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C:\Users\dionm007\Downloads\"/>
    </mc:Choice>
  </mc:AlternateContent>
  <xr:revisionPtr revIDLastSave="0" documentId="13_ncr:1_{9F392DFD-ECBA-4140-BF48-55ACE96B9E07}" xr6:coauthVersionLast="47" xr6:coauthVersionMax="47" xr10:uidLastSave="{00000000-0000-0000-0000-000000000000}"/>
  <bookViews>
    <workbookView xWindow="-110" yWindow="-110" windowWidth="29020" windowHeight="15820" xr2:uid="{00000000-000D-0000-FFFF-FFFF00000000}"/>
  </bookViews>
  <sheets>
    <sheet name="Intro" sheetId="3" r:id="rId1"/>
    <sheet name="Settings" sheetId="4" r:id="rId2"/>
    <sheet name="Assumptions" sheetId="5" r:id="rId3"/>
    <sheet name="Dashboard" sheetId="6" r:id="rId4"/>
    <sheet name="Revenue KPIs" sheetId="8" r:id="rId5"/>
    <sheet name="FS-Month" sheetId="11" r:id="rId6"/>
    <sheet name="FS-Annual" sheetId="12" r:id="rId7"/>
    <sheet name="Pitch Deck Output" sheetId="13" r:id="rId8"/>
    <sheet name="Data Inputs" sheetId="14" r:id="rId9"/>
    <sheet name="Revenue" sheetId="15" r:id="rId10"/>
    <sheet name="COGS" sheetId="16" r:id="rId11"/>
    <sheet name="Staff" sheetId="17" r:id="rId12"/>
    <sheet name="SG&amp;A" sheetId="18" r:id="rId13"/>
    <sheet name="WK+CAPEX" sheetId="19" r:id="rId14"/>
    <sheet name="Data for Charts" sheetId="9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3" i="19" l="1"/>
  <c r="C72" i="19"/>
  <c r="C71" i="19"/>
  <c r="CI70" i="19"/>
  <c r="CH70" i="19"/>
  <c r="CG70" i="19"/>
  <c r="CF70" i="19"/>
  <c r="CE70" i="19"/>
  <c r="CD70" i="19"/>
  <c r="CC70" i="19"/>
  <c r="CC165" i="11" s="1"/>
  <c r="CB70" i="19"/>
  <c r="CB165" i="11" s="1"/>
  <c r="CA70" i="19"/>
  <c r="BZ70" i="19"/>
  <c r="BZ165" i="11" s="1"/>
  <c r="BY70" i="19"/>
  <c r="BY165" i="11" s="1"/>
  <c r="BX70" i="19"/>
  <c r="BW70" i="19"/>
  <c r="BV70" i="19"/>
  <c r="BU70" i="19"/>
  <c r="BU165" i="11" s="1"/>
  <c r="BT70" i="19"/>
  <c r="BT165" i="11" s="1"/>
  <c r="BS70" i="19"/>
  <c r="BR70" i="19"/>
  <c r="BR165" i="11" s="1"/>
  <c r="BQ70" i="19"/>
  <c r="BQ165" i="11" s="1"/>
  <c r="BP70" i="19"/>
  <c r="BO70" i="19"/>
  <c r="BN70" i="19"/>
  <c r="BM70" i="19"/>
  <c r="BM165" i="11" s="1"/>
  <c r="BL70" i="19"/>
  <c r="BL165" i="11" s="1"/>
  <c r="BK70" i="19"/>
  <c r="BJ70" i="19"/>
  <c r="BJ165" i="11" s="1"/>
  <c r="BI70" i="19"/>
  <c r="BI165" i="11" s="1"/>
  <c r="BH70" i="19"/>
  <c r="BG70" i="19"/>
  <c r="BF70" i="19"/>
  <c r="BE70" i="19"/>
  <c r="BE165" i="11" s="1"/>
  <c r="BD70" i="19"/>
  <c r="BD165" i="11" s="1"/>
  <c r="BC70" i="19"/>
  <c r="BB70" i="19"/>
  <c r="BA70" i="19"/>
  <c r="AZ70" i="19"/>
  <c r="AY70" i="19"/>
  <c r="AX70" i="19"/>
  <c r="AW70" i="19"/>
  <c r="AW165" i="11" s="1"/>
  <c r="AV70" i="19"/>
  <c r="AV165" i="11" s="1"/>
  <c r="AU70" i="19"/>
  <c r="AT70" i="19"/>
  <c r="AT165" i="11" s="1"/>
  <c r="AS70" i="19"/>
  <c r="AS165" i="11" s="1"/>
  <c r="AR70" i="19"/>
  <c r="AQ70" i="19"/>
  <c r="AP70" i="19"/>
  <c r="AO70" i="19"/>
  <c r="AO165" i="11" s="1"/>
  <c r="AN70" i="19"/>
  <c r="AN165" i="11" s="1"/>
  <c r="AM70" i="19"/>
  <c r="AL70" i="19"/>
  <c r="AL165" i="11" s="1"/>
  <c r="AK70" i="19"/>
  <c r="AK165" i="11" s="1"/>
  <c r="AJ70" i="19"/>
  <c r="AI70" i="19"/>
  <c r="AH70" i="19"/>
  <c r="AG70" i="19"/>
  <c r="AG165" i="11" s="1"/>
  <c r="AF70" i="19"/>
  <c r="AF165" i="11" s="1"/>
  <c r="AE70" i="19"/>
  <c r="AD70" i="19"/>
  <c r="AD165" i="11" s="1"/>
  <c r="AC70" i="19"/>
  <c r="AC165" i="11" s="1"/>
  <c r="AB70" i="19"/>
  <c r="AA70" i="19"/>
  <c r="Z70" i="19"/>
  <c r="Y70" i="19"/>
  <c r="Y165" i="11" s="1"/>
  <c r="X70" i="19"/>
  <c r="X165" i="11" s="1"/>
  <c r="W70" i="19"/>
  <c r="V70" i="19"/>
  <c r="U70" i="19"/>
  <c r="T70" i="19"/>
  <c r="S70" i="19"/>
  <c r="R70" i="19"/>
  <c r="Q70" i="19"/>
  <c r="Q165" i="11" s="1"/>
  <c r="P70" i="19"/>
  <c r="P165" i="11" s="1"/>
  <c r="O70" i="19"/>
  <c r="N70" i="19"/>
  <c r="N165" i="11" s="1"/>
  <c r="M70" i="19"/>
  <c r="M165" i="11" s="1"/>
  <c r="L70" i="19"/>
  <c r="K70" i="19"/>
  <c r="J70" i="19"/>
  <c r="I70" i="19"/>
  <c r="I165" i="11" s="1"/>
  <c r="H70" i="19"/>
  <c r="H165" i="11" s="1"/>
  <c r="G70" i="19"/>
  <c r="F70" i="19"/>
  <c r="F165" i="11" s="1"/>
  <c r="E70" i="19"/>
  <c r="E165" i="11" s="1"/>
  <c r="D70" i="19"/>
  <c r="C70" i="19"/>
  <c r="C63" i="19"/>
  <c r="C62" i="19"/>
  <c r="C61" i="19"/>
  <c r="C60" i="19"/>
  <c r="C59" i="19"/>
  <c r="C58" i="19"/>
  <c r="C57" i="19"/>
  <c r="C51" i="19"/>
  <c r="C50" i="19"/>
  <c r="A50" i="19"/>
  <c r="A62" i="19" s="1"/>
  <c r="C49" i="19"/>
  <c r="A49" i="19"/>
  <c r="A61" i="19" s="1"/>
  <c r="C48" i="19"/>
  <c r="A48" i="19"/>
  <c r="A60" i="19" s="1"/>
  <c r="C47" i="19"/>
  <c r="A47" i="19"/>
  <c r="A59" i="19" s="1"/>
  <c r="C46" i="19"/>
  <c r="A46" i="19"/>
  <c r="A58" i="19" s="1"/>
  <c r="C45" i="19"/>
  <c r="A45" i="19"/>
  <c r="A57" i="19" s="1"/>
  <c r="A42" i="19"/>
  <c r="C41" i="19"/>
  <c r="A41" i="19"/>
  <c r="C40" i="19"/>
  <c r="A40" i="19"/>
  <c r="C39" i="19"/>
  <c r="A39" i="19"/>
  <c r="C38" i="19"/>
  <c r="A38" i="19"/>
  <c r="C37" i="19"/>
  <c r="A37" i="19"/>
  <c r="C36" i="19"/>
  <c r="A36" i="19"/>
  <c r="C29" i="19"/>
  <c r="C28" i="19"/>
  <c r="C27" i="19"/>
  <c r="A27" i="19"/>
  <c r="C26" i="19"/>
  <c r="C25" i="19"/>
  <c r="C24" i="19"/>
  <c r="C23" i="19"/>
  <c r="C15" i="19"/>
  <c r="C12" i="19"/>
  <c r="D5" i="19"/>
  <c r="D72" i="19" s="1"/>
  <c r="A1" i="19"/>
  <c r="D320" i="18"/>
  <c r="C320" i="18"/>
  <c r="AJ319" i="18"/>
  <c r="AK319" i="18" s="1"/>
  <c r="AL319" i="18" s="1"/>
  <c r="AM319" i="18" s="1"/>
  <c r="AN319" i="18" s="1"/>
  <c r="AO319" i="18" s="1"/>
  <c r="AP319" i="18" s="1"/>
  <c r="AQ319" i="18" s="1"/>
  <c r="AR319" i="18" s="1"/>
  <c r="AS319" i="18" s="1"/>
  <c r="AT319" i="18" s="1"/>
  <c r="AU319" i="18" s="1"/>
  <c r="AV319" i="18" s="1"/>
  <c r="AW319" i="18" s="1"/>
  <c r="AX319" i="18" s="1"/>
  <c r="AY319" i="18" s="1"/>
  <c r="AZ319" i="18" s="1"/>
  <c r="BA319" i="18" s="1"/>
  <c r="BB319" i="18" s="1"/>
  <c r="BC319" i="18" s="1"/>
  <c r="BD319" i="18" s="1"/>
  <c r="BE319" i="18" s="1"/>
  <c r="BF319" i="18" s="1"/>
  <c r="BG319" i="18" s="1"/>
  <c r="BH319" i="18" s="1"/>
  <c r="BI319" i="18" s="1"/>
  <c r="BJ319" i="18" s="1"/>
  <c r="BK319" i="18" s="1"/>
  <c r="BL319" i="18" s="1"/>
  <c r="BM319" i="18" s="1"/>
  <c r="BN319" i="18" s="1"/>
  <c r="BO319" i="18" s="1"/>
  <c r="BP319" i="18" s="1"/>
  <c r="BQ319" i="18" s="1"/>
  <c r="BR319" i="18" s="1"/>
  <c r="BS319" i="18" s="1"/>
  <c r="BT319" i="18" s="1"/>
  <c r="BU319" i="18" s="1"/>
  <c r="BV319" i="18" s="1"/>
  <c r="BW319" i="18" s="1"/>
  <c r="BX319" i="18" s="1"/>
  <c r="BY319" i="18" s="1"/>
  <c r="BZ319" i="18" s="1"/>
  <c r="CA319" i="18" s="1"/>
  <c r="CB319" i="18" s="1"/>
  <c r="CC319" i="18" s="1"/>
  <c r="CD319" i="18" s="1"/>
  <c r="CE319" i="18" s="1"/>
  <c r="CF319" i="18" s="1"/>
  <c r="CG319" i="18" s="1"/>
  <c r="CH319" i="18" s="1"/>
  <c r="CI319" i="18" s="1"/>
  <c r="E319" i="18"/>
  <c r="F319" i="18" s="1"/>
  <c r="G319" i="18" s="1"/>
  <c r="H319" i="18" s="1"/>
  <c r="I319" i="18" s="1"/>
  <c r="J319" i="18" s="1"/>
  <c r="K319" i="18" s="1"/>
  <c r="L319" i="18" s="1"/>
  <c r="M319" i="18" s="1"/>
  <c r="N319" i="18" s="1"/>
  <c r="O319" i="18" s="1"/>
  <c r="P319" i="18" s="1"/>
  <c r="Q319" i="18" s="1"/>
  <c r="R319" i="18" s="1"/>
  <c r="S319" i="18" s="1"/>
  <c r="T319" i="18" s="1"/>
  <c r="U319" i="18" s="1"/>
  <c r="V319" i="18" s="1"/>
  <c r="W319" i="18" s="1"/>
  <c r="X319" i="18" s="1"/>
  <c r="Y319" i="18" s="1"/>
  <c r="Z319" i="18" s="1"/>
  <c r="AA319" i="18" s="1"/>
  <c r="AB319" i="18" s="1"/>
  <c r="AC319" i="18" s="1"/>
  <c r="AD319" i="18" s="1"/>
  <c r="AE319" i="18" s="1"/>
  <c r="AF319" i="18" s="1"/>
  <c r="AG319" i="18" s="1"/>
  <c r="AH319" i="18" s="1"/>
  <c r="AI319" i="18" s="1"/>
  <c r="C319" i="18"/>
  <c r="E318" i="18"/>
  <c r="F318" i="18" s="1"/>
  <c r="G318" i="18" s="1"/>
  <c r="H318" i="18" s="1"/>
  <c r="I318" i="18" s="1"/>
  <c r="J318" i="18" s="1"/>
  <c r="K318" i="18" s="1"/>
  <c r="L318" i="18" s="1"/>
  <c r="M318" i="18" s="1"/>
  <c r="N318" i="18" s="1"/>
  <c r="O318" i="18" s="1"/>
  <c r="P318" i="18" s="1"/>
  <c r="Q318" i="18" s="1"/>
  <c r="R318" i="18" s="1"/>
  <c r="S318" i="18" s="1"/>
  <c r="T318" i="18" s="1"/>
  <c r="U318" i="18" s="1"/>
  <c r="V318" i="18" s="1"/>
  <c r="W318" i="18" s="1"/>
  <c r="X318" i="18" s="1"/>
  <c r="Y318" i="18" s="1"/>
  <c r="Z318" i="18" s="1"/>
  <c r="AA318" i="18" s="1"/>
  <c r="AB318" i="18" s="1"/>
  <c r="AC318" i="18" s="1"/>
  <c r="AD318" i="18" s="1"/>
  <c r="AE318" i="18" s="1"/>
  <c r="AF318" i="18" s="1"/>
  <c r="AG318" i="18" s="1"/>
  <c r="AH318" i="18" s="1"/>
  <c r="AI318" i="18" s="1"/>
  <c r="AJ318" i="18" s="1"/>
  <c r="AK318" i="18" s="1"/>
  <c r="AL318" i="18" s="1"/>
  <c r="AM318" i="18" s="1"/>
  <c r="AN318" i="18" s="1"/>
  <c r="AO318" i="18" s="1"/>
  <c r="AP318" i="18" s="1"/>
  <c r="AQ318" i="18" s="1"/>
  <c r="AR318" i="18" s="1"/>
  <c r="AS318" i="18" s="1"/>
  <c r="AT318" i="18" s="1"/>
  <c r="AU318" i="18" s="1"/>
  <c r="AV318" i="18" s="1"/>
  <c r="AW318" i="18" s="1"/>
  <c r="AX318" i="18" s="1"/>
  <c r="AY318" i="18" s="1"/>
  <c r="AZ318" i="18" s="1"/>
  <c r="BA318" i="18" s="1"/>
  <c r="BB318" i="18" s="1"/>
  <c r="BC318" i="18" s="1"/>
  <c r="BD318" i="18" s="1"/>
  <c r="BE318" i="18" s="1"/>
  <c r="BF318" i="18" s="1"/>
  <c r="BG318" i="18" s="1"/>
  <c r="BH318" i="18" s="1"/>
  <c r="BI318" i="18" s="1"/>
  <c r="BJ318" i="18" s="1"/>
  <c r="BK318" i="18" s="1"/>
  <c r="BL318" i="18" s="1"/>
  <c r="BM318" i="18" s="1"/>
  <c r="BN318" i="18" s="1"/>
  <c r="BO318" i="18" s="1"/>
  <c r="BP318" i="18" s="1"/>
  <c r="BQ318" i="18" s="1"/>
  <c r="BR318" i="18" s="1"/>
  <c r="BS318" i="18" s="1"/>
  <c r="BT318" i="18" s="1"/>
  <c r="BU318" i="18" s="1"/>
  <c r="BV318" i="18" s="1"/>
  <c r="BW318" i="18" s="1"/>
  <c r="BX318" i="18" s="1"/>
  <c r="BY318" i="18" s="1"/>
  <c r="BZ318" i="18" s="1"/>
  <c r="CA318" i="18" s="1"/>
  <c r="CB318" i="18" s="1"/>
  <c r="CC318" i="18" s="1"/>
  <c r="CD318" i="18" s="1"/>
  <c r="CE318" i="18" s="1"/>
  <c r="CF318" i="18" s="1"/>
  <c r="CG318" i="18" s="1"/>
  <c r="CH318" i="18" s="1"/>
  <c r="CI318" i="18" s="1"/>
  <c r="C318" i="18"/>
  <c r="E317" i="18"/>
  <c r="F317" i="18" s="1"/>
  <c r="G317" i="18" s="1"/>
  <c r="H317" i="18" s="1"/>
  <c r="I317" i="18" s="1"/>
  <c r="J317" i="18" s="1"/>
  <c r="K317" i="18" s="1"/>
  <c r="L317" i="18" s="1"/>
  <c r="M317" i="18" s="1"/>
  <c r="N317" i="18" s="1"/>
  <c r="O317" i="18" s="1"/>
  <c r="P317" i="18" s="1"/>
  <c r="Q317" i="18" s="1"/>
  <c r="R317" i="18" s="1"/>
  <c r="S317" i="18" s="1"/>
  <c r="T317" i="18" s="1"/>
  <c r="U317" i="18" s="1"/>
  <c r="V317" i="18" s="1"/>
  <c r="W317" i="18" s="1"/>
  <c r="X317" i="18" s="1"/>
  <c r="Y317" i="18" s="1"/>
  <c r="Z317" i="18" s="1"/>
  <c r="AA317" i="18" s="1"/>
  <c r="AB317" i="18" s="1"/>
  <c r="AC317" i="18" s="1"/>
  <c r="AD317" i="18" s="1"/>
  <c r="AE317" i="18" s="1"/>
  <c r="AF317" i="18" s="1"/>
  <c r="AG317" i="18" s="1"/>
  <c r="AH317" i="18" s="1"/>
  <c r="AI317" i="18" s="1"/>
  <c r="AJ317" i="18" s="1"/>
  <c r="AK317" i="18" s="1"/>
  <c r="AL317" i="18" s="1"/>
  <c r="AM317" i="18" s="1"/>
  <c r="AN317" i="18" s="1"/>
  <c r="AO317" i="18" s="1"/>
  <c r="AP317" i="18" s="1"/>
  <c r="AQ317" i="18" s="1"/>
  <c r="AR317" i="18" s="1"/>
  <c r="AS317" i="18" s="1"/>
  <c r="AT317" i="18" s="1"/>
  <c r="AU317" i="18" s="1"/>
  <c r="AV317" i="18" s="1"/>
  <c r="AW317" i="18" s="1"/>
  <c r="AX317" i="18" s="1"/>
  <c r="AY317" i="18" s="1"/>
  <c r="AZ317" i="18" s="1"/>
  <c r="BA317" i="18" s="1"/>
  <c r="BB317" i="18" s="1"/>
  <c r="BC317" i="18" s="1"/>
  <c r="BD317" i="18" s="1"/>
  <c r="BE317" i="18" s="1"/>
  <c r="BF317" i="18" s="1"/>
  <c r="BG317" i="18" s="1"/>
  <c r="BH317" i="18" s="1"/>
  <c r="BI317" i="18" s="1"/>
  <c r="BJ317" i="18" s="1"/>
  <c r="BK317" i="18" s="1"/>
  <c r="BL317" i="18" s="1"/>
  <c r="BM317" i="18" s="1"/>
  <c r="BN317" i="18" s="1"/>
  <c r="BO317" i="18" s="1"/>
  <c r="BP317" i="18" s="1"/>
  <c r="BQ317" i="18" s="1"/>
  <c r="BR317" i="18" s="1"/>
  <c r="BS317" i="18" s="1"/>
  <c r="BT317" i="18" s="1"/>
  <c r="BU317" i="18" s="1"/>
  <c r="BV317" i="18" s="1"/>
  <c r="BW317" i="18" s="1"/>
  <c r="BX317" i="18" s="1"/>
  <c r="BY317" i="18" s="1"/>
  <c r="BZ317" i="18" s="1"/>
  <c r="CA317" i="18" s="1"/>
  <c r="CB317" i="18" s="1"/>
  <c r="CC317" i="18" s="1"/>
  <c r="CD317" i="18" s="1"/>
  <c r="CE317" i="18" s="1"/>
  <c r="CF317" i="18" s="1"/>
  <c r="CG317" i="18" s="1"/>
  <c r="CH317" i="18" s="1"/>
  <c r="CI317" i="18" s="1"/>
  <c r="C317" i="18"/>
  <c r="E316" i="18"/>
  <c r="E320" i="18" s="1"/>
  <c r="C316" i="18"/>
  <c r="D312" i="18"/>
  <c r="C312" i="18"/>
  <c r="E311" i="18"/>
  <c r="F311" i="18" s="1"/>
  <c r="G311" i="18" s="1"/>
  <c r="H311" i="18" s="1"/>
  <c r="I311" i="18" s="1"/>
  <c r="J311" i="18" s="1"/>
  <c r="K311" i="18" s="1"/>
  <c r="L311" i="18" s="1"/>
  <c r="M311" i="18" s="1"/>
  <c r="N311" i="18" s="1"/>
  <c r="O311" i="18" s="1"/>
  <c r="P311" i="18" s="1"/>
  <c r="Q311" i="18" s="1"/>
  <c r="R311" i="18" s="1"/>
  <c r="S311" i="18" s="1"/>
  <c r="T311" i="18" s="1"/>
  <c r="U311" i="18" s="1"/>
  <c r="V311" i="18" s="1"/>
  <c r="W311" i="18" s="1"/>
  <c r="X311" i="18" s="1"/>
  <c r="Y311" i="18" s="1"/>
  <c r="Z311" i="18" s="1"/>
  <c r="AA311" i="18" s="1"/>
  <c r="AB311" i="18" s="1"/>
  <c r="AC311" i="18" s="1"/>
  <c r="AD311" i="18" s="1"/>
  <c r="AE311" i="18" s="1"/>
  <c r="AF311" i="18" s="1"/>
  <c r="AG311" i="18" s="1"/>
  <c r="AH311" i="18" s="1"/>
  <c r="AI311" i="18" s="1"/>
  <c r="AJ311" i="18" s="1"/>
  <c r="AK311" i="18" s="1"/>
  <c r="AL311" i="18" s="1"/>
  <c r="AM311" i="18" s="1"/>
  <c r="AN311" i="18" s="1"/>
  <c r="AO311" i="18" s="1"/>
  <c r="AP311" i="18" s="1"/>
  <c r="AQ311" i="18" s="1"/>
  <c r="AR311" i="18" s="1"/>
  <c r="AS311" i="18" s="1"/>
  <c r="AT311" i="18" s="1"/>
  <c r="AU311" i="18" s="1"/>
  <c r="AV311" i="18" s="1"/>
  <c r="AW311" i="18" s="1"/>
  <c r="AX311" i="18" s="1"/>
  <c r="AY311" i="18" s="1"/>
  <c r="AZ311" i="18" s="1"/>
  <c r="BA311" i="18" s="1"/>
  <c r="BB311" i="18" s="1"/>
  <c r="BC311" i="18" s="1"/>
  <c r="BD311" i="18" s="1"/>
  <c r="BE311" i="18" s="1"/>
  <c r="BF311" i="18" s="1"/>
  <c r="BG311" i="18" s="1"/>
  <c r="BH311" i="18" s="1"/>
  <c r="BI311" i="18" s="1"/>
  <c r="BJ311" i="18" s="1"/>
  <c r="BK311" i="18" s="1"/>
  <c r="BL311" i="18" s="1"/>
  <c r="BM311" i="18" s="1"/>
  <c r="BN311" i="18" s="1"/>
  <c r="BO311" i="18" s="1"/>
  <c r="BP311" i="18" s="1"/>
  <c r="BQ311" i="18" s="1"/>
  <c r="BR311" i="18" s="1"/>
  <c r="BS311" i="18" s="1"/>
  <c r="BT311" i="18" s="1"/>
  <c r="BU311" i="18" s="1"/>
  <c r="BV311" i="18" s="1"/>
  <c r="BW311" i="18" s="1"/>
  <c r="BX311" i="18" s="1"/>
  <c r="BY311" i="18" s="1"/>
  <c r="BZ311" i="18" s="1"/>
  <c r="CA311" i="18" s="1"/>
  <c r="CB311" i="18" s="1"/>
  <c r="CC311" i="18" s="1"/>
  <c r="CD311" i="18" s="1"/>
  <c r="CE311" i="18" s="1"/>
  <c r="CF311" i="18" s="1"/>
  <c r="CG311" i="18" s="1"/>
  <c r="CH311" i="18" s="1"/>
  <c r="CI311" i="18" s="1"/>
  <c r="C311" i="18"/>
  <c r="E310" i="18"/>
  <c r="F310" i="18" s="1"/>
  <c r="G310" i="18" s="1"/>
  <c r="H310" i="18" s="1"/>
  <c r="I310" i="18" s="1"/>
  <c r="J310" i="18" s="1"/>
  <c r="K310" i="18" s="1"/>
  <c r="L310" i="18" s="1"/>
  <c r="M310" i="18" s="1"/>
  <c r="N310" i="18" s="1"/>
  <c r="O310" i="18" s="1"/>
  <c r="P310" i="18" s="1"/>
  <c r="Q310" i="18" s="1"/>
  <c r="R310" i="18" s="1"/>
  <c r="S310" i="18" s="1"/>
  <c r="T310" i="18" s="1"/>
  <c r="U310" i="18" s="1"/>
  <c r="V310" i="18" s="1"/>
  <c r="W310" i="18" s="1"/>
  <c r="X310" i="18" s="1"/>
  <c r="Y310" i="18" s="1"/>
  <c r="Z310" i="18" s="1"/>
  <c r="AA310" i="18" s="1"/>
  <c r="AB310" i="18" s="1"/>
  <c r="AC310" i="18" s="1"/>
  <c r="AD310" i="18" s="1"/>
  <c r="AE310" i="18" s="1"/>
  <c r="AF310" i="18" s="1"/>
  <c r="AG310" i="18" s="1"/>
  <c r="AH310" i="18" s="1"/>
  <c r="AI310" i="18" s="1"/>
  <c r="AJ310" i="18" s="1"/>
  <c r="AK310" i="18" s="1"/>
  <c r="AL310" i="18" s="1"/>
  <c r="AM310" i="18" s="1"/>
  <c r="AN310" i="18" s="1"/>
  <c r="AO310" i="18" s="1"/>
  <c r="AP310" i="18" s="1"/>
  <c r="AQ310" i="18" s="1"/>
  <c r="AR310" i="18" s="1"/>
  <c r="AS310" i="18" s="1"/>
  <c r="AT310" i="18" s="1"/>
  <c r="AU310" i="18" s="1"/>
  <c r="AV310" i="18" s="1"/>
  <c r="AW310" i="18" s="1"/>
  <c r="AX310" i="18" s="1"/>
  <c r="AY310" i="18" s="1"/>
  <c r="AZ310" i="18" s="1"/>
  <c r="BA310" i="18" s="1"/>
  <c r="BB310" i="18" s="1"/>
  <c r="BC310" i="18" s="1"/>
  <c r="BD310" i="18" s="1"/>
  <c r="BE310" i="18" s="1"/>
  <c r="BF310" i="18" s="1"/>
  <c r="BG310" i="18" s="1"/>
  <c r="BH310" i="18" s="1"/>
  <c r="BI310" i="18" s="1"/>
  <c r="BJ310" i="18" s="1"/>
  <c r="BK310" i="18" s="1"/>
  <c r="BL310" i="18" s="1"/>
  <c r="BM310" i="18" s="1"/>
  <c r="BN310" i="18" s="1"/>
  <c r="BO310" i="18" s="1"/>
  <c r="BP310" i="18" s="1"/>
  <c r="BQ310" i="18" s="1"/>
  <c r="BR310" i="18" s="1"/>
  <c r="BS310" i="18" s="1"/>
  <c r="BT310" i="18" s="1"/>
  <c r="BU310" i="18" s="1"/>
  <c r="BV310" i="18" s="1"/>
  <c r="BW310" i="18" s="1"/>
  <c r="BX310" i="18" s="1"/>
  <c r="BY310" i="18" s="1"/>
  <c r="BZ310" i="18" s="1"/>
  <c r="CA310" i="18" s="1"/>
  <c r="CB310" i="18" s="1"/>
  <c r="CC310" i="18" s="1"/>
  <c r="CD310" i="18" s="1"/>
  <c r="CE310" i="18" s="1"/>
  <c r="CF310" i="18" s="1"/>
  <c r="CG310" i="18" s="1"/>
  <c r="CH310" i="18" s="1"/>
  <c r="CI310" i="18" s="1"/>
  <c r="C310" i="18"/>
  <c r="I309" i="18"/>
  <c r="J309" i="18" s="1"/>
  <c r="K309" i="18" s="1"/>
  <c r="L309" i="18" s="1"/>
  <c r="M309" i="18" s="1"/>
  <c r="N309" i="18" s="1"/>
  <c r="O309" i="18" s="1"/>
  <c r="P309" i="18" s="1"/>
  <c r="Q309" i="18" s="1"/>
  <c r="R309" i="18" s="1"/>
  <c r="S309" i="18" s="1"/>
  <c r="T309" i="18" s="1"/>
  <c r="U309" i="18" s="1"/>
  <c r="V309" i="18" s="1"/>
  <c r="W309" i="18" s="1"/>
  <c r="X309" i="18" s="1"/>
  <c r="Y309" i="18" s="1"/>
  <c r="Z309" i="18" s="1"/>
  <c r="AA309" i="18" s="1"/>
  <c r="AB309" i="18" s="1"/>
  <c r="AC309" i="18" s="1"/>
  <c r="AD309" i="18" s="1"/>
  <c r="AE309" i="18" s="1"/>
  <c r="AF309" i="18" s="1"/>
  <c r="AG309" i="18" s="1"/>
  <c r="AH309" i="18" s="1"/>
  <c r="AI309" i="18" s="1"/>
  <c r="AJ309" i="18" s="1"/>
  <c r="AK309" i="18" s="1"/>
  <c r="AL309" i="18" s="1"/>
  <c r="AM309" i="18" s="1"/>
  <c r="AN309" i="18" s="1"/>
  <c r="AO309" i="18" s="1"/>
  <c r="AP309" i="18" s="1"/>
  <c r="AQ309" i="18" s="1"/>
  <c r="AR309" i="18" s="1"/>
  <c r="AS309" i="18" s="1"/>
  <c r="AT309" i="18" s="1"/>
  <c r="AU309" i="18" s="1"/>
  <c r="AV309" i="18" s="1"/>
  <c r="AW309" i="18" s="1"/>
  <c r="AX309" i="18" s="1"/>
  <c r="AY309" i="18" s="1"/>
  <c r="AZ309" i="18" s="1"/>
  <c r="BA309" i="18" s="1"/>
  <c r="BB309" i="18" s="1"/>
  <c r="BC309" i="18" s="1"/>
  <c r="BD309" i="18" s="1"/>
  <c r="BE309" i="18" s="1"/>
  <c r="BF309" i="18" s="1"/>
  <c r="BG309" i="18" s="1"/>
  <c r="BH309" i="18" s="1"/>
  <c r="BI309" i="18" s="1"/>
  <c r="BJ309" i="18" s="1"/>
  <c r="BK309" i="18" s="1"/>
  <c r="BL309" i="18" s="1"/>
  <c r="BM309" i="18" s="1"/>
  <c r="BN309" i="18" s="1"/>
  <c r="BO309" i="18" s="1"/>
  <c r="BP309" i="18" s="1"/>
  <c r="BQ309" i="18" s="1"/>
  <c r="BR309" i="18" s="1"/>
  <c r="BS309" i="18" s="1"/>
  <c r="BT309" i="18" s="1"/>
  <c r="BU309" i="18" s="1"/>
  <c r="BV309" i="18" s="1"/>
  <c r="BW309" i="18" s="1"/>
  <c r="BX309" i="18" s="1"/>
  <c r="BY309" i="18" s="1"/>
  <c r="BZ309" i="18" s="1"/>
  <c r="CA309" i="18" s="1"/>
  <c r="CB309" i="18" s="1"/>
  <c r="CC309" i="18" s="1"/>
  <c r="CD309" i="18" s="1"/>
  <c r="CE309" i="18" s="1"/>
  <c r="CF309" i="18" s="1"/>
  <c r="CG309" i="18" s="1"/>
  <c r="CH309" i="18" s="1"/>
  <c r="CI309" i="18" s="1"/>
  <c r="E309" i="18"/>
  <c r="F309" i="18" s="1"/>
  <c r="G309" i="18" s="1"/>
  <c r="H309" i="18" s="1"/>
  <c r="C309" i="18"/>
  <c r="E308" i="18"/>
  <c r="F308" i="18" s="1"/>
  <c r="G308" i="18" s="1"/>
  <c r="H308" i="18" s="1"/>
  <c r="I308" i="18" s="1"/>
  <c r="J308" i="18" s="1"/>
  <c r="K308" i="18" s="1"/>
  <c r="L308" i="18" s="1"/>
  <c r="M308" i="18" s="1"/>
  <c r="N308" i="18" s="1"/>
  <c r="O308" i="18" s="1"/>
  <c r="P308" i="18" s="1"/>
  <c r="Q308" i="18" s="1"/>
  <c r="R308" i="18" s="1"/>
  <c r="S308" i="18" s="1"/>
  <c r="T308" i="18" s="1"/>
  <c r="U308" i="18" s="1"/>
  <c r="V308" i="18" s="1"/>
  <c r="W308" i="18" s="1"/>
  <c r="X308" i="18" s="1"/>
  <c r="Y308" i="18" s="1"/>
  <c r="Z308" i="18" s="1"/>
  <c r="AA308" i="18" s="1"/>
  <c r="AB308" i="18" s="1"/>
  <c r="AC308" i="18" s="1"/>
  <c r="AD308" i="18" s="1"/>
  <c r="AE308" i="18" s="1"/>
  <c r="AF308" i="18" s="1"/>
  <c r="AG308" i="18" s="1"/>
  <c r="AH308" i="18" s="1"/>
  <c r="AI308" i="18" s="1"/>
  <c r="AJ308" i="18" s="1"/>
  <c r="AK308" i="18" s="1"/>
  <c r="AL308" i="18" s="1"/>
  <c r="AM308" i="18" s="1"/>
  <c r="AN308" i="18" s="1"/>
  <c r="AO308" i="18" s="1"/>
  <c r="AP308" i="18" s="1"/>
  <c r="AQ308" i="18" s="1"/>
  <c r="AR308" i="18" s="1"/>
  <c r="AS308" i="18" s="1"/>
  <c r="AT308" i="18" s="1"/>
  <c r="AU308" i="18" s="1"/>
  <c r="AV308" i="18" s="1"/>
  <c r="AW308" i="18" s="1"/>
  <c r="AX308" i="18" s="1"/>
  <c r="AY308" i="18" s="1"/>
  <c r="AZ308" i="18" s="1"/>
  <c r="BA308" i="18" s="1"/>
  <c r="BB308" i="18" s="1"/>
  <c r="BC308" i="18" s="1"/>
  <c r="BD308" i="18" s="1"/>
  <c r="BE308" i="18" s="1"/>
  <c r="BF308" i="18" s="1"/>
  <c r="BG308" i="18" s="1"/>
  <c r="BH308" i="18" s="1"/>
  <c r="BI308" i="18" s="1"/>
  <c r="BJ308" i="18" s="1"/>
  <c r="BK308" i="18" s="1"/>
  <c r="BL308" i="18" s="1"/>
  <c r="BM308" i="18" s="1"/>
  <c r="BN308" i="18" s="1"/>
  <c r="BO308" i="18" s="1"/>
  <c r="BP308" i="18" s="1"/>
  <c r="BQ308" i="18" s="1"/>
  <c r="BR308" i="18" s="1"/>
  <c r="BS308" i="18" s="1"/>
  <c r="BT308" i="18" s="1"/>
  <c r="BU308" i="18" s="1"/>
  <c r="BV308" i="18" s="1"/>
  <c r="BW308" i="18" s="1"/>
  <c r="BX308" i="18" s="1"/>
  <c r="BY308" i="18" s="1"/>
  <c r="BZ308" i="18" s="1"/>
  <c r="CA308" i="18" s="1"/>
  <c r="CB308" i="18" s="1"/>
  <c r="CC308" i="18" s="1"/>
  <c r="CD308" i="18" s="1"/>
  <c r="CE308" i="18" s="1"/>
  <c r="CF308" i="18" s="1"/>
  <c r="CG308" i="18" s="1"/>
  <c r="CH308" i="18" s="1"/>
  <c r="CI308" i="18" s="1"/>
  <c r="C308" i="18"/>
  <c r="E307" i="18"/>
  <c r="C307" i="18"/>
  <c r="D303" i="18"/>
  <c r="C303" i="18"/>
  <c r="F302" i="18"/>
  <c r="G302" i="18" s="1"/>
  <c r="H302" i="18" s="1"/>
  <c r="I302" i="18" s="1"/>
  <c r="J302" i="18" s="1"/>
  <c r="K302" i="18" s="1"/>
  <c r="L302" i="18" s="1"/>
  <c r="M302" i="18" s="1"/>
  <c r="N302" i="18" s="1"/>
  <c r="O302" i="18" s="1"/>
  <c r="P302" i="18" s="1"/>
  <c r="Q302" i="18" s="1"/>
  <c r="R302" i="18" s="1"/>
  <c r="S302" i="18" s="1"/>
  <c r="T302" i="18" s="1"/>
  <c r="U302" i="18" s="1"/>
  <c r="V302" i="18" s="1"/>
  <c r="W302" i="18" s="1"/>
  <c r="X302" i="18" s="1"/>
  <c r="Y302" i="18" s="1"/>
  <c r="Z302" i="18" s="1"/>
  <c r="AA302" i="18" s="1"/>
  <c r="AB302" i="18" s="1"/>
  <c r="AC302" i="18" s="1"/>
  <c r="AD302" i="18" s="1"/>
  <c r="AE302" i="18" s="1"/>
  <c r="AF302" i="18" s="1"/>
  <c r="AG302" i="18" s="1"/>
  <c r="AH302" i="18" s="1"/>
  <c r="AI302" i="18" s="1"/>
  <c r="AJ302" i="18" s="1"/>
  <c r="AK302" i="18" s="1"/>
  <c r="AL302" i="18" s="1"/>
  <c r="AM302" i="18" s="1"/>
  <c r="AN302" i="18" s="1"/>
  <c r="AO302" i="18" s="1"/>
  <c r="AP302" i="18" s="1"/>
  <c r="AQ302" i="18" s="1"/>
  <c r="AR302" i="18" s="1"/>
  <c r="AS302" i="18" s="1"/>
  <c r="AT302" i="18" s="1"/>
  <c r="AU302" i="18" s="1"/>
  <c r="AV302" i="18" s="1"/>
  <c r="AW302" i="18" s="1"/>
  <c r="AX302" i="18" s="1"/>
  <c r="AY302" i="18" s="1"/>
  <c r="AZ302" i="18" s="1"/>
  <c r="BA302" i="18" s="1"/>
  <c r="BB302" i="18" s="1"/>
  <c r="BC302" i="18" s="1"/>
  <c r="BD302" i="18" s="1"/>
  <c r="BE302" i="18" s="1"/>
  <c r="BF302" i="18" s="1"/>
  <c r="BG302" i="18" s="1"/>
  <c r="BH302" i="18" s="1"/>
  <c r="BI302" i="18" s="1"/>
  <c r="BJ302" i="18" s="1"/>
  <c r="BK302" i="18" s="1"/>
  <c r="BL302" i="18" s="1"/>
  <c r="BM302" i="18" s="1"/>
  <c r="BN302" i="18" s="1"/>
  <c r="BO302" i="18" s="1"/>
  <c r="BP302" i="18" s="1"/>
  <c r="BQ302" i="18" s="1"/>
  <c r="BR302" i="18" s="1"/>
  <c r="BS302" i="18" s="1"/>
  <c r="BT302" i="18" s="1"/>
  <c r="BU302" i="18" s="1"/>
  <c r="BV302" i="18" s="1"/>
  <c r="BW302" i="18" s="1"/>
  <c r="BX302" i="18" s="1"/>
  <c r="BY302" i="18" s="1"/>
  <c r="BZ302" i="18" s="1"/>
  <c r="CA302" i="18" s="1"/>
  <c r="CB302" i="18" s="1"/>
  <c r="CC302" i="18" s="1"/>
  <c r="CD302" i="18" s="1"/>
  <c r="CE302" i="18" s="1"/>
  <c r="CF302" i="18" s="1"/>
  <c r="CG302" i="18" s="1"/>
  <c r="CH302" i="18" s="1"/>
  <c r="CI302" i="18" s="1"/>
  <c r="E302" i="18"/>
  <c r="C302" i="18"/>
  <c r="F301" i="18"/>
  <c r="E301" i="18"/>
  <c r="C301" i="18"/>
  <c r="E300" i="18"/>
  <c r="E303" i="18" s="1"/>
  <c r="C300" i="18"/>
  <c r="D295" i="18"/>
  <c r="C295" i="18"/>
  <c r="I294" i="18"/>
  <c r="J294" i="18" s="1"/>
  <c r="K294" i="18" s="1"/>
  <c r="L294" i="18" s="1"/>
  <c r="M294" i="18" s="1"/>
  <c r="N294" i="18" s="1"/>
  <c r="O294" i="18" s="1"/>
  <c r="P294" i="18" s="1"/>
  <c r="Q294" i="18" s="1"/>
  <c r="R294" i="18" s="1"/>
  <c r="S294" i="18" s="1"/>
  <c r="T294" i="18" s="1"/>
  <c r="U294" i="18" s="1"/>
  <c r="V294" i="18" s="1"/>
  <c r="W294" i="18" s="1"/>
  <c r="X294" i="18" s="1"/>
  <c r="Y294" i="18" s="1"/>
  <c r="Z294" i="18" s="1"/>
  <c r="AA294" i="18" s="1"/>
  <c r="AB294" i="18" s="1"/>
  <c r="AC294" i="18" s="1"/>
  <c r="AD294" i="18" s="1"/>
  <c r="AE294" i="18" s="1"/>
  <c r="AF294" i="18" s="1"/>
  <c r="AG294" i="18" s="1"/>
  <c r="AH294" i="18" s="1"/>
  <c r="AI294" i="18" s="1"/>
  <c r="AJ294" i="18" s="1"/>
  <c r="AK294" i="18" s="1"/>
  <c r="AL294" i="18" s="1"/>
  <c r="AM294" i="18" s="1"/>
  <c r="AN294" i="18" s="1"/>
  <c r="AO294" i="18" s="1"/>
  <c r="AP294" i="18" s="1"/>
  <c r="AQ294" i="18" s="1"/>
  <c r="AR294" i="18" s="1"/>
  <c r="AS294" i="18" s="1"/>
  <c r="AT294" i="18" s="1"/>
  <c r="AU294" i="18" s="1"/>
  <c r="AV294" i="18" s="1"/>
  <c r="AW294" i="18" s="1"/>
  <c r="AX294" i="18" s="1"/>
  <c r="AY294" i="18" s="1"/>
  <c r="AZ294" i="18" s="1"/>
  <c r="BA294" i="18" s="1"/>
  <c r="BB294" i="18" s="1"/>
  <c r="BC294" i="18" s="1"/>
  <c r="BD294" i="18" s="1"/>
  <c r="BE294" i="18" s="1"/>
  <c r="BF294" i="18" s="1"/>
  <c r="BG294" i="18" s="1"/>
  <c r="BH294" i="18" s="1"/>
  <c r="BI294" i="18" s="1"/>
  <c r="BJ294" i="18" s="1"/>
  <c r="BK294" i="18" s="1"/>
  <c r="BL294" i="18" s="1"/>
  <c r="BM294" i="18" s="1"/>
  <c r="BN294" i="18" s="1"/>
  <c r="BO294" i="18" s="1"/>
  <c r="BP294" i="18" s="1"/>
  <c r="BQ294" i="18" s="1"/>
  <c r="BR294" i="18" s="1"/>
  <c r="BS294" i="18" s="1"/>
  <c r="BT294" i="18" s="1"/>
  <c r="BU294" i="18" s="1"/>
  <c r="BV294" i="18" s="1"/>
  <c r="BW294" i="18" s="1"/>
  <c r="BX294" i="18" s="1"/>
  <c r="BY294" i="18" s="1"/>
  <c r="BZ294" i="18" s="1"/>
  <c r="CA294" i="18" s="1"/>
  <c r="CB294" i="18" s="1"/>
  <c r="CC294" i="18" s="1"/>
  <c r="CD294" i="18" s="1"/>
  <c r="CE294" i="18" s="1"/>
  <c r="CF294" i="18" s="1"/>
  <c r="CG294" i="18" s="1"/>
  <c r="CH294" i="18" s="1"/>
  <c r="CI294" i="18" s="1"/>
  <c r="E294" i="18"/>
  <c r="F294" i="18" s="1"/>
  <c r="G294" i="18" s="1"/>
  <c r="H294" i="18" s="1"/>
  <c r="C294" i="18"/>
  <c r="E293" i="18"/>
  <c r="F293" i="18" s="1"/>
  <c r="G293" i="18" s="1"/>
  <c r="H293" i="18" s="1"/>
  <c r="I293" i="18" s="1"/>
  <c r="J293" i="18" s="1"/>
  <c r="K293" i="18" s="1"/>
  <c r="L293" i="18" s="1"/>
  <c r="M293" i="18" s="1"/>
  <c r="N293" i="18" s="1"/>
  <c r="O293" i="18" s="1"/>
  <c r="P293" i="18" s="1"/>
  <c r="Q293" i="18" s="1"/>
  <c r="R293" i="18" s="1"/>
  <c r="S293" i="18" s="1"/>
  <c r="T293" i="18" s="1"/>
  <c r="U293" i="18" s="1"/>
  <c r="V293" i="18" s="1"/>
  <c r="W293" i="18" s="1"/>
  <c r="X293" i="18" s="1"/>
  <c r="Y293" i="18" s="1"/>
  <c r="Z293" i="18" s="1"/>
  <c r="AA293" i="18" s="1"/>
  <c r="AB293" i="18" s="1"/>
  <c r="AC293" i="18" s="1"/>
  <c r="AD293" i="18" s="1"/>
  <c r="AE293" i="18" s="1"/>
  <c r="AF293" i="18" s="1"/>
  <c r="AG293" i="18" s="1"/>
  <c r="AH293" i="18" s="1"/>
  <c r="AI293" i="18" s="1"/>
  <c r="AJ293" i="18" s="1"/>
  <c r="AK293" i="18" s="1"/>
  <c r="AL293" i="18" s="1"/>
  <c r="AM293" i="18" s="1"/>
  <c r="AN293" i="18" s="1"/>
  <c r="AO293" i="18" s="1"/>
  <c r="AP293" i="18" s="1"/>
  <c r="AQ293" i="18" s="1"/>
  <c r="AR293" i="18" s="1"/>
  <c r="AS293" i="18" s="1"/>
  <c r="AT293" i="18" s="1"/>
  <c r="AU293" i="18" s="1"/>
  <c r="AV293" i="18" s="1"/>
  <c r="AW293" i="18" s="1"/>
  <c r="AX293" i="18" s="1"/>
  <c r="AY293" i="18" s="1"/>
  <c r="AZ293" i="18" s="1"/>
  <c r="BA293" i="18" s="1"/>
  <c r="BB293" i="18" s="1"/>
  <c r="BC293" i="18" s="1"/>
  <c r="BD293" i="18" s="1"/>
  <c r="BE293" i="18" s="1"/>
  <c r="BF293" i="18" s="1"/>
  <c r="BG293" i="18" s="1"/>
  <c r="BH293" i="18" s="1"/>
  <c r="BI293" i="18" s="1"/>
  <c r="BJ293" i="18" s="1"/>
  <c r="BK293" i="18" s="1"/>
  <c r="BL293" i="18" s="1"/>
  <c r="BM293" i="18" s="1"/>
  <c r="BN293" i="18" s="1"/>
  <c r="BO293" i="18" s="1"/>
  <c r="BP293" i="18" s="1"/>
  <c r="BQ293" i="18" s="1"/>
  <c r="BR293" i="18" s="1"/>
  <c r="BS293" i="18" s="1"/>
  <c r="BT293" i="18" s="1"/>
  <c r="BU293" i="18" s="1"/>
  <c r="BV293" i="18" s="1"/>
  <c r="BW293" i="18" s="1"/>
  <c r="BX293" i="18" s="1"/>
  <c r="BY293" i="18" s="1"/>
  <c r="BZ293" i="18" s="1"/>
  <c r="CA293" i="18" s="1"/>
  <c r="CB293" i="18" s="1"/>
  <c r="CC293" i="18" s="1"/>
  <c r="CD293" i="18" s="1"/>
  <c r="CE293" i="18" s="1"/>
  <c r="CF293" i="18" s="1"/>
  <c r="CG293" i="18" s="1"/>
  <c r="CH293" i="18" s="1"/>
  <c r="CI293" i="18" s="1"/>
  <c r="C293" i="18"/>
  <c r="F292" i="18"/>
  <c r="G292" i="18" s="1"/>
  <c r="H292" i="18" s="1"/>
  <c r="I292" i="18" s="1"/>
  <c r="J292" i="18" s="1"/>
  <c r="K292" i="18" s="1"/>
  <c r="L292" i="18" s="1"/>
  <c r="M292" i="18" s="1"/>
  <c r="N292" i="18" s="1"/>
  <c r="O292" i="18" s="1"/>
  <c r="P292" i="18" s="1"/>
  <c r="Q292" i="18" s="1"/>
  <c r="R292" i="18" s="1"/>
  <c r="S292" i="18" s="1"/>
  <c r="T292" i="18" s="1"/>
  <c r="U292" i="18" s="1"/>
  <c r="V292" i="18" s="1"/>
  <c r="W292" i="18" s="1"/>
  <c r="X292" i="18" s="1"/>
  <c r="Y292" i="18" s="1"/>
  <c r="Z292" i="18" s="1"/>
  <c r="AA292" i="18" s="1"/>
  <c r="AB292" i="18" s="1"/>
  <c r="AC292" i="18" s="1"/>
  <c r="AD292" i="18" s="1"/>
  <c r="AE292" i="18" s="1"/>
  <c r="AF292" i="18" s="1"/>
  <c r="AG292" i="18" s="1"/>
  <c r="AH292" i="18" s="1"/>
  <c r="AI292" i="18" s="1"/>
  <c r="AJ292" i="18" s="1"/>
  <c r="AK292" i="18" s="1"/>
  <c r="AL292" i="18" s="1"/>
  <c r="AM292" i="18" s="1"/>
  <c r="AN292" i="18" s="1"/>
  <c r="AO292" i="18" s="1"/>
  <c r="AP292" i="18" s="1"/>
  <c r="AQ292" i="18" s="1"/>
  <c r="AR292" i="18" s="1"/>
  <c r="AS292" i="18" s="1"/>
  <c r="AT292" i="18" s="1"/>
  <c r="AU292" i="18" s="1"/>
  <c r="AV292" i="18" s="1"/>
  <c r="AW292" i="18" s="1"/>
  <c r="AX292" i="18" s="1"/>
  <c r="AY292" i="18" s="1"/>
  <c r="AZ292" i="18" s="1"/>
  <c r="BA292" i="18" s="1"/>
  <c r="BB292" i="18" s="1"/>
  <c r="BC292" i="18" s="1"/>
  <c r="BD292" i="18" s="1"/>
  <c r="BE292" i="18" s="1"/>
  <c r="BF292" i="18" s="1"/>
  <c r="BG292" i="18" s="1"/>
  <c r="BH292" i="18" s="1"/>
  <c r="BI292" i="18" s="1"/>
  <c r="BJ292" i="18" s="1"/>
  <c r="BK292" i="18" s="1"/>
  <c r="BL292" i="18" s="1"/>
  <c r="BM292" i="18" s="1"/>
  <c r="BN292" i="18" s="1"/>
  <c r="BO292" i="18" s="1"/>
  <c r="BP292" i="18" s="1"/>
  <c r="BQ292" i="18" s="1"/>
  <c r="BR292" i="18" s="1"/>
  <c r="BS292" i="18" s="1"/>
  <c r="BT292" i="18" s="1"/>
  <c r="BU292" i="18" s="1"/>
  <c r="BV292" i="18" s="1"/>
  <c r="BW292" i="18" s="1"/>
  <c r="BX292" i="18" s="1"/>
  <c r="BY292" i="18" s="1"/>
  <c r="BZ292" i="18" s="1"/>
  <c r="CA292" i="18" s="1"/>
  <c r="CB292" i="18" s="1"/>
  <c r="CC292" i="18" s="1"/>
  <c r="CD292" i="18" s="1"/>
  <c r="CE292" i="18" s="1"/>
  <c r="CF292" i="18" s="1"/>
  <c r="CG292" i="18" s="1"/>
  <c r="CH292" i="18" s="1"/>
  <c r="CI292" i="18" s="1"/>
  <c r="E292" i="18"/>
  <c r="C292" i="18"/>
  <c r="G291" i="18"/>
  <c r="H291" i="18" s="1"/>
  <c r="I291" i="18" s="1"/>
  <c r="J291" i="18" s="1"/>
  <c r="K291" i="18" s="1"/>
  <c r="L291" i="18" s="1"/>
  <c r="M291" i="18" s="1"/>
  <c r="N291" i="18" s="1"/>
  <c r="O291" i="18" s="1"/>
  <c r="P291" i="18" s="1"/>
  <c r="Q291" i="18" s="1"/>
  <c r="R291" i="18" s="1"/>
  <c r="S291" i="18" s="1"/>
  <c r="T291" i="18" s="1"/>
  <c r="U291" i="18" s="1"/>
  <c r="V291" i="18" s="1"/>
  <c r="W291" i="18" s="1"/>
  <c r="X291" i="18" s="1"/>
  <c r="Y291" i="18" s="1"/>
  <c r="Z291" i="18" s="1"/>
  <c r="AA291" i="18" s="1"/>
  <c r="AB291" i="18" s="1"/>
  <c r="AC291" i="18" s="1"/>
  <c r="AD291" i="18" s="1"/>
  <c r="AE291" i="18" s="1"/>
  <c r="AF291" i="18" s="1"/>
  <c r="AG291" i="18" s="1"/>
  <c r="AH291" i="18" s="1"/>
  <c r="AI291" i="18" s="1"/>
  <c r="AJ291" i="18" s="1"/>
  <c r="AK291" i="18" s="1"/>
  <c r="AL291" i="18" s="1"/>
  <c r="AM291" i="18" s="1"/>
  <c r="AN291" i="18" s="1"/>
  <c r="AO291" i="18" s="1"/>
  <c r="AP291" i="18" s="1"/>
  <c r="AQ291" i="18" s="1"/>
  <c r="AR291" i="18" s="1"/>
  <c r="AS291" i="18" s="1"/>
  <c r="AT291" i="18" s="1"/>
  <c r="AU291" i="18" s="1"/>
  <c r="AV291" i="18" s="1"/>
  <c r="AW291" i="18" s="1"/>
  <c r="AX291" i="18" s="1"/>
  <c r="AY291" i="18" s="1"/>
  <c r="AZ291" i="18" s="1"/>
  <c r="BA291" i="18" s="1"/>
  <c r="BB291" i="18" s="1"/>
  <c r="BC291" i="18" s="1"/>
  <c r="BD291" i="18" s="1"/>
  <c r="BE291" i="18" s="1"/>
  <c r="BF291" i="18" s="1"/>
  <c r="BG291" i="18" s="1"/>
  <c r="BH291" i="18" s="1"/>
  <c r="BI291" i="18" s="1"/>
  <c r="BJ291" i="18" s="1"/>
  <c r="BK291" i="18" s="1"/>
  <c r="BL291" i="18" s="1"/>
  <c r="BM291" i="18" s="1"/>
  <c r="BN291" i="18" s="1"/>
  <c r="BO291" i="18" s="1"/>
  <c r="BP291" i="18" s="1"/>
  <c r="BQ291" i="18" s="1"/>
  <c r="BR291" i="18" s="1"/>
  <c r="BS291" i="18" s="1"/>
  <c r="BT291" i="18" s="1"/>
  <c r="BU291" i="18" s="1"/>
  <c r="BV291" i="18" s="1"/>
  <c r="BW291" i="18" s="1"/>
  <c r="BX291" i="18" s="1"/>
  <c r="BY291" i="18" s="1"/>
  <c r="BZ291" i="18" s="1"/>
  <c r="CA291" i="18" s="1"/>
  <c r="CB291" i="18" s="1"/>
  <c r="CC291" i="18" s="1"/>
  <c r="CD291" i="18" s="1"/>
  <c r="CE291" i="18" s="1"/>
  <c r="CF291" i="18" s="1"/>
  <c r="CG291" i="18" s="1"/>
  <c r="CH291" i="18" s="1"/>
  <c r="CI291" i="18" s="1"/>
  <c r="E291" i="18"/>
  <c r="F291" i="18" s="1"/>
  <c r="C291" i="18"/>
  <c r="I290" i="18"/>
  <c r="J290" i="18" s="1"/>
  <c r="K290" i="18" s="1"/>
  <c r="L290" i="18" s="1"/>
  <c r="M290" i="18" s="1"/>
  <c r="N290" i="18" s="1"/>
  <c r="O290" i="18" s="1"/>
  <c r="P290" i="18" s="1"/>
  <c r="Q290" i="18" s="1"/>
  <c r="R290" i="18" s="1"/>
  <c r="S290" i="18" s="1"/>
  <c r="T290" i="18" s="1"/>
  <c r="U290" i="18" s="1"/>
  <c r="V290" i="18" s="1"/>
  <c r="W290" i="18" s="1"/>
  <c r="X290" i="18" s="1"/>
  <c r="Y290" i="18" s="1"/>
  <c r="Z290" i="18" s="1"/>
  <c r="AA290" i="18" s="1"/>
  <c r="AB290" i="18" s="1"/>
  <c r="AC290" i="18" s="1"/>
  <c r="AD290" i="18" s="1"/>
  <c r="AE290" i="18" s="1"/>
  <c r="AF290" i="18" s="1"/>
  <c r="AG290" i="18" s="1"/>
  <c r="AH290" i="18" s="1"/>
  <c r="AI290" i="18" s="1"/>
  <c r="AJ290" i="18" s="1"/>
  <c r="AK290" i="18" s="1"/>
  <c r="AL290" i="18" s="1"/>
  <c r="AM290" i="18" s="1"/>
  <c r="AN290" i="18" s="1"/>
  <c r="AO290" i="18" s="1"/>
  <c r="AP290" i="18" s="1"/>
  <c r="AQ290" i="18" s="1"/>
  <c r="AR290" i="18" s="1"/>
  <c r="AS290" i="18" s="1"/>
  <c r="AT290" i="18" s="1"/>
  <c r="AU290" i="18" s="1"/>
  <c r="AV290" i="18" s="1"/>
  <c r="AW290" i="18" s="1"/>
  <c r="AX290" i="18" s="1"/>
  <c r="AY290" i="18" s="1"/>
  <c r="AZ290" i="18" s="1"/>
  <c r="BA290" i="18" s="1"/>
  <c r="BB290" i="18" s="1"/>
  <c r="BC290" i="18" s="1"/>
  <c r="BD290" i="18" s="1"/>
  <c r="BE290" i="18" s="1"/>
  <c r="BF290" i="18" s="1"/>
  <c r="BG290" i="18" s="1"/>
  <c r="BH290" i="18" s="1"/>
  <c r="BI290" i="18" s="1"/>
  <c r="BJ290" i="18" s="1"/>
  <c r="BK290" i="18" s="1"/>
  <c r="BL290" i="18" s="1"/>
  <c r="BM290" i="18" s="1"/>
  <c r="BN290" i="18" s="1"/>
  <c r="BO290" i="18" s="1"/>
  <c r="BP290" i="18" s="1"/>
  <c r="BQ290" i="18" s="1"/>
  <c r="BR290" i="18" s="1"/>
  <c r="BS290" i="18" s="1"/>
  <c r="BT290" i="18" s="1"/>
  <c r="BU290" i="18" s="1"/>
  <c r="BV290" i="18" s="1"/>
  <c r="BW290" i="18" s="1"/>
  <c r="BX290" i="18" s="1"/>
  <c r="BY290" i="18" s="1"/>
  <c r="BZ290" i="18" s="1"/>
  <c r="CA290" i="18" s="1"/>
  <c r="CB290" i="18" s="1"/>
  <c r="CC290" i="18" s="1"/>
  <c r="CD290" i="18" s="1"/>
  <c r="CE290" i="18" s="1"/>
  <c r="CF290" i="18" s="1"/>
  <c r="CG290" i="18" s="1"/>
  <c r="CH290" i="18" s="1"/>
  <c r="CI290" i="18" s="1"/>
  <c r="G290" i="18"/>
  <c r="H290" i="18" s="1"/>
  <c r="F290" i="18"/>
  <c r="E290" i="18"/>
  <c r="C290" i="18"/>
  <c r="E289" i="18"/>
  <c r="F289" i="18" s="1"/>
  <c r="G289" i="18" s="1"/>
  <c r="H289" i="18" s="1"/>
  <c r="I289" i="18" s="1"/>
  <c r="J289" i="18" s="1"/>
  <c r="K289" i="18" s="1"/>
  <c r="L289" i="18" s="1"/>
  <c r="M289" i="18" s="1"/>
  <c r="N289" i="18" s="1"/>
  <c r="O289" i="18" s="1"/>
  <c r="P289" i="18" s="1"/>
  <c r="Q289" i="18" s="1"/>
  <c r="R289" i="18" s="1"/>
  <c r="S289" i="18" s="1"/>
  <c r="T289" i="18" s="1"/>
  <c r="U289" i="18" s="1"/>
  <c r="V289" i="18" s="1"/>
  <c r="W289" i="18" s="1"/>
  <c r="X289" i="18" s="1"/>
  <c r="Y289" i="18" s="1"/>
  <c r="Z289" i="18" s="1"/>
  <c r="AA289" i="18" s="1"/>
  <c r="AB289" i="18" s="1"/>
  <c r="AC289" i="18" s="1"/>
  <c r="AD289" i="18" s="1"/>
  <c r="AE289" i="18" s="1"/>
  <c r="AF289" i="18" s="1"/>
  <c r="AG289" i="18" s="1"/>
  <c r="AH289" i="18" s="1"/>
  <c r="AI289" i="18" s="1"/>
  <c r="AJ289" i="18" s="1"/>
  <c r="AK289" i="18" s="1"/>
  <c r="AL289" i="18" s="1"/>
  <c r="AM289" i="18" s="1"/>
  <c r="AN289" i="18" s="1"/>
  <c r="AO289" i="18" s="1"/>
  <c r="AP289" i="18" s="1"/>
  <c r="AQ289" i="18" s="1"/>
  <c r="AR289" i="18" s="1"/>
  <c r="AS289" i="18" s="1"/>
  <c r="AT289" i="18" s="1"/>
  <c r="AU289" i="18" s="1"/>
  <c r="AV289" i="18" s="1"/>
  <c r="AW289" i="18" s="1"/>
  <c r="AX289" i="18" s="1"/>
  <c r="AY289" i="18" s="1"/>
  <c r="AZ289" i="18" s="1"/>
  <c r="BA289" i="18" s="1"/>
  <c r="BB289" i="18" s="1"/>
  <c r="BC289" i="18" s="1"/>
  <c r="BD289" i="18" s="1"/>
  <c r="BE289" i="18" s="1"/>
  <c r="BF289" i="18" s="1"/>
  <c r="BG289" i="18" s="1"/>
  <c r="BH289" i="18" s="1"/>
  <c r="BI289" i="18" s="1"/>
  <c r="BJ289" i="18" s="1"/>
  <c r="BK289" i="18" s="1"/>
  <c r="BL289" i="18" s="1"/>
  <c r="BM289" i="18" s="1"/>
  <c r="BN289" i="18" s="1"/>
  <c r="BO289" i="18" s="1"/>
  <c r="BP289" i="18" s="1"/>
  <c r="BQ289" i="18" s="1"/>
  <c r="BR289" i="18" s="1"/>
  <c r="BS289" i="18" s="1"/>
  <c r="BT289" i="18" s="1"/>
  <c r="BU289" i="18" s="1"/>
  <c r="BV289" i="18" s="1"/>
  <c r="BW289" i="18" s="1"/>
  <c r="BX289" i="18" s="1"/>
  <c r="BY289" i="18" s="1"/>
  <c r="BZ289" i="18" s="1"/>
  <c r="CA289" i="18" s="1"/>
  <c r="CB289" i="18" s="1"/>
  <c r="CC289" i="18" s="1"/>
  <c r="CD289" i="18" s="1"/>
  <c r="CE289" i="18" s="1"/>
  <c r="CF289" i="18" s="1"/>
  <c r="CG289" i="18" s="1"/>
  <c r="CH289" i="18" s="1"/>
  <c r="CI289" i="18" s="1"/>
  <c r="C289" i="18"/>
  <c r="E288" i="18"/>
  <c r="F288" i="18" s="1"/>
  <c r="G288" i="18" s="1"/>
  <c r="H288" i="18" s="1"/>
  <c r="I288" i="18" s="1"/>
  <c r="J288" i="18" s="1"/>
  <c r="K288" i="18" s="1"/>
  <c r="L288" i="18" s="1"/>
  <c r="M288" i="18" s="1"/>
  <c r="N288" i="18" s="1"/>
  <c r="O288" i="18" s="1"/>
  <c r="P288" i="18" s="1"/>
  <c r="Q288" i="18" s="1"/>
  <c r="R288" i="18" s="1"/>
  <c r="S288" i="18" s="1"/>
  <c r="T288" i="18" s="1"/>
  <c r="U288" i="18" s="1"/>
  <c r="V288" i="18" s="1"/>
  <c r="W288" i="18" s="1"/>
  <c r="X288" i="18" s="1"/>
  <c r="Y288" i="18" s="1"/>
  <c r="Z288" i="18" s="1"/>
  <c r="AA288" i="18" s="1"/>
  <c r="AB288" i="18" s="1"/>
  <c r="AC288" i="18" s="1"/>
  <c r="AD288" i="18" s="1"/>
  <c r="AE288" i="18" s="1"/>
  <c r="AF288" i="18" s="1"/>
  <c r="AG288" i="18" s="1"/>
  <c r="AH288" i="18" s="1"/>
  <c r="AI288" i="18" s="1"/>
  <c r="AJ288" i="18" s="1"/>
  <c r="AK288" i="18" s="1"/>
  <c r="AL288" i="18" s="1"/>
  <c r="AM288" i="18" s="1"/>
  <c r="AN288" i="18" s="1"/>
  <c r="AO288" i="18" s="1"/>
  <c r="AP288" i="18" s="1"/>
  <c r="AQ288" i="18" s="1"/>
  <c r="AR288" i="18" s="1"/>
  <c r="AS288" i="18" s="1"/>
  <c r="AT288" i="18" s="1"/>
  <c r="AU288" i="18" s="1"/>
  <c r="AV288" i="18" s="1"/>
  <c r="AW288" i="18" s="1"/>
  <c r="AX288" i="18" s="1"/>
  <c r="AY288" i="18" s="1"/>
  <c r="AZ288" i="18" s="1"/>
  <c r="BA288" i="18" s="1"/>
  <c r="BB288" i="18" s="1"/>
  <c r="BC288" i="18" s="1"/>
  <c r="BD288" i="18" s="1"/>
  <c r="BE288" i="18" s="1"/>
  <c r="BF288" i="18" s="1"/>
  <c r="BG288" i="18" s="1"/>
  <c r="BH288" i="18" s="1"/>
  <c r="BI288" i="18" s="1"/>
  <c r="BJ288" i="18" s="1"/>
  <c r="BK288" i="18" s="1"/>
  <c r="BL288" i="18" s="1"/>
  <c r="BM288" i="18" s="1"/>
  <c r="BN288" i="18" s="1"/>
  <c r="BO288" i="18" s="1"/>
  <c r="BP288" i="18" s="1"/>
  <c r="BQ288" i="18" s="1"/>
  <c r="BR288" i="18" s="1"/>
  <c r="BS288" i="18" s="1"/>
  <c r="BT288" i="18" s="1"/>
  <c r="BU288" i="18" s="1"/>
  <c r="BV288" i="18" s="1"/>
  <c r="BW288" i="18" s="1"/>
  <c r="BX288" i="18" s="1"/>
  <c r="BY288" i="18" s="1"/>
  <c r="BZ288" i="18" s="1"/>
  <c r="CA288" i="18" s="1"/>
  <c r="CB288" i="18" s="1"/>
  <c r="CC288" i="18" s="1"/>
  <c r="CD288" i="18" s="1"/>
  <c r="CE288" i="18" s="1"/>
  <c r="CF288" i="18" s="1"/>
  <c r="CG288" i="18" s="1"/>
  <c r="CH288" i="18" s="1"/>
  <c r="CI288" i="18" s="1"/>
  <c r="C288" i="18"/>
  <c r="E287" i="18"/>
  <c r="F287" i="18" s="1"/>
  <c r="G287" i="18" s="1"/>
  <c r="H287" i="18" s="1"/>
  <c r="I287" i="18" s="1"/>
  <c r="J287" i="18" s="1"/>
  <c r="K287" i="18" s="1"/>
  <c r="L287" i="18" s="1"/>
  <c r="M287" i="18" s="1"/>
  <c r="N287" i="18" s="1"/>
  <c r="O287" i="18" s="1"/>
  <c r="P287" i="18" s="1"/>
  <c r="Q287" i="18" s="1"/>
  <c r="R287" i="18" s="1"/>
  <c r="S287" i="18" s="1"/>
  <c r="T287" i="18" s="1"/>
  <c r="U287" i="18" s="1"/>
  <c r="V287" i="18" s="1"/>
  <c r="W287" i="18" s="1"/>
  <c r="X287" i="18" s="1"/>
  <c r="Y287" i="18" s="1"/>
  <c r="Z287" i="18" s="1"/>
  <c r="AA287" i="18" s="1"/>
  <c r="AB287" i="18" s="1"/>
  <c r="AC287" i="18" s="1"/>
  <c r="AD287" i="18" s="1"/>
  <c r="AE287" i="18" s="1"/>
  <c r="AF287" i="18" s="1"/>
  <c r="AG287" i="18" s="1"/>
  <c r="AH287" i="18" s="1"/>
  <c r="AI287" i="18" s="1"/>
  <c r="AJ287" i="18" s="1"/>
  <c r="AK287" i="18" s="1"/>
  <c r="AL287" i="18" s="1"/>
  <c r="AM287" i="18" s="1"/>
  <c r="AN287" i="18" s="1"/>
  <c r="AO287" i="18" s="1"/>
  <c r="AP287" i="18" s="1"/>
  <c r="AQ287" i="18" s="1"/>
  <c r="AR287" i="18" s="1"/>
  <c r="AS287" i="18" s="1"/>
  <c r="AT287" i="18" s="1"/>
  <c r="AU287" i="18" s="1"/>
  <c r="AV287" i="18" s="1"/>
  <c r="AW287" i="18" s="1"/>
  <c r="AX287" i="18" s="1"/>
  <c r="AY287" i="18" s="1"/>
  <c r="AZ287" i="18" s="1"/>
  <c r="BA287" i="18" s="1"/>
  <c r="BB287" i="18" s="1"/>
  <c r="BC287" i="18" s="1"/>
  <c r="BD287" i="18" s="1"/>
  <c r="BE287" i="18" s="1"/>
  <c r="BF287" i="18" s="1"/>
  <c r="BG287" i="18" s="1"/>
  <c r="BH287" i="18" s="1"/>
  <c r="BI287" i="18" s="1"/>
  <c r="BJ287" i="18" s="1"/>
  <c r="BK287" i="18" s="1"/>
  <c r="BL287" i="18" s="1"/>
  <c r="BM287" i="18" s="1"/>
  <c r="BN287" i="18" s="1"/>
  <c r="BO287" i="18" s="1"/>
  <c r="BP287" i="18" s="1"/>
  <c r="BQ287" i="18" s="1"/>
  <c r="BR287" i="18" s="1"/>
  <c r="BS287" i="18" s="1"/>
  <c r="BT287" i="18" s="1"/>
  <c r="BU287" i="18" s="1"/>
  <c r="BV287" i="18" s="1"/>
  <c r="BW287" i="18" s="1"/>
  <c r="BX287" i="18" s="1"/>
  <c r="BY287" i="18" s="1"/>
  <c r="BZ287" i="18" s="1"/>
  <c r="CA287" i="18" s="1"/>
  <c r="CB287" i="18" s="1"/>
  <c r="CC287" i="18" s="1"/>
  <c r="CD287" i="18" s="1"/>
  <c r="CE287" i="18" s="1"/>
  <c r="CF287" i="18" s="1"/>
  <c r="CG287" i="18" s="1"/>
  <c r="CH287" i="18" s="1"/>
  <c r="CI287" i="18" s="1"/>
  <c r="C287" i="18"/>
  <c r="F286" i="18"/>
  <c r="G286" i="18" s="1"/>
  <c r="H286" i="18" s="1"/>
  <c r="I286" i="18" s="1"/>
  <c r="J286" i="18" s="1"/>
  <c r="K286" i="18" s="1"/>
  <c r="L286" i="18" s="1"/>
  <c r="M286" i="18" s="1"/>
  <c r="N286" i="18" s="1"/>
  <c r="O286" i="18" s="1"/>
  <c r="P286" i="18" s="1"/>
  <c r="Q286" i="18" s="1"/>
  <c r="R286" i="18" s="1"/>
  <c r="S286" i="18" s="1"/>
  <c r="T286" i="18" s="1"/>
  <c r="U286" i="18" s="1"/>
  <c r="V286" i="18" s="1"/>
  <c r="W286" i="18" s="1"/>
  <c r="X286" i="18" s="1"/>
  <c r="Y286" i="18" s="1"/>
  <c r="Z286" i="18" s="1"/>
  <c r="AA286" i="18" s="1"/>
  <c r="AB286" i="18" s="1"/>
  <c r="AC286" i="18" s="1"/>
  <c r="AD286" i="18" s="1"/>
  <c r="AE286" i="18" s="1"/>
  <c r="AF286" i="18" s="1"/>
  <c r="AG286" i="18" s="1"/>
  <c r="AH286" i="18" s="1"/>
  <c r="AI286" i="18" s="1"/>
  <c r="AJ286" i="18" s="1"/>
  <c r="AK286" i="18" s="1"/>
  <c r="AL286" i="18" s="1"/>
  <c r="AM286" i="18" s="1"/>
  <c r="AN286" i="18" s="1"/>
  <c r="AO286" i="18" s="1"/>
  <c r="AP286" i="18" s="1"/>
  <c r="AQ286" i="18" s="1"/>
  <c r="AR286" i="18" s="1"/>
  <c r="AS286" i="18" s="1"/>
  <c r="AT286" i="18" s="1"/>
  <c r="AU286" i="18" s="1"/>
  <c r="AV286" i="18" s="1"/>
  <c r="AW286" i="18" s="1"/>
  <c r="AX286" i="18" s="1"/>
  <c r="AY286" i="18" s="1"/>
  <c r="AZ286" i="18" s="1"/>
  <c r="BA286" i="18" s="1"/>
  <c r="BB286" i="18" s="1"/>
  <c r="BC286" i="18" s="1"/>
  <c r="BD286" i="18" s="1"/>
  <c r="BE286" i="18" s="1"/>
  <c r="BF286" i="18" s="1"/>
  <c r="BG286" i="18" s="1"/>
  <c r="BH286" i="18" s="1"/>
  <c r="BI286" i="18" s="1"/>
  <c r="BJ286" i="18" s="1"/>
  <c r="BK286" i="18" s="1"/>
  <c r="BL286" i="18" s="1"/>
  <c r="BM286" i="18" s="1"/>
  <c r="BN286" i="18" s="1"/>
  <c r="BO286" i="18" s="1"/>
  <c r="BP286" i="18" s="1"/>
  <c r="BQ286" i="18" s="1"/>
  <c r="BR286" i="18" s="1"/>
  <c r="BS286" i="18" s="1"/>
  <c r="BT286" i="18" s="1"/>
  <c r="BU286" i="18" s="1"/>
  <c r="BV286" i="18" s="1"/>
  <c r="BW286" i="18" s="1"/>
  <c r="BX286" i="18" s="1"/>
  <c r="BY286" i="18" s="1"/>
  <c r="BZ286" i="18" s="1"/>
  <c r="CA286" i="18" s="1"/>
  <c r="CB286" i="18" s="1"/>
  <c r="CC286" i="18" s="1"/>
  <c r="CD286" i="18" s="1"/>
  <c r="CE286" i="18" s="1"/>
  <c r="CF286" i="18" s="1"/>
  <c r="CG286" i="18" s="1"/>
  <c r="CH286" i="18" s="1"/>
  <c r="CI286" i="18" s="1"/>
  <c r="E286" i="18"/>
  <c r="C286" i="18"/>
  <c r="E285" i="18"/>
  <c r="F285" i="18" s="1"/>
  <c r="G285" i="18" s="1"/>
  <c r="H285" i="18" s="1"/>
  <c r="I285" i="18" s="1"/>
  <c r="J285" i="18" s="1"/>
  <c r="K285" i="18" s="1"/>
  <c r="L285" i="18" s="1"/>
  <c r="M285" i="18" s="1"/>
  <c r="N285" i="18" s="1"/>
  <c r="O285" i="18" s="1"/>
  <c r="P285" i="18" s="1"/>
  <c r="Q285" i="18" s="1"/>
  <c r="R285" i="18" s="1"/>
  <c r="S285" i="18" s="1"/>
  <c r="T285" i="18" s="1"/>
  <c r="U285" i="18" s="1"/>
  <c r="V285" i="18" s="1"/>
  <c r="W285" i="18" s="1"/>
  <c r="X285" i="18" s="1"/>
  <c r="Y285" i="18" s="1"/>
  <c r="Z285" i="18" s="1"/>
  <c r="AA285" i="18" s="1"/>
  <c r="AB285" i="18" s="1"/>
  <c r="AC285" i="18" s="1"/>
  <c r="AD285" i="18" s="1"/>
  <c r="AE285" i="18" s="1"/>
  <c r="AF285" i="18" s="1"/>
  <c r="AG285" i="18" s="1"/>
  <c r="AH285" i="18" s="1"/>
  <c r="AI285" i="18" s="1"/>
  <c r="AJ285" i="18" s="1"/>
  <c r="AK285" i="18" s="1"/>
  <c r="AL285" i="18" s="1"/>
  <c r="AM285" i="18" s="1"/>
  <c r="AN285" i="18" s="1"/>
  <c r="AO285" i="18" s="1"/>
  <c r="AP285" i="18" s="1"/>
  <c r="AQ285" i="18" s="1"/>
  <c r="AR285" i="18" s="1"/>
  <c r="AS285" i="18" s="1"/>
  <c r="AT285" i="18" s="1"/>
  <c r="AU285" i="18" s="1"/>
  <c r="AV285" i="18" s="1"/>
  <c r="AW285" i="18" s="1"/>
  <c r="AX285" i="18" s="1"/>
  <c r="AY285" i="18" s="1"/>
  <c r="AZ285" i="18" s="1"/>
  <c r="BA285" i="18" s="1"/>
  <c r="BB285" i="18" s="1"/>
  <c r="BC285" i="18" s="1"/>
  <c r="BD285" i="18" s="1"/>
  <c r="BE285" i="18" s="1"/>
  <c r="BF285" i="18" s="1"/>
  <c r="BG285" i="18" s="1"/>
  <c r="BH285" i="18" s="1"/>
  <c r="BI285" i="18" s="1"/>
  <c r="BJ285" i="18" s="1"/>
  <c r="BK285" i="18" s="1"/>
  <c r="BL285" i="18" s="1"/>
  <c r="BM285" i="18" s="1"/>
  <c r="BN285" i="18" s="1"/>
  <c r="BO285" i="18" s="1"/>
  <c r="BP285" i="18" s="1"/>
  <c r="BQ285" i="18" s="1"/>
  <c r="BR285" i="18" s="1"/>
  <c r="BS285" i="18" s="1"/>
  <c r="BT285" i="18" s="1"/>
  <c r="BU285" i="18" s="1"/>
  <c r="BV285" i="18" s="1"/>
  <c r="BW285" i="18" s="1"/>
  <c r="BX285" i="18" s="1"/>
  <c r="BY285" i="18" s="1"/>
  <c r="BZ285" i="18" s="1"/>
  <c r="CA285" i="18" s="1"/>
  <c r="CB285" i="18" s="1"/>
  <c r="CC285" i="18" s="1"/>
  <c r="CD285" i="18" s="1"/>
  <c r="CE285" i="18" s="1"/>
  <c r="CF285" i="18" s="1"/>
  <c r="CG285" i="18" s="1"/>
  <c r="CH285" i="18" s="1"/>
  <c r="CI285" i="18" s="1"/>
  <c r="C285" i="18"/>
  <c r="E284" i="18"/>
  <c r="F284" i="18" s="1"/>
  <c r="G284" i="18" s="1"/>
  <c r="H284" i="18" s="1"/>
  <c r="I284" i="18" s="1"/>
  <c r="J284" i="18" s="1"/>
  <c r="K284" i="18" s="1"/>
  <c r="L284" i="18" s="1"/>
  <c r="M284" i="18" s="1"/>
  <c r="N284" i="18" s="1"/>
  <c r="O284" i="18" s="1"/>
  <c r="P284" i="18" s="1"/>
  <c r="Q284" i="18" s="1"/>
  <c r="R284" i="18" s="1"/>
  <c r="S284" i="18" s="1"/>
  <c r="T284" i="18" s="1"/>
  <c r="U284" i="18" s="1"/>
  <c r="V284" i="18" s="1"/>
  <c r="W284" i="18" s="1"/>
  <c r="X284" i="18" s="1"/>
  <c r="Y284" i="18" s="1"/>
  <c r="Z284" i="18" s="1"/>
  <c r="AA284" i="18" s="1"/>
  <c r="AB284" i="18" s="1"/>
  <c r="AC284" i="18" s="1"/>
  <c r="AD284" i="18" s="1"/>
  <c r="AE284" i="18" s="1"/>
  <c r="AF284" i="18" s="1"/>
  <c r="AG284" i="18" s="1"/>
  <c r="AH284" i="18" s="1"/>
  <c r="AI284" i="18" s="1"/>
  <c r="AJ284" i="18" s="1"/>
  <c r="AK284" i="18" s="1"/>
  <c r="AL284" i="18" s="1"/>
  <c r="AM284" i="18" s="1"/>
  <c r="AN284" i="18" s="1"/>
  <c r="AO284" i="18" s="1"/>
  <c r="AP284" i="18" s="1"/>
  <c r="AQ284" i="18" s="1"/>
  <c r="AR284" i="18" s="1"/>
  <c r="AS284" i="18" s="1"/>
  <c r="AT284" i="18" s="1"/>
  <c r="AU284" i="18" s="1"/>
  <c r="AV284" i="18" s="1"/>
  <c r="AW284" i="18" s="1"/>
  <c r="AX284" i="18" s="1"/>
  <c r="AY284" i="18" s="1"/>
  <c r="AZ284" i="18" s="1"/>
  <c r="BA284" i="18" s="1"/>
  <c r="BB284" i="18" s="1"/>
  <c r="BC284" i="18" s="1"/>
  <c r="BD284" i="18" s="1"/>
  <c r="BE284" i="18" s="1"/>
  <c r="BF284" i="18" s="1"/>
  <c r="BG284" i="18" s="1"/>
  <c r="BH284" i="18" s="1"/>
  <c r="BI284" i="18" s="1"/>
  <c r="BJ284" i="18" s="1"/>
  <c r="BK284" i="18" s="1"/>
  <c r="BL284" i="18" s="1"/>
  <c r="BM284" i="18" s="1"/>
  <c r="BN284" i="18" s="1"/>
  <c r="BO284" i="18" s="1"/>
  <c r="BP284" i="18" s="1"/>
  <c r="BQ284" i="18" s="1"/>
  <c r="BR284" i="18" s="1"/>
  <c r="BS284" i="18" s="1"/>
  <c r="BT284" i="18" s="1"/>
  <c r="BU284" i="18" s="1"/>
  <c r="BV284" i="18" s="1"/>
  <c r="BW284" i="18" s="1"/>
  <c r="BX284" i="18" s="1"/>
  <c r="BY284" i="18" s="1"/>
  <c r="BZ284" i="18" s="1"/>
  <c r="CA284" i="18" s="1"/>
  <c r="CB284" i="18" s="1"/>
  <c r="CC284" i="18" s="1"/>
  <c r="CD284" i="18" s="1"/>
  <c r="CE284" i="18" s="1"/>
  <c r="CF284" i="18" s="1"/>
  <c r="CG284" i="18" s="1"/>
  <c r="CH284" i="18" s="1"/>
  <c r="CI284" i="18" s="1"/>
  <c r="C284" i="18"/>
  <c r="E283" i="18"/>
  <c r="F283" i="18" s="1"/>
  <c r="G283" i="18" s="1"/>
  <c r="H283" i="18" s="1"/>
  <c r="I283" i="18" s="1"/>
  <c r="J283" i="18" s="1"/>
  <c r="K283" i="18" s="1"/>
  <c r="L283" i="18" s="1"/>
  <c r="M283" i="18" s="1"/>
  <c r="N283" i="18" s="1"/>
  <c r="O283" i="18" s="1"/>
  <c r="P283" i="18" s="1"/>
  <c r="Q283" i="18" s="1"/>
  <c r="R283" i="18" s="1"/>
  <c r="S283" i="18" s="1"/>
  <c r="T283" i="18" s="1"/>
  <c r="U283" i="18" s="1"/>
  <c r="V283" i="18" s="1"/>
  <c r="W283" i="18" s="1"/>
  <c r="X283" i="18" s="1"/>
  <c r="Y283" i="18" s="1"/>
  <c r="Z283" i="18" s="1"/>
  <c r="AA283" i="18" s="1"/>
  <c r="AB283" i="18" s="1"/>
  <c r="AC283" i="18" s="1"/>
  <c r="AD283" i="18" s="1"/>
  <c r="AE283" i="18" s="1"/>
  <c r="AF283" i="18" s="1"/>
  <c r="AG283" i="18" s="1"/>
  <c r="AH283" i="18" s="1"/>
  <c r="AI283" i="18" s="1"/>
  <c r="AJ283" i="18" s="1"/>
  <c r="AK283" i="18" s="1"/>
  <c r="AL283" i="18" s="1"/>
  <c r="AM283" i="18" s="1"/>
  <c r="AN283" i="18" s="1"/>
  <c r="AO283" i="18" s="1"/>
  <c r="AP283" i="18" s="1"/>
  <c r="AQ283" i="18" s="1"/>
  <c r="AR283" i="18" s="1"/>
  <c r="AS283" i="18" s="1"/>
  <c r="AT283" i="18" s="1"/>
  <c r="AU283" i="18" s="1"/>
  <c r="AV283" i="18" s="1"/>
  <c r="AW283" i="18" s="1"/>
  <c r="AX283" i="18" s="1"/>
  <c r="AY283" i="18" s="1"/>
  <c r="AZ283" i="18" s="1"/>
  <c r="BA283" i="18" s="1"/>
  <c r="BB283" i="18" s="1"/>
  <c r="BC283" i="18" s="1"/>
  <c r="BD283" i="18" s="1"/>
  <c r="BE283" i="18" s="1"/>
  <c r="BF283" i="18" s="1"/>
  <c r="BG283" i="18" s="1"/>
  <c r="BH283" i="18" s="1"/>
  <c r="BI283" i="18" s="1"/>
  <c r="BJ283" i="18" s="1"/>
  <c r="BK283" i="18" s="1"/>
  <c r="BL283" i="18" s="1"/>
  <c r="BM283" i="18" s="1"/>
  <c r="BN283" i="18" s="1"/>
  <c r="BO283" i="18" s="1"/>
  <c r="BP283" i="18" s="1"/>
  <c r="BQ283" i="18" s="1"/>
  <c r="BR283" i="18" s="1"/>
  <c r="BS283" i="18" s="1"/>
  <c r="BT283" i="18" s="1"/>
  <c r="BU283" i="18" s="1"/>
  <c r="BV283" i="18" s="1"/>
  <c r="BW283" i="18" s="1"/>
  <c r="BX283" i="18" s="1"/>
  <c r="BY283" i="18" s="1"/>
  <c r="BZ283" i="18" s="1"/>
  <c r="CA283" i="18" s="1"/>
  <c r="CB283" i="18" s="1"/>
  <c r="CC283" i="18" s="1"/>
  <c r="CD283" i="18" s="1"/>
  <c r="CE283" i="18" s="1"/>
  <c r="CF283" i="18" s="1"/>
  <c r="CG283" i="18" s="1"/>
  <c r="CH283" i="18" s="1"/>
  <c r="CI283" i="18" s="1"/>
  <c r="C283" i="18"/>
  <c r="E282" i="18"/>
  <c r="F282" i="18" s="1"/>
  <c r="G282" i="18" s="1"/>
  <c r="H282" i="18" s="1"/>
  <c r="I282" i="18" s="1"/>
  <c r="J282" i="18" s="1"/>
  <c r="K282" i="18" s="1"/>
  <c r="L282" i="18" s="1"/>
  <c r="M282" i="18" s="1"/>
  <c r="N282" i="18" s="1"/>
  <c r="O282" i="18" s="1"/>
  <c r="P282" i="18" s="1"/>
  <c r="Q282" i="18" s="1"/>
  <c r="R282" i="18" s="1"/>
  <c r="S282" i="18" s="1"/>
  <c r="T282" i="18" s="1"/>
  <c r="U282" i="18" s="1"/>
  <c r="V282" i="18" s="1"/>
  <c r="W282" i="18" s="1"/>
  <c r="X282" i="18" s="1"/>
  <c r="Y282" i="18" s="1"/>
  <c r="Z282" i="18" s="1"/>
  <c r="AA282" i="18" s="1"/>
  <c r="AB282" i="18" s="1"/>
  <c r="AC282" i="18" s="1"/>
  <c r="AD282" i="18" s="1"/>
  <c r="AE282" i="18" s="1"/>
  <c r="AF282" i="18" s="1"/>
  <c r="AG282" i="18" s="1"/>
  <c r="AH282" i="18" s="1"/>
  <c r="AI282" i="18" s="1"/>
  <c r="AJ282" i="18" s="1"/>
  <c r="AK282" i="18" s="1"/>
  <c r="AL282" i="18" s="1"/>
  <c r="AM282" i="18" s="1"/>
  <c r="AN282" i="18" s="1"/>
  <c r="AO282" i="18" s="1"/>
  <c r="AP282" i="18" s="1"/>
  <c r="AQ282" i="18" s="1"/>
  <c r="AR282" i="18" s="1"/>
  <c r="AS282" i="18" s="1"/>
  <c r="AT282" i="18" s="1"/>
  <c r="AU282" i="18" s="1"/>
  <c r="AV282" i="18" s="1"/>
  <c r="AW282" i="18" s="1"/>
  <c r="AX282" i="18" s="1"/>
  <c r="AY282" i="18" s="1"/>
  <c r="AZ282" i="18" s="1"/>
  <c r="BA282" i="18" s="1"/>
  <c r="BB282" i="18" s="1"/>
  <c r="BC282" i="18" s="1"/>
  <c r="BD282" i="18" s="1"/>
  <c r="BE282" i="18" s="1"/>
  <c r="BF282" i="18" s="1"/>
  <c r="BG282" i="18" s="1"/>
  <c r="BH282" i="18" s="1"/>
  <c r="BI282" i="18" s="1"/>
  <c r="BJ282" i="18" s="1"/>
  <c r="BK282" i="18" s="1"/>
  <c r="BL282" i="18" s="1"/>
  <c r="BM282" i="18" s="1"/>
  <c r="BN282" i="18" s="1"/>
  <c r="BO282" i="18" s="1"/>
  <c r="BP282" i="18" s="1"/>
  <c r="BQ282" i="18" s="1"/>
  <c r="BR282" i="18" s="1"/>
  <c r="BS282" i="18" s="1"/>
  <c r="BT282" i="18" s="1"/>
  <c r="BU282" i="18" s="1"/>
  <c r="BV282" i="18" s="1"/>
  <c r="BW282" i="18" s="1"/>
  <c r="BX282" i="18" s="1"/>
  <c r="BY282" i="18" s="1"/>
  <c r="BZ282" i="18" s="1"/>
  <c r="CA282" i="18" s="1"/>
  <c r="CB282" i="18" s="1"/>
  <c r="CC282" i="18" s="1"/>
  <c r="CD282" i="18" s="1"/>
  <c r="CE282" i="18" s="1"/>
  <c r="CF282" i="18" s="1"/>
  <c r="CG282" i="18" s="1"/>
  <c r="CH282" i="18" s="1"/>
  <c r="CI282" i="18" s="1"/>
  <c r="C282" i="18"/>
  <c r="I281" i="18"/>
  <c r="J281" i="18" s="1"/>
  <c r="K281" i="18" s="1"/>
  <c r="L281" i="18" s="1"/>
  <c r="M281" i="18" s="1"/>
  <c r="N281" i="18" s="1"/>
  <c r="O281" i="18" s="1"/>
  <c r="P281" i="18" s="1"/>
  <c r="Q281" i="18" s="1"/>
  <c r="R281" i="18" s="1"/>
  <c r="S281" i="18" s="1"/>
  <c r="T281" i="18" s="1"/>
  <c r="U281" i="18" s="1"/>
  <c r="V281" i="18" s="1"/>
  <c r="W281" i="18" s="1"/>
  <c r="X281" i="18" s="1"/>
  <c r="Y281" i="18" s="1"/>
  <c r="Z281" i="18" s="1"/>
  <c r="AA281" i="18" s="1"/>
  <c r="AB281" i="18" s="1"/>
  <c r="AC281" i="18" s="1"/>
  <c r="AD281" i="18" s="1"/>
  <c r="AE281" i="18" s="1"/>
  <c r="AF281" i="18" s="1"/>
  <c r="AG281" i="18" s="1"/>
  <c r="AH281" i="18" s="1"/>
  <c r="AI281" i="18" s="1"/>
  <c r="AJ281" i="18" s="1"/>
  <c r="AK281" i="18" s="1"/>
  <c r="AL281" i="18" s="1"/>
  <c r="AM281" i="18" s="1"/>
  <c r="AN281" i="18" s="1"/>
  <c r="AO281" i="18" s="1"/>
  <c r="AP281" i="18" s="1"/>
  <c r="AQ281" i="18" s="1"/>
  <c r="AR281" i="18" s="1"/>
  <c r="AS281" i="18" s="1"/>
  <c r="AT281" i="18" s="1"/>
  <c r="AU281" i="18" s="1"/>
  <c r="AV281" i="18" s="1"/>
  <c r="AW281" i="18" s="1"/>
  <c r="AX281" i="18" s="1"/>
  <c r="AY281" i="18" s="1"/>
  <c r="AZ281" i="18" s="1"/>
  <c r="BA281" i="18" s="1"/>
  <c r="BB281" i="18" s="1"/>
  <c r="BC281" i="18" s="1"/>
  <c r="BD281" i="18" s="1"/>
  <c r="BE281" i="18" s="1"/>
  <c r="BF281" i="18" s="1"/>
  <c r="BG281" i="18" s="1"/>
  <c r="BH281" i="18" s="1"/>
  <c r="BI281" i="18" s="1"/>
  <c r="BJ281" i="18" s="1"/>
  <c r="BK281" i="18" s="1"/>
  <c r="BL281" i="18" s="1"/>
  <c r="BM281" i="18" s="1"/>
  <c r="BN281" i="18" s="1"/>
  <c r="BO281" i="18" s="1"/>
  <c r="BP281" i="18" s="1"/>
  <c r="BQ281" i="18" s="1"/>
  <c r="BR281" i="18" s="1"/>
  <c r="BS281" i="18" s="1"/>
  <c r="BT281" i="18" s="1"/>
  <c r="BU281" i="18" s="1"/>
  <c r="BV281" i="18" s="1"/>
  <c r="BW281" i="18" s="1"/>
  <c r="BX281" i="18" s="1"/>
  <c r="BY281" i="18" s="1"/>
  <c r="BZ281" i="18" s="1"/>
  <c r="CA281" i="18" s="1"/>
  <c r="CB281" i="18" s="1"/>
  <c r="CC281" i="18" s="1"/>
  <c r="CD281" i="18" s="1"/>
  <c r="CE281" i="18" s="1"/>
  <c r="CF281" i="18" s="1"/>
  <c r="CG281" i="18" s="1"/>
  <c r="CH281" i="18" s="1"/>
  <c r="CI281" i="18" s="1"/>
  <c r="F281" i="18"/>
  <c r="G281" i="18" s="1"/>
  <c r="H281" i="18" s="1"/>
  <c r="E281" i="18"/>
  <c r="C281" i="18"/>
  <c r="H280" i="18"/>
  <c r="I280" i="18" s="1"/>
  <c r="J280" i="18" s="1"/>
  <c r="K280" i="18" s="1"/>
  <c r="L280" i="18" s="1"/>
  <c r="M280" i="18" s="1"/>
  <c r="N280" i="18" s="1"/>
  <c r="O280" i="18" s="1"/>
  <c r="P280" i="18" s="1"/>
  <c r="Q280" i="18" s="1"/>
  <c r="R280" i="18" s="1"/>
  <c r="S280" i="18" s="1"/>
  <c r="T280" i="18" s="1"/>
  <c r="U280" i="18" s="1"/>
  <c r="V280" i="18" s="1"/>
  <c r="W280" i="18" s="1"/>
  <c r="X280" i="18" s="1"/>
  <c r="Y280" i="18" s="1"/>
  <c r="Z280" i="18" s="1"/>
  <c r="AA280" i="18" s="1"/>
  <c r="AB280" i="18" s="1"/>
  <c r="AC280" i="18" s="1"/>
  <c r="AD280" i="18" s="1"/>
  <c r="AE280" i="18" s="1"/>
  <c r="AF280" i="18" s="1"/>
  <c r="AG280" i="18" s="1"/>
  <c r="AH280" i="18" s="1"/>
  <c r="AI280" i="18" s="1"/>
  <c r="AJ280" i="18" s="1"/>
  <c r="AK280" i="18" s="1"/>
  <c r="AL280" i="18" s="1"/>
  <c r="AM280" i="18" s="1"/>
  <c r="AN280" i="18" s="1"/>
  <c r="AO280" i="18" s="1"/>
  <c r="AP280" i="18" s="1"/>
  <c r="AQ280" i="18" s="1"/>
  <c r="AR280" i="18" s="1"/>
  <c r="AS280" i="18" s="1"/>
  <c r="AT280" i="18" s="1"/>
  <c r="AU280" i="18" s="1"/>
  <c r="AV280" i="18" s="1"/>
  <c r="AW280" i="18" s="1"/>
  <c r="AX280" i="18" s="1"/>
  <c r="AY280" i="18" s="1"/>
  <c r="AZ280" i="18" s="1"/>
  <c r="BA280" i="18" s="1"/>
  <c r="BB280" i="18" s="1"/>
  <c r="BC280" i="18" s="1"/>
  <c r="BD280" i="18" s="1"/>
  <c r="BE280" i="18" s="1"/>
  <c r="BF280" i="18" s="1"/>
  <c r="BG280" i="18" s="1"/>
  <c r="BH280" i="18" s="1"/>
  <c r="BI280" i="18" s="1"/>
  <c r="BJ280" i="18" s="1"/>
  <c r="BK280" i="18" s="1"/>
  <c r="BL280" i="18" s="1"/>
  <c r="BM280" i="18" s="1"/>
  <c r="BN280" i="18" s="1"/>
  <c r="BO280" i="18" s="1"/>
  <c r="BP280" i="18" s="1"/>
  <c r="BQ280" i="18" s="1"/>
  <c r="BR280" i="18" s="1"/>
  <c r="BS280" i="18" s="1"/>
  <c r="BT280" i="18" s="1"/>
  <c r="BU280" i="18" s="1"/>
  <c r="BV280" i="18" s="1"/>
  <c r="BW280" i="18" s="1"/>
  <c r="BX280" i="18" s="1"/>
  <c r="BY280" i="18" s="1"/>
  <c r="BZ280" i="18" s="1"/>
  <c r="CA280" i="18" s="1"/>
  <c r="CB280" i="18" s="1"/>
  <c r="CC280" i="18" s="1"/>
  <c r="CD280" i="18" s="1"/>
  <c r="CE280" i="18" s="1"/>
  <c r="CF280" i="18" s="1"/>
  <c r="CG280" i="18" s="1"/>
  <c r="CH280" i="18" s="1"/>
  <c r="CI280" i="18" s="1"/>
  <c r="E280" i="18"/>
  <c r="F280" i="18" s="1"/>
  <c r="G280" i="18" s="1"/>
  <c r="C280" i="18"/>
  <c r="I279" i="18"/>
  <c r="J279" i="18" s="1"/>
  <c r="K279" i="18" s="1"/>
  <c r="L279" i="18" s="1"/>
  <c r="M279" i="18" s="1"/>
  <c r="N279" i="18" s="1"/>
  <c r="O279" i="18" s="1"/>
  <c r="P279" i="18" s="1"/>
  <c r="Q279" i="18" s="1"/>
  <c r="R279" i="18" s="1"/>
  <c r="S279" i="18" s="1"/>
  <c r="T279" i="18" s="1"/>
  <c r="U279" i="18" s="1"/>
  <c r="V279" i="18" s="1"/>
  <c r="W279" i="18" s="1"/>
  <c r="X279" i="18" s="1"/>
  <c r="Y279" i="18" s="1"/>
  <c r="Z279" i="18" s="1"/>
  <c r="AA279" i="18" s="1"/>
  <c r="AB279" i="18" s="1"/>
  <c r="AC279" i="18" s="1"/>
  <c r="AD279" i="18" s="1"/>
  <c r="AE279" i="18" s="1"/>
  <c r="AF279" i="18" s="1"/>
  <c r="AG279" i="18" s="1"/>
  <c r="AH279" i="18" s="1"/>
  <c r="AI279" i="18" s="1"/>
  <c r="AJ279" i="18" s="1"/>
  <c r="AK279" i="18" s="1"/>
  <c r="AL279" i="18" s="1"/>
  <c r="AM279" i="18" s="1"/>
  <c r="AN279" i="18" s="1"/>
  <c r="AO279" i="18" s="1"/>
  <c r="AP279" i="18" s="1"/>
  <c r="AQ279" i="18" s="1"/>
  <c r="AR279" i="18" s="1"/>
  <c r="AS279" i="18" s="1"/>
  <c r="AT279" i="18" s="1"/>
  <c r="AU279" i="18" s="1"/>
  <c r="AV279" i="18" s="1"/>
  <c r="AW279" i="18" s="1"/>
  <c r="AX279" i="18" s="1"/>
  <c r="AY279" i="18" s="1"/>
  <c r="AZ279" i="18" s="1"/>
  <c r="BA279" i="18" s="1"/>
  <c r="BB279" i="18" s="1"/>
  <c r="BC279" i="18" s="1"/>
  <c r="BD279" i="18" s="1"/>
  <c r="BE279" i="18" s="1"/>
  <c r="BF279" i="18" s="1"/>
  <c r="BG279" i="18" s="1"/>
  <c r="BH279" i="18" s="1"/>
  <c r="BI279" i="18" s="1"/>
  <c r="BJ279" i="18" s="1"/>
  <c r="BK279" i="18" s="1"/>
  <c r="BL279" i="18" s="1"/>
  <c r="BM279" i="18" s="1"/>
  <c r="BN279" i="18" s="1"/>
  <c r="BO279" i="18" s="1"/>
  <c r="BP279" i="18" s="1"/>
  <c r="BQ279" i="18" s="1"/>
  <c r="BR279" i="18" s="1"/>
  <c r="BS279" i="18" s="1"/>
  <c r="BT279" i="18" s="1"/>
  <c r="BU279" i="18" s="1"/>
  <c r="BV279" i="18" s="1"/>
  <c r="BW279" i="18" s="1"/>
  <c r="BX279" i="18" s="1"/>
  <c r="BY279" i="18" s="1"/>
  <c r="BZ279" i="18" s="1"/>
  <c r="CA279" i="18" s="1"/>
  <c r="CB279" i="18" s="1"/>
  <c r="CC279" i="18" s="1"/>
  <c r="CD279" i="18" s="1"/>
  <c r="CE279" i="18" s="1"/>
  <c r="CF279" i="18" s="1"/>
  <c r="CG279" i="18" s="1"/>
  <c r="CH279" i="18" s="1"/>
  <c r="CI279" i="18" s="1"/>
  <c r="F279" i="18"/>
  <c r="G279" i="18" s="1"/>
  <c r="H279" i="18" s="1"/>
  <c r="E279" i="18"/>
  <c r="C279" i="18"/>
  <c r="E278" i="18"/>
  <c r="F278" i="18" s="1"/>
  <c r="G278" i="18" s="1"/>
  <c r="H278" i="18" s="1"/>
  <c r="I278" i="18" s="1"/>
  <c r="J278" i="18" s="1"/>
  <c r="K278" i="18" s="1"/>
  <c r="L278" i="18" s="1"/>
  <c r="M278" i="18" s="1"/>
  <c r="N278" i="18" s="1"/>
  <c r="O278" i="18" s="1"/>
  <c r="P278" i="18" s="1"/>
  <c r="Q278" i="18" s="1"/>
  <c r="R278" i="18" s="1"/>
  <c r="S278" i="18" s="1"/>
  <c r="T278" i="18" s="1"/>
  <c r="U278" i="18" s="1"/>
  <c r="V278" i="18" s="1"/>
  <c r="W278" i="18" s="1"/>
  <c r="X278" i="18" s="1"/>
  <c r="Y278" i="18" s="1"/>
  <c r="Z278" i="18" s="1"/>
  <c r="AA278" i="18" s="1"/>
  <c r="AB278" i="18" s="1"/>
  <c r="AC278" i="18" s="1"/>
  <c r="AD278" i="18" s="1"/>
  <c r="AE278" i="18" s="1"/>
  <c r="AF278" i="18" s="1"/>
  <c r="AG278" i="18" s="1"/>
  <c r="AH278" i="18" s="1"/>
  <c r="AI278" i="18" s="1"/>
  <c r="AJ278" i="18" s="1"/>
  <c r="AK278" i="18" s="1"/>
  <c r="AL278" i="18" s="1"/>
  <c r="AM278" i="18" s="1"/>
  <c r="AN278" i="18" s="1"/>
  <c r="AO278" i="18" s="1"/>
  <c r="AP278" i="18" s="1"/>
  <c r="AQ278" i="18" s="1"/>
  <c r="AR278" i="18" s="1"/>
  <c r="AS278" i="18" s="1"/>
  <c r="AT278" i="18" s="1"/>
  <c r="AU278" i="18" s="1"/>
  <c r="AV278" i="18" s="1"/>
  <c r="AW278" i="18" s="1"/>
  <c r="AX278" i="18" s="1"/>
  <c r="AY278" i="18" s="1"/>
  <c r="AZ278" i="18" s="1"/>
  <c r="BA278" i="18" s="1"/>
  <c r="BB278" i="18" s="1"/>
  <c r="BC278" i="18" s="1"/>
  <c r="BD278" i="18" s="1"/>
  <c r="BE278" i="18" s="1"/>
  <c r="BF278" i="18" s="1"/>
  <c r="BG278" i="18" s="1"/>
  <c r="BH278" i="18" s="1"/>
  <c r="BI278" i="18" s="1"/>
  <c r="BJ278" i="18" s="1"/>
  <c r="BK278" i="18" s="1"/>
  <c r="BL278" i="18" s="1"/>
  <c r="BM278" i="18" s="1"/>
  <c r="BN278" i="18" s="1"/>
  <c r="BO278" i="18" s="1"/>
  <c r="BP278" i="18" s="1"/>
  <c r="BQ278" i="18" s="1"/>
  <c r="BR278" i="18" s="1"/>
  <c r="BS278" i="18" s="1"/>
  <c r="BT278" i="18" s="1"/>
  <c r="BU278" i="18" s="1"/>
  <c r="BV278" i="18" s="1"/>
  <c r="BW278" i="18" s="1"/>
  <c r="BX278" i="18" s="1"/>
  <c r="BY278" i="18" s="1"/>
  <c r="BZ278" i="18" s="1"/>
  <c r="CA278" i="18" s="1"/>
  <c r="CB278" i="18" s="1"/>
  <c r="CC278" i="18" s="1"/>
  <c r="CD278" i="18" s="1"/>
  <c r="CE278" i="18" s="1"/>
  <c r="CF278" i="18" s="1"/>
  <c r="CG278" i="18" s="1"/>
  <c r="CH278" i="18" s="1"/>
  <c r="CI278" i="18" s="1"/>
  <c r="C278" i="18"/>
  <c r="L277" i="18"/>
  <c r="M277" i="18" s="1"/>
  <c r="N277" i="18" s="1"/>
  <c r="O277" i="18" s="1"/>
  <c r="P277" i="18" s="1"/>
  <c r="Q277" i="18" s="1"/>
  <c r="R277" i="18" s="1"/>
  <c r="S277" i="18" s="1"/>
  <c r="T277" i="18" s="1"/>
  <c r="U277" i="18" s="1"/>
  <c r="V277" i="18" s="1"/>
  <c r="W277" i="18" s="1"/>
  <c r="X277" i="18" s="1"/>
  <c r="Y277" i="18" s="1"/>
  <c r="Z277" i="18" s="1"/>
  <c r="AA277" i="18" s="1"/>
  <c r="AB277" i="18" s="1"/>
  <c r="AC277" i="18" s="1"/>
  <c r="AD277" i="18" s="1"/>
  <c r="AE277" i="18" s="1"/>
  <c r="AF277" i="18" s="1"/>
  <c r="AG277" i="18" s="1"/>
  <c r="AH277" i="18" s="1"/>
  <c r="AI277" i="18" s="1"/>
  <c r="AJ277" i="18" s="1"/>
  <c r="AK277" i="18" s="1"/>
  <c r="AL277" i="18" s="1"/>
  <c r="AM277" i="18" s="1"/>
  <c r="AN277" i="18" s="1"/>
  <c r="AO277" i="18" s="1"/>
  <c r="AP277" i="18" s="1"/>
  <c r="AQ277" i="18" s="1"/>
  <c r="AR277" i="18" s="1"/>
  <c r="AS277" i="18" s="1"/>
  <c r="AT277" i="18" s="1"/>
  <c r="AU277" i="18" s="1"/>
  <c r="AV277" i="18" s="1"/>
  <c r="AW277" i="18" s="1"/>
  <c r="AX277" i="18" s="1"/>
  <c r="AY277" i="18" s="1"/>
  <c r="AZ277" i="18" s="1"/>
  <c r="BA277" i="18" s="1"/>
  <c r="BB277" i="18" s="1"/>
  <c r="BC277" i="18" s="1"/>
  <c r="BD277" i="18" s="1"/>
  <c r="BE277" i="18" s="1"/>
  <c r="BF277" i="18" s="1"/>
  <c r="BG277" i="18" s="1"/>
  <c r="BH277" i="18" s="1"/>
  <c r="BI277" i="18" s="1"/>
  <c r="BJ277" i="18" s="1"/>
  <c r="BK277" i="18" s="1"/>
  <c r="BL277" i="18" s="1"/>
  <c r="BM277" i="18" s="1"/>
  <c r="BN277" i="18" s="1"/>
  <c r="BO277" i="18" s="1"/>
  <c r="BP277" i="18" s="1"/>
  <c r="BQ277" i="18" s="1"/>
  <c r="BR277" i="18" s="1"/>
  <c r="BS277" i="18" s="1"/>
  <c r="BT277" i="18" s="1"/>
  <c r="BU277" i="18" s="1"/>
  <c r="BV277" i="18" s="1"/>
  <c r="BW277" i="18" s="1"/>
  <c r="BX277" i="18" s="1"/>
  <c r="BY277" i="18" s="1"/>
  <c r="BZ277" i="18" s="1"/>
  <c r="CA277" i="18" s="1"/>
  <c r="CB277" i="18" s="1"/>
  <c r="CC277" i="18" s="1"/>
  <c r="CD277" i="18" s="1"/>
  <c r="CE277" i="18" s="1"/>
  <c r="CF277" i="18" s="1"/>
  <c r="CG277" i="18" s="1"/>
  <c r="CH277" i="18" s="1"/>
  <c r="CI277" i="18" s="1"/>
  <c r="J277" i="18"/>
  <c r="K277" i="18" s="1"/>
  <c r="F277" i="18"/>
  <c r="G277" i="18" s="1"/>
  <c r="H277" i="18" s="1"/>
  <c r="I277" i="18" s="1"/>
  <c r="E277" i="18"/>
  <c r="C277" i="18"/>
  <c r="F276" i="18"/>
  <c r="G276" i="18" s="1"/>
  <c r="H276" i="18" s="1"/>
  <c r="I276" i="18" s="1"/>
  <c r="J276" i="18" s="1"/>
  <c r="K276" i="18" s="1"/>
  <c r="L276" i="18" s="1"/>
  <c r="M276" i="18" s="1"/>
  <c r="N276" i="18" s="1"/>
  <c r="O276" i="18" s="1"/>
  <c r="P276" i="18" s="1"/>
  <c r="Q276" i="18" s="1"/>
  <c r="R276" i="18" s="1"/>
  <c r="S276" i="18" s="1"/>
  <c r="T276" i="18" s="1"/>
  <c r="U276" i="18" s="1"/>
  <c r="V276" i="18" s="1"/>
  <c r="W276" i="18" s="1"/>
  <c r="X276" i="18" s="1"/>
  <c r="Y276" i="18" s="1"/>
  <c r="Z276" i="18" s="1"/>
  <c r="AA276" i="18" s="1"/>
  <c r="AB276" i="18" s="1"/>
  <c r="AC276" i="18" s="1"/>
  <c r="AD276" i="18" s="1"/>
  <c r="AE276" i="18" s="1"/>
  <c r="AF276" i="18" s="1"/>
  <c r="AG276" i="18" s="1"/>
  <c r="AH276" i="18" s="1"/>
  <c r="AI276" i="18" s="1"/>
  <c r="AJ276" i="18" s="1"/>
  <c r="AK276" i="18" s="1"/>
  <c r="AL276" i="18" s="1"/>
  <c r="AM276" i="18" s="1"/>
  <c r="AN276" i="18" s="1"/>
  <c r="AO276" i="18" s="1"/>
  <c r="AP276" i="18" s="1"/>
  <c r="AQ276" i="18" s="1"/>
  <c r="AR276" i="18" s="1"/>
  <c r="AS276" i="18" s="1"/>
  <c r="AT276" i="18" s="1"/>
  <c r="AU276" i="18" s="1"/>
  <c r="AV276" i="18" s="1"/>
  <c r="AW276" i="18" s="1"/>
  <c r="AX276" i="18" s="1"/>
  <c r="AY276" i="18" s="1"/>
  <c r="AZ276" i="18" s="1"/>
  <c r="BA276" i="18" s="1"/>
  <c r="BB276" i="18" s="1"/>
  <c r="BC276" i="18" s="1"/>
  <c r="BD276" i="18" s="1"/>
  <c r="BE276" i="18" s="1"/>
  <c r="BF276" i="18" s="1"/>
  <c r="BG276" i="18" s="1"/>
  <c r="BH276" i="18" s="1"/>
  <c r="BI276" i="18" s="1"/>
  <c r="BJ276" i="18" s="1"/>
  <c r="BK276" i="18" s="1"/>
  <c r="BL276" i="18" s="1"/>
  <c r="BM276" i="18" s="1"/>
  <c r="BN276" i="18" s="1"/>
  <c r="BO276" i="18" s="1"/>
  <c r="BP276" i="18" s="1"/>
  <c r="BQ276" i="18" s="1"/>
  <c r="BR276" i="18" s="1"/>
  <c r="BS276" i="18" s="1"/>
  <c r="BT276" i="18" s="1"/>
  <c r="BU276" i="18" s="1"/>
  <c r="BV276" i="18" s="1"/>
  <c r="BW276" i="18" s="1"/>
  <c r="BX276" i="18" s="1"/>
  <c r="BY276" i="18" s="1"/>
  <c r="BZ276" i="18" s="1"/>
  <c r="CA276" i="18" s="1"/>
  <c r="CB276" i="18" s="1"/>
  <c r="CC276" i="18" s="1"/>
  <c r="CD276" i="18" s="1"/>
  <c r="CE276" i="18" s="1"/>
  <c r="CF276" i="18" s="1"/>
  <c r="CG276" i="18" s="1"/>
  <c r="CH276" i="18" s="1"/>
  <c r="CI276" i="18" s="1"/>
  <c r="E276" i="18"/>
  <c r="C276" i="18"/>
  <c r="F275" i="18"/>
  <c r="E275" i="18"/>
  <c r="C275" i="18"/>
  <c r="D268" i="18"/>
  <c r="C268" i="18"/>
  <c r="E267" i="18"/>
  <c r="F267" i="18" s="1"/>
  <c r="G267" i="18" s="1"/>
  <c r="H267" i="18" s="1"/>
  <c r="I267" i="18" s="1"/>
  <c r="J267" i="18" s="1"/>
  <c r="K267" i="18" s="1"/>
  <c r="L267" i="18" s="1"/>
  <c r="M267" i="18" s="1"/>
  <c r="N267" i="18" s="1"/>
  <c r="O267" i="18" s="1"/>
  <c r="P267" i="18" s="1"/>
  <c r="Q267" i="18" s="1"/>
  <c r="R267" i="18" s="1"/>
  <c r="S267" i="18" s="1"/>
  <c r="T267" i="18" s="1"/>
  <c r="U267" i="18" s="1"/>
  <c r="V267" i="18" s="1"/>
  <c r="W267" i="18" s="1"/>
  <c r="X267" i="18" s="1"/>
  <c r="Y267" i="18" s="1"/>
  <c r="Z267" i="18" s="1"/>
  <c r="AA267" i="18" s="1"/>
  <c r="AB267" i="18" s="1"/>
  <c r="AC267" i="18" s="1"/>
  <c r="AD267" i="18" s="1"/>
  <c r="AE267" i="18" s="1"/>
  <c r="AF267" i="18" s="1"/>
  <c r="AG267" i="18" s="1"/>
  <c r="AH267" i="18" s="1"/>
  <c r="AI267" i="18" s="1"/>
  <c r="AJ267" i="18" s="1"/>
  <c r="AK267" i="18" s="1"/>
  <c r="AL267" i="18" s="1"/>
  <c r="AM267" i="18" s="1"/>
  <c r="AN267" i="18" s="1"/>
  <c r="AO267" i="18" s="1"/>
  <c r="AP267" i="18" s="1"/>
  <c r="AQ267" i="18" s="1"/>
  <c r="AR267" i="18" s="1"/>
  <c r="AS267" i="18" s="1"/>
  <c r="AT267" i="18" s="1"/>
  <c r="AU267" i="18" s="1"/>
  <c r="AV267" i="18" s="1"/>
  <c r="AW267" i="18" s="1"/>
  <c r="AX267" i="18" s="1"/>
  <c r="AY267" i="18" s="1"/>
  <c r="AZ267" i="18" s="1"/>
  <c r="BA267" i="18" s="1"/>
  <c r="BB267" i="18" s="1"/>
  <c r="BC267" i="18" s="1"/>
  <c r="BD267" i="18" s="1"/>
  <c r="BE267" i="18" s="1"/>
  <c r="BF267" i="18" s="1"/>
  <c r="BG267" i="18" s="1"/>
  <c r="BH267" i="18" s="1"/>
  <c r="BI267" i="18" s="1"/>
  <c r="BJ267" i="18" s="1"/>
  <c r="BK267" i="18" s="1"/>
  <c r="BL267" i="18" s="1"/>
  <c r="BM267" i="18" s="1"/>
  <c r="BN267" i="18" s="1"/>
  <c r="BO267" i="18" s="1"/>
  <c r="BP267" i="18" s="1"/>
  <c r="BQ267" i="18" s="1"/>
  <c r="BR267" i="18" s="1"/>
  <c r="BS267" i="18" s="1"/>
  <c r="BT267" i="18" s="1"/>
  <c r="BU267" i="18" s="1"/>
  <c r="BV267" i="18" s="1"/>
  <c r="BW267" i="18" s="1"/>
  <c r="BX267" i="18" s="1"/>
  <c r="BY267" i="18" s="1"/>
  <c r="BZ267" i="18" s="1"/>
  <c r="CA267" i="18" s="1"/>
  <c r="CB267" i="18" s="1"/>
  <c r="CC267" i="18" s="1"/>
  <c r="CD267" i="18" s="1"/>
  <c r="CE267" i="18" s="1"/>
  <c r="CF267" i="18" s="1"/>
  <c r="CG267" i="18" s="1"/>
  <c r="CH267" i="18" s="1"/>
  <c r="CI267" i="18" s="1"/>
  <c r="C267" i="18"/>
  <c r="E266" i="18"/>
  <c r="F266" i="18" s="1"/>
  <c r="G266" i="18" s="1"/>
  <c r="H266" i="18" s="1"/>
  <c r="I266" i="18" s="1"/>
  <c r="J266" i="18" s="1"/>
  <c r="K266" i="18" s="1"/>
  <c r="L266" i="18" s="1"/>
  <c r="M266" i="18" s="1"/>
  <c r="N266" i="18" s="1"/>
  <c r="O266" i="18" s="1"/>
  <c r="P266" i="18" s="1"/>
  <c r="Q266" i="18" s="1"/>
  <c r="R266" i="18" s="1"/>
  <c r="S266" i="18" s="1"/>
  <c r="T266" i="18" s="1"/>
  <c r="U266" i="18" s="1"/>
  <c r="V266" i="18" s="1"/>
  <c r="W266" i="18" s="1"/>
  <c r="X266" i="18" s="1"/>
  <c r="Y266" i="18" s="1"/>
  <c r="Z266" i="18" s="1"/>
  <c r="AA266" i="18" s="1"/>
  <c r="AB266" i="18" s="1"/>
  <c r="AC266" i="18" s="1"/>
  <c r="AD266" i="18" s="1"/>
  <c r="AE266" i="18" s="1"/>
  <c r="AF266" i="18" s="1"/>
  <c r="AG266" i="18" s="1"/>
  <c r="AH266" i="18" s="1"/>
  <c r="AI266" i="18" s="1"/>
  <c r="AJ266" i="18" s="1"/>
  <c r="AK266" i="18" s="1"/>
  <c r="AL266" i="18" s="1"/>
  <c r="AM266" i="18" s="1"/>
  <c r="AN266" i="18" s="1"/>
  <c r="AO266" i="18" s="1"/>
  <c r="AP266" i="18" s="1"/>
  <c r="AQ266" i="18" s="1"/>
  <c r="AR266" i="18" s="1"/>
  <c r="AS266" i="18" s="1"/>
  <c r="AT266" i="18" s="1"/>
  <c r="AU266" i="18" s="1"/>
  <c r="AV266" i="18" s="1"/>
  <c r="AW266" i="18" s="1"/>
  <c r="AX266" i="18" s="1"/>
  <c r="AY266" i="18" s="1"/>
  <c r="AZ266" i="18" s="1"/>
  <c r="BA266" i="18" s="1"/>
  <c r="BB266" i="18" s="1"/>
  <c r="BC266" i="18" s="1"/>
  <c r="BD266" i="18" s="1"/>
  <c r="BE266" i="18" s="1"/>
  <c r="BF266" i="18" s="1"/>
  <c r="BG266" i="18" s="1"/>
  <c r="BH266" i="18" s="1"/>
  <c r="BI266" i="18" s="1"/>
  <c r="BJ266" i="18" s="1"/>
  <c r="BK266" i="18" s="1"/>
  <c r="BL266" i="18" s="1"/>
  <c r="BM266" i="18" s="1"/>
  <c r="BN266" i="18" s="1"/>
  <c r="BO266" i="18" s="1"/>
  <c r="BP266" i="18" s="1"/>
  <c r="BQ266" i="18" s="1"/>
  <c r="BR266" i="18" s="1"/>
  <c r="BS266" i="18" s="1"/>
  <c r="BT266" i="18" s="1"/>
  <c r="BU266" i="18" s="1"/>
  <c r="BV266" i="18" s="1"/>
  <c r="BW266" i="18" s="1"/>
  <c r="BX266" i="18" s="1"/>
  <c r="BY266" i="18" s="1"/>
  <c r="BZ266" i="18" s="1"/>
  <c r="CA266" i="18" s="1"/>
  <c r="CB266" i="18" s="1"/>
  <c r="CC266" i="18" s="1"/>
  <c r="CD266" i="18" s="1"/>
  <c r="CE266" i="18" s="1"/>
  <c r="CF266" i="18" s="1"/>
  <c r="CG266" i="18" s="1"/>
  <c r="CH266" i="18" s="1"/>
  <c r="CI266" i="18" s="1"/>
  <c r="C266" i="18"/>
  <c r="E265" i="18"/>
  <c r="C265" i="18"/>
  <c r="D258" i="18"/>
  <c r="C258" i="18"/>
  <c r="C257" i="18"/>
  <c r="C256" i="18"/>
  <c r="C255" i="18"/>
  <c r="C254" i="18"/>
  <c r="F251" i="18"/>
  <c r="G251" i="18" s="1"/>
  <c r="H251" i="18" s="1"/>
  <c r="I251" i="18" s="1"/>
  <c r="J251" i="18" s="1"/>
  <c r="K251" i="18" s="1"/>
  <c r="L251" i="18" s="1"/>
  <c r="M251" i="18" s="1"/>
  <c r="N251" i="18" s="1"/>
  <c r="O251" i="18" s="1"/>
  <c r="P251" i="18" s="1"/>
  <c r="Q251" i="18" s="1"/>
  <c r="R251" i="18" s="1"/>
  <c r="S251" i="18" s="1"/>
  <c r="T251" i="18" s="1"/>
  <c r="U251" i="18" s="1"/>
  <c r="V251" i="18" s="1"/>
  <c r="W251" i="18" s="1"/>
  <c r="X251" i="18" s="1"/>
  <c r="Y251" i="18" s="1"/>
  <c r="Z251" i="18" s="1"/>
  <c r="AA251" i="18" s="1"/>
  <c r="AB251" i="18" s="1"/>
  <c r="AC251" i="18" s="1"/>
  <c r="AD251" i="18" s="1"/>
  <c r="AE251" i="18" s="1"/>
  <c r="AF251" i="18" s="1"/>
  <c r="AG251" i="18" s="1"/>
  <c r="AH251" i="18" s="1"/>
  <c r="AI251" i="18" s="1"/>
  <c r="AJ251" i="18" s="1"/>
  <c r="AK251" i="18" s="1"/>
  <c r="AL251" i="18" s="1"/>
  <c r="AM251" i="18" s="1"/>
  <c r="AN251" i="18" s="1"/>
  <c r="AO251" i="18" s="1"/>
  <c r="AP251" i="18" s="1"/>
  <c r="AQ251" i="18" s="1"/>
  <c r="AR251" i="18" s="1"/>
  <c r="AS251" i="18" s="1"/>
  <c r="AT251" i="18" s="1"/>
  <c r="AU251" i="18" s="1"/>
  <c r="AV251" i="18" s="1"/>
  <c r="AW251" i="18" s="1"/>
  <c r="AX251" i="18" s="1"/>
  <c r="AY251" i="18" s="1"/>
  <c r="AZ251" i="18" s="1"/>
  <c r="BA251" i="18" s="1"/>
  <c r="BB251" i="18" s="1"/>
  <c r="BC251" i="18" s="1"/>
  <c r="BD251" i="18" s="1"/>
  <c r="BE251" i="18" s="1"/>
  <c r="BF251" i="18" s="1"/>
  <c r="BG251" i="18" s="1"/>
  <c r="BH251" i="18" s="1"/>
  <c r="BI251" i="18" s="1"/>
  <c r="BJ251" i="18" s="1"/>
  <c r="BK251" i="18" s="1"/>
  <c r="BL251" i="18" s="1"/>
  <c r="BM251" i="18" s="1"/>
  <c r="BN251" i="18" s="1"/>
  <c r="BO251" i="18" s="1"/>
  <c r="BP251" i="18" s="1"/>
  <c r="BQ251" i="18" s="1"/>
  <c r="BR251" i="18" s="1"/>
  <c r="BS251" i="18" s="1"/>
  <c r="BT251" i="18" s="1"/>
  <c r="BU251" i="18" s="1"/>
  <c r="BV251" i="18" s="1"/>
  <c r="BW251" i="18" s="1"/>
  <c r="BX251" i="18" s="1"/>
  <c r="BY251" i="18" s="1"/>
  <c r="BZ251" i="18" s="1"/>
  <c r="CA251" i="18" s="1"/>
  <c r="CB251" i="18" s="1"/>
  <c r="CC251" i="18" s="1"/>
  <c r="CD251" i="18" s="1"/>
  <c r="CE251" i="18" s="1"/>
  <c r="CF251" i="18" s="1"/>
  <c r="CG251" i="18" s="1"/>
  <c r="CH251" i="18" s="1"/>
  <c r="CI251" i="18" s="1"/>
  <c r="E251" i="18"/>
  <c r="C251" i="18"/>
  <c r="E250" i="18"/>
  <c r="F250" i="18" s="1"/>
  <c r="G250" i="18" s="1"/>
  <c r="H250" i="18" s="1"/>
  <c r="I250" i="18" s="1"/>
  <c r="J250" i="18" s="1"/>
  <c r="K250" i="18" s="1"/>
  <c r="L250" i="18" s="1"/>
  <c r="M250" i="18" s="1"/>
  <c r="N250" i="18" s="1"/>
  <c r="O250" i="18" s="1"/>
  <c r="P250" i="18" s="1"/>
  <c r="Q250" i="18" s="1"/>
  <c r="R250" i="18" s="1"/>
  <c r="S250" i="18" s="1"/>
  <c r="T250" i="18" s="1"/>
  <c r="U250" i="18" s="1"/>
  <c r="V250" i="18" s="1"/>
  <c r="W250" i="18" s="1"/>
  <c r="X250" i="18" s="1"/>
  <c r="Y250" i="18" s="1"/>
  <c r="Z250" i="18" s="1"/>
  <c r="AA250" i="18" s="1"/>
  <c r="AB250" i="18" s="1"/>
  <c r="AC250" i="18" s="1"/>
  <c r="AD250" i="18" s="1"/>
  <c r="AE250" i="18" s="1"/>
  <c r="AF250" i="18" s="1"/>
  <c r="AG250" i="18" s="1"/>
  <c r="AH250" i="18" s="1"/>
  <c r="AI250" i="18" s="1"/>
  <c r="AJ250" i="18" s="1"/>
  <c r="AK250" i="18" s="1"/>
  <c r="AL250" i="18" s="1"/>
  <c r="AM250" i="18" s="1"/>
  <c r="AN250" i="18" s="1"/>
  <c r="AO250" i="18" s="1"/>
  <c r="AP250" i="18" s="1"/>
  <c r="AQ250" i="18" s="1"/>
  <c r="AR250" i="18" s="1"/>
  <c r="AS250" i="18" s="1"/>
  <c r="AT250" i="18" s="1"/>
  <c r="AU250" i="18" s="1"/>
  <c r="AV250" i="18" s="1"/>
  <c r="AW250" i="18" s="1"/>
  <c r="AX250" i="18" s="1"/>
  <c r="AY250" i="18" s="1"/>
  <c r="AZ250" i="18" s="1"/>
  <c r="BA250" i="18" s="1"/>
  <c r="BB250" i="18" s="1"/>
  <c r="BC250" i="18" s="1"/>
  <c r="BD250" i="18" s="1"/>
  <c r="BE250" i="18" s="1"/>
  <c r="BF250" i="18" s="1"/>
  <c r="BG250" i="18" s="1"/>
  <c r="BH250" i="18" s="1"/>
  <c r="BI250" i="18" s="1"/>
  <c r="BJ250" i="18" s="1"/>
  <c r="BK250" i="18" s="1"/>
  <c r="BL250" i="18" s="1"/>
  <c r="BM250" i="18" s="1"/>
  <c r="BN250" i="18" s="1"/>
  <c r="BO250" i="18" s="1"/>
  <c r="BP250" i="18" s="1"/>
  <c r="BQ250" i="18" s="1"/>
  <c r="BR250" i="18" s="1"/>
  <c r="BS250" i="18" s="1"/>
  <c r="BT250" i="18" s="1"/>
  <c r="BU250" i="18" s="1"/>
  <c r="BV250" i="18" s="1"/>
  <c r="BW250" i="18" s="1"/>
  <c r="BX250" i="18" s="1"/>
  <c r="BY250" i="18" s="1"/>
  <c r="BZ250" i="18" s="1"/>
  <c r="CA250" i="18" s="1"/>
  <c r="CB250" i="18" s="1"/>
  <c r="CC250" i="18" s="1"/>
  <c r="CD250" i="18" s="1"/>
  <c r="CE250" i="18" s="1"/>
  <c r="CF250" i="18" s="1"/>
  <c r="CG250" i="18" s="1"/>
  <c r="CH250" i="18" s="1"/>
  <c r="CI250" i="18" s="1"/>
  <c r="C250" i="18"/>
  <c r="F249" i="18"/>
  <c r="G249" i="18" s="1"/>
  <c r="H249" i="18" s="1"/>
  <c r="I249" i="18" s="1"/>
  <c r="J249" i="18" s="1"/>
  <c r="K249" i="18" s="1"/>
  <c r="L249" i="18" s="1"/>
  <c r="M249" i="18" s="1"/>
  <c r="N249" i="18" s="1"/>
  <c r="O249" i="18" s="1"/>
  <c r="P249" i="18" s="1"/>
  <c r="Q249" i="18" s="1"/>
  <c r="R249" i="18" s="1"/>
  <c r="S249" i="18" s="1"/>
  <c r="T249" i="18" s="1"/>
  <c r="U249" i="18" s="1"/>
  <c r="V249" i="18" s="1"/>
  <c r="W249" i="18" s="1"/>
  <c r="X249" i="18" s="1"/>
  <c r="Y249" i="18" s="1"/>
  <c r="Z249" i="18" s="1"/>
  <c r="AA249" i="18" s="1"/>
  <c r="AB249" i="18" s="1"/>
  <c r="AC249" i="18" s="1"/>
  <c r="AD249" i="18" s="1"/>
  <c r="AE249" i="18" s="1"/>
  <c r="AF249" i="18" s="1"/>
  <c r="AG249" i="18" s="1"/>
  <c r="AH249" i="18" s="1"/>
  <c r="AI249" i="18" s="1"/>
  <c r="AJ249" i="18" s="1"/>
  <c r="AK249" i="18" s="1"/>
  <c r="AL249" i="18" s="1"/>
  <c r="AM249" i="18" s="1"/>
  <c r="AN249" i="18" s="1"/>
  <c r="AO249" i="18" s="1"/>
  <c r="AP249" i="18" s="1"/>
  <c r="AQ249" i="18" s="1"/>
  <c r="AR249" i="18" s="1"/>
  <c r="AS249" i="18" s="1"/>
  <c r="AT249" i="18" s="1"/>
  <c r="AU249" i="18" s="1"/>
  <c r="AV249" i="18" s="1"/>
  <c r="AW249" i="18" s="1"/>
  <c r="AX249" i="18" s="1"/>
  <c r="AY249" i="18" s="1"/>
  <c r="AZ249" i="18" s="1"/>
  <c r="BA249" i="18" s="1"/>
  <c r="BB249" i="18" s="1"/>
  <c r="BC249" i="18" s="1"/>
  <c r="BD249" i="18" s="1"/>
  <c r="BE249" i="18" s="1"/>
  <c r="BF249" i="18" s="1"/>
  <c r="BG249" i="18" s="1"/>
  <c r="BH249" i="18" s="1"/>
  <c r="BI249" i="18" s="1"/>
  <c r="BJ249" i="18" s="1"/>
  <c r="BK249" i="18" s="1"/>
  <c r="BL249" i="18" s="1"/>
  <c r="BM249" i="18" s="1"/>
  <c r="BN249" i="18" s="1"/>
  <c r="BO249" i="18" s="1"/>
  <c r="BP249" i="18" s="1"/>
  <c r="BQ249" i="18" s="1"/>
  <c r="BR249" i="18" s="1"/>
  <c r="BS249" i="18" s="1"/>
  <c r="BT249" i="18" s="1"/>
  <c r="BU249" i="18" s="1"/>
  <c r="BV249" i="18" s="1"/>
  <c r="BW249" i="18" s="1"/>
  <c r="BX249" i="18" s="1"/>
  <c r="BY249" i="18" s="1"/>
  <c r="BZ249" i="18" s="1"/>
  <c r="CA249" i="18" s="1"/>
  <c r="CB249" i="18" s="1"/>
  <c r="CC249" i="18" s="1"/>
  <c r="CD249" i="18" s="1"/>
  <c r="CE249" i="18" s="1"/>
  <c r="CF249" i="18" s="1"/>
  <c r="CG249" i="18" s="1"/>
  <c r="CH249" i="18" s="1"/>
  <c r="CI249" i="18" s="1"/>
  <c r="E249" i="18"/>
  <c r="C249" i="18"/>
  <c r="F248" i="18"/>
  <c r="G248" i="18" s="1"/>
  <c r="H248" i="18" s="1"/>
  <c r="I248" i="18" s="1"/>
  <c r="J248" i="18" s="1"/>
  <c r="K248" i="18" s="1"/>
  <c r="L248" i="18" s="1"/>
  <c r="M248" i="18" s="1"/>
  <c r="N248" i="18" s="1"/>
  <c r="O248" i="18" s="1"/>
  <c r="P248" i="18" s="1"/>
  <c r="Q248" i="18" s="1"/>
  <c r="R248" i="18" s="1"/>
  <c r="S248" i="18" s="1"/>
  <c r="T248" i="18" s="1"/>
  <c r="U248" i="18" s="1"/>
  <c r="V248" i="18" s="1"/>
  <c r="W248" i="18" s="1"/>
  <c r="X248" i="18" s="1"/>
  <c r="Y248" i="18" s="1"/>
  <c r="Z248" i="18" s="1"/>
  <c r="AA248" i="18" s="1"/>
  <c r="AB248" i="18" s="1"/>
  <c r="AC248" i="18" s="1"/>
  <c r="AD248" i="18" s="1"/>
  <c r="AE248" i="18" s="1"/>
  <c r="AF248" i="18" s="1"/>
  <c r="AG248" i="18" s="1"/>
  <c r="AH248" i="18" s="1"/>
  <c r="AI248" i="18" s="1"/>
  <c r="AJ248" i="18" s="1"/>
  <c r="AK248" i="18" s="1"/>
  <c r="AL248" i="18" s="1"/>
  <c r="AM248" i="18" s="1"/>
  <c r="AN248" i="18" s="1"/>
  <c r="AO248" i="18" s="1"/>
  <c r="AP248" i="18" s="1"/>
  <c r="AQ248" i="18" s="1"/>
  <c r="AR248" i="18" s="1"/>
  <c r="AS248" i="18" s="1"/>
  <c r="AT248" i="18" s="1"/>
  <c r="AU248" i="18" s="1"/>
  <c r="AV248" i="18" s="1"/>
  <c r="AW248" i="18" s="1"/>
  <c r="AX248" i="18" s="1"/>
  <c r="AY248" i="18" s="1"/>
  <c r="AZ248" i="18" s="1"/>
  <c r="BA248" i="18" s="1"/>
  <c r="BB248" i="18" s="1"/>
  <c r="BC248" i="18" s="1"/>
  <c r="BD248" i="18" s="1"/>
  <c r="BE248" i="18" s="1"/>
  <c r="BF248" i="18" s="1"/>
  <c r="BG248" i="18" s="1"/>
  <c r="BH248" i="18" s="1"/>
  <c r="BI248" i="18" s="1"/>
  <c r="BJ248" i="18" s="1"/>
  <c r="BK248" i="18" s="1"/>
  <c r="BL248" i="18" s="1"/>
  <c r="BM248" i="18" s="1"/>
  <c r="BN248" i="18" s="1"/>
  <c r="BO248" i="18" s="1"/>
  <c r="BP248" i="18" s="1"/>
  <c r="BQ248" i="18" s="1"/>
  <c r="BR248" i="18" s="1"/>
  <c r="BS248" i="18" s="1"/>
  <c r="BT248" i="18" s="1"/>
  <c r="BU248" i="18" s="1"/>
  <c r="BV248" i="18" s="1"/>
  <c r="BW248" i="18" s="1"/>
  <c r="BX248" i="18" s="1"/>
  <c r="BY248" i="18" s="1"/>
  <c r="BZ248" i="18" s="1"/>
  <c r="CA248" i="18" s="1"/>
  <c r="CB248" i="18" s="1"/>
  <c r="CC248" i="18" s="1"/>
  <c r="CD248" i="18" s="1"/>
  <c r="CE248" i="18" s="1"/>
  <c r="CF248" i="18" s="1"/>
  <c r="CG248" i="18" s="1"/>
  <c r="CH248" i="18" s="1"/>
  <c r="CI248" i="18" s="1"/>
  <c r="E248" i="18"/>
  <c r="C248" i="18"/>
  <c r="E247" i="18"/>
  <c r="E258" i="18" s="1"/>
  <c r="C247" i="18"/>
  <c r="C238" i="18"/>
  <c r="D235" i="18"/>
  <c r="C235" i="18"/>
  <c r="E234" i="18"/>
  <c r="F234" i="18" s="1"/>
  <c r="G234" i="18" s="1"/>
  <c r="H234" i="18" s="1"/>
  <c r="I234" i="18" s="1"/>
  <c r="J234" i="18" s="1"/>
  <c r="K234" i="18" s="1"/>
  <c r="L234" i="18" s="1"/>
  <c r="M234" i="18" s="1"/>
  <c r="N234" i="18" s="1"/>
  <c r="O234" i="18" s="1"/>
  <c r="P234" i="18" s="1"/>
  <c r="Q234" i="18" s="1"/>
  <c r="R234" i="18" s="1"/>
  <c r="S234" i="18" s="1"/>
  <c r="T234" i="18" s="1"/>
  <c r="U234" i="18" s="1"/>
  <c r="V234" i="18" s="1"/>
  <c r="W234" i="18" s="1"/>
  <c r="X234" i="18" s="1"/>
  <c r="Y234" i="18" s="1"/>
  <c r="Z234" i="18" s="1"/>
  <c r="AA234" i="18" s="1"/>
  <c r="AB234" i="18" s="1"/>
  <c r="AC234" i="18" s="1"/>
  <c r="AD234" i="18" s="1"/>
  <c r="AE234" i="18" s="1"/>
  <c r="AF234" i="18" s="1"/>
  <c r="AG234" i="18" s="1"/>
  <c r="AH234" i="18" s="1"/>
  <c r="AI234" i="18" s="1"/>
  <c r="AJ234" i="18" s="1"/>
  <c r="AK234" i="18" s="1"/>
  <c r="AL234" i="18" s="1"/>
  <c r="AM234" i="18" s="1"/>
  <c r="AN234" i="18" s="1"/>
  <c r="AO234" i="18" s="1"/>
  <c r="AP234" i="18" s="1"/>
  <c r="AQ234" i="18" s="1"/>
  <c r="AR234" i="18" s="1"/>
  <c r="AS234" i="18" s="1"/>
  <c r="AT234" i="18" s="1"/>
  <c r="AU234" i="18" s="1"/>
  <c r="AV234" i="18" s="1"/>
  <c r="AW234" i="18" s="1"/>
  <c r="AX234" i="18" s="1"/>
  <c r="AY234" i="18" s="1"/>
  <c r="AZ234" i="18" s="1"/>
  <c r="BA234" i="18" s="1"/>
  <c r="BB234" i="18" s="1"/>
  <c r="BC234" i="18" s="1"/>
  <c r="BD234" i="18" s="1"/>
  <c r="BE234" i="18" s="1"/>
  <c r="BF234" i="18" s="1"/>
  <c r="BG234" i="18" s="1"/>
  <c r="BH234" i="18" s="1"/>
  <c r="BI234" i="18" s="1"/>
  <c r="BJ234" i="18" s="1"/>
  <c r="BK234" i="18" s="1"/>
  <c r="BL234" i="18" s="1"/>
  <c r="BM234" i="18" s="1"/>
  <c r="BN234" i="18" s="1"/>
  <c r="BO234" i="18" s="1"/>
  <c r="BP234" i="18" s="1"/>
  <c r="BQ234" i="18" s="1"/>
  <c r="BR234" i="18" s="1"/>
  <c r="BS234" i="18" s="1"/>
  <c r="BT234" i="18" s="1"/>
  <c r="BU234" i="18" s="1"/>
  <c r="BV234" i="18" s="1"/>
  <c r="BW234" i="18" s="1"/>
  <c r="BX234" i="18" s="1"/>
  <c r="BY234" i="18" s="1"/>
  <c r="BZ234" i="18" s="1"/>
  <c r="CA234" i="18" s="1"/>
  <c r="CB234" i="18" s="1"/>
  <c r="CC234" i="18" s="1"/>
  <c r="CD234" i="18" s="1"/>
  <c r="CE234" i="18" s="1"/>
  <c r="CF234" i="18" s="1"/>
  <c r="CG234" i="18" s="1"/>
  <c r="CH234" i="18" s="1"/>
  <c r="CI234" i="18" s="1"/>
  <c r="C234" i="18"/>
  <c r="X233" i="18"/>
  <c r="Y233" i="18" s="1"/>
  <c r="Z233" i="18" s="1"/>
  <c r="AA233" i="18" s="1"/>
  <c r="AB233" i="18" s="1"/>
  <c r="AC233" i="18" s="1"/>
  <c r="AD233" i="18" s="1"/>
  <c r="AE233" i="18" s="1"/>
  <c r="AF233" i="18" s="1"/>
  <c r="AG233" i="18" s="1"/>
  <c r="AH233" i="18" s="1"/>
  <c r="AI233" i="18" s="1"/>
  <c r="AJ233" i="18" s="1"/>
  <c r="AK233" i="18" s="1"/>
  <c r="AL233" i="18" s="1"/>
  <c r="AM233" i="18" s="1"/>
  <c r="AN233" i="18" s="1"/>
  <c r="AO233" i="18" s="1"/>
  <c r="AP233" i="18" s="1"/>
  <c r="AQ233" i="18" s="1"/>
  <c r="AR233" i="18" s="1"/>
  <c r="AS233" i="18" s="1"/>
  <c r="AT233" i="18" s="1"/>
  <c r="AU233" i="18" s="1"/>
  <c r="AV233" i="18" s="1"/>
  <c r="AW233" i="18" s="1"/>
  <c r="AX233" i="18" s="1"/>
  <c r="AY233" i="18" s="1"/>
  <c r="AZ233" i="18" s="1"/>
  <c r="BA233" i="18" s="1"/>
  <c r="BB233" i="18" s="1"/>
  <c r="BC233" i="18" s="1"/>
  <c r="BD233" i="18" s="1"/>
  <c r="BE233" i="18" s="1"/>
  <c r="BF233" i="18" s="1"/>
  <c r="BG233" i="18" s="1"/>
  <c r="BH233" i="18" s="1"/>
  <c r="BI233" i="18" s="1"/>
  <c r="BJ233" i="18" s="1"/>
  <c r="BK233" i="18" s="1"/>
  <c r="BL233" i="18" s="1"/>
  <c r="BM233" i="18" s="1"/>
  <c r="BN233" i="18" s="1"/>
  <c r="BO233" i="18" s="1"/>
  <c r="BP233" i="18" s="1"/>
  <c r="BQ233" i="18" s="1"/>
  <c r="BR233" i="18" s="1"/>
  <c r="BS233" i="18" s="1"/>
  <c r="BT233" i="18" s="1"/>
  <c r="BU233" i="18" s="1"/>
  <c r="BV233" i="18" s="1"/>
  <c r="BW233" i="18" s="1"/>
  <c r="BX233" i="18" s="1"/>
  <c r="BY233" i="18" s="1"/>
  <c r="BZ233" i="18" s="1"/>
  <c r="CA233" i="18" s="1"/>
  <c r="CB233" i="18" s="1"/>
  <c r="CC233" i="18" s="1"/>
  <c r="CD233" i="18" s="1"/>
  <c r="CE233" i="18" s="1"/>
  <c r="CF233" i="18" s="1"/>
  <c r="CG233" i="18" s="1"/>
  <c r="CH233" i="18" s="1"/>
  <c r="CI233" i="18" s="1"/>
  <c r="E233" i="18"/>
  <c r="F233" i="18" s="1"/>
  <c r="G233" i="18" s="1"/>
  <c r="H233" i="18" s="1"/>
  <c r="I233" i="18" s="1"/>
  <c r="J233" i="18" s="1"/>
  <c r="K233" i="18" s="1"/>
  <c r="L233" i="18" s="1"/>
  <c r="M233" i="18" s="1"/>
  <c r="N233" i="18" s="1"/>
  <c r="O233" i="18" s="1"/>
  <c r="P233" i="18" s="1"/>
  <c r="Q233" i="18" s="1"/>
  <c r="R233" i="18" s="1"/>
  <c r="S233" i="18" s="1"/>
  <c r="T233" i="18" s="1"/>
  <c r="U233" i="18" s="1"/>
  <c r="V233" i="18" s="1"/>
  <c r="W233" i="18" s="1"/>
  <c r="C233" i="18"/>
  <c r="E232" i="18"/>
  <c r="F232" i="18" s="1"/>
  <c r="G232" i="18" s="1"/>
  <c r="C232" i="18"/>
  <c r="D228" i="18"/>
  <c r="C228" i="18"/>
  <c r="E227" i="18"/>
  <c r="F227" i="18" s="1"/>
  <c r="G227" i="18" s="1"/>
  <c r="H227" i="18" s="1"/>
  <c r="I227" i="18" s="1"/>
  <c r="J227" i="18" s="1"/>
  <c r="K227" i="18" s="1"/>
  <c r="L227" i="18" s="1"/>
  <c r="M227" i="18" s="1"/>
  <c r="N227" i="18" s="1"/>
  <c r="O227" i="18" s="1"/>
  <c r="P227" i="18" s="1"/>
  <c r="Q227" i="18" s="1"/>
  <c r="R227" i="18" s="1"/>
  <c r="S227" i="18" s="1"/>
  <c r="T227" i="18" s="1"/>
  <c r="U227" i="18" s="1"/>
  <c r="V227" i="18" s="1"/>
  <c r="W227" i="18" s="1"/>
  <c r="X227" i="18" s="1"/>
  <c r="Y227" i="18" s="1"/>
  <c r="Z227" i="18" s="1"/>
  <c r="AA227" i="18" s="1"/>
  <c r="AB227" i="18" s="1"/>
  <c r="AC227" i="18" s="1"/>
  <c r="AD227" i="18" s="1"/>
  <c r="AE227" i="18" s="1"/>
  <c r="AF227" i="18" s="1"/>
  <c r="AG227" i="18" s="1"/>
  <c r="AH227" i="18" s="1"/>
  <c r="AI227" i="18" s="1"/>
  <c r="AJ227" i="18" s="1"/>
  <c r="AK227" i="18" s="1"/>
  <c r="AL227" i="18" s="1"/>
  <c r="AM227" i="18" s="1"/>
  <c r="AN227" i="18" s="1"/>
  <c r="AO227" i="18" s="1"/>
  <c r="AP227" i="18" s="1"/>
  <c r="AQ227" i="18" s="1"/>
  <c r="AR227" i="18" s="1"/>
  <c r="AS227" i="18" s="1"/>
  <c r="AT227" i="18" s="1"/>
  <c r="AU227" i="18" s="1"/>
  <c r="AV227" i="18" s="1"/>
  <c r="AW227" i="18" s="1"/>
  <c r="AX227" i="18" s="1"/>
  <c r="AY227" i="18" s="1"/>
  <c r="AZ227" i="18" s="1"/>
  <c r="BA227" i="18" s="1"/>
  <c r="BB227" i="18" s="1"/>
  <c r="BC227" i="18" s="1"/>
  <c r="BD227" i="18" s="1"/>
  <c r="BE227" i="18" s="1"/>
  <c r="BF227" i="18" s="1"/>
  <c r="BG227" i="18" s="1"/>
  <c r="BH227" i="18" s="1"/>
  <c r="BI227" i="18" s="1"/>
  <c r="BJ227" i="18" s="1"/>
  <c r="BK227" i="18" s="1"/>
  <c r="BL227" i="18" s="1"/>
  <c r="BM227" i="18" s="1"/>
  <c r="BN227" i="18" s="1"/>
  <c r="BO227" i="18" s="1"/>
  <c r="BP227" i="18" s="1"/>
  <c r="BQ227" i="18" s="1"/>
  <c r="BR227" i="18" s="1"/>
  <c r="BS227" i="18" s="1"/>
  <c r="BT227" i="18" s="1"/>
  <c r="BU227" i="18" s="1"/>
  <c r="BV227" i="18" s="1"/>
  <c r="BW227" i="18" s="1"/>
  <c r="BX227" i="18" s="1"/>
  <c r="BY227" i="18" s="1"/>
  <c r="BZ227" i="18" s="1"/>
  <c r="CA227" i="18" s="1"/>
  <c r="CB227" i="18" s="1"/>
  <c r="CC227" i="18" s="1"/>
  <c r="CD227" i="18" s="1"/>
  <c r="CE227" i="18" s="1"/>
  <c r="CF227" i="18" s="1"/>
  <c r="CG227" i="18" s="1"/>
  <c r="CH227" i="18" s="1"/>
  <c r="CI227" i="18" s="1"/>
  <c r="C227" i="18"/>
  <c r="F226" i="18"/>
  <c r="G226" i="18" s="1"/>
  <c r="H226" i="18" s="1"/>
  <c r="I226" i="18" s="1"/>
  <c r="J226" i="18" s="1"/>
  <c r="K226" i="18" s="1"/>
  <c r="L226" i="18" s="1"/>
  <c r="M226" i="18" s="1"/>
  <c r="N226" i="18" s="1"/>
  <c r="O226" i="18" s="1"/>
  <c r="P226" i="18" s="1"/>
  <c r="Q226" i="18" s="1"/>
  <c r="R226" i="18" s="1"/>
  <c r="S226" i="18" s="1"/>
  <c r="T226" i="18" s="1"/>
  <c r="U226" i="18" s="1"/>
  <c r="V226" i="18" s="1"/>
  <c r="W226" i="18" s="1"/>
  <c r="X226" i="18" s="1"/>
  <c r="Y226" i="18" s="1"/>
  <c r="Z226" i="18" s="1"/>
  <c r="AA226" i="18" s="1"/>
  <c r="AB226" i="18" s="1"/>
  <c r="AC226" i="18" s="1"/>
  <c r="AD226" i="18" s="1"/>
  <c r="AE226" i="18" s="1"/>
  <c r="AF226" i="18" s="1"/>
  <c r="AG226" i="18" s="1"/>
  <c r="AH226" i="18" s="1"/>
  <c r="AI226" i="18" s="1"/>
  <c r="AJ226" i="18" s="1"/>
  <c r="AK226" i="18" s="1"/>
  <c r="AL226" i="18" s="1"/>
  <c r="AM226" i="18" s="1"/>
  <c r="AN226" i="18" s="1"/>
  <c r="AO226" i="18" s="1"/>
  <c r="AP226" i="18" s="1"/>
  <c r="AQ226" i="18" s="1"/>
  <c r="AR226" i="18" s="1"/>
  <c r="AS226" i="18" s="1"/>
  <c r="AT226" i="18" s="1"/>
  <c r="AU226" i="18" s="1"/>
  <c r="AV226" i="18" s="1"/>
  <c r="AW226" i="18" s="1"/>
  <c r="AX226" i="18" s="1"/>
  <c r="AY226" i="18" s="1"/>
  <c r="AZ226" i="18" s="1"/>
  <c r="BA226" i="18" s="1"/>
  <c r="BB226" i="18" s="1"/>
  <c r="BC226" i="18" s="1"/>
  <c r="BD226" i="18" s="1"/>
  <c r="BE226" i="18" s="1"/>
  <c r="BF226" i="18" s="1"/>
  <c r="BG226" i="18" s="1"/>
  <c r="BH226" i="18" s="1"/>
  <c r="BI226" i="18" s="1"/>
  <c r="BJ226" i="18" s="1"/>
  <c r="BK226" i="18" s="1"/>
  <c r="BL226" i="18" s="1"/>
  <c r="BM226" i="18" s="1"/>
  <c r="BN226" i="18" s="1"/>
  <c r="BO226" i="18" s="1"/>
  <c r="BP226" i="18" s="1"/>
  <c r="BQ226" i="18" s="1"/>
  <c r="BR226" i="18" s="1"/>
  <c r="BS226" i="18" s="1"/>
  <c r="BT226" i="18" s="1"/>
  <c r="BU226" i="18" s="1"/>
  <c r="BV226" i="18" s="1"/>
  <c r="BW226" i="18" s="1"/>
  <c r="BX226" i="18" s="1"/>
  <c r="BY226" i="18" s="1"/>
  <c r="BZ226" i="18" s="1"/>
  <c r="CA226" i="18" s="1"/>
  <c r="CB226" i="18" s="1"/>
  <c r="CC226" i="18" s="1"/>
  <c r="CD226" i="18" s="1"/>
  <c r="CE226" i="18" s="1"/>
  <c r="CF226" i="18" s="1"/>
  <c r="CG226" i="18" s="1"/>
  <c r="CH226" i="18" s="1"/>
  <c r="CI226" i="18" s="1"/>
  <c r="E226" i="18"/>
  <c r="C226" i="18"/>
  <c r="K225" i="18"/>
  <c r="L225" i="18" s="1"/>
  <c r="M225" i="18" s="1"/>
  <c r="N225" i="18" s="1"/>
  <c r="O225" i="18" s="1"/>
  <c r="P225" i="18" s="1"/>
  <c r="Q225" i="18" s="1"/>
  <c r="R225" i="18" s="1"/>
  <c r="S225" i="18" s="1"/>
  <c r="T225" i="18" s="1"/>
  <c r="U225" i="18" s="1"/>
  <c r="V225" i="18" s="1"/>
  <c r="W225" i="18" s="1"/>
  <c r="X225" i="18" s="1"/>
  <c r="Y225" i="18" s="1"/>
  <c r="Z225" i="18" s="1"/>
  <c r="AA225" i="18" s="1"/>
  <c r="AB225" i="18" s="1"/>
  <c r="AC225" i="18" s="1"/>
  <c r="AD225" i="18" s="1"/>
  <c r="AE225" i="18" s="1"/>
  <c r="AF225" i="18" s="1"/>
  <c r="AG225" i="18" s="1"/>
  <c r="AH225" i="18" s="1"/>
  <c r="AI225" i="18" s="1"/>
  <c r="AJ225" i="18" s="1"/>
  <c r="AK225" i="18" s="1"/>
  <c r="AL225" i="18" s="1"/>
  <c r="AM225" i="18" s="1"/>
  <c r="AN225" i="18" s="1"/>
  <c r="AO225" i="18" s="1"/>
  <c r="AP225" i="18" s="1"/>
  <c r="AQ225" i="18" s="1"/>
  <c r="AR225" i="18" s="1"/>
  <c r="AS225" i="18" s="1"/>
  <c r="AT225" i="18" s="1"/>
  <c r="AU225" i="18" s="1"/>
  <c r="AV225" i="18" s="1"/>
  <c r="AW225" i="18" s="1"/>
  <c r="AX225" i="18" s="1"/>
  <c r="AY225" i="18" s="1"/>
  <c r="AZ225" i="18" s="1"/>
  <c r="BA225" i="18" s="1"/>
  <c r="BB225" i="18" s="1"/>
  <c r="BC225" i="18" s="1"/>
  <c r="BD225" i="18" s="1"/>
  <c r="BE225" i="18" s="1"/>
  <c r="BF225" i="18" s="1"/>
  <c r="BG225" i="18" s="1"/>
  <c r="BH225" i="18" s="1"/>
  <c r="BI225" i="18" s="1"/>
  <c r="BJ225" i="18" s="1"/>
  <c r="BK225" i="18" s="1"/>
  <c r="BL225" i="18" s="1"/>
  <c r="BM225" i="18" s="1"/>
  <c r="BN225" i="18" s="1"/>
  <c r="BO225" i="18" s="1"/>
  <c r="BP225" i="18" s="1"/>
  <c r="BQ225" i="18" s="1"/>
  <c r="BR225" i="18" s="1"/>
  <c r="BS225" i="18" s="1"/>
  <c r="BT225" i="18" s="1"/>
  <c r="BU225" i="18" s="1"/>
  <c r="BV225" i="18" s="1"/>
  <c r="BW225" i="18" s="1"/>
  <c r="BX225" i="18" s="1"/>
  <c r="BY225" i="18" s="1"/>
  <c r="BZ225" i="18" s="1"/>
  <c r="CA225" i="18" s="1"/>
  <c r="CB225" i="18" s="1"/>
  <c r="CC225" i="18" s="1"/>
  <c r="CD225" i="18" s="1"/>
  <c r="CE225" i="18" s="1"/>
  <c r="CF225" i="18" s="1"/>
  <c r="CG225" i="18" s="1"/>
  <c r="CH225" i="18" s="1"/>
  <c r="CI225" i="18" s="1"/>
  <c r="J225" i="18"/>
  <c r="E225" i="18"/>
  <c r="F225" i="18" s="1"/>
  <c r="G225" i="18" s="1"/>
  <c r="H225" i="18" s="1"/>
  <c r="I225" i="18" s="1"/>
  <c r="C225" i="18"/>
  <c r="F224" i="18"/>
  <c r="G224" i="18" s="1"/>
  <c r="E224" i="18"/>
  <c r="C224" i="18"/>
  <c r="D220" i="18"/>
  <c r="C220" i="18"/>
  <c r="F219" i="18"/>
  <c r="G219" i="18" s="1"/>
  <c r="H219" i="18" s="1"/>
  <c r="I219" i="18" s="1"/>
  <c r="J219" i="18" s="1"/>
  <c r="K219" i="18" s="1"/>
  <c r="L219" i="18" s="1"/>
  <c r="M219" i="18" s="1"/>
  <c r="N219" i="18" s="1"/>
  <c r="O219" i="18" s="1"/>
  <c r="P219" i="18" s="1"/>
  <c r="Q219" i="18" s="1"/>
  <c r="R219" i="18" s="1"/>
  <c r="S219" i="18" s="1"/>
  <c r="T219" i="18" s="1"/>
  <c r="U219" i="18" s="1"/>
  <c r="V219" i="18" s="1"/>
  <c r="W219" i="18" s="1"/>
  <c r="X219" i="18" s="1"/>
  <c r="Y219" i="18" s="1"/>
  <c r="Z219" i="18" s="1"/>
  <c r="AA219" i="18" s="1"/>
  <c r="AB219" i="18" s="1"/>
  <c r="AC219" i="18" s="1"/>
  <c r="AD219" i="18" s="1"/>
  <c r="AE219" i="18" s="1"/>
  <c r="AF219" i="18" s="1"/>
  <c r="AG219" i="18" s="1"/>
  <c r="AH219" i="18" s="1"/>
  <c r="AI219" i="18" s="1"/>
  <c r="AJ219" i="18" s="1"/>
  <c r="AK219" i="18" s="1"/>
  <c r="AL219" i="18" s="1"/>
  <c r="AM219" i="18" s="1"/>
  <c r="AN219" i="18" s="1"/>
  <c r="AO219" i="18" s="1"/>
  <c r="AP219" i="18" s="1"/>
  <c r="AQ219" i="18" s="1"/>
  <c r="AR219" i="18" s="1"/>
  <c r="AS219" i="18" s="1"/>
  <c r="AT219" i="18" s="1"/>
  <c r="AU219" i="18" s="1"/>
  <c r="AV219" i="18" s="1"/>
  <c r="AW219" i="18" s="1"/>
  <c r="AX219" i="18" s="1"/>
  <c r="AY219" i="18" s="1"/>
  <c r="AZ219" i="18" s="1"/>
  <c r="BA219" i="18" s="1"/>
  <c r="BB219" i="18" s="1"/>
  <c r="BC219" i="18" s="1"/>
  <c r="BD219" i="18" s="1"/>
  <c r="BE219" i="18" s="1"/>
  <c r="BF219" i="18" s="1"/>
  <c r="BG219" i="18" s="1"/>
  <c r="BH219" i="18" s="1"/>
  <c r="BI219" i="18" s="1"/>
  <c r="BJ219" i="18" s="1"/>
  <c r="BK219" i="18" s="1"/>
  <c r="BL219" i="18" s="1"/>
  <c r="BM219" i="18" s="1"/>
  <c r="BN219" i="18" s="1"/>
  <c r="BO219" i="18" s="1"/>
  <c r="BP219" i="18" s="1"/>
  <c r="BQ219" i="18" s="1"/>
  <c r="BR219" i="18" s="1"/>
  <c r="BS219" i="18" s="1"/>
  <c r="BT219" i="18" s="1"/>
  <c r="BU219" i="18" s="1"/>
  <c r="BV219" i="18" s="1"/>
  <c r="BW219" i="18" s="1"/>
  <c r="BX219" i="18" s="1"/>
  <c r="BY219" i="18" s="1"/>
  <c r="BZ219" i="18" s="1"/>
  <c r="CA219" i="18" s="1"/>
  <c r="CB219" i="18" s="1"/>
  <c r="CC219" i="18" s="1"/>
  <c r="CD219" i="18" s="1"/>
  <c r="CE219" i="18" s="1"/>
  <c r="CF219" i="18" s="1"/>
  <c r="CG219" i="18" s="1"/>
  <c r="CH219" i="18" s="1"/>
  <c r="CI219" i="18" s="1"/>
  <c r="E219" i="18"/>
  <c r="C219" i="18"/>
  <c r="E218" i="18"/>
  <c r="F218" i="18" s="1"/>
  <c r="G218" i="18" s="1"/>
  <c r="H218" i="18" s="1"/>
  <c r="I218" i="18" s="1"/>
  <c r="J218" i="18" s="1"/>
  <c r="K218" i="18" s="1"/>
  <c r="L218" i="18" s="1"/>
  <c r="M218" i="18" s="1"/>
  <c r="N218" i="18" s="1"/>
  <c r="O218" i="18" s="1"/>
  <c r="P218" i="18" s="1"/>
  <c r="Q218" i="18" s="1"/>
  <c r="R218" i="18" s="1"/>
  <c r="S218" i="18" s="1"/>
  <c r="T218" i="18" s="1"/>
  <c r="U218" i="18" s="1"/>
  <c r="V218" i="18" s="1"/>
  <c r="W218" i="18" s="1"/>
  <c r="X218" i="18" s="1"/>
  <c r="Y218" i="18" s="1"/>
  <c r="Z218" i="18" s="1"/>
  <c r="AA218" i="18" s="1"/>
  <c r="AB218" i="18" s="1"/>
  <c r="AC218" i="18" s="1"/>
  <c r="AD218" i="18" s="1"/>
  <c r="AE218" i="18" s="1"/>
  <c r="AF218" i="18" s="1"/>
  <c r="AG218" i="18" s="1"/>
  <c r="AH218" i="18" s="1"/>
  <c r="AI218" i="18" s="1"/>
  <c r="AJ218" i="18" s="1"/>
  <c r="AK218" i="18" s="1"/>
  <c r="AL218" i="18" s="1"/>
  <c r="AM218" i="18" s="1"/>
  <c r="AN218" i="18" s="1"/>
  <c r="AO218" i="18" s="1"/>
  <c r="AP218" i="18" s="1"/>
  <c r="AQ218" i="18" s="1"/>
  <c r="AR218" i="18" s="1"/>
  <c r="AS218" i="18" s="1"/>
  <c r="AT218" i="18" s="1"/>
  <c r="AU218" i="18" s="1"/>
  <c r="AV218" i="18" s="1"/>
  <c r="AW218" i="18" s="1"/>
  <c r="AX218" i="18" s="1"/>
  <c r="AY218" i="18" s="1"/>
  <c r="AZ218" i="18" s="1"/>
  <c r="BA218" i="18" s="1"/>
  <c r="BB218" i="18" s="1"/>
  <c r="BC218" i="18" s="1"/>
  <c r="BD218" i="18" s="1"/>
  <c r="BE218" i="18" s="1"/>
  <c r="BF218" i="18" s="1"/>
  <c r="BG218" i="18" s="1"/>
  <c r="BH218" i="18" s="1"/>
  <c r="BI218" i="18" s="1"/>
  <c r="BJ218" i="18" s="1"/>
  <c r="BK218" i="18" s="1"/>
  <c r="BL218" i="18" s="1"/>
  <c r="BM218" i="18" s="1"/>
  <c r="BN218" i="18" s="1"/>
  <c r="BO218" i="18" s="1"/>
  <c r="BP218" i="18" s="1"/>
  <c r="BQ218" i="18" s="1"/>
  <c r="BR218" i="18" s="1"/>
  <c r="BS218" i="18" s="1"/>
  <c r="BT218" i="18" s="1"/>
  <c r="BU218" i="18" s="1"/>
  <c r="BV218" i="18" s="1"/>
  <c r="BW218" i="18" s="1"/>
  <c r="BX218" i="18" s="1"/>
  <c r="BY218" i="18" s="1"/>
  <c r="BZ218" i="18" s="1"/>
  <c r="CA218" i="18" s="1"/>
  <c r="CB218" i="18" s="1"/>
  <c r="CC218" i="18" s="1"/>
  <c r="CD218" i="18" s="1"/>
  <c r="CE218" i="18" s="1"/>
  <c r="CF218" i="18" s="1"/>
  <c r="CG218" i="18" s="1"/>
  <c r="CH218" i="18" s="1"/>
  <c r="CI218" i="18" s="1"/>
  <c r="C218" i="18"/>
  <c r="E217" i="18"/>
  <c r="F217" i="18" s="1"/>
  <c r="G217" i="18" s="1"/>
  <c r="C217" i="18"/>
  <c r="D213" i="18"/>
  <c r="C213" i="18"/>
  <c r="AI212" i="18"/>
  <c r="AJ212" i="18" s="1"/>
  <c r="AK212" i="18" s="1"/>
  <c r="AL212" i="18" s="1"/>
  <c r="AM212" i="18" s="1"/>
  <c r="AN212" i="18" s="1"/>
  <c r="AO212" i="18" s="1"/>
  <c r="AP212" i="18" s="1"/>
  <c r="AQ212" i="18" s="1"/>
  <c r="AR212" i="18" s="1"/>
  <c r="AS212" i="18" s="1"/>
  <c r="AT212" i="18" s="1"/>
  <c r="AU212" i="18" s="1"/>
  <c r="AV212" i="18" s="1"/>
  <c r="AW212" i="18" s="1"/>
  <c r="AX212" i="18" s="1"/>
  <c r="AY212" i="18" s="1"/>
  <c r="AZ212" i="18" s="1"/>
  <c r="BA212" i="18" s="1"/>
  <c r="BB212" i="18" s="1"/>
  <c r="BC212" i="18" s="1"/>
  <c r="BD212" i="18" s="1"/>
  <c r="BE212" i="18" s="1"/>
  <c r="BF212" i="18" s="1"/>
  <c r="BG212" i="18" s="1"/>
  <c r="BH212" i="18" s="1"/>
  <c r="BI212" i="18" s="1"/>
  <c r="BJ212" i="18" s="1"/>
  <c r="BK212" i="18" s="1"/>
  <c r="BL212" i="18" s="1"/>
  <c r="BM212" i="18" s="1"/>
  <c r="BN212" i="18" s="1"/>
  <c r="BO212" i="18" s="1"/>
  <c r="BP212" i="18" s="1"/>
  <c r="BQ212" i="18" s="1"/>
  <c r="BR212" i="18" s="1"/>
  <c r="BS212" i="18" s="1"/>
  <c r="BT212" i="18" s="1"/>
  <c r="BU212" i="18" s="1"/>
  <c r="BV212" i="18" s="1"/>
  <c r="BW212" i="18" s="1"/>
  <c r="BX212" i="18" s="1"/>
  <c r="BY212" i="18" s="1"/>
  <c r="BZ212" i="18" s="1"/>
  <c r="CA212" i="18" s="1"/>
  <c r="CB212" i="18" s="1"/>
  <c r="CC212" i="18" s="1"/>
  <c r="CD212" i="18" s="1"/>
  <c r="CE212" i="18" s="1"/>
  <c r="CF212" i="18" s="1"/>
  <c r="CG212" i="18" s="1"/>
  <c r="CH212" i="18" s="1"/>
  <c r="CI212" i="18" s="1"/>
  <c r="E212" i="18"/>
  <c r="F212" i="18" s="1"/>
  <c r="G212" i="18" s="1"/>
  <c r="H212" i="18" s="1"/>
  <c r="I212" i="18" s="1"/>
  <c r="J212" i="18" s="1"/>
  <c r="K212" i="18" s="1"/>
  <c r="L212" i="18" s="1"/>
  <c r="M212" i="18" s="1"/>
  <c r="N212" i="18" s="1"/>
  <c r="O212" i="18" s="1"/>
  <c r="P212" i="18" s="1"/>
  <c r="Q212" i="18" s="1"/>
  <c r="R212" i="18" s="1"/>
  <c r="S212" i="18" s="1"/>
  <c r="T212" i="18" s="1"/>
  <c r="U212" i="18" s="1"/>
  <c r="V212" i="18" s="1"/>
  <c r="W212" i="18" s="1"/>
  <c r="X212" i="18" s="1"/>
  <c r="Y212" i="18" s="1"/>
  <c r="Z212" i="18" s="1"/>
  <c r="AA212" i="18" s="1"/>
  <c r="AB212" i="18" s="1"/>
  <c r="AC212" i="18" s="1"/>
  <c r="AD212" i="18" s="1"/>
  <c r="AE212" i="18" s="1"/>
  <c r="AF212" i="18" s="1"/>
  <c r="AG212" i="18" s="1"/>
  <c r="AH212" i="18" s="1"/>
  <c r="C212" i="18"/>
  <c r="E211" i="18"/>
  <c r="F211" i="18" s="1"/>
  <c r="G211" i="18" s="1"/>
  <c r="H211" i="18" s="1"/>
  <c r="I211" i="18" s="1"/>
  <c r="J211" i="18" s="1"/>
  <c r="K211" i="18" s="1"/>
  <c r="L211" i="18" s="1"/>
  <c r="M211" i="18" s="1"/>
  <c r="N211" i="18" s="1"/>
  <c r="O211" i="18" s="1"/>
  <c r="P211" i="18" s="1"/>
  <c r="Q211" i="18" s="1"/>
  <c r="R211" i="18" s="1"/>
  <c r="S211" i="18" s="1"/>
  <c r="T211" i="18" s="1"/>
  <c r="U211" i="18" s="1"/>
  <c r="V211" i="18" s="1"/>
  <c r="W211" i="18" s="1"/>
  <c r="X211" i="18" s="1"/>
  <c r="Y211" i="18" s="1"/>
  <c r="Z211" i="18" s="1"/>
  <c r="AA211" i="18" s="1"/>
  <c r="AB211" i="18" s="1"/>
  <c r="AC211" i="18" s="1"/>
  <c r="AD211" i="18" s="1"/>
  <c r="AE211" i="18" s="1"/>
  <c r="AF211" i="18" s="1"/>
  <c r="AG211" i="18" s="1"/>
  <c r="AH211" i="18" s="1"/>
  <c r="AI211" i="18" s="1"/>
  <c r="AJ211" i="18" s="1"/>
  <c r="AK211" i="18" s="1"/>
  <c r="AL211" i="18" s="1"/>
  <c r="AM211" i="18" s="1"/>
  <c r="AN211" i="18" s="1"/>
  <c r="AO211" i="18" s="1"/>
  <c r="AP211" i="18" s="1"/>
  <c r="AQ211" i="18" s="1"/>
  <c r="AR211" i="18" s="1"/>
  <c r="AS211" i="18" s="1"/>
  <c r="AT211" i="18" s="1"/>
  <c r="AU211" i="18" s="1"/>
  <c r="AV211" i="18" s="1"/>
  <c r="AW211" i="18" s="1"/>
  <c r="AX211" i="18" s="1"/>
  <c r="AY211" i="18" s="1"/>
  <c r="AZ211" i="18" s="1"/>
  <c r="BA211" i="18" s="1"/>
  <c r="BB211" i="18" s="1"/>
  <c r="BC211" i="18" s="1"/>
  <c r="BD211" i="18" s="1"/>
  <c r="BE211" i="18" s="1"/>
  <c r="BF211" i="18" s="1"/>
  <c r="BG211" i="18" s="1"/>
  <c r="BH211" i="18" s="1"/>
  <c r="BI211" i="18" s="1"/>
  <c r="BJ211" i="18" s="1"/>
  <c r="BK211" i="18" s="1"/>
  <c r="BL211" i="18" s="1"/>
  <c r="BM211" i="18" s="1"/>
  <c r="BN211" i="18" s="1"/>
  <c r="BO211" i="18" s="1"/>
  <c r="BP211" i="18" s="1"/>
  <c r="BQ211" i="18" s="1"/>
  <c r="BR211" i="18" s="1"/>
  <c r="BS211" i="18" s="1"/>
  <c r="BT211" i="18" s="1"/>
  <c r="BU211" i="18" s="1"/>
  <c r="BV211" i="18" s="1"/>
  <c r="BW211" i="18" s="1"/>
  <c r="BX211" i="18" s="1"/>
  <c r="BY211" i="18" s="1"/>
  <c r="BZ211" i="18" s="1"/>
  <c r="CA211" i="18" s="1"/>
  <c r="CB211" i="18" s="1"/>
  <c r="CC211" i="18" s="1"/>
  <c r="CD211" i="18" s="1"/>
  <c r="CE211" i="18" s="1"/>
  <c r="CF211" i="18" s="1"/>
  <c r="CG211" i="18" s="1"/>
  <c r="CH211" i="18" s="1"/>
  <c r="CI211" i="18" s="1"/>
  <c r="C211" i="18"/>
  <c r="E210" i="18"/>
  <c r="F210" i="18" s="1"/>
  <c r="G210" i="18" s="1"/>
  <c r="H210" i="18" s="1"/>
  <c r="I210" i="18" s="1"/>
  <c r="J210" i="18" s="1"/>
  <c r="K210" i="18" s="1"/>
  <c r="L210" i="18" s="1"/>
  <c r="M210" i="18" s="1"/>
  <c r="N210" i="18" s="1"/>
  <c r="O210" i="18" s="1"/>
  <c r="P210" i="18" s="1"/>
  <c r="Q210" i="18" s="1"/>
  <c r="R210" i="18" s="1"/>
  <c r="S210" i="18" s="1"/>
  <c r="T210" i="18" s="1"/>
  <c r="U210" i="18" s="1"/>
  <c r="V210" i="18" s="1"/>
  <c r="W210" i="18" s="1"/>
  <c r="X210" i="18" s="1"/>
  <c r="Y210" i="18" s="1"/>
  <c r="Z210" i="18" s="1"/>
  <c r="AA210" i="18" s="1"/>
  <c r="AB210" i="18" s="1"/>
  <c r="AC210" i="18" s="1"/>
  <c r="AD210" i="18" s="1"/>
  <c r="AE210" i="18" s="1"/>
  <c r="AF210" i="18" s="1"/>
  <c r="AG210" i="18" s="1"/>
  <c r="AH210" i="18" s="1"/>
  <c r="AI210" i="18" s="1"/>
  <c r="AJ210" i="18" s="1"/>
  <c r="AK210" i="18" s="1"/>
  <c r="AL210" i="18" s="1"/>
  <c r="AM210" i="18" s="1"/>
  <c r="AN210" i="18" s="1"/>
  <c r="AO210" i="18" s="1"/>
  <c r="AP210" i="18" s="1"/>
  <c r="AQ210" i="18" s="1"/>
  <c r="AR210" i="18" s="1"/>
  <c r="AS210" i="18" s="1"/>
  <c r="AT210" i="18" s="1"/>
  <c r="AU210" i="18" s="1"/>
  <c r="AV210" i="18" s="1"/>
  <c r="AW210" i="18" s="1"/>
  <c r="AX210" i="18" s="1"/>
  <c r="AY210" i="18" s="1"/>
  <c r="AZ210" i="18" s="1"/>
  <c r="BA210" i="18" s="1"/>
  <c r="BB210" i="18" s="1"/>
  <c r="BC210" i="18" s="1"/>
  <c r="BD210" i="18" s="1"/>
  <c r="BE210" i="18" s="1"/>
  <c r="BF210" i="18" s="1"/>
  <c r="BG210" i="18" s="1"/>
  <c r="BH210" i="18" s="1"/>
  <c r="BI210" i="18" s="1"/>
  <c r="BJ210" i="18" s="1"/>
  <c r="BK210" i="18" s="1"/>
  <c r="BL210" i="18" s="1"/>
  <c r="BM210" i="18" s="1"/>
  <c r="BN210" i="18" s="1"/>
  <c r="BO210" i="18" s="1"/>
  <c r="BP210" i="18" s="1"/>
  <c r="BQ210" i="18" s="1"/>
  <c r="BR210" i="18" s="1"/>
  <c r="BS210" i="18" s="1"/>
  <c r="BT210" i="18" s="1"/>
  <c r="BU210" i="18" s="1"/>
  <c r="BV210" i="18" s="1"/>
  <c r="BW210" i="18" s="1"/>
  <c r="BX210" i="18" s="1"/>
  <c r="BY210" i="18" s="1"/>
  <c r="BZ210" i="18" s="1"/>
  <c r="CA210" i="18" s="1"/>
  <c r="CB210" i="18" s="1"/>
  <c r="CC210" i="18" s="1"/>
  <c r="CD210" i="18" s="1"/>
  <c r="CE210" i="18" s="1"/>
  <c r="CF210" i="18" s="1"/>
  <c r="CG210" i="18" s="1"/>
  <c r="CH210" i="18" s="1"/>
  <c r="CI210" i="18" s="1"/>
  <c r="C210" i="18"/>
  <c r="E209" i="18"/>
  <c r="F209" i="18" s="1"/>
  <c r="G209" i="18" s="1"/>
  <c r="H209" i="18" s="1"/>
  <c r="I209" i="18" s="1"/>
  <c r="J209" i="18" s="1"/>
  <c r="K209" i="18" s="1"/>
  <c r="L209" i="18" s="1"/>
  <c r="M209" i="18" s="1"/>
  <c r="N209" i="18" s="1"/>
  <c r="O209" i="18" s="1"/>
  <c r="P209" i="18" s="1"/>
  <c r="Q209" i="18" s="1"/>
  <c r="R209" i="18" s="1"/>
  <c r="S209" i="18" s="1"/>
  <c r="T209" i="18" s="1"/>
  <c r="U209" i="18" s="1"/>
  <c r="V209" i="18" s="1"/>
  <c r="W209" i="18" s="1"/>
  <c r="X209" i="18" s="1"/>
  <c r="Y209" i="18" s="1"/>
  <c r="Z209" i="18" s="1"/>
  <c r="AA209" i="18" s="1"/>
  <c r="AB209" i="18" s="1"/>
  <c r="AC209" i="18" s="1"/>
  <c r="AD209" i="18" s="1"/>
  <c r="AE209" i="18" s="1"/>
  <c r="AF209" i="18" s="1"/>
  <c r="AG209" i="18" s="1"/>
  <c r="AH209" i="18" s="1"/>
  <c r="AI209" i="18" s="1"/>
  <c r="AJ209" i="18" s="1"/>
  <c r="AK209" i="18" s="1"/>
  <c r="AL209" i="18" s="1"/>
  <c r="AM209" i="18" s="1"/>
  <c r="AN209" i="18" s="1"/>
  <c r="AO209" i="18" s="1"/>
  <c r="AP209" i="18" s="1"/>
  <c r="AQ209" i="18" s="1"/>
  <c r="AR209" i="18" s="1"/>
  <c r="AS209" i="18" s="1"/>
  <c r="AT209" i="18" s="1"/>
  <c r="AU209" i="18" s="1"/>
  <c r="AV209" i="18" s="1"/>
  <c r="AW209" i="18" s="1"/>
  <c r="AX209" i="18" s="1"/>
  <c r="AY209" i="18" s="1"/>
  <c r="AZ209" i="18" s="1"/>
  <c r="BA209" i="18" s="1"/>
  <c r="BB209" i="18" s="1"/>
  <c r="BC209" i="18" s="1"/>
  <c r="BD209" i="18" s="1"/>
  <c r="BE209" i="18" s="1"/>
  <c r="BF209" i="18" s="1"/>
  <c r="BG209" i="18" s="1"/>
  <c r="BH209" i="18" s="1"/>
  <c r="BI209" i="18" s="1"/>
  <c r="BJ209" i="18" s="1"/>
  <c r="BK209" i="18" s="1"/>
  <c r="BL209" i="18" s="1"/>
  <c r="BM209" i="18" s="1"/>
  <c r="BN209" i="18" s="1"/>
  <c r="BO209" i="18" s="1"/>
  <c r="BP209" i="18" s="1"/>
  <c r="BQ209" i="18" s="1"/>
  <c r="BR209" i="18" s="1"/>
  <c r="BS209" i="18" s="1"/>
  <c r="BT209" i="18" s="1"/>
  <c r="BU209" i="18" s="1"/>
  <c r="BV209" i="18" s="1"/>
  <c r="BW209" i="18" s="1"/>
  <c r="BX209" i="18" s="1"/>
  <c r="BY209" i="18" s="1"/>
  <c r="BZ209" i="18" s="1"/>
  <c r="CA209" i="18" s="1"/>
  <c r="CB209" i="18" s="1"/>
  <c r="CC209" i="18" s="1"/>
  <c r="CD209" i="18" s="1"/>
  <c r="CE209" i="18" s="1"/>
  <c r="CF209" i="18" s="1"/>
  <c r="CG209" i="18" s="1"/>
  <c r="CH209" i="18" s="1"/>
  <c r="CI209" i="18" s="1"/>
  <c r="C209" i="18"/>
  <c r="E208" i="18"/>
  <c r="F208" i="18" s="1"/>
  <c r="G208" i="18" s="1"/>
  <c r="H208" i="18" s="1"/>
  <c r="I208" i="18" s="1"/>
  <c r="J208" i="18" s="1"/>
  <c r="K208" i="18" s="1"/>
  <c r="L208" i="18" s="1"/>
  <c r="M208" i="18" s="1"/>
  <c r="N208" i="18" s="1"/>
  <c r="O208" i="18" s="1"/>
  <c r="P208" i="18" s="1"/>
  <c r="Q208" i="18" s="1"/>
  <c r="R208" i="18" s="1"/>
  <c r="S208" i="18" s="1"/>
  <c r="T208" i="18" s="1"/>
  <c r="U208" i="18" s="1"/>
  <c r="V208" i="18" s="1"/>
  <c r="W208" i="18" s="1"/>
  <c r="X208" i="18" s="1"/>
  <c r="Y208" i="18" s="1"/>
  <c r="Z208" i="18" s="1"/>
  <c r="AA208" i="18" s="1"/>
  <c r="AB208" i="18" s="1"/>
  <c r="AC208" i="18" s="1"/>
  <c r="AD208" i="18" s="1"/>
  <c r="AE208" i="18" s="1"/>
  <c r="AF208" i="18" s="1"/>
  <c r="AG208" i="18" s="1"/>
  <c r="AH208" i="18" s="1"/>
  <c r="AI208" i="18" s="1"/>
  <c r="AJ208" i="18" s="1"/>
  <c r="AK208" i="18" s="1"/>
  <c r="AL208" i="18" s="1"/>
  <c r="AM208" i="18" s="1"/>
  <c r="AN208" i="18" s="1"/>
  <c r="AO208" i="18" s="1"/>
  <c r="AP208" i="18" s="1"/>
  <c r="AQ208" i="18" s="1"/>
  <c r="AR208" i="18" s="1"/>
  <c r="AS208" i="18" s="1"/>
  <c r="AT208" i="18" s="1"/>
  <c r="AU208" i="18" s="1"/>
  <c r="AV208" i="18" s="1"/>
  <c r="AW208" i="18" s="1"/>
  <c r="AX208" i="18" s="1"/>
  <c r="AY208" i="18" s="1"/>
  <c r="AZ208" i="18" s="1"/>
  <c r="BA208" i="18" s="1"/>
  <c r="BB208" i="18" s="1"/>
  <c r="BC208" i="18" s="1"/>
  <c r="BD208" i="18" s="1"/>
  <c r="BE208" i="18" s="1"/>
  <c r="BF208" i="18" s="1"/>
  <c r="BG208" i="18" s="1"/>
  <c r="BH208" i="18" s="1"/>
  <c r="BI208" i="18" s="1"/>
  <c r="BJ208" i="18" s="1"/>
  <c r="BK208" i="18" s="1"/>
  <c r="BL208" i="18" s="1"/>
  <c r="BM208" i="18" s="1"/>
  <c r="BN208" i="18" s="1"/>
  <c r="BO208" i="18" s="1"/>
  <c r="BP208" i="18" s="1"/>
  <c r="BQ208" i="18" s="1"/>
  <c r="BR208" i="18" s="1"/>
  <c r="BS208" i="18" s="1"/>
  <c r="BT208" i="18" s="1"/>
  <c r="BU208" i="18" s="1"/>
  <c r="BV208" i="18" s="1"/>
  <c r="BW208" i="18" s="1"/>
  <c r="BX208" i="18" s="1"/>
  <c r="BY208" i="18" s="1"/>
  <c r="BZ208" i="18" s="1"/>
  <c r="CA208" i="18" s="1"/>
  <c r="CB208" i="18" s="1"/>
  <c r="CC208" i="18" s="1"/>
  <c r="CD208" i="18" s="1"/>
  <c r="CE208" i="18" s="1"/>
  <c r="CF208" i="18" s="1"/>
  <c r="CG208" i="18" s="1"/>
  <c r="CH208" i="18" s="1"/>
  <c r="CI208" i="18" s="1"/>
  <c r="C208" i="18"/>
  <c r="E207" i="18"/>
  <c r="F207" i="18" s="1"/>
  <c r="G207" i="18" s="1"/>
  <c r="H207" i="18" s="1"/>
  <c r="I207" i="18" s="1"/>
  <c r="J207" i="18" s="1"/>
  <c r="K207" i="18" s="1"/>
  <c r="L207" i="18" s="1"/>
  <c r="M207" i="18" s="1"/>
  <c r="N207" i="18" s="1"/>
  <c r="O207" i="18" s="1"/>
  <c r="P207" i="18" s="1"/>
  <c r="Q207" i="18" s="1"/>
  <c r="R207" i="18" s="1"/>
  <c r="S207" i="18" s="1"/>
  <c r="T207" i="18" s="1"/>
  <c r="U207" i="18" s="1"/>
  <c r="V207" i="18" s="1"/>
  <c r="W207" i="18" s="1"/>
  <c r="X207" i="18" s="1"/>
  <c r="Y207" i="18" s="1"/>
  <c r="Z207" i="18" s="1"/>
  <c r="AA207" i="18" s="1"/>
  <c r="AB207" i="18" s="1"/>
  <c r="AC207" i="18" s="1"/>
  <c r="AD207" i="18" s="1"/>
  <c r="AE207" i="18" s="1"/>
  <c r="AF207" i="18" s="1"/>
  <c r="AG207" i="18" s="1"/>
  <c r="AH207" i="18" s="1"/>
  <c r="AI207" i="18" s="1"/>
  <c r="AJ207" i="18" s="1"/>
  <c r="AK207" i="18" s="1"/>
  <c r="AL207" i="18" s="1"/>
  <c r="AM207" i="18" s="1"/>
  <c r="AN207" i="18" s="1"/>
  <c r="AO207" i="18" s="1"/>
  <c r="AP207" i="18" s="1"/>
  <c r="AQ207" i="18" s="1"/>
  <c r="AR207" i="18" s="1"/>
  <c r="AS207" i="18" s="1"/>
  <c r="AT207" i="18" s="1"/>
  <c r="AU207" i="18" s="1"/>
  <c r="AV207" i="18" s="1"/>
  <c r="AW207" i="18" s="1"/>
  <c r="AX207" i="18" s="1"/>
  <c r="AY207" i="18" s="1"/>
  <c r="AZ207" i="18" s="1"/>
  <c r="BA207" i="18" s="1"/>
  <c r="BB207" i="18" s="1"/>
  <c r="BC207" i="18" s="1"/>
  <c r="BD207" i="18" s="1"/>
  <c r="BE207" i="18" s="1"/>
  <c r="BF207" i="18" s="1"/>
  <c r="BG207" i="18" s="1"/>
  <c r="BH207" i="18" s="1"/>
  <c r="BI207" i="18" s="1"/>
  <c r="BJ207" i="18" s="1"/>
  <c r="BK207" i="18" s="1"/>
  <c r="BL207" i="18" s="1"/>
  <c r="BM207" i="18" s="1"/>
  <c r="BN207" i="18" s="1"/>
  <c r="BO207" i="18" s="1"/>
  <c r="BP207" i="18" s="1"/>
  <c r="BQ207" i="18" s="1"/>
  <c r="BR207" i="18" s="1"/>
  <c r="BS207" i="18" s="1"/>
  <c r="BT207" i="18" s="1"/>
  <c r="BU207" i="18" s="1"/>
  <c r="BV207" i="18" s="1"/>
  <c r="BW207" i="18" s="1"/>
  <c r="BX207" i="18" s="1"/>
  <c r="BY207" i="18" s="1"/>
  <c r="BZ207" i="18" s="1"/>
  <c r="CA207" i="18" s="1"/>
  <c r="CB207" i="18" s="1"/>
  <c r="CC207" i="18" s="1"/>
  <c r="CD207" i="18" s="1"/>
  <c r="CE207" i="18" s="1"/>
  <c r="CF207" i="18" s="1"/>
  <c r="CG207" i="18" s="1"/>
  <c r="CH207" i="18" s="1"/>
  <c r="CI207" i="18" s="1"/>
  <c r="C207" i="18"/>
  <c r="E206" i="18"/>
  <c r="F206" i="18" s="1"/>
  <c r="G206" i="18" s="1"/>
  <c r="H206" i="18" s="1"/>
  <c r="I206" i="18" s="1"/>
  <c r="J206" i="18" s="1"/>
  <c r="K206" i="18" s="1"/>
  <c r="L206" i="18" s="1"/>
  <c r="M206" i="18" s="1"/>
  <c r="N206" i="18" s="1"/>
  <c r="O206" i="18" s="1"/>
  <c r="P206" i="18" s="1"/>
  <c r="Q206" i="18" s="1"/>
  <c r="R206" i="18" s="1"/>
  <c r="S206" i="18" s="1"/>
  <c r="T206" i="18" s="1"/>
  <c r="U206" i="18" s="1"/>
  <c r="V206" i="18" s="1"/>
  <c r="W206" i="18" s="1"/>
  <c r="X206" i="18" s="1"/>
  <c r="Y206" i="18" s="1"/>
  <c r="Z206" i="18" s="1"/>
  <c r="AA206" i="18" s="1"/>
  <c r="AB206" i="18" s="1"/>
  <c r="AC206" i="18" s="1"/>
  <c r="AD206" i="18" s="1"/>
  <c r="AE206" i="18" s="1"/>
  <c r="AF206" i="18" s="1"/>
  <c r="AG206" i="18" s="1"/>
  <c r="AH206" i="18" s="1"/>
  <c r="AI206" i="18" s="1"/>
  <c r="AJ206" i="18" s="1"/>
  <c r="AK206" i="18" s="1"/>
  <c r="AL206" i="18" s="1"/>
  <c r="AM206" i="18" s="1"/>
  <c r="AN206" i="18" s="1"/>
  <c r="AO206" i="18" s="1"/>
  <c r="AP206" i="18" s="1"/>
  <c r="AQ206" i="18" s="1"/>
  <c r="AR206" i="18" s="1"/>
  <c r="AS206" i="18" s="1"/>
  <c r="AT206" i="18" s="1"/>
  <c r="AU206" i="18" s="1"/>
  <c r="AV206" i="18" s="1"/>
  <c r="AW206" i="18" s="1"/>
  <c r="AX206" i="18" s="1"/>
  <c r="AY206" i="18" s="1"/>
  <c r="AZ206" i="18" s="1"/>
  <c r="BA206" i="18" s="1"/>
  <c r="BB206" i="18" s="1"/>
  <c r="BC206" i="18" s="1"/>
  <c r="BD206" i="18" s="1"/>
  <c r="BE206" i="18" s="1"/>
  <c r="BF206" i="18" s="1"/>
  <c r="BG206" i="18" s="1"/>
  <c r="BH206" i="18" s="1"/>
  <c r="BI206" i="18" s="1"/>
  <c r="BJ206" i="18" s="1"/>
  <c r="BK206" i="18" s="1"/>
  <c r="BL206" i="18" s="1"/>
  <c r="BM206" i="18" s="1"/>
  <c r="BN206" i="18" s="1"/>
  <c r="BO206" i="18" s="1"/>
  <c r="BP206" i="18" s="1"/>
  <c r="BQ206" i="18" s="1"/>
  <c r="BR206" i="18" s="1"/>
  <c r="BS206" i="18" s="1"/>
  <c r="BT206" i="18" s="1"/>
  <c r="BU206" i="18" s="1"/>
  <c r="BV206" i="18" s="1"/>
  <c r="BW206" i="18" s="1"/>
  <c r="BX206" i="18" s="1"/>
  <c r="BY206" i="18" s="1"/>
  <c r="BZ206" i="18" s="1"/>
  <c r="CA206" i="18" s="1"/>
  <c r="CB206" i="18" s="1"/>
  <c r="CC206" i="18" s="1"/>
  <c r="CD206" i="18" s="1"/>
  <c r="CE206" i="18" s="1"/>
  <c r="CF206" i="18" s="1"/>
  <c r="CG206" i="18" s="1"/>
  <c r="CH206" i="18" s="1"/>
  <c r="CI206" i="18" s="1"/>
  <c r="C206" i="18"/>
  <c r="E205" i="18"/>
  <c r="F205" i="18" s="1"/>
  <c r="G205" i="18" s="1"/>
  <c r="H205" i="18" s="1"/>
  <c r="I205" i="18" s="1"/>
  <c r="J205" i="18" s="1"/>
  <c r="K205" i="18" s="1"/>
  <c r="L205" i="18" s="1"/>
  <c r="M205" i="18" s="1"/>
  <c r="N205" i="18" s="1"/>
  <c r="O205" i="18" s="1"/>
  <c r="P205" i="18" s="1"/>
  <c r="Q205" i="18" s="1"/>
  <c r="R205" i="18" s="1"/>
  <c r="S205" i="18" s="1"/>
  <c r="T205" i="18" s="1"/>
  <c r="U205" i="18" s="1"/>
  <c r="V205" i="18" s="1"/>
  <c r="W205" i="18" s="1"/>
  <c r="X205" i="18" s="1"/>
  <c r="Y205" i="18" s="1"/>
  <c r="Z205" i="18" s="1"/>
  <c r="AA205" i="18" s="1"/>
  <c r="AB205" i="18" s="1"/>
  <c r="AC205" i="18" s="1"/>
  <c r="AD205" i="18" s="1"/>
  <c r="AE205" i="18" s="1"/>
  <c r="AF205" i="18" s="1"/>
  <c r="AG205" i="18" s="1"/>
  <c r="AH205" i="18" s="1"/>
  <c r="AI205" i="18" s="1"/>
  <c r="AJ205" i="18" s="1"/>
  <c r="AK205" i="18" s="1"/>
  <c r="AL205" i="18" s="1"/>
  <c r="AM205" i="18" s="1"/>
  <c r="AN205" i="18" s="1"/>
  <c r="AO205" i="18" s="1"/>
  <c r="AP205" i="18" s="1"/>
  <c r="AQ205" i="18" s="1"/>
  <c r="AR205" i="18" s="1"/>
  <c r="AS205" i="18" s="1"/>
  <c r="AT205" i="18" s="1"/>
  <c r="AU205" i="18" s="1"/>
  <c r="AV205" i="18" s="1"/>
  <c r="AW205" i="18" s="1"/>
  <c r="AX205" i="18" s="1"/>
  <c r="AY205" i="18" s="1"/>
  <c r="AZ205" i="18" s="1"/>
  <c r="BA205" i="18" s="1"/>
  <c r="BB205" i="18" s="1"/>
  <c r="BC205" i="18" s="1"/>
  <c r="BD205" i="18" s="1"/>
  <c r="BE205" i="18" s="1"/>
  <c r="BF205" i="18" s="1"/>
  <c r="BG205" i="18" s="1"/>
  <c r="BH205" i="18" s="1"/>
  <c r="BI205" i="18" s="1"/>
  <c r="BJ205" i="18" s="1"/>
  <c r="BK205" i="18" s="1"/>
  <c r="BL205" i="18" s="1"/>
  <c r="BM205" i="18" s="1"/>
  <c r="BN205" i="18" s="1"/>
  <c r="BO205" i="18" s="1"/>
  <c r="BP205" i="18" s="1"/>
  <c r="BQ205" i="18" s="1"/>
  <c r="BR205" i="18" s="1"/>
  <c r="BS205" i="18" s="1"/>
  <c r="BT205" i="18" s="1"/>
  <c r="BU205" i="18" s="1"/>
  <c r="BV205" i="18" s="1"/>
  <c r="BW205" i="18" s="1"/>
  <c r="BX205" i="18" s="1"/>
  <c r="BY205" i="18" s="1"/>
  <c r="BZ205" i="18" s="1"/>
  <c r="CA205" i="18" s="1"/>
  <c r="CB205" i="18" s="1"/>
  <c r="CC205" i="18" s="1"/>
  <c r="CD205" i="18" s="1"/>
  <c r="CE205" i="18" s="1"/>
  <c r="CF205" i="18" s="1"/>
  <c r="CG205" i="18" s="1"/>
  <c r="CH205" i="18" s="1"/>
  <c r="CI205" i="18" s="1"/>
  <c r="C205" i="18"/>
  <c r="X204" i="18"/>
  <c r="Y204" i="18" s="1"/>
  <c r="Z204" i="18" s="1"/>
  <c r="AA204" i="18" s="1"/>
  <c r="AB204" i="18" s="1"/>
  <c r="AC204" i="18" s="1"/>
  <c r="AD204" i="18" s="1"/>
  <c r="AE204" i="18" s="1"/>
  <c r="AF204" i="18" s="1"/>
  <c r="AG204" i="18" s="1"/>
  <c r="AH204" i="18" s="1"/>
  <c r="AI204" i="18" s="1"/>
  <c r="AJ204" i="18" s="1"/>
  <c r="AK204" i="18" s="1"/>
  <c r="AL204" i="18" s="1"/>
  <c r="AM204" i="18" s="1"/>
  <c r="AN204" i="18" s="1"/>
  <c r="AO204" i="18" s="1"/>
  <c r="AP204" i="18" s="1"/>
  <c r="AQ204" i="18" s="1"/>
  <c r="AR204" i="18" s="1"/>
  <c r="AS204" i="18" s="1"/>
  <c r="AT204" i="18" s="1"/>
  <c r="AU204" i="18" s="1"/>
  <c r="AV204" i="18" s="1"/>
  <c r="AW204" i="18" s="1"/>
  <c r="AX204" i="18" s="1"/>
  <c r="AY204" i="18" s="1"/>
  <c r="AZ204" i="18" s="1"/>
  <c r="BA204" i="18" s="1"/>
  <c r="BB204" i="18" s="1"/>
  <c r="BC204" i="18" s="1"/>
  <c r="BD204" i="18" s="1"/>
  <c r="BE204" i="18" s="1"/>
  <c r="BF204" i="18" s="1"/>
  <c r="BG204" i="18" s="1"/>
  <c r="BH204" i="18" s="1"/>
  <c r="BI204" i="18" s="1"/>
  <c r="BJ204" i="18" s="1"/>
  <c r="BK204" i="18" s="1"/>
  <c r="BL204" i="18" s="1"/>
  <c r="BM204" i="18" s="1"/>
  <c r="BN204" i="18" s="1"/>
  <c r="BO204" i="18" s="1"/>
  <c r="BP204" i="18" s="1"/>
  <c r="BQ204" i="18" s="1"/>
  <c r="BR204" i="18" s="1"/>
  <c r="BS204" i="18" s="1"/>
  <c r="BT204" i="18" s="1"/>
  <c r="BU204" i="18" s="1"/>
  <c r="BV204" i="18" s="1"/>
  <c r="BW204" i="18" s="1"/>
  <c r="BX204" i="18" s="1"/>
  <c r="BY204" i="18" s="1"/>
  <c r="BZ204" i="18" s="1"/>
  <c r="CA204" i="18" s="1"/>
  <c r="CB204" i="18" s="1"/>
  <c r="CC204" i="18" s="1"/>
  <c r="CD204" i="18" s="1"/>
  <c r="CE204" i="18" s="1"/>
  <c r="CF204" i="18" s="1"/>
  <c r="CG204" i="18" s="1"/>
  <c r="CH204" i="18" s="1"/>
  <c r="CI204" i="18" s="1"/>
  <c r="H204" i="18"/>
  <c r="I204" i="18" s="1"/>
  <c r="J204" i="18" s="1"/>
  <c r="K204" i="18" s="1"/>
  <c r="L204" i="18" s="1"/>
  <c r="M204" i="18" s="1"/>
  <c r="N204" i="18" s="1"/>
  <c r="O204" i="18" s="1"/>
  <c r="P204" i="18" s="1"/>
  <c r="Q204" i="18" s="1"/>
  <c r="R204" i="18" s="1"/>
  <c r="S204" i="18" s="1"/>
  <c r="T204" i="18" s="1"/>
  <c r="U204" i="18" s="1"/>
  <c r="V204" i="18" s="1"/>
  <c r="W204" i="18" s="1"/>
  <c r="E204" i="18"/>
  <c r="F204" i="18" s="1"/>
  <c r="G204" i="18" s="1"/>
  <c r="C204" i="18"/>
  <c r="M203" i="18"/>
  <c r="N203" i="18" s="1"/>
  <c r="O203" i="18" s="1"/>
  <c r="P203" i="18" s="1"/>
  <c r="Q203" i="18" s="1"/>
  <c r="R203" i="18" s="1"/>
  <c r="S203" i="18" s="1"/>
  <c r="T203" i="18" s="1"/>
  <c r="U203" i="18" s="1"/>
  <c r="V203" i="18" s="1"/>
  <c r="W203" i="18" s="1"/>
  <c r="X203" i="18" s="1"/>
  <c r="Y203" i="18" s="1"/>
  <c r="Z203" i="18" s="1"/>
  <c r="AA203" i="18" s="1"/>
  <c r="AB203" i="18" s="1"/>
  <c r="AC203" i="18" s="1"/>
  <c r="AD203" i="18" s="1"/>
  <c r="AE203" i="18" s="1"/>
  <c r="AF203" i="18" s="1"/>
  <c r="AG203" i="18" s="1"/>
  <c r="AH203" i="18" s="1"/>
  <c r="AI203" i="18" s="1"/>
  <c r="AJ203" i="18" s="1"/>
  <c r="AK203" i="18" s="1"/>
  <c r="AL203" i="18" s="1"/>
  <c r="AM203" i="18" s="1"/>
  <c r="AN203" i="18" s="1"/>
  <c r="AO203" i="18" s="1"/>
  <c r="AP203" i="18" s="1"/>
  <c r="AQ203" i="18" s="1"/>
  <c r="AR203" i="18" s="1"/>
  <c r="AS203" i="18" s="1"/>
  <c r="AT203" i="18" s="1"/>
  <c r="AU203" i="18" s="1"/>
  <c r="AV203" i="18" s="1"/>
  <c r="AW203" i="18" s="1"/>
  <c r="AX203" i="18" s="1"/>
  <c r="AY203" i="18" s="1"/>
  <c r="AZ203" i="18" s="1"/>
  <c r="BA203" i="18" s="1"/>
  <c r="BB203" i="18" s="1"/>
  <c r="BC203" i="18" s="1"/>
  <c r="BD203" i="18" s="1"/>
  <c r="BE203" i="18" s="1"/>
  <c r="BF203" i="18" s="1"/>
  <c r="BG203" i="18" s="1"/>
  <c r="BH203" i="18" s="1"/>
  <c r="BI203" i="18" s="1"/>
  <c r="BJ203" i="18" s="1"/>
  <c r="BK203" i="18" s="1"/>
  <c r="BL203" i="18" s="1"/>
  <c r="BM203" i="18" s="1"/>
  <c r="BN203" i="18" s="1"/>
  <c r="BO203" i="18" s="1"/>
  <c r="BP203" i="18" s="1"/>
  <c r="BQ203" i="18" s="1"/>
  <c r="BR203" i="18" s="1"/>
  <c r="BS203" i="18" s="1"/>
  <c r="BT203" i="18" s="1"/>
  <c r="BU203" i="18" s="1"/>
  <c r="BV203" i="18" s="1"/>
  <c r="BW203" i="18" s="1"/>
  <c r="BX203" i="18" s="1"/>
  <c r="BY203" i="18" s="1"/>
  <c r="BZ203" i="18" s="1"/>
  <c r="CA203" i="18" s="1"/>
  <c r="CB203" i="18" s="1"/>
  <c r="CC203" i="18" s="1"/>
  <c r="CD203" i="18" s="1"/>
  <c r="CE203" i="18" s="1"/>
  <c r="CF203" i="18" s="1"/>
  <c r="CG203" i="18" s="1"/>
  <c r="CH203" i="18" s="1"/>
  <c r="CI203" i="18" s="1"/>
  <c r="E203" i="18"/>
  <c r="F203" i="18" s="1"/>
  <c r="G203" i="18" s="1"/>
  <c r="H203" i="18" s="1"/>
  <c r="I203" i="18" s="1"/>
  <c r="J203" i="18" s="1"/>
  <c r="K203" i="18" s="1"/>
  <c r="L203" i="18" s="1"/>
  <c r="C203" i="18"/>
  <c r="E202" i="18"/>
  <c r="F202" i="18" s="1"/>
  <c r="G202" i="18" s="1"/>
  <c r="H202" i="18" s="1"/>
  <c r="I202" i="18" s="1"/>
  <c r="J202" i="18" s="1"/>
  <c r="K202" i="18" s="1"/>
  <c r="L202" i="18" s="1"/>
  <c r="M202" i="18" s="1"/>
  <c r="N202" i="18" s="1"/>
  <c r="O202" i="18" s="1"/>
  <c r="P202" i="18" s="1"/>
  <c r="Q202" i="18" s="1"/>
  <c r="R202" i="18" s="1"/>
  <c r="S202" i="18" s="1"/>
  <c r="T202" i="18" s="1"/>
  <c r="U202" i="18" s="1"/>
  <c r="V202" i="18" s="1"/>
  <c r="W202" i="18" s="1"/>
  <c r="X202" i="18" s="1"/>
  <c r="Y202" i="18" s="1"/>
  <c r="Z202" i="18" s="1"/>
  <c r="AA202" i="18" s="1"/>
  <c r="AB202" i="18" s="1"/>
  <c r="AC202" i="18" s="1"/>
  <c r="AD202" i="18" s="1"/>
  <c r="AE202" i="18" s="1"/>
  <c r="AF202" i="18" s="1"/>
  <c r="AG202" i="18" s="1"/>
  <c r="AH202" i="18" s="1"/>
  <c r="AI202" i="18" s="1"/>
  <c r="AJ202" i="18" s="1"/>
  <c r="AK202" i="18" s="1"/>
  <c r="AL202" i="18" s="1"/>
  <c r="AM202" i="18" s="1"/>
  <c r="AN202" i="18" s="1"/>
  <c r="AO202" i="18" s="1"/>
  <c r="AP202" i="18" s="1"/>
  <c r="AQ202" i="18" s="1"/>
  <c r="AR202" i="18" s="1"/>
  <c r="AS202" i="18" s="1"/>
  <c r="AT202" i="18" s="1"/>
  <c r="AU202" i="18" s="1"/>
  <c r="AV202" i="18" s="1"/>
  <c r="AW202" i="18" s="1"/>
  <c r="AX202" i="18" s="1"/>
  <c r="AY202" i="18" s="1"/>
  <c r="AZ202" i="18" s="1"/>
  <c r="BA202" i="18" s="1"/>
  <c r="BB202" i="18" s="1"/>
  <c r="BC202" i="18" s="1"/>
  <c r="BD202" i="18" s="1"/>
  <c r="BE202" i="18" s="1"/>
  <c r="BF202" i="18" s="1"/>
  <c r="BG202" i="18" s="1"/>
  <c r="BH202" i="18" s="1"/>
  <c r="BI202" i="18" s="1"/>
  <c r="BJ202" i="18" s="1"/>
  <c r="BK202" i="18" s="1"/>
  <c r="BL202" i="18" s="1"/>
  <c r="BM202" i="18" s="1"/>
  <c r="BN202" i="18" s="1"/>
  <c r="BO202" i="18" s="1"/>
  <c r="BP202" i="18" s="1"/>
  <c r="BQ202" i="18" s="1"/>
  <c r="BR202" i="18" s="1"/>
  <c r="BS202" i="18" s="1"/>
  <c r="BT202" i="18" s="1"/>
  <c r="BU202" i="18" s="1"/>
  <c r="BV202" i="18" s="1"/>
  <c r="BW202" i="18" s="1"/>
  <c r="BX202" i="18" s="1"/>
  <c r="BY202" i="18" s="1"/>
  <c r="BZ202" i="18" s="1"/>
  <c r="CA202" i="18" s="1"/>
  <c r="CB202" i="18" s="1"/>
  <c r="CC202" i="18" s="1"/>
  <c r="CD202" i="18" s="1"/>
  <c r="CE202" i="18" s="1"/>
  <c r="CF202" i="18" s="1"/>
  <c r="CG202" i="18" s="1"/>
  <c r="CH202" i="18" s="1"/>
  <c r="CI202" i="18" s="1"/>
  <c r="C202" i="18"/>
  <c r="G201" i="18"/>
  <c r="H201" i="18" s="1"/>
  <c r="I201" i="18" s="1"/>
  <c r="J201" i="18" s="1"/>
  <c r="K201" i="18" s="1"/>
  <c r="L201" i="18" s="1"/>
  <c r="M201" i="18" s="1"/>
  <c r="N201" i="18" s="1"/>
  <c r="O201" i="18" s="1"/>
  <c r="P201" i="18" s="1"/>
  <c r="Q201" i="18" s="1"/>
  <c r="R201" i="18" s="1"/>
  <c r="S201" i="18" s="1"/>
  <c r="T201" i="18" s="1"/>
  <c r="U201" i="18" s="1"/>
  <c r="V201" i="18" s="1"/>
  <c r="W201" i="18" s="1"/>
  <c r="X201" i="18" s="1"/>
  <c r="Y201" i="18" s="1"/>
  <c r="Z201" i="18" s="1"/>
  <c r="AA201" i="18" s="1"/>
  <c r="AB201" i="18" s="1"/>
  <c r="AC201" i="18" s="1"/>
  <c r="AD201" i="18" s="1"/>
  <c r="AE201" i="18" s="1"/>
  <c r="AF201" i="18" s="1"/>
  <c r="AG201" i="18" s="1"/>
  <c r="AH201" i="18" s="1"/>
  <c r="AI201" i="18" s="1"/>
  <c r="AJ201" i="18" s="1"/>
  <c r="AK201" i="18" s="1"/>
  <c r="AL201" i="18" s="1"/>
  <c r="AM201" i="18" s="1"/>
  <c r="AN201" i="18" s="1"/>
  <c r="AO201" i="18" s="1"/>
  <c r="AP201" i="18" s="1"/>
  <c r="AQ201" i="18" s="1"/>
  <c r="AR201" i="18" s="1"/>
  <c r="AS201" i="18" s="1"/>
  <c r="AT201" i="18" s="1"/>
  <c r="AU201" i="18" s="1"/>
  <c r="AV201" i="18" s="1"/>
  <c r="AW201" i="18" s="1"/>
  <c r="AX201" i="18" s="1"/>
  <c r="AY201" i="18" s="1"/>
  <c r="AZ201" i="18" s="1"/>
  <c r="BA201" i="18" s="1"/>
  <c r="BB201" i="18" s="1"/>
  <c r="BC201" i="18" s="1"/>
  <c r="BD201" i="18" s="1"/>
  <c r="BE201" i="18" s="1"/>
  <c r="BF201" i="18" s="1"/>
  <c r="BG201" i="18" s="1"/>
  <c r="BH201" i="18" s="1"/>
  <c r="BI201" i="18" s="1"/>
  <c r="BJ201" i="18" s="1"/>
  <c r="BK201" i="18" s="1"/>
  <c r="BL201" i="18" s="1"/>
  <c r="BM201" i="18" s="1"/>
  <c r="BN201" i="18" s="1"/>
  <c r="BO201" i="18" s="1"/>
  <c r="BP201" i="18" s="1"/>
  <c r="BQ201" i="18" s="1"/>
  <c r="BR201" i="18" s="1"/>
  <c r="BS201" i="18" s="1"/>
  <c r="BT201" i="18" s="1"/>
  <c r="BU201" i="18" s="1"/>
  <c r="BV201" i="18" s="1"/>
  <c r="BW201" i="18" s="1"/>
  <c r="BX201" i="18" s="1"/>
  <c r="BY201" i="18" s="1"/>
  <c r="BZ201" i="18" s="1"/>
  <c r="CA201" i="18" s="1"/>
  <c r="CB201" i="18" s="1"/>
  <c r="CC201" i="18" s="1"/>
  <c r="CD201" i="18" s="1"/>
  <c r="CE201" i="18" s="1"/>
  <c r="CF201" i="18" s="1"/>
  <c r="CG201" i="18" s="1"/>
  <c r="CH201" i="18" s="1"/>
  <c r="CI201" i="18" s="1"/>
  <c r="E201" i="18"/>
  <c r="F201" i="18" s="1"/>
  <c r="C201" i="18"/>
  <c r="E200" i="18"/>
  <c r="F200" i="18" s="1"/>
  <c r="G200" i="18" s="1"/>
  <c r="H200" i="18" s="1"/>
  <c r="I200" i="18" s="1"/>
  <c r="J200" i="18" s="1"/>
  <c r="K200" i="18" s="1"/>
  <c r="L200" i="18" s="1"/>
  <c r="M200" i="18" s="1"/>
  <c r="N200" i="18" s="1"/>
  <c r="O200" i="18" s="1"/>
  <c r="P200" i="18" s="1"/>
  <c r="Q200" i="18" s="1"/>
  <c r="R200" i="18" s="1"/>
  <c r="S200" i="18" s="1"/>
  <c r="T200" i="18" s="1"/>
  <c r="U200" i="18" s="1"/>
  <c r="V200" i="18" s="1"/>
  <c r="W200" i="18" s="1"/>
  <c r="X200" i="18" s="1"/>
  <c r="Y200" i="18" s="1"/>
  <c r="Z200" i="18" s="1"/>
  <c r="AA200" i="18" s="1"/>
  <c r="AB200" i="18" s="1"/>
  <c r="AC200" i="18" s="1"/>
  <c r="AD200" i="18" s="1"/>
  <c r="AE200" i="18" s="1"/>
  <c r="AF200" i="18" s="1"/>
  <c r="AG200" i="18" s="1"/>
  <c r="AH200" i="18" s="1"/>
  <c r="AI200" i="18" s="1"/>
  <c r="AJ200" i="18" s="1"/>
  <c r="AK200" i="18" s="1"/>
  <c r="AL200" i="18" s="1"/>
  <c r="AM200" i="18" s="1"/>
  <c r="AN200" i="18" s="1"/>
  <c r="AO200" i="18" s="1"/>
  <c r="AP200" i="18" s="1"/>
  <c r="AQ200" i="18" s="1"/>
  <c r="AR200" i="18" s="1"/>
  <c r="AS200" i="18" s="1"/>
  <c r="AT200" i="18" s="1"/>
  <c r="AU200" i="18" s="1"/>
  <c r="AV200" i="18" s="1"/>
  <c r="AW200" i="18" s="1"/>
  <c r="AX200" i="18" s="1"/>
  <c r="AY200" i="18" s="1"/>
  <c r="AZ200" i="18" s="1"/>
  <c r="BA200" i="18" s="1"/>
  <c r="BB200" i="18" s="1"/>
  <c r="BC200" i="18" s="1"/>
  <c r="BD200" i="18" s="1"/>
  <c r="BE200" i="18" s="1"/>
  <c r="BF200" i="18" s="1"/>
  <c r="BG200" i="18" s="1"/>
  <c r="BH200" i="18" s="1"/>
  <c r="BI200" i="18" s="1"/>
  <c r="BJ200" i="18" s="1"/>
  <c r="BK200" i="18" s="1"/>
  <c r="BL200" i="18" s="1"/>
  <c r="BM200" i="18" s="1"/>
  <c r="BN200" i="18" s="1"/>
  <c r="BO200" i="18" s="1"/>
  <c r="BP200" i="18" s="1"/>
  <c r="BQ200" i="18" s="1"/>
  <c r="BR200" i="18" s="1"/>
  <c r="BS200" i="18" s="1"/>
  <c r="BT200" i="18" s="1"/>
  <c r="BU200" i="18" s="1"/>
  <c r="BV200" i="18" s="1"/>
  <c r="BW200" i="18" s="1"/>
  <c r="BX200" i="18" s="1"/>
  <c r="BY200" i="18" s="1"/>
  <c r="BZ200" i="18" s="1"/>
  <c r="CA200" i="18" s="1"/>
  <c r="CB200" i="18" s="1"/>
  <c r="CC200" i="18" s="1"/>
  <c r="CD200" i="18" s="1"/>
  <c r="CE200" i="18" s="1"/>
  <c r="CF200" i="18" s="1"/>
  <c r="CG200" i="18" s="1"/>
  <c r="CH200" i="18" s="1"/>
  <c r="CI200" i="18" s="1"/>
  <c r="C200" i="18"/>
  <c r="E199" i="18"/>
  <c r="C199" i="18"/>
  <c r="C186" i="18"/>
  <c r="C185" i="18"/>
  <c r="B185" i="18"/>
  <c r="C184" i="18"/>
  <c r="B184" i="18"/>
  <c r="C183" i="18"/>
  <c r="B183" i="18"/>
  <c r="C182" i="18"/>
  <c r="B182" i="18"/>
  <c r="C181" i="18"/>
  <c r="B181" i="18"/>
  <c r="C180" i="18"/>
  <c r="B180" i="18"/>
  <c r="C179" i="18"/>
  <c r="B179" i="18"/>
  <c r="C178" i="18"/>
  <c r="B178" i="18"/>
  <c r="C177" i="18"/>
  <c r="B177" i="18"/>
  <c r="C176" i="18"/>
  <c r="B176" i="18"/>
  <c r="C175" i="18"/>
  <c r="B175" i="18"/>
  <c r="C174" i="18"/>
  <c r="B174" i="18"/>
  <c r="C173" i="18"/>
  <c r="B173" i="18"/>
  <c r="C169" i="18"/>
  <c r="B169" i="18"/>
  <c r="C168" i="18"/>
  <c r="B168" i="18"/>
  <c r="C167" i="18"/>
  <c r="B167" i="18"/>
  <c r="C166" i="18"/>
  <c r="B166" i="18"/>
  <c r="C165" i="18"/>
  <c r="B165" i="18"/>
  <c r="C164" i="18"/>
  <c r="B164" i="18"/>
  <c r="C163" i="18"/>
  <c r="B163" i="18"/>
  <c r="C162" i="18"/>
  <c r="B162" i="18"/>
  <c r="C161" i="18"/>
  <c r="B161" i="18"/>
  <c r="C160" i="18"/>
  <c r="B160" i="18"/>
  <c r="C159" i="18"/>
  <c r="B159" i="18"/>
  <c r="C158" i="18"/>
  <c r="B158" i="18"/>
  <c r="C157" i="18"/>
  <c r="B157" i="18"/>
  <c r="B156" i="18"/>
  <c r="B155" i="18"/>
  <c r="C154" i="18"/>
  <c r="B154" i="18"/>
  <c r="C153" i="18"/>
  <c r="B153" i="18"/>
  <c r="C152" i="18"/>
  <c r="B152" i="18"/>
  <c r="C151" i="18"/>
  <c r="B151" i="18"/>
  <c r="C150" i="18"/>
  <c r="B150" i="18"/>
  <c r="C149" i="18"/>
  <c r="B149" i="18"/>
  <c r="C148" i="18"/>
  <c r="B148" i="18"/>
  <c r="C147" i="18"/>
  <c r="B147" i="18"/>
  <c r="C146" i="18"/>
  <c r="B146" i="18"/>
  <c r="C145" i="18"/>
  <c r="B145" i="18"/>
  <c r="C144" i="18"/>
  <c r="B144" i="18"/>
  <c r="C143" i="18"/>
  <c r="B143" i="18"/>
  <c r="C142" i="18"/>
  <c r="B142" i="18"/>
  <c r="C138" i="18"/>
  <c r="B138" i="18"/>
  <c r="C137" i="18"/>
  <c r="B137" i="18"/>
  <c r="C136" i="18"/>
  <c r="B136" i="18"/>
  <c r="C135" i="18"/>
  <c r="B135" i="18"/>
  <c r="C134" i="18"/>
  <c r="B134" i="18"/>
  <c r="C133" i="18"/>
  <c r="B133" i="18"/>
  <c r="C132" i="18"/>
  <c r="B132" i="18"/>
  <c r="C131" i="18"/>
  <c r="B131" i="18"/>
  <c r="C130" i="18"/>
  <c r="B130" i="18"/>
  <c r="C129" i="18"/>
  <c r="B129" i="18"/>
  <c r="C128" i="18"/>
  <c r="B128" i="18"/>
  <c r="C127" i="18"/>
  <c r="B127" i="18"/>
  <c r="C126" i="18"/>
  <c r="B126" i="18"/>
  <c r="C125" i="18"/>
  <c r="B125" i="18"/>
  <c r="C124" i="18"/>
  <c r="B124" i="18"/>
  <c r="C120" i="18"/>
  <c r="B120" i="18"/>
  <c r="C119" i="18"/>
  <c r="B119" i="18"/>
  <c r="C118" i="18"/>
  <c r="B118" i="18"/>
  <c r="C117" i="18"/>
  <c r="B117" i="18"/>
  <c r="C116" i="18"/>
  <c r="B116" i="18"/>
  <c r="C115" i="18"/>
  <c r="B115" i="18"/>
  <c r="C114" i="18"/>
  <c r="B114" i="18"/>
  <c r="C113" i="18"/>
  <c r="B113" i="18"/>
  <c r="C112" i="18"/>
  <c r="B112" i="18"/>
  <c r="C111" i="18"/>
  <c r="B111" i="18"/>
  <c r="C110" i="18"/>
  <c r="B110" i="18"/>
  <c r="C109" i="18"/>
  <c r="B109" i="18"/>
  <c r="C108" i="18"/>
  <c r="B108" i="18"/>
  <c r="C104" i="18"/>
  <c r="E103" i="18"/>
  <c r="D103" i="18"/>
  <c r="C103" i="18"/>
  <c r="A103" i="18"/>
  <c r="D102" i="18"/>
  <c r="C102" i="18"/>
  <c r="A102" i="18"/>
  <c r="E101" i="18"/>
  <c r="D101" i="18"/>
  <c r="C101" i="18"/>
  <c r="A101" i="18"/>
  <c r="D100" i="18"/>
  <c r="C100" i="18"/>
  <c r="A100" i="18"/>
  <c r="D99" i="18"/>
  <c r="C99" i="18"/>
  <c r="A99" i="18"/>
  <c r="E98" i="18"/>
  <c r="E66" i="11" s="1"/>
  <c r="D98" i="18"/>
  <c r="C98" i="18"/>
  <c r="A98" i="18"/>
  <c r="C97" i="18"/>
  <c r="A97" i="18"/>
  <c r="C96" i="18"/>
  <c r="A96" i="18"/>
  <c r="A64" i="11" s="1"/>
  <c r="A35" i="12" s="1"/>
  <c r="A90" i="18"/>
  <c r="A185" i="18" s="1"/>
  <c r="A89" i="18"/>
  <c r="A184" i="18" s="1"/>
  <c r="A88" i="18"/>
  <c r="A183" i="18" s="1"/>
  <c r="A87" i="18"/>
  <c r="A182" i="18" s="1"/>
  <c r="A86" i="18"/>
  <c r="A181" i="18" s="1"/>
  <c r="A85" i="18"/>
  <c r="A180" i="18" s="1"/>
  <c r="A84" i="18"/>
  <c r="A179" i="18" s="1"/>
  <c r="A83" i="18"/>
  <c r="A178" i="18" s="1"/>
  <c r="A82" i="18"/>
  <c r="A177" i="18" s="1"/>
  <c r="A81" i="18"/>
  <c r="A176" i="18" s="1"/>
  <c r="A80" i="18"/>
  <c r="A175" i="18" s="1"/>
  <c r="A79" i="18"/>
  <c r="A174" i="18" s="1"/>
  <c r="A78" i="18"/>
  <c r="A173" i="18" s="1"/>
  <c r="A77" i="18"/>
  <c r="A172" i="18" s="1"/>
  <c r="A76" i="18"/>
  <c r="A74" i="18"/>
  <c r="A169" i="18" s="1"/>
  <c r="A73" i="18"/>
  <c r="A168" i="18" s="1"/>
  <c r="A72" i="18"/>
  <c r="A167" i="18" s="1"/>
  <c r="A71" i="18"/>
  <c r="A166" i="18" s="1"/>
  <c r="A70" i="18"/>
  <c r="A165" i="18" s="1"/>
  <c r="A69" i="18"/>
  <c r="A164" i="18" s="1"/>
  <c r="A68" i="18"/>
  <c r="A163" i="18" s="1"/>
  <c r="A67" i="18"/>
  <c r="A162" i="18" s="1"/>
  <c r="A66" i="18"/>
  <c r="A161" i="18" s="1"/>
  <c r="A65" i="18"/>
  <c r="A160" i="18" s="1"/>
  <c r="A64" i="18"/>
  <c r="A159" i="18" s="1"/>
  <c r="A63" i="18"/>
  <c r="A158" i="18" s="1"/>
  <c r="A62" i="18"/>
  <c r="A157" i="18" s="1"/>
  <c r="A60" i="18"/>
  <c r="A59" i="18"/>
  <c r="A154" i="18" s="1"/>
  <c r="A58" i="18"/>
  <c r="A153" i="18" s="1"/>
  <c r="A57" i="18"/>
  <c r="A152" i="18" s="1"/>
  <c r="A56" i="18"/>
  <c r="A151" i="18" s="1"/>
  <c r="A55" i="18"/>
  <c r="A150" i="18" s="1"/>
  <c r="A54" i="18"/>
  <c r="A149" i="18" s="1"/>
  <c r="A53" i="18"/>
  <c r="A148" i="18" s="1"/>
  <c r="A52" i="18"/>
  <c r="A147" i="18" s="1"/>
  <c r="A51" i="18"/>
  <c r="A146" i="18" s="1"/>
  <c r="A50" i="18"/>
  <c r="A145" i="18" s="1"/>
  <c r="A49" i="18"/>
  <c r="A144" i="18" s="1"/>
  <c r="A48" i="18"/>
  <c r="A143" i="18" s="1"/>
  <c r="A47" i="18"/>
  <c r="A142" i="18" s="1"/>
  <c r="A46" i="18"/>
  <c r="A141" i="18" s="1"/>
  <c r="A45" i="18"/>
  <c r="A140" i="18" s="1"/>
  <c r="A44" i="18"/>
  <c r="A139" i="18" s="1"/>
  <c r="A43" i="18"/>
  <c r="A138" i="18" s="1"/>
  <c r="A42" i="18"/>
  <c r="A137" i="18" s="1"/>
  <c r="A41" i="18"/>
  <c r="A136" i="18" s="1"/>
  <c r="A40" i="18"/>
  <c r="A135" i="18" s="1"/>
  <c r="A39" i="18"/>
  <c r="A134" i="18" s="1"/>
  <c r="A38" i="18"/>
  <c r="A133" i="18" s="1"/>
  <c r="A37" i="18"/>
  <c r="A132" i="18" s="1"/>
  <c r="A36" i="18"/>
  <c r="A131" i="18" s="1"/>
  <c r="A35" i="18"/>
  <c r="A130" i="18" s="1"/>
  <c r="A34" i="18"/>
  <c r="A129" i="18" s="1"/>
  <c r="A33" i="18"/>
  <c r="A128" i="18" s="1"/>
  <c r="A32" i="18"/>
  <c r="A127" i="18" s="1"/>
  <c r="A31" i="18"/>
  <c r="A126" i="18" s="1"/>
  <c r="A30" i="18"/>
  <c r="A125" i="18" s="1"/>
  <c r="A29" i="18"/>
  <c r="A124" i="18" s="1"/>
  <c r="A28" i="18"/>
  <c r="A123" i="18" s="1"/>
  <c r="A27" i="18"/>
  <c r="A122" i="18" s="1"/>
  <c r="A26" i="18"/>
  <c r="A121" i="18" s="1"/>
  <c r="A25" i="18"/>
  <c r="A120" i="18" s="1"/>
  <c r="A24" i="18"/>
  <c r="A119" i="18" s="1"/>
  <c r="A23" i="18"/>
  <c r="A118" i="18" s="1"/>
  <c r="A22" i="18"/>
  <c r="A117" i="18" s="1"/>
  <c r="A21" i="18"/>
  <c r="A116" i="18" s="1"/>
  <c r="A20" i="18"/>
  <c r="A115" i="18" s="1"/>
  <c r="A19" i="18"/>
  <c r="A114" i="18" s="1"/>
  <c r="A18" i="18"/>
  <c r="A113" i="18" s="1"/>
  <c r="A17" i="18"/>
  <c r="A112" i="18" s="1"/>
  <c r="A16" i="18"/>
  <c r="A111" i="18" s="1"/>
  <c r="A15" i="18"/>
  <c r="A110" i="18" s="1"/>
  <c r="A14" i="18"/>
  <c r="A109" i="18" s="1"/>
  <c r="A13" i="18"/>
  <c r="A108" i="18" s="1"/>
  <c r="A12" i="18"/>
  <c r="A107" i="18" s="1"/>
  <c r="D5" i="18"/>
  <c r="A1" i="18"/>
  <c r="L87" i="17"/>
  <c r="I87" i="17"/>
  <c r="E87" i="17"/>
  <c r="D87" i="17"/>
  <c r="C87" i="17"/>
  <c r="L86" i="17"/>
  <c r="I86" i="17"/>
  <c r="E86" i="17"/>
  <c r="D86" i="17"/>
  <c r="C86" i="17"/>
  <c r="L85" i="17"/>
  <c r="I85" i="17"/>
  <c r="E85" i="17"/>
  <c r="D85" i="17"/>
  <c r="C85" i="17"/>
  <c r="L84" i="17"/>
  <c r="I84" i="17"/>
  <c r="E84" i="17"/>
  <c r="D84" i="17"/>
  <c r="C84" i="17"/>
  <c r="L83" i="17"/>
  <c r="I83" i="17"/>
  <c r="E83" i="17"/>
  <c r="D83" i="17"/>
  <c r="C83" i="17"/>
  <c r="L82" i="17"/>
  <c r="I82" i="17"/>
  <c r="E82" i="17"/>
  <c r="D82" i="17"/>
  <c r="C82" i="17"/>
  <c r="L81" i="17"/>
  <c r="I81" i="17"/>
  <c r="E81" i="17"/>
  <c r="D81" i="17"/>
  <c r="C81" i="17"/>
  <c r="L80" i="17"/>
  <c r="I80" i="17"/>
  <c r="E80" i="17"/>
  <c r="D80" i="17"/>
  <c r="C80" i="17"/>
  <c r="L79" i="17"/>
  <c r="I79" i="17"/>
  <c r="E79" i="17"/>
  <c r="D79" i="17"/>
  <c r="C79" i="17"/>
  <c r="L78" i="17"/>
  <c r="I78" i="17"/>
  <c r="E78" i="17"/>
  <c r="D78" i="17"/>
  <c r="C78" i="17"/>
  <c r="L77" i="17"/>
  <c r="I77" i="17"/>
  <c r="E77" i="17"/>
  <c r="D77" i="17"/>
  <c r="C77" i="17"/>
  <c r="L76" i="17"/>
  <c r="I76" i="17"/>
  <c r="E76" i="17"/>
  <c r="D76" i="17"/>
  <c r="C76" i="17"/>
  <c r="L75" i="17"/>
  <c r="I75" i="17"/>
  <c r="E75" i="17"/>
  <c r="D75" i="17"/>
  <c r="C75" i="17"/>
  <c r="L70" i="17"/>
  <c r="I70" i="17"/>
  <c r="E70" i="17"/>
  <c r="D70" i="17"/>
  <c r="C70" i="17"/>
  <c r="L69" i="17"/>
  <c r="I69" i="17"/>
  <c r="E69" i="17"/>
  <c r="D69" i="17"/>
  <c r="C69" i="17"/>
  <c r="L68" i="17"/>
  <c r="I68" i="17"/>
  <c r="E68" i="17"/>
  <c r="D68" i="17"/>
  <c r="C68" i="17"/>
  <c r="L67" i="17"/>
  <c r="I67" i="17"/>
  <c r="E67" i="17"/>
  <c r="D67" i="17"/>
  <c r="C67" i="17"/>
  <c r="L66" i="17"/>
  <c r="I66" i="17"/>
  <c r="E66" i="17"/>
  <c r="D66" i="17"/>
  <c r="C66" i="17"/>
  <c r="L65" i="17"/>
  <c r="I65" i="17"/>
  <c r="E65" i="17"/>
  <c r="D65" i="17"/>
  <c r="C65" i="17"/>
  <c r="L64" i="17"/>
  <c r="I64" i="17"/>
  <c r="E64" i="17"/>
  <c r="D64" i="17"/>
  <c r="C64" i="17"/>
  <c r="L63" i="17"/>
  <c r="I63" i="17"/>
  <c r="E63" i="17"/>
  <c r="D63" i="17"/>
  <c r="C63" i="17"/>
  <c r="L62" i="17"/>
  <c r="I62" i="17"/>
  <c r="E62" i="17"/>
  <c r="D62" i="17"/>
  <c r="C62" i="17"/>
  <c r="L61" i="17"/>
  <c r="I61" i="17"/>
  <c r="E61" i="17"/>
  <c r="D61" i="17"/>
  <c r="C61" i="17"/>
  <c r="L60" i="17"/>
  <c r="I60" i="17"/>
  <c r="E60" i="17"/>
  <c r="D60" i="17"/>
  <c r="C60" i="17"/>
  <c r="L59" i="17"/>
  <c r="I59" i="17"/>
  <c r="E59" i="17"/>
  <c r="D59" i="17"/>
  <c r="C59" i="17"/>
  <c r="L58" i="17"/>
  <c r="I58" i="17"/>
  <c r="E58" i="17"/>
  <c r="D58" i="17"/>
  <c r="C58" i="17"/>
  <c r="L55" i="17"/>
  <c r="I55" i="17"/>
  <c r="E55" i="17"/>
  <c r="D55" i="17"/>
  <c r="C55" i="17"/>
  <c r="L54" i="17"/>
  <c r="I54" i="17"/>
  <c r="E54" i="17"/>
  <c r="D54" i="17"/>
  <c r="C54" i="17"/>
  <c r="L53" i="17"/>
  <c r="I53" i="17"/>
  <c r="E53" i="17"/>
  <c r="D53" i="17"/>
  <c r="C53" i="17"/>
  <c r="L52" i="17"/>
  <c r="I52" i="17"/>
  <c r="E52" i="17"/>
  <c r="D52" i="17"/>
  <c r="C52" i="17"/>
  <c r="L51" i="17"/>
  <c r="I51" i="17"/>
  <c r="E51" i="17"/>
  <c r="D51" i="17"/>
  <c r="C51" i="17"/>
  <c r="L50" i="17"/>
  <c r="I50" i="17"/>
  <c r="E50" i="17"/>
  <c r="D50" i="17"/>
  <c r="C50" i="17"/>
  <c r="L49" i="17"/>
  <c r="I49" i="17"/>
  <c r="E49" i="17"/>
  <c r="D49" i="17"/>
  <c r="C49" i="17"/>
  <c r="L48" i="17"/>
  <c r="I48" i="17"/>
  <c r="E48" i="17"/>
  <c r="D48" i="17"/>
  <c r="C48" i="17"/>
  <c r="L47" i="17"/>
  <c r="I47" i="17"/>
  <c r="E47" i="17"/>
  <c r="D47" i="17"/>
  <c r="C47" i="17"/>
  <c r="L46" i="17"/>
  <c r="I46" i="17"/>
  <c r="E46" i="17"/>
  <c r="D46" i="17"/>
  <c r="C46" i="17"/>
  <c r="L45" i="17"/>
  <c r="I45" i="17"/>
  <c r="E45" i="17"/>
  <c r="D45" i="17"/>
  <c r="C45" i="17"/>
  <c r="L44" i="17"/>
  <c r="I44" i="17"/>
  <c r="E44" i="17"/>
  <c r="D44" i="17"/>
  <c r="C44" i="17"/>
  <c r="L43" i="17"/>
  <c r="I43" i="17"/>
  <c r="E43" i="17"/>
  <c r="D43" i="17"/>
  <c r="C43" i="17"/>
  <c r="L39" i="17"/>
  <c r="I39" i="17"/>
  <c r="E39" i="17"/>
  <c r="D39" i="17"/>
  <c r="C39" i="17"/>
  <c r="L38" i="17"/>
  <c r="I38" i="17"/>
  <c r="E38" i="17"/>
  <c r="D38" i="17"/>
  <c r="C38" i="17"/>
  <c r="L37" i="17"/>
  <c r="I37" i="17"/>
  <c r="E37" i="17"/>
  <c r="D37" i="17"/>
  <c r="C37" i="17"/>
  <c r="L36" i="17"/>
  <c r="I36" i="17"/>
  <c r="E36" i="17"/>
  <c r="D36" i="17"/>
  <c r="C36" i="17"/>
  <c r="L35" i="17"/>
  <c r="I35" i="17"/>
  <c r="E35" i="17"/>
  <c r="D35" i="17"/>
  <c r="C35" i="17"/>
  <c r="L34" i="17"/>
  <c r="I34" i="17"/>
  <c r="E34" i="17"/>
  <c r="D34" i="17"/>
  <c r="C34" i="17"/>
  <c r="L33" i="17"/>
  <c r="I33" i="17"/>
  <c r="E33" i="17"/>
  <c r="D33" i="17"/>
  <c r="C33" i="17"/>
  <c r="L32" i="17"/>
  <c r="I32" i="17"/>
  <c r="E32" i="17"/>
  <c r="D32" i="17"/>
  <c r="C32" i="17"/>
  <c r="L31" i="17"/>
  <c r="I31" i="17"/>
  <c r="E31" i="17"/>
  <c r="D31" i="17"/>
  <c r="C31" i="17"/>
  <c r="L30" i="17"/>
  <c r="I30" i="17"/>
  <c r="E30" i="17"/>
  <c r="D30" i="17"/>
  <c r="C30" i="17"/>
  <c r="L29" i="17"/>
  <c r="I29" i="17"/>
  <c r="E29" i="17"/>
  <c r="D29" i="17"/>
  <c r="C29" i="17"/>
  <c r="L28" i="17"/>
  <c r="I28" i="17"/>
  <c r="E28" i="17"/>
  <c r="D28" i="17"/>
  <c r="C28" i="17"/>
  <c r="L27" i="17"/>
  <c r="I27" i="17"/>
  <c r="E27" i="17"/>
  <c r="D27" i="17"/>
  <c r="C27" i="17"/>
  <c r="L26" i="17"/>
  <c r="I26" i="17"/>
  <c r="E26" i="17"/>
  <c r="D26" i="17"/>
  <c r="C26" i="17"/>
  <c r="L25" i="17"/>
  <c r="I25" i="17"/>
  <c r="E25" i="17"/>
  <c r="D25" i="17"/>
  <c r="C25" i="17"/>
  <c r="L21" i="17"/>
  <c r="I21" i="17"/>
  <c r="E21" i="17"/>
  <c r="D21" i="17"/>
  <c r="C21" i="17"/>
  <c r="L20" i="17"/>
  <c r="I20" i="17"/>
  <c r="E20" i="17"/>
  <c r="D20" i="17"/>
  <c r="C20" i="17"/>
  <c r="L19" i="17"/>
  <c r="I19" i="17"/>
  <c r="E19" i="17"/>
  <c r="D19" i="17"/>
  <c r="C19" i="17"/>
  <c r="L18" i="17"/>
  <c r="I18" i="17"/>
  <c r="E18" i="17"/>
  <c r="D18" i="17"/>
  <c r="C18" i="17"/>
  <c r="L17" i="17"/>
  <c r="I17" i="17"/>
  <c r="E17" i="17"/>
  <c r="D17" i="17"/>
  <c r="C17" i="17"/>
  <c r="L16" i="17"/>
  <c r="I16" i="17"/>
  <c r="E16" i="17"/>
  <c r="D16" i="17"/>
  <c r="C16" i="17"/>
  <c r="L15" i="17"/>
  <c r="I15" i="17"/>
  <c r="E15" i="17"/>
  <c r="D15" i="17"/>
  <c r="C15" i="17"/>
  <c r="L14" i="17"/>
  <c r="I14" i="17"/>
  <c r="E14" i="17"/>
  <c r="D14" i="17"/>
  <c r="C14" i="17"/>
  <c r="L13" i="17"/>
  <c r="I13" i="17"/>
  <c r="E13" i="17"/>
  <c r="D13" i="17"/>
  <c r="C13" i="17"/>
  <c r="L12" i="17"/>
  <c r="I12" i="17"/>
  <c r="E12" i="17"/>
  <c r="D12" i="17"/>
  <c r="C12" i="17"/>
  <c r="L11" i="17"/>
  <c r="I11" i="17"/>
  <c r="E11" i="17"/>
  <c r="D11" i="17"/>
  <c r="C11" i="17"/>
  <c r="L10" i="17"/>
  <c r="I10" i="17"/>
  <c r="E10" i="17"/>
  <c r="D10" i="17"/>
  <c r="C10" i="17"/>
  <c r="L9" i="17"/>
  <c r="E9" i="17"/>
  <c r="D9" i="17"/>
  <c r="C9" i="17"/>
  <c r="A1" i="17"/>
  <c r="D59" i="16"/>
  <c r="D19" i="16" s="1"/>
  <c r="D59" i="11" s="1"/>
  <c r="C59" i="16"/>
  <c r="L58" i="16"/>
  <c r="M58" i="16" s="1"/>
  <c r="N58" i="16" s="1"/>
  <c r="O58" i="16" s="1"/>
  <c r="P58" i="16" s="1"/>
  <c r="Q58" i="16" s="1"/>
  <c r="R58" i="16" s="1"/>
  <c r="S58" i="16" s="1"/>
  <c r="T58" i="16" s="1"/>
  <c r="U58" i="16" s="1"/>
  <c r="V58" i="16" s="1"/>
  <c r="W58" i="16" s="1"/>
  <c r="X58" i="16" s="1"/>
  <c r="Y58" i="16" s="1"/>
  <c r="Z58" i="16" s="1"/>
  <c r="AA58" i="16" s="1"/>
  <c r="AB58" i="16" s="1"/>
  <c r="AC58" i="16" s="1"/>
  <c r="AD58" i="16" s="1"/>
  <c r="AE58" i="16" s="1"/>
  <c r="AF58" i="16" s="1"/>
  <c r="AG58" i="16" s="1"/>
  <c r="AH58" i="16" s="1"/>
  <c r="AI58" i="16" s="1"/>
  <c r="AJ58" i="16" s="1"/>
  <c r="AK58" i="16" s="1"/>
  <c r="AL58" i="16" s="1"/>
  <c r="AM58" i="16" s="1"/>
  <c r="AN58" i="16" s="1"/>
  <c r="AO58" i="16" s="1"/>
  <c r="AP58" i="16" s="1"/>
  <c r="AQ58" i="16" s="1"/>
  <c r="AR58" i="16" s="1"/>
  <c r="AS58" i="16" s="1"/>
  <c r="AT58" i="16" s="1"/>
  <c r="AU58" i="16" s="1"/>
  <c r="AV58" i="16" s="1"/>
  <c r="AW58" i="16" s="1"/>
  <c r="AX58" i="16" s="1"/>
  <c r="AY58" i="16" s="1"/>
  <c r="AZ58" i="16" s="1"/>
  <c r="BA58" i="16" s="1"/>
  <c r="BB58" i="16" s="1"/>
  <c r="BC58" i="16" s="1"/>
  <c r="BD58" i="16" s="1"/>
  <c r="BE58" i="16" s="1"/>
  <c r="BF58" i="16" s="1"/>
  <c r="BG58" i="16" s="1"/>
  <c r="BH58" i="16" s="1"/>
  <c r="BI58" i="16" s="1"/>
  <c r="BJ58" i="16" s="1"/>
  <c r="BK58" i="16" s="1"/>
  <c r="BL58" i="16" s="1"/>
  <c r="BM58" i="16" s="1"/>
  <c r="BN58" i="16" s="1"/>
  <c r="BO58" i="16" s="1"/>
  <c r="BP58" i="16" s="1"/>
  <c r="BQ58" i="16" s="1"/>
  <c r="BR58" i="16" s="1"/>
  <c r="BS58" i="16" s="1"/>
  <c r="BT58" i="16" s="1"/>
  <c r="BU58" i="16" s="1"/>
  <c r="BV58" i="16" s="1"/>
  <c r="BW58" i="16" s="1"/>
  <c r="BX58" i="16" s="1"/>
  <c r="BY58" i="16" s="1"/>
  <c r="BZ58" i="16" s="1"/>
  <c r="CA58" i="16" s="1"/>
  <c r="CB58" i="16" s="1"/>
  <c r="CC58" i="16" s="1"/>
  <c r="CD58" i="16" s="1"/>
  <c r="CE58" i="16" s="1"/>
  <c r="CF58" i="16" s="1"/>
  <c r="CG58" i="16" s="1"/>
  <c r="CH58" i="16" s="1"/>
  <c r="CI58" i="16" s="1"/>
  <c r="E58" i="16"/>
  <c r="F58" i="16" s="1"/>
  <c r="G58" i="16" s="1"/>
  <c r="H58" i="16" s="1"/>
  <c r="I58" i="16" s="1"/>
  <c r="J58" i="16" s="1"/>
  <c r="K58" i="16" s="1"/>
  <c r="C58" i="16"/>
  <c r="E57" i="16"/>
  <c r="F57" i="16" s="1"/>
  <c r="G57" i="16" s="1"/>
  <c r="H57" i="16" s="1"/>
  <c r="I57" i="16" s="1"/>
  <c r="J57" i="16" s="1"/>
  <c r="K57" i="16" s="1"/>
  <c r="L57" i="16" s="1"/>
  <c r="M57" i="16" s="1"/>
  <c r="N57" i="16" s="1"/>
  <c r="O57" i="16" s="1"/>
  <c r="P57" i="16" s="1"/>
  <c r="Q57" i="16" s="1"/>
  <c r="R57" i="16" s="1"/>
  <c r="S57" i="16" s="1"/>
  <c r="T57" i="16" s="1"/>
  <c r="U57" i="16" s="1"/>
  <c r="V57" i="16" s="1"/>
  <c r="W57" i="16" s="1"/>
  <c r="X57" i="16" s="1"/>
  <c r="Y57" i="16" s="1"/>
  <c r="Z57" i="16" s="1"/>
  <c r="AA57" i="16" s="1"/>
  <c r="AB57" i="16" s="1"/>
  <c r="AC57" i="16" s="1"/>
  <c r="AD57" i="16" s="1"/>
  <c r="AE57" i="16" s="1"/>
  <c r="AF57" i="16" s="1"/>
  <c r="AG57" i="16" s="1"/>
  <c r="AH57" i="16" s="1"/>
  <c r="AI57" i="16" s="1"/>
  <c r="AJ57" i="16" s="1"/>
  <c r="AK57" i="16" s="1"/>
  <c r="AL57" i="16" s="1"/>
  <c r="AM57" i="16" s="1"/>
  <c r="AN57" i="16" s="1"/>
  <c r="AO57" i="16" s="1"/>
  <c r="AP57" i="16" s="1"/>
  <c r="AQ57" i="16" s="1"/>
  <c r="AR57" i="16" s="1"/>
  <c r="AS57" i="16" s="1"/>
  <c r="AT57" i="16" s="1"/>
  <c r="AU57" i="16" s="1"/>
  <c r="AV57" i="16" s="1"/>
  <c r="AW57" i="16" s="1"/>
  <c r="AX57" i="16" s="1"/>
  <c r="AY57" i="16" s="1"/>
  <c r="AZ57" i="16" s="1"/>
  <c r="BA57" i="16" s="1"/>
  <c r="BB57" i="16" s="1"/>
  <c r="BC57" i="16" s="1"/>
  <c r="BD57" i="16" s="1"/>
  <c r="BE57" i="16" s="1"/>
  <c r="BF57" i="16" s="1"/>
  <c r="BG57" i="16" s="1"/>
  <c r="BH57" i="16" s="1"/>
  <c r="BI57" i="16" s="1"/>
  <c r="BJ57" i="16" s="1"/>
  <c r="BK57" i="16" s="1"/>
  <c r="BL57" i="16" s="1"/>
  <c r="BM57" i="16" s="1"/>
  <c r="BN57" i="16" s="1"/>
  <c r="BO57" i="16" s="1"/>
  <c r="BP57" i="16" s="1"/>
  <c r="BQ57" i="16" s="1"/>
  <c r="BR57" i="16" s="1"/>
  <c r="BS57" i="16" s="1"/>
  <c r="BT57" i="16" s="1"/>
  <c r="BU57" i="16" s="1"/>
  <c r="BV57" i="16" s="1"/>
  <c r="BW57" i="16" s="1"/>
  <c r="BX57" i="16" s="1"/>
  <c r="BY57" i="16" s="1"/>
  <c r="BZ57" i="16" s="1"/>
  <c r="CA57" i="16" s="1"/>
  <c r="CB57" i="16" s="1"/>
  <c r="CC57" i="16" s="1"/>
  <c r="CD57" i="16" s="1"/>
  <c r="CE57" i="16" s="1"/>
  <c r="CF57" i="16" s="1"/>
  <c r="CG57" i="16" s="1"/>
  <c r="CH57" i="16" s="1"/>
  <c r="CI57" i="16" s="1"/>
  <c r="C57" i="16"/>
  <c r="E56" i="16"/>
  <c r="E59" i="16" s="1"/>
  <c r="E19" i="16" s="1"/>
  <c r="E59" i="11" s="1"/>
  <c r="C56" i="16"/>
  <c r="D49" i="16"/>
  <c r="C49" i="16"/>
  <c r="E48" i="16"/>
  <c r="F48" i="16" s="1"/>
  <c r="G48" i="16" s="1"/>
  <c r="H48" i="16" s="1"/>
  <c r="I48" i="16" s="1"/>
  <c r="J48" i="16" s="1"/>
  <c r="K48" i="16" s="1"/>
  <c r="L48" i="16" s="1"/>
  <c r="M48" i="16" s="1"/>
  <c r="N48" i="16" s="1"/>
  <c r="O48" i="16" s="1"/>
  <c r="P48" i="16" s="1"/>
  <c r="Q48" i="16" s="1"/>
  <c r="R48" i="16" s="1"/>
  <c r="S48" i="16" s="1"/>
  <c r="T48" i="16" s="1"/>
  <c r="U48" i="16" s="1"/>
  <c r="V48" i="16" s="1"/>
  <c r="W48" i="16" s="1"/>
  <c r="X48" i="16" s="1"/>
  <c r="Y48" i="16" s="1"/>
  <c r="Z48" i="16" s="1"/>
  <c r="AA48" i="16" s="1"/>
  <c r="AB48" i="16" s="1"/>
  <c r="AC48" i="16" s="1"/>
  <c r="AD48" i="16" s="1"/>
  <c r="AE48" i="16" s="1"/>
  <c r="AF48" i="16" s="1"/>
  <c r="AG48" i="16" s="1"/>
  <c r="AH48" i="16" s="1"/>
  <c r="AI48" i="16" s="1"/>
  <c r="AJ48" i="16" s="1"/>
  <c r="AK48" i="16" s="1"/>
  <c r="AL48" i="16" s="1"/>
  <c r="AM48" i="16" s="1"/>
  <c r="AN48" i="16" s="1"/>
  <c r="AO48" i="16" s="1"/>
  <c r="AP48" i="16" s="1"/>
  <c r="AQ48" i="16" s="1"/>
  <c r="AR48" i="16" s="1"/>
  <c r="AS48" i="16" s="1"/>
  <c r="AT48" i="16" s="1"/>
  <c r="AU48" i="16" s="1"/>
  <c r="AV48" i="16" s="1"/>
  <c r="AW48" i="16" s="1"/>
  <c r="AX48" i="16" s="1"/>
  <c r="AY48" i="16" s="1"/>
  <c r="AZ48" i="16" s="1"/>
  <c r="BA48" i="16" s="1"/>
  <c r="BB48" i="16" s="1"/>
  <c r="BC48" i="16" s="1"/>
  <c r="BD48" i="16" s="1"/>
  <c r="BE48" i="16" s="1"/>
  <c r="BF48" i="16" s="1"/>
  <c r="BG48" i="16" s="1"/>
  <c r="BH48" i="16" s="1"/>
  <c r="BI48" i="16" s="1"/>
  <c r="BJ48" i="16" s="1"/>
  <c r="BK48" i="16" s="1"/>
  <c r="BL48" i="16" s="1"/>
  <c r="BM48" i="16" s="1"/>
  <c r="BN48" i="16" s="1"/>
  <c r="BO48" i="16" s="1"/>
  <c r="BP48" i="16" s="1"/>
  <c r="BQ48" i="16" s="1"/>
  <c r="BR48" i="16" s="1"/>
  <c r="BS48" i="16" s="1"/>
  <c r="BT48" i="16" s="1"/>
  <c r="BU48" i="16" s="1"/>
  <c r="BV48" i="16" s="1"/>
  <c r="BW48" i="16" s="1"/>
  <c r="BX48" i="16" s="1"/>
  <c r="BY48" i="16" s="1"/>
  <c r="BZ48" i="16" s="1"/>
  <c r="CA48" i="16" s="1"/>
  <c r="CB48" i="16" s="1"/>
  <c r="CC48" i="16" s="1"/>
  <c r="CD48" i="16" s="1"/>
  <c r="CE48" i="16" s="1"/>
  <c r="CF48" i="16" s="1"/>
  <c r="CG48" i="16" s="1"/>
  <c r="CH48" i="16" s="1"/>
  <c r="CI48" i="16" s="1"/>
  <c r="C48" i="16"/>
  <c r="E47" i="16"/>
  <c r="F47" i="16" s="1"/>
  <c r="G47" i="16" s="1"/>
  <c r="H47" i="16" s="1"/>
  <c r="I47" i="16" s="1"/>
  <c r="J47" i="16" s="1"/>
  <c r="K47" i="16" s="1"/>
  <c r="L47" i="16" s="1"/>
  <c r="M47" i="16" s="1"/>
  <c r="N47" i="16" s="1"/>
  <c r="O47" i="16" s="1"/>
  <c r="P47" i="16" s="1"/>
  <c r="Q47" i="16" s="1"/>
  <c r="R47" i="16" s="1"/>
  <c r="S47" i="16" s="1"/>
  <c r="T47" i="16" s="1"/>
  <c r="U47" i="16" s="1"/>
  <c r="V47" i="16" s="1"/>
  <c r="W47" i="16" s="1"/>
  <c r="X47" i="16" s="1"/>
  <c r="Y47" i="16" s="1"/>
  <c r="Z47" i="16" s="1"/>
  <c r="AA47" i="16" s="1"/>
  <c r="AB47" i="16" s="1"/>
  <c r="AC47" i="16" s="1"/>
  <c r="AD47" i="16" s="1"/>
  <c r="AE47" i="16" s="1"/>
  <c r="AF47" i="16" s="1"/>
  <c r="AG47" i="16" s="1"/>
  <c r="AH47" i="16" s="1"/>
  <c r="AI47" i="16" s="1"/>
  <c r="AJ47" i="16" s="1"/>
  <c r="AK47" i="16" s="1"/>
  <c r="AL47" i="16" s="1"/>
  <c r="AM47" i="16" s="1"/>
  <c r="AN47" i="16" s="1"/>
  <c r="AO47" i="16" s="1"/>
  <c r="AP47" i="16" s="1"/>
  <c r="AQ47" i="16" s="1"/>
  <c r="AR47" i="16" s="1"/>
  <c r="AS47" i="16" s="1"/>
  <c r="AT47" i="16" s="1"/>
  <c r="AU47" i="16" s="1"/>
  <c r="AV47" i="16" s="1"/>
  <c r="AW47" i="16" s="1"/>
  <c r="AX47" i="16" s="1"/>
  <c r="AY47" i="16" s="1"/>
  <c r="AZ47" i="16" s="1"/>
  <c r="BA47" i="16" s="1"/>
  <c r="BB47" i="16" s="1"/>
  <c r="BC47" i="16" s="1"/>
  <c r="BD47" i="16" s="1"/>
  <c r="BE47" i="16" s="1"/>
  <c r="BF47" i="16" s="1"/>
  <c r="BG47" i="16" s="1"/>
  <c r="BH47" i="16" s="1"/>
  <c r="BI47" i="16" s="1"/>
  <c r="BJ47" i="16" s="1"/>
  <c r="BK47" i="16" s="1"/>
  <c r="BL47" i="16" s="1"/>
  <c r="BM47" i="16" s="1"/>
  <c r="BN47" i="16" s="1"/>
  <c r="BO47" i="16" s="1"/>
  <c r="BP47" i="16" s="1"/>
  <c r="BQ47" i="16" s="1"/>
  <c r="BR47" i="16" s="1"/>
  <c r="BS47" i="16" s="1"/>
  <c r="BT47" i="16" s="1"/>
  <c r="BU47" i="16" s="1"/>
  <c r="BV47" i="16" s="1"/>
  <c r="BW47" i="16" s="1"/>
  <c r="BX47" i="16" s="1"/>
  <c r="BY47" i="16" s="1"/>
  <c r="BZ47" i="16" s="1"/>
  <c r="CA47" i="16" s="1"/>
  <c r="CB47" i="16" s="1"/>
  <c r="CC47" i="16" s="1"/>
  <c r="CD47" i="16" s="1"/>
  <c r="CE47" i="16" s="1"/>
  <c r="CF47" i="16" s="1"/>
  <c r="CG47" i="16" s="1"/>
  <c r="CH47" i="16" s="1"/>
  <c r="CI47" i="16" s="1"/>
  <c r="C47" i="16"/>
  <c r="E46" i="16"/>
  <c r="F46" i="16" s="1"/>
  <c r="G46" i="16" s="1"/>
  <c r="H46" i="16" s="1"/>
  <c r="I46" i="16" s="1"/>
  <c r="J46" i="16" s="1"/>
  <c r="K46" i="16" s="1"/>
  <c r="L46" i="16" s="1"/>
  <c r="M46" i="16" s="1"/>
  <c r="N46" i="16" s="1"/>
  <c r="O46" i="16" s="1"/>
  <c r="P46" i="16" s="1"/>
  <c r="Q46" i="16" s="1"/>
  <c r="R46" i="16" s="1"/>
  <c r="S46" i="16" s="1"/>
  <c r="T46" i="16" s="1"/>
  <c r="U46" i="16" s="1"/>
  <c r="V46" i="16" s="1"/>
  <c r="W46" i="16" s="1"/>
  <c r="X46" i="16" s="1"/>
  <c r="Y46" i="16" s="1"/>
  <c r="Z46" i="16" s="1"/>
  <c r="AA46" i="16" s="1"/>
  <c r="AB46" i="16" s="1"/>
  <c r="AC46" i="16" s="1"/>
  <c r="AD46" i="16" s="1"/>
  <c r="AE46" i="16" s="1"/>
  <c r="AF46" i="16" s="1"/>
  <c r="AG46" i="16" s="1"/>
  <c r="AH46" i="16" s="1"/>
  <c r="AI46" i="16" s="1"/>
  <c r="AJ46" i="16" s="1"/>
  <c r="AK46" i="16" s="1"/>
  <c r="AL46" i="16" s="1"/>
  <c r="AM46" i="16" s="1"/>
  <c r="AN46" i="16" s="1"/>
  <c r="AO46" i="16" s="1"/>
  <c r="AP46" i="16" s="1"/>
  <c r="AQ46" i="16" s="1"/>
  <c r="AR46" i="16" s="1"/>
  <c r="AS46" i="16" s="1"/>
  <c r="AT46" i="16" s="1"/>
  <c r="AU46" i="16" s="1"/>
  <c r="AV46" i="16" s="1"/>
  <c r="AW46" i="16" s="1"/>
  <c r="AX46" i="16" s="1"/>
  <c r="AY46" i="16" s="1"/>
  <c r="AZ46" i="16" s="1"/>
  <c r="BA46" i="16" s="1"/>
  <c r="BB46" i="16" s="1"/>
  <c r="BC46" i="16" s="1"/>
  <c r="BD46" i="16" s="1"/>
  <c r="BE46" i="16" s="1"/>
  <c r="BF46" i="16" s="1"/>
  <c r="BG46" i="16" s="1"/>
  <c r="BH46" i="16" s="1"/>
  <c r="BI46" i="16" s="1"/>
  <c r="BJ46" i="16" s="1"/>
  <c r="BK46" i="16" s="1"/>
  <c r="BL46" i="16" s="1"/>
  <c r="BM46" i="16" s="1"/>
  <c r="BN46" i="16" s="1"/>
  <c r="BO46" i="16" s="1"/>
  <c r="BP46" i="16" s="1"/>
  <c r="BQ46" i="16" s="1"/>
  <c r="BR46" i="16" s="1"/>
  <c r="BS46" i="16" s="1"/>
  <c r="BT46" i="16" s="1"/>
  <c r="BU46" i="16" s="1"/>
  <c r="BV46" i="16" s="1"/>
  <c r="BW46" i="16" s="1"/>
  <c r="BX46" i="16" s="1"/>
  <c r="BY46" i="16" s="1"/>
  <c r="BZ46" i="16" s="1"/>
  <c r="CA46" i="16" s="1"/>
  <c r="CB46" i="16" s="1"/>
  <c r="CC46" i="16" s="1"/>
  <c r="CD46" i="16" s="1"/>
  <c r="CE46" i="16" s="1"/>
  <c r="CF46" i="16" s="1"/>
  <c r="CG46" i="16" s="1"/>
  <c r="CH46" i="16" s="1"/>
  <c r="CI46" i="16" s="1"/>
  <c r="C46" i="16"/>
  <c r="E45" i="16"/>
  <c r="C45" i="16"/>
  <c r="D38" i="16"/>
  <c r="C38" i="16"/>
  <c r="F37" i="16"/>
  <c r="G37" i="16" s="1"/>
  <c r="H37" i="16" s="1"/>
  <c r="I37" i="16" s="1"/>
  <c r="J37" i="16" s="1"/>
  <c r="K37" i="16" s="1"/>
  <c r="L37" i="16" s="1"/>
  <c r="M37" i="16" s="1"/>
  <c r="N37" i="16" s="1"/>
  <c r="O37" i="16" s="1"/>
  <c r="P37" i="16" s="1"/>
  <c r="Q37" i="16" s="1"/>
  <c r="R37" i="16" s="1"/>
  <c r="S37" i="16" s="1"/>
  <c r="T37" i="16" s="1"/>
  <c r="U37" i="16" s="1"/>
  <c r="V37" i="16" s="1"/>
  <c r="W37" i="16" s="1"/>
  <c r="X37" i="16" s="1"/>
  <c r="Y37" i="16" s="1"/>
  <c r="Z37" i="16" s="1"/>
  <c r="AA37" i="16" s="1"/>
  <c r="AB37" i="16" s="1"/>
  <c r="AC37" i="16" s="1"/>
  <c r="AD37" i="16" s="1"/>
  <c r="AE37" i="16" s="1"/>
  <c r="AF37" i="16" s="1"/>
  <c r="AG37" i="16" s="1"/>
  <c r="AH37" i="16" s="1"/>
  <c r="AI37" i="16" s="1"/>
  <c r="AJ37" i="16" s="1"/>
  <c r="AK37" i="16" s="1"/>
  <c r="AL37" i="16" s="1"/>
  <c r="AM37" i="16" s="1"/>
  <c r="AN37" i="16" s="1"/>
  <c r="AO37" i="16" s="1"/>
  <c r="AP37" i="16" s="1"/>
  <c r="AQ37" i="16" s="1"/>
  <c r="AR37" i="16" s="1"/>
  <c r="AS37" i="16" s="1"/>
  <c r="AT37" i="16" s="1"/>
  <c r="AU37" i="16" s="1"/>
  <c r="AV37" i="16" s="1"/>
  <c r="AW37" i="16" s="1"/>
  <c r="AX37" i="16" s="1"/>
  <c r="AY37" i="16" s="1"/>
  <c r="AZ37" i="16" s="1"/>
  <c r="BA37" i="16" s="1"/>
  <c r="BB37" i="16" s="1"/>
  <c r="BC37" i="16" s="1"/>
  <c r="BD37" i="16" s="1"/>
  <c r="BE37" i="16" s="1"/>
  <c r="BF37" i="16" s="1"/>
  <c r="BG37" i="16" s="1"/>
  <c r="BH37" i="16" s="1"/>
  <c r="BI37" i="16" s="1"/>
  <c r="BJ37" i="16" s="1"/>
  <c r="BK37" i="16" s="1"/>
  <c r="BL37" i="16" s="1"/>
  <c r="BM37" i="16" s="1"/>
  <c r="BN37" i="16" s="1"/>
  <c r="BO37" i="16" s="1"/>
  <c r="BP37" i="16" s="1"/>
  <c r="BQ37" i="16" s="1"/>
  <c r="BR37" i="16" s="1"/>
  <c r="BS37" i="16" s="1"/>
  <c r="BT37" i="16" s="1"/>
  <c r="BU37" i="16" s="1"/>
  <c r="BV37" i="16" s="1"/>
  <c r="BW37" i="16" s="1"/>
  <c r="BX37" i="16" s="1"/>
  <c r="BY37" i="16" s="1"/>
  <c r="BZ37" i="16" s="1"/>
  <c r="CA37" i="16" s="1"/>
  <c r="CB37" i="16" s="1"/>
  <c r="CC37" i="16" s="1"/>
  <c r="CD37" i="16" s="1"/>
  <c r="CE37" i="16" s="1"/>
  <c r="CF37" i="16" s="1"/>
  <c r="CG37" i="16" s="1"/>
  <c r="CH37" i="16" s="1"/>
  <c r="CI37" i="16" s="1"/>
  <c r="E37" i="16"/>
  <c r="C37" i="16"/>
  <c r="E36" i="16"/>
  <c r="F36" i="16" s="1"/>
  <c r="G36" i="16" s="1"/>
  <c r="H36" i="16" s="1"/>
  <c r="I36" i="16" s="1"/>
  <c r="J36" i="16" s="1"/>
  <c r="K36" i="16" s="1"/>
  <c r="L36" i="16" s="1"/>
  <c r="M36" i="16" s="1"/>
  <c r="N36" i="16" s="1"/>
  <c r="O36" i="16" s="1"/>
  <c r="P36" i="16" s="1"/>
  <c r="Q36" i="16" s="1"/>
  <c r="R36" i="16" s="1"/>
  <c r="S36" i="16" s="1"/>
  <c r="T36" i="16" s="1"/>
  <c r="U36" i="16" s="1"/>
  <c r="V36" i="16" s="1"/>
  <c r="W36" i="16" s="1"/>
  <c r="X36" i="16" s="1"/>
  <c r="Y36" i="16" s="1"/>
  <c r="Z36" i="16" s="1"/>
  <c r="AA36" i="16" s="1"/>
  <c r="AB36" i="16" s="1"/>
  <c r="AC36" i="16" s="1"/>
  <c r="AD36" i="16" s="1"/>
  <c r="AE36" i="16" s="1"/>
  <c r="AF36" i="16" s="1"/>
  <c r="AG36" i="16" s="1"/>
  <c r="AH36" i="16" s="1"/>
  <c r="AI36" i="16" s="1"/>
  <c r="AJ36" i="16" s="1"/>
  <c r="AK36" i="16" s="1"/>
  <c r="AL36" i="16" s="1"/>
  <c r="AM36" i="16" s="1"/>
  <c r="AN36" i="16" s="1"/>
  <c r="AO36" i="16" s="1"/>
  <c r="AP36" i="16" s="1"/>
  <c r="AQ36" i="16" s="1"/>
  <c r="AR36" i="16" s="1"/>
  <c r="AS36" i="16" s="1"/>
  <c r="AT36" i="16" s="1"/>
  <c r="AU36" i="16" s="1"/>
  <c r="AV36" i="16" s="1"/>
  <c r="AW36" i="16" s="1"/>
  <c r="AX36" i="16" s="1"/>
  <c r="AY36" i="16" s="1"/>
  <c r="AZ36" i="16" s="1"/>
  <c r="BA36" i="16" s="1"/>
  <c r="BB36" i="16" s="1"/>
  <c r="BC36" i="16" s="1"/>
  <c r="BD36" i="16" s="1"/>
  <c r="BE36" i="16" s="1"/>
  <c r="BF36" i="16" s="1"/>
  <c r="BG36" i="16" s="1"/>
  <c r="BH36" i="16" s="1"/>
  <c r="BI36" i="16" s="1"/>
  <c r="BJ36" i="16" s="1"/>
  <c r="BK36" i="16" s="1"/>
  <c r="BL36" i="16" s="1"/>
  <c r="BM36" i="16" s="1"/>
  <c r="BN36" i="16" s="1"/>
  <c r="BO36" i="16" s="1"/>
  <c r="BP36" i="16" s="1"/>
  <c r="BQ36" i="16" s="1"/>
  <c r="BR36" i="16" s="1"/>
  <c r="BS36" i="16" s="1"/>
  <c r="BT36" i="16" s="1"/>
  <c r="BU36" i="16" s="1"/>
  <c r="BV36" i="16" s="1"/>
  <c r="BW36" i="16" s="1"/>
  <c r="BX36" i="16" s="1"/>
  <c r="BY36" i="16" s="1"/>
  <c r="BZ36" i="16" s="1"/>
  <c r="CA36" i="16" s="1"/>
  <c r="CB36" i="16" s="1"/>
  <c r="CC36" i="16" s="1"/>
  <c r="CD36" i="16" s="1"/>
  <c r="CE36" i="16" s="1"/>
  <c r="CF36" i="16" s="1"/>
  <c r="CG36" i="16" s="1"/>
  <c r="CH36" i="16" s="1"/>
  <c r="CI36" i="16" s="1"/>
  <c r="C36" i="16"/>
  <c r="E35" i="16"/>
  <c r="F35" i="16" s="1"/>
  <c r="G35" i="16" s="1"/>
  <c r="H35" i="16" s="1"/>
  <c r="I35" i="16" s="1"/>
  <c r="J35" i="16" s="1"/>
  <c r="K35" i="16" s="1"/>
  <c r="L35" i="16" s="1"/>
  <c r="M35" i="16" s="1"/>
  <c r="N35" i="16" s="1"/>
  <c r="O35" i="16" s="1"/>
  <c r="P35" i="16" s="1"/>
  <c r="Q35" i="16" s="1"/>
  <c r="R35" i="16" s="1"/>
  <c r="S35" i="16" s="1"/>
  <c r="T35" i="16" s="1"/>
  <c r="U35" i="16" s="1"/>
  <c r="V35" i="16" s="1"/>
  <c r="W35" i="16" s="1"/>
  <c r="X35" i="16" s="1"/>
  <c r="Y35" i="16" s="1"/>
  <c r="Z35" i="16" s="1"/>
  <c r="AA35" i="16" s="1"/>
  <c r="AB35" i="16" s="1"/>
  <c r="AC35" i="16" s="1"/>
  <c r="AD35" i="16" s="1"/>
  <c r="AE35" i="16" s="1"/>
  <c r="AF35" i="16" s="1"/>
  <c r="AG35" i="16" s="1"/>
  <c r="AH35" i="16" s="1"/>
  <c r="AI35" i="16" s="1"/>
  <c r="AJ35" i="16" s="1"/>
  <c r="AK35" i="16" s="1"/>
  <c r="AL35" i="16" s="1"/>
  <c r="AM35" i="16" s="1"/>
  <c r="AN35" i="16" s="1"/>
  <c r="AO35" i="16" s="1"/>
  <c r="AP35" i="16" s="1"/>
  <c r="AQ35" i="16" s="1"/>
  <c r="AR35" i="16" s="1"/>
  <c r="AS35" i="16" s="1"/>
  <c r="AT35" i="16" s="1"/>
  <c r="AU35" i="16" s="1"/>
  <c r="AV35" i="16" s="1"/>
  <c r="AW35" i="16" s="1"/>
  <c r="AX35" i="16" s="1"/>
  <c r="AY35" i="16" s="1"/>
  <c r="AZ35" i="16" s="1"/>
  <c r="BA35" i="16" s="1"/>
  <c r="BB35" i="16" s="1"/>
  <c r="BC35" i="16" s="1"/>
  <c r="BD35" i="16" s="1"/>
  <c r="BE35" i="16" s="1"/>
  <c r="BF35" i="16" s="1"/>
  <c r="BG35" i="16" s="1"/>
  <c r="BH35" i="16" s="1"/>
  <c r="BI35" i="16" s="1"/>
  <c r="BJ35" i="16" s="1"/>
  <c r="BK35" i="16" s="1"/>
  <c r="BL35" i="16" s="1"/>
  <c r="BM35" i="16" s="1"/>
  <c r="BN35" i="16" s="1"/>
  <c r="BO35" i="16" s="1"/>
  <c r="BP35" i="16" s="1"/>
  <c r="BQ35" i="16" s="1"/>
  <c r="BR35" i="16" s="1"/>
  <c r="BS35" i="16" s="1"/>
  <c r="BT35" i="16" s="1"/>
  <c r="BU35" i="16" s="1"/>
  <c r="BV35" i="16" s="1"/>
  <c r="BW35" i="16" s="1"/>
  <c r="BX35" i="16" s="1"/>
  <c r="BY35" i="16" s="1"/>
  <c r="BZ35" i="16" s="1"/>
  <c r="CA35" i="16" s="1"/>
  <c r="CB35" i="16" s="1"/>
  <c r="CC35" i="16" s="1"/>
  <c r="CD35" i="16" s="1"/>
  <c r="CE35" i="16" s="1"/>
  <c r="CF35" i="16" s="1"/>
  <c r="CG35" i="16" s="1"/>
  <c r="CH35" i="16" s="1"/>
  <c r="CI35" i="16" s="1"/>
  <c r="C35" i="16"/>
  <c r="F34" i="16"/>
  <c r="G34" i="16" s="1"/>
  <c r="H34" i="16" s="1"/>
  <c r="I34" i="16" s="1"/>
  <c r="J34" i="16" s="1"/>
  <c r="K34" i="16" s="1"/>
  <c r="L34" i="16" s="1"/>
  <c r="M34" i="16" s="1"/>
  <c r="N34" i="16" s="1"/>
  <c r="O34" i="16" s="1"/>
  <c r="P34" i="16" s="1"/>
  <c r="Q34" i="16" s="1"/>
  <c r="R34" i="16" s="1"/>
  <c r="S34" i="16" s="1"/>
  <c r="T34" i="16" s="1"/>
  <c r="U34" i="16" s="1"/>
  <c r="V34" i="16" s="1"/>
  <c r="W34" i="16" s="1"/>
  <c r="X34" i="16" s="1"/>
  <c r="Y34" i="16" s="1"/>
  <c r="Z34" i="16" s="1"/>
  <c r="AA34" i="16" s="1"/>
  <c r="AB34" i="16" s="1"/>
  <c r="AC34" i="16" s="1"/>
  <c r="AD34" i="16" s="1"/>
  <c r="AE34" i="16" s="1"/>
  <c r="AF34" i="16" s="1"/>
  <c r="AG34" i="16" s="1"/>
  <c r="AH34" i="16" s="1"/>
  <c r="AI34" i="16" s="1"/>
  <c r="AJ34" i="16" s="1"/>
  <c r="AK34" i="16" s="1"/>
  <c r="AL34" i="16" s="1"/>
  <c r="AM34" i="16" s="1"/>
  <c r="AN34" i="16" s="1"/>
  <c r="AO34" i="16" s="1"/>
  <c r="AP34" i="16" s="1"/>
  <c r="AQ34" i="16" s="1"/>
  <c r="AR34" i="16" s="1"/>
  <c r="AS34" i="16" s="1"/>
  <c r="AT34" i="16" s="1"/>
  <c r="AU34" i="16" s="1"/>
  <c r="AV34" i="16" s="1"/>
  <c r="AW34" i="16" s="1"/>
  <c r="AX34" i="16" s="1"/>
  <c r="AY34" i="16" s="1"/>
  <c r="AZ34" i="16" s="1"/>
  <c r="BA34" i="16" s="1"/>
  <c r="BB34" i="16" s="1"/>
  <c r="BC34" i="16" s="1"/>
  <c r="BD34" i="16" s="1"/>
  <c r="BE34" i="16" s="1"/>
  <c r="BF34" i="16" s="1"/>
  <c r="BG34" i="16" s="1"/>
  <c r="BH34" i="16" s="1"/>
  <c r="BI34" i="16" s="1"/>
  <c r="BJ34" i="16" s="1"/>
  <c r="BK34" i="16" s="1"/>
  <c r="BL34" i="16" s="1"/>
  <c r="BM34" i="16" s="1"/>
  <c r="BN34" i="16" s="1"/>
  <c r="BO34" i="16" s="1"/>
  <c r="BP34" i="16" s="1"/>
  <c r="BQ34" i="16" s="1"/>
  <c r="BR34" i="16" s="1"/>
  <c r="BS34" i="16" s="1"/>
  <c r="BT34" i="16" s="1"/>
  <c r="BU34" i="16" s="1"/>
  <c r="BV34" i="16" s="1"/>
  <c r="BW34" i="16" s="1"/>
  <c r="BX34" i="16" s="1"/>
  <c r="BY34" i="16" s="1"/>
  <c r="BZ34" i="16" s="1"/>
  <c r="CA34" i="16" s="1"/>
  <c r="CB34" i="16" s="1"/>
  <c r="CC34" i="16" s="1"/>
  <c r="CD34" i="16" s="1"/>
  <c r="CE34" i="16" s="1"/>
  <c r="CF34" i="16" s="1"/>
  <c r="CG34" i="16" s="1"/>
  <c r="CH34" i="16" s="1"/>
  <c r="CI34" i="16" s="1"/>
  <c r="E34" i="16"/>
  <c r="C34" i="16"/>
  <c r="F33" i="16"/>
  <c r="G33" i="16" s="1"/>
  <c r="H33" i="16" s="1"/>
  <c r="I33" i="16" s="1"/>
  <c r="J33" i="16" s="1"/>
  <c r="K33" i="16" s="1"/>
  <c r="L33" i="16" s="1"/>
  <c r="M33" i="16" s="1"/>
  <c r="N33" i="16" s="1"/>
  <c r="O33" i="16" s="1"/>
  <c r="P33" i="16" s="1"/>
  <c r="Q33" i="16" s="1"/>
  <c r="R33" i="16" s="1"/>
  <c r="S33" i="16" s="1"/>
  <c r="T33" i="16" s="1"/>
  <c r="U33" i="16" s="1"/>
  <c r="V33" i="16" s="1"/>
  <c r="W33" i="16" s="1"/>
  <c r="X33" i="16" s="1"/>
  <c r="Y33" i="16" s="1"/>
  <c r="Z33" i="16" s="1"/>
  <c r="AA33" i="16" s="1"/>
  <c r="AB33" i="16" s="1"/>
  <c r="AC33" i="16" s="1"/>
  <c r="AD33" i="16" s="1"/>
  <c r="AE33" i="16" s="1"/>
  <c r="AF33" i="16" s="1"/>
  <c r="AG33" i="16" s="1"/>
  <c r="AH33" i="16" s="1"/>
  <c r="AI33" i="16" s="1"/>
  <c r="AJ33" i="16" s="1"/>
  <c r="AK33" i="16" s="1"/>
  <c r="AL33" i="16" s="1"/>
  <c r="AM33" i="16" s="1"/>
  <c r="AN33" i="16" s="1"/>
  <c r="AO33" i="16" s="1"/>
  <c r="AP33" i="16" s="1"/>
  <c r="AQ33" i="16" s="1"/>
  <c r="AR33" i="16" s="1"/>
  <c r="AS33" i="16" s="1"/>
  <c r="AT33" i="16" s="1"/>
  <c r="AU33" i="16" s="1"/>
  <c r="AV33" i="16" s="1"/>
  <c r="AW33" i="16" s="1"/>
  <c r="AX33" i="16" s="1"/>
  <c r="AY33" i="16" s="1"/>
  <c r="AZ33" i="16" s="1"/>
  <c r="BA33" i="16" s="1"/>
  <c r="BB33" i="16" s="1"/>
  <c r="BC33" i="16" s="1"/>
  <c r="BD33" i="16" s="1"/>
  <c r="BE33" i="16" s="1"/>
  <c r="BF33" i="16" s="1"/>
  <c r="BG33" i="16" s="1"/>
  <c r="BH33" i="16" s="1"/>
  <c r="BI33" i="16" s="1"/>
  <c r="BJ33" i="16" s="1"/>
  <c r="BK33" i="16" s="1"/>
  <c r="BL33" i="16" s="1"/>
  <c r="BM33" i="16" s="1"/>
  <c r="BN33" i="16" s="1"/>
  <c r="BO33" i="16" s="1"/>
  <c r="BP33" i="16" s="1"/>
  <c r="BQ33" i="16" s="1"/>
  <c r="BR33" i="16" s="1"/>
  <c r="BS33" i="16" s="1"/>
  <c r="BT33" i="16" s="1"/>
  <c r="BU33" i="16" s="1"/>
  <c r="BV33" i="16" s="1"/>
  <c r="BW33" i="16" s="1"/>
  <c r="BX33" i="16" s="1"/>
  <c r="BY33" i="16" s="1"/>
  <c r="BZ33" i="16" s="1"/>
  <c r="CA33" i="16" s="1"/>
  <c r="CB33" i="16" s="1"/>
  <c r="CC33" i="16" s="1"/>
  <c r="CD33" i="16" s="1"/>
  <c r="CE33" i="16" s="1"/>
  <c r="CF33" i="16" s="1"/>
  <c r="CG33" i="16" s="1"/>
  <c r="CH33" i="16" s="1"/>
  <c r="CI33" i="16" s="1"/>
  <c r="E33" i="16"/>
  <c r="C33" i="16"/>
  <c r="E32" i="16"/>
  <c r="F32" i="16" s="1"/>
  <c r="G32" i="16" s="1"/>
  <c r="H32" i="16" s="1"/>
  <c r="I32" i="16" s="1"/>
  <c r="J32" i="16" s="1"/>
  <c r="K32" i="16" s="1"/>
  <c r="L32" i="16" s="1"/>
  <c r="M32" i="16" s="1"/>
  <c r="N32" i="16" s="1"/>
  <c r="O32" i="16" s="1"/>
  <c r="P32" i="16" s="1"/>
  <c r="Q32" i="16" s="1"/>
  <c r="R32" i="16" s="1"/>
  <c r="S32" i="16" s="1"/>
  <c r="T32" i="16" s="1"/>
  <c r="U32" i="16" s="1"/>
  <c r="V32" i="16" s="1"/>
  <c r="W32" i="16" s="1"/>
  <c r="X32" i="16" s="1"/>
  <c r="Y32" i="16" s="1"/>
  <c r="Z32" i="16" s="1"/>
  <c r="AA32" i="16" s="1"/>
  <c r="AB32" i="16" s="1"/>
  <c r="AC32" i="16" s="1"/>
  <c r="AD32" i="16" s="1"/>
  <c r="AE32" i="16" s="1"/>
  <c r="AF32" i="16" s="1"/>
  <c r="AG32" i="16" s="1"/>
  <c r="AH32" i="16" s="1"/>
  <c r="AI32" i="16" s="1"/>
  <c r="AJ32" i="16" s="1"/>
  <c r="AK32" i="16" s="1"/>
  <c r="AL32" i="16" s="1"/>
  <c r="AM32" i="16" s="1"/>
  <c r="AN32" i="16" s="1"/>
  <c r="AO32" i="16" s="1"/>
  <c r="AP32" i="16" s="1"/>
  <c r="AQ32" i="16" s="1"/>
  <c r="AR32" i="16" s="1"/>
  <c r="AS32" i="16" s="1"/>
  <c r="AT32" i="16" s="1"/>
  <c r="AU32" i="16" s="1"/>
  <c r="AV32" i="16" s="1"/>
  <c r="AW32" i="16" s="1"/>
  <c r="AX32" i="16" s="1"/>
  <c r="AY32" i="16" s="1"/>
  <c r="AZ32" i="16" s="1"/>
  <c r="BA32" i="16" s="1"/>
  <c r="BB32" i="16" s="1"/>
  <c r="BC32" i="16" s="1"/>
  <c r="BD32" i="16" s="1"/>
  <c r="BE32" i="16" s="1"/>
  <c r="BF32" i="16" s="1"/>
  <c r="BG32" i="16" s="1"/>
  <c r="BH32" i="16" s="1"/>
  <c r="BI32" i="16" s="1"/>
  <c r="BJ32" i="16" s="1"/>
  <c r="BK32" i="16" s="1"/>
  <c r="BL32" i="16" s="1"/>
  <c r="BM32" i="16" s="1"/>
  <c r="BN32" i="16" s="1"/>
  <c r="BO32" i="16" s="1"/>
  <c r="BP32" i="16" s="1"/>
  <c r="BQ32" i="16" s="1"/>
  <c r="BR32" i="16" s="1"/>
  <c r="BS32" i="16" s="1"/>
  <c r="BT32" i="16" s="1"/>
  <c r="BU32" i="16" s="1"/>
  <c r="BV32" i="16" s="1"/>
  <c r="BW32" i="16" s="1"/>
  <c r="BX32" i="16" s="1"/>
  <c r="BY32" i="16" s="1"/>
  <c r="BZ32" i="16" s="1"/>
  <c r="CA32" i="16" s="1"/>
  <c r="CB32" i="16" s="1"/>
  <c r="CC32" i="16" s="1"/>
  <c r="CD32" i="16" s="1"/>
  <c r="CE32" i="16" s="1"/>
  <c r="CF32" i="16" s="1"/>
  <c r="CG32" i="16" s="1"/>
  <c r="CH32" i="16" s="1"/>
  <c r="CI32" i="16" s="1"/>
  <c r="C32" i="16"/>
  <c r="F31" i="16"/>
  <c r="G31" i="16" s="1"/>
  <c r="H31" i="16" s="1"/>
  <c r="I31" i="16" s="1"/>
  <c r="J31" i="16" s="1"/>
  <c r="K31" i="16" s="1"/>
  <c r="L31" i="16" s="1"/>
  <c r="M31" i="16" s="1"/>
  <c r="N31" i="16" s="1"/>
  <c r="O31" i="16" s="1"/>
  <c r="P31" i="16" s="1"/>
  <c r="Q31" i="16" s="1"/>
  <c r="R31" i="16" s="1"/>
  <c r="S31" i="16" s="1"/>
  <c r="T31" i="16" s="1"/>
  <c r="U31" i="16" s="1"/>
  <c r="V31" i="16" s="1"/>
  <c r="W31" i="16" s="1"/>
  <c r="X31" i="16" s="1"/>
  <c r="Y31" i="16" s="1"/>
  <c r="Z31" i="16" s="1"/>
  <c r="AA31" i="16" s="1"/>
  <c r="AB31" i="16" s="1"/>
  <c r="AC31" i="16" s="1"/>
  <c r="AD31" i="16" s="1"/>
  <c r="AE31" i="16" s="1"/>
  <c r="AF31" i="16" s="1"/>
  <c r="AG31" i="16" s="1"/>
  <c r="AH31" i="16" s="1"/>
  <c r="AI31" i="16" s="1"/>
  <c r="AJ31" i="16" s="1"/>
  <c r="AK31" i="16" s="1"/>
  <c r="AL31" i="16" s="1"/>
  <c r="AM31" i="16" s="1"/>
  <c r="AN31" i="16" s="1"/>
  <c r="AO31" i="16" s="1"/>
  <c r="AP31" i="16" s="1"/>
  <c r="AQ31" i="16" s="1"/>
  <c r="AR31" i="16" s="1"/>
  <c r="AS31" i="16" s="1"/>
  <c r="AT31" i="16" s="1"/>
  <c r="AU31" i="16" s="1"/>
  <c r="AV31" i="16" s="1"/>
  <c r="AW31" i="16" s="1"/>
  <c r="AX31" i="16" s="1"/>
  <c r="AY31" i="16" s="1"/>
  <c r="AZ31" i="16" s="1"/>
  <c r="BA31" i="16" s="1"/>
  <c r="BB31" i="16" s="1"/>
  <c r="BC31" i="16" s="1"/>
  <c r="BD31" i="16" s="1"/>
  <c r="BE31" i="16" s="1"/>
  <c r="BF31" i="16" s="1"/>
  <c r="BG31" i="16" s="1"/>
  <c r="BH31" i="16" s="1"/>
  <c r="BI31" i="16" s="1"/>
  <c r="BJ31" i="16" s="1"/>
  <c r="BK31" i="16" s="1"/>
  <c r="BL31" i="16" s="1"/>
  <c r="BM31" i="16" s="1"/>
  <c r="BN31" i="16" s="1"/>
  <c r="BO31" i="16" s="1"/>
  <c r="BP31" i="16" s="1"/>
  <c r="BQ31" i="16" s="1"/>
  <c r="BR31" i="16" s="1"/>
  <c r="BS31" i="16" s="1"/>
  <c r="BT31" i="16" s="1"/>
  <c r="BU31" i="16" s="1"/>
  <c r="BV31" i="16" s="1"/>
  <c r="BW31" i="16" s="1"/>
  <c r="BX31" i="16" s="1"/>
  <c r="BY31" i="16" s="1"/>
  <c r="BZ31" i="16" s="1"/>
  <c r="CA31" i="16" s="1"/>
  <c r="CB31" i="16" s="1"/>
  <c r="CC31" i="16" s="1"/>
  <c r="CD31" i="16" s="1"/>
  <c r="CE31" i="16" s="1"/>
  <c r="CF31" i="16" s="1"/>
  <c r="CG31" i="16" s="1"/>
  <c r="CH31" i="16" s="1"/>
  <c r="CI31" i="16" s="1"/>
  <c r="E31" i="16"/>
  <c r="C31" i="16"/>
  <c r="E30" i="16"/>
  <c r="F30" i="16" s="1"/>
  <c r="G30" i="16" s="1"/>
  <c r="H30" i="16" s="1"/>
  <c r="I30" i="16" s="1"/>
  <c r="J30" i="16" s="1"/>
  <c r="K30" i="16" s="1"/>
  <c r="L30" i="16" s="1"/>
  <c r="M30" i="16" s="1"/>
  <c r="N30" i="16" s="1"/>
  <c r="O30" i="16" s="1"/>
  <c r="P30" i="16" s="1"/>
  <c r="Q30" i="16" s="1"/>
  <c r="R30" i="16" s="1"/>
  <c r="S30" i="16" s="1"/>
  <c r="T30" i="16" s="1"/>
  <c r="U30" i="16" s="1"/>
  <c r="V30" i="16" s="1"/>
  <c r="W30" i="16" s="1"/>
  <c r="X30" i="16" s="1"/>
  <c r="Y30" i="16" s="1"/>
  <c r="Z30" i="16" s="1"/>
  <c r="AA30" i="16" s="1"/>
  <c r="AB30" i="16" s="1"/>
  <c r="AC30" i="16" s="1"/>
  <c r="AD30" i="16" s="1"/>
  <c r="AE30" i="16" s="1"/>
  <c r="AF30" i="16" s="1"/>
  <c r="AG30" i="16" s="1"/>
  <c r="AH30" i="16" s="1"/>
  <c r="AI30" i="16" s="1"/>
  <c r="AJ30" i="16" s="1"/>
  <c r="AK30" i="16" s="1"/>
  <c r="AL30" i="16" s="1"/>
  <c r="AM30" i="16" s="1"/>
  <c r="AN30" i="16" s="1"/>
  <c r="AO30" i="16" s="1"/>
  <c r="AP30" i="16" s="1"/>
  <c r="AQ30" i="16" s="1"/>
  <c r="AR30" i="16" s="1"/>
  <c r="AS30" i="16" s="1"/>
  <c r="AT30" i="16" s="1"/>
  <c r="AU30" i="16" s="1"/>
  <c r="AV30" i="16" s="1"/>
  <c r="AW30" i="16" s="1"/>
  <c r="AX30" i="16" s="1"/>
  <c r="AY30" i="16" s="1"/>
  <c r="AZ30" i="16" s="1"/>
  <c r="BA30" i="16" s="1"/>
  <c r="BB30" i="16" s="1"/>
  <c r="BC30" i="16" s="1"/>
  <c r="BD30" i="16" s="1"/>
  <c r="BE30" i="16" s="1"/>
  <c r="BF30" i="16" s="1"/>
  <c r="BG30" i="16" s="1"/>
  <c r="BH30" i="16" s="1"/>
  <c r="BI30" i="16" s="1"/>
  <c r="BJ30" i="16" s="1"/>
  <c r="BK30" i="16" s="1"/>
  <c r="BL30" i="16" s="1"/>
  <c r="BM30" i="16" s="1"/>
  <c r="BN30" i="16" s="1"/>
  <c r="BO30" i="16" s="1"/>
  <c r="BP30" i="16" s="1"/>
  <c r="BQ30" i="16" s="1"/>
  <c r="BR30" i="16" s="1"/>
  <c r="BS30" i="16" s="1"/>
  <c r="BT30" i="16" s="1"/>
  <c r="BU30" i="16" s="1"/>
  <c r="BV30" i="16" s="1"/>
  <c r="BW30" i="16" s="1"/>
  <c r="BX30" i="16" s="1"/>
  <c r="BY30" i="16" s="1"/>
  <c r="BZ30" i="16" s="1"/>
  <c r="CA30" i="16" s="1"/>
  <c r="CB30" i="16" s="1"/>
  <c r="CC30" i="16" s="1"/>
  <c r="CD30" i="16" s="1"/>
  <c r="CE30" i="16" s="1"/>
  <c r="CF30" i="16" s="1"/>
  <c r="CG30" i="16" s="1"/>
  <c r="CH30" i="16" s="1"/>
  <c r="CI30" i="16" s="1"/>
  <c r="C30" i="16"/>
  <c r="E29" i="16"/>
  <c r="F29" i="16" s="1"/>
  <c r="G29" i="16" s="1"/>
  <c r="H29" i="16" s="1"/>
  <c r="I29" i="16" s="1"/>
  <c r="J29" i="16" s="1"/>
  <c r="K29" i="16" s="1"/>
  <c r="L29" i="16" s="1"/>
  <c r="M29" i="16" s="1"/>
  <c r="N29" i="16" s="1"/>
  <c r="O29" i="16" s="1"/>
  <c r="P29" i="16" s="1"/>
  <c r="Q29" i="16" s="1"/>
  <c r="R29" i="16" s="1"/>
  <c r="S29" i="16" s="1"/>
  <c r="T29" i="16" s="1"/>
  <c r="U29" i="16" s="1"/>
  <c r="V29" i="16" s="1"/>
  <c r="W29" i="16" s="1"/>
  <c r="X29" i="16" s="1"/>
  <c r="Y29" i="16" s="1"/>
  <c r="Z29" i="16" s="1"/>
  <c r="AA29" i="16" s="1"/>
  <c r="AB29" i="16" s="1"/>
  <c r="AC29" i="16" s="1"/>
  <c r="AD29" i="16" s="1"/>
  <c r="AE29" i="16" s="1"/>
  <c r="AF29" i="16" s="1"/>
  <c r="AG29" i="16" s="1"/>
  <c r="AH29" i="16" s="1"/>
  <c r="AI29" i="16" s="1"/>
  <c r="AJ29" i="16" s="1"/>
  <c r="AK29" i="16" s="1"/>
  <c r="AL29" i="16" s="1"/>
  <c r="AM29" i="16" s="1"/>
  <c r="AN29" i="16" s="1"/>
  <c r="AO29" i="16" s="1"/>
  <c r="AP29" i="16" s="1"/>
  <c r="AQ29" i="16" s="1"/>
  <c r="AR29" i="16" s="1"/>
  <c r="AS29" i="16" s="1"/>
  <c r="AT29" i="16" s="1"/>
  <c r="AU29" i="16" s="1"/>
  <c r="AV29" i="16" s="1"/>
  <c r="AW29" i="16" s="1"/>
  <c r="AX29" i="16" s="1"/>
  <c r="AY29" i="16" s="1"/>
  <c r="AZ29" i="16" s="1"/>
  <c r="BA29" i="16" s="1"/>
  <c r="BB29" i="16" s="1"/>
  <c r="BC29" i="16" s="1"/>
  <c r="BD29" i="16" s="1"/>
  <c r="BE29" i="16" s="1"/>
  <c r="BF29" i="16" s="1"/>
  <c r="BG29" i="16" s="1"/>
  <c r="BH29" i="16" s="1"/>
  <c r="BI29" i="16" s="1"/>
  <c r="BJ29" i="16" s="1"/>
  <c r="BK29" i="16" s="1"/>
  <c r="BL29" i="16" s="1"/>
  <c r="BM29" i="16" s="1"/>
  <c r="BN29" i="16" s="1"/>
  <c r="BO29" i="16" s="1"/>
  <c r="BP29" i="16" s="1"/>
  <c r="BQ29" i="16" s="1"/>
  <c r="BR29" i="16" s="1"/>
  <c r="BS29" i="16" s="1"/>
  <c r="BT29" i="16" s="1"/>
  <c r="BU29" i="16" s="1"/>
  <c r="BV29" i="16" s="1"/>
  <c r="BW29" i="16" s="1"/>
  <c r="BX29" i="16" s="1"/>
  <c r="BY29" i="16" s="1"/>
  <c r="BZ29" i="16" s="1"/>
  <c r="CA29" i="16" s="1"/>
  <c r="CB29" i="16" s="1"/>
  <c r="CC29" i="16" s="1"/>
  <c r="CD29" i="16" s="1"/>
  <c r="CE29" i="16" s="1"/>
  <c r="CF29" i="16" s="1"/>
  <c r="CG29" i="16" s="1"/>
  <c r="CH29" i="16" s="1"/>
  <c r="CI29" i="16" s="1"/>
  <c r="C29" i="16"/>
  <c r="F28" i="16"/>
  <c r="G28" i="16" s="1"/>
  <c r="H28" i="16" s="1"/>
  <c r="I28" i="16" s="1"/>
  <c r="J28" i="16" s="1"/>
  <c r="K28" i="16" s="1"/>
  <c r="L28" i="16" s="1"/>
  <c r="M28" i="16" s="1"/>
  <c r="N28" i="16" s="1"/>
  <c r="O28" i="16" s="1"/>
  <c r="P28" i="16" s="1"/>
  <c r="Q28" i="16" s="1"/>
  <c r="R28" i="16" s="1"/>
  <c r="S28" i="16" s="1"/>
  <c r="T28" i="16" s="1"/>
  <c r="U28" i="16" s="1"/>
  <c r="V28" i="16" s="1"/>
  <c r="W28" i="16" s="1"/>
  <c r="X28" i="16" s="1"/>
  <c r="Y28" i="16" s="1"/>
  <c r="Z28" i="16" s="1"/>
  <c r="AA28" i="16" s="1"/>
  <c r="AB28" i="16" s="1"/>
  <c r="AC28" i="16" s="1"/>
  <c r="AD28" i="16" s="1"/>
  <c r="AE28" i="16" s="1"/>
  <c r="AF28" i="16" s="1"/>
  <c r="AG28" i="16" s="1"/>
  <c r="AH28" i="16" s="1"/>
  <c r="AI28" i="16" s="1"/>
  <c r="AJ28" i="16" s="1"/>
  <c r="AK28" i="16" s="1"/>
  <c r="AL28" i="16" s="1"/>
  <c r="AM28" i="16" s="1"/>
  <c r="AN28" i="16" s="1"/>
  <c r="AO28" i="16" s="1"/>
  <c r="AP28" i="16" s="1"/>
  <c r="AQ28" i="16" s="1"/>
  <c r="AR28" i="16" s="1"/>
  <c r="AS28" i="16" s="1"/>
  <c r="AT28" i="16" s="1"/>
  <c r="AU28" i="16" s="1"/>
  <c r="AV28" i="16" s="1"/>
  <c r="AW28" i="16" s="1"/>
  <c r="AX28" i="16" s="1"/>
  <c r="AY28" i="16" s="1"/>
  <c r="AZ28" i="16" s="1"/>
  <c r="BA28" i="16" s="1"/>
  <c r="BB28" i="16" s="1"/>
  <c r="BC28" i="16" s="1"/>
  <c r="BD28" i="16" s="1"/>
  <c r="BE28" i="16" s="1"/>
  <c r="BF28" i="16" s="1"/>
  <c r="BG28" i="16" s="1"/>
  <c r="BH28" i="16" s="1"/>
  <c r="BI28" i="16" s="1"/>
  <c r="BJ28" i="16" s="1"/>
  <c r="BK28" i="16" s="1"/>
  <c r="BL28" i="16" s="1"/>
  <c r="BM28" i="16" s="1"/>
  <c r="BN28" i="16" s="1"/>
  <c r="BO28" i="16" s="1"/>
  <c r="BP28" i="16" s="1"/>
  <c r="BQ28" i="16" s="1"/>
  <c r="BR28" i="16" s="1"/>
  <c r="BS28" i="16" s="1"/>
  <c r="BT28" i="16" s="1"/>
  <c r="BU28" i="16" s="1"/>
  <c r="BV28" i="16" s="1"/>
  <c r="BW28" i="16" s="1"/>
  <c r="BX28" i="16" s="1"/>
  <c r="BY28" i="16" s="1"/>
  <c r="BZ28" i="16" s="1"/>
  <c r="CA28" i="16" s="1"/>
  <c r="CB28" i="16" s="1"/>
  <c r="CC28" i="16" s="1"/>
  <c r="CD28" i="16" s="1"/>
  <c r="CE28" i="16" s="1"/>
  <c r="CF28" i="16" s="1"/>
  <c r="CG28" i="16" s="1"/>
  <c r="CH28" i="16" s="1"/>
  <c r="CI28" i="16" s="1"/>
  <c r="E28" i="16"/>
  <c r="C28" i="16"/>
  <c r="E27" i="16"/>
  <c r="F27" i="16" s="1"/>
  <c r="G27" i="16" s="1"/>
  <c r="H27" i="16" s="1"/>
  <c r="I27" i="16" s="1"/>
  <c r="J27" i="16" s="1"/>
  <c r="K27" i="16" s="1"/>
  <c r="L27" i="16" s="1"/>
  <c r="M27" i="16" s="1"/>
  <c r="N27" i="16" s="1"/>
  <c r="O27" i="16" s="1"/>
  <c r="P27" i="16" s="1"/>
  <c r="Q27" i="16" s="1"/>
  <c r="R27" i="16" s="1"/>
  <c r="S27" i="16" s="1"/>
  <c r="T27" i="16" s="1"/>
  <c r="U27" i="16" s="1"/>
  <c r="V27" i="16" s="1"/>
  <c r="W27" i="16" s="1"/>
  <c r="X27" i="16" s="1"/>
  <c r="Y27" i="16" s="1"/>
  <c r="Z27" i="16" s="1"/>
  <c r="AA27" i="16" s="1"/>
  <c r="AB27" i="16" s="1"/>
  <c r="AC27" i="16" s="1"/>
  <c r="AD27" i="16" s="1"/>
  <c r="AE27" i="16" s="1"/>
  <c r="AF27" i="16" s="1"/>
  <c r="AG27" i="16" s="1"/>
  <c r="AH27" i="16" s="1"/>
  <c r="AI27" i="16" s="1"/>
  <c r="AJ27" i="16" s="1"/>
  <c r="AK27" i="16" s="1"/>
  <c r="AL27" i="16" s="1"/>
  <c r="AM27" i="16" s="1"/>
  <c r="AN27" i="16" s="1"/>
  <c r="AO27" i="16" s="1"/>
  <c r="AP27" i="16" s="1"/>
  <c r="AQ27" i="16" s="1"/>
  <c r="AR27" i="16" s="1"/>
  <c r="AS27" i="16" s="1"/>
  <c r="AT27" i="16" s="1"/>
  <c r="AU27" i="16" s="1"/>
  <c r="AV27" i="16" s="1"/>
  <c r="AW27" i="16" s="1"/>
  <c r="AX27" i="16" s="1"/>
  <c r="AY27" i="16" s="1"/>
  <c r="AZ27" i="16" s="1"/>
  <c r="BA27" i="16" s="1"/>
  <c r="BB27" i="16" s="1"/>
  <c r="BC27" i="16" s="1"/>
  <c r="BD27" i="16" s="1"/>
  <c r="BE27" i="16" s="1"/>
  <c r="BF27" i="16" s="1"/>
  <c r="BG27" i="16" s="1"/>
  <c r="BH27" i="16" s="1"/>
  <c r="BI27" i="16" s="1"/>
  <c r="BJ27" i="16" s="1"/>
  <c r="BK27" i="16" s="1"/>
  <c r="BL27" i="16" s="1"/>
  <c r="BM27" i="16" s="1"/>
  <c r="BN27" i="16" s="1"/>
  <c r="BO27" i="16" s="1"/>
  <c r="BP27" i="16" s="1"/>
  <c r="BQ27" i="16" s="1"/>
  <c r="BR27" i="16" s="1"/>
  <c r="BS27" i="16" s="1"/>
  <c r="BT27" i="16" s="1"/>
  <c r="BU27" i="16" s="1"/>
  <c r="BV27" i="16" s="1"/>
  <c r="BW27" i="16" s="1"/>
  <c r="BX27" i="16" s="1"/>
  <c r="BY27" i="16" s="1"/>
  <c r="BZ27" i="16" s="1"/>
  <c r="CA27" i="16" s="1"/>
  <c r="CB27" i="16" s="1"/>
  <c r="CC27" i="16" s="1"/>
  <c r="CD27" i="16" s="1"/>
  <c r="CE27" i="16" s="1"/>
  <c r="CF27" i="16" s="1"/>
  <c r="CG27" i="16" s="1"/>
  <c r="CH27" i="16" s="1"/>
  <c r="CI27" i="16" s="1"/>
  <c r="C27" i="16"/>
  <c r="F26" i="16"/>
  <c r="G26" i="16" s="1"/>
  <c r="H26" i="16" s="1"/>
  <c r="I26" i="16" s="1"/>
  <c r="J26" i="16" s="1"/>
  <c r="K26" i="16" s="1"/>
  <c r="L26" i="16" s="1"/>
  <c r="M26" i="16" s="1"/>
  <c r="N26" i="16" s="1"/>
  <c r="O26" i="16" s="1"/>
  <c r="P26" i="16" s="1"/>
  <c r="Q26" i="16" s="1"/>
  <c r="R26" i="16" s="1"/>
  <c r="S26" i="16" s="1"/>
  <c r="T26" i="16" s="1"/>
  <c r="U26" i="16" s="1"/>
  <c r="V26" i="16" s="1"/>
  <c r="W26" i="16" s="1"/>
  <c r="X26" i="16" s="1"/>
  <c r="Y26" i="16" s="1"/>
  <c r="Z26" i="16" s="1"/>
  <c r="AA26" i="16" s="1"/>
  <c r="AB26" i="16" s="1"/>
  <c r="AC26" i="16" s="1"/>
  <c r="AD26" i="16" s="1"/>
  <c r="AE26" i="16" s="1"/>
  <c r="AF26" i="16" s="1"/>
  <c r="AG26" i="16" s="1"/>
  <c r="AH26" i="16" s="1"/>
  <c r="AI26" i="16" s="1"/>
  <c r="AJ26" i="16" s="1"/>
  <c r="AK26" i="16" s="1"/>
  <c r="AL26" i="16" s="1"/>
  <c r="AM26" i="16" s="1"/>
  <c r="AN26" i="16" s="1"/>
  <c r="AO26" i="16" s="1"/>
  <c r="AP26" i="16" s="1"/>
  <c r="AQ26" i="16" s="1"/>
  <c r="AR26" i="16" s="1"/>
  <c r="AS26" i="16" s="1"/>
  <c r="AT26" i="16" s="1"/>
  <c r="AU26" i="16" s="1"/>
  <c r="AV26" i="16" s="1"/>
  <c r="AW26" i="16" s="1"/>
  <c r="AX26" i="16" s="1"/>
  <c r="AY26" i="16" s="1"/>
  <c r="AZ26" i="16" s="1"/>
  <c r="BA26" i="16" s="1"/>
  <c r="BB26" i="16" s="1"/>
  <c r="BC26" i="16" s="1"/>
  <c r="BD26" i="16" s="1"/>
  <c r="BE26" i="16" s="1"/>
  <c r="BF26" i="16" s="1"/>
  <c r="BG26" i="16" s="1"/>
  <c r="BH26" i="16" s="1"/>
  <c r="BI26" i="16" s="1"/>
  <c r="BJ26" i="16" s="1"/>
  <c r="BK26" i="16" s="1"/>
  <c r="BL26" i="16" s="1"/>
  <c r="BM26" i="16" s="1"/>
  <c r="BN26" i="16" s="1"/>
  <c r="BO26" i="16" s="1"/>
  <c r="BP26" i="16" s="1"/>
  <c r="BQ26" i="16" s="1"/>
  <c r="BR26" i="16" s="1"/>
  <c r="BS26" i="16" s="1"/>
  <c r="BT26" i="16" s="1"/>
  <c r="BU26" i="16" s="1"/>
  <c r="BV26" i="16" s="1"/>
  <c r="BW26" i="16" s="1"/>
  <c r="BX26" i="16" s="1"/>
  <c r="BY26" i="16" s="1"/>
  <c r="BZ26" i="16" s="1"/>
  <c r="CA26" i="16" s="1"/>
  <c r="CB26" i="16" s="1"/>
  <c r="CC26" i="16" s="1"/>
  <c r="CD26" i="16" s="1"/>
  <c r="CE26" i="16" s="1"/>
  <c r="CF26" i="16" s="1"/>
  <c r="CG26" i="16" s="1"/>
  <c r="CH26" i="16" s="1"/>
  <c r="CI26" i="16" s="1"/>
  <c r="E26" i="16"/>
  <c r="C26" i="16"/>
  <c r="E25" i="16"/>
  <c r="E38" i="16" s="1"/>
  <c r="E17" i="16" s="1"/>
  <c r="C25" i="16"/>
  <c r="C20" i="16"/>
  <c r="C19" i="16"/>
  <c r="A19" i="16"/>
  <c r="D18" i="16"/>
  <c r="D58" i="11" s="1"/>
  <c r="C18" i="16"/>
  <c r="A18" i="16"/>
  <c r="D17" i="16"/>
  <c r="C17" i="16"/>
  <c r="A17" i="16"/>
  <c r="D5" i="16"/>
  <c r="A1" i="16"/>
  <c r="CI88" i="15"/>
  <c r="CH88" i="15"/>
  <c r="CG88" i="15"/>
  <c r="CF88" i="15"/>
  <c r="CE88" i="15"/>
  <c r="CD88" i="15"/>
  <c r="CC88" i="15"/>
  <c r="CB88" i="15"/>
  <c r="CA88" i="15"/>
  <c r="BZ88" i="15"/>
  <c r="BY88" i="15"/>
  <c r="BX88" i="15"/>
  <c r="BW88" i="15"/>
  <c r="BV88" i="15"/>
  <c r="BU88" i="15"/>
  <c r="BT88" i="15"/>
  <c r="BS88" i="15"/>
  <c r="BR88" i="15"/>
  <c r="BQ88" i="15"/>
  <c r="BP88" i="15"/>
  <c r="BO88" i="15"/>
  <c r="BN88" i="15"/>
  <c r="BM88" i="15"/>
  <c r="BL88" i="15"/>
  <c r="BK88" i="15"/>
  <c r="BJ88" i="15"/>
  <c r="BI88" i="15"/>
  <c r="BH88" i="15"/>
  <c r="BG88" i="15"/>
  <c r="BF88" i="15"/>
  <c r="BE88" i="15"/>
  <c r="BD88" i="15"/>
  <c r="BC88" i="15"/>
  <c r="BB88" i="15"/>
  <c r="BA88" i="15"/>
  <c r="AZ88" i="15"/>
  <c r="AY88" i="15"/>
  <c r="AX88" i="15"/>
  <c r="AW88" i="15"/>
  <c r="AV88" i="15"/>
  <c r="AU88" i="15"/>
  <c r="AT88" i="15"/>
  <c r="AS88" i="15"/>
  <c r="AR88" i="15"/>
  <c r="AQ88" i="15"/>
  <c r="AP88" i="15"/>
  <c r="AO88" i="15"/>
  <c r="AN88" i="15"/>
  <c r="AM88" i="15"/>
  <c r="AL88" i="15"/>
  <c r="AK88" i="15"/>
  <c r="AJ88" i="15"/>
  <c r="AI88" i="15"/>
  <c r="AH88" i="15"/>
  <c r="AG88" i="15"/>
  <c r="AF88" i="15"/>
  <c r="AE88" i="15"/>
  <c r="AD88" i="15"/>
  <c r="AC88" i="15"/>
  <c r="AB88" i="15"/>
  <c r="AA88" i="15"/>
  <c r="Z88" i="15"/>
  <c r="Y88" i="15"/>
  <c r="X88" i="15"/>
  <c r="W88" i="15"/>
  <c r="V88" i="15"/>
  <c r="U88" i="15"/>
  <c r="T88" i="15"/>
  <c r="S88" i="15"/>
  <c r="R88" i="15"/>
  <c r="Q88" i="15"/>
  <c r="P88" i="15"/>
  <c r="O88" i="15"/>
  <c r="N88" i="15"/>
  <c r="M88" i="15"/>
  <c r="L88" i="15"/>
  <c r="K88" i="15"/>
  <c r="J88" i="15"/>
  <c r="I88" i="15"/>
  <c r="H88" i="15"/>
  <c r="G88" i="15"/>
  <c r="F88" i="15"/>
  <c r="E88" i="15"/>
  <c r="CI87" i="15"/>
  <c r="CH87" i="15"/>
  <c r="CH19" i="15" s="1"/>
  <c r="CH54" i="11" s="1"/>
  <c r="CG87" i="15"/>
  <c r="CG19" i="15" s="1"/>
  <c r="CG54" i="11" s="1"/>
  <c r="CF87" i="15"/>
  <c r="CF19" i="15" s="1"/>
  <c r="CE87" i="15"/>
  <c r="CD87" i="15"/>
  <c r="CC87" i="15"/>
  <c r="CB87" i="15"/>
  <c r="CA87" i="15"/>
  <c r="BZ87" i="15"/>
  <c r="BZ19" i="15" s="1"/>
  <c r="BZ54" i="11" s="1"/>
  <c r="BY87" i="15"/>
  <c r="BY19" i="15" s="1"/>
  <c r="BY54" i="11" s="1"/>
  <c r="BX87" i="15"/>
  <c r="BX19" i="15" s="1"/>
  <c r="BW87" i="15"/>
  <c r="BW19" i="15" s="1"/>
  <c r="BW54" i="11" s="1"/>
  <c r="BV87" i="15"/>
  <c r="BV19" i="15" s="1"/>
  <c r="BV54" i="11" s="1"/>
  <c r="BU87" i="15"/>
  <c r="BT87" i="15"/>
  <c r="BS87" i="15"/>
  <c r="BR87" i="15"/>
  <c r="BR19" i="15" s="1"/>
  <c r="BR54" i="11" s="1"/>
  <c r="BQ87" i="15"/>
  <c r="BQ19" i="15" s="1"/>
  <c r="BQ54" i="11" s="1"/>
  <c r="BP87" i="15"/>
  <c r="BP19" i="15" s="1"/>
  <c r="BO87" i="15"/>
  <c r="BN87" i="15"/>
  <c r="BM87" i="15"/>
  <c r="BL87" i="15"/>
  <c r="BK87" i="15"/>
  <c r="BJ87" i="15"/>
  <c r="BJ19" i="15" s="1"/>
  <c r="BJ54" i="11" s="1"/>
  <c r="BI87" i="15"/>
  <c r="BI19" i="15" s="1"/>
  <c r="BI54" i="11" s="1"/>
  <c r="BH87" i="15"/>
  <c r="BH19" i="15" s="1"/>
  <c r="BG87" i="15"/>
  <c r="BG19" i="15" s="1"/>
  <c r="BG54" i="11" s="1"/>
  <c r="BF87" i="15"/>
  <c r="BF19" i="15" s="1"/>
  <c r="BF54" i="11" s="1"/>
  <c r="BE87" i="15"/>
  <c r="BD87" i="15"/>
  <c r="BC87" i="15"/>
  <c r="BB87" i="15"/>
  <c r="BB19" i="15" s="1"/>
  <c r="BB54" i="11" s="1"/>
  <c r="BA87" i="15"/>
  <c r="BA19" i="15" s="1"/>
  <c r="BA54" i="11" s="1"/>
  <c r="AZ87" i="15"/>
  <c r="AZ19" i="15" s="1"/>
  <c r="AY87" i="15"/>
  <c r="AX87" i="15"/>
  <c r="AW87" i="15"/>
  <c r="AV87" i="15"/>
  <c r="AU87" i="15"/>
  <c r="AT87" i="15"/>
  <c r="AT19" i="15" s="1"/>
  <c r="AT54" i="11" s="1"/>
  <c r="AS87" i="15"/>
  <c r="AS19" i="15" s="1"/>
  <c r="AS54" i="11" s="1"/>
  <c r="AR87" i="15"/>
  <c r="AR19" i="15" s="1"/>
  <c r="AQ87" i="15"/>
  <c r="AQ19" i="15" s="1"/>
  <c r="AQ54" i="11" s="1"/>
  <c r="AP87" i="15"/>
  <c r="AP19" i="15" s="1"/>
  <c r="AP54" i="11" s="1"/>
  <c r="AO87" i="15"/>
  <c r="AN87" i="15"/>
  <c r="AM87" i="15"/>
  <c r="AL87" i="15"/>
  <c r="AL19" i="15" s="1"/>
  <c r="AL54" i="11" s="1"/>
  <c r="AK87" i="15"/>
  <c r="AK19" i="15" s="1"/>
  <c r="AK54" i="11" s="1"/>
  <c r="AJ87" i="15"/>
  <c r="AJ19" i="15" s="1"/>
  <c r="AI87" i="15"/>
  <c r="AH87" i="15"/>
  <c r="AG87" i="15"/>
  <c r="AF87" i="15"/>
  <c r="AE87" i="15"/>
  <c r="AD87" i="15"/>
  <c r="AD19" i="15" s="1"/>
  <c r="AD54" i="11" s="1"/>
  <c r="AC87" i="15"/>
  <c r="AC19" i="15" s="1"/>
  <c r="AC54" i="11" s="1"/>
  <c r="AB87" i="15"/>
  <c r="AB19" i="15" s="1"/>
  <c r="AA87" i="15"/>
  <c r="AA19" i="15" s="1"/>
  <c r="AA54" i="11" s="1"/>
  <c r="Z87" i="15"/>
  <c r="Z19" i="15" s="1"/>
  <c r="Z54" i="11" s="1"/>
  <c r="Y87" i="15"/>
  <c r="X87" i="15"/>
  <c r="W87" i="15"/>
  <c r="V87" i="15"/>
  <c r="V19" i="15" s="1"/>
  <c r="V54" i="11" s="1"/>
  <c r="U87" i="15"/>
  <c r="U19" i="15" s="1"/>
  <c r="U54" i="11" s="1"/>
  <c r="T87" i="15"/>
  <c r="T19" i="15" s="1"/>
  <c r="S87" i="15"/>
  <c r="R87" i="15"/>
  <c r="Q87" i="15"/>
  <c r="P87" i="15"/>
  <c r="O87" i="15"/>
  <c r="N87" i="15"/>
  <c r="N19" i="15" s="1"/>
  <c r="N54" i="11" s="1"/>
  <c r="M87" i="15"/>
  <c r="M19" i="15" s="1"/>
  <c r="M54" i="11" s="1"/>
  <c r="L87" i="15"/>
  <c r="L19" i="15" s="1"/>
  <c r="K87" i="15"/>
  <c r="K19" i="15" s="1"/>
  <c r="K54" i="11" s="1"/>
  <c r="J87" i="15"/>
  <c r="J19" i="15" s="1"/>
  <c r="J54" i="11" s="1"/>
  <c r="I87" i="15"/>
  <c r="H87" i="15"/>
  <c r="G87" i="15"/>
  <c r="F87" i="15"/>
  <c r="F19" i="15" s="1"/>
  <c r="F54" i="11" s="1"/>
  <c r="E87" i="15"/>
  <c r="E19" i="15" s="1"/>
  <c r="E54" i="11" s="1"/>
  <c r="D87" i="15"/>
  <c r="D19" i="15" s="1"/>
  <c r="C87" i="15"/>
  <c r="C86" i="15"/>
  <c r="D88" i="15" s="1"/>
  <c r="CI69" i="15"/>
  <c r="CH69" i="15"/>
  <c r="CG69" i="15"/>
  <c r="CF69" i="15"/>
  <c r="CE69" i="15"/>
  <c r="CD69" i="15"/>
  <c r="CC69" i="15"/>
  <c r="CB69" i="15"/>
  <c r="CA69" i="15"/>
  <c r="BZ69" i="15"/>
  <c r="BY69" i="15"/>
  <c r="BX69" i="15"/>
  <c r="BW69" i="15"/>
  <c r="BV69" i="15"/>
  <c r="BU69" i="15"/>
  <c r="BT69" i="15"/>
  <c r="BS69" i="15"/>
  <c r="BR69" i="15"/>
  <c r="BQ69" i="15"/>
  <c r="BP69" i="15"/>
  <c r="BO69" i="15"/>
  <c r="BN69" i="15"/>
  <c r="BM69" i="15"/>
  <c r="BL69" i="15"/>
  <c r="BK69" i="15"/>
  <c r="BJ69" i="15"/>
  <c r="BI69" i="15"/>
  <c r="BH69" i="15"/>
  <c r="BG69" i="15"/>
  <c r="BF69" i="15"/>
  <c r="BE69" i="15"/>
  <c r="BD69" i="15"/>
  <c r="BC69" i="15"/>
  <c r="BB69" i="15"/>
  <c r="BA69" i="15"/>
  <c r="AZ69" i="15"/>
  <c r="AY69" i="15"/>
  <c r="AX69" i="15"/>
  <c r="AW69" i="15"/>
  <c r="AV69" i="15"/>
  <c r="AU69" i="15"/>
  <c r="AT69" i="15"/>
  <c r="AS69" i="15"/>
  <c r="AR69" i="15"/>
  <c r="AQ69" i="15"/>
  <c r="AP69" i="15"/>
  <c r="AO69" i="15"/>
  <c r="AN69" i="15"/>
  <c r="AM69" i="15"/>
  <c r="AL69" i="15"/>
  <c r="AK69" i="15"/>
  <c r="AJ69" i="15"/>
  <c r="AI69" i="15"/>
  <c r="AH69" i="15"/>
  <c r="AG69" i="15"/>
  <c r="AF69" i="15"/>
  <c r="AE69" i="15"/>
  <c r="AD69" i="15"/>
  <c r="AC69" i="15"/>
  <c r="AB69" i="15"/>
  <c r="AA69" i="15"/>
  <c r="Z69" i="15"/>
  <c r="Y69" i="15"/>
  <c r="X69" i="15"/>
  <c r="W69" i="15"/>
  <c r="V69" i="15"/>
  <c r="U69" i="15"/>
  <c r="T69" i="15"/>
  <c r="S69" i="15"/>
  <c r="R69" i="15"/>
  <c r="Q69" i="15"/>
  <c r="P69" i="15"/>
  <c r="O69" i="15"/>
  <c r="N69" i="15"/>
  <c r="M69" i="15"/>
  <c r="L69" i="15"/>
  <c r="K69" i="15"/>
  <c r="J69" i="15"/>
  <c r="I69" i="15"/>
  <c r="H69" i="15"/>
  <c r="G69" i="15"/>
  <c r="F69" i="15"/>
  <c r="E69" i="15"/>
  <c r="CI68" i="15"/>
  <c r="CH68" i="15"/>
  <c r="CG68" i="15"/>
  <c r="CF68" i="15"/>
  <c r="CF18" i="15" s="1"/>
  <c r="CF53" i="11" s="1"/>
  <c r="CE68" i="15"/>
  <c r="CE18" i="15" s="1"/>
  <c r="CE53" i="11" s="1"/>
  <c r="CD68" i="15"/>
  <c r="CD18" i="15" s="1"/>
  <c r="CD53" i="11" s="1"/>
  <c r="CC68" i="15"/>
  <c r="CB68" i="15"/>
  <c r="CA68" i="15"/>
  <c r="BZ68" i="15"/>
  <c r="BY68" i="15"/>
  <c r="BX68" i="15"/>
  <c r="BW68" i="15"/>
  <c r="BW18" i="15" s="1"/>
  <c r="BW53" i="11" s="1"/>
  <c r="BV68" i="15"/>
  <c r="BU68" i="15"/>
  <c r="BT68" i="15"/>
  <c r="BS68" i="15"/>
  <c r="BR68" i="15"/>
  <c r="BQ68" i="15"/>
  <c r="BP68" i="15"/>
  <c r="BP18" i="15" s="1"/>
  <c r="BP53" i="11" s="1"/>
  <c r="BO68" i="15"/>
  <c r="BO18" i="15" s="1"/>
  <c r="BO53" i="11" s="1"/>
  <c r="BN68" i="15"/>
  <c r="BN18" i="15" s="1"/>
  <c r="BN53" i="11" s="1"/>
  <c r="BM68" i="15"/>
  <c r="BL68" i="15"/>
  <c r="BK68" i="15"/>
  <c r="BJ68" i="15"/>
  <c r="BI68" i="15"/>
  <c r="BH68" i="15"/>
  <c r="BH18" i="15" s="1"/>
  <c r="BH53" i="11" s="1"/>
  <c r="BG68" i="15"/>
  <c r="BG18" i="15" s="1"/>
  <c r="BG53" i="11" s="1"/>
  <c r="BF68" i="15"/>
  <c r="BF18" i="15" s="1"/>
  <c r="BF53" i="11" s="1"/>
  <c r="BE68" i="15"/>
  <c r="BD68" i="15"/>
  <c r="BC68" i="15"/>
  <c r="BB68" i="15"/>
  <c r="BA68" i="15"/>
  <c r="AZ68" i="15"/>
  <c r="AY68" i="15"/>
  <c r="AY18" i="15" s="1"/>
  <c r="AY53" i="11" s="1"/>
  <c r="AX68" i="15"/>
  <c r="AW68" i="15"/>
  <c r="AV68" i="15"/>
  <c r="AU68" i="15"/>
  <c r="AT68" i="15"/>
  <c r="AS68" i="15"/>
  <c r="AR68" i="15"/>
  <c r="AQ68" i="15"/>
  <c r="AQ82" i="11" s="1"/>
  <c r="AP68" i="15"/>
  <c r="AP18" i="15" s="1"/>
  <c r="AP53" i="11" s="1"/>
  <c r="AO68" i="15"/>
  <c r="AN68" i="15"/>
  <c r="AM68" i="15"/>
  <c r="AL68" i="15"/>
  <c r="AK68" i="15"/>
  <c r="AJ68" i="15"/>
  <c r="AJ18" i="15" s="1"/>
  <c r="AJ53" i="11" s="1"/>
  <c r="AI68" i="15"/>
  <c r="AI21" i="15" s="1"/>
  <c r="AH68" i="15"/>
  <c r="AH18" i="15" s="1"/>
  <c r="AH53" i="11" s="1"/>
  <c r="AG68" i="15"/>
  <c r="AF68" i="15"/>
  <c r="AE68" i="15"/>
  <c r="AD68" i="15"/>
  <c r="AC68" i="15"/>
  <c r="AB68" i="15"/>
  <c r="AB18" i="15" s="1"/>
  <c r="AB53" i="11" s="1"/>
  <c r="AA68" i="15"/>
  <c r="AA18" i="15" s="1"/>
  <c r="AA53" i="11" s="1"/>
  <c r="Z68" i="15"/>
  <c r="Z18" i="15" s="1"/>
  <c r="Z53" i="11" s="1"/>
  <c r="Y68" i="15"/>
  <c r="X68" i="15"/>
  <c r="W68" i="15"/>
  <c r="V68" i="15"/>
  <c r="U68" i="15"/>
  <c r="T68" i="15"/>
  <c r="S68" i="15"/>
  <c r="R68" i="15"/>
  <c r="R18" i="15" s="1"/>
  <c r="R53" i="11" s="1"/>
  <c r="Q68" i="15"/>
  <c r="P68" i="15"/>
  <c r="O68" i="15"/>
  <c r="N68" i="15"/>
  <c r="M68" i="15"/>
  <c r="L68" i="15"/>
  <c r="L18" i="15" s="1"/>
  <c r="L53" i="11" s="1"/>
  <c r="K68" i="15"/>
  <c r="K82" i="11" s="1"/>
  <c r="J68" i="15"/>
  <c r="J18" i="15" s="1"/>
  <c r="J53" i="11" s="1"/>
  <c r="I68" i="15"/>
  <c r="H68" i="15"/>
  <c r="G68" i="15"/>
  <c r="F68" i="15"/>
  <c r="E68" i="15"/>
  <c r="D68" i="15"/>
  <c r="D18" i="15" s="1"/>
  <c r="D53" i="11" s="1"/>
  <c r="C68" i="15"/>
  <c r="C67" i="15"/>
  <c r="D69" i="15" s="1"/>
  <c r="CI54" i="15"/>
  <c r="CH54" i="15"/>
  <c r="CG54" i="15"/>
  <c r="CF54" i="15"/>
  <c r="CE54" i="15"/>
  <c r="CD54" i="15"/>
  <c r="CC54" i="15"/>
  <c r="CB54" i="15"/>
  <c r="CA54" i="15"/>
  <c r="BZ54" i="15"/>
  <c r="BY54" i="15"/>
  <c r="BX54" i="15"/>
  <c r="BW54" i="15"/>
  <c r="BV54" i="15"/>
  <c r="BU54" i="15"/>
  <c r="BT54" i="15"/>
  <c r="BS54" i="15"/>
  <c r="BR54" i="15"/>
  <c r="BQ54" i="15"/>
  <c r="BP54" i="15"/>
  <c r="BO54" i="15"/>
  <c r="BN54" i="15"/>
  <c r="BM54" i="15"/>
  <c r="BL54" i="15"/>
  <c r="BK54" i="15"/>
  <c r="BJ54" i="15"/>
  <c r="BI54" i="15"/>
  <c r="BH54" i="15"/>
  <c r="BG54" i="15"/>
  <c r="BF54" i="15"/>
  <c r="BE54" i="15"/>
  <c r="BD54" i="15"/>
  <c r="BC54" i="15"/>
  <c r="BB54" i="15"/>
  <c r="BA54" i="15"/>
  <c r="AZ54" i="15"/>
  <c r="AY54" i="15"/>
  <c r="AX54" i="15"/>
  <c r="AW54" i="15"/>
  <c r="AV54" i="15"/>
  <c r="AU54" i="15"/>
  <c r="AT54" i="15"/>
  <c r="AS54" i="15"/>
  <c r="AR54" i="15"/>
  <c r="AQ54" i="15"/>
  <c r="AP54" i="15"/>
  <c r="AO54" i="15"/>
  <c r="AN54" i="15"/>
  <c r="AM54" i="15"/>
  <c r="AL54" i="15"/>
  <c r="AK54" i="15"/>
  <c r="AJ54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CI53" i="15"/>
  <c r="CH53" i="15"/>
  <c r="CG53" i="15"/>
  <c r="CG17" i="15" s="1"/>
  <c r="CG52" i="11" s="1"/>
  <c r="CF53" i="15"/>
  <c r="CE53" i="15"/>
  <c r="CD53" i="15"/>
  <c r="CD17" i="15" s="1"/>
  <c r="CD52" i="11" s="1"/>
  <c r="CC53" i="15"/>
  <c r="CB53" i="15"/>
  <c r="CB17" i="15" s="1"/>
  <c r="CA53" i="15"/>
  <c r="BZ53" i="15"/>
  <c r="BY53" i="15"/>
  <c r="BY17" i="15" s="1"/>
  <c r="BY52" i="11" s="1"/>
  <c r="BX53" i="15"/>
  <c r="BW53" i="15"/>
  <c r="BV53" i="15"/>
  <c r="BV17" i="15" s="1"/>
  <c r="BV52" i="11" s="1"/>
  <c r="BU53" i="15"/>
  <c r="BT53" i="15"/>
  <c r="BT17" i="15" s="1"/>
  <c r="BS53" i="15"/>
  <c r="BR53" i="15"/>
  <c r="BQ53" i="15"/>
  <c r="BP53" i="15"/>
  <c r="BO53" i="15"/>
  <c r="BN53" i="15"/>
  <c r="BN17" i="15" s="1"/>
  <c r="BN52" i="11" s="1"/>
  <c r="BM53" i="15"/>
  <c r="BL53" i="15"/>
  <c r="BL17" i="15" s="1"/>
  <c r="BK53" i="15"/>
  <c r="BJ53" i="15"/>
  <c r="BI53" i="15"/>
  <c r="BI17" i="15" s="1"/>
  <c r="BI52" i="11" s="1"/>
  <c r="BH53" i="15"/>
  <c r="BH82" i="11" s="1"/>
  <c r="BG53" i="15"/>
  <c r="BF53" i="15"/>
  <c r="BF17" i="15" s="1"/>
  <c r="BF52" i="11" s="1"/>
  <c r="BE53" i="15"/>
  <c r="BD53" i="15"/>
  <c r="BD17" i="15" s="1"/>
  <c r="BC53" i="15"/>
  <c r="BB53" i="15"/>
  <c r="BA53" i="15"/>
  <c r="AZ53" i="15"/>
  <c r="AY53" i="15"/>
  <c r="AX53" i="15"/>
  <c r="AX17" i="15" s="1"/>
  <c r="AX52" i="11" s="1"/>
  <c r="AW53" i="15"/>
  <c r="AV53" i="15"/>
  <c r="AV17" i="15" s="1"/>
  <c r="AU53" i="15"/>
  <c r="AT53" i="15"/>
  <c r="AS53" i="15"/>
  <c r="AS17" i="15" s="1"/>
  <c r="AS52" i="11" s="1"/>
  <c r="AR53" i="15"/>
  <c r="AQ53" i="15"/>
  <c r="AP53" i="15"/>
  <c r="AP17" i="15" s="1"/>
  <c r="AP52" i="11" s="1"/>
  <c r="AO53" i="15"/>
  <c r="AN53" i="15"/>
  <c r="AN17" i="15" s="1"/>
  <c r="AM53" i="15"/>
  <c r="AL53" i="15"/>
  <c r="AK53" i="15"/>
  <c r="AK17" i="15" s="1"/>
  <c r="AK52" i="11" s="1"/>
  <c r="AJ53" i="15"/>
  <c r="AI53" i="15"/>
  <c r="AH53" i="15"/>
  <c r="AH17" i="15" s="1"/>
  <c r="AH52" i="11" s="1"/>
  <c r="AG53" i="15"/>
  <c r="AF53" i="15"/>
  <c r="AF17" i="15" s="1"/>
  <c r="AE53" i="15"/>
  <c r="AD53" i="15"/>
  <c r="AC53" i="15"/>
  <c r="AC17" i="15" s="1"/>
  <c r="AC52" i="11" s="1"/>
  <c r="AB53" i="15"/>
  <c r="AB82" i="11" s="1"/>
  <c r="AA53" i="15"/>
  <c r="Z53" i="15"/>
  <c r="Z17" i="15" s="1"/>
  <c r="Z52" i="11" s="1"/>
  <c r="Y53" i="15"/>
  <c r="X53" i="15"/>
  <c r="X17" i="15" s="1"/>
  <c r="W53" i="15"/>
  <c r="V53" i="15"/>
  <c r="U53" i="15"/>
  <c r="U17" i="15" s="1"/>
  <c r="U52" i="11" s="1"/>
  <c r="T53" i="15"/>
  <c r="S53" i="15"/>
  <c r="R53" i="15"/>
  <c r="R17" i="15" s="1"/>
  <c r="R52" i="11" s="1"/>
  <c r="Q53" i="15"/>
  <c r="P53" i="15"/>
  <c r="P17" i="15" s="1"/>
  <c r="O53" i="15"/>
  <c r="N53" i="15"/>
  <c r="M53" i="15"/>
  <c r="L53" i="15"/>
  <c r="K53" i="15"/>
  <c r="J53" i="15"/>
  <c r="J17" i="15" s="1"/>
  <c r="J52" i="11" s="1"/>
  <c r="I53" i="15"/>
  <c r="H53" i="15"/>
  <c r="H17" i="15" s="1"/>
  <c r="G53" i="15"/>
  <c r="F53" i="15"/>
  <c r="E53" i="15"/>
  <c r="E17" i="15" s="1"/>
  <c r="E52" i="11" s="1"/>
  <c r="D53" i="15"/>
  <c r="C53" i="15"/>
  <c r="C52" i="15"/>
  <c r="D54" i="15" s="1"/>
  <c r="CI42" i="15"/>
  <c r="CH42" i="15"/>
  <c r="CG42" i="15"/>
  <c r="CF42" i="15"/>
  <c r="CE42" i="15"/>
  <c r="CD42" i="15"/>
  <c r="CC42" i="15"/>
  <c r="CB42" i="15"/>
  <c r="CA42" i="15"/>
  <c r="BZ42" i="15"/>
  <c r="BY42" i="15"/>
  <c r="BX42" i="15"/>
  <c r="BW42" i="15"/>
  <c r="BV42" i="15"/>
  <c r="BU42" i="15"/>
  <c r="BT42" i="15"/>
  <c r="BS42" i="15"/>
  <c r="BR42" i="15"/>
  <c r="BQ42" i="15"/>
  <c r="BP42" i="15"/>
  <c r="BO42" i="15"/>
  <c r="BN42" i="15"/>
  <c r="BM42" i="15"/>
  <c r="BL42" i="15"/>
  <c r="BK42" i="15"/>
  <c r="BJ42" i="15"/>
  <c r="BI42" i="15"/>
  <c r="BH42" i="15"/>
  <c r="BG42" i="15"/>
  <c r="BF42" i="15"/>
  <c r="BE42" i="15"/>
  <c r="BD42" i="15"/>
  <c r="BC42" i="15"/>
  <c r="BB42" i="15"/>
  <c r="BA42" i="15"/>
  <c r="AZ42" i="15"/>
  <c r="AY42" i="15"/>
  <c r="AX42" i="15"/>
  <c r="AW42" i="15"/>
  <c r="AV42" i="15"/>
  <c r="AU42" i="15"/>
  <c r="AT42" i="15"/>
  <c r="AS42" i="15"/>
  <c r="AR42" i="15"/>
  <c r="AQ42" i="15"/>
  <c r="AP42" i="15"/>
  <c r="AO42" i="15"/>
  <c r="AN42" i="15"/>
  <c r="AM42" i="15"/>
  <c r="AL42" i="15"/>
  <c r="AK42" i="15"/>
  <c r="AJ42" i="15"/>
  <c r="AI42" i="15"/>
  <c r="AH42" i="15"/>
  <c r="AG42" i="15"/>
  <c r="AF42" i="15"/>
  <c r="AE42" i="15"/>
  <c r="AD42" i="15"/>
  <c r="AC42" i="15"/>
  <c r="AB42" i="15"/>
  <c r="AA42" i="15"/>
  <c r="Z42" i="15"/>
  <c r="Y42" i="15"/>
  <c r="X42" i="15"/>
  <c r="W42" i="15"/>
  <c r="V42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CI41" i="15"/>
  <c r="CH41" i="15"/>
  <c r="CG41" i="15"/>
  <c r="CF41" i="15"/>
  <c r="CE41" i="15"/>
  <c r="CD41" i="15"/>
  <c r="CC41" i="15"/>
  <c r="CC21" i="15" s="1"/>
  <c r="CB41" i="15"/>
  <c r="CA41" i="15"/>
  <c r="BZ41" i="15"/>
  <c r="BZ82" i="11" s="1"/>
  <c r="BY41" i="15"/>
  <c r="BX41" i="15"/>
  <c r="BW41" i="15"/>
  <c r="BW21" i="15" s="1"/>
  <c r="BV41" i="15"/>
  <c r="BU41" i="15"/>
  <c r="BT41" i="15"/>
  <c r="BS41" i="15"/>
  <c r="BR41" i="15"/>
  <c r="BR16" i="15" s="1"/>
  <c r="BR51" i="11" s="1"/>
  <c r="BQ41" i="15"/>
  <c r="BP41" i="15"/>
  <c r="BO41" i="15"/>
  <c r="BO21" i="15" s="1"/>
  <c r="BN41" i="15"/>
  <c r="BM41" i="15"/>
  <c r="BM21" i="15" s="1"/>
  <c r="BL41" i="15"/>
  <c r="BK41" i="15"/>
  <c r="BJ41" i="15"/>
  <c r="BJ16" i="15" s="1"/>
  <c r="BJ51" i="11" s="1"/>
  <c r="BI41" i="15"/>
  <c r="BH41" i="15"/>
  <c r="BG41" i="15"/>
  <c r="BF41" i="15"/>
  <c r="BE41" i="15"/>
  <c r="BE21" i="15" s="1"/>
  <c r="BD41" i="15"/>
  <c r="BC41" i="15"/>
  <c r="BB41" i="15"/>
  <c r="BA41" i="15"/>
  <c r="AZ41" i="15"/>
  <c r="AY41" i="15"/>
  <c r="AX41" i="15"/>
  <c r="AW41" i="15"/>
  <c r="AV41" i="15"/>
  <c r="AU41" i="15"/>
  <c r="AT41" i="15"/>
  <c r="AT82" i="11" s="1"/>
  <c r="AS41" i="15"/>
  <c r="AR41" i="15"/>
  <c r="AQ41" i="15"/>
  <c r="AP41" i="15"/>
  <c r="AO41" i="15"/>
  <c r="AN41" i="15"/>
  <c r="AM41" i="15"/>
  <c r="AL41" i="15"/>
  <c r="AL82" i="11" s="1"/>
  <c r="AK41" i="15"/>
  <c r="AJ41" i="15"/>
  <c r="AI41" i="15"/>
  <c r="AH41" i="15"/>
  <c r="AG41" i="15"/>
  <c r="AG21" i="15" s="1"/>
  <c r="AF41" i="15"/>
  <c r="AE41" i="15"/>
  <c r="AD41" i="15"/>
  <c r="AD16" i="15" s="1"/>
  <c r="AD51" i="11" s="1"/>
  <c r="AC41" i="15"/>
  <c r="AC16" i="15" s="1"/>
  <c r="AC51" i="11" s="1"/>
  <c r="AB41" i="15"/>
  <c r="AA41" i="15"/>
  <c r="Z41" i="15"/>
  <c r="Y41" i="15"/>
  <c r="X41" i="15"/>
  <c r="W41" i="15"/>
  <c r="V41" i="15"/>
  <c r="V16" i="15" s="1"/>
  <c r="V51" i="11" s="1"/>
  <c r="U41" i="15"/>
  <c r="T41" i="15"/>
  <c r="S41" i="15"/>
  <c r="R41" i="15"/>
  <c r="Q41" i="15"/>
  <c r="Q21" i="15" s="1"/>
  <c r="P41" i="15"/>
  <c r="O41" i="15"/>
  <c r="N41" i="15"/>
  <c r="N82" i="11" s="1"/>
  <c r="M41" i="15"/>
  <c r="L41" i="15"/>
  <c r="K41" i="15"/>
  <c r="K21" i="15" s="1"/>
  <c r="J41" i="15"/>
  <c r="I41" i="15"/>
  <c r="H41" i="15"/>
  <c r="G41" i="15"/>
  <c r="F41" i="15"/>
  <c r="F82" i="11" s="1"/>
  <c r="E41" i="15"/>
  <c r="D41" i="15"/>
  <c r="C41" i="15"/>
  <c r="C40" i="15"/>
  <c r="D42" i="15" s="1"/>
  <c r="CB21" i="15"/>
  <c r="AW21" i="15"/>
  <c r="AO21" i="15"/>
  <c r="C21" i="15"/>
  <c r="C20" i="15"/>
  <c r="CI19" i="15"/>
  <c r="CI54" i="11" s="1"/>
  <c r="CE19" i="15"/>
  <c r="CE54" i="11" s="1"/>
  <c r="CD19" i="15"/>
  <c r="CD54" i="11" s="1"/>
  <c r="CC19" i="15"/>
  <c r="CA19" i="15"/>
  <c r="BU19" i="15"/>
  <c r="BS19" i="15"/>
  <c r="BO19" i="15"/>
  <c r="BO54" i="11" s="1"/>
  <c r="BN19" i="15"/>
  <c r="BN54" i="11" s="1"/>
  <c r="BM19" i="15"/>
  <c r="BM54" i="11" s="1"/>
  <c r="BK19" i="15"/>
  <c r="BE19" i="15"/>
  <c r="BC19" i="15"/>
  <c r="BC54" i="11" s="1"/>
  <c r="AY19" i="15"/>
  <c r="AY54" i="11" s="1"/>
  <c r="AX19" i="15"/>
  <c r="AX54" i="11" s="1"/>
  <c r="AW19" i="15"/>
  <c r="AU19" i="15"/>
  <c r="AO19" i="15"/>
  <c r="AM19" i="15"/>
  <c r="AI19" i="15"/>
  <c r="AI54" i="11" s="1"/>
  <c r="AH19" i="15"/>
  <c r="AH54" i="11" s="1"/>
  <c r="AG19" i="15"/>
  <c r="AG54" i="11" s="1"/>
  <c r="AE19" i="15"/>
  <c r="Y19" i="15"/>
  <c r="W19" i="15"/>
  <c r="W54" i="11" s="1"/>
  <c r="S19" i="15"/>
  <c r="S54" i="11" s="1"/>
  <c r="R19" i="15"/>
  <c r="R54" i="11" s="1"/>
  <c r="Q19" i="15"/>
  <c r="O19" i="15"/>
  <c r="I19" i="15"/>
  <c r="H19" i="15"/>
  <c r="H54" i="11" s="1"/>
  <c r="G19" i="15"/>
  <c r="G54" i="11" s="1"/>
  <c r="C19" i="15"/>
  <c r="A19" i="15"/>
  <c r="CG18" i="15"/>
  <c r="CC18" i="15"/>
  <c r="CB18" i="15"/>
  <c r="BY18" i="15"/>
  <c r="BY53" i="11" s="1"/>
  <c r="BX18" i="15"/>
  <c r="BX53" i="11" s="1"/>
  <c r="BV18" i="15"/>
  <c r="BU18" i="15"/>
  <c r="BT18" i="15"/>
  <c r="BQ18" i="15"/>
  <c r="BM18" i="15"/>
  <c r="BM53" i="11" s="1"/>
  <c r="BL18" i="15"/>
  <c r="BI18" i="15"/>
  <c r="BE18" i="15"/>
  <c r="BD18" i="15"/>
  <c r="BA18" i="15"/>
  <c r="BA53" i="11" s="1"/>
  <c r="AZ18" i="15"/>
  <c r="AZ53" i="11" s="1"/>
  <c r="AX18" i="15"/>
  <c r="AW18" i="15"/>
  <c r="AV18" i="15"/>
  <c r="AU18" i="15"/>
  <c r="AS18" i="15"/>
  <c r="AR18" i="15"/>
  <c r="AR53" i="11" s="1"/>
  <c r="AQ18" i="15"/>
  <c r="AQ53" i="11" s="1"/>
  <c r="AO18" i="15"/>
  <c r="AN18" i="15"/>
  <c r="AK18" i="15"/>
  <c r="AG18" i="15"/>
  <c r="AF18" i="15"/>
  <c r="AF53" i="11" s="1"/>
  <c r="AC18" i="15"/>
  <c r="AC53" i="11" s="1"/>
  <c r="Y18" i="15"/>
  <c r="X18" i="15"/>
  <c r="W18" i="15"/>
  <c r="U18" i="15"/>
  <c r="T18" i="15"/>
  <c r="T53" i="11" s="1"/>
  <c r="S18" i="15"/>
  <c r="S53" i="11" s="1"/>
  <c r="Q18" i="15"/>
  <c r="P18" i="15"/>
  <c r="M18" i="15"/>
  <c r="I18" i="15"/>
  <c r="H18" i="15"/>
  <c r="H53" i="11" s="1"/>
  <c r="E18" i="15"/>
  <c r="E53" i="11" s="1"/>
  <c r="C18" i="15"/>
  <c r="A18" i="15"/>
  <c r="CI17" i="15"/>
  <c r="CH17" i="15"/>
  <c r="CE17" i="15"/>
  <c r="CE52" i="11" s="1"/>
  <c r="CC17" i="15"/>
  <c r="CC52" i="11" s="1"/>
  <c r="CA17" i="15"/>
  <c r="BZ17" i="15"/>
  <c r="BW17" i="15"/>
  <c r="BS17" i="15"/>
  <c r="BR17" i="15"/>
  <c r="BR52" i="11" s="1"/>
  <c r="BQ17" i="15"/>
  <c r="BQ52" i="11" s="1"/>
  <c r="BO17" i="15"/>
  <c r="BO52" i="11" s="1"/>
  <c r="BK17" i="15"/>
  <c r="BJ17" i="15"/>
  <c r="BG17" i="15"/>
  <c r="BC17" i="15"/>
  <c r="BC52" i="11" s="1"/>
  <c r="BB17" i="15"/>
  <c r="BB52" i="11" s="1"/>
  <c r="BA17" i="15"/>
  <c r="BA52" i="11" s="1"/>
  <c r="AY17" i="15"/>
  <c r="AW17" i="15"/>
  <c r="AW52" i="11" s="1"/>
  <c r="AU17" i="15"/>
  <c r="AT17" i="15"/>
  <c r="AQ17" i="15"/>
  <c r="AM17" i="15"/>
  <c r="AM52" i="11" s="1"/>
  <c r="AL17" i="15"/>
  <c r="AL52" i="11" s="1"/>
  <c r="AI17" i="15"/>
  <c r="AI52" i="11" s="1"/>
  <c r="AE17" i="15"/>
  <c r="AD17" i="15"/>
  <c r="AA17" i="15"/>
  <c r="AA52" i="11" s="1"/>
  <c r="W17" i="15"/>
  <c r="W52" i="11" s="1"/>
  <c r="V17" i="15"/>
  <c r="S17" i="15"/>
  <c r="Q17" i="15"/>
  <c r="Q52" i="11" s="1"/>
  <c r="O17" i="15"/>
  <c r="N17" i="15"/>
  <c r="M17" i="15"/>
  <c r="M52" i="11" s="1"/>
  <c r="K17" i="15"/>
  <c r="K52" i="11" s="1"/>
  <c r="G17" i="15"/>
  <c r="F17" i="15"/>
  <c r="F52" i="11" s="1"/>
  <c r="C17" i="15"/>
  <c r="A17" i="15"/>
  <c r="CI16" i="15"/>
  <c r="CH16" i="15"/>
  <c r="CH51" i="11" s="1"/>
  <c r="CF16" i="15"/>
  <c r="CF51" i="11" s="1"/>
  <c r="CE16" i="15"/>
  <c r="CC16" i="15"/>
  <c r="CB16" i="15"/>
  <c r="CB51" i="11" s="1"/>
  <c r="CA16" i="15"/>
  <c r="BX16" i="15"/>
  <c r="BW16" i="15"/>
  <c r="BU16" i="15"/>
  <c r="BU51" i="11" s="1"/>
  <c r="BT16" i="15"/>
  <c r="BS16" i="15"/>
  <c r="BP16" i="15"/>
  <c r="BO16" i="15"/>
  <c r="BM16" i="15"/>
  <c r="BL16" i="15"/>
  <c r="BK16" i="15"/>
  <c r="BK51" i="11" s="1"/>
  <c r="BH16" i="15"/>
  <c r="BG16" i="15"/>
  <c r="BE16" i="15"/>
  <c r="BD16" i="15"/>
  <c r="BD51" i="11" s="1"/>
  <c r="BC16" i="15"/>
  <c r="BB16" i="15"/>
  <c r="BB51" i="11" s="1"/>
  <c r="BA16" i="15"/>
  <c r="AZ16" i="15"/>
  <c r="AY16" i="15"/>
  <c r="AW16" i="15"/>
  <c r="AV16" i="15"/>
  <c r="AU16" i="15"/>
  <c r="AU51" i="11" s="1"/>
  <c r="AR16" i="15"/>
  <c r="AQ16" i="15"/>
  <c r="AQ51" i="11" s="1"/>
  <c r="AO16" i="15"/>
  <c r="AN16" i="15"/>
  <c r="AM16" i="15"/>
  <c r="AJ16" i="15"/>
  <c r="AI16" i="15"/>
  <c r="AG16" i="15"/>
  <c r="AG51" i="11" s="1"/>
  <c r="AF16" i="15"/>
  <c r="AF51" i="11" s="1"/>
  <c r="AE16" i="15"/>
  <c r="AB16" i="15"/>
  <c r="AA16" i="15"/>
  <c r="Y16" i="15"/>
  <c r="X16" i="15"/>
  <c r="W16" i="15"/>
  <c r="W51" i="11" s="1"/>
  <c r="T16" i="15"/>
  <c r="T51" i="11" s="1"/>
  <c r="S16" i="15"/>
  <c r="Q16" i="15"/>
  <c r="P16" i="15"/>
  <c r="P51" i="11" s="1"/>
  <c r="O16" i="15"/>
  <c r="N16" i="15"/>
  <c r="N51" i="11" s="1"/>
  <c r="L16" i="15"/>
  <c r="L51" i="11" s="1"/>
  <c r="K16" i="15"/>
  <c r="I16" i="15"/>
  <c r="H16" i="15"/>
  <c r="G16" i="15"/>
  <c r="D16" i="15"/>
  <c r="C16" i="15"/>
  <c r="A16" i="15"/>
  <c r="A51" i="11" s="1"/>
  <c r="A22" i="12" s="1"/>
  <c r="D5" i="15"/>
  <c r="A1" i="15"/>
  <c r="D7" i="14"/>
  <c r="E7" i="14" s="1"/>
  <c r="F7" i="14" s="1"/>
  <c r="G7" i="14" s="1"/>
  <c r="H7" i="14" s="1"/>
  <c r="I7" i="14" s="1"/>
  <c r="J7" i="14" s="1"/>
  <c r="K7" i="14" s="1"/>
  <c r="L7" i="14" s="1"/>
  <c r="M7" i="14" s="1"/>
  <c r="N7" i="14" s="1"/>
  <c r="O7" i="14" s="1"/>
  <c r="P7" i="14" s="1"/>
  <c r="Q7" i="14" s="1"/>
  <c r="R7" i="14" s="1"/>
  <c r="S7" i="14" s="1"/>
  <c r="T7" i="14" s="1"/>
  <c r="U7" i="14" s="1"/>
  <c r="V7" i="14" s="1"/>
  <c r="W7" i="14" s="1"/>
  <c r="X7" i="14" s="1"/>
  <c r="Y7" i="14" s="1"/>
  <c r="Z7" i="14" s="1"/>
  <c r="AA7" i="14" s="1"/>
  <c r="AB7" i="14" s="1"/>
  <c r="AC7" i="14" s="1"/>
  <c r="AD7" i="14" s="1"/>
  <c r="AE7" i="14" s="1"/>
  <c r="AF7" i="14" s="1"/>
  <c r="AG7" i="14" s="1"/>
  <c r="AH7" i="14" s="1"/>
  <c r="AI7" i="14" s="1"/>
  <c r="AJ7" i="14" s="1"/>
  <c r="AK7" i="14" s="1"/>
  <c r="AL7" i="14" s="1"/>
  <c r="AM7" i="14" s="1"/>
  <c r="AN7" i="14" s="1"/>
  <c r="AO7" i="14" s="1"/>
  <c r="AP7" i="14" s="1"/>
  <c r="AQ7" i="14" s="1"/>
  <c r="AR7" i="14" s="1"/>
  <c r="AS7" i="14" s="1"/>
  <c r="AT7" i="14" s="1"/>
  <c r="AU7" i="14" s="1"/>
  <c r="AV7" i="14" s="1"/>
  <c r="AW7" i="14" s="1"/>
  <c r="AX7" i="14" s="1"/>
  <c r="AY7" i="14" s="1"/>
  <c r="AZ7" i="14" s="1"/>
  <c r="BA7" i="14" s="1"/>
  <c r="BB7" i="14" s="1"/>
  <c r="BC7" i="14" s="1"/>
  <c r="BD7" i="14" s="1"/>
  <c r="BE7" i="14" s="1"/>
  <c r="BF7" i="14" s="1"/>
  <c r="BG7" i="14" s="1"/>
  <c r="BH7" i="14" s="1"/>
  <c r="BI7" i="14" s="1"/>
  <c r="BJ7" i="14" s="1"/>
  <c r="BK7" i="14" s="1"/>
  <c r="BL7" i="14" s="1"/>
  <c r="BM7" i="14" s="1"/>
  <c r="BN7" i="14" s="1"/>
  <c r="BO7" i="14" s="1"/>
  <c r="BP7" i="14" s="1"/>
  <c r="BQ7" i="14" s="1"/>
  <c r="BR7" i="14" s="1"/>
  <c r="BS7" i="14" s="1"/>
  <c r="BT7" i="14" s="1"/>
  <c r="BU7" i="14" s="1"/>
  <c r="BV7" i="14" s="1"/>
  <c r="BW7" i="14" s="1"/>
  <c r="BX7" i="14" s="1"/>
  <c r="BY7" i="14" s="1"/>
  <c r="BZ7" i="14" s="1"/>
  <c r="CA7" i="14" s="1"/>
  <c r="CB7" i="14" s="1"/>
  <c r="CC7" i="14" s="1"/>
  <c r="CD7" i="14" s="1"/>
  <c r="CE7" i="14" s="1"/>
  <c r="CF7" i="14" s="1"/>
  <c r="CG7" i="14" s="1"/>
  <c r="CH7" i="14" s="1"/>
  <c r="C5" i="14"/>
  <c r="C4" i="14"/>
  <c r="C6" i="14" s="1"/>
  <c r="A1" i="14"/>
  <c r="B11" i="13"/>
  <c r="B8" i="13"/>
  <c r="B7" i="13"/>
  <c r="B6" i="13"/>
  <c r="B5" i="13"/>
  <c r="C4" i="13"/>
  <c r="D4" i="13" s="1"/>
  <c r="E4" i="13" s="1"/>
  <c r="F4" i="13" s="1"/>
  <c r="G4" i="13" s="1"/>
  <c r="H4" i="13" s="1"/>
  <c r="I4" i="13" s="1"/>
  <c r="A1" i="13"/>
  <c r="C144" i="12"/>
  <c r="C140" i="12"/>
  <c r="C139" i="12"/>
  <c r="C138" i="12"/>
  <c r="C137" i="12"/>
  <c r="C136" i="12"/>
  <c r="C132" i="12"/>
  <c r="C131" i="12"/>
  <c r="C126" i="12"/>
  <c r="C125" i="12"/>
  <c r="C124" i="12"/>
  <c r="C123" i="12"/>
  <c r="D120" i="12"/>
  <c r="C120" i="12"/>
  <c r="C112" i="12"/>
  <c r="C111" i="12"/>
  <c r="C110" i="12"/>
  <c r="C103" i="12"/>
  <c r="C102" i="12"/>
  <c r="C101" i="12"/>
  <c r="C98" i="12"/>
  <c r="C97" i="12"/>
  <c r="C96" i="12"/>
  <c r="C95" i="12"/>
  <c r="C94" i="12"/>
  <c r="C93" i="12"/>
  <c r="C85" i="12"/>
  <c r="C84" i="12"/>
  <c r="C83" i="12"/>
  <c r="C82" i="12"/>
  <c r="C81" i="12"/>
  <c r="C78" i="12"/>
  <c r="C77" i="12"/>
  <c r="C76" i="12"/>
  <c r="C75" i="12"/>
  <c r="C74" i="12"/>
  <c r="C71" i="12"/>
  <c r="C70" i="12"/>
  <c r="C69" i="12"/>
  <c r="C68" i="12"/>
  <c r="C67" i="12"/>
  <c r="C66" i="12"/>
  <c r="C56" i="12"/>
  <c r="C54" i="12"/>
  <c r="C53" i="12"/>
  <c r="C52" i="12"/>
  <c r="C50" i="12"/>
  <c r="C47" i="12"/>
  <c r="C46" i="12"/>
  <c r="C43" i="12"/>
  <c r="C42" i="12"/>
  <c r="C41" i="12"/>
  <c r="C40" i="12"/>
  <c r="C39" i="12"/>
  <c r="C38" i="12"/>
  <c r="C37" i="12"/>
  <c r="C36" i="12"/>
  <c r="C35" i="12"/>
  <c r="C34" i="12"/>
  <c r="C31" i="12"/>
  <c r="C30" i="12"/>
  <c r="C29" i="12"/>
  <c r="C28" i="12"/>
  <c r="C27" i="12"/>
  <c r="C25" i="12"/>
  <c r="C24" i="12"/>
  <c r="C23" i="12"/>
  <c r="C22" i="12"/>
  <c r="C21" i="12"/>
  <c r="E5" i="12"/>
  <c r="D4" i="12"/>
  <c r="E4" i="12" s="1"/>
  <c r="F4" i="12" s="1"/>
  <c r="A1" i="12"/>
  <c r="C171" i="11"/>
  <c r="C167" i="11"/>
  <c r="D166" i="11"/>
  <c r="C166" i="11"/>
  <c r="CI165" i="11"/>
  <c r="CH165" i="11"/>
  <c r="CG165" i="11"/>
  <c r="CF165" i="11"/>
  <c r="CE165" i="11"/>
  <c r="CD165" i="11"/>
  <c r="CA165" i="11"/>
  <c r="BX165" i="11"/>
  <c r="BW165" i="11"/>
  <c r="BV165" i="11"/>
  <c r="BS165" i="11"/>
  <c r="BP165" i="11"/>
  <c r="BO165" i="11"/>
  <c r="BN165" i="11"/>
  <c r="BK165" i="11"/>
  <c r="BH165" i="11"/>
  <c r="BG165" i="11"/>
  <c r="BF165" i="11"/>
  <c r="BC165" i="11"/>
  <c r="BB165" i="11"/>
  <c r="BA165" i="11"/>
  <c r="AZ165" i="11"/>
  <c r="AY165" i="11"/>
  <c r="AX165" i="11"/>
  <c r="AU165" i="11"/>
  <c r="AR165" i="11"/>
  <c r="AQ165" i="11"/>
  <c r="AP165" i="11"/>
  <c r="AM165" i="11"/>
  <c r="AJ165" i="11"/>
  <c r="AI165" i="11"/>
  <c r="AH165" i="11"/>
  <c r="AE165" i="11"/>
  <c r="AB165" i="11"/>
  <c r="AA165" i="11"/>
  <c r="Z165" i="11"/>
  <c r="W165" i="11"/>
  <c r="V165" i="11"/>
  <c r="U165" i="11"/>
  <c r="T165" i="11"/>
  <c r="S165" i="11"/>
  <c r="R165" i="11"/>
  <c r="O165" i="11"/>
  <c r="L165" i="11"/>
  <c r="K165" i="11"/>
  <c r="J165" i="11"/>
  <c r="G165" i="11"/>
  <c r="D165" i="11"/>
  <c r="D167" i="11" s="1"/>
  <c r="C165" i="11"/>
  <c r="C164" i="11"/>
  <c r="C163" i="11"/>
  <c r="C159" i="11"/>
  <c r="C158" i="11"/>
  <c r="C153" i="11"/>
  <c r="C152" i="11"/>
  <c r="C151" i="11"/>
  <c r="C150" i="11"/>
  <c r="D147" i="11"/>
  <c r="C147" i="11"/>
  <c r="E139" i="11"/>
  <c r="F139" i="11" s="1"/>
  <c r="F166" i="11" s="1"/>
  <c r="C139" i="11"/>
  <c r="C138" i="11"/>
  <c r="C137" i="11"/>
  <c r="C130" i="11"/>
  <c r="E129" i="11"/>
  <c r="F129" i="11" s="1"/>
  <c r="G129" i="11" s="1"/>
  <c r="H129" i="11" s="1"/>
  <c r="I129" i="11" s="1"/>
  <c r="J129" i="11" s="1"/>
  <c r="K129" i="11" s="1"/>
  <c r="L129" i="11" s="1"/>
  <c r="M129" i="11" s="1"/>
  <c r="N129" i="11" s="1"/>
  <c r="O129" i="11" s="1"/>
  <c r="P129" i="11" s="1"/>
  <c r="Q129" i="11" s="1"/>
  <c r="R129" i="11" s="1"/>
  <c r="S129" i="11" s="1"/>
  <c r="T129" i="11" s="1"/>
  <c r="U129" i="11" s="1"/>
  <c r="V129" i="11" s="1"/>
  <c r="W129" i="11" s="1"/>
  <c r="X129" i="11" s="1"/>
  <c r="Y129" i="11" s="1"/>
  <c r="Z129" i="11" s="1"/>
  <c r="AA129" i="11" s="1"/>
  <c r="AB129" i="11" s="1"/>
  <c r="AC129" i="11" s="1"/>
  <c r="AD129" i="11" s="1"/>
  <c r="AE129" i="11" s="1"/>
  <c r="AF129" i="11" s="1"/>
  <c r="AG129" i="11" s="1"/>
  <c r="AH129" i="11" s="1"/>
  <c r="AI129" i="11" s="1"/>
  <c r="AJ129" i="11" s="1"/>
  <c r="AK129" i="11" s="1"/>
  <c r="AL129" i="11" s="1"/>
  <c r="AM129" i="11" s="1"/>
  <c r="AN129" i="11" s="1"/>
  <c r="AO129" i="11" s="1"/>
  <c r="AP129" i="11" s="1"/>
  <c r="AQ129" i="11" s="1"/>
  <c r="AR129" i="11" s="1"/>
  <c r="AS129" i="11" s="1"/>
  <c r="AT129" i="11" s="1"/>
  <c r="AU129" i="11" s="1"/>
  <c r="AV129" i="11" s="1"/>
  <c r="AW129" i="11" s="1"/>
  <c r="AX129" i="11" s="1"/>
  <c r="AY129" i="11" s="1"/>
  <c r="AZ129" i="11" s="1"/>
  <c r="BA129" i="11" s="1"/>
  <c r="BB129" i="11" s="1"/>
  <c r="BC129" i="11" s="1"/>
  <c r="BD129" i="11" s="1"/>
  <c r="BE129" i="11" s="1"/>
  <c r="BF129" i="11" s="1"/>
  <c r="BG129" i="11" s="1"/>
  <c r="BH129" i="11" s="1"/>
  <c r="BI129" i="11" s="1"/>
  <c r="BJ129" i="11" s="1"/>
  <c r="BK129" i="11" s="1"/>
  <c r="BL129" i="11" s="1"/>
  <c r="BM129" i="11" s="1"/>
  <c r="BN129" i="11" s="1"/>
  <c r="BO129" i="11" s="1"/>
  <c r="BP129" i="11" s="1"/>
  <c r="BQ129" i="11" s="1"/>
  <c r="BR129" i="11" s="1"/>
  <c r="BS129" i="11" s="1"/>
  <c r="BT129" i="11" s="1"/>
  <c r="BU129" i="11" s="1"/>
  <c r="BV129" i="11" s="1"/>
  <c r="BW129" i="11" s="1"/>
  <c r="BX129" i="11" s="1"/>
  <c r="BY129" i="11" s="1"/>
  <c r="BZ129" i="11" s="1"/>
  <c r="CA129" i="11" s="1"/>
  <c r="CB129" i="11" s="1"/>
  <c r="CC129" i="11" s="1"/>
  <c r="CD129" i="11" s="1"/>
  <c r="CE129" i="11" s="1"/>
  <c r="CF129" i="11" s="1"/>
  <c r="CG129" i="11" s="1"/>
  <c r="CH129" i="11" s="1"/>
  <c r="CI129" i="11" s="1"/>
  <c r="C129" i="11"/>
  <c r="C128" i="11"/>
  <c r="C125" i="11"/>
  <c r="E124" i="11"/>
  <c r="F124" i="11" s="1"/>
  <c r="G124" i="11" s="1"/>
  <c r="H124" i="11" s="1"/>
  <c r="I124" i="11" s="1"/>
  <c r="J124" i="11" s="1"/>
  <c r="K124" i="11" s="1"/>
  <c r="L124" i="11" s="1"/>
  <c r="M124" i="11" s="1"/>
  <c r="N124" i="11" s="1"/>
  <c r="O124" i="11" s="1"/>
  <c r="P124" i="11" s="1"/>
  <c r="Q124" i="11" s="1"/>
  <c r="R124" i="11" s="1"/>
  <c r="S124" i="11" s="1"/>
  <c r="T124" i="11" s="1"/>
  <c r="U124" i="11" s="1"/>
  <c r="V124" i="11" s="1"/>
  <c r="W124" i="11" s="1"/>
  <c r="X124" i="11" s="1"/>
  <c r="Y124" i="11" s="1"/>
  <c r="Z124" i="11" s="1"/>
  <c r="AA124" i="11" s="1"/>
  <c r="AB124" i="11" s="1"/>
  <c r="AC124" i="11" s="1"/>
  <c r="AD124" i="11" s="1"/>
  <c r="AE124" i="11" s="1"/>
  <c r="AF124" i="11" s="1"/>
  <c r="AG124" i="11" s="1"/>
  <c r="AH124" i="11" s="1"/>
  <c r="AI124" i="11" s="1"/>
  <c r="AJ124" i="11" s="1"/>
  <c r="AK124" i="11" s="1"/>
  <c r="AL124" i="11" s="1"/>
  <c r="AM124" i="11" s="1"/>
  <c r="AN124" i="11" s="1"/>
  <c r="AO124" i="11" s="1"/>
  <c r="AP124" i="11" s="1"/>
  <c r="AQ124" i="11" s="1"/>
  <c r="AR124" i="11" s="1"/>
  <c r="AS124" i="11" s="1"/>
  <c r="AT124" i="11" s="1"/>
  <c r="AU124" i="11" s="1"/>
  <c r="AV124" i="11" s="1"/>
  <c r="AW124" i="11" s="1"/>
  <c r="AX124" i="11" s="1"/>
  <c r="AY124" i="11" s="1"/>
  <c r="AZ124" i="11" s="1"/>
  <c r="BA124" i="11" s="1"/>
  <c r="BB124" i="11" s="1"/>
  <c r="BC124" i="11" s="1"/>
  <c r="BD124" i="11" s="1"/>
  <c r="BE124" i="11" s="1"/>
  <c r="BF124" i="11" s="1"/>
  <c r="BG124" i="11" s="1"/>
  <c r="BH124" i="11" s="1"/>
  <c r="BI124" i="11" s="1"/>
  <c r="BJ124" i="11" s="1"/>
  <c r="BK124" i="11" s="1"/>
  <c r="BL124" i="11" s="1"/>
  <c r="BM124" i="11" s="1"/>
  <c r="BN124" i="11" s="1"/>
  <c r="BO124" i="11" s="1"/>
  <c r="BP124" i="11" s="1"/>
  <c r="BQ124" i="11" s="1"/>
  <c r="BR124" i="11" s="1"/>
  <c r="BS124" i="11" s="1"/>
  <c r="BT124" i="11" s="1"/>
  <c r="BU124" i="11" s="1"/>
  <c r="BV124" i="11" s="1"/>
  <c r="BW124" i="11" s="1"/>
  <c r="BX124" i="11" s="1"/>
  <c r="BY124" i="11" s="1"/>
  <c r="BZ124" i="11" s="1"/>
  <c r="CA124" i="11" s="1"/>
  <c r="CB124" i="11" s="1"/>
  <c r="CC124" i="11" s="1"/>
  <c r="CD124" i="11" s="1"/>
  <c r="CE124" i="11" s="1"/>
  <c r="CF124" i="11" s="1"/>
  <c r="CG124" i="11" s="1"/>
  <c r="CH124" i="11" s="1"/>
  <c r="CI124" i="11" s="1"/>
  <c r="C124" i="11"/>
  <c r="E123" i="11"/>
  <c r="F123" i="11" s="1"/>
  <c r="G123" i="11" s="1"/>
  <c r="H123" i="11" s="1"/>
  <c r="I123" i="11" s="1"/>
  <c r="J123" i="11" s="1"/>
  <c r="K123" i="11" s="1"/>
  <c r="L123" i="11" s="1"/>
  <c r="M123" i="11" s="1"/>
  <c r="N123" i="11" s="1"/>
  <c r="O123" i="11" s="1"/>
  <c r="P123" i="11" s="1"/>
  <c r="Q123" i="11" s="1"/>
  <c r="R123" i="11" s="1"/>
  <c r="S123" i="11" s="1"/>
  <c r="T123" i="11" s="1"/>
  <c r="U123" i="11" s="1"/>
  <c r="V123" i="11" s="1"/>
  <c r="W123" i="11" s="1"/>
  <c r="X123" i="11" s="1"/>
  <c r="Y123" i="11" s="1"/>
  <c r="Z123" i="11" s="1"/>
  <c r="AA123" i="11" s="1"/>
  <c r="AB123" i="11" s="1"/>
  <c r="AC123" i="11" s="1"/>
  <c r="AD123" i="11" s="1"/>
  <c r="AE123" i="11" s="1"/>
  <c r="AF123" i="11" s="1"/>
  <c r="AG123" i="11" s="1"/>
  <c r="AH123" i="11" s="1"/>
  <c r="AI123" i="11" s="1"/>
  <c r="AJ123" i="11" s="1"/>
  <c r="AK123" i="11" s="1"/>
  <c r="AL123" i="11" s="1"/>
  <c r="AM123" i="11" s="1"/>
  <c r="AN123" i="11" s="1"/>
  <c r="AO123" i="11" s="1"/>
  <c r="AP123" i="11" s="1"/>
  <c r="AQ123" i="11" s="1"/>
  <c r="AR123" i="11" s="1"/>
  <c r="AS123" i="11" s="1"/>
  <c r="AT123" i="11" s="1"/>
  <c r="AU123" i="11" s="1"/>
  <c r="AV123" i="11" s="1"/>
  <c r="AW123" i="11" s="1"/>
  <c r="AX123" i="11" s="1"/>
  <c r="AY123" i="11" s="1"/>
  <c r="AZ123" i="11" s="1"/>
  <c r="BA123" i="11" s="1"/>
  <c r="BB123" i="11" s="1"/>
  <c r="BC123" i="11" s="1"/>
  <c r="BD123" i="11" s="1"/>
  <c r="BE123" i="11" s="1"/>
  <c r="BF123" i="11" s="1"/>
  <c r="BG123" i="11" s="1"/>
  <c r="BH123" i="11" s="1"/>
  <c r="BI123" i="11" s="1"/>
  <c r="BJ123" i="11" s="1"/>
  <c r="BK123" i="11" s="1"/>
  <c r="BL123" i="11" s="1"/>
  <c r="BM123" i="11" s="1"/>
  <c r="BN123" i="11" s="1"/>
  <c r="BO123" i="11" s="1"/>
  <c r="BP123" i="11" s="1"/>
  <c r="BQ123" i="11" s="1"/>
  <c r="BR123" i="11" s="1"/>
  <c r="BS123" i="11" s="1"/>
  <c r="BT123" i="11" s="1"/>
  <c r="BU123" i="11" s="1"/>
  <c r="BV123" i="11" s="1"/>
  <c r="BW123" i="11" s="1"/>
  <c r="BX123" i="11" s="1"/>
  <c r="BY123" i="11" s="1"/>
  <c r="BZ123" i="11" s="1"/>
  <c r="CA123" i="11" s="1"/>
  <c r="CB123" i="11" s="1"/>
  <c r="CC123" i="11" s="1"/>
  <c r="CD123" i="11" s="1"/>
  <c r="CE123" i="11" s="1"/>
  <c r="CF123" i="11" s="1"/>
  <c r="CG123" i="11" s="1"/>
  <c r="CH123" i="11" s="1"/>
  <c r="CI123" i="11" s="1"/>
  <c r="C123" i="11"/>
  <c r="E122" i="11"/>
  <c r="F122" i="11" s="1"/>
  <c r="G122" i="11" s="1"/>
  <c r="H122" i="11" s="1"/>
  <c r="I122" i="11" s="1"/>
  <c r="J122" i="11" s="1"/>
  <c r="K122" i="11" s="1"/>
  <c r="L122" i="11" s="1"/>
  <c r="M122" i="11" s="1"/>
  <c r="N122" i="11" s="1"/>
  <c r="O122" i="11" s="1"/>
  <c r="P122" i="11" s="1"/>
  <c r="Q122" i="11" s="1"/>
  <c r="R122" i="11" s="1"/>
  <c r="S122" i="11" s="1"/>
  <c r="T122" i="11" s="1"/>
  <c r="U122" i="11" s="1"/>
  <c r="V122" i="11" s="1"/>
  <c r="W122" i="11" s="1"/>
  <c r="X122" i="11" s="1"/>
  <c r="Y122" i="11" s="1"/>
  <c r="Z122" i="11" s="1"/>
  <c r="AA122" i="11" s="1"/>
  <c r="AB122" i="11" s="1"/>
  <c r="AC122" i="11" s="1"/>
  <c r="AD122" i="11" s="1"/>
  <c r="AE122" i="11" s="1"/>
  <c r="AF122" i="11" s="1"/>
  <c r="AG122" i="11" s="1"/>
  <c r="AH122" i="11" s="1"/>
  <c r="AI122" i="11" s="1"/>
  <c r="AJ122" i="11" s="1"/>
  <c r="AK122" i="11" s="1"/>
  <c r="AL122" i="11" s="1"/>
  <c r="AM122" i="11" s="1"/>
  <c r="AN122" i="11" s="1"/>
  <c r="AO122" i="11" s="1"/>
  <c r="AP122" i="11" s="1"/>
  <c r="AQ122" i="11" s="1"/>
  <c r="AR122" i="11" s="1"/>
  <c r="AS122" i="11" s="1"/>
  <c r="AT122" i="11" s="1"/>
  <c r="AU122" i="11" s="1"/>
  <c r="AV122" i="11" s="1"/>
  <c r="AW122" i="11" s="1"/>
  <c r="AX122" i="11" s="1"/>
  <c r="AY122" i="11" s="1"/>
  <c r="AZ122" i="11" s="1"/>
  <c r="BA122" i="11" s="1"/>
  <c r="BB122" i="11" s="1"/>
  <c r="BC122" i="11" s="1"/>
  <c r="BD122" i="11" s="1"/>
  <c r="BE122" i="11" s="1"/>
  <c r="BF122" i="11" s="1"/>
  <c r="BG122" i="11" s="1"/>
  <c r="BH122" i="11" s="1"/>
  <c r="BI122" i="11" s="1"/>
  <c r="BJ122" i="11" s="1"/>
  <c r="BK122" i="11" s="1"/>
  <c r="BL122" i="11" s="1"/>
  <c r="BM122" i="11" s="1"/>
  <c r="BN122" i="11" s="1"/>
  <c r="BO122" i="11" s="1"/>
  <c r="BP122" i="11" s="1"/>
  <c r="BQ122" i="11" s="1"/>
  <c r="BR122" i="11" s="1"/>
  <c r="BS122" i="11" s="1"/>
  <c r="BT122" i="11" s="1"/>
  <c r="BU122" i="11" s="1"/>
  <c r="BV122" i="11" s="1"/>
  <c r="BW122" i="11" s="1"/>
  <c r="BX122" i="11" s="1"/>
  <c r="BY122" i="11" s="1"/>
  <c r="BZ122" i="11" s="1"/>
  <c r="CA122" i="11" s="1"/>
  <c r="CB122" i="11" s="1"/>
  <c r="CC122" i="11" s="1"/>
  <c r="CD122" i="11" s="1"/>
  <c r="CE122" i="11" s="1"/>
  <c r="CF122" i="11" s="1"/>
  <c r="CG122" i="11" s="1"/>
  <c r="CH122" i="11" s="1"/>
  <c r="CI122" i="11" s="1"/>
  <c r="C122" i="11"/>
  <c r="E121" i="11"/>
  <c r="F121" i="11" s="1"/>
  <c r="G121" i="11" s="1"/>
  <c r="H121" i="11" s="1"/>
  <c r="I121" i="11" s="1"/>
  <c r="J121" i="11" s="1"/>
  <c r="K121" i="11" s="1"/>
  <c r="L121" i="11" s="1"/>
  <c r="M121" i="11" s="1"/>
  <c r="N121" i="11" s="1"/>
  <c r="O121" i="11" s="1"/>
  <c r="P121" i="11" s="1"/>
  <c r="Q121" i="11" s="1"/>
  <c r="R121" i="11" s="1"/>
  <c r="S121" i="11" s="1"/>
  <c r="T121" i="11" s="1"/>
  <c r="U121" i="11" s="1"/>
  <c r="V121" i="11" s="1"/>
  <c r="W121" i="11" s="1"/>
  <c r="X121" i="11" s="1"/>
  <c r="Y121" i="11" s="1"/>
  <c r="Z121" i="11" s="1"/>
  <c r="AA121" i="11" s="1"/>
  <c r="AB121" i="11" s="1"/>
  <c r="AC121" i="11" s="1"/>
  <c r="AD121" i="11" s="1"/>
  <c r="AE121" i="11" s="1"/>
  <c r="AF121" i="11" s="1"/>
  <c r="AG121" i="11" s="1"/>
  <c r="AH121" i="11" s="1"/>
  <c r="AI121" i="11" s="1"/>
  <c r="AJ121" i="11" s="1"/>
  <c r="AK121" i="11" s="1"/>
  <c r="AL121" i="11" s="1"/>
  <c r="AM121" i="11" s="1"/>
  <c r="AN121" i="11" s="1"/>
  <c r="AO121" i="11" s="1"/>
  <c r="AP121" i="11" s="1"/>
  <c r="AQ121" i="11" s="1"/>
  <c r="AR121" i="11" s="1"/>
  <c r="AS121" i="11" s="1"/>
  <c r="AT121" i="11" s="1"/>
  <c r="AU121" i="11" s="1"/>
  <c r="AV121" i="11" s="1"/>
  <c r="AW121" i="11" s="1"/>
  <c r="AX121" i="11" s="1"/>
  <c r="AY121" i="11" s="1"/>
  <c r="AZ121" i="11" s="1"/>
  <c r="BA121" i="11" s="1"/>
  <c r="BB121" i="11" s="1"/>
  <c r="BC121" i="11" s="1"/>
  <c r="BD121" i="11" s="1"/>
  <c r="BE121" i="11" s="1"/>
  <c r="BF121" i="11" s="1"/>
  <c r="BG121" i="11" s="1"/>
  <c r="BH121" i="11" s="1"/>
  <c r="BI121" i="11" s="1"/>
  <c r="BJ121" i="11" s="1"/>
  <c r="BK121" i="11" s="1"/>
  <c r="BL121" i="11" s="1"/>
  <c r="BM121" i="11" s="1"/>
  <c r="BN121" i="11" s="1"/>
  <c r="BO121" i="11" s="1"/>
  <c r="BP121" i="11" s="1"/>
  <c r="BQ121" i="11" s="1"/>
  <c r="BR121" i="11" s="1"/>
  <c r="BS121" i="11" s="1"/>
  <c r="BT121" i="11" s="1"/>
  <c r="BU121" i="11" s="1"/>
  <c r="BV121" i="11" s="1"/>
  <c r="BW121" i="11" s="1"/>
  <c r="BX121" i="11" s="1"/>
  <c r="BY121" i="11" s="1"/>
  <c r="BZ121" i="11" s="1"/>
  <c r="CA121" i="11" s="1"/>
  <c r="CB121" i="11" s="1"/>
  <c r="CC121" i="11" s="1"/>
  <c r="CD121" i="11" s="1"/>
  <c r="CE121" i="11" s="1"/>
  <c r="CF121" i="11" s="1"/>
  <c r="CG121" i="11" s="1"/>
  <c r="CH121" i="11" s="1"/>
  <c r="CI121" i="11" s="1"/>
  <c r="C121" i="11"/>
  <c r="C120" i="11"/>
  <c r="D112" i="11"/>
  <c r="C112" i="11"/>
  <c r="E111" i="11"/>
  <c r="F111" i="11" s="1"/>
  <c r="G111" i="11" s="1"/>
  <c r="H111" i="11" s="1"/>
  <c r="I111" i="11" s="1"/>
  <c r="J111" i="11" s="1"/>
  <c r="K111" i="11" s="1"/>
  <c r="L111" i="11" s="1"/>
  <c r="M111" i="11" s="1"/>
  <c r="N111" i="11" s="1"/>
  <c r="O111" i="11" s="1"/>
  <c r="P111" i="11" s="1"/>
  <c r="Q111" i="11" s="1"/>
  <c r="R111" i="11" s="1"/>
  <c r="S111" i="11" s="1"/>
  <c r="T111" i="11" s="1"/>
  <c r="U111" i="11" s="1"/>
  <c r="V111" i="11" s="1"/>
  <c r="W111" i="11" s="1"/>
  <c r="X111" i="11" s="1"/>
  <c r="Y111" i="11" s="1"/>
  <c r="Z111" i="11" s="1"/>
  <c r="AA111" i="11" s="1"/>
  <c r="AB111" i="11" s="1"/>
  <c r="AC111" i="11" s="1"/>
  <c r="AD111" i="11" s="1"/>
  <c r="AE111" i="11" s="1"/>
  <c r="AF111" i="11" s="1"/>
  <c r="AG111" i="11" s="1"/>
  <c r="AH111" i="11" s="1"/>
  <c r="AI111" i="11" s="1"/>
  <c r="AJ111" i="11" s="1"/>
  <c r="AK111" i="11" s="1"/>
  <c r="AL111" i="11" s="1"/>
  <c r="AM111" i="11" s="1"/>
  <c r="AN111" i="11" s="1"/>
  <c r="AO111" i="11" s="1"/>
  <c r="AP111" i="11" s="1"/>
  <c r="AQ111" i="11" s="1"/>
  <c r="AR111" i="11" s="1"/>
  <c r="AS111" i="11" s="1"/>
  <c r="AT111" i="11" s="1"/>
  <c r="AU111" i="11" s="1"/>
  <c r="AV111" i="11" s="1"/>
  <c r="AW111" i="11" s="1"/>
  <c r="AX111" i="11" s="1"/>
  <c r="AY111" i="11" s="1"/>
  <c r="AZ111" i="11" s="1"/>
  <c r="BA111" i="11" s="1"/>
  <c r="BB111" i="11" s="1"/>
  <c r="BC111" i="11" s="1"/>
  <c r="BD111" i="11" s="1"/>
  <c r="BE111" i="11" s="1"/>
  <c r="BF111" i="11" s="1"/>
  <c r="BG111" i="11" s="1"/>
  <c r="BH111" i="11" s="1"/>
  <c r="BI111" i="11" s="1"/>
  <c r="BJ111" i="11" s="1"/>
  <c r="BK111" i="11" s="1"/>
  <c r="BL111" i="11" s="1"/>
  <c r="BM111" i="11" s="1"/>
  <c r="BN111" i="11" s="1"/>
  <c r="BO111" i="11" s="1"/>
  <c r="BP111" i="11" s="1"/>
  <c r="BQ111" i="11" s="1"/>
  <c r="BR111" i="11" s="1"/>
  <c r="BS111" i="11" s="1"/>
  <c r="BT111" i="11" s="1"/>
  <c r="BU111" i="11" s="1"/>
  <c r="BV111" i="11" s="1"/>
  <c r="BW111" i="11" s="1"/>
  <c r="BX111" i="11" s="1"/>
  <c r="BY111" i="11" s="1"/>
  <c r="BZ111" i="11" s="1"/>
  <c r="CA111" i="11" s="1"/>
  <c r="CB111" i="11" s="1"/>
  <c r="CC111" i="11" s="1"/>
  <c r="CD111" i="11" s="1"/>
  <c r="CE111" i="11" s="1"/>
  <c r="CF111" i="11" s="1"/>
  <c r="CG111" i="11" s="1"/>
  <c r="CH111" i="11" s="1"/>
  <c r="CI111" i="11" s="1"/>
  <c r="C111" i="11"/>
  <c r="E110" i="11"/>
  <c r="F110" i="11" s="1"/>
  <c r="G110" i="11" s="1"/>
  <c r="H110" i="11" s="1"/>
  <c r="I110" i="11" s="1"/>
  <c r="J110" i="11" s="1"/>
  <c r="K110" i="11" s="1"/>
  <c r="L110" i="11" s="1"/>
  <c r="M110" i="11" s="1"/>
  <c r="N110" i="11" s="1"/>
  <c r="O110" i="11" s="1"/>
  <c r="P110" i="11" s="1"/>
  <c r="Q110" i="11" s="1"/>
  <c r="R110" i="11" s="1"/>
  <c r="S110" i="11" s="1"/>
  <c r="T110" i="11" s="1"/>
  <c r="U110" i="11" s="1"/>
  <c r="V110" i="11" s="1"/>
  <c r="W110" i="11" s="1"/>
  <c r="X110" i="11" s="1"/>
  <c r="Y110" i="11" s="1"/>
  <c r="Z110" i="11" s="1"/>
  <c r="AA110" i="11" s="1"/>
  <c r="AB110" i="11" s="1"/>
  <c r="AC110" i="11" s="1"/>
  <c r="AD110" i="11" s="1"/>
  <c r="AE110" i="11" s="1"/>
  <c r="AF110" i="11" s="1"/>
  <c r="AG110" i="11" s="1"/>
  <c r="AH110" i="11" s="1"/>
  <c r="AI110" i="11" s="1"/>
  <c r="AJ110" i="11" s="1"/>
  <c r="AK110" i="11" s="1"/>
  <c r="AL110" i="11" s="1"/>
  <c r="AM110" i="11" s="1"/>
  <c r="AN110" i="11" s="1"/>
  <c r="AO110" i="11" s="1"/>
  <c r="AP110" i="11" s="1"/>
  <c r="AQ110" i="11" s="1"/>
  <c r="AR110" i="11" s="1"/>
  <c r="AS110" i="11" s="1"/>
  <c r="AT110" i="11" s="1"/>
  <c r="AU110" i="11" s="1"/>
  <c r="AV110" i="11" s="1"/>
  <c r="AW110" i="11" s="1"/>
  <c r="AX110" i="11" s="1"/>
  <c r="AY110" i="11" s="1"/>
  <c r="AZ110" i="11" s="1"/>
  <c r="BA110" i="11" s="1"/>
  <c r="BB110" i="11" s="1"/>
  <c r="BC110" i="11" s="1"/>
  <c r="BD110" i="11" s="1"/>
  <c r="BE110" i="11" s="1"/>
  <c r="BF110" i="11" s="1"/>
  <c r="BG110" i="11" s="1"/>
  <c r="BH110" i="11" s="1"/>
  <c r="BI110" i="11" s="1"/>
  <c r="BJ110" i="11" s="1"/>
  <c r="BK110" i="11" s="1"/>
  <c r="BL110" i="11" s="1"/>
  <c r="BM110" i="11" s="1"/>
  <c r="BN110" i="11" s="1"/>
  <c r="BO110" i="11" s="1"/>
  <c r="BP110" i="11" s="1"/>
  <c r="BQ110" i="11" s="1"/>
  <c r="BR110" i="11" s="1"/>
  <c r="BS110" i="11" s="1"/>
  <c r="BT110" i="11" s="1"/>
  <c r="BU110" i="11" s="1"/>
  <c r="BV110" i="11" s="1"/>
  <c r="BW110" i="11" s="1"/>
  <c r="BX110" i="11" s="1"/>
  <c r="BY110" i="11" s="1"/>
  <c r="BZ110" i="11" s="1"/>
  <c r="CA110" i="11" s="1"/>
  <c r="CB110" i="11" s="1"/>
  <c r="CC110" i="11" s="1"/>
  <c r="CD110" i="11" s="1"/>
  <c r="CE110" i="11" s="1"/>
  <c r="CF110" i="11" s="1"/>
  <c r="CG110" i="11" s="1"/>
  <c r="CH110" i="11" s="1"/>
  <c r="CI110" i="11" s="1"/>
  <c r="C110" i="11"/>
  <c r="E109" i="11"/>
  <c r="F109" i="11" s="1"/>
  <c r="G109" i="11" s="1"/>
  <c r="H109" i="11" s="1"/>
  <c r="I109" i="11" s="1"/>
  <c r="J109" i="11" s="1"/>
  <c r="K109" i="11" s="1"/>
  <c r="L109" i="11" s="1"/>
  <c r="M109" i="11" s="1"/>
  <c r="N109" i="11" s="1"/>
  <c r="O109" i="11" s="1"/>
  <c r="P109" i="11" s="1"/>
  <c r="Q109" i="11" s="1"/>
  <c r="R109" i="11" s="1"/>
  <c r="S109" i="11" s="1"/>
  <c r="T109" i="11" s="1"/>
  <c r="U109" i="11" s="1"/>
  <c r="V109" i="11" s="1"/>
  <c r="W109" i="11" s="1"/>
  <c r="X109" i="11" s="1"/>
  <c r="Y109" i="11" s="1"/>
  <c r="Z109" i="11" s="1"/>
  <c r="AA109" i="11" s="1"/>
  <c r="AB109" i="11" s="1"/>
  <c r="AC109" i="11" s="1"/>
  <c r="AD109" i="11" s="1"/>
  <c r="AE109" i="11" s="1"/>
  <c r="AF109" i="11" s="1"/>
  <c r="AG109" i="11" s="1"/>
  <c r="AH109" i="11" s="1"/>
  <c r="AI109" i="11" s="1"/>
  <c r="AJ109" i="11" s="1"/>
  <c r="AK109" i="11" s="1"/>
  <c r="AL109" i="11" s="1"/>
  <c r="AM109" i="11" s="1"/>
  <c r="AN109" i="11" s="1"/>
  <c r="AO109" i="11" s="1"/>
  <c r="AP109" i="11" s="1"/>
  <c r="AQ109" i="11" s="1"/>
  <c r="AR109" i="11" s="1"/>
  <c r="AS109" i="11" s="1"/>
  <c r="AT109" i="11" s="1"/>
  <c r="AU109" i="11" s="1"/>
  <c r="AV109" i="11" s="1"/>
  <c r="AW109" i="11" s="1"/>
  <c r="AX109" i="11" s="1"/>
  <c r="AY109" i="11" s="1"/>
  <c r="AZ109" i="11" s="1"/>
  <c r="BA109" i="11" s="1"/>
  <c r="BB109" i="11" s="1"/>
  <c r="BC109" i="11" s="1"/>
  <c r="BD109" i="11" s="1"/>
  <c r="BE109" i="11" s="1"/>
  <c r="BF109" i="11" s="1"/>
  <c r="BG109" i="11" s="1"/>
  <c r="BH109" i="11" s="1"/>
  <c r="BI109" i="11" s="1"/>
  <c r="BJ109" i="11" s="1"/>
  <c r="BK109" i="11" s="1"/>
  <c r="BL109" i="11" s="1"/>
  <c r="BM109" i="11" s="1"/>
  <c r="BN109" i="11" s="1"/>
  <c r="BO109" i="11" s="1"/>
  <c r="BP109" i="11" s="1"/>
  <c r="BQ109" i="11" s="1"/>
  <c r="BR109" i="11" s="1"/>
  <c r="BS109" i="11" s="1"/>
  <c r="BT109" i="11" s="1"/>
  <c r="BU109" i="11" s="1"/>
  <c r="BV109" i="11" s="1"/>
  <c r="BW109" i="11" s="1"/>
  <c r="BX109" i="11" s="1"/>
  <c r="BY109" i="11" s="1"/>
  <c r="BZ109" i="11" s="1"/>
  <c r="CA109" i="11" s="1"/>
  <c r="CB109" i="11" s="1"/>
  <c r="CC109" i="11" s="1"/>
  <c r="CD109" i="11" s="1"/>
  <c r="CE109" i="11" s="1"/>
  <c r="CF109" i="11" s="1"/>
  <c r="CG109" i="11" s="1"/>
  <c r="CH109" i="11" s="1"/>
  <c r="CI109" i="11" s="1"/>
  <c r="C109" i="11"/>
  <c r="E108" i="11"/>
  <c r="C108" i="11"/>
  <c r="C105" i="11"/>
  <c r="E104" i="11"/>
  <c r="F104" i="11" s="1"/>
  <c r="G104" i="11" s="1"/>
  <c r="H104" i="11" s="1"/>
  <c r="I104" i="11" s="1"/>
  <c r="J104" i="11" s="1"/>
  <c r="K104" i="11" s="1"/>
  <c r="L104" i="11" s="1"/>
  <c r="M104" i="11" s="1"/>
  <c r="N104" i="11" s="1"/>
  <c r="O104" i="11" s="1"/>
  <c r="P104" i="11" s="1"/>
  <c r="Q104" i="11" s="1"/>
  <c r="R104" i="11" s="1"/>
  <c r="S104" i="11" s="1"/>
  <c r="T104" i="11" s="1"/>
  <c r="U104" i="11" s="1"/>
  <c r="V104" i="11" s="1"/>
  <c r="W104" i="11" s="1"/>
  <c r="X104" i="11" s="1"/>
  <c r="Y104" i="11" s="1"/>
  <c r="Z104" i="11" s="1"/>
  <c r="AA104" i="11" s="1"/>
  <c r="AB104" i="11" s="1"/>
  <c r="AC104" i="11" s="1"/>
  <c r="AD104" i="11" s="1"/>
  <c r="AE104" i="11" s="1"/>
  <c r="AF104" i="11" s="1"/>
  <c r="AG104" i="11" s="1"/>
  <c r="AH104" i="11" s="1"/>
  <c r="AI104" i="11" s="1"/>
  <c r="AJ104" i="11" s="1"/>
  <c r="AK104" i="11" s="1"/>
  <c r="AL104" i="11" s="1"/>
  <c r="AM104" i="11" s="1"/>
  <c r="AN104" i="11" s="1"/>
  <c r="AO104" i="11" s="1"/>
  <c r="AP104" i="11" s="1"/>
  <c r="AQ104" i="11" s="1"/>
  <c r="AR104" i="11" s="1"/>
  <c r="AS104" i="11" s="1"/>
  <c r="AT104" i="11" s="1"/>
  <c r="AU104" i="11" s="1"/>
  <c r="AV104" i="11" s="1"/>
  <c r="AW104" i="11" s="1"/>
  <c r="AX104" i="11" s="1"/>
  <c r="AY104" i="11" s="1"/>
  <c r="AZ104" i="11" s="1"/>
  <c r="BA104" i="11" s="1"/>
  <c r="BB104" i="11" s="1"/>
  <c r="BC104" i="11" s="1"/>
  <c r="BD104" i="11" s="1"/>
  <c r="BE104" i="11" s="1"/>
  <c r="BF104" i="11" s="1"/>
  <c r="BG104" i="11" s="1"/>
  <c r="BH104" i="11" s="1"/>
  <c r="BI104" i="11" s="1"/>
  <c r="BJ104" i="11" s="1"/>
  <c r="BK104" i="11" s="1"/>
  <c r="BL104" i="11" s="1"/>
  <c r="BM104" i="11" s="1"/>
  <c r="BN104" i="11" s="1"/>
  <c r="BO104" i="11" s="1"/>
  <c r="BP104" i="11" s="1"/>
  <c r="BQ104" i="11" s="1"/>
  <c r="BR104" i="11" s="1"/>
  <c r="BS104" i="11" s="1"/>
  <c r="BT104" i="11" s="1"/>
  <c r="BU104" i="11" s="1"/>
  <c r="BV104" i="11" s="1"/>
  <c r="BW104" i="11" s="1"/>
  <c r="BX104" i="11" s="1"/>
  <c r="BY104" i="11" s="1"/>
  <c r="BZ104" i="11" s="1"/>
  <c r="CA104" i="11" s="1"/>
  <c r="CB104" i="11" s="1"/>
  <c r="CC104" i="11" s="1"/>
  <c r="CD104" i="11" s="1"/>
  <c r="CE104" i="11" s="1"/>
  <c r="CF104" i="11" s="1"/>
  <c r="CG104" i="11" s="1"/>
  <c r="CH104" i="11" s="1"/>
  <c r="CI104" i="11" s="1"/>
  <c r="C104" i="11"/>
  <c r="C103" i="11"/>
  <c r="E102" i="11"/>
  <c r="C102" i="11"/>
  <c r="E101" i="11"/>
  <c r="F101" i="11" s="1"/>
  <c r="C101" i="11"/>
  <c r="C98" i="11"/>
  <c r="E97" i="11"/>
  <c r="F97" i="11" s="1"/>
  <c r="G97" i="11" s="1"/>
  <c r="H97" i="11" s="1"/>
  <c r="I97" i="11" s="1"/>
  <c r="J97" i="11" s="1"/>
  <c r="K97" i="11" s="1"/>
  <c r="L97" i="11" s="1"/>
  <c r="M97" i="11" s="1"/>
  <c r="N97" i="11" s="1"/>
  <c r="O97" i="11" s="1"/>
  <c r="P97" i="11" s="1"/>
  <c r="Q97" i="11" s="1"/>
  <c r="R97" i="11" s="1"/>
  <c r="S97" i="11" s="1"/>
  <c r="T97" i="11" s="1"/>
  <c r="U97" i="11" s="1"/>
  <c r="V97" i="11" s="1"/>
  <c r="W97" i="11" s="1"/>
  <c r="X97" i="11" s="1"/>
  <c r="Y97" i="11" s="1"/>
  <c r="Z97" i="11" s="1"/>
  <c r="AA97" i="11" s="1"/>
  <c r="AB97" i="11" s="1"/>
  <c r="AC97" i="11" s="1"/>
  <c r="AD97" i="11" s="1"/>
  <c r="AE97" i="11" s="1"/>
  <c r="AF97" i="11" s="1"/>
  <c r="AG97" i="11" s="1"/>
  <c r="AH97" i="11" s="1"/>
  <c r="AI97" i="11" s="1"/>
  <c r="AJ97" i="11" s="1"/>
  <c r="AK97" i="11" s="1"/>
  <c r="AL97" i="11" s="1"/>
  <c r="AM97" i="11" s="1"/>
  <c r="AN97" i="11" s="1"/>
  <c r="AO97" i="11" s="1"/>
  <c r="AP97" i="11" s="1"/>
  <c r="AQ97" i="11" s="1"/>
  <c r="AR97" i="11" s="1"/>
  <c r="AS97" i="11" s="1"/>
  <c r="AT97" i="11" s="1"/>
  <c r="AU97" i="11" s="1"/>
  <c r="AV97" i="11" s="1"/>
  <c r="AW97" i="11" s="1"/>
  <c r="AX97" i="11" s="1"/>
  <c r="AY97" i="11" s="1"/>
  <c r="AZ97" i="11" s="1"/>
  <c r="BA97" i="11" s="1"/>
  <c r="BB97" i="11" s="1"/>
  <c r="BC97" i="11" s="1"/>
  <c r="BD97" i="11" s="1"/>
  <c r="BE97" i="11" s="1"/>
  <c r="BF97" i="11" s="1"/>
  <c r="BG97" i="11" s="1"/>
  <c r="BH97" i="11" s="1"/>
  <c r="BI97" i="11" s="1"/>
  <c r="BJ97" i="11" s="1"/>
  <c r="BK97" i="11" s="1"/>
  <c r="BL97" i="11" s="1"/>
  <c r="BM97" i="11" s="1"/>
  <c r="BN97" i="11" s="1"/>
  <c r="BO97" i="11" s="1"/>
  <c r="BP97" i="11" s="1"/>
  <c r="BQ97" i="11" s="1"/>
  <c r="BR97" i="11" s="1"/>
  <c r="BS97" i="11" s="1"/>
  <c r="BT97" i="11" s="1"/>
  <c r="BU97" i="11" s="1"/>
  <c r="BV97" i="11" s="1"/>
  <c r="BW97" i="11" s="1"/>
  <c r="BX97" i="11" s="1"/>
  <c r="BY97" i="11" s="1"/>
  <c r="BZ97" i="11" s="1"/>
  <c r="CA97" i="11" s="1"/>
  <c r="CB97" i="11" s="1"/>
  <c r="CC97" i="11" s="1"/>
  <c r="CD97" i="11" s="1"/>
  <c r="CE97" i="11" s="1"/>
  <c r="CF97" i="11" s="1"/>
  <c r="CG97" i="11" s="1"/>
  <c r="CH97" i="11" s="1"/>
  <c r="CI97" i="11" s="1"/>
  <c r="C97" i="11"/>
  <c r="E96" i="11"/>
  <c r="F96" i="11" s="1"/>
  <c r="G96" i="11" s="1"/>
  <c r="H96" i="11" s="1"/>
  <c r="I96" i="11" s="1"/>
  <c r="J96" i="11" s="1"/>
  <c r="K96" i="11" s="1"/>
  <c r="L96" i="11" s="1"/>
  <c r="M96" i="11" s="1"/>
  <c r="N96" i="11" s="1"/>
  <c r="O96" i="11" s="1"/>
  <c r="P96" i="11" s="1"/>
  <c r="Q96" i="11" s="1"/>
  <c r="R96" i="11" s="1"/>
  <c r="S96" i="11" s="1"/>
  <c r="T96" i="11" s="1"/>
  <c r="U96" i="11" s="1"/>
  <c r="V96" i="11" s="1"/>
  <c r="W96" i="11" s="1"/>
  <c r="X96" i="11" s="1"/>
  <c r="Y96" i="11" s="1"/>
  <c r="Z96" i="11" s="1"/>
  <c r="AA96" i="11" s="1"/>
  <c r="AB96" i="11" s="1"/>
  <c r="AC96" i="11" s="1"/>
  <c r="AD96" i="11" s="1"/>
  <c r="AE96" i="11" s="1"/>
  <c r="AF96" i="11" s="1"/>
  <c r="AG96" i="11" s="1"/>
  <c r="AH96" i="11" s="1"/>
  <c r="AI96" i="11" s="1"/>
  <c r="AJ96" i="11" s="1"/>
  <c r="AK96" i="11" s="1"/>
  <c r="AL96" i="11" s="1"/>
  <c r="AM96" i="11" s="1"/>
  <c r="AN96" i="11" s="1"/>
  <c r="AO96" i="11" s="1"/>
  <c r="AP96" i="11" s="1"/>
  <c r="AQ96" i="11" s="1"/>
  <c r="AR96" i="11" s="1"/>
  <c r="AS96" i="11" s="1"/>
  <c r="AT96" i="11" s="1"/>
  <c r="AU96" i="11" s="1"/>
  <c r="AV96" i="11" s="1"/>
  <c r="AW96" i="11" s="1"/>
  <c r="AX96" i="11" s="1"/>
  <c r="AY96" i="11" s="1"/>
  <c r="AZ96" i="11" s="1"/>
  <c r="BA96" i="11" s="1"/>
  <c r="BB96" i="11" s="1"/>
  <c r="BC96" i="11" s="1"/>
  <c r="BD96" i="11" s="1"/>
  <c r="BE96" i="11" s="1"/>
  <c r="BF96" i="11" s="1"/>
  <c r="BG96" i="11" s="1"/>
  <c r="BH96" i="11" s="1"/>
  <c r="BI96" i="11" s="1"/>
  <c r="BJ96" i="11" s="1"/>
  <c r="BK96" i="11" s="1"/>
  <c r="BL96" i="11" s="1"/>
  <c r="BM96" i="11" s="1"/>
  <c r="BN96" i="11" s="1"/>
  <c r="BO96" i="11" s="1"/>
  <c r="BP96" i="11" s="1"/>
  <c r="BQ96" i="11" s="1"/>
  <c r="BR96" i="11" s="1"/>
  <c r="BS96" i="11" s="1"/>
  <c r="BT96" i="11" s="1"/>
  <c r="BU96" i="11" s="1"/>
  <c r="BV96" i="11" s="1"/>
  <c r="BW96" i="11" s="1"/>
  <c r="BX96" i="11" s="1"/>
  <c r="BY96" i="11" s="1"/>
  <c r="BZ96" i="11" s="1"/>
  <c r="CA96" i="11" s="1"/>
  <c r="CB96" i="11" s="1"/>
  <c r="CC96" i="11" s="1"/>
  <c r="CD96" i="11" s="1"/>
  <c r="CE96" i="11" s="1"/>
  <c r="CF96" i="11" s="1"/>
  <c r="CG96" i="11" s="1"/>
  <c r="CH96" i="11" s="1"/>
  <c r="CI96" i="11" s="1"/>
  <c r="C96" i="11"/>
  <c r="E95" i="11"/>
  <c r="F95" i="11" s="1"/>
  <c r="G95" i="11" s="1"/>
  <c r="H95" i="11" s="1"/>
  <c r="I95" i="11" s="1"/>
  <c r="J95" i="11" s="1"/>
  <c r="K95" i="11" s="1"/>
  <c r="L95" i="11" s="1"/>
  <c r="M95" i="11" s="1"/>
  <c r="N95" i="11" s="1"/>
  <c r="O95" i="11" s="1"/>
  <c r="P95" i="11" s="1"/>
  <c r="Q95" i="11" s="1"/>
  <c r="R95" i="11" s="1"/>
  <c r="S95" i="11" s="1"/>
  <c r="T95" i="11" s="1"/>
  <c r="U95" i="11" s="1"/>
  <c r="V95" i="11" s="1"/>
  <c r="W95" i="11" s="1"/>
  <c r="X95" i="11" s="1"/>
  <c r="Y95" i="11" s="1"/>
  <c r="Z95" i="11" s="1"/>
  <c r="AA95" i="11" s="1"/>
  <c r="AB95" i="11" s="1"/>
  <c r="AC95" i="11" s="1"/>
  <c r="AD95" i="11" s="1"/>
  <c r="AE95" i="11" s="1"/>
  <c r="AF95" i="11" s="1"/>
  <c r="AG95" i="11" s="1"/>
  <c r="AH95" i="11" s="1"/>
  <c r="AI95" i="11" s="1"/>
  <c r="AJ95" i="11" s="1"/>
  <c r="AK95" i="11" s="1"/>
  <c r="AL95" i="11" s="1"/>
  <c r="AM95" i="11" s="1"/>
  <c r="AN95" i="11" s="1"/>
  <c r="AO95" i="11" s="1"/>
  <c r="AP95" i="11" s="1"/>
  <c r="AQ95" i="11" s="1"/>
  <c r="AR95" i="11" s="1"/>
  <c r="AS95" i="11" s="1"/>
  <c r="AT95" i="11" s="1"/>
  <c r="AU95" i="11" s="1"/>
  <c r="AV95" i="11" s="1"/>
  <c r="AW95" i="11" s="1"/>
  <c r="AX95" i="11" s="1"/>
  <c r="AY95" i="11" s="1"/>
  <c r="AZ95" i="11" s="1"/>
  <c r="BA95" i="11" s="1"/>
  <c r="BB95" i="11" s="1"/>
  <c r="BC95" i="11" s="1"/>
  <c r="BD95" i="11" s="1"/>
  <c r="BE95" i="11" s="1"/>
  <c r="BF95" i="11" s="1"/>
  <c r="BG95" i="11" s="1"/>
  <c r="BH95" i="11" s="1"/>
  <c r="BI95" i="11" s="1"/>
  <c r="BJ95" i="11" s="1"/>
  <c r="BK95" i="11" s="1"/>
  <c r="BL95" i="11" s="1"/>
  <c r="BM95" i="11" s="1"/>
  <c r="BN95" i="11" s="1"/>
  <c r="BO95" i="11" s="1"/>
  <c r="BP95" i="11" s="1"/>
  <c r="BQ95" i="11" s="1"/>
  <c r="BR95" i="11" s="1"/>
  <c r="BS95" i="11" s="1"/>
  <c r="BT95" i="11" s="1"/>
  <c r="BU95" i="11" s="1"/>
  <c r="BV95" i="11" s="1"/>
  <c r="BW95" i="11" s="1"/>
  <c r="BX95" i="11" s="1"/>
  <c r="BY95" i="11" s="1"/>
  <c r="BZ95" i="11" s="1"/>
  <c r="CA95" i="11" s="1"/>
  <c r="CB95" i="11" s="1"/>
  <c r="CC95" i="11" s="1"/>
  <c r="CD95" i="11" s="1"/>
  <c r="CE95" i="11" s="1"/>
  <c r="CF95" i="11" s="1"/>
  <c r="CG95" i="11" s="1"/>
  <c r="CH95" i="11" s="1"/>
  <c r="CI95" i="11" s="1"/>
  <c r="C95" i="11"/>
  <c r="E94" i="11"/>
  <c r="F94" i="11" s="1"/>
  <c r="G94" i="11" s="1"/>
  <c r="H94" i="11" s="1"/>
  <c r="I94" i="11" s="1"/>
  <c r="J94" i="11" s="1"/>
  <c r="K94" i="11" s="1"/>
  <c r="L94" i="11" s="1"/>
  <c r="M94" i="11" s="1"/>
  <c r="N94" i="11" s="1"/>
  <c r="O94" i="11" s="1"/>
  <c r="P94" i="11" s="1"/>
  <c r="Q94" i="11" s="1"/>
  <c r="R94" i="11" s="1"/>
  <c r="S94" i="11" s="1"/>
  <c r="T94" i="11" s="1"/>
  <c r="U94" i="11" s="1"/>
  <c r="V94" i="11" s="1"/>
  <c r="W94" i="11" s="1"/>
  <c r="X94" i="11" s="1"/>
  <c r="Y94" i="11" s="1"/>
  <c r="Z94" i="11" s="1"/>
  <c r="AA94" i="11" s="1"/>
  <c r="AB94" i="11" s="1"/>
  <c r="AC94" i="11" s="1"/>
  <c r="AD94" i="11" s="1"/>
  <c r="AE94" i="11" s="1"/>
  <c r="AF94" i="11" s="1"/>
  <c r="AG94" i="11" s="1"/>
  <c r="AH94" i="11" s="1"/>
  <c r="AI94" i="11" s="1"/>
  <c r="AJ94" i="11" s="1"/>
  <c r="AK94" i="11" s="1"/>
  <c r="AL94" i="11" s="1"/>
  <c r="AM94" i="11" s="1"/>
  <c r="AN94" i="11" s="1"/>
  <c r="AO94" i="11" s="1"/>
  <c r="AP94" i="11" s="1"/>
  <c r="AQ94" i="11" s="1"/>
  <c r="AR94" i="11" s="1"/>
  <c r="AS94" i="11" s="1"/>
  <c r="AT94" i="11" s="1"/>
  <c r="AU94" i="11" s="1"/>
  <c r="AV94" i="11" s="1"/>
  <c r="AW94" i="11" s="1"/>
  <c r="AX94" i="11" s="1"/>
  <c r="AY94" i="11" s="1"/>
  <c r="AZ94" i="11" s="1"/>
  <c r="BA94" i="11" s="1"/>
  <c r="BB94" i="11" s="1"/>
  <c r="BC94" i="11" s="1"/>
  <c r="BD94" i="11" s="1"/>
  <c r="BE94" i="11" s="1"/>
  <c r="BF94" i="11" s="1"/>
  <c r="BG94" i="11" s="1"/>
  <c r="BH94" i="11" s="1"/>
  <c r="BI94" i="11" s="1"/>
  <c r="BJ94" i="11" s="1"/>
  <c r="BK94" i="11" s="1"/>
  <c r="BL94" i="11" s="1"/>
  <c r="BM94" i="11" s="1"/>
  <c r="BN94" i="11" s="1"/>
  <c r="BO94" i="11" s="1"/>
  <c r="BP94" i="11" s="1"/>
  <c r="BQ94" i="11" s="1"/>
  <c r="BR94" i="11" s="1"/>
  <c r="BS94" i="11" s="1"/>
  <c r="BT94" i="11" s="1"/>
  <c r="BU94" i="11" s="1"/>
  <c r="BV94" i="11" s="1"/>
  <c r="BW94" i="11" s="1"/>
  <c r="BX94" i="11" s="1"/>
  <c r="BY94" i="11" s="1"/>
  <c r="BZ94" i="11" s="1"/>
  <c r="CA94" i="11" s="1"/>
  <c r="CB94" i="11" s="1"/>
  <c r="CC94" i="11" s="1"/>
  <c r="CD94" i="11" s="1"/>
  <c r="CE94" i="11" s="1"/>
  <c r="CF94" i="11" s="1"/>
  <c r="CG94" i="11" s="1"/>
  <c r="CH94" i="11" s="1"/>
  <c r="CI94" i="11" s="1"/>
  <c r="C94" i="11"/>
  <c r="C93" i="11"/>
  <c r="C85" i="11"/>
  <c r="C83" i="11"/>
  <c r="CH82" i="11"/>
  <c r="CE82" i="11"/>
  <c r="BB82" i="11"/>
  <c r="AY82" i="11"/>
  <c r="V82" i="11"/>
  <c r="S82" i="11"/>
  <c r="C82" i="11"/>
  <c r="C81" i="11"/>
  <c r="C79" i="11"/>
  <c r="C76" i="11"/>
  <c r="C75" i="11"/>
  <c r="C72" i="11"/>
  <c r="E71" i="11"/>
  <c r="D71" i="11"/>
  <c r="C71" i="11"/>
  <c r="A71" i="11"/>
  <c r="A42" i="12" s="1"/>
  <c r="D70" i="11"/>
  <c r="C70" i="11"/>
  <c r="A70" i="11"/>
  <c r="A41" i="12" s="1"/>
  <c r="E69" i="11"/>
  <c r="D69" i="11"/>
  <c r="C69" i="11"/>
  <c r="A69" i="11"/>
  <c r="A40" i="12" s="1"/>
  <c r="D68" i="11"/>
  <c r="C68" i="11"/>
  <c r="A68" i="11"/>
  <c r="A39" i="12" s="1"/>
  <c r="D67" i="11"/>
  <c r="C67" i="11"/>
  <c r="A67" i="11"/>
  <c r="A38" i="12" s="1"/>
  <c r="D66" i="11"/>
  <c r="C66" i="11"/>
  <c r="A66" i="11"/>
  <c r="A37" i="12" s="1"/>
  <c r="C65" i="11"/>
  <c r="A65" i="11"/>
  <c r="A36" i="12" s="1"/>
  <c r="C64" i="11"/>
  <c r="C63" i="11"/>
  <c r="C60" i="11"/>
  <c r="C59" i="11"/>
  <c r="A59" i="11"/>
  <c r="A30" i="12" s="1"/>
  <c r="C58" i="11"/>
  <c r="A58" i="11"/>
  <c r="A29" i="12" s="1"/>
  <c r="D57" i="11"/>
  <c r="C57" i="11"/>
  <c r="A57" i="11"/>
  <c r="A28" i="12" s="1"/>
  <c r="C56" i="11"/>
  <c r="CF54" i="11"/>
  <c r="CC54" i="11"/>
  <c r="CA54" i="11"/>
  <c r="BX54" i="11"/>
  <c r="BU54" i="11"/>
  <c r="BS54" i="11"/>
  <c r="BP54" i="11"/>
  <c r="BK54" i="11"/>
  <c r="BH54" i="11"/>
  <c r="BE54" i="11"/>
  <c r="AZ54" i="11"/>
  <c r="AW54" i="11"/>
  <c r="AU54" i="11"/>
  <c r="AR54" i="11"/>
  <c r="AO54" i="11"/>
  <c r="AM54" i="11"/>
  <c r="AJ54" i="11"/>
  <c r="AE54" i="11"/>
  <c r="AB54" i="11"/>
  <c r="Y54" i="11"/>
  <c r="T54" i="11"/>
  <c r="Q54" i="11"/>
  <c r="O54" i="11"/>
  <c r="L54" i="11"/>
  <c r="I54" i="11"/>
  <c r="D54" i="11"/>
  <c r="C54" i="11"/>
  <c r="A54" i="11"/>
  <c r="A25" i="12" s="1"/>
  <c r="CG53" i="11"/>
  <c r="CC53" i="11"/>
  <c r="CB53" i="11"/>
  <c r="BV53" i="11"/>
  <c r="BU53" i="11"/>
  <c r="BT53" i="11"/>
  <c r="BQ53" i="11"/>
  <c r="BL53" i="11"/>
  <c r="BI53" i="11"/>
  <c r="BE53" i="11"/>
  <c r="BD53" i="11"/>
  <c r="AX53" i="11"/>
  <c r="AW53" i="11"/>
  <c r="AV53" i="11"/>
  <c r="AU53" i="11"/>
  <c r="AS53" i="11"/>
  <c r="AO53" i="11"/>
  <c r="AN53" i="11"/>
  <c r="AK53" i="11"/>
  <c r="AG53" i="11"/>
  <c r="Y53" i="11"/>
  <c r="X53" i="11"/>
  <c r="W53" i="11"/>
  <c r="U53" i="11"/>
  <c r="Q53" i="11"/>
  <c r="P53" i="11"/>
  <c r="M53" i="11"/>
  <c r="I53" i="11"/>
  <c r="C53" i="11"/>
  <c r="A53" i="11"/>
  <c r="A24" i="12" s="1"/>
  <c r="CI52" i="11"/>
  <c r="CH52" i="11"/>
  <c r="CB52" i="11"/>
  <c r="CA52" i="11"/>
  <c r="BZ52" i="11"/>
  <c r="BW52" i="11"/>
  <c r="BT52" i="11"/>
  <c r="BS52" i="11"/>
  <c r="BL52" i="11"/>
  <c r="BK52" i="11"/>
  <c r="BJ52" i="11"/>
  <c r="BG52" i="11"/>
  <c r="BD52" i="11"/>
  <c r="AY52" i="11"/>
  <c r="AV52" i="11"/>
  <c r="AU52" i="11"/>
  <c r="AT52" i="11"/>
  <c r="AQ52" i="11"/>
  <c r="AN52" i="11"/>
  <c r="AF52" i="11"/>
  <c r="AE52" i="11"/>
  <c r="AD52" i="11"/>
  <c r="X52" i="11"/>
  <c r="V52" i="11"/>
  <c r="S52" i="11"/>
  <c r="P52" i="11"/>
  <c r="O52" i="11"/>
  <c r="N52" i="11"/>
  <c r="H52" i="11"/>
  <c r="G52" i="11"/>
  <c r="C52" i="11"/>
  <c r="A52" i="11"/>
  <c r="A23" i="12" s="1"/>
  <c r="CI51" i="11"/>
  <c r="CE51" i="11"/>
  <c r="CC51" i="11"/>
  <c r="CA51" i="11"/>
  <c r="BX51" i="11"/>
  <c r="BT51" i="11"/>
  <c r="BP51" i="11"/>
  <c r="BO51" i="11"/>
  <c r="BL51" i="11"/>
  <c r="BH51" i="11"/>
  <c r="BG51" i="11"/>
  <c r="BE51" i="11"/>
  <c r="BC51" i="11"/>
  <c r="AZ51" i="11"/>
  <c r="AY51" i="11"/>
  <c r="AW51" i="11"/>
  <c r="AV51" i="11"/>
  <c r="AO51" i="11"/>
  <c r="AN51" i="11"/>
  <c r="AM51" i="11"/>
  <c r="AJ51" i="11"/>
  <c r="AI51" i="11"/>
  <c r="AE51" i="11"/>
  <c r="AB51" i="11"/>
  <c r="AA51" i="11"/>
  <c r="X51" i="11"/>
  <c r="S51" i="11"/>
  <c r="Q51" i="11"/>
  <c r="O51" i="11"/>
  <c r="I51" i="11"/>
  <c r="H51" i="11"/>
  <c r="D51" i="11"/>
  <c r="C51" i="11"/>
  <c r="C50" i="11"/>
  <c r="E7" i="11"/>
  <c r="D4" i="11"/>
  <c r="E4" i="11" s="1"/>
  <c r="F4" i="11" s="1"/>
  <c r="F5" i="11" s="1"/>
  <c r="A1" i="11"/>
  <c r="O78" i="9" a="1"/>
  <c r="O78" i="9" s="1"/>
  <c r="N78" i="9" a="1"/>
  <c r="N78" i="9" s="1"/>
  <c r="M78" i="9" a="1"/>
  <c r="M78" i="9" s="1"/>
  <c r="L78" i="9" a="1"/>
  <c r="L78" i="9" s="1"/>
  <c r="K78" i="9" a="1"/>
  <c r="K78" i="9" s="1"/>
  <c r="J78" i="9" a="1"/>
  <c r="J78" i="9" s="1"/>
  <c r="I78" i="9" a="1"/>
  <c r="I78" i="9" s="1"/>
  <c r="H78" i="9" a="1"/>
  <c r="H78" i="9" s="1"/>
  <c r="G78" i="9" a="1"/>
  <c r="G78" i="9" s="1"/>
  <c r="F78" i="9" a="1"/>
  <c r="F78" i="9" s="1"/>
  <c r="E78" i="9" a="1"/>
  <c r="E78" i="9" s="1"/>
  <c r="D78" i="9" a="1"/>
  <c r="D78" i="9" s="1"/>
  <c r="O77" i="9" a="1"/>
  <c r="O77" i="9" s="1"/>
  <c r="N77" i="9" a="1"/>
  <c r="N77" i="9" s="1"/>
  <c r="M77" i="9" a="1"/>
  <c r="M77" i="9" s="1"/>
  <c r="L77" i="9" a="1"/>
  <c r="L77" i="9" s="1"/>
  <c r="K77" i="9" a="1"/>
  <c r="K77" i="9" s="1"/>
  <c r="J77" i="9" a="1"/>
  <c r="J77" i="9" s="1"/>
  <c r="I77" i="9" a="1"/>
  <c r="I77" i="9" s="1"/>
  <c r="H77" i="9" a="1"/>
  <c r="H77" i="9" s="1"/>
  <c r="G77" i="9" a="1"/>
  <c r="G77" i="9" s="1"/>
  <c r="F77" i="9" a="1"/>
  <c r="F77" i="9" s="1"/>
  <c r="E77" i="9" a="1"/>
  <c r="E77" i="9" s="1"/>
  <c r="D77" i="9" a="1"/>
  <c r="D77" i="9" s="1"/>
  <c r="O76" i="9" a="1"/>
  <c r="O76" i="9" s="1"/>
  <c r="N76" i="9" a="1"/>
  <c r="N76" i="9" s="1"/>
  <c r="M76" i="9" a="1"/>
  <c r="M76" i="9" s="1"/>
  <c r="L76" i="9" a="1"/>
  <c r="L76" i="9" s="1"/>
  <c r="K76" i="9" a="1"/>
  <c r="K76" i="9" s="1"/>
  <c r="J76" i="9" a="1"/>
  <c r="J76" i="9" s="1"/>
  <c r="I76" i="9" a="1"/>
  <c r="I76" i="9" s="1"/>
  <c r="H76" i="9" a="1"/>
  <c r="H76" i="9" s="1"/>
  <c r="G76" i="9" a="1"/>
  <c r="G76" i="9" s="1"/>
  <c r="F76" i="9" a="1"/>
  <c r="F76" i="9" s="1"/>
  <c r="E76" i="9" a="1"/>
  <c r="E76" i="9" s="1"/>
  <c r="D76" i="9" a="1"/>
  <c r="D76" i="9" s="1"/>
  <c r="O75" i="9" a="1"/>
  <c r="O75" i="9" s="1"/>
  <c r="N75" i="9" a="1"/>
  <c r="N75" i="9" s="1"/>
  <c r="M75" i="9" a="1"/>
  <c r="M75" i="9" s="1"/>
  <c r="L75" i="9" a="1"/>
  <c r="L75" i="9" s="1"/>
  <c r="K75" i="9" a="1"/>
  <c r="K75" i="9" s="1"/>
  <c r="J75" i="9" a="1"/>
  <c r="J75" i="9" s="1"/>
  <c r="I75" i="9" a="1"/>
  <c r="I75" i="9" s="1"/>
  <c r="H75" i="9" a="1"/>
  <c r="H75" i="9" s="1"/>
  <c r="G75" i="9" a="1"/>
  <c r="G75" i="9" s="1"/>
  <c r="F75" i="9" a="1"/>
  <c r="F75" i="9" s="1"/>
  <c r="E75" i="9" a="1"/>
  <c r="E75" i="9" s="1"/>
  <c r="D75" i="9" a="1"/>
  <c r="D75" i="9" s="1"/>
  <c r="A73" i="9"/>
  <c r="A78" i="9" s="1"/>
  <c r="A72" i="9"/>
  <c r="A77" i="9" s="1"/>
  <c r="A71" i="9"/>
  <c r="A76" i="9" s="1"/>
  <c r="O67" i="9"/>
  <c r="G67" i="9" s="1"/>
  <c r="A31" i="9"/>
  <c r="A30" i="9"/>
  <c r="CC30" i="9" s="1"/>
  <c r="BB29" i="9"/>
  <c r="A29" i="9"/>
  <c r="AD29" i="9" s="1"/>
  <c r="A28" i="9"/>
  <c r="A27" i="9"/>
  <c r="A26" i="9"/>
  <c r="A36" i="9" s="1"/>
  <c r="S36" i="9" s="1"/>
  <c r="A25" i="9"/>
  <c r="A13" i="9"/>
  <c r="A12" i="9"/>
  <c r="A11" i="9"/>
  <c r="E5" i="9"/>
  <c r="D5" i="9"/>
  <c r="A1" i="9"/>
  <c r="M19" i="8"/>
  <c r="C19" i="8"/>
  <c r="R18" i="8"/>
  <c r="M18" i="8"/>
  <c r="H18" i="8"/>
  <c r="C18" i="8"/>
  <c r="M10" i="8"/>
  <c r="C10" i="8"/>
  <c r="R9" i="8"/>
  <c r="M9" i="8"/>
  <c r="H9" i="8"/>
  <c r="C9" i="8"/>
  <c r="B1" i="8"/>
  <c r="D14" i="6"/>
  <c r="AA9" i="6"/>
  <c r="K9" i="6"/>
  <c r="D9" i="6"/>
  <c r="AA6" i="6"/>
  <c r="K6" i="6"/>
  <c r="B9" i="5"/>
  <c r="A24" i="4"/>
  <c r="A23" i="4"/>
  <c r="A22" i="4"/>
  <c r="B10" i="4"/>
  <c r="A10" i="4"/>
  <c r="B9" i="4"/>
  <c r="A9" i="4"/>
  <c r="A1" i="3"/>
  <c r="G139" i="11" l="1"/>
  <c r="A26" i="19"/>
  <c r="A23" i="19"/>
  <c r="G29" i="9"/>
  <c r="BD30" i="9"/>
  <c r="AW30" i="9"/>
  <c r="A25" i="19"/>
  <c r="I29" i="9"/>
  <c r="AG29" i="9"/>
  <c r="BG29" i="9"/>
  <c r="J30" i="9"/>
  <c r="BN30" i="9"/>
  <c r="E220" i="18"/>
  <c r="F247" i="18"/>
  <c r="AL29" i="9"/>
  <c r="D238" i="18"/>
  <c r="D97" i="18" s="1"/>
  <c r="D65" i="11" s="1"/>
  <c r="BI29" i="9"/>
  <c r="Q29" i="9"/>
  <c r="AM29" i="9"/>
  <c r="BJ29" i="9"/>
  <c r="U30" i="9"/>
  <c r="BY30" i="9"/>
  <c r="G301" i="18"/>
  <c r="H301" i="18" s="1"/>
  <c r="I301" i="18" s="1"/>
  <c r="J301" i="18" s="1"/>
  <c r="K301" i="18" s="1"/>
  <c r="L301" i="18" s="1"/>
  <c r="M301" i="18" s="1"/>
  <c r="N301" i="18" s="1"/>
  <c r="O301" i="18" s="1"/>
  <c r="P301" i="18" s="1"/>
  <c r="Q301" i="18" s="1"/>
  <c r="R301" i="18" s="1"/>
  <c r="S301" i="18" s="1"/>
  <c r="T301" i="18" s="1"/>
  <c r="U301" i="18" s="1"/>
  <c r="V301" i="18" s="1"/>
  <c r="W301" i="18" s="1"/>
  <c r="X301" i="18" s="1"/>
  <c r="Y301" i="18" s="1"/>
  <c r="Z301" i="18" s="1"/>
  <c r="AA301" i="18" s="1"/>
  <c r="AB301" i="18" s="1"/>
  <c r="AC301" i="18" s="1"/>
  <c r="AD301" i="18" s="1"/>
  <c r="AE301" i="18" s="1"/>
  <c r="AF301" i="18" s="1"/>
  <c r="AG301" i="18" s="1"/>
  <c r="AH301" i="18" s="1"/>
  <c r="AI301" i="18" s="1"/>
  <c r="AJ301" i="18" s="1"/>
  <c r="AK301" i="18" s="1"/>
  <c r="AL301" i="18" s="1"/>
  <c r="AM301" i="18" s="1"/>
  <c r="AN301" i="18" s="1"/>
  <c r="AO301" i="18" s="1"/>
  <c r="AP301" i="18" s="1"/>
  <c r="AQ301" i="18" s="1"/>
  <c r="AR301" i="18" s="1"/>
  <c r="AS301" i="18" s="1"/>
  <c r="AT301" i="18" s="1"/>
  <c r="AU301" i="18" s="1"/>
  <c r="AV301" i="18" s="1"/>
  <c r="AW301" i="18" s="1"/>
  <c r="AX301" i="18" s="1"/>
  <c r="AY301" i="18" s="1"/>
  <c r="AZ301" i="18" s="1"/>
  <c r="BA301" i="18" s="1"/>
  <c r="BB301" i="18" s="1"/>
  <c r="BC301" i="18" s="1"/>
  <c r="BD301" i="18" s="1"/>
  <c r="BE301" i="18" s="1"/>
  <c r="BF301" i="18" s="1"/>
  <c r="BG301" i="18" s="1"/>
  <c r="BH301" i="18" s="1"/>
  <c r="BI301" i="18" s="1"/>
  <c r="BJ301" i="18" s="1"/>
  <c r="BK301" i="18" s="1"/>
  <c r="BL301" i="18" s="1"/>
  <c r="BM301" i="18" s="1"/>
  <c r="BN301" i="18" s="1"/>
  <c r="BO301" i="18" s="1"/>
  <c r="BP301" i="18" s="1"/>
  <c r="BQ301" i="18" s="1"/>
  <c r="BR301" i="18" s="1"/>
  <c r="BS301" i="18" s="1"/>
  <c r="BT301" i="18" s="1"/>
  <c r="BU301" i="18" s="1"/>
  <c r="BV301" i="18" s="1"/>
  <c r="BW301" i="18" s="1"/>
  <c r="BX301" i="18" s="1"/>
  <c r="BY301" i="18" s="1"/>
  <c r="BZ301" i="18" s="1"/>
  <c r="CA301" i="18" s="1"/>
  <c r="CB301" i="18" s="1"/>
  <c r="CC301" i="18" s="1"/>
  <c r="CD301" i="18" s="1"/>
  <c r="CE301" i="18" s="1"/>
  <c r="CF301" i="18" s="1"/>
  <c r="CG301" i="18" s="1"/>
  <c r="CH301" i="18" s="1"/>
  <c r="CI301" i="18" s="1"/>
  <c r="BV30" i="9"/>
  <c r="AO29" i="9"/>
  <c r="CG30" i="9"/>
  <c r="K29" i="9"/>
  <c r="R29" i="9"/>
  <c r="BR29" i="9"/>
  <c r="AB30" i="9"/>
  <c r="S29" i="9"/>
  <c r="AW29" i="9"/>
  <c r="BU29" i="9"/>
  <c r="AL30" i="9"/>
  <c r="Q30" i="9"/>
  <c r="AA29" i="9"/>
  <c r="AX29" i="9"/>
  <c r="BW29" i="9"/>
  <c r="AS30" i="9"/>
  <c r="BI31" i="9"/>
  <c r="F29" i="9"/>
  <c r="AC29" i="9"/>
  <c r="AY29" i="9"/>
  <c r="CE29" i="9"/>
  <c r="F300" i="18"/>
  <c r="G300" i="18" s="1"/>
  <c r="G303" i="18" s="1"/>
  <c r="G101" i="18" s="1"/>
  <c r="G69" i="11" s="1"/>
  <c r="E20" i="16"/>
  <c r="E57" i="11"/>
  <c r="E56" i="11" s="1"/>
  <c r="E12" i="9" s="1"/>
  <c r="F25" i="16"/>
  <c r="F56" i="16"/>
  <c r="G56" i="16" s="1"/>
  <c r="H56" i="16" s="1"/>
  <c r="D20" i="16"/>
  <c r="E49" i="16"/>
  <c r="E18" i="16" s="1"/>
  <c r="E58" i="11" s="1"/>
  <c r="AQ50" i="11"/>
  <c r="AQ11" i="9" s="1"/>
  <c r="A70" i="9"/>
  <c r="A75" i="9" s="1"/>
  <c r="AA82" i="11"/>
  <c r="BG82" i="11"/>
  <c r="AT16" i="15"/>
  <c r="AT51" i="11" s="1"/>
  <c r="AB17" i="15"/>
  <c r="AB52" i="11" s="1"/>
  <c r="A21" i="4"/>
  <c r="AD82" i="11"/>
  <c r="BJ82" i="11"/>
  <c r="F16" i="15"/>
  <c r="F51" i="11" s="1"/>
  <c r="AA20" i="15"/>
  <c r="BZ16" i="15"/>
  <c r="BZ51" i="11" s="1"/>
  <c r="K18" i="15"/>
  <c r="K53" i="11" s="1"/>
  <c r="AI18" i="15"/>
  <c r="AI53" i="11" s="1"/>
  <c r="AU20" i="15"/>
  <c r="F21" i="15"/>
  <c r="N21" i="15"/>
  <c r="BW20" i="15"/>
  <c r="AI82" i="11"/>
  <c r="BO82" i="11"/>
  <c r="AL16" i="15"/>
  <c r="AL51" i="11" s="1"/>
  <c r="BH17" i="15"/>
  <c r="BH52" i="11" s="1"/>
  <c r="BH50" i="11" s="1"/>
  <c r="BH11" i="9" s="1"/>
  <c r="AU82" i="11"/>
  <c r="AY21" i="15"/>
  <c r="BR82" i="11"/>
  <c r="Q82" i="11"/>
  <c r="AW82" i="11"/>
  <c r="CC82" i="11"/>
  <c r="BW51" i="11"/>
  <c r="BW50" i="11" s="1"/>
  <c r="BW11" i="9" s="1"/>
  <c r="BW82" i="11"/>
  <c r="S21" i="15"/>
  <c r="AA21" i="15"/>
  <c r="AQ21" i="15"/>
  <c r="BG21" i="15"/>
  <c r="CE21" i="15"/>
  <c r="H82" i="11"/>
  <c r="AN82" i="11"/>
  <c r="BT82" i="11"/>
  <c r="AI50" i="11"/>
  <c r="AI11" i="9" s="1"/>
  <c r="K20" i="15"/>
  <c r="D4" i="14"/>
  <c r="D5" i="14" s="1"/>
  <c r="E166" i="11"/>
  <c r="BO50" i="11"/>
  <c r="BO11" i="9" s="1"/>
  <c r="D4" i="9"/>
  <c r="CC50" i="11"/>
  <c r="CC11" i="9" s="1"/>
  <c r="E4" i="9"/>
  <c r="Q50" i="11"/>
  <c r="Q11" i="9" s="1"/>
  <c r="F4" i="9"/>
  <c r="S50" i="11"/>
  <c r="S11" i="9" s="1"/>
  <c r="W50" i="11"/>
  <c r="W11" i="9" s="1"/>
  <c r="D56" i="11"/>
  <c r="D12" i="9" s="1"/>
  <c r="AW50" i="11"/>
  <c r="AW11" i="9" s="1"/>
  <c r="A24" i="19"/>
  <c r="A28" i="19"/>
  <c r="AK21" i="15"/>
  <c r="G21" i="15"/>
  <c r="G18" i="15"/>
  <c r="G53" i="11" s="1"/>
  <c r="G82" i="11"/>
  <c r="O18" i="15"/>
  <c r="O82" i="11"/>
  <c r="O21" i="15"/>
  <c r="W21" i="15"/>
  <c r="W82" i="11"/>
  <c r="AE82" i="11"/>
  <c r="AE18" i="15"/>
  <c r="AE53" i="11" s="1"/>
  <c r="AE50" i="11" s="1"/>
  <c r="AE11" i="9" s="1"/>
  <c r="AM82" i="11"/>
  <c r="AM21" i="15"/>
  <c r="AM18" i="15"/>
  <c r="AM53" i="11" s="1"/>
  <c r="AM50" i="11" s="1"/>
  <c r="AM11" i="9" s="1"/>
  <c r="BC18" i="15"/>
  <c r="BC53" i="11" s="1"/>
  <c r="BC50" i="11" s="1"/>
  <c r="BC11" i="9" s="1"/>
  <c r="BC82" i="11"/>
  <c r="BK18" i="15"/>
  <c r="BK53" i="11" s="1"/>
  <c r="BK82" i="11"/>
  <c r="BS21" i="15"/>
  <c r="BS18" i="15"/>
  <c r="BS53" i="11" s="1"/>
  <c r="BS82" i="11"/>
  <c r="CA18" i="15"/>
  <c r="CA82" i="11"/>
  <c r="CA21" i="15"/>
  <c r="CI21" i="15"/>
  <c r="CI82" i="11"/>
  <c r="X30" i="9"/>
  <c r="BA30" i="9"/>
  <c r="CE50" i="11"/>
  <c r="CE11" i="9" s="1"/>
  <c r="BS51" i="11"/>
  <c r="AN19" i="15"/>
  <c r="AN54" i="11" s="1"/>
  <c r="AN50" i="11" s="1"/>
  <c r="AN11" i="9" s="1"/>
  <c r="J16" i="15"/>
  <c r="J51" i="11" s="1"/>
  <c r="J50" i="11" s="1"/>
  <c r="J11" i="9" s="1"/>
  <c r="J82" i="11"/>
  <c r="R16" i="15"/>
  <c r="R51" i="11" s="1"/>
  <c r="R50" i="11" s="1"/>
  <c r="R11" i="9" s="1"/>
  <c r="R82" i="11"/>
  <c r="Z16" i="15"/>
  <c r="Z51" i="11" s="1"/>
  <c r="Z50" i="11" s="1"/>
  <c r="Z11" i="9" s="1"/>
  <c r="Z82" i="11"/>
  <c r="AH16" i="15"/>
  <c r="AH51" i="11" s="1"/>
  <c r="AH50" i="11" s="1"/>
  <c r="AH11" i="9" s="1"/>
  <c r="AH82" i="11"/>
  <c r="AP16" i="15"/>
  <c r="AP51" i="11" s="1"/>
  <c r="AP50" i="11" s="1"/>
  <c r="AP11" i="9" s="1"/>
  <c r="AP82" i="11"/>
  <c r="AX16" i="15"/>
  <c r="AX51" i="11" s="1"/>
  <c r="AX50" i="11" s="1"/>
  <c r="AX11" i="9" s="1"/>
  <c r="AX82" i="11"/>
  <c r="BF16" i="15"/>
  <c r="BF51" i="11" s="1"/>
  <c r="BF50" i="11" s="1"/>
  <c r="BF11" i="9" s="1"/>
  <c r="BF82" i="11"/>
  <c r="BN16" i="15"/>
  <c r="BN51" i="11" s="1"/>
  <c r="BN50" i="11" s="1"/>
  <c r="BN11" i="9" s="1"/>
  <c r="BN82" i="11"/>
  <c r="BV16" i="15"/>
  <c r="BV51" i="11" s="1"/>
  <c r="BV50" i="11" s="1"/>
  <c r="BV11" i="9" s="1"/>
  <c r="BV82" i="11"/>
  <c r="CD16" i="15"/>
  <c r="CD51" i="11" s="1"/>
  <c r="CD50" i="11" s="1"/>
  <c r="CD11" i="9" s="1"/>
  <c r="CD82" i="11"/>
  <c r="I21" i="15"/>
  <c r="I82" i="11"/>
  <c r="I17" i="15"/>
  <c r="I52" i="11" s="1"/>
  <c r="I50" i="11" s="1"/>
  <c r="I11" i="9" s="1"/>
  <c r="Y82" i="11"/>
  <c r="Y21" i="15"/>
  <c r="Y17" i="15"/>
  <c r="Y52" i="11" s="1"/>
  <c r="AG17" i="15"/>
  <c r="AG52" i="11" s="1"/>
  <c r="AG50" i="11" s="1"/>
  <c r="AG11" i="9" s="1"/>
  <c r="AG82" i="11"/>
  <c r="AO82" i="11"/>
  <c r="AO17" i="15"/>
  <c r="AO52" i="11" s="1"/>
  <c r="AO50" i="11" s="1"/>
  <c r="AO11" i="9" s="1"/>
  <c r="BE82" i="11"/>
  <c r="BE17" i="15"/>
  <c r="BE52" i="11" s="1"/>
  <c r="BE50" i="11" s="1"/>
  <c r="BE11" i="9" s="1"/>
  <c r="BM17" i="15"/>
  <c r="BM52" i="11" s="1"/>
  <c r="BM82" i="11"/>
  <c r="BU21" i="15"/>
  <c r="BU82" i="11"/>
  <c r="BU17" i="15"/>
  <c r="BU52" i="11" s="1"/>
  <c r="BU50" i="11" s="1"/>
  <c r="BU11" i="9" s="1"/>
  <c r="P19" i="15"/>
  <c r="P54" i="11" s="1"/>
  <c r="P82" i="11"/>
  <c r="AF82" i="11"/>
  <c r="AF19" i="15"/>
  <c r="AF54" i="11" s="1"/>
  <c r="AF50" i="11" s="1"/>
  <c r="AF11" i="9" s="1"/>
  <c r="CI36" i="9"/>
  <c r="I36" i="9"/>
  <c r="CI30" i="9"/>
  <c r="CH30" i="9"/>
  <c r="BX30" i="9"/>
  <c r="BM30" i="9"/>
  <c r="BB30" i="9"/>
  <c r="AR30" i="9"/>
  <c r="AG30" i="9"/>
  <c r="V30" i="9"/>
  <c r="L30" i="9"/>
  <c r="CF30" i="9"/>
  <c r="BU30" i="9"/>
  <c r="BJ30" i="9"/>
  <c r="AZ30" i="9"/>
  <c r="AO30" i="9"/>
  <c r="AD30" i="9"/>
  <c r="T30" i="9"/>
  <c r="I30" i="9"/>
  <c r="A40" i="9"/>
  <c r="CD30" i="9"/>
  <c r="BT30" i="9"/>
  <c r="BI30" i="9"/>
  <c r="AX30" i="9"/>
  <c r="AN30" i="9"/>
  <c r="AC30" i="9"/>
  <c r="R30" i="9"/>
  <c r="H30" i="9"/>
  <c r="CB30" i="9"/>
  <c r="BQ30" i="9"/>
  <c r="BF30" i="9"/>
  <c r="AV30" i="9"/>
  <c r="AK30" i="9"/>
  <c r="Z30" i="9"/>
  <c r="P30" i="9"/>
  <c r="E30" i="9"/>
  <c r="BZ30" i="9"/>
  <c r="BP30" i="9"/>
  <c r="BP50" i="9" s="1"/>
  <c r="BE30" i="9"/>
  <c r="AT30" i="9"/>
  <c r="AJ30" i="9"/>
  <c r="Y30" i="9"/>
  <c r="N30" i="9"/>
  <c r="D30" i="9"/>
  <c r="AF30" i="9"/>
  <c r="BH30" i="9"/>
  <c r="CI31" i="9"/>
  <c r="BT31" i="9"/>
  <c r="AY31" i="9"/>
  <c r="AN31" i="9"/>
  <c r="S31" i="9"/>
  <c r="H31" i="9"/>
  <c r="W20" i="15"/>
  <c r="BA51" i="11"/>
  <c r="BA50" i="11" s="1"/>
  <c r="BA11" i="9" s="1"/>
  <c r="BA20" i="15"/>
  <c r="BK20" i="15"/>
  <c r="CI18" i="15"/>
  <c r="CI53" i="11" s="1"/>
  <c r="CI50" i="11" s="1"/>
  <c r="CI11" i="9" s="1"/>
  <c r="BT19" i="15"/>
  <c r="BT54" i="11" s="1"/>
  <c r="BT50" i="11" s="1"/>
  <c r="BT11" i="9" s="1"/>
  <c r="AV21" i="15"/>
  <c r="AV19" i="15"/>
  <c r="AV54" i="11" s="1"/>
  <c r="AV82" i="11"/>
  <c r="BD82" i="11"/>
  <c r="BD19" i="15"/>
  <c r="BD54" i="11" s="1"/>
  <c r="BD50" i="11" s="1"/>
  <c r="BD11" i="9" s="1"/>
  <c r="BL82" i="11"/>
  <c r="BL19" i="15"/>
  <c r="BL54" i="11" s="1"/>
  <c r="BL50" i="11" s="1"/>
  <c r="BL11" i="9" s="1"/>
  <c r="BL21" i="15"/>
  <c r="CB19" i="15"/>
  <c r="CB54" i="11" s="1"/>
  <c r="CB50" i="11" s="1"/>
  <c r="CB11" i="9" s="1"/>
  <c r="CB82" i="11"/>
  <c r="F30" i="9"/>
  <c r="AH30" i="9"/>
  <c r="BL30" i="9"/>
  <c r="AC31" i="9"/>
  <c r="K51" i="11"/>
  <c r="K50" i="11" s="1"/>
  <c r="K11" i="9" s="1"/>
  <c r="AR51" i="11"/>
  <c r="P21" i="15"/>
  <c r="BC21" i="15"/>
  <c r="E16" i="15"/>
  <c r="E21" i="15"/>
  <c r="E82" i="11"/>
  <c r="M16" i="15"/>
  <c r="M82" i="11"/>
  <c r="M21" i="15"/>
  <c r="U21" i="15"/>
  <c r="U16" i="15"/>
  <c r="U82" i="11"/>
  <c r="AC82" i="11"/>
  <c r="AK16" i="15"/>
  <c r="AK82" i="11"/>
  <c r="AS21" i="15"/>
  <c r="AS82" i="11"/>
  <c r="AS16" i="15"/>
  <c r="BA21" i="15"/>
  <c r="BA82" i="11"/>
  <c r="BI21" i="15"/>
  <c r="BI16" i="15"/>
  <c r="BI82" i="11"/>
  <c r="BQ16" i="15"/>
  <c r="BQ21" i="15"/>
  <c r="BQ82" i="11"/>
  <c r="BY16" i="15"/>
  <c r="BY82" i="11"/>
  <c r="BY21" i="15"/>
  <c r="CG21" i="15"/>
  <c r="CG16" i="15"/>
  <c r="CG82" i="11"/>
  <c r="D17" i="15"/>
  <c r="D52" i="11" s="1"/>
  <c r="D50" i="11" s="1"/>
  <c r="D82" i="11"/>
  <c r="L17" i="15"/>
  <c r="L52" i="11" s="1"/>
  <c r="L50" i="11" s="1"/>
  <c r="L11" i="9" s="1"/>
  <c r="L82" i="11"/>
  <c r="T17" i="15"/>
  <c r="T52" i="11" s="1"/>
  <c r="T50" i="11" s="1"/>
  <c r="T11" i="9" s="1"/>
  <c r="T82" i="11"/>
  <c r="AJ17" i="15"/>
  <c r="AJ52" i="11" s="1"/>
  <c r="AJ82" i="11"/>
  <c r="AR17" i="15"/>
  <c r="AR52" i="11" s="1"/>
  <c r="AR82" i="11"/>
  <c r="AZ17" i="15"/>
  <c r="AZ52" i="11" s="1"/>
  <c r="AZ50" i="11" s="1"/>
  <c r="AZ11" i="9" s="1"/>
  <c r="AZ82" i="11"/>
  <c r="BP17" i="15"/>
  <c r="BP52" i="11" s="1"/>
  <c r="BP50" i="11" s="1"/>
  <c r="BP11" i="9" s="1"/>
  <c r="BP82" i="11"/>
  <c r="BX17" i="15"/>
  <c r="BX52" i="11" s="1"/>
  <c r="BX50" i="11" s="1"/>
  <c r="BX11" i="9" s="1"/>
  <c r="BX82" i="11"/>
  <c r="CF17" i="15"/>
  <c r="CF52" i="11" s="1"/>
  <c r="CF50" i="11" s="1"/>
  <c r="CF11" i="9" s="1"/>
  <c r="CF82" i="11"/>
  <c r="G20" i="15"/>
  <c r="G51" i="11"/>
  <c r="AE20" i="15"/>
  <c r="X82" i="11"/>
  <c r="X19" i="15"/>
  <c r="X54" i="11" s="1"/>
  <c r="X50" i="11" s="1"/>
  <c r="X11" i="9" s="1"/>
  <c r="AA50" i="11"/>
  <c r="AA11" i="9" s="1"/>
  <c r="AY50" i="11"/>
  <c r="AY11" i="9" s="1"/>
  <c r="Y20" i="15"/>
  <c r="Y51" i="11"/>
  <c r="Y50" i="11" s="1"/>
  <c r="Y11" i="9" s="1"/>
  <c r="BM51" i="11"/>
  <c r="X21" i="15"/>
  <c r="BK21" i="15"/>
  <c r="BG50" i="11"/>
  <c r="BG11" i="9" s="1"/>
  <c r="CI29" i="9"/>
  <c r="CH29" i="9"/>
  <c r="CD29" i="9"/>
  <c r="CC29" i="9"/>
  <c r="BS29" i="9"/>
  <c r="V29" i="9"/>
  <c r="AQ29" i="9"/>
  <c r="BM29" i="9"/>
  <c r="M30" i="9"/>
  <c r="AP30" i="9"/>
  <c r="BR30" i="9"/>
  <c r="CE31" i="9"/>
  <c r="G4" i="11"/>
  <c r="G6" i="11" s="1"/>
  <c r="P50" i="11"/>
  <c r="P11" i="9" s="1"/>
  <c r="AU50" i="11"/>
  <c r="AU11" i="9" s="1"/>
  <c r="AC20" i="15"/>
  <c r="AC21" i="15"/>
  <c r="AE21" i="15"/>
  <c r="AU21" i="15"/>
  <c r="AB50" i="11"/>
  <c r="AB11" i="9" s="1"/>
  <c r="AJ50" i="11"/>
  <c r="AJ11" i="9" s="1"/>
  <c r="H20" i="15"/>
  <c r="Q20" i="15"/>
  <c r="CC20" i="15"/>
  <c r="I20" i="15"/>
  <c r="S20" i="15"/>
  <c r="CE20" i="15"/>
  <c r="AN21" i="15"/>
  <c r="D21" i="15"/>
  <c r="L21" i="15"/>
  <c r="T21" i="15"/>
  <c r="AB21" i="15"/>
  <c r="AJ21" i="15"/>
  <c r="AR21" i="15"/>
  <c r="AZ21" i="15"/>
  <c r="BH21" i="15"/>
  <c r="BP21" i="15"/>
  <c r="BX21" i="15"/>
  <c r="CF21" i="15"/>
  <c r="BK50" i="11"/>
  <c r="BK11" i="9" s="1"/>
  <c r="BO20" i="15"/>
  <c r="BD21" i="15"/>
  <c r="H50" i="11"/>
  <c r="H11" i="9" s="1"/>
  <c r="AV50" i="11"/>
  <c r="AV11" i="9" s="1"/>
  <c r="AC50" i="11"/>
  <c r="AC11" i="9" s="1"/>
  <c r="AW20" i="15"/>
  <c r="BG20" i="15"/>
  <c r="AF21" i="15"/>
  <c r="E4" i="14"/>
  <c r="E5" i="14" s="1"/>
  <c r="AO20" i="15"/>
  <c r="AY20" i="15"/>
  <c r="H21" i="15"/>
  <c r="BT21" i="15"/>
  <c r="AQ20" i="15"/>
  <c r="AZ20" i="15"/>
  <c r="V21" i="15"/>
  <c r="AD21" i="15"/>
  <c r="AL21" i="15"/>
  <c r="AT21" i="15"/>
  <c r="BB21" i="15"/>
  <c r="BJ21" i="15"/>
  <c r="BR21" i="15"/>
  <c r="BZ21" i="15"/>
  <c r="CH21" i="15"/>
  <c r="E31" i="9"/>
  <c r="P31" i="9"/>
  <c r="AA31" i="9"/>
  <c r="AK31" i="9"/>
  <c r="AV31" i="9"/>
  <c r="BG31" i="9"/>
  <c r="BQ31" i="9"/>
  <c r="CB31" i="9"/>
  <c r="F36" i="9"/>
  <c r="Q36" i="9"/>
  <c r="AA36" i="9"/>
  <c r="AL36" i="9"/>
  <c r="AW36" i="9"/>
  <c r="BG36" i="9"/>
  <c r="BR36" i="9"/>
  <c r="CC36" i="9"/>
  <c r="G31" i="9"/>
  <c r="Q31" i="9"/>
  <c r="AB31" i="9"/>
  <c r="AM31" i="9"/>
  <c r="AW31" i="9"/>
  <c r="BH31" i="9"/>
  <c r="BS31" i="9"/>
  <c r="CC31" i="9"/>
  <c r="G36" i="9"/>
  <c r="R36" i="9"/>
  <c r="AC36" i="9"/>
  <c r="AM36" i="9"/>
  <c r="AX36" i="9"/>
  <c r="BI36" i="9"/>
  <c r="BS36" i="9"/>
  <c r="CD36" i="9"/>
  <c r="AD36" i="9"/>
  <c r="AO36" i="9"/>
  <c r="AY36" i="9"/>
  <c r="BJ36" i="9"/>
  <c r="BU36" i="9"/>
  <c r="CE36" i="9"/>
  <c r="A38" i="9"/>
  <c r="J29" i="9"/>
  <c r="U29" i="9"/>
  <c r="AE29" i="9"/>
  <c r="AP29" i="9"/>
  <c r="BA29" i="9"/>
  <c r="BK29" i="9"/>
  <c r="BV29" i="9"/>
  <c r="CG29" i="9"/>
  <c r="I31" i="9"/>
  <c r="T31" i="9"/>
  <c r="AE31" i="9"/>
  <c r="AO31" i="9"/>
  <c r="AZ31" i="9"/>
  <c r="BK31" i="9"/>
  <c r="BU31" i="9"/>
  <c r="CF31" i="9"/>
  <c r="J36" i="9"/>
  <c r="U36" i="9"/>
  <c r="AE36" i="9"/>
  <c r="AP36" i="9"/>
  <c r="BA36" i="9"/>
  <c r="BK36" i="9"/>
  <c r="BV36" i="9"/>
  <c r="CG36" i="9"/>
  <c r="M40" i="9"/>
  <c r="Z40" i="9"/>
  <c r="AO40" i="9"/>
  <c r="BE40" i="9"/>
  <c r="K31" i="9"/>
  <c r="U31" i="9"/>
  <c r="AF31" i="9"/>
  <c r="AQ31" i="9"/>
  <c r="BA31" i="9"/>
  <c r="BL31" i="9"/>
  <c r="BW31" i="9"/>
  <c r="CG31" i="9"/>
  <c r="K36" i="9"/>
  <c r="V36" i="9"/>
  <c r="AG36" i="9"/>
  <c r="AQ36" i="9"/>
  <c r="BB36" i="9"/>
  <c r="BM36" i="9"/>
  <c r="BW36" i="9"/>
  <c r="CH36" i="9"/>
  <c r="M29" i="9"/>
  <c r="W29" i="9"/>
  <c r="AH29" i="9"/>
  <c r="AS29" i="9"/>
  <c r="BC29" i="9"/>
  <c r="BN29" i="9"/>
  <c r="BY29" i="9"/>
  <c r="L31" i="9"/>
  <c r="W31" i="9"/>
  <c r="AG31" i="9"/>
  <c r="AR31" i="9"/>
  <c r="BC31" i="9"/>
  <c r="BM31" i="9"/>
  <c r="BX31" i="9"/>
  <c r="M36" i="9"/>
  <c r="W36" i="9"/>
  <c r="AH36" i="9"/>
  <c r="AS36" i="9"/>
  <c r="BC36" i="9"/>
  <c r="BN36" i="9"/>
  <c r="BY36" i="9"/>
  <c r="CF40" i="9"/>
  <c r="CF50" i="9" s="1"/>
  <c r="BX40" i="9"/>
  <c r="BP40" i="9"/>
  <c r="BH40" i="9"/>
  <c r="AZ40" i="9"/>
  <c r="AR40" i="9"/>
  <c r="AR50" i="9" s="1"/>
  <c r="AJ40" i="9"/>
  <c r="AJ50" i="9" s="1"/>
  <c r="AB40" i="9"/>
  <c r="T40" i="9"/>
  <c r="L40" i="9"/>
  <c r="D40" i="9"/>
  <c r="CE40" i="9"/>
  <c r="BW40" i="9"/>
  <c r="BO40" i="9"/>
  <c r="BG40" i="9"/>
  <c r="AY40" i="9"/>
  <c r="AQ40" i="9"/>
  <c r="AI40" i="9"/>
  <c r="CD40" i="9"/>
  <c r="BV40" i="9"/>
  <c r="BV50" i="9" s="1"/>
  <c r="CB40" i="9"/>
  <c r="CB50" i="9" s="1"/>
  <c r="BT40" i="9"/>
  <c r="BL40" i="9"/>
  <c r="BL50" i="9" s="1"/>
  <c r="BD40" i="9"/>
  <c r="BD50" i="9" s="1"/>
  <c r="AV40" i="9"/>
  <c r="AN40" i="9"/>
  <c r="AF40" i="9"/>
  <c r="X40" i="9"/>
  <c r="P40" i="9"/>
  <c r="H40" i="9"/>
  <c r="CI40" i="9"/>
  <c r="CA40" i="9"/>
  <c r="BS40" i="9"/>
  <c r="BK40" i="9"/>
  <c r="A50" i="9"/>
  <c r="CH40" i="9"/>
  <c r="CH50" i="9" s="1"/>
  <c r="BZ40" i="9"/>
  <c r="BZ50" i="9" s="1"/>
  <c r="BR40" i="9"/>
  <c r="BJ40" i="9"/>
  <c r="BB40" i="9"/>
  <c r="AT40" i="9"/>
  <c r="AL40" i="9"/>
  <c r="AD40" i="9"/>
  <c r="V40" i="9"/>
  <c r="N40" i="9"/>
  <c r="F40" i="9"/>
  <c r="Q40" i="9"/>
  <c r="Q50" i="9" s="1"/>
  <c r="AC40" i="9"/>
  <c r="AS40" i="9"/>
  <c r="BI40" i="9"/>
  <c r="A37" i="9"/>
  <c r="E28" i="9"/>
  <c r="CF29" i="9"/>
  <c r="BX29" i="9"/>
  <c r="BP29" i="9"/>
  <c r="BH29" i="9"/>
  <c r="AZ29" i="9"/>
  <c r="AR29" i="9"/>
  <c r="AJ29" i="9"/>
  <c r="AB29" i="9"/>
  <c r="T29" i="9"/>
  <c r="L29" i="9"/>
  <c r="D29" i="9"/>
  <c r="CB29" i="9"/>
  <c r="BT29" i="9"/>
  <c r="BL29" i="9"/>
  <c r="BD29" i="9"/>
  <c r="AV29" i="9"/>
  <c r="AN29" i="9"/>
  <c r="AF29" i="9"/>
  <c r="X29" i="9"/>
  <c r="P29" i="9"/>
  <c r="H29" i="9"/>
  <c r="A39" i="9"/>
  <c r="N29" i="9"/>
  <c r="Y29" i="9"/>
  <c r="AI29" i="9"/>
  <c r="AT29" i="9"/>
  <c r="BE29" i="9"/>
  <c r="BO29" i="9"/>
  <c r="BZ29" i="9"/>
  <c r="CD31" i="9"/>
  <c r="BV31" i="9"/>
  <c r="BN31" i="9"/>
  <c r="BF31" i="9"/>
  <c r="AX31" i="9"/>
  <c r="AP31" i="9"/>
  <c r="AH31" i="9"/>
  <c r="Z31" i="9"/>
  <c r="R31" i="9"/>
  <c r="J31" i="9"/>
  <c r="A41" i="9"/>
  <c r="CH31" i="9"/>
  <c r="BZ31" i="9"/>
  <c r="BR31" i="9"/>
  <c r="BJ31" i="9"/>
  <c r="BB31" i="9"/>
  <c r="AT31" i="9"/>
  <c r="AL31" i="9"/>
  <c r="AD31" i="9"/>
  <c r="V31" i="9"/>
  <c r="N31" i="9"/>
  <c r="F31" i="9"/>
  <c r="M31" i="9"/>
  <c r="X31" i="9"/>
  <c r="AI31" i="9"/>
  <c r="AS31" i="9"/>
  <c r="BD31" i="9"/>
  <c r="BO31" i="9"/>
  <c r="BY31" i="9"/>
  <c r="A35" i="9"/>
  <c r="CB36" i="9"/>
  <c r="BT36" i="9"/>
  <c r="BL36" i="9"/>
  <c r="BD36" i="9"/>
  <c r="AV36" i="9"/>
  <c r="AN36" i="9"/>
  <c r="AF36" i="9"/>
  <c r="X36" i="9"/>
  <c r="P36" i="9"/>
  <c r="H36" i="9"/>
  <c r="A46" i="9"/>
  <c r="CF36" i="9"/>
  <c r="BX36" i="9"/>
  <c r="BP36" i="9"/>
  <c r="BH36" i="9"/>
  <c r="AZ36" i="9"/>
  <c r="AR36" i="9"/>
  <c r="AJ36" i="9"/>
  <c r="AB36" i="9"/>
  <c r="T36" i="9"/>
  <c r="L36" i="9"/>
  <c r="D36" i="9"/>
  <c r="N36" i="9"/>
  <c r="Y36" i="9"/>
  <c r="AI36" i="9"/>
  <c r="AT36" i="9"/>
  <c r="BE36" i="9"/>
  <c r="BO36" i="9"/>
  <c r="BZ36" i="9"/>
  <c r="D28" i="9"/>
  <c r="E29" i="9"/>
  <c r="O29" i="9"/>
  <c r="Z29" i="9"/>
  <c r="AK29" i="9"/>
  <c r="AU29" i="9"/>
  <c r="BF29" i="9"/>
  <c r="BQ29" i="9"/>
  <c r="CA29" i="9"/>
  <c r="D31" i="9"/>
  <c r="O31" i="9"/>
  <c r="Y31" i="9"/>
  <c r="AJ31" i="9"/>
  <c r="AU31" i="9"/>
  <c r="BE31" i="9"/>
  <c r="BP31" i="9"/>
  <c r="CA31" i="9"/>
  <c r="E36" i="9"/>
  <c r="O36" i="9"/>
  <c r="Z36" i="9"/>
  <c r="AK36" i="9"/>
  <c r="AU36" i="9"/>
  <c r="BF36" i="9"/>
  <c r="BQ36" i="9"/>
  <c r="CA36" i="9"/>
  <c r="G40" i="9"/>
  <c r="S40" i="9"/>
  <c r="AG40" i="9"/>
  <c r="AW40" i="9"/>
  <c r="BN40" i="9"/>
  <c r="BN50" i="9" s="1"/>
  <c r="H67" i="9"/>
  <c r="G101" i="11"/>
  <c r="K30" i="9"/>
  <c r="S30" i="9"/>
  <c r="AA30" i="9"/>
  <c r="AI30" i="9"/>
  <c r="AQ30" i="9"/>
  <c r="AY30" i="9"/>
  <c r="AY50" i="9" s="1"/>
  <c r="BG30" i="9"/>
  <c r="BO30" i="9"/>
  <c r="BW30" i="9"/>
  <c r="CE30" i="9"/>
  <c r="CE50" i="9" s="1"/>
  <c r="I67" i="9"/>
  <c r="D4" i="19"/>
  <c r="D4" i="18"/>
  <c r="D4" i="15"/>
  <c r="D73" i="9" s="1" a="1"/>
  <c r="D73" i="9" s="1"/>
  <c r="D4" i="16"/>
  <c r="D6" i="11"/>
  <c r="J67" i="9"/>
  <c r="E4" i="19"/>
  <c r="E4" i="18"/>
  <c r="E4" i="16"/>
  <c r="E4" i="15"/>
  <c r="E6" i="11"/>
  <c r="K67" i="9"/>
  <c r="F4" i="19"/>
  <c r="F4" i="18"/>
  <c r="F4" i="16"/>
  <c r="F4" i="15"/>
  <c r="F6" i="11"/>
  <c r="D67" i="9"/>
  <c r="L67" i="9"/>
  <c r="E112" i="11"/>
  <c r="F108" i="11"/>
  <c r="G30" i="9"/>
  <c r="O30" i="9"/>
  <c r="W30" i="9"/>
  <c r="AE30" i="9"/>
  <c r="AM30" i="9"/>
  <c r="AU30" i="9"/>
  <c r="BC30" i="9"/>
  <c r="BK30" i="9"/>
  <c r="BK50" i="9" s="1"/>
  <c r="BS30" i="9"/>
  <c r="CA30" i="9"/>
  <c r="E67" i="9"/>
  <c r="M67" i="9"/>
  <c r="D5" i="11"/>
  <c r="D81" i="11" s="1"/>
  <c r="E5" i="19"/>
  <c r="E5" i="18"/>
  <c r="E5" i="16"/>
  <c r="E5" i="15"/>
  <c r="E152" i="11"/>
  <c r="F67" i="9"/>
  <c r="N67" i="9"/>
  <c r="E5" i="11"/>
  <c r="E81" i="11" s="1"/>
  <c r="F7" i="11"/>
  <c r="F102" i="11"/>
  <c r="P20" i="15"/>
  <c r="CB20" i="15"/>
  <c r="J20" i="15"/>
  <c r="Z20" i="15"/>
  <c r="AH20" i="15"/>
  <c r="BF20" i="15"/>
  <c r="BN20" i="15"/>
  <c r="AB20" i="15"/>
  <c r="AT20" i="15"/>
  <c r="CF20" i="15"/>
  <c r="L20" i="15"/>
  <c r="AV20" i="15"/>
  <c r="BX20" i="15"/>
  <c r="G4" i="12"/>
  <c r="D6" i="14"/>
  <c r="I56" i="16"/>
  <c r="H59" i="16"/>
  <c r="H19" i="16" s="1"/>
  <c r="H59" i="11" s="1"/>
  <c r="J21" i="15"/>
  <c r="R21" i="15"/>
  <c r="Z21" i="15"/>
  <c r="AH21" i="15"/>
  <c r="AP21" i="15"/>
  <c r="AX21" i="15"/>
  <c r="BF21" i="15"/>
  <c r="BN21" i="15"/>
  <c r="BV21" i="15"/>
  <c r="CD21" i="15"/>
  <c r="F38" i="16"/>
  <c r="F17" i="16" s="1"/>
  <c r="F5" i="12"/>
  <c r="G25" i="16"/>
  <c r="G59" i="16"/>
  <c r="G19" i="16" s="1"/>
  <c r="G59" i="11" s="1"/>
  <c r="F18" i="15"/>
  <c r="F53" i="11" s="1"/>
  <c r="F50" i="11" s="1"/>
  <c r="N18" i="15"/>
  <c r="V18" i="15"/>
  <c r="V53" i="11" s="1"/>
  <c r="V50" i="11" s="1"/>
  <c r="AD18" i="15"/>
  <c r="AD53" i="11" s="1"/>
  <c r="AD50" i="11" s="1"/>
  <c r="AL18" i="15"/>
  <c r="AL53" i="11" s="1"/>
  <c r="AL50" i="11" s="1"/>
  <c r="AT18" i="15"/>
  <c r="AT53" i="11" s="1"/>
  <c r="AT50" i="11" s="1"/>
  <c r="BB18" i="15"/>
  <c r="BB53" i="11" s="1"/>
  <c r="BB50" i="11" s="1"/>
  <c r="BJ18" i="15"/>
  <c r="BJ53" i="11" s="1"/>
  <c r="BJ50" i="11" s="1"/>
  <c r="BR18" i="15"/>
  <c r="BR53" i="11" s="1"/>
  <c r="BR50" i="11" s="1"/>
  <c r="BZ18" i="15"/>
  <c r="CH18" i="15"/>
  <c r="CH53" i="11" s="1"/>
  <c r="CH50" i="11" s="1"/>
  <c r="F59" i="16"/>
  <c r="F19" i="16" s="1"/>
  <c r="F59" i="11" s="1"/>
  <c r="F45" i="16"/>
  <c r="G220" i="18"/>
  <c r="H217" i="18"/>
  <c r="E213" i="18"/>
  <c r="F199" i="18"/>
  <c r="G228" i="18"/>
  <c r="H224" i="18"/>
  <c r="H232" i="18"/>
  <c r="G235" i="18"/>
  <c r="F228" i="18"/>
  <c r="E235" i="18"/>
  <c r="F258" i="18"/>
  <c r="G247" i="18"/>
  <c r="F220" i="18"/>
  <c r="E228" i="18"/>
  <c r="F235" i="18"/>
  <c r="E268" i="18"/>
  <c r="E99" i="18" s="1"/>
  <c r="E67" i="11" s="1"/>
  <c r="F265" i="18"/>
  <c r="E295" i="18"/>
  <c r="E100" i="18" s="1"/>
  <c r="E68" i="11" s="1"/>
  <c r="F295" i="18"/>
  <c r="F100" i="18" s="1"/>
  <c r="F68" i="11" s="1"/>
  <c r="G275" i="18"/>
  <c r="F307" i="18"/>
  <c r="E312" i="18"/>
  <c r="E102" i="18" s="1"/>
  <c r="E70" i="11" s="1"/>
  <c r="F316" i="18"/>
  <c r="D73" i="19"/>
  <c r="D71" i="19"/>
  <c r="D50" i="19"/>
  <c r="D62" i="19" s="1"/>
  <c r="D46" i="19"/>
  <c r="D58" i="19" s="1"/>
  <c r="D47" i="19"/>
  <c r="D48" i="19"/>
  <c r="D49" i="19"/>
  <c r="D61" i="19" s="1"/>
  <c r="G4" i="15" l="1"/>
  <c r="G4" i="19"/>
  <c r="CD50" i="9"/>
  <c r="BX50" i="9"/>
  <c r="AW50" i="9"/>
  <c r="AI50" i="9"/>
  <c r="AB50" i="9"/>
  <c r="F81" i="11"/>
  <c r="F83" i="11" s="1"/>
  <c r="AS50" i="9"/>
  <c r="BJ50" i="9"/>
  <c r="BT50" i="9"/>
  <c r="D83" i="11"/>
  <c r="G166" i="11"/>
  <c r="H139" i="11"/>
  <c r="AD50" i="9"/>
  <c r="AG50" i="9"/>
  <c r="AL50" i="9"/>
  <c r="AN50" i="9"/>
  <c r="AT50" i="9"/>
  <c r="AV50" i="9"/>
  <c r="M50" i="9"/>
  <c r="X50" i="9"/>
  <c r="F50" i="9"/>
  <c r="H50" i="9"/>
  <c r="H300" i="18"/>
  <c r="H303" i="18" s="1"/>
  <c r="H101" i="18" s="1"/>
  <c r="H69" i="11" s="1"/>
  <c r="BR50" i="9"/>
  <c r="F303" i="18"/>
  <c r="F101" i="18" s="1"/>
  <c r="F69" i="11" s="1"/>
  <c r="BH50" i="9"/>
  <c r="AF50" i="9"/>
  <c r="D50" i="9"/>
  <c r="AQ50" i="9"/>
  <c r="Z50" i="9"/>
  <c r="BS50" i="9"/>
  <c r="S50" i="9"/>
  <c r="CA50" i="9"/>
  <c r="BE50" i="9"/>
  <c r="BD20" i="15"/>
  <c r="BV20" i="15"/>
  <c r="AJ20" i="15"/>
  <c r="BC20" i="15"/>
  <c r="X20" i="15"/>
  <c r="AI20" i="15"/>
  <c r="AN20" i="15"/>
  <c r="BH20" i="15"/>
  <c r="AP20" i="15"/>
  <c r="D20" i="15"/>
  <c r="BE20" i="15"/>
  <c r="BU20" i="15"/>
  <c r="AF20" i="15"/>
  <c r="G4" i="16"/>
  <c r="G4" i="18"/>
  <c r="AZ50" i="9"/>
  <c r="BG50" i="9"/>
  <c r="G73" i="9" a="1"/>
  <c r="G73" i="9" s="1"/>
  <c r="BI50" i="9"/>
  <c r="E83" i="11"/>
  <c r="H4" i="11"/>
  <c r="H4" i="9" s="1"/>
  <c r="BB50" i="9"/>
  <c r="CI50" i="9"/>
  <c r="P50" i="9"/>
  <c r="CD20" i="15"/>
  <c r="R20" i="15"/>
  <c r="V50" i="9"/>
  <c r="AG20" i="15"/>
  <c r="BY20" i="15"/>
  <c r="BY51" i="11"/>
  <c r="BY50" i="11" s="1"/>
  <c r="BY11" i="9" s="1"/>
  <c r="U51" i="11"/>
  <c r="U50" i="11" s="1"/>
  <c r="U11" i="9" s="1"/>
  <c r="U20" i="15"/>
  <c r="G50" i="11"/>
  <c r="G11" i="9" s="1"/>
  <c r="D60" i="11"/>
  <c r="D61" i="11" s="1"/>
  <c r="D11" i="9"/>
  <c r="G5" i="11"/>
  <c r="G81" i="11" s="1"/>
  <c r="G83" i="11" s="1"/>
  <c r="G4" i="9"/>
  <c r="CI20" i="15"/>
  <c r="AS20" i="15"/>
  <c r="AS51" i="11"/>
  <c r="AS50" i="11" s="1"/>
  <c r="AS11" i="9" s="1"/>
  <c r="O53" i="11"/>
  <c r="O50" i="11" s="1"/>
  <c r="O11" i="9" s="1"/>
  <c r="O20" i="15"/>
  <c r="E20" i="15"/>
  <c r="E51" i="11"/>
  <c r="E50" i="11" s="1"/>
  <c r="L50" i="9"/>
  <c r="BP20" i="15"/>
  <c r="BT20" i="15"/>
  <c r="BM50" i="11"/>
  <c r="BM11" i="9" s="1"/>
  <c r="G72" i="9" a="1"/>
  <c r="G72" i="9" s="1"/>
  <c r="F4" i="14"/>
  <c r="F5" i="14" s="1"/>
  <c r="T50" i="9"/>
  <c r="BM20" i="15"/>
  <c r="BQ20" i="15"/>
  <c r="BQ51" i="11"/>
  <c r="BQ50" i="11" s="1"/>
  <c r="BQ11" i="9" s="1"/>
  <c r="AR50" i="11"/>
  <c r="AR11" i="9" s="1"/>
  <c r="BS50" i="11"/>
  <c r="BS11" i="9" s="1"/>
  <c r="E6" i="14"/>
  <c r="T20" i="15"/>
  <c r="AX20" i="15"/>
  <c r="AC50" i="9"/>
  <c r="AO50" i="9"/>
  <c r="CG51" i="11"/>
  <c r="CG50" i="11" s="1"/>
  <c r="CG11" i="9" s="1"/>
  <c r="CG20" i="15"/>
  <c r="M20" i="15"/>
  <c r="M51" i="11"/>
  <c r="M50" i="11" s="1"/>
  <c r="M11" i="9" s="1"/>
  <c r="AR20" i="15"/>
  <c r="BS20" i="15"/>
  <c r="AM20" i="15"/>
  <c r="N50" i="9"/>
  <c r="E73" i="9" a="1"/>
  <c r="E73" i="9" s="1"/>
  <c r="AD20" i="15"/>
  <c r="BL20" i="15"/>
  <c r="BO50" i="9"/>
  <c r="BI51" i="11"/>
  <c r="BI50" i="11" s="1"/>
  <c r="BI11" i="9" s="1"/>
  <c r="BI20" i="15"/>
  <c r="AK20" i="15"/>
  <c r="AK51" i="11"/>
  <c r="AK50" i="11" s="1"/>
  <c r="AK11" i="9" s="1"/>
  <c r="CC40" i="9"/>
  <c r="CC50" i="9" s="1"/>
  <c r="BC40" i="9"/>
  <c r="BC50" i="9" s="1"/>
  <c r="AE40" i="9"/>
  <c r="AE50" i="9" s="1"/>
  <c r="J40" i="9"/>
  <c r="J50" i="9" s="1"/>
  <c r="CG40" i="9"/>
  <c r="CG50" i="9" s="1"/>
  <c r="AX40" i="9"/>
  <c r="AX50" i="9" s="1"/>
  <c r="Y40" i="9"/>
  <c r="Y50" i="9" s="1"/>
  <c r="E40" i="9"/>
  <c r="E50" i="9" s="1"/>
  <c r="BY40" i="9"/>
  <c r="BY50" i="9" s="1"/>
  <c r="AU40" i="9"/>
  <c r="AU50" i="9" s="1"/>
  <c r="W40" i="9"/>
  <c r="W50" i="9" s="1"/>
  <c r="BQ40" i="9"/>
  <c r="BQ50" i="9" s="1"/>
  <c r="AM40" i="9"/>
  <c r="AM50" i="9" s="1"/>
  <c r="R40" i="9"/>
  <c r="R50" i="9" s="1"/>
  <c r="BM40" i="9"/>
  <c r="BM50" i="9" s="1"/>
  <c r="AK40" i="9"/>
  <c r="AK50" i="9" s="1"/>
  <c r="O40" i="9"/>
  <c r="O50" i="9" s="1"/>
  <c r="BA40" i="9"/>
  <c r="BA50" i="9" s="1"/>
  <c r="AP40" i="9"/>
  <c r="AP50" i="9" s="1"/>
  <c r="BF40" i="9"/>
  <c r="BF50" i="9" s="1"/>
  <c r="AH40" i="9"/>
  <c r="AH50" i="9" s="1"/>
  <c r="U40" i="9"/>
  <c r="U50" i="9" s="1"/>
  <c r="AA40" i="9"/>
  <c r="AA50" i="9" s="1"/>
  <c r="K40" i="9"/>
  <c r="K50" i="9" s="1"/>
  <c r="BU40" i="9"/>
  <c r="BU50" i="9" s="1"/>
  <c r="I40" i="9"/>
  <c r="I50" i="9" s="1"/>
  <c r="CA53" i="11"/>
  <c r="CA50" i="11" s="1"/>
  <c r="CA11" i="9" s="1"/>
  <c r="CA20" i="15"/>
  <c r="A45" i="9"/>
  <c r="CG35" i="9"/>
  <c r="BY35" i="9"/>
  <c r="BQ35" i="9"/>
  <c r="BI35" i="9"/>
  <c r="BA35" i="9"/>
  <c r="AS35" i="9"/>
  <c r="AK35" i="9"/>
  <c r="AC35" i="9"/>
  <c r="U35" i="9"/>
  <c r="M35" i="9"/>
  <c r="E35" i="9"/>
  <c r="CC35" i="9"/>
  <c r="BU35" i="9"/>
  <c r="BM35" i="9"/>
  <c r="BE35" i="9"/>
  <c r="AW35" i="9"/>
  <c r="AO35" i="9"/>
  <c r="AG35" i="9"/>
  <c r="Y35" i="9"/>
  <c r="Q35" i="9"/>
  <c r="I35" i="9"/>
  <c r="CA35" i="9"/>
  <c r="BP35" i="9"/>
  <c r="BF35" i="9"/>
  <c r="AU35" i="9"/>
  <c r="AJ35" i="9"/>
  <c r="Z35" i="9"/>
  <c r="O35" i="9"/>
  <c r="D35" i="9"/>
  <c r="BZ35" i="9"/>
  <c r="BO35" i="9"/>
  <c r="BD35" i="9"/>
  <c r="AT35" i="9"/>
  <c r="AI35" i="9"/>
  <c r="X35" i="9"/>
  <c r="N35" i="9"/>
  <c r="CI35" i="9"/>
  <c r="BX35" i="9"/>
  <c r="BN35" i="9"/>
  <c r="BC35" i="9"/>
  <c r="AR35" i="9"/>
  <c r="AH35" i="9"/>
  <c r="W35" i="9"/>
  <c r="L35" i="9"/>
  <c r="CH35" i="9"/>
  <c r="BW35" i="9"/>
  <c r="BL35" i="9"/>
  <c r="BB35" i="9"/>
  <c r="AQ35" i="9"/>
  <c r="AF35" i="9"/>
  <c r="V35" i="9"/>
  <c r="K35" i="9"/>
  <c r="CF35" i="9"/>
  <c r="BV35" i="9"/>
  <c r="BK35" i="9"/>
  <c r="AZ35" i="9"/>
  <c r="AP35" i="9"/>
  <c r="AE35" i="9"/>
  <c r="T35" i="9"/>
  <c r="J35" i="9"/>
  <c r="CE35" i="9"/>
  <c r="BT35" i="9"/>
  <c r="BJ35" i="9"/>
  <c r="AY35" i="9"/>
  <c r="AN35" i="9"/>
  <c r="AD35" i="9"/>
  <c r="S35" i="9"/>
  <c r="H35" i="9"/>
  <c r="CD35" i="9"/>
  <c r="BS35" i="9"/>
  <c r="BH35" i="9"/>
  <c r="AX35" i="9"/>
  <c r="AM35" i="9"/>
  <c r="AB35" i="9"/>
  <c r="R35" i="9"/>
  <c r="G35" i="9"/>
  <c r="CB35" i="9"/>
  <c r="BR35" i="9"/>
  <c r="BG35" i="9"/>
  <c r="AV35" i="9"/>
  <c r="AL35" i="9"/>
  <c r="AA35" i="9"/>
  <c r="P35" i="9"/>
  <c r="F35" i="9"/>
  <c r="G307" i="18"/>
  <c r="F312" i="18"/>
  <c r="F102" i="18" s="1"/>
  <c r="F70" i="11" s="1"/>
  <c r="D24" i="19"/>
  <c r="I224" i="18"/>
  <c r="H228" i="18"/>
  <c r="AL11" i="9"/>
  <c r="G102" i="11"/>
  <c r="H102" i="11" s="1"/>
  <c r="I102" i="11" s="1"/>
  <c r="J102" i="11" s="1"/>
  <c r="K102" i="11" s="1"/>
  <c r="L102" i="11" s="1"/>
  <c r="M102" i="11" s="1"/>
  <c r="N102" i="11" s="1"/>
  <c r="O102" i="11" s="1"/>
  <c r="P102" i="11" s="1"/>
  <c r="Q102" i="11" s="1"/>
  <c r="R102" i="11" s="1"/>
  <c r="S102" i="11" s="1"/>
  <c r="T102" i="11" s="1"/>
  <c r="U102" i="11" s="1"/>
  <c r="V102" i="11" s="1"/>
  <c r="W102" i="11" s="1"/>
  <c r="X102" i="11" s="1"/>
  <c r="Y102" i="11" s="1"/>
  <c r="Z102" i="11" s="1"/>
  <c r="AA102" i="11" s="1"/>
  <c r="AB102" i="11" s="1"/>
  <c r="AC102" i="11" s="1"/>
  <c r="AD102" i="11" s="1"/>
  <c r="AE102" i="11" s="1"/>
  <c r="AF102" i="11" s="1"/>
  <c r="AG102" i="11" s="1"/>
  <c r="AH102" i="11" s="1"/>
  <c r="AI102" i="11" s="1"/>
  <c r="AJ102" i="11" s="1"/>
  <c r="AK102" i="11" s="1"/>
  <c r="AL102" i="11" s="1"/>
  <c r="AM102" i="11" s="1"/>
  <c r="AN102" i="11" s="1"/>
  <c r="AO102" i="11" s="1"/>
  <c r="AP102" i="11" s="1"/>
  <c r="AQ102" i="11" s="1"/>
  <c r="AR102" i="11" s="1"/>
  <c r="AS102" i="11" s="1"/>
  <c r="AT102" i="11" s="1"/>
  <c r="AU102" i="11" s="1"/>
  <c r="AV102" i="11" s="1"/>
  <c r="AW102" i="11" s="1"/>
  <c r="AX102" i="11" s="1"/>
  <c r="AY102" i="11" s="1"/>
  <c r="AZ102" i="11" s="1"/>
  <c r="BA102" i="11" s="1"/>
  <c r="BB102" i="11" s="1"/>
  <c r="BC102" i="11" s="1"/>
  <c r="BD102" i="11" s="1"/>
  <c r="BE102" i="11" s="1"/>
  <c r="BF102" i="11" s="1"/>
  <c r="BG102" i="11" s="1"/>
  <c r="BH102" i="11" s="1"/>
  <c r="BI102" i="11" s="1"/>
  <c r="BJ102" i="11" s="1"/>
  <c r="BK102" i="11" s="1"/>
  <c r="BL102" i="11" s="1"/>
  <c r="BM102" i="11" s="1"/>
  <c r="BN102" i="11" s="1"/>
  <c r="BO102" i="11" s="1"/>
  <c r="BP102" i="11" s="1"/>
  <c r="BQ102" i="11" s="1"/>
  <c r="BR102" i="11" s="1"/>
  <c r="BS102" i="11" s="1"/>
  <c r="BT102" i="11" s="1"/>
  <c r="BU102" i="11" s="1"/>
  <c r="BV102" i="11" s="1"/>
  <c r="BW102" i="11" s="1"/>
  <c r="BX102" i="11" s="1"/>
  <c r="BY102" i="11" s="1"/>
  <c r="BZ102" i="11" s="1"/>
  <c r="CA102" i="11" s="1"/>
  <c r="CB102" i="11" s="1"/>
  <c r="CC102" i="11" s="1"/>
  <c r="CD102" i="11" s="1"/>
  <c r="CE102" i="11" s="1"/>
  <c r="CF102" i="11" s="1"/>
  <c r="CG102" i="11" s="1"/>
  <c r="CH102" i="11" s="1"/>
  <c r="CI102" i="11" s="1"/>
  <c r="D59" i="19"/>
  <c r="D25" i="19" s="1"/>
  <c r="I300" i="18"/>
  <c r="D28" i="19"/>
  <c r="G295" i="18"/>
  <c r="G100" i="18" s="1"/>
  <c r="G68" i="11" s="1"/>
  <c r="H275" i="18"/>
  <c r="G258" i="18"/>
  <c r="H247" i="18"/>
  <c r="G199" i="18"/>
  <c r="F213" i="18"/>
  <c r="F238" i="18" s="1"/>
  <c r="F97" i="18" s="1"/>
  <c r="F65" i="11" s="1"/>
  <c r="D128" i="11"/>
  <c r="D120" i="11"/>
  <c r="D125" i="11" s="1"/>
  <c r="BR11" i="9"/>
  <c r="E238" i="18"/>
  <c r="E97" i="18" s="1"/>
  <c r="E65" i="11" s="1"/>
  <c r="BZ53" i="11"/>
  <c r="BZ50" i="11" s="1"/>
  <c r="BZ20" i="15"/>
  <c r="N53" i="11"/>
  <c r="N50" i="11" s="1"/>
  <c r="N20" i="15"/>
  <c r="F98" i="18"/>
  <c r="F66" i="11" s="1"/>
  <c r="F28" i="9"/>
  <c r="D27" i="19"/>
  <c r="D60" i="19"/>
  <c r="D26" i="19" s="1"/>
  <c r="H220" i="18"/>
  <c r="I217" i="18"/>
  <c r="F11" i="9"/>
  <c r="H235" i="18"/>
  <c r="I232" i="18"/>
  <c r="F320" i="18"/>
  <c r="F103" i="18" s="1"/>
  <c r="F71" i="11" s="1"/>
  <c r="G316" i="18"/>
  <c r="F268" i="18"/>
  <c r="F99" i="18" s="1"/>
  <c r="F67" i="11" s="1"/>
  <c r="G265" i="18"/>
  <c r="E61" i="19"/>
  <c r="E71" i="19"/>
  <c r="E79" i="11" s="1"/>
  <c r="E60" i="19"/>
  <c r="E62" i="19"/>
  <c r="E59" i="19"/>
  <c r="E48" i="19"/>
  <c r="E58" i="19"/>
  <c r="E50" i="19"/>
  <c r="E46" i="19"/>
  <c r="E49" i="19"/>
  <c r="E47" i="19"/>
  <c r="CC39" i="9"/>
  <c r="CC49" i="9" s="1"/>
  <c r="BU39" i="9"/>
  <c r="BU49" i="9" s="1"/>
  <c r="BM39" i="9"/>
  <c r="BM49" i="9" s="1"/>
  <c r="BE39" i="9"/>
  <c r="BE49" i="9" s="1"/>
  <c r="AW39" i="9"/>
  <c r="AW49" i="9" s="1"/>
  <c r="AO39" i="9"/>
  <c r="AO49" i="9" s="1"/>
  <c r="AG39" i="9"/>
  <c r="AG49" i="9" s="1"/>
  <c r="Y39" i="9"/>
  <c r="Y49" i="9" s="1"/>
  <c r="Q39" i="9"/>
  <c r="Q49" i="9" s="1"/>
  <c r="I39" i="9"/>
  <c r="I49" i="9" s="1"/>
  <c r="A49" i="9"/>
  <c r="CG39" i="9"/>
  <c r="CG49" i="9" s="1"/>
  <c r="BY39" i="9"/>
  <c r="BY49" i="9" s="1"/>
  <c r="BQ39" i="9"/>
  <c r="BQ49" i="9" s="1"/>
  <c r="BI39" i="9"/>
  <c r="BI49" i="9" s="1"/>
  <c r="BA39" i="9"/>
  <c r="BA49" i="9" s="1"/>
  <c r="AS39" i="9"/>
  <c r="AS49" i="9" s="1"/>
  <c r="AK39" i="9"/>
  <c r="AK49" i="9" s="1"/>
  <c r="AC39" i="9"/>
  <c r="AC49" i="9" s="1"/>
  <c r="U39" i="9"/>
  <c r="U49" i="9" s="1"/>
  <c r="M39" i="9"/>
  <c r="M49" i="9" s="1"/>
  <c r="E39" i="9"/>
  <c r="E49" i="9" s="1"/>
  <c r="CE39" i="9"/>
  <c r="CE49" i="9" s="1"/>
  <c r="BW39" i="9"/>
  <c r="BW49" i="9" s="1"/>
  <c r="BO39" i="9"/>
  <c r="BO49" i="9" s="1"/>
  <c r="BG39" i="9"/>
  <c r="BG49" i="9" s="1"/>
  <c r="AY39" i="9"/>
  <c r="AY49" i="9" s="1"/>
  <c r="AQ39" i="9"/>
  <c r="AQ49" i="9" s="1"/>
  <c r="AI39" i="9"/>
  <c r="AI49" i="9" s="1"/>
  <c r="AA39" i="9"/>
  <c r="AA49" i="9" s="1"/>
  <c r="S39" i="9"/>
  <c r="S49" i="9" s="1"/>
  <c r="K39" i="9"/>
  <c r="K49" i="9" s="1"/>
  <c r="CA39" i="9"/>
  <c r="CA49" i="9" s="1"/>
  <c r="BN39" i="9"/>
  <c r="BB39" i="9"/>
  <c r="BB49" i="9" s="1"/>
  <c r="AN39" i="9"/>
  <c r="AN49" i="9" s="1"/>
  <c r="AB39" i="9"/>
  <c r="AB49" i="9" s="1"/>
  <c r="O39" i="9"/>
  <c r="O49" i="9" s="1"/>
  <c r="BZ39" i="9"/>
  <c r="BZ49" i="9" s="1"/>
  <c r="BL39" i="9"/>
  <c r="BL49" i="9" s="1"/>
  <c r="AZ39" i="9"/>
  <c r="AZ49" i="9" s="1"/>
  <c r="AM39" i="9"/>
  <c r="AM49" i="9" s="1"/>
  <c r="Z39" i="9"/>
  <c r="Z49" i="9" s="1"/>
  <c r="N39" i="9"/>
  <c r="N49" i="9" s="1"/>
  <c r="BX39" i="9"/>
  <c r="BK39" i="9"/>
  <c r="BK49" i="9" s="1"/>
  <c r="AX39" i="9"/>
  <c r="AX49" i="9" s="1"/>
  <c r="AL39" i="9"/>
  <c r="AL49" i="9" s="1"/>
  <c r="X39" i="9"/>
  <c r="X49" i="9" s="1"/>
  <c r="L39" i="9"/>
  <c r="L49" i="9" s="1"/>
  <c r="CI39" i="9"/>
  <c r="CI49" i="9" s="1"/>
  <c r="BV39" i="9"/>
  <c r="BV49" i="9" s="1"/>
  <c r="BJ39" i="9"/>
  <c r="BJ49" i="9" s="1"/>
  <c r="AV39" i="9"/>
  <c r="AV49" i="9" s="1"/>
  <c r="AJ39" i="9"/>
  <c r="AJ49" i="9" s="1"/>
  <c r="W39" i="9"/>
  <c r="W49" i="9" s="1"/>
  <c r="J39" i="9"/>
  <c r="J49" i="9" s="1"/>
  <c r="CH39" i="9"/>
  <c r="CH49" i="9" s="1"/>
  <c r="BT39" i="9"/>
  <c r="BT49" i="9" s="1"/>
  <c r="BH39" i="9"/>
  <c r="BH49" i="9" s="1"/>
  <c r="AU39" i="9"/>
  <c r="AU49" i="9" s="1"/>
  <c r="AH39" i="9"/>
  <c r="AH49" i="9" s="1"/>
  <c r="V39" i="9"/>
  <c r="V49" i="9" s="1"/>
  <c r="H39" i="9"/>
  <c r="H49" i="9" s="1"/>
  <c r="CF39" i="9"/>
  <c r="CF49" i="9" s="1"/>
  <c r="BS39" i="9"/>
  <c r="BS49" i="9" s="1"/>
  <c r="BF39" i="9"/>
  <c r="BF49" i="9" s="1"/>
  <c r="AT39" i="9"/>
  <c r="AT49" i="9" s="1"/>
  <c r="AF39" i="9"/>
  <c r="AF49" i="9" s="1"/>
  <c r="T39" i="9"/>
  <c r="T49" i="9" s="1"/>
  <c r="G39" i="9"/>
  <c r="G49" i="9" s="1"/>
  <c r="CD39" i="9"/>
  <c r="CD49" i="9" s="1"/>
  <c r="BR39" i="9"/>
  <c r="BR49" i="9" s="1"/>
  <c r="BD39" i="9"/>
  <c r="BD49" i="9" s="1"/>
  <c r="AR39" i="9"/>
  <c r="AR49" i="9" s="1"/>
  <c r="AE39" i="9"/>
  <c r="AE49" i="9" s="1"/>
  <c r="R39" i="9"/>
  <c r="R49" i="9" s="1"/>
  <c r="F39" i="9"/>
  <c r="F49" i="9" s="1"/>
  <c r="CB39" i="9"/>
  <c r="CB49" i="9" s="1"/>
  <c r="BP39" i="9"/>
  <c r="BP49" i="9" s="1"/>
  <c r="BC39" i="9"/>
  <c r="BC49" i="9" s="1"/>
  <c r="AP39" i="9"/>
  <c r="AD39" i="9"/>
  <c r="AD49" i="9" s="1"/>
  <c r="P39" i="9"/>
  <c r="P49" i="9" s="1"/>
  <c r="D39" i="9"/>
  <c r="D49" i="9" s="1"/>
  <c r="CH11" i="9"/>
  <c r="V11" i="9"/>
  <c r="F20" i="15"/>
  <c r="E71" i="9" a="1"/>
  <c r="E71" i="9" s="1"/>
  <c r="G12" i="19"/>
  <c r="G10" i="19"/>
  <c r="G11" i="19"/>
  <c r="G71" i="9" a="1"/>
  <c r="G71" i="9" s="1"/>
  <c r="F49" i="16"/>
  <c r="F18" i="16" s="1"/>
  <c r="F58" i="11" s="1"/>
  <c r="G45" i="16"/>
  <c r="G5" i="12"/>
  <c r="G70" i="9" a="1"/>
  <c r="G70" i="9" s="1"/>
  <c r="BJ11" i="9"/>
  <c r="F57" i="11"/>
  <c r="AL20" i="15"/>
  <c r="H4" i="15"/>
  <c r="H73" i="9" s="1" a="1"/>
  <c r="H73" i="9" s="1"/>
  <c r="H5" i="11"/>
  <c r="H81" i="11" s="1"/>
  <c r="H83" i="11" s="1"/>
  <c r="D72" i="9" a="1"/>
  <c r="D72" i="9" s="1"/>
  <c r="D90" i="18"/>
  <c r="D185" i="18" s="1"/>
  <c r="D87" i="18"/>
  <c r="D182" i="18" s="1"/>
  <c r="D88" i="18"/>
  <c r="D183" i="18" s="1"/>
  <c r="D86" i="18"/>
  <c r="D181" i="18" s="1"/>
  <c r="D89" i="18"/>
  <c r="D184" i="18" s="1"/>
  <c r="D79" i="18"/>
  <c r="D174" i="18" s="1"/>
  <c r="D70" i="18"/>
  <c r="D165" i="18" s="1"/>
  <c r="D82" i="18"/>
  <c r="D177" i="18" s="1"/>
  <c r="D73" i="18"/>
  <c r="D168" i="18" s="1"/>
  <c r="D65" i="18"/>
  <c r="D160" i="18" s="1"/>
  <c r="D68" i="18"/>
  <c r="D163" i="18" s="1"/>
  <c r="D80" i="18"/>
  <c r="D175" i="18" s="1"/>
  <c r="D71" i="18"/>
  <c r="D166" i="18" s="1"/>
  <c r="D85" i="18"/>
  <c r="D180" i="18" s="1"/>
  <c r="D83" i="18"/>
  <c r="D178" i="18" s="1"/>
  <c r="D74" i="18"/>
  <c r="D169" i="18" s="1"/>
  <c r="D66" i="18"/>
  <c r="D161" i="18" s="1"/>
  <c r="D78" i="18"/>
  <c r="D173" i="18" s="1"/>
  <c r="D69" i="18"/>
  <c r="D164" i="18" s="1"/>
  <c r="D81" i="18"/>
  <c r="D176" i="18" s="1"/>
  <c r="D72" i="18"/>
  <c r="D167" i="18" s="1"/>
  <c r="D84" i="18"/>
  <c r="D179" i="18" s="1"/>
  <c r="D67" i="18"/>
  <c r="D162" i="18" s="1"/>
  <c r="D52" i="18"/>
  <c r="D147" i="18" s="1"/>
  <c r="D40" i="18"/>
  <c r="D135" i="18" s="1"/>
  <c r="D32" i="18"/>
  <c r="D127" i="18" s="1"/>
  <c r="D20" i="18"/>
  <c r="D115" i="18" s="1"/>
  <c r="D55" i="18"/>
  <c r="D150" i="18" s="1"/>
  <c r="D47" i="18"/>
  <c r="D142" i="18" s="1"/>
  <c r="D43" i="18"/>
  <c r="D138" i="18" s="1"/>
  <c r="D35" i="18"/>
  <c r="D130" i="18" s="1"/>
  <c r="D23" i="18"/>
  <c r="D118" i="18" s="1"/>
  <c r="D15" i="18"/>
  <c r="D110" i="18" s="1"/>
  <c r="D63" i="18"/>
  <c r="D158" i="18" s="1"/>
  <c r="D58" i="18"/>
  <c r="D153" i="18" s="1"/>
  <c r="D50" i="18"/>
  <c r="D145" i="18" s="1"/>
  <c r="D38" i="18"/>
  <c r="D133" i="18" s="1"/>
  <c r="D30" i="18"/>
  <c r="D125" i="18" s="1"/>
  <c r="D18" i="18"/>
  <c r="D113" i="18" s="1"/>
  <c r="D53" i="18"/>
  <c r="D148" i="18" s="1"/>
  <c r="D41" i="18"/>
  <c r="D136" i="18" s="1"/>
  <c r="D33" i="18"/>
  <c r="D128" i="18" s="1"/>
  <c r="D21" i="18"/>
  <c r="D116" i="18" s="1"/>
  <c r="D13" i="18"/>
  <c r="D64" i="18"/>
  <c r="D159" i="18" s="1"/>
  <c r="D56" i="18"/>
  <c r="D151" i="18" s="1"/>
  <c r="D48" i="18"/>
  <c r="D143" i="18" s="1"/>
  <c r="D36" i="18"/>
  <c r="D131" i="18" s="1"/>
  <c r="D24" i="18"/>
  <c r="D119" i="18" s="1"/>
  <c r="D16" i="18"/>
  <c r="D111" i="18" s="1"/>
  <c r="D59" i="18"/>
  <c r="D154" i="18" s="1"/>
  <c r="D51" i="18"/>
  <c r="D146" i="18" s="1"/>
  <c r="D39" i="18"/>
  <c r="D134" i="18" s="1"/>
  <c r="D31" i="18"/>
  <c r="D126" i="18" s="1"/>
  <c r="D19" i="18"/>
  <c r="D114" i="18" s="1"/>
  <c r="D62" i="18"/>
  <c r="D157" i="18" s="1"/>
  <c r="D57" i="18"/>
  <c r="D152" i="18" s="1"/>
  <c r="D49" i="18"/>
  <c r="D144" i="18" s="1"/>
  <c r="D37" i="18"/>
  <c r="D132" i="18" s="1"/>
  <c r="D29" i="18"/>
  <c r="D124" i="18" s="1"/>
  <c r="D25" i="18"/>
  <c r="D120" i="18" s="1"/>
  <c r="D17" i="18"/>
  <c r="D112" i="18" s="1"/>
  <c r="D22" i="18"/>
  <c r="D117" i="18" s="1"/>
  <c r="D42" i="18"/>
  <c r="D137" i="18" s="1"/>
  <c r="D14" i="18"/>
  <c r="D109" i="18" s="1"/>
  <c r="D34" i="18"/>
  <c r="D129" i="18" s="1"/>
  <c r="D54" i="18"/>
  <c r="D149" i="18" s="1"/>
  <c r="BW50" i="9"/>
  <c r="F71" i="9" a="1"/>
  <c r="F71" i="9" s="1"/>
  <c r="A61" i="9"/>
  <c r="BB11" i="9"/>
  <c r="E72" i="9" a="1"/>
  <c r="E72" i="9" s="1"/>
  <c r="G50" i="9"/>
  <c r="D71" i="9" a="1"/>
  <c r="D71" i="9" s="1"/>
  <c r="E90" i="18"/>
  <c r="E87" i="18"/>
  <c r="E182" i="18" s="1"/>
  <c r="E88" i="18"/>
  <c r="E86" i="18"/>
  <c r="E89" i="18"/>
  <c r="E82" i="18"/>
  <c r="E73" i="18"/>
  <c r="E65" i="18"/>
  <c r="E160" i="18" s="1"/>
  <c r="E68" i="18"/>
  <c r="E80" i="18"/>
  <c r="E71" i="18"/>
  <c r="E85" i="18"/>
  <c r="E180" i="18" s="1"/>
  <c r="E83" i="18"/>
  <c r="E74" i="18"/>
  <c r="E66" i="18"/>
  <c r="E78" i="18"/>
  <c r="E173" i="18" s="1"/>
  <c r="E69" i="18"/>
  <c r="E81" i="18"/>
  <c r="E72" i="18"/>
  <c r="E64" i="18"/>
  <c r="E84" i="18"/>
  <c r="E67" i="18"/>
  <c r="E79" i="18"/>
  <c r="E70" i="18"/>
  <c r="E55" i="18"/>
  <c r="E47" i="18"/>
  <c r="E43" i="18"/>
  <c r="E138" i="18" s="1"/>
  <c r="E35" i="18"/>
  <c r="E23" i="18"/>
  <c r="E15" i="18"/>
  <c r="E63" i="18"/>
  <c r="E158" i="18" s="1"/>
  <c r="E58" i="18"/>
  <c r="E50" i="18"/>
  <c r="E38" i="18"/>
  <c r="E30" i="18"/>
  <c r="E125" i="18" s="1"/>
  <c r="E18" i="18"/>
  <c r="E53" i="18"/>
  <c r="E41" i="18"/>
  <c r="E33" i="18"/>
  <c r="E128" i="18" s="1"/>
  <c r="E21" i="18"/>
  <c r="E13" i="18"/>
  <c r="E56" i="18"/>
  <c r="E48" i="18"/>
  <c r="E36" i="18"/>
  <c r="E24" i="18"/>
  <c r="E16" i="18"/>
  <c r="E111" i="18" s="1"/>
  <c r="E59" i="18"/>
  <c r="E51" i="18"/>
  <c r="E39" i="18"/>
  <c r="E31" i="18"/>
  <c r="E19" i="18"/>
  <c r="E54" i="18"/>
  <c r="E42" i="18"/>
  <c r="E34" i="18"/>
  <c r="E129" i="18" s="1"/>
  <c r="E22" i="18"/>
  <c r="E14" i="18"/>
  <c r="E52" i="18"/>
  <c r="E147" i="18" s="1"/>
  <c r="E40" i="18"/>
  <c r="E32" i="18"/>
  <c r="E127" i="18" s="1"/>
  <c r="E20" i="18"/>
  <c r="E62" i="18"/>
  <c r="E17" i="18"/>
  <c r="E37" i="18"/>
  <c r="E57" i="18"/>
  <c r="E25" i="18"/>
  <c r="E29" i="18"/>
  <c r="E49" i="18"/>
  <c r="E144" i="18" s="1"/>
  <c r="D70" i="9" a="1"/>
  <c r="D70" i="9" s="1"/>
  <c r="D11" i="19"/>
  <c r="D10" i="19"/>
  <c r="D12" i="19"/>
  <c r="BB20" i="15"/>
  <c r="CB41" i="9"/>
  <c r="CB51" i="9" s="1"/>
  <c r="BT41" i="9"/>
  <c r="BT51" i="9" s="1"/>
  <c r="BL41" i="9"/>
  <c r="BL51" i="9" s="1"/>
  <c r="CI41" i="9"/>
  <c r="CI51" i="9" s="1"/>
  <c r="CA41" i="9"/>
  <c r="CA51" i="9" s="1"/>
  <c r="BS41" i="9"/>
  <c r="BK41" i="9"/>
  <c r="BK51" i="9" s="1"/>
  <c r="BC41" i="9"/>
  <c r="BC51" i="9" s="1"/>
  <c r="AU41" i="9"/>
  <c r="AU51" i="9" s="1"/>
  <c r="AM41" i="9"/>
  <c r="AM51" i="9" s="1"/>
  <c r="AE41" i="9"/>
  <c r="AE51" i="9" s="1"/>
  <c r="W41" i="9"/>
  <c r="W51" i="9" s="1"/>
  <c r="O41" i="9"/>
  <c r="O51" i="9" s="1"/>
  <c r="G41" i="9"/>
  <c r="A51" i="9"/>
  <c r="CH41" i="9"/>
  <c r="CH51" i="9" s="1"/>
  <c r="BZ41" i="9"/>
  <c r="BZ51" i="9" s="1"/>
  <c r="BR41" i="9"/>
  <c r="BR51" i="9" s="1"/>
  <c r="BJ41" i="9"/>
  <c r="BJ51" i="9" s="1"/>
  <c r="BB41" i="9"/>
  <c r="BB51" i="9" s="1"/>
  <c r="AT41" i="9"/>
  <c r="AT51" i="9" s="1"/>
  <c r="AL41" i="9"/>
  <c r="AL51" i="9" s="1"/>
  <c r="AD41" i="9"/>
  <c r="AD51" i="9" s="1"/>
  <c r="V41" i="9"/>
  <c r="V51" i="9" s="1"/>
  <c r="N41" i="9"/>
  <c r="N51" i="9" s="1"/>
  <c r="F41" i="9"/>
  <c r="F51" i="9" s="1"/>
  <c r="CG41" i="9"/>
  <c r="CG51" i="9" s="1"/>
  <c r="BY41" i="9"/>
  <c r="BY51" i="9" s="1"/>
  <c r="BQ41" i="9"/>
  <c r="BQ51" i="9" s="1"/>
  <c r="BI41" i="9"/>
  <c r="BI51" i="9" s="1"/>
  <c r="BA41" i="9"/>
  <c r="BA51" i="9" s="1"/>
  <c r="AS41" i="9"/>
  <c r="AS51" i="9" s="1"/>
  <c r="AK41" i="9"/>
  <c r="AK51" i="9" s="1"/>
  <c r="AC41" i="9"/>
  <c r="AC51" i="9" s="1"/>
  <c r="U41" i="9"/>
  <c r="U51" i="9" s="1"/>
  <c r="M41" i="9"/>
  <c r="M51" i="9" s="1"/>
  <c r="E41" i="9"/>
  <c r="E51" i="9" s="1"/>
  <c r="CF41" i="9"/>
  <c r="CF51" i="9" s="1"/>
  <c r="BX41" i="9"/>
  <c r="BX51" i="9" s="1"/>
  <c r="CE41" i="9"/>
  <c r="CE51" i="9" s="1"/>
  <c r="BW41" i="9"/>
  <c r="BW51" i="9" s="1"/>
  <c r="BO41" i="9"/>
  <c r="BO51" i="9" s="1"/>
  <c r="BG41" i="9"/>
  <c r="BG51" i="9" s="1"/>
  <c r="AY41" i="9"/>
  <c r="AY51" i="9" s="1"/>
  <c r="AQ41" i="9"/>
  <c r="AQ51" i="9" s="1"/>
  <c r="AI41" i="9"/>
  <c r="AA41" i="9"/>
  <c r="S41" i="9"/>
  <c r="S51" i="9" s="1"/>
  <c r="K41" i="9"/>
  <c r="K51" i="9" s="1"/>
  <c r="CD41" i="9"/>
  <c r="CD51" i="9" s="1"/>
  <c r="BV41" i="9"/>
  <c r="BV51" i="9" s="1"/>
  <c r="BN41" i="9"/>
  <c r="BN51" i="9" s="1"/>
  <c r="BF41" i="9"/>
  <c r="BF51" i="9" s="1"/>
  <c r="AX41" i="9"/>
  <c r="AX51" i="9" s="1"/>
  <c r="AP41" i="9"/>
  <c r="AP51" i="9" s="1"/>
  <c r="AH41" i="9"/>
  <c r="AH51" i="9" s="1"/>
  <c r="Z41" i="9"/>
  <c r="Z51" i="9" s="1"/>
  <c r="R41" i="9"/>
  <c r="R51" i="9" s="1"/>
  <c r="J41" i="9"/>
  <c r="J51" i="9" s="1"/>
  <c r="CC41" i="9"/>
  <c r="CC51" i="9" s="1"/>
  <c r="BU41" i="9"/>
  <c r="BU51" i="9" s="1"/>
  <c r="BM41" i="9"/>
  <c r="BE41" i="9"/>
  <c r="BE51" i="9" s="1"/>
  <c r="AW41" i="9"/>
  <c r="AW51" i="9" s="1"/>
  <c r="AO41" i="9"/>
  <c r="AO51" i="9" s="1"/>
  <c r="AG41" i="9"/>
  <c r="AG51" i="9" s="1"/>
  <c r="Y41" i="9"/>
  <c r="Y51" i="9" s="1"/>
  <c r="Q41" i="9"/>
  <c r="Q51" i="9" s="1"/>
  <c r="I41" i="9"/>
  <c r="I51" i="9" s="1"/>
  <c r="AR41" i="9"/>
  <c r="AR51" i="9" s="1"/>
  <c r="L41" i="9"/>
  <c r="L51" i="9" s="1"/>
  <c r="AN41" i="9"/>
  <c r="AN51" i="9" s="1"/>
  <c r="H41" i="9"/>
  <c r="H51" i="9" s="1"/>
  <c r="AJ41" i="9"/>
  <c r="AJ51" i="9" s="1"/>
  <c r="D41" i="9"/>
  <c r="D51" i="9" s="1"/>
  <c r="BP41" i="9"/>
  <c r="BP51" i="9" s="1"/>
  <c r="AF41" i="9"/>
  <c r="AF51" i="9" s="1"/>
  <c r="BH41" i="9"/>
  <c r="AB41" i="9"/>
  <c r="AB51" i="9" s="1"/>
  <c r="BD41" i="9"/>
  <c r="BD51" i="9" s="1"/>
  <c r="X41" i="9"/>
  <c r="X51" i="9" s="1"/>
  <c r="AZ41" i="9"/>
  <c r="AZ51" i="9" s="1"/>
  <c r="T41" i="9"/>
  <c r="T51" i="9" s="1"/>
  <c r="AV41" i="9"/>
  <c r="AV51" i="9" s="1"/>
  <c r="P41" i="9"/>
  <c r="P51" i="9" s="1"/>
  <c r="G51" i="9"/>
  <c r="AA51" i="9"/>
  <c r="AT11" i="9"/>
  <c r="G38" i="16"/>
  <c r="G17" i="16" s="1"/>
  <c r="H25" i="16"/>
  <c r="E10" i="19"/>
  <c r="E12" i="19"/>
  <c r="E11" i="19"/>
  <c r="F73" i="9" a="1"/>
  <c r="F73" i="9" s="1"/>
  <c r="H101" i="11"/>
  <c r="BX49" i="9"/>
  <c r="BN49" i="9"/>
  <c r="J56" i="16"/>
  <c r="I59" i="16"/>
  <c r="I19" i="16" s="1"/>
  <c r="I59" i="11" s="1"/>
  <c r="CH20" i="15"/>
  <c r="H4" i="12"/>
  <c r="BJ20" i="15"/>
  <c r="F5" i="19"/>
  <c r="F5" i="18"/>
  <c r="F5" i="15"/>
  <c r="F5" i="16"/>
  <c r="F152" i="11"/>
  <c r="G7" i="11"/>
  <c r="F5" i="9"/>
  <c r="F112" i="11"/>
  <c r="G108" i="11"/>
  <c r="E70" i="9" a="1"/>
  <c r="E70" i="9" s="1"/>
  <c r="F90" i="18"/>
  <c r="F85" i="18"/>
  <c r="F88" i="18"/>
  <c r="F86" i="18"/>
  <c r="F89" i="18"/>
  <c r="F87" i="18"/>
  <c r="F68" i="18"/>
  <c r="F80" i="18"/>
  <c r="F71" i="18"/>
  <c r="F83" i="18"/>
  <c r="F74" i="18"/>
  <c r="F66" i="18"/>
  <c r="F78" i="18"/>
  <c r="F69" i="18"/>
  <c r="F81" i="18"/>
  <c r="F72" i="18"/>
  <c r="F64" i="18"/>
  <c r="F84" i="18"/>
  <c r="F67" i="18"/>
  <c r="F79" i="18"/>
  <c r="F70" i="18"/>
  <c r="F82" i="18"/>
  <c r="F73" i="18"/>
  <c r="F65" i="18"/>
  <c r="F160" i="18" s="1"/>
  <c r="F63" i="18"/>
  <c r="F58" i="18"/>
  <c r="F50" i="18"/>
  <c r="F38" i="18"/>
  <c r="F30" i="18"/>
  <c r="F18" i="18"/>
  <c r="F53" i="18"/>
  <c r="F41" i="18"/>
  <c r="F33" i="18"/>
  <c r="F21" i="18"/>
  <c r="F13" i="18"/>
  <c r="F56" i="18"/>
  <c r="F48" i="18"/>
  <c r="F36" i="18"/>
  <c r="F24" i="18"/>
  <c r="F16" i="18"/>
  <c r="F111" i="18" s="1"/>
  <c r="F59" i="18"/>
  <c r="F51" i="18"/>
  <c r="F39" i="18"/>
  <c r="F31" i="18"/>
  <c r="F19" i="18"/>
  <c r="F54" i="18"/>
  <c r="F42" i="18"/>
  <c r="F34" i="18"/>
  <c r="F129" i="18" s="1"/>
  <c r="F22" i="18"/>
  <c r="F14" i="18"/>
  <c r="F62" i="18"/>
  <c r="F57" i="18"/>
  <c r="F49" i="18"/>
  <c r="F37" i="18"/>
  <c r="F29" i="18"/>
  <c r="F25" i="18"/>
  <c r="F17" i="18"/>
  <c r="F55" i="18"/>
  <c r="F47" i="18"/>
  <c r="F43" i="18"/>
  <c r="F35" i="18"/>
  <c r="F23" i="18"/>
  <c r="F15" i="18"/>
  <c r="F40" i="18"/>
  <c r="F32" i="18"/>
  <c r="F127" i="18" s="1"/>
  <c r="F52" i="18"/>
  <c r="F20" i="18"/>
  <c r="A57" i="9"/>
  <c r="AI51" i="9"/>
  <c r="BM51" i="9"/>
  <c r="AP49" i="9"/>
  <c r="A48" i="9"/>
  <c r="CH38" i="9"/>
  <c r="BZ38" i="9"/>
  <c r="BR38" i="9"/>
  <c r="BJ38" i="9"/>
  <c r="BB38" i="9"/>
  <c r="AT38" i="9"/>
  <c r="AL38" i="9"/>
  <c r="AD38" i="9"/>
  <c r="V38" i="9"/>
  <c r="N38" i="9"/>
  <c r="F38" i="9"/>
  <c r="CD38" i="9"/>
  <c r="BV38" i="9"/>
  <c r="BN38" i="9"/>
  <c r="BF38" i="9"/>
  <c r="AX38" i="9"/>
  <c r="AP38" i="9"/>
  <c r="AH38" i="9"/>
  <c r="Z38" i="9"/>
  <c r="R38" i="9"/>
  <c r="J38" i="9"/>
  <c r="CB38" i="9"/>
  <c r="BT38" i="9"/>
  <c r="BL38" i="9"/>
  <c r="BD38" i="9"/>
  <c r="AV38" i="9"/>
  <c r="AN38" i="9"/>
  <c r="AF38" i="9"/>
  <c r="X38" i="9"/>
  <c r="P38" i="9"/>
  <c r="H38" i="9"/>
  <c r="CI38" i="9"/>
  <c r="BW38" i="9"/>
  <c r="BI38" i="9"/>
  <c r="AW38" i="9"/>
  <c r="AJ38" i="9"/>
  <c r="W38" i="9"/>
  <c r="K38" i="9"/>
  <c r="CG38" i="9"/>
  <c r="BU38" i="9"/>
  <c r="BH38" i="9"/>
  <c r="AU38" i="9"/>
  <c r="AI38" i="9"/>
  <c r="U38" i="9"/>
  <c r="I38" i="9"/>
  <c r="CF38" i="9"/>
  <c r="BS38" i="9"/>
  <c r="BG38" i="9"/>
  <c r="AS38" i="9"/>
  <c r="AG38" i="9"/>
  <c r="T38" i="9"/>
  <c r="G38" i="9"/>
  <c r="CE38" i="9"/>
  <c r="BQ38" i="9"/>
  <c r="BE38" i="9"/>
  <c r="AR38" i="9"/>
  <c r="AE38" i="9"/>
  <c r="S38" i="9"/>
  <c r="E38" i="9"/>
  <c r="E48" i="9" s="1"/>
  <c r="CC38" i="9"/>
  <c r="BP38" i="9"/>
  <c r="BC38" i="9"/>
  <c r="AQ38" i="9"/>
  <c r="AC38" i="9"/>
  <c r="Q38" i="9"/>
  <c r="D38" i="9"/>
  <c r="D48" i="9" s="1"/>
  <c r="CA38" i="9"/>
  <c r="BO38" i="9"/>
  <c r="BA38" i="9"/>
  <c r="AO38" i="9"/>
  <c r="AB38" i="9"/>
  <c r="O38" i="9"/>
  <c r="BY38" i="9"/>
  <c r="BM38" i="9"/>
  <c r="AZ38" i="9"/>
  <c r="AM38" i="9"/>
  <c r="AA38" i="9"/>
  <c r="M38" i="9"/>
  <c r="BX38" i="9"/>
  <c r="BK38" i="9"/>
  <c r="AY38" i="9"/>
  <c r="AK38" i="9"/>
  <c r="Y38" i="9"/>
  <c r="L38" i="9"/>
  <c r="BS51" i="9"/>
  <c r="AD11" i="9"/>
  <c r="BR20" i="15"/>
  <c r="V20" i="15"/>
  <c r="F70" i="9" a="1"/>
  <c r="F70" i="9" s="1"/>
  <c r="G90" i="18"/>
  <c r="G88" i="18"/>
  <c r="G86" i="18"/>
  <c r="G89" i="18"/>
  <c r="G87" i="18"/>
  <c r="G80" i="18"/>
  <c r="G71" i="18"/>
  <c r="G83" i="18"/>
  <c r="G74" i="18"/>
  <c r="G66" i="18"/>
  <c r="G85" i="18"/>
  <c r="G78" i="18"/>
  <c r="G69" i="18"/>
  <c r="G81" i="18"/>
  <c r="G72" i="18"/>
  <c r="G64" i="18"/>
  <c r="G84" i="18"/>
  <c r="G67" i="18"/>
  <c r="G79" i="18"/>
  <c r="G70" i="18"/>
  <c r="G82" i="18"/>
  <c r="G73" i="18"/>
  <c r="G68" i="18"/>
  <c r="G53" i="18"/>
  <c r="G41" i="18"/>
  <c r="G33" i="18"/>
  <c r="G21" i="18"/>
  <c r="G13" i="18"/>
  <c r="G56" i="18"/>
  <c r="G48" i="18"/>
  <c r="G36" i="18"/>
  <c r="G24" i="18"/>
  <c r="G16" i="18"/>
  <c r="G59" i="18"/>
  <c r="G51" i="18"/>
  <c r="G39" i="18"/>
  <c r="G31" i="18"/>
  <c r="G19" i="18"/>
  <c r="G54" i="18"/>
  <c r="G42" i="18"/>
  <c r="G34" i="18"/>
  <c r="G22" i="18"/>
  <c r="G14" i="18"/>
  <c r="G62" i="18"/>
  <c r="G57" i="18"/>
  <c r="G49" i="18"/>
  <c r="G37" i="18"/>
  <c r="G29" i="18"/>
  <c r="G25" i="18"/>
  <c r="G17" i="18"/>
  <c r="G65" i="18"/>
  <c r="G52" i="18"/>
  <c r="G40" i="18"/>
  <c r="G32" i="18"/>
  <c r="G20" i="18"/>
  <c r="G63" i="18"/>
  <c r="G58" i="18"/>
  <c r="G50" i="18"/>
  <c r="G38" i="18"/>
  <c r="G30" i="18"/>
  <c r="G18" i="18"/>
  <c r="G15" i="18"/>
  <c r="G35" i="18"/>
  <c r="G55" i="18"/>
  <c r="G23" i="18"/>
  <c r="G43" i="18"/>
  <c r="G47" i="18"/>
  <c r="F11" i="19"/>
  <c r="F12" i="19"/>
  <c r="F10" i="19"/>
  <c r="F72" i="9" a="1"/>
  <c r="F72" i="9" s="1"/>
  <c r="CE37" i="9"/>
  <c r="BW37" i="9"/>
  <c r="BO37" i="9"/>
  <c r="BG37" i="9"/>
  <c r="AY37" i="9"/>
  <c r="AQ37" i="9"/>
  <c r="AI37" i="9"/>
  <c r="AA37" i="9"/>
  <c r="S37" i="9"/>
  <c r="K37" i="9"/>
  <c r="CI37" i="9"/>
  <c r="CA37" i="9"/>
  <c r="BS37" i="9"/>
  <c r="BK37" i="9"/>
  <c r="BC37" i="9"/>
  <c r="AU37" i="9"/>
  <c r="AM37" i="9"/>
  <c r="AE37" i="9"/>
  <c r="W37" i="9"/>
  <c r="O37" i="9"/>
  <c r="G37" i="9"/>
  <c r="A47" i="9"/>
  <c r="CG37" i="9"/>
  <c r="BY37" i="9"/>
  <c r="BQ37" i="9"/>
  <c r="CD37" i="9"/>
  <c r="BR37" i="9"/>
  <c r="BF37" i="9"/>
  <c r="AV37" i="9"/>
  <c r="AK37" i="9"/>
  <c r="Z37" i="9"/>
  <c r="P37" i="9"/>
  <c r="E37" i="9"/>
  <c r="CC37" i="9"/>
  <c r="BP37" i="9"/>
  <c r="BE37" i="9"/>
  <c r="AT37" i="9"/>
  <c r="AJ37" i="9"/>
  <c r="Y37" i="9"/>
  <c r="N37" i="9"/>
  <c r="D37" i="9"/>
  <c r="CB37" i="9"/>
  <c r="BN37" i="9"/>
  <c r="BD37" i="9"/>
  <c r="AS37" i="9"/>
  <c r="AH37" i="9"/>
  <c r="X37" i="9"/>
  <c r="M37" i="9"/>
  <c r="BZ37" i="9"/>
  <c r="BM37" i="9"/>
  <c r="BB37" i="9"/>
  <c r="AR37" i="9"/>
  <c r="AG37" i="9"/>
  <c r="V37" i="9"/>
  <c r="L37" i="9"/>
  <c r="BX37" i="9"/>
  <c r="BL37" i="9"/>
  <c r="BA37" i="9"/>
  <c r="AP37" i="9"/>
  <c r="AF37" i="9"/>
  <c r="U37" i="9"/>
  <c r="J37" i="9"/>
  <c r="BV37" i="9"/>
  <c r="BJ37" i="9"/>
  <c r="AZ37" i="9"/>
  <c r="AO37" i="9"/>
  <c r="AD37" i="9"/>
  <c r="T37" i="9"/>
  <c r="I37" i="9"/>
  <c r="CH37" i="9"/>
  <c r="BU37" i="9"/>
  <c r="BI37" i="9"/>
  <c r="AX37" i="9"/>
  <c r="AN37" i="9"/>
  <c r="AC37" i="9"/>
  <c r="R37" i="9"/>
  <c r="H37" i="9"/>
  <c r="CF37" i="9"/>
  <c r="BT37" i="9"/>
  <c r="BH37" i="9"/>
  <c r="AW37" i="9"/>
  <c r="AL37" i="9"/>
  <c r="AB37" i="9"/>
  <c r="Q37" i="9"/>
  <c r="F37" i="9"/>
  <c r="BH51" i="9"/>
  <c r="I139" i="11" l="1"/>
  <c r="H166" i="11"/>
  <c r="E126" i="18"/>
  <c r="F126" i="18" s="1"/>
  <c r="G126" i="18" s="1"/>
  <c r="E151" i="18"/>
  <c r="F151" i="18" s="1"/>
  <c r="G151" i="18" s="1"/>
  <c r="F144" i="18"/>
  <c r="G144" i="18" s="1"/>
  <c r="F125" i="18"/>
  <c r="G125" i="18" s="1"/>
  <c r="F138" i="18"/>
  <c r="G138" i="18" s="1"/>
  <c r="E132" i="18"/>
  <c r="E154" i="18"/>
  <c r="E174" i="18"/>
  <c r="F174" i="18" s="1"/>
  <c r="G174" i="18" s="1"/>
  <c r="E112" i="18"/>
  <c r="F179" i="18"/>
  <c r="G179" i="18" s="1"/>
  <c r="E179" i="18"/>
  <c r="F173" i="18"/>
  <c r="G173" i="18" s="1"/>
  <c r="E115" i="18"/>
  <c r="F115" i="18" s="1"/>
  <c r="G115" i="18" s="1"/>
  <c r="E149" i="18"/>
  <c r="E181" i="18"/>
  <c r="F181" i="18" s="1"/>
  <c r="G181" i="18" s="1"/>
  <c r="E183" i="18"/>
  <c r="F183" i="18" s="1"/>
  <c r="G183" i="18" s="1"/>
  <c r="E120" i="18"/>
  <c r="E134" i="18"/>
  <c r="F134" i="18" s="1"/>
  <c r="G134" i="18" s="1"/>
  <c r="E164" i="18"/>
  <c r="F164" i="18" s="1"/>
  <c r="G164" i="18" s="1"/>
  <c r="E163" i="18"/>
  <c r="F163" i="18" s="1"/>
  <c r="G163" i="18" s="1"/>
  <c r="F154" i="18"/>
  <c r="G154" i="18" s="1"/>
  <c r="F128" i="18"/>
  <c r="G128" i="18" s="1"/>
  <c r="F158" i="18"/>
  <c r="E116" i="18"/>
  <c r="F116" i="18" s="1"/>
  <c r="E153" i="18"/>
  <c r="F153" i="18" s="1"/>
  <c r="E185" i="18"/>
  <c r="F185" i="18" s="1"/>
  <c r="G185" i="18" s="1"/>
  <c r="E165" i="18"/>
  <c r="F165" i="18" s="1"/>
  <c r="G165" i="18" s="1"/>
  <c r="E162" i="18"/>
  <c r="F162" i="18" s="1"/>
  <c r="G162" i="18" s="1"/>
  <c r="F132" i="18"/>
  <c r="G132" i="18" s="1"/>
  <c r="F182" i="18"/>
  <c r="G182" i="18" s="1"/>
  <c r="F56" i="11"/>
  <c r="F12" i="9" s="1"/>
  <c r="F20" i="16"/>
  <c r="H6" i="11"/>
  <c r="G158" i="18"/>
  <c r="E124" i="18"/>
  <c r="F124" i="18" s="1"/>
  <c r="G124" i="18" s="1"/>
  <c r="E135" i="18"/>
  <c r="F135" i="18" s="1"/>
  <c r="G135" i="18" s="1"/>
  <c r="E176" i="18"/>
  <c r="F176" i="18" s="1"/>
  <c r="E175" i="18"/>
  <c r="F175" i="18" s="1"/>
  <c r="G175" i="18" s="1"/>
  <c r="I4" i="11"/>
  <c r="I4" i="19" s="1"/>
  <c r="F149" i="18"/>
  <c r="G127" i="18"/>
  <c r="E152" i="18"/>
  <c r="F152" i="18" s="1"/>
  <c r="E109" i="18"/>
  <c r="E146" i="18"/>
  <c r="F146" i="18" s="1"/>
  <c r="G146" i="18" s="1"/>
  <c r="H70" i="9" a="1"/>
  <c r="H70" i="9" s="1"/>
  <c r="H4" i="16"/>
  <c r="E145" i="18"/>
  <c r="F145" i="18" s="1"/>
  <c r="G145" i="18" s="1"/>
  <c r="E161" i="18"/>
  <c r="E168" i="18"/>
  <c r="F168" i="18" s="1"/>
  <c r="G168" i="18" s="1"/>
  <c r="H71" i="9" a="1"/>
  <c r="H71" i="9" s="1"/>
  <c r="H4" i="18"/>
  <c r="E150" i="18"/>
  <c r="F150" i="18" s="1"/>
  <c r="G150" i="18" s="1"/>
  <c r="E136" i="18"/>
  <c r="F136" i="18" s="1"/>
  <c r="G136" i="18" s="1"/>
  <c r="E110" i="18"/>
  <c r="F110" i="18" s="1"/>
  <c r="G110" i="18" s="1"/>
  <c r="H4" i="19"/>
  <c r="G149" i="18"/>
  <c r="F109" i="18"/>
  <c r="G109" i="18" s="1"/>
  <c r="F180" i="18"/>
  <c r="G180" i="18" s="1"/>
  <c r="E119" i="18"/>
  <c r="F119" i="18" s="1"/>
  <c r="G129" i="18"/>
  <c r="G111" i="18"/>
  <c r="F147" i="18"/>
  <c r="G147" i="18" s="1"/>
  <c r="E11" i="9"/>
  <c r="E60" i="11"/>
  <c r="E61" i="11" s="1"/>
  <c r="F112" i="18"/>
  <c r="G112" i="18" s="1"/>
  <c r="E117" i="18"/>
  <c r="D61" i="9"/>
  <c r="E177" i="18"/>
  <c r="F177" i="18" s="1"/>
  <c r="E157" i="18"/>
  <c r="F157" i="18" s="1"/>
  <c r="G157" i="18" s="1"/>
  <c r="E137" i="18"/>
  <c r="E148" i="18"/>
  <c r="E118" i="18"/>
  <c r="F118" i="18" s="1"/>
  <c r="E178" i="18"/>
  <c r="E184" i="18"/>
  <c r="F184" i="18" s="1"/>
  <c r="E131" i="18"/>
  <c r="F131" i="18" s="1"/>
  <c r="E113" i="18"/>
  <c r="F113" i="18" s="1"/>
  <c r="E130" i="18"/>
  <c r="E159" i="18"/>
  <c r="F6" i="14"/>
  <c r="F120" i="18"/>
  <c r="G120" i="18" s="1"/>
  <c r="E169" i="18"/>
  <c r="E114" i="18"/>
  <c r="E143" i="18"/>
  <c r="E167" i="18"/>
  <c r="F167" i="18" s="1"/>
  <c r="E166" i="18"/>
  <c r="F166" i="18" s="1"/>
  <c r="G166" i="18" s="1"/>
  <c r="G4" i="14"/>
  <c r="G5" i="14" s="1"/>
  <c r="G160" i="18"/>
  <c r="E133" i="18"/>
  <c r="F133" i="18" s="1"/>
  <c r="G133" i="18" s="1"/>
  <c r="E142" i="18"/>
  <c r="F142" i="18" s="1"/>
  <c r="G91" i="18"/>
  <c r="G112" i="11"/>
  <c r="H108" i="11"/>
  <c r="G5" i="19"/>
  <c r="G5" i="15"/>
  <c r="G5" i="18"/>
  <c r="G152" i="11"/>
  <c r="G5" i="16"/>
  <c r="H7" i="11"/>
  <c r="G5" i="9"/>
  <c r="J59" i="16"/>
  <c r="J19" i="16" s="1"/>
  <c r="J59" i="11" s="1"/>
  <c r="K56" i="16"/>
  <c r="E28" i="19"/>
  <c r="F91" i="18"/>
  <c r="I101" i="11"/>
  <c r="D62" i="9"/>
  <c r="A62" i="9"/>
  <c r="N11" i="9"/>
  <c r="G213" i="18"/>
  <c r="G238" i="18" s="1"/>
  <c r="G97" i="18" s="1"/>
  <c r="G65" i="11" s="1"/>
  <c r="H199" i="18"/>
  <c r="A56" i="9"/>
  <c r="A59" i="9"/>
  <c r="A60" i="9"/>
  <c r="D60" i="9"/>
  <c r="F48" i="9"/>
  <c r="I247" i="18"/>
  <c r="H258" i="18"/>
  <c r="E25" i="19"/>
  <c r="H265" i="18"/>
  <c r="G268" i="18"/>
  <c r="G99" i="18" s="1"/>
  <c r="G67" i="11" s="1"/>
  <c r="I220" i="18"/>
  <c r="J217" i="18"/>
  <c r="BZ11" i="9"/>
  <c r="G98" i="18"/>
  <c r="G66" i="11" s="1"/>
  <c r="G28" i="9"/>
  <c r="G48" i="9" s="1"/>
  <c r="J300" i="18"/>
  <c r="I303" i="18"/>
  <c r="I101" i="18" s="1"/>
  <c r="I69" i="11" s="1"/>
  <c r="E24" i="19"/>
  <c r="H38" i="16"/>
  <c r="H17" i="16" s="1"/>
  <c r="I25" i="16"/>
  <c r="H72" i="9" a="1"/>
  <c r="H72" i="9" s="1"/>
  <c r="G49" i="16"/>
  <c r="G18" i="16" s="1"/>
  <c r="G58" i="11" s="1"/>
  <c r="H45" i="16"/>
  <c r="E27" i="19"/>
  <c r="H295" i="18"/>
  <c r="H100" i="18" s="1"/>
  <c r="H68" i="11" s="1"/>
  <c r="I275" i="18"/>
  <c r="G312" i="18"/>
  <c r="G102" i="18" s="1"/>
  <c r="G70" i="11" s="1"/>
  <c r="H307" i="18"/>
  <c r="G20" i="16"/>
  <c r="G57" i="11"/>
  <c r="D25" i="9"/>
  <c r="D45" i="9" s="1"/>
  <c r="G320" i="18"/>
  <c r="G103" i="18" s="1"/>
  <c r="G71" i="11" s="1"/>
  <c r="H316" i="18"/>
  <c r="E26" i="19"/>
  <c r="A58" i="9"/>
  <c r="F62" i="19"/>
  <c r="F60" i="19"/>
  <c r="F61" i="19"/>
  <c r="F58" i="19"/>
  <c r="F47" i="19"/>
  <c r="F48" i="19"/>
  <c r="F49" i="19"/>
  <c r="F50" i="19"/>
  <c r="F59" i="19"/>
  <c r="F46" i="19"/>
  <c r="I4" i="12"/>
  <c r="E91" i="18"/>
  <c r="H4" i="14"/>
  <c r="G6" i="14"/>
  <c r="D27" i="9"/>
  <c r="D47" i="9" s="1"/>
  <c r="D91" i="18"/>
  <c r="D45" i="19" s="1"/>
  <c r="D108" i="18"/>
  <c r="E108" i="18" s="1"/>
  <c r="H90" i="18"/>
  <c r="H88" i="18"/>
  <c r="H86" i="18"/>
  <c r="H89" i="18"/>
  <c r="H87" i="18"/>
  <c r="H83" i="18"/>
  <c r="H74" i="18"/>
  <c r="H66" i="18"/>
  <c r="H85" i="18"/>
  <c r="H78" i="18"/>
  <c r="H69" i="18"/>
  <c r="H81" i="18"/>
  <c r="H72" i="18"/>
  <c r="H84" i="18"/>
  <c r="H67" i="18"/>
  <c r="H79" i="18"/>
  <c r="H70" i="18"/>
  <c r="H82" i="18"/>
  <c r="H73" i="18"/>
  <c r="H65" i="18"/>
  <c r="H68" i="18"/>
  <c r="H80" i="18"/>
  <c r="H71" i="18"/>
  <c r="H56" i="18"/>
  <c r="H48" i="18"/>
  <c r="H36" i="18"/>
  <c r="H24" i="18"/>
  <c r="H16" i="18"/>
  <c r="H59" i="18"/>
  <c r="H51" i="18"/>
  <c r="H39" i="18"/>
  <c r="H31" i="18"/>
  <c r="H19" i="18"/>
  <c r="H54" i="18"/>
  <c r="H42" i="18"/>
  <c r="H34" i="18"/>
  <c r="H129" i="18" s="1"/>
  <c r="H22" i="18"/>
  <c r="H14" i="18"/>
  <c r="H64" i="18"/>
  <c r="H62" i="18"/>
  <c r="H57" i="18"/>
  <c r="H49" i="18"/>
  <c r="H37" i="18"/>
  <c r="H29" i="18"/>
  <c r="H25" i="18"/>
  <c r="H17" i="18"/>
  <c r="H52" i="18"/>
  <c r="H40" i="18"/>
  <c r="H32" i="18"/>
  <c r="H20" i="18"/>
  <c r="H55" i="18"/>
  <c r="H47" i="18"/>
  <c r="H43" i="18"/>
  <c r="H35" i="18"/>
  <c r="H23" i="18"/>
  <c r="H15" i="18"/>
  <c r="H53" i="18"/>
  <c r="H41" i="18"/>
  <c r="H33" i="18"/>
  <c r="H21" i="18"/>
  <c r="H13" i="18"/>
  <c r="H30" i="18"/>
  <c r="H50" i="18"/>
  <c r="H63" i="18"/>
  <c r="H18" i="18"/>
  <c r="H38" i="18"/>
  <c r="H58" i="18"/>
  <c r="I228" i="18"/>
  <c r="J224" i="18"/>
  <c r="H10" i="19"/>
  <c r="H11" i="19"/>
  <c r="H12" i="19"/>
  <c r="H5" i="12"/>
  <c r="E72" i="19"/>
  <c r="I235" i="18"/>
  <c r="J232" i="18"/>
  <c r="G153" i="18" l="1"/>
  <c r="H173" i="18"/>
  <c r="H153" i="18"/>
  <c r="H138" i="18"/>
  <c r="H134" i="18"/>
  <c r="H125" i="18"/>
  <c r="H179" i="18"/>
  <c r="F60" i="11"/>
  <c r="H144" i="18"/>
  <c r="I4" i="9"/>
  <c r="I166" i="11"/>
  <c r="J139" i="11"/>
  <c r="I6" i="11"/>
  <c r="H132" i="18"/>
  <c r="H111" i="18"/>
  <c r="H183" i="18"/>
  <c r="H174" i="18"/>
  <c r="G116" i="18"/>
  <c r="H116" i="18" s="1"/>
  <c r="H128" i="18"/>
  <c r="H154" i="18"/>
  <c r="H127" i="18"/>
  <c r="H165" i="18"/>
  <c r="H126" i="18"/>
  <c r="H151" i="18"/>
  <c r="H147" i="18"/>
  <c r="H115" i="18"/>
  <c r="H109" i="18"/>
  <c r="H162" i="18"/>
  <c r="H182" i="18"/>
  <c r="G45" i="19"/>
  <c r="H160" i="18"/>
  <c r="H112" i="18"/>
  <c r="H146" i="18"/>
  <c r="H175" i="18"/>
  <c r="J4" i="11"/>
  <c r="J4" i="18" s="1"/>
  <c r="G119" i="18"/>
  <c r="H119" i="18" s="1"/>
  <c r="G118" i="18"/>
  <c r="H118" i="18" s="1"/>
  <c r="I5" i="11"/>
  <c r="I81" i="11" s="1"/>
  <c r="I83" i="11" s="1"/>
  <c r="F161" i="18"/>
  <c r="G161" i="18" s="1"/>
  <c r="H161" i="18" s="1"/>
  <c r="H168" i="18"/>
  <c r="H181" i="18"/>
  <c r="I4" i="15"/>
  <c r="I72" i="9" s="1" a="1"/>
  <c r="I72" i="9" s="1"/>
  <c r="E27" i="9"/>
  <c r="E47" i="9" s="1"/>
  <c r="F169" i="18"/>
  <c r="G169" i="18" s="1"/>
  <c r="H169" i="18" s="1"/>
  <c r="G176" i="18"/>
  <c r="H176" i="18" s="1"/>
  <c r="H145" i="18"/>
  <c r="H136" i="18"/>
  <c r="H149" i="18"/>
  <c r="I4" i="16"/>
  <c r="F114" i="18"/>
  <c r="G114" i="18" s="1"/>
  <c r="H114" i="18" s="1"/>
  <c r="F148" i="18"/>
  <c r="G148" i="18" s="1"/>
  <c r="H148" i="18" s="1"/>
  <c r="G152" i="18"/>
  <c r="H152" i="18" s="1"/>
  <c r="H180" i="18"/>
  <c r="I4" i="18"/>
  <c r="I88" i="18" s="1"/>
  <c r="I183" i="18" s="1"/>
  <c r="G184" i="18"/>
  <c r="H184" i="18" s="1"/>
  <c r="F137" i="18"/>
  <c r="G137" i="18" s="1"/>
  <c r="H124" i="18"/>
  <c r="H158" i="18"/>
  <c r="F117" i="18"/>
  <c r="G117" i="18" s="1"/>
  <c r="H117" i="18" s="1"/>
  <c r="F27" i="19"/>
  <c r="H120" i="18"/>
  <c r="H163" i="18"/>
  <c r="G177" i="18"/>
  <c r="H177" i="18" s="1"/>
  <c r="G167" i="18"/>
  <c r="H167" i="18" s="1"/>
  <c r="F159" i="18"/>
  <c r="G159" i="18" s="1"/>
  <c r="E25" i="9"/>
  <c r="E45" i="9" s="1"/>
  <c r="H150" i="18"/>
  <c r="H164" i="18"/>
  <c r="G142" i="18"/>
  <c r="F143" i="18"/>
  <c r="G113" i="18"/>
  <c r="H113" i="18" s="1"/>
  <c r="H166" i="18"/>
  <c r="H133" i="18"/>
  <c r="F178" i="18"/>
  <c r="H185" i="18"/>
  <c r="E45" i="19"/>
  <c r="E51" i="19" s="1"/>
  <c r="E158" i="11" s="1"/>
  <c r="E159" i="11" s="1"/>
  <c r="F130" i="18"/>
  <c r="F27" i="9" s="1"/>
  <c r="F47" i="9" s="1"/>
  <c r="G131" i="18"/>
  <c r="H131" i="18" s="1"/>
  <c r="H110" i="18"/>
  <c r="H135" i="18"/>
  <c r="H157" i="18"/>
  <c r="J235" i="18"/>
  <c r="K232" i="18"/>
  <c r="H91" i="18"/>
  <c r="F26" i="19"/>
  <c r="I295" i="18"/>
  <c r="I100" i="18" s="1"/>
  <c r="I68" i="11" s="1"/>
  <c r="J275" i="18"/>
  <c r="I70" i="9" a="1"/>
  <c r="I70" i="9" s="1"/>
  <c r="H98" i="18"/>
  <c r="H66" i="11" s="1"/>
  <c r="H28" i="9"/>
  <c r="H48" i="9" s="1"/>
  <c r="F45" i="19"/>
  <c r="F51" i="19" s="1"/>
  <c r="F158" i="11" s="1"/>
  <c r="G61" i="19"/>
  <c r="G62" i="19"/>
  <c r="G58" i="19"/>
  <c r="G60" i="19"/>
  <c r="G49" i="19"/>
  <c r="G47" i="19"/>
  <c r="G59" i="19"/>
  <c r="G48" i="19"/>
  <c r="G46" i="19"/>
  <c r="G50" i="19"/>
  <c r="I5" i="12"/>
  <c r="H6" i="14"/>
  <c r="H5" i="14"/>
  <c r="I4" i="14"/>
  <c r="J4" i="12"/>
  <c r="H320" i="18"/>
  <c r="H103" i="18" s="1"/>
  <c r="H71" i="11" s="1"/>
  <c r="I316" i="18"/>
  <c r="H312" i="18"/>
  <c r="H102" i="18" s="1"/>
  <c r="H70" i="11" s="1"/>
  <c r="I307" i="18"/>
  <c r="H49" i="16"/>
  <c r="H18" i="16" s="1"/>
  <c r="H58" i="11" s="1"/>
  <c r="I45" i="16"/>
  <c r="F28" i="19"/>
  <c r="I265" i="18"/>
  <c r="H268" i="18"/>
  <c r="H99" i="18" s="1"/>
  <c r="H67" i="11" s="1"/>
  <c r="J247" i="18"/>
  <c r="I258" i="18"/>
  <c r="H112" i="11"/>
  <c r="I108" i="11"/>
  <c r="E164" i="11"/>
  <c r="E167" i="11" s="1"/>
  <c r="E73" i="19"/>
  <c r="I64" i="18"/>
  <c r="I84" i="18"/>
  <c r="I179" i="18" s="1"/>
  <c r="I40" i="18"/>
  <c r="I32" i="18"/>
  <c r="F61" i="11"/>
  <c r="H5" i="19"/>
  <c r="H5" i="18"/>
  <c r="H5" i="15"/>
  <c r="H152" i="11"/>
  <c r="H5" i="16"/>
  <c r="I7" i="11"/>
  <c r="H5" i="9"/>
  <c r="J228" i="18"/>
  <c r="K224" i="18"/>
  <c r="E186" i="18"/>
  <c r="E96" i="18" s="1"/>
  <c r="E26" i="9"/>
  <c r="E46" i="9" s="1"/>
  <c r="I12" i="19"/>
  <c r="I11" i="19"/>
  <c r="I10" i="19"/>
  <c r="F24" i="19"/>
  <c r="I38" i="16"/>
  <c r="I17" i="16" s="1"/>
  <c r="J25" i="16"/>
  <c r="H213" i="18"/>
  <c r="H238" i="18" s="1"/>
  <c r="H97" i="18" s="1"/>
  <c r="H65" i="11" s="1"/>
  <c r="I199" i="18"/>
  <c r="D186" i="18"/>
  <c r="D96" i="18" s="1"/>
  <c r="D26" i="9"/>
  <c r="D46" i="9" s="1"/>
  <c r="H20" i="16"/>
  <c r="H57" i="11"/>
  <c r="J303" i="18"/>
  <c r="J101" i="18" s="1"/>
  <c r="J69" i="11" s="1"/>
  <c r="K300" i="18"/>
  <c r="J4" i="19"/>
  <c r="J4" i="15"/>
  <c r="J4" i="16"/>
  <c r="J5" i="11"/>
  <c r="J81" i="11" s="1"/>
  <c r="J83" i="11" s="1"/>
  <c r="K4" i="11"/>
  <c r="J6" i="11"/>
  <c r="J4" i="9"/>
  <c r="J101" i="11"/>
  <c r="D51" i="19"/>
  <c r="D158" i="11" s="1"/>
  <c r="D57" i="19"/>
  <c r="D63" i="19" s="1"/>
  <c r="D75" i="11" s="1"/>
  <c r="E57" i="19"/>
  <c r="E63" i="19" s="1"/>
  <c r="E75" i="11" s="1"/>
  <c r="E151" i="11" s="1"/>
  <c r="G56" i="11"/>
  <c r="J220" i="18"/>
  <c r="K217" i="18"/>
  <c r="F25" i="19"/>
  <c r="F108" i="18"/>
  <c r="K59" i="16"/>
  <c r="K19" i="16" s="1"/>
  <c r="K59" i="11" s="1"/>
  <c r="L56" i="16"/>
  <c r="I15" i="18" l="1"/>
  <c r="I68" i="18"/>
  <c r="I163" i="18" s="1"/>
  <c r="I57" i="18"/>
  <c r="I87" i="18"/>
  <c r="I182" i="18" s="1"/>
  <c r="I13" i="18"/>
  <c r="I62" i="18"/>
  <c r="I157" i="18" s="1"/>
  <c r="I89" i="18"/>
  <c r="I184" i="18" s="1"/>
  <c r="I36" i="18"/>
  <c r="I31" i="18"/>
  <c r="I126" i="18" s="1"/>
  <c r="I48" i="18"/>
  <c r="I39" i="18"/>
  <c r="I134" i="18" s="1"/>
  <c r="I63" i="18"/>
  <c r="I80" i="18"/>
  <c r="I175" i="18" s="1"/>
  <c r="J166" i="11"/>
  <c r="K139" i="11"/>
  <c r="I110" i="18"/>
  <c r="I127" i="18"/>
  <c r="E52" i="9"/>
  <c r="I158" i="18"/>
  <c r="E14" i="9"/>
  <c r="F57" i="19"/>
  <c r="F63" i="19" s="1"/>
  <c r="F75" i="11" s="1"/>
  <c r="F151" i="11" s="1"/>
  <c r="F25" i="9"/>
  <c r="F45" i="9" s="1"/>
  <c r="G24" i="19"/>
  <c r="I152" i="18"/>
  <c r="G27" i="19"/>
  <c r="I135" i="18"/>
  <c r="I41" i="18"/>
  <c r="I136" i="18" s="1"/>
  <c r="I56" i="18"/>
  <c r="I151" i="18" s="1"/>
  <c r="I23" i="18"/>
  <c r="I118" i="18" s="1"/>
  <c r="I52" i="18"/>
  <c r="I147" i="18" s="1"/>
  <c r="I14" i="18"/>
  <c r="I109" i="18" s="1"/>
  <c r="I51" i="18"/>
  <c r="I146" i="18" s="1"/>
  <c r="I65" i="18"/>
  <c r="I160" i="18" s="1"/>
  <c r="I72" i="18"/>
  <c r="I167" i="18" s="1"/>
  <c r="I86" i="18"/>
  <c r="I181" i="18" s="1"/>
  <c r="I21" i="18"/>
  <c r="I116" i="18" s="1"/>
  <c r="I18" i="18"/>
  <c r="I113" i="18" s="1"/>
  <c r="I35" i="18"/>
  <c r="I17" i="18"/>
  <c r="I112" i="18" s="1"/>
  <c r="I22" i="18"/>
  <c r="I117" i="18" s="1"/>
  <c r="I59" i="18"/>
  <c r="I154" i="18" s="1"/>
  <c r="I73" i="18"/>
  <c r="I168" i="18" s="1"/>
  <c r="I81" i="18"/>
  <c r="I176" i="18" s="1"/>
  <c r="I90" i="18"/>
  <c r="I185" i="18" s="1"/>
  <c r="I53" i="18"/>
  <c r="I148" i="18" s="1"/>
  <c r="I30" i="18"/>
  <c r="I125" i="18" s="1"/>
  <c r="I43" i="18"/>
  <c r="I138" i="18" s="1"/>
  <c r="I25" i="18"/>
  <c r="I120" i="18" s="1"/>
  <c r="I34" i="18"/>
  <c r="I129" i="18" s="1"/>
  <c r="I66" i="18"/>
  <c r="I161" i="18" s="1"/>
  <c r="I82" i="18"/>
  <c r="I177" i="18" s="1"/>
  <c r="I69" i="18"/>
  <c r="I164" i="18" s="1"/>
  <c r="H137" i="18"/>
  <c r="I33" i="18"/>
  <c r="I128" i="18" s="1"/>
  <c r="I38" i="18"/>
  <c r="I133" i="18" s="1"/>
  <c r="I47" i="18"/>
  <c r="I29" i="18"/>
  <c r="I124" i="18" s="1"/>
  <c r="I42" i="18"/>
  <c r="I74" i="18"/>
  <c r="I70" i="18"/>
  <c r="I165" i="18" s="1"/>
  <c r="I78" i="18"/>
  <c r="I173" i="18" s="1"/>
  <c r="G25" i="19"/>
  <c r="I16" i="18"/>
  <c r="I111" i="18" s="1"/>
  <c r="I50" i="18"/>
  <c r="I145" i="18" s="1"/>
  <c r="I55" i="18"/>
  <c r="I150" i="18" s="1"/>
  <c r="I37" i="18"/>
  <c r="I132" i="18" s="1"/>
  <c r="I54" i="18"/>
  <c r="I149" i="18" s="1"/>
  <c r="I83" i="18"/>
  <c r="I79" i="18"/>
  <c r="I174" i="18" s="1"/>
  <c r="I85" i="18"/>
  <c r="I180" i="18" s="1"/>
  <c r="I73" i="9" a="1"/>
  <c r="I73" i="9" s="1"/>
  <c r="I24" i="18"/>
  <c r="I119" i="18" s="1"/>
  <c r="I58" i="18"/>
  <c r="I153" i="18" s="1"/>
  <c r="I20" i="18"/>
  <c r="I115" i="18" s="1"/>
  <c r="I49" i="18"/>
  <c r="I144" i="18" s="1"/>
  <c r="I19" i="18"/>
  <c r="I114" i="18" s="1"/>
  <c r="I71" i="18"/>
  <c r="I166" i="18" s="1"/>
  <c r="I67" i="18"/>
  <c r="I162" i="18" s="1"/>
  <c r="G26" i="19"/>
  <c r="I71" i="9" a="1"/>
  <c r="I71" i="9" s="1"/>
  <c r="G51" i="19"/>
  <c r="G158" i="11" s="1"/>
  <c r="G159" i="11" s="1"/>
  <c r="H159" i="18"/>
  <c r="I159" i="18" s="1"/>
  <c r="I169" i="18"/>
  <c r="G143" i="18"/>
  <c r="G178" i="18"/>
  <c r="H178" i="18" s="1"/>
  <c r="I131" i="18"/>
  <c r="H142" i="18"/>
  <c r="G130" i="18"/>
  <c r="G27" i="9" s="1"/>
  <c r="G47" i="9" s="1"/>
  <c r="J86" i="18"/>
  <c r="J90" i="18"/>
  <c r="J89" i="18"/>
  <c r="J87" i="18"/>
  <c r="J88" i="18"/>
  <c r="J183" i="18" s="1"/>
  <c r="J81" i="18"/>
  <c r="J72" i="18"/>
  <c r="J64" i="18"/>
  <c r="J84" i="18"/>
  <c r="J179" i="18" s="1"/>
  <c r="J67" i="18"/>
  <c r="J79" i="18"/>
  <c r="J70" i="18"/>
  <c r="J82" i="18"/>
  <c r="J177" i="18" s="1"/>
  <c r="J73" i="18"/>
  <c r="J168" i="18" s="1"/>
  <c r="J65" i="18"/>
  <c r="J68" i="18"/>
  <c r="J163" i="18" s="1"/>
  <c r="J80" i="18"/>
  <c r="J71" i="18"/>
  <c r="J83" i="18"/>
  <c r="J74" i="18"/>
  <c r="J66" i="18"/>
  <c r="J161" i="18" s="1"/>
  <c r="J85" i="18"/>
  <c r="J180" i="18" s="1"/>
  <c r="J78" i="18"/>
  <c r="J69" i="18"/>
  <c r="J54" i="18"/>
  <c r="J42" i="18"/>
  <c r="J34" i="18"/>
  <c r="J22" i="18"/>
  <c r="J14" i="18"/>
  <c r="J62" i="18"/>
  <c r="J57" i="18"/>
  <c r="J152" i="18" s="1"/>
  <c r="J49" i="18"/>
  <c r="J37" i="18"/>
  <c r="J132" i="18" s="1"/>
  <c r="J29" i="18"/>
  <c r="J25" i="18"/>
  <c r="J17" i="18"/>
  <c r="J112" i="18" s="1"/>
  <c r="J52" i="18"/>
  <c r="J147" i="18" s="1"/>
  <c r="J40" i="18"/>
  <c r="J32" i="18"/>
  <c r="J127" i="18" s="1"/>
  <c r="J20" i="18"/>
  <c r="J115" i="18" s="1"/>
  <c r="J55" i="18"/>
  <c r="J47" i="18"/>
  <c r="J43" i="18"/>
  <c r="J138" i="18" s="1"/>
  <c r="J35" i="18"/>
  <c r="J23" i="18"/>
  <c r="J15" i="18"/>
  <c r="J110" i="18" s="1"/>
  <c r="J63" i="18"/>
  <c r="J58" i="18"/>
  <c r="J50" i="18"/>
  <c r="J38" i="18"/>
  <c r="J133" i="18" s="1"/>
  <c r="J30" i="18"/>
  <c r="J125" i="18" s="1"/>
  <c r="J18" i="18"/>
  <c r="J53" i="18"/>
  <c r="J148" i="18" s="1"/>
  <c r="J41" i="18"/>
  <c r="J136" i="18" s="1"/>
  <c r="J33" i="18"/>
  <c r="J21" i="18"/>
  <c r="J13" i="18"/>
  <c r="J59" i="18"/>
  <c r="J51" i="18"/>
  <c r="J146" i="18" s="1"/>
  <c r="J39" i="18"/>
  <c r="J134" i="18" s="1"/>
  <c r="J31" i="18"/>
  <c r="J126" i="18" s="1"/>
  <c r="J19" i="18"/>
  <c r="J24" i="18"/>
  <c r="J48" i="18"/>
  <c r="J16" i="18"/>
  <c r="J36" i="18"/>
  <c r="J56" i="18"/>
  <c r="J151" i="18" s="1"/>
  <c r="J5" i="12"/>
  <c r="J71" i="9" a="1"/>
  <c r="J71" i="9" s="1"/>
  <c r="I98" i="18"/>
  <c r="I66" i="11" s="1"/>
  <c r="I28" i="9"/>
  <c r="I48" i="9" s="1"/>
  <c r="J72" i="9" a="1"/>
  <c r="J72" i="9" s="1"/>
  <c r="J258" i="18"/>
  <c r="K247" i="18"/>
  <c r="J265" i="18"/>
  <c r="I268" i="18"/>
  <c r="I99" i="18" s="1"/>
  <c r="I67" i="11" s="1"/>
  <c r="J295" i="18"/>
  <c r="J100" i="18" s="1"/>
  <c r="J68" i="11" s="1"/>
  <c r="K275" i="18"/>
  <c r="D23" i="19"/>
  <c r="D29" i="19" s="1"/>
  <c r="D103" i="11" s="1"/>
  <c r="D105" i="11" s="1"/>
  <c r="J10" i="19"/>
  <c r="J12" i="19"/>
  <c r="J11" i="19"/>
  <c r="D104" i="18"/>
  <c r="D64" i="11"/>
  <c r="I49" i="16"/>
  <c r="I18" i="16" s="1"/>
  <c r="I58" i="11" s="1"/>
  <c r="J45" i="16"/>
  <c r="G28" i="19"/>
  <c r="G57" i="19"/>
  <c r="G63" i="19" s="1"/>
  <c r="G75" i="11" s="1"/>
  <c r="G151" i="11" s="1"/>
  <c r="J73" i="9" a="1"/>
  <c r="J73" i="9" s="1"/>
  <c r="L59" i="16"/>
  <c r="L19" i="16" s="1"/>
  <c r="L59" i="11" s="1"/>
  <c r="M56" i="16"/>
  <c r="I320" i="18"/>
  <c r="I103" i="18" s="1"/>
  <c r="I71" i="11" s="1"/>
  <c r="J316" i="18"/>
  <c r="F159" i="11"/>
  <c r="F14" i="9"/>
  <c r="H45" i="19"/>
  <c r="D159" i="11"/>
  <c r="D14" i="9"/>
  <c r="K101" i="11"/>
  <c r="E104" i="18"/>
  <c r="E64" i="11"/>
  <c r="E63" i="11" s="1"/>
  <c r="E23" i="19"/>
  <c r="E29" i="19" s="1"/>
  <c r="E103" i="11" s="1"/>
  <c r="E105" i="11" s="1"/>
  <c r="K228" i="18"/>
  <c r="L224" i="18"/>
  <c r="K220" i="18"/>
  <c r="L217" i="18"/>
  <c r="K4" i="19"/>
  <c r="K4" i="15"/>
  <c r="K72" i="9" s="1" a="1"/>
  <c r="K72" i="9" s="1"/>
  <c r="K4" i="16"/>
  <c r="K4" i="18"/>
  <c r="K5" i="11"/>
  <c r="K81" i="11" s="1"/>
  <c r="K83" i="11" s="1"/>
  <c r="L4" i="11"/>
  <c r="K6" i="11"/>
  <c r="K4" i="9"/>
  <c r="H56" i="11"/>
  <c r="I213" i="18"/>
  <c r="I238" i="18" s="1"/>
  <c r="I97" i="18" s="1"/>
  <c r="I65" i="11" s="1"/>
  <c r="J199" i="18"/>
  <c r="J38" i="16"/>
  <c r="J17" i="16" s="1"/>
  <c r="K25" i="16"/>
  <c r="H61" i="19"/>
  <c r="H62" i="19"/>
  <c r="H57" i="19"/>
  <c r="H58" i="19"/>
  <c r="H59" i="19"/>
  <c r="H48" i="19"/>
  <c r="H49" i="19"/>
  <c r="H50" i="19"/>
  <c r="H46" i="19"/>
  <c r="H60" i="19"/>
  <c r="H47" i="19"/>
  <c r="E128" i="11"/>
  <c r="E120" i="11"/>
  <c r="E125" i="11" s="1"/>
  <c r="F71" i="19"/>
  <c r="F79" i="11" s="1"/>
  <c r="G12" i="9"/>
  <c r="G60" i="11"/>
  <c r="I112" i="11"/>
  <c r="J108" i="11"/>
  <c r="K303" i="18"/>
  <c r="K101" i="18" s="1"/>
  <c r="K69" i="11" s="1"/>
  <c r="L300" i="18"/>
  <c r="I57" i="11"/>
  <c r="D130" i="11"/>
  <c r="D132" i="11" s="1"/>
  <c r="I6" i="14"/>
  <c r="I5" i="14"/>
  <c r="J4" i="14"/>
  <c r="K235" i="18"/>
  <c r="L232" i="18"/>
  <c r="F186" i="18"/>
  <c r="F96" i="18" s="1"/>
  <c r="F26" i="9"/>
  <c r="F46" i="9" s="1"/>
  <c r="D151" i="11"/>
  <c r="I5" i="19"/>
  <c r="I5" i="18"/>
  <c r="I152" i="11"/>
  <c r="I5" i="16"/>
  <c r="I5" i="15"/>
  <c r="J7" i="11"/>
  <c r="I5" i="9"/>
  <c r="I312" i="18"/>
  <c r="I102" i="18" s="1"/>
  <c r="I70" i="11" s="1"/>
  <c r="J307" i="18"/>
  <c r="D52" i="9"/>
  <c r="G108" i="18"/>
  <c r="J149" i="18" l="1"/>
  <c r="J173" i="18"/>
  <c r="J174" i="18"/>
  <c r="J157" i="18"/>
  <c r="J116" i="18"/>
  <c r="J144" i="18"/>
  <c r="J164" i="18"/>
  <c r="J118" i="18"/>
  <c r="J169" i="18"/>
  <c r="J165" i="18"/>
  <c r="J182" i="18"/>
  <c r="J184" i="18"/>
  <c r="J158" i="18"/>
  <c r="J120" i="18"/>
  <c r="K73" i="9" a="1"/>
  <c r="K73" i="9" s="1"/>
  <c r="L139" i="11"/>
  <c r="K166" i="11"/>
  <c r="F23" i="19"/>
  <c r="F29" i="19" s="1"/>
  <c r="F103" i="11" s="1"/>
  <c r="F105" i="11" s="1"/>
  <c r="F52" i="9"/>
  <c r="J109" i="18"/>
  <c r="J113" i="18"/>
  <c r="G14" i="9"/>
  <c r="J145" i="18"/>
  <c r="J150" i="18"/>
  <c r="J175" i="18"/>
  <c r="J181" i="18"/>
  <c r="J166" i="18"/>
  <c r="H25" i="19"/>
  <c r="J153" i="18"/>
  <c r="J128" i="18"/>
  <c r="J114" i="18"/>
  <c r="J135" i="18"/>
  <c r="J176" i="18"/>
  <c r="I142" i="18"/>
  <c r="J142" i="18" s="1"/>
  <c r="J129" i="18"/>
  <c r="J131" i="18"/>
  <c r="J154" i="18"/>
  <c r="J124" i="18"/>
  <c r="J162" i="18"/>
  <c r="J185" i="18"/>
  <c r="J119" i="18"/>
  <c r="J167" i="18"/>
  <c r="I56" i="11"/>
  <c r="I60" i="11" s="1"/>
  <c r="I20" i="16"/>
  <c r="J117" i="18"/>
  <c r="I91" i="18"/>
  <c r="J111" i="18"/>
  <c r="G23" i="19"/>
  <c r="G29" i="19" s="1"/>
  <c r="G103" i="11" s="1"/>
  <c r="G105" i="11" s="1"/>
  <c r="J160" i="18"/>
  <c r="I137" i="18"/>
  <c r="J137" i="18" s="1"/>
  <c r="H24" i="19"/>
  <c r="E130" i="11"/>
  <c r="E132" i="11" s="1"/>
  <c r="H143" i="18"/>
  <c r="H25" i="9" s="1"/>
  <c r="H45" i="9" s="1"/>
  <c r="G25" i="9"/>
  <c r="G45" i="9" s="1"/>
  <c r="H130" i="18"/>
  <c r="J159" i="18"/>
  <c r="I178" i="18"/>
  <c r="J178" i="18" s="1"/>
  <c r="J213" i="18"/>
  <c r="J238" i="18" s="1"/>
  <c r="J97" i="18" s="1"/>
  <c r="J65" i="11" s="1"/>
  <c r="K199" i="18"/>
  <c r="L220" i="18"/>
  <c r="M217" i="18"/>
  <c r="J320" i="18"/>
  <c r="J103" i="18" s="1"/>
  <c r="J71" i="11" s="1"/>
  <c r="K316" i="18"/>
  <c r="K71" i="9" a="1"/>
  <c r="K71" i="9" s="1"/>
  <c r="J112" i="11"/>
  <c r="K108" i="11"/>
  <c r="K90" i="18"/>
  <c r="K185" i="18" s="1"/>
  <c r="K89" i="18"/>
  <c r="K184" i="18" s="1"/>
  <c r="K87" i="18"/>
  <c r="K182" i="18" s="1"/>
  <c r="K88" i="18"/>
  <c r="K183" i="18" s="1"/>
  <c r="K86" i="18"/>
  <c r="K84" i="18"/>
  <c r="K179" i="18" s="1"/>
  <c r="K67" i="18"/>
  <c r="K79" i="18"/>
  <c r="K174" i="18" s="1"/>
  <c r="K70" i="18"/>
  <c r="K165" i="18" s="1"/>
  <c r="K82" i="18"/>
  <c r="K177" i="18" s="1"/>
  <c r="K73" i="18"/>
  <c r="K168" i="18" s="1"/>
  <c r="K65" i="18"/>
  <c r="K68" i="18"/>
  <c r="K163" i="18" s="1"/>
  <c r="K80" i="18"/>
  <c r="K71" i="18"/>
  <c r="K83" i="18"/>
  <c r="K74" i="18"/>
  <c r="K66" i="18"/>
  <c r="K161" i="18" s="1"/>
  <c r="K85" i="18"/>
  <c r="K180" i="18" s="1"/>
  <c r="K78" i="18"/>
  <c r="K173" i="18" s="1"/>
  <c r="K69" i="18"/>
  <c r="K164" i="18" s="1"/>
  <c r="K81" i="18"/>
  <c r="K72" i="18"/>
  <c r="K64" i="18"/>
  <c r="K62" i="18"/>
  <c r="K157" i="18" s="1"/>
  <c r="K57" i="18"/>
  <c r="K152" i="18" s="1"/>
  <c r="K49" i="18"/>
  <c r="K37" i="18"/>
  <c r="K132" i="18" s="1"/>
  <c r="K29" i="18"/>
  <c r="K124" i="18" s="1"/>
  <c r="K25" i="18"/>
  <c r="K17" i="18"/>
  <c r="K112" i="18" s="1"/>
  <c r="K52" i="18"/>
  <c r="K147" i="18" s="1"/>
  <c r="K40" i="18"/>
  <c r="K135" i="18" s="1"/>
  <c r="K32" i="18"/>
  <c r="K127" i="18" s="1"/>
  <c r="K20" i="18"/>
  <c r="K115" i="18" s="1"/>
  <c r="K55" i="18"/>
  <c r="K47" i="18"/>
  <c r="K43" i="18"/>
  <c r="K138" i="18" s="1"/>
  <c r="K35" i="18"/>
  <c r="K23" i="18"/>
  <c r="K118" i="18" s="1"/>
  <c r="K15" i="18"/>
  <c r="K110" i="18" s="1"/>
  <c r="K63" i="18"/>
  <c r="K158" i="18" s="1"/>
  <c r="K58" i="18"/>
  <c r="K153" i="18" s="1"/>
  <c r="K50" i="18"/>
  <c r="K38" i="18"/>
  <c r="K133" i="18" s="1"/>
  <c r="K30" i="18"/>
  <c r="K125" i="18" s="1"/>
  <c r="K18" i="18"/>
  <c r="K113" i="18" s="1"/>
  <c r="K53" i="18"/>
  <c r="K148" i="18" s="1"/>
  <c r="K41" i="18"/>
  <c r="K136" i="18" s="1"/>
  <c r="K33" i="18"/>
  <c r="K21" i="18"/>
  <c r="K116" i="18" s="1"/>
  <c r="K13" i="18"/>
  <c r="K56" i="18"/>
  <c r="K151" i="18" s="1"/>
  <c r="K48" i="18"/>
  <c r="K36" i="18"/>
  <c r="K131" i="18" s="1"/>
  <c r="K24" i="18"/>
  <c r="K16" i="18"/>
  <c r="K54" i="18"/>
  <c r="K149" i="18" s="1"/>
  <c r="K42" i="18"/>
  <c r="K34" i="18"/>
  <c r="K22" i="18"/>
  <c r="K117" i="18" s="1"/>
  <c r="K14" i="18"/>
  <c r="K109" i="18" s="1"/>
  <c r="K51" i="18"/>
  <c r="K146" i="18" s="1"/>
  <c r="K19" i="18"/>
  <c r="K39" i="18"/>
  <c r="K134" i="18" s="1"/>
  <c r="K59" i="18"/>
  <c r="K31" i="18"/>
  <c r="K126" i="18" s="1"/>
  <c r="J91" i="18"/>
  <c r="K258" i="18"/>
  <c r="L247" i="18"/>
  <c r="G61" i="11"/>
  <c r="H12" i="9"/>
  <c r="H60" i="11"/>
  <c r="H51" i="19"/>
  <c r="H158" i="11" s="1"/>
  <c r="H23" i="19"/>
  <c r="M59" i="16"/>
  <c r="M19" i="16" s="1"/>
  <c r="M59" i="11" s="1"/>
  <c r="N56" i="16"/>
  <c r="J98" i="18"/>
  <c r="J66" i="11" s="1"/>
  <c r="J28" i="9"/>
  <c r="J48" i="9" s="1"/>
  <c r="J312" i="18"/>
  <c r="J102" i="18" s="1"/>
  <c r="J70" i="11" s="1"/>
  <c r="K307" i="18"/>
  <c r="I62" i="19"/>
  <c r="I58" i="19"/>
  <c r="I61" i="19"/>
  <c r="I59" i="19"/>
  <c r="I57" i="19"/>
  <c r="I50" i="19"/>
  <c r="I46" i="19"/>
  <c r="I48" i="19"/>
  <c r="I49" i="19"/>
  <c r="I47" i="19"/>
  <c r="I60" i="19"/>
  <c r="M232" i="18"/>
  <c r="L235" i="18"/>
  <c r="M300" i="18"/>
  <c r="L303" i="18"/>
  <c r="L101" i="18" s="1"/>
  <c r="L69" i="11" s="1"/>
  <c r="H63" i="19"/>
  <c r="H75" i="11" s="1"/>
  <c r="K11" i="19"/>
  <c r="K12" i="19"/>
  <c r="K10" i="19"/>
  <c r="L228" i="18"/>
  <c r="M224" i="18"/>
  <c r="K70" i="9" a="1"/>
  <c r="K70" i="9" s="1"/>
  <c r="F104" i="18"/>
  <c r="F64" i="11"/>
  <c r="F63" i="11" s="1"/>
  <c r="K265" i="18"/>
  <c r="J268" i="18"/>
  <c r="J99" i="18" s="1"/>
  <c r="J67" i="11" s="1"/>
  <c r="L101" i="11"/>
  <c r="J49" i="16"/>
  <c r="J18" i="16" s="1"/>
  <c r="J58" i="11" s="1"/>
  <c r="K45" i="16"/>
  <c r="K4" i="14"/>
  <c r="J6" i="14"/>
  <c r="J5" i="14"/>
  <c r="F72" i="19"/>
  <c r="I24" i="19"/>
  <c r="I45" i="19"/>
  <c r="K295" i="18"/>
  <c r="K100" i="18" s="1"/>
  <c r="K68" i="11" s="1"/>
  <c r="L275" i="18"/>
  <c r="G186" i="18"/>
  <c r="G96" i="18" s="1"/>
  <c r="G26" i="9"/>
  <c r="G46" i="9" s="1"/>
  <c r="J5" i="19"/>
  <c r="J5" i="18"/>
  <c r="J5" i="16"/>
  <c r="J5" i="15"/>
  <c r="J152" i="11"/>
  <c r="K7" i="11"/>
  <c r="J5" i="9"/>
  <c r="H28" i="19"/>
  <c r="K38" i="16"/>
  <c r="K17" i="16" s="1"/>
  <c r="L25" i="16"/>
  <c r="E13" i="9"/>
  <c r="E72" i="11"/>
  <c r="D63" i="11"/>
  <c r="H108" i="18"/>
  <c r="H27" i="19"/>
  <c r="J57" i="11"/>
  <c r="L4" i="19"/>
  <c r="L4" i="18"/>
  <c r="L4" i="15"/>
  <c r="L4" i="16"/>
  <c r="L5" i="11"/>
  <c r="L81" i="11" s="1"/>
  <c r="L83" i="11" s="1"/>
  <c r="M4" i="11"/>
  <c r="L6" i="11"/>
  <c r="L4" i="9"/>
  <c r="H26" i="19"/>
  <c r="K145" i="18" l="1"/>
  <c r="K144" i="18"/>
  <c r="K128" i="18"/>
  <c r="K114" i="18"/>
  <c r="K120" i="18"/>
  <c r="K169" i="18"/>
  <c r="K119" i="18"/>
  <c r="K176" i="18"/>
  <c r="K175" i="18"/>
  <c r="M139" i="11"/>
  <c r="L166" i="11"/>
  <c r="K181" i="18"/>
  <c r="K166" i="18"/>
  <c r="K142" i="18"/>
  <c r="K129" i="18"/>
  <c r="K150" i="18"/>
  <c r="K160" i="18"/>
  <c r="I28" i="19"/>
  <c r="K154" i="18"/>
  <c r="K159" i="18"/>
  <c r="K167" i="18"/>
  <c r="K162" i="18"/>
  <c r="I12" i="9"/>
  <c r="J20" i="16"/>
  <c r="K111" i="18"/>
  <c r="I27" i="19"/>
  <c r="G52" i="9"/>
  <c r="K137" i="18"/>
  <c r="I51" i="19"/>
  <c r="I158" i="11" s="1"/>
  <c r="I159" i="11" s="1"/>
  <c r="H27" i="9"/>
  <c r="H47" i="9" s="1"/>
  <c r="I130" i="18"/>
  <c r="K178" i="18"/>
  <c r="I143" i="18"/>
  <c r="I25" i="9" s="1"/>
  <c r="I45" i="9" s="1"/>
  <c r="I61" i="11"/>
  <c r="K5" i="19"/>
  <c r="K5" i="18"/>
  <c r="K5" i="16"/>
  <c r="K5" i="15"/>
  <c r="K152" i="11"/>
  <c r="L7" i="11"/>
  <c r="K5" i="9"/>
  <c r="K6" i="14"/>
  <c r="K5" i="14"/>
  <c r="L4" i="14"/>
  <c r="L307" i="18"/>
  <c r="K312" i="18"/>
  <c r="K102" i="18" s="1"/>
  <c r="K70" i="11" s="1"/>
  <c r="H186" i="18"/>
  <c r="H96" i="18" s="1"/>
  <c r="H26" i="9"/>
  <c r="H46" i="9" s="1"/>
  <c r="F164" i="11"/>
  <c r="F167" i="11" s="1"/>
  <c r="F73" i="19"/>
  <c r="K268" i="18"/>
  <c r="K99" i="18" s="1"/>
  <c r="K67" i="11" s="1"/>
  <c r="L265" i="18"/>
  <c r="N224" i="18"/>
  <c r="M228" i="18"/>
  <c r="I23" i="19"/>
  <c r="H159" i="11"/>
  <c r="H14" i="9"/>
  <c r="M4" i="19"/>
  <c r="M4" i="18"/>
  <c r="M4" i="16"/>
  <c r="M4" i="15"/>
  <c r="M73" i="9" s="1" a="1"/>
  <c r="M73" i="9" s="1"/>
  <c r="M5" i="11"/>
  <c r="M81" i="11" s="1"/>
  <c r="M83" i="11" s="1"/>
  <c r="N4" i="11"/>
  <c r="M6" i="11"/>
  <c r="M4" i="9"/>
  <c r="K98" i="18"/>
  <c r="K66" i="11" s="1"/>
  <c r="K28" i="9"/>
  <c r="K48" i="9" s="1"/>
  <c r="N300" i="18"/>
  <c r="M303" i="18"/>
  <c r="M101" i="18" s="1"/>
  <c r="M69" i="11" s="1"/>
  <c r="I26" i="19"/>
  <c r="O56" i="16"/>
  <c r="N59" i="16"/>
  <c r="N19" i="16" s="1"/>
  <c r="N59" i="11" s="1"/>
  <c r="K57" i="11"/>
  <c r="L73" i="9" a="1"/>
  <c r="L73" i="9" s="1"/>
  <c r="L72" i="9" a="1"/>
  <c r="L72" i="9" s="1"/>
  <c r="L90" i="18"/>
  <c r="L185" i="18" s="1"/>
  <c r="L87" i="18"/>
  <c r="L182" i="18" s="1"/>
  <c r="L88" i="18"/>
  <c r="L183" i="18" s="1"/>
  <c r="L86" i="18"/>
  <c r="L181" i="18" s="1"/>
  <c r="L89" i="18"/>
  <c r="L184" i="18" s="1"/>
  <c r="L79" i="18"/>
  <c r="L174" i="18" s="1"/>
  <c r="L70" i="18"/>
  <c r="L165" i="18" s="1"/>
  <c r="L82" i="18"/>
  <c r="L177" i="18" s="1"/>
  <c r="L73" i="18"/>
  <c r="L168" i="18" s="1"/>
  <c r="L65" i="18"/>
  <c r="L68" i="18"/>
  <c r="L163" i="18" s="1"/>
  <c r="L80" i="18"/>
  <c r="L175" i="18" s="1"/>
  <c r="L71" i="18"/>
  <c r="L166" i="18" s="1"/>
  <c r="L83" i="18"/>
  <c r="L74" i="18"/>
  <c r="L66" i="18"/>
  <c r="L161" i="18" s="1"/>
  <c r="L85" i="18"/>
  <c r="L180" i="18" s="1"/>
  <c r="L78" i="18"/>
  <c r="L173" i="18" s="1"/>
  <c r="L69" i="18"/>
  <c r="L164" i="18" s="1"/>
  <c r="L81" i="18"/>
  <c r="L176" i="18" s="1"/>
  <c r="L72" i="18"/>
  <c r="L167" i="18" s="1"/>
  <c r="L84" i="18"/>
  <c r="L179" i="18" s="1"/>
  <c r="L67" i="18"/>
  <c r="L52" i="18"/>
  <c r="L147" i="18" s="1"/>
  <c r="L40" i="18"/>
  <c r="L135" i="18" s="1"/>
  <c r="L32" i="18"/>
  <c r="L127" i="18" s="1"/>
  <c r="L20" i="18"/>
  <c r="L115" i="18" s="1"/>
  <c r="L55" i="18"/>
  <c r="L47" i="18"/>
  <c r="L43" i="18"/>
  <c r="L138" i="18" s="1"/>
  <c r="L35" i="18"/>
  <c r="L23" i="18"/>
  <c r="L118" i="18" s="1"/>
  <c r="L15" i="18"/>
  <c r="L110" i="18" s="1"/>
  <c r="L64" i="18"/>
  <c r="L159" i="18" s="1"/>
  <c r="L63" i="18"/>
  <c r="L158" i="18" s="1"/>
  <c r="L58" i="18"/>
  <c r="L153" i="18" s="1"/>
  <c r="L50" i="18"/>
  <c r="L145" i="18" s="1"/>
  <c r="L38" i="18"/>
  <c r="L133" i="18" s="1"/>
  <c r="L30" i="18"/>
  <c r="L125" i="18" s="1"/>
  <c r="L18" i="18"/>
  <c r="L113" i="18" s="1"/>
  <c r="L53" i="18"/>
  <c r="L148" i="18" s="1"/>
  <c r="L41" i="18"/>
  <c r="L136" i="18" s="1"/>
  <c r="L33" i="18"/>
  <c r="L128" i="18" s="1"/>
  <c r="L21" i="18"/>
  <c r="L116" i="18" s="1"/>
  <c r="L13" i="18"/>
  <c r="L56" i="18"/>
  <c r="L151" i="18" s="1"/>
  <c r="L48" i="18"/>
  <c r="L36" i="18"/>
  <c r="L131" i="18" s="1"/>
  <c r="L24" i="18"/>
  <c r="L16" i="18"/>
  <c r="L59" i="18"/>
  <c r="L154" i="18" s="1"/>
  <c r="L51" i="18"/>
  <c r="L146" i="18" s="1"/>
  <c r="L39" i="18"/>
  <c r="L134" i="18" s="1"/>
  <c r="L31" i="18"/>
  <c r="L126" i="18" s="1"/>
  <c r="L19" i="18"/>
  <c r="L114" i="18" s="1"/>
  <c r="L62" i="18"/>
  <c r="L157" i="18" s="1"/>
  <c r="L57" i="18"/>
  <c r="L152" i="18" s="1"/>
  <c r="L49" i="18"/>
  <c r="L144" i="18" s="1"/>
  <c r="L37" i="18"/>
  <c r="L132" i="18" s="1"/>
  <c r="L29" i="18"/>
  <c r="L124" i="18" s="1"/>
  <c r="L25" i="18"/>
  <c r="L120" i="18" s="1"/>
  <c r="L17" i="18"/>
  <c r="L112" i="18" s="1"/>
  <c r="L42" i="18"/>
  <c r="L14" i="18"/>
  <c r="L109" i="18" s="1"/>
  <c r="L34" i="18"/>
  <c r="L54" i="18"/>
  <c r="L149" i="18" s="1"/>
  <c r="L22" i="18"/>
  <c r="L117" i="18" s="1"/>
  <c r="G104" i="18"/>
  <c r="G64" i="11"/>
  <c r="K49" i="16"/>
  <c r="K18" i="16" s="1"/>
  <c r="K58" i="11" s="1"/>
  <c r="L45" i="16"/>
  <c r="K112" i="11"/>
  <c r="L108" i="11"/>
  <c r="K320" i="18"/>
  <c r="K103" i="18" s="1"/>
  <c r="K71" i="11" s="1"/>
  <c r="L316" i="18"/>
  <c r="D13" i="9"/>
  <c r="D72" i="11"/>
  <c r="F13" i="9"/>
  <c r="F72" i="11"/>
  <c r="J45" i="19"/>
  <c r="K91" i="18"/>
  <c r="L199" i="18"/>
  <c r="K213" i="18"/>
  <c r="K238" i="18" s="1"/>
  <c r="K97" i="18" s="1"/>
  <c r="K65" i="11" s="1"/>
  <c r="L11" i="19"/>
  <c r="L10" i="19"/>
  <c r="L12" i="19"/>
  <c r="E76" i="11"/>
  <c r="E73" i="11"/>
  <c r="L295" i="18"/>
  <c r="L100" i="18" s="1"/>
  <c r="L68" i="11" s="1"/>
  <c r="M275" i="18"/>
  <c r="M101" i="11"/>
  <c r="I63" i="19"/>
  <c r="I75" i="11" s="1"/>
  <c r="I151" i="11" s="1"/>
  <c r="H61" i="11"/>
  <c r="I25" i="19"/>
  <c r="M220" i="18"/>
  <c r="N217" i="18"/>
  <c r="J56" i="11"/>
  <c r="L38" i="16"/>
  <c r="L17" i="16" s="1"/>
  <c r="M25" i="16"/>
  <c r="J62" i="19"/>
  <c r="J58" i="19"/>
  <c r="J61" i="19"/>
  <c r="J59" i="19"/>
  <c r="J60" i="19"/>
  <c r="J49" i="19"/>
  <c r="J57" i="19"/>
  <c r="J50" i="19"/>
  <c r="J46" i="19"/>
  <c r="J47" i="19"/>
  <c r="J48" i="19"/>
  <c r="H151" i="11"/>
  <c r="N232" i="18"/>
  <c r="M235" i="18"/>
  <c r="H29" i="19"/>
  <c r="H103" i="11" s="1"/>
  <c r="H105" i="11" s="1"/>
  <c r="L258" i="18"/>
  <c r="M247" i="18"/>
  <c r="I108" i="18"/>
  <c r="L129" i="18" l="1"/>
  <c r="L119" i="18"/>
  <c r="L162" i="18"/>
  <c r="L169" i="18"/>
  <c r="L142" i="18"/>
  <c r="L160" i="18"/>
  <c r="L111" i="18"/>
  <c r="H52" i="9"/>
  <c r="L150" i="18"/>
  <c r="N139" i="11"/>
  <c r="M166" i="11"/>
  <c r="I14" i="9"/>
  <c r="L137" i="18"/>
  <c r="M70" i="9" a="1"/>
  <c r="M70" i="9" s="1"/>
  <c r="J25" i="19"/>
  <c r="I27" i="9"/>
  <c r="I47" i="9" s="1"/>
  <c r="J130" i="18"/>
  <c r="L178" i="18"/>
  <c r="K45" i="19"/>
  <c r="J143" i="18"/>
  <c r="J25" i="9" s="1"/>
  <c r="J45" i="9" s="1"/>
  <c r="J27" i="19"/>
  <c r="M295" i="18"/>
  <c r="M100" i="18" s="1"/>
  <c r="M68" i="11" s="1"/>
  <c r="N275" i="18"/>
  <c r="L57" i="11"/>
  <c r="N4" i="19"/>
  <c r="N4" i="18"/>
  <c r="N4" i="16"/>
  <c r="N4" i="15"/>
  <c r="O4" i="11"/>
  <c r="N6" i="11"/>
  <c r="N5" i="11"/>
  <c r="N81" i="11" s="1"/>
  <c r="N83" i="11" s="1"/>
  <c r="N4" i="9"/>
  <c r="I29" i="19"/>
  <c r="I103" i="11" s="1"/>
  <c r="I105" i="11" s="1"/>
  <c r="F128" i="11"/>
  <c r="F120" i="11"/>
  <c r="F125" i="11" s="1"/>
  <c r="G71" i="19"/>
  <c r="G79" i="11" s="1"/>
  <c r="H104" i="18"/>
  <c r="H64" i="11"/>
  <c r="H63" i="11" s="1"/>
  <c r="L5" i="14"/>
  <c r="M4" i="14"/>
  <c r="L6" i="14"/>
  <c r="L98" i="18"/>
  <c r="L66" i="11" s="1"/>
  <c r="L28" i="9"/>
  <c r="L48" i="9" s="1"/>
  <c r="I186" i="18"/>
  <c r="I96" i="18" s="1"/>
  <c r="I26" i="9"/>
  <c r="I46" i="9" s="1"/>
  <c r="J26" i="19"/>
  <c r="E77" i="11"/>
  <c r="E85" i="11"/>
  <c r="L320" i="18"/>
  <c r="L103" i="18" s="1"/>
  <c r="L71" i="11" s="1"/>
  <c r="M316" i="18"/>
  <c r="L91" i="18"/>
  <c r="P56" i="16"/>
  <c r="O59" i="16"/>
  <c r="O19" i="16" s="1"/>
  <c r="O59" i="11" s="1"/>
  <c r="J12" i="9"/>
  <c r="J60" i="11"/>
  <c r="G63" i="11"/>
  <c r="K56" i="11"/>
  <c r="K61" i="19"/>
  <c r="K59" i="19"/>
  <c r="K62" i="19"/>
  <c r="K60" i="19"/>
  <c r="K58" i="19"/>
  <c r="K57" i="19"/>
  <c r="K47" i="19"/>
  <c r="K49" i="19"/>
  <c r="K48" i="19"/>
  <c r="K46" i="19"/>
  <c r="K50" i="19"/>
  <c r="N25" i="16"/>
  <c r="M38" i="16"/>
  <c r="M17" i="16" s="1"/>
  <c r="J24" i="19"/>
  <c r="N101" i="11"/>
  <c r="J51" i="19"/>
  <c r="J158" i="11" s="1"/>
  <c r="F76" i="11"/>
  <c r="F73" i="11"/>
  <c r="L112" i="11"/>
  <c r="M108" i="11"/>
  <c r="K20" i="16"/>
  <c r="M90" i="18"/>
  <c r="M185" i="18" s="1"/>
  <c r="M87" i="18"/>
  <c r="M182" i="18" s="1"/>
  <c r="M88" i="18"/>
  <c r="M183" i="18" s="1"/>
  <c r="M86" i="18"/>
  <c r="M181" i="18" s="1"/>
  <c r="M89" i="18"/>
  <c r="M184" i="18" s="1"/>
  <c r="M82" i="18"/>
  <c r="M177" i="18" s="1"/>
  <c r="M73" i="18"/>
  <c r="M168" i="18" s="1"/>
  <c r="M65" i="18"/>
  <c r="M160" i="18" s="1"/>
  <c r="M68" i="18"/>
  <c r="M163" i="18" s="1"/>
  <c r="M80" i="18"/>
  <c r="M175" i="18" s="1"/>
  <c r="M71" i="18"/>
  <c r="M166" i="18" s="1"/>
  <c r="M83" i="18"/>
  <c r="M74" i="18"/>
  <c r="M169" i="18" s="1"/>
  <c r="M66" i="18"/>
  <c r="M161" i="18" s="1"/>
  <c r="M85" i="18"/>
  <c r="M180" i="18" s="1"/>
  <c r="M78" i="18"/>
  <c r="M173" i="18" s="1"/>
  <c r="M69" i="18"/>
  <c r="M164" i="18" s="1"/>
  <c r="M81" i="18"/>
  <c r="M176" i="18" s="1"/>
  <c r="M72" i="18"/>
  <c r="M167" i="18" s="1"/>
  <c r="M64" i="18"/>
  <c r="M159" i="18" s="1"/>
  <c r="M84" i="18"/>
  <c r="M179" i="18" s="1"/>
  <c r="M67" i="18"/>
  <c r="M162" i="18" s="1"/>
  <c r="M79" i="18"/>
  <c r="M174" i="18" s="1"/>
  <c r="M70" i="18"/>
  <c r="M165" i="18" s="1"/>
  <c r="M55" i="18"/>
  <c r="M150" i="18" s="1"/>
  <c r="M47" i="18"/>
  <c r="M43" i="18"/>
  <c r="M138" i="18" s="1"/>
  <c r="M35" i="18"/>
  <c r="M23" i="18"/>
  <c r="M118" i="18" s="1"/>
  <c r="M15" i="18"/>
  <c r="M110" i="18" s="1"/>
  <c r="M63" i="18"/>
  <c r="M158" i="18" s="1"/>
  <c r="M58" i="18"/>
  <c r="M153" i="18" s="1"/>
  <c r="M50" i="18"/>
  <c r="M145" i="18" s="1"/>
  <c r="M38" i="18"/>
  <c r="M133" i="18" s="1"/>
  <c r="M30" i="18"/>
  <c r="M125" i="18" s="1"/>
  <c r="M18" i="18"/>
  <c r="M113" i="18" s="1"/>
  <c r="M53" i="18"/>
  <c r="M148" i="18" s="1"/>
  <c r="M41" i="18"/>
  <c r="M136" i="18" s="1"/>
  <c r="M33" i="18"/>
  <c r="M128" i="18" s="1"/>
  <c r="M21" i="18"/>
  <c r="M116" i="18" s="1"/>
  <c r="M13" i="18"/>
  <c r="M56" i="18"/>
  <c r="M151" i="18" s="1"/>
  <c r="M48" i="18"/>
  <c r="M36" i="18"/>
  <c r="M131" i="18" s="1"/>
  <c r="M24" i="18"/>
  <c r="M16" i="18"/>
  <c r="M111" i="18" s="1"/>
  <c r="M59" i="18"/>
  <c r="M154" i="18" s="1"/>
  <c r="M51" i="18"/>
  <c r="M146" i="18" s="1"/>
  <c r="M39" i="18"/>
  <c r="M134" i="18" s="1"/>
  <c r="M31" i="18"/>
  <c r="M126" i="18" s="1"/>
  <c r="M19" i="18"/>
  <c r="M114" i="18" s="1"/>
  <c r="M54" i="18"/>
  <c r="M149" i="18" s="1"/>
  <c r="M42" i="18"/>
  <c r="M34" i="18"/>
  <c r="M129" i="18" s="1"/>
  <c r="M22" i="18"/>
  <c r="M117" i="18" s="1"/>
  <c r="M14" i="18"/>
  <c r="M109" i="18" s="1"/>
  <c r="M52" i="18"/>
  <c r="M147" i="18" s="1"/>
  <c r="M40" i="18"/>
  <c r="M135" i="18" s="1"/>
  <c r="M32" i="18"/>
  <c r="M127" i="18" s="1"/>
  <c r="M20" i="18"/>
  <c r="M115" i="18" s="1"/>
  <c r="M17" i="18"/>
  <c r="M112" i="18" s="1"/>
  <c r="M37" i="18"/>
  <c r="M132" i="18" s="1"/>
  <c r="M57" i="18"/>
  <c r="M152" i="18" s="1"/>
  <c r="M25" i="18"/>
  <c r="M120" i="18" s="1"/>
  <c r="M29" i="18"/>
  <c r="M124" i="18" s="1"/>
  <c r="M49" i="18"/>
  <c r="M144" i="18" s="1"/>
  <c r="M62" i="18"/>
  <c r="M157" i="18" s="1"/>
  <c r="O232" i="18"/>
  <c r="N235" i="18"/>
  <c r="J23" i="19"/>
  <c r="L9" i="6" a="1"/>
  <c r="L9" i="6" s="1"/>
  <c r="M11" i="19"/>
  <c r="M10" i="19"/>
  <c r="M12" i="19"/>
  <c r="O224" i="18"/>
  <c r="N228" i="18"/>
  <c r="L5" i="19"/>
  <c r="L5" i="18"/>
  <c r="L152" i="11"/>
  <c r="L5" i="16"/>
  <c r="L5" i="15"/>
  <c r="M7" i="11"/>
  <c r="L5" i="9"/>
  <c r="L213" i="18"/>
  <c r="L238" i="18" s="1"/>
  <c r="L97" i="18" s="1"/>
  <c r="L65" i="11" s="1"/>
  <c r="M199" i="18"/>
  <c r="D76" i="11"/>
  <c r="D73" i="11"/>
  <c r="L49" i="16"/>
  <c r="L18" i="16" s="1"/>
  <c r="L58" i="11" s="1"/>
  <c r="M45" i="16"/>
  <c r="M307" i="18"/>
  <c r="L312" i="18"/>
  <c r="L102" i="18" s="1"/>
  <c r="L70" i="11" s="1"/>
  <c r="J28" i="19"/>
  <c r="M258" i="18"/>
  <c r="N247" i="18"/>
  <c r="J63" i="19"/>
  <c r="J75" i="11" s="1"/>
  <c r="N220" i="18"/>
  <c r="O217" i="18"/>
  <c r="J108" i="18"/>
  <c r="K108" i="18" s="1"/>
  <c r="O300" i="18"/>
  <c r="N303" i="18"/>
  <c r="N101" i="18" s="1"/>
  <c r="N69" i="11" s="1"/>
  <c r="L268" i="18"/>
  <c r="L99" i="18" s="1"/>
  <c r="L67" i="11" s="1"/>
  <c r="M265" i="18"/>
  <c r="M119" i="18" l="1"/>
  <c r="M142" i="18"/>
  <c r="D85" i="11"/>
  <c r="D150" i="11" s="1"/>
  <c r="D153" i="11" s="1"/>
  <c r="M137" i="18"/>
  <c r="N166" i="11"/>
  <c r="O139" i="11"/>
  <c r="K28" i="19"/>
  <c r="K23" i="19"/>
  <c r="M178" i="18"/>
  <c r="K143" i="18"/>
  <c r="K25" i="9" s="1"/>
  <c r="K45" i="9" s="1"/>
  <c r="I52" i="9"/>
  <c r="K51" i="19"/>
  <c r="K158" i="11" s="1"/>
  <c r="K14" i="9" s="1"/>
  <c r="L108" i="18"/>
  <c r="K24" i="19"/>
  <c r="J27" i="9"/>
  <c r="J47" i="9" s="1"/>
  <c r="K130" i="18"/>
  <c r="K27" i="9" s="1"/>
  <c r="K47" i="9" s="1"/>
  <c r="K27" i="19"/>
  <c r="K26" i="9"/>
  <c r="K46" i="9" s="1"/>
  <c r="N307" i="18"/>
  <c r="M312" i="18"/>
  <c r="M102" i="18" s="1"/>
  <c r="M70" i="11" s="1"/>
  <c r="K25" i="19"/>
  <c r="J61" i="11"/>
  <c r="L45" i="19"/>
  <c r="N90" i="18"/>
  <c r="N185" i="18" s="1"/>
  <c r="N85" i="18"/>
  <c r="N180" i="18" s="1"/>
  <c r="N88" i="18"/>
  <c r="N183" i="18" s="1"/>
  <c r="N86" i="18"/>
  <c r="N181" i="18" s="1"/>
  <c r="N89" i="18"/>
  <c r="N184" i="18" s="1"/>
  <c r="N87" i="18"/>
  <c r="N182" i="18" s="1"/>
  <c r="N68" i="18"/>
  <c r="N163" i="18" s="1"/>
  <c r="N80" i="18"/>
  <c r="N175" i="18" s="1"/>
  <c r="N71" i="18"/>
  <c r="N166" i="18" s="1"/>
  <c r="N83" i="18"/>
  <c r="N74" i="18"/>
  <c r="N169" i="18" s="1"/>
  <c r="N66" i="18"/>
  <c r="N161" i="18" s="1"/>
  <c r="N78" i="18"/>
  <c r="N173" i="18" s="1"/>
  <c r="N69" i="18"/>
  <c r="N164" i="18" s="1"/>
  <c r="N81" i="18"/>
  <c r="N176" i="18" s="1"/>
  <c r="N72" i="18"/>
  <c r="N167" i="18" s="1"/>
  <c r="N64" i="18"/>
  <c r="N159" i="18" s="1"/>
  <c r="N84" i="18"/>
  <c r="N179" i="18" s="1"/>
  <c r="N67" i="18"/>
  <c r="N162" i="18" s="1"/>
  <c r="N79" i="18"/>
  <c r="N174" i="18" s="1"/>
  <c r="N70" i="18"/>
  <c r="N165" i="18" s="1"/>
  <c r="N82" i="18"/>
  <c r="N177" i="18" s="1"/>
  <c r="N73" i="18"/>
  <c r="N168" i="18" s="1"/>
  <c r="N65" i="18"/>
  <c r="N160" i="18" s="1"/>
  <c r="N63" i="18"/>
  <c r="N158" i="18" s="1"/>
  <c r="N58" i="18"/>
  <c r="N153" i="18" s="1"/>
  <c r="N50" i="18"/>
  <c r="N145" i="18" s="1"/>
  <c r="N38" i="18"/>
  <c r="N133" i="18" s="1"/>
  <c r="N30" i="18"/>
  <c r="N125" i="18" s="1"/>
  <c r="N18" i="18"/>
  <c r="N113" i="18" s="1"/>
  <c r="N53" i="18"/>
  <c r="N148" i="18" s="1"/>
  <c r="N41" i="18"/>
  <c r="N136" i="18" s="1"/>
  <c r="N33" i="18"/>
  <c r="N128" i="18" s="1"/>
  <c r="N21" i="18"/>
  <c r="N116" i="18" s="1"/>
  <c r="N13" i="18"/>
  <c r="N56" i="18"/>
  <c r="N151" i="18" s="1"/>
  <c r="N48" i="18"/>
  <c r="N36" i="18"/>
  <c r="N131" i="18" s="1"/>
  <c r="N24" i="18"/>
  <c r="N119" i="18" s="1"/>
  <c r="N16" i="18"/>
  <c r="N111" i="18" s="1"/>
  <c r="N59" i="18"/>
  <c r="N154" i="18" s="1"/>
  <c r="N51" i="18"/>
  <c r="N146" i="18" s="1"/>
  <c r="N39" i="18"/>
  <c r="N134" i="18" s="1"/>
  <c r="N31" i="18"/>
  <c r="N126" i="18" s="1"/>
  <c r="N19" i="18"/>
  <c r="N114" i="18" s="1"/>
  <c r="N54" i="18"/>
  <c r="N149" i="18" s="1"/>
  <c r="N42" i="18"/>
  <c r="N34" i="18"/>
  <c r="N129" i="18" s="1"/>
  <c r="N22" i="18"/>
  <c r="N117" i="18" s="1"/>
  <c r="N14" i="18"/>
  <c r="N109" i="18" s="1"/>
  <c r="N62" i="18"/>
  <c r="N157" i="18" s="1"/>
  <c r="N57" i="18"/>
  <c r="N152" i="18" s="1"/>
  <c r="N49" i="18"/>
  <c r="N144" i="18" s="1"/>
  <c r="N37" i="18"/>
  <c r="N132" i="18" s="1"/>
  <c r="N29" i="18"/>
  <c r="N124" i="18" s="1"/>
  <c r="N25" i="18"/>
  <c r="N120" i="18" s="1"/>
  <c r="N17" i="18"/>
  <c r="N112" i="18" s="1"/>
  <c r="N55" i="18"/>
  <c r="N150" i="18" s="1"/>
  <c r="N47" i="18"/>
  <c r="N142" i="18" s="1"/>
  <c r="N43" i="18"/>
  <c r="N138" i="18" s="1"/>
  <c r="N35" i="18"/>
  <c r="N23" i="18"/>
  <c r="N118" i="18" s="1"/>
  <c r="N15" i="18"/>
  <c r="N110" i="18" s="1"/>
  <c r="N32" i="18"/>
  <c r="N127" i="18" s="1"/>
  <c r="N52" i="18"/>
  <c r="N147" i="18" s="1"/>
  <c r="N20" i="18"/>
  <c r="N115" i="18" s="1"/>
  <c r="N40" i="18"/>
  <c r="N135" i="18" s="1"/>
  <c r="K63" i="19"/>
  <c r="K75" i="11" s="1"/>
  <c r="K151" i="11" s="1"/>
  <c r="Q56" i="16"/>
  <c r="P59" i="16"/>
  <c r="P19" i="16" s="1"/>
  <c r="P59" i="11" s="1"/>
  <c r="E150" i="11"/>
  <c r="E153" i="11" s="1"/>
  <c r="E86" i="11"/>
  <c r="G72" i="19"/>
  <c r="N11" i="19"/>
  <c r="N12" i="19"/>
  <c r="N10" i="19"/>
  <c r="L56" i="11"/>
  <c r="M49" i="16"/>
  <c r="M18" i="16" s="1"/>
  <c r="M58" i="11" s="1"/>
  <c r="N45" i="16"/>
  <c r="M268" i="18"/>
  <c r="M99" i="18" s="1"/>
  <c r="M67" i="11" s="1"/>
  <c r="N265" i="18"/>
  <c r="M112" i="11"/>
  <c r="N108" i="11"/>
  <c r="M20" i="16"/>
  <c r="M57" i="11"/>
  <c r="G13" i="9"/>
  <c r="G72" i="11"/>
  <c r="L20" i="16"/>
  <c r="M5" i="14"/>
  <c r="N4" i="14"/>
  <c r="M6" i="14"/>
  <c r="O228" i="18"/>
  <c r="P224" i="18"/>
  <c r="M91" i="18"/>
  <c r="M108" i="18"/>
  <c r="J159" i="11"/>
  <c r="J14" i="9"/>
  <c r="N38" i="16"/>
  <c r="N17" i="16" s="1"/>
  <c r="O25" i="16"/>
  <c r="F130" i="11"/>
  <c r="F132" i="11" s="1"/>
  <c r="M5" i="19"/>
  <c r="M5" i="18"/>
  <c r="M5" i="16"/>
  <c r="M5" i="15"/>
  <c r="M152" i="11"/>
  <c r="N7" i="11"/>
  <c r="M5" i="9"/>
  <c r="P232" i="18"/>
  <c r="O235" i="18"/>
  <c r="O220" i="18"/>
  <c r="P217" i="18"/>
  <c r="O303" i="18"/>
  <c r="O101" i="18" s="1"/>
  <c r="O69" i="11" s="1"/>
  <c r="P300" i="18"/>
  <c r="M320" i="18"/>
  <c r="M103" i="18" s="1"/>
  <c r="M71" i="11" s="1"/>
  <c r="N316" i="18"/>
  <c r="I104" i="18"/>
  <c r="I64" i="11"/>
  <c r="M98" i="18"/>
  <c r="M66" i="11" s="1"/>
  <c r="M28" i="9"/>
  <c r="M48" i="9" s="1"/>
  <c r="L26" i="9"/>
  <c r="L46" i="9" s="1"/>
  <c r="J29" i="19"/>
  <c r="J103" i="11" s="1"/>
  <c r="J105" i="11" s="1"/>
  <c r="J186" i="18"/>
  <c r="J96" i="18" s="1"/>
  <c r="J26" i="9"/>
  <c r="J46" i="9" s="1"/>
  <c r="D77" i="11"/>
  <c r="J151" i="11"/>
  <c r="M213" i="18"/>
  <c r="M238" i="18" s="1"/>
  <c r="M97" i="18" s="1"/>
  <c r="M65" i="11" s="1"/>
  <c r="N199" i="18"/>
  <c r="L61" i="19"/>
  <c r="L59" i="19"/>
  <c r="L62" i="19"/>
  <c r="L60" i="19"/>
  <c r="L57" i="19"/>
  <c r="L50" i="19"/>
  <c r="L46" i="19"/>
  <c r="L47" i="19"/>
  <c r="L58" i="19"/>
  <c r="L48" i="19"/>
  <c r="L49" i="19"/>
  <c r="F85" i="11"/>
  <c r="F77" i="11"/>
  <c r="O101" i="11"/>
  <c r="H13" i="9"/>
  <c r="H72" i="11"/>
  <c r="O4" i="19"/>
  <c r="O4" i="18"/>
  <c r="O4" i="16"/>
  <c r="O4" i="15"/>
  <c r="P4" i="11"/>
  <c r="O6" i="11"/>
  <c r="O5" i="11"/>
  <c r="O81" i="11" s="1"/>
  <c r="O83" i="11" s="1"/>
  <c r="O4" i="9"/>
  <c r="N295" i="18"/>
  <c r="N100" i="18" s="1"/>
  <c r="N68" i="11" s="1"/>
  <c r="O275" i="18"/>
  <c r="K12" i="9"/>
  <c r="K60" i="11"/>
  <c r="N258" i="18"/>
  <c r="O247" i="18"/>
  <c r="K26" i="19"/>
  <c r="N137" i="18" l="1"/>
  <c r="L27" i="19"/>
  <c r="N178" i="18"/>
  <c r="K159" i="11"/>
  <c r="D93" i="11"/>
  <c r="D98" i="11" s="1"/>
  <c r="D171" i="11"/>
  <c r="O166" i="11"/>
  <c r="P139" i="11"/>
  <c r="L130" i="18"/>
  <c r="L27" i="9" s="1"/>
  <c r="L47" i="9" s="1"/>
  <c r="J52" i="9"/>
  <c r="L143" i="18"/>
  <c r="K52" i="9"/>
  <c r="L26" i="19"/>
  <c r="M56" i="11"/>
  <c r="M12" i="9" s="1"/>
  <c r="K29" i="19"/>
  <c r="K103" i="11" s="1"/>
  <c r="K105" i="11" s="1"/>
  <c r="L24" i="19"/>
  <c r="M130" i="18"/>
  <c r="M27" i="9" s="1"/>
  <c r="M47" i="9" s="1"/>
  <c r="K186" i="18"/>
  <c r="K96" i="18" s="1"/>
  <c r="K104" i="18" s="1"/>
  <c r="G164" i="11"/>
  <c r="G167" i="11" s="1"/>
  <c r="G73" i="19"/>
  <c r="O258" i="18"/>
  <c r="P247" i="18"/>
  <c r="M61" i="19"/>
  <c r="M62" i="19"/>
  <c r="M60" i="19"/>
  <c r="M57" i="19"/>
  <c r="M59" i="19"/>
  <c r="M58" i="19"/>
  <c r="M48" i="19"/>
  <c r="M50" i="19"/>
  <c r="M46" i="19"/>
  <c r="M47" i="19"/>
  <c r="M49" i="19"/>
  <c r="N98" i="18"/>
  <c r="N66" i="11" s="1"/>
  <c r="N28" i="9"/>
  <c r="N48" i="9" s="1"/>
  <c r="O90" i="18"/>
  <c r="O185" i="18" s="1"/>
  <c r="O88" i="18"/>
  <c r="O183" i="18" s="1"/>
  <c r="O86" i="18"/>
  <c r="O181" i="18" s="1"/>
  <c r="O89" i="18"/>
  <c r="O184" i="18" s="1"/>
  <c r="O87" i="18"/>
  <c r="O182" i="18" s="1"/>
  <c r="O80" i="18"/>
  <c r="O175" i="18" s="1"/>
  <c r="O71" i="18"/>
  <c r="O166" i="18" s="1"/>
  <c r="O83" i="18"/>
  <c r="O178" i="18" s="1"/>
  <c r="O74" i="18"/>
  <c r="O169" i="18" s="1"/>
  <c r="O66" i="18"/>
  <c r="O161" i="18" s="1"/>
  <c r="O78" i="18"/>
  <c r="O173" i="18" s="1"/>
  <c r="O69" i="18"/>
  <c r="O164" i="18" s="1"/>
  <c r="O85" i="18"/>
  <c r="O180" i="18" s="1"/>
  <c r="O81" i="18"/>
  <c r="O176" i="18" s="1"/>
  <c r="O72" i="18"/>
  <c r="O167" i="18" s="1"/>
  <c r="O64" i="18"/>
  <c r="O159" i="18" s="1"/>
  <c r="O84" i="18"/>
  <c r="O179" i="18" s="1"/>
  <c r="O67" i="18"/>
  <c r="O162" i="18" s="1"/>
  <c r="O79" i="18"/>
  <c r="O174" i="18" s="1"/>
  <c r="O70" i="18"/>
  <c r="O165" i="18" s="1"/>
  <c r="O82" i="18"/>
  <c r="O177" i="18" s="1"/>
  <c r="O73" i="18"/>
  <c r="O168" i="18" s="1"/>
  <c r="O68" i="18"/>
  <c r="O163" i="18" s="1"/>
  <c r="O53" i="18"/>
  <c r="O148" i="18" s="1"/>
  <c r="O41" i="18"/>
  <c r="O136" i="18" s="1"/>
  <c r="O33" i="18"/>
  <c r="O128" i="18" s="1"/>
  <c r="O21" i="18"/>
  <c r="O116" i="18" s="1"/>
  <c r="O13" i="18"/>
  <c r="O56" i="18"/>
  <c r="O151" i="18" s="1"/>
  <c r="O48" i="18"/>
  <c r="O36" i="18"/>
  <c r="O131" i="18" s="1"/>
  <c r="O24" i="18"/>
  <c r="O119" i="18" s="1"/>
  <c r="O16" i="18"/>
  <c r="O111" i="18" s="1"/>
  <c r="O59" i="18"/>
  <c r="O154" i="18" s="1"/>
  <c r="O51" i="18"/>
  <c r="O146" i="18" s="1"/>
  <c r="O39" i="18"/>
  <c r="O134" i="18" s="1"/>
  <c r="O31" i="18"/>
  <c r="O126" i="18" s="1"/>
  <c r="O19" i="18"/>
  <c r="O114" i="18" s="1"/>
  <c r="O54" i="18"/>
  <c r="O149" i="18" s="1"/>
  <c r="O42" i="18"/>
  <c r="O137" i="18" s="1"/>
  <c r="O34" i="18"/>
  <c r="O129" i="18" s="1"/>
  <c r="O22" i="18"/>
  <c r="O117" i="18" s="1"/>
  <c r="O14" i="18"/>
  <c r="O109" i="18" s="1"/>
  <c r="O65" i="18"/>
  <c r="O160" i="18" s="1"/>
  <c r="O62" i="18"/>
  <c r="O157" i="18" s="1"/>
  <c r="O57" i="18"/>
  <c r="O152" i="18" s="1"/>
  <c r="O49" i="18"/>
  <c r="O144" i="18" s="1"/>
  <c r="O37" i="18"/>
  <c r="O132" i="18" s="1"/>
  <c r="O29" i="18"/>
  <c r="O124" i="18" s="1"/>
  <c r="O25" i="18"/>
  <c r="O120" i="18" s="1"/>
  <c r="O17" i="18"/>
  <c r="O112" i="18" s="1"/>
  <c r="O52" i="18"/>
  <c r="O147" i="18" s="1"/>
  <c r="O40" i="18"/>
  <c r="O135" i="18" s="1"/>
  <c r="O32" i="18"/>
  <c r="O127" i="18" s="1"/>
  <c r="O20" i="18"/>
  <c r="O115" i="18" s="1"/>
  <c r="O63" i="18"/>
  <c r="O158" i="18" s="1"/>
  <c r="O58" i="18"/>
  <c r="O153" i="18" s="1"/>
  <c r="O50" i="18"/>
  <c r="O145" i="18" s="1"/>
  <c r="O38" i="18"/>
  <c r="O133" i="18" s="1"/>
  <c r="O30" i="18"/>
  <c r="O125" i="18" s="1"/>
  <c r="O18" i="18"/>
  <c r="O113" i="18" s="1"/>
  <c r="O35" i="18"/>
  <c r="O55" i="18"/>
  <c r="O150" i="18" s="1"/>
  <c r="O23" i="18"/>
  <c r="O118" i="18" s="1"/>
  <c r="O43" i="18"/>
  <c r="O138" i="18" s="1"/>
  <c r="O47" i="18"/>
  <c r="O142" i="18" s="1"/>
  <c r="O15" i="18"/>
  <c r="O110" i="18" s="1"/>
  <c r="L25" i="19"/>
  <c r="N5" i="19"/>
  <c r="N5" i="18"/>
  <c r="N5" i="15"/>
  <c r="N5" i="16"/>
  <c r="N152" i="11"/>
  <c r="O7" i="11"/>
  <c r="N5" i="9"/>
  <c r="M26" i="9"/>
  <c r="M46" i="9" s="1"/>
  <c r="N112" i="11"/>
  <c r="O108" i="11"/>
  <c r="N213" i="18"/>
  <c r="N238" i="18" s="1"/>
  <c r="N97" i="18" s="1"/>
  <c r="N65" i="11" s="1"/>
  <c r="O199" i="18"/>
  <c r="K61" i="11"/>
  <c r="O12" i="19"/>
  <c r="O10" i="19"/>
  <c r="O11" i="19"/>
  <c r="P101" i="11"/>
  <c r="M45" i="19"/>
  <c r="L28" i="19"/>
  <c r="D86" i="11"/>
  <c r="D138" i="11"/>
  <c r="O38" i="16"/>
  <c r="O17" i="16" s="1"/>
  <c r="P25" i="16"/>
  <c r="L12" i="9"/>
  <c r="L60" i="11"/>
  <c r="L51" i="19"/>
  <c r="L158" i="11" s="1"/>
  <c r="L23" i="19"/>
  <c r="O307" i="18"/>
  <c r="N312" i="18"/>
  <c r="N102" i="18" s="1"/>
  <c r="N70" i="11" s="1"/>
  <c r="N91" i="18"/>
  <c r="N108" i="18"/>
  <c r="I63" i="11"/>
  <c r="P220" i="18"/>
  <c r="Q217" i="18"/>
  <c r="N57" i="11"/>
  <c r="N5" i="14"/>
  <c r="O4" i="14"/>
  <c r="N6" i="14"/>
  <c r="N268" i="18"/>
  <c r="N99" i="18" s="1"/>
  <c r="N67" i="11" s="1"/>
  <c r="O265" i="18"/>
  <c r="R56" i="16"/>
  <c r="Q59" i="16"/>
  <c r="Q19" i="16" s="1"/>
  <c r="Q59" i="11" s="1"/>
  <c r="F150" i="11"/>
  <c r="F153" i="11" s="1"/>
  <c r="F86" i="11"/>
  <c r="L63" i="19"/>
  <c r="L75" i="11" s="1"/>
  <c r="G76" i="11"/>
  <c r="G73" i="11"/>
  <c r="K64" i="11"/>
  <c r="K63" i="11" s="1"/>
  <c r="K13" i="9" s="1"/>
  <c r="P235" i="18"/>
  <c r="Q232" i="18"/>
  <c r="N49" i="16"/>
  <c r="N18" i="16" s="1"/>
  <c r="N58" i="11" s="1"/>
  <c r="O45" i="16"/>
  <c r="P303" i="18"/>
  <c r="P101" i="18" s="1"/>
  <c r="P69" i="11" s="1"/>
  <c r="Q300" i="18"/>
  <c r="O295" i="18"/>
  <c r="O100" i="18" s="1"/>
  <c r="O68" i="11" s="1"/>
  <c r="P275" i="18"/>
  <c r="P4" i="19"/>
  <c r="P4" i="18"/>
  <c r="P4" i="16"/>
  <c r="P4" i="15"/>
  <c r="Q4" i="11"/>
  <c r="P6" i="11"/>
  <c r="P5" i="11"/>
  <c r="P81" i="11" s="1"/>
  <c r="P83" i="11" s="1"/>
  <c r="P4" i="9"/>
  <c r="H76" i="11"/>
  <c r="H73" i="11"/>
  <c r="J104" i="18"/>
  <c r="J64" i="11"/>
  <c r="J63" i="11" s="1"/>
  <c r="N320" i="18"/>
  <c r="N103" i="18" s="1"/>
  <c r="N71" i="11" s="1"/>
  <c r="O316" i="18"/>
  <c r="P228" i="18"/>
  <c r="Q224" i="18"/>
  <c r="M60" i="11" l="1"/>
  <c r="E147" i="11"/>
  <c r="D18" i="9"/>
  <c r="D11" i="11"/>
  <c r="D14" i="11"/>
  <c r="D114" i="11"/>
  <c r="D12" i="11" s="1"/>
  <c r="L186" i="18"/>
  <c r="L96" i="18" s="1"/>
  <c r="L64" i="11" s="1"/>
  <c r="L63" i="11" s="1"/>
  <c r="Q139" i="11"/>
  <c r="P166" i="11"/>
  <c r="M143" i="18"/>
  <c r="M25" i="9" s="1"/>
  <c r="M45" i="9" s="1"/>
  <c r="M52" i="9" s="1"/>
  <c r="L25" i="9"/>
  <c r="L45" i="9" s="1"/>
  <c r="L52" i="9" s="1"/>
  <c r="N130" i="18"/>
  <c r="N27" i="9" s="1"/>
  <c r="N47" i="9" s="1"/>
  <c r="K72" i="11"/>
  <c r="K76" i="11" s="1"/>
  <c r="N45" i="19"/>
  <c r="M51" i="19"/>
  <c r="M158" i="11" s="1"/>
  <c r="M159" i="11" s="1"/>
  <c r="M27" i="19"/>
  <c r="H77" i="11"/>
  <c r="O91" i="18"/>
  <c r="O108" i="18"/>
  <c r="P90" i="18"/>
  <c r="P185" i="18" s="1"/>
  <c r="P88" i="18"/>
  <c r="P183" i="18" s="1"/>
  <c r="P86" i="18"/>
  <c r="P181" i="18" s="1"/>
  <c r="P89" i="18"/>
  <c r="P184" i="18" s="1"/>
  <c r="P87" i="18"/>
  <c r="P182" i="18" s="1"/>
  <c r="P83" i="18"/>
  <c r="P178" i="18" s="1"/>
  <c r="P74" i="18"/>
  <c r="P169" i="18" s="1"/>
  <c r="P66" i="18"/>
  <c r="P161" i="18" s="1"/>
  <c r="P78" i="18"/>
  <c r="P173" i="18" s="1"/>
  <c r="P69" i="18"/>
  <c r="P164" i="18" s="1"/>
  <c r="P85" i="18"/>
  <c r="P180" i="18" s="1"/>
  <c r="P81" i="18"/>
  <c r="P176" i="18" s="1"/>
  <c r="P72" i="18"/>
  <c r="P167" i="18" s="1"/>
  <c r="P84" i="18"/>
  <c r="P179" i="18" s="1"/>
  <c r="P67" i="18"/>
  <c r="P162" i="18" s="1"/>
  <c r="P79" i="18"/>
  <c r="P174" i="18" s="1"/>
  <c r="P70" i="18"/>
  <c r="P165" i="18" s="1"/>
  <c r="P82" i="18"/>
  <c r="P177" i="18" s="1"/>
  <c r="P73" i="18"/>
  <c r="P168" i="18" s="1"/>
  <c r="P65" i="18"/>
  <c r="P160" i="18" s="1"/>
  <c r="P68" i="18"/>
  <c r="P163" i="18" s="1"/>
  <c r="P80" i="18"/>
  <c r="P175" i="18" s="1"/>
  <c r="P71" i="18"/>
  <c r="P166" i="18" s="1"/>
  <c r="P56" i="18"/>
  <c r="P151" i="18" s="1"/>
  <c r="P48" i="18"/>
  <c r="P36" i="18"/>
  <c r="P131" i="18" s="1"/>
  <c r="P24" i="18"/>
  <c r="P119" i="18" s="1"/>
  <c r="P16" i="18"/>
  <c r="P111" i="18" s="1"/>
  <c r="P64" i="18"/>
  <c r="P159" i="18" s="1"/>
  <c r="P59" i="18"/>
  <c r="P154" i="18" s="1"/>
  <c r="P51" i="18"/>
  <c r="P146" i="18" s="1"/>
  <c r="P39" i="18"/>
  <c r="P134" i="18" s="1"/>
  <c r="P31" i="18"/>
  <c r="P126" i="18" s="1"/>
  <c r="P19" i="18"/>
  <c r="P114" i="18" s="1"/>
  <c r="P54" i="18"/>
  <c r="P149" i="18" s="1"/>
  <c r="P42" i="18"/>
  <c r="P137" i="18" s="1"/>
  <c r="P34" i="18"/>
  <c r="P129" i="18" s="1"/>
  <c r="P22" i="18"/>
  <c r="P117" i="18" s="1"/>
  <c r="P14" i="18"/>
  <c r="P109" i="18" s="1"/>
  <c r="P62" i="18"/>
  <c r="P157" i="18" s="1"/>
  <c r="P57" i="18"/>
  <c r="P152" i="18" s="1"/>
  <c r="P49" i="18"/>
  <c r="P144" i="18" s="1"/>
  <c r="P37" i="18"/>
  <c r="P132" i="18" s="1"/>
  <c r="P29" i="18"/>
  <c r="P124" i="18" s="1"/>
  <c r="P25" i="18"/>
  <c r="P120" i="18" s="1"/>
  <c r="P17" i="18"/>
  <c r="P112" i="18" s="1"/>
  <c r="P52" i="18"/>
  <c r="P147" i="18" s="1"/>
  <c r="P40" i="18"/>
  <c r="P135" i="18" s="1"/>
  <c r="P32" i="18"/>
  <c r="P127" i="18" s="1"/>
  <c r="P20" i="18"/>
  <c r="P115" i="18" s="1"/>
  <c r="P55" i="18"/>
  <c r="P150" i="18" s="1"/>
  <c r="P47" i="18"/>
  <c r="P142" i="18" s="1"/>
  <c r="P43" i="18"/>
  <c r="P138" i="18" s="1"/>
  <c r="P35" i="18"/>
  <c r="P23" i="18"/>
  <c r="P118" i="18" s="1"/>
  <c r="P15" i="18"/>
  <c r="P110" i="18" s="1"/>
  <c r="P53" i="18"/>
  <c r="P148" i="18" s="1"/>
  <c r="P41" i="18"/>
  <c r="P136" i="18" s="1"/>
  <c r="P33" i="18"/>
  <c r="P128" i="18" s="1"/>
  <c r="P21" i="18"/>
  <c r="P116" i="18" s="1"/>
  <c r="P13" i="18"/>
  <c r="P30" i="18"/>
  <c r="P125" i="18" s="1"/>
  <c r="P50" i="18"/>
  <c r="P145" i="18" s="1"/>
  <c r="P63" i="18"/>
  <c r="P158" i="18" s="1"/>
  <c r="P18" i="18"/>
  <c r="P113" i="18" s="1"/>
  <c r="P38" i="18"/>
  <c r="P133" i="18" s="1"/>
  <c r="P58" i="18"/>
  <c r="P153" i="18" s="1"/>
  <c r="O213" i="18"/>
  <c r="O238" i="18" s="1"/>
  <c r="O97" i="18" s="1"/>
  <c r="O65" i="11" s="1"/>
  <c r="P199" i="18"/>
  <c r="P295" i="18"/>
  <c r="P100" i="18" s="1"/>
  <c r="P68" i="11" s="1"/>
  <c r="Q275" i="18"/>
  <c r="M61" i="11"/>
  <c r="I13" i="9"/>
  <c r="I72" i="11"/>
  <c r="L29" i="19"/>
  <c r="L103" i="11" s="1"/>
  <c r="L105" i="11" s="1"/>
  <c r="Q101" i="11"/>
  <c r="N61" i="19"/>
  <c r="N62" i="19"/>
  <c r="N60" i="19"/>
  <c r="N57" i="19"/>
  <c r="N58" i="19"/>
  <c r="N47" i="19"/>
  <c r="N48" i="19"/>
  <c r="N59" i="19"/>
  <c r="N49" i="19"/>
  <c r="N46" i="19"/>
  <c r="N50" i="19"/>
  <c r="M63" i="19"/>
  <c r="M75" i="11" s="1"/>
  <c r="M151" i="11" s="1"/>
  <c r="K73" i="11"/>
  <c r="O320" i="18"/>
  <c r="O103" i="18" s="1"/>
  <c r="O71" i="11" s="1"/>
  <c r="P316" i="18"/>
  <c r="O5" i="14"/>
  <c r="P4" i="14"/>
  <c r="O6" i="14"/>
  <c r="L159" i="11"/>
  <c r="L14" i="9"/>
  <c r="P38" i="16"/>
  <c r="P17" i="16" s="1"/>
  <c r="Q25" i="16"/>
  <c r="Q247" i="18"/>
  <c r="P258" i="18"/>
  <c r="P10" i="19"/>
  <c r="P11" i="19"/>
  <c r="P12" i="19"/>
  <c r="L151" i="11"/>
  <c r="O57" i="11"/>
  <c r="O5" i="19"/>
  <c r="O5" i="15"/>
  <c r="O5" i="18"/>
  <c r="O152" i="11"/>
  <c r="O5" i="16"/>
  <c r="P7" i="11"/>
  <c r="O5" i="9"/>
  <c r="M25" i="19"/>
  <c r="O98" i="18"/>
  <c r="O66" i="11" s="1"/>
  <c r="O28" i="9"/>
  <c r="O48" i="9" s="1"/>
  <c r="Q228" i="18"/>
  <c r="R224" i="18"/>
  <c r="R59" i="16"/>
  <c r="R19" i="16" s="1"/>
  <c r="R59" i="11" s="1"/>
  <c r="S56" i="16"/>
  <c r="N56" i="11"/>
  <c r="L61" i="11"/>
  <c r="E138" i="11"/>
  <c r="D140" i="11"/>
  <c r="M24" i="19"/>
  <c r="G128" i="11"/>
  <c r="G130" i="11" s="1"/>
  <c r="G120" i="11"/>
  <c r="G125" i="11" s="1"/>
  <c r="H71" i="19"/>
  <c r="H79" i="11" s="1"/>
  <c r="O312" i="18"/>
  <c r="O102" i="18" s="1"/>
  <c r="O70" i="11" s="1"/>
  <c r="P307" i="18"/>
  <c r="N26" i="9"/>
  <c r="N46" i="9" s="1"/>
  <c r="M23" i="19"/>
  <c r="J13" i="9"/>
  <c r="J72" i="11"/>
  <c r="P265" i="18"/>
  <c r="O268" i="18"/>
  <c r="O99" i="18" s="1"/>
  <c r="O67" i="11" s="1"/>
  <c r="N20" i="16"/>
  <c r="M28" i="19"/>
  <c r="O112" i="11"/>
  <c r="P108" i="11"/>
  <c r="Q235" i="18"/>
  <c r="R232" i="18"/>
  <c r="Q4" i="19"/>
  <c r="Q4" i="18"/>
  <c r="Q4" i="16"/>
  <c r="Q4" i="15"/>
  <c r="Q6" i="11"/>
  <c r="Q5" i="11"/>
  <c r="Q81" i="11" s="1"/>
  <c r="Q83" i="11" s="1"/>
  <c r="R4" i="11"/>
  <c r="Q4" i="9"/>
  <c r="Q303" i="18"/>
  <c r="Q101" i="18" s="1"/>
  <c r="Q69" i="11" s="1"/>
  <c r="R300" i="18"/>
  <c r="O49" i="16"/>
  <c r="O18" i="16" s="1"/>
  <c r="O58" i="11" s="1"/>
  <c r="P45" i="16"/>
  <c r="G85" i="11"/>
  <c r="G77" i="11"/>
  <c r="Q220" i="18"/>
  <c r="R217" i="18"/>
  <c r="M26" i="19"/>
  <c r="L13" i="9" l="1"/>
  <c r="L72" i="11"/>
  <c r="L104" i="18"/>
  <c r="E171" i="11"/>
  <c r="E93" i="11"/>
  <c r="E98" i="11" s="1"/>
  <c r="M186" i="18"/>
  <c r="M96" i="18" s="1"/>
  <c r="R139" i="11"/>
  <c r="Q166" i="11"/>
  <c r="N143" i="18"/>
  <c r="O130" i="18"/>
  <c r="O27" i="9" s="1"/>
  <c r="O47" i="9" s="1"/>
  <c r="M14" i="9"/>
  <c r="N28" i="19"/>
  <c r="O56" i="11"/>
  <c r="O12" i="9" s="1"/>
  <c r="P112" i="11"/>
  <c r="Q108" i="11"/>
  <c r="O20" i="16"/>
  <c r="N26" i="19"/>
  <c r="R101" i="11"/>
  <c r="O26" i="9"/>
  <c r="O46" i="9" s="1"/>
  <c r="G150" i="11"/>
  <c r="G153" i="11" s="1"/>
  <c r="G86" i="11"/>
  <c r="J73" i="11"/>
  <c r="J76" i="11"/>
  <c r="N25" i="19"/>
  <c r="O45" i="19"/>
  <c r="U6" i="6" a="1"/>
  <c r="U6" i="6" s="1"/>
  <c r="R228" i="18"/>
  <c r="S224" i="18"/>
  <c r="K77" i="11"/>
  <c r="P312" i="18"/>
  <c r="P102" i="18" s="1"/>
  <c r="P70" i="11" s="1"/>
  <c r="Q307" i="18"/>
  <c r="D13" i="11"/>
  <c r="D15" i="11"/>
  <c r="N51" i="19"/>
  <c r="N158" i="11" s="1"/>
  <c r="Q38" i="16"/>
  <c r="Q17" i="16" s="1"/>
  <c r="R25" i="16"/>
  <c r="P6" i="14"/>
  <c r="P5" i="14"/>
  <c r="Q4" i="14"/>
  <c r="N63" i="19"/>
  <c r="N75" i="11" s="1"/>
  <c r="Q295" i="18"/>
  <c r="Q100" i="18" s="1"/>
  <c r="Q68" i="11" s="1"/>
  <c r="R275" i="18"/>
  <c r="P91" i="18"/>
  <c r="P108" i="18"/>
  <c r="G132" i="11"/>
  <c r="R247" i="18"/>
  <c r="Q258" i="18"/>
  <c r="Q265" i="18"/>
  <c r="P268" i="18"/>
  <c r="P99" i="18" s="1"/>
  <c r="P67" i="11" s="1"/>
  <c r="F138" i="11"/>
  <c r="E140" i="11"/>
  <c r="N12" i="9"/>
  <c r="N60" i="11"/>
  <c r="R4" i="19"/>
  <c r="R4" i="18"/>
  <c r="R4" i="15"/>
  <c r="R4" i="16"/>
  <c r="R5" i="11"/>
  <c r="S4" i="11"/>
  <c r="R6" i="11"/>
  <c r="R4" i="9"/>
  <c r="O61" i="19"/>
  <c r="O62" i="19"/>
  <c r="O57" i="19"/>
  <c r="O58" i="19"/>
  <c r="O60" i="19"/>
  <c r="O59" i="19"/>
  <c r="O49" i="19"/>
  <c r="O47" i="19"/>
  <c r="O48" i="19"/>
  <c r="O46" i="19"/>
  <c r="O50" i="19"/>
  <c r="Q12" i="19"/>
  <c r="Q11" i="19"/>
  <c r="Q10" i="19"/>
  <c r="S59" i="16"/>
  <c r="S19" i="16" s="1"/>
  <c r="S59" i="11" s="1"/>
  <c r="T56" i="16"/>
  <c r="N24" i="19"/>
  <c r="P213" i="18"/>
  <c r="P238" i="18" s="1"/>
  <c r="P97" i="18" s="1"/>
  <c r="P65" i="11" s="1"/>
  <c r="Q199" i="18"/>
  <c r="N23" i="19"/>
  <c r="P49" i="16"/>
  <c r="P18" i="16" s="1"/>
  <c r="P58" i="11" s="1"/>
  <c r="Q45" i="16"/>
  <c r="R220" i="18"/>
  <c r="S217" i="18"/>
  <c r="R303" i="18"/>
  <c r="R101" i="18" s="1"/>
  <c r="R69" i="11" s="1"/>
  <c r="S300" i="18"/>
  <c r="Q90" i="18"/>
  <c r="Q185" i="18" s="1"/>
  <c r="Q86" i="18"/>
  <c r="Q181" i="18" s="1"/>
  <c r="Q89" i="18"/>
  <c r="Q184" i="18" s="1"/>
  <c r="Q87" i="18"/>
  <c r="Q182" i="18" s="1"/>
  <c r="Q88" i="18"/>
  <c r="Q183" i="18" s="1"/>
  <c r="Q78" i="18"/>
  <c r="Q173" i="18" s="1"/>
  <c r="Q69" i="18"/>
  <c r="Q164" i="18" s="1"/>
  <c r="Q85" i="18"/>
  <c r="Q180" i="18" s="1"/>
  <c r="Q81" i="18"/>
  <c r="Q176" i="18" s="1"/>
  <c r="Q72" i="18"/>
  <c r="Q167" i="18" s="1"/>
  <c r="Q64" i="18"/>
  <c r="Q159" i="18" s="1"/>
  <c r="Q84" i="18"/>
  <c r="Q179" i="18" s="1"/>
  <c r="Q67" i="18"/>
  <c r="Q162" i="18" s="1"/>
  <c r="Q79" i="18"/>
  <c r="Q174" i="18" s="1"/>
  <c r="Q70" i="18"/>
  <c r="Q165" i="18" s="1"/>
  <c r="Q82" i="18"/>
  <c r="Q177" i="18" s="1"/>
  <c r="Q73" i="18"/>
  <c r="Q168" i="18" s="1"/>
  <c r="Q65" i="18"/>
  <c r="Q160" i="18" s="1"/>
  <c r="Q68" i="18"/>
  <c r="Q163" i="18" s="1"/>
  <c r="Q80" i="18"/>
  <c r="Q175" i="18" s="1"/>
  <c r="Q71" i="18"/>
  <c r="Q166" i="18" s="1"/>
  <c r="Q83" i="18"/>
  <c r="Q178" i="18" s="1"/>
  <c r="Q74" i="18"/>
  <c r="Q169" i="18" s="1"/>
  <c r="Q66" i="18"/>
  <c r="Q161" i="18" s="1"/>
  <c r="Q59" i="18"/>
  <c r="Q154" i="18" s="1"/>
  <c r="Q51" i="18"/>
  <c r="Q146" i="18" s="1"/>
  <c r="Q39" i="18"/>
  <c r="Q134" i="18" s="1"/>
  <c r="Q31" i="18"/>
  <c r="Q126" i="18" s="1"/>
  <c r="Q19" i="18"/>
  <c r="Q114" i="18" s="1"/>
  <c r="Q54" i="18"/>
  <c r="Q149" i="18" s="1"/>
  <c r="Q42" i="18"/>
  <c r="Q137" i="18" s="1"/>
  <c r="Q34" i="18"/>
  <c r="Q129" i="18" s="1"/>
  <c r="Q22" i="18"/>
  <c r="Q117" i="18" s="1"/>
  <c r="Q14" i="18"/>
  <c r="Q109" i="18" s="1"/>
  <c r="Q62" i="18"/>
  <c r="Q157" i="18" s="1"/>
  <c r="Q57" i="18"/>
  <c r="Q152" i="18" s="1"/>
  <c r="Q49" i="18"/>
  <c r="Q144" i="18" s="1"/>
  <c r="Q37" i="18"/>
  <c r="Q132" i="18" s="1"/>
  <c r="Q29" i="18"/>
  <c r="Q124" i="18" s="1"/>
  <c r="Q25" i="18"/>
  <c r="Q120" i="18" s="1"/>
  <c r="Q17" i="18"/>
  <c r="Q112" i="18" s="1"/>
  <c r="Q52" i="18"/>
  <c r="Q147" i="18" s="1"/>
  <c r="Q40" i="18"/>
  <c r="Q135" i="18" s="1"/>
  <c r="Q32" i="18"/>
  <c r="Q127" i="18" s="1"/>
  <c r="Q20" i="18"/>
  <c r="Q115" i="18" s="1"/>
  <c r="Q55" i="18"/>
  <c r="Q150" i="18" s="1"/>
  <c r="Q47" i="18"/>
  <c r="Q142" i="18" s="1"/>
  <c r="Q43" i="18"/>
  <c r="Q138" i="18" s="1"/>
  <c r="Q35" i="18"/>
  <c r="Q23" i="18"/>
  <c r="Q118" i="18" s="1"/>
  <c r="Q15" i="18"/>
  <c r="Q110" i="18" s="1"/>
  <c r="Q63" i="18"/>
  <c r="Q158" i="18" s="1"/>
  <c r="Q58" i="18"/>
  <c r="Q153" i="18" s="1"/>
  <c r="Q50" i="18"/>
  <c r="Q145" i="18" s="1"/>
  <c r="Q38" i="18"/>
  <c r="Q133" i="18" s="1"/>
  <c r="Q30" i="18"/>
  <c r="Q125" i="18" s="1"/>
  <c r="Q18" i="18"/>
  <c r="Q113" i="18" s="1"/>
  <c r="Q56" i="18"/>
  <c r="Q151" i="18" s="1"/>
  <c r="Q48" i="18"/>
  <c r="Q36" i="18"/>
  <c r="Q131" i="18" s="1"/>
  <c r="Q24" i="18"/>
  <c r="Q119" i="18" s="1"/>
  <c r="Q16" i="18"/>
  <c r="Q111" i="18" s="1"/>
  <c r="Q53" i="18"/>
  <c r="Q148" i="18" s="1"/>
  <c r="Q21" i="18"/>
  <c r="Q116" i="18" s="1"/>
  <c r="Q41" i="18"/>
  <c r="Q136" i="18" s="1"/>
  <c r="Q13" i="18"/>
  <c r="Q33" i="18"/>
  <c r="Q128" i="18" s="1"/>
  <c r="P57" i="11"/>
  <c r="R235" i="18"/>
  <c r="S232" i="18"/>
  <c r="M29" i="19"/>
  <c r="M103" i="11" s="1"/>
  <c r="M105" i="11" s="1"/>
  <c r="H85" i="11"/>
  <c r="H72" i="19"/>
  <c r="L76" i="11"/>
  <c r="L73" i="11"/>
  <c r="P5" i="19"/>
  <c r="P5" i="18"/>
  <c r="P5" i="15"/>
  <c r="P152" i="11"/>
  <c r="P5" i="16"/>
  <c r="Q7" i="11"/>
  <c r="P5" i="9"/>
  <c r="P98" i="18"/>
  <c r="P66" i="11" s="1"/>
  <c r="P28" i="9"/>
  <c r="P48" i="9" s="1"/>
  <c r="P320" i="18"/>
  <c r="P103" i="18" s="1"/>
  <c r="P71" i="11" s="1"/>
  <c r="Q316" i="18"/>
  <c r="N27" i="19"/>
  <c r="I73" i="11"/>
  <c r="I76" i="11"/>
  <c r="E114" i="11" l="1"/>
  <c r="E12" i="11" s="1"/>
  <c r="E14" i="11"/>
  <c r="E11" i="11"/>
  <c r="F147" i="11"/>
  <c r="E18" i="9"/>
  <c r="O60" i="11"/>
  <c r="O61" i="11" s="1"/>
  <c r="U9" i="6" s="1" a="1"/>
  <c r="U9" i="6" s="1"/>
  <c r="S139" i="11"/>
  <c r="R166" i="11"/>
  <c r="M64" i="11"/>
  <c r="M63" i="11" s="1"/>
  <c r="M104" i="18"/>
  <c r="N25" i="9"/>
  <c r="N45" i="9" s="1"/>
  <c r="N52" i="9" s="1"/>
  <c r="N186" i="18"/>
  <c r="N96" i="18" s="1"/>
  <c r="O143" i="18"/>
  <c r="O25" i="9" s="1"/>
  <c r="O45" i="9" s="1"/>
  <c r="O52" i="9" s="1"/>
  <c r="P56" i="11"/>
  <c r="P12" i="9" s="1"/>
  <c r="P20" i="16"/>
  <c r="O28" i="19"/>
  <c r="P130" i="18"/>
  <c r="P27" i="9" s="1"/>
  <c r="P47" i="9" s="1"/>
  <c r="O24" i="19"/>
  <c r="O27" i="19"/>
  <c r="H150" i="11"/>
  <c r="H153" i="11" s="1"/>
  <c r="H86" i="11"/>
  <c r="R265" i="18"/>
  <c r="Q268" i="18"/>
  <c r="Q99" i="18" s="1"/>
  <c r="Q67" i="11" s="1"/>
  <c r="S228" i="18"/>
  <c r="T224" i="18"/>
  <c r="Q320" i="18"/>
  <c r="Q103" i="18" s="1"/>
  <c r="Q71" i="11" s="1"/>
  <c r="R316" i="18"/>
  <c r="R90" i="18"/>
  <c r="R185" i="18" s="1"/>
  <c r="R86" i="18"/>
  <c r="R181" i="18" s="1"/>
  <c r="R89" i="18"/>
  <c r="R184" i="18" s="1"/>
  <c r="R87" i="18"/>
  <c r="R182" i="18" s="1"/>
  <c r="R88" i="18"/>
  <c r="R183" i="18" s="1"/>
  <c r="R85" i="18"/>
  <c r="R180" i="18" s="1"/>
  <c r="R81" i="18"/>
  <c r="R176" i="18" s="1"/>
  <c r="R72" i="18"/>
  <c r="R167" i="18" s="1"/>
  <c r="R64" i="18"/>
  <c r="R159" i="18" s="1"/>
  <c r="R84" i="18"/>
  <c r="R179" i="18" s="1"/>
  <c r="R67" i="18"/>
  <c r="R162" i="18" s="1"/>
  <c r="R79" i="18"/>
  <c r="R174" i="18" s="1"/>
  <c r="R70" i="18"/>
  <c r="R165" i="18" s="1"/>
  <c r="R82" i="18"/>
  <c r="R177" i="18" s="1"/>
  <c r="R73" i="18"/>
  <c r="R168" i="18" s="1"/>
  <c r="R65" i="18"/>
  <c r="R160" i="18" s="1"/>
  <c r="R68" i="18"/>
  <c r="R163" i="18" s="1"/>
  <c r="R80" i="18"/>
  <c r="R175" i="18" s="1"/>
  <c r="R71" i="18"/>
  <c r="R166" i="18" s="1"/>
  <c r="R83" i="18"/>
  <c r="R178" i="18" s="1"/>
  <c r="R74" i="18"/>
  <c r="R169" i="18" s="1"/>
  <c r="R66" i="18"/>
  <c r="R161" i="18" s="1"/>
  <c r="R78" i="18"/>
  <c r="R173" i="18" s="1"/>
  <c r="R69" i="18"/>
  <c r="R164" i="18" s="1"/>
  <c r="R54" i="18"/>
  <c r="R149" i="18" s="1"/>
  <c r="R42" i="18"/>
  <c r="R137" i="18" s="1"/>
  <c r="R34" i="18"/>
  <c r="R129" i="18" s="1"/>
  <c r="R22" i="18"/>
  <c r="R117" i="18" s="1"/>
  <c r="R14" i="18"/>
  <c r="R109" i="18" s="1"/>
  <c r="R62" i="18"/>
  <c r="R157" i="18" s="1"/>
  <c r="R57" i="18"/>
  <c r="R152" i="18" s="1"/>
  <c r="R49" i="18"/>
  <c r="R144" i="18" s="1"/>
  <c r="R37" i="18"/>
  <c r="R132" i="18" s="1"/>
  <c r="R29" i="18"/>
  <c r="R124" i="18" s="1"/>
  <c r="R25" i="18"/>
  <c r="R120" i="18" s="1"/>
  <c r="R17" i="18"/>
  <c r="R112" i="18" s="1"/>
  <c r="R52" i="18"/>
  <c r="R147" i="18" s="1"/>
  <c r="R40" i="18"/>
  <c r="R135" i="18" s="1"/>
  <c r="R32" i="18"/>
  <c r="R127" i="18" s="1"/>
  <c r="R20" i="18"/>
  <c r="R115" i="18" s="1"/>
  <c r="R55" i="18"/>
  <c r="R150" i="18" s="1"/>
  <c r="R47" i="18"/>
  <c r="R142" i="18" s="1"/>
  <c r="R43" i="18"/>
  <c r="R138" i="18" s="1"/>
  <c r="R35" i="18"/>
  <c r="R23" i="18"/>
  <c r="R118" i="18" s="1"/>
  <c r="R15" i="18"/>
  <c r="R110" i="18" s="1"/>
  <c r="R63" i="18"/>
  <c r="R158" i="18" s="1"/>
  <c r="R58" i="18"/>
  <c r="R153" i="18" s="1"/>
  <c r="R50" i="18"/>
  <c r="R145" i="18" s="1"/>
  <c r="R38" i="18"/>
  <c r="R133" i="18" s="1"/>
  <c r="R30" i="18"/>
  <c r="R125" i="18" s="1"/>
  <c r="R18" i="18"/>
  <c r="R113" i="18" s="1"/>
  <c r="R53" i="18"/>
  <c r="R148" i="18" s="1"/>
  <c r="R41" i="18"/>
  <c r="R136" i="18" s="1"/>
  <c r="R33" i="18"/>
  <c r="R128" i="18" s="1"/>
  <c r="R21" i="18"/>
  <c r="R116" i="18" s="1"/>
  <c r="R13" i="18"/>
  <c r="R59" i="18"/>
  <c r="R154" i="18" s="1"/>
  <c r="R51" i="18"/>
  <c r="R146" i="18" s="1"/>
  <c r="R39" i="18"/>
  <c r="R134" i="18" s="1"/>
  <c r="R31" i="18"/>
  <c r="R126" i="18" s="1"/>
  <c r="R19" i="18"/>
  <c r="R114" i="18" s="1"/>
  <c r="R48" i="18"/>
  <c r="R16" i="18"/>
  <c r="R111" i="18" s="1"/>
  <c r="R36" i="18"/>
  <c r="R131" i="18" s="1"/>
  <c r="R56" i="18"/>
  <c r="R151" i="18" s="1"/>
  <c r="R24" i="18"/>
  <c r="R119" i="18" s="1"/>
  <c r="Q98" i="18"/>
  <c r="Q66" i="11" s="1"/>
  <c r="Q28" i="9"/>
  <c r="Q48" i="9" s="1"/>
  <c r="R38" i="16"/>
  <c r="R17" i="16" s="1"/>
  <c r="S25" i="16"/>
  <c r="Q49" i="16"/>
  <c r="Q18" i="16" s="1"/>
  <c r="Q58" i="11" s="1"/>
  <c r="R45" i="16"/>
  <c r="S235" i="18"/>
  <c r="T232" i="18"/>
  <c r="Q91" i="18"/>
  <c r="Q108" i="18"/>
  <c r="N29" i="19"/>
  <c r="N103" i="11" s="1"/>
  <c r="N105" i="11" s="1"/>
  <c r="O63" i="19"/>
  <c r="O75" i="11" s="1"/>
  <c r="O151" i="11" s="1"/>
  <c r="R10" i="19"/>
  <c r="R12" i="19"/>
  <c r="R11" i="19"/>
  <c r="R258" i="18"/>
  <c r="S247" i="18"/>
  <c r="Q57" i="11"/>
  <c r="J77" i="11"/>
  <c r="S101" i="11"/>
  <c r="Q213" i="18"/>
  <c r="Q238" i="18" s="1"/>
  <c r="Q97" i="18" s="1"/>
  <c r="Q65" i="11" s="1"/>
  <c r="R199" i="18"/>
  <c r="N61" i="11"/>
  <c r="R295" i="18"/>
  <c r="R100" i="18" s="1"/>
  <c r="R68" i="11" s="1"/>
  <c r="S275" i="18"/>
  <c r="N159" i="11"/>
  <c r="N14" i="9"/>
  <c r="O51" i="19"/>
  <c r="O158" i="11" s="1"/>
  <c r="O23" i="19"/>
  <c r="S303" i="18"/>
  <c r="S101" i="18" s="1"/>
  <c r="S69" i="11" s="1"/>
  <c r="T300" i="18"/>
  <c r="O26" i="19"/>
  <c r="P61" i="19"/>
  <c r="P62" i="19"/>
  <c r="P57" i="19"/>
  <c r="P58" i="19"/>
  <c r="P59" i="19"/>
  <c r="P48" i="19"/>
  <c r="P49" i="19"/>
  <c r="P50" i="19"/>
  <c r="P46" i="19"/>
  <c r="P47" i="19"/>
  <c r="P60" i="19"/>
  <c r="O25" i="19"/>
  <c r="S4" i="19"/>
  <c r="S4" i="15"/>
  <c r="S4" i="18"/>
  <c r="S4" i="16"/>
  <c r="S5" i="11"/>
  <c r="S81" i="11" s="1"/>
  <c r="S83" i="11" s="1"/>
  <c r="T4" i="11"/>
  <c r="S6" i="11"/>
  <c r="S4" i="9"/>
  <c r="E13" i="11"/>
  <c r="N151" i="11"/>
  <c r="P60" i="11"/>
  <c r="I77" i="11"/>
  <c r="Q5" i="19"/>
  <c r="Q5" i="18"/>
  <c r="Q152" i="11"/>
  <c r="Q5" i="16"/>
  <c r="Q5" i="15"/>
  <c r="R7" i="11"/>
  <c r="Q5" i="9"/>
  <c r="L77" i="11"/>
  <c r="S220" i="18"/>
  <c r="T217" i="18"/>
  <c r="T59" i="16"/>
  <c r="T19" i="16" s="1"/>
  <c r="T59" i="11" s="1"/>
  <c r="U56" i="16"/>
  <c r="G138" i="11"/>
  <c r="F140" i="11"/>
  <c r="P26" i="9"/>
  <c r="P46" i="9" s="1"/>
  <c r="Q6" i="14"/>
  <c r="Q5" i="14"/>
  <c r="R4" i="14"/>
  <c r="Q312" i="18"/>
  <c r="Q102" i="18" s="1"/>
  <c r="Q70" i="11" s="1"/>
  <c r="R307" i="18"/>
  <c r="Q112" i="11"/>
  <c r="R108" i="11"/>
  <c r="H164" i="11"/>
  <c r="H167" i="11" s="1"/>
  <c r="H73" i="19"/>
  <c r="P45" i="19"/>
  <c r="E15" i="11" l="1"/>
  <c r="F171" i="11"/>
  <c r="F93" i="11"/>
  <c r="F98" i="11" s="1"/>
  <c r="M13" i="9"/>
  <c r="M72" i="11"/>
  <c r="T139" i="11"/>
  <c r="S166" i="11"/>
  <c r="D46" i="12"/>
  <c r="P143" i="18"/>
  <c r="N104" i="18"/>
  <c r="N64" i="11"/>
  <c r="N63" i="11" s="1"/>
  <c r="O186" i="18"/>
  <c r="O96" i="18" s="1"/>
  <c r="Q130" i="18"/>
  <c r="Q27" i="9" s="1"/>
  <c r="Q47" i="9" s="1"/>
  <c r="P27" i="19"/>
  <c r="Q56" i="11"/>
  <c r="Q60" i="11" s="1"/>
  <c r="P51" i="19"/>
  <c r="P158" i="11" s="1"/>
  <c r="P14" i="9" s="1"/>
  <c r="T101" i="11"/>
  <c r="R49" i="16"/>
  <c r="R18" i="16" s="1"/>
  <c r="R58" i="11" s="1"/>
  <c r="S45" i="16"/>
  <c r="T228" i="18"/>
  <c r="U224" i="18"/>
  <c r="Q62" i="19"/>
  <c r="Q61" i="19"/>
  <c r="Q58" i="19"/>
  <c r="Q59" i="19"/>
  <c r="Q57" i="19"/>
  <c r="Q50" i="19"/>
  <c r="Q46" i="19"/>
  <c r="Q60" i="19"/>
  <c r="Q48" i="19"/>
  <c r="Q49" i="19"/>
  <c r="Q47" i="19"/>
  <c r="P63" i="19"/>
  <c r="P75" i="11" s="1"/>
  <c r="S295" i="18"/>
  <c r="S100" i="18" s="1"/>
  <c r="S68" i="11" s="1"/>
  <c r="T275" i="18"/>
  <c r="R91" i="18"/>
  <c r="R108" i="18"/>
  <c r="P159" i="11"/>
  <c r="P25" i="19"/>
  <c r="S38" i="16"/>
  <c r="S17" i="16" s="1"/>
  <c r="T25" i="16"/>
  <c r="S4" i="14"/>
  <c r="R6" i="14"/>
  <c r="R5" i="14"/>
  <c r="H128" i="11"/>
  <c r="H130" i="11" s="1"/>
  <c r="H120" i="11"/>
  <c r="H125" i="11" s="1"/>
  <c r="I71" i="19"/>
  <c r="I79" i="11" s="1"/>
  <c r="R112" i="11"/>
  <c r="S108" i="11"/>
  <c r="R5" i="19"/>
  <c r="R5" i="18"/>
  <c r="R5" i="16"/>
  <c r="R5" i="15"/>
  <c r="R152" i="11"/>
  <c r="S7" i="11"/>
  <c r="R5" i="9"/>
  <c r="T4" i="19"/>
  <c r="T4" i="18"/>
  <c r="T4" i="15"/>
  <c r="T4" i="16"/>
  <c r="T5" i="11"/>
  <c r="T81" i="11" s="1"/>
  <c r="T83" i="11" s="1"/>
  <c r="U4" i="11"/>
  <c r="T6" i="11"/>
  <c r="T4" i="9"/>
  <c r="P24" i="19"/>
  <c r="T303" i="18"/>
  <c r="T101" i="18" s="1"/>
  <c r="T69" i="11" s="1"/>
  <c r="U300" i="18"/>
  <c r="R20" i="16"/>
  <c r="R57" i="11"/>
  <c r="S265" i="18"/>
  <c r="R268" i="18"/>
  <c r="R99" i="18" s="1"/>
  <c r="R67" i="11" s="1"/>
  <c r="F13" i="11"/>
  <c r="U59" i="16"/>
  <c r="U19" i="16" s="1"/>
  <c r="U59" i="11" s="1"/>
  <c r="V56" i="16"/>
  <c r="P61" i="11"/>
  <c r="P28" i="19"/>
  <c r="Q20" i="16"/>
  <c r="Q26" i="9"/>
  <c r="Q46" i="9" s="1"/>
  <c r="R320" i="18"/>
  <c r="R103" i="18" s="1"/>
  <c r="R71" i="11" s="1"/>
  <c r="S316" i="18"/>
  <c r="H138" i="11"/>
  <c r="G140" i="11"/>
  <c r="O29" i="19"/>
  <c r="O103" i="11" s="1"/>
  <c r="O105" i="11" s="1"/>
  <c r="P23" i="19"/>
  <c r="R213" i="18"/>
  <c r="R238" i="18" s="1"/>
  <c r="R97" i="18" s="1"/>
  <c r="R65" i="11" s="1"/>
  <c r="S199" i="18"/>
  <c r="S258" i="18"/>
  <c r="T247" i="18"/>
  <c r="Q45" i="19"/>
  <c r="S11" i="19"/>
  <c r="S12" i="19"/>
  <c r="S10" i="19"/>
  <c r="R312" i="18"/>
  <c r="R102" i="18" s="1"/>
  <c r="R70" i="11" s="1"/>
  <c r="S307" i="18"/>
  <c r="T220" i="18"/>
  <c r="U217" i="18"/>
  <c r="S90" i="18"/>
  <c r="S185" i="18" s="1"/>
  <c r="S89" i="18"/>
  <c r="S184" i="18" s="1"/>
  <c r="S87" i="18"/>
  <c r="S182" i="18" s="1"/>
  <c r="S88" i="18"/>
  <c r="S183" i="18" s="1"/>
  <c r="S86" i="18"/>
  <c r="S181" i="18" s="1"/>
  <c r="S84" i="18"/>
  <c r="S179" i="18" s="1"/>
  <c r="S67" i="18"/>
  <c r="S162" i="18" s="1"/>
  <c r="S79" i="18"/>
  <c r="S174" i="18" s="1"/>
  <c r="S70" i="18"/>
  <c r="S165" i="18" s="1"/>
  <c r="S82" i="18"/>
  <c r="S177" i="18" s="1"/>
  <c r="S73" i="18"/>
  <c r="S168" i="18" s="1"/>
  <c r="S65" i="18"/>
  <c r="S160" i="18" s="1"/>
  <c r="S68" i="18"/>
  <c r="S163" i="18" s="1"/>
  <c r="S80" i="18"/>
  <c r="S175" i="18" s="1"/>
  <c r="S71" i="18"/>
  <c r="S166" i="18" s="1"/>
  <c r="S63" i="18"/>
  <c r="S158" i="18" s="1"/>
  <c r="S83" i="18"/>
  <c r="S178" i="18" s="1"/>
  <c r="S74" i="18"/>
  <c r="S169" i="18" s="1"/>
  <c r="S66" i="18"/>
  <c r="S161" i="18" s="1"/>
  <c r="S78" i="18"/>
  <c r="S173" i="18" s="1"/>
  <c r="S69" i="18"/>
  <c r="S164" i="18" s="1"/>
  <c r="S85" i="18"/>
  <c r="S180" i="18" s="1"/>
  <c r="S81" i="18"/>
  <c r="S176" i="18" s="1"/>
  <c r="S72" i="18"/>
  <c r="S167" i="18" s="1"/>
  <c r="S64" i="18"/>
  <c r="S159" i="18" s="1"/>
  <c r="S62" i="18"/>
  <c r="S157" i="18" s="1"/>
  <c r="S57" i="18"/>
  <c r="S152" i="18" s="1"/>
  <c r="S49" i="18"/>
  <c r="S144" i="18" s="1"/>
  <c r="S37" i="18"/>
  <c r="S132" i="18" s="1"/>
  <c r="S29" i="18"/>
  <c r="S124" i="18" s="1"/>
  <c r="S25" i="18"/>
  <c r="S120" i="18" s="1"/>
  <c r="S17" i="18"/>
  <c r="S112" i="18" s="1"/>
  <c r="S52" i="18"/>
  <c r="S147" i="18" s="1"/>
  <c r="S40" i="18"/>
  <c r="S135" i="18" s="1"/>
  <c r="S32" i="18"/>
  <c r="S127" i="18" s="1"/>
  <c r="S20" i="18"/>
  <c r="S115" i="18" s="1"/>
  <c r="S55" i="18"/>
  <c r="S150" i="18" s="1"/>
  <c r="S47" i="18"/>
  <c r="S142" i="18" s="1"/>
  <c r="S43" i="18"/>
  <c r="S138" i="18" s="1"/>
  <c r="S35" i="18"/>
  <c r="S23" i="18"/>
  <c r="S118" i="18" s="1"/>
  <c r="S15" i="18"/>
  <c r="S110" i="18" s="1"/>
  <c r="S58" i="18"/>
  <c r="S153" i="18" s="1"/>
  <c r="S50" i="18"/>
  <c r="S145" i="18" s="1"/>
  <c r="S38" i="18"/>
  <c r="S133" i="18" s="1"/>
  <c r="S30" i="18"/>
  <c r="S125" i="18" s="1"/>
  <c r="S18" i="18"/>
  <c r="S113" i="18" s="1"/>
  <c r="S53" i="18"/>
  <c r="S148" i="18" s="1"/>
  <c r="S41" i="18"/>
  <c r="S136" i="18" s="1"/>
  <c r="S33" i="18"/>
  <c r="S128" i="18" s="1"/>
  <c r="S21" i="18"/>
  <c r="S116" i="18" s="1"/>
  <c r="S13" i="18"/>
  <c r="S56" i="18"/>
  <c r="S151" i="18" s="1"/>
  <c r="S48" i="18"/>
  <c r="S36" i="18"/>
  <c r="S131" i="18" s="1"/>
  <c r="S24" i="18"/>
  <c r="S119" i="18" s="1"/>
  <c r="S16" i="18"/>
  <c r="S111" i="18" s="1"/>
  <c r="S54" i="18"/>
  <c r="S149" i="18" s="1"/>
  <c r="S42" i="18"/>
  <c r="S137" i="18" s="1"/>
  <c r="S34" i="18"/>
  <c r="S129" i="18" s="1"/>
  <c r="S22" i="18"/>
  <c r="S117" i="18" s="1"/>
  <c r="S14" i="18"/>
  <c r="S109" i="18" s="1"/>
  <c r="S19" i="18"/>
  <c r="S114" i="18" s="1"/>
  <c r="S39" i="18"/>
  <c r="S134" i="18" s="1"/>
  <c r="S59" i="18"/>
  <c r="S154" i="18" s="1"/>
  <c r="S31" i="18"/>
  <c r="S126" i="18" s="1"/>
  <c r="S51" i="18"/>
  <c r="S146" i="18" s="1"/>
  <c r="P26" i="19"/>
  <c r="O159" i="11"/>
  <c r="O14" i="9"/>
  <c r="R98" i="18"/>
  <c r="R66" i="11" s="1"/>
  <c r="R28" i="9"/>
  <c r="R48" i="9" s="1"/>
  <c r="U232" i="18"/>
  <c r="T235" i="18"/>
  <c r="Q12" i="9" l="1"/>
  <c r="F114" i="11"/>
  <c r="F11" i="11"/>
  <c r="F14" i="11"/>
  <c r="F18" i="9"/>
  <c r="G147" i="11"/>
  <c r="T166" i="11"/>
  <c r="U139" i="11"/>
  <c r="M76" i="11"/>
  <c r="M77" i="11" s="1"/>
  <c r="M73" i="11"/>
  <c r="Q143" i="18"/>
  <c r="O64" i="11"/>
  <c r="O63" i="11" s="1"/>
  <c r="O104" i="18"/>
  <c r="N13" i="9"/>
  <c r="N72" i="11"/>
  <c r="R130" i="18"/>
  <c r="R27" i="9" s="1"/>
  <c r="R47" i="9" s="1"/>
  <c r="P25" i="9"/>
  <c r="P45" i="9" s="1"/>
  <c r="P52" i="9" s="1"/>
  <c r="P186" i="18"/>
  <c r="P96" i="18" s="1"/>
  <c r="Q27" i="19"/>
  <c r="Q25" i="19"/>
  <c r="R56" i="11"/>
  <c r="R12" i="9" s="1"/>
  <c r="V300" i="18"/>
  <c r="U303" i="18"/>
  <c r="U101" i="18" s="1"/>
  <c r="U69" i="11" s="1"/>
  <c r="U228" i="18"/>
  <c r="V224" i="18"/>
  <c r="T307" i="18"/>
  <c r="S312" i="18"/>
  <c r="S102" i="18" s="1"/>
  <c r="S70" i="11" s="1"/>
  <c r="S213" i="18"/>
  <c r="S238" i="18" s="1"/>
  <c r="S97" i="18" s="1"/>
  <c r="S65" i="11" s="1"/>
  <c r="T199" i="18"/>
  <c r="S268" i="18"/>
  <c r="S99" i="18" s="1"/>
  <c r="S67" i="11" s="1"/>
  <c r="T265" i="18"/>
  <c r="T90" i="18"/>
  <c r="T185" i="18" s="1"/>
  <c r="T87" i="18"/>
  <c r="T182" i="18" s="1"/>
  <c r="T85" i="18"/>
  <c r="T180" i="18" s="1"/>
  <c r="T88" i="18"/>
  <c r="T183" i="18" s="1"/>
  <c r="T86" i="18"/>
  <c r="T181" i="18" s="1"/>
  <c r="T89" i="18"/>
  <c r="T184" i="18" s="1"/>
  <c r="T79" i="18"/>
  <c r="T174" i="18" s="1"/>
  <c r="T70" i="18"/>
  <c r="T165" i="18" s="1"/>
  <c r="T82" i="18"/>
  <c r="T177" i="18" s="1"/>
  <c r="T73" i="18"/>
  <c r="T168" i="18" s="1"/>
  <c r="T65" i="18"/>
  <c r="T160" i="18" s="1"/>
  <c r="T68" i="18"/>
  <c r="T163" i="18" s="1"/>
  <c r="T80" i="18"/>
  <c r="T175" i="18" s="1"/>
  <c r="T71" i="18"/>
  <c r="T166" i="18" s="1"/>
  <c r="T83" i="18"/>
  <c r="T178" i="18" s="1"/>
  <c r="T74" i="18"/>
  <c r="T169" i="18" s="1"/>
  <c r="T66" i="18"/>
  <c r="T161" i="18" s="1"/>
  <c r="T78" i="18"/>
  <c r="T173" i="18" s="1"/>
  <c r="T69" i="18"/>
  <c r="T164" i="18" s="1"/>
  <c r="T81" i="18"/>
  <c r="T176" i="18" s="1"/>
  <c r="T72" i="18"/>
  <c r="T167" i="18" s="1"/>
  <c r="T84" i="18"/>
  <c r="T179" i="18" s="1"/>
  <c r="T67" i="18"/>
  <c r="T162" i="18" s="1"/>
  <c r="T64" i="18"/>
  <c r="T159" i="18" s="1"/>
  <c r="T52" i="18"/>
  <c r="T147" i="18" s="1"/>
  <c r="T40" i="18"/>
  <c r="T135" i="18" s="1"/>
  <c r="T32" i="18"/>
  <c r="T127" i="18" s="1"/>
  <c r="T20" i="18"/>
  <c r="T115" i="18" s="1"/>
  <c r="T55" i="18"/>
  <c r="T150" i="18" s="1"/>
  <c r="T47" i="18"/>
  <c r="T142" i="18" s="1"/>
  <c r="T43" i="18"/>
  <c r="T138" i="18" s="1"/>
  <c r="T35" i="18"/>
  <c r="T23" i="18"/>
  <c r="T118" i="18" s="1"/>
  <c r="T15" i="18"/>
  <c r="T110" i="18" s="1"/>
  <c r="T58" i="18"/>
  <c r="T153" i="18" s="1"/>
  <c r="T50" i="18"/>
  <c r="T145" i="18" s="1"/>
  <c r="T38" i="18"/>
  <c r="T133" i="18" s="1"/>
  <c r="T30" i="18"/>
  <c r="T125" i="18" s="1"/>
  <c r="T18" i="18"/>
  <c r="T113" i="18" s="1"/>
  <c r="T63" i="18"/>
  <c r="T158" i="18" s="1"/>
  <c r="T53" i="18"/>
  <c r="T148" i="18" s="1"/>
  <c r="T41" i="18"/>
  <c r="T136" i="18" s="1"/>
  <c r="T33" i="18"/>
  <c r="T128" i="18" s="1"/>
  <c r="T21" i="18"/>
  <c r="T116" i="18" s="1"/>
  <c r="T13" i="18"/>
  <c r="T56" i="18"/>
  <c r="T151" i="18" s="1"/>
  <c r="T48" i="18"/>
  <c r="T36" i="18"/>
  <c r="T131" i="18" s="1"/>
  <c r="T24" i="18"/>
  <c r="T119" i="18" s="1"/>
  <c r="T16" i="18"/>
  <c r="T111" i="18" s="1"/>
  <c r="T59" i="18"/>
  <c r="T154" i="18" s="1"/>
  <c r="T51" i="18"/>
  <c r="T146" i="18" s="1"/>
  <c r="T39" i="18"/>
  <c r="T134" i="18" s="1"/>
  <c r="T31" i="18"/>
  <c r="T126" i="18" s="1"/>
  <c r="T19" i="18"/>
  <c r="T114" i="18" s="1"/>
  <c r="T62" i="18"/>
  <c r="T157" i="18" s="1"/>
  <c r="T57" i="18"/>
  <c r="T152" i="18" s="1"/>
  <c r="T49" i="18"/>
  <c r="T144" i="18" s="1"/>
  <c r="T37" i="18"/>
  <c r="T132" i="18" s="1"/>
  <c r="T29" i="18"/>
  <c r="T124" i="18" s="1"/>
  <c r="T25" i="18"/>
  <c r="T120" i="18" s="1"/>
  <c r="T17" i="18"/>
  <c r="T112" i="18" s="1"/>
  <c r="T14" i="18"/>
  <c r="T109" i="18" s="1"/>
  <c r="T34" i="18"/>
  <c r="T129" i="18" s="1"/>
  <c r="T54" i="18"/>
  <c r="T149" i="18" s="1"/>
  <c r="T22" i="18"/>
  <c r="T117" i="18" s="1"/>
  <c r="T42" i="18"/>
  <c r="T137" i="18" s="1"/>
  <c r="H132" i="11"/>
  <c r="Q26" i="19"/>
  <c r="T11" i="19"/>
  <c r="T10" i="19"/>
  <c r="T12" i="19"/>
  <c r="R62" i="19"/>
  <c r="R58" i="19"/>
  <c r="R59" i="19"/>
  <c r="R60" i="19"/>
  <c r="R61" i="19"/>
  <c r="R57" i="19"/>
  <c r="R49" i="19"/>
  <c r="R50" i="19"/>
  <c r="R46" i="19"/>
  <c r="R47" i="19"/>
  <c r="R48" i="19"/>
  <c r="R26" i="9"/>
  <c r="R46" i="9" s="1"/>
  <c r="I85" i="11"/>
  <c r="I138" i="11" s="1"/>
  <c r="I72" i="19"/>
  <c r="S91" i="18"/>
  <c r="S108" i="18"/>
  <c r="P29" i="19"/>
  <c r="P103" i="11" s="1"/>
  <c r="P105" i="11" s="1"/>
  <c r="S112" i="11"/>
  <c r="T108" i="11"/>
  <c r="R45" i="19"/>
  <c r="Q24" i="19"/>
  <c r="S98" i="18"/>
  <c r="S66" i="11" s="1"/>
  <c r="S28" i="9"/>
  <c r="S48" i="9" s="1"/>
  <c r="S5" i="19"/>
  <c r="S5" i="18"/>
  <c r="S5" i="16"/>
  <c r="S5" i="15"/>
  <c r="S152" i="11"/>
  <c r="T7" i="11"/>
  <c r="S5" i="9"/>
  <c r="T295" i="18"/>
  <c r="T100" i="18" s="1"/>
  <c r="T68" i="11" s="1"/>
  <c r="U275" i="18"/>
  <c r="Q28" i="19"/>
  <c r="S49" i="16"/>
  <c r="S18" i="16" s="1"/>
  <c r="S58" i="11" s="1"/>
  <c r="T45" i="16"/>
  <c r="G13" i="11"/>
  <c r="U4" i="19"/>
  <c r="U4" i="18"/>
  <c r="U4" i="16"/>
  <c r="U4" i="15"/>
  <c r="U5" i="11"/>
  <c r="U81" i="11" s="1"/>
  <c r="U83" i="11" s="1"/>
  <c r="V4" i="11"/>
  <c r="U6" i="11"/>
  <c r="U4" i="9"/>
  <c r="T38" i="16"/>
  <c r="T17" i="16" s="1"/>
  <c r="U25" i="16"/>
  <c r="Q63" i="19"/>
  <c r="Q75" i="11" s="1"/>
  <c r="Q151" i="11" s="1"/>
  <c r="V232" i="18"/>
  <c r="U235" i="18"/>
  <c r="Q51" i="19"/>
  <c r="Q158" i="11" s="1"/>
  <c r="Q23" i="19"/>
  <c r="H140" i="11"/>
  <c r="W56" i="16"/>
  <c r="V59" i="16"/>
  <c r="V19" i="16" s="1"/>
  <c r="V59" i="11" s="1"/>
  <c r="Q61" i="11"/>
  <c r="S57" i="11"/>
  <c r="P151" i="11"/>
  <c r="U101" i="11"/>
  <c r="V217" i="18"/>
  <c r="U220" i="18"/>
  <c r="T258" i="18"/>
  <c r="U247" i="18"/>
  <c r="S320" i="18"/>
  <c r="S103" i="18" s="1"/>
  <c r="S71" i="11" s="1"/>
  <c r="T316" i="18"/>
  <c r="S6" i="14"/>
  <c r="S5" i="14"/>
  <c r="T4" i="14"/>
  <c r="R60" i="11" l="1"/>
  <c r="G93" i="11"/>
  <c r="G98" i="11" s="1"/>
  <c r="G171" i="11"/>
  <c r="F12" i="11"/>
  <c r="F15" i="11"/>
  <c r="V139" i="11"/>
  <c r="U166" i="11"/>
  <c r="S130" i="18"/>
  <c r="S27" i="9" s="1"/>
  <c r="S47" i="9" s="1"/>
  <c r="N76" i="11"/>
  <c r="N73" i="11"/>
  <c r="O13" i="9"/>
  <c r="O72" i="11"/>
  <c r="P104" i="18"/>
  <c r="P64" i="11"/>
  <c r="P63" i="11" s="1"/>
  <c r="Q25" i="9"/>
  <c r="Q45" i="9" s="1"/>
  <c r="Q52" i="9" s="1"/>
  <c r="Q186" i="18"/>
  <c r="Q96" i="18" s="1"/>
  <c r="R143" i="18"/>
  <c r="S45" i="19"/>
  <c r="R24" i="19"/>
  <c r="R28" i="19"/>
  <c r="R25" i="19"/>
  <c r="S26" i="9"/>
  <c r="S46" i="9" s="1"/>
  <c r="V4" i="19"/>
  <c r="V4" i="18"/>
  <c r="V4" i="16"/>
  <c r="V4" i="15"/>
  <c r="W4" i="11"/>
  <c r="V6" i="11"/>
  <c r="V5" i="11"/>
  <c r="V81" i="11" s="1"/>
  <c r="V83" i="11" s="1"/>
  <c r="V4" i="9"/>
  <c r="U295" i="18"/>
  <c r="U100" i="18" s="1"/>
  <c r="U68" i="11" s="1"/>
  <c r="V275" i="18"/>
  <c r="I140" i="11"/>
  <c r="V25" i="16"/>
  <c r="U38" i="16"/>
  <c r="U17" i="16" s="1"/>
  <c r="U258" i="18"/>
  <c r="V247" i="18"/>
  <c r="S56" i="11"/>
  <c r="Q29" i="19"/>
  <c r="Q103" i="11" s="1"/>
  <c r="Q105" i="11" s="1"/>
  <c r="T57" i="11"/>
  <c r="U90" i="18"/>
  <c r="U185" i="18" s="1"/>
  <c r="U87" i="18"/>
  <c r="U182" i="18" s="1"/>
  <c r="U88" i="18"/>
  <c r="U183" i="18" s="1"/>
  <c r="U86" i="18"/>
  <c r="U181" i="18" s="1"/>
  <c r="U89" i="18"/>
  <c r="U184" i="18" s="1"/>
  <c r="U82" i="18"/>
  <c r="U177" i="18" s="1"/>
  <c r="U73" i="18"/>
  <c r="U168" i="18" s="1"/>
  <c r="U65" i="18"/>
  <c r="U160" i="18" s="1"/>
  <c r="U68" i="18"/>
  <c r="U163" i="18" s="1"/>
  <c r="U80" i="18"/>
  <c r="U175" i="18" s="1"/>
  <c r="U71" i="18"/>
  <c r="U166" i="18" s="1"/>
  <c r="U83" i="18"/>
  <c r="U178" i="18" s="1"/>
  <c r="U74" i="18"/>
  <c r="U169" i="18" s="1"/>
  <c r="U66" i="18"/>
  <c r="U161" i="18" s="1"/>
  <c r="U78" i="18"/>
  <c r="U173" i="18" s="1"/>
  <c r="U69" i="18"/>
  <c r="U164" i="18" s="1"/>
  <c r="U81" i="18"/>
  <c r="U176" i="18" s="1"/>
  <c r="U72" i="18"/>
  <c r="U167" i="18" s="1"/>
  <c r="U64" i="18"/>
  <c r="U159" i="18" s="1"/>
  <c r="U85" i="18"/>
  <c r="U180" i="18" s="1"/>
  <c r="U84" i="18"/>
  <c r="U179" i="18" s="1"/>
  <c r="U67" i="18"/>
  <c r="U162" i="18" s="1"/>
  <c r="U79" i="18"/>
  <c r="U174" i="18" s="1"/>
  <c r="U70" i="18"/>
  <c r="U165" i="18" s="1"/>
  <c r="U55" i="18"/>
  <c r="U150" i="18" s="1"/>
  <c r="U47" i="18"/>
  <c r="U142" i="18" s="1"/>
  <c r="U43" i="18"/>
  <c r="U138" i="18" s="1"/>
  <c r="U35" i="18"/>
  <c r="U23" i="18"/>
  <c r="U118" i="18" s="1"/>
  <c r="U15" i="18"/>
  <c r="U110" i="18" s="1"/>
  <c r="U58" i="18"/>
  <c r="U153" i="18" s="1"/>
  <c r="U50" i="18"/>
  <c r="U145" i="18" s="1"/>
  <c r="U38" i="18"/>
  <c r="U133" i="18" s="1"/>
  <c r="U30" i="18"/>
  <c r="U125" i="18" s="1"/>
  <c r="U18" i="18"/>
  <c r="U113" i="18" s="1"/>
  <c r="U63" i="18"/>
  <c r="U158" i="18" s="1"/>
  <c r="U53" i="18"/>
  <c r="U148" i="18" s="1"/>
  <c r="U41" i="18"/>
  <c r="U136" i="18" s="1"/>
  <c r="U33" i="18"/>
  <c r="U128" i="18" s="1"/>
  <c r="U21" i="18"/>
  <c r="U116" i="18" s="1"/>
  <c r="U13" i="18"/>
  <c r="U56" i="18"/>
  <c r="U151" i="18" s="1"/>
  <c r="U48" i="18"/>
  <c r="U36" i="18"/>
  <c r="U131" i="18" s="1"/>
  <c r="U24" i="18"/>
  <c r="U119" i="18" s="1"/>
  <c r="U16" i="18"/>
  <c r="U111" i="18" s="1"/>
  <c r="U59" i="18"/>
  <c r="U154" i="18" s="1"/>
  <c r="U51" i="18"/>
  <c r="U146" i="18" s="1"/>
  <c r="U39" i="18"/>
  <c r="U134" i="18" s="1"/>
  <c r="U31" i="18"/>
  <c r="U126" i="18" s="1"/>
  <c r="U19" i="18"/>
  <c r="U114" i="18" s="1"/>
  <c r="U54" i="18"/>
  <c r="U149" i="18" s="1"/>
  <c r="U42" i="18"/>
  <c r="U137" i="18" s="1"/>
  <c r="U34" i="18"/>
  <c r="U129" i="18" s="1"/>
  <c r="U22" i="18"/>
  <c r="U117" i="18" s="1"/>
  <c r="U14" i="18"/>
  <c r="U109" i="18" s="1"/>
  <c r="U52" i="18"/>
  <c r="U147" i="18" s="1"/>
  <c r="U40" i="18"/>
  <c r="U135" i="18" s="1"/>
  <c r="U32" i="18"/>
  <c r="U127" i="18" s="1"/>
  <c r="U20" i="18"/>
  <c r="U115" i="18" s="1"/>
  <c r="U37" i="18"/>
  <c r="U132" i="18" s="1"/>
  <c r="U57" i="18"/>
  <c r="U152" i="18" s="1"/>
  <c r="U25" i="18"/>
  <c r="U120" i="18" s="1"/>
  <c r="U29" i="18"/>
  <c r="U124" i="18" s="1"/>
  <c r="U49" i="18"/>
  <c r="U144" i="18" s="1"/>
  <c r="U62" i="18"/>
  <c r="U157" i="18" s="1"/>
  <c r="U17" i="18"/>
  <c r="U112" i="18" s="1"/>
  <c r="S59" i="19"/>
  <c r="S60" i="19"/>
  <c r="S62" i="19"/>
  <c r="S58" i="19"/>
  <c r="S61" i="19"/>
  <c r="S47" i="19"/>
  <c r="S57" i="19"/>
  <c r="S23" i="19" s="1"/>
  <c r="S49" i="19"/>
  <c r="S46" i="19"/>
  <c r="S50" i="19"/>
  <c r="S48" i="19"/>
  <c r="R51" i="19"/>
  <c r="R158" i="11" s="1"/>
  <c r="R23" i="19"/>
  <c r="I164" i="11"/>
  <c r="I167" i="11" s="1"/>
  <c r="I73" i="19"/>
  <c r="R27" i="19"/>
  <c r="T268" i="18"/>
  <c r="T99" i="18" s="1"/>
  <c r="T67" i="11" s="1"/>
  <c r="U265" i="18"/>
  <c r="V228" i="18"/>
  <c r="W224" i="18"/>
  <c r="V101" i="11"/>
  <c r="T320" i="18"/>
  <c r="T103" i="18" s="1"/>
  <c r="T71" i="11" s="1"/>
  <c r="U316" i="18"/>
  <c r="T98" i="18"/>
  <c r="T66" i="11" s="1"/>
  <c r="T28" i="9"/>
  <c r="T48" i="9" s="1"/>
  <c r="S20" i="16"/>
  <c r="Q159" i="11"/>
  <c r="Q14" i="9"/>
  <c r="U10" i="19"/>
  <c r="U12" i="19"/>
  <c r="U11" i="19"/>
  <c r="T49" i="16"/>
  <c r="T18" i="16" s="1"/>
  <c r="T58" i="11" s="1"/>
  <c r="U45" i="16"/>
  <c r="R61" i="11"/>
  <c r="T112" i="11"/>
  <c r="U108" i="11"/>
  <c r="I150" i="11"/>
  <c r="I153" i="11" s="1"/>
  <c r="I86" i="11"/>
  <c r="R63" i="19"/>
  <c r="R75" i="11" s="1"/>
  <c r="R151" i="11" s="1"/>
  <c r="T213" i="18"/>
  <c r="T238" i="18" s="1"/>
  <c r="T97" i="18" s="1"/>
  <c r="T65" i="11" s="1"/>
  <c r="U199" i="18"/>
  <c r="T5" i="19"/>
  <c r="T5" i="18"/>
  <c r="T152" i="11"/>
  <c r="T5" i="16"/>
  <c r="T5" i="15"/>
  <c r="U7" i="11"/>
  <c r="T5" i="9"/>
  <c r="T5" i="14"/>
  <c r="U4" i="14"/>
  <c r="T6" i="14"/>
  <c r="V220" i="18"/>
  <c r="W217" i="18"/>
  <c r="W232" i="18"/>
  <c r="V235" i="18"/>
  <c r="T91" i="18"/>
  <c r="T108" i="18"/>
  <c r="W300" i="18"/>
  <c r="V303" i="18"/>
  <c r="V101" i="18" s="1"/>
  <c r="V69" i="11" s="1"/>
  <c r="H13" i="11"/>
  <c r="R26" i="19"/>
  <c r="X56" i="16"/>
  <c r="W59" i="16"/>
  <c r="W19" i="16" s="1"/>
  <c r="W59" i="11" s="1"/>
  <c r="T312" i="18"/>
  <c r="T102" i="18" s="1"/>
  <c r="T70" i="11" s="1"/>
  <c r="U307" i="18"/>
  <c r="G18" i="9" l="1"/>
  <c r="H147" i="11"/>
  <c r="G114" i="11"/>
  <c r="G11" i="11"/>
  <c r="G14" i="11"/>
  <c r="V166" i="11"/>
  <c r="W139" i="11"/>
  <c r="S27" i="19"/>
  <c r="T130" i="18"/>
  <c r="T27" i="9" s="1"/>
  <c r="T47" i="9" s="1"/>
  <c r="P13" i="9"/>
  <c r="P72" i="11"/>
  <c r="O76" i="11"/>
  <c r="O77" i="11" s="1"/>
  <c r="O73" i="11"/>
  <c r="R186" i="18"/>
  <c r="R96" i="18" s="1"/>
  <c r="R25" i="9"/>
  <c r="R45" i="9" s="1"/>
  <c r="R52" i="9" s="1"/>
  <c r="Q64" i="11"/>
  <c r="Q63" i="11" s="1"/>
  <c r="Q104" i="18"/>
  <c r="N77" i="11"/>
  <c r="S143" i="18"/>
  <c r="T143" i="18" s="1"/>
  <c r="T45" i="19"/>
  <c r="S28" i="19"/>
  <c r="S25" i="19"/>
  <c r="V258" i="18"/>
  <c r="W247" i="18"/>
  <c r="W303" i="18"/>
  <c r="W101" i="18" s="1"/>
  <c r="W69" i="11" s="1"/>
  <c r="X300" i="18"/>
  <c r="U268" i="18"/>
  <c r="U99" i="18" s="1"/>
  <c r="U67" i="11" s="1"/>
  <c r="V265" i="18"/>
  <c r="U98" i="18"/>
  <c r="U66" i="11" s="1"/>
  <c r="U28" i="9"/>
  <c r="U48" i="9" s="1"/>
  <c r="D59" i="9" s="1"/>
  <c r="W4" i="19"/>
  <c r="W4" i="18"/>
  <c r="W4" i="16"/>
  <c r="W4" i="15"/>
  <c r="X4" i="11"/>
  <c r="W6" i="11"/>
  <c r="W5" i="11"/>
  <c r="W81" i="11" s="1"/>
  <c r="W83" i="11" s="1"/>
  <c r="W4" i="9"/>
  <c r="S26" i="19"/>
  <c r="V307" i="18"/>
  <c r="U312" i="18"/>
  <c r="U102" i="18" s="1"/>
  <c r="U70" i="11" s="1"/>
  <c r="T26" i="9"/>
  <c r="T46" i="9" s="1"/>
  <c r="U5" i="14"/>
  <c r="V4" i="14"/>
  <c r="U6" i="14"/>
  <c r="S51" i="19"/>
  <c r="S158" i="11" s="1"/>
  <c r="S24" i="19"/>
  <c r="U57" i="11"/>
  <c r="U112" i="11"/>
  <c r="V108" i="11"/>
  <c r="V38" i="16"/>
  <c r="V17" i="16" s="1"/>
  <c r="W25" i="16"/>
  <c r="U213" i="18"/>
  <c r="U238" i="18" s="1"/>
  <c r="U97" i="18" s="1"/>
  <c r="U65" i="11" s="1"/>
  <c r="V199" i="18"/>
  <c r="I128" i="11"/>
  <c r="I130" i="11" s="1"/>
  <c r="I120" i="11"/>
  <c r="I125" i="11" s="1"/>
  <c r="J71" i="19"/>
  <c r="J79" i="11" s="1"/>
  <c r="S63" i="19"/>
  <c r="S75" i="11" s="1"/>
  <c r="S151" i="11" s="1"/>
  <c r="T56" i="11"/>
  <c r="V295" i="18"/>
  <c r="V100" i="18" s="1"/>
  <c r="V68" i="11" s="1"/>
  <c r="W275" i="18"/>
  <c r="V90" i="18"/>
  <c r="V185" i="18" s="1"/>
  <c r="V85" i="18"/>
  <c r="V180" i="18" s="1"/>
  <c r="V88" i="18"/>
  <c r="V183" i="18" s="1"/>
  <c r="V86" i="18"/>
  <c r="V181" i="18" s="1"/>
  <c r="V89" i="18"/>
  <c r="V184" i="18" s="1"/>
  <c r="V87" i="18"/>
  <c r="V182" i="18" s="1"/>
  <c r="V68" i="18"/>
  <c r="V163" i="18" s="1"/>
  <c r="V80" i="18"/>
  <c r="V175" i="18" s="1"/>
  <c r="V71" i="18"/>
  <c r="V166" i="18" s="1"/>
  <c r="V83" i="18"/>
  <c r="V178" i="18" s="1"/>
  <c r="V74" i="18"/>
  <c r="V169" i="18" s="1"/>
  <c r="V66" i="18"/>
  <c r="V161" i="18" s="1"/>
  <c r="V78" i="18"/>
  <c r="V173" i="18" s="1"/>
  <c r="V69" i="18"/>
  <c r="V164" i="18" s="1"/>
  <c r="V81" i="18"/>
  <c r="V176" i="18" s="1"/>
  <c r="V72" i="18"/>
  <c r="V167" i="18" s="1"/>
  <c r="V64" i="18"/>
  <c r="V159" i="18" s="1"/>
  <c r="V84" i="18"/>
  <c r="V179" i="18" s="1"/>
  <c r="V67" i="18"/>
  <c r="V162" i="18" s="1"/>
  <c r="V79" i="18"/>
  <c r="V174" i="18" s="1"/>
  <c r="V70" i="18"/>
  <c r="V165" i="18" s="1"/>
  <c r="V82" i="18"/>
  <c r="V177" i="18" s="1"/>
  <c r="V73" i="18"/>
  <c r="V168" i="18" s="1"/>
  <c r="V65" i="18"/>
  <c r="V160" i="18" s="1"/>
  <c r="V58" i="18"/>
  <c r="V153" i="18" s="1"/>
  <c r="V50" i="18"/>
  <c r="V145" i="18" s="1"/>
  <c r="V38" i="18"/>
  <c r="V133" i="18" s="1"/>
  <c r="V30" i="18"/>
  <c r="V125" i="18" s="1"/>
  <c r="V18" i="18"/>
  <c r="V113" i="18" s="1"/>
  <c r="V63" i="18"/>
  <c r="V158" i="18" s="1"/>
  <c r="V53" i="18"/>
  <c r="V148" i="18" s="1"/>
  <c r="V41" i="18"/>
  <c r="V136" i="18" s="1"/>
  <c r="V33" i="18"/>
  <c r="V128" i="18" s="1"/>
  <c r="V21" i="18"/>
  <c r="V116" i="18" s="1"/>
  <c r="V13" i="18"/>
  <c r="V56" i="18"/>
  <c r="V151" i="18" s="1"/>
  <c r="V48" i="18"/>
  <c r="V36" i="18"/>
  <c r="V131" i="18" s="1"/>
  <c r="V24" i="18"/>
  <c r="V119" i="18" s="1"/>
  <c r="V16" i="18"/>
  <c r="V111" i="18" s="1"/>
  <c r="V59" i="18"/>
  <c r="V154" i="18" s="1"/>
  <c r="V51" i="18"/>
  <c r="V146" i="18" s="1"/>
  <c r="V39" i="18"/>
  <c r="V134" i="18" s="1"/>
  <c r="V31" i="18"/>
  <c r="V126" i="18" s="1"/>
  <c r="V19" i="18"/>
  <c r="V114" i="18" s="1"/>
  <c r="V54" i="18"/>
  <c r="V149" i="18" s="1"/>
  <c r="V42" i="18"/>
  <c r="V137" i="18" s="1"/>
  <c r="V34" i="18"/>
  <c r="V129" i="18" s="1"/>
  <c r="V22" i="18"/>
  <c r="V117" i="18" s="1"/>
  <c r="V14" i="18"/>
  <c r="V109" i="18" s="1"/>
  <c r="V62" i="18"/>
  <c r="V157" i="18" s="1"/>
  <c r="V57" i="18"/>
  <c r="V152" i="18" s="1"/>
  <c r="V49" i="18"/>
  <c r="V144" i="18" s="1"/>
  <c r="V37" i="18"/>
  <c r="V132" i="18" s="1"/>
  <c r="V29" i="18"/>
  <c r="V124" i="18" s="1"/>
  <c r="V25" i="18"/>
  <c r="V120" i="18" s="1"/>
  <c r="V17" i="18"/>
  <c r="V112" i="18" s="1"/>
  <c r="V55" i="18"/>
  <c r="V150" i="18" s="1"/>
  <c r="V47" i="18"/>
  <c r="V142" i="18" s="1"/>
  <c r="V43" i="18"/>
  <c r="V138" i="18" s="1"/>
  <c r="V35" i="18"/>
  <c r="V23" i="18"/>
  <c r="V118" i="18" s="1"/>
  <c r="V15" i="18"/>
  <c r="V110" i="18" s="1"/>
  <c r="V32" i="18"/>
  <c r="V127" i="18" s="1"/>
  <c r="V52" i="18"/>
  <c r="V147" i="18" s="1"/>
  <c r="V20" i="18"/>
  <c r="V115" i="18" s="1"/>
  <c r="V40" i="18"/>
  <c r="V135" i="18" s="1"/>
  <c r="T20" i="16"/>
  <c r="V11" i="19"/>
  <c r="V12" i="19"/>
  <c r="V10" i="19"/>
  <c r="X232" i="18"/>
  <c r="W235" i="18"/>
  <c r="U5" i="19"/>
  <c r="U5" i="18"/>
  <c r="U5" i="16"/>
  <c r="U5" i="15"/>
  <c r="U152" i="11"/>
  <c r="V7" i="11"/>
  <c r="U5" i="9"/>
  <c r="W101" i="11"/>
  <c r="R29" i="19"/>
  <c r="R103" i="11" s="1"/>
  <c r="R105" i="11" s="1"/>
  <c r="T61" i="19"/>
  <c r="T59" i="19"/>
  <c r="T60" i="19"/>
  <c r="T57" i="19"/>
  <c r="T50" i="19"/>
  <c r="T46" i="19"/>
  <c r="T58" i="19"/>
  <c r="T47" i="19"/>
  <c r="T62" i="19"/>
  <c r="T48" i="19"/>
  <c r="T49" i="19"/>
  <c r="U320" i="18"/>
  <c r="U103" i="18" s="1"/>
  <c r="U71" i="11" s="1"/>
  <c r="V316" i="18"/>
  <c r="U91" i="18"/>
  <c r="U108" i="18"/>
  <c r="Y56" i="16"/>
  <c r="X59" i="16"/>
  <c r="X19" i="16" s="1"/>
  <c r="X59" i="11" s="1"/>
  <c r="W220" i="18"/>
  <c r="X217" i="18"/>
  <c r="U49" i="16"/>
  <c r="U18" i="16" s="1"/>
  <c r="U58" i="11" s="1"/>
  <c r="V45" i="16"/>
  <c r="W228" i="18"/>
  <c r="X224" i="18"/>
  <c r="R159" i="11"/>
  <c r="R14" i="9"/>
  <c r="S12" i="9"/>
  <c r="S60" i="11"/>
  <c r="G12" i="11" l="1"/>
  <c r="G15" i="11"/>
  <c r="H93" i="11"/>
  <c r="H98" i="11" s="1"/>
  <c r="H171" i="11"/>
  <c r="W166" i="11"/>
  <c r="X139" i="11"/>
  <c r="T186" i="18"/>
  <c r="T96" i="18" s="1"/>
  <c r="T104" i="18" s="1"/>
  <c r="T25" i="9"/>
  <c r="T45" i="9" s="1"/>
  <c r="T52" i="9" s="1"/>
  <c r="U130" i="18"/>
  <c r="U27" i="9" s="1"/>
  <c r="U47" i="9" s="1"/>
  <c r="D58" i="9" s="1"/>
  <c r="R64" i="11"/>
  <c r="R63" i="11" s="1"/>
  <c r="R104" i="18"/>
  <c r="S25" i="9"/>
  <c r="S45" i="9" s="1"/>
  <c r="S52" i="9" s="1"/>
  <c r="S186" i="18"/>
  <c r="S96" i="18" s="1"/>
  <c r="U143" i="18"/>
  <c r="U25" i="9" s="1"/>
  <c r="U45" i="9" s="1"/>
  <c r="R81" i="11"/>
  <c r="R83" i="11" s="1"/>
  <c r="P73" i="11"/>
  <c r="P76" i="11"/>
  <c r="P77" i="11" s="1"/>
  <c r="Q13" i="9"/>
  <c r="Q72" i="11"/>
  <c r="T28" i="19"/>
  <c r="T63" i="19"/>
  <c r="T75" i="11" s="1"/>
  <c r="T151" i="11" s="1"/>
  <c r="T27" i="19"/>
  <c r="S29" i="19"/>
  <c r="S103" i="11" s="1"/>
  <c r="S105" i="11" s="1"/>
  <c r="T26" i="19"/>
  <c r="T24" i="19"/>
  <c r="S61" i="11"/>
  <c r="X220" i="18"/>
  <c r="Y217" i="18"/>
  <c r="V213" i="18"/>
  <c r="V238" i="18" s="1"/>
  <c r="V97" i="18" s="1"/>
  <c r="V65" i="11" s="1"/>
  <c r="W199" i="18"/>
  <c r="T12" i="9"/>
  <c r="T60" i="11"/>
  <c r="W12" i="19"/>
  <c r="W10" i="19"/>
  <c r="W11" i="19"/>
  <c r="X303" i="18"/>
  <c r="X101" i="18" s="1"/>
  <c r="X69" i="11" s="1"/>
  <c r="Y300" i="18"/>
  <c r="T51" i="19"/>
  <c r="T158" i="11" s="1"/>
  <c r="X101" i="11"/>
  <c r="W38" i="16"/>
  <c r="W17" i="16" s="1"/>
  <c r="X25" i="16"/>
  <c r="S159" i="11"/>
  <c r="S14" i="9"/>
  <c r="V91" i="18"/>
  <c r="V108" i="18"/>
  <c r="W258" i="18"/>
  <c r="X247" i="18"/>
  <c r="X228" i="18"/>
  <c r="Y224" i="18"/>
  <c r="U26" i="9"/>
  <c r="U46" i="9" s="1"/>
  <c r="D57" i="9" s="1"/>
  <c r="T25" i="19"/>
  <c r="J85" i="11"/>
  <c r="J72" i="19"/>
  <c r="V112" i="11"/>
  <c r="W108" i="11"/>
  <c r="V268" i="18"/>
  <c r="V99" i="18" s="1"/>
  <c r="V67" i="11" s="1"/>
  <c r="W265" i="18"/>
  <c r="U45" i="19"/>
  <c r="V5" i="19"/>
  <c r="V5" i="18"/>
  <c r="V5" i="15"/>
  <c r="V5" i="16"/>
  <c r="V152" i="11"/>
  <c r="W7" i="11"/>
  <c r="V5" i="9"/>
  <c r="X235" i="18"/>
  <c r="Y232" i="18"/>
  <c r="W307" i="18"/>
  <c r="V312" i="18"/>
  <c r="V102" i="18" s="1"/>
  <c r="V70" i="11" s="1"/>
  <c r="X4" i="19"/>
  <c r="X4" i="18"/>
  <c r="X4" i="16"/>
  <c r="X4" i="15"/>
  <c r="Y4" i="11"/>
  <c r="X6" i="11"/>
  <c r="X5" i="11"/>
  <c r="X81" i="11" s="1"/>
  <c r="X83" i="11" s="1"/>
  <c r="X4" i="9"/>
  <c r="W90" i="18"/>
  <c r="W185" i="18" s="1"/>
  <c r="W85" i="18"/>
  <c r="W180" i="18" s="1"/>
  <c r="W88" i="18"/>
  <c r="W183" i="18" s="1"/>
  <c r="W86" i="18"/>
  <c r="W181" i="18" s="1"/>
  <c r="W89" i="18"/>
  <c r="W184" i="18" s="1"/>
  <c r="W87" i="18"/>
  <c r="W182" i="18" s="1"/>
  <c r="W80" i="18"/>
  <c r="W175" i="18" s="1"/>
  <c r="W71" i="18"/>
  <c r="W166" i="18" s="1"/>
  <c r="W83" i="18"/>
  <c r="W178" i="18" s="1"/>
  <c r="W74" i="18"/>
  <c r="W169" i="18" s="1"/>
  <c r="W66" i="18"/>
  <c r="W161" i="18" s="1"/>
  <c r="W78" i="18"/>
  <c r="W173" i="18" s="1"/>
  <c r="W69" i="18"/>
  <c r="W164" i="18" s="1"/>
  <c r="W81" i="18"/>
  <c r="W176" i="18" s="1"/>
  <c r="W72" i="18"/>
  <c r="W167" i="18" s="1"/>
  <c r="W64" i="18"/>
  <c r="W159" i="18" s="1"/>
  <c r="W84" i="18"/>
  <c r="W179" i="18" s="1"/>
  <c r="W67" i="18"/>
  <c r="W162" i="18" s="1"/>
  <c r="W79" i="18"/>
  <c r="W174" i="18" s="1"/>
  <c r="W70" i="18"/>
  <c r="W165" i="18" s="1"/>
  <c r="W82" i="18"/>
  <c r="W177" i="18" s="1"/>
  <c r="W73" i="18"/>
  <c r="W168" i="18" s="1"/>
  <c r="W68" i="18"/>
  <c r="W163" i="18" s="1"/>
  <c r="W63" i="18"/>
  <c r="W158" i="18" s="1"/>
  <c r="W53" i="18"/>
  <c r="W148" i="18" s="1"/>
  <c r="W41" i="18"/>
  <c r="W136" i="18" s="1"/>
  <c r="W33" i="18"/>
  <c r="W128" i="18" s="1"/>
  <c r="W21" i="18"/>
  <c r="W116" i="18" s="1"/>
  <c r="W13" i="18"/>
  <c r="W56" i="18"/>
  <c r="W151" i="18" s="1"/>
  <c r="W48" i="18"/>
  <c r="W36" i="18"/>
  <c r="W131" i="18" s="1"/>
  <c r="W24" i="18"/>
  <c r="W119" i="18" s="1"/>
  <c r="W16" i="18"/>
  <c r="W111" i="18" s="1"/>
  <c r="W59" i="18"/>
  <c r="W154" i="18" s="1"/>
  <c r="W51" i="18"/>
  <c r="W146" i="18" s="1"/>
  <c r="W39" i="18"/>
  <c r="W134" i="18" s="1"/>
  <c r="W31" i="18"/>
  <c r="W126" i="18" s="1"/>
  <c r="W19" i="18"/>
  <c r="W114" i="18" s="1"/>
  <c r="W65" i="18"/>
  <c r="W160" i="18" s="1"/>
  <c r="W54" i="18"/>
  <c r="W149" i="18" s="1"/>
  <c r="W42" i="18"/>
  <c r="W137" i="18" s="1"/>
  <c r="W34" i="18"/>
  <c r="W129" i="18" s="1"/>
  <c r="W22" i="18"/>
  <c r="W117" i="18" s="1"/>
  <c r="W14" i="18"/>
  <c r="W109" i="18" s="1"/>
  <c r="W62" i="18"/>
  <c r="W157" i="18" s="1"/>
  <c r="W57" i="18"/>
  <c r="W152" i="18" s="1"/>
  <c r="W49" i="18"/>
  <c r="W144" i="18" s="1"/>
  <c r="W37" i="18"/>
  <c r="W132" i="18" s="1"/>
  <c r="W29" i="18"/>
  <c r="W124" i="18" s="1"/>
  <c r="W25" i="18"/>
  <c r="W120" i="18" s="1"/>
  <c r="W17" i="18"/>
  <c r="W112" i="18" s="1"/>
  <c r="W52" i="18"/>
  <c r="W147" i="18" s="1"/>
  <c r="W40" i="18"/>
  <c r="W135" i="18" s="1"/>
  <c r="W32" i="18"/>
  <c r="W127" i="18" s="1"/>
  <c r="W20" i="18"/>
  <c r="W115" i="18" s="1"/>
  <c r="W58" i="18"/>
  <c r="W153" i="18" s="1"/>
  <c r="W50" i="18"/>
  <c r="W145" i="18" s="1"/>
  <c r="W38" i="18"/>
  <c r="W133" i="18" s="1"/>
  <c r="W30" i="18"/>
  <c r="W125" i="18" s="1"/>
  <c r="W18" i="18"/>
  <c r="W113" i="18" s="1"/>
  <c r="W55" i="18"/>
  <c r="W150" i="18" s="1"/>
  <c r="W23" i="18"/>
  <c r="W118" i="18" s="1"/>
  <c r="W43" i="18"/>
  <c r="W138" i="18" s="1"/>
  <c r="W47" i="18"/>
  <c r="W142" i="18" s="1"/>
  <c r="W15" i="18"/>
  <c r="W110" i="18" s="1"/>
  <c r="W35" i="18"/>
  <c r="T23" i="19"/>
  <c r="V57" i="11"/>
  <c r="V98" i="18"/>
  <c r="V66" i="11" s="1"/>
  <c r="V28" i="9"/>
  <c r="V48" i="9" s="1"/>
  <c r="V49" i="16"/>
  <c r="V18" i="16" s="1"/>
  <c r="V58" i="11" s="1"/>
  <c r="W45" i="16"/>
  <c r="V320" i="18"/>
  <c r="V103" i="18" s="1"/>
  <c r="V71" i="11" s="1"/>
  <c r="W316" i="18"/>
  <c r="W295" i="18"/>
  <c r="W100" i="18" s="1"/>
  <c r="W68" i="11" s="1"/>
  <c r="X275" i="18"/>
  <c r="I132" i="11"/>
  <c r="U56" i="11"/>
  <c r="V5" i="14"/>
  <c r="W4" i="14"/>
  <c r="V6" i="14"/>
  <c r="Z56" i="16"/>
  <c r="Y59" i="16"/>
  <c r="Y19" i="16" s="1"/>
  <c r="Y59" i="11" s="1"/>
  <c r="U61" i="19"/>
  <c r="U60" i="19"/>
  <c r="U57" i="19"/>
  <c r="U59" i="19"/>
  <c r="U58" i="19"/>
  <c r="U62" i="19"/>
  <c r="U48" i="19"/>
  <c r="U50" i="19"/>
  <c r="U46" i="19"/>
  <c r="U49" i="19"/>
  <c r="U47" i="19"/>
  <c r="U20" i="16"/>
  <c r="T64" i="11" l="1"/>
  <c r="T63" i="11" s="1"/>
  <c r="T13" i="9" s="1"/>
  <c r="I147" i="11"/>
  <c r="H18" i="9"/>
  <c r="V56" i="11"/>
  <c r="H114" i="11"/>
  <c r="H14" i="11"/>
  <c r="H11" i="11"/>
  <c r="V130" i="18"/>
  <c r="V27" i="9" s="1"/>
  <c r="V47" i="9" s="1"/>
  <c r="U186" i="18"/>
  <c r="U96" i="18" s="1"/>
  <c r="X166" i="11"/>
  <c r="Y139" i="11"/>
  <c r="S104" i="18"/>
  <c r="S64" i="11"/>
  <c r="S63" i="11" s="1"/>
  <c r="Q76" i="11"/>
  <c r="Q77" i="11" s="1"/>
  <c r="Q73" i="11"/>
  <c r="V143" i="18"/>
  <c r="W143" i="18" s="1"/>
  <c r="D56" i="9"/>
  <c r="R13" i="9"/>
  <c r="R72" i="11"/>
  <c r="V20" i="16"/>
  <c r="V45" i="19"/>
  <c r="U25" i="19"/>
  <c r="U24" i="19"/>
  <c r="U63" i="19"/>
  <c r="U75" i="11" s="1"/>
  <c r="U151" i="11" s="1"/>
  <c r="Y303" i="18"/>
  <c r="Y101" i="18" s="1"/>
  <c r="Y69" i="11" s="1"/>
  <c r="Z300" i="18"/>
  <c r="Y247" i="18"/>
  <c r="X258" i="18"/>
  <c r="U28" i="19"/>
  <c r="Z59" i="16"/>
  <c r="Z19" i="16" s="1"/>
  <c r="Z59" i="11" s="1"/>
  <c r="AA56" i="16"/>
  <c r="V12" i="9"/>
  <c r="V60" i="11"/>
  <c r="W312" i="18"/>
  <c r="W102" i="18" s="1"/>
  <c r="W70" i="11" s="1"/>
  <c r="X307" i="18"/>
  <c r="J164" i="11"/>
  <c r="J167" i="11" s="1"/>
  <c r="J73" i="19"/>
  <c r="W98" i="18"/>
  <c r="W66" i="11" s="1"/>
  <c r="W28" i="9"/>
  <c r="W48" i="9" s="1"/>
  <c r="X38" i="16"/>
  <c r="X17" i="16" s="1"/>
  <c r="Y25" i="16"/>
  <c r="U12" i="9"/>
  <c r="U60" i="11"/>
  <c r="V26" i="9"/>
  <c r="V46" i="9" s="1"/>
  <c r="V25" i="9"/>
  <c r="V45" i="9" s="1"/>
  <c r="T29" i="19"/>
  <c r="T103" i="11" s="1"/>
  <c r="T105" i="11" s="1"/>
  <c r="U51" i="19"/>
  <c r="U158" i="11" s="1"/>
  <c r="U23" i="19"/>
  <c r="Y101" i="11"/>
  <c r="X10" i="19"/>
  <c r="X11" i="19"/>
  <c r="X12" i="19"/>
  <c r="W112" i="11"/>
  <c r="X108" i="11"/>
  <c r="T72" i="11"/>
  <c r="T61" i="11"/>
  <c r="U26" i="19"/>
  <c r="Y235" i="18"/>
  <c r="Z232" i="18"/>
  <c r="W320" i="18"/>
  <c r="W103" i="18" s="1"/>
  <c r="W71" i="11" s="1"/>
  <c r="X316" i="18"/>
  <c r="Y4" i="19"/>
  <c r="Y4" i="18"/>
  <c r="Y4" i="16"/>
  <c r="Y4" i="15"/>
  <c r="Y6" i="11"/>
  <c r="Y5" i="11"/>
  <c r="Y81" i="11" s="1"/>
  <c r="Y83" i="11" s="1"/>
  <c r="Z4" i="11"/>
  <c r="Y4" i="9"/>
  <c r="V61" i="19"/>
  <c r="V62" i="19"/>
  <c r="V60" i="19"/>
  <c r="V57" i="19"/>
  <c r="V58" i="19"/>
  <c r="V47" i="19"/>
  <c r="V59" i="19"/>
  <c r="V48" i="19"/>
  <c r="V49" i="19"/>
  <c r="V46" i="19"/>
  <c r="V50" i="19"/>
  <c r="I13" i="11"/>
  <c r="W49" i="16"/>
  <c r="W18" i="16" s="1"/>
  <c r="W58" i="11" s="1"/>
  <c r="X45" i="16"/>
  <c r="W5" i="19"/>
  <c r="W5" i="15"/>
  <c r="W5" i="18"/>
  <c r="W152" i="11"/>
  <c r="W5" i="16"/>
  <c r="X7" i="11"/>
  <c r="W5" i="9"/>
  <c r="X265" i="18"/>
  <c r="W268" i="18"/>
  <c r="W99" i="18" s="1"/>
  <c r="W67" i="11" s="1"/>
  <c r="U104" i="18"/>
  <c r="U64" i="11"/>
  <c r="U63" i="11" s="1"/>
  <c r="U13" i="9" s="1"/>
  <c r="U52" i="9"/>
  <c r="D63" i="9" s="1"/>
  <c r="W5" i="14"/>
  <c r="X4" i="14"/>
  <c r="W6" i="14"/>
  <c r="J150" i="11"/>
  <c r="J153" i="11" s="1"/>
  <c r="J86" i="11"/>
  <c r="J138" i="11"/>
  <c r="W57" i="11"/>
  <c r="W91" i="18"/>
  <c r="W108" i="18"/>
  <c r="Y220" i="18"/>
  <c r="Z217" i="18"/>
  <c r="U27" i="19"/>
  <c r="X295" i="18"/>
  <c r="X100" i="18" s="1"/>
  <c r="X68" i="11" s="1"/>
  <c r="Y275" i="18"/>
  <c r="X90" i="18"/>
  <c r="X185" i="18" s="1"/>
  <c r="X88" i="18"/>
  <c r="X183" i="18" s="1"/>
  <c r="X86" i="18"/>
  <c r="X181" i="18" s="1"/>
  <c r="X89" i="18"/>
  <c r="X184" i="18" s="1"/>
  <c r="X87" i="18"/>
  <c r="X182" i="18" s="1"/>
  <c r="X85" i="18"/>
  <c r="X180" i="18" s="1"/>
  <c r="X83" i="18"/>
  <c r="X178" i="18" s="1"/>
  <c r="X74" i="18"/>
  <c r="X169" i="18" s="1"/>
  <c r="X66" i="18"/>
  <c r="X161" i="18" s="1"/>
  <c r="X78" i="18"/>
  <c r="X173" i="18" s="1"/>
  <c r="X69" i="18"/>
  <c r="X164" i="18" s="1"/>
  <c r="X81" i="18"/>
  <c r="X176" i="18" s="1"/>
  <c r="X72" i="18"/>
  <c r="X167" i="18" s="1"/>
  <c r="X84" i="18"/>
  <c r="X179" i="18" s="1"/>
  <c r="X67" i="18"/>
  <c r="X162" i="18" s="1"/>
  <c r="X79" i="18"/>
  <c r="X174" i="18" s="1"/>
  <c r="X70" i="18"/>
  <c r="X165" i="18" s="1"/>
  <c r="X82" i="18"/>
  <c r="X177" i="18" s="1"/>
  <c r="X73" i="18"/>
  <c r="X168" i="18" s="1"/>
  <c r="X65" i="18"/>
  <c r="X160" i="18" s="1"/>
  <c r="X68" i="18"/>
  <c r="X163" i="18" s="1"/>
  <c r="X80" i="18"/>
  <c r="X175" i="18" s="1"/>
  <c r="X71" i="18"/>
  <c r="X166" i="18" s="1"/>
  <c r="X56" i="18"/>
  <c r="X151" i="18" s="1"/>
  <c r="X48" i="18"/>
  <c r="X36" i="18"/>
  <c r="X131" i="18" s="1"/>
  <c r="X24" i="18"/>
  <c r="X119" i="18" s="1"/>
  <c r="X16" i="18"/>
  <c r="X111" i="18" s="1"/>
  <c r="X59" i="18"/>
  <c r="X154" i="18" s="1"/>
  <c r="X51" i="18"/>
  <c r="X146" i="18" s="1"/>
  <c r="X39" i="18"/>
  <c r="X134" i="18" s="1"/>
  <c r="X31" i="18"/>
  <c r="X126" i="18" s="1"/>
  <c r="X19" i="18"/>
  <c r="X114" i="18" s="1"/>
  <c r="X54" i="18"/>
  <c r="X149" i="18" s="1"/>
  <c r="X42" i="18"/>
  <c r="X137" i="18" s="1"/>
  <c r="X34" i="18"/>
  <c r="X129" i="18" s="1"/>
  <c r="X22" i="18"/>
  <c r="X117" i="18" s="1"/>
  <c r="X14" i="18"/>
  <c r="X109" i="18" s="1"/>
  <c r="X62" i="18"/>
  <c r="X157" i="18" s="1"/>
  <c r="X57" i="18"/>
  <c r="X152" i="18" s="1"/>
  <c r="X49" i="18"/>
  <c r="X144" i="18" s="1"/>
  <c r="X37" i="18"/>
  <c r="X132" i="18" s="1"/>
  <c r="X29" i="18"/>
  <c r="X124" i="18" s="1"/>
  <c r="X25" i="18"/>
  <c r="X120" i="18" s="1"/>
  <c r="X17" i="18"/>
  <c r="X112" i="18" s="1"/>
  <c r="X52" i="18"/>
  <c r="X147" i="18" s="1"/>
  <c r="X40" i="18"/>
  <c r="X135" i="18" s="1"/>
  <c r="X32" i="18"/>
  <c r="X127" i="18" s="1"/>
  <c r="X20" i="18"/>
  <c r="X115" i="18" s="1"/>
  <c r="X55" i="18"/>
  <c r="X150" i="18" s="1"/>
  <c r="X47" i="18"/>
  <c r="X142" i="18" s="1"/>
  <c r="X43" i="18"/>
  <c r="X138" i="18" s="1"/>
  <c r="X35" i="18"/>
  <c r="X23" i="18"/>
  <c r="X118" i="18" s="1"/>
  <c r="X15" i="18"/>
  <c r="X110" i="18" s="1"/>
  <c r="X64" i="18"/>
  <c r="X159" i="18" s="1"/>
  <c r="X63" i="18"/>
  <c r="X158" i="18" s="1"/>
  <c r="X53" i="18"/>
  <c r="X148" i="18" s="1"/>
  <c r="X41" i="18"/>
  <c r="X136" i="18" s="1"/>
  <c r="X33" i="18"/>
  <c r="X128" i="18" s="1"/>
  <c r="X21" i="18"/>
  <c r="X116" i="18" s="1"/>
  <c r="X13" i="18"/>
  <c r="X30" i="18"/>
  <c r="X125" i="18" s="1"/>
  <c r="X50" i="18"/>
  <c r="X145" i="18" s="1"/>
  <c r="X18" i="18"/>
  <c r="X113" i="18" s="1"/>
  <c r="X38" i="18"/>
  <c r="X133" i="18" s="1"/>
  <c r="X58" i="18"/>
  <c r="X153" i="18" s="1"/>
  <c r="Y228" i="18"/>
  <c r="Z224" i="18"/>
  <c r="T159" i="11"/>
  <c r="T14" i="9"/>
  <c r="W213" i="18"/>
  <c r="W238" i="18" s="1"/>
  <c r="W97" i="18" s="1"/>
  <c r="W65" i="11" s="1"/>
  <c r="X199" i="18"/>
  <c r="H12" i="11" l="1"/>
  <c r="H15" i="11"/>
  <c r="W130" i="18"/>
  <c r="W27" i="9" s="1"/>
  <c r="W47" i="9" s="1"/>
  <c r="X130" i="18"/>
  <c r="X27" i="9" s="1"/>
  <c r="X47" i="9" s="1"/>
  <c r="I171" i="11"/>
  <c r="I93" i="11"/>
  <c r="I98" i="11" s="1"/>
  <c r="V23" i="19"/>
  <c r="Y166" i="11"/>
  <c r="Z139" i="11"/>
  <c r="W25" i="9"/>
  <c r="W45" i="9" s="1"/>
  <c r="V186" i="18"/>
  <c r="V96" i="18" s="1"/>
  <c r="V104" i="18" s="1"/>
  <c r="X143" i="18"/>
  <c r="X25" i="9" s="1"/>
  <c r="X45" i="9" s="1"/>
  <c r="S13" i="9"/>
  <c r="S72" i="11"/>
  <c r="R76" i="11"/>
  <c r="R77" i="11" s="1"/>
  <c r="R73" i="11"/>
  <c r="W56" i="11"/>
  <c r="U29" i="19"/>
  <c r="U103" i="11" s="1"/>
  <c r="U105" i="11" s="1"/>
  <c r="W45" i="19"/>
  <c r="X49" i="16"/>
  <c r="X18" i="16" s="1"/>
  <c r="X58" i="11" s="1"/>
  <c r="Y45" i="16"/>
  <c r="U72" i="11"/>
  <c r="U61" i="11"/>
  <c r="V25" i="19"/>
  <c r="U159" i="11"/>
  <c r="U14" i="9"/>
  <c r="W20" i="16"/>
  <c r="X312" i="18"/>
  <c r="X102" i="18" s="1"/>
  <c r="X70" i="11" s="1"/>
  <c r="Y307" i="18"/>
  <c r="Z228" i="18"/>
  <c r="AA224" i="18"/>
  <c r="Z235" i="18"/>
  <c r="AA232" i="18"/>
  <c r="X5" i="19"/>
  <c r="X5" i="18"/>
  <c r="X5" i="15"/>
  <c r="X152" i="11"/>
  <c r="X5" i="16"/>
  <c r="Y7" i="11"/>
  <c r="X5" i="9"/>
  <c r="X213" i="18"/>
  <c r="X238" i="18" s="1"/>
  <c r="X97" i="18" s="1"/>
  <c r="X65" i="11" s="1"/>
  <c r="Y199" i="18"/>
  <c r="V51" i="19"/>
  <c r="V158" i="11" s="1"/>
  <c r="Y38" i="16"/>
  <c r="Y17" i="16" s="1"/>
  <c r="Z25" i="16"/>
  <c r="V61" i="11"/>
  <c r="X98" i="18"/>
  <c r="X66" i="11" s="1"/>
  <c r="X28" i="9"/>
  <c r="X48" i="9" s="1"/>
  <c r="X91" i="18"/>
  <c r="X45" i="19" s="1"/>
  <c r="X108" i="18"/>
  <c r="J128" i="11"/>
  <c r="J130" i="11" s="1"/>
  <c r="J120" i="11"/>
  <c r="J125" i="11" s="1"/>
  <c r="K71" i="19"/>
  <c r="K79" i="11" s="1"/>
  <c r="C63" i="9"/>
  <c r="C61" i="9"/>
  <c r="C62" i="9"/>
  <c r="C60" i="9"/>
  <c r="C59" i="9"/>
  <c r="C58" i="9"/>
  <c r="V28" i="19"/>
  <c r="Y12" i="19"/>
  <c r="Y11" i="19"/>
  <c r="Y10" i="19"/>
  <c r="T76" i="11"/>
  <c r="T73" i="11"/>
  <c r="AA217" i="18"/>
  <c r="Z220" i="18"/>
  <c r="V24" i="19"/>
  <c r="X320" i="18"/>
  <c r="X103" i="18" s="1"/>
  <c r="X71" i="11" s="1"/>
  <c r="Y316" i="18"/>
  <c r="X112" i="11"/>
  <c r="Y108" i="11"/>
  <c r="Z101" i="11"/>
  <c r="V52" i="9"/>
  <c r="X57" i="11"/>
  <c r="Z247" i="18"/>
  <c r="Y258" i="18"/>
  <c r="W12" i="9"/>
  <c r="W60" i="11"/>
  <c r="V63" i="19"/>
  <c r="V75" i="11" s="1"/>
  <c r="V151" i="11" s="1"/>
  <c r="V27" i="19"/>
  <c r="Z4" i="19"/>
  <c r="Z4" i="18"/>
  <c r="Z4" i="15"/>
  <c r="Z4" i="16"/>
  <c r="Z5" i="11"/>
  <c r="Z81" i="11" s="1"/>
  <c r="Z83" i="11" s="1"/>
  <c r="AA4" i="11"/>
  <c r="Z6" i="11"/>
  <c r="Z4" i="9"/>
  <c r="C56" i="9"/>
  <c r="Z303" i="18"/>
  <c r="Z101" i="18" s="1"/>
  <c r="Z69" i="11" s="1"/>
  <c r="AA300" i="18"/>
  <c r="AA59" i="16"/>
  <c r="AA19" i="16" s="1"/>
  <c r="AA59" i="11" s="1"/>
  <c r="AB56" i="16"/>
  <c r="J140" i="11"/>
  <c r="Y90" i="18"/>
  <c r="Y185" i="18" s="1"/>
  <c r="Y86" i="18"/>
  <c r="Y181" i="18" s="1"/>
  <c r="Y89" i="18"/>
  <c r="Y184" i="18" s="1"/>
  <c r="Y87" i="18"/>
  <c r="Y182" i="18" s="1"/>
  <c r="Y88" i="18"/>
  <c r="Y183" i="18" s="1"/>
  <c r="Y78" i="18"/>
  <c r="Y173" i="18" s="1"/>
  <c r="Y69" i="18"/>
  <c r="Y164" i="18" s="1"/>
  <c r="Y81" i="18"/>
  <c r="Y176" i="18" s="1"/>
  <c r="Y72" i="18"/>
  <c r="Y167" i="18" s="1"/>
  <c r="Y64" i="18"/>
  <c r="Y159" i="18" s="1"/>
  <c r="Y84" i="18"/>
  <c r="Y179" i="18" s="1"/>
  <c r="Y67" i="18"/>
  <c r="Y162" i="18" s="1"/>
  <c r="Y79" i="18"/>
  <c r="Y174" i="18" s="1"/>
  <c r="Y70" i="18"/>
  <c r="Y165" i="18" s="1"/>
  <c r="Y82" i="18"/>
  <c r="Y177" i="18" s="1"/>
  <c r="Y73" i="18"/>
  <c r="Y168" i="18" s="1"/>
  <c r="Y65" i="18"/>
  <c r="Y160" i="18" s="1"/>
  <c r="Y85" i="18"/>
  <c r="Y180" i="18" s="1"/>
  <c r="Y68" i="18"/>
  <c r="Y163" i="18" s="1"/>
  <c r="Y80" i="18"/>
  <c r="Y175" i="18" s="1"/>
  <c r="Y71" i="18"/>
  <c r="Y166" i="18" s="1"/>
  <c r="Y83" i="18"/>
  <c r="Y178" i="18" s="1"/>
  <c r="Y74" i="18"/>
  <c r="Y169" i="18" s="1"/>
  <c r="Y66" i="18"/>
  <c r="Y161" i="18" s="1"/>
  <c r="Y59" i="18"/>
  <c r="Y154" i="18" s="1"/>
  <c r="Y51" i="18"/>
  <c r="Y146" i="18" s="1"/>
  <c r="Y39" i="18"/>
  <c r="Y134" i="18" s="1"/>
  <c r="Y31" i="18"/>
  <c r="Y126" i="18" s="1"/>
  <c r="Y19" i="18"/>
  <c r="Y114" i="18" s="1"/>
  <c r="Y54" i="18"/>
  <c r="Y149" i="18" s="1"/>
  <c r="Y42" i="18"/>
  <c r="Y137" i="18" s="1"/>
  <c r="Y34" i="18"/>
  <c r="Y129" i="18" s="1"/>
  <c r="Y22" i="18"/>
  <c r="Y117" i="18" s="1"/>
  <c r="Y14" i="18"/>
  <c r="Y109" i="18" s="1"/>
  <c r="Y62" i="18"/>
  <c r="Y157" i="18" s="1"/>
  <c r="Y57" i="18"/>
  <c r="Y152" i="18" s="1"/>
  <c r="Y49" i="18"/>
  <c r="Y144" i="18" s="1"/>
  <c r="Y37" i="18"/>
  <c r="Y132" i="18" s="1"/>
  <c r="Y29" i="18"/>
  <c r="Y124" i="18" s="1"/>
  <c r="Y25" i="18"/>
  <c r="Y120" i="18" s="1"/>
  <c r="Y17" i="18"/>
  <c r="Y112" i="18" s="1"/>
  <c r="Y52" i="18"/>
  <c r="Y147" i="18" s="1"/>
  <c r="Y40" i="18"/>
  <c r="Y135" i="18" s="1"/>
  <c r="Y32" i="18"/>
  <c r="Y127" i="18" s="1"/>
  <c r="Y20" i="18"/>
  <c r="Y115" i="18" s="1"/>
  <c r="Y55" i="18"/>
  <c r="Y150" i="18" s="1"/>
  <c r="Y47" i="18"/>
  <c r="Y142" i="18" s="1"/>
  <c r="Y43" i="18"/>
  <c r="Y138" i="18" s="1"/>
  <c r="Y35" i="18"/>
  <c r="Y23" i="18"/>
  <c r="Y118" i="18" s="1"/>
  <c r="Y15" i="18"/>
  <c r="Y110" i="18" s="1"/>
  <c r="Y58" i="18"/>
  <c r="Y153" i="18" s="1"/>
  <c r="Y50" i="18"/>
  <c r="Y145" i="18" s="1"/>
  <c r="Y38" i="18"/>
  <c r="Y133" i="18" s="1"/>
  <c r="Y30" i="18"/>
  <c r="Y125" i="18" s="1"/>
  <c r="Y18" i="18"/>
  <c r="Y113" i="18" s="1"/>
  <c r="Y56" i="18"/>
  <c r="Y151" i="18" s="1"/>
  <c r="Y48" i="18"/>
  <c r="Y36" i="18"/>
  <c r="Y131" i="18" s="1"/>
  <c r="Y24" i="18"/>
  <c r="Y119" i="18" s="1"/>
  <c r="Y16" i="18"/>
  <c r="Y111" i="18" s="1"/>
  <c r="Y21" i="18"/>
  <c r="Y116" i="18" s="1"/>
  <c r="Y63" i="18"/>
  <c r="Y158" i="18" s="1"/>
  <c r="Y41" i="18"/>
  <c r="Y136" i="18" s="1"/>
  <c r="Y13" i="18"/>
  <c r="Y33" i="18"/>
  <c r="Y128" i="18" s="1"/>
  <c r="Y53" i="18"/>
  <c r="Y148" i="18" s="1"/>
  <c r="Y295" i="18"/>
  <c r="Y100" i="18" s="1"/>
  <c r="Y68" i="11" s="1"/>
  <c r="Z275" i="18"/>
  <c r="W186" i="18"/>
  <c r="W96" i="18" s="1"/>
  <c r="W26" i="9"/>
  <c r="W46" i="9" s="1"/>
  <c r="X6" i="14"/>
  <c r="X5" i="14"/>
  <c r="Y4" i="14"/>
  <c r="Y265" i="18"/>
  <c r="X268" i="18"/>
  <c r="X99" i="18" s="1"/>
  <c r="X67" i="11" s="1"/>
  <c r="W61" i="19"/>
  <c r="W62" i="19"/>
  <c r="W57" i="19"/>
  <c r="W58" i="19"/>
  <c r="W60" i="19"/>
  <c r="W59" i="19"/>
  <c r="W49" i="19"/>
  <c r="W47" i="19"/>
  <c r="W50" i="19"/>
  <c r="W48" i="19"/>
  <c r="W46" i="19"/>
  <c r="V26" i="19"/>
  <c r="C57" i="9"/>
  <c r="V64" i="11"/>
  <c r="V63" i="11" s="1"/>
  <c r="V13" i="9" s="1"/>
  <c r="Y130" i="18" l="1"/>
  <c r="Y143" i="18"/>
  <c r="I114" i="11"/>
  <c r="I11" i="11"/>
  <c r="I14" i="11"/>
  <c r="I18" i="9"/>
  <c r="J147" i="11"/>
  <c r="Z166" i="11"/>
  <c r="AA139" i="11"/>
  <c r="W52" i="9"/>
  <c r="S73" i="11"/>
  <c r="S76" i="11"/>
  <c r="S77" i="11" s="1"/>
  <c r="X56" i="11"/>
  <c r="X60" i="11" s="1"/>
  <c r="W25" i="19"/>
  <c r="W27" i="19"/>
  <c r="V29" i="19"/>
  <c r="V103" i="11" s="1"/>
  <c r="V105" i="11" s="1"/>
  <c r="Y213" i="18"/>
  <c r="Y238" i="18" s="1"/>
  <c r="Y97" i="18" s="1"/>
  <c r="Y65" i="11" s="1"/>
  <c r="Z199" i="18"/>
  <c r="U76" i="11"/>
  <c r="U73" i="11"/>
  <c r="AA101" i="11"/>
  <c r="X186" i="18"/>
  <c r="X96" i="18" s="1"/>
  <c r="X26" i="9"/>
  <c r="X46" i="9" s="1"/>
  <c r="X52" i="9" s="1"/>
  <c r="V159" i="11"/>
  <c r="V14" i="9"/>
  <c r="W104" i="18"/>
  <c r="W64" i="11"/>
  <c r="W63" i="11" s="1"/>
  <c r="W13" i="9" s="1"/>
  <c r="AA303" i="18"/>
  <c r="AA101" i="18" s="1"/>
  <c r="AA69" i="11" s="1"/>
  <c r="AB300" i="18"/>
  <c r="Z258" i="18"/>
  <c r="AA247" i="18"/>
  <c r="Y320" i="18"/>
  <c r="Y103" i="18" s="1"/>
  <c r="Y71" i="11" s="1"/>
  <c r="Z316" i="18"/>
  <c r="K85" i="11"/>
  <c r="K72" i="19"/>
  <c r="X61" i="19"/>
  <c r="X62" i="19"/>
  <c r="X57" i="19"/>
  <c r="X58" i="19"/>
  <c r="X59" i="19"/>
  <c r="X48" i="19"/>
  <c r="X49" i="19"/>
  <c r="X60" i="19"/>
  <c r="X50" i="19"/>
  <c r="X46" i="19"/>
  <c r="X47" i="19"/>
  <c r="Y49" i="16"/>
  <c r="Y18" i="16" s="1"/>
  <c r="Y58" i="11" s="1"/>
  <c r="Z45" i="16"/>
  <c r="Y20" i="16"/>
  <c r="Y57" i="11"/>
  <c r="AA228" i="18"/>
  <c r="AB224" i="18"/>
  <c r="AA4" i="19"/>
  <c r="AA4" i="15"/>
  <c r="AA4" i="18"/>
  <c r="AA4" i="16"/>
  <c r="AA5" i="11"/>
  <c r="AA81" i="11" s="1"/>
  <c r="AA83" i="11" s="1"/>
  <c r="AB4" i="11"/>
  <c r="AA6" i="11"/>
  <c r="AA4" i="9"/>
  <c r="Y312" i="18"/>
  <c r="Y102" i="18" s="1"/>
  <c r="Y70" i="11" s="1"/>
  <c r="Z307" i="18"/>
  <c r="W63" i="19"/>
  <c r="W75" i="11" s="1"/>
  <c r="W151" i="11" s="1"/>
  <c r="Z295" i="18"/>
  <c r="Z100" i="18" s="1"/>
  <c r="Z68" i="11" s="1"/>
  <c r="AA275" i="18"/>
  <c r="Y91" i="18"/>
  <c r="Y108" i="18"/>
  <c r="J132" i="11"/>
  <c r="W61" i="11"/>
  <c r="Y112" i="11"/>
  <c r="Z108" i="11"/>
  <c r="W24" i="19"/>
  <c r="Z86" i="18"/>
  <c r="Z181" i="18" s="1"/>
  <c r="Z89" i="18"/>
  <c r="Z184" i="18" s="1"/>
  <c r="Z87" i="18"/>
  <c r="Z182" i="18" s="1"/>
  <c r="Z85" i="18"/>
  <c r="Z180" i="18" s="1"/>
  <c r="Z88" i="18"/>
  <c r="Z183" i="18" s="1"/>
  <c r="Z90" i="18"/>
  <c r="Z185" i="18" s="1"/>
  <c r="Z81" i="18"/>
  <c r="Z176" i="18" s="1"/>
  <c r="Z72" i="18"/>
  <c r="Z167" i="18" s="1"/>
  <c r="Z64" i="18"/>
  <c r="Z159" i="18" s="1"/>
  <c r="Z84" i="18"/>
  <c r="Z179" i="18" s="1"/>
  <c r="Z67" i="18"/>
  <c r="Z162" i="18" s="1"/>
  <c r="Z79" i="18"/>
  <c r="Z174" i="18" s="1"/>
  <c r="Z70" i="18"/>
  <c r="Z165" i="18" s="1"/>
  <c r="Z82" i="18"/>
  <c r="Z177" i="18" s="1"/>
  <c r="Z73" i="18"/>
  <c r="Z168" i="18" s="1"/>
  <c r="Z65" i="18"/>
  <c r="Z160" i="18" s="1"/>
  <c r="Z68" i="18"/>
  <c r="Z163" i="18" s="1"/>
  <c r="Z80" i="18"/>
  <c r="Z175" i="18" s="1"/>
  <c r="Z71" i="18"/>
  <c r="Z166" i="18" s="1"/>
  <c r="Z83" i="18"/>
  <c r="Z178" i="18" s="1"/>
  <c r="Z74" i="18"/>
  <c r="Z169" i="18" s="1"/>
  <c r="Z66" i="18"/>
  <c r="Z161" i="18" s="1"/>
  <c r="Z78" i="18"/>
  <c r="Z173" i="18" s="1"/>
  <c r="Z69" i="18"/>
  <c r="Z164" i="18" s="1"/>
  <c r="Z54" i="18"/>
  <c r="Z149" i="18" s="1"/>
  <c r="Z42" i="18"/>
  <c r="Z137" i="18" s="1"/>
  <c r="Z34" i="18"/>
  <c r="Z129" i="18" s="1"/>
  <c r="Z22" i="18"/>
  <c r="Z117" i="18" s="1"/>
  <c r="Z14" i="18"/>
  <c r="Z109" i="18" s="1"/>
  <c r="Z62" i="18"/>
  <c r="Z157" i="18" s="1"/>
  <c r="Z57" i="18"/>
  <c r="Z152" i="18" s="1"/>
  <c r="Z49" i="18"/>
  <c r="Z144" i="18" s="1"/>
  <c r="Z37" i="18"/>
  <c r="Z132" i="18" s="1"/>
  <c r="Z29" i="18"/>
  <c r="Z124" i="18" s="1"/>
  <c r="Z25" i="18"/>
  <c r="Z120" i="18" s="1"/>
  <c r="Z17" i="18"/>
  <c r="Z112" i="18" s="1"/>
  <c r="Z52" i="18"/>
  <c r="Z147" i="18" s="1"/>
  <c r="Z40" i="18"/>
  <c r="Z135" i="18" s="1"/>
  <c r="Z32" i="18"/>
  <c r="Z127" i="18" s="1"/>
  <c r="Z20" i="18"/>
  <c r="Z115" i="18" s="1"/>
  <c r="Z55" i="18"/>
  <c r="Z150" i="18" s="1"/>
  <c r="Z47" i="18"/>
  <c r="Z142" i="18" s="1"/>
  <c r="Z43" i="18"/>
  <c r="Z138" i="18" s="1"/>
  <c r="Z35" i="18"/>
  <c r="Z130" i="18" s="1"/>
  <c r="Z23" i="18"/>
  <c r="Z118" i="18" s="1"/>
  <c r="Z15" i="18"/>
  <c r="Z110" i="18" s="1"/>
  <c r="Z58" i="18"/>
  <c r="Z153" i="18" s="1"/>
  <c r="Z50" i="18"/>
  <c r="Z145" i="18" s="1"/>
  <c r="Z38" i="18"/>
  <c r="Z133" i="18" s="1"/>
  <c r="Z30" i="18"/>
  <c r="Z125" i="18" s="1"/>
  <c r="Z18" i="18"/>
  <c r="Z113" i="18" s="1"/>
  <c r="Z63" i="18"/>
  <c r="Z158" i="18" s="1"/>
  <c r="Z53" i="18"/>
  <c r="Z148" i="18" s="1"/>
  <c r="Z41" i="18"/>
  <c r="Z136" i="18" s="1"/>
  <c r="Z33" i="18"/>
  <c r="Z128" i="18" s="1"/>
  <c r="Z21" i="18"/>
  <c r="Z116" i="18" s="1"/>
  <c r="Z13" i="18"/>
  <c r="Z59" i="18"/>
  <c r="Z154" i="18" s="1"/>
  <c r="Z51" i="18"/>
  <c r="Z146" i="18" s="1"/>
  <c r="Z39" i="18"/>
  <c r="Z134" i="18" s="1"/>
  <c r="Z31" i="18"/>
  <c r="Z126" i="18" s="1"/>
  <c r="Z19" i="18"/>
  <c r="Z114" i="18" s="1"/>
  <c r="Z48" i="18"/>
  <c r="Z143" i="18" s="1"/>
  <c r="Z16" i="18"/>
  <c r="Z111" i="18" s="1"/>
  <c r="Z36" i="18"/>
  <c r="Z131" i="18" s="1"/>
  <c r="Z56" i="18"/>
  <c r="Z151" i="18" s="1"/>
  <c r="Z24" i="18"/>
  <c r="Z119" i="18" s="1"/>
  <c r="W26" i="19"/>
  <c r="Z10" i="19"/>
  <c r="Z12" i="19"/>
  <c r="Z11" i="19"/>
  <c r="X20" i="16"/>
  <c r="T77" i="11"/>
  <c r="V72" i="11"/>
  <c r="Y5" i="19"/>
  <c r="Y5" i="18"/>
  <c r="Y152" i="11"/>
  <c r="Y5" i="16"/>
  <c r="Y5" i="15"/>
  <c r="Z7" i="11"/>
  <c r="Y5" i="9"/>
  <c r="AA235" i="18"/>
  <c r="AB232" i="18"/>
  <c r="W23" i="19"/>
  <c r="Y6" i="14"/>
  <c r="Y5" i="14"/>
  <c r="Z4" i="14"/>
  <c r="AB59" i="16"/>
  <c r="AB19" i="16" s="1"/>
  <c r="AB59" i="11" s="1"/>
  <c r="AC56" i="16"/>
  <c r="AB217" i="18"/>
  <c r="AA220" i="18"/>
  <c r="Y98" i="18"/>
  <c r="Y66" i="11" s="1"/>
  <c r="Y28" i="9"/>
  <c r="Y48" i="9" s="1"/>
  <c r="W28" i="19"/>
  <c r="Z265" i="18"/>
  <c r="Y268" i="18"/>
  <c r="Y99" i="18" s="1"/>
  <c r="Y67" i="11" s="1"/>
  <c r="Y25" i="9"/>
  <c r="Y45" i="9" s="1"/>
  <c r="Y27" i="9"/>
  <c r="Y47" i="9" s="1"/>
  <c r="Z38" i="16"/>
  <c r="Z17" i="16" s="1"/>
  <c r="AA25" i="16"/>
  <c r="W51" i="19"/>
  <c r="W158" i="11" s="1"/>
  <c r="J171" i="11" l="1"/>
  <c r="J93" i="11"/>
  <c r="J98" i="11" s="1"/>
  <c r="I15" i="11"/>
  <c r="I12" i="11"/>
  <c r="AB139" i="11"/>
  <c r="AA166" i="11"/>
  <c r="X12" i="9"/>
  <c r="W72" i="11"/>
  <c r="W73" i="11" s="1"/>
  <c r="X25" i="19"/>
  <c r="X63" i="19"/>
  <c r="X75" i="11" s="1"/>
  <c r="X151" i="11" s="1"/>
  <c r="X24" i="19"/>
  <c r="W29" i="19"/>
  <c r="W103" i="11" s="1"/>
  <c r="W105" i="11" s="1"/>
  <c r="X28" i="19"/>
  <c r="Y45" i="19"/>
  <c r="Y56" i="11"/>
  <c r="Y12" i="9" s="1"/>
  <c r="X27" i="19"/>
  <c r="AA38" i="16"/>
  <c r="AA17" i="16" s="1"/>
  <c r="AB25" i="16"/>
  <c r="X104" i="18"/>
  <c r="X64" i="11"/>
  <c r="X63" i="11" s="1"/>
  <c r="X13" i="9" s="1"/>
  <c r="AB220" i="18"/>
  <c r="AC217" i="18"/>
  <c r="K164" i="11"/>
  <c r="K167" i="11" s="1"/>
  <c r="K73" i="19"/>
  <c r="Z57" i="11"/>
  <c r="K150" i="11"/>
  <c r="K153" i="11" s="1"/>
  <c r="K86" i="11"/>
  <c r="K138" i="11"/>
  <c r="AB101" i="11"/>
  <c r="AC59" i="16"/>
  <c r="AC19" i="16" s="1"/>
  <c r="AC59" i="11" s="1"/>
  <c r="AD56" i="16"/>
  <c r="AC232" i="18"/>
  <c r="AB235" i="18"/>
  <c r="X23" i="19"/>
  <c r="Z312" i="18"/>
  <c r="Z102" i="18" s="1"/>
  <c r="Z70" i="11" s="1"/>
  <c r="AA307" i="18"/>
  <c r="AA90" i="18"/>
  <c r="AA185" i="18" s="1"/>
  <c r="AA89" i="18"/>
  <c r="AA184" i="18" s="1"/>
  <c r="AA87" i="18"/>
  <c r="AA182" i="18" s="1"/>
  <c r="AA85" i="18"/>
  <c r="AA180" i="18" s="1"/>
  <c r="AA88" i="18"/>
  <c r="AA183" i="18" s="1"/>
  <c r="AA86" i="18"/>
  <c r="AA181" i="18" s="1"/>
  <c r="AA84" i="18"/>
  <c r="AA179" i="18" s="1"/>
  <c r="AA67" i="18"/>
  <c r="AA162" i="18" s="1"/>
  <c r="AA79" i="18"/>
  <c r="AA174" i="18" s="1"/>
  <c r="AA70" i="18"/>
  <c r="AA165" i="18" s="1"/>
  <c r="AA82" i="18"/>
  <c r="AA177" i="18" s="1"/>
  <c r="AA73" i="18"/>
  <c r="AA168" i="18" s="1"/>
  <c r="AA65" i="18"/>
  <c r="AA160" i="18" s="1"/>
  <c r="AA68" i="18"/>
  <c r="AA163" i="18" s="1"/>
  <c r="AA80" i="18"/>
  <c r="AA175" i="18" s="1"/>
  <c r="AA71" i="18"/>
  <c r="AA166" i="18" s="1"/>
  <c r="AA63" i="18"/>
  <c r="AA158" i="18" s="1"/>
  <c r="AA83" i="18"/>
  <c r="AA178" i="18" s="1"/>
  <c r="AA74" i="18"/>
  <c r="AA169" i="18" s="1"/>
  <c r="AA66" i="18"/>
  <c r="AA161" i="18" s="1"/>
  <c r="AA78" i="18"/>
  <c r="AA173" i="18" s="1"/>
  <c r="AA69" i="18"/>
  <c r="AA164" i="18" s="1"/>
  <c r="AA81" i="18"/>
  <c r="AA176" i="18" s="1"/>
  <c r="AA72" i="18"/>
  <c r="AA167" i="18" s="1"/>
  <c r="AA64" i="18"/>
  <c r="AA159" i="18" s="1"/>
  <c r="AA62" i="18"/>
  <c r="AA157" i="18" s="1"/>
  <c r="AA57" i="18"/>
  <c r="AA152" i="18" s="1"/>
  <c r="AA49" i="18"/>
  <c r="AA144" i="18" s="1"/>
  <c r="AA37" i="18"/>
  <c r="AA132" i="18" s="1"/>
  <c r="AA29" i="18"/>
  <c r="AA124" i="18" s="1"/>
  <c r="AA25" i="18"/>
  <c r="AA120" i="18" s="1"/>
  <c r="AA17" i="18"/>
  <c r="AA112" i="18" s="1"/>
  <c r="AA52" i="18"/>
  <c r="AA147" i="18" s="1"/>
  <c r="AA40" i="18"/>
  <c r="AA135" i="18" s="1"/>
  <c r="AA32" i="18"/>
  <c r="AA127" i="18" s="1"/>
  <c r="AA20" i="18"/>
  <c r="AA115" i="18" s="1"/>
  <c r="AA55" i="18"/>
  <c r="AA150" i="18" s="1"/>
  <c r="AA47" i="18"/>
  <c r="AA142" i="18" s="1"/>
  <c r="AA43" i="18"/>
  <c r="AA138" i="18" s="1"/>
  <c r="AA35" i="18"/>
  <c r="AA130" i="18" s="1"/>
  <c r="AA23" i="18"/>
  <c r="AA118" i="18" s="1"/>
  <c r="AA15" i="18"/>
  <c r="AA110" i="18" s="1"/>
  <c r="AA58" i="18"/>
  <c r="AA153" i="18" s="1"/>
  <c r="AA50" i="18"/>
  <c r="AA145" i="18" s="1"/>
  <c r="AA38" i="18"/>
  <c r="AA133" i="18" s="1"/>
  <c r="AA30" i="18"/>
  <c r="AA125" i="18" s="1"/>
  <c r="AA18" i="18"/>
  <c r="AA113" i="18" s="1"/>
  <c r="AA53" i="18"/>
  <c r="AA148" i="18" s="1"/>
  <c r="AA41" i="18"/>
  <c r="AA136" i="18" s="1"/>
  <c r="AA33" i="18"/>
  <c r="AA128" i="18" s="1"/>
  <c r="AA21" i="18"/>
  <c r="AA116" i="18" s="1"/>
  <c r="AA13" i="18"/>
  <c r="AA56" i="18"/>
  <c r="AA151" i="18" s="1"/>
  <c r="AA48" i="18"/>
  <c r="AA143" i="18" s="1"/>
  <c r="AA36" i="18"/>
  <c r="AA131" i="18" s="1"/>
  <c r="AA24" i="18"/>
  <c r="AA119" i="18" s="1"/>
  <c r="AA16" i="18"/>
  <c r="AA111" i="18" s="1"/>
  <c r="AA54" i="18"/>
  <c r="AA149" i="18" s="1"/>
  <c r="AA42" i="18"/>
  <c r="AA137" i="18" s="1"/>
  <c r="AA34" i="18"/>
  <c r="AA129" i="18" s="1"/>
  <c r="AA22" i="18"/>
  <c r="AA117" i="18" s="1"/>
  <c r="AA14" i="18"/>
  <c r="AA109" i="18" s="1"/>
  <c r="AA19" i="18"/>
  <c r="AA114" i="18" s="1"/>
  <c r="AA39" i="18"/>
  <c r="AA134" i="18" s="1"/>
  <c r="AA59" i="18"/>
  <c r="AA154" i="18" s="1"/>
  <c r="AA31" i="18"/>
  <c r="AA126" i="18" s="1"/>
  <c r="AA51" i="18"/>
  <c r="AA146" i="18" s="1"/>
  <c r="X26" i="19"/>
  <c r="Z320" i="18"/>
  <c r="Z103" i="18" s="1"/>
  <c r="Z71" i="11" s="1"/>
  <c r="AA316" i="18"/>
  <c r="U77" i="11"/>
  <c r="AB228" i="18"/>
  <c r="AC224" i="18"/>
  <c r="AC300" i="18"/>
  <c r="AB303" i="18"/>
  <c r="AB101" i="18" s="1"/>
  <c r="AB69" i="11" s="1"/>
  <c r="AA265" i="18"/>
  <c r="Z268" i="18"/>
  <c r="Z99" i="18" s="1"/>
  <c r="Z67" i="11" s="1"/>
  <c r="X51" i="19"/>
  <c r="X158" i="11" s="1"/>
  <c r="J13" i="11"/>
  <c r="Z49" i="16"/>
  <c r="Z18" i="16" s="1"/>
  <c r="Z58" i="11" s="1"/>
  <c r="AA45" i="16"/>
  <c r="Z213" i="18"/>
  <c r="Z238" i="18" s="1"/>
  <c r="Z97" i="18" s="1"/>
  <c r="Z65" i="11" s="1"/>
  <c r="AA199" i="18"/>
  <c r="W159" i="11"/>
  <c r="W14" i="9"/>
  <c r="Z5" i="19"/>
  <c r="Z5" i="18"/>
  <c r="Z5" i="16"/>
  <c r="Z5" i="15"/>
  <c r="Z152" i="11"/>
  <c r="AA7" i="11"/>
  <c r="Z5" i="9"/>
  <c r="Z98" i="18"/>
  <c r="Z66" i="11" s="1"/>
  <c r="Z28" i="9"/>
  <c r="Z48" i="9" s="1"/>
  <c r="AA295" i="18"/>
  <c r="AA100" i="18" s="1"/>
  <c r="AA68" i="11" s="1"/>
  <c r="AB275" i="18"/>
  <c r="Z27" i="9"/>
  <c r="Z47" i="9" s="1"/>
  <c r="AB4" i="19"/>
  <c r="AB4" i="18"/>
  <c r="AB4" i="15"/>
  <c r="AB4" i="16"/>
  <c r="AB5" i="11"/>
  <c r="AB81" i="11" s="1"/>
  <c r="AB83" i="11" s="1"/>
  <c r="AC4" i="11"/>
  <c r="AB6" i="11"/>
  <c r="AB4" i="9"/>
  <c r="Z91" i="18"/>
  <c r="Z108" i="18"/>
  <c r="Y62" i="19"/>
  <c r="Y58" i="19"/>
  <c r="Y59" i="19"/>
  <c r="Y57" i="19"/>
  <c r="Y61" i="19"/>
  <c r="Y60" i="19"/>
  <c r="Y50" i="19"/>
  <c r="Y46" i="19"/>
  <c r="Y48" i="19"/>
  <c r="Y49" i="19"/>
  <c r="Y47" i="19"/>
  <c r="AA4" i="14"/>
  <c r="Z6" i="14"/>
  <c r="Z5" i="14"/>
  <c r="V76" i="11"/>
  <c r="V73" i="11"/>
  <c r="X61" i="11"/>
  <c r="Z112" i="11"/>
  <c r="AA108" i="11"/>
  <c r="Y186" i="18"/>
  <c r="Y96" i="18" s="1"/>
  <c r="Y26" i="9"/>
  <c r="Y46" i="9" s="1"/>
  <c r="Y52" i="9" s="1"/>
  <c r="AA11" i="19"/>
  <c r="AA12" i="19"/>
  <c r="AA10" i="19"/>
  <c r="AA258" i="18"/>
  <c r="AB247" i="18"/>
  <c r="X72" i="11" l="1"/>
  <c r="J114" i="11"/>
  <c r="J11" i="11"/>
  <c r="J14" i="11"/>
  <c r="J18" i="9"/>
  <c r="K147" i="11"/>
  <c r="AC139" i="11"/>
  <c r="AB166" i="11"/>
  <c r="W76" i="11"/>
  <c r="W77" i="11" s="1"/>
  <c r="Y25" i="19"/>
  <c r="Y24" i="19"/>
  <c r="Y28" i="19"/>
  <c r="Y23" i="19"/>
  <c r="Y60" i="11"/>
  <c r="Y61" i="11" s="1"/>
  <c r="AA91" i="18"/>
  <c r="AA108" i="18"/>
  <c r="AD232" i="18"/>
  <c r="AC235" i="18"/>
  <c r="AB38" i="16"/>
  <c r="AB17" i="16" s="1"/>
  <c r="AC25" i="16"/>
  <c r="Y104" i="18"/>
  <c r="Y64" i="11"/>
  <c r="Y63" i="11" s="1"/>
  <c r="Y13" i="9" s="1"/>
  <c r="AB295" i="18"/>
  <c r="AB100" i="18" s="1"/>
  <c r="AB68" i="11" s="1"/>
  <c r="AC275" i="18"/>
  <c r="AA49" i="16"/>
  <c r="AA18" i="16" s="1"/>
  <c r="AA58" i="11" s="1"/>
  <c r="AB45" i="16"/>
  <c r="AD300" i="18"/>
  <c r="AC303" i="18"/>
  <c r="AC101" i="18" s="1"/>
  <c r="AC69" i="11" s="1"/>
  <c r="AE56" i="16"/>
  <c r="AD59" i="16"/>
  <c r="AD19" i="16" s="1"/>
  <c r="AD59" i="11" s="1"/>
  <c r="AA57" i="11"/>
  <c r="V77" i="11"/>
  <c r="AB11" i="19"/>
  <c r="AB10" i="19"/>
  <c r="AB12" i="19"/>
  <c r="AB199" i="18"/>
  <c r="AA213" i="18"/>
  <c r="AA238" i="18" s="1"/>
  <c r="AA97" i="18" s="1"/>
  <c r="AA65" i="11" s="1"/>
  <c r="AA268" i="18"/>
  <c r="AA99" i="18" s="1"/>
  <c r="AA67" i="11" s="1"/>
  <c r="AB265" i="18"/>
  <c r="K140" i="11"/>
  <c r="K128" i="11"/>
  <c r="K130" i="11" s="1"/>
  <c r="K120" i="11"/>
  <c r="K125" i="11" s="1"/>
  <c r="L71" i="19"/>
  <c r="L79" i="11" s="1"/>
  <c r="AD217" i="18"/>
  <c r="AC220" i="18"/>
  <c r="Y63" i="19"/>
  <c r="Y75" i="11" s="1"/>
  <c r="Y151" i="11" s="1"/>
  <c r="AD224" i="18"/>
  <c r="AC228" i="18"/>
  <c r="Y51" i="19"/>
  <c r="Y158" i="11" s="1"/>
  <c r="AB307" i="18"/>
  <c r="AA312" i="18"/>
  <c r="AA102" i="18" s="1"/>
  <c r="AA70" i="11" s="1"/>
  <c r="Z25" i="9"/>
  <c r="Z45" i="9" s="1"/>
  <c r="AA112" i="11"/>
  <c r="AB108" i="11"/>
  <c r="AB258" i="18"/>
  <c r="AC247" i="18"/>
  <c r="Y26" i="19"/>
  <c r="Z45" i="19"/>
  <c r="X159" i="11"/>
  <c r="X14" i="9"/>
  <c r="AC101" i="11"/>
  <c r="Z56" i="11"/>
  <c r="AA6" i="14"/>
  <c r="AA5" i="14"/>
  <c r="AB4" i="14"/>
  <c r="AC4" i="19"/>
  <c r="AC4" i="18"/>
  <c r="AC4" i="16"/>
  <c r="AC4" i="15"/>
  <c r="AC5" i="11"/>
  <c r="AC81" i="11" s="1"/>
  <c r="AC83" i="11" s="1"/>
  <c r="AD4" i="11"/>
  <c r="AC6" i="11"/>
  <c r="AC4" i="9"/>
  <c r="AA98" i="18"/>
  <c r="AA66" i="11" s="1"/>
  <c r="AA28" i="9"/>
  <c r="AA48" i="9" s="1"/>
  <c r="X76" i="11"/>
  <c r="X73" i="11"/>
  <c r="Y27" i="19"/>
  <c r="Z186" i="18"/>
  <c r="Z96" i="18" s="1"/>
  <c r="Z26" i="9"/>
  <c r="Z46" i="9" s="1"/>
  <c r="Z62" i="19"/>
  <c r="Z58" i="19"/>
  <c r="Z59" i="19"/>
  <c r="Z61" i="19"/>
  <c r="Z60" i="19"/>
  <c r="Z49" i="19"/>
  <c r="Z50" i="19"/>
  <c r="Z46" i="19"/>
  <c r="Z47" i="19"/>
  <c r="Z48" i="19"/>
  <c r="Z57" i="19"/>
  <c r="AB90" i="18"/>
  <c r="AB185" i="18" s="1"/>
  <c r="AB87" i="18"/>
  <c r="AB182" i="18" s="1"/>
  <c r="AB85" i="18"/>
  <c r="AB180" i="18" s="1"/>
  <c r="AB88" i="18"/>
  <c r="AB183" i="18" s="1"/>
  <c r="AB86" i="18"/>
  <c r="AB181" i="18" s="1"/>
  <c r="AB89" i="18"/>
  <c r="AB184" i="18" s="1"/>
  <c r="AB79" i="18"/>
  <c r="AB174" i="18" s="1"/>
  <c r="AB70" i="18"/>
  <c r="AB165" i="18" s="1"/>
  <c r="AB82" i="18"/>
  <c r="AB177" i="18" s="1"/>
  <c r="AB73" i="18"/>
  <c r="AB168" i="18" s="1"/>
  <c r="AB65" i="18"/>
  <c r="AB160" i="18" s="1"/>
  <c r="AB68" i="18"/>
  <c r="AB163" i="18" s="1"/>
  <c r="AB80" i="18"/>
  <c r="AB175" i="18" s="1"/>
  <c r="AB71" i="18"/>
  <c r="AB166" i="18" s="1"/>
  <c r="AB63" i="18"/>
  <c r="AB158" i="18" s="1"/>
  <c r="AB83" i="18"/>
  <c r="AB178" i="18" s="1"/>
  <c r="AB74" i="18"/>
  <c r="AB169" i="18" s="1"/>
  <c r="AB66" i="18"/>
  <c r="AB161" i="18" s="1"/>
  <c r="AB78" i="18"/>
  <c r="AB173" i="18" s="1"/>
  <c r="AB69" i="18"/>
  <c r="AB164" i="18" s="1"/>
  <c r="AB81" i="18"/>
  <c r="AB176" i="18" s="1"/>
  <c r="AB72" i="18"/>
  <c r="AB167" i="18" s="1"/>
  <c r="AB84" i="18"/>
  <c r="AB179" i="18" s="1"/>
  <c r="AB67" i="18"/>
  <c r="AB162" i="18" s="1"/>
  <c r="AB52" i="18"/>
  <c r="AB147" i="18" s="1"/>
  <c r="AB40" i="18"/>
  <c r="AB135" i="18" s="1"/>
  <c r="AB32" i="18"/>
  <c r="AB127" i="18" s="1"/>
  <c r="AB20" i="18"/>
  <c r="AB115" i="18" s="1"/>
  <c r="AB55" i="18"/>
  <c r="AB150" i="18" s="1"/>
  <c r="AB47" i="18"/>
  <c r="AB142" i="18" s="1"/>
  <c r="AB43" i="18"/>
  <c r="AB138" i="18" s="1"/>
  <c r="AB35" i="18"/>
  <c r="AB130" i="18" s="1"/>
  <c r="AB23" i="18"/>
  <c r="AB118" i="18" s="1"/>
  <c r="AB15" i="18"/>
  <c r="AB110" i="18" s="1"/>
  <c r="AB58" i="18"/>
  <c r="AB153" i="18" s="1"/>
  <c r="AB50" i="18"/>
  <c r="AB145" i="18" s="1"/>
  <c r="AB38" i="18"/>
  <c r="AB133" i="18" s="1"/>
  <c r="AB30" i="18"/>
  <c r="AB125" i="18" s="1"/>
  <c r="AB18" i="18"/>
  <c r="AB113" i="18" s="1"/>
  <c r="AB53" i="18"/>
  <c r="AB148" i="18" s="1"/>
  <c r="AB41" i="18"/>
  <c r="AB136" i="18" s="1"/>
  <c r="AB33" i="18"/>
  <c r="AB128" i="18" s="1"/>
  <c r="AB21" i="18"/>
  <c r="AB116" i="18" s="1"/>
  <c r="AB13" i="18"/>
  <c r="AB56" i="18"/>
  <c r="AB151" i="18" s="1"/>
  <c r="AB48" i="18"/>
  <c r="AB143" i="18" s="1"/>
  <c r="AB36" i="18"/>
  <c r="AB131" i="18" s="1"/>
  <c r="AB24" i="18"/>
  <c r="AB119" i="18" s="1"/>
  <c r="AB16" i="18"/>
  <c r="AB111" i="18" s="1"/>
  <c r="AB59" i="18"/>
  <c r="AB154" i="18" s="1"/>
  <c r="AB51" i="18"/>
  <c r="AB146" i="18" s="1"/>
  <c r="AB39" i="18"/>
  <c r="AB134" i="18" s="1"/>
  <c r="AB31" i="18"/>
  <c r="AB126" i="18" s="1"/>
  <c r="AB19" i="18"/>
  <c r="AB114" i="18" s="1"/>
  <c r="AB62" i="18"/>
  <c r="AB157" i="18" s="1"/>
  <c r="AB57" i="18"/>
  <c r="AB152" i="18" s="1"/>
  <c r="AB49" i="18"/>
  <c r="AB144" i="18" s="1"/>
  <c r="AB37" i="18"/>
  <c r="AB132" i="18" s="1"/>
  <c r="AB29" i="18"/>
  <c r="AB124" i="18" s="1"/>
  <c r="AB25" i="18"/>
  <c r="AB120" i="18" s="1"/>
  <c r="AB17" i="18"/>
  <c r="AB112" i="18" s="1"/>
  <c r="AB14" i="18"/>
  <c r="AB109" i="18" s="1"/>
  <c r="AB34" i="18"/>
  <c r="AB129" i="18" s="1"/>
  <c r="AB54" i="18"/>
  <c r="AB149" i="18" s="1"/>
  <c r="AB64" i="18"/>
  <c r="AB159" i="18" s="1"/>
  <c r="AB22" i="18"/>
  <c r="AB117" i="18" s="1"/>
  <c r="AB42" i="18"/>
  <c r="AB137" i="18" s="1"/>
  <c r="AA5" i="19"/>
  <c r="AA5" i="18"/>
  <c r="AA5" i="16"/>
  <c r="AA5" i="15"/>
  <c r="AA152" i="11"/>
  <c r="AB7" i="11"/>
  <c r="AA5" i="9"/>
  <c r="AA320" i="18"/>
  <c r="AA103" i="18" s="1"/>
  <c r="AA71" i="11" s="1"/>
  <c r="AB316" i="18"/>
  <c r="AA25" i="9"/>
  <c r="AA45" i="9" s="1"/>
  <c r="AA27" i="9"/>
  <c r="AA47" i="9" s="1"/>
  <c r="X29" i="19"/>
  <c r="X103" i="11" s="1"/>
  <c r="X105" i="11" s="1"/>
  <c r="Z20" i="16"/>
  <c r="K93" i="11" l="1"/>
  <c r="K98" i="11" s="1"/>
  <c r="K114" i="11" s="1"/>
  <c r="K15" i="11" s="1"/>
  <c r="K171" i="11"/>
  <c r="J15" i="11"/>
  <c r="J12" i="11"/>
  <c r="AD139" i="11"/>
  <c r="AC166" i="11"/>
  <c r="Z28" i="19"/>
  <c r="Y29" i="19"/>
  <c r="Y103" i="11" s="1"/>
  <c r="Y105" i="11" s="1"/>
  <c r="Z27" i="19"/>
  <c r="Y72" i="11"/>
  <c r="Y73" i="11" s="1"/>
  <c r="Z26" i="19"/>
  <c r="AA20" i="16"/>
  <c r="AE232" i="18"/>
  <c r="AD235" i="18"/>
  <c r="AB25" i="9"/>
  <c r="AB45" i="9" s="1"/>
  <c r="Z104" i="18"/>
  <c r="Z64" i="11"/>
  <c r="Z63" i="11" s="1"/>
  <c r="Z13" i="9" s="1"/>
  <c r="AD4" i="19"/>
  <c r="AD4" i="18"/>
  <c r="AD4" i="16"/>
  <c r="AD4" i="15"/>
  <c r="AE4" i="11"/>
  <c r="AD6" i="11"/>
  <c r="AD5" i="11"/>
  <c r="AD4" i="9"/>
  <c r="AB112" i="11"/>
  <c r="AC108" i="11"/>
  <c r="AB213" i="18"/>
  <c r="AB238" i="18" s="1"/>
  <c r="AB97" i="18" s="1"/>
  <c r="AB65" i="11" s="1"/>
  <c r="AC199" i="18"/>
  <c r="AC295" i="18"/>
  <c r="AC100" i="18" s="1"/>
  <c r="AC68" i="11" s="1"/>
  <c r="AD275" i="18"/>
  <c r="AA186" i="18"/>
  <c r="AA96" i="18" s="1"/>
  <c r="AA26" i="9"/>
  <c r="AA46" i="9" s="1"/>
  <c r="AA52" i="9" s="1"/>
  <c r="AB320" i="18"/>
  <c r="AB103" i="18" s="1"/>
  <c r="AB71" i="11" s="1"/>
  <c r="AC316" i="18"/>
  <c r="Z25" i="19"/>
  <c r="AE224" i="18"/>
  <c r="AD228" i="18"/>
  <c r="K132" i="11"/>
  <c r="K11" i="11"/>
  <c r="AA45" i="19"/>
  <c r="AA59" i="19"/>
  <c r="AA61" i="19"/>
  <c r="AA60" i="19"/>
  <c r="AA62" i="19"/>
  <c r="AA58" i="19"/>
  <c r="AA50" i="19"/>
  <c r="AA47" i="19"/>
  <c r="AA49" i="19"/>
  <c r="AA48" i="19"/>
  <c r="AA57" i="19"/>
  <c r="AA46" i="19"/>
  <c r="AB91" i="18"/>
  <c r="AB108" i="18"/>
  <c r="Z24" i="19"/>
  <c r="Z51" i="19"/>
  <c r="Z158" i="11" s="1"/>
  <c r="Z23" i="19"/>
  <c r="Y159" i="11"/>
  <c r="Y14" i="9"/>
  <c r="AB27" i="9"/>
  <c r="AB47" i="9" s="1"/>
  <c r="X77" i="11"/>
  <c r="AF56" i="16"/>
  <c r="AE59" i="16"/>
  <c r="AE19" i="16" s="1"/>
  <c r="AE59" i="11" s="1"/>
  <c r="AB5" i="19"/>
  <c r="AB5" i="18"/>
  <c r="AB152" i="11"/>
  <c r="AB5" i="16"/>
  <c r="AB5" i="15"/>
  <c r="AC7" i="11"/>
  <c r="AB5" i="9"/>
  <c r="AC90" i="18"/>
  <c r="AC185" i="18" s="1"/>
  <c r="AC87" i="18"/>
  <c r="AC182" i="18" s="1"/>
  <c r="AC88" i="18"/>
  <c r="AC183" i="18" s="1"/>
  <c r="AC86" i="18"/>
  <c r="AC181" i="18" s="1"/>
  <c r="AC89" i="18"/>
  <c r="AC184" i="18" s="1"/>
  <c r="AC82" i="18"/>
  <c r="AC177" i="18" s="1"/>
  <c r="AC73" i="18"/>
  <c r="AC168" i="18" s="1"/>
  <c r="AC65" i="18"/>
  <c r="AC160" i="18" s="1"/>
  <c r="AC68" i="18"/>
  <c r="AC163" i="18" s="1"/>
  <c r="AC80" i="18"/>
  <c r="AC175" i="18" s="1"/>
  <c r="AC71" i="18"/>
  <c r="AC166" i="18" s="1"/>
  <c r="AC83" i="18"/>
  <c r="AC178" i="18" s="1"/>
  <c r="AC74" i="18"/>
  <c r="AC169" i="18" s="1"/>
  <c r="AC66" i="18"/>
  <c r="AC161" i="18" s="1"/>
  <c r="AC85" i="18"/>
  <c r="AC180" i="18" s="1"/>
  <c r="AC78" i="18"/>
  <c r="AC173" i="18" s="1"/>
  <c r="AC69" i="18"/>
  <c r="AC164" i="18" s="1"/>
  <c r="AC81" i="18"/>
  <c r="AC176" i="18" s="1"/>
  <c r="AC72" i="18"/>
  <c r="AC167" i="18" s="1"/>
  <c r="AC64" i="18"/>
  <c r="AC159" i="18" s="1"/>
  <c r="AC84" i="18"/>
  <c r="AC179" i="18" s="1"/>
  <c r="AC67" i="18"/>
  <c r="AC162" i="18" s="1"/>
  <c r="AC79" i="18"/>
  <c r="AC174" i="18" s="1"/>
  <c r="AC70" i="18"/>
  <c r="AC165" i="18" s="1"/>
  <c r="AC55" i="18"/>
  <c r="AC150" i="18" s="1"/>
  <c r="AC47" i="18"/>
  <c r="AC142" i="18" s="1"/>
  <c r="AC43" i="18"/>
  <c r="AC138" i="18" s="1"/>
  <c r="AC35" i="18"/>
  <c r="AC130" i="18" s="1"/>
  <c r="AC23" i="18"/>
  <c r="AC118" i="18" s="1"/>
  <c r="AC15" i="18"/>
  <c r="AC110" i="18" s="1"/>
  <c r="AC58" i="18"/>
  <c r="AC153" i="18" s="1"/>
  <c r="AC50" i="18"/>
  <c r="AC145" i="18" s="1"/>
  <c r="AC38" i="18"/>
  <c r="AC133" i="18" s="1"/>
  <c r="AC30" i="18"/>
  <c r="AC125" i="18" s="1"/>
  <c r="AC18" i="18"/>
  <c r="AC113" i="18" s="1"/>
  <c r="AC53" i="18"/>
  <c r="AC148" i="18" s="1"/>
  <c r="AC41" i="18"/>
  <c r="AC136" i="18" s="1"/>
  <c r="AC33" i="18"/>
  <c r="AC128" i="18" s="1"/>
  <c r="AC21" i="18"/>
  <c r="AC116" i="18" s="1"/>
  <c r="AC13" i="18"/>
  <c r="AC56" i="18"/>
  <c r="AC151" i="18" s="1"/>
  <c r="AC48" i="18"/>
  <c r="AC143" i="18" s="1"/>
  <c r="AC36" i="18"/>
  <c r="AC131" i="18" s="1"/>
  <c r="AC24" i="18"/>
  <c r="AC119" i="18" s="1"/>
  <c r="AC16" i="18"/>
  <c r="AC111" i="18" s="1"/>
  <c r="AC63" i="18"/>
  <c r="AC158" i="18" s="1"/>
  <c r="AC59" i="18"/>
  <c r="AC154" i="18" s="1"/>
  <c r="AC51" i="18"/>
  <c r="AC146" i="18" s="1"/>
  <c r="AC39" i="18"/>
  <c r="AC134" i="18" s="1"/>
  <c r="AC31" i="18"/>
  <c r="AC126" i="18" s="1"/>
  <c r="AC19" i="18"/>
  <c r="AC114" i="18" s="1"/>
  <c r="AC54" i="18"/>
  <c r="AC149" i="18" s="1"/>
  <c r="AC42" i="18"/>
  <c r="AC137" i="18" s="1"/>
  <c r="AC34" i="18"/>
  <c r="AC129" i="18" s="1"/>
  <c r="AC22" i="18"/>
  <c r="AC117" i="18" s="1"/>
  <c r="AC14" i="18"/>
  <c r="AC109" i="18" s="1"/>
  <c r="AC52" i="18"/>
  <c r="AC147" i="18" s="1"/>
  <c r="AC40" i="18"/>
  <c r="AC135" i="18" s="1"/>
  <c r="AC32" i="18"/>
  <c r="AC127" i="18" s="1"/>
  <c r="AC20" i="18"/>
  <c r="AC115" i="18" s="1"/>
  <c r="AC57" i="18"/>
  <c r="AC152" i="18" s="1"/>
  <c r="AC25" i="18"/>
  <c r="AC120" i="18" s="1"/>
  <c r="AC29" i="18"/>
  <c r="AC124" i="18" s="1"/>
  <c r="AC49" i="18"/>
  <c r="AC144" i="18" s="1"/>
  <c r="AC62" i="18"/>
  <c r="AC157" i="18" s="1"/>
  <c r="AC17" i="18"/>
  <c r="AC112" i="18" s="1"/>
  <c r="AC37" i="18"/>
  <c r="AC132" i="18" s="1"/>
  <c r="AC258" i="18"/>
  <c r="AD247" i="18"/>
  <c r="Z52" i="9"/>
  <c r="AD25" i="16"/>
  <c r="AC38" i="16"/>
  <c r="AC17" i="16" s="1"/>
  <c r="L85" i="11"/>
  <c r="L72" i="19"/>
  <c r="AC11" i="19"/>
  <c r="AC10" i="19"/>
  <c r="AC12" i="19"/>
  <c r="Z12" i="9"/>
  <c r="Z60" i="11"/>
  <c r="AB98" i="18"/>
  <c r="AB66" i="11" s="1"/>
  <c r="AB28" i="9"/>
  <c r="AB48" i="9" s="1"/>
  <c r="AB268" i="18"/>
  <c r="AB99" i="18" s="1"/>
  <c r="AB67" i="11" s="1"/>
  <c r="AC265" i="18"/>
  <c r="AE300" i="18"/>
  <c r="AD303" i="18"/>
  <c r="AD101" i="18" s="1"/>
  <c r="AD69" i="11" s="1"/>
  <c r="AB57" i="11"/>
  <c r="Z63" i="19"/>
  <c r="Z75" i="11" s="1"/>
  <c r="Z151" i="11" s="1"/>
  <c r="AB5" i="14"/>
  <c r="AC4" i="14"/>
  <c r="AB6" i="14"/>
  <c r="AD101" i="11"/>
  <c r="AC307" i="18"/>
  <c r="AB312" i="18"/>
  <c r="AB102" i="18" s="1"/>
  <c r="AB70" i="11" s="1"/>
  <c r="AD220" i="18"/>
  <c r="AE217" i="18"/>
  <c r="AA56" i="11"/>
  <c r="AB49" i="16"/>
  <c r="AB18" i="16" s="1"/>
  <c r="AB58" i="11" s="1"/>
  <c r="AC45" i="16"/>
  <c r="AB56" i="11" l="1"/>
  <c r="K14" i="11"/>
  <c r="L147" i="11"/>
  <c r="K18" i="9"/>
  <c r="AD166" i="11"/>
  <c r="AE139" i="11"/>
  <c r="Y76" i="11"/>
  <c r="Y77" i="11" s="1"/>
  <c r="AA24" i="19"/>
  <c r="Z29" i="19"/>
  <c r="Z103" i="11" s="1"/>
  <c r="Z105" i="11" s="1"/>
  <c r="AA12" i="9"/>
  <c r="AA60" i="11"/>
  <c r="AA63" i="19"/>
  <c r="AA75" i="11" s="1"/>
  <c r="AA51" i="19"/>
  <c r="AA158" i="11" s="1"/>
  <c r="AA23" i="19"/>
  <c r="AC112" i="11"/>
  <c r="AD108" i="11"/>
  <c r="AD90" i="18"/>
  <c r="AD185" i="18" s="1"/>
  <c r="AD85" i="18"/>
  <c r="AD180" i="18" s="1"/>
  <c r="AD88" i="18"/>
  <c r="AD183" i="18" s="1"/>
  <c r="AD86" i="18"/>
  <c r="AD181" i="18" s="1"/>
  <c r="AD89" i="18"/>
  <c r="AD184" i="18" s="1"/>
  <c r="AD87" i="18"/>
  <c r="AD182" i="18" s="1"/>
  <c r="AD68" i="18"/>
  <c r="AD163" i="18" s="1"/>
  <c r="AD80" i="18"/>
  <c r="AD175" i="18" s="1"/>
  <c r="AD71" i="18"/>
  <c r="AD166" i="18" s="1"/>
  <c r="AD83" i="18"/>
  <c r="AD178" i="18" s="1"/>
  <c r="AD74" i="18"/>
  <c r="AD169" i="18" s="1"/>
  <c r="AD66" i="18"/>
  <c r="AD161" i="18" s="1"/>
  <c r="AD78" i="18"/>
  <c r="AD173" i="18" s="1"/>
  <c r="AD69" i="18"/>
  <c r="AD164" i="18" s="1"/>
  <c r="AD81" i="18"/>
  <c r="AD176" i="18" s="1"/>
  <c r="AD72" i="18"/>
  <c r="AD167" i="18" s="1"/>
  <c r="AD64" i="18"/>
  <c r="AD159" i="18" s="1"/>
  <c r="AD84" i="18"/>
  <c r="AD179" i="18" s="1"/>
  <c r="AD67" i="18"/>
  <c r="AD162" i="18" s="1"/>
  <c r="AD79" i="18"/>
  <c r="AD174" i="18" s="1"/>
  <c r="AD70" i="18"/>
  <c r="AD165" i="18" s="1"/>
  <c r="AD82" i="18"/>
  <c r="AD177" i="18" s="1"/>
  <c r="AD73" i="18"/>
  <c r="AD168" i="18" s="1"/>
  <c r="AD65" i="18"/>
  <c r="AD160" i="18" s="1"/>
  <c r="AD58" i="18"/>
  <c r="AD153" i="18" s="1"/>
  <c r="AD50" i="18"/>
  <c r="AD145" i="18" s="1"/>
  <c r="AD38" i="18"/>
  <c r="AD133" i="18" s="1"/>
  <c r="AD30" i="18"/>
  <c r="AD125" i="18" s="1"/>
  <c r="AD18" i="18"/>
  <c r="AD113" i="18" s="1"/>
  <c r="AD53" i="18"/>
  <c r="AD148" i="18" s="1"/>
  <c r="AD41" i="18"/>
  <c r="AD136" i="18" s="1"/>
  <c r="AD33" i="18"/>
  <c r="AD128" i="18" s="1"/>
  <c r="AD21" i="18"/>
  <c r="AD116" i="18" s="1"/>
  <c r="AD13" i="18"/>
  <c r="AD56" i="18"/>
  <c r="AD151" i="18" s="1"/>
  <c r="AD48" i="18"/>
  <c r="AD143" i="18" s="1"/>
  <c r="AD36" i="18"/>
  <c r="AD131" i="18" s="1"/>
  <c r="AD24" i="18"/>
  <c r="AD119" i="18" s="1"/>
  <c r="AD16" i="18"/>
  <c r="AD111" i="18" s="1"/>
  <c r="AD63" i="18"/>
  <c r="AD158" i="18" s="1"/>
  <c r="AD59" i="18"/>
  <c r="AD154" i="18" s="1"/>
  <c r="AD51" i="18"/>
  <c r="AD146" i="18" s="1"/>
  <c r="AD39" i="18"/>
  <c r="AD134" i="18" s="1"/>
  <c r="AD31" i="18"/>
  <c r="AD126" i="18" s="1"/>
  <c r="AD19" i="18"/>
  <c r="AD114" i="18" s="1"/>
  <c r="AD54" i="18"/>
  <c r="AD149" i="18" s="1"/>
  <c r="AD42" i="18"/>
  <c r="AD137" i="18" s="1"/>
  <c r="AD34" i="18"/>
  <c r="AD129" i="18" s="1"/>
  <c r="AD22" i="18"/>
  <c r="AD117" i="18" s="1"/>
  <c r="AD14" i="18"/>
  <c r="AD109" i="18" s="1"/>
  <c r="AD62" i="18"/>
  <c r="AD157" i="18" s="1"/>
  <c r="AD57" i="18"/>
  <c r="AD152" i="18" s="1"/>
  <c r="AD49" i="18"/>
  <c r="AD144" i="18" s="1"/>
  <c r="AD37" i="18"/>
  <c r="AD132" i="18" s="1"/>
  <c r="AD29" i="18"/>
  <c r="AD124" i="18" s="1"/>
  <c r="AD25" i="18"/>
  <c r="AD120" i="18" s="1"/>
  <c r="AD17" i="18"/>
  <c r="AD112" i="18" s="1"/>
  <c r="AD55" i="18"/>
  <c r="AD150" i="18" s="1"/>
  <c r="AD47" i="18"/>
  <c r="AD142" i="18" s="1"/>
  <c r="AD43" i="18"/>
  <c r="AD138" i="18" s="1"/>
  <c r="AD35" i="18"/>
  <c r="AD130" i="18" s="1"/>
  <c r="AD23" i="18"/>
  <c r="AD118" i="18" s="1"/>
  <c r="AD15" i="18"/>
  <c r="AD110" i="18" s="1"/>
  <c r="AD32" i="18"/>
  <c r="AD127" i="18" s="1"/>
  <c r="AD52" i="18"/>
  <c r="AD147" i="18" s="1"/>
  <c r="AD20" i="18"/>
  <c r="AD115" i="18" s="1"/>
  <c r="AD40" i="18"/>
  <c r="AD135" i="18" s="1"/>
  <c r="L150" i="11"/>
  <c r="L153" i="11" s="1"/>
  <c r="L86" i="11"/>
  <c r="L138" i="11"/>
  <c r="AB61" i="19"/>
  <c r="AB59" i="19"/>
  <c r="AB60" i="19"/>
  <c r="AB62" i="19"/>
  <c r="AB57" i="19"/>
  <c r="AB50" i="19"/>
  <c r="AB46" i="19"/>
  <c r="AB47" i="19"/>
  <c r="AB48" i="19"/>
  <c r="AB58" i="19"/>
  <c r="AB49" i="19"/>
  <c r="AA26" i="19"/>
  <c r="AD11" i="19"/>
  <c r="AD12" i="19"/>
  <c r="AD10" i="19"/>
  <c r="L164" i="11"/>
  <c r="L167" i="11" s="1"/>
  <c r="L73" i="19"/>
  <c r="AC27" i="9"/>
  <c r="AC47" i="9" s="1"/>
  <c r="AC5" i="19"/>
  <c r="AC5" i="18"/>
  <c r="AC5" i="16"/>
  <c r="AC5" i="15"/>
  <c r="AC152" i="11"/>
  <c r="AD7" i="11"/>
  <c r="AC5" i="9"/>
  <c r="AG56" i="16"/>
  <c r="AF59" i="16"/>
  <c r="AF19" i="16" s="1"/>
  <c r="AF59" i="11" s="1"/>
  <c r="Z159" i="11"/>
  <c r="Z14" i="9"/>
  <c r="AA27" i="19"/>
  <c r="K13" i="11"/>
  <c r="K12" i="11"/>
  <c r="AA104" i="18"/>
  <c r="AA64" i="11"/>
  <c r="AA63" i="11" s="1"/>
  <c r="AA13" i="9" s="1"/>
  <c r="AE220" i="18"/>
  <c r="AF217" i="18"/>
  <c r="AC91" i="18"/>
  <c r="AC108" i="18"/>
  <c r="AD307" i="18"/>
  <c r="AC312" i="18"/>
  <c r="AC102" i="18" s="1"/>
  <c r="AC70" i="11" s="1"/>
  <c r="AA25" i="19"/>
  <c r="AD295" i="18"/>
  <c r="AD100" i="18" s="1"/>
  <c r="AD68" i="11" s="1"/>
  <c r="AE275" i="18"/>
  <c r="Z72" i="11"/>
  <c r="Z61" i="11"/>
  <c r="AD258" i="18"/>
  <c r="AE247" i="18"/>
  <c r="AB186" i="18"/>
  <c r="AB96" i="18" s="1"/>
  <c r="AB26" i="9"/>
  <c r="AB46" i="9" s="1"/>
  <c r="AB52" i="9" s="1"/>
  <c r="AA28" i="19"/>
  <c r="AE228" i="18"/>
  <c r="AF224" i="18"/>
  <c r="AE4" i="19"/>
  <c r="AE4" i="18"/>
  <c r="AE4" i="16"/>
  <c r="AE4" i="15"/>
  <c r="AF4" i="11"/>
  <c r="AE6" i="11"/>
  <c r="AE5" i="11"/>
  <c r="AE81" i="11" s="1"/>
  <c r="AE83" i="11" s="1"/>
  <c r="AE4" i="9"/>
  <c r="AC5" i="14"/>
  <c r="AD4" i="14"/>
  <c r="AC6" i="14"/>
  <c r="AC57" i="11"/>
  <c r="AB12" i="9"/>
  <c r="AB60" i="11"/>
  <c r="AD38" i="16"/>
  <c r="AD17" i="16" s="1"/>
  <c r="AE25" i="16"/>
  <c r="AB20" i="16"/>
  <c r="AE101" i="11"/>
  <c r="AC49" i="16"/>
  <c r="AC18" i="16" s="1"/>
  <c r="AC58" i="11" s="1"/>
  <c r="AD45" i="16"/>
  <c r="AE303" i="18"/>
  <c r="AE101" i="18" s="1"/>
  <c r="AE69" i="11" s="1"/>
  <c r="AF300" i="18"/>
  <c r="AC98" i="18"/>
  <c r="AC66" i="11" s="1"/>
  <c r="AC28" i="9"/>
  <c r="AC48" i="9" s="1"/>
  <c r="AB45" i="19"/>
  <c r="AC213" i="18"/>
  <c r="AC238" i="18" s="1"/>
  <c r="AC97" i="18" s="1"/>
  <c r="AC65" i="11" s="1"/>
  <c r="AD199" i="18"/>
  <c r="AF232" i="18"/>
  <c r="AE235" i="18"/>
  <c r="AC268" i="18"/>
  <c r="AC99" i="18" s="1"/>
  <c r="AC67" i="11" s="1"/>
  <c r="AD265" i="18"/>
  <c r="AC320" i="18"/>
  <c r="AC103" i="18" s="1"/>
  <c r="AC71" i="11" s="1"/>
  <c r="AD316" i="18"/>
  <c r="L171" i="11" l="1"/>
  <c r="L93" i="11"/>
  <c r="L98" i="11" s="1"/>
  <c r="L114" i="11" s="1"/>
  <c r="AF139" i="11"/>
  <c r="AE166" i="11"/>
  <c r="AC45" i="19"/>
  <c r="AD213" i="18"/>
  <c r="AD238" i="18" s="1"/>
  <c r="AD97" i="18" s="1"/>
  <c r="AD65" i="11" s="1"/>
  <c r="AE199" i="18"/>
  <c r="AC56" i="11"/>
  <c r="Z73" i="11"/>
  <c r="Z76" i="11"/>
  <c r="AF220" i="18"/>
  <c r="AG217" i="18"/>
  <c r="AB26" i="19"/>
  <c r="AA159" i="11"/>
  <c r="AA14" i="9"/>
  <c r="AA29" i="19"/>
  <c r="AA103" i="11" s="1"/>
  <c r="AA105" i="11" s="1"/>
  <c r="AF101" i="11"/>
  <c r="AC20" i="16"/>
  <c r="AF4" i="19"/>
  <c r="AF4" i="18"/>
  <c r="AF4" i="16"/>
  <c r="AF4" i="15"/>
  <c r="AG4" i="11"/>
  <c r="AF6" i="11"/>
  <c r="AF5" i="11"/>
  <c r="AF81" i="11" s="1"/>
  <c r="AF83" i="11" s="1"/>
  <c r="AF4" i="9"/>
  <c r="AB51" i="19"/>
  <c r="AB158" i="11" s="1"/>
  <c r="AB23" i="19"/>
  <c r="AB104" i="18"/>
  <c r="AB64" i="11"/>
  <c r="AB63" i="11" s="1"/>
  <c r="AB13" i="9" s="1"/>
  <c r="AE295" i="18"/>
  <c r="AE100" i="18" s="1"/>
  <c r="AE68" i="11" s="1"/>
  <c r="AF275" i="18"/>
  <c r="AB25" i="19"/>
  <c r="AA151" i="11"/>
  <c r="E46" i="12"/>
  <c r="AC25" i="9"/>
  <c r="AC45" i="9" s="1"/>
  <c r="AD268" i="18"/>
  <c r="AD99" i="18" s="1"/>
  <c r="AD67" i="11" s="1"/>
  <c r="AE265" i="18"/>
  <c r="AE38" i="16"/>
  <c r="AE17" i="16" s="1"/>
  <c r="AF25" i="16"/>
  <c r="AD5" i="14"/>
  <c r="AE4" i="14"/>
  <c r="AD6" i="14"/>
  <c r="AE90" i="18"/>
  <c r="AE185" i="18" s="1"/>
  <c r="AE85" i="18"/>
  <c r="AE180" i="18" s="1"/>
  <c r="AE88" i="18"/>
  <c r="AE183" i="18" s="1"/>
  <c r="AE86" i="18"/>
  <c r="AE181" i="18" s="1"/>
  <c r="AE89" i="18"/>
  <c r="AE184" i="18" s="1"/>
  <c r="AE87" i="18"/>
  <c r="AE182" i="18" s="1"/>
  <c r="AE80" i="18"/>
  <c r="AE175" i="18" s="1"/>
  <c r="AE71" i="18"/>
  <c r="AE166" i="18" s="1"/>
  <c r="AE63" i="18"/>
  <c r="AE158" i="18" s="1"/>
  <c r="AE83" i="18"/>
  <c r="AE178" i="18" s="1"/>
  <c r="AE74" i="18"/>
  <c r="AE169" i="18" s="1"/>
  <c r="AE66" i="18"/>
  <c r="AE161" i="18" s="1"/>
  <c r="AE78" i="18"/>
  <c r="AE173" i="18" s="1"/>
  <c r="AE69" i="18"/>
  <c r="AE164" i="18" s="1"/>
  <c r="AE81" i="18"/>
  <c r="AE176" i="18" s="1"/>
  <c r="AE72" i="18"/>
  <c r="AE167" i="18" s="1"/>
  <c r="AE64" i="18"/>
  <c r="AE159" i="18" s="1"/>
  <c r="AE84" i="18"/>
  <c r="AE179" i="18" s="1"/>
  <c r="AE67" i="18"/>
  <c r="AE162" i="18" s="1"/>
  <c r="AE79" i="18"/>
  <c r="AE174" i="18" s="1"/>
  <c r="AE70" i="18"/>
  <c r="AE165" i="18" s="1"/>
  <c r="AE82" i="18"/>
  <c r="AE177" i="18" s="1"/>
  <c r="AE73" i="18"/>
  <c r="AE168" i="18" s="1"/>
  <c r="AE68" i="18"/>
  <c r="AE163" i="18" s="1"/>
  <c r="AE53" i="18"/>
  <c r="AE148" i="18" s="1"/>
  <c r="AE41" i="18"/>
  <c r="AE136" i="18" s="1"/>
  <c r="AE33" i="18"/>
  <c r="AE128" i="18" s="1"/>
  <c r="AE21" i="18"/>
  <c r="AE116" i="18" s="1"/>
  <c r="AE13" i="18"/>
  <c r="AE56" i="18"/>
  <c r="AE151" i="18" s="1"/>
  <c r="AE48" i="18"/>
  <c r="AE143" i="18" s="1"/>
  <c r="AE36" i="18"/>
  <c r="AE131" i="18" s="1"/>
  <c r="AE24" i="18"/>
  <c r="AE119" i="18" s="1"/>
  <c r="AE16" i="18"/>
  <c r="AE111" i="18" s="1"/>
  <c r="AE65" i="18"/>
  <c r="AE160" i="18" s="1"/>
  <c r="AE59" i="18"/>
  <c r="AE154" i="18" s="1"/>
  <c r="AE51" i="18"/>
  <c r="AE146" i="18" s="1"/>
  <c r="AE39" i="18"/>
  <c r="AE134" i="18" s="1"/>
  <c r="AE31" i="18"/>
  <c r="AE126" i="18" s="1"/>
  <c r="AE19" i="18"/>
  <c r="AE114" i="18" s="1"/>
  <c r="AE54" i="18"/>
  <c r="AE149" i="18" s="1"/>
  <c r="AE42" i="18"/>
  <c r="AE137" i="18" s="1"/>
  <c r="AE34" i="18"/>
  <c r="AE129" i="18" s="1"/>
  <c r="AE22" i="18"/>
  <c r="AE117" i="18" s="1"/>
  <c r="AE14" i="18"/>
  <c r="AE109" i="18" s="1"/>
  <c r="AE62" i="18"/>
  <c r="AE157" i="18" s="1"/>
  <c r="AE57" i="18"/>
  <c r="AE152" i="18" s="1"/>
  <c r="AE49" i="18"/>
  <c r="AE144" i="18" s="1"/>
  <c r="AE37" i="18"/>
  <c r="AE132" i="18" s="1"/>
  <c r="AE29" i="18"/>
  <c r="AE124" i="18" s="1"/>
  <c r="AE25" i="18"/>
  <c r="AE120" i="18" s="1"/>
  <c r="AE17" i="18"/>
  <c r="AE112" i="18" s="1"/>
  <c r="AE52" i="18"/>
  <c r="AE147" i="18" s="1"/>
  <c r="AE40" i="18"/>
  <c r="AE135" i="18" s="1"/>
  <c r="AE32" i="18"/>
  <c r="AE127" i="18" s="1"/>
  <c r="AE20" i="18"/>
  <c r="AE115" i="18" s="1"/>
  <c r="AE58" i="18"/>
  <c r="AE153" i="18" s="1"/>
  <c r="AE50" i="18"/>
  <c r="AE145" i="18" s="1"/>
  <c r="AE38" i="18"/>
  <c r="AE133" i="18" s="1"/>
  <c r="AE30" i="18"/>
  <c r="AE125" i="18" s="1"/>
  <c r="AE18" i="18"/>
  <c r="AE113" i="18" s="1"/>
  <c r="AE23" i="18"/>
  <c r="AE118" i="18" s="1"/>
  <c r="AE43" i="18"/>
  <c r="AE138" i="18" s="1"/>
  <c r="AE47" i="18"/>
  <c r="AE142" i="18" s="1"/>
  <c r="AE15" i="18"/>
  <c r="AE110" i="18" s="1"/>
  <c r="AE35" i="18"/>
  <c r="AE130" i="18" s="1"/>
  <c r="AE55" i="18"/>
  <c r="AE150" i="18" s="1"/>
  <c r="AD98" i="18"/>
  <c r="AD66" i="11" s="1"/>
  <c r="AD28" i="9"/>
  <c r="AD48" i="9" s="1"/>
  <c r="AH56" i="16"/>
  <c r="AG59" i="16"/>
  <c r="AG19" i="16" s="1"/>
  <c r="AG59" i="11" s="1"/>
  <c r="AC61" i="19"/>
  <c r="AC60" i="19"/>
  <c r="AC62" i="19"/>
  <c r="AC57" i="19"/>
  <c r="AC59" i="19"/>
  <c r="AC48" i="19"/>
  <c r="AC50" i="19"/>
  <c r="AC46" i="19"/>
  <c r="AC49" i="19"/>
  <c r="AC47" i="19"/>
  <c r="AC58" i="19"/>
  <c r="AB28" i="19"/>
  <c r="AD91" i="18"/>
  <c r="AD108" i="18"/>
  <c r="AA72" i="11"/>
  <c r="AA61" i="11"/>
  <c r="AD25" i="9"/>
  <c r="AD45" i="9" s="1"/>
  <c r="AD57" i="11"/>
  <c r="AE12" i="19"/>
  <c r="AE10" i="19"/>
  <c r="AE11" i="19"/>
  <c r="AB63" i="19"/>
  <c r="AB75" i="11" s="1"/>
  <c r="L140" i="11"/>
  <c r="AD320" i="18"/>
  <c r="AD103" i="18" s="1"/>
  <c r="AD71" i="11" s="1"/>
  <c r="AE316" i="18"/>
  <c r="AF303" i="18"/>
  <c r="AF101" i="18" s="1"/>
  <c r="AF69" i="11" s="1"/>
  <c r="AG300" i="18"/>
  <c r="AB72" i="11"/>
  <c r="AB61" i="11"/>
  <c r="AG224" i="18"/>
  <c r="AF228" i="18"/>
  <c r="AE307" i="18"/>
  <c r="AD312" i="18"/>
  <c r="AD102" i="18" s="1"/>
  <c r="AD70" i="11" s="1"/>
  <c r="AD5" i="19"/>
  <c r="AD5" i="18"/>
  <c r="AD5" i="15"/>
  <c r="AD5" i="16"/>
  <c r="AD152" i="11"/>
  <c r="AE7" i="11"/>
  <c r="AD5" i="9"/>
  <c r="L128" i="11"/>
  <c r="L130" i="11" s="1"/>
  <c r="L120" i="11"/>
  <c r="L125" i="11" s="1"/>
  <c r="M71" i="19"/>
  <c r="M79" i="11" s="1"/>
  <c r="AD112" i="11"/>
  <c r="AE108" i="11"/>
  <c r="AE258" i="18"/>
  <c r="AF247" i="18"/>
  <c r="AB24" i="19"/>
  <c r="AF235" i="18"/>
  <c r="AG232" i="18"/>
  <c r="AD49" i="16"/>
  <c r="AD18" i="16" s="1"/>
  <c r="AD58" i="11" s="1"/>
  <c r="AE45" i="16"/>
  <c r="AC186" i="18"/>
  <c r="AC96" i="18" s="1"/>
  <c r="AC26" i="9"/>
  <c r="AC46" i="9" s="1"/>
  <c r="AB27" i="19"/>
  <c r="AD27" i="9"/>
  <c r="AD47" i="9" s="1"/>
  <c r="AC27" i="19" l="1"/>
  <c r="L15" i="11"/>
  <c r="M147" i="11"/>
  <c r="L18" i="9"/>
  <c r="AF166" i="11"/>
  <c r="AG139" i="11"/>
  <c r="AD56" i="11"/>
  <c r="AD12" i="9" s="1"/>
  <c r="AC51" i="19"/>
  <c r="AC158" i="11" s="1"/>
  <c r="AC159" i="11" s="1"/>
  <c r="M85" i="11"/>
  <c r="M72" i="19"/>
  <c r="AB76" i="11"/>
  <c r="AB73" i="11"/>
  <c r="AD186" i="18"/>
  <c r="AD96" i="18" s="1"/>
  <c r="AD26" i="9"/>
  <c r="AD46" i="9" s="1"/>
  <c r="AD52" i="9" s="1"/>
  <c r="AC26" i="19"/>
  <c r="AF265" i="18"/>
  <c r="AE268" i="18"/>
  <c r="AE99" i="18" s="1"/>
  <c r="AE67" i="11" s="1"/>
  <c r="AB29" i="19"/>
  <c r="AB103" i="11" s="1"/>
  <c r="AB105" i="11" s="1"/>
  <c r="AF90" i="18"/>
  <c r="AF185" i="18" s="1"/>
  <c r="AF88" i="18"/>
  <c r="AF183" i="18" s="1"/>
  <c r="AF86" i="18"/>
  <c r="AF181" i="18" s="1"/>
  <c r="AF89" i="18"/>
  <c r="AF184" i="18" s="1"/>
  <c r="AF87" i="18"/>
  <c r="AF182" i="18" s="1"/>
  <c r="AF85" i="18"/>
  <c r="AF180" i="18" s="1"/>
  <c r="AF83" i="18"/>
  <c r="AF178" i="18" s="1"/>
  <c r="AF74" i="18"/>
  <c r="AF169" i="18" s="1"/>
  <c r="AF66" i="18"/>
  <c r="AF161" i="18" s="1"/>
  <c r="AF78" i="18"/>
  <c r="AF173" i="18" s="1"/>
  <c r="AF69" i="18"/>
  <c r="AF164" i="18" s="1"/>
  <c r="AF81" i="18"/>
  <c r="AF176" i="18" s="1"/>
  <c r="AF72" i="18"/>
  <c r="AF167" i="18" s="1"/>
  <c r="AF64" i="18"/>
  <c r="AF159" i="18" s="1"/>
  <c r="AF84" i="18"/>
  <c r="AF179" i="18" s="1"/>
  <c r="AF67" i="18"/>
  <c r="AF162" i="18" s="1"/>
  <c r="AF79" i="18"/>
  <c r="AF174" i="18" s="1"/>
  <c r="AF70" i="18"/>
  <c r="AF165" i="18" s="1"/>
  <c r="AF82" i="18"/>
  <c r="AF177" i="18" s="1"/>
  <c r="AF73" i="18"/>
  <c r="AF168" i="18" s="1"/>
  <c r="AF65" i="18"/>
  <c r="AF160" i="18" s="1"/>
  <c r="AF68" i="18"/>
  <c r="AF163" i="18" s="1"/>
  <c r="AF80" i="18"/>
  <c r="AF175" i="18" s="1"/>
  <c r="AF71" i="18"/>
  <c r="AF166" i="18" s="1"/>
  <c r="AF63" i="18"/>
  <c r="AF158" i="18" s="1"/>
  <c r="AF56" i="18"/>
  <c r="AF151" i="18" s="1"/>
  <c r="AF48" i="18"/>
  <c r="AF143" i="18" s="1"/>
  <c r="AF36" i="18"/>
  <c r="AF131" i="18" s="1"/>
  <c r="AF24" i="18"/>
  <c r="AF119" i="18" s="1"/>
  <c r="AF16" i="18"/>
  <c r="AF111" i="18" s="1"/>
  <c r="AF59" i="18"/>
  <c r="AF154" i="18" s="1"/>
  <c r="AF51" i="18"/>
  <c r="AF146" i="18" s="1"/>
  <c r="AF39" i="18"/>
  <c r="AF134" i="18" s="1"/>
  <c r="AF31" i="18"/>
  <c r="AF126" i="18" s="1"/>
  <c r="AF19" i="18"/>
  <c r="AF114" i="18" s="1"/>
  <c r="AF54" i="18"/>
  <c r="AF149" i="18" s="1"/>
  <c r="AF42" i="18"/>
  <c r="AF137" i="18" s="1"/>
  <c r="AF34" i="18"/>
  <c r="AF129" i="18" s="1"/>
  <c r="AF22" i="18"/>
  <c r="AF117" i="18" s="1"/>
  <c r="AF14" i="18"/>
  <c r="AF109" i="18" s="1"/>
  <c r="AF62" i="18"/>
  <c r="AF157" i="18" s="1"/>
  <c r="AF57" i="18"/>
  <c r="AF152" i="18" s="1"/>
  <c r="AF49" i="18"/>
  <c r="AF144" i="18" s="1"/>
  <c r="AF37" i="18"/>
  <c r="AF132" i="18" s="1"/>
  <c r="AF29" i="18"/>
  <c r="AF124" i="18" s="1"/>
  <c r="AF25" i="18"/>
  <c r="AF120" i="18" s="1"/>
  <c r="AF17" i="18"/>
  <c r="AF112" i="18" s="1"/>
  <c r="AF52" i="18"/>
  <c r="AF147" i="18" s="1"/>
  <c r="AF40" i="18"/>
  <c r="AF135" i="18" s="1"/>
  <c r="AF32" i="18"/>
  <c r="AF127" i="18" s="1"/>
  <c r="AF20" i="18"/>
  <c r="AF115" i="18" s="1"/>
  <c r="AF55" i="18"/>
  <c r="AF150" i="18" s="1"/>
  <c r="AF47" i="18"/>
  <c r="AF142" i="18" s="1"/>
  <c r="AF43" i="18"/>
  <c r="AF138" i="18" s="1"/>
  <c r="AF35" i="18"/>
  <c r="AF130" i="18" s="1"/>
  <c r="AF23" i="18"/>
  <c r="AF118" i="18" s="1"/>
  <c r="AF15" i="18"/>
  <c r="AF110" i="18" s="1"/>
  <c r="AF53" i="18"/>
  <c r="AF148" i="18" s="1"/>
  <c r="AF41" i="18"/>
  <c r="AF136" i="18" s="1"/>
  <c r="AF33" i="18"/>
  <c r="AF128" i="18" s="1"/>
  <c r="AF21" i="18"/>
  <c r="AF116" i="18" s="1"/>
  <c r="AF13" i="18"/>
  <c r="AF50" i="18"/>
  <c r="AF145" i="18" s="1"/>
  <c r="AF18" i="18"/>
  <c r="AF113" i="18" s="1"/>
  <c r="AF38" i="18"/>
  <c r="AF133" i="18" s="1"/>
  <c r="AF58" i="18"/>
  <c r="AF153" i="18" s="1"/>
  <c r="AF30" i="18"/>
  <c r="AF125" i="18" s="1"/>
  <c r="L132" i="11"/>
  <c r="L11" i="11"/>
  <c r="L14" i="11"/>
  <c r="AG303" i="18"/>
  <c r="AG101" i="18" s="1"/>
  <c r="AG69" i="11" s="1"/>
  <c r="AH300" i="18"/>
  <c r="AD45" i="19"/>
  <c r="AE27" i="9"/>
  <c r="AE47" i="9" s="1"/>
  <c r="AB159" i="11"/>
  <c r="AB14" i="9"/>
  <c r="AF10" i="19"/>
  <c r="AF11" i="19"/>
  <c r="AF12" i="19"/>
  <c r="AG220" i="18"/>
  <c r="AH217" i="18"/>
  <c r="AD61" i="19"/>
  <c r="AD62" i="19"/>
  <c r="AD60" i="19"/>
  <c r="AD57" i="19"/>
  <c r="AD58" i="19"/>
  <c r="AD59" i="19"/>
  <c r="AD47" i="19"/>
  <c r="AD48" i="19"/>
  <c r="AD49" i="19"/>
  <c r="AD50" i="19"/>
  <c r="AD46" i="19"/>
  <c r="AC63" i="19"/>
  <c r="AC75" i="11" s="1"/>
  <c r="AC151" i="11" s="1"/>
  <c r="AC52" i="9"/>
  <c r="AC104" i="18"/>
  <c r="AC64" i="11"/>
  <c r="AC63" i="11" s="1"/>
  <c r="AC13" i="9" s="1"/>
  <c r="AE320" i="18"/>
  <c r="AE103" i="18" s="1"/>
  <c r="AE71" i="11" s="1"/>
  <c r="AF316" i="18"/>
  <c r="AC23" i="19"/>
  <c r="AG101" i="11"/>
  <c r="Z77" i="11"/>
  <c r="AE49" i="16"/>
  <c r="AE18" i="16" s="1"/>
  <c r="AE58" i="11" s="1"/>
  <c r="AF45" i="16"/>
  <c r="AE5" i="19"/>
  <c r="AE5" i="18"/>
  <c r="AE5" i="15"/>
  <c r="AE152" i="11"/>
  <c r="AE5" i="16"/>
  <c r="AF7" i="11"/>
  <c r="AE5" i="9"/>
  <c r="AE312" i="18"/>
  <c r="AE102" i="18" s="1"/>
  <c r="AE70" i="11" s="1"/>
  <c r="AF307" i="18"/>
  <c r="AD20" i="16"/>
  <c r="AC25" i="19"/>
  <c r="AE5" i="14"/>
  <c r="AF4" i="14"/>
  <c r="AE6" i="14"/>
  <c r="AF295" i="18"/>
  <c r="AF100" i="18" s="1"/>
  <c r="AF68" i="11" s="1"/>
  <c r="AG275" i="18"/>
  <c r="AE112" i="11"/>
  <c r="AF108" i="11"/>
  <c r="AH59" i="16"/>
  <c r="AH19" i="16" s="1"/>
  <c r="AH59" i="11" s="1"/>
  <c r="AI56" i="16"/>
  <c r="AG4" i="19"/>
  <c r="AG4" i="18"/>
  <c r="AG4" i="16"/>
  <c r="AG4" i="15"/>
  <c r="AG6" i="11"/>
  <c r="AG5" i="11"/>
  <c r="AG81" i="11" s="1"/>
  <c r="AG83" i="11" s="1"/>
  <c r="AH4" i="11"/>
  <c r="AG4" i="9"/>
  <c r="AC12" i="9"/>
  <c r="AC60" i="11"/>
  <c r="AG235" i="18"/>
  <c r="AH232" i="18"/>
  <c r="AF258" i="18"/>
  <c r="AG247" i="18"/>
  <c r="AG228" i="18"/>
  <c r="AH224" i="18"/>
  <c r="AC24" i="19"/>
  <c r="AE91" i="18"/>
  <c r="AE108" i="18"/>
  <c r="AF38" i="16"/>
  <c r="AF17" i="16" s="1"/>
  <c r="AG25" i="16"/>
  <c r="AE213" i="18"/>
  <c r="AE238" i="18" s="1"/>
  <c r="AE97" i="18" s="1"/>
  <c r="AE65" i="11" s="1"/>
  <c r="AF199" i="18"/>
  <c r="AE98" i="18"/>
  <c r="AE66" i="11" s="1"/>
  <c r="AE28" i="9"/>
  <c r="AE48" i="9" s="1"/>
  <c r="AB151" i="11"/>
  <c r="AA76" i="11"/>
  <c r="AD81" i="11" s="1"/>
  <c r="AD83" i="11" s="1"/>
  <c r="AA73" i="11"/>
  <c r="AC28" i="19"/>
  <c r="AE57" i="11"/>
  <c r="AD60" i="11" l="1"/>
  <c r="AC14" i="9"/>
  <c r="AH139" i="11"/>
  <c r="AG166" i="11"/>
  <c r="AD28" i="19"/>
  <c r="AD27" i="19"/>
  <c r="AE20" i="16"/>
  <c r="AE45" i="19"/>
  <c r="AD25" i="19"/>
  <c r="AE56" i="11"/>
  <c r="AC72" i="11"/>
  <c r="AC61" i="11"/>
  <c r="AG90" i="18"/>
  <c r="AG185" i="18" s="1"/>
  <c r="AG86" i="18"/>
  <c r="AG181" i="18" s="1"/>
  <c r="AG89" i="18"/>
  <c r="AG184" i="18" s="1"/>
  <c r="AG87" i="18"/>
  <c r="AG182" i="18" s="1"/>
  <c r="AG88" i="18"/>
  <c r="AG183" i="18" s="1"/>
  <c r="AG78" i="18"/>
  <c r="AG173" i="18" s="1"/>
  <c r="AG69" i="18"/>
  <c r="AG164" i="18" s="1"/>
  <c r="AG81" i="18"/>
  <c r="AG176" i="18" s="1"/>
  <c r="AG72" i="18"/>
  <c r="AG167" i="18" s="1"/>
  <c r="AG64" i="18"/>
  <c r="AG159" i="18" s="1"/>
  <c r="AG84" i="18"/>
  <c r="AG179" i="18" s="1"/>
  <c r="AG67" i="18"/>
  <c r="AG162" i="18" s="1"/>
  <c r="AG85" i="18"/>
  <c r="AG180" i="18" s="1"/>
  <c r="AG79" i="18"/>
  <c r="AG174" i="18" s="1"/>
  <c r="AG70" i="18"/>
  <c r="AG165" i="18" s="1"/>
  <c r="AG82" i="18"/>
  <c r="AG177" i="18" s="1"/>
  <c r="AG73" i="18"/>
  <c r="AG168" i="18" s="1"/>
  <c r="AG65" i="18"/>
  <c r="AG160" i="18" s="1"/>
  <c r="AG68" i="18"/>
  <c r="AG163" i="18" s="1"/>
  <c r="AG80" i="18"/>
  <c r="AG175" i="18" s="1"/>
  <c r="AG71" i="18"/>
  <c r="AG166" i="18" s="1"/>
  <c r="AG83" i="18"/>
  <c r="AG178" i="18" s="1"/>
  <c r="AG74" i="18"/>
  <c r="AG169" i="18" s="1"/>
  <c r="AG66" i="18"/>
  <c r="AG161" i="18" s="1"/>
  <c r="AG59" i="18"/>
  <c r="AG154" i="18" s="1"/>
  <c r="AG51" i="18"/>
  <c r="AG146" i="18" s="1"/>
  <c r="AG39" i="18"/>
  <c r="AG134" i="18" s="1"/>
  <c r="AG31" i="18"/>
  <c r="AG126" i="18" s="1"/>
  <c r="AG19" i="18"/>
  <c r="AG114" i="18" s="1"/>
  <c r="AG54" i="18"/>
  <c r="AG149" i="18" s="1"/>
  <c r="AG42" i="18"/>
  <c r="AG137" i="18" s="1"/>
  <c r="AG34" i="18"/>
  <c r="AG129" i="18" s="1"/>
  <c r="AG22" i="18"/>
  <c r="AG117" i="18" s="1"/>
  <c r="AG14" i="18"/>
  <c r="AG109" i="18" s="1"/>
  <c r="AG63" i="18"/>
  <c r="AG158" i="18" s="1"/>
  <c r="AG62" i="18"/>
  <c r="AG157" i="18" s="1"/>
  <c r="AG57" i="18"/>
  <c r="AG152" i="18" s="1"/>
  <c r="AG49" i="18"/>
  <c r="AG144" i="18" s="1"/>
  <c r="AG37" i="18"/>
  <c r="AG132" i="18" s="1"/>
  <c r="AG29" i="18"/>
  <c r="AG124" i="18" s="1"/>
  <c r="AG25" i="18"/>
  <c r="AG120" i="18" s="1"/>
  <c r="AG17" i="18"/>
  <c r="AG112" i="18" s="1"/>
  <c r="AG52" i="18"/>
  <c r="AG147" i="18" s="1"/>
  <c r="AG40" i="18"/>
  <c r="AG135" i="18" s="1"/>
  <c r="AG32" i="18"/>
  <c r="AG127" i="18" s="1"/>
  <c r="AG20" i="18"/>
  <c r="AG115" i="18" s="1"/>
  <c r="AG55" i="18"/>
  <c r="AG150" i="18" s="1"/>
  <c r="AG47" i="18"/>
  <c r="AG142" i="18" s="1"/>
  <c r="AG43" i="18"/>
  <c r="AG138" i="18" s="1"/>
  <c r="AG35" i="18"/>
  <c r="AG130" i="18" s="1"/>
  <c r="AG23" i="18"/>
  <c r="AG118" i="18" s="1"/>
  <c r="AG15" i="18"/>
  <c r="AG110" i="18" s="1"/>
  <c r="AG58" i="18"/>
  <c r="AG153" i="18" s="1"/>
  <c r="AG50" i="18"/>
  <c r="AG145" i="18" s="1"/>
  <c r="AG38" i="18"/>
  <c r="AG133" i="18" s="1"/>
  <c r="AG30" i="18"/>
  <c r="AG125" i="18" s="1"/>
  <c r="AG18" i="18"/>
  <c r="AG113" i="18" s="1"/>
  <c r="AG56" i="18"/>
  <c r="AG151" i="18" s="1"/>
  <c r="AG48" i="18"/>
  <c r="AG143" i="18" s="1"/>
  <c r="AG36" i="18"/>
  <c r="AG131" i="18" s="1"/>
  <c r="AG24" i="18"/>
  <c r="AG119" i="18" s="1"/>
  <c r="AG16" i="18"/>
  <c r="AG111" i="18" s="1"/>
  <c r="AG21" i="18"/>
  <c r="AG116" i="18" s="1"/>
  <c r="AG41" i="18"/>
  <c r="AG136" i="18" s="1"/>
  <c r="AG13" i="18"/>
  <c r="AG33" i="18"/>
  <c r="AG128" i="18" s="1"/>
  <c r="AG53" i="18"/>
  <c r="AG148" i="18" s="1"/>
  <c r="AG295" i="18"/>
  <c r="AG100" i="18" s="1"/>
  <c r="AG68" i="11" s="1"/>
  <c r="AH275" i="18"/>
  <c r="AE61" i="19"/>
  <c r="AE62" i="19"/>
  <c r="AE57" i="19"/>
  <c r="AE58" i="19"/>
  <c r="AE60" i="19"/>
  <c r="AE49" i="19"/>
  <c r="AE59" i="19"/>
  <c r="AE47" i="19"/>
  <c r="AE48" i="19"/>
  <c r="AE46" i="19"/>
  <c r="AE50" i="19"/>
  <c r="AH101" i="11"/>
  <c r="AD26" i="19"/>
  <c r="AH303" i="18"/>
  <c r="AH101" i="18" s="1"/>
  <c r="AH69" i="11" s="1"/>
  <c r="AI300" i="18"/>
  <c r="AF312" i="18"/>
  <c r="AF102" i="18" s="1"/>
  <c r="AF70" i="11" s="1"/>
  <c r="AG307" i="18"/>
  <c r="AH228" i="18"/>
  <c r="AI224" i="18"/>
  <c r="AI59" i="16"/>
  <c r="AI19" i="16" s="1"/>
  <c r="AI59" i="11" s="1"/>
  <c r="AJ56" i="16"/>
  <c r="AF49" i="16"/>
  <c r="AF18" i="16" s="1"/>
  <c r="AF58" i="11" s="1"/>
  <c r="AG45" i="16"/>
  <c r="AE25" i="9"/>
  <c r="AE45" i="9" s="1"/>
  <c r="AF91" i="18"/>
  <c r="AF108" i="18"/>
  <c r="AG265" i="18"/>
  <c r="AF268" i="18"/>
  <c r="AF99" i="18" s="1"/>
  <c r="AF67" i="11" s="1"/>
  <c r="M164" i="11"/>
  <c r="M167" i="11" s="1"/>
  <c r="M73" i="19"/>
  <c r="AH235" i="18"/>
  <c r="AI232" i="18"/>
  <c r="AF112" i="11"/>
  <c r="AG108" i="11"/>
  <c r="AF213" i="18"/>
  <c r="AF238" i="18" s="1"/>
  <c r="AF97" i="18" s="1"/>
  <c r="AF65" i="11" s="1"/>
  <c r="AG199" i="18"/>
  <c r="AG12" i="19"/>
  <c r="AG11" i="19"/>
  <c r="AG10" i="19"/>
  <c r="AH4" i="19"/>
  <c r="AH4" i="18"/>
  <c r="AH4" i="15"/>
  <c r="AH4" i="16"/>
  <c r="AH5" i="11"/>
  <c r="AH81" i="11" s="1"/>
  <c r="AH83" i="11" s="1"/>
  <c r="AI4" i="11"/>
  <c r="AH6" i="11"/>
  <c r="AH4" i="9"/>
  <c r="AF6" i="14"/>
  <c r="AF5" i="14"/>
  <c r="AG4" i="14"/>
  <c r="AF5" i="19"/>
  <c r="AF5" i="18"/>
  <c r="AF5" i="15"/>
  <c r="AF152" i="11"/>
  <c r="AF5" i="16"/>
  <c r="AG7" i="11"/>
  <c r="AF5" i="9"/>
  <c r="AD61" i="11"/>
  <c r="AF25" i="9"/>
  <c r="AF45" i="9" s="1"/>
  <c r="AF27" i="9"/>
  <c r="AF47" i="9" s="1"/>
  <c r="M86" i="11"/>
  <c r="M150" i="11"/>
  <c r="M153" i="11" s="1"/>
  <c r="M171" i="11" s="1"/>
  <c r="M138" i="11"/>
  <c r="AF57" i="11"/>
  <c r="AE186" i="18"/>
  <c r="AE96" i="18" s="1"/>
  <c r="AE26" i="9"/>
  <c r="AE46" i="9" s="1"/>
  <c r="AG258" i="18"/>
  <c r="AH247" i="18"/>
  <c r="AD63" i="19"/>
  <c r="AD75" i="11" s="1"/>
  <c r="L13" i="11"/>
  <c r="L12" i="11"/>
  <c r="AC29" i="19"/>
  <c r="AC103" i="11" s="1"/>
  <c r="AC105" i="11" s="1"/>
  <c r="AB77" i="11"/>
  <c r="AA77" i="11"/>
  <c r="AG38" i="16"/>
  <c r="AG17" i="16" s="1"/>
  <c r="AH25" i="16"/>
  <c r="AF98" i="18"/>
  <c r="AF66" i="11" s="1"/>
  <c r="AF28" i="9"/>
  <c r="AF48" i="9" s="1"/>
  <c r="AF320" i="18"/>
  <c r="AF103" i="18" s="1"/>
  <c r="AF71" i="11" s="1"/>
  <c r="AG316" i="18"/>
  <c r="AD24" i="19"/>
  <c r="AD104" i="18"/>
  <c r="AD64" i="11"/>
  <c r="AD63" i="11" s="1"/>
  <c r="AD13" i="9" s="1"/>
  <c r="AH220" i="18"/>
  <c r="AI217" i="18"/>
  <c r="AD51" i="19"/>
  <c r="AD158" i="11" s="1"/>
  <c r="AD23" i="19"/>
  <c r="M93" i="11" l="1"/>
  <c r="M98" i="11" s="1"/>
  <c r="M114" i="11" s="1"/>
  <c r="N147" i="11"/>
  <c r="M18" i="9"/>
  <c r="AH166" i="11"/>
  <c r="AI139" i="11"/>
  <c r="AE24" i="19"/>
  <c r="AE27" i="19"/>
  <c r="AE26" i="19"/>
  <c r="AH258" i="18"/>
  <c r="AI247" i="18"/>
  <c r="AG320" i="18"/>
  <c r="AG103" i="18" s="1"/>
  <c r="AG71" i="11" s="1"/>
  <c r="AH316" i="18"/>
  <c r="AG98" i="18"/>
  <c r="AG66" i="11" s="1"/>
  <c r="AG28" i="9"/>
  <c r="AG48" i="9" s="1"/>
  <c r="AH10" i="19"/>
  <c r="AH12" i="19"/>
  <c r="AH11" i="19"/>
  <c r="AH265" i="18"/>
  <c r="AG268" i="18"/>
  <c r="AG99" i="18" s="1"/>
  <c r="AG67" i="11" s="1"/>
  <c r="AJ59" i="16"/>
  <c r="AJ19" i="16" s="1"/>
  <c r="AJ59" i="11" s="1"/>
  <c r="AK56" i="16"/>
  <c r="AI303" i="18"/>
  <c r="AI101" i="18" s="1"/>
  <c r="AI69" i="11" s="1"/>
  <c r="AJ300" i="18"/>
  <c r="AE25" i="19"/>
  <c r="AF45" i="19"/>
  <c r="AI228" i="18"/>
  <c r="AJ224" i="18"/>
  <c r="AG91" i="18"/>
  <c r="AG108" i="18"/>
  <c r="AF186" i="18"/>
  <c r="AF96" i="18" s="1"/>
  <c r="AF26" i="9"/>
  <c r="AF46" i="9" s="1"/>
  <c r="AF52" i="9" s="1"/>
  <c r="AI4" i="19"/>
  <c r="AI4" i="15"/>
  <c r="AI4" i="18"/>
  <c r="AI4" i="16"/>
  <c r="AI5" i="11"/>
  <c r="AI81" i="11" s="1"/>
  <c r="AI83" i="11" s="1"/>
  <c r="AJ4" i="11"/>
  <c r="AI6" i="11"/>
  <c r="AI4" i="9"/>
  <c r="AI235" i="18"/>
  <c r="AJ232" i="18"/>
  <c r="AG27" i="9"/>
  <c r="AG47" i="9" s="1"/>
  <c r="AG112" i="11"/>
  <c r="AH108" i="11"/>
  <c r="AD29" i="19"/>
  <c r="AD103" i="11" s="1"/>
  <c r="AD105" i="11" s="1"/>
  <c r="AE104" i="18"/>
  <c r="AE64" i="11"/>
  <c r="AE63" i="11" s="1"/>
  <c r="AE13" i="9" s="1"/>
  <c r="AI101" i="11"/>
  <c r="AC76" i="11"/>
  <c r="AC73" i="11"/>
  <c r="AD159" i="11"/>
  <c r="AD14" i="9"/>
  <c r="AH38" i="16"/>
  <c r="AH17" i="16" s="1"/>
  <c r="AI25" i="16"/>
  <c r="AF56" i="11"/>
  <c r="AD72" i="11"/>
  <c r="AF61" i="19"/>
  <c r="AF62" i="19"/>
  <c r="AF57" i="19"/>
  <c r="AF58" i="19"/>
  <c r="AF59" i="19"/>
  <c r="AF48" i="19"/>
  <c r="AF60" i="19"/>
  <c r="AF49" i="19"/>
  <c r="AF50" i="19"/>
  <c r="AF46" i="19"/>
  <c r="AF47" i="19"/>
  <c r="M120" i="11"/>
  <c r="M125" i="11" s="1"/>
  <c r="M128" i="11"/>
  <c r="M130" i="11" s="1"/>
  <c r="N71" i="19"/>
  <c r="N79" i="11" s="1"/>
  <c r="AE52" i="9"/>
  <c r="AE28" i="19"/>
  <c r="AE63" i="19"/>
  <c r="AE75" i="11" s="1"/>
  <c r="AE151" i="11" s="1"/>
  <c r="AE23" i="19"/>
  <c r="AI220" i="18"/>
  <c r="AJ217" i="18"/>
  <c r="AG57" i="11"/>
  <c r="AD151" i="11"/>
  <c r="AF20" i="16"/>
  <c r="AG6" i="14"/>
  <c r="AG5" i="14"/>
  <c r="AH4" i="14"/>
  <c r="AG49" i="16"/>
  <c r="AG18" i="16" s="1"/>
  <c r="AG58" i="11" s="1"/>
  <c r="AH45" i="16"/>
  <c r="AG312" i="18"/>
  <c r="AG102" i="18" s="1"/>
  <c r="AG70" i="11" s="1"/>
  <c r="AH307" i="18"/>
  <c r="AH295" i="18"/>
  <c r="AH100" i="18" s="1"/>
  <c r="AH68" i="11" s="1"/>
  <c r="AI275" i="18"/>
  <c r="AE51" i="19"/>
  <c r="AE158" i="11" s="1"/>
  <c r="M140" i="11"/>
  <c r="M15" i="11" s="1"/>
  <c r="AG5" i="19"/>
  <c r="AG5" i="18"/>
  <c r="AG152" i="11"/>
  <c r="AG5" i="16"/>
  <c r="AG5" i="15"/>
  <c r="AH7" i="11"/>
  <c r="AG5" i="9"/>
  <c r="AH86" i="18"/>
  <c r="AH181" i="18" s="1"/>
  <c r="AH89" i="18"/>
  <c r="AH184" i="18" s="1"/>
  <c r="AH87" i="18"/>
  <c r="AH182" i="18" s="1"/>
  <c r="AH85" i="18"/>
  <c r="AH180" i="18" s="1"/>
  <c r="AH90" i="18"/>
  <c r="AH185" i="18" s="1"/>
  <c r="AH88" i="18"/>
  <c r="AH183" i="18" s="1"/>
  <c r="AH81" i="18"/>
  <c r="AH176" i="18" s="1"/>
  <c r="AH72" i="18"/>
  <c r="AH167" i="18" s="1"/>
  <c r="AH64" i="18"/>
  <c r="AH159" i="18" s="1"/>
  <c r="AH84" i="18"/>
  <c r="AH179" i="18" s="1"/>
  <c r="AH67" i="18"/>
  <c r="AH162" i="18" s="1"/>
  <c r="AH79" i="18"/>
  <c r="AH174" i="18" s="1"/>
  <c r="AH70" i="18"/>
  <c r="AH165" i="18" s="1"/>
  <c r="AH82" i="18"/>
  <c r="AH177" i="18" s="1"/>
  <c r="AH73" i="18"/>
  <c r="AH168" i="18" s="1"/>
  <c r="AH65" i="18"/>
  <c r="AH160" i="18" s="1"/>
  <c r="AH68" i="18"/>
  <c r="AH163" i="18" s="1"/>
  <c r="AH80" i="18"/>
  <c r="AH175" i="18" s="1"/>
  <c r="AH71" i="18"/>
  <c r="AH166" i="18" s="1"/>
  <c r="AH63" i="18"/>
  <c r="AH158" i="18" s="1"/>
  <c r="AH83" i="18"/>
  <c r="AH178" i="18" s="1"/>
  <c r="AH74" i="18"/>
  <c r="AH169" i="18" s="1"/>
  <c r="AH66" i="18"/>
  <c r="AH161" i="18" s="1"/>
  <c r="AH78" i="18"/>
  <c r="AH173" i="18" s="1"/>
  <c r="AH69" i="18"/>
  <c r="AH164" i="18" s="1"/>
  <c r="AH54" i="18"/>
  <c r="AH149" i="18" s="1"/>
  <c r="AH42" i="18"/>
  <c r="AH137" i="18" s="1"/>
  <c r="AH34" i="18"/>
  <c r="AH129" i="18" s="1"/>
  <c r="AH22" i="18"/>
  <c r="AH117" i="18" s="1"/>
  <c r="AH14" i="18"/>
  <c r="AH109" i="18" s="1"/>
  <c r="AH62" i="18"/>
  <c r="AH157" i="18" s="1"/>
  <c r="AH57" i="18"/>
  <c r="AH152" i="18" s="1"/>
  <c r="AH49" i="18"/>
  <c r="AH144" i="18" s="1"/>
  <c r="AH37" i="18"/>
  <c r="AH132" i="18" s="1"/>
  <c r="AH29" i="18"/>
  <c r="AH124" i="18" s="1"/>
  <c r="AH25" i="18"/>
  <c r="AH120" i="18" s="1"/>
  <c r="AH17" i="18"/>
  <c r="AH112" i="18" s="1"/>
  <c r="AH52" i="18"/>
  <c r="AH147" i="18" s="1"/>
  <c r="AH40" i="18"/>
  <c r="AH135" i="18" s="1"/>
  <c r="AH32" i="18"/>
  <c r="AH127" i="18" s="1"/>
  <c r="AH20" i="18"/>
  <c r="AH115" i="18" s="1"/>
  <c r="AH55" i="18"/>
  <c r="AH150" i="18" s="1"/>
  <c r="AH47" i="18"/>
  <c r="AH142" i="18" s="1"/>
  <c r="AH43" i="18"/>
  <c r="AH138" i="18" s="1"/>
  <c r="AH35" i="18"/>
  <c r="AH130" i="18" s="1"/>
  <c r="AH23" i="18"/>
  <c r="AH118" i="18" s="1"/>
  <c r="AH15" i="18"/>
  <c r="AH110" i="18" s="1"/>
  <c r="AH58" i="18"/>
  <c r="AH153" i="18" s="1"/>
  <c r="AH50" i="18"/>
  <c r="AH145" i="18" s="1"/>
  <c r="AH38" i="18"/>
  <c r="AH133" i="18" s="1"/>
  <c r="AH30" i="18"/>
  <c r="AH125" i="18" s="1"/>
  <c r="AH18" i="18"/>
  <c r="AH113" i="18" s="1"/>
  <c r="AH53" i="18"/>
  <c r="AH148" i="18" s="1"/>
  <c r="AH41" i="18"/>
  <c r="AH136" i="18" s="1"/>
  <c r="AH33" i="18"/>
  <c r="AH128" i="18" s="1"/>
  <c r="AH21" i="18"/>
  <c r="AH116" i="18" s="1"/>
  <c r="AH13" i="18"/>
  <c r="AH59" i="18"/>
  <c r="AH154" i="18" s="1"/>
  <c r="AH51" i="18"/>
  <c r="AH146" i="18" s="1"/>
  <c r="AH39" i="18"/>
  <c r="AH134" i="18" s="1"/>
  <c r="AH31" i="18"/>
  <c r="AH126" i="18" s="1"/>
  <c r="AH19" i="18"/>
  <c r="AH114" i="18" s="1"/>
  <c r="AH16" i="18"/>
  <c r="AH111" i="18" s="1"/>
  <c r="AH36" i="18"/>
  <c r="AH131" i="18" s="1"/>
  <c r="AH56" i="18"/>
  <c r="AH151" i="18" s="1"/>
  <c r="AH24" i="18"/>
  <c r="AH119" i="18" s="1"/>
  <c r="AH48" i="18"/>
  <c r="AH143" i="18" s="1"/>
  <c r="AG213" i="18"/>
  <c r="AG238" i="18" s="1"/>
  <c r="AG97" i="18" s="1"/>
  <c r="AG65" i="11" s="1"/>
  <c r="AH199" i="18"/>
  <c r="AE12" i="9"/>
  <c r="AE60" i="11"/>
  <c r="AI166" i="11" l="1"/>
  <c r="AJ139" i="11"/>
  <c r="AG25" i="9"/>
  <c r="AG45" i="9" s="1"/>
  <c r="AF27" i="19"/>
  <c r="AF26" i="19"/>
  <c r="AI4" i="14"/>
  <c r="AH6" i="14"/>
  <c r="AH5" i="14"/>
  <c r="AJ220" i="18"/>
  <c r="AK217" i="18"/>
  <c r="AE159" i="11"/>
  <c r="AE14" i="9"/>
  <c r="N85" i="11"/>
  <c r="N72" i="19"/>
  <c r="AI38" i="16"/>
  <c r="AI17" i="16" s="1"/>
  <c r="AJ25" i="16"/>
  <c r="AK232" i="18"/>
  <c r="AJ235" i="18"/>
  <c r="AF12" i="9"/>
  <c r="AF60" i="11"/>
  <c r="AH213" i="18"/>
  <c r="AH238" i="18" s="1"/>
  <c r="AH97" i="18" s="1"/>
  <c r="AH65" i="11" s="1"/>
  <c r="AI199" i="18"/>
  <c r="AI295" i="18"/>
  <c r="AI100" i="18" s="1"/>
  <c r="AI68" i="11" s="1"/>
  <c r="AJ275" i="18"/>
  <c r="AE29" i="19"/>
  <c r="AE103" i="11" s="1"/>
  <c r="AE105" i="11" s="1"/>
  <c r="AH57" i="11"/>
  <c r="AI11" i="19"/>
  <c r="AI12" i="19"/>
  <c r="AI10" i="19"/>
  <c r="AF51" i="19"/>
  <c r="AF158" i="11" s="1"/>
  <c r="AF23" i="19"/>
  <c r="AK59" i="16"/>
  <c r="AK19" i="16" s="1"/>
  <c r="AK59" i="11" s="1"/>
  <c r="AL56" i="16"/>
  <c r="AH5" i="19"/>
  <c r="AH5" i="18"/>
  <c r="AH5" i="16"/>
  <c r="AH5" i="15"/>
  <c r="AH152" i="11"/>
  <c r="AI7" i="11"/>
  <c r="AH5" i="9"/>
  <c r="AF28" i="19"/>
  <c r="M132" i="11"/>
  <c r="M14" i="11"/>
  <c r="M11" i="11"/>
  <c r="AH320" i="18"/>
  <c r="AH103" i="18" s="1"/>
  <c r="AH71" i="11" s="1"/>
  <c r="AI316" i="18"/>
  <c r="AH27" i="9"/>
  <c r="AH47" i="9" s="1"/>
  <c r="AH312" i="18"/>
  <c r="AH102" i="18" s="1"/>
  <c r="AH70" i="11" s="1"/>
  <c r="AI307" i="18"/>
  <c r="AH112" i="11"/>
  <c r="AI108" i="11"/>
  <c r="AJ4" i="19"/>
  <c r="AJ4" i="18"/>
  <c r="AJ4" i="15"/>
  <c r="AJ4" i="16"/>
  <c r="AJ5" i="11"/>
  <c r="AJ81" i="11" s="1"/>
  <c r="AJ83" i="11" s="1"/>
  <c r="AK4" i="11"/>
  <c r="AJ6" i="11"/>
  <c r="AJ4" i="9"/>
  <c r="AF104" i="18"/>
  <c r="AF64" i="11"/>
  <c r="AF63" i="11" s="1"/>
  <c r="AF13" i="9" s="1"/>
  <c r="AI265" i="18"/>
  <c r="AH268" i="18"/>
  <c r="AH99" i="18" s="1"/>
  <c r="AH67" i="11" s="1"/>
  <c r="AI258" i="18"/>
  <c r="AJ247" i="18"/>
  <c r="AH91" i="18"/>
  <c r="AH108" i="18"/>
  <c r="AG62" i="19"/>
  <c r="AG58" i="19"/>
  <c r="AG61" i="19"/>
  <c r="AG59" i="19"/>
  <c r="AG57" i="19"/>
  <c r="AG60" i="19"/>
  <c r="AG50" i="19"/>
  <c r="AG46" i="19"/>
  <c r="AG48" i="19"/>
  <c r="AG47" i="19"/>
  <c r="AG49" i="19"/>
  <c r="AH49" i="16"/>
  <c r="AH18" i="16" s="1"/>
  <c r="AH58" i="11" s="1"/>
  <c r="AI45" i="16"/>
  <c r="AG56" i="11"/>
  <c r="AF25" i="19"/>
  <c r="AF63" i="19"/>
  <c r="AF75" i="11" s="1"/>
  <c r="AC77" i="11"/>
  <c r="AG186" i="18"/>
  <c r="AG96" i="18" s="1"/>
  <c r="AG26" i="9"/>
  <c r="AG46" i="9" s="1"/>
  <c r="AH98" i="18"/>
  <c r="AH66" i="11" s="1"/>
  <c r="AH28" i="9"/>
  <c r="AH48" i="9" s="1"/>
  <c r="AG20" i="16"/>
  <c r="AF24" i="19"/>
  <c r="AD76" i="11"/>
  <c r="AD73" i="11"/>
  <c r="AJ101" i="11"/>
  <c r="AG45" i="19"/>
  <c r="AE61" i="11"/>
  <c r="AE72" i="11"/>
  <c r="AI90" i="18"/>
  <c r="AI185" i="18" s="1"/>
  <c r="AI89" i="18"/>
  <c r="AI184" i="18" s="1"/>
  <c r="AI87" i="18"/>
  <c r="AI182" i="18" s="1"/>
  <c r="AI85" i="18"/>
  <c r="AI180" i="18" s="1"/>
  <c r="AI88" i="18"/>
  <c r="AI183" i="18" s="1"/>
  <c r="AI86" i="18"/>
  <c r="AI181" i="18" s="1"/>
  <c r="AI84" i="18"/>
  <c r="AI179" i="18" s="1"/>
  <c r="AI67" i="18"/>
  <c r="AI162" i="18" s="1"/>
  <c r="AI79" i="18"/>
  <c r="AI174" i="18" s="1"/>
  <c r="AI70" i="18"/>
  <c r="AI165" i="18" s="1"/>
  <c r="AI82" i="18"/>
  <c r="AI177" i="18" s="1"/>
  <c r="AI73" i="18"/>
  <c r="AI168" i="18" s="1"/>
  <c r="AI65" i="18"/>
  <c r="AI160" i="18" s="1"/>
  <c r="AI68" i="18"/>
  <c r="AI163" i="18" s="1"/>
  <c r="AI80" i="18"/>
  <c r="AI175" i="18" s="1"/>
  <c r="AI71" i="18"/>
  <c r="AI166" i="18" s="1"/>
  <c r="AI63" i="18"/>
  <c r="AI158" i="18" s="1"/>
  <c r="AI83" i="18"/>
  <c r="AI178" i="18" s="1"/>
  <c r="AI74" i="18"/>
  <c r="AI169" i="18" s="1"/>
  <c r="AI66" i="18"/>
  <c r="AI161" i="18" s="1"/>
  <c r="AI78" i="18"/>
  <c r="AI173" i="18" s="1"/>
  <c r="AI69" i="18"/>
  <c r="AI164" i="18" s="1"/>
  <c r="AI81" i="18"/>
  <c r="AI176" i="18" s="1"/>
  <c r="AI72" i="18"/>
  <c r="AI167" i="18" s="1"/>
  <c r="AI64" i="18"/>
  <c r="AI159" i="18" s="1"/>
  <c r="AI62" i="18"/>
  <c r="AI157" i="18" s="1"/>
  <c r="AI57" i="18"/>
  <c r="AI152" i="18" s="1"/>
  <c r="AI49" i="18"/>
  <c r="AI144" i="18" s="1"/>
  <c r="AI37" i="18"/>
  <c r="AI132" i="18" s="1"/>
  <c r="AI29" i="18"/>
  <c r="AI124" i="18" s="1"/>
  <c r="AI25" i="18"/>
  <c r="AI120" i="18" s="1"/>
  <c r="AI17" i="18"/>
  <c r="AI112" i="18" s="1"/>
  <c r="AI52" i="18"/>
  <c r="AI147" i="18" s="1"/>
  <c r="AI40" i="18"/>
  <c r="AI135" i="18" s="1"/>
  <c r="AI32" i="18"/>
  <c r="AI127" i="18" s="1"/>
  <c r="AI20" i="18"/>
  <c r="AI115" i="18" s="1"/>
  <c r="AI55" i="18"/>
  <c r="AI150" i="18" s="1"/>
  <c r="AI47" i="18"/>
  <c r="AI142" i="18" s="1"/>
  <c r="AI43" i="18"/>
  <c r="AI138" i="18" s="1"/>
  <c r="AI35" i="18"/>
  <c r="AI130" i="18" s="1"/>
  <c r="AI23" i="18"/>
  <c r="AI118" i="18" s="1"/>
  <c r="AI15" i="18"/>
  <c r="AI110" i="18" s="1"/>
  <c r="AI58" i="18"/>
  <c r="AI153" i="18" s="1"/>
  <c r="AI50" i="18"/>
  <c r="AI145" i="18" s="1"/>
  <c r="AI38" i="18"/>
  <c r="AI133" i="18" s="1"/>
  <c r="AI30" i="18"/>
  <c r="AI125" i="18" s="1"/>
  <c r="AI18" i="18"/>
  <c r="AI113" i="18" s="1"/>
  <c r="AI53" i="18"/>
  <c r="AI148" i="18" s="1"/>
  <c r="AI41" i="18"/>
  <c r="AI136" i="18" s="1"/>
  <c r="AI33" i="18"/>
  <c r="AI128" i="18" s="1"/>
  <c r="AI21" i="18"/>
  <c r="AI116" i="18" s="1"/>
  <c r="AI13" i="18"/>
  <c r="AI56" i="18"/>
  <c r="AI151" i="18" s="1"/>
  <c r="AI48" i="18"/>
  <c r="AI143" i="18" s="1"/>
  <c r="AI36" i="18"/>
  <c r="AI131" i="18" s="1"/>
  <c r="AI24" i="18"/>
  <c r="AI119" i="18" s="1"/>
  <c r="AI16" i="18"/>
  <c r="AI111" i="18" s="1"/>
  <c r="AI54" i="18"/>
  <c r="AI149" i="18" s="1"/>
  <c r="AI42" i="18"/>
  <c r="AI137" i="18" s="1"/>
  <c r="AI34" i="18"/>
  <c r="AI129" i="18" s="1"/>
  <c r="AI22" i="18"/>
  <c r="AI117" i="18" s="1"/>
  <c r="AI14" i="18"/>
  <c r="AI109" i="18" s="1"/>
  <c r="AI39" i="18"/>
  <c r="AI134" i="18" s="1"/>
  <c r="AI59" i="18"/>
  <c r="AI154" i="18" s="1"/>
  <c r="AI31" i="18"/>
  <c r="AI126" i="18" s="1"/>
  <c r="AI51" i="18"/>
  <c r="AI146" i="18" s="1"/>
  <c r="AI19" i="18"/>
  <c r="AI114" i="18" s="1"/>
  <c r="AJ228" i="18"/>
  <c r="AK224" i="18"/>
  <c r="AJ303" i="18"/>
  <c r="AJ101" i="18" s="1"/>
  <c r="AJ69" i="11" s="1"/>
  <c r="AK300" i="18"/>
  <c r="AG52" i="9" l="1"/>
  <c r="AK139" i="11"/>
  <c r="AJ166" i="11"/>
  <c r="AG27" i="19"/>
  <c r="AG25" i="19"/>
  <c r="AH45" i="19"/>
  <c r="AG63" i="19"/>
  <c r="AG75" i="11" s="1"/>
  <c r="AG151" i="11" s="1"/>
  <c r="M13" i="11"/>
  <c r="M12" i="11"/>
  <c r="AF61" i="11"/>
  <c r="AF72" i="11"/>
  <c r="AK4" i="19"/>
  <c r="AK4" i="18"/>
  <c r="AK4" i="16"/>
  <c r="AK4" i="15"/>
  <c r="AK5" i="11"/>
  <c r="AK81" i="11" s="1"/>
  <c r="AK83" i="11" s="1"/>
  <c r="AL4" i="11"/>
  <c r="AK6" i="11"/>
  <c r="AK4" i="9"/>
  <c r="AJ307" i="18"/>
  <c r="AI312" i="18"/>
  <c r="AI102" i="18" s="1"/>
  <c r="AI70" i="11" s="1"/>
  <c r="AG51" i="19"/>
  <c r="AG158" i="11" s="1"/>
  <c r="AG23" i="19"/>
  <c r="AH62" i="19"/>
  <c r="AH58" i="19"/>
  <c r="AH61" i="19"/>
  <c r="AH59" i="19"/>
  <c r="AH60" i="19"/>
  <c r="AH49" i="19"/>
  <c r="AH50" i="19"/>
  <c r="AH46" i="19"/>
  <c r="AH57" i="19"/>
  <c r="AH47" i="19"/>
  <c r="AH48" i="19"/>
  <c r="AH56" i="11"/>
  <c r="AI268" i="18"/>
  <c r="AI99" i="18" s="1"/>
  <c r="AI67" i="11" s="1"/>
  <c r="AJ265" i="18"/>
  <c r="N150" i="11"/>
  <c r="N153" i="11" s="1"/>
  <c r="N86" i="11"/>
  <c r="N138" i="11"/>
  <c r="AL300" i="18"/>
  <c r="AK303" i="18"/>
  <c r="AK101" i="18" s="1"/>
  <c r="AK69" i="11" s="1"/>
  <c r="AE76" i="11"/>
  <c r="AE73" i="11"/>
  <c r="AK101" i="11"/>
  <c r="AF151" i="11"/>
  <c r="AH186" i="18"/>
  <c r="AH96" i="18" s="1"/>
  <c r="AH26" i="9"/>
  <c r="AH46" i="9" s="1"/>
  <c r="AM56" i="16"/>
  <c r="AL59" i="16"/>
  <c r="AL19" i="16" s="1"/>
  <c r="AL59" i="11" s="1"/>
  <c r="AH20" i="16"/>
  <c r="AK220" i="18"/>
  <c r="AL217" i="18"/>
  <c r="AJ90" i="18"/>
  <c r="AJ185" i="18" s="1"/>
  <c r="AJ87" i="18"/>
  <c r="AJ182" i="18" s="1"/>
  <c r="AJ85" i="18"/>
  <c r="AJ180" i="18" s="1"/>
  <c r="AJ88" i="18"/>
  <c r="AJ183" i="18" s="1"/>
  <c r="AJ86" i="18"/>
  <c r="AJ181" i="18" s="1"/>
  <c r="AJ89" i="18"/>
  <c r="AJ184" i="18" s="1"/>
  <c r="AJ79" i="18"/>
  <c r="AJ174" i="18" s="1"/>
  <c r="AJ70" i="18"/>
  <c r="AJ165" i="18" s="1"/>
  <c r="AJ82" i="18"/>
  <c r="AJ177" i="18" s="1"/>
  <c r="AJ73" i="18"/>
  <c r="AJ168" i="18" s="1"/>
  <c r="AJ65" i="18"/>
  <c r="AJ160" i="18" s="1"/>
  <c r="AJ68" i="18"/>
  <c r="AJ163" i="18" s="1"/>
  <c r="AJ80" i="18"/>
  <c r="AJ175" i="18" s="1"/>
  <c r="AJ71" i="18"/>
  <c r="AJ166" i="18" s="1"/>
  <c r="AJ63" i="18"/>
  <c r="AJ158" i="18" s="1"/>
  <c r="AJ83" i="18"/>
  <c r="AJ178" i="18" s="1"/>
  <c r="AJ74" i="18"/>
  <c r="AJ169" i="18" s="1"/>
  <c r="AJ66" i="18"/>
  <c r="AJ161" i="18" s="1"/>
  <c r="AJ78" i="18"/>
  <c r="AJ173" i="18" s="1"/>
  <c r="AJ69" i="18"/>
  <c r="AJ164" i="18" s="1"/>
  <c r="AJ81" i="18"/>
  <c r="AJ176" i="18" s="1"/>
  <c r="AJ72" i="18"/>
  <c r="AJ167" i="18" s="1"/>
  <c r="AJ84" i="18"/>
  <c r="AJ179" i="18" s="1"/>
  <c r="AJ67" i="18"/>
  <c r="AJ162" i="18" s="1"/>
  <c r="AJ52" i="18"/>
  <c r="AJ147" i="18" s="1"/>
  <c r="AJ40" i="18"/>
  <c r="AJ135" i="18" s="1"/>
  <c r="AJ32" i="18"/>
  <c r="AJ127" i="18" s="1"/>
  <c r="AJ20" i="18"/>
  <c r="AJ115" i="18" s="1"/>
  <c r="AJ55" i="18"/>
  <c r="AJ150" i="18" s="1"/>
  <c r="AJ47" i="18"/>
  <c r="AJ142" i="18" s="1"/>
  <c r="AJ43" i="18"/>
  <c r="AJ138" i="18" s="1"/>
  <c r="AJ35" i="18"/>
  <c r="AJ130" i="18" s="1"/>
  <c r="AJ23" i="18"/>
  <c r="AJ118" i="18" s="1"/>
  <c r="AJ15" i="18"/>
  <c r="AJ110" i="18" s="1"/>
  <c r="AJ58" i="18"/>
  <c r="AJ153" i="18" s="1"/>
  <c r="AJ50" i="18"/>
  <c r="AJ145" i="18" s="1"/>
  <c r="AJ38" i="18"/>
  <c r="AJ133" i="18" s="1"/>
  <c r="AJ30" i="18"/>
  <c r="AJ125" i="18" s="1"/>
  <c r="AJ18" i="18"/>
  <c r="AJ113" i="18" s="1"/>
  <c r="AJ53" i="18"/>
  <c r="AJ148" i="18" s="1"/>
  <c r="AJ41" i="18"/>
  <c r="AJ136" i="18" s="1"/>
  <c r="AJ33" i="18"/>
  <c r="AJ128" i="18" s="1"/>
  <c r="AJ21" i="18"/>
  <c r="AJ116" i="18" s="1"/>
  <c r="AJ13" i="18"/>
  <c r="AJ56" i="18"/>
  <c r="AJ151" i="18" s="1"/>
  <c r="AJ48" i="18"/>
  <c r="AJ143" i="18" s="1"/>
  <c r="AJ36" i="18"/>
  <c r="AJ131" i="18" s="1"/>
  <c r="AJ24" i="18"/>
  <c r="AJ119" i="18" s="1"/>
  <c r="AJ16" i="18"/>
  <c r="AJ111" i="18" s="1"/>
  <c r="AJ64" i="18"/>
  <c r="AJ159" i="18" s="1"/>
  <c r="AJ59" i="18"/>
  <c r="AJ154" i="18" s="1"/>
  <c r="AJ51" i="18"/>
  <c r="AJ146" i="18" s="1"/>
  <c r="AJ39" i="18"/>
  <c r="AJ134" i="18" s="1"/>
  <c r="AJ31" i="18"/>
  <c r="AJ126" i="18" s="1"/>
  <c r="AJ19" i="18"/>
  <c r="AJ114" i="18" s="1"/>
  <c r="AJ62" i="18"/>
  <c r="AJ157" i="18" s="1"/>
  <c r="AJ57" i="18"/>
  <c r="AJ152" i="18" s="1"/>
  <c r="AJ49" i="18"/>
  <c r="AJ144" i="18" s="1"/>
  <c r="AJ37" i="18"/>
  <c r="AJ132" i="18" s="1"/>
  <c r="AJ29" i="18"/>
  <c r="AJ124" i="18" s="1"/>
  <c r="AJ25" i="18"/>
  <c r="AJ120" i="18" s="1"/>
  <c r="AJ17" i="18"/>
  <c r="AJ112" i="18" s="1"/>
  <c r="AJ14" i="18"/>
  <c r="AJ109" i="18" s="1"/>
  <c r="AJ34" i="18"/>
  <c r="AJ129" i="18" s="1"/>
  <c r="AJ54" i="18"/>
  <c r="AJ149" i="18" s="1"/>
  <c r="AJ22" i="18"/>
  <c r="AJ117" i="18" s="1"/>
  <c r="AJ42" i="18"/>
  <c r="AJ137" i="18" s="1"/>
  <c r="AH25" i="9"/>
  <c r="AH45" i="9" s="1"/>
  <c r="AI5" i="19"/>
  <c r="AI5" i="18"/>
  <c r="AI5" i="16"/>
  <c r="AI5" i="15"/>
  <c r="AI152" i="11"/>
  <c r="AJ7" i="11"/>
  <c r="AI5" i="9"/>
  <c r="AL232" i="18"/>
  <c r="AK235" i="18"/>
  <c r="AI49" i="16"/>
  <c r="AI18" i="16" s="1"/>
  <c r="AI58" i="11" s="1"/>
  <c r="AJ45" i="16"/>
  <c r="AI27" i="9"/>
  <c r="AI47" i="9" s="1"/>
  <c r="AL224" i="18"/>
  <c r="AK228" i="18"/>
  <c r="AG26" i="19"/>
  <c r="AJ258" i="18"/>
  <c r="AK247" i="18"/>
  <c r="AJ11" i="19"/>
  <c r="AJ10" i="19"/>
  <c r="AJ12" i="19"/>
  <c r="AI320" i="18"/>
  <c r="AI103" i="18" s="1"/>
  <c r="AI71" i="11" s="1"/>
  <c r="AJ316" i="18"/>
  <c r="AF29" i="19"/>
  <c r="AF103" i="11" s="1"/>
  <c r="AF105" i="11" s="1"/>
  <c r="AJ295" i="18"/>
  <c r="AJ100" i="18" s="1"/>
  <c r="AJ68" i="11" s="1"/>
  <c r="AK275" i="18"/>
  <c r="AJ38" i="16"/>
  <c r="AJ17" i="16" s="1"/>
  <c r="AK25" i="16"/>
  <c r="AG104" i="18"/>
  <c r="AG64" i="11"/>
  <c r="AG63" i="11" s="1"/>
  <c r="AG13" i="9" s="1"/>
  <c r="AI91" i="18"/>
  <c r="AI108" i="18"/>
  <c r="AD77" i="11"/>
  <c r="AG24" i="19"/>
  <c r="AI98" i="18"/>
  <c r="AI66" i="11" s="1"/>
  <c r="AI28" i="9"/>
  <c r="AI48" i="9" s="1"/>
  <c r="AI112" i="11"/>
  <c r="AJ108" i="11"/>
  <c r="AF159" i="11"/>
  <c r="AF14" i="9"/>
  <c r="AI57" i="11"/>
  <c r="AG12" i="9"/>
  <c r="AG60" i="11"/>
  <c r="AG28" i="19"/>
  <c r="AI213" i="18"/>
  <c r="AI238" i="18" s="1"/>
  <c r="AI97" i="18" s="1"/>
  <c r="AI65" i="11" s="1"/>
  <c r="AJ199" i="18"/>
  <c r="N164" i="11"/>
  <c r="N167" i="11" s="1"/>
  <c r="N73" i="19"/>
  <c r="AI6" i="14"/>
  <c r="AI5" i="14"/>
  <c r="AJ4" i="14"/>
  <c r="N171" i="11" l="1"/>
  <c r="N93" i="11"/>
  <c r="N98" i="11" s="1"/>
  <c r="N114" i="11" s="1"/>
  <c r="AK166" i="11"/>
  <c r="AL139" i="11"/>
  <c r="AH28" i="19"/>
  <c r="AH23" i="19"/>
  <c r="AH51" i="19"/>
  <c r="AH158" i="11" s="1"/>
  <c r="AH14" i="9" s="1"/>
  <c r="AH52" i="9"/>
  <c r="AH26" i="19"/>
  <c r="AJ112" i="11"/>
  <c r="AK108" i="11"/>
  <c r="AK258" i="18"/>
  <c r="AL247" i="18"/>
  <c r="AE77" i="11"/>
  <c r="AH12" i="9"/>
  <c r="AH60" i="11"/>
  <c r="AI186" i="18"/>
  <c r="AI96" i="18" s="1"/>
  <c r="AI26" i="9"/>
  <c r="AI46" i="9" s="1"/>
  <c r="AJ98" i="18"/>
  <c r="AJ66" i="11" s="1"/>
  <c r="AJ28" i="9"/>
  <c r="AJ48" i="9" s="1"/>
  <c r="AH159" i="11"/>
  <c r="AJ49" i="16"/>
  <c r="AJ18" i="16" s="1"/>
  <c r="AJ58" i="11" s="1"/>
  <c r="AK45" i="16"/>
  <c r="AL4" i="19"/>
  <c r="AL4" i="18"/>
  <c r="AL4" i="16"/>
  <c r="AL4" i="15"/>
  <c r="AM4" i="11"/>
  <c r="AL6" i="11"/>
  <c r="AL5" i="11"/>
  <c r="AL81" i="11" s="1"/>
  <c r="AL83" i="11" s="1"/>
  <c r="AL4" i="9"/>
  <c r="AJ5" i="14"/>
  <c r="AK4" i="14"/>
  <c r="AJ6" i="14"/>
  <c r="AG72" i="11"/>
  <c r="AG61" i="11"/>
  <c r="AI45" i="19"/>
  <c r="AI25" i="9"/>
  <c r="AI45" i="9" s="1"/>
  <c r="AH104" i="18"/>
  <c r="AH64" i="11"/>
  <c r="AH63" i="11" s="1"/>
  <c r="AH13" i="9" s="1"/>
  <c r="AM300" i="18"/>
  <c r="AL303" i="18"/>
  <c r="AL101" i="18" s="1"/>
  <c r="AL69" i="11" s="1"/>
  <c r="AH25" i="19"/>
  <c r="AG29" i="19"/>
  <c r="AG103" i="11" s="1"/>
  <c r="AG105" i="11" s="1"/>
  <c r="AJ320" i="18"/>
  <c r="AJ103" i="18" s="1"/>
  <c r="AJ71" i="11" s="1"/>
  <c r="AK316" i="18"/>
  <c r="AL220" i="18"/>
  <c r="AM217" i="18"/>
  <c r="N140" i="11"/>
  <c r="AH63" i="19"/>
  <c r="AH75" i="11" s="1"/>
  <c r="AG159" i="11"/>
  <c r="AG14" i="9"/>
  <c r="AI56" i="11"/>
  <c r="AJ27" i="9"/>
  <c r="AJ47" i="9" s="1"/>
  <c r="AJ91" i="18"/>
  <c r="AJ108" i="18"/>
  <c r="AH24" i="19"/>
  <c r="AK90" i="18"/>
  <c r="AK185" i="18" s="1"/>
  <c r="AK87" i="18"/>
  <c r="AK182" i="18" s="1"/>
  <c r="AK85" i="18"/>
  <c r="AK180" i="18" s="1"/>
  <c r="AK88" i="18"/>
  <c r="AK183" i="18" s="1"/>
  <c r="AK86" i="18"/>
  <c r="AK181" i="18" s="1"/>
  <c r="AK89" i="18"/>
  <c r="AK184" i="18" s="1"/>
  <c r="AK82" i="18"/>
  <c r="AK177" i="18" s="1"/>
  <c r="AK73" i="18"/>
  <c r="AK168" i="18" s="1"/>
  <c r="AK65" i="18"/>
  <c r="AK160" i="18" s="1"/>
  <c r="AK68" i="18"/>
  <c r="AK163" i="18" s="1"/>
  <c r="AK80" i="18"/>
  <c r="AK175" i="18" s="1"/>
  <c r="AK71" i="18"/>
  <c r="AK166" i="18" s="1"/>
  <c r="AK83" i="18"/>
  <c r="AK178" i="18" s="1"/>
  <c r="AK74" i="18"/>
  <c r="AK169" i="18" s="1"/>
  <c r="AK66" i="18"/>
  <c r="AK161" i="18" s="1"/>
  <c r="AK78" i="18"/>
  <c r="AK173" i="18" s="1"/>
  <c r="AK69" i="18"/>
  <c r="AK164" i="18" s="1"/>
  <c r="AK81" i="18"/>
  <c r="AK176" i="18" s="1"/>
  <c r="AK72" i="18"/>
  <c r="AK167" i="18" s="1"/>
  <c r="AK64" i="18"/>
  <c r="AK159" i="18" s="1"/>
  <c r="AK84" i="18"/>
  <c r="AK179" i="18" s="1"/>
  <c r="AK67" i="18"/>
  <c r="AK162" i="18" s="1"/>
  <c r="AK79" i="18"/>
  <c r="AK174" i="18" s="1"/>
  <c r="AK70" i="18"/>
  <c r="AK165" i="18" s="1"/>
  <c r="AK55" i="18"/>
  <c r="AK150" i="18" s="1"/>
  <c r="AK47" i="18"/>
  <c r="AK142" i="18" s="1"/>
  <c r="AK43" i="18"/>
  <c r="AK138" i="18" s="1"/>
  <c r="AK35" i="18"/>
  <c r="AK130" i="18" s="1"/>
  <c r="AK23" i="18"/>
  <c r="AK118" i="18" s="1"/>
  <c r="AK15" i="18"/>
  <c r="AK110" i="18" s="1"/>
  <c r="AK63" i="18"/>
  <c r="AK158" i="18" s="1"/>
  <c r="AK58" i="18"/>
  <c r="AK153" i="18" s="1"/>
  <c r="AK50" i="18"/>
  <c r="AK145" i="18" s="1"/>
  <c r="AK38" i="18"/>
  <c r="AK133" i="18" s="1"/>
  <c r="AK30" i="18"/>
  <c r="AK125" i="18" s="1"/>
  <c r="AK18" i="18"/>
  <c r="AK113" i="18" s="1"/>
  <c r="AK53" i="18"/>
  <c r="AK148" i="18" s="1"/>
  <c r="AK41" i="18"/>
  <c r="AK136" i="18" s="1"/>
  <c r="AK33" i="18"/>
  <c r="AK128" i="18" s="1"/>
  <c r="AK21" i="18"/>
  <c r="AK116" i="18" s="1"/>
  <c r="AK13" i="18"/>
  <c r="AK56" i="18"/>
  <c r="AK151" i="18" s="1"/>
  <c r="AK48" i="18"/>
  <c r="AK143" i="18" s="1"/>
  <c r="AK36" i="18"/>
  <c r="AK131" i="18" s="1"/>
  <c r="AK24" i="18"/>
  <c r="AK119" i="18" s="1"/>
  <c r="AK16" i="18"/>
  <c r="AK111" i="18" s="1"/>
  <c r="AK59" i="18"/>
  <c r="AK154" i="18" s="1"/>
  <c r="AK51" i="18"/>
  <c r="AK146" i="18" s="1"/>
  <c r="AK39" i="18"/>
  <c r="AK134" i="18" s="1"/>
  <c r="AK31" i="18"/>
  <c r="AK126" i="18" s="1"/>
  <c r="AK19" i="18"/>
  <c r="AK114" i="18" s="1"/>
  <c r="AK54" i="18"/>
  <c r="AK149" i="18" s="1"/>
  <c r="AK42" i="18"/>
  <c r="AK137" i="18" s="1"/>
  <c r="AK34" i="18"/>
  <c r="AK129" i="18" s="1"/>
  <c r="AK22" i="18"/>
  <c r="AK117" i="18" s="1"/>
  <c r="AK14" i="18"/>
  <c r="AK109" i="18" s="1"/>
  <c r="AK52" i="18"/>
  <c r="AK147" i="18" s="1"/>
  <c r="AK40" i="18"/>
  <c r="AK135" i="18" s="1"/>
  <c r="AK32" i="18"/>
  <c r="AK127" i="18" s="1"/>
  <c r="AK20" i="18"/>
  <c r="AK115" i="18" s="1"/>
  <c r="AK25" i="18"/>
  <c r="AK120" i="18" s="1"/>
  <c r="AK29" i="18"/>
  <c r="AK124" i="18" s="1"/>
  <c r="AK49" i="18"/>
  <c r="AK144" i="18" s="1"/>
  <c r="AK62" i="18"/>
  <c r="AK157" i="18" s="1"/>
  <c r="AK17" i="18"/>
  <c r="AK112" i="18" s="1"/>
  <c r="AK37" i="18"/>
  <c r="AK132" i="18" s="1"/>
  <c r="AK57" i="18"/>
  <c r="AK152" i="18" s="1"/>
  <c r="N128" i="11"/>
  <c r="N130" i="11" s="1"/>
  <c r="N120" i="11"/>
  <c r="N125" i="11" s="1"/>
  <c r="O71" i="19"/>
  <c r="O79" i="11" s="1"/>
  <c r="AI20" i="16"/>
  <c r="AK38" i="16"/>
  <c r="AK17" i="16" s="1"/>
  <c r="AL25" i="16"/>
  <c r="AJ5" i="19"/>
  <c r="AJ5" i="18"/>
  <c r="AJ152" i="11"/>
  <c r="AJ5" i="16"/>
  <c r="AJ5" i="15"/>
  <c r="AK7" i="11"/>
  <c r="AJ5" i="9"/>
  <c r="AL101" i="11"/>
  <c r="AK307" i="18"/>
  <c r="AJ312" i="18"/>
  <c r="AJ102" i="18" s="1"/>
  <c r="AJ70" i="11" s="1"/>
  <c r="AK10" i="19"/>
  <c r="AK12" i="19"/>
  <c r="AK11" i="19"/>
  <c r="AM232" i="18"/>
  <c r="AL235" i="18"/>
  <c r="AJ20" i="16"/>
  <c r="AJ57" i="11"/>
  <c r="AJ56" i="11" s="1"/>
  <c r="AL228" i="18"/>
  <c r="AM224" i="18"/>
  <c r="AJ268" i="18"/>
  <c r="AJ99" i="18" s="1"/>
  <c r="AJ67" i="11" s="1"/>
  <c r="AK265" i="18"/>
  <c r="AH27" i="19"/>
  <c r="AF76" i="11"/>
  <c r="AF73" i="11"/>
  <c r="AI61" i="19"/>
  <c r="AI50" i="19"/>
  <c r="AI62" i="19"/>
  <c r="AI59" i="19"/>
  <c r="AI60" i="19"/>
  <c r="AI58" i="19"/>
  <c r="AI57" i="19"/>
  <c r="AI47" i="19"/>
  <c r="AI49" i="19"/>
  <c r="AI48" i="19"/>
  <c r="AI46" i="19"/>
  <c r="AJ213" i="18"/>
  <c r="AJ238" i="18" s="1"/>
  <c r="AJ97" i="18" s="1"/>
  <c r="AJ65" i="11" s="1"/>
  <c r="AK199" i="18"/>
  <c r="AK295" i="18"/>
  <c r="AK100" i="18" s="1"/>
  <c r="AK68" i="11" s="1"/>
  <c r="AL275" i="18"/>
  <c r="AN56" i="16"/>
  <c r="AM59" i="16"/>
  <c r="AM19" i="16" s="1"/>
  <c r="AM59" i="11" s="1"/>
  <c r="N15" i="11" l="1"/>
  <c r="N18" i="9"/>
  <c r="O147" i="11"/>
  <c r="AL166" i="11"/>
  <c r="AM139" i="11"/>
  <c r="AI52" i="9"/>
  <c r="AI24" i="19"/>
  <c r="AI28" i="19"/>
  <c r="AI27" i="19"/>
  <c r="AI25" i="19"/>
  <c r="AH29" i="19"/>
  <c r="AH103" i="11" s="1"/>
  <c r="AH105" i="11" s="1"/>
  <c r="AK213" i="18"/>
  <c r="AK238" i="18" s="1"/>
  <c r="AK97" i="18" s="1"/>
  <c r="AK65" i="11" s="1"/>
  <c r="AL199" i="18"/>
  <c r="AF77" i="11"/>
  <c r="AK91" i="18"/>
  <c r="AK108" i="18"/>
  <c r="AH151" i="11"/>
  <c r="AJ25" i="9"/>
  <c r="AJ45" i="9" s="1"/>
  <c r="AI51" i="19"/>
  <c r="AI158" i="11" s="1"/>
  <c r="AI23" i="19"/>
  <c r="AO56" i="16"/>
  <c r="AN59" i="16"/>
  <c r="AN19" i="16" s="1"/>
  <c r="AN59" i="11" s="1"/>
  <c r="AI26" i="19"/>
  <c r="AK268" i="18"/>
  <c r="AK99" i="18" s="1"/>
  <c r="AK67" i="11" s="1"/>
  <c r="AL265" i="18"/>
  <c r="AL307" i="18"/>
  <c r="AK312" i="18"/>
  <c r="AK102" i="18" s="1"/>
  <c r="AK70" i="11" s="1"/>
  <c r="AJ186" i="18"/>
  <c r="AJ96" i="18" s="1"/>
  <c r="AJ26" i="9"/>
  <c r="AJ46" i="9" s="1"/>
  <c r="AM4" i="19"/>
  <c r="AM4" i="18"/>
  <c r="AM4" i="16"/>
  <c r="AM4" i="15"/>
  <c r="AN4" i="11"/>
  <c r="AM6" i="11"/>
  <c r="AM5" i="11"/>
  <c r="AM81" i="11" s="1"/>
  <c r="AM83" i="11" s="1"/>
  <c r="AM4" i="9"/>
  <c r="AM101" i="11"/>
  <c r="O85" i="11"/>
  <c r="O72" i="19"/>
  <c r="AK27" i="9"/>
  <c r="AK47" i="9" s="1"/>
  <c r="AJ45" i="19"/>
  <c r="AM220" i="18"/>
  <c r="AN217" i="18"/>
  <c r="AG73" i="11"/>
  <c r="AG76" i="11"/>
  <c r="AJ61" i="19"/>
  <c r="AJ62" i="19"/>
  <c r="AJ59" i="19"/>
  <c r="AJ60" i="19"/>
  <c r="AJ57" i="19"/>
  <c r="AJ46" i="19"/>
  <c r="AJ50" i="19"/>
  <c r="AJ47" i="19"/>
  <c r="AJ48" i="19"/>
  <c r="AJ49" i="19"/>
  <c r="AJ58" i="19"/>
  <c r="N132" i="11"/>
  <c r="N14" i="11"/>
  <c r="N11" i="11"/>
  <c r="AM303" i="18"/>
  <c r="AM101" i="18" s="1"/>
  <c r="AM69" i="11" s="1"/>
  <c r="AN300" i="18"/>
  <c r="AL258" i="18"/>
  <c r="AM247" i="18"/>
  <c r="AL295" i="18"/>
  <c r="AL100" i="18" s="1"/>
  <c r="AL68" i="11" s="1"/>
  <c r="AM275" i="18"/>
  <c r="AI63" i="19"/>
  <c r="AI75" i="11" s="1"/>
  <c r="AI151" i="11" s="1"/>
  <c r="AM228" i="18"/>
  <c r="AN224" i="18"/>
  <c r="AN232" i="18"/>
  <c r="AM235" i="18"/>
  <c r="AL38" i="16"/>
  <c r="AL17" i="16" s="1"/>
  <c r="AM25" i="16"/>
  <c r="AI12" i="9"/>
  <c r="AI60" i="11"/>
  <c r="AK5" i="14"/>
  <c r="AL4" i="14"/>
  <c r="AK6" i="14"/>
  <c r="AL90" i="18"/>
  <c r="AL185" i="18" s="1"/>
  <c r="AL85" i="18"/>
  <c r="AL180" i="18" s="1"/>
  <c r="AL88" i="18"/>
  <c r="AL183" i="18" s="1"/>
  <c r="AL86" i="18"/>
  <c r="AL181" i="18" s="1"/>
  <c r="AL89" i="18"/>
  <c r="AL184" i="18" s="1"/>
  <c r="AL87" i="18"/>
  <c r="AL182" i="18" s="1"/>
  <c r="AL68" i="18"/>
  <c r="AL163" i="18" s="1"/>
  <c r="AL80" i="18"/>
  <c r="AL175" i="18" s="1"/>
  <c r="AL71" i="18"/>
  <c r="AL166" i="18" s="1"/>
  <c r="AL83" i="18"/>
  <c r="AL178" i="18" s="1"/>
  <c r="AL74" i="18"/>
  <c r="AL169" i="18" s="1"/>
  <c r="AL66" i="18"/>
  <c r="AL161" i="18" s="1"/>
  <c r="AL78" i="18"/>
  <c r="AL173" i="18" s="1"/>
  <c r="AL69" i="18"/>
  <c r="AL164" i="18" s="1"/>
  <c r="AL81" i="18"/>
  <c r="AL176" i="18" s="1"/>
  <c r="AL72" i="18"/>
  <c r="AL167" i="18" s="1"/>
  <c r="AL64" i="18"/>
  <c r="AL159" i="18" s="1"/>
  <c r="AL84" i="18"/>
  <c r="AL179" i="18" s="1"/>
  <c r="AL67" i="18"/>
  <c r="AL162" i="18" s="1"/>
  <c r="AL79" i="18"/>
  <c r="AL174" i="18" s="1"/>
  <c r="AL70" i="18"/>
  <c r="AL165" i="18" s="1"/>
  <c r="AL82" i="18"/>
  <c r="AL177" i="18" s="1"/>
  <c r="AL73" i="18"/>
  <c r="AL168" i="18" s="1"/>
  <c r="AL65" i="18"/>
  <c r="AL160" i="18" s="1"/>
  <c r="AL63" i="18"/>
  <c r="AL158" i="18" s="1"/>
  <c r="AL58" i="18"/>
  <c r="AL153" i="18" s="1"/>
  <c r="AL50" i="18"/>
  <c r="AL145" i="18" s="1"/>
  <c r="AL38" i="18"/>
  <c r="AL133" i="18" s="1"/>
  <c r="AL30" i="18"/>
  <c r="AL125" i="18" s="1"/>
  <c r="AL18" i="18"/>
  <c r="AL113" i="18" s="1"/>
  <c r="AL53" i="18"/>
  <c r="AL148" i="18" s="1"/>
  <c r="AL41" i="18"/>
  <c r="AL136" i="18" s="1"/>
  <c r="AL33" i="18"/>
  <c r="AL128" i="18" s="1"/>
  <c r="AL21" i="18"/>
  <c r="AL116" i="18" s="1"/>
  <c r="AL13" i="18"/>
  <c r="AL56" i="18"/>
  <c r="AL151" i="18" s="1"/>
  <c r="AL48" i="18"/>
  <c r="AL143" i="18" s="1"/>
  <c r="AL36" i="18"/>
  <c r="AL131" i="18" s="1"/>
  <c r="AL24" i="18"/>
  <c r="AL119" i="18" s="1"/>
  <c r="AL16" i="18"/>
  <c r="AL111" i="18" s="1"/>
  <c r="AL59" i="18"/>
  <c r="AL154" i="18" s="1"/>
  <c r="AL51" i="18"/>
  <c r="AL146" i="18" s="1"/>
  <c r="AL39" i="18"/>
  <c r="AL134" i="18" s="1"/>
  <c r="AL31" i="18"/>
  <c r="AL126" i="18" s="1"/>
  <c r="AL19" i="18"/>
  <c r="AL114" i="18" s="1"/>
  <c r="AL54" i="18"/>
  <c r="AL149" i="18" s="1"/>
  <c r="AL42" i="18"/>
  <c r="AL137" i="18" s="1"/>
  <c r="AL34" i="18"/>
  <c r="AL129" i="18" s="1"/>
  <c r="AL22" i="18"/>
  <c r="AL117" i="18" s="1"/>
  <c r="AL14" i="18"/>
  <c r="AL109" i="18" s="1"/>
  <c r="AL62" i="18"/>
  <c r="AL157" i="18" s="1"/>
  <c r="AL57" i="18"/>
  <c r="AL152" i="18" s="1"/>
  <c r="AL49" i="18"/>
  <c r="AL144" i="18" s="1"/>
  <c r="AL37" i="18"/>
  <c r="AL132" i="18" s="1"/>
  <c r="AL29" i="18"/>
  <c r="AL124" i="18" s="1"/>
  <c r="AL25" i="18"/>
  <c r="AL120" i="18" s="1"/>
  <c r="AL17" i="18"/>
  <c r="AL112" i="18" s="1"/>
  <c r="AL55" i="18"/>
  <c r="AL150" i="18" s="1"/>
  <c r="AL47" i="18"/>
  <c r="AL142" i="18" s="1"/>
  <c r="AL43" i="18"/>
  <c r="AL138" i="18" s="1"/>
  <c r="AL35" i="18"/>
  <c r="AL130" i="18" s="1"/>
  <c r="AL23" i="18"/>
  <c r="AL118" i="18" s="1"/>
  <c r="AL15" i="18"/>
  <c r="AL110" i="18" s="1"/>
  <c r="AL32" i="18"/>
  <c r="AL127" i="18" s="1"/>
  <c r="AL52" i="18"/>
  <c r="AL147" i="18" s="1"/>
  <c r="AL20" i="18"/>
  <c r="AL115" i="18" s="1"/>
  <c r="AL40" i="18"/>
  <c r="AL135" i="18" s="1"/>
  <c r="AK98" i="18"/>
  <c r="AK66" i="11" s="1"/>
  <c r="AK28" i="9"/>
  <c r="AK48" i="9" s="1"/>
  <c r="AK5" i="19"/>
  <c r="AK5" i="18"/>
  <c r="AK5" i="16"/>
  <c r="AK5" i="15"/>
  <c r="AK152" i="11"/>
  <c r="AL7" i="11"/>
  <c r="AK5" i="9"/>
  <c r="AK57" i="11"/>
  <c r="AL11" i="19"/>
  <c r="AL12" i="19"/>
  <c r="AL10" i="19"/>
  <c r="AI104" i="18"/>
  <c r="AI64" i="11"/>
  <c r="AI63" i="11" s="1"/>
  <c r="AI13" i="9" s="1"/>
  <c r="AK112" i="11"/>
  <c r="AL108" i="11"/>
  <c r="AJ12" i="9"/>
  <c r="AJ60" i="11"/>
  <c r="AK25" i="9"/>
  <c r="AK45" i="9" s="1"/>
  <c r="AK320" i="18"/>
  <c r="AK103" i="18" s="1"/>
  <c r="AK71" i="11" s="1"/>
  <c r="AL316" i="18"/>
  <c r="AK49" i="16"/>
  <c r="AK18" i="16" s="1"/>
  <c r="AK58" i="11" s="1"/>
  <c r="AL45" i="16"/>
  <c r="AH72" i="11"/>
  <c r="AH61" i="11"/>
  <c r="AM166" i="11" l="1"/>
  <c r="AN139" i="11"/>
  <c r="AJ52" i="9"/>
  <c r="AJ25" i="19"/>
  <c r="AJ28" i="19"/>
  <c r="AJ24" i="19"/>
  <c r="AJ51" i="19"/>
  <c r="AJ158" i="11" s="1"/>
  <c r="AJ23" i="19"/>
  <c r="AJ104" i="18"/>
  <c r="AJ64" i="11"/>
  <c r="AJ63" i="11" s="1"/>
  <c r="AJ13" i="9" s="1"/>
  <c r="AP56" i="16"/>
  <c r="AO59" i="16"/>
  <c r="AO19" i="16" s="1"/>
  <c r="AO59" i="11" s="1"/>
  <c r="AJ61" i="11"/>
  <c r="AI72" i="11"/>
  <c r="AI61" i="11"/>
  <c r="AJ63" i="19"/>
  <c r="AJ75" i="11" s="1"/>
  <c r="AJ151" i="11" s="1"/>
  <c r="AI29" i="19"/>
  <c r="AI103" i="11" s="1"/>
  <c r="AI105" i="11" s="1"/>
  <c r="AM295" i="18"/>
  <c r="AM100" i="18" s="1"/>
  <c r="AM68" i="11" s="1"/>
  <c r="AN275" i="18"/>
  <c r="N12" i="11"/>
  <c r="N13" i="11"/>
  <c r="O164" i="11"/>
  <c r="O167" i="11" s="1"/>
  <c r="O73" i="19"/>
  <c r="AN4" i="19"/>
  <c r="AN4" i="18"/>
  <c r="AN4" i="16"/>
  <c r="AN4" i="15"/>
  <c r="AO4" i="11"/>
  <c r="AN6" i="11"/>
  <c r="AN5" i="11"/>
  <c r="AN81" i="11" s="1"/>
  <c r="AN83" i="11" s="1"/>
  <c r="AN4" i="9"/>
  <c r="AI159" i="11"/>
  <c r="AI14" i="9"/>
  <c r="AL91" i="18"/>
  <c r="AL108" i="18"/>
  <c r="AM38" i="16"/>
  <c r="AM17" i="16" s="1"/>
  <c r="AN25" i="16"/>
  <c r="O150" i="11"/>
  <c r="O153" i="11" s="1"/>
  <c r="O171" i="11" s="1"/>
  <c r="O86" i="11"/>
  <c r="AB9" i="6" a="1"/>
  <c r="AB9" i="6" s="1"/>
  <c r="O138" i="11"/>
  <c r="AM307" i="18"/>
  <c r="AL312" i="18"/>
  <c r="AL102" i="18" s="1"/>
  <c r="AL70" i="11" s="1"/>
  <c r="AL49" i="16"/>
  <c r="AL18" i="16" s="1"/>
  <c r="AL58" i="11" s="1"/>
  <c r="AM45" i="16"/>
  <c r="AK56" i="11"/>
  <c r="AL20" i="16"/>
  <c r="AL57" i="11"/>
  <c r="AM258" i="18"/>
  <c r="AN247" i="18"/>
  <c r="AJ27" i="19"/>
  <c r="AG77" i="11"/>
  <c r="AN101" i="11"/>
  <c r="AL268" i="18"/>
  <c r="AL99" i="18" s="1"/>
  <c r="AL67" i="11" s="1"/>
  <c r="AM265" i="18"/>
  <c r="AM199" i="18"/>
  <c r="AL213" i="18"/>
  <c r="AL238" i="18" s="1"/>
  <c r="AL97" i="18" s="1"/>
  <c r="AL65" i="11" s="1"/>
  <c r="AH73" i="11"/>
  <c r="AH76" i="11"/>
  <c r="AK20" i="16"/>
  <c r="AK61" i="19"/>
  <c r="AK60" i="19"/>
  <c r="AK57" i="19"/>
  <c r="AK62" i="19"/>
  <c r="AK59" i="19"/>
  <c r="AK50" i="19"/>
  <c r="AK48" i="19"/>
  <c r="AK58" i="19"/>
  <c r="AK46" i="19"/>
  <c r="AK47" i="19"/>
  <c r="AK49" i="19"/>
  <c r="AL98" i="18"/>
  <c r="AL66" i="11" s="1"/>
  <c r="AL28" i="9"/>
  <c r="AL48" i="9" s="1"/>
  <c r="AJ26" i="19"/>
  <c r="AM90" i="18"/>
  <c r="AM185" i="18" s="1"/>
  <c r="AM85" i="18"/>
  <c r="AM180" i="18" s="1"/>
  <c r="AM88" i="18"/>
  <c r="AM183" i="18" s="1"/>
  <c r="AM86" i="18"/>
  <c r="AM181" i="18" s="1"/>
  <c r="AM89" i="18"/>
  <c r="AM184" i="18" s="1"/>
  <c r="AM87" i="18"/>
  <c r="AM182" i="18" s="1"/>
  <c r="AM80" i="18"/>
  <c r="AM175" i="18" s="1"/>
  <c r="AM71" i="18"/>
  <c r="AM166" i="18" s="1"/>
  <c r="AM63" i="18"/>
  <c r="AM158" i="18" s="1"/>
  <c r="AM83" i="18"/>
  <c r="AM178" i="18" s="1"/>
  <c r="AM74" i="18"/>
  <c r="AM169" i="18" s="1"/>
  <c r="AM66" i="18"/>
  <c r="AM161" i="18" s="1"/>
  <c r="AM78" i="18"/>
  <c r="AM173" i="18" s="1"/>
  <c r="AM69" i="18"/>
  <c r="AM164" i="18" s="1"/>
  <c r="AM81" i="18"/>
  <c r="AM176" i="18" s="1"/>
  <c r="AM72" i="18"/>
  <c r="AM167" i="18" s="1"/>
  <c r="AM64" i="18"/>
  <c r="AM159" i="18" s="1"/>
  <c r="AM84" i="18"/>
  <c r="AM179" i="18" s="1"/>
  <c r="AM67" i="18"/>
  <c r="AM162" i="18" s="1"/>
  <c r="AM79" i="18"/>
  <c r="AM174" i="18" s="1"/>
  <c r="AM70" i="18"/>
  <c r="AM165" i="18" s="1"/>
  <c r="AM82" i="18"/>
  <c r="AM177" i="18" s="1"/>
  <c r="AM73" i="18"/>
  <c r="AM168" i="18" s="1"/>
  <c r="AM68" i="18"/>
  <c r="AM163" i="18" s="1"/>
  <c r="AM53" i="18"/>
  <c r="AM148" i="18" s="1"/>
  <c r="AM41" i="18"/>
  <c r="AM136" i="18" s="1"/>
  <c r="AM33" i="18"/>
  <c r="AM128" i="18" s="1"/>
  <c r="AM21" i="18"/>
  <c r="AM116" i="18" s="1"/>
  <c r="AM13" i="18"/>
  <c r="AM65" i="18"/>
  <c r="AM160" i="18" s="1"/>
  <c r="AM56" i="18"/>
  <c r="AM151" i="18" s="1"/>
  <c r="AM48" i="18"/>
  <c r="AM143" i="18" s="1"/>
  <c r="AM36" i="18"/>
  <c r="AM131" i="18" s="1"/>
  <c r="AM24" i="18"/>
  <c r="AM119" i="18" s="1"/>
  <c r="AM16" i="18"/>
  <c r="AM111" i="18" s="1"/>
  <c r="AM59" i="18"/>
  <c r="AM154" i="18" s="1"/>
  <c r="AM51" i="18"/>
  <c r="AM146" i="18" s="1"/>
  <c r="AM39" i="18"/>
  <c r="AM134" i="18" s="1"/>
  <c r="AM31" i="18"/>
  <c r="AM126" i="18" s="1"/>
  <c r="AM19" i="18"/>
  <c r="AM114" i="18" s="1"/>
  <c r="AM54" i="18"/>
  <c r="AM149" i="18" s="1"/>
  <c r="AM42" i="18"/>
  <c r="AM137" i="18" s="1"/>
  <c r="AM34" i="18"/>
  <c r="AM129" i="18" s="1"/>
  <c r="AM22" i="18"/>
  <c r="AM117" i="18" s="1"/>
  <c r="AM14" i="18"/>
  <c r="AM109" i="18" s="1"/>
  <c r="AM62" i="18"/>
  <c r="AM157" i="18" s="1"/>
  <c r="AM57" i="18"/>
  <c r="AM152" i="18" s="1"/>
  <c r="AM49" i="18"/>
  <c r="AM144" i="18" s="1"/>
  <c r="AM37" i="18"/>
  <c r="AM132" i="18" s="1"/>
  <c r="AM29" i="18"/>
  <c r="AM124" i="18" s="1"/>
  <c r="AM25" i="18"/>
  <c r="AM120" i="18" s="1"/>
  <c r="AM17" i="18"/>
  <c r="AM112" i="18" s="1"/>
  <c r="AM52" i="18"/>
  <c r="AM147" i="18" s="1"/>
  <c r="AM40" i="18"/>
  <c r="AM135" i="18" s="1"/>
  <c r="AM32" i="18"/>
  <c r="AM127" i="18" s="1"/>
  <c r="AM20" i="18"/>
  <c r="AM115" i="18" s="1"/>
  <c r="AM58" i="18"/>
  <c r="AM153" i="18" s="1"/>
  <c r="AM50" i="18"/>
  <c r="AM145" i="18" s="1"/>
  <c r="AM38" i="18"/>
  <c r="AM133" i="18" s="1"/>
  <c r="AM30" i="18"/>
  <c r="AM125" i="18" s="1"/>
  <c r="AM18" i="18"/>
  <c r="AM113" i="18" s="1"/>
  <c r="AM23" i="18"/>
  <c r="AM118" i="18" s="1"/>
  <c r="AM43" i="18"/>
  <c r="AM138" i="18" s="1"/>
  <c r="AM47" i="18"/>
  <c r="AM142" i="18" s="1"/>
  <c r="AM15" i="18"/>
  <c r="AM110" i="18" s="1"/>
  <c r="AM35" i="18"/>
  <c r="AM130" i="18" s="1"/>
  <c r="AM55" i="18"/>
  <c r="AM150" i="18" s="1"/>
  <c r="AL112" i="11"/>
  <c r="AM108" i="11"/>
  <c r="AL320" i="18"/>
  <c r="AL103" i="18" s="1"/>
  <c r="AL71" i="11" s="1"/>
  <c r="AM316" i="18"/>
  <c r="AN235" i="18"/>
  <c r="AO232" i="18"/>
  <c r="AN303" i="18"/>
  <c r="AN101" i="18" s="1"/>
  <c r="AN69" i="11" s="1"/>
  <c r="AO300" i="18"/>
  <c r="AN220" i="18"/>
  <c r="AO217" i="18"/>
  <c r="AM12" i="19"/>
  <c r="AM10" i="19"/>
  <c r="AM11" i="19"/>
  <c r="AK186" i="18"/>
  <c r="AK96" i="18" s="1"/>
  <c r="AK26" i="9"/>
  <c r="AK46" i="9" s="1"/>
  <c r="AK52" i="9" s="1"/>
  <c r="AL5" i="19"/>
  <c r="AL5" i="18"/>
  <c r="AL5" i="15"/>
  <c r="AL5" i="16"/>
  <c r="AL152" i="11"/>
  <c r="AM7" i="11"/>
  <c r="AL5" i="9"/>
  <c r="AL27" i="9"/>
  <c r="AL47" i="9" s="1"/>
  <c r="AL5" i="14"/>
  <c r="AM4" i="14"/>
  <c r="AL6" i="14"/>
  <c r="AN228" i="18"/>
  <c r="AO224" i="18"/>
  <c r="AK45" i="19"/>
  <c r="P147" i="11" l="1"/>
  <c r="AB6" i="6" a="1"/>
  <c r="AB6" i="6" s="1"/>
  <c r="D20" i="6" s="1"/>
  <c r="O18" i="9"/>
  <c r="O93" i="11"/>
  <c r="O98" i="11" s="1"/>
  <c r="O114" i="11" s="1"/>
  <c r="AN166" i="11"/>
  <c r="AO139" i="11"/>
  <c r="AL25" i="9"/>
  <c r="AL45" i="9" s="1"/>
  <c r="AL56" i="11"/>
  <c r="AL12" i="9" s="1"/>
  <c r="AK26" i="19"/>
  <c r="AK27" i="19"/>
  <c r="AK63" i="19"/>
  <c r="AK75" i="11" s="1"/>
  <c r="AK151" i="11" s="1"/>
  <c r="AK24" i="19"/>
  <c r="AO228" i="18"/>
  <c r="AP224" i="18"/>
  <c r="AO220" i="18"/>
  <c r="AP217" i="18"/>
  <c r="AM112" i="11"/>
  <c r="AN108" i="11"/>
  <c r="AM91" i="18"/>
  <c r="AM108" i="18"/>
  <c r="AN90" i="18"/>
  <c r="AN185" i="18" s="1"/>
  <c r="AN88" i="18"/>
  <c r="AN183" i="18" s="1"/>
  <c r="AN86" i="18"/>
  <c r="AN181" i="18" s="1"/>
  <c r="AN89" i="18"/>
  <c r="AN184" i="18" s="1"/>
  <c r="AN87" i="18"/>
  <c r="AN182" i="18" s="1"/>
  <c r="AN85" i="18"/>
  <c r="AN180" i="18" s="1"/>
  <c r="AN83" i="18"/>
  <c r="AN178" i="18" s="1"/>
  <c r="AN74" i="18"/>
  <c r="AN169" i="18" s="1"/>
  <c r="AN66" i="18"/>
  <c r="AN161" i="18" s="1"/>
  <c r="AN78" i="18"/>
  <c r="AN173" i="18" s="1"/>
  <c r="AN69" i="18"/>
  <c r="AN164" i="18" s="1"/>
  <c r="AN81" i="18"/>
  <c r="AN176" i="18" s="1"/>
  <c r="AN72" i="18"/>
  <c r="AN167" i="18" s="1"/>
  <c r="AN64" i="18"/>
  <c r="AN159" i="18" s="1"/>
  <c r="AN84" i="18"/>
  <c r="AN179" i="18" s="1"/>
  <c r="AN67" i="18"/>
  <c r="AN162" i="18" s="1"/>
  <c r="AN79" i="18"/>
  <c r="AN174" i="18" s="1"/>
  <c r="AN70" i="18"/>
  <c r="AN165" i="18" s="1"/>
  <c r="AN82" i="18"/>
  <c r="AN177" i="18" s="1"/>
  <c r="AN73" i="18"/>
  <c r="AN168" i="18" s="1"/>
  <c r="AN65" i="18"/>
  <c r="AN160" i="18" s="1"/>
  <c r="AN68" i="18"/>
  <c r="AN163" i="18" s="1"/>
  <c r="AN80" i="18"/>
  <c r="AN175" i="18" s="1"/>
  <c r="AN71" i="18"/>
  <c r="AN166" i="18" s="1"/>
  <c r="AN63" i="18"/>
  <c r="AN158" i="18" s="1"/>
  <c r="AN56" i="18"/>
  <c r="AN151" i="18" s="1"/>
  <c r="AN48" i="18"/>
  <c r="AN143" i="18" s="1"/>
  <c r="AN36" i="18"/>
  <c r="AN131" i="18" s="1"/>
  <c r="AN24" i="18"/>
  <c r="AN119" i="18" s="1"/>
  <c r="AN16" i="18"/>
  <c r="AN111" i="18" s="1"/>
  <c r="AN59" i="18"/>
  <c r="AN154" i="18" s="1"/>
  <c r="AN51" i="18"/>
  <c r="AN146" i="18" s="1"/>
  <c r="AN39" i="18"/>
  <c r="AN134" i="18" s="1"/>
  <c r="AN31" i="18"/>
  <c r="AN126" i="18" s="1"/>
  <c r="AN19" i="18"/>
  <c r="AN114" i="18" s="1"/>
  <c r="AN54" i="18"/>
  <c r="AN149" i="18" s="1"/>
  <c r="AN42" i="18"/>
  <c r="AN137" i="18" s="1"/>
  <c r="AN34" i="18"/>
  <c r="AN129" i="18" s="1"/>
  <c r="AN22" i="18"/>
  <c r="AN117" i="18" s="1"/>
  <c r="AN14" i="18"/>
  <c r="AN109" i="18" s="1"/>
  <c r="AN62" i="18"/>
  <c r="AN157" i="18" s="1"/>
  <c r="AN57" i="18"/>
  <c r="AN152" i="18" s="1"/>
  <c r="AN49" i="18"/>
  <c r="AN144" i="18" s="1"/>
  <c r="AN37" i="18"/>
  <c r="AN132" i="18" s="1"/>
  <c r="AN29" i="18"/>
  <c r="AN124" i="18" s="1"/>
  <c r="AN25" i="18"/>
  <c r="AN120" i="18" s="1"/>
  <c r="AN17" i="18"/>
  <c r="AN112" i="18" s="1"/>
  <c r="AN52" i="18"/>
  <c r="AN147" i="18" s="1"/>
  <c r="AN40" i="18"/>
  <c r="AN135" i="18" s="1"/>
  <c r="AN32" i="18"/>
  <c r="AN127" i="18" s="1"/>
  <c r="AN20" i="18"/>
  <c r="AN115" i="18" s="1"/>
  <c r="AN55" i="18"/>
  <c r="AN150" i="18" s="1"/>
  <c r="AN47" i="18"/>
  <c r="AN142" i="18" s="1"/>
  <c r="AN43" i="18"/>
  <c r="AN138" i="18" s="1"/>
  <c r="AN35" i="18"/>
  <c r="AN130" i="18" s="1"/>
  <c r="AN23" i="18"/>
  <c r="AN118" i="18" s="1"/>
  <c r="AN15" i="18"/>
  <c r="AN110" i="18" s="1"/>
  <c r="AN53" i="18"/>
  <c r="AN148" i="18" s="1"/>
  <c r="AN41" i="18"/>
  <c r="AN136" i="18" s="1"/>
  <c r="AN33" i="18"/>
  <c r="AN128" i="18" s="1"/>
  <c r="AN21" i="18"/>
  <c r="AN116" i="18" s="1"/>
  <c r="AN13" i="18"/>
  <c r="AN18" i="18"/>
  <c r="AN113" i="18" s="1"/>
  <c r="AN38" i="18"/>
  <c r="AN133" i="18" s="1"/>
  <c r="AN58" i="18"/>
  <c r="AN153" i="18" s="1"/>
  <c r="AN30" i="18"/>
  <c r="AN125" i="18" s="1"/>
  <c r="AN50" i="18"/>
  <c r="AN145" i="18" s="1"/>
  <c r="AP59" i="16"/>
  <c r="AP19" i="16" s="1"/>
  <c r="AP59" i="11" s="1"/>
  <c r="AQ56" i="16"/>
  <c r="AK25" i="19"/>
  <c r="AO101" i="11"/>
  <c r="AN10" i="19"/>
  <c r="AN11" i="19"/>
  <c r="AN12" i="19"/>
  <c r="AI76" i="11"/>
  <c r="AI73" i="11"/>
  <c r="AO303" i="18"/>
  <c r="AO101" i="18" s="1"/>
  <c r="AO69" i="11" s="1"/>
  <c r="AP300" i="18"/>
  <c r="AH77" i="11"/>
  <c r="AK12" i="9"/>
  <c r="AK60" i="11"/>
  <c r="O120" i="11"/>
  <c r="O125" i="11" s="1"/>
  <c r="O128" i="11"/>
  <c r="O130" i="11" s="1"/>
  <c r="P71" i="19"/>
  <c r="P79" i="11" s="1"/>
  <c r="AM5" i="14"/>
  <c r="AN4" i="14"/>
  <c r="AM6" i="14"/>
  <c r="AM27" i="9"/>
  <c r="AM47" i="9" s="1"/>
  <c r="AM49" i="16"/>
  <c r="AM18" i="16" s="1"/>
  <c r="AM58" i="11" s="1"/>
  <c r="AN45" i="16"/>
  <c r="AN38" i="16"/>
  <c r="AN17" i="16" s="1"/>
  <c r="AO25" i="16"/>
  <c r="AJ72" i="11"/>
  <c r="AJ29" i="19"/>
  <c r="AJ103" i="11" s="1"/>
  <c r="AJ105" i="11" s="1"/>
  <c r="AK104" i="18"/>
  <c r="AK64" i="11"/>
  <c r="AK63" i="11" s="1"/>
  <c r="AK13" i="9" s="1"/>
  <c r="AO235" i="18"/>
  <c r="AP232" i="18"/>
  <c r="AM20" i="16"/>
  <c r="AM57" i="11"/>
  <c r="AJ159" i="11"/>
  <c r="AJ14" i="9"/>
  <c r="AL61" i="19"/>
  <c r="AL62" i="19"/>
  <c r="AL60" i="19"/>
  <c r="AL57" i="19"/>
  <c r="AL58" i="19"/>
  <c r="AL47" i="19"/>
  <c r="AL48" i="19"/>
  <c r="AL49" i="19"/>
  <c r="AL50" i="19"/>
  <c r="AL59" i="19"/>
  <c r="AL46" i="19"/>
  <c r="AM25" i="9"/>
  <c r="AM45" i="9" s="1"/>
  <c r="AK28" i="19"/>
  <c r="AM213" i="18"/>
  <c r="AM238" i="18" s="1"/>
  <c r="AM97" i="18" s="1"/>
  <c r="AM65" i="11" s="1"/>
  <c r="AN199" i="18"/>
  <c r="AL186" i="18"/>
  <c r="AL96" i="18" s="1"/>
  <c r="AL26" i="9"/>
  <c r="AL46" i="9" s="1"/>
  <c r="AL52" i="9" s="1"/>
  <c r="AO4" i="19"/>
  <c r="AO4" i="18"/>
  <c r="AO4" i="16"/>
  <c r="AO4" i="15"/>
  <c r="AO6" i="11"/>
  <c r="AO5" i="11"/>
  <c r="AO81" i="11" s="1"/>
  <c r="AO83" i="11" s="1"/>
  <c r="AP4" i="11"/>
  <c r="AO4" i="9"/>
  <c r="AM320" i="18"/>
  <c r="AM103" i="18" s="1"/>
  <c r="AM71" i="11" s="1"/>
  <c r="AN316" i="18"/>
  <c r="AO247" i="18"/>
  <c r="AN258" i="18"/>
  <c r="AM312" i="18"/>
  <c r="AM102" i="18" s="1"/>
  <c r="AM70" i="11" s="1"/>
  <c r="AN307" i="18"/>
  <c r="AL45" i="19"/>
  <c r="AN295" i="18"/>
  <c r="AN100" i="18" s="1"/>
  <c r="AN68" i="11" s="1"/>
  <c r="AO275" i="18"/>
  <c r="AK51" i="19"/>
  <c r="AK158" i="11" s="1"/>
  <c r="AK23" i="19"/>
  <c r="AM5" i="19"/>
  <c r="AM5" i="18"/>
  <c r="AM5" i="15"/>
  <c r="AM152" i="11"/>
  <c r="AM5" i="16"/>
  <c r="AN7" i="11"/>
  <c r="AM5" i="9"/>
  <c r="AN265" i="18"/>
  <c r="AM268" i="18"/>
  <c r="AM99" i="18" s="1"/>
  <c r="AM67" i="11" s="1"/>
  <c r="AM98" i="18"/>
  <c r="AM66" i="11" s="1"/>
  <c r="AM28" i="9"/>
  <c r="AM48" i="9" s="1"/>
  <c r="O140" i="11"/>
  <c r="O15" i="11" s="1"/>
  <c r="F20" i="6" l="1"/>
  <c r="AL60" i="11"/>
  <c r="AO166" i="11"/>
  <c r="AP139" i="11"/>
  <c r="AM56" i="11"/>
  <c r="AM12" i="9" s="1"/>
  <c r="AK29" i="19"/>
  <c r="AK103" i="11" s="1"/>
  <c r="AK105" i="11" s="1"/>
  <c r="AL26" i="19"/>
  <c r="AL24" i="19"/>
  <c r="AL28" i="19"/>
  <c r="AL104" i="18"/>
  <c r="AL64" i="11"/>
  <c r="AL63" i="11" s="1"/>
  <c r="AL13" i="9" s="1"/>
  <c r="AN213" i="18"/>
  <c r="AN238" i="18" s="1"/>
  <c r="AN97" i="18" s="1"/>
  <c r="AN65" i="11" s="1"/>
  <c r="AO199" i="18"/>
  <c r="AN5" i="19"/>
  <c r="AN5" i="18"/>
  <c r="AN5" i="15"/>
  <c r="AN152" i="11"/>
  <c r="AN5" i="16"/>
  <c r="AO7" i="11"/>
  <c r="AN5" i="9"/>
  <c r="AK159" i="11"/>
  <c r="AK14" i="9"/>
  <c r="AO258" i="18"/>
  <c r="AP247" i="18"/>
  <c r="AL27" i="19"/>
  <c r="AM60" i="11"/>
  <c r="AO38" i="16"/>
  <c r="AO17" i="16" s="1"/>
  <c r="AP25" i="16"/>
  <c r="P85" i="11"/>
  <c r="P72" i="19"/>
  <c r="AP303" i="18"/>
  <c r="AP101" i="18" s="1"/>
  <c r="AP69" i="11" s="1"/>
  <c r="AQ300" i="18"/>
  <c r="AP220" i="18"/>
  <c r="AQ217" i="18"/>
  <c r="AN98" i="18"/>
  <c r="AN66" i="11" s="1"/>
  <c r="AN28" i="9"/>
  <c r="AN48" i="9" s="1"/>
  <c r="AN320" i="18"/>
  <c r="AN103" i="18" s="1"/>
  <c r="AN71" i="11" s="1"/>
  <c r="AO316" i="18"/>
  <c r="AN20" i="16"/>
  <c r="AN57" i="11"/>
  <c r="AP101" i="11"/>
  <c r="AO265" i="18"/>
  <c r="AN268" i="18"/>
  <c r="AN99" i="18" s="1"/>
  <c r="AN67" i="11" s="1"/>
  <c r="AM61" i="19"/>
  <c r="AM62" i="19"/>
  <c r="AM57" i="19"/>
  <c r="AM58" i="19"/>
  <c r="AM60" i="19"/>
  <c r="AM49" i="19"/>
  <c r="AM47" i="19"/>
  <c r="AM46" i="19"/>
  <c r="AM59" i="19"/>
  <c r="AM48" i="19"/>
  <c r="AM50" i="19"/>
  <c r="AJ76" i="11"/>
  <c r="AJ73" i="11"/>
  <c r="AO295" i="18"/>
  <c r="AO100" i="18" s="1"/>
  <c r="AO68" i="11" s="1"/>
  <c r="AP275" i="18"/>
  <c r="AL25" i="19"/>
  <c r="AP235" i="18"/>
  <c r="AQ232" i="18"/>
  <c r="AN49" i="16"/>
  <c r="AN18" i="16" s="1"/>
  <c r="AN58" i="11" s="1"/>
  <c r="AO45" i="16"/>
  <c r="AL61" i="11"/>
  <c r="AP4" i="19"/>
  <c r="AP4" i="18"/>
  <c r="AP4" i="15"/>
  <c r="AP4" i="16"/>
  <c r="AP5" i="11"/>
  <c r="AQ4" i="11"/>
  <c r="AP6" i="11"/>
  <c r="AP4" i="9"/>
  <c r="AO90" i="18"/>
  <c r="AO185" i="18" s="1"/>
  <c r="AO86" i="18"/>
  <c r="AO181" i="18" s="1"/>
  <c r="AO89" i="18"/>
  <c r="AO184" i="18" s="1"/>
  <c r="AO87" i="18"/>
  <c r="AO182" i="18" s="1"/>
  <c r="AO88" i="18"/>
  <c r="AO183" i="18" s="1"/>
  <c r="AO78" i="18"/>
  <c r="AO173" i="18" s="1"/>
  <c r="AO69" i="18"/>
  <c r="AO164" i="18" s="1"/>
  <c r="AO81" i="18"/>
  <c r="AO176" i="18" s="1"/>
  <c r="AO72" i="18"/>
  <c r="AO167" i="18" s="1"/>
  <c r="AO64" i="18"/>
  <c r="AO159" i="18" s="1"/>
  <c r="AO85" i="18"/>
  <c r="AO180" i="18" s="1"/>
  <c r="AO84" i="18"/>
  <c r="AO179" i="18" s="1"/>
  <c r="AO67" i="18"/>
  <c r="AO162" i="18" s="1"/>
  <c r="AO79" i="18"/>
  <c r="AO174" i="18" s="1"/>
  <c r="AO70" i="18"/>
  <c r="AO165" i="18" s="1"/>
  <c r="AO82" i="18"/>
  <c r="AO177" i="18" s="1"/>
  <c r="AO73" i="18"/>
  <c r="AO168" i="18" s="1"/>
  <c r="AO65" i="18"/>
  <c r="AO160" i="18" s="1"/>
  <c r="AO68" i="18"/>
  <c r="AO163" i="18" s="1"/>
  <c r="AO80" i="18"/>
  <c r="AO175" i="18" s="1"/>
  <c r="AO71" i="18"/>
  <c r="AO166" i="18" s="1"/>
  <c r="AO83" i="18"/>
  <c r="AO178" i="18" s="1"/>
  <c r="AO74" i="18"/>
  <c r="AO169" i="18" s="1"/>
  <c r="AO66" i="18"/>
  <c r="AO161" i="18" s="1"/>
  <c r="AO59" i="18"/>
  <c r="AO154" i="18" s="1"/>
  <c r="AO51" i="18"/>
  <c r="AO146" i="18" s="1"/>
  <c r="AO39" i="18"/>
  <c r="AO134" i="18" s="1"/>
  <c r="AO31" i="18"/>
  <c r="AO126" i="18" s="1"/>
  <c r="AO19" i="18"/>
  <c r="AO114" i="18" s="1"/>
  <c r="AO54" i="18"/>
  <c r="AO149" i="18" s="1"/>
  <c r="AO42" i="18"/>
  <c r="AO137" i="18" s="1"/>
  <c r="AO34" i="18"/>
  <c r="AO129" i="18" s="1"/>
  <c r="AO22" i="18"/>
  <c r="AO117" i="18" s="1"/>
  <c r="AO14" i="18"/>
  <c r="AO109" i="18" s="1"/>
  <c r="AO62" i="18"/>
  <c r="AO157" i="18" s="1"/>
  <c r="AO57" i="18"/>
  <c r="AO152" i="18" s="1"/>
  <c r="AO49" i="18"/>
  <c r="AO144" i="18" s="1"/>
  <c r="AO37" i="18"/>
  <c r="AO132" i="18" s="1"/>
  <c r="AO29" i="18"/>
  <c r="AO124" i="18" s="1"/>
  <c r="AO25" i="18"/>
  <c r="AO120" i="18" s="1"/>
  <c r="AO17" i="18"/>
  <c r="AO112" i="18" s="1"/>
  <c r="AO52" i="18"/>
  <c r="AO147" i="18" s="1"/>
  <c r="AO40" i="18"/>
  <c r="AO135" i="18" s="1"/>
  <c r="AO32" i="18"/>
  <c r="AO127" i="18" s="1"/>
  <c r="AO20" i="18"/>
  <c r="AO115" i="18" s="1"/>
  <c r="AO55" i="18"/>
  <c r="AO150" i="18" s="1"/>
  <c r="AO47" i="18"/>
  <c r="AO142" i="18" s="1"/>
  <c r="AO43" i="18"/>
  <c r="AO138" i="18" s="1"/>
  <c r="AO35" i="18"/>
  <c r="AO130" i="18" s="1"/>
  <c r="AO23" i="18"/>
  <c r="AO118" i="18" s="1"/>
  <c r="AO15" i="18"/>
  <c r="AO110" i="18" s="1"/>
  <c r="AO58" i="18"/>
  <c r="AO153" i="18" s="1"/>
  <c r="AO50" i="18"/>
  <c r="AO145" i="18" s="1"/>
  <c r="AO38" i="18"/>
  <c r="AO133" i="18" s="1"/>
  <c r="AO30" i="18"/>
  <c r="AO125" i="18" s="1"/>
  <c r="AO18" i="18"/>
  <c r="AO113" i="18" s="1"/>
  <c r="AO63" i="18"/>
  <c r="AO158" i="18" s="1"/>
  <c r="AO56" i="18"/>
  <c r="AO151" i="18" s="1"/>
  <c r="AO48" i="18"/>
  <c r="AO143" i="18" s="1"/>
  <c r="AO36" i="18"/>
  <c r="AO131" i="18" s="1"/>
  <c r="AO24" i="18"/>
  <c r="AO119" i="18" s="1"/>
  <c r="AO16" i="18"/>
  <c r="AO111" i="18" s="1"/>
  <c r="AO41" i="18"/>
  <c r="AO136" i="18" s="1"/>
  <c r="AO13" i="18"/>
  <c r="AO33" i="18"/>
  <c r="AO128" i="18" s="1"/>
  <c r="AO53" i="18"/>
  <c r="AO148" i="18" s="1"/>
  <c r="AO21" i="18"/>
  <c r="AO116" i="18" s="1"/>
  <c r="O132" i="11"/>
  <c r="O14" i="11"/>
  <c r="O11" i="11"/>
  <c r="AQ59" i="16"/>
  <c r="AQ19" i="16" s="1"/>
  <c r="AQ59" i="11" s="1"/>
  <c r="AR56" i="16"/>
  <c r="AP228" i="18"/>
  <c r="AQ224" i="18"/>
  <c r="AK72" i="11"/>
  <c r="AK61" i="11"/>
  <c r="AI77" i="11"/>
  <c r="AN91" i="18"/>
  <c r="AN45" i="19" s="1"/>
  <c r="AN108" i="18"/>
  <c r="AM186" i="18"/>
  <c r="AM96" i="18" s="1"/>
  <c r="AM26" i="9"/>
  <c r="AM46" i="9" s="1"/>
  <c r="AM52" i="9" s="1"/>
  <c r="AL51" i="19"/>
  <c r="AL158" i="11" s="1"/>
  <c r="AL23" i="19"/>
  <c r="AO12" i="19"/>
  <c r="AO11" i="19"/>
  <c r="AO10" i="19"/>
  <c r="AL63" i="19"/>
  <c r="AL75" i="11" s="1"/>
  <c r="AL151" i="11" s="1"/>
  <c r="AN312" i="18"/>
  <c r="AN102" i="18" s="1"/>
  <c r="AN70" i="11" s="1"/>
  <c r="AO307" i="18"/>
  <c r="AN25" i="9"/>
  <c r="AN45" i="9" s="1"/>
  <c r="AN27" i="9"/>
  <c r="AN47" i="9" s="1"/>
  <c r="AM45" i="19"/>
  <c r="AN6" i="14"/>
  <c r="AN5" i="14"/>
  <c r="AO4" i="14"/>
  <c r="AN112" i="11"/>
  <c r="AO108" i="11"/>
  <c r="AP166" i="11" l="1"/>
  <c r="AQ139" i="11"/>
  <c r="AL29" i="19"/>
  <c r="AL103" i="11" s="1"/>
  <c r="AL105" i="11" s="1"/>
  <c r="AM25" i="19"/>
  <c r="AM27" i="19"/>
  <c r="AL72" i="11"/>
  <c r="AL73" i="11" s="1"/>
  <c r="AJ77" i="11"/>
  <c r="AO320" i="18"/>
  <c r="AO103" i="18" s="1"/>
  <c r="AO71" i="11" s="1"/>
  <c r="AP316" i="18"/>
  <c r="P164" i="11"/>
  <c r="P167" i="11" s="1"/>
  <c r="P73" i="19"/>
  <c r="AO98" i="18"/>
  <c r="AO66" i="11" s="1"/>
  <c r="AO28" i="9"/>
  <c r="AO48" i="9" s="1"/>
  <c r="AQ228" i="18"/>
  <c r="AR224" i="18"/>
  <c r="AR59" i="16"/>
  <c r="AR19" i="16" s="1"/>
  <c r="AR59" i="11" s="1"/>
  <c r="AS56" i="16"/>
  <c r="AO91" i="18"/>
  <c r="AO108" i="18"/>
  <c r="AQ235" i="18"/>
  <c r="AR232" i="18"/>
  <c r="AM28" i="19"/>
  <c r="P150" i="11"/>
  <c r="P153" i="11" s="1"/>
  <c r="P86" i="11"/>
  <c r="P138" i="11"/>
  <c r="AP258" i="18"/>
  <c r="AQ247" i="18"/>
  <c r="AO27" i="9"/>
  <c r="AO47" i="9" s="1"/>
  <c r="AM26" i="19"/>
  <c r="AM63" i="19"/>
  <c r="AM75" i="11" s="1"/>
  <c r="AP38" i="16"/>
  <c r="AP17" i="16" s="1"/>
  <c r="AQ25" i="16"/>
  <c r="AN61" i="19"/>
  <c r="AN62" i="19"/>
  <c r="AN57" i="19"/>
  <c r="AN58" i="19"/>
  <c r="AN59" i="19"/>
  <c r="AN48" i="19"/>
  <c r="AN49" i="19"/>
  <c r="AN46" i="19"/>
  <c r="AN60" i="19"/>
  <c r="AN50" i="19"/>
  <c r="AN47" i="19"/>
  <c r="AN186" i="18"/>
  <c r="AN96" i="18" s="1"/>
  <c r="AN26" i="9"/>
  <c r="AN46" i="9" s="1"/>
  <c r="AN52" i="9" s="1"/>
  <c r="AQ4" i="19"/>
  <c r="AQ4" i="15"/>
  <c r="AQ4" i="18"/>
  <c r="AQ4" i="16"/>
  <c r="AQ5" i="11"/>
  <c r="AQ81" i="11" s="1"/>
  <c r="AQ83" i="11" s="1"/>
  <c r="AR4" i="11"/>
  <c r="AQ6" i="11"/>
  <c r="AQ4" i="9"/>
  <c r="AO49" i="16"/>
  <c r="AO18" i="16" s="1"/>
  <c r="AO58" i="11" s="1"/>
  <c r="AP45" i="16"/>
  <c r="AP86" i="18"/>
  <c r="AP181" i="18" s="1"/>
  <c r="AP89" i="18"/>
  <c r="AP184" i="18" s="1"/>
  <c r="AP87" i="18"/>
  <c r="AP182" i="18" s="1"/>
  <c r="AP90" i="18"/>
  <c r="AP185" i="18" s="1"/>
  <c r="AP85" i="18"/>
  <c r="AP180" i="18" s="1"/>
  <c r="AP88" i="18"/>
  <c r="AP183" i="18" s="1"/>
  <c r="AP81" i="18"/>
  <c r="AP176" i="18" s="1"/>
  <c r="AP72" i="18"/>
  <c r="AP167" i="18" s="1"/>
  <c r="AP64" i="18"/>
  <c r="AP159" i="18" s="1"/>
  <c r="AP84" i="18"/>
  <c r="AP179" i="18" s="1"/>
  <c r="AP67" i="18"/>
  <c r="AP162" i="18" s="1"/>
  <c r="AP79" i="18"/>
  <c r="AP174" i="18" s="1"/>
  <c r="AP70" i="18"/>
  <c r="AP165" i="18" s="1"/>
  <c r="AP82" i="18"/>
  <c r="AP177" i="18" s="1"/>
  <c r="AP73" i="18"/>
  <c r="AP168" i="18" s="1"/>
  <c r="AP65" i="18"/>
  <c r="AP160" i="18" s="1"/>
  <c r="AP68" i="18"/>
  <c r="AP163" i="18" s="1"/>
  <c r="AP80" i="18"/>
  <c r="AP175" i="18" s="1"/>
  <c r="AP71" i="18"/>
  <c r="AP166" i="18" s="1"/>
  <c r="AP63" i="18"/>
  <c r="AP158" i="18" s="1"/>
  <c r="AP83" i="18"/>
  <c r="AP178" i="18" s="1"/>
  <c r="AP74" i="18"/>
  <c r="AP169" i="18" s="1"/>
  <c r="AP66" i="18"/>
  <c r="AP161" i="18" s="1"/>
  <c r="AP78" i="18"/>
  <c r="AP173" i="18" s="1"/>
  <c r="AP69" i="18"/>
  <c r="AP164" i="18" s="1"/>
  <c r="AP54" i="18"/>
  <c r="AP149" i="18" s="1"/>
  <c r="AP42" i="18"/>
  <c r="AP137" i="18" s="1"/>
  <c r="AP34" i="18"/>
  <c r="AP129" i="18" s="1"/>
  <c r="AP22" i="18"/>
  <c r="AP117" i="18" s="1"/>
  <c r="AP14" i="18"/>
  <c r="AP109" i="18" s="1"/>
  <c r="AP62" i="18"/>
  <c r="AP157" i="18" s="1"/>
  <c r="AP57" i="18"/>
  <c r="AP152" i="18" s="1"/>
  <c r="AP49" i="18"/>
  <c r="AP144" i="18" s="1"/>
  <c r="AP37" i="18"/>
  <c r="AP132" i="18" s="1"/>
  <c r="AP29" i="18"/>
  <c r="AP124" i="18" s="1"/>
  <c r="AP25" i="18"/>
  <c r="AP120" i="18" s="1"/>
  <c r="AP17" i="18"/>
  <c r="AP112" i="18" s="1"/>
  <c r="AP52" i="18"/>
  <c r="AP147" i="18" s="1"/>
  <c r="AP40" i="18"/>
  <c r="AP135" i="18" s="1"/>
  <c r="AP32" i="18"/>
  <c r="AP127" i="18" s="1"/>
  <c r="AP20" i="18"/>
  <c r="AP115" i="18" s="1"/>
  <c r="AP55" i="18"/>
  <c r="AP150" i="18" s="1"/>
  <c r="AP47" i="18"/>
  <c r="AP142" i="18" s="1"/>
  <c r="AP43" i="18"/>
  <c r="AP138" i="18" s="1"/>
  <c r="AP35" i="18"/>
  <c r="AP130" i="18" s="1"/>
  <c r="AP23" i="18"/>
  <c r="AP118" i="18" s="1"/>
  <c r="AP15" i="18"/>
  <c r="AP110" i="18" s="1"/>
  <c r="AP58" i="18"/>
  <c r="AP153" i="18" s="1"/>
  <c r="AP50" i="18"/>
  <c r="AP145" i="18" s="1"/>
  <c r="AP38" i="18"/>
  <c r="AP133" i="18" s="1"/>
  <c r="AP30" i="18"/>
  <c r="AP125" i="18" s="1"/>
  <c r="AP18" i="18"/>
  <c r="AP113" i="18" s="1"/>
  <c r="AP53" i="18"/>
  <c r="AP148" i="18" s="1"/>
  <c r="AP41" i="18"/>
  <c r="AP136" i="18" s="1"/>
  <c r="AP33" i="18"/>
  <c r="AP128" i="18" s="1"/>
  <c r="AP21" i="18"/>
  <c r="AP116" i="18" s="1"/>
  <c r="AP13" i="18"/>
  <c r="AP59" i="18"/>
  <c r="AP154" i="18" s="1"/>
  <c r="AP51" i="18"/>
  <c r="AP146" i="18" s="1"/>
  <c r="AP39" i="18"/>
  <c r="AP134" i="18" s="1"/>
  <c r="AP31" i="18"/>
  <c r="AP126" i="18" s="1"/>
  <c r="AP19" i="18"/>
  <c r="AP114" i="18" s="1"/>
  <c r="AP16" i="18"/>
  <c r="AP111" i="18" s="1"/>
  <c r="AP36" i="18"/>
  <c r="AP131" i="18" s="1"/>
  <c r="AP56" i="18"/>
  <c r="AP151" i="18" s="1"/>
  <c r="AP24" i="18"/>
  <c r="AP119" i="18" s="1"/>
  <c r="AP48" i="18"/>
  <c r="AP143" i="18" s="1"/>
  <c r="AP265" i="18"/>
  <c r="AO268" i="18"/>
  <c r="AO99" i="18" s="1"/>
  <c r="AO67" i="11" s="1"/>
  <c r="AO57" i="11"/>
  <c r="AO56" i="11" s="1"/>
  <c r="AO213" i="18"/>
  <c r="AO238" i="18" s="1"/>
  <c r="AO97" i="18" s="1"/>
  <c r="AO65" i="11" s="1"/>
  <c r="AP199" i="18"/>
  <c r="AO112" i="11"/>
  <c r="AP108" i="11"/>
  <c r="AL159" i="11"/>
  <c r="AL14" i="9"/>
  <c r="AK76" i="11"/>
  <c r="AK73" i="11"/>
  <c r="AP10" i="19"/>
  <c r="AP12" i="19"/>
  <c r="AP11" i="19"/>
  <c r="AM24" i="19"/>
  <c r="AR217" i="18"/>
  <c r="AQ220" i="18"/>
  <c r="AM61" i="11"/>
  <c r="AO5" i="19"/>
  <c r="AO5" i="18"/>
  <c r="AO152" i="11"/>
  <c r="AO5" i="16"/>
  <c r="AO5" i="15"/>
  <c r="AP7" i="11"/>
  <c r="AO5" i="9"/>
  <c r="AO6" i="14"/>
  <c r="AO5" i="14"/>
  <c r="AP4" i="14"/>
  <c r="O12" i="11"/>
  <c r="O13" i="11"/>
  <c r="AP295" i="18"/>
  <c r="AP100" i="18" s="1"/>
  <c r="AP68" i="11" s="1"/>
  <c r="AQ275" i="18"/>
  <c r="AQ101" i="11"/>
  <c r="AM51" i="19"/>
  <c r="AM158" i="11" s="1"/>
  <c r="AM23" i="19"/>
  <c r="AO312" i="18"/>
  <c r="AO102" i="18" s="1"/>
  <c r="AO70" i="11" s="1"/>
  <c r="AP307" i="18"/>
  <c r="AM104" i="18"/>
  <c r="AM64" i="11"/>
  <c r="AM63" i="11" s="1"/>
  <c r="AM13" i="9" s="1"/>
  <c r="AN56" i="11"/>
  <c r="AQ303" i="18"/>
  <c r="AQ101" i="18" s="1"/>
  <c r="AQ69" i="11" s="1"/>
  <c r="AR300" i="18"/>
  <c r="P93" i="11" l="1"/>
  <c r="P98" i="11" s="1"/>
  <c r="P114" i="11" s="1"/>
  <c r="P171" i="11"/>
  <c r="AR139" i="11"/>
  <c r="AQ166" i="11"/>
  <c r="AO20" i="16"/>
  <c r="AL76" i="11"/>
  <c r="AL77" i="11" s="1"/>
  <c r="AN26" i="19"/>
  <c r="AN27" i="19"/>
  <c r="AN25" i="19"/>
  <c r="AM29" i="19"/>
  <c r="AM103" i="11" s="1"/>
  <c r="AM105" i="11" s="1"/>
  <c r="AM72" i="11"/>
  <c r="AM76" i="11" s="1"/>
  <c r="AQ4" i="14"/>
  <c r="AP6" i="14"/>
  <c r="AP5" i="14"/>
  <c r="AN104" i="18"/>
  <c r="AN64" i="11"/>
  <c r="AN63" i="11" s="1"/>
  <c r="AN13" i="9" s="1"/>
  <c r="AQ258" i="18"/>
  <c r="AR247" i="18"/>
  <c r="AR228" i="18"/>
  <c r="AS224" i="18"/>
  <c r="AR101" i="11"/>
  <c r="AO62" i="19"/>
  <c r="AO58" i="19"/>
  <c r="AO59" i="19"/>
  <c r="AO61" i="19"/>
  <c r="AO57" i="19"/>
  <c r="AO46" i="19"/>
  <c r="AO50" i="19"/>
  <c r="AO48" i="19"/>
  <c r="AO60" i="19"/>
  <c r="AO49" i="19"/>
  <c r="AO47" i="19"/>
  <c r="AP25" i="9"/>
  <c r="AP45" i="9" s="1"/>
  <c r="AP27" i="9"/>
  <c r="AP47" i="9" s="1"/>
  <c r="AN28" i="19"/>
  <c r="AN63" i="19"/>
  <c r="AN75" i="11" s="1"/>
  <c r="AQ38" i="16"/>
  <c r="AQ17" i="16" s="1"/>
  <c r="AR25" i="16"/>
  <c r="P140" i="11"/>
  <c r="P15" i="11" s="1"/>
  <c r="AO45" i="19"/>
  <c r="AM159" i="11"/>
  <c r="AM14" i="9"/>
  <c r="AQ265" i="18"/>
  <c r="AP268" i="18"/>
  <c r="AP99" i="18" s="1"/>
  <c r="AP67" i="11" s="1"/>
  <c r="AO186" i="18"/>
  <c r="AO96" i="18" s="1"/>
  <c r="AO26" i="9"/>
  <c r="AO46" i="9" s="1"/>
  <c r="AP57" i="11"/>
  <c r="AS59" i="16"/>
  <c r="AS19" i="16" s="1"/>
  <c r="AS59" i="11" s="1"/>
  <c r="AT56" i="16"/>
  <c r="AQ295" i="18"/>
  <c r="AQ100" i="18" s="1"/>
  <c r="AQ68" i="11" s="1"/>
  <c r="AR275" i="18"/>
  <c r="AP5" i="19"/>
  <c r="AP5" i="18"/>
  <c r="AP5" i="16"/>
  <c r="AP5" i="15"/>
  <c r="AP152" i="11"/>
  <c r="AQ7" i="11"/>
  <c r="AP5" i="9"/>
  <c r="AK77" i="11"/>
  <c r="AP213" i="18"/>
  <c r="AP238" i="18" s="1"/>
  <c r="AP97" i="18" s="1"/>
  <c r="AP65" i="11" s="1"/>
  <c r="AQ199" i="18"/>
  <c r="AP91" i="18"/>
  <c r="AP108" i="18"/>
  <c r="AQ90" i="18"/>
  <c r="AQ185" i="18" s="1"/>
  <c r="AQ89" i="18"/>
  <c r="AQ184" i="18" s="1"/>
  <c r="AQ87" i="18"/>
  <c r="AQ182" i="18" s="1"/>
  <c r="AQ85" i="18"/>
  <c r="AQ180" i="18" s="1"/>
  <c r="AQ88" i="18"/>
  <c r="AQ183" i="18" s="1"/>
  <c r="AQ86" i="18"/>
  <c r="AQ181" i="18" s="1"/>
  <c r="AQ84" i="18"/>
  <c r="AQ179" i="18" s="1"/>
  <c r="AQ67" i="18"/>
  <c r="AQ162" i="18" s="1"/>
  <c r="AQ79" i="18"/>
  <c r="AQ174" i="18" s="1"/>
  <c r="AQ70" i="18"/>
  <c r="AQ165" i="18" s="1"/>
  <c r="AQ82" i="18"/>
  <c r="AQ177" i="18" s="1"/>
  <c r="AQ73" i="18"/>
  <c r="AQ168" i="18" s="1"/>
  <c r="AQ65" i="18"/>
  <c r="AQ160" i="18" s="1"/>
  <c r="AQ68" i="18"/>
  <c r="AQ163" i="18" s="1"/>
  <c r="AQ80" i="18"/>
  <c r="AQ175" i="18" s="1"/>
  <c r="AQ71" i="18"/>
  <c r="AQ166" i="18" s="1"/>
  <c r="AQ63" i="18"/>
  <c r="AQ158" i="18" s="1"/>
  <c r="AQ83" i="18"/>
  <c r="AQ178" i="18" s="1"/>
  <c r="AQ74" i="18"/>
  <c r="AQ169" i="18" s="1"/>
  <c r="AQ66" i="18"/>
  <c r="AQ161" i="18" s="1"/>
  <c r="AQ78" i="18"/>
  <c r="AQ173" i="18" s="1"/>
  <c r="AQ69" i="18"/>
  <c r="AQ164" i="18" s="1"/>
  <c r="AQ81" i="18"/>
  <c r="AQ176" i="18" s="1"/>
  <c r="AQ72" i="18"/>
  <c r="AQ167" i="18" s="1"/>
  <c r="AQ64" i="18"/>
  <c r="AQ159" i="18" s="1"/>
  <c r="AQ62" i="18"/>
  <c r="AQ157" i="18" s="1"/>
  <c r="AQ57" i="18"/>
  <c r="AQ152" i="18" s="1"/>
  <c r="AQ49" i="18"/>
  <c r="AQ144" i="18" s="1"/>
  <c r="AQ37" i="18"/>
  <c r="AQ132" i="18" s="1"/>
  <c r="AQ29" i="18"/>
  <c r="AQ124" i="18" s="1"/>
  <c r="AQ25" i="18"/>
  <c r="AQ120" i="18" s="1"/>
  <c r="AQ17" i="18"/>
  <c r="AQ112" i="18" s="1"/>
  <c r="AQ52" i="18"/>
  <c r="AQ147" i="18" s="1"/>
  <c r="AQ40" i="18"/>
  <c r="AQ135" i="18" s="1"/>
  <c r="AQ32" i="18"/>
  <c r="AQ127" i="18" s="1"/>
  <c r="AQ20" i="18"/>
  <c r="AQ115" i="18" s="1"/>
  <c r="AQ55" i="18"/>
  <c r="AQ150" i="18" s="1"/>
  <c r="AQ47" i="18"/>
  <c r="AQ142" i="18" s="1"/>
  <c r="AQ43" i="18"/>
  <c r="AQ138" i="18" s="1"/>
  <c r="AQ35" i="18"/>
  <c r="AQ130" i="18" s="1"/>
  <c r="AQ23" i="18"/>
  <c r="AQ118" i="18" s="1"/>
  <c r="AQ15" i="18"/>
  <c r="AQ110" i="18" s="1"/>
  <c r="AQ58" i="18"/>
  <c r="AQ153" i="18" s="1"/>
  <c r="AQ50" i="18"/>
  <c r="AQ145" i="18" s="1"/>
  <c r="AQ38" i="18"/>
  <c r="AQ133" i="18" s="1"/>
  <c r="AQ30" i="18"/>
  <c r="AQ125" i="18" s="1"/>
  <c r="AQ18" i="18"/>
  <c r="AQ113" i="18" s="1"/>
  <c r="AQ53" i="18"/>
  <c r="AQ148" i="18" s="1"/>
  <c r="AQ41" i="18"/>
  <c r="AQ136" i="18" s="1"/>
  <c r="AQ33" i="18"/>
  <c r="AQ128" i="18" s="1"/>
  <c r="AQ21" i="18"/>
  <c r="AQ116" i="18" s="1"/>
  <c r="AQ13" i="18"/>
  <c r="AQ56" i="18"/>
  <c r="AQ151" i="18" s="1"/>
  <c r="AQ48" i="18"/>
  <c r="AQ143" i="18" s="1"/>
  <c r="AQ36" i="18"/>
  <c r="AQ131" i="18" s="1"/>
  <c r="AQ24" i="18"/>
  <c r="AQ119" i="18" s="1"/>
  <c r="AQ16" i="18"/>
  <c r="AQ111" i="18" s="1"/>
  <c r="AQ54" i="18"/>
  <c r="AQ149" i="18" s="1"/>
  <c r="AQ42" i="18"/>
  <c r="AQ137" i="18" s="1"/>
  <c r="AQ34" i="18"/>
  <c r="AQ129" i="18" s="1"/>
  <c r="AQ22" i="18"/>
  <c r="AQ117" i="18" s="1"/>
  <c r="AQ14" i="18"/>
  <c r="AQ109" i="18" s="1"/>
  <c r="AQ59" i="18"/>
  <c r="AQ154" i="18" s="1"/>
  <c r="AQ31" i="18"/>
  <c r="AQ126" i="18" s="1"/>
  <c r="AQ51" i="18"/>
  <c r="AQ146" i="18" s="1"/>
  <c r="AQ19" i="18"/>
  <c r="AQ114" i="18" s="1"/>
  <c r="AQ39" i="18"/>
  <c r="AQ134" i="18" s="1"/>
  <c r="AM151" i="11"/>
  <c r="F46" i="12"/>
  <c r="AN23" i="19"/>
  <c r="AS300" i="18"/>
  <c r="AR303" i="18"/>
  <c r="AR101" i="18" s="1"/>
  <c r="AR69" i="11" s="1"/>
  <c r="AP49" i="16"/>
  <c r="AP18" i="16" s="1"/>
  <c r="AP58" i="11" s="1"/>
  <c r="AQ45" i="16"/>
  <c r="AN24" i="19"/>
  <c r="P120" i="11"/>
  <c r="P125" i="11" s="1"/>
  <c r="P128" i="11"/>
  <c r="P130" i="11" s="1"/>
  <c r="Q71" i="19"/>
  <c r="Q79" i="11" s="1"/>
  <c r="AN51" i="19"/>
  <c r="AN158" i="11" s="1"/>
  <c r="AR4" i="19"/>
  <c r="AR4" i="18"/>
  <c r="AR4" i="15"/>
  <c r="AR4" i="16"/>
  <c r="AR5" i="11"/>
  <c r="AR81" i="11" s="1"/>
  <c r="AR83" i="11" s="1"/>
  <c r="AS4" i="11"/>
  <c r="AR6" i="11"/>
  <c r="AR4" i="9"/>
  <c r="AP98" i="18"/>
  <c r="AP66" i="11" s="1"/>
  <c r="AP28" i="9"/>
  <c r="AP48" i="9" s="1"/>
  <c r="AP312" i="18"/>
  <c r="AP102" i="18" s="1"/>
  <c r="AP70" i="11" s="1"/>
  <c r="AQ307" i="18"/>
  <c r="AR220" i="18"/>
  <c r="AS217" i="18"/>
  <c r="AO12" i="9"/>
  <c r="AO60" i="11"/>
  <c r="AQ11" i="19"/>
  <c r="AQ12" i="19"/>
  <c r="AQ10" i="19"/>
  <c r="AS232" i="18"/>
  <c r="AR235" i="18"/>
  <c r="AP112" i="11"/>
  <c r="AQ108" i="11"/>
  <c r="AN12" i="9"/>
  <c r="AN60" i="11"/>
  <c r="AO25" i="9"/>
  <c r="AO45" i="9" s="1"/>
  <c r="AP320" i="18"/>
  <c r="AP103" i="18" s="1"/>
  <c r="AP71" i="11" s="1"/>
  <c r="AQ316" i="18"/>
  <c r="P18" i="9" l="1"/>
  <c r="Q147" i="11"/>
  <c r="AM73" i="11"/>
  <c r="AR166" i="11"/>
  <c r="AS139" i="11"/>
  <c r="AO52" i="9"/>
  <c r="AO26" i="19"/>
  <c r="AQ320" i="18"/>
  <c r="AQ103" i="18" s="1"/>
  <c r="AQ71" i="11" s="1"/>
  <c r="AR316" i="18"/>
  <c r="AR11" i="19"/>
  <c r="AR10" i="19"/>
  <c r="AR12" i="19"/>
  <c r="AQ5" i="19"/>
  <c r="AQ5" i="18"/>
  <c r="AQ5" i="16"/>
  <c r="AQ5" i="15"/>
  <c r="AQ152" i="11"/>
  <c r="AR7" i="11"/>
  <c r="AQ5" i="9"/>
  <c r="AO25" i="19"/>
  <c r="AS228" i="18"/>
  <c r="AT224" i="18"/>
  <c r="AN159" i="11"/>
  <c r="AN14" i="9"/>
  <c r="AP186" i="18"/>
  <c r="AP96" i="18" s="1"/>
  <c r="AP26" i="9"/>
  <c r="AP46" i="9" s="1"/>
  <c r="AP52" i="9" s="1"/>
  <c r="AU56" i="16"/>
  <c r="AT59" i="16"/>
  <c r="AT19" i="16" s="1"/>
  <c r="AT59" i="11" s="1"/>
  <c r="AO27" i="19"/>
  <c r="AS101" i="11"/>
  <c r="Q85" i="11"/>
  <c r="Q72" i="19"/>
  <c r="AT300" i="18"/>
  <c r="AS303" i="18"/>
  <c r="AS101" i="18" s="1"/>
  <c r="AS69" i="11" s="1"/>
  <c r="AP45" i="19"/>
  <c r="AO104" i="18"/>
  <c r="AO64" i="11"/>
  <c r="AO63" i="11" s="1"/>
  <c r="AO13" i="9" s="1"/>
  <c r="AR38" i="16"/>
  <c r="AR17" i="16" s="1"/>
  <c r="AS25" i="16"/>
  <c r="AR258" i="18"/>
  <c r="AS247" i="18"/>
  <c r="AQ49" i="16"/>
  <c r="AQ18" i="16" s="1"/>
  <c r="AQ58" i="11" s="1"/>
  <c r="AR45" i="16"/>
  <c r="AR295" i="18"/>
  <c r="AR100" i="18" s="1"/>
  <c r="AR68" i="11" s="1"/>
  <c r="AS275" i="18"/>
  <c r="AS4" i="19"/>
  <c r="AS4" i="18"/>
  <c r="AS4" i="16"/>
  <c r="AS4" i="15"/>
  <c r="AS5" i="11"/>
  <c r="AS81" i="11" s="1"/>
  <c r="AS83" i="11" s="1"/>
  <c r="AT4" i="11"/>
  <c r="AS6" i="11"/>
  <c r="AS4" i="9"/>
  <c r="AQ27" i="9"/>
  <c r="AQ47" i="9" s="1"/>
  <c r="AR199" i="18"/>
  <c r="AQ213" i="18"/>
  <c r="AQ238" i="18" s="1"/>
  <c r="AQ97" i="18" s="1"/>
  <c r="AQ65" i="11" s="1"/>
  <c r="AP56" i="11"/>
  <c r="AQ20" i="16"/>
  <c r="AQ57" i="11"/>
  <c r="AQ98" i="18"/>
  <c r="AQ66" i="11" s="1"/>
  <c r="AQ28" i="9"/>
  <c r="AQ48" i="9" s="1"/>
  <c r="AN61" i="11"/>
  <c r="AN72" i="11"/>
  <c r="AN29" i="19"/>
  <c r="AN103" i="11" s="1"/>
  <c r="AN105" i="11" s="1"/>
  <c r="AP20" i="16"/>
  <c r="AQ268" i="18"/>
  <c r="AQ99" i="18" s="1"/>
  <c r="AQ67" i="11" s="1"/>
  <c r="AR265" i="18"/>
  <c r="AN151" i="11"/>
  <c r="AO28" i="19"/>
  <c r="AR90" i="18"/>
  <c r="AR185" i="18" s="1"/>
  <c r="AR87" i="18"/>
  <c r="AR182" i="18" s="1"/>
  <c r="AR85" i="18"/>
  <c r="AR180" i="18" s="1"/>
  <c r="AR88" i="18"/>
  <c r="AR183" i="18" s="1"/>
  <c r="AR86" i="18"/>
  <c r="AR181" i="18" s="1"/>
  <c r="AR89" i="18"/>
  <c r="AR184" i="18" s="1"/>
  <c r="AR79" i="18"/>
  <c r="AR174" i="18" s="1"/>
  <c r="AR70" i="18"/>
  <c r="AR165" i="18" s="1"/>
  <c r="AR82" i="18"/>
  <c r="AR177" i="18" s="1"/>
  <c r="AR73" i="18"/>
  <c r="AR168" i="18" s="1"/>
  <c r="AR65" i="18"/>
  <c r="AR160" i="18" s="1"/>
  <c r="AR68" i="18"/>
  <c r="AR163" i="18" s="1"/>
  <c r="AR80" i="18"/>
  <c r="AR175" i="18" s="1"/>
  <c r="AR71" i="18"/>
  <c r="AR166" i="18" s="1"/>
  <c r="AR63" i="18"/>
  <c r="AR158" i="18" s="1"/>
  <c r="AR83" i="18"/>
  <c r="AR178" i="18" s="1"/>
  <c r="AR74" i="18"/>
  <c r="AR169" i="18" s="1"/>
  <c r="AR66" i="18"/>
  <c r="AR161" i="18" s="1"/>
  <c r="AR78" i="18"/>
  <c r="AR173" i="18" s="1"/>
  <c r="AR69" i="18"/>
  <c r="AR164" i="18" s="1"/>
  <c r="AR81" i="18"/>
  <c r="AR176" i="18" s="1"/>
  <c r="AR72" i="18"/>
  <c r="AR167" i="18" s="1"/>
  <c r="AR84" i="18"/>
  <c r="AR179" i="18" s="1"/>
  <c r="AR67" i="18"/>
  <c r="AR162" i="18" s="1"/>
  <c r="AR52" i="18"/>
  <c r="AR147" i="18" s="1"/>
  <c r="AR40" i="18"/>
  <c r="AR135" i="18" s="1"/>
  <c r="AR32" i="18"/>
  <c r="AR127" i="18" s="1"/>
  <c r="AR20" i="18"/>
  <c r="AR115" i="18" s="1"/>
  <c r="AR55" i="18"/>
  <c r="AR150" i="18" s="1"/>
  <c r="AR47" i="18"/>
  <c r="AR142" i="18" s="1"/>
  <c r="AR43" i="18"/>
  <c r="AR138" i="18" s="1"/>
  <c r="AR35" i="18"/>
  <c r="AR130" i="18" s="1"/>
  <c r="AR23" i="18"/>
  <c r="AR118" i="18" s="1"/>
  <c r="AR15" i="18"/>
  <c r="AR110" i="18" s="1"/>
  <c r="AR58" i="18"/>
  <c r="AR153" i="18" s="1"/>
  <c r="AR50" i="18"/>
  <c r="AR145" i="18" s="1"/>
  <c r="AR38" i="18"/>
  <c r="AR133" i="18" s="1"/>
  <c r="AR30" i="18"/>
  <c r="AR125" i="18" s="1"/>
  <c r="AR18" i="18"/>
  <c r="AR113" i="18" s="1"/>
  <c r="AR53" i="18"/>
  <c r="AR148" i="18" s="1"/>
  <c r="AR41" i="18"/>
  <c r="AR136" i="18" s="1"/>
  <c r="AR33" i="18"/>
  <c r="AR128" i="18" s="1"/>
  <c r="AR21" i="18"/>
  <c r="AR116" i="18" s="1"/>
  <c r="AR13" i="18"/>
  <c r="AR64" i="18"/>
  <c r="AR159" i="18" s="1"/>
  <c r="AR56" i="18"/>
  <c r="AR151" i="18" s="1"/>
  <c r="AR48" i="18"/>
  <c r="AR143" i="18" s="1"/>
  <c r="AR36" i="18"/>
  <c r="AR131" i="18" s="1"/>
  <c r="AR24" i="18"/>
  <c r="AR119" i="18" s="1"/>
  <c r="AR16" i="18"/>
  <c r="AR111" i="18" s="1"/>
  <c r="AR59" i="18"/>
  <c r="AR154" i="18" s="1"/>
  <c r="AR51" i="18"/>
  <c r="AR146" i="18" s="1"/>
  <c r="AR39" i="18"/>
  <c r="AR134" i="18" s="1"/>
  <c r="AR31" i="18"/>
  <c r="AR126" i="18" s="1"/>
  <c r="AR19" i="18"/>
  <c r="AR114" i="18" s="1"/>
  <c r="AR62" i="18"/>
  <c r="AR157" i="18" s="1"/>
  <c r="AR57" i="18"/>
  <c r="AR152" i="18" s="1"/>
  <c r="AR49" i="18"/>
  <c r="AR144" i="18" s="1"/>
  <c r="AR37" i="18"/>
  <c r="AR132" i="18" s="1"/>
  <c r="AR29" i="18"/>
  <c r="AR124" i="18" s="1"/>
  <c r="AR25" i="18"/>
  <c r="AR120" i="18" s="1"/>
  <c r="AR17" i="18"/>
  <c r="AR112" i="18" s="1"/>
  <c r="AR34" i="18"/>
  <c r="AR129" i="18" s="1"/>
  <c r="AR54" i="18"/>
  <c r="AR149" i="18" s="1"/>
  <c r="AR22" i="18"/>
  <c r="AR117" i="18" s="1"/>
  <c r="AR42" i="18"/>
  <c r="AR137" i="18" s="1"/>
  <c r="AR14" i="18"/>
  <c r="AR109" i="18" s="1"/>
  <c r="AO51" i="19"/>
  <c r="AO158" i="11" s="1"/>
  <c r="AO23" i="19"/>
  <c r="AO61" i="11"/>
  <c r="AT217" i="18"/>
  <c r="AS220" i="18"/>
  <c r="AQ112" i="11"/>
  <c r="AR108" i="11"/>
  <c r="AT232" i="18"/>
  <c r="AS235" i="18"/>
  <c r="AR307" i="18"/>
  <c r="AQ312" i="18"/>
  <c r="AQ102" i="18" s="1"/>
  <c r="AQ70" i="11" s="1"/>
  <c r="P132" i="11"/>
  <c r="P14" i="11"/>
  <c r="P11" i="11"/>
  <c r="AQ91" i="18"/>
  <c r="AQ108" i="18"/>
  <c r="AO24" i="19"/>
  <c r="AQ6" i="14"/>
  <c r="AQ5" i="14"/>
  <c r="AR4" i="14"/>
  <c r="AP62" i="19"/>
  <c r="AP58" i="19"/>
  <c r="AP59" i="19"/>
  <c r="AP60" i="19"/>
  <c r="AP49" i="19"/>
  <c r="AP61" i="19"/>
  <c r="AP57" i="19"/>
  <c r="AP46" i="19"/>
  <c r="AP50" i="19"/>
  <c r="AP47" i="19"/>
  <c r="AP48" i="19"/>
  <c r="AM77" i="11"/>
  <c r="AO63" i="19"/>
  <c r="AO75" i="11" s="1"/>
  <c r="AO151" i="11" s="1"/>
  <c r="AP81" i="11"/>
  <c r="AP83" i="11" s="1"/>
  <c r="AQ45" i="19" l="1"/>
  <c r="AS166" i="11"/>
  <c r="AT139" i="11"/>
  <c r="AP26" i="19"/>
  <c r="AQ25" i="9"/>
  <c r="AQ45" i="9" s="1"/>
  <c r="AO72" i="11"/>
  <c r="AO76" i="11" s="1"/>
  <c r="AQ56" i="11"/>
  <c r="AP63" i="19"/>
  <c r="AP75" i="11" s="1"/>
  <c r="AP151" i="11" s="1"/>
  <c r="AS307" i="18"/>
  <c r="AR312" i="18"/>
  <c r="AR102" i="18" s="1"/>
  <c r="AR70" i="11" s="1"/>
  <c r="AS90" i="18"/>
  <c r="AS185" i="18" s="1"/>
  <c r="AS87" i="18"/>
  <c r="AS182" i="18" s="1"/>
  <c r="AS85" i="18"/>
  <c r="AS180" i="18" s="1"/>
  <c r="AS88" i="18"/>
  <c r="AS183" i="18" s="1"/>
  <c r="AS86" i="18"/>
  <c r="AS181" i="18" s="1"/>
  <c r="AS89" i="18"/>
  <c r="AS184" i="18" s="1"/>
  <c r="AS82" i="18"/>
  <c r="AS177" i="18" s="1"/>
  <c r="AS73" i="18"/>
  <c r="AS168" i="18" s="1"/>
  <c r="AS65" i="18"/>
  <c r="AS160" i="18" s="1"/>
  <c r="AS68" i="18"/>
  <c r="AS163" i="18" s="1"/>
  <c r="AS80" i="18"/>
  <c r="AS175" i="18" s="1"/>
  <c r="AS71" i="18"/>
  <c r="AS166" i="18" s="1"/>
  <c r="AS83" i="18"/>
  <c r="AS178" i="18" s="1"/>
  <c r="AS74" i="18"/>
  <c r="AS169" i="18" s="1"/>
  <c r="AS66" i="18"/>
  <c r="AS161" i="18" s="1"/>
  <c r="AS78" i="18"/>
  <c r="AS173" i="18" s="1"/>
  <c r="AS69" i="18"/>
  <c r="AS164" i="18" s="1"/>
  <c r="AS81" i="18"/>
  <c r="AS176" i="18" s="1"/>
  <c r="AS72" i="18"/>
  <c r="AS167" i="18" s="1"/>
  <c r="AS64" i="18"/>
  <c r="AS159" i="18" s="1"/>
  <c r="AS84" i="18"/>
  <c r="AS179" i="18" s="1"/>
  <c r="AS67" i="18"/>
  <c r="AS162" i="18" s="1"/>
  <c r="AS79" i="18"/>
  <c r="AS174" i="18" s="1"/>
  <c r="AS70" i="18"/>
  <c r="AS165" i="18" s="1"/>
  <c r="AS55" i="18"/>
  <c r="AS150" i="18" s="1"/>
  <c r="AS47" i="18"/>
  <c r="AS142" i="18" s="1"/>
  <c r="AS43" i="18"/>
  <c r="AS138" i="18" s="1"/>
  <c r="AS35" i="18"/>
  <c r="AS130" i="18" s="1"/>
  <c r="AS23" i="18"/>
  <c r="AS118" i="18" s="1"/>
  <c r="AS15" i="18"/>
  <c r="AS110" i="18" s="1"/>
  <c r="AS58" i="18"/>
  <c r="AS153" i="18" s="1"/>
  <c r="AS50" i="18"/>
  <c r="AS145" i="18" s="1"/>
  <c r="AS38" i="18"/>
  <c r="AS133" i="18" s="1"/>
  <c r="AS30" i="18"/>
  <c r="AS125" i="18" s="1"/>
  <c r="AS18" i="18"/>
  <c r="AS113" i="18" s="1"/>
  <c r="AS53" i="18"/>
  <c r="AS148" i="18" s="1"/>
  <c r="AS41" i="18"/>
  <c r="AS136" i="18" s="1"/>
  <c r="AS33" i="18"/>
  <c r="AS128" i="18" s="1"/>
  <c r="AS21" i="18"/>
  <c r="AS116" i="18" s="1"/>
  <c r="AS13" i="18"/>
  <c r="AS56" i="18"/>
  <c r="AS151" i="18" s="1"/>
  <c r="AS48" i="18"/>
  <c r="AS143" i="18" s="1"/>
  <c r="AS36" i="18"/>
  <c r="AS131" i="18" s="1"/>
  <c r="AS24" i="18"/>
  <c r="AS119" i="18" s="1"/>
  <c r="AS16" i="18"/>
  <c r="AS111" i="18" s="1"/>
  <c r="AS59" i="18"/>
  <c r="AS154" i="18" s="1"/>
  <c r="AS51" i="18"/>
  <c r="AS146" i="18" s="1"/>
  <c r="AS39" i="18"/>
  <c r="AS134" i="18" s="1"/>
  <c r="AS31" i="18"/>
  <c r="AS126" i="18" s="1"/>
  <c r="AS19" i="18"/>
  <c r="AS114" i="18" s="1"/>
  <c r="AS54" i="18"/>
  <c r="AS149" i="18" s="1"/>
  <c r="AS42" i="18"/>
  <c r="AS137" i="18" s="1"/>
  <c r="AS34" i="18"/>
  <c r="AS129" i="18" s="1"/>
  <c r="AS22" i="18"/>
  <c r="AS117" i="18" s="1"/>
  <c r="AS14" i="18"/>
  <c r="AS109" i="18" s="1"/>
  <c r="AS52" i="18"/>
  <c r="AS147" i="18" s="1"/>
  <c r="AS40" i="18"/>
  <c r="AS135" i="18" s="1"/>
  <c r="AS32" i="18"/>
  <c r="AS127" i="18" s="1"/>
  <c r="AS20" i="18"/>
  <c r="AS115" i="18" s="1"/>
  <c r="AS25" i="18"/>
  <c r="AS120" i="18" s="1"/>
  <c r="AS63" i="18"/>
  <c r="AS158" i="18" s="1"/>
  <c r="AS29" i="18"/>
  <c r="AS124" i="18" s="1"/>
  <c r="AS49" i="18"/>
  <c r="AS144" i="18" s="1"/>
  <c r="AS62" i="18"/>
  <c r="AS157" i="18" s="1"/>
  <c r="AS17" i="18"/>
  <c r="AS112" i="18" s="1"/>
  <c r="AS37" i="18"/>
  <c r="AS132" i="18" s="1"/>
  <c r="AS57" i="18"/>
  <c r="AS152" i="18" s="1"/>
  <c r="AS38" i="16"/>
  <c r="AS17" i="16" s="1"/>
  <c r="AT25" i="16"/>
  <c r="Q86" i="11"/>
  <c r="Q150" i="11"/>
  <c r="Q153" i="11" s="1"/>
  <c r="Q93" i="11" s="1"/>
  <c r="Q98" i="11" s="1"/>
  <c r="Q114" i="11" s="1"/>
  <c r="Q138" i="11"/>
  <c r="AP104" i="18"/>
  <c r="AP64" i="11"/>
  <c r="AP63" i="11" s="1"/>
  <c r="AP13" i="9" s="1"/>
  <c r="AS11" i="19"/>
  <c r="AS10" i="19"/>
  <c r="AS12" i="19"/>
  <c r="AP27" i="19"/>
  <c r="AQ186" i="18"/>
  <c r="AQ96" i="18" s="1"/>
  <c r="AQ26" i="9"/>
  <c r="AQ46" i="9" s="1"/>
  <c r="AQ52" i="9" s="1"/>
  <c r="AU232" i="18"/>
  <c r="AT235" i="18"/>
  <c r="AO29" i="19"/>
  <c r="AO103" i="11" s="1"/>
  <c r="AO105" i="11" s="1"/>
  <c r="AR268" i="18"/>
  <c r="AR99" i="18" s="1"/>
  <c r="AR67" i="11" s="1"/>
  <c r="AS265" i="18"/>
  <c r="AS295" i="18"/>
  <c r="AS100" i="18" s="1"/>
  <c r="AS68" i="11" s="1"/>
  <c r="AT275" i="18"/>
  <c r="AR5" i="19"/>
  <c r="AR5" i="18"/>
  <c r="AR152" i="11"/>
  <c r="AR5" i="16"/>
  <c r="AR5" i="15"/>
  <c r="AS7" i="11"/>
  <c r="AR5" i="9"/>
  <c r="AR112" i="11"/>
  <c r="AS108" i="11"/>
  <c r="AO159" i="11"/>
  <c r="AO14" i="9"/>
  <c r="AR27" i="9"/>
  <c r="AR47" i="9" s="1"/>
  <c r="AR91" i="18"/>
  <c r="AR108" i="18"/>
  <c r="AQ12" i="9"/>
  <c r="AQ60" i="11"/>
  <c r="AT228" i="18"/>
  <c r="AU224" i="18"/>
  <c r="AT4" i="19"/>
  <c r="AT4" i="18"/>
  <c r="AT4" i="16"/>
  <c r="AT4" i="15"/>
  <c r="AU4" i="11"/>
  <c r="AT6" i="11"/>
  <c r="AT5" i="11"/>
  <c r="AT81" i="11" s="1"/>
  <c r="AT83" i="11" s="1"/>
  <c r="AT4" i="9"/>
  <c r="AR49" i="16"/>
  <c r="AR18" i="16" s="1"/>
  <c r="AR58" i="11" s="1"/>
  <c r="AS45" i="16"/>
  <c r="AP51" i="19"/>
  <c r="AP158" i="11" s="1"/>
  <c r="AP23" i="19"/>
  <c r="AR57" i="11"/>
  <c r="AP25" i="19"/>
  <c r="AR5" i="14"/>
  <c r="AS4" i="14"/>
  <c r="AR6" i="14"/>
  <c r="AP12" i="9"/>
  <c r="AP60" i="11"/>
  <c r="AV56" i="16"/>
  <c r="AU59" i="16"/>
  <c r="AU19" i="16" s="1"/>
  <c r="AU59" i="11" s="1"/>
  <c r="AT101" i="11"/>
  <c r="AP28" i="19"/>
  <c r="P12" i="11"/>
  <c r="P13" i="11"/>
  <c r="AT220" i="18"/>
  <c r="AU217" i="18"/>
  <c r="AN76" i="11"/>
  <c r="AN73" i="11"/>
  <c r="AS258" i="18"/>
  <c r="AT247" i="18"/>
  <c r="AU300" i="18"/>
  <c r="AT303" i="18"/>
  <c r="AT101" i="18" s="1"/>
  <c r="AT69" i="11" s="1"/>
  <c r="AR320" i="18"/>
  <c r="AR103" i="18" s="1"/>
  <c r="AR71" i="11" s="1"/>
  <c r="AS316" i="18"/>
  <c r="AP24" i="19"/>
  <c r="AR213" i="18"/>
  <c r="AR238" i="18" s="1"/>
  <c r="AR97" i="18" s="1"/>
  <c r="AR65" i="11" s="1"/>
  <c r="AS199" i="18"/>
  <c r="AR98" i="18"/>
  <c r="AR66" i="11" s="1"/>
  <c r="AR28" i="9"/>
  <c r="AR48" i="9" s="1"/>
  <c r="Q164" i="11"/>
  <c r="Q167" i="11" s="1"/>
  <c r="Q73" i="19"/>
  <c r="AQ50" i="19"/>
  <c r="AQ59" i="19"/>
  <c r="AQ60" i="19"/>
  <c r="AQ58" i="19"/>
  <c r="AQ61" i="19"/>
  <c r="AQ62" i="19"/>
  <c r="AQ57" i="19"/>
  <c r="AQ47" i="19"/>
  <c r="AQ49" i="19"/>
  <c r="AQ46" i="19"/>
  <c r="AQ48" i="19"/>
  <c r="Q171" i="11" l="1"/>
  <c r="AU139" i="11"/>
  <c r="AT166" i="11"/>
  <c r="AR45" i="19"/>
  <c r="AO73" i="11"/>
  <c r="AQ24" i="19"/>
  <c r="AQ26" i="19"/>
  <c r="AS213" i="18"/>
  <c r="AS238" i="18" s="1"/>
  <c r="AS97" i="18" s="1"/>
  <c r="AS65" i="11" s="1"/>
  <c r="AT199" i="18"/>
  <c r="AN77" i="11"/>
  <c r="AP159" i="11"/>
  <c r="AP14" i="9"/>
  <c r="AU220" i="18"/>
  <c r="AV217" i="18"/>
  <c r="AS49" i="16"/>
  <c r="AS18" i="16" s="1"/>
  <c r="AS58" i="11" s="1"/>
  <c r="AT45" i="16"/>
  <c r="AT90" i="18"/>
  <c r="AT185" i="18" s="1"/>
  <c r="AT85" i="18"/>
  <c r="AT180" i="18" s="1"/>
  <c r="AT88" i="18"/>
  <c r="AT183" i="18" s="1"/>
  <c r="AT86" i="18"/>
  <c r="AT181" i="18" s="1"/>
  <c r="AT89" i="18"/>
  <c r="AT184" i="18" s="1"/>
  <c r="AT87" i="18"/>
  <c r="AT182" i="18" s="1"/>
  <c r="AT68" i="18"/>
  <c r="AT163" i="18" s="1"/>
  <c r="AT80" i="18"/>
  <c r="AT175" i="18" s="1"/>
  <c r="AT71" i="18"/>
  <c r="AT166" i="18" s="1"/>
  <c r="AT83" i="18"/>
  <c r="AT178" i="18" s="1"/>
  <c r="AT74" i="18"/>
  <c r="AT169" i="18" s="1"/>
  <c r="AT66" i="18"/>
  <c r="AT161" i="18" s="1"/>
  <c r="AT78" i="18"/>
  <c r="AT173" i="18" s="1"/>
  <c r="AT69" i="18"/>
  <c r="AT164" i="18" s="1"/>
  <c r="AT81" i="18"/>
  <c r="AT176" i="18" s="1"/>
  <c r="AT72" i="18"/>
  <c r="AT167" i="18" s="1"/>
  <c r="AT64" i="18"/>
  <c r="AT159" i="18" s="1"/>
  <c r="AT84" i="18"/>
  <c r="AT179" i="18" s="1"/>
  <c r="AT67" i="18"/>
  <c r="AT162" i="18" s="1"/>
  <c r="AT79" i="18"/>
  <c r="AT174" i="18" s="1"/>
  <c r="AT70" i="18"/>
  <c r="AT165" i="18" s="1"/>
  <c r="AT82" i="18"/>
  <c r="AT177" i="18" s="1"/>
  <c r="AT73" i="18"/>
  <c r="AT168" i="18" s="1"/>
  <c r="AT65" i="18"/>
  <c r="AT160" i="18" s="1"/>
  <c r="AT58" i="18"/>
  <c r="AT153" i="18" s="1"/>
  <c r="AT50" i="18"/>
  <c r="AT145" i="18" s="1"/>
  <c r="AT38" i="18"/>
  <c r="AT133" i="18" s="1"/>
  <c r="AT30" i="18"/>
  <c r="AT125" i="18" s="1"/>
  <c r="AT18" i="18"/>
  <c r="AT113" i="18" s="1"/>
  <c r="AT53" i="18"/>
  <c r="AT148" i="18" s="1"/>
  <c r="AT41" i="18"/>
  <c r="AT136" i="18" s="1"/>
  <c r="AT33" i="18"/>
  <c r="AT128" i="18" s="1"/>
  <c r="AT21" i="18"/>
  <c r="AT116" i="18" s="1"/>
  <c r="AT13" i="18"/>
  <c r="AT56" i="18"/>
  <c r="AT151" i="18" s="1"/>
  <c r="AT48" i="18"/>
  <c r="AT143" i="18" s="1"/>
  <c r="AT36" i="18"/>
  <c r="AT131" i="18" s="1"/>
  <c r="AT24" i="18"/>
  <c r="AT119" i="18" s="1"/>
  <c r="AT16" i="18"/>
  <c r="AT111" i="18" s="1"/>
  <c r="AT59" i="18"/>
  <c r="AT154" i="18" s="1"/>
  <c r="AT51" i="18"/>
  <c r="AT146" i="18" s="1"/>
  <c r="AT39" i="18"/>
  <c r="AT134" i="18" s="1"/>
  <c r="AT31" i="18"/>
  <c r="AT126" i="18" s="1"/>
  <c r="AT19" i="18"/>
  <c r="AT114" i="18" s="1"/>
  <c r="AT54" i="18"/>
  <c r="AT149" i="18" s="1"/>
  <c r="AT42" i="18"/>
  <c r="AT137" i="18" s="1"/>
  <c r="AT34" i="18"/>
  <c r="AT129" i="18" s="1"/>
  <c r="AT22" i="18"/>
  <c r="AT117" i="18" s="1"/>
  <c r="AT14" i="18"/>
  <c r="AT109" i="18" s="1"/>
  <c r="AT63" i="18"/>
  <c r="AT158" i="18" s="1"/>
  <c r="AT62" i="18"/>
  <c r="AT157" i="18" s="1"/>
  <c r="AT57" i="18"/>
  <c r="AT152" i="18" s="1"/>
  <c r="AT49" i="18"/>
  <c r="AT144" i="18" s="1"/>
  <c r="AT37" i="18"/>
  <c r="AT132" i="18" s="1"/>
  <c r="AT29" i="18"/>
  <c r="AT124" i="18" s="1"/>
  <c r="AT25" i="18"/>
  <c r="AT120" i="18" s="1"/>
  <c r="AT17" i="18"/>
  <c r="AT112" i="18" s="1"/>
  <c r="AT55" i="18"/>
  <c r="AT150" i="18" s="1"/>
  <c r="AT47" i="18"/>
  <c r="AT142" i="18" s="1"/>
  <c r="AT43" i="18"/>
  <c r="AT138" i="18" s="1"/>
  <c r="AT35" i="18"/>
  <c r="AT130" i="18" s="1"/>
  <c r="AT23" i="18"/>
  <c r="AT118" i="18" s="1"/>
  <c r="AT15" i="18"/>
  <c r="AT110" i="18" s="1"/>
  <c r="AT52" i="18"/>
  <c r="AT147" i="18" s="1"/>
  <c r="AT20" i="18"/>
  <c r="AT115" i="18" s="1"/>
  <c r="AT40" i="18"/>
  <c r="AT135" i="18" s="1"/>
  <c r="AT32" i="18"/>
  <c r="AT127" i="18" s="1"/>
  <c r="AS5" i="19"/>
  <c r="AS5" i="18"/>
  <c r="AS5" i="16"/>
  <c r="AS5" i="15"/>
  <c r="AS152" i="11"/>
  <c r="AT7" i="11"/>
  <c r="AS5" i="9"/>
  <c r="AV232" i="18"/>
  <c r="AU235" i="18"/>
  <c r="AS5" i="14"/>
  <c r="AT4" i="14"/>
  <c r="AS6" i="14"/>
  <c r="AT11" i="19"/>
  <c r="AT12" i="19"/>
  <c r="AT10" i="19"/>
  <c r="AQ27" i="19"/>
  <c r="AQ25" i="19"/>
  <c r="AQ28" i="19"/>
  <c r="AU228" i="18"/>
  <c r="AV224" i="18"/>
  <c r="AU275" i="18"/>
  <c r="AT295" i="18"/>
  <c r="AT100" i="18" s="1"/>
  <c r="AT68" i="11" s="1"/>
  <c r="AQ104" i="18"/>
  <c r="AQ64" i="11"/>
  <c r="AQ63" i="11" s="1"/>
  <c r="AQ13" i="9" s="1"/>
  <c r="Q140" i="11"/>
  <c r="Q15" i="11" s="1"/>
  <c r="AS91" i="18"/>
  <c r="AS108" i="18"/>
  <c r="AQ63" i="19"/>
  <c r="AQ75" i="11" s="1"/>
  <c r="Q128" i="11"/>
  <c r="Q130" i="11" s="1"/>
  <c r="Q120" i="11"/>
  <c r="Q125" i="11" s="1"/>
  <c r="R71" i="19"/>
  <c r="R79" i="11" s="1"/>
  <c r="AU303" i="18"/>
  <c r="AU101" i="18" s="1"/>
  <c r="AU69" i="11" s="1"/>
  <c r="AV300" i="18"/>
  <c r="AS112" i="11"/>
  <c r="AT108" i="11"/>
  <c r="AT307" i="18"/>
  <c r="AS312" i="18"/>
  <c r="AS102" i="18" s="1"/>
  <c r="AS70" i="11" s="1"/>
  <c r="AT258" i="18"/>
  <c r="AU247" i="18"/>
  <c r="AR56" i="11"/>
  <c r="AQ61" i="11"/>
  <c r="AS268" i="18"/>
  <c r="AS99" i="18" s="1"/>
  <c r="AS67" i="11" s="1"/>
  <c r="AT265" i="18"/>
  <c r="AS27" i="9"/>
  <c r="AS47" i="9" s="1"/>
  <c r="AR25" i="9"/>
  <c r="AR45" i="9" s="1"/>
  <c r="AS98" i="18"/>
  <c r="AS66" i="11" s="1"/>
  <c r="AS28" i="9"/>
  <c r="AS48" i="9" s="1"/>
  <c r="AU101" i="11"/>
  <c r="AW56" i="16"/>
  <c r="AV59" i="16"/>
  <c r="AV19" i="16" s="1"/>
  <c r="AV59" i="11" s="1"/>
  <c r="AR20" i="16"/>
  <c r="AU4" i="19"/>
  <c r="AU4" i="18"/>
  <c r="AU4" i="16"/>
  <c r="AU4" i="15"/>
  <c r="AV4" i="11"/>
  <c r="AU6" i="11"/>
  <c r="AU5" i="11"/>
  <c r="AU81" i="11" s="1"/>
  <c r="AU83" i="11" s="1"/>
  <c r="AU4" i="9"/>
  <c r="AQ23" i="19"/>
  <c r="AT38" i="16"/>
  <c r="AT17" i="16" s="1"/>
  <c r="AU25" i="16"/>
  <c r="AO77" i="11"/>
  <c r="AS320" i="18"/>
  <c r="AS103" i="18" s="1"/>
  <c r="AS71" i="11" s="1"/>
  <c r="AT316" i="18"/>
  <c r="AP72" i="11"/>
  <c r="AP61" i="11"/>
  <c r="AP29" i="19"/>
  <c r="AP103" i="11" s="1"/>
  <c r="AP105" i="11" s="1"/>
  <c r="AR186" i="18"/>
  <c r="AR96" i="18" s="1"/>
  <c r="AR26" i="9"/>
  <c r="AR46" i="9" s="1"/>
  <c r="AQ51" i="19"/>
  <c r="AQ158" i="11" s="1"/>
  <c r="AR61" i="19"/>
  <c r="AR59" i="19"/>
  <c r="AR60" i="19"/>
  <c r="AR57" i="19"/>
  <c r="AR62" i="19"/>
  <c r="AR46" i="19"/>
  <c r="AR50" i="19"/>
  <c r="AR47" i="19"/>
  <c r="AR58" i="19"/>
  <c r="AR48" i="19"/>
  <c r="AR49" i="19"/>
  <c r="AS20" i="16"/>
  <c r="AS57" i="11"/>
  <c r="R147" i="11" l="1"/>
  <c r="Q18" i="9"/>
  <c r="AS45" i="19"/>
  <c r="AU166" i="11"/>
  <c r="AV139" i="11"/>
  <c r="AQ72" i="11"/>
  <c r="AS25" i="9"/>
  <c r="AS45" i="9" s="1"/>
  <c r="AR26" i="19"/>
  <c r="AS56" i="11"/>
  <c r="AQ29" i="19"/>
  <c r="AQ103" i="11" s="1"/>
  <c r="AQ105" i="11" s="1"/>
  <c r="AT320" i="18"/>
  <c r="AT103" i="18" s="1"/>
  <c r="AT71" i="11" s="1"/>
  <c r="AU316" i="18"/>
  <c r="AT268" i="18"/>
  <c r="AT99" i="18" s="1"/>
  <c r="AT67" i="11" s="1"/>
  <c r="AU265" i="18"/>
  <c r="AT5" i="14"/>
  <c r="AU4" i="14"/>
  <c r="AT6" i="14"/>
  <c r="AT5" i="19"/>
  <c r="AT5" i="18"/>
  <c r="AT5" i="15"/>
  <c r="AT5" i="16"/>
  <c r="AT152" i="11"/>
  <c r="AU7" i="11"/>
  <c r="AT5" i="9"/>
  <c r="AT91" i="18"/>
  <c r="AT108" i="18"/>
  <c r="AR63" i="19"/>
  <c r="AR75" i="11" s="1"/>
  <c r="AR151" i="11" s="1"/>
  <c r="AX56" i="16"/>
  <c r="AW59" i="16"/>
  <c r="AW19" i="16" s="1"/>
  <c r="AW59" i="11" s="1"/>
  <c r="AU307" i="18"/>
  <c r="AT312" i="18"/>
  <c r="AT102" i="18" s="1"/>
  <c r="AT70" i="11" s="1"/>
  <c r="R85" i="11"/>
  <c r="R72" i="19"/>
  <c r="AR27" i="19"/>
  <c r="AQ159" i="11"/>
  <c r="AQ14" i="9"/>
  <c r="AV4" i="19"/>
  <c r="AV4" i="18"/>
  <c r="AV4" i="16"/>
  <c r="AV4" i="15"/>
  <c r="AW4" i="11"/>
  <c r="AV6" i="11"/>
  <c r="AV5" i="11"/>
  <c r="AV81" i="11" s="1"/>
  <c r="AV83" i="11" s="1"/>
  <c r="AV4" i="9"/>
  <c r="AV101" i="11"/>
  <c r="AT112" i="11"/>
  <c r="AU108" i="11"/>
  <c r="AT49" i="16"/>
  <c r="AT18" i="16" s="1"/>
  <c r="AT58" i="11" s="1"/>
  <c r="AU45" i="16"/>
  <c r="Q132" i="11"/>
  <c r="Q14" i="11"/>
  <c r="Q11" i="11"/>
  <c r="AT27" i="9"/>
  <c r="AT47" i="9" s="1"/>
  <c r="AR104" i="18"/>
  <c r="AR64" i="11"/>
  <c r="AR63" i="11" s="1"/>
  <c r="AR13" i="9" s="1"/>
  <c r="AU38" i="16"/>
  <c r="AU17" i="16" s="1"/>
  <c r="AV25" i="16"/>
  <c r="AQ76" i="11"/>
  <c r="AQ73" i="11"/>
  <c r="AV220" i="18"/>
  <c r="AW217" i="18"/>
  <c r="AT213" i="18"/>
  <c r="AT238" i="18" s="1"/>
  <c r="AT97" i="18" s="1"/>
  <c r="AT65" i="11" s="1"/>
  <c r="AU199" i="18"/>
  <c r="AR25" i="19"/>
  <c r="AS12" i="9"/>
  <c r="AS60" i="11"/>
  <c r="AR28" i="19"/>
  <c r="AT20" i="16"/>
  <c r="AT57" i="11"/>
  <c r="AU90" i="18"/>
  <c r="AU185" i="18" s="1"/>
  <c r="AU85" i="18"/>
  <c r="AU180" i="18" s="1"/>
  <c r="AU88" i="18"/>
  <c r="AU183" i="18" s="1"/>
  <c r="AU86" i="18"/>
  <c r="AU181" i="18" s="1"/>
  <c r="AU89" i="18"/>
  <c r="AU184" i="18" s="1"/>
  <c r="AU87" i="18"/>
  <c r="AU182" i="18" s="1"/>
  <c r="AU80" i="18"/>
  <c r="AU175" i="18" s="1"/>
  <c r="AU71" i="18"/>
  <c r="AU166" i="18" s="1"/>
  <c r="AU63" i="18"/>
  <c r="AU158" i="18" s="1"/>
  <c r="AU83" i="18"/>
  <c r="AU178" i="18" s="1"/>
  <c r="AU74" i="18"/>
  <c r="AU169" i="18" s="1"/>
  <c r="AU66" i="18"/>
  <c r="AU161" i="18" s="1"/>
  <c r="AU78" i="18"/>
  <c r="AU173" i="18" s="1"/>
  <c r="AU69" i="18"/>
  <c r="AU164" i="18" s="1"/>
  <c r="AU81" i="18"/>
  <c r="AU176" i="18" s="1"/>
  <c r="AU72" i="18"/>
  <c r="AU167" i="18" s="1"/>
  <c r="AU64" i="18"/>
  <c r="AU159" i="18" s="1"/>
  <c r="AU84" i="18"/>
  <c r="AU179" i="18" s="1"/>
  <c r="AU67" i="18"/>
  <c r="AU162" i="18" s="1"/>
  <c r="AU79" i="18"/>
  <c r="AU174" i="18" s="1"/>
  <c r="AU70" i="18"/>
  <c r="AU165" i="18" s="1"/>
  <c r="AU82" i="18"/>
  <c r="AU177" i="18" s="1"/>
  <c r="AU73" i="18"/>
  <c r="AU168" i="18" s="1"/>
  <c r="AU68" i="18"/>
  <c r="AU163" i="18" s="1"/>
  <c r="AU65" i="18"/>
  <c r="AU160" i="18" s="1"/>
  <c r="AU53" i="18"/>
  <c r="AU148" i="18" s="1"/>
  <c r="AU41" i="18"/>
  <c r="AU136" i="18" s="1"/>
  <c r="AU33" i="18"/>
  <c r="AU128" i="18" s="1"/>
  <c r="AU21" i="18"/>
  <c r="AU116" i="18" s="1"/>
  <c r="AU13" i="18"/>
  <c r="AU56" i="18"/>
  <c r="AU151" i="18" s="1"/>
  <c r="AU48" i="18"/>
  <c r="AU143" i="18" s="1"/>
  <c r="AU36" i="18"/>
  <c r="AU131" i="18" s="1"/>
  <c r="AU24" i="18"/>
  <c r="AU119" i="18" s="1"/>
  <c r="AU16" i="18"/>
  <c r="AU111" i="18" s="1"/>
  <c r="AU59" i="18"/>
  <c r="AU154" i="18" s="1"/>
  <c r="AU51" i="18"/>
  <c r="AU146" i="18" s="1"/>
  <c r="AU39" i="18"/>
  <c r="AU134" i="18" s="1"/>
  <c r="AU31" i="18"/>
  <c r="AU126" i="18" s="1"/>
  <c r="AU19" i="18"/>
  <c r="AU114" i="18" s="1"/>
  <c r="AU54" i="18"/>
  <c r="AU149" i="18" s="1"/>
  <c r="AU42" i="18"/>
  <c r="AU137" i="18" s="1"/>
  <c r="AU34" i="18"/>
  <c r="AU129" i="18" s="1"/>
  <c r="AU22" i="18"/>
  <c r="AU117" i="18" s="1"/>
  <c r="AU14" i="18"/>
  <c r="AU109" i="18" s="1"/>
  <c r="AU62" i="18"/>
  <c r="AU157" i="18" s="1"/>
  <c r="AU57" i="18"/>
  <c r="AU152" i="18" s="1"/>
  <c r="AU49" i="18"/>
  <c r="AU144" i="18" s="1"/>
  <c r="AU37" i="18"/>
  <c r="AU132" i="18" s="1"/>
  <c r="AU29" i="18"/>
  <c r="AU124" i="18" s="1"/>
  <c r="AU25" i="18"/>
  <c r="AU120" i="18" s="1"/>
  <c r="AU17" i="18"/>
  <c r="AU112" i="18" s="1"/>
  <c r="AU52" i="18"/>
  <c r="AU147" i="18" s="1"/>
  <c r="AU40" i="18"/>
  <c r="AU135" i="18" s="1"/>
  <c r="AU32" i="18"/>
  <c r="AU127" i="18" s="1"/>
  <c r="AU20" i="18"/>
  <c r="AU115" i="18" s="1"/>
  <c r="AU58" i="18"/>
  <c r="AU153" i="18" s="1"/>
  <c r="AU50" i="18"/>
  <c r="AU145" i="18" s="1"/>
  <c r="AU38" i="18"/>
  <c r="AU133" i="18" s="1"/>
  <c r="AU30" i="18"/>
  <c r="AU125" i="18" s="1"/>
  <c r="AU18" i="18"/>
  <c r="AU113" i="18" s="1"/>
  <c r="AU43" i="18"/>
  <c r="AU138" i="18" s="1"/>
  <c r="AU47" i="18"/>
  <c r="AU142" i="18" s="1"/>
  <c r="AU15" i="18"/>
  <c r="AU110" i="18" s="1"/>
  <c r="AU35" i="18"/>
  <c r="AU130" i="18" s="1"/>
  <c r="AU55" i="18"/>
  <c r="AU150" i="18" s="1"/>
  <c r="AU23" i="18"/>
  <c r="AU118" i="18" s="1"/>
  <c r="AR12" i="9"/>
  <c r="AR60" i="11"/>
  <c r="AV303" i="18"/>
  <c r="AV101" i="18" s="1"/>
  <c r="AV69" i="11" s="1"/>
  <c r="AW300" i="18"/>
  <c r="AQ151" i="11"/>
  <c r="AU295" i="18"/>
  <c r="AU100" i="18" s="1"/>
  <c r="AU68" i="11" s="1"/>
  <c r="AV275" i="18"/>
  <c r="AR24" i="19"/>
  <c r="AU12" i="19"/>
  <c r="AU10" i="19"/>
  <c r="AU11" i="19"/>
  <c r="AR52" i="9"/>
  <c r="AU258" i="18"/>
  <c r="AV247" i="18"/>
  <c r="AS186" i="18"/>
  <c r="AS96" i="18" s="1"/>
  <c r="AS26" i="9"/>
  <c r="AS46" i="9" s="1"/>
  <c r="AW224" i="18"/>
  <c r="AV228" i="18"/>
  <c r="AV235" i="18"/>
  <c r="AW232" i="18"/>
  <c r="AS61" i="19"/>
  <c r="AS60" i="19"/>
  <c r="AS57" i="19"/>
  <c r="AS62" i="19"/>
  <c r="AS59" i="19"/>
  <c r="AS50" i="19"/>
  <c r="AS58" i="19"/>
  <c r="AS48" i="19"/>
  <c r="AS46" i="19"/>
  <c r="AS49" i="19"/>
  <c r="AS47" i="19"/>
  <c r="AR23" i="19"/>
  <c r="AP73" i="11"/>
  <c r="AP76" i="11"/>
  <c r="AT98" i="18"/>
  <c r="AT66" i="11" s="1"/>
  <c r="AT28" i="9"/>
  <c r="AT48" i="9" s="1"/>
  <c r="AT25" i="9"/>
  <c r="AT45" i="9" s="1"/>
  <c r="AR51" i="19"/>
  <c r="AR158" i="11" s="1"/>
  <c r="AT56" i="11" l="1"/>
  <c r="AS52" i="9"/>
  <c r="AW139" i="11"/>
  <c r="AV166" i="11"/>
  <c r="AT45" i="19"/>
  <c r="AS26" i="19"/>
  <c r="AS27" i="19"/>
  <c r="AR29" i="19"/>
  <c r="AR103" i="11" s="1"/>
  <c r="AR105" i="11" s="1"/>
  <c r="AQ77" i="11"/>
  <c r="AU112" i="11"/>
  <c r="AV108" i="11"/>
  <c r="R164" i="11"/>
  <c r="R167" i="11" s="1"/>
  <c r="R73" i="19"/>
  <c r="AT61" i="19"/>
  <c r="AT62" i="19"/>
  <c r="AT60" i="19"/>
  <c r="AT57" i="19"/>
  <c r="AT58" i="19"/>
  <c r="AT50" i="19"/>
  <c r="AT47" i="19"/>
  <c r="AT48" i="19"/>
  <c r="AT59" i="19"/>
  <c r="AT49" i="19"/>
  <c r="AT46" i="19"/>
  <c r="AR159" i="11"/>
  <c r="AR14" i="9"/>
  <c r="AP77" i="11"/>
  <c r="AS25" i="19"/>
  <c r="AS104" i="18"/>
  <c r="AS64" i="11"/>
  <c r="AS63" i="11" s="1"/>
  <c r="AS13" i="9" s="1"/>
  <c r="AV295" i="18"/>
  <c r="AV100" i="18" s="1"/>
  <c r="AV68" i="11" s="1"/>
  <c r="AW275" i="18"/>
  <c r="AV38" i="16"/>
  <c r="AV17" i="16" s="1"/>
  <c r="AW25" i="16"/>
  <c r="R150" i="11"/>
  <c r="R153" i="11" s="1"/>
  <c r="R93" i="11" s="1"/>
  <c r="R98" i="11" s="1"/>
  <c r="R114" i="11" s="1"/>
  <c r="R86" i="11"/>
  <c r="R138" i="11"/>
  <c r="AS63" i="19"/>
  <c r="AS75" i="11" s="1"/>
  <c r="AW235" i="18"/>
  <c r="AX232" i="18"/>
  <c r="AW247" i="18"/>
  <c r="AV258" i="18"/>
  <c r="AU27" i="9"/>
  <c r="AU47" i="9" s="1"/>
  <c r="AU213" i="18"/>
  <c r="AU238" i="18" s="1"/>
  <c r="AU97" i="18" s="1"/>
  <c r="AU65" i="11" s="1"/>
  <c r="AV199" i="18"/>
  <c r="AU57" i="11"/>
  <c r="Q13" i="11"/>
  <c r="Q12" i="11"/>
  <c r="AW101" i="11"/>
  <c r="AV90" i="18"/>
  <c r="AV185" i="18" s="1"/>
  <c r="AV88" i="18"/>
  <c r="AV183" i="18" s="1"/>
  <c r="AV86" i="18"/>
  <c r="AV181" i="18" s="1"/>
  <c r="AV89" i="18"/>
  <c r="AV184" i="18" s="1"/>
  <c r="AV87" i="18"/>
  <c r="AV182" i="18" s="1"/>
  <c r="AV85" i="18"/>
  <c r="AV180" i="18" s="1"/>
  <c r="AV83" i="18"/>
  <c r="AV178" i="18" s="1"/>
  <c r="AV74" i="18"/>
  <c r="AV169" i="18" s="1"/>
  <c r="AV66" i="18"/>
  <c r="AV161" i="18" s="1"/>
  <c r="AV78" i="18"/>
  <c r="AV173" i="18" s="1"/>
  <c r="AV69" i="18"/>
  <c r="AV164" i="18" s="1"/>
  <c r="AV81" i="18"/>
  <c r="AV176" i="18" s="1"/>
  <c r="AV72" i="18"/>
  <c r="AV167" i="18" s="1"/>
  <c r="AV64" i="18"/>
  <c r="AV159" i="18" s="1"/>
  <c r="AV84" i="18"/>
  <c r="AV179" i="18" s="1"/>
  <c r="AV67" i="18"/>
  <c r="AV162" i="18" s="1"/>
  <c r="AV79" i="18"/>
  <c r="AV174" i="18" s="1"/>
  <c r="AV70" i="18"/>
  <c r="AV165" i="18" s="1"/>
  <c r="AV82" i="18"/>
  <c r="AV177" i="18" s="1"/>
  <c r="AV73" i="18"/>
  <c r="AV168" i="18" s="1"/>
  <c r="AV65" i="18"/>
  <c r="AV160" i="18" s="1"/>
  <c r="AV68" i="18"/>
  <c r="AV163" i="18" s="1"/>
  <c r="AV80" i="18"/>
  <c r="AV175" i="18" s="1"/>
  <c r="AV71" i="18"/>
  <c r="AV166" i="18" s="1"/>
  <c r="AV63" i="18"/>
  <c r="AV158" i="18" s="1"/>
  <c r="AV56" i="18"/>
  <c r="AV151" i="18" s="1"/>
  <c r="AV48" i="18"/>
  <c r="AV143" i="18" s="1"/>
  <c r="AV36" i="18"/>
  <c r="AV131" i="18" s="1"/>
  <c r="AV24" i="18"/>
  <c r="AV119" i="18" s="1"/>
  <c r="AV16" i="18"/>
  <c r="AV111" i="18" s="1"/>
  <c r="AV59" i="18"/>
  <c r="AV154" i="18" s="1"/>
  <c r="AV51" i="18"/>
  <c r="AV146" i="18" s="1"/>
  <c r="AV39" i="18"/>
  <c r="AV134" i="18" s="1"/>
  <c r="AV31" i="18"/>
  <c r="AV126" i="18" s="1"/>
  <c r="AV19" i="18"/>
  <c r="AV114" i="18" s="1"/>
  <c r="AV54" i="18"/>
  <c r="AV149" i="18" s="1"/>
  <c r="AV42" i="18"/>
  <c r="AV137" i="18" s="1"/>
  <c r="AV34" i="18"/>
  <c r="AV129" i="18" s="1"/>
  <c r="AV22" i="18"/>
  <c r="AV117" i="18" s="1"/>
  <c r="AV14" i="18"/>
  <c r="AV109" i="18" s="1"/>
  <c r="AV62" i="18"/>
  <c r="AV157" i="18" s="1"/>
  <c r="AV57" i="18"/>
  <c r="AV152" i="18" s="1"/>
  <c r="AV49" i="18"/>
  <c r="AV144" i="18" s="1"/>
  <c r="AV37" i="18"/>
  <c r="AV132" i="18" s="1"/>
  <c r="AV29" i="18"/>
  <c r="AV124" i="18" s="1"/>
  <c r="AV25" i="18"/>
  <c r="AV120" i="18" s="1"/>
  <c r="AV17" i="18"/>
  <c r="AV112" i="18" s="1"/>
  <c r="AV52" i="18"/>
  <c r="AV147" i="18" s="1"/>
  <c r="AV40" i="18"/>
  <c r="AV135" i="18" s="1"/>
  <c r="AV32" i="18"/>
  <c r="AV127" i="18" s="1"/>
  <c r="AV20" i="18"/>
  <c r="AV115" i="18" s="1"/>
  <c r="AV55" i="18"/>
  <c r="AV150" i="18" s="1"/>
  <c r="AV47" i="18"/>
  <c r="AV142" i="18" s="1"/>
  <c r="AV43" i="18"/>
  <c r="AV138" i="18" s="1"/>
  <c r="AV35" i="18"/>
  <c r="AV130" i="18" s="1"/>
  <c r="AV23" i="18"/>
  <c r="AV118" i="18" s="1"/>
  <c r="AV15" i="18"/>
  <c r="AV110" i="18" s="1"/>
  <c r="AV53" i="18"/>
  <c r="AV148" i="18" s="1"/>
  <c r="AV41" i="18"/>
  <c r="AV136" i="18" s="1"/>
  <c r="AV33" i="18"/>
  <c r="AV128" i="18" s="1"/>
  <c r="AV21" i="18"/>
  <c r="AV116" i="18" s="1"/>
  <c r="AV13" i="18"/>
  <c r="AV18" i="18"/>
  <c r="AV113" i="18" s="1"/>
  <c r="AV38" i="18"/>
  <c r="AV133" i="18" s="1"/>
  <c r="AV58" i="18"/>
  <c r="AV153" i="18" s="1"/>
  <c r="AV30" i="18"/>
  <c r="AV125" i="18" s="1"/>
  <c r="AV50" i="18"/>
  <c r="AV145" i="18" s="1"/>
  <c r="AU5" i="19"/>
  <c r="AU5" i="15"/>
  <c r="AU152" i="11"/>
  <c r="AU5" i="16"/>
  <c r="AU5" i="18"/>
  <c r="AV7" i="11"/>
  <c r="AU5" i="9"/>
  <c r="AU5" i="14"/>
  <c r="AV4" i="14"/>
  <c r="AU6" i="14"/>
  <c r="AS23" i="19"/>
  <c r="AS24" i="19"/>
  <c r="AU98" i="18"/>
  <c r="AU66" i="11" s="1"/>
  <c r="AU28" i="9"/>
  <c r="AU48" i="9" s="1"/>
  <c r="AU49" i="16"/>
  <c r="AU18" i="16" s="1"/>
  <c r="AU58" i="11" s="1"/>
  <c r="AV45" i="16"/>
  <c r="AV10" i="19"/>
  <c r="AV11" i="19"/>
  <c r="AV12" i="19"/>
  <c r="AU312" i="18"/>
  <c r="AU102" i="18" s="1"/>
  <c r="AU70" i="11" s="1"/>
  <c r="AV307" i="18"/>
  <c r="AS51" i="19"/>
  <c r="AS158" i="11" s="1"/>
  <c r="AT12" i="9"/>
  <c r="AT60" i="11"/>
  <c r="AW220" i="18"/>
  <c r="AX217" i="18"/>
  <c r="AV265" i="18"/>
  <c r="AU268" i="18"/>
  <c r="AU99" i="18" s="1"/>
  <c r="AU67" i="11" s="1"/>
  <c r="AW303" i="18"/>
  <c r="AW101" i="18" s="1"/>
  <c r="AW69" i="11" s="1"/>
  <c r="AX300" i="18"/>
  <c r="AX59" i="16"/>
  <c r="AX19" i="16" s="1"/>
  <c r="AX59" i="11" s="1"/>
  <c r="AY56" i="16"/>
  <c r="AU91" i="18"/>
  <c r="AU45" i="19" s="1"/>
  <c r="AU108" i="18"/>
  <c r="AU320" i="18"/>
  <c r="AU103" i="18" s="1"/>
  <c r="AU71" i="11" s="1"/>
  <c r="AV316" i="18"/>
  <c r="AS28" i="19"/>
  <c r="AW228" i="18"/>
  <c r="AX224" i="18"/>
  <c r="AR72" i="11"/>
  <c r="AR61" i="11"/>
  <c r="AS72" i="11"/>
  <c r="AS61" i="11"/>
  <c r="AW4" i="19"/>
  <c r="AW4" i="18"/>
  <c r="AW4" i="16"/>
  <c r="AW4" i="15"/>
  <c r="AW6" i="11"/>
  <c r="AW5" i="11"/>
  <c r="AW81" i="11" s="1"/>
  <c r="AW83" i="11" s="1"/>
  <c r="AX4" i="11"/>
  <c r="AW4" i="9"/>
  <c r="AT186" i="18"/>
  <c r="AT96" i="18" s="1"/>
  <c r="AT26" i="9"/>
  <c r="AT46" i="9" s="1"/>
  <c r="AT52" i="9" s="1"/>
  <c r="R171" i="11" l="1"/>
  <c r="AW166" i="11"/>
  <c r="AX139" i="11"/>
  <c r="AU25" i="9"/>
  <c r="AU45" i="9" s="1"/>
  <c r="AT25" i="19"/>
  <c r="AX4" i="19"/>
  <c r="AX4" i="18"/>
  <c r="AX4" i="15"/>
  <c r="AX4" i="16"/>
  <c r="AX5" i="11"/>
  <c r="AX81" i="11" s="1"/>
  <c r="AX83" i="11" s="1"/>
  <c r="AY4" i="11"/>
  <c r="AX6" i="11"/>
  <c r="AX4" i="9"/>
  <c r="AW265" i="18"/>
  <c r="AV268" i="18"/>
  <c r="AV99" i="18" s="1"/>
  <c r="AV67" i="11" s="1"/>
  <c r="AV5" i="19"/>
  <c r="AV5" i="18"/>
  <c r="AV5" i="15"/>
  <c r="AV152" i="11"/>
  <c r="AV5" i="16"/>
  <c r="AW7" i="11"/>
  <c r="AV5" i="9"/>
  <c r="AT26" i="19"/>
  <c r="R128" i="11"/>
  <c r="R130" i="11" s="1"/>
  <c r="R120" i="11"/>
  <c r="R125" i="11" s="1"/>
  <c r="S71" i="19"/>
  <c r="S79" i="11" s="1"/>
  <c r="AX220" i="18"/>
  <c r="AY217" i="18"/>
  <c r="AS29" i="19"/>
  <c r="AS103" i="11" s="1"/>
  <c r="AS105" i="11" s="1"/>
  <c r="AX303" i="18"/>
  <c r="AX101" i="18" s="1"/>
  <c r="AX69" i="11" s="1"/>
  <c r="AY300" i="18"/>
  <c r="AV320" i="18"/>
  <c r="AV103" i="18" s="1"/>
  <c r="AV71" i="11" s="1"/>
  <c r="AW316" i="18"/>
  <c r="AX101" i="11"/>
  <c r="AV98" i="18"/>
  <c r="AV66" i="11" s="1"/>
  <c r="AV28" i="9"/>
  <c r="AV48" i="9" s="1"/>
  <c r="AW38" i="16"/>
  <c r="AW17" i="16" s="1"/>
  <c r="AX25" i="16"/>
  <c r="AT28" i="19"/>
  <c r="AV112" i="11"/>
  <c r="AW108" i="11"/>
  <c r="AS76" i="11"/>
  <c r="AS73" i="11"/>
  <c r="AT61" i="11"/>
  <c r="AV91" i="18"/>
  <c r="AV108" i="18"/>
  <c r="AX247" i="18"/>
  <c r="AW258" i="18"/>
  <c r="AV57" i="11"/>
  <c r="AV6" i="14"/>
  <c r="AV5" i="14"/>
  <c r="AW4" i="14"/>
  <c r="AV27" i="9"/>
  <c r="AV47" i="9" s="1"/>
  <c r="AX235" i="18"/>
  <c r="AY232" i="18"/>
  <c r="AW295" i="18"/>
  <c r="AW100" i="18" s="1"/>
  <c r="AW68" i="11" s="1"/>
  <c r="AX275" i="18"/>
  <c r="AT63" i="19"/>
  <c r="AT75" i="11" s="1"/>
  <c r="AT151" i="11" s="1"/>
  <c r="AV49" i="16"/>
  <c r="AV18" i="16" s="1"/>
  <c r="AV58" i="11" s="1"/>
  <c r="AW45" i="16"/>
  <c r="AW90" i="18"/>
  <c r="AW185" i="18" s="1"/>
  <c r="AW86" i="18"/>
  <c r="AW181" i="18" s="1"/>
  <c r="AW89" i="18"/>
  <c r="AW184" i="18" s="1"/>
  <c r="AW87" i="18"/>
  <c r="AW182" i="18" s="1"/>
  <c r="AW88" i="18"/>
  <c r="AW183" i="18" s="1"/>
  <c r="AW78" i="18"/>
  <c r="AW173" i="18" s="1"/>
  <c r="AW69" i="18"/>
  <c r="AW164" i="18" s="1"/>
  <c r="AW85" i="18"/>
  <c r="AW180" i="18" s="1"/>
  <c r="AW81" i="18"/>
  <c r="AW176" i="18" s="1"/>
  <c r="AW72" i="18"/>
  <c r="AW167" i="18" s="1"/>
  <c r="AW64" i="18"/>
  <c r="AW159" i="18" s="1"/>
  <c r="AW84" i="18"/>
  <c r="AW179" i="18" s="1"/>
  <c r="AW67" i="18"/>
  <c r="AW162" i="18" s="1"/>
  <c r="AW79" i="18"/>
  <c r="AW174" i="18" s="1"/>
  <c r="AW70" i="18"/>
  <c r="AW165" i="18" s="1"/>
  <c r="AW82" i="18"/>
  <c r="AW177" i="18" s="1"/>
  <c r="AW73" i="18"/>
  <c r="AW168" i="18" s="1"/>
  <c r="AW65" i="18"/>
  <c r="AW160" i="18" s="1"/>
  <c r="AW68" i="18"/>
  <c r="AW163" i="18" s="1"/>
  <c r="AW80" i="18"/>
  <c r="AW175" i="18" s="1"/>
  <c r="AW71" i="18"/>
  <c r="AW166" i="18" s="1"/>
  <c r="AW83" i="18"/>
  <c r="AW178" i="18" s="1"/>
  <c r="AW74" i="18"/>
  <c r="AW169" i="18" s="1"/>
  <c r="AW66" i="18"/>
  <c r="AW161" i="18" s="1"/>
  <c r="AW59" i="18"/>
  <c r="AW154" i="18" s="1"/>
  <c r="AW51" i="18"/>
  <c r="AW146" i="18" s="1"/>
  <c r="AW39" i="18"/>
  <c r="AW134" i="18" s="1"/>
  <c r="AW31" i="18"/>
  <c r="AW126" i="18" s="1"/>
  <c r="AW19" i="18"/>
  <c r="AW114" i="18" s="1"/>
  <c r="AW54" i="18"/>
  <c r="AW149" i="18" s="1"/>
  <c r="AW42" i="18"/>
  <c r="AW137" i="18" s="1"/>
  <c r="AW34" i="18"/>
  <c r="AW129" i="18" s="1"/>
  <c r="AW22" i="18"/>
  <c r="AW117" i="18" s="1"/>
  <c r="AW14" i="18"/>
  <c r="AW109" i="18" s="1"/>
  <c r="AW62" i="18"/>
  <c r="AW157" i="18" s="1"/>
  <c r="AW57" i="18"/>
  <c r="AW152" i="18" s="1"/>
  <c r="AW49" i="18"/>
  <c r="AW144" i="18" s="1"/>
  <c r="AW37" i="18"/>
  <c r="AW132" i="18" s="1"/>
  <c r="AW29" i="18"/>
  <c r="AW124" i="18" s="1"/>
  <c r="AW25" i="18"/>
  <c r="AW120" i="18" s="1"/>
  <c r="AW17" i="18"/>
  <c r="AW112" i="18" s="1"/>
  <c r="AW52" i="18"/>
  <c r="AW147" i="18" s="1"/>
  <c r="AW40" i="18"/>
  <c r="AW135" i="18" s="1"/>
  <c r="AW32" i="18"/>
  <c r="AW127" i="18" s="1"/>
  <c r="AW20" i="18"/>
  <c r="AW115" i="18" s="1"/>
  <c r="AW63" i="18"/>
  <c r="AW158" i="18" s="1"/>
  <c r="AW55" i="18"/>
  <c r="AW150" i="18" s="1"/>
  <c r="AW47" i="18"/>
  <c r="AW142" i="18" s="1"/>
  <c r="AW43" i="18"/>
  <c r="AW138" i="18" s="1"/>
  <c r="AW35" i="18"/>
  <c r="AW130" i="18" s="1"/>
  <c r="AW23" i="18"/>
  <c r="AW118" i="18" s="1"/>
  <c r="AW15" i="18"/>
  <c r="AW110" i="18" s="1"/>
  <c r="AW58" i="18"/>
  <c r="AW153" i="18" s="1"/>
  <c r="AW50" i="18"/>
  <c r="AW145" i="18" s="1"/>
  <c r="AW38" i="18"/>
  <c r="AW133" i="18" s="1"/>
  <c r="AW30" i="18"/>
  <c r="AW125" i="18" s="1"/>
  <c r="AW18" i="18"/>
  <c r="AW113" i="18" s="1"/>
  <c r="AW56" i="18"/>
  <c r="AW151" i="18" s="1"/>
  <c r="AW48" i="18"/>
  <c r="AW143" i="18" s="1"/>
  <c r="AW36" i="18"/>
  <c r="AW131" i="18" s="1"/>
  <c r="AW24" i="18"/>
  <c r="AW119" i="18" s="1"/>
  <c r="AW16" i="18"/>
  <c r="AW111" i="18" s="1"/>
  <c r="AW13" i="18"/>
  <c r="AW33" i="18"/>
  <c r="AW128" i="18" s="1"/>
  <c r="AW53" i="18"/>
  <c r="AW148" i="18" s="1"/>
  <c r="AW21" i="18"/>
  <c r="AW116" i="18" s="1"/>
  <c r="AW41" i="18"/>
  <c r="AW136" i="18" s="1"/>
  <c r="AR76" i="11"/>
  <c r="AR73" i="11"/>
  <c r="AS159" i="11"/>
  <c r="AS14" i="9"/>
  <c r="AU61" i="19"/>
  <c r="AU62" i="19"/>
  <c r="AU57" i="19"/>
  <c r="AU23" i="19" s="1"/>
  <c r="AU58" i="19"/>
  <c r="AU60" i="19"/>
  <c r="AU59" i="19"/>
  <c r="AU49" i="19"/>
  <c r="AU50" i="19"/>
  <c r="AU47" i="19"/>
  <c r="AU48" i="19"/>
  <c r="AU46" i="19"/>
  <c r="AU56" i="11"/>
  <c r="AT24" i="19"/>
  <c r="AU186" i="18"/>
  <c r="AU96" i="18" s="1"/>
  <c r="AU26" i="9"/>
  <c r="AU46" i="9" s="1"/>
  <c r="AT104" i="18"/>
  <c r="AT64" i="11"/>
  <c r="AT63" i="11" s="1"/>
  <c r="AT13" i="9" s="1"/>
  <c r="AW12" i="19"/>
  <c r="AW11" i="19"/>
  <c r="AW10" i="19"/>
  <c r="AX228" i="18"/>
  <c r="AY224" i="18"/>
  <c r="AY59" i="16"/>
  <c r="AY19" i="16" s="1"/>
  <c r="AY59" i="11" s="1"/>
  <c r="AZ56" i="16"/>
  <c r="AU20" i="16"/>
  <c r="AS151" i="11"/>
  <c r="AT27" i="19"/>
  <c r="AT23" i="19"/>
  <c r="AV312" i="18"/>
  <c r="AV102" i="18" s="1"/>
  <c r="AV70" i="11" s="1"/>
  <c r="AW307" i="18"/>
  <c r="AV213" i="18"/>
  <c r="AV238" i="18" s="1"/>
  <c r="AV97" i="18" s="1"/>
  <c r="AV65" i="11" s="1"/>
  <c r="AW199" i="18"/>
  <c r="R140" i="11"/>
  <c r="R15" i="11" s="1"/>
  <c r="AT51" i="19"/>
  <c r="AT158" i="11" s="1"/>
  <c r="AU52" i="9" l="1"/>
  <c r="S147" i="11"/>
  <c r="R18" i="9"/>
  <c r="AU24" i="19"/>
  <c r="AX166" i="11"/>
  <c r="AY139" i="11"/>
  <c r="AV45" i="19"/>
  <c r="AU28" i="19"/>
  <c r="AU27" i="19"/>
  <c r="AT29" i="19"/>
  <c r="AT103" i="11" s="1"/>
  <c r="AT105" i="11" s="1"/>
  <c r="AT159" i="11"/>
  <c r="AT14" i="9"/>
  <c r="AU25" i="19"/>
  <c r="AW98" i="18"/>
  <c r="AW66" i="11" s="1"/>
  <c r="AW28" i="9"/>
  <c r="AW48" i="9" s="1"/>
  <c r="AS77" i="11"/>
  <c r="AX258" i="18"/>
  <c r="AY247" i="18"/>
  <c r="AW112" i="11"/>
  <c r="AX108" i="11"/>
  <c r="AY101" i="11"/>
  <c r="AY220" i="18"/>
  <c r="AZ217" i="18"/>
  <c r="AV61" i="19"/>
  <c r="AV62" i="19"/>
  <c r="AV57" i="19"/>
  <c r="AV23" i="19" s="1"/>
  <c r="AV58" i="19"/>
  <c r="AV59" i="19"/>
  <c r="AV48" i="19"/>
  <c r="AV49" i="19"/>
  <c r="AV46" i="19"/>
  <c r="AV60" i="19"/>
  <c r="AV50" i="19"/>
  <c r="AV47" i="19"/>
  <c r="AW49" i="16"/>
  <c r="AW18" i="16" s="1"/>
  <c r="AW58" i="11" s="1"/>
  <c r="AX45" i="16"/>
  <c r="AV25" i="9"/>
  <c r="AV45" i="9" s="1"/>
  <c r="AV186" i="18"/>
  <c r="AV96" i="18" s="1"/>
  <c r="AV26" i="9"/>
  <c r="AV46" i="9" s="1"/>
  <c r="AY4" i="19"/>
  <c r="AY4" i="15"/>
  <c r="AY4" i="18"/>
  <c r="AY4" i="16"/>
  <c r="AY5" i="11"/>
  <c r="AY81" i="11" s="1"/>
  <c r="AY83" i="11" s="1"/>
  <c r="AZ4" i="11"/>
  <c r="AY6" i="11"/>
  <c r="AY4" i="9"/>
  <c r="AY228" i="18"/>
  <c r="AZ224" i="18"/>
  <c r="AW91" i="18"/>
  <c r="AW108" i="18"/>
  <c r="AW27" i="9"/>
  <c r="AW47" i="9" s="1"/>
  <c r="AW6" i="14"/>
  <c r="AW5" i="14"/>
  <c r="AX4" i="14"/>
  <c r="AW5" i="19"/>
  <c r="AW5" i="18"/>
  <c r="AW152" i="11"/>
  <c r="AW5" i="16"/>
  <c r="AW5" i="15"/>
  <c r="AX7" i="11"/>
  <c r="AW5" i="9"/>
  <c r="AX265" i="18"/>
  <c r="AW268" i="18"/>
  <c r="AW99" i="18" s="1"/>
  <c r="AW67" i="11" s="1"/>
  <c r="AU51" i="19"/>
  <c r="AU158" i="11" s="1"/>
  <c r="AX38" i="16"/>
  <c r="AX17" i="16" s="1"/>
  <c r="AY25" i="16"/>
  <c r="AW320" i="18"/>
  <c r="AW103" i="18" s="1"/>
  <c r="AW71" i="11" s="1"/>
  <c r="AX316" i="18"/>
  <c r="AW213" i="18"/>
  <c r="AW238" i="18" s="1"/>
  <c r="AW97" i="18" s="1"/>
  <c r="AW65" i="11" s="1"/>
  <c r="AX199" i="18"/>
  <c r="AU104" i="18"/>
  <c r="AU64" i="11"/>
  <c r="AU63" i="11" s="1"/>
  <c r="AU13" i="9" s="1"/>
  <c r="AW312" i="18"/>
  <c r="AW102" i="18" s="1"/>
  <c r="AW70" i="11" s="1"/>
  <c r="AX307" i="18"/>
  <c r="AU12" i="9"/>
  <c r="AU60" i="11"/>
  <c r="AX295" i="18"/>
  <c r="AX100" i="18" s="1"/>
  <c r="AX68" i="11" s="1"/>
  <c r="AY275" i="18"/>
  <c r="AW57" i="11"/>
  <c r="AW56" i="11" s="1"/>
  <c r="AU63" i="19"/>
  <c r="AU75" i="11" s="1"/>
  <c r="AR77" i="11"/>
  <c r="AV56" i="11"/>
  <c r="AT72" i="11"/>
  <c r="AY303" i="18"/>
  <c r="AY101" i="18" s="1"/>
  <c r="AY69" i="11" s="1"/>
  <c r="AZ300" i="18"/>
  <c r="S85" i="11"/>
  <c r="S72" i="19"/>
  <c r="AX86" i="18"/>
  <c r="AX181" i="18" s="1"/>
  <c r="AX89" i="18"/>
  <c r="AX184" i="18" s="1"/>
  <c r="AX87" i="18"/>
  <c r="AX182" i="18" s="1"/>
  <c r="AX90" i="18"/>
  <c r="AX185" i="18" s="1"/>
  <c r="AX85" i="18"/>
  <c r="AX180" i="18" s="1"/>
  <c r="AX88" i="18"/>
  <c r="AX183" i="18" s="1"/>
  <c r="AX81" i="18"/>
  <c r="AX176" i="18" s="1"/>
  <c r="AX72" i="18"/>
  <c r="AX167" i="18" s="1"/>
  <c r="AX64" i="18"/>
  <c r="AX159" i="18" s="1"/>
  <c r="AX84" i="18"/>
  <c r="AX179" i="18" s="1"/>
  <c r="AX67" i="18"/>
  <c r="AX162" i="18" s="1"/>
  <c r="AX79" i="18"/>
  <c r="AX174" i="18" s="1"/>
  <c r="AX70" i="18"/>
  <c r="AX165" i="18" s="1"/>
  <c r="AX82" i="18"/>
  <c r="AX177" i="18" s="1"/>
  <c r="AX73" i="18"/>
  <c r="AX168" i="18" s="1"/>
  <c r="AX65" i="18"/>
  <c r="AX160" i="18" s="1"/>
  <c r="AX68" i="18"/>
  <c r="AX163" i="18" s="1"/>
  <c r="AX80" i="18"/>
  <c r="AX175" i="18" s="1"/>
  <c r="AX71" i="18"/>
  <c r="AX166" i="18" s="1"/>
  <c r="AX63" i="18"/>
  <c r="AX158" i="18" s="1"/>
  <c r="AX83" i="18"/>
  <c r="AX178" i="18" s="1"/>
  <c r="AX74" i="18"/>
  <c r="AX169" i="18" s="1"/>
  <c r="AX66" i="18"/>
  <c r="AX161" i="18" s="1"/>
  <c r="AX78" i="18"/>
  <c r="AX173" i="18" s="1"/>
  <c r="AX69" i="18"/>
  <c r="AX164" i="18" s="1"/>
  <c r="AX54" i="18"/>
  <c r="AX149" i="18" s="1"/>
  <c r="AX42" i="18"/>
  <c r="AX137" i="18" s="1"/>
  <c r="AX34" i="18"/>
  <c r="AX129" i="18" s="1"/>
  <c r="AX22" i="18"/>
  <c r="AX117" i="18" s="1"/>
  <c r="AX14" i="18"/>
  <c r="AX109" i="18" s="1"/>
  <c r="AX62" i="18"/>
  <c r="AX157" i="18" s="1"/>
  <c r="AX57" i="18"/>
  <c r="AX152" i="18" s="1"/>
  <c r="AX49" i="18"/>
  <c r="AX144" i="18" s="1"/>
  <c r="AX37" i="18"/>
  <c r="AX132" i="18" s="1"/>
  <c r="AX29" i="18"/>
  <c r="AX124" i="18" s="1"/>
  <c r="AX25" i="18"/>
  <c r="AX120" i="18" s="1"/>
  <c r="AX17" i="18"/>
  <c r="AX112" i="18" s="1"/>
  <c r="AX52" i="18"/>
  <c r="AX147" i="18" s="1"/>
  <c r="AX40" i="18"/>
  <c r="AX135" i="18" s="1"/>
  <c r="AX32" i="18"/>
  <c r="AX127" i="18" s="1"/>
  <c r="AX20" i="18"/>
  <c r="AX115" i="18" s="1"/>
  <c r="AX55" i="18"/>
  <c r="AX150" i="18" s="1"/>
  <c r="AX47" i="18"/>
  <c r="AX142" i="18" s="1"/>
  <c r="AX43" i="18"/>
  <c r="AX138" i="18" s="1"/>
  <c r="AX35" i="18"/>
  <c r="AX130" i="18" s="1"/>
  <c r="AX23" i="18"/>
  <c r="AX118" i="18" s="1"/>
  <c r="AX15" i="18"/>
  <c r="AX110" i="18" s="1"/>
  <c r="AX58" i="18"/>
  <c r="AX153" i="18" s="1"/>
  <c r="AX50" i="18"/>
  <c r="AX145" i="18" s="1"/>
  <c r="AX38" i="18"/>
  <c r="AX133" i="18" s="1"/>
  <c r="AX30" i="18"/>
  <c r="AX125" i="18" s="1"/>
  <c r="AX18" i="18"/>
  <c r="AX113" i="18" s="1"/>
  <c r="AX53" i="18"/>
  <c r="AX148" i="18" s="1"/>
  <c r="AX41" i="18"/>
  <c r="AX136" i="18" s="1"/>
  <c r="AX33" i="18"/>
  <c r="AX128" i="18" s="1"/>
  <c r="AX21" i="18"/>
  <c r="AX116" i="18" s="1"/>
  <c r="AX13" i="18"/>
  <c r="AX59" i="18"/>
  <c r="AX154" i="18" s="1"/>
  <c r="AX51" i="18"/>
  <c r="AX146" i="18" s="1"/>
  <c r="AX39" i="18"/>
  <c r="AX134" i="18" s="1"/>
  <c r="AX31" i="18"/>
  <c r="AX126" i="18" s="1"/>
  <c r="AX19" i="18"/>
  <c r="AX114" i="18" s="1"/>
  <c r="AX36" i="18"/>
  <c r="AX131" i="18" s="1"/>
  <c r="AX56" i="18"/>
  <c r="AX151" i="18" s="1"/>
  <c r="AX24" i="18"/>
  <c r="AX119" i="18" s="1"/>
  <c r="AX48" i="18"/>
  <c r="AX143" i="18" s="1"/>
  <c r="AX16" i="18"/>
  <c r="AX111" i="18" s="1"/>
  <c r="AZ59" i="16"/>
  <c r="AZ19" i="16" s="1"/>
  <c r="AZ59" i="11" s="1"/>
  <c r="BA56" i="16"/>
  <c r="AU26" i="19"/>
  <c r="AY235" i="18"/>
  <c r="AZ232" i="18"/>
  <c r="AV20" i="16"/>
  <c r="R132" i="11"/>
  <c r="R11" i="11"/>
  <c r="R14" i="11"/>
  <c r="AX10" i="19"/>
  <c r="AX12" i="19"/>
  <c r="AX11" i="19"/>
  <c r="AY166" i="11" l="1"/>
  <c r="AZ139" i="11"/>
  <c r="AV24" i="19"/>
  <c r="AV27" i="19"/>
  <c r="AV25" i="19"/>
  <c r="AV26" i="19"/>
  <c r="AU29" i="19"/>
  <c r="AU103" i="11" s="1"/>
  <c r="AU105" i="11" s="1"/>
  <c r="BA232" i="18"/>
  <c r="AZ235" i="18"/>
  <c r="AW186" i="18"/>
  <c r="AW96" i="18" s="1"/>
  <c r="AW26" i="9"/>
  <c r="AW46" i="9" s="1"/>
  <c r="AX49" i="16"/>
  <c r="AX18" i="16" s="1"/>
  <c r="AX58" i="11" s="1"/>
  <c r="AY45" i="16"/>
  <c r="AZ101" i="11"/>
  <c r="AU61" i="11"/>
  <c r="AU72" i="11"/>
  <c r="AY265" i="18"/>
  <c r="AX268" i="18"/>
  <c r="AX99" i="18" s="1"/>
  <c r="AX67" i="11" s="1"/>
  <c r="AW62" i="19"/>
  <c r="AW58" i="19"/>
  <c r="AW59" i="19"/>
  <c r="AW61" i="19"/>
  <c r="AW57" i="19"/>
  <c r="AW46" i="19"/>
  <c r="AW60" i="19"/>
  <c r="AW48" i="19"/>
  <c r="AW49" i="19"/>
  <c r="AW50" i="19"/>
  <c r="AW47" i="19"/>
  <c r="AW45" i="19"/>
  <c r="S164" i="11"/>
  <c r="S167" i="11" s="1"/>
  <c r="S73" i="19"/>
  <c r="AU151" i="11"/>
  <c r="AZ228" i="18"/>
  <c r="BA224" i="18"/>
  <c r="AY90" i="18"/>
  <c r="AY185" i="18" s="1"/>
  <c r="AY89" i="18"/>
  <c r="AY184" i="18" s="1"/>
  <c r="AY87" i="18"/>
  <c r="AY182" i="18" s="1"/>
  <c r="AY85" i="18"/>
  <c r="AY180" i="18" s="1"/>
  <c r="AY88" i="18"/>
  <c r="AY183" i="18" s="1"/>
  <c r="AY86" i="18"/>
  <c r="AY181" i="18" s="1"/>
  <c r="AY84" i="18"/>
  <c r="AY179" i="18" s="1"/>
  <c r="AY67" i="18"/>
  <c r="AY162" i="18" s="1"/>
  <c r="AY79" i="18"/>
  <c r="AY174" i="18" s="1"/>
  <c r="AY70" i="18"/>
  <c r="AY165" i="18" s="1"/>
  <c r="AY82" i="18"/>
  <c r="AY177" i="18" s="1"/>
  <c r="AY73" i="18"/>
  <c r="AY168" i="18" s="1"/>
  <c r="AY65" i="18"/>
  <c r="AY160" i="18" s="1"/>
  <c r="AY68" i="18"/>
  <c r="AY163" i="18" s="1"/>
  <c r="AY80" i="18"/>
  <c r="AY175" i="18" s="1"/>
  <c r="AY71" i="18"/>
  <c r="AY166" i="18" s="1"/>
  <c r="AY63" i="18"/>
  <c r="AY158" i="18" s="1"/>
  <c r="AY83" i="18"/>
  <c r="AY178" i="18" s="1"/>
  <c r="AY74" i="18"/>
  <c r="AY169" i="18" s="1"/>
  <c r="AY66" i="18"/>
  <c r="AY161" i="18" s="1"/>
  <c r="AY78" i="18"/>
  <c r="AY173" i="18" s="1"/>
  <c r="AY69" i="18"/>
  <c r="AY164" i="18" s="1"/>
  <c r="AY81" i="18"/>
  <c r="AY176" i="18" s="1"/>
  <c r="AY72" i="18"/>
  <c r="AY167" i="18" s="1"/>
  <c r="AY64" i="18"/>
  <c r="AY159" i="18" s="1"/>
  <c r="AY62" i="18"/>
  <c r="AY157" i="18" s="1"/>
  <c r="AY57" i="18"/>
  <c r="AY152" i="18" s="1"/>
  <c r="AY49" i="18"/>
  <c r="AY144" i="18" s="1"/>
  <c r="AY37" i="18"/>
  <c r="AY132" i="18" s="1"/>
  <c r="AY29" i="18"/>
  <c r="AY124" i="18" s="1"/>
  <c r="AY25" i="18"/>
  <c r="AY120" i="18" s="1"/>
  <c r="AY17" i="18"/>
  <c r="AY112" i="18" s="1"/>
  <c r="AY52" i="18"/>
  <c r="AY147" i="18" s="1"/>
  <c r="AY40" i="18"/>
  <c r="AY135" i="18" s="1"/>
  <c r="AY32" i="18"/>
  <c r="AY127" i="18" s="1"/>
  <c r="AY20" i="18"/>
  <c r="AY115" i="18" s="1"/>
  <c r="AY55" i="18"/>
  <c r="AY150" i="18" s="1"/>
  <c r="AY47" i="18"/>
  <c r="AY142" i="18" s="1"/>
  <c r="AY43" i="18"/>
  <c r="AY138" i="18" s="1"/>
  <c r="AY35" i="18"/>
  <c r="AY130" i="18" s="1"/>
  <c r="AY23" i="18"/>
  <c r="AY118" i="18" s="1"/>
  <c r="AY15" i="18"/>
  <c r="AY110" i="18" s="1"/>
  <c r="AY58" i="18"/>
  <c r="AY153" i="18" s="1"/>
  <c r="AY50" i="18"/>
  <c r="AY145" i="18" s="1"/>
  <c r="AY38" i="18"/>
  <c r="AY133" i="18" s="1"/>
  <c r="AY30" i="18"/>
  <c r="AY125" i="18" s="1"/>
  <c r="AY18" i="18"/>
  <c r="AY113" i="18" s="1"/>
  <c r="AY53" i="18"/>
  <c r="AY148" i="18" s="1"/>
  <c r="AY41" i="18"/>
  <c r="AY136" i="18" s="1"/>
  <c r="AY33" i="18"/>
  <c r="AY128" i="18" s="1"/>
  <c r="AY21" i="18"/>
  <c r="AY116" i="18" s="1"/>
  <c r="AY13" i="18"/>
  <c r="AY56" i="18"/>
  <c r="AY151" i="18" s="1"/>
  <c r="AY48" i="18"/>
  <c r="AY143" i="18" s="1"/>
  <c r="AY36" i="18"/>
  <c r="AY131" i="18" s="1"/>
  <c r="AY24" i="18"/>
  <c r="AY119" i="18" s="1"/>
  <c r="AY16" i="18"/>
  <c r="AY111" i="18" s="1"/>
  <c r="AY54" i="18"/>
  <c r="AY149" i="18" s="1"/>
  <c r="AY42" i="18"/>
  <c r="AY137" i="18" s="1"/>
  <c r="AY34" i="18"/>
  <c r="AY129" i="18" s="1"/>
  <c r="AY22" i="18"/>
  <c r="AY117" i="18" s="1"/>
  <c r="AY14" i="18"/>
  <c r="AY109" i="18" s="1"/>
  <c r="AY31" i="18"/>
  <c r="AY126" i="18" s="1"/>
  <c r="AY51" i="18"/>
  <c r="AY146" i="18" s="1"/>
  <c r="AY19" i="18"/>
  <c r="AY114" i="18" s="1"/>
  <c r="AY39" i="18"/>
  <c r="AY134" i="18" s="1"/>
  <c r="AY59" i="18"/>
  <c r="AY154" i="18" s="1"/>
  <c r="AW25" i="9"/>
  <c r="AW45" i="9" s="1"/>
  <c r="AX112" i="11"/>
  <c r="AY108" i="11"/>
  <c r="BA59" i="16"/>
  <c r="BA19" i="16" s="1"/>
  <c r="BA59" i="11" s="1"/>
  <c r="BB56" i="16"/>
  <c r="S150" i="11"/>
  <c r="S153" i="11" s="1"/>
  <c r="S171" i="11" s="1"/>
  <c r="S86" i="11"/>
  <c r="S138" i="11"/>
  <c r="AX312" i="18"/>
  <c r="AX102" i="18" s="1"/>
  <c r="AX70" i="11" s="1"/>
  <c r="AY307" i="18"/>
  <c r="AX320" i="18"/>
  <c r="AX103" i="18" s="1"/>
  <c r="AX71" i="11" s="1"/>
  <c r="AY316" i="18"/>
  <c r="AX5" i="19"/>
  <c r="AX5" i="18"/>
  <c r="AX5" i="16"/>
  <c r="AX5" i="15"/>
  <c r="AX152" i="11"/>
  <c r="AY7" i="11"/>
  <c r="AX5" i="9"/>
  <c r="AV51" i="19"/>
  <c r="AV158" i="11" s="1"/>
  <c r="AZ303" i="18"/>
  <c r="AZ101" i="18" s="1"/>
  <c r="AZ69" i="11" s="1"/>
  <c r="BA300" i="18"/>
  <c r="AY4" i="14"/>
  <c r="AX6" i="14"/>
  <c r="AX5" i="14"/>
  <c r="AY11" i="19"/>
  <c r="AY12" i="19"/>
  <c r="AY10" i="19"/>
  <c r="AY258" i="18"/>
  <c r="AZ247" i="18"/>
  <c r="AX27" i="9"/>
  <c r="AX47" i="9" s="1"/>
  <c r="AW12" i="9"/>
  <c r="AW60" i="11"/>
  <c r="AY38" i="16"/>
  <c r="AY17" i="16" s="1"/>
  <c r="AZ25" i="16"/>
  <c r="AV63" i="19"/>
  <c r="AV75" i="11" s="1"/>
  <c r="AV151" i="11" s="1"/>
  <c r="AX98" i="18"/>
  <c r="AX66" i="11" s="1"/>
  <c r="AX28" i="9"/>
  <c r="AX48" i="9" s="1"/>
  <c r="R13" i="11"/>
  <c r="R12" i="11"/>
  <c r="AT76" i="11"/>
  <c r="AT73" i="11"/>
  <c r="AW20" i="16"/>
  <c r="AX20" i="16"/>
  <c r="AX57" i="11"/>
  <c r="AV104" i="18"/>
  <c r="AV64" i="11"/>
  <c r="AV63" i="11" s="1"/>
  <c r="AV13" i="9" s="1"/>
  <c r="AV28" i="19"/>
  <c r="AZ220" i="18"/>
  <c r="BA217" i="18"/>
  <c r="AX91" i="18"/>
  <c r="AX108" i="18"/>
  <c r="AV12" i="9"/>
  <c r="AV60" i="11"/>
  <c r="AY295" i="18"/>
  <c r="AY100" i="18" s="1"/>
  <c r="AY68" i="11" s="1"/>
  <c r="AZ275" i="18"/>
  <c r="AX213" i="18"/>
  <c r="AX238" i="18" s="1"/>
  <c r="AX97" i="18" s="1"/>
  <c r="AX65" i="11" s="1"/>
  <c r="AY199" i="18"/>
  <c r="AU159" i="11"/>
  <c r="AU14" i="9"/>
  <c r="AZ4" i="19"/>
  <c r="AZ4" i="18"/>
  <c r="AZ4" i="15"/>
  <c r="AZ4" i="16"/>
  <c r="AZ5" i="11"/>
  <c r="AZ81" i="11" s="1"/>
  <c r="AZ83" i="11" s="1"/>
  <c r="BA4" i="11"/>
  <c r="AZ6" i="11"/>
  <c r="AZ4" i="9"/>
  <c r="AV52" i="9"/>
  <c r="T147" i="11" l="1"/>
  <c r="S18" i="9"/>
  <c r="AW52" i="9"/>
  <c r="S93" i="11"/>
  <c r="S98" i="11" s="1"/>
  <c r="S114" i="11" s="1"/>
  <c r="BA139" i="11"/>
  <c r="AZ166" i="11"/>
  <c r="AV29" i="19"/>
  <c r="AV103" i="11" s="1"/>
  <c r="AV105" i="11" s="1"/>
  <c r="AW25" i="19"/>
  <c r="AX25" i="9"/>
  <c r="AX45" i="9" s="1"/>
  <c r="AX56" i="11"/>
  <c r="AX12" i="9" s="1"/>
  <c r="AW63" i="19"/>
  <c r="AW75" i="11" s="1"/>
  <c r="AW151" i="11" s="1"/>
  <c r="AZ295" i="18"/>
  <c r="AZ100" i="18" s="1"/>
  <c r="AZ68" i="11" s="1"/>
  <c r="BA275" i="18"/>
  <c r="AZ258" i="18"/>
  <c r="BA247" i="18"/>
  <c r="AY91" i="18"/>
  <c r="AY108" i="18"/>
  <c r="AW27" i="19"/>
  <c r="AY268" i="18"/>
  <c r="AY99" i="18" s="1"/>
  <c r="AY67" i="11" s="1"/>
  <c r="AZ265" i="18"/>
  <c r="BA101" i="11"/>
  <c r="AY57" i="11"/>
  <c r="AZ90" i="18"/>
  <c r="AZ185" i="18" s="1"/>
  <c r="AZ87" i="18"/>
  <c r="AZ182" i="18" s="1"/>
  <c r="AZ85" i="18"/>
  <c r="AZ180" i="18" s="1"/>
  <c r="AZ88" i="18"/>
  <c r="AZ183" i="18" s="1"/>
  <c r="AZ86" i="18"/>
  <c r="AZ181" i="18" s="1"/>
  <c r="AZ89" i="18"/>
  <c r="AZ184" i="18" s="1"/>
  <c r="AZ79" i="18"/>
  <c r="AZ174" i="18" s="1"/>
  <c r="AZ70" i="18"/>
  <c r="AZ165" i="18" s="1"/>
  <c r="AZ82" i="18"/>
  <c r="AZ177" i="18" s="1"/>
  <c r="AZ73" i="18"/>
  <c r="AZ168" i="18" s="1"/>
  <c r="AZ65" i="18"/>
  <c r="AZ160" i="18" s="1"/>
  <c r="AZ68" i="18"/>
  <c r="AZ163" i="18" s="1"/>
  <c r="AZ80" i="18"/>
  <c r="AZ175" i="18" s="1"/>
  <c r="AZ71" i="18"/>
  <c r="AZ166" i="18" s="1"/>
  <c r="AZ63" i="18"/>
  <c r="AZ158" i="18" s="1"/>
  <c r="AZ83" i="18"/>
  <c r="AZ178" i="18" s="1"/>
  <c r="AZ74" i="18"/>
  <c r="AZ169" i="18" s="1"/>
  <c r="AZ66" i="18"/>
  <c r="AZ161" i="18" s="1"/>
  <c r="AZ78" i="18"/>
  <c r="AZ173" i="18" s="1"/>
  <c r="AZ69" i="18"/>
  <c r="AZ164" i="18" s="1"/>
  <c r="AZ81" i="18"/>
  <c r="AZ176" i="18" s="1"/>
  <c r="AZ72" i="18"/>
  <c r="AZ167" i="18" s="1"/>
  <c r="AZ84" i="18"/>
  <c r="AZ179" i="18" s="1"/>
  <c r="AZ67" i="18"/>
  <c r="AZ162" i="18" s="1"/>
  <c r="AZ52" i="18"/>
  <c r="AZ147" i="18" s="1"/>
  <c r="AZ40" i="18"/>
  <c r="AZ135" i="18" s="1"/>
  <c r="AZ32" i="18"/>
  <c r="AZ127" i="18" s="1"/>
  <c r="AZ20" i="18"/>
  <c r="AZ115" i="18" s="1"/>
  <c r="AZ55" i="18"/>
  <c r="AZ150" i="18" s="1"/>
  <c r="AZ47" i="18"/>
  <c r="AZ142" i="18" s="1"/>
  <c r="AZ43" i="18"/>
  <c r="AZ138" i="18" s="1"/>
  <c r="AZ35" i="18"/>
  <c r="AZ130" i="18" s="1"/>
  <c r="AZ23" i="18"/>
  <c r="AZ118" i="18" s="1"/>
  <c r="AZ15" i="18"/>
  <c r="AZ110" i="18" s="1"/>
  <c r="AZ58" i="18"/>
  <c r="AZ153" i="18" s="1"/>
  <c r="AZ50" i="18"/>
  <c r="AZ145" i="18" s="1"/>
  <c r="AZ38" i="18"/>
  <c r="AZ133" i="18" s="1"/>
  <c r="AZ30" i="18"/>
  <c r="AZ125" i="18" s="1"/>
  <c r="AZ18" i="18"/>
  <c r="AZ113" i="18" s="1"/>
  <c r="AZ64" i="18"/>
  <c r="AZ159" i="18" s="1"/>
  <c r="AZ53" i="18"/>
  <c r="AZ148" i="18" s="1"/>
  <c r="AZ41" i="18"/>
  <c r="AZ136" i="18" s="1"/>
  <c r="AZ33" i="18"/>
  <c r="AZ128" i="18" s="1"/>
  <c r="AZ21" i="18"/>
  <c r="AZ116" i="18" s="1"/>
  <c r="AZ13" i="18"/>
  <c r="AZ56" i="18"/>
  <c r="AZ151" i="18" s="1"/>
  <c r="AZ48" i="18"/>
  <c r="AZ143" i="18" s="1"/>
  <c r="AZ36" i="18"/>
  <c r="AZ131" i="18" s="1"/>
  <c r="AZ24" i="18"/>
  <c r="AZ119" i="18" s="1"/>
  <c r="AZ16" i="18"/>
  <c r="AZ111" i="18" s="1"/>
  <c r="AZ59" i="18"/>
  <c r="AZ154" i="18" s="1"/>
  <c r="AZ51" i="18"/>
  <c r="AZ146" i="18" s="1"/>
  <c r="AZ39" i="18"/>
  <c r="AZ134" i="18" s="1"/>
  <c r="AZ31" i="18"/>
  <c r="AZ126" i="18" s="1"/>
  <c r="AZ19" i="18"/>
  <c r="AZ114" i="18" s="1"/>
  <c r="AZ62" i="18"/>
  <c r="AZ157" i="18" s="1"/>
  <c r="AZ57" i="18"/>
  <c r="AZ152" i="18" s="1"/>
  <c r="AZ49" i="18"/>
  <c r="AZ144" i="18" s="1"/>
  <c r="AZ37" i="18"/>
  <c r="AZ132" i="18" s="1"/>
  <c r="AZ29" i="18"/>
  <c r="AZ124" i="18" s="1"/>
  <c r="AZ25" i="18"/>
  <c r="AZ120" i="18" s="1"/>
  <c r="AZ17" i="18"/>
  <c r="AZ112" i="18" s="1"/>
  <c r="AZ54" i="18"/>
  <c r="AZ149" i="18" s="1"/>
  <c r="AZ22" i="18"/>
  <c r="AZ117" i="18" s="1"/>
  <c r="AZ42" i="18"/>
  <c r="AZ137" i="18" s="1"/>
  <c r="AZ14" i="18"/>
  <c r="AZ109" i="18" s="1"/>
  <c r="AZ34" i="18"/>
  <c r="AZ129" i="18" s="1"/>
  <c r="AY98" i="18"/>
  <c r="AY66" i="11" s="1"/>
  <c r="AY28" i="9"/>
  <c r="AY48" i="9" s="1"/>
  <c r="AY6" i="14"/>
  <c r="AY5" i="14"/>
  <c r="AZ4" i="14"/>
  <c r="S140" i="11"/>
  <c r="AW26" i="19"/>
  <c r="AZ11" i="19"/>
  <c r="AZ10" i="19"/>
  <c r="AZ12" i="19"/>
  <c r="AV61" i="11"/>
  <c r="AV72" i="11"/>
  <c r="BB300" i="18"/>
  <c r="BA303" i="18"/>
  <c r="BA101" i="18" s="1"/>
  <c r="BA69" i="11" s="1"/>
  <c r="AY49" i="16"/>
  <c r="AY18" i="16" s="1"/>
  <c r="AY58" i="11" s="1"/>
  <c r="AZ45" i="16"/>
  <c r="AZ38" i="16"/>
  <c r="AZ17" i="16" s="1"/>
  <c r="BA25" i="16"/>
  <c r="S128" i="11"/>
  <c r="S130" i="11" s="1"/>
  <c r="S120" i="11"/>
  <c r="S125" i="11" s="1"/>
  <c r="T71" i="19"/>
  <c r="T79" i="11" s="1"/>
  <c r="AW24" i="19"/>
  <c r="AV159" i="11"/>
  <c r="AV14" i="9"/>
  <c r="AX62" i="19"/>
  <c r="AX58" i="19"/>
  <c r="AX59" i="19"/>
  <c r="AX61" i="19"/>
  <c r="AX60" i="19"/>
  <c r="AX57" i="19"/>
  <c r="AX49" i="19"/>
  <c r="AX46" i="19"/>
  <c r="AX50" i="19"/>
  <c r="AX47" i="19"/>
  <c r="AX48" i="19"/>
  <c r="BC56" i="16"/>
  <c r="BB59" i="16"/>
  <c r="BB19" i="16" s="1"/>
  <c r="BB59" i="11" s="1"/>
  <c r="BB224" i="18"/>
  <c r="BA228" i="18"/>
  <c r="AU76" i="11"/>
  <c r="AU73" i="11"/>
  <c r="BA4" i="19"/>
  <c r="BA4" i="18"/>
  <c r="BA4" i="16"/>
  <c r="BA4" i="15"/>
  <c r="BA5" i="11"/>
  <c r="BA81" i="11" s="1"/>
  <c r="BA83" i="11" s="1"/>
  <c r="BB4" i="11"/>
  <c r="BA6" i="11"/>
  <c r="BA4" i="9"/>
  <c r="AX45" i="19"/>
  <c r="AW61" i="11"/>
  <c r="AY320" i="18"/>
  <c r="AY103" i="18" s="1"/>
  <c r="AY71" i="11" s="1"/>
  <c r="AZ316" i="18"/>
  <c r="AW51" i="19"/>
  <c r="AW158" i="11" s="1"/>
  <c r="AW23" i="19"/>
  <c r="AW104" i="18"/>
  <c r="AW64" i="11"/>
  <c r="AW63" i="11" s="1"/>
  <c r="AW13" i="9" s="1"/>
  <c r="AX186" i="18"/>
  <c r="AX96" i="18" s="1"/>
  <c r="AX26" i="9"/>
  <c r="AX46" i="9" s="1"/>
  <c r="AX52" i="9" s="1"/>
  <c r="AY213" i="18"/>
  <c r="AY238" i="18" s="1"/>
  <c r="AY97" i="18" s="1"/>
  <c r="AY65" i="11" s="1"/>
  <c r="AZ199" i="18"/>
  <c r="BB217" i="18"/>
  <c r="BA220" i="18"/>
  <c r="AY5" i="19"/>
  <c r="AY5" i="18"/>
  <c r="AY5" i="16"/>
  <c r="AY5" i="15"/>
  <c r="AY152" i="11"/>
  <c r="AZ7" i="11"/>
  <c r="AY5" i="9"/>
  <c r="AY112" i="11"/>
  <c r="AZ108" i="11"/>
  <c r="AY25" i="9"/>
  <c r="AY45" i="9" s="1"/>
  <c r="AY27" i="9"/>
  <c r="AY47" i="9" s="1"/>
  <c r="AT77" i="11"/>
  <c r="AZ307" i="18"/>
  <c r="AY312" i="18"/>
  <c r="AY102" i="18" s="1"/>
  <c r="AY70" i="11" s="1"/>
  <c r="AW28" i="19"/>
  <c r="BB232" i="18"/>
  <c r="BA235" i="18"/>
  <c r="S15" i="11" l="1"/>
  <c r="AX60" i="11"/>
  <c r="BB139" i="11"/>
  <c r="BA166" i="11"/>
  <c r="AX25" i="19"/>
  <c r="BC232" i="18"/>
  <c r="BB235" i="18"/>
  <c r="AZ213" i="18"/>
  <c r="AZ238" i="18" s="1"/>
  <c r="AZ97" i="18" s="1"/>
  <c r="AZ65" i="11" s="1"/>
  <c r="BA199" i="18"/>
  <c r="AZ320" i="18"/>
  <c r="AZ103" i="18" s="1"/>
  <c r="AZ71" i="11" s="1"/>
  <c r="BA316" i="18"/>
  <c r="BC224" i="18"/>
  <c r="BB228" i="18"/>
  <c r="AX63" i="19"/>
  <c r="AX75" i="11" s="1"/>
  <c r="AX151" i="11" s="1"/>
  <c r="T85" i="11"/>
  <c r="T72" i="19"/>
  <c r="AZ49" i="16"/>
  <c r="AZ18" i="16" s="1"/>
  <c r="AZ58" i="11" s="1"/>
  <c r="BA45" i="16"/>
  <c r="AY20" i="16"/>
  <c r="AY186" i="18"/>
  <c r="AY96" i="18" s="1"/>
  <c r="AY26" i="9"/>
  <c r="AY46" i="9" s="1"/>
  <c r="AY52" i="9" s="1"/>
  <c r="AZ25" i="9"/>
  <c r="AZ45" i="9" s="1"/>
  <c r="BB101" i="11"/>
  <c r="AY45" i="19"/>
  <c r="AZ112" i="11"/>
  <c r="BA108" i="11"/>
  <c r="BD56" i="16"/>
  <c r="BC59" i="16"/>
  <c r="BC19" i="16" s="1"/>
  <c r="BC59" i="11" s="1"/>
  <c r="S132" i="11"/>
  <c r="S14" i="11"/>
  <c r="S11" i="11"/>
  <c r="AZ91" i="18"/>
  <c r="AZ108" i="18"/>
  <c r="BA258" i="18"/>
  <c r="BB247" i="18"/>
  <c r="BA307" i="18"/>
  <c r="AZ312" i="18"/>
  <c r="AZ102" i="18" s="1"/>
  <c r="AZ70" i="11" s="1"/>
  <c r="AY50" i="19"/>
  <c r="AY59" i="19"/>
  <c r="AY61" i="19"/>
  <c r="AY62" i="19"/>
  <c r="AY60" i="19"/>
  <c r="AY58" i="19"/>
  <c r="AY47" i="19"/>
  <c r="AY57" i="19"/>
  <c r="AY49" i="19"/>
  <c r="AY48" i="19"/>
  <c r="AY46" i="19"/>
  <c r="AX104" i="18"/>
  <c r="AX64" i="11"/>
  <c r="AX63" i="11" s="1"/>
  <c r="AX13" i="9" s="1"/>
  <c r="AW72" i="11"/>
  <c r="BA90" i="18"/>
  <c r="BA185" i="18" s="1"/>
  <c r="BA87" i="18"/>
  <c r="BA182" i="18" s="1"/>
  <c r="BA85" i="18"/>
  <c r="BA180" i="18" s="1"/>
  <c r="BA88" i="18"/>
  <c r="BA183" i="18" s="1"/>
  <c r="BA86" i="18"/>
  <c r="BA181" i="18" s="1"/>
  <c r="BA89" i="18"/>
  <c r="BA184" i="18" s="1"/>
  <c r="BA82" i="18"/>
  <c r="BA177" i="18" s="1"/>
  <c r="BA73" i="18"/>
  <c r="BA168" i="18" s="1"/>
  <c r="BA65" i="18"/>
  <c r="BA160" i="18" s="1"/>
  <c r="BA68" i="18"/>
  <c r="BA163" i="18" s="1"/>
  <c r="BA80" i="18"/>
  <c r="BA175" i="18" s="1"/>
  <c r="BA71" i="18"/>
  <c r="BA166" i="18" s="1"/>
  <c r="BA83" i="18"/>
  <c r="BA178" i="18" s="1"/>
  <c r="BA74" i="18"/>
  <c r="BA169" i="18" s="1"/>
  <c r="BA66" i="18"/>
  <c r="BA161" i="18" s="1"/>
  <c r="BA78" i="18"/>
  <c r="BA173" i="18" s="1"/>
  <c r="BA69" i="18"/>
  <c r="BA164" i="18" s="1"/>
  <c r="BA81" i="18"/>
  <c r="BA176" i="18" s="1"/>
  <c r="BA72" i="18"/>
  <c r="BA167" i="18" s="1"/>
  <c r="BA64" i="18"/>
  <c r="BA159" i="18" s="1"/>
  <c r="BA84" i="18"/>
  <c r="BA179" i="18" s="1"/>
  <c r="BA67" i="18"/>
  <c r="BA162" i="18" s="1"/>
  <c r="BA79" i="18"/>
  <c r="BA174" i="18" s="1"/>
  <c r="BA70" i="18"/>
  <c r="BA165" i="18" s="1"/>
  <c r="BA55" i="18"/>
  <c r="BA150" i="18" s="1"/>
  <c r="BA47" i="18"/>
  <c r="BA142" i="18" s="1"/>
  <c r="BA43" i="18"/>
  <c r="BA138" i="18" s="1"/>
  <c r="BA35" i="18"/>
  <c r="BA130" i="18" s="1"/>
  <c r="BA23" i="18"/>
  <c r="BA118" i="18" s="1"/>
  <c r="BA15" i="18"/>
  <c r="BA110" i="18" s="1"/>
  <c r="BA58" i="18"/>
  <c r="BA153" i="18" s="1"/>
  <c r="BA50" i="18"/>
  <c r="BA145" i="18" s="1"/>
  <c r="BA38" i="18"/>
  <c r="BA133" i="18" s="1"/>
  <c r="BA30" i="18"/>
  <c r="BA125" i="18" s="1"/>
  <c r="BA18" i="18"/>
  <c r="BA113" i="18" s="1"/>
  <c r="BA53" i="18"/>
  <c r="BA148" i="18" s="1"/>
  <c r="BA41" i="18"/>
  <c r="BA136" i="18" s="1"/>
  <c r="BA33" i="18"/>
  <c r="BA128" i="18" s="1"/>
  <c r="BA21" i="18"/>
  <c r="BA116" i="18" s="1"/>
  <c r="BA13" i="18"/>
  <c r="BA63" i="18"/>
  <c r="BA158" i="18" s="1"/>
  <c r="BA56" i="18"/>
  <c r="BA151" i="18" s="1"/>
  <c r="BA48" i="18"/>
  <c r="BA143" i="18" s="1"/>
  <c r="BA36" i="18"/>
  <c r="BA131" i="18" s="1"/>
  <c r="BA24" i="18"/>
  <c r="BA119" i="18" s="1"/>
  <c r="BA16" i="18"/>
  <c r="BA111" i="18" s="1"/>
  <c r="BA59" i="18"/>
  <c r="BA154" i="18" s="1"/>
  <c r="BA51" i="18"/>
  <c r="BA146" i="18" s="1"/>
  <c r="BA39" i="18"/>
  <c r="BA134" i="18" s="1"/>
  <c r="BA31" i="18"/>
  <c r="BA126" i="18" s="1"/>
  <c r="BA19" i="18"/>
  <c r="BA114" i="18" s="1"/>
  <c r="BA54" i="18"/>
  <c r="BA149" i="18" s="1"/>
  <c r="BA42" i="18"/>
  <c r="BA137" i="18" s="1"/>
  <c r="BA34" i="18"/>
  <c r="BA129" i="18" s="1"/>
  <c r="BA22" i="18"/>
  <c r="BA117" i="18" s="1"/>
  <c r="BA14" i="18"/>
  <c r="BA109" i="18" s="1"/>
  <c r="BA52" i="18"/>
  <c r="BA147" i="18" s="1"/>
  <c r="BA40" i="18"/>
  <c r="BA135" i="18" s="1"/>
  <c r="BA32" i="18"/>
  <c r="BA127" i="18" s="1"/>
  <c r="BA20" i="18"/>
  <c r="BA115" i="18" s="1"/>
  <c r="BA29" i="18"/>
  <c r="BA124" i="18" s="1"/>
  <c r="BA49" i="18"/>
  <c r="BA144" i="18" s="1"/>
  <c r="BA62" i="18"/>
  <c r="BA157" i="18" s="1"/>
  <c r="BA17" i="18"/>
  <c r="BA112" i="18" s="1"/>
  <c r="BA37" i="18"/>
  <c r="BA132" i="18" s="1"/>
  <c r="BA57" i="18"/>
  <c r="BA152" i="18" s="1"/>
  <c r="BA25" i="18"/>
  <c r="BA120" i="18" s="1"/>
  <c r="AX26" i="19"/>
  <c r="BC300" i="18"/>
  <c r="BB303" i="18"/>
  <c r="BB101" i="18" s="1"/>
  <c r="BB69" i="11" s="1"/>
  <c r="AZ27" i="9"/>
  <c r="AZ47" i="9" s="1"/>
  <c r="AZ268" i="18"/>
  <c r="AZ99" i="18" s="1"/>
  <c r="AZ67" i="11" s="1"/>
  <c r="BA265" i="18"/>
  <c r="AZ98" i="18"/>
  <c r="AZ66" i="11" s="1"/>
  <c r="AZ28" i="9"/>
  <c r="AZ48" i="9" s="1"/>
  <c r="AX51" i="19"/>
  <c r="AX158" i="11" s="1"/>
  <c r="AX23" i="19"/>
  <c r="BA10" i="19"/>
  <c r="BA12" i="19"/>
  <c r="BA11" i="19"/>
  <c r="BA38" i="16"/>
  <c r="BA17" i="16" s="1"/>
  <c r="BB25" i="16"/>
  <c r="BA295" i="18"/>
  <c r="BA100" i="18" s="1"/>
  <c r="BA68" i="11" s="1"/>
  <c r="BB275" i="18"/>
  <c r="AZ5" i="19"/>
  <c r="AZ5" i="18"/>
  <c r="AZ152" i="11"/>
  <c r="AZ5" i="16"/>
  <c r="AZ5" i="15"/>
  <c r="BA7" i="11"/>
  <c r="AZ5" i="9"/>
  <c r="AX28" i="19"/>
  <c r="AZ57" i="11"/>
  <c r="AW29" i="19"/>
  <c r="AW103" i="11" s="1"/>
  <c r="AW105" i="11" s="1"/>
  <c r="AU77" i="11"/>
  <c r="AX24" i="19"/>
  <c r="AX61" i="11"/>
  <c r="BB220" i="18"/>
  <c r="BC217" i="18"/>
  <c r="AW159" i="11"/>
  <c r="AW14" i="9"/>
  <c r="BB4" i="19"/>
  <c r="BB4" i="18"/>
  <c r="BB4" i="16"/>
  <c r="BB4" i="15"/>
  <c r="BC4" i="11"/>
  <c r="BB6" i="11"/>
  <c r="BB5" i="11"/>
  <c r="BB4" i="9"/>
  <c r="AX27" i="19"/>
  <c r="AV76" i="11"/>
  <c r="AV73" i="11"/>
  <c r="AZ5" i="14"/>
  <c r="BA4" i="14"/>
  <c r="AZ6" i="14"/>
  <c r="AY56" i="11"/>
  <c r="BC139" i="11" l="1"/>
  <c r="BB166" i="11"/>
  <c r="AX72" i="11"/>
  <c r="AZ56" i="11"/>
  <c r="AZ12" i="9" s="1"/>
  <c r="AZ20" i="16"/>
  <c r="AY26" i="19"/>
  <c r="AY28" i="19"/>
  <c r="AY25" i="19"/>
  <c r="AY63" i="19"/>
  <c r="AY75" i="11" s="1"/>
  <c r="AY151" i="11" s="1"/>
  <c r="AX73" i="11"/>
  <c r="AX76" i="11"/>
  <c r="AZ61" i="19"/>
  <c r="AZ59" i="19"/>
  <c r="AZ62" i="19"/>
  <c r="AZ60" i="19"/>
  <c r="AZ57" i="19"/>
  <c r="AZ46" i="19"/>
  <c r="AZ58" i="19"/>
  <c r="AZ47" i="19"/>
  <c r="AZ50" i="19"/>
  <c r="AZ48" i="19"/>
  <c r="AZ49" i="19"/>
  <c r="BA98" i="18"/>
  <c r="BA66" i="11" s="1"/>
  <c r="BA28" i="9"/>
  <c r="BA48" i="9" s="1"/>
  <c r="BA112" i="11"/>
  <c r="BB108" i="11"/>
  <c r="AY104" i="18"/>
  <c r="AY64" i="11"/>
  <c r="AY63" i="11" s="1"/>
  <c r="AY13" i="9" s="1"/>
  <c r="BC228" i="18"/>
  <c r="BD224" i="18"/>
  <c r="AV77" i="11"/>
  <c r="BB90" i="18"/>
  <c r="BB185" i="18" s="1"/>
  <c r="BB85" i="18"/>
  <c r="BB180" i="18" s="1"/>
  <c r="BB88" i="18"/>
  <c r="BB183" i="18" s="1"/>
  <c r="BB86" i="18"/>
  <c r="BB181" i="18" s="1"/>
  <c r="BB89" i="18"/>
  <c r="BB184" i="18" s="1"/>
  <c r="BB87" i="18"/>
  <c r="BB182" i="18" s="1"/>
  <c r="BB68" i="18"/>
  <c r="BB163" i="18" s="1"/>
  <c r="BB80" i="18"/>
  <c r="BB175" i="18" s="1"/>
  <c r="BB71" i="18"/>
  <c r="BB166" i="18" s="1"/>
  <c r="BB83" i="18"/>
  <c r="BB178" i="18" s="1"/>
  <c r="BB74" i="18"/>
  <c r="BB169" i="18" s="1"/>
  <c r="BB66" i="18"/>
  <c r="BB161" i="18" s="1"/>
  <c r="BB78" i="18"/>
  <c r="BB173" i="18" s="1"/>
  <c r="BB69" i="18"/>
  <c r="BB164" i="18" s="1"/>
  <c r="BB81" i="18"/>
  <c r="BB176" i="18" s="1"/>
  <c r="BB72" i="18"/>
  <c r="BB167" i="18" s="1"/>
  <c r="BB64" i="18"/>
  <c r="BB159" i="18" s="1"/>
  <c r="BB84" i="18"/>
  <c r="BB179" i="18" s="1"/>
  <c r="BB67" i="18"/>
  <c r="BB162" i="18" s="1"/>
  <c r="BB79" i="18"/>
  <c r="BB174" i="18" s="1"/>
  <c r="BB70" i="18"/>
  <c r="BB165" i="18" s="1"/>
  <c r="BB82" i="18"/>
  <c r="BB177" i="18" s="1"/>
  <c r="BB73" i="18"/>
  <c r="BB168" i="18" s="1"/>
  <c r="BB65" i="18"/>
  <c r="BB160" i="18" s="1"/>
  <c r="BB58" i="18"/>
  <c r="BB153" i="18" s="1"/>
  <c r="BB50" i="18"/>
  <c r="BB145" i="18" s="1"/>
  <c r="BB38" i="18"/>
  <c r="BB133" i="18" s="1"/>
  <c r="BB30" i="18"/>
  <c r="BB125" i="18" s="1"/>
  <c r="BB18" i="18"/>
  <c r="BB113" i="18" s="1"/>
  <c r="BB53" i="18"/>
  <c r="BB148" i="18" s="1"/>
  <c r="BB41" i="18"/>
  <c r="BB136" i="18" s="1"/>
  <c r="BB33" i="18"/>
  <c r="BB128" i="18" s="1"/>
  <c r="BB21" i="18"/>
  <c r="BB116" i="18" s="1"/>
  <c r="BB13" i="18"/>
  <c r="BB63" i="18"/>
  <c r="BB158" i="18" s="1"/>
  <c r="BB56" i="18"/>
  <c r="BB151" i="18" s="1"/>
  <c r="BB48" i="18"/>
  <c r="BB143" i="18" s="1"/>
  <c r="BB36" i="18"/>
  <c r="BB131" i="18" s="1"/>
  <c r="BB24" i="18"/>
  <c r="BB119" i="18" s="1"/>
  <c r="BB16" i="18"/>
  <c r="BB111" i="18" s="1"/>
  <c r="BB59" i="18"/>
  <c r="BB154" i="18" s="1"/>
  <c r="BB51" i="18"/>
  <c r="BB146" i="18" s="1"/>
  <c r="BB39" i="18"/>
  <c r="BB134" i="18" s="1"/>
  <c r="BB31" i="18"/>
  <c r="BB126" i="18" s="1"/>
  <c r="BB19" i="18"/>
  <c r="BB114" i="18" s="1"/>
  <c r="BB54" i="18"/>
  <c r="BB149" i="18" s="1"/>
  <c r="BB42" i="18"/>
  <c r="BB137" i="18" s="1"/>
  <c r="BB34" i="18"/>
  <c r="BB129" i="18" s="1"/>
  <c r="BB22" i="18"/>
  <c r="BB117" i="18" s="1"/>
  <c r="BB14" i="18"/>
  <c r="BB109" i="18" s="1"/>
  <c r="BB62" i="18"/>
  <c r="BB157" i="18" s="1"/>
  <c r="BB57" i="18"/>
  <c r="BB152" i="18" s="1"/>
  <c r="BB49" i="18"/>
  <c r="BB144" i="18" s="1"/>
  <c r="BB37" i="18"/>
  <c r="BB132" i="18" s="1"/>
  <c r="BB29" i="18"/>
  <c r="BB124" i="18" s="1"/>
  <c r="BB25" i="18"/>
  <c r="BB120" i="18" s="1"/>
  <c r="BB17" i="18"/>
  <c r="BB112" i="18" s="1"/>
  <c r="BB55" i="18"/>
  <c r="BB150" i="18" s="1"/>
  <c r="BB47" i="18"/>
  <c r="BB142" i="18" s="1"/>
  <c r="BB43" i="18"/>
  <c r="BB138" i="18" s="1"/>
  <c r="BB35" i="18"/>
  <c r="BB130" i="18" s="1"/>
  <c r="BB23" i="18"/>
  <c r="BB118" i="18" s="1"/>
  <c r="BB15" i="18"/>
  <c r="BB110" i="18" s="1"/>
  <c r="BB20" i="18"/>
  <c r="BB115" i="18" s="1"/>
  <c r="BB40" i="18"/>
  <c r="BB135" i="18" s="1"/>
  <c r="BB32" i="18"/>
  <c r="BB127" i="18" s="1"/>
  <c r="BB52" i="18"/>
  <c r="BB147" i="18" s="1"/>
  <c r="BB295" i="18"/>
  <c r="BB100" i="18" s="1"/>
  <c r="BB68" i="11" s="1"/>
  <c r="BC275" i="18"/>
  <c r="BA91" i="18"/>
  <c r="BA108" i="18"/>
  <c r="AW73" i="11"/>
  <c r="AW76" i="11"/>
  <c r="AZ186" i="18"/>
  <c r="AZ96" i="18" s="1"/>
  <c r="AZ26" i="9"/>
  <c r="AZ46" i="9" s="1"/>
  <c r="AZ52" i="9" s="1"/>
  <c r="BA320" i="18"/>
  <c r="BA103" i="18" s="1"/>
  <c r="BA71" i="11" s="1"/>
  <c r="BB316" i="18"/>
  <c r="BE56" i="16"/>
  <c r="BD59" i="16"/>
  <c r="BD19" i="16" s="1"/>
  <c r="BD59" i="11" s="1"/>
  <c r="BB11" i="19"/>
  <c r="BB12" i="19"/>
  <c r="BB10" i="19"/>
  <c r="BA5" i="19"/>
  <c r="BA5" i="18"/>
  <c r="BA5" i="16"/>
  <c r="BA5" i="15"/>
  <c r="BA152" i="11"/>
  <c r="BB7" i="11"/>
  <c r="BA5" i="9"/>
  <c r="AX29" i="19"/>
  <c r="AX103" i="11" s="1"/>
  <c r="AX105" i="11" s="1"/>
  <c r="AZ45" i="19"/>
  <c r="AY51" i="19"/>
  <c r="AY158" i="11" s="1"/>
  <c r="AY23" i="19"/>
  <c r="BA49" i="16"/>
  <c r="BA18" i="16" s="1"/>
  <c r="BA58" i="11" s="1"/>
  <c r="BB45" i="16"/>
  <c r="BB258" i="18"/>
  <c r="BC247" i="18"/>
  <c r="AX159" i="11"/>
  <c r="AX14" i="9"/>
  <c r="BC101" i="11"/>
  <c r="BA213" i="18"/>
  <c r="BA238" i="18" s="1"/>
  <c r="BA97" i="18" s="1"/>
  <c r="BA65" i="11" s="1"/>
  <c r="BB199" i="18"/>
  <c r="AY12" i="9"/>
  <c r="AY60" i="11"/>
  <c r="BC303" i="18"/>
  <c r="BC101" i="18" s="1"/>
  <c r="BC69" i="11" s="1"/>
  <c r="BD300" i="18"/>
  <c r="BA27" i="9"/>
  <c r="BA47" i="9" s="1"/>
  <c r="AY24" i="19"/>
  <c r="T164" i="11"/>
  <c r="T167" i="11" s="1"/>
  <c r="T73" i="19"/>
  <c r="BC220" i="18"/>
  <c r="BD217" i="18"/>
  <c r="BB38" i="16"/>
  <c r="BB17" i="16" s="1"/>
  <c r="BC25" i="16"/>
  <c r="S13" i="11"/>
  <c r="S12" i="11"/>
  <c r="T150" i="11"/>
  <c r="T153" i="11" s="1"/>
  <c r="T86" i="11"/>
  <c r="T138" i="11"/>
  <c r="BA25" i="9"/>
  <c r="BA45" i="9" s="1"/>
  <c r="BA5" i="14"/>
  <c r="BB4" i="14"/>
  <c r="BA6" i="14"/>
  <c r="BC4" i="19"/>
  <c r="BC4" i="18"/>
  <c r="BC4" i="16"/>
  <c r="BC4" i="15"/>
  <c r="BD4" i="11"/>
  <c r="BC6" i="11"/>
  <c r="BC5" i="11"/>
  <c r="BC81" i="11" s="1"/>
  <c r="BC83" i="11" s="1"/>
  <c r="BC4" i="9"/>
  <c r="AZ60" i="11"/>
  <c r="BA20" i="16"/>
  <c r="BA57" i="11"/>
  <c r="BA268" i="18"/>
  <c r="BA99" i="18" s="1"/>
  <c r="BA67" i="11" s="1"/>
  <c r="BB265" i="18"/>
  <c r="AY27" i="19"/>
  <c r="BB307" i="18"/>
  <c r="BA312" i="18"/>
  <c r="BA102" i="18" s="1"/>
  <c r="BA70" i="11" s="1"/>
  <c r="BD232" i="18"/>
  <c r="BC235" i="18"/>
  <c r="T171" i="11" l="1"/>
  <c r="T93" i="11"/>
  <c r="T98" i="11" s="1"/>
  <c r="T114" i="11" s="1"/>
  <c r="BC166" i="11"/>
  <c r="BD139" i="11"/>
  <c r="G46" i="12"/>
  <c r="AZ25" i="19"/>
  <c r="BA56" i="11"/>
  <c r="BA12" i="9" s="1"/>
  <c r="AZ27" i="19"/>
  <c r="BC38" i="16"/>
  <c r="BC17" i="16" s="1"/>
  <c r="BD25" i="16"/>
  <c r="BD303" i="18"/>
  <c r="BD101" i="18" s="1"/>
  <c r="BD69" i="11" s="1"/>
  <c r="BE300" i="18"/>
  <c r="BC258" i="18"/>
  <c r="BD247" i="18"/>
  <c r="AZ51" i="19"/>
  <c r="AZ158" i="11" s="1"/>
  <c r="AZ23" i="19"/>
  <c r="BD4" i="19"/>
  <c r="BD4" i="18"/>
  <c r="BD4" i="16"/>
  <c r="BD4" i="15"/>
  <c r="BE4" i="11"/>
  <c r="BD6" i="11"/>
  <c r="BD5" i="11"/>
  <c r="BD81" i="11" s="1"/>
  <c r="BD83" i="11" s="1"/>
  <c r="BD4" i="9"/>
  <c r="BB57" i="11"/>
  <c r="BD101" i="11"/>
  <c r="BB98" i="18"/>
  <c r="BB66" i="11" s="1"/>
  <c r="BB28" i="9"/>
  <c r="BB48" i="9" s="1"/>
  <c r="BA61" i="19"/>
  <c r="BA62" i="19"/>
  <c r="BA60" i="19"/>
  <c r="BA57" i="19"/>
  <c r="BA59" i="19"/>
  <c r="BA58" i="19"/>
  <c r="BA50" i="19"/>
  <c r="BA48" i="19"/>
  <c r="BA46" i="19"/>
  <c r="BA47" i="19"/>
  <c r="BA49" i="19"/>
  <c r="AZ24" i="19"/>
  <c r="BD235" i="18"/>
  <c r="BE232" i="18"/>
  <c r="T140" i="11"/>
  <c r="T15" i="11" s="1"/>
  <c r="BD220" i="18"/>
  <c r="BE217" i="18"/>
  <c r="AZ104" i="18"/>
  <c r="AZ64" i="11"/>
  <c r="AZ63" i="11" s="1"/>
  <c r="AZ13" i="9" s="1"/>
  <c r="BB91" i="18"/>
  <c r="BB108" i="18"/>
  <c r="AZ63" i="19"/>
  <c r="AZ75" i="11" s="1"/>
  <c r="AZ61" i="11"/>
  <c r="BB5" i="19"/>
  <c r="BB5" i="18"/>
  <c r="BB5" i="15"/>
  <c r="BB5" i="16"/>
  <c r="BB152" i="11"/>
  <c r="BC7" i="11"/>
  <c r="BB5" i="9"/>
  <c r="AW77" i="11"/>
  <c r="BE224" i="18"/>
  <c r="BD228" i="18"/>
  <c r="BC307" i="18"/>
  <c r="BB312" i="18"/>
  <c r="BB102" i="18" s="1"/>
  <c r="BB70" i="11" s="1"/>
  <c r="BC90" i="18"/>
  <c r="BC185" i="18" s="1"/>
  <c r="BC85" i="18"/>
  <c r="BC180" i="18" s="1"/>
  <c r="BC88" i="18"/>
  <c r="BC183" i="18" s="1"/>
  <c r="BC86" i="18"/>
  <c r="BC181" i="18" s="1"/>
  <c r="BC89" i="18"/>
  <c r="BC184" i="18" s="1"/>
  <c r="BC87" i="18"/>
  <c r="BC182" i="18" s="1"/>
  <c r="BC80" i="18"/>
  <c r="BC175" i="18" s="1"/>
  <c r="BC71" i="18"/>
  <c r="BC166" i="18" s="1"/>
  <c r="BC63" i="18"/>
  <c r="BC158" i="18" s="1"/>
  <c r="BC83" i="18"/>
  <c r="BC178" i="18" s="1"/>
  <c r="BC74" i="18"/>
  <c r="BC169" i="18" s="1"/>
  <c r="BC66" i="18"/>
  <c r="BC161" i="18" s="1"/>
  <c r="BC78" i="18"/>
  <c r="BC173" i="18" s="1"/>
  <c r="BC69" i="18"/>
  <c r="BC164" i="18" s="1"/>
  <c r="BC81" i="18"/>
  <c r="BC176" i="18" s="1"/>
  <c r="BC72" i="18"/>
  <c r="BC167" i="18" s="1"/>
  <c r="BC64" i="18"/>
  <c r="BC159" i="18" s="1"/>
  <c r="BC84" i="18"/>
  <c r="BC179" i="18" s="1"/>
  <c r="BC67" i="18"/>
  <c r="BC162" i="18" s="1"/>
  <c r="BC79" i="18"/>
  <c r="BC174" i="18" s="1"/>
  <c r="BC70" i="18"/>
  <c r="BC165" i="18" s="1"/>
  <c r="BC82" i="18"/>
  <c r="BC177" i="18" s="1"/>
  <c r="BC73" i="18"/>
  <c r="BC168" i="18" s="1"/>
  <c r="BC68" i="18"/>
  <c r="BC163" i="18" s="1"/>
  <c r="BC53" i="18"/>
  <c r="BC148" i="18" s="1"/>
  <c r="BC41" i="18"/>
  <c r="BC136" i="18" s="1"/>
  <c r="BC33" i="18"/>
  <c r="BC128" i="18" s="1"/>
  <c r="BC21" i="18"/>
  <c r="BC116" i="18" s="1"/>
  <c r="BC13" i="18"/>
  <c r="BC56" i="18"/>
  <c r="BC151" i="18" s="1"/>
  <c r="BC48" i="18"/>
  <c r="BC143" i="18" s="1"/>
  <c r="BC36" i="18"/>
  <c r="BC131" i="18" s="1"/>
  <c r="BC24" i="18"/>
  <c r="BC119" i="18" s="1"/>
  <c r="BC16" i="18"/>
  <c r="BC111" i="18" s="1"/>
  <c r="BC59" i="18"/>
  <c r="BC154" i="18" s="1"/>
  <c r="BC51" i="18"/>
  <c r="BC146" i="18" s="1"/>
  <c r="BC39" i="18"/>
  <c r="BC134" i="18" s="1"/>
  <c r="BC31" i="18"/>
  <c r="BC126" i="18" s="1"/>
  <c r="BC19" i="18"/>
  <c r="BC114" i="18" s="1"/>
  <c r="BC54" i="18"/>
  <c r="BC149" i="18" s="1"/>
  <c r="BC42" i="18"/>
  <c r="BC137" i="18" s="1"/>
  <c r="BC34" i="18"/>
  <c r="BC129" i="18" s="1"/>
  <c r="BC22" i="18"/>
  <c r="BC117" i="18" s="1"/>
  <c r="BC14" i="18"/>
  <c r="BC109" i="18" s="1"/>
  <c r="BC62" i="18"/>
  <c r="BC157" i="18" s="1"/>
  <c r="BC57" i="18"/>
  <c r="BC152" i="18" s="1"/>
  <c r="BC49" i="18"/>
  <c r="BC144" i="18" s="1"/>
  <c r="BC37" i="18"/>
  <c r="BC132" i="18" s="1"/>
  <c r="BC29" i="18"/>
  <c r="BC124" i="18" s="1"/>
  <c r="BC25" i="18"/>
  <c r="BC120" i="18" s="1"/>
  <c r="BC17" i="18"/>
  <c r="BC112" i="18" s="1"/>
  <c r="BC52" i="18"/>
  <c r="BC147" i="18" s="1"/>
  <c r="BC40" i="18"/>
  <c r="BC135" i="18" s="1"/>
  <c r="BC32" i="18"/>
  <c r="BC127" i="18" s="1"/>
  <c r="BC20" i="18"/>
  <c r="BC115" i="18" s="1"/>
  <c r="BC65" i="18"/>
  <c r="BC160" i="18" s="1"/>
  <c r="BC58" i="18"/>
  <c r="BC153" i="18" s="1"/>
  <c r="BC50" i="18"/>
  <c r="BC145" i="18" s="1"/>
  <c r="BC38" i="18"/>
  <c r="BC133" i="18" s="1"/>
  <c r="BC30" i="18"/>
  <c r="BC125" i="18" s="1"/>
  <c r="BC18" i="18"/>
  <c r="BC113" i="18" s="1"/>
  <c r="BC47" i="18"/>
  <c r="BC142" i="18" s="1"/>
  <c r="BC15" i="18"/>
  <c r="BC110" i="18" s="1"/>
  <c r="BC35" i="18"/>
  <c r="BC130" i="18" s="1"/>
  <c r="BC55" i="18"/>
  <c r="BC150" i="18" s="1"/>
  <c r="BC23" i="18"/>
  <c r="BC118" i="18" s="1"/>
  <c r="BC43" i="18"/>
  <c r="BC138" i="18" s="1"/>
  <c r="T128" i="11"/>
  <c r="T130" i="11" s="1"/>
  <c r="T120" i="11"/>
  <c r="T125" i="11" s="1"/>
  <c r="U71" i="19"/>
  <c r="U79" i="11" s="1"/>
  <c r="BB49" i="16"/>
  <c r="BB18" i="16" s="1"/>
  <c r="BB58" i="11" s="1"/>
  <c r="BC45" i="16"/>
  <c r="AZ26" i="19"/>
  <c r="AX77" i="11"/>
  <c r="BC12" i="19"/>
  <c r="BC10" i="19"/>
  <c r="BC11" i="19"/>
  <c r="AY72" i="11"/>
  <c r="AY61" i="11"/>
  <c r="BA186" i="18"/>
  <c r="BA96" i="18" s="1"/>
  <c r="BA26" i="9"/>
  <c r="BA46" i="9" s="1"/>
  <c r="BA52" i="9" s="1"/>
  <c r="BB27" i="9"/>
  <c r="BB47" i="9" s="1"/>
  <c r="AZ28" i="19"/>
  <c r="BB268" i="18"/>
  <c r="BB99" i="18" s="1"/>
  <c r="BB67" i="11" s="1"/>
  <c r="BC265" i="18"/>
  <c r="AY29" i="19"/>
  <c r="AY103" i="11" s="1"/>
  <c r="AY105" i="11" s="1"/>
  <c r="BF56" i="16"/>
  <c r="BE59" i="16"/>
  <c r="BE19" i="16" s="1"/>
  <c r="BE59" i="11" s="1"/>
  <c r="BA45" i="19"/>
  <c r="BB5" i="14"/>
  <c r="BC4" i="14"/>
  <c r="BB6" i="14"/>
  <c r="BB213" i="18"/>
  <c r="BB238" i="18" s="1"/>
  <c r="BB97" i="18" s="1"/>
  <c r="BB65" i="11" s="1"/>
  <c r="BC199" i="18"/>
  <c r="AY159" i="11"/>
  <c r="AY14" i="9"/>
  <c r="BB320" i="18"/>
  <c r="BB103" i="18" s="1"/>
  <c r="BB71" i="11" s="1"/>
  <c r="BC316" i="18"/>
  <c r="BC295" i="18"/>
  <c r="BC100" i="18" s="1"/>
  <c r="BC68" i="11" s="1"/>
  <c r="BD275" i="18"/>
  <c r="BB112" i="11"/>
  <c r="BC108" i="11"/>
  <c r="BA25" i="19" l="1"/>
  <c r="U147" i="11"/>
  <c r="T18" i="9"/>
  <c r="BA60" i="11"/>
  <c r="BD166" i="11"/>
  <c r="BE139" i="11"/>
  <c r="BA27" i="19"/>
  <c r="AZ72" i="11"/>
  <c r="AZ73" i="11" s="1"/>
  <c r="BC320" i="18"/>
  <c r="BC103" i="18" s="1"/>
  <c r="BC71" i="11" s="1"/>
  <c r="BD316" i="18"/>
  <c r="BE235" i="18"/>
  <c r="BF232" i="18"/>
  <c r="BA28" i="19"/>
  <c r="BE303" i="18"/>
  <c r="BE101" i="18" s="1"/>
  <c r="BE69" i="11" s="1"/>
  <c r="BF300" i="18"/>
  <c r="BC213" i="18"/>
  <c r="BC238" i="18" s="1"/>
  <c r="BC97" i="18" s="1"/>
  <c r="BC65" i="11" s="1"/>
  <c r="BD199" i="18"/>
  <c r="BC5" i="14"/>
  <c r="BD4" i="14"/>
  <c r="BC6" i="14"/>
  <c r="AY76" i="11"/>
  <c r="AY73" i="11"/>
  <c r="BB61" i="19"/>
  <c r="BB62" i="19"/>
  <c r="BB60" i="19"/>
  <c r="BB57" i="19"/>
  <c r="BB58" i="19"/>
  <c r="BB47" i="19"/>
  <c r="BB50" i="19"/>
  <c r="BB59" i="19"/>
  <c r="BB48" i="19"/>
  <c r="BB49" i="19"/>
  <c r="BB46" i="19"/>
  <c r="BB56" i="11"/>
  <c r="BD295" i="18"/>
  <c r="BD100" i="18" s="1"/>
  <c r="BD68" i="11" s="1"/>
  <c r="BE275" i="18"/>
  <c r="BD265" i="18"/>
  <c r="BC268" i="18"/>
  <c r="BC99" i="18" s="1"/>
  <c r="BC67" i="11" s="1"/>
  <c r="BB20" i="16"/>
  <c r="BD90" i="18"/>
  <c r="BD185" i="18" s="1"/>
  <c r="BD88" i="18"/>
  <c r="BD183" i="18" s="1"/>
  <c r="BD86" i="18"/>
  <c r="BD181" i="18" s="1"/>
  <c r="BD89" i="18"/>
  <c r="BD184" i="18" s="1"/>
  <c r="BD87" i="18"/>
  <c r="BD182" i="18" s="1"/>
  <c r="BD85" i="18"/>
  <c r="BD180" i="18" s="1"/>
  <c r="BD83" i="18"/>
  <c r="BD178" i="18" s="1"/>
  <c r="BD74" i="18"/>
  <c r="BD169" i="18" s="1"/>
  <c r="BD66" i="18"/>
  <c r="BD161" i="18" s="1"/>
  <c r="BD78" i="18"/>
  <c r="BD173" i="18" s="1"/>
  <c r="BD69" i="18"/>
  <c r="BD164" i="18" s="1"/>
  <c r="BD81" i="18"/>
  <c r="BD176" i="18" s="1"/>
  <c r="BD72" i="18"/>
  <c r="BD167" i="18" s="1"/>
  <c r="BD64" i="18"/>
  <c r="BD159" i="18" s="1"/>
  <c r="BD84" i="18"/>
  <c r="BD179" i="18" s="1"/>
  <c r="BD67" i="18"/>
  <c r="BD162" i="18" s="1"/>
  <c r="BD79" i="18"/>
  <c r="BD174" i="18" s="1"/>
  <c r="BD70" i="18"/>
  <c r="BD165" i="18" s="1"/>
  <c r="BD82" i="18"/>
  <c r="BD177" i="18" s="1"/>
  <c r="BD73" i="18"/>
  <c r="BD168" i="18" s="1"/>
  <c r="BD65" i="18"/>
  <c r="BD160" i="18" s="1"/>
  <c r="BD68" i="18"/>
  <c r="BD163" i="18" s="1"/>
  <c r="BD80" i="18"/>
  <c r="BD175" i="18" s="1"/>
  <c r="BD71" i="18"/>
  <c r="BD166" i="18" s="1"/>
  <c r="BD63" i="18"/>
  <c r="BD158" i="18" s="1"/>
  <c r="BD56" i="18"/>
  <c r="BD151" i="18" s="1"/>
  <c r="BD48" i="18"/>
  <c r="BD143" i="18" s="1"/>
  <c r="BD36" i="18"/>
  <c r="BD131" i="18" s="1"/>
  <c r="BD24" i="18"/>
  <c r="BD119" i="18" s="1"/>
  <c r="BD16" i="18"/>
  <c r="BD111" i="18" s="1"/>
  <c r="BD59" i="18"/>
  <c r="BD154" i="18" s="1"/>
  <c r="BD51" i="18"/>
  <c r="BD146" i="18" s="1"/>
  <c r="BD39" i="18"/>
  <c r="BD134" i="18" s="1"/>
  <c r="BD31" i="18"/>
  <c r="BD126" i="18" s="1"/>
  <c r="BD19" i="18"/>
  <c r="BD114" i="18" s="1"/>
  <c r="BD54" i="18"/>
  <c r="BD149" i="18" s="1"/>
  <c r="BD42" i="18"/>
  <c r="BD137" i="18" s="1"/>
  <c r="BD34" i="18"/>
  <c r="BD129" i="18" s="1"/>
  <c r="BD22" i="18"/>
  <c r="BD117" i="18" s="1"/>
  <c r="BD14" i="18"/>
  <c r="BD109" i="18" s="1"/>
  <c r="BD62" i="18"/>
  <c r="BD157" i="18" s="1"/>
  <c r="BD57" i="18"/>
  <c r="BD152" i="18" s="1"/>
  <c r="BD49" i="18"/>
  <c r="BD144" i="18" s="1"/>
  <c r="BD37" i="18"/>
  <c r="BD132" i="18" s="1"/>
  <c r="BD29" i="18"/>
  <c r="BD124" i="18" s="1"/>
  <c r="BD25" i="18"/>
  <c r="BD120" i="18" s="1"/>
  <c r="BD17" i="18"/>
  <c r="BD112" i="18" s="1"/>
  <c r="BD52" i="18"/>
  <c r="BD147" i="18" s="1"/>
  <c r="BD40" i="18"/>
  <c r="BD135" i="18" s="1"/>
  <c r="BD32" i="18"/>
  <c r="BD127" i="18" s="1"/>
  <c r="BD20" i="18"/>
  <c r="BD115" i="18" s="1"/>
  <c r="BD55" i="18"/>
  <c r="BD150" i="18" s="1"/>
  <c r="BD47" i="18"/>
  <c r="BD142" i="18" s="1"/>
  <c r="BD43" i="18"/>
  <c r="BD138" i="18" s="1"/>
  <c r="BD35" i="18"/>
  <c r="BD130" i="18" s="1"/>
  <c r="BD23" i="18"/>
  <c r="BD118" i="18" s="1"/>
  <c r="BD15" i="18"/>
  <c r="BD110" i="18" s="1"/>
  <c r="BD53" i="18"/>
  <c r="BD148" i="18" s="1"/>
  <c r="BD41" i="18"/>
  <c r="BD136" i="18" s="1"/>
  <c r="BD33" i="18"/>
  <c r="BD128" i="18" s="1"/>
  <c r="BD21" i="18"/>
  <c r="BD116" i="18" s="1"/>
  <c r="BD13" i="18"/>
  <c r="BD38" i="18"/>
  <c r="BD133" i="18" s="1"/>
  <c r="BD58" i="18"/>
  <c r="BD153" i="18" s="1"/>
  <c r="BD30" i="18"/>
  <c r="BD125" i="18" s="1"/>
  <c r="BD50" i="18"/>
  <c r="BD145" i="18" s="1"/>
  <c r="BD18" i="18"/>
  <c r="BD113" i="18" s="1"/>
  <c r="BD38" i="16"/>
  <c r="BD17" i="16" s="1"/>
  <c r="BE25" i="16"/>
  <c r="BA51" i="19"/>
  <c r="BA158" i="11" s="1"/>
  <c r="BA23" i="19"/>
  <c r="BC49" i="16"/>
  <c r="BC18" i="16" s="1"/>
  <c r="BC58" i="11" s="1"/>
  <c r="BD45" i="16"/>
  <c r="BC27" i="9"/>
  <c r="BC47" i="9" s="1"/>
  <c r="BC5" i="19"/>
  <c r="BC5" i="15"/>
  <c r="BC152" i="11"/>
  <c r="BC5" i="18"/>
  <c r="BC5" i="16"/>
  <c r="BD7" i="11"/>
  <c r="BC5" i="9"/>
  <c r="AZ76" i="11"/>
  <c r="BB25" i="9"/>
  <c r="BB45" i="9" s="1"/>
  <c r="BD10" i="19"/>
  <c r="BD11" i="19"/>
  <c r="BD12" i="19"/>
  <c r="BC57" i="11"/>
  <c r="BC56" i="11" s="1"/>
  <c r="BC112" i="11"/>
  <c r="BD108" i="11"/>
  <c r="AZ151" i="11"/>
  <c r="BE220" i="18"/>
  <c r="BF217" i="18"/>
  <c r="BA63" i="19"/>
  <c r="BA75" i="11" s="1"/>
  <c r="BA151" i="11" s="1"/>
  <c r="AZ29" i="19"/>
  <c r="AZ103" i="11" s="1"/>
  <c r="AZ105" i="11" s="1"/>
  <c r="BA61" i="11"/>
  <c r="BF59" i="16"/>
  <c r="BF19" i="16" s="1"/>
  <c r="BF59" i="11" s="1"/>
  <c r="BG56" i="16"/>
  <c r="BC312" i="18"/>
  <c r="BC102" i="18" s="1"/>
  <c r="BC70" i="11" s="1"/>
  <c r="BD307" i="18"/>
  <c r="AZ159" i="11"/>
  <c r="AZ14" i="9"/>
  <c r="U85" i="11"/>
  <c r="U72" i="19"/>
  <c r="BC25" i="9"/>
  <c r="BC45" i="9" s="1"/>
  <c r="BB186" i="18"/>
  <c r="BB96" i="18" s="1"/>
  <c r="BB26" i="9"/>
  <c r="BB46" i="9" s="1"/>
  <c r="BA24" i="19"/>
  <c r="BD258" i="18"/>
  <c r="BE247" i="18"/>
  <c r="BA104" i="18"/>
  <c r="BA64" i="11"/>
  <c r="BA63" i="11" s="1"/>
  <c r="BA13" i="9" s="1"/>
  <c r="T132" i="11"/>
  <c r="T14" i="11"/>
  <c r="T11" i="11"/>
  <c r="BC91" i="18"/>
  <c r="BC108" i="18"/>
  <c r="BE228" i="18"/>
  <c r="BF224" i="18"/>
  <c r="BB45" i="19"/>
  <c r="BA26" i="19"/>
  <c r="BE101" i="11"/>
  <c r="BE4" i="19"/>
  <c r="BE4" i="18"/>
  <c r="BE4" i="16"/>
  <c r="BE4" i="15"/>
  <c r="BE6" i="11"/>
  <c r="BE5" i="11"/>
  <c r="BE81" i="11" s="1"/>
  <c r="BE83" i="11" s="1"/>
  <c r="BF4" i="11"/>
  <c r="BE4" i="9"/>
  <c r="BC98" i="18"/>
  <c r="BC66" i="11" s="1"/>
  <c r="BC28" i="9"/>
  <c r="BC48" i="9" s="1"/>
  <c r="BE166" i="11" l="1"/>
  <c r="BF139" i="11"/>
  <c r="BB27" i="19"/>
  <c r="BB24" i="19"/>
  <c r="BF4" i="19"/>
  <c r="BF4" i="18"/>
  <c r="BF4" i="15"/>
  <c r="BF4" i="16"/>
  <c r="BF5" i="11"/>
  <c r="BF81" i="11" s="1"/>
  <c r="BF83" i="11" s="1"/>
  <c r="BG4" i="11"/>
  <c r="BF6" i="11"/>
  <c r="BF4" i="9"/>
  <c r="BF101" i="11"/>
  <c r="U86" i="11"/>
  <c r="U150" i="11"/>
  <c r="U153" i="11" s="1"/>
  <c r="U171" i="11" s="1"/>
  <c r="U138" i="11"/>
  <c r="BA159" i="11"/>
  <c r="BA14" i="9"/>
  <c r="BD91" i="18"/>
  <c r="BD108" i="18"/>
  <c r="BB52" i="9"/>
  <c r="BE38" i="16"/>
  <c r="BE17" i="16" s="1"/>
  <c r="BF25" i="16"/>
  <c r="BD27" i="9"/>
  <c r="BD47" i="9" s="1"/>
  <c r="BF303" i="18"/>
  <c r="BF101" i="18" s="1"/>
  <c r="BF69" i="11" s="1"/>
  <c r="BG300" i="18"/>
  <c r="T13" i="11"/>
  <c r="T12" i="11"/>
  <c r="BE258" i="18"/>
  <c r="BF247" i="18"/>
  <c r="BB51" i="19"/>
  <c r="BB158" i="11" s="1"/>
  <c r="BB23" i="19"/>
  <c r="BD98" i="18"/>
  <c r="BD66" i="11" s="1"/>
  <c r="BD28" i="9"/>
  <c r="BD48" i="9" s="1"/>
  <c r="BA72" i="11"/>
  <c r="BD112" i="11"/>
  <c r="BE108" i="11"/>
  <c r="BD57" i="11"/>
  <c r="BB26" i="19"/>
  <c r="AY77" i="11"/>
  <c r="BB81" i="11"/>
  <c r="BB83" i="11" s="1"/>
  <c r="BF228" i="18"/>
  <c r="BG224" i="18"/>
  <c r="BD312" i="18"/>
  <c r="BD102" i="18" s="1"/>
  <c r="BD70" i="11" s="1"/>
  <c r="BE307" i="18"/>
  <c r="AZ77" i="11"/>
  <c r="BC61" i="19"/>
  <c r="BC62" i="19"/>
  <c r="BC57" i="19"/>
  <c r="BC58" i="19"/>
  <c r="BC60" i="19"/>
  <c r="BC50" i="19"/>
  <c r="BC59" i="19"/>
  <c r="BC49" i="19"/>
  <c r="BC47" i="19"/>
  <c r="BC48" i="19"/>
  <c r="BC46" i="19"/>
  <c r="BC12" i="9"/>
  <c r="BC60" i="11"/>
  <c r="BE265" i="18"/>
  <c r="BD268" i="18"/>
  <c r="BD99" i="18" s="1"/>
  <c r="BD67" i="11" s="1"/>
  <c r="BB28" i="19"/>
  <c r="BF235" i="18"/>
  <c r="BG232" i="18"/>
  <c r="BE90" i="18"/>
  <c r="BE185" i="18" s="1"/>
  <c r="BE86" i="18"/>
  <c r="BE181" i="18" s="1"/>
  <c r="BE89" i="18"/>
  <c r="BE184" i="18" s="1"/>
  <c r="BE87" i="18"/>
  <c r="BE182" i="18" s="1"/>
  <c r="BE88" i="18"/>
  <c r="BE183" i="18" s="1"/>
  <c r="BE85" i="18"/>
  <c r="BE180" i="18" s="1"/>
  <c r="BE78" i="18"/>
  <c r="BE173" i="18" s="1"/>
  <c r="BE69" i="18"/>
  <c r="BE164" i="18" s="1"/>
  <c r="BE81" i="18"/>
  <c r="BE176" i="18" s="1"/>
  <c r="BE72" i="18"/>
  <c r="BE167" i="18" s="1"/>
  <c r="BE64" i="18"/>
  <c r="BE159" i="18" s="1"/>
  <c r="BE84" i="18"/>
  <c r="BE179" i="18" s="1"/>
  <c r="BE67" i="18"/>
  <c r="BE162" i="18" s="1"/>
  <c r="BE79" i="18"/>
  <c r="BE174" i="18" s="1"/>
  <c r="BE70" i="18"/>
  <c r="BE165" i="18" s="1"/>
  <c r="BE82" i="18"/>
  <c r="BE177" i="18" s="1"/>
  <c r="BE73" i="18"/>
  <c r="BE168" i="18" s="1"/>
  <c r="BE65" i="18"/>
  <c r="BE160" i="18" s="1"/>
  <c r="BE68" i="18"/>
  <c r="BE163" i="18" s="1"/>
  <c r="BE80" i="18"/>
  <c r="BE175" i="18" s="1"/>
  <c r="BE71" i="18"/>
  <c r="BE166" i="18" s="1"/>
  <c r="BE83" i="18"/>
  <c r="BE178" i="18" s="1"/>
  <c r="BE74" i="18"/>
  <c r="BE169" i="18" s="1"/>
  <c r="BE66" i="18"/>
  <c r="BE161" i="18" s="1"/>
  <c r="BE59" i="18"/>
  <c r="BE154" i="18" s="1"/>
  <c r="BE51" i="18"/>
  <c r="BE146" i="18" s="1"/>
  <c r="BE39" i="18"/>
  <c r="BE134" i="18" s="1"/>
  <c r="BE31" i="18"/>
  <c r="BE126" i="18" s="1"/>
  <c r="BE19" i="18"/>
  <c r="BE114" i="18" s="1"/>
  <c r="BE63" i="18"/>
  <c r="BE158" i="18" s="1"/>
  <c r="BE54" i="18"/>
  <c r="BE149" i="18" s="1"/>
  <c r="BE42" i="18"/>
  <c r="BE137" i="18" s="1"/>
  <c r="BE34" i="18"/>
  <c r="BE129" i="18" s="1"/>
  <c r="BE22" i="18"/>
  <c r="BE117" i="18" s="1"/>
  <c r="BE14" i="18"/>
  <c r="BE109" i="18" s="1"/>
  <c r="BE62" i="18"/>
  <c r="BE157" i="18" s="1"/>
  <c r="BE57" i="18"/>
  <c r="BE152" i="18" s="1"/>
  <c r="BE49" i="18"/>
  <c r="BE144" i="18" s="1"/>
  <c r="BE37" i="18"/>
  <c r="BE132" i="18" s="1"/>
  <c r="BE29" i="18"/>
  <c r="BE124" i="18" s="1"/>
  <c r="BE25" i="18"/>
  <c r="BE120" i="18" s="1"/>
  <c r="BE17" i="18"/>
  <c r="BE112" i="18" s="1"/>
  <c r="BE52" i="18"/>
  <c r="BE147" i="18" s="1"/>
  <c r="BE40" i="18"/>
  <c r="BE135" i="18" s="1"/>
  <c r="BE32" i="18"/>
  <c r="BE127" i="18" s="1"/>
  <c r="BE20" i="18"/>
  <c r="BE115" i="18" s="1"/>
  <c r="BE55" i="18"/>
  <c r="BE150" i="18" s="1"/>
  <c r="BE47" i="18"/>
  <c r="BE142" i="18" s="1"/>
  <c r="BE43" i="18"/>
  <c r="BE138" i="18" s="1"/>
  <c r="BE35" i="18"/>
  <c r="BE130" i="18" s="1"/>
  <c r="BE23" i="18"/>
  <c r="BE118" i="18" s="1"/>
  <c r="BE15" i="18"/>
  <c r="BE110" i="18" s="1"/>
  <c r="BE58" i="18"/>
  <c r="BE153" i="18" s="1"/>
  <c r="BE50" i="18"/>
  <c r="BE145" i="18" s="1"/>
  <c r="BE38" i="18"/>
  <c r="BE133" i="18" s="1"/>
  <c r="BE30" i="18"/>
  <c r="BE125" i="18" s="1"/>
  <c r="BE18" i="18"/>
  <c r="BE113" i="18" s="1"/>
  <c r="BE56" i="18"/>
  <c r="BE151" i="18" s="1"/>
  <c r="BE48" i="18"/>
  <c r="BE143" i="18" s="1"/>
  <c r="BE36" i="18"/>
  <c r="BE131" i="18" s="1"/>
  <c r="BE24" i="18"/>
  <c r="BE119" i="18" s="1"/>
  <c r="BE16" i="18"/>
  <c r="BE111" i="18" s="1"/>
  <c r="BE13" i="18"/>
  <c r="BE33" i="18"/>
  <c r="BE128" i="18" s="1"/>
  <c r="BE53" i="18"/>
  <c r="BE148" i="18" s="1"/>
  <c r="BE21" i="18"/>
  <c r="BE116" i="18" s="1"/>
  <c r="BE41" i="18"/>
  <c r="BE136" i="18" s="1"/>
  <c r="BC186" i="18"/>
  <c r="BC96" i="18" s="1"/>
  <c r="BC26" i="9"/>
  <c r="BC46" i="9" s="1"/>
  <c r="BC52" i="9" s="1"/>
  <c r="BB104" i="18"/>
  <c r="BB64" i="11"/>
  <c r="BB63" i="11" s="1"/>
  <c r="BB13" i="9" s="1"/>
  <c r="BG59" i="16"/>
  <c r="BG19" i="16" s="1"/>
  <c r="BG59" i="11" s="1"/>
  <c r="BH56" i="16"/>
  <c r="BF220" i="18"/>
  <c r="BG217" i="18"/>
  <c r="BC20" i="16"/>
  <c r="BD49" i="16"/>
  <c r="BD18" i="16" s="1"/>
  <c r="BD58" i="11" s="1"/>
  <c r="BE45" i="16"/>
  <c r="BE295" i="18"/>
  <c r="BE100" i="18" s="1"/>
  <c r="BE68" i="11" s="1"/>
  <c r="BF275" i="18"/>
  <c r="BB25" i="19"/>
  <c r="BD6" i="14"/>
  <c r="BD5" i="14"/>
  <c r="BE4" i="14"/>
  <c r="BE12" i="19"/>
  <c r="BE11" i="19"/>
  <c r="BE10" i="19"/>
  <c r="BC45" i="19"/>
  <c r="BD5" i="19"/>
  <c r="BD5" i="18"/>
  <c r="BD5" i="15"/>
  <c r="BD152" i="11"/>
  <c r="BD5" i="16"/>
  <c r="BE7" i="11"/>
  <c r="BD5" i="9"/>
  <c r="BD320" i="18"/>
  <c r="BD103" i="18" s="1"/>
  <c r="BD71" i="11" s="1"/>
  <c r="BE316" i="18"/>
  <c r="U164" i="11"/>
  <c r="U167" i="11" s="1"/>
  <c r="U73" i="19"/>
  <c r="BA29" i="19"/>
  <c r="BA103" i="11" s="1"/>
  <c r="BA105" i="11" s="1"/>
  <c r="BB12" i="9"/>
  <c r="BB60" i="11"/>
  <c r="BB63" i="19"/>
  <c r="BB75" i="11" s="1"/>
  <c r="BB151" i="11" s="1"/>
  <c r="BD213" i="18"/>
  <c r="BD238" i="18" s="1"/>
  <c r="BD97" i="18" s="1"/>
  <c r="BD65" i="11" s="1"/>
  <c r="BE199" i="18"/>
  <c r="V147" i="11" l="1"/>
  <c r="U18" i="9"/>
  <c r="BC24" i="19"/>
  <c r="U93" i="11"/>
  <c r="U98" i="11" s="1"/>
  <c r="U114" i="11" s="1"/>
  <c r="BF166" i="11"/>
  <c r="BG139" i="11"/>
  <c r="BC27" i="19"/>
  <c r="BD20" i="16"/>
  <c r="BF258" i="18"/>
  <c r="BG247" i="18"/>
  <c r="BF38" i="16"/>
  <c r="BF17" i="16" s="1"/>
  <c r="BG25" i="16"/>
  <c r="BE6" i="14"/>
  <c r="BE5" i="14"/>
  <c r="BF4" i="14"/>
  <c r="BE213" i="18"/>
  <c r="BE238" i="18" s="1"/>
  <c r="BE97" i="18" s="1"/>
  <c r="BE65" i="11" s="1"/>
  <c r="BF199" i="18"/>
  <c r="BE320" i="18"/>
  <c r="BE103" i="18" s="1"/>
  <c r="BE71" i="11" s="1"/>
  <c r="BF316" i="18"/>
  <c r="BG220" i="18"/>
  <c r="BH217" i="18"/>
  <c r="BC104" i="18"/>
  <c r="BC64" i="11"/>
  <c r="BC63" i="11" s="1"/>
  <c r="BC13" i="9" s="1"/>
  <c r="BF265" i="18"/>
  <c r="BE268" i="18"/>
  <c r="BE99" i="18" s="1"/>
  <c r="BE67" i="11" s="1"/>
  <c r="BC28" i="19"/>
  <c r="BG228" i="18"/>
  <c r="BH224" i="18"/>
  <c r="BE112" i="11"/>
  <c r="BF108" i="11"/>
  <c r="BE98" i="18"/>
  <c r="BE66" i="11" s="1"/>
  <c r="BE28" i="9"/>
  <c r="BE48" i="9" s="1"/>
  <c r="BE57" i="11"/>
  <c r="BD61" i="19"/>
  <c r="BD62" i="19"/>
  <c r="BD57" i="19"/>
  <c r="BD58" i="19"/>
  <c r="BD59" i="19"/>
  <c r="BD48" i="19"/>
  <c r="BD49" i="19"/>
  <c r="BD60" i="19"/>
  <c r="BD46" i="19"/>
  <c r="BD50" i="19"/>
  <c r="BD47" i="19"/>
  <c r="BC61" i="11"/>
  <c r="U140" i="11"/>
  <c r="U15" i="11" s="1"/>
  <c r="BG4" i="19"/>
  <c r="BG4" i="18"/>
  <c r="BG4" i="15"/>
  <c r="BG4" i="16"/>
  <c r="BG5" i="11"/>
  <c r="BG81" i="11" s="1"/>
  <c r="BG83" i="11" s="1"/>
  <c r="BH4" i="11"/>
  <c r="BG6" i="11"/>
  <c r="BG4" i="9"/>
  <c r="BH59" i="16"/>
  <c r="BH19" i="16" s="1"/>
  <c r="BH59" i="11" s="1"/>
  <c r="BI56" i="16"/>
  <c r="BA76" i="11"/>
  <c r="BA73" i="11"/>
  <c r="BC51" i="19"/>
  <c r="BC158" i="11" s="1"/>
  <c r="BC23" i="19"/>
  <c r="BG275" i="18"/>
  <c r="BF295" i="18"/>
  <c r="BF100" i="18" s="1"/>
  <c r="BF68" i="11" s="1"/>
  <c r="BC63" i="19"/>
  <c r="BC75" i="11" s="1"/>
  <c r="BC151" i="11" s="1"/>
  <c r="BG303" i="18"/>
  <c r="BG101" i="18" s="1"/>
  <c r="BG69" i="11" s="1"/>
  <c r="BH300" i="18"/>
  <c r="BD186" i="18"/>
  <c r="BD96" i="18" s="1"/>
  <c r="BD26" i="9"/>
  <c r="BD46" i="9" s="1"/>
  <c r="BE5" i="19"/>
  <c r="BE5" i="18"/>
  <c r="BE152" i="11"/>
  <c r="BE5" i="16"/>
  <c r="BE5" i="15"/>
  <c r="BF7" i="11"/>
  <c r="BE5" i="9"/>
  <c r="BE27" i="9"/>
  <c r="BE47" i="9" s="1"/>
  <c r="BG235" i="18"/>
  <c r="BH232" i="18"/>
  <c r="BC26" i="19"/>
  <c r="BD45" i="19"/>
  <c r="BB72" i="11"/>
  <c r="BB61" i="11"/>
  <c r="BE49" i="16"/>
  <c r="BE18" i="16" s="1"/>
  <c r="BE58" i="11" s="1"/>
  <c r="BF45" i="16"/>
  <c r="BE91" i="18"/>
  <c r="BE108" i="18"/>
  <c r="BC25" i="19"/>
  <c r="BB29" i="19"/>
  <c r="BB103" i="11" s="1"/>
  <c r="BB105" i="11" s="1"/>
  <c r="BF86" i="18"/>
  <c r="BF181" i="18" s="1"/>
  <c r="BF89" i="18"/>
  <c r="BF184" i="18" s="1"/>
  <c r="BF90" i="18"/>
  <c r="BF185" i="18" s="1"/>
  <c r="BF87" i="18"/>
  <c r="BF182" i="18" s="1"/>
  <c r="BF85" i="18"/>
  <c r="BF180" i="18" s="1"/>
  <c r="BF88" i="18"/>
  <c r="BF183" i="18" s="1"/>
  <c r="BF81" i="18"/>
  <c r="BF176" i="18" s="1"/>
  <c r="BF72" i="18"/>
  <c r="BF167" i="18" s="1"/>
  <c r="BF64" i="18"/>
  <c r="BF159" i="18" s="1"/>
  <c r="BF84" i="18"/>
  <c r="BF179" i="18" s="1"/>
  <c r="BF67" i="18"/>
  <c r="BF162" i="18" s="1"/>
  <c r="BF79" i="18"/>
  <c r="BF174" i="18" s="1"/>
  <c r="BF70" i="18"/>
  <c r="BF165" i="18" s="1"/>
  <c r="BF82" i="18"/>
  <c r="BF177" i="18" s="1"/>
  <c r="BF73" i="18"/>
  <c r="BF168" i="18" s="1"/>
  <c r="BF65" i="18"/>
  <c r="BF160" i="18" s="1"/>
  <c r="BF68" i="18"/>
  <c r="BF163" i="18" s="1"/>
  <c r="BF80" i="18"/>
  <c r="BF175" i="18" s="1"/>
  <c r="BF71" i="18"/>
  <c r="BF166" i="18" s="1"/>
  <c r="BF63" i="18"/>
  <c r="BF158" i="18" s="1"/>
  <c r="BF83" i="18"/>
  <c r="BF178" i="18" s="1"/>
  <c r="BF74" i="18"/>
  <c r="BF169" i="18" s="1"/>
  <c r="BF66" i="18"/>
  <c r="BF161" i="18" s="1"/>
  <c r="BF78" i="18"/>
  <c r="BF173" i="18" s="1"/>
  <c r="BF69" i="18"/>
  <c r="BF164" i="18" s="1"/>
  <c r="BF54" i="18"/>
  <c r="BF149" i="18" s="1"/>
  <c r="BF42" i="18"/>
  <c r="BF137" i="18" s="1"/>
  <c r="BF34" i="18"/>
  <c r="BF129" i="18" s="1"/>
  <c r="BF22" i="18"/>
  <c r="BF117" i="18" s="1"/>
  <c r="BF14" i="18"/>
  <c r="BF109" i="18" s="1"/>
  <c r="BF62" i="18"/>
  <c r="BF157" i="18" s="1"/>
  <c r="BF57" i="18"/>
  <c r="BF152" i="18" s="1"/>
  <c r="BF49" i="18"/>
  <c r="BF144" i="18" s="1"/>
  <c r="BF37" i="18"/>
  <c r="BF132" i="18" s="1"/>
  <c r="BF29" i="18"/>
  <c r="BF124" i="18" s="1"/>
  <c r="BF25" i="18"/>
  <c r="BF120" i="18" s="1"/>
  <c r="BF17" i="18"/>
  <c r="BF112" i="18" s="1"/>
  <c r="BF52" i="18"/>
  <c r="BF147" i="18" s="1"/>
  <c r="BF40" i="18"/>
  <c r="BF135" i="18" s="1"/>
  <c r="BF32" i="18"/>
  <c r="BF127" i="18" s="1"/>
  <c r="BF20" i="18"/>
  <c r="BF115" i="18" s="1"/>
  <c r="BF55" i="18"/>
  <c r="BF150" i="18" s="1"/>
  <c r="BF47" i="18"/>
  <c r="BF142" i="18" s="1"/>
  <c r="BF43" i="18"/>
  <c r="BF138" i="18" s="1"/>
  <c r="BF35" i="18"/>
  <c r="BF130" i="18" s="1"/>
  <c r="BF23" i="18"/>
  <c r="BF118" i="18" s="1"/>
  <c r="BF15" i="18"/>
  <c r="BF110" i="18" s="1"/>
  <c r="BF58" i="18"/>
  <c r="BF153" i="18" s="1"/>
  <c r="BF50" i="18"/>
  <c r="BF145" i="18" s="1"/>
  <c r="BF38" i="18"/>
  <c r="BF133" i="18" s="1"/>
  <c r="BF30" i="18"/>
  <c r="BF125" i="18" s="1"/>
  <c r="BF18" i="18"/>
  <c r="BF113" i="18" s="1"/>
  <c r="BF53" i="18"/>
  <c r="BF148" i="18" s="1"/>
  <c r="BF41" i="18"/>
  <c r="BF136" i="18" s="1"/>
  <c r="BF33" i="18"/>
  <c r="BF128" i="18" s="1"/>
  <c r="BF21" i="18"/>
  <c r="BF116" i="18" s="1"/>
  <c r="BF13" i="18"/>
  <c r="BF59" i="18"/>
  <c r="BF154" i="18" s="1"/>
  <c r="BF51" i="18"/>
  <c r="BF146" i="18" s="1"/>
  <c r="BF39" i="18"/>
  <c r="BF134" i="18" s="1"/>
  <c r="BF31" i="18"/>
  <c r="BF126" i="18" s="1"/>
  <c r="BF19" i="18"/>
  <c r="BF114" i="18" s="1"/>
  <c r="BF56" i="18"/>
  <c r="BF151" i="18" s="1"/>
  <c r="BF24" i="18"/>
  <c r="BF119" i="18" s="1"/>
  <c r="BF48" i="18"/>
  <c r="BF143" i="18" s="1"/>
  <c r="BF16" i="18"/>
  <c r="BF111" i="18" s="1"/>
  <c r="BF36" i="18"/>
  <c r="BF131" i="18" s="1"/>
  <c r="U128" i="11"/>
  <c r="U130" i="11" s="1"/>
  <c r="U120" i="11"/>
  <c r="U125" i="11" s="1"/>
  <c r="V71" i="19"/>
  <c r="V79" i="11" s="1"/>
  <c r="BE312" i="18"/>
  <c r="BE102" i="18" s="1"/>
  <c r="BE70" i="11" s="1"/>
  <c r="BF307" i="18"/>
  <c r="BD56" i="11"/>
  <c r="BB159" i="11"/>
  <c r="BB14" i="9"/>
  <c r="BD25" i="9"/>
  <c r="BD45" i="9" s="1"/>
  <c r="BG101" i="11"/>
  <c r="BF10" i="19"/>
  <c r="BF12" i="19"/>
  <c r="BF11" i="19"/>
  <c r="BH139" i="11" l="1"/>
  <c r="BG166" i="11"/>
  <c r="BD28" i="19"/>
  <c r="BE25" i="9"/>
  <c r="BE45" i="9" s="1"/>
  <c r="BE45" i="19"/>
  <c r="BD25" i="19"/>
  <c r="BH4" i="19"/>
  <c r="BH4" i="18"/>
  <c r="BH4" i="15"/>
  <c r="BH4" i="16"/>
  <c r="BH5" i="11"/>
  <c r="BH81" i="11" s="1"/>
  <c r="BH83" i="11" s="1"/>
  <c r="BI4" i="11"/>
  <c r="BH6" i="11"/>
  <c r="BH4" i="9"/>
  <c r="BG4" i="14"/>
  <c r="BF6" i="14"/>
  <c r="BF5" i="14"/>
  <c r="BB76" i="11"/>
  <c r="BB73" i="11"/>
  <c r="BF5" i="19"/>
  <c r="BF5" i="18"/>
  <c r="BF5" i="16"/>
  <c r="BF5" i="15"/>
  <c r="BF152" i="11"/>
  <c r="BG7" i="11"/>
  <c r="BF5" i="9"/>
  <c r="BD104" i="18"/>
  <c r="BD64" i="11"/>
  <c r="BD63" i="11" s="1"/>
  <c r="BD13" i="9" s="1"/>
  <c r="BF112" i="11"/>
  <c r="BG108" i="11"/>
  <c r="BC159" i="11"/>
  <c r="BC14" i="9"/>
  <c r="BD52" i="9"/>
  <c r="BE186" i="18"/>
  <c r="BE96" i="18" s="1"/>
  <c r="BE26" i="9"/>
  <c r="BE46" i="9" s="1"/>
  <c r="BD51" i="19"/>
  <c r="BD158" i="11" s="1"/>
  <c r="BD23" i="19"/>
  <c r="BI300" i="18"/>
  <c r="BH303" i="18"/>
  <c r="BH101" i="18" s="1"/>
  <c r="BH69" i="11" s="1"/>
  <c r="BA77" i="11"/>
  <c r="BH220" i="18"/>
  <c r="BI217" i="18"/>
  <c r="BI59" i="16"/>
  <c r="BI19" i="16" s="1"/>
  <c r="BI59" i="11" s="1"/>
  <c r="BJ56" i="16"/>
  <c r="BD63" i="19"/>
  <c r="BD75" i="11" s="1"/>
  <c r="BH228" i="18"/>
  <c r="BI224" i="18"/>
  <c r="BG38" i="16"/>
  <c r="BG17" i="16" s="1"/>
  <c r="BH25" i="16"/>
  <c r="BF49" i="16"/>
  <c r="BF18" i="16" s="1"/>
  <c r="BF58" i="11" s="1"/>
  <c r="BG45" i="16"/>
  <c r="BI232" i="18"/>
  <c r="BH235" i="18"/>
  <c r="BG90" i="18"/>
  <c r="BG185" i="18" s="1"/>
  <c r="BG89" i="18"/>
  <c r="BG184" i="18" s="1"/>
  <c r="BG87" i="18"/>
  <c r="BG182" i="18" s="1"/>
  <c r="BG85" i="18"/>
  <c r="BG180" i="18" s="1"/>
  <c r="BG88" i="18"/>
  <c r="BG183" i="18" s="1"/>
  <c r="BG86" i="18"/>
  <c r="BG181" i="18" s="1"/>
  <c r="BG84" i="18"/>
  <c r="BG179" i="18" s="1"/>
  <c r="BG67" i="18"/>
  <c r="BG162" i="18" s="1"/>
  <c r="BG79" i="18"/>
  <c r="BG174" i="18" s="1"/>
  <c r="BG70" i="18"/>
  <c r="BG165" i="18" s="1"/>
  <c r="BG82" i="18"/>
  <c r="BG177" i="18" s="1"/>
  <c r="BG73" i="18"/>
  <c r="BG168" i="18" s="1"/>
  <c r="BG65" i="18"/>
  <c r="BG160" i="18" s="1"/>
  <c r="BG68" i="18"/>
  <c r="BG163" i="18" s="1"/>
  <c r="BG80" i="18"/>
  <c r="BG175" i="18" s="1"/>
  <c r="BG71" i="18"/>
  <c r="BG166" i="18" s="1"/>
  <c r="BG63" i="18"/>
  <c r="BG158" i="18" s="1"/>
  <c r="BG83" i="18"/>
  <c r="BG178" i="18" s="1"/>
  <c r="BG74" i="18"/>
  <c r="BG169" i="18" s="1"/>
  <c r="BG66" i="18"/>
  <c r="BG161" i="18" s="1"/>
  <c r="BG78" i="18"/>
  <c r="BG173" i="18" s="1"/>
  <c r="BG69" i="18"/>
  <c r="BG164" i="18" s="1"/>
  <c r="BG81" i="18"/>
  <c r="BG176" i="18" s="1"/>
  <c r="BG72" i="18"/>
  <c r="BG167" i="18" s="1"/>
  <c r="BG64" i="18"/>
  <c r="BG159" i="18" s="1"/>
  <c r="BG62" i="18"/>
  <c r="BG157" i="18" s="1"/>
  <c r="BG57" i="18"/>
  <c r="BG152" i="18" s="1"/>
  <c r="BG49" i="18"/>
  <c r="BG144" i="18" s="1"/>
  <c r="BG37" i="18"/>
  <c r="BG132" i="18" s="1"/>
  <c r="BG29" i="18"/>
  <c r="BG124" i="18" s="1"/>
  <c r="BG25" i="18"/>
  <c r="BG120" i="18" s="1"/>
  <c r="BG17" i="18"/>
  <c r="BG112" i="18" s="1"/>
  <c r="BG52" i="18"/>
  <c r="BG147" i="18" s="1"/>
  <c r="BG40" i="18"/>
  <c r="BG135" i="18" s="1"/>
  <c r="BG32" i="18"/>
  <c r="BG127" i="18" s="1"/>
  <c r="BG20" i="18"/>
  <c r="BG115" i="18" s="1"/>
  <c r="BG55" i="18"/>
  <c r="BG150" i="18" s="1"/>
  <c r="BG47" i="18"/>
  <c r="BG142" i="18" s="1"/>
  <c r="BG43" i="18"/>
  <c r="BG138" i="18" s="1"/>
  <c r="BG35" i="18"/>
  <c r="BG130" i="18" s="1"/>
  <c r="BG23" i="18"/>
  <c r="BG118" i="18" s="1"/>
  <c r="BG15" i="18"/>
  <c r="BG110" i="18" s="1"/>
  <c r="BG58" i="18"/>
  <c r="BG153" i="18" s="1"/>
  <c r="BG50" i="18"/>
  <c r="BG145" i="18" s="1"/>
  <c r="BG38" i="18"/>
  <c r="BG133" i="18" s="1"/>
  <c r="BG30" i="18"/>
  <c r="BG125" i="18" s="1"/>
  <c r="BG18" i="18"/>
  <c r="BG113" i="18" s="1"/>
  <c r="BG53" i="18"/>
  <c r="BG148" i="18" s="1"/>
  <c r="BG41" i="18"/>
  <c r="BG136" i="18" s="1"/>
  <c r="BG33" i="18"/>
  <c r="BG128" i="18" s="1"/>
  <c r="BG21" i="18"/>
  <c r="BG116" i="18" s="1"/>
  <c r="BG13" i="18"/>
  <c r="BG56" i="18"/>
  <c r="BG151" i="18" s="1"/>
  <c r="BG48" i="18"/>
  <c r="BG143" i="18" s="1"/>
  <c r="BG36" i="18"/>
  <c r="BG131" i="18" s="1"/>
  <c r="BG24" i="18"/>
  <c r="BG119" i="18" s="1"/>
  <c r="BG16" i="18"/>
  <c r="BG111" i="18" s="1"/>
  <c r="BG54" i="18"/>
  <c r="BG149" i="18" s="1"/>
  <c r="BG42" i="18"/>
  <c r="BG137" i="18" s="1"/>
  <c r="BG34" i="18"/>
  <c r="BG129" i="18" s="1"/>
  <c r="BG22" i="18"/>
  <c r="BG117" i="18" s="1"/>
  <c r="BG14" i="18"/>
  <c r="BG109" i="18" s="1"/>
  <c r="BG31" i="18"/>
  <c r="BG126" i="18" s="1"/>
  <c r="BG51" i="18"/>
  <c r="BG146" i="18" s="1"/>
  <c r="BG19" i="18"/>
  <c r="BG114" i="18" s="1"/>
  <c r="BG39" i="18"/>
  <c r="BG134" i="18" s="1"/>
  <c r="BG59" i="18"/>
  <c r="BG154" i="18" s="1"/>
  <c r="BD24" i="19"/>
  <c r="BF320" i="18"/>
  <c r="BF103" i="18" s="1"/>
  <c r="BF71" i="11" s="1"/>
  <c r="BG316" i="18"/>
  <c r="BF20" i="16"/>
  <c r="BF57" i="11"/>
  <c r="BD12" i="9"/>
  <c r="BD60" i="11"/>
  <c r="BF27" i="9"/>
  <c r="BF47" i="9" s="1"/>
  <c r="BG11" i="19"/>
  <c r="BG12" i="19"/>
  <c r="BG10" i="19"/>
  <c r="BE56" i="11"/>
  <c r="BG258" i="18"/>
  <c r="BH247" i="18"/>
  <c r="BH101" i="11"/>
  <c r="BC72" i="11"/>
  <c r="BF312" i="18"/>
  <c r="BF102" i="18" s="1"/>
  <c r="BF70" i="11" s="1"/>
  <c r="BG307" i="18"/>
  <c r="V85" i="11"/>
  <c r="V72" i="19"/>
  <c r="BG295" i="18"/>
  <c r="BG100" i="18" s="1"/>
  <c r="BG68" i="11" s="1"/>
  <c r="BH275" i="18"/>
  <c r="BD27" i="19"/>
  <c r="BE20" i="16"/>
  <c r="BF213" i="18"/>
  <c r="BF238" i="18" s="1"/>
  <c r="BF97" i="18" s="1"/>
  <c r="BF65" i="11" s="1"/>
  <c r="BG199" i="18"/>
  <c r="BF98" i="18"/>
  <c r="BF66" i="11" s="1"/>
  <c r="BF28" i="9"/>
  <c r="BF48" i="9" s="1"/>
  <c r="U132" i="11"/>
  <c r="U14" i="11"/>
  <c r="U11" i="11"/>
  <c r="BF91" i="18"/>
  <c r="BF108" i="18"/>
  <c r="BE62" i="19"/>
  <c r="BE61" i="19"/>
  <c r="BE58" i="19"/>
  <c r="BE59" i="19"/>
  <c r="BE57" i="19"/>
  <c r="BE60" i="19"/>
  <c r="BE46" i="19"/>
  <c r="BE48" i="19"/>
  <c r="BE47" i="19"/>
  <c r="BE50" i="19"/>
  <c r="BE49" i="19"/>
  <c r="BC29" i="19"/>
  <c r="BC103" i="11" s="1"/>
  <c r="BC105" i="11" s="1"/>
  <c r="BD26" i="19"/>
  <c r="BG265" i="18"/>
  <c r="BF268" i="18"/>
  <c r="BF99" i="18" s="1"/>
  <c r="BF67" i="11" s="1"/>
  <c r="BF56" i="11" l="1"/>
  <c r="BE23" i="19"/>
  <c r="BH166" i="11"/>
  <c r="BI139" i="11"/>
  <c r="BE52" i="9"/>
  <c r="BE28" i="19"/>
  <c r="BF45" i="19"/>
  <c r="BE27" i="19"/>
  <c r="V150" i="11"/>
  <c r="V153" i="11" s="1"/>
  <c r="V86" i="11"/>
  <c r="V138" i="11"/>
  <c r="BE12" i="9"/>
  <c r="BE60" i="11"/>
  <c r="BI220" i="18"/>
  <c r="BJ217" i="18"/>
  <c r="BF62" i="19"/>
  <c r="BF61" i="19"/>
  <c r="BF58" i="19"/>
  <c r="BF59" i="19"/>
  <c r="BF60" i="19"/>
  <c r="BF49" i="19"/>
  <c r="BF46" i="19"/>
  <c r="BF47" i="19"/>
  <c r="BF48" i="19"/>
  <c r="BF50" i="19"/>
  <c r="BF57" i="19"/>
  <c r="BI4" i="19"/>
  <c r="BI4" i="18"/>
  <c r="BI4" i="16"/>
  <c r="BI4" i="15"/>
  <c r="BI5" i="11"/>
  <c r="BI81" i="11" s="1"/>
  <c r="BI83" i="11" s="1"/>
  <c r="BJ4" i="11"/>
  <c r="BI6" i="11"/>
  <c r="BI4" i="9"/>
  <c r="BH199" i="18"/>
  <c r="BG213" i="18"/>
  <c r="BG238" i="18" s="1"/>
  <c r="BG97" i="18" s="1"/>
  <c r="BG65" i="11" s="1"/>
  <c r="BH307" i="18"/>
  <c r="BG312" i="18"/>
  <c r="BG102" i="18" s="1"/>
  <c r="BG70" i="11" s="1"/>
  <c r="BG91" i="18"/>
  <c r="BG108" i="18"/>
  <c r="BD151" i="11"/>
  <c r="BE104" i="18"/>
  <c r="BE64" i="11"/>
  <c r="BE63" i="11" s="1"/>
  <c r="BE13" i="9" s="1"/>
  <c r="BE25" i="19"/>
  <c r="BF186" i="18"/>
  <c r="BF96" i="18" s="1"/>
  <c r="BF26" i="9"/>
  <c r="BF46" i="9" s="1"/>
  <c r="BH38" i="16"/>
  <c r="BH17" i="16" s="1"/>
  <c r="BI25" i="16"/>
  <c r="BK56" i="16"/>
  <c r="BJ59" i="16"/>
  <c r="BJ19" i="16" s="1"/>
  <c r="BJ59" i="11" s="1"/>
  <c r="BG5" i="19"/>
  <c r="BG5" i="18"/>
  <c r="BG5" i="16"/>
  <c r="BG5" i="15"/>
  <c r="BG152" i="11"/>
  <c r="BH7" i="11"/>
  <c r="BG5" i="9"/>
  <c r="BB77" i="11"/>
  <c r="BE26" i="19"/>
  <c r="BC76" i="11"/>
  <c r="BC73" i="11"/>
  <c r="BF12" i="9"/>
  <c r="BF60" i="11"/>
  <c r="BG57" i="11"/>
  <c r="BE24" i="19"/>
  <c r="BI101" i="11"/>
  <c r="BI228" i="18"/>
  <c r="BJ224" i="18"/>
  <c r="BH90" i="18"/>
  <c r="BH185" i="18" s="1"/>
  <c r="BH87" i="18"/>
  <c r="BH182" i="18" s="1"/>
  <c r="BH85" i="18"/>
  <c r="BH180" i="18" s="1"/>
  <c r="BH88" i="18"/>
  <c r="BH183" i="18" s="1"/>
  <c r="BH86" i="18"/>
  <c r="BH181" i="18" s="1"/>
  <c r="BH89" i="18"/>
  <c r="BH184" i="18" s="1"/>
  <c r="BH79" i="18"/>
  <c r="BH174" i="18" s="1"/>
  <c r="BH70" i="18"/>
  <c r="BH165" i="18" s="1"/>
  <c r="BH82" i="18"/>
  <c r="BH177" i="18" s="1"/>
  <c r="BH73" i="18"/>
  <c r="BH168" i="18" s="1"/>
  <c r="BH65" i="18"/>
  <c r="BH160" i="18" s="1"/>
  <c r="BH68" i="18"/>
  <c r="BH163" i="18" s="1"/>
  <c r="BH80" i="18"/>
  <c r="BH175" i="18" s="1"/>
  <c r="BH71" i="18"/>
  <c r="BH166" i="18" s="1"/>
  <c r="BH63" i="18"/>
  <c r="BH158" i="18" s="1"/>
  <c r="BH83" i="18"/>
  <c r="BH178" i="18" s="1"/>
  <c r="BH74" i="18"/>
  <c r="BH169" i="18" s="1"/>
  <c r="BH66" i="18"/>
  <c r="BH161" i="18" s="1"/>
  <c r="BH78" i="18"/>
  <c r="BH173" i="18" s="1"/>
  <c r="BH69" i="18"/>
  <c r="BH164" i="18" s="1"/>
  <c r="BH81" i="18"/>
  <c r="BH176" i="18" s="1"/>
  <c r="BH72" i="18"/>
  <c r="BH167" i="18" s="1"/>
  <c r="BH84" i="18"/>
  <c r="BH179" i="18" s="1"/>
  <c r="BH67" i="18"/>
  <c r="BH162" i="18" s="1"/>
  <c r="BH52" i="18"/>
  <c r="BH147" i="18" s="1"/>
  <c r="BH40" i="18"/>
  <c r="BH135" i="18" s="1"/>
  <c r="BH32" i="18"/>
  <c r="BH127" i="18" s="1"/>
  <c r="BH20" i="18"/>
  <c r="BH115" i="18" s="1"/>
  <c r="BH55" i="18"/>
  <c r="BH150" i="18" s="1"/>
  <c r="BH47" i="18"/>
  <c r="BH142" i="18" s="1"/>
  <c r="BH43" i="18"/>
  <c r="BH138" i="18" s="1"/>
  <c r="BH35" i="18"/>
  <c r="BH130" i="18" s="1"/>
  <c r="BH23" i="18"/>
  <c r="BH118" i="18" s="1"/>
  <c r="BH15" i="18"/>
  <c r="BH110" i="18" s="1"/>
  <c r="BH64" i="18"/>
  <c r="BH159" i="18" s="1"/>
  <c r="BH58" i="18"/>
  <c r="BH153" i="18" s="1"/>
  <c r="BH50" i="18"/>
  <c r="BH145" i="18" s="1"/>
  <c r="BH38" i="18"/>
  <c r="BH133" i="18" s="1"/>
  <c r="BH30" i="18"/>
  <c r="BH125" i="18" s="1"/>
  <c r="BH18" i="18"/>
  <c r="BH113" i="18" s="1"/>
  <c r="BH53" i="18"/>
  <c r="BH148" i="18" s="1"/>
  <c r="BH41" i="18"/>
  <c r="BH136" i="18" s="1"/>
  <c r="BH33" i="18"/>
  <c r="BH128" i="18" s="1"/>
  <c r="BH21" i="18"/>
  <c r="BH116" i="18" s="1"/>
  <c r="BH13" i="18"/>
  <c r="BH56" i="18"/>
  <c r="BH151" i="18" s="1"/>
  <c r="BH48" i="18"/>
  <c r="BH143" i="18" s="1"/>
  <c r="BH36" i="18"/>
  <c r="BH131" i="18" s="1"/>
  <c r="BH24" i="18"/>
  <c r="BH119" i="18" s="1"/>
  <c r="BH16" i="18"/>
  <c r="BH111" i="18" s="1"/>
  <c r="BH59" i="18"/>
  <c r="BH154" i="18" s="1"/>
  <c r="BH51" i="18"/>
  <c r="BH146" i="18" s="1"/>
  <c r="BH39" i="18"/>
  <c r="BH134" i="18" s="1"/>
  <c r="BH31" i="18"/>
  <c r="BH126" i="18" s="1"/>
  <c r="BH19" i="18"/>
  <c r="BH114" i="18" s="1"/>
  <c r="BH62" i="18"/>
  <c r="BH157" i="18" s="1"/>
  <c r="BH57" i="18"/>
  <c r="BH152" i="18" s="1"/>
  <c r="BH49" i="18"/>
  <c r="BH144" i="18" s="1"/>
  <c r="BH37" i="18"/>
  <c r="BH132" i="18" s="1"/>
  <c r="BH29" i="18"/>
  <c r="BH124" i="18" s="1"/>
  <c r="BH25" i="18"/>
  <c r="BH120" i="18" s="1"/>
  <c r="BH17" i="18"/>
  <c r="BH112" i="18" s="1"/>
  <c r="BH22" i="18"/>
  <c r="BH117" i="18" s="1"/>
  <c r="BH42" i="18"/>
  <c r="BH137" i="18" s="1"/>
  <c r="BH14" i="18"/>
  <c r="BH109" i="18" s="1"/>
  <c r="BH34" i="18"/>
  <c r="BH129" i="18" s="1"/>
  <c r="BH54" i="18"/>
  <c r="BH149" i="18" s="1"/>
  <c r="BH295" i="18"/>
  <c r="BH100" i="18" s="1"/>
  <c r="BH68" i="11" s="1"/>
  <c r="BI275" i="18"/>
  <c r="BG320" i="18"/>
  <c r="BG103" i="18" s="1"/>
  <c r="BG71" i="11" s="1"/>
  <c r="BH316" i="18"/>
  <c r="BE51" i="19"/>
  <c r="BE158" i="11" s="1"/>
  <c r="BJ300" i="18"/>
  <c r="BI303" i="18"/>
  <c r="BI101" i="18" s="1"/>
  <c r="BI69" i="11" s="1"/>
  <c r="BG112" i="11"/>
  <c r="BH108" i="11"/>
  <c r="BG6" i="14"/>
  <c r="BG5" i="14"/>
  <c r="BH4" i="14"/>
  <c r="BH11" i="19"/>
  <c r="BH10" i="19"/>
  <c r="BH12" i="19"/>
  <c r="BG268" i="18"/>
  <c r="BG99" i="18" s="1"/>
  <c r="BG67" i="11" s="1"/>
  <c r="BH265" i="18"/>
  <c r="BE63" i="19"/>
  <c r="BE75" i="11" s="1"/>
  <c r="BE151" i="11" s="1"/>
  <c r="U12" i="11"/>
  <c r="U13" i="11"/>
  <c r="BH258" i="18"/>
  <c r="BI247" i="18"/>
  <c r="BF25" i="9"/>
  <c r="BF45" i="9" s="1"/>
  <c r="BF52" i="9" s="1"/>
  <c r="BJ232" i="18"/>
  <c r="BI235" i="18"/>
  <c r="BD29" i="19"/>
  <c r="BD103" i="11" s="1"/>
  <c r="BD105" i="11" s="1"/>
  <c r="V164" i="11"/>
  <c r="V167" i="11" s="1"/>
  <c r="V73" i="19"/>
  <c r="BG98" i="18"/>
  <c r="BG66" i="11" s="1"/>
  <c r="BG28" i="9"/>
  <c r="BG48" i="9" s="1"/>
  <c r="BD61" i="11"/>
  <c r="BD72" i="11"/>
  <c r="BG25" i="9"/>
  <c r="BG45" i="9" s="1"/>
  <c r="BG27" i="9"/>
  <c r="BG47" i="9" s="1"/>
  <c r="BG49" i="16"/>
  <c r="BG18" i="16" s="1"/>
  <c r="BG58" i="11" s="1"/>
  <c r="BH45" i="16"/>
  <c r="BD159" i="11"/>
  <c r="BD14" i="9"/>
  <c r="V171" i="11" l="1"/>
  <c r="V93" i="11"/>
  <c r="V98" i="11" s="1"/>
  <c r="V114" i="11" s="1"/>
  <c r="BE29" i="19"/>
  <c r="BE103" i="11" s="1"/>
  <c r="BE105" i="11" s="1"/>
  <c r="BJ139" i="11"/>
  <c r="BI166" i="11"/>
  <c r="BF24" i="19"/>
  <c r="BH98" i="18"/>
  <c r="BH66" i="11" s="1"/>
  <c r="BH28" i="9"/>
  <c r="BH48" i="9" s="1"/>
  <c r="BF104" i="18"/>
  <c r="BF64" i="11"/>
  <c r="BF63" i="11" s="1"/>
  <c r="BF13" i="9" s="1"/>
  <c r="BH5" i="14"/>
  <c r="BI4" i="14"/>
  <c r="BH6" i="14"/>
  <c r="BH320" i="18"/>
  <c r="BH103" i="18" s="1"/>
  <c r="BH71" i="11" s="1"/>
  <c r="BI316" i="18"/>
  <c r="BI307" i="18"/>
  <c r="BH312" i="18"/>
  <c r="BH102" i="18" s="1"/>
  <c r="BH70" i="11" s="1"/>
  <c r="BF27" i="19"/>
  <c r="BE159" i="11"/>
  <c r="BE14" i="9"/>
  <c r="BJ228" i="18"/>
  <c r="BK224" i="18"/>
  <c r="BF61" i="11"/>
  <c r="BH49" i="16"/>
  <c r="BH18" i="16" s="1"/>
  <c r="BH58" i="11" s="1"/>
  <c r="BI45" i="16"/>
  <c r="V128" i="11"/>
  <c r="V130" i="11" s="1"/>
  <c r="V120" i="11"/>
  <c r="V125" i="11" s="1"/>
  <c r="W71" i="19"/>
  <c r="W79" i="11" s="1"/>
  <c r="BJ101" i="11"/>
  <c r="BG62" i="19"/>
  <c r="BG50" i="19"/>
  <c r="BG59" i="19"/>
  <c r="BG60" i="19"/>
  <c r="BG61" i="19"/>
  <c r="BG58" i="19"/>
  <c r="BG47" i="19"/>
  <c r="BG49" i="19"/>
  <c r="BG57" i="19"/>
  <c r="BG46" i="19"/>
  <c r="BG48" i="19"/>
  <c r="BI89" i="18"/>
  <c r="BI184" i="18" s="1"/>
  <c r="BI90" i="18"/>
  <c r="BI185" i="18" s="1"/>
  <c r="BI87" i="18"/>
  <c r="BI182" i="18" s="1"/>
  <c r="BI85" i="18"/>
  <c r="BI180" i="18" s="1"/>
  <c r="BI88" i="18"/>
  <c r="BI183" i="18" s="1"/>
  <c r="BI86" i="18"/>
  <c r="BI181" i="18" s="1"/>
  <c r="BI82" i="18"/>
  <c r="BI177" i="18" s="1"/>
  <c r="BI73" i="18"/>
  <c r="BI168" i="18" s="1"/>
  <c r="BI65" i="18"/>
  <c r="BI160" i="18" s="1"/>
  <c r="BI68" i="18"/>
  <c r="BI163" i="18" s="1"/>
  <c r="BI80" i="18"/>
  <c r="BI175" i="18" s="1"/>
  <c r="BI71" i="18"/>
  <c r="BI166" i="18" s="1"/>
  <c r="BI83" i="18"/>
  <c r="BI178" i="18" s="1"/>
  <c r="BI74" i="18"/>
  <c r="BI169" i="18" s="1"/>
  <c r="BI66" i="18"/>
  <c r="BI161" i="18" s="1"/>
  <c r="BI78" i="18"/>
  <c r="BI173" i="18" s="1"/>
  <c r="BI69" i="18"/>
  <c r="BI164" i="18" s="1"/>
  <c r="BI81" i="18"/>
  <c r="BI176" i="18" s="1"/>
  <c r="BI72" i="18"/>
  <c r="BI167" i="18" s="1"/>
  <c r="BI64" i="18"/>
  <c r="BI159" i="18" s="1"/>
  <c r="BI84" i="18"/>
  <c r="BI179" i="18" s="1"/>
  <c r="BI67" i="18"/>
  <c r="BI162" i="18" s="1"/>
  <c r="BI79" i="18"/>
  <c r="BI174" i="18" s="1"/>
  <c r="BI70" i="18"/>
  <c r="BI165" i="18" s="1"/>
  <c r="BI63" i="18"/>
  <c r="BI158" i="18" s="1"/>
  <c r="BI55" i="18"/>
  <c r="BI150" i="18" s="1"/>
  <c r="BI47" i="18"/>
  <c r="BI142" i="18" s="1"/>
  <c r="BI43" i="18"/>
  <c r="BI138" i="18" s="1"/>
  <c r="BI35" i="18"/>
  <c r="BI130" i="18" s="1"/>
  <c r="BI23" i="18"/>
  <c r="BI118" i="18" s="1"/>
  <c r="BI15" i="18"/>
  <c r="BI110" i="18" s="1"/>
  <c r="BI58" i="18"/>
  <c r="BI153" i="18" s="1"/>
  <c r="BI50" i="18"/>
  <c r="BI145" i="18" s="1"/>
  <c r="BI38" i="18"/>
  <c r="BI133" i="18" s="1"/>
  <c r="BI30" i="18"/>
  <c r="BI125" i="18" s="1"/>
  <c r="BI18" i="18"/>
  <c r="BI113" i="18" s="1"/>
  <c r="BI53" i="18"/>
  <c r="BI148" i="18" s="1"/>
  <c r="BI41" i="18"/>
  <c r="BI136" i="18" s="1"/>
  <c r="BI33" i="18"/>
  <c r="BI128" i="18" s="1"/>
  <c r="BI21" i="18"/>
  <c r="BI116" i="18" s="1"/>
  <c r="BI13" i="18"/>
  <c r="BI56" i="18"/>
  <c r="BI151" i="18" s="1"/>
  <c r="BI48" i="18"/>
  <c r="BI143" i="18" s="1"/>
  <c r="BI36" i="18"/>
  <c r="BI131" i="18" s="1"/>
  <c r="BI24" i="18"/>
  <c r="BI119" i="18" s="1"/>
  <c r="BI16" i="18"/>
  <c r="BI111" i="18" s="1"/>
  <c r="BI59" i="18"/>
  <c r="BI154" i="18" s="1"/>
  <c r="BI51" i="18"/>
  <c r="BI146" i="18" s="1"/>
  <c r="BI39" i="18"/>
  <c r="BI134" i="18" s="1"/>
  <c r="BI31" i="18"/>
  <c r="BI126" i="18" s="1"/>
  <c r="BI19" i="18"/>
  <c r="BI114" i="18" s="1"/>
  <c r="BI54" i="18"/>
  <c r="BI149" i="18" s="1"/>
  <c r="BI42" i="18"/>
  <c r="BI137" i="18" s="1"/>
  <c r="BI34" i="18"/>
  <c r="BI129" i="18" s="1"/>
  <c r="BI22" i="18"/>
  <c r="BI117" i="18" s="1"/>
  <c r="BI14" i="18"/>
  <c r="BI109" i="18" s="1"/>
  <c r="BI52" i="18"/>
  <c r="BI147" i="18" s="1"/>
  <c r="BI40" i="18"/>
  <c r="BI135" i="18" s="1"/>
  <c r="BI32" i="18"/>
  <c r="BI127" i="18" s="1"/>
  <c r="BI20" i="18"/>
  <c r="BI115" i="18" s="1"/>
  <c r="BI49" i="18"/>
  <c r="BI144" i="18" s="1"/>
  <c r="BI62" i="18"/>
  <c r="BI157" i="18" s="1"/>
  <c r="BI17" i="18"/>
  <c r="BI112" i="18" s="1"/>
  <c r="BI37" i="18"/>
  <c r="BI132" i="18" s="1"/>
  <c r="BI57" i="18"/>
  <c r="BI152" i="18" s="1"/>
  <c r="BI25" i="18"/>
  <c r="BI120" i="18" s="1"/>
  <c r="BI29" i="18"/>
  <c r="BI124" i="18" s="1"/>
  <c r="BE72" i="11"/>
  <c r="BE61" i="11"/>
  <c r="BI295" i="18"/>
  <c r="BI100" i="18" s="1"/>
  <c r="BI68" i="11" s="1"/>
  <c r="BJ275" i="18"/>
  <c r="BH91" i="18"/>
  <c r="BH108" i="18"/>
  <c r="BH213" i="18"/>
  <c r="BH238" i="18" s="1"/>
  <c r="BH97" i="18" s="1"/>
  <c r="BH65" i="11" s="1"/>
  <c r="BI199" i="18"/>
  <c r="BI11" i="19"/>
  <c r="BI10" i="19"/>
  <c r="BI12" i="19"/>
  <c r="BH268" i="18"/>
  <c r="BH99" i="18" s="1"/>
  <c r="BH67" i="11" s="1"/>
  <c r="BI265" i="18"/>
  <c r="BH112" i="11"/>
  <c r="BI108" i="11"/>
  <c r="BH27" i="9"/>
  <c r="BH47" i="9" s="1"/>
  <c r="BH5" i="19"/>
  <c r="BH5" i="18"/>
  <c r="BH152" i="11"/>
  <c r="BH5" i="16"/>
  <c r="BH5" i="15"/>
  <c r="BI7" i="11"/>
  <c r="BH5" i="9"/>
  <c r="BL56" i="16"/>
  <c r="BK59" i="16"/>
  <c r="BK19" i="16" s="1"/>
  <c r="BK59" i="11" s="1"/>
  <c r="BF63" i="19"/>
  <c r="BF75" i="11" s="1"/>
  <c r="BF151" i="11" s="1"/>
  <c r="V140" i="11"/>
  <c r="V15" i="11" s="1"/>
  <c r="BK232" i="18"/>
  <c r="BJ235" i="18"/>
  <c r="BC77" i="11"/>
  <c r="BI38" i="16"/>
  <c r="BI17" i="16" s="1"/>
  <c r="BJ25" i="16"/>
  <c r="BF28" i="19"/>
  <c r="BJ220" i="18"/>
  <c r="BK217" i="18"/>
  <c r="BD76" i="11"/>
  <c r="BD73" i="11"/>
  <c r="BG56" i="11"/>
  <c r="BF23" i="19"/>
  <c r="BH20" i="16"/>
  <c r="BH57" i="11"/>
  <c r="BG186" i="18"/>
  <c r="BG96" i="18" s="1"/>
  <c r="BG26" i="9"/>
  <c r="BG46" i="9" s="1"/>
  <c r="BG52" i="9" s="1"/>
  <c r="BJ4" i="19"/>
  <c r="BJ4" i="18"/>
  <c r="BJ4" i="16"/>
  <c r="BJ4" i="15"/>
  <c r="BK4" i="11"/>
  <c r="BJ6" i="11"/>
  <c r="BJ5" i="11"/>
  <c r="BJ81" i="11" s="1"/>
  <c r="BJ83" i="11" s="1"/>
  <c r="BJ4" i="9"/>
  <c r="BF26" i="19"/>
  <c r="BI258" i="18"/>
  <c r="BJ247" i="18"/>
  <c r="BK300" i="18"/>
  <c r="BJ303" i="18"/>
  <c r="BJ101" i="18" s="1"/>
  <c r="BJ69" i="11" s="1"/>
  <c r="BG20" i="16"/>
  <c r="BF51" i="19"/>
  <c r="BF158" i="11" s="1"/>
  <c r="BG45" i="19"/>
  <c r="BF25" i="19"/>
  <c r="W147" i="11" l="1"/>
  <c r="V18" i="9"/>
  <c r="BH56" i="11"/>
  <c r="BJ166" i="11"/>
  <c r="BK139" i="11"/>
  <c r="BF29" i="19"/>
  <c r="BF103" i="11" s="1"/>
  <c r="BF105" i="11" s="1"/>
  <c r="BF72" i="11"/>
  <c r="BF76" i="11" s="1"/>
  <c r="BH45" i="19"/>
  <c r="BG63" i="19"/>
  <c r="BG75" i="11" s="1"/>
  <c r="BG151" i="11" s="1"/>
  <c r="BG104" i="18"/>
  <c r="BG64" i="11"/>
  <c r="BG63" i="11" s="1"/>
  <c r="BG13" i="9" s="1"/>
  <c r="BK4" i="19"/>
  <c r="BK4" i="18"/>
  <c r="BK4" i="16"/>
  <c r="BK4" i="15"/>
  <c r="BL4" i="11"/>
  <c r="BK6" i="11"/>
  <c r="BK5" i="11"/>
  <c r="BK81" i="11" s="1"/>
  <c r="BK83" i="11" s="1"/>
  <c r="BK4" i="9"/>
  <c r="BL232" i="18"/>
  <c r="BK235" i="18"/>
  <c r="BE73" i="11"/>
  <c r="BE76" i="11"/>
  <c r="BG25" i="19"/>
  <c r="BI5" i="14"/>
  <c r="BJ4" i="14"/>
  <c r="BI6" i="14"/>
  <c r="BI213" i="18"/>
  <c r="BI238" i="18" s="1"/>
  <c r="BI97" i="18" s="1"/>
  <c r="BI65" i="11" s="1"/>
  <c r="BJ199" i="18"/>
  <c r="BI27" i="9"/>
  <c r="BI47" i="9" s="1"/>
  <c r="BI25" i="9"/>
  <c r="BI45" i="9" s="1"/>
  <c r="BJ258" i="18"/>
  <c r="BK247" i="18"/>
  <c r="BG12" i="9"/>
  <c r="BG60" i="11"/>
  <c r="BJ38" i="16"/>
  <c r="BJ17" i="16" s="1"/>
  <c r="BK25" i="16"/>
  <c r="BK228" i="18"/>
  <c r="BL224" i="18"/>
  <c r="BI98" i="18"/>
  <c r="BI66" i="11" s="1"/>
  <c r="BI28" i="9"/>
  <c r="BI48" i="9" s="1"/>
  <c r="BJ90" i="18"/>
  <c r="BJ185" i="18" s="1"/>
  <c r="BJ85" i="18"/>
  <c r="BJ180" i="18" s="1"/>
  <c r="BJ88" i="18"/>
  <c r="BJ183" i="18" s="1"/>
  <c r="BJ86" i="18"/>
  <c r="BJ181" i="18" s="1"/>
  <c r="BJ89" i="18"/>
  <c r="BJ184" i="18" s="1"/>
  <c r="BJ87" i="18"/>
  <c r="BJ182" i="18" s="1"/>
  <c r="BJ68" i="18"/>
  <c r="BJ163" i="18" s="1"/>
  <c r="BJ80" i="18"/>
  <c r="BJ175" i="18" s="1"/>
  <c r="BJ71" i="18"/>
  <c r="BJ166" i="18" s="1"/>
  <c r="BJ83" i="18"/>
  <c r="BJ178" i="18" s="1"/>
  <c r="BJ74" i="18"/>
  <c r="BJ169" i="18" s="1"/>
  <c r="BJ66" i="18"/>
  <c r="BJ161" i="18" s="1"/>
  <c r="BJ78" i="18"/>
  <c r="BJ173" i="18" s="1"/>
  <c r="BJ69" i="18"/>
  <c r="BJ164" i="18" s="1"/>
  <c r="BJ81" i="18"/>
  <c r="BJ176" i="18" s="1"/>
  <c r="BJ72" i="18"/>
  <c r="BJ167" i="18" s="1"/>
  <c r="BJ64" i="18"/>
  <c r="BJ159" i="18" s="1"/>
  <c r="BJ84" i="18"/>
  <c r="BJ179" i="18" s="1"/>
  <c r="BJ67" i="18"/>
  <c r="BJ162" i="18" s="1"/>
  <c r="BJ79" i="18"/>
  <c r="BJ174" i="18" s="1"/>
  <c r="BJ70" i="18"/>
  <c r="BJ165" i="18" s="1"/>
  <c r="BJ82" i="18"/>
  <c r="BJ177" i="18" s="1"/>
  <c r="BJ73" i="18"/>
  <c r="BJ168" i="18" s="1"/>
  <c r="BJ65" i="18"/>
  <c r="BJ160" i="18" s="1"/>
  <c r="BJ58" i="18"/>
  <c r="BJ153" i="18" s="1"/>
  <c r="BJ50" i="18"/>
  <c r="BJ145" i="18" s="1"/>
  <c r="BJ38" i="18"/>
  <c r="BJ133" i="18" s="1"/>
  <c r="BJ30" i="18"/>
  <c r="BJ125" i="18" s="1"/>
  <c r="BJ18" i="18"/>
  <c r="BJ113" i="18" s="1"/>
  <c r="BJ53" i="18"/>
  <c r="BJ148" i="18" s="1"/>
  <c r="BJ41" i="18"/>
  <c r="BJ136" i="18" s="1"/>
  <c r="BJ33" i="18"/>
  <c r="BJ128" i="18" s="1"/>
  <c r="BJ21" i="18"/>
  <c r="BJ116" i="18" s="1"/>
  <c r="BJ13" i="18"/>
  <c r="BJ56" i="18"/>
  <c r="BJ151" i="18" s="1"/>
  <c r="BJ48" i="18"/>
  <c r="BJ143" i="18" s="1"/>
  <c r="BJ36" i="18"/>
  <c r="BJ131" i="18" s="1"/>
  <c r="BJ24" i="18"/>
  <c r="BJ119" i="18" s="1"/>
  <c r="BJ16" i="18"/>
  <c r="BJ111" i="18" s="1"/>
  <c r="BJ59" i="18"/>
  <c r="BJ154" i="18" s="1"/>
  <c r="BJ51" i="18"/>
  <c r="BJ146" i="18" s="1"/>
  <c r="BJ39" i="18"/>
  <c r="BJ134" i="18" s="1"/>
  <c r="BJ31" i="18"/>
  <c r="BJ126" i="18" s="1"/>
  <c r="BJ19" i="18"/>
  <c r="BJ114" i="18" s="1"/>
  <c r="BJ54" i="18"/>
  <c r="BJ149" i="18" s="1"/>
  <c r="BJ42" i="18"/>
  <c r="BJ137" i="18" s="1"/>
  <c r="BJ34" i="18"/>
  <c r="BJ129" i="18" s="1"/>
  <c r="BJ22" i="18"/>
  <c r="BJ117" i="18" s="1"/>
  <c r="BJ14" i="18"/>
  <c r="BJ109" i="18" s="1"/>
  <c r="BJ62" i="18"/>
  <c r="BJ157" i="18" s="1"/>
  <c r="BJ57" i="18"/>
  <c r="BJ152" i="18" s="1"/>
  <c r="BJ49" i="18"/>
  <c r="BJ144" i="18" s="1"/>
  <c r="BJ37" i="18"/>
  <c r="BJ132" i="18" s="1"/>
  <c r="BJ29" i="18"/>
  <c r="BJ124" i="18" s="1"/>
  <c r="BJ25" i="18"/>
  <c r="BJ120" i="18" s="1"/>
  <c r="BJ17" i="18"/>
  <c r="BJ112" i="18" s="1"/>
  <c r="BJ63" i="18"/>
  <c r="BJ158" i="18" s="1"/>
  <c r="BJ55" i="18"/>
  <c r="BJ150" i="18" s="1"/>
  <c r="BJ47" i="18"/>
  <c r="BJ142" i="18" s="1"/>
  <c r="BJ43" i="18"/>
  <c r="BJ138" i="18" s="1"/>
  <c r="BJ35" i="18"/>
  <c r="BJ130" i="18" s="1"/>
  <c r="BJ23" i="18"/>
  <c r="BJ118" i="18" s="1"/>
  <c r="BJ15" i="18"/>
  <c r="BJ110" i="18" s="1"/>
  <c r="BJ20" i="18"/>
  <c r="BJ115" i="18" s="1"/>
  <c r="BJ40" i="18"/>
  <c r="BJ135" i="18" s="1"/>
  <c r="BJ32" i="18"/>
  <c r="BJ127" i="18" s="1"/>
  <c r="BJ52" i="18"/>
  <c r="BJ147" i="18" s="1"/>
  <c r="BI57" i="11"/>
  <c r="BI268" i="18"/>
  <c r="BI99" i="18" s="1"/>
  <c r="BI67" i="11" s="1"/>
  <c r="BJ265" i="18"/>
  <c r="BH186" i="18"/>
  <c r="BH96" i="18" s="1"/>
  <c r="BH26" i="9"/>
  <c r="BH46" i="9" s="1"/>
  <c r="BI91" i="18"/>
  <c r="BI108" i="18"/>
  <c r="W85" i="11"/>
  <c r="W72" i="19"/>
  <c r="BI112" i="11"/>
  <c r="BJ108" i="11"/>
  <c r="BJ11" i="19"/>
  <c r="BJ12" i="19"/>
  <c r="BJ10" i="19"/>
  <c r="BD77" i="11"/>
  <c r="BG26" i="19"/>
  <c r="V132" i="11"/>
  <c r="V14" i="11"/>
  <c r="V11" i="11"/>
  <c r="BJ307" i="18"/>
  <c r="BI312" i="18"/>
  <c r="BI102" i="18" s="1"/>
  <c r="BI70" i="11" s="1"/>
  <c r="BF159" i="11"/>
  <c r="BF14" i="9"/>
  <c r="BK303" i="18"/>
  <c r="BK101" i="18" s="1"/>
  <c r="BK69" i="11" s="1"/>
  <c r="BL300" i="18"/>
  <c r="BI5" i="19"/>
  <c r="BI5" i="18"/>
  <c r="BI5" i="16"/>
  <c r="BI5" i="15"/>
  <c r="BI152" i="11"/>
  <c r="BJ7" i="11"/>
  <c r="BI5" i="9"/>
  <c r="BG51" i="19"/>
  <c r="BG158" i="11" s="1"/>
  <c r="BG23" i="19"/>
  <c r="BK275" i="18"/>
  <c r="BJ295" i="18"/>
  <c r="BJ100" i="18" s="1"/>
  <c r="BJ68" i="11" s="1"/>
  <c r="BG24" i="19"/>
  <c r="BG28" i="19"/>
  <c r="BK101" i="11"/>
  <c r="BI320" i="18"/>
  <c r="BI103" i="18" s="1"/>
  <c r="BI71" i="11" s="1"/>
  <c r="BJ316" i="18"/>
  <c r="BI49" i="16"/>
  <c r="BI18" i="16" s="1"/>
  <c r="BI58" i="11" s="1"/>
  <c r="BJ45" i="16"/>
  <c r="BH12" i="9"/>
  <c r="BH60" i="11"/>
  <c r="BK220" i="18"/>
  <c r="BL217" i="18"/>
  <c r="BM56" i="16"/>
  <c r="BL59" i="16"/>
  <c r="BL19" i="16" s="1"/>
  <c r="BL59" i="11" s="1"/>
  <c r="BH61" i="19"/>
  <c r="BH59" i="19"/>
  <c r="BH60" i="19"/>
  <c r="BH57" i="19"/>
  <c r="BH23" i="19" s="1"/>
  <c r="BH62" i="19"/>
  <c r="BH46" i="19"/>
  <c r="BH47" i="19"/>
  <c r="BH50" i="19"/>
  <c r="BH48" i="19"/>
  <c r="BH58" i="19"/>
  <c r="BH49" i="19"/>
  <c r="BG27" i="19"/>
  <c r="BH25" i="9"/>
  <c r="BH45" i="9" s="1"/>
  <c r="BF73" i="11" l="1"/>
  <c r="BL139" i="11"/>
  <c r="BK166" i="11"/>
  <c r="BH52" i="9"/>
  <c r="BH26" i="19"/>
  <c r="BH28" i="19"/>
  <c r="BH51" i="19"/>
  <c r="BH158" i="11" s="1"/>
  <c r="BH14" i="9" s="1"/>
  <c r="BJ5" i="19"/>
  <c r="BJ5" i="18"/>
  <c r="BJ5" i="15"/>
  <c r="BJ5" i="16"/>
  <c r="BJ152" i="11"/>
  <c r="BK7" i="11"/>
  <c r="BJ5" i="9"/>
  <c r="BJ112" i="11"/>
  <c r="BK108" i="11"/>
  <c r="BE77" i="11"/>
  <c r="BL220" i="18"/>
  <c r="BM217" i="18"/>
  <c r="BL101" i="11"/>
  <c r="BH104" i="18"/>
  <c r="BH64" i="11"/>
  <c r="BH63" i="11" s="1"/>
  <c r="BH13" i="9" s="1"/>
  <c r="BK258" i="18"/>
  <c r="BL247" i="18"/>
  <c r="BL4" i="19"/>
  <c r="BL4" i="18"/>
  <c r="BL4" i="16"/>
  <c r="BL4" i="15"/>
  <c r="BM4" i="11"/>
  <c r="BL6" i="11"/>
  <c r="BL5" i="11"/>
  <c r="BL81" i="11" s="1"/>
  <c r="BL83" i="11" s="1"/>
  <c r="BL4" i="9"/>
  <c r="BN56" i="16"/>
  <c r="BM59" i="16"/>
  <c r="BM19" i="16" s="1"/>
  <c r="BM59" i="11" s="1"/>
  <c r="BH25" i="19"/>
  <c r="BJ268" i="18"/>
  <c r="BJ99" i="18" s="1"/>
  <c r="BJ67" i="11" s="1"/>
  <c r="BK265" i="18"/>
  <c r="BJ98" i="18"/>
  <c r="BJ66" i="11" s="1"/>
  <c r="BJ28" i="9"/>
  <c r="BJ48" i="9" s="1"/>
  <c r="BJ213" i="18"/>
  <c r="BJ238" i="18" s="1"/>
  <c r="BJ97" i="18" s="1"/>
  <c r="BJ65" i="11" s="1"/>
  <c r="BK199" i="18"/>
  <c r="BH24" i="19"/>
  <c r="BH61" i="11"/>
  <c r="BJ27" i="9"/>
  <c r="BJ47" i="9" s="1"/>
  <c r="BL228" i="18"/>
  <c r="BM224" i="18"/>
  <c r="BK307" i="18"/>
  <c r="BJ312" i="18"/>
  <c r="BJ102" i="18" s="1"/>
  <c r="BJ70" i="11" s="1"/>
  <c r="W164" i="11"/>
  <c r="W167" i="11" s="1"/>
  <c r="W73" i="19"/>
  <c r="BI56" i="11"/>
  <c r="BF77" i="11"/>
  <c r="BK90" i="18"/>
  <c r="BK185" i="18" s="1"/>
  <c r="BK85" i="18"/>
  <c r="BK180" i="18" s="1"/>
  <c r="BK88" i="18"/>
  <c r="BK183" i="18" s="1"/>
  <c r="BK86" i="18"/>
  <c r="BK181" i="18" s="1"/>
  <c r="BK89" i="18"/>
  <c r="BK184" i="18" s="1"/>
  <c r="BK87" i="18"/>
  <c r="BK182" i="18" s="1"/>
  <c r="BK80" i="18"/>
  <c r="BK175" i="18" s="1"/>
  <c r="BK71" i="18"/>
  <c r="BK166" i="18" s="1"/>
  <c r="BK63" i="18"/>
  <c r="BK158" i="18" s="1"/>
  <c r="BK83" i="18"/>
  <c r="BK178" i="18" s="1"/>
  <c r="BK74" i="18"/>
  <c r="BK169" i="18" s="1"/>
  <c r="BK66" i="18"/>
  <c r="BK161" i="18" s="1"/>
  <c r="BK78" i="18"/>
  <c r="BK173" i="18" s="1"/>
  <c r="BK69" i="18"/>
  <c r="BK164" i="18" s="1"/>
  <c r="BK81" i="18"/>
  <c r="BK176" i="18" s="1"/>
  <c r="BK72" i="18"/>
  <c r="BK167" i="18" s="1"/>
  <c r="BK64" i="18"/>
  <c r="BK159" i="18" s="1"/>
  <c r="BK84" i="18"/>
  <c r="BK179" i="18" s="1"/>
  <c r="BK67" i="18"/>
  <c r="BK162" i="18" s="1"/>
  <c r="BK79" i="18"/>
  <c r="BK174" i="18" s="1"/>
  <c r="BK70" i="18"/>
  <c r="BK165" i="18" s="1"/>
  <c r="BK82" i="18"/>
  <c r="BK177" i="18" s="1"/>
  <c r="BK73" i="18"/>
  <c r="BK168" i="18" s="1"/>
  <c r="BK68" i="18"/>
  <c r="BK163" i="18" s="1"/>
  <c r="BK53" i="18"/>
  <c r="BK148" i="18" s="1"/>
  <c r="BK41" i="18"/>
  <c r="BK136" i="18" s="1"/>
  <c r="BK33" i="18"/>
  <c r="BK128" i="18" s="1"/>
  <c r="BK21" i="18"/>
  <c r="BK116" i="18" s="1"/>
  <c r="BK13" i="18"/>
  <c r="BK56" i="18"/>
  <c r="BK151" i="18" s="1"/>
  <c r="BK48" i="18"/>
  <c r="BK143" i="18" s="1"/>
  <c r="BK36" i="18"/>
  <c r="BK131" i="18" s="1"/>
  <c r="BK24" i="18"/>
  <c r="BK119" i="18" s="1"/>
  <c r="BK16" i="18"/>
  <c r="BK111" i="18" s="1"/>
  <c r="BK59" i="18"/>
  <c r="BK154" i="18" s="1"/>
  <c r="BK51" i="18"/>
  <c r="BK146" i="18" s="1"/>
  <c r="BK39" i="18"/>
  <c r="BK134" i="18" s="1"/>
  <c r="BK31" i="18"/>
  <c r="BK126" i="18" s="1"/>
  <c r="BK19" i="18"/>
  <c r="BK114" i="18" s="1"/>
  <c r="BK54" i="18"/>
  <c r="BK149" i="18" s="1"/>
  <c r="BK42" i="18"/>
  <c r="BK137" i="18" s="1"/>
  <c r="BK34" i="18"/>
  <c r="BK129" i="18" s="1"/>
  <c r="BK22" i="18"/>
  <c r="BK117" i="18" s="1"/>
  <c r="BK14" i="18"/>
  <c r="BK109" i="18" s="1"/>
  <c r="BK62" i="18"/>
  <c r="BK157" i="18" s="1"/>
  <c r="BK57" i="18"/>
  <c r="BK152" i="18" s="1"/>
  <c r="BK49" i="18"/>
  <c r="BK144" i="18" s="1"/>
  <c r="BK37" i="18"/>
  <c r="BK132" i="18" s="1"/>
  <c r="BK29" i="18"/>
  <c r="BK124" i="18" s="1"/>
  <c r="BK25" i="18"/>
  <c r="BK120" i="18" s="1"/>
  <c r="BK17" i="18"/>
  <c r="BK112" i="18" s="1"/>
  <c r="BK52" i="18"/>
  <c r="BK147" i="18" s="1"/>
  <c r="BK40" i="18"/>
  <c r="BK135" i="18" s="1"/>
  <c r="BK32" i="18"/>
  <c r="BK127" i="18" s="1"/>
  <c r="BK20" i="18"/>
  <c r="BK115" i="18" s="1"/>
  <c r="BK58" i="18"/>
  <c r="BK153" i="18" s="1"/>
  <c r="BK50" i="18"/>
  <c r="BK145" i="18" s="1"/>
  <c r="BK38" i="18"/>
  <c r="BK133" i="18" s="1"/>
  <c r="BK30" i="18"/>
  <c r="BK125" i="18" s="1"/>
  <c r="BK18" i="18"/>
  <c r="BK113" i="18" s="1"/>
  <c r="BK15" i="18"/>
  <c r="BK110" i="18" s="1"/>
  <c r="BK35" i="18"/>
  <c r="BK130" i="18" s="1"/>
  <c r="BK65" i="18"/>
  <c r="BK160" i="18" s="1"/>
  <c r="BK55" i="18"/>
  <c r="BK150" i="18" s="1"/>
  <c r="BK23" i="18"/>
  <c r="BK118" i="18" s="1"/>
  <c r="BK43" i="18"/>
  <c r="BK138" i="18" s="1"/>
  <c r="BK47" i="18"/>
  <c r="BK142" i="18" s="1"/>
  <c r="BH63" i="19"/>
  <c r="BH75" i="11" s="1"/>
  <c r="BH151" i="11" s="1"/>
  <c r="BJ49" i="16"/>
  <c r="BJ18" i="16" s="1"/>
  <c r="BJ58" i="11" s="1"/>
  <c r="BK45" i="16"/>
  <c r="BG29" i="19"/>
  <c r="BG103" i="11" s="1"/>
  <c r="BG105" i="11" s="1"/>
  <c r="W150" i="11"/>
  <c r="W86" i="11"/>
  <c r="W138" i="11"/>
  <c r="BI20" i="16"/>
  <c r="BK38" i="16"/>
  <c r="BK17" i="16" s="1"/>
  <c r="BL25" i="16"/>
  <c r="BJ5" i="14"/>
  <c r="BK4" i="14"/>
  <c r="BJ6" i="14"/>
  <c r="BL235" i="18"/>
  <c r="BM232" i="18"/>
  <c r="BK12" i="19"/>
  <c r="BK10" i="19"/>
  <c r="BK11" i="19"/>
  <c r="BH27" i="19"/>
  <c r="BL275" i="18"/>
  <c r="BK295" i="18"/>
  <c r="BK100" i="18" s="1"/>
  <c r="BK68" i="11" s="1"/>
  <c r="BG159" i="11"/>
  <c r="BG14" i="9"/>
  <c r="BI61" i="19"/>
  <c r="BI60" i="19"/>
  <c r="BI57" i="19"/>
  <c r="BI59" i="19"/>
  <c r="BI50" i="19"/>
  <c r="BI48" i="19"/>
  <c r="BI62" i="19"/>
  <c r="BI46" i="19"/>
  <c r="BI49" i="19"/>
  <c r="BI58" i="19"/>
  <c r="BI47" i="19"/>
  <c r="BI186" i="18"/>
  <c r="BI96" i="18" s="1"/>
  <c r="BI26" i="9"/>
  <c r="BI46" i="9" s="1"/>
  <c r="BI52" i="9" s="1"/>
  <c r="BJ25" i="9"/>
  <c r="BJ45" i="9" s="1"/>
  <c r="BJ20" i="16"/>
  <c r="BJ57" i="11"/>
  <c r="BJ320" i="18"/>
  <c r="BJ103" i="18" s="1"/>
  <c r="BJ71" i="11" s="1"/>
  <c r="BK316" i="18"/>
  <c r="BL303" i="18"/>
  <c r="BL101" i="18" s="1"/>
  <c r="BL69" i="11" s="1"/>
  <c r="BM300" i="18"/>
  <c r="V12" i="11"/>
  <c r="V13" i="11"/>
  <c r="BI45" i="19"/>
  <c r="BJ91" i="18"/>
  <c r="BJ108" i="18"/>
  <c r="BG72" i="11"/>
  <c r="BG61" i="11"/>
  <c r="E9" i="6" l="1"/>
  <c r="W153" i="11"/>
  <c r="BM139" i="11"/>
  <c r="BL166" i="11"/>
  <c r="BJ45" i="19"/>
  <c r="BH159" i="11"/>
  <c r="BH72" i="11"/>
  <c r="BH73" i="11" s="1"/>
  <c r="BI25" i="19"/>
  <c r="BH29" i="19"/>
  <c r="BH103" i="11" s="1"/>
  <c r="BH105" i="11" s="1"/>
  <c r="BJ56" i="11"/>
  <c r="BJ60" i="11" s="1"/>
  <c r="BI24" i="19"/>
  <c r="BI27" i="19"/>
  <c r="BK27" i="9"/>
  <c r="BK47" i="9" s="1"/>
  <c r="BM228" i="18"/>
  <c r="BN224" i="18"/>
  <c r="BM4" i="19"/>
  <c r="BM4" i="18"/>
  <c r="BM4" i="16"/>
  <c r="BM4" i="15"/>
  <c r="BM6" i="11"/>
  <c r="BM5" i="11"/>
  <c r="BM81" i="11" s="1"/>
  <c r="BM83" i="11" s="1"/>
  <c r="BN4" i="11"/>
  <c r="BM4" i="9"/>
  <c r="BK213" i="18"/>
  <c r="BK238" i="18" s="1"/>
  <c r="BK97" i="18" s="1"/>
  <c r="BK65" i="11" s="1"/>
  <c r="BL199" i="18"/>
  <c r="BK112" i="11"/>
  <c r="BL108" i="11"/>
  <c r="BL295" i="18"/>
  <c r="BL100" i="18" s="1"/>
  <c r="BL68" i="11" s="1"/>
  <c r="BM275" i="18"/>
  <c r="BK5" i="14"/>
  <c r="BL4" i="14"/>
  <c r="BK6" i="14"/>
  <c r="BM101" i="11"/>
  <c r="BJ61" i="19"/>
  <c r="BJ62" i="19"/>
  <c r="BJ60" i="19"/>
  <c r="BJ57" i="19"/>
  <c r="BJ23" i="19" s="1"/>
  <c r="BJ58" i="19"/>
  <c r="BJ59" i="19"/>
  <c r="BJ47" i="19"/>
  <c r="BJ50" i="19"/>
  <c r="BJ48" i="19"/>
  <c r="BJ49" i="19"/>
  <c r="BJ46" i="19"/>
  <c r="BG76" i="11"/>
  <c r="BG73" i="11"/>
  <c r="BM303" i="18"/>
  <c r="BM101" i="18" s="1"/>
  <c r="BM69" i="11" s="1"/>
  <c r="BN300" i="18"/>
  <c r="BI26" i="19"/>
  <c r="BK49" i="16"/>
  <c r="BK18" i="16" s="1"/>
  <c r="BK58" i="11" s="1"/>
  <c r="BL45" i="16"/>
  <c r="BI12" i="9"/>
  <c r="BI60" i="11"/>
  <c r="BL90" i="18"/>
  <c r="BL185" i="18" s="1"/>
  <c r="BL88" i="18"/>
  <c r="BL183" i="18" s="1"/>
  <c r="BL86" i="18"/>
  <c r="BL181" i="18" s="1"/>
  <c r="BL89" i="18"/>
  <c r="BL184" i="18" s="1"/>
  <c r="BL87" i="18"/>
  <c r="BL182" i="18" s="1"/>
  <c r="BL85" i="18"/>
  <c r="BL180" i="18" s="1"/>
  <c r="BL83" i="18"/>
  <c r="BL178" i="18" s="1"/>
  <c r="BL74" i="18"/>
  <c r="BL169" i="18" s="1"/>
  <c r="BL66" i="18"/>
  <c r="BL161" i="18" s="1"/>
  <c r="BL78" i="18"/>
  <c r="BL173" i="18" s="1"/>
  <c r="BL69" i="18"/>
  <c r="BL164" i="18" s="1"/>
  <c r="BL81" i="18"/>
  <c r="BL176" i="18" s="1"/>
  <c r="BL72" i="18"/>
  <c r="BL167" i="18" s="1"/>
  <c r="BL64" i="18"/>
  <c r="BL159" i="18" s="1"/>
  <c r="BL84" i="18"/>
  <c r="BL179" i="18" s="1"/>
  <c r="BL67" i="18"/>
  <c r="BL162" i="18" s="1"/>
  <c r="BL79" i="18"/>
  <c r="BL174" i="18" s="1"/>
  <c r="BL70" i="18"/>
  <c r="BL165" i="18" s="1"/>
  <c r="BL82" i="18"/>
  <c r="BL177" i="18" s="1"/>
  <c r="BL73" i="18"/>
  <c r="BL168" i="18" s="1"/>
  <c r="BL65" i="18"/>
  <c r="BL160" i="18" s="1"/>
  <c r="BL68" i="18"/>
  <c r="BL163" i="18" s="1"/>
  <c r="BL80" i="18"/>
  <c r="BL175" i="18" s="1"/>
  <c r="BL71" i="18"/>
  <c r="BL166" i="18" s="1"/>
  <c r="BL63" i="18"/>
  <c r="BL158" i="18" s="1"/>
  <c r="BL56" i="18"/>
  <c r="BL151" i="18" s="1"/>
  <c r="BL48" i="18"/>
  <c r="BL143" i="18" s="1"/>
  <c r="BL36" i="18"/>
  <c r="BL131" i="18" s="1"/>
  <c r="BL24" i="18"/>
  <c r="BL119" i="18" s="1"/>
  <c r="BL16" i="18"/>
  <c r="BL111" i="18" s="1"/>
  <c r="BL59" i="18"/>
  <c r="BL154" i="18" s="1"/>
  <c r="BL51" i="18"/>
  <c r="BL146" i="18" s="1"/>
  <c r="BL39" i="18"/>
  <c r="BL134" i="18" s="1"/>
  <c r="BL31" i="18"/>
  <c r="BL126" i="18" s="1"/>
  <c r="BL19" i="18"/>
  <c r="BL114" i="18" s="1"/>
  <c r="BL54" i="18"/>
  <c r="BL149" i="18" s="1"/>
  <c r="BL42" i="18"/>
  <c r="BL137" i="18" s="1"/>
  <c r="BL34" i="18"/>
  <c r="BL129" i="18" s="1"/>
  <c r="BL22" i="18"/>
  <c r="BL117" i="18" s="1"/>
  <c r="BL14" i="18"/>
  <c r="BL109" i="18" s="1"/>
  <c r="BL62" i="18"/>
  <c r="BL157" i="18" s="1"/>
  <c r="BL57" i="18"/>
  <c r="BL152" i="18" s="1"/>
  <c r="BL49" i="18"/>
  <c r="BL144" i="18" s="1"/>
  <c r="BL37" i="18"/>
  <c r="BL132" i="18" s="1"/>
  <c r="BL29" i="18"/>
  <c r="BL124" i="18" s="1"/>
  <c r="BL25" i="18"/>
  <c r="BL120" i="18" s="1"/>
  <c r="BL17" i="18"/>
  <c r="BL112" i="18" s="1"/>
  <c r="BL52" i="18"/>
  <c r="BL147" i="18" s="1"/>
  <c r="BL40" i="18"/>
  <c r="BL135" i="18" s="1"/>
  <c r="BL32" i="18"/>
  <c r="BL127" i="18" s="1"/>
  <c r="BL20" i="18"/>
  <c r="BL115" i="18" s="1"/>
  <c r="BL55" i="18"/>
  <c r="BL150" i="18" s="1"/>
  <c r="BL47" i="18"/>
  <c r="BL142" i="18" s="1"/>
  <c r="BL43" i="18"/>
  <c r="BL138" i="18" s="1"/>
  <c r="BL35" i="18"/>
  <c r="BL130" i="18" s="1"/>
  <c r="BL23" i="18"/>
  <c r="BL118" i="18" s="1"/>
  <c r="BL15" i="18"/>
  <c r="BL110" i="18" s="1"/>
  <c r="BL53" i="18"/>
  <c r="BL148" i="18" s="1"/>
  <c r="BL41" i="18"/>
  <c r="BL136" i="18" s="1"/>
  <c r="BL33" i="18"/>
  <c r="BL128" i="18" s="1"/>
  <c r="BL21" i="18"/>
  <c r="BL116" i="18" s="1"/>
  <c r="BL13" i="18"/>
  <c r="BL58" i="18"/>
  <c r="BL153" i="18" s="1"/>
  <c r="BL30" i="18"/>
  <c r="BL125" i="18" s="1"/>
  <c r="BL50" i="18"/>
  <c r="BL145" i="18" s="1"/>
  <c r="BL18" i="18"/>
  <c r="BL113" i="18" s="1"/>
  <c r="BL38" i="18"/>
  <c r="BL133" i="18" s="1"/>
  <c r="BJ186" i="18"/>
  <c r="BJ96" i="18" s="1"/>
  <c r="BJ26" i="9"/>
  <c r="BJ46" i="9" s="1"/>
  <c r="BJ52" i="9" s="1"/>
  <c r="BI28" i="19"/>
  <c r="BL38" i="16"/>
  <c r="BL17" i="16" s="1"/>
  <c r="BM25" i="16"/>
  <c r="BK91" i="18"/>
  <c r="BK108" i="18"/>
  <c r="W128" i="11"/>
  <c r="W130" i="11" s="1"/>
  <c r="W120" i="11"/>
  <c r="W125" i="11" s="1"/>
  <c r="X71" i="19"/>
  <c r="X79" i="11" s="1"/>
  <c r="BN59" i="16"/>
  <c r="BN19" i="16" s="1"/>
  <c r="BN59" i="11" s="1"/>
  <c r="BO56" i="16"/>
  <c r="BL10" i="19"/>
  <c r="BL11" i="19"/>
  <c r="BL12" i="19"/>
  <c r="BM220" i="18"/>
  <c r="BN217" i="18"/>
  <c r="BK5" i="19"/>
  <c r="BK5" i="15"/>
  <c r="BK5" i="18"/>
  <c r="BK152" i="11"/>
  <c r="BK5" i="16"/>
  <c r="BL7" i="11"/>
  <c r="BK5" i="9"/>
  <c r="BK320" i="18"/>
  <c r="BK103" i="18" s="1"/>
  <c r="BK71" i="11" s="1"/>
  <c r="BL316" i="18"/>
  <c r="BI104" i="18"/>
  <c r="BI64" i="11"/>
  <c r="BI63" i="11" s="1"/>
  <c r="BI13" i="9" s="1"/>
  <c r="BK57" i="11"/>
  <c r="BL265" i="18"/>
  <c r="BK268" i="18"/>
  <c r="BK99" i="18" s="1"/>
  <c r="BK67" i="11" s="1"/>
  <c r="BL258" i="18"/>
  <c r="BM247" i="18"/>
  <c r="BI51" i="19"/>
  <c r="BI158" i="11" s="1"/>
  <c r="BI23" i="19"/>
  <c r="BI63" i="19"/>
  <c r="BI75" i="11" s="1"/>
  <c r="BI151" i="11" s="1"/>
  <c r="BK25" i="9"/>
  <c r="BK45" i="9" s="1"/>
  <c r="BK98" i="18"/>
  <c r="BK66" i="11" s="1"/>
  <c r="BK28" i="9"/>
  <c r="BK48" i="9" s="1"/>
  <c r="BM235" i="18"/>
  <c r="BN232" i="18"/>
  <c r="W140" i="11"/>
  <c r="BK312" i="18"/>
  <c r="BK102" i="18" s="1"/>
  <c r="BK70" i="11" s="1"/>
  <c r="BL307" i="18"/>
  <c r="BJ12" i="9" l="1"/>
  <c r="W171" i="11"/>
  <c r="W93" i="11"/>
  <c r="W98" i="11" s="1"/>
  <c r="W114" i="11" s="1"/>
  <c r="W15" i="11" s="1"/>
  <c r="BH76" i="11"/>
  <c r="BM166" i="11"/>
  <c r="BN139" i="11"/>
  <c r="BK20" i="16"/>
  <c r="BJ27" i="19"/>
  <c r="BK56" i="11"/>
  <c r="BJ25" i="19"/>
  <c r="BJ51" i="19"/>
  <c r="BJ158" i="11" s="1"/>
  <c r="BJ14" i="9" s="1"/>
  <c r="BI29" i="19"/>
  <c r="BI103" i="11" s="1"/>
  <c r="BI105" i="11" s="1"/>
  <c r="BJ28" i="19"/>
  <c r="BK45" i="19"/>
  <c r="BL213" i="18"/>
  <c r="BL238" i="18" s="1"/>
  <c r="BL97" i="18" s="1"/>
  <c r="BL65" i="11" s="1"/>
  <c r="BM199" i="18"/>
  <c r="BM38" i="16"/>
  <c r="BM17" i="16" s="1"/>
  <c r="BN25" i="16"/>
  <c r="BN303" i="18"/>
  <c r="BN101" i="18" s="1"/>
  <c r="BN69" i="11" s="1"/>
  <c r="BO300" i="18"/>
  <c r="BL6" i="14"/>
  <c r="BL5" i="14"/>
  <c r="BM4" i="14"/>
  <c r="BM258" i="18"/>
  <c r="BN247" i="18"/>
  <c r="BL312" i="18"/>
  <c r="BL102" i="18" s="1"/>
  <c r="BL70" i="11" s="1"/>
  <c r="BM307" i="18"/>
  <c r="BL57" i="11"/>
  <c r="BJ61" i="11"/>
  <c r="BM90" i="18"/>
  <c r="BM185" i="18" s="1"/>
  <c r="BM86" i="18"/>
  <c r="BM181" i="18" s="1"/>
  <c r="BM89" i="18"/>
  <c r="BM184" i="18" s="1"/>
  <c r="BM87" i="18"/>
  <c r="BM182" i="18" s="1"/>
  <c r="BM85" i="18"/>
  <c r="BM180" i="18" s="1"/>
  <c r="BM88" i="18"/>
  <c r="BM183" i="18" s="1"/>
  <c r="BM78" i="18"/>
  <c r="BM173" i="18" s="1"/>
  <c r="BM69" i="18"/>
  <c r="BM164" i="18" s="1"/>
  <c r="BM81" i="18"/>
  <c r="BM176" i="18" s="1"/>
  <c r="BM72" i="18"/>
  <c r="BM167" i="18" s="1"/>
  <c r="BM64" i="18"/>
  <c r="BM159" i="18" s="1"/>
  <c r="BM84" i="18"/>
  <c r="BM179" i="18" s="1"/>
  <c r="BM67" i="18"/>
  <c r="BM162" i="18" s="1"/>
  <c r="BM79" i="18"/>
  <c r="BM174" i="18" s="1"/>
  <c r="BM70" i="18"/>
  <c r="BM165" i="18" s="1"/>
  <c r="BM82" i="18"/>
  <c r="BM177" i="18" s="1"/>
  <c r="BM73" i="18"/>
  <c r="BM168" i="18" s="1"/>
  <c r="BM65" i="18"/>
  <c r="BM160" i="18" s="1"/>
  <c r="BM68" i="18"/>
  <c r="BM163" i="18" s="1"/>
  <c r="BM80" i="18"/>
  <c r="BM175" i="18" s="1"/>
  <c r="BM71" i="18"/>
  <c r="BM166" i="18" s="1"/>
  <c r="BM83" i="18"/>
  <c r="BM178" i="18" s="1"/>
  <c r="BM74" i="18"/>
  <c r="BM169" i="18" s="1"/>
  <c r="BM66" i="18"/>
  <c r="BM161" i="18" s="1"/>
  <c r="BM59" i="18"/>
  <c r="BM154" i="18" s="1"/>
  <c r="BM51" i="18"/>
  <c r="BM146" i="18" s="1"/>
  <c r="BM39" i="18"/>
  <c r="BM134" i="18" s="1"/>
  <c r="BM31" i="18"/>
  <c r="BM126" i="18" s="1"/>
  <c r="BM19" i="18"/>
  <c r="BM114" i="18" s="1"/>
  <c r="BM54" i="18"/>
  <c r="BM149" i="18" s="1"/>
  <c r="BM42" i="18"/>
  <c r="BM137" i="18" s="1"/>
  <c r="BM34" i="18"/>
  <c r="BM129" i="18" s="1"/>
  <c r="BM22" i="18"/>
  <c r="BM117" i="18" s="1"/>
  <c r="BM14" i="18"/>
  <c r="BM109" i="18" s="1"/>
  <c r="BM62" i="18"/>
  <c r="BM157" i="18" s="1"/>
  <c r="BM57" i="18"/>
  <c r="BM152" i="18" s="1"/>
  <c r="BM49" i="18"/>
  <c r="BM144" i="18" s="1"/>
  <c r="BM37" i="18"/>
  <c r="BM132" i="18" s="1"/>
  <c r="BM29" i="18"/>
  <c r="BM124" i="18" s="1"/>
  <c r="BM25" i="18"/>
  <c r="BM120" i="18" s="1"/>
  <c r="BM17" i="18"/>
  <c r="BM112" i="18" s="1"/>
  <c r="BM52" i="18"/>
  <c r="BM147" i="18" s="1"/>
  <c r="BM40" i="18"/>
  <c r="BM135" i="18" s="1"/>
  <c r="BM32" i="18"/>
  <c r="BM127" i="18" s="1"/>
  <c r="BM20" i="18"/>
  <c r="BM115" i="18" s="1"/>
  <c r="BM55" i="18"/>
  <c r="BM150" i="18" s="1"/>
  <c r="BM47" i="18"/>
  <c r="BM142" i="18" s="1"/>
  <c r="BM43" i="18"/>
  <c r="BM138" i="18" s="1"/>
  <c r="BM35" i="18"/>
  <c r="BM130" i="18" s="1"/>
  <c r="BM23" i="18"/>
  <c r="BM118" i="18" s="1"/>
  <c r="BM15" i="18"/>
  <c r="BM110" i="18" s="1"/>
  <c r="BM58" i="18"/>
  <c r="BM153" i="18" s="1"/>
  <c r="BM50" i="18"/>
  <c r="BM145" i="18" s="1"/>
  <c r="BM38" i="18"/>
  <c r="BM133" i="18" s="1"/>
  <c r="BM30" i="18"/>
  <c r="BM125" i="18" s="1"/>
  <c r="BM18" i="18"/>
  <c r="BM113" i="18" s="1"/>
  <c r="BM56" i="18"/>
  <c r="BM151" i="18" s="1"/>
  <c r="BM48" i="18"/>
  <c r="BM143" i="18" s="1"/>
  <c r="BM36" i="18"/>
  <c r="BM131" i="18" s="1"/>
  <c r="BM24" i="18"/>
  <c r="BM119" i="18" s="1"/>
  <c r="BM16" i="18"/>
  <c r="BM111" i="18" s="1"/>
  <c r="BM63" i="18"/>
  <c r="BM158" i="18" s="1"/>
  <c r="BM13" i="18"/>
  <c r="BM33" i="18"/>
  <c r="BM128" i="18" s="1"/>
  <c r="BM53" i="18"/>
  <c r="BM148" i="18" s="1"/>
  <c r="BM21" i="18"/>
  <c r="BM116" i="18" s="1"/>
  <c r="BM41" i="18"/>
  <c r="BM136" i="18" s="1"/>
  <c r="BN235" i="18"/>
  <c r="BO232" i="18"/>
  <c r="BM265" i="18"/>
  <c r="BL268" i="18"/>
  <c r="BL99" i="18" s="1"/>
  <c r="BL67" i="11" s="1"/>
  <c r="BL5" i="19"/>
  <c r="BL5" i="18"/>
  <c r="BL5" i="15"/>
  <c r="D133" i="12" a="1"/>
  <c r="D133" i="12" s="1"/>
  <c r="D127" i="12" a="1"/>
  <c r="D127" i="12" s="1"/>
  <c r="D111" i="12" a="1"/>
  <c r="D111" i="12" s="1"/>
  <c r="D95" i="12" a="1"/>
  <c r="D95" i="12" s="1"/>
  <c r="D82" i="12" a="1"/>
  <c r="D82" i="12" s="1"/>
  <c r="D76" i="12" a="1"/>
  <c r="D76" i="12" s="1"/>
  <c r="D68" i="12" a="1"/>
  <c r="D68" i="12" s="1"/>
  <c r="D101" i="12" a="1"/>
  <c r="D101" i="12" s="1"/>
  <c r="D135" i="12" a="1"/>
  <c r="D135" i="12" s="1"/>
  <c r="D129" i="12" a="1"/>
  <c r="D129" i="12" s="1"/>
  <c r="D121" i="12" a="1"/>
  <c r="D121" i="12" s="1"/>
  <c r="D86" i="12" a="1"/>
  <c r="D86" i="12" s="1"/>
  <c r="BL152" i="11"/>
  <c r="BL5" i="16"/>
  <c r="D102" i="12" a="1"/>
  <c r="D102" i="12" s="1"/>
  <c r="E133" i="12" a="1"/>
  <c r="E133" i="12" s="1"/>
  <c r="D130" i="12" a="1"/>
  <c r="D130" i="12" s="1"/>
  <c r="E127" i="12" a="1"/>
  <c r="E127" i="12" s="1"/>
  <c r="D122" i="12" a="1"/>
  <c r="D122" i="12" s="1"/>
  <c r="D110" i="12" a="1"/>
  <c r="D110" i="12" s="1"/>
  <c r="D94" i="12" a="1"/>
  <c r="D94" i="12" s="1"/>
  <c r="D81" i="12" a="1"/>
  <c r="D81" i="12" s="1"/>
  <c r="D75" i="12" a="1"/>
  <c r="D75" i="12" s="1"/>
  <c r="D67" i="12" a="1"/>
  <c r="D67" i="12" s="1"/>
  <c r="D84" i="12" a="1"/>
  <c r="D84" i="12" s="1"/>
  <c r="D79" i="12" a="1"/>
  <c r="D79" i="12" s="1"/>
  <c r="D69" i="12" a="1"/>
  <c r="D69" i="12" s="1"/>
  <c r="D128" i="12" a="1"/>
  <c r="D128" i="12" s="1"/>
  <c r="E95" i="12" a="1"/>
  <c r="E95" i="12" s="1"/>
  <c r="E76" i="12" a="1"/>
  <c r="E76" i="12" s="1"/>
  <c r="D70" i="12" a="1"/>
  <c r="D70" i="12" s="1"/>
  <c r="D66" i="12" a="1"/>
  <c r="D66" i="12" s="1"/>
  <c r="E135" i="12" a="1"/>
  <c r="E135" i="12" s="1"/>
  <c r="D96" i="12" a="1"/>
  <c r="D96" i="12" s="1"/>
  <c r="D77" i="12" a="1"/>
  <c r="D77" i="12" s="1"/>
  <c r="E82" i="12" a="1"/>
  <c r="E82" i="12" s="1"/>
  <c r="E129" i="12" a="1"/>
  <c r="E129" i="12" s="1"/>
  <c r="E121" i="12" a="1"/>
  <c r="E121" i="12" s="1"/>
  <c r="D97" i="12" a="1"/>
  <c r="D97" i="12" s="1"/>
  <c r="D93" i="12" a="1"/>
  <c r="D93" i="12" s="1"/>
  <c r="D74" i="12" a="1"/>
  <c r="D74" i="12" s="1"/>
  <c r="D134" i="12" a="1"/>
  <c r="D134" i="12" s="1"/>
  <c r="D112" i="12" a="1"/>
  <c r="D112" i="12" s="1"/>
  <c r="D83" i="12" a="1"/>
  <c r="D83" i="12" s="1"/>
  <c r="E68" i="12" a="1"/>
  <c r="E68" i="12" s="1"/>
  <c r="BM7" i="11"/>
  <c r="E86" i="12" a="1"/>
  <c r="E86" i="12" s="1"/>
  <c r="BL5" i="9"/>
  <c r="E81" i="12" a="1"/>
  <c r="E81" i="12" s="1"/>
  <c r="E122" i="12" a="1"/>
  <c r="E122" i="12" s="1"/>
  <c r="E102" i="12" a="1"/>
  <c r="E102" i="12" s="1"/>
  <c r="E97" i="12" a="1"/>
  <c r="E97" i="12" s="1"/>
  <c r="E94" i="12" a="1"/>
  <c r="E94" i="12" s="1"/>
  <c r="E130" i="12" a="1"/>
  <c r="E130" i="12" s="1"/>
  <c r="E110" i="12" a="1"/>
  <c r="E110" i="12" s="1"/>
  <c r="E69" i="12" a="1"/>
  <c r="E69" i="12" s="1"/>
  <c r="E77" i="12" a="1"/>
  <c r="E77" i="12" s="1"/>
  <c r="E128" i="12" a="1"/>
  <c r="E128" i="12" s="1"/>
  <c r="E83" i="12" a="1"/>
  <c r="E83" i="12" s="1"/>
  <c r="E74" i="12" a="1"/>
  <c r="E74" i="12" s="1"/>
  <c r="E112" i="12" a="1"/>
  <c r="E112" i="12" s="1"/>
  <c r="E75" i="12" a="1"/>
  <c r="E75" i="12" s="1"/>
  <c r="E84" i="12" a="1"/>
  <c r="E84" i="12" s="1"/>
  <c r="E134" i="12" a="1"/>
  <c r="E134" i="12" s="1"/>
  <c r="E79" i="12" a="1"/>
  <c r="E79" i="12" s="1"/>
  <c r="E70" i="12" a="1"/>
  <c r="E70" i="12" s="1"/>
  <c r="E96" i="12" a="1"/>
  <c r="E96" i="12" s="1"/>
  <c r="E67" i="12" a="1"/>
  <c r="E67" i="12" s="1"/>
  <c r="F86" i="12" a="1"/>
  <c r="F86" i="12" s="1"/>
  <c r="F127" i="12" a="1"/>
  <c r="F127" i="12" s="1"/>
  <c r="F83" i="12" a="1"/>
  <c r="F83" i="12" s="1"/>
  <c r="F122" i="12" a="1"/>
  <c r="F122" i="12" s="1"/>
  <c r="F78" i="12" a="1"/>
  <c r="F78" i="12" s="1"/>
  <c r="F77" i="12" a="1"/>
  <c r="F77" i="12" s="1"/>
  <c r="F102" i="12" a="1"/>
  <c r="F102" i="12" s="1"/>
  <c r="F95" i="12" a="1"/>
  <c r="F95" i="12" s="1"/>
  <c r="F69" i="12" a="1"/>
  <c r="F69" i="12" s="1"/>
  <c r="F84" i="12" a="1"/>
  <c r="F84" i="12" s="1"/>
  <c r="F94" i="12" a="1"/>
  <c r="F94" i="12" s="1"/>
  <c r="F82" i="12" a="1"/>
  <c r="F82" i="12" s="1"/>
  <c r="F134" i="12" a="1"/>
  <c r="F134" i="12" s="1"/>
  <c r="F97" i="12" a="1"/>
  <c r="F97" i="12" s="1"/>
  <c r="F135" i="12" a="1"/>
  <c r="F135" i="12" s="1"/>
  <c r="F81" i="12" a="1"/>
  <c r="F81" i="12" s="1"/>
  <c r="F76" i="12" a="1"/>
  <c r="F76" i="12" s="1"/>
  <c r="F128" i="12" a="1"/>
  <c r="F128" i="12" s="1"/>
  <c r="F129" i="12" a="1"/>
  <c r="F129" i="12" s="1"/>
  <c r="F75" i="12" a="1"/>
  <c r="F75" i="12" s="1"/>
  <c r="F68" i="12" a="1"/>
  <c r="F68" i="12" s="1"/>
  <c r="F74" i="12" a="1"/>
  <c r="F74" i="12" s="1"/>
  <c r="F121" i="12" a="1"/>
  <c r="F121" i="12" s="1"/>
  <c r="F67" i="12" a="1"/>
  <c r="F67" i="12" s="1"/>
  <c r="F112" i="12" a="1"/>
  <c r="F112" i="12" s="1"/>
  <c r="F70" i="12" a="1"/>
  <c r="F70" i="12" s="1"/>
  <c r="F133" i="12" a="1"/>
  <c r="F133" i="12" s="1"/>
  <c r="F96" i="12" a="1"/>
  <c r="F96" i="12" s="1"/>
  <c r="F130" i="12" a="1"/>
  <c r="F130" i="12" s="1"/>
  <c r="F79" i="12" a="1"/>
  <c r="F79" i="12" s="1"/>
  <c r="G127" i="12" a="1"/>
  <c r="G127" i="12" s="1"/>
  <c r="G112" i="12" a="1"/>
  <c r="G112" i="12" s="1"/>
  <c r="G84" i="12" a="1"/>
  <c r="G84" i="12" s="1"/>
  <c r="G82" i="12" a="1"/>
  <c r="G82" i="12" s="1"/>
  <c r="G83" i="12" a="1"/>
  <c r="G83" i="12" s="1"/>
  <c r="G96" i="12" a="1"/>
  <c r="G96" i="12" s="1"/>
  <c r="G70" i="12" a="1"/>
  <c r="G70" i="12" s="1"/>
  <c r="G95" i="12" a="1"/>
  <c r="G95" i="12" s="1"/>
  <c r="G78" i="12" a="1"/>
  <c r="G78" i="12" s="1"/>
  <c r="G86" i="12" a="1"/>
  <c r="G86" i="12" s="1"/>
  <c r="G130" i="12" a="1"/>
  <c r="G130" i="12" s="1"/>
  <c r="G81" i="12" a="1"/>
  <c r="G81" i="12" s="1"/>
  <c r="G122" i="12" a="1"/>
  <c r="G122" i="12" s="1"/>
  <c r="G77" i="12" a="1"/>
  <c r="G77" i="12" s="1"/>
  <c r="G135" i="12" a="1"/>
  <c r="G135" i="12" s="1"/>
  <c r="G76" i="12" a="1"/>
  <c r="G76" i="12" s="1"/>
  <c r="G69" i="12" a="1"/>
  <c r="G69" i="12" s="1"/>
  <c r="G129" i="12" a="1"/>
  <c r="G129" i="12" s="1"/>
  <c r="G133" i="12" a="1"/>
  <c r="G133" i="12" s="1"/>
  <c r="G94" i="12" a="1"/>
  <c r="G94" i="12" s="1"/>
  <c r="G79" i="12" a="1"/>
  <c r="G79" i="12" s="1"/>
  <c r="G134" i="12" a="1"/>
  <c r="G134" i="12" s="1"/>
  <c r="G121" i="12" a="1"/>
  <c r="G121" i="12" s="1"/>
  <c r="G75" i="12" a="1"/>
  <c r="G75" i="12" s="1"/>
  <c r="G102" i="12" a="1"/>
  <c r="G102" i="12" s="1"/>
  <c r="G74" i="12" a="1"/>
  <c r="G74" i="12" s="1"/>
  <c r="G128" i="12" a="1"/>
  <c r="G128" i="12" s="1"/>
  <c r="G67" i="12" a="1"/>
  <c r="G67" i="12" s="1"/>
  <c r="G68" i="12" a="1"/>
  <c r="G68" i="12" s="1"/>
  <c r="G97" i="12" a="1"/>
  <c r="G97" i="12" s="1"/>
  <c r="H135" i="12" a="1"/>
  <c r="H135" i="12" s="1"/>
  <c r="H130" i="12" a="1"/>
  <c r="H130" i="12" s="1"/>
  <c r="H77" i="12" a="1"/>
  <c r="H77" i="12" s="1"/>
  <c r="H79" i="12" a="1"/>
  <c r="H79" i="12" s="1"/>
  <c r="H129" i="12" a="1"/>
  <c r="H129" i="12" s="1"/>
  <c r="H122" i="12" a="1"/>
  <c r="H122" i="12" s="1"/>
  <c r="H97" i="12" a="1"/>
  <c r="H97" i="12" s="1"/>
  <c r="H69" i="12" a="1"/>
  <c r="H69" i="12" s="1"/>
  <c r="H127" i="12" a="1"/>
  <c r="H127" i="12" s="1"/>
  <c r="H96" i="12" a="1"/>
  <c r="H96" i="12" s="1"/>
  <c r="H95" i="12" a="1"/>
  <c r="H95" i="12" s="1"/>
  <c r="H121" i="12" a="1"/>
  <c r="H121" i="12" s="1"/>
  <c r="H128" i="12" a="1"/>
  <c r="H128" i="12" s="1"/>
  <c r="H82" i="12" a="1"/>
  <c r="H82" i="12" s="1"/>
  <c r="H94" i="12" a="1"/>
  <c r="H94" i="12" s="1"/>
  <c r="H74" i="12" a="1"/>
  <c r="H74" i="12" s="1"/>
  <c r="H70" i="12" a="1"/>
  <c r="H70" i="12" s="1"/>
  <c r="H84" i="12" a="1"/>
  <c r="H84" i="12" s="1"/>
  <c r="H86" i="12" a="1"/>
  <c r="H86" i="12" s="1"/>
  <c r="H81" i="12" a="1"/>
  <c r="H81" i="12" s="1"/>
  <c r="H83" i="12" a="1"/>
  <c r="H83" i="12" s="1"/>
  <c r="H68" i="12" a="1"/>
  <c r="H68" i="12" s="1"/>
  <c r="H75" i="12" a="1"/>
  <c r="H75" i="12" s="1"/>
  <c r="H112" i="12" a="1"/>
  <c r="H112" i="12" s="1"/>
  <c r="H133" i="12" a="1"/>
  <c r="H133" i="12" s="1"/>
  <c r="H102" i="12" a="1"/>
  <c r="H102" i="12" s="1"/>
  <c r="H134" i="12" a="1"/>
  <c r="H134" i="12" s="1"/>
  <c r="H67" i="12" a="1"/>
  <c r="H67" i="12" s="1"/>
  <c r="X85" i="11"/>
  <c r="X72" i="19"/>
  <c r="BI72" i="11"/>
  <c r="BI61" i="11"/>
  <c r="BM295" i="18"/>
  <c r="BM100" i="18" s="1"/>
  <c r="BM68" i="11" s="1"/>
  <c r="BN275" i="18"/>
  <c r="BM12" i="19"/>
  <c r="BM11" i="19"/>
  <c r="BM10" i="19"/>
  <c r="BL320" i="18"/>
  <c r="BL103" i="18" s="1"/>
  <c r="BL71" i="11" s="1"/>
  <c r="BM316" i="18"/>
  <c r="BH77" i="11"/>
  <c r="BK61" i="19"/>
  <c r="BK62" i="19"/>
  <c r="BK57" i="19"/>
  <c r="BK58" i="19"/>
  <c r="BK60" i="19"/>
  <c r="BK50" i="19"/>
  <c r="BK49" i="19"/>
  <c r="BK59" i="19"/>
  <c r="BK47" i="19"/>
  <c r="BK46" i="19"/>
  <c r="BK48" i="19"/>
  <c r="BO217" i="18"/>
  <c r="BN220" i="18"/>
  <c r="BI159" i="11"/>
  <c r="BI14" i="9"/>
  <c r="BG77" i="11"/>
  <c r="BJ63" i="19"/>
  <c r="BJ75" i="11" s="1"/>
  <c r="BJ151" i="11" s="1"/>
  <c r="BN228" i="18"/>
  <c r="BO224" i="18"/>
  <c r="BK12" i="9"/>
  <c r="BK60" i="11"/>
  <c r="W132" i="11"/>
  <c r="W11" i="11"/>
  <c r="W14" i="11"/>
  <c r="BL91" i="18"/>
  <c r="BL45" i="19" s="1"/>
  <c r="BL108" i="18"/>
  <c r="BL49" i="16"/>
  <c r="BL18" i="16" s="1"/>
  <c r="BL58" i="11" s="1"/>
  <c r="BM45" i="16"/>
  <c r="BJ24" i="19"/>
  <c r="BL112" i="11"/>
  <c r="BM108" i="11"/>
  <c r="BN4" i="19"/>
  <c r="BN4" i="18"/>
  <c r="BN4" i="15"/>
  <c r="BN4" i="16"/>
  <c r="BN5" i="11"/>
  <c r="BO4" i="11"/>
  <c r="BN6" i="11"/>
  <c r="BN4" i="9"/>
  <c r="BL27" i="9"/>
  <c r="BL47" i="9" s="1"/>
  <c r="BL25" i="9"/>
  <c r="BL45" i="9" s="1"/>
  <c r="BL98" i="18"/>
  <c r="BL66" i="11" s="1"/>
  <c r="BL28" i="9"/>
  <c r="BL48" i="9" s="1"/>
  <c r="BO59" i="16"/>
  <c r="BO19" i="16" s="1"/>
  <c r="BO59" i="11" s="1"/>
  <c r="BP56" i="16"/>
  <c r="BK186" i="18"/>
  <c r="BK96" i="18" s="1"/>
  <c r="BK26" i="9"/>
  <c r="BK46" i="9" s="1"/>
  <c r="BK52" i="9" s="1"/>
  <c r="BJ104" i="18"/>
  <c r="BJ64" i="11"/>
  <c r="BJ63" i="11" s="1"/>
  <c r="BJ13" i="9" s="1"/>
  <c r="BJ26" i="19"/>
  <c r="BN101" i="11"/>
  <c r="D71" i="12" l="1"/>
  <c r="X147" i="11"/>
  <c r="W18" i="9"/>
  <c r="BO139" i="11"/>
  <c r="BN166" i="11"/>
  <c r="BJ159" i="11"/>
  <c r="BJ29" i="19"/>
  <c r="BJ103" i="11" s="1"/>
  <c r="BJ105" i="11" s="1"/>
  <c r="BK27" i="19"/>
  <c r="G85" i="12"/>
  <c r="F85" i="12"/>
  <c r="E78" i="12"/>
  <c r="BK26" i="19"/>
  <c r="BK63" i="19"/>
  <c r="BK75" i="11" s="1"/>
  <c r="BK151" i="11" s="1"/>
  <c r="D113" i="12"/>
  <c r="BO4" i="19"/>
  <c r="BO4" i="18"/>
  <c r="BO4" i="15"/>
  <c r="BO4" i="16"/>
  <c r="BO5" i="11"/>
  <c r="BO81" i="11" s="1"/>
  <c r="BO83" i="11" s="1"/>
  <c r="BP4" i="11"/>
  <c r="BO6" i="11"/>
  <c r="BO4" i="9"/>
  <c r="BM5" i="19"/>
  <c r="BM5" i="18"/>
  <c r="BM152" i="11"/>
  <c r="BM5" i="16"/>
  <c r="BM5" i="15"/>
  <c r="BN7" i="11"/>
  <c r="BM5" i="9"/>
  <c r="BO235" i="18"/>
  <c r="BP232" i="18"/>
  <c r="BL20" i="16"/>
  <c r="BK61" i="11"/>
  <c r="BK24" i="19"/>
  <c r="D85" i="12"/>
  <c r="BO303" i="18"/>
  <c r="BO101" i="18" s="1"/>
  <c r="BO69" i="11" s="1"/>
  <c r="BP300" i="18"/>
  <c r="BM213" i="18"/>
  <c r="BM238" i="18" s="1"/>
  <c r="BM97" i="18" s="1"/>
  <c r="BM65" i="11" s="1"/>
  <c r="BN199" i="18"/>
  <c r="BO101" i="11"/>
  <c r="BM49" i="16"/>
  <c r="BM18" i="16" s="1"/>
  <c r="BM58" i="11" s="1"/>
  <c r="BN45" i="16"/>
  <c r="BL186" i="18"/>
  <c r="BL96" i="18" s="1"/>
  <c r="BL26" i="9"/>
  <c r="BL46" i="9" s="1"/>
  <c r="BL52" i="9" s="1"/>
  <c r="BK25" i="19"/>
  <c r="D103" i="12"/>
  <c r="BM312" i="18"/>
  <c r="BM102" i="18" s="1"/>
  <c r="BM70" i="11" s="1"/>
  <c r="BN307" i="18"/>
  <c r="BM320" i="18"/>
  <c r="BM103" i="18" s="1"/>
  <c r="BM71" i="11" s="1"/>
  <c r="BN316" i="18"/>
  <c r="BI76" i="11"/>
  <c r="BI73" i="11"/>
  <c r="H85" i="12"/>
  <c r="BN38" i="16"/>
  <c r="BN17" i="16" s="1"/>
  <c r="BO25" i="16"/>
  <c r="BK51" i="19"/>
  <c r="BK158" i="11" s="1"/>
  <c r="BK23" i="19"/>
  <c r="BN10" i="19"/>
  <c r="BN12" i="19"/>
  <c r="BN11" i="19"/>
  <c r="X164" i="11"/>
  <c r="X167" i="11" s="1"/>
  <c r="X73" i="19"/>
  <c r="E85" i="12"/>
  <c r="D78" i="12"/>
  <c r="BL61" i="19"/>
  <c r="BL62" i="19"/>
  <c r="BL57" i="19"/>
  <c r="BL23" i="19" s="1"/>
  <c r="BL58" i="19"/>
  <c r="BL59" i="19"/>
  <c r="BL50" i="19"/>
  <c r="BL48" i="19"/>
  <c r="BL60" i="19"/>
  <c r="BL49" i="19"/>
  <c r="BL46" i="19"/>
  <c r="BL47" i="19"/>
  <c r="BN258" i="18"/>
  <c r="BO247" i="18"/>
  <c r="BM57" i="11"/>
  <c r="BN295" i="18"/>
  <c r="BN100" i="18" s="1"/>
  <c r="BN68" i="11" s="1"/>
  <c r="BO275" i="18"/>
  <c r="BK104" i="18"/>
  <c r="BK64" i="11"/>
  <c r="BK63" i="11" s="1"/>
  <c r="BK13" i="9" s="1"/>
  <c r="BM112" i="11"/>
  <c r="BN108" i="11"/>
  <c r="BK28" i="19"/>
  <c r="X150" i="11"/>
  <c r="X153" i="11" s="1"/>
  <c r="X86" i="11"/>
  <c r="X138" i="11"/>
  <c r="D98" i="12"/>
  <c r="D11" i="12" s="1"/>
  <c r="BM91" i="18"/>
  <c r="BM108" i="18"/>
  <c r="BM25" i="9"/>
  <c r="BM45" i="9" s="1"/>
  <c r="BM27" i="9"/>
  <c r="BM47" i="9" s="1"/>
  <c r="BJ72" i="11"/>
  <c r="BM98" i="18"/>
  <c r="BM66" i="11" s="1"/>
  <c r="BM28" i="9"/>
  <c r="BM48" i="9" s="1"/>
  <c r="BN86" i="18"/>
  <c r="BN181" i="18" s="1"/>
  <c r="BN90" i="18"/>
  <c r="BN185" i="18" s="1"/>
  <c r="BN89" i="18"/>
  <c r="BN184" i="18" s="1"/>
  <c r="BN87" i="18"/>
  <c r="BN182" i="18" s="1"/>
  <c r="BN85" i="18"/>
  <c r="BN180" i="18" s="1"/>
  <c r="BN88" i="18"/>
  <c r="BN183" i="18" s="1"/>
  <c r="BN81" i="18"/>
  <c r="BN176" i="18" s="1"/>
  <c r="BN72" i="18"/>
  <c r="BN167" i="18" s="1"/>
  <c r="BN64" i="18"/>
  <c r="BN159" i="18" s="1"/>
  <c r="BN84" i="18"/>
  <c r="BN179" i="18" s="1"/>
  <c r="BN67" i="18"/>
  <c r="BN162" i="18" s="1"/>
  <c r="BN79" i="18"/>
  <c r="BN174" i="18" s="1"/>
  <c r="BN70" i="18"/>
  <c r="BN165" i="18" s="1"/>
  <c r="BN82" i="18"/>
  <c r="BN177" i="18" s="1"/>
  <c r="BN73" i="18"/>
  <c r="BN168" i="18" s="1"/>
  <c r="BN65" i="18"/>
  <c r="BN160" i="18" s="1"/>
  <c r="BN68" i="18"/>
  <c r="BN163" i="18" s="1"/>
  <c r="BN80" i="18"/>
  <c r="BN175" i="18" s="1"/>
  <c r="BN71" i="18"/>
  <c r="BN166" i="18" s="1"/>
  <c r="BN63" i="18"/>
  <c r="BN158" i="18" s="1"/>
  <c r="BN83" i="18"/>
  <c r="BN178" i="18" s="1"/>
  <c r="BN74" i="18"/>
  <c r="BN169" i="18" s="1"/>
  <c r="BN66" i="18"/>
  <c r="BN161" i="18" s="1"/>
  <c r="BN78" i="18"/>
  <c r="BN173" i="18" s="1"/>
  <c r="BN69" i="18"/>
  <c r="BN164" i="18" s="1"/>
  <c r="BN54" i="18"/>
  <c r="BN149" i="18" s="1"/>
  <c r="BN42" i="18"/>
  <c r="BN137" i="18" s="1"/>
  <c r="BN34" i="18"/>
  <c r="BN129" i="18" s="1"/>
  <c r="BN22" i="18"/>
  <c r="BN117" i="18" s="1"/>
  <c r="BN14" i="18"/>
  <c r="BN109" i="18" s="1"/>
  <c r="BN62" i="18"/>
  <c r="BN157" i="18" s="1"/>
  <c r="BN57" i="18"/>
  <c r="BN152" i="18" s="1"/>
  <c r="BN49" i="18"/>
  <c r="BN144" i="18" s="1"/>
  <c r="BN37" i="18"/>
  <c r="BN132" i="18" s="1"/>
  <c r="BN29" i="18"/>
  <c r="BN124" i="18" s="1"/>
  <c r="BN25" i="18"/>
  <c r="BN120" i="18" s="1"/>
  <c r="BN17" i="18"/>
  <c r="BN112" i="18" s="1"/>
  <c r="BN52" i="18"/>
  <c r="BN147" i="18" s="1"/>
  <c r="BN40" i="18"/>
  <c r="BN135" i="18" s="1"/>
  <c r="BN32" i="18"/>
  <c r="BN127" i="18" s="1"/>
  <c r="BN20" i="18"/>
  <c r="BN115" i="18" s="1"/>
  <c r="BN55" i="18"/>
  <c r="BN150" i="18" s="1"/>
  <c r="BN47" i="18"/>
  <c r="BN142" i="18" s="1"/>
  <c r="BN43" i="18"/>
  <c r="BN138" i="18" s="1"/>
  <c r="BN35" i="18"/>
  <c r="BN130" i="18" s="1"/>
  <c r="BN23" i="18"/>
  <c r="BN118" i="18" s="1"/>
  <c r="BN15" i="18"/>
  <c r="BN110" i="18" s="1"/>
  <c r="BN58" i="18"/>
  <c r="BN153" i="18" s="1"/>
  <c r="BN50" i="18"/>
  <c r="BN145" i="18" s="1"/>
  <c r="BN38" i="18"/>
  <c r="BN133" i="18" s="1"/>
  <c r="BN30" i="18"/>
  <c r="BN125" i="18" s="1"/>
  <c r="BN18" i="18"/>
  <c r="BN113" i="18" s="1"/>
  <c r="BN53" i="18"/>
  <c r="BN148" i="18" s="1"/>
  <c r="BN41" i="18"/>
  <c r="BN136" i="18" s="1"/>
  <c r="BN33" i="18"/>
  <c r="BN128" i="18" s="1"/>
  <c r="BN21" i="18"/>
  <c r="BN116" i="18" s="1"/>
  <c r="BN13" i="18"/>
  <c r="BN59" i="18"/>
  <c r="BN154" i="18" s="1"/>
  <c r="BN51" i="18"/>
  <c r="BN146" i="18" s="1"/>
  <c r="BN39" i="18"/>
  <c r="BN134" i="18" s="1"/>
  <c r="BN31" i="18"/>
  <c r="BN126" i="18" s="1"/>
  <c r="BN19" i="18"/>
  <c r="BN114" i="18" s="1"/>
  <c r="BN24" i="18"/>
  <c r="BN119" i="18" s="1"/>
  <c r="BN48" i="18"/>
  <c r="BN143" i="18" s="1"/>
  <c r="BN16" i="18"/>
  <c r="BN111" i="18" s="1"/>
  <c r="BN36" i="18"/>
  <c r="BN131" i="18" s="1"/>
  <c r="BN56" i="18"/>
  <c r="BN151" i="18" s="1"/>
  <c r="BP59" i="16"/>
  <c r="BP19" i="16" s="1"/>
  <c r="BP59" i="11" s="1"/>
  <c r="BQ56" i="16"/>
  <c r="W13" i="11"/>
  <c r="W12" i="11"/>
  <c r="BO228" i="18"/>
  <c r="BP224" i="18"/>
  <c r="BP217" i="18"/>
  <c r="BO220" i="18"/>
  <c r="BN265" i="18"/>
  <c r="BM268" i="18"/>
  <c r="BM99" i="18" s="1"/>
  <c r="BM67" i="11" s="1"/>
  <c r="BL56" i="11"/>
  <c r="BM6" i="14"/>
  <c r="BM5" i="14"/>
  <c r="BN4" i="14"/>
  <c r="X93" i="11" l="1"/>
  <c r="X98" i="11" s="1"/>
  <c r="X114" i="11" s="1"/>
  <c r="X171" i="11"/>
  <c r="BO166" i="11"/>
  <c r="BP139" i="11"/>
  <c r="BM45" i="19"/>
  <c r="H46" i="12"/>
  <c r="D87" i="12"/>
  <c r="D15" i="12" s="1"/>
  <c r="BM20" i="16"/>
  <c r="D14" i="12"/>
  <c r="BL24" i="19"/>
  <c r="BM56" i="11"/>
  <c r="BM12" i="9" s="1"/>
  <c r="D105" i="12"/>
  <c r="D13" i="12" s="1"/>
  <c r="BN27" i="9"/>
  <c r="BN47" i="9" s="1"/>
  <c r="BN112" i="11"/>
  <c r="BO108" i="11"/>
  <c r="BL27" i="19"/>
  <c r="BK159" i="11"/>
  <c r="BK14" i="9"/>
  <c r="BI77" i="11"/>
  <c r="BL104" i="18"/>
  <c r="BL64" i="11"/>
  <c r="BL63" i="11" s="1"/>
  <c r="BL13" i="9" s="1"/>
  <c r="BP303" i="18"/>
  <c r="BP101" i="18" s="1"/>
  <c r="BP69" i="11" s="1"/>
  <c r="BQ300" i="18"/>
  <c r="BL12" i="9"/>
  <c r="BL60" i="11"/>
  <c r="BP220" i="18"/>
  <c r="BQ217" i="18"/>
  <c r="BM186" i="18"/>
  <c r="BM96" i="18" s="1"/>
  <c r="BM26" i="9"/>
  <c r="BM46" i="9" s="1"/>
  <c r="BM52" i="9" s="1"/>
  <c r="BO38" i="16"/>
  <c r="BO17" i="16" s="1"/>
  <c r="BP25" i="16"/>
  <c r="BN320" i="18"/>
  <c r="BN103" i="18" s="1"/>
  <c r="BN71" i="11" s="1"/>
  <c r="BO316" i="18"/>
  <c r="BQ232" i="18"/>
  <c r="BP235" i="18"/>
  <c r="BO265" i="18"/>
  <c r="BN268" i="18"/>
  <c r="BN99" i="18" s="1"/>
  <c r="BN67" i="11" s="1"/>
  <c r="BL26" i="19"/>
  <c r="X128" i="11"/>
  <c r="X130" i="11" s="1"/>
  <c r="X120" i="11"/>
  <c r="X125" i="11" s="1"/>
  <c r="Y71" i="19"/>
  <c r="Y79" i="11" s="1"/>
  <c r="BN57" i="11"/>
  <c r="BN49" i="16"/>
  <c r="BN18" i="16" s="1"/>
  <c r="BN58" i="11" s="1"/>
  <c r="BO45" i="16"/>
  <c r="BM62" i="19"/>
  <c r="BM58" i="19"/>
  <c r="BM59" i="19"/>
  <c r="BM57" i="19"/>
  <c r="BM60" i="19"/>
  <c r="BM46" i="19"/>
  <c r="BM61" i="19"/>
  <c r="BM50" i="19"/>
  <c r="BM48" i="19"/>
  <c r="BM49" i="19"/>
  <c r="BM47" i="19"/>
  <c r="BP4" i="19"/>
  <c r="BP4" i="18"/>
  <c r="BP4" i="15"/>
  <c r="BP4" i="16"/>
  <c r="BP5" i="11"/>
  <c r="BP81" i="11" s="1"/>
  <c r="BP83" i="11" s="1"/>
  <c r="BQ4" i="11"/>
  <c r="BP6" i="11"/>
  <c r="BP4" i="9"/>
  <c r="BP228" i="18"/>
  <c r="BQ224" i="18"/>
  <c r="BN91" i="18"/>
  <c r="BN108" i="18"/>
  <c r="BL28" i="19"/>
  <c r="BN312" i="18"/>
  <c r="BN102" i="18" s="1"/>
  <c r="BN70" i="11" s="1"/>
  <c r="BO307" i="18"/>
  <c r="X140" i="11"/>
  <c r="X15" i="11" s="1"/>
  <c r="BO258" i="18"/>
  <c r="BP247" i="18"/>
  <c r="BP101" i="11"/>
  <c r="BN5" i="19"/>
  <c r="BN5" i="18"/>
  <c r="BN5" i="16"/>
  <c r="BN5" i="15"/>
  <c r="BN152" i="11"/>
  <c r="BO7" i="11"/>
  <c r="BN5" i="9"/>
  <c r="BO4" i="14"/>
  <c r="BN6" i="14"/>
  <c r="BN5" i="14"/>
  <c r="BL51" i="19"/>
  <c r="BL158" i="11" s="1"/>
  <c r="BN98" i="18"/>
  <c r="BN66" i="11" s="1"/>
  <c r="BN28" i="9"/>
  <c r="BN48" i="9" s="1"/>
  <c r="BQ59" i="16"/>
  <c r="BQ19" i="16" s="1"/>
  <c r="BQ59" i="11" s="1"/>
  <c r="BR56" i="16"/>
  <c r="BJ76" i="11"/>
  <c r="BJ73" i="11"/>
  <c r="BO295" i="18"/>
  <c r="BO100" i="18" s="1"/>
  <c r="BO68" i="11" s="1"/>
  <c r="BP275" i="18"/>
  <c r="BL25" i="19"/>
  <c r="BN213" i="18"/>
  <c r="BN238" i="18" s="1"/>
  <c r="BN97" i="18" s="1"/>
  <c r="BN65" i="11" s="1"/>
  <c r="BO199" i="18"/>
  <c r="BK72" i="11"/>
  <c r="BO90" i="18"/>
  <c r="BO185" i="18" s="1"/>
  <c r="BO89" i="18"/>
  <c r="BO184" i="18" s="1"/>
  <c r="BO87" i="18"/>
  <c r="BO182" i="18" s="1"/>
  <c r="BO85" i="18"/>
  <c r="BO180" i="18" s="1"/>
  <c r="BO88" i="18"/>
  <c r="BO183" i="18" s="1"/>
  <c r="BO86" i="18"/>
  <c r="BO181" i="18" s="1"/>
  <c r="BO84" i="18"/>
  <c r="BO179" i="18" s="1"/>
  <c r="BO67" i="18"/>
  <c r="BO162" i="18" s="1"/>
  <c r="BO79" i="18"/>
  <c r="BO174" i="18" s="1"/>
  <c r="BO70" i="18"/>
  <c r="BO165" i="18" s="1"/>
  <c r="BO82" i="18"/>
  <c r="BO177" i="18" s="1"/>
  <c r="BO73" i="18"/>
  <c r="BO168" i="18" s="1"/>
  <c r="BO65" i="18"/>
  <c r="BO160" i="18" s="1"/>
  <c r="BO68" i="18"/>
  <c r="BO163" i="18" s="1"/>
  <c r="BO80" i="18"/>
  <c r="BO175" i="18" s="1"/>
  <c r="BO71" i="18"/>
  <c r="BO166" i="18" s="1"/>
  <c r="BO63" i="18"/>
  <c r="BO158" i="18" s="1"/>
  <c r="BO83" i="18"/>
  <c r="BO178" i="18" s="1"/>
  <c r="BO74" i="18"/>
  <c r="BO169" i="18" s="1"/>
  <c r="BO66" i="18"/>
  <c r="BO161" i="18" s="1"/>
  <c r="BO78" i="18"/>
  <c r="BO173" i="18" s="1"/>
  <c r="BO69" i="18"/>
  <c r="BO164" i="18" s="1"/>
  <c r="BO81" i="18"/>
  <c r="BO176" i="18" s="1"/>
  <c r="BO72" i="18"/>
  <c r="BO167" i="18" s="1"/>
  <c r="BO64" i="18"/>
  <c r="BO159" i="18" s="1"/>
  <c r="BO62" i="18"/>
  <c r="BO157" i="18" s="1"/>
  <c r="BO57" i="18"/>
  <c r="BO152" i="18" s="1"/>
  <c r="BO49" i="18"/>
  <c r="BO144" i="18" s="1"/>
  <c r="BO37" i="18"/>
  <c r="BO132" i="18" s="1"/>
  <c r="BO29" i="18"/>
  <c r="BO124" i="18" s="1"/>
  <c r="BO25" i="18"/>
  <c r="BO120" i="18" s="1"/>
  <c r="BO17" i="18"/>
  <c r="BO112" i="18" s="1"/>
  <c r="BO52" i="18"/>
  <c r="BO147" i="18" s="1"/>
  <c r="BO40" i="18"/>
  <c r="BO135" i="18" s="1"/>
  <c r="BO32" i="18"/>
  <c r="BO127" i="18" s="1"/>
  <c r="BO20" i="18"/>
  <c r="BO115" i="18" s="1"/>
  <c r="BO55" i="18"/>
  <c r="BO150" i="18" s="1"/>
  <c r="BO47" i="18"/>
  <c r="BO142" i="18" s="1"/>
  <c r="BO43" i="18"/>
  <c r="BO138" i="18" s="1"/>
  <c r="BO35" i="18"/>
  <c r="BO130" i="18" s="1"/>
  <c r="BO23" i="18"/>
  <c r="BO118" i="18" s="1"/>
  <c r="BO15" i="18"/>
  <c r="BO110" i="18" s="1"/>
  <c r="BO58" i="18"/>
  <c r="BO153" i="18" s="1"/>
  <c r="BO50" i="18"/>
  <c r="BO145" i="18" s="1"/>
  <c r="BO38" i="18"/>
  <c r="BO133" i="18" s="1"/>
  <c r="BO30" i="18"/>
  <c r="BO125" i="18" s="1"/>
  <c r="BO18" i="18"/>
  <c r="BO113" i="18" s="1"/>
  <c r="BO53" i="18"/>
  <c r="BO148" i="18" s="1"/>
  <c r="BO41" i="18"/>
  <c r="BO136" i="18" s="1"/>
  <c r="BO33" i="18"/>
  <c r="BO128" i="18" s="1"/>
  <c r="BO21" i="18"/>
  <c r="BO116" i="18" s="1"/>
  <c r="BO13" i="18"/>
  <c r="BO56" i="18"/>
  <c r="BO151" i="18" s="1"/>
  <c r="BO48" i="18"/>
  <c r="BO143" i="18" s="1"/>
  <c r="BO36" i="18"/>
  <c r="BO131" i="18" s="1"/>
  <c r="BO24" i="18"/>
  <c r="BO119" i="18" s="1"/>
  <c r="BO16" i="18"/>
  <c r="BO111" i="18" s="1"/>
  <c r="BO54" i="18"/>
  <c r="BO149" i="18" s="1"/>
  <c r="BO42" i="18"/>
  <c r="BO137" i="18" s="1"/>
  <c r="BO34" i="18"/>
  <c r="BO129" i="18" s="1"/>
  <c r="BO22" i="18"/>
  <c r="BO117" i="18" s="1"/>
  <c r="BO14" i="18"/>
  <c r="BO109" i="18" s="1"/>
  <c r="BO31" i="18"/>
  <c r="BO126" i="18" s="1"/>
  <c r="BO51" i="18"/>
  <c r="BO146" i="18" s="1"/>
  <c r="BO19" i="18"/>
  <c r="BO114" i="18" s="1"/>
  <c r="BO39" i="18"/>
  <c r="BO134" i="18" s="1"/>
  <c r="BO59" i="18"/>
  <c r="BO154" i="18" s="1"/>
  <c r="BL63" i="19"/>
  <c r="BL75" i="11" s="1"/>
  <c r="BK29" i="19"/>
  <c r="BK103" i="11" s="1"/>
  <c r="BO11" i="19"/>
  <c r="BO12" i="19"/>
  <c r="BO10" i="19"/>
  <c r="BM60" i="11" l="1"/>
  <c r="Y147" i="11"/>
  <c r="X18" i="9"/>
  <c r="BQ139" i="11"/>
  <c r="BP166" i="11"/>
  <c r="BL29" i="19"/>
  <c r="BL103" i="11" s="1"/>
  <c r="BL105" i="11" s="1"/>
  <c r="D12" i="12"/>
  <c r="BM28" i="19"/>
  <c r="BM26" i="19"/>
  <c r="BM27" i="19"/>
  <c r="BJ77" i="11"/>
  <c r="BO6" i="14"/>
  <c r="BO5" i="14"/>
  <c r="BP4" i="14"/>
  <c r="BN62" i="19"/>
  <c r="BN58" i="19"/>
  <c r="BN59" i="19"/>
  <c r="BN60" i="19"/>
  <c r="BN49" i="19"/>
  <c r="BN46" i="19"/>
  <c r="BN57" i="19"/>
  <c r="BN47" i="19"/>
  <c r="BN50" i="19"/>
  <c r="BN61" i="19"/>
  <c r="BN48" i="19"/>
  <c r="BM63" i="19"/>
  <c r="BM75" i="11" s="1"/>
  <c r="BM151" i="11" s="1"/>
  <c r="BO112" i="11"/>
  <c r="BP108" i="11"/>
  <c r="BN186" i="18"/>
  <c r="BN96" i="18" s="1"/>
  <c r="BN26" i="9"/>
  <c r="BN46" i="9" s="1"/>
  <c r="X132" i="11"/>
  <c r="X14" i="11"/>
  <c r="X11" i="11"/>
  <c r="BO213" i="18"/>
  <c r="BO238" i="18" s="1"/>
  <c r="BO97" i="18" s="1"/>
  <c r="BO65" i="11" s="1"/>
  <c r="BP199" i="18"/>
  <c r="BO5" i="19"/>
  <c r="BO5" i="18"/>
  <c r="BO5" i="16"/>
  <c r="BO5" i="15"/>
  <c r="BO152" i="11"/>
  <c r="BP7" i="11"/>
  <c r="BO5" i="9"/>
  <c r="BN45" i="19"/>
  <c r="BR217" i="18"/>
  <c r="BQ220" i="18"/>
  <c r="BK76" i="11"/>
  <c r="BK73" i="11"/>
  <c r="BQ101" i="11"/>
  <c r="BM104" i="18"/>
  <c r="BM64" i="11"/>
  <c r="BM63" i="11" s="1"/>
  <c r="BM13" i="9" s="1"/>
  <c r="BO27" i="9"/>
  <c r="BO47" i="9" s="1"/>
  <c r="BP307" i="18"/>
  <c r="BO312" i="18"/>
  <c r="BO102" i="18" s="1"/>
  <c r="BO70" i="11" s="1"/>
  <c r="BQ228" i="18"/>
  <c r="BR224" i="18"/>
  <c r="BO49" i="16"/>
  <c r="BO18" i="16" s="1"/>
  <c r="BO58" i="11" s="1"/>
  <c r="BP45" i="16"/>
  <c r="BR232" i="18"/>
  <c r="BQ235" i="18"/>
  <c r="BO268" i="18"/>
  <c r="BO99" i="18" s="1"/>
  <c r="BO67" i="11" s="1"/>
  <c r="BP265" i="18"/>
  <c r="BM61" i="11"/>
  <c r="BO320" i="18"/>
  <c r="BO103" i="18" s="1"/>
  <c r="BO71" i="11" s="1"/>
  <c r="BP316" i="18"/>
  <c r="BL61" i="11"/>
  <c r="BL72" i="11"/>
  <c r="BN25" i="9"/>
  <c r="BN45" i="9" s="1"/>
  <c r="BS56" i="16"/>
  <c r="BR59" i="16"/>
  <c r="BR19" i="16" s="1"/>
  <c r="BR59" i="11" s="1"/>
  <c r="BL151" i="11"/>
  <c r="BO91" i="18"/>
  <c r="BO108" i="18"/>
  <c r="BP295" i="18"/>
  <c r="BP100" i="18" s="1"/>
  <c r="BP68" i="11" s="1"/>
  <c r="BQ275" i="18"/>
  <c r="BL159" i="11"/>
  <c r="BL14" i="9"/>
  <c r="BP258" i="18"/>
  <c r="BQ247" i="18"/>
  <c r="BP89" i="18"/>
  <c r="BP184" i="18" s="1"/>
  <c r="BP90" i="18"/>
  <c r="BP185" i="18" s="1"/>
  <c r="BP87" i="18"/>
  <c r="BP182" i="18" s="1"/>
  <c r="BP85" i="18"/>
  <c r="BP180" i="18" s="1"/>
  <c r="BP88" i="18"/>
  <c r="BP183" i="18" s="1"/>
  <c r="BP86" i="18"/>
  <c r="BP181" i="18" s="1"/>
  <c r="BP79" i="18"/>
  <c r="BP174" i="18" s="1"/>
  <c r="BP70" i="18"/>
  <c r="BP165" i="18" s="1"/>
  <c r="BP82" i="18"/>
  <c r="BP177" i="18" s="1"/>
  <c r="BP73" i="18"/>
  <c r="BP168" i="18" s="1"/>
  <c r="BP65" i="18"/>
  <c r="BP160" i="18" s="1"/>
  <c r="BP68" i="18"/>
  <c r="BP163" i="18" s="1"/>
  <c r="BP80" i="18"/>
  <c r="BP175" i="18" s="1"/>
  <c r="BP71" i="18"/>
  <c r="BP166" i="18" s="1"/>
  <c r="BP63" i="18"/>
  <c r="BP158" i="18" s="1"/>
  <c r="BP83" i="18"/>
  <c r="BP178" i="18" s="1"/>
  <c r="BP74" i="18"/>
  <c r="BP169" i="18" s="1"/>
  <c r="BP66" i="18"/>
  <c r="BP161" i="18" s="1"/>
  <c r="BP78" i="18"/>
  <c r="BP173" i="18" s="1"/>
  <c r="BP69" i="18"/>
  <c r="BP164" i="18" s="1"/>
  <c r="BP81" i="18"/>
  <c r="BP176" i="18" s="1"/>
  <c r="BP72" i="18"/>
  <c r="BP167" i="18" s="1"/>
  <c r="BP84" i="18"/>
  <c r="BP179" i="18" s="1"/>
  <c r="BP67" i="18"/>
  <c r="BP162" i="18" s="1"/>
  <c r="BP52" i="18"/>
  <c r="BP147" i="18" s="1"/>
  <c r="BP40" i="18"/>
  <c r="BP135" i="18" s="1"/>
  <c r="BP32" i="18"/>
  <c r="BP127" i="18" s="1"/>
  <c r="BP20" i="18"/>
  <c r="BP115" i="18" s="1"/>
  <c r="BP64" i="18"/>
  <c r="BP159" i="18" s="1"/>
  <c r="BP55" i="18"/>
  <c r="BP150" i="18" s="1"/>
  <c r="BP47" i="18"/>
  <c r="BP142" i="18" s="1"/>
  <c r="BP43" i="18"/>
  <c r="BP138" i="18" s="1"/>
  <c r="BP35" i="18"/>
  <c r="BP130" i="18" s="1"/>
  <c r="BP23" i="18"/>
  <c r="BP118" i="18" s="1"/>
  <c r="BP15" i="18"/>
  <c r="BP110" i="18" s="1"/>
  <c r="BP58" i="18"/>
  <c r="BP153" i="18" s="1"/>
  <c r="BP50" i="18"/>
  <c r="BP145" i="18" s="1"/>
  <c r="BP38" i="18"/>
  <c r="BP133" i="18" s="1"/>
  <c r="BP30" i="18"/>
  <c r="BP125" i="18" s="1"/>
  <c r="BP18" i="18"/>
  <c r="BP113" i="18" s="1"/>
  <c r="BP53" i="18"/>
  <c r="BP148" i="18" s="1"/>
  <c r="BP41" i="18"/>
  <c r="BP136" i="18" s="1"/>
  <c r="BP33" i="18"/>
  <c r="BP128" i="18" s="1"/>
  <c r="BP21" i="18"/>
  <c r="BP116" i="18" s="1"/>
  <c r="BP13" i="18"/>
  <c r="BP56" i="18"/>
  <c r="BP151" i="18" s="1"/>
  <c r="BP48" i="18"/>
  <c r="BP143" i="18" s="1"/>
  <c r="BP36" i="18"/>
  <c r="BP131" i="18" s="1"/>
  <c r="BP24" i="18"/>
  <c r="BP119" i="18" s="1"/>
  <c r="BP16" i="18"/>
  <c r="BP111" i="18" s="1"/>
  <c r="BP59" i="18"/>
  <c r="BP154" i="18" s="1"/>
  <c r="BP51" i="18"/>
  <c r="BP146" i="18" s="1"/>
  <c r="BP39" i="18"/>
  <c r="BP134" i="18" s="1"/>
  <c r="BP31" i="18"/>
  <c r="BP126" i="18" s="1"/>
  <c r="BP19" i="18"/>
  <c r="BP114" i="18" s="1"/>
  <c r="BP62" i="18"/>
  <c r="BP157" i="18" s="1"/>
  <c r="BP57" i="18"/>
  <c r="BP152" i="18" s="1"/>
  <c r="BP49" i="18"/>
  <c r="BP144" i="18" s="1"/>
  <c r="BP37" i="18"/>
  <c r="BP132" i="18" s="1"/>
  <c r="BP29" i="18"/>
  <c r="BP124" i="18" s="1"/>
  <c r="BP25" i="18"/>
  <c r="BP120" i="18" s="1"/>
  <c r="BP17" i="18"/>
  <c r="BP112" i="18" s="1"/>
  <c r="BP22" i="18"/>
  <c r="BP117" i="18" s="1"/>
  <c r="BP42" i="18"/>
  <c r="BP137" i="18" s="1"/>
  <c r="BP14" i="18"/>
  <c r="BP109" i="18" s="1"/>
  <c r="BP34" i="18"/>
  <c r="BP129" i="18" s="1"/>
  <c r="BP54" i="18"/>
  <c r="BP149" i="18" s="1"/>
  <c r="BN56" i="11"/>
  <c r="BK105" i="11"/>
  <c r="H78" i="12" s="1" a="1"/>
  <c r="H78" i="12" s="1"/>
  <c r="H76" i="12" a="1"/>
  <c r="H76" i="12" s="1"/>
  <c r="BO98" i="18"/>
  <c r="BO66" i="11" s="1"/>
  <c r="BO28" i="9"/>
  <c r="BO48" i="9" s="1"/>
  <c r="BP11" i="19"/>
  <c r="BP10" i="19"/>
  <c r="BP12" i="19"/>
  <c r="BM24" i="19"/>
  <c r="BN20" i="16"/>
  <c r="BM23" i="19"/>
  <c r="BP38" i="16"/>
  <c r="BP17" i="16" s="1"/>
  <c r="BQ25" i="16"/>
  <c r="BQ4" i="19"/>
  <c r="BQ4" i="18"/>
  <c r="BQ4" i="16"/>
  <c r="BQ4" i="15"/>
  <c r="BQ5" i="11"/>
  <c r="BQ81" i="11" s="1"/>
  <c r="BQ83" i="11" s="1"/>
  <c r="BR4" i="11"/>
  <c r="BQ6" i="11"/>
  <c r="BQ4" i="9"/>
  <c r="BM25" i="19"/>
  <c r="Y85" i="11"/>
  <c r="Y72" i="19"/>
  <c r="BM51" i="19"/>
  <c r="BM158" i="11" s="1"/>
  <c r="BO20" i="16"/>
  <c r="BO57" i="11"/>
  <c r="BO56" i="11" s="1"/>
  <c r="BR300" i="18"/>
  <c r="BQ303" i="18"/>
  <c r="BQ101" i="18" s="1"/>
  <c r="BQ69" i="11" s="1"/>
  <c r="BR139" i="11" l="1"/>
  <c r="BQ166" i="11"/>
  <c r="BO45" i="19"/>
  <c r="BO25" i="9"/>
  <c r="BO45" i="9" s="1"/>
  <c r="BN26" i="19"/>
  <c r="BM72" i="11"/>
  <c r="BM73" i="11" s="1"/>
  <c r="BN25" i="19"/>
  <c r="Y150" i="11"/>
  <c r="Y153" i="11" s="1"/>
  <c r="Y93" i="11" s="1"/>
  <c r="Y98" i="11" s="1"/>
  <c r="Y114" i="11" s="1"/>
  <c r="Y86" i="11"/>
  <c r="Y138" i="11"/>
  <c r="BL76" i="11"/>
  <c r="BL73" i="11"/>
  <c r="BK77" i="11"/>
  <c r="BP5" i="19"/>
  <c r="BP5" i="18"/>
  <c r="BP152" i="11"/>
  <c r="BP5" i="16"/>
  <c r="BP5" i="15"/>
  <c r="BQ7" i="11"/>
  <c r="BP5" i="9"/>
  <c r="BO186" i="18"/>
  <c r="BO96" i="18" s="1"/>
  <c r="BO26" i="9"/>
  <c r="BO46" i="9" s="1"/>
  <c r="BS232" i="18"/>
  <c r="BR235" i="18"/>
  <c r="BP320" i="18"/>
  <c r="BP103" i="18" s="1"/>
  <c r="BP71" i="11" s="1"/>
  <c r="BQ316" i="18"/>
  <c r="BP49" i="16"/>
  <c r="BP18" i="16" s="1"/>
  <c r="BP58" i="11" s="1"/>
  <c r="BQ45" i="16"/>
  <c r="BR220" i="18"/>
  <c r="BS217" i="18"/>
  <c r="BP5" i="14"/>
  <c r="BQ4" i="14"/>
  <c r="BP6" i="14"/>
  <c r="BS300" i="18"/>
  <c r="BR303" i="18"/>
  <c r="BR101" i="18" s="1"/>
  <c r="BR69" i="11" s="1"/>
  <c r="BQ10" i="19"/>
  <c r="BQ12" i="19"/>
  <c r="BQ11" i="19"/>
  <c r="BQ258" i="18"/>
  <c r="BR247" i="18"/>
  <c r="X12" i="11"/>
  <c r="X13" i="11"/>
  <c r="BN28" i="19"/>
  <c r="BP91" i="18"/>
  <c r="BP108" i="18"/>
  <c r="BP98" i="18"/>
  <c r="BP66" i="11" s="1"/>
  <c r="BP28" i="9"/>
  <c r="BP48" i="9" s="1"/>
  <c r="BS224" i="18"/>
  <c r="BR228" i="18"/>
  <c r="BN51" i="19"/>
  <c r="BN158" i="11" s="1"/>
  <c r="BN23" i="19"/>
  <c r="BQ89" i="18"/>
  <c r="BQ184" i="18" s="1"/>
  <c r="BQ90" i="18"/>
  <c r="BQ185" i="18" s="1"/>
  <c r="BQ87" i="18"/>
  <c r="BQ182" i="18" s="1"/>
  <c r="BQ85" i="18"/>
  <c r="BQ180" i="18" s="1"/>
  <c r="BQ88" i="18"/>
  <c r="BQ183" i="18" s="1"/>
  <c r="BQ86" i="18"/>
  <c r="BQ181" i="18" s="1"/>
  <c r="BQ82" i="18"/>
  <c r="BQ177" i="18" s="1"/>
  <c r="BQ73" i="18"/>
  <c r="BQ168" i="18" s="1"/>
  <c r="BQ65" i="18"/>
  <c r="BQ160" i="18" s="1"/>
  <c r="BQ68" i="18"/>
  <c r="BQ163" i="18" s="1"/>
  <c r="BQ80" i="18"/>
  <c r="BQ175" i="18" s="1"/>
  <c r="BQ71" i="18"/>
  <c r="BQ166" i="18" s="1"/>
  <c r="BQ83" i="18"/>
  <c r="BQ178" i="18" s="1"/>
  <c r="BQ74" i="18"/>
  <c r="BQ169" i="18" s="1"/>
  <c r="BQ66" i="18"/>
  <c r="BQ161" i="18" s="1"/>
  <c r="BQ78" i="18"/>
  <c r="BQ173" i="18" s="1"/>
  <c r="BQ69" i="18"/>
  <c r="BQ164" i="18" s="1"/>
  <c r="BQ81" i="18"/>
  <c r="BQ176" i="18" s="1"/>
  <c r="BQ72" i="18"/>
  <c r="BQ167" i="18" s="1"/>
  <c r="BQ64" i="18"/>
  <c r="BQ159" i="18" s="1"/>
  <c r="BQ84" i="18"/>
  <c r="BQ179" i="18" s="1"/>
  <c r="BQ67" i="18"/>
  <c r="BQ162" i="18" s="1"/>
  <c r="BQ79" i="18"/>
  <c r="BQ174" i="18" s="1"/>
  <c r="BQ70" i="18"/>
  <c r="BQ165" i="18" s="1"/>
  <c r="BQ55" i="18"/>
  <c r="BQ150" i="18" s="1"/>
  <c r="BQ47" i="18"/>
  <c r="BQ142" i="18" s="1"/>
  <c r="BQ43" i="18"/>
  <c r="BQ138" i="18" s="1"/>
  <c r="BQ35" i="18"/>
  <c r="BQ130" i="18" s="1"/>
  <c r="BQ23" i="18"/>
  <c r="BQ118" i="18" s="1"/>
  <c r="BQ15" i="18"/>
  <c r="BQ110" i="18" s="1"/>
  <c r="BQ58" i="18"/>
  <c r="BQ153" i="18" s="1"/>
  <c r="BQ50" i="18"/>
  <c r="BQ145" i="18" s="1"/>
  <c r="BQ38" i="18"/>
  <c r="BQ133" i="18" s="1"/>
  <c r="BQ30" i="18"/>
  <c r="BQ125" i="18" s="1"/>
  <c r="BQ18" i="18"/>
  <c r="BQ113" i="18" s="1"/>
  <c r="BQ53" i="18"/>
  <c r="BQ148" i="18" s="1"/>
  <c r="BQ41" i="18"/>
  <c r="BQ136" i="18" s="1"/>
  <c r="BQ33" i="18"/>
  <c r="BQ128" i="18" s="1"/>
  <c r="BQ21" i="18"/>
  <c r="BQ116" i="18" s="1"/>
  <c r="BQ13" i="18"/>
  <c r="BQ56" i="18"/>
  <c r="BQ151" i="18" s="1"/>
  <c r="BQ48" i="18"/>
  <c r="BQ143" i="18" s="1"/>
  <c r="BQ36" i="18"/>
  <c r="BQ131" i="18" s="1"/>
  <c r="BQ24" i="18"/>
  <c r="BQ119" i="18" s="1"/>
  <c r="BQ16" i="18"/>
  <c r="BQ111" i="18" s="1"/>
  <c r="BQ59" i="18"/>
  <c r="BQ154" i="18" s="1"/>
  <c r="BQ51" i="18"/>
  <c r="BQ146" i="18" s="1"/>
  <c r="BQ39" i="18"/>
  <c r="BQ134" i="18" s="1"/>
  <c r="BQ31" i="18"/>
  <c r="BQ126" i="18" s="1"/>
  <c r="BQ19" i="18"/>
  <c r="BQ114" i="18" s="1"/>
  <c r="BQ63" i="18"/>
  <c r="BQ158" i="18" s="1"/>
  <c r="BQ54" i="18"/>
  <c r="BQ149" i="18" s="1"/>
  <c r="BQ42" i="18"/>
  <c r="BQ137" i="18" s="1"/>
  <c r="BQ34" i="18"/>
  <c r="BQ129" i="18" s="1"/>
  <c r="BQ22" i="18"/>
  <c r="BQ117" i="18" s="1"/>
  <c r="BQ14" i="18"/>
  <c r="BQ109" i="18" s="1"/>
  <c r="BQ52" i="18"/>
  <c r="BQ147" i="18" s="1"/>
  <c r="BQ40" i="18"/>
  <c r="BQ135" i="18" s="1"/>
  <c r="BQ32" i="18"/>
  <c r="BQ127" i="18" s="1"/>
  <c r="BQ20" i="18"/>
  <c r="BQ115" i="18" s="1"/>
  <c r="BQ62" i="18"/>
  <c r="BQ157" i="18" s="1"/>
  <c r="BQ17" i="18"/>
  <c r="BQ112" i="18" s="1"/>
  <c r="BQ37" i="18"/>
  <c r="BQ132" i="18" s="1"/>
  <c r="BQ57" i="18"/>
  <c r="BQ152" i="18" s="1"/>
  <c r="BQ25" i="18"/>
  <c r="BQ120" i="18" s="1"/>
  <c r="BQ29" i="18"/>
  <c r="BQ124" i="18" s="1"/>
  <c r="BQ49" i="18"/>
  <c r="BQ144" i="18" s="1"/>
  <c r="BO12" i="9"/>
  <c r="BO60" i="11"/>
  <c r="BP57" i="11"/>
  <c r="BN12" i="9"/>
  <c r="BN60" i="11"/>
  <c r="BP27" i="9"/>
  <c r="BP47" i="9" s="1"/>
  <c r="BR101" i="11"/>
  <c r="BN104" i="18"/>
  <c r="BN64" i="11"/>
  <c r="BN63" i="11" s="1"/>
  <c r="BN13" i="9" s="1"/>
  <c r="BN63" i="19"/>
  <c r="BN75" i="11" s="1"/>
  <c r="BN81" i="11"/>
  <c r="BN83" i="11" s="1"/>
  <c r="BM159" i="11"/>
  <c r="BM14" i="9"/>
  <c r="BR4" i="19"/>
  <c r="BR4" i="18"/>
  <c r="BR4" i="16"/>
  <c r="BR4" i="15"/>
  <c r="BS4" i="11"/>
  <c r="BR6" i="11"/>
  <c r="BR5" i="11"/>
  <c r="BR81" i="11" s="1"/>
  <c r="BR83" i="11" s="1"/>
  <c r="BR4" i="9"/>
  <c r="BM29" i="19"/>
  <c r="BM103" i="11" s="1"/>
  <c r="BM105" i="11" s="1"/>
  <c r="BT56" i="16"/>
  <c r="BS59" i="16"/>
  <c r="BS19" i="16" s="1"/>
  <c r="BS59" i="11" s="1"/>
  <c r="BP268" i="18"/>
  <c r="BP99" i="18" s="1"/>
  <c r="BP67" i="11" s="1"/>
  <c r="BQ265" i="18"/>
  <c r="BO60" i="19"/>
  <c r="BO50" i="19"/>
  <c r="BO59" i="19"/>
  <c r="BO61" i="19"/>
  <c r="BO58" i="19"/>
  <c r="BO57" i="19"/>
  <c r="BO47" i="19"/>
  <c r="BO49" i="19"/>
  <c r="BO62" i="19"/>
  <c r="BO48" i="19"/>
  <c r="BO46" i="19"/>
  <c r="BP112" i="11"/>
  <c r="BQ108" i="11"/>
  <c r="BN24" i="19"/>
  <c r="BQ38" i="16"/>
  <c r="BQ17" i="16" s="1"/>
  <c r="BR25" i="16"/>
  <c r="Y164" i="11"/>
  <c r="Y167" i="11" s="1"/>
  <c r="Y73" i="19"/>
  <c r="BQ295" i="18"/>
  <c r="BQ100" i="18" s="1"/>
  <c r="BQ68" i="11" s="1"/>
  <c r="BR275" i="18"/>
  <c r="BN52" i="9"/>
  <c r="BQ307" i="18"/>
  <c r="BP312" i="18"/>
  <c r="BP102" i="18" s="1"/>
  <c r="BP70" i="11" s="1"/>
  <c r="BP213" i="18"/>
  <c r="BP238" i="18" s="1"/>
  <c r="BP97" i="18" s="1"/>
  <c r="BP65" i="11" s="1"/>
  <c r="BQ199" i="18"/>
  <c r="BN27" i="19"/>
  <c r="Y171" i="11" l="1"/>
  <c r="BP56" i="11"/>
  <c r="BO52" i="9"/>
  <c r="BR166" i="11"/>
  <c r="BS139" i="11"/>
  <c r="BM76" i="11"/>
  <c r="BM77" i="11" s="1"/>
  <c r="BP45" i="19"/>
  <c r="BP20" i="16"/>
  <c r="BO25" i="19"/>
  <c r="BQ27" i="9"/>
  <c r="BQ47" i="9" s="1"/>
  <c r="BO24" i="19"/>
  <c r="BO26" i="19"/>
  <c r="BS101" i="11"/>
  <c r="BP25" i="9"/>
  <c r="BP45" i="9" s="1"/>
  <c r="BO61" i="11"/>
  <c r="BS228" i="18"/>
  <c r="BT224" i="18"/>
  <c r="BQ5" i="19"/>
  <c r="BQ5" i="18"/>
  <c r="BQ5" i="16"/>
  <c r="BQ5" i="15"/>
  <c r="BQ152" i="11"/>
  <c r="BR7" i="11"/>
  <c r="BQ5" i="9"/>
  <c r="BR38" i="16"/>
  <c r="BR17" i="16" s="1"/>
  <c r="BS25" i="16"/>
  <c r="BO27" i="19"/>
  <c r="BQ268" i="18"/>
  <c r="BQ99" i="18" s="1"/>
  <c r="BQ67" i="11" s="1"/>
  <c r="BR265" i="18"/>
  <c r="BS4" i="19"/>
  <c r="BS4" i="18"/>
  <c r="BS4" i="16"/>
  <c r="BS4" i="15"/>
  <c r="BT4" i="11"/>
  <c r="BS6" i="11"/>
  <c r="BS5" i="11"/>
  <c r="BS81" i="11" s="1"/>
  <c r="BS83" i="11" s="1"/>
  <c r="BS4" i="9"/>
  <c r="BN151" i="11"/>
  <c r="BR258" i="18"/>
  <c r="BS247" i="18"/>
  <c r="BS303" i="18"/>
  <c r="BS101" i="18" s="1"/>
  <c r="BS69" i="11" s="1"/>
  <c r="BT300" i="18"/>
  <c r="BQ49" i="16"/>
  <c r="BQ18" i="16" s="1"/>
  <c r="BQ58" i="11" s="1"/>
  <c r="BR45" i="16"/>
  <c r="BT232" i="18"/>
  <c r="BS235" i="18"/>
  <c r="BL77" i="11"/>
  <c r="Y128" i="11"/>
  <c r="Y130" i="11" s="1"/>
  <c r="Y120" i="11"/>
  <c r="Y125" i="11" s="1"/>
  <c r="Z71" i="19"/>
  <c r="Z79" i="11" s="1"/>
  <c r="BQ213" i="18"/>
  <c r="BQ238" i="18" s="1"/>
  <c r="BQ97" i="18" s="1"/>
  <c r="BQ65" i="11" s="1"/>
  <c r="BR199" i="18"/>
  <c r="BQ57" i="11"/>
  <c r="BO28" i="19"/>
  <c r="BQ98" i="18"/>
  <c r="BQ66" i="11" s="1"/>
  <c r="BQ28" i="9"/>
  <c r="BQ48" i="9" s="1"/>
  <c r="Y140" i="11"/>
  <c r="Y15" i="11" s="1"/>
  <c r="BR307" i="18"/>
  <c r="BQ312" i="18"/>
  <c r="BQ102" i="18" s="1"/>
  <c r="BQ70" i="11" s="1"/>
  <c r="BQ25" i="9"/>
  <c r="BQ45" i="9" s="1"/>
  <c r="BP186" i="18"/>
  <c r="BP96" i="18" s="1"/>
  <c r="BP26" i="9"/>
  <c r="BP46" i="9" s="1"/>
  <c r="BQ5" i="14"/>
  <c r="BR4" i="14"/>
  <c r="BQ6" i="14"/>
  <c r="BQ320" i="18"/>
  <c r="BQ103" i="18" s="1"/>
  <c r="BQ71" i="11" s="1"/>
  <c r="BR316" i="18"/>
  <c r="BO104" i="18"/>
  <c r="BO64" i="11"/>
  <c r="BO63" i="11" s="1"/>
  <c r="BO13" i="9" s="1"/>
  <c r="BQ112" i="11"/>
  <c r="BR108" i="11"/>
  <c r="BU56" i="16"/>
  <c r="BT59" i="16"/>
  <c r="BT19" i="16" s="1"/>
  <c r="BT59" i="11" s="1"/>
  <c r="BR90" i="18"/>
  <c r="BR185" i="18" s="1"/>
  <c r="BR89" i="18"/>
  <c r="BR184" i="18" s="1"/>
  <c r="BR85" i="18"/>
  <c r="BR180" i="18" s="1"/>
  <c r="BR88" i="18"/>
  <c r="BR183" i="18" s="1"/>
  <c r="BR86" i="18"/>
  <c r="BR181" i="18" s="1"/>
  <c r="BR87" i="18"/>
  <c r="BR182" i="18" s="1"/>
  <c r="BR68" i="18"/>
  <c r="BR163" i="18" s="1"/>
  <c r="BR80" i="18"/>
  <c r="BR175" i="18" s="1"/>
  <c r="BR71" i="18"/>
  <c r="BR166" i="18" s="1"/>
  <c r="BR83" i="18"/>
  <c r="BR178" i="18" s="1"/>
  <c r="BR74" i="18"/>
  <c r="BR169" i="18" s="1"/>
  <c r="BR66" i="18"/>
  <c r="BR161" i="18" s="1"/>
  <c r="BR78" i="18"/>
  <c r="BR173" i="18" s="1"/>
  <c r="BR69" i="18"/>
  <c r="BR164" i="18" s="1"/>
  <c r="BR81" i="18"/>
  <c r="BR176" i="18" s="1"/>
  <c r="BR72" i="18"/>
  <c r="BR167" i="18" s="1"/>
  <c r="BR64" i="18"/>
  <c r="BR159" i="18" s="1"/>
  <c r="BR84" i="18"/>
  <c r="BR179" i="18" s="1"/>
  <c r="BR67" i="18"/>
  <c r="BR162" i="18" s="1"/>
  <c r="BR79" i="18"/>
  <c r="BR174" i="18" s="1"/>
  <c r="BR70" i="18"/>
  <c r="BR165" i="18" s="1"/>
  <c r="BR82" i="18"/>
  <c r="BR177" i="18" s="1"/>
  <c r="BR73" i="18"/>
  <c r="BR168" i="18" s="1"/>
  <c r="BR65" i="18"/>
  <c r="BR160" i="18" s="1"/>
  <c r="BR58" i="18"/>
  <c r="BR153" i="18" s="1"/>
  <c r="BR50" i="18"/>
  <c r="BR145" i="18" s="1"/>
  <c r="BR38" i="18"/>
  <c r="BR133" i="18" s="1"/>
  <c r="BR30" i="18"/>
  <c r="BR125" i="18" s="1"/>
  <c r="BR18" i="18"/>
  <c r="BR113" i="18" s="1"/>
  <c r="BR53" i="18"/>
  <c r="BR148" i="18" s="1"/>
  <c r="BR41" i="18"/>
  <c r="BR136" i="18" s="1"/>
  <c r="BR33" i="18"/>
  <c r="BR128" i="18" s="1"/>
  <c r="BR21" i="18"/>
  <c r="BR116" i="18" s="1"/>
  <c r="BR13" i="18"/>
  <c r="BR56" i="18"/>
  <c r="BR151" i="18" s="1"/>
  <c r="BR48" i="18"/>
  <c r="BR143" i="18" s="1"/>
  <c r="BR36" i="18"/>
  <c r="BR131" i="18" s="1"/>
  <c r="BR24" i="18"/>
  <c r="BR119" i="18" s="1"/>
  <c r="BR16" i="18"/>
  <c r="BR111" i="18" s="1"/>
  <c r="BR59" i="18"/>
  <c r="BR154" i="18" s="1"/>
  <c r="BR51" i="18"/>
  <c r="BR146" i="18" s="1"/>
  <c r="BR39" i="18"/>
  <c r="BR134" i="18" s="1"/>
  <c r="BR31" i="18"/>
  <c r="BR126" i="18" s="1"/>
  <c r="BR19" i="18"/>
  <c r="BR114" i="18" s="1"/>
  <c r="BR63" i="18"/>
  <c r="BR158" i="18" s="1"/>
  <c r="BR54" i="18"/>
  <c r="BR149" i="18" s="1"/>
  <c r="BR42" i="18"/>
  <c r="BR137" i="18" s="1"/>
  <c r="BR34" i="18"/>
  <c r="BR129" i="18" s="1"/>
  <c r="BR22" i="18"/>
  <c r="BR117" i="18" s="1"/>
  <c r="BR14" i="18"/>
  <c r="BR109" i="18" s="1"/>
  <c r="BR62" i="18"/>
  <c r="BR157" i="18" s="1"/>
  <c r="BR57" i="18"/>
  <c r="BR152" i="18" s="1"/>
  <c r="BR49" i="18"/>
  <c r="BR144" i="18" s="1"/>
  <c r="BR37" i="18"/>
  <c r="BR132" i="18" s="1"/>
  <c r="BR29" i="18"/>
  <c r="BR124" i="18" s="1"/>
  <c r="BR25" i="18"/>
  <c r="BR120" i="18" s="1"/>
  <c r="BR17" i="18"/>
  <c r="BR112" i="18" s="1"/>
  <c r="BR55" i="18"/>
  <c r="BR150" i="18" s="1"/>
  <c r="BR47" i="18"/>
  <c r="BR142" i="18" s="1"/>
  <c r="BR43" i="18"/>
  <c r="BR138" i="18" s="1"/>
  <c r="BR35" i="18"/>
  <c r="BR130" i="18" s="1"/>
  <c r="BR23" i="18"/>
  <c r="BR118" i="18" s="1"/>
  <c r="BR15" i="18"/>
  <c r="BR110" i="18" s="1"/>
  <c r="BR40" i="18"/>
  <c r="BR135" i="18" s="1"/>
  <c r="BR32" i="18"/>
  <c r="BR127" i="18" s="1"/>
  <c r="BR52" i="18"/>
  <c r="BR147" i="18" s="1"/>
  <c r="BR20" i="18"/>
  <c r="BR115" i="18" s="1"/>
  <c r="BN72" i="11"/>
  <c r="BN61" i="11"/>
  <c r="BO63" i="19"/>
  <c r="BO75" i="11" s="1"/>
  <c r="BO151" i="11" s="1"/>
  <c r="BS275" i="18"/>
  <c r="BR295" i="18"/>
  <c r="BR100" i="18" s="1"/>
  <c r="BR68" i="11" s="1"/>
  <c r="BR11" i="19"/>
  <c r="BR12" i="19"/>
  <c r="BR10" i="19"/>
  <c r="BQ91" i="18"/>
  <c r="BQ108" i="18"/>
  <c r="BN29" i="19"/>
  <c r="BN103" i="11" s="1"/>
  <c r="BN105" i="11" s="1"/>
  <c r="BO23" i="19"/>
  <c r="BP61" i="19"/>
  <c r="BP59" i="19"/>
  <c r="BP60" i="19"/>
  <c r="BP62" i="19"/>
  <c r="BP57" i="19"/>
  <c r="BP46" i="19"/>
  <c r="BP47" i="19"/>
  <c r="BP48" i="19"/>
  <c r="BP49" i="19"/>
  <c r="BP58" i="19"/>
  <c r="BP50" i="19"/>
  <c r="BP12" i="9"/>
  <c r="BP60" i="11"/>
  <c r="BN159" i="11"/>
  <c r="BN14" i="9"/>
  <c r="BS220" i="18"/>
  <c r="BT217" i="18"/>
  <c r="BO51" i="19"/>
  <c r="BO158" i="11" s="1"/>
  <c r="Z147" i="11" l="1"/>
  <c r="Y18" i="9"/>
  <c r="BT139" i="11"/>
  <c r="BS166" i="11"/>
  <c r="BO29" i="19"/>
  <c r="BO103" i="11" s="1"/>
  <c r="BO105" i="11" s="1"/>
  <c r="BQ45" i="19"/>
  <c r="BP28" i="19"/>
  <c r="BQ20" i="16"/>
  <c r="BP25" i="19"/>
  <c r="BP51" i="19"/>
  <c r="BP158" i="11" s="1"/>
  <c r="BP159" i="11" s="1"/>
  <c r="BP61" i="11"/>
  <c r="BR112" i="11"/>
  <c r="BS108" i="11"/>
  <c r="BR5" i="14"/>
  <c r="BS4" i="14"/>
  <c r="BR6" i="14"/>
  <c r="Z85" i="11"/>
  <c r="Z72" i="19"/>
  <c r="BR49" i="16"/>
  <c r="BR18" i="16" s="1"/>
  <c r="BR58" i="11" s="1"/>
  <c r="BS45" i="16"/>
  <c r="BS90" i="18"/>
  <c r="BS185" i="18" s="1"/>
  <c r="BS85" i="18"/>
  <c r="BS180" i="18" s="1"/>
  <c r="BS88" i="18"/>
  <c r="BS183" i="18" s="1"/>
  <c r="BS86" i="18"/>
  <c r="BS181" i="18" s="1"/>
  <c r="BS87" i="18"/>
  <c r="BS182" i="18" s="1"/>
  <c r="BS89" i="18"/>
  <c r="BS184" i="18" s="1"/>
  <c r="BS80" i="18"/>
  <c r="BS175" i="18" s="1"/>
  <c r="BS71" i="18"/>
  <c r="BS166" i="18" s="1"/>
  <c r="BS63" i="18"/>
  <c r="BS158" i="18" s="1"/>
  <c r="BS83" i="18"/>
  <c r="BS178" i="18" s="1"/>
  <c r="BS74" i="18"/>
  <c r="BS169" i="18" s="1"/>
  <c r="BS66" i="18"/>
  <c r="BS161" i="18" s="1"/>
  <c r="BS78" i="18"/>
  <c r="BS173" i="18" s="1"/>
  <c r="BS69" i="18"/>
  <c r="BS164" i="18" s="1"/>
  <c r="BS81" i="18"/>
  <c r="BS176" i="18" s="1"/>
  <c r="BS72" i="18"/>
  <c r="BS167" i="18" s="1"/>
  <c r="BS64" i="18"/>
  <c r="BS159" i="18" s="1"/>
  <c r="BS84" i="18"/>
  <c r="BS179" i="18" s="1"/>
  <c r="BS67" i="18"/>
  <c r="BS162" i="18" s="1"/>
  <c r="BS79" i="18"/>
  <c r="BS174" i="18" s="1"/>
  <c r="BS70" i="18"/>
  <c r="BS165" i="18" s="1"/>
  <c r="BS82" i="18"/>
  <c r="BS177" i="18" s="1"/>
  <c r="BS73" i="18"/>
  <c r="BS168" i="18" s="1"/>
  <c r="BS68" i="18"/>
  <c r="BS163" i="18" s="1"/>
  <c r="BS53" i="18"/>
  <c r="BS148" i="18" s="1"/>
  <c r="BS41" i="18"/>
  <c r="BS136" i="18" s="1"/>
  <c r="BS33" i="18"/>
  <c r="BS128" i="18" s="1"/>
  <c r="BS21" i="18"/>
  <c r="BS116" i="18" s="1"/>
  <c r="BS13" i="18"/>
  <c r="BS56" i="18"/>
  <c r="BS151" i="18" s="1"/>
  <c r="BS48" i="18"/>
  <c r="BS143" i="18" s="1"/>
  <c r="BS36" i="18"/>
  <c r="BS131" i="18" s="1"/>
  <c r="BS24" i="18"/>
  <c r="BS119" i="18" s="1"/>
  <c r="BS16" i="18"/>
  <c r="BS111" i="18" s="1"/>
  <c r="BS59" i="18"/>
  <c r="BS154" i="18" s="1"/>
  <c r="BS51" i="18"/>
  <c r="BS146" i="18" s="1"/>
  <c r="BS39" i="18"/>
  <c r="BS134" i="18" s="1"/>
  <c r="BS31" i="18"/>
  <c r="BS126" i="18" s="1"/>
  <c r="BS19" i="18"/>
  <c r="BS114" i="18" s="1"/>
  <c r="BS54" i="18"/>
  <c r="BS149" i="18" s="1"/>
  <c r="BS42" i="18"/>
  <c r="BS137" i="18" s="1"/>
  <c r="BS34" i="18"/>
  <c r="BS129" i="18" s="1"/>
  <c r="BS22" i="18"/>
  <c r="BS117" i="18" s="1"/>
  <c r="BS14" i="18"/>
  <c r="BS109" i="18" s="1"/>
  <c r="BS62" i="18"/>
  <c r="BS157" i="18" s="1"/>
  <c r="BS57" i="18"/>
  <c r="BS152" i="18" s="1"/>
  <c r="BS49" i="18"/>
  <c r="BS144" i="18" s="1"/>
  <c r="BS37" i="18"/>
  <c r="BS132" i="18" s="1"/>
  <c r="BS29" i="18"/>
  <c r="BS124" i="18" s="1"/>
  <c r="BS25" i="18"/>
  <c r="BS120" i="18" s="1"/>
  <c r="BS17" i="18"/>
  <c r="BS112" i="18" s="1"/>
  <c r="BS65" i="18"/>
  <c r="BS160" i="18" s="1"/>
  <c r="BS52" i="18"/>
  <c r="BS147" i="18" s="1"/>
  <c r="BS40" i="18"/>
  <c r="BS135" i="18" s="1"/>
  <c r="BS32" i="18"/>
  <c r="BS127" i="18" s="1"/>
  <c r="BS20" i="18"/>
  <c r="BS115" i="18" s="1"/>
  <c r="BS58" i="18"/>
  <c r="BS153" i="18" s="1"/>
  <c r="BS50" i="18"/>
  <c r="BS145" i="18" s="1"/>
  <c r="BS38" i="18"/>
  <c r="BS133" i="18" s="1"/>
  <c r="BS30" i="18"/>
  <c r="BS125" i="18" s="1"/>
  <c r="BS18" i="18"/>
  <c r="BS113" i="18" s="1"/>
  <c r="BS15" i="18"/>
  <c r="BS110" i="18" s="1"/>
  <c r="BS35" i="18"/>
  <c r="BS130" i="18" s="1"/>
  <c r="BS55" i="18"/>
  <c r="BS150" i="18" s="1"/>
  <c r="BS23" i="18"/>
  <c r="BS118" i="18" s="1"/>
  <c r="BS43" i="18"/>
  <c r="BS138" i="18" s="1"/>
  <c r="BS47" i="18"/>
  <c r="BS142" i="18" s="1"/>
  <c r="BR5" i="19"/>
  <c r="BR5" i="18"/>
  <c r="BR5" i="15"/>
  <c r="BR5" i="16"/>
  <c r="BR152" i="11"/>
  <c r="BS7" i="11"/>
  <c r="BR5" i="9"/>
  <c r="BS12" i="19"/>
  <c r="BS10" i="19"/>
  <c r="BS11" i="19"/>
  <c r="BP27" i="19"/>
  <c r="BN73" i="11"/>
  <c r="BN76" i="11"/>
  <c r="Y132" i="11"/>
  <c r="Y11" i="11"/>
  <c r="Y14" i="11"/>
  <c r="BT303" i="18"/>
  <c r="BT101" i="18" s="1"/>
  <c r="BT69" i="11" s="1"/>
  <c r="BU300" i="18"/>
  <c r="BR268" i="18"/>
  <c r="BR99" i="18" s="1"/>
  <c r="BR67" i="11" s="1"/>
  <c r="BS265" i="18"/>
  <c r="BO72" i="11"/>
  <c r="BO159" i="11"/>
  <c r="BO14" i="9"/>
  <c r="BP26" i="19"/>
  <c r="BP104" i="18"/>
  <c r="BP64" i="11"/>
  <c r="BP63" i="11" s="1"/>
  <c r="BP13" i="9" s="1"/>
  <c r="BT220" i="18"/>
  <c r="BU217" i="18"/>
  <c r="BR91" i="18"/>
  <c r="BR108" i="18"/>
  <c r="BQ56" i="11"/>
  <c r="BS258" i="18"/>
  <c r="BT247" i="18"/>
  <c r="BP24" i="19"/>
  <c r="BT275" i="18"/>
  <c r="BS295" i="18"/>
  <c r="BS100" i="18" s="1"/>
  <c r="BS68" i="11" s="1"/>
  <c r="BR320" i="18"/>
  <c r="BR103" i="18" s="1"/>
  <c r="BR71" i="11" s="1"/>
  <c r="BS316" i="18"/>
  <c r="BR98" i="18"/>
  <c r="BR66" i="11" s="1"/>
  <c r="BR28" i="9"/>
  <c r="BR48" i="9" s="1"/>
  <c r="BT4" i="19"/>
  <c r="BT4" i="18"/>
  <c r="BT4" i="16"/>
  <c r="BT4" i="15"/>
  <c r="BU4" i="11"/>
  <c r="BT6" i="11"/>
  <c r="BT5" i="11"/>
  <c r="BT81" i="11" s="1"/>
  <c r="BT83" i="11" s="1"/>
  <c r="BT4" i="9"/>
  <c r="BS38" i="16"/>
  <c r="BS17" i="16" s="1"/>
  <c r="BT25" i="16"/>
  <c r="BP52" i="9"/>
  <c r="BP63" i="19"/>
  <c r="BP75" i="11" s="1"/>
  <c r="BP151" i="11" s="1"/>
  <c r="BS307" i="18"/>
  <c r="BR312" i="18"/>
  <c r="BR102" i="18" s="1"/>
  <c r="BR70" i="11" s="1"/>
  <c r="BS199" i="18"/>
  <c r="BR213" i="18"/>
  <c r="BR238" i="18" s="1"/>
  <c r="BR97" i="18" s="1"/>
  <c r="BR65" i="11" s="1"/>
  <c r="BR20" i="16"/>
  <c r="BR57" i="11"/>
  <c r="BR56" i="11" s="1"/>
  <c r="BQ60" i="19"/>
  <c r="BQ61" i="19"/>
  <c r="BQ62" i="19"/>
  <c r="BQ57" i="19"/>
  <c r="BQ59" i="19"/>
  <c r="BQ48" i="19"/>
  <c r="BQ58" i="19"/>
  <c r="BQ50" i="19"/>
  <c r="BQ46" i="19"/>
  <c r="BQ49" i="19"/>
  <c r="BQ47" i="19"/>
  <c r="BT101" i="11"/>
  <c r="BQ186" i="18"/>
  <c r="BQ96" i="18" s="1"/>
  <c r="BQ26" i="9"/>
  <c r="BQ46" i="9" s="1"/>
  <c r="BQ52" i="9" s="1"/>
  <c r="BP23" i="19"/>
  <c r="BR27" i="9"/>
  <c r="BR47" i="9" s="1"/>
  <c r="BV56" i="16"/>
  <c r="BU59" i="16"/>
  <c r="BU19" i="16" s="1"/>
  <c r="BU59" i="11" s="1"/>
  <c r="BT235" i="18"/>
  <c r="BU232" i="18"/>
  <c r="BU224" i="18"/>
  <c r="BT228" i="18"/>
  <c r="BU139" i="11" l="1"/>
  <c r="BT166" i="11"/>
  <c r="BP14" i="9"/>
  <c r="BQ26" i="19"/>
  <c r="BR45" i="19"/>
  <c r="BQ63" i="19"/>
  <c r="BQ75" i="11" s="1"/>
  <c r="BQ151" i="11" s="1"/>
  <c r="BU220" i="18"/>
  <c r="BV217" i="18"/>
  <c r="BS112" i="11"/>
  <c r="BT108" i="11"/>
  <c r="BT295" i="18"/>
  <c r="BT100" i="18" s="1"/>
  <c r="BT68" i="11" s="1"/>
  <c r="BU275" i="18"/>
  <c r="BR186" i="18"/>
  <c r="BR96" i="18" s="1"/>
  <c r="BR26" i="9"/>
  <c r="BR46" i="9" s="1"/>
  <c r="BS49" i="16"/>
  <c r="BS18" i="16" s="1"/>
  <c r="BS58" i="11" s="1"/>
  <c r="BT45" i="16"/>
  <c r="BQ27" i="19"/>
  <c r="BR12" i="9"/>
  <c r="BR60" i="11"/>
  <c r="BT38" i="16"/>
  <c r="BT17" i="16" s="1"/>
  <c r="BU25" i="16"/>
  <c r="BT90" i="18"/>
  <c r="BT185" i="18" s="1"/>
  <c r="BT88" i="18"/>
  <c r="BT183" i="18" s="1"/>
  <c r="BT86" i="18"/>
  <c r="BT181" i="18" s="1"/>
  <c r="BT87" i="18"/>
  <c r="BT182" i="18" s="1"/>
  <c r="BT89" i="18"/>
  <c r="BT184" i="18" s="1"/>
  <c r="BT85" i="18"/>
  <c r="BT180" i="18" s="1"/>
  <c r="BT83" i="18"/>
  <c r="BT178" i="18" s="1"/>
  <c r="BT74" i="18"/>
  <c r="BT169" i="18" s="1"/>
  <c r="BT66" i="18"/>
  <c r="BT161" i="18" s="1"/>
  <c r="BT78" i="18"/>
  <c r="BT173" i="18" s="1"/>
  <c r="BT69" i="18"/>
  <c r="BT164" i="18" s="1"/>
  <c r="BT81" i="18"/>
  <c r="BT176" i="18" s="1"/>
  <c r="BT72" i="18"/>
  <c r="BT167" i="18" s="1"/>
  <c r="BT64" i="18"/>
  <c r="BT159" i="18" s="1"/>
  <c r="BT84" i="18"/>
  <c r="BT179" i="18" s="1"/>
  <c r="BT67" i="18"/>
  <c r="BT162" i="18" s="1"/>
  <c r="BT79" i="18"/>
  <c r="BT174" i="18" s="1"/>
  <c r="BT70" i="18"/>
  <c r="BT165" i="18" s="1"/>
  <c r="BT82" i="18"/>
  <c r="BT177" i="18" s="1"/>
  <c r="BT73" i="18"/>
  <c r="BT168" i="18" s="1"/>
  <c r="BT65" i="18"/>
  <c r="BT160" i="18" s="1"/>
  <c r="BT68" i="18"/>
  <c r="BT163" i="18" s="1"/>
  <c r="BT80" i="18"/>
  <c r="BT175" i="18" s="1"/>
  <c r="BT71" i="18"/>
  <c r="BT166" i="18" s="1"/>
  <c r="BT63" i="18"/>
  <c r="BT158" i="18" s="1"/>
  <c r="BT56" i="18"/>
  <c r="BT151" i="18" s="1"/>
  <c r="BT48" i="18"/>
  <c r="BT143" i="18" s="1"/>
  <c r="BT36" i="18"/>
  <c r="BT131" i="18" s="1"/>
  <c r="BT24" i="18"/>
  <c r="BT119" i="18" s="1"/>
  <c r="BT16" i="18"/>
  <c r="BT111" i="18" s="1"/>
  <c r="BT59" i="18"/>
  <c r="BT154" i="18" s="1"/>
  <c r="BT51" i="18"/>
  <c r="BT146" i="18" s="1"/>
  <c r="BT39" i="18"/>
  <c r="BT134" i="18" s="1"/>
  <c r="BT31" i="18"/>
  <c r="BT126" i="18" s="1"/>
  <c r="BT19" i="18"/>
  <c r="BT114" i="18" s="1"/>
  <c r="BT54" i="18"/>
  <c r="BT149" i="18" s="1"/>
  <c r="BT42" i="18"/>
  <c r="BT137" i="18" s="1"/>
  <c r="BT34" i="18"/>
  <c r="BT129" i="18" s="1"/>
  <c r="BT22" i="18"/>
  <c r="BT117" i="18" s="1"/>
  <c r="BT14" i="18"/>
  <c r="BT109" i="18" s="1"/>
  <c r="BT62" i="18"/>
  <c r="BT157" i="18" s="1"/>
  <c r="BT57" i="18"/>
  <c r="BT152" i="18" s="1"/>
  <c r="BT49" i="18"/>
  <c r="BT144" i="18" s="1"/>
  <c r="BT37" i="18"/>
  <c r="BT132" i="18" s="1"/>
  <c r="BT29" i="18"/>
  <c r="BT124" i="18" s="1"/>
  <c r="BT25" i="18"/>
  <c r="BT120" i="18" s="1"/>
  <c r="BT17" i="18"/>
  <c r="BT112" i="18" s="1"/>
  <c r="BT52" i="18"/>
  <c r="BT147" i="18" s="1"/>
  <c r="BT40" i="18"/>
  <c r="BT135" i="18" s="1"/>
  <c r="BT32" i="18"/>
  <c r="BT127" i="18" s="1"/>
  <c r="BT20" i="18"/>
  <c r="BT115" i="18" s="1"/>
  <c r="BT55" i="18"/>
  <c r="BT150" i="18" s="1"/>
  <c r="BT47" i="18"/>
  <c r="BT142" i="18" s="1"/>
  <c r="BT43" i="18"/>
  <c r="BT138" i="18" s="1"/>
  <c r="BT35" i="18"/>
  <c r="BT130" i="18" s="1"/>
  <c r="BT23" i="18"/>
  <c r="BT118" i="18" s="1"/>
  <c r="BT15" i="18"/>
  <c r="BT110" i="18" s="1"/>
  <c r="BT53" i="18"/>
  <c r="BT148" i="18" s="1"/>
  <c r="BT41" i="18"/>
  <c r="BT136" i="18" s="1"/>
  <c r="BT33" i="18"/>
  <c r="BT128" i="18" s="1"/>
  <c r="BT21" i="18"/>
  <c r="BT116" i="18" s="1"/>
  <c r="BT13" i="18"/>
  <c r="BT30" i="18"/>
  <c r="BT125" i="18" s="1"/>
  <c r="BT50" i="18"/>
  <c r="BT145" i="18" s="1"/>
  <c r="BT18" i="18"/>
  <c r="BT113" i="18" s="1"/>
  <c r="BT38" i="18"/>
  <c r="BT133" i="18" s="1"/>
  <c r="BT58" i="18"/>
  <c r="BT153" i="18" s="1"/>
  <c r="BQ23" i="19"/>
  <c r="BV59" i="16"/>
  <c r="BV19" i="16" s="1"/>
  <c r="BV59" i="11" s="1"/>
  <c r="BW56" i="16"/>
  <c r="BQ25" i="19"/>
  <c r="BP29" i="19"/>
  <c r="BP103" i="11" s="1"/>
  <c r="BP105" i="11" s="1"/>
  <c r="BQ24" i="19"/>
  <c r="BS20" i="16"/>
  <c r="BS57" i="11"/>
  <c r="BS56" i="11" s="1"/>
  <c r="BT10" i="19"/>
  <c r="BT11" i="19"/>
  <c r="BT12" i="19"/>
  <c r="Y13" i="11"/>
  <c r="Y12" i="11"/>
  <c r="BS91" i="18"/>
  <c r="BS108" i="18"/>
  <c r="Z164" i="11"/>
  <c r="Z167" i="11" s="1"/>
  <c r="Z73" i="19"/>
  <c r="BQ51" i="19"/>
  <c r="BQ158" i="11" s="1"/>
  <c r="BU228" i="18"/>
  <c r="BV224" i="18"/>
  <c r="BU235" i="18"/>
  <c r="BV232" i="18"/>
  <c r="BU101" i="11"/>
  <c r="BQ28" i="19"/>
  <c r="BO76" i="11"/>
  <c r="BO73" i="11"/>
  <c r="BN77" i="11"/>
  <c r="BR61" i="19"/>
  <c r="BR62" i="19"/>
  <c r="BR60" i="19"/>
  <c r="BR57" i="19"/>
  <c r="BR58" i="19"/>
  <c r="BR47" i="19"/>
  <c r="BR48" i="19"/>
  <c r="BR50" i="19"/>
  <c r="BR49" i="19"/>
  <c r="BR46" i="19"/>
  <c r="BR59" i="19"/>
  <c r="Z150" i="11"/>
  <c r="Z153" i="11" s="1"/>
  <c r="Z93" i="11" s="1"/>
  <c r="Z98" i="11" s="1"/>
  <c r="Z114" i="11" s="1"/>
  <c r="Z86" i="11"/>
  <c r="Z138" i="11"/>
  <c r="BQ104" i="18"/>
  <c r="BQ64" i="11"/>
  <c r="BQ63" i="11" s="1"/>
  <c r="BQ13" i="9" s="1"/>
  <c r="BS213" i="18"/>
  <c r="BS238" i="18" s="1"/>
  <c r="BS97" i="18" s="1"/>
  <c r="BS65" i="11" s="1"/>
  <c r="BT199" i="18"/>
  <c r="BT258" i="18"/>
  <c r="BU247" i="18"/>
  <c r="BT265" i="18"/>
  <c r="BS268" i="18"/>
  <c r="BS99" i="18" s="1"/>
  <c r="BS67" i="11" s="1"/>
  <c r="BP72" i="11"/>
  <c r="BS320" i="18"/>
  <c r="BS103" i="18" s="1"/>
  <c r="BS71" i="11" s="1"/>
  <c r="BT316" i="18"/>
  <c r="BS98" i="18"/>
  <c r="BS66" i="11" s="1"/>
  <c r="BS28" i="9"/>
  <c r="BS48" i="9" s="1"/>
  <c r="BR25" i="9"/>
  <c r="BR45" i="9" s="1"/>
  <c r="BS5" i="19"/>
  <c r="BS5" i="15"/>
  <c r="BS5" i="18"/>
  <c r="BS152" i="11"/>
  <c r="BS5" i="16"/>
  <c r="BT7" i="11"/>
  <c r="BS5" i="9"/>
  <c r="BS5" i="14"/>
  <c r="BT4" i="14"/>
  <c r="BS6" i="14"/>
  <c r="BS312" i="18"/>
  <c r="BS102" i="18" s="1"/>
  <c r="BS70" i="11" s="1"/>
  <c r="BT307" i="18"/>
  <c r="BU4" i="19"/>
  <c r="BU4" i="18"/>
  <c r="BU4" i="16"/>
  <c r="BU4" i="15"/>
  <c r="BU6" i="11"/>
  <c r="BU5" i="11"/>
  <c r="BU81" i="11" s="1"/>
  <c r="BU83" i="11" s="1"/>
  <c r="BV4" i="11"/>
  <c r="BU4" i="9"/>
  <c r="BQ12" i="9"/>
  <c r="BQ60" i="11"/>
  <c r="BV300" i="18"/>
  <c r="BU303" i="18"/>
  <c r="BU101" i="18" s="1"/>
  <c r="BU69" i="11" s="1"/>
  <c r="BS27" i="9"/>
  <c r="BS47" i="9" s="1"/>
  <c r="Z171" i="11" l="1"/>
  <c r="BU166" i="11"/>
  <c r="BV139" i="11"/>
  <c r="BR23" i="19"/>
  <c r="BR52" i="9"/>
  <c r="BS45" i="19"/>
  <c r="BR28" i="19"/>
  <c r="BU12" i="19"/>
  <c r="BU11" i="19"/>
  <c r="BU10" i="19"/>
  <c r="BT5" i="19"/>
  <c r="BT5" i="18"/>
  <c r="BT5" i="15"/>
  <c r="BT152" i="11"/>
  <c r="BT5" i="16"/>
  <c r="BU7" i="11"/>
  <c r="BT5" i="9"/>
  <c r="BT98" i="18"/>
  <c r="BT66" i="11" s="1"/>
  <c r="BT28" i="9"/>
  <c r="BT48" i="9" s="1"/>
  <c r="BT49" i="16"/>
  <c r="BT18" i="16" s="1"/>
  <c r="BT58" i="11" s="1"/>
  <c r="BU45" i="16"/>
  <c r="BT312" i="18"/>
  <c r="BT102" i="18" s="1"/>
  <c r="BT70" i="11" s="1"/>
  <c r="BU307" i="18"/>
  <c r="BT320" i="18"/>
  <c r="BT103" i="18" s="1"/>
  <c r="BT71" i="11" s="1"/>
  <c r="BU316" i="18"/>
  <c r="BT213" i="18"/>
  <c r="BT238" i="18" s="1"/>
  <c r="BT97" i="18" s="1"/>
  <c r="BT65" i="11" s="1"/>
  <c r="BU199" i="18"/>
  <c r="BR24" i="19"/>
  <c r="BV101" i="11"/>
  <c r="BS186" i="18"/>
  <c r="BS96" i="18" s="1"/>
  <c r="BS26" i="9"/>
  <c r="BS46" i="9" s="1"/>
  <c r="BV4" i="19"/>
  <c r="BV4" i="18"/>
  <c r="BV4" i="15"/>
  <c r="BV4" i="16"/>
  <c r="BV5" i="11"/>
  <c r="BV81" i="11" s="1"/>
  <c r="BV83" i="11" s="1"/>
  <c r="BW4" i="11"/>
  <c r="BV6" i="11"/>
  <c r="BV4" i="9"/>
  <c r="BR27" i="19"/>
  <c r="BV235" i="18"/>
  <c r="BW232" i="18"/>
  <c r="BP76" i="11"/>
  <c r="BP73" i="11"/>
  <c r="BW59" i="16"/>
  <c r="BW19" i="16" s="1"/>
  <c r="BW59" i="11" s="1"/>
  <c r="BX56" i="16"/>
  <c r="BU38" i="16"/>
  <c r="BU17" i="16" s="1"/>
  <c r="BV25" i="16"/>
  <c r="BR104" i="18"/>
  <c r="BR64" i="11"/>
  <c r="BR63" i="11" s="1"/>
  <c r="BR13" i="9" s="1"/>
  <c r="BV220" i="18"/>
  <c r="BW217" i="18"/>
  <c r="BT6" i="14"/>
  <c r="BT5" i="14"/>
  <c r="BU4" i="14"/>
  <c r="BS25" i="9"/>
  <c r="BS45" i="9" s="1"/>
  <c r="BR26" i="19"/>
  <c r="BO77" i="11"/>
  <c r="BV228" i="18"/>
  <c r="BW224" i="18"/>
  <c r="BT20" i="16"/>
  <c r="BT57" i="11"/>
  <c r="BU295" i="18"/>
  <c r="BU100" i="18" s="1"/>
  <c r="BU68" i="11" s="1"/>
  <c r="BV275" i="18"/>
  <c r="BV303" i="18"/>
  <c r="BV101" i="18" s="1"/>
  <c r="BV69" i="11" s="1"/>
  <c r="BW300" i="18"/>
  <c r="BS61" i="19"/>
  <c r="BS62" i="19"/>
  <c r="BS60" i="19"/>
  <c r="BS57" i="19"/>
  <c r="BS58" i="19"/>
  <c r="BS50" i="19"/>
  <c r="BS49" i="19"/>
  <c r="BS47" i="19"/>
  <c r="BS48" i="19"/>
  <c r="BS59" i="19"/>
  <c r="BS46" i="19"/>
  <c r="Z140" i="11"/>
  <c r="Z15" i="11" s="1"/>
  <c r="BR25" i="19"/>
  <c r="BQ29" i="19"/>
  <c r="BQ103" i="11" s="1"/>
  <c r="BQ105" i="11" s="1"/>
  <c r="BT91" i="18"/>
  <c r="BT108" i="18"/>
  <c r="BR61" i="11"/>
  <c r="BU265" i="18"/>
  <c r="BT268" i="18"/>
  <c r="BT99" i="18" s="1"/>
  <c r="BT67" i="11" s="1"/>
  <c r="BQ159" i="11"/>
  <c r="BQ14" i="9"/>
  <c r="BS12" i="9"/>
  <c r="BS60" i="11"/>
  <c r="BT27" i="9"/>
  <c r="BT47" i="9" s="1"/>
  <c r="BT112" i="11"/>
  <c r="BU108" i="11"/>
  <c r="BQ72" i="11"/>
  <c r="BQ61" i="11"/>
  <c r="BU89" i="18"/>
  <c r="BU184" i="18" s="1"/>
  <c r="BU90" i="18"/>
  <c r="BU185" i="18" s="1"/>
  <c r="BU86" i="18"/>
  <c r="BU181" i="18" s="1"/>
  <c r="BU87" i="18"/>
  <c r="BU182" i="18" s="1"/>
  <c r="BU85" i="18"/>
  <c r="BU180" i="18" s="1"/>
  <c r="BU88" i="18"/>
  <c r="BU183" i="18" s="1"/>
  <c r="BU78" i="18"/>
  <c r="BU173" i="18" s="1"/>
  <c r="BU69" i="18"/>
  <c r="BU164" i="18" s="1"/>
  <c r="BU81" i="18"/>
  <c r="BU176" i="18" s="1"/>
  <c r="BU72" i="18"/>
  <c r="BU167" i="18" s="1"/>
  <c r="BU64" i="18"/>
  <c r="BU159" i="18" s="1"/>
  <c r="BU84" i="18"/>
  <c r="BU179" i="18" s="1"/>
  <c r="BU67" i="18"/>
  <c r="BU162" i="18" s="1"/>
  <c r="BU79" i="18"/>
  <c r="BU174" i="18" s="1"/>
  <c r="BU70" i="18"/>
  <c r="BU165" i="18" s="1"/>
  <c r="BU82" i="18"/>
  <c r="BU177" i="18" s="1"/>
  <c r="BU73" i="18"/>
  <c r="BU168" i="18" s="1"/>
  <c r="BU65" i="18"/>
  <c r="BU160" i="18" s="1"/>
  <c r="BU68" i="18"/>
  <c r="BU163" i="18" s="1"/>
  <c r="BU80" i="18"/>
  <c r="BU175" i="18" s="1"/>
  <c r="BU71" i="18"/>
  <c r="BU166" i="18" s="1"/>
  <c r="BU83" i="18"/>
  <c r="BU178" i="18" s="1"/>
  <c r="BU74" i="18"/>
  <c r="BU169" i="18" s="1"/>
  <c r="BU66" i="18"/>
  <c r="BU161" i="18" s="1"/>
  <c r="BU59" i="18"/>
  <c r="BU154" i="18" s="1"/>
  <c r="BU51" i="18"/>
  <c r="BU146" i="18" s="1"/>
  <c r="BU39" i="18"/>
  <c r="BU134" i="18" s="1"/>
  <c r="BU31" i="18"/>
  <c r="BU126" i="18" s="1"/>
  <c r="BU19" i="18"/>
  <c r="BU114" i="18" s="1"/>
  <c r="BU54" i="18"/>
  <c r="BU149" i="18" s="1"/>
  <c r="BU42" i="18"/>
  <c r="BU137" i="18" s="1"/>
  <c r="BU34" i="18"/>
  <c r="BU129" i="18" s="1"/>
  <c r="BU22" i="18"/>
  <c r="BU117" i="18" s="1"/>
  <c r="BU14" i="18"/>
  <c r="BU109" i="18" s="1"/>
  <c r="BU62" i="18"/>
  <c r="BU157" i="18" s="1"/>
  <c r="BU57" i="18"/>
  <c r="BU152" i="18" s="1"/>
  <c r="BU49" i="18"/>
  <c r="BU144" i="18" s="1"/>
  <c r="BU37" i="18"/>
  <c r="BU132" i="18" s="1"/>
  <c r="BU29" i="18"/>
  <c r="BU124" i="18" s="1"/>
  <c r="BU25" i="18"/>
  <c r="BU120" i="18" s="1"/>
  <c r="BU17" i="18"/>
  <c r="BU112" i="18" s="1"/>
  <c r="BU63" i="18"/>
  <c r="BU158" i="18" s="1"/>
  <c r="BU52" i="18"/>
  <c r="BU147" i="18" s="1"/>
  <c r="BU40" i="18"/>
  <c r="BU135" i="18" s="1"/>
  <c r="BU32" i="18"/>
  <c r="BU127" i="18" s="1"/>
  <c r="BU20" i="18"/>
  <c r="BU115" i="18" s="1"/>
  <c r="BU55" i="18"/>
  <c r="BU150" i="18" s="1"/>
  <c r="BU47" i="18"/>
  <c r="BU142" i="18" s="1"/>
  <c r="BU43" i="18"/>
  <c r="BU138" i="18" s="1"/>
  <c r="BU35" i="18"/>
  <c r="BU130" i="18" s="1"/>
  <c r="BU23" i="18"/>
  <c r="BU118" i="18" s="1"/>
  <c r="BU15" i="18"/>
  <c r="BU110" i="18" s="1"/>
  <c r="BU58" i="18"/>
  <c r="BU153" i="18" s="1"/>
  <c r="BU50" i="18"/>
  <c r="BU145" i="18" s="1"/>
  <c r="BU38" i="18"/>
  <c r="BU133" i="18" s="1"/>
  <c r="BU30" i="18"/>
  <c r="BU125" i="18" s="1"/>
  <c r="BU18" i="18"/>
  <c r="BU113" i="18" s="1"/>
  <c r="BU56" i="18"/>
  <c r="BU151" i="18" s="1"/>
  <c r="BU48" i="18"/>
  <c r="BU143" i="18" s="1"/>
  <c r="BU36" i="18"/>
  <c r="BU131" i="18" s="1"/>
  <c r="BU24" i="18"/>
  <c r="BU119" i="18" s="1"/>
  <c r="BU16" i="18"/>
  <c r="BU111" i="18" s="1"/>
  <c r="BU33" i="18"/>
  <c r="BU128" i="18" s="1"/>
  <c r="BU53" i="18"/>
  <c r="BU148" i="18" s="1"/>
  <c r="BU21" i="18"/>
  <c r="BU116" i="18" s="1"/>
  <c r="BU41" i="18"/>
  <c r="BU136" i="18" s="1"/>
  <c r="BU13" i="18"/>
  <c r="BU258" i="18"/>
  <c r="BV247" i="18"/>
  <c r="BR63" i="19"/>
  <c r="BR75" i="11" s="1"/>
  <c r="Z128" i="11"/>
  <c r="Z130" i="11" s="1"/>
  <c r="Z120" i="11"/>
  <c r="Z125" i="11" s="1"/>
  <c r="AA71" i="19"/>
  <c r="AA79" i="11" s="1"/>
  <c r="BR51" i="19"/>
  <c r="BR158" i="11" s="1"/>
  <c r="AA147" i="11" l="1"/>
  <c r="Z18" i="9"/>
  <c r="BT45" i="19"/>
  <c r="BR72" i="11"/>
  <c r="BR76" i="11" s="1"/>
  <c r="BT56" i="11"/>
  <c r="BW139" i="11"/>
  <c r="BV166" i="11"/>
  <c r="BT25" i="9"/>
  <c r="BT45" i="9" s="1"/>
  <c r="BS26" i="19"/>
  <c r="BR29" i="19"/>
  <c r="BR103" i="11" s="1"/>
  <c r="BR105" i="11" s="1"/>
  <c r="BS24" i="19"/>
  <c r="BX59" i="16"/>
  <c r="BX19" i="16" s="1"/>
  <c r="BX59" i="11" s="1"/>
  <c r="BY56" i="16"/>
  <c r="BS51" i="19"/>
  <c r="BS158" i="11" s="1"/>
  <c r="BW101" i="11"/>
  <c r="BU49" i="16"/>
  <c r="BU18" i="16" s="1"/>
  <c r="BU58" i="11" s="1"/>
  <c r="BV45" i="16"/>
  <c r="AA85" i="11"/>
  <c r="AA72" i="19"/>
  <c r="BU112" i="11"/>
  <c r="BV108" i="11"/>
  <c r="BW303" i="18"/>
  <c r="BW101" i="18" s="1"/>
  <c r="BW69" i="11" s="1"/>
  <c r="BX300" i="18"/>
  <c r="BW228" i="18"/>
  <c r="BX224" i="18"/>
  <c r="BW235" i="18"/>
  <c r="BX232" i="18"/>
  <c r="Z132" i="11"/>
  <c r="Z14" i="11"/>
  <c r="Z11" i="11"/>
  <c r="BW220" i="18"/>
  <c r="BX217" i="18"/>
  <c r="BU213" i="18"/>
  <c r="BU238" i="18" s="1"/>
  <c r="BU97" i="18" s="1"/>
  <c r="BU65" i="11" s="1"/>
  <c r="BV199" i="18"/>
  <c r="BU27" i="9"/>
  <c r="BU47" i="9" s="1"/>
  <c r="BQ76" i="11"/>
  <c r="BQ73" i="11"/>
  <c r="BS25" i="19"/>
  <c r="BV295" i="18"/>
  <c r="BV100" i="18" s="1"/>
  <c r="BV68" i="11" s="1"/>
  <c r="BW275" i="18"/>
  <c r="BV89" i="18"/>
  <c r="BV184" i="18" s="1"/>
  <c r="BV86" i="18"/>
  <c r="BV181" i="18" s="1"/>
  <c r="BV90" i="18"/>
  <c r="BV185" i="18" s="1"/>
  <c r="BV87" i="18"/>
  <c r="BV182" i="18" s="1"/>
  <c r="BV85" i="18"/>
  <c r="BV180" i="18" s="1"/>
  <c r="BV88" i="18"/>
  <c r="BV183" i="18" s="1"/>
  <c r="BV81" i="18"/>
  <c r="BV176" i="18" s="1"/>
  <c r="BV72" i="18"/>
  <c r="BV167" i="18" s="1"/>
  <c r="BV64" i="18"/>
  <c r="BV159" i="18" s="1"/>
  <c r="BV84" i="18"/>
  <c r="BV179" i="18" s="1"/>
  <c r="BV67" i="18"/>
  <c r="BV162" i="18" s="1"/>
  <c r="BV79" i="18"/>
  <c r="BV174" i="18" s="1"/>
  <c r="BV70" i="18"/>
  <c r="BV165" i="18" s="1"/>
  <c r="BV82" i="18"/>
  <c r="BV177" i="18" s="1"/>
  <c r="BV73" i="18"/>
  <c r="BV168" i="18" s="1"/>
  <c r="BV65" i="18"/>
  <c r="BV160" i="18" s="1"/>
  <c r="BV68" i="18"/>
  <c r="BV163" i="18" s="1"/>
  <c r="BV80" i="18"/>
  <c r="BV175" i="18" s="1"/>
  <c r="BV71" i="18"/>
  <c r="BV166" i="18" s="1"/>
  <c r="BV63" i="18"/>
  <c r="BV158" i="18" s="1"/>
  <c r="BV83" i="18"/>
  <c r="BV178" i="18" s="1"/>
  <c r="BV74" i="18"/>
  <c r="BV169" i="18" s="1"/>
  <c r="BV66" i="18"/>
  <c r="BV161" i="18" s="1"/>
  <c r="BV78" i="18"/>
  <c r="BV173" i="18" s="1"/>
  <c r="BV69" i="18"/>
  <c r="BV164" i="18" s="1"/>
  <c r="BV54" i="18"/>
  <c r="BV149" i="18" s="1"/>
  <c r="BV42" i="18"/>
  <c r="BV137" i="18" s="1"/>
  <c r="BV34" i="18"/>
  <c r="BV129" i="18" s="1"/>
  <c r="BV22" i="18"/>
  <c r="BV117" i="18" s="1"/>
  <c r="BV14" i="18"/>
  <c r="BV109" i="18" s="1"/>
  <c r="BV62" i="18"/>
  <c r="BV157" i="18" s="1"/>
  <c r="BV57" i="18"/>
  <c r="BV152" i="18" s="1"/>
  <c r="BV49" i="18"/>
  <c r="BV144" i="18" s="1"/>
  <c r="BV37" i="18"/>
  <c r="BV132" i="18" s="1"/>
  <c r="BV29" i="18"/>
  <c r="BV124" i="18" s="1"/>
  <c r="BV25" i="18"/>
  <c r="BV120" i="18" s="1"/>
  <c r="BV17" i="18"/>
  <c r="BV112" i="18" s="1"/>
  <c r="BV52" i="18"/>
  <c r="BV147" i="18" s="1"/>
  <c r="BV40" i="18"/>
  <c r="BV135" i="18" s="1"/>
  <c r="BV32" i="18"/>
  <c r="BV127" i="18" s="1"/>
  <c r="BV20" i="18"/>
  <c r="BV115" i="18" s="1"/>
  <c r="BV55" i="18"/>
  <c r="BV150" i="18" s="1"/>
  <c r="BV47" i="18"/>
  <c r="BV142" i="18" s="1"/>
  <c r="BV43" i="18"/>
  <c r="BV138" i="18" s="1"/>
  <c r="BV35" i="18"/>
  <c r="BV130" i="18" s="1"/>
  <c r="BV23" i="18"/>
  <c r="BV118" i="18" s="1"/>
  <c r="BV15" i="18"/>
  <c r="BV110" i="18" s="1"/>
  <c r="BV58" i="18"/>
  <c r="BV153" i="18" s="1"/>
  <c r="BV50" i="18"/>
  <c r="BV145" i="18" s="1"/>
  <c r="BV38" i="18"/>
  <c r="BV133" i="18" s="1"/>
  <c r="BV30" i="18"/>
  <c r="BV125" i="18" s="1"/>
  <c r="BV18" i="18"/>
  <c r="BV113" i="18" s="1"/>
  <c r="BV53" i="18"/>
  <c r="BV148" i="18" s="1"/>
  <c r="BV41" i="18"/>
  <c r="BV136" i="18" s="1"/>
  <c r="BV33" i="18"/>
  <c r="BV128" i="18" s="1"/>
  <c r="BV21" i="18"/>
  <c r="BV116" i="18" s="1"/>
  <c r="BV13" i="18"/>
  <c r="BV59" i="18"/>
  <c r="BV154" i="18" s="1"/>
  <c r="BV51" i="18"/>
  <c r="BV146" i="18" s="1"/>
  <c r="BV39" i="18"/>
  <c r="BV134" i="18" s="1"/>
  <c r="BV31" i="18"/>
  <c r="BV126" i="18" s="1"/>
  <c r="BV19" i="18"/>
  <c r="BV114" i="18" s="1"/>
  <c r="BV24" i="18"/>
  <c r="BV119" i="18" s="1"/>
  <c r="BV48" i="18"/>
  <c r="BV143" i="18" s="1"/>
  <c r="BV16" i="18"/>
  <c r="BV111" i="18" s="1"/>
  <c r="BV36" i="18"/>
  <c r="BV131" i="18" s="1"/>
  <c r="BV56" i="18"/>
  <c r="BV151" i="18" s="1"/>
  <c r="BT61" i="19"/>
  <c r="BT62" i="19"/>
  <c r="BT60" i="19"/>
  <c r="BT57" i="19"/>
  <c r="BT58" i="19"/>
  <c r="BT59" i="19"/>
  <c r="BT48" i="19"/>
  <c r="BT50" i="19"/>
  <c r="BT49" i="19"/>
  <c r="BT46" i="19"/>
  <c r="BT47" i="19"/>
  <c r="BU25" i="9"/>
  <c r="BU45" i="9" s="1"/>
  <c r="BR159" i="11"/>
  <c r="BR14" i="9"/>
  <c r="BR151" i="11"/>
  <c r="BV265" i="18"/>
  <c r="BU268" i="18"/>
  <c r="BU99" i="18" s="1"/>
  <c r="BU67" i="11" s="1"/>
  <c r="BS27" i="19"/>
  <c r="BV10" i="19"/>
  <c r="BV12" i="19"/>
  <c r="BV11" i="19"/>
  <c r="BU320" i="18"/>
  <c r="BU103" i="18" s="1"/>
  <c r="BU71" i="11" s="1"/>
  <c r="BV316" i="18"/>
  <c r="BU98" i="18"/>
  <c r="BU66" i="11" s="1"/>
  <c r="BU28" i="9"/>
  <c r="BU48" i="9" s="1"/>
  <c r="BV258" i="18"/>
  <c r="BW247" i="18"/>
  <c r="BS61" i="11"/>
  <c r="BS28" i="19"/>
  <c r="BT12" i="9"/>
  <c r="BT60" i="11"/>
  <c r="BP77" i="11"/>
  <c r="BU5" i="19"/>
  <c r="BU5" i="18"/>
  <c r="BU152" i="11"/>
  <c r="BU5" i="16"/>
  <c r="BU5" i="15"/>
  <c r="BV7" i="11"/>
  <c r="BU5" i="9"/>
  <c r="BR73" i="11"/>
  <c r="BS52" i="9"/>
  <c r="BV38" i="16"/>
  <c r="BV17" i="16" s="1"/>
  <c r="BW25" i="16"/>
  <c r="BS104" i="18"/>
  <c r="BS64" i="11"/>
  <c r="BS63" i="11" s="1"/>
  <c r="BS13" i="9" s="1"/>
  <c r="BU312" i="18"/>
  <c r="BU102" i="18" s="1"/>
  <c r="BU70" i="11" s="1"/>
  <c r="BV307" i="18"/>
  <c r="BU91" i="18"/>
  <c r="BU108" i="18"/>
  <c r="BT186" i="18"/>
  <c r="BT96" i="18" s="1"/>
  <c r="BT26" i="9"/>
  <c r="BT46" i="9" s="1"/>
  <c r="BT52" i="9" s="1"/>
  <c r="BS63" i="19"/>
  <c r="BS75" i="11" s="1"/>
  <c r="BS151" i="11" s="1"/>
  <c r="BU6" i="14"/>
  <c r="BU5" i="14"/>
  <c r="BV4" i="14"/>
  <c r="BU20" i="16"/>
  <c r="BU57" i="11"/>
  <c r="BU56" i="11" s="1"/>
  <c r="BS23" i="19"/>
  <c r="BW4" i="19"/>
  <c r="BW4" i="15"/>
  <c r="BW4" i="16"/>
  <c r="BW4" i="18"/>
  <c r="BW5" i="11"/>
  <c r="BW81" i="11" s="1"/>
  <c r="BW83" i="11" s="1"/>
  <c r="BX4" i="11"/>
  <c r="BW6" i="11"/>
  <c r="BW4" i="9"/>
  <c r="BW166" i="11" l="1"/>
  <c r="BX139" i="11"/>
  <c r="BT63" i="19"/>
  <c r="BT75" i="11" s="1"/>
  <c r="BT151" i="11" s="1"/>
  <c r="BT25" i="19"/>
  <c r="AA164" i="11"/>
  <c r="AA167" i="11" s="1"/>
  <c r="AA73" i="19"/>
  <c r="BW11" i="19"/>
  <c r="BW12" i="19"/>
  <c r="BW10" i="19"/>
  <c r="BW38" i="16"/>
  <c r="BW17" i="16" s="1"/>
  <c r="BX25" i="16"/>
  <c r="BV5" i="19"/>
  <c r="BV5" i="18"/>
  <c r="BV5" i="16"/>
  <c r="BV5" i="15"/>
  <c r="BV152" i="11"/>
  <c r="BW7" i="11"/>
  <c r="BV5" i="9"/>
  <c r="AA150" i="11"/>
  <c r="AA153" i="11" s="1"/>
  <c r="AA93" i="11" s="1"/>
  <c r="AA86" i="11"/>
  <c r="AA138" i="11"/>
  <c r="BY232" i="18"/>
  <c r="BX235" i="18"/>
  <c r="BS29" i="19"/>
  <c r="BS103" i="11" s="1"/>
  <c r="BS105" i="11" s="1"/>
  <c r="BT104" i="18"/>
  <c r="BT64" i="11"/>
  <c r="BT63" i="11" s="1"/>
  <c r="BT13" i="9" s="1"/>
  <c r="BV57" i="11"/>
  <c r="BT61" i="11"/>
  <c r="BW265" i="18"/>
  <c r="BV268" i="18"/>
  <c r="BV99" i="18" s="1"/>
  <c r="BV67" i="11" s="1"/>
  <c r="BT24" i="19"/>
  <c r="BV27" i="9"/>
  <c r="BV47" i="9" s="1"/>
  <c r="BX228" i="18"/>
  <c r="BY224" i="18"/>
  <c r="BY59" i="16"/>
  <c r="BY19" i="16" s="1"/>
  <c r="BY59" i="11" s="1"/>
  <c r="BZ56" i="16"/>
  <c r="BU12" i="9"/>
  <c r="BU60" i="11"/>
  <c r="BU186" i="18"/>
  <c r="BU96" i="18" s="1"/>
  <c r="BU26" i="9"/>
  <c r="BU46" i="9" s="1"/>
  <c r="BU52" i="9" s="1"/>
  <c r="BV320" i="18"/>
  <c r="BV103" i="18" s="1"/>
  <c r="BV71" i="11" s="1"/>
  <c r="BW316" i="18"/>
  <c r="BT27" i="19"/>
  <c r="BQ77" i="11"/>
  <c r="BV49" i="16"/>
  <c r="BV18" i="16" s="1"/>
  <c r="BV58" i="11" s="1"/>
  <c r="BW45" i="16"/>
  <c r="BT23" i="19"/>
  <c r="BX220" i="18"/>
  <c r="BY217" i="18"/>
  <c r="BX4" i="19"/>
  <c r="BX4" i="18"/>
  <c r="BX4" i="15"/>
  <c r="BX4" i="16"/>
  <c r="BX5" i="11"/>
  <c r="BX81" i="11" s="1"/>
  <c r="BX83" i="11" s="1"/>
  <c r="BY4" i="11"/>
  <c r="BX6" i="11"/>
  <c r="BX4" i="9"/>
  <c r="BU45" i="19"/>
  <c r="BT28" i="19"/>
  <c r="BV91" i="18"/>
  <c r="BV45" i="19" s="1"/>
  <c r="BV108" i="18"/>
  <c r="BY300" i="18"/>
  <c r="BX303" i="18"/>
  <c r="BX101" i="18" s="1"/>
  <c r="BX69" i="11" s="1"/>
  <c r="BT51" i="19"/>
  <c r="BT158" i="11" s="1"/>
  <c r="BW4" i="14"/>
  <c r="BV6" i="14"/>
  <c r="BV5" i="14"/>
  <c r="BV312" i="18"/>
  <c r="BV102" i="18" s="1"/>
  <c r="BV70" i="11" s="1"/>
  <c r="BW307" i="18"/>
  <c r="BR77" i="11"/>
  <c r="BS72" i="11"/>
  <c r="BT26" i="19"/>
  <c r="BX101" i="11"/>
  <c r="BV98" i="18"/>
  <c r="BV66" i="11" s="1"/>
  <c r="BV28" i="9"/>
  <c r="BV48" i="9" s="1"/>
  <c r="BW89" i="18"/>
  <c r="BW184" i="18" s="1"/>
  <c r="BW90" i="18"/>
  <c r="BW185" i="18" s="1"/>
  <c r="BW84" i="18"/>
  <c r="BW179" i="18" s="1"/>
  <c r="BW87" i="18"/>
  <c r="BW182" i="18" s="1"/>
  <c r="BW85" i="18"/>
  <c r="BW180" i="18" s="1"/>
  <c r="BW88" i="18"/>
  <c r="BW183" i="18" s="1"/>
  <c r="BW86" i="18"/>
  <c r="BW181" i="18" s="1"/>
  <c r="BW67" i="18"/>
  <c r="BW162" i="18" s="1"/>
  <c r="BW79" i="18"/>
  <c r="BW174" i="18" s="1"/>
  <c r="BW70" i="18"/>
  <c r="BW165" i="18" s="1"/>
  <c r="BW82" i="18"/>
  <c r="BW177" i="18" s="1"/>
  <c r="BW73" i="18"/>
  <c r="BW168" i="18" s="1"/>
  <c r="BW65" i="18"/>
  <c r="BW160" i="18" s="1"/>
  <c r="BW68" i="18"/>
  <c r="BW163" i="18" s="1"/>
  <c r="BW80" i="18"/>
  <c r="BW175" i="18" s="1"/>
  <c r="BW71" i="18"/>
  <c r="BW166" i="18" s="1"/>
  <c r="BW63" i="18"/>
  <c r="BW158" i="18" s="1"/>
  <c r="BW83" i="18"/>
  <c r="BW178" i="18" s="1"/>
  <c r="BW74" i="18"/>
  <c r="BW169" i="18" s="1"/>
  <c r="BW66" i="18"/>
  <c r="BW161" i="18" s="1"/>
  <c r="BW78" i="18"/>
  <c r="BW173" i="18" s="1"/>
  <c r="BW69" i="18"/>
  <c r="BW164" i="18" s="1"/>
  <c r="BW81" i="18"/>
  <c r="BW176" i="18" s="1"/>
  <c r="BW72" i="18"/>
  <c r="BW167" i="18" s="1"/>
  <c r="BW64" i="18"/>
  <c r="BW159" i="18" s="1"/>
  <c r="BW62" i="18"/>
  <c r="BW157" i="18" s="1"/>
  <c r="BW57" i="18"/>
  <c r="BW152" i="18" s="1"/>
  <c r="BW49" i="18"/>
  <c r="BW144" i="18" s="1"/>
  <c r="BW37" i="18"/>
  <c r="BW132" i="18" s="1"/>
  <c r="BW29" i="18"/>
  <c r="BW124" i="18" s="1"/>
  <c r="BW25" i="18"/>
  <c r="BW120" i="18" s="1"/>
  <c r="BW17" i="18"/>
  <c r="BW112" i="18" s="1"/>
  <c r="BW52" i="18"/>
  <c r="BW147" i="18" s="1"/>
  <c r="BW40" i="18"/>
  <c r="BW135" i="18" s="1"/>
  <c r="BW32" i="18"/>
  <c r="BW127" i="18" s="1"/>
  <c r="BW20" i="18"/>
  <c r="BW115" i="18" s="1"/>
  <c r="BW55" i="18"/>
  <c r="BW150" i="18" s="1"/>
  <c r="BW47" i="18"/>
  <c r="BW142" i="18" s="1"/>
  <c r="BW43" i="18"/>
  <c r="BW138" i="18" s="1"/>
  <c r="BW35" i="18"/>
  <c r="BW130" i="18" s="1"/>
  <c r="BW23" i="18"/>
  <c r="BW118" i="18" s="1"/>
  <c r="BW15" i="18"/>
  <c r="BW110" i="18" s="1"/>
  <c r="BW58" i="18"/>
  <c r="BW153" i="18" s="1"/>
  <c r="BW50" i="18"/>
  <c r="BW145" i="18" s="1"/>
  <c r="BW38" i="18"/>
  <c r="BW133" i="18" s="1"/>
  <c r="BW30" i="18"/>
  <c r="BW125" i="18" s="1"/>
  <c r="BW18" i="18"/>
  <c r="BW113" i="18" s="1"/>
  <c r="BW53" i="18"/>
  <c r="BW148" i="18" s="1"/>
  <c r="BW41" i="18"/>
  <c r="BW136" i="18" s="1"/>
  <c r="BW33" i="18"/>
  <c r="BW128" i="18" s="1"/>
  <c r="BW21" i="18"/>
  <c r="BW116" i="18" s="1"/>
  <c r="BW13" i="18"/>
  <c r="BW56" i="18"/>
  <c r="BW151" i="18" s="1"/>
  <c r="BW48" i="18"/>
  <c r="BW143" i="18" s="1"/>
  <c r="BW36" i="18"/>
  <c r="BW131" i="18" s="1"/>
  <c r="BW24" i="18"/>
  <c r="BW119" i="18" s="1"/>
  <c r="BW16" i="18"/>
  <c r="BW111" i="18" s="1"/>
  <c r="BW54" i="18"/>
  <c r="BW149" i="18" s="1"/>
  <c r="BW42" i="18"/>
  <c r="BW137" i="18" s="1"/>
  <c r="BW34" i="18"/>
  <c r="BW129" i="18" s="1"/>
  <c r="BW22" i="18"/>
  <c r="BW117" i="18" s="1"/>
  <c r="BW14" i="18"/>
  <c r="BW109" i="18" s="1"/>
  <c r="BW51" i="18"/>
  <c r="BW146" i="18" s="1"/>
  <c r="BW19" i="18"/>
  <c r="BW114" i="18" s="1"/>
  <c r="BW39" i="18"/>
  <c r="BW134" i="18" s="1"/>
  <c r="BW59" i="18"/>
  <c r="BW154" i="18" s="1"/>
  <c r="BW31" i="18"/>
  <c r="BW126" i="18" s="1"/>
  <c r="BV213" i="18"/>
  <c r="BV238" i="18" s="1"/>
  <c r="BV97" i="18" s="1"/>
  <c r="BV65" i="11" s="1"/>
  <c r="BW199" i="18"/>
  <c r="BV112" i="11"/>
  <c r="BW108" i="11"/>
  <c r="BU62" i="19"/>
  <c r="BU58" i="19"/>
  <c r="BU61" i="19"/>
  <c r="BU59" i="19"/>
  <c r="BU60" i="19"/>
  <c r="BU57" i="19"/>
  <c r="BU50" i="19"/>
  <c r="BU46" i="19"/>
  <c r="BU48" i="19"/>
  <c r="BU49" i="19"/>
  <c r="BU47" i="19"/>
  <c r="BW258" i="18"/>
  <c r="BX247" i="18"/>
  <c r="BW295" i="18"/>
  <c r="BW100" i="18" s="1"/>
  <c r="BW68" i="11" s="1"/>
  <c r="BX275" i="18"/>
  <c r="Z13" i="11"/>
  <c r="Z12" i="11"/>
  <c r="BS159" i="11"/>
  <c r="BS14" i="9"/>
  <c r="AA98" i="11" l="1"/>
  <c r="AA114" i="11" s="1"/>
  <c r="E66" i="12" a="1"/>
  <c r="E66" i="12" s="1"/>
  <c r="E71" i="12" s="1"/>
  <c r="E87" i="12" s="1"/>
  <c r="AA171" i="11"/>
  <c r="BY139" i="11"/>
  <c r="BX166" i="11"/>
  <c r="BU27" i="19"/>
  <c r="BV20" i="16"/>
  <c r="BU28" i="19"/>
  <c r="BX258" i="18"/>
  <c r="BY247" i="18"/>
  <c r="BW112" i="11"/>
  <c r="BX108" i="11"/>
  <c r="BS76" i="11"/>
  <c r="BS73" i="11"/>
  <c r="BW6" i="14"/>
  <c r="BW5" i="14"/>
  <c r="BX4" i="14"/>
  <c r="BX89" i="18"/>
  <c r="BX184" i="18" s="1"/>
  <c r="BX90" i="18"/>
  <c r="BX185" i="18" s="1"/>
  <c r="BX87" i="18"/>
  <c r="BX182" i="18" s="1"/>
  <c r="BX85" i="18"/>
  <c r="BX180" i="18" s="1"/>
  <c r="BX88" i="18"/>
  <c r="BX183" i="18" s="1"/>
  <c r="BX86" i="18"/>
  <c r="BX181" i="18" s="1"/>
  <c r="BX84" i="18"/>
  <c r="BX179" i="18" s="1"/>
  <c r="BX79" i="18"/>
  <c r="BX174" i="18" s="1"/>
  <c r="BX70" i="18"/>
  <c r="BX165" i="18" s="1"/>
  <c r="BX82" i="18"/>
  <c r="BX177" i="18" s="1"/>
  <c r="BX73" i="18"/>
  <c r="BX168" i="18" s="1"/>
  <c r="BX65" i="18"/>
  <c r="BX160" i="18" s="1"/>
  <c r="BX68" i="18"/>
  <c r="BX163" i="18" s="1"/>
  <c r="BX80" i="18"/>
  <c r="BX175" i="18" s="1"/>
  <c r="BX71" i="18"/>
  <c r="BX166" i="18" s="1"/>
  <c r="BX63" i="18"/>
  <c r="BX158" i="18" s="1"/>
  <c r="BX83" i="18"/>
  <c r="BX178" i="18" s="1"/>
  <c r="BX74" i="18"/>
  <c r="BX169" i="18" s="1"/>
  <c r="BX66" i="18"/>
  <c r="BX161" i="18" s="1"/>
  <c r="BX78" i="18"/>
  <c r="BX173" i="18" s="1"/>
  <c r="BX69" i="18"/>
  <c r="BX164" i="18" s="1"/>
  <c r="BX81" i="18"/>
  <c r="BX176" i="18" s="1"/>
  <c r="BX72" i="18"/>
  <c r="BX167" i="18" s="1"/>
  <c r="BX67" i="18"/>
  <c r="BX162" i="18" s="1"/>
  <c r="BX64" i="18"/>
  <c r="BX159" i="18" s="1"/>
  <c r="BX52" i="18"/>
  <c r="BX147" i="18" s="1"/>
  <c r="BX40" i="18"/>
  <c r="BX135" i="18" s="1"/>
  <c r="BX32" i="18"/>
  <c r="BX127" i="18" s="1"/>
  <c r="BX20" i="18"/>
  <c r="BX115" i="18" s="1"/>
  <c r="BX55" i="18"/>
  <c r="BX150" i="18" s="1"/>
  <c r="BX47" i="18"/>
  <c r="BX142" i="18" s="1"/>
  <c r="BX43" i="18"/>
  <c r="BX138" i="18" s="1"/>
  <c r="BX35" i="18"/>
  <c r="BX130" i="18" s="1"/>
  <c r="BX23" i="18"/>
  <c r="BX118" i="18" s="1"/>
  <c r="BX15" i="18"/>
  <c r="BX110" i="18" s="1"/>
  <c r="BX58" i="18"/>
  <c r="BX153" i="18" s="1"/>
  <c r="BX50" i="18"/>
  <c r="BX145" i="18" s="1"/>
  <c r="BX38" i="18"/>
  <c r="BX133" i="18" s="1"/>
  <c r="BX30" i="18"/>
  <c r="BX125" i="18" s="1"/>
  <c r="BX18" i="18"/>
  <c r="BX113" i="18" s="1"/>
  <c r="BX53" i="18"/>
  <c r="BX148" i="18" s="1"/>
  <c r="BX41" i="18"/>
  <c r="BX136" i="18" s="1"/>
  <c r="BX33" i="18"/>
  <c r="BX128" i="18" s="1"/>
  <c r="BX21" i="18"/>
  <c r="BX116" i="18" s="1"/>
  <c r="BX13" i="18"/>
  <c r="BX56" i="18"/>
  <c r="BX151" i="18" s="1"/>
  <c r="BX48" i="18"/>
  <c r="BX143" i="18" s="1"/>
  <c r="BX36" i="18"/>
  <c r="BX131" i="18" s="1"/>
  <c r="BX24" i="18"/>
  <c r="BX119" i="18" s="1"/>
  <c r="BX16" i="18"/>
  <c r="BX111" i="18" s="1"/>
  <c r="BX59" i="18"/>
  <c r="BX154" i="18" s="1"/>
  <c r="BX51" i="18"/>
  <c r="BX146" i="18" s="1"/>
  <c r="BX39" i="18"/>
  <c r="BX134" i="18" s="1"/>
  <c r="BX31" i="18"/>
  <c r="BX126" i="18" s="1"/>
  <c r="BX19" i="18"/>
  <c r="BX114" i="18" s="1"/>
  <c r="BX62" i="18"/>
  <c r="BX157" i="18" s="1"/>
  <c r="BX57" i="18"/>
  <c r="BX152" i="18" s="1"/>
  <c r="BX49" i="18"/>
  <c r="BX144" i="18" s="1"/>
  <c r="BX37" i="18"/>
  <c r="BX132" i="18" s="1"/>
  <c r="BX29" i="18"/>
  <c r="BX124" i="18" s="1"/>
  <c r="BX25" i="18"/>
  <c r="BX120" i="18" s="1"/>
  <c r="BX17" i="18"/>
  <c r="BX112" i="18" s="1"/>
  <c r="BX42" i="18"/>
  <c r="BX137" i="18" s="1"/>
  <c r="BX14" i="18"/>
  <c r="BX109" i="18" s="1"/>
  <c r="BX34" i="18"/>
  <c r="BX129" i="18" s="1"/>
  <c r="BX54" i="18"/>
  <c r="BX149" i="18" s="1"/>
  <c r="BX22" i="18"/>
  <c r="BX117" i="18" s="1"/>
  <c r="BU104" i="18"/>
  <c r="BU64" i="11"/>
  <c r="BU63" i="11" s="1"/>
  <c r="BU13" i="9" s="1"/>
  <c r="BV62" i="19"/>
  <c r="BV58" i="19"/>
  <c r="BV50" i="19"/>
  <c r="BV61" i="19"/>
  <c r="BV59" i="19"/>
  <c r="BV49" i="19"/>
  <c r="BV57" i="19"/>
  <c r="BV23" i="19" s="1"/>
  <c r="BV46" i="19"/>
  <c r="BV47" i="19"/>
  <c r="BV60" i="19"/>
  <c r="BV48" i="19"/>
  <c r="BW98" i="18"/>
  <c r="BW66" i="11" s="1"/>
  <c r="BW28" i="9"/>
  <c r="BW48" i="9" s="1"/>
  <c r="BT159" i="11"/>
  <c r="BT14" i="9"/>
  <c r="BU51" i="19"/>
  <c r="BU158" i="11" s="1"/>
  <c r="BU23" i="19"/>
  <c r="BX11" i="19"/>
  <c r="BX10" i="19"/>
  <c r="BX12" i="19"/>
  <c r="BU72" i="11"/>
  <c r="BU61" i="11"/>
  <c r="BV25" i="9"/>
  <c r="BV45" i="9" s="1"/>
  <c r="BX38" i="16"/>
  <c r="BX17" i="16" s="1"/>
  <c r="BY25" i="16"/>
  <c r="BU25" i="19"/>
  <c r="BX199" i="18"/>
  <c r="BW213" i="18"/>
  <c r="BW238" i="18" s="1"/>
  <c r="BW97" i="18" s="1"/>
  <c r="BW65" i="11" s="1"/>
  <c r="BY220" i="18"/>
  <c r="BZ217" i="18"/>
  <c r="BW5" i="19"/>
  <c r="BW5" i="18"/>
  <c r="BW5" i="16"/>
  <c r="BW5" i="15"/>
  <c r="BX7" i="11"/>
  <c r="BW152" i="11"/>
  <c r="BW5" i="9"/>
  <c r="BW57" i="11"/>
  <c r="BW25" i="9"/>
  <c r="BW45" i="9" s="1"/>
  <c r="BW27" i="9"/>
  <c r="BW47" i="9" s="1"/>
  <c r="BY101" i="11"/>
  <c r="BZ300" i="18"/>
  <c r="BY303" i="18"/>
  <c r="BY101" i="18" s="1"/>
  <c r="BY69" i="11" s="1"/>
  <c r="CA56" i="16"/>
  <c r="BZ59" i="16"/>
  <c r="BZ19" i="16" s="1"/>
  <c r="BZ59" i="11" s="1"/>
  <c r="BU26" i="19"/>
  <c r="BX307" i="18"/>
  <c r="BW312" i="18"/>
  <c r="BW102" i="18" s="1"/>
  <c r="BW70" i="11" s="1"/>
  <c r="BY4" i="19"/>
  <c r="BY4" i="18"/>
  <c r="BY4" i="16"/>
  <c r="BY4" i="15"/>
  <c r="BY5" i="11"/>
  <c r="BY81" i="11" s="1"/>
  <c r="BY83" i="11" s="1"/>
  <c r="BZ4" i="11"/>
  <c r="BY6" i="11"/>
  <c r="BY4" i="9"/>
  <c r="BT29" i="19"/>
  <c r="BT103" i="11" s="1"/>
  <c r="BT105" i="11" s="1"/>
  <c r="BW268" i="18"/>
  <c r="BW99" i="18" s="1"/>
  <c r="BW67" i="11" s="1"/>
  <c r="BX265" i="18"/>
  <c r="BU24" i="19"/>
  <c r="BW91" i="18"/>
  <c r="BW108" i="18"/>
  <c r="BW49" i="16"/>
  <c r="BW18" i="16" s="1"/>
  <c r="BW58" i="11" s="1"/>
  <c r="BX45" i="16"/>
  <c r="BW320" i="18"/>
  <c r="BW103" i="18" s="1"/>
  <c r="BW71" i="11" s="1"/>
  <c r="BX316" i="18"/>
  <c r="BT72" i="11"/>
  <c r="BZ232" i="18"/>
  <c r="BY235" i="18"/>
  <c r="BX295" i="18"/>
  <c r="BX100" i="18" s="1"/>
  <c r="BX68" i="11" s="1"/>
  <c r="BY275" i="18"/>
  <c r="BV186" i="18"/>
  <c r="BV96" i="18" s="1"/>
  <c r="BV26" i="9"/>
  <c r="BV46" i="9" s="1"/>
  <c r="BZ224" i="18"/>
  <c r="BY228" i="18"/>
  <c r="AA140" i="11"/>
  <c r="AA15" i="11" s="1"/>
  <c r="E111" i="12" a="1"/>
  <c r="E111" i="12" s="1"/>
  <c r="E113" i="12" s="1"/>
  <c r="AA128" i="11"/>
  <c r="AA120" i="11"/>
  <c r="AB71" i="19"/>
  <c r="AB79" i="11" s="1"/>
  <c r="BU63" i="19"/>
  <c r="BU75" i="11" s="1"/>
  <c r="BU151" i="11" s="1"/>
  <c r="F110" i="12" a="1"/>
  <c r="F110" i="12" s="1"/>
  <c r="BV56" i="11"/>
  <c r="E15" i="12" l="1"/>
  <c r="AA18" i="9"/>
  <c r="AB147" i="11"/>
  <c r="BY166" i="11"/>
  <c r="BZ139" i="11"/>
  <c r="BW20" i="16"/>
  <c r="BV24" i="19"/>
  <c r="BV52" i="9"/>
  <c r="BX213" i="18"/>
  <c r="BX238" i="18" s="1"/>
  <c r="BX97" i="18" s="1"/>
  <c r="BX65" i="11" s="1"/>
  <c r="BY199" i="18"/>
  <c r="BX25" i="9"/>
  <c r="BX45" i="9" s="1"/>
  <c r="BY307" i="18"/>
  <c r="BX312" i="18"/>
  <c r="BX102" i="18" s="1"/>
  <c r="BX70" i="11" s="1"/>
  <c r="CA300" i="18"/>
  <c r="BZ303" i="18"/>
  <c r="BZ101" i="18" s="1"/>
  <c r="BZ69" i="11" s="1"/>
  <c r="BV26" i="19"/>
  <c r="BV28" i="19"/>
  <c r="CA224" i="18"/>
  <c r="BZ228" i="18"/>
  <c r="CA232" i="18"/>
  <c r="BZ235" i="18"/>
  <c r="BZ4" i="19"/>
  <c r="BZ4" i="18"/>
  <c r="BZ4" i="16"/>
  <c r="BZ4" i="15"/>
  <c r="CA4" i="11"/>
  <c r="BZ6" i="11"/>
  <c r="BZ5" i="11"/>
  <c r="BZ4" i="9"/>
  <c r="BZ101" i="11"/>
  <c r="BZ25" i="16"/>
  <c r="BY38" i="16"/>
  <c r="BY17" i="16" s="1"/>
  <c r="BX91" i="18"/>
  <c r="BX108" i="18"/>
  <c r="BW186" i="18"/>
  <c r="BW96" i="18" s="1"/>
  <c r="BW26" i="9"/>
  <c r="BW46" i="9" s="1"/>
  <c r="BW52" i="9" s="1"/>
  <c r="AB85" i="11"/>
  <c r="AB72" i="19"/>
  <c r="BT76" i="11"/>
  <c r="BT73" i="11"/>
  <c r="BW45" i="19"/>
  <c r="BW56" i="11"/>
  <c r="BX57" i="11"/>
  <c r="BU29" i="19"/>
  <c r="BU103" i="11" s="1"/>
  <c r="BU105" i="11" s="1"/>
  <c r="BV25" i="19"/>
  <c r="BX27" i="9"/>
  <c r="BX47" i="9" s="1"/>
  <c r="BS77" i="11"/>
  <c r="BV12" i="9"/>
  <c r="BV60" i="11"/>
  <c r="AA125" i="11"/>
  <c r="E93" i="12" a="1"/>
  <c r="E93" i="12" s="1"/>
  <c r="E98" i="12" s="1"/>
  <c r="BV104" i="18"/>
  <c r="BV64" i="11"/>
  <c r="BV63" i="11" s="1"/>
  <c r="BV13" i="9" s="1"/>
  <c r="BX320" i="18"/>
  <c r="BX103" i="18" s="1"/>
  <c r="BX71" i="11" s="1"/>
  <c r="BY316" i="18"/>
  <c r="BW60" i="19"/>
  <c r="BW50" i="19"/>
  <c r="BW61" i="19"/>
  <c r="BW59" i="19"/>
  <c r="BW62" i="19"/>
  <c r="BW58" i="19"/>
  <c r="BW57" i="19"/>
  <c r="BW47" i="19"/>
  <c r="BW49" i="19"/>
  <c r="BW48" i="19"/>
  <c r="BW46" i="19"/>
  <c r="BU159" i="11"/>
  <c r="BU14" i="9"/>
  <c r="BX112" i="11"/>
  <c r="BY108" i="11"/>
  <c r="AA130" i="11"/>
  <c r="E101" i="12" a="1"/>
  <c r="E101" i="12" s="1"/>
  <c r="E103" i="12" s="1"/>
  <c r="BY295" i="18"/>
  <c r="BY100" i="18" s="1"/>
  <c r="BY68" i="11" s="1"/>
  <c r="BZ275" i="18"/>
  <c r="BX268" i="18"/>
  <c r="BX99" i="18" s="1"/>
  <c r="BX67" i="11" s="1"/>
  <c r="BY265" i="18"/>
  <c r="BZ220" i="18"/>
  <c r="CA217" i="18"/>
  <c r="BV63" i="19"/>
  <c r="BV75" i="11" s="1"/>
  <c r="BV151" i="11" s="1"/>
  <c r="BV51" i="19"/>
  <c r="BV158" i="11" s="1"/>
  <c r="BX49" i="16"/>
  <c r="BX18" i="16" s="1"/>
  <c r="BX58" i="11" s="1"/>
  <c r="BY45" i="16"/>
  <c r="BY89" i="18"/>
  <c r="BY184" i="18" s="1"/>
  <c r="BY90" i="18"/>
  <c r="BY185" i="18" s="1"/>
  <c r="BY87" i="18"/>
  <c r="BY182" i="18" s="1"/>
  <c r="BY85" i="18"/>
  <c r="BY180" i="18" s="1"/>
  <c r="BY88" i="18"/>
  <c r="BY183" i="18" s="1"/>
  <c r="BY86" i="18"/>
  <c r="BY181" i="18" s="1"/>
  <c r="BY82" i="18"/>
  <c r="BY177" i="18" s="1"/>
  <c r="BY73" i="18"/>
  <c r="BY168" i="18" s="1"/>
  <c r="BY65" i="18"/>
  <c r="BY160" i="18" s="1"/>
  <c r="BY68" i="18"/>
  <c r="BY163" i="18" s="1"/>
  <c r="BY80" i="18"/>
  <c r="BY175" i="18" s="1"/>
  <c r="BY71" i="18"/>
  <c r="BY166" i="18" s="1"/>
  <c r="BY83" i="18"/>
  <c r="BY178" i="18" s="1"/>
  <c r="BY74" i="18"/>
  <c r="BY169" i="18" s="1"/>
  <c r="BY66" i="18"/>
  <c r="BY161" i="18" s="1"/>
  <c r="BY78" i="18"/>
  <c r="BY173" i="18" s="1"/>
  <c r="BY69" i="18"/>
  <c r="BY164" i="18" s="1"/>
  <c r="BY81" i="18"/>
  <c r="BY176" i="18" s="1"/>
  <c r="BY72" i="18"/>
  <c r="BY167" i="18" s="1"/>
  <c r="BY64" i="18"/>
  <c r="BY159" i="18" s="1"/>
  <c r="BY67" i="18"/>
  <c r="BY162" i="18" s="1"/>
  <c r="BY84" i="18"/>
  <c r="BY179" i="18" s="1"/>
  <c r="BY79" i="18"/>
  <c r="BY174" i="18" s="1"/>
  <c r="BY70" i="18"/>
  <c r="BY165" i="18" s="1"/>
  <c r="BY55" i="18"/>
  <c r="BY150" i="18" s="1"/>
  <c r="BY47" i="18"/>
  <c r="BY142" i="18" s="1"/>
  <c r="BY43" i="18"/>
  <c r="BY138" i="18" s="1"/>
  <c r="BY35" i="18"/>
  <c r="BY130" i="18" s="1"/>
  <c r="BY23" i="18"/>
  <c r="BY118" i="18" s="1"/>
  <c r="BY15" i="18"/>
  <c r="BY110" i="18" s="1"/>
  <c r="BY58" i="18"/>
  <c r="BY153" i="18" s="1"/>
  <c r="BY50" i="18"/>
  <c r="BY145" i="18" s="1"/>
  <c r="BY38" i="18"/>
  <c r="BY133" i="18" s="1"/>
  <c r="BY30" i="18"/>
  <c r="BY125" i="18" s="1"/>
  <c r="BY18" i="18"/>
  <c r="BY113" i="18" s="1"/>
  <c r="BY63" i="18"/>
  <c r="BY158" i="18" s="1"/>
  <c r="BY53" i="18"/>
  <c r="BY148" i="18" s="1"/>
  <c r="BY41" i="18"/>
  <c r="BY136" i="18" s="1"/>
  <c r="BY33" i="18"/>
  <c r="BY128" i="18" s="1"/>
  <c r="BY21" i="18"/>
  <c r="BY116" i="18" s="1"/>
  <c r="BY13" i="18"/>
  <c r="BY56" i="18"/>
  <c r="BY151" i="18" s="1"/>
  <c r="BY48" i="18"/>
  <c r="BY143" i="18" s="1"/>
  <c r="BY36" i="18"/>
  <c r="BY131" i="18" s="1"/>
  <c r="BY24" i="18"/>
  <c r="BY119" i="18" s="1"/>
  <c r="BY16" i="18"/>
  <c r="BY111" i="18" s="1"/>
  <c r="BY59" i="18"/>
  <c r="BY154" i="18" s="1"/>
  <c r="BY51" i="18"/>
  <c r="BY146" i="18" s="1"/>
  <c r="BY39" i="18"/>
  <c r="BY134" i="18" s="1"/>
  <c r="BY31" i="18"/>
  <c r="BY126" i="18" s="1"/>
  <c r="BY19" i="18"/>
  <c r="BY114" i="18" s="1"/>
  <c r="BY54" i="18"/>
  <c r="BY149" i="18" s="1"/>
  <c r="BY42" i="18"/>
  <c r="BY137" i="18" s="1"/>
  <c r="BY34" i="18"/>
  <c r="BY129" i="18" s="1"/>
  <c r="BY22" i="18"/>
  <c r="BY117" i="18" s="1"/>
  <c r="BY14" i="18"/>
  <c r="BY109" i="18" s="1"/>
  <c r="BY52" i="18"/>
  <c r="BY147" i="18" s="1"/>
  <c r="BY40" i="18"/>
  <c r="BY135" i="18" s="1"/>
  <c r="BY32" i="18"/>
  <c r="BY127" i="18" s="1"/>
  <c r="BY20" i="18"/>
  <c r="BY115" i="18" s="1"/>
  <c r="BY17" i="18"/>
  <c r="BY112" i="18" s="1"/>
  <c r="BY37" i="18"/>
  <c r="BY132" i="18" s="1"/>
  <c r="BY57" i="18"/>
  <c r="BY152" i="18" s="1"/>
  <c r="BY25" i="18"/>
  <c r="BY120" i="18" s="1"/>
  <c r="BY29" i="18"/>
  <c r="BY124" i="18" s="1"/>
  <c r="BY49" i="18"/>
  <c r="BY144" i="18" s="1"/>
  <c r="BY62" i="18"/>
  <c r="BY157" i="18" s="1"/>
  <c r="BU73" i="11"/>
  <c r="BU76" i="11"/>
  <c r="BV27" i="19"/>
  <c r="BY258" i="18"/>
  <c r="BZ247" i="18"/>
  <c r="BY11" i="19"/>
  <c r="BY10" i="19"/>
  <c r="BY12" i="19"/>
  <c r="CB56" i="16"/>
  <c r="CA59" i="16"/>
  <c r="CA19" i="16" s="1"/>
  <c r="CA59" i="11" s="1"/>
  <c r="BX5" i="19"/>
  <c r="BX5" i="18"/>
  <c r="BX152" i="11"/>
  <c r="BX5" i="16"/>
  <c r="BX5" i="15"/>
  <c r="BY7" i="11"/>
  <c r="BX5" i="9"/>
  <c r="BX5" i="14"/>
  <c r="BY4" i="14"/>
  <c r="BX6" i="14"/>
  <c r="BX98" i="18"/>
  <c r="BX66" i="11" s="1"/>
  <c r="BX28" i="9"/>
  <c r="BX48" i="9" s="1"/>
  <c r="BZ166" i="11" l="1"/>
  <c r="CA139" i="11"/>
  <c r="BV29" i="19"/>
  <c r="BV103" i="11" s="1"/>
  <c r="BV105" i="11" s="1"/>
  <c r="BW24" i="19"/>
  <c r="CA275" i="18"/>
  <c r="BZ295" i="18"/>
  <c r="BZ100" i="18" s="1"/>
  <c r="BZ68" i="11" s="1"/>
  <c r="BV72" i="11"/>
  <c r="BV61" i="11"/>
  <c r="BX20" i="16"/>
  <c r="BW104" i="18"/>
  <c r="BW64" i="11"/>
  <c r="BW63" i="11" s="1"/>
  <c r="BW13" i="9" s="1"/>
  <c r="CA101" i="11"/>
  <c r="BY5" i="19"/>
  <c r="BY5" i="18"/>
  <c r="BY5" i="16"/>
  <c r="BY5" i="15"/>
  <c r="BY152" i="11"/>
  <c r="BZ7" i="11"/>
  <c r="BY5" i="9"/>
  <c r="CC56" i="16"/>
  <c r="CB59" i="16"/>
  <c r="CB19" i="16" s="1"/>
  <c r="CB59" i="11" s="1"/>
  <c r="BU77" i="11"/>
  <c r="BV159" i="11"/>
  <c r="BV14" i="9"/>
  <c r="BW12" i="9"/>
  <c r="BW60" i="11"/>
  <c r="BX186" i="18"/>
  <c r="BX96" i="18" s="1"/>
  <c r="BX26" i="9"/>
  <c r="BX46" i="9" s="1"/>
  <c r="BX52" i="9" s="1"/>
  <c r="BW26" i="19"/>
  <c r="BW28" i="19"/>
  <c r="BY320" i="18"/>
  <c r="BY103" i="18" s="1"/>
  <c r="BY71" i="11" s="1"/>
  <c r="BZ316" i="18"/>
  <c r="BW51" i="19"/>
  <c r="BW158" i="11" s="1"/>
  <c r="BW23" i="19"/>
  <c r="BX45" i="19"/>
  <c r="BZ90" i="18"/>
  <c r="BZ185" i="18" s="1"/>
  <c r="BZ85" i="18"/>
  <c r="BZ180" i="18" s="1"/>
  <c r="BZ88" i="18"/>
  <c r="BZ183" i="18" s="1"/>
  <c r="BZ86" i="18"/>
  <c r="BZ181" i="18" s="1"/>
  <c r="BZ89" i="18"/>
  <c r="BZ184" i="18" s="1"/>
  <c r="BZ87" i="18"/>
  <c r="BZ182" i="18" s="1"/>
  <c r="BZ68" i="18"/>
  <c r="BZ163" i="18" s="1"/>
  <c r="BZ80" i="18"/>
  <c r="BZ175" i="18" s="1"/>
  <c r="BZ71" i="18"/>
  <c r="BZ166" i="18" s="1"/>
  <c r="BZ83" i="18"/>
  <c r="BZ178" i="18" s="1"/>
  <c r="BZ74" i="18"/>
  <c r="BZ169" i="18" s="1"/>
  <c r="BZ66" i="18"/>
  <c r="BZ161" i="18" s="1"/>
  <c r="BZ78" i="18"/>
  <c r="BZ173" i="18" s="1"/>
  <c r="BZ69" i="18"/>
  <c r="BZ164" i="18" s="1"/>
  <c r="BZ81" i="18"/>
  <c r="BZ176" i="18" s="1"/>
  <c r="BZ72" i="18"/>
  <c r="BZ167" i="18" s="1"/>
  <c r="BZ64" i="18"/>
  <c r="BZ159" i="18" s="1"/>
  <c r="BZ67" i="18"/>
  <c r="BZ162" i="18" s="1"/>
  <c r="BZ84" i="18"/>
  <c r="BZ179" i="18" s="1"/>
  <c r="BZ79" i="18"/>
  <c r="BZ174" i="18" s="1"/>
  <c r="BZ70" i="18"/>
  <c r="BZ165" i="18" s="1"/>
  <c r="BZ82" i="18"/>
  <c r="BZ177" i="18" s="1"/>
  <c r="BZ73" i="18"/>
  <c r="BZ168" i="18" s="1"/>
  <c r="BZ65" i="18"/>
  <c r="BZ160" i="18" s="1"/>
  <c r="BZ58" i="18"/>
  <c r="BZ153" i="18" s="1"/>
  <c r="BZ50" i="18"/>
  <c r="BZ145" i="18" s="1"/>
  <c r="BZ38" i="18"/>
  <c r="BZ133" i="18" s="1"/>
  <c r="BZ30" i="18"/>
  <c r="BZ125" i="18" s="1"/>
  <c r="BZ18" i="18"/>
  <c r="BZ113" i="18" s="1"/>
  <c r="BZ63" i="18"/>
  <c r="BZ158" i="18" s="1"/>
  <c r="BZ53" i="18"/>
  <c r="BZ148" i="18" s="1"/>
  <c r="BZ41" i="18"/>
  <c r="BZ136" i="18" s="1"/>
  <c r="BZ33" i="18"/>
  <c r="BZ128" i="18" s="1"/>
  <c r="BZ21" i="18"/>
  <c r="BZ116" i="18" s="1"/>
  <c r="BZ13" i="18"/>
  <c r="BZ56" i="18"/>
  <c r="BZ151" i="18" s="1"/>
  <c r="BZ48" i="18"/>
  <c r="BZ143" i="18" s="1"/>
  <c r="BZ36" i="18"/>
  <c r="BZ131" i="18" s="1"/>
  <c r="BZ24" i="18"/>
  <c r="BZ119" i="18" s="1"/>
  <c r="BZ16" i="18"/>
  <c r="BZ111" i="18" s="1"/>
  <c r="BZ59" i="18"/>
  <c r="BZ154" i="18" s="1"/>
  <c r="BZ51" i="18"/>
  <c r="BZ146" i="18" s="1"/>
  <c r="BZ39" i="18"/>
  <c r="BZ134" i="18" s="1"/>
  <c r="BZ31" i="18"/>
  <c r="BZ126" i="18" s="1"/>
  <c r="BZ19" i="18"/>
  <c r="BZ114" i="18" s="1"/>
  <c r="BZ54" i="18"/>
  <c r="BZ149" i="18" s="1"/>
  <c r="BZ42" i="18"/>
  <c r="BZ137" i="18" s="1"/>
  <c r="BZ34" i="18"/>
  <c r="BZ129" i="18" s="1"/>
  <c r="BZ22" i="18"/>
  <c r="BZ117" i="18" s="1"/>
  <c r="BZ14" i="18"/>
  <c r="BZ109" i="18" s="1"/>
  <c r="BZ62" i="18"/>
  <c r="BZ157" i="18" s="1"/>
  <c r="BZ57" i="18"/>
  <c r="BZ152" i="18" s="1"/>
  <c r="BZ49" i="18"/>
  <c r="BZ144" i="18" s="1"/>
  <c r="BZ37" i="18"/>
  <c r="BZ132" i="18" s="1"/>
  <c r="BZ29" i="18"/>
  <c r="BZ124" i="18" s="1"/>
  <c r="BZ25" i="18"/>
  <c r="BZ120" i="18" s="1"/>
  <c r="BZ17" i="18"/>
  <c r="BZ112" i="18" s="1"/>
  <c r="BZ55" i="18"/>
  <c r="BZ150" i="18" s="1"/>
  <c r="BZ47" i="18"/>
  <c r="BZ142" i="18" s="1"/>
  <c r="BZ43" i="18"/>
  <c r="BZ138" i="18" s="1"/>
  <c r="BZ35" i="18"/>
  <c r="BZ130" i="18" s="1"/>
  <c r="BZ23" i="18"/>
  <c r="BZ118" i="18" s="1"/>
  <c r="BZ15" i="18"/>
  <c r="BZ110" i="18" s="1"/>
  <c r="BZ32" i="18"/>
  <c r="BZ127" i="18" s="1"/>
  <c r="BZ52" i="18"/>
  <c r="BZ147" i="18" s="1"/>
  <c r="BZ20" i="18"/>
  <c r="BZ115" i="18" s="1"/>
  <c r="BZ40" i="18"/>
  <c r="BZ135" i="18" s="1"/>
  <c r="BY213" i="18"/>
  <c r="BY238" i="18" s="1"/>
  <c r="BY97" i="18" s="1"/>
  <c r="BY65" i="11" s="1"/>
  <c r="BZ199" i="18"/>
  <c r="CA220" i="18"/>
  <c r="CB217" i="18"/>
  <c r="BW27" i="19"/>
  <c r="BZ11" i="19"/>
  <c r="BZ12" i="19"/>
  <c r="BZ10" i="19"/>
  <c r="CA303" i="18"/>
  <c r="CA101" i="18" s="1"/>
  <c r="CA69" i="11" s="1"/>
  <c r="CB300" i="18"/>
  <c r="BW25" i="19"/>
  <c r="BT77" i="11"/>
  <c r="BY112" i="11"/>
  <c r="BZ108" i="11"/>
  <c r="BW63" i="19"/>
  <c r="BW75" i="11" s="1"/>
  <c r="AB164" i="11"/>
  <c r="AB167" i="11" s="1"/>
  <c r="AB73" i="19"/>
  <c r="BY57" i="11"/>
  <c r="CB232" i="18"/>
  <c r="CA235" i="18"/>
  <c r="BZ307" i="18"/>
  <c r="BY312" i="18"/>
  <c r="BY102" i="18" s="1"/>
  <c r="BY70" i="11" s="1"/>
  <c r="BY5" i="14"/>
  <c r="BZ4" i="14"/>
  <c r="BY6" i="14"/>
  <c r="BZ258" i="18"/>
  <c r="CA247" i="18"/>
  <c r="BY27" i="9"/>
  <c r="BY47" i="9" s="1"/>
  <c r="BY91" i="18"/>
  <c r="BY45" i="19" s="1"/>
  <c r="BY108" i="18"/>
  <c r="BY268" i="18"/>
  <c r="BY99" i="18" s="1"/>
  <c r="BY67" i="11" s="1"/>
  <c r="BZ265" i="18"/>
  <c r="E105" i="12"/>
  <c r="E14" i="12"/>
  <c r="E11" i="12"/>
  <c r="AB150" i="11"/>
  <c r="AB153" i="11" s="1"/>
  <c r="AB171" i="11" s="1"/>
  <c r="AB86" i="11"/>
  <c r="AB138" i="11"/>
  <c r="BZ38" i="16"/>
  <c r="BZ17" i="16" s="1"/>
  <c r="CA25" i="16"/>
  <c r="BX61" i="19"/>
  <c r="BX59" i="19"/>
  <c r="BX62" i="19"/>
  <c r="BX57" i="19"/>
  <c r="BX46" i="19"/>
  <c r="BX47" i="19"/>
  <c r="BX58" i="19"/>
  <c r="BX48" i="19"/>
  <c r="BX50" i="19"/>
  <c r="BX60" i="19"/>
  <c r="BX49" i="19"/>
  <c r="BY98" i="18"/>
  <c r="BY66" i="11" s="1"/>
  <c r="BY28" i="9"/>
  <c r="BY48" i="9" s="1"/>
  <c r="BY49" i="16"/>
  <c r="BY18" i="16" s="1"/>
  <c r="BY58" i="11" s="1"/>
  <c r="BZ45" i="16"/>
  <c r="AA132" i="11"/>
  <c r="AA11" i="11"/>
  <c r="AA14" i="11"/>
  <c r="BX56" i="11"/>
  <c r="CA4" i="19"/>
  <c r="CA4" i="18"/>
  <c r="CA4" i="16"/>
  <c r="CA4" i="15"/>
  <c r="CB4" i="11"/>
  <c r="CA6" i="11"/>
  <c r="CA5" i="11"/>
  <c r="CA81" i="11" s="1"/>
  <c r="CA83" i="11" s="1"/>
  <c r="CA4" i="9"/>
  <c r="CA228" i="18"/>
  <c r="CB224" i="18"/>
  <c r="AC147" i="11" l="1"/>
  <c r="AB18" i="9"/>
  <c r="AB93" i="11"/>
  <c r="AB98" i="11" s="1"/>
  <c r="AB114" i="11" s="1"/>
  <c r="CA166" i="11"/>
  <c r="CB139" i="11"/>
  <c r="BX27" i="19"/>
  <c r="BX28" i="19"/>
  <c r="BX12" i="9"/>
  <c r="BX60" i="11"/>
  <c r="BX63" i="19"/>
  <c r="BX75" i="11" s="1"/>
  <c r="AB140" i="11"/>
  <c r="AB15" i="11" s="1"/>
  <c r="BY186" i="18"/>
  <c r="BY96" i="18" s="1"/>
  <c r="BY26" i="9"/>
  <c r="BY46" i="9" s="1"/>
  <c r="BY20" i="16"/>
  <c r="AB128" i="11"/>
  <c r="AB130" i="11" s="1"/>
  <c r="AB120" i="11"/>
  <c r="AB125" i="11" s="1"/>
  <c r="AC71" i="19"/>
  <c r="AC79" i="11" s="1"/>
  <c r="BZ91" i="18"/>
  <c r="BZ108" i="18"/>
  <c r="CB4" i="19"/>
  <c r="CB4" i="18"/>
  <c r="CB4" i="16"/>
  <c r="CB4" i="15"/>
  <c r="CC4" i="11"/>
  <c r="CB6" i="11"/>
  <c r="CB5" i="11"/>
  <c r="CB81" i="11" s="1"/>
  <c r="CB83" i="11" s="1"/>
  <c r="CB4" i="9"/>
  <c r="AA13" i="11"/>
  <c r="AA12" i="11"/>
  <c r="BX26" i="19"/>
  <c r="CA258" i="18"/>
  <c r="CB247" i="18"/>
  <c r="CA307" i="18"/>
  <c r="BZ312" i="18"/>
  <c r="BZ102" i="18" s="1"/>
  <c r="BZ70" i="11" s="1"/>
  <c r="BW151" i="11"/>
  <c r="I46" i="12"/>
  <c r="BZ49" i="16"/>
  <c r="BZ18" i="16" s="1"/>
  <c r="BZ58" i="11" s="1"/>
  <c r="CA45" i="16"/>
  <c r="BZ98" i="18"/>
  <c r="BZ66" i="11" s="1"/>
  <c r="BZ28" i="9"/>
  <c r="BZ48" i="9" s="1"/>
  <c r="BZ112" i="11"/>
  <c r="CA108" i="11"/>
  <c r="BX51" i="19"/>
  <c r="BX158" i="11" s="1"/>
  <c r="BX23" i="19"/>
  <c r="BX25" i="19"/>
  <c r="E13" i="12"/>
  <c r="E12" i="12"/>
  <c r="CB235" i="18"/>
  <c r="CC232" i="18"/>
  <c r="CB303" i="18"/>
  <c r="CB101" i="18" s="1"/>
  <c r="CB69" i="11" s="1"/>
  <c r="CC300" i="18"/>
  <c r="CB220" i="18"/>
  <c r="CC217" i="18"/>
  <c r="BZ27" i="9"/>
  <c r="BZ47" i="9" s="1"/>
  <c r="BW29" i="19"/>
  <c r="BW103" i="11" s="1"/>
  <c r="BW105" i="11" s="1"/>
  <c r="BX104" i="18"/>
  <c r="BX64" i="11"/>
  <c r="BX63" i="11" s="1"/>
  <c r="BX13" i="9" s="1"/>
  <c r="CD56" i="16"/>
  <c r="CC59" i="16"/>
  <c r="CC19" i="16" s="1"/>
  <c r="CC59" i="11" s="1"/>
  <c r="BY60" i="19"/>
  <c r="BY61" i="19"/>
  <c r="BY62" i="19"/>
  <c r="BY57" i="19"/>
  <c r="BY23" i="19" s="1"/>
  <c r="BY59" i="19"/>
  <c r="BY58" i="19"/>
  <c r="BY48" i="19"/>
  <c r="BY46" i="19"/>
  <c r="BY47" i="19"/>
  <c r="BY49" i="19"/>
  <c r="BY50" i="19"/>
  <c r="BV73" i="11"/>
  <c r="BV76" i="11"/>
  <c r="CB228" i="18"/>
  <c r="CC224" i="18"/>
  <c r="CA90" i="18"/>
  <c r="CA185" i="18" s="1"/>
  <c r="CA85" i="18"/>
  <c r="CA180" i="18" s="1"/>
  <c r="CA88" i="18"/>
  <c r="CA183" i="18" s="1"/>
  <c r="CA86" i="18"/>
  <c r="CA181" i="18" s="1"/>
  <c r="CA89" i="18"/>
  <c r="CA184" i="18" s="1"/>
  <c r="CA87" i="18"/>
  <c r="CA182" i="18" s="1"/>
  <c r="CA80" i="18"/>
  <c r="CA175" i="18" s="1"/>
  <c r="CA71" i="18"/>
  <c r="CA166" i="18" s="1"/>
  <c r="CA63" i="18"/>
  <c r="CA158" i="18" s="1"/>
  <c r="CA83" i="18"/>
  <c r="CA178" i="18" s="1"/>
  <c r="CA74" i="18"/>
  <c r="CA169" i="18" s="1"/>
  <c r="CA66" i="18"/>
  <c r="CA161" i="18" s="1"/>
  <c r="CA78" i="18"/>
  <c r="CA173" i="18" s="1"/>
  <c r="CA69" i="18"/>
  <c r="CA164" i="18" s="1"/>
  <c r="CA81" i="18"/>
  <c r="CA176" i="18" s="1"/>
  <c r="CA72" i="18"/>
  <c r="CA167" i="18" s="1"/>
  <c r="CA64" i="18"/>
  <c r="CA159" i="18" s="1"/>
  <c r="CA67" i="18"/>
  <c r="CA162" i="18" s="1"/>
  <c r="CA84" i="18"/>
  <c r="CA179" i="18" s="1"/>
  <c r="CA79" i="18"/>
  <c r="CA174" i="18" s="1"/>
  <c r="CA70" i="18"/>
  <c r="CA165" i="18" s="1"/>
  <c r="CA82" i="18"/>
  <c r="CA177" i="18" s="1"/>
  <c r="CA73" i="18"/>
  <c r="CA168" i="18" s="1"/>
  <c r="CA68" i="18"/>
  <c r="CA163" i="18" s="1"/>
  <c r="CA53" i="18"/>
  <c r="CA148" i="18" s="1"/>
  <c r="CA41" i="18"/>
  <c r="CA136" i="18" s="1"/>
  <c r="CA33" i="18"/>
  <c r="CA128" i="18" s="1"/>
  <c r="CA21" i="18"/>
  <c r="CA116" i="18" s="1"/>
  <c r="CA13" i="18"/>
  <c r="CA56" i="18"/>
  <c r="CA151" i="18" s="1"/>
  <c r="CA48" i="18"/>
  <c r="CA143" i="18" s="1"/>
  <c r="CA36" i="18"/>
  <c r="CA131" i="18" s="1"/>
  <c r="CA24" i="18"/>
  <c r="CA119" i="18" s="1"/>
  <c r="CA16" i="18"/>
  <c r="CA111" i="18" s="1"/>
  <c r="CA59" i="18"/>
  <c r="CA154" i="18" s="1"/>
  <c r="CA51" i="18"/>
  <c r="CA146" i="18" s="1"/>
  <c r="CA39" i="18"/>
  <c r="CA134" i="18" s="1"/>
  <c r="CA31" i="18"/>
  <c r="CA126" i="18" s="1"/>
  <c r="CA19" i="18"/>
  <c r="CA114" i="18" s="1"/>
  <c r="CA54" i="18"/>
  <c r="CA149" i="18" s="1"/>
  <c r="CA42" i="18"/>
  <c r="CA137" i="18" s="1"/>
  <c r="CA34" i="18"/>
  <c r="CA129" i="18" s="1"/>
  <c r="CA22" i="18"/>
  <c r="CA117" i="18" s="1"/>
  <c r="CA14" i="18"/>
  <c r="CA109" i="18" s="1"/>
  <c r="CA65" i="18"/>
  <c r="CA160" i="18" s="1"/>
  <c r="CA62" i="18"/>
  <c r="CA157" i="18" s="1"/>
  <c r="CA57" i="18"/>
  <c r="CA152" i="18" s="1"/>
  <c r="CA49" i="18"/>
  <c r="CA144" i="18" s="1"/>
  <c r="CA37" i="18"/>
  <c r="CA132" i="18" s="1"/>
  <c r="CA29" i="18"/>
  <c r="CA124" i="18" s="1"/>
  <c r="CA25" i="18"/>
  <c r="CA120" i="18" s="1"/>
  <c r="CA17" i="18"/>
  <c r="CA112" i="18" s="1"/>
  <c r="CA52" i="18"/>
  <c r="CA147" i="18" s="1"/>
  <c r="CA40" i="18"/>
  <c r="CA135" i="18" s="1"/>
  <c r="CA32" i="18"/>
  <c r="CA127" i="18" s="1"/>
  <c r="CA20" i="18"/>
  <c r="CA115" i="18" s="1"/>
  <c r="CA58" i="18"/>
  <c r="CA153" i="18" s="1"/>
  <c r="CA50" i="18"/>
  <c r="CA145" i="18" s="1"/>
  <c r="CA38" i="18"/>
  <c r="CA133" i="18" s="1"/>
  <c r="CA30" i="18"/>
  <c r="CA125" i="18" s="1"/>
  <c r="CA18" i="18"/>
  <c r="CA113" i="18" s="1"/>
  <c r="CA35" i="18"/>
  <c r="CA130" i="18" s="1"/>
  <c r="CA55" i="18"/>
  <c r="CA150" i="18" s="1"/>
  <c r="CA23" i="18"/>
  <c r="CA118" i="18" s="1"/>
  <c r="CA43" i="18"/>
  <c r="CA138" i="18" s="1"/>
  <c r="CA47" i="18"/>
  <c r="CA142" i="18" s="1"/>
  <c r="CA15" i="18"/>
  <c r="CA110" i="18" s="1"/>
  <c r="BX24" i="19"/>
  <c r="CA38" i="16"/>
  <c r="CA17" i="16" s="1"/>
  <c r="CB25" i="16"/>
  <c r="BZ268" i="18"/>
  <c r="BZ99" i="18" s="1"/>
  <c r="BZ67" i="11" s="1"/>
  <c r="CA265" i="18"/>
  <c r="BZ5" i="14"/>
  <c r="CA4" i="14"/>
  <c r="BZ6" i="14"/>
  <c r="BY25" i="9"/>
  <c r="BY45" i="9" s="1"/>
  <c r="BW159" i="11"/>
  <c r="BW14" i="9"/>
  <c r="BW72" i="11"/>
  <c r="BW61" i="11"/>
  <c r="CA12" i="19"/>
  <c r="CA10" i="19"/>
  <c r="CA11" i="19"/>
  <c r="BZ20" i="16"/>
  <c r="BZ57" i="11"/>
  <c r="BY56" i="11"/>
  <c r="BZ213" i="18"/>
  <c r="BZ238" i="18" s="1"/>
  <c r="BZ97" i="18" s="1"/>
  <c r="BZ65" i="11" s="1"/>
  <c r="CA199" i="18"/>
  <c r="BZ320" i="18"/>
  <c r="BZ103" i="18" s="1"/>
  <c r="BZ71" i="11" s="1"/>
  <c r="CA316" i="18"/>
  <c r="BZ5" i="19"/>
  <c r="BZ5" i="18"/>
  <c r="BZ5" i="15"/>
  <c r="BZ5" i="16"/>
  <c r="BZ152" i="11"/>
  <c r="CA7" i="11"/>
  <c r="BZ5" i="9"/>
  <c r="CB101" i="11"/>
  <c r="CB275" i="18"/>
  <c r="CA295" i="18"/>
  <c r="CA100" i="18" s="1"/>
  <c r="CA68" i="11" s="1"/>
  <c r="BY52" i="9" l="1"/>
  <c r="CC139" i="11"/>
  <c r="CB166" i="11"/>
  <c r="BZ25" i="9"/>
  <c r="BZ45" i="9" s="1"/>
  <c r="BZ56" i="11"/>
  <c r="BY51" i="19"/>
  <c r="BY158" i="11" s="1"/>
  <c r="BY159" i="11" s="1"/>
  <c r="BY27" i="19"/>
  <c r="CB295" i="18"/>
  <c r="CB100" i="18" s="1"/>
  <c r="CB68" i="11" s="1"/>
  <c r="CC275" i="18"/>
  <c r="BZ12" i="9"/>
  <c r="BZ60" i="11"/>
  <c r="CA57" i="11"/>
  <c r="CA91" i="18"/>
  <c r="CA108" i="18"/>
  <c r="CC220" i="18"/>
  <c r="CD217" i="18"/>
  <c r="CA49" i="16"/>
  <c r="CA18" i="16" s="1"/>
  <c r="CA58" i="11" s="1"/>
  <c r="CB45" i="16"/>
  <c r="BY12" i="9"/>
  <c r="BY60" i="11"/>
  <c r="CB38" i="16"/>
  <c r="CB17" i="16" s="1"/>
  <c r="CC25" i="16"/>
  <c r="BV77" i="11"/>
  <c r="CC101" i="11"/>
  <c r="BY28" i="19"/>
  <c r="CB90" i="18"/>
  <c r="CB185" i="18" s="1"/>
  <c r="CB89" i="18"/>
  <c r="CB184" i="18" s="1"/>
  <c r="CB88" i="18"/>
  <c r="CB183" i="18" s="1"/>
  <c r="CB86" i="18"/>
  <c r="CB181" i="18" s="1"/>
  <c r="CB87" i="18"/>
  <c r="CB182" i="18" s="1"/>
  <c r="CB85" i="18"/>
  <c r="CB180" i="18" s="1"/>
  <c r="CB83" i="18"/>
  <c r="CB178" i="18" s="1"/>
  <c r="CB74" i="18"/>
  <c r="CB169" i="18" s="1"/>
  <c r="CB66" i="18"/>
  <c r="CB161" i="18" s="1"/>
  <c r="CB78" i="18"/>
  <c r="CB173" i="18" s="1"/>
  <c r="CB69" i="18"/>
  <c r="CB164" i="18" s="1"/>
  <c r="CB81" i="18"/>
  <c r="CB176" i="18" s="1"/>
  <c r="CB72" i="18"/>
  <c r="CB167" i="18" s="1"/>
  <c r="CB64" i="18"/>
  <c r="CB159" i="18" s="1"/>
  <c r="CB67" i="18"/>
  <c r="CB162" i="18" s="1"/>
  <c r="CB84" i="18"/>
  <c r="CB179" i="18" s="1"/>
  <c r="CB79" i="18"/>
  <c r="CB174" i="18" s="1"/>
  <c r="CB70" i="18"/>
  <c r="CB165" i="18" s="1"/>
  <c r="CB82" i="18"/>
  <c r="CB177" i="18" s="1"/>
  <c r="CB73" i="18"/>
  <c r="CB168" i="18" s="1"/>
  <c r="CB65" i="18"/>
  <c r="CB160" i="18" s="1"/>
  <c r="CB68" i="18"/>
  <c r="CB163" i="18" s="1"/>
  <c r="CB80" i="18"/>
  <c r="CB175" i="18" s="1"/>
  <c r="CB71" i="18"/>
  <c r="CB166" i="18" s="1"/>
  <c r="CB63" i="18"/>
  <c r="CB158" i="18" s="1"/>
  <c r="CB56" i="18"/>
  <c r="CB151" i="18" s="1"/>
  <c r="CB48" i="18"/>
  <c r="CB143" i="18" s="1"/>
  <c r="CB36" i="18"/>
  <c r="CB131" i="18" s="1"/>
  <c r="CB24" i="18"/>
  <c r="CB119" i="18" s="1"/>
  <c r="CB16" i="18"/>
  <c r="CB111" i="18" s="1"/>
  <c r="CB59" i="18"/>
  <c r="CB154" i="18" s="1"/>
  <c r="CB51" i="18"/>
  <c r="CB146" i="18" s="1"/>
  <c r="CB39" i="18"/>
  <c r="CB134" i="18" s="1"/>
  <c r="CB31" i="18"/>
  <c r="CB126" i="18" s="1"/>
  <c r="CB19" i="18"/>
  <c r="CB114" i="18" s="1"/>
  <c r="CB54" i="18"/>
  <c r="CB149" i="18" s="1"/>
  <c r="CB42" i="18"/>
  <c r="CB137" i="18" s="1"/>
  <c r="CB34" i="18"/>
  <c r="CB129" i="18" s="1"/>
  <c r="CB22" i="18"/>
  <c r="CB117" i="18" s="1"/>
  <c r="CB14" i="18"/>
  <c r="CB109" i="18" s="1"/>
  <c r="CB62" i="18"/>
  <c r="CB157" i="18" s="1"/>
  <c r="CB57" i="18"/>
  <c r="CB152" i="18" s="1"/>
  <c r="CB49" i="18"/>
  <c r="CB144" i="18" s="1"/>
  <c r="CB37" i="18"/>
  <c r="CB132" i="18" s="1"/>
  <c r="CB29" i="18"/>
  <c r="CB124" i="18" s="1"/>
  <c r="CB25" i="18"/>
  <c r="CB120" i="18" s="1"/>
  <c r="CB17" i="18"/>
  <c r="CB112" i="18" s="1"/>
  <c r="CB52" i="18"/>
  <c r="CB147" i="18" s="1"/>
  <c r="CB40" i="18"/>
  <c r="CB135" i="18" s="1"/>
  <c r="CB32" i="18"/>
  <c r="CB127" i="18" s="1"/>
  <c r="CB20" i="18"/>
  <c r="CB115" i="18" s="1"/>
  <c r="CB55" i="18"/>
  <c r="CB150" i="18" s="1"/>
  <c r="CB47" i="18"/>
  <c r="CB142" i="18" s="1"/>
  <c r="CB43" i="18"/>
  <c r="CB138" i="18" s="1"/>
  <c r="CB35" i="18"/>
  <c r="CB130" i="18" s="1"/>
  <c r="CB23" i="18"/>
  <c r="CB118" i="18" s="1"/>
  <c r="CB15" i="18"/>
  <c r="CB110" i="18" s="1"/>
  <c r="CB53" i="18"/>
  <c r="CB148" i="18" s="1"/>
  <c r="CB41" i="18"/>
  <c r="CB136" i="18" s="1"/>
  <c r="CB33" i="18"/>
  <c r="CB128" i="18" s="1"/>
  <c r="CB21" i="18"/>
  <c r="CB116" i="18" s="1"/>
  <c r="CB13" i="18"/>
  <c r="CB30" i="18"/>
  <c r="CB125" i="18" s="1"/>
  <c r="CB50" i="18"/>
  <c r="CB145" i="18" s="1"/>
  <c r="CB18" i="18"/>
  <c r="CB113" i="18" s="1"/>
  <c r="CB38" i="18"/>
  <c r="CB133" i="18" s="1"/>
  <c r="CB58" i="18"/>
  <c r="CB153" i="18" s="1"/>
  <c r="BY104" i="18"/>
  <c r="BY64" i="11"/>
  <c r="BY63" i="11" s="1"/>
  <c r="BY13" i="9" s="1"/>
  <c r="BZ60" i="19"/>
  <c r="BZ61" i="19"/>
  <c r="BZ62" i="19"/>
  <c r="BZ57" i="19"/>
  <c r="BZ58" i="19"/>
  <c r="BZ47" i="19"/>
  <c r="BZ48" i="19"/>
  <c r="BZ59" i="19"/>
  <c r="BZ49" i="19"/>
  <c r="BZ46" i="19"/>
  <c r="BZ50" i="19"/>
  <c r="BY63" i="19"/>
  <c r="BY75" i="11" s="1"/>
  <c r="BY151" i="11" s="1"/>
  <c r="CC303" i="18"/>
  <c r="CC101" i="18" s="1"/>
  <c r="CC69" i="11" s="1"/>
  <c r="CD300" i="18"/>
  <c r="BX29" i="19"/>
  <c r="BX103" i="11" s="1"/>
  <c r="BX105" i="11" s="1"/>
  <c r="CB10" i="19"/>
  <c r="CB11" i="19"/>
  <c r="CB12" i="19"/>
  <c r="CA320" i="18"/>
  <c r="CA103" i="18" s="1"/>
  <c r="CA71" i="11" s="1"/>
  <c r="CB316" i="18"/>
  <c r="CA5" i="14"/>
  <c r="CB4" i="14"/>
  <c r="CA6" i="14"/>
  <c r="CA27" i="9"/>
  <c r="CA47" i="9" s="1"/>
  <c r="BY25" i="19"/>
  <c r="CD59" i="16"/>
  <c r="CD19" i="16" s="1"/>
  <c r="CD59" i="11" s="1"/>
  <c r="CE56" i="16"/>
  <c r="BX159" i="11"/>
  <c r="BX14" i="9"/>
  <c r="AC85" i="11"/>
  <c r="AC72" i="19"/>
  <c r="CA5" i="19"/>
  <c r="CA5" i="15"/>
  <c r="CA5" i="18"/>
  <c r="CA152" i="11"/>
  <c r="CA5" i="16"/>
  <c r="CB7" i="11"/>
  <c r="CA5" i="9"/>
  <c r="BY24" i="19"/>
  <c r="CC235" i="18"/>
  <c r="CD232" i="18"/>
  <c r="CA112" i="11"/>
  <c r="CB108" i="11"/>
  <c r="AB132" i="11"/>
  <c r="AB11" i="11"/>
  <c r="AB14" i="11"/>
  <c r="BX151" i="11"/>
  <c r="CA98" i="18"/>
  <c r="CA66" i="11" s="1"/>
  <c r="CA28" i="9"/>
  <c r="CA48" i="9" s="1"/>
  <c r="CA213" i="18"/>
  <c r="CA238" i="18" s="1"/>
  <c r="CA97" i="18" s="1"/>
  <c r="CA65" i="11" s="1"/>
  <c r="CB199" i="18"/>
  <c r="CB265" i="18"/>
  <c r="CA268" i="18"/>
  <c r="CA99" i="18" s="1"/>
  <c r="CA67" i="11" s="1"/>
  <c r="CC228" i="18"/>
  <c r="CD224" i="18"/>
  <c r="BY26" i="19"/>
  <c r="CA312" i="18"/>
  <c r="CA102" i="18" s="1"/>
  <c r="CA70" i="11" s="1"/>
  <c r="CB307" i="18"/>
  <c r="BZ186" i="18"/>
  <c r="BZ96" i="18" s="1"/>
  <c r="BZ26" i="9"/>
  <c r="BZ46" i="9" s="1"/>
  <c r="BZ52" i="9" s="1"/>
  <c r="BX72" i="11"/>
  <c r="BX61" i="11"/>
  <c r="BW76" i="11"/>
  <c r="BW73" i="11"/>
  <c r="CB258" i="18"/>
  <c r="CC247" i="18"/>
  <c r="CC4" i="19"/>
  <c r="CC4" i="18"/>
  <c r="CC4" i="16"/>
  <c r="CC4" i="15"/>
  <c r="CC6" i="11"/>
  <c r="CC5" i="11"/>
  <c r="CC81" i="11" s="1"/>
  <c r="CC83" i="11" s="1"/>
  <c r="CD4" i="11"/>
  <c r="CC4" i="9"/>
  <c r="BZ45" i="19"/>
  <c r="BY14" i="9" l="1"/>
  <c r="CD139" i="11"/>
  <c r="CC166" i="11"/>
  <c r="BZ24" i="19"/>
  <c r="BZ27" i="19"/>
  <c r="BY29" i="19"/>
  <c r="BY103" i="11" s="1"/>
  <c r="BY105" i="11" s="1"/>
  <c r="CB312" i="18"/>
  <c r="CB102" i="18" s="1"/>
  <c r="CB70" i="11" s="1"/>
  <c r="CC307" i="18"/>
  <c r="BZ51" i="19"/>
  <c r="BZ158" i="11" s="1"/>
  <c r="BZ23" i="19"/>
  <c r="CC12" i="19"/>
  <c r="CC11" i="19"/>
  <c r="CC10" i="19"/>
  <c r="BZ104" i="18"/>
  <c r="BZ64" i="11"/>
  <c r="BZ63" i="11" s="1"/>
  <c r="BZ13" i="9" s="1"/>
  <c r="CB213" i="18"/>
  <c r="CB238" i="18" s="1"/>
  <c r="CB97" i="18" s="1"/>
  <c r="CB65" i="11" s="1"/>
  <c r="CC199" i="18"/>
  <c r="CC4" i="14"/>
  <c r="CB6" i="14"/>
  <c r="CB5" i="14"/>
  <c r="CC295" i="18"/>
  <c r="CC100" i="18" s="1"/>
  <c r="CC68" i="11" s="1"/>
  <c r="CD275" i="18"/>
  <c r="CD4" i="19"/>
  <c r="CD4" i="18"/>
  <c r="CD4" i="15"/>
  <c r="CD4" i="16"/>
  <c r="CD5" i="11"/>
  <c r="CD81" i="11" s="1"/>
  <c r="CD83" i="11" s="1"/>
  <c r="CE4" i="11"/>
  <c r="CD6" i="11"/>
  <c r="CD4" i="9"/>
  <c r="CB98" i="18"/>
  <c r="CB66" i="11" s="1"/>
  <c r="CB28" i="9"/>
  <c r="CB48" i="9" s="1"/>
  <c r="CB112" i="11"/>
  <c r="CC108" i="11"/>
  <c r="CE59" i="16"/>
  <c r="CE19" i="16" s="1"/>
  <c r="CE59" i="11" s="1"/>
  <c r="CF56" i="16"/>
  <c r="CB320" i="18"/>
  <c r="CB103" i="18" s="1"/>
  <c r="CB71" i="11" s="1"/>
  <c r="CC316" i="18"/>
  <c r="BZ26" i="19"/>
  <c r="CC38" i="16"/>
  <c r="CC17" i="16" s="1"/>
  <c r="CD25" i="16"/>
  <c r="CD247" i="18"/>
  <c r="CC258" i="18"/>
  <c r="AB13" i="11"/>
  <c r="AB12" i="11"/>
  <c r="BZ25" i="19"/>
  <c r="CB57" i="11"/>
  <c r="CA186" i="18"/>
  <c r="CA96" i="18" s="1"/>
  <c r="CA26" i="9"/>
  <c r="CA46" i="9" s="1"/>
  <c r="BW77" i="11"/>
  <c r="CD228" i="18"/>
  <c r="CE224" i="18"/>
  <c r="CD235" i="18"/>
  <c r="CE232" i="18"/>
  <c r="AC164" i="11"/>
  <c r="AC167" i="11" s="1"/>
  <c r="AC73" i="19"/>
  <c r="BY72" i="11"/>
  <c r="BY61" i="11"/>
  <c r="CA45" i="19"/>
  <c r="CD220" i="18"/>
  <c r="CE217" i="18"/>
  <c r="AC150" i="11"/>
  <c r="AC153" i="11" s="1"/>
  <c r="AC86" i="11"/>
  <c r="AC138" i="11"/>
  <c r="BZ63" i="19"/>
  <c r="BZ75" i="11" s="1"/>
  <c r="BZ151" i="11" s="1"/>
  <c r="CA56" i="11"/>
  <c r="CB5" i="19"/>
  <c r="CB5" i="18"/>
  <c r="CB5" i="15"/>
  <c r="CB152" i="11"/>
  <c r="CB5" i="16"/>
  <c r="CC7" i="11"/>
  <c r="CB5" i="9"/>
  <c r="I122" i="12" a="1"/>
  <c r="I122" i="12" s="1"/>
  <c r="I77" i="12" a="1"/>
  <c r="I77" i="12" s="1"/>
  <c r="I135" i="12" a="1"/>
  <c r="I135" i="12" s="1"/>
  <c r="I96" i="12" a="1"/>
  <c r="I96" i="12" s="1"/>
  <c r="I86" i="12" a="1"/>
  <c r="I86" i="12" s="1"/>
  <c r="I75" i="12" a="1"/>
  <c r="I75" i="12" s="1"/>
  <c r="I121" i="12" a="1"/>
  <c r="I121" i="12" s="1"/>
  <c r="I84" i="12" a="1"/>
  <c r="I84" i="12" s="1"/>
  <c r="I95" i="12" a="1"/>
  <c r="I95" i="12" s="1"/>
  <c r="I78" i="12" a="1"/>
  <c r="I78" i="12" s="1"/>
  <c r="I83" i="12" a="1"/>
  <c r="I83" i="12" s="1"/>
  <c r="I97" i="12" a="1"/>
  <c r="I97" i="12" s="1"/>
  <c r="I74" i="12" a="1"/>
  <c r="I74" i="12" s="1"/>
  <c r="I102" i="12" a="1"/>
  <c r="I102" i="12" s="1"/>
  <c r="I94" i="12" a="1"/>
  <c r="I94" i="12" s="1"/>
  <c r="I129" i="12" a="1"/>
  <c r="I129" i="12" s="1"/>
  <c r="I79" i="12" a="1"/>
  <c r="I79" i="12" s="1"/>
  <c r="I127" i="12" a="1"/>
  <c r="I127" i="12" s="1"/>
  <c r="I112" i="12" a="1"/>
  <c r="I112" i="12" s="1"/>
  <c r="I133" i="12" a="1"/>
  <c r="I133" i="12" s="1"/>
  <c r="I68" i="12" a="1"/>
  <c r="I68" i="12" s="1"/>
  <c r="I82" i="12" a="1"/>
  <c r="I82" i="12" s="1"/>
  <c r="I128" i="12" a="1"/>
  <c r="I128" i="12" s="1"/>
  <c r="I69" i="12" a="1"/>
  <c r="I69" i="12" s="1"/>
  <c r="I70" i="12" a="1"/>
  <c r="I70" i="12" s="1"/>
  <c r="I76" i="12" a="1"/>
  <c r="I76" i="12" s="1"/>
  <c r="I130" i="12" a="1"/>
  <c r="I130" i="12" s="1"/>
  <c r="I134" i="12" a="1"/>
  <c r="I134" i="12" s="1"/>
  <c r="I67" i="12" a="1"/>
  <c r="I67" i="12" s="1"/>
  <c r="I81" i="12" a="1"/>
  <c r="I81" i="12" s="1"/>
  <c r="CD303" i="18"/>
  <c r="CD101" i="18" s="1"/>
  <c r="CD69" i="11" s="1"/>
  <c r="CE300" i="18"/>
  <c r="BX76" i="11"/>
  <c r="BX73" i="11"/>
  <c r="CA61" i="19"/>
  <c r="CA62" i="19"/>
  <c r="CA57" i="19"/>
  <c r="CA58" i="19"/>
  <c r="CA60" i="19"/>
  <c r="CA59" i="19"/>
  <c r="CA49" i="19"/>
  <c r="CA50" i="19"/>
  <c r="CA47" i="19"/>
  <c r="CA48" i="19"/>
  <c r="CA46" i="19"/>
  <c r="CA25" i="9"/>
  <c r="CA45" i="9" s="1"/>
  <c r="CA52" i="9" s="1"/>
  <c r="BZ28" i="19"/>
  <c r="CB91" i="18"/>
  <c r="CB108" i="18"/>
  <c r="CD101" i="11"/>
  <c r="CA20" i="16"/>
  <c r="CC89" i="18"/>
  <c r="CC184" i="18" s="1"/>
  <c r="CC90" i="18"/>
  <c r="CC185" i="18" s="1"/>
  <c r="CC86" i="18"/>
  <c r="CC181" i="18" s="1"/>
  <c r="CC87" i="18"/>
  <c r="CC182" i="18" s="1"/>
  <c r="CC85" i="18"/>
  <c r="CC180" i="18" s="1"/>
  <c r="CC88" i="18"/>
  <c r="CC183" i="18" s="1"/>
  <c r="CC78" i="18"/>
  <c r="CC173" i="18" s="1"/>
  <c r="CC69" i="18"/>
  <c r="CC164" i="18" s="1"/>
  <c r="CC81" i="18"/>
  <c r="CC176" i="18" s="1"/>
  <c r="CC72" i="18"/>
  <c r="CC167" i="18" s="1"/>
  <c r="CC64" i="18"/>
  <c r="CC159" i="18" s="1"/>
  <c r="CC67" i="18"/>
  <c r="CC162" i="18" s="1"/>
  <c r="CC84" i="18"/>
  <c r="CC179" i="18" s="1"/>
  <c r="CC79" i="18"/>
  <c r="CC174" i="18" s="1"/>
  <c r="CC70" i="18"/>
  <c r="CC165" i="18" s="1"/>
  <c r="CC82" i="18"/>
  <c r="CC177" i="18" s="1"/>
  <c r="CC73" i="18"/>
  <c r="CC168" i="18" s="1"/>
  <c r="CC65" i="18"/>
  <c r="CC160" i="18" s="1"/>
  <c r="CC68" i="18"/>
  <c r="CC163" i="18" s="1"/>
  <c r="CC80" i="18"/>
  <c r="CC175" i="18" s="1"/>
  <c r="CC71" i="18"/>
  <c r="CC166" i="18" s="1"/>
  <c r="CC83" i="18"/>
  <c r="CC178" i="18" s="1"/>
  <c r="CC74" i="18"/>
  <c r="CC169" i="18" s="1"/>
  <c r="CC66" i="18"/>
  <c r="CC161" i="18" s="1"/>
  <c r="CC63" i="18"/>
  <c r="CC158" i="18" s="1"/>
  <c r="CC59" i="18"/>
  <c r="CC154" i="18" s="1"/>
  <c r="CC51" i="18"/>
  <c r="CC146" i="18" s="1"/>
  <c r="CC39" i="18"/>
  <c r="CC134" i="18" s="1"/>
  <c r="CC31" i="18"/>
  <c r="CC126" i="18" s="1"/>
  <c r="CC19" i="18"/>
  <c r="CC114" i="18" s="1"/>
  <c r="CC54" i="18"/>
  <c r="CC149" i="18" s="1"/>
  <c r="CC42" i="18"/>
  <c r="CC137" i="18" s="1"/>
  <c r="CC34" i="18"/>
  <c r="CC129" i="18" s="1"/>
  <c r="CC22" i="18"/>
  <c r="CC117" i="18" s="1"/>
  <c r="CC14" i="18"/>
  <c r="CC109" i="18" s="1"/>
  <c r="CC62" i="18"/>
  <c r="CC157" i="18" s="1"/>
  <c r="CC57" i="18"/>
  <c r="CC152" i="18" s="1"/>
  <c r="CC49" i="18"/>
  <c r="CC144" i="18" s="1"/>
  <c r="CC37" i="18"/>
  <c r="CC132" i="18" s="1"/>
  <c r="CC29" i="18"/>
  <c r="CC124" i="18" s="1"/>
  <c r="CC25" i="18"/>
  <c r="CC120" i="18" s="1"/>
  <c r="CC17" i="18"/>
  <c r="CC112" i="18" s="1"/>
  <c r="CC52" i="18"/>
  <c r="CC147" i="18" s="1"/>
  <c r="CC40" i="18"/>
  <c r="CC135" i="18" s="1"/>
  <c r="CC32" i="18"/>
  <c r="CC127" i="18" s="1"/>
  <c r="CC20" i="18"/>
  <c r="CC115" i="18" s="1"/>
  <c r="CC55" i="18"/>
  <c r="CC150" i="18" s="1"/>
  <c r="CC47" i="18"/>
  <c r="CC142" i="18" s="1"/>
  <c r="CC43" i="18"/>
  <c r="CC138" i="18" s="1"/>
  <c r="CC35" i="18"/>
  <c r="CC130" i="18" s="1"/>
  <c r="CC23" i="18"/>
  <c r="CC118" i="18" s="1"/>
  <c r="CC15" i="18"/>
  <c r="CC110" i="18" s="1"/>
  <c r="CC58" i="18"/>
  <c r="CC153" i="18" s="1"/>
  <c r="CC50" i="18"/>
  <c r="CC145" i="18" s="1"/>
  <c r="CC38" i="18"/>
  <c r="CC133" i="18" s="1"/>
  <c r="CC30" i="18"/>
  <c r="CC125" i="18" s="1"/>
  <c r="CC18" i="18"/>
  <c r="CC113" i="18" s="1"/>
  <c r="CC56" i="18"/>
  <c r="CC151" i="18" s="1"/>
  <c r="CC48" i="18"/>
  <c r="CC143" i="18" s="1"/>
  <c r="CC36" i="18"/>
  <c r="CC131" i="18" s="1"/>
  <c r="CC24" i="18"/>
  <c r="CC119" i="18" s="1"/>
  <c r="CC16" i="18"/>
  <c r="CC111" i="18" s="1"/>
  <c r="CC53" i="18"/>
  <c r="CC148" i="18" s="1"/>
  <c r="CC21" i="18"/>
  <c r="CC116" i="18" s="1"/>
  <c r="CC41" i="18"/>
  <c r="CC136" i="18" s="1"/>
  <c r="CC13" i="18"/>
  <c r="CC33" i="18"/>
  <c r="CC128" i="18" s="1"/>
  <c r="CC265" i="18"/>
  <c r="CB268" i="18"/>
  <c r="CB99" i="18" s="1"/>
  <c r="CB67" i="11" s="1"/>
  <c r="CB25" i="9"/>
  <c r="CB45" i="9" s="1"/>
  <c r="CB27" i="9"/>
  <c r="CB47" i="9" s="1"/>
  <c r="BZ81" i="11"/>
  <c r="BZ83" i="11" s="1"/>
  <c r="CB49" i="16"/>
  <c r="CB18" i="16" s="1"/>
  <c r="CB58" i="11" s="1"/>
  <c r="CC45" i="16"/>
  <c r="BZ61" i="11"/>
  <c r="AC171" i="11" l="1"/>
  <c r="AC93" i="11"/>
  <c r="AC98" i="11" s="1"/>
  <c r="AC114" i="11" s="1"/>
  <c r="CB45" i="19"/>
  <c r="CD166" i="11"/>
  <c r="CE139" i="11"/>
  <c r="CA26" i="19"/>
  <c r="BZ72" i="11"/>
  <c r="BZ76" i="11" s="1"/>
  <c r="CA27" i="19"/>
  <c r="I85" i="12"/>
  <c r="CE101" i="11"/>
  <c r="CB61" i="19"/>
  <c r="CB62" i="19"/>
  <c r="CB57" i="19"/>
  <c r="CB23" i="19" s="1"/>
  <c r="CB58" i="19"/>
  <c r="CB60" i="19"/>
  <c r="CB59" i="19"/>
  <c r="CB48" i="19"/>
  <c r="CB49" i="19"/>
  <c r="CB50" i="19"/>
  <c r="CB46" i="19"/>
  <c r="CB47" i="19"/>
  <c r="CF59" i="16"/>
  <c r="CF19" i="16" s="1"/>
  <c r="CF59" i="11" s="1"/>
  <c r="CG56" i="16"/>
  <c r="CE4" i="19"/>
  <c r="CE4" i="15"/>
  <c r="CE4" i="18"/>
  <c r="CE4" i="16"/>
  <c r="CE5" i="11"/>
  <c r="CE81" i="11" s="1"/>
  <c r="CE83" i="11" s="1"/>
  <c r="CF4" i="11"/>
  <c r="CE6" i="11"/>
  <c r="CE4" i="9"/>
  <c r="CB186" i="18"/>
  <c r="CB96" i="18" s="1"/>
  <c r="CB26" i="9"/>
  <c r="CB46" i="9" s="1"/>
  <c r="CB52" i="9" s="1"/>
  <c r="CA24" i="19"/>
  <c r="CA12" i="9"/>
  <c r="CA60" i="11"/>
  <c r="CE228" i="18"/>
  <c r="CF224" i="18"/>
  <c r="CA104" i="18"/>
  <c r="CA64" i="11"/>
  <c r="CA63" i="11" s="1"/>
  <c r="CA13" i="9" s="1"/>
  <c r="CC98" i="18"/>
  <c r="CC66" i="11" s="1"/>
  <c r="CC28" i="9"/>
  <c r="CC48" i="9" s="1"/>
  <c r="CD265" i="18"/>
  <c r="CC268" i="18"/>
  <c r="CC99" i="18" s="1"/>
  <c r="CC67" i="11" s="1"/>
  <c r="CA63" i="19"/>
  <c r="CA75" i="11" s="1"/>
  <c r="CC5" i="19"/>
  <c r="CC5" i="18"/>
  <c r="CC152" i="11"/>
  <c r="CC5" i="16"/>
  <c r="CC5" i="15"/>
  <c r="CD7" i="11"/>
  <c r="CC5" i="9"/>
  <c r="CA51" i="19"/>
  <c r="CA158" i="11" s="1"/>
  <c r="CA23" i="19"/>
  <c r="CB56" i="11"/>
  <c r="CD258" i="18"/>
  <c r="CE247" i="18"/>
  <c r="CC112" i="11"/>
  <c r="CD108" i="11"/>
  <c r="CD4" i="14"/>
  <c r="CC6" i="14"/>
  <c r="CC5" i="14"/>
  <c r="BZ29" i="19"/>
  <c r="BZ103" i="11" s="1"/>
  <c r="BZ105" i="11" s="1"/>
  <c r="CA25" i="19"/>
  <c r="AC140" i="11"/>
  <c r="AC15" i="11" s="1"/>
  <c r="CB20" i="16"/>
  <c r="CD38" i="16"/>
  <c r="CD17" i="16" s="1"/>
  <c r="CE25" i="16"/>
  <c r="CC213" i="18"/>
  <c r="CC238" i="18" s="1"/>
  <c r="CC97" i="18" s="1"/>
  <c r="CC65" i="11" s="1"/>
  <c r="CD199" i="18"/>
  <c r="BZ159" i="11"/>
  <c r="BZ14" i="9"/>
  <c r="CC49" i="16"/>
  <c r="CC18" i="16" s="1"/>
  <c r="CC58" i="11" s="1"/>
  <c r="CD45" i="16"/>
  <c r="CC91" i="18"/>
  <c r="CC108" i="18"/>
  <c r="CA28" i="19"/>
  <c r="BX77" i="11"/>
  <c r="BY76" i="11"/>
  <c r="BY73" i="11"/>
  <c r="CC57" i="11"/>
  <c r="CC56" i="11" s="1"/>
  <c r="CD89" i="18"/>
  <c r="CD184" i="18" s="1"/>
  <c r="CD90" i="18"/>
  <c r="CD185" i="18" s="1"/>
  <c r="CD86" i="18"/>
  <c r="CD181" i="18" s="1"/>
  <c r="CD87" i="18"/>
  <c r="CD182" i="18" s="1"/>
  <c r="CD85" i="18"/>
  <c r="CD180" i="18" s="1"/>
  <c r="CD88" i="18"/>
  <c r="CD183" i="18" s="1"/>
  <c r="CD81" i="18"/>
  <c r="CD176" i="18" s="1"/>
  <c r="CD72" i="18"/>
  <c r="CD167" i="18" s="1"/>
  <c r="CD64" i="18"/>
  <c r="CD159" i="18" s="1"/>
  <c r="CD67" i="18"/>
  <c r="CD162" i="18" s="1"/>
  <c r="CD84" i="18"/>
  <c r="CD179" i="18" s="1"/>
  <c r="CD79" i="18"/>
  <c r="CD174" i="18" s="1"/>
  <c r="CD70" i="18"/>
  <c r="CD165" i="18" s="1"/>
  <c r="CD82" i="18"/>
  <c r="CD177" i="18" s="1"/>
  <c r="CD73" i="18"/>
  <c r="CD168" i="18" s="1"/>
  <c r="CD65" i="18"/>
  <c r="CD160" i="18" s="1"/>
  <c r="CD68" i="18"/>
  <c r="CD163" i="18" s="1"/>
  <c r="CD80" i="18"/>
  <c r="CD175" i="18" s="1"/>
  <c r="CD71" i="18"/>
  <c r="CD166" i="18" s="1"/>
  <c r="CD63" i="18"/>
  <c r="CD158" i="18" s="1"/>
  <c r="CD83" i="18"/>
  <c r="CD178" i="18" s="1"/>
  <c r="CD74" i="18"/>
  <c r="CD169" i="18" s="1"/>
  <c r="CD66" i="18"/>
  <c r="CD161" i="18" s="1"/>
  <c r="CD78" i="18"/>
  <c r="CD173" i="18" s="1"/>
  <c r="CD69" i="18"/>
  <c r="CD164" i="18" s="1"/>
  <c r="CD54" i="18"/>
  <c r="CD149" i="18" s="1"/>
  <c r="CD42" i="18"/>
  <c r="CD137" i="18" s="1"/>
  <c r="CD34" i="18"/>
  <c r="CD129" i="18" s="1"/>
  <c r="CD22" i="18"/>
  <c r="CD117" i="18" s="1"/>
  <c r="CD14" i="18"/>
  <c r="CD109" i="18" s="1"/>
  <c r="CD62" i="18"/>
  <c r="CD157" i="18" s="1"/>
  <c r="CD57" i="18"/>
  <c r="CD152" i="18" s="1"/>
  <c r="CD49" i="18"/>
  <c r="CD144" i="18" s="1"/>
  <c r="CD37" i="18"/>
  <c r="CD132" i="18" s="1"/>
  <c r="CD29" i="18"/>
  <c r="CD124" i="18" s="1"/>
  <c r="CD25" i="18"/>
  <c r="CD120" i="18" s="1"/>
  <c r="CD17" i="18"/>
  <c r="CD112" i="18" s="1"/>
  <c r="CD52" i="18"/>
  <c r="CD147" i="18" s="1"/>
  <c r="CD40" i="18"/>
  <c r="CD135" i="18" s="1"/>
  <c r="CD32" i="18"/>
  <c r="CD127" i="18" s="1"/>
  <c r="CD20" i="18"/>
  <c r="CD115" i="18" s="1"/>
  <c r="CD55" i="18"/>
  <c r="CD150" i="18" s="1"/>
  <c r="CD47" i="18"/>
  <c r="CD142" i="18" s="1"/>
  <c r="CD43" i="18"/>
  <c r="CD138" i="18" s="1"/>
  <c r="CD35" i="18"/>
  <c r="CD130" i="18" s="1"/>
  <c r="CD23" i="18"/>
  <c r="CD118" i="18" s="1"/>
  <c r="CD15" i="18"/>
  <c r="CD110" i="18" s="1"/>
  <c r="CD58" i="18"/>
  <c r="CD153" i="18" s="1"/>
  <c r="CD50" i="18"/>
  <c r="CD145" i="18" s="1"/>
  <c r="CD38" i="18"/>
  <c r="CD133" i="18" s="1"/>
  <c r="CD30" i="18"/>
  <c r="CD125" i="18" s="1"/>
  <c r="CD18" i="18"/>
  <c r="CD113" i="18" s="1"/>
  <c r="CD53" i="18"/>
  <c r="CD148" i="18" s="1"/>
  <c r="CD41" i="18"/>
  <c r="CD136" i="18" s="1"/>
  <c r="CD33" i="18"/>
  <c r="CD128" i="18" s="1"/>
  <c r="CD21" i="18"/>
  <c r="CD116" i="18" s="1"/>
  <c r="CD13" i="18"/>
  <c r="CD59" i="18"/>
  <c r="CD154" i="18" s="1"/>
  <c r="CD51" i="18"/>
  <c r="CD146" i="18" s="1"/>
  <c r="CD39" i="18"/>
  <c r="CD134" i="18" s="1"/>
  <c r="CD31" i="18"/>
  <c r="CD126" i="18" s="1"/>
  <c r="CD19" i="18"/>
  <c r="CD114" i="18" s="1"/>
  <c r="CD48" i="18"/>
  <c r="CD143" i="18" s="1"/>
  <c r="CD16" i="18"/>
  <c r="CD111" i="18" s="1"/>
  <c r="CD36" i="18"/>
  <c r="CD131" i="18" s="1"/>
  <c r="CD56" i="18"/>
  <c r="CD151" i="18" s="1"/>
  <c r="CD24" i="18"/>
  <c r="CD119" i="18" s="1"/>
  <c r="CC312" i="18"/>
  <c r="CC102" i="18" s="1"/>
  <c r="CC70" i="11" s="1"/>
  <c r="CD307" i="18"/>
  <c r="CE303" i="18"/>
  <c r="CE101" i="18" s="1"/>
  <c r="CE69" i="11" s="1"/>
  <c r="CF300" i="18"/>
  <c r="AC120" i="11"/>
  <c r="AC125" i="11" s="1"/>
  <c r="AC128" i="11"/>
  <c r="AC130" i="11" s="1"/>
  <c r="AD71" i="19"/>
  <c r="AD79" i="11" s="1"/>
  <c r="CD10" i="19"/>
  <c r="CD12" i="19"/>
  <c r="CD11" i="19"/>
  <c r="CC25" i="9"/>
  <c r="CC45" i="9" s="1"/>
  <c r="CC27" i="9"/>
  <c r="CC47" i="9" s="1"/>
  <c r="CE220" i="18"/>
  <c r="CF217" i="18"/>
  <c r="CC320" i="18"/>
  <c r="CC103" i="18" s="1"/>
  <c r="CC71" i="11" s="1"/>
  <c r="CD316" i="18"/>
  <c r="CD295" i="18"/>
  <c r="CD100" i="18" s="1"/>
  <c r="CD68" i="11" s="1"/>
  <c r="CE275" i="18"/>
  <c r="CE235" i="18"/>
  <c r="CF232" i="18"/>
  <c r="AD147" i="11" l="1"/>
  <c r="AC18" i="9"/>
  <c r="CF139" i="11"/>
  <c r="CE166" i="11"/>
  <c r="BZ73" i="11"/>
  <c r="CC45" i="19"/>
  <c r="CB25" i="19"/>
  <c r="CA29" i="19"/>
  <c r="CA103" i="11" s="1"/>
  <c r="CA105" i="11" s="1"/>
  <c r="CB27" i="19"/>
  <c r="BZ77" i="11"/>
  <c r="CD98" i="18"/>
  <c r="CD66" i="11" s="1"/>
  <c r="CD28" i="9"/>
  <c r="CD48" i="9" s="1"/>
  <c r="CE265" i="18"/>
  <c r="CD268" i="18"/>
  <c r="CD99" i="18" s="1"/>
  <c r="CD67" i="11" s="1"/>
  <c r="CG59" i="16"/>
  <c r="CG19" i="16" s="1"/>
  <c r="CG59" i="11" s="1"/>
  <c r="CH56" i="16"/>
  <c r="AC132" i="11"/>
  <c r="AC14" i="11"/>
  <c r="AC11" i="11"/>
  <c r="CD91" i="18"/>
  <c r="CD108" i="18"/>
  <c r="CC186" i="18"/>
  <c r="CC96" i="18" s="1"/>
  <c r="CC26" i="9"/>
  <c r="CC46" i="9" s="1"/>
  <c r="CC52" i="9" s="1"/>
  <c r="CE38" i="16"/>
  <c r="CE17" i="16" s="1"/>
  <c r="CF25" i="16"/>
  <c r="CB12" i="9"/>
  <c r="CB60" i="11"/>
  <c r="CA61" i="11"/>
  <c r="CA72" i="11"/>
  <c r="CE295" i="18"/>
  <c r="CE100" i="18" s="1"/>
  <c r="CE68" i="11" s="1"/>
  <c r="CF275" i="18"/>
  <c r="CC12" i="9"/>
  <c r="CC60" i="11"/>
  <c r="CD57" i="11"/>
  <c r="CF4" i="19"/>
  <c r="CF4" i="18"/>
  <c r="CF4" i="15"/>
  <c r="CF4" i="16"/>
  <c r="CF5" i="11"/>
  <c r="CF81" i="11" s="1"/>
  <c r="CF83" i="11" s="1"/>
  <c r="CG4" i="11"/>
  <c r="CF6" i="11"/>
  <c r="CF4" i="9"/>
  <c r="CB63" i="19"/>
  <c r="CB75" i="11" s="1"/>
  <c r="CB151" i="11" s="1"/>
  <c r="CG232" i="18"/>
  <c r="CF235" i="18"/>
  <c r="CF303" i="18"/>
  <c r="CF101" i="18" s="1"/>
  <c r="CF69" i="11" s="1"/>
  <c r="CG300" i="18"/>
  <c r="CC20" i="16"/>
  <c r="CD49" i="16"/>
  <c r="CD18" i="16" s="1"/>
  <c r="CD58" i="11" s="1"/>
  <c r="CE45" i="16"/>
  <c r="CA159" i="11"/>
  <c r="CA14" i="9"/>
  <c r="CC62" i="19"/>
  <c r="CC61" i="19"/>
  <c r="CC58" i="19"/>
  <c r="CC60" i="19"/>
  <c r="CC59" i="19"/>
  <c r="CC57" i="19"/>
  <c r="CC50" i="19"/>
  <c r="CC46" i="19"/>
  <c r="CC48" i="19"/>
  <c r="CC49" i="19"/>
  <c r="CC47" i="19"/>
  <c r="CB24" i="19"/>
  <c r="CD320" i="18"/>
  <c r="CD103" i="18" s="1"/>
  <c r="CD71" i="11" s="1"/>
  <c r="CE316" i="18"/>
  <c r="CE4" i="14"/>
  <c r="CD6" i="14"/>
  <c r="CD5" i="14"/>
  <c r="CA151" i="11"/>
  <c r="CB28" i="19"/>
  <c r="CD312" i="18"/>
  <c r="CD102" i="18" s="1"/>
  <c r="CD70" i="11" s="1"/>
  <c r="CE307" i="18"/>
  <c r="BY77" i="11"/>
  <c r="CD112" i="11"/>
  <c r="CE108" i="11"/>
  <c r="CD5" i="19"/>
  <c r="CD5" i="18"/>
  <c r="CD5" i="16"/>
  <c r="CD5" i="15"/>
  <c r="CD152" i="11"/>
  <c r="CE7" i="11"/>
  <c r="CD5" i="9"/>
  <c r="CF228" i="18"/>
  <c r="CG224" i="18"/>
  <c r="CB104" i="18"/>
  <c r="CB64" i="11"/>
  <c r="CB63" i="11" s="1"/>
  <c r="CB13" i="9" s="1"/>
  <c r="CE89" i="18"/>
  <c r="CE184" i="18" s="1"/>
  <c r="CE90" i="18"/>
  <c r="CE185" i="18" s="1"/>
  <c r="CE84" i="18"/>
  <c r="CE179" i="18" s="1"/>
  <c r="CE87" i="18"/>
  <c r="CE182" i="18" s="1"/>
  <c r="CE85" i="18"/>
  <c r="CE180" i="18" s="1"/>
  <c r="CE88" i="18"/>
  <c r="CE183" i="18" s="1"/>
  <c r="CE86" i="18"/>
  <c r="CE181" i="18" s="1"/>
  <c r="CE67" i="18"/>
  <c r="CE162" i="18" s="1"/>
  <c r="CE79" i="18"/>
  <c r="CE174" i="18" s="1"/>
  <c r="CE70" i="18"/>
  <c r="CE165" i="18" s="1"/>
  <c r="CE82" i="18"/>
  <c r="CE177" i="18" s="1"/>
  <c r="CE73" i="18"/>
  <c r="CE168" i="18" s="1"/>
  <c r="CE65" i="18"/>
  <c r="CE160" i="18" s="1"/>
  <c r="CE68" i="18"/>
  <c r="CE163" i="18" s="1"/>
  <c r="CE80" i="18"/>
  <c r="CE175" i="18" s="1"/>
  <c r="CE71" i="18"/>
  <c r="CE166" i="18" s="1"/>
  <c r="CE63" i="18"/>
  <c r="CE158" i="18" s="1"/>
  <c r="CE83" i="18"/>
  <c r="CE178" i="18" s="1"/>
  <c r="CE74" i="18"/>
  <c r="CE169" i="18" s="1"/>
  <c r="CE66" i="18"/>
  <c r="CE161" i="18" s="1"/>
  <c r="CE78" i="18"/>
  <c r="CE173" i="18" s="1"/>
  <c r="CE69" i="18"/>
  <c r="CE164" i="18" s="1"/>
  <c r="CE81" i="18"/>
  <c r="CE176" i="18" s="1"/>
  <c r="CE72" i="18"/>
  <c r="CE167" i="18" s="1"/>
  <c r="CE64" i="18"/>
  <c r="CE159" i="18" s="1"/>
  <c r="CE62" i="18"/>
  <c r="CE157" i="18" s="1"/>
  <c r="CE57" i="18"/>
  <c r="CE152" i="18" s="1"/>
  <c r="CE49" i="18"/>
  <c r="CE144" i="18" s="1"/>
  <c r="CE37" i="18"/>
  <c r="CE132" i="18" s="1"/>
  <c r="CE29" i="18"/>
  <c r="CE124" i="18" s="1"/>
  <c r="CE25" i="18"/>
  <c r="CE120" i="18" s="1"/>
  <c r="CE17" i="18"/>
  <c r="CE112" i="18" s="1"/>
  <c r="CE52" i="18"/>
  <c r="CE147" i="18" s="1"/>
  <c r="CE40" i="18"/>
  <c r="CE135" i="18" s="1"/>
  <c r="CE32" i="18"/>
  <c r="CE127" i="18" s="1"/>
  <c r="CE20" i="18"/>
  <c r="CE115" i="18" s="1"/>
  <c r="CE55" i="18"/>
  <c r="CE150" i="18" s="1"/>
  <c r="CE47" i="18"/>
  <c r="CE142" i="18" s="1"/>
  <c r="CE43" i="18"/>
  <c r="CE138" i="18" s="1"/>
  <c r="CE35" i="18"/>
  <c r="CE130" i="18" s="1"/>
  <c r="CE23" i="18"/>
  <c r="CE118" i="18" s="1"/>
  <c r="CE15" i="18"/>
  <c r="CE110" i="18" s="1"/>
  <c r="CE58" i="18"/>
  <c r="CE153" i="18" s="1"/>
  <c r="CE50" i="18"/>
  <c r="CE145" i="18" s="1"/>
  <c r="CE38" i="18"/>
  <c r="CE133" i="18" s="1"/>
  <c r="CE30" i="18"/>
  <c r="CE125" i="18" s="1"/>
  <c r="CE18" i="18"/>
  <c r="CE113" i="18" s="1"/>
  <c r="CE53" i="18"/>
  <c r="CE148" i="18" s="1"/>
  <c r="CE41" i="18"/>
  <c r="CE136" i="18" s="1"/>
  <c r="CE33" i="18"/>
  <c r="CE128" i="18" s="1"/>
  <c r="CE21" i="18"/>
  <c r="CE116" i="18" s="1"/>
  <c r="CE13" i="18"/>
  <c r="CE56" i="18"/>
  <c r="CE151" i="18" s="1"/>
  <c r="CE48" i="18"/>
  <c r="CE143" i="18" s="1"/>
  <c r="CE36" i="18"/>
  <c r="CE131" i="18" s="1"/>
  <c r="CE24" i="18"/>
  <c r="CE119" i="18" s="1"/>
  <c r="CE16" i="18"/>
  <c r="CE111" i="18" s="1"/>
  <c r="CE54" i="18"/>
  <c r="CE149" i="18" s="1"/>
  <c r="CE42" i="18"/>
  <c r="CE137" i="18" s="1"/>
  <c r="CE34" i="18"/>
  <c r="CE129" i="18" s="1"/>
  <c r="CE22" i="18"/>
  <c r="CE117" i="18" s="1"/>
  <c r="CE14" i="18"/>
  <c r="CE109" i="18" s="1"/>
  <c r="CE19" i="18"/>
  <c r="CE114" i="18" s="1"/>
  <c r="CE39" i="18"/>
  <c r="CE134" i="18" s="1"/>
  <c r="CE59" i="18"/>
  <c r="CE154" i="18" s="1"/>
  <c r="CE31" i="18"/>
  <c r="CE126" i="18" s="1"/>
  <c r="CE51" i="18"/>
  <c r="CE146" i="18" s="1"/>
  <c r="CF101" i="11"/>
  <c r="AD85" i="11"/>
  <c r="AD72" i="19"/>
  <c r="CB51" i="19"/>
  <c r="CB158" i="11" s="1"/>
  <c r="CB26" i="19"/>
  <c r="CF220" i="18"/>
  <c r="CG217" i="18"/>
  <c r="CD27" i="9"/>
  <c r="CD47" i="9" s="1"/>
  <c r="CD213" i="18"/>
  <c r="CD238" i="18" s="1"/>
  <c r="CD97" i="18" s="1"/>
  <c r="CD65" i="11" s="1"/>
  <c r="CE199" i="18"/>
  <c r="CE258" i="18"/>
  <c r="CF247" i="18"/>
  <c r="CE11" i="19"/>
  <c r="CE12" i="19"/>
  <c r="CE10" i="19"/>
  <c r="AD93" i="11" l="1"/>
  <c r="AD98" i="11" s="1"/>
  <c r="AD114" i="11" s="1"/>
  <c r="CG139" i="11"/>
  <c r="CF166" i="11"/>
  <c r="CD25" i="9"/>
  <c r="CD45" i="9" s="1"/>
  <c r="CC26" i="19"/>
  <c r="CB29" i="19"/>
  <c r="CB103" i="11" s="1"/>
  <c r="CB105" i="11" s="1"/>
  <c r="CD56" i="11"/>
  <c r="CD12" i="9" s="1"/>
  <c r="CF258" i="18"/>
  <c r="CG247" i="18"/>
  <c r="CC27" i="19"/>
  <c r="CC61" i="11"/>
  <c r="CB61" i="11"/>
  <c r="CB72" i="11"/>
  <c r="CE98" i="18"/>
  <c r="CE66" i="11" s="1"/>
  <c r="CE28" i="9"/>
  <c r="CE48" i="9" s="1"/>
  <c r="CB159" i="11"/>
  <c r="CB14" i="9"/>
  <c r="CE268" i="18"/>
  <c r="CE99" i="18" s="1"/>
  <c r="CE67" i="11" s="1"/>
  <c r="CF265" i="18"/>
  <c r="CE213" i="18"/>
  <c r="CE238" i="18" s="1"/>
  <c r="CE97" i="18" s="1"/>
  <c r="CE65" i="11" s="1"/>
  <c r="CF199" i="18"/>
  <c r="AD164" i="11"/>
  <c r="AD167" i="11" s="1"/>
  <c r="AD73" i="19"/>
  <c r="CF307" i="18"/>
  <c r="CE312" i="18"/>
  <c r="CE102" i="18" s="1"/>
  <c r="CE70" i="11" s="1"/>
  <c r="CC24" i="19"/>
  <c r="CE49" i="16"/>
  <c r="CE18" i="16" s="1"/>
  <c r="CE58" i="11" s="1"/>
  <c r="CF45" i="16"/>
  <c r="CH232" i="18"/>
  <c r="CG235" i="18"/>
  <c r="CF89" i="18"/>
  <c r="CF184" i="18" s="1"/>
  <c r="CF90" i="18"/>
  <c r="CF185" i="18" s="1"/>
  <c r="CF87" i="18"/>
  <c r="CF182" i="18" s="1"/>
  <c r="CF85" i="18"/>
  <c r="CF180" i="18" s="1"/>
  <c r="CF88" i="18"/>
  <c r="CF183" i="18" s="1"/>
  <c r="CF86" i="18"/>
  <c r="CF181" i="18" s="1"/>
  <c r="CF79" i="18"/>
  <c r="CF174" i="18" s="1"/>
  <c r="CF70" i="18"/>
  <c r="CF165" i="18" s="1"/>
  <c r="CF84" i="18"/>
  <c r="CF179" i="18" s="1"/>
  <c r="CF82" i="18"/>
  <c r="CF177" i="18" s="1"/>
  <c r="CF73" i="18"/>
  <c r="CF168" i="18" s="1"/>
  <c r="CF65" i="18"/>
  <c r="CF160" i="18" s="1"/>
  <c r="CF68" i="18"/>
  <c r="CF163" i="18" s="1"/>
  <c r="CF80" i="18"/>
  <c r="CF175" i="18" s="1"/>
  <c r="CF71" i="18"/>
  <c r="CF166" i="18" s="1"/>
  <c r="CF63" i="18"/>
  <c r="CF158" i="18" s="1"/>
  <c r="CF83" i="18"/>
  <c r="CF178" i="18" s="1"/>
  <c r="CF74" i="18"/>
  <c r="CF169" i="18" s="1"/>
  <c r="CF66" i="18"/>
  <c r="CF161" i="18" s="1"/>
  <c r="CF78" i="18"/>
  <c r="CF173" i="18" s="1"/>
  <c r="CF69" i="18"/>
  <c r="CF164" i="18" s="1"/>
  <c r="CF81" i="18"/>
  <c r="CF176" i="18" s="1"/>
  <c r="CF72" i="18"/>
  <c r="CF167" i="18" s="1"/>
  <c r="CF67" i="18"/>
  <c r="CF162" i="18" s="1"/>
  <c r="CF52" i="18"/>
  <c r="CF147" i="18" s="1"/>
  <c r="CF40" i="18"/>
  <c r="CF135" i="18" s="1"/>
  <c r="CF32" i="18"/>
  <c r="CF127" i="18" s="1"/>
  <c r="CF20" i="18"/>
  <c r="CF115" i="18" s="1"/>
  <c r="CF55" i="18"/>
  <c r="CF150" i="18" s="1"/>
  <c r="CF47" i="18"/>
  <c r="CF142" i="18" s="1"/>
  <c r="CF43" i="18"/>
  <c r="CF138" i="18" s="1"/>
  <c r="CF35" i="18"/>
  <c r="CF130" i="18" s="1"/>
  <c r="CF23" i="18"/>
  <c r="CF118" i="18" s="1"/>
  <c r="CF15" i="18"/>
  <c r="CF110" i="18" s="1"/>
  <c r="CF58" i="18"/>
  <c r="CF153" i="18" s="1"/>
  <c r="CF50" i="18"/>
  <c r="CF145" i="18" s="1"/>
  <c r="CF38" i="18"/>
  <c r="CF133" i="18" s="1"/>
  <c r="CF30" i="18"/>
  <c r="CF125" i="18" s="1"/>
  <c r="CF18" i="18"/>
  <c r="CF113" i="18" s="1"/>
  <c r="CF53" i="18"/>
  <c r="CF148" i="18" s="1"/>
  <c r="CF41" i="18"/>
  <c r="CF136" i="18" s="1"/>
  <c r="CF33" i="18"/>
  <c r="CF128" i="18" s="1"/>
  <c r="CF21" i="18"/>
  <c r="CF116" i="18" s="1"/>
  <c r="CF13" i="18"/>
  <c r="CF56" i="18"/>
  <c r="CF151" i="18" s="1"/>
  <c r="CF48" i="18"/>
  <c r="CF143" i="18" s="1"/>
  <c r="CF36" i="18"/>
  <c r="CF131" i="18" s="1"/>
  <c r="CF24" i="18"/>
  <c r="CF119" i="18" s="1"/>
  <c r="CF16" i="18"/>
  <c r="CF111" i="18" s="1"/>
  <c r="CF59" i="18"/>
  <c r="CF154" i="18" s="1"/>
  <c r="CF51" i="18"/>
  <c r="CF146" i="18" s="1"/>
  <c r="CF39" i="18"/>
  <c r="CF134" i="18" s="1"/>
  <c r="CF31" i="18"/>
  <c r="CF126" i="18" s="1"/>
  <c r="CF19" i="18"/>
  <c r="CF114" i="18" s="1"/>
  <c r="CF64" i="18"/>
  <c r="CF159" i="18" s="1"/>
  <c r="CF62" i="18"/>
  <c r="CF157" i="18" s="1"/>
  <c r="CF57" i="18"/>
  <c r="CF152" i="18" s="1"/>
  <c r="CF49" i="18"/>
  <c r="CF144" i="18" s="1"/>
  <c r="CF37" i="18"/>
  <c r="CF132" i="18" s="1"/>
  <c r="CF29" i="18"/>
  <c r="CF124" i="18" s="1"/>
  <c r="CF25" i="18"/>
  <c r="CF120" i="18" s="1"/>
  <c r="CF17" i="18"/>
  <c r="CF112" i="18" s="1"/>
  <c r="CF14" i="18"/>
  <c r="CF109" i="18" s="1"/>
  <c r="CF34" i="18"/>
  <c r="CF129" i="18" s="1"/>
  <c r="CF54" i="18"/>
  <c r="CF149" i="18" s="1"/>
  <c r="CF22" i="18"/>
  <c r="CF117" i="18" s="1"/>
  <c r="CF42" i="18"/>
  <c r="CF137" i="18" s="1"/>
  <c r="CF38" i="16"/>
  <c r="CF17" i="16" s="1"/>
  <c r="CG25" i="16"/>
  <c r="AC12" i="11"/>
  <c r="AC13" i="11"/>
  <c r="AD150" i="11"/>
  <c r="AD153" i="11" s="1"/>
  <c r="AD171" i="11" s="1"/>
  <c r="AD86" i="11"/>
  <c r="AD138" i="11"/>
  <c r="CE25" i="9"/>
  <c r="CE45" i="9" s="1"/>
  <c r="CE27" i="9"/>
  <c r="CE47" i="9" s="1"/>
  <c r="CG228" i="18"/>
  <c r="CH224" i="18"/>
  <c r="CE6" i="14"/>
  <c r="CE5" i="14"/>
  <c r="CF4" i="14"/>
  <c r="CC28" i="19"/>
  <c r="CF11" i="19"/>
  <c r="CF10" i="19"/>
  <c r="CF12" i="19"/>
  <c r="CF295" i="18"/>
  <c r="CF100" i="18" s="1"/>
  <c r="CF68" i="11" s="1"/>
  <c r="CG275" i="18"/>
  <c r="CE20" i="16"/>
  <c r="CE57" i="11"/>
  <c r="CG101" i="11"/>
  <c r="CE320" i="18"/>
  <c r="CE103" i="18" s="1"/>
  <c r="CE71" i="11" s="1"/>
  <c r="CF316" i="18"/>
  <c r="CC63" i="19"/>
  <c r="CC75" i="11" s="1"/>
  <c r="CI56" i="16"/>
  <c r="CI59" i="16" s="1"/>
  <c r="CI19" i="16" s="1"/>
  <c r="CI59" i="11" s="1"/>
  <c r="CH59" i="16"/>
  <c r="CH19" i="16" s="1"/>
  <c r="CH59" i="11" s="1"/>
  <c r="CE91" i="18"/>
  <c r="CE108" i="18"/>
  <c r="CD62" i="19"/>
  <c r="CD58" i="19"/>
  <c r="CD60" i="19"/>
  <c r="CD50" i="19"/>
  <c r="CD59" i="19"/>
  <c r="CD61" i="19"/>
  <c r="CD57" i="19"/>
  <c r="CD49" i="19"/>
  <c r="CD46" i="19"/>
  <c r="CD47" i="19"/>
  <c r="CD48" i="19"/>
  <c r="CH300" i="18"/>
  <c r="CG303" i="18"/>
  <c r="CG101" i="18" s="1"/>
  <c r="CG69" i="11" s="1"/>
  <c r="CD20" i="16"/>
  <c r="CA76" i="11"/>
  <c r="CA73" i="11"/>
  <c r="CC104" i="18"/>
  <c r="CC64" i="11"/>
  <c r="CC63" i="11" s="1"/>
  <c r="CC13" i="9" s="1"/>
  <c r="CH217" i="18"/>
  <c r="CG220" i="18"/>
  <c r="CE112" i="11"/>
  <c r="CF108" i="11"/>
  <c r="CG4" i="19"/>
  <c r="CG4" i="18"/>
  <c r="CG4" i="16"/>
  <c r="CG4" i="15"/>
  <c r="CG5" i="11"/>
  <c r="CG81" i="11" s="1"/>
  <c r="CG83" i="11" s="1"/>
  <c r="CH4" i="11"/>
  <c r="CG6" i="11"/>
  <c r="CG4" i="9"/>
  <c r="CC23" i="19"/>
  <c r="CD186" i="18"/>
  <c r="CD96" i="18" s="1"/>
  <c r="CD26" i="9"/>
  <c r="CD46" i="9" s="1"/>
  <c r="CE5" i="19"/>
  <c r="CE5" i="18"/>
  <c r="CE5" i="16"/>
  <c r="CE5" i="15"/>
  <c r="CE152" i="11"/>
  <c r="CF7" i="11"/>
  <c r="CE5" i="9"/>
  <c r="CC25" i="19"/>
  <c r="CC51" i="19"/>
  <c r="CC158" i="11" s="1"/>
  <c r="CD45" i="19"/>
  <c r="AD18" i="9" l="1"/>
  <c r="AE147" i="11"/>
  <c r="CD26" i="19"/>
  <c r="CD52" i="9"/>
  <c r="CD60" i="11"/>
  <c r="CH139" i="11"/>
  <c r="CG166" i="11"/>
  <c r="CC29" i="19"/>
  <c r="CC103" i="11" s="1"/>
  <c r="CC105" i="11" s="1"/>
  <c r="CF27" i="9"/>
  <c r="CF47" i="9" s="1"/>
  <c r="CD63" i="19"/>
  <c r="CD75" i="11" s="1"/>
  <c r="CD151" i="11" s="1"/>
  <c r="CE56" i="11"/>
  <c r="CE12" i="9" s="1"/>
  <c r="CD25" i="19"/>
  <c r="CD51" i="19"/>
  <c r="CD158" i="11" s="1"/>
  <c r="CD23" i="19"/>
  <c r="CE186" i="18"/>
  <c r="CE96" i="18" s="1"/>
  <c r="CE26" i="9"/>
  <c r="CE46" i="9" s="1"/>
  <c r="CE52" i="9" s="1"/>
  <c r="CF320" i="18"/>
  <c r="CF103" i="18" s="1"/>
  <c r="CF71" i="11" s="1"/>
  <c r="CG316" i="18"/>
  <c r="CG295" i="18"/>
  <c r="CG100" i="18" s="1"/>
  <c r="CG68" i="11" s="1"/>
  <c r="CH275" i="18"/>
  <c r="CI232" i="18"/>
  <c r="CI235" i="18" s="1"/>
  <c r="CH235" i="18"/>
  <c r="CF213" i="18"/>
  <c r="CF238" i="18" s="1"/>
  <c r="CF97" i="18" s="1"/>
  <c r="CF65" i="11" s="1"/>
  <c r="CG199" i="18"/>
  <c r="CB76" i="11"/>
  <c r="CB73" i="11"/>
  <c r="CC159" i="11"/>
  <c r="CC14" i="9"/>
  <c r="CD24" i="19"/>
  <c r="CE45" i="19"/>
  <c r="CH228" i="18"/>
  <c r="CI224" i="18"/>
  <c r="CI228" i="18" s="1"/>
  <c r="CF25" i="9"/>
  <c r="CF45" i="9" s="1"/>
  <c r="CF49" i="16"/>
  <c r="CF18" i="16" s="1"/>
  <c r="CF58" i="11" s="1"/>
  <c r="CG45" i="16"/>
  <c r="CE60" i="19"/>
  <c r="CE50" i="19"/>
  <c r="CE59" i="19"/>
  <c r="CE62" i="19"/>
  <c r="CE58" i="19"/>
  <c r="CE47" i="19"/>
  <c r="CE57" i="19"/>
  <c r="CE49" i="19"/>
  <c r="CE46" i="19"/>
  <c r="CE61" i="19"/>
  <c r="CE48" i="19"/>
  <c r="CD104" i="18"/>
  <c r="CD64" i="11"/>
  <c r="CD63" i="11" s="1"/>
  <c r="CD13" i="9" s="1"/>
  <c r="CG89" i="18"/>
  <c r="CG184" i="18" s="1"/>
  <c r="CG90" i="18"/>
  <c r="CG185" i="18" s="1"/>
  <c r="CG87" i="18"/>
  <c r="CG182" i="18" s="1"/>
  <c r="CG85" i="18"/>
  <c r="CG180" i="18" s="1"/>
  <c r="CG88" i="18"/>
  <c r="CG183" i="18" s="1"/>
  <c r="CG86" i="18"/>
  <c r="CG181" i="18" s="1"/>
  <c r="CG84" i="18"/>
  <c r="CG179" i="18" s="1"/>
  <c r="CG82" i="18"/>
  <c r="CG177" i="18" s="1"/>
  <c r="CG73" i="18"/>
  <c r="CG168" i="18" s="1"/>
  <c r="CG65" i="18"/>
  <c r="CG160" i="18" s="1"/>
  <c r="CG68" i="18"/>
  <c r="CG163" i="18" s="1"/>
  <c r="CG80" i="18"/>
  <c r="CG175" i="18" s="1"/>
  <c r="CG71" i="18"/>
  <c r="CG166" i="18" s="1"/>
  <c r="CG83" i="18"/>
  <c r="CG178" i="18" s="1"/>
  <c r="CG74" i="18"/>
  <c r="CG169" i="18" s="1"/>
  <c r="CG66" i="18"/>
  <c r="CG161" i="18" s="1"/>
  <c r="CG78" i="18"/>
  <c r="CG173" i="18" s="1"/>
  <c r="CG69" i="18"/>
  <c r="CG164" i="18" s="1"/>
  <c r="CG81" i="18"/>
  <c r="CG176" i="18" s="1"/>
  <c r="CG72" i="18"/>
  <c r="CG167" i="18" s="1"/>
  <c r="CG64" i="18"/>
  <c r="CG159" i="18" s="1"/>
  <c r="CG67" i="18"/>
  <c r="CG162" i="18" s="1"/>
  <c r="CG79" i="18"/>
  <c r="CG174" i="18" s="1"/>
  <c r="CG70" i="18"/>
  <c r="CG165" i="18" s="1"/>
  <c r="CG55" i="18"/>
  <c r="CG150" i="18" s="1"/>
  <c r="CG47" i="18"/>
  <c r="CG142" i="18" s="1"/>
  <c r="CG43" i="18"/>
  <c r="CG138" i="18" s="1"/>
  <c r="CG35" i="18"/>
  <c r="CG130" i="18" s="1"/>
  <c r="CG23" i="18"/>
  <c r="CG118" i="18" s="1"/>
  <c r="CG15" i="18"/>
  <c r="CG110" i="18" s="1"/>
  <c r="CG58" i="18"/>
  <c r="CG153" i="18" s="1"/>
  <c r="CG50" i="18"/>
  <c r="CG145" i="18" s="1"/>
  <c r="CG38" i="18"/>
  <c r="CG133" i="18" s="1"/>
  <c r="CG30" i="18"/>
  <c r="CG125" i="18" s="1"/>
  <c r="CG18" i="18"/>
  <c r="CG113" i="18" s="1"/>
  <c r="CG53" i="18"/>
  <c r="CG148" i="18" s="1"/>
  <c r="CG41" i="18"/>
  <c r="CG136" i="18" s="1"/>
  <c r="CG33" i="18"/>
  <c r="CG128" i="18" s="1"/>
  <c r="CG21" i="18"/>
  <c r="CG116" i="18" s="1"/>
  <c r="CG13" i="18"/>
  <c r="CG56" i="18"/>
  <c r="CG151" i="18" s="1"/>
  <c r="CG48" i="18"/>
  <c r="CG143" i="18" s="1"/>
  <c r="CG36" i="18"/>
  <c r="CG131" i="18" s="1"/>
  <c r="CG24" i="18"/>
  <c r="CG119" i="18" s="1"/>
  <c r="CG16" i="18"/>
  <c r="CG111" i="18" s="1"/>
  <c r="CG59" i="18"/>
  <c r="CG154" i="18" s="1"/>
  <c r="CG51" i="18"/>
  <c r="CG146" i="18" s="1"/>
  <c r="CG39" i="18"/>
  <c r="CG134" i="18" s="1"/>
  <c r="CG31" i="18"/>
  <c r="CG126" i="18" s="1"/>
  <c r="CG19" i="18"/>
  <c r="CG114" i="18" s="1"/>
  <c r="CG54" i="18"/>
  <c r="CG149" i="18" s="1"/>
  <c r="CG42" i="18"/>
  <c r="CG137" i="18" s="1"/>
  <c r="CG34" i="18"/>
  <c r="CG129" i="18" s="1"/>
  <c r="CG22" i="18"/>
  <c r="CG117" i="18" s="1"/>
  <c r="CG14" i="18"/>
  <c r="CG109" i="18" s="1"/>
  <c r="CG63" i="18"/>
  <c r="CG158" i="18" s="1"/>
  <c r="CG52" i="18"/>
  <c r="CG147" i="18" s="1"/>
  <c r="CG40" i="18"/>
  <c r="CG135" i="18" s="1"/>
  <c r="CG32" i="18"/>
  <c r="CG127" i="18" s="1"/>
  <c r="CG20" i="18"/>
  <c r="CG115" i="18" s="1"/>
  <c r="CG37" i="18"/>
  <c r="CG132" i="18" s="1"/>
  <c r="CG57" i="18"/>
  <c r="CG152" i="18" s="1"/>
  <c r="CG25" i="18"/>
  <c r="CG120" i="18" s="1"/>
  <c r="CG29" i="18"/>
  <c r="CG124" i="18" s="1"/>
  <c r="CG49" i="18"/>
  <c r="CG144" i="18" s="1"/>
  <c r="CG62" i="18"/>
  <c r="CG157" i="18" s="1"/>
  <c r="CG17" i="18"/>
  <c r="CG112" i="18" s="1"/>
  <c r="CD27" i="19"/>
  <c r="CH101" i="11"/>
  <c r="CH25" i="16"/>
  <c r="CG38" i="16"/>
  <c r="CG17" i="16" s="1"/>
  <c r="CF268" i="18"/>
  <c r="CF99" i="18" s="1"/>
  <c r="CF67" i="11" s="1"/>
  <c r="CG265" i="18"/>
  <c r="CG10" i="19"/>
  <c r="CG12" i="19"/>
  <c r="CG11" i="19"/>
  <c r="CA77" i="11"/>
  <c r="CF57" i="11"/>
  <c r="CF91" i="18"/>
  <c r="CF108" i="18"/>
  <c r="CC72" i="11"/>
  <c r="CF5" i="19"/>
  <c r="CF5" i="18"/>
  <c r="CF152" i="11"/>
  <c r="CF5" i="16"/>
  <c r="CF5" i="15"/>
  <c r="CG7" i="11"/>
  <c r="CF5" i="9"/>
  <c r="CF112" i="11"/>
  <c r="CG108" i="11"/>
  <c r="CD61" i="11"/>
  <c r="AD140" i="11"/>
  <c r="AD15" i="11" s="1"/>
  <c r="CG307" i="18"/>
  <c r="CF312" i="18"/>
  <c r="CF102" i="18" s="1"/>
  <c r="CF70" i="11" s="1"/>
  <c r="CH4" i="19"/>
  <c r="CH4" i="18"/>
  <c r="CH4" i="16"/>
  <c r="CH4" i="15"/>
  <c r="CI4" i="11"/>
  <c r="CH6" i="11"/>
  <c r="CH5" i="11"/>
  <c r="CH81" i="11" s="1"/>
  <c r="CH83" i="11" s="1"/>
  <c r="CH4" i="9"/>
  <c r="CI300" i="18"/>
  <c r="CI303" i="18" s="1"/>
  <c r="CI101" i="18" s="1"/>
  <c r="CI69" i="11" s="1"/>
  <c r="CH303" i="18"/>
  <c r="CH101" i="18" s="1"/>
  <c r="CH69" i="11" s="1"/>
  <c r="CD28" i="19"/>
  <c r="CF5" i="14"/>
  <c r="CG4" i="14"/>
  <c r="CF6" i="14"/>
  <c r="AD128" i="11"/>
  <c r="AD130" i="11" s="1"/>
  <c r="AD120" i="11"/>
  <c r="AD125" i="11" s="1"/>
  <c r="AE71" i="19"/>
  <c r="AE79" i="11" s="1"/>
  <c r="CG258" i="18"/>
  <c r="CH247" i="18"/>
  <c r="CH220" i="18"/>
  <c r="CI217" i="18"/>
  <c r="CI220" i="18" s="1"/>
  <c r="CC151" i="11"/>
  <c r="CF98" i="18"/>
  <c r="CF66" i="11" s="1"/>
  <c r="CF28" i="9"/>
  <c r="CF48" i="9" s="1"/>
  <c r="CE60" i="11" l="1"/>
  <c r="CH166" i="11"/>
  <c r="CI139" i="11"/>
  <c r="CI166" i="11" s="1"/>
  <c r="CF56" i="11"/>
  <c r="CF12" i="9" s="1"/>
  <c r="CF20" i="16"/>
  <c r="CD72" i="11"/>
  <c r="CD73" i="11" s="1"/>
  <c r="CH11" i="19"/>
  <c r="CH12" i="19"/>
  <c r="CH10" i="19"/>
  <c r="CF61" i="19"/>
  <c r="CF60" i="19"/>
  <c r="CF59" i="19"/>
  <c r="CF57" i="19"/>
  <c r="CF46" i="19"/>
  <c r="CF58" i="19"/>
  <c r="CF50" i="19"/>
  <c r="CF47" i="19"/>
  <c r="CF48" i="19"/>
  <c r="CF62" i="19"/>
  <c r="CF49" i="19"/>
  <c r="CG49" i="16"/>
  <c r="CG18" i="16" s="1"/>
  <c r="CG58" i="11" s="1"/>
  <c r="CH45" i="16"/>
  <c r="CC73" i="11"/>
  <c r="CC76" i="11"/>
  <c r="CE24" i="19"/>
  <c r="CE28" i="19"/>
  <c r="CG320" i="18"/>
  <c r="CG103" i="18" s="1"/>
  <c r="CG71" i="11" s="1"/>
  <c r="CH316" i="18"/>
  <c r="CG5" i="14"/>
  <c r="CH4" i="14"/>
  <c r="CG6" i="14"/>
  <c r="CG5" i="19"/>
  <c r="CG5" i="18"/>
  <c r="CG5" i="16"/>
  <c r="CG5" i="15"/>
  <c r="CG152" i="11"/>
  <c r="CH7" i="11"/>
  <c r="CG5" i="9"/>
  <c r="CF186" i="18"/>
  <c r="CF96" i="18" s="1"/>
  <c r="CF26" i="9"/>
  <c r="CF46" i="9" s="1"/>
  <c r="CF52" i="9" s="1"/>
  <c r="CE27" i="19"/>
  <c r="CB77" i="11"/>
  <c r="CH258" i="18"/>
  <c r="CI247" i="18"/>
  <c r="CI258" i="18" s="1"/>
  <c r="CF45" i="19"/>
  <c r="CG268" i="18"/>
  <c r="CG99" i="18" s="1"/>
  <c r="CG67" i="11" s="1"/>
  <c r="CH265" i="18"/>
  <c r="CE63" i="19"/>
  <c r="CE75" i="11" s="1"/>
  <c r="CG213" i="18"/>
  <c r="CG238" i="18" s="1"/>
  <c r="CG97" i="18" s="1"/>
  <c r="CG65" i="11" s="1"/>
  <c r="CH199" i="18"/>
  <c r="CG98" i="18"/>
  <c r="CG66" i="11" s="1"/>
  <c r="CG28" i="9"/>
  <c r="CG48" i="9" s="1"/>
  <c r="CE61" i="11"/>
  <c r="CI4" i="19"/>
  <c r="CI4" i="18"/>
  <c r="CI4" i="16"/>
  <c r="CI4" i="15"/>
  <c r="CI6" i="11"/>
  <c r="CI5" i="11"/>
  <c r="CI81" i="11" s="1"/>
  <c r="CI83" i="11" s="1"/>
  <c r="CI4" i="9"/>
  <c r="L6" i="6" a="1"/>
  <c r="L6" i="6" s="1"/>
  <c r="CH307" i="18"/>
  <c r="CG312" i="18"/>
  <c r="CG102" i="18" s="1"/>
  <c r="CG70" i="11" s="1"/>
  <c r="CE25" i="19"/>
  <c r="CE104" i="18"/>
  <c r="CE64" i="11"/>
  <c r="CE63" i="11" s="1"/>
  <c r="CE13" i="9" s="1"/>
  <c r="CG112" i="11"/>
  <c r="CH108" i="11"/>
  <c r="CG20" i="16"/>
  <c r="CG57" i="11"/>
  <c r="CG27" i="9"/>
  <c r="CG47" i="9" s="1"/>
  <c r="CG91" i="18"/>
  <c r="CG108" i="18"/>
  <c r="CE51" i="19"/>
  <c r="CE158" i="11" s="1"/>
  <c r="CE23" i="19"/>
  <c r="AE85" i="11"/>
  <c r="AE72" i="19"/>
  <c r="CH38" i="16"/>
  <c r="CH17" i="16" s="1"/>
  <c r="CI25" i="16"/>
  <c r="CI38" i="16" s="1"/>
  <c r="CI17" i="16" s="1"/>
  <c r="CD29" i="19"/>
  <c r="CD103" i="11" s="1"/>
  <c r="CD105" i="11" s="1"/>
  <c r="AD132" i="11"/>
  <c r="AD14" i="11"/>
  <c r="AD11" i="11"/>
  <c r="CH90" i="18"/>
  <c r="CH185" i="18" s="1"/>
  <c r="CH89" i="18"/>
  <c r="CH184" i="18" s="1"/>
  <c r="CH85" i="18"/>
  <c r="CH180" i="18" s="1"/>
  <c r="CH88" i="18"/>
  <c r="CH183" i="18" s="1"/>
  <c r="CH86" i="18"/>
  <c r="CH181" i="18" s="1"/>
  <c r="CH87" i="18"/>
  <c r="CH182" i="18" s="1"/>
  <c r="CH68" i="18"/>
  <c r="CH163" i="18" s="1"/>
  <c r="CH80" i="18"/>
  <c r="CH175" i="18" s="1"/>
  <c r="CH71" i="18"/>
  <c r="CH166" i="18" s="1"/>
  <c r="CH83" i="18"/>
  <c r="CH178" i="18" s="1"/>
  <c r="CH74" i="18"/>
  <c r="CH169" i="18" s="1"/>
  <c r="CH66" i="18"/>
  <c r="CH161" i="18" s="1"/>
  <c r="CH78" i="18"/>
  <c r="CH173" i="18" s="1"/>
  <c r="CH69" i="18"/>
  <c r="CH164" i="18" s="1"/>
  <c r="CH81" i="18"/>
  <c r="CH176" i="18" s="1"/>
  <c r="CH72" i="18"/>
  <c r="CH167" i="18" s="1"/>
  <c r="CH64" i="18"/>
  <c r="CH159" i="18" s="1"/>
  <c r="CH67" i="18"/>
  <c r="CH162" i="18" s="1"/>
  <c r="CH79" i="18"/>
  <c r="CH174" i="18" s="1"/>
  <c r="CH70" i="18"/>
  <c r="CH165" i="18" s="1"/>
  <c r="CH84" i="18"/>
  <c r="CH179" i="18" s="1"/>
  <c r="CH82" i="18"/>
  <c r="CH177" i="18" s="1"/>
  <c r="CH73" i="18"/>
  <c r="CH168" i="18" s="1"/>
  <c r="CH65" i="18"/>
  <c r="CH160" i="18" s="1"/>
  <c r="CH58" i="18"/>
  <c r="CH153" i="18" s="1"/>
  <c r="CH50" i="18"/>
  <c r="CH145" i="18" s="1"/>
  <c r="CH38" i="18"/>
  <c r="CH133" i="18" s="1"/>
  <c r="CH30" i="18"/>
  <c r="CH125" i="18" s="1"/>
  <c r="CH18" i="18"/>
  <c r="CH113" i="18" s="1"/>
  <c r="CH53" i="18"/>
  <c r="CH148" i="18" s="1"/>
  <c r="CH41" i="18"/>
  <c r="CH136" i="18" s="1"/>
  <c r="CH33" i="18"/>
  <c r="CH128" i="18" s="1"/>
  <c r="CH21" i="18"/>
  <c r="CH116" i="18" s="1"/>
  <c r="CH13" i="18"/>
  <c r="CH56" i="18"/>
  <c r="CH151" i="18" s="1"/>
  <c r="CH48" i="18"/>
  <c r="CH143" i="18" s="1"/>
  <c r="CH36" i="18"/>
  <c r="CH131" i="18" s="1"/>
  <c r="CH24" i="18"/>
  <c r="CH119" i="18" s="1"/>
  <c r="CH16" i="18"/>
  <c r="CH111" i="18" s="1"/>
  <c r="CH59" i="18"/>
  <c r="CH154" i="18" s="1"/>
  <c r="CH51" i="18"/>
  <c r="CH146" i="18" s="1"/>
  <c r="CH39" i="18"/>
  <c r="CH134" i="18" s="1"/>
  <c r="CH31" i="18"/>
  <c r="CH126" i="18" s="1"/>
  <c r="CH19" i="18"/>
  <c r="CH114" i="18" s="1"/>
  <c r="CH54" i="18"/>
  <c r="CH149" i="18" s="1"/>
  <c r="CH42" i="18"/>
  <c r="CH137" i="18" s="1"/>
  <c r="CH34" i="18"/>
  <c r="CH129" i="18" s="1"/>
  <c r="CH22" i="18"/>
  <c r="CH117" i="18" s="1"/>
  <c r="CH14" i="18"/>
  <c r="CH109" i="18" s="1"/>
  <c r="CH62" i="18"/>
  <c r="CH157" i="18" s="1"/>
  <c r="CH57" i="18"/>
  <c r="CH152" i="18" s="1"/>
  <c r="CH49" i="18"/>
  <c r="CH144" i="18" s="1"/>
  <c r="CH37" i="18"/>
  <c r="CH132" i="18" s="1"/>
  <c r="CH29" i="18"/>
  <c r="CH124" i="18" s="1"/>
  <c r="CH25" i="18"/>
  <c r="CH120" i="18" s="1"/>
  <c r="CH17" i="18"/>
  <c r="CH112" i="18" s="1"/>
  <c r="CH55" i="18"/>
  <c r="CH150" i="18" s="1"/>
  <c r="CH47" i="18"/>
  <c r="CH142" i="18" s="1"/>
  <c r="CH43" i="18"/>
  <c r="CH138" i="18" s="1"/>
  <c r="CH35" i="18"/>
  <c r="CH130" i="18" s="1"/>
  <c r="CH23" i="18"/>
  <c r="CH118" i="18" s="1"/>
  <c r="CH15" i="18"/>
  <c r="CH110" i="18" s="1"/>
  <c r="CH32" i="18"/>
  <c r="CH127" i="18" s="1"/>
  <c r="CH52" i="18"/>
  <c r="CH147" i="18" s="1"/>
  <c r="CH20" i="18"/>
  <c r="CH115" i="18" s="1"/>
  <c r="CH40" i="18"/>
  <c r="CH135" i="18" s="1"/>
  <c r="CH63" i="18"/>
  <c r="CH158" i="18" s="1"/>
  <c r="CI101" i="11"/>
  <c r="CE26" i="19"/>
  <c r="CH295" i="18"/>
  <c r="CH100" i="18" s="1"/>
  <c r="CH68" i="11" s="1"/>
  <c r="CI275" i="18"/>
  <c r="CI295" i="18" s="1"/>
  <c r="CI100" i="18" s="1"/>
  <c r="CI68" i="11" s="1"/>
  <c r="CD159" i="11"/>
  <c r="CD14" i="9"/>
  <c r="CF60" i="11" l="1"/>
  <c r="CG56" i="11"/>
  <c r="CG60" i="11" s="1"/>
  <c r="CF26" i="19"/>
  <c r="CF25" i="19"/>
  <c r="CD76" i="11"/>
  <c r="CG45" i="19"/>
  <c r="CF51" i="19"/>
  <c r="CF158" i="11" s="1"/>
  <c r="CF23" i="19"/>
  <c r="CH320" i="18"/>
  <c r="CH103" i="18" s="1"/>
  <c r="CH71" i="11" s="1"/>
  <c r="J42" i="12" s="1"/>
  <c r="CI316" i="18"/>
  <c r="CI320" i="18" s="1"/>
  <c r="CI103" i="18" s="1"/>
  <c r="CI71" i="11" s="1"/>
  <c r="D42" i="12" s="1"/>
  <c r="CI57" i="11"/>
  <c r="F125" i="12"/>
  <c r="F138" i="12"/>
  <c r="D39" i="12"/>
  <c r="F29" i="12"/>
  <c r="F52" i="12"/>
  <c r="E23" i="12"/>
  <c r="E25" i="12"/>
  <c r="E36" i="12"/>
  <c r="F22" i="12"/>
  <c r="E40" i="12"/>
  <c r="F139" i="12"/>
  <c r="F28" i="12"/>
  <c r="E138" i="12"/>
  <c r="F41" i="12"/>
  <c r="E42" i="12"/>
  <c r="E37" i="12"/>
  <c r="D139" i="12"/>
  <c r="E137" i="12"/>
  <c r="E50" i="12"/>
  <c r="D30" i="12"/>
  <c r="D24" i="12"/>
  <c r="E29" i="12"/>
  <c r="F42" i="12"/>
  <c r="E131" i="12"/>
  <c r="E132" i="12" s="1"/>
  <c r="F25" i="12"/>
  <c r="F131" i="12"/>
  <c r="F132" i="12" s="1"/>
  <c r="E125" i="12"/>
  <c r="E124" i="12"/>
  <c r="F124" i="12"/>
  <c r="F136" i="12"/>
  <c r="F24" i="12"/>
  <c r="E38" i="12"/>
  <c r="E53" i="12"/>
  <c r="E28" i="12"/>
  <c r="F36" i="12"/>
  <c r="E139" i="12"/>
  <c r="E52" i="12"/>
  <c r="F53" i="12"/>
  <c r="F39" i="12"/>
  <c r="D23" i="12"/>
  <c r="F23" i="12"/>
  <c r="F40" i="12"/>
  <c r="E30" i="12"/>
  <c r="I131" i="12"/>
  <c r="I132" i="12" s="1"/>
  <c r="F35" i="12"/>
  <c r="I28" i="12"/>
  <c r="E22" i="12"/>
  <c r="E41" i="12"/>
  <c r="D52" i="12"/>
  <c r="D53" i="12"/>
  <c r="D40" i="12"/>
  <c r="F37" i="12"/>
  <c r="E136" i="12"/>
  <c r="E140" i="12" s="1"/>
  <c r="E39" i="12"/>
  <c r="D138" i="12"/>
  <c r="D22" i="12"/>
  <c r="F38" i="12"/>
  <c r="E24" i="12"/>
  <c r="G22" i="12"/>
  <c r="H124" i="12"/>
  <c r="H36" i="12"/>
  <c r="G25" i="12"/>
  <c r="H24" i="12"/>
  <c r="G37" i="12"/>
  <c r="F30" i="12"/>
  <c r="H37" i="12"/>
  <c r="H23" i="12"/>
  <c r="I22" i="12"/>
  <c r="G131" i="12"/>
  <c r="G132" i="12" s="1"/>
  <c r="H40" i="12"/>
  <c r="H35" i="12"/>
  <c r="H28" i="12"/>
  <c r="H53" i="12"/>
  <c r="G138" i="12"/>
  <c r="G35" i="12"/>
  <c r="H30" i="12"/>
  <c r="I36" i="12"/>
  <c r="H38" i="12"/>
  <c r="H42" i="12"/>
  <c r="H25" i="12"/>
  <c r="I138" i="12"/>
  <c r="E35" i="12"/>
  <c r="H138" i="12"/>
  <c r="G124" i="12"/>
  <c r="G136" i="12"/>
  <c r="D136" i="12"/>
  <c r="G28" i="12"/>
  <c r="I41" i="12"/>
  <c r="H29" i="12"/>
  <c r="D25" i="12"/>
  <c r="G125" i="12"/>
  <c r="H52" i="12"/>
  <c r="G41" i="12"/>
  <c r="H125" i="12"/>
  <c r="J138" i="12"/>
  <c r="H22" i="12"/>
  <c r="G38" i="12"/>
  <c r="H131" i="12"/>
  <c r="H132" i="12" s="1"/>
  <c r="I23" i="12"/>
  <c r="J40" i="12"/>
  <c r="J53" i="12"/>
  <c r="I38" i="12"/>
  <c r="I124" i="12"/>
  <c r="G29" i="12"/>
  <c r="H39" i="12"/>
  <c r="G39" i="12"/>
  <c r="I125" i="12"/>
  <c r="G40" i="12"/>
  <c r="H139" i="12"/>
  <c r="I25" i="12"/>
  <c r="I136" i="12"/>
  <c r="I24" i="12"/>
  <c r="G24" i="12"/>
  <c r="I40" i="12"/>
  <c r="I29" i="12"/>
  <c r="I53" i="12"/>
  <c r="I37" i="12"/>
  <c r="H41" i="12"/>
  <c r="G139" i="12"/>
  <c r="G30" i="12"/>
  <c r="I139" i="12"/>
  <c r="I52" i="12"/>
  <c r="I30" i="12"/>
  <c r="G42" i="12"/>
  <c r="G53" i="12"/>
  <c r="G36" i="12"/>
  <c r="G52" i="12"/>
  <c r="H136" i="12"/>
  <c r="G23" i="12"/>
  <c r="J22" i="12"/>
  <c r="J52" i="12"/>
  <c r="I39" i="12"/>
  <c r="J23" i="12"/>
  <c r="J39" i="12"/>
  <c r="J136" i="12"/>
  <c r="J24" i="12"/>
  <c r="I42" i="12"/>
  <c r="J139" i="12"/>
  <c r="I35" i="12"/>
  <c r="J25" i="12"/>
  <c r="J30" i="12"/>
  <c r="CF104" i="18"/>
  <c r="CF64" i="11"/>
  <c r="CF63" i="11" s="1"/>
  <c r="CF13" i="9" s="1"/>
  <c r="CG60" i="19"/>
  <c r="CG61" i="19"/>
  <c r="CG57" i="19"/>
  <c r="CG23" i="19" s="1"/>
  <c r="CG59" i="19"/>
  <c r="CG58" i="19"/>
  <c r="CG50" i="19"/>
  <c r="CG48" i="19"/>
  <c r="CG62" i="19"/>
  <c r="CG46" i="19"/>
  <c r="CG49" i="19"/>
  <c r="CG47" i="19"/>
  <c r="CF24" i="19"/>
  <c r="CG186" i="18"/>
  <c r="CG96" i="18" s="1"/>
  <c r="CG26" i="9"/>
  <c r="CG46" i="9" s="1"/>
  <c r="CH57" i="11"/>
  <c r="CF72" i="11"/>
  <c r="CF61" i="11"/>
  <c r="J70" i="9" a="1"/>
  <c r="J70" i="9" s="1"/>
  <c r="O73" i="9" a="1"/>
  <c r="O73" i="9" s="1"/>
  <c r="M72" i="9" a="1"/>
  <c r="M72" i="9" s="1"/>
  <c r="O70" i="9" a="1"/>
  <c r="O70" i="9" s="1"/>
  <c r="N73" i="9" a="1"/>
  <c r="N73" i="9" s="1"/>
  <c r="N70" i="9" a="1"/>
  <c r="N70" i="9" s="1"/>
  <c r="L71" i="9" a="1"/>
  <c r="L71" i="9" s="1"/>
  <c r="N71" i="9" a="1"/>
  <c r="N71" i="9" s="1"/>
  <c r="M71" i="9" a="1"/>
  <c r="M71" i="9" s="1"/>
  <c r="O71" i="9" a="1"/>
  <c r="O71" i="9" s="1"/>
  <c r="L70" i="9" a="1"/>
  <c r="L70" i="9" s="1"/>
  <c r="H10" i="8" a="1"/>
  <c r="H10" i="8" s="1"/>
  <c r="N72" i="9" a="1"/>
  <c r="N72" i="9" s="1"/>
  <c r="O72" i="9" a="1"/>
  <c r="O72" i="9" s="1"/>
  <c r="D10" i="8" a="1"/>
  <c r="D10" i="8" s="1"/>
  <c r="D19" i="8" a="1"/>
  <c r="D19" i="8" s="1"/>
  <c r="N19" i="8" a="1"/>
  <c r="N19" i="8" s="1"/>
  <c r="N10" i="8" a="1"/>
  <c r="N10" i="8" s="1"/>
  <c r="H19" i="8" a="1"/>
  <c r="H19" i="8" s="1"/>
  <c r="R10" i="8" a="1"/>
  <c r="R10" i="8" s="1"/>
  <c r="R19" i="8" a="1"/>
  <c r="R19" i="8" s="1"/>
  <c r="CH213" i="18"/>
  <c r="CH238" i="18" s="1"/>
  <c r="CH97" i="18" s="1"/>
  <c r="CH65" i="11" s="1"/>
  <c r="CI199" i="18"/>
  <c r="CI213" i="18" s="1"/>
  <c r="CI238" i="18" s="1"/>
  <c r="CI97" i="18" s="1"/>
  <c r="CI65" i="11" s="1"/>
  <c r="D36" i="12" s="1"/>
  <c r="CI98" i="18"/>
  <c r="CI66" i="11" s="1"/>
  <c r="D37" i="12" s="1"/>
  <c r="CI28" i="9"/>
  <c r="CI48" i="9" s="1"/>
  <c r="CF27" i="19"/>
  <c r="CH91" i="18"/>
  <c r="CH108" i="18"/>
  <c r="AE164" i="11"/>
  <c r="AE167" i="11" s="1"/>
  <c r="AE73" i="19"/>
  <c r="CI90" i="18"/>
  <c r="CI185" i="18" s="1"/>
  <c r="CI85" i="18"/>
  <c r="CI180" i="18" s="1"/>
  <c r="CI88" i="18"/>
  <c r="CI183" i="18" s="1"/>
  <c r="CI89" i="18"/>
  <c r="CI184" i="18" s="1"/>
  <c r="CI86" i="18"/>
  <c r="CI181" i="18" s="1"/>
  <c r="CI87" i="18"/>
  <c r="CI182" i="18" s="1"/>
  <c r="CI80" i="18"/>
  <c r="CI175" i="18" s="1"/>
  <c r="CI71" i="18"/>
  <c r="CI166" i="18" s="1"/>
  <c r="CI63" i="18"/>
  <c r="CI158" i="18" s="1"/>
  <c r="CI83" i="18"/>
  <c r="CI178" i="18" s="1"/>
  <c r="CI74" i="18"/>
  <c r="CI169" i="18" s="1"/>
  <c r="CI66" i="18"/>
  <c r="CI161" i="18" s="1"/>
  <c r="CI78" i="18"/>
  <c r="CI173" i="18" s="1"/>
  <c r="CI69" i="18"/>
  <c r="CI164" i="18" s="1"/>
  <c r="CI81" i="18"/>
  <c r="CI176" i="18" s="1"/>
  <c r="CI72" i="18"/>
  <c r="CI167" i="18" s="1"/>
  <c r="CI64" i="18"/>
  <c r="CI159" i="18" s="1"/>
  <c r="CI67" i="18"/>
  <c r="CI162" i="18" s="1"/>
  <c r="CI79" i="18"/>
  <c r="CI174" i="18" s="1"/>
  <c r="CI70" i="18"/>
  <c r="CI165" i="18" s="1"/>
  <c r="CI84" i="18"/>
  <c r="CI179" i="18" s="1"/>
  <c r="CI82" i="18"/>
  <c r="CI177" i="18" s="1"/>
  <c r="CI73" i="18"/>
  <c r="CI168" i="18" s="1"/>
  <c r="CI68" i="18"/>
  <c r="CI163" i="18" s="1"/>
  <c r="CI53" i="18"/>
  <c r="CI148" i="18" s="1"/>
  <c r="CI41" i="18"/>
  <c r="CI136" i="18" s="1"/>
  <c r="CI33" i="18"/>
  <c r="CI128" i="18" s="1"/>
  <c r="CI21" i="18"/>
  <c r="CI116" i="18" s="1"/>
  <c r="CI13" i="18"/>
  <c r="CI56" i="18"/>
  <c r="CI151" i="18" s="1"/>
  <c r="CI48" i="18"/>
  <c r="CI143" i="18" s="1"/>
  <c r="CI36" i="18"/>
  <c r="CI131" i="18" s="1"/>
  <c r="CI24" i="18"/>
  <c r="CI119" i="18" s="1"/>
  <c r="CI16" i="18"/>
  <c r="CI111" i="18" s="1"/>
  <c r="CI59" i="18"/>
  <c r="CI154" i="18" s="1"/>
  <c r="CI51" i="18"/>
  <c r="CI146" i="18" s="1"/>
  <c r="CI39" i="18"/>
  <c r="CI134" i="18" s="1"/>
  <c r="CI31" i="18"/>
  <c r="CI126" i="18" s="1"/>
  <c r="CI19" i="18"/>
  <c r="CI114" i="18" s="1"/>
  <c r="CI65" i="18"/>
  <c r="CI160" i="18" s="1"/>
  <c r="CI54" i="18"/>
  <c r="CI149" i="18" s="1"/>
  <c r="CI42" i="18"/>
  <c r="CI137" i="18" s="1"/>
  <c r="CI34" i="18"/>
  <c r="CI129" i="18" s="1"/>
  <c r="CI22" i="18"/>
  <c r="CI117" i="18" s="1"/>
  <c r="CI14" i="18"/>
  <c r="CI109" i="18" s="1"/>
  <c r="CI62" i="18"/>
  <c r="CI157" i="18" s="1"/>
  <c r="CI57" i="18"/>
  <c r="CI152" i="18" s="1"/>
  <c r="CI49" i="18"/>
  <c r="CI144" i="18" s="1"/>
  <c r="CI37" i="18"/>
  <c r="CI132" i="18" s="1"/>
  <c r="CI29" i="18"/>
  <c r="CI124" i="18" s="1"/>
  <c r="CI25" i="18"/>
  <c r="CI120" i="18" s="1"/>
  <c r="CI17" i="18"/>
  <c r="CI112" i="18" s="1"/>
  <c r="CI52" i="18"/>
  <c r="CI147" i="18" s="1"/>
  <c r="CI40" i="18"/>
  <c r="CI135" i="18" s="1"/>
  <c r="CI32" i="18"/>
  <c r="CI127" i="18" s="1"/>
  <c r="CI20" i="18"/>
  <c r="CI115" i="18" s="1"/>
  <c r="CI58" i="18"/>
  <c r="CI153" i="18" s="1"/>
  <c r="CI50" i="18"/>
  <c r="CI145" i="18" s="1"/>
  <c r="CI38" i="18"/>
  <c r="CI133" i="18" s="1"/>
  <c r="CI30" i="18"/>
  <c r="CI125" i="18" s="1"/>
  <c r="CI18" i="18"/>
  <c r="CI113" i="18" s="1"/>
  <c r="CI55" i="18"/>
  <c r="CI150" i="18" s="1"/>
  <c r="CI23" i="18"/>
  <c r="CI118" i="18" s="1"/>
  <c r="CI43" i="18"/>
  <c r="CI138" i="18" s="1"/>
  <c r="CI47" i="18"/>
  <c r="CI142" i="18" s="1"/>
  <c r="CI15" i="18"/>
  <c r="CI110" i="18" s="1"/>
  <c r="CI35" i="18"/>
  <c r="CI130" i="18" s="1"/>
  <c r="CE151" i="11"/>
  <c r="CC77" i="11"/>
  <c r="CH98" i="18"/>
  <c r="CH66" i="11" s="1"/>
  <c r="CH28" i="9"/>
  <c r="CH48" i="9" s="1"/>
  <c r="CH5" i="19"/>
  <c r="CH5" i="18"/>
  <c r="CH5" i="15"/>
  <c r="CH5" i="16"/>
  <c r="CH152" i="11"/>
  <c r="CI7" i="11"/>
  <c r="J135" i="12" s="1" a="1"/>
  <c r="J135" i="12" s="1"/>
  <c r="CH5" i="9"/>
  <c r="J77" i="12" a="1"/>
  <c r="J77" i="12" s="1"/>
  <c r="J129" i="12" a="1"/>
  <c r="J129" i="12" s="1"/>
  <c r="CD77" i="11"/>
  <c r="AE150" i="11"/>
  <c r="AE153" i="11" s="1"/>
  <c r="AE86" i="11"/>
  <c r="AE138" i="11"/>
  <c r="CH112" i="11"/>
  <c r="CI108" i="11"/>
  <c r="CI112" i="11" s="1"/>
  <c r="CI307" i="18"/>
  <c r="CI312" i="18" s="1"/>
  <c r="CI102" i="18" s="1"/>
  <c r="CI70" i="11" s="1"/>
  <c r="D41" i="12" s="1"/>
  <c r="CH312" i="18"/>
  <c r="CH102" i="18" s="1"/>
  <c r="CH70" i="11" s="1"/>
  <c r="CI12" i="19"/>
  <c r="CI10" i="19"/>
  <c r="CI11" i="19"/>
  <c r="CG25" i="9"/>
  <c r="CG45" i="9" s="1"/>
  <c r="CG52" i="9" s="1"/>
  <c r="CH5" i="14"/>
  <c r="CH6" i="14"/>
  <c r="CH25" i="9"/>
  <c r="CH45" i="9" s="1"/>
  <c r="CF63" i="19"/>
  <c r="CF75" i="11" s="1"/>
  <c r="CF151" i="11" s="1"/>
  <c r="CE29" i="19"/>
  <c r="CE103" i="11" s="1"/>
  <c r="CE105" i="11" s="1"/>
  <c r="CH268" i="18"/>
  <c r="CH99" i="18" s="1"/>
  <c r="CH67" i="11" s="1"/>
  <c r="CI265" i="18"/>
  <c r="CI268" i="18" s="1"/>
  <c r="CI99" i="18" s="1"/>
  <c r="CI67" i="11" s="1"/>
  <c r="D38" i="12" s="1"/>
  <c r="CH49" i="16"/>
  <c r="CH18" i="16" s="1"/>
  <c r="CH58" i="11" s="1"/>
  <c r="CI45" i="16"/>
  <c r="CI49" i="16" s="1"/>
  <c r="CI18" i="16" s="1"/>
  <c r="CI58" i="11" s="1"/>
  <c r="D29" i="12" s="1"/>
  <c r="CF28" i="19"/>
  <c r="CH27" i="9"/>
  <c r="CH47" i="9" s="1"/>
  <c r="AD12" i="11"/>
  <c r="AD13" i="11"/>
  <c r="CE159" i="11"/>
  <c r="CE14" i="9"/>
  <c r="J61" i="9" a="1"/>
  <c r="J61" i="9" s="1"/>
  <c r="J60" i="9" a="1"/>
  <c r="J60" i="9" s="1"/>
  <c r="J57" i="9" a="1"/>
  <c r="J57" i="9" s="1"/>
  <c r="J63" i="9" a="1"/>
  <c r="J63" i="9" s="1"/>
  <c r="I63" i="9" s="1"/>
  <c r="J62" i="9" a="1"/>
  <c r="J62" i="9" s="1"/>
  <c r="J58" i="9" a="1"/>
  <c r="J58" i="9" s="1"/>
  <c r="J59" i="9" a="1"/>
  <c r="J59" i="9" s="1"/>
  <c r="J56" i="9" a="1"/>
  <c r="J56" i="9" s="1"/>
  <c r="CE72" i="11"/>
  <c r="J54" i="12" l="1"/>
  <c r="J67" i="12" a="1"/>
  <c r="J67" i="12" s="1"/>
  <c r="CG12" i="9"/>
  <c r="J133" i="12" a="1"/>
  <c r="J133" i="12" s="1"/>
  <c r="J127" i="12" a="1"/>
  <c r="J127" i="12" s="1"/>
  <c r="J134" i="12" a="1"/>
  <c r="J134" i="12" s="1"/>
  <c r="AE171" i="11"/>
  <c r="AE93" i="11"/>
  <c r="AE98" i="11" s="1"/>
  <c r="AE114" i="11" s="1"/>
  <c r="J69" i="12" a="1"/>
  <c r="J69" i="12" s="1"/>
  <c r="J84" i="12" a="1"/>
  <c r="J84" i="12" s="1"/>
  <c r="J97" i="12" a="1"/>
  <c r="J97" i="12" s="1"/>
  <c r="J29" i="12"/>
  <c r="J96" i="12" a="1"/>
  <c r="J96" i="12" s="1"/>
  <c r="J82" i="12" a="1"/>
  <c r="J82" i="12" s="1"/>
  <c r="I54" i="12"/>
  <c r="J37" i="12"/>
  <c r="E34" i="12"/>
  <c r="D7" i="13" s="1"/>
  <c r="G54" i="12"/>
  <c r="D54" i="12"/>
  <c r="J41" i="12"/>
  <c r="F21" i="12"/>
  <c r="E5" i="13" s="1"/>
  <c r="CG24" i="19"/>
  <c r="J38" i="12"/>
  <c r="H54" i="12"/>
  <c r="J36" i="12"/>
  <c r="I61" i="9"/>
  <c r="I60" i="9"/>
  <c r="I56" i="9"/>
  <c r="I58" i="9"/>
  <c r="I62" i="9"/>
  <c r="I57" i="9"/>
  <c r="J122" i="12" a="1"/>
  <c r="J122" i="12" s="1"/>
  <c r="CH60" i="19"/>
  <c r="CH61" i="19"/>
  <c r="CH62" i="19"/>
  <c r="CH57" i="19"/>
  <c r="CH58" i="19"/>
  <c r="CH47" i="19"/>
  <c r="CH59" i="19"/>
  <c r="CH48" i="19"/>
  <c r="CH49" i="19"/>
  <c r="CH27" i="19" s="1"/>
  <c r="CH50" i="19"/>
  <c r="CH46" i="19"/>
  <c r="CI91" i="18"/>
  <c r="CI108" i="18"/>
  <c r="CH45" i="19"/>
  <c r="CH56" i="11"/>
  <c r="H21" i="12"/>
  <c r="D21" i="12"/>
  <c r="CH186" i="18"/>
  <c r="CH96" i="18" s="1"/>
  <c r="CH26" i="9"/>
  <c r="CH46" i="9" s="1"/>
  <c r="CH52" i="9" s="1"/>
  <c r="J68" i="12" a="1"/>
  <c r="J68" i="12" s="1"/>
  <c r="J128" i="12" a="1"/>
  <c r="J128" i="12" s="1"/>
  <c r="CH20" i="16"/>
  <c r="CG26" i="19"/>
  <c r="J28" i="12"/>
  <c r="J21" i="12"/>
  <c r="E27" i="12"/>
  <c r="D6" i="13" s="1"/>
  <c r="CI5" i="19"/>
  <c r="CI5" i="15"/>
  <c r="CI5" i="18"/>
  <c r="CI152" i="11"/>
  <c r="CI5" i="16"/>
  <c r="CI5" i="9"/>
  <c r="CG28" i="19"/>
  <c r="I21" i="12"/>
  <c r="J83" i="12" a="1"/>
  <c r="J83" i="12" s="1"/>
  <c r="CG61" i="11"/>
  <c r="CI27" i="9"/>
  <c r="CI47" i="9" s="1"/>
  <c r="CG104" i="18"/>
  <c r="CG64" i="11"/>
  <c r="G34" i="12"/>
  <c r="F7" i="13" s="1"/>
  <c r="E21" i="12"/>
  <c r="CG51" i="19"/>
  <c r="CG158" i="11" s="1"/>
  <c r="H34" i="12"/>
  <c r="G7" i="13" s="1"/>
  <c r="CE76" i="11"/>
  <c r="CE73" i="11"/>
  <c r="J70" i="12" a="1"/>
  <c r="J70" i="12" s="1"/>
  <c r="J102" i="12" a="1"/>
  <c r="J102" i="12" s="1"/>
  <c r="J121" i="12" a="1"/>
  <c r="J121" i="12" s="1"/>
  <c r="CI25" i="9"/>
  <c r="CI45" i="9" s="1"/>
  <c r="G27" i="12"/>
  <c r="F6" i="13" s="1"/>
  <c r="F27" i="12"/>
  <c r="E6" i="13" s="1"/>
  <c r="F54" i="12"/>
  <c r="CI56" i="11"/>
  <c r="D28" i="12"/>
  <c r="D27" i="12" s="1"/>
  <c r="C6" i="13" s="1"/>
  <c r="CF76" i="11"/>
  <c r="CF73" i="11"/>
  <c r="AE140" i="11"/>
  <c r="AE15" i="11" s="1"/>
  <c r="J94" i="12" a="1"/>
  <c r="J94" i="12" s="1"/>
  <c r="J74" i="12" a="1"/>
  <c r="J74" i="12" s="1"/>
  <c r="J130" i="12" a="1"/>
  <c r="J130" i="12" s="1"/>
  <c r="J81" i="12" a="1"/>
  <c r="J81" i="12" s="1"/>
  <c r="J86" i="12" a="1"/>
  <c r="J86" i="12" s="1"/>
  <c r="AE120" i="11"/>
  <c r="AE125" i="11" s="1"/>
  <c r="AE128" i="11"/>
  <c r="AE130" i="11" s="1"/>
  <c r="AF71" i="19"/>
  <c r="AF79" i="11" s="1"/>
  <c r="CG25" i="19"/>
  <c r="G21" i="12"/>
  <c r="I27" i="12"/>
  <c r="H6" i="13" s="1"/>
  <c r="CI20" i="16"/>
  <c r="CF29" i="19"/>
  <c r="CF103" i="11" s="1"/>
  <c r="CF105" i="11" s="1"/>
  <c r="I59" i="9"/>
  <c r="J95" i="12" a="1"/>
  <c r="J95" i="12" s="1"/>
  <c r="J75" i="12" a="1"/>
  <c r="J75" i="12" s="1"/>
  <c r="J79" i="12" a="1"/>
  <c r="J79" i="12" s="1"/>
  <c r="J112" i="12" a="1"/>
  <c r="J112" i="12" s="1"/>
  <c r="CG27" i="19"/>
  <c r="CG63" i="19"/>
  <c r="CG75" i="11" s="1"/>
  <c r="CG151" i="11" s="1"/>
  <c r="I34" i="12"/>
  <c r="H7" i="13" s="1"/>
  <c r="H27" i="12"/>
  <c r="G6" i="13" s="1"/>
  <c r="F34" i="12"/>
  <c r="E7" i="13" s="1"/>
  <c r="E54" i="12"/>
  <c r="CF159" i="11"/>
  <c r="CF14" i="9"/>
  <c r="AF147" i="11" l="1"/>
  <c r="AE18" i="9"/>
  <c r="J27" i="12"/>
  <c r="I6" i="13" s="1"/>
  <c r="J125" i="12"/>
  <c r="J85" i="12"/>
  <c r="CI45" i="19"/>
  <c r="CH26" i="19"/>
  <c r="CG29" i="19"/>
  <c r="CG103" i="11" s="1"/>
  <c r="CG105" i="11" s="1"/>
  <c r="CH24" i="19"/>
  <c r="CG159" i="11"/>
  <c r="CG14" i="9"/>
  <c r="I31" i="12"/>
  <c r="H5" i="13"/>
  <c r="CI61" i="19"/>
  <c r="CI62" i="19"/>
  <c r="CI57" i="19"/>
  <c r="CI23" i="19" s="1"/>
  <c r="CI58" i="19"/>
  <c r="CI60" i="19"/>
  <c r="CI59" i="19"/>
  <c r="CI49" i="19"/>
  <c r="CI47" i="19"/>
  <c r="CI50" i="19"/>
  <c r="CI48" i="19"/>
  <c r="CI46" i="19"/>
  <c r="H31" i="12"/>
  <c r="G5" i="13"/>
  <c r="CH28" i="19"/>
  <c r="AF72" i="19"/>
  <c r="D5" i="13"/>
  <c r="E31" i="12"/>
  <c r="AE132" i="11"/>
  <c r="AE14" i="11"/>
  <c r="AE11" i="11"/>
  <c r="CH12" i="9"/>
  <c r="CH60" i="11"/>
  <c r="CE77" i="11"/>
  <c r="I5" i="13"/>
  <c r="CH104" i="18"/>
  <c r="CH64" i="11"/>
  <c r="CH63" i="11" s="1"/>
  <c r="CH13" i="9" s="1"/>
  <c r="CH51" i="19"/>
  <c r="CH158" i="11" s="1"/>
  <c r="CH23" i="19"/>
  <c r="CH25" i="19"/>
  <c r="CI12" i="9"/>
  <c r="CI60" i="11"/>
  <c r="G31" i="12"/>
  <c r="F5" i="13"/>
  <c r="CF77" i="11"/>
  <c r="F31" i="12"/>
  <c r="D125" i="12"/>
  <c r="CI186" i="18"/>
  <c r="CI96" i="18" s="1"/>
  <c r="CI26" i="9"/>
  <c r="CI46" i="9" s="1"/>
  <c r="CI52" i="9" s="1"/>
  <c r="CG63" i="11"/>
  <c r="D31" i="12"/>
  <c r="C5" i="13"/>
  <c r="CH63" i="19"/>
  <c r="CH75" i="11" s="1"/>
  <c r="CH151" i="11" s="1"/>
  <c r="J31" i="12" l="1"/>
  <c r="CI27" i="19"/>
  <c r="CI24" i="19"/>
  <c r="CI25" i="19"/>
  <c r="CI26" i="19"/>
  <c r="D32" i="12"/>
  <c r="CI63" i="19"/>
  <c r="CI75" i="11" s="1"/>
  <c r="CI28" i="19"/>
  <c r="I43" i="12"/>
  <c r="I32" i="12"/>
  <c r="G43" i="12"/>
  <c r="G32" i="12"/>
  <c r="J32" i="12"/>
  <c r="AE12" i="11"/>
  <c r="AE13" i="11"/>
  <c r="CI61" i="11"/>
  <c r="E43" i="12"/>
  <c r="E32" i="12"/>
  <c r="CI104" i="18"/>
  <c r="CI64" i="11"/>
  <c r="CG13" i="9"/>
  <c r="CG72" i="11"/>
  <c r="CH159" i="11"/>
  <c r="CH14" i="9"/>
  <c r="F43" i="12"/>
  <c r="F32" i="12"/>
  <c r="AF164" i="11"/>
  <c r="AF167" i="11" s="1"/>
  <c r="AF73" i="19"/>
  <c r="CI51" i="19"/>
  <c r="CI158" i="11" s="1"/>
  <c r="CH29" i="19"/>
  <c r="CH103" i="11" s="1"/>
  <c r="CH105" i="11" s="1"/>
  <c r="CH72" i="11"/>
  <c r="CH61" i="11"/>
  <c r="AF85" i="11"/>
  <c r="H43" i="12"/>
  <c r="H32" i="12"/>
  <c r="CI29" i="19" l="1"/>
  <c r="CI103" i="11" s="1"/>
  <c r="CI105" i="11" s="1"/>
  <c r="J78" i="12" s="1" a="1"/>
  <c r="J78" i="12" s="1"/>
  <c r="AF120" i="11"/>
  <c r="AF125" i="11" s="1"/>
  <c r="AF128" i="11"/>
  <c r="AF130" i="11" s="1"/>
  <c r="AG71" i="19"/>
  <c r="AG79" i="11" s="1"/>
  <c r="H44" i="12"/>
  <c r="G8" i="13"/>
  <c r="G9" i="13" s="1"/>
  <c r="H47" i="12"/>
  <c r="CI63" i="11"/>
  <c r="D35" i="12"/>
  <c r="D34" i="12" s="1"/>
  <c r="J35" i="12"/>
  <c r="J34" i="12" s="1"/>
  <c r="I47" i="12"/>
  <c r="I44" i="12"/>
  <c r="H8" i="13"/>
  <c r="H9" i="13" s="1"/>
  <c r="CI151" i="11"/>
  <c r="J46" i="12"/>
  <c r="AF150" i="11"/>
  <c r="AF153" i="11" s="1"/>
  <c r="AF86" i="11"/>
  <c r="AF138" i="11"/>
  <c r="F47" i="12"/>
  <c r="F44" i="12"/>
  <c r="E8" i="13"/>
  <c r="E9" i="13" s="1"/>
  <c r="F8" i="13"/>
  <c r="F9" i="13" s="1"/>
  <c r="G44" i="12"/>
  <c r="G47" i="12"/>
  <c r="CH76" i="11"/>
  <c r="CH73" i="11"/>
  <c r="E47" i="12"/>
  <c r="E44" i="12"/>
  <c r="D8" i="13"/>
  <c r="D9" i="13" s="1"/>
  <c r="CI159" i="11"/>
  <c r="CI14" i="9"/>
  <c r="D131" i="12"/>
  <c r="D132" i="12" s="1"/>
  <c r="CG76" i="11"/>
  <c r="CG73" i="11"/>
  <c r="J131" i="12"/>
  <c r="J132" i="12" s="1"/>
  <c r="AF93" i="11" l="1"/>
  <c r="AF98" i="11" s="1"/>
  <c r="AF114" i="11" s="1"/>
  <c r="AF171" i="11"/>
  <c r="J76" i="12" a="1"/>
  <c r="J76" i="12" s="1"/>
  <c r="AF140" i="11"/>
  <c r="AF15" i="11" s="1"/>
  <c r="I7" i="13"/>
  <c r="J43" i="12"/>
  <c r="CG77" i="11"/>
  <c r="AG72" i="19"/>
  <c r="G48" i="12"/>
  <c r="CI13" i="9"/>
  <c r="CI72" i="11"/>
  <c r="AF132" i="11"/>
  <c r="AF14" i="11"/>
  <c r="AF11" i="11"/>
  <c r="E56" i="12"/>
  <c r="E48" i="12"/>
  <c r="D124" i="12"/>
  <c r="J124" i="12"/>
  <c r="H48" i="12"/>
  <c r="C7" i="13"/>
  <c r="D43" i="12"/>
  <c r="CH77" i="11"/>
  <c r="F48" i="12"/>
  <c r="I48" i="12"/>
  <c r="AF18" i="9" l="1"/>
  <c r="AG147" i="11"/>
  <c r="AG85" i="11"/>
  <c r="D11" i="13"/>
  <c r="D12" i="13" s="1"/>
  <c r="E123" i="12"/>
  <c r="E126" i="12" s="1"/>
  <c r="E57" i="12"/>
  <c r="AF12" i="11"/>
  <c r="AF13" i="11"/>
  <c r="CI76" i="11"/>
  <c r="CI73" i="11"/>
  <c r="I8" i="13"/>
  <c r="I9" i="13" s="1"/>
  <c r="J47" i="12"/>
  <c r="J44" i="12"/>
  <c r="D47" i="12"/>
  <c r="D44" i="12"/>
  <c r="C8" i="13"/>
  <c r="C9" i="13" s="1"/>
  <c r="AG164" i="11"/>
  <c r="AG167" i="11" s="1"/>
  <c r="AG73" i="19"/>
  <c r="AG128" i="11" l="1"/>
  <c r="AG130" i="11" s="1"/>
  <c r="AG120" i="11"/>
  <c r="AG125" i="11" s="1"/>
  <c r="AH71" i="19"/>
  <c r="AH79" i="11" s="1"/>
  <c r="J48" i="12"/>
  <c r="AG150" i="11"/>
  <c r="AG153" i="11" s="1"/>
  <c r="AG171" i="11" s="1"/>
  <c r="AG86" i="11"/>
  <c r="AG138" i="11"/>
  <c r="D48" i="12"/>
  <c r="CI77" i="11"/>
  <c r="AH147" i="11" l="1"/>
  <c r="AG18" i="9"/>
  <c r="AG93" i="11"/>
  <c r="AG98" i="11" s="1"/>
  <c r="AG114" i="11" s="1"/>
  <c r="AH72" i="19"/>
  <c r="AG140" i="11"/>
  <c r="AG15" i="11" s="1"/>
  <c r="AG132" i="11"/>
  <c r="AG14" i="11" l="1"/>
  <c r="AG11" i="11"/>
  <c r="AH164" i="11"/>
  <c r="AH167" i="11" s="1"/>
  <c r="AH73" i="19"/>
  <c r="AG13" i="11"/>
  <c r="AG12" i="11"/>
  <c r="AH85" i="11"/>
  <c r="AH128" i="11" l="1"/>
  <c r="AH130" i="11" s="1"/>
  <c r="AH120" i="11"/>
  <c r="AH125" i="11" s="1"/>
  <c r="AI71" i="19"/>
  <c r="AI79" i="11" s="1"/>
  <c r="AH86" i="11"/>
  <c r="AH150" i="11"/>
  <c r="AH153" i="11" s="1"/>
  <c r="AH138" i="11"/>
  <c r="AH93" i="11" l="1"/>
  <c r="AH98" i="11" s="1"/>
  <c r="AH114" i="11" s="1"/>
  <c r="AH171" i="11"/>
  <c r="AH132" i="11"/>
  <c r="AH11" i="11"/>
  <c r="AI72" i="19"/>
  <c r="AH140" i="11"/>
  <c r="AH14" i="11" l="1"/>
  <c r="AH15" i="11"/>
  <c r="AH18" i="9"/>
  <c r="AI147" i="11"/>
  <c r="AH13" i="11"/>
  <c r="AH12" i="11"/>
  <c r="AI164" i="11"/>
  <c r="AI167" i="11" s="1"/>
  <c r="AI73" i="19"/>
  <c r="AI85" i="11"/>
  <c r="G110" i="12" a="1"/>
  <c r="G110" i="12" s="1"/>
  <c r="AI150" i="11" l="1"/>
  <c r="AI153" i="11" s="1"/>
  <c r="AI93" i="11" s="1"/>
  <c r="AI98" i="11" s="1"/>
  <c r="AI114" i="11" s="1"/>
  <c r="AI86" i="11"/>
  <c r="AI138" i="11"/>
  <c r="AI128" i="11"/>
  <c r="AI130" i="11" s="1"/>
  <c r="AI120" i="11"/>
  <c r="AI125" i="11" s="1"/>
  <c r="AJ71" i="19"/>
  <c r="AJ79" i="11" s="1"/>
  <c r="AI171" i="11" l="1"/>
  <c r="AI140" i="11"/>
  <c r="AI15" i="11" s="1"/>
  <c r="AI132" i="11"/>
  <c r="AI14" i="11"/>
  <c r="AI11" i="11"/>
  <c r="AJ85" i="11"/>
  <c r="AJ138" i="11" s="1"/>
  <c r="AJ72" i="19"/>
  <c r="AI18" i="9" l="1"/>
  <c r="AJ147" i="11"/>
  <c r="AJ140" i="11"/>
  <c r="AJ150" i="11"/>
  <c r="AJ153" i="11" s="1"/>
  <c r="AJ86" i="11"/>
  <c r="AI13" i="11"/>
  <c r="AI12" i="11"/>
  <c r="AJ164" i="11"/>
  <c r="AJ167" i="11" s="1"/>
  <c r="AJ73" i="19"/>
  <c r="AJ93" i="11" l="1"/>
  <c r="AJ98" i="11" s="1"/>
  <c r="AJ114" i="11" s="1"/>
  <c r="AJ15" i="11" s="1"/>
  <c r="AJ171" i="11"/>
  <c r="AJ128" i="11"/>
  <c r="AJ130" i="11" s="1"/>
  <c r="AJ120" i="11"/>
  <c r="AJ125" i="11" s="1"/>
  <c r="AK71" i="19"/>
  <c r="AK79" i="11" s="1"/>
  <c r="AK147" i="11" l="1"/>
  <c r="AJ18" i="9"/>
  <c r="AK85" i="11"/>
  <c r="AK72" i="19"/>
  <c r="AJ132" i="11"/>
  <c r="AJ14" i="11"/>
  <c r="AJ11" i="11"/>
  <c r="AJ13" i="11" l="1"/>
  <c r="AJ12" i="11"/>
  <c r="AK164" i="11"/>
  <c r="AK167" i="11" s="1"/>
  <c r="AK73" i="19"/>
  <c r="AK86" i="11"/>
  <c r="AK150" i="11"/>
  <c r="AK153" i="11" s="1"/>
  <c r="AK93" i="11" s="1"/>
  <c r="AK98" i="11" s="1"/>
  <c r="AK114" i="11" s="1"/>
  <c r="AK138" i="11"/>
  <c r="AK171" i="11" l="1"/>
  <c r="AK128" i="11"/>
  <c r="AK130" i="11" s="1"/>
  <c r="AK120" i="11"/>
  <c r="AK125" i="11" s="1"/>
  <c r="AL71" i="19"/>
  <c r="AL79" i="11" s="1"/>
  <c r="AK140" i="11"/>
  <c r="AK15" i="11" s="1"/>
  <c r="AL147" i="11" l="1"/>
  <c r="AK18" i="9"/>
  <c r="AL85" i="11"/>
  <c r="AL72" i="19"/>
  <c r="AK132" i="11"/>
  <c r="AK14" i="11"/>
  <c r="AK11" i="11"/>
  <c r="AK12" i="11" l="1"/>
  <c r="AK13" i="11"/>
  <c r="AL164" i="11"/>
  <c r="AL167" i="11" s="1"/>
  <c r="AL73" i="19"/>
  <c r="AL150" i="11"/>
  <c r="AL153" i="11" s="1"/>
  <c r="AL171" i="11" s="1"/>
  <c r="AL86" i="11"/>
  <c r="AL138" i="11"/>
  <c r="AM147" i="11" l="1"/>
  <c r="AL18" i="9"/>
  <c r="AL93" i="11"/>
  <c r="AL98" i="11" s="1"/>
  <c r="AL114" i="11" s="1"/>
  <c r="AL140" i="11"/>
  <c r="AL15" i="11" s="1"/>
  <c r="AL128" i="11"/>
  <c r="AL130" i="11" s="1"/>
  <c r="AL120" i="11"/>
  <c r="AL125" i="11" s="1"/>
  <c r="AM71" i="19"/>
  <c r="AM79" i="11" s="1"/>
  <c r="AM85" i="11" l="1"/>
  <c r="AM72" i="19"/>
  <c r="AL132" i="11"/>
  <c r="AL14" i="11"/>
  <c r="AL11" i="11"/>
  <c r="AL12" i="11" l="1"/>
  <c r="AL13" i="11"/>
  <c r="AM164" i="11"/>
  <c r="AM167" i="11" s="1"/>
  <c r="AM73" i="19"/>
  <c r="AM150" i="11"/>
  <c r="AM86" i="11"/>
  <c r="AM138" i="11"/>
  <c r="E14" i="6" l="1"/>
  <c r="AM153" i="11"/>
  <c r="F111" i="12" a="1"/>
  <c r="F111" i="12" s="1"/>
  <c r="F113" i="12" s="1"/>
  <c r="AM140" i="11"/>
  <c r="AM128" i="11"/>
  <c r="AM120" i="11"/>
  <c r="AN71" i="19"/>
  <c r="AN79" i="11" s="1"/>
  <c r="AM171" i="11" l="1"/>
  <c r="AM93" i="11"/>
  <c r="AM125" i="11"/>
  <c r="F93" i="12" a="1"/>
  <c r="F93" i="12" s="1"/>
  <c r="F98" i="12" s="1"/>
  <c r="AM130" i="11"/>
  <c r="F101" i="12" a="1"/>
  <c r="F101" i="12" s="1"/>
  <c r="F103" i="12" s="1"/>
  <c r="AN72" i="19"/>
  <c r="F66" i="12" l="1" a="1"/>
  <c r="F66" i="12" s="1"/>
  <c r="AM98" i="11"/>
  <c r="AM18" i="9"/>
  <c r="AN147" i="11"/>
  <c r="AN85" i="11"/>
  <c r="F105" i="12"/>
  <c r="AN164" i="11"/>
  <c r="AN167" i="11" s="1"/>
  <c r="AN73" i="19"/>
  <c r="AM132" i="11"/>
  <c r="AM14" i="11"/>
  <c r="AM11" i="11"/>
  <c r="AN93" i="11" l="1"/>
  <c r="AN98" i="11" s="1"/>
  <c r="AN114" i="11" s="1"/>
  <c r="AM114" i="11"/>
  <c r="AM15" i="11" s="1"/>
  <c r="F71" i="12" a="1"/>
  <c r="F71" i="12" s="1"/>
  <c r="AN128" i="11"/>
  <c r="AN130" i="11" s="1"/>
  <c r="AN120" i="11"/>
  <c r="AN125" i="11" s="1"/>
  <c r="AO71" i="19"/>
  <c r="AO79" i="11" s="1"/>
  <c r="AN150" i="11"/>
  <c r="AN153" i="11" s="1"/>
  <c r="AN171" i="11" s="1"/>
  <c r="AN86" i="11"/>
  <c r="AN138" i="11"/>
  <c r="F13" i="12"/>
  <c r="AM13" i="11"/>
  <c r="AN18" i="9" l="1"/>
  <c r="AO147" i="11"/>
  <c r="AM12" i="11"/>
  <c r="F87" i="12"/>
  <c r="F11" i="12"/>
  <c r="F14" i="12"/>
  <c r="AO72" i="19"/>
  <c r="AN132" i="11"/>
  <c r="AN14" i="11"/>
  <c r="AN11" i="11"/>
  <c r="AN140" i="11"/>
  <c r="AN15" i="11" s="1"/>
  <c r="F15" i="12" l="1"/>
  <c r="F12" i="12"/>
  <c r="AN12" i="11"/>
  <c r="AN13" i="11"/>
  <c r="AO164" i="11"/>
  <c r="AO167" i="11" s="1"/>
  <c r="AO73" i="19"/>
  <c r="AO85" i="11"/>
  <c r="AO150" i="11" l="1"/>
  <c r="AO153" i="11" s="1"/>
  <c r="AO86" i="11"/>
  <c r="AO138" i="11"/>
  <c r="AO128" i="11"/>
  <c r="AO130" i="11" s="1"/>
  <c r="AO120" i="11"/>
  <c r="AO125" i="11" s="1"/>
  <c r="AP71" i="19"/>
  <c r="AP79" i="11" s="1"/>
  <c r="AO93" i="11" l="1"/>
  <c r="AO98" i="11" s="1"/>
  <c r="AO114" i="11" s="1"/>
  <c r="AO171" i="11"/>
  <c r="AO140" i="11"/>
  <c r="AP72" i="19"/>
  <c r="AO132" i="11"/>
  <c r="AO11" i="11"/>
  <c r="AO14" i="11"/>
  <c r="AO15" i="11" l="1"/>
  <c r="AO18" i="9"/>
  <c r="AP147" i="11"/>
  <c r="AP164" i="11"/>
  <c r="AP167" i="11" s="1"/>
  <c r="AP73" i="19"/>
  <c r="H110" i="12" a="1"/>
  <c r="H110" i="12" s="1"/>
  <c r="AP85" i="11"/>
  <c r="AO13" i="11"/>
  <c r="AO12" i="11"/>
  <c r="AP128" i="11" l="1"/>
  <c r="AP130" i="11" s="1"/>
  <c r="AP120" i="11"/>
  <c r="AP125" i="11" s="1"/>
  <c r="AQ71" i="19"/>
  <c r="AQ79" i="11" s="1"/>
  <c r="AP150" i="11"/>
  <c r="AP153" i="11" s="1"/>
  <c r="AP93" i="11" s="1"/>
  <c r="AP98" i="11" s="1"/>
  <c r="AP114" i="11" s="1"/>
  <c r="AP86" i="11"/>
  <c r="AP138" i="11"/>
  <c r="AP171" i="11" l="1"/>
  <c r="AQ72" i="19"/>
  <c r="AP132" i="11"/>
  <c r="AP14" i="11"/>
  <c r="AP11" i="11"/>
  <c r="AP140" i="11"/>
  <c r="AP15" i="11" s="1"/>
  <c r="AQ147" i="11" l="1"/>
  <c r="AP18" i="9"/>
  <c r="AP13" i="11"/>
  <c r="AP12" i="11"/>
  <c r="AQ164" i="11"/>
  <c r="AQ167" i="11" s="1"/>
  <c r="AQ73" i="19"/>
  <c r="AQ85" i="11"/>
  <c r="AQ150" i="11" l="1"/>
  <c r="AQ153" i="11" s="1"/>
  <c r="AQ171" i="11" s="1"/>
  <c r="AQ86" i="11"/>
  <c r="AQ138" i="11"/>
  <c r="AQ128" i="11"/>
  <c r="AQ130" i="11" s="1"/>
  <c r="AQ120" i="11"/>
  <c r="AQ125" i="11" s="1"/>
  <c r="AR71" i="19"/>
  <c r="AR79" i="11" s="1"/>
  <c r="AR147" i="11" l="1"/>
  <c r="AQ18" i="9"/>
  <c r="AQ93" i="11"/>
  <c r="AQ98" i="11" s="1"/>
  <c r="AQ114" i="11" s="1"/>
  <c r="AQ132" i="11"/>
  <c r="AQ14" i="11"/>
  <c r="AQ11" i="11"/>
  <c r="AQ140" i="11"/>
  <c r="AR85" i="11"/>
  <c r="AR72" i="19"/>
  <c r="AQ15" i="11" l="1"/>
  <c r="AR164" i="11"/>
  <c r="AR167" i="11" s="1"/>
  <c r="AR73" i="19"/>
  <c r="AR150" i="11"/>
  <c r="AR153" i="11" s="1"/>
  <c r="AR171" i="11" s="1"/>
  <c r="AR86" i="11"/>
  <c r="AR138" i="11"/>
  <c r="AQ13" i="11"/>
  <c r="AQ12" i="11"/>
  <c r="AS147" i="11" l="1"/>
  <c r="AR18" i="9"/>
  <c r="AR93" i="11"/>
  <c r="AR98" i="11" s="1"/>
  <c r="AR114" i="11" s="1"/>
  <c r="AR140" i="11"/>
  <c r="AR15" i="11" s="1"/>
  <c r="AR128" i="11"/>
  <c r="AR130" i="11" s="1"/>
  <c r="AR120" i="11"/>
  <c r="AR125" i="11" s="1"/>
  <c r="AS71" i="19"/>
  <c r="AS79" i="11" s="1"/>
  <c r="AS85" i="11" l="1"/>
  <c r="AS72" i="19"/>
  <c r="AR132" i="11"/>
  <c r="AR11" i="11"/>
  <c r="AR14" i="11"/>
  <c r="AS164" i="11" l="1"/>
  <c r="AS167" i="11" s="1"/>
  <c r="AS73" i="19"/>
  <c r="AR13" i="11"/>
  <c r="AR12" i="11"/>
  <c r="AS86" i="11"/>
  <c r="AS150" i="11"/>
  <c r="AS153" i="11" s="1"/>
  <c r="AS138" i="11"/>
  <c r="AS93" i="11" l="1"/>
  <c r="AS98" i="11" s="1"/>
  <c r="AS114" i="11" s="1"/>
  <c r="AS171" i="11"/>
  <c r="AS140" i="11"/>
  <c r="AS15" i="11" s="1"/>
  <c r="AS120" i="11"/>
  <c r="AS125" i="11" s="1"/>
  <c r="AS128" i="11"/>
  <c r="AS130" i="11" s="1"/>
  <c r="AT71" i="19"/>
  <c r="AT79" i="11" s="1"/>
  <c r="AT147" i="11" l="1"/>
  <c r="AS18" i="9"/>
  <c r="AT85" i="11"/>
  <c r="AT72" i="19"/>
  <c r="AS132" i="11"/>
  <c r="AS14" i="11"/>
  <c r="AS11" i="11"/>
  <c r="AT150" i="11" l="1"/>
  <c r="AT153" i="11" s="1"/>
  <c r="AT171" i="11" s="1"/>
  <c r="AT86" i="11"/>
  <c r="AT138" i="11"/>
  <c r="AT164" i="11"/>
  <c r="AT167" i="11" s="1"/>
  <c r="AT73" i="19"/>
  <c r="AS12" i="11"/>
  <c r="AS13" i="11"/>
  <c r="AU147" i="11" l="1"/>
  <c r="AT18" i="9"/>
  <c r="AT93" i="11"/>
  <c r="AT98" i="11" s="1"/>
  <c r="AT114" i="11" s="1"/>
  <c r="AT128" i="11"/>
  <c r="AT130" i="11" s="1"/>
  <c r="AT120" i="11"/>
  <c r="AT125" i="11" s="1"/>
  <c r="AU71" i="19"/>
  <c r="AU79" i="11" s="1"/>
  <c r="AT140" i="11"/>
  <c r="AT15" i="11" l="1"/>
  <c r="AU85" i="11"/>
  <c r="AU72" i="19"/>
  <c r="AT132" i="11"/>
  <c r="AT14" i="11"/>
  <c r="AT11" i="11"/>
  <c r="AU164" i="11" l="1"/>
  <c r="AU167" i="11" s="1"/>
  <c r="AU73" i="19"/>
  <c r="AU150" i="11"/>
  <c r="AU153" i="11" s="1"/>
  <c r="AU86" i="11"/>
  <c r="AU138" i="11"/>
  <c r="AT12" i="11"/>
  <c r="AT13" i="11"/>
  <c r="AU93" i="11" l="1"/>
  <c r="AU98" i="11" s="1"/>
  <c r="AU114" i="11" s="1"/>
  <c r="AU171" i="11"/>
  <c r="AU120" i="11"/>
  <c r="AU125" i="11" s="1"/>
  <c r="AU128" i="11"/>
  <c r="AU130" i="11" s="1"/>
  <c r="AV71" i="19"/>
  <c r="AV79" i="11" s="1"/>
  <c r="AU140" i="11"/>
  <c r="AU15" i="11" s="1"/>
  <c r="AV147" i="11" l="1"/>
  <c r="AU18" i="9"/>
  <c r="AV85" i="11"/>
  <c r="AV72" i="19"/>
  <c r="AU132" i="11"/>
  <c r="AU14" i="11"/>
  <c r="AU11" i="11"/>
  <c r="AU12" i="11" l="1"/>
  <c r="AU13" i="11"/>
  <c r="AV164" i="11"/>
  <c r="AV167" i="11" s="1"/>
  <c r="AV73" i="19"/>
  <c r="AV150" i="11"/>
  <c r="AV153" i="11" s="1"/>
  <c r="AV171" i="11" s="1"/>
  <c r="AV86" i="11"/>
  <c r="AV138" i="11"/>
  <c r="AW147" i="11" l="1"/>
  <c r="AV18" i="9"/>
  <c r="AV93" i="11"/>
  <c r="AV98" i="11" s="1"/>
  <c r="AV114" i="11" s="1"/>
  <c r="AV140" i="11"/>
  <c r="AV120" i="11"/>
  <c r="AV125" i="11" s="1"/>
  <c r="AV128" i="11"/>
  <c r="AV130" i="11" s="1"/>
  <c r="AW71" i="19"/>
  <c r="AW79" i="11" s="1"/>
  <c r="AV15" i="11" l="1"/>
  <c r="AW85" i="11"/>
  <c r="AW72" i="19"/>
  <c r="AV132" i="11"/>
  <c r="AV14" i="11"/>
  <c r="AV11" i="11"/>
  <c r="AV12" i="11" l="1"/>
  <c r="AV13" i="11"/>
  <c r="AW164" i="11"/>
  <c r="AW167" i="11" s="1"/>
  <c r="AW73" i="19"/>
  <c r="AW150" i="11"/>
  <c r="AW153" i="11" s="1"/>
  <c r="AW86" i="11"/>
  <c r="AW138" i="11"/>
  <c r="AW171" i="11" l="1"/>
  <c r="AW93" i="11"/>
  <c r="AW98" i="11" s="1"/>
  <c r="AW114" i="11" s="1"/>
  <c r="AW140" i="11"/>
  <c r="AW15" i="11" s="1"/>
  <c r="AW128" i="11"/>
  <c r="AW130" i="11" s="1"/>
  <c r="AW120" i="11"/>
  <c r="AW125" i="11" s="1"/>
  <c r="AX71" i="19"/>
  <c r="AX79" i="11" s="1"/>
  <c r="AX147" i="11" l="1"/>
  <c r="AW18" i="9"/>
  <c r="AX85" i="11"/>
  <c r="AX72" i="19"/>
  <c r="AW132" i="11"/>
  <c r="AW14" i="11"/>
  <c r="AW11" i="11"/>
  <c r="I110" i="12" a="1"/>
  <c r="I110" i="12" s="1"/>
  <c r="AW13" i="11" l="1"/>
  <c r="AW12" i="11"/>
  <c r="AX164" i="11"/>
  <c r="AX167" i="11" s="1"/>
  <c r="AX73" i="19"/>
  <c r="AX150" i="11"/>
  <c r="AX153" i="11" s="1"/>
  <c r="AX93" i="11" s="1"/>
  <c r="AX98" i="11" s="1"/>
  <c r="AX114" i="11" s="1"/>
  <c r="AX86" i="11"/>
  <c r="AX138" i="11"/>
  <c r="AX171" i="11" l="1"/>
  <c r="AX128" i="11"/>
  <c r="AX130" i="11" s="1"/>
  <c r="AX120" i="11"/>
  <c r="AX125" i="11" s="1"/>
  <c r="AY71" i="19"/>
  <c r="AY79" i="11" s="1"/>
  <c r="AX140" i="11"/>
  <c r="AX15" i="11" s="1"/>
  <c r="AY147" i="11" l="1"/>
  <c r="AX18" i="9"/>
  <c r="AX132" i="11"/>
  <c r="AX11" i="11"/>
  <c r="AX14" i="11"/>
  <c r="AY85" i="11"/>
  <c r="AY72" i="19"/>
  <c r="AY150" i="11" l="1"/>
  <c r="AY153" i="11" s="1"/>
  <c r="AY171" i="11" s="1"/>
  <c r="AY86" i="11"/>
  <c r="AY138" i="11"/>
  <c r="AY164" i="11"/>
  <c r="AY167" i="11" s="1"/>
  <c r="AY73" i="19"/>
  <c r="AX13" i="11"/>
  <c r="AX12" i="11"/>
  <c r="AY18" i="9" l="1"/>
  <c r="AZ147" i="11"/>
  <c r="AY93" i="11"/>
  <c r="AY128" i="11"/>
  <c r="AY120" i="11"/>
  <c r="AZ71" i="19"/>
  <c r="AZ79" i="11" s="1"/>
  <c r="G111" i="12" a="1"/>
  <c r="G111" i="12" s="1"/>
  <c r="G113" i="12" s="1"/>
  <c r="AY140" i="11"/>
  <c r="G66" i="12" l="1" a="1"/>
  <c r="G66" i="12" s="1"/>
  <c r="AY98" i="11"/>
  <c r="AZ72" i="19"/>
  <c r="AY130" i="11"/>
  <c r="G101" i="12" a="1"/>
  <c r="G101" i="12" s="1"/>
  <c r="G103" i="12" s="1"/>
  <c r="AY125" i="11"/>
  <c r="G93" i="12" a="1"/>
  <c r="G93" i="12" s="1"/>
  <c r="G98" i="12" s="1"/>
  <c r="AY114" i="11" l="1"/>
  <c r="AY15" i="11" s="1"/>
  <c r="G71" i="12" a="1"/>
  <c r="G71" i="12" s="1"/>
  <c r="G87" i="12" s="1"/>
  <c r="G15" i="12" s="1"/>
  <c r="AZ164" i="11"/>
  <c r="AZ167" i="11" s="1"/>
  <c r="AZ73" i="19"/>
  <c r="AZ85" i="11"/>
  <c r="G105" i="12"/>
  <c r="AY132" i="11"/>
  <c r="AY14" i="11"/>
  <c r="AY11" i="11"/>
  <c r="G14" i="12" l="1"/>
  <c r="G11" i="12"/>
  <c r="AZ128" i="11"/>
  <c r="AZ130" i="11" s="1"/>
  <c r="AZ120" i="11"/>
  <c r="AZ125" i="11" s="1"/>
  <c r="BA71" i="19"/>
  <c r="BA79" i="11" s="1"/>
  <c r="AY13" i="11"/>
  <c r="AY12" i="11"/>
  <c r="G12" i="12"/>
  <c r="G13" i="12"/>
  <c r="AZ150" i="11"/>
  <c r="AZ153" i="11" s="1"/>
  <c r="AZ86" i="11"/>
  <c r="AZ138" i="11"/>
  <c r="AZ171" i="11" l="1"/>
  <c r="AZ93" i="11"/>
  <c r="AZ98" i="11" s="1"/>
  <c r="AZ114" i="11" s="1"/>
  <c r="BA72" i="19"/>
  <c r="AZ140" i="11"/>
  <c r="AZ15" i="11" s="1"/>
  <c r="AZ132" i="11"/>
  <c r="AZ14" i="11"/>
  <c r="AZ11" i="11" l="1"/>
  <c r="BA147" i="11"/>
  <c r="AZ18" i="9"/>
  <c r="BA164" i="11"/>
  <c r="BA167" i="11" s="1"/>
  <c r="BA73" i="19"/>
  <c r="BA85" i="11"/>
  <c r="AZ13" i="11"/>
  <c r="AZ12" i="11"/>
  <c r="BA150" i="11" l="1"/>
  <c r="BA153" i="11" s="1"/>
  <c r="BA171" i="11" s="1"/>
  <c r="BA86" i="11"/>
  <c r="BA138" i="11"/>
  <c r="BA128" i="11"/>
  <c r="BA130" i="11" s="1"/>
  <c r="BA120" i="11"/>
  <c r="BA125" i="11" s="1"/>
  <c r="BB71" i="19"/>
  <c r="BB79" i="11" s="1"/>
  <c r="BA18" i="9" l="1"/>
  <c r="BB147" i="11"/>
  <c r="BA93" i="11"/>
  <c r="BA98" i="11" s="1"/>
  <c r="BA114" i="11" s="1"/>
  <c r="BA140" i="11"/>
  <c r="BA15" i="11" s="1"/>
  <c r="BA132" i="11"/>
  <c r="BA14" i="11"/>
  <c r="BA11" i="11"/>
  <c r="BB72" i="19"/>
  <c r="BB85" i="11" l="1"/>
  <c r="BA12" i="11"/>
  <c r="BA13" i="11"/>
  <c r="BB164" i="11"/>
  <c r="BB167" i="11" s="1"/>
  <c r="BB73" i="19"/>
  <c r="BB128" i="11" l="1"/>
  <c r="BB130" i="11" s="1"/>
  <c r="BB120" i="11"/>
  <c r="BB125" i="11" s="1"/>
  <c r="BC71" i="19"/>
  <c r="BC79" i="11" s="1"/>
  <c r="BB150" i="11"/>
  <c r="BB153" i="11" s="1"/>
  <c r="BB86" i="11"/>
  <c r="BB138" i="11"/>
  <c r="BB171" i="11" l="1"/>
  <c r="BB93" i="11"/>
  <c r="BB98" i="11" s="1"/>
  <c r="BB114" i="11" s="1"/>
  <c r="BB140" i="11"/>
  <c r="BB15" i="11" s="1"/>
  <c r="BC72" i="19"/>
  <c r="BB132" i="11"/>
  <c r="BB11" i="11"/>
  <c r="BB14" i="11"/>
  <c r="BB18" i="9" l="1"/>
  <c r="BC147" i="11"/>
  <c r="BC85" i="11"/>
  <c r="BC164" i="11"/>
  <c r="BC167" i="11" s="1"/>
  <c r="BC73" i="19"/>
  <c r="BB12" i="11"/>
  <c r="BB13" i="11"/>
  <c r="BC128" i="11" l="1"/>
  <c r="BC130" i="11" s="1"/>
  <c r="BC120" i="11"/>
  <c r="BC125" i="11" s="1"/>
  <c r="BD71" i="19"/>
  <c r="BD79" i="11" s="1"/>
  <c r="BC150" i="11"/>
  <c r="BC153" i="11" s="1"/>
  <c r="BC171" i="11" s="1"/>
  <c r="BC86" i="11"/>
  <c r="BC138" i="11"/>
  <c r="BD147" i="11" l="1"/>
  <c r="BC18" i="9"/>
  <c r="BC93" i="11"/>
  <c r="BC98" i="11" s="1"/>
  <c r="BC114" i="11" s="1"/>
  <c r="BD85" i="11"/>
  <c r="BD72" i="19"/>
  <c r="BD138" i="11"/>
  <c r="BC140" i="11"/>
  <c r="BC132" i="11"/>
  <c r="BC11" i="11"/>
  <c r="BC14" i="11"/>
  <c r="BC15" i="11" l="1"/>
  <c r="BC13" i="11"/>
  <c r="BC12" i="11"/>
  <c r="BD140" i="11"/>
  <c r="BD164" i="11"/>
  <c r="BD167" i="11" s="1"/>
  <c r="BD73" i="19"/>
  <c r="BD150" i="11"/>
  <c r="BD153" i="11" s="1"/>
  <c r="BD171" i="11" s="1"/>
  <c r="BD86" i="11"/>
  <c r="BE147" i="11" l="1"/>
  <c r="BD18" i="9"/>
  <c r="BD93" i="11"/>
  <c r="BD98" i="11" s="1"/>
  <c r="BD114" i="11" s="1"/>
  <c r="BD15" i="11" s="1"/>
  <c r="BD128" i="11"/>
  <c r="BD130" i="11" s="1"/>
  <c r="BD120" i="11"/>
  <c r="BD125" i="11" s="1"/>
  <c r="BE71" i="19"/>
  <c r="BE79" i="11" s="1"/>
  <c r="BE85" i="11" l="1"/>
  <c r="BE72" i="19"/>
  <c r="BD132" i="11"/>
  <c r="BD14" i="11"/>
  <c r="BD11" i="11"/>
  <c r="BE164" i="11" l="1"/>
  <c r="BE167" i="11" s="1"/>
  <c r="BE73" i="19"/>
  <c r="BD12" i="11"/>
  <c r="BD13" i="11"/>
  <c r="BE150" i="11"/>
  <c r="BE153" i="11" s="1"/>
  <c r="BE86" i="11"/>
  <c r="BE138" i="11"/>
  <c r="BE171" i="11" l="1"/>
  <c r="BE93" i="11"/>
  <c r="BE98" i="11" s="1"/>
  <c r="BE114" i="11" s="1"/>
  <c r="BE140" i="11"/>
  <c r="BE15" i="11" s="1"/>
  <c r="BE128" i="11"/>
  <c r="BE130" i="11" s="1"/>
  <c r="BE120" i="11"/>
  <c r="BE125" i="11" s="1"/>
  <c r="BF71" i="19"/>
  <c r="BF79" i="11" s="1"/>
  <c r="BF147" i="11" l="1"/>
  <c r="BE18" i="9"/>
  <c r="BF85" i="11"/>
  <c r="BF72" i="19"/>
  <c r="BE132" i="11"/>
  <c r="BE11" i="11"/>
  <c r="BE14" i="11"/>
  <c r="BE13" i="11" l="1"/>
  <c r="BE12" i="11"/>
  <c r="J110" i="12" a="1"/>
  <c r="J110" i="12" s="1"/>
  <c r="BF86" i="11"/>
  <c r="BF150" i="11"/>
  <c r="BF153" i="11" s="1"/>
  <c r="BF171" i="11" s="1"/>
  <c r="BF138" i="11"/>
  <c r="BF164" i="11"/>
  <c r="BF167" i="11" s="1"/>
  <c r="BF93" i="11" s="1"/>
  <c r="BF98" i="11" s="1"/>
  <c r="BF114" i="11" s="1"/>
  <c r="BF73" i="19"/>
  <c r="BG147" i="11" l="1"/>
  <c r="BF18" i="9"/>
  <c r="BF140" i="11"/>
  <c r="BF15" i="11" s="1"/>
  <c r="BF128" i="11"/>
  <c r="BF130" i="11" s="1"/>
  <c r="BF120" i="11"/>
  <c r="BF125" i="11" s="1"/>
  <c r="BG71" i="19"/>
  <c r="BG79" i="11" s="1"/>
  <c r="BG85" i="11" l="1"/>
  <c r="BG72" i="19"/>
  <c r="BF132" i="11"/>
  <c r="BF11" i="11"/>
  <c r="BF14" i="11"/>
  <c r="BF13" i="11" l="1"/>
  <c r="BF12" i="11"/>
  <c r="BG164" i="11"/>
  <c r="BG167" i="11" s="1"/>
  <c r="BG73" i="19"/>
  <c r="BG150" i="11"/>
  <c r="BG153" i="11" s="1"/>
  <c r="BG86" i="11"/>
  <c r="BG138" i="11"/>
  <c r="BG171" i="11" l="1"/>
  <c r="BG93" i="11"/>
  <c r="BG98" i="11" s="1"/>
  <c r="BG114" i="11" s="1"/>
  <c r="BG140" i="11"/>
  <c r="BG15" i="11" s="1"/>
  <c r="BG128" i="11"/>
  <c r="BG130" i="11" s="1"/>
  <c r="BG120" i="11"/>
  <c r="BG125" i="11" s="1"/>
  <c r="BH71" i="19"/>
  <c r="BH79" i="11" s="1"/>
  <c r="BH147" i="11" l="1"/>
  <c r="BG18" i="9"/>
  <c r="BG132" i="11"/>
  <c r="BG11" i="11"/>
  <c r="BG14" i="11"/>
  <c r="BH85" i="11"/>
  <c r="BH72" i="19"/>
  <c r="BH150" i="11" l="1"/>
  <c r="BH153" i="11" s="1"/>
  <c r="BH171" i="11" s="1"/>
  <c r="BH86" i="11"/>
  <c r="BH138" i="11"/>
  <c r="BH164" i="11"/>
  <c r="BH167" i="11" s="1"/>
  <c r="BH73" i="19"/>
  <c r="BG13" i="11"/>
  <c r="BG12" i="11"/>
  <c r="BI147" i="11" l="1"/>
  <c r="BH18" i="9"/>
  <c r="BH93" i="11"/>
  <c r="BH98" i="11" s="1"/>
  <c r="BH114" i="11" s="1"/>
  <c r="BH140" i="11"/>
  <c r="BH128" i="11"/>
  <c r="BH130" i="11" s="1"/>
  <c r="BH120" i="11"/>
  <c r="BH125" i="11" s="1"/>
  <c r="BI71" i="19"/>
  <c r="BI79" i="11" s="1"/>
  <c r="BH15" i="11" l="1"/>
  <c r="BI85" i="11"/>
  <c r="BI72" i="19"/>
  <c r="BH132" i="11"/>
  <c r="BH11" i="11"/>
  <c r="BH14" i="11"/>
  <c r="BI164" i="11" l="1"/>
  <c r="BI167" i="11" s="1"/>
  <c r="BI73" i="19"/>
  <c r="BH13" i="11"/>
  <c r="BH12" i="11"/>
  <c r="BI86" i="11"/>
  <c r="BI150" i="11"/>
  <c r="BI153" i="11" s="1"/>
  <c r="BI138" i="11"/>
  <c r="BI171" i="11" l="1"/>
  <c r="BI93" i="11"/>
  <c r="BI98" i="11" s="1"/>
  <c r="BI114" i="11" s="1"/>
  <c r="BI140" i="11"/>
  <c r="BI120" i="11"/>
  <c r="BI125" i="11" s="1"/>
  <c r="BI128" i="11"/>
  <c r="BI130" i="11" s="1"/>
  <c r="BJ71" i="19"/>
  <c r="BJ79" i="11" s="1"/>
  <c r="BI15" i="11" l="1"/>
  <c r="BJ147" i="11"/>
  <c r="BI18" i="9"/>
  <c r="BJ85" i="11"/>
  <c r="BJ72" i="19"/>
  <c r="BI132" i="11"/>
  <c r="BI14" i="11"/>
  <c r="BI11" i="11"/>
  <c r="BJ164" i="11" l="1"/>
  <c r="BJ167" i="11" s="1"/>
  <c r="BJ73" i="19"/>
  <c r="BI12" i="11"/>
  <c r="BI13" i="11"/>
  <c r="BJ150" i="11"/>
  <c r="BJ153" i="11" s="1"/>
  <c r="BJ93" i="11" s="1"/>
  <c r="BJ98" i="11" s="1"/>
  <c r="BJ114" i="11" s="1"/>
  <c r="BJ86" i="11"/>
  <c r="BJ138" i="11"/>
  <c r="BJ171" i="11" l="1"/>
  <c r="BJ140" i="11"/>
  <c r="BJ15" i="11" s="1"/>
  <c r="BJ128" i="11"/>
  <c r="BJ130" i="11" s="1"/>
  <c r="BJ120" i="11"/>
  <c r="BJ125" i="11" s="1"/>
  <c r="BK71" i="19"/>
  <c r="BK79" i="11" s="1"/>
  <c r="BJ18" i="9" l="1"/>
  <c r="BK147" i="11"/>
  <c r="BK85" i="11"/>
  <c r="BK72" i="19"/>
  <c r="BJ132" i="11"/>
  <c r="BJ14" i="11"/>
  <c r="BJ11" i="11"/>
  <c r="BK164" i="11" l="1"/>
  <c r="BK167" i="11" s="1"/>
  <c r="BK73" i="19"/>
  <c r="BJ12" i="11"/>
  <c r="BJ13" i="11"/>
  <c r="BK150" i="11"/>
  <c r="BK153" i="11" s="1"/>
  <c r="BK93" i="11" s="1"/>
  <c r="BK86" i="11"/>
  <c r="BK138" i="11"/>
  <c r="BK98" i="11" l="1"/>
  <c r="H66" i="12" a="1"/>
  <c r="H66" i="12" s="1"/>
  <c r="BK171" i="11"/>
  <c r="H111" i="12" a="1"/>
  <c r="H111" i="12" s="1"/>
  <c r="H113" i="12" s="1"/>
  <c r="BK140" i="11"/>
  <c r="BK120" i="11"/>
  <c r="BK128" i="11"/>
  <c r="BL71" i="19"/>
  <c r="BL79" i="11" s="1"/>
  <c r="BK18" i="9" l="1"/>
  <c r="BL147" i="11"/>
  <c r="BK114" i="11"/>
  <c r="BK15" i="11" s="1"/>
  <c r="H71" i="12" a="1"/>
  <c r="H71" i="12" s="1"/>
  <c r="H87" i="12" s="1"/>
  <c r="H15" i="12" s="1"/>
  <c r="BL72" i="19"/>
  <c r="BK130" i="11"/>
  <c r="H101" i="12" a="1"/>
  <c r="H101" i="12" s="1"/>
  <c r="H103" i="12" s="1"/>
  <c r="BK125" i="11"/>
  <c r="H93" i="12" a="1"/>
  <c r="H93" i="12" s="1"/>
  <c r="H98" i="12" s="1"/>
  <c r="BK132" i="11" l="1"/>
  <c r="BK11" i="11"/>
  <c r="BK14" i="11"/>
  <c r="H105" i="12"/>
  <c r="H14" i="12"/>
  <c r="H11" i="12"/>
  <c r="BL164" i="11"/>
  <c r="BL167" i="11" s="1"/>
  <c r="BL73" i="19"/>
  <c r="BL85" i="11"/>
  <c r="BL120" i="11" l="1"/>
  <c r="BL125" i="11" s="1"/>
  <c r="BL128" i="11"/>
  <c r="BL130" i="11" s="1"/>
  <c r="BM71" i="19"/>
  <c r="BM79" i="11" s="1"/>
  <c r="H12" i="12"/>
  <c r="H13" i="12"/>
  <c r="BL150" i="11"/>
  <c r="BL153" i="11" s="1"/>
  <c r="BL86" i="11"/>
  <c r="BL138" i="11"/>
  <c r="BK12" i="11"/>
  <c r="BK13" i="11"/>
  <c r="BL171" i="11" l="1"/>
  <c r="BL93" i="11"/>
  <c r="BL98" i="11" s="1"/>
  <c r="BL114" i="11" s="1"/>
  <c r="BM72" i="19"/>
  <c r="BL140" i="11"/>
  <c r="BL15" i="11" s="1"/>
  <c r="BL132" i="11"/>
  <c r="BL11" i="11"/>
  <c r="BL14" i="11"/>
  <c r="BM147" i="11" l="1"/>
  <c r="BL18" i="9"/>
  <c r="BL12" i="11"/>
  <c r="BL13" i="11"/>
  <c r="BM164" i="11"/>
  <c r="BM167" i="11" s="1"/>
  <c r="BM73" i="19"/>
  <c r="BM85" i="11"/>
  <c r="BM150" i="11" l="1"/>
  <c r="BM153" i="11" s="1"/>
  <c r="BM171" i="11" s="1"/>
  <c r="BM86" i="11"/>
  <c r="BM138" i="11"/>
  <c r="BM128" i="11"/>
  <c r="BM130" i="11" s="1"/>
  <c r="BM120" i="11"/>
  <c r="BM125" i="11" s="1"/>
  <c r="BN71" i="19"/>
  <c r="BN79" i="11" s="1"/>
  <c r="BN147" i="11" l="1"/>
  <c r="BM18" i="9"/>
  <c r="BM93" i="11"/>
  <c r="BM98" i="11" s="1"/>
  <c r="BM114" i="11" s="1"/>
  <c r="BN72" i="19"/>
  <c r="BM132" i="11"/>
  <c r="BM11" i="11"/>
  <c r="BM14" i="11"/>
  <c r="BM140" i="11"/>
  <c r="BM15" i="11" s="1"/>
  <c r="BM13" i="11" l="1"/>
  <c r="BM12" i="11"/>
  <c r="BN164" i="11"/>
  <c r="BN167" i="11" s="1"/>
  <c r="BN73" i="19"/>
  <c r="BN85" i="11"/>
  <c r="BN128" i="11" l="1"/>
  <c r="BN130" i="11" s="1"/>
  <c r="BN120" i="11"/>
  <c r="BN125" i="11" s="1"/>
  <c r="BO71" i="19"/>
  <c r="BO79" i="11" s="1"/>
  <c r="BN150" i="11"/>
  <c r="BN153" i="11" s="1"/>
  <c r="BN86" i="11"/>
  <c r="BN138" i="11"/>
  <c r="BN93" i="11" l="1"/>
  <c r="BN98" i="11" s="1"/>
  <c r="BN114" i="11" s="1"/>
  <c r="BN171" i="11"/>
  <c r="BN140" i="11"/>
  <c r="BN15" i="11" s="1"/>
  <c r="BO72" i="19"/>
  <c r="BN132" i="11"/>
  <c r="BN11" i="11"/>
  <c r="BN14" i="11"/>
  <c r="BO147" i="11" l="1"/>
  <c r="BN18" i="9"/>
  <c r="BN13" i="11"/>
  <c r="BN12" i="11"/>
  <c r="BO85" i="11"/>
  <c r="BO164" i="11"/>
  <c r="BO167" i="11" s="1"/>
  <c r="BO73" i="19"/>
  <c r="BO128" i="11" l="1"/>
  <c r="BO130" i="11" s="1"/>
  <c r="BO120" i="11"/>
  <c r="BO125" i="11" s="1"/>
  <c r="BP71" i="19"/>
  <c r="BP79" i="11" s="1"/>
  <c r="BO150" i="11"/>
  <c r="BO153" i="11" s="1"/>
  <c r="BO171" i="11" s="1"/>
  <c r="BO86" i="11"/>
  <c r="BO138" i="11"/>
  <c r="BP147" i="11" l="1"/>
  <c r="BO18" i="9"/>
  <c r="BO93" i="11"/>
  <c r="BO98" i="11" s="1"/>
  <c r="BO114" i="11" s="1"/>
  <c r="BP85" i="11"/>
  <c r="BP72" i="19"/>
  <c r="BO132" i="11"/>
  <c r="BO11" i="11"/>
  <c r="BO14" i="11"/>
  <c r="BP138" i="11"/>
  <c r="BO140" i="11"/>
  <c r="BO15" i="11" l="1"/>
  <c r="BP164" i="11"/>
  <c r="BP167" i="11" s="1"/>
  <c r="BP171" i="11" s="1"/>
  <c r="BP73" i="19"/>
  <c r="BP140" i="11"/>
  <c r="BO13" i="11"/>
  <c r="BO12" i="11"/>
  <c r="BP150" i="11"/>
  <c r="BP153" i="11" s="1"/>
  <c r="BP93" i="11" s="1"/>
  <c r="BP98" i="11" s="1"/>
  <c r="BP114" i="11" s="1"/>
  <c r="BP86" i="11"/>
  <c r="BQ147" i="11" l="1"/>
  <c r="BP18" i="9"/>
  <c r="BP15" i="11"/>
  <c r="BP128" i="11"/>
  <c r="BP130" i="11" s="1"/>
  <c r="BP120" i="11"/>
  <c r="BP125" i="11" s="1"/>
  <c r="BQ71" i="19"/>
  <c r="BQ79" i="11" s="1"/>
  <c r="BQ85" i="11" l="1"/>
  <c r="BQ72" i="19"/>
  <c r="BP132" i="11"/>
  <c r="BP11" i="11"/>
  <c r="BP14" i="11"/>
  <c r="BP13" i="11" l="1"/>
  <c r="BP12" i="11"/>
  <c r="BQ164" i="11"/>
  <c r="BQ167" i="11" s="1"/>
  <c r="BQ73" i="19"/>
  <c r="BQ150" i="11"/>
  <c r="BQ153" i="11" s="1"/>
  <c r="BQ86" i="11"/>
  <c r="BQ138" i="11"/>
  <c r="BQ171" i="11" l="1"/>
  <c r="BQ93" i="11"/>
  <c r="BQ98" i="11" s="1"/>
  <c r="BQ114" i="11" s="1"/>
  <c r="BQ140" i="11"/>
  <c r="BQ128" i="11"/>
  <c r="BQ130" i="11" s="1"/>
  <c r="BQ120" i="11"/>
  <c r="BQ125" i="11" s="1"/>
  <c r="BR71" i="19"/>
  <c r="BR79" i="11" s="1"/>
  <c r="BQ15" i="11" l="1"/>
  <c r="BQ18" i="9"/>
  <c r="BR147" i="11"/>
  <c r="BQ132" i="11"/>
  <c r="BQ14" i="11"/>
  <c r="BQ11" i="11"/>
  <c r="BR85" i="11"/>
  <c r="BR72" i="19"/>
  <c r="BR164" i="11" l="1"/>
  <c r="BR167" i="11" s="1"/>
  <c r="BR73" i="19"/>
  <c r="BR150" i="11"/>
  <c r="BR153" i="11" s="1"/>
  <c r="BR171" i="11" s="1"/>
  <c r="BR86" i="11"/>
  <c r="BR138" i="11"/>
  <c r="BQ12" i="11"/>
  <c r="BQ13" i="11"/>
  <c r="BS147" i="11" l="1"/>
  <c r="BR18" i="9"/>
  <c r="BR93" i="11"/>
  <c r="BR98" i="11" s="1"/>
  <c r="BR114" i="11" s="1"/>
  <c r="BR140" i="11"/>
  <c r="BR15" i="11" s="1"/>
  <c r="BR128" i="11"/>
  <c r="BR130" i="11" s="1"/>
  <c r="BR120" i="11"/>
  <c r="BR125" i="11" s="1"/>
  <c r="BS71" i="19"/>
  <c r="BS79" i="11" s="1"/>
  <c r="BS85" i="11" l="1"/>
  <c r="BS72" i="19"/>
  <c r="BR132" i="11"/>
  <c r="BR14" i="11"/>
  <c r="BR11" i="11"/>
  <c r="BR12" i="11" l="1"/>
  <c r="BR13" i="11"/>
  <c r="BS164" i="11"/>
  <c r="BS167" i="11" s="1"/>
  <c r="BS73" i="19"/>
  <c r="BS150" i="11"/>
  <c r="BS153" i="11" s="1"/>
  <c r="BS86" i="11"/>
  <c r="BS138" i="11"/>
  <c r="BS171" i="11" l="1"/>
  <c r="BS93" i="11"/>
  <c r="BS98" i="11" s="1"/>
  <c r="BS114" i="11" s="1"/>
  <c r="BS140" i="11"/>
  <c r="BS15" i="11" s="1"/>
  <c r="BS128" i="11"/>
  <c r="BS130" i="11" s="1"/>
  <c r="BS120" i="11"/>
  <c r="BS125" i="11" s="1"/>
  <c r="BT71" i="19"/>
  <c r="BT79" i="11" s="1"/>
  <c r="BT147" i="11" l="1"/>
  <c r="BS18" i="9"/>
  <c r="BT85" i="11"/>
  <c r="BT72" i="19"/>
  <c r="BS132" i="11"/>
  <c r="BS14" i="11"/>
  <c r="BS11" i="11"/>
  <c r="BS13" i="11" l="1"/>
  <c r="BS12" i="11"/>
  <c r="BT164" i="11"/>
  <c r="BT167" i="11" s="1"/>
  <c r="BT73" i="19"/>
  <c r="BT150" i="11"/>
  <c r="BT153" i="11" s="1"/>
  <c r="BT171" i="11" s="1"/>
  <c r="BT86" i="11"/>
  <c r="BT138" i="11"/>
  <c r="BU147" i="11" l="1"/>
  <c r="BT18" i="9"/>
  <c r="BT93" i="11"/>
  <c r="BT98" i="11" s="1"/>
  <c r="BT114" i="11" s="1"/>
  <c r="BT140" i="11"/>
  <c r="BT128" i="11"/>
  <c r="BT130" i="11" s="1"/>
  <c r="BT120" i="11"/>
  <c r="BT125" i="11" s="1"/>
  <c r="BU71" i="19"/>
  <c r="BU79" i="11" s="1"/>
  <c r="BT15" i="11" l="1"/>
  <c r="BU85" i="11"/>
  <c r="BU72" i="19"/>
  <c r="BT132" i="11"/>
  <c r="BT14" i="11"/>
  <c r="BT11" i="11"/>
  <c r="BT12" i="11" l="1"/>
  <c r="BT13" i="11"/>
  <c r="BU164" i="11"/>
  <c r="BU167" i="11" s="1"/>
  <c r="BU73" i="19"/>
  <c r="BU150" i="11"/>
  <c r="BU153" i="11" s="1"/>
  <c r="BU86" i="11"/>
  <c r="BU138" i="11"/>
  <c r="BU171" i="11" l="1"/>
  <c r="BU93" i="11"/>
  <c r="BU98" i="11" s="1"/>
  <c r="BU114" i="11" s="1"/>
  <c r="BU140" i="11"/>
  <c r="BU128" i="11"/>
  <c r="BU130" i="11" s="1"/>
  <c r="BU120" i="11"/>
  <c r="BU125" i="11" s="1"/>
  <c r="BV71" i="19"/>
  <c r="BV79" i="11" s="1"/>
  <c r="BU15" i="11" l="1"/>
  <c r="BV147" i="11"/>
  <c r="BU18" i="9"/>
  <c r="BV85" i="11"/>
  <c r="BV72" i="19"/>
  <c r="BU132" i="11"/>
  <c r="BU14" i="11"/>
  <c r="BU11" i="11"/>
  <c r="BV164" i="11" l="1"/>
  <c r="BV167" i="11" s="1"/>
  <c r="BV73" i="19"/>
  <c r="BU13" i="11"/>
  <c r="BU12" i="11"/>
  <c r="BV150" i="11"/>
  <c r="BV153" i="11" s="1"/>
  <c r="BV93" i="11" s="1"/>
  <c r="BV98" i="11" s="1"/>
  <c r="BV114" i="11" s="1"/>
  <c r="BV86" i="11"/>
  <c r="BV138" i="11"/>
  <c r="BV171" i="11" l="1"/>
  <c r="BV128" i="11"/>
  <c r="BV130" i="11" s="1"/>
  <c r="BV120" i="11"/>
  <c r="BV125" i="11" s="1"/>
  <c r="BW71" i="19"/>
  <c r="BW79" i="11" s="1"/>
  <c r="BV140" i="11"/>
  <c r="BV15" i="11" s="1"/>
  <c r="BW147" i="11" l="1"/>
  <c r="BV18" i="9"/>
  <c r="BW85" i="11"/>
  <c r="BW72" i="19"/>
  <c r="BV132" i="11"/>
  <c r="BV14" i="11"/>
  <c r="BV11" i="11"/>
  <c r="BV13" i="11" l="1"/>
  <c r="BV12" i="11"/>
  <c r="BW164" i="11"/>
  <c r="BW167" i="11" s="1"/>
  <c r="BW73" i="19"/>
  <c r="BW150" i="11"/>
  <c r="BW153" i="11" s="1"/>
  <c r="BW171" i="11" s="1"/>
  <c r="BW86" i="11"/>
  <c r="BW138" i="11"/>
  <c r="BX147" i="11" l="1"/>
  <c r="BW18" i="9"/>
  <c r="BW93" i="11"/>
  <c r="I111" i="12" a="1"/>
  <c r="I111" i="12" s="1"/>
  <c r="I113" i="12" s="1"/>
  <c r="BW140" i="11"/>
  <c r="BW128" i="11"/>
  <c r="BW120" i="11"/>
  <c r="BX71" i="19"/>
  <c r="BX79" i="11" s="1"/>
  <c r="BW98" i="11" l="1"/>
  <c r="I66" i="12" a="1"/>
  <c r="I66" i="12" s="1"/>
  <c r="BX72" i="19"/>
  <c r="BW130" i="11"/>
  <c r="I101" i="12" a="1"/>
  <c r="I101" i="12" s="1"/>
  <c r="I103" i="12" s="1"/>
  <c r="BW125" i="11"/>
  <c r="I93" i="12" a="1"/>
  <c r="I93" i="12" s="1"/>
  <c r="I98" i="12" s="1"/>
  <c r="BW114" i="11" l="1"/>
  <c r="BW15" i="11" s="1"/>
  <c r="I71" i="12" a="1"/>
  <c r="I71" i="12" s="1"/>
  <c r="I87" i="12" s="1"/>
  <c r="I15" i="12" s="1"/>
  <c r="I105" i="12"/>
  <c r="BW132" i="11"/>
  <c r="BW11" i="11"/>
  <c r="BW14" i="11"/>
  <c r="BX164" i="11"/>
  <c r="BX167" i="11" s="1"/>
  <c r="BX73" i="19"/>
  <c r="BX85" i="11"/>
  <c r="I11" i="12" l="1"/>
  <c r="I14" i="12"/>
  <c r="BX128" i="11"/>
  <c r="BX130" i="11" s="1"/>
  <c r="BX120" i="11"/>
  <c r="BX125" i="11" s="1"/>
  <c r="BY71" i="19"/>
  <c r="BY79" i="11" s="1"/>
  <c r="BW13" i="11"/>
  <c r="BW12" i="11"/>
  <c r="BX150" i="11"/>
  <c r="BX153" i="11" s="1"/>
  <c r="BX86" i="11"/>
  <c r="BX138" i="11"/>
  <c r="I13" i="12"/>
  <c r="I12" i="12"/>
  <c r="BX171" i="11" l="1"/>
  <c r="BX93" i="11"/>
  <c r="BX98" i="11" s="1"/>
  <c r="BX114" i="11" s="1"/>
  <c r="BY72" i="19"/>
  <c r="BX140" i="11"/>
  <c r="BX15" i="11" s="1"/>
  <c r="BX132" i="11"/>
  <c r="BX11" i="11"/>
  <c r="BX14" i="11"/>
  <c r="BY147" i="11" l="1"/>
  <c r="BX18" i="9"/>
  <c r="BX13" i="11"/>
  <c r="BX12" i="11"/>
  <c r="BY164" i="11"/>
  <c r="BY167" i="11" s="1"/>
  <c r="BY73" i="19"/>
  <c r="BY85" i="11"/>
  <c r="BY120" i="11" l="1"/>
  <c r="BY125" i="11" s="1"/>
  <c r="BY128" i="11"/>
  <c r="BY130" i="11" s="1"/>
  <c r="BZ71" i="19"/>
  <c r="BZ79" i="11" s="1"/>
  <c r="BY86" i="11"/>
  <c r="BY150" i="11"/>
  <c r="BY153" i="11" s="1"/>
  <c r="BY93" i="11" s="1"/>
  <c r="BY98" i="11" s="1"/>
  <c r="BY114" i="11" s="1"/>
  <c r="BY138" i="11"/>
  <c r="BY171" i="11" l="1"/>
  <c r="BY140" i="11"/>
  <c r="BY15" i="11" s="1"/>
  <c r="BZ72" i="19"/>
  <c r="BY132" i="11"/>
  <c r="BY11" i="11"/>
  <c r="BY14" i="11"/>
  <c r="BZ147" i="11" l="1"/>
  <c r="BY18" i="9"/>
  <c r="BY12" i="11"/>
  <c r="BY13" i="11"/>
  <c r="BZ164" i="11"/>
  <c r="BZ167" i="11" s="1"/>
  <c r="BZ73" i="19"/>
  <c r="BZ85" i="11"/>
  <c r="BZ128" i="11" l="1"/>
  <c r="BZ130" i="11" s="1"/>
  <c r="BZ120" i="11"/>
  <c r="BZ125" i="11" s="1"/>
  <c r="CA71" i="19"/>
  <c r="CA79" i="11" s="1"/>
  <c r="BZ150" i="11"/>
  <c r="BZ153" i="11" s="1"/>
  <c r="BZ171" i="11" s="1"/>
  <c r="BZ86" i="11"/>
  <c r="BZ138" i="11"/>
  <c r="CA147" i="11" l="1"/>
  <c r="BZ18" i="9"/>
  <c r="BZ93" i="11"/>
  <c r="BZ98" i="11" s="1"/>
  <c r="BZ114" i="11" s="1"/>
  <c r="BZ140" i="11"/>
  <c r="CA72" i="19"/>
  <c r="BZ132" i="11"/>
  <c r="BZ14" i="11"/>
  <c r="BZ11" i="11"/>
  <c r="BZ15" i="11" l="1"/>
  <c r="CA85" i="11"/>
  <c r="BZ12" i="11"/>
  <c r="BZ13" i="11"/>
  <c r="CA164" i="11"/>
  <c r="CA167" i="11" s="1"/>
  <c r="CA73" i="19"/>
  <c r="CA120" i="11" l="1"/>
  <c r="CA125" i="11" s="1"/>
  <c r="CA128" i="11"/>
  <c r="CA130" i="11" s="1"/>
  <c r="CB71" i="19"/>
  <c r="CB79" i="11" s="1"/>
  <c r="CA150" i="11"/>
  <c r="CA153" i="11" s="1"/>
  <c r="CA86" i="11"/>
  <c r="CA138" i="11"/>
  <c r="CA93" i="11" l="1"/>
  <c r="CA98" i="11" s="1"/>
  <c r="CA114" i="11" s="1"/>
  <c r="CA171" i="11"/>
  <c r="CB85" i="11"/>
  <c r="CB72" i="19"/>
  <c r="CB138" i="11"/>
  <c r="CA140" i="11"/>
  <c r="CA15" i="11" s="1"/>
  <c r="CA132" i="11"/>
  <c r="CA11" i="11"/>
  <c r="CA14" i="11"/>
  <c r="CA18" i="9" l="1"/>
  <c r="CB147" i="11"/>
  <c r="CA12" i="11"/>
  <c r="CA13" i="11"/>
  <c r="CB140" i="11"/>
  <c r="CB164" i="11"/>
  <c r="CB167" i="11" s="1"/>
  <c r="CB73" i="19"/>
  <c r="CB150" i="11"/>
  <c r="CB153" i="11" s="1"/>
  <c r="CB86" i="11"/>
  <c r="CB171" i="11" l="1"/>
  <c r="CB93" i="11"/>
  <c r="CB98" i="11" s="1"/>
  <c r="CB114" i="11" s="1"/>
  <c r="CB15" i="11" s="1"/>
  <c r="CB120" i="11"/>
  <c r="CB125" i="11" s="1"/>
  <c r="CB128" i="11"/>
  <c r="CB130" i="11" s="1"/>
  <c r="CC71" i="19"/>
  <c r="CC79" i="11" s="1"/>
  <c r="CB18" i="9" l="1"/>
  <c r="CC147" i="11"/>
  <c r="CC85" i="11"/>
  <c r="CC72" i="19"/>
  <c r="CB132" i="11"/>
  <c r="CB14" i="11"/>
  <c r="CB11" i="11"/>
  <c r="CC164" i="11" l="1"/>
  <c r="CC167" i="11" s="1"/>
  <c r="CC73" i="19"/>
  <c r="CB12" i="11"/>
  <c r="CB13" i="11"/>
  <c r="CC86" i="11"/>
  <c r="CC150" i="11"/>
  <c r="CC153" i="11" s="1"/>
  <c r="CC93" i="11" s="1"/>
  <c r="CC98" i="11" s="1"/>
  <c r="CC114" i="11" s="1"/>
  <c r="CC138" i="11"/>
  <c r="CC171" i="11" l="1"/>
  <c r="CC140" i="11"/>
  <c r="CC15" i="11" s="1"/>
  <c r="CC128" i="11"/>
  <c r="CC130" i="11" s="1"/>
  <c r="CC120" i="11"/>
  <c r="CC125" i="11" s="1"/>
  <c r="CD71" i="19"/>
  <c r="CD79" i="11" s="1"/>
  <c r="CC18" i="9" l="1"/>
  <c r="CD147" i="11"/>
  <c r="CD85" i="11"/>
  <c r="CD72" i="19"/>
  <c r="CC132" i="11"/>
  <c r="CC14" i="11"/>
  <c r="CC11" i="11"/>
  <c r="CC13" i="11" l="1"/>
  <c r="CC12" i="11"/>
  <c r="CD164" i="11"/>
  <c r="CD167" i="11" s="1"/>
  <c r="CD73" i="19"/>
  <c r="CD150" i="11"/>
  <c r="CD153" i="11" s="1"/>
  <c r="CD171" i="11" s="1"/>
  <c r="CD86" i="11"/>
  <c r="CD138" i="11"/>
  <c r="CE147" i="11" l="1"/>
  <c r="CD18" i="9"/>
  <c r="CD93" i="11"/>
  <c r="CD98" i="11" s="1"/>
  <c r="CD114" i="11" s="1"/>
  <c r="CD140" i="11"/>
  <c r="CD128" i="11"/>
  <c r="CD130" i="11" s="1"/>
  <c r="CD120" i="11"/>
  <c r="CD125" i="11" s="1"/>
  <c r="CE71" i="19"/>
  <c r="CE79" i="11" s="1"/>
  <c r="CD15" i="11" l="1"/>
  <c r="CD132" i="11"/>
  <c r="CD11" i="11"/>
  <c r="CD14" i="11"/>
  <c r="CE85" i="11"/>
  <c r="CE72" i="19"/>
  <c r="CE164" i="11" l="1"/>
  <c r="CE167" i="11" s="1"/>
  <c r="CE73" i="19"/>
  <c r="CE150" i="11"/>
  <c r="CE153" i="11" s="1"/>
  <c r="CE86" i="11"/>
  <c r="CE138" i="11"/>
  <c r="CD13" i="11"/>
  <c r="CD12" i="11"/>
  <c r="CE171" i="11" l="1"/>
  <c r="CE93" i="11"/>
  <c r="CE98" i="11" s="1"/>
  <c r="CE114" i="11" s="1"/>
  <c r="CE140" i="11"/>
  <c r="CE15" i="11" s="1"/>
  <c r="CE128" i="11"/>
  <c r="CE130" i="11" s="1"/>
  <c r="CE120" i="11"/>
  <c r="CE125" i="11" s="1"/>
  <c r="CF71" i="19"/>
  <c r="CF79" i="11" s="1"/>
  <c r="CE18" i="9" l="1"/>
  <c r="CF147" i="11"/>
  <c r="CF85" i="11"/>
  <c r="CF72" i="19"/>
  <c r="CE132" i="11"/>
  <c r="CE14" i="11"/>
  <c r="CE11" i="11"/>
  <c r="CE13" i="11" l="1"/>
  <c r="CE12" i="11"/>
  <c r="CF164" i="11"/>
  <c r="CF167" i="11" s="1"/>
  <c r="CF73" i="19"/>
  <c r="CF150" i="11"/>
  <c r="CF153" i="11" s="1"/>
  <c r="CF171" i="11" s="1"/>
  <c r="CF86" i="11"/>
  <c r="CF138" i="11"/>
  <c r="CG147" i="11" l="1"/>
  <c r="CF18" i="9"/>
  <c r="CF93" i="11"/>
  <c r="CF98" i="11" s="1"/>
  <c r="CF114" i="11" s="1"/>
  <c r="CF140" i="11"/>
  <c r="CF128" i="11"/>
  <c r="CF130" i="11" s="1"/>
  <c r="CF120" i="11"/>
  <c r="CF125" i="11" s="1"/>
  <c r="CG71" i="19"/>
  <c r="CG79" i="11" s="1"/>
  <c r="CF15" i="11" l="1"/>
  <c r="CF132" i="11"/>
  <c r="CF14" i="11"/>
  <c r="CF11" i="11"/>
  <c r="CG85" i="11"/>
  <c r="CG72" i="19"/>
  <c r="CG86" i="11" l="1"/>
  <c r="CG150" i="11"/>
  <c r="CG153" i="11" s="1"/>
  <c r="CG138" i="11"/>
  <c r="CG164" i="11"/>
  <c r="CG167" i="11" s="1"/>
  <c r="CG73" i="19"/>
  <c r="CF13" i="11"/>
  <c r="CF12" i="11"/>
  <c r="CG171" i="11" l="1"/>
  <c r="CG93" i="11"/>
  <c r="CG98" i="11" s="1"/>
  <c r="CG114" i="11" s="1"/>
  <c r="CG128" i="11"/>
  <c r="CG130" i="11" s="1"/>
  <c r="CG120" i="11"/>
  <c r="CG125" i="11" s="1"/>
  <c r="CH71" i="19"/>
  <c r="CH79" i="11" s="1"/>
  <c r="CG140" i="11"/>
  <c r="CG15" i="11" s="1"/>
  <c r="CH147" i="11" l="1"/>
  <c r="CG18" i="9"/>
  <c r="CH85" i="11"/>
  <c r="CH72" i="19"/>
  <c r="CG132" i="11"/>
  <c r="CG14" i="11"/>
  <c r="CG11" i="11"/>
  <c r="CG12" i="11" l="1"/>
  <c r="CG13" i="11"/>
  <c r="CH164" i="11"/>
  <c r="CH167" i="11" s="1"/>
  <c r="CH73" i="19"/>
  <c r="CH150" i="11"/>
  <c r="CH153" i="11" s="1"/>
  <c r="CH93" i="11" s="1"/>
  <c r="CH98" i="11" s="1"/>
  <c r="CH114" i="11" s="1"/>
  <c r="CH86" i="11"/>
  <c r="CH138" i="11"/>
  <c r="CH171" i="11" l="1"/>
  <c r="CH128" i="11"/>
  <c r="CH130" i="11" s="1"/>
  <c r="CH120" i="11"/>
  <c r="CH125" i="11" s="1"/>
  <c r="CI71" i="19"/>
  <c r="CI79" i="11" s="1"/>
  <c r="D50" i="12" s="1"/>
  <c r="D56" i="12" s="1"/>
  <c r="CH140" i="11"/>
  <c r="CH15" i="11" s="1"/>
  <c r="CI147" i="11" l="1"/>
  <c r="CH18" i="9"/>
  <c r="D57" i="12"/>
  <c r="D123" i="12"/>
  <c r="C11" i="13"/>
  <c r="C12" i="13" s="1"/>
  <c r="CH132" i="11"/>
  <c r="CH11" i="11"/>
  <c r="CH14" i="11"/>
  <c r="CI72" i="19"/>
  <c r="D126" i="12" l="1"/>
  <c r="CI164" i="11"/>
  <c r="CI167" i="11" s="1"/>
  <c r="CI73" i="19"/>
  <c r="CI85" i="11"/>
  <c r="F50" i="12"/>
  <c r="F56" i="12" s="1"/>
  <c r="G50" i="12"/>
  <c r="G56" i="12" s="1"/>
  <c r="H50" i="12"/>
  <c r="H56" i="12" s="1"/>
  <c r="I50" i="12"/>
  <c r="I56" i="12" s="1"/>
  <c r="J50" i="12"/>
  <c r="J56" i="12" s="1"/>
  <c r="CH12" i="11"/>
  <c r="CH13" i="11"/>
  <c r="I11" i="13" l="1"/>
  <c r="I12" i="13" s="1"/>
  <c r="J57" i="12"/>
  <c r="J123" i="12"/>
  <c r="J126" i="12" s="1"/>
  <c r="I123" i="12"/>
  <c r="I126" i="12" s="1"/>
  <c r="H11" i="13"/>
  <c r="H12" i="13" s="1"/>
  <c r="I57" i="12"/>
  <c r="F11" i="13"/>
  <c r="F12" i="13" s="1"/>
  <c r="G57" i="12"/>
  <c r="G123" i="12"/>
  <c r="G126" i="12" s="1"/>
  <c r="G11" i="13"/>
  <c r="G12" i="13" s="1"/>
  <c r="H57" i="12"/>
  <c r="H123" i="12"/>
  <c r="H126" i="12" s="1"/>
  <c r="CI150" i="11"/>
  <c r="CI153" i="11" s="1"/>
  <c r="CI86" i="11"/>
  <c r="CI138" i="11"/>
  <c r="E17" i="6" s="1"/>
  <c r="CI128" i="11"/>
  <c r="CI120" i="11"/>
  <c r="E11" i="13"/>
  <c r="E12" i="13" s="1"/>
  <c r="F57" i="12"/>
  <c r="F123" i="12"/>
  <c r="F126" i="12" s="1"/>
  <c r="D137" i="12"/>
  <c r="F137" i="12"/>
  <c r="F140" i="12" s="1"/>
  <c r="G137" i="12"/>
  <c r="G140" i="12" s="1"/>
  <c r="H137" i="12"/>
  <c r="H140" i="12" s="1"/>
  <c r="I137" i="12"/>
  <c r="I140" i="12" s="1"/>
  <c r="J137" i="12"/>
  <c r="J140" i="12" s="1"/>
  <c r="D140" i="12" l="1"/>
  <c r="D144" i="12" s="1"/>
  <c r="E120" i="12" s="1"/>
  <c r="E144" i="12" s="1"/>
  <c r="F120" i="12" s="1"/>
  <c r="F144" i="12" s="1"/>
  <c r="G120" i="12" s="1"/>
  <c r="G144" i="12" s="1"/>
  <c r="H120" i="12" s="1"/>
  <c r="H144" i="12" s="1"/>
  <c r="I120" i="12" s="1"/>
  <c r="I144" i="12" s="1"/>
  <c r="J120" i="12" s="1"/>
  <c r="J144" i="12" s="1"/>
  <c r="CI171" i="11"/>
  <c r="CI18" i="9" s="1"/>
  <c r="CI93" i="11"/>
  <c r="J111" i="12" a="1"/>
  <c r="J111" i="12" s="1"/>
  <c r="J113" i="12" s="1"/>
  <c r="CI140" i="11"/>
  <c r="CI130" i="11"/>
  <c r="J101" i="12" a="1"/>
  <c r="J101" i="12" s="1"/>
  <c r="J103" i="12" s="1"/>
  <c r="CI125" i="11"/>
  <c r="J93" i="12" a="1"/>
  <c r="J93" i="12" s="1"/>
  <c r="J98" i="12" s="1"/>
  <c r="J66" i="12" l="1" a="1"/>
  <c r="J66" i="12" s="1"/>
  <c r="CI98" i="11"/>
  <c r="J105" i="12"/>
  <c r="CI132" i="11"/>
  <c r="CI114" i="11" l="1"/>
  <c r="CI15" i="11" s="1"/>
  <c r="J71" i="12" a="1"/>
  <c r="J71" i="12" s="1"/>
  <c r="CI14" i="11"/>
  <c r="CI11" i="11"/>
  <c r="CI13" i="11"/>
  <c r="CI12" i="11"/>
  <c r="J13" i="12"/>
  <c r="J87" i="12" l="1"/>
  <c r="J11" i="12"/>
  <c r="J14" i="12"/>
  <c r="J15" i="12" l="1"/>
  <c r="J12" i="12"/>
</calcChain>
</file>

<file path=xl/sharedStrings.xml><?xml version="1.0" encoding="utf-8"?>
<sst xmlns="http://schemas.openxmlformats.org/spreadsheetml/2006/main" count="828" uniqueCount="373">
  <si>
    <t>Learn More</t>
  </si>
  <si>
    <t xml:space="preserve"> </t>
  </si>
  <si>
    <t>COLOR CODING</t>
  </si>
  <si>
    <t>Inputs/assumptions</t>
  </si>
  <si>
    <t>BLUE</t>
  </si>
  <si>
    <t>Inputs, or any hard-coded data, such as historical values, assumptions, and drivers.</t>
  </si>
  <si>
    <t>Formulas/results</t>
  </si>
  <si>
    <t>BLACK</t>
  </si>
  <si>
    <t>Formulas, calculations, or references deriving from inputs</t>
  </si>
  <si>
    <t>Historicals/Projections</t>
  </si>
  <si>
    <t>PURPLE</t>
  </si>
  <si>
    <t>Mix of Historical (inputs) and projected data</t>
  </si>
  <si>
    <t>CONTENTS</t>
  </si>
  <si>
    <t>Settings</t>
  </si>
  <si>
    <t>General settings for the financial model, including start date, currency, and taxes</t>
  </si>
  <si>
    <t>Team &amp; Salaries</t>
  </si>
  <si>
    <t>A summary of salaries and team members</t>
  </si>
  <si>
    <t>Assumptions</t>
  </si>
  <si>
    <t>Use this sheet to summarize the variables that directly affect the business projections</t>
  </si>
  <si>
    <t>Change Log (Hidden)</t>
  </si>
  <si>
    <t xml:space="preserve">This sheet logs changes made across previous versions of our financial model.                               </t>
  </si>
  <si>
    <t>Model Map (Hidden)</t>
  </si>
  <si>
    <t>Use this shee to store a workflow of your model, to allow others to read it easily.</t>
  </si>
  <si>
    <t>Cash Flow Charts</t>
  </si>
  <si>
    <t>A summary of P&amp;L charts, capital requirements and other KPIs relevant to the business</t>
  </si>
  <si>
    <t>Revenue KPIs</t>
  </si>
  <si>
    <t>Revenue growth metrics</t>
  </si>
  <si>
    <t>Data for Charts (Hidden)</t>
  </si>
  <si>
    <t>A sheet that collects data from across the model, to format it and summarize it to generate charts</t>
  </si>
  <si>
    <t>Data Inputs (Hidden)</t>
  </si>
  <si>
    <t>This sheet may be used optionally to input KPIs from external sources</t>
  </si>
  <si>
    <t>Cap Table</t>
  </si>
  <si>
    <t>Capitalization table including estimated Round A closing and exit scenarios</t>
  </si>
  <si>
    <t>FS-Annual</t>
  </si>
  <si>
    <t>Projected annual financial statements</t>
  </si>
  <si>
    <t>FS-Month</t>
  </si>
  <si>
    <t>Projected monthly financial statements</t>
  </si>
  <si>
    <t>Revenue</t>
  </si>
  <si>
    <t>Detailed monthly revenue assumptions &amp; projections</t>
  </si>
  <si>
    <t>COGS</t>
  </si>
  <si>
    <t>Detailed monthly cost of goods sold (COGS) assumptions &amp; projections</t>
  </si>
  <si>
    <t>SG&amp;A</t>
  </si>
  <si>
    <t>Detailed monthly selling, general &amp; administrative expenses (SG&amp;A) assumptions &amp; projections</t>
  </si>
  <si>
    <t>WK+CAPEX</t>
  </si>
  <si>
    <t>Detailed monthly working capital (WK) &amp; capital expenditures (CAPEX) assumptions &amp; projections</t>
  </si>
  <si>
    <t>BASIC STRUCTURE</t>
  </si>
  <si>
    <t>Format</t>
  </si>
  <si>
    <t>Input</t>
  </si>
  <si>
    <t>Notes</t>
  </si>
  <si>
    <t>GENERAL SETTINGS</t>
  </si>
  <si>
    <t>Company Name</t>
  </si>
  <si>
    <t>Currency</t>
  </si>
  <si>
    <t>USD</t>
  </si>
  <si>
    <t>Model Start Date</t>
  </si>
  <si>
    <t xml:space="preserve">Model can only start on calendar years. </t>
  </si>
  <si>
    <t>TAXES</t>
  </si>
  <si>
    <t>Corporate/Income Tax</t>
  </si>
  <si>
    <t>Income tax rate</t>
  </si>
  <si>
    <t>%</t>
  </si>
  <si>
    <t>Will be used to estimate the the annual tax payment, that will be added to FS-Month</t>
  </si>
  <si>
    <t>Fiscal Year</t>
  </si>
  <si>
    <t>Jan-Dec</t>
  </si>
  <si>
    <t>Tax Payment Month</t>
  </si>
  <si>
    <t>month</t>
  </si>
  <si>
    <t>VAT and Sales Tax</t>
  </si>
  <si>
    <t>Add VAT/Sales Tax on top of Revenue</t>
  </si>
  <si>
    <t>Yes</t>
  </si>
  <si>
    <t>CHARTS &amp; KPIs</t>
  </si>
  <si>
    <t>Spending Category 1</t>
  </si>
  <si>
    <t>Growth</t>
  </si>
  <si>
    <t>Spending Category 2</t>
  </si>
  <si>
    <t>Ops</t>
  </si>
  <si>
    <t>Spending Category 3</t>
  </si>
  <si>
    <t>R&amp;D</t>
  </si>
  <si>
    <t>Spending Category 4</t>
  </si>
  <si>
    <t>Legal</t>
  </si>
  <si>
    <t>Spending Category 5</t>
  </si>
  <si>
    <t>Other 1</t>
  </si>
  <si>
    <t>Spending Category 6</t>
  </si>
  <si>
    <t>Other 2</t>
  </si>
  <si>
    <t>Spending Category 7</t>
  </si>
  <si>
    <t>Other 3</t>
  </si>
  <si>
    <t>CAPITAL EXPENDITURES</t>
  </si>
  <si>
    <t>Automatically estimate new computer purchases for new employees</t>
  </si>
  <si>
    <t>Dropdown</t>
  </si>
  <si>
    <t>YES</t>
  </si>
  <si>
    <t>Price per computer</t>
  </si>
  <si>
    <t>TIME FOR ASSETS TO DEPRECIATE</t>
  </si>
  <si>
    <t>Computers</t>
  </si>
  <si>
    <t>Years</t>
  </si>
  <si>
    <t>Office Fixings</t>
  </si>
  <si>
    <t>Office furniture</t>
  </si>
  <si>
    <t>Telecom equipment</t>
  </si>
  <si>
    <t>Servers &amp; other tech infrastructure</t>
  </si>
  <si>
    <t>Other</t>
  </si>
  <si>
    <t>Inflation</t>
  </si>
  <si>
    <t>LOANS</t>
  </si>
  <si>
    <t>Add Loan Amount directly on the CAPEX Sheet</t>
  </si>
  <si>
    <t>Base Interest Rate</t>
  </si>
  <si>
    <t>Base Term</t>
  </si>
  <si>
    <t>months</t>
  </si>
  <si>
    <t>Round Name</t>
  </si>
  <si>
    <t>Round Type</t>
  </si>
  <si>
    <t>Amount</t>
  </si>
  <si>
    <t>REVENUE</t>
  </si>
  <si>
    <t>Cash Flow and Capital Requirements</t>
  </si>
  <si>
    <t>Month</t>
  </si>
  <si>
    <t>Current</t>
  </si>
  <si>
    <t>COGS + SG&amp;A Expenses</t>
  </si>
  <si>
    <t>staff</t>
  </si>
  <si>
    <t>cash reserves</t>
  </si>
  <si>
    <t>Capital Required
Month 1-18</t>
  </si>
  <si>
    <t>revenue</t>
  </si>
  <si>
    <t>gross profit</t>
  </si>
  <si>
    <t>burn rate</t>
  </si>
  <si>
    <t>Use of Funds | Months 1-18</t>
  </si>
  <si>
    <t>Use of Funds | This Month</t>
  </si>
  <si>
    <t>Capital Required
Month 1-36</t>
  </si>
  <si>
    <t>Cash in the Bank | 5-Year Projection</t>
  </si>
  <si>
    <t>Months to reach profitability</t>
  </si>
  <si>
    <t>Runway</t>
  </si>
  <si>
    <t>Monthly Revenue vs Expenses |  5-Year Projection</t>
  </si>
  <si>
    <t>last 12 months</t>
  </si>
  <si>
    <t>Data for Charts</t>
  </si>
  <si>
    <t>P&amp;L Bar Chart</t>
  </si>
  <si>
    <t>CAPEX</t>
  </si>
  <si>
    <t>Cash in the Bank Chart</t>
  </si>
  <si>
    <t>Cash in the Bank</t>
  </si>
  <si>
    <t>Use of Funds - first 18 months Chart</t>
  </si>
  <si>
    <t>Total</t>
  </si>
  <si>
    <t>Total Expenses</t>
  </si>
  <si>
    <t>First 18 Months</t>
  </si>
  <si>
    <t>Current Month</t>
  </si>
  <si>
    <t>KPI Charts</t>
  </si>
  <si>
    <t>New Capital</t>
  </si>
  <si>
    <t>Financial Statements- Monthly</t>
  </si>
  <si>
    <t>KEY INDICATORS</t>
  </si>
  <si>
    <t>The Current Ratio
 (Current Assets/Current Liabilities)</t>
  </si>
  <si>
    <t>The Debt Ratio 
(Total Liabilities/Total Assets)</t>
  </si>
  <si>
    <t>The Debt-to-Equity-Ratio 
(Total Liabilities/Total Shareholders' Equity)</t>
  </si>
  <si>
    <t>The Quick Ratio
(Current Assets - Inventories)/Current Liabilities</t>
  </si>
  <si>
    <t>The Equity Multiplier 
(Total Assets/Total Shareholders' Equity)</t>
  </si>
  <si>
    <t>INCOME STATEMENT</t>
  </si>
  <si>
    <t>Gross Profit</t>
  </si>
  <si>
    <t>Gross margin</t>
  </si>
  <si>
    <t>EBITDA</t>
  </si>
  <si>
    <t>EBITDA margin</t>
  </si>
  <si>
    <t>D&amp;A</t>
  </si>
  <si>
    <t>EBIT</t>
  </si>
  <si>
    <t>EBIT margin</t>
  </si>
  <si>
    <t>Interest expense</t>
  </si>
  <si>
    <t xml:space="preserve">Income Taxes </t>
  </si>
  <si>
    <t>VAT/Sales Tax</t>
  </si>
  <si>
    <t>Total Taxes</t>
  </si>
  <si>
    <t>Net income</t>
  </si>
  <si>
    <t>Net margin</t>
  </si>
  <si>
    <t>BALANCE SHEET</t>
  </si>
  <si>
    <t>ASSETS</t>
  </si>
  <si>
    <t xml:space="preserve">     Current Assets</t>
  </si>
  <si>
    <t xml:space="preserve">          Cash and Cash Equivalents</t>
  </si>
  <si>
    <t xml:space="preserve">          Inventory</t>
  </si>
  <si>
    <t xml:space="preserve">          Accounts Receivable</t>
  </si>
  <si>
    <t xml:space="preserve">          Prepaid Expenses</t>
  </si>
  <si>
    <t xml:space="preserve">          Short-Term Investments</t>
  </si>
  <si>
    <t xml:space="preserve">  Total Current Assets</t>
  </si>
  <si>
    <t xml:space="preserve">    Long-Term (Fixed) Assets</t>
  </si>
  <si>
    <t xml:space="preserve">          Long-Term Investments</t>
  </si>
  <si>
    <t xml:space="preserve">          Property </t>
  </si>
  <si>
    <t xml:space="preserve">          Equipment/PP&amp;E</t>
  </si>
  <si>
    <t xml:space="preserve">          Intangible Assets 
</t>
  </si>
  <si>
    <t xml:space="preserve">  Total Long-Term (Fixed) Assets</t>
  </si>
  <si>
    <t xml:space="preserve">     Other Assets</t>
  </si>
  <si>
    <t xml:space="preserve">          Deferred Income Tax</t>
  </si>
  <si>
    <t xml:space="preserve">          Bond Issue Costs</t>
  </si>
  <si>
    <t xml:space="preserve">          Prepaid Pension Costs</t>
  </si>
  <si>
    <t xml:space="preserve">          Other Assets</t>
  </si>
  <si>
    <t xml:space="preserve">  Total Other Assets</t>
  </si>
  <si>
    <t xml:space="preserve">  TOTAL ASSETS</t>
  </si>
  <si>
    <t xml:space="preserve">  LIABILITIES</t>
  </si>
  <si>
    <t xml:space="preserve">     Current Liabilities</t>
  </si>
  <si>
    <t xml:space="preserve">          Short-Term Debts</t>
  </si>
  <si>
    <t xml:space="preserve">          Wages Payable</t>
  </si>
  <si>
    <t xml:space="preserve">          Dividends Payable</t>
  </si>
  <si>
    <t xml:space="preserve">          Accounts Payable</t>
  </si>
  <si>
    <t xml:space="preserve">          Income Taxes Payable</t>
  </si>
  <si>
    <t xml:space="preserve">  Total Current Liabilities</t>
  </si>
  <si>
    <t xml:space="preserve">     Long-Term Liabilities</t>
  </si>
  <si>
    <t xml:space="preserve">          Long-Term Debts</t>
  </si>
  <si>
    <t xml:space="preserve">          Capital Lease Obligations</t>
  </si>
  <si>
    <t xml:space="preserve">  Total Long-Term Liabilities</t>
  </si>
  <si>
    <t xml:space="preserve">  TOTAL LIABILITIES</t>
  </si>
  <si>
    <t xml:space="preserve">  OWNER'S EQUITY</t>
  </si>
  <si>
    <t xml:space="preserve">          Contributed Capital (Funding Rounds)</t>
  </si>
  <si>
    <t xml:space="preserve">          Retained Earnings</t>
  </si>
  <si>
    <t xml:space="preserve">          Other Cash Investments</t>
  </si>
  <si>
    <t xml:space="preserve">  TOTAL OWNER'S EQUITY</t>
  </si>
  <si>
    <t>CASH FLOW</t>
  </si>
  <si>
    <t>Starting Cash Balance</t>
  </si>
  <si>
    <t>Operating Activities</t>
  </si>
  <si>
    <t xml:space="preserve">    Net income</t>
  </si>
  <si>
    <t xml:space="preserve">    (+) D&amp;A (Non-Cash Expense)</t>
  </si>
  <si>
    <t xml:space="preserve">    (-) Change in Working Capital</t>
  </si>
  <si>
    <t>Total Operating Cash Flow</t>
  </si>
  <si>
    <t>Investing Activities</t>
  </si>
  <si>
    <t xml:space="preserve">    (-) CAPEX</t>
  </si>
  <si>
    <t>Total Investing Cash Flow</t>
  </si>
  <si>
    <t>Financing Activities</t>
  </si>
  <si>
    <t xml:space="preserve">    (-) Dividends Paid to Investors</t>
  </si>
  <si>
    <t xml:space="preserve">    (-) Principal Repayments of Debt</t>
  </si>
  <si>
    <t xml:space="preserve">    (+) New Debt Issued - Loans</t>
  </si>
  <si>
    <t xml:space="preserve">    (+) Other Cash Injections</t>
  </si>
  <si>
    <t>ENDING CASH BALANCE</t>
  </si>
  <si>
    <t>Financial Statements- Annual</t>
  </si>
  <si>
    <t xml:space="preserve">    (+) D&amp;A</t>
  </si>
  <si>
    <t>Ending cash balance</t>
  </si>
  <si>
    <t>Pitch Deck Output</t>
  </si>
  <si>
    <t>Data Inputs</t>
  </si>
  <si>
    <t>CONSOLIDATED REVENUE</t>
  </si>
  <si>
    <t>TOTAL</t>
  </si>
  <si>
    <t>Taxes Collected</t>
  </si>
  <si>
    <t>Revenue Source 1</t>
  </si>
  <si>
    <t>Revenue Source 2</t>
  </si>
  <si>
    <t>Revenue Source 3</t>
  </si>
  <si>
    <t>Revenue Source 4</t>
  </si>
  <si>
    <t>Cost of Goods Sold</t>
  </si>
  <si>
    <t>Expense Category</t>
  </si>
  <si>
    <t>CONSOLIDATED COGS</t>
  </si>
  <si>
    <t>Total COGS</t>
  </si>
  <si>
    <t>Server/Infrastructure Costs</t>
  </si>
  <si>
    <t>AWS</t>
  </si>
  <si>
    <t>Intercom</t>
  </si>
  <si>
    <t>Service 3</t>
  </si>
  <si>
    <t>Service 4</t>
  </si>
  <si>
    <t>Service 5</t>
  </si>
  <si>
    <t>Service 6</t>
  </si>
  <si>
    <t>Service 7</t>
  </si>
  <si>
    <t>Service 8</t>
  </si>
  <si>
    <t>Service 9</t>
  </si>
  <si>
    <t>Service 10</t>
  </si>
  <si>
    <t>Service 11</t>
  </si>
  <si>
    <t>Service 12</t>
  </si>
  <si>
    <t>Service 13</t>
  </si>
  <si>
    <t>Payment Processing</t>
  </si>
  <si>
    <t>Service 1</t>
  </si>
  <si>
    <t>Service 2</t>
  </si>
  <si>
    <t>Other COGS</t>
  </si>
  <si>
    <t>Operating Expenses (SG&amp;A)</t>
  </si>
  <si>
    <t>Role</t>
  </si>
  <si>
    <t>Monthly Cost to Company</t>
  </si>
  <si>
    <t>Monthly Salary</t>
  </si>
  <si>
    <t>Annual Salary</t>
  </si>
  <si>
    <t>Payroll Taxes + Benefits</t>
  </si>
  <si>
    <t>Annual Increase</t>
  </si>
  <si>
    <t>First Hire</t>
  </si>
  <si>
    <t>Hires added per period</t>
  </si>
  <si>
    <t>How often are new hires added?</t>
  </si>
  <si>
    <t>Maximum Team</t>
  </si>
  <si>
    <t>Set to 0 if you would like to disable the position</t>
  </si>
  <si>
    <t>Operations</t>
  </si>
  <si>
    <t>CEO</t>
  </si>
  <si>
    <t>Never</t>
  </si>
  <si>
    <t>COO</t>
  </si>
  <si>
    <t>Office Manager</t>
  </si>
  <si>
    <t>Other 4</t>
  </si>
  <si>
    <t>Other 5</t>
  </si>
  <si>
    <t>Other 6</t>
  </si>
  <si>
    <t>Other 7</t>
  </si>
  <si>
    <t>Other 8</t>
  </si>
  <si>
    <t>Other 9</t>
  </si>
  <si>
    <t>Other 10</t>
  </si>
  <si>
    <t>Product</t>
  </si>
  <si>
    <t>CTO</t>
  </si>
  <si>
    <t>Annually</t>
  </si>
  <si>
    <t>VP of Product</t>
  </si>
  <si>
    <t>UI/UX</t>
  </si>
  <si>
    <t>Senior developers</t>
  </si>
  <si>
    <t>Junior developers</t>
  </si>
  <si>
    <t>Marketing &amp; Sales</t>
  </si>
  <si>
    <t>VP of Sales</t>
  </si>
  <si>
    <t>Senior Sales</t>
  </si>
  <si>
    <t>Junior Sales</t>
  </si>
  <si>
    <t>VP of Marketing/CMO</t>
  </si>
  <si>
    <t>Senior Marketing</t>
  </si>
  <si>
    <t>Junior Marketing</t>
  </si>
  <si>
    <t>Customer Support</t>
  </si>
  <si>
    <t>Head of Customer</t>
  </si>
  <si>
    <t>Senior Customer Support</t>
  </si>
  <si>
    <t>Junior Customer Support</t>
  </si>
  <si>
    <t>Headcount</t>
  </si>
  <si>
    <t>#</t>
  </si>
  <si>
    <t>Total Headcount</t>
  </si>
  <si>
    <t>CONSOLIDATED SG&amp;A</t>
  </si>
  <si>
    <t>Payroll</t>
  </si>
  <si>
    <t>Total Payroll</t>
  </si>
  <si>
    <t>Marketing &amp; Growth</t>
  </si>
  <si>
    <t>Platforms</t>
  </si>
  <si>
    <t>Mailchimp</t>
  </si>
  <si>
    <t>Hubspot</t>
  </si>
  <si>
    <t>Platform 3</t>
  </si>
  <si>
    <t>Platform 4</t>
  </si>
  <si>
    <t>Platform 5</t>
  </si>
  <si>
    <t>Platform 6</t>
  </si>
  <si>
    <t>Platform 7</t>
  </si>
  <si>
    <t>Platform 8</t>
  </si>
  <si>
    <t>Platform 9</t>
  </si>
  <si>
    <t>Platform 10</t>
  </si>
  <si>
    <t>Platform 11</t>
  </si>
  <si>
    <t>Platform 12</t>
  </si>
  <si>
    <t>Platform 13</t>
  </si>
  <si>
    <t>Platform 14</t>
  </si>
  <si>
    <t xml:space="preserve">Direct Response Campaigns </t>
  </si>
  <si>
    <t>Google Ads</t>
  </si>
  <si>
    <t>Campaign 2</t>
  </si>
  <si>
    <t>Campaign 3</t>
  </si>
  <si>
    <t xml:space="preserve">Brand Awareness Campaigns </t>
  </si>
  <si>
    <t>Facebook/Instagram</t>
  </si>
  <si>
    <t>Campaign 4</t>
  </si>
  <si>
    <t>Experiment Campaigns</t>
  </si>
  <si>
    <t>Campaign 1</t>
  </si>
  <si>
    <t>Total Marketing &amp; Growth</t>
  </si>
  <si>
    <t>Advisory &amp; Professional Services</t>
  </si>
  <si>
    <t xml:space="preserve">Recurring </t>
  </si>
  <si>
    <t>Professional</t>
  </si>
  <si>
    <t>Accounting</t>
  </si>
  <si>
    <t>Financial Model Workshop</t>
  </si>
  <si>
    <t>One-Time</t>
  </si>
  <si>
    <t>Total Advisory &amp; Prof</t>
  </si>
  <si>
    <t>Rent</t>
  </si>
  <si>
    <t>Office</t>
  </si>
  <si>
    <t>Equipment</t>
  </si>
  <si>
    <t>Total Rent</t>
  </si>
  <si>
    <t>Tech Support &amp; Services</t>
  </si>
  <si>
    <t>Slidebean</t>
  </si>
  <si>
    <t>Gmail</t>
  </si>
  <si>
    <t>Service 14</t>
  </si>
  <si>
    <t>Service 15</t>
  </si>
  <si>
    <t>Service 16</t>
  </si>
  <si>
    <t>Service 17</t>
  </si>
  <si>
    <t>Service 18</t>
  </si>
  <si>
    <t>Service 19</t>
  </si>
  <si>
    <t>Service 20</t>
  </si>
  <si>
    <t>Total Tech Support</t>
  </si>
  <si>
    <t>Insurance</t>
  </si>
  <si>
    <t>Employees</t>
  </si>
  <si>
    <t>Assets</t>
  </si>
  <si>
    <t>Total Insurance</t>
  </si>
  <si>
    <t>Utilities</t>
  </si>
  <si>
    <t>Power</t>
  </si>
  <si>
    <t>Internet</t>
  </si>
  <si>
    <t>Phone</t>
  </si>
  <si>
    <t>Water</t>
  </si>
  <si>
    <t>Total Utilities</t>
  </si>
  <si>
    <t>Other Expenses</t>
  </si>
  <si>
    <t>Bank Fees</t>
  </si>
  <si>
    <t>Travel</t>
  </si>
  <si>
    <t>Expense 3</t>
  </si>
  <si>
    <t>Expense 4</t>
  </si>
  <si>
    <t>Equity Capital Infections</t>
  </si>
  <si>
    <t>Loans</t>
  </si>
  <si>
    <t>New Loans</t>
  </si>
  <si>
    <t>EQUIPMENT/PP&amp;E</t>
  </si>
  <si>
    <t>Total Balance</t>
  </si>
  <si>
    <t>Inputs (Additional Purchases)</t>
  </si>
  <si>
    <t>CAPEX including repurchases</t>
  </si>
  <si>
    <t>Total CAPEX</t>
  </si>
  <si>
    <t>DEPRECIATION &amp; AMORTIZATION</t>
  </si>
  <si>
    <t>Depreciation</t>
  </si>
  <si>
    <t>Total D&amp;A</t>
  </si>
  <si>
    <t>Interest Payments</t>
  </si>
  <si>
    <t>Amortization</t>
  </si>
  <si>
    <t>Loans Principal</t>
  </si>
  <si>
    <t>F9 Finance</t>
  </si>
  <si>
    <r>
      <t xml:space="preserve">We use </t>
    </r>
    <r>
      <rPr>
        <b/>
        <sz val="11"/>
        <color rgb="FF000000"/>
        <rFont val="Tahoma"/>
        <family val="2"/>
      </rPr>
      <t xml:space="preserve">Model Maps </t>
    </r>
    <r>
      <rPr>
        <sz val="11"/>
        <color rgb="FF000000"/>
        <rFont val="Tahoma"/>
        <family val="2"/>
      </rPr>
      <t xml:space="preserve">to document the functionality of all our financial models. 
This map shows how all the spreadsheets in the model are interconnected.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</si>
</sst>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5" formatCode="&quot;$&quot;#,##0_);\(&quot;$&quot;#,##0\)"/>
    <numFmt numFmtId="7" formatCode="&quot;$&quot;#,##0.00_);\(&quot;$&quot;#,##0.00\)"/>
    <numFmt numFmtId="164" formatCode="&quot;$&quot;0&quot;/ton&quot;"/>
    <numFmt numFmtId="165" formatCode="0.0%"/>
    <numFmt numFmtId="167" formatCode="#,##0.0_);\(#,##0.0\)"/>
    <numFmt numFmtId="168" formatCode="mmm&quot;-&quot;yyyy"/>
    <numFmt numFmtId="169" formatCode="[$-409]mmmm\ d\,\ yyyy"/>
    <numFmt numFmtId="170" formatCode="_(&quot;$&quot;* #,##0_);_(&quot;$&quot;* \(#,##0\);_(&quot;$&quot;* &quot;-&quot;??_);_(@_)"/>
    <numFmt numFmtId="171" formatCode="[$-409]mmm\-yy"/>
    <numFmt numFmtId="172" formatCode="&quot;Month&quot;\ 0"/>
    <numFmt numFmtId="176" formatCode="yyyy"/>
    <numFmt numFmtId="177" formatCode="&quot;Year&quot;\ 0"/>
    <numFmt numFmtId="178" formatCode="#,##0.000_);\(#,##0.000\)"/>
    <numFmt numFmtId="179" formatCode="#,##0.00000_);\(#,##0.00000\)"/>
    <numFmt numFmtId="180" formatCode="_(* #,##0.000_);_(* \(#,##0.000\);_(* &quot;-&quot;_);_(@_)"/>
    <numFmt numFmtId="181" formatCode="#,##0.0000_);\(#,##0.0000\)"/>
  </numFmts>
  <fonts count="184">
    <font>
      <sz val="11"/>
      <color theme="1"/>
      <name val="Arial"/>
      <scheme val="minor"/>
    </font>
    <font>
      <sz val="11"/>
      <color theme="1"/>
      <name val="Open Sans"/>
    </font>
    <font>
      <sz val="11"/>
      <name val="Arial"/>
    </font>
    <font>
      <sz val="11"/>
      <color theme="1"/>
      <name val="Arial"/>
      <scheme val="minor"/>
    </font>
    <font>
      <b/>
      <sz val="12"/>
      <color theme="1"/>
      <name val="Open Sans"/>
    </font>
    <font>
      <sz val="12"/>
      <color theme="1"/>
      <name val="Open Sans"/>
    </font>
    <font>
      <sz val="12"/>
      <color theme="1"/>
      <name val="Consolas"/>
    </font>
    <font>
      <sz val="12"/>
      <color rgb="FFFFFFFF"/>
      <name val="Consolas"/>
    </font>
    <font>
      <sz val="11"/>
      <color theme="1"/>
      <name val="Consolas"/>
    </font>
    <font>
      <b/>
      <sz val="18"/>
      <color theme="1"/>
      <name val="Consolas"/>
    </font>
    <font>
      <sz val="11"/>
      <color theme="1"/>
      <name val="Open Sans"/>
    </font>
    <font>
      <sz val="11"/>
      <color rgb="FF000000"/>
      <name val="Open Sans"/>
    </font>
    <font>
      <sz val="11"/>
      <color theme="1"/>
      <name val="Consolas"/>
    </font>
    <font>
      <sz val="11"/>
      <color theme="1"/>
      <name val="Arial"/>
    </font>
    <font>
      <sz val="11"/>
      <color theme="1"/>
      <name val="&quot;Open Sans&quot;"/>
    </font>
    <font>
      <b/>
      <sz val="12"/>
      <color rgb="FFFFFFFF"/>
      <name val="Consolas"/>
    </font>
    <font>
      <b/>
      <sz val="18"/>
      <color rgb="FFFFFFFF"/>
      <name val="Consolas"/>
    </font>
    <font>
      <b/>
      <sz val="14"/>
      <color theme="1"/>
      <name val="Open Sans"/>
    </font>
    <font>
      <b/>
      <sz val="18"/>
      <color rgb="FF14425E"/>
      <name val="Consolas"/>
    </font>
    <font>
      <sz val="11"/>
      <color theme="4"/>
      <name val="Consolas"/>
    </font>
    <font>
      <b/>
      <sz val="11"/>
      <color theme="1"/>
      <name val="Open Sans"/>
    </font>
    <font>
      <sz val="11"/>
      <color rgb="FF1F497D"/>
      <name val="Open Sans"/>
    </font>
    <font>
      <b/>
      <sz val="11"/>
      <color theme="0"/>
      <name val="Open Sans"/>
    </font>
    <font>
      <b/>
      <sz val="11"/>
      <color rgb="FF000000"/>
      <name val="Open Sans"/>
    </font>
    <font>
      <b/>
      <sz val="12"/>
      <color rgb="FF000000"/>
      <name val="Consolas"/>
    </font>
    <font>
      <sz val="12"/>
      <color rgb="FF000000"/>
      <name val="Consolas"/>
    </font>
    <font>
      <b/>
      <sz val="12"/>
      <color rgb="FF14425E"/>
      <name val="Open Sans"/>
    </font>
    <font>
      <sz val="12"/>
      <color rgb="FF0B5394"/>
      <name val="Consolas"/>
    </font>
    <font>
      <b/>
      <sz val="11"/>
      <color rgb="FF14425E"/>
      <name val="Open Sans"/>
    </font>
    <font>
      <sz val="11"/>
      <color rgb="FF0B5394"/>
      <name val="Consolas"/>
    </font>
    <font>
      <sz val="11"/>
      <color rgb="FF316BE8"/>
      <name val="Consolas"/>
    </font>
    <font>
      <sz val="11"/>
      <color theme="6"/>
      <name val="Open Sans"/>
    </font>
    <font>
      <u/>
      <sz val="11"/>
      <color rgb="FF316BE8"/>
      <name val="Open Sans"/>
    </font>
    <font>
      <b/>
      <sz val="12"/>
      <color theme="0"/>
      <name val="Consolas"/>
    </font>
    <font>
      <b/>
      <i/>
      <sz val="14"/>
      <color rgb="FF000000"/>
      <name val="Arial"/>
    </font>
    <font>
      <sz val="14"/>
      <color rgb="FF000000"/>
      <name val="Arial"/>
    </font>
    <font>
      <sz val="11"/>
      <color rgb="FF000000"/>
      <name val="Arial"/>
      <scheme val="minor"/>
    </font>
    <font>
      <sz val="11"/>
      <color rgb="FF1F497D"/>
      <name val="Arial"/>
      <scheme val="minor"/>
    </font>
    <font>
      <b/>
      <sz val="14"/>
      <color rgb="FF000000"/>
      <name val="Arial"/>
    </font>
    <font>
      <sz val="18"/>
      <color rgb="FF000000"/>
      <name val="Consolas"/>
    </font>
    <font>
      <sz val="14"/>
      <color rgb="FF999999"/>
      <name val="Consolas"/>
    </font>
    <font>
      <b/>
      <sz val="18"/>
      <color rgb="FF000000"/>
      <name val="Consolas"/>
    </font>
    <font>
      <sz val="11"/>
      <color rgb="FF000000"/>
      <name val="Arial"/>
    </font>
    <font>
      <b/>
      <sz val="36"/>
      <color rgb="FF2EC4B6"/>
      <name val="Consolas"/>
    </font>
    <font>
      <sz val="10"/>
      <color rgb="FFCCCCCC"/>
      <name val="Arial"/>
    </font>
    <font>
      <sz val="8"/>
      <color rgb="FFCCCCCC"/>
      <name val="Arial"/>
    </font>
    <font>
      <sz val="12"/>
      <color rgb="FF000000"/>
      <name val="Open Sans"/>
    </font>
    <font>
      <b/>
      <u/>
      <sz val="11"/>
      <color theme="1"/>
      <name val="Consolas"/>
    </font>
    <font>
      <i/>
      <sz val="12"/>
      <color rgb="FF000000"/>
      <name val="Open Sans"/>
    </font>
    <font>
      <i/>
      <sz val="12"/>
      <color rgb="FFFFFFFF"/>
      <name val="Arial"/>
    </font>
    <font>
      <b/>
      <sz val="12"/>
      <color theme="0"/>
      <name val="Open Sans"/>
    </font>
    <font>
      <b/>
      <sz val="12"/>
      <color theme="9"/>
      <name val="Open Sans"/>
    </font>
    <font>
      <b/>
      <sz val="11"/>
      <color theme="1"/>
      <name val="Open Sans"/>
    </font>
    <font>
      <b/>
      <sz val="11"/>
      <color theme="1"/>
      <name val="&quot;Open Sans&quot;"/>
    </font>
    <font>
      <b/>
      <sz val="12"/>
      <color rgb="FFFFFFFF"/>
      <name val="Open Sans"/>
    </font>
    <font>
      <b/>
      <sz val="12"/>
      <color rgb="FF000000"/>
      <name val="Open Sans"/>
    </font>
    <font>
      <b/>
      <sz val="14"/>
      <color rgb="FF000000"/>
      <name val="Open Sans"/>
    </font>
    <font>
      <i/>
      <sz val="11"/>
      <color theme="1"/>
      <name val="Open Sans"/>
    </font>
    <font>
      <i/>
      <sz val="11"/>
      <color rgb="FF000000"/>
      <name val="Open Sans"/>
    </font>
    <font>
      <b/>
      <sz val="14"/>
      <color rgb="FF000000"/>
      <name val="&quot;Open Sans&quot;"/>
    </font>
    <font>
      <b/>
      <sz val="11"/>
      <color rgb="FFFFC000"/>
      <name val="&quot;Open Sans&quot;"/>
    </font>
    <font>
      <b/>
      <sz val="12"/>
      <color theme="1"/>
      <name val="&quot;Open Sans&quot;"/>
    </font>
    <font>
      <b/>
      <sz val="11"/>
      <color theme="7"/>
      <name val="&quot;Open Sans&quot;"/>
    </font>
    <font>
      <sz val="11"/>
      <color rgb="FFCCCCCC"/>
      <name val="Open Sans"/>
    </font>
    <font>
      <i/>
      <sz val="12"/>
      <color rgb="FF666666"/>
      <name val="Open Sans"/>
    </font>
    <font>
      <i/>
      <sz val="11"/>
      <color rgb="FF666666"/>
      <name val="Open Sans"/>
    </font>
    <font>
      <b/>
      <i/>
      <sz val="11"/>
      <color rgb="FF666666"/>
      <name val="Open Sans"/>
    </font>
    <font>
      <i/>
      <sz val="11"/>
      <color rgb="FF632423"/>
      <name val="Open Sans"/>
    </font>
    <font>
      <b/>
      <i/>
      <sz val="14"/>
      <color rgb="FF000000"/>
      <name val="Tahoma"/>
      <family val="2"/>
    </font>
    <font>
      <b/>
      <sz val="12"/>
      <color rgb="FF000000"/>
      <name val="Tahoma"/>
      <family val="2"/>
    </font>
    <font>
      <sz val="14"/>
      <color rgb="FF000000"/>
      <name val="Tahoma"/>
      <family val="2"/>
    </font>
    <font>
      <sz val="11"/>
      <color rgb="FF000000"/>
      <name val="Tahoma"/>
      <family val="2"/>
    </font>
    <font>
      <sz val="11"/>
      <color rgb="FF1F497D"/>
      <name val="Tahoma"/>
      <family val="2"/>
    </font>
    <font>
      <sz val="11"/>
      <color theme="1"/>
      <name val="Tahoma"/>
      <family val="2"/>
    </font>
    <font>
      <b/>
      <sz val="14"/>
      <color rgb="FF000000"/>
      <name val="Tahoma"/>
      <family val="2"/>
    </font>
    <font>
      <sz val="18"/>
      <color rgb="FF000000"/>
      <name val="Tahoma"/>
      <family val="2"/>
    </font>
    <font>
      <i/>
      <sz val="14"/>
      <color rgb="FF000000"/>
      <name val="Tahoma"/>
      <family val="2"/>
    </font>
    <font>
      <sz val="14"/>
      <color rgb="FF999999"/>
      <name val="Tahoma"/>
      <family val="2"/>
    </font>
    <font>
      <b/>
      <sz val="18"/>
      <color theme="1"/>
      <name val="Tahoma"/>
      <family val="2"/>
    </font>
    <font>
      <sz val="11"/>
      <name val="Tahoma"/>
      <family val="2"/>
    </font>
    <font>
      <b/>
      <sz val="18"/>
      <color rgb="FF000000"/>
      <name val="Tahoma"/>
      <family val="2"/>
    </font>
    <font>
      <b/>
      <sz val="24"/>
      <color theme="8"/>
      <name val="Tahoma"/>
      <family val="2"/>
    </font>
    <font>
      <b/>
      <sz val="18"/>
      <color theme="8"/>
      <name val="Tahoma"/>
      <family val="2"/>
    </font>
    <font>
      <b/>
      <sz val="12"/>
      <color rgb="FF999999"/>
      <name val="Tahoma"/>
      <family val="2"/>
    </font>
    <font>
      <b/>
      <sz val="18"/>
      <color theme="9"/>
      <name val="Tahoma"/>
      <family val="2"/>
    </font>
    <font>
      <b/>
      <sz val="24"/>
      <color rgb="FF2EC4B6"/>
      <name val="Tahoma"/>
      <family val="2"/>
    </font>
    <font>
      <b/>
      <sz val="18"/>
      <color rgb="FFFF9100"/>
      <name val="Tahoma"/>
      <family val="2"/>
    </font>
    <font>
      <sz val="12"/>
      <color rgb="FF666666"/>
      <name val="Tahoma"/>
      <family val="2"/>
    </font>
    <font>
      <b/>
      <sz val="18"/>
      <color rgb="FF2EC4B6"/>
      <name val="Tahoma"/>
      <family val="2"/>
    </font>
    <font>
      <b/>
      <sz val="18"/>
      <color theme="6"/>
      <name val="Tahoma"/>
      <family val="2"/>
    </font>
    <font>
      <sz val="12"/>
      <color rgb="FF000000"/>
      <name val="Tahoma"/>
      <family val="2"/>
    </font>
    <font>
      <b/>
      <sz val="20"/>
      <color theme="9"/>
      <name val="Tahoma"/>
      <family val="2"/>
    </font>
    <font>
      <sz val="12"/>
      <color theme="1"/>
      <name val="Tahoma"/>
      <family val="2"/>
    </font>
    <font>
      <sz val="14"/>
      <color theme="1"/>
      <name val="Tahoma"/>
      <family val="2"/>
    </font>
    <font>
      <sz val="14"/>
      <color rgb="FFFFFFFF"/>
      <name val="Tahoma"/>
      <family val="2"/>
    </font>
    <font>
      <b/>
      <sz val="14"/>
      <color rgb="FFFFFFFF"/>
      <name val="Tahoma"/>
      <family val="2"/>
    </font>
    <font>
      <sz val="11"/>
      <color rgb="FFFFFFFF"/>
      <name val="Tahoma"/>
      <family val="2"/>
    </font>
    <font>
      <sz val="14"/>
      <color theme="0"/>
      <name val="Tahoma"/>
      <family val="2"/>
    </font>
    <font>
      <b/>
      <sz val="12"/>
      <color rgb="FFFFFFFF"/>
      <name val="Tahoma"/>
      <family val="2"/>
    </font>
    <font>
      <sz val="14"/>
      <color rgb="FF7F7F7F"/>
      <name val="Tahoma"/>
      <family val="2"/>
    </font>
    <font>
      <b/>
      <sz val="18"/>
      <color rgb="FFFFFFFF"/>
      <name val="Tahoma"/>
      <family val="2"/>
    </font>
    <font>
      <b/>
      <sz val="14"/>
      <color theme="1"/>
      <name val="Tahoma"/>
      <family val="2"/>
    </font>
    <font>
      <b/>
      <sz val="14"/>
      <color theme="0"/>
      <name val="Tahoma"/>
      <family val="2"/>
    </font>
    <font>
      <b/>
      <sz val="18"/>
      <color rgb="FF14425E"/>
      <name val="Tahoma"/>
      <family val="2"/>
    </font>
    <font>
      <sz val="11"/>
      <color theme="4"/>
      <name val="Tahoma"/>
      <family val="2"/>
    </font>
    <font>
      <b/>
      <sz val="11"/>
      <color theme="4"/>
      <name val="Tahoma"/>
      <family val="2"/>
    </font>
    <font>
      <sz val="11"/>
      <color rgb="FF0B5394"/>
      <name val="Tahoma"/>
      <family val="2"/>
    </font>
    <font>
      <b/>
      <sz val="11"/>
      <color theme="1"/>
      <name val="Tahoma"/>
      <family val="2"/>
    </font>
    <font>
      <sz val="11"/>
      <color rgb="FF674EA7"/>
      <name val="Tahoma"/>
      <family val="2"/>
    </font>
    <font>
      <b/>
      <sz val="11"/>
      <color rgb="FF674EA7"/>
      <name val="Tahoma"/>
      <family val="2"/>
    </font>
    <font>
      <b/>
      <sz val="11"/>
      <color theme="0"/>
      <name val="Tahoma"/>
      <family val="2"/>
    </font>
    <font>
      <sz val="11"/>
      <color rgb="FF999999"/>
      <name val="Tahoma"/>
      <family val="2"/>
    </font>
    <font>
      <b/>
      <sz val="11"/>
      <color rgb="FF000000"/>
      <name val="Tahoma"/>
      <family val="2"/>
    </font>
    <font>
      <sz val="11"/>
      <color rgb="FFB7B7B7"/>
      <name val="Tahoma"/>
      <family val="2"/>
    </font>
    <font>
      <i/>
      <sz val="12"/>
      <color rgb="FF7F7F7F"/>
      <name val="Tahoma"/>
      <family val="2"/>
    </font>
    <font>
      <sz val="11"/>
      <color rgb="FF316BE8"/>
      <name val="Consolas"/>
      <family val="3"/>
    </font>
    <font>
      <b/>
      <sz val="12"/>
      <color rgb="FF14425E"/>
      <name val="Tahoma"/>
      <family val="2"/>
    </font>
    <font>
      <b/>
      <sz val="12"/>
      <color rgb="FF0B5394"/>
      <name val="Tahoma"/>
      <family val="2"/>
    </font>
    <font>
      <b/>
      <sz val="11"/>
      <color rgb="FF0B5394"/>
      <name val="Tahoma"/>
      <family val="2"/>
    </font>
    <font>
      <b/>
      <sz val="11"/>
      <color rgb="FFF9BE61"/>
      <name val="Tahoma"/>
      <family val="2"/>
    </font>
    <font>
      <sz val="12"/>
      <color theme="4"/>
      <name val="Tahoma"/>
      <family val="2"/>
    </font>
    <font>
      <b/>
      <sz val="12"/>
      <color theme="1"/>
      <name val="Tahoma"/>
      <family val="2"/>
    </font>
    <font>
      <b/>
      <sz val="12"/>
      <color theme="4"/>
      <name val="Tahoma"/>
      <family val="2"/>
    </font>
    <font>
      <sz val="12"/>
      <color rgb="FF316BE8"/>
      <name val="Tahoma"/>
      <family val="2"/>
    </font>
    <font>
      <b/>
      <sz val="18"/>
      <color theme="0"/>
      <name val="Tahoma"/>
      <family val="2"/>
    </font>
    <font>
      <b/>
      <sz val="12"/>
      <color theme="0"/>
      <name val="Tahoma"/>
      <family val="2"/>
    </font>
    <font>
      <i/>
      <sz val="12"/>
      <color rgb="FFFFFFFF"/>
      <name val="Tahoma"/>
      <family val="2"/>
    </font>
    <font>
      <sz val="11"/>
      <color rgb="FF316BE8"/>
      <name val="Tahoma"/>
      <family val="2"/>
    </font>
    <font>
      <i/>
      <sz val="12"/>
      <color rgb="FF000000"/>
      <name val="Tahoma"/>
      <family val="2"/>
    </font>
    <font>
      <b/>
      <sz val="12"/>
      <color theme="9"/>
      <name val="Tahoma"/>
      <family val="2"/>
    </font>
    <font>
      <i/>
      <sz val="11"/>
      <color theme="1"/>
      <name val="Tahoma"/>
      <family val="2"/>
    </font>
    <font>
      <i/>
      <sz val="11"/>
      <color rgb="FF000000"/>
      <name val="Tahoma"/>
      <family val="2"/>
    </font>
    <font>
      <b/>
      <sz val="11"/>
      <color theme="7"/>
      <name val="Tahoma"/>
      <family val="2"/>
    </font>
    <font>
      <sz val="9"/>
      <color theme="1"/>
      <name val="Tahoma"/>
      <family val="2"/>
    </font>
    <font>
      <b/>
      <sz val="18"/>
      <color theme="7"/>
      <name val="Tahoma"/>
      <family val="2"/>
    </font>
    <font>
      <sz val="11"/>
      <color theme="7"/>
      <name val="Tahoma"/>
      <family val="2"/>
    </font>
    <font>
      <b/>
      <sz val="11"/>
      <color rgb="FFFFC000"/>
      <name val="Tahoma"/>
      <family val="2"/>
    </font>
    <font>
      <sz val="12"/>
      <color theme="1"/>
      <name val="Consolas"/>
      <family val="3"/>
    </font>
    <font>
      <sz val="11"/>
      <color rgb="FFCCCCCC"/>
      <name val="Tahoma"/>
      <family val="2"/>
    </font>
    <font>
      <i/>
      <sz val="12"/>
      <color rgb="FF666666"/>
      <name val="Tahoma"/>
      <family val="2"/>
    </font>
    <font>
      <i/>
      <sz val="12"/>
      <color theme="1"/>
      <name val="Tahoma"/>
      <family val="2"/>
    </font>
    <font>
      <i/>
      <sz val="12"/>
      <color rgb="FF632423"/>
      <name val="Tahoma"/>
      <family val="2"/>
    </font>
    <font>
      <b/>
      <u/>
      <sz val="11"/>
      <color theme="1"/>
      <name val="Tahoma"/>
      <family val="2"/>
    </font>
    <font>
      <b/>
      <sz val="11"/>
      <color rgb="FFFFFFFF"/>
      <name val="Tahoma"/>
      <family val="2"/>
    </font>
    <font>
      <b/>
      <sz val="18"/>
      <color rgb="FF64D8C2"/>
      <name val="Tahoma"/>
      <family val="2"/>
    </font>
    <font>
      <b/>
      <sz val="18"/>
      <color rgb="FFFF506F"/>
      <name val="Tahoma"/>
      <family val="2"/>
    </font>
    <font>
      <sz val="18"/>
      <color theme="4"/>
      <name val="Tahoma"/>
      <family val="2"/>
    </font>
    <font>
      <b/>
      <sz val="18"/>
      <color rgb="FF3ABEFF"/>
      <name val="Tahoma"/>
      <family val="2"/>
    </font>
    <font>
      <b/>
      <sz val="18"/>
      <color rgb="FFFF3366"/>
      <name val="Tahoma"/>
      <family val="2"/>
    </font>
    <font>
      <sz val="12"/>
      <color rgb="FF0B5394"/>
      <name val="Tahoma"/>
      <family val="2"/>
    </font>
    <font>
      <i/>
      <sz val="12"/>
      <color rgb="FF0B5394"/>
      <name val="Tahoma"/>
      <family val="2"/>
    </font>
    <font>
      <b/>
      <u/>
      <sz val="12"/>
      <color rgb="FFFFFFFF"/>
      <name val="Tahoma"/>
      <family val="2"/>
    </font>
    <font>
      <sz val="12"/>
      <color rgb="FF7F7F7F"/>
      <name val="Tahoma"/>
      <family val="2"/>
    </font>
    <font>
      <u/>
      <sz val="11"/>
      <color theme="1"/>
      <name val="Tahoma"/>
      <family val="2"/>
    </font>
    <font>
      <b/>
      <sz val="11"/>
      <color rgb="FF64D8C2"/>
      <name val="Tahoma"/>
      <family val="2"/>
    </font>
    <font>
      <b/>
      <sz val="11"/>
      <color rgb="FFFF506F"/>
      <name val="Tahoma"/>
      <family val="2"/>
    </font>
    <font>
      <b/>
      <sz val="11"/>
      <color rgb="FF1F497D"/>
      <name val="Tahoma"/>
      <family val="2"/>
    </font>
    <font>
      <b/>
      <sz val="14"/>
      <color theme="6"/>
      <name val="Tahoma"/>
      <family val="2"/>
    </font>
    <font>
      <b/>
      <sz val="9"/>
      <color theme="1"/>
      <name val="Tahoma"/>
      <family val="2"/>
    </font>
    <font>
      <sz val="11"/>
      <color rgb="FF7F7F7F"/>
      <name val="Tahoma"/>
      <family val="2"/>
    </font>
    <font>
      <b/>
      <sz val="10"/>
      <color theme="0"/>
      <name val="Tahoma"/>
      <family val="2"/>
    </font>
    <font>
      <sz val="12"/>
      <color rgb="FF1F497D"/>
      <name val="Tahoma"/>
      <family val="2"/>
    </font>
    <font>
      <u/>
      <sz val="12"/>
      <color theme="1"/>
      <name val="Tahoma"/>
      <family val="2"/>
    </font>
    <font>
      <b/>
      <sz val="18"/>
      <color rgb="FF0B5394"/>
      <name val="Tahoma"/>
      <family val="2"/>
    </font>
    <font>
      <sz val="10"/>
      <color rgb="FFFFFFFF"/>
      <name val="Tahoma"/>
      <family val="2"/>
    </font>
    <font>
      <sz val="10"/>
      <color rgb="FF000000"/>
      <name val="Tahoma"/>
      <family val="2"/>
    </font>
    <font>
      <b/>
      <sz val="10"/>
      <color rgb="FF0B5394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rgb="FF999999"/>
      <name val="Tahoma"/>
      <family val="2"/>
    </font>
    <font>
      <u/>
      <sz val="12"/>
      <color rgb="FF0B5394"/>
      <name val="Tahoma"/>
      <family val="2"/>
    </font>
    <font>
      <sz val="12"/>
      <color rgb="FF999999"/>
      <name val="Tahoma"/>
      <family val="2"/>
    </font>
    <font>
      <b/>
      <sz val="10"/>
      <color rgb="FFFFFFFF"/>
      <name val="Tahoma"/>
      <family val="2"/>
    </font>
    <font>
      <b/>
      <u/>
      <sz val="12"/>
      <color theme="1"/>
      <name val="Tahoma"/>
      <family val="2"/>
    </font>
    <font>
      <b/>
      <u/>
      <sz val="12"/>
      <color rgb="FF000000"/>
      <name val="Tahoma"/>
      <family val="2"/>
    </font>
    <font>
      <u/>
      <sz val="18"/>
      <color theme="1"/>
      <name val="Tahoma"/>
      <family val="2"/>
    </font>
    <font>
      <b/>
      <sz val="11"/>
      <color rgb="FF3ABEFF"/>
      <name val="Tahoma"/>
      <family val="2"/>
    </font>
    <font>
      <u/>
      <sz val="11"/>
      <color rgb="FF000000"/>
      <name val="Tahoma"/>
      <family val="2"/>
    </font>
    <font>
      <u/>
      <sz val="11"/>
      <color rgb="FF0B5394"/>
      <name val="Tahoma"/>
      <family val="2"/>
    </font>
    <font>
      <u/>
      <sz val="11"/>
      <color rgb="FFFFFFFF"/>
      <name val="Tahoma"/>
      <family val="2"/>
    </font>
    <font>
      <b/>
      <sz val="11"/>
      <color rgb="FF316BE8"/>
      <name val="Tahoma"/>
      <family val="2"/>
    </font>
    <font>
      <b/>
      <sz val="18"/>
      <color rgb="FFF9BE61"/>
      <name val="Tahoma"/>
      <family val="2"/>
    </font>
    <font>
      <u/>
      <sz val="18"/>
      <color rgb="FFF9BE61"/>
      <name val="Tahoma"/>
      <family val="2"/>
    </font>
    <font>
      <sz val="18"/>
      <color rgb="FFF9BE61"/>
      <name val="Tahoma"/>
      <family val="2"/>
    </font>
  </fonts>
  <fills count="2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theme="4"/>
        <bgColor theme="4"/>
      </patternFill>
    </fill>
    <fill>
      <patternFill patternType="solid">
        <fgColor rgb="FFF8F8F8"/>
        <bgColor rgb="FFF8F8F8"/>
      </patternFill>
    </fill>
    <fill>
      <patternFill patternType="solid">
        <fgColor rgb="FF14425E"/>
        <bgColor rgb="FF14425E"/>
      </patternFill>
    </fill>
    <fill>
      <patternFill patternType="solid">
        <fgColor rgb="FF64D8C2"/>
        <bgColor rgb="FF64D8C2"/>
      </patternFill>
    </fill>
    <fill>
      <patternFill patternType="solid">
        <fgColor rgb="FFFF506F"/>
        <bgColor rgb="FFFF506F"/>
      </patternFill>
    </fill>
    <fill>
      <patternFill patternType="solid">
        <fgColor theme="8"/>
        <bgColor theme="8"/>
      </patternFill>
    </fill>
    <fill>
      <patternFill patternType="solid">
        <fgColor rgb="FFFFE066"/>
        <bgColor rgb="FFFFE066"/>
      </patternFill>
    </fill>
    <fill>
      <patternFill patternType="solid">
        <fgColor rgb="FF1F497D"/>
        <bgColor rgb="FF1F497D"/>
      </patternFill>
    </fill>
    <fill>
      <patternFill patternType="solid">
        <fgColor rgb="FF00B0F0"/>
        <bgColor rgb="FF00B0F0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theme="0"/>
      </patternFill>
    </fill>
    <fill>
      <patternFill patternType="solid">
        <fgColor theme="9"/>
        <bgColor theme="9"/>
      </patternFill>
    </fill>
    <fill>
      <patternFill patternType="solid">
        <fgColor rgb="FF3ABEFF"/>
        <bgColor rgb="FF3ABEFF"/>
      </patternFill>
    </fill>
    <fill>
      <patternFill patternType="solid">
        <fgColor rgb="FF80D5FF"/>
        <bgColor rgb="FF80D5FF"/>
      </patternFill>
    </fill>
    <fill>
      <patternFill patternType="solid">
        <fgColor rgb="FFC0EFE6"/>
        <bgColor rgb="FFC0EFE6"/>
      </patternFill>
    </fill>
    <fill>
      <patternFill patternType="solid">
        <fgColor theme="7"/>
        <bgColor theme="7"/>
      </patternFill>
    </fill>
    <fill>
      <patternFill patternType="solid">
        <fgColor rgb="FFF993A8"/>
        <bgColor rgb="FFF993A8"/>
      </patternFill>
    </fill>
    <fill>
      <patternFill patternType="solid">
        <fgColor rgb="FFC7EDFF"/>
        <bgColor rgb="FFC7EDFF"/>
      </patternFill>
    </fill>
    <fill>
      <patternFill patternType="solid">
        <fgColor rgb="FFAAC1D4"/>
        <bgColor rgb="FFAAC1D4"/>
      </patternFill>
    </fill>
    <fill>
      <patternFill patternType="solid">
        <fgColor theme="6"/>
        <bgColor theme="6"/>
      </patternFill>
    </fill>
    <fill>
      <patternFill patternType="solid">
        <fgColor theme="5"/>
        <bgColor theme="5"/>
      </patternFill>
    </fill>
  </fills>
  <borders count="99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/>
      <bottom/>
      <diagonal/>
    </border>
    <border>
      <left/>
      <right/>
      <top/>
      <bottom style="medium">
        <color rgb="FF14425E"/>
      </bottom>
      <diagonal/>
    </border>
    <border>
      <left/>
      <right/>
      <top/>
      <bottom/>
      <diagonal/>
    </border>
    <border>
      <left/>
      <right style="medium">
        <color rgb="FFBFBFBF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F3F3F3"/>
      </left>
      <right style="thin">
        <color rgb="FFF3F3F3"/>
      </right>
      <top style="thin">
        <color rgb="FFF3F3F3"/>
      </top>
      <bottom style="thin">
        <color rgb="FFF3F3F3"/>
      </bottom>
      <diagonal/>
    </border>
    <border>
      <left style="thin">
        <color rgb="FFF3F3F3"/>
      </left>
      <right style="thin">
        <color rgb="FFF3F3F3"/>
      </right>
      <top style="thin">
        <color rgb="FFF3F3F3"/>
      </top>
      <bottom/>
      <diagonal/>
    </border>
    <border>
      <left style="thin">
        <color rgb="FFF3F3F3"/>
      </left>
      <right/>
      <top style="thin">
        <color rgb="FFF3F3F3"/>
      </top>
      <bottom style="thin">
        <color rgb="FFF3F3F3"/>
      </bottom>
      <diagonal/>
    </border>
    <border>
      <left/>
      <right style="thin">
        <color rgb="FFF3F3F3"/>
      </right>
      <top style="thin">
        <color rgb="FFF3F3F3"/>
      </top>
      <bottom style="thin">
        <color rgb="FFF3F3F3"/>
      </bottom>
      <diagonal/>
    </border>
    <border>
      <left style="thin">
        <color rgb="FFF3F3F3"/>
      </left>
      <right style="thin">
        <color rgb="FFF3F3F3"/>
      </right>
      <top/>
      <bottom style="thin">
        <color rgb="FFF3F3F3"/>
      </bottom>
      <diagonal/>
    </border>
    <border>
      <left style="thin">
        <color rgb="FFF3F3F3"/>
      </left>
      <right/>
      <top style="thin">
        <color rgb="FFF3F3F3"/>
      </top>
      <bottom/>
      <diagonal/>
    </border>
    <border>
      <left/>
      <right/>
      <top style="thin">
        <color rgb="FFF3F3F3"/>
      </top>
      <bottom style="thin">
        <color rgb="FFF3F3F3"/>
      </bottom>
      <diagonal/>
    </border>
    <border>
      <left style="thin">
        <color rgb="FFF3F3F3"/>
      </left>
      <right/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3F3F3"/>
      </left>
      <right/>
      <top/>
      <bottom style="thin">
        <color rgb="FFF3F3F3"/>
      </bottom>
      <diagonal/>
    </border>
    <border>
      <left/>
      <right/>
      <top/>
      <bottom style="thin">
        <color rgb="FFF3F3F3"/>
      </bottom>
      <diagonal/>
    </border>
    <border>
      <left style="thin">
        <color rgb="FFF3F3F3"/>
      </left>
      <right style="thin">
        <color rgb="FFF3F3F3"/>
      </right>
      <top/>
      <bottom/>
      <diagonal/>
    </border>
    <border>
      <left/>
      <right/>
      <top style="thin">
        <color rgb="FFF3F3F3"/>
      </top>
      <bottom/>
      <diagonal/>
    </border>
    <border>
      <left/>
      <right style="thin">
        <color rgb="FFEFEFEF"/>
      </right>
      <top/>
      <bottom style="thin">
        <color rgb="FFEFEFEF"/>
      </bottom>
      <diagonal/>
    </border>
    <border>
      <left/>
      <right style="thin">
        <color rgb="FFEFEFEF"/>
      </right>
      <top style="thin">
        <color rgb="FFEFEFEF"/>
      </top>
      <bottom style="thin">
        <color rgb="FFEFEFEF"/>
      </bottom>
      <diagonal/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  <diagonal/>
    </border>
    <border>
      <left style="thin">
        <color rgb="FFEFEFEF"/>
      </left>
      <right/>
      <top style="thin">
        <color rgb="FFEFEFEF"/>
      </top>
      <bottom style="thin">
        <color rgb="FFEFEFEF"/>
      </bottom>
      <diagonal/>
    </border>
    <border>
      <left/>
      <right style="thin">
        <color rgb="FFEFEFEF"/>
      </right>
      <top style="thin">
        <color rgb="FFEFEFEF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n">
        <color rgb="FF000000"/>
      </bottom>
      <diagonal/>
    </border>
    <border>
      <left/>
      <right style="thick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/>
      <diagonal/>
    </border>
    <border>
      <left/>
      <right/>
      <top/>
      <bottom/>
      <diagonal/>
    </border>
    <border>
      <left/>
      <right style="thick">
        <color rgb="FF000000"/>
      </right>
      <top/>
      <bottom style="medium">
        <color rgb="FF14425E"/>
      </bottom>
      <diagonal/>
    </border>
    <border>
      <left/>
      <right style="thick">
        <color rgb="FF14425E"/>
      </right>
      <top/>
      <bottom/>
      <diagonal/>
    </border>
    <border>
      <left/>
      <right/>
      <top style="thin">
        <color rgb="FF000000"/>
      </top>
      <bottom/>
      <diagonal/>
    </border>
    <border>
      <left style="thick">
        <color rgb="FF14425E"/>
      </left>
      <right/>
      <top style="thin">
        <color rgb="FF000000"/>
      </top>
      <bottom/>
      <diagonal/>
    </border>
    <border>
      <left style="thick">
        <color rgb="FF14425E"/>
      </left>
      <right/>
      <top/>
      <bottom/>
      <diagonal/>
    </border>
    <border>
      <left style="thick">
        <color rgb="FF14425E"/>
      </left>
      <right/>
      <top/>
      <bottom style="thin">
        <color rgb="FF000000"/>
      </bottom>
      <diagonal/>
    </border>
    <border>
      <left/>
      <right/>
      <top/>
      <bottom style="thick">
        <color rgb="FFFFC000"/>
      </bottom>
      <diagonal/>
    </border>
    <border>
      <left/>
      <right style="thick">
        <color rgb="FF000000"/>
      </right>
      <top/>
      <bottom style="thick">
        <color rgb="FFFFC000"/>
      </bottom>
      <diagonal/>
    </border>
    <border>
      <left style="thick">
        <color rgb="FF000000"/>
      </left>
      <right/>
      <top/>
      <bottom/>
      <diagonal/>
    </border>
    <border>
      <left/>
      <right/>
      <top/>
      <bottom style="thin">
        <color rgb="FF14425E"/>
      </bottom>
      <diagonal/>
    </border>
    <border>
      <left/>
      <right style="thick">
        <color rgb="FF000000"/>
      </right>
      <top/>
      <bottom style="thin">
        <color rgb="FF14425E"/>
      </bottom>
      <diagonal/>
    </border>
    <border>
      <left style="thin">
        <color rgb="FFAAC1D4"/>
      </left>
      <right/>
      <top/>
      <bottom/>
      <diagonal/>
    </border>
    <border>
      <left style="thin">
        <color rgb="FFAAC1D4"/>
      </left>
      <right/>
      <top/>
      <bottom style="thin">
        <color rgb="FF14425E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/>
      <right style="medium">
        <color rgb="FF1F497D"/>
      </right>
      <top/>
      <bottom/>
      <diagonal/>
    </border>
    <border>
      <left/>
      <right/>
      <top/>
      <bottom style="medium">
        <color rgb="FF64D8C2"/>
      </bottom>
      <diagonal/>
    </border>
    <border>
      <left/>
      <right style="medium">
        <color rgb="FF1F497D"/>
      </right>
      <top/>
      <bottom style="medium">
        <color rgb="FF64D8C2"/>
      </bottom>
      <diagonal/>
    </border>
    <border>
      <left/>
      <right/>
      <top/>
      <bottom style="medium">
        <color rgb="FF3ABEFF"/>
      </bottom>
      <diagonal/>
    </border>
    <border>
      <left/>
      <right style="medium">
        <color rgb="FF1F497D"/>
      </right>
      <top/>
      <bottom style="medium">
        <color rgb="FF3ABEFF"/>
      </bottom>
      <diagonal/>
    </border>
    <border>
      <left/>
      <right/>
      <top/>
      <bottom style="medium">
        <color rgb="FFFF3366"/>
      </bottom>
      <diagonal/>
    </border>
    <border>
      <left/>
      <right style="medium">
        <color rgb="FF1F497D"/>
      </right>
      <top/>
      <bottom style="medium">
        <color rgb="FFFF3366"/>
      </bottom>
      <diagonal/>
    </border>
    <border>
      <left/>
      <right style="thick">
        <color rgb="FF3ABEFF"/>
      </right>
      <top/>
      <bottom/>
      <diagonal/>
    </border>
    <border>
      <left style="thick">
        <color rgb="FF3ABEFF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dotted">
        <color rgb="FF000000"/>
      </left>
      <right/>
      <top/>
      <bottom/>
      <diagonal/>
    </border>
    <border>
      <left/>
      <right/>
      <top/>
      <bottom style="medium">
        <color rgb="FFFF506F"/>
      </bottom>
      <diagonal/>
    </border>
    <border>
      <left style="thin">
        <color rgb="FF3ABEFF"/>
      </left>
      <right style="thin">
        <color rgb="FF3ABEFF"/>
      </right>
      <top style="thin">
        <color rgb="FF3ABEFF"/>
      </top>
      <bottom style="thin">
        <color rgb="FF3ABEFF"/>
      </bottom>
      <diagonal/>
    </border>
    <border>
      <left style="thin">
        <color rgb="FF3ABE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rgb="FFFFFFFF"/>
      </left>
      <right/>
      <top style="thin">
        <color rgb="FFFFFFFF"/>
      </top>
      <bottom style="medium">
        <color rgb="FFFFFFFF"/>
      </bottom>
      <diagonal/>
    </border>
    <border>
      <left/>
      <right style="medium">
        <color rgb="FFFFFFFF"/>
      </right>
      <top style="thin">
        <color rgb="FFFFFFFF"/>
      </top>
      <bottom style="medium">
        <color rgb="FFFFFFFF"/>
      </bottom>
      <diagonal/>
    </border>
    <border>
      <left/>
      <right/>
      <top/>
      <bottom style="thin">
        <color rgb="FFBFBFBF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 style="thick">
        <color rgb="FF3ABEFF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 style="thin">
        <color rgb="FFF9BE61"/>
      </right>
      <top/>
      <bottom/>
      <diagonal/>
    </border>
    <border>
      <left/>
      <right style="thin">
        <color rgb="FFF9BE61"/>
      </right>
      <top/>
      <bottom/>
      <diagonal/>
    </border>
    <border>
      <left/>
      <right style="thin">
        <color rgb="FFF9BE61"/>
      </right>
      <top/>
      <bottom/>
      <diagonal/>
    </border>
    <border>
      <left/>
      <right style="thin">
        <color rgb="FFF9BE61"/>
      </right>
      <top/>
      <bottom/>
      <diagonal/>
    </border>
    <border>
      <left/>
      <right/>
      <top/>
      <bottom style="medium">
        <color rgb="FFFFE066"/>
      </bottom>
      <diagonal/>
    </border>
    <border>
      <left/>
      <right style="thin">
        <color rgb="FFF9BE61"/>
      </right>
      <top/>
      <bottom style="medium">
        <color rgb="FFFFE066"/>
      </bottom>
      <diagonal/>
    </border>
    <border>
      <left/>
      <right style="thin">
        <color rgb="FFF9BE61"/>
      </right>
      <top style="thin">
        <color rgb="FF000000"/>
      </top>
      <bottom/>
      <diagonal/>
    </border>
    <border>
      <left style="thin">
        <color rgb="FFF9BE61"/>
      </left>
      <right/>
      <top/>
      <bottom/>
      <diagonal/>
    </border>
    <border>
      <left style="thin">
        <color rgb="FFF9BE61"/>
      </left>
      <right/>
      <top/>
      <bottom style="thin">
        <color rgb="FF000000"/>
      </bottom>
      <diagonal/>
    </border>
    <border>
      <left/>
      <right style="thin">
        <color rgb="FFF9BE61"/>
      </right>
      <top style="thin">
        <color rgb="FF000000"/>
      </top>
      <bottom/>
      <diagonal/>
    </border>
  </borders>
  <cellStyleXfs count="1">
    <xf numFmtId="0" fontId="0" fillId="0" borderId="0"/>
  </cellStyleXfs>
  <cellXfs count="994">
    <xf numFmtId="0" fontId="0" fillId="0" borderId="0" xfId="0"/>
    <xf numFmtId="0" fontId="3" fillId="2" borderId="1" xfId="0" applyFont="1" applyFill="1" applyBorder="1"/>
    <xf numFmtId="0" fontId="8" fillId="0" borderId="0" xfId="0" applyFont="1" applyAlignment="1">
      <alignment vertical="center"/>
    </xf>
    <xf numFmtId="3" fontId="18" fillId="0" borderId="13" xfId="0" applyNumberFormat="1" applyFont="1" applyBorder="1"/>
    <xf numFmtId="3" fontId="18" fillId="0" borderId="13" xfId="0" applyNumberFormat="1" applyFont="1" applyBorder="1" applyAlignment="1">
      <alignment horizontal="center"/>
    </xf>
    <xf numFmtId="3" fontId="10" fillId="0" borderId="0" xfId="0" applyNumberFormat="1" applyFont="1"/>
    <xf numFmtId="37" fontId="11" fillId="0" borderId="0" xfId="0" applyNumberFormat="1" applyFont="1"/>
    <xf numFmtId="37" fontId="10" fillId="0" borderId="0" xfId="0" applyNumberFormat="1" applyFont="1"/>
    <xf numFmtId="3" fontId="5" fillId="0" borderId="0" xfId="0" applyNumberFormat="1" applyFont="1"/>
    <xf numFmtId="3" fontId="10" fillId="0" borderId="0" xfId="0" applyNumberFormat="1" applyFont="1" applyAlignment="1">
      <alignment horizontal="center"/>
    </xf>
    <xf numFmtId="3" fontId="24" fillId="0" borderId="0" xfId="0" applyNumberFormat="1" applyFont="1" applyAlignment="1">
      <alignment horizontal="lef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left" wrapText="1"/>
    </xf>
    <xf numFmtId="3" fontId="26" fillId="0" borderId="0" xfId="0" applyNumberFormat="1" applyFont="1"/>
    <xf numFmtId="0" fontId="5" fillId="0" borderId="0" xfId="0" applyFont="1" applyAlignment="1">
      <alignment horizontal="right"/>
    </xf>
    <xf numFmtId="165" fontId="27" fillId="0" borderId="0" xfId="0" applyNumberFormat="1" applyFont="1" applyAlignment="1">
      <alignment horizontal="center" vertical="center"/>
    </xf>
    <xf numFmtId="0" fontId="5" fillId="0" borderId="0" xfId="0" applyFont="1" applyAlignment="1">
      <alignment wrapText="1"/>
    </xf>
    <xf numFmtId="3" fontId="16" fillId="11" borderId="15" xfId="0" applyNumberFormat="1" applyFont="1" applyFill="1" applyBorder="1"/>
    <xf numFmtId="3" fontId="6" fillId="11" borderId="0" xfId="0" applyNumberFormat="1" applyFont="1" applyFill="1"/>
    <xf numFmtId="3" fontId="6" fillId="11" borderId="0" xfId="0" applyNumberFormat="1" applyFont="1" applyFill="1" applyAlignment="1">
      <alignment vertical="center"/>
    </xf>
    <xf numFmtId="3" fontId="6" fillId="11" borderId="0" xfId="0" applyNumberFormat="1" applyFont="1" applyFill="1" applyAlignment="1">
      <alignment wrapText="1"/>
    </xf>
    <xf numFmtId="3" fontId="28" fillId="0" borderId="0" xfId="0" applyNumberFormat="1" applyFont="1"/>
    <xf numFmtId="0" fontId="10" fillId="0" borderId="0" xfId="0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10" fillId="0" borderId="0" xfId="0" applyFont="1" applyAlignment="1">
      <alignment wrapText="1"/>
    </xf>
    <xf numFmtId="3" fontId="11" fillId="0" borderId="0" xfId="0" applyNumberFormat="1" applyFont="1"/>
    <xf numFmtId="0" fontId="19" fillId="0" borderId="16" xfId="0" applyFont="1" applyBorder="1" applyAlignment="1">
      <alignment horizontal="center" vertical="center"/>
    </xf>
    <xf numFmtId="14" fontId="30" fillId="0" borderId="16" xfId="0" applyNumberFormat="1" applyFont="1" applyBorder="1" applyAlignment="1">
      <alignment horizontal="center" vertical="center"/>
    </xf>
    <xf numFmtId="14" fontId="11" fillId="0" borderId="0" xfId="0" applyNumberFormat="1" applyFont="1"/>
    <xf numFmtId="37" fontId="19" fillId="0" borderId="16" xfId="0" applyNumberFormat="1" applyFont="1" applyBorder="1" applyAlignment="1">
      <alignment horizontal="center" vertical="center"/>
    </xf>
    <xf numFmtId="10" fontId="11" fillId="0" borderId="0" xfId="0" applyNumberFormat="1" applyFont="1"/>
    <xf numFmtId="0" fontId="11" fillId="0" borderId="0" xfId="0" applyFont="1" applyAlignment="1">
      <alignment wrapText="1"/>
    </xf>
    <xf numFmtId="9" fontId="19" fillId="0" borderId="0" xfId="0" applyNumberFormat="1" applyFont="1" applyAlignment="1">
      <alignment horizontal="center" vertical="center"/>
    </xf>
    <xf numFmtId="3" fontId="16" fillId="11" borderId="0" xfId="0" applyNumberFormat="1" applyFont="1" applyFill="1"/>
    <xf numFmtId="3" fontId="7" fillId="11" borderId="0" xfId="0" applyNumberFormat="1" applyFont="1" applyFill="1" applyAlignment="1">
      <alignment vertical="center" wrapText="1"/>
    </xf>
    <xf numFmtId="3" fontId="23" fillId="0" borderId="0" xfId="0" applyNumberFormat="1" applyFont="1"/>
    <xf numFmtId="9" fontId="19" fillId="0" borderId="16" xfId="0" applyNumberFormat="1" applyFont="1" applyBorder="1" applyAlignment="1">
      <alignment horizontal="center" vertical="center"/>
    </xf>
    <xf numFmtId="0" fontId="11" fillId="0" borderId="0" xfId="0" applyFont="1"/>
    <xf numFmtId="0" fontId="10" fillId="0" borderId="0" xfId="0" applyFont="1"/>
    <xf numFmtId="0" fontId="10" fillId="0" borderId="0" xfId="0" applyFont="1" applyAlignment="1">
      <alignment horizontal="right"/>
    </xf>
    <xf numFmtId="3" fontId="10" fillId="0" borderId="17" xfId="0" applyNumberFormat="1" applyFont="1" applyBorder="1" applyAlignment="1">
      <alignment horizontal="center"/>
    </xf>
    <xf numFmtId="9" fontId="30" fillId="0" borderId="16" xfId="0" applyNumberFormat="1" applyFont="1" applyBorder="1" applyAlignment="1">
      <alignment horizontal="center" vertical="center"/>
    </xf>
    <xf numFmtId="0" fontId="31" fillId="0" borderId="0" xfId="0" applyFont="1"/>
    <xf numFmtId="167" fontId="30" fillId="0" borderId="16" xfId="0" applyNumberFormat="1" applyFont="1" applyBorder="1" applyAlignment="1">
      <alignment horizontal="center" vertical="center"/>
    </xf>
    <xf numFmtId="0" fontId="32" fillId="0" borderId="0" xfId="0" applyFont="1" applyAlignment="1">
      <alignment wrapText="1"/>
    </xf>
    <xf numFmtId="0" fontId="20" fillId="0" borderId="0" xfId="0" applyFont="1"/>
    <xf numFmtId="167" fontId="19" fillId="0" borderId="16" xfId="0" applyNumberFormat="1" applyFont="1" applyBorder="1" applyAlignment="1">
      <alignment horizontal="center" vertical="center"/>
    </xf>
    <xf numFmtId="0" fontId="13" fillId="0" borderId="0" xfId="0" applyFont="1"/>
    <xf numFmtId="3" fontId="10" fillId="0" borderId="0" xfId="0" applyNumberFormat="1" applyFont="1" applyAlignment="1">
      <alignment horizontal="left"/>
    </xf>
    <xf numFmtId="3" fontId="35" fillId="13" borderId="18" xfId="0" applyNumberFormat="1" applyFont="1" applyFill="1" applyBorder="1" applyAlignment="1">
      <alignment horizontal="center"/>
    </xf>
    <xf numFmtId="0" fontId="36" fillId="13" borderId="18" xfId="0" applyFont="1" applyFill="1" applyBorder="1"/>
    <xf numFmtId="0" fontId="37" fillId="13" borderId="18" xfId="0" applyFont="1" applyFill="1" applyBorder="1"/>
    <xf numFmtId="9" fontId="34" fillId="13" borderId="18" xfId="0" applyNumberFormat="1" applyFont="1" applyFill="1" applyBorder="1" applyAlignment="1">
      <alignment horizontal="left"/>
    </xf>
    <xf numFmtId="3" fontId="38" fillId="13" borderId="18" xfId="0" applyNumberFormat="1" applyFont="1" applyFill="1" applyBorder="1"/>
    <xf numFmtId="3" fontId="39" fillId="13" borderId="18" xfId="0" applyNumberFormat="1" applyFont="1" applyFill="1" applyBorder="1"/>
    <xf numFmtId="0" fontId="3" fillId="2" borderId="1" xfId="0" applyFont="1" applyFill="1" applyBorder="1" applyAlignment="1">
      <alignment vertical="center"/>
    </xf>
    <xf numFmtId="0" fontId="40" fillId="2" borderId="1" xfId="0" applyFont="1" applyFill="1" applyBorder="1" applyAlignment="1">
      <alignment vertical="center"/>
    </xf>
    <xf numFmtId="9" fontId="24" fillId="13" borderId="18" xfId="0" applyNumberFormat="1" applyFont="1" applyFill="1" applyBorder="1" applyAlignment="1">
      <alignment horizontal="left"/>
    </xf>
    <xf numFmtId="0" fontId="3" fillId="13" borderId="18" xfId="0" applyFont="1" applyFill="1" applyBorder="1"/>
    <xf numFmtId="0" fontId="3" fillId="13" borderId="19" xfId="0" applyFont="1" applyFill="1" applyBorder="1"/>
    <xf numFmtId="0" fontId="3" fillId="13" borderId="20" xfId="0" applyFont="1" applyFill="1" applyBorder="1"/>
    <xf numFmtId="0" fontId="9" fillId="2" borderId="1" xfId="0" applyFont="1" applyFill="1" applyBorder="1" applyAlignment="1">
      <alignment horizontal="center" vertical="center"/>
    </xf>
    <xf numFmtId="0" fontId="3" fillId="13" borderId="21" xfId="0" applyFont="1" applyFill="1" applyBorder="1"/>
    <xf numFmtId="0" fontId="3" fillId="13" borderId="22" xfId="0" applyFont="1" applyFill="1" applyBorder="1"/>
    <xf numFmtId="0" fontId="3" fillId="2" borderId="11" xfId="0" applyFont="1" applyFill="1" applyBorder="1"/>
    <xf numFmtId="0" fontId="3" fillId="2" borderId="26" xfId="0" applyFont="1" applyFill="1" applyBorder="1"/>
    <xf numFmtId="0" fontId="3" fillId="13" borderId="31" xfId="0" applyFont="1" applyFill="1" applyBorder="1"/>
    <xf numFmtId="0" fontId="3" fillId="2" borderId="9" xfId="0" applyFont="1" applyFill="1" applyBorder="1"/>
    <xf numFmtId="0" fontId="3" fillId="13" borderId="18" xfId="0" applyFont="1" applyFill="1" applyBorder="1" applyAlignment="1">
      <alignment wrapText="1"/>
    </xf>
    <xf numFmtId="0" fontId="3" fillId="2" borderId="5" xfId="0" applyFont="1" applyFill="1" applyBorder="1" applyAlignment="1">
      <alignment wrapText="1"/>
    </xf>
    <xf numFmtId="0" fontId="8" fillId="2" borderId="1" xfId="0" applyFont="1" applyFill="1" applyBorder="1" applyAlignment="1">
      <alignment wrapText="1"/>
    </xf>
    <xf numFmtId="0" fontId="8" fillId="13" borderId="32" xfId="0" applyFont="1" applyFill="1" applyBorder="1" applyAlignment="1">
      <alignment wrapText="1"/>
    </xf>
    <xf numFmtId="0" fontId="3" fillId="2" borderId="1" xfId="0" applyFont="1" applyFill="1" applyBorder="1" applyAlignment="1">
      <alignment wrapText="1"/>
    </xf>
    <xf numFmtId="0" fontId="3" fillId="2" borderId="3" xfId="0" applyFont="1" applyFill="1" applyBorder="1" applyAlignment="1">
      <alignment wrapText="1"/>
    </xf>
    <xf numFmtId="0" fontId="3" fillId="2" borderId="5" xfId="0" applyFont="1" applyFill="1" applyBorder="1"/>
    <xf numFmtId="0" fontId="8" fillId="2" borderId="1" xfId="0" applyFont="1" applyFill="1" applyBorder="1"/>
    <xf numFmtId="0" fontId="8" fillId="13" borderId="32" xfId="0" applyFont="1" applyFill="1" applyBorder="1"/>
    <xf numFmtId="0" fontId="3" fillId="2" borderId="3" xfId="0" applyFont="1" applyFill="1" applyBorder="1"/>
    <xf numFmtId="0" fontId="44" fillId="2" borderId="1" xfId="0" applyFont="1" applyFill="1" applyBorder="1"/>
    <xf numFmtId="0" fontId="3" fillId="13" borderId="32" xfId="0" applyFont="1" applyFill="1" applyBorder="1"/>
    <xf numFmtId="0" fontId="3" fillId="13" borderId="18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45" fillId="2" borderId="1" xfId="0" applyFont="1" applyFill="1" applyBorder="1" applyAlignment="1">
      <alignment vertical="center"/>
    </xf>
    <xf numFmtId="0" fontId="3" fillId="13" borderId="32" xfId="0" applyFont="1" applyFill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3" fillId="2" borderId="6" xfId="0" applyFont="1" applyFill="1" applyBorder="1"/>
    <xf numFmtId="0" fontId="3" fillId="13" borderId="33" xfId="0" applyFont="1" applyFill="1" applyBorder="1"/>
    <xf numFmtId="0" fontId="3" fillId="13" borderId="34" xfId="0" applyFont="1" applyFill="1" applyBorder="1"/>
    <xf numFmtId="0" fontId="3" fillId="13" borderId="33" xfId="0" applyFont="1" applyFill="1" applyBorder="1" applyAlignment="1">
      <alignment wrapText="1"/>
    </xf>
    <xf numFmtId="0" fontId="3" fillId="2" borderId="7" xfId="0" applyFont="1" applyFill="1" applyBorder="1"/>
    <xf numFmtId="0" fontId="3" fillId="2" borderId="2" xfId="0" applyFont="1" applyFill="1" applyBorder="1"/>
    <xf numFmtId="0" fontId="3" fillId="13" borderId="35" xfId="0" applyFont="1" applyFill="1" applyBorder="1"/>
    <xf numFmtId="0" fontId="3" fillId="13" borderId="36" xfId="0" applyFont="1" applyFill="1" applyBorder="1"/>
    <xf numFmtId="3" fontId="46" fillId="15" borderId="37" xfId="0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horizontal="left"/>
    </xf>
    <xf numFmtId="3" fontId="10" fillId="2" borderId="1" xfId="0" applyNumberFormat="1" applyFont="1" applyFill="1" applyBorder="1" applyAlignment="1">
      <alignment horizontal="left"/>
    </xf>
    <xf numFmtId="3" fontId="47" fillId="2" borderId="1" xfId="0" applyNumberFormat="1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left"/>
    </xf>
    <xf numFmtId="7" fontId="12" fillId="2" borderId="1" xfId="0" applyNumberFormat="1" applyFont="1" applyFill="1" applyBorder="1" applyAlignment="1">
      <alignment horizontal="left"/>
    </xf>
    <xf numFmtId="3" fontId="12" fillId="2" borderId="1" xfId="0" applyNumberFormat="1" applyFont="1" applyFill="1" applyBorder="1" applyAlignment="1">
      <alignment horizontal="left"/>
    </xf>
    <xf numFmtId="0" fontId="15" fillId="15" borderId="37" xfId="0" applyFont="1" applyFill="1" applyBorder="1" applyAlignment="1">
      <alignment horizontal="left" wrapText="1"/>
    </xf>
    <xf numFmtId="3" fontId="16" fillId="15" borderId="37" xfId="0" applyNumberFormat="1" applyFont="1" applyFill="1" applyBorder="1" applyAlignment="1">
      <alignment horizontal="left" vertical="center"/>
    </xf>
    <xf numFmtId="3" fontId="48" fillId="15" borderId="37" xfId="0" applyNumberFormat="1" applyFont="1" applyFill="1" applyBorder="1" applyAlignment="1">
      <alignment horizontal="right"/>
    </xf>
    <xf numFmtId="169" fontId="49" fillId="15" borderId="37" xfId="0" applyNumberFormat="1" applyFont="1" applyFill="1" applyBorder="1" applyAlignment="1">
      <alignment horizontal="left" wrapText="1"/>
    </xf>
    <xf numFmtId="3" fontId="50" fillId="6" borderId="12" xfId="0" applyNumberFormat="1" applyFont="1" applyFill="1" applyBorder="1" applyAlignment="1">
      <alignment horizontal="right"/>
    </xf>
    <xf numFmtId="171" fontId="50" fillId="6" borderId="38" xfId="0" applyNumberFormat="1" applyFont="1" applyFill="1" applyBorder="1" applyAlignment="1">
      <alignment horizontal="center"/>
    </xf>
    <xf numFmtId="0" fontId="51" fillId="15" borderId="38" xfId="0" applyFont="1" applyFill="1" applyBorder="1" applyAlignment="1">
      <alignment horizontal="center"/>
    </xf>
    <xf numFmtId="171" fontId="50" fillId="6" borderId="39" xfId="0" applyNumberFormat="1" applyFont="1" applyFill="1" applyBorder="1" applyAlignment="1">
      <alignment horizontal="center"/>
    </xf>
    <xf numFmtId="172" fontId="22" fillId="4" borderId="12" xfId="0" applyNumberFormat="1" applyFont="1" applyFill="1" applyBorder="1" applyAlignment="1">
      <alignment horizontal="center"/>
    </xf>
    <xf numFmtId="3" fontId="20" fillId="0" borderId="0" xfId="0" applyNumberFormat="1" applyFont="1"/>
    <xf numFmtId="3" fontId="22" fillId="0" borderId="0" xfId="0" applyNumberFormat="1" applyFont="1" applyAlignment="1">
      <alignment horizontal="center"/>
    </xf>
    <xf numFmtId="165" fontId="21" fillId="0" borderId="0" xfId="0" applyNumberFormat="1" applyFont="1"/>
    <xf numFmtId="3" fontId="18" fillId="0" borderId="13" xfId="0" applyNumberFormat="1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/>
    <xf numFmtId="3" fontId="1" fillId="0" borderId="0" xfId="0" applyNumberFormat="1" applyFont="1" applyAlignment="1">
      <alignment horizontal="left"/>
    </xf>
    <xf numFmtId="3" fontId="52" fillId="0" borderId="0" xfId="0" applyNumberFormat="1" applyFont="1" applyAlignment="1">
      <alignment horizontal="left"/>
    </xf>
    <xf numFmtId="3" fontId="52" fillId="0" borderId="0" xfId="0" applyNumberFormat="1" applyFont="1"/>
    <xf numFmtId="3" fontId="53" fillId="0" borderId="0" xfId="0" applyNumberFormat="1" applyFont="1"/>
    <xf numFmtId="3" fontId="14" fillId="0" borderId="0" xfId="0" applyNumberFormat="1" applyFont="1"/>
    <xf numFmtId="9" fontId="14" fillId="0" borderId="0" xfId="0" applyNumberFormat="1" applyFont="1"/>
    <xf numFmtId="3" fontId="13" fillId="0" borderId="0" xfId="0" applyNumberFormat="1" applyFont="1"/>
    <xf numFmtId="0" fontId="10" fillId="6" borderId="16" xfId="0" applyFont="1" applyFill="1" applyBorder="1"/>
    <xf numFmtId="171" fontId="54" fillId="6" borderId="16" xfId="0" applyNumberFormat="1" applyFont="1" applyFill="1" applyBorder="1" applyAlignment="1">
      <alignment horizontal="center"/>
    </xf>
    <xf numFmtId="0" fontId="50" fillId="6" borderId="12" xfId="0" applyFont="1" applyFill="1" applyBorder="1" applyAlignment="1">
      <alignment horizontal="left"/>
    </xf>
    <xf numFmtId="0" fontId="50" fillId="6" borderId="38" xfId="0" applyFont="1" applyFill="1" applyBorder="1" applyAlignment="1">
      <alignment horizontal="center"/>
    </xf>
    <xf numFmtId="0" fontId="50" fillId="6" borderId="40" xfId="0" applyFont="1" applyFill="1" applyBorder="1" applyAlignment="1">
      <alignment horizontal="center"/>
    </xf>
    <xf numFmtId="10" fontId="1" fillId="0" borderId="0" xfId="0" applyNumberFormat="1" applyFont="1" applyAlignment="1">
      <alignment horizontal="left"/>
    </xf>
    <xf numFmtId="3" fontId="46" fillId="15" borderId="43" xfId="0" applyNumberFormat="1" applyFont="1" applyFill="1" applyBorder="1" applyAlignment="1">
      <alignment horizontal="center"/>
    </xf>
    <xf numFmtId="3" fontId="48" fillId="15" borderId="43" xfId="0" applyNumberFormat="1" applyFont="1" applyFill="1" applyBorder="1" applyAlignment="1">
      <alignment horizontal="right"/>
    </xf>
    <xf numFmtId="3" fontId="10" fillId="0" borderId="45" xfId="0" applyNumberFormat="1" applyFont="1" applyBorder="1" applyAlignment="1">
      <alignment horizontal="center"/>
    </xf>
    <xf numFmtId="3" fontId="23" fillId="0" borderId="0" xfId="0" applyNumberFormat="1" applyFont="1" applyAlignment="1">
      <alignment horizontal="center"/>
    </xf>
    <xf numFmtId="3" fontId="17" fillId="7" borderId="12" xfId="0" applyNumberFormat="1" applyFont="1" applyFill="1" applyBorder="1" applyAlignment="1">
      <alignment vertical="center"/>
    </xf>
    <xf numFmtId="37" fontId="56" fillId="7" borderId="46" xfId="0" applyNumberFormat="1" applyFont="1" applyFill="1" applyBorder="1" applyAlignment="1">
      <alignment horizontal="left" vertical="center"/>
    </xf>
    <xf numFmtId="37" fontId="56" fillId="7" borderId="12" xfId="0" applyNumberFormat="1" applyFont="1" applyFill="1" applyBorder="1" applyAlignment="1">
      <alignment horizontal="left" vertical="center"/>
    </xf>
    <xf numFmtId="3" fontId="10" fillId="18" borderId="12" xfId="0" applyNumberFormat="1" applyFont="1" applyFill="1" applyBorder="1" applyAlignment="1">
      <alignment horizontal="left"/>
    </xf>
    <xf numFmtId="37" fontId="11" fillId="18" borderId="46" xfId="0" applyNumberFormat="1" applyFont="1" applyFill="1" applyBorder="1" applyAlignment="1">
      <alignment horizontal="left"/>
    </xf>
    <xf numFmtId="37" fontId="11" fillId="18" borderId="12" xfId="0" applyNumberFormat="1" applyFont="1" applyFill="1" applyBorder="1" applyAlignment="1">
      <alignment horizontal="left"/>
    </xf>
    <xf numFmtId="3" fontId="17" fillId="8" borderId="12" xfId="0" applyNumberFormat="1" applyFont="1" applyFill="1" applyBorder="1" applyAlignment="1">
      <alignment vertical="center"/>
    </xf>
    <xf numFmtId="37" fontId="56" fillId="8" borderId="46" xfId="0" applyNumberFormat="1" applyFont="1" applyFill="1" applyBorder="1" applyAlignment="1">
      <alignment horizontal="left" vertical="center"/>
    </xf>
    <xf numFmtId="37" fontId="56" fillId="8" borderId="12" xfId="0" applyNumberFormat="1" applyFont="1" applyFill="1" applyBorder="1" applyAlignment="1">
      <alignment horizontal="left" vertical="center"/>
    </xf>
    <xf numFmtId="3" fontId="10" fillId="20" borderId="12" xfId="0" applyNumberFormat="1" applyFont="1" applyFill="1" applyBorder="1" applyAlignment="1">
      <alignment horizontal="left"/>
    </xf>
    <xf numFmtId="37" fontId="11" fillId="20" borderId="46" xfId="0" applyNumberFormat="1" applyFont="1" applyFill="1" applyBorder="1" applyAlignment="1">
      <alignment horizontal="left"/>
    </xf>
    <xf numFmtId="37" fontId="11" fillId="20" borderId="12" xfId="0" applyNumberFormat="1" applyFont="1" applyFill="1" applyBorder="1" applyAlignment="1">
      <alignment horizontal="left"/>
    </xf>
    <xf numFmtId="37" fontId="23" fillId="0" borderId="49" xfId="0" applyNumberFormat="1" applyFont="1" applyBorder="1" applyAlignment="1">
      <alignment horizontal="left"/>
    </xf>
    <xf numFmtId="3" fontId="57" fillId="0" borderId="0" xfId="0" applyNumberFormat="1" applyFont="1" applyAlignment="1">
      <alignment horizontal="left"/>
    </xf>
    <xf numFmtId="165" fontId="58" fillId="0" borderId="0" xfId="0" applyNumberFormat="1" applyFont="1" applyAlignment="1">
      <alignment horizontal="left"/>
    </xf>
    <xf numFmtId="3" fontId="11" fillId="0" borderId="0" xfId="0" applyNumberFormat="1" applyFont="1" applyAlignment="1">
      <alignment horizontal="left"/>
    </xf>
    <xf numFmtId="3" fontId="17" fillId="16" borderId="12" xfId="0" applyNumberFormat="1" applyFont="1" applyFill="1" applyBorder="1" applyAlignment="1">
      <alignment vertical="center"/>
    </xf>
    <xf numFmtId="37" fontId="56" fillId="16" borderId="46" xfId="0" applyNumberFormat="1" applyFont="1" applyFill="1" applyBorder="1" applyAlignment="1">
      <alignment horizontal="left" vertical="center"/>
    </xf>
    <xf numFmtId="37" fontId="56" fillId="16" borderId="12" xfId="0" applyNumberFormat="1" applyFont="1" applyFill="1" applyBorder="1" applyAlignment="1">
      <alignment horizontal="left" vertical="center"/>
    </xf>
    <xf numFmtId="3" fontId="10" fillId="21" borderId="12" xfId="0" applyNumberFormat="1" applyFont="1" applyFill="1" applyBorder="1" applyAlignment="1">
      <alignment horizontal="left"/>
    </xf>
    <xf numFmtId="37" fontId="11" fillId="21" borderId="46" xfId="0" applyNumberFormat="1" applyFont="1" applyFill="1" applyBorder="1" applyAlignment="1">
      <alignment horizontal="left"/>
    </xf>
    <xf numFmtId="37" fontId="11" fillId="21" borderId="12" xfId="0" applyNumberFormat="1" applyFont="1" applyFill="1" applyBorder="1" applyAlignment="1">
      <alignment horizontal="left"/>
    </xf>
    <xf numFmtId="37" fontId="53" fillId="0" borderId="49" xfId="0" applyNumberFormat="1" applyFont="1" applyBorder="1" applyAlignment="1">
      <alignment horizontal="left"/>
    </xf>
    <xf numFmtId="3" fontId="13" fillId="0" borderId="0" xfId="0" applyNumberFormat="1" applyFont="1" applyAlignment="1">
      <alignment horizontal="left"/>
    </xf>
    <xf numFmtId="3" fontId="20" fillId="0" borderId="0" xfId="0" applyNumberFormat="1" applyFont="1" applyAlignment="1">
      <alignment horizontal="left"/>
    </xf>
    <xf numFmtId="37" fontId="11" fillId="0" borderId="0" xfId="0" applyNumberFormat="1" applyFont="1" applyAlignment="1">
      <alignment horizontal="left"/>
    </xf>
    <xf numFmtId="3" fontId="13" fillId="0" borderId="45" xfId="0" applyNumberFormat="1" applyFont="1" applyBorder="1"/>
    <xf numFmtId="3" fontId="59" fillId="19" borderId="0" xfId="0" applyNumberFormat="1" applyFont="1" applyFill="1" applyAlignment="1">
      <alignment vertical="center"/>
    </xf>
    <xf numFmtId="3" fontId="42" fillId="19" borderId="0" xfId="0" applyNumberFormat="1" applyFont="1" applyFill="1" applyAlignment="1">
      <alignment vertical="center"/>
    </xf>
    <xf numFmtId="3" fontId="42" fillId="19" borderId="45" xfId="0" applyNumberFormat="1" applyFont="1" applyFill="1" applyBorder="1" applyAlignment="1">
      <alignment vertical="center"/>
    </xf>
    <xf numFmtId="37" fontId="42" fillId="19" borderId="0" xfId="0" applyNumberFormat="1" applyFont="1" applyFill="1" applyAlignment="1">
      <alignment horizontal="left" vertical="center"/>
    </xf>
    <xf numFmtId="3" fontId="14" fillId="0" borderId="45" xfId="0" applyNumberFormat="1" applyFont="1" applyBorder="1" applyAlignment="1">
      <alignment horizontal="center"/>
    </xf>
    <xf numFmtId="3" fontId="14" fillId="0" borderId="56" xfId="0" applyNumberFormat="1" applyFont="1" applyBorder="1"/>
    <xf numFmtId="3" fontId="13" fillId="0" borderId="56" xfId="0" applyNumberFormat="1" applyFont="1" applyBorder="1"/>
    <xf numFmtId="3" fontId="14" fillId="0" borderId="57" xfId="0" applyNumberFormat="1" applyFont="1" applyBorder="1" applyAlignment="1">
      <alignment horizontal="center"/>
    </xf>
    <xf numFmtId="3" fontId="53" fillId="0" borderId="45" xfId="0" applyNumberFormat="1" applyFont="1" applyBorder="1" applyAlignment="1">
      <alignment horizontal="center"/>
    </xf>
    <xf numFmtId="3" fontId="13" fillId="0" borderId="58" xfId="0" applyNumberFormat="1" applyFont="1" applyBorder="1"/>
    <xf numFmtId="3" fontId="60" fillId="0" borderId="0" xfId="0" applyNumberFormat="1" applyFont="1"/>
    <xf numFmtId="3" fontId="13" fillId="2" borderId="59" xfId="0" applyNumberFormat="1" applyFont="1" applyFill="1" applyBorder="1"/>
    <xf numFmtId="3" fontId="13" fillId="2" borderId="56" xfId="0" applyNumberFormat="1" applyFont="1" applyFill="1" applyBorder="1"/>
    <xf numFmtId="3" fontId="13" fillId="2" borderId="57" xfId="0" applyNumberFormat="1" applyFont="1" applyFill="1" applyBorder="1"/>
    <xf numFmtId="3" fontId="61" fillId="10" borderId="0" xfId="0" applyNumberFormat="1" applyFont="1" applyFill="1" applyAlignment="1">
      <alignment vertical="center"/>
    </xf>
    <xf numFmtId="3" fontId="13" fillId="10" borderId="0" xfId="0" applyNumberFormat="1" applyFont="1" applyFill="1" applyAlignment="1">
      <alignment vertical="center"/>
    </xf>
    <xf numFmtId="3" fontId="13" fillId="10" borderId="45" xfId="0" applyNumberFormat="1" applyFont="1" applyFill="1" applyBorder="1" applyAlignment="1">
      <alignment vertical="center"/>
    </xf>
    <xf numFmtId="37" fontId="61" fillId="10" borderId="0" xfId="0" applyNumberFormat="1" applyFont="1" applyFill="1" applyAlignment="1">
      <alignment horizontal="left" vertical="center"/>
    </xf>
    <xf numFmtId="3" fontId="13" fillId="0" borderId="59" xfId="0" applyNumberFormat="1" applyFont="1" applyBorder="1"/>
    <xf numFmtId="3" fontId="13" fillId="0" borderId="57" xfId="0" applyNumberFormat="1" applyFont="1" applyBorder="1"/>
    <xf numFmtId="3" fontId="13" fillId="0" borderId="13" xfId="0" applyNumberFormat="1" applyFont="1" applyBorder="1"/>
    <xf numFmtId="3" fontId="13" fillId="0" borderId="47" xfId="0" applyNumberFormat="1" applyFont="1" applyBorder="1"/>
    <xf numFmtId="3" fontId="62" fillId="0" borderId="0" xfId="0" applyNumberFormat="1" applyFont="1"/>
    <xf numFmtId="3" fontId="14" fillId="0" borderId="42" xfId="0" applyNumberFormat="1" applyFont="1" applyBorder="1"/>
    <xf numFmtId="3" fontId="13" fillId="0" borderId="42" xfId="0" applyNumberFormat="1" applyFont="1" applyBorder="1"/>
    <xf numFmtId="3" fontId="14" fillId="0" borderId="60" xfId="0" applyNumberFormat="1" applyFont="1" applyBorder="1" applyAlignment="1">
      <alignment horizontal="center"/>
    </xf>
    <xf numFmtId="3" fontId="53" fillId="0" borderId="49" xfId="0" applyNumberFormat="1" applyFont="1" applyBorder="1"/>
    <xf numFmtId="3" fontId="62" fillId="0" borderId="42" xfId="0" applyNumberFormat="1" applyFont="1" applyBorder="1"/>
    <xf numFmtId="3" fontId="61" fillId="22" borderId="0" xfId="0" applyNumberFormat="1" applyFont="1" applyFill="1" applyAlignment="1">
      <alignment vertical="center"/>
    </xf>
    <xf numFmtId="3" fontId="13" fillId="22" borderId="0" xfId="0" applyNumberFormat="1" applyFont="1" applyFill="1" applyAlignment="1">
      <alignment vertical="center"/>
    </xf>
    <xf numFmtId="3" fontId="10" fillId="22" borderId="45" xfId="0" applyNumberFormat="1" applyFont="1" applyFill="1" applyBorder="1" applyAlignment="1">
      <alignment horizontal="center" vertical="center"/>
    </xf>
    <xf numFmtId="37" fontId="61" fillId="22" borderId="0" xfId="0" applyNumberFormat="1" applyFont="1" applyFill="1" applyAlignment="1">
      <alignment horizontal="left" vertical="center"/>
    </xf>
    <xf numFmtId="3" fontId="63" fillId="0" borderId="0" xfId="0" applyNumberFormat="1" applyFont="1" applyAlignment="1">
      <alignment horizontal="center"/>
    </xf>
    <xf numFmtId="3" fontId="48" fillId="15" borderId="12" xfId="0" applyNumberFormat="1" applyFont="1" applyFill="1" applyBorder="1" applyAlignment="1">
      <alignment horizontal="right" vertical="center"/>
    </xf>
    <xf numFmtId="3" fontId="48" fillId="15" borderId="43" xfId="0" applyNumberFormat="1" applyFont="1" applyFill="1" applyBorder="1" applyAlignment="1">
      <alignment horizontal="right" vertical="center"/>
    </xf>
    <xf numFmtId="176" fontId="54" fillId="11" borderId="44" xfId="0" applyNumberFormat="1" applyFont="1" applyFill="1" applyBorder="1" applyAlignment="1">
      <alignment horizontal="center" vertical="center"/>
    </xf>
    <xf numFmtId="176" fontId="54" fillId="11" borderId="40" xfId="0" applyNumberFormat="1" applyFont="1" applyFill="1" applyBorder="1" applyAlignment="1">
      <alignment horizontal="center" vertical="center"/>
    </xf>
    <xf numFmtId="3" fontId="50" fillId="15" borderId="0" xfId="0" applyNumberFormat="1" applyFont="1" applyFill="1" applyAlignment="1">
      <alignment horizontal="center" vertical="center"/>
    </xf>
    <xf numFmtId="177" fontId="50" fillId="15" borderId="46" xfId="0" applyNumberFormat="1" applyFont="1" applyFill="1" applyBorder="1" applyAlignment="1">
      <alignment horizontal="center" vertical="center"/>
    </xf>
    <xf numFmtId="177" fontId="50" fillId="15" borderId="12" xfId="0" applyNumberFormat="1" applyFont="1" applyFill="1" applyBorder="1" applyAlignment="1">
      <alignment horizontal="center" vertical="center"/>
    </xf>
    <xf numFmtId="3" fontId="54" fillId="15" borderId="0" xfId="0" applyNumberFormat="1" applyFont="1" applyFill="1" applyAlignment="1">
      <alignment horizontal="center" vertical="center"/>
    </xf>
    <xf numFmtId="3" fontId="4" fillId="0" borderId="0" xfId="0" applyNumberFormat="1" applyFont="1"/>
    <xf numFmtId="3" fontId="55" fillId="3" borderId="0" xfId="0" applyNumberFormat="1" applyFont="1" applyFill="1" applyAlignment="1">
      <alignment horizontal="center"/>
    </xf>
    <xf numFmtId="3" fontId="55" fillId="3" borderId="43" xfId="0" applyNumberFormat="1" applyFont="1" applyFill="1" applyBorder="1" applyAlignment="1">
      <alignment horizontal="center"/>
    </xf>
    <xf numFmtId="3" fontId="50" fillId="0" borderId="0" xfId="0" applyNumberFormat="1" applyFont="1" applyAlignment="1">
      <alignment horizontal="center"/>
    </xf>
    <xf numFmtId="3" fontId="5" fillId="5" borderId="0" xfId="0" applyNumberFormat="1" applyFont="1" applyFill="1" applyAlignment="1">
      <alignment horizontal="center"/>
    </xf>
    <xf numFmtId="3" fontId="41" fillId="3" borderId="13" xfId="0" applyNumberFormat="1" applyFont="1" applyFill="1" applyBorder="1" applyAlignment="1">
      <alignment horizontal="center"/>
    </xf>
    <xf numFmtId="3" fontId="41" fillId="3" borderId="47" xfId="0" applyNumberFormat="1" applyFont="1" applyFill="1" applyBorder="1" applyAlignment="1">
      <alignment horizontal="center"/>
    </xf>
    <xf numFmtId="3" fontId="33" fillId="5" borderId="0" xfId="0" applyNumberFormat="1" applyFont="1" applyFill="1" applyAlignment="1">
      <alignment horizontal="center"/>
    </xf>
    <xf numFmtId="3" fontId="46" fillId="3" borderId="0" xfId="0" applyNumberFormat="1" applyFont="1" applyFill="1" applyAlignment="1">
      <alignment horizontal="center"/>
    </xf>
    <xf numFmtId="3" fontId="46" fillId="3" borderId="43" xfId="0" applyNumberFormat="1" applyFont="1" applyFill="1" applyBorder="1" applyAlignment="1">
      <alignment horizontal="center"/>
    </xf>
    <xf numFmtId="3" fontId="11" fillId="3" borderId="0" xfId="0" applyNumberFormat="1" applyFont="1" applyFill="1" applyAlignment="1">
      <alignment horizontal="center"/>
    </xf>
    <xf numFmtId="3" fontId="11" fillId="3" borderId="43" xfId="0" applyNumberFormat="1" applyFont="1" applyFill="1" applyBorder="1" applyAlignment="1">
      <alignment horizontal="center"/>
    </xf>
    <xf numFmtId="165" fontId="58" fillId="5" borderId="0" xfId="0" applyNumberFormat="1" applyFont="1" applyFill="1" applyAlignment="1">
      <alignment horizontal="center"/>
    </xf>
    <xf numFmtId="165" fontId="11" fillId="0" borderId="0" xfId="0" applyNumberFormat="1" applyFont="1"/>
    <xf numFmtId="3" fontId="11" fillId="5" borderId="0" xfId="0" applyNumberFormat="1" applyFont="1" applyFill="1" applyAlignment="1">
      <alignment horizontal="center"/>
    </xf>
    <xf numFmtId="4" fontId="14" fillId="0" borderId="0" xfId="0" applyNumberFormat="1" applyFont="1" applyAlignment="1">
      <alignment horizontal="left"/>
    </xf>
    <xf numFmtId="3" fontId="13" fillId="3" borderId="0" xfId="0" applyNumberFormat="1" applyFont="1" applyFill="1" applyAlignment="1">
      <alignment horizontal="left"/>
    </xf>
    <xf numFmtId="3" fontId="13" fillId="3" borderId="45" xfId="0" applyNumberFormat="1" applyFont="1" applyFill="1" applyBorder="1" applyAlignment="1">
      <alignment horizontal="left"/>
    </xf>
    <xf numFmtId="165" fontId="13" fillId="5" borderId="0" xfId="0" applyNumberFormat="1" applyFont="1" applyFill="1" applyAlignment="1">
      <alignment horizontal="left"/>
    </xf>
    <xf numFmtId="3" fontId="23" fillId="3" borderId="0" xfId="0" applyNumberFormat="1" applyFont="1" applyFill="1" applyAlignment="1">
      <alignment horizontal="center"/>
    </xf>
    <xf numFmtId="3" fontId="23" fillId="3" borderId="45" xfId="0" applyNumberFormat="1" applyFont="1" applyFill="1" applyBorder="1" applyAlignment="1">
      <alignment horizontal="center"/>
    </xf>
    <xf numFmtId="3" fontId="23" fillId="3" borderId="43" xfId="0" applyNumberFormat="1" applyFont="1" applyFill="1" applyBorder="1" applyAlignment="1">
      <alignment horizontal="center"/>
    </xf>
    <xf numFmtId="3" fontId="56" fillId="7" borderId="12" xfId="0" applyNumberFormat="1" applyFont="1" applyFill="1" applyBorder="1" applyAlignment="1">
      <alignment horizontal="center" vertical="center"/>
    </xf>
    <xf numFmtId="3" fontId="56" fillId="7" borderId="43" xfId="0" applyNumberFormat="1" applyFont="1" applyFill="1" applyBorder="1" applyAlignment="1">
      <alignment horizontal="center" vertical="center"/>
    </xf>
    <xf numFmtId="165" fontId="64" fillId="5" borderId="0" xfId="0" applyNumberFormat="1" applyFont="1" applyFill="1" applyAlignment="1">
      <alignment horizontal="center" vertical="center"/>
    </xf>
    <xf numFmtId="3" fontId="11" fillId="18" borderId="12" xfId="0" applyNumberFormat="1" applyFont="1" applyFill="1" applyBorder="1" applyAlignment="1">
      <alignment horizontal="center"/>
    </xf>
    <xf numFmtId="3" fontId="11" fillId="18" borderId="43" xfId="0" applyNumberFormat="1" applyFont="1" applyFill="1" applyBorder="1" applyAlignment="1">
      <alignment horizontal="center"/>
    </xf>
    <xf numFmtId="165" fontId="65" fillId="5" borderId="0" xfId="0" applyNumberFormat="1" applyFont="1" applyFill="1" applyAlignment="1">
      <alignment horizontal="center"/>
    </xf>
    <xf numFmtId="3" fontId="11" fillId="0" borderId="0" xfId="0" applyNumberFormat="1" applyFont="1" applyAlignment="1">
      <alignment horizontal="center"/>
    </xf>
    <xf numFmtId="3" fontId="11" fillId="0" borderId="45" xfId="0" applyNumberFormat="1" applyFont="1" applyBorder="1" applyAlignment="1">
      <alignment horizontal="center"/>
    </xf>
    <xf numFmtId="3" fontId="56" fillId="8" borderId="12" xfId="0" applyNumberFormat="1" applyFont="1" applyFill="1" applyBorder="1" applyAlignment="1">
      <alignment horizontal="center" vertical="center"/>
    </xf>
    <xf numFmtId="3" fontId="56" fillId="8" borderId="43" xfId="0" applyNumberFormat="1" applyFont="1" applyFill="1" applyBorder="1" applyAlignment="1">
      <alignment horizontal="center" vertical="center"/>
    </xf>
    <xf numFmtId="3" fontId="11" fillId="20" borderId="12" xfId="0" applyNumberFormat="1" applyFont="1" applyFill="1" applyBorder="1" applyAlignment="1">
      <alignment horizontal="center"/>
    </xf>
    <xf numFmtId="3" fontId="11" fillId="20" borderId="43" xfId="0" applyNumberFormat="1" applyFont="1" applyFill="1" applyBorder="1" applyAlignment="1">
      <alignment horizontal="center"/>
    </xf>
    <xf numFmtId="3" fontId="58" fillId="0" borderId="0" xfId="0" applyNumberFormat="1" applyFont="1" applyAlignment="1">
      <alignment horizontal="center"/>
    </xf>
    <xf numFmtId="3" fontId="58" fillId="0" borderId="45" xfId="0" applyNumberFormat="1" applyFont="1" applyBorder="1" applyAlignment="1">
      <alignment horizontal="center"/>
    </xf>
    <xf numFmtId="3" fontId="56" fillId="16" borderId="12" xfId="0" applyNumberFormat="1" applyFont="1" applyFill="1" applyBorder="1" applyAlignment="1">
      <alignment horizontal="center" vertical="center"/>
    </xf>
    <xf numFmtId="3" fontId="56" fillId="16" borderId="43" xfId="0" applyNumberFormat="1" applyFont="1" applyFill="1" applyBorder="1" applyAlignment="1">
      <alignment horizontal="center" vertical="center"/>
    </xf>
    <xf numFmtId="3" fontId="11" fillId="21" borderId="12" xfId="0" applyNumberFormat="1" applyFont="1" applyFill="1" applyBorder="1" applyAlignment="1">
      <alignment horizontal="center"/>
    </xf>
    <xf numFmtId="3" fontId="11" fillId="21" borderId="43" xfId="0" applyNumberFormat="1" applyFont="1" applyFill="1" applyBorder="1" applyAlignment="1">
      <alignment horizontal="center"/>
    </xf>
    <xf numFmtId="3" fontId="11" fillId="14" borderId="0" xfId="0" applyNumberFormat="1" applyFont="1" applyFill="1" applyAlignment="1">
      <alignment horizontal="center"/>
    </xf>
    <xf numFmtId="3" fontId="11" fillId="14" borderId="45" xfId="0" applyNumberFormat="1" applyFont="1" applyFill="1" applyBorder="1" applyAlignment="1">
      <alignment horizontal="center"/>
    </xf>
    <xf numFmtId="3" fontId="11" fillId="14" borderId="43" xfId="0" applyNumberFormat="1" applyFont="1" applyFill="1" applyBorder="1" applyAlignment="1">
      <alignment horizontal="center"/>
    </xf>
    <xf numFmtId="3" fontId="23" fillId="14" borderId="0" xfId="0" applyNumberFormat="1" applyFont="1" applyFill="1" applyAlignment="1">
      <alignment horizontal="center"/>
    </xf>
    <xf numFmtId="3" fontId="23" fillId="14" borderId="45" xfId="0" applyNumberFormat="1" applyFont="1" applyFill="1" applyBorder="1" applyAlignment="1">
      <alignment horizontal="center"/>
    </xf>
    <xf numFmtId="165" fontId="66" fillId="5" borderId="0" xfId="0" applyNumberFormat="1" applyFont="1" applyFill="1" applyAlignment="1">
      <alignment horizontal="center"/>
    </xf>
    <xf numFmtId="37" fontId="23" fillId="0" borderId="0" xfId="0" applyNumberFormat="1" applyFont="1" applyAlignment="1">
      <alignment horizontal="left"/>
    </xf>
    <xf numFmtId="3" fontId="10" fillId="14" borderId="0" xfId="0" applyNumberFormat="1" applyFont="1" applyFill="1"/>
    <xf numFmtId="3" fontId="10" fillId="14" borderId="45" xfId="0" applyNumberFormat="1" applyFont="1" applyFill="1" applyBorder="1"/>
    <xf numFmtId="37" fontId="11" fillId="2" borderId="0" xfId="0" applyNumberFormat="1" applyFont="1" applyFill="1" applyAlignment="1">
      <alignment horizontal="left"/>
    </xf>
    <xf numFmtId="3" fontId="11" fillId="0" borderId="56" xfId="0" applyNumberFormat="1" applyFont="1" applyBorder="1" applyAlignment="1">
      <alignment horizontal="left"/>
    </xf>
    <xf numFmtId="37" fontId="11" fillId="19" borderId="0" xfId="0" applyNumberFormat="1" applyFont="1" applyFill="1" applyAlignment="1">
      <alignment horizontal="left" vertical="center"/>
    </xf>
    <xf numFmtId="3" fontId="11" fillId="0" borderId="13" xfId="0" applyNumberFormat="1" applyFont="1" applyBorder="1" applyAlignment="1">
      <alignment horizontal="left"/>
    </xf>
    <xf numFmtId="37" fontId="11" fillId="0" borderId="46" xfId="0" applyNumberFormat="1" applyFont="1" applyBorder="1" applyAlignment="1">
      <alignment horizontal="left"/>
    </xf>
    <xf numFmtId="165" fontId="67" fillId="5" borderId="0" xfId="0" applyNumberFormat="1" applyFont="1" applyFill="1" applyAlignment="1">
      <alignment horizontal="center"/>
    </xf>
    <xf numFmtId="0" fontId="2" fillId="0" borderId="5" xfId="0" applyFont="1" applyBorder="1"/>
    <xf numFmtId="0" fontId="2" fillId="0" borderId="7" xfId="0" applyFont="1" applyBorder="1"/>
    <xf numFmtId="0" fontId="2" fillId="0" borderId="9" xfId="0" applyFont="1" applyBorder="1"/>
    <xf numFmtId="0" fontId="2" fillId="0" borderId="11" xfId="0" applyFont="1" applyBorder="1"/>
    <xf numFmtId="3" fontId="40" fillId="2" borderId="3" xfId="0" applyNumberFormat="1" applyFont="1" applyFill="1" applyBorder="1" applyAlignment="1">
      <alignment wrapText="1"/>
    </xf>
    <xf numFmtId="0" fontId="40" fillId="2" borderId="3" xfId="0" applyFont="1" applyFill="1" applyBorder="1" applyAlignment="1">
      <alignment wrapText="1"/>
    </xf>
    <xf numFmtId="3" fontId="40" fillId="2" borderId="2" xfId="0" applyNumberFormat="1" applyFont="1" applyFill="1" applyBorder="1" applyAlignment="1">
      <alignment horizontal="center" vertical="center"/>
    </xf>
    <xf numFmtId="0" fontId="2" fillId="0" borderId="26" xfId="0" applyFont="1" applyBorder="1"/>
    <xf numFmtId="9" fontId="43" fillId="2" borderId="6" xfId="0" applyNumberFormat="1" applyFont="1" applyFill="1" applyBorder="1" applyAlignment="1">
      <alignment horizontal="left"/>
    </xf>
    <xf numFmtId="3" fontId="43" fillId="2" borderId="2" xfId="0" applyNumberFormat="1" applyFont="1" applyFill="1" applyBorder="1" applyAlignment="1">
      <alignment horizontal="left"/>
    </xf>
    <xf numFmtId="0" fontId="3" fillId="2" borderId="6" xfId="0" applyFont="1" applyFill="1" applyBorder="1"/>
    <xf numFmtId="9" fontId="68" fillId="13" borderId="18" xfId="0" applyNumberFormat="1" applyFont="1" applyFill="1" applyBorder="1" applyAlignment="1">
      <alignment horizontal="left"/>
    </xf>
    <xf numFmtId="9" fontId="69" fillId="13" borderId="22" xfId="0" applyNumberFormat="1" applyFont="1" applyFill="1" applyBorder="1" applyAlignment="1">
      <alignment horizontal="left"/>
    </xf>
    <xf numFmtId="3" fontId="70" fillId="13" borderId="22" xfId="0" applyNumberFormat="1" applyFont="1" applyFill="1" applyBorder="1" applyAlignment="1">
      <alignment horizontal="center"/>
    </xf>
    <xf numFmtId="3" fontId="70" fillId="13" borderId="18" xfId="0" applyNumberFormat="1" applyFont="1" applyFill="1" applyBorder="1" applyAlignment="1">
      <alignment horizontal="center"/>
    </xf>
    <xf numFmtId="0" fontId="71" fillId="13" borderId="18" xfId="0" applyFont="1" applyFill="1" applyBorder="1"/>
    <xf numFmtId="0" fontId="72" fillId="13" borderId="18" xfId="0" applyFont="1" applyFill="1" applyBorder="1"/>
    <xf numFmtId="0" fontId="73" fillId="0" borderId="0" xfId="0" applyFont="1"/>
    <xf numFmtId="3" fontId="74" fillId="13" borderId="18" xfId="0" applyNumberFormat="1" applyFont="1" applyFill="1" applyBorder="1"/>
    <xf numFmtId="3" fontId="75" fillId="13" borderId="18" xfId="0" applyNumberFormat="1" applyFont="1" applyFill="1" applyBorder="1"/>
    <xf numFmtId="169" fontId="76" fillId="13" borderId="18" xfId="0" applyNumberFormat="1" applyFont="1" applyFill="1" applyBorder="1" applyAlignment="1">
      <alignment horizontal="left"/>
    </xf>
    <xf numFmtId="0" fontId="71" fillId="13" borderId="19" xfId="0" applyFont="1" applyFill="1" applyBorder="1"/>
    <xf numFmtId="0" fontId="72" fillId="13" borderId="19" xfId="0" applyFont="1" applyFill="1" applyBorder="1"/>
    <xf numFmtId="169" fontId="76" fillId="13" borderId="20" xfId="0" applyNumberFormat="1" applyFont="1" applyFill="1" applyBorder="1" applyAlignment="1">
      <alignment horizontal="left"/>
    </xf>
    <xf numFmtId="169" fontId="76" fillId="13" borderId="23" xfId="0" applyNumberFormat="1" applyFont="1" applyFill="1" applyBorder="1" applyAlignment="1">
      <alignment horizontal="left"/>
    </xf>
    <xf numFmtId="0" fontId="73" fillId="2" borderId="1" xfId="0" applyFont="1" applyFill="1" applyBorder="1" applyAlignment="1">
      <alignment vertical="center"/>
    </xf>
    <xf numFmtId="0" fontId="77" fillId="2" borderId="1" xfId="0" applyFont="1" applyFill="1" applyBorder="1" applyAlignment="1">
      <alignment vertical="center"/>
    </xf>
    <xf numFmtId="0" fontId="78" fillId="14" borderId="3" xfId="0" applyFont="1" applyFill="1" applyBorder="1" applyAlignment="1">
      <alignment horizontal="center" vertical="center"/>
    </xf>
    <xf numFmtId="0" fontId="79" fillId="0" borderId="4" xfId="0" applyFont="1" applyBorder="1"/>
    <xf numFmtId="0" fontId="79" fillId="0" borderId="5" xfId="0" applyFont="1" applyBorder="1"/>
    <xf numFmtId="0" fontId="80" fillId="14" borderId="1" xfId="0" applyFont="1" applyFill="1" applyBorder="1" applyAlignment="1">
      <alignment horizontal="center" vertical="center"/>
    </xf>
    <xf numFmtId="169" fontId="76" fillId="13" borderId="24" xfId="0" applyNumberFormat="1" applyFont="1" applyFill="1" applyBorder="1" applyAlignment="1">
      <alignment horizontal="left"/>
    </xf>
    <xf numFmtId="0" fontId="73" fillId="0" borderId="1" xfId="0" applyFont="1" applyBorder="1"/>
    <xf numFmtId="37" fontId="81" fillId="2" borderId="1" xfId="0" applyNumberFormat="1" applyFont="1" applyFill="1" applyBorder="1" applyAlignment="1">
      <alignment horizontal="center" vertical="center" wrapText="1"/>
    </xf>
    <xf numFmtId="3" fontId="77" fillId="2" borderId="1" xfId="0" applyNumberFormat="1" applyFont="1" applyFill="1" applyBorder="1" applyAlignment="1">
      <alignment horizontal="center" vertical="center" wrapText="1"/>
    </xf>
    <xf numFmtId="37" fontId="82" fillId="2" borderId="1" xfId="0" applyNumberFormat="1" applyFont="1" applyFill="1" applyBorder="1" applyAlignment="1">
      <alignment horizontal="center" vertical="center" wrapText="1"/>
    </xf>
    <xf numFmtId="0" fontId="83" fillId="14" borderId="3" xfId="0" applyFont="1" applyFill="1" applyBorder="1" applyAlignment="1">
      <alignment horizontal="left" vertical="center" wrapText="1"/>
    </xf>
    <xf numFmtId="0" fontId="83" fillId="14" borderId="1" xfId="0" applyFont="1" applyFill="1" applyBorder="1" applyAlignment="1">
      <alignment horizontal="left" vertical="center" wrapText="1"/>
    </xf>
    <xf numFmtId="0" fontId="83" fillId="14" borderId="1" xfId="0" applyFont="1" applyFill="1" applyBorder="1" applyAlignment="1">
      <alignment horizontal="center" vertical="center"/>
    </xf>
    <xf numFmtId="37" fontId="84" fillId="2" borderId="1" xfId="0" applyNumberFormat="1" applyFont="1" applyFill="1" applyBorder="1" applyAlignment="1">
      <alignment horizontal="center" vertical="center" wrapText="1"/>
    </xf>
    <xf numFmtId="169" fontId="76" fillId="13" borderId="25" xfId="0" applyNumberFormat="1" applyFont="1" applyFill="1" applyBorder="1" applyAlignment="1">
      <alignment horizontal="left"/>
    </xf>
    <xf numFmtId="169" fontId="76" fillId="14" borderId="1" xfId="0" applyNumberFormat="1" applyFont="1" applyFill="1" applyBorder="1" applyAlignment="1">
      <alignment horizontal="left"/>
    </xf>
    <xf numFmtId="37" fontId="85" fillId="2" borderId="1" xfId="0" applyNumberFormat="1" applyFont="1" applyFill="1" applyBorder="1" applyAlignment="1">
      <alignment horizontal="left" vertical="center" wrapText="1"/>
    </xf>
    <xf numFmtId="0" fontId="83" fillId="14" borderId="1" xfId="0" applyFont="1" applyFill="1" applyBorder="1" applyAlignment="1">
      <alignment horizontal="left" vertical="center"/>
    </xf>
    <xf numFmtId="0" fontId="80" fillId="0" borderId="1" xfId="0" applyFont="1" applyBorder="1" applyAlignment="1">
      <alignment horizontal="center" vertical="center"/>
    </xf>
    <xf numFmtId="3" fontId="77" fillId="0" borderId="1" xfId="0" applyNumberFormat="1" applyFont="1" applyBorder="1" applyAlignment="1">
      <alignment horizontal="center" vertical="center" wrapText="1"/>
    </xf>
    <xf numFmtId="37" fontId="86" fillId="0" borderId="1" xfId="0" applyNumberFormat="1" applyFont="1" applyBorder="1" applyAlignment="1">
      <alignment horizontal="left" vertical="center"/>
    </xf>
    <xf numFmtId="0" fontId="83" fillId="0" borderId="1" xfId="0" applyFont="1" applyBorder="1" applyAlignment="1">
      <alignment horizontal="left" vertical="center" wrapText="1"/>
    </xf>
    <xf numFmtId="0" fontId="87" fillId="2" borderId="1" xfId="0" applyFont="1" applyFill="1" applyBorder="1" applyAlignment="1">
      <alignment vertical="center" wrapText="1"/>
    </xf>
    <xf numFmtId="37" fontId="85" fillId="2" borderId="3" xfId="0" applyNumberFormat="1" applyFont="1" applyFill="1" applyBorder="1" applyAlignment="1">
      <alignment horizontal="left" vertical="center" wrapText="1"/>
    </xf>
    <xf numFmtId="37" fontId="88" fillId="2" borderId="1" xfId="0" applyNumberFormat="1" applyFont="1" applyFill="1" applyBorder="1" applyAlignment="1">
      <alignment horizontal="center" vertical="center" wrapText="1"/>
    </xf>
    <xf numFmtId="0" fontId="83" fillId="14" borderId="3" xfId="0" applyFont="1" applyFill="1" applyBorder="1" applyAlignment="1">
      <alignment horizontal="left" vertical="center"/>
    </xf>
    <xf numFmtId="165" fontId="89" fillId="2" borderId="1" xfId="0" applyNumberFormat="1" applyFont="1" applyFill="1" applyBorder="1" applyAlignment="1">
      <alignment horizontal="left" vertical="center" wrapText="1"/>
    </xf>
    <xf numFmtId="0" fontId="83" fillId="14" borderId="1" xfId="0" applyFont="1" applyFill="1" applyBorder="1" applyAlignment="1">
      <alignment horizontal="center" vertical="center" wrapText="1"/>
    </xf>
    <xf numFmtId="37" fontId="86" fillId="2" borderId="1" xfId="0" applyNumberFormat="1" applyFont="1" applyFill="1" applyBorder="1" applyAlignment="1">
      <alignment horizontal="center" vertical="center" wrapText="1"/>
    </xf>
    <xf numFmtId="169" fontId="73" fillId="2" borderId="26" xfId="0" applyNumberFormat="1" applyFont="1" applyFill="1" applyBorder="1" applyAlignment="1">
      <alignment horizontal="left" vertical="center"/>
    </xf>
    <xf numFmtId="169" fontId="73" fillId="2" borderId="11" xfId="0" applyNumberFormat="1" applyFont="1" applyFill="1" applyBorder="1" applyAlignment="1">
      <alignment horizontal="left" vertical="center"/>
    </xf>
    <xf numFmtId="169" fontId="76" fillId="13" borderId="27" xfId="0" applyNumberFormat="1" applyFont="1" applyFill="1" applyBorder="1" applyAlignment="1">
      <alignment horizontal="left"/>
    </xf>
    <xf numFmtId="3" fontId="70" fillId="14" borderId="1" xfId="0" applyNumberFormat="1" applyFont="1" applyFill="1" applyBorder="1" applyAlignment="1">
      <alignment horizontal="center"/>
    </xf>
    <xf numFmtId="3" fontId="73" fillId="2" borderId="26" xfId="0" applyNumberFormat="1" applyFont="1" applyFill="1" applyBorder="1" applyAlignment="1">
      <alignment horizontal="left" vertical="center"/>
    </xf>
    <xf numFmtId="3" fontId="73" fillId="2" borderId="11" xfId="0" applyNumberFormat="1" applyFont="1" applyFill="1" applyBorder="1" applyAlignment="1">
      <alignment horizontal="left" vertical="center"/>
    </xf>
    <xf numFmtId="0" fontId="71" fillId="13" borderId="24" xfId="0" applyFont="1" applyFill="1" applyBorder="1"/>
    <xf numFmtId="0" fontId="72" fillId="2" borderId="1" xfId="0" applyFont="1" applyFill="1" applyBorder="1"/>
    <xf numFmtId="169" fontId="76" fillId="13" borderId="28" xfId="0" applyNumberFormat="1" applyFont="1" applyFill="1" applyBorder="1" applyAlignment="1">
      <alignment horizontal="left"/>
    </xf>
    <xf numFmtId="0" fontId="72" fillId="13" borderId="21" xfId="0" applyFont="1" applyFill="1" applyBorder="1"/>
    <xf numFmtId="0" fontId="87" fillId="2" borderId="3" xfId="0" applyFont="1" applyFill="1" applyBorder="1" applyAlignment="1">
      <alignment vertical="top" wrapText="1"/>
    </xf>
    <xf numFmtId="0" fontId="74" fillId="13" borderId="20" xfId="0" applyFont="1" applyFill="1" applyBorder="1"/>
    <xf numFmtId="0" fontId="90" fillId="14" borderId="1" xfId="0" applyFont="1" applyFill="1" applyBorder="1" applyAlignment="1">
      <alignment vertical="center"/>
    </xf>
    <xf numFmtId="0" fontId="87" fillId="2" borderId="1" xfId="0" applyFont="1" applyFill="1" applyBorder="1" applyAlignment="1">
      <alignment vertical="top" wrapText="1"/>
    </xf>
    <xf numFmtId="0" fontId="70" fillId="13" borderId="20" xfId="0" applyFont="1" applyFill="1" applyBorder="1"/>
    <xf numFmtId="37" fontId="85" fillId="2" borderId="26" xfId="0" applyNumberFormat="1" applyFont="1" applyFill="1" applyBorder="1" applyAlignment="1">
      <alignment horizontal="left" vertical="center" wrapText="1"/>
    </xf>
    <xf numFmtId="37" fontId="85" fillId="2" borderId="11" xfId="0" applyNumberFormat="1" applyFont="1" applyFill="1" applyBorder="1" applyAlignment="1">
      <alignment horizontal="left" vertical="center" wrapText="1"/>
    </xf>
    <xf numFmtId="3" fontId="77" fillId="14" borderId="1" xfId="0" applyNumberFormat="1" applyFont="1" applyFill="1" applyBorder="1" applyAlignment="1">
      <alignment horizontal="center" vertical="center"/>
    </xf>
    <xf numFmtId="0" fontId="70" fillId="14" borderId="1" xfId="0" applyFont="1" applyFill="1" applyBorder="1" applyAlignment="1">
      <alignment vertical="center"/>
    </xf>
    <xf numFmtId="37" fontId="91" fillId="2" borderId="3" xfId="0" applyNumberFormat="1" applyFont="1" applyFill="1" applyBorder="1" applyAlignment="1">
      <alignment horizontal="left" vertical="center" wrapText="1"/>
    </xf>
    <xf numFmtId="3" fontId="70" fillId="13" borderId="20" xfId="0" applyNumberFormat="1" applyFont="1" applyFill="1" applyBorder="1" applyAlignment="1">
      <alignment horizontal="center"/>
    </xf>
    <xf numFmtId="0" fontId="71" fillId="2" borderId="1" xfId="0" applyFont="1" applyFill="1" applyBorder="1"/>
    <xf numFmtId="0" fontId="71" fillId="13" borderId="20" xfId="0" applyFont="1" applyFill="1" applyBorder="1"/>
    <xf numFmtId="0" fontId="73" fillId="14" borderId="1" xfId="0" applyFont="1" applyFill="1" applyBorder="1"/>
    <xf numFmtId="0" fontId="92" fillId="14" borderId="1" xfId="0" applyFont="1" applyFill="1" applyBorder="1"/>
    <xf numFmtId="0" fontId="71" fillId="14" borderId="1" xfId="0" applyFont="1" applyFill="1" applyBorder="1"/>
    <xf numFmtId="37" fontId="91" fillId="2" borderId="3" xfId="0" applyNumberFormat="1" applyFont="1" applyFill="1" applyBorder="1" applyAlignment="1">
      <alignment horizontal="center" vertical="center"/>
    </xf>
    <xf numFmtId="0" fontId="93" fillId="2" borderId="1" xfId="0" applyFont="1" applyFill="1" applyBorder="1" applyAlignment="1">
      <alignment horizontal="center" vertical="center" wrapText="1"/>
    </xf>
    <xf numFmtId="0" fontId="74" fillId="14" borderId="1" xfId="0" applyFont="1" applyFill="1" applyBorder="1" applyAlignment="1">
      <alignment horizontal="center" vertical="center" wrapText="1"/>
    </xf>
    <xf numFmtId="3" fontId="80" fillId="13" borderId="18" xfId="0" applyNumberFormat="1" applyFont="1" applyFill="1" applyBorder="1"/>
    <xf numFmtId="0" fontId="70" fillId="13" borderId="29" xfId="0" applyFont="1" applyFill="1" applyBorder="1" applyAlignment="1">
      <alignment vertical="center"/>
    </xf>
    <xf numFmtId="0" fontId="72" fillId="13" borderId="29" xfId="0" applyFont="1" applyFill="1" applyBorder="1"/>
    <xf numFmtId="0" fontId="72" fillId="13" borderId="25" xfId="0" applyFont="1" applyFill="1" applyBorder="1"/>
    <xf numFmtId="169" fontId="76" fillId="13" borderId="30" xfId="0" applyNumberFormat="1" applyFont="1" applyFill="1" applyBorder="1" applyAlignment="1">
      <alignment horizontal="left"/>
    </xf>
    <xf numFmtId="0" fontId="70" fillId="2" borderId="1" xfId="0" applyFont="1" applyFill="1" applyBorder="1" applyAlignment="1">
      <alignment vertical="center"/>
    </xf>
    <xf numFmtId="170" fontId="74" fillId="2" borderId="1" xfId="0" applyNumberFormat="1" applyFont="1" applyFill="1" applyBorder="1"/>
    <xf numFmtId="0" fontId="87" fillId="2" borderId="3" xfId="0" applyFont="1" applyFill="1" applyBorder="1" applyAlignment="1">
      <alignment vertical="center" wrapText="1"/>
    </xf>
    <xf numFmtId="0" fontId="94" fillId="13" borderId="20" xfId="0" applyFont="1" applyFill="1" applyBorder="1"/>
    <xf numFmtId="0" fontId="94" fillId="2" borderId="1" xfId="0" applyFont="1" applyFill="1" applyBorder="1" applyAlignment="1">
      <alignment vertical="center"/>
    </xf>
    <xf numFmtId="170" fontId="95" fillId="2" borderId="1" xfId="0" applyNumberFormat="1" applyFont="1" applyFill="1" applyBorder="1"/>
    <xf numFmtId="3" fontId="96" fillId="2" borderId="1" xfId="0" applyNumberFormat="1" applyFont="1" applyFill="1" applyBorder="1"/>
    <xf numFmtId="0" fontId="95" fillId="13" borderId="20" xfId="0" applyFont="1" applyFill="1" applyBorder="1"/>
    <xf numFmtId="0" fontId="95" fillId="13" borderId="18" xfId="0" applyFont="1" applyFill="1" applyBorder="1"/>
    <xf numFmtId="0" fontId="94" fillId="13" borderId="22" xfId="0" applyFont="1" applyFill="1" applyBorder="1" applyAlignment="1">
      <alignment vertical="center"/>
    </xf>
    <xf numFmtId="170" fontId="95" fillId="13" borderId="22" xfId="0" applyNumberFormat="1" applyFont="1" applyFill="1" applyBorder="1"/>
    <xf numFmtId="0" fontId="72" fillId="13" borderId="22" xfId="0" applyFont="1" applyFill="1" applyBorder="1"/>
    <xf numFmtId="0" fontId="94" fillId="13" borderId="18" xfId="0" applyFont="1" applyFill="1" applyBorder="1" applyAlignment="1">
      <alignment vertical="center"/>
    </xf>
    <xf numFmtId="170" fontId="95" fillId="13" borderId="18" xfId="0" applyNumberFormat="1" applyFont="1" applyFill="1" applyBorder="1"/>
    <xf numFmtId="3" fontId="97" fillId="6" borderId="12" xfId="0" applyNumberFormat="1" applyFont="1" applyFill="1" applyBorder="1" applyAlignment="1">
      <alignment horizontal="center"/>
    </xf>
    <xf numFmtId="3" fontId="93" fillId="0" borderId="0" xfId="0" applyNumberFormat="1" applyFont="1"/>
    <xf numFmtId="0" fontId="98" fillId="6" borderId="12" xfId="0" applyFont="1" applyFill="1" applyBorder="1" applyAlignment="1">
      <alignment horizontal="left"/>
    </xf>
    <xf numFmtId="164" fontId="99" fillId="0" borderId="0" xfId="0" applyNumberFormat="1" applyFont="1" applyAlignment="1">
      <alignment horizontal="center"/>
    </xf>
    <xf numFmtId="4" fontId="92" fillId="0" borderId="0" xfId="0" applyNumberFormat="1" applyFont="1" applyAlignment="1">
      <alignment vertical="center"/>
    </xf>
    <xf numFmtId="3" fontId="92" fillId="0" borderId="0" xfId="0" applyNumberFormat="1" applyFont="1" applyAlignment="1">
      <alignment vertical="center"/>
    </xf>
    <xf numFmtId="0" fontId="73" fillId="0" borderId="0" xfId="0" applyFont="1" applyAlignment="1">
      <alignment vertical="center"/>
    </xf>
    <xf numFmtId="3" fontId="101" fillId="0" borderId="0" xfId="0" applyNumberFormat="1" applyFont="1"/>
    <xf numFmtId="3" fontId="101" fillId="0" borderId="0" xfId="0" applyNumberFormat="1" applyFont="1" applyAlignment="1">
      <alignment horizontal="center"/>
    </xf>
    <xf numFmtId="3" fontId="102" fillId="0" borderId="0" xfId="0" applyNumberFormat="1" applyFont="1" applyAlignment="1">
      <alignment horizontal="center"/>
    </xf>
    <xf numFmtId="3" fontId="103" fillId="0" borderId="13" xfId="0" applyNumberFormat="1" applyFont="1" applyBorder="1"/>
    <xf numFmtId="3" fontId="103" fillId="0" borderId="13" xfId="0" applyNumberFormat="1" applyFont="1" applyBorder="1" applyAlignment="1">
      <alignment horizontal="center"/>
    </xf>
    <xf numFmtId="3" fontId="103" fillId="0" borderId="0" xfId="0" applyNumberFormat="1" applyFont="1" applyAlignment="1">
      <alignment horizontal="center"/>
    </xf>
    <xf numFmtId="3" fontId="93" fillId="0" borderId="0" xfId="0" applyNumberFormat="1" applyFont="1" applyAlignment="1">
      <alignment horizontal="center"/>
    </xf>
    <xf numFmtId="3" fontId="104" fillId="0" borderId="0" xfId="0" applyNumberFormat="1" applyFont="1"/>
    <xf numFmtId="37" fontId="105" fillId="0" borderId="0" xfId="0" applyNumberFormat="1" applyFont="1" applyAlignment="1">
      <alignment horizontal="center"/>
    </xf>
    <xf numFmtId="3" fontId="104" fillId="0" borderId="14" xfId="0" applyNumberFormat="1" applyFont="1" applyBorder="1"/>
    <xf numFmtId="37" fontId="104" fillId="0" borderId="14" xfId="0" applyNumberFormat="1" applyFont="1" applyBorder="1"/>
    <xf numFmtId="37" fontId="106" fillId="0" borderId="14" xfId="0" applyNumberFormat="1" applyFont="1" applyBorder="1"/>
    <xf numFmtId="37" fontId="106" fillId="0" borderId="0" xfId="0" applyNumberFormat="1" applyFont="1"/>
    <xf numFmtId="3" fontId="73" fillId="0" borderId="0" xfId="0" applyNumberFormat="1" applyFont="1"/>
    <xf numFmtId="37" fontId="107" fillId="0" borderId="0" xfId="0" applyNumberFormat="1" applyFont="1" applyAlignment="1">
      <alignment horizontal="center"/>
    </xf>
    <xf numFmtId="3" fontId="73" fillId="0" borderId="14" xfId="0" applyNumberFormat="1" applyFont="1" applyBorder="1"/>
    <xf numFmtId="37" fontId="73" fillId="0" borderId="14" xfId="0" applyNumberFormat="1" applyFont="1" applyBorder="1"/>
    <xf numFmtId="37" fontId="72" fillId="0" borderId="0" xfId="0" applyNumberFormat="1" applyFont="1"/>
    <xf numFmtId="3" fontId="108" fillId="0" borderId="0" xfId="0" applyNumberFormat="1" applyFont="1"/>
    <xf numFmtId="37" fontId="109" fillId="0" borderId="0" xfId="0" applyNumberFormat="1" applyFont="1" applyAlignment="1">
      <alignment horizontal="center"/>
    </xf>
    <xf numFmtId="3" fontId="108" fillId="0" borderId="14" xfId="0" applyNumberFormat="1" applyFont="1" applyBorder="1"/>
    <xf numFmtId="4" fontId="101" fillId="0" borderId="0" xfId="0" applyNumberFormat="1" applyFont="1" applyAlignment="1">
      <alignment horizontal="center"/>
    </xf>
    <xf numFmtId="3" fontId="96" fillId="6" borderId="0" xfId="0" applyNumberFormat="1" applyFont="1" applyFill="1"/>
    <xf numFmtId="3" fontId="110" fillId="6" borderId="0" xfId="0" applyNumberFormat="1" applyFont="1" applyFill="1" applyAlignment="1">
      <alignment horizontal="center"/>
    </xf>
    <xf numFmtId="37" fontId="71" fillId="0" borderId="0" xfId="0" applyNumberFormat="1" applyFont="1"/>
    <xf numFmtId="37" fontId="73" fillId="0" borderId="0" xfId="0" applyNumberFormat="1" applyFont="1"/>
    <xf numFmtId="3" fontId="111" fillId="2" borderId="0" xfId="0" applyNumberFormat="1" applyFont="1" applyFill="1"/>
    <xf numFmtId="3" fontId="112" fillId="2" borderId="0" xfId="0" applyNumberFormat="1" applyFont="1" applyFill="1" applyAlignment="1">
      <alignment horizontal="center"/>
    </xf>
    <xf numFmtId="37" fontId="113" fillId="0" borderId="0" xfId="0" applyNumberFormat="1" applyFont="1"/>
    <xf numFmtId="3" fontId="71" fillId="2" borderId="0" xfId="0" applyNumberFormat="1" applyFont="1" applyFill="1"/>
    <xf numFmtId="3" fontId="71" fillId="2" borderId="12" xfId="0" applyNumberFormat="1" applyFont="1" applyFill="1" applyBorder="1"/>
    <xf numFmtId="3" fontId="112" fillId="2" borderId="12" xfId="0" applyNumberFormat="1" applyFont="1" applyFill="1" applyBorder="1" applyAlignment="1">
      <alignment horizontal="center"/>
    </xf>
    <xf numFmtId="3" fontId="71" fillId="7" borderId="12" xfId="0" applyNumberFormat="1" applyFont="1" applyFill="1" applyBorder="1"/>
    <xf numFmtId="3" fontId="73" fillId="7" borderId="12" xfId="0" applyNumberFormat="1" applyFont="1" applyFill="1" applyBorder="1" applyAlignment="1">
      <alignment horizontal="center"/>
    </xf>
    <xf numFmtId="3" fontId="71" fillId="8" borderId="12" xfId="0" applyNumberFormat="1" applyFont="1" applyFill="1" applyBorder="1"/>
    <xf numFmtId="3" fontId="73" fillId="8" borderId="12" xfId="0" applyNumberFormat="1" applyFont="1" applyFill="1" applyBorder="1" applyAlignment="1">
      <alignment horizontal="center"/>
    </xf>
    <xf numFmtId="3" fontId="71" fillId="9" borderId="12" xfId="0" applyNumberFormat="1" applyFont="1" applyFill="1" applyBorder="1"/>
    <xf numFmtId="3" fontId="73" fillId="9" borderId="12" xfId="0" applyNumberFormat="1" applyFont="1" applyFill="1" applyBorder="1" applyAlignment="1">
      <alignment horizontal="center"/>
    </xf>
    <xf numFmtId="3" fontId="71" fillId="10" borderId="12" xfId="0" applyNumberFormat="1" applyFont="1" applyFill="1" applyBorder="1"/>
    <xf numFmtId="3" fontId="73" fillId="10" borderId="12" xfId="0" applyNumberFormat="1" applyFont="1" applyFill="1" applyBorder="1" applyAlignment="1">
      <alignment horizontal="center"/>
    </xf>
    <xf numFmtId="3" fontId="92" fillId="0" borderId="0" xfId="0" applyNumberFormat="1" applyFont="1"/>
    <xf numFmtId="3" fontId="92" fillId="0" borderId="0" xfId="0" applyNumberFormat="1" applyFont="1" applyAlignment="1">
      <alignment horizontal="center"/>
    </xf>
    <xf numFmtId="37" fontId="114" fillId="0" borderId="0" xfId="0" applyNumberFormat="1" applyFont="1" applyAlignment="1">
      <alignment horizontal="center"/>
    </xf>
    <xf numFmtId="37" fontId="92" fillId="0" borderId="0" xfId="0" applyNumberFormat="1" applyFont="1"/>
    <xf numFmtId="37" fontId="93" fillId="0" borderId="0" xfId="0" applyNumberFormat="1" applyFont="1"/>
    <xf numFmtId="37" fontId="71" fillId="0" borderId="0" xfId="0" applyNumberFormat="1" applyFont="1" applyAlignment="1">
      <alignment vertical="top" wrapText="1"/>
    </xf>
    <xf numFmtId="3" fontId="73" fillId="0" borderId="0" xfId="0" applyNumberFormat="1" applyFont="1" applyAlignment="1">
      <alignment horizontal="center"/>
    </xf>
    <xf numFmtId="37" fontId="73" fillId="0" borderId="0" xfId="0" applyNumberFormat="1" applyFont="1"/>
    <xf numFmtId="0" fontId="73" fillId="0" borderId="0" xfId="0" applyFont="1"/>
    <xf numFmtId="4" fontId="92" fillId="0" borderId="0" xfId="0" applyNumberFormat="1" applyFont="1" applyFill="1" applyAlignment="1">
      <alignment vertical="center"/>
    </xf>
    <xf numFmtId="3" fontId="92" fillId="0" borderId="0" xfId="0" applyNumberFormat="1" applyFont="1" applyFill="1" applyAlignment="1">
      <alignment vertical="center"/>
    </xf>
    <xf numFmtId="0" fontId="98" fillId="0" borderId="6" xfId="0" applyFont="1" applyFill="1" applyBorder="1" applyAlignment="1">
      <alignment horizontal="center" vertical="center"/>
    </xf>
    <xf numFmtId="0" fontId="79" fillId="0" borderId="7" xfId="0" applyFont="1" applyFill="1" applyBorder="1"/>
    <xf numFmtId="0" fontId="73" fillId="0" borderId="0" xfId="0" applyFont="1" applyFill="1" applyAlignment="1">
      <alignment vertical="center"/>
    </xf>
    <xf numFmtId="3" fontId="93" fillId="0" borderId="0" xfId="0" applyNumberFormat="1" applyFont="1" applyFill="1"/>
    <xf numFmtId="0" fontId="115" fillId="0" borderId="16" xfId="0" applyFont="1" applyBorder="1" applyAlignment="1">
      <alignment horizontal="center" vertical="center"/>
    </xf>
    <xf numFmtId="3" fontId="116" fillId="0" borderId="0" xfId="0" applyNumberFormat="1" applyFont="1" applyAlignment="1">
      <alignment horizontal="center"/>
    </xf>
    <xf numFmtId="0" fontId="73" fillId="0" borderId="0" xfId="0" applyFont="1" applyAlignment="1">
      <alignment horizontal="center"/>
    </xf>
    <xf numFmtId="0" fontId="90" fillId="0" borderId="0" xfId="0" applyFont="1" applyAlignment="1">
      <alignment horizontal="center" vertical="center"/>
    </xf>
    <xf numFmtId="0" fontId="71" fillId="0" borderId="0" xfId="0" applyFont="1" applyAlignment="1">
      <alignment horizontal="left"/>
    </xf>
    <xf numFmtId="0" fontId="73" fillId="0" borderId="0" xfId="0" applyFont="1" applyAlignment="1">
      <alignment horizontal="left" vertical="center"/>
    </xf>
    <xf numFmtId="0" fontId="73" fillId="0" borderId="0" xfId="0" applyFont="1" applyAlignment="1">
      <alignment horizontal="center" vertical="center"/>
    </xf>
    <xf numFmtId="0" fontId="92" fillId="0" borderId="0" xfId="0" applyFont="1" applyAlignment="1">
      <alignment horizontal="center" vertical="center"/>
    </xf>
    <xf numFmtId="3" fontId="78" fillId="10" borderId="12" xfId="0" applyNumberFormat="1" applyFont="1" applyFill="1" applyBorder="1"/>
    <xf numFmtId="3" fontId="78" fillId="10" borderId="12" xfId="0" applyNumberFormat="1" applyFont="1" applyFill="1" applyBorder="1" applyAlignment="1">
      <alignment horizontal="center"/>
    </xf>
    <xf numFmtId="3" fontId="117" fillId="10" borderId="12" xfId="0" applyNumberFormat="1" applyFont="1" applyFill="1" applyBorder="1" applyAlignment="1">
      <alignment horizontal="center" vertical="center"/>
    </xf>
    <xf numFmtId="3" fontId="78" fillId="10" borderId="0" xfId="0" applyNumberFormat="1" applyFont="1" applyFill="1" applyAlignment="1">
      <alignment horizontal="center"/>
    </xf>
    <xf numFmtId="0" fontId="106" fillId="0" borderId="0" xfId="0" applyFont="1" applyAlignment="1">
      <alignment horizontal="center" vertical="center"/>
    </xf>
    <xf numFmtId="3" fontId="118" fillId="0" borderId="0" xfId="0" applyNumberFormat="1" applyFont="1" applyAlignment="1">
      <alignment horizontal="center" vertical="center"/>
    </xf>
    <xf numFmtId="3" fontId="119" fillId="0" borderId="0" xfId="0" applyNumberFormat="1" applyFont="1"/>
    <xf numFmtId="0" fontId="104" fillId="0" borderId="16" xfId="0" applyFont="1" applyBorder="1" applyAlignment="1">
      <alignment horizontal="center" vertical="center"/>
    </xf>
    <xf numFmtId="3" fontId="73" fillId="0" borderId="0" xfId="0" applyNumberFormat="1" applyFont="1" applyAlignment="1">
      <alignment horizontal="left"/>
    </xf>
    <xf numFmtId="37" fontId="104" fillId="0" borderId="16" xfId="0" applyNumberFormat="1" applyFont="1" applyBorder="1" applyAlignment="1">
      <alignment horizontal="center" vertical="center"/>
    </xf>
    <xf numFmtId="3" fontId="107" fillId="0" borderId="0" xfId="0" applyNumberFormat="1" applyFont="1" applyAlignment="1">
      <alignment horizontal="center"/>
    </xf>
    <xf numFmtId="0" fontId="104" fillId="0" borderId="0" xfId="0" applyFont="1" applyAlignment="1">
      <alignment horizontal="center" vertical="center"/>
    </xf>
    <xf numFmtId="167" fontId="104" fillId="0" borderId="16" xfId="0" applyNumberFormat="1" applyFont="1" applyBorder="1" applyAlignment="1">
      <alignment horizontal="center" vertical="center"/>
    </xf>
    <xf numFmtId="3" fontId="104" fillId="0" borderId="0" xfId="0" applyNumberFormat="1" applyFont="1" applyAlignment="1">
      <alignment horizontal="left"/>
    </xf>
    <xf numFmtId="3" fontId="73" fillId="0" borderId="0" xfId="0" applyNumberFormat="1" applyFont="1" applyAlignment="1">
      <alignment horizontal="center" vertical="center"/>
    </xf>
    <xf numFmtId="9" fontId="104" fillId="0" borderId="16" xfId="0" applyNumberFormat="1" applyFont="1" applyBorder="1" applyAlignment="1">
      <alignment horizontal="center" vertical="center"/>
    </xf>
    <xf numFmtId="0" fontId="120" fillId="0" borderId="0" xfId="0" applyFont="1" applyAlignment="1">
      <alignment horizontal="center" vertical="center"/>
    </xf>
    <xf numFmtId="9" fontId="120" fillId="0" borderId="16" xfId="0" applyNumberFormat="1" applyFont="1" applyBorder="1" applyAlignment="1">
      <alignment horizontal="center" vertical="center"/>
    </xf>
    <xf numFmtId="0" fontId="120" fillId="0" borderId="16" xfId="0" applyFont="1" applyBorder="1" applyAlignment="1">
      <alignment horizontal="center" vertical="center"/>
    </xf>
    <xf numFmtId="0" fontId="92" fillId="0" borderId="0" xfId="0" applyFont="1" applyAlignment="1">
      <alignment horizontal="left" vertical="center"/>
    </xf>
    <xf numFmtId="0" fontId="120" fillId="0" borderId="0" xfId="0" applyFont="1" applyAlignment="1">
      <alignment horizontal="left" vertical="center"/>
    </xf>
    <xf numFmtId="3" fontId="124" fillId="7" borderId="12" xfId="0" applyNumberFormat="1" applyFont="1" applyFill="1" applyBorder="1" applyAlignment="1">
      <alignment horizontal="left" vertical="center"/>
    </xf>
    <xf numFmtId="3" fontId="78" fillId="7" borderId="12" xfId="0" applyNumberFormat="1" applyFont="1" applyFill="1" applyBorder="1" applyAlignment="1">
      <alignment horizontal="center" vertical="center"/>
    </xf>
    <xf numFmtId="3" fontId="125" fillId="7" borderId="12" xfId="0" applyNumberFormat="1" applyFont="1" applyFill="1" applyBorder="1" applyAlignment="1">
      <alignment horizontal="center" vertical="center"/>
    </xf>
    <xf numFmtId="3" fontId="124" fillId="7" borderId="0" xfId="0" applyNumberFormat="1" applyFont="1" applyFill="1" applyAlignment="1">
      <alignment horizontal="left" vertical="center"/>
    </xf>
    <xf numFmtId="3" fontId="100" fillId="12" borderId="12" xfId="0" applyNumberFormat="1" applyFont="1" applyFill="1" applyBorder="1" applyAlignment="1">
      <alignment horizontal="left" vertical="center"/>
    </xf>
    <xf numFmtId="3" fontId="78" fillId="12" borderId="12" xfId="0" applyNumberFormat="1" applyFont="1" applyFill="1" applyBorder="1" applyAlignment="1">
      <alignment horizontal="center" vertical="center"/>
    </xf>
    <xf numFmtId="3" fontId="125" fillId="12" borderId="12" xfId="0" applyNumberFormat="1" applyFont="1" applyFill="1" applyBorder="1" applyAlignment="1">
      <alignment horizontal="center" vertical="center"/>
    </xf>
    <xf numFmtId="3" fontId="124" fillId="12" borderId="12" xfId="0" applyNumberFormat="1" applyFont="1" applyFill="1" applyBorder="1" applyAlignment="1">
      <alignment horizontal="left" vertical="center"/>
    </xf>
    <xf numFmtId="3" fontId="124" fillId="12" borderId="0" xfId="0" applyNumberFormat="1" applyFont="1" applyFill="1" applyAlignment="1">
      <alignment horizontal="left" vertical="center"/>
    </xf>
    <xf numFmtId="3" fontId="73" fillId="0" borderId="0" xfId="0" applyNumberFormat="1" applyFont="1" applyAlignment="1">
      <alignment horizontal="left" vertical="center"/>
    </xf>
    <xf numFmtId="3" fontId="100" fillId="8" borderId="12" xfId="0" applyNumberFormat="1" applyFont="1" applyFill="1" applyBorder="1" applyAlignment="1">
      <alignment horizontal="left" vertical="center"/>
    </xf>
    <xf numFmtId="3" fontId="78" fillId="8" borderId="12" xfId="0" applyNumberFormat="1" applyFont="1" applyFill="1" applyBorder="1" applyAlignment="1">
      <alignment horizontal="center" vertical="center"/>
    </xf>
    <xf numFmtId="3" fontId="98" fillId="8" borderId="12" xfId="0" applyNumberFormat="1" applyFont="1" applyFill="1" applyBorder="1" applyAlignment="1">
      <alignment horizontal="center" vertical="center"/>
    </xf>
    <xf numFmtId="3" fontId="100" fillId="8" borderId="0" xfId="0" applyNumberFormat="1" applyFont="1" applyFill="1" applyAlignment="1">
      <alignment horizontal="left" vertical="center"/>
    </xf>
    <xf numFmtId="4" fontId="6" fillId="0" borderId="0" xfId="0" applyNumberFormat="1" applyFont="1" applyFill="1" applyAlignment="1">
      <alignment vertical="center"/>
    </xf>
    <xf numFmtId="0" fontId="15" fillId="0" borderId="6" xfId="0" applyFont="1" applyFill="1" applyBorder="1" applyAlignment="1">
      <alignment horizontal="center" vertical="center"/>
    </xf>
    <xf numFmtId="0" fontId="2" fillId="0" borderId="7" xfId="0" applyFont="1" applyFill="1" applyBorder="1"/>
    <xf numFmtId="0" fontId="98" fillId="15" borderId="37" xfId="0" applyFont="1" applyFill="1" applyBorder="1" applyAlignment="1">
      <alignment horizontal="left" wrapText="1"/>
    </xf>
    <xf numFmtId="0" fontId="73" fillId="0" borderId="41" xfId="0" applyFont="1" applyBorder="1"/>
    <xf numFmtId="169" fontId="126" fillId="15" borderId="37" xfId="0" applyNumberFormat="1" applyFont="1" applyFill="1" applyBorder="1" applyAlignment="1">
      <alignment horizontal="left" wrapText="1"/>
    </xf>
    <xf numFmtId="3" fontId="93" fillId="0" borderId="41" xfId="0" applyNumberFormat="1" applyFont="1" applyBorder="1" applyAlignment="1">
      <alignment horizontal="left"/>
    </xf>
    <xf numFmtId="0" fontId="73" fillId="0" borderId="0" xfId="0" applyFont="1" applyAlignment="1">
      <alignment horizontal="left"/>
    </xf>
    <xf numFmtId="3" fontId="6" fillId="0" borderId="0" xfId="0" applyNumberFormat="1" applyFont="1" applyFill="1" applyAlignment="1">
      <alignment vertical="center"/>
    </xf>
    <xf numFmtId="3" fontId="90" fillId="15" borderId="37" xfId="0" applyNumberFormat="1" applyFont="1" applyFill="1" applyBorder="1" applyAlignment="1">
      <alignment horizontal="center"/>
    </xf>
    <xf numFmtId="3" fontId="90" fillId="15" borderId="43" xfId="0" applyNumberFormat="1" applyFont="1" applyFill="1" applyBorder="1" applyAlignment="1">
      <alignment horizontal="center"/>
    </xf>
    <xf numFmtId="3" fontId="100" fillId="15" borderId="37" xfId="0" applyNumberFormat="1" applyFont="1" applyFill="1" applyBorder="1" applyAlignment="1">
      <alignment horizontal="left" vertical="center"/>
    </xf>
    <xf numFmtId="3" fontId="128" fillId="15" borderId="37" xfId="0" applyNumberFormat="1" applyFont="1" applyFill="1" applyBorder="1" applyAlignment="1">
      <alignment horizontal="right"/>
    </xf>
    <xf numFmtId="3" fontId="128" fillId="15" borderId="43" xfId="0" applyNumberFormat="1" applyFont="1" applyFill="1" applyBorder="1" applyAlignment="1">
      <alignment horizontal="right"/>
    </xf>
    <xf numFmtId="7" fontId="73" fillId="0" borderId="0" xfId="0" applyNumberFormat="1" applyFont="1" applyAlignment="1">
      <alignment horizontal="left"/>
    </xf>
    <xf numFmtId="3" fontId="128" fillId="15" borderId="12" xfId="0" applyNumberFormat="1" applyFont="1" applyFill="1" applyBorder="1" applyAlignment="1">
      <alignment horizontal="center" vertical="center"/>
    </xf>
    <xf numFmtId="3" fontId="128" fillId="15" borderId="43" xfId="0" applyNumberFormat="1" applyFont="1" applyFill="1" applyBorder="1" applyAlignment="1">
      <alignment horizontal="center" vertical="center"/>
    </xf>
    <xf numFmtId="171" fontId="98" fillId="6" borderId="44" xfId="0" applyNumberFormat="1" applyFont="1" applyFill="1" applyBorder="1" applyAlignment="1">
      <alignment horizontal="center" vertical="center"/>
    </xf>
    <xf numFmtId="171" fontId="98" fillId="6" borderId="40" xfId="0" applyNumberFormat="1" applyFont="1" applyFill="1" applyBorder="1" applyAlignment="1">
      <alignment horizontal="center" vertical="center"/>
    </xf>
    <xf numFmtId="3" fontId="125" fillId="6" borderId="0" xfId="0" applyNumberFormat="1" applyFont="1" applyFill="1" applyAlignment="1">
      <alignment horizontal="center" vertical="center"/>
    </xf>
    <xf numFmtId="5" fontId="129" fillId="6" borderId="0" xfId="0" applyNumberFormat="1" applyFont="1" applyFill="1" applyAlignment="1">
      <alignment horizontal="center" vertical="center"/>
    </xf>
    <xf numFmtId="5" fontId="129" fillId="6" borderId="45" xfId="0" applyNumberFormat="1" applyFont="1" applyFill="1" applyBorder="1" applyAlignment="1">
      <alignment horizontal="center" vertical="center"/>
    </xf>
    <xf numFmtId="0" fontId="98" fillId="6" borderId="14" xfId="0" applyFont="1" applyFill="1" applyBorder="1" applyAlignment="1">
      <alignment horizontal="center" vertical="center"/>
    </xf>
    <xf numFmtId="172" fontId="110" fillId="15" borderId="46" xfId="0" applyNumberFormat="1" applyFont="1" applyFill="1" applyBorder="1" applyAlignment="1">
      <alignment horizontal="center" vertical="center"/>
    </xf>
    <xf numFmtId="172" fontId="110" fillId="15" borderId="12" xfId="0" applyNumberFormat="1" applyFont="1" applyFill="1" applyBorder="1" applyAlignment="1">
      <alignment horizontal="center" vertical="center"/>
    </xf>
    <xf numFmtId="3" fontId="107" fillId="0" borderId="0" xfId="0" applyNumberFormat="1" applyFont="1"/>
    <xf numFmtId="3" fontId="107" fillId="0" borderId="45" xfId="0" applyNumberFormat="1" applyFont="1" applyBorder="1" applyAlignment="1">
      <alignment horizontal="center"/>
    </xf>
    <xf numFmtId="3" fontId="110" fillId="0" borderId="0" xfId="0" applyNumberFormat="1" applyFont="1" applyAlignment="1">
      <alignment horizontal="left"/>
    </xf>
    <xf numFmtId="3" fontId="103" fillId="0" borderId="47" xfId="0" applyNumberFormat="1" applyFont="1" applyBorder="1" applyAlignment="1">
      <alignment horizontal="center"/>
    </xf>
    <xf numFmtId="3" fontId="103" fillId="0" borderId="13" xfId="0" applyNumberFormat="1" applyFont="1" applyBorder="1" applyAlignment="1">
      <alignment horizontal="left"/>
    </xf>
    <xf numFmtId="3" fontId="73" fillId="0" borderId="45" xfId="0" applyNumberFormat="1" applyFont="1" applyBorder="1" applyAlignment="1">
      <alignment horizontal="center"/>
    </xf>
    <xf numFmtId="4" fontId="73" fillId="0" borderId="0" xfId="0" applyNumberFormat="1" applyFont="1" applyAlignment="1">
      <alignment horizontal="left" vertical="center"/>
    </xf>
    <xf numFmtId="4" fontId="73" fillId="0" borderId="48" xfId="0" applyNumberFormat="1" applyFont="1" applyBorder="1" applyAlignment="1">
      <alignment horizontal="left" vertical="center"/>
    </xf>
    <xf numFmtId="3" fontId="112" fillId="0" borderId="0" xfId="0" applyNumberFormat="1" applyFont="1"/>
    <xf numFmtId="3" fontId="112" fillId="0" borderId="0" xfId="0" applyNumberFormat="1" applyFont="1" applyAlignment="1">
      <alignment horizontal="center"/>
    </xf>
    <xf numFmtId="3" fontId="112" fillId="0" borderId="45" xfId="0" applyNumberFormat="1" applyFont="1" applyBorder="1" applyAlignment="1">
      <alignment horizontal="center"/>
    </xf>
    <xf numFmtId="3" fontId="112" fillId="0" borderId="0" xfId="0" applyNumberFormat="1" applyFont="1" applyAlignment="1">
      <alignment horizontal="left"/>
    </xf>
    <xf numFmtId="165" fontId="71" fillId="0" borderId="0" xfId="0" applyNumberFormat="1" applyFont="1" applyAlignment="1">
      <alignment horizontal="left"/>
    </xf>
    <xf numFmtId="165" fontId="72" fillId="0" borderId="0" xfId="0" applyNumberFormat="1" applyFont="1" applyAlignment="1">
      <alignment horizontal="left"/>
    </xf>
    <xf numFmtId="3" fontId="103" fillId="0" borderId="0" xfId="0" applyNumberFormat="1" applyFont="1"/>
    <xf numFmtId="3" fontId="103" fillId="0" borderId="45" xfId="0" applyNumberFormat="1" applyFont="1" applyBorder="1" applyAlignment="1">
      <alignment horizontal="center"/>
    </xf>
    <xf numFmtId="3" fontId="103" fillId="0" borderId="0" xfId="0" applyNumberFormat="1" applyFont="1" applyAlignment="1">
      <alignment horizontal="left"/>
    </xf>
    <xf numFmtId="3" fontId="73" fillId="3" borderId="0" xfId="0" applyNumberFormat="1" applyFont="1" applyFill="1" applyAlignment="1">
      <alignment horizontal="center"/>
    </xf>
    <xf numFmtId="3" fontId="73" fillId="3" borderId="43" xfId="0" applyNumberFormat="1" applyFont="1" applyFill="1" applyBorder="1" applyAlignment="1">
      <alignment horizontal="center"/>
    </xf>
    <xf numFmtId="3" fontId="101" fillId="7" borderId="12" xfId="0" applyNumberFormat="1" applyFont="1" applyFill="1" applyBorder="1" applyAlignment="1">
      <alignment vertical="center"/>
    </xf>
    <xf numFmtId="3" fontId="101" fillId="7" borderId="37" xfId="0" applyNumberFormat="1" applyFont="1" applyFill="1" applyBorder="1" applyAlignment="1">
      <alignment horizontal="center" vertical="center"/>
    </xf>
    <xf numFmtId="3" fontId="101" fillId="7" borderId="43" xfId="0" applyNumberFormat="1" applyFont="1" applyFill="1" applyBorder="1" applyAlignment="1">
      <alignment horizontal="center" vertical="center"/>
    </xf>
    <xf numFmtId="37" fontId="74" fillId="7" borderId="46" xfId="0" applyNumberFormat="1" applyFont="1" applyFill="1" applyBorder="1" applyAlignment="1">
      <alignment horizontal="left" vertical="center"/>
    </xf>
    <xf numFmtId="37" fontId="74" fillId="7" borderId="12" xfId="0" applyNumberFormat="1" applyFont="1" applyFill="1" applyBorder="1" applyAlignment="1">
      <alignment horizontal="left" vertical="center"/>
    </xf>
    <xf numFmtId="3" fontId="73" fillId="18" borderId="12" xfId="0" applyNumberFormat="1" applyFont="1" applyFill="1" applyBorder="1" applyAlignment="1">
      <alignment horizontal="left"/>
    </xf>
    <xf numFmtId="3" fontId="73" fillId="18" borderId="37" xfId="0" applyNumberFormat="1" applyFont="1" applyFill="1" applyBorder="1" applyAlignment="1">
      <alignment horizontal="center"/>
    </xf>
    <xf numFmtId="3" fontId="73" fillId="18" borderId="43" xfId="0" applyNumberFormat="1" applyFont="1" applyFill="1" applyBorder="1" applyAlignment="1">
      <alignment horizontal="center"/>
    </xf>
    <xf numFmtId="37" fontId="71" fillId="18" borderId="46" xfId="0" applyNumberFormat="1" applyFont="1" applyFill="1" applyBorder="1" applyAlignment="1">
      <alignment horizontal="left"/>
    </xf>
    <xf numFmtId="37" fontId="71" fillId="18" borderId="12" xfId="0" applyNumberFormat="1" applyFont="1" applyFill="1" applyBorder="1" applyAlignment="1">
      <alignment horizontal="left"/>
    </xf>
    <xf numFmtId="3" fontId="101" fillId="0" borderId="0" xfId="0" applyNumberFormat="1" applyFont="1" applyAlignment="1">
      <alignment vertical="center"/>
    </xf>
    <xf numFmtId="3" fontId="101" fillId="0" borderId="0" xfId="0" applyNumberFormat="1" applyFont="1" applyAlignment="1">
      <alignment horizontal="center" vertical="center"/>
    </xf>
    <xf numFmtId="3" fontId="101" fillId="0" borderId="45" xfId="0" applyNumberFormat="1" applyFont="1" applyBorder="1" applyAlignment="1">
      <alignment horizontal="center" vertical="center"/>
    </xf>
    <xf numFmtId="37" fontId="74" fillId="0" borderId="0" xfId="0" applyNumberFormat="1" applyFont="1" applyAlignment="1">
      <alignment horizontal="left" vertical="center"/>
    </xf>
    <xf numFmtId="3" fontId="101" fillId="8" borderId="12" xfId="0" applyNumberFormat="1" applyFont="1" applyFill="1" applyBorder="1" applyAlignment="1">
      <alignment vertical="center"/>
    </xf>
    <xf numFmtId="3" fontId="101" fillId="8" borderId="37" xfId="0" applyNumberFormat="1" applyFont="1" applyFill="1" applyBorder="1" applyAlignment="1">
      <alignment horizontal="center" vertical="center"/>
    </xf>
    <xf numFmtId="3" fontId="101" fillId="8" borderId="43" xfId="0" applyNumberFormat="1" applyFont="1" applyFill="1" applyBorder="1" applyAlignment="1">
      <alignment horizontal="center" vertical="center"/>
    </xf>
    <xf numFmtId="37" fontId="74" fillId="8" borderId="46" xfId="0" applyNumberFormat="1" applyFont="1" applyFill="1" applyBorder="1" applyAlignment="1">
      <alignment horizontal="left" vertical="center"/>
    </xf>
    <xf numFmtId="37" fontId="74" fillId="8" borderId="12" xfId="0" applyNumberFormat="1" applyFont="1" applyFill="1" applyBorder="1" applyAlignment="1">
      <alignment horizontal="left" vertical="center"/>
    </xf>
    <xf numFmtId="3" fontId="73" fillId="20" borderId="12" xfId="0" applyNumberFormat="1" applyFont="1" applyFill="1" applyBorder="1" applyAlignment="1">
      <alignment horizontal="left"/>
    </xf>
    <xf numFmtId="3" fontId="73" fillId="20" borderId="37" xfId="0" applyNumberFormat="1" applyFont="1" applyFill="1" applyBorder="1" applyAlignment="1">
      <alignment horizontal="center"/>
    </xf>
    <xf numFmtId="3" fontId="73" fillId="20" borderId="43" xfId="0" applyNumberFormat="1" applyFont="1" applyFill="1" applyBorder="1" applyAlignment="1">
      <alignment horizontal="center"/>
    </xf>
    <xf numFmtId="37" fontId="71" fillId="20" borderId="46" xfId="0" applyNumberFormat="1" applyFont="1" applyFill="1" applyBorder="1" applyAlignment="1">
      <alignment horizontal="left"/>
    </xf>
    <xf numFmtId="37" fontId="71" fillId="20" borderId="12" xfId="0" applyNumberFormat="1" applyFont="1" applyFill="1" applyBorder="1" applyAlignment="1">
      <alignment horizontal="left"/>
    </xf>
    <xf numFmtId="37" fontId="112" fillId="0" borderId="49" xfId="0" applyNumberFormat="1" applyFont="1" applyBorder="1" applyAlignment="1">
      <alignment horizontal="left"/>
    </xf>
    <xf numFmtId="3" fontId="130" fillId="0" borderId="0" xfId="0" applyNumberFormat="1" applyFont="1" applyAlignment="1">
      <alignment horizontal="left"/>
    </xf>
    <xf numFmtId="3" fontId="130" fillId="0" borderId="0" xfId="0" applyNumberFormat="1" applyFont="1" applyAlignment="1">
      <alignment horizontal="center"/>
    </xf>
    <xf numFmtId="3" fontId="130" fillId="0" borderId="45" xfId="0" applyNumberFormat="1" applyFont="1" applyBorder="1" applyAlignment="1">
      <alignment horizontal="center"/>
    </xf>
    <xf numFmtId="165" fontId="131" fillId="0" borderId="0" xfId="0" applyNumberFormat="1" applyFont="1" applyAlignment="1">
      <alignment horizontal="left"/>
    </xf>
    <xf numFmtId="3" fontId="71" fillId="0" borderId="0" xfId="0" applyNumberFormat="1" applyFont="1" applyAlignment="1">
      <alignment horizontal="left"/>
    </xf>
    <xf numFmtId="3" fontId="101" fillId="16" borderId="12" xfId="0" applyNumberFormat="1" applyFont="1" applyFill="1" applyBorder="1" applyAlignment="1">
      <alignment vertical="center"/>
    </xf>
    <xf numFmtId="3" fontId="101" fillId="16" borderId="37" xfId="0" applyNumberFormat="1" applyFont="1" applyFill="1" applyBorder="1" applyAlignment="1">
      <alignment horizontal="center" vertical="center"/>
    </xf>
    <xf numFmtId="3" fontId="101" fillId="16" borderId="43" xfId="0" applyNumberFormat="1" applyFont="1" applyFill="1" applyBorder="1" applyAlignment="1">
      <alignment horizontal="center" vertical="center"/>
    </xf>
    <xf numFmtId="37" fontId="74" fillId="16" borderId="46" xfId="0" applyNumberFormat="1" applyFont="1" applyFill="1" applyBorder="1" applyAlignment="1">
      <alignment horizontal="left" vertical="center"/>
    </xf>
    <xf numFmtId="37" fontId="74" fillId="16" borderId="12" xfId="0" applyNumberFormat="1" applyFont="1" applyFill="1" applyBorder="1" applyAlignment="1">
      <alignment horizontal="left" vertical="center"/>
    </xf>
    <xf numFmtId="3" fontId="73" fillId="21" borderId="12" xfId="0" applyNumberFormat="1" applyFont="1" applyFill="1" applyBorder="1" applyAlignment="1">
      <alignment horizontal="left"/>
    </xf>
    <xf numFmtId="3" fontId="73" fillId="21" borderId="37" xfId="0" applyNumberFormat="1" applyFont="1" applyFill="1" applyBorder="1" applyAlignment="1">
      <alignment horizontal="center"/>
    </xf>
    <xf numFmtId="3" fontId="73" fillId="21" borderId="43" xfId="0" applyNumberFormat="1" applyFont="1" applyFill="1" applyBorder="1" applyAlignment="1">
      <alignment horizontal="center"/>
    </xf>
    <xf numFmtId="37" fontId="71" fillId="21" borderId="46" xfId="0" applyNumberFormat="1" applyFont="1" applyFill="1" applyBorder="1" applyAlignment="1">
      <alignment horizontal="left"/>
    </xf>
    <xf numFmtId="37" fontId="71" fillId="21" borderId="12" xfId="0" applyNumberFormat="1" applyFont="1" applyFill="1" applyBorder="1" applyAlignment="1">
      <alignment horizontal="left"/>
    </xf>
    <xf numFmtId="37" fontId="107" fillId="0" borderId="50" xfId="0" applyNumberFormat="1" applyFont="1" applyBorder="1" applyAlignment="1">
      <alignment horizontal="left"/>
    </xf>
    <xf numFmtId="37" fontId="107" fillId="0" borderId="49" xfId="0" applyNumberFormat="1" applyFont="1" applyBorder="1" applyAlignment="1">
      <alignment horizontal="left"/>
    </xf>
    <xf numFmtId="165" fontId="130" fillId="0" borderId="51" xfId="0" applyNumberFormat="1" applyFont="1" applyBorder="1" applyAlignment="1">
      <alignment horizontal="left"/>
    </xf>
    <xf numFmtId="165" fontId="130" fillId="0" borderId="0" xfId="0" applyNumberFormat="1" applyFont="1" applyAlignment="1">
      <alignment horizontal="left"/>
    </xf>
    <xf numFmtId="3" fontId="73" fillId="0" borderId="51" xfId="0" applyNumberFormat="1" applyFont="1" applyBorder="1" applyAlignment="1">
      <alignment horizontal="left"/>
    </xf>
    <xf numFmtId="3" fontId="132" fillId="0" borderId="0" xfId="0" applyNumberFormat="1" applyFont="1"/>
    <xf numFmtId="37" fontId="73" fillId="0" borderId="52" xfId="0" applyNumberFormat="1" applyFont="1" applyBorder="1" applyAlignment="1">
      <alignment horizontal="left"/>
    </xf>
    <xf numFmtId="37" fontId="73" fillId="0" borderId="42" xfId="0" applyNumberFormat="1" applyFont="1" applyBorder="1" applyAlignment="1">
      <alignment horizontal="left"/>
    </xf>
    <xf numFmtId="37" fontId="73" fillId="0" borderId="51" xfId="0" applyNumberFormat="1" applyFont="1" applyBorder="1" applyAlignment="1">
      <alignment horizontal="left"/>
    </xf>
    <xf numFmtId="37" fontId="73" fillId="0" borderId="0" xfId="0" applyNumberFormat="1" applyFont="1" applyAlignment="1">
      <alignment horizontal="left"/>
    </xf>
    <xf numFmtId="3" fontId="132" fillId="0" borderId="0" xfId="0" applyNumberFormat="1" applyFont="1" applyAlignment="1">
      <alignment horizontal="left"/>
    </xf>
    <xf numFmtId="3" fontId="107" fillId="0" borderId="0" xfId="0" applyNumberFormat="1" applyFont="1" applyAlignment="1">
      <alignment horizontal="left"/>
    </xf>
    <xf numFmtId="37" fontId="107" fillId="0" borderId="51" xfId="0" applyNumberFormat="1" applyFont="1" applyBorder="1" applyAlignment="1">
      <alignment horizontal="left"/>
    </xf>
    <xf numFmtId="37" fontId="107" fillId="0" borderId="0" xfId="0" applyNumberFormat="1" applyFont="1" applyAlignment="1">
      <alignment horizontal="left"/>
    </xf>
    <xf numFmtId="3" fontId="133" fillId="0" borderId="0" xfId="0" applyNumberFormat="1" applyFont="1" applyAlignment="1">
      <alignment horizontal="left"/>
    </xf>
    <xf numFmtId="3" fontId="133" fillId="0" borderId="0" xfId="0" applyNumberFormat="1" applyFont="1" applyAlignment="1">
      <alignment horizontal="center"/>
    </xf>
    <xf numFmtId="3" fontId="133" fillId="0" borderId="45" xfId="0" applyNumberFormat="1" applyFont="1" applyBorder="1" applyAlignment="1">
      <alignment horizontal="center"/>
    </xf>
    <xf numFmtId="165" fontId="133" fillId="0" borderId="51" xfId="0" applyNumberFormat="1" applyFont="1" applyBorder="1" applyAlignment="1">
      <alignment horizontal="left"/>
    </xf>
    <xf numFmtId="165" fontId="133" fillId="0" borderId="0" xfId="0" applyNumberFormat="1" applyFont="1" applyAlignment="1">
      <alignment horizontal="left"/>
    </xf>
    <xf numFmtId="37" fontId="71" fillId="0" borderId="0" xfId="0" applyNumberFormat="1" applyFont="1" applyAlignment="1">
      <alignment horizontal="left"/>
    </xf>
    <xf numFmtId="3" fontId="134" fillId="0" borderId="53" xfId="0" applyNumberFormat="1" applyFont="1" applyBorder="1"/>
    <xf numFmtId="3" fontId="135" fillId="0" borderId="53" xfId="0" applyNumberFormat="1" applyFont="1" applyBorder="1"/>
    <xf numFmtId="3" fontId="135" fillId="0" borderId="54" xfId="0" applyNumberFormat="1" applyFont="1" applyBorder="1"/>
    <xf numFmtId="3" fontId="73" fillId="0" borderId="45" xfId="0" applyNumberFormat="1" applyFont="1" applyBorder="1"/>
    <xf numFmtId="3" fontId="74" fillId="19" borderId="0" xfId="0" applyNumberFormat="1" applyFont="1" applyFill="1" applyAlignment="1">
      <alignment vertical="center"/>
    </xf>
    <xf numFmtId="3" fontId="71" fillId="19" borderId="0" xfId="0" applyNumberFormat="1" applyFont="1" applyFill="1" applyAlignment="1">
      <alignment vertical="center"/>
    </xf>
    <xf numFmtId="3" fontId="71" fillId="19" borderId="45" xfId="0" applyNumberFormat="1" applyFont="1" applyFill="1" applyBorder="1" applyAlignment="1">
      <alignment vertical="center"/>
    </xf>
    <xf numFmtId="37" fontId="71" fillId="19" borderId="0" xfId="0" applyNumberFormat="1" applyFont="1" applyFill="1" applyAlignment="1">
      <alignment horizontal="left" vertical="center"/>
    </xf>
    <xf numFmtId="37" fontId="73" fillId="2" borderId="55" xfId="0" applyNumberFormat="1" applyFont="1" applyFill="1" applyBorder="1" applyAlignment="1">
      <alignment horizontal="left"/>
    </xf>
    <xf numFmtId="37" fontId="73" fillId="2" borderId="0" xfId="0" applyNumberFormat="1" applyFont="1" applyFill="1" applyAlignment="1">
      <alignment horizontal="left"/>
    </xf>
    <xf numFmtId="3" fontId="123" fillId="2" borderId="0" xfId="0" applyNumberFormat="1" applyFont="1" applyFill="1" applyAlignment="1">
      <alignment horizontal="left"/>
    </xf>
    <xf numFmtId="3" fontId="73" fillId="0" borderId="56" xfId="0" applyNumberFormat="1" applyFont="1" applyBorder="1"/>
    <xf numFmtId="3" fontId="73" fillId="0" borderId="57" xfId="0" applyNumberFormat="1" applyFont="1" applyBorder="1" applyAlignment="1">
      <alignment horizontal="center"/>
    </xf>
    <xf numFmtId="3" fontId="123" fillId="2" borderId="56" xfId="0" applyNumberFormat="1" applyFont="1" applyFill="1" applyBorder="1" applyAlignment="1">
      <alignment horizontal="left"/>
    </xf>
    <xf numFmtId="3" fontId="73" fillId="0" borderId="58" xfId="0" applyNumberFormat="1" applyFont="1" applyBorder="1"/>
    <xf numFmtId="3" fontId="136" fillId="0" borderId="0" xfId="0" applyNumberFormat="1" applyFont="1"/>
    <xf numFmtId="3" fontId="73" fillId="2" borderId="59" xfId="0" applyNumberFormat="1" applyFont="1" applyFill="1" applyBorder="1"/>
    <xf numFmtId="3" fontId="73" fillId="2" borderId="56" xfId="0" applyNumberFormat="1" applyFont="1" applyFill="1" applyBorder="1"/>
    <xf numFmtId="3" fontId="73" fillId="2" borderId="57" xfId="0" applyNumberFormat="1" applyFont="1" applyFill="1" applyBorder="1"/>
    <xf numFmtId="3" fontId="73" fillId="0" borderId="56" xfId="0" applyNumberFormat="1" applyFont="1" applyBorder="1" applyAlignment="1">
      <alignment horizontal="left"/>
    </xf>
    <xf numFmtId="3" fontId="121" fillId="10" borderId="0" xfId="0" applyNumberFormat="1" applyFont="1" applyFill="1" applyAlignment="1">
      <alignment vertical="center"/>
    </xf>
    <xf numFmtId="3" fontId="73" fillId="10" borderId="0" xfId="0" applyNumberFormat="1" applyFont="1" applyFill="1" applyAlignment="1">
      <alignment vertical="center"/>
    </xf>
    <xf numFmtId="3" fontId="73" fillId="10" borderId="45" xfId="0" applyNumberFormat="1" applyFont="1" applyFill="1" applyBorder="1" applyAlignment="1">
      <alignment vertical="center"/>
    </xf>
    <xf numFmtId="37" fontId="121" fillId="10" borderId="0" xfId="0" applyNumberFormat="1" applyFont="1" applyFill="1" applyAlignment="1">
      <alignment horizontal="left" vertical="center"/>
    </xf>
    <xf numFmtId="3" fontId="73" fillId="0" borderId="59" xfId="0" applyNumberFormat="1" applyFont="1" applyBorder="1"/>
    <xf numFmtId="3" fontId="73" fillId="0" borderId="57" xfId="0" applyNumberFormat="1" applyFont="1" applyBorder="1"/>
    <xf numFmtId="3" fontId="73" fillId="0" borderId="13" xfId="0" applyNumberFormat="1" applyFont="1" applyBorder="1"/>
    <xf numFmtId="3" fontId="73" fillId="0" borderId="47" xfId="0" applyNumberFormat="1" applyFont="1" applyBorder="1"/>
    <xf numFmtId="3" fontId="73" fillId="0" borderId="13" xfId="0" applyNumberFormat="1" applyFont="1" applyBorder="1" applyAlignment="1">
      <alignment horizontal="left"/>
    </xf>
    <xf numFmtId="3" fontId="73" fillId="0" borderId="42" xfId="0" applyNumberFormat="1" applyFont="1" applyBorder="1"/>
    <xf numFmtId="3" fontId="73" fillId="0" borderId="60" xfId="0" applyNumberFormat="1" applyFont="1" applyBorder="1" applyAlignment="1">
      <alignment horizontal="center"/>
    </xf>
    <xf numFmtId="3" fontId="107" fillId="0" borderId="49" xfId="0" applyNumberFormat="1" applyFont="1" applyBorder="1"/>
    <xf numFmtId="3" fontId="73" fillId="0" borderId="49" xfId="0" applyNumberFormat="1" applyFont="1" applyBorder="1"/>
    <xf numFmtId="3" fontId="107" fillId="0" borderId="61" xfId="0" applyNumberFormat="1" applyFont="1" applyBorder="1" applyAlignment="1">
      <alignment horizontal="center"/>
    </xf>
    <xf numFmtId="3" fontId="132" fillId="0" borderId="42" xfId="0" applyNumberFormat="1" applyFont="1" applyBorder="1"/>
    <xf numFmtId="3" fontId="121" fillId="22" borderId="0" xfId="0" applyNumberFormat="1" applyFont="1" applyFill="1" applyAlignment="1">
      <alignment vertical="center"/>
    </xf>
    <xf numFmtId="3" fontId="73" fillId="22" borderId="0" xfId="0" applyNumberFormat="1" applyFont="1" applyFill="1" applyAlignment="1">
      <alignment vertical="center"/>
    </xf>
    <xf numFmtId="3" fontId="73" fillId="22" borderId="45" xfId="0" applyNumberFormat="1" applyFont="1" applyFill="1" applyBorder="1" applyAlignment="1">
      <alignment horizontal="center" vertical="center"/>
    </xf>
    <xf numFmtId="37" fontId="121" fillId="22" borderId="0" xfId="0" applyNumberFormat="1" applyFont="1" applyFill="1" applyAlignment="1">
      <alignment horizontal="left" vertical="center"/>
    </xf>
    <xf numFmtId="0" fontId="0" fillId="0" borderId="0" xfId="0" applyFill="1"/>
    <xf numFmtId="4" fontId="137" fillId="0" borderId="0" xfId="0" applyNumberFormat="1" applyFont="1" applyFill="1" applyAlignment="1">
      <alignment vertical="center"/>
    </xf>
    <xf numFmtId="3" fontId="10" fillId="0" borderId="0" xfId="0" applyNumberFormat="1" applyFont="1" applyFill="1"/>
    <xf numFmtId="0" fontId="0" fillId="0" borderId="0" xfId="0" applyFill="1"/>
    <xf numFmtId="3" fontId="90" fillId="15" borderId="12" xfId="0" applyNumberFormat="1" applyFont="1" applyFill="1" applyBorder="1" applyAlignment="1">
      <alignment horizontal="center"/>
    </xf>
    <xf numFmtId="3" fontId="73" fillId="0" borderId="0" xfId="0" applyNumberFormat="1" applyFont="1"/>
    <xf numFmtId="3" fontId="128" fillId="15" borderId="12" xfId="0" applyNumberFormat="1" applyFont="1" applyFill="1" applyBorder="1" applyAlignment="1">
      <alignment horizontal="right"/>
    </xf>
    <xf numFmtId="3" fontId="138" fillId="0" borderId="0" xfId="0" applyNumberFormat="1" applyFont="1" applyAlignment="1">
      <alignment horizontal="center"/>
    </xf>
    <xf numFmtId="169" fontId="126" fillId="15" borderId="62" xfId="0" applyNumberFormat="1" applyFont="1" applyFill="1" applyBorder="1" applyAlignment="1">
      <alignment horizontal="left" wrapText="1"/>
    </xf>
    <xf numFmtId="3" fontId="128" fillId="15" borderId="63" xfId="0" applyNumberFormat="1" applyFont="1" applyFill="1" applyBorder="1" applyAlignment="1">
      <alignment horizontal="right"/>
    </xf>
    <xf numFmtId="3" fontId="128" fillId="15" borderId="0" xfId="0" applyNumberFormat="1" applyFont="1" applyFill="1" applyAlignment="1">
      <alignment horizontal="right" vertical="center"/>
    </xf>
    <xf numFmtId="176" fontId="69" fillId="2" borderId="64" xfId="0" applyNumberFormat="1" applyFont="1" applyFill="1" applyBorder="1" applyAlignment="1">
      <alignment horizontal="left" vertical="center"/>
    </xf>
    <xf numFmtId="176" fontId="69" fillId="2" borderId="65" xfId="0" applyNumberFormat="1" applyFont="1" applyFill="1" applyBorder="1" applyAlignment="1">
      <alignment horizontal="left" vertical="center"/>
    </xf>
    <xf numFmtId="3" fontId="69" fillId="2" borderId="0" xfId="0" applyNumberFormat="1" applyFont="1" applyFill="1" applyAlignment="1">
      <alignment horizontal="center" vertical="center"/>
    </xf>
    <xf numFmtId="3" fontId="92" fillId="2" borderId="66" xfId="0" applyNumberFormat="1" applyFont="1" applyFill="1" applyBorder="1" applyAlignment="1">
      <alignment vertical="center"/>
    </xf>
    <xf numFmtId="3" fontId="69" fillId="2" borderId="66" xfId="0" applyNumberFormat="1" applyFont="1" applyFill="1" applyBorder="1" applyAlignment="1">
      <alignment horizontal="center" vertical="center"/>
    </xf>
    <xf numFmtId="37" fontId="90" fillId="2" borderId="65" xfId="0" applyNumberFormat="1" applyFont="1" applyFill="1" applyBorder="1" applyAlignment="1">
      <alignment horizontal="left" vertical="center"/>
    </xf>
    <xf numFmtId="165" fontId="139" fillId="2" borderId="0" xfId="0" applyNumberFormat="1" applyFont="1" applyFill="1" applyAlignment="1">
      <alignment horizontal="center" vertical="center"/>
    </xf>
    <xf numFmtId="3" fontId="92" fillId="2" borderId="65" xfId="0" applyNumberFormat="1" applyFont="1" applyFill="1" applyBorder="1" applyAlignment="1">
      <alignment vertical="center"/>
    </xf>
    <xf numFmtId="3" fontId="69" fillId="2" borderId="65" xfId="0" applyNumberFormat="1" applyFont="1" applyFill="1" applyBorder="1" applyAlignment="1">
      <alignment horizontal="center" vertical="center"/>
    </xf>
    <xf numFmtId="3" fontId="92" fillId="2" borderId="65" xfId="0" applyNumberFormat="1" applyFont="1" applyFill="1" applyBorder="1"/>
    <xf numFmtId="3" fontId="69" fillId="2" borderId="65" xfId="0" applyNumberFormat="1" applyFont="1" applyFill="1" applyBorder="1" applyAlignment="1">
      <alignment horizontal="center"/>
    </xf>
    <xf numFmtId="37" fontId="90" fillId="2" borderId="65" xfId="0" applyNumberFormat="1" applyFont="1" applyFill="1" applyBorder="1" applyAlignment="1">
      <alignment horizontal="left"/>
    </xf>
    <xf numFmtId="165" fontId="139" fillId="2" borderId="0" xfId="0" applyNumberFormat="1" applyFont="1" applyFill="1" applyAlignment="1">
      <alignment horizontal="center"/>
    </xf>
    <xf numFmtId="3" fontId="140" fillId="2" borderId="65" xfId="0" applyNumberFormat="1" applyFont="1" applyFill="1" applyBorder="1" applyAlignment="1">
      <alignment horizontal="left"/>
    </xf>
    <xf numFmtId="165" fontId="128" fillId="2" borderId="65" xfId="0" applyNumberFormat="1" applyFont="1" applyFill="1" applyBorder="1" applyAlignment="1">
      <alignment horizontal="left"/>
    </xf>
    <xf numFmtId="3" fontId="90" fillId="2" borderId="65" xfId="0" applyNumberFormat="1" applyFont="1" applyFill="1" applyBorder="1" applyAlignment="1">
      <alignment horizontal="left"/>
    </xf>
    <xf numFmtId="3" fontId="92" fillId="2" borderId="65" xfId="0" applyNumberFormat="1" applyFont="1" applyFill="1" applyBorder="1" applyAlignment="1">
      <alignment horizontal="left"/>
    </xf>
    <xf numFmtId="3" fontId="92" fillId="2" borderId="0" xfId="0" applyNumberFormat="1" applyFont="1" applyFill="1"/>
    <xf numFmtId="37" fontId="90" fillId="2" borderId="0" xfId="0" applyNumberFormat="1" applyFont="1" applyFill="1" applyAlignment="1">
      <alignment horizontal="left"/>
    </xf>
    <xf numFmtId="3" fontId="90" fillId="2" borderId="0" xfId="0" applyNumberFormat="1" applyFont="1" applyFill="1" applyAlignment="1">
      <alignment horizontal="center"/>
    </xf>
    <xf numFmtId="37" fontId="92" fillId="2" borderId="0" xfId="0" applyNumberFormat="1" applyFont="1" applyFill="1"/>
    <xf numFmtId="165" fontId="141" fillId="2" borderId="0" xfId="0" applyNumberFormat="1" applyFont="1" applyFill="1" applyAlignment="1">
      <alignment horizontal="center"/>
    </xf>
    <xf numFmtId="3" fontId="142" fillId="0" borderId="0" xfId="0" applyNumberFormat="1" applyFont="1" applyAlignment="1">
      <alignment horizontal="left" vertical="center"/>
    </xf>
    <xf numFmtId="3" fontId="128" fillId="15" borderId="12" xfId="0" applyNumberFormat="1" applyFont="1" applyFill="1" applyBorder="1" applyAlignment="1">
      <alignment horizontal="center"/>
    </xf>
    <xf numFmtId="171" fontId="98" fillId="6" borderId="44" xfId="0" applyNumberFormat="1" applyFont="1" applyFill="1" applyBorder="1" applyAlignment="1">
      <alignment horizontal="center"/>
    </xf>
    <xf numFmtId="171" fontId="98" fillId="6" borderId="40" xfId="0" applyNumberFormat="1" applyFont="1" applyFill="1" applyBorder="1" applyAlignment="1">
      <alignment horizontal="center"/>
    </xf>
    <xf numFmtId="3" fontId="125" fillId="6" borderId="0" xfId="0" applyNumberFormat="1" applyFont="1" applyFill="1" applyAlignment="1">
      <alignment horizontal="center"/>
    </xf>
    <xf numFmtId="5" fontId="129" fillId="6" borderId="0" xfId="0" applyNumberFormat="1" applyFont="1" applyFill="1" applyAlignment="1">
      <alignment horizontal="center"/>
    </xf>
    <xf numFmtId="0" fontId="98" fillId="6" borderId="14" xfId="0" applyFont="1" applyFill="1" applyBorder="1" applyAlignment="1">
      <alignment horizontal="center"/>
    </xf>
    <xf numFmtId="172" fontId="143" fillId="15" borderId="46" xfId="0" applyNumberFormat="1" applyFont="1" applyFill="1" applyBorder="1" applyAlignment="1">
      <alignment horizontal="center"/>
    </xf>
    <xf numFmtId="172" fontId="110" fillId="15" borderId="12" xfId="0" applyNumberFormat="1" applyFont="1" applyFill="1" applyBorder="1" applyAlignment="1">
      <alignment horizontal="center"/>
    </xf>
    <xf numFmtId="3" fontId="73" fillId="0" borderId="67" xfId="0" applyNumberFormat="1" applyFont="1" applyBorder="1" applyAlignment="1">
      <alignment horizontal="center"/>
    </xf>
    <xf numFmtId="0" fontId="104" fillId="0" borderId="0" xfId="0" applyFont="1" applyAlignment="1">
      <alignment horizontal="left"/>
    </xf>
    <xf numFmtId="3" fontId="104" fillId="0" borderId="67" xfId="0" applyNumberFormat="1" applyFont="1" applyBorder="1" applyAlignment="1">
      <alignment horizontal="center"/>
    </xf>
    <xf numFmtId="3" fontId="144" fillId="0" borderId="68" xfId="0" applyNumberFormat="1" applyFont="1" applyBorder="1"/>
    <xf numFmtId="3" fontId="145" fillId="0" borderId="69" xfId="0" applyNumberFormat="1" applyFont="1" applyBorder="1" applyAlignment="1">
      <alignment horizontal="center"/>
    </xf>
    <xf numFmtId="0" fontId="146" fillId="0" borderId="68" xfId="0" applyFont="1" applyBorder="1" applyAlignment="1">
      <alignment horizontal="center"/>
    </xf>
    <xf numFmtId="3" fontId="147" fillId="0" borderId="70" xfId="0" applyNumberFormat="1" applyFont="1" applyBorder="1"/>
    <xf numFmtId="3" fontId="147" fillId="0" borderId="71" xfId="0" applyNumberFormat="1" applyFont="1" applyBorder="1" applyAlignment="1">
      <alignment horizontal="center"/>
    </xf>
    <xf numFmtId="0" fontId="146" fillId="0" borderId="70" xfId="0" applyFont="1" applyBorder="1" applyAlignment="1">
      <alignment horizontal="center"/>
    </xf>
    <xf numFmtId="3" fontId="148" fillId="0" borderId="72" xfId="0" applyNumberFormat="1" applyFont="1" applyBorder="1"/>
    <xf numFmtId="3" fontId="148" fillId="0" borderId="73" xfId="0" applyNumberFormat="1" applyFont="1" applyBorder="1" applyAlignment="1">
      <alignment horizontal="center"/>
    </xf>
    <xf numFmtId="0" fontId="146" fillId="0" borderId="72" xfId="0" applyFont="1" applyBorder="1" applyAlignment="1">
      <alignment horizontal="center"/>
    </xf>
    <xf numFmtId="0" fontId="105" fillId="0" borderId="0" xfId="0" applyFont="1" applyAlignment="1">
      <alignment horizontal="left"/>
    </xf>
    <xf numFmtId="0" fontId="121" fillId="23" borderId="12" xfId="0" applyFont="1" applyFill="1" applyBorder="1" applyAlignment="1">
      <alignment horizontal="left"/>
    </xf>
    <xf numFmtId="3" fontId="149" fillId="23" borderId="37" xfId="0" applyNumberFormat="1" applyFont="1" applyFill="1" applyBorder="1" applyAlignment="1">
      <alignment horizontal="center" vertical="center" wrapText="1"/>
    </xf>
    <xf numFmtId="3" fontId="92" fillId="23" borderId="74" xfId="0" applyNumberFormat="1" applyFont="1" applyFill="1" applyBorder="1" applyAlignment="1">
      <alignment horizontal="center" vertical="center"/>
    </xf>
    <xf numFmtId="3" fontId="92" fillId="0" borderId="75" xfId="0" applyNumberFormat="1" applyFont="1" applyFill="1" applyBorder="1" applyAlignment="1">
      <alignment vertical="center"/>
    </xf>
    <xf numFmtId="0" fontId="73" fillId="0" borderId="0" xfId="0" applyFont="1" applyFill="1" applyAlignment="1">
      <alignment vertical="center" wrapText="1"/>
    </xf>
    <xf numFmtId="0" fontId="73" fillId="0" borderId="0" xfId="0" applyFont="1" applyFill="1"/>
    <xf numFmtId="0" fontId="73" fillId="0" borderId="10" xfId="0" applyFont="1" applyFill="1" applyBorder="1" applyAlignment="1">
      <alignment vertical="center"/>
    </xf>
    <xf numFmtId="3" fontId="73" fillId="0" borderId="10" xfId="0" applyNumberFormat="1" applyFont="1" applyFill="1" applyBorder="1" applyAlignment="1">
      <alignment vertical="center"/>
    </xf>
    <xf numFmtId="3" fontId="73" fillId="0" borderId="0" xfId="0" applyNumberFormat="1" applyFont="1" applyFill="1" applyAlignment="1">
      <alignment vertical="center"/>
    </xf>
    <xf numFmtId="4" fontId="73" fillId="0" borderId="10" xfId="0" applyNumberFormat="1" applyFont="1" applyFill="1" applyBorder="1" applyAlignment="1">
      <alignment vertical="center"/>
    </xf>
    <xf numFmtId="3" fontId="73" fillId="0" borderId="10" xfId="0" applyNumberFormat="1" applyFont="1" applyBorder="1" applyAlignment="1">
      <alignment vertical="center"/>
    </xf>
    <xf numFmtId="4" fontId="73" fillId="0" borderId="10" xfId="0" applyNumberFormat="1" applyFont="1" applyBorder="1" applyAlignment="1">
      <alignment vertical="center"/>
    </xf>
    <xf numFmtId="3" fontId="78" fillId="23" borderId="12" xfId="0" applyNumberFormat="1" applyFont="1" applyFill="1" applyBorder="1"/>
    <xf numFmtId="3" fontId="150" fillId="23" borderId="37" xfId="0" applyNumberFormat="1" applyFont="1" applyFill="1" applyBorder="1" applyAlignment="1">
      <alignment horizontal="right" wrapText="1"/>
    </xf>
    <xf numFmtId="3" fontId="140" fillId="23" borderId="74" xfId="0" applyNumberFormat="1" applyFont="1" applyFill="1" applyBorder="1" applyAlignment="1">
      <alignment horizontal="right"/>
    </xf>
    <xf numFmtId="3" fontId="92" fillId="0" borderId="75" xfId="0" applyNumberFormat="1" applyFont="1" applyFill="1" applyBorder="1"/>
    <xf numFmtId="0" fontId="73" fillId="0" borderId="8" xfId="0" applyFont="1" applyFill="1" applyBorder="1" applyAlignment="1">
      <alignment vertical="center"/>
    </xf>
    <xf numFmtId="0" fontId="151" fillId="0" borderId="0" xfId="0" applyFont="1" applyFill="1" applyAlignment="1">
      <alignment horizontal="center" vertical="center"/>
    </xf>
    <xf numFmtId="0" fontId="79" fillId="0" borderId="8" xfId="0" applyFont="1" applyFill="1" applyBorder="1"/>
    <xf numFmtId="3" fontId="151" fillId="0" borderId="0" xfId="0" applyNumberFormat="1" applyFont="1" applyFill="1" applyAlignment="1">
      <alignment horizontal="center" vertical="center"/>
    </xf>
    <xf numFmtId="3" fontId="73" fillId="0" borderId="8" xfId="0" applyNumberFormat="1" applyFont="1" applyFill="1" applyBorder="1" applyAlignment="1">
      <alignment vertical="center"/>
    </xf>
    <xf numFmtId="3" fontId="92" fillId="0" borderId="0" xfId="0" applyNumberFormat="1" applyFont="1" applyFill="1"/>
    <xf numFmtId="3" fontId="151" fillId="0" borderId="3" xfId="0" applyNumberFormat="1" applyFont="1" applyFill="1" applyBorder="1" applyAlignment="1">
      <alignment horizontal="center" vertical="center" wrapText="1"/>
    </xf>
    <xf numFmtId="0" fontId="79" fillId="0" borderId="4" xfId="0" applyFont="1" applyFill="1" applyBorder="1"/>
    <xf numFmtId="3" fontId="73" fillId="0" borderId="10" xfId="0" applyNumberFormat="1" applyFont="1" applyBorder="1" applyAlignment="1">
      <alignment vertical="center"/>
    </xf>
    <xf numFmtId="0" fontId="79" fillId="0" borderId="10" xfId="0" applyFont="1" applyBorder="1"/>
    <xf numFmtId="169" fontId="140" fillId="23" borderId="12" xfId="0" applyNumberFormat="1" applyFont="1" applyFill="1" applyBorder="1" applyAlignment="1">
      <alignment horizontal="left"/>
    </xf>
    <xf numFmtId="3" fontId="92" fillId="0" borderId="75" xfId="0" applyNumberFormat="1" applyFont="1" applyBorder="1" applyAlignment="1">
      <alignment horizontal="left"/>
    </xf>
    <xf numFmtId="165" fontId="152" fillId="0" borderId="0" xfId="0" applyNumberFormat="1" applyFont="1" applyAlignment="1">
      <alignment horizontal="center"/>
    </xf>
    <xf numFmtId="3" fontId="92" fillId="0" borderId="0" xfId="0" applyNumberFormat="1" applyFont="1" applyAlignment="1">
      <alignment horizontal="left"/>
    </xf>
    <xf numFmtId="3" fontId="121" fillId="23" borderId="12" xfId="0" applyNumberFormat="1" applyFont="1" applyFill="1" applyBorder="1" applyAlignment="1">
      <alignment horizontal="center" vertical="center"/>
    </xf>
    <xf numFmtId="5" fontId="121" fillId="23" borderId="12" xfId="0" applyNumberFormat="1" applyFont="1" applyFill="1" applyBorder="1" applyAlignment="1">
      <alignment horizontal="center" vertical="center"/>
    </xf>
    <xf numFmtId="171" fontId="125" fillId="23" borderId="40" xfId="0" applyNumberFormat="1" applyFont="1" applyFill="1" applyBorder="1" applyAlignment="1">
      <alignment horizontal="center" vertical="center"/>
    </xf>
    <xf numFmtId="172" fontId="125" fillId="18" borderId="12" xfId="0" applyNumberFormat="1" applyFont="1" applyFill="1" applyBorder="1" applyAlignment="1">
      <alignment horizontal="center" vertical="center"/>
    </xf>
    <xf numFmtId="3" fontId="121" fillId="0" borderId="0" xfId="0" applyNumberFormat="1" applyFont="1" applyAlignment="1">
      <alignment horizontal="left"/>
    </xf>
    <xf numFmtId="3" fontId="121" fillId="0" borderId="0" xfId="0" applyNumberFormat="1" applyFont="1" applyAlignment="1">
      <alignment horizontal="center"/>
    </xf>
    <xf numFmtId="3" fontId="125" fillId="0" borderId="0" xfId="0" applyNumberFormat="1" applyFont="1" applyAlignment="1">
      <alignment horizontal="left"/>
    </xf>
    <xf numFmtId="3" fontId="89" fillId="0" borderId="68" xfId="0" applyNumberFormat="1" applyFont="1" applyBorder="1"/>
    <xf numFmtId="3" fontId="89" fillId="0" borderId="68" xfId="0" applyNumberFormat="1" applyFont="1" applyBorder="1" applyAlignment="1">
      <alignment horizontal="center"/>
    </xf>
    <xf numFmtId="3" fontId="153" fillId="0" borderId="0" xfId="0" applyNumberFormat="1" applyFont="1" applyAlignment="1">
      <alignment horizontal="left"/>
    </xf>
    <xf numFmtId="167" fontId="72" fillId="0" borderId="0" xfId="0" applyNumberFormat="1" applyFont="1" applyAlignment="1">
      <alignment horizontal="left"/>
    </xf>
    <xf numFmtId="3" fontId="154" fillId="0" borderId="0" xfId="0" applyNumberFormat="1" applyFont="1"/>
    <xf numFmtId="3" fontId="155" fillId="0" borderId="0" xfId="0" applyNumberFormat="1" applyFont="1" applyAlignment="1">
      <alignment horizontal="center"/>
    </xf>
    <xf numFmtId="3" fontId="71" fillId="18" borderId="12" xfId="0" applyNumberFormat="1" applyFont="1" applyFill="1" applyBorder="1" applyAlignment="1">
      <alignment horizontal="left"/>
    </xf>
    <xf numFmtId="3" fontId="71" fillId="18" borderId="12" xfId="0" applyNumberFormat="1" applyFont="1" applyFill="1" applyBorder="1" applyAlignment="1">
      <alignment horizontal="center"/>
    </xf>
    <xf numFmtId="3" fontId="112" fillId="23" borderId="12" xfId="0" applyNumberFormat="1" applyFont="1" applyFill="1" applyBorder="1" applyAlignment="1">
      <alignment horizontal="left"/>
    </xf>
    <xf numFmtId="3" fontId="71" fillId="23" borderId="12" xfId="0" applyNumberFormat="1" applyFont="1" applyFill="1" applyBorder="1" applyAlignment="1">
      <alignment horizontal="center"/>
    </xf>
    <xf numFmtId="37" fontId="112" fillId="23" borderId="76" xfId="0" applyNumberFormat="1" applyFont="1" applyFill="1" applyBorder="1" applyAlignment="1">
      <alignment horizontal="left"/>
    </xf>
    <xf numFmtId="37" fontId="71" fillId="18" borderId="77" xfId="0" applyNumberFormat="1" applyFont="1" applyFill="1" applyBorder="1" applyAlignment="1">
      <alignment horizontal="left"/>
    </xf>
    <xf numFmtId="3" fontId="156" fillId="0" borderId="0" xfId="0" applyNumberFormat="1" applyFont="1" applyAlignment="1">
      <alignment horizontal="left"/>
    </xf>
    <xf numFmtId="4" fontId="156" fillId="0" borderId="0" xfId="0" applyNumberFormat="1" applyFont="1" applyAlignment="1">
      <alignment horizontal="left"/>
    </xf>
    <xf numFmtId="37" fontId="156" fillId="0" borderId="0" xfId="0" applyNumberFormat="1" applyFont="1" applyAlignment="1">
      <alignment horizontal="left"/>
    </xf>
    <xf numFmtId="3" fontId="89" fillId="0" borderId="68" xfId="0" applyNumberFormat="1" applyFont="1" applyBorder="1" applyAlignment="1">
      <alignment wrapText="1"/>
    </xf>
    <xf numFmtId="3" fontId="157" fillId="0" borderId="68" xfId="0" applyNumberFormat="1" applyFont="1" applyBorder="1" applyAlignment="1">
      <alignment wrapText="1"/>
    </xf>
    <xf numFmtId="3" fontId="106" fillId="0" borderId="0" xfId="0" applyNumberFormat="1" applyFont="1" applyAlignment="1">
      <alignment horizontal="center"/>
    </xf>
    <xf numFmtId="3" fontId="106" fillId="0" borderId="12" xfId="0" applyNumberFormat="1" applyFont="1" applyBorder="1" applyAlignment="1">
      <alignment horizontal="center"/>
    </xf>
    <xf numFmtId="37" fontId="72" fillId="0" borderId="0" xfId="0" applyNumberFormat="1" applyFont="1" applyAlignment="1">
      <alignment horizontal="left"/>
    </xf>
    <xf numFmtId="3" fontId="71" fillId="0" borderId="0" xfId="0" applyNumberFormat="1" applyFont="1" applyAlignment="1">
      <alignment horizontal="center"/>
    </xf>
    <xf numFmtId="3" fontId="112" fillId="23" borderId="12" xfId="0" applyNumberFormat="1" applyFont="1" applyFill="1" applyBorder="1"/>
    <xf numFmtId="3" fontId="71" fillId="23" borderId="46" xfId="0" applyNumberFormat="1" applyFont="1" applyFill="1" applyBorder="1" applyAlignment="1">
      <alignment horizontal="center"/>
    </xf>
    <xf numFmtId="3" fontId="158" fillId="0" borderId="0" xfId="0" applyNumberFormat="1" applyFont="1" applyAlignment="1">
      <alignment horizontal="center"/>
    </xf>
    <xf numFmtId="3" fontId="133" fillId="2" borderId="46" xfId="0" applyNumberFormat="1" applyFont="1" applyFill="1" applyBorder="1" applyAlignment="1">
      <alignment horizontal="center"/>
    </xf>
    <xf numFmtId="4" fontId="133" fillId="0" borderId="0" xfId="0" applyNumberFormat="1" applyFont="1" applyAlignment="1">
      <alignment horizontal="left"/>
    </xf>
    <xf numFmtId="10" fontId="133" fillId="0" borderId="0" xfId="0" applyNumberFormat="1" applyFont="1" applyAlignment="1">
      <alignment horizontal="left"/>
    </xf>
    <xf numFmtId="7" fontId="72" fillId="0" borderId="0" xfId="0" applyNumberFormat="1" applyFont="1" applyAlignment="1">
      <alignment horizontal="left"/>
    </xf>
    <xf numFmtId="165" fontId="159" fillId="0" borderId="0" xfId="0" applyNumberFormat="1" applyFont="1" applyAlignment="1">
      <alignment horizontal="left"/>
    </xf>
    <xf numFmtId="3" fontId="73" fillId="0" borderId="78" xfId="0" applyNumberFormat="1" applyFont="1" applyBorder="1" applyAlignment="1">
      <alignment horizontal="left"/>
    </xf>
    <xf numFmtId="165" fontId="73" fillId="0" borderId="0" xfId="0" applyNumberFormat="1" applyFont="1" applyAlignment="1">
      <alignment horizontal="left"/>
    </xf>
    <xf numFmtId="3" fontId="144" fillId="0" borderId="0" xfId="0" applyNumberFormat="1" applyFont="1" applyAlignment="1">
      <alignment wrapText="1"/>
    </xf>
    <xf numFmtId="178" fontId="72" fillId="0" borderId="0" xfId="0" applyNumberFormat="1" applyFont="1" applyAlignment="1">
      <alignment horizontal="left"/>
    </xf>
    <xf numFmtId="179" fontId="72" fillId="0" borderId="0" xfId="0" applyNumberFormat="1" applyFont="1" applyAlignment="1">
      <alignment horizontal="left"/>
    </xf>
    <xf numFmtId="180" fontId="72" fillId="0" borderId="0" xfId="0" applyNumberFormat="1" applyFont="1" applyAlignment="1">
      <alignment horizontal="left"/>
    </xf>
    <xf numFmtId="37" fontId="92" fillId="0" borderId="0" xfId="0" applyNumberFormat="1" applyFont="1" applyAlignment="1">
      <alignment horizontal="left"/>
    </xf>
    <xf numFmtId="0" fontId="121" fillId="24" borderId="12" xfId="0" applyFont="1" applyFill="1" applyBorder="1" applyAlignment="1">
      <alignment horizontal="left"/>
    </xf>
    <xf numFmtId="3" fontId="149" fillId="24" borderId="37" xfId="0" applyNumberFormat="1" applyFont="1" applyFill="1" applyBorder="1" applyAlignment="1">
      <alignment horizontal="center" vertical="center" wrapText="1"/>
    </xf>
    <xf numFmtId="3" fontId="92" fillId="24" borderId="0" xfId="0" applyNumberFormat="1" applyFont="1" applyFill="1" applyAlignment="1">
      <alignment horizontal="center" vertical="center"/>
    </xf>
    <xf numFmtId="3" fontId="78" fillId="24" borderId="12" xfId="0" applyNumberFormat="1" applyFont="1" applyFill="1" applyBorder="1"/>
    <xf numFmtId="3" fontId="150" fillId="24" borderId="37" xfId="0" applyNumberFormat="1" applyFont="1" applyFill="1" applyBorder="1" applyAlignment="1">
      <alignment horizontal="right" wrapText="1"/>
    </xf>
    <xf numFmtId="3" fontId="140" fillId="24" borderId="0" xfId="0" applyNumberFormat="1" applyFont="1" applyFill="1" applyAlignment="1">
      <alignment horizontal="right"/>
    </xf>
    <xf numFmtId="169" fontId="140" fillId="24" borderId="12" xfId="0" applyNumberFormat="1" applyFont="1" applyFill="1" applyBorder="1" applyAlignment="1">
      <alignment horizontal="left"/>
    </xf>
    <xf numFmtId="3" fontId="121" fillId="24" borderId="12" xfId="0" applyNumberFormat="1" applyFont="1" applyFill="1" applyBorder="1" applyAlignment="1">
      <alignment horizontal="right" vertical="center"/>
    </xf>
    <xf numFmtId="5" fontId="121" fillId="24" borderId="12" xfId="0" applyNumberFormat="1" applyFont="1" applyFill="1" applyBorder="1" applyAlignment="1">
      <alignment horizontal="center" vertical="center"/>
    </xf>
    <xf numFmtId="5" fontId="121" fillId="24" borderId="77" xfId="0" applyNumberFormat="1" applyFont="1" applyFill="1" applyBorder="1" applyAlignment="1">
      <alignment horizontal="center" vertical="center"/>
    </xf>
    <xf numFmtId="171" fontId="125" fillId="24" borderId="40" xfId="0" applyNumberFormat="1" applyFont="1" applyFill="1" applyBorder="1" applyAlignment="1">
      <alignment horizontal="center" vertical="center"/>
    </xf>
    <xf numFmtId="171" fontId="125" fillId="24" borderId="76" xfId="0" applyNumberFormat="1" applyFont="1" applyFill="1" applyBorder="1" applyAlignment="1">
      <alignment horizontal="center" vertical="center"/>
    </xf>
    <xf numFmtId="172" fontId="125" fillId="20" borderId="12" xfId="0" applyNumberFormat="1" applyFont="1" applyFill="1" applyBorder="1" applyAlignment="1">
      <alignment horizontal="center" vertical="center"/>
    </xf>
    <xf numFmtId="172" fontId="160" fillId="20" borderId="12" xfId="0" applyNumberFormat="1" applyFont="1" applyFill="1" applyBorder="1" applyAlignment="1">
      <alignment horizontal="center" vertical="center" wrapText="1"/>
    </xf>
    <xf numFmtId="3" fontId="121" fillId="0" borderId="0" xfId="0" applyNumberFormat="1" applyFont="1"/>
    <xf numFmtId="3" fontId="125" fillId="0" borderId="0" xfId="0" applyNumberFormat="1" applyFont="1" applyAlignment="1">
      <alignment horizontal="center"/>
    </xf>
    <xf numFmtId="3" fontId="145" fillId="0" borderId="79" xfId="0" applyNumberFormat="1" applyFont="1" applyBorder="1"/>
    <xf numFmtId="3" fontId="145" fillId="0" borderId="79" xfId="0" applyNumberFormat="1" applyFont="1" applyBorder="1" applyAlignment="1">
      <alignment horizontal="center"/>
    </xf>
    <xf numFmtId="39" fontId="161" fillId="0" borderId="0" xfId="0" applyNumberFormat="1" applyFont="1"/>
    <xf numFmtId="10" fontId="161" fillId="0" borderId="0" xfId="0" applyNumberFormat="1" applyFont="1"/>
    <xf numFmtId="3" fontId="71" fillId="20" borderId="12" xfId="0" applyNumberFormat="1" applyFont="1" applyFill="1" applyBorder="1"/>
    <xf numFmtId="3" fontId="71" fillId="20" borderId="12" xfId="0" applyNumberFormat="1" applyFont="1" applyFill="1" applyBorder="1" applyAlignment="1">
      <alignment horizontal="center"/>
    </xf>
    <xf numFmtId="3" fontId="112" fillId="24" borderId="12" xfId="0" applyNumberFormat="1" applyFont="1" applyFill="1" applyBorder="1"/>
    <xf numFmtId="3" fontId="71" fillId="24" borderId="12" xfId="0" applyNumberFormat="1" applyFont="1" applyFill="1" applyBorder="1" applyAlignment="1">
      <alignment horizontal="center"/>
    </xf>
    <xf numFmtId="37" fontId="112" fillId="24" borderId="76" xfId="0" applyNumberFormat="1" applyFont="1" applyFill="1" applyBorder="1" applyAlignment="1">
      <alignment horizontal="left"/>
    </xf>
    <xf numFmtId="4" fontId="107" fillId="0" borderId="0" xfId="0" applyNumberFormat="1" applyFont="1" applyAlignment="1">
      <alignment horizontal="left"/>
    </xf>
    <xf numFmtId="3" fontId="145" fillId="0" borderId="79" xfId="0" applyNumberFormat="1" applyFont="1" applyBorder="1" applyAlignment="1">
      <alignment horizontal="left"/>
    </xf>
    <xf numFmtId="3" fontId="112" fillId="20" borderId="12" xfId="0" applyNumberFormat="1" applyFont="1" applyFill="1" applyBorder="1"/>
    <xf numFmtId="37" fontId="104" fillId="0" borderId="0" xfId="0" applyNumberFormat="1" applyFont="1" applyAlignment="1">
      <alignment horizontal="left"/>
    </xf>
    <xf numFmtId="3" fontId="69" fillId="20" borderId="12" xfId="0" applyNumberFormat="1" applyFont="1" applyFill="1" applyBorder="1"/>
    <xf numFmtId="3" fontId="69" fillId="20" borderId="12" xfId="0" applyNumberFormat="1" applyFont="1" applyFill="1" applyBorder="1" applyAlignment="1">
      <alignment horizontal="center"/>
    </xf>
    <xf numFmtId="37" fontId="69" fillId="20" borderId="76" xfId="0" applyNumberFormat="1" applyFont="1" applyFill="1" applyBorder="1" applyAlignment="1">
      <alignment horizontal="left"/>
    </xf>
    <xf numFmtId="3" fontId="162" fillId="0" borderId="0" xfId="0" applyNumberFormat="1" applyFont="1"/>
    <xf numFmtId="37" fontId="149" fillId="0" borderId="0" xfId="0" applyNumberFormat="1" applyFont="1" applyAlignment="1">
      <alignment horizontal="left"/>
    </xf>
    <xf numFmtId="37" fontId="117" fillId="0" borderId="0" xfId="0" applyNumberFormat="1" applyFont="1" applyAlignment="1">
      <alignment horizontal="left"/>
    </xf>
    <xf numFmtId="3" fontId="117" fillId="0" borderId="0" xfId="0" applyNumberFormat="1" applyFont="1" applyAlignment="1">
      <alignment horizontal="left"/>
    </xf>
    <xf numFmtId="3" fontId="145" fillId="0" borderId="79" xfId="0" applyNumberFormat="1" applyFont="1" applyBorder="1" applyAlignment="1">
      <alignment wrapText="1"/>
    </xf>
    <xf numFmtId="3" fontId="163" fillId="0" borderId="79" xfId="0" applyNumberFormat="1" applyFont="1" applyBorder="1" applyAlignment="1">
      <alignment horizontal="left"/>
    </xf>
    <xf numFmtId="3" fontId="149" fillId="0" borderId="0" xfId="0" applyNumberFormat="1" applyFont="1" applyAlignment="1">
      <alignment horizontal="left"/>
    </xf>
    <xf numFmtId="3" fontId="153" fillId="0" borderId="0" xfId="0" applyNumberFormat="1" applyFont="1"/>
    <xf numFmtId="37" fontId="106" fillId="0" borderId="0" xfId="0" applyNumberFormat="1" applyFont="1" applyAlignment="1">
      <alignment horizontal="left"/>
    </xf>
    <xf numFmtId="3" fontId="112" fillId="20" borderId="12" xfId="0" applyNumberFormat="1" applyFont="1" applyFill="1" applyBorder="1" applyAlignment="1">
      <alignment horizontal="center"/>
    </xf>
    <xf numFmtId="37" fontId="112" fillId="20" borderId="76" xfId="0" applyNumberFormat="1" applyFont="1" applyFill="1" applyBorder="1" applyAlignment="1">
      <alignment horizontal="left"/>
    </xf>
    <xf numFmtId="0" fontId="121" fillId="16" borderId="12" xfId="0" applyFont="1" applyFill="1" applyBorder="1" applyAlignment="1">
      <alignment horizontal="left"/>
    </xf>
    <xf numFmtId="0" fontId="73" fillId="9" borderId="80" xfId="0" applyFont="1" applyFill="1" applyBorder="1"/>
    <xf numFmtId="0" fontId="73" fillId="0" borderId="81" xfId="0" applyFont="1" applyBorder="1"/>
    <xf numFmtId="3" fontId="92" fillId="0" borderId="0" xfId="0" applyNumberFormat="1" applyFont="1" applyFill="1" applyAlignment="1">
      <alignment horizontal="center" vertical="center"/>
    </xf>
    <xf numFmtId="0" fontId="73" fillId="0" borderId="41" xfId="0" applyFont="1" applyFill="1" applyBorder="1" applyAlignment="1">
      <alignment horizontal="center"/>
    </xf>
    <xf numFmtId="0" fontId="98" fillId="0" borderId="82" xfId="0" applyFont="1" applyFill="1" applyBorder="1" applyAlignment="1">
      <alignment horizontal="center" vertical="center"/>
    </xf>
    <xf numFmtId="0" fontId="79" fillId="0" borderId="83" xfId="0" applyFont="1" applyFill="1" applyBorder="1"/>
    <xf numFmtId="0" fontId="73" fillId="2" borderId="1" xfId="0" applyFont="1" applyFill="1" applyBorder="1"/>
    <xf numFmtId="3" fontId="78" fillId="16" borderId="12" xfId="0" applyNumberFormat="1" applyFont="1" applyFill="1" applyBorder="1"/>
    <xf numFmtId="164" fontId="99" fillId="0" borderId="81" xfId="0" applyNumberFormat="1" applyFont="1" applyBorder="1" applyAlignment="1">
      <alignment horizontal="center"/>
    </xf>
    <xf numFmtId="3" fontId="93" fillId="0" borderId="41" xfId="0" applyNumberFormat="1" applyFont="1" applyBorder="1" applyAlignment="1">
      <alignment horizontal="center"/>
    </xf>
    <xf numFmtId="3" fontId="93" fillId="2" borderId="1" xfId="0" applyNumberFormat="1" applyFont="1" applyFill="1" applyBorder="1" applyAlignment="1">
      <alignment horizontal="left"/>
    </xf>
    <xf numFmtId="3" fontId="100" fillId="9" borderId="80" xfId="0" applyNumberFormat="1" applyFont="1" applyFill="1" applyBorder="1"/>
    <xf numFmtId="3" fontId="164" fillId="11" borderId="0" xfId="0" applyNumberFormat="1" applyFont="1" applyFill="1" applyAlignment="1">
      <alignment horizontal="center" vertical="center" wrapText="1"/>
    </xf>
    <xf numFmtId="3" fontId="164" fillId="11" borderId="0" xfId="0" applyNumberFormat="1" applyFont="1" applyFill="1" applyAlignment="1">
      <alignment horizontal="center" vertical="center" wrapText="1"/>
    </xf>
    <xf numFmtId="0" fontId="165" fillId="0" borderId="0" xfId="0" applyFont="1" applyAlignment="1">
      <alignment horizontal="center" vertical="center" wrapText="1"/>
    </xf>
    <xf numFmtId="37" fontId="166" fillId="0" borderId="0" xfId="0" applyNumberFormat="1" applyFont="1" applyAlignment="1">
      <alignment vertical="center" wrapText="1"/>
    </xf>
    <xf numFmtId="0" fontId="167" fillId="0" borderId="0" xfId="0" applyFont="1" applyAlignment="1">
      <alignment horizontal="center" vertical="center"/>
    </xf>
    <xf numFmtId="0" fontId="168" fillId="0" borderId="0" xfId="0" applyFont="1" applyAlignment="1">
      <alignment horizontal="center" vertical="center"/>
    </xf>
    <xf numFmtId="3" fontId="168" fillId="0" borderId="0" xfId="0" applyNumberFormat="1" applyFont="1" applyAlignment="1">
      <alignment vertical="center" wrapText="1"/>
    </xf>
    <xf numFmtId="37" fontId="168" fillId="0" borderId="0" xfId="0" applyNumberFormat="1" applyFont="1" applyAlignment="1">
      <alignment vertical="center" wrapText="1"/>
    </xf>
    <xf numFmtId="0" fontId="167" fillId="0" borderId="0" xfId="0" applyFont="1" applyAlignment="1">
      <alignment vertical="center"/>
    </xf>
    <xf numFmtId="0" fontId="169" fillId="0" borderId="0" xfId="0" applyFont="1" applyAlignment="1">
      <alignment horizontal="center" vertical="center"/>
    </xf>
    <xf numFmtId="0" fontId="169" fillId="0" borderId="0" xfId="0" applyFont="1" applyAlignment="1">
      <alignment vertical="center"/>
    </xf>
    <xf numFmtId="37" fontId="168" fillId="0" borderId="0" xfId="0" applyNumberFormat="1" applyFont="1" applyAlignment="1">
      <alignment horizontal="left" vertical="center" wrapText="1"/>
    </xf>
    <xf numFmtId="0" fontId="167" fillId="0" borderId="0" xfId="0" applyFont="1" applyAlignment="1">
      <alignment horizontal="left" vertical="center"/>
    </xf>
    <xf numFmtId="0" fontId="169" fillId="0" borderId="0" xfId="0" applyFont="1" applyAlignment="1">
      <alignment horizontal="left" vertical="center"/>
    </xf>
    <xf numFmtId="3" fontId="69" fillId="0" borderId="84" xfId="0" applyNumberFormat="1" applyFont="1" applyBorder="1" applyAlignment="1">
      <alignment vertical="center" wrapText="1"/>
    </xf>
    <xf numFmtId="3" fontId="117" fillId="0" borderId="84" xfId="0" applyNumberFormat="1" applyFont="1" applyBorder="1" applyAlignment="1">
      <alignment horizontal="center" vertical="center" wrapText="1"/>
    </xf>
    <xf numFmtId="3" fontId="121" fillId="0" borderId="84" xfId="0" applyNumberFormat="1" applyFont="1" applyBorder="1" applyAlignment="1">
      <alignment horizontal="left" vertical="center" wrapText="1"/>
    </xf>
    <xf numFmtId="3" fontId="121" fillId="0" borderId="84" xfId="0" applyNumberFormat="1" applyFont="1" applyBorder="1" applyAlignment="1">
      <alignment horizontal="center" vertical="center" wrapText="1"/>
    </xf>
    <xf numFmtId="3" fontId="121" fillId="0" borderId="84" xfId="0" applyNumberFormat="1" applyFont="1" applyBorder="1" applyAlignment="1">
      <alignment vertical="center" wrapText="1"/>
    </xf>
    <xf numFmtId="3" fontId="120" fillId="0" borderId="0" xfId="0" applyNumberFormat="1" applyFont="1" applyAlignment="1">
      <alignment vertical="center"/>
    </xf>
    <xf numFmtId="3" fontId="120" fillId="0" borderId="0" xfId="0" applyNumberFormat="1" applyFont="1" applyAlignment="1">
      <alignment horizontal="center" vertical="center" wrapText="1"/>
    </xf>
    <xf numFmtId="3" fontId="90" fillId="0" borderId="0" xfId="0" applyNumberFormat="1" applyFont="1" applyAlignment="1">
      <alignment horizontal="center" vertical="center"/>
    </xf>
    <xf numFmtId="37" fontId="69" fillId="0" borderId="66" xfId="0" applyNumberFormat="1" applyFont="1" applyBorder="1" applyAlignment="1">
      <alignment horizontal="left" vertical="center"/>
    </xf>
    <xf numFmtId="37" fontId="90" fillId="0" borderId="65" xfId="0" applyNumberFormat="1" applyFont="1" applyBorder="1" applyAlignment="1">
      <alignment horizontal="left" vertical="center"/>
    </xf>
    <xf numFmtId="37" fontId="120" fillId="0" borderId="85" xfId="0" applyNumberFormat="1" applyFont="1" applyBorder="1" applyAlignment="1">
      <alignment horizontal="left" vertical="center"/>
    </xf>
    <xf numFmtId="9" fontId="120" fillId="0" borderId="0" xfId="0" applyNumberFormat="1" applyFont="1" applyAlignment="1">
      <alignment horizontal="center" vertical="center"/>
    </xf>
    <xf numFmtId="168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9" fontId="123" fillId="0" borderId="0" xfId="0" applyNumberFormat="1" applyFont="1" applyAlignment="1">
      <alignment horizontal="center" vertical="center"/>
    </xf>
    <xf numFmtId="3" fontId="170" fillId="0" borderId="0" xfId="0" applyNumberFormat="1" applyFont="1" applyAlignment="1">
      <alignment vertical="center"/>
    </xf>
    <xf numFmtId="3" fontId="149" fillId="0" borderId="0" xfId="0" applyNumberFormat="1" applyFont="1" applyAlignment="1">
      <alignment horizontal="center" vertical="center"/>
    </xf>
    <xf numFmtId="0" fontId="90" fillId="0" borderId="0" xfId="0" applyFont="1" applyAlignment="1">
      <alignment horizontal="left" vertical="center"/>
    </xf>
    <xf numFmtId="0" fontId="120" fillId="0" borderId="85" xfId="0" applyFont="1" applyBorder="1" applyAlignment="1">
      <alignment horizontal="left" vertical="center"/>
    </xf>
    <xf numFmtId="3" fontId="162" fillId="0" borderId="0" xfId="0" applyNumberFormat="1" applyFont="1" applyAlignment="1">
      <alignment vertical="center"/>
    </xf>
    <xf numFmtId="3" fontId="69" fillId="0" borderId="84" xfId="0" applyNumberFormat="1" applyFont="1" applyBorder="1" applyAlignment="1">
      <alignment horizontal="center" vertical="center" wrapText="1"/>
    </xf>
    <xf numFmtId="3" fontId="69" fillId="0" borderId="84" xfId="0" applyNumberFormat="1" applyFont="1" applyBorder="1" applyAlignment="1">
      <alignment horizontal="left" vertical="center" wrapText="1"/>
    </xf>
    <xf numFmtId="3" fontId="122" fillId="0" borderId="84" xfId="0" applyNumberFormat="1" applyFont="1" applyBorder="1" applyAlignment="1">
      <alignment horizontal="left" vertical="center" wrapText="1"/>
    </xf>
    <xf numFmtId="3" fontId="122" fillId="0" borderId="84" xfId="0" applyNumberFormat="1" applyFont="1" applyBorder="1" applyAlignment="1">
      <alignment horizontal="center" vertical="center" wrapText="1"/>
    </xf>
    <xf numFmtId="3" fontId="122" fillId="0" borderId="84" xfId="0" applyNumberFormat="1" applyFont="1" applyBorder="1" applyAlignment="1">
      <alignment vertical="center" wrapText="1"/>
    </xf>
    <xf numFmtId="0" fontId="123" fillId="0" borderId="0" xfId="0" applyFont="1" applyAlignment="1">
      <alignment horizontal="center" vertical="center"/>
    </xf>
    <xf numFmtId="3" fontId="122" fillId="0" borderId="0" xfId="0" applyNumberFormat="1" applyFont="1" applyAlignment="1">
      <alignment vertical="center" wrapText="1"/>
    </xf>
    <xf numFmtId="3" fontId="120" fillId="0" borderId="0" xfId="0" applyNumberFormat="1" applyFont="1" applyAlignment="1">
      <alignment horizontal="center" vertical="center"/>
    </xf>
    <xf numFmtId="3" fontId="120" fillId="0" borderId="0" xfId="0" applyNumberFormat="1" applyFont="1" applyAlignment="1">
      <alignment horizontal="left" vertical="center"/>
    </xf>
    <xf numFmtId="3" fontId="121" fillId="0" borderId="0" xfId="0" applyNumberFormat="1" applyFont="1" applyAlignment="1">
      <alignment vertical="center" wrapText="1"/>
    </xf>
    <xf numFmtId="0" fontId="149" fillId="0" borderId="0" xfId="0" applyFont="1" applyAlignment="1">
      <alignment vertical="center"/>
    </xf>
    <xf numFmtId="3" fontId="171" fillId="0" borderId="0" xfId="0" applyNumberFormat="1" applyFont="1" applyAlignment="1">
      <alignment vertical="center"/>
    </xf>
    <xf numFmtId="0" fontId="123" fillId="0" borderId="0" xfId="0" applyFont="1" applyAlignment="1">
      <alignment vertical="center"/>
    </xf>
    <xf numFmtId="3" fontId="90" fillId="0" borderId="0" xfId="0" applyNumberFormat="1" applyFont="1" applyAlignment="1">
      <alignment vertical="center"/>
    </xf>
    <xf numFmtId="3" fontId="120" fillId="0" borderId="0" xfId="0" applyNumberFormat="1" applyFont="1"/>
    <xf numFmtId="3" fontId="120" fillId="0" borderId="0" xfId="0" applyNumberFormat="1" applyFont="1" applyAlignment="1">
      <alignment horizontal="center" wrapText="1"/>
    </xf>
    <xf numFmtId="3" fontId="90" fillId="0" borderId="0" xfId="0" applyNumberFormat="1" applyFont="1" applyAlignment="1">
      <alignment horizontal="center"/>
    </xf>
    <xf numFmtId="37" fontId="69" fillId="0" borderId="66" xfId="0" applyNumberFormat="1" applyFont="1" applyBorder="1" applyAlignment="1">
      <alignment horizontal="left"/>
    </xf>
    <xf numFmtId="37" fontId="90" fillId="0" borderId="65" xfId="0" applyNumberFormat="1" applyFont="1" applyBorder="1" applyAlignment="1">
      <alignment horizontal="left"/>
    </xf>
    <xf numFmtId="37" fontId="120" fillId="0" borderId="85" xfId="0" applyNumberFormat="1" applyFont="1" applyBorder="1" applyAlignment="1">
      <alignment horizontal="left"/>
    </xf>
    <xf numFmtId="9" fontId="120" fillId="0" borderId="0" xfId="0" applyNumberFormat="1" applyFont="1" applyAlignment="1">
      <alignment horizontal="center"/>
    </xf>
    <xf numFmtId="168" fontId="120" fillId="0" borderId="0" xfId="0" applyNumberFormat="1" applyFont="1" applyAlignment="1">
      <alignment horizontal="left"/>
    </xf>
    <xf numFmtId="0" fontId="120" fillId="0" borderId="0" xfId="0" applyFont="1" applyAlignment="1">
      <alignment horizontal="center"/>
    </xf>
    <xf numFmtId="0" fontId="120" fillId="0" borderId="0" xfId="0" applyFont="1"/>
    <xf numFmtId="0" fontId="92" fillId="0" borderId="0" xfId="0" applyFont="1"/>
    <xf numFmtId="3" fontId="149" fillId="16" borderId="37" xfId="0" applyNumberFormat="1" applyFont="1" applyFill="1" applyBorder="1" applyAlignment="1">
      <alignment horizontal="center" vertical="center" wrapText="1"/>
    </xf>
    <xf numFmtId="0" fontId="69" fillId="16" borderId="12" xfId="0" applyFont="1" applyFill="1" applyBorder="1" applyAlignment="1">
      <alignment horizontal="center"/>
    </xf>
    <xf numFmtId="3" fontId="150" fillId="16" borderId="37" xfId="0" applyNumberFormat="1" applyFont="1" applyFill="1" applyBorder="1" applyAlignment="1">
      <alignment horizontal="center" wrapText="1"/>
    </xf>
    <xf numFmtId="3" fontId="80" fillId="16" borderId="12" xfId="0" applyNumberFormat="1" applyFont="1" applyFill="1" applyBorder="1" applyAlignment="1">
      <alignment horizontal="center"/>
    </xf>
    <xf numFmtId="169" fontId="140" fillId="16" borderId="12" xfId="0" applyNumberFormat="1" applyFont="1" applyFill="1" applyBorder="1" applyAlignment="1">
      <alignment horizontal="left"/>
    </xf>
    <xf numFmtId="169" fontId="128" fillId="16" borderId="12" xfId="0" applyNumberFormat="1" applyFont="1" applyFill="1" applyBorder="1" applyAlignment="1">
      <alignment horizontal="center"/>
    </xf>
    <xf numFmtId="3" fontId="121" fillId="9" borderId="12" xfId="0" applyNumberFormat="1" applyFont="1" applyFill="1" applyBorder="1" applyAlignment="1">
      <alignment horizontal="right" vertical="center"/>
    </xf>
    <xf numFmtId="172" fontId="98" fillId="9" borderId="0" xfId="0" applyNumberFormat="1" applyFont="1" applyFill="1" applyAlignment="1">
      <alignment horizontal="center" vertical="center" wrapText="1"/>
    </xf>
    <xf numFmtId="3" fontId="69" fillId="9" borderId="63" xfId="0" applyNumberFormat="1" applyFont="1" applyFill="1" applyBorder="1" applyAlignment="1">
      <alignment horizontal="center" vertical="center"/>
    </xf>
    <xf numFmtId="171" fontId="125" fillId="16" borderId="44" xfId="0" applyNumberFormat="1" applyFont="1" applyFill="1" applyBorder="1" applyAlignment="1">
      <alignment horizontal="center" vertical="center"/>
    </xf>
    <xf numFmtId="171" fontId="125" fillId="16" borderId="40" xfId="0" applyNumberFormat="1" applyFont="1" applyFill="1" applyBorder="1" applyAlignment="1">
      <alignment horizontal="center" vertical="center"/>
    </xf>
    <xf numFmtId="172" fontId="125" fillId="17" borderId="86" xfId="0" applyNumberFormat="1" applyFont="1" applyFill="1" applyBorder="1" applyAlignment="1">
      <alignment horizontal="center" vertical="center"/>
    </xf>
    <xf numFmtId="172" fontId="172" fillId="17" borderId="0" xfId="0" applyNumberFormat="1" applyFont="1" applyFill="1" applyAlignment="1">
      <alignment horizontal="center" vertical="center" wrapText="1"/>
    </xf>
    <xf numFmtId="172" fontId="69" fillId="17" borderId="0" xfId="0" applyNumberFormat="1" applyFont="1" applyFill="1" applyAlignment="1">
      <alignment horizontal="center" vertical="center"/>
    </xf>
    <xf numFmtId="172" fontId="125" fillId="17" borderId="46" xfId="0" applyNumberFormat="1" applyFont="1" applyFill="1" applyBorder="1" applyAlignment="1">
      <alignment horizontal="center" vertical="center"/>
    </xf>
    <xf numFmtId="172" fontId="125" fillId="17" borderId="12" xfId="0" applyNumberFormat="1" applyFont="1" applyFill="1" applyBorder="1" applyAlignment="1">
      <alignment horizontal="center" vertical="center"/>
    </xf>
    <xf numFmtId="3" fontId="173" fillId="0" borderId="0" xfId="0" applyNumberFormat="1" applyFont="1"/>
    <xf numFmtId="3" fontId="117" fillId="0" borderId="0" xfId="0" applyNumberFormat="1" applyFont="1" applyAlignment="1">
      <alignment horizontal="center" wrapText="1"/>
    </xf>
    <xf numFmtId="3" fontId="174" fillId="0" borderId="0" xfId="0" applyNumberFormat="1" applyFont="1" applyAlignment="1">
      <alignment horizontal="center"/>
    </xf>
    <xf numFmtId="3" fontId="163" fillId="0" borderId="70" xfId="0" applyNumberFormat="1" applyFont="1" applyBorder="1" applyAlignment="1">
      <alignment horizontal="center" wrapText="1"/>
    </xf>
    <xf numFmtId="3" fontId="80" fillId="0" borderId="70" xfId="0" applyNumberFormat="1" applyFont="1" applyBorder="1" applyAlignment="1">
      <alignment horizontal="center"/>
    </xf>
    <xf numFmtId="3" fontId="175" fillId="0" borderId="70" xfId="0" applyNumberFormat="1" applyFont="1" applyBorder="1" applyAlignment="1">
      <alignment horizontal="center"/>
    </xf>
    <xf numFmtId="3" fontId="124" fillId="0" borderId="70" xfId="0" applyNumberFormat="1" applyFont="1" applyBorder="1" applyAlignment="1">
      <alignment horizontal="center"/>
    </xf>
    <xf numFmtId="3" fontId="71" fillId="0" borderId="0" xfId="0" applyNumberFormat="1" applyFont="1"/>
    <xf numFmtId="3" fontId="71" fillId="0" borderId="0" xfId="0" applyNumberFormat="1" applyFont="1" applyAlignment="1">
      <alignment horizontal="center" wrapText="1"/>
    </xf>
    <xf numFmtId="3" fontId="176" fillId="0" borderId="0" xfId="0" applyNumberFormat="1" applyFont="1"/>
    <xf numFmtId="3" fontId="118" fillId="0" borderId="0" xfId="0" applyNumberFormat="1" applyFont="1" applyAlignment="1">
      <alignment horizontal="center" wrapText="1"/>
    </xf>
    <xf numFmtId="3" fontId="153" fillId="0" borderId="0" xfId="0" applyNumberFormat="1" applyFont="1" applyAlignment="1">
      <alignment horizontal="center"/>
    </xf>
    <xf numFmtId="3" fontId="110" fillId="0" borderId="0" xfId="0" applyNumberFormat="1" applyFont="1" applyAlignment="1">
      <alignment horizontal="center"/>
    </xf>
    <xf numFmtId="3" fontId="106" fillId="0" borderId="0" xfId="0" applyNumberFormat="1" applyFont="1"/>
    <xf numFmtId="3" fontId="106" fillId="0" borderId="0" xfId="0" applyNumberFormat="1" applyFont="1" applyAlignment="1">
      <alignment horizontal="center" wrapText="1"/>
    </xf>
    <xf numFmtId="3" fontId="112" fillId="0" borderId="84" xfId="0" applyNumberFormat="1" applyFont="1" applyBorder="1" applyAlignment="1">
      <alignment wrapText="1"/>
    </xf>
    <xf numFmtId="3" fontId="112" fillId="0" borderId="84" xfId="0" applyNumberFormat="1" applyFont="1" applyBorder="1" applyAlignment="1">
      <alignment horizontal="center" wrapText="1"/>
    </xf>
    <xf numFmtId="3" fontId="112" fillId="0" borderId="84" xfId="0" applyNumberFormat="1" applyFont="1" applyBorder="1" applyAlignment="1">
      <alignment horizontal="left" wrapText="1"/>
    </xf>
    <xf numFmtId="3" fontId="112" fillId="0" borderId="0" xfId="0" applyNumberFormat="1" applyFont="1" applyAlignment="1">
      <alignment horizontal="center" wrapText="1"/>
    </xf>
    <xf numFmtId="37" fontId="112" fillId="0" borderId="0" xfId="0" applyNumberFormat="1" applyFont="1" applyAlignment="1">
      <alignment horizontal="left" wrapText="1"/>
    </xf>
    <xf numFmtId="3" fontId="112" fillId="21" borderId="12" xfId="0" applyNumberFormat="1" applyFont="1" applyFill="1" applyBorder="1"/>
    <xf numFmtId="3" fontId="112" fillId="21" borderId="37" xfId="0" applyNumberFormat="1" applyFont="1" applyFill="1" applyBorder="1" applyAlignment="1">
      <alignment horizontal="center" wrapText="1"/>
    </xf>
    <xf numFmtId="3" fontId="112" fillId="21" borderId="12" xfId="0" applyNumberFormat="1" applyFont="1" applyFill="1" applyBorder="1" applyAlignment="1">
      <alignment horizontal="center"/>
    </xf>
    <xf numFmtId="37" fontId="112" fillId="21" borderId="87" xfId="0" applyNumberFormat="1" applyFont="1" applyFill="1" applyBorder="1" applyAlignment="1">
      <alignment horizontal="left"/>
    </xf>
    <xf numFmtId="37" fontId="112" fillId="21" borderId="76" xfId="0" applyNumberFormat="1" applyFont="1" applyFill="1" applyBorder="1" applyAlignment="1">
      <alignment horizontal="left"/>
    </xf>
    <xf numFmtId="4" fontId="112" fillId="0" borderId="0" xfId="0" applyNumberFormat="1" applyFont="1" applyAlignment="1">
      <alignment horizontal="center"/>
    </xf>
    <xf numFmtId="3" fontId="71" fillId="21" borderId="12" xfId="0" applyNumberFormat="1" applyFont="1" applyFill="1" applyBorder="1"/>
    <xf numFmtId="3" fontId="106" fillId="21" borderId="37" xfId="0" applyNumberFormat="1" applyFont="1" applyFill="1" applyBorder="1" applyAlignment="1">
      <alignment horizontal="center" wrapText="1"/>
    </xf>
    <xf numFmtId="3" fontId="71" fillId="21" borderId="12" xfId="0" applyNumberFormat="1" applyFont="1" applyFill="1" applyBorder="1" applyAlignment="1">
      <alignment horizontal="center"/>
    </xf>
    <xf numFmtId="3" fontId="112" fillId="16" borderId="12" xfId="0" applyNumberFormat="1" applyFont="1" applyFill="1" applyBorder="1"/>
    <xf numFmtId="3" fontId="118" fillId="16" borderId="37" xfId="0" applyNumberFormat="1" applyFont="1" applyFill="1" applyBorder="1" applyAlignment="1">
      <alignment horizontal="center" wrapText="1"/>
    </xf>
    <xf numFmtId="3" fontId="112" fillId="16" borderId="12" xfId="0" applyNumberFormat="1" applyFont="1" applyFill="1" applyBorder="1" applyAlignment="1">
      <alignment horizontal="center"/>
    </xf>
    <xf numFmtId="37" fontId="112" fillId="16" borderId="87" xfId="0" applyNumberFormat="1" applyFont="1" applyFill="1" applyBorder="1" applyAlignment="1">
      <alignment horizontal="left"/>
    </xf>
    <xf numFmtId="37" fontId="112" fillId="16" borderId="76" xfId="0" applyNumberFormat="1" applyFont="1" applyFill="1" applyBorder="1" applyAlignment="1">
      <alignment horizontal="left"/>
    </xf>
    <xf numFmtId="3" fontId="175" fillId="0" borderId="70" xfId="0" applyNumberFormat="1" applyFont="1" applyBorder="1" applyAlignment="1">
      <alignment horizontal="left"/>
    </xf>
    <xf numFmtId="3" fontId="124" fillId="0" borderId="70" xfId="0" applyNumberFormat="1" applyFont="1" applyBorder="1" applyAlignment="1">
      <alignment horizontal="left"/>
    </xf>
    <xf numFmtId="3" fontId="177" fillId="0" borderId="0" xfId="0" applyNumberFormat="1" applyFont="1" applyAlignment="1">
      <alignment horizontal="center" wrapText="1"/>
    </xf>
    <xf numFmtId="3" fontId="71" fillId="0" borderId="84" xfId="0" applyNumberFormat="1" applyFont="1" applyBorder="1" applyAlignment="1">
      <alignment horizontal="center" wrapText="1"/>
    </xf>
    <xf numFmtId="3" fontId="112" fillId="17" borderId="12" xfId="0" applyNumberFormat="1" applyFont="1" applyFill="1" applyBorder="1"/>
    <xf numFmtId="3" fontId="112" fillId="17" borderId="37" xfId="0" applyNumberFormat="1" applyFont="1" applyFill="1" applyBorder="1" applyAlignment="1">
      <alignment horizontal="center" wrapText="1"/>
    </xf>
    <xf numFmtId="3" fontId="112" fillId="17" borderId="12" xfId="0" applyNumberFormat="1" applyFont="1" applyFill="1" applyBorder="1" applyAlignment="1">
      <alignment horizontal="center"/>
    </xf>
    <xf numFmtId="37" fontId="112" fillId="17" borderId="87" xfId="0" applyNumberFormat="1" applyFont="1" applyFill="1" applyBorder="1" applyAlignment="1">
      <alignment horizontal="left"/>
    </xf>
    <xf numFmtId="37" fontId="112" fillId="17" borderId="76" xfId="0" applyNumberFormat="1" applyFont="1" applyFill="1" applyBorder="1" applyAlignment="1">
      <alignment horizontal="left"/>
    </xf>
    <xf numFmtId="3" fontId="118" fillId="0" borderId="0" xfId="0" applyNumberFormat="1" applyFont="1"/>
    <xf numFmtId="3" fontId="149" fillId="0" borderId="0" xfId="0" applyNumberFormat="1" applyFont="1" applyAlignment="1">
      <alignment horizontal="center" wrapText="1"/>
    </xf>
    <xf numFmtId="3" fontId="178" fillId="0" borderId="0" xfId="0" applyNumberFormat="1" applyFont="1" applyAlignment="1">
      <alignment horizontal="center" wrapText="1"/>
    </xf>
    <xf numFmtId="3" fontId="177" fillId="0" borderId="0" xfId="0" applyNumberFormat="1" applyFont="1" applyAlignment="1">
      <alignment horizontal="center"/>
    </xf>
    <xf numFmtId="37" fontId="159" fillId="0" borderId="0" xfId="0" applyNumberFormat="1" applyFont="1" applyAlignment="1">
      <alignment horizontal="left"/>
    </xf>
    <xf numFmtId="3" fontId="105" fillId="0" borderId="84" xfId="0" applyNumberFormat="1" applyFont="1" applyBorder="1" applyAlignment="1">
      <alignment wrapText="1"/>
    </xf>
    <xf numFmtId="3" fontId="105" fillId="0" borderId="84" xfId="0" applyNumberFormat="1" applyFont="1" applyBorder="1" applyAlignment="1">
      <alignment horizontal="center" wrapText="1"/>
    </xf>
    <xf numFmtId="37" fontId="105" fillId="0" borderId="84" xfId="0" applyNumberFormat="1" applyFont="1" applyBorder="1" applyAlignment="1">
      <alignment horizontal="left" wrapText="1"/>
    </xf>
    <xf numFmtId="3" fontId="105" fillId="0" borderId="84" xfId="0" applyNumberFormat="1" applyFont="1" applyBorder="1" applyAlignment="1">
      <alignment horizontal="left" wrapText="1"/>
    </xf>
    <xf numFmtId="3" fontId="104" fillId="0" borderId="0" xfId="0" applyNumberFormat="1" applyFont="1" applyAlignment="1">
      <alignment horizontal="center" wrapText="1"/>
    </xf>
    <xf numFmtId="3" fontId="71" fillId="21" borderId="37" xfId="0" applyNumberFormat="1" applyFont="1" applyFill="1" applyBorder="1" applyAlignment="1">
      <alignment horizontal="center" wrapText="1"/>
    </xf>
    <xf numFmtId="171" fontId="159" fillId="0" borderId="0" xfId="0" applyNumberFormat="1" applyFont="1" applyAlignment="1">
      <alignment horizontal="left"/>
    </xf>
    <xf numFmtId="3" fontId="105" fillId="17" borderId="37" xfId="0" applyNumberFormat="1" applyFont="1" applyFill="1" applyBorder="1" applyAlignment="1">
      <alignment horizontal="center"/>
    </xf>
    <xf numFmtId="181" fontId="72" fillId="0" borderId="0" xfId="0" applyNumberFormat="1" applyFont="1" applyAlignment="1">
      <alignment horizontal="left"/>
    </xf>
    <xf numFmtId="39" fontId="72" fillId="0" borderId="0" xfId="0" applyNumberFormat="1" applyFont="1" applyAlignment="1">
      <alignment horizontal="left"/>
    </xf>
    <xf numFmtId="3" fontId="179" fillId="4" borderId="0" xfId="0" applyNumberFormat="1" applyFont="1" applyFill="1"/>
    <xf numFmtId="3" fontId="180" fillId="17" borderId="37" xfId="0" applyNumberFormat="1" applyFont="1" applyFill="1" applyBorder="1" applyAlignment="1">
      <alignment horizontal="center"/>
    </xf>
    <xf numFmtId="39" fontId="159" fillId="0" borderId="0" xfId="0" applyNumberFormat="1" applyFont="1" applyAlignment="1">
      <alignment horizontal="left"/>
    </xf>
    <xf numFmtId="3" fontId="72" fillId="0" borderId="0" xfId="0" applyNumberFormat="1" applyFont="1"/>
    <xf numFmtId="0" fontId="121" fillId="19" borderId="77" xfId="0" applyFont="1" applyFill="1" applyBorder="1" applyAlignment="1">
      <alignment horizontal="left"/>
    </xf>
    <xf numFmtId="3" fontId="149" fillId="19" borderId="88" xfId="0" applyNumberFormat="1" applyFont="1" applyFill="1" applyBorder="1" applyAlignment="1">
      <alignment horizontal="center" vertical="center" wrapText="1"/>
    </xf>
    <xf numFmtId="3" fontId="92" fillId="19" borderId="89" xfId="0" applyNumberFormat="1" applyFont="1" applyFill="1" applyBorder="1" applyAlignment="1">
      <alignment horizontal="center" vertical="center"/>
    </xf>
    <xf numFmtId="3" fontId="78" fillId="19" borderId="12" xfId="0" applyNumberFormat="1" applyFont="1" applyFill="1" applyBorder="1"/>
    <xf numFmtId="3" fontId="150" fillId="19" borderId="37" xfId="0" applyNumberFormat="1" applyFont="1" applyFill="1" applyBorder="1" applyAlignment="1">
      <alignment horizontal="right" wrapText="1"/>
    </xf>
    <xf numFmtId="3" fontId="140" fillId="19" borderId="90" xfId="0" applyNumberFormat="1" applyFont="1" applyFill="1" applyBorder="1" applyAlignment="1">
      <alignment horizontal="right"/>
    </xf>
    <xf numFmtId="169" fontId="140" fillId="19" borderId="12" xfId="0" applyNumberFormat="1" applyFont="1" applyFill="1" applyBorder="1" applyAlignment="1">
      <alignment horizontal="left"/>
    </xf>
    <xf numFmtId="3" fontId="69" fillId="19" borderId="12" xfId="0" applyNumberFormat="1" applyFont="1" applyFill="1" applyBorder="1" applyAlignment="1">
      <alignment horizontal="right" vertical="center"/>
    </xf>
    <xf numFmtId="5" fontId="69" fillId="19" borderId="37" xfId="0" applyNumberFormat="1" applyFont="1" applyFill="1" applyBorder="1" applyAlignment="1">
      <alignment horizontal="center" vertical="center"/>
    </xf>
    <xf numFmtId="5" fontId="69" fillId="19" borderId="90" xfId="0" applyNumberFormat="1" applyFont="1" applyFill="1" applyBorder="1" applyAlignment="1">
      <alignment horizontal="center" vertical="center"/>
    </xf>
    <xf numFmtId="171" fontId="69" fillId="19" borderId="44" xfId="0" applyNumberFormat="1" applyFont="1" applyFill="1" applyBorder="1" applyAlignment="1">
      <alignment horizontal="center" vertical="center"/>
    </xf>
    <xf numFmtId="171" fontId="69" fillId="19" borderId="40" xfId="0" applyNumberFormat="1" applyFont="1" applyFill="1" applyBorder="1" applyAlignment="1">
      <alignment horizontal="center" vertical="center"/>
    </xf>
    <xf numFmtId="171" fontId="69" fillId="19" borderId="76" xfId="0" applyNumberFormat="1" applyFont="1" applyFill="1" applyBorder="1" applyAlignment="1">
      <alignment horizontal="center" vertical="center"/>
    </xf>
    <xf numFmtId="3" fontId="90" fillId="19" borderId="0" xfId="0" applyNumberFormat="1" applyFont="1" applyFill="1" applyAlignment="1">
      <alignment vertical="center"/>
    </xf>
    <xf numFmtId="172" fontId="69" fillId="10" borderId="46" xfId="0" applyNumberFormat="1" applyFont="1" applyFill="1" applyBorder="1" applyAlignment="1">
      <alignment horizontal="center" vertical="center"/>
    </xf>
    <xf numFmtId="172" fontId="69" fillId="10" borderId="91" xfId="0" applyNumberFormat="1" applyFont="1" applyFill="1" applyBorder="1" applyAlignment="1">
      <alignment horizontal="center" vertical="center"/>
    </xf>
    <xf numFmtId="172" fontId="69" fillId="10" borderId="12" xfId="0" applyNumberFormat="1" applyFont="1" applyFill="1" applyBorder="1" applyAlignment="1">
      <alignment horizontal="center" vertical="center"/>
    </xf>
    <xf numFmtId="172" fontId="69" fillId="10" borderId="40" xfId="0" applyNumberFormat="1" applyFont="1" applyFill="1" applyBorder="1" applyAlignment="1">
      <alignment horizontal="center" vertical="center"/>
    </xf>
    <xf numFmtId="3" fontId="90" fillId="10" borderId="0" xfId="0" applyNumberFormat="1" applyFont="1" applyFill="1" applyAlignment="1">
      <alignment vertical="center"/>
    </xf>
    <xf numFmtId="3" fontId="121" fillId="0" borderId="92" xfId="0" applyNumberFormat="1" applyFont="1" applyBorder="1" applyAlignment="1">
      <alignment horizontal="center"/>
    </xf>
    <xf numFmtId="3" fontId="181" fillId="0" borderId="93" xfId="0" applyNumberFormat="1" applyFont="1" applyBorder="1"/>
    <xf numFmtId="3" fontId="181" fillId="0" borderId="93" xfId="0" applyNumberFormat="1" applyFont="1" applyBorder="1" applyAlignment="1">
      <alignment horizontal="center"/>
    </xf>
    <xf numFmtId="3" fontId="181" fillId="0" borderId="94" xfId="0" applyNumberFormat="1" applyFont="1" applyBorder="1" applyAlignment="1">
      <alignment horizontal="center"/>
    </xf>
    <xf numFmtId="3" fontId="182" fillId="0" borderId="93" xfId="0" applyNumberFormat="1" applyFont="1" applyBorder="1" applyAlignment="1">
      <alignment horizontal="center"/>
    </xf>
    <xf numFmtId="3" fontId="183" fillId="0" borderId="93" xfId="0" applyNumberFormat="1" applyFont="1" applyBorder="1"/>
    <xf numFmtId="3" fontId="112" fillId="0" borderId="92" xfId="0" applyNumberFormat="1" applyFont="1" applyBorder="1" applyAlignment="1">
      <alignment horizontal="center"/>
    </xf>
    <xf numFmtId="3" fontId="73" fillId="0" borderId="92" xfId="0" applyNumberFormat="1" applyFont="1" applyBorder="1"/>
    <xf numFmtId="3" fontId="73" fillId="0" borderId="92" xfId="0" applyNumberFormat="1" applyFont="1" applyBorder="1" applyAlignment="1">
      <alignment horizontal="center"/>
    </xf>
    <xf numFmtId="37" fontId="107" fillId="0" borderId="0" xfId="0" applyNumberFormat="1" applyFont="1"/>
    <xf numFmtId="3" fontId="167" fillId="0" borderId="0" xfId="0" applyNumberFormat="1" applyFont="1" applyAlignment="1">
      <alignment vertical="center" wrapText="1"/>
    </xf>
    <xf numFmtId="3" fontId="167" fillId="0" borderId="92" xfId="0" applyNumberFormat="1" applyFont="1" applyBorder="1" applyAlignment="1">
      <alignment horizontal="center" vertical="center" wrapText="1"/>
    </xf>
    <xf numFmtId="37" fontId="167" fillId="0" borderId="0" xfId="0" applyNumberFormat="1" applyFont="1" applyAlignment="1">
      <alignment vertical="center" wrapText="1"/>
    </xf>
    <xf numFmtId="3" fontId="73" fillId="0" borderId="92" xfId="0" applyNumberFormat="1" applyFont="1" applyBorder="1" applyAlignment="1">
      <alignment horizontal="left"/>
    </xf>
    <xf numFmtId="37" fontId="112" fillId="0" borderId="0" xfId="0" applyNumberFormat="1" applyFont="1"/>
    <xf numFmtId="37" fontId="127" fillId="0" borderId="0" xfId="0" applyNumberFormat="1" applyFont="1" applyAlignment="1">
      <alignment horizontal="left"/>
    </xf>
    <xf numFmtId="3" fontId="181" fillId="0" borderId="93" xfId="0" applyNumberFormat="1" applyFont="1" applyBorder="1" applyAlignment="1">
      <alignment horizontal="left"/>
    </xf>
    <xf numFmtId="3" fontId="182" fillId="0" borderId="93" xfId="0" applyNumberFormat="1" applyFont="1" applyBorder="1" applyAlignment="1">
      <alignment horizontal="left"/>
    </xf>
    <xf numFmtId="3" fontId="90" fillId="0" borderId="0" xfId="0" applyNumberFormat="1" applyFont="1"/>
    <xf numFmtId="3" fontId="90" fillId="0" borderId="92" xfId="0" applyNumberFormat="1" applyFont="1" applyBorder="1" applyAlignment="1">
      <alignment horizontal="center"/>
    </xf>
    <xf numFmtId="3" fontId="69" fillId="0" borderId="0" xfId="0" applyNumberFormat="1" applyFont="1" applyAlignment="1">
      <alignment horizontal="left"/>
    </xf>
    <xf numFmtId="37" fontId="90" fillId="0" borderId="0" xfId="0" applyNumberFormat="1" applyFont="1" applyAlignment="1">
      <alignment horizontal="left"/>
    </xf>
    <xf numFmtId="3" fontId="71" fillId="0" borderId="92" xfId="0" applyNumberFormat="1" applyFont="1" applyBorder="1" applyAlignment="1">
      <alignment horizontal="center"/>
    </xf>
    <xf numFmtId="3" fontId="112" fillId="19" borderId="76" xfId="0" applyNumberFormat="1" applyFont="1" applyFill="1" applyBorder="1" applyAlignment="1">
      <alignment vertical="center"/>
    </xf>
    <xf numFmtId="3" fontId="112" fillId="19" borderId="76" xfId="0" applyNumberFormat="1" applyFont="1" applyFill="1" applyBorder="1" applyAlignment="1">
      <alignment horizontal="center" vertical="center"/>
    </xf>
    <xf numFmtId="3" fontId="112" fillId="19" borderId="95" xfId="0" applyNumberFormat="1" applyFont="1" applyFill="1" applyBorder="1" applyAlignment="1">
      <alignment horizontal="center" vertical="center"/>
    </xf>
    <xf numFmtId="37" fontId="112" fillId="19" borderId="87" xfId="0" applyNumberFormat="1" applyFont="1" applyFill="1" applyBorder="1" applyAlignment="1">
      <alignment horizontal="left" vertical="center"/>
    </xf>
    <xf numFmtId="3" fontId="71" fillId="19" borderId="76" xfId="0" applyNumberFormat="1" applyFont="1" applyFill="1" applyBorder="1" applyAlignment="1">
      <alignment vertical="center"/>
    </xf>
    <xf numFmtId="3" fontId="92" fillId="19" borderId="49" xfId="0" applyNumberFormat="1" applyFont="1" applyFill="1" applyBorder="1" applyAlignment="1">
      <alignment vertical="center"/>
    </xf>
    <xf numFmtId="37" fontId="112" fillId="19" borderId="76" xfId="0" applyNumberFormat="1" applyFont="1" applyFill="1" applyBorder="1" applyAlignment="1">
      <alignment horizontal="left" vertical="center"/>
    </xf>
    <xf numFmtId="37" fontId="161" fillId="0" borderId="0" xfId="0" applyNumberFormat="1" applyFont="1" applyAlignment="1">
      <alignment horizontal="left"/>
    </xf>
    <xf numFmtId="3" fontId="92" fillId="0" borderId="92" xfId="0" applyNumberFormat="1" applyFont="1" applyBorder="1" applyAlignment="1">
      <alignment horizontal="center"/>
    </xf>
    <xf numFmtId="3" fontId="177" fillId="0" borderId="0" xfId="0" applyNumberFormat="1" applyFont="1"/>
    <xf numFmtId="3" fontId="71" fillId="0" borderId="92" xfId="0" applyNumberFormat="1" applyFont="1" applyBorder="1"/>
    <xf numFmtId="37" fontId="73" fillId="0" borderId="96" xfId="0" applyNumberFormat="1" applyFont="1" applyBorder="1" applyAlignment="1">
      <alignment horizontal="left"/>
    </xf>
    <xf numFmtId="37" fontId="73" fillId="0" borderId="97" xfId="0" applyNumberFormat="1" applyFont="1" applyBorder="1" applyAlignment="1">
      <alignment horizontal="left"/>
    </xf>
    <xf numFmtId="37" fontId="161" fillId="0" borderId="0" xfId="0" applyNumberFormat="1" applyFont="1"/>
    <xf numFmtId="3" fontId="73" fillId="0" borderId="93" xfId="0" applyNumberFormat="1" applyFont="1" applyBorder="1"/>
    <xf numFmtId="3" fontId="73" fillId="0" borderId="94" xfId="0" applyNumberFormat="1" applyFont="1" applyBorder="1"/>
    <xf numFmtId="37" fontId="73" fillId="0" borderId="92" xfId="0" applyNumberFormat="1" applyFont="1" applyBorder="1" applyAlignment="1">
      <alignment horizontal="center"/>
    </xf>
    <xf numFmtId="3" fontId="107" fillId="19" borderId="49" xfId="0" applyNumberFormat="1" applyFont="1" applyFill="1" applyBorder="1" applyAlignment="1">
      <alignment vertical="center"/>
    </xf>
    <xf numFmtId="3" fontId="73" fillId="19" borderId="49" xfId="0" applyNumberFormat="1" applyFont="1" applyFill="1" applyBorder="1" applyAlignment="1">
      <alignment vertical="center"/>
    </xf>
    <xf numFmtId="3" fontId="107" fillId="19" borderId="98" xfId="0" applyNumberFormat="1" applyFont="1" applyFill="1" applyBorder="1" applyAlignment="1">
      <alignment horizontal="center" vertical="center"/>
    </xf>
    <xf numFmtId="37" fontId="107" fillId="19" borderId="49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tx>
            <c:strRef>
              <c:f>'Data for Charts'!$A$11</c:f>
              <c:strCache>
                <c:ptCount val="1"/>
                <c:pt idx="0">
                  <c:v>Revenue</c:v>
                </c:pt>
              </c:strCache>
            </c:strRef>
          </c:tx>
          <c:spPr>
            <a:solidFill>
              <a:srgbClr val="64D8C2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'Data for Charts'!$B$4:$CI$4</c:f>
              <c:strCache>
                <c:ptCount val="86"/>
                <c:pt idx="1">
                  <c:v>Current</c:v>
                </c:pt>
                <c:pt idx="2">
                  <c:v>Jan-23</c:v>
                </c:pt>
                <c:pt idx="3">
                  <c:v>Feb-23</c:v>
                </c:pt>
                <c:pt idx="4">
                  <c:v>Mar-23</c:v>
                </c:pt>
                <c:pt idx="5">
                  <c:v>Apr-23</c:v>
                </c:pt>
                <c:pt idx="6">
                  <c:v>May-23</c:v>
                </c:pt>
                <c:pt idx="7">
                  <c:v>Jun-23</c:v>
                </c:pt>
                <c:pt idx="8">
                  <c:v>Jul-23</c:v>
                </c:pt>
                <c:pt idx="9">
                  <c:v>Aug-23</c:v>
                </c:pt>
                <c:pt idx="10">
                  <c:v>Sep-23</c:v>
                </c:pt>
                <c:pt idx="11">
                  <c:v>Oct-23</c:v>
                </c:pt>
                <c:pt idx="12">
                  <c:v>Nov-23</c:v>
                </c:pt>
                <c:pt idx="13">
                  <c:v>Dec-23</c:v>
                </c:pt>
                <c:pt idx="14">
                  <c:v>Jan-24</c:v>
                </c:pt>
                <c:pt idx="15">
                  <c:v>Feb-24</c:v>
                </c:pt>
                <c:pt idx="16">
                  <c:v>Mar-24</c:v>
                </c:pt>
                <c:pt idx="17">
                  <c:v>Apr-24</c:v>
                </c:pt>
                <c:pt idx="18">
                  <c:v>May-24</c:v>
                </c:pt>
                <c:pt idx="19">
                  <c:v>Jun-24</c:v>
                </c:pt>
                <c:pt idx="20">
                  <c:v>Jul-24</c:v>
                </c:pt>
                <c:pt idx="21">
                  <c:v>Aug-24</c:v>
                </c:pt>
                <c:pt idx="22">
                  <c:v>Sep-24</c:v>
                </c:pt>
                <c:pt idx="23">
                  <c:v>Oct-24</c:v>
                </c:pt>
                <c:pt idx="24">
                  <c:v>Nov-24</c:v>
                </c:pt>
                <c:pt idx="25">
                  <c:v>Dec-24</c:v>
                </c:pt>
                <c:pt idx="26">
                  <c:v>Jan-25</c:v>
                </c:pt>
                <c:pt idx="27">
                  <c:v>Feb-25</c:v>
                </c:pt>
                <c:pt idx="28">
                  <c:v>Mar-25</c:v>
                </c:pt>
                <c:pt idx="29">
                  <c:v>Apr-25</c:v>
                </c:pt>
                <c:pt idx="30">
                  <c:v>May-25</c:v>
                </c:pt>
                <c:pt idx="31">
                  <c:v>Jun-25</c:v>
                </c:pt>
                <c:pt idx="32">
                  <c:v>Jul-25</c:v>
                </c:pt>
                <c:pt idx="33">
                  <c:v>Aug-25</c:v>
                </c:pt>
                <c:pt idx="34">
                  <c:v>Sep-25</c:v>
                </c:pt>
                <c:pt idx="35">
                  <c:v>Oct-25</c:v>
                </c:pt>
                <c:pt idx="36">
                  <c:v>Nov-25</c:v>
                </c:pt>
                <c:pt idx="37">
                  <c:v>Dec-25</c:v>
                </c:pt>
                <c:pt idx="38">
                  <c:v>Jan-26</c:v>
                </c:pt>
                <c:pt idx="39">
                  <c:v>Feb-26</c:v>
                </c:pt>
                <c:pt idx="40">
                  <c:v>Mar-26</c:v>
                </c:pt>
                <c:pt idx="41">
                  <c:v>Apr-26</c:v>
                </c:pt>
                <c:pt idx="42">
                  <c:v>May-26</c:v>
                </c:pt>
                <c:pt idx="43">
                  <c:v>Jun-26</c:v>
                </c:pt>
                <c:pt idx="44">
                  <c:v>Jul-26</c:v>
                </c:pt>
                <c:pt idx="45">
                  <c:v>Aug-26</c:v>
                </c:pt>
                <c:pt idx="46">
                  <c:v>Sep-26</c:v>
                </c:pt>
                <c:pt idx="47">
                  <c:v>Oct-26</c:v>
                </c:pt>
                <c:pt idx="48">
                  <c:v>Nov-26</c:v>
                </c:pt>
                <c:pt idx="49">
                  <c:v>Dec-26</c:v>
                </c:pt>
                <c:pt idx="50">
                  <c:v>Jan-27</c:v>
                </c:pt>
                <c:pt idx="51">
                  <c:v>Feb-27</c:v>
                </c:pt>
                <c:pt idx="52">
                  <c:v>Mar-27</c:v>
                </c:pt>
                <c:pt idx="53">
                  <c:v>Apr-27</c:v>
                </c:pt>
                <c:pt idx="54">
                  <c:v>May-27</c:v>
                </c:pt>
                <c:pt idx="55">
                  <c:v>Jun-27</c:v>
                </c:pt>
                <c:pt idx="56">
                  <c:v>Jul-27</c:v>
                </c:pt>
                <c:pt idx="57">
                  <c:v>Aug-27</c:v>
                </c:pt>
                <c:pt idx="58">
                  <c:v>Sep-27</c:v>
                </c:pt>
                <c:pt idx="59">
                  <c:v>Oct-27</c:v>
                </c:pt>
                <c:pt idx="60">
                  <c:v>Nov-27</c:v>
                </c:pt>
                <c:pt idx="61">
                  <c:v>Dec-27</c:v>
                </c:pt>
                <c:pt idx="62">
                  <c:v>Jan-28</c:v>
                </c:pt>
                <c:pt idx="63">
                  <c:v>Feb-28</c:v>
                </c:pt>
                <c:pt idx="64">
                  <c:v>Mar-28</c:v>
                </c:pt>
                <c:pt idx="65">
                  <c:v>Apr-28</c:v>
                </c:pt>
                <c:pt idx="66">
                  <c:v>May-28</c:v>
                </c:pt>
                <c:pt idx="67">
                  <c:v>Jun-28</c:v>
                </c:pt>
                <c:pt idx="68">
                  <c:v>Jul-28</c:v>
                </c:pt>
                <c:pt idx="69">
                  <c:v>Aug-28</c:v>
                </c:pt>
                <c:pt idx="70">
                  <c:v>Sep-28</c:v>
                </c:pt>
                <c:pt idx="71">
                  <c:v>Oct-28</c:v>
                </c:pt>
                <c:pt idx="72">
                  <c:v>Nov-28</c:v>
                </c:pt>
                <c:pt idx="73">
                  <c:v>Dec-28</c:v>
                </c:pt>
                <c:pt idx="74">
                  <c:v>Jan-29</c:v>
                </c:pt>
                <c:pt idx="75">
                  <c:v>Feb-29</c:v>
                </c:pt>
                <c:pt idx="76">
                  <c:v>Mar-29</c:v>
                </c:pt>
                <c:pt idx="77">
                  <c:v>Apr-29</c:v>
                </c:pt>
                <c:pt idx="78">
                  <c:v>May-29</c:v>
                </c:pt>
                <c:pt idx="79">
                  <c:v>Jun-29</c:v>
                </c:pt>
                <c:pt idx="80">
                  <c:v>Jul-29</c:v>
                </c:pt>
                <c:pt idx="81">
                  <c:v>Aug-29</c:v>
                </c:pt>
                <c:pt idx="82">
                  <c:v>Sep-29</c:v>
                </c:pt>
                <c:pt idx="83">
                  <c:v>Oct-29</c:v>
                </c:pt>
                <c:pt idx="84">
                  <c:v>Nov-29</c:v>
                </c:pt>
                <c:pt idx="85">
                  <c:v>Dec-29</c:v>
                </c:pt>
              </c:strCache>
            </c:strRef>
          </c:cat>
          <c:val>
            <c:numRef>
              <c:f>'Data for Charts'!$B$11:$CI$11</c:f>
              <c:numCache>
                <c:formatCode>#,##0</c:formatCode>
                <c:ptCount val="86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D8D-45F5-8461-666D1F12824B}"/>
            </c:ext>
          </c:extLst>
        </c:ser>
        <c:ser>
          <c:idx val="1"/>
          <c:order val="1"/>
          <c:tx>
            <c:strRef>
              <c:f>'Data for Charts'!$A$12</c:f>
              <c:strCache>
                <c:ptCount val="1"/>
                <c:pt idx="0">
                  <c:v>COGS</c:v>
                </c:pt>
              </c:strCache>
            </c:strRef>
          </c:tx>
          <c:spPr>
            <a:solidFill>
              <a:srgbClr val="FF506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'Data for Charts'!$B$4:$CI$4</c:f>
              <c:strCache>
                <c:ptCount val="86"/>
                <c:pt idx="1">
                  <c:v>Current</c:v>
                </c:pt>
                <c:pt idx="2">
                  <c:v>Jan-23</c:v>
                </c:pt>
                <c:pt idx="3">
                  <c:v>Feb-23</c:v>
                </c:pt>
                <c:pt idx="4">
                  <c:v>Mar-23</c:v>
                </c:pt>
                <c:pt idx="5">
                  <c:v>Apr-23</c:v>
                </c:pt>
                <c:pt idx="6">
                  <c:v>May-23</c:v>
                </c:pt>
                <c:pt idx="7">
                  <c:v>Jun-23</c:v>
                </c:pt>
                <c:pt idx="8">
                  <c:v>Jul-23</c:v>
                </c:pt>
                <c:pt idx="9">
                  <c:v>Aug-23</c:v>
                </c:pt>
                <c:pt idx="10">
                  <c:v>Sep-23</c:v>
                </c:pt>
                <c:pt idx="11">
                  <c:v>Oct-23</c:v>
                </c:pt>
                <c:pt idx="12">
                  <c:v>Nov-23</c:v>
                </c:pt>
                <c:pt idx="13">
                  <c:v>Dec-23</c:v>
                </c:pt>
                <c:pt idx="14">
                  <c:v>Jan-24</c:v>
                </c:pt>
                <c:pt idx="15">
                  <c:v>Feb-24</c:v>
                </c:pt>
                <c:pt idx="16">
                  <c:v>Mar-24</c:v>
                </c:pt>
                <c:pt idx="17">
                  <c:v>Apr-24</c:v>
                </c:pt>
                <c:pt idx="18">
                  <c:v>May-24</c:v>
                </c:pt>
                <c:pt idx="19">
                  <c:v>Jun-24</c:v>
                </c:pt>
                <c:pt idx="20">
                  <c:v>Jul-24</c:v>
                </c:pt>
                <c:pt idx="21">
                  <c:v>Aug-24</c:v>
                </c:pt>
                <c:pt idx="22">
                  <c:v>Sep-24</c:v>
                </c:pt>
                <c:pt idx="23">
                  <c:v>Oct-24</c:v>
                </c:pt>
                <c:pt idx="24">
                  <c:v>Nov-24</c:v>
                </c:pt>
                <c:pt idx="25">
                  <c:v>Dec-24</c:v>
                </c:pt>
                <c:pt idx="26">
                  <c:v>Jan-25</c:v>
                </c:pt>
                <c:pt idx="27">
                  <c:v>Feb-25</c:v>
                </c:pt>
                <c:pt idx="28">
                  <c:v>Mar-25</c:v>
                </c:pt>
                <c:pt idx="29">
                  <c:v>Apr-25</c:v>
                </c:pt>
                <c:pt idx="30">
                  <c:v>May-25</c:v>
                </c:pt>
                <c:pt idx="31">
                  <c:v>Jun-25</c:v>
                </c:pt>
                <c:pt idx="32">
                  <c:v>Jul-25</c:v>
                </c:pt>
                <c:pt idx="33">
                  <c:v>Aug-25</c:v>
                </c:pt>
                <c:pt idx="34">
                  <c:v>Sep-25</c:v>
                </c:pt>
                <c:pt idx="35">
                  <c:v>Oct-25</c:v>
                </c:pt>
                <c:pt idx="36">
                  <c:v>Nov-25</c:v>
                </c:pt>
                <c:pt idx="37">
                  <c:v>Dec-25</c:v>
                </c:pt>
                <c:pt idx="38">
                  <c:v>Jan-26</c:v>
                </c:pt>
                <c:pt idx="39">
                  <c:v>Feb-26</c:v>
                </c:pt>
                <c:pt idx="40">
                  <c:v>Mar-26</c:v>
                </c:pt>
                <c:pt idx="41">
                  <c:v>Apr-26</c:v>
                </c:pt>
                <c:pt idx="42">
                  <c:v>May-26</c:v>
                </c:pt>
                <c:pt idx="43">
                  <c:v>Jun-26</c:v>
                </c:pt>
                <c:pt idx="44">
                  <c:v>Jul-26</c:v>
                </c:pt>
                <c:pt idx="45">
                  <c:v>Aug-26</c:v>
                </c:pt>
                <c:pt idx="46">
                  <c:v>Sep-26</c:v>
                </c:pt>
                <c:pt idx="47">
                  <c:v>Oct-26</c:v>
                </c:pt>
                <c:pt idx="48">
                  <c:v>Nov-26</c:v>
                </c:pt>
                <c:pt idx="49">
                  <c:v>Dec-26</c:v>
                </c:pt>
                <c:pt idx="50">
                  <c:v>Jan-27</c:v>
                </c:pt>
                <c:pt idx="51">
                  <c:v>Feb-27</c:v>
                </c:pt>
                <c:pt idx="52">
                  <c:v>Mar-27</c:v>
                </c:pt>
                <c:pt idx="53">
                  <c:v>Apr-27</c:v>
                </c:pt>
                <c:pt idx="54">
                  <c:v>May-27</c:v>
                </c:pt>
                <c:pt idx="55">
                  <c:v>Jun-27</c:v>
                </c:pt>
                <c:pt idx="56">
                  <c:v>Jul-27</c:v>
                </c:pt>
                <c:pt idx="57">
                  <c:v>Aug-27</c:v>
                </c:pt>
                <c:pt idx="58">
                  <c:v>Sep-27</c:v>
                </c:pt>
                <c:pt idx="59">
                  <c:v>Oct-27</c:v>
                </c:pt>
                <c:pt idx="60">
                  <c:v>Nov-27</c:v>
                </c:pt>
                <c:pt idx="61">
                  <c:v>Dec-27</c:v>
                </c:pt>
                <c:pt idx="62">
                  <c:v>Jan-28</c:v>
                </c:pt>
                <c:pt idx="63">
                  <c:v>Feb-28</c:v>
                </c:pt>
                <c:pt idx="64">
                  <c:v>Mar-28</c:v>
                </c:pt>
                <c:pt idx="65">
                  <c:v>Apr-28</c:v>
                </c:pt>
                <c:pt idx="66">
                  <c:v>May-28</c:v>
                </c:pt>
                <c:pt idx="67">
                  <c:v>Jun-28</c:v>
                </c:pt>
                <c:pt idx="68">
                  <c:v>Jul-28</c:v>
                </c:pt>
                <c:pt idx="69">
                  <c:v>Aug-28</c:v>
                </c:pt>
                <c:pt idx="70">
                  <c:v>Sep-28</c:v>
                </c:pt>
                <c:pt idx="71">
                  <c:v>Oct-28</c:v>
                </c:pt>
                <c:pt idx="72">
                  <c:v>Nov-28</c:v>
                </c:pt>
                <c:pt idx="73">
                  <c:v>Dec-28</c:v>
                </c:pt>
                <c:pt idx="74">
                  <c:v>Jan-29</c:v>
                </c:pt>
                <c:pt idx="75">
                  <c:v>Feb-29</c:v>
                </c:pt>
                <c:pt idx="76">
                  <c:v>Mar-29</c:v>
                </c:pt>
                <c:pt idx="77">
                  <c:v>Apr-29</c:v>
                </c:pt>
                <c:pt idx="78">
                  <c:v>May-29</c:v>
                </c:pt>
                <c:pt idx="79">
                  <c:v>Jun-29</c:v>
                </c:pt>
                <c:pt idx="80">
                  <c:v>Jul-29</c:v>
                </c:pt>
                <c:pt idx="81">
                  <c:v>Aug-29</c:v>
                </c:pt>
                <c:pt idx="82">
                  <c:v>Sep-29</c:v>
                </c:pt>
                <c:pt idx="83">
                  <c:v>Oct-29</c:v>
                </c:pt>
                <c:pt idx="84">
                  <c:v>Nov-29</c:v>
                </c:pt>
                <c:pt idx="85">
                  <c:v>Dec-29</c:v>
                </c:pt>
              </c:strCache>
            </c:strRef>
          </c:cat>
          <c:val>
            <c:numRef>
              <c:f>'Data for Charts'!$B$12:$CI$12</c:f>
              <c:numCache>
                <c:formatCode>#,##0</c:formatCode>
                <c:ptCount val="86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3D8D-45F5-8461-666D1F12824B}"/>
            </c:ext>
          </c:extLst>
        </c:ser>
        <c:ser>
          <c:idx val="2"/>
          <c:order val="2"/>
          <c:tx>
            <c:strRef>
              <c:f>'Data for Charts'!$A$13</c:f>
              <c:strCache>
                <c:ptCount val="1"/>
                <c:pt idx="0">
                  <c:v>SG&amp;A</c:v>
                </c:pt>
              </c:strCache>
            </c:strRef>
          </c:tx>
          <c:spPr>
            <a:solidFill>
              <a:srgbClr val="3ABE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'Data for Charts'!$B$4:$CI$4</c:f>
              <c:strCache>
                <c:ptCount val="86"/>
                <c:pt idx="1">
                  <c:v>Current</c:v>
                </c:pt>
                <c:pt idx="2">
                  <c:v>Jan-23</c:v>
                </c:pt>
                <c:pt idx="3">
                  <c:v>Feb-23</c:v>
                </c:pt>
                <c:pt idx="4">
                  <c:v>Mar-23</c:v>
                </c:pt>
                <c:pt idx="5">
                  <c:v>Apr-23</c:v>
                </c:pt>
                <c:pt idx="6">
                  <c:v>May-23</c:v>
                </c:pt>
                <c:pt idx="7">
                  <c:v>Jun-23</c:v>
                </c:pt>
                <c:pt idx="8">
                  <c:v>Jul-23</c:v>
                </c:pt>
                <c:pt idx="9">
                  <c:v>Aug-23</c:v>
                </c:pt>
                <c:pt idx="10">
                  <c:v>Sep-23</c:v>
                </c:pt>
                <c:pt idx="11">
                  <c:v>Oct-23</c:v>
                </c:pt>
                <c:pt idx="12">
                  <c:v>Nov-23</c:v>
                </c:pt>
                <c:pt idx="13">
                  <c:v>Dec-23</c:v>
                </c:pt>
                <c:pt idx="14">
                  <c:v>Jan-24</c:v>
                </c:pt>
                <c:pt idx="15">
                  <c:v>Feb-24</c:v>
                </c:pt>
                <c:pt idx="16">
                  <c:v>Mar-24</c:v>
                </c:pt>
                <c:pt idx="17">
                  <c:v>Apr-24</c:v>
                </c:pt>
                <c:pt idx="18">
                  <c:v>May-24</c:v>
                </c:pt>
                <c:pt idx="19">
                  <c:v>Jun-24</c:v>
                </c:pt>
                <c:pt idx="20">
                  <c:v>Jul-24</c:v>
                </c:pt>
                <c:pt idx="21">
                  <c:v>Aug-24</c:v>
                </c:pt>
                <c:pt idx="22">
                  <c:v>Sep-24</c:v>
                </c:pt>
                <c:pt idx="23">
                  <c:v>Oct-24</c:v>
                </c:pt>
                <c:pt idx="24">
                  <c:v>Nov-24</c:v>
                </c:pt>
                <c:pt idx="25">
                  <c:v>Dec-24</c:v>
                </c:pt>
                <c:pt idx="26">
                  <c:v>Jan-25</c:v>
                </c:pt>
                <c:pt idx="27">
                  <c:v>Feb-25</c:v>
                </c:pt>
                <c:pt idx="28">
                  <c:v>Mar-25</c:v>
                </c:pt>
                <c:pt idx="29">
                  <c:v>Apr-25</c:v>
                </c:pt>
                <c:pt idx="30">
                  <c:v>May-25</c:v>
                </c:pt>
                <c:pt idx="31">
                  <c:v>Jun-25</c:v>
                </c:pt>
                <c:pt idx="32">
                  <c:v>Jul-25</c:v>
                </c:pt>
                <c:pt idx="33">
                  <c:v>Aug-25</c:v>
                </c:pt>
                <c:pt idx="34">
                  <c:v>Sep-25</c:v>
                </c:pt>
                <c:pt idx="35">
                  <c:v>Oct-25</c:v>
                </c:pt>
                <c:pt idx="36">
                  <c:v>Nov-25</c:v>
                </c:pt>
                <c:pt idx="37">
                  <c:v>Dec-25</c:v>
                </c:pt>
                <c:pt idx="38">
                  <c:v>Jan-26</c:v>
                </c:pt>
                <c:pt idx="39">
                  <c:v>Feb-26</c:v>
                </c:pt>
                <c:pt idx="40">
                  <c:v>Mar-26</c:v>
                </c:pt>
                <c:pt idx="41">
                  <c:v>Apr-26</c:v>
                </c:pt>
                <c:pt idx="42">
                  <c:v>May-26</c:v>
                </c:pt>
                <c:pt idx="43">
                  <c:v>Jun-26</c:v>
                </c:pt>
                <c:pt idx="44">
                  <c:v>Jul-26</c:v>
                </c:pt>
                <c:pt idx="45">
                  <c:v>Aug-26</c:v>
                </c:pt>
                <c:pt idx="46">
                  <c:v>Sep-26</c:v>
                </c:pt>
                <c:pt idx="47">
                  <c:v>Oct-26</c:v>
                </c:pt>
                <c:pt idx="48">
                  <c:v>Nov-26</c:v>
                </c:pt>
                <c:pt idx="49">
                  <c:v>Dec-26</c:v>
                </c:pt>
                <c:pt idx="50">
                  <c:v>Jan-27</c:v>
                </c:pt>
                <c:pt idx="51">
                  <c:v>Feb-27</c:v>
                </c:pt>
                <c:pt idx="52">
                  <c:v>Mar-27</c:v>
                </c:pt>
                <c:pt idx="53">
                  <c:v>Apr-27</c:v>
                </c:pt>
                <c:pt idx="54">
                  <c:v>May-27</c:v>
                </c:pt>
                <c:pt idx="55">
                  <c:v>Jun-27</c:v>
                </c:pt>
                <c:pt idx="56">
                  <c:v>Jul-27</c:v>
                </c:pt>
                <c:pt idx="57">
                  <c:v>Aug-27</c:v>
                </c:pt>
                <c:pt idx="58">
                  <c:v>Sep-27</c:v>
                </c:pt>
                <c:pt idx="59">
                  <c:v>Oct-27</c:v>
                </c:pt>
                <c:pt idx="60">
                  <c:v>Nov-27</c:v>
                </c:pt>
                <c:pt idx="61">
                  <c:v>Dec-27</c:v>
                </c:pt>
                <c:pt idx="62">
                  <c:v>Jan-28</c:v>
                </c:pt>
                <c:pt idx="63">
                  <c:v>Feb-28</c:v>
                </c:pt>
                <c:pt idx="64">
                  <c:v>Mar-28</c:v>
                </c:pt>
                <c:pt idx="65">
                  <c:v>Apr-28</c:v>
                </c:pt>
                <c:pt idx="66">
                  <c:v>May-28</c:v>
                </c:pt>
                <c:pt idx="67">
                  <c:v>Jun-28</c:v>
                </c:pt>
                <c:pt idx="68">
                  <c:v>Jul-28</c:v>
                </c:pt>
                <c:pt idx="69">
                  <c:v>Aug-28</c:v>
                </c:pt>
                <c:pt idx="70">
                  <c:v>Sep-28</c:v>
                </c:pt>
                <c:pt idx="71">
                  <c:v>Oct-28</c:v>
                </c:pt>
                <c:pt idx="72">
                  <c:v>Nov-28</c:v>
                </c:pt>
                <c:pt idx="73">
                  <c:v>Dec-28</c:v>
                </c:pt>
                <c:pt idx="74">
                  <c:v>Jan-29</c:v>
                </c:pt>
                <c:pt idx="75">
                  <c:v>Feb-29</c:v>
                </c:pt>
                <c:pt idx="76">
                  <c:v>Mar-29</c:v>
                </c:pt>
                <c:pt idx="77">
                  <c:v>Apr-29</c:v>
                </c:pt>
                <c:pt idx="78">
                  <c:v>May-29</c:v>
                </c:pt>
                <c:pt idx="79">
                  <c:v>Jun-29</c:v>
                </c:pt>
                <c:pt idx="80">
                  <c:v>Jul-29</c:v>
                </c:pt>
                <c:pt idx="81">
                  <c:v>Aug-29</c:v>
                </c:pt>
                <c:pt idx="82">
                  <c:v>Sep-29</c:v>
                </c:pt>
                <c:pt idx="83">
                  <c:v>Oct-29</c:v>
                </c:pt>
                <c:pt idx="84">
                  <c:v>Nov-29</c:v>
                </c:pt>
                <c:pt idx="85">
                  <c:v>Dec-29</c:v>
                </c:pt>
              </c:strCache>
            </c:strRef>
          </c:cat>
          <c:val>
            <c:numRef>
              <c:f>'Data for Charts'!$B$13:$CI$13</c:f>
              <c:numCache>
                <c:formatCode>#,##0</c:formatCode>
                <c:ptCount val="86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3D8D-45F5-8461-666D1F12824B}"/>
            </c:ext>
          </c:extLst>
        </c:ser>
        <c:ser>
          <c:idx val="3"/>
          <c:order val="3"/>
          <c:tx>
            <c:strRef>
              <c:f>'Data for Charts'!$A$14</c:f>
              <c:strCache>
                <c:ptCount val="1"/>
                <c:pt idx="0">
                  <c:v>CAPEX</c:v>
                </c:pt>
              </c:strCache>
            </c:strRef>
          </c:tx>
          <c:spPr>
            <a:solidFill>
              <a:srgbClr val="F9BE61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'Data for Charts'!$B$4:$CI$4</c:f>
              <c:strCache>
                <c:ptCount val="86"/>
                <c:pt idx="1">
                  <c:v>Current</c:v>
                </c:pt>
                <c:pt idx="2">
                  <c:v>Jan-23</c:v>
                </c:pt>
                <c:pt idx="3">
                  <c:v>Feb-23</c:v>
                </c:pt>
                <c:pt idx="4">
                  <c:v>Mar-23</c:v>
                </c:pt>
                <c:pt idx="5">
                  <c:v>Apr-23</c:v>
                </c:pt>
                <c:pt idx="6">
                  <c:v>May-23</c:v>
                </c:pt>
                <c:pt idx="7">
                  <c:v>Jun-23</c:v>
                </c:pt>
                <c:pt idx="8">
                  <c:v>Jul-23</c:v>
                </c:pt>
                <c:pt idx="9">
                  <c:v>Aug-23</c:v>
                </c:pt>
                <c:pt idx="10">
                  <c:v>Sep-23</c:v>
                </c:pt>
                <c:pt idx="11">
                  <c:v>Oct-23</c:v>
                </c:pt>
                <c:pt idx="12">
                  <c:v>Nov-23</c:v>
                </c:pt>
                <c:pt idx="13">
                  <c:v>Dec-23</c:v>
                </c:pt>
                <c:pt idx="14">
                  <c:v>Jan-24</c:v>
                </c:pt>
                <c:pt idx="15">
                  <c:v>Feb-24</c:v>
                </c:pt>
                <c:pt idx="16">
                  <c:v>Mar-24</c:v>
                </c:pt>
                <c:pt idx="17">
                  <c:v>Apr-24</c:v>
                </c:pt>
                <c:pt idx="18">
                  <c:v>May-24</c:v>
                </c:pt>
                <c:pt idx="19">
                  <c:v>Jun-24</c:v>
                </c:pt>
                <c:pt idx="20">
                  <c:v>Jul-24</c:v>
                </c:pt>
                <c:pt idx="21">
                  <c:v>Aug-24</c:v>
                </c:pt>
                <c:pt idx="22">
                  <c:v>Sep-24</c:v>
                </c:pt>
                <c:pt idx="23">
                  <c:v>Oct-24</c:v>
                </c:pt>
                <c:pt idx="24">
                  <c:v>Nov-24</c:v>
                </c:pt>
                <c:pt idx="25">
                  <c:v>Dec-24</c:v>
                </c:pt>
                <c:pt idx="26">
                  <c:v>Jan-25</c:v>
                </c:pt>
                <c:pt idx="27">
                  <c:v>Feb-25</c:v>
                </c:pt>
                <c:pt idx="28">
                  <c:v>Mar-25</c:v>
                </c:pt>
                <c:pt idx="29">
                  <c:v>Apr-25</c:v>
                </c:pt>
                <c:pt idx="30">
                  <c:v>May-25</c:v>
                </c:pt>
                <c:pt idx="31">
                  <c:v>Jun-25</c:v>
                </c:pt>
                <c:pt idx="32">
                  <c:v>Jul-25</c:v>
                </c:pt>
                <c:pt idx="33">
                  <c:v>Aug-25</c:v>
                </c:pt>
                <c:pt idx="34">
                  <c:v>Sep-25</c:v>
                </c:pt>
                <c:pt idx="35">
                  <c:v>Oct-25</c:v>
                </c:pt>
                <c:pt idx="36">
                  <c:v>Nov-25</c:v>
                </c:pt>
                <c:pt idx="37">
                  <c:v>Dec-25</c:v>
                </c:pt>
                <c:pt idx="38">
                  <c:v>Jan-26</c:v>
                </c:pt>
                <c:pt idx="39">
                  <c:v>Feb-26</c:v>
                </c:pt>
                <c:pt idx="40">
                  <c:v>Mar-26</c:v>
                </c:pt>
                <c:pt idx="41">
                  <c:v>Apr-26</c:v>
                </c:pt>
                <c:pt idx="42">
                  <c:v>May-26</c:v>
                </c:pt>
                <c:pt idx="43">
                  <c:v>Jun-26</c:v>
                </c:pt>
                <c:pt idx="44">
                  <c:v>Jul-26</c:v>
                </c:pt>
                <c:pt idx="45">
                  <c:v>Aug-26</c:v>
                </c:pt>
                <c:pt idx="46">
                  <c:v>Sep-26</c:v>
                </c:pt>
                <c:pt idx="47">
                  <c:v>Oct-26</c:v>
                </c:pt>
                <c:pt idx="48">
                  <c:v>Nov-26</c:v>
                </c:pt>
                <c:pt idx="49">
                  <c:v>Dec-26</c:v>
                </c:pt>
                <c:pt idx="50">
                  <c:v>Jan-27</c:v>
                </c:pt>
                <c:pt idx="51">
                  <c:v>Feb-27</c:v>
                </c:pt>
                <c:pt idx="52">
                  <c:v>Mar-27</c:v>
                </c:pt>
                <c:pt idx="53">
                  <c:v>Apr-27</c:v>
                </c:pt>
                <c:pt idx="54">
                  <c:v>May-27</c:v>
                </c:pt>
                <c:pt idx="55">
                  <c:v>Jun-27</c:v>
                </c:pt>
                <c:pt idx="56">
                  <c:v>Jul-27</c:v>
                </c:pt>
                <c:pt idx="57">
                  <c:v>Aug-27</c:v>
                </c:pt>
                <c:pt idx="58">
                  <c:v>Sep-27</c:v>
                </c:pt>
                <c:pt idx="59">
                  <c:v>Oct-27</c:v>
                </c:pt>
                <c:pt idx="60">
                  <c:v>Nov-27</c:v>
                </c:pt>
                <c:pt idx="61">
                  <c:v>Dec-27</c:v>
                </c:pt>
                <c:pt idx="62">
                  <c:v>Jan-28</c:v>
                </c:pt>
                <c:pt idx="63">
                  <c:v>Feb-28</c:v>
                </c:pt>
                <c:pt idx="64">
                  <c:v>Mar-28</c:v>
                </c:pt>
                <c:pt idx="65">
                  <c:v>Apr-28</c:v>
                </c:pt>
                <c:pt idx="66">
                  <c:v>May-28</c:v>
                </c:pt>
                <c:pt idx="67">
                  <c:v>Jun-28</c:v>
                </c:pt>
                <c:pt idx="68">
                  <c:v>Jul-28</c:v>
                </c:pt>
                <c:pt idx="69">
                  <c:v>Aug-28</c:v>
                </c:pt>
                <c:pt idx="70">
                  <c:v>Sep-28</c:v>
                </c:pt>
                <c:pt idx="71">
                  <c:v>Oct-28</c:v>
                </c:pt>
                <c:pt idx="72">
                  <c:v>Nov-28</c:v>
                </c:pt>
                <c:pt idx="73">
                  <c:v>Dec-28</c:v>
                </c:pt>
                <c:pt idx="74">
                  <c:v>Jan-29</c:v>
                </c:pt>
                <c:pt idx="75">
                  <c:v>Feb-29</c:v>
                </c:pt>
                <c:pt idx="76">
                  <c:v>Mar-29</c:v>
                </c:pt>
                <c:pt idx="77">
                  <c:v>Apr-29</c:v>
                </c:pt>
                <c:pt idx="78">
                  <c:v>May-29</c:v>
                </c:pt>
                <c:pt idx="79">
                  <c:v>Jun-29</c:v>
                </c:pt>
                <c:pt idx="80">
                  <c:v>Jul-29</c:v>
                </c:pt>
                <c:pt idx="81">
                  <c:v>Aug-29</c:v>
                </c:pt>
                <c:pt idx="82">
                  <c:v>Sep-29</c:v>
                </c:pt>
                <c:pt idx="83">
                  <c:v>Oct-29</c:v>
                </c:pt>
                <c:pt idx="84">
                  <c:v>Nov-29</c:v>
                </c:pt>
                <c:pt idx="85">
                  <c:v>Dec-29</c:v>
                </c:pt>
              </c:strCache>
            </c:strRef>
          </c:cat>
          <c:val>
            <c:numRef>
              <c:f>'Data for Charts'!$B$14:$CI$14</c:f>
              <c:numCache>
                <c:formatCode>#,##0</c:formatCode>
                <c:ptCount val="86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3D8D-45F5-8461-666D1F128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0725244"/>
        <c:axId val="1230786638"/>
      </c:barChart>
      <c:catAx>
        <c:axId val="12807252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999999"/>
                </a:solidFill>
                <a:latin typeface="Arial"/>
              </a:defRPr>
            </a:pPr>
            <a:endParaRPr lang="en-US"/>
          </a:p>
        </c:txPr>
        <c:crossAx val="1230786638"/>
        <c:crosses val="autoZero"/>
        <c:auto val="1"/>
        <c:lblAlgn val="ctr"/>
        <c:lblOffset val="100"/>
        <c:noMultiLvlLbl val="1"/>
      </c:catAx>
      <c:valAx>
        <c:axId val="123078663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FFFFFF"/>
                    </a:solidFill>
                    <a:latin typeface="Arial"/>
                  </a:defRPr>
                </a:pPr>
                <a:r>
                  <a:rPr lang="en-US" b="0">
                    <a:solidFill>
                      <a:srgbClr val="FFFFFF"/>
                    </a:solidFill>
                    <a:latin typeface="Arial"/>
                  </a:rPr>
                  <a:t>Thousands</a:t>
                </a:r>
              </a:p>
            </c:rich>
          </c:tx>
          <c:overlay val="0"/>
        </c:title>
        <c:numFmt formatCode="#,##0_);\(#,##0\)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999999"/>
                </a:solidFill>
                <a:latin typeface="Courier New"/>
              </a:defRPr>
            </a:pPr>
            <a:endParaRPr lang="en-US"/>
          </a:p>
        </c:txPr>
        <c:crossAx val="1280725244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'Data for Charts'!$A$18</c:f>
              <c:strCache>
                <c:ptCount val="1"/>
                <c:pt idx="0">
                  <c:v>Cash in the Bank</c:v>
                </c:pt>
              </c:strCache>
            </c:strRef>
          </c:tx>
          <c:spPr>
            <a:ln w="76200" cmpd="sng">
              <a:solidFill>
                <a:srgbClr val="64D8C2"/>
              </a:solidFill>
            </a:ln>
          </c:spPr>
          <c:marker>
            <c:symbol val="none"/>
          </c:marker>
          <c:cat>
            <c:strRef>
              <c:f>'Data for Charts'!$B$4:$CI$4</c:f>
              <c:strCache>
                <c:ptCount val="86"/>
                <c:pt idx="1">
                  <c:v>Current</c:v>
                </c:pt>
                <c:pt idx="2">
                  <c:v>Jan-23</c:v>
                </c:pt>
                <c:pt idx="3">
                  <c:v>Feb-23</c:v>
                </c:pt>
                <c:pt idx="4">
                  <c:v>Mar-23</c:v>
                </c:pt>
                <c:pt idx="5">
                  <c:v>Apr-23</c:v>
                </c:pt>
                <c:pt idx="6">
                  <c:v>May-23</c:v>
                </c:pt>
                <c:pt idx="7">
                  <c:v>Jun-23</c:v>
                </c:pt>
                <c:pt idx="8">
                  <c:v>Jul-23</c:v>
                </c:pt>
                <c:pt idx="9">
                  <c:v>Aug-23</c:v>
                </c:pt>
                <c:pt idx="10">
                  <c:v>Sep-23</c:v>
                </c:pt>
                <c:pt idx="11">
                  <c:v>Oct-23</c:v>
                </c:pt>
                <c:pt idx="12">
                  <c:v>Nov-23</c:v>
                </c:pt>
                <c:pt idx="13">
                  <c:v>Dec-23</c:v>
                </c:pt>
                <c:pt idx="14">
                  <c:v>Jan-24</c:v>
                </c:pt>
                <c:pt idx="15">
                  <c:v>Feb-24</c:v>
                </c:pt>
                <c:pt idx="16">
                  <c:v>Mar-24</c:v>
                </c:pt>
                <c:pt idx="17">
                  <c:v>Apr-24</c:v>
                </c:pt>
                <c:pt idx="18">
                  <c:v>May-24</c:v>
                </c:pt>
                <c:pt idx="19">
                  <c:v>Jun-24</c:v>
                </c:pt>
                <c:pt idx="20">
                  <c:v>Jul-24</c:v>
                </c:pt>
                <c:pt idx="21">
                  <c:v>Aug-24</c:v>
                </c:pt>
                <c:pt idx="22">
                  <c:v>Sep-24</c:v>
                </c:pt>
                <c:pt idx="23">
                  <c:v>Oct-24</c:v>
                </c:pt>
                <c:pt idx="24">
                  <c:v>Nov-24</c:v>
                </c:pt>
                <c:pt idx="25">
                  <c:v>Dec-24</c:v>
                </c:pt>
                <c:pt idx="26">
                  <c:v>Jan-25</c:v>
                </c:pt>
                <c:pt idx="27">
                  <c:v>Feb-25</c:v>
                </c:pt>
                <c:pt idx="28">
                  <c:v>Mar-25</c:v>
                </c:pt>
                <c:pt idx="29">
                  <c:v>Apr-25</c:v>
                </c:pt>
                <c:pt idx="30">
                  <c:v>May-25</c:v>
                </c:pt>
                <c:pt idx="31">
                  <c:v>Jun-25</c:v>
                </c:pt>
                <c:pt idx="32">
                  <c:v>Jul-25</c:v>
                </c:pt>
                <c:pt idx="33">
                  <c:v>Aug-25</c:v>
                </c:pt>
                <c:pt idx="34">
                  <c:v>Sep-25</c:v>
                </c:pt>
                <c:pt idx="35">
                  <c:v>Oct-25</c:v>
                </c:pt>
                <c:pt idx="36">
                  <c:v>Nov-25</c:v>
                </c:pt>
                <c:pt idx="37">
                  <c:v>Dec-25</c:v>
                </c:pt>
                <c:pt idx="38">
                  <c:v>Jan-26</c:v>
                </c:pt>
                <c:pt idx="39">
                  <c:v>Feb-26</c:v>
                </c:pt>
                <c:pt idx="40">
                  <c:v>Mar-26</c:v>
                </c:pt>
                <c:pt idx="41">
                  <c:v>Apr-26</c:v>
                </c:pt>
                <c:pt idx="42">
                  <c:v>May-26</c:v>
                </c:pt>
                <c:pt idx="43">
                  <c:v>Jun-26</c:v>
                </c:pt>
                <c:pt idx="44">
                  <c:v>Jul-26</c:v>
                </c:pt>
                <c:pt idx="45">
                  <c:v>Aug-26</c:v>
                </c:pt>
                <c:pt idx="46">
                  <c:v>Sep-26</c:v>
                </c:pt>
                <c:pt idx="47">
                  <c:v>Oct-26</c:v>
                </c:pt>
                <c:pt idx="48">
                  <c:v>Nov-26</c:v>
                </c:pt>
                <c:pt idx="49">
                  <c:v>Dec-26</c:v>
                </c:pt>
                <c:pt idx="50">
                  <c:v>Jan-27</c:v>
                </c:pt>
                <c:pt idx="51">
                  <c:v>Feb-27</c:v>
                </c:pt>
                <c:pt idx="52">
                  <c:v>Mar-27</c:v>
                </c:pt>
                <c:pt idx="53">
                  <c:v>Apr-27</c:v>
                </c:pt>
                <c:pt idx="54">
                  <c:v>May-27</c:v>
                </c:pt>
                <c:pt idx="55">
                  <c:v>Jun-27</c:v>
                </c:pt>
                <c:pt idx="56">
                  <c:v>Jul-27</c:v>
                </c:pt>
                <c:pt idx="57">
                  <c:v>Aug-27</c:v>
                </c:pt>
                <c:pt idx="58">
                  <c:v>Sep-27</c:v>
                </c:pt>
                <c:pt idx="59">
                  <c:v>Oct-27</c:v>
                </c:pt>
                <c:pt idx="60">
                  <c:v>Nov-27</c:v>
                </c:pt>
                <c:pt idx="61">
                  <c:v>Dec-27</c:v>
                </c:pt>
                <c:pt idx="62">
                  <c:v>Jan-28</c:v>
                </c:pt>
                <c:pt idx="63">
                  <c:v>Feb-28</c:v>
                </c:pt>
                <c:pt idx="64">
                  <c:v>Mar-28</c:v>
                </c:pt>
                <c:pt idx="65">
                  <c:v>Apr-28</c:v>
                </c:pt>
                <c:pt idx="66">
                  <c:v>May-28</c:v>
                </c:pt>
                <c:pt idx="67">
                  <c:v>Jun-28</c:v>
                </c:pt>
                <c:pt idx="68">
                  <c:v>Jul-28</c:v>
                </c:pt>
                <c:pt idx="69">
                  <c:v>Aug-28</c:v>
                </c:pt>
                <c:pt idx="70">
                  <c:v>Sep-28</c:v>
                </c:pt>
                <c:pt idx="71">
                  <c:v>Oct-28</c:v>
                </c:pt>
                <c:pt idx="72">
                  <c:v>Nov-28</c:v>
                </c:pt>
                <c:pt idx="73">
                  <c:v>Dec-28</c:v>
                </c:pt>
                <c:pt idx="74">
                  <c:v>Jan-29</c:v>
                </c:pt>
                <c:pt idx="75">
                  <c:v>Feb-29</c:v>
                </c:pt>
                <c:pt idx="76">
                  <c:v>Mar-29</c:v>
                </c:pt>
                <c:pt idx="77">
                  <c:v>Apr-29</c:v>
                </c:pt>
                <c:pt idx="78">
                  <c:v>May-29</c:v>
                </c:pt>
                <c:pt idx="79">
                  <c:v>Jun-29</c:v>
                </c:pt>
                <c:pt idx="80">
                  <c:v>Jul-29</c:v>
                </c:pt>
                <c:pt idx="81">
                  <c:v>Aug-29</c:v>
                </c:pt>
                <c:pt idx="82">
                  <c:v>Sep-29</c:v>
                </c:pt>
                <c:pt idx="83">
                  <c:v>Oct-29</c:v>
                </c:pt>
                <c:pt idx="84">
                  <c:v>Nov-29</c:v>
                </c:pt>
                <c:pt idx="85">
                  <c:v>Dec-29</c:v>
                </c:pt>
              </c:strCache>
            </c:strRef>
          </c:cat>
          <c:val>
            <c:numRef>
              <c:f>'Data for Charts'!$B$18:$CI$18</c:f>
              <c:numCache>
                <c:formatCode>#,##0</c:formatCode>
                <c:ptCount val="86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69-4A89-AA89-6F9ACB6F2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2290581"/>
        <c:axId val="1041413061"/>
      </c:lineChart>
      <c:catAx>
        <c:axId val="144229058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/>
          <a:lstStyle/>
          <a:p>
            <a:pPr lvl="0">
              <a:defRPr sz="1000" b="0">
                <a:solidFill>
                  <a:srgbClr val="999999"/>
                </a:solidFill>
                <a:latin typeface="Arial"/>
              </a:defRPr>
            </a:pPr>
            <a:endParaRPr lang="en-US"/>
          </a:p>
        </c:txPr>
        <c:crossAx val="1041413061"/>
        <c:crosses val="autoZero"/>
        <c:auto val="1"/>
        <c:lblAlgn val="ctr"/>
        <c:lblOffset val="100"/>
        <c:noMultiLvlLbl val="1"/>
      </c:catAx>
      <c:valAx>
        <c:axId val="1041413061"/>
        <c:scaling>
          <c:orientation val="minMax"/>
          <c:max val="500000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FFFFFF"/>
                    </a:solidFill>
                    <a:latin typeface="Arial"/>
                  </a:defRPr>
                </a:pPr>
                <a:r>
                  <a:rPr lang="en-US" b="0">
                    <a:solidFill>
                      <a:srgbClr val="FFFFFF"/>
                    </a:solidFill>
                    <a:latin typeface="Arial"/>
                  </a:rPr>
                  <a:t>Thousands</a:t>
                </a:r>
              </a:p>
            </c:rich>
          </c:tx>
          <c:overlay val="0"/>
        </c:title>
        <c:numFmt formatCode="0.00,,\M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>
                <a:solidFill>
                  <a:srgbClr val="808080"/>
                </a:solidFill>
                <a:latin typeface="Courier New"/>
              </a:defRPr>
            </a:pPr>
            <a:endParaRPr lang="en-US"/>
          </a:p>
        </c:txPr>
        <c:crossAx val="1442290581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xMode val="edge"/>
          <c:yMode val="edge"/>
          <c:x val="3.6923076923076927E-2"/>
          <c:y val="0.05"/>
          <c:w val="0.70307692307692304"/>
          <c:h val="0.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3ABEFF"/>
              </a:solidFill>
            </c:spPr>
            <c:extLst>
              <c:ext xmlns:c16="http://schemas.microsoft.com/office/drawing/2014/chart" uri="{C3380CC4-5D6E-409C-BE32-E72D297353CC}">
                <c16:uniqueId val="{00000001-B692-402B-9D7E-FB03932CC6A0}"/>
              </c:ext>
            </c:extLst>
          </c:dPt>
          <c:dPt>
            <c:idx val="1"/>
            <c:bubble3D val="0"/>
            <c:spPr>
              <a:solidFill>
                <a:srgbClr val="FF506F"/>
              </a:solidFill>
            </c:spPr>
            <c:extLst>
              <c:ext xmlns:c16="http://schemas.microsoft.com/office/drawing/2014/chart" uri="{C3380CC4-5D6E-409C-BE32-E72D297353CC}">
                <c16:uniqueId val="{00000003-B692-402B-9D7E-FB03932CC6A0}"/>
              </c:ext>
            </c:extLst>
          </c:dPt>
          <c:dPt>
            <c:idx val="2"/>
            <c:bubble3D val="0"/>
            <c:spPr>
              <a:solidFill>
                <a:srgbClr val="2EC4B6"/>
              </a:solidFill>
            </c:spPr>
            <c:extLst>
              <c:ext xmlns:c16="http://schemas.microsoft.com/office/drawing/2014/chart" uri="{C3380CC4-5D6E-409C-BE32-E72D297353CC}">
                <c16:uniqueId val="{00000005-B692-402B-9D7E-FB03932CC6A0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B692-402B-9D7E-FB03932CC6A0}"/>
              </c:ext>
            </c:extLst>
          </c:dPt>
          <c:dPt>
            <c:idx val="4"/>
            <c:bubble3D val="0"/>
            <c:spPr>
              <a:solidFill>
                <a:srgbClr val="3ABEFF"/>
              </a:solidFill>
            </c:spPr>
            <c:extLst>
              <c:ext xmlns:c16="http://schemas.microsoft.com/office/drawing/2014/chart" uri="{C3380CC4-5D6E-409C-BE32-E72D297353CC}">
                <c16:uniqueId val="{00000009-B692-402B-9D7E-FB03932CC6A0}"/>
              </c:ext>
            </c:extLst>
          </c:dPt>
          <c:dPt>
            <c:idx val="5"/>
            <c:bubble3D val="0"/>
            <c:spPr>
              <a:solidFill>
                <a:srgbClr val="14425E"/>
              </a:solidFill>
            </c:spPr>
            <c:extLst>
              <c:ext xmlns:c16="http://schemas.microsoft.com/office/drawing/2014/chart" uri="{C3380CC4-5D6E-409C-BE32-E72D297353CC}">
                <c16:uniqueId val="{0000000B-B692-402B-9D7E-FB03932CC6A0}"/>
              </c:ext>
            </c:extLst>
          </c:dPt>
          <c:dPt>
            <c:idx val="6"/>
            <c:bubble3D val="0"/>
            <c:spPr>
              <a:solidFill>
                <a:srgbClr val="6F97EF"/>
              </a:solidFill>
            </c:spPr>
            <c:extLst>
              <c:ext xmlns:c16="http://schemas.microsoft.com/office/drawing/2014/chart" uri="{C3380CC4-5D6E-409C-BE32-E72D297353CC}">
                <c16:uniqueId val="{0000000D-B692-402B-9D7E-FB03932CC6A0}"/>
              </c:ext>
            </c:extLst>
          </c:dPt>
          <c:cat>
            <c:strRef>
              <c:f>'Data for Charts'!$A$56:$A$63</c:f>
              <c:strCache>
                <c:ptCount val="8"/>
                <c:pt idx="0">
                  <c:v>Growth</c:v>
                </c:pt>
                <c:pt idx="1">
                  <c:v>Ops</c:v>
                </c:pt>
                <c:pt idx="2">
                  <c:v>R&amp;D</c:v>
                </c:pt>
                <c:pt idx="3">
                  <c:v>Legal</c:v>
                </c:pt>
                <c:pt idx="4">
                  <c:v>Other 1</c:v>
                </c:pt>
                <c:pt idx="5">
                  <c:v>Other 2</c:v>
                </c:pt>
                <c:pt idx="6">
                  <c:v>Other 3</c:v>
                </c:pt>
                <c:pt idx="7">
                  <c:v>Total Expenses</c:v>
                </c:pt>
              </c:strCache>
            </c:strRef>
          </c:cat>
          <c:val>
            <c:numRef>
              <c:f>'Data for Charts'!$D$56:$D$62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692-402B-9D7E-FB03932CC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sz="1000" b="0">
              <a:solidFill>
                <a:srgbClr val="000000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xMode val="edge"/>
          <c:yMode val="edge"/>
          <c:x val="3.6923076923076927E-2"/>
          <c:y val="0.05"/>
          <c:w val="0.70307692307692304"/>
          <c:h val="0.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3ABEFF"/>
              </a:solidFill>
            </c:spPr>
            <c:extLst>
              <c:ext xmlns:c16="http://schemas.microsoft.com/office/drawing/2014/chart" uri="{C3380CC4-5D6E-409C-BE32-E72D297353CC}">
                <c16:uniqueId val="{00000001-CC44-433F-A79D-1FC01A807070}"/>
              </c:ext>
            </c:extLst>
          </c:dPt>
          <c:dPt>
            <c:idx val="1"/>
            <c:bubble3D val="0"/>
            <c:spPr>
              <a:solidFill>
                <a:srgbClr val="FF506F"/>
              </a:solidFill>
            </c:spPr>
            <c:extLst>
              <c:ext xmlns:c16="http://schemas.microsoft.com/office/drawing/2014/chart" uri="{C3380CC4-5D6E-409C-BE32-E72D297353CC}">
                <c16:uniqueId val="{00000003-CC44-433F-A79D-1FC01A807070}"/>
              </c:ext>
            </c:extLst>
          </c:dPt>
          <c:dPt>
            <c:idx val="2"/>
            <c:bubble3D val="0"/>
            <c:spPr>
              <a:solidFill>
                <a:srgbClr val="2EC4B6"/>
              </a:solidFill>
            </c:spPr>
            <c:extLst>
              <c:ext xmlns:c16="http://schemas.microsoft.com/office/drawing/2014/chart" uri="{C3380CC4-5D6E-409C-BE32-E72D297353CC}">
                <c16:uniqueId val="{00000005-CC44-433F-A79D-1FC01A807070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CC44-433F-A79D-1FC01A807070}"/>
              </c:ext>
            </c:extLst>
          </c:dPt>
          <c:dPt>
            <c:idx val="4"/>
            <c:bubble3D val="0"/>
            <c:spPr>
              <a:solidFill>
                <a:srgbClr val="3ABEFF"/>
              </a:solidFill>
            </c:spPr>
            <c:extLst>
              <c:ext xmlns:c16="http://schemas.microsoft.com/office/drawing/2014/chart" uri="{C3380CC4-5D6E-409C-BE32-E72D297353CC}">
                <c16:uniqueId val="{00000009-CC44-433F-A79D-1FC01A807070}"/>
              </c:ext>
            </c:extLst>
          </c:dPt>
          <c:dPt>
            <c:idx val="5"/>
            <c:bubble3D val="0"/>
            <c:spPr>
              <a:solidFill>
                <a:srgbClr val="14425E"/>
              </a:solidFill>
            </c:spPr>
            <c:extLst>
              <c:ext xmlns:c16="http://schemas.microsoft.com/office/drawing/2014/chart" uri="{C3380CC4-5D6E-409C-BE32-E72D297353CC}">
                <c16:uniqueId val="{0000000B-CC44-433F-A79D-1FC01A807070}"/>
              </c:ext>
            </c:extLst>
          </c:dPt>
          <c:dPt>
            <c:idx val="6"/>
            <c:bubble3D val="0"/>
            <c:spPr>
              <a:solidFill>
                <a:srgbClr val="6F97EF"/>
              </a:solidFill>
            </c:spPr>
            <c:extLst>
              <c:ext xmlns:c16="http://schemas.microsoft.com/office/drawing/2014/chart" uri="{C3380CC4-5D6E-409C-BE32-E72D297353CC}">
                <c16:uniqueId val="{0000000D-CC44-433F-A79D-1FC01A807070}"/>
              </c:ext>
            </c:extLst>
          </c:dPt>
          <c:cat>
            <c:strRef>
              <c:f>'Data for Charts'!$A$56:$A$63</c:f>
              <c:strCache>
                <c:ptCount val="8"/>
                <c:pt idx="0">
                  <c:v>Growth</c:v>
                </c:pt>
                <c:pt idx="1">
                  <c:v>Ops</c:v>
                </c:pt>
                <c:pt idx="2">
                  <c:v>R&amp;D</c:v>
                </c:pt>
                <c:pt idx="3">
                  <c:v>Legal</c:v>
                </c:pt>
                <c:pt idx="4">
                  <c:v>Other 1</c:v>
                </c:pt>
                <c:pt idx="5">
                  <c:v>Other 2</c:v>
                </c:pt>
                <c:pt idx="6">
                  <c:v>Other 3</c:v>
                </c:pt>
                <c:pt idx="7">
                  <c:v>Total Expenses</c:v>
                </c:pt>
              </c:strCache>
            </c:strRef>
          </c:cat>
          <c:val>
            <c:numRef>
              <c:f>'Data for Charts'!$J$56:$J$62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C44-433F-A79D-1FC01A807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sz="1000" b="0">
              <a:solidFill>
                <a:srgbClr val="000000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3.xml"/><Relationship Id="rId7" Type="http://schemas.openxmlformats.org/officeDocument/2006/relationships/image" Target="../media/image4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chart" Target="../charts/chart4.xml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352425</xdr:colOff>
      <xdr:row>31</xdr:row>
      <xdr:rowOff>19050</xdr:rowOff>
    </xdr:from>
    <xdr:ext cx="9629775" cy="4867275"/>
    <xdr:pic>
      <xdr:nvPicPr>
        <xdr:cNvPr id="2" name="image11.jp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200025</xdr:colOff>
      <xdr:row>23</xdr:row>
      <xdr:rowOff>295275</xdr:rowOff>
    </xdr:from>
    <xdr:ext cx="11401425" cy="2857500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24</xdr:col>
      <xdr:colOff>104775</xdr:colOff>
      <xdr:row>13</xdr:row>
      <xdr:rowOff>276225</xdr:rowOff>
    </xdr:from>
    <xdr:ext cx="4714875" cy="5753100"/>
    <xdr:graphicFrame macro="">
      <xdr:nvGraphicFramePr>
        <xdr:cNvPr id="3" name="Chart 2" title="Chart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8</xdr:col>
      <xdr:colOff>152400</xdr:colOff>
      <xdr:row>13</xdr:row>
      <xdr:rowOff>66675</xdr:rowOff>
    </xdr:from>
    <xdr:ext cx="3095625" cy="2286000"/>
    <xdr:graphicFrame macro="">
      <xdr:nvGraphicFramePr>
        <xdr:cNvPr id="4" name="Chart 3" title="Chart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14</xdr:col>
      <xdr:colOff>171450</xdr:colOff>
      <xdr:row>13</xdr:row>
      <xdr:rowOff>66675</xdr:rowOff>
    </xdr:from>
    <xdr:ext cx="3095625" cy="2286000"/>
    <xdr:graphicFrame macro="">
      <xdr:nvGraphicFramePr>
        <xdr:cNvPr id="5" name="Chart 4" title="Chart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18</xdr:col>
      <xdr:colOff>114300</xdr:colOff>
      <xdr:row>5</xdr:row>
      <xdr:rowOff>152400</xdr:rowOff>
    </xdr:from>
    <xdr:ext cx="400050" cy="400050"/>
    <xdr:pic>
      <xdr:nvPicPr>
        <xdr:cNvPr id="7" name="image7.png" title="Imag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152400</xdr:colOff>
      <xdr:row>5</xdr:row>
      <xdr:rowOff>114300</xdr:rowOff>
    </xdr:from>
    <xdr:ext cx="561975" cy="542925"/>
    <xdr:pic>
      <xdr:nvPicPr>
        <xdr:cNvPr id="8" name="image10.png" title="Imag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28575</xdr:colOff>
      <xdr:row>8</xdr:row>
      <xdr:rowOff>19050</xdr:rowOff>
    </xdr:from>
    <xdr:ext cx="400050" cy="400050"/>
    <xdr:pic>
      <xdr:nvPicPr>
        <xdr:cNvPr id="9" name="image6.png" title="Imag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76200</xdr:colOff>
      <xdr:row>8</xdr:row>
      <xdr:rowOff>19050</xdr:rowOff>
    </xdr:from>
    <xdr:ext cx="466725" cy="466725"/>
    <xdr:pic>
      <xdr:nvPicPr>
        <xdr:cNvPr id="10" name="image8.png" title="Imag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76200</xdr:colOff>
      <xdr:row>5</xdr:row>
      <xdr:rowOff>152400</xdr:rowOff>
    </xdr:from>
    <xdr:ext cx="466725" cy="466725"/>
    <xdr:pic>
      <xdr:nvPicPr>
        <xdr:cNvPr id="11" name="image9.png" title="Imag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171450</xdr:colOff>
      <xdr:row>8</xdr:row>
      <xdr:rowOff>9525</xdr:rowOff>
    </xdr:from>
    <xdr:ext cx="400050" cy="400050"/>
    <xdr:pic>
      <xdr:nvPicPr>
        <xdr:cNvPr id="12" name="image6.png" title="Imag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316BE8"/>
      </a:accent1>
      <a:accent2>
        <a:srgbClr val="FA4371"/>
      </a:accent2>
      <a:accent3>
        <a:srgbClr val="2EC4B6"/>
      </a:accent3>
      <a:accent4>
        <a:srgbClr val="FFC000"/>
      </a:accent4>
      <a:accent5>
        <a:srgbClr val="3ABEFF"/>
      </a:accent5>
      <a:accent6>
        <a:srgbClr val="14425E"/>
      </a:accent6>
      <a:hlink>
        <a:srgbClr val="316BE8"/>
      </a:hlink>
      <a:folHlink>
        <a:srgbClr val="316BE8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hyperlink" Target="https://slidebean.com/" TargetMode="External"/><Relationship Id="rId1" Type="http://schemas.openxmlformats.org/officeDocument/2006/relationships/hyperlink" Target="https://financialmodel.slidebean.com/worksho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slidebean.com/financial-model/settings-page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1F497D"/>
  </sheetPr>
  <dimension ref="A1:Z57"/>
  <sheetViews>
    <sheetView showGridLines="0" tabSelected="1" workbookViewId="0">
      <pane xSplit="2" ySplit="1" topLeftCell="C2" activePane="bottomRight" state="frozen"/>
      <selection pane="topRight" activeCell="C1" sqref="C1"/>
      <selection pane="bottomLeft" activeCell="A5" sqref="A5"/>
      <selection pane="bottomRight"/>
    </sheetView>
  </sheetViews>
  <sheetFormatPr defaultColWidth="12.6640625" defaultRowHeight="15" customHeight="1"/>
  <cols>
    <col min="1" max="1" width="27.1640625" style="273" customWidth="1"/>
    <col min="2" max="2" width="11.5" style="273" customWidth="1"/>
    <col min="3" max="26" width="11.1640625" style="273" customWidth="1"/>
    <col min="27" max="16384" width="12.6640625" style="273"/>
  </cols>
  <sheetData>
    <row r="1" spans="1:26" ht="25.5" customHeight="1">
      <c r="A1" s="361" t="str">
        <f>Settings!$C$6</f>
        <v>F9 Finance</v>
      </c>
      <c r="B1" s="359"/>
      <c r="C1" s="360"/>
      <c r="D1" s="362"/>
      <c r="E1" s="415"/>
      <c r="F1" s="416"/>
      <c r="G1" s="417"/>
      <c r="H1" s="418"/>
      <c r="I1" s="419"/>
      <c r="J1" s="415"/>
      <c r="K1" s="416"/>
      <c r="L1" s="417"/>
      <c r="M1" s="418"/>
      <c r="N1" s="42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</row>
    <row r="2" spans="1:26" ht="21.75" customHeight="1">
      <c r="A2" s="366"/>
      <c r="B2" s="367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</row>
    <row r="3" spans="1:26" ht="25.5" customHeight="1">
      <c r="A3" s="369" t="s">
        <v>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</row>
    <row r="4" spans="1:26" ht="4.5" customHeight="1">
      <c r="A4" s="360"/>
      <c r="B4" s="372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60"/>
      <c r="Y4" s="360"/>
      <c r="Z4" s="360"/>
    </row>
    <row r="5" spans="1:26" ht="15.75" customHeight="1">
      <c r="A5" s="373" t="s">
        <v>3</v>
      </c>
      <c r="B5" s="374" t="s">
        <v>4</v>
      </c>
      <c r="C5" s="375" t="s">
        <v>5</v>
      </c>
      <c r="D5" s="376"/>
      <c r="E5" s="377"/>
      <c r="F5" s="377"/>
      <c r="G5" s="377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8"/>
      <c r="S5" s="378"/>
      <c r="T5" s="378"/>
      <c r="U5" s="378"/>
      <c r="V5" s="378"/>
      <c r="W5" s="378"/>
      <c r="X5" s="378"/>
      <c r="Y5" s="378"/>
      <c r="Z5" s="378"/>
    </row>
    <row r="6" spans="1:26" ht="15.75" customHeight="1">
      <c r="A6" s="379" t="s">
        <v>6</v>
      </c>
      <c r="B6" s="380" t="s">
        <v>7</v>
      </c>
      <c r="C6" s="381" t="s">
        <v>8</v>
      </c>
      <c r="D6" s="382"/>
      <c r="E6" s="382"/>
      <c r="F6" s="382"/>
      <c r="G6" s="382"/>
      <c r="H6" s="383"/>
      <c r="I6" s="383"/>
      <c r="J6" s="383"/>
      <c r="K6" s="383"/>
      <c r="L6" s="383"/>
      <c r="M6" s="383"/>
      <c r="N6" s="383"/>
      <c r="O6" s="383"/>
      <c r="P6" s="383"/>
      <c r="Q6" s="383"/>
      <c r="R6" s="383"/>
      <c r="S6" s="383"/>
      <c r="T6" s="383"/>
      <c r="U6" s="383"/>
      <c r="V6" s="383"/>
      <c r="W6" s="383"/>
      <c r="X6" s="383"/>
      <c r="Y6" s="383"/>
      <c r="Z6" s="383"/>
    </row>
    <row r="7" spans="1:26" ht="15.75" customHeight="1">
      <c r="A7" s="384" t="s">
        <v>9</v>
      </c>
      <c r="B7" s="385" t="s">
        <v>10</v>
      </c>
      <c r="C7" s="386" t="s">
        <v>11</v>
      </c>
      <c r="D7" s="382"/>
      <c r="E7" s="382"/>
      <c r="F7" s="382"/>
      <c r="G7" s="382"/>
      <c r="H7" s="383"/>
      <c r="I7" s="383"/>
      <c r="J7" s="383"/>
      <c r="K7" s="383"/>
      <c r="L7" s="383"/>
      <c r="M7" s="383"/>
      <c r="N7" s="383"/>
      <c r="O7" s="383"/>
      <c r="P7" s="383"/>
      <c r="Q7" s="383"/>
      <c r="R7" s="383"/>
      <c r="S7" s="383"/>
      <c r="T7" s="383"/>
      <c r="U7" s="383"/>
      <c r="V7" s="383"/>
      <c r="W7" s="383"/>
      <c r="X7" s="383"/>
      <c r="Y7" s="383"/>
      <c r="Z7" s="383"/>
    </row>
    <row r="8" spans="1:26" ht="18" customHeight="1">
      <c r="A8" s="366"/>
      <c r="B8" s="367"/>
      <c r="C8" s="367"/>
      <c r="D8" s="387"/>
      <c r="E8" s="368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  <c r="U8" s="368"/>
      <c r="V8" s="368"/>
      <c r="W8" s="368"/>
      <c r="X8" s="368"/>
      <c r="Y8" s="368"/>
      <c r="Z8" s="368"/>
    </row>
    <row r="9" spans="1:26" ht="25.5" customHeight="1">
      <c r="A9" s="369" t="s">
        <v>12</v>
      </c>
      <c r="B9" s="370"/>
      <c r="C9" s="370"/>
      <c r="D9" s="370"/>
      <c r="E9" s="370"/>
      <c r="F9" s="370"/>
      <c r="G9" s="370"/>
      <c r="H9" s="370"/>
      <c r="I9" s="370"/>
      <c r="J9" s="370"/>
      <c r="K9" s="370"/>
      <c r="L9" s="370"/>
      <c r="M9" s="370"/>
      <c r="N9" s="370"/>
      <c r="O9" s="370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</row>
    <row r="10" spans="1:26" ht="4.5" customHeight="1">
      <c r="A10" s="360"/>
      <c r="B10" s="372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360"/>
      <c r="P10" s="360"/>
      <c r="Q10" s="360"/>
      <c r="R10" s="360"/>
      <c r="S10" s="360"/>
      <c r="T10" s="360"/>
      <c r="U10" s="360"/>
      <c r="V10" s="360"/>
      <c r="W10" s="360"/>
      <c r="X10" s="360"/>
      <c r="Y10" s="360"/>
      <c r="Z10" s="360"/>
    </row>
    <row r="11" spans="1:26" ht="15.75" customHeight="1">
      <c r="A11" s="388" t="s">
        <v>13</v>
      </c>
      <c r="B11" s="389"/>
      <c r="C11" s="390" t="s">
        <v>14</v>
      </c>
      <c r="D11" s="391"/>
      <c r="E11" s="391"/>
      <c r="F11" s="391"/>
      <c r="G11" s="391"/>
      <c r="H11" s="391"/>
      <c r="I11" s="391"/>
      <c r="J11" s="391"/>
      <c r="K11" s="391"/>
      <c r="L11" s="391"/>
      <c r="M11" s="391"/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  <c r="Z11" s="391"/>
    </row>
    <row r="12" spans="1:26" ht="15.75" customHeight="1">
      <c r="A12" s="388" t="s">
        <v>15</v>
      </c>
      <c r="B12" s="389"/>
      <c r="C12" s="390" t="s">
        <v>16</v>
      </c>
      <c r="D12" s="391"/>
      <c r="E12" s="391"/>
      <c r="F12" s="391"/>
      <c r="G12" s="391"/>
      <c r="H12" s="391"/>
      <c r="I12" s="391"/>
      <c r="J12" s="391"/>
      <c r="K12" s="391"/>
      <c r="L12" s="391"/>
      <c r="M12" s="391"/>
      <c r="N12" s="391"/>
      <c r="O12" s="391"/>
      <c r="P12" s="391"/>
      <c r="Q12" s="391"/>
      <c r="R12" s="391"/>
      <c r="S12" s="391"/>
      <c r="T12" s="391"/>
      <c r="U12" s="391"/>
      <c r="V12" s="391"/>
      <c r="W12" s="391"/>
      <c r="X12" s="391"/>
      <c r="Y12" s="391"/>
      <c r="Z12" s="391"/>
    </row>
    <row r="13" spans="1:26" ht="15.75" customHeight="1">
      <c r="A13" s="388" t="s">
        <v>17</v>
      </c>
      <c r="B13" s="389"/>
      <c r="C13" s="390" t="s">
        <v>18</v>
      </c>
      <c r="D13" s="391"/>
      <c r="E13" s="391"/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  <c r="Q13" s="391"/>
      <c r="R13" s="391"/>
      <c r="S13" s="391"/>
      <c r="T13" s="391"/>
      <c r="U13" s="391"/>
      <c r="V13" s="391"/>
      <c r="W13" s="391"/>
      <c r="X13" s="391"/>
      <c r="Y13" s="391"/>
      <c r="Z13" s="391"/>
    </row>
    <row r="14" spans="1:26" ht="15.75" customHeight="1">
      <c r="A14" s="390"/>
      <c r="B14" s="390"/>
      <c r="C14" s="390"/>
      <c r="D14" s="391"/>
      <c r="E14" s="391"/>
      <c r="F14" s="391"/>
      <c r="G14" s="391"/>
      <c r="H14" s="391"/>
      <c r="I14" s="391"/>
      <c r="J14" s="391"/>
      <c r="K14" s="391"/>
      <c r="L14" s="391"/>
      <c r="M14" s="391"/>
      <c r="N14" s="391"/>
      <c r="O14" s="391"/>
      <c r="P14" s="391"/>
      <c r="Q14" s="391"/>
      <c r="R14" s="391"/>
      <c r="S14" s="391"/>
      <c r="T14" s="391"/>
      <c r="U14" s="391"/>
      <c r="V14" s="391"/>
      <c r="W14" s="391"/>
      <c r="X14" s="391"/>
      <c r="Y14" s="391"/>
      <c r="Z14" s="391"/>
    </row>
    <row r="15" spans="1:26" ht="15.75" customHeight="1">
      <c r="A15" s="392" t="s">
        <v>19</v>
      </c>
      <c r="B15" s="393"/>
      <c r="C15" s="394" t="s">
        <v>20</v>
      </c>
      <c r="D15" s="391"/>
      <c r="E15" s="391"/>
      <c r="F15" s="391"/>
      <c r="G15" s="391"/>
      <c r="H15" s="391"/>
      <c r="I15" s="391"/>
      <c r="J15" s="391"/>
      <c r="K15" s="391"/>
      <c r="L15" s="391"/>
      <c r="M15" s="391"/>
      <c r="N15" s="391"/>
      <c r="O15" s="391"/>
      <c r="P15" s="391"/>
      <c r="Q15" s="391"/>
      <c r="R15" s="391"/>
      <c r="S15" s="391"/>
      <c r="T15" s="391"/>
      <c r="U15" s="391"/>
      <c r="V15" s="391"/>
      <c r="W15" s="391"/>
      <c r="X15" s="391"/>
      <c r="Y15" s="391"/>
      <c r="Z15" s="391"/>
    </row>
    <row r="16" spans="1:26" ht="15.75" customHeight="1">
      <c r="A16" s="392" t="s">
        <v>21</v>
      </c>
      <c r="B16" s="393"/>
      <c r="C16" s="394" t="s">
        <v>22</v>
      </c>
      <c r="D16" s="391"/>
      <c r="E16" s="391"/>
      <c r="F16" s="391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391"/>
    </row>
    <row r="17" spans="1:26" ht="15.75" customHeight="1">
      <c r="A17" s="395" t="s">
        <v>23</v>
      </c>
      <c r="B17" s="393"/>
      <c r="C17" s="390" t="s">
        <v>24</v>
      </c>
      <c r="D17" s="391"/>
      <c r="E17" s="391"/>
      <c r="F17" s="391"/>
      <c r="G17" s="391"/>
      <c r="H17" s="391"/>
      <c r="I17" s="391"/>
      <c r="J17" s="391"/>
      <c r="K17" s="391"/>
      <c r="L17" s="391"/>
      <c r="M17" s="391"/>
      <c r="N17" s="391"/>
      <c r="O17" s="391"/>
      <c r="P17" s="391"/>
      <c r="Q17" s="391"/>
      <c r="R17" s="391"/>
      <c r="S17" s="391"/>
      <c r="T17" s="391"/>
      <c r="U17" s="391"/>
      <c r="V17" s="391"/>
      <c r="W17" s="391"/>
      <c r="X17" s="391"/>
      <c r="Y17" s="391"/>
      <c r="Z17" s="391"/>
    </row>
    <row r="18" spans="1:26" ht="15.75" customHeight="1">
      <c r="A18" s="395" t="s">
        <v>25</v>
      </c>
      <c r="B18" s="393"/>
      <c r="C18" s="390" t="s">
        <v>26</v>
      </c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  <c r="Z18" s="391"/>
    </row>
    <row r="19" spans="1:26" ht="15.75" customHeight="1">
      <c r="A19" s="392" t="s">
        <v>27</v>
      </c>
      <c r="B19" s="393"/>
      <c r="C19" s="394" t="s">
        <v>28</v>
      </c>
      <c r="D19" s="391"/>
      <c r="E19" s="391"/>
      <c r="F19" s="391"/>
      <c r="G19" s="391"/>
      <c r="H19" s="391"/>
      <c r="I19" s="391"/>
      <c r="J19" s="391"/>
      <c r="K19" s="391"/>
      <c r="L19" s="391"/>
      <c r="M19" s="391"/>
      <c r="N19" s="391"/>
      <c r="O19" s="391"/>
      <c r="P19" s="391"/>
      <c r="Q19" s="391"/>
      <c r="R19" s="391"/>
      <c r="S19" s="391"/>
      <c r="T19" s="391"/>
      <c r="U19" s="391"/>
      <c r="V19" s="391"/>
      <c r="W19" s="391"/>
      <c r="X19" s="391"/>
      <c r="Y19" s="391"/>
      <c r="Z19" s="391"/>
    </row>
    <row r="20" spans="1:26" ht="15.75" customHeight="1">
      <c r="A20" s="392" t="s">
        <v>29</v>
      </c>
      <c r="B20" s="393"/>
      <c r="C20" s="394" t="s">
        <v>30</v>
      </c>
      <c r="D20" s="391"/>
      <c r="E20" s="391"/>
      <c r="F20" s="391"/>
      <c r="G20" s="391"/>
      <c r="H20" s="391"/>
      <c r="I20" s="391"/>
      <c r="J20" s="391"/>
      <c r="K20" s="391"/>
      <c r="L20" s="391"/>
      <c r="M20" s="391"/>
      <c r="N20" s="391"/>
      <c r="O20" s="391"/>
      <c r="P20" s="391"/>
      <c r="Q20" s="391"/>
      <c r="R20" s="391"/>
      <c r="S20" s="391"/>
      <c r="T20" s="391"/>
      <c r="U20" s="391"/>
      <c r="V20" s="391"/>
      <c r="W20" s="391"/>
      <c r="X20" s="391"/>
      <c r="Y20" s="391"/>
      <c r="Z20" s="391"/>
    </row>
    <row r="21" spans="1:26" ht="15.75" customHeight="1">
      <c r="A21" s="396" t="s">
        <v>31</v>
      </c>
      <c r="B21" s="397"/>
      <c r="C21" s="391" t="s">
        <v>32</v>
      </c>
      <c r="D21" s="391"/>
      <c r="E21" s="391"/>
      <c r="F21" s="391"/>
      <c r="G21" s="391"/>
      <c r="H21" s="391"/>
      <c r="I21" s="391"/>
      <c r="J21" s="391"/>
      <c r="K21" s="391"/>
      <c r="L21" s="391"/>
      <c r="M21" s="391"/>
      <c r="N21" s="391"/>
      <c r="O21" s="391"/>
      <c r="P21" s="391"/>
      <c r="Q21" s="391"/>
      <c r="R21" s="391"/>
      <c r="S21" s="391"/>
      <c r="T21" s="391"/>
      <c r="U21" s="391"/>
      <c r="V21" s="391"/>
      <c r="W21" s="391"/>
      <c r="X21" s="391"/>
      <c r="Y21" s="391"/>
      <c r="Z21" s="391"/>
    </row>
    <row r="22" spans="1:26" ht="15.75" customHeight="1">
      <c r="A22" s="396" t="s">
        <v>33</v>
      </c>
      <c r="B22" s="397"/>
      <c r="C22" s="390" t="s">
        <v>34</v>
      </c>
      <c r="D22" s="391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</row>
    <row r="23" spans="1:26" ht="15.75" customHeight="1">
      <c r="A23" s="396" t="s">
        <v>35</v>
      </c>
      <c r="B23" s="397"/>
      <c r="C23" s="390" t="s">
        <v>36</v>
      </c>
      <c r="D23" s="391"/>
      <c r="E23" s="391"/>
      <c r="F23" s="391"/>
      <c r="G23" s="391"/>
      <c r="H23" s="391"/>
      <c r="I23" s="391"/>
      <c r="J23" s="391"/>
      <c r="K23" s="391"/>
      <c r="L23" s="391"/>
      <c r="M23" s="391"/>
      <c r="N23" s="391"/>
      <c r="O23" s="391"/>
      <c r="P23" s="391"/>
      <c r="Q23" s="391"/>
      <c r="R23" s="391"/>
      <c r="S23" s="391"/>
      <c r="T23" s="391"/>
      <c r="U23" s="391"/>
      <c r="V23" s="391"/>
      <c r="W23" s="391"/>
      <c r="X23" s="391"/>
      <c r="Y23" s="391"/>
      <c r="Z23" s="391"/>
    </row>
    <row r="24" spans="1:26" ht="15.75" customHeight="1">
      <c r="A24" s="398" t="s">
        <v>37</v>
      </c>
      <c r="B24" s="399"/>
      <c r="C24" s="390" t="s">
        <v>38</v>
      </c>
      <c r="D24" s="391"/>
      <c r="E24" s="391"/>
      <c r="F24" s="391"/>
      <c r="G24" s="391"/>
      <c r="H24" s="391"/>
      <c r="I24" s="391"/>
      <c r="J24" s="391"/>
      <c r="K24" s="391"/>
      <c r="L24" s="391"/>
      <c r="M24" s="391"/>
      <c r="N24" s="391"/>
      <c r="O24" s="391"/>
      <c r="P24" s="391"/>
      <c r="Q24" s="391"/>
      <c r="R24" s="391"/>
      <c r="S24" s="391"/>
      <c r="T24" s="391"/>
      <c r="U24" s="391"/>
      <c r="V24" s="391"/>
      <c r="W24" s="391"/>
      <c r="X24" s="391"/>
      <c r="Y24" s="391"/>
      <c r="Z24" s="391"/>
    </row>
    <row r="25" spans="1:26" ht="15.75" customHeight="1">
      <c r="A25" s="400" t="s">
        <v>39</v>
      </c>
      <c r="B25" s="401"/>
      <c r="C25" s="390" t="s">
        <v>40</v>
      </c>
      <c r="D25" s="391"/>
      <c r="E25" s="391"/>
      <c r="F25" s="391"/>
      <c r="G25" s="391"/>
      <c r="H25" s="391"/>
      <c r="I25" s="391"/>
      <c r="J25" s="391"/>
      <c r="K25" s="391"/>
      <c r="L25" s="391"/>
      <c r="M25" s="391"/>
      <c r="N25" s="391"/>
      <c r="O25" s="391"/>
      <c r="P25" s="391"/>
      <c r="Q25" s="391"/>
      <c r="R25" s="391"/>
      <c r="S25" s="391"/>
      <c r="T25" s="391"/>
      <c r="U25" s="391"/>
      <c r="V25" s="391"/>
      <c r="W25" s="391"/>
      <c r="X25" s="391"/>
      <c r="Y25" s="391"/>
      <c r="Z25" s="391"/>
    </row>
    <row r="26" spans="1:26" ht="15.75" customHeight="1">
      <c r="A26" s="402" t="s">
        <v>41</v>
      </c>
      <c r="B26" s="403"/>
      <c r="C26" s="390" t="s">
        <v>42</v>
      </c>
      <c r="D26" s="391"/>
      <c r="E26" s="391"/>
      <c r="F26" s="391"/>
      <c r="G26" s="391"/>
      <c r="H26" s="391"/>
      <c r="I26" s="391"/>
      <c r="J26" s="391"/>
      <c r="K26" s="391"/>
      <c r="L26" s="391"/>
      <c r="M26" s="391"/>
      <c r="N26" s="391"/>
      <c r="O26" s="391"/>
      <c r="P26" s="391"/>
      <c r="Q26" s="391"/>
      <c r="R26" s="391"/>
      <c r="S26" s="391"/>
      <c r="T26" s="391"/>
      <c r="U26" s="391"/>
      <c r="V26" s="391"/>
      <c r="W26" s="391"/>
      <c r="X26" s="391"/>
      <c r="Y26" s="391"/>
      <c r="Z26" s="391"/>
    </row>
    <row r="27" spans="1:26" ht="15.75" customHeight="1">
      <c r="A27" s="404" t="s">
        <v>43</v>
      </c>
      <c r="B27" s="405"/>
      <c r="C27" s="390" t="s">
        <v>44</v>
      </c>
      <c r="D27" s="391"/>
      <c r="E27" s="391"/>
      <c r="F27" s="391"/>
      <c r="G27" s="391"/>
      <c r="H27" s="391"/>
      <c r="I27" s="391"/>
      <c r="J27" s="391"/>
      <c r="K27" s="391"/>
      <c r="L27" s="391"/>
      <c r="M27" s="391"/>
      <c r="N27" s="391"/>
      <c r="O27" s="391"/>
      <c r="P27" s="391"/>
      <c r="Q27" s="391"/>
      <c r="R27" s="391"/>
      <c r="S27" s="391"/>
      <c r="T27" s="391"/>
      <c r="U27" s="391"/>
      <c r="V27" s="391"/>
      <c r="W27" s="391"/>
      <c r="X27" s="391"/>
      <c r="Y27" s="391"/>
      <c r="Z27" s="391"/>
    </row>
    <row r="28" spans="1:26" ht="15.75" customHeight="1">
      <c r="A28" s="406"/>
      <c r="B28" s="407"/>
      <c r="C28" s="408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</row>
    <row r="29" spans="1:26" ht="18" customHeight="1">
      <c r="A29" s="360"/>
      <c r="B29" s="372"/>
      <c r="C29" s="410"/>
      <c r="D29" s="410"/>
      <c r="E29" s="410"/>
      <c r="F29" s="410"/>
      <c r="G29" s="410"/>
      <c r="H29" s="410"/>
      <c r="I29" s="410"/>
      <c r="J29" s="410"/>
      <c r="K29" s="410"/>
      <c r="L29" s="410"/>
      <c r="M29" s="410"/>
      <c r="N29" s="410"/>
      <c r="O29" s="410"/>
      <c r="P29" s="410"/>
      <c r="Q29" s="410"/>
      <c r="R29" s="410"/>
      <c r="S29" s="410"/>
      <c r="T29" s="410"/>
      <c r="U29" s="410"/>
      <c r="V29" s="410"/>
      <c r="W29" s="410"/>
      <c r="X29" s="410"/>
      <c r="Y29" s="410"/>
      <c r="Z29" s="410"/>
    </row>
    <row r="30" spans="1:26" ht="25.5" customHeight="1">
      <c r="A30" s="369" t="s">
        <v>45</v>
      </c>
      <c r="B30" s="370"/>
      <c r="C30" s="370"/>
      <c r="D30" s="370"/>
      <c r="E30" s="370"/>
      <c r="F30" s="370"/>
      <c r="G30" s="370"/>
      <c r="H30" s="370"/>
      <c r="I30" s="370"/>
      <c r="J30" s="370"/>
      <c r="K30" s="370"/>
      <c r="L30" s="370"/>
      <c r="M30" s="370"/>
      <c r="N30" s="370"/>
      <c r="O30" s="370"/>
      <c r="P30" s="371"/>
      <c r="Q30" s="371"/>
      <c r="R30" s="371"/>
      <c r="S30" s="371"/>
      <c r="T30" s="371"/>
      <c r="U30" s="371"/>
      <c r="V30" s="371"/>
      <c r="W30" s="371"/>
      <c r="X30" s="371"/>
      <c r="Y30" s="371"/>
      <c r="Z30" s="371"/>
    </row>
    <row r="31" spans="1:26" ht="15.75" customHeight="1">
      <c r="A31" s="360"/>
      <c r="B31" s="372"/>
      <c r="C31" s="410"/>
      <c r="D31" s="410"/>
      <c r="E31" s="410"/>
      <c r="F31" s="410"/>
      <c r="G31" s="410"/>
      <c r="H31" s="410"/>
      <c r="I31" s="410"/>
      <c r="J31" s="410"/>
      <c r="K31" s="410"/>
      <c r="L31" s="410"/>
      <c r="M31" s="410"/>
      <c r="N31" s="410"/>
      <c r="O31" s="410"/>
      <c r="P31" s="410"/>
      <c r="Q31" s="410"/>
      <c r="R31" s="410"/>
      <c r="S31" s="410"/>
      <c r="T31" s="410"/>
      <c r="U31" s="410"/>
      <c r="V31" s="410"/>
      <c r="W31" s="410"/>
      <c r="X31" s="410"/>
      <c r="Y31" s="410"/>
      <c r="Z31" s="410"/>
    </row>
    <row r="32" spans="1:26" ht="15.75" customHeight="1">
      <c r="A32" s="411" t="s">
        <v>372</v>
      </c>
      <c r="B32" s="412"/>
      <c r="C32" s="413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</row>
    <row r="33" spans="1:14" ht="15.75" customHeight="1">
      <c r="A33" s="414"/>
      <c r="B33" s="372"/>
      <c r="C33" s="414"/>
      <c r="D33" s="414"/>
      <c r="E33" s="414"/>
      <c r="F33" s="414"/>
      <c r="G33" s="414"/>
      <c r="H33" s="414"/>
      <c r="I33" s="414"/>
      <c r="J33" s="414"/>
      <c r="K33" s="414"/>
      <c r="L33" s="414"/>
      <c r="M33" s="414"/>
      <c r="N33" s="414"/>
    </row>
    <row r="34" spans="1:14" ht="18" customHeight="1">
      <c r="A34" s="414"/>
      <c r="B34" s="372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</row>
    <row r="35" spans="1:14" ht="18" customHeight="1">
      <c r="A35" s="414"/>
      <c r="B35" s="372"/>
      <c r="C35" s="414"/>
      <c r="D35" s="414"/>
      <c r="E35" s="414"/>
      <c r="F35" s="414"/>
      <c r="G35" s="414"/>
      <c r="H35" s="414"/>
      <c r="I35" s="414"/>
      <c r="J35" s="414"/>
      <c r="K35" s="414"/>
      <c r="L35" s="414"/>
      <c r="M35" s="414"/>
      <c r="N35" s="414"/>
    </row>
    <row r="36" spans="1:14" ht="18" customHeight="1">
      <c r="A36" s="414"/>
      <c r="B36" s="372"/>
      <c r="C36" s="414"/>
      <c r="D36" s="414"/>
      <c r="E36" s="414"/>
      <c r="F36" s="414"/>
      <c r="G36" s="414"/>
      <c r="H36" s="414"/>
      <c r="I36" s="414"/>
      <c r="J36" s="414"/>
      <c r="K36" s="414"/>
      <c r="L36" s="414"/>
      <c r="M36" s="414"/>
      <c r="N36" s="414"/>
    </row>
    <row r="37" spans="1:14" ht="18" customHeight="1">
      <c r="A37" s="414"/>
      <c r="B37" s="372"/>
      <c r="C37" s="414"/>
      <c r="D37" s="414"/>
      <c r="E37" s="414"/>
      <c r="F37" s="414"/>
      <c r="G37" s="414"/>
      <c r="H37" s="414"/>
      <c r="I37" s="414"/>
      <c r="J37" s="414"/>
      <c r="K37" s="414"/>
      <c r="L37" s="414"/>
      <c r="M37" s="414"/>
      <c r="N37" s="414"/>
    </row>
    <row r="38" spans="1:14" ht="18" customHeight="1">
      <c r="A38" s="414"/>
      <c r="B38" s="372"/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</row>
    <row r="39" spans="1:14" ht="18" customHeight="1">
      <c r="A39" s="414"/>
      <c r="B39" s="372"/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</row>
    <row r="40" spans="1:14" ht="18" customHeight="1">
      <c r="A40" s="414"/>
      <c r="B40" s="372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</row>
    <row r="41" spans="1:14" ht="18" customHeight="1">
      <c r="A41" s="360"/>
      <c r="B41" s="372"/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</row>
    <row r="42" spans="1:14" ht="18" customHeight="1">
      <c r="A42" s="360"/>
      <c r="B42" s="372"/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</row>
    <row r="43" spans="1:14" ht="18" customHeight="1">
      <c r="A43" s="360"/>
      <c r="B43" s="372"/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</row>
    <row r="44" spans="1:14" ht="18" customHeight="1">
      <c r="A44" s="360"/>
      <c r="B44" s="372"/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</row>
    <row r="45" spans="1:14" ht="18" customHeight="1">
      <c r="A45" s="360"/>
      <c r="B45" s="372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</row>
    <row r="46" spans="1:14" ht="18" customHeight="1">
      <c r="A46" s="360"/>
      <c r="B46" s="372"/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</row>
    <row r="47" spans="1:14" ht="18" customHeight="1">
      <c r="A47" s="360"/>
      <c r="B47" s="372"/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</row>
    <row r="48" spans="1:14" ht="18" customHeight="1">
      <c r="A48" s="360"/>
      <c r="B48" s="372"/>
      <c r="C48" s="410"/>
      <c r="D48" s="410"/>
      <c r="E48" s="410"/>
      <c r="F48" s="410"/>
      <c r="G48" s="410"/>
      <c r="H48" s="410"/>
      <c r="I48" s="410"/>
      <c r="J48" s="410"/>
      <c r="K48" s="410"/>
      <c r="L48" s="410"/>
      <c r="M48" s="410"/>
      <c r="N48" s="410"/>
    </row>
    <row r="49" spans="1:26" ht="18" customHeight="1">
      <c r="A49" s="360"/>
      <c r="B49" s="372"/>
      <c r="C49" s="410"/>
      <c r="D49" s="410"/>
      <c r="E49" s="410"/>
      <c r="F49" s="410"/>
      <c r="G49" s="410"/>
      <c r="H49" s="410"/>
      <c r="I49" s="410"/>
      <c r="J49" s="410"/>
      <c r="K49" s="410"/>
      <c r="L49" s="410"/>
      <c r="M49" s="410"/>
      <c r="N49" s="410"/>
    </row>
    <row r="50" spans="1:26" ht="18" customHeight="1">
      <c r="A50" s="360"/>
      <c r="B50" s="372"/>
      <c r="C50" s="410"/>
      <c r="D50" s="410"/>
      <c r="E50" s="410"/>
      <c r="F50" s="410"/>
      <c r="G50" s="410"/>
      <c r="H50" s="410"/>
      <c r="I50" s="410"/>
      <c r="J50" s="410"/>
      <c r="K50" s="410"/>
      <c r="L50" s="410"/>
      <c r="M50" s="410"/>
      <c r="N50" s="410"/>
    </row>
    <row r="51" spans="1:26" ht="18" customHeight="1">
      <c r="A51" s="360"/>
      <c r="B51" s="372"/>
      <c r="C51" s="410"/>
      <c r="D51" s="410"/>
      <c r="E51" s="410"/>
      <c r="F51" s="410"/>
      <c r="G51" s="410"/>
      <c r="H51" s="410"/>
      <c r="I51" s="410"/>
      <c r="J51" s="410"/>
      <c r="K51" s="410"/>
      <c r="L51" s="410"/>
      <c r="M51" s="410"/>
      <c r="N51" s="410"/>
    </row>
    <row r="52" spans="1:26" ht="18" customHeight="1">
      <c r="A52" s="360"/>
      <c r="B52" s="372"/>
      <c r="C52" s="410"/>
      <c r="D52" s="410"/>
      <c r="E52" s="410"/>
      <c r="F52" s="410"/>
      <c r="G52" s="410"/>
      <c r="H52" s="410"/>
      <c r="I52" s="410"/>
      <c r="J52" s="410"/>
      <c r="K52" s="410"/>
      <c r="L52" s="410"/>
      <c r="M52" s="410"/>
      <c r="N52" s="410"/>
    </row>
    <row r="53" spans="1:26" ht="18" customHeight="1">
      <c r="A53" s="360"/>
      <c r="B53" s="372"/>
      <c r="C53" s="410"/>
      <c r="D53" s="410"/>
      <c r="E53" s="410"/>
      <c r="F53" s="410"/>
      <c r="G53" s="410"/>
      <c r="H53" s="410"/>
      <c r="I53" s="410"/>
      <c r="J53" s="410"/>
      <c r="K53" s="410"/>
      <c r="L53" s="410"/>
      <c r="M53" s="410"/>
      <c r="N53" s="410"/>
      <c r="O53" s="410"/>
      <c r="P53" s="410"/>
      <c r="Q53" s="410"/>
      <c r="R53" s="410"/>
      <c r="S53" s="410"/>
      <c r="T53" s="410"/>
      <c r="U53" s="410"/>
      <c r="V53" s="410"/>
      <c r="W53" s="410"/>
      <c r="X53" s="410"/>
      <c r="Y53" s="410"/>
      <c r="Z53" s="410"/>
    </row>
    <row r="54" spans="1:26" ht="18" customHeight="1">
      <c r="A54" s="360"/>
      <c r="B54" s="372"/>
      <c r="C54" s="410"/>
      <c r="D54" s="410"/>
      <c r="E54" s="410"/>
      <c r="F54" s="410"/>
      <c r="G54" s="410"/>
      <c r="H54" s="410"/>
      <c r="I54" s="410"/>
      <c r="J54" s="410"/>
      <c r="K54" s="410"/>
      <c r="L54" s="410"/>
      <c r="M54" s="410"/>
      <c r="N54" s="410"/>
      <c r="O54" s="410"/>
      <c r="P54" s="410"/>
      <c r="Q54" s="410"/>
      <c r="R54" s="410"/>
      <c r="S54" s="410"/>
      <c r="T54" s="410"/>
      <c r="U54" s="410"/>
      <c r="V54" s="410"/>
      <c r="W54" s="410"/>
      <c r="X54" s="410"/>
      <c r="Y54" s="410"/>
      <c r="Z54" s="410"/>
    </row>
    <row r="55" spans="1:26" ht="18" customHeight="1">
      <c r="A55" s="360"/>
      <c r="B55" s="372"/>
      <c r="C55" s="410"/>
      <c r="D55" s="410"/>
      <c r="E55" s="410"/>
      <c r="F55" s="410"/>
      <c r="G55" s="410"/>
      <c r="H55" s="410"/>
      <c r="I55" s="410"/>
      <c r="J55" s="410"/>
      <c r="K55" s="410"/>
      <c r="L55" s="410"/>
      <c r="M55" s="410"/>
      <c r="N55" s="410"/>
      <c r="O55" s="410"/>
      <c r="P55" s="410"/>
      <c r="Q55" s="410"/>
      <c r="R55" s="410"/>
      <c r="S55" s="410"/>
      <c r="T55" s="410"/>
      <c r="U55" s="410"/>
      <c r="V55" s="410"/>
      <c r="W55" s="410"/>
      <c r="X55" s="410"/>
      <c r="Y55" s="410"/>
      <c r="Z55" s="410"/>
    </row>
    <row r="56" spans="1:26" ht="18" customHeight="1">
      <c r="A56" s="360"/>
      <c r="B56" s="372"/>
      <c r="C56" s="410"/>
      <c r="D56" s="410"/>
      <c r="E56" s="410"/>
      <c r="F56" s="410"/>
      <c r="G56" s="410"/>
      <c r="H56" s="410"/>
      <c r="I56" s="410"/>
      <c r="J56" s="410"/>
      <c r="K56" s="410"/>
      <c r="L56" s="410"/>
      <c r="M56" s="410"/>
      <c r="N56" s="410"/>
      <c r="O56" s="410"/>
      <c r="P56" s="410"/>
      <c r="Q56" s="410"/>
      <c r="R56" s="410"/>
      <c r="S56" s="410"/>
      <c r="T56" s="410"/>
      <c r="U56" s="410"/>
      <c r="V56" s="410"/>
      <c r="W56" s="410"/>
      <c r="X56" s="410"/>
      <c r="Y56" s="410"/>
      <c r="Z56" s="410"/>
    </row>
    <row r="57" spans="1:26" ht="18" customHeight="1">
      <c r="A57" s="360"/>
      <c r="B57" s="372"/>
      <c r="C57" s="410"/>
      <c r="D57" s="410"/>
      <c r="E57" s="410"/>
      <c r="F57" s="410"/>
      <c r="G57" s="410"/>
      <c r="H57" s="410"/>
      <c r="I57" s="410"/>
      <c r="J57" s="410"/>
      <c r="K57" s="410"/>
      <c r="L57" s="410"/>
      <c r="M57" s="410"/>
      <c r="N57" s="410"/>
      <c r="O57" s="410"/>
      <c r="P57" s="410"/>
      <c r="Q57" s="410"/>
      <c r="R57" s="410"/>
      <c r="S57" s="410"/>
      <c r="T57" s="410"/>
      <c r="U57" s="410"/>
      <c r="V57" s="410"/>
      <c r="W57" s="410"/>
      <c r="X57" s="410"/>
      <c r="Y57" s="410"/>
      <c r="Z57" s="410"/>
    </row>
  </sheetData>
  <mergeCells count="4">
    <mergeCell ref="G1:H1"/>
    <mergeCell ref="L1:M1"/>
    <mergeCell ref="A32:A40"/>
    <mergeCell ref="C32:N47"/>
  </mergeCell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2EC4B6"/>
    <outlinePr summaryBelow="0"/>
  </sheetPr>
  <dimension ref="A1:CI1017"/>
  <sheetViews>
    <sheetView showGridLines="0" workbookViewId="0">
      <pane xSplit="3" ySplit="5" topLeftCell="D13" activePane="bottomRight" state="frozen"/>
      <selection pane="topRight" activeCell="D1" sqref="D1"/>
      <selection pane="bottomLeft" activeCell="A8" sqref="A8"/>
      <selection pane="bottomRight" activeCell="D44" sqref="D44"/>
    </sheetView>
  </sheetViews>
  <sheetFormatPr defaultColWidth="12.6640625" defaultRowHeight="15" customHeight="1" outlineLevelRow="1"/>
  <cols>
    <col min="1" max="1" width="36.1640625" style="273" customWidth="1"/>
    <col min="2" max="2" width="11.25" style="273" customWidth="1"/>
    <col min="3" max="3" width="7" style="273" customWidth="1"/>
    <col min="4" max="87" width="11.25" style="273" customWidth="1"/>
    <col min="88" max="16384" width="12.6640625" style="273"/>
  </cols>
  <sheetData>
    <row r="1" spans="1:87" ht="25.5" customHeight="1">
      <c r="A1" s="662" t="str">
        <f>Settings!$C$6</f>
        <v>F9 Finance</v>
      </c>
      <c r="B1" s="663"/>
      <c r="C1" s="664"/>
      <c r="D1" s="665"/>
      <c r="E1" s="666"/>
      <c r="F1" s="667"/>
      <c r="G1" s="419"/>
      <c r="H1" s="668"/>
      <c r="I1" s="668"/>
      <c r="J1" s="419"/>
      <c r="K1" s="668"/>
      <c r="L1" s="668"/>
      <c r="M1" s="419"/>
      <c r="N1" s="668"/>
      <c r="O1" s="669"/>
      <c r="P1" s="670"/>
      <c r="Q1" s="669"/>
      <c r="R1" s="671"/>
      <c r="S1" s="364"/>
      <c r="T1" s="672"/>
      <c r="U1" s="673"/>
      <c r="V1" s="364"/>
      <c r="W1" s="672"/>
      <c r="X1" s="673"/>
      <c r="Y1" s="364"/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364"/>
      <c r="AK1" s="364"/>
      <c r="AL1" s="364"/>
      <c r="AM1" s="364"/>
      <c r="AN1" s="364"/>
      <c r="AO1" s="364"/>
      <c r="AP1" s="364"/>
      <c r="AQ1" s="364"/>
      <c r="AR1" s="364"/>
      <c r="AS1" s="364"/>
      <c r="AT1" s="364"/>
      <c r="AU1" s="364"/>
      <c r="AV1" s="364"/>
      <c r="AW1" s="364"/>
      <c r="AX1" s="364"/>
      <c r="AY1" s="364"/>
      <c r="AZ1" s="364"/>
      <c r="BA1" s="364"/>
      <c r="BB1" s="364"/>
      <c r="BC1" s="364"/>
      <c r="BD1" s="364"/>
      <c r="BE1" s="364"/>
      <c r="BF1" s="364"/>
      <c r="BG1" s="364"/>
      <c r="BH1" s="364"/>
      <c r="BI1" s="364"/>
      <c r="BJ1" s="364"/>
      <c r="BK1" s="364"/>
      <c r="BL1" s="364"/>
      <c r="BM1" s="364"/>
      <c r="BN1" s="364"/>
      <c r="BO1" s="364"/>
      <c r="BP1" s="364"/>
      <c r="BQ1" s="364"/>
      <c r="BR1" s="364"/>
      <c r="BS1" s="364"/>
      <c r="BT1" s="364"/>
      <c r="BU1" s="364"/>
      <c r="BV1" s="364"/>
      <c r="BW1" s="364"/>
      <c r="BX1" s="364"/>
      <c r="BY1" s="364"/>
      <c r="BZ1" s="364"/>
      <c r="CA1" s="364"/>
      <c r="CB1" s="364"/>
      <c r="CC1" s="364"/>
      <c r="CD1" s="364"/>
      <c r="CE1" s="364"/>
      <c r="CF1" s="364"/>
      <c r="CG1" s="364"/>
      <c r="CH1" s="364"/>
      <c r="CI1" s="364"/>
    </row>
    <row r="2" spans="1:87" ht="25.5" customHeight="1">
      <c r="A2" s="674" t="s">
        <v>37</v>
      </c>
      <c r="B2" s="675"/>
      <c r="C2" s="676"/>
      <c r="D2" s="677"/>
      <c r="E2" s="667"/>
      <c r="F2" s="667"/>
      <c r="G2" s="678"/>
      <c r="H2" s="679"/>
      <c r="I2" s="680"/>
      <c r="J2" s="678"/>
      <c r="K2" s="679"/>
      <c r="L2" s="680"/>
      <c r="M2" s="678"/>
      <c r="N2" s="681"/>
      <c r="O2" s="680"/>
      <c r="P2" s="682"/>
      <c r="Q2" s="681"/>
      <c r="R2" s="680"/>
      <c r="S2" s="683"/>
      <c r="T2" s="684"/>
      <c r="U2" s="685"/>
      <c r="V2" s="685"/>
      <c r="W2" s="686"/>
      <c r="X2" s="687"/>
      <c r="Y2" s="406"/>
      <c r="Z2" s="406"/>
      <c r="AA2" s="406"/>
      <c r="AB2" s="406"/>
      <c r="AC2" s="406"/>
      <c r="AD2" s="406"/>
      <c r="AE2" s="406"/>
      <c r="AF2" s="406"/>
      <c r="AG2" s="406"/>
      <c r="AH2" s="406"/>
      <c r="AI2" s="406"/>
      <c r="AJ2" s="406"/>
      <c r="AK2" s="406"/>
      <c r="AL2" s="406"/>
      <c r="AM2" s="406"/>
      <c r="AN2" s="406"/>
      <c r="AO2" s="406"/>
      <c r="AP2" s="406"/>
      <c r="AQ2" s="406"/>
      <c r="AR2" s="406"/>
      <c r="AS2" s="406"/>
      <c r="AT2" s="406"/>
      <c r="AU2" s="406"/>
      <c r="AV2" s="406"/>
      <c r="AW2" s="406"/>
      <c r="AX2" s="406"/>
      <c r="AY2" s="406"/>
      <c r="AZ2" s="406"/>
      <c r="BA2" s="406"/>
      <c r="BB2" s="406"/>
      <c r="BC2" s="406"/>
      <c r="BD2" s="406"/>
      <c r="BE2" s="406"/>
      <c r="BF2" s="406"/>
      <c r="BG2" s="406"/>
      <c r="BH2" s="406"/>
      <c r="BI2" s="406"/>
      <c r="BJ2" s="406"/>
      <c r="BK2" s="406"/>
      <c r="BL2" s="406"/>
      <c r="BM2" s="406"/>
      <c r="BN2" s="406"/>
      <c r="BO2" s="406"/>
      <c r="BP2" s="406"/>
      <c r="BQ2" s="406"/>
      <c r="BR2" s="406"/>
      <c r="BS2" s="406"/>
      <c r="BT2" s="406"/>
      <c r="BU2" s="406"/>
      <c r="BV2" s="406"/>
      <c r="BW2" s="406"/>
      <c r="BX2" s="406"/>
      <c r="BY2" s="406"/>
      <c r="BZ2" s="406"/>
      <c r="CA2" s="406"/>
      <c r="CB2" s="406"/>
      <c r="CC2" s="406"/>
      <c r="CD2" s="406"/>
      <c r="CE2" s="406"/>
      <c r="CF2" s="406"/>
      <c r="CG2" s="406"/>
      <c r="CH2" s="406"/>
      <c r="CI2" s="406"/>
    </row>
    <row r="3" spans="1:87" ht="20.25" customHeight="1">
      <c r="A3" s="688"/>
      <c r="B3" s="675"/>
      <c r="C3" s="676"/>
      <c r="D3" s="689"/>
      <c r="E3" s="406"/>
      <c r="F3" s="690"/>
      <c r="G3" s="691"/>
      <c r="H3" s="406"/>
      <c r="I3" s="690"/>
      <c r="J3" s="406"/>
      <c r="K3" s="406"/>
      <c r="L3" s="406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  <c r="Z3" s="406"/>
      <c r="AA3" s="406"/>
      <c r="AB3" s="406"/>
      <c r="AC3" s="406"/>
      <c r="AD3" s="406"/>
      <c r="AE3" s="406"/>
      <c r="AF3" s="406"/>
      <c r="AG3" s="406"/>
      <c r="AH3" s="406"/>
      <c r="AI3" s="406"/>
      <c r="AJ3" s="406"/>
      <c r="AK3" s="406"/>
      <c r="AL3" s="406"/>
      <c r="AM3" s="406"/>
      <c r="AN3" s="406"/>
      <c r="AO3" s="406"/>
      <c r="AP3" s="406"/>
      <c r="AQ3" s="406"/>
      <c r="AR3" s="406"/>
      <c r="AS3" s="406"/>
      <c r="AT3" s="406"/>
      <c r="AU3" s="406"/>
      <c r="AV3" s="406"/>
      <c r="AW3" s="406"/>
      <c r="AX3" s="406"/>
      <c r="AY3" s="406"/>
      <c r="AZ3" s="406"/>
      <c r="BA3" s="406"/>
      <c r="BB3" s="406"/>
      <c r="BC3" s="406"/>
      <c r="BD3" s="406"/>
      <c r="BE3" s="406"/>
      <c r="BF3" s="406"/>
      <c r="BG3" s="406"/>
      <c r="BH3" s="406"/>
      <c r="BI3" s="406"/>
      <c r="BJ3" s="406"/>
      <c r="BK3" s="406"/>
      <c r="BL3" s="406"/>
      <c r="BM3" s="406"/>
      <c r="BN3" s="406"/>
      <c r="BO3" s="406"/>
      <c r="BP3" s="406"/>
      <c r="BQ3" s="406"/>
      <c r="BR3" s="406"/>
      <c r="BS3" s="406"/>
      <c r="BT3" s="406"/>
      <c r="BU3" s="406"/>
      <c r="BV3" s="406"/>
      <c r="BW3" s="406"/>
      <c r="BX3" s="406"/>
      <c r="BY3" s="406"/>
      <c r="BZ3" s="406"/>
      <c r="CA3" s="406"/>
      <c r="CB3" s="406"/>
      <c r="CC3" s="406"/>
      <c r="CD3" s="406"/>
      <c r="CE3" s="406"/>
      <c r="CF3" s="406"/>
      <c r="CG3" s="406"/>
      <c r="CH3" s="406"/>
      <c r="CI3" s="406"/>
    </row>
    <row r="4" spans="1:87" ht="25.5" customHeight="1">
      <c r="A4" s="692"/>
      <c r="B4" s="693"/>
      <c r="C4" s="693"/>
      <c r="D4" s="694">
        <f>'FS-Month'!D4</f>
        <v>44927</v>
      </c>
      <c r="E4" s="694">
        <f>'FS-Month'!E4</f>
        <v>44958</v>
      </c>
      <c r="F4" s="694">
        <f>'FS-Month'!F4</f>
        <v>44986</v>
      </c>
      <c r="G4" s="694">
        <f>'FS-Month'!G4</f>
        <v>45017</v>
      </c>
      <c r="H4" s="694">
        <f>'FS-Month'!H4</f>
        <v>45047</v>
      </c>
      <c r="I4" s="694">
        <f>'FS-Month'!I4</f>
        <v>45078</v>
      </c>
      <c r="J4" s="694">
        <f>'FS-Month'!J4</f>
        <v>45108</v>
      </c>
      <c r="K4" s="694">
        <f>'FS-Month'!K4</f>
        <v>45139</v>
      </c>
      <c r="L4" s="694">
        <f>'FS-Month'!L4</f>
        <v>45170</v>
      </c>
      <c r="M4" s="694">
        <f>'FS-Month'!M4</f>
        <v>45200</v>
      </c>
      <c r="N4" s="694">
        <f>'FS-Month'!N4</f>
        <v>45231</v>
      </c>
      <c r="O4" s="694">
        <f>'FS-Month'!O4</f>
        <v>45261</v>
      </c>
      <c r="P4" s="694">
        <f>'FS-Month'!P4</f>
        <v>45292</v>
      </c>
      <c r="Q4" s="694">
        <f>'FS-Month'!Q4</f>
        <v>45323</v>
      </c>
      <c r="R4" s="694">
        <f>'FS-Month'!R4</f>
        <v>45352</v>
      </c>
      <c r="S4" s="694">
        <f>'FS-Month'!S4</f>
        <v>45383</v>
      </c>
      <c r="T4" s="694">
        <f>'FS-Month'!T4</f>
        <v>45413</v>
      </c>
      <c r="U4" s="694">
        <f>'FS-Month'!U4</f>
        <v>45444</v>
      </c>
      <c r="V4" s="694">
        <f>'FS-Month'!V4</f>
        <v>45474</v>
      </c>
      <c r="W4" s="694">
        <f>'FS-Month'!W4</f>
        <v>45505</v>
      </c>
      <c r="X4" s="694">
        <f>'FS-Month'!X4</f>
        <v>45536</v>
      </c>
      <c r="Y4" s="694">
        <f>'FS-Month'!Y4</f>
        <v>45566</v>
      </c>
      <c r="Z4" s="694">
        <f>'FS-Month'!Z4</f>
        <v>45597</v>
      </c>
      <c r="AA4" s="694">
        <f>'FS-Month'!AA4</f>
        <v>45627</v>
      </c>
      <c r="AB4" s="694">
        <f>'FS-Month'!AB4</f>
        <v>45658</v>
      </c>
      <c r="AC4" s="694">
        <f>'FS-Month'!AC4</f>
        <v>45689</v>
      </c>
      <c r="AD4" s="694">
        <f>'FS-Month'!AD4</f>
        <v>45717</v>
      </c>
      <c r="AE4" s="694">
        <f>'FS-Month'!AE4</f>
        <v>45748</v>
      </c>
      <c r="AF4" s="694">
        <f>'FS-Month'!AF4</f>
        <v>45778</v>
      </c>
      <c r="AG4" s="694">
        <f>'FS-Month'!AG4</f>
        <v>45809</v>
      </c>
      <c r="AH4" s="694">
        <f>'FS-Month'!AH4</f>
        <v>45839</v>
      </c>
      <c r="AI4" s="694">
        <f>'FS-Month'!AI4</f>
        <v>45870</v>
      </c>
      <c r="AJ4" s="694">
        <f>'FS-Month'!AJ4</f>
        <v>45901</v>
      </c>
      <c r="AK4" s="694">
        <f>'FS-Month'!AK4</f>
        <v>45931</v>
      </c>
      <c r="AL4" s="694">
        <f>'FS-Month'!AL4</f>
        <v>45962</v>
      </c>
      <c r="AM4" s="694">
        <f>'FS-Month'!AM4</f>
        <v>45992</v>
      </c>
      <c r="AN4" s="694">
        <f>'FS-Month'!AN4</f>
        <v>46023</v>
      </c>
      <c r="AO4" s="694">
        <f>'FS-Month'!AO4</f>
        <v>46054</v>
      </c>
      <c r="AP4" s="694">
        <f>'FS-Month'!AP4</f>
        <v>46082</v>
      </c>
      <c r="AQ4" s="694">
        <f>'FS-Month'!AQ4</f>
        <v>46113</v>
      </c>
      <c r="AR4" s="694">
        <f>'FS-Month'!AR4</f>
        <v>46143</v>
      </c>
      <c r="AS4" s="694">
        <f>'FS-Month'!AS4</f>
        <v>46174</v>
      </c>
      <c r="AT4" s="694">
        <f>'FS-Month'!AT4</f>
        <v>46204</v>
      </c>
      <c r="AU4" s="694">
        <f>'FS-Month'!AU4</f>
        <v>46235</v>
      </c>
      <c r="AV4" s="694">
        <f>'FS-Month'!AV4</f>
        <v>46266</v>
      </c>
      <c r="AW4" s="694">
        <f>'FS-Month'!AW4</f>
        <v>46296</v>
      </c>
      <c r="AX4" s="694">
        <f>'FS-Month'!AX4</f>
        <v>46327</v>
      </c>
      <c r="AY4" s="694">
        <f>'FS-Month'!AY4</f>
        <v>46357</v>
      </c>
      <c r="AZ4" s="694">
        <f>'FS-Month'!AZ4</f>
        <v>46388</v>
      </c>
      <c r="BA4" s="694">
        <f>'FS-Month'!BA4</f>
        <v>46419</v>
      </c>
      <c r="BB4" s="694">
        <f>'FS-Month'!BB4</f>
        <v>46447</v>
      </c>
      <c r="BC4" s="694">
        <f>'FS-Month'!BC4</f>
        <v>46478</v>
      </c>
      <c r="BD4" s="694">
        <f>'FS-Month'!BD4</f>
        <v>46508</v>
      </c>
      <c r="BE4" s="694">
        <f>'FS-Month'!BE4</f>
        <v>46539</v>
      </c>
      <c r="BF4" s="694">
        <f>'FS-Month'!BF4</f>
        <v>46569</v>
      </c>
      <c r="BG4" s="694">
        <f>'FS-Month'!BG4</f>
        <v>46600</v>
      </c>
      <c r="BH4" s="694">
        <f>'FS-Month'!BH4</f>
        <v>46631</v>
      </c>
      <c r="BI4" s="694">
        <f>'FS-Month'!BI4</f>
        <v>46661</v>
      </c>
      <c r="BJ4" s="694">
        <f>'FS-Month'!BJ4</f>
        <v>46692</v>
      </c>
      <c r="BK4" s="694">
        <f>'FS-Month'!BK4</f>
        <v>46722</v>
      </c>
      <c r="BL4" s="694">
        <f>'FS-Month'!BL4</f>
        <v>46753</v>
      </c>
      <c r="BM4" s="694">
        <f>'FS-Month'!BM4</f>
        <v>46784</v>
      </c>
      <c r="BN4" s="694">
        <f>'FS-Month'!BN4</f>
        <v>46813</v>
      </c>
      <c r="BO4" s="694">
        <f>'FS-Month'!BO4</f>
        <v>46844</v>
      </c>
      <c r="BP4" s="694">
        <f>'FS-Month'!BP4</f>
        <v>46874</v>
      </c>
      <c r="BQ4" s="694">
        <f>'FS-Month'!BQ4</f>
        <v>46905</v>
      </c>
      <c r="BR4" s="694">
        <f>'FS-Month'!BR4</f>
        <v>46935</v>
      </c>
      <c r="BS4" s="694">
        <f>'FS-Month'!BS4</f>
        <v>46966</v>
      </c>
      <c r="BT4" s="694">
        <f>'FS-Month'!BT4</f>
        <v>46997</v>
      </c>
      <c r="BU4" s="694">
        <f>'FS-Month'!BU4</f>
        <v>47027</v>
      </c>
      <c r="BV4" s="694">
        <f>'FS-Month'!BV4</f>
        <v>47058</v>
      </c>
      <c r="BW4" s="694">
        <f>'FS-Month'!BW4</f>
        <v>47088</v>
      </c>
      <c r="BX4" s="694">
        <f>'FS-Month'!BX4</f>
        <v>47119</v>
      </c>
      <c r="BY4" s="694">
        <f>'FS-Month'!BY4</f>
        <v>47150</v>
      </c>
      <c r="BZ4" s="694">
        <f>'FS-Month'!BZ4</f>
        <v>47178</v>
      </c>
      <c r="CA4" s="694">
        <f>'FS-Month'!CA4</f>
        <v>47209</v>
      </c>
      <c r="CB4" s="694">
        <f>'FS-Month'!CB4</f>
        <v>47239</v>
      </c>
      <c r="CC4" s="694">
        <f>'FS-Month'!CC4</f>
        <v>47270</v>
      </c>
      <c r="CD4" s="694">
        <f>'FS-Month'!CD4</f>
        <v>47300</v>
      </c>
      <c r="CE4" s="694">
        <f>'FS-Month'!CE4</f>
        <v>47331</v>
      </c>
      <c r="CF4" s="694">
        <f>'FS-Month'!CF4</f>
        <v>47362</v>
      </c>
      <c r="CG4" s="694">
        <f>'FS-Month'!CG4</f>
        <v>47392</v>
      </c>
      <c r="CH4" s="694">
        <f>'FS-Month'!CH4</f>
        <v>47423</v>
      </c>
      <c r="CI4" s="694">
        <f>'FS-Month'!CI4</f>
        <v>47453</v>
      </c>
    </row>
    <row r="5" spans="1:87" ht="25.5" customHeight="1">
      <c r="A5" s="695"/>
      <c r="B5" s="695"/>
      <c r="C5" s="695"/>
      <c r="D5" s="695">
        <f>'FS-Month'!D7</f>
        <v>1</v>
      </c>
      <c r="E5" s="695">
        <f>'FS-Month'!E7</f>
        <v>2</v>
      </c>
      <c r="F5" s="695">
        <f>'FS-Month'!F7</f>
        <v>3</v>
      </c>
      <c r="G5" s="695">
        <f>'FS-Month'!G7</f>
        <v>4</v>
      </c>
      <c r="H5" s="695">
        <f>'FS-Month'!H7</f>
        <v>5</v>
      </c>
      <c r="I5" s="695">
        <f>'FS-Month'!I7</f>
        <v>6</v>
      </c>
      <c r="J5" s="695">
        <f>'FS-Month'!J7</f>
        <v>7</v>
      </c>
      <c r="K5" s="695">
        <f>'FS-Month'!K7</f>
        <v>8</v>
      </c>
      <c r="L5" s="695">
        <f>'FS-Month'!L7</f>
        <v>9</v>
      </c>
      <c r="M5" s="695">
        <f>'FS-Month'!M7</f>
        <v>10</v>
      </c>
      <c r="N5" s="695">
        <f>'FS-Month'!N7</f>
        <v>11</v>
      </c>
      <c r="O5" s="695">
        <f>'FS-Month'!O7</f>
        <v>12</v>
      </c>
      <c r="P5" s="695">
        <f>'FS-Month'!P7</f>
        <v>13</v>
      </c>
      <c r="Q5" s="695">
        <f>'FS-Month'!Q7</f>
        <v>14</v>
      </c>
      <c r="R5" s="695">
        <f>'FS-Month'!R7</f>
        <v>15</v>
      </c>
      <c r="S5" s="695">
        <f>'FS-Month'!S7</f>
        <v>16</v>
      </c>
      <c r="T5" s="695">
        <f>'FS-Month'!T7</f>
        <v>17</v>
      </c>
      <c r="U5" s="695">
        <f>'FS-Month'!U7</f>
        <v>18</v>
      </c>
      <c r="V5" s="695">
        <f>'FS-Month'!V7</f>
        <v>19</v>
      </c>
      <c r="W5" s="695">
        <f>'FS-Month'!W7</f>
        <v>20</v>
      </c>
      <c r="X5" s="695">
        <f>'FS-Month'!X7</f>
        <v>21</v>
      </c>
      <c r="Y5" s="695">
        <f>'FS-Month'!Y7</f>
        <v>22</v>
      </c>
      <c r="Z5" s="695">
        <f>'FS-Month'!Z7</f>
        <v>23</v>
      </c>
      <c r="AA5" s="695">
        <f>'FS-Month'!AA7</f>
        <v>24</v>
      </c>
      <c r="AB5" s="695">
        <f>'FS-Month'!AB7</f>
        <v>25</v>
      </c>
      <c r="AC5" s="695">
        <f>'FS-Month'!AC7</f>
        <v>26</v>
      </c>
      <c r="AD5" s="695">
        <f>'FS-Month'!AD7</f>
        <v>27</v>
      </c>
      <c r="AE5" s="695">
        <f>'FS-Month'!AE7</f>
        <v>28</v>
      </c>
      <c r="AF5" s="695">
        <f>'FS-Month'!AF7</f>
        <v>29</v>
      </c>
      <c r="AG5" s="695">
        <f>'FS-Month'!AG7</f>
        <v>30</v>
      </c>
      <c r="AH5" s="695">
        <f>'FS-Month'!AH7</f>
        <v>31</v>
      </c>
      <c r="AI5" s="695">
        <f>'FS-Month'!AI7</f>
        <v>32</v>
      </c>
      <c r="AJ5" s="695">
        <f>'FS-Month'!AJ7</f>
        <v>33</v>
      </c>
      <c r="AK5" s="695">
        <f>'FS-Month'!AK7</f>
        <v>34</v>
      </c>
      <c r="AL5" s="695">
        <f>'FS-Month'!AL7</f>
        <v>35</v>
      </c>
      <c r="AM5" s="695">
        <f>'FS-Month'!AM7</f>
        <v>36</v>
      </c>
      <c r="AN5" s="695">
        <f>'FS-Month'!AN7</f>
        <v>37</v>
      </c>
      <c r="AO5" s="695">
        <f>'FS-Month'!AO7</f>
        <v>38</v>
      </c>
      <c r="AP5" s="695">
        <f>'FS-Month'!AP7</f>
        <v>39</v>
      </c>
      <c r="AQ5" s="695">
        <f>'FS-Month'!AQ7</f>
        <v>40</v>
      </c>
      <c r="AR5" s="695">
        <f>'FS-Month'!AR7</f>
        <v>41</v>
      </c>
      <c r="AS5" s="695">
        <f>'FS-Month'!AS7</f>
        <v>42</v>
      </c>
      <c r="AT5" s="695">
        <f>'FS-Month'!AT7</f>
        <v>43</v>
      </c>
      <c r="AU5" s="695">
        <f>'FS-Month'!AU7</f>
        <v>44</v>
      </c>
      <c r="AV5" s="695">
        <f>'FS-Month'!AV7</f>
        <v>45</v>
      </c>
      <c r="AW5" s="695">
        <f>'FS-Month'!AW7</f>
        <v>46</v>
      </c>
      <c r="AX5" s="695">
        <f>'FS-Month'!AX7</f>
        <v>47</v>
      </c>
      <c r="AY5" s="695">
        <f>'FS-Month'!AY7</f>
        <v>48</v>
      </c>
      <c r="AZ5" s="695">
        <f>'FS-Month'!AZ7</f>
        <v>49</v>
      </c>
      <c r="BA5" s="695">
        <f>'FS-Month'!BA7</f>
        <v>50</v>
      </c>
      <c r="BB5" s="695">
        <f>'FS-Month'!BB7</f>
        <v>51</v>
      </c>
      <c r="BC5" s="695">
        <f>'FS-Month'!BC7</f>
        <v>52</v>
      </c>
      <c r="BD5" s="695">
        <f>'FS-Month'!BD7</f>
        <v>53</v>
      </c>
      <c r="BE5" s="695">
        <f>'FS-Month'!BE7</f>
        <v>54</v>
      </c>
      <c r="BF5" s="695">
        <f>'FS-Month'!BF7</f>
        <v>55</v>
      </c>
      <c r="BG5" s="695">
        <f>'FS-Month'!BG7</f>
        <v>56</v>
      </c>
      <c r="BH5" s="695">
        <f>'FS-Month'!BH7</f>
        <v>57</v>
      </c>
      <c r="BI5" s="695">
        <f>'FS-Month'!BI7</f>
        <v>58</v>
      </c>
      <c r="BJ5" s="695">
        <f>'FS-Month'!BJ7</f>
        <v>59</v>
      </c>
      <c r="BK5" s="695">
        <f>'FS-Month'!BK7</f>
        <v>60</v>
      </c>
      <c r="BL5" s="695">
        <f>'FS-Month'!BL7</f>
        <v>61</v>
      </c>
      <c r="BM5" s="695">
        <f>'FS-Month'!BM7</f>
        <v>62</v>
      </c>
      <c r="BN5" s="695">
        <f>'FS-Month'!BN7</f>
        <v>63</v>
      </c>
      <c r="BO5" s="695">
        <f>'FS-Month'!BO7</f>
        <v>64</v>
      </c>
      <c r="BP5" s="695">
        <f>'FS-Month'!BP7</f>
        <v>65</v>
      </c>
      <c r="BQ5" s="695">
        <f>'FS-Month'!BQ7</f>
        <v>66</v>
      </c>
      <c r="BR5" s="695">
        <f>'FS-Month'!BR7</f>
        <v>67</v>
      </c>
      <c r="BS5" s="695">
        <f>'FS-Month'!BS7</f>
        <v>68</v>
      </c>
      <c r="BT5" s="695">
        <f>'FS-Month'!BT7</f>
        <v>69</v>
      </c>
      <c r="BU5" s="695">
        <f>'FS-Month'!BU7</f>
        <v>70</v>
      </c>
      <c r="BV5" s="695">
        <f>'FS-Month'!BV7</f>
        <v>71</v>
      </c>
      <c r="BW5" s="695">
        <f>'FS-Month'!BW7</f>
        <v>72</v>
      </c>
      <c r="BX5" s="695">
        <f>'FS-Month'!BX7</f>
        <v>73</v>
      </c>
      <c r="BY5" s="695">
        <f>'FS-Month'!BY7</f>
        <v>74</v>
      </c>
      <c r="BZ5" s="695">
        <f>'FS-Month'!BZ7</f>
        <v>75</v>
      </c>
      <c r="CA5" s="695">
        <f>'FS-Month'!CA7</f>
        <v>76</v>
      </c>
      <c r="CB5" s="695">
        <f>'FS-Month'!CB7</f>
        <v>77</v>
      </c>
      <c r="CC5" s="695">
        <f>'FS-Month'!CC7</f>
        <v>78</v>
      </c>
      <c r="CD5" s="695">
        <f>'FS-Month'!CD7</f>
        <v>79</v>
      </c>
      <c r="CE5" s="695">
        <f>'FS-Month'!CE7</f>
        <v>80</v>
      </c>
      <c r="CF5" s="695">
        <f>'FS-Month'!CF7</f>
        <v>81</v>
      </c>
      <c r="CG5" s="695">
        <f>'FS-Month'!CG7</f>
        <v>82</v>
      </c>
      <c r="CH5" s="695">
        <f>'FS-Month'!CH7</f>
        <v>83</v>
      </c>
      <c r="CI5" s="695">
        <f>'FS-Month'!CI7</f>
        <v>84</v>
      </c>
    </row>
    <row r="6" spans="1:87" ht="15.75" customHeight="1">
      <c r="A6" s="696"/>
      <c r="B6" s="697"/>
      <c r="C6" s="697"/>
      <c r="D6" s="698"/>
      <c r="E6" s="698"/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698"/>
      <c r="AV6" s="698"/>
      <c r="AW6" s="698"/>
      <c r="AX6" s="698"/>
      <c r="AY6" s="698"/>
      <c r="AZ6" s="698"/>
      <c r="BA6" s="698"/>
      <c r="BB6" s="698"/>
      <c r="BC6" s="698"/>
      <c r="BD6" s="698"/>
      <c r="BE6" s="698"/>
      <c r="BF6" s="698"/>
      <c r="BG6" s="698"/>
      <c r="BH6" s="698"/>
      <c r="BI6" s="698"/>
      <c r="BJ6" s="698"/>
      <c r="BK6" s="698"/>
      <c r="BL6" s="698"/>
      <c r="BM6" s="698"/>
      <c r="BN6" s="698"/>
      <c r="BO6" s="698"/>
      <c r="BP6" s="698"/>
      <c r="BQ6" s="698"/>
      <c r="BR6" s="698"/>
      <c r="BS6" s="698"/>
      <c r="BT6" s="698"/>
      <c r="BU6" s="698"/>
      <c r="BV6" s="698"/>
      <c r="BW6" s="698"/>
      <c r="BX6" s="698"/>
      <c r="BY6" s="698"/>
      <c r="BZ6" s="698"/>
      <c r="CA6" s="698"/>
      <c r="CB6" s="698"/>
      <c r="CC6" s="698"/>
      <c r="CD6" s="698"/>
      <c r="CE6" s="698"/>
      <c r="CF6" s="698"/>
      <c r="CG6" s="698"/>
      <c r="CH6" s="698"/>
      <c r="CI6" s="698"/>
    </row>
    <row r="7" spans="1:87" ht="41.25" customHeight="1">
      <c r="A7" s="699" t="s">
        <v>136</v>
      </c>
      <c r="B7" s="700"/>
      <c r="C7" s="700"/>
      <c r="D7" s="700"/>
      <c r="E7" s="700"/>
      <c r="F7" s="700"/>
      <c r="G7" s="700"/>
      <c r="H7" s="700"/>
      <c r="I7" s="700"/>
      <c r="J7" s="700"/>
      <c r="K7" s="700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0"/>
      <c r="Z7" s="700"/>
      <c r="AA7" s="700"/>
      <c r="AB7" s="700"/>
      <c r="AC7" s="700"/>
      <c r="AD7" s="700"/>
      <c r="AE7" s="700"/>
      <c r="AF7" s="700"/>
      <c r="AG7" s="700"/>
      <c r="AH7" s="700"/>
      <c r="AI7" s="700"/>
      <c r="AJ7" s="700"/>
      <c r="AK7" s="700"/>
      <c r="AL7" s="700"/>
      <c r="AM7" s="700"/>
      <c r="AN7" s="700"/>
      <c r="AO7" s="700"/>
      <c r="AP7" s="700"/>
      <c r="AQ7" s="700"/>
      <c r="AR7" s="700"/>
      <c r="AS7" s="700"/>
      <c r="AT7" s="700"/>
      <c r="AU7" s="700"/>
      <c r="AV7" s="700"/>
      <c r="AW7" s="700"/>
      <c r="AX7" s="700"/>
      <c r="AY7" s="700"/>
      <c r="AZ7" s="700"/>
      <c r="BA7" s="700"/>
      <c r="BB7" s="700"/>
      <c r="BC7" s="700"/>
      <c r="BD7" s="700"/>
      <c r="BE7" s="700"/>
      <c r="BF7" s="700"/>
      <c r="BG7" s="700"/>
      <c r="BH7" s="700"/>
      <c r="BI7" s="700"/>
      <c r="BJ7" s="700"/>
      <c r="BK7" s="700"/>
      <c r="BL7" s="700"/>
      <c r="BM7" s="700"/>
      <c r="BN7" s="700"/>
      <c r="BO7" s="700"/>
      <c r="BP7" s="700"/>
      <c r="BQ7" s="700"/>
      <c r="BR7" s="700"/>
      <c r="BS7" s="700"/>
      <c r="BT7" s="700"/>
      <c r="BU7" s="700"/>
      <c r="BV7" s="700"/>
      <c r="BW7" s="700"/>
      <c r="BX7" s="700"/>
      <c r="BY7" s="700"/>
      <c r="BZ7" s="700"/>
      <c r="CA7" s="700"/>
      <c r="CB7" s="700"/>
      <c r="CC7" s="700"/>
      <c r="CD7" s="700"/>
      <c r="CE7" s="700"/>
      <c r="CF7" s="700"/>
      <c r="CG7" s="700"/>
      <c r="CH7" s="700"/>
      <c r="CI7" s="700"/>
    </row>
    <row r="8" spans="1:87" ht="4.5" customHeight="1">
      <c r="A8" s="691"/>
      <c r="B8" s="697"/>
      <c r="C8" s="697"/>
      <c r="D8" s="691"/>
      <c r="E8" s="691"/>
      <c r="F8" s="691"/>
      <c r="G8" s="691"/>
      <c r="H8" s="691"/>
      <c r="I8" s="691"/>
      <c r="J8" s="691"/>
      <c r="K8" s="691"/>
      <c r="L8" s="691"/>
      <c r="M8" s="691"/>
      <c r="N8" s="691"/>
      <c r="O8" s="691"/>
      <c r="P8" s="691"/>
      <c r="Q8" s="691"/>
      <c r="R8" s="691"/>
      <c r="S8" s="691"/>
      <c r="T8" s="691"/>
      <c r="U8" s="691"/>
      <c r="V8" s="691"/>
      <c r="W8" s="691"/>
      <c r="X8" s="691"/>
      <c r="Y8" s="691"/>
      <c r="Z8" s="691"/>
      <c r="AA8" s="691"/>
      <c r="AB8" s="691"/>
      <c r="AC8" s="691"/>
      <c r="AD8" s="691"/>
      <c r="AE8" s="691"/>
      <c r="AF8" s="691"/>
      <c r="AG8" s="691"/>
      <c r="AH8" s="691"/>
      <c r="AI8" s="691"/>
      <c r="AJ8" s="691"/>
      <c r="AK8" s="691"/>
      <c r="AL8" s="691"/>
      <c r="AM8" s="691"/>
      <c r="AN8" s="691"/>
      <c r="AO8" s="691"/>
      <c r="AP8" s="691"/>
      <c r="AQ8" s="691"/>
      <c r="AR8" s="691"/>
      <c r="AS8" s="691"/>
      <c r="AT8" s="691"/>
      <c r="AU8" s="691"/>
      <c r="AV8" s="691"/>
      <c r="AW8" s="691"/>
      <c r="AX8" s="691"/>
      <c r="AY8" s="691"/>
      <c r="AZ8" s="691"/>
      <c r="BA8" s="691"/>
      <c r="BB8" s="691"/>
      <c r="BC8" s="691"/>
      <c r="BD8" s="691"/>
      <c r="BE8" s="691"/>
      <c r="BF8" s="691"/>
      <c r="BG8" s="691"/>
      <c r="BH8" s="691"/>
      <c r="BI8" s="691"/>
      <c r="BJ8" s="691"/>
      <c r="BK8" s="691"/>
      <c r="BL8" s="691"/>
      <c r="BM8" s="691"/>
      <c r="BN8" s="691"/>
      <c r="BO8" s="691"/>
      <c r="BP8" s="691"/>
      <c r="BQ8" s="691"/>
      <c r="BR8" s="691"/>
      <c r="BS8" s="691"/>
      <c r="BT8" s="691"/>
      <c r="BU8" s="691"/>
      <c r="BV8" s="691"/>
      <c r="BW8" s="691"/>
      <c r="BX8" s="691"/>
      <c r="BY8" s="691"/>
      <c r="BZ8" s="691"/>
      <c r="CA8" s="691"/>
      <c r="CB8" s="691"/>
      <c r="CC8" s="691"/>
      <c r="CD8" s="691"/>
      <c r="CE8" s="691"/>
      <c r="CF8" s="691"/>
      <c r="CG8" s="691"/>
      <c r="CH8" s="691"/>
      <c r="CI8" s="691"/>
    </row>
    <row r="9" spans="1:87" ht="15" customHeight="1">
      <c r="A9" s="701"/>
      <c r="B9" s="439"/>
      <c r="C9" s="439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  <c r="AO9" s="702"/>
      <c r="AP9" s="702"/>
      <c r="AQ9" s="702"/>
      <c r="AR9" s="702"/>
      <c r="AS9" s="702"/>
      <c r="AT9" s="702"/>
      <c r="AU9" s="702"/>
      <c r="AV9" s="702"/>
      <c r="AW9" s="702"/>
      <c r="AX9" s="702"/>
      <c r="AY9" s="702"/>
      <c r="AZ9" s="702"/>
      <c r="BA9" s="702"/>
      <c r="BB9" s="702"/>
      <c r="BC9" s="702"/>
      <c r="BD9" s="702"/>
      <c r="BE9" s="702"/>
      <c r="BF9" s="702"/>
      <c r="BG9" s="702"/>
      <c r="BH9" s="702"/>
      <c r="BI9" s="702"/>
      <c r="BJ9" s="702"/>
      <c r="BK9" s="702"/>
      <c r="BL9" s="702"/>
      <c r="BM9" s="702"/>
      <c r="BN9" s="702"/>
      <c r="BO9" s="702"/>
      <c r="BP9" s="702"/>
      <c r="BQ9" s="702"/>
      <c r="BR9" s="702"/>
      <c r="BS9" s="702"/>
      <c r="BT9" s="702"/>
      <c r="BU9" s="702"/>
      <c r="BV9" s="702"/>
      <c r="BW9" s="702"/>
      <c r="BX9" s="702"/>
      <c r="BY9" s="702"/>
      <c r="BZ9" s="702"/>
      <c r="CA9" s="702"/>
      <c r="CB9" s="702"/>
      <c r="CC9" s="702"/>
      <c r="CD9" s="702"/>
      <c r="CE9" s="702"/>
      <c r="CF9" s="702"/>
      <c r="CG9" s="702"/>
      <c r="CH9" s="702"/>
      <c r="CI9" s="702"/>
    </row>
    <row r="10" spans="1:87" ht="15" customHeight="1">
      <c r="A10" s="701"/>
      <c r="B10" s="439"/>
      <c r="C10" s="439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  <c r="AO10" s="702"/>
      <c r="AP10" s="702"/>
      <c r="AQ10" s="702"/>
      <c r="AR10" s="702"/>
      <c r="AS10" s="702"/>
      <c r="AT10" s="702"/>
      <c r="AU10" s="702"/>
      <c r="AV10" s="702"/>
      <c r="AW10" s="702"/>
      <c r="AX10" s="702"/>
      <c r="AY10" s="702"/>
      <c r="AZ10" s="702"/>
      <c r="BA10" s="702"/>
      <c r="BB10" s="702"/>
      <c r="BC10" s="702"/>
      <c r="BD10" s="702"/>
      <c r="BE10" s="702"/>
      <c r="BF10" s="702"/>
      <c r="BG10" s="702"/>
      <c r="BH10" s="702"/>
      <c r="BI10" s="702"/>
      <c r="BJ10" s="702"/>
      <c r="BK10" s="702"/>
      <c r="BL10" s="702"/>
      <c r="BM10" s="702"/>
      <c r="BN10" s="702"/>
      <c r="BO10" s="702"/>
      <c r="BP10" s="702"/>
      <c r="BQ10" s="702"/>
      <c r="BR10" s="702"/>
      <c r="BS10" s="702"/>
      <c r="BT10" s="702"/>
      <c r="BU10" s="702"/>
      <c r="BV10" s="702"/>
      <c r="BW10" s="702"/>
      <c r="BX10" s="702"/>
      <c r="BY10" s="702"/>
      <c r="BZ10" s="702"/>
      <c r="CA10" s="702"/>
      <c r="CB10" s="702"/>
      <c r="CC10" s="702"/>
      <c r="CD10" s="702"/>
      <c r="CE10" s="702"/>
      <c r="CF10" s="702"/>
      <c r="CG10" s="702"/>
      <c r="CH10" s="702"/>
      <c r="CI10" s="702"/>
    </row>
    <row r="11" spans="1:87" ht="15" customHeight="1">
      <c r="A11" s="701"/>
      <c r="B11" s="498"/>
      <c r="C11" s="498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  <c r="AO11" s="702"/>
      <c r="AP11" s="702"/>
      <c r="AQ11" s="702"/>
      <c r="AR11" s="702"/>
      <c r="AS11" s="702"/>
      <c r="AT11" s="702"/>
      <c r="AU11" s="702"/>
      <c r="AV11" s="702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15" customHeight="1">
      <c r="A12" s="701"/>
      <c r="B12" s="439"/>
      <c r="C12" s="439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  <c r="AO12" s="702"/>
      <c r="AP12" s="702"/>
      <c r="AQ12" s="702"/>
      <c r="AR12" s="702"/>
      <c r="AS12" s="702"/>
      <c r="AT12" s="702"/>
      <c r="AU12" s="702"/>
      <c r="AV12" s="702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15.75" customHeight="1">
      <c r="A13" s="703"/>
      <c r="B13" s="704"/>
      <c r="C13" s="704"/>
      <c r="D13" s="704"/>
      <c r="E13" s="704"/>
      <c r="F13" s="704"/>
      <c r="G13" s="704"/>
      <c r="H13" s="704"/>
      <c r="I13" s="704"/>
      <c r="J13" s="704"/>
      <c r="K13" s="704"/>
      <c r="L13" s="704"/>
      <c r="M13" s="704"/>
      <c r="N13" s="704"/>
      <c r="O13" s="704"/>
      <c r="P13" s="704"/>
      <c r="Q13" s="704"/>
      <c r="R13" s="704"/>
      <c r="S13" s="704"/>
      <c r="T13" s="704"/>
      <c r="U13" s="704"/>
      <c r="V13" s="704"/>
      <c r="W13" s="704"/>
      <c r="X13" s="704"/>
      <c r="Y13" s="704"/>
      <c r="Z13" s="704"/>
      <c r="AA13" s="704"/>
      <c r="AB13" s="704"/>
      <c r="AC13" s="704"/>
      <c r="AD13" s="704"/>
      <c r="AE13" s="704"/>
      <c r="AF13" s="704"/>
      <c r="AG13" s="704"/>
      <c r="AH13" s="704"/>
      <c r="AI13" s="704"/>
      <c r="AJ13" s="704"/>
      <c r="AK13" s="704"/>
      <c r="AL13" s="704"/>
      <c r="AM13" s="704"/>
      <c r="AN13" s="704"/>
      <c r="AO13" s="704"/>
      <c r="AP13" s="704"/>
      <c r="AQ13" s="704"/>
      <c r="AR13" s="704"/>
      <c r="AS13" s="704"/>
      <c r="AT13" s="704"/>
      <c r="AU13" s="704"/>
      <c r="AV13" s="704"/>
      <c r="AW13" s="704"/>
      <c r="AX13" s="704"/>
      <c r="AY13" s="704"/>
      <c r="AZ13" s="704"/>
      <c r="BA13" s="704"/>
      <c r="BB13" s="704"/>
      <c r="BC13" s="704"/>
      <c r="BD13" s="704"/>
      <c r="BE13" s="704"/>
      <c r="BF13" s="704"/>
      <c r="BG13" s="704"/>
      <c r="BH13" s="704"/>
      <c r="BI13" s="704"/>
      <c r="BJ13" s="704"/>
      <c r="BK13" s="704"/>
      <c r="BL13" s="704"/>
      <c r="BM13" s="704"/>
      <c r="BN13" s="704"/>
      <c r="BO13" s="704"/>
      <c r="BP13" s="704"/>
      <c r="BQ13" s="704"/>
      <c r="BR13" s="704"/>
      <c r="BS13" s="704"/>
      <c r="BT13" s="704"/>
      <c r="BU13" s="704"/>
      <c r="BV13" s="704"/>
      <c r="BW13" s="704"/>
      <c r="BX13" s="704"/>
      <c r="BY13" s="704"/>
      <c r="BZ13" s="704"/>
      <c r="CA13" s="704"/>
      <c r="CB13" s="704"/>
      <c r="CC13" s="704"/>
      <c r="CD13" s="704"/>
      <c r="CE13" s="704"/>
      <c r="CF13" s="704"/>
      <c r="CG13" s="704"/>
      <c r="CH13" s="704"/>
      <c r="CI13" s="704"/>
    </row>
    <row r="14" spans="1:87" ht="41.25" customHeight="1">
      <c r="A14" s="699" t="s">
        <v>217</v>
      </c>
      <c r="B14" s="700"/>
      <c r="C14" s="700"/>
      <c r="D14" s="700"/>
      <c r="E14" s="700"/>
      <c r="F14" s="700"/>
      <c r="G14" s="700"/>
      <c r="H14" s="700"/>
      <c r="I14" s="700"/>
      <c r="J14" s="700"/>
      <c r="K14" s="700"/>
      <c r="L14" s="700"/>
      <c r="M14" s="700"/>
      <c r="N14" s="700"/>
      <c r="O14" s="700"/>
      <c r="P14" s="700"/>
      <c r="Q14" s="700"/>
      <c r="R14" s="700"/>
      <c r="S14" s="700"/>
      <c r="T14" s="700"/>
      <c r="U14" s="700"/>
      <c r="V14" s="700"/>
      <c r="W14" s="700"/>
      <c r="X14" s="700"/>
      <c r="Y14" s="700"/>
      <c r="Z14" s="700"/>
      <c r="AA14" s="700"/>
      <c r="AB14" s="700"/>
      <c r="AC14" s="700"/>
      <c r="AD14" s="700"/>
      <c r="AE14" s="700"/>
      <c r="AF14" s="700"/>
      <c r="AG14" s="700"/>
      <c r="AH14" s="700"/>
      <c r="AI14" s="700"/>
      <c r="AJ14" s="700"/>
      <c r="AK14" s="700"/>
      <c r="AL14" s="700"/>
      <c r="AM14" s="700"/>
      <c r="AN14" s="700"/>
      <c r="AO14" s="700"/>
      <c r="AP14" s="700"/>
      <c r="AQ14" s="700"/>
      <c r="AR14" s="700"/>
      <c r="AS14" s="700"/>
      <c r="AT14" s="700"/>
      <c r="AU14" s="700"/>
      <c r="AV14" s="700"/>
      <c r="AW14" s="700"/>
      <c r="AX14" s="700"/>
      <c r="AY14" s="700"/>
      <c r="AZ14" s="700"/>
      <c r="BA14" s="700"/>
      <c r="BB14" s="700"/>
      <c r="BC14" s="700"/>
      <c r="BD14" s="700"/>
      <c r="BE14" s="700"/>
      <c r="BF14" s="700"/>
      <c r="BG14" s="700"/>
      <c r="BH14" s="700"/>
      <c r="BI14" s="700"/>
      <c r="BJ14" s="700"/>
      <c r="BK14" s="700"/>
      <c r="BL14" s="700"/>
      <c r="BM14" s="700"/>
      <c r="BN14" s="700"/>
      <c r="BO14" s="700"/>
      <c r="BP14" s="700"/>
      <c r="BQ14" s="700"/>
      <c r="BR14" s="700"/>
      <c r="BS14" s="700"/>
      <c r="BT14" s="700"/>
      <c r="BU14" s="700"/>
      <c r="BV14" s="700"/>
      <c r="BW14" s="700"/>
      <c r="BX14" s="700"/>
      <c r="BY14" s="700"/>
      <c r="BZ14" s="700"/>
      <c r="CA14" s="700"/>
      <c r="CB14" s="700"/>
      <c r="CC14" s="700"/>
      <c r="CD14" s="700"/>
      <c r="CE14" s="700"/>
      <c r="CF14" s="700"/>
      <c r="CG14" s="700"/>
      <c r="CH14" s="700"/>
      <c r="CI14" s="700"/>
    </row>
    <row r="15" spans="1:87" ht="4.5" customHeight="1">
      <c r="A15" s="691"/>
      <c r="B15" s="697"/>
      <c r="C15" s="697"/>
      <c r="D15" s="691"/>
      <c r="E15" s="691"/>
      <c r="F15" s="691"/>
      <c r="G15" s="691"/>
      <c r="H15" s="691"/>
      <c r="I15" s="691"/>
      <c r="J15" s="691"/>
      <c r="K15" s="691"/>
      <c r="L15" s="691"/>
      <c r="M15" s="691"/>
      <c r="N15" s="691"/>
      <c r="O15" s="691"/>
      <c r="P15" s="691"/>
      <c r="Q15" s="691"/>
      <c r="R15" s="691"/>
      <c r="S15" s="691"/>
      <c r="T15" s="691"/>
      <c r="U15" s="691"/>
      <c r="V15" s="691"/>
      <c r="W15" s="691"/>
      <c r="X15" s="691"/>
      <c r="Y15" s="691"/>
      <c r="Z15" s="691"/>
      <c r="AA15" s="691"/>
      <c r="AB15" s="691"/>
      <c r="AC15" s="691"/>
      <c r="AD15" s="691"/>
      <c r="AE15" s="691"/>
      <c r="AF15" s="691"/>
      <c r="AG15" s="691"/>
      <c r="AH15" s="691"/>
      <c r="AI15" s="691"/>
      <c r="AJ15" s="691"/>
      <c r="AK15" s="691"/>
      <c r="AL15" s="691"/>
      <c r="AM15" s="691"/>
      <c r="AN15" s="691"/>
      <c r="AO15" s="691"/>
      <c r="AP15" s="691"/>
      <c r="AQ15" s="691"/>
      <c r="AR15" s="691"/>
      <c r="AS15" s="691"/>
      <c r="AT15" s="691"/>
      <c r="AU15" s="691"/>
      <c r="AV15" s="691"/>
      <c r="AW15" s="691"/>
      <c r="AX15" s="691"/>
      <c r="AY15" s="691"/>
      <c r="AZ15" s="691"/>
      <c r="BA15" s="691"/>
      <c r="BB15" s="691"/>
      <c r="BC15" s="691"/>
      <c r="BD15" s="691"/>
      <c r="BE15" s="691"/>
      <c r="BF15" s="691"/>
      <c r="BG15" s="691"/>
      <c r="BH15" s="691"/>
      <c r="BI15" s="691"/>
      <c r="BJ15" s="691"/>
      <c r="BK15" s="691"/>
      <c r="BL15" s="691"/>
      <c r="BM15" s="691"/>
      <c r="BN15" s="691"/>
      <c r="BO15" s="691"/>
      <c r="BP15" s="691"/>
      <c r="BQ15" s="691"/>
      <c r="BR15" s="691"/>
      <c r="BS15" s="691"/>
      <c r="BT15" s="691"/>
      <c r="BU15" s="691"/>
      <c r="BV15" s="691"/>
      <c r="BW15" s="691"/>
      <c r="BX15" s="691"/>
      <c r="BY15" s="691"/>
      <c r="BZ15" s="691"/>
      <c r="CA15" s="691"/>
      <c r="CB15" s="691"/>
      <c r="CC15" s="691"/>
      <c r="CD15" s="691"/>
      <c r="CE15" s="691"/>
      <c r="CF15" s="691"/>
      <c r="CG15" s="691"/>
      <c r="CH15" s="691"/>
      <c r="CI15" s="691"/>
    </row>
    <row r="16" spans="1:87" ht="15.75" customHeight="1">
      <c r="A16" s="705" t="str">
        <f>A25</f>
        <v>Revenue Source 1</v>
      </c>
      <c r="B16" s="706"/>
      <c r="C16" s="706" t="str">
        <f>Settings!$C$7</f>
        <v>USD</v>
      </c>
      <c r="D16" s="517">
        <f>IF(Settings!$C$25="Yes",D40+D41,D40)</f>
        <v>0</v>
      </c>
      <c r="E16" s="517">
        <f>IF(Settings!$C$25="Yes",E40+E41,E40)</f>
        <v>0</v>
      </c>
      <c r="F16" s="517">
        <f>IF(Settings!$C$25="Yes",F40+F41,F40)</f>
        <v>0</v>
      </c>
      <c r="G16" s="517">
        <f>IF(Settings!$C$25="Yes",G40+G41,G40)</f>
        <v>0</v>
      </c>
      <c r="H16" s="517">
        <f>IF(Settings!$C$25="Yes",H40+H41,H40)</f>
        <v>0</v>
      </c>
      <c r="I16" s="517">
        <f>IF(Settings!$C$25="Yes",I40+I41,I40)</f>
        <v>0</v>
      </c>
      <c r="J16" s="517">
        <f>IF(Settings!$C$25="Yes",J40+J41,J40)</f>
        <v>0</v>
      </c>
      <c r="K16" s="517">
        <f>IF(Settings!$C$25="Yes",K40+K41,K40)</f>
        <v>0</v>
      </c>
      <c r="L16" s="517">
        <f>IF(Settings!$C$25="Yes",L40+L41,L40)</f>
        <v>0</v>
      </c>
      <c r="M16" s="517">
        <f>IF(Settings!$C$25="Yes",M40+M41,M40)</f>
        <v>0</v>
      </c>
      <c r="N16" s="517">
        <f>IF(Settings!$C$25="Yes",N40+N41,N40)</f>
        <v>0</v>
      </c>
      <c r="O16" s="517">
        <f>IF(Settings!$C$25="Yes",O40+O41,O40)</f>
        <v>0</v>
      </c>
      <c r="P16" s="517">
        <f>IF(Settings!$C$25="Yes",P40+P41,P40)</f>
        <v>0</v>
      </c>
      <c r="Q16" s="517">
        <f>IF(Settings!$C$25="Yes",Q40+Q41,Q40)</f>
        <v>0</v>
      </c>
      <c r="R16" s="517">
        <f>IF(Settings!$C$25="Yes",R40+R41,R40)</f>
        <v>0</v>
      </c>
      <c r="S16" s="517">
        <f>IF(Settings!$C$25="Yes",S40+S41,S40)</f>
        <v>0</v>
      </c>
      <c r="T16" s="517">
        <f>IF(Settings!$C$25="Yes",T40+T41,T40)</f>
        <v>0</v>
      </c>
      <c r="U16" s="517">
        <f>IF(Settings!$C$25="Yes",U40+U41,U40)</f>
        <v>0</v>
      </c>
      <c r="V16" s="517">
        <f>IF(Settings!$C$25="Yes",V40+V41,V40)</f>
        <v>0</v>
      </c>
      <c r="W16" s="517">
        <f>IF(Settings!$C$25="Yes",W40+W41,W40)</f>
        <v>0</v>
      </c>
      <c r="X16" s="517">
        <f>IF(Settings!$C$25="Yes",X40+X41,X40)</f>
        <v>0</v>
      </c>
      <c r="Y16" s="517">
        <f>IF(Settings!$C$25="Yes",Y40+Y41,Y40)</f>
        <v>0</v>
      </c>
      <c r="Z16" s="517">
        <f>IF(Settings!$C$25="Yes",Z40+Z41,Z40)</f>
        <v>0</v>
      </c>
      <c r="AA16" s="517">
        <f>IF(Settings!$C$25="Yes",AA40+AA41,AA40)</f>
        <v>0</v>
      </c>
      <c r="AB16" s="517">
        <f>IF(Settings!$C$25="Yes",AB40+AB41,AB40)</f>
        <v>0</v>
      </c>
      <c r="AC16" s="517">
        <f>IF(Settings!$C$25="Yes",AC40+AC41,AC40)</f>
        <v>0</v>
      </c>
      <c r="AD16" s="517">
        <f>IF(Settings!$C$25="Yes",AD40+AD41,AD40)</f>
        <v>0</v>
      </c>
      <c r="AE16" s="517">
        <f>IF(Settings!$C$25="Yes",AE40+AE41,AE40)</f>
        <v>0</v>
      </c>
      <c r="AF16" s="517">
        <f>IF(Settings!$C$25="Yes",AF40+AF41,AF40)</f>
        <v>0</v>
      </c>
      <c r="AG16" s="517">
        <f>IF(Settings!$C$25="Yes",AG40+AG41,AG40)</f>
        <v>0</v>
      </c>
      <c r="AH16" s="517">
        <f>IF(Settings!$C$25="Yes",AH40+AH41,AH40)</f>
        <v>0</v>
      </c>
      <c r="AI16" s="517">
        <f>IF(Settings!$C$25="Yes",AI40+AI41,AI40)</f>
        <v>0</v>
      </c>
      <c r="AJ16" s="517">
        <f>IF(Settings!$C$25="Yes",AJ40+AJ41,AJ40)</f>
        <v>0</v>
      </c>
      <c r="AK16" s="517">
        <f>IF(Settings!$C$25="Yes",AK40+AK41,AK40)</f>
        <v>0</v>
      </c>
      <c r="AL16" s="517">
        <f>IF(Settings!$C$25="Yes",AL40+AL41,AL40)</f>
        <v>0</v>
      </c>
      <c r="AM16" s="517">
        <f>IF(Settings!$C$25="Yes",AM40+AM41,AM40)</f>
        <v>0</v>
      </c>
      <c r="AN16" s="517">
        <f>IF(Settings!$C$25="Yes",AN40+AN41,AN40)</f>
        <v>0</v>
      </c>
      <c r="AO16" s="517">
        <f>IF(Settings!$C$25="Yes",AO40+AO41,AO40)</f>
        <v>0</v>
      </c>
      <c r="AP16" s="517">
        <f>IF(Settings!$C$25="Yes",AP40+AP41,AP40)</f>
        <v>0</v>
      </c>
      <c r="AQ16" s="517">
        <f>IF(Settings!$C$25="Yes",AQ40+AQ41,AQ40)</f>
        <v>0</v>
      </c>
      <c r="AR16" s="517">
        <f>IF(Settings!$C$25="Yes",AR40+AR41,AR40)</f>
        <v>0</v>
      </c>
      <c r="AS16" s="517">
        <f>IF(Settings!$C$25="Yes",AS40+AS41,AS40)</f>
        <v>0</v>
      </c>
      <c r="AT16" s="517">
        <f>IF(Settings!$C$25="Yes",AT40+AT41,AT40)</f>
        <v>0</v>
      </c>
      <c r="AU16" s="517">
        <f>IF(Settings!$C$25="Yes",AU40+AU41,AU40)</f>
        <v>0</v>
      </c>
      <c r="AV16" s="517">
        <f>IF(Settings!$C$25="Yes",AV40+AV41,AV40)</f>
        <v>0</v>
      </c>
      <c r="AW16" s="517">
        <f>IF(Settings!$C$25="Yes",AW40+AW41,AW40)</f>
        <v>0</v>
      </c>
      <c r="AX16" s="517">
        <f>IF(Settings!$C$25="Yes",AX40+AX41,AX40)</f>
        <v>0</v>
      </c>
      <c r="AY16" s="517">
        <f>IF(Settings!$C$25="Yes",AY40+AY41,AY40)</f>
        <v>0</v>
      </c>
      <c r="AZ16" s="517">
        <f>IF(Settings!$C$25="Yes",AZ40+AZ41,AZ40)</f>
        <v>0</v>
      </c>
      <c r="BA16" s="517">
        <f>IF(Settings!$C$25="Yes",BA40+BA41,BA40)</f>
        <v>0</v>
      </c>
      <c r="BB16" s="517">
        <f>IF(Settings!$C$25="Yes",BB40+BB41,BB40)</f>
        <v>0</v>
      </c>
      <c r="BC16" s="517">
        <f>IF(Settings!$C$25="Yes",BC40+BC41,BC40)</f>
        <v>0</v>
      </c>
      <c r="BD16" s="517">
        <f>IF(Settings!$C$25="Yes",BD40+BD41,BD40)</f>
        <v>0</v>
      </c>
      <c r="BE16" s="517">
        <f>IF(Settings!$C$25="Yes",BE40+BE41,BE40)</f>
        <v>0</v>
      </c>
      <c r="BF16" s="517">
        <f>IF(Settings!$C$25="Yes",BF40+BF41,BF40)</f>
        <v>0</v>
      </c>
      <c r="BG16" s="517">
        <f>IF(Settings!$C$25="Yes",BG40+BG41,BG40)</f>
        <v>0</v>
      </c>
      <c r="BH16" s="517">
        <f>IF(Settings!$C$25="Yes",BH40+BH41,BH40)</f>
        <v>0</v>
      </c>
      <c r="BI16" s="517">
        <f>IF(Settings!$C$25="Yes",BI40+BI41,BI40)</f>
        <v>0</v>
      </c>
      <c r="BJ16" s="517">
        <f>IF(Settings!$C$25="Yes",BJ40+BJ41,BJ40)</f>
        <v>0</v>
      </c>
      <c r="BK16" s="517">
        <f>IF(Settings!$C$25="Yes",BK40+BK41,BK40)</f>
        <v>0</v>
      </c>
      <c r="BL16" s="517">
        <f>IF(Settings!$C$25="Yes",BL40+BL41,BL40)</f>
        <v>0</v>
      </c>
      <c r="BM16" s="517">
        <f>IF(Settings!$C$25="Yes",BM40+BM41,BM40)</f>
        <v>0</v>
      </c>
      <c r="BN16" s="517">
        <f>IF(Settings!$C$25="Yes",BN40+BN41,BN40)</f>
        <v>0</v>
      </c>
      <c r="BO16" s="517">
        <f>IF(Settings!$C$25="Yes",BO40+BO41,BO40)</f>
        <v>0</v>
      </c>
      <c r="BP16" s="517">
        <f>IF(Settings!$C$25="Yes",BP40+BP41,BP40)</f>
        <v>0</v>
      </c>
      <c r="BQ16" s="517">
        <f>IF(Settings!$C$25="Yes",BQ40+BQ41,BQ40)</f>
        <v>0</v>
      </c>
      <c r="BR16" s="517">
        <f>IF(Settings!$C$25="Yes",BR40+BR41,BR40)</f>
        <v>0</v>
      </c>
      <c r="BS16" s="517">
        <f>IF(Settings!$C$25="Yes",BS40+BS41,BS40)</f>
        <v>0</v>
      </c>
      <c r="BT16" s="517">
        <f>IF(Settings!$C$25="Yes",BT40+BT41,BT40)</f>
        <v>0</v>
      </c>
      <c r="BU16" s="517">
        <f>IF(Settings!$C$25="Yes",BU40+BU41,BU40)</f>
        <v>0</v>
      </c>
      <c r="BV16" s="517">
        <f>IF(Settings!$C$25="Yes",BV40+BV41,BV40)</f>
        <v>0</v>
      </c>
      <c r="BW16" s="517">
        <f>IF(Settings!$C$25="Yes",BW40+BW41,BW40)</f>
        <v>0</v>
      </c>
      <c r="BX16" s="517">
        <f>IF(Settings!$C$25="Yes",BX40+BX41,BX40)</f>
        <v>0</v>
      </c>
      <c r="BY16" s="517">
        <f>IF(Settings!$C$25="Yes",BY40+BY41,BY40)</f>
        <v>0</v>
      </c>
      <c r="BZ16" s="517">
        <f>IF(Settings!$C$25="Yes",BZ40+BZ41,BZ40)</f>
        <v>0</v>
      </c>
      <c r="CA16" s="517">
        <f>IF(Settings!$C$25="Yes",CA40+CA41,CA40)</f>
        <v>0</v>
      </c>
      <c r="CB16" s="517">
        <f>IF(Settings!$C$25="Yes",CB40+CB41,CB40)</f>
        <v>0</v>
      </c>
      <c r="CC16" s="517">
        <f>IF(Settings!$C$25="Yes",CC40+CC41,CC40)</f>
        <v>0</v>
      </c>
      <c r="CD16" s="517">
        <f>IF(Settings!$C$25="Yes",CD40+CD41,CD40)</f>
        <v>0</v>
      </c>
      <c r="CE16" s="517">
        <f>IF(Settings!$C$25="Yes",CE40+CE41,CE40)</f>
        <v>0</v>
      </c>
      <c r="CF16" s="517">
        <f>IF(Settings!$C$25="Yes",CF40+CF41,CF40)</f>
        <v>0</v>
      </c>
      <c r="CG16" s="517">
        <f>IF(Settings!$C$25="Yes",CG40+CG41,CG40)</f>
        <v>0</v>
      </c>
      <c r="CH16" s="517">
        <f>IF(Settings!$C$25="Yes",CH40+CH41,CH40)</f>
        <v>0</v>
      </c>
      <c r="CI16" s="517">
        <f>IF(Settings!$C$25="Yes",CI40+CI41,CI40)</f>
        <v>0</v>
      </c>
    </row>
    <row r="17" spans="1:87" ht="15.75" customHeight="1">
      <c r="A17" s="705" t="str">
        <f>A44</f>
        <v>Revenue Source 2</v>
      </c>
      <c r="B17" s="706"/>
      <c r="C17" s="706" t="str">
        <f>Settings!$C$7</f>
        <v>USD</v>
      </c>
      <c r="D17" s="517">
        <f>IF(Settings!$C$25="Yes",D52+D53,D52)</f>
        <v>0</v>
      </c>
      <c r="E17" s="517">
        <f>IF(Settings!$C$25="Yes",E52+E53,E52)</f>
        <v>0</v>
      </c>
      <c r="F17" s="517">
        <f>IF(Settings!$C$25="Yes",F52+F53,F52)</f>
        <v>0</v>
      </c>
      <c r="G17" s="517">
        <f>IF(Settings!$C$25="Yes",G52+G53,G52)</f>
        <v>0</v>
      </c>
      <c r="H17" s="517">
        <f>IF(Settings!$C$25="Yes",H52+H53,H52)</f>
        <v>0</v>
      </c>
      <c r="I17" s="517">
        <f>IF(Settings!$C$25="Yes",I52+I53,I52)</f>
        <v>0</v>
      </c>
      <c r="J17" s="517">
        <f>IF(Settings!$C$25="Yes",J52+J53,J52)</f>
        <v>0</v>
      </c>
      <c r="K17" s="517">
        <f>IF(Settings!$C$25="Yes",K52+K53,K52)</f>
        <v>0</v>
      </c>
      <c r="L17" s="517">
        <f>IF(Settings!$C$25="Yes",L52+L53,L52)</f>
        <v>0</v>
      </c>
      <c r="M17" s="517">
        <f>IF(Settings!$C$25="Yes",M52+M53,M52)</f>
        <v>0</v>
      </c>
      <c r="N17" s="517">
        <f>IF(Settings!$C$25="Yes",N52+N53,N52)</f>
        <v>0</v>
      </c>
      <c r="O17" s="517">
        <f>IF(Settings!$C$25="Yes",O52+O53,O52)</f>
        <v>0</v>
      </c>
      <c r="P17" s="517">
        <f>IF(Settings!$C$25="Yes",P52+P53,P52)</f>
        <v>0</v>
      </c>
      <c r="Q17" s="517">
        <f>IF(Settings!$C$25="Yes",Q52+Q53,Q52)</f>
        <v>0</v>
      </c>
      <c r="R17" s="517">
        <f>IF(Settings!$C$25="Yes",R52+R53,R52)</f>
        <v>0</v>
      </c>
      <c r="S17" s="517">
        <f>IF(Settings!$C$25="Yes",S52+S53,S52)</f>
        <v>0</v>
      </c>
      <c r="T17" s="517">
        <f>IF(Settings!$C$25="Yes",T52+T53,T52)</f>
        <v>0</v>
      </c>
      <c r="U17" s="517">
        <f>IF(Settings!$C$25="Yes",U52+U53,U52)</f>
        <v>0</v>
      </c>
      <c r="V17" s="517">
        <f>IF(Settings!$C$25="Yes",V52+V53,V52)</f>
        <v>0</v>
      </c>
      <c r="W17" s="517">
        <f>IF(Settings!$C$25="Yes",W52+W53,W52)</f>
        <v>0</v>
      </c>
      <c r="X17" s="517">
        <f>IF(Settings!$C$25="Yes",X52+X53,X52)</f>
        <v>0</v>
      </c>
      <c r="Y17" s="517">
        <f>IF(Settings!$C$25="Yes",Y52+Y53,Y52)</f>
        <v>0</v>
      </c>
      <c r="Z17" s="517">
        <f>IF(Settings!$C$25="Yes",Z52+Z53,Z52)</f>
        <v>0</v>
      </c>
      <c r="AA17" s="517">
        <f>IF(Settings!$C$25="Yes",AA52+AA53,AA52)</f>
        <v>0</v>
      </c>
      <c r="AB17" s="517">
        <f>IF(Settings!$C$25="Yes",AB52+AB53,AB52)</f>
        <v>0</v>
      </c>
      <c r="AC17" s="517">
        <f>IF(Settings!$C$25="Yes",AC52+AC53,AC52)</f>
        <v>0</v>
      </c>
      <c r="AD17" s="517">
        <f>IF(Settings!$C$25="Yes",AD52+AD53,AD52)</f>
        <v>0</v>
      </c>
      <c r="AE17" s="517">
        <f>IF(Settings!$C$25="Yes",AE52+AE53,AE52)</f>
        <v>0</v>
      </c>
      <c r="AF17" s="517">
        <f>IF(Settings!$C$25="Yes",AF52+AF53,AF52)</f>
        <v>0</v>
      </c>
      <c r="AG17" s="517">
        <f>IF(Settings!$C$25="Yes",AG52+AG53,AG52)</f>
        <v>0</v>
      </c>
      <c r="AH17" s="517">
        <f>IF(Settings!$C$25="Yes",AH52+AH53,AH52)</f>
        <v>0</v>
      </c>
      <c r="AI17" s="517">
        <f>IF(Settings!$C$25="Yes",AI52+AI53,AI52)</f>
        <v>0</v>
      </c>
      <c r="AJ17" s="517">
        <f>IF(Settings!$C$25="Yes",AJ52+AJ53,AJ52)</f>
        <v>0</v>
      </c>
      <c r="AK17" s="517">
        <f>IF(Settings!$C$25="Yes",AK52+AK53,AK52)</f>
        <v>0</v>
      </c>
      <c r="AL17" s="517">
        <f>IF(Settings!$C$25="Yes",AL52+AL53,AL52)</f>
        <v>0</v>
      </c>
      <c r="AM17" s="517">
        <f>IF(Settings!$C$25="Yes",AM52+AM53,AM52)</f>
        <v>0</v>
      </c>
      <c r="AN17" s="517">
        <f>IF(Settings!$C$25="Yes",AN52+AN53,AN52)</f>
        <v>0</v>
      </c>
      <c r="AO17" s="517">
        <f>IF(Settings!$C$25="Yes",AO52+AO53,AO52)</f>
        <v>0</v>
      </c>
      <c r="AP17" s="517">
        <f>IF(Settings!$C$25="Yes",AP52+AP53,AP52)</f>
        <v>0</v>
      </c>
      <c r="AQ17" s="517">
        <f>IF(Settings!$C$25="Yes",AQ52+AQ53,AQ52)</f>
        <v>0</v>
      </c>
      <c r="AR17" s="517">
        <f>IF(Settings!$C$25="Yes",AR52+AR53,AR52)</f>
        <v>0</v>
      </c>
      <c r="AS17" s="517">
        <f>IF(Settings!$C$25="Yes",AS52+AS53,AS52)</f>
        <v>0</v>
      </c>
      <c r="AT17" s="517">
        <f>IF(Settings!$C$25="Yes",AT52+AT53,AT52)</f>
        <v>0</v>
      </c>
      <c r="AU17" s="517">
        <f>IF(Settings!$C$25="Yes",AU52+AU53,AU52)</f>
        <v>0</v>
      </c>
      <c r="AV17" s="517">
        <f>IF(Settings!$C$25="Yes",AV52+AV53,AV52)</f>
        <v>0</v>
      </c>
      <c r="AW17" s="517">
        <f>IF(Settings!$C$25="Yes",AW52+AW53,AW52)</f>
        <v>0</v>
      </c>
      <c r="AX17" s="517">
        <f>IF(Settings!$C$25="Yes",AX52+AX53,AX52)</f>
        <v>0</v>
      </c>
      <c r="AY17" s="517">
        <f>IF(Settings!$C$25="Yes",AY52+AY53,AY52)</f>
        <v>0</v>
      </c>
      <c r="AZ17" s="517">
        <f>IF(Settings!$C$25="Yes",AZ52+AZ53,AZ52)</f>
        <v>0</v>
      </c>
      <c r="BA17" s="517">
        <f>IF(Settings!$C$25="Yes",BA52+BA53,BA52)</f>
        <v>0</v>
      </c>
      <c r="BB17" s="517">
        <f>IF(Settings!$C$25="Yes",BB52+BB53,BB52)</f>
        <v>0</v>
      </c>
      <c r="BC17" s="517">
        <f>IF(Settings!$C$25="Yes",BC52+BC53,BC52)</f>
        <v>0</v>
      </c>
      <c r="BD17" s="517">
        <f>IF(Settings!$C$25="Yes",BD52+BD53,BD52)</f>
        <v>0</v>
      </c>
      <c r="BE17" s="517">
        <f>IF(Settings!$C$25="Yes",BE52+BE53,BE52)</f>
        <v>0</v>
      </c>
      <c r="BF17" s="517">
        <f>IF(Settings!$C$25="Yes",BF52+BF53,BF52)</f>
        <v>0</v>
      </c>
      <c r="BG17" s="517">
        <f>IF(Settings!$C$25="Yes",BG52+BG53,BG52)</f>
        <v>0</v>
      </c>
      <c r="BH17" s="517">
        <f>IF(Settings!$C$25="Yes",BH52+BH53,BH52)</f>
        <v>0</v>
      </c>
      <c r="BI17" s="517">
        <f>IF(Settings!$C$25="Yes",BI52+BI53,BI52)</f>
        <v>0</v>
      </c>
      <c r="BJ17" s="517">
        <f>IF(Settings!$C$25="Yes",BJ52+BJ53,BJ52)</f>
        <v>0</v>
      </c>
      <c r="BK17" s="517">
        <f>IF(Settings!$C$25="Yes",BK52+BK53,BK52)</f>
        <v>0</v>
      </c>
      <c r="BL17" s="517">
        <f>IF(Settings!$C$25="Yes",BL52+BL53,BL52)</f>
        <v>0</v>
      </c>
      <c r="BM17" s="517">
        <f>IF(Settings!$C$25="Yes",BM52+BM53,BM52)</f>
        <v>0</v>
      </c>
      <c r="BN17" s="517">
        <f>IF(Settings!$C$25="Yes",BN52+BN53,BN52)</f>
        <v>0</v>
      </c>
      <c r="BO17" s="517">
        <f>IF(Settings!$C$25="Yes",BO52+BO53,BO52)</f>
        <v>0</v>
      </c>
      <c r="BP17" s="517">
        <f>IF(Settings!$C$25="Yes",BP52+BP53,BP52)</f>
        <v>0</v>
      </c>
      <c r="BQ17" s="517">
        <f>IF(Settings!$C$25="Yes",BQ52+BQ53,BQ52)</f>
        <v>0</v>
      </c>
      <c r="BR17" s="517">
        <f>IF(Settings!$C$25="Yes",BR52+BR53,BR52)</f>
        <v>0</v>
      </c>
      <c r="BS17" s="517">
        <f>IF(Settings!$C$25="Yes",BS52+BS53,BS52)</f>
        <v>0</v>
      </c>
      <c r="BT17" s="517">
        <f>IF(Settings!$C$25="Yes",BT52+BT53,BT52)</f>
        <v>0</v>
      </c>
      <c r="BU17" s="517">
        <f>IF(Settings!$C$25="Yes",BU52+BU53,BU52)</f>
        <v>0</v>
      </c>
      <c r="BV17" s="517">
        <f>IF(Settings!$C$25="Yes",BV52+BV53,BV52)</f>
        <v>0</v>
      </c>
      <c r="BW17" s="517">
        <f>IF(Settings!$C$25="Yes",BW52+BW53,BW52)</f>
        <v>0</v>
      </c>
      <c r="BX17" s="517">
        <f>IF(Settings!$C$25="Yes",BX52+BX53,BX52)</f>
        <v>0</v>
      </c>
      <c r="BY17" s="517">
        <f>IF(Settings!$C$25="Yes",BY52+BY53,BY52)</f>
        <v>0</v>
      </c>
      <c r="BZ17" s="517">
        <f>IF(Settings!$C$25="Yes",BZ52+BZ53,BZ52)</f>
        <v>0</v>
      </c>
      <c r="CA17" s="517">
        <f>IF(Settings!$C$25="Yes",CA52+CA53,CA52)</f>
        <v>0</v>
      </c>
      <c r="CB17" s="517">
        <f>IF(Settings!$C$25="Yes",CB52+CB53,CB52)</f>
        <v>0</v>
      </c>
      <c r="CC17" s="517">
        <f>IF(Settings!$C$25="Yes",CC52+CC53,CC52)</f>
        <v>0</v>
      </c>
      <c r="CD17" s="517">
        <f>IF(Settings!$C$25="Yes",CD52+CD53,CD52)</f>
        <v>0</v>
      </c>
      <c r="CE17" s="517">
        <f>IF(Settings!$C$25="Yes",CE52+CE53,CE52)</f>
        <v>0</v>
      </c>
      <c r="CF17" s="517">
        <f>IF(Settings!$C$25="Yes",CF52+CF53,CF52)</f>
        <v>0</v>
      </c>
      <c r="CG17" s="517">
        <f>IF(Settings!$C$25="Yes",CG52+CG53,CG52)</f>
        <v>0</v>
      </c>
      <c r="CH17" s="517">
        <f>IF(Settings!$C$25="Yes",CH52+CH53,CH52)</f>
        <v>0</v>
      </c>
      <c r="CI17" s="517">
        <f>IF(Settings!$C$25="Yes",CI52+CI53,CI52)</f>
        <v>0</v>
      </c>
    </row>
    <row r="18" spans="1:87" ht="15.75" customHeight="1">
      <c r="A18" s="705" t="str">
        <f>A56</f>
        <v>Revenue Source 3</v>
      </c>
      <c r="B18" s="706"/>
      <c r="C18" s="706" t="str">
        <f>Settings!$C$7</f>
        <v>USD</v>
      </c>
      <c r="D18" s="517">
        <f>IF(Settings!$C$25="Yes",D67+D68,D67)</f>
        <v>0</v>
      </c>
      <c r="E18" s="517">
        <f>IF(Settings!$C$25="Yes",E67+E68,E67)</f>
        <v>0</v>
      </c>
      <c r="F18" s="517">
        <f>IF(Settings!$C$25="Yes",F67+F68,F67)</f>
        <v>0</v>
      </c>
      <c r="G18" s="517">
        <f>IF(Settings!$C$25="Yes",G67+G68,G67)</f>
        <v>0</v>
      </c>
      <c r="H18" s="517">
        <f>IF(Settings!$C$25="Yes",H67+H68,H67)</f>
        <v>0</v>
      </c>
      <c r="I18" s="517">
        <f>IF(Settings!$C$25="Yes",I67+I68,I67)</f>
        <v>0</v>
      </c>
      <c r="J18" s="517">
        <f>IF(Settings!$C$25="Yes",J67+J68,J67)</f>
        <v>0</v>
      </c>
      <c r="K18" s="517">
        <f>IF(Settings!$C$25="Yes",K67+K68,K67)</f>
        <v>0</v>
      </c>
      <c r="L18" s="517">
        <f>IF(Settings!$C$25="Yes",L67+L68,L67)</f>
        <v>0</v>
      </c>
      <c r="M18" s="517">
        <f>IF(Settings!$C$25="Yes",M67+M68,M67)</f>
        <v>0</v>
      </c>
      <c r="N18" s="517">
        <f>IF(Settings!$C$25="Yes",N67+N68,N67)</f>
        <v>0</v>
      </c>
      <c r="O18" s="517">
        <f>IF(Settings!$C$25="Yes",O67+O68,O67)</f>
        <v>0</v>
      </c>
      <c r="P18" s="517">
        <f>IF(Settings!$C$25="Yes",P67+P68,P67)</f>
        <v>0</v>
      </c>
      <c r="Q18" s="517">
        <f>IF(Settings!$C$25="Yes",Q67+Q68,Q67)</f>
        <v>0</v>
      </c>
      <c r="R18" s="517">
        <f>IF(Settings!$C$25="Yes",R67+R68,R67)</f>
        <v>0</v>
      </c>
      <c r="S18" s="517">
        <f>IF(Settings!$C$25="Yes",S67+S68,S67)</f>
        <v>0</v>
      </c>
      <c r="T18" s="517">
        <f>IF(Settings!$C$25="Yes",T67+T68,T67)</f>
        <v>0</v>
      </c>
      <c r="U18" s="517">
        <f>IF(Settings!$C$25="Yes",U67+U68,U67)</f>
        <v>0</v>
      </c>
      <c r="V18" s="517">
        <f>IF(Settings!$C$25="Yes",V67+V68,V67)</f>
        <v>0</v>
      </c>
      <c r="W18" s="517">
        <f>IF(Settings!$C$25="Yes",W67+W68,W67)</f>
        <v>0</v>
      </c>
      <c r="X18" s="517">
        <f>IF(Settings!$C$25="Yes",X67+X68,X67)</f>
        <v>0</v>
      </c>
      <c r="Y18" s="517">
        <f>IF(Settings!$C$25="Yes",Y67+Y68,Y67)</f>
        <v>0</v>
      </c>
      <c r="Z18" s="517">
        <f>IF(Settings!$C$25="Yes",Z67+Z68,Z67)</f>
        <v>0</v>
      </c>
      <c r="AA18" s="517">
        <f>IF(Settings!$C$25="Yes",AA67+AA68,AA67)</f>
        <v>0</v>
      </c>
      <c r="AB18" s="517">
        <f>IF(Settings!$C$25="Yes",AB67+AB68,AB67)</f>
        <v>0</v>
      </c>
      <c r="AC18" s="517">
        <f>IF(Settings!$C$25="Yes",AC67+AC68,AC67)</f>
        <v>0</v>
      </c>
      <c r="AD18" s="517">
        <f>IF(Settings!$C$25="Yes",AD67+AD68,AD67)</f>
        <v>0</v>
      </c>
      <c r="AE18" s="517">
        <f>IF(Settings!$C$25="Yes",AE67+AE68,AE67)</f>
        <v>0</v>
      </c>
      <c r="AF18" s="517">
        <f>IF(Settings!$C$25="Yes",AF67+AF68,AF67)</f>
        <v>0</v>
      </c>
      <c r="AG18" s="517">
        <f>IF(Settings!$C$25="Yes",AG67+AG68,AG67)</f>
        <v>0</v>
      </c>
      <c r="AH18" s="517">
        <f>IF(Settings!$C$25="Yes",AH67+AH68,AH67)</f>
        <v>0</v>
      </c>
      <c r="AI18" s="517">
        <f>IF(Settings!$C$25="Yes",AI67+AI68,AI67)</f>
        <v>0</v>
      </c>
      <c r="AJ18" s="517">
        <f>IF(Settings!$C$25="Yes",AJ67+AJ68,AJ67)</f>
        <v>0</v>
      </c>
      <c r="AK18" s="517">
        <f>IF(Settings!$C$25="Yes",AK67+AK68,AK67)</f>
        <v>0</v>
      </c>
      <c r="AL18" s="517">
        <f>IF(Settings!$C$25="Yes",AL67+AL68,AL67)</f>
        <v>0</v>
      </c>
      <c r="AM18" s="517">
        <f>IF(Settings!$C$25="Yes",AM67+AM68,AM67)</f>
        <v>0</v>
      </c>
      <c r="AN18" s="517">
        <f>IF(Settings!$C$25="Yes",AN67+AN68,AN67)</f>
        <v>0</v>
      </c>
      <c r="AO18" s="517">
        <f>IF(Settings!$C$25="Yes",AO67+AO68,AO67)</f>
        <v>0</v>
      </c>
      <c r="AP18" s="517">
        <f>IF(Settings!$C$25="Yes",AP67+AP68,AP67)</f>
        <v>0</v>
      </c>
      <c r="AQ18" s="517">
        <f>IF(Settings!$C$25="Yes",AQ67+AQ68,AQ67)</f>
        <v>0</v>
      </c>
      <c r="AR18" s="517">
        <f>IF(Settings!$C$25="Yes",AR67+AR68,AR67)</f>
        <v>0</v>
      </c>
      <c r="AS18" s="517">
        <f>IF(Settings!$C$25="Yes",AS67+AS68,AS67)</f>
        <v>0</v>
      </c>
      <c r="AT18" s="517">
        <f>IF(Settings!$C$25="Yes",AT67+AT68,AT67)</f>
        <v>0</v>
      </c>
      <c r="AU18" s="517">
        <f>IF(Settings!$C$25="Yes",AU67+AU68,AU67)</f>
        <v>0</v>
      </c>
      <c r="AV18" s="517">
        <f>IF(Settings!$C$25="Yes",AV67+AV68,AV67)</f>
        <v>0</v>
      </c>
      <c r="AW18" s="517">
        <f>IF(Settings!$C$25="Yes",AW67+AW68,AW67)</f>
        <v>0</v>
      </c>
      <c r="AX18" s="517">
        <f>IF(Settings!$C$25="Yes",AX67+AX68,AX67)</f>
        <v>0</v>
      </c>
      <c r="AY18" s="517">
        <f>IF(Settings!$C$25="Yes",AY67+AY68,AY67)</f>
        <v>0</v>
      </c>
      <c r="AZ18" s="517">
        <f>IF(Settings!$C$25="Yes",AZ67+AZ68,AZ67)</f>
        <v>0</v>
      </c>
      <c r="BA18" s="517">
        <f>IF(Settings!$C$25="Yes",BA67+BA68,BA67)</f>
        <v>0</v>
      </c>
      <c r="BB18" s="517">
        <f>IF(Settings!$C$25="Yes",BB67+BB68,BB67)</f>
        <v>0</v>
      </c>
      <c r="BC18" s="517">
        <f>IF(Settings!$C$25="Yes",BC67+BC68,BC67)</f>
        <v>0</v>
      </c>
      <c r="BD18" s="517">
        <f>IF(Settings!$C$25="Yes",BD67+BD68,BD67)</f>
        <v>0</v>
      </c>
      <c r="BE18" s="517">
        <f>IF(Settings!$C$25="Yes",BE67+BE68,BE67)</f>
        <v>0</v>
      </c>
      <c r="BF18" s="517">
        <f>IF(Settings!$C$25="Yes",BF67+BF68,BF67)</f>
        <v>0</v>
      </c>
      <c r="BG18" s="517">
        <f>IF(Settings!$C$25="Yes",BG67+BG68,BG67)</f>
        <v>0</v>
      </c>
      <c r="BH18" s="517">
        <f>IF(Settings!$C$25="Yes",BH67+BH68,BH67)</f>
        <v>0</v>
      </c>
      <c r="BI18" s="517">
        <f>IF(Settings!$C$25="Yes",BI67+BI68,BI67)</f>
        <v>0</v>
      </c>
      <c r="BJ18" s="517">
        <f>IF(Settings!$C$25="Yes",BJ67+BJ68,BJ67)</f>
        <v>0</v>
      </c>
      <c r="BK18" s="517">
        <f>IF(Settings!$C$25="Yes",BK67+BK68,BK67)</f>
        <v>0</v>
      </c>
      <c r="BL18" s="517">
        <f>IF(Settings!$C$25="Yes",BL67+BL68,BL67)</f>
        <v>0</v>
      </c>
      <c r="BM18" s="517">
        <f>IF(Settings!$C$25="Yes",BM67+BM68,BM67)</f>
        <v>0</v>
      </c>
      <c r="BN18" s="517">
        <f>IF(Settings!$C$25="Yes",BN67+BN68,BN67)</f>
        <v>0</v>
      </c>
      <c r="BO18" s="517">
        <f>IF(Settings!$C$25="Yes",BO67+BO68,BO67)</f>
        <v>0</v>
      </c>
      <c r="BP18" s="517">
        <f>IF(Settings!$C$25="Yes",BP67+BP68,BP67)</f>
        <v>0</v>
      </c>
      <c r="BQ18" s="517">
        <f>IF(Settings!$C$25="Yes",BQ67+BQ68,BQ67)</f>
        <v>0</v>
      </c>
      <c r="BR18" s="517">
        <f>IF(Settings!$C$25="Yes",BR67+BR68,BR67)</f>
        <v>0</v>
      </c>
      <c r="BS18" s="517">
        <f>IF(Settings!$C$25="Yes",BS67+BS68,BS67)</f>
        <v>0</v>
      </c>
      <c r="BT18" s="517">
        <f>IF(Settings!$C$25="Yes",BT67+BT68,BT67)</f>
        <v>0</v>
      </c>
      <c r="BU18" s="517">
        <f>IF(Settings!$C$25="Yes",BU67+BU68,BU67)</f>
        <v>0</v>
      </c>
      <c r="BV18" s="517">
        <f>IF(Settings!$C$25="Yes",BV67+BV68,BV67)</f>
        <v>0</v>
      </c>
      <c r="BW18" s="517">
        <f>IF(Settings!$C$25="Yes",BW67+BW68,BW67)</f>
        <v>0</v>
      </c>
      <c r="BX18" s="517">
        <f>IF(Settings!$C$25="Yes",BX67+BX68,BX67)</f>
        <v>0</v>
      </c>
      <c r="BY18" s="517">
        <f>IF(Settings!$C$25="Yes",BY67+BY68,BY67)</f>
        <v>0</v>
      </c>
      <c r="BZ18" s="517">
        <f>IF(Settings!$C$25="Yes",BZ67+BZ68,BZ67)</f>
        <v>0</v>
      </c>
      <c r="CA18" s="517">
        <f>IF(Settings!$C$25="Yes",CA67+CA68,CA67)</f>
        <v>0</v>
      </c>
      <c r="CB18" s="517">
        <f>IF(Settings!$C$25="Yes",CB67+CB68,CB67)</f>
        <v>0</v>
      </c>
      <c r="CC18" s="517">
        <f>IF(Settings!$C$25="Yes",CC67+CC68,CC67)</f>
        <v>0</v>
      </c>
      <c r="CD18" s="517">
        <f>IF(Settings!$C$25="Yes",CD67+CD68,CD67)</f>
        <v>0</v>
      </c>
      <c r="CE18" s="517">
        <f>IF(Settings!$C$25="Yes",CE67+CE68,CE67)</f>
        <v>0</v>
      </c>
      <c r="CF18" s="517">
        <f>IF(Settings!$C$25="Yes",CF67+CF68,CF67)</f>
        <v>0</v>
      </c>
      <c r="CG18" s="517">
        <f>IF(Settings!$C$25="Yes",CG67+CG68,CG67)</f>
        <v>0</v>
      </c>
      <c r="CH18" s="517">
        <f>IF(Settings!$C$25="Yes",CH67+CH68,CH67)</f>
        <v>0</v>
      </c>
      <c r="CI18" s="517">
        <f>IF(Settings!$C$25="Yes",CI67+CI68,CI67)</f>
        <v>0</v>
      </c>
    </row>
    <row r="19" spans="1:87" ht="15.75" customHeight="1">
      <c r="A19" s="705" t="str">
        <f>A71</f>
        <v>Revenue Source 4</v>
      </c>
      <c r="B19" s="706"/>
      <c r="C19" s="706" t="str">
        <f>Settings!$C$7</f>
        <v>USD</v>
      </c>
      <c r="D19" s="517">
        <f>IF(Settings!$C$25="Yes",D86+D87,D86)</f>
        <v>0</v>
      </c>
      <c r="E19" s="517">
        <f>IF(Settings!$C$25="Yes",E86+E87,E86)</f>
        <v>0</v>
      </c>
      <c r="F19" s="517">
        <f>IF(Settings!$C$25="Yes",F86+F87,F86)</f>
        <v>0</v>
      </c>
      <c r="G19" s="517">
        <f>IF(Settings!$C$25="Yes",G86+G87,G86)</f>
        <v>0</v>
      </c>
      <c r="H19" s="517">
        <f>IF(Settings!$C$25="Yes",H86+H87,H86)</f>
        <v>0</v>
      </c>
      <c r="I19" s="517">
        <f>IF(Settings!$C$25="Yes",I86+I87,I86)</f>
        <v>0</v>
      </c>
      <c r="J19" s="517">
        <f>IF(Settings!$C$25="Yes",J86+J87,J86)</f>
        <v>0</v>
      </c>
      <c r="K19" s="517">
        <f>IF(Settings!$C$25="Yes",K86+K87,K86)</f>
        <v>0</v>
      </c>
      <c r="L19" s="517">
        <f>IF(Settings!$C$25="Yes",L86+L87,L86)</f>
        <v>0</v>
      </c>
      <c r="M19" s="517">
        <f>IF(Settings!$C$25="Yes",M86+M87,M86)</f>
        <v>0</v>
      </c>
      <c r="N19" s="517">
        <f>IF(Settings!$C$25="Yes",N86+N87,N86)</f>
        <v>0</v>
      </c>
      <c r="O19" s="517">
        <f>IF(Settings!$C$25="Yes",O86+O87,O86)</f>
        <v>0</v>
      </c>
      <c r="P19" s="517">
        <f>IF(Settings!$C$25="Yes",P86+P87,P86)</f>
        <v>0</v>
      </c>
      <c r="Q19" s="517">
        <f>IF(Settings!$C$25="Yes",Q86+Q87,Q86)</f>
        <v>0</v>
      </c>
      <c r="R19" s="517">
        <f>IF(Settings!$C$25="Yes",R86+R87,R86)</f>
        <v>0</v>
      </c>
      <c r="S19" s="517">
        <f>IF(Settings!$C$25="Yes",S86+S87,S86)</f>
        <v>0</v>
      </c>
      <c r="T19" s="517">
        <f>IF(Settings!$C$25="Yes",T86+T87,T86)</f>
        <v>0</v>
      </c>
      <c r="U19" s="517">
        <f>IF(Settings!$C$25="Yes",U86+U87,U86)</f>
        <v>0</v>
      </c>
      <c r="V19" s="517">
        <f>IF(Settings!$C$25="Yes",V86+V87,V86)</f>
        <v>0</v>
      </c>
      <c r="W19" s="517">
        <f>IF(Settings!$C$25="Yes",W86+W87,W86)</f>
        <v>0</v>
      </c>
      <c r="X19" s="517">
        <f>IF(Settings!$C$25="Yes",X86+X87,X86)</f>
        <v>0</v>
      </c>
      <c r="Y19" s="517">
        <f>IF(Settings!$C$25="Yes",Y86+Y87,Y86)</f>
        <v>0</v>
      </c>
      <c r="Z19" s="517">
        <f>IF(Settings!$C$25="Yes",Z86+Z87,Z86)</f>
        <v>0</v>
      </c>
      <c r="AA19" s="517">
        <f>IF(Settings!$C$25="Yes",AA86+AA87,AA86)</f>
        <v>0</v>
      </c>
      <c r="AB19" s="517">
        <f>IF(Settings!$C$25="Yes",AB86+AB87,AB86)</f>
        <v>0</v>
      </c>
      <c r="AC19" s="517">
        <f>IF(Settings!$C$25="Yes",AC86+AC87,AC86)</f>
        <v>0</v>
      </c>
      <c r="AD19" s="517">
        <f>IF(Settings!$C$25="Yes",AD86+AD87,AD86)</f>
        <v>0</v>
      </c>
      <c r="AE19" s="517">
        <f>IF(Settings!$C$25="Yes",AE86+AE87,AE86)</f>
        <v>0</v>
      </c>
      <c r="AF19" s="517">
        <f>IF(Settings!$C$25="Yes",AF86+AF87,AF86)</f>
        <v>0</v>
      </c>
      <c r="AG19" s="517">
        <f>IF(Settings!$C$25="Yes",AG86+AG87,AG86)</f>
        <v>0</v>
      </c>
      <c r="AH19" s="517">
        <f>IF(Settings!$C$25="Yes",AH86+AH87,AH86)</f>
        <v>0</v>
      </c>
      <c r="AI19" s="517">
        <f>IF(Settings!$C$25="Yes",AI86+AI87,AI86)</f>
        <v>0</v>
      </c>
      <c r="AJ19" s="517">
        <f>IF(Settings!$C$25="Yes",AJ86+AJ87,AJ86)</f>
        <v>0</v>
      </c>
      <c r="AK19" s="517">
        <f>IF(Settings!$C$25="Yes",AK86+AK87,AK86)</f>
        <v>0</v>
      </c>
      <c r="AL19" s="517">
        <f>IF(Settings!$C$25="Yes",AL86+AL87,AL86)</f>
        <v>0</v>
      </c>
      <c r="AM19" s="517">
        <f>IF(Settings!$C$25="Yes",AM86+AM87,AM86)</f>
        <v>0</v>
      </c>
      <c r="AN19" s="517">
        <f>IF(Settings!$C$25="Yes",AN86+AN87,AN86)</f>
        <v>0</v>
      </c>
      <c r="AO19" s="517">
        <f>IF(Settings!$C$25="Yes",AO86+AO87,AO86)</f>
        <v>0</v>
      </c>
      <c r="AP19" s="517">
        <f>IF(Settings!$C$25="Yes",AP86+AP87,AP86)</f>
        <v>0</v>
      </c>
      <c r="AQ19" s="517">
        <f>IF(Settings!$C$25="Yes",AQ86+AQ87,AQ86)</f>
        <v>0</v>
      </c>
      <c r="AR19" s="517">
        <f>IF(Settings!$C$25="Yes",AR86+AR87,AR86)</f>
        <v>0</v>
      </c>
      <c r="AS19" s="517">
        <f>IF(Settings!$C$25="Yes",AS86+AS87,AS86)</f>
        <v>0</v>
      </c>
      <c r="AT19" s="517">
        <f>IF(Settings!$C$25="Yes",AT86+AT87,AT86)</f>
        <v>0</v>
      </c>
      <c r="AU19" s="517">
        <f>IF(Settings!$C$25="Yes",AU86+AU87,AU86)</f>
        <v>0</v>
      </c>
      <c r="AV19" s="517">
        <f>IF(Settings!$C$25="Yes",AV86+AV87,AV86)</f>
        <v>0</v>
      </c>
      <c r="AW19" s="517">
        <f>IF(Settings!$C$25="Yes",AW86+AW87,AW86)</f>
        <v>0</v>
      </c>
      <c r="AX19" s="517">
        <f>IF(Settings!$C$25="Yes",AX86+AX87,AX86)</f>
        <v>0</v>
      </c>
      <c r="AY19" s="517">
        <f>IF(Settings!$C$25="Yes",AY86+AY87,AY86)</f>
        <v>0</v>
      </c>
      <c r="AZ19" s="517">
        <f>IF(Settings!$C$25="Yes",AZ86+AZ87,AZ86)</f>
        <v>0</v>
      </c>
      <c r="BA19" s="517">
        <f>IF(Settings!$C$25="Yes",BA86+BA87,BA86)</f>
        <v>0</v>
      </c>
      <c r="BB19" s="517">
        <f>IF(Settings!$C$25="Yes",BB86+BB87,BB86)</f>
        <v>0</v>
      </c>
      <c r="BC19" s="517">
        <f>IF(Settings!$C$25="Yes",BC86+BC87,BC86)</f>
        <v>0</v>
      </c>
      <c r="BD19" s="517">
        <f>IF(Settings!$C$25="Yes",BD86+BD87,BD86)</f>
        <v>0</v>
      </c>
      <c r="BE19" s="517">
        <f>IF(Settings!$C$25="Yes",BE86+BE87,BE86)</f>
        <v>0</v>
      </c>
      <c r="BF19" s="517">
        <f>IF(Settings!$C$25="Yes",BF86+BF87,BF86)</f>
        <v>0</v>
      </c>
      <c r="BG19" s="517">
        <f>IF(Settings!$C$25="Yes",BG86+BG87,BG86)</f>
        <v>0</v>
      </c>
      <c r="BH19" s="517">
        <f>IF(Settings!$C$25="Yes",BH86+BH87,BH86)</f>
        <v>0</v>
      </c>
      <c r="BI19" s="517">
        <f>IF(Settings!$C$25="Yes",BI86+BI87,BI86)</f>
        <v>0</v>
      </c>
      <c r="BJ19" s="517">
        <f>IF(Settings!$C$25="Yes",BJ86+BJ87,BJ86)</f>
        <v>0</v>
      </c>
      <c r="BK19" s="517">
        <f>IF(Settings!$C$25="Yes",BK86+BK87,BK86)</f>
        <v>0</v>
      </c>
      <c r="BL19" s="517">
        <f>IF(Settings!$C$25="Yes",BL86+BL87,BL86)</f>
        <v>0</v>
      </c>
      <c r="BM19" s="517">
        <f>IF(Settings!$C$25="Yes",BM86+BM87,BM86)</f>
        <v>0</v>
      </c>
      <c r="BN19" s="517">
        <f>IF(Settings!$C$25="Yes",BN86+BN87,BN86)</f>
        <v>0</v>
      </c>
      <c r="BO19" s="517">
        <f>IF(Settings!$C$25="Yes",BO86+BO87,BO86)</f>
        <v>0</v>
      </c>
      <c r="BP19" s="517">
        <f>IF(Settings!$C$25="Yes",BP86+BP87,BP86)</f>
        <v>0</v>
      </c>
      <c r="BQ19" s="517">
        <f>IF(Settings!$C$25="Yes",BQ86+BQ87,BQ86)</f>
        <v>0</v>
      </c>
      <c r="BR19" s="517">
        <f>IF(Settings!$C$25="Yes",BR86+BR87,BR86)</f>
        <v>0</v>
      </c>
      <c r="BS19" s="517">
        <f>IF(Settings!$C$25="Yes",BS86+BS87,BS86)</f>
        <v>0</v>
      </c>
      <c r="BT19" s="517">
        <f>IF(Settings!$C$25="Yes",BT86+BT87,BT86)</f>
        <v>0</v>
      </c>
      <c r="BU19" s="517">
        <f>IF(Settings!$C$25="Yes",BU86+BU87,BU86)</f>
        <v>0</v>
      </c>
      <c r="BV19" s="517">
        <f>IF(Settings!$C$25="Yes",BV86+BV87,BV86)</f>
        <v>0</v>
      </c>
      <c r="BW19" s="517">
        <f>IF(Settings!$C$25="Yes",BW86+BW87,BW86)</f>
        <v>0</v>
      </c>
      <c r="BX19" s="517">
        <f>IF(Settings!$C$25="Yes",BX86+BX87,BX86)</f>
        <v>0</v>
      </c>
      <c r="BY19" s="517">
        <f>IF(Settings!$C$25="Yes",BY86+BY87,BY86)</f>
        <v>0</v>
      </c>
      <c r="BZ19" s="517">
        <f>IF(Settings!$C$25="Yes",BZ86+BZ87,BZ86)</f>
        <v>0</v>
      </c>
      <c r="CA19" s="517">
        <f>IF(Settings!$C$25="Yes",CA86+CA87,CA86)</f>
        <v>0</v>
      </c>
      <c r="CB19" s="517">
        <f>IF(Settings!$C$25="Yes",CB86+CB87,CB86)</f>
        <v>0</v>
      </c>
      <c r="CC19" s="517">
        <f>IF(Settings!$C$25="Yes",CC86+CC87,CC86)</f>
        <v>0</v>
      </c>
      <c r="CD19" s="517">
        <f>IF(Settings!$C$25="Yes",CD86+CD87,CD86)</f>
        <v>0</v>
      </c>
      <c r="CE19" s="517">
        <f>IF(Settings!$C$25="Yes",CE86+CE87,CE86)</f>
        <v>0</v>
      </c>
      <c r="CF19" s="517">
        <f>IF(Settings!$C$25="Yes",CF86+CF87,CF86)</f>
        <v>0</v>
      </c>
      <c r="CG19" s="517">
        <f>IF(Settings!$C$25="Yes",CG86+CG87,CG86)</f>
        <v>0</v>
      </c>
      <c r="CH19" s="517">
        <f>IF(Settings!$C$25="Yes",CH86+CH87,CH86)</f>
        <v>0</v>
      </c>
      <c r="CI19" s="517">
        <f>IF(Settings!$C$25="Yes",CI86+CI87,CI86)</f>
        <v>0</v>
      </c>
    </row>
    <row r="20" spans="1:87" ht="15.75" customHeight="1">
      <c r="A20" s="707" t="s">
        <v>218</v>
      </c>
      <c r="B20" s="708"/>
      <c r="C20" s="708" t="str">
        <f>Settings!$C$7</f>
        <v>USD</v>
      </c>
      <c r="D20" s="709">
        <f t="shared" ref="D20:CI20" si="0">SUM(D16:D19)</f>
        <v>0</v>
      </c>
      <c r="E20" s="709">
        <f t="shared" si="0"/>
        <v>0</v>
      </c>
      <c r="F20" s="709">
        <f t="shared" si="0"/>
        <v>0</v>
      </c>
      <c r="G20" s="709">
        <f t="shared" si="0"/>
        <v>0</v>
      </c>
      <c r="H20" s="709">
        <f t="shared" si="0"/>
        <v>0</v>
      </c>
      <c r="I20" s="709">
        <f t="shared" si="0"/>
        <v>0</v>
      </c>
      <c r="J20" s="709">
        <f t="shared" si="0"/>
        <v>0</v>
      </c>
      <c r="K20" s="709">
        <f t="shared" si="0"/>
        <v>0</v>
      </c>
      <c r="L20" s="709">
        <f t="shared" si="0"/>
        <v>0</v>
      </c>
      <c r="M20" s="709">
        <f t="shared" si="0"/>
        <v>0</v>
      </c>
      <c r="N20" s="709">
        <f t="shared" si="0"/>
        <v>0</v>
      </c>
      <c r="O20" s="709">
        <f t="shared" si="0"/>
        <v>0</v>
      </c>
      <c r="P20" s="709">
        <f t="shared" si="0"/>
        <v>0</v>
      </c>
      <c r="Q20" s="709">
        <f t="shared" si="0"/>
        <v>0</v>
      </c>
      <c r="R20" s="709">
        <f t="shared" si="0"/>
        <v>0</v>
      </c>
      <c r="S20" s="709">
        <f t="shared" si="0"/>
        <v>0</v>
      </c>
      <c r="T20" s="709">
        <f t="shared" si="0"/>
        <v>0</v>
      </c>
      <c r="U20" s="709">
        <f t="shared" si="0"/>
        <v>0</v>
      </c>
      <c r="V20" s="709">
        <f t="shared" si="0"/>
        <v>0</v>
      </c>
      <c r="W20" s="709">
        <f t="shared" si="0"/>
        <v>0</v>
      </c>
      <c r="X20" s="709">
        <f t="shared" si="0"/>
        <v>0</v>
      </c>
      <c r="Y20" s="709">
        <f t="shared" si="0"/>
        <v>0</v>
      </c>
      <c r="Z20" s="709">
        <f t="shared" si="0"/>
        <v>0</v>
      </c>
      <c r="AA20" s="709">
        <f t="shared" si="0"/>
        <v>0</v>
      </c>
      <c r="AB20" s="709">
        <f t="shared" si="0"/>
        <v>0</v>
      </c>
      <c r="AC20" s="709">
        <f t="shared" si="0"/>
        <v>0</v>
      </c>
      <c r="AD20" s="709">
        <f t="shared" si="0"/>
        <v>0</v>
      </c>
      <c r="AE20" s="709">
        <f t="shared" si="0"/>
        <v>0</v>
      </c>
      <c r="AF20" s="709">
        <f t="shared" si="0"/>
        <v>0</v>
      </c>
      <c r="AG20" s="709">
        <f t="shared" si="0"/>
        <v>0</v>
      </c>
      <c r="AH20" s="709">
        <f t="shared" si="0"/>
        <v>0</v>
      </c>
      <c r="AI20" s="709">
        <f t="shared" si="0"/>
        <v>0</v>
      </c>
      <c r="AJ20" s="709">
        <f t="shared" si="0"/>
        <v>0</v>
      </c>
      <c r="AK20" s="709">
        <f t="shared" si="0"/>
        <v>0</v>
      </c>
      <c r="AL20" s="709">
        <f t="shared" si="0"/>
        <v>0</v>
      </c>
      <c r="AM20" s="709">
        <f t="shared" si="0"/>
        <v>0</v>
      </c>
      <c r="AN20" s="709">
        <f t="shared" si="0"/>
        <v>0</v>
      </c>
      <c r="AO20" s="709">
        <f t="shared" si="0"/>
        <v>0</v>
      </c>
      <c r="AP20" s="709">
        <f t="shared" si="0"/>
        <v>0</v>
      </c>
      <c r="AQ20" s="709">
        <f t="shared" si="0"/>
        <v>0</v>
      </c>
      <c r="AR20" s="709">
        <f t="shared" si="0"/>
        <v>0</v>
      </c>
      <c r="AS20" s="709">
        <f t="shared" si="0"/>
        <v>0</v>
      </c>
      <c r="AT20" s="709">
        <f t="shared" si="0"/>
        <v>0</v>
      </c>
      <c r="AU20" s="709">
        <f t="shared" si="0"/>
        <v>0</v>
      </c>
      <c r="AV20" s="709">
        <f t="shared" si="0"/>
        <v>0</v>
      </c>
      <c r="AW20" s="709">
        <f t="shared" si="0"/>
        <v>0</v>
      </c>
      <c r="AX20" s="709">
        <f t="shared" si="0"/>
        <v>0</v>
      </c>
      <c r="AY20" s="709">
        <f t="shared" si="0"/>
        <v>0</v>
      </c>
      <c r="AZ20" s="709">
        <f t="shared" si="0"/>
        <v>0</v>
      </c>
      <c r="BA20" s="709">
        <f t="shared" si="0"/>
        <v>0</v>
      </c>
      <c r="BB20" s="709">
        <f t="shared" si="0"/>
        <v>0</v>
      </c>
      <c r="BC20" s="709">
        <f t="shared" si="0"/>
        <v>0</v>
      </c>
      <c r="BD20" s="709">
        <f t="shared" si="0"/>
        <v>0</v>
      </c>
      <c r="BE20" s="709">
        <f t="shared" si="0"/>
        <v>0</v>
      </c>
      <c r="BF20" s="709">
        <f t="shared" si="0"/>
        <v>0</v>
      </c>
      <c r="BG20" s="709">
        <f t="shared" si="0"/>
        <v>0</v>
      </c>
      <c r="BH20" s="709">
        <f t="shared" si="0"/>
        <v>0</v>
      </c>
      <c r="BI20" s="709">
        <f t="shared" si="0"/>
        <v>0</v>
      </c>
      <c r="BJ20" s="709">
        <f t="shared" si="0"/>
        <v>0</v>
      </c>
      <c r="BK20" s="709">
        <f t="shared" si="0"/>
        <v>0</v>
      </c>
      <c r="BL20" s="709">
        <f t="shared" si="0"/>
        <v>0</v>
      </c>
      <c r="BM20" s="709">
        <f t="shared" si="0"/>
        <v>0</v>
      </c>
      <c r="BN20" s="709">
        <f t="shared" si="0"/>
        <v>0</v>
      </c>
      <c r="BO20" s="709">
        <f t="shared" si="0"/>
        <v>0</v>
      </c>
      <c r="BP20" s="709">
        <f t="shared" si="0"/>
        <v>0</v>
      </c>
      <c r="BQ20" s="709">
        <f t="shared" si="0"/>
        <v>0</v>
      </c>
      <c r="BR20" s="709">
        <f t="shared" si="0"/>
        <v>0</v>
      </c>
      <c r="BS20" s="709">
        <f t="shared" si="0"/>
        <v>0</v>
      </c>
      <c r="BT20" s="709">
        <f t="shared" si="0"/>
        <v>0</v>
      </c>
      <c r="BU20" s="709">
        <f t="shared" si="0"/>
        <v>0</v>
      </c>
      <c r="BV20" s="709">
        <f t="shared" si="0"/>
        <v>0</v>
      </c>
      <c r="BW20" s="709">
        <f t="shared" si="0"/>
        <v>0</v>
      </c>
      <c r="BX20" s="709">
        <f t="shared" si="0"/>
        <v>0</v>
      </c>
      <c r="BY20" s="709">
        <f t="shared" si="0"/>
        <v>0</v>
      </c>
      <c r="BZ20" s="709">
        <f t="shared" si="0"/>
        <v>0</v>
      </c>
      <c r="CA20" s="709">
        <f t="shared" si="0"/>
        <v>0</v>
      </c>
      <c r="CB20" s="709">
        <f t="shared" si="0"/>
        <v>0</v>
      </c>
      <c r="CC20" s="709">
        <f t="shared" si="0"/>
        <v>0</v>
      </c>
      <c r="CD20" s="709">
        <f t="shared" si="0"/>
        <v>0</v>
      </c>
      <c r="CE20" s="709">
        <f t="shared" si="0"/>
        <v>0</v>
      </c>
      <c r="CF20" s="709">
        <f t="shared" si="0"/>
        <v>0</v>
      </c>
      <c r="CG20" s="709">
        <f t="shared" si="0"/>
        <v>0</v>
      </c>
      <c r="CH20" s="709">
        <f t="shared" si="0"/>
        <v>0</v>
      </c>
      <c r="CI20" s="709">
        <f t="shared" si="0"/>
        <v>0</v>
      </c>
    </row>
    <row r="21" spans="1:87" ht="15.75" customHeight="1">
      <c r="A21" s="705" t="s">
        <v>219</v>
      </c>
      <c r="B21" s="706"/>
      <c r="C21" s="706" t="str">
        <f>Settings!$C$7</f>
        <v>USD</v>
      </c>
      <c r="D21" s="710">
        <f t="shared" ref="D21:CI21" si="1">SUM(D41,D53,D68,D87)</f>
        <v>0</v>
      </c>
      <c r="E21" s="710">
        <f t="shared" si="1"/>
        <v>0</v>
      </c>
      <c r="F21" s="710">
        <f t="shared" si="1"/>
        <v>0</v>
      </c>
      <c r="G21" s="710">
        <f t="shared" si="1"/>
        <v>0</v>
      </c>
      <c r="H21" s="710">
        <f t="shared" si="1"/>
        <v>0</v>
      </c>
      <c r="I21" s="710">
        <f t="shared" si="1"/>
        <v>0</v>
      </c>
      <c r="J21" s="710">
        <f t="shared" si="1"/>
        <v>0</v>
      </c>
      <c r="K21" s="710">
        <f t="shared" si="1"/>
        <v>0</v>
      </c>
      <c r="L21" s="710">
        <f t="shared" si="1"/>
        <v>0</v>
      </c>
      <c r="M21" s="710">
        <f t="shared" si="1"/>
        <v>0</v>
      </c>
      <c r="N21" s="710">
        <f t="shared" si="1"/>
        <v>0</v>
      </c>
      <c r="O21" s="710">
        <f t="shared" si="1"/>
        <v>0</v>
      </c>
      <c r="P21" s="710">
        <f t="shared" si="1"/>
        <v>0</v>
      </c>
      <c r="Q21" s="710">
        <f t="shared" si="1"/>
        <v>0</v>
      </c>
      <c r="R21" s="710">
        <f t="shared" si="1"/>
        <v>0</v>
      </c>
      <c r="S21" s="710">
        <f t="shared" si="1"/>
        <v>0</v>
      </c>
      <c r="T21" s="710">
        <f t="shared" si="1"/>
        <v>0</v>
      </c>
      <c r="U21" s="710">
        <f t="shared" si="1"/>
        <v>0</v>
      </c>
      <c r="V21" s="710">
        <f t="shared" si="1"/>
        <v>0</v>
      </c>
      <c r="W21" s="710">
        <f t="shared" si="1"/>
        <v>0</v>
      </c>
      <c r="X21" s="710">
        <f t="shared" si="1"/>
        <v>0</v>
      </c>
      <c r="Y21" s="710">
        <f t="shared" si="1"/>
        <v>0</v>
      </c>
      <c r="Z21" s="710">
        <f t="shared" si="1"/>
        <v>0</v>
      </c>
      <c r="AA21" s="710">
        <f t="shared" si="1"/>
        <v>0</v>
      </c>
      <c r="AB21" s="710">
        <f t="shared" si="1"/>
        <v>0</v>
      </c>
      <c r="AC21" s="710">
        <f t="shared" si="1"/>
        <v>0</v>
      </c>
      <c r="AD21" s="710">
        <f t="shared" si="1"/>
        <v>0</v>
      </c>
      <c r="AE21" s="710">
        <f t="shared" si="1"/>
        <v>0</v>
      </c>
      <c r="AF21" s="710">
        <f t="shared" si="1"/>
        <v>0</v>
      </c>
      <c r="AG21" s="710">
        <f t="shared" si="1"/>
        <v>0</v>
      </c>
      <c r="AH21" s="710">
        <f t="shared" si="1"/>
        <v>0</v>
      </c>
      <c r="AI21" s="710">
        <f t="shared" si="1"/>
        <v>0</v>
      </c>
      <c r="AJ21" s="710">
        <f t="shared" si="1"/>
        <v>0</v>
      </c>
      <c r="AK21" s="710">
        <f t="shared" si="1"/>
        <v>0</v>
      </c>
      <c r="AL21" s="710">
        <f t="shared" si="1"/>
        <v>0</v>
      </c>
      <c r="AM21" s="710">
        <f t="shared" si="1"/>
        <v>0</v>
      </c>
      <c r="AN21" s="710">
        <f t="shared" si="1"/>
        <v>0</v>
      </c>
      <c r="AO21" s="710">
        <f t="shared" si="1"/>
        <v>0</v>
      </c>
      <c r="AP21" s="710">
        <f t="shared" si="1"/>
        <v>0</v>
      </c>
      <c r="AQ21" s="710">
        <f t="shared" si="1"/>
        <v>0</v>
      </c>
      <c r="AR21" s="710">
        <f t="shared" si="1"/>
        <v>0</v>
      </c>
      <c r="AS21" s="710">
        <f t="shared" si="1"/>
        <v>0</v>
      </c>
      <c r="AT21" s="710">
        <f t="shared" si="1"/>
        <v>0</v>
      </c>
      <c r="AU21" s="710">
        <f t="shared" si="1"/>
        <v>0</v>
      </c>
      <c r="AV21" s="710">
        <f t="shared" si="1"/>
        <v>0</v>
      </c>
      <c r="AW21" s="710">
        <f t="shared" si="1"/>
        <v>0</v>
      </c>
      <c r="AX21" s="710">
        <f t="shared" si="1"/>
        <v>0</v>
      </c>
      <c r="AY21" s="710">
        <f t="shared" si="1"/>
        <v>0</v>
      </c>
      <c r="AZ21" s="710">
        <f t="shared" si="1"/>
        <v>0</v>
      </c>
      <c r="BA21" s="710">
        <f t="shared" si="1"/>
        <v>0</v>
      </c>
      <c r="BB21" s="710">
        <f t="shared" si="1"/>
        <v>0</v>
      </c>
      <c r="BC21" s="710">
        <f t="shared" si="1"/>
        <v>0</v>
      </c>
      <c r="BD21" s="710">
        <f t="shared" si="1"/>
        <v>0</v>
      </c>
      <c r="BE21" s="710">
        <f t="shared" si="1"/>
        <v>0</v>
      </c>
      <c r="BF21" s="710">
        <f t="shared" si="1"/>
        <v>0</v>
      </c>
      <c r="BG21" s="710">
        <f t="shared" si="1"/>
        <v>0</v>
      </c>
      <c r="BH21" s="710">
        <f t="shared" si="1"/>
        <v>0</v>
      </c>
      <c r="BI21" s="710">
        <f t="shared" si="1"/>
        <v>0</v>
      </c>
      <c r="BJ21" s="710">
        <f t="shared" si="1"/>
        <v>0</v>
      </c>
      <c r="BK21" s="710">
        <f t="shared" si="1"/>
        <v>0</v>
      </c>
      <c r="BL21" s="710">
        <f t="shared" si="1"/>
        <v>0</v>
      </c>
      <c r="BM21" s="710">
        <f t="shared" si="1"/>
        <v>0</v>
      </c>
      <c r="BN21" s="710">
        <f t="shared" si="1"/>
        <v>0</v>
      </c>
      <c r="BO21" s="710">
        <f t="shared" si="1"/>
        <v>0</v>
      </c>
      <c r="BP21" s="710">
        <f t="shared" si="1"/>
        <v>0</v>
      </c>
      <c r="BQ21" s="710">
        <f t="shared" si="1"/>
        <v>0</v>
      </c>
      <c r="BR21" s="710">
        <f t="shared" si="1"/>
        <v>0</v>
      </c>
      <c r="BS21" s="710">
        <f t="shared" si="1"/>
        <v>0</v>
      </c>
      <c r="BT21" s="710">
        <f t="shared" si="1"/>
        <v>0</v>
      </c>
      <c r="BU21" s="710">
        <f t="shared" si="1"/>
        <v>0</v>
      </c>
      <c r="BV21" s="710">
        <f t="shared" si="1"/>
        <v>0</v>
      </c>
      <c r="BW21" s="710">
        <f t="shared" si="1"/>
        <v>0</v>
      </c>
      <c r="BX21" s="710">
        <f t="shared" si="1"/>
        <v>0</v>
      </c>
      <c r="BY21" s="710">
        <f t="shared" si="1"/>
        <v>0</v>
      </c>
      <c r="BZ21" s="710">
        <f t="shared" si="1"/>
        <v>0</v>
      </c>
      <c r="CA21" s="710">
        <f t="shared" si="1"/>
        <v>0</v>
      </c>
      <c r="CB21" s="710">
        <f t="shared" si="1"/>
        <v>0</v>
      </c>
      <c r="CC21" s="710">
        <f t="shared" si="1"/>
        <v>0</v>
      </c>
      <c r="CD21" s="710">
        <f t="shared" si="1"/>
        <v>0</v>
      </c>
      <c r="CE21" s="710">
        <f t="shared" si="1"/>
        <v>0</v>
      </c>
      <c r="CF21" s="710">
        <f t="shared" si="1"/>
        <v>0</v>
      </c>
      <c r="CG21" s="710">
        <f t="shared" si="1"/>
        <v>0</v>
      </c>
      <c r="CH21" s="710">
        <f t="shared" si="1"/>
        <v>0</v>
      </c>
      <c r="CI21" s="710">
        <f t="shared" si="1"/>
        <v>0</v>
      </c>
    </row>
    <row r="22" spans="1:87" ht="15.75" customHeight="1">
      <c r="A22" s="437"/>
      <c r="B22" s="439"/>
      <c r="C22" s="439"/>
      <c r="D22" s="711"/>
      <c r="E22" s="712"/>
      <c r="F22" s="491"/>
      <c r="G22" s="491"/>
      <c r="H22" s="491"/>
      <c r="I22" s="491"/>
      <c r="J22" s="491"/>
      <c r="K22" s="491"/>
      <c r="L22" s="491"/>
      <c r="M22" s="491"/>
      <c r="N22" s="491"/>
      <c r="O22" s="491"/>
      <c r="P22" s="491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1"/>
      <c r="AV22" s="491"/>
      <c r="AW22" s="491"/>
      <c r="AX22" s="491"/>
      <c r="AY22" s="491"/>
      <c r="AZ22" s="491"/>
      <c r="BA22" s="491"/>
      <c r="BB22" s="491"/>
      <c r="BC22" s="491"/>
      <c r="BD22" s="491"/>
      <c r="BE22" s="491"/>
      <c r="BF22" s="491"/>
      <c r="BG22" s="491"/>
      <c r="BH22" s="491"/>
      <c r="BI22" s="491"/>
      <c r="BJ22" s="491"/>
      <c r="BK22" s="491"/>
      <c r="BL22" s="491"/>
      <c r="BM22" s="491"/>
      <c r="BN22" s="491"/>
      <c r="BO22" s="491"/>
      <c r="BP22" s="491"/>
      <c r="BQ22" s="491"/>
      <c r="BR22" s="491"/>
      <c r="BS22" s="491"/>
      <c r="BT22" s="491"/>
      <c r="BU22" s="491"/>
      <c r="BV22" s="491"/>
      <c r="BW22" s="491"/>
      <c r="BX22" s="491"/>
      <c r="BY22" s="491"/>
      <c r="BZ22" s="491"/>
      <c r="CA22" s="491"/>
      <c r="CB22" s="491"/>
      <c r="CC22" s="491"/>
      <c r="CD22" s="491"/>
      <c r="CE22" s="491"/>
      <c r="CF22" s="491"/>
      <c r="CG22" s="491"/>
      <c r="CH22" s="491"/>
      <c r="CI22" s="491"/>
    </row>
    <row r="23" spans="1:87" ht="15" customHeight="1">
      <c r="A23" s="559"/>
      <c r="B23" s="439"/>
      <c r="C23" s="439"/>
      <c r="D23" s="713"/>
      <c r="E23" s="713"/>
      <c r="F23" s="713"/>
      <c r="G23" s="713"/>
      <c r="H23" s="713"/>
      <c r="I23" s="713"/>
      <c r="J23" s="713"/>
      <c r="K23" s="713"/>
      <c r="L23" s="713"/>
      <c r="M23" s="713"/>
      <c r="N23" s="713"/>
      <c r="O23" s="713"/>
      <c r="P23" s="713"/>
      <c r="Q23" s="713"/>
      <c r="R23" s="713"/>
      <c r="S23" s="713"/>
      <c r="T23" s="713"/>
      <c r="U23" s="713"/>
      <c r="V23" s="713"/>
      <c r="W23" s="713"/>
      <c r="X23" s="713"/>
      <c r="Y23" s="713"/>
      <c r="Z23" s="713"/>
      <c r="AA23" s="713"/>
      <c r="AB23" s="713"/>
      <c r="AC23" s="713"/>
      <c r="AD23" s="713"/>
      <c r="AE23" s="713"/>
      <c r="AF23" s="713"/>
      <c r="AG23" s="713"/>
      <c r="AH23" s="713"/>
      <c r="AI23" s="713"/>
      <c r="AJ23" s="713"/>
      <c r="AK23" s="713"/>
      <c r="AL23" s="713"/>
      <c r="AM23" s="713"/>
      <c r="AN23" s="713"/>
      <c r="AO23" s="713"/>
      <c r="AP23" s="713"/>
      <c r="AQ23" s="713"/>
      <c r="AR23" s="713"/>
      <c r="AS23" s="713"/>
      <c r="AT23" s="713"/>
      <c r="AU23" s="713"/>
      <c r="AV23" s="713"/>
      <c r="AW23" s="713"/>
      <c r="AX23" s="713"/>
      <c r="AY23" s="713"/>
      <c r="AZ23" s="713"/>
      <c r="BA23" s="713"/>
      <c r="BB23" s="713"/>
      <c r="BC23" s="713"/>
      <c r="BD23" s="713"/>
      <c r="BE23" s="713"/>
      <c r="BF23" s="713"/>
      <c r="BG23" s="713"/>
      <c r="BH23" s="713"/>
      <c r="BI23" s="713"/>
      <c r="BJ23" s="713"/>
      <c r="BK23" s="713"/>
      <c r="BL23" s="713"/>
      <c r="BM23" s="713"/>
      <c r="BN23" s="713"/>
      <c r="BO23" s="713"/>
      <c r="BP23" s="713"/>
      <c r="BQ23" s="713"/>
      <c r="BR23" s="713"/>
      <c r="BS23" s="713"/>
      <c r="BT23" s="713"/>
      <c r="BU23" s="713"/>
      <c r="BV23" s="713"/>
      <c r="BW23" s="713"/>
      <c r="BX23" s="713"/>
      <c r="BY23" s="713"/>
      <c r="BZ23" s="713"/>
      <c r="CA23" s="713"/>
      <c r="CB23" s="713"/>
      <c r="CC23" s="713"/>
      <c r="CD23" s="713"/>
      <c r="CE23" s="713"/>
      <c r="CF23" s="713"/>
      <c r="CG23" s="713"/>
      <c r="CH23" s="713"/>
      <c r="CI23" s="713"/>
    </row>
    <row r="24" spans="1:87" ht="14.25" customHeight="1">
      <c r="A24" s="559"/>
      <c r="B24" s="439"/>
      <c r="C24" s="439"/>
      <c r="D24" s="713"/>
      <c r="E24" s="713"/>
      <c r="F24" s="713"/>
      <c r="G24" s="713"/>
      <c r="H24" s="713"/>
      <c r="I24" s="713"/>
      <c r="J24" s="713"/>
      <c r="K24" s="713"/>
      <c r="L24" s="713"/>
      <c r="M24" s="713"/>
      <c r="N24" s="713"/>
      <c r="O24" s="713"/>
      <c r="P24" s="713"/>
      <c r="Q24" s="713"/>
      <c r="R24" s="713"/>
      <c r="S24" s="713"/>
      <c r="T24" s="713"/>
      <c r="U24" s="713"/>
      <c r="V24" s="713"/>
      <c r="W24" s="713"/>
      <c r="X24" s="713"/>
      <c r="Y24" s="713"/>
      <c r="Z24" s="713"/>
      <c r="AA24" s="713"/>
      <c r="AB24" s="713"/>
      <c r="AC24" s="713"/>
      <c r="AD24" s="713"/>
      <c r="AE24" s="713"/>
      <c r="AF24" s="713"/>
      <c r="AG24" s="713"/>
      <c r="AH24" s="713"/>
      <c r="AI24" s="713"/>
      <c r="AJ24" s="713"/>
      <c r="AK24" s="713"/>
      <c r="AL24" s="713"/>
      <c r="AM24" s="713"/>
      <c r="AN24" s="713"/>
      <c r="AO24" s="713"/>
      <c r="AP24" s="713"/>
      <c r="AQ24" s="713"/>
      <c r="AR24" s="713"/>
      <c r="AS24" s="713"/>
      <c r="AT24" s="713"/>
      <c r="AU24" s="713"/>
      <c r="AV24" s="713"/>
      <c r="AW24" s="713"/>
      <c r="AX24" s="713"/>
      <c r="AY24" s="713"/>
      <c r="AZ24" s="713"/>
      <c r="BA24" s="713"/>
      <c r="BB24" s="713"/>
      <c r="BC24" s="713"/>
      <c r="BD24" s="713"/>
      <c r="BE24" s="713"/>
      <c r="BF24" s="713"/>
      <c r="BG24" s="713"/>
      <c r="BH24" s="713"/>
      <c r="BI24" s="713"/>
      <c r="BJ24" s="713"/>
      <c r="BK24" s="713"/>
      <c r="BL24" s="713"/>
      <c r="BM24" s="713"/>
      <c r="BN24" s="713"/>
      <c r="BO24" s="713"/>
      <c r="BP24" s="713"/>
      <c r="BQ24" s="713"/>
      <c r="BR24" s="713"/>
      <c r="BS24" s="713"/>
      <c r="BT24" s="713"/>
      <c r="BU24" s="713"/>
      <c r="BV24" s="713"/>
      <c r="BW24" s="713"/>
      <c r="BX24" s="713"/>
      <c r="BY24" s="713"/>
      <c r="BZ24" s="713"/>
      <c r="CA24" s="713"/>
      <c r="CB24" s="713"/>
      <c r="CC24" s="713"/>
      <c r="CD24" s="713"/>
      <c r="CE24" s="713"/>
      <c r="CF24" s="713"/>
      <c r="CG24" s="713"/>
      <c r="CH24" s="713"/>
      <c r="CI24" s="713"/>
    </row>
    <row r="25" spans="1:87" ht="41.25" customHeight="1">
      <c r="A25" s="714" t="s">
        <v>220</v>
      </c>
      <c r="B25" s="715"/>
      <c r="C25" s="715"/>
      <c r="D25" s="700"/>
      <c r="E25" s="700"/>
      <c r="F25" s="700"/>
      <c r="G25" s="700"/>
      <c r="H25" s="700"/>
      <c r="I25" s="700"/>
      <c r="J25" s="700"/>
      <c r="K25" s="700"/>
      <c r="L25" s="700"/>
      <c r="M25" s="700"/>
      <c r="N25" s="700"/>
      <c r="O25" s="700"/>
      <c r="P25" s="700"/>
      <c r="Q25" s="700"/>
      <c r="R25" s="700"/>
      <c r="S25" s="700"/>
      <c r="T25" s="700"/>
      <c r="U25" s="700"/>
      <c r="V25" s="700"/>
      <c r="W25" s="700"/>
      <c r="X25" s="700"/>
      <c r="Y25" s="700"/>
      <c r="Z25" s="700"/>
      <c r="AA25" s="700"/>
      <c r="AB25" s="700"/>
      <c r="AC25" s="700"/>
      <c r="AD25" s="700"/>
      <c r="AE25" s="700"/>
      <c r="AF25" s="700"/>
      <c r="AG25" s="700"/>
      <c r="AH25" s="700"/>
      <c r="AI25" s="700"/>
      <c r="AJ25" s="700"/>
      <c r="AK25" s="700"/>
      <c r="AL25" s="700"/>
      <c r="AM25" s="700"/>
      <c r="AN25" s="700"/>
      <c r="AO25" s="700"/>
      <c r="AP25" s="700"/>
      <c r="AQ25" s="700"/>
      <c r="AR25" s="700"/>
      <c r="AS25" s="700"/>
      <c r="AT25" s="700"/>
      <c r="AU25" s="700"/>
      <c r="AV25" s="700"/>
      <c r="AW25" s="700"/>
      <c r="AX25" s="700"/>
      <c r="AY25" s="700"/>
      <c r="AZ25" s="700"/>
      <c r="BA25" s="700"/>
      <c r="BB25" s="700"/>
      <c r="BC25" s="700"/>
      <c r="BD25" s="700"/>
      <c r="BE25" s="700"/>
      <c r="BF25" s="700"/>
      <c r="BG25" s="700"/>
      <c r="BH25" s="700"/>
      <c r="BI25" s="700"/>
      <c r="BJ25" s="700"/>
      <c r="BK25" s="700"/>
      <c r="BL25" s="700"/>
      <c r="BM25" s="700"/>
      <c r="BN25" s="700"/>
      <c r="BO25" s="700"/>
      <c r="BP25" s="700"/>
      <c r="BQ25" s="700"/>
      <c r="BR25" s="700"/>
      <c r="BS25" s="700"/>
      <c r="BT25" s="700"/>
      <c r="BU25" s="700"/>
      <c r="BV25" s="700"/>
      <c r="BW25" s="700"/>
      <c r="BX25" s="700"/>
      <c r="BY25" s="700"/>
      <c r="BZ25" s="700"/>
      <c r="CA25" s="700"/>
      <c r="CB25" s="700"/>
      <c r="CC25" s="700"/>
      <c r="CD25" s="700"/>
      <c r="CE25" s="700"/>
      <c r="CF25" s="700"/>
      <c r="CG25" s="700"/>
      <c r="CH25" s="700"/>
      <c r="CI25" s="700"/>
    </row>
    <row r="26" spans="1:87" ht="4.5" customHeight="1">
      <c r="A26" s="691"/>
      <c r="B26" s="697"/>
      <c r="C26" s="697"/>
      <c r="D26" s="691"/>
      <c r="E26" s="691"/>
      <c r="F26" s="691"/>
      <c r="G26" s="691"/>
      <c r="H26" s="691"/>
      <c r="I26" s="691"/>
      <c r="J26" s="691"/>
      <c r="K26" s="691"/>
      <c r="L26" s="691"/>
      <c r="M26" s="691"/>
      <c r="N26" s="691"/>
      <c r="O26" s="691"/>
      <c r="P26" s="691"/>
      <c r="Q26" s="691"/>
      <c r="R26" s="691"/>
      <c r="S26" s="691"/>
      <c r="T26" s="691"/>
      <c r="U26" s="691"/>
      <c r="V26" s="691"/>
      <c r="W26" s="691"/>
      <c r="X26" s="691"/>
      <c r="Y26" s="691"/>
      <c r="Z26" s="691"/>
      <c r="AA26" s="691"/>
      <c r="AB26" s="691"/>
      <c r="AC26" s="691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1"/>
      <c r="AP26" s="691"/>
      <c r="AQ26" s="691"/>
      <c r="AR26" s="691"/>
      <c r="AS26" s="691"/>
      <c r="AT26" s="691"/>
      <c r="AU26" s="691"/>
      <c r="AV26" s="691"/>
      <c r="AW26" s="691"/>
      <c r="AX26" s="691"/>
      <c r="AY26" s="691"/>
      <c r="AZ26" s="691"/>
      <c r="BA26" s="691"/>
      <c r="BB26" s="691"/>
      <c r="BC26" s="691"/>
      <c r="BD26" s="691"/>
      <c r="BE26" s="691"/>
      <c r="BF26" s="691"/>
      <c r="BG26" s="691"/>
      <c r="BH26" s="691"/>
      <c r="BI26" s="691"/>
      <c r="BJ26" s="691"/>
      <c r="BK26" s="691"/>
      <c r="BL26" s="691"/>
      <c r="BM26" s="691"/>
      <c r="BN26" s="691"/>
      <c r="BO26" s="691"/>
      <c r="BP26" s="691"/>
      <c r="BQ26" s="691"/>
      <c r="BR26" s="691"/>
      <c r="BS26" s="691"/>
      <c r="BT26" s="691"/>
      <c r="BU26" s="691"/>
      <c r="BV26" s="691"/>
      <c r="BW26" s="691"/>
      <c r="BX26" s="691"/>
      <c r="BY26" s="691"/>
      <c r="BZ26" s="691"/>
      <c r="CA26" s="691"/>
      <c r="CB26" s="691"/>
      <c r="CC26" s="691"/>
      <c r="CD26" s="691"/>
      <c r="CE26" s="691"/>
      <c r="CF26" s="691"/>
      <c r="CG26" s="691"/>
      <c r="CH26" s="691"/>
      <c r="CI26" s="691"/>
    </row>
    <row r="27" spans="1:87" ht="15" customHeight="1" collapsed="1">
      <c r="A27" s="701"/>
      <c r="B27" s="439"/>
      <c r="C27" s="439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  <c r="AO27" s="702"/>
      <c r="AP27" s="702"/>
      <c r="AQ27" s="702"/>
      <c r="AR27" s="702"/>
      <c r="AS27" s="702"/>
      <c r="AT27" s="702"/>
      <c r="AU27" s="702"/>
      <c r="AV27" s="702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15" hidden="1" customHeight="1" outlineLevel="1">
      <c r="A28" s="701"/>
      <c r="B28" s="498"/>
      <c r="C28" s="498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  <c r="AO28" s="702"/>
      <c r="AP28" s="702"/>
      <c r="AQ28" s="702"/>
      <c r="AR28" s="702"/>
      <c r="AS28" s="702"/>
      <c r="AT28" s="702"/>
      <c r="AU28" s="702"/>
      <c r="AV28" s="702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15" hidden="1" customHeight="1" outlineLevel="1">
      <c r="A29" s="701"/>
      <c r="B29" s="716"/>
      <c r="C29" s="717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  <c r="AO29" s="702"/>
      <c r="AP29" s="702"/>
      <c r="AQ29" s="702"/>
      <c r="AR29" s="702"/>
      <c r="AS29" s="702"/>
      <c r="AT29" s="702"/>
      <c r="AU29" s="702"/>
      <c r="AV29" s="702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15" hidden="1" customHeight="1" outlineLevel="1">
      <c r="A30" s="701"/>
      <c r="B30" s="412"/>
      <c r="C30" s="412"/>
      <c r="D30" s="718"/>
      <c r="E30" s="718"/>
      <c r="F30" s="718"/>
      <c r="G30" s="718"/>
      <c r="H30" s="718"/>
      <c r="I30" s="718"/>
      <c r="J30" s="718"/>
      <c r="K30" s="718"/>
      <c r="L30" s="718"/>
      <c r="M30" s="718"/>
      <c r="N30" s="718"/>
      <c r="O30" s="718"/>
      <c r="P30" s="718"/>
      <c r="Q30" s="718"/>
      <c r="R30" s="718"/>
      <c r="S30" s="718"/>
      <c r="T30" s="718"/>
      <c r="U30" s="718"/>
      <c r="V30" s="718"/>
      <c r="W30" s="718"/>
      <c r="X30" s="718"/>
      <c r="Y30" s="718"/>
      <c r="Z30" s="718"/>
      <c r="AA30" s="718"/>
      <c r="AB30" s="718"/>
      <c r="AC30" s="718"/>
      <c r="AD30" s="718"/>
      <c r="AE30" s="718"/>
      <c r="AF30" s="718"/>
      <c r="AG30" s="718"/>
      <c r="AH30" s="718"/>
      <c r="AI30" s="718"/>
      <c r="AJ30" s="718"/>
      <c r="AK30" s="718"/>
      <c r="AL30" s="718"/>
      <c r="AM30" s="718"/>
      <c r="AN30" s="718"/>
      <c r="AO30" s="718"/>
      <c r="AP30" s="718"/>
      <c r="AQ30" s="718"/>
      <c r="AR30" s="718"/>
      <c r="AS30" s="718"/>
      <c r="AT30" s="718"/>
      <c r="AU30" s="718"/>
      <c r="AV30" s="718"/>
      <c r="AW30" s="718"/>
      <c r="AX30" s="718"/>
      <c r="AY30" s="718"/>
      <c r="AZ30" s="718"/>
      <c r="BA30" s="718"/>
      <c r="BB30" s="718"/>
      <c r="BC30" s="718"/>
      <c r="BD30" s="718"/>
      <c r="BE30" s="718"/>
      <c r="BF30" s="718"/>
      <c r="BG30" s="718"/>
      <c r="BH30" s="718"/>
      <c r="BI30" s="718"/>
      <c r="BJ30" s="718"/>
      <c r="BK30" s="718"/>
      <c r="BL30" s="718"/>
      <c r="BM30" s="718"/>
      <c r="BN30" s="718"/>
      <c r="BO30" s="718"/>
      <c r="BP30" s="718"/>
      <c r="BQ30" s="718"/>
      <c r="BR30" s="718"/>
      <c r="BS30" s="718"/>
      <c r="BT30" s="718"/>
      <c r="BU30" s="718"/>
      <c r="BV30" s="718"/>
      <c r="BW30" s="718"/>
      <c r="BX30" s="718"/>
      <c r="BY30" s="718"/>
      <c r="BZ30" s="718"/>
      <c r="CA30" s="718"/>
      <c r="CB30" s="718"/>
      <c r="CC30" s="718"/>
      <c r="CD30" s="718"/>
      <c r="CE30" s="718"/>
      <c r="CF30" s="718"/>
      <c r="CG30" s="718"/>
      <c r="CH30" s="718"/>
      <c r="CI30" s="718"/>
    </row>
    <row r="31" spans="1:87" ht="15" hidden="1" customHeight="1" outlineLevel="1">
      <c r="A31" s="701"/>
      <c r="B31" s="412"/>
      <c r="C31" s="412"/>
      <c r="D31" s="718"/>
      <c r="E31" s="718"/>
      <c r="F31" s="718"/>
      <c r="G31" s="718"/>
      <c r="H31" s="718"/>
      <c r="I31" s="718"/>
      <c r="J31" s="718"/>
      <c r="K31" s="718"/>
      <c r="L31" s="718"/>
      <c r="M31" s="718"/>
      <c r="N31" s="718"/>
      <c r="O31" s="718"/>
      <c r="P31" s="718"/>
      <c r="Q31" s="718"/>
      <c r="R31" s="718"/>
      <c r="S31" s="718"/>
      <c r="T31" s="718"/>
      <c r="U31" s="718"/>
      <c r="V31" s="718"/>
      <c r="W31" s="718"/>
      <c r="X31" s="718"/>
      <c r="Y31" s="718"/>
      <c r="Z31" s="718"/>
      <c r="AA31" s="718"/>
      <c r="AB31" s="718"/>
      <c r="AC31" s="718"/>
      <c r="AD31" s="718"/>
      <c r="AE31" s="718"/>
      <c r="AF31" s="718"/>
      <c r="AG31" s="718"/>
      <c r="AH31" s="718"/>
      <c r="AI31" s="718"/>
      <c r="AJ31" s="718"/>
      <c r="AK31" s="718"/>
      <c r="AL31" s="718"/>
      <c r="AM31" s="718"/>
      <c r="AN31" s="718"/>
      <c r="AO31" s="718"/>
      <c r="AP31" s="718"/>
      <c r="AQ31" s="718"/>
      <c r="AR31" s="718"/>
      <c r="AS31" s="718"/>
      <c r="AT31" s="718"/>
      <c r="AU31" s="718"/>
      <c r="AV31" s="718"/>
      <c r="AW31" s="718"/>
      <c r="AX31" s="718"/>
      <c r="AY31" s="718"/>
      <c r="AZ31" s="718"/>
      <c r="BA31" s="718"/>
      <c r="BB31" s="718"/>
      <c r="BC31" s="718"/>
      <c r="BD31" s="718"/>
      <c r="BE31" s="718"/>
      <c r="BF31" s="718"/>
      <c r="BG31" s="718"/>
      <c r="BH31" s="718"/>
      <c r="BI31" s="718"/>
      <c r="BJ31" s="718"/>
      <c r="BK31" s="718"/>
      <c r="BL31" s="718"/>
      <c r="BM31" s="718"/>
      <c r="BN31" s="718"/>
      <c r="BO31" s="718"/>
      <c r="BP31" s="718"/>
      <c r="BQ31" s="718"/>
      <c r="BR31" s="718"/>
      <c r="BS31" s="718"/>
      <c r="BT31" s="718"/>
      <c r="BU31" s="718"/>
      <c r="BV31" s="718"/>
      <c r="BW31" s="718"/>
      <c r="BX31" s="718"/>
      <c r="BY31" s="718"/>
      <c r="BZ31" s="718"/>
      <c r="CA31" s="718"/>
      <c r="CB31" s="718"/>
      <c r="CC31" s="718"/>
      <c r="CD31" s="718"/>
      <c r="CE31" s="718"/>
      <c r="CF31" s="718"/>
      <c r="CG31" s="718"/>
      <c r="CH31" s="718"/>
      <c r="CI31" s="718"/>
    </row>
    <row r="32" spans="1:87" ht="15" hidden="1" customHeight="1" outlineLevel="1">
      <c r="A32" s="701"/>
      <c r="B32" s="412"/>
      <c r="C32" s="412"/>
      <c r="D32" s="718"/>
      <c r="E32" s="718"/>
      <c r="F32" s="718"/>
      <c r="G32" s="718"/>
      <c r="H32" s="718"/>
      <c r="I32" s="718"/>
      <c r="J32" s="718"/>
      <c r="K32" s="718"/>
      <c r="L32" s="718"/>
      <c r="M32" s="718"/>
      <c r="N32" s="718"/>
      <c r="O32" s="718"/>
      <c r="P32" s="718"/>
      <c r="Q32" s="718"/>
      <c r="R32" s="718"/>
      <c r="S32" s="718"/>
      <c r="T32" s="718"/>
      <c r="U32" s="718"/>
      <c r="V32" s="718"/>
      <c r="W32" s="718"/>
      <c r="X32" s="718"/>
      <c r="Y32" s="718"/>
      <c r="Z32" s="718"/>
      <c r="AA32" s="718"/>
      <c r="AB32" s="718"/>
      <c r="AC32" s="718"/>
      <c r="AD32" s="718"/>
      <c r="AE32" s="718"/>
      <c r="AF32" s="718"/>
      <c r="AG32" s="718"/>
      <c r="AH32" s="718"/>
      <c r="AI32" s="718"/>
      <c r="AJ32" s="718"/>
      <c r="AK32" s="718"/>
      <c r="AL32" s="718"/>
      <c r="AM32" s="718"/>
      <c r="AN32" s="718"/>
      <c r="AO32" s="718"/>
      <c r="AP32" s="718"/>
      <c r="AQ32" s="718"/>
      <c r="AR32" s="718"/>
      <c r="AS32" s="718"/>
      <c r="AT32" s="718"/>
      <c r="AU32" s="718"/>
      <c r="AV32" s="718"/>
      <c r="AW32" s="718"/>
      <c r="AX32" s="718"/>
      <c r="AY32" s="718"/>
      <c r="AZ32" s="718"/>
      <c r="BA32" s="718"/>
      <c r="BB32" s="718"/>
      <c r="BC32" s="718"/>
      <c r="BD32" s="718"/>
      <c r="BE32" s="718"/>
      <c r="BF32" s="718"/>
      <c r="BG32" s="718"/>
      <c r="BH32" s="718"/>
      <c r="BI32" s="718"/>
      <c r="BJ32" s="718"/>
      <c r="BK32" s="718"/>
      <c r="BL32" s="718"/>
      <c r="BM32" s="718"/>
      <c r="BN32" s="718"/>
      <c r="BO32" s="718"/>
      <c r="BP32" s="718"/>
      <c r="BQ32" s="718"/>
      <c r="BR32" s="718"/>
      <c r="BS32" s="718"/>
      <c r="BT32" s="718"/>
      <c r="BU32" s="718"/>
      <c r="BV32" s="718"/>
      <c r="BW32" s="718"/>
      <c r="BX32" s="718"/>
      <c r="BY32" s="718"/>
      <c r="BZ32" s="718"/>
      <c r="CA32" s="718"/>
      <c r="CB32" s="718"/>
      <c r="CC32" s="718"/>
      <c r="CD32" s="718"/>
      <c r="CE32" s="718"/>
      <c r="CF32" s="718"/>
      <c r="CG32" s="718"/>
      <c r="CH32" s="718"/>
      <c r="CI32" s="718"/>
    </row>
    <row r="33" spans="1:87" ht="15" hidden="1" customHeight="1" outlineLevel="1">
      <c r="A33" s="701"/>
      <c r="B33" s="719"/>
      <c r="C33" s="719"/>
      <c r="D33" s="718"/>
      <c r="E33" s="718"/>
      <c r="F33" s="718"/>
      <c r="G33" s="718"/>
      <c r="H33" s="718"/>
      <c r="I33" s="718"/>
      <c r="J33" s="718"/>
      <c r="K33" s="718"/>
      <c r="L33" s="718"/>
      <c r="M33" s="718"/>
      <c r="N33" s="718"/>
      <c r="O33" s="718"/>
      <c r="P33" s="718"/>
      <c r="Q33" s="718"/>
      <c r="R33" s="718"/>
      <c r="S33" s="718"/>
      <c r="T33" s="718"/>
      <c r="U33" s="718"/>
      <c r="V33" s="718"/>
      <c r="W33" s="718"/>
      <c r="X33" s="718"/>
      <c r="Y33" s="718"/>
      <c r="Z33" s="718"/>
      <c r="AA33" s="718"/>
      <c r="AB33" s="718"/>
      <c r="AC33" s="718"/>
      <c r="AD33" s="718"/>
      <c r="AE33" s="718"/>
      <c r="AF33" s="718"/>
      <c r="AG33" s="718"/>
      <c r="AH33" s="718"/>
      <c r="AI33" s="718"/>
      <c r="AJ33" s="718"/>
      <c r="AK33" s="718"/>
      <c r="AL33" s="718"/>
      <c r="AM33" s="718"/>
      <c r="AN33" s="718"/>
      <c r="AO33" s="718"/>
      <c r="AP33" s="718"/>
      <c r="AQ33" s="718"/>
      <c r="AR33" s="718"/>
      <c r="AS33" s="718"/>
      <c r="AT33" s="718"/>
      <c r="AU33" s="718"/>
      <c r="AV33" s="718"/>
      <c r="AW33" s="718"/>
      <c r="AX33" s="718"/>
      <c r="AY33" s="718"/>
      <c r="AZ33" s="718"/>
      <c r="BA33" s="718"/>
      <c r="BB33" s="718"/>
      <c r="BC33" s="718"/>
      <c r="BD33" s="718"/>
      <c r="BE33" s="718"/>
      <c r="BF33" s="718"/>
      <c r="BG33" s="718"/>
      <c r="BH33" s="718"/>
      <c r="BI33" s="718"/>
      <c r="BJ33" s="718"/>
      <c r="BK33" s="718"/>
      <c r="BL33" s="718"/>
      <c r="BM33" s="718"/>
      <c r="BN33" s="718"/>
      <c r="BO33" s="718"/>
      <c r="BP33" s="718"/>
      <c r="BQ33" s="718"/>
      <c r="BR33" s="718"/>
      <c r="BS33" s="718"/>
      <c r="BT33" s="718"/>
      <c r="BU33" s="718"/>
      <c r="BV33" s="718"/>
      <c r="BW33" s="718"/>
      <c r="BX33" s="718"/>
      <c r="BY33" s="718"/>
      <c r="BZ33" s="718"/>
      <c r="CA33" s="718"/>
      <c r="CB33" s="718"/>
      <c r="CC33" s="718"/>
      <c r="CD33" s="718"/>
      <c r="CE33" s="718"/>
      <c r="CF33" s="718"/>
      <c r="CG33" s="718"/>
      <c r="CH33" s="718"/>
      <c r="CI33" s="718"/>
    </row>
    <row r="34" spans="1:87" ht="15" hidden="1" customHeight="1" outlineLevel="1">
      <c r="A34" s="701"/>
      <c r="B34" s="412"/>
      <c r="C34" s="412"/>
      <c r="D34" s="718"/>
      <c r="E34" s="718"/>
      <c r="F34" s="718"/>
      <c r="G34" s="718"/>
      <c r="H34" s="718"/>
      <c r="I34" s="718"/>
      <c r="J34" s="718"/>
      <c r="K34" s="718"/>
      <c r="L34" s="718"/>
      <c r="M34" s="718"/>
      <c r="N34" s="718"/>
      <c r="O34" s="718"/>
      <c r="P34" s="718"/>
      <c r="Q34" s="718"/>
      <c r="R34" s="718"/>
      <c r="S34" s="718"/>
      <c r="T34" s="718"/>
      <c r="U34" s="718"/>
      <c r="V34" s="718"/>
      <c r="W34" s="718"/>
      <c r="X34" s="718"/>
      <c r="Y34" s="718"/>
      <c r="Z34" s="718"/>
      <c r="AA34" s="718"/>
      <c r="AB34" s="718"/>
      <c r="AC34" s="718"/>
      <c r="AD34" s="718"/>
      <c r="AE34" s="718"/>
      <c r="AF34" s="718"/>
      <c r="AG34" s="718"/>
      <c r="AH34" s="718"/>
      <c r="AI34" s="718"/>
      <c r="AJ34" s="718"/>
      <c r="AK34" s="718"/>
      <c r="AL34" s="718"/>
      <c r="AM34" s="718"/>
      <c r="AN34" s="718"/>
      <c r="AO34" s="718"/>
      <c r="AP34" s="718"/>
      <c r="AQ34" s="718"/>
      <c r="AR34" s="718"/>
      <c r="AS34" s="718"/>
      <c r="AT34" s="718"/>
      <c r="AU34" s="718"/>
      <c r="AV34" s="718"/>
      <c r="AW34" s="718"/>
      <c r="AX34" s="718"/>
      <c r="AY34" s="718"/>
      <c r="AZ34" s="718"/>
      <c r="BA34" s="718"/>
      <c r="BB34" s="718"/>
      <c r="BC34" s="718"/>
      <c r="BD34" s="718"/>
      <c r="BE34" s="718"/>
      <c r="BF34" s="718"/>
      <c r="BG34" s="718"/>
      <c r="BH34" s="718"/>
      <c r="BI34" s="718"/>
      <c r="BJ34" s="718"/>
      <c r="BK34" s="718"/>
      <c r="BL34" s="718"/>
      <c r="BM34" s="718"/>
      <c r="BN34" s="718"/>
      <c r="BO34" s="718"/>
      <c r="BP34" s="718"/>
      <c r="BQ34" s="718"/>
      <c r="BR34" s="718"/>
      <c r="BS34" s="718"/>
      <c r="BT34" s="718"/>
      <c r="BU34" s="718"/>
      <c r="BV34" s="718"/>
      <c r="BW34" s="718"/>
      <c r="BX34" s="718"/>
      <c r="BY34" s="718"/>
      <c r="BZ34" s="718"/>
      <c r="CA34" s="718"/>
      <c r="CB34" s="718"/>
      <c r="CC34" s="718"/>
      <c r="CD34" s="718"/>
      <c r="CE34" s="718"/>
      <c r="CF34" s="718"/>
      <c r="CG34" s="718"/>
      <c r="CH34" s="718"/>
      <c r="CI34" s="718"/>
    </row>
    <row r="35" spans="1:87" ht="15" hidden="1" customHeight="1" outlineLevel="1">
      <c r="A35" s="701"/>
      <c r="B35" s="439"/>
      <c r="C35" s="439"/>
      <c r="D35" s="718"/>
      <c r="E35" s="718"/>
      <c r="F35" s="718"/>
      <c r="G35" s="718"/>
      <c r="H35" s="718"/>
      <c r="I35" s="718"/>
      <c r="J35" s="718"/>
      <c r="K35" s="718"/>
      <c r="L35" s="718"/>
      <c r="M35" s="718"/>
      <c r="N35" s="718"/>
      <c r="O35" s="718"/>
      <c r="P35" s="718"/>
      <c r="Q35" s="718"/>
      <c r="R35" s="718"/>
      <c r="S35" s="718"/>
      <c r="T35" s="718"/>
      <c r="U35" s="718"/>
      <c r="V35" s="718"/>
      <c r="W35" s="718"/>
      <c r="X35" s="718"/>
      <c r="Y35" s="718"/>
      <c r="Z35" s="718"/>
      <c r="AA35" s="718"/>
      <c r="AB35" s="718"/>
      <c r="AC35" s="718"/>
      <c r="AD35" s="718"/>
      <c r="AE35" s="718"/>
      <c r="AF35" s="718"/>
      <c r="AG35" s="718"/>
      <c r="AH35" s="718"/>
      <c r="AI35" s="718"/>
      <c r="AJ35" s="718"/>
      <c r="AK35" s="718"/>
      <c r="AL35" s="718"/>
      <c r="AM35" s="718"/>
      <c r="AN35" s="718"/>
      <c r="AO35" s="718"/>
      <c r="AP35" s="718"/>
      <c r="AQ35" s="718"/>
      <c r="AR35" s="718"/>
      <c r="AS35" s="718"/>
      <c r="AT35" s="718"/>
      <c r="AU35" s="718"/>
      <c r="AV35" s="718"/>
      <c r="AW35" s="718"/>
      <c r="AX35" s="718"/>
      <c r="AY35" s="718"/>
      <c r="AZ35" s="718"/>
      <c r="BA35" s="718"/>
      <c r="BB35" s="718"/>
      <c r="BC35" s="718"/>
      <c r="BD35" s="718"/>
      <c r="BE35" s="718"/>
      <c r="BF35" s="718"/>
      <c r="BG35" s="718"/>
      <c r="BH35" s="718"/>
      <c r="BI35" s="718"/>
      <c r="BJ35" s="718"/>
      <c r="BK35" s="718"/>
      <c r="BL35" s="718"/>
      <c r="BM35" s="718"/>
      <c r="BN35" s="718"/>
      <c r="BO35" s="718"/>
      <c r="BP35" s="718"/>
      <c r="BQ35" s="718"/>
      <c r="BR35" s="718"/>
      <c r="BS35" s="718"/>
      <c r="BT35" s="718"/>
      <c r="BU35" s="718"/>
      <c r="BV35" s="718"/>
      <c r="BW35" s="718"/>
      <c r="BX35" s="718"/>
      <c r="BY35" s="718"/>
      <c r="BZ35" s="718"/>
      <c r="CA35" s="718"/>
      <c r="CB35" s="718"/>
      <c r="CC35" s="718"/>
      <c r="CD35" s="718"/>
      <c r="CE35" s="718"/>
      <c r="CF35" s="718"/>
      <c r="CG35" s="718"/>
      <c r="CH35" s="718"/>
      <c r="CI35" s="718"/>
    </row>
    <row r="36" spans="1:87" ht="15" hidden="1" customHeight="1" outlineLevel="1">
      <c r="A36" s="701"/>
      <c r="B36" s="439"/>
      <c r="C36" s="439"/>
      <c r="D36" s="718"/>
      <c r="E36" s="718"/>
      <c r="F36" s="718"/>
      <c r="G36" s="718"/>
      <c r="H36" s="718"/>
      <c r="I36" s="718"/>
      <c r="J36" s="718"/>
      <c r="K36" s="718"/>
      <c r="L36" s="718"/>
      <c r="M36" s="718"/>
      <c r="N36" s="718"/>
      <c r="O36" s="718"/>
      <c r="P36" s="718"/>
      <c r="Q36" s="718"/>
      <c r="R36" s="718"/>
      <c r="S36" s="718"/>
      <c r="T36" s="718"/>
      <c r="U36" s="718"/>
      <c r="V36" s="718"/>
      <c r="W36" s="718"/>
      <c r="X36" s="718"/>
      <c r="Y36" s="718"/>
      <c r="Z36" s="718"/>
      <c r="AA36" s="718"/>
      <c r="AB36" s="718"/>
      <c r="AC36" s="718"/>
      <c r="AD36" s="718"/>
      <c r="AE36" s="718"/>
      <c r="AF36" s="718"/>
      <c r="AG36" s="718"/>
      <c r="AH36" s="718"/>
      <c r="AI36" s="718"/>
      <c r="AJ36" s="718"/>
      <c r="AK36" s="718"/>
      <c r="AL36" s="718"/>
      <c r="AM36" s="718"/>
      <c r="AN36" s="718"/>
      <c r="AO36" s="718"/>
      <c r="AP36" s="718"/>
      <c r="AQ36" s="718"/>
      <c r="AR36" s="718"/>
      <c r="AS36" s="718"/>
      <c r="AT36" s="718"/>
      <c r="AU36" s="718"/>
      <c r="AV36" s="718"/>
      <c r="AW36" s="718"/>
      <c r="AX36" s="718"/>
      <c r="AY36" s="718"/>
      <c r="AZ36" s="718"/>
      <c r="BA36" s="718"/>
      <c r="BB36" s="718"/>
      <c r="BC36" s="718"/>
      <c r="BD36" s="718"/>
      <c r="BE36" s="718"/>
      <c r="BF36" s="718"/>
      <c r="BG36" s="718"/>
      <c r="BH36" s="718"/>
      <c r="BI36" s="718"/>
      <c r="BJ36" s="718"/>
      <c r="BK36" s="718"/>
      <c r="BL36" s="718"/>
      <c r="BM36" s="718"/>
      <c r="BN36" s="718"/>
      <c r="BO36" s="718"/>
      <c r="BP36" s="718"/>
      <c r="BQ36" s="718"/>
      <c r="BR36" s="718"/>
      <c r="BS36" s="718"/>
      <c r="BT36" s="718"/>
      <c r="BU36" s="718"/>
      <c r="BV36" s="718"/>
      <c r="BW36" s="718"/>
      <c r="BX36" s="718"/>
      <c r="BY36" s="718"/>
      <c r="BZ36" s="718"/>
      <c r="CA36" s="718"/>
      <c r="CB36" s="718"/>
      <c r="CC36" s="718"/>
      <c r="CD36" s="718"/>
      <c r="CE36" s="718"/>
      <c r="CF36" s="718"/>
      <c r="CG36" s="718"/>
      <c r="CH36" s="718"/>
      <c r="CI36" s="718"/>
    </row>
    <row r="37" spans="1:87" ht="15" hidden="1" customHeight="1" outlineLevel="1">
      <c r="A37" s="701"/>
      <c r="B37" s="439"/>
      <c r="C37" s="439"/>
      <c r="D37" s="718"/>
      <c r="E37" s="718"/>
      <c r="F37" s="718"/>
      <c r="G37" s="718"/>
      <c r="H37" s="718"/>
      <c r="I37" s="718"/>
      <c r="J37" s="718"/>
      <c r="K37" s="718"/>
      <c r="L37" s="718"/>
      <c r="M37" s="718"/>
      <c r="N37" s="718"/>
      <c r="O37" s="718"/>
      <c r="P37" s="718"/>
      <c r="Q37" s="718"/>
      <c r="R37" s="718"/>
      <c r="S37" s="718"/>
      <c r="T37" s="718"/>
      <c r="U37" s="718"/>
      <c r="V37" s="718"/>
      <c r="W37" s="718"/>
      <c r="X37" s="718"/>
      <c r="Y37" s="718"/>
      <c r="Z37" s="718"/>
      <c r="AA37" s="718"/>
      <c r="AB37" s="718"/>
      <c r="AC37" s="718"/>
      <c r="AD37" s="718"/>
      <c r="AE37" s="718"/>
      <c r="AF37" s="718"/>
      <c r="AG37" s="718"/>
      <c r="AH37" s="718"/>
      <c r="AI37" s="718"/>
      <c r="AJ37" s="718"/>
      <c r="AK37" s="718"/>
      <c r="AL37" s="718"/>
      <c r="AM37" s="718"/>
      <c r="AN37" s="718"/>
      <c r="AO37" s="718"/>
      <c r="AP37" s="718"/>
      <c r="AQ37" s="718"/>
      <c r="AR37" s="718"/>
      <c r="AS37" s="718"/>
      <c r="AT37" s="718"/>
      <c r="AU37" s="718"/>
      <c r="AV37" s="718"/>
      <c r="AW37" s="718"/>
      <c r="AX37" s="718"/>
      <c r="AY37" s="718"/>
      <c r="AZ37" s="718"/>
      <c r="BA37" s="718"/>
      <c r="BB37" s="718"/>
      <c r="BC37" s="718"/>
      <c r="BD37" s="718"/>
      <c r="BE37" s="718"/>
      <c r="BF37" s="718"/>
      <c r="BG37" s="718"/>
      <c r="BH37" s="718"/>
      <c r="BI37" s="718"/>
      <c r="BJ37" s="718"/>
      <c r="BK37" s="718"/>
      <c r="BL37" s="718"/>
      <c r="BM37" s="718"/>
      <c r="BN37" s="718"/>
      <c r="BO37" s="718"/>
      <c r="BP37" s="718"/>
      <c r="BQ37" s="718"/>
      <c r="BR37" s="718"/>
      <c r="BS37" s="718"/>
      <c r="BT37" s="718"/>
      <c r="BU37" s="718"/>
      <c r="BV37" s="718"/>
      <c r="BW37" s="718"/>
      <c r="BX37" s="718"/>
      <c r="BY37" s="718"/>
      <c r="BZ37" s="718"/>
      <c r="CA37" s="718"/>
      <c r="CB37" s="718"/>
      <c r="CC37" s="718"/>
      <c r="CD37" s="718"/>
      <c r="CE37" s="718"/>
      <c r="CF37" s="718"/>
      <c r="CG37" s="718"/>
      <c r="CH37" s="718"/>
      <c r="CI37" s="718"/>
    </row>
    <row r="38" spans="1:87" ht="14" hidden="1" outlineLevel="1"/>
    <row r="39" spans="1:87" ht="15" customHeight="1">
      <c r="A39" s="437"/>
      <c r="B39" s="439"/>
      <c r="C39" s="439"/>
      <c r="D39" s="718"/>
      <c r="E39" s="718"/>
      <c r="F39" s="718"/>
      <c r="G39" s="718"/>
      <c r="H39" s="718"/>
      <c r="I39" s="718"/>
      <c r="J39" s="718"/>
      <c r="K39" s="718"/>
      <c r="L39" s="718"/>
      <c r="M39" s="718"/>
      <c r="N39" s="718"/>
      <c r="O39" s="718"/>
      <c r="P39" s="718"/>
      <c r="Q39" s="718"/>
      <c r="R39" s="718"/>
      <c r="S39" s="718"/>
      <c r="T39" s="718"/>
      <c r="U39" s="718"/>
      <c r="V39" s="718"/>
      <c r="W39" s="718"/>
      <c r="X39" s="718"/>
      <c r="Y39" s="718"/>
      <c r="Z39" s="718"/>
      <c r="AA39" s="718"/>
      <c r="AB39" s="718"/>
      <c r="AC39" s="718"/>
      <c r="AD39" s="718"/>
      <c r="AE39" s="718"/>
      <c r="AF39" s="718"/>
      <c r="AG39" s="718"/>
      <c r="AH39" s="718"/>
      <c r="AI39" s="718"/>
      <c r="AJ39" s="718"/>
      <c r="AK39" s="718"/>
      <c r="AL39" s="718"/>
      <c r="AM39" s="718"/>
      <c r="AN39" s="718"/>
      <c r="AO39" s="718"/>
      <c r="AP39" s="718"/>
      <c r="AQ39" s="718"/>
      <c r="AR39" s="718"/>
      <c r="AS39" s="718"/>
      <c r="AT39" s="718"/>
      <c r="AU39" s="718"/>
      <c r="AV39" s="718"/>
      <c r="AW39" s="718"/>
      <c r="AX39" s="718"/>
      <c r="AY39" s="718"/>
      <c r="AZ39" s="718"/>
      <c r="BA39" s="718"/>
      <c r="BB39" s="718"/>
      <c r="BC39" s="718"/>
      <c r="BD39" s="718"/>
      <c r="BE39" s="718"/>
      <c r="BF39" s="718"/>
      <c r="BG39" s="718"/>
      <c r="BH39" s="718"/>
      <c r="BI39" s="718"/>
      <c r="BJ39" s="718"/>
      <c r="BK39" s="718"/>
      <c r="BL39" s="718"/>
      <c r="BM39" s="718"/>
      <c r="BN39" s="718"/>
      <c r="BO39" s="718"/>
      <c r="BP39" s="718"/>
      <c r="BQ39" s="718"/>
      <c r="BR39" s="718"/>
      <c r="BS39" s="718"/>
      <c r="BT39" s="718"/>
      <c r="BU39" s="718"/>
      <c r="BV39" s="718"/>
      <c r="BW39" s="718"/>
      <c r="BX39" s="718"/>
      <c r="BY39" s="718"/>
      <c r="BZ39" s="718"/>
      <c r="CA39" s="718"/>
      <c r="CB39" s="718"/>
      <c r="CC39" s="718"/>
      <c r="CD39" s="718"/>
      <c r="CE39" s="718"/>
      <c r="CF39" s="718"/>
      <c r="CG39" s="718"/>
      <c r="CH39" s="718"/>
      <c r="CI39" s="718"/>
    </row>
    <row r="40" spans="1:87" ht="15.75" customHeight="1">
      <c r="A40" s="720" t="s">
        <v>129</v>
      </c>
      <c r="B40" s="721"/>
      <c r="C40" s="721" t="str">
        <f>Settings!$C$7</f>
        <v>USD</v>
      </c>
      <c r="D40" s="709"/>
      <c r="E40" s="709"/>
      <c r="F40" s="709"/>
      <c r="G40" s="709"/>
      <c r="H40" s="709"/>
      <c r="I40" s="709"/>
      <c r="J40" s="709"/>
      <c r="K40" s="709"/>
      <c r="L40" s="709"/>
      <c r="M40" s="709"/>
      <c r="N40" s="709"/>
      <c r="O40" s="709"/>
      <c r="P40" s="709"/>
      <c r="Q40" s="709"/>
      <c r="R40" s="709"/>
      <c r="S40" s="709"/>
      <c r="T40" s="709"/>
      <c r="U40" s="709"/>
      <c r="V40" s="709"/>
      <c r="W40" s="709"/>
      <c r="X40" s="709"/>
      <c r="Y40" s="709"/>
      <c r="Z40" s="709"/>
      <c r="AA40" s="709"/>
      <c r="AB40" s="709"/>
      <c r="AC40" s="709"/>
      <c r="AD40" s="709"/>
      <c r="AE40" s="709"/>
      <c r="AF40" s="709"/>
      <c r="AG40" s="709"/>
      <c r="AH40" s="709"/>
      <c r="AI40" s="709"/>
      <c r="AJ40" s="709"/>
      <c r="AK40" s="709"/>
      <c r="AL40" s="709"/>
      <c r="AM40" s="709"/>
      <c r="AN40" s="709"/>
      <c r="AO40" s="709"/>
      <c r="AP40" s="709"/>
      <c r="AQ40" s="709"/>
      <c r="AR40" s="709"/>
      <c r="AS40" s="709"/>
      <c r="AT40" s="709"/>
      <c r="AU40" s="709"/>
      <c r="AV40" s="709"/>
      <c r="AW40" s="709"/>
      <c r="AX40" s="709"/>
      <c r="AY40" s="709"/>
      <c r="AZ40" s="709"/>
      <c r="BA40" s="709"/>
      <c r="BB40" s="709"/>
      <c r="BC40" s="709"/>
      <c r="BD40" s="709"/>
      <c r="BE40" s="709"/>
      <c r="BF40" s="709"/>
      <c r="BG40" s="709"/>
      <c r="BH40" s="709"/>
      <c r="BI40" s="709"/>
      <c r="BJ40" s="709"/>
      <c r="BK40" s="709"/>
      <c r="BL40" s="709"/>
      <c r="BM40" s="709"/>
      <c r="BN40" s="709"/>
      <c r="BO40" s="709"/>
      <c r="BP40" s="709"/>
      <c r="BQ40" s="709"/>
      <c r="BR40" s="709"/>
      <c r="BS40" s="709"/>
      <c r="BT40" s="709"/>
      <c r="BU40" s="709"/>
      <c r="BV40" s="709"/>
      <c r="BW40" s="709"/>
      <c r="BX40" s="709"/>
      <c r="BY40" s="709"/>
      <c r="BZ40" s="709"/>
      <c r="CA40" s="709"/>
      <c r="CB40" s="709"/>
      <c r="CC40" s="709"/>
      <c r="CD40" s="709"/>
      <c r="CE40" s="709"/>
      <c r="CF40" s="709"/>
      <c r="CG40" s="709"/>
      <c r="CH40" s="709"/>
      <c r="CI40" s="709"/>
    </row>
    <row r="41" spans="1:87" ht="15.75" customHeight="1">
      <c r="A41" s="562" t="s">
        <v>152</v>
      </c>
      <c r="B41" s="722"/>
      <c r="C41" s="723" t="str">
        <f>Settings!$C$7</f>
        <v>USD</v>
      </c>
      <c r="D41" s="724">
        <f>D40*Settings!$C$21</f>
        <v>0</v>
      </c>
      <c r="E41" s="724">
        <f>E40*Settings!$C$21</f>
        <v>0</v>
      </c>
      <c r="F41" s="724">
        <f>F40*Settings!$C$21</f>
        <v>0</v>
      </c>
      <c r="G41" s="724">
        <f>G40*Settings!$C$21</f>
        <v>0</v>
      </c>
      <c r="H41" s="724">
        <f>H40*Settings!$C$21</f>
        <v>0</v>
      </c>
      <c r="I41" s="724">
        <f>I40*Settings!$C$21</f>
        <v>0</v>
      </c>
      <c r="J41" s="724">
        <f>J40*Settings!$C$21</f>
        <v>0</v>
      </c>
      <c r="K41" s="724">
        <f>K40*Settings!$C$21</f>
        <v>0</v>
      </c>
      <c r="L41" s="724">
        <f>L40*Settings!$C$21</f>
        <v>0</v>
      </c>
      <c r="M41" s="724">
        <f>M40*Settings!$C$21</f>
        <v>0</v>
      </c>
      <c r="N41" s="724">
        <f>N40*Settings!$C$21</f>
        <v>0</v>
      </c>
      <c r="O41" s="724">
        <f>O40*Settings!$C$21</f>
        <v>0</v>
      </c>
      <c r="P41" s="724">
        <f>P40*Settings!$C$21</f>
        <v>0</v>
      </c>
      <c r="Q41" s="724">
        <f>Q40*Settings!$C$21</f>
        <v>0</v>
      </c>
      <c r="R41" s="724">
        <f>R40*Settings!$C$21</f>
        <v>0</v>
      </c>
      <c r="S41" s="724">
        <f>S40*Settings!$C$21</f>
        <v>0</v>
      </c>
      <c r="T41" s="724">
        <f>T40*Settings!$C$21</f>
        <v>0</v>
      </c>
      <c r="U41" s="724">
        <f>U40*Settings!$C$21</f>
        <v>0</v>
      </c>
      <c r="V41" s="724">
        <f>V40*Settings!$C$21</f>
        <v>0</v>
      </c>
      <c r="W41" s="724">
        <f>W40*Settings!$C$21</f>
        <v>0</v>
      </c>
      <c r="X41" s="724">
        <f>X40*Settings!$C$21</f>
        <v>0</v>
      </c>
      <c r="Y41" s="724">
        <f>Y40*Settings!$C$21</f>
        <v>0</v>
      </c>
      <c r="Z41" s="724">
        <f>Z40*Settings!$C$21</f>
        <v>0</v>
      </c>
      <c r="AA41" s="724">
        <f>AA40*Settings!$C$21</f>
        <v>0</v>
      </c>
      <c r="AB41" s="724">
        <f>AB40*Settings!$C$21</f>
        <v>0</v>
      </c>
      <c r="AC41" s="724">
        <f>AC40*Settings!$C$21</f>
        <v>0</v>
      </c>
      <c r="AD41" s="724">
        <f>AD40*Settings!$C$21</f>
        <v>0</v>
      </c>
      <c r="AE41" s="724">
        <f>AE40*Settings!$C$21</f>
        <v>0</v>
      </c>
      <c r="AF41" s="724">
        <f>AF40*Settings!$C$21</f>
        <v>0</v>
      </c>
      <c r="AG41" s="724">
        <f>AG40*Settings!$C$21</f>
        <v>0</v>
      </c>
      <c r="AH41" s="724">
        <f>AH40*Settings!$C$21</f>
        <v>0</v>
      </c>
      <c r="AI41" s="724">
        <f>AI40*Settings!$C$21</f>
        <v>0</v>
      </c>
      <c r="AJ41" s="724">
        <f>AJ40*Settings!$C$21</f>
        <v>0</v>
      </c>
      <c r="AK41" s="724">
        <f>AK40*Settings!$C$21</f>
        <v>0</v>
      </c>
      <c r="AL41" s="724">
        <f>AL40*Settings!$C$21</f>
        <v>0</v>
      </c>
      <c r="AM41" s="724">
        <f>AM40*Settings!$C$21</f>
        <v>0</v>
      </c>
      <c r="AN41" s="724">
        <f>AN40*Settings!$C$21</f>
        <v>0</v>
      </c>
      <c r="AO41" s="724">
        <f>AO40*Settings!$C$21</f>
        <v>0</v>
      </c>
      <c r="AP41" s="724">
        <f>AP40*Settings!$C$21</f>
        <v>0</v>
      </c>
      <c r="AQ41" s="724">
        <f>AQ40*Settings!$C$21</f>
        <v>0</v>
      </c>
      <c r="AR41" s="724">
        <f>AR40*Settings!$C$21</f>
        <v>0</v>
      </c>
      <c r="AS41" s="724">
        <f>AS40*Settings!$C$21</f>
        <v>0</v>
      </c>
      <c r="AT41" s="724">
        <f>AT40*Settings!$C$21</f>
        <v>0</v>
      </c>
      <c r="AU41" s="724">
        <f>AU40*Settings!$C$21</f>
        <v>0</v>
      </c>
      <c r="AV41" s="724">
        <f>AV40*Settings!$C$21</f>
        <v>0</v>
      </c>
      <c r="AW41" s="724">
        <f>AW40*Settings!$C$21</f>
        <v>0</v>
      </c>
      <c r="AX41" s="724">
        <f>AX40*Settings!$C$21</f>
        <v>0</v>
      </c>
      <c r="AY41" s="724">
        <f>AY40*Settings!$C$21</f>
        <v>0</v>
      </c>
      <c r="AZ41" s="724">
        <f>AZ40*Settings!$C$21</f>
        <v>0</v>
      </c>
      <c r="BA41" s="724">
        <f>BA40*Settings!$C$21</f>
        <v>0</v>
      </c>
      <c r="BB41" s="724">
        <f>BB40*Settings!$C$21</f>
        <v>0</v>
      </c>
      <c r="BC41" s="724">
        <f>BC40*Settings!$C$21</f>
        <v>0</v>
      </c>
      <c r="BD41" s="724">
        <f>BD40*Settings!$C$21</f>
        <v>0</v>
      </c>
      <c r="BE41" s="724">
        <f>BE40*Settings!$C$21</f>
        <v>0</v>
      </c>
      <c r="BF41" s="724">
        <f>BF40*Settings!$C$21</f>
        <v>0</v>
      </c>
      <c r="BG41" s="724">
        <f>BG40*Settings!$C$21</f>
        <v>0</v>
      </c>
      <c r="BH41" s="724">
        <f>BH40*Settings!$C$21</f>
        <v>0</v>
      </c>
      <c r="BI41" s="724">
        <f>BI40*Settings!$C$21</f>
        <v>0</v>
      </c>
      <c r="BJ41" s="724">
        <f>BJ40*Settings!$C$21</f>
        <v>0</v>
      </c>
      <c r="BK41" s="724">
        <f>BK40*Settings!$C$21</f>
        <v>0</v>
      </c>
      <c r="BL41" s="724">
        <f>BL40*Settings!$C$21</f>
        <v>0</v>
      </c>
      <c r="BM41" s="724">
        <f>BM40*Settings!$C$21</f>
        <v>0</v>
      </c>
      <c r="BN41" s="724">
        <f>BN40*Settings!$C$21</f>
        <v>0</v>
      </c>
      <c r="BO41" s="724">
        <f>BO40*Settings!$C$21</f>
        <v>0</v>
      </c>
      <c r="BP41" s="724">
        <f>BP40*Settings!$C$21</f>
        <v>0</v>
      </c>
      <c r="BQ41" s="724">
        <f>BQ40*Settings!$C$21</f>
        <v>0</v>
      </c>
      <c r="BR41" s="724">
        <f>BR40*Settings!$C$21</f>
        <v>0</v>
      </c>
      <c r="BS41" s="724">
        <f>BS40*Settings!$C$21</f>
        <v>0</v>
      </c>
      <c r="BT41" s="724">
        <f>BT40*Settings!$C$21</f>
        <v>0</v>
      </c>
      <c r="BU41" s="724">
        <f>BU40*Settings!$C$21</f>
        <v>0</v>
      </c>
      <c r="BV41" s="724">
        <f>BV40*Settings!$C$21</f>
        <v>0</v>
      </c>
      <c r="BW41" s="724">
        <f>BW40*Settings!$C$21</f>
        <v>0</v>
      </c>
      <c r="BX41" s="724">
        <f>BX40*Settings!$C$21</f>
        <v>0</v>
      </c>
      <c r="BY41" s="724">
        <f>BY40*Settings!$C$21</f>
        <v>0</v>
      </c>
      <c r="BZ41" s="724">
        <f>BZ40*Settings!$C$21</f>
        <v>0</v>
      </c>
      <c r="CA41" s="724">
        <f>CA40*Settings!$C$21</f>
        <v>0</v>
      </c>
      <c r="CB41" s="724">
        <f>CB40*Settings!$C$21</f>
        <v>0</v>
      </c>
      <c r="CC41" s="724">
        <f>CC40*Settings!$C$21</f>
        <v>0</v>
      </c>
      <c r="CD41" s="724">
        <f>CD40*Settings!$C$21</f>
        <v>0</v>
      </c>
      <c r="CE41" s="724">
        <f>CE40*Settings!$C$21</f>
        <v>0</v>
      </c>
      <c r="CF41" s="724">
        <f>CF40*Settings!$C$21</f>
        <v>0</v>
      </c>
      <c r="CG41" s="724">
        <f>CG40*Settings!$C$21</f>
        <v>0</v>
      </c>
      <c r="CH41" s="724">
        <f>CH40*Settings!$C$21</f>
        <v>0</v>
      </c>
      <c r="CI41" s="724">
        <f>CI40*Settings!$C$21</f>
        <v>0</v>
      </c>
    </row>
    <row r="42" spans="1:87" ht="15.75" customHeight="1">
      <c r="A42" s="562" t="s">
        <v>69</v>
      </c>
      <c r="B42" s="722"/>
      <c r="C42" s="722" t="s">
        <v>58</v>
      </c>
      <c r="D42" s="725">
        <f t="shared" ref="D42:CI42" si="2">IFERROR((D40-C40)/C40,0)</f>
        <v>0</v>
      </c>
      <c r="E42" s="725">
        <f t="shared" si="2"/>
        <v>0</v>
      </c>
      <c r="F42" s="725">
        <f t="shared" si="2"/>
        <v>0</v>
      </c>
      <c r="G42" s="725">
        <f t="shared" si="2"/>
        <v>0</v>
      </c>
      <c r="H42" s="725">
        <f t="shared" si="2"/>
        <v>0</v>
      </c>
      <c r="I42" s="725">
        <f t="shared" si="2"/>
        <v>0</v>
      </c>
      <c r="J42" s="725">
        <f t="shared" si="2"/>
        <v>0</v>
      </c>
      <c r="K42" s="725">
        <f t="shared" si="2"/>
        <v>0</v>
      </c>
      <c r="L42" s="725">
        <f t="shared" si="2"/>
        <v>0</v>
      </c>
      <c r="M42" s="725">
        <f t="shared" si="2"/>
        <v>0</v>
      </c>
      <c r="N42" s="725">
        <f t="shared" si="2"/>
        <v>0</v>
      </c>
      <c r="O42" s="725">
        <f t="shared" si="2"/>
        <v>0</v>
      </c>
      <c r="P42" s="725">
        <f t="shared" si="2"/>
        <v>0</v>
      </c>
      <c r="Q42" s="725">
        <f t="shared" si="2"/>
        <v>0</v>
      </c>
      <c r="R42" s="725">
        <f t="shared" si="2"/>
        <v>0</v>
      </c>
      <c r="S42" s="725">
        <f t="shared" si="2"/>
        <v>0</v>
      </c>
      <c r="T42" s="725">
        <f t="shared" si="2"/>
        <v>0</v>
      </c>
      <c r="U42" s="725">
        <f t="shared" si="2"/>
        <v>0</v>
      </c>
      <c r="V42" s="725">
        <f t="shared" si="2"/>
        <v>0</v>
      </c>
      <c r="W42" s="725">
        <f t="shared" si="2"/>
        <v>0</v>
      </c>
      <c r="X42" s="725">
        <f t="shared" si="2"/>
        <v>0</v>
      </c>
      <c r="Y42" s="725">
        <f t="shared" si="2"/>
        <v>0</v>
      </c>
      <c r="Z42" s="725">
        <f t="shared" si="2"/>
        <v>0</v>
      </c>
      <c r="AA42" s="725">
        <f t="shared" si="2"/>
        <v>0</v>
      </c>
      <c r="AB42" s="725">
        <f t="shared" si="2"/>
        <v>0</v>
      </c>
      <c r="AC42" s="725">
        <f t="shared" si="2"/>
        <v>0</v>
      </c>
      <c r="AD42" s="725">
        <f t="shared" si="2"/>
        <v>0</v>
      </c>
      <c r="AE42" s="725">
        <f t="shared" si="2"/>
        <v>0</v>
      </c>
      <c r="AF42" s="725">
        <f t="shared" si="2"/>
        <v>0</v>
      </c>
      <c r="AG42" s="725">
        <f t="shared" si="2"/>
        <v>0</v>
      </c>
      <c r="AH42" s="725">
        <f t="shared" si="2"/>
        <v>0</v>
      </c>
      <c r="AI42" s="725">
        <f t="shared" si="2"/>
        <v>0</v>
      </c>
      <c r="AJ42" s="725">
        <f t="shared" si="2"/>
        <v>0</v>
      </c>
      <c r="AK42" s="725">
        <f t="shared" si="2"/>
        <v>0</v>
      </c>
      <c r="AL42" s="725">
        <f t="shared" si="2"/>
        <v>0</v>
      </c>
      <c r="AM42" s="725">
        <f t="shared" si="2"/>
        <v>0</v>
      </c>
      <c r="AN42" s="725">
        <f t="shared" si="2"/>
        <v>0</v>
      </c>
      <c r="AO42" s="725">
        <f t="shared" si="2"/>
        <v>0</v>
      </c>
      <c r="AP42" s="725">
        <f t="shared" si="2"/>
        <v>0</v>
      </c>
      <c r="AQ42" s="725">
        <f t="shared" si="2"/>
        <v>0</v>
      </c>
      <c r="AR42" s="725">
        <f t="shared" si="2"/>
        <v>0</v>
      </c>
      <c r="AS42" s="725">
        <f t="shared" si="2"/>
        <v>0</v>
      </c>
      <c r="AT42" s="725">
        <f t="shared" si="2"/>
        <v>0</v>
      </c>
      <c r="AU42" s="725">
        <f t="shared" si="2"/>
        <v>0</v>
      </c>
      <c r="AV42" s="725">
        <f t="shared" si="2"/>
        <v>0</v>
      </c>
      <c r="AW42" s="725">
        <f t="shared" si="2"/>
        <v>0</v>
      </c>
      <c r="AX42" s="725">
        <f t="shared" si="2"/>
        <v>0</v>
      </c>
      <c r="AY42" s="725">
        <f t="shared" si="2"/>
        <v>0</v>
      </c>
      <c r="AZ42" s="725">
        <f t="shared" si="2"/>
        <v>0</v>
      </c>
      <c r="BA42" s="725">
        <f t="shared" si="2"/>
        <v>0</v>
      </c>
      <c r="BB42" s="725">
        <f t="shared" si="2"/>
        <v>0</v>
      </c>
      <c r="BC42" s="725">
        <f t="shared" si="2"/>
        <v>0</v>
      </c>
      <c r="BD42" s="725">
        <f t="shared" si="2"/>
        <v>0</v>
      </c>
      <c r="BE42" s="725">
        <f t="shared" si="2"/>
        <v>0</v>
      </c>
      <c r="BF42" s="725">
        <f t="shared" si="2"/>
        <v>0</v>
      </c>
      <c r="BG42" s="725">
        <f t="shared" si="2"/>
        <v>0</v>
      </c>
      <c r="BH42" s="725">
        <f t="shared" si="2"/>
        <v>0</v>
      </c>
      <c r="BI42" s="725">
        <f t="shared" si="2"/>
        <v>0</v>
      </c>
      <c r="BJ42" s="725">
        <f t="shared" si="2"/>
        <v>0</v>
      </c>
      <c r="BK42" s="725">
        <f t="shared" si="2"/>
        <v>0</v>
      </c>
      <c r="BL42" s="725">
        <f t="shared" si="2"/>
        <v>0</v>
      </c>
      <c r="BM42" s="725">
        <f t="shared" si="2"/>
        <v>0</v>
      </c>
      <c r="BN42" s="725">
        <f t="shared" si="2"/>
        <v>0</v>
      </c>
      <c r="BO42" s="725">
        <f t="shared" si="2"/>
        <v>0</v>
      </c>
      <c r="BP42" s="725">
        <f t="shared" si="2"/>
        <v>0</v>
      </c>
      <c r="BQ42" s="725">
        <f t="shared" si="2"/>
        <v>0</v>
      </c>
      <c r="BR42" s="725">
        <f t="shared" si="2"/>
        <v>0</v>
      </c>
      <c r="BS42" s="725">
        <f t="shared" si="2"/>
        <v>0</v>
      </c>
      <c r="BT42" s="725">
        <f t="shared" si="2"/>
        <v>0</v>
      </c>
      <c r="BU42" s="725">
        <f t="shared" si="2"/>
        <v>0</v>
      </c>
      <c r="BV42" s="725">
        <f t="shared" si="2"/>
        <v>0</v>
      </c>
      <c r="BW42" s="725">
        <f t="shared" si="2"/>
        <v>0</v>
      </c>
      <c r="BX42" s="725">
        <f t="shared" si="2"/>
        <v>0</v>
      </c>
      <c r="BY42" s="725">
        <f t="shared" si="2"/>
        <v>0</v>
      </c>
      <c r="BZ42" s="725">
        <f t="shared" si="2"/>
        <v>0</v>
      </c>
      <c r="CA42" s="725">
        <f t="shared" si="2"/>
        <v>0</v>
      </c>
      <c r="CB42" s="725">
        <f t="shared" si="2"/>
        <v>0</v>
      </c>
      <c r="CC42" s="725">
        <f t="shared" si="2"/>
        <v>0</v>
      </c>
      <c r="CD42" s="725">
        <f t="shared" si="2"/>
        <v>0</v>
      </c>
      <c r="CE42" s="725">
        <f t="shared" si="2"/>
        <v>0</v>
      </c>
      <c r="CF42" s="725">
        <f t="shared" si="2"/>
        <v>0</v>
      </c>
      <c r="CG42" s="725">
        <f t="shared" si="2"/>
        <v>0</v>
      </c>
      <c r="CH42" s="725">
        <f t="shared" si="2"/>
        <v>0</v>
      </c>
      <c r="CI42" s="725">
        <f t="shared" si="2"/>
        <v>0</v>
      </c>
    </row>
    <row r="43" spans="1:87" ht="114" customHeight="1">
      <c r="A43" s="437"/>
      <c r="B43" s="439"/>
      <c r="C43" s="439"/>
      <c r="D43" s="718"/>
      <c r="E43" s="718"/>
      <c r="F43" s="718"/>
      <c r="G43" s="718"/>
      <c r="H43" s="718"/>
      <c r="I43" s="718"/>
      <c r="J43" s="718"/>
      <c r="K43" s="718"/>
      <c r="L43" s="718"/>
      <c r="M43" s="718"/>
      <c r="N43" s="718"/>
      <c r="O43" s="718"/>
      <c r="P43" s="718"/>
      <c r="Q43" s="718"/>
      <c r="R43" s="718"/>
      <c r="S43" s="718"/>
      <c r="T43" s="718"/>
      <c r="U43" s="718"/>
      <c r="V43" s="718"/>
      <c r="W43" s="718"/>
      <c r="X43" s="718"/>
      <c r="Y43" s="718"/>
      <c r="Z43" s="718"/>
      <c r="AA43" s="718"/>
      <c r="AB43" s="718"/>
      <c r="AC43" s="718"/>
      <c r="AD43" s="718"/>
      <c r="AE43" s="718"/>
      <c r="AF43" s="718"/>
      <c r="AG43" s="718"/>
      <c r="AH43" s="718"/>
      <c r="AI43" s="718"/>
      <c r="AJ43" s="718"/>
      <c r="AK43" s="718"/>
      <c r="AL43" s="718"/>
      <c r="AM43" s="718"/>
      <c r="AN43" s="718"/>
      <c r="AO43" s="718"/>
      <c r="AP43" s="718"/>
      <c r="AQ43" s="718"/>
      <c r="AR43" s="718"/>
      <c r="AS43" s="718"/>
      <c r="AT43" s="718"/>
      <c r="AU43" s="718"/>
      <c r="AV43" s="718"/>
      <c r="AW43" s="718"/>
      <c r="AX43" s="718"/>
      <c r="AY43" s="718"/>
      <c r="AZ43" s="718"/>
      <c r="BA43" s="718"/>
      <c r="BB43" s="718"/>
      <c r="BC43" s="718"/>
      <c r="BD43" s="718"/>
      <c r="BE43" s="718"/>
      <c r="BF43" s="718"/>
      <c r="BG43" s="718"/>
      <c r="BH43" s="718"/>
      <c r="BI43" s="718"/>
      <c r="BJ43" s="718"/>
      <c r="BK43" s="718"/>
      <c r="BL43" s="718"/>
      <c r="BM43" s="718"/>
      <c r="BN43" s="718"/>
      <c r="BO43" s="718"/>
      <c r="BP43" s="718"/>
      <c r="BQ43" s="718"/>
      <c r="BR43" s="718"/>
      <c r="BS43" s="718"/>
      <c r="BT43" s="718"/>
      <c r="BU43" s="718"/>
      <c r="BV43" s="718"/>
      <c r="BW43" s="718"/>
      <c r="BX43" s="718"/>
      <c r="BY43" s="718"/>
      <c r="BZ43" s="718"/>
      <c r="CA43" s="718"/>
      <c r="CB43" s="718"/>
      <c r="CC43" s="718"/>
      <c r="CD43" s="718"/>
      <c r="CE43" s="718"/>
      <c r="CF43" s="718"/>
      <c r="CG43" s="718"/>
      <c r="CH43" s="718"/>
      <c r="CI43" s="718"/>
    </row>
    <row r="44" spans="1:87" ht="41.25" customHeight="1">
      <c r="A44" s="714" t="s">
        <v>221</v>
      </c>
      <c r="B44" s="715"/>
      <c r="C44" s="715"/>
      <c r="D44" s="700"/>
      <c r="E44" s="700"/>
      <c r="F44" s="700"/>
      <c r="G44" s="700"/>
      <c r="H44" s="700"/>
      <c r="I44" s="700"/>
      <c r="J44" s="700"/>
      <c r="K44" s="700"/>
      <c r="L44" s="700"/>
      <c r="M44" s="700"/>
      <c r="N44" s="700"/>
      <c r="O44" s="700"/>
      <c r="P44" s="700"/>
      <c r="Q44" s="700"/>
      <c r="R44" s="700"/>
      <c r="S44" s="700"/>
      <c r="T44" s="700"/>
      <c r="U44" s="700"/>
      <c r="V44" s="700"/>
      <c r="W44" s="700"/>
      <c r="X44" s="700"/>
      <c r="Y44" s="700"/>
      <c r="Z44" s="700"/>
      <c r="AA44" s="700"/>
      <c r="AB44" s="700"/>
      <c r="AC44" s="700"/>
      <c r="AD44" s="700"/>
      <c r="AE44" s="700"/>
      <c r="AF44" s="700"/>
      <c r="AG44" s="700"/>
      <c r="AH44" s="700"/>
      <c r="AI44" s="700"/>
      <c r="AJ44" s="700"/>
      <c r="AK44" s="700"/>
      <c r="AL44" s="700"/>
      <c r="AM44" s="700"/>
      <c r="AN44" s="700"/>
      <c r="AO44" s="700"/>
      <c r="AP44" s="700"/>
      <c r="AQ44" s="700"/>
      <c r="AR44" s="700"/>
      <c r="AS44" s="700"/>
      <c r="AT44" s="700"/>
      <c r="AU44" s="700"/>
      <c r="AV44" s="700"/>
      <c r="AW44" s="700"/>
      <c r="AX44" s="700"/>
      <c r="AY44" s="700"/>
      <c r="AZ44" s="700"/>
      <c r="BA44" s="700"/>
      <c r="BB44" s="700"/>
      <c r="BC44" s="700"/>
      <c r="BD44" s="700"/>
      <c r="BE44" s="700"/>
      <c r="BF44" s="700"/>
      <c r="BG44" s="700"/>
      <c r="BH44" s="700"/>
      <c r="BI44" s="700"/>
      <c r="BJ44" s="700"/>
      <c r="BK44" s="700"/>
      <c r="BL44" s="700"/>
      <c r="BM44" s="700"/>
      <c r="BN44" s="700"/>
      <c r="BO44" s="700"/>
      <c r="BP44" s="700"/>
      <c r="BQ44" s="700"/>
      <c r="BR44" s="700"/>
      <c r="BS44" s="700"/>
      <c r="BT44" s="700"/>
      <c r="BU44" s="700"/>
      <c r="BV44" s="700"/>
      <c r="BW44" s="700"/>
      <c r="BX44" s="700"/>
      <c r="BY44" s="700"/>
      <c r="BZ44" s="700"/>
      <c r="CA44" s="700"/>
      <c r="CB44" s="700"/>
      <c r="CC44" s="700"/>
      <c r="CD44" s="700"/>
      <c r="CE44" s="700"/>
      <c r="CF44" s="700"/>
      <c r="CG44" s="700"/>
      <c r="CH44" s="700"/>
      <c r="CI44" s="700"/>
    </row>
    <row r="45" spans="1:87" ht="19.5" customHeight="1" collapsed="1">
      <c r="A45" s="437"/>
      <c r="B45" s="439"/>
      <c r="C45" s="439"/>
      <c r="D45" s="437"/>
      <c r="E45" s="437"/>
      <c r="F45" s="437"/>
      <c r="G45" s="437"/>
      <c r="H45" s="437"/>
      <c r="I45" s="437"/>
      <c r="J45" s="437"/>
      <c r="K45" s="437"/>
      <c r="L45" s="437"/>
      <c r="M45" s="437"/>
      <c r="N45" s="437"/>
      <c r="O45" s="437"/>
      <c r="P45" s="437"/>
      <c r="Q45" s="437"/>
      <c r="R45" s="437"/>
      <c r="S45" s="437"/>
      <c r="T45" s="437"/>
      <c r="U45" s="437"/>
      <c r="V45" s="437"/>
      <c r="W45" s="437"/>
      <c r="X45" s="437"/>
      <c r="Y45" s="437"/>
      <c r="Z45" s="437"/>
      <c r="AA45" s="437"/>
      <c r="AB45" s="437"/>
      <c r="AC45" s="437"/>
      <c r="AD45" s="437"/>
      <c r="AE45" s="437"/>
      <c r="AF45" s="437"/>
      <c r="AG45" s="437"/>
      <c r="AH45" s="437"/>
      <c r="AI45" s="437"/>
      <c r="AJ45" s="437"/>
      <c r="AK45" s="437"/>
      <c r="AL45" s="437"/>
      <c r="AM45" s="437"/>
      <c r="AN45" s="437"/>
      <c r="AO45" s="437"/>
      <c r="AP45" s="437"/>
      <c r="AQ45" s="437"/>
      <c r="AR45" s="437"/>
      <c r="AS45" s="437"/>
      <c r="AT45" s="437"/>
      <c r="AU45" s="437"/>
      <c r="AV45" s="437"/>
      <c r="AW45" s="437"/>
      <c r="AX45" s="437"/>
      <c r="AY45" s="437"/>
      <c r="AZ45" s="437"/>
      <c r="BA45" s="437"/>
      <c r="BB45" s="437"/>
      <c r="BC45" s="437"/>
      <c r="BD45" s="437"/>
      <c r="BE45" s="437"/>
      <c r="BF45" s="437"/>
      <c r="BG45" s="437"/>
      <c r="BH45" s="437"/>
      <c r="BI45" s="437"/>
      <c r="BJ45" s="437"/>
      <c r="BK45" s="437"/>
      <c r="BL45" s="437"/>
      <c r="BM45" s="437"/>
      <c r="BN45" s="437"/>
      <c r="BO45" s="437"/>
      <c r="BP45" s="437"/>
      <c r="BQ45" s="437"/>
      <c r="BR45" s="437"/>
      <c r="BS45" s="437"/>
      <c r="BT45" s="437"/>
      <c r="BU45" s="437"/>
      <c r="BV45" s="437"/>
      <c r="BW45" s="437"/>
      <c r="BX45" s="437"/>
      <c r="BY45" s="437"/>
      <c r="BZ45" s="437"/>
      <c r="CA45" s="437"/>
      <c r="CB45" s="437"/>
      <c r="CC45" s="437"/>
      <c r="CD45" s="437"/>
      <c r="CE45" s="437"/>
      <c r="CF45" s="437"/>
      <c r="CG45" s="437"/>
      <c r="CH45" s="437"/>
      <c r="CI45" s="437"/>
    </row>
    <row r="46" spans="1:87" ht="19.5" hidden="1" customHeight="1" outlineLevel="1">
      <c r="A46" s="437"/>
      <c r="B46" s="439"/>
      <c r="C46" s="439"/>
      <c r="D46" s="718"/>
      <c r="E46" s="718"/>
      <c r="F46" s="718"/>
      <c r="G46" s="718"/>
      <c r="H46" s="718"/>
      <c r="I46" s="718"/>
      <c r="J46" s="718"/>
      <c r="K46" s="718"/>
      <c r="L46" s="718"/>
      <c r="M46" s="718"/>
      <c r="N46" s="718"/>
      <c r="O46" s="718"/>
      <c r="P46" s="718"/>
      <c r="Q46" s="718"/>
      <c r="R46" s="718"/>
      <c r="S46" s="718"/>
      <c r="T46" s="718"/>
      <c r="U46" s="718"/>
      <c r="V46" s="718"/>
      <c r="W46" s="718"/>
      <c r="X46" s="718"/>
      <c r="Y46" s="718"/>
      <c r="Z46" s="718"/>
      <c r="AA46" s="718"/>
      <c r="AB46" s="718"/>
      <c r="AC46" s="718"/>
      <c r="AD46" s="718"/>
      <c r="AE46" s="718"/>
      <c r="AF46" s="718"/>
      <c r="AG46" s="718"/>
      <c r="AH46" s="718"/>
      <c r="AI46" s="718"/>
      <c r="AJ46" s="718"/>
      <c r="AK46" s="718"/>
      <c r="AL46" s="718"/>
      <c r="AM46" s="718"/>
      <c r="AN46" s="718"/>
      <c r="AO46" s="718"/>
      <c r="AP46" s="718"/>
      <c r="AQ46" s="718"/>
      <c r="AR46" s="718"/>
      <c r="AS46" s="718"/>
      <c r="AT46" s="718"/>
      <c r="AU46" s="718"/>
      <c r="AV46" s="718"/>
      <c r="AW46" s="718"/>
      <c r="AX46" s="718"/>
      <c r="AY46" s="718"/>
      <c r="AZ46" s="718"/>
      <c r="BA46" s="718"/>
      <c r="BB46" s="718"/>
      <c r="BC46" s="718"/>
      <c r="BD46" s="718"/>
      <c r="BE46" s="718"/>
      <c r="BF46" s="718"/>
      <c r="BG46" s="718"/>
      <c r="BH46" s="718"/>
      <c r="BI46" s="718"/>
      <c r="BJ46" s="718"/>
      <c r="BK46" s="718"/>
      <c r="BL46" s="718"/>
      <c r="BM46" s="718"/>
      <c r="BN46" s="718"/>
      <c r="BO46" s="718"/>
      <c r="BP46" s="718"/>
      <c r="BQ46" s="718"/>
      <c r="BR46" s="718"/>
      <c r="BS46" s="718"/>
      <c r="BT46" s="718"/>
      <c r="BU46" s="718"/>
      <c r="BV46" s="718"/>
      <c r="BW46" s="718"/>
      <c r="BX46" s="718"/>
      <c r="BY46" s="718"/>
      <c r="BZ46" s="718"/>
      <c r="CA46" s="718"/>
      <c r="CB46" s="718"/>
      <c r="CC46" s="718"/>
      <c r="CD46" s="718"/>
      <c r="CE46" s="718"/>
      <c r="CF46" s="718"/>
      <c r="CG46" s="718"/>
      <c r="CH46" s="718"/>
      <c r="CI46" s="718"/>
    </row>
    <row r="47" spans="1:87" ht="15.75" hidden="1" customHeight="1" outlineLevel="1">
      <c r="A47" s="437"/>
      <c r="B47" s="439"/>
      <c r="C47" s="439"/>
      <c r="D47" s="726"/>
      <c r="E47" s="726"/>
      <c r="F47" s="726"/>
      <c r="G47" s="726"/>
      <c r="H47" s="726"/>
      <c r="I47" s="726"/>
      <c r="J47" s="726"/>
      <c r="K47" s="726"/>
      <c r="L47" s="726"/>
      <c r="M47" s="726"/>
      <c r="N47" s="726"/>
      <c r="O47" s="726"/>
      <c r="P47" s="726"/>
      <c r="Q47" s="726"/>
      <c r="R47" s="726"/>
      <c r="S47" s="726"/>
      <c r="T47" s="726"/>
      <c r="U47" s="726"/>
      <c r="V47" s="726"/>
      <c r="W47" s="726"/>
      <c r="X47" s="726"/>
      <c r="Y47" s="726"/>
      <c r="Z47" s="726"/>
      <c r="AA47" s="726"/>
      <c r="AB47" s="726"/>
      <c r="AC47" s="726"/>
      <c r="AD47" s="726"/>
      <c r="AE47" s="726"/>
      <c r="AF47" s="726"/>
      <c r="AG47" s="726"/>
      <c r="AH47" s="726"/>
      <c r="AI47" s="726"/>
      <c r="AJ47" s="726"/>
      <c r="AK47" s="726"/>
      <c r="AL47" s="726"/>
      <c r="AM47" s="726"/>
      <c r="AN47" s="726"/>
      <c r="AO47" s="726"/>
      <c r="AP47" s="726"/>
      <c r="AQ47" s="726"/>
      <c r="AR47" s="726"/>
      <c r="AS47" s="726"/>
      <c r="AT47" s="726"/>
      <c r="AU47" s="726"/>
      <c r="AV47" s="726"/>
      <c r="AW47" s="726"/>
      <c r="AX47" s="726"/>
      <c r="AY47" s="726"/>
      <c r="AZ47" s="726"/>
      <c r="BA47" s="726"/>
      <c r="BB47" s="726"/>
      <c r="BC47" s="726"/>
      <c r="BD47" s="726"/>
      <c r="BE47" s="726"/>
      <c r="BF47" s="726"/>
      <c r="BG47" s="726"/>
      <c r="BH47" s="726"/>
      <c r="BI47" s="726"/>
      <c r="BJ47" s="726"/>
      <c r="BK47" s="726"/>
      <c r="BL47" s="726"/>
      <c r="BM47" s="726"/>
      <c r="BN47" s="726"/>
      <c r="BO47" s="726"/>
      <c r="BP47" s="726"/>
      <c r="BQ47" s="726"/>
      <c r="BR47" s="726"/>
      <c r="BS47" s="726"/>
      <c r="BT47" s="726"/>
      <c r="BU47" s="726"/>
      <c r="BV47" s="726"/>
      <c r="BW47" s="726"/>
      <c r="BX47" s="726"/>
      <c r="BY47" s="726"/>
      <c r="BZ47" s="726"/>
      <c r="CA47" s="726"/>
      <c r="CB47" s="726"/>
      <c r="CC47" s="726"/>
      <c r="CD47" s="726"/>
      <c r="CE47" s="726"/>
      <c r="CF47" s="726"/>
      <c r="CG47" s="726"/>
      <c r="CH47" s="726"/>
      <c r="CI47" s="726"/>
    </row>
    <row r="48" spans="1:87" ht="15.75" hidden="1" customHeight="1" outlineLevel="1">
      <c r="A48" s="437"/>
      <c r="B48" s="439"/>
      <c r="C48" s="439"/>
      <c r="D48" s="727"/>
      <c r="E48" s="727"/>
      <c r="F48" s="727"/>
      <c r="G48" s="727"/>
      <c r="H48" s="727"/>
      <c r="I48" s="727"/>
      <c r="J48" s="727"/>
      <c r="K48" s="727"/>
      <c r="L48" s="727"/>
      <c r="M48" s="727"/>
      <c r="N48" s="727"/>
      <c r="O48" s="727"/>
      <c r="P48" s="727"/>
      <c r="Q48" s="727"/>
      <c r="R48" s="727"/>
      <c r="S48" s="727"/>
      <c r="T48" s="727"/>
      <c r="U48" s="727"/>
      <c r="V48" s="727"/>
      <c r="W48" s="727"/>
      <c r="X48" s="727"/>
      <c r="Y48" s="727"/>
      <c r="Z48" s="727"/>
      <c r="AA48" s="727"/>
      <c r="AB48" s="727"/>
      <c r="AC48" s="727"/>
      <c r="AD48" s="727"/>
      <c r="AE48" s="727"/>
      <c r="AF48" s="727"/>
      <c r="AG48" s="727"/>
      <c r="AH48" s="727"/>
      <c r="AI48" s="727"/>
      <c r="AJ48" s="727"/>
      <c r="AK48" s="727"/>
      <c r="AL48" s="727"/>
      <c r="AM48" s="727"/>
      <c r="AN48" s="727"/>
      <c r="AO48" s="727"/>
      <c r="AP48" s="727"/>
      <c r="AQ48" s="727"/>
      <c r="AR48" s="727"/>
      <c r="AS48" s="727"/>
      <c r="AT48" s="727"/>
      <c r="AU48" s="727"/>
      <c r="AV48" s="727"/>
      <c r="AW48" s="727"/>
      <c r="AX48" s="727"/>
      <c r="AY48" s="727"/>
      <c r="AZ48" s="727"/>
      <c r="BA48" s="727"/>
      <c r="BB48" s="727"/>
      <c r="BC48" s="727"/>
      <c r="BD48" s="727"/>
      <c r="BE48" s="727"/>
      <c r="BF48" s="727"/>
      <c r="BG48" s="727"/>
      <c r="BH48" s="727"/>
      <c r="BI48" s="727"/>
      <c r="BJ48" s="727"/>
      <c r="BK48" s="727"/>
      <c r="BL48" s="727"/>
      <c r="BM48" s="727"/>
      <c r="BN48" s="727"/>
      <c r="BO48" s="727"/>
      <c r="BP48" s="727"/>
      <c r="BQ48" s="727"/>
      <c r="BR48" s="727"/>
      <c r="BS48" s="727"/>
      <c r="BT48" s="727"/>
      <c r="BU48" s="727"/>
      <c r="BV48" s="727"/>
      <c r="BW48" s="727"/>
      <c r="BX48" s="727"/>
      <c r="BY48" s="727"/>
      <c r="BZ48" s="727"/>
      <c r="CA48" s="727"/>
      <c r="CB48" s="727"/>
      <c r="CC48" s="727"/>
      <c r="CD48" s="727"/>
      <c r="CE48" s="727"/>
      <c r="CF48" s="727"/>
      <c r="CG48" s="727"/>
      <c r="CH48" s="727"/>
      <c r="CI48" s="727"/>
    </row>
    <row r="49" spans="1:87" ht="15.75" hidden="1" customHeight="1" outlineLevel="1">
      <c r="A49" s="437"/>
      <c r="B49" s="439"/>
      <c r="C49" s="439"/>
      <c r="D49" s="727"/>
      <c r="E49" s="727"/>
      <c r="F49" s="727"/>
      <c r="G49" s="727"/>
      <c r="H49" s="727"/>
      <c r="I49" s="727"/>
      <c r="J49" s="727"/>
      <c r="K49" s="727"/>
      <c r="L49" s="727"/>
      <c r="M49" s="727"/>
      <c r="N49" s="727"/>
      <c r="O49" s="727"/>
      <c r="P49" s="727"/>
      <c r="Q49" s="727"/>
      <c r="R49" s="727"/>
      <c r="S49" s="727"/>
      <c r="T49" s="727"/>
      <c r="U49" s="727"/>
      <c r="V49" s="727"/>
      <c r="W49" s="727"/>
      <c r="X49" s="727"/>
      <c r="Y49" s="727"/>
      <c r="Z49" s="727"/>
      <c r="AA49" s="727"/>
      <c r="AB49" s="727"/>
      <c r="AC49" s="727"/>
      <c r="AD49" s="727"/>
      <c r="AE49" s="727"/>
      <c r="AF49" s="727"/>
      <c r="AG49" s="727"/>
      <c r="AH49" s="727"/>
      <c r="AI49" s="727"/>
      <c r="AJ49" s="727"/>
      <c r="AK49" s="727"/>
      <c r="AL49" s="727"/>
      <c r="AM49" s="727"/>
      <c r="AN49" s="727"/>
      <c r="AO49" s="727"/>
      <c r="AP49" s="727"/>
      <c r="AQ49" s="727"/>
      <c r="AR49" s="727"/>
      <c r="AS49" s="727"/>
      <c r="AT49" s="727"/>
      <c r="AU49" s="727"/>
      <c r="AV49" s="727"/>
      <c r="AW49" s="727"/>
      <c r="AX49" s="727"/>
      <c r="AY49" s="727"/>
      <c r="AZ49" s="727"/>
      <c r="BA49" s="727"/>
      <c r="BB49" s="727"/>
      <c r="BC49" s="727"/>
      <c r="BD49" s="727"/>
      <c r="BE49" s="727"/>
      <c r="BF49" s="727"/>
      <c r="BG49" s="727"/>
      <c r="BH49" s="727"/>
      <c r="BI49" s="727"/>
      <c r="BJ49" s="727"/>
      <c r="BK49" s="727"/>
      <c r="BL49" s="727"/>
      <c r="BM49" s="727"/>
      <c r="BN49" s="727"/>
      <c r="BO49" s="727"/>
      <c r="BP49" s="727"/>
      <c r="BQ49" s="727"/>
      <c r="BR49" s="727"/>
      <c r="BS49" s="727"/>
      <c r="BT49" s="727"/>
      <c r="BU49" s="727"/>
      <c r="BV49" s="727"/>
      <c r="BW49" s="727"/>
      <c r="BX49" s="727"/>
      <c r="BY49" s="727"/>
      <c r="BZ49" s="727"/>
      <c r="CA49" s="727"/>
      <c r="CB49" s="727"/>
      <c r="CC49" s="727"/>
      <c r="CD49" s="727"/>
      <c r="CE49" s="727"/>
      <c r="CF49" s="727"/>
      <c r="CG49" s="727"/>
      <c r="CH49" s="727"/>
      <c r="CI49" s="727"/>
    </row>
    <row r="50" spans="1:87" ht="15.75" hidden="1" customHeight="1" outlineLevel="1">
      <c r="A50" s="437"/>
      <c r="B50" s="439"/>
      <c r="C50" s="439"/>
      <c r="D50" s="727"/>
      <c r="E50" s="727"/>
      <c r="F50" s="727"/>
      <c r="G50" s="727"/>
      <c r="H50" s="727"/>
      <c r="I50" s="727"/>
      <c r="J50" s="727"/>
      <c r="K50" s="727"/>
      <c r="L50" s="727"/>
      <c r="M50" s="727"/>
      <c r="N50" s="727"/>
      <c r="O50" s="727"/>
      <c r="P50" s="727"/>
      <c r="Q50" s="727"/>
      <c r="R50" s="727"/>
      <c r="S50" s="727"/>
      <c r="T50" s="727"/>
      <c r="U50" s="727"/>
      <c r="V50" s="727"/>
      <c r="W50" s="727"/>
      <c r="X50" s="727"/>
      <c r="Y50" s="727"/>
      <c r="Z50" s="727"/>
      <c r="AA50" s="727"/>
      <c r="AB50" s="727"/>
      <c r="AC50" s="727"/>
      <c r="AD50" s="727"/>
      <c r="AE50" s="727"/>
      <c r="AF50" s="727"/>
      <c r="AG50" s="727"/>
      <c r="AH50" s="727"/>
      <c r="AI50" s="727"/>
      <c r="AJ50" s="727"/>
      <c r="AK50" s="727"/>
      <c r="AL50" s="727"/>
      <c r="AM50" s="727"/>
      <c r="AN50" s="727"/>
      <c r="AO50" s="727"/>
      <c r="AP50" s="727"/>
      <c r="AQ50" s="727"/>
      <c r="AR50" s="727"/>
      <c r="AS50" s="727"/>
      <c r="AT50" s="727"/>
      <c r="AU50" s="727"/>
      <c r="AV50" s="727"/>
      <c r="AW50" s="727"/>
      <c r="AX50" s="727"/>
      <c r="AY50" s="727"/>
      <c r="AZ50" s="727"/>
      <c r="BA50" s="727"/>
      <c r="BB50" s="727"/>
      <c r="BC50" s="727"/>
      <c r="BD50" s="727"/>
      <c r="BE50" s="727"/>
      <c r="BF50" s="727"/>
      <c r="BG50" s="727"/>
      <c r="BH50" s="727"/>
      <c r="BI50" s="727"/>
      <c r="BJ50" s="727"/>
      <c r="BK50" s="727"/>
      <c r="BL50" s="727"/>
      <c r="BM50" s="727"/>
      <c r="BN50" s="727"/>
      <c r="BO50" s="727"/>
      <c r="BP50" s="727"/>
      <c r="BQ50" s="727"/>
      <c r="BR50" s="727"/>
      <c r="BS50" s="727"/>
      <c r="BT50" s="727"/>
      <c r="BU50" s="727"/>
      <c r="BV50" s="727"/>
      <c r="BW50" s="727"/>
      <c r="BX50" s="727"/>
      <c r="BY50" s="727"/>
      <c r="BZ50" s="727"/>
      <c r="CA50" s="727"/>
      <c r="CB50" s="727"/>
      <c r="CC50" s="727"/>
      <c r="CD50" s="727"/>
      <c r="CE50" s="727"/>
      <c r="CF50" s="727"/>
      <c r="CG50" s="727"/>
      <c r="CH50" s="727"/>
      <c r="CI50" s="727"/>
    </row>
    <row r="51" spans="1:87" ht="15.75" hidden="1" customHeight="1" outlineLevel="1">
      <c r="A51" s="437"/>
      <c r="B51" s="439"/>
      <c r="C51" s="439"/>
      <c r="D51" s="727"/>
      <c r="E51" s="727"/>
      <c r="F51" s="727"/>
      <c r="G51" s="727"/>
      <c r="H51" s="727"/>
      <c r="I51" s="727"/>
      <c r="J51" s="727"/>
      <c r="K51" s="727"/>
      <c r="L51" s="727"/>
      <c r="M51" s="727"/>
      <c r="N51" s="727"/>
      <c r="O51" s="727"/>
      <c r="P51" s="727"/>
      <c r="Q51" s="727"/>
      <c r="R51" s="727"/>
      <c r="S51" s="727"/>
      <c r="T51" s="727"/>
      <c r="U51" s="727"/>
      <c r="V51" s="727"/>
      <c r="W51" s="727"/>
      <c r="X51" s="727"/>
      <c r="Y51" s="727"/>
      <c r="Z51" s="727"/>
      <c r="AA51" s="727"/>
      <c r="AB51" s="727"/>
      <c r="AC51" s="727"/>
      <c r="AD51" s="727"/>
      <c r="AE51" s="727"/>
      <c r="AF51" s="727"/>
      <c r="AG51" s="727"/>
      <c r="AH51" s="727"/>
      <c r="AI51" s="727"/>
      <c r="AJ51" s="727"/>
      <c r="AK51" s="727"/>
      <c r="AL51" s="727"/>
      <c r="AM51" s="727"/>
      <c r="AN51" s="727"/>
      <c r="AO51" s="727"/>
      <c r="AP51" s="727"/>
      <c r="AQ51" s="727"/>
      <c r="AR51" s="727"/>
      <c r="AS51" s="727"/>
      <c r="AT51" s="727"/>
      <c r="AU51" s="727"/>
      <c r="AV51" s="727"/>
      <c r="AW51" s="727"/>
      <c r="AX51" s="727"/>
      <c r="AY51" s="727"/>
      <c r="AZ51" s="727"/>
      <c r="BA51" s="727"/>
      <c r="BB51" s="727"/>
      <c r="BC51" s="727"/>
      <c r="BD51" s="727"/>
      <c r="BE51" s="727"/>
      <c r="BF51" s="727"/>
      <c r="BG51" s="727"/>
      <c r="BH51" s="727"/>
      <c r="BI51" s="727"/>
      <c r="BJ51" s="727"/>
      <c r="BK51" s="727"/>
      <c r="BL51" s="727"/>
      <c r="BM51" s="727"/>
      <c r="BN51" s="727"/>
      <c r="BO51" s="727"/>
      <c r="BP51" s="727"/>
      <c r="BQ51" s="727"/>
      <c r="BR51" s="727"/>
      <c r="BS51" s="727"/>
      <c r="BT51" s="727"/>
      <c r="BU51" s="727"/>
      <c r="BV51" s="727"/>
      <c r="BW51" s="727"/>
      <c r="BX51" s="727"/>
      <c r="BY51" s="727"/>
      <c r="BZ51" s="727"/>
      <c r="CA51" s="727"/>
      <c r="CB51" s="727"/>
      <c r="CC51" s="727"/>
      <c r="CD51" s="727"/>
      <c r="CE51" s="727"/>
      <c r="CF51" s="727"/>
      <c r="CG51" s="727"/>
      <c r="CH51" s="727"/>
      <c r="CI51" s="727"/>
    </row>
    <row r="52" spans="1:87" ht="15.75" customHeight="1">
      <c r="A52" s="720" t="s">
        <v>129</v>
      </c>
      <c r="B52" s="721"/>
      <c r="C52" s="721" t="str">
        <f>Settings!$C$7</f>
        <v>USD</v>
      </c>
      <c r="D52" s="709"/>
      <c r="E52" s="709"/>
      <c r="F52" s="709"/>
      <c r="G52" s="709"/>
      <c r="H52" s="709"/>
      <c r="I52" s="709"/>
      <c r="J52" s="709"/>
      <c r="K52" s="709"/>
      <c r="L52" s="709"/>
      <c r="M52" s="709"/>
      <c r="N52" s="709"/>
      <c r="O52" s="709"/>
      <c r="P52" s="709"/>
      <c r="Q52" s="709"/>
      <c r="R52" s="709"/>
      <c r="S52" s="709"/>
      <c r="T52" s="709"/>
      <c r="U52" s="709"/>
      <c r="V52" s="709"/>
      <c r="W52" s="709"/>
      <c r="X52" s="709"/>
      <c r="Y52" s="709"/>
      <c r="Z52" s="709"/>
      <c r="AA52" s="709"/>
      <c r="AB52" s="709"/>
      <c r="AC52" s="709"/>
      <c r="AD52" s="709"/>
      <c r="AE52" s="709"/>
      <c r="AF52" s="709"/>
      <c r="AG52" s="709"/>
      <c r="AH52" s="709"/>
      <c r="AI52" s="709"/>
      <c r="AJ52" s="709"/>
      <c r="AK52" s="709"/>
      <c r="AL52" s="709"/>
      <c r="AM52" s="709"/>
      <c r="AN52" s="709"/>
      <c r="AO52" s="709"/>
      <c r="AP52" s="709"/>
      <c r="AQ52" s="709"/>
      <c r="AR52" s="709"/>
      <c r="AS52" s="709"/>
      <c r="AT52" s="709"/>
      <c r="AU52" s="709"/>
      <c r="AV52" s="709"/>
      <c r="AW52" s="709"/>
      <c r="AX52" s="709"/>
      <c r="AY52" s="709"/>
      <c r="AZ52" s="709"/>
      <c r="BA52" s="709"/>
      <c r="BB52" s="709"/>
      <c r="BC52" s="709"/>
      <c r="BD52" s="709"/>
      <c r="BE52" s="709"/>
      <c r="BF52" s="709"/>
      <c r="BG52" s="709"/>
      <c r="BH52" s="709"/>
      <c r="BI52" s="709"/>
      <c r="BJ52" s="709"/>
      <c r="BK52" s="709"/>
      <c r="BL52" s="709"/>
      <c r="BM52" s="709"/>
      <c r="BN52" s="709"/>
      <c r="BO52" s="709"/>
      <c r="BP52" s="709"/>
      <c r="BQ52" s="709"/>
      <c r="BR52" s="709"/>
      <c r="BS52" s="709"/>
      <c r="BT52" s="709"/>
      <c r="BU52" s="709"/>
      <c r="BV52" s="709"/>
      <c r="BW52" s="709"/>
      <c r="BX52" s="709"/>
      <c r="BY52" s="709"/>
      <c r="BZ52" s="709"/>
      <c r="CA52" s="709"/>
      <c r="CB52" s="709"/>
      <c r="CC52" s="709"/>
      <c r="CD52" s="709"/>
      <c r="CE52" s="709"/>
      <c r="CF52" s="709"/>
      <c r="CG52" s="709"/>
      <c r="CH52" s="709"/>
      <c r="CI52" s="709"/>
    </row>
    <row r="53" spans="1:87" ht="15.75" customHeight="1">
      <c r="A53" s="562" t="s">
        <v>152</v>
      </c>
      <c r="B53" s="722"/>
      <c r="C53" s="723" t="str">
        <f>Settings!$C$7</f>
        <v>USD</v>
      </c>
      <c r="D53" s="724">
        <f>D52*Settings!$C$22</f>
        <v>0</v>
      </c>
      <c r="E53" s="724">
        <f>E52*Settings!$C$22</f>
        <v>0</v>
      </c>
      <c r="F53" s="724">
        <f>F52*Settings!$C$22</f>
        <v>0</v>
      </c>
      <c r="G53" s="724">
        <f>G52*Settings!$C$22</f>
        <v>0</v>
      </c>
      <c r="H53" s="724">
        <f>H52*Settings!$C$22</f>
        <v>0</v>
      </c>
      <c r="I53" s="724">
        <f>I52*Settings!$C$22</f>
        <v>0</v>
      </c>
      <c r="J53" s="724">
        <f>J52*Settings!$C$22</f>
        <v>0</v>
      </c>
      <c r="K53" s="724">
        <f>K52*Settings!$C$22</f>
        <v>0</v>
      </c>
      <c r="L53" s="724">
        <f>L52*Settings!$C$22</f>
        <v>0</v>
      </c>
      <c r="M53" s="724">
        <f>M52*Settings!$C$22</f>
        <v>0</v>
      </c>
      <c r="N53" s="724">
        <f>N52*Settings!$C$22</f>
        <v>0</v>
      </c>
      <c r="O53" s="724">
        <f>O52*Settings!$C$22</f>
        <v>0</v>
      </c>
      <c r="P53" s="724">
        <f>P52*Settings!$C$22</f>
        <v>0</v>
      </c>
      <c r="Q53" s="724">
        <f>Q52*Settings!$C$22</f>
        <v>0</v>
      </c>
      <c r="R53" s="724">
        <f>R52*Settings!$C$22</f>
        <v>0</v>
      </c>
      <c r="S53" s="724">
        <f>S52*Settings!$C$22</f>
        <v>0</v>
      </c>
      <c r="T53" s="724">
        <f>T52*Settings!$C$22</f>
        <v>0</v>
      </c>
      <c r="U53" s="724">
        <f>U52*Settings!$C$22</f>
        <v>0</v>
      </c>
      <c r="V53" s="724">
        <f>V52*Settings!$C$22</f>
        <v>0</v>
      </c>
      <c r="W53" s="724">
        <f>W52*Settings!$C$22</f>
        <v>0</v>
      </c>
      <c r="X53" s="724">
        <f>X52*Settings!$C$22</f>
        <v>0</v>
      </c>
      <c r="Y53" s="724">
        <f>Y52*Settings!$C$22</f>
        <v>0</v>
      </c>
      <c r="Z53" s="724">
        <f>Z52*Settings!$C$22</f>
        <v>0</v>
      </c>
      <c r="AA53" s="724">
        <f>AA52*Settings!$C$22</f>
        <v>0</v>
      </c>
      <c r="AB53" s="724">
        <f>AB52*Settings!$C$22</f>
        <v>0</v>
      </c>
      <c r="AC53" s="724">
        <f>AC52*Settings!$C$22</f>
        <v>0</v>
      </c>
      <c r="AD53" s="724">
        <f>AD52*Settings!$C$22</f>
        <v>0</v>
      </c>
      <c r="AE53" s="724">
        <f>AE52*Settings!$C$22</f>
        <v>0</v>
      </c>
      <c r="AF53" s="724">
        <f>AF52*Settings!$C$22</f>
        <v>0</v>
      </c>
      <c r="AG53" s="724">
        <f>AG52*Settings!$C$22</f>
        <v>0</v>
      </c>
      <c r="AH53" s="724">
        <f>AH52*Settings!$C$22</f>
        <v>0</v>
      </c>
      <c r="AI53" s="724">
        <f>AI52*Settings!$C$22</f>
        <v>0</v>
      </c>
      <c r="AJ53" s="724">
        <f>AJ52*Settings!$C$22</f>
        <v>0</v>
      </c>
      <c r="AK53" s="724">
        <f>AK52*Settings!$C$22</f>
        <v>0</v>
      </c>
      <c r="AL53" s="724">
        <f>AL52*Settings!$C$22</f>
        <v>0</v>
      </c>
      <c r="AM53" s="724">
        <f>AM52*Settings!$C$22</f>
        <v>0</v>
      </c>
      <c r="AN53" s="724">
        <f>AN52*Settings!$C$22</f>
        <v>0</v>
      </c>
      <c r="AO53" s="724">
        <f>AO52*Settings!$C$22</f>
        <v>0</v>
      </c>
      <c r="AP53" s="724">
        <f>AP52*Settings!$C$22</f>
        <v>0</v>
      </c>
      <c r="AQ53" s="724">
        <f>AQ52*Settings!$C$22</f>
        <v>0</v>
      </c>
      <c r="AR53" s="724">
        <f>AR52*Settings!$C$22</f>
        <v>0</v>
      </c>
      <c r="AS53" s="724">
        <f>AS52*Settings!$C$22</f>
        <v>0</v>
      </c>
      <c r="AT53" s="724">
        <f>AT52*Settings!$C$22</f>
        <v>0</v>
      </c>
      <c r="AU53" s="724">
        <f>AU52*Settings!$C$22</f>
        <v>0</v>
      </c>
      <c r="AV53" s="724">
        <f>AV52*Settings!$C$22</f>
        <v>0</v>
      </c>
      <c r="AW53" s="724">
        <f>AW52*Settings!$C$22</f>
        <v>0</v>
      </c>
      <c r="AX53" s="724">
        <f>AX52*Settings!$C$22</f>
        <v>0</v>
      </c>
      <c r="AY53" s="724">
        <f>AY52*Settings!$C$22</f>
        <v>0</v>
      </c>
      <c r="AZ53" s="724">
        <f>AZ52*Settings!$C$22</f>
        <v>0</v>
      </c>
      <c r="BA53" s="724">
        <f>BA52*Settings!$C$22</f>
        <v>0</v>
      </c>
      <c r="BB53" s="724">
        <f>BB52*Settings!$C$22</f>
        <v>0</v>
      </c>
      <c r="BC53" s="724">
        <f>BC52*Settings!$C$22</f>
        <v>0</v>
      </c>
      <c r="BD53" s="724">
        <f>BD52*Settings!$C$22</f>
        <v>0</v>
      </c>
      <c r="BE53" s="724">
        <f>BE52*Settings!$C$22</f>
        <v>0</v>
      </c>
      <c r="BF53" s="724">
        <f>BF52*Settings!$C$22</f>
        <v>0</v>
      </c>
      <c r="BG53" s="724">
        <f>BG52*Settings!$C$22</f>
        <v>0</v>
      </c>
      <c r="BH53" s="724">
        <f>BH52*Settings!$C$22</f>
        <v>0</v>
      </c>
      <c r="BI53" s="724">
        <f>BI52*Settings!$C$22</f>
        <v>0</v>
      </c>
      <c r="BJ53" s="724">
        <f>BJ52*Settings!$C$22</f>
        <v>0</v>
      </c>
      <c r="BK53" s="724">
        <f>BK52*Settings!$C$22</f>
        <v>0</v>
      </c>
      <c r="BL53" s="724">
        <f>BL52*Settings!$C$22</f>
        <v>0</v>
      </c>
      <c r="BM53" s="724">
        <f>BM52*Settings!$C$22</f>
        <v>0</v>
      </c>
      <c r="BN53" s="724">
        <f>BN52*Settings!$C$22</f>
        <v>0</v>
      </c>
      <c r="BO53" s="724">
        <f>BO52*Settings!$C$22</f>
        <v>0</v>
      </c>
      <c r="BP53" s="724">
        <f>BP52*Settings!$C$22</f>
        <v>0</v>
      </c>
      <c r="BQ53" s="724">
        <f>BQ52*Settings!$C$22</f>
        <v>0</v>
      </c>
      <c r="BR53" s="724">
        <f>BR52*Settings!$C$22</f>
        <v>0</v>
      </c>
      <c r="BS53" s="724">
        <f>BS52*Settings!$C$22</f>
        <v>0</v>
      </c>
      <c r="BT53" s="724">
        <f>BT52*Settings!$C$22</f>
        <v>0</v>
      </c>
      <c r="BU53" s="724">
        <f>BU52*Settings!$C$22</f>
        <v>0</v>
      </c>
      <c r="BV53" s="724">
        <f>BV52*Settings!$C$22</f>
        <v>0</v>
      </c>
      <c r="BW53" s="724">
        <f>BW52*Settings!$C$22</f>
        <v>0</v>
      </c>
      <c r="BX53" s="724">
        <f>BX52*Settings!$C$22</f>
        <v>0</v>
      </c>
      <c r="BY53" s="724">
        <f>BY52*Settings!$C$22</f>
        <v>0</v>
      </c>
      <c r="BZ53" s="724">
        <f>BZ52*Settings!$C$22</f>
        <v>0</v>
      </c>
      <c r="CA53" s="724">
        <f>CA52*Settings!$C$22</f>
        <v>0</v>
      </c>
      <c r="CB53" s="724">
        <f>CB52*Settings!$C$22</f>
        <v>0</v>
      </c>
      <c r="CC53" s="724">
        <f>CC52*Settings!$C$22</f>
        <v>0</v>
      </c>
      <c r="CD53" s="724">
        <f>CD52*Settings!$C$22</f>
        <v>0</v>
      </c>
      <c r="CE53" s="724">
        <f>CE52*Settings!$C$22</f>
        <v>0</v>
      </c>
      <c r="CF53" s="724">
        <f>CF52*Settings!$C$22</f>
        <v>0</v>
      </c>
      <c r="CG53" s="724">
        <f>CG52*Settings!$C$22</f>
        <v>0</v>
      </c>
      <c r="CH53" s="724">
        <f>CH52*Settings!$C$22</f>
        <v>0</v>
      </c>
      <c r="CI53" s="724">
        <f>CI52*Settings!$C$22</f>
        <v>0</v>
      </c>
    </row>
    <row r="54" spans="1:87" ht="15.75" customHeight="1">
      <c r="A54" s="562" t="s">
        <v>69</v>
      </c>
      <c r="B54" s="722"/>
      <c r="C54" s="722" t="s">
        <v>58</v>
      </c>
      <c r="D54" s="725">
        <f t="shared" ref="D54:CI54" si="3">IFERROR((D52-C52)/C52,0)</f>
        <v>0</v>
      </c>
      <c r="E54" s="725">
        <f t="shared" si="3"/>
        <v>0</v>
      </c>
      <c r="F54" s="725">
        <f t="shared" si="3"/>
        <v>0</v>
      </c>
      <c r="G54" s="725">
        <f t="shared" si="3"/>
        <v>0</v>
      </c>
      <c r="H54" s="725">
        <f t="shared" si="3"/>
        <v>0</v>
      </c>
      <c r="I54" s="725">
        <f t="shared" si="3"/>
        <v>0</v>
      </c>
      <c r="J54" s="725">
        <f t="shared" si="3"/>
        <v>0</v>
      </c>
      <c r="K54" s="725">
        <f t="shared" si="3"/>
        <v>0</v>
      </c>
      <c r="L54" s="725">
        <f t="shared" si="3"/>
        <v>0</v>
      </c>
      <c r="M54" s="725">
        <f t="shared" si="3"/>
        <v>0</v>
      </c>
      <c r="N54" s="725">
        <f t="shared" si="3"/>
        <v>0</v>
      </c>
      <c r="O54" s="725">
        <f t="shared" si="3"/>
        <v>0</v>
      </c>
      <c r="P54" s="725">
        <f t="shared" si="3"/>
        <v>0</v>
      </c>
      <c r="Q54" s="725">
        <f t="shared" si="3"/>
        <v>0</v>
      </c>
      <c r="R54" s="725">
        <f t="shared" si="3"/>
        <v>0</v>
      </c>
      <c r="S54" s="725">
        <f t="shared" si="3"/>
        <v>0</v>
      </c>
      <c r="T54" s="725">
        <f t="shared" si="3"/>
        <v>0</v>
      </c>
      <c r="U54" s="725">
        <f t="shared" si="3"/>
        <v>0</v>
      </c>
      <c r="V54" s="725">
        <f t="shared" si="3"/>
        <v>0</v>
      </c>
      <c r="W54" s="725">
        <f t="shared" si="3"/>
        <v>0</v>
      </c>
      <c r="X54" s="725">
        <f t="shared" si="3"/>
        <v>0</v>
      </c>
      <c r="Y54" s="725">
        <f t="shared" si="3"/>
        <v>0</v>
      </c>
      <c r="Z54" s="725">
        <f t="shared" si="3"/>
        <v>0</v>
      </c>
      <c r="AA54" s="725">
        <f t="shared" si="3"/>
        <v>0</v>
      </c>
      <c r="AB54" s="725">
        <f t="shared" si="3"/>
        <v>0</v>
      </c>
      <c r="AC54" s="725">
        <f t="shared" si="3"/>
        <v>0</v>
      </c>
      <c r="AD54" s="725">
        <f t="shared" si="3"/>
        <v>0</v>
      </c>
      <c r="AE54" s="725">
        <f t="shared" si="3"/>
        <v>0</v>
      </c>
      <c r="AF54" s="725">
        <f t="shared" si="3"/>
        <v>0</v>
      </c>
      <c r="AG54" s="725">
        <f t="shared" si="3"/>
        <v>0</v>
      </c>
      <c r="AH54" s="725">
        <f t="shared" si="3"/>
        <v>0</v>
      </c>
      <c r="AI54" s="725">
        <f t="shared" si="3"/>
        <v>0</v>
      </c>
      <c r="AJ54" s="725">
        <f t="shared" si="3"/>
        <v>0</v>
      </c>
      <c r="AK54" s="725">
        <f t="shared" si="3"/>
        <v>0</v>
      </c>
      <c r="AL54" s="725">
        <f t="shared" si="3"/>
        <v>0</v>
      </c>
      <c r="AM54" s="725">
        <f t="shared" si="3"/>
        <v>0</v>
      </c>
      <c r="AN54" s="725">
        <f t="shared" si="3"/>
        <v>0</v>
      </c>
      <c r="AO54" s="725">
        <f t="shared" si="3"/>
        <v>0</v>
      </c>
      <c r="AP54" s="725">
        <f t="shared" si="3"/>
        <v>0</v>
      </c>
      <c r="AQ54" s="725">
        <f t="shared" si="3"/>
        <v>0</v>
      </c>
      <c r="AR54" s="725">
        <f t="shared" si="3"/>
        <v>0</v>
      </c>
      <c r="AS54" s="725">
        <f t="shared" si="3"/>
        <v>0</v>
      </c>
      <c r="AT54" s="725">
        <f t="shared" si="3"/>
        <v>0</v>
      </c>
      <c r="AU54" s="725">
        <f t="shared" si="3"/>
        <v>0</v>
      </c>
      <c r="AV54" s="725">
        <f t="shared" si="3"/>
        <v>0</v>
      </c>
      <c r="AW54" s="725">
        <f t="shared" si="3"/>
        <v>0</v>
      </c>
      <c r="AX54" s="725">
        <f t="shared" si="3"/>
        <v>0</v>
      </c>
      <c r="AY54" s="725">
        <f t="shared" si="3"/>
        <v>0</v>
      </c>
      <c r="AZ54" s="725">
        <f t="shared" si="3"/>
        <v>0</v>
      </c>
      <c r="BA54" s="725">
        <f t="shared" si="3"/>
        <v>0</v>
      </c>
      <c r="BB54" s="725">
        <f t="shared" si="3"/>
        <v>0</v>
      </c>
      <c r="BC54" s="725">
        <f t="shared" si="3"/>
        <v>0</v>
      </c>
      <c r="BD54" s="725">
        <f t="shared" si="3"/>
        <v>0</v>
      </c>
      <c r="BE54" s="725">
        <f t="shared" si="3"/>
        <v>0</v>
      </c>
      <c r="BF54" s="725">
        <f t="shared" si="3"/>
        <v>0</v>
      </c>
      <c r="BG54" s="725">
        <f t="shared" si="3"/>
        <v>0</v>
      </c>
      <c r="BH54" s="725">
        <f t="shared" si="3"/>
        <v>0</v>
      </c>
      <c r="BI54" s="725">
        <f t="shared" si="3"/>
        <v>0</v>
      </c>
      <c r="BJ54" s="725">
        <f t="shared" si="3"/>
        <v>0</v>
      </c>
      <c r="BK54" s="725">
        <f t="shared" si="3"/>
        <v>0</v>
      </c>
      <c r="BL54" s="725">
        <f t="shared" si="3"/>
        <v>0</v>
      </c>
      <c r="BM54" s="725">
        <f t="shared" si="3"/>
        <v>0</v>
      </c>
      <c r="BN54" s="725">
        <f t="shared" si="3"/>
        <v>0</v>
      </c>
      <c r="BO54" s="725">
        <f t="shared" si="3"/>
        <v>0</v>
      </c>
      <c r="BP54" s="725">
        <f t="shared" si="3"/>
        <v>0</v>
      </c>
      <c r="BQ54" s="725">
        <f t="shared" si="3"/>
        <v>0</v>
      </c>
      <c r="BR54" s="725">
        <f t="shared" si="3"/>
        <v>0</v>
      </c>
      <c r="BS54" s="725">
        <f t="shared" si="3"/>
        <v>0</v>
      </c>
      <c r="BT54" s="725">
        <f t="shared" si="3"/>
        <v>0</v>
      </c>
      <c r="BU54" s="725">
        <f t="shared" si="3"/>
        <v>0</v>
      </c>
      <c r="BV54" s="725">
        <f t="shared" si="3"/>
        <v>0</v>
      </c>
      <c r="BW54" s="725">
        <f t="shared" si="3"/>
        <v>0</v>
      </c>
      <c r="BX54" s="725">
        <f t="shared" si="3"/>
        <v>0</v>
      </c>
      <c r="BY54" s="725">
        <f t="shared" si="3"/>
        <v>0</v>
      </c>
      <c r="BZ54" s="725">
        <f t="shared" si="3"/>
        <v>0</v>
      </c>
      <c r="CA54" s="725">
        <f t="shared" si="3"/>
        <v>0</v>
      </c>
      <c r="CB54" s="725">
        <f t="shared" si="3"/>
        <v>0</v>
      </c>
      <c r="CC54" s="725">
        <f t="shared" si="3"/>
        <v>0</v>
      </c>
      <c r="CD54" s="725">
        <f t="shared" si="3"/>
        <v>0</v>
      </c>
      <c r="CE54" s="725">
        <f t="shared" si="3"/>
        <v>0</v>
      </c>
      <c r="CF54" s="725">
        <f t="shared" si="3"/>
        <v>0</v>
      </c>
      <c r="CG54" s="725">
        <f t="shared" si="3"/>
        <v>0</v>
      </c>
      <c r="CH54" s="725">
        <f t="shared" si="3"/>
        <v>0</v>
      </c>
      <c r="CI54" s="725">
        <f t="shared" si="3"/>
        <v>0</v>
      </c>
    </row>
    <row r="55" spans="1:87" ht="130.5" customHeight="1">
      <c r="A55" s="437"/>
      <c r="B55" s="439"/>
      <c r="C55" s="439"/>
      <c r="D55" s="726"/>
      <c r="E55" s="726"/>
      <c r="F55" s="726"/>
      <c r="G55" s="726"/>
      <c r="H55" s="726"/>
      <c r="I55" s="726"/>
      <c r="J55" s="726"/>
      <c r="K55" s="726"/>
      <c r="L55" s="726"/>
      <c r="M55" s="726"/>
      <c r="N55" s="726"/>
      <c r="O55" s="726"/>
      <c r="P55" s="726"/>
      <c r="Q55" s="726"/>
      <c r="R55" s="726"/>
      <c r="S55" s="726"/>
      <c r="T55" s="726"/>
      <c r="U55" s="726"/>
      <c r="V55" s="726"/>
      <c r="W55" s="726"/>
      <c r="X55" s="726"/>
      <c r="Y55" s="726"/>
      <c r="Z55" s="726"/>
      <c r="AA55" s="726"/>
      <c r="AB55" s="726"/>
      <c r="AC55" s="726"/>
      <c r="AD55" s="726"/>
      <c r="AE55" s="726"/>
      <c r="AF55" s="726"/>
      <c r="AG55" s="726"/>
      <c r="AH55" s="726"/>
      <c r="AI55" s="726"/>
      <c r="AJ55" s="726"/>
      <c r="AK55" s="726"/>
      <c r="AL55" s="726"/>
      <c r="AM55" s="726"/>
      <c r="AN55" s="726"/>
      <c r="AO55" s="726"/>
      <c r="AP55" s="726"/>
      <c r="AQ55" s="726"/>
      <c r="AR55" s="726"/>
      <c r="AS55" s="7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26"/>
      <c r="BH55" s="726"/>
      <c r="BI55" s="726"/>
      <c r="BJ55" s="726"/>
      <c r="BK55" s="726"/>
      <c r="BL55" s="726"/>
      <c r="BM55" s="726"/>
      <c r="BN55" s="726"/>
      <c r="BO55" s="726"/>
      <c r="BP55" s="726"/>
      <c r="BQ55" s="726"/>
      <c r="BR55" s="726"/>
      <c r="BS55" s="726"/>
      <c r="BT55" s="726"/>
      <c r="BU55" s="726"/>
      <c r="BV55" s="726"/>
      <c r="BW55" s="726"/>
      <c r="BX55" s="726"/>
      <c r="BY55" s="726"/>
      <c r="BZ55" s="726"/>
      <c r="CA55" s="726"/>
      <c r="CB55" s="726"/>
      <c r="CC55" s="726"/>
      <c r="CD55" s="726"/>
      <c r="CE55" s="726"/>
      <c r="CF55" s="726"/>
      <c r="CG55" s="726"/>
      <c r="CH55" s="726"/>
      <c r="CI55" s="726"/>
    </row>
    <row r="56" spans="1:87" ht="41.25" customHeight="1">
      <c r="A56" s="714" t="s">
        <v>222</v>
      </c>
      <c r="B56" s="715"/>
      <c r="C56" s="715"/>
      <c r="D56" s="700"/>
      <c r="E56" s="700"/>
      <c r="F56" s="700"/>
      <c r="G56" s="700"/>
      <c r="H56" s="700"/>
      <c r="I56" s="700"/>
      <c r="J56" s="700"/>
      <c r="K56" s="700"/>
      <c r="L56" s="700"/>
      <c r="M56" s="700"/>
      <c r="N56" s="700"/>
      <c r="O56" s="700"/>
      <c r="P56" s="700"/>
      <c r="Q56" s="700"/>
      <c r="R56" s="700"/>
      <c r="S56" s="700"/>
      <c r="T56" s="700"/>
      <c r="U56" s="700"/>
      <c r="V56" s="700"/>
      <c r="W56" s="700"/>
      <c r="X56" s="700"/>
      <c r="Y56" s="700"/>
      <c r="Z56" s="700"/>
      <c r="AA56" s="700"/>
      <c r="AB56" s="700"/>
      <c r="AC56" s="700"/>
      <c r="AD56" s="700"/>
      <c r="AE56" s="700"/>
      <c r="AF56" s="700"/>
      <c r="AG56" s="700"/>
      <c r="AH56" s="700"/>
      <c r="AI56" s="700"/>
      <c r="AJ56" s="700"/>
      <c r="AK56" s="700"/>
      <c r="AL56" s="700"/>
      <c r="AM56" s="700"/>
      <c r="AN56" s="700"/>
      <c r="AO56" s="700"/>
      <c r="AP56" s="700"/>
      <c r="AQ56" s="700"/>
      <c r="AR56" s="700"/>
      <c r="AS56" s="700"/>
      <c r="AT56" s="700"/>
      <c r="AU56" s="700"/>
      <c r="AV56" s="700"/>
      <c r="AW56" s="700"/>
      <c r="AX56" s="700"/>
      <c r="AY56" s="700"/>
      <c r="AZ56" s="700"/>
      <c r="BA56" s="700"/>
      <c r="BB56" s="700"/>
      <c r="BC56" s="700"/>
      <c r="BD56" s="700"/>
      <c r="BE56" s="700"/>
      <c r="BF56" s="700"/>
      <c r="BG56" s="700"/>
      <c r="BH56" s="700"/>
      <c r="BI56" s="700"/>
      <c r="BJ56" s="700"/>
      <c r="BK56" s="700"/>
      <c r="BL56" s="700"/>
      <c r="BM56" s="700"/>
      <c r="BN56" s="700"/>
      <c r="BO56" s="700"/>
      <c r="BP56" s="700"/>
      <c r="BQ56" s="700"/>
      <c r="BR56" s="700"/>
      <c r="BS56" s="700"/>
      <c r="BT56" s="700"/>
      <c r="BU56" s="700"/>
      <c r="BV56" s="700"/>
      <c r="BW56" s="700"/>
      <c r="BX56" s="700"/>
      <c r="BY56" s="700"/>
      <c r="BZ56" s="700"/>
      <c r="CA56" s="700"/>
      <c r="CB56" s="700"/>
      <c r="CC56" s="700"/>
      <c r="CD56" s="700"/>
      <c r="CE56" s="700"/>
      <c r="CF56" s="700"/>
      <c r="CG56" s="700"/>
      <c r="CH56" s="700"/>
      <c r="CI56" s="700"/>
    </row>
    <row r="57" spans="1:87" ht="15" customHeight="1" collapsed="1">
      <c r="A57" s="437"/>
      <c r="B57" s="439"/>
      <c r="C57" s="439"/>
      <c r="D57" s="437"/>
      <c r="E57" s="437"/>
      <c r="F57" s="437"/>
      <c r="G57" s="437"/>
      <c r="H57" s="437"/>
      <c r="I57" s="437"/>
      <c r="J57" s="437"/>
      <c r="K57" s="437"/>
      <c r="L57" s="437"/>
      <c r="M57" s="437"/>
      <c r="N57" s="437"/>
      <c r="O57" s="437"/>
      <c r="P57" s="437"/>
      <c r="Q57" s="437"/>
      <c r="R57" s="437"/>
      <c r="S57" s="437"/>
      <c r="T57" s="437"/>
      <c r="U57" s="437"/>
      <c r="V57" s="437"/>
      <c r="W57" s="437"/>
      <c r="X57" s="437"/>
      <c r="Y57" s="437"/>
      <c r="Z57" s="437"/>
      <c r="AA57" s="437"/>
      <c r="AB57" s="437"/>
      <c r="AC57" s="437"/>
      <c r="AD57" s="437"/>
      <c r="AE57" s="437"/>
      <c r="AF57" s="437"/>
      <c r="AG57" s="437"/>
      <c r="AH57" s="437"/>
      <c r="AI57" s="437"/>
      <c r="AJ57" s="437"/>
      <c r="AK57" s="437"/>
      <c r="AL57" s="437"/>
      <c r="AM57" s="437"/>
      <c r="AN57" s="437"/>
      <c r="AO57" s="437"/>
      <c r="AP57" s="437"/>
      <c r="AQ57" s="437"/>
      <c r="AR57" s="437"/>
      <c r="AS57" s="437"/>
      <c r="AT57" s="437"/>
      <c r="AU57" s="437"/>
      <c r="AV57" s="437"/>
      <c r="AW57" s="437"/>
      <c r="AX57" s="437"/>
      <c r="AY57" s="437"/>
      <c r="AZ57" s="437"/>
      <c r="BA57" s="437"/>
      <c r="BB57" s="437"/>
      <c r="BC57" s="437"/>
      <c r="BD57" s="437"/>
      <c r="BE57" s="437"/>
      <c r="BF57" s="437"/>
      <c r="BG57" s="437"/>
      <c r="BH57" s="437"/>
      <c r="BI57" s="437"/>
      <c r="BJ57" s="437"/>
      <c r="BK57" s="437"/>
      <c r="BL57" s="437"/>
      <c r="BM57" s="437"/>
      <c r="BN57" s="437"/>
      <c r="BO57" s="437"/>
      <c r="BP57" s="437"/>
      <c r="BQ57" s="437"/>
      <c r="BR57" s="437"/>
      <c r="BS57" s="437"/>
      <c r="BT57" s="437"/>
      <c r="BU57" s="437"/>
      <c r="BV57" s="437"/>
      <c r="BW57" s="437"/>
      <c r="BX57" s="437"/>
      <c r="BY57" s="437"/>
      <c r="BZ57" s="437"/>
      <c r="CA57" s="437"/>
      <c r="CB57" s="437"/>
      <c r="CC57" s="437"/>
      <c r="CD57" s="437"/>
      <c r="CE57" s="437"/>
      <c r="CF57" s="437"/>
      <c r="CG57" s="437"/>
      <c r="CH57" s="437"/>
      <c r="CI57" s="437"/>
    </row>
    <row r="58" spans="1:87" ht="15" hidden="1" customHeight="1" outlineLevel="1">
      <c r="A58" s="437"/>
      <c r="B58" s="439"/>
      <c r="C58" s="439"/>
      <c r="D58" s="718"/>
      <c r="E58" s="718"/>
      <c r="F58" s="718"/>
      <c r="G58" s="718"/>
      <c r="H58" s="718"/>
      <c r="I58" s="718"/>
      <c r="J58" s="718"/>
      <c r="K58" s="718"/>
      <c r="L58" s="718"/>
      <c r="M58" s="718"/>
      <c r="N58" s="718"/>
      <c r="O58" s="718"/>
      <c r="P58" s="718"/>
      <c r="Q58" s="718"/>
      <c r="R58" s="718"/>
      <c r="S58" s="718"/>
      <c r="T58" s="718"/>
      <c r="U58" s="718"/>
      <c r="V58" s="718"/>
      <c r="W58" s="718"/>
      <c r="X58" s="718"/>
      <c r="Y58" s="718"/>
      <c r="Z58" s="718"/>
      <c r="AA58" s="718"/>
      <c r="AB58" s="718"/>
      <c r="AC58" s="718"/>
      <c r="AD58" s="718"/>
      <c r="AE58" s="718"/>
      <c r="AF58" s="718"/>
      <c r="AG58" s="718"/>
      <c r="AH58" s="718"/>
      <c r="AI58" s="718"/>
      <c r="AJ58" s="718"/>
      <c r="AK58" s="718"/>
      <c r="AL58" s="718"/>
      <c r="AM58" s="718"/>
      <c r="AN58" s="718"/>
      <c r="AO58" s="718"/>
      <c r="AP58" s="718"/>
      <c r="AQ58" s="718"/>
      <c r="AR58" s="718"/>
      <c r="AS58" s="718"/>
      <c r="AT58" s="718"/>
      <c r="AU58" s="718"/>
      <c r="AV58" s="718"/>
      <c r="AW58" s="718"/>
      <c r="AX58" s="718"/>
      <c r="AY58" s="718"/>
      <c r="AZ58" s="718"/>
      <c r="BA58" s="718"/>
      <c r="BB58" s="718"/>
      <c r="BC58" s="718"/>
      <c r="BD58" s="718"/>
      <c r="BE58" s="718"/>
      <c r="BF58" s="718"/>
      <c r="BG58" s="718"/>
      <c r="BH58" s="718"/>
      <c r="BI58" s="718"/>
      <c r="BJ58" s="718"/>
      <c r="BK58" s="718"/>
      <c r="BL58" s="718"/>
      <c r="BM58" s="718"/>
      <c r="BN58" s="718"/>
      <c r="BO58" s="718"/>
      <c r="BP58" s="718"/>
      <c r="BQ58" s="718"/>
      <c r="BR58" s="718"/>
      <c r="BS58" s="718"/>
      <c r="BT58" s="718"/>
      <c r="BU58" s="718"/>
      <c r="BV58" s="718"/>
      <c r="BW58" s="718"/>
      <c r="BX58" s="718"/>
      <c r="BY58" s="718"/>
      <c r="BZ58" s="718"/>
      <c r="CA58" s="718"/>
      <c r="CB58" s="718"/>
      <c r="CC58" s="718"/>
      <c r="CD58" s="718"/>
      <c r="CE58" s="718"/>
      <c r="CF58" s="718"/>
      <c r="CG58" s="718"/>
      <c r="CH58" s="718"/>
      <c r="CI58" s="718"/>
    </row>
    <row r="59" spans="1:87" ht="15" hidden="1" customHeight="1" outlineLevel="1">
      <c r="A59" s="437"/>
      <c r="B59" s="439"/>
      <c r="C59" s="439"/>
      <c r="D59" s="718"/>
      <c r="E59" s="718"/>
      <c r="F59" s="718"/>
      <c r="G59" s="718"/>
      <c r="H59" s="718"/>
      <c r="I59" s="718"/>
      <c r="J59" s="718"/>
      <c r="K59" s="718"/>
      <c r="L59" s="718"/>
      <c r="M59" s="718"/>
      <c r="N59" s="718"/>
      <c r="O59" s="718"/>
      <c r="P59" s="718"/>
      <c r="Q59" s="718"/>
      <c r="R59" s="718"/>
      <c r="S59" s="718"/>
      <c r="T59" s="718"/>
      <c r="U59" s="718"/>
      <c r="V59" s="718"/>
      <c r="W59" s="718"/>
      <c r="X59" s="718"/>
      <c r="Y59" s="718"/>
      <c r="Z59" s="718"/>
      <c r="AA59" s="718"/>
      <c r="AB59" s="718"/>
      <c r="AC59" s="718"/>
      <c r="AD59" s="718"/>
      <c r="AE59" s="718"/>
      <c r="AF59" s="718"/>
      <c r="AG59" s="718"/>
      <c r="AH59" s="718"/>
      <c r="AI59" s="718"/>
      <c r="AJ59" s="718"/>
      <c r="AK59" s="718"/>
      <c r="AL59" s="718"/>
      <c r="AM59" s="718"/>
      <c r="AN59" s="718"/>
      <c r="AO59" s="718"/>
      <c r="AP59" s="718"/>
      <c r="AQ59" s="718"/>
      <c r="AR59" s="718"/>
      <c r="AS59" s="718"/>
      <c r="AT59" s="718"/>
      <c r="AU59" s="718"/>
      <c r="AV59" s="718"/>
      <c r="AW59" s="718"/>
      <c r="AX59" s="718"/>
      <c r="AY59" s="718"/>
      <c r="AZ59" s="718"/>
      <c r="BA59" s="718"/>
      <c r="BB59" s="718"/>
      <c r="BC59" s="718"/>
      <c r="BD59" s="718"/>
      <c r="BE59" s="718"/>
      <c r="BF59" s="718"/>
      <c r="BG59" s="718"/>
      <c r="BH59" s="718"/>
      <c r="BI59" s="718"/>
      <c r="BJ59" s="718"/>
      <c r="BK59" s="718"/>
      <c r="BL59" s="718"/>
      <c r="BM59" s="718"/>
      <c r="BN59" s="718"/>
      <c r="BO59" s="718"/>
      <c r="BP59" s="718"/>
      <c r="BQ59" s="718"/>
      <c r="BR59" s="718"/>
      <c r="BS59" s="718"/>
      <c r="BT59" s="718"/>
      <c r="BU59" s="718"/>
      <c r="BV59" s="718"/>
      <c r="BW59" s="718"/>
      <c r="BX59" s="718"/>
      <c r="BY59" s="718"/>
      <c r="BZ59" s="718"/>
      <c r="CA59" s="718"/>
      <c r="CB59" s="718"/>
      <c r="CC59" s="718"/>
      <c r="CD59" s="718"/>
      <c r="CE59" s="718"/>
      <c r="CF59" s="718"/>
      <c r="CG59" s="718"/>
      <c r="CH59" s="718"/>
      <c r="CI59" s="718"/>
    </row>
    <row r="60" spans="1:87" ht="15" hidden="1" customHeight="1" outlineLevel="1">
      <c r="A60" s="437"/>
      <c r="B60" s="439"/>
      <c r="C60" s="439"/>
      <c r="D60" s="718"/>
      <c r="E60" s="718"/>
      <c r="F60" s="718"/>
      <c r="G60" s="718"/>
      <c r="H60" s="718"/>
      <c r="I60" s="718"/>
      <c r="J60" s="718"/>
      <c r="K60" s="718"/>
      <c r="L60" s="718"/>
      <c r="M60" s="718"/>
      <c r="N60" s="718"/>
      <c r="O60" s="718"/>
      <c r="P60" s="718"/>
      <c r="Q60" s="718"/>
      <c r="R60" s="718"/>
      <c r="S60" s="718"/>
      <c r="T60" s="718"/>
      <c r="U60" s="718"/>
      <c r="V60" s="718"/>
      <c r="W60" s="718"/>
      <c r="X60" s="718"/>
      <c r="Y60" s="718"/>
      <c r="Z60" s="718"/>
      <c r="AA60" s="718"/>
      <c r="AB60" s="718"/>
      <c r="AC60" s="718"/>
      <c r="AD60" s="718"/>
      <c r="AE60" s="718"/>
      <c r="AF60" s="718"/>
      <c r="AG60" s="718"/>
      <c r="AH60" s="718"/>
      <c r="AI60" s="718"/>
      <c r="AJ60" s="718"/>
      <c r="AK60" s="718"/>
      <c r="AL60" s="718"/>
      <c r="AM60" s="718"/>
      <c r="AN60" s="718"/>
      <c r="AO60" s="718"/>
      <c r="AP60" s="718"/>
      <c r="AQ60" s="718"/>
      <c r="AR60" s="718"/>
      <c r="AS60" s="718"/>
      <c r="AT60" s="718"/>
      <c r="AU60" s="718"/>
      <c r="AV60" s="718"/>
      <c r="AW60" s="718"/>
      <c r="AX60" s="718"/>
      <c r="AY60" s="718"/>
      <c r="AZ60" s="718"/>
      <c r="BA60" s="718"/>
      <c r="BB60" s="718"/>
      <c r="BC60" s="718"/>
      <c r="BD60" s="718"/>
      <c r="BE60" s="718"/>
      <c r="BF60" s="718"/>
      <c r="BG60" s="718"/>
      <c r="BH60" s="718"/>
      <c r="BI60" s="718"/>
      <c r="BJ60" s="718"/>
      <c r="BK60" s="718"/>
      <c r="BL60" s="718"/>
      <c r="BM60" s="718"/>
      <c r="BN60" s="718"/>
      <c r="BO60" s="718"/>
      <c r="BP60" s="718"/>
      <c r="BQ60" s="718"/>
      <c r="BR60" s="718"/>
      <c r="BS60" s="718"/>
      <c r="BT60" s="718"/>
      <c r="BU60" s="718"/>
      <c r="BV60" s="718"/>
      <c r="BW60" s="718"/>
      <c r="BX60" s="718"/>
      <c r="BY60" s="718"/>
      <c r="BZ60" s="718"/>
      <c r="CA60" s="718"/>
      <c r="CB60" s="718"/>
      <c r="CC60" s="718"/>
      <c r="CD60" s="718"/>
      <c r="CE60" s="718"/>
      <c r="CF60" s="718"/>
      <c r="CG60" s="718"/>
      <c r="CH60" s="718"/>
      <c r="CI60" s="718"/>
    </row>
    <row r="61" spans="1:87" ht="15" hidden="1" customHeight="1" outlineLevel="1">
      <c r="A61" s="437"/>
      <c r="B61" s="439"/>
      <c r="C61" s="439"/>
      <c r="D61" s="718"/>
      <c r="E61" s="718"/>
      <c r="F61" s="718"/>
      <c r="G61" s="718"/>
      <c r="H61" s="718"/>
      <c r="I61" s="718"/>
      <c r="J61" s="718"/>
      <c r="K61" s="718"/>
      <c r="L61" s="718"/>
      <c r="M61" s="718"/>
      <c r="N61" s="718"/>
      <c r="O61" s="718"/>
      <c r="P61" s="718"/>
      <c r="Q61" s="718"/>
      <c r="R61" s="718"/>
      <c r="S61" s="718"/>
      <c r="T61" s="718"/>
      <c r="U61" s="718"/>
      <c r="V61" s="718"/>
      <c r="W61" s="718"/>
      <c r="X61" s="718"/>
      <c r="Y61" s="718"/>
      <c r="Z61" s="718"/>
      <c r="AA61" s="718"/>
      <c r="AB61" s="718"/>
      <c r="AC61" s="718"/>
      <c r="AD61" s="718"/>
      <c r="AE61" s="718"/>
      <c r="AF61" s="718"/>
      <c r="AG61" s="718"/>
      <c r="AH61" s="718"/>
      <c r="AI61" s="718"/>
      <c r="AJ61" s="718"/>
      <c r="AK61" s="718"/>
      <c r="AL61" s="718"/>
      <c r="AM61" s="718"/>
      <c r="AN61" s="718"/>
      <c r="AO61" s="718"/>
      <c r="AP61" s="718"/>
      <c r="AQ61" s="718"/>
      <c r="AR61" s="718"/>
      <c r="AS61" s="718"/>
      <c r="AT61" s="718"/>
      <c r="AU61" s="718"/>
      <c r="AV61" s="718"/>
      <c r="AW61" s="718"/>
      <c r="AX61" s="718"/>
      <c r="AY61" s="718"/>
      <c r="AZ61" s="718"/>
      <c r="BA61" s="718"/>
      <c r="BB61" s="718"/>
      <c r="BC61" s="718"/>
      <c r="BD61" s="718"/>
      <c r="BE61" s="718"/>
      <c r="BF61" s="718"/>
      <c r="BG61" s="718"/>
      <c r="BH61" s="718"/>
      <c r="BI61" s="718"/>
      <c r="BJ61" s="718"/>
      <c r="BK61" s="718"/>
      <c r="BL61" s="718"/>
      <c r="BM61" s="718"/>
      <c r="BN61" s="718"/>
      <c r="BO61" s="718"/>
      <c r="BP61" s="718"/>
      <c r="BQ61" s="718"/>
      <c r="BR61" s="718"/>
      <c r="BS61" s="718"/>
      <c r="BT61" s="718"/>
      <c r="BU61" s="718"/>
      <c r="BV61" s="718"/>
      <c r="BW61" s="718"/>
      <c r="BX61" s="718"/>
      <c r="BY61" s="718"/>
      <c r="BZ61" s="718"/>
      <c r="CA61" s="718"/>
      <c r="CB61" s="718"/>
      <c r="CC61" s="718"/>
      <c r="CD61" s="718"/>
      <c r="CE61" s="718"/>
      <c r="CF61" s="718"/>
      <c r="CG61" s="718"/>
      <c r="CH61" s="718"/>
      <c r="CI61" s="718"/>
    </row>
    <row r="62" spans="1:87" ht="15" hidden="1" customHeight="1" outlineLevel="1">
      <c r="A62" s="437"/>
      <c r="B62" s="439"/>
      <c r="C62" s="439"/>
      <c r="D62" s="718"/>
      <c r="E62" s="718"/>
      <c r="F62" s="718"/>
      <c r="G62" s="718"/>
      <c r="H62" s="718"/>
      <c r="I62" s="718"/>
      <c r="J62" s="718"/>
      <c r="K62" s="718"/>
      <c r="L62" s="718"/>
      <c r="M62" s="718"/>
      <c r="N62" s="718"/>
      <c r="O62" s="718"/>
      <c r="P62" s="718"/>
      <c r="Q62" s="718"/>
      <c r="R62" s="718"/>
      <c r="S62" s="718"/>
      <c r="T62" s="718"/>
      <c r="U62" s="718"/>
      <c r="V62" s="718"/>
      <c r="W62" s="718"/>
      <c r="X62" s="718"/>
      <c r="Y62" s="718"/>
      <c r="Z62" s="718"/>
      <c r="AA62" s="718"/>
      <c r="AB62" s="718"/>
      <c r="AC62" s="718"/>
      <c r="AD62" s="718"/>
      <c r="AE62" s="718"/>
      <c r="AF62" s="718"/>
      <c r="AG62" s="718"/>
      <c r="AH62" s="718"/>
      <c r="AI62" s="718"/>
      <c r="AJ62" s="718"/>
      <c r="AK62" s="718"/>
      <c r="AL62" s="718"/>
      <c r="AM62" s="718"/>
      <c r="AN62" s="718"/>
      <c r="AO62" s="718"/>
      <c r="AP62" s="718"/>
      <c r="AQ62" s="718"/>
      <c r="AR62" s="718"/>
      <c r="AS62" s="718"/>
      <c r="AT62" s="718"/>
      <c r="AU62" s="718"/>
      <c r="AV62" s="718"/>
      <c r="AW62" s="718"/>
      <c r="AX62" s="718"/>
      <c r="AY62" s="718"/>
      <c r="AZ62" s="718"/>
      <c r="BA62" s="718"/>
      <c r="BB62" s="718"/>
      <c r="BC62" s="718"/>
      <c r="BD62" s="718"/>
      <c r="BE62" s="718"/>
      <c r="BF62" s="718"/>
      <c r="BG62" s="718"/>
      <c r="BH62" s="718"/>
      <c r="BI62" s="718"/>
      <c r="BJ62" s="718"/>
      <c r="BK62" s="718"/>
      <c r="BL62" s="718"/>
      <c r="BM62" s="718"/>
      <c r="BN62" s="718"/>
      <c r="BO62" s="718"/>
      <c r="BP62" s="718"/>
      <c r="BQ62" s="718"/>
      <c r="BR62" s="718"/>
      <c r="BS62" s="718"/>
      <c r="BT62" s="718"/>
      <c r="BU62" s="718"/>
      <c r="BV62" s="718"/>
      <c r="BW62" s="718"/>
      <c r="BX62" s="718"/>
      <c r="BY62" s="718"/>
      <c r="BZ62" s="718"/>
      <c r="CA62" s="718"/>
      <c r="CB62" s="718"/>
      <c r="CC62" s="718"/>
      <c r="CD62" s="718"/>
      <c r="CE62" s="718"/>
      <c r="CF62" s="718"/>
      <c r="CG62" s="718"/>
      <c r="CH62" s="718"/>
      <c r="CI62" s="718"/>
    </row>
    <row r="63" spans="1:87" ht="15" hidden="1" customHeight="1" outlineLevel="1">
      <c r="A63" s="437"/>
      <c r="B63" s="439"/>
      <c r="C63" s="439"/>
      <c r="D63" s="718"/>
      <c r="E63" s="718"/>
      <c r="F63" s="718"/>
      <c r="G63" s="718"/>
      <c r="H63" s="718"/>
      <c r="I63" s="718"/>
      <c r="J63" s="718"/>
      <c r="K63" s="718"/>
      <c r="L63" s="718"/>
      <c r="M63" s="718"/>
      <c r="N63" s="718"/>
      <c r="O63" s="718"/>
      <c r="P63" s="718"/>
      <c r="Q63" s="718"/>
      <c r="R63" s="718"/>
      <c r="S63" s="718"/>
      <c r="T63" s="718"/>
      <c r="U63" s="718"/>
      <c r="V63" s="718"/>
      <c r="W63" s="718"/>
      <c r="X63" s="718"/>
      <c r="Y63" s="718"/>
      <c r="Z63" s="718"/>
      <c r="AA63" s="718"/>
      <c r="AB63" s="718"/>
      <c r="AC63" s="718"/>
      <c r="AD63" s="718"/>
      <c r="AE63" s="718"/>
      <c r="AF63" s="718"/>
      <c r="AG63" s="718"/>
      <c r="AH63" s="718"/>
      <c r="AI63" s="718"/>
      <c r="AJ63" s="718"/>
      <c r="AK63" s="718"/>
      <c r="AL63" s="718"/>
      <c r="AM63" s="718"/>
      <c r="AN63" s="718"/>
      <c r="AO63" s="718"/>
      <c r="AP63" s="718"/>
      <c r="AQ63" s="718"/>
      <c r="AR63" s="718"/>
      <c r="AS63" s="718"/>
      <c r="AT63" s="718"/>
      <c r="AU63" s="718"/>
      <c r="AV63" s="718"/>
      <c r="AW63" s="718"/>
      <c r="AX63" s="718"/>
      <c r="AY63" s="718"/>
      <c r="AZ63" s="718"/>
      <c r="BA63" s="718"/>
      <c r="BB63" s="718"/>
      <c r="BC63" s="718"/>
      <c r="BD63" s="718"/>
      <c r="BE63" s="718"/>
      <c r="BF63" s="718"/>
      <c r="BG63" s="718"/>
      <c r="BH63" s="718"/>
      <c r="BI63" s="718"/>
      <c r="BJ63" s="718"/>
      <c r="BK63" s="718"/>
      <c r="BL63" s="718"/>
      <c r="BM63" s="718"/>
      <c r="BN63" s="718"/>
      <c r="BO63" s="718"/>
      <c r="BP63" s="718"/>
      <c r="BQ63" s="718"/>
      <c r="BR63" s="718"/>
      <c r="BS63" s="718"/>
      <c r="BT63" s="718"/>
      <c r="BU63" s="718"/>
      <c r="BV63" s="718"/>
      <c r="BW63" s="718"/>
      <c r="BX63" s="718"/>
      <c r="BY63" s="718"/>
      <c r="BZ63" s="718"/>
      <c r="CA63" s="718"/>
      <c r="CB63" s="718"/>
      <c r="CC63" s="718"/>
      <c r="CD63" s="718"/>
      <c r="CE63" s="718"/>
      <c r="CF63" s="718"/>
      <c r="CG63" s="718"/>
      <c r="CH63" s="718"/>
      <c r="CI63" s="718"/>
    </row>
    <row r="64" spans="1:87" ht="15" hidden="1" customHeight="1" outlineLevel="1">
      <c r="A64" s="437"/>
      <c r="B64" s="439"/>
      <c r="C64" s="439"/>
      <c r="D64" s="718"/>
      <c r="E64" s="718"/>
      <c r="F64" s="718"/>
      <c r="G64" s="718"/>
      <c r="H64" s="718"/>
      <c r="I64" s="718"/>
      <c r="J64" s="718"/>
      <c r="K64" s="718"/>
      <c r="L64" s="718"/>
      <c r="M64" s="718"/>
      <c r="N64" s="718"/>
      <c r="O64" s="718"/>
      <c r="P64" s="718"/>
      <c r="Q64" s="718"/>
      <c r="R64" s="718"/>
      <c r="S64" s="718"/>
      <c r="T64" s="718"/>
      <c r="U64" s="718"/>
      <c r="V64" s="718"/>
      <c r="W64" s="718"/>
      <c r="X64" s="718"/>
      <c r="Y64" s="718"/>
      <c r="Z64" s="718"/>
      <c r="AA64" s="718"/>
      <c r="AB64" s="718"/>
      <c r="AC64" s="718"/>
      <c r="AD64" s="718"/>
      <c r="AE64" s="718"/>
      <c r="AF64" s="718"/>
      <c r="AG64" s="718"/>
      <c r="AH64" s="718"/>
      <c r="AI64" s="718"/>
      <c r="AJ64" s="718"/>
      <c r="AK64" s="718"/>
      <c r="AL64" s="718"/>
      <c r="AM64" s="718"/>
      <c r="AN64" s="718"/>
      <c r="AO64" s="718"/>
      <c r="AP64" s="718"/>
      <c r="AQ64" s="718"/>
      <c r="AR64" s="718"/>
      <c r="AS64" s="718"/>
      <c r="AT64" s="718"/>
      <c r="AU64" s="718"/>
      <c r="AV64" s="718"/>
      <c r="AW64" s="718"/>
      <c r="AX64" s="718"/>
      <c r="AY64" s="718"/>
      <c r="AZ64" s="718"/>
      <c r="BA64" s="718"/>
      <c r="BB64" s="718"/>
      <c r="BC64" s="718"/>
      <c r="BD64" s="718"/>
      <c r="BE64" s="718"/>
      <c r="BF64" s="718"/>
      <c r="BG64" s="718"/>
      <c r="BH64" s="718"/>
      <c r="BI64" s="718"/>
      <c r="BJ64" s="718"/>
      <c r="BK64" s="718"/>
      <c r="BL64" s="718"/>
      <c r="BM64" s="718"/>
      <c r="BN64" s="718"/>
      <c r="BO64" s="718"/>
      <c r="BP64" s="718"/>
      <c r="BQ64" s="718"/>
      <c r="BR64" s="718"/>
      <c r="BS64" s="718"/>
      <c r="BT64" s="718"/>
      <c r="BU64" s="718"/>
      <c r="BV64" s="718"/>
      <c r="BW64" s="718"/>
      <c r="BX64" s="718"/>
      <c r="BY64" s="718"/>
      <c r="BZ64" s="718"/>
      <c r="CA64" s="718"/>
      <c r="CB64" s="718"/>
      <c r="CC64" s="718"/>
      <c r="CD64" s="718"/>
      <c r="CE64" s="718"/>
      <c r="CF64" s="718"/>
      <c r="CG64" s="718"/>
      <c r="CH64" s="718"/>
      <c r="CI64" s="718"/>
    </row>
    <row r="65" spans="1:87" ht="15" hidden="1" customHeight="1" outlineLevel="1">
      <c r="A65" s="437"/>
      <c r="B65" s="439"/>
      <c r="C65" s="439"/>
      <c r="D65" s="718"/>
      <c r="E65" s="718"/>
      <c r="F65" s="718"/>
      <c r="G65" s="718"/>
      <c r="H65" s="718"/>
      <c r="I65" s="718"/>
      <c r="J65" s="718"/>
      <c r="K65" s="718"/>
      <c r="L65" s="718"/>
      <c r="M65" s="718"/>
      <c r="N65" s="718"/>
      <c r="O65" s="718"/>
      <c r="P65" s="718"/>
      <c r="Q65" s="718"/>
      <c r="R65" s="718"/>
      <c r="S65" s="718"/>
      <c r="T65" s="718"/>
      <c r="U65" s="718"/>
      <c r="V65" s="718"/>
      <c r="W65" s="718"/>
      <c r="X65" s="718"/>
      <c r="Y65" s="718"/>
      <c r="Z65" s="718"/>
      <c r="AA65" s="718"/>
      <c r="AB65" s="718"/>
      <c r="AC65" s="718"/>
      <c r="AD65" s="718"/>
      <c r="AE65" s="718"/>
      <c r="AF65" s="718"/>
      <c r="AG65" s="718"/>
      <c r="AH65" s="718"/>
      <c r="AI65" s="718"/>
      <c r="AJ65" s="718"/>
      <c r="AK65" s="718"/>
      <c r="AL65" s="718"/>
      <c r="AM65" s="718"/>
      <c r="AN65" s="718"/>
      <c r="AO65" s="718"/>
      <c r="AP65" s="718"/>
      <c r="AQ65" s="718"/>
      <c r="AR65" s="718"/>
      <c r="AS65" s="718"/>
      <c r="AT65" s="718"/>
      <c r="AU65" s="718"/>
      <c r="AV65" s="718"/>
      <c r="AW65" s="718"/>
      <c r="AX65" s="718"/>
      <c r="AY65" s="718"/>
      <c r="AZ65" s="718"/>
      <c r="BA65" s="718"/>
      <c r="BB65" s="718"/>
      <c r="BC65" s="718"/>
      <c r="BD65" s="718"/>
      <c r="BE65" s="718"/>
      <c r="BF65" s="718"/>
      <c r="BG65" s="718"/>
      <c r="BH65" s="718"/>
      <c r="BI65" s="718"/>
      <c r="BJ65" s="718"/>
      <c r="BK65" s="718"/>
      <c r="BL65" s="718"/>
      <c r="BM65" s="718"/>
      <c r="BN65" s="718"/>
      <c r="BO65" s="718"/>
      <c r="BP65" s="718"/>
      <c r="BQ65" s="718"/>
      <c r="BR65" s="718"/>
      <c r="BS65" s="718"/>
      <c r="BT65" s="718"/>
      <c r="BU65" s="718"/>
      <c r="BV65" s="718"/>
      <c r="BW65" s="718"/>
      <c r="BX65" s="718"/>
      <c r="BY65" s="718"/>
      <c r="BZ65" s="718"/>
      <c r="CA65" s="718"/>
      <c r="CB65" s="718"/>
      <c r="CC65" s="718"/>
      <c r="CD65" s="718"/>
      <c r="CE65" s="718"/>
      <c r="CF65" s="718"/>
      <c r="CG65" s="718"/>
      <c r="CH65" s="718"/>
      <c r="CI65" s="718"/>
    </row>
    <row r="66" spans="1:87" ht="15" customHeight="1">
      <c r="A66" s="437"/>
      <c r="B66" s="439"/>
      <c r="C66" s="439"/>
      <c r="D66" s="718"/>
      <c r="E66" s="718"/>
      <c r="F66" s="718"/>
      <c r="G66" s="718"/>
      <c r="H66" s="718"/>
      <c r="I66" s="718"/>
      <c r="J66" s="718"/>
      <c r="K66" s="718"/>
      <c r="L66" s="718"/>
      <c r="M66" s="718"/>
      <c r="N66" s="718"/>
      <c r="O66" s="718"/>
      <c r="P66" s="718"/>
      <c r="Q66" s="718"/>
      <c r="R66" s="718"/>
      <c r="S66" s="718"/>
      <c r="T66" s="718"/>
      <c r="U66" s="718"/>
      <c r="V66" s="718"/>
      <c r="W66" s="718"/>
      <c r="X66" s="718"/>
      <c r="Y66" s="718"/>
      <c r="Z66" s="718"/>
      <c r="AA66" s="718"/>
      <c r="AB66" s="718"/>
      <c r="AC66" s="718"/>
      <c r="AD66" s="718"/>
      <c r="AE66" s="718"/>
      <c r="AF66" s="718"/>
      <c r="AG66" s="718"/>
      <c r="AH66" s="718"/>
      <c r="AI66" s="718"/>
      <c r="AJ66" s="718"/>
      <c r="AK66" s="718"/>
      <c r="AL66" s="718"/>
      <c r="AM66" s="718"/>
      <c r="AN66" s="718"/>
      <c r="AO66" s="718"/>
      <c r="AP66" s="718"/>
      <c r="AQ66" s="718"/>
      <c r="AR66" s="718"/>
      <c r="AS66" s="718"/>
      <c r="AT66" s="718"/>
      <c r="AU66" s="718"/>
      <c r="AV66" s="718"/>
      <c r="AW66" s="718"/>
      <c r="AX66" s="718"/>
      <c r="AY66" s="718"/>
      <c r="AZ66" s="718"/>
      <c r="BA66" s="718"/>
      <c r="BB66" s="718"/>
      <c r="BC66" s="718"/>
      <c r="BD66" s="718"/>
      <c r="BE66" s="718"/>
      <c r="BF66" s="718"/>
      <c r="BG66" s="718"/>
      <c r="BH66" s="718"/>
      <c r="BI66" s="718"/>
      <c r="BJ66" s="718"/>
      <c r="BK66" s="718"/>
      <c r="BL66" s="718"/>
      <c r="BM66" s="718"/>
      <c r="BN66" s="718"/>
      <c r="BO66" s="718"/>
      <c r="BP66" s="718"/>
      <c r="BQ66" s="718"/>
      <c r="BR66" s="718"/>
      <c r="BS66" s="718"/>
      <c r="BT66" s="718"/>
      <c r="BU66" s="718"/>
      <c r="BV66" s="718"/>
      <c r="BW66" s="718"/>
      <c r="BX66" s="718"/>
      <c r="BY66" s="718"/>
      <c r="BZ66" s="718"/>
      <c r="CA66" s="718"/>
      <c r="CB66" s="718"/>
      <c r="CC66" s="718"/>
      <c r="CD66" s="718"/>
      <c r="CE66" s="718"/>
      <c r="CF66" s="718"/>
      <c r="CG66" s="718"/>
      <c r="CH66" s="718"/>
      <c r="CI66" s="718"/>
    </row>
    <row r="67" spans="1:87" ht="15.75" customHeight="1">
      <c r="A67" s="720" t="s">
        <v>129</v>
      </c>
      <c r="B67" s="721"/>
      <c r="C67" s="721" t="str">
        <f>Settings!$C$7</f>
        <v>USD</v>
      </c>
      <c r="D67" s="709"/>
      <c r="E67" s="709"/>
      <c r="F67" s="709"/>
      <c r="G67" s="709"/>
      <c r="H67" s="709"/>
      <c r="I67" s="709"/>
      <c r="J67" s="709"/>
      <c r="K67" s="709"/>
      <c r="L67" s="709"/>
      <c r="M67" s="709"/>
      <c r="N67" s="709"/>
      <c r="O67" s="709"/>
      <c r="P67" s="709"/>
      <c r="Q67" s="709"/>
      <c r="R67" s="709"/>
      <c r="S67" s="709"/>
      <c r="T67" s="709"/>
      <c r="U67" s="709"/>
      <c r="V67" s="709"/>
      <c r="W67" s="709"/>
      <c r="X67" s="709"/>
      <c r="Y67" s="709"/>
      <c r="Z67" s="709"/>
      <c r="AA67" s="709"/>
      <c r="AB67" s="709"/>
      <c r="AC67" s="709"/>
      <c r="AD67" s="709"/>
      <c r="AE67" s="709"/>
      <c r="AF67" s="709"/>
      <c r="AG67" s="709"/>
      <c r="AH67" s="709"/>
      <c r="AI67" s="709"/>
      <c r="AJ67" s="709"/>
      <c r="AK67" s="709"/>
      <c r="AL67" s="709"/>
      <c r="AM67" s="709"/>
      <c r="AN67" s="709"/>
      <c r="AO67" s="709"/>
      <c r="AP67" s="709"/>
      <c r="AQ67" s="709"/>
      <c r="AR67" s="709"/>
      <c r="AS67" s="709"/>
      <c r="AT67" s="709"/>
      <c r="AU67" s="709"/>
      <c r="AV67" s="709"/>
      <c r="AW67" s="709"/>
      <c r="AX67" s="709"/>
      <c r="AY67" s="709"/>
      <c r="AZ67" s="709"/>
      <c r="BA67" s="709"/>
      <c r="BB67" s="709"/>
      <c r="BC67" s="709"/>
      <c r="BD67" s="709"/>
      <c r="BE67" s="709"/>
      <c r="BF67" s="709"/>
      <c r="BG67" s="709"/>
      <c r="BH67" s="709"/>
      <c r="BI67" s="709"/>
      <c r="BJ67" s="709"/>
      <c r="BK67" s="709"/>
      <c r="BL67" s="709"/>
      <c r="BM67" s="709"/>
      <c r="BN67" s="709"/>
      <c r="BO67" s="709"/>
      <c r="BP67" s="709"/>
      <c r="BQ67" s="709"/>
      <c r="BR67" s="709"/>
      <c r="BS67" s="709"/>
      <c r="BT67" s="709"/>
      <c r="BU67" s="709"/>
      <c r="BV67" s="709"/>
      <c r="BW67" s="709"/>
      <c r="BX67" s="709"/>
      <c r="BY67" s="709"/>
      <c r="BZ67" s="709"/>
      <c r="CA67" s="709"/>
      <c r="CB67" s="709"/>
      <c r="CC67" s="709"/>
      <c r="CD67" s="709"/>
      <c r="CE67" s="709"/>
      <c r="CF67" s="709"/>
      <c r="CG67" s="709"/>
      <c r="CH67" s="709"/>
      <c r="CI67" s="709"/>
    </row>
    <row r="68" spans="1:87" ht="15.75" customHeight="1">
      <c r="A68" s="562" t="s">
        <v>152</v>
      </c>
      <c r="B68" s="722"/>
      <c r="C68" s="723" t="str">
        <f>Settings!$C$7</f>
        <v>USD</v>
      </c>
      <c r="D68" s="724">
        <f>D67*Settings!$C$23</f>
        <v>0</v>
      </c>
      <c r="E68" s="724">
        <f>E67*Settings!$C$23</f>
        <v>0</v>
      </c>
      <c r="F68" s="724">
        <f>F67*Settings!$C$23</f>
        <v>0</v>
      </c>
      <c r="G68" s="724">
        <f>G67*Settings!$C$23</f>
        <v>0</v>
      </c>
      <c r="H68" s="724">
        <f>H67*Settings!$C$23</f>
        <v>0</v>
      </c>
      <c r="I68" s="724">
        <f>I67*Settings!$C$23</f>
        <v>0</v>
      </c>
      <c r="J68" s="724">
        <f>J67*Settings!$C$23</f>
        <v>0</v>
      </c>
      <c r="K68" s="724">
        <f>K67*Settings!$C$23</f>
        <v>0</v>
      </c>
      <c r="L68" s="724">
        <f>L67*Settings!$C$23</f>
        <v>0</v>
      </c>
      <c r="M68" s="724">
        <f>M67*Settings!$C$23</f>
        <v>0</v>
      </c>
      <c r="N68" s="724">
        <f>N67*Settings!$C$23</f>
        <v>0</v>
      </c>
      <c r="O68" s="724">
        <f>O67*Settings!$C$23</f>
        <v>0</v>
      </c>
      <c r="P68" s="724">
        <f>P67*Settings!$C$23</f>
        <v>0</v>
      </c>
      <c r="Q68" s="724">
        <f>Q67*Settings!$C$23</f>
        <v>0</v>
      </c>
      <c r="R68" s="724">
        <f>R67*Settings!$C$23</f>
        <v>0</v>
      </c>
      <c r="S68" s="724">
        <f>S67*Settings!$C$23</f>
        <v>0</v>
      </c>
      <c r="T68" s="724">
        <f>T67*Settings!$C$23</f>
        <v>0</v>
      </c>
      <c r="U68" s="724">
        <f>U67*Settings!$C$23</f>
        <v>0</v>
      </c>
      <c r="V68" s="724">
        <f>V67*Settings!$C$23</f>
        <v>0</v>
      </c>
      <c r="W68" s="724">
        <f>W67*Settings!$C$23</f>
        <v>0</v>
      </c>
      <c r="X68" s="724">
        <f>X67*Settings!$C$23</f>
        <v>0</v>
      </c>
      <c r="Y68" s="724">
        <f>Y67*Settings!$C$23</f>
        <v>0</v>
      </c>
      <c r="Z68" s="724">
        <f>Z67*Settings!$C$23</f>
        <v>0</v>
      </c>
      <c r="AA68" s="724">
        <f>AA67*Settings!$C$23</f>
        <v>0</v>
      </c>
      <c r="AB68" s="724">
        <f>AB67*Settings!$C$23</f>
        <v>0</v>
      </c>
      <c r="AC68" s="724">
        <f>AC67*Settings!$C$23</f>
        <v>0</v>
      </c>
      <c r="AD68" s="724">
        <f>AD67*Settings!$C$23</f>
        <v>0</v>
      </c>
      <c r="AE68" s="724">
        <f>AE67*Settings!$C$23</f>
        <v>0</v>
      </c>
      <c r="AF68" s="724">
        <f>AF67*Settings!$C$23</f>
        <v>0</v>
      </c>
      <c r="AG68" s="724">
        <f>AG67*Settings!$C$23</f>
        <v>0</v>
      </c>
      <c r="AH68" s="724">
        <f>AH67*Settings!$C$23</f>
        <v>0</v>
      </c>
      <c r="AI68" s="724">
        <f>AI67*Settings!$C$23</f>
        <v>0</v>
      </c>
      <c r="AJ68" s="724">
        <f>AJ67*Settings!$C$23</f>
        <v>0</v>
      </c>
      <c r="AK68" s="724">
        <f>AK67*Settings!$C$23</f>
        <v>0</v>
      </c>
      <c r="AL68" s="724">
        <f>AL67*Settings!$C$23</f>
        <v>0</v>
      </c>
      <c r="AM68" s="724">
        <f>AM67*Settings!$C$23</f>
        <v>0</v>
      </c>
      <c r="AN68" s="724">
        <f>AN67*Settings!$C$23</f>
        <v>0</v>
      </c>
      <c r="AO68" s="724">
        <f>AO67*Settings!$C$23</f>
        <v>0</v>
      </c>
      <c r="AP68" s="724">
        <f>AP67*Settings!$C$23</f>
        <v>0</v>
      </c>
      <c r="AQ68" s="724">
        <f>AQ67*Settings!$C$23</f>
        <v>0</v>
      </c>
      <c r="AR68" s="724">
        <f>AR67*Settings!$C$23</f>
        <v>0</v>
      </c>
      <c r="AS68" s="724">
        <f>AS67*Settings!$C$23</f>
        <v>0</v>
      </c>
      <c r="AT68" s="724">
        <f>AT67*Settings!$C$23</f>
        <v>0</v>
      </c>
      <c r="AU68" s="724">
        <f>AU67*Settings!$C$23</f>
        <v>0</v>
      </c>
      <c r="AV68" s="724">
        <f>AV67*Settings!$C$23</f>
        <v>0</v>
      </c>
      <c r="AW68" s="724">
        <f>AW67*Settings!$C$23</f>
        <v>0</v>
      </c>
      <c r="AX68" s="724">
        <f>AX67*Settings!$C$23</f>
        <v>0</v>
      </c>
      <c r="AY68" s="724">
        <f>AY67*Settings!$C$23</f>
        <v>0</v>
      </c>
      <c r="AZ68" s="724">
        <f>AZ67*Settings!$C$23</f>
        <v>0</v>
      </c>
      <c r="BA68" s="724">
        <f>BA67*Settings!$C$23</f>
        <v>0</v>
      </c>
      <c r="BB68" s="724">
        <f>BB67*Settings!$C$23</f>
        <v>0</v>
      </c>
      <c r="BC68" s="724">
        <f>BC67*Settings!$C$23</f>
        <v>0</v>
      </c>
      <c r="BD68" s="724">
        <f>BD67*Settings!$C$23</f>
        <v>0</v>
      </c>
      <c r="BE68" s="724">
        <f>BE67*Settings!$C$23</f>
        <v>0</v>
      </c>
      <c r="BF68" s="724">
        <f>BF67*Settings!$C$23</f>
        <v>0</v>
      </c>
      <c r="BG68" s="724">
        <f>BG67*Settings!$C$23</f>
        <v>0</v>
      </c>
      <c r="BH68" s="724">
        <f>BH67*Settings!$C$23</f>
        <v>0</v>
      </c>
      <c r="BI68" s="724">
        <f>BI67*Settings!$C$23</f>
        <v>0</v>
      </c>
      <c r="BJ68" s="724">
        <f>BJ67*Settings!$C$23</f>
        <v>0</v>
      </c>
      <c r="BK68" s="724">
        <f>BK67*Settings!$C$23</f>
        <v>0</v>
      </c>
      <c r="BL68" s="724">
        <f>BL67*Settings!$C$23</f>
        <v>0</v>
      </c>
      <c r="BM68" s="724">
        <f>BM67*Settings!$C$23</f>
        <v>0</v>
      </c>
      <c r="BN68" s="724">
        <f>BN67*Settings!$C$23</f>
        <v>0</v>
      </c>
      <c r="BO68" s="724">
        <f>BO67*Settings!$C$23</f>
        <v>0</v>
      </c>
      <c r="BP68" s="724">
        <f>BP67*Settings!$C$23</f>
        <v>0</v>
      </c>
      <c r="BQ68" s="724">
        <f>BQ67*Settings!$C$23</f>
        <v>0</v>
      </c>
      <c r="BR68" s="724">
        <f>BR67*Settings!$C$23</f>
        <v>0</v>
      </c>
      <c r="BS68" s="724">
        <f>BS67*Settings!$C$23</f>
        <v>0</v>
      </c>
      <c r="BT68" s="724">
        <f>BT67*Settings!$C$23</f>
        <v>0</v>
      </c>
      <c r="BU68" s="724">
        <f>BU67*Settings!$C$23</f>
        <v>0</v>
      </c>
      <c r="BV68" s="724">
        <f>BV67*Settings!$C$23</f>
        <v>0</v>
      </c>
      <c r="BW68" s="724">
        <f>BW67*Settings!$C$23</f>
        <v>0</v>
      </c>
      <c r="BX68" s="724">
        <f>BX67*Settings!$C$23</f>
        <v>0</v>
      </c>
      <c r="BY68" s="724">
        <f>BY67*Settings!$C$23</f>
        <v>0</v>
      </c>
      <c r="BZ68" s="724">
        <f>BZ67*Settings!$C$23</f>
        <v>0</v>
      </c>
      <c r="CA68" s="724">
        <f>CA67*Settings!$C$23</f>
        <v>0</v>
      </c>
      <c r="CB68" s="724">
        <f>CB67*Settings!$C$23</f>
        <v>0</v>
      </c>
      <c r="CC68" s="724">
        <f>CC67*Settings!$C$23</f>
        <v>0</v>
      </c>
      <c r="CD68" s="724">
        <f>CD67*Settings!$C$23</f>
        <v>0</v>
      </c>
      <c r="CE68" s="724">
        <f>CE67*Settings!$C$23</f>
        <v>0</v>
      </c>
      <c r="CF68" s="724">
        <f>CF67*Settings!$C$23</f>
        <v>0</v>
      </c>
      <c r="CG68" s="724">
        <f>CG67*Settings!$C$23</f>
        <v>0</v>
      </c>
      <c r="CH68" s="724">
        <f>CH67*Settings!$C$23</f>
        <v>0</v>
      </c>
      <c r="CI68" s="724">
        <f>CI67*Settings!$C$23</f>
        <v>0</v>
      </c>
    </row>
    <row r="69" spans="1:87" ht="15.75" customHeight="1">
      <c r="A69" s="562" t="s">
        <v>69</v>
      </c>
      <c r="B69" s="722"/>
      <c r="C69" s="722" t="s">
        <v>58</v>
      </c>
      <c r="D69" s="725">
        <f t="shared" ref="D69:CI69" si="4">IFERROR((D67-C67)/C67,0)</f>
        <v>0</v>
      </c>
      <c r="E69" s="725">
        <f t="shared" si="4"/>
        <v>0</v>
      </c>
      <c r="F69" s="725">
        <f t="shared" si="4"/>
        <v>0</v>
      </c>
      <c r="G69" s="725">
        <f t="shared" si="4"/>
        <v>0</v>
      </c>
      <c r="H69" s="725">
        <f t="shared" si="4"/>
        <v>0</v>
      </c>
      <c r="I69" s="725">
        <f t="shared" si="4"/>
        <v>0</v>
      </c>
      <c r="J69" s="725">
        <f t="shared" si="4"/>
        <v>0</v>
      </c>
      <c r="K69" s="725">
        <f t="shared" si="4"/>
        <v>0</v>
      </c>
      <c r="L69" s="725">
        <f t="shared" si="4"/>
        <v>0</v>
      </c>
      <c r="M69" s="725">
        <f t="shared" si="4"/>
        <v>0</v>
      </c>
      <c r="N69" s="725">
        <f t="shared" si="4"/>
        <v>0</v>
      </c>
      <c r="O69" s="725">
        <f t="shared" si="4"/>
        <v>0</v>
      </c>
      <c r="P69" s="725">
        <f t="shared" si="4"/>
        <v>0</v>
      </c>
      <c r="Q69" s="725">
        <f t="shared" si="4"/>
        <v>0</v>
      </c>
      <c r="R69" s="725">
        <f t="shared" si="4"/>
        <v>0</v>
      </c>
      <c r="S69" s="725">
        <f t="shared" si="4"/>
        <v>0</v>
      </c>
      <c r="T69" s="725">
        <f t="shared" si="4"/>
        <v>0</v>
      </c>
      <c r="U69" s="725">
        <f t="shared" si="4"/>
        <v>0</v>
      </c>
      <c r="V69" s="725">
        <f t="shared" si="4"/>
        <v>0</v>
      </c>
      <c r="W69" s="725">
        <f t="shared" si="4"/>
        <v>0</v>
      </c>
      <c r="X69" s="725">
        <f t="shared" si="4"/>
        <v>0</v>
      </c>
      <c r="Y69" s="725">
        <f t="shared" si="4"/>
        <v>0</v>
      </c>
      <c r="Z69" s="725">
        <f t="shared" si="4"/>
        <v>0</v>
      </c>
      <c r="AA69" s="725">
        <f t="shared" si="4"/>
        <v>0</v>
      </c>
      <c r="AB69" s="725">
        <f t="shared" si="4"/>
        <v>0</v>
      </c>
      <c r="AC69" s="725">
        <f t="shared" si="4"/>
        <v>0</v>
      </c>
      <c r="AD69" s="725">
        <f t="shared" si="4"/>
        <v>0</v>
      </c>
      <c r="AE69" s="725">
        <f t="shared" si="4"/>
        <v>0</v>
      </c>
      <c r="AF69" s="725">
        <f t="shared" si="4"/>
        <v>0</v>
      </c>
      <c r="AG69" s="725">
        <f t="shared" si="4"/>
        <v>0</v>
      </c>
      <c r="AH69" s="725">
        <f t="shared" si="4"/>
        <v>0</v>
      </c>
      <c r="AI69" s="725">
        <f t="shared" si="4"/>
        <v>0</v>
      </c>
      <c r="AJ69" s="725">
        <f t="shared" si="4"/>
        <v>0</v>
      </c>
      <c r="AK69" s="725">
        <f t="shared" si="4"/>
        <v>0</v>
      </c>
      <c r="AL69" s="725">
        <f t="shared" si="4"/>
        <v>0</v>
      </c>
      <c r="AM69" s="725">
        <f t="shared" si="4"/>
        <v>0</v>
      </c>
      <c r="AN69" s="725">
        <f t="shared" si="4"/>
        <v>0</v>
      </c>
      <c r="AO69" s="725">
        <f t="shared" si="4"/>
        <v>0</v>
      </c>
      <c r="AP69" s="725">
        <f t="shared" si="4"/>
        <v>0</v>
      </c>
      <c r="AQ69" s="725">
        <f t="shared" si="4"/>
        <v>0</v>
      </c>
      <c r="AR69" s="725">
        <f t="shared" si="4"/>
        <v>0</v>
      </c>
      <c r="AS69" s="725">
        <f t="shared" si="4"/>
        <v>0</v>
      </c>
      <c r="AT69" s="725">
        <f t="shared" si="4"/>
        <v>0</v>
      </c>
      <c r="AU69" s="725">
        <f t="shared" si="4"/>
        <v>0</v>
      </c>
      <c r="AV69" s="725">
        <f t="shared" si="4"/>
        <v>0</v>
      </c>
      <c r="AW69" s="725">
        <f t="shared" si="4"/>
        <v>0</v>
      </c>
      <c r="AX69" s="725">
        <f t="shared" si="4"/>
        <v>0</v>
      </c>
      <c r="AY69" s="725">
        <f t="shared" si="4"/>
        <v>0</v>
      </c>
      <c r="AZ69" s="725">
        <f t="shared" si="4"/>
        <v>0</v>
      </c>
      <c r="BA69" s="725">
        <f t="shared" si="4"/>
        <v>0</v>
      </c>
      <c r="BB69" s="725">
        <f t="shared" si="4"/>
        <v>0</v>
      </c>
      <c r="BC69" s="725">
        <f t="shared" si="4"/>
        <v>0</v>
      </c>
      <c r="BD69" s="725">
        <f t="shared" si="4"/>
        <v>0</v>
      </c>
      <c r="BE69" s="725">
        <f t="shared" si="4"/>
        <v>0</v>
      </c>
      <c r="BF69" s="725">
        <f t="shared" si="4"/>
        <v>0</v>
      </c>
      <c r="BG69" s="725">
        <f t="shared" si="4"/>
        <v>0</v>
      </c>
      <c r="BH69" s="725">
        <f t="shared" si="4"/>
        <v>0</v>
      </c>
      <c r="BI69" s="725">
        <f t="shared" si="4"/>
        <v>0</v>
      </c>
      <c r="BJ69" s="725">
        <f t="shared" si="4"/>
        <v>0</v>
      </c>
      <c r="BK69" s="725">
        <f t="shared" si="4"/>
        <v>0</v>
      </c>
      <c r="BL69" s="725">
        <f t="shared" si="4"/>
        <v>0</v>
      </c>
      <c r="BM69" s="725">
        <f t="shared" si="4"/>
        <v>0</v>
      </c>
      <c r="BN69" s="725">
        <f t="shared" si="4"/>
        <v>0</v>
      </c>
      <c r="BO69" s="725">
        <f t="shared" si="4"/>
        <v>0</v>
      </c>
      <c r="BP69" s="725">
        <f t="shared" si="4"/>
        <v>0</v>
      </c>
      <c r="BQ69" s="725">
        <f t="shared" si="4"/>
        <v>0</v>
      </c>
      <c r="BR69" s="725">
        <f t="shared" si="4"/>
        <v>0</v>
      </c>
      <c r="BS69" s="725">
        <f t="shared" si="4"/>
        <v>0</v>
      </c>
      <c r="BT69" s="725">
        <f t="shared" si="4"/>
        <v>0</v>
      </c>
      <c r="BU69" s="725">
        <f t="shared" si="4"/>
        <v>0</v>
      </c>
      <c r="BV69" s="725">
        <f t="shared" si="4"/>
        <v>0</v>
      </c>
      <c r="BW69" s="725">
        <f t="shared" si="4"/>
        <v>0</v>
      </c>
      <c r="BX69" s="725">
        <f t="shared" si="4"/>
        <v>0</v>
      </c>
      <c r="BY69" s="725">
        <f t="shared" si="4"/>
        <v>0</v>
      </c>
      <c r="BZ69" s="725">
        <f t="shared" si="4"/>
        <v>0</v>
      </c>
      <c r="CA69" s="725">
        <f t="shared" si="4"/>
        <v>0</v>
      </c>
      <c r="CB69" s="725">
        <f t="shared" si="4"/>
        <v>0</v>
      </c>
      <c r="CC69" s="725">
        <f t="shared" si="4"/>
        <v>0</v>
      </c>
      <c r="CD69" s="725">
        <f t="shared" si="4"/>
        <v>0</v>
      </c>
      <c r="CE69" s="725">
        <f t="shared" si="4"/>
        <v>0</v>
      </c>
      <c r="CF69" s="725">
        <f t="shared" si="4"/>
        <v>0</v>
      </c>
      <c r="CG69" s="725">
        <f t="shared" si="4"/>
        <v>0</v>
      </c>
      <c r="CH69" s="725">
        <f t="shared" si="4"/>
        <v>0</v>
      </c>
      <c r="CI69" s="725">
        <f t="shared" si="4"/>
        <v>0</v>
      </c>
    </row>
    <row r="70" spans="1:87" ht="168" customHeight="1">
      <c r="A70" s="728"/>
      <c r="B70" s="439"/>
      <c r="C70" s="439"/>
      <c r="D70" s="729"/>
      <c r="E70" s="729"/>
      <c r="F70" s="729"/>
      <c r="G70" s="729"/>
      <c r="H70" s="729"/>
      <c r="I70" s="729"/>
      <c r="J70" s="502"/>
      <c r="K70" s="502"/>
      <c r="L70" s="502"/>
      <c r="M70" s="502"/>
      <c r="N70" s="502"/>
      <c r="O70" s="502"/>
      <c r="P70" s="502"/>
      <c r="Q70" s="502"/>
      <c r="R70" s="502"/>
      <c r="S70" s="502"/>
      <c r="T70" s="502"/>
      <c r="U70" s="502"/>
      <c r="V70" s="502"/>
      <c r="W70" s="502"/>
      <c r="X70" s="502"/>
      <c r="Y70" s="502"/>
      <c r="Z70" s="502"/>
      <c r="AA70" s="502"/>
      <c r="AB70" s="502"/>
      <c r="AC70" s="502"/>
      <c r="AD70" s="502"/>
      <c r="AE70" s="502"/>
      <c r="AF70" s="502"/>
      <c r="AG70" s="502"/>
      <c r="AH70" s="502"/>
      <c r="AI70" s="502"/>
      <c r="AJ70" s="502"/>
      <c r="AK70" s="502"/>
      <c r="AL70" s="502"/>
      <c r="AM70" s="502"/>
      <c r="AN70" s="502"/>
      <c r="AO70" s="502"/>
      <c r="AP70" s="502"/>
      <c r="AQ70" s="502"/>
      <c r="AR70" s="502"/>
      <c r="AS70" s="502"/>
      <c r="AT70" s="502"/>
      <c r="AU70" s="502"/>
      <c r="AV70" s="502"/>
      <c r="AW70" s="502"/>
      <c r="AX70" s="502"/>
      <c r="AY70" s="502"/>
      <c r="AZ70" s="502"/>
      <c r="BA70" s="502"/>
      <c r="BB70" s="502"/>
      <c r="BC70" s="502"/>
      <c r="BD70" s="502"/>
      <c r="BE70" s="502"/>
      <c r="BF70" s="502"/>
      <c r="BG70" s="502"/>
      <c r="BH70" s="502"/>
      <c r="BI70" s="502"/>
      <c r="BJ70" s="502"/>
      <c r="BK70" s="502"/>
      <c r="BL70" s="502"/>
      <c r="BM70" s="502"/>
      <c r="BN70" s="502"/>
      <c r="BO70" s="502"/>
      <c r="BP70" s="502"/>
      <c r="BQ70" s="502"/>
      <c r="BR70" s="502"/>
      <c r="BS70" s="502"/>
      <c r="BT70" s="502"/>
      <c r="BU70" s="502"/>
      <c r="BV70" s="502"/>
      <c r="BW70" s="502"/>
      <c r="BX70" s="502"/>
      <c r="BY70" s="502"/>
      <c r="BZ70" s="502"/>
      <c r="CA70" s="502"/>
      <c r="CB70" s="502"/>
      <c r="CC70" s="502"/>
      <c r="CD70" s="502"/>
      <c r="CE70" s="502"/>
      <c r="CF70" s="502"/>
      <c r="CG70" s="502"/>
      <c r="CH70" s="502"/>
      <c r="CI70" s="502"/>
    </row>
    <row r="71" spans="1:87" ht="41.25" customHeight="1">
      <c r="A71" s="714" t="s">
        <v>223</v>
      </c>
      <c r="B71" s="700"/>
      <c r="C71" s="700"/>
      <c r="D71" s="700"/>
      <c r="E71" s="700"/>
      <c r="F71" s="700"/>
      <c r="G71" s="700"/>
      <c r="H71" s="700"/>
      <c r="I71" s="700"/>
      <c r="J71" s="700"/>
      <c r="K71" s="700"/>
      <c r="L71" s="700"/>
      <c r="M71" s="700"/>
      <c r="N71" s="700"/>
      <c r="O71" s="700"/>
      <c r="P71" s="700"/>
      <c r="Q71" s="700"/>
      <c r="R71" s="700"/>
      <c r="S71" s="700"/>
      <c r="T71" s="700"/>
      <c r="U71" s="700"/>
      <c r="V71" s="700"/>
      <c r="W71" s="700"/>
      <c r="X71" s="700"/>
      <c r="Y71" s="700"/>
      <c r="Z71" s="700"/>
      <c r="AA71" s="700"/>
      <c r="AB71" s="700"/>
      <c r="AC71" s="700"/>
      <c r="AD71" s="700"/>
      <c r="AE71" s="700"/>
      <c r="AF71" s="700"/>
      <c r="AG71" s="700"/>
      <c r="AH71" s="700"/>
      <c r="AI71" s="700"/>
      <c r="AJ71" s="700"/>
      <c r="AK71" s="700"/>
      <c r="AL71" s="700"/>
      <c r="AM71" s="700"/>
      <c r="AN71" s="700"/>
      <c r="AO71" s="700"/>
      <c r="AP71" s="700"/>
      <c r="AQ71" s="700"/>
      <c r="AR71" s="700"/>
      <c r="AS71" s="700"/>
      <c r="AT71" s="700"/>
      <c r="AU71" s="700"/>
      <c r="AV71" s="700"/>
      <c r="AW71" s="700"/>
      <c r="AX71" s="700"/>
      <c r="AY71" s="700"/>
      <c r="AZ71" s="700"/>
      <c r="BA71" s="700"/>
      <c r="BB71" s="700"/>
      <c r="BC71" s="700"/>
      <c r="BD71" s="700"/>
      <c r="BE71" s="700"/>
      <c r="BF71" s="700"/>
      <c r="BG71" s="700"/>
      <c r="BH71" s="700"/>
      <c r="BI71" s="700"/>
      <c r="BJ71" s="700"/>
      <c r="BK71" s="700"/>
      <c r="BL71" s="700"/>
      <c r="BM71" s="700"/>
      <c r="BN71" s="700"/>
      <c r="BO71" s="700"/>
      <c r="BP71" s="700"/>
      <c r="BQ71" s="700"/>
      <c r="BR71" s="700"/>
      <c r="BS71" s="700"/>
      <c r="BT71" s="700"/>
      <c r="BU71" s="700"/>
      <c r="BV71" s="700"/>
      <c r="BW71" s="700"/>
      <c r="BX71" s="700"/>
      <c r="BY71" s="700"/>
      <c r="BZ71" s="700"/>
      <c r="CA71" s="700"/>
      <c r="CB71" s="700"/>
      <c r="CC71" s="700"/>
      <c r="CD71" s="700"/>
      <c r="CE71" s="700"/>
      <c r="CF71" s="700"/>
      <c r="CG71" s="700"/>
      <c r="CH71" s="700"/>
      <c r="CI71" s="700"/>
    </row>
    <row r="72" spans="1:87" ht="4.5" customHeight="1">
      <c r="A72" s="730"/>
      <c r="B72" s="697"/>
      <c r="C72" s="697"/>
      <c r="D72" s="691"/>
      <c r="E72" s="691"/>
      <c r="F72" s="691"/>
      <c r="G72" s="691"/>
      <c r="H72" s="691"/>
      <c r="I72" s="691"/>
      <c r="J72" s="691"/>
      <c r="K72" s="691"/>
      <c r="L72" s="691"/>
      <c r="M72" s="691"/>
      <c r="N72" s="691"/>
      <c r="O72" s="691"/>
      <c r="P72" s="691"/>
      <c r="Q72" s="691"/>
      <c r="R72" s="691"/>
      <c r="S72" s="691"/>
      <c r="T72" s="691"/>
      <c r="U72" s="691"/>
      <c r="V72" s="691"/>
      <c r="W72" s="691"/>
      <c r="X72" s="691"/>
      <c r="Y72" s="691"/>
      <c r="Z72" s="691"/>
      <c r="AA72" s="691"/>
      <c r="AB72" s="691"/>
      <c r="AC72" s="691"/>
      <c r="AD72" s="691"/>
      <c r="AE72" s="691"/>
      <c r="AF72" s="691"/>
      <c r="AG72" s="691"/>
      <c r="AH72" s="691"/>
      <c r="AI72" s="691"/>
      <c r="AJ72" s="691"/>
      <c r="AK72" s="691"/>
      <c r="AL72" s="691"/>
      <c r="AM72" s="691"/>
      <c r="AN72" s="691"/>
      <c r="AO72" s="691"/>
      <c r="AP72" s="691"/>
      <c r="AQ72" s="691"/>
      <c r="AR72" s="691"/>
      <c r="AS72" s="691"/>
      <c r="AT72" s="691"/>
      <c r="AU72" s="691"/>
      <c r="AV72" s="691"/>
      <c r="AW72" s="691"/>
      <c r="AX72" s="691"/>
      <c r="AY72" s="691"/>
      <c r="AZ72" s="691"/>
      <c r="BA72" s="691"/>
      <c r="BB72" s="691"/>
      <c r="BC72" s="691"/>
      <c r="BD72" s="691"/>
      <c r="BE72" s="691"/>
      <c r="BF72" s="691"/>
      <c r="BG72" s="691"/>
      <c r="BH72" s="691"/>
      <c r="BI72" s="691"/>
      <c r="BJ72" s="691"/>
      <c r="BK72" s="691"/>
      <c r="BL72" s="691"/>
      <c r="BM72" s="691"/>
      <c r="BN72" s="691"/>
      <c r="BO72" s="691"/>
      <c r="BP72" s="691"/>
      <c r="BQ72" s="691"/>
      <c r="BR72" s="691"/>
      <c r="BS72" s="691"/>
      <c r="BT72" s="691"/>
      <c r="BU72" s="691"/>
      <c r="BV72" s="691"/>
      <c r="BW72" s="691"/>
      <c r="BX72" s="691"/>
      <c r="BY72" s="691"/>
      <c r="BZ72" s="691"/>
      <c r="CA72" s="691"/>
      <c r="CB72" s="691"/>
      <c r="CC72" s="691"/>
      <c r="CD72" s="691"/>
      <c r="CE72" s="691"/>
      <c r="CF72" s="691"/>
      <c r="CG72" s="691"/>
      <c r="CH72" s="691"/>
      <c r="CI72" s="691"/>
    </row>
    <row r="73" spans="1:87" ht="15.75" customHeight="1" collapsed="1">
      <c r="A73" s="437"/>
      <c r="B73" s="439"/>
      <c r="C73" s="439"/>
      <c r="D73" s="713"/>
      <c r="E73" s="713"/>
      <c r="F73" s="713"/>
      <c r="G73" s="713"/>
      <c r="H73" s="713"/>
      <c r="I73" s="713"/>
      <c r="J73" s="713"/>
      <c r="K73" s="713"/>
      <c r="L73" s="713"/>
      <c r="M73" s="713"/>
      <c r="N73" s="713"/>
      <c r="O73" s="713"/>
      <c r="P73" s="713"/>
      <c r="Q73" s="713"/>
      <c r="R73" s="713"/>
      <c r="S73" s="713"/>
      <c r="T73" s="713"/>
      <c r="U73" s="713"/>
      <c r="V73" s="713"/>
      <c r="W73" s="713"/>
      <c r="X73" s="713"/>
      <c r="Y73" s="713"/>
      <c r="Z73" s="713"/>
      <c r="AA73" s="713"/>
      <c r="AB73" s="713"/>
      <c r="AC73" s="713"/>
      <c r="AD73" s="713"/>
      <c r="AE73" s="713"/>
      <c r="AF73" s="713"/>
      <c r="AG73" s="713"/>
      <c r="AH73" s="713"/>
      <c r="AI73" s="713"/>
      <c r="AJ73" s="713"/>
      <c r="AK73" s="713"/>
      <c r="AL73" s="713"/>
      <c r="AM73" s="713"/>
      <c r="AN73" s="713"/>
      <c r="AO73" s="713"/>
      <c r="AP73" s="713"/>
      <c r="AQ73" s="713"/>
      <c r="AR73" s="713"/>
      <c r="AS73" s="713"/>
      <c r="AT73" s="713"/>
      <c r="AU73" s="713"/>
      <c r="AV73" s="713"/>
      <c r="AW73" s="713"/>
      <c r="AX73" s="713"/>
      <c r="AY73" s="713"/>
      <c r="AZ73" s="713"/>
      <c r="BA73" s="713"/>
      <c r="BB73" s="713"/>
      <c r="BC73" s="713"/>
      <c r="BD73" s="713"/>
      <c r="BE73" s="713"/>
      <c r="BF73" s="713"/>
      <c r="BG73" s="713"/>
      <c r="BH73" s="713"/>
      <c r="BI73" s="713"/>
      <c r="BJ73" s="713"/>
      <c r="BK73" s="713"/>
      <c r="BL73" s="713"/>
      <c r="BM73" s="713"/>
      <c r="BN73" s="713"/>
      <c r="BO73" s="713"/>
      <c r="BP73" s="713"/>
      <c r="BQ73" s="713"/>
      <c r="BR73" s="713"/>
      <c r="BS73" s="713"/>
      <c r="BT73" s="713"/>
      <c r="BU73" s="713"/>
      <c r="BV73" s="713"/>
      <c r="BW73" s="713"/>
      <c r="BX73" s="713"/>
      <c r="BY73" s="713"/>
      <c r="BZ73" s="713"/>
      <c r="CA73" s="713"/>
      <c r="CB73" s="713"/>
      <c r="CC73" s="713"/>
      <c r="CD73" s="713"/>
      <c r="CE73" s="713"/>
      <c r="CF73" s="713"/>
      <c r="CG73" s="713"/>
      <c r="CH73" s="713"/>
      <c r="CI73" s="713"/>
    </row>
    <row r="74" spans="1:87" ht="19.5" hidden="1" customHeight="1" outlineLevel="1">
      <c r="A74" s="437"/>
      <c r="B74" s="439"/>
      <c r="C74" s="439"/>
      <c r="D74" s="718"/>
      <c r="E74" s="718"/>
      <c r="F74" s="718"/>
      <c r="G74" s="718"/>
      <c r="H74" s="718"/>
      <c r="I74" s="718"/>
      <c r="J74" s="718"/>
      <c r="K74" s="718"/>
      <c r="L74" s="718"/>
      <c r="M74" s="718"/>
      <c r="N74" s="718"/>
      <c r="O74" s="718"/>
      <c r="P74" s="718"/>
      <c r="Q74" s="718"/>
      <c r="R74" s="718"/>
      <c r="S74" s="718"/>
      <c r="T74" s="718"/>
      <c r="U74" s="718"/>
      <c r="V74" s="718"/>
      <c r="W74" s="718"/>
      <c r="X74" s="718"/>
      <c r="Y74" s="718"/>
      <c r="Z74" s="718"/>
      <c r="AA74" s="718"/>
      <c r="AB74" s="718"/>
      <c r="AC74" s="718"/>
      <c r="AD74" s="718"/>
      <c r="AE74" s="718"/>
      <c r="AF74" s="718"/>
      <c r="AG74" s="718"/>
      <c r="AH74" s="718"/>
      <c r="AI74" s="718"/>
      <c r="AJ74" s="718"/>
      <c r="AK74" s="718"/>
      <c r="AL74" s="718"/>
      <c r="AM74" s="718"/>
      <c r="AN74" s="718"/>
      <c r="AO74" s="718"/>
      <c r="AP74" s="718"/>
      <c r="AQ74" s="718"/>
      <c r="AR74" s="718"/>
      <c r="AS74" s="718"/>
      <c r="AT74" s="718"/>
      <c r="AU74" s="718"/>
      <c r="AV74" s="718"/>
      <c r="AW74" s="718"/>
      <c r="AX74" s="718"/>
      <c r="AY74" s="718"/>
      <c r="AZ74" s="718"/>
      <c r="BA74" s="718"/>
      <c r="BB74" s="718"/>
      <c r="BC74" s="718"/>
      <c r="BD74" s="718"/>
      <c r="BE74" s="718"/>
      <c r="BF74" s="718"/>
      <c r="BG74" s="718"/>
      <c r="BH74" s="718"/>
      <c r="BI74" s="718"/>
      <c r="BJ74" s="718"/>
      <c r="BK74" s="718"/>
      <c r="BL74" s="718"/>
      <c r="BM74" s="718"/>
      <c r="BN74" s="718"/>
      <c r="BO74" s="718"/>
      <c r="BP74" s="718"/>
      <c r="BQ74" s="718"/>
      <c r="BR74" s="718"/>
      <c r="BS74" s="718"/>
      <c r="BT74" s="718"/>
      <c r="BU74" s="718"/>
      <c r="BV74" s="718"/>
      <c r="BW74" s="718"/>
      <c r="BX74" s="718"/>
      <c r="BY74" s="718"/>
      <c r="BZ74" s="718"/>
      <c r="CA74" s="718"/>
      <c r="CB74" s="718"/>
      <c r="CC74" s="718"/>
      <c r="CD74" s="718"/>
      <c r="CE74" s="718"/>
      <c r="CF74" s="718"/>
      <c r="CG74" s="718"/>
      <c r="CH74" s="718"/>
      <c r="CI74" s="718"/>
    </row>
    <row r="75" spans="1:87" ht="15.75" hidden="1" customHeight="1" outlineLevel="1">
      <c r="A75" s="437"/>
      <c r="B75" s="439"/>
      <c r="C75" s="439"/>
      <c r="D75" s="713"/>
      <c r="E75" s="713"/>
      <c r="F75" s="713"/>
      <c r="G75" s="713"/>
      <c r="H75" s="713"/>
      <c r="I75" s="713"/>
      <c r="J75" s="713"/>
      <c r="K75" s="713"/>
      <c r="L75" s="713"/>
      <c r="M75" s="713"/>
      <c r="N75" s="713"/>
      <c r="O75" s="713"/>
      <c r="P75" s="713"/>
      <c r="Q75" s="713"/>
      <c r="R75" s="713"/>
      <c r="S75" s="713"/>
      <c r="T75" s="713"/>
      <c r="U75" s="713"/>
      <c r="V75" s="713"/>
      <c r="W75" s="713"/>
      <c r="X75" s="713"/>
      <c r="Y75" s="713"/>
      <c r="Z75" s="713"/>
      <c r="AA75" s="713"/>
      <c r="AB75" s="713"/>
      <c r="AC75" s="713"/>
      <c r="AD75" s="713"/>
      <c r="AE75" s="713"/>
      <c r="AF75" s="713"/>
      <c r="AG75" s="713"/>
      <c r="AH75" s="713"/>
      <c r="AI75" s="713"/>
      <c r="AJ75" s="713"/>
      <c r="AK75" s="713"/>
      <c r="AL75" s="713"/>
      <c r="AM75" s="713"/>
      <c r="AN75" s="713"/>
      <c r="AO75" s="713"/>
      <c r="AP75" s="713"/>
      <c r="AQ75" s="713"/>
      <c r="AR75" s="713"/>
      <c r="AS75" s="713"/>
      <c r="AT75" s="713"/>
      <c r="AU75" s="713"/>
      <c r="AV75" s="713"/>
      <c r="AW75" s="713"/>
      <c r="AX75" s="713"/>
      <c r="AY75" s="713"/>
      <c r="AZ75" s="713"/>
      <c r="BA75" s="713"/>
      <c r="BB75" s="713"/>
      <c r="BC75" s="713"/>
      <c r="BD75" s="713"/>
      <c r="BE75" s="713"/>
      <c r="BF75" s="713"/>
      <c r="BG75" s="713"/>
      <c r="BH75" s="713"/>
      <c r="BI75" s="713"/>
      <c r="BJ75" s="713"/>
      <c r="BK75" s="713"/>
      <c r="BL75" s="713"/>
      <c r="BM75" s="713"/>
      <c r="BN75" s="713"/>
      <c r="BO75" s="713"/>
      <c r="BP75" s="713"/>
      <c r="BQ75" s="713"/>
      <c r="BR75" s="713"/>
      <c r="BS75" s="713"/>
      <c r="BT75" s="713"/>
      <c r="BU75" s="713"/>
      <c r="BV75" s="713"/>
      <c r="BW75" s="713"/>
      <c r="BX75" s="713"/>
      <c r="BY75" s="713"/>
      <c r="BZ75" s="713"/>
      <c r="CA75" s="713"/>
      <c r="CB75" s="713"/>
      <c r="CC75" s="713"/>
      <c r="CD75" s="713"/>
      <c r="CE75" s="713"/>
      <c r="CF75" s="713"/>
      <c r="CG75" s="713"/>
      <c r="CH75" s="713"/>
      <c r="CI75" s="713"/>
    </row>
    <row r="76" spans="1:87" ht="15.75" hidden="1" customHeight="1" outlineLevel="1">
      <c r="A76" s="437"/>
      <c r="B76" s="439"/>
      <c r="C76" s="439"/>
      <c r="D76" s="713"/>
      <c r="E76" s="713"/>
      <c r="F76" s="713"/>
      <c r="G76" s="713"/>
      <c r="H76" s="713"/>
      <c r="I76" s="713"/>
      <c r="J76" s="713"/>
      <c r="K76" s="713"/>
      <c r="L76" s="713"/>
      <c r="M76" s="713"/>
      <c r="N76" s="713"/>
      <c r="O76" s="713"/>
      <c r="P76" s="713"/>
      <c r="Q76" s="713"/>
      <c r="R76" s="713"/>
      <c r="S76" s="713"/>
      <c r="T76" s="713"/>
      <c r="U76" s="713"/>
      <c r="V76" s="713"/>
      <c r="W76" s="713"/>
      <c r="X76" s="713"/>
      <c r="Y76" s="713"/>
      <c r="Z76" s="713"/>
      <c r="AA76" s="713"/>
      <c r="AB76" s="713"/>
      <c r="AC76" s="713"/>
      <c r="AD76" s="713"/>
      <c r="AE76" s="713"/>
      <c r="AF76" s="713"/>
      <c r="AG76" s="713"/>
      <c r="AH76" s="713"/>
      <c r="AI76" s="713"/>
      <c r="AJ76" s="713"/>
      <c r="AK76" s="713"/>
      <c r="AL76" s="713"/>
      <c r="AM76" s="713"/>
      <c r="AN76" s="713"/>
      <c r="AO76" s="713"/>
      <c r="AP76" s="713"/>
      <c r="AQ76" s="713"/>
      <c r="AR76" s="713"/>
      <c r="AS76" s="713"/>
      <c r="AT76" s="713"/>
      <c r="AU76" s="713"/>
      <c r="AV76" s="713"/>
      <c r="AW76" s="713"/>
      <c r="AX76" s="713"/>
      <c r="AY76" s="713"/>
      <c r="AZ76" s="713"/>
      <c r="BA76" s="713"/>
      <c r="BB76" s="713"/>
      <c r="BC76" s="713"/>
      <c r="BD76" s="713"/>
      <c r="BE76" s="713"/>
      <c r="BF76" s="713"/>
      <c r="BG76" s="713"/>
      <c r="BH76" s="713"/>
      <c r="BI76" s="713"/>
      <c r="BJ76" s="713"/>
      <c r="BK76" s="713"/>
      <c r="BL76" s="713"/>
      <c r="BM76" s="713"/>
      <c r="BN76" s="713"/>
      <c r="BO76" s="713"/>
      <c r="BP76" s="713"/>
      <c r="BQ76" s="713"/>
      <c r="BR76" s="713"/>
      <c r="BS76" s="713"/>
      <c r="BT76" s="713"/>
      <c r="BU76" s="713"/>
      <c r="BV76" s="713"/>
      <c r="BW76" s="713"/>
      <c r="BX76" s="713"/>
      <c r="BY76" s="713"/>
      <c r="BZ76" s="713"/>
      <c r="CA76" s="713"/>
      <c r="CB76" s="713"/>
      <c r="CC76" s="713"/>
      <c r="CD76" s="713"/>
      <c r="CE76" s="713"/>
      <c r="CF76" s="713"/>
      <c r="CG76" s="713"/>
      <c r="CH76" s="713"/>
      <c r="CI76" s="713"/>
    </row>
    <row r="77" spans="1:87" ht="15.75" hidden="1" customHeight="1" outlineLevel="1">
      <c r="A77" s="437"/>
      <c r="B77" s="439"/>
      <c r="C77" s="439"/>
      <c r="D77" s="713"/>
      <c r="E77" s="713"/>
      <c r="F77" s="713"/>
      <c r="G77" s="713"/>
      <c r="H77" s="713"/>
      <c r="I77" s="713"/>
      <c r="J77" s="713"/>
      <c r="K77" s="713"/>
      <c r="L77" s="713"/>
      <c r="M77" s="713"/>
      <c r="N77" s="713"/>
      <c r="O77" s="713"/>
      <c r="P77" s="713"/>
      <c r="Q77" s="713"/>
      <c r="R77" s="713"/>
      <c r="S77" s="713"/>
      <c r="T77" s="713"/>
      <c r="U77" s="713"/>
      <c r="V77" s="713"/>
      <c r="W77" s="713"/>
      <c r="X77" s="713"/>
      <c r="Y77" s="713"/>
      <c r="Z77" s="713"/>
      <c r="AA77" s="713"/>
      <c r="AB77" s="713"/>
      <c r="AC77" s="713"/>
      <c r="AD77" s="713"/>
      <c r="AE77" s="713"/>
      <c r="AF77" s="713"/>
      <c r="AG77" s="713"/>
      <c r="AH77" s="713"/>
      <c r="AI77" s="713"/>
      <c r="AJ77" s="713"/>
      <c r="AK77" s="713"/>
      <c r="AL77" s="713"/>
      <c r="AM77" s="713"/>
      <c r="AN77" s="713"/>
      <c r="AO77" s="713"/>
      <c r="AP77" s="713"/>
      <c r="AQ77" s="713"/>
      <c r="AR77" s="713"/>
      <c r="AS77" s="713"/>
      <c r="AT77" s="713"/>
      <c r="AU77" s="713"/>
      <c r="AV77" s="713"/>
      <c r="AW77" s="713"/>
      <c r="AX77" s="713"/>
      <c r="AY77" s="713"/>
      <c r="AZ77" s="713"/>
      <c r="BA77" s="713"/>
      <c r="BB77" s="713"/>
      <c r="BC77" s="713"/>
      <c r="BD77" s="713"/>
      <c r="BE77" s="713"/>
      <c r="BF77" s="713"/>
      <c r="BG77" s="713"/>
      <c r="BH77" s="713"/>
      <c r="BI77" s="713"/>
      <c r="BJ77" s="713"/>
      <c r="BK77" s="713"/>
      <c r="BL77" s="713"/>
      <c r="BM77" s="713"/>
      <c r="BN77" s="713"/>
      <c r="BO77" s="713"/>
      <c r="BP77" s="713"/>
      <c r="BQ77" s="713"/>
      <c r="BR77" s="713"/>
      <c r="BS77" s="713"/>
      <c r="BT77" s="713"/>
      <c r="BU77" s="713"/>
      <c r="BV77" s="713"/>
      <c r="BW77" s="713"/>
      <c r="BX77" s="713"/>
      <c r="BY77" s="713"/>
      <c r="BZ77" s="713"/>
      <c r="CA77" s="713"/>
      <c r="CB77" s="713"/>
      <c r="CC77" s="713"/>
      <c r="CD77" s="713"/>
      <c r="CE77" s="713"/>
      <c r="CF77" s="713"/>
      <c r="CG77" s="713"/>
      <c r="CH77" s="713"/>
      <c r="CI77" s="713"/>
    </row>
    <row r="78" spans="1:87" ht="15.75" hidden="1" customHeight="1" outlineLevel="1">
      <c r="A78" s="437"/>
      <c r="B78" s="439"/>
      <c r="C78" s="439"/>
      <c r="D78" s="713"/>
      <c r="E78" s="713"/>
      <c r="F78" s="713"/>
      <c r="G78" s="713"/>
      <c r="H78" s="713"/>
      <c r="I78" s="713"/>
      <c r="J78" s="713"/>
      <c r="K78" s="713"/>
      <c r="L78" s="713"/>
      <c r="M78" s="713"/>
      <c r="N78" s="713"/>
      <c r="O78" s="713"/>
      <c r="P78" s="713"/>
      <c r="Q78" s="713"/>
      <c r="R78" s="713"/>
      <c r="S78" s="713"/>
      <c r="T78" s="713"/>
      <c r="U78" s="713"/>
      <c r="V78" s="713"/>
      <c r="W78" s="713"/>
      <c r="X78" s="713"/>
      <c r="Y78" s="713"/>
      <c r="Z78" s="713"/>
      <c r="AA78" s="713"/>
      <c r="AB78" s="713"/>
      <c r="AC78" s="713"/>
      <c r="AD78" s="713"/>
      <c r="AE78" s="713"/>
      <c r="AF78" s="713"/>
      <c r="AG78" s="713"/>
      <c r="AH78" s="713"/>
      <c r="AI78" s="713"/>
      <c r="AJ78" s="713"/>
      <c r="AK78" s="713"/>
      <c r="AL78" s="713"/>
      <c r="AM78" s="713"/>
      <c r="AN78" s="713"/>
      <c r="AO78" s="713"/>
      <c r="AP78" s="713"/>
      <c r="AQ78" s="713"/>
      <c r="AR78" s="713"/>
      <c r="AS78" s="713"/>
      <c r="AT78" s="713"/>
      <c r="AU78" s="713"/>
      <c r="AV78" s="713"/>
      <c r="AW78" s="713"/>
      <c r="AX78" s="713"/>
      <c r="AY78" s="713"/>
      <c r="AZ78" s="713"/>
      <c r="BA78" s="713"/>
      <c r="BB78" s="713"/>
      <c r="BC78" s="713"/>
      <c r="BD78" s="713"/>
      <c r="BE78" s="713"/>
      <c r="BF78" s="713"/>
      <c r="BG78" s="713"/>
      <c r="BH78" s="713"/>
      <c r="BI78" s="713"/>
      <c r="BJ78" s="713"/>
      <c r="BK78" s="713"/>
      <c r="BL78" s="713"/>
      <c r="BM78" s="713"/>
      <c r="BN78" s="713"/>
      <c r="BO78" s="713"/>
      <c r="BP78" s="713"/>
      <c r="BQ78" s="713"/>
      <c r="BR78" s="713"/>
      <c r="BS78" s="713"/>
      <c r="BT78" s="713"/>
      <c r="BU78" s="713"/>
      <c r="BV78" s="713"/>
      <c r="BW78" s="713"/>
      <c r="BX78" s="713"/>
      <c r="BY78" s="713"/>
      <c r="BZ78" s="713"/>
      <c r="CA78" s="713"/>
      <c r="CB78" s="713"/>
      <c r="CC78" s="713"/>
      <c r="CD78" s="713"/>
      <c r="CE78" s="713"/>
      <c r="CF78" s="713"/>
      <c r="CG78" s="713"/>
      <c r="CH78" s="713"/>
      <c r="CI78" s="713"/>
    </row>
    <row r="79" spans="1:87" ht="15.75" hidden="1" customHeight="1" outlineLevel="1">
      <c r="A79" s="437"/>
      <c r="B79" s="439"/>
      <c r="C79" s="439"/>
      <c r="D79" s="713"/>
      <c r="E79" s="713"/>
      <c r="F79" s="713"/>
      <c r="G79" s="713"/>
      <c r="H79" s="713"/>
      <c r="I79" s="713"/>
      <c r="J79" s="713"/>
      <c r="K79" s="713"/>
      <c r="L79" s="713"/>
      <c r="M79" s="713"/>
      <c r="N79" s="713"/>
      <c r="O79" s="713"/>
      <c r="P79" s="713"/>
      <c r="Q79" s="713"/>
      <c r="R79" s="713"/>
      <c r="S79" s="713"/>
      <c r="T79" s="713"/>
      <c r="U79" s="713"/>
      <c r="V79" s="713"/>
      <c r="W79" s="713"/>
      <c r="X79" s="713"/>
      <c r="Y79" s="713"/>
      <c r="Z79" s="713"/>
      <c r="AA79" s="713"/>
      <c r="AB79" s="713"/>
      <c r="AC79" s="713"/>
      <c r="AD79" s="713"/>
      <c r="AE79" s="713"/>
      <c r="AF79" s="713"/>
      <c r="AG79" s="713"/>
      <c r="AH79" s="713"/>
      <c r="AI79" s="713"/>
      <c r="AJ79" s="713"/>
      <c r="AK79" s="713"/>
      <c r="AL79" s="713"/>
      <c r="AM79" s="713"/>
      <c r="AN79" s="713"/>
      <c r="AO79" s="713"/>
      <c r="AP79" s="713"/>
      <c r="AQ79" s="713"/>
      <c r="AR79" s="713"/>
      <c r="AS79" s="713"/>
      <c r="AT79" s="713"/>
      <c r="AU79" s="713"/>
      <c r="AV79" s="713"/>
      <c r="AW79" s="713"/>
      <c r="AX79" s="713"/>
      <c r="AY79" s="713"/>
      <c r="AZ79" s="713"/>
      <c r="BA79" s="713"/>
      <c r="BB79" s="713"/>
      <c r="BC79" s="713"/>
      <c r="BD79" s="713"/>
      <c r="BE79" s="713"/>
      <c r="BF79" s="713"/>
      <c r="BG79" s="713"/>
      <c r="BH79" s="713"/>
      <c r="BI79" s="713"/>
      <c r="BJ79" s="713"/>
      <c r="BK79" s="713"/>
      <c r="BL79" s="713"/>
      <c r="BM79" s="713"/>
      <c r="BN79" s="713"/>
      <c r="BO79" s="713"/>
      <c r="BP79" s="713"/>
      <c r="BQ79" s="713"/>
      <c r="BR79" s="713"/>
      <c r="BS79" s="713"/>
      <c r="BT79" s="713"/>
      <c r="BU79" s="713"/>
      <c r="BV79" s="713"/>
      <c r="BW79" s="713"/>
      <c r="BX79" s="713"/>
      <c r="BY79" s="713"/>
      <c r="BZ79" s="713"/>
      <c r="CA79" s="713"/>
      <c r="CB79" s="713"/>
      <c r="CC79" s="713"/>
      <c r="CD79" s="713"/>
      <c r="CE79" s="713"/>
      <c r="CF79" s="713"/>
      <c r="CG79" s="713"/>
      <c r="CH79" s="713"/>
      <c r="CI79" s="713"/>
    </row>
    <row r="80" spans="1:87" ht="15.75" hidden="1" customHeight="1" outlineLevel="1">
      <c r="A80" s="437"/>
      <c r="B80" s="439"/>
      <c r="C80" s="439"/>
      <c r="D80" s="713"/>
      <c r="E80" s="713"/>
      <c r="F80" s="713"/>
      <c r="G80" s="713"/>
      <c r="H80" s="713"/>
      <c r="I80" s="713"/>
      <c r="J80" s="713"/>
      <c r="K80" s="713"/>
      <c r="L80" s="713"/>
      <c r="M80" s="713"/>
      <c r="N80" s="713"/>
      <c r="O80" s="713"/>
      <c r="P80" s="713"/>
      <c r="Q80" s="713"/>
      <c r="R80" s="713"/>
      <c r="S80" s="713"/>
      <c r="T80" s="713"/>
      <c r="U80" s="713"/>
      <c r="V80" s="713"/>
      <c r="W80" s="713"/>
      <c r="X80" s="713"/>
      <c r="Y80" s="713"/>
      <c r="Z80" s="713"/>
      <c r="AA80" s="713"/>
      <c r="AB80" s="713"/>
      <c r="AC80" s="713"/>
      <c r="AD80" s="713"/>
      <c r="AE80" s="713"/>
      <c r="AF80" s="713"/>
      <c r="AG80" s="713"/>
      <c r="AH80" s="713"/>
      <c r="AI80" s="713"/>
      <c r="AJ80" s="713"/>
      <c r="AK80" s="713"/>
      <c r="AL80" s="713"/>
      <c r="AM80" s="713"/>
      <c r="AN80" s="713"/>
      <c r="AO80" s="713"/>
      <c r="AP80" s="713"/>
      <c r="AQ80" s="713"/>
      <c r="AR80" s="713"/>
      <c r="AS80" s="713"/>
      <c r="AT80" s="713"/>
      <c r="AU80" s="713"/>
      <c r="AV80" s="713"/>
      <c r="AW80" s="713"/>
      <c r="AX80" s="713"/>
      <c r="AY80" s="713"/>
      <c r="AZ80" s="713"/>
      <c r="BA80" s="713"/>
      <c r="BB80" s="713"/>
      <c r="BC80" s="713"/>
      <c r="BD80" s="713"/>
      <c r="BE80" s="713"/>
      <c r="BF80" s="713"/>
      <c r="BG80" s="713"/>
      <c r="BH80" s="713"/>
      <c r="BI80" s="713"/>
      <c r="BJ80" s="713"/>
      <c r="BK80" s="713"/>
      <c r="BL80" s="713"/>
      <c r="BM80" s="713"/>
      <c r="BN80" s="713"/>
      <c r="BO80" s="713"/>
      <c r="BP80" s="713"/>
      <c r="BQ80" s="713"/>
      <c r="BR80" s="713"/>
      <c r="BS80" s="713"/>
      <c r="BT80" s="713"/>
      <c r="BU80" s="713"/>
      <c r="BV80" s="713"/>
      <c r="BW80" s="713"/>
      <c r="BX80" s="713"/>
      <c r="BY80" s="713"/>
      <c r="BZ80" s="713"/>
      <c r="CA80" s="713"/>
      <c r="CB80" s="713"/>
      <c r="CC80" s="713"/>
      <c r="CD80" s="713"/>
      <c r="CE80" s="713"/>
      <c r="CF80" s="713"/>
      <c r="CG80" s="713"/>
      <c r="CH80" s="713"/>
      <c r="CI80" s="713"/>
    </row>
    <row r="81" spans="1:87" ht="15.75" hidden="1" customHeight="1" outlineLevel="1">
      <c r="A81" s="437"/>
      <c r="B81" s="439"/>
      <c r="C81" s="439"/>
      <c r="D81" s="713"/>
      <c r="E81" s="713"/>
      <c r="F81" s="713"/>
      <c r="G81" s="713"/>
      <c r="H81" s="713"/>
      <c r="I81" s="713"/>
      <c r="J81" s="713"/>
      <c r="K81" s="713"/>
      <c r="L81" s="713"/>
      <c r="M81" s="713"/>
      <c r="N81" s="713"/>
      <c r="O81" s="713"/>
      <c r="P81" s="713"/>
      <c r="Q81" s="713"/>
      <c r="R81" s="713"/>
      <c r="S81" s="713"/>
      <c r="T81" s="713"/>
      <c r="U81" s="713"/>
      <c r="V81" s="713"/>
      <c r="W81" s="713"/>
      <c r="X81" s="713"/>
      <c r="Y81" s="713"/>
      <c r="Z81" s="713"/>
      <c r="AA81" s="713"/>
      <c r="AB81" s="713"/>
      <c r="AC81" s="713"/>
      <c r="AD81" s="713"/>
      <c r="AE81" s="713"/>
      <c r="AF81" s="713"/>
      <c r="AG81" s="713"/>
      <c r="AH81" s="713"/>
      <c r="AI81" s="713"/>
      <c r="AJ81" s="713"/>
      <c r="AK81" s="713"/>
      <c r="AL81" s="713"/>
      <c r="AM81" s="713"/>
      <c r="AN81" s="713"/>
      <c r="AO81" s="713"/>
      <c r="AP81" s="713"/>
      <c r="AQ81" s="713"/>
      <c r="AR81" s="713"/>
      <c r="AS81" s="713"/>
      <c r="AT81" s="713"/>
      <c r="AU81" s="713"/>
      <c r="AV81" s="713"/>
      <c r="AW81" s="713"/>
      <c r="AX81" s="713"/>
      <c r="AY81" s="713"/>
      <c r="AZ81" s="713"/>
      <c r="BA81" s="713"/>
      <c r="BB81" s="713"/>
      <c r="BC81" s="713"/>
      <c r="BD81" s="713"/>
      <c r="BE81" s="713"/>
      <c r="BF81" s="713"/>
      <c r="BG81" s="713"/>
      <c r="BH81" s="713"/>
      <c r="BI81" s="713"/>
      <c r="BJ81" s="713"/>
      <c r="BK81" s="713"/>
      <c r="BL81" s="713"/>
      <c r="BM81" s="713"/>
      <c r="BN81" s="713"/>
      <c r="BO81" s="713"/>
      <c r="BP81" s="713"/>
      <c r="BQ81" s="713"/>
      <c r="BR81" s="713"/>
      <c r="BS81" s="713"/>
      <c r="BT81" s="713"/>
      <c r="BU81" s="713"/>
      <c r="BV81" s="713"/>
      <c r="BW81" s="713"/>
      <c r="BX81" s="713"/>
      <c r="BY81" s="713"/>
      <c r="BZ81" s="713"/>
      <c r="CA81" s="713"/>
      <c r="CB81" s="713"/>
      <c r="CC81" s="713"/>
      <c r="CD81" s="713"/>
      <c r="CE81" s="713"/>
      <c r="CF81" s="713"/>
      <c r="CG81" s="713"/>
      <c r="CH81" s="713"/>
      <c r="CI81" s="713"/>
    </row>
    <row r="82" spans="1:87" ht="15.75" hidden="1" customHeight="1" outlineLevel="1">
      <c r="A82" s="437"/>
      <c r="B82" s="439"/>
      <c r="C82" s="439"/>
      <c r="D82" s="713"/>
      <c r="E82" s="713"/>
      <c r="F82" s="713"/>
      <c r="G82" s="713"/>
      <c r="H82" s="713"/>
      <c r="I82" s="713"/>
      <c r="J82" s="713"/>
      <c r="K82" s="713"/>
      <c r="L82" s="713"/>
      <c r="M82" s="713"/>
      <c r="N82" s="713"/>
      <c r="O82" s="713"/>
      <c r="P82" s="713"/>
      <c r="Q82" s="713"/>
      <c r="R82" s="713"/>
      <c r="S82" s="713"/>
      <c r="T82" s="713"/>
      <c r="U82" s="713"/>
      <c r="V82" s="713"/>
      <c r="W82" s="713"/>
      <c r="X82" s="713"/>
      <c r="Y82" s="713"/>
      <c r="Z82" s="713"/>
      <c r="AA82" s="713"/>
      <c r="AB82" s="713"/>
      <c r="AC82" s="713"/>
      <c r="AD82" s="713"/>
      <c r="AE82" s="713"/>
      <c r="AF82" s="713"/>
      <c r="AG82" s="713"/>
      <c r="AH82" s="713"/>
      <c r="AI82" s="713"/>
      <c r="AJ82" s="713"/>
      <c r="AK82" s="713"/>
      <c r="AL82" s="713"/>
      <c r="AM82" s="713"/>
      <c r="AN82" s="713"/>
      <c r="AO82" s="713"/>
      <c r="AP82" s="713"/>
      <c r="AQ82" s="713"/>
      <c r="AR82" s="713"/>
      <c r="AS82" s="713"/>
      <c r="AT82" s="713"/>
      <c r="AU82" s="713"/>
      <c r="AV82" s="713"/>
      <c r="AW82" s="713"/>
      <c r="AX82" s="713"/>
      <c r="AY82" s="713"/>
      <c r="AZ82" s="713"/>
      <c r="BA82" s="713"/>
      <c r="BB82" s="713"/>
      <c r="BC82" s="713"/>
      <c r="BD82" s="713"/>
      <c r="BE82" s="713"/>
      <c r="BF82" s="713"/>
      <c r="BG82" s="713"/>
      <c r="BH82" s="713"/>
      <c r="BI82" s="713"/>
      <c r="BJ82" s="713"/>
      <c r="BK82" s="713"/>
      <c r="BL82" s="713"/>
      <c r="BM82" s="713"/>
      <c r="BN82" s="713"/>
      <c r="BO82" s="713"/>
      <c r="BP82" s="713"/>
      <c r="BQ82" s="713"/>
      <c r="BR82" s="713"/>
      <c r="BS82" s="713"/>
      <c r="BT82" s="713"/>
      <c r="BU82" s="713"/>
      <c r="BV82" s="713"/>
      <c r="BW82" s="713"/>
      <c r="BX82" s="713"/>
      <c r="BY82" s="713"/>
      <c r="BZ82" s="713"/>
      <c r="CA82" s="713"/>
      <c r="CB82" s="713"/>
      <c r="CC82" s="713"/>
      <c r="CD82" s="713"/>
      <c r="CE82" s="713"/>
      <c r="CF82" s="713"/>
      <c r="CG82" s="713"/>
      <c r="CH82" s="713"/>
      <c r="CI82" s="713"/>
    </row>
    <row r="83" spans="1:87" ht="15" hidden="1" customHeight="1" outlineLevel="1">
      <c r="A83" s="437"/>
      <c r="B83" s="439"/>
      <c r="C83" s="439"/>
      <c r="D83" s="718"/>
      <c r="E83" s="718"/>
      <c r="F83" s="718"/>
      <c r="G83" s="718"/>
      <c r="H83" s="718"/>
      <c r="I83" s="718"/>
      <c r="J83" s="718"/>
      <c r="K83" s="718"/>
      <c r="L83" s="718"/>
      <c r="M83" s="718"/>
      <c r="N83" s="718"/>
      <c r="O83" s="718"/>
      <c r="P83" s="718"/>
      <c r="Q83" s="718"/>
      <c r="R83" s="718"/>
      <c r="S83" s="718"/>
      <c r="T83" s="718"/>
      <c r="U83" s="718"/>
      <c r="V83" s="718"/>
      <c r="W83" s="718"/>
      <c r="X83" s="718"/>
      <c r="Y83" s="718"/>
      <c r="Z83" s="718"/>
      <c r="AA83" s="718"/>
      <c r="AB83" s="718"/>
      <c r="AC83" s="718"/>
      <c r="AD83" s="718"/>
      <c r="AE83" s="718"/>
      <c r="AF83" s="718"/>
      <c r="AG83" s="718"/>
      <c r="AH83" s="718"/>
      <c r="AI83" s="718"/>
      <c r="AJ83" s="718"/>
      <c r="AK83" s="718"/>
      <c r="AL83" s="718"/>
      <c r="AM83" s="718"/>
      <c r="AN83" s="718"/>
      <c r="AO83" s="718"/>
      <c r="AP83" s="718"/>
      <c r="AQ83" s="718"/>
      <c r="AR83" s="718"/>
      <c r="AS83" s="718"/>
      <c r="AT83" s="718"/>
      <c r="AU83" s="718"/>
      <c r="AV83" s="718"/>
      <c r="AW83" s="718"/>
      <c r="AX83" s="718"/>
      <c r="AY83" s="718"/>
      <c r="AZ83" s="718"/>
      <c r="BA83" s="718"/>
      <c r="BB83" s="718"/>
      <c r="BC83" s="718"/>
      <c r="BD83" s="718"/>
      <c r="BE83" s="718"/>
      <c r="BF83" s="718"/>
      <c r="BG83" s="718"/>
      <c r="BH83" s="718"/>
      <c r="BI83" s="718"/>
      <c r="BJ83" s="718"/>
      <c r="BK83" s="718"/>
      <c r="BL83" s="718"/>
      <c r="BM83" s="718"/>
      <c r="BN83" s="718"/>
      <c r="BO83" s="718"/>
      <c r="BP83" s="718"/>
      <c r="BQ83" s="718"/>
      <c r="BR83" s="718"/>
      <c r="BS83" s="718"/>
      <c r="BT83" s="718"/>
      <c r="BU83" s="718"/>
      <c r="BV83" s="718"/>
      <c r="BW83" s="718"/>
      <c r="BX83" s="718"/>
      <c r="BY83" s="718"/>
      <c r="BZ83" s="718"/>
      <c r="CA83" s="718"/>
      <c r="CB83" s="718"/>
      <c r="CC83" s="718"/>
      <c r="CD83" s="718"/>
      <c r="CE83" s="718"/>
      <c r="CF83" s="718"/>
      <c r="CG83" s="718"/>
      <c r="CH83" s="718"/>
      <c r="CI83" s="718"/>
    </row>
    <row r="84" spans="1:87" ht="15" hidden="1" customHeight="1" outlineLevel="1">
      <c r="A84" s="437"/>
      <c r="B84" s="439"/>
      <c r="C84" s="439"/>
      <c r="D84" s="718"/>
      <c r="E84" s="718"/>
      <c r="F84" s="718"/>
      <c r="G84" s="718"/>
      <c r="H84" s="718"/>
      <c r="I84" s="718"/>
      <c r="J84" s="718"/>
      <c r="K84" s="718"/>
      <c r="L84" s="718"/>
      <c r="M84" s="718"/>
      <c r="N84" s="718"/>
      <c r="O84" s="718"/>
      <c r="P84" s="718"/>
      <c r="Q84" s="718"/>
      <c r="R84" s="718"/>
      <c r="S84" s="718"/>
      <c r="T84" s="718"/>
      <c r="U84" s="718"/>
      <c r="V84" s="718"/>
      <c r="W84" s="718"/>
      <c r="X84" s="718"/>
      <c r="Y84" s="718"/>
      <c r="Z84" s="718"/>
      <c r="AA84" s="718"/>
      <c r="AB84" s="718"/>
      <c r="AC84" s="718"/>
      <c r="AD84" s="718"/>
      <c r="AE84" s="718"/>
      <c r="AF84" s="718"/>
      <c r="AG84" s="718"/>
      <c r="AH84" s="718"/>
      <c r="AI84" s="718"/>
      <c r="AJ84" s="718"/>
      <c r="AK84" s="718"/>
      <c r="AL84" s="718"/>
      <c r="AM84" s="718"/>
      <c r="AN84" s="718"/>
      <c r="AO84" s="718"/>
      <c r="AP84" s="718"/>
      <c r="AQ84" s="718"/>
      <c r="AR84" s="718"/>
      <c r="AS84" s="718"/>
      <c r="AT84" s="718"/>
      <c r="AU84" s="718"/>
      <c r="AV84" s="718"/>
      <c r="AW84" s="718"/>
      <c r="AX84" s="718"/>
      <c r="AY84" s="718"/>
      <c r="AZ84" s="718"/>
      <c r="BA84" s="718"/>
      <c r="BB84" s="718"/>
      <c r="BC84" s="718"/>
      <c r="BD84" s="718"/>
      <c r="BE84" s="718"/>
      <c r="BF84" s="718"/>
      <c r="BG84" s="718"/>
      <c r="BH84" s="718"/>
      <c r="BI84" s="718"/>
      <c r="BJ84" s="718"/>
      <c r="BK84" s="718"/>
      <c r="BL84" s="718"/>
      <c r="BM84" s="718"/>
      <c r="BN84" s="718"/>
      <c r="BO84" s="718"/>
      <c r="BP84" s="718"/>
      <c r="BQ84" s="718"/>
      <c r="BR84" s="718"/>
      <c r="BS84" s="718"/>
      <c r="BT84" s="718"/>
      <c r="BU84" s="718"/>
      <c r="BV84" s="718"/>
      <c r="BW84" s="718"/>
      <c r="BX84" s="718"/>
      <c r="BY84" s="718"/>
      <c r="BZ84" s="718"/>
      <c r="CA84" s="718"/>
      <c r="CB84" s="718"/>
      <c r="CC84" s="718"/>
      <c r="CD84" s="718"/>
      <c r="CE84" s="718"/>
      <c r="CF84" s="718"/>
      <c r="CG84" s="718"/>
      <c r="CH84" s="718"/>
      <c r="CI84" s="718"/>
    </row>
    <row r="85" spans="1:87" ht="15" hidden="1" customHeight="1" outlineLevel="1">
      <c r="A85" s="437"/>
      <c r="B85" s="439"/>
      <c r="C85" s="439"/>
      <c r="D85" s="718"/>
      <c r="E85" s="718"/>
      <c r="F85" s="718"/>
      <c r="G85" s="718"/>
      <c r="H85" s="718"/>
      <c r="I85" s="718"/>
      <c r="J85" s="718"/>
      <c r="K85" s="718"/>
      <c r="L85" s="718"/>
      <c r="M85" s="718"/>
      <c r="N85" s="718"/>
      <c r="O85" s="718"/>
      <c r="P85" s="718"/>
      <c r="Q85" s="718"/>
      <c r="R85" s="718"/>
      <c r="S85" s="718"/>
      <c r="T85" s="718"/>
      <c r="U85" s="718"/>
      <c r="V85" s="718"/>
      <c r="W85" s="718"/>
      <c r="X85" s="718"/>
      <c r="Y85" s="718"/>
      <c r="Z85" s="718"/>
      <c r="AA85" s="718"/>
      <c r="AB85" s="718"/>
      <c r="AC85" s="718"/>
      <c r="AD85" s="718"/>
      <c r="AE85" s="718"/>
      <c r="AF85" s="718"/>
      <c r="AG85" s="718"/>
      <c r="AH85" s="718"/>
      <c r="AI85" s="718"/>
      <c r="AJ85" s="718"/>
      <c r="AK85" s="718"/>
      <c r="AL85" s="718"/>
      <c r="AM85" s="718"/>
      <c r="AN85" s="718"/>
      <c r="AO85" s="718"/>
      <c r="AP85" s="718"/>
      <c r="AQ85" s="718"/>
      <c r="AR85" s="718"/>
      <c r="AS85" s="718"/>
      <c r="AT85" s="718"/>
      <c r="AU85" s="718"/>
      <c r="AV85" s="718"/>
      <c r="AW85" s="718"/>
      <c r="AX85" s="718"/>
      <c r="AY85" s="718"/>
      <c r="AZ85" s="718"/>
      <c r="BA85" s="718"/>
      <c r="BB85" s="718"/>
      <c r="BC85" s="718"/>
      <c r="BD85" s="718"/>
      <c r="BE85" s="718"/>
      <c r="BF85" s="718"/>
      <c r="BG85" s="718"/>
      <c r="BH85" s="718"/>
      <c r="BI85" s="718"/>
      <c r="BJ85" s="718"/>
      <c r="BK85" s="718"/>
      <c r="BL85" s="718"/>
      <c r="BM85" s="718"/>
      <c r="BN85" s="718"/>
      <c r="BO85" s="718"/>
      <c r="BP85" s="718"/>
      <c r="BQ85" s="718"/>
      <c r="BR85" s="718"/>
      <c r="BS85" s="718"/>
      <c r="BT85" s="718"/>
      <c r="BU85" s="718"/>
      <c r="BV85" s="718"/>
      <c r="BW85" s="718"/>
      <c r="BX85" s="718"/>
      <c r="BY85" s="718"/>
      <c r="BZ85" s="718"/>
      <c r="CA85" s="718"/>
      <c r="CB85" s="718"/>
      <c r="CC85" s="718"/>
      <c r="CD85" s="718"/>
      <c r="CE85" s="718"/>
      <c r="CF85" s="718"/>
      <c r="CG85" s="718"/>
      <c r="CH85" s="718"/>
      <c r="CI85" s="718"/>
    </row>
    <row r="86" spans="1:87" ht="15.75" customHeight="1">
      <c r="A86" s="720" t="s">
        <v>129</v>
      </c>
      <c r="B86" s="721"/>
      <c r="C86" s="721" t="str">
        <f>Settings!$C$7</f>
        <v>USD</v>
      </c>
      <c r="D86" s="709"/>
      <c r="E86" s="709"/>
      <c r="F86" s="709"/>
      <c r="G86" s="709"/>
      <c r="H86" s="709"/>
      <c r="I86" s="709"/>
      <c r="J86" s="709"/>
      <c r="K86" s="709"/>
      <c r="L86" s="709"/>
      <c r="M86" s="709"/>
      <c r="N86" s="709"/>
      <c r="O86" s="709"/>
      <c r="P86" s="709"/>
      <c r="Q86" s="709"/>
      <c r="R86" s="709"/>
      <c r="S86" s="709"/>
      <c r="T86" s="709"/>
      <c r="U86" s="709"/>
      <c r="V86" s="709"/>
      <c r="W86" s="709"/>
      <c r="X86" s="709"/>
      <c r="Y86" s="709"/>
      <c r="Z86" s="709"/>
      <c r="AA86" s="709"/>
      <c r="AB86" s="709"/>
      <c r="AC86" s="709"/>
      <c r="AD86" s="709"/>
      <c r="AE86" s="709"/>
      <c r="AF86" s="709"/>
      <c r="AG86" s="709"/>
      <c r="AH86" s="709"/>
      <c r="AI86" s="709"/>
      <c r="AJ86" s="709"/>
      <c r="AK86" s="709"/>
      <c r="AL86" s="709"/>
      <c r="AM86" s="709"/>
      <c r="AN86" s="709"/>
      <c r="AO86" s="709"/>
      <c r="AP86" s="709"/>
      <c r="AQ86" s="709"/>
      <c r="AR86" s="709"/>
      <c r="AS86" s="709"/>
      <c r="AT86" s="709"/>
      <c r="AU86" s="709"/>
      <c r="AV86" s="709"/>
      <c r="AW86" s="709"/>
      <c r="AX86" s="709"/>
      <c r="AY86" s="709"/>
      <c r="AZ86" s="709"/>
      <c r="BA86" s="709"/>
      <c r="BB86" s="709"/>
      <c r="BC86" s="709"/>
      <c r="BD86" s="709"/>
      <c r="BE86" s="709"/>
      <c r="BF86" s="709"/>
      <c r="BG86" s="709"/>
      <c r="BH86" s="709"/>
      <c r="BI86" s="709"/>
      <c r="BJ86" s="709"/>
      <c r="BK86" s="709"/>
      <c r="BL86" s="709"/>
      <c r="BM86" s="709"/>
      <c r="BN86" s="709"/>
      <c r="BO86" s="709"/>
      <c r="BP86" s="709"/>
      <c r="BQ86" s="709"/>
      <c r="BR86" s="709"/>
      <c r="BS86" s="709"/>
      <c r="BT86" s="709"/>
      <c r="BU86" s="709"/>
      <c r="BV86" s="709"/>
      <c r="BW86" s="709"/>
      <c r="BX86" s="709"/>
      <c r="BY86" s="709"/>
      <c r="BZ86" s="709"/>
      <c r="CA86" s="709"/>
      <c r="CB86" s="709"/>
      <c r="CC86" s="709"/>
      <c r="CD86" s="709"/>
      <c r="CE86" s="709"/>
      <c r="CF86" s="709"/>
      <c r="CG86" s="709"/>
      <c r="CH86" s="709"/>
      <c r="CI86" s="709"/>
    </row>
    <row r="87" spans="1:87" ht="15.75" customHeight="1">
      <c r="A87" s="562" t="s">
        <v>152</v>
      </c>
      <c r="B87" s="722"/>
      <c r="C87" s="723" t="str">
        <f>Settings!$C$7</f>
        <v>USD</v>
      </c>
      <c r="D87" s="724">
        <f>D86*Settings!$C$24</f>
        <v>0</v>
      </c>
      <c r="E87" s="724">
        <f>E86*Settings!$C$24</f>
        <v>0</v>
      </c>
      <c r="F87" s="724">
        <f>F86*Settings!$C$24</f>
        <v>0</v>
      </c>
      <c r="G87" s="724">
        <f>G86*Settings!$C$24</f>
        <v>0</v>
      </c>
      <c r="H87" s="724">
        <f>H86*Settings!$C$24</f>
        <v>0</v>
      </c>
      <c r="I87" s="724">
        <f>I86*Settings!$C$24</f>
        <v>0</v>
      </c>
      <c r="J87" s="724">
        <f>J86*Settings!$C$24</f>
        <v>0</v>
      </c>
      <c r="K87" s="724">
        <f>K86*Settings!$C$24</f>
        <v>0</v>
      </c>
      <c r="L87" s="724">
        <f>L86*Settings!$C$24</f>
        <v>0</v>
      </c>
      <c r="M87" s="724">
        <f>M86*Settings!$C$24</f>
        <v>0</v>
      </c>
      <c r="N87" s="724">
        <f>N86*Settings!$C$24</f>
        <v>0</v>
      </c>
      <c r="O87" s="724">
        <f>O86*Settings!$C$24</f>
        <v>0</v>
      </c>
      <c r="P87" s="724">
        <f>P86*Settings!$C$24</f>
        <v>0</v>
      </c>
      <c r="Q87" s="724">
        <f>Q86*Settings!$C$24</f>
        <v>0</v>
      </c>
      <c r="R87" s="724">
        <f>R86*Settings!$C$24</f>
        <v>0</v>
      </c>
      <c r="S87" s="724">
        <f>S86*Settings!$C$24</f>
        <v>0</v>
      </c>
      <c r="T87" s="724">
        <f>T86*Settings!$C$24</f>
        <v>0</v>
      </c>
      <c r="U87" s="724">
        <f>U86*Settings!$C$24</f>
        <v>0</v>
      </c>
      <c r="V87" s="724">
        <f>V86*Settings!$C$24</f>
        <v>0</v>
      </c>
      <c r="W87" s="724">
        <f>W86*Settings!$C$24</f>
        <v>0</v>
      </c>
      <c r="X87" s="724">
        <f>X86*Settings!$C$24</f>
        <v>0</v>
      </c>
      <c r="Y87" s="724">
        <f>Y86*Settings!$C$24</f>
        <v>0</v>
      </c>
      <c r="Z87" s="724">
        <f>Z86*Settings!$C$24</f>
        <v>0</v>
      </c>
      <c r="AA87" s="724">
        <f>AA86*Settings!$C$24</f>
        <v>0</v>
      </c>
      <c r="AB87" s="724">
        <f>AB86*Settings!$C$24</f>
        <v>0</v>
      </c>
      <c r="AC87" s="724">
        <f>AC86*Settings!$C$24</f>
        <v>0</v>
      </c>
      <c r="AD87" s="724">
        <f>AD86*Settings!$C$24</f>
        <v>0</v>
      </c>
      <c r="AE87" s="724">
        <f>AE86*Settings!$C$24</f>
        <v>0</v>
      </c>
      <c r="AF87" s="724">
        <f>AF86*Settings!$C$24</f>
        <v>0</v>
      </c>
      <c r="AG87" s="724">
        <f>AG86*Settings!$C$24</f>
        <v>0</v>
      </c>
      <c r="AH87" s="724">
        <f>AH86*Settings!$C$24</f>
        <v>0</v>
      </c>
      <c r="AI87" s="724">
        <f>AI86*Settings!$C$24</f>
        <v>0</v>
      </c>
      <c r="AJ87" s="724">
        <f>AJ86*Settings!$C$24</f>
        <v>0</v>
      </c>
      <c r="AK87" s="724">
        <f>AK86*Settings!$C$24</f>
        <v>0</v>
      </c>
      <c r="AL87" s="724">
        <f>AL86*Settings!$C$24</f>
        <v>0</v>
      </c>
      <c r="AM87" s="724">
        <f>AM86*Settings!$C$24</f>
        <v>0</v>
      </c>
      <c r="AN87" s="724">
        <f>AN86*Settings!$C$24</f>
        <v>0</v>
      </c>
      <c r="AO87" s="724">
        <f>AO86*Settings!$C$24</f>
        <v>0</v>
      </c>
      <c r="AP87" s="724">
        <f>AP86*Settings!$C$24</f>
        <v>0</v>
      </c>
      <c r="AQ87" s="724">
        <f>AQ86*Settings!$C$24</f>
        <v>0</v>
      </c>
      <c r="AR87" s="724">
        <f>AR86*Settings!$C$24</f>
        <v>0</v>
      </c>
      <c r="AS87" s="724">
        <f>AS86*Settings!$C$24</f>
        <v>0</v>
      </c>
      <c r="AT87" s="724">
        <f>AT86*Settings!$C$24</f>
        <v>0</v>
      </c>
      <c r="AU87" s="724">
        <f>AU86*Settings!$C$24</f>
        <v>0</v>
      </c>
      <c r="AV87" s="724">
        <f>AV86*Settings!$C$24</f>
        <v>0</v>
      </c>
      <c r="AW87" s="724">
        <f>AW86*Settings!$C$24</f>
        <v>0</v>
      </c>
      <c r="AX87" s="724">
        <f>AX86*Settings!$C$24</f>
        <v>0</v>
      </c>
      <c r="AY87" s="724">
        <f>AY86*Settings!$C$24</f>
        <v>0</v>
      </c>
      <c r="AZ87" s="724">
        <f>AZ86*Settings!$C$24</f>
        <v>0</v>
      </c>
      <c r="BA87" s="724">
        <f>BA86*Settings!$C$24</f>
        <v>0</v>
      </c>
      <c r="BB87" s="724">
        <f>BB86*Settings!$C$24</f>
        <v>0</v>
      </c>
      <c r="BC87" s="724">
        <f>BC86*Settings!$C$24</f>
        <v>0</v>
      </c>
      <c r="BD87" s="724">
        <f>BD86*Settings!$C$24</f>
        <v>0</v>
      </c>
      <c r="BE87" s="724">
        <f>BE86*Settings!$C$24</f>
        <v>0</v>
      </c>
      <c r="BF87" s="724">
        <f>BF86*Settings!$C$24</f>
        <v>0</v>
      </c>
      <c r="BG87" s="724">
        <f>BG86*Settings!$C$24</f>
        <v>0</v>
      </c>
      <c r="BH87" s="724">
        <f>BH86*Settings!$C$24</f>
        <v>0</v>
      </c>
      <c r="BI87" s="724">
        <f>BI86*Settings!$C$24</f>
        <v>0</v>
      </c>
      <c r="BJ87" s="724">
        <f>BJ86*Settings!$C$24</f>
        <v>0</v>
      </c>
      <c r="BK87" s="724">
        <f>BK86*Settings!$C$24</f>
        <v>0</v>
      </c>
      <c r="BL87" s="724">
        <f>BL86*Settings!$C$24</f>
        <v>0</v>
      </c>
      <c r="BM87" s="724">
        <f>BM86*Settings!$C$24</f>
        <v>0</v>
      </c>
      <c r="BN87" s="724">
        <f>BN86*Settings!$C$24</f>
        <v>0</v>
      </c>
      <c r="BO87" s="724">
        <f>BO86*Settings!$C$24</f>
        <v>0</v>
      </c>
      <c r="BP87" s="724">
        <f>BP86*Settings!$C$24</f>
        <v>0</v>
      </c>
      <c r="BQ87" s="724">
        <f>BQ86*Settings!$C$24</f>
        <v>0</v>
      </c>
      <c r="BR87" s="724">
        <f>BR86*Settings!$C$24</f>
        <v>0</v>
      </c>
      <c r="BS87" s="724">
        <f>BS86*Settings!$C$24</f>
        <v>0</v>
      </c>
      <c r="BT87" s="724">
        <f>BT86*Settings!$C$24</f>
        <v>0</v>
      </c>
      <c r="BU87" s="724">
        <f>BU86*Settings!$C$24</f>
        <v>0</v>
      </c>
      <c r="BV87" s="724">
        <f>BV86*Settings!$C$24</f>
        <v>0</v>
      </c>
      <c r="BW87" s="724">
        <f>BW86*Settings!$C$24</f>
        <v>0</v>
      </c>
      <c r="BX87" s="724">
        <f>BX86*Settings!$C$24</f>
        <v>0</v>
      </c>
      <c r="BY87" s="724">
        <f>BY86*Settings!$C$24</f>
        <v>0</v>
      </c>
      <c r="BZ87" s="724">
        <f>BZ86*Settings!$C$24</f>
        <v>0</v>
      </c>
      <c r="CA87" s="724">
        <f>CA86*Settings!$C$24</f>
        <v>0</v>
      </c>
      <c r="CB87" s="724">
        <f>CB86*Settings!$C$24</f>
        <v>0</v>
      </c>
      <c r="CC87" s="724">
        <f>CC86*Settings!$C$24</f>
        <v>0</v>
      </c>
      <c r="CD87" s="724">
        <f>CD86*Settings!$C$24</f>
        <v>0</v>
      </c>
      <c r="CE87" s="724">
        <f>CE86*Settings!$C$24</f>
        <v>0</v>
      </c>
      <c r="CF87" s="724">
        <f>CF86*Settings!$C$24</f>
        <v>0</v>
      </c>
      <c r="CG87" s="724">
        <f>CG86*Settings!$C$24</f>
        <v>0</v>
      </c>
      <c r="CH87" s="724">
        <f>CH86*Settings!$C$24</f>
        <v>0</v>
      </c>
      <c r="CI87" s="724">
        <f>CI86*Settings!$C$24</f>
        <v>0</v>
      </c>
    </row>
    <row r="88" spans="1:87" ht="15.75" customHeight="1">
      <c r="A88" s="562" t="s">
        <v>69</v>
      </c>
      <c r="B88" s="722"/>
      <c r="C88" s="722" t="s">
        <v>58</v>
      </c>
      <c r="D88" s="725">
        <f t="shared" ref="D88:CI88" si="5">IFERROR((D86-C86)/C86,0)</f>
        <v>0</v>
      </c>
      <c r="E88" s="725">
        <f t="shared" si="5"/>
        <v>0</v>
      </c>
      <c r="F88" s="725">
        <f t="shared" si="5"/>
        <v>0</v>
      </c>
      <c r="G88" s="725">
        <f t="shared" si="5"/>
        <v>0</v>
      </c>
      <c r="H88" s="725">
        <f t="shared" si="5"/>
        <v>0</v>
      </c>
      <c r="I88" s="725">
        <f t="shared" si="5"/>
        <v>0</v>
      </c>
      <c r="J88" s="725">
        <f t="shared" si="5"/>
        <v>0</v>
      </c>
      <c r="K88" s="725">
        <f t="shared" si="5"/>
        <v>0</v>
      </c>
      <c r="L88" s="725">
        <f t="shared" si="5"/>
        <v>0</v>
      </c>
      <c r="M88" s="725">
        <f t="shared" si="5"/>
        <v>0</v>
      </c>
      <c r="N88" s="725">
        <f t="shared" si="5"/>
        <v>0</v>
      </c>
      <c r="O88" s="725">
        <f t="shared" si="5"/>
        <v>0</v>
      </c>
      <c r="P88" s="725">
        <f t="shared" si="5"/>
        <v>0</v>
      </c>
      <c r="Q88" s="725">
        <f t="shared" si="5"/>
        <v>0</v>
      </c>
      <c r="R88" s="725">
        <f t="shared" si="5"/>
        <v>0</v>
      </c>
      <c r="S88" s="725">
        <f t="shared" si="5"/>
        <v>0</v>
      </c>
      <c r="T88" s="725">
        <f t="shared" si="5"/>
        <v>0</v>
      </c>
      <c r="U88" s="725">
        <f t="shared" si="5"/>
        <v>0</v>
      </c>
      <c r="V88" s="725">
        <f t="shared" si="5"/>
        <v>0</v>
      </c>
      <c r="W88" s="725">
        <f t="shared" si="5"/>
        <v>0</v>
      </c>
      <c r="X88" s="725">
        <f t="shared" si="5"/>
        <v>0</v>
      </c>
      <c r="Y88" s="725">
        <f t="shared" si="5"/>
        <v>0</v>
      </c>
      <c r="Z88" s="725">
        <f t="shared" si="5"/>
        <v>0</v>
      </c>
      <c r="AA88" s="725">
        <f t="shared" si="5"/>
        <v>0</v>
      </c>
      <c r="AB88" s="725">
        <f t="shared" si="5"/>
        <v>0</v>
      </c>
      <c r="AC88" s="725">
        <f t="shared" si="5"/>
        <v>0</v>
      </c>
      <c r="AD88" s="725">
        <f t="shared" si="5"/>
        <v>0</v>
      </c>
      <c r="AE88" s="725">
        <f t="shared" si="5"/>
        <v>0</v>
      </c>
      <c r="AF88" s="725">
        <f t="shared" si="5"/>
        <v>0</v>
      </c>
      <c r="AG88" s="725">
        <f t="shared" si="5"/>
        <v>0</v>
      </c>
      <c r="AH88" s="725">
        <f t="shared" si="5"/>
        <v>0</v>
      </c>
      <c r="AI88" s="725">
        <f t="shared" si="5"/>
        <v>0</v>
      </c>
      <c r="AJ88" s="725">
        <f t="shared" si="5"/>
        <v>0</v>
      </c>
      <c r="AK88" s="725">
        <f t="shared" si="5"/>
        <v>0</v>
      </c>
      <c r="AL88" s="725">
        <f t="shared" si="5"/>
        <v>0</v>
      </c>
      <c r="AM88" s="725">
        <f t="shared" si="5"/>
        <v>0</v>
      </c>
      <c r="AN88" s="725">
        <f t="shared" si="5"/>
        <v>0</v>
      </c>
      <c r="AO88" s="725">
        <f t="shared" si="5"/>
        <v>0</v>
      </c>
      <c r="AP88" s="725">
        <f t="shared" si="5"/>
        <v>0</v>
      </c>
      <c r="AQ88" s="725">
        <f t="shared" si="5"/>
        <v>0</v>
      </c>
      <c r="AR88" s="725">
        <f t="shared" si="5"/>
        <v>0</v>
      </c>
      <c r="AS88" s="725">
        <f t="shared" si="5"/>
        <v>0</v>
      </c>
      <c r="AT88" s="725">
        <f t="shared" si="5"/>
        <v>0</v>
      </c>
      <c r="AU88" s="725">
        <f t="shared" si="5"/>
        <v>0</v>
      </c>
      <c r="AV88" s="725">
        <f t="shared" si="5"/>
        <v>0</v>
      </c>
      <c r="AW88" s="725">
        <f t="shared" si="5"/>
        <v>0</v>
      </c>
      <c r="AX88" s="725">
        <f t="shared" si="5"/>
        <v>0</v>
      </c>
      <c r="AY88" s="725">
        <f t="shared" si="5"/>
        <v>0</v>
      </c>
      <c r="AZ88" s="725">
        <f t="shared" si="5"/>
        <v>0</v>
      </c>
      <c r="BA88" s="725">
        <f t="shared" si="5"/>
        <v>0</v>
      </c>
      <c r="BB88" s="725">
        <f t="shared" si="5"/>
        <v>0</v>
      </c>
      <c r="BC88" s="725">
        <f t="shared" si="5"/>
        <v>0</v>
      </c>
      <c r="BD88" s="725">
        <f t="shared" si="5"/>
        <v>0</v>
      </c>
      <c r="BE88" s="725">
        <f t="shared" si="5"/>
        <v>0</v>
      </c>
      <c r="BF88" s="725">
        <f t="shared" si="5"/>
        <v>0</v>
      </c>
      <c r="BG88" s="725">
        <f t="shared" si="5"/>
        <v>0</v>
      </c>
      <c r="BH88" s="725">
        <f t="shared" si="5"/>
        <v>0</v>
      </c>
      <c r="BI88" s="725">
        <f t="shared" si="5"/>
        <v>0</v>
      </c>
      <c r="BJ88" s="725">
        <f t="shared" si="5"/>
        <v>0</v>
      </c>
      <c r="BK88" s="725">
        <f t="shared" si="5"/>
        <v>0</v>
      </c>
      <c r="BL88" s="725">
        <f t="shared" si="5"/>
        <v>0</v>
      </c>
      <c r="BM88" s="725">
        <f t="shared" si="5"/>
        <v>0</v>
      </c>
      <c r="BN88" s="725">
        <f t="shared" si="5"/>
        <v>0</v>
      </c>
      <c r="BO88" s="725">
        <f t="shared" si="5"/>
        <v>0</v>
      </c>
      <c r="BP88" s="725">
        <f t="shared" si="5"/>
        <v>0</v>
      </c>
      <c r="BQ88" s="725">
        <f t="shared" si="5"/>
        <v>0</v>
      </c>
      <c r="BR88" s="725">
        <f t="shared" si="5"/>
        <v>0</v>
      </c>
      <c r="BS88" s="725">
        <f t="shared" si="5"/>
        <v>0</v>
      </c>
      <c r="BT88" s="725">
        <f t="shared" si="5"/>
        <v>0</v>
      </c>
      <c r="BU88" s="725">
        <f t="shared" si="5"/>
        <v>0</v>
      </c>
      <c r="BV88" s="725">
        <f t="shared" si="5"/>
        <v>0</v>
      </c>
      <c r="BW88" s="725">
        <f t="shared" si="5"/>
        <v>0</v>
      </c>
      <c r="BX88" s="725">
        <f t="shared" si="5"/>
        <v>0</v>
      </c>
      <c r="BY88" s="725">
        <f t="shared" si="5"/>
        <v>0</v>
      </c>
      <c r="BZ88" s="725">
        <f t="shared" si="5"/>
        <v>0</v>
      </c>
      <c r="CA88" s="725">
        <f t="shared" si="5"/>
        <v>0</v>
      </c>
      <c r="CB88" s="725">
        <f t="shared" si="5"/>
        <v>0</v>
      </c>
      <c r="CC88" s="725">
        <f t="shared" si="5"/>
        <v>0</v>
      </c>
      <c r="CD88" s="725">
        <f t="shared" si="5"/>
        <v>0</v>
      </c>
      <c r="CE88" s="725">
        <f t="shared" si="5"/>
        <v>0</v>
      </c>
      <c r="CF88" s="725">
        <f t="shared" si="5"/>
        <v>0</v>
      </c>
      <c r="CG88" s="725">
        <f t="shared" si="5"/>
        <v>0</v>
      </c>
      <c r="CH88" s="725">
        <f t="shared" si="5"/>
        <v>0</v>
      </c>
      <c r="CI88" s="725">
        <f t="shared" si="5"/>
        <v>0</v>
      </c>
    </row>
    <row r="89" spans="1:87" ht="15" customHeight="1">
      <c r="A89" s="437"/>
      <c r="B89" s="439"/>
      <c r="C89" s="439"/>
      <c r="D89" s="718"/>
      <c r="E89" s="718"/>
      <c r="F89" s="718"/>
      <c r="G89" s="718"/>
      <c r="H89" s="718"/>
      <c r="I89" s="718"/>
      <c r="J89" s="718"/>
      <c r="K89" s="718"/>
      <c r="L89" s="718"/>
      <c r="M89" s="718"/>
      <c r="N89" s="718"/>
      <c r="O89" s="718"/>
      <c r="P89" s="718"/>
      <c r="Q89" s="718"/>
      <c r="R89" s="718"/>
      <c r="S89" s="718"/>
      <c r="T89" s="718"/>
      <c r="U89" s="718"/>
      <c r="V89" s="718"/>
      <c r="W89" s="718"/>
      <c r="X89" s="718"/>
      <c r="Y89" s="718"/>
      <c r="Z89" s="718"/>
      <c r="AA89" s="718"/>
      <c r="AB89" s="718"/>
      <c r="AC89" s="718"/>
      <c r="AD89" s="718"/>
      <c r="AE89" s="718"/>
      <c r="AF89" s="718"/>
      <c r="AG89" s="718"/>
      <c r="AH89" s="718"/>
      <c r="AI89" s="718"/>
      <c r="AJ89" s="718"/>
      <c r="AK89" s="718"/>
      <c r="AL89" s="718"/>
      <c r="AM89" s="718"/>
      <c r="AN89" s="718"/>
      <c r="AO89" s="718"/>
      <c r="AP89" s="718"/>
      <c r="AQ89" s="718"/>
      <c r="AR89" s="718"/>
      <c r="AS89" s="718"/>
      <c r="AT89" s="718"/>
      <c r="AU89" s="718"/>
      <c r="AV89" s="718"/>
      <c r="AW89" s="718"/>
      <c r="AX89" s="718"/>
      <c r="AY89" s="718"/>
      <c r="AZ89" s="718"/>
      <c r="BA89" s="718"/>
      <c r="BB89" s="718"/>
      <c r="BC89" s="718"/>
      <c r="BD89" s="718"/>
      <c r="BE89" s="718"/>
      <c r="BF89" s="718"/>
      <c r="BG89" s="718"/>
      <c r="BH89" s="718"/>
      <c r="BI89" s="718"/>
      <c r="BJ89" s="718"/>
      <c r="BK89" s="718"/>
      <c r="BL89" s="718"/>
      <c r="BM89" s="718"/>
      <c r="BN89" s="718"/>
      <c r="BO89" s="718"/>
      <c r="BP89" s="718"/>
      <c r="BQ89" s="718"/>
      <c r="BR89" s="718"/>
      <c r="BS89" s="718"/>
      <c r="BT89" s="718"/>
      <c r="BU89" s="718"/>
      <c r="BV89" s="718"/>
      <c r="BW89" s="718"/>
      <c r="BX89" s="718"/>
      <c r="BY89" s="718"/>
      <c r="BZ89" s="718"/>
      <c r="CA89" s="718"/>
      <c r="CB89" s="718"/>
      <c r="CC89" s="718"/>
      <c r="CD89" s="718"/>
      <c r="CE89" s="718"/>
      <c r="CF89" s="718"/>
      <c r="CG89" s="718"/>
      <c r="CH89" s="718"/>
      <c r="CI89" s="718"/>
    </row>
    <row r="90" spans="1:87" ht="15" customHeight="1">
      <c r="A90" s="437"/>
      <c r="B90" s="439"/>
      <c r="C90" s="439"/>
      <c r="D90" s="718"/>
      <c r="E90" s="718"/>
      <c r="F90" s="718"/>
      <c r="G90" s="718"/>
      <c r="H90" s="718"/>
      <c r="I90" s="718"/>
      <c r="J90" s="437"/>
      <c r="K90" s="718"/>
      <c r="L90" s="718"/>
      <c r="M90" s="718"/>
      <c r="N90" s="718"/>
      <c r="O90" s="718"/>
      <c r="P90" s="718"/>
      <c r="Q90" s="718"/>
      <c r="R90" s="718"/>
      <c r="S90" s="718"/>
      <c r="T90" s="718"/>
      <c r="U90" s="718"/>
      <c r="V90" s="718"/>
      <c r="W90" s="718"/>
      <c r="X90" s="718"/>
      <c r="Y90" s="718"/>
      <c r="Z90" s="718"/>
      <c r="AA90" s="718"/>
      <c r="AB90" s="718"/>
      <c r="AC90" s="718"/>
      <c r="AD90" s="718"/>
      <c r="AE90" s="718"/>
      <c r="AF90" s="718"/>
      <c r="AG90" s="718"/>
      <c r="AH90" s="718"/>
      <c r="AI90" s="718"/>
      <c r="AJ90" s="718"/>
      <c r="AK90" s="718"/>
      <c r="AL90" s="718"/>
      <c r="AM90" s="718"/>
      <c r="AN90" s="718"/>
      <c r="AO90" s="718"/>
      <c r="AP90" s="718"/>
      <c r="AQ90" s="718"/>
      <c r="AR90" s="718"/>
      <c r="AS90" s="718"/>
      <c r="AT90" s="718"/>
      <c r="AU90" s="718"/>
      <c r="AV90" s="718"/>
      <c r="AW90" s="718"/>
      <c r="AX90" s="718"/>
      <c r="AY90" s="718"/>
      <c r="AZ90" s="718"/>
      <c r="BA90" s="718"/>
      <c r="BB90" s="718"/>
      <c r="BC90" s="718"/>
      <c r="BD90" s="718"/>
      <c r="BE90" s="718"/>
      <c r="BF90" s="718"/>
      <c r="BG90" s="718"/>
      <c r="BH90" s="718"/>
      <c r="BI90" s="718"/>
      <c r="BJ90" s="718"/>
      <c r="BK90" s="718"/>
      <c r="BL90" s="718"/>
      <c r="BM90" s="718"/>
      <c r="BN90" s="718"/>
      <c r="BO90" s="718"/>
      <c r="BP90" s="718"/>
      <c r="BQ90" s="718"/>
      <c r="BR90" s="718"/>
      <c r="BS90" s="718"/>
      <c r="BT90" s="718"/>
      <c r="BU90" s="718"/>
      <c r="BV90" s="718"/>
      <c r="BW90" s="718"/>
      <c r="BX90" s="718"/>
      <c r="BY90" s="718"/>
      <c r="BZ90" s="718"/>
      <c r="CA90" s="718"/>
      <c r="CB90" s="718"/>
      <c r="CC90" s="718"/>
      <c r="CD90" s="718"/>
      <c r="CE90" s="718"/>
      <c r="CF90" s="718"/>
      <c r="CG90" s="718"/>
      <c r="CH90" s="718"/>
      <c r="CI90" s="718"/>
    </row>
    <row r="91" spans="1:87" ht="15" customHeight="1">
      <c r="A91" s="437"/>
      <c r="B91" s="439"/>
      <c r="C91" s="439"/>
      <c r="D91" s="731"/>
      <c r="E91" s="731"/>
      <c r="F91" s="731"/>
      <c r="G91" s="731"/>
      <c r="H91" s="732"/>
      <c r="I91" s="731"/>
      <c r="J91" s="718"/>
      <c r="K91" s="718"/>
      <c r="L91" s="733"/>
      <c r="M91" s="718"/>
      <c r="N91" s="718"/>
      <c r="O91" s="718"/>
      <c r="P91" s="718"/>
      <c r="Q91" s="718"/>
      <c r="R91" s="718"/>
      <c r="S91" s="718"/>
      <c r="T91" s="718"/>
      <c r="U91" s="718"/>
      <c r="V91" s="718"/>
      <c r="W91" s="718"/>
      <c r="X91" s="718"/>
      <c r="Y91" s="718"/>
      <c r="Z91" s="718"/>
      <c r="AA91" s="718"/>
      <c r="AB91" s="718"/>
      <c r="AC91" s="718"/>
      <c r="AD91" s="718"/>
      <c r="AE91" s="718"/>
      <c r="AF91" s="718"/>
      <c r="AG91" s="718"/>
      <c r="AH91" s="718"/>
      <c r="AI91" s="718"/>
      <c r="AJ91" s="718"/>
      <c r="AK91" s="718"/>
      <c r="AL91" s="718"/>
      <c r="AM91" s="718"/>
      <c r="AN91" s="718"/>
      <c r="AO91" s="718"/>
      <c r="AP91" s="718"/>
      <c r="AQ91" s="718"/>
      <c r="AR91" s="718"/>
      <c r="AS91" s="718"/>
      <c r="AT91" s="718"/>
      <c r="AU91" s="718"/>
      <c r="AV91" s="718"/>
      <c r="AW91" s="718"/>
      <c r="AX91" s="718"/>
      <c r="AY91" s="718"/>
      <c r="AZ91" s="718"/>
      <c r="BA91" s="718"/>
      <c r="BB91" s="718"/>
      <c r="BC91" s="718"/>
      <c r="BD91" s="718"/>
      <c r="BE91" s="718"/>
      <c r="BF91" s="718"/>
      <c r="BG91" s="718"/>
      <c r="BH91" s="718"/>
      <c r="BI91" s="718"/>
      <c r="BJ91" s="718"/>
      <c r="BK91" s="718"/>
      <c r="BL91" s="718"/>
      <c r="BM91" s="718"/>
      <c r="BN91" s="718"/>
      <c r="BO91" s="718"/>
      <c r="BP91" s="718"/>
      <c r="BQ91" s="718"/>
      <c r="BR91" s="718"/>
      <c r="BS91" s="718"/>
      <c r="BT91" s="718"/>
      <c r="BU91" s="718"/>
      <c r="BV91" s="718"/>
      <c r="BW91" s="718"/>
      <c r="BX91" s="718"/>
      <c r="BY91" s="718"/>
      <c r="BZ91" s="718"/>
      <c r="CA91" s="718"/>
      <c r="CB91" s="718"/>
      <c r="CC91" s="718"/>
      <c r="CD91" s="718"/>
      <c r="CE91" s="718"/>
      <c r="CF91" s="718"/>
      <c r="CG91" s="718"/>
      <c r="CH91" s="718"/>
      <c r="CI91" s="718"/>
    </row>
    <row r="92" spans="1:87" ht="15" customHeight="1">
      <c r="A92" s="437"/>
      <c r="B92" s="439"/>
      <c r="C92" s="439"/>
      <c r="D92" s="718"/>
      <c r="E92" s="718"/>
      <c r="F92" s="718"/>
      <c r="G92" s="718"/>
      <c r="H92" s="718"/>
      <c r="I92" s="718"/>
      <c r="J92" s="718"/>
      <c r="K92" s="718"/>
      <c r="L92" s="718"/>
      <c r="M92" s="718"/>
      <c r="N92" s="718"/>
      <c r="O92" s="718"/>
      <c r="P92" s="718"/>
      <c r="Q92" s="718"/>
      <c r="R92" s="718"/>
      <c r="S92" s="718"/>
      <c r="T92" s="718"/>
      <c r="U92" s="718"/>
      <c r="V92" s="718"/>
      <c r="W92" s="718"/>
      <c r="X92" s="718"/>
      <c r="Y92" s="718"/>
      <c r="Z92" s="718"/>
      <c r="AA92" s="718"/>
      <c r="AB92" s="718"/>
      <c r="AC92" s="718"/>
      <c r="AD92" s="718"/>
      <c r="AE92" s="718"/>
      <c r="AF92" s="718"/>
      <c r="AG92" s="718"/>
      <c r="AH92" s="718"/>
      <c r="AI92" s="718"/>
      <c r="AJ92" s="718"/>
      <c r="AK92" s="718"/>
      <c r="AL92" s="718"/>
      <c r="AM92" s="718"/>
      <c r="AN92" s="718"/>
      <c r="AO92" s="718"/>
      <c r="AP92" s="718"/>
      <c r="AQ92" s="718"/>
      <c r="AR92" s="718"/>
      <c r="AS92" s="718"/>
      <c r="AT92" s="718"/>
      <c r="AU92" s="718"/>
      <c r="AV92" s="718"/>
      <c r="AW92" s="718"/>
      <c r="AX92" s="718"/>
      <c r="AY92" s="718"/>
      <c r="AZ92" s="718"/>
      <c r="BA92" s="718"/>
      <c r="BB92" s="718"/>
      <c r="BC92" s="718"/>
      <c r="BD92" s="718"/>
      <c r="BE92" s="718"/>
      <c r="BF92" s="718"/>
      <c r="BG92" s="718"/>
      <c r="BH92" s="718"/>
      <c r="BI92" s="718"/>
      <c r="BJ92" s="718"/>
      <c r="BK92" s="718"/>
      <c r="BL92" s="718"/>
      <c r="BM92" s="718"/>
      <c r="BN92" s="718"/>
      <c r="BO92" s="718"/>
      <c r="BP92" s="718"/>
      <c r="BQ92" s="718"/>
      <c r="BR92" s="718"/>
      <c r="BS92" s="718"/>
      <c r="BT92" s="718"/>
      <c r="BU92" s="718"/>
      <c r="BV92" s="718"/>
      <c r="BW92" s="718"/>
      <c r="BX92" s="718"/>
      <c r="BY92" s="718"/>
      <c r="BZ92" s="718"/>
      <c r="CA92" s="718"/>
      <c r="CB92" s="718"/>
      <c r="CC92" s="718"/>
      <c r="CD92" s="718"/>
      <c r="CE92" s="718"/>
      <c r="CF92" s="718"/>
      <c r="CG92" s="718"/>
      <c r="CH92" s="718"/>
      <c r="CI92" s="718"/>
    </row>
    <row r="93" spans="1:87" ht="15" customHeight="1">
      <c r="A93" s="437"/>
      <c r="B93" s="439"/>
      <c r="C93" s="439"/>
      <c r="D93" s="718"/>
      <c r="E93" s="718"/>
      <c r="F93" s="718"/>
      <c r="G93" s="718"/>
      <c r="H93" s="718"/>
      <c r="I93" s="718"/>
      <c r="J93" s="718"/>
      <c r="K93" s="718"/>
      <c r="L93" s="718"/>
      <c r="M93" s="718"/>
      <c r="N93" s="718"/>
      <c r="O93" s="718"/>
      <c r="P93" s="718"/>
      <c r="Q93" s="718"/>
      <c r="R93" s="718"/>
      <c r="S93" s="718"/>
      <c r="T93" s="718"/>
      <c r="U93" s="718"/>
      <c r="V93" s="718"/>
      <c r="W93" s="718"/>
      <c r="X93" s="718"/>
      <c r="Y93" s="718"/>
      <c r="Z93" s="718"/>
      <c r="AA93" s="718"/>
      <c r="AB93" s="718"/>
      <c r="AC93" s="718"/>
      <c r="AD93" s="718"/>
      <c r="AE93" s="718"/>
      <c r="AF93" s="718"/>
      <c r="AG93" s="718"/>
      <c r="AH93" s="718"/>
      <c r="AI93" s="718"/>
      <c r="AJ93" s="718"/>
      <c r="AK93" s="718"/>
      <c r="AL93" s="718"/>
      <c r="AM93" s="718"/>
      <c r="AN93" s="718"/>
      <c r="AO93" s="718"/>
      <c r="AP93" s="718"/>
      <c r="AQ93" s="718"/>
      <c r="AR93" s="718"/>
      <c r="AS93" s="718"/>
      <c r="AT93" s="718"/>
      <c r="AU93" s="718"/>
      <c r="AV93" s="718"/>
      <c r="AW93" s="718"/>
      <c r="AX93" s="718"/>
      <c r="AY93" s="718"/>
      <c r="AZ93" s="718"/>
      <c r="BA93" s="718"/>
      <c r="BB93" s="718"/>
      <c r="BC93" s="718"/>
      <c r="BD93" s="718"/>
      <c r="BE93" s="718"/>
      <c r="BF93" s="718"/>
      <c r="BG93" s="718"/>
      <c r="BH93" s="718"/>
      <c r="BI93" s="718"/>
      <c r="BJ93" s="718"/>
      <c r="BK93" s="718"/>
      <c r="BL93" s="718"/>
      <c r="BM93" s="718"/>
      <c r="BN93" s="718"/>
      <c r="BO93" s="718"/>
      <c r="BP93" s="718"/>
      <c r="BQ93" s="718"/>
      <c r="BR93" s="718"/>
      <c r="BS93" s="718"/>
      <c r="BT93" s="718"/>
      <c r="BU93" s="718"/>
      <c r="BV93" s="718"/>
      <c r="BW93" s="718"/>
      <c r="BX93" s="718"/>
      <c r="BY93" s="718"/>
      <c r="BZ93" s="718"/>
      <c r="CA93" s="718"/>
      <c r="CB93" s="718"/>
      <c r="CC93" s="718"/>
      <c r="CD93" s="718"/>
      <c r="CE93" s="718"/>
      <c r="CF93" s="718"/>
      <c r="CG93" s="718"/>
      <c r="CH93" s="718"/>
      <c r="CI93" s="718"/>
    </row>
    <row r="94" spans="1:87" ht="15" customHeight="1">
      <c r="A94" s="437"/>
      <c r="B94" s="439"/>
      <c r="C94" s="439"/>
      <c r="D94" s="718"/>
      <c r="E94" s="718"/>
      <c r="F94" s="718"/>
      <c r="G94" s="718"/>
      <c r="H94" s="718"/>
      <c r="I94" s="718"/>
      <c r="J94" s="718"/>
      <c r="K94" s="718"/>
      <c r="L94" s="718"/>
      <c r="M94" s="718"/>
      <c r="N94" s="718"/>
      <c r="O94" s="718"/>
      <c r="P94" s="718"/>
      <c r="Q94" s="718"/>
      <c r="R94" s="718"/>
      <c r="S94" s="718"/>
      <c r="T94" s="718"/>
      <c r="U94" s="718"/>
      <c r="V94" s="718"/>
      <c r="W94" s="718"/>
      <c r="X94" s="718"/>
      <c r="Y94" s="718"/>
      <c r="Z94" s="718"/>
      <c r="AA94" s="718"/>
      <c r="AB94" s="718"/>
      <c r="AC94" s="718"/>
      <c r="AD94" s="718"/>
      <c r="AE94" s="718"/>
      <c r="AF94" s="718"/>
      <c r="AG94" s="718"/>
      <c r="AH94" s="718"/>
      <c r="AI94" s="718"/>
      <c r="AJ94" s="718"/>
      <c r="AK94" s="718"/>
      <c r="AL94" s="718"/>
      <c r="AM94" s="718"/>
      <c r="AN94" s="718"/>
      <c r="AO94" s="718"/>
      <c r="AP94" s="718"/>
      <c r="AQ94" s="718"/>
      <c r="AR94" s="718"/>
      <c r="AS94" s="718"/>
      <c r="AT94" s="718"/>
      <c r="AU94" s="718"/>
      <c r="AV94" s="718"/>
      <c r="AW94" s="718"/>
      <c r="AX94" s="718"/>
      <c r="AY94" s="718"/>
      <c r="AZ94" s="718"/>
      <c r="BA94" s="718"/>
      <c r="BB94" s="718"/>
      <c r="BC94" s="718"/>
      <c r="BD94" s="718"/>
      <c r="BE94" s="718"/>
      <c r="BF94" s="718"/>
      <c r="BG94" s="718"/>
      <c r="BH94" s="718"/>
      <c r="BI94" s="718"/>
      <c r="BJ94" s="718"/>
      <c r="BK94" s="718"/>
      <c r="BL94" s="718"/>
      <c r="BM94" s="718"/>
      <c r="BN94" s="718"/>
      <c r="BO94" s="718"/>
      <c r="BP94" s="718"/>
      <c r="BQ94" s="718"/>
      <c r="BR94" s="718"/>
      <c r="BS94" s="718"/>
      <c r="BT94" s="718"/>
      <c r="BU94" s="718"/>
      <c r="BV94" s="718"/>
      <c r="BW94" s="718"/>
      <c r="BX94" s="718"/>
      <c r="BY94" s="718"/>
      <c r="BZ94" s="718"/>
      <c r="CA94" s="718"/>
      <c r="CB94" s="718"/>
      <c r="CC94" s="718"/>
      <c r="CD94" s="718"/>
      <c r="CE94" s="718"/>
      <c r="CF94" s="718"/>
      <c r="CG94" s="718"/>
      <c r="CH94" s="718"/>
      <c r="CI94" s="718"/>
    </row>
    <row r="95" spans="1:87" ht="15" customHeight="1">
      <c r="A95" s="437"/>
      <c r="B95" s="439"/>
      <c r="C95" s="439"/>
      <c r="D95" s="718"/>
      <c r="E95" s="718"/>
      <c r="F95" s="718"/>
      <c r="G95" s="718"/>
      <c r="H95" s="718"/>
      <c r="I95" s="718"/>
      <c r="J95" s="718"/>
      <c r="K95" s="718"/>
      <c r="L95" s="718"/>
      <c r="M95" s="718"/>
      <c r="N95" s="718"/>
      <c r="O95" s="718"/>
      <c r="P95" s="718"/>
      <c r="Q95" s="718"/>
      <c r="R95" s="718"/>
      <c r="S95" s="718"/>
      <c r="T95" s="718"/>
      <c r="U95" s="718"/>
      <c r="V95" s="718"/>
      <c r="W95" s="718"/>
      <c r="X95" s="718"/>
      <c r="Y95" s="718"/>
      <c r="Z95" s="718"/>
      <c r="AA95" s="718"/>
      <c r="AB95" s="718"/>
      <c r="AC95" s="718"/>
      <c r="AD95" s="718"/>
      <c r="AE95" s="718"/>
      <c r="AF95" s="718"/>
      <c r="AG95" s="718"/>
      <c r="AH95" s="718"/>
      <c r="AI95" s="718"/>
      <c r="AJ95" s="718"/>
      <c r="AK95" s="718"/>
      <c r="AL95" s="718"/>
      <c r="AM95" s="718"/>
      <c r="AN95" s="718"/>
      <c r="AO95" s="718"/>
      <c r="AP95" s="718"/>
      <c r="AQ95" s="718"/>
      <c r="AR95" s="718"/>
      <c r="AS95" s="718"/>
      <c r="AT95" s="718"/>
      <c r="AU95" s="718"/>
      <c r="AV95" s="718"/>
      <c r="AW95" s="718"/>
      <c r="AX95" s="718"/>
      <c r="AY95" s="718"/>
      <c r="AZ95" s="718"/>
      <c r="BA95" s="718"/>
      <c r="BB95" s="718"/>
      <c r="BC95" s="718"/>
      <c r="BD95" s="718"/>
      <c r="BE95" s="718"/>
      <c r="BF95" s="718"/>
      <c r="BG95" s="718"/>
      <c r="BH95" s="718"/>
      <c r="BI95" s="718"/>
      <c r="BJ95" s="718"/>
      <c r="BK95" s="718"/>
      <c r="BL95" s="718"/>
      <c r="BM95" s="718"/>
      <c r="BN95" s="718"/>
      <c r="BO95" s="718"/>
      <c r="BP95" s="718"/>
      <c r="BQ95" s="718"/>
      <c r="BR95" s="718"/>
      <c r="BS95" s="718"/>
      <c r="BT95" s="718"/>
      <c r="BU95" s="718"/>
      <c r="BV95" s="718"/>
      <c r="BW95" s="718"/>
      <c r="BX95" s="718"/>
      <c r="BY95" s="718"/>
      <c r="BZ95" s="718"/>
      <c r="CA95" s="718"/>
      <c r="CB95" s="718"/>
      <c r="CC95" s="718"/>
      <c r="CD95" s="718"/>
      <c r="CE95" s="718"/>
      <c r="CF95" s="718"/>
      <c r="CG95" s="718"/>
      <c r="CH95" s="718"/>
      <c r="CI95" s="718"/>
    </row>
    <row r="96" spans="1:87" ht="15" customHeight="1">
      <c r="A96" s="437"/>
      <c r="B96" s="439"/>
      <c r="C96" s="439"/>
      <c r="D96" s="718"/>
      <c r="E96" s="718"/>
      <c r="F96" s="718"/>
      <c r="G96" s="718"/>
      <c r="H96" s="718"/>
      <c r="I96" s="718"/>
      <c r="J96" s="718"/>
      <c r="K96" s="718"/>
      <c r="L96" s="718"/>
      <c r="M96" s="718"/>
      <c r="N96" s="718"/>
      <c r="O96" s="718"/>
      <c r="P96" s="718"/>
      <c r="Q96" s="718"/>
      <c r="R96" s="718"/>
      <c r="S96" s="718"/>
      <c r="T96" s="718"/>
      <c r="U96" s="718"/>
      <c r="V96" s="718"/>
      <c r="W96" s="718"/>
      <c r="X96" s="718"/>
      <c r="Y96" s="718"/>
      <c r="Z96" s="718"/>
      <c r="AA96" s="718"/>
      <c r="AB96" s="718"/>
      <c r="AC96" s="718"/>
      <c r="AD96" s="718"/>
      <c r="AE96" s="718"/>
      <c r="AF96" s="718"/>
      <c r="AG96" s="718"/>
      <c r="AH96" s="718"/>
      <c r="AI96" s="718"/>
      <c r="AJ96" s="718"/>
      <c r="AK96" s="718"/>
      <c r="AL96" s="718"/>
      <c r="AM96" s="718"/>
      <c r="AN96" s="718"/>
      <c r="AO96" s="718"/>
      <c r="AP96" s="718"/>
      <c r="AQ96" s="718"/>
      <c r="AR96" s="718"/>
      <c r="AS96" s="718"/>
      <c r="AT96" s="718"/>
      <c r="AU96" s="718"/>
      <c r="AV96" s="718"/>
      <c r="AW96" s="718"/>
      <c r="AX96" s="718"/>
      <c r="AY96" s="718"/>
      <c r="AZ96" s="718"/>
      <c r="BA96" s="718"/>
      <c r="BB96" s="718"/>
      <c r="BC96" s="718"/>
      <c r="BD96" s="718"/>
      <c r="BE96" s="718"/>
      <c r="BF96" s="718"/>
      <c r="BG96" s="718"/>
      <c r="BH96" s="718"/>
      <c r="BI96" s="718"/>
      <c r="BJ96" s="718"/>
      <c r="BK96" s="718"/>
      <c r="BL96" s="718"/>
      <c r="BM96" s="718"/>
      <c r="BN96" s="718"/>
      <c r="BO96" s="718"/>
      <c r="BP96" s="718"/>
      <c r="BQ96" s="718"/>
      <c r="BR96" s="718"/>
      <c r="BS96" s="718"/>
      <c r="BT96" s="718"/>
      <c r="BU96" s="718"/>
      <c r="BV96" s="718"/>
      <c r="BW96" s="718"/>
      <c r="BX96" s="718"/>
      <c r="BY96" s="718"/>
      <c r="BZ96" s="718"/>
      <c r="CA96" s="718"/>
      <c r="CB96" s="718"/>
      <c r="CC96" s="718"/>
      <c r="CD96" s="718"/>
      <c r="CE96" s="718"/>
      <c r="CF96" s="718"/>
      <c r="CG96" s="718"/>
      <c r="CH96" s="718"/>
      <c r="CI96" s="718"/>
    </row>
    <row r="97" spans="1:87" ht="15" customHeight="1">
      <c r="A97" s="437"/>
      <c r="B97" s="439"/>
      <c r="C97" s="439"/>
      <c r="D97" s="718"/>
      <c r="E97" s="718"/>
      <c r="F97" s="718"/>
      <c r="G97" s="718"/>
      <c r="H97" s="718"/>
      <c r="I97" s="718"/>
      <c r="J97" s="718"/>
      <c r="K97" s="718"/>
      <c r="L97" s="718"/>
      <c r="M97" s="718"/>
      <c r="N97" s="718"/>
      <c r="O97" s="718"/>
      <c r="P97" s="718"/>
      <c r="Q97" s="718"/>
      <c r="R97" s="718"/>
      <c r="S97" s="718"/>
      <c r="T97" s="718"/>
      <c r="U97" s="718"/>
      <c r="V97" s="718"/>
      <c r="W97" s="718"/>
      <c r="X97" s="718"/>
      <c r="Y97" s="718"/>
      <c r="Z97" s="718"/>
      <c r="AA97" s="718"/>
      <c r="AB97" s="718"/>
      <c r="AC97" s="718"/>
      <c r="AD97" s="718"/>
      <c r="AE97" s="718"/>
      <c r="AF97" s="718"/>
      <c r="AG97" s="718"/>
      <c r="AH97" s="718"/>
      <c r="AI97" s="718"/>
      <c r="AJ97" s="718"/>
      <c r="AK97" s="718"/>
      <c r="AL97" s="718"/>
      <c r="AM97" s="718"/>
      <c r="AN97" s="718"/>
      <c r="AO97" s="718"/>
      <c r="AP97" s="718"/>
      <c r="AQ97" s="718"/>
      <c r="AR97" s="718"/>
      <c r="AS97" s="718"/>
      <c r="AT97" s="718"/>
      <c r="AU97" s="718"/>
      <c r="AV97" s="718"/>
      <c r="AW97" s="718"/>
      <c r="AX97" s="718"/>
      <c r="AY97" s="718"/>
      <c r="AZ97" s="718"/>
      <c r="BA97" s="718"/>
      <c r="BB97" s="718"/>
      <c r="BC97" s="718"/>
      <c r="BD97" s="718"/>
      <c r="BE97" s="718"/>
      <c r="BF97" s="718"/>
      <c r="BG97" s="718"/>
      <c r="BH97" s="718"/>
      <c r="BI97" s="718"/>
      <c r="BJ97" s="718"/>
      <c r="BK97" s="718"/>
      <c r="BL97" s="718"/>
      <c r="BM97" s="718"/>
      <c r="BN97" s="718"/>
      <c r="BO97" s="718"/>
      <c r="BP97" s="718"/>
      <c r="BQ97" s="718"/>
      <c r="BR97" s="718"/>
      <c r="BS97" s="718"/>
      <c r="BT97" s="718"/>
      <c r="BU97" s="718"/>
      <c r="BV97" s="718"/>
      <c r="BW97" s="718"/>
      <c r="BX97" s="718"/>
      <c r="BY97" s="718"/>
      <c r="BZ97" s="718"/>
      <c r="CA97" s="718"/>
      <c r="CB97" s="718"/>
      <c r="CC97" s="718"/>
      <c r="CD97" s="718"/>
      <c r="CE97" s="718"/>
      <c r="CF97" s="718"/>
      <c r="CG97" s="718"/>
      <c r="CH97" s="718"/>
      <c r="CI97" s="718"/>
    </row>
    <row r="98" spans="1:87" ht="15.75" customHeight="1">
      <c r="A98" s="437"/>
      <c r="B98" s="439"/>
      <c r="C98" s="439"/>
      <c r="D98" s="437"/>
      <c r="E98" s="557"/>
      <c r="F98" s="557"/>
      <c r="G98" s="557"/>
      <c r="H98" s="557"/>
      <c r="I98" s="557"/>
      <c r="J98" s="557"/>
      <c r="K98" s="557"/>
      <c r="L98" s="557"/>
      <c r="M98" s="557"/>
      <c r="N98" s="557"/>
      <c r="O98" s="557"/>
      <c r="P98" s="557"/>
      <c r="Q98" s="557"/>
      <c r="R98" s="557"/>
      <c r="S98" s="557"/>
      <c r="T98" s="557"/>
      <c r="U98" s="557"/>
      <c r="V98" s="557"/>
      <c r="W98" s="557"/>
      <c r="X98" s="557"/>
      <c r="Y98" s="557"/>
      <c r="Z98" s="557"/>
      <c r="AA98" s="557"/>
      <c r="AB98" s="557"/>
      <c r="AC98" s="557"/>
      <c r="AD98" s="557"/>
      <c r="AE98" s="557"/>
      <c r="AF98" s="557"/>
      <c r="AG98" s="557"/>
      <c r="AH98" s="557"/>
      <c r="AI98" s="557"/>
      <c r="AJ98" s="557"/>
      <c r="AK98" s="557"/>
      <c r="AL98" s="557"/>
      <c r="AM98" s="557"/>
      <c r="AN98" s="557"/>
      <c r="AO98" s="437"/>
      <c r="AP98" s="437"/>
      <c r="AQ98" s="437"/>
      <c r="AR98" s="437"/>
      <c r="AS98" s="437"/>
      <c r="AT98" s="437"/>
      <c r="AU98" s="437"/>
      <c r="AV98" s="437"/>
      <c r="AW98" s="437"/>
      <c r="AX98" s="437"/>
      <c r="AY98" s="437"/>
      <c r="AZ98" s="437"/>
      <c r="BA98" s="437"/>
      <c r="BB98" s="437"/>
      <c r="BC98" s="437"/>
      <c r="BD98" s="437"/>
      <c r="BE98" s="437"/>
      <c r="BF98" s="437"/>
      <c r="BG98" s="437"/>
      <c r="BH98" s="437"/>
      <c r="BI98" s="437"/>
      <c r="BJ98" s="437"/>
      <c r="BK98" s="437"/>
      <c r="BL98" s="437"/>
      <c r="BM98" s="437"/>
      <c r="BN98" s="437"/>
      <c r="BO98" s="437"/>
      <c r="BP98" s="437"/>
      <c r="BQ98" s="437"/>
      <c r="BR98" s="437"/>
      <c r="BS98" s="437"/>
      <c r="BT98" s="437"/>
      <c r="BU98" s="437"/>
      <c r="BV98" s="437"/>
      <c r="BW98" s="437"/>
      <c r="BX98" s="437"/>
      <c r="BY98" s="437"/>
      <c r="BZ98" s="437"/>
      <c r="CA98" s="437"/>
      <c r="CB98" s="437"/>
      <c r="CC98" s="437"/>
      <c r="CD98" s="437"/>
      <c r="CE98" s="437"/>
      <c r="CF98" s="437"/>
      <c r="CG98" s="437"/>
      <c r="CH98" s="437"/>
      <c r="CI98" s="437"/>
    </row>
    <row r="99" spans="1:87" ht="15.75" customHeight="1">
      <c r="A99" s="437"/>
      <c r="B99" s="439"/>
      <c r="C99" s="439"/>
      <c r="D99" s="557"/>
      <c r="E99" s="557"/>
      <c r="F99" s="557"/>
      <c r="G99" s="557"/>
      <c r="H99" s="557"/>
      <c r="I99" s="557"/>
      <c r="J99" s="557"/>
      <c r="K99" s="557"/>
      <c r="L99" s="557"/>
      <c r="M99" s="557"/>
      <c r="N99" s="557"/>
      <c r="O99" s="557"/>
      <c r="P99" s="557"/>
      <c r="Q99" s="557"/>
      <c r="R99" s="557"/>
      <c r="S99" s="557"/>
      <c r="T99" s="557"/>
      <c r="U99" s="557"/>
      <c r="V99" s="557"/>
      <c r="W99" s="557"/>
      <c r="X99" s="557"/>
      <c r="Y99" s="557"/>
      <c r="Z99" s="557"/>
      <c r="AA99" s="557"/>
      <c r="AB99" s="557"/>
      <c r="AC99" s="557"/>
      <c r="AD99" s="557"/>
      <c r="AE99" s="557"/>
      <c r="AF99" s="557"/>
      <c r="AG99" s="557"/>
      <c r="AH99" s="557"/>
      <c r="AI99" s="557"/>
      <c r="AJ99" s="557"/>
      <c r="AK99" s="557"/>
      <c r="AL99" s="557"/>
      <c r="AM99" s="557"/>
      <c r="AN99" s="557"/>
      <c r="AO99" s="437"/>
      <c r="AP99" s="437"/>
      <c r="AQ99" s="437"/>
      <c r="AR99" s="437"/>
      <c r="AS99" s="437"/>
      <c r="AT99" s="437"/>
      <c r="AU99" s="437"/>
      <c r="AV99" s="437"/>
      <c r="AW99" s="437"/>
      <c r="AX99" s="437"/>
      <c r="AY99" s="437"/>
      <c r="AZ99" s="437"/>
      <c r="BA99" s="437"/>
      <c r="BB99" s="437"/>
      <c r="BC99" s="437"/>
      <c r="BD99" s="437"/>
      <c r="BE99" s="437"/>
      <c r="BF99" s="437"/>
      <c r="BG99" s="437"/>
      <c r="BH99" s="437"/>
      <c r="BI99" s="437"/>
      <c r="BJ99" s="437"/>
      <c r="BK99" s="437"/>
      <c r="BL99" s="437"/>
      <c r="BM99" s="437"/>
      <c r="BN99" s="437"/>
      <c r="BO99" s="437"/>
      <c r="BP99" s="437"/>
      <c r="BQ99" s="437"/>
      <c r="BR99" s="437"/>
      <c r="BS99" s="437"/>
      <c r="BT99" s="437"/>
      <c r="BU99" s="437"/>
      <c r="BV99" s="437"/>
      <c r="BW99" s="437"/>
      <c r="BX99" s="437"/>
      <c r="BY99" s="437"/>
      <c r="BZ99" s="437"/>
      <c r="CA99" s="437"/>
      <c r="CB99" s="437"/>
      <c r="CC99" s="437"/>
      <c r="CD99" s="437"/>
      <c r="CE99" s="437"/>
      <c r="CF99" s="437"/>
      <c r="CG99" s="437"/>
      <c r="CH99" s="437"/>
      <c r="CI99" s="437"/>
    </row>
    <row r="100" spans="1:87" ht="15.75" customHeight="1">
      <c r="A100" s="437"/>
      <c r="B100" s="439"/>
      <c r="C100" s="439"/>
      <c r="D100" s="557"/>
      <c r="E100" s="557"/>
      <c r="F100" s="557"/>
      <c r="G100" s="557"/>
      <c r="H100" s="557"/>
      <c r="I100" s="557"/>
      <c r="J100" s="557"/>
      <c r="K100" s="557"/>
      <c r="L100" s="557"/>
      <c r="M100" s="557"/>
      <c r="N100" s="557"/>
      <c r="O100" s="557"/>
      <c r="P100" s="557"/>
      <c r="Q100" s="557"/>
      <c r="R100" s="557"/>
      <c r="S100" s="557"/>
      <c r="T100" s="557"/>
      <c r="U100" s="557"/>
      <c r="V100" s="557"/>
      <c r="W100" s="557"/>
      <c r="X100" s="557"/>
      <c r="Y100" s="557"/>
      <c r="Z100" s="557"/>
      <c r="AA100" s="557"/>
      <c r="AB100" s="557"/>
      <c r="AC100" s="557"/>
      <c r="AD100" s="557"/>
      <c r="AE100" s="557"/>
      <c r="AF100" s="557"/>
      <c r="AG100" s="557"/>
      <c r="AH100" s="557"/>
      <c r="AI100" s="557"/>
      <c r="AJ100" s="557"/>
      <c r="AK100" s="557"/>
      <c r="AL100" s="557"/>
      <c r="AM100" s="557"/>
      <c r="AN100" s="557"/>
      <c r="AO100" s="437"/>
      <c r="AP100" s="437"/>
      <c r="AQ100" s="437"/>
      <c r="AR100" s="437"/>
      <c r="AS100" s="437"/>
      <c r="AT100" s="437"/>
      <c r="AU100" s="437"/>
      <c r="AV100" s="437"/>
      <c r="AW100" s="437"/>
      <c r="AX100" s="437"/>
      <c r="AY100" s="437"/>
      <c r="AZ100" s="437"/>
      <c r="BA100" s="437"/>
      <c r="BB100" s="437"/>
      <c r="BC100" s="437"/>
      <c r="BD100" s="437"/>
      <c r="BE100" s="437"/>
      <c r="BF100" s="437"/>
      <c r="BG100" s="437"/>
      <c r="BH100" s="437"/>
      <c r="BI100" s="437"/>
      <c r="BJ100" s="437"/>
      <c r="BK100" s="437"/>
      <c r="BL100" s="437"/>
      <c r="BM100" s="437"/>
      <c r="BN100" s="437"/>
      <c r="BO100" s="437"/>
      <c r="BP100" s="437"/>
      <c r="BQ100" s="437"/>
      <c r="BR100" s="437"/>
      <c r="BS100" s="437"/>
      <c r="BT100" s="437"/>
      <c r="BU100" s="437"/>
      <c r="BV100" s="437"/>
      <c r="BW100" s="437"/>
      <c r="BX100" s="437"/>
      <c r="BY100" s="437"/>
      <c r="BZ100" s="437"/>
      <c r="CA100" s="437"/>
      <c r="CB100" s="437"/>
      <c r="CC100" s="437"/>
      <c r="CD100" s="437"/>
      <c r="CE100" s="437"/>
      <c r="CF100" s="437"/>
      <c r="CG100" s="437"/>
      <c r="CH100" s="437"/>
      <c r="CI100" s="437"/>
    </row>
    <row r="101" spans="1:87" ht="15.75" customHeight="1">
      <c r="A101" s="437"/>
      <c r="B101" s="439"/>
      <c r="C101" s="439"/>
      <c r="D101" s="557"/>
      <c r="E101" s="557"/>
      <c r="F101" s="557"/>
      <c r="G101" s="557"/>
      <c r="H101" s="557"/>
      <c r="I101" s="557"/>
      <c r="J101" s="557"/>
      <c r="K101" s="557"/>
      <c r="L101" s="557"/>
      <c r="M101" s="557"/>
      <c r="N101" s="557"/>
      <c r="O101" s="557"/>
      <c r="P101" s="557"/>
      <c r="Q101" s="557"/>
      <c r="R101" s="557"/>
      <c r="S101" s="557"/>
      <c r="T101" s="557"/>
      <c r="U101" s="557"/>
      <c r="V101" s="557"/>
      <c r="W101" s="557"/>
      <c r="X101" s="557"/>
      <c r="Y101" s="557"/>
      <c r="Z101" s="557"/>
      <c r="AA101" s="557"/>
      <c r="AB101" s="557"/>
      <c r="AC101" s="557"/>
      <c r="AD101" s="557"/>
      <c r="AE101" s="557"/>
      <c r="AF101" s="557"/>
      <c r="AG101" s="557"/>
      <c r="AH101" s="557"/>
      <c r="AI101" s="557"/>
      <c r="AJ101" s="557"/>
      <c r="AK101" s="557"/>
      <c r="AL101" s="557"/>
      <c r="AM101" s="557"/>
      <c r="AN101" s="557"/>
      <c r="AO101" s="437"/>
      <c r="AP101" s="437"/>
      <c r="AQ101" s="437"/>
      <c r="AR101" s="437"/>
      <c r="AS101" s="437"/>
      <c r="AT101" s="437"/>
      <c r="AU101" s="437"/>
      <c r="AV101" s="437"/>
      <c r="AW101" s="437"/>
      <c r="AX101" s="437"/>
      <c r="AY101" s="437"/>
      <c r="AZ101" s="437"/>
      <c r="BA101" s="437"/>
      <c r="BB101" s="437"/>
      <c r="BC101" s="437"/>
      <c r="BD101" s="437"/>
      <c r="BE101" s="437"/>
      <c r="BF101" s="437"/>
      <c r="BG101" s="437"/>
      <c r="BH101" s="437"/>
      <c r="BI101" s="437"/>
      <c r="BJ101" s="437"/>
      <c r="BK101" s="437"/>
      <c r="BL101" s="437"/>
      <c r="BM101" s="437"/>
      <c r="BN101" s="437"/>
      <c r="BO101" s="437"/>
      <c r="BP101" s="437"/>
      <c r="BQ101" s="437"/>
      <c r="BR101" s="437"/>
      <c r="BS101" s="437"/>
      <c r="BT101" s="437"/>
      <c r="BU101" s="437"/>
      <c r="BV101" s="437"/>
      <c r="BW101" s="437"/>
      <c r="BX101" s="437"/>
      <c r="BY101" s="437"/>
      <c r="BZ101" s="437"/>
      <c r="CA101" s="437"/>
      <c r="CB101" s="437"/>
      <c r="CC101" s="437"/>
      <c r="CD101" s="437"/>
      <c r="CE101" s="437"/>
      <c r="CF101" s="437"/>
      <c r="CG101" s="437"/>
      <c r="CH101" s="437"/>
      <c r="CI101" s="437"/>
    </row>
    <row r="102" spans="1:87" ht="15.75" customHeight="1">
      <c r="A102" s="437"/>
      <c r="B102" s="439"/>
      <c r="C102" s="439"/>
      <c r="D102" s="557"/>
      <c r="E102" s="557"/>
      <c r="F102" s="557"/>
      <c r="G102" s="557"/>
      <c r="H102" s="557"/>
      <c r="I102" s="557"/>
      <c r="J102" s="557"/>
      <c r="K102" s="557"/>
      <c r="L102" s="557"/>
      <c r="M102" s="557"/>
      <c r="N102" s="557"/>
      <c r="O102" s="557"/>
      <c r="P102" s="557"/>
      <c r="Q102" s="557"/>
      <c r="R102" s="557"/>
      <c r="S102" s="557"/>
      <c r="T102" s="557"/>
      <c r="U102" s="557"/>
      <c r="V102" s="557"/>
      <c r="W102" s="557"/>
      <c r="X102" s="557"/>
      <c r="Y102" s="557"/>
      <c r="Z102" s="557"/>
      <c r="AA102" s="557"/>
      <c r="AB102" s="557"/>
      <c r="AC102" s="557"/>
      <c r="AD102" s="557"/>
      <c r="AE102" s="557"/>
      <c r="AF102" s="557"/>
      <c r="AG102" s="557"/>
      <c r="AH102" s="557"/>
      <c r="AI102" s="557"/>
      <c r="AJ102" s="557"/>
      <c r="AK102" s="557"/>
      <c r="AL102" s="557"/>
      <c r="AM102" s="557"/>
      <c r="AN102" s="557"/>
      <c r="AO102" s="437"/>
      <c r="AP102" s="437"/>
      <c r="AQ102" s="437"/>
      <c r="AR102" s="437"/>
      <c r="AS102" s="437"/>
      <c r="AT102" s="437"/>
      <c r="AU102" s="437"/>
      <c r="AV102" s="437"/>
      <c r="AW102" s="437"/>
      <c r="AX102" s="437"/>
      <c r="AY102" s="437"/>
      <c r="AZ102" s="437"/>
      <c r="BA102" s="437"/>
      <c r="BB102" s="437"/>
      <c r="BC102" s="437"/>
      <c r="BD102" s="437"/>
      <c r="BE102" s="437"/>
      <c r="BF102" s="437"/>
      <c r="BG102" s="437"/>
      <c r="BH102" s="437"/>
      <c r="BI102" s="437"/>
      <c r="BJ102" s="437"/>
      <c r="BK102" s="437"/>
      <c r="BL102" s="437"/>
      <c r="BM102" s="437"/>
      <c r="BN102" s="437"/>
      <c r="BO102" s="437"/>
      <c r="BP102" s="437"/>
      <c r="BQ102" s="437"/>
      <c r="BR102" s="437"/>
      <c r="BS102" s="437"/>
      <c r="BT102" s="437"/>
      <c r="BU102" s="437"/>
      <c r="BV102" s="437"/>
      <c r="BW102" s="437"/>
      <c r="BX102" s="437"/>
      <c r="BY102" s="437"/>
      <c r="BZ102" s="437"/>
      <c r="CA102" s="437"/>
      <c r="CB102" s="437"/>
      <c r="CC102" s="437"/>
      <c r="CD102" s="437"/>
      <c r="CE102" s="437"/>
      <c r="CF102" s="437"/>
      <c r="CG102" s="437"/>
      <c r="CH102" s="437"/>
      <c r="CI102" s="437"/>
    </row>
    <row r="103" spans="1:87" ht="15.75" customHeight="1">
      <c r="A103" s="437"/>
      <c r="B103" s="439"/>
      <c r="C103" s="439"/>
      <c r="D103" s="557"/>
      <c r="E103" s="557"/>
      <c r="F103" s="557"/>
      <c r="G103" s="557"/>
      <c r="H103" s="557"/>
      <c r="I103" s="557"/>
      <c r="J103" s="557"/>
      <c r="K103" s="557"/>
      <c r="L103" s="557"/>
      <c r="M103" s="557"/>
      <c r="N103" s="557"/>
      <c r="O103" s="557"/>
      <c r="P103" s="557"/>
      <c r="Q103" s="557"/>
      <c r="R103" s="557"/>
      <c r="S103" s="557"/>
      <c r="T103" s="557"/>
      <c r="U103" s="557"/>
      <c r="V103" s="557"/>
      <c r="W103" s="557"/>
      <c r="X103" s="557"/>
      <c r="Y103" s="557"/>
      <c r="Z103" s="557"/>
      <c r="AA103" s="557"/>
      <c r="AB103" s="557"/>
      <c r="AC103" s="557"/>
      <c r="AD103" s="557"/>
      <c r="AE103" s="557"/>
      <c r="AF103" s="557"/>
      <c r="AG103" s="557"/>
      <c r="AH103" s="557"/>
      <c r="AI103" s="557"/>
      <c r="AJ103" s="557"/>
      <c r="AK103" s="557"/>
      <c r="AL103" s="557"/>
      <c r="AM103" s="557"/>
      <c r="AN103" s="557"/>
      <c r="AO103" s="437"/>
      <c r="AP103" s="437"/>
      <c r="AQ103" s="437"/>
      <c r="AR103" s="437"/>
      <c r="AS103" s="437"/>
      <c r="AT103" s="437"/>
      <c r="AU103" s="437"/>
      <c r="AV103" s="437"/>
      <c r="AW103" s="437"/>
      <c r="AX103" s="437"/>
      <c r="AY103" s="437"/>
      <c r="AZ103" s="437"/>
      <c r="BA103" s="437"/>
      <c r="BB103" s="437"/>
      <c r="BC103" s="437"/>
      <c r="BD103" s="437"/>
      <c r="BE103" s="437"/>
      <c r="BF103" s="437"/>
      <c r="BG103" s="437"/>
      <c r="BH103" s="437"/>
      <c r="BI103" s="437"/>
      <c r="BJ103" s="437"/>
      <c r="BK103" s="437"/>
      <c r="BL103" s="437"/>
      <c r="BM103" s="437"/>
      <c r="BN103" s="437"/>
      <c r="BO103" s="437"/>
      <c r="BP103" s="437"/>
      <c r="BQ103" s="437"/>
      <c r="BR103" s="437"/>
      <c r="BS103" s="437"/>
      <c r="BT103" s="437"/>
      <c r="BU103" s="437"/>
      <c r="BV103" s="437"/>
      <c r="BW103" s="437"/>
      <c r="BX103" s="437"/>
      <c r="BY103" s="437"/>
      <c r="BZ103" s="437"/>
      <c r="CA103" s="437"/>
      <c r="CB103" s="437"/>
      <c r="CC103" s="437"/>
      <c r="CD103" s="437"/>
      <c r="CE103" s="437"/>
      <c r="CF103" s="437"/>
      <c r="CG103" s="437"/>
      <c r="CH103" s="437"/>
      <c r="CI103" s="437"/>
    </row>
    <row r="104" spans="1:87" ht="15.75" customHeight="1">
      <c r="A104" s="437"/>
      <c r="B104" s="439"/>
      <c r="C104" s="439"/>
      <c r="D104" s="557"/>
      <c r="E104" s="557"/>
      <c r="F104" s="557"/>
      <c r="G104" s="557"/>
      <c r="H104" s="557"/>
      <c r="I104" s="557"/>
      <c r="J104" s="557"/>
      <c r="K104" s="557"/>
      <c r="L104" s="557"/>
      <c r="M104" s="557"/>
      <c r="N104" s="557"/>
      <c r="O104" s="557"/>
      <c r="P104" s="557"/>
      <c r="Q104" s="557"/>
      <c r="R104" s="557"/>
      <c r="S104" s="557"/>
      <c r="T104" s="557"/>
      <c r="U104" s="557"/>
      <c r="V104" s="557"/>
      <c r="W104" s="557"/>
      <c r="X104" s="557"/>
      <c r="Y104" s="557"/>
      <c r="Z104" s="557"/>
      <c r="AA104" s="557"/>
      <c r="AB104" s="557"/>
      <c r="AC104" s="557"/>
      <c r="AD104" s="557"/>
      <c r="AE104" s="557"/>
      <c r="AF104" s="557"/>
      <c r="AG104" s="557"/>
      <c r="AH104" s="557"/>
      <c r="AI104" s="557"/>
      <c r="AJ104" s="557"/>
      <c r="AK104" s="557"/>
      <c r="AL104" s="557"/>
      <c r="AM104" s="557"/>
      <c r="AN104" s="557"/>
      <c r="AO104" s="437"/>
      <c r="AP104" s="437"/>
      <c r="AQ104" s="437"/>
      <c r="AR104" s="437"/>
      <c r="AS104" s="437"/>
      <c r="AT104" s="437"/>
      <c r="AU104" s="437"/>
      <c r="AV104" s="437"/>
      <c r="AW104" s="437"/>
      <c r="AX104" s="437"/>
      <c r="AY104" s="437"/>
      <c r="AZ104" s="437"/>
      <c r="BA104" s="437"/>
      <c r="BB104" s="437"/>
      <c r="BC104" s="437"/>
      <c r="BD104" s="437"/>
      <c r="BE104" s="437"/>
      <c r="BF104" s="437"/>
      <c r="BG104" s="437"/>
      <c r="BH104" s="437"/>
      <c r="BI104" s="437"/>
      <c r="BJ104" s="437"/>
      <c r="BK104" s="437"/>
      <c r="BL104" s="437"/>
      <c r="BM104" s="437"/>
      <c r="BN104" s="437"/>
      <c r="BO104" s="437"/>
      <c r="BP104" s="437"/>
      <c r="BQ104" s="437"/>
      <c r="BR104" s="437"/>
      <c r="BS104" s="437"/>
      <c r="BT104" s="437"/>
      <c r="BU104" s="437"/>
      <c r="BV104" s="437"/>
      <c r="BW104" s="437"/>
      <c r="BX104" s="437"/>
      <c r="BY104" s="437"/>
      <c r="BZ104" s="437"/>
      <c r="CA104" s="437"/>
      <c r="CB104" s="437"/>
      <c r="CC104" s="437"/>
      <c r="CD104" s="437"/>
      <c r="CE104" s="437"/>
      <c r="CF104" s="437"/>
      <c r="CG104" s="437"/>
      <c r="CH104" s="437"/>
      <c r="CI104" s="437"/>
    </row>
    <row r="105" spans="1:87" ht="15.75" customHeight="1">
      <c r="A105" s="437"/>
      <c r="B105" s="439"/>
      <c r="C105" s="439"/>
      <c r="D105" s="557"/>
      <c r="E105" s="557"/>
      <c r="F105" s="557"/>
      <c r="G105" s="557"/>
      <c r="H105" s="557"/>
      <c r="I105" s="557"/>
      <c r="J105" s="557"/>
      <c r="K105" s="557"/>
      <c r="L105" s="557"/>
      <c r="M105" s="557"/>
      <c r="N105" s="557"/>
      <c r="O105" s="557"/>
      <c r="P105" s="557"/>
      <c r="Q105" s="557"/>
      <c r="R105" s="557"/>
      <c r="S105" s="557"/>
      <c r="T105" s="557"/>
      <c r="U105" s="557"/>
      <c r="V105" s="557"/>
      <c r="W105" s="557"/>
      <c r="X105" s="557"/>
      <c r="Y105" s="557"/>
      <c r="Z105" s="557"/>
      <c r="AA105" s="557"/>
      <c r="AB105" s="557"/>
      <c r="AC105" s="557"/>
      <c r="AD105" s="557"/>
      <c r="AE105" s="557"/>
      <c r="AF105" s="557"/>
      <c r="AG105" s="557"/>
      <c r="AH105" s="557"/>
      <c r="AI105" s="557"/>
      <c r="AJ105" s="557"/>
      <c r="AK105" s="557"/>
      <c r="AL105" s="557"/>
      <c r="AM105" s="557"/>
      <c r="AN105" s="557"/>
      <c r="AO105" s="437"/>
      <c r="AP105" s="437"/>
      <c r="AQ105" s="437"/>
      <c r="AR105" s="437"/>
      <c r="AS105" s="437"/>
      <c r="AT105" s="437"/>
      <c r="AU105" s="437"/>
      <c r="AV105" s="437"/>
      <c r="AW105" s="437"/>
      <c r="AX105" s="437"/>
      <c r="AY105" s="437"/>
      <c r="AZ105" s="437"/>
      <c r="BA105" s="437"/>
      <c r="BB105" s="437"/>
      <c r="BC105" s="437"/>
      <c r="BD105" s="437"/>
      <c r="BE105" s="437"/>
      <c r="BF105" s="437"/>
      <c r="BG105" s="437"/>
      <c r="BH105" s="437"/>
      <c r="BI105" s="437"/>
      <c r="BJ105" s="437"/>
      <c r="BK105" s="437"/>
      <c r="BL105" s="437"/>
      <c r="BM105" s="437"/>
      <c r="BN105" s="437"/>
      <c r="BO105" s="437"/>
      <c r="BP105" s="437"/>
      <c r="BQ105" s="437"/>
      <c r="BR105" s="437"/>
      <c r="BS105" s="437"/>
      <c r="BT105" s="437"/>
      <c r="BU105" s="437"/>
      <c r="BV105" s="437"/>
      <c r="BW105" s="437"/>
      <c r="BX105" s="437"/>
      <c r="BY105" s="437"/>
      <c r="BZ105" s="437"/>
      <c r="CA105" s="437"/>
      <c r="CB105" s="437"/>
      <c r="CC105" s="437"/>
      <c r="CD105" s="437"/>
      <c r="CE105" s="437"/>
      <c r="CF105" s="437"/>
      <c r="CG105" s="437"/>
      <c r="CH105" s="437"/>
      <c r="CI105" s="437"/>
    </row>
    <row r="106" spans="1:87" ht="15.75" customHeight="1">
      <c r="A106" s="437"/>
      <c r="B106" s="439"/>
      <c r="C106" s="439"/>
      <c r="D106" s="557"/>
      <c r="E106" s="557"/>
      <c r="F106" s="557"/>
      <c r="G106" s="557"/>
      <c r="H106" s="557"/>
      <c r="I106" s="557"/>
      <c r="J106" s="557"/>
      <c r="K106" s="557"/>
      <c r="L106" s="557"/>
      <c r="M106" s="557"/>
      <c r="N106" s="557"/>
      <c r="O106" s="557"/>
      <c r="P106" s="557"/>
      <c r="Q106" s="557"/>
      <c r="R106" s="557"/>
      <c r="S106" s="557"/>
      <c r="T106" s="557"/>
      <c r="U106" s="557"/>
      <c r="V106" s="557"/>
      <c r="W106" s="557"/>
      <c r="X106" s="557"/>
      <c r="Y106" s="557"/>
      <c r="Z106" s="557"/>
      <c r="AA106" s="557"/>
      <c r="AB106" s="557"/>
      <c r="AC106" s="557"/>
      <c r="AD106" s="557"/>
      <c r="AE106" s="557"/>
      <c r="AF106" s="557"/>
      <c r="AG106" s="557"/>
      <c r="AH106" s="557"/>
      <c r="AI106" s="557"/>
      <c r="AJ106" s="557"/>
      <c r="AK106" s="557"/>
      <c r="AL106" s="557"/>
      <c r="AM106" s="557"/>
      <c r="AN106" s="557"/>
      <c r="AO106" s="437"/>
      <c r="AP106" s="437"/>
      <c r="AQ106" s="437"/>
      <c r="AR106" s="437"/>
      <c r="AS106" s="437"/>
      <c r="AT106" s="437"/>
      <c r="AU106" s="437"/>
      <c r="AV106" s="437"/>
      <c r="AW106" s="437"/>
      <c r="AX106" s="437"/>
      <c r="AY106" s="437"/>
      <c r="AZ106" s="437"/>
      <c r="BA106" s="437"/>
      <c r="BB106" s="437"/>
      <c r="BC106" s="437"/>
      <c r="BD106" s="437"/>
      <c r="BE106" s="437"/>
      <c r="BF106" s="437"/>
      <c r="BG106" s="437"/>
      <c r="BH106" s="437"/>
      <c r="BI106" s="437"/>
      <c r="BJ106" s="437"/>
      <c r="BK106" s="437"/>
      <c r="BL106" s="437"/>
      <c r="BM106" s="437"/>
      <c r="BN106" s="437"/>
      <c r="BO106" s="437"/>
      <c r="BP106" s="437"/>
      <c r="BQ106" s="437"/>
      <c r="BR106" s="437"/>
      <c r="BS106" s="437"/>
      <c r="BT106" s="437"/>
      <c r="BU106" s="437"/>
      <c r="BV106" s="437"/>
      <c r="BW106" s="437"/>
      <c r="BX106" s="437"/>
      <c r="BY106" s="437"/>
      <c r="BZ106" s="437"/>
      <c r="CA106" s="437"/>
      <c r="CB106" s="437"/>
      <c r="CC106" s="437"/>
      <c r="CD106" s="437"/>
      <c r="CE106" s="437"/>
      <c r="CF106" s="437"/>
      <c r="CG106" s="437"/>
      <c r="CH106" s="437"/>
      <c r="CI106" s="437"/>
    </row>
    <row r="107" spans="1:87" ht="15.75" customHeight="1">
      <c r="A107" s="437"/>
      <c r="B107" s="439"/>
      <c r="C107" s="439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557"/>
      <c r="R107" s="557"/>
      <c r="S107" s="557"/>
      <c r="T107" s="557"/>
      <c r="U107" s="557"/>
      <c r="V107" s="557"/>
      <c r="W107" s="557"/>
      <c r="X107" s="557"/>
      <c r="Y107" s="557"/>
      <c r="Z107" s="557"/>
      <c r="AA107" s="557"/>
      <c r="AB107" s="557"/>
      <c r="AC107" s="557"/>
      <c r="AD107" s="557"/>
      <c r="AE107" s="557"/>
      <c r="AF107" s="557"/>
      <c r="AG107" s="557"/>
      <c r="AH107" s="557"/>
      <c r="AI107" s="557"/>
      <c r="AJ107" s="557"/>
      <c r="AK107" s="557"/>
      <c r="AL107" s="557"/>
      <c r="AM107" s="557"/>
      <c r="AN107" s="557"/>
      <c r="AO107" s="437"/>
      <c r="AP107" s="437"/>
      <c r="AQ107" s="437"/>
      <c r="AR107" s="437"/>
      <c r="AS107" s="437"/>
      <c r="AT107" s="437"/>
      <c r="AU107" s="437"/>
      <c r="AV107" s="437"/>
      <c r="AW107" s="437"/>
      <c r="AX107" s="437"/>
      <c r="AY107" s="437"/>
      <c r="AZ107" s="437"/>
      <c r="BA107" s="437"/>
      <c r="BB107" s="437"/>
      <c r="BC107" s="437"/>
      <c r="BD107" s="437"/>
      <c r="BE107" s="437"/>
      <c r="BF107" s="437"/>
      <c r="BG107" s="437"/>
      <c r="BH107" s="437"/>
      <c r="BI107" s="437"/>
      <c r="BJ107" s="437"/>
      <c r="BK107" s="437"/>
      <c r="BL107" s="437"/>
      <c r="BM107" s="437"/>
      <c r="BN107" s="437"/>
      <c r="BO107" s="437"/>
      <c r="BP107" s="437"/>
      <c r="BQ107" s="437"/>
      <c r="BR107" s="437"/>
      <c r="BS107" s="437"/>
      <c r="BT107" s="437"/>
      <c r="BU107" s="437"/>
      <c r="BV107" s="437"/>
      <c r="BW107" s="437"/>
      <c r="BX107" s="437"/>
      <c r="BY107" s="437"/>
      <c r="BZ107" s="437"/>
      <c r="CA107" s="437"/>
      <c r="CB107" s="437"/>
      <c r="CC107" s="437"/>
      <c r="CD107" s="437"/>
      <c r="CE107" s="437"/>
      <c r="CF107" s="437"/>
      <c r="CG107" s="437"/>
      <c r="CH107" s="437"/>
      <c r="CI107" s="437"/>
    </row>
    <row r="108" spans="1:87" ht="15.75" customHeight="1">
      <c r="A108" s="437"/>
      <c r="B108" s="439"/>
      <c r="C108" s="439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557"/>
      <c r="S108" s="557"/>
      <c r="T108" s="557"/>
      <c r="U108" s="557"/>
      <c r="V108" s="557"/>
      <c r="W108" s="557"/>
      <c r="X108" s="557"/>
      <c r="Y108" s="557"/>
      <c r="Z108" s="557"/>
      <c r="AA108" s="557"/>
      <c r="AB108" s="557"/>
      <c r="AC108" s="557"/>
      <c r="AD108" s="557"/>
      <c r="AE108" s="557"/>
      <c r="AF108" s="557"/>
      <c r="AG108" s="557"/>
      <c r="AH108" s="557"/>
      <c r="AI108" s="557"/>
      <c r="AJ108" s="557"/>
      <c r="AK108" s="557"/>
      <c r="AL108" s="557"/>
      <c r="AM108" s="557"/>
      <c r="AN108" s="557"/>
      <c r="AO108" s="437"/>
      <c r="AP108" s="437"/>
      <c r="AQ108" s="437"/>
      <c r="AR108" s="437"/>
      <c r="AS108" s="437"/>
      <c r="AT108" s="437"/>
      <c r="AU108" s="437"/>
      <c r="AV108" s="437"/>
      <c r="AW108" s="437"/>
      <c r="AX108" s="437"/>
      <c r="AY108" s="437"/>
      <c r="AZ108" s="437"/>
      <c r="BA108" s="437"/>
      <c r="BB108" s="437"/>
      <c r="BC108" s="437"/>
      <c r="BD108" s="437"/>
      <c r="BE108" s="437"/>
      <c r="BF108" s="437"/>
      <c r="BG108" s="437"/>
      <c r="BH108" s="437"/>
      <c r="BI108" s="437"/>
      <c r="BJ108" s="437"/>
      <c r="BK108" s="437"/>
      <c r="BL108" s="437"/>
      <c r="BM108" s="437"/>
      <c r="BN108" s="437"/>
      <c r="BO108" s="437"/>
      <c r="BP108" s="437"/>
      <c r="BQ108" s="437"/>
      <c r="BR108" s="437"/>
      <c r="BS108" s="437"/>
      <c r="BT108" s="437"/>
      <c r="BU108" s="437"/>
      <c r="BV108" s="437"/>
      <c r="BW108" s="437"/>
      <c r="BX108" s="437"/>
      <c r="BY108" s="437"/>
      <c r="BZ108" s="437"/>
      <c r="CA108" s="437"/>
      <c r="CB108" s="437"/>
      <c r="CC108" s="437"/>
      <c r="CD108" s="437"/>
      <c r="CE108" s="437"/>
      <c r="CF108" s="437"/>
      <c r="CG108" s="437"/>
      <c r="CH108" s="437"/>
      <c r="CI108" s="437"/>
    </row>
    <row r="109" spans="1:87" ht="15.75" customHeight="1">
      <c r="A109" s="437"/>
      <c r="B109" s="439"/>
      <c r="C109" s="439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557"/>
      <c r="S109" s="557"/>
      <c r="T109" s="557"/>
      <c r="U109" s="557"/>
      <c r="V109" s="557"/>
      <c r="W109" s="557"/>
      <c r="X109" s="557"/>
      <c r="Y109" s="557"/>
      <c r="Z109" s="557"/>
      <c r="AA109" s="557"/>
      <c r="AB109" s="557"/>
      <c r="AC109" s="557"/>
      <c r="AD109" s="557"/>
      <c r="AE109" s="557"/>
      <c r="AF109" s="557"/>
      <c r="AG109" s="557"/>
      <c r="AH109" s="557"/>
      <c r="AI109" s="557"/>
      <c r="AJ109" s="557"/>
      <c r="AK109" s="557"/>
      <c r="AL109" s="557"/>
      <c r="AM109" s="557"/>
      <c r="AN109" s="557"/>
      <c r="AO109" s="437"/>
      <c r="AP109" s="437"/>
      <c r="AQ109" s="437"/>
      <c r="AR109" s="437"/>
      <c r="AS109" s="437"/>
      <c r="AT109" s="437"/>
      <c r="AU109" s="437"/>
      <c r="AV109" s="437"/>
      <c r="AW109" s="437"/>
      <c r="AX109" s="437"/>
      <c r="AY109" s="437"/>
      <c r="AZ109" s="437"/>
      <c r="BA109" s="437"/>
      <c r="BB109" s="437"/>
      <c r="BC109" s="437"/>
      <c r="BD109" s="437"/>
      <c r="BE109" s="437"/>
      <c r="BF109" s="437"/>
      <c r="BG109" s="437"/>
      <c r="BH109" s="437"/>
      <c r="BI109" s="437"/>
      <c r="BJ109" s="437"/>
      <c r="BK109" s="437"/>
      <c r="BL109" s="437"/>
      <c r="BM109" s="437"/>
      <c r="BN109" s="437"/>
      <c r="BO109" s="437"/>
      <c r="BP109" s="437"/>
      <c r="BQ109" s="437"/>
      <c r="BR109" s="437"/>
      <c r="BS109" s="437"/>
      <c r="BT109" s="437"/>
      <c r="BU109" s="437"/>
      <c r="BV109" s="437"/>
      <c r="BW109" s="437"/>
      <c r="BX109" s="437"/>
      <c r="BY109" s="437"/>
      <c r="BZ109" s="437"/>
      <c r="CA109" s="437"/>
      <c r="CB109" s="437"/>
      <c r="CC109" s="437"/>
      <c r="CD109" s="437"/>
      <c r="CE109" s="437"/>
      <c r="CF109" s="437"/>
      <c r="CG109" s="437"/>
      <c r="CH109" s="437"/>
      <c r="CI109" s="437"/>
    </row>
    <row r="110" spans="1:87" ht="15.75" customHeight="1">
      <c r="A110" s="437"/>
      <c r="B110" s="439"/>
      <c r="C110" s="439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557"/>
      <c r="S110" s="557"/>
      <c r="T110" s="557"/>
      <c r="U110" s="557"/>
      <c r="V110" s="557"/>
      <c r="W110" s="557"/>
      <c r="X110" s="557"/>
      <c r="Y110" s="557"/>
      <c r="Z110" s="557"/>
      <c r="AA110" s="557"/>
      <c r="AB110" s="557"/>
      <c r="AC110" s="557"/>
      <c r="AD110" s="557"/>
      <c r="AE110" s="557"/>
      <c r="AF110" s="557"/>
      <c r="AG110" s="557"/>
      <c r="AH110" s="557"/>
      <c r="AI110" s="557"/>
      <c r="AJ110" s="557"/>
      <c r="AK110" s="557"/>
      <c r="AL110" s="557"/>
      <c r="AM110" s="557"/>
      <c r="AN110" s="557"/>
      <c r="AO110" s="437"/>
      <c r="AP110" s="437"/>
      <c r="AQ110" s="437"/>
      <c r="AR110" s="437"/>
      <c r="AS110" s="437"/>
      <c r="AT110" s="437"/>
      <c r="AU110" s="437"/>
      <c r="AV110" s="437"/>
      <c r="AW110" s="437"/>
      <c r="AX110" s="437"/>
      <c r="AY110" s="437"/>
      <c r="AZ110" s="437"/>
      <c r="BA110" s="437"/>
      <c r="BB110" s="437"/>
      <c r="BC110" s="437"/>
      <c r="BD110" s="437"/>
      <c r="BE110" s="437"/>
      <c r="BF110" s="437"/>
      <c r="BG110" s="437"/>
      <c r="BH110" s="437"/>
      <c r="BI110" s="437"/>
      <c r="BJ110" s="437"/>
      <c r="BK110" s="437"/>
      <c r="BL110" s="437"/>
      <c r="BM110" s="437"/>
      <c r="BN110" s="437"/>
      <c r="BO110" s="437"/>
      <c r="BP110" s="437"/>
      <c r="BQ110" s="437"/>
      <c r="BR110" s="437"/>
      <c r="BS110" s="437"/>
      <c r="BT110" s="437"/>
      <c r="BU110" s="437"/>
      <c r="BV110" s="437"/>
      <c r="BW110" s="437"/>
      <c r="BX110" s="437"/>
      <c r="BY110" s="437"/>
      <c r="BZ110" s="437"/>
      <c r="CA110" s="437"/>
      <c r="CB110" s="437"/>
      <c r="CC110" s="437"/>
      <c r="CD110" s="437"/>
      <c r="CE110" s="437"/>
      <c r="CF110" s="437"/>
      <c r="CG110" s="437"/>
      <c r="CH110" s="437"/>
      <c r="CI110" s="437"/>
    </row>
    <row r="111" spans="1:87" ht="15.75" customHeight="1">
      <c r="A111" s="437"/>
      <c r="B111" s="439"/>
      <c r="C111" s="439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557"/>
      <c r="S111" s="557"/>
      <c r="T111" s="557"/>
      <c r="U111" s="557"/>
      <c r="V111" s="557"/>
      <c r="W111" s="557"/>
      <c r="X111" s="557"/>
      <c r="Y111" s="557"/>
      <c r="Z111" s="557"/>
      <c r="AA111" s="557"/>
      <c r="AB111" s="557"/>
      <c r="AC111" s="557"/>
      <c r="AD111" s="557"/>
      <c r="AE111" s="557"/>
      <c r="AF111" s="557"/>
      <c r="AG111" s="557"/>
      <c r="AH111" s="557"/>
      <c r="AI111" s="557"/>
      <c r="AJ111" s="557"/>
      <c r="AK111" s="557"/>
      <c r="AL111" s="557"/>
      <c r="AM111" s="557"/>
      <c r="AN111" s="557"/>
      <c r="AO111" s="437"/>
      <c r="AP111" s="437"/>
      <c r="AQ111" s="437"/>
      <c r="AR111" s="437"/>
      <c r="AS111" s="437"/>
      <c r="AT111" s="437"/>
      <c r="AU111" s="437"/>
      <c r="AV111" s="437"/>
      <c r="AW111" s="437"/>
      <c r="AX111" s="437"/>
      <c r="AY111" s="437"/>
      <c r="AZ111" s="437"/>
      <c r="BA111" s="437"/>
      <c r="BB111" s="437"/>
      <c r="BC111" s="437"/>
      <c r="BD111" s="437"/>
      <c r="BE111" s="437"/>
      <c r="BF111" s="437"/>
      <c r="BG111" s="437"/>
      <c r="BH111" s="437"/>
      <c r="BI111" s="437"/>
      <c r="BJ111" s="437"/>
      <c r="BK111" s="437"/>
      <c r="BL111" s="437"/>
      <c r="BM111" s="437"/>
      <c r="BN111" s="437"/>
      <c r="BO111" s="437"/>
      <c r="BP111" s="437"/>
      <c r="BQ111" s="437"/>
      <c r="BR111" s="437"/>
      <c r="BS111" s="437"/>
      <c r="BT111" s="437"/>
      <c r="BU111" s="437"/>
      <c r="BV111" s="437"/>
      <c r="BW111" s="437"/>
      <c r="BX111" s="437"/>
      <c r="BY111" s="437"/>
      <c r="BZ111" s="437"/>
      <c r="CA111" s="437"/>
      <c r="CB111" s="437"/>
      <c r="CC111" s="437"/>
      <c r="CD111" s="437"/>
      <c r="CE111" s="437"/>
      <c r="CF111" s="437"/>
      <c r="CG111" s="437"/>
      <c r="CH111" s="437"/>
      <c r="CI111" s="437"/>
    </row>
    <row r="112" spans="1:87" ht="15.75" customHeight="1">
      <c r="A112" s="437"/>
      <c r="B112" s="439"/>
      <c r="C112" s="439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557"/>
      <c r="S112" s="557"/>
      <c r="T112" s="557"/>
      <c r="U112" s="557"/>
      <c r="V112" s="557"/>
      <c r="W112" s="557"/>
      <c r="X112" s="557"/>
      <c r="Y112" s="557"/>
      <c r="Z112" s="557"/>
      <c r="AA112" s="557"/>
      <c r="AB112" s="557"/>
      <c r="AC112" s="557"/>
      <c r="AD112" s="557"/>
      <c r="AE112" s="557"/>
      <c r="AF112" s="557"/>
      <c r="AG112" s="557"/>
      <c r="AH112" s="557"/>
      <c r="AI112" s="557"/>
      <c r="AJ112" s="557"/>
      <c r="AK112" s="557"/>
      <c r="AL112" s="557"/>
      <c r="AM112" s="557"/>
      <c r="AN112" s="557"/>
      <c r="AO112" s="437"/>
      <c r="AP112" s="437"/>
      <c r="AQ112" s="437"/>
      <c r="AR112" s="437"/>
      <c r="AS112" s="437"/>
      <c r="AT112" s="437"/>
      <c r="AU112" s="437"/>
      <c r="AV112" s="437"/>
      <c r="AW112" s="437"/>
      <c r="AX112" s="437"/>
      <c r="AY112" s="437"/>
      <c r="AZ112" s="437"/>
      <c r="BA112" s="437"/>
      <c r="BB112" s="437"/>
      <c r="BC112" s="437"/>
      <c r="BD112" s="437"/>
      <c r="BE112" s="437"/>
      <c r="BF112" s="437"/>
      <c r="BG112" s="437"/>
      <c r="BH112" s="437"/>
      <c r="BI112" s="437"/>
      <c r="BJ112" s="437"/>
      <c r="BK112" s="437"/>
      <c r="BL112" s="437"/>
      <c r="BM112" s="437"/>
      <c r="BN112" s="437"/>
      <c r="BO112" s="437"/>
      <c r="BP112" s="437"/>
      <c r="BQ112" s="437"/>
      <c r="BR112" s="437"/>
      <c r="BS112" s="437"/>
      <c r="BT112" s="437"/>
      <c r="BU112" s="437"/>
      <c r="BV112" s="437"/>
      <c r="BW112" s="437"/>
      <c r="BX112" s="437"/>
      <c r="BY112" s="437"/>
      <c r="BZ112" s="437"/>
      <c r="CA112" s="437"/>
      <c r="CB112" s="437"/>
      <c r="CC112" s="437"/>
      <c r="CD112" s="437"/>
      <c r="CE112" s="437"/>
      <c r="CF112" s="437"/>
      <c r="CG112" s="437"/>
      <c r="CH112" s="437"/>
      <c r="CI112" s="437"/>
    </row>
    <row r="113" spans="1:87" ht="15.75" customHeight="1">
      <c r="A113" s="437"/>
      <c r="B113" s="439"/>
      <c r="C113" s="439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7"/>
      <c r="T113" s="557"/>
      <c r="U113" s="557"/>
      <c r="V113" s="557"/>
      <c r="W113" s="557"/>
      <c r="X113" s="557"/>
      <c r="Y113" s="557"/>
      <c r="Z113" s="557"/>
      <c r="AA113" s="557"/>
      <c r="AB113" s="557"/>
      <c r="AC113" s="557"/>
      <c r="AD113" s="557"/>
      <c r="AE113" s="557"/>
      <c r="AF113" s="557"/>
      <c r="AG113" s="557"/>
      <c r="AH113" s="557"/>
      <c r="AI113" s="557"/>
      <c r="AJ113" s="557"/>
      <c r="AK113" s="557"/>
      <c r="AL113" s="557"/>
      <c r="AM113" s="557"/>
      <c r="AN113" s="557"/>
      <c r="AO113" s="437"/>
      <c r="AP113" s="437"/>
      <c r="AQ113" s="437"/>
      <c r="AR113" s="437"/>
      <c r="AS113" s="437"/>
      <c r="AT113" s="437"/>
      <c r="AU113" s="437"/>
      <c r="AV113" s="437"/>
      <c r="AW113" s="437"/>
      <c r="AX113" s="437"/>
      <c r="AY113" s="437"/>
      <c r="AZ113" s="437"/>
      <c r="BA113" s="437"/>
      <c r="BB113" s="437"/>
      <c r="BC113" s="437"/>
      <c r="BD113" s="437"/>
      <c r="BE113" s="437"/>
      <c r="BF113" s="437"/>
      <c r="BG113" s="437"/>
      <c r="BH113" s="437"/>
      <c r="BI113" s="437"/>
      <c r="BJ113" s="437"/>
      <c r="BK113" s="437"/>
      <c r="BL113" s="437"/>
      <c r="BM113" s="437"/>
      <c r="BN113" s="437"/>
      <c r="BO113" s="437"/>
      <c r="BP113" s="437"/>
      <c r="BQ113" s="437"/>
      <c r="BR113" s="437"/>
      <c r="BS113" s="437"/>
      <c r="BT113" s="437"/>
      <c r="BU113" s="437"/>
      <c r="BV113" s="437"/>
      <c r="BW113" s="437"/>
      <c r="BX113" s="437"/>
      <c r="BY113" s="437"/>
      <c r="BZ113" s="437"/>
      <c r="CA113" s="437"/>
      <c r="CB113" s="437"/>
      <c r="CC113" s="437"/>
      <c r="CD113" s="437"/>
      <c r="CE113" s="437"/>
      <c r="CF113" s="437"/>
      <c r="CG113" s="437"/>
      <c r="CH113" s="437"/>
      <c r="CI113" s="437"/>
    </row>
    <row r="114" spans="1:87" ht="15.75" customHeight="1">
      <c r="A114" s="437"/>
      <c r="B114" s="439"/>
      <c r="C114" s="439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557"/>
      <c r="S114" s="557"/>
      <c r="T114" s="557"/>
      <c r="U114" s="557"/>
      <c r="V114" s="557"/>
      <c r="W114" s="557"/>
      <c r="X114" s="557"/>
      <c r="Y114" s="557"/>
      <c r="Z114" s="557"/>
      <c r="AA114" s="557"/>
      <c r="AB114" s="557"/>
      <c r="AC114" s="557"/>
      <c r="AD114" s="557"/>
      <c r="AE114" s="557"/>
      <c r="AF114" s="557"/>
      <c r="AG114" s="557"/>
      <c r="AH114" s="557"/>
      <c r="AI114" s="557"/>
      <c r="AJ114" s="557"/>
      <c r="AK114" s="557"/>
      <c r="AL114" s="557"/>
      <c r="AM114" s="557"/>
      <c r="AN114" s="557"/>
      <c r="AO114" s="437"/>
      <c r="AP114" s="437"/>
      <c r="AQ114" s="437"/>
      <c r="AR114" s="437"/>
      <c r="AS114" s="437"/>
      <c r="AT114" s="437"/>
      <c r="AU114" s="437"/>
      <c r="AV114" s="437"/>
      <c r="AW114" s="437"/>
      <c r="AX114" s="437"/>
      <c r="AY114" s="437"/>
      <c r="AZ114" s="437"/>
      <c r="BA114" s="437"/>
      <c r="BB114" s="437"/>
      <c r="BC114" s="437"/>
      <c r="BD114" s="437"/>
      <c r="BE114" s="437"/>
      <c r="BF114" s="437"/>
      <c r="BG114" s="437"/>
      <c r="BH114" s="437"/>
      <c r="BI114" s="437"/>
      <c r="BJ114" s="437"/>
      <c r="BK114" s="437"/>
      <c r="BL114" s="437"/>
      <c r="BM114" s="437"/>
      <c r="BN114" s="437"/>
      <c r="BO114" s="437"/>
      <c r="BP114" s="437"/>
      <c r="BQ114" s="437"/>
      <c r="BR114" s="437"/>
      <c r="BS114" s="437"/>
      <c r="BT114" s="437"/>
      <c r="BU114" s="437"/>
      <c r="BV114" s="437"/>
      <c r="BW114" s="437"/>
      <c r="BX114" s="437"/>
      <c r="BY114" s="437"/>
      <c r="BZ114" s="437"/>
      <c r="CA114" s="437"/>
      <c r="CB114" s="437"/>
      <c r="CC114" s="437"/>
      <c r="CD114" s="437"/>
      <c r="CE114" s="437"/>
      <c r="CF114" s="437"/>
      <c r="CG114" s="437"/>
      <c r="CH114" s="437"/>
      <c r="CI114" s="437"/>
    </row>
    <row r="115" spans="1:87" ht="15.75" customHeight="1">
      <c r="A115" s="437"/>
      <c r="B115" s="439"/>
      <c r="C115" s="439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557"/>
      <c r="R115" s="557"/>
      <c r="S115" s="557"/>
      <c r="T115" s="557"/>
      <c r="U115" s="557"/>
      <c r="V115" s="557"/>
      <c r="W115" s="557"/>
      <c r="X115" s="557"/>
      <c r="Y115" s="557"/>
      <c r="Z115" s="557"/>
      <c r="AA115" s="557"/>
      <c r="AB115" s="557"/>
      <c r="AC115" s="557"/>
      <c r="AD115" s="557"/>
      <c r="AE115" s="557"/>
      <c r="AF115" s="557"/>
      <c r="AG115" s="557"/>
      <c r="AH115" s="557"/>
      <c r="AI115" s="557"/>
      <c r="AJ115" s="557"/>
      <c r="AK115" s="557"/>
      <c r="AL115" s="557"/>
      <c r="AM115" s="557"/>
      <c r="AN115" s="557"/>
      <c r="AO115" s="437"/>
      <c r="AP115" s="437"/>
      <c r="AQ115" s="437"/>
      <c r="AR115" s="437"/>
      <c r="AS115" s="437"/>
      <c r="AT115" s="437"/>
      <c r="AU115" s="437"/>
      <c r="AV115" s="437"/>
      <c r="AW115" s="437"/>
      <c r="AX115" s="437"/>
      <c r="AY115" s="437"/>
      <c r="AZ115" s="437"/>
      <c r="BA115" s="437"/>
      <c r="BB115" s="437"/>
      <c r="BC115" s="437"/>
      <c r="BD115" s="437"/>
      <c r="BE115" s="437"/>
      <c r="BF115" s="437"/>
      <c r="BG115" s="437"/>
      <c r="BH115" s="437"/>
      <c r="BI115" s="437"/>
      <c r="BJ115" s="437"/>
      <c r="BK115" s="437"/>
      <c r="BL115" s="437"/>
      <c r="BM115" s="437"/>
      <c r="BN115" s="437"/>
      <c r="BO115" s="437"/>
      <c r="BP115" s="437"/>
      <c r="BQ115" s="437"/>
      <c r="BR115" s="437"/>
      <c r="BS115" s="437"/>
      <c r="BT115" s="437"/>
      <c r="BU115" s="437"/>
      <c r="BV115" s="437"/>
      <c r="BW115" s="437"/>
      <c r="BX115" s="437"/>
      <c r="BY115" s="437"/>
      <c r="BZ115" s="437"/>
      <c r="CA115" s="437"/>
      <c r="CB115" s="437"/>
      <c r="CC115" s="437"/>
      <c r="CD115" s="437"/>
      <c r="CE115" s="437"/>
      <c r="CF115" s="437"/>
      <c r="CG115" s="437"/>
      <c r="CH115" s="437"/>
      <c r="CI115" s="437"/>
    </row>
    <row r="116" spans="1:87" ht="15.75" customHeight="1">
      <c r="A116" s="437"/>
      <c r="B116" s="439"/>
      <c r="C116" s="439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557"/>
      <c r="S116" s="557"/>
      <c r="T116" s="557"/>
      <c r="U116" s="557"/>
      <c r="V116" s="557"/>
      <c r="W116" s="557"/>
      <c r="X116" s="557"/>
      <c r="Y116" s="557"/>
      <c r="Z116" s="557"/>
      <c r="AA116" s="557"/>
      <c r="AB116" s="557"/>
      <c r="AC116" s="557"/>
      <c r="AD116" s="557"/>
      <c r="AE116" s="557"/>
      <c r="AF116" s="557"/>
      <c r="AG116" s="557"/>
      <c r="AH116" s="557"/>
      <c r="AI116" s="557"/>
      <c r="AJ116" s="557"/>
      <c r="AK116" s="557"/>
      <c r="AL116" s="557"/>
      <c r="AM116" s="557"/>
      <c r="AN116" s="557"/>
      <c r="AO116" s="437"/>
      <c r="AP116" s="437"/>
      <c r="AQ116" s="437"/>
      <c r="AR116" s="437"/>
      <c r="AS116" s="437"/>
      <c r="AT116" s="437"/>
      <c r="AU116" s="437"/>
      <c r="AV116" s="437"/>
      <c r="AW116" s="437"/>
      <c r="AX116" s="437"/>
      <c r="AY116" s="437"/>
      <c r="AZ116" s="437"/>
      <c r="BA116" s="437"/>
      <c r="BB116" s="437"/>
      <c r="BC116" s="437"/>
      <c r="BD116" s="437"/>
      <c r="BE116" s="437"/>
      <c r="BF116" s="437"/>
      <c r="BG116" s="437"/>
      <c r="BH116" s="437"/>
      <c r="BI116" s="437"/>
      <c r="BJ116" s="437"/>
      <c r="BK116" s="437"/>
      <c r="BL116" s="437"/>
      <c r="BM116" s="437"/>
      <c r="BN116" s="437"/>
      <c r="BO116" s="437"/>
      <c r="BP116" s="437"/>
      <c r="BQ116" s="437"/>
      <c r="BR116" s="437"/>
      <c r="BS116" s="437"/>
      <c r="BT116" s="437"/>
      <c r="BU116" s="437"/>
      <c r="BV116" s="437"/>
      <c r="BW116" s="437"/>
      <c r="BX116" s="437"/>
      <c r="BY116" s="437"/>
      <c r="BZ116" s="437"/>
      <c r="CA116" s="437"/>
      <c r="CB116" s="437"/>
      <c r="CC116" s="437"/>
      <c r="CD116" s="437"/>
      <c r="CE116" s="437"/>
      <c r="CF116" s="437"/>
      <c r="CG116" s="437"/>
      <c r="CH116" s="437"/>
      <c r="CI116" s="437"/>
    </row>
    <row r="117" spans="1:87" ht="15.75" customHeight="1">
      <c r="A117" s="437"/>
      <c r="B117" s="439"/>
      <c r="C117" s="439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557"/>
      <c r="S117" s="557"/>
      <c r="T117" s="557"/>
      <c r="U117" s="557"/>
      <c r="V117" s="557"/>
      <c r="W117" s="557"/>
      <c r="X117" s="557"/>
      <c r="Y117" s="557"/>
      <c r="Z117" s="557"/>
      <c r="AA117" s="557"/>
      <c r="AB117" s="557"/>
      <c r="AC117" s="557"/>
      <c r="AD117" s="557"/>
      <c r="AE117" s="557"/>
      <c r="AF117" s="557"/>
      <c r="AG117" s="557"/>
      <c r="AH117" s="557"/>
      <c r="AI117" s="557"/>
      <c r="AJ117" s="557"/>
      <c r="AK117" s="557"/>
      <c r="AL117" s="557"/>
      <c r="AM117" s="557"/>
      <c r="AN117" s="557"/>
      <c r="AO117" s="437"/>
      <c r="AP117" s="437"/>
      <c r="AQ117" s="437"/>
      <c r="AR117" s="437"/>
      <c r="AS117" s="437"/>
      <c r="AT117" s="437"/>
      <c r="AU117" s="437"/>
      <c r="AV117" s="437"/>
      <c r="AW117" s="437"/>
      <c r="AX117" s="437"/>
      <c r="AY117" s="437"/>
      <c r="AZ117" s="437"/>
      <c r="BA117" s="437"/>
      <c r="BB117" s="437"/>
      <c r="BC117" s="437"/>
      <c r="BD117" s="437"/>
      <c r="BE117" s="437"/>
      <c r="BF117" s="437"/>
      <c r="BG117" s="437"/>
      <c r="BH117" s="437"/>
      <c r="BI117" s="437"/>
      <c r="BJ117" s="437"/>
      <c r="BK117" s="437"/>
      <c r="BL117" s="437"/>
      <c r="BM117" s="437"/>
      <c r="BN117" s="437"/>
      <c r="BO117" s="437"/>
      <c r="BP117" s="437"/>
      <c r="BQ117" s="437"/>
      <c r="BR117" s="437"/>
      <c r="BS117" s="437"/>
      <c r="BT117" s="437"/>
      <c r="BU117" s="437"/>
      <c r="BV117" s="437"/>
      <c r="BW117" s="437"/>
      <c r="BX117" s="437"/>
      <c r="BY117" s="437"/>
      <c r="BZ117" s="437"/>
      <c r="CA117" s="437"/>
      <c r="CB117" s="437"/>
      <c r="CC117" s="437"/>
      <c r="CD117" s="437"/>
      <c r="CE117" s="437"/>
      <c r="CF117" s="437"/>
      <c r="CG117" s="437"/>
      <c r="CH117" s="437"/>
      <c r="CI117" s="437"/>
    </row>
    <row r="118" spans="1:87" ht="15.75" customHeight="1">
      <c r="A118" s="437"/>
      <c r="B118" s="439"/>
      <c r="C118" s="439"/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557"/>
      <c r="S118" s="557"/>
      <c r="T118" s="557"/>
      <c r="U118" s="557"/>
      <c r="V118" s="557"/>
      <c r="W118" s="557"/>
      <c r="X118" s="557"/>
      <c r="Y118" s="557"/>
      <c r="Z118" s="557"/>
      <c r="AA118" s="557"/>
      <c r="AB118" s="557"/>
      <c r="AC118" s="557"/>
      <c r="AD118" s="557"/>
      <c r="AE118" s="557"/>
      <c r="AF118" s="557"/>
      <c r="AG118" s="557"/>
      <c r="AH118" s="557"/>
      <c r="AI118" s="557"/>
      <c r="AJ118" s="557"/>
      <c r="AK118" s="557"/>
      <c r="AL118" s="557"/>
      <c r="AM118" s="557"/>
      <c r="AN118" s="557"/>
      <c r="AO118" s="437"/>
      <c r="AP118" s="437"/>
      <c r="AQ118" s="437"/>
      <c r="AR118" s="437"/>
      <c r="AS118" s="437"/>
      <c r="AT118" s="437"/>
      <c r="AU118" s="437"/>
      <c r="AV118" s="437"/>
      <c r="AW118" s="437"/>
      <c r="AX118" s="437"/>
      <c r="AY118" s="437"/>
      <c r="AZ118" s="437"/>
      <c r="BA118" s="437"/>
      <c r="BB118" s="437"/>
      <c r="BC118" s="437"/>
      <c r="BD118" s="437"/>
      <c r="BE118" s="437"/>
      <c r="BF118" s="437"/>
      <c r="BG118" s="437"/>
      <c r="BH118" s="437"/>
      <c r="BI118" s="437"/>
      <c r="BJ118" s="437"/>
      <c r="BK118" s="437"/>
      <c r="BL118" s="437"/>
      <c r="BM118" s="437"/>
      <c r="BN118" s="437"/>
      <c r="BO118" s="437"/>
      <c r="BP118" s="437"/>
      <c r="BQ118" s="437"/>
      <c r="BR118" s="437"/>
      <c r="BS118" s="437"/>
      <c r="BT118" s="437"/>
      <c r="BU118" s="437"/>
      <c r="BV118" s="437"/>
      <c r="BW118" s="437"/>
      <c r="BX118" s="437"/>
      <c r="BY118" s="437"/>
      <c r="BZ118" s="437"/>
      <c r="CA118" s="437"/>
      <c r="CB118" s="437"/>
      <c r="CC118" s="437"/>
      <c r="CD118" s="437"/>
      <c r="CE118" s="437"/>
      <c r="CF118" s="437"/>
      <c r="CG118" s="437"/>
      <c r="CH118" s="437"/>
      <c r="CI118" s="437"/>
    </row>
    <row r="119" spans="1:87" ht="15.75" customHeight="1">
      <c r="A119" s="437"/>
      <c r="B119" s="439"/>
      <c r="C119" s="439"/>
      <c r="D119" s="557"/>
      <c r="E119" s="557"/>
      <c r="F119" s="557"/>
      <c r="G119" s="557"/>
      <c r="H119" s="557"/>
      <c r="I119" s="557"/>
      <c r="J119" s="557"/>
      <c r="K119" s="557"/>
      <c r="L119" s="557"/>
      <c r="M119" s="557"/>
      <c r="N119" s="557"/>
      <c r="O119" s="557"/>
      <c r="P119" s="557"/>
      <c r="Q119" s="557"/>
      <c r="R119" s="557"/>
      <c r="S119" s="557"/>
      <c r="T119" s="557"/>
      <c r="U119" s="557"/>
      <c r="V119" s="557"/>
      <c r="W119" s="557"/>
      <c r="X119" s="557"/>
      <c r="Y119" s="557"/>
      <c r="Z119" s="557"/>
      <c r="AA119" s="557"/>
      <c r="AB119" s="557"/>
      <c r="AC119" s="557"/>
      <c r="AD119" s="557"/>
      <c r="AE119" s="557"/>
      <c r="AF119" s="557"/>
      <c r="AG119" s="557"/>
      <c r="AH119" s="557"/>
      <c r="AI119" s="557"/>
      <c r="AJ119" s="557"/>
      <c r="AK119" s="557"/>
      <c r="AL119" s="557"/>
      <c r="AM119" s="557"/>
      <c r="AN119" s="557"/>
      <c r="AO119" s="437"/>
      <c r="AP119" s="437"/>
      <c r="AQ119" s="437"/>
      <c r="AR119" s="437"/>
      <c r="AS119" s="437"/>
      <c r="AT119" s="437"/>
      <c r="AU119" s="437"/>
      <c r="AV119" s="437"/>
      <c r="AW119" s="437"/>
      <c r="AX119" s="437"/>
      <c r="AY119" s="437"/>
      <c r="AZ119" s="437"/>
      <c r="BA119" s="437"/>
      <c r="BB119" s="437"/>
      <c r="BC119" s="437"/>
      <c r="BD119" s="437"/>
      <c r="BE119" s="437"/>
      <c r="BF119" s="437"/>
      <c r="BG119" s="437"/>
      <c r="BH119" s="437"/>
      <c r="BI119" s="437"/>
      <c r="BJ119" s="437"/>
      <c r="BK119" s="437"/>
      <c r="BL119" s="437"/>
      <c r="BM119" s="437"/>
      <c r="BN119" s="437"/>
      <c r="BO119" s="437"/>
      <c r="BP119" s="437"/>
      <c r="BQ119" s="437"/>
      <c r="BR119" s="437"/>
      <c r="BS119" s="437"/>
      <c r="BT119" s="437"/>
      <c r="BU119" s="437"/>
      <c r="BV119" s="437"/>
      <c r="BW119" s="437"/>
      <c r="BX119" s="437"/>
      <c r="BY119" s="437"/>
      <c r="BZ119" s="437"/>
      <c r="CA119" s="437"/>
      <c r="CB119" s="437"/>
      <c r="CC119" s="437"/>
      <c r="CD119" s="437"/>
      <c r="CE119" s="437"/>
      <c r="CF119" s="437"/>
      <c r="CG119" s="437"/>
      <c r="CH119" s="437"/>
      <c r="CI119" s="437"/>
    </row>
    <row r="120" spans="1:87" ht="15.75" customHeight="1">
      <c r="A120" s="437"/>
      <c r="B120" s="439"/>
      <c r="C120" s="439"/>
      <c r="D120" s="557"/>
      <c r="E120" s="557"/>
      <c r="F120" s="557"/>
      <c r="G120" s="557"/>
      <c r="H120" s="557"/>
      <c r="I120" s="557"/>
      <c r="J120" s="557"/>
      <c r="K120" s="557"/>
      <c r="L120" s="557"/>
      <c r="M120" s="557"/>
      <c r="N120" s="557"/>
      <c r="O120" s="557"/>
      <c r="P120" s="557"/>
      <c r="Q120" s="557"/>
      <c r="R120" s="557"/>
      <c r="S120" s="557"/>
      <c r="T120" s="557"/>
      <c r="U120" s="557"/>
      <c r="V120" s="557"/>
      <c r="W120" s="557"/>
      <c r="X120" s="557"/>
      <c r="Y120" s="557"/>
      <c r="Z120" s="557"/>
      <c r="AA120" s="557"/>
      <c r="AB120" s="557"/>
      <c r="AC120" s="557"/>
      <c r="AD120" s="557"/>
      <c r="AE120" s="557"/>
      <c r="AF120" s="557"/>
      <c r="AG120" s="557"/>
      <c r="AH120" s="557"/>
      <c r="AI120" s="557"/>
      <c r="AJ120" s="557"/>
      <c r="AK120" s="557"/>
      <c r="AL120" s="557"/>
      <c r="AM120" s="557"/>
      <c r="AN120" s="557"/>
      <c r="AO120" s="437"/>
      <c r="AP120" s="437"/>
      <c r="AQ120" s="437"/>
      <c r="AR120" s="437"/>
      <c r="AS120" s="437"/>
      <c r="AT120" s="437"/>
      <c r="AU120" s="437"/>
      <c r="AV120" s="437"/>
      <c r="AW120" s="437"/>
      <c r="AX120" s="437"/>
      <c r="AY120" s="437"/>
      <c r="AZ120" s="437"/>
      <c r="BA120" s="437"/>
      <c r="BB120" s="437"/>
      <c r="BC120" s="437"/>
      <c r="BD120" s="437"/>
      <c r="BE120" s="437"/>
      <c r="BF120" s="437"/>
      <c r="BG120" s="437"/>
      <c r="BH120" s="437"/>
      <c r="BI120" s="437"/>
      <c r="BJ120" s="437"/>
      <c r="BK120" s="437"/>
      <c r="BL120" s="437"/>
      <c r="BM120" s="437"/>
      <c r="BN120" s="437"/>
      <c r="BO120" s="437"/>
      <c r="BP120" s="437"/>
      <c r="BQ120" s="437"/>
      <c r="BR120" s="437"/>
      <c r="BS120" s="437"/>
      <c r="BT120" s="437"/>
      <c r="BU120" s="437"/>
      <c r="BV120" s="437"/>
      <c r="BW120" s="437"/>
      <c r="BX120" s="437"/>
      <c r="BY120" s="437"/>
      <c r="BZ120" s="437"/>
      <c r="CA120" s="437"/>
      <c r="CB120" s="437"/>
      <c r="CC120" s="437"/>
      <c r="CD120" s="437"/>
      <c r="CE120" s="437"/>
      <c r="CF120" s="437"/>
      <c r="CG120" s="437"/>
      <c r="CH120" s="437"/>
      <c r="CI120" s="437"/>
    </row>
    <row r="121" spans="1:87" ht="15.75" customHeight="1">
      <c r="A121" s="437"/>
      <c r="B121" s="439"/>
      <c r="C121" s="439"/>
      <c r="D121" s="557"/>
      <c r="E121" s="557"/>
      <c r="F121" s="557"/>
      <c r="G121" s="557"/>
      <c r="H121" s="557"/>
      <c r="I121" s="557"/>
      <c r="J121" s="557"/>
      <c r="K121" s="557"/>
      <c r="L121" s="557"/>
      <c r="M121" s="557"/>
      <c r="N121" s="557"/>
      <c r="O121" s="557"/>
      <c r="P121" s="557"/>
      <c r="Q121" s="557"/>
      <c r="R121" s="557"/>
      <c r="S121" s="557"/>
      <c r="T121" s="557"/>
      <c r="U121" s="557"/>
      <c r="V121" s="557"/>
      <c r="W121" s="557"/>
      <c r="X121" s="557"/>
      <c r="Y121" s="557"/>
      <c r="Z121" s="557"/>
      <c r="AA121" s="557"/>
      <c r="AB121" s="557"/>
      <c r="AC121" s="557"/>
      <c r="AD121" s="557"/>
      <c r="AE121" s="557"/>
      <c r="AF121" s="557"/>
      <c r="AG121" s="557"/>
      <c r="AH121" s="557"/>
      <c r="AI121" s="557"/>
      <c r="AJ121" s="557"/>
      <c r="AK121" s="557"/>
      <c r="AL121" s="557"/>
      <c r="AM121" s="557"/>
      <c r="AN121" s="557"/>
      <c r="AO121" s="437"/>
      <c r="AP121" s="437"/>
      <c r="AQ121" s="437"/>
      <c r="AR121" s="437"/>
      <c r="AS121" s="437"/>
      <c r="AT121" s="437"/>
      <c r="AU121" s="437"/>
      <c r="AV121" s="437"/>
      <c r="AW121" s="437"/>
      <c r="AX121" s="437"/>
      <c r="AY121" s="437"/>
      <c r="AZ121" s="437"/>
      <c r="BA121" s="437"/>
      <c r="BB121" s="437"/>
      <c r="BC121" s="437"/>
      <c r="BD121" s="437"/>
      <c r="BE121" s="437"/>
      <c r="BF121" s="437"/>
      <c r="BG121" s="437"/>
      <c r="BH121" s="437"/>
      <c r="BI121" s="437"/>
      <c r="BJ121" s="437"/>
      <c r="BK121" s="437"/>
      <c r="BL121" s="437"/>
      <c r="BM121" s="437"/>
      <c r="BN121" s="437"/>
      <c r="BO121" s="437"/>
      <c r="BP121" s="437"/>
      <c r="BQ121" s="437"/>
      <c r="BR121" s="437"/>
      <c r="BS121" s="437"/>
      <c r="BT121" s="437"/>
      <c r="BU121" s="437"/>
      <c r="BV121" s="437"/>
      <c r="BW121" s="437"/>
      <c r="BX121" s="437"/>
      <c r="BY121" s="437"/>
      <c r="BZ121" s="437"/>
      <c r="CA121" s="437"/>
      <c r="CB121" s="437"/>
      <c r="CC121" s="437"/>
      <c r="CD121" s="437"/>
      <c r="CE121" s="437"/>
      <c r="CF121" s="437"/>
      <c r="CG121" s="437"/>
      <c r="CH121" s="437"/>
      <c r="CI121" s="437"/>
    </row>
    <row r="122" spans="1:87" ht="15.75" customHeight="1">
      <c r="A122" s="437"/>
      <c r="B122" s="439"/>
      <c r="C122" s="439"/>
      <c r="D122" s="557"/>
      <c r="E122" s="557"/>
      <c r="F122" s="557"/>
      <c r="G122" s="557"/>
      <c r="H122" s="557"/>
      <c r="I122" s="557"/>
      <c r="J122" s="557"/>
      <c r="K122" s="557"/>
      <c r="L122" s="557"/>
      <c r="M122" s="557"/>
      <c r="N122" s="557"/>
      <c r="O122" s="557"/>
      <c r="P122" s="557"/>
      <c r="Q122" s="557"/>
      <c r="R122" s="557"/>
      <c r="S122" s="557"/>
      <c r="T122" s="557"/>
      <c r="U122" s="557"/>
      <c r="V122" s="557"/>
      <c r="W122" s="557"/>
      <c r="X122" s="557"/>
      <c r="Y122" s="557"/>
      <c r="Z122" s="557"/>
      <c r="AA122" s="557"/>
      <c r="AB122" s="557"/>
      <c r="AC122" s="557"/>
      <c r="AD122" s="557"/>
      <c r="AE122" s="557"/>
      <c r="AF122" s="557"/>
      <c r="AG122" s="557"/>
      <c r="AH122" s="557"/>
      <c r="AI122" s="557"/>
      <c r="AJ122" s="557"/>
      <c r="AK122" s="557"/>
      <c r="AL122" s="557"/>
      <c r="AM122" s="557"/>
      <c r="AN122" s="557"/>
      <c r="AO122" s="437"/>
      <c r="AP122" s="437"/>
      <c r="AQ122" s="437"/>
      <c r="AR122" s="437"/>
      <c r="AS122" s="437"/>
      <c r="AT122" s="437"/>
      <c r="AU122" s="437"/>
      <c r="AV122" s="437"/>
      <c r="AW122" s="437"/>
      <c r="AX122" s="437"/>
      <c r="AY122" s="437"/>
      <c r="AZ122" s="437"/>
      <c r="BA122" s="437"/>
      <c r="BB122" s="437"/>
      <c r="BC122" s="437"/>
      <c r="BD122" s="437"/>
      <c r="BE122" s="437"/>
      <c r="BF122" s="437"/>
      <c r="BG122" s="437"/>
      <c r="BH122" s="437"/>
      <c r="BI122" s="437"/>
      <c r="BJ122" s="437"/>
      <c r="BK122" s="437"/>
      <c r="BL122" s="437"/>
      <c r="BM122" s="437"/>
      <c r="BN122" s="437"/>
      <c r="BO122" s="437"/>
      <c r="BP122" s="437"/>
      <c r="BQ122" s="437"/>
      <c r="BR122" s="437"/>
      <c r="BS122" s="437"/>
      <c r="BT122" s="437"/>
      <c r="BU122" s="437"/>
      <c r="BV122" s="437"/>
      <c r="BW122" s="437"/>
      <c r="BX122" s="437"/>
      <c r="BY122" s="437"/>
      <c r="BZ122" s="437"/>
      <c r="CA122" s="437"/>
      <c r="CB122" s="437"/>
      <c r="CC122" s="437"/>
      <c r="CD122" s="437"/>
      <c r="CE122" s="437"/>
      <c r="CF122" s="437"/>
      <c r="CG122" s="437"/>
      <c r="CH122" s="437"/>
      <c r="CI122" s="437"/>
    </row>
    <row r="123" spans="1:87" ht="15.75" customHeight="1">
      <c r="A123" s="437"/>
      <c r="B123" s="439"/>
      <c r="C123" s="439"/>
      <c r="D123" s="557"/>
      <c r="E123" s="557"/>
      <c r="F123" s="557"/>
      <c r="G123" s="557"/>
      <c r="H123" s="557"/>
      <c r="I123" s="557"/>
      <c r="J123" s="557"/>
      <c r="K123" s="557"/>
      <c r="L123" s="557"/>
      <c r="M123" s="557"/>
      <c r="N123" s="557"/>
      <c r="O123" s="557"/>
      <c r="P123" s="557"/>
      <c r="Q123" s="557"/>
      <c r="R123" s="557"/>
      <c r="S123" s="557"/>
      <c r="T123" s="557"/>
      <c r="U123" s="557"/>
      <c r="V123" s="557"/>
      <c r="W123" s="557"/>
      <c r="X123" s="557"/>
      <c r="Y123" s="557"/>
      <c r="Z123" s="557"/>
      <c r="AA123" s="557"/>
      <c r="AB123" s="557"/>
      <c r="AC123" s="557"/>
      <c r="AD123" s="557"/>
      <c r="AE123" s="557"/>
      <c r="AF123" s="557"/>
      <c r="AG123" s="557"/>
      <c r="AH123" s="557"/>
      <c r="AI123" s="557"/>
      <c r="AJ123" s="557"/>
      <c r="AK123" s="557"/>
      <c r="AL123" s="557"/>
      <c r="AM123" s="557"/>
      <c r="AN123" s="557"/>
      <c r="AO123" s="437"/>
      <c r="AP123" s="437"/>
      <c r="AQ123" s="437"/>
      <c r="AR123" s="437"/>
      <c r="AS123" s="437"/>
      <c r="AT123" s="437"/>
      <c r="AU123" s="437"/>
      <c r="AV123" s="437"/>
      <c r="AW123" s="437"/>
      <c r="AX123" s="437"/>
      <c r="AY123" s="437"/>
      <c r="AZ123" s="437"/>
      <c r="BA123" s="437"/>
      <c r="BB123" s="437"/>
      <c r="BC123" s="437"/>
      <c r="BD123" s="437"/>
      <c r="BE123" s="437"/>
      <c r="BF123" s="437"/>
      <c r="BG123" s="437"/>
      <c r="BH123" s="437"/>
      <c r="BI123" s="437"/>
      <c r="BJ123" s="437"/>
      <c r="BK123" s="437"/>
      <c r="BL123" s="437"/>
      <c r="BM123" s="437"/>
      <c r="BN123" s="437"/>
      <c r="BO123" s="437"/>
      <c r="BP123" s="437"/>
      <c r="BQ123" s="437"/>
      <c r="BR123" s="437"/>
      <c r="BS123" s="437"/>
      <c r="BT123" s="437"/>
      <c r="BU123" s="437"/>
      <c r="BV123" s="437"/>
      <c r="BW123" s="437"/>
      <c r="BX123" s="437"/>
      <c r="BY123" s="437"/>
      <c r="BZ123" s="437"/>
      <c r="CA123" s="437"/>
      <c r="CB123" s="437"/>
      <c r="CC123" s="437"/>
      <c r="CD123" s="437"/>
      <c r="CE123" s="437"/>
      <c r="CF123" s="437"/>
      <c r="CG123" s="437"/>
      <c r="CH123" s="437"/>
      <c r="CI123" s="437"/>
    </row>
    <row r="124" spans="1:87" ht="15.75" customHeight="1">
      <c r="A124" s="437"/>
      <c r="B124" s="439"/>
      <c r="C124" s="439"/>
      <c r="D124" s="557"/>
      <c r="E124" s="557"/>
      <c r="F124" s="557"/>
      <c r="G124" s="557"/>
      <c r="H124" s="557"/>
      <c r="I124" s="557"/>
      <c r="J124" s="557"/>
      <c r="K124" s="557"/>
      <c r="L124" s="557"/>
      <c r="M124" s="557"/>
      <c r="N124" s="557"/>
      <c r="O124" s="557"/>
      <c r="P124" s="557"/>
      <c r="Q124" s="557"/>
      <c r="R124" s="557"/>
      <c r="S124" s="557"/>
      <c r="T124" s="557"/>
      <c r="U124" s="557"/>
      <c r="V124" s="557"/>
      <c r="W124" s="557"/>
      <c r="X124" s="557"/>
      <c r="Y124" s="557"/>
      <c r="Z124" s="557"/>
      <c r="AA124" s="557"/>
      <c r="AB124" s="557"/>
      <c r="AC124" s="557"/>
      <c r="AD124" s="557"/>
      <c r="AE124" s="557"/>
      <c r="AF124" s="557"/>
      <c r="AG124" s="557"/>
      <c r="AH124" s="557"/>
      <c r="AI124" s="557"/>
      <c r="AJ124" s="557"/>
      <c r="AK124" s="557"/>
      <c r="AL124" s="557"/>
      <c r="AM124" s="557"/>
      <c r="AN124" s="557"/>
      <c r="AO124" s="437"/>
      <c r="AP124" s="437"/>
      <c r="AQ124" s="437"/>
      <c r="AR124" s="437"/>
      <c r="AS124" s="437"/>
      <c r="AT124" s="437"/>
      <c r="AU124" s="437"/>
      <c r="AV124" s="437"/>
      <c r="AW124" s="437"/>
      <c r="AX124" s="437"/>
      <c r="AY124" s="437"/>
      <c r="AZ124" s="437"/>
      <c r="BA124" s="437"/>
      <c r="BB124" s="437"/>
      <c r="BC124" s="437"/>
      <c r="BD124" s="437"/>
      <c r="BE124" s="437"/>
      <c r="BF124" s="437"/>
      <c r="BG124" s="437"/>
      <c r="BH124" s="437"/>
      <c r="BI124" s="437"/>
      <c r="BJ124" s="437"/>
      <c r="BK124" s="437"/>
      <c r="BL124" s="437"/>
      <c r="BM124" s="437"/>
      <c r="BN124" s="437"/>
      <c r="BO124" s="437"/>
      <c r="BP124" s="437"/>
      <c r="BQ124" s="437"/>
      <c r="BR124" s="437"/>
      <c r="BS124" s="437"/>
      <c r="BT124" s="437"/>
      <c r="BU124" s="437"/>
      <c r="BV124" s="437"/>
      <c r="BW124" s="437"/>
      <c r="BX124" s="437"/>
      <c r="BY124" s="437"/>
      <c r="BZ124" s="437"/>
      <c r="CA124" s="437"/>
      <c r="CB124" s="437"/>
      <c r="CC124" s="437"/>
      <c r="CD124" s="437"/>
      <c r="CE124" s="437"/>
      <c r="CF124" s="437"/>
      <c r="CG124" s="437"/>
      <c r="CH124" s="437"/>
      <c r="CI124" s="437"/>
    </row>
    <row r="125" spans="1:87" ht="15.75" customHeight="1">
      <c r="A125" s="437"/>
      <c r="B125" s="439"/>
      <c r="C125" s="439"/>
      <c r="D125" s="557"/>
      <c r="E125" s="557"/>
      <c r="F125" s="557"/>
      <c r="G125" s="557"/>
      <c r="H125" s="557"/>
      <c r="I125" s="557"/>
      <c r="J125" s="557"/>
      <c r="K125" s="557"/>
      <c r="L125" s="557"/>
      <c r="M125" s="557"/>
      <c r="N125" s="557"/>
      <c r="O125" s="557"/>
      <c r="P125" s="557"/>
      <c r="Q125" s="557"/>
      <c r="R125" s="557"/>
      <c r="S125" s="557"/>
      <c r="T125" s="557"/>
      <c r="U125" s="557"/>
      <c r="V125" s="557"/>
      <c r="W125" s="557"/>
      <c r="X125" s="557"/>
      <c r="Y125" s="557"/>
      <c r="Z125" s="557"/>
      <c r="AA125" s="557"/>
      <c r="AB125" s="557"/>
      <c r="AC125" s="557"/>
      <c r="AD125" s="557"/>
      <c r="AE125" s="557"/>
      <c r="AF125" s="557"/>
      <c r="AG125" s="557"/>
      <c r="AH125" s="557"/>
      <c r="AI125" s="557"/>
      <c r="AJ125" s="557"/>
      <c r="AK125" s="557"/>
      <c r="AL125" s="557"/>
      <c r="AM125" s="557"/>
      <c r="AN125" s="557"/>
      <c r="AO125" s="437"/>
      <c r="AP125" s="437"/>
      <c r="AQ125" s="437"/>
      <c r="AR125" s="437"/>
      <c r="AS125" s="437"/>
      <c r="AT125" s="437"/>
      <c r="AU125" s="437"/>
      <c r="AV125" s="437"/>
      <c r="AW125" s="437"/>
      <c r="AX125" s="437"/>
      <c r="AY125" s="437"/>
      <c r="AZ125" s="437"/>
      <c r="BA125" s="437"/>
      <c r="BB125" s="437"/>
      <c r="BC125" s="437"/>
      <c r="BD125" s="437"/>
      <c r="BE125" s="437"/>
      <c r="BF125" s="437"/>
      <c r="BG125" s="437"/>
      <c r="BH125" s="437"/>
      <c r="BI125" s="437"/>
      <c r="BJ125" s="437"/>
      <c r="BK125" s="437"/>
      <c r="BL125" s="437"/>
      <c r="BM125" s="437"/>
      <c r="BN125" s="437"/>
      <c r="BO125" s="437"/>
      <c r="BP125" s="437"/>
      <c r="BQ125" s="437"/>
      <c r="BR125" s="437"/>
      <c r="BS125" s="437"/>
      <c r="BT125" s="437"/>
      <c r="BU125" s="437"/>
      <c r="BV125" s="437"/>
      <c r="BW125" s="437"/>
      <c r="BX125" s="437"/>
      <c r="BY125" s="437"/>
      <c r="BZ125" s="437"/>
      <c r="CA125" s="437"/>
      <c r="CB125" s="437"/>
      <c r="CC125" s="437"/>
      <c r="CD125" s="437"/>
      <c r="CE125" s="437"/>
      <c r="CF125" s="437"/>
      <c r="CG125" s="437"/>
      <c r="CH125" s="437"/>
      <c r="CI125" s="437"/>
    </row>
    <row r="126" spans="1:87" ht="15.75" customHeight="1">
      <c r="A126" s="437"/>
      <c r="B126" s="439"/>
      <c r="C126" s="439"/>
      <c r="D126" s="557"/>
      <c r="E126" s="557"/>
      <c r="F126" s="557"/>
      <c r="G126" s="557"/>
      <c r="H126" s="557"/>
      <c r="I126" s="557"/>
      <c r="J126" s="557"/>
      <c r="K126" s="557"/>
      <c r="L126" s="557"/>
      <c r="M126" s="557"/>
      <c r="N126" s="557"/>
      <c r="O126" s="557"/>
      <c r="P126" s="557"/>
      <c r="Q126" s="557"/>
      <c r="R126" s="557"/>
      <c r="S126" s="557"/>
      <c r="T126" s="557"/>
      <c r="U126" s="557"/>
      <c r="V126" s="557"/>
      <c r="W126" s="557"/>
      <c r="X126" s="557"/>
      <c r="Y126" s="557"/>
      <c r="Z126" s="557"/>
      <c r="AA126" s="557"/>
      <c r="AB126" s="557"/>
      <c r="AC126" s="557"/>
      <c r="AD126" s="557"/>
      <c r="AE126" s="557"/>
      <c r="AF126" s="557"/>
      <c r="AG126" s="557"/>
      <c r="AH126" s="557"/>
      <c r="AI126" s="557"/>
      <c r="AJ126" s="557"/>
      <c r="AK126" s="557"/>
      <c r="AL126" s="557"/>
      <c r="AM126" s="557"/>
      <c r="AN126" s="557"/>
      <c r="AO126" s="437"/>
      <c r="AP126" s="437"/>
      <c r="AQ126" s="437"/>
      <c r="AR126" s="437"/>
      <c r="AS126" s="437"/>
      <c r="AT126" s="437"/>
      <c r="AU126" s="437"/>
      <c r="AV126" s="437"/>
      <c r="AW126" s="437"/>
      <c r="AX126" s="437"/>
      <c r="AY126" s="437"/>
      <c r="AZ126" s="437"/>
      <c r="BA126" s="437"/>
      <c r="BB126" s="437"/>
      <c r="BC126" s="437"/>
      <c r="BD126" s="437"/>
      <c r="BE126" s="437"/>
      <c r="BF126" s="437"/>
      <c r="BG126" s="437"/>
      <c r="BH126" s="437"/>
      <c r="BI126" s="437"/>
      <c r="BJ126" s="437"/>
      <c r="BK126" s="437"/>
      <c r="BL126" s="437"/>
      <c r="BM126" s="437"/>
      <c r="BN126" s="437"/>
      <c r="BO126" s="437"/>
      <c r="BP126" s="437"/>
      <c r="BQ126" s="437"/>
      <c r="BR126" s="437"/>
      <c r="BS126" s="437"/>
      <c r="BT126" s="437"/>
      <c r="BU126" s="437"/>
      <c r="BV126" s="437"/>
      <c r="BW126" s="437"/>
      <c r="BX126" s="437"/>
      <c r="BY126" s="437"/>
      <c r="BZ126" s="437"/>
      <c r="CA126" s="437"/>
      <c r="CB126" s="437"/>
      <c r="CC126" s="437"/>
      <c r="CD126" s="437"/>
      <c r="CE126" s="437"/>
      <c r="CF126" s="437"/>
      <c r="CG126" s="437"/>
      <c r="CH126" s="437"/>
      <c r="CI126" s="437"/>
    </row>
    <row r="127" spans="1:87" ht="15.75" customHeight="1">
      <c r="A127" s="437"/>
      <c r="B127" s="439"/>
      <c r="C127" s="439"/>
      <c r="D127" s="557"/>
      <c r="E127" s="557"/>
      <c r="F127" s="557"/>
      <c r="G127" s="557"/>
      <c r="H127" s="557"/>
      <c r="I127" s="557"/>
      <c r="J127" s="557"/>
      <c r="K127" s="557"/>
      <c r="L127" s="557"/>
      <c r="M127" s="557"/>
      <c r="N127" s="557"/>
      <c r="O127" s="557"/>
      <c r="P127" s="557"/>
      <c r="Q127" s="557"/>
      <c r="R127" s="557"/>
      <c r="S127" s="557"/>
      <c r="T127" s="557"/>
      <c r="U127" s="557"/>
      <c r="V127" s="557"/>
      <c r="W127" s="557"/>
      <c r="X127" s="557"/>
      <c r="Y127" s="557"/>
      <c r="Z127" s="557"/>
      <c r="AA127" s="557"/>
      <c r="AB127" s="557"/>
      <c r="AC127" s="557"/>
      <c r="AD127" s="557"/>
      <c r="AE127" s="557"/>
      <c r="AF127" s="557"/>
      <c r="AG127" s="557"/>
      <c r="AH127" s="557"/>
      <c r="AI127" s="557"/>
      <c r="AJ127" s="557"/>
      <c r="AK127" s="557"/>
      <c r="AL127" s="557"/>
      <c r="AM127" s="557"/>
      <c r="AN127" s="557"/>
      <c r="AO127" s="437"/>
      <c r="AP127" s="437"/>
      <c r="AQ127" s="437"/>
      <c r="AR127" s="437"/>
      <c r="AS127" s="437"/>
      <c r="AT127" s="437"/>
      <c r="AU127" s="437"/>
      <c r="AV127" s="437"/>
      <c r="AW127" s="437"/>
      <c r="AX127" s="437"/>
      <c r="AY127" s="437"/>
      <c r="AZ127" s="437"/>
      <c r="BA127" s="437"/>
      <c r="BB127" s="437"/>
      <c r="BC127" s="437"/>
      <c r="BD127" s="437"/>
      <c r="BE127" s="437"/>
      <c r="BF127" s="437"/>
      <c r="BG127" s="437"/>
      <c r="BH127" s="437"/>
      <c r="BI127" s="437"/>
      <c r="BJ127" s="437"/>
      <c r="BK127" s="437"/>
      <c r="BL127" s="437"/>
      <c r="BM127" s="437"/>
      <c r="BN127" s="437"/>
      <c r="BO127" s="437"/>
      <c r="BP127" s="437"/>
      <c r="BQ127" s="437"/>
      <c r="BR127" s="437"/>
      <c r="BS127" s="437"/>
      <c r="BT127" s="437"/>
      <c r="BU127" s="437"/>
      <c r="BV127" s="437"/>
      <c r="BW127" s="437"/>
      <c r="BX127" s="437"/>
      <c r="BY127" s="437"/>
      <c r="BZ127" s="437"/>
      <c r="CA127" s="437"/>
      <c r="CB127" s="437"/>
      <c r="CC127" s="437"/>
      <c r="CD127" s="437"/>
      <c r="CE127" s="437"/>
      <c r="CF127" s="437"/>
      <c r="CG127" s="437"/>
      <c r="CH127" s="437"/>
      <c r="CI127" s="437"/>
    </row>
    <row r="128" spans="1:87" ht="15.75" customHeight="1">
      <c r="A128" s="437"/>
      <c r="B128" s="439"/>
      <c r="C128" s="439"/>
      <c r="D128" s="557"/>
      <c r="E128" s="557"/>
      <c r="F128" s="557"/>
      <c r="G128" s="557"/>
      <c r="H128" s="557"/>
      <c r="I128" s="557"/>
      <c r="J128" s="557"/>
      <c r="K128" s="557"/>
      <c r="L128" s="557"/>
      <c r="M128" s="557"/>
      <c r="N128" s="557"/>
      <c r="O128" s="557"/>
      <c r="P128" s="557"/>
      <c r="Q128" s="557"/>
      <c r="R128" s="557"/>
      <c r="S128" s="557"/>
      <c r="T128" s="557"/>
      <c r="U128" s="557"/>
      <c r="V128" s="557"/>
      <c r="W128" s="557"/>
      <c r="X128" s="557"/>
      <c r="Y128" s="557"/>
      <c r="Z128" s="557"/>
      <c r="AA128" s="557"/>
      <c r="AB128" s="557"/>
      <c r="AC128" s="557"/>
      <c r="AD128" s="557"/>
      <c r="AE128" s="557"/>
      <c r="AF128" s="557"/>
      <c r="AG128" s="557"/>
      <c r="AH128" s="557"/>
      <c r="AI128" s="557"/>
      <c r="AJ128" s="557"/>
      <c r="AK128" s="557"/>
      <c r="AL128" s="557"/>
      <c r="AM128" s="557"/>
      <c r="AN128" s="557"/>
      <c r="AO128" s="437"/>
      <c r="AP128" s="437"/>
      <c r="AQ128" s="437"/>
      <c r="AR128" s="437"/>
      <c r="AS128" s="437"/>
      <c r="AT128" s="437"/>
      <c r="AU128" s="437"/>
      <c r="AV128" s="437"/>
      <c r="AW128" s="437"/>
      <c r="AX128" s="437"/>
      <c r="AY128" s="437"/>
      <c r="AZ128" s="437"/>
      <c r="BA128" s="437"/>
      <c r="BB128" s="437"/>
      <c r="BC128" s="437"/>
      <c r="BD128" s="437"/>
      <c r="BE128" s="437"/>
      <c r="BF128" s="437"/>
      <c r="BG128" s="437"/>
      <c r="BH128" s="437"/>
      <c r="BI128" s="437"/>
      <c r="BJ128" s="437"/>
      <c r="BK128" s="437"/>
      <c r="BL128" s="437"/>
      <c r="BM128" s="437"/>
      <c r="BN128" s="437"/>
      <c r="BO128" s="437"/>
      <c r="BP128" s="437"/>
      <c r="BQ128" s="437"/>
      <c r="BR128" s="437"/>
      <c r="BS128" s="437"/>
      <c r="BT128" s="437"/>
      <c r="BU128" s="437"/>
      <c r="BV128" s="437"/>
      <c r="BW128" s="437"/>
      <c r="BX128" s="437"/>
      <c r="BY128" s="437"/>
      <c r="BZ128" s="437"/>
      <c r="CA128" s="437"/>
      <c r="CB128" s="437"/>
      <c r="CC128" s="437"/>
      <c r="CD128" s="437"/>
      <c r="CE128" s="437"/>
      <c r="CF128" s="437"/>
      <c r="CG128" s="437"/>
      <c r="CH128" s="437"/>
      <c r="CI128" s="437"/>
    </row>
    <row r="129" spans="1:87" ht="15.75" customHeight="1">
      <c r="A129" s="437"/>
      <c r="B129" s="439"/>
      <c r="C129" s="439"/>
      <c r="D129" s="557"/>
      <c r="E129" s="557"/>
      <c r="F129" s="557"/>
      <c r="G129" s="557"/>
      <c r="H129" s="557"/>
      <c r="I129" s="557"/>
      <c r="J129" s="557"/>
      <c r="K129" s="557"/>
      <c r="L129" s="557"/>
      <c r="M129" s="557"/>
      <c r="N129" s="557"/>
      <c r="O129" s="557"/>
      <c r="P129" s="557"/>
      <c r="Q129" s="557"/>
      <c r="R129" s="557"/>
      <c r="S129" s="557"/>
      <c r="T129" s="557"/>
      <c r="U129" s="557"/>
      <c r="V129" s="557"/>
      <c r="W129" s="557"/>
      <c r="X129" s="557"/>
      <c r="Y129" s="557"/>
      <c r="Z129" s="557"/>
      <c r="AA129" s="557"/>
      <c r="AB129" s="557"/>
      <c r="AC129" s="557"/>
      <c r="AD129" s="557"/>
      <c r="AE129" s="557"/>
      <c r="AF129" s="557"/>
      <c r="AG129" s="557"/>
      <c r="AH129" s="557"/>
      <c r="AI129" s="557"/>
      <c r="AJ129" s="557"/>
      <c r="AK129" s="557"/>
      <c r="AL129" s="557"/>
      <c r="AM129" s="557"/>
      <c r="AN129" s="557"/>
      <c r="AO129" s="437"/>
      <c r="AP129" s="437"/>
      <c r="AQ129" s="437"/>
      <c r="AR129" s="437"/>
      <c r="AS129" s="437"/>
      <c r="AT129" s="437"/>
      <c r="AU129" s="437"/>
      <c r="AV129" s="437"/>
      <c r="AW129" s="437"/>
      <c r="AX129" s="437"/>
      <c r="AY129" s="437"/>
      <c r="AZ129" s="437"/>
      <c r="BA129" s="437"/>
      <c r="BB129" s="437"/>
      <c r="BC129" s="437"/>
      <c r="BD129" s="437"/>
      <c r="BE129" s="437"/>
      <c r="BF129" s="437"/>
      <c r="BG129" s="437"/>
      <c r="BH129" s="437"/>
      <c r="BI129" s="437"/>
      <c r="BJ129" s="437"/>
      <c r="BK129" s="437"/>
      <c r="BL129" s="437"/>
      <c r="BM129" s="437"/>
      <c r="BN129" s="437"/>
      <c r="BO129" s="437"/>
      <c r="BP129" s="437"/>
      <c r="BQ129" s="437"/>
      <c r="BR129" s="437"/>
      <c r="BS129" s="437"/>
      <c r="BT129" s="437"/>
      <c r="BU129" s="437"/>
      <c r="BV129" s="437"/>
      <c r="BW129" s="437"/>
      <c r="BX129" s="437"/>
      <c r="BY129" s="437"/>
      <c r="BZ129" s="437"/>
      <c r="CA129" s="437"/>
      <c r="CB129" s="437"/>
      <c r="CC129" s="437"/>
      <c r="CD129" s="437"/>
      <c r="CE129" s="437"/>
      <c r="CF129" s="437"/>
      <c r="CG129" s="437"/>
      <c r="CH129" s="437"/>
      <c r="CI129" s="437"/>
    </row>
    <row r="130" spans="1:87" ht="15.75" customHeight="1">
      <c r="A130" s="437"/>
      <c r="B130" s="439"/>
      <c r="C130" s="439"/>
      <c r="D130" s="557"/>
      <c r="E130" s="557"/>
      <c r="F130" s="557"/>
      <c r="G130" s="557"/>
      <c r="H130" s="557"/>
      <c r="I130" s="557"/>
      <c r="J130" s="557"/>
      <c r="K130" s="557"/>
      <c r="L130" s="557"/>
      <c r="M130" s="557"/>
      <c r="N130" s="557"/>
      <c r="O130" s="557"/>
      <c r="P130" s="557"/>
      <c r="Q130" s="557"/>
      <c r="R130" s="557"/>
      <c r="S130" s="557"/>
      <c r="T130" s="557"/>
      <c r="U130" s="557"/>
      <c r="V130" s="557"/>
      <c r="W130" s="557"/>
      <c r="X130" s="557"/>
      <c r="Y130" s="557"/>
      <c r="Z130" s="557"/>
      <c r="AA130" s="557"/>
      <c r="AB130" s="557"/>
      <c r="AC130" s="557"/>
      <c r="AD130" s="557"/>
      <c r="AE130" s="557"/>
      <c r="AF130" s="557"/>
      <c r="AG130" s="557"/>
      <c r="AH130" s="557"/>
      <c r="AI130" s="557"/>
      <c r="AJ130" s="557"/>
      <c r="AK130" s="557"/>
      <c r="AL130" s="557"/>
      <c r="AM130" s="557"/>
      <c r="AN130" s="557"/>
      <c r="AO130" s="437"/>
      <c r="AP130" s="437"/>
      <c r="AQ130" s="437"/>
      <c r="AR130" s="437"/>
      <c r="AS130" s="437"/>
      <c r="AT130" s="437"/>
      <c r="AU130" s="437"/>
      <c r="AV130" s="437"/>
      <c r="AW130" s="437"/>
      <c r="AX130" s="437"/>
      <c r="AY130" s="437"/>
      <c r="AZ130" s="437"/>
      <c r="BA130" s="437"/>
      <c r="BB130" s="437"/>
      <c r="BC130" s="437"/>
      <c r="BD130" s="437"/>
      <c r="BE130" s="437"/>
      <c r="BF130" s="437"/>
      <c r="BG130" s="437"/>
      <c r="BH130" s="437"/>
      <c r="BI130" s="437"/>
      <c r="BJ130" s="437"/>
      <c r="BK130" s="437"/>
      <c r="BL130" s="437"/>
      <c r="BM130" s="437"/>
      <c r="BN130" s="437"/>
      <c r="BO130" s="437"/>
      <c r="BP130" s="437"/>
      <c r="BQ130" s="437"/>
      <c r="BR130" s="437"/>
      <c r="BS130" s="437"/>
      <c r="BT130" s="437"/>
      <c r="BU130" s="437"/>
      <c r="BV130" s="437"/>
      <c r="BW130" s="437"/>
      <c r="BX130" s="437"/>
      <c r="BY130" s="437"/>
      <c r="BZ130" s="437"/>
      <c r="CA130" s="437"/>
      <c r="CB130" s="437"/>
      <c r="CC130" s="437"/>
      <c r="CD130" s="437"/>
      <c r="CE130" s="437"/>
      <c r="CF130" s="437"/>
      <c r="CG130" s="437"/>
      <c r="CH130" s="437"/>
      <c r="CI130" s="437"/>
    </row>
    <row r="131" spans="1:87" ht="15.75" customHeight="1">
      <c r="A131" s="437"/>
      <c r="B131" s="439"/>
      <c r="C131" s="439"/>
      <c r="D131" s="557"/>
      <c r="E131" s="557"/>
      <c r="F131" s="557"/>
      <c r="G131" s="557"/>
      <c r="H131" s="557"/>
      <c r="I131" s="557"/>
      <c r="J131" s="557"/>
      <c r="K131" s="557"/>
      <c r="L131" s="557"/>
      <c r="M131" s="557"/>
      <c r="N131" s="557"/>
      <c r="O131" s="557"/>
      <c r="P131" s="557"/>
      <c r="Q131" s="557"/>
      <c r="R131" s="557"/>
      <c r="S131" s="557"/>
      <c r="T131" s="557"/>
      <c r="U131" s="557"/>
      <c r="V131" s="557"/>
      <c r="W131" s="557"/>
      <c r="X131" s="557"/>
      <c r="Y131" s="557"/>
      <c r="Z131" s="557"/>
      <c r="AA131" s="557"/>
      <c r="AB131" s="557"/>
      <c r="AC131" s="557"/>
      <c r="AD131" s="557"/>
      <c r="AE131" s="557"/>
      <c r="AF131" s="557"/>
      <c r="AG131" s="557"/>
      <c r="AH131" s="557"/>
      <c r="AI131" s="557"/>
      <c r="AJ131" s="557"/>
      <c r="AK131" s="557"/>
      <c r="AL131" s="557"/>
      <c r="AM131" s="557"/>
      <c r="AN131" s="557"/>
      <c r="AO131" s="437"/>
      <c r="AP131" s="437"/>
      <c r="AQ131" s="437"/>
      <c r="AR131" s="437"/>
      <c r="AS131" s="437"/>
      <c r="AT131" s="437"/>
      <c r="AU131" s="437"/>
      <c r="AV131" s="437"/>
      <c r="AW131" s="437"/>
      <c r="AX131" s="437"/>
      <c r="AY131" s="437"/>
      <c r="AZ131" s="437"/>
      <c r="BA131" s="437"/>
      <c r="BB131" s="437"/>
      <c r="BC131" s="437"/>
      <c r="BD131" s="437"/>
      <c r="BE131" s="437"/>
      <c r="BF131" s="437"/>
      <c r="BG131" s="437"/>
      <c r="BH131" s="437"/>
      <c r="BI131" s="437"/>
      <c r="BJ131" s="437"/>
      <c r="BK131" s="437"/>
      <c r="BL131" s="437"/>
      <c r="BM131" s="437"/>
      <c r="BN131" s="437"/>
      <c r="BO131" s="437"/>
      <c r="BP131" s="437"/>
      <c r="BQ131" s="437"/>
      <c r="BR131" s="437"/>
      <c r="BS131" s="437"/>
      <c r="BT131" s="437"/>
      <c r="BU131" s="437"/>
      <c r="BV131" s="437"/>
      <c r="BW131" s="437"/>
      <c r="BX131" s="437"/>
      <c r="BY131" s="437"/>
      <c r="BZ131" s="437"/>
      <c r="CA131" s="437"/>
      <c r="CB131" s="437"/>
      <c r="CC131" s="437"/>
      <c r="CD131" s="437"/>
      <c r="CE131" s="437"/>
      <c r="CF131" s="437"/>
      <c r="CG131" s="437"/>
      <c r="CH131" s="437"/>
      <c r="CI131" s="437"/>
    </row>
    <row r="132" spans="1:87" ht="15.75" customHeight="1">
      <c r="A132" s="691"/>
      <c r="B132" s="697"/>
      <c r="C132" s="697"/>
      <c r="D132" s="734"/>
      <c r="E132" s="734"/>
      <c r="F132" s="734"/>
      <c r="G132" s="734"/>
      <c r="H132" s="734"/>
      <c r="I132" s="734"/>
      <c r="J132" s="734"/>
      <c r="K132" s="734"/>
      <c r="L132" s="734"/>
      <c r="M132" s="734"/>
      <c r="N132" s="734"/>
      <c r="O132" s="734"/>
      <c r="P132" s="734"/>
      <c r="Q132" s="734"/>
      <c r="R132" s="734"/>
      <c r="S132" s="734"/>
      <c r="T132" s="734"/>
      <c r="U132" s="734"/>
      <c r="V132" s="734"/>
      <c r="W132" s="734"/>
      <c r="X132" s="734"/>
      <c r="Y132" s="734"/>
      <c r="Z132" s="734"/>
      <c r="AA132" s="734"/>
      <c r="AB132" s="734"/>
      <c r="AC132" s="734"/>
      <c r="AD132" s="734"/>
      <c r="AE132" s="734"/>
      <c r="AF132" s="734"/>
      <c r="AG132" s="734"/>
      <c r="AH132" s="734"/>
      <c r="AI132" s="734"/>
      <c r="AJ132" s="734"/>
      <c r="AK132" s="734"/>
      <c r="AL132" s="734"/>
      <c r="AM132" s="734"/>
      <c r="AN132" s="734"/>
      <c r="AO132" s="691"/>
      <c r="AP132" s="691"/>
      <c r="AQ132" s="691"/>
      <c r="AR132" s="691"/>
      <c r="AS132" s="691"/>
      <c r="AT132" s="691"/>
      <c r="AU132" s="691"/>
      <c r="AV132" s="691"/>
      <c r="AW132" s="691"/>
      <c r="AX132" s="691"/>
      <c r="AY132" s="691"/>
      <c r="AZ132" s="691"/>
      <c r="BA132" s="691"/>
      <c r="BB132" s="691"/>
      <c r="BC132" s="691"/>
      <c r="BD132" s="691"/>
      <c r="BE132" s="691"/>
      <c r="BF132" s="691"/>
      <c r="BG132" s="691"/>
      <c r="BH132" s="691"/>
      <c r="BI132" s="691"/>
      <c r="BJ132" s="691"/>
      <c r="BK132" s="691"/>
      <c r="BL132" s="691"/>
      <c r="BM132" s="691"/>
      <c r="BN132" s="691"/>
      <c r="BO132" s="691"/>
      <c r="BP132" s="691"/>
      <c r="BQ132" s="691"/>
      <c r="BR132" s="691"/>
      <c r="BS132" s="691"/>
      <c r="BT132" s="691"/>
      <c r="BU132" s="691"/>
      <c r="BV132" s="691"/>
      <c r="BW132" s="691"/>
      <c r="BX132" s="691"/>
      <c r="BY132" s="691"/>
      <c r="BZ132" s="691"/>
      <c r="CA132" s="691"/>
      <c r="CB132" s="691"/>
      <c r="CC132" s="691"/>
      <c r="CD132" s="691"/>
      <c r="CE132" s="691"/>
      <c r="CF132" s="691"/>
      <c r="CG132" s="691"/>
      <c r="CH132" s="691"/>
      <c r="CI132" s="691"/>
    </row>
    <row r="133" spans="1:87" ht="15.75" customHeight="1">
      <c r="A133" s="691"/>
      <c r="B133" s="697"/>
      <c r="C133" s="697"/>
      <c r="D133" s="734"/>
      <c r="E133" s="734"/>
      <c r="F133" s="734"/>
      <c r="G133" s="734"/>
      <c r="H133" s="734"/>
      <c r="I133" s="734"/>
      <c r="J133" s="734"/>
      <c r="K133" s="734"/>
      <c r="L133" s="734"/>
      <c r="M133" s="734"/>
      <c r="N133" s="734"/>
      <c r="O133" s="734"/>
      <c r="P133" s="734"/>
      <c r="Q133" s="734"/>
      <c r="R133" s="734"/>
      <c r="S133" s="734"/>
      <c r="T133" s="734"/>
      <c r="U133" s="734"/>
      <c r="V133" s="734"/>
      <c r="W133" s="734"/>
      <c r="X133" s="734"/>
      <c r="Y133" s="734"/>
      <c r="Z133" s="734"/>
      <c r="AA133" s="734"/>
      <c r="AB133" s="734"/>
      <c r="AC133" s="734"/>
      <c r="AD133" s="734"/>
      <c r="AE133" s="734"/>
      <c r="AF133" s="734"/>
      <c r="AG133" s="734"/>
      <c r="AH133" s="734"/>
      <c r="AI133" s="734"/>
      <c r="AJ133" s="734"/>
      <c r="AK133" s="734"/>
      <c r="AL133" s="734"/>
      <c r="AM133" s="734"/>
      <c r="AN133" s="734"/>
      <c r="AO133" s="691"/>
      <c r="AP133" s="691"/>
      <c r="AQ133" s="691"/>
      <c r="AR133" s="691"/>
      <c r="AS133" s="691"/>
      <c r="AT133" s="691"/>
      <c r="AU133" s="691"/>
      <c r="AV133" s="691"/>
      <c r="AW133" s="691"/>
      <c r="AX133" s="691"/>
      <c r="AY133" s="691"/>
      <c r="AZ133" s="691"/>
      <c r="BA133" s="691"/>
      <c r="BB133" s="691"/>
      <c r="BC133" s="691"/>
      <c r="BD133" s="691"/>
      <c r="BE133" s="691"/>
      <c r="BF133" s="691"/>
      <c r="BG133" s="691"/>
      <c r="BH133" s="691"/>
      <c r="BI133" s="691"/>
      <c r="BJ133" s="691"/>
      <c r="BK133" s="691"/>
      <c r="BL133" s="691"/>
      <c r="BM133" s="691"/>
      <c r="BN133" s="691"/>
      <c r="BO133" s="691"/>
      <c r="BP133" s="691"/>
      <c r="BQ133" s="691"/>
      <c r="BR133" s="691"/>
      <c r="BS133" s="691"/>
      <c r="BT133" s="691"/>
      <c r="BU133" s="691"/>
      <c r="BV133" s="691"/>
      <c r="BW133" s="691"/>
      <c r="BX133" s="691"/>
      <c r="BY133" s="691"/>
      <c r="BZ133" s="691"/>
      <c r="CA133" s="691"/>
      <c r="CB133" s="691"/>
      <c r="CC133" s="691"/>
      <c r="CD133" s="691"/>
      <c r="CE133" s="691"/>
      <c r="CF133" s="691"/>
      <c r="CG133" s="691"/>
      <c r="CH133" s="691"/>
      <c r="CI133" s="691"/>
    </row>
    <row r="134" spans="1:87" ht="15.75" customHeight="1">
      <c r="A134" s="691"/>
      <c r="B134" s="697"/>
      <c r="C134" s="697"/>
      <c r="D134" s="734"/>
      <c r="E134" s="734"/>
      <c r="F134" s="734"/>
      <c r="G134" s="734"/>
      <c r="H134" s="734"/>
      <c r="I134" s="734"/>
      <c r="J134" s="734"/>
      <c r="K134" s="734"/>
      <c r="L134" s="734"/>
      <c r="M134" s="734"/>
      <c r="N134" s="734"/>
      <c r="O134" s="734"/>
      <c r="P134" s="734"/>
      <c r="Q134" s="734"/>
      <c r="R134" s="734"/>
      <c r="S134" s="734"/>
      <c r="T134" s="734"/>
      <c r="U134" s="734"/>
      <c r="V134" s="734"/>
      <c r="W134" s="734"/>
      <c r="X134" s="734"/>
      <c r="Y134" s="734"/>
      <c r="Z134" s="734"/>
      <c r="AA134" s="734"/>
      <c r="AB134" s="734"/>
      <c r="AC134" s="734"/>
      <c r="AD134" s="734"/>
      <c r="AE134" s="734"/>
      <c r="AF134" s="734"/>
      <c r="AG134" s="734"/>
      <c r="AH134" s="734"/>
      <c r="AI134" s="734"/>
      <c r="AJ134" s="734"/>
      <c r="AK134" s="734"/>
      <c r="AL134" s="734"/>
      <c r="AM134" s="734"/>
      <c r="AN134" s="734"/>
      <c r="AO134" s="691"/>
      <c r="AP134" s="691"/>
      <c r="AQ134" s="691"/>
      <c r="AR134" s="691"/>
      <c r="AS134" s="691"/>
      <c r="AT134" s="691"/>
      <c r="AU134" s="691"/>
      <c r="AV134" s="691"/>
      <c r="AW134" s="691"/>
      <c r="AX134" s="691"/>
      <c r="AY134" s="691"/>
      <c r="AZ134" s="691"/>
      <c r="BA134" s="691"/>
      <c r="BB134" s="691"/>
      <c r="BC134" s="691"/>
      <c r="BD134" s="691"/>
      <c r="BE134" s="691"/>
      <c r="BF134" s="691"/>
      <c r="BG134" s="691"/>
      <c r="BH134" s="691"/>
      <c r="BI134" s="691"/>
      <c r="BJ134" s="691"/>
      <c r="BK134" s="691"/>
      <c r="BL134" s="691"/>
      <c r="BM134" s="691"/>
      <c r="BN134" s="691"/>
      <c r="BO134" s="691"/>
      <c r="BP134" s="691"/>
      <c r="BQ134" s="691"/>
      <c r="BR134" s="691"/>
      <c r="BS134" s="691"/>
      <c r="BT134" s="691"/>
      <c r="BU134" s="691"/>
      <c r="BV134" s="691"/>
      <c r="BW134" s="691"/>
      <c r="BX134" s="691"/>
      <c r="BY134" s="691"/>
      <c r="BZ134" s="691"/>
      <c r="CA134" s="691"/>
      <c r="CB134" s="691"/>
      <c r="CC134" s="691"/>
      <c r="CD134" s="691"/>
      <c r="CE134" s="691"/>
      <c r="CF134" s="691"/>
      <c r="CG134" s="691"/>
      <c r="CH134" s="691"/>
      <c r="CI134" s="691"/>
    </row>
    <row r="135" spans="1:87" ht="15.75" customHeight="1">
      <c r="A135" s="691"/>
      <c r="B135" s="697"/>
      <c r="C135" s="697"/>
      <c r="D135" s="734"/>
      <c r="E135" s="734"/>
      <c r="F135" s="734"/>
      <c r="G135" s="734"/>
      <c r="H135" s="734"/>
      <c r="I135" s="734"/>
      <c r="J135" s="734"/>
      <c r="K135" s="734"/>
      <c r="L135" s="734"/>
      <c r="M135" s="734"/>
      <c r="N135" s="734"/>
      <c r="O135" s="734"/>
      <c r="P135" s="734"/>
      <c r="Q135" s="734"/>
      <c r="R135" s="734"/>
      <c r="S135" s="734"/>
      <c r="T135" s="734"/>
      <c r="U135" s="734"/>
      <c r="V135" s="734"/>
      <c r="W135" s="734"/>
      <c r="X135" s="734"/>
      <c r="Y135" s="734"/>
      <c r="Z135" s="734"/>
      <c r="AA135" s="734"/>
      <c r="AB135" s="734"/>
      <c r="AC135" s="734"/>
      <c r="AD135" s="734"/>
      <c r="AE135" s="734"/>
      <c r="AF135" s="734"/>
      <c r="AG135" s="734"/>
      <c r="AH135" s="734"/>
      <c r="AI135" s="734"/>
      <c r="AJ135" s="734"/>
      <c r="AK135" s="734"/>
      <c r="AL135" s="734"/>
      <c r="AM135" s="734"/>
      <c r="AN135" s="734"/>
      <c r="AO135" s="691"/>
      <c r="AP135" s="691"/>
      <c r="AQ135" s="691"/>
      <c r="AR135" s="691"/>
      <c r="AS135" s="691"/>
      <c r="AT135" s="691"/>
      <c r="AU135" s="691"/>
      <c r="AV135" s="691"/>
      <c r="AW135" s="691"/>
      <c r="AX135" s="691"/>
      <c r="AY135" s="691"/>
      <c r="AZ135" s="691"/>
      <c r="BA135" s="691"/>
      <c r="BB135" s="691"/>
      <c r="BC135" s="691"/>
      <c r="BD135" s="691"/>
      <c r="BE135" s="691"/>
      <c r="BF135" s="691"/>
      <c r="BG135" s="691"/>
      <c r="BH135" s="691"/>
      <c r="BI135" s="691"/>
      <c r="BJ135" s="691"/>
      <c r="BK135" s="691"/>
      <c r="BL135" s="691"/>
      <c r="BM135" s="691"/>
      <c r="BN135" s="691"/>
      <c r="BO135" s="691"/>
      <c r="BP135" s="691"/>
      <c r="BQ135" s="691"/>
      <c r="BR135" s="691"/>
      <c r="BS135" s="691"/>
      <c r="BT135" s="691"/>
      <c r="BU135" s="691"/>
      <c r="BV135" s="691"/>
      <c r="BW135" s="691"/>
      <c r="BX135" s="691"/>
      <c r="BY135" s="691"/>
      <c r="BZ135" s="691"/>
      <c r="CA135" s="691"/>
      <c r="CB135" s="691"/>
      <c r="CC135" s="691"/>
      <c r="CD135" s="691"/>
      <c r="CE135" s="691"/>
      <c r="CF135" s="691"/>
      <c r="CG135" s="691"/>
      <c r="CH135" s="691"/>
      <c r="CI135" s="691"/>
    </row>
    <row r="136" spans="1:87" ht="15.75" customHeight="1">
      <c r="A136" s="691"/>
      <c r="B136" s="697"/>
      <c r="C136" s="697"/>
      <c r="D136" s="734"/>
      <c r="E136" s="734"/>
      <c r="F136" s="734"/>
      <c r="G136" s="734"/>
      <c r="H136" s="734"/>
      <c r="I136" s="734"/>
      <c r="J136" s="734"/>
      <c r="K136" s="734"/>
      <c r="L136" s="734"/>
      <c r="M136" s="734"/>
      <c r="N136" s="734"/>
      <c r="O136" s="734"/>
      <c r="P136" s="734"/>
      <c r="Q136" s="734"/>
      <c r="R136" s="734"/>
      <c r="S136" s="734"/>
      <c r="T136" s="734"/>
      <c r="U136" s="734"/>
      <c r="V136" s="734"/>
      <c r="W136" s="734"/>
      <c r="X136" s="734"/>
      <c r="Y136" s="734"/>
      <c r="Z136" s="734"/>
      <c r="AA136" s="734"/>
      <c r="AB136" s="734"/>
      <c r="AC136" s="734"/>
      <c r="AD136" s="734"/>
      <c r="AE136" s="734"/>
      <c r="AF136" s="734"/>
      <c r="AG136" s="734"/>
      <c r="AH136" s="734"/>
      <c r="AI136" s="734"/>
      <c r="AJ136" s="734"/>
      <c r="AK136" s="734"/>
      <c r="AL136" s="734"/>
      <c r="AM136" s="734"/>
      <c r="AN136" s="734"/>
      <c r="AO136" s="691"/>
      <c r="AP136" s="691"/>
      <c r="AQ136" s="691"/>
      <c r="AR136" s="691"/>
      <c r="AS136" s="691"/>
      <c r="AT136" s="691"/>
      <c r="AU136" s="691"/>
      <c r="AV136" s="691"/>
      <c r="AW136" s="691"/>
      <c r="AX136" s="691"/>
      <c r="AY136" s="691"/>
      <c r="AZ136" s="691"/>
      <c r="BA136" s="691"/>
      <c r="BB136" s="691"/>
      <c r="BC136" s="691"/>
      <c r="BD136" s="691"/>
      <c r="BE136" s="691"/>
      <c r="BF136" s="691"/>
      <c r="BG136" s="691"/>
      <c r="BH136" s="691"/>
      <c r="BI136" s="691"/>
      <c r="BJ136" s="691"/>
      <c r="BK136" s="691"/>
      <c r="BL136" s="691"/>
      <c r="BM136" s="691"/>
      <c r="BN136" s="691"/>
      <c r="BO136" s="691"/>
      <c r="BP136" s="691"/>
      <c r="BQ136" s="691"/>
      <c r="BR136" s="691"/>
      <c r="BS136" s="691"/>
      <c r="BT136" s="691"/>
      <c r="BU136" s="691"/>
      <c r="BV136" s="691"/>
      <c r="BW136" s="691"/>
      <c r="BX136" s="691"/>
      <c r="BY136" s="691"/>
      <c r="BZ136" s="691"/>
      <c r="CA136" s="691"/>
      <c r="CB136" s="691"/>
      <c r="CC136" s="691"/>
      <c r="CD136" s="691"/>
      <c r="CE136" s="691"/>
      <c r="CF136" s="691"/>
      <c r="CG136" s="691"/>
      <c r="CH136" s="691"/>
      <c r="CI136" s="691"/>
    </row>
    <row r="137" spans="1:87" ht="15.75" customHeight="1">
      <c r="A137" s="691"/>
      <c r="B137" s="697"/>
      <c r="C137" s="697"/>
      <c r="D137" s="734"/>
      <c r="E137" s="734"/>
      <c r="F137" s="734"/>
      <c r="G137" s="734"/>
      <c r="H137" s="734"/>
      <c r="I137" s="734"/>
      <c r="J137" s="734"/>
      <c r="K137" s="734"/>
      <c r="L137" s="734"/>
      <c r="M137" s="734"/>
      <c r="N137" s="734"/>
      <c r="O137" s="734"/>
      <c r="P137" s="734"/>
      <c r="Q137" s="734"/>
      <c r="R137" s="734"/>
      <c r="S137" s="734"/>
      <c r="T137" s="734"/>
      <c r="U137" s="734"/>
      <c r="V137" s="734"/>
      <c r="W137" s="734"/>
      <c r="X137" s="734"/>
      <c r="Y137" s="734"/>
      <c r="Z137" s="734"/>
      <c r="AA137" s="734"/>
      <c r="AB137" s="734"/>
      <c r="AC137" s="734"/>
      <c r="AD137" s="734"/>
      <c r="AE137" s="734"/>
      <c r="AF137" s="734"/>
      <c r="AG137" s="734"/>
      <c r="AH137" s="734"/>
      <c r="AI137" s="734"/>
      <c r="AJ137" s="734"/>
      <c r="AK137" s="734"/>
      <c r="AL137" s="734"/>
      <c r="AM137" s="734"/>
      <c r="AN137" s="734"/>
      <c r="AO137" s="691"/>
      <c r="AP137" s="691"/>
      <c r="AQ137" s="691"/>
      <c r="AR137" s="691"/>
      <c r="AS137" s="691"/>
      <c r="AT137" s="691"/>
      <c r="AU137" s="691"/>
      <c r="AV137" s="691"/>
      <c r="AW137" s="691"/>
      <c r="AX137" s="691"/>
      <c r="AY137" s="691"/>
      <c r="AZ137" s="691"/>
      <c r="BA137" s="691"/>
      <c r="BB137" s="691"/>
      <c r="BC137" s="691"/>
      <c r="BD137" s="691"/>
      <c r="BE137" s="691"/>
      <c r="BF137" s="691"/>
      <c r="BG137" s="691"/>
      <c r="BH137" s="691"/>
      <c r="BI137" s="691"/>
      <c r="BJ137" s="691"/>
      <c r="BK137" s="691"/>
      <c r="BL137" s="691"/>
      <c r="BM137" s="691"/>
      <c r="BN137" s="691"/>
      <c r="BO137" s="691"/>
      <c r="BP137" s="691"/>
      <c r="BQ137" s="691"/>
      <c r="BR137" s="691"/>
      <c r="BS137" s="691"/>
      <c r="BT137" s="691"/>
      <c r="BU137" s="691"/>
      <c r="BV137" s="691"/>
      <c r="BW137" s="691"/>
      <c r="BX137" s="691"/>
      <c r="BY137" s="691"/>
      <c r="BZ137" s="691"/>
      <c r="CA137" s="691"/>
      <c r="CB137" s="691"/>
      <c r="CC137" s="691"/>
      <c r="CD137" s="691"/>
      <c r="CE137" s="691"/>
      <c r="CF137" s="691"/>
      <c r="CG137" s="691"/>
      <c r="CH137" s="691"/>
      <c r="CI137" s="691"/>
    </row>
    <row r="138" spans="1:87" ht="15.75" customHeight="1">
      <c r="A138" s="691"/>
      <c r="B138" s="697"/>
      <c r="C138" s="697"/>
      <c r="D138" s="734"/>
      <c r="E138" s="734"/>
      <c r="F138" s="734"/>
      <c r="G138" s="734"/>
      <c r="H138" s="734"/>
      <c r="I138" s="734"/>
      <c r="J138" s="734"/>
      <c r="K138" s="734"/>
      <c r="L138" s="734"/>
      <c r="M138" s="734"/>
      <c r="N138" s="734"/>
      <c r="O138" s="734"/>
      <c r="P138" s="734"/>
      <c r="Q138" s="734"/>
      <c r="R138" s="734"/>
      <c r="S138" s="734"/>
      <c r="T138" s="734"/>
      <c r="U138" s="734"/>
      <c r="V138" s="734"/>
      <c r="W138" s="734"/>
      <c r="X138" s="734"/>
      <c r="Y138" s="734"/>
      <c r="Z138" s="734"/>
      <c r="AA138" s="734"/>
      <c r="AB138" s="734"/>
      <c r="AC138" s="734"/>
      <c r="AD138" s="734"/>
      <c r="AE138" s="734"/>
      <c r="AF138" s="734"/>
      <c r="AG138" s="734"/>
      <c r="AH138" s="734"/>
      <c r="AI138" s="734"/>
      <c r="AJ138" s="734"/>
      <c r="AK138" s="734"/>
      <c r="AL138" s="734"/>
      <c r="AM138" s="734"/>
      <c r="AN138" s="734"/>
      <c r="AO138" s="691"/>
      <c r="AP138" s="691"/>
      <c r="AQ138" s="691"/>
      <c r="AR138" s="691"/>
      <c r="AS138" s="691"/>
      <c r="AT138" s="691"/>
      <c r="AU138" s="691"/>
      <c r="AV138" s="691"/>
      <c r="AW138" s="691"/>
      <c r="AX138" s="691"/>
      <c r="AY138" s="691"/>
      <c r="AZ138" s="691"/>
      <c r="BA138" s="691"/>
      <c r="BB138" s="691"/>
      <c r="BC138" s="691"/>
      <c r="BD138" s="691"/>
      <c r="BE138" s="691"/>
      <c r="BF138" s="691"/>
      <c r="BG138" s="691"/>
      <c r="BH138" s="691"/>
      <c r="BI138" s="691"/>
      <c r="BJ138" s="691"/>
      <c r="BK138" s="691"/>
      <c r="BL138" s="691"/>
      <c r="BM138" s="691"/>
      <c r="BN138" s="691"/>
      <c r="BO138" s="691"/>
      <c r="BP138" s="691"/>
      <c r="BQ138" s="691"/>
      <c r="BR138" s="691"/>
      <c r="BS138" s="691"/>
      <c r="BT138" s="691"/>
      <c r="BU138" s="691"/>
      <c r="BV138" s="691"/>
      <c r="BW138" s="691"/>
      <c r="BX138" s="691"/>
      <c r="BY138" s="691"/>
      <c r="BZ138" s="691"/>
      <c r="CA138" s="691"/>
      <c r="CB138" s="691"/>
      <c r="CC138" s="691"/>
      <c r="CD138" s="691"/>
      <c r="CE138" s="691"/>
      <c r="CF138" s="691"/>
      <c r="CG138" s="691"/>
      <c r="CH138" s="691"/>
      <c r="CI138" s="691"/>
    </row>
    <row r="139" spans="1:87" ht="15.75" customHeight="1">
      <c r="A139" s="691"/>
      <c r="B139" s="697"/>
      <c r="C139" s="697"/>
      <c r="D139" s="734"/>
      <c r="E139" s="734"/>
      <c r="F139" s="734"/>
      <c r="G139" s="734"/>
      <c r="H139" s="734"/>
      <c r="I139" s="734"/>
      <c r="J139" s="734"/>
      <c r="K139" s="734"/>
      <c r="L139" s="734"/>
      <c r="M139" s="734"/>
      <c r="N139" s="734"/>
      <c r="O139" s="734"/>
      <c r="P139" s="734"/>
      <c r="Q139" s="734"/>
      <c r="R139" s="734"/>
      <c r="S139" s="734"/>
      <c r="T139" s="734"/>
      <c r="U139" s="734"/>
      <c r="V139" s="734"/>
      <c r="W139" s="734"/>
      <c r="X139" s="734"/>
      <c r="Y139" s="734"/>
      <c r="Z139" s="734"/>
      <c r="AA139" s="734"/>
      <c r="AB139" s="734"/>
      <c r="AC139" s="734"/>
      <c r="AD139" s="734"/>
      <c r="AE139" s="734"/>
      <c r="AF139" s="734"/>
      <c r="AG139" s="734"/>
      <c r="AH139" s="734"/>
      <c r="AI139" s="734"/>
      <c r="AJ139" s="734"/>
      <c r="AK139" s="734"/>
      <c r="AL139" s="734"/>
      <c r="AM139" s="734"/>
      <c r="AN139" s="734"/>
      <c r="AO139" s="691"/>
      <c r="AP139" s="691"/>
      <c r="AQ139" s="691"/>
      <c r="AR139" s="691"/>
      <c r="AS139" s="691"/>
      <c r="AT139" s="691"/>
      <c r="AU139" s="691"/>
      <c r="AV139" s="691"/>
      <c r="AW139" s="691"/>
      <c r="AX139" s="691"/>
      <c r="AY139" s="691"/>
      <c r="AZ139" s="691"/>
      <c r="BA139" s="691"/>
      <c r="BB139" s="691"/>
      <c r="BC139" s="691"/>
      <c r="BD139" s="691"/>
      <c r="BE139" s="691"/>
      <c r="BF139" s="691"/>
      <c r="BG139" s="691"/>
      <c r="BH139" s="691"/>
      <c r="BI139" s="691"/>
      <c r="BJ139" s="691"/>
      <c r="BK139" s="691"/>
      <c r="BL139" s="691"/>
      <c r="BM139" s="691"/>
      <c r="BN139" s="691"/>
      <c r="BO139" s="691"/>
      <c r="BP139" s="691"/>
      <c r="BQ139" s="691"/>
      <c r="BR139" s="691"/>
      <c r="BS139" s="691"/>
      <c r="BT139" s="691"/>
      <c r="BU139" s="691"/>
      <c r="BV139" s="691"/>
      <c r="BW139" s="691"/>
      <c r="BX139" s="691"/>
      <c r="BY139" s="691"/>
      <c r="BZ139" s="691"/>
      <c r="CA139" s="691"/>
      <c r="CB139" s="691"/>
      <c r="CC139" s="691"/>
      <c r="CD139" s="691"/>
      <c r="CE139" s="691"/>
      <c r="CF139" s="691"/>
      <c r="CG139" s="691"/>
      <c r="CH139" s="691"/>
      <c r="CI139" s="691"/>
    </row>
    <row r="140" spans="1:87" ht="15.75" customHeight="1">
      <c r="A140" s="691"/>
      <c r="B140" s="697"/>
      <c r="C140" s="697"/>
      <c r="D140" s="734"/>
      <c r="E140" s="734"/>
      <c r="F140" s="734"/>
      <c r="G140" s="734"/>
      <c r="H140" s="734"/>
      <c r="I140" s="734"/>
      <c r="J140" s="734"/>
      <c r="K140" s="734"/>
      <c r="L140" s="734"/>
      <c r="M140" s="734"/>
      <c r="N140" s="734"/>
      <c r="O140" s="734"/>
      <c r="P140" s="734"/>
      <c r="Q140" s="734"/>
      <c r="R140" s="734"/>
      <c r="S140" s="734"/>
      <c r="T140" s="734"/>
      <c r="U140" s="734"/>
      <c r="V140" s="734"/>
      <c r="W140" s="734"/>
      <c r="X140" s="734"/>
      <c r="Y140" s="734"/>
      <c r="Z140" s="734"/>
      <c r="AA140" s="734"/>
      <c r="AB140" s="734"/>
      <c r="AC140" s="734"/>
      <c r="AD140" s="734"/>
      <c r="AE140" s="734"/>
      <c r="AF140" s="734"/>
      <c r="AG140" s="734"/>
      <c r="AH140" s="734"/>
      <c r="AI140" s="734"/>
      <c r="AJ140" s="734"/>
      <c r="AK140" s="734"/>
      <c r="AL140" s="734"/>
      <c r="AM140" s="734"/>
      <c r="AN140" s="734"/>
      <c r="AO140" s="691"/>
      <c r="AP140" s="691"/>
      <c r="AQ140" s="691"/>
      <c r="AR140" s="691"/>
      <c r="AS140" s="691"/>
      <c r="AT140" s="691"/>
      <c r="AU140" s="691"/>
      <c r="AV140" s="691"/>
      <c r="AW140" s="691"/>
      <c r="AX140" s="691"/>
      <c r="AY140" s="691"/>
      <c r="AZ140" s="691"/>
      <c r="BA140" s="691"/>
      <c r="BB140" s="691"/>
      <c r="BC140" s="691"/>
      <c r="BD140" s="691"/>
      <c r="BE140" s="691"/>
      <c r="BF140" s="691"/>
      <c r="BG140" s="691"/>
      <c r="BH140" s="691"/>
      <c r="BI140" s="691"/>
      <c r="BJ140" s="691"/>
      <c r="BK140" s="691"/>
      <c r="BL140" s="691"/>
      <c r="BM140" s="691"/>
      <c r="BN140" s="691"/>
      <c r="BO140" s="691"/>
      <c r="BP140" s="691"/>
      <c r="BQ140" s="691"/>
      <c r="BR140" s="691"/>
      <c r="BS140" s="691"/>
      <c r="BT140" s="691"/>
      <c r="BU140" s="691"/>
      <c r="BV140" s="691"/>
      <c r="BW140" s="691"/>
      <c r="BX140" s="691"/>
      <c r="BY140" s="691"/>
      <c r="BZ140" s="691"/>
      <c r="CA140" s="691"/>
      <c r="CB140" s="691"/>
      <c r="CC140" s="691"/>
      <c r="CD140" s="691"/>
      <c r="CE140" s="691"/>
      <c r="CF140" s="691"/>
      <c r="CG140" s="691"/>
      <c r="CH140" s="691"/>
      <c r="CI140" s="691"/>
    </row>
    <row r="141" spans="1:87" ht="15.75" customHeight="1">
      <c r="A141" s="691"/>
      <c r="B141" s="697"/>
      <c r="C141" s="697"/>
      <c r="D141" s="734"/>
      <c r="E141" s="734"/>
      <c r="F141" s="734"/>
      <c r="G141" s="734"/>
      <c r="H141" s="734"/>
      <c r="I141" s="734"/>
      <c r="J141" s="734"/>
      <c r="K141" s="734"/>
      <c r="L141" s="734"/>
      <c r="M141" s="734"/>
      <c r="N141" s="734"/>
      <c r="O141" s="734"/>
      <c r="P141" s="734"/>
      <c r="Q141" s="734"/>
      <c r="R141" s="734"/>
      <c r="S141" s="734"/>
      <c r="T141" s="734"/>
      <c r="U141" s="734"/>
      <c r="V141" s="734"/>
      <c r="W141" s="734"/>
      <c r="X141" s="734"/>
      <c r="Y141" s="734"/>
      <c r="Z141" s="734"/>
      <c r="AA141" s="734"/>
      <c r="AB141" s="734"/>
      <c r="AC141" s="734"/>
      <c r="AD141" s="734"/>
      <c r="AE141" s="734"/>
      <c r="AF141" s="734"/>
      <c r="AG141" s="734"/>
      <c r="AH141" s="734"/>
      <c r="AI141" s="734"/>
      <c r="AJ141" s="734"/>
      <c r="AK141" s="734"/>
      <c r="AL141" s="734"/>
      <c r="AM141" s="734"/>
      <c r="AN141" s="734"/>
      <c r="AO141" s="691"/>
      <c r="AP141" s="691"/>
      <c r="AQ141" s="691"/>
      <c r="AR141" s="691"/>
      <c r="AS141" s="691"/>
      <c r="AT141" s="691"/>
      <c r="AU141" s="691"/>
      <c r="AV141" s="691"/>
      <c r="AW141" s="691"/>
      <c r="AX141" s="691"/>
      <c r="AY141" s="691"/>
      <c r="AZ141" s="691"/>
      <c r="BA141" s="691"/>
      <c r="BB141" s="691"/>
      <c r="BC141" s="691"/>
      <c r="BD141" s="691"/>
      <c r="BE141" s="691"/>
      <c r="BF141" s="691"/>
      <c r="BG141" s="691"/>
      <c r="BH141" s="691"/>
      <c r="BI141" s="691"/>
      <c r="BJ141" s="691"/>
      <c r="BK141" s="691"/>
      <c r="BL141" s="691"/>
      <c r="BM141" s="691"/>
      <c r="BN141" s="691"/>
      <c r="BO141" s="691"/>
      <c r="BP141" s="691"/>
      <c r="BQ141" s="691"/>
      <c r="BR141" s="691"/>
      <c r="BS141" s="691"/>
      <c r="BT141" s="691"/>
      <c r="BU141" s="691"/>
      <c r="BV141" s="691"/>
      <c r="BW141" s="691"/>
      <c r="BX141" s="691"/>
      <c r="BY141" s="691"/>
      <c r="BZ141" s="691"/>
      <c r="CA141" s="691"/>
      <c r="CB141" s="691"/>
      <c r="CC141" s="691"/>
      <c r="CD141" s="691"/>
      <c r="CE141" s="691"/>
      <c r="CF141" s="691"/>
      <c r="CG141" s="691"/>
      <c r="CH141" s="691"/>
      <c r="CI141" s="691"/>
    </row>
    <row r="142" spans="1:87" ht="15.75" customHeight="1">
      <c r="A142" s="691"/>
      <c r="B142" s="697"/>
      <c r="C142" s="697"/>
      <c r="D142" s="734"/>
      <c r="E142" s="734"/>
      <c r="F142" s="734"/>
      <c r="G142" s="734"/>
      <c r="H142" s="734"/>
      <c r="I142" s="734"/>
      <c r="J142" s="734"/>
      <c r="K142" s="734"/>
      <c r="L142" s="734"/>
      <c r="M142" s="734"/>
      <c r="N142" s="734"/>
      <c r="O142" s="734"/>
      <c r="P142" s="734"/>
      <c r="Q142" s="734"/>
      <c r="R142" s="734"/>
      <c r="S142" s="734"/>
      <c r="T142" s="734"/>
      <c r="U142" s="734"/>
      <c r="V142" s="734"/>
      <c r="W142" s="734"/>
      <c r="X142" s="734"/>
      <c r="Y142" s="734"/>
      <c r="Z142" s="734"/>
      <c r="AA142" s="734"/>
      <c r="AB142" s="734"/>
      <c r="AC142" s="734"/>
      <c r="AD142" s="734"/>
      <c r="AE142" s="734"/>
      <c r="AF142" s="734"/>
      <c r="AG142" s="734"/>
      <c r="AH142" s="734"/>
      <c r="AI142" s="734"/>
      <c r="AJ142" s="734"/>
      <c r="AK142" s="734"/>
      <c r="AL142" s="734"/>
      <c r="AM142" s="734"/>
      <c r="AN142" s="734"/>
      <c r="AO142" s="691"/>
      <c r="AP142" s="691"/>
      <c r="AQ142" s="691"/>
      <c r="AR142" s="691"/>
      <c r="AS142" s="691"/>
      <c r="AT142" s="691"/>
      <c r="AU142" s="691"/>
      <c r="AV142" s="691"/>
      <c r="AW142" s="691"/>
      <c r="AX142" s="691"/>
      <c r="AY142" s="691"/>
      <c r="AZ142" s="691"/>
      <c r="BA142" s="691"/>
      <c r="BB142" s="691"/>
      <c r="BC142" s="691"/>
      <c r="BD142" s="691"/>
      <c r="BE142" s="691"/>
      <c r="BF142" s="691"/>
      <c r="BG142" s="691"/>
      <c r="BH142" s="691"/>
      <c r="BI142" s="691"/>
      <c r="BJ142" s="691"/>
      <c r="BK142" s="691"/>
      <c r="BL142" s="691"/>
      <c r="BM142" s="691"/>
      <c r="BN142" s="691"/>
      <c r="BO142" s="691"/>
      <c r="BP142" s="691"/>
      <c r="BQ142" s="691"/>
      <c r="BR142" s="691"/>
      <c r="BS142" s="691"/>
      <c r="BT142" s="691"/>
      <c r="BU142" s="691"/>
      <c r="BV142" s="691"/>
      <c r="BW142" s="691"/>
      <c r="BX142" s="691"/>
      <c r="BY142" s="691"/>
      <c r="BZ142" s="691"/>
      <c r="CA142" s="691"/>
      <c r="CB142" s="691"/>
      <c r="CC142" s="691"/>
      <c r="CD142" s="691"/>
      <c r="CE142" s="691"/>
      <c r="CF142" s="691"/>
      <c r="CG142" s="691"/>
      <c r="CH142" s="691"/>
      <c r="CI142" s="691"/>
    </row>
    <row r="143" spans="1:87" ht="15.75" customHeight="1">
      <c r="A143" s="691"/>
      <c r="B143" s="697"/>
      <c r="C143" s="697"/>
      <c r="D143" s="734"/>
      <c r="E143" s="734"/>
      <c r="F143" s="734"/>
      <c r="G143" s="734"/>
      <c r="H143" s="734"/>
      <c r="I143" s="734"/>
      <c r="J143" s="734"/>
      <c r="K143" s="734"/>
      <c r="L143" s="734"/>
      <c r="M143" s="734"/>
      <c r="N143" s="734"/>
      <c r="O143" s="734"/>
      <c r="P143" s="734"/>
      <c r="Q143" s="734"/>
      <c r="R143" s="734"/>
      <c r="S143" s="734"/>
      <c r="T143" s="734"/>
      <c r="U143" s="734"/>
      <c r="V143" s="734"/>
      <c r="W143" s="734"/>
      <c r="X143" s="734"/>
      <c r="Y143" s="734"/>
      <c r="Z143" s="734"/>
      <c r="AA143" s="734"/>
      <c r="AB143" s="734"/>
      <c r="AC143" s="734"/>
      <c r="AD143" s="734"/>
      <c r="AE143" s="734"/>
      <c r="AF143" s="734"/>
      <c r="AG143" s="734"/>
      <c r="AH143" s="734"/>
      <c r="AI143" s="734"/>
      <c r="AJ143" s="734"/>
      <c r="AK143" s="734"/>
      <c r="AL143" s="734"/>
      <c r="AM143" s="734"/>
      <c r="AN143" s="734"/>
      <c r="AO143" s="691"/>
      <c r="AP143" s="691"/>
      <c r="AQ143" s="691"/>
      <c r="AR143" s="691"/>
      <c r="AS143" s="691"/>
      <c r="AT143" s="691"/>
      <c r="AU143" s="691"/>
      <c r="AV143" s="691"/>
      <c r="AW143" s="691"/>
      <c r="AX143" s="691"/>
      <c r="AY143" s="691"/>
      <c r="AZ143" s="691"/>
      <c r="BA143" s="691"/>
      <c r="BB143" s="691"/>
      <c r="BC143" s="691"/>
      <c r="BD143" s="691"/>
      <c r="BE143" s="691"/>
      <c r="BF143" s="691"/>
      <c r="BG143" s="691"/>
      <c r="BH143" s="691"/>
      <c r="BI143" s="691"/>
      <c r="BJ143" s="691"/>
      <c r="BK143" s="691"/>
      <c r="BL143" s="691"/>
      <c r="BM143" s="691"/>
      <c r="BN143" s="691"/>
      <c r="BO143" s="691"/>
      <c r="BP143" s="691"/>
      <c r="BQ143" s="691"/>
      <c r="BR143" s="691"/>
      <c r="BS143" s="691"/>
      <c r="BT143" s="691"/>
      <c r="BU143" s="691"/>
      <c r="BV143" s="691"/>
      <c r="BW143" s="691"/>
      <c r="BX143" s="691"/>
      <c r="BY143" s="691"/>
      <c r="BZ143" s="691"/>
      <c r="CA143" s="691"/>
      <c r="CB143" s="691"/>
      <c r="CC143" s="691"/>
      <c r="CD143" s="691"/>
      <c r="CE143" s="691"/>
      <c r="CF143" s="691"/>
      <c r="CG143" s="691"/>
      <c r="CH143" s="691"/>
      <c r="CI143" s="691"/>
    </row>
    <row r="144" spans="1:87" ht="15.75" customHeight="1">
      <c r="A144" s="691"/>
      <c r="B144" s="697"/>
      <c r="C144" s="697"/>
      <c r="D144" s="734"/>
      <c r="E144" s="734"/>
      <c r="F144" s="734"/>
      <c r="G144" s="734"/>
      <c r="H144" s="734"/>
      <c r="I144" s="734"/>
      <c r="J144" s="734"/>
      <c r="K144" s="734"/>
      <c r="L144" s="734"/>
      <c r="M144" s="734"/>
      <c r="N144" s="734"/>
      <c r="O144" s="734"/>
      <c r="P144" s="734"/>
      <c r="Q144" s="734"/>
      <c r="R144" s="734"/>
      <c r="S144" s="734"/>
      <c r="T144" s="734"/>
      <c r="U144" s="734"/>
      <c r="V144" s="734"/>
      <c r="W144" s="734"/>
      <c r="X144" s="734"/>
      <c r="Y144" s="734"/>
      <c r="Z144" s="734"/>
      <c r="AA144" s="734"/>
      <c r="AB144" s="734"/>
      <c r="AC144" s="734"/>
      <c r="AD144" s="734"/>
      <c r="AE144" s="734"/>
      <c r="AF144" s="734"/>
      <c r="AG144" s="734"/>
      <c r="AH144" s="734"/>
      <c r="AI144" s="734"/>
      <c r="AJ144" s="734"/>
      <c r="AK144" s="734"/>
      <c r="AL144" s="734"/>
      <c r="AM144" s="734"/>
      <c r="AN144" s="734"/>
      <c r="AO144" s="691"/>
      <c r="AP144" s="691"/>
      <c r="AQ144" s="691"/>
      <c r="AR144" s="691"/>
      <c r="AS144" s="691"/>
      <c r="AT144" s="691"/>
      <c r="AU144" s="691"/>
      <c r="AV144" s="691"/>
      <c r="AW144" s="691"/>
      <c r="AX144" s="691"/>
      <c r="AY144" s="691"/>
      <c r="AZ144" s="691"/>
      <c r="BA144" s="691"/>
      <c r="BB144" s="691"/>
      <c r="BC144" s="691"/>
      <c r="BD144" s="691"/>
      <c r="BE144" s="691"/>
      <c r="BF144" s="691"/>
      <c r="BG144" s="691"/>
      <c r="BH144" s="691"/>
      <c r="BI144" s="691"/>
      <c r="BJ144" s="691"/>
      <c r="BK144" s="691"/>
      <c r="BL144" s="691"/>
      <c r="BM144" s="691"/>
      <c r="BN144" s="691"/>
      <c r="BO144" s="691"/>
      <c r="BP144" s="691"/>
      <c r="BQ144" s="691"/>
      <c r="BR144" s="691"/>
      <c r="BS144" s="691"/>
      <c r="BT144" s="691"/>
      <c r="BU144" s="691"/>
      <c r="BV144" s="691"/>
      <c r="BW144" s="691"/>
      <c r="BX144" s="691"/>
      <c r="BY144" s="691"/>
      <c r="BZ144" s="691"/>
      <c r="CA144" s="691"/>
      <c r="CB144" s="691"/>
      <c r="CC144" s="691"/>
      <c r="CD144" s="691"/>
      <c r="CE144" s="691"/>
      <c r="CF144" s="691"/>
      <c r="CG144" s="691"/>
      <c r="CH144" s="691"/>
      <c r="CI144" s="691"/>
    </row>
    <row r="145" spans="1:87" ht="15.75" customHeight="1">
      <c r="A145" s="691"/>
      <c r="B145" s="697"/>
      <c r="C145" s="697"/>
      <c r="D145" s="734"/>
      <c r="E145" s="734"/>
      <c r="F145" s="734"/>
      <c r="G145" s="734"/>
      <c r="H145" s="734"/>
      <c r="I145" s="734"/>
      <c r="J145" s="734"/>
      <c r="K145" s="734"/>
      <c r="L145" s="734"/>
      <c r="M145" s="734"/>
      <c r="N145" s="734"/>
      <c r="O145" s="734"/>
      <c r="P145" s="734"/>
      <c r="Q145" s="734"/>
      <c r="R145" s="734"/>
      <c r="S145" s="734"/>
      <c r="T145" s="734"/>
      <c r="U145" s="734"/>
      <c r="V145" s="734"/>
      <c r="W145" s="734"/>
      <c r="X145" s="734"/>
      <c r="Y145" s="734"/>
      <c r="Z145" s="734"/>
      <c r="AA145" s="734"/>
      <c r="AB145" s="734"/>
      <c r="AC145" s="734"/>
      <c r="AD145" s="734"/>
      <c r="AE145" s="734"/>
      <c r="AF145" s="734"/>
      <c r="AG145" s="734"/>
      <c r="AH145" s="734"/>
      <c r="AI145" s="734"/>
      <c r="AJ145" s="734"/>
      <c r="AK145" s="734"/>
      <c r="AL145" s="734"/>
      <c r="AM145" s="734"/>
      <c r="AN145" s="734"/>
      <c r="AO145" s="691"/>
      <c r="AP145" s="691"/>
      <c r="AQ145" s="691"/>
      <c r="AR145" s="691"/>
      <c r="AS145" s="691"/>
      <c r="AT145" s="691"/>
      <c r="AU145" s="691"/>
      <c r="AV145" s="691"/>
      <c r="AW145" s="691"/>
      <c r="AX145" s="691"/>
      <c r="AY145" s="691"/>
      <c r="AZ145" s="691"/>
      <c r="BA145" s="691"/>
      <c r="BB145" s="691"/>
      <c r="BC145" s="691"/>
      <c r="BD145" s="691"/>
      <c r="BE145" s="691"/>
      <c r="BF145" s="691"/>
      <c r="BG145" s="691"/>
      <c r="BH145" s="691"/>
      <c r="BI145" s="691"/>
      <c r="BJ145" s="691"/>
      <c r="BK145" s="691"/>
      <c r="BL145" s="691"/>
      <c r="BM145" s="691"/>
      <c r="BN145" s="691"/>
      <c r="BO145" s="691"/>
      <c r="BP145" s="691"/>
      <c r="BQ145" s="691"/>
      <c r="BR145" s="691"/>
      <c r="BS145" s="691"/>
      <c r="BT145" s="691"/>
      <c r="BU145" s="691"/>
      <c r="BV145" s="691"/>
      <c r="BW145" s="691"/>
      <c r="BX145" s="691"/>
      <c r="BY145" s="691"/>
      <c r="BZ145" s="691"/>
      <c r="CA145" s="691"/>
      <c r="CB145" s="691"/>
      <c r="CC145" s="691"/>
      <c r="CD145" s="691"/>
      <c r="CE145" s="691"/>
      <c r="CF145" s="691"/>
      <c r="CG145" s="691"/>
      <c r="CH145" s="691"/>
      <c r="CI145" s="691"/>
    </row>
    <row r="146" spans="1:87" ht="15.75" customHeight="1">
      <c r="A146" s="691"/>
      <c r="B146" s="697"/>
      <c r="C146" s="697"/>
      <c r="D146" s="734"/>
      <c r="E146" s="734"/>
      <c r="F146" s="734"/>
      <c r="G146" s="734"/>
      <c r="H146" s="734"/>
      <c r="I146" s="734"/>
      <c r="J146" s="734"/>
      <c r="K146" s="734"/>
      <c r="L146" s="734"/>
      <c r="M146" s="734"/>
      <c r="N146" s="734"/>
      <c r="O146" s="734"/>
      <c r="P146" s="734"/>
      <c r="Q146" s="734"/>
      <c r="R146" s="734"/>
      <c r="S146" s="734"/>
      <c r="T146" s="734"/>
      <c r="U146" s="734"/>
      <c r="V146" s="734"/>
      <c r="W146" s="734"/>
      <c r="X146" s="734"/>
      <c r="Y146" s="734"/>
      <c r="Z146" s="734"/>
      <c r="AA146" s="734"/>
      <c r="AB146" s="734"/>
      <c r="AC146" s="734"/>
      <c r="AD146" s="734"/>
      <c r="AE146" s="734"/>
      <c r="AF146" s="734"/>
      <c r="AG146" s="734"/>
      <c r="AH146" s="734"/>
      <c r="AI146" s="734"/>
      <c r="AJ146" s="734"/>
      <c r="AK146" s="734"/>
      <c r="AL146" s="734"/>
      <c r="AM146" s="734"/>
      <c r="AN146" s="734"/>
      <c r="AO146" s="691"/>
      <c r="AP146" s="691"/>
      <c r="AQ146" s="691"/>
      <c r="AR146" s="691"/>
      <c r="AS146" s="691"/>
      <c r="AT146" s="691"/>
      <c r="AU146" s="691"/>
      <c r="AV146" s="691"/>
      <c r="AW146" s="691"/>
      <c r="AX146" s="691"/>
      <c r="AY146" s="691"/>
      <c r="AZ146" s="691"/>
      <c r="BA146" s="691"/>
      <c r="BB146" s="691"/>
      <c r="BC146" s="691"/>
      <c r="BD146" s="691"/>
      <c r="BE146" s="691"/>
      <c r="BF146" s="691"/>
      <c r="BG146" s="691"/>
      <c r="BH146" s="691"/>
      <c r="BI146" s="691"/>
      <c r="BJ146" s="691"/>
      <c r="BK146" s="691"/>
      <c r="BL146" s="691"/>
      <c r="BM146" s="691"/>
      <c r="BN146" s="691"/>
      <c r="BO146" s="691"/>
      <c r="BP146" s="691"/>
      <c r="BQ146" s="691"/>
      <c r="BR146" s="691"/>
      <c r="BS146" s="691"/>
      <c r="BT146" s="691"/>
      <c r="BU146" s="691"/>
      <c r="BV146" s="691"/>
      <c r="BW146" s="691"/>
      <c r="BX146" s="691"/>
      <c r="BY146" s="691"/>
      <c r="BZ146" s="691"/>
      <c r="CA146" s="691"/>
      <c r="CB146" s="691"/>
      <c r="CC146" s="691"/>
      <c r="CD146" s="691"/>
      <c r="CE146" s="691"/>
      <c r="CF146" s="691"/>
      <c r="CG146" s="691"/>
      <c r="CH146" s="691"/>
      <c r="CI146" s="691"/>
    </row>
    <row r="147" spans="1:87" ht="15.75" customHeight="1">
      <c r="A147" s="691"/>
      <c r="B147" s="697"/>
      <c r="C147" s="697"/>
      <c r="D147" s="734"/>
      <c r="E147" s="734"/>
      <c r="F147" s="734"/>
      <c r="G147" s="734"/>
      <c r="H147" s="734"/>
      <c r="I147" s="734"/>
      <c r="J147" s="734"/>
      <c r="K147" s="734"/>
      <c r="L147" s="734"/>
      <c r="M147" s="734"/>
      <c r="N147" s="734"/>
      <c r="O147" s="734"/>
      <c r="P147" s="734"/>
      <c r="Q147" s="734"/>
      <c r="R147" s="734"/>
      <c r="S147" s="734"/>
      <c r="T147" s="734"/>
      <c r="U147" s="734"/>
      <c r="V147" s="734"/>
      <c r="W147" s="734"/>
      <c r="X147" s="734"/>
      <c r="Y147" s="734"/>
      <c r="Z147" s="734"/>
      <c r="AA147" s="734"/>
      <c r="AB147" s="734"/>
      <c r="AC147" s="734"/>
      <c r="AD147" s="734"/>
      <c r="AE147" s="734"/>
      <c r="AF147" s="734"/>
      <c r="AG147" s="734"/>
      <c r="AH147" s="734"/>
      <c r="AI147" s="734"/>
      <c r="AJ147" s="734"/>
      <c r="AK147" s="734"/>
      <c r="AL147" s="734"/>
      <c r="AM147" s="734"/>
      <c r="AN147" s="734"/>
      <c r="AO147" s="691"/>
      <c r="AP147" s="691"/>
      <c r="AQ147" s="691"/>
      <c r="AR147" s="691"/>
      <c r="AS147" s="691"/>
      <c r="AT147" s="691"/>
      <c r="AU147" s="691"/>
      <c r="AV147" s="691"/>
      <c r="AW147" s="691"/>
      <c r="AX147" s="691"/>
      <c r="AY147" s="691"/>
      <c r="AZ147" s="691"/>
      <c r="BA147" s="691"/>
      <c r="BB147" s="691"/>
      <c r="BC147" s="691"/>
      <c r="BD147" s="691"/>
      <c r="BE147" s="691"/>
      <c r="BF147" s="691"/>
      <c r="BG147" s="691"/>
      <c r="BH147" s="691"/>
      <c r="BI147" s="691"/>
      <c r="BJ147" s="691"/>
      <c r="BK147" s="691"/>
      <c r="BL147" s="691"/>
      <c r="BM147" s="691"/>
      <c r="BN147" s="691"/>
      <c r="BO147" s="691"/>
      <c r="BP147" s="691"/>
      <c r="BQ147" s="691"/>
      <c r="BR147" s="691"/>
      <c r="BS147" s="691"/>
      <c r="BT147" s="691"/>
      <c r="BU147" s="691"/>
      <c r="BV147" s="691"/>
      <c r="BW147" s="691"/>
      <c r="BX147" s="691"/>
      <c r="BY147" s="691"/>
      <c r="BZ147" s="691"/>
      <c r="CA147" s="691"/>
      <c r="CB147" s="691"/>
      <c r="CC147" s="691"/>
      <c r="CD147" s="691"/>
      <c r="CE147" s="691"/>
      <c r="CF147" s="691"/>
      <c r="CG147" s="691"/>
      <c r="CH147" s="691"/>
      <c r="CI147" s="691"/>
    </row>
    <row r="148" spans="1:87" ht="15.75" customHeight="1">
      <c r="A148" s="691"/>
      <c r="B148" s="697"/>
      <c r="C148" s="697"/>
      <c r="D148" s="734"/>
      <c r="E148" s="734"/>
      <c r="F148" s="734"/>
      <c r="G148" s="734"/>
      <c r="H148" s="734"/>
      <c r="I148" s="734"/>
      <c r="J148" s="734"/>
      <c r="K148" s="734"/>
      <c r="L148" s="734"/>
      <c r="M148" s="734"/>
      <c r="N148" s="734"/>
      <c r="O148" s="734"/>
      <c r="P148" s="734"/>
      <c r="Q148" s="734"/>
      <c r="R148" s="734"/>
      <c r="S148" s="734"/>
      <c r="T148" s="734"/>
      <c r="U148" s="734"/>
      <c r="V148" s="734"/>
      <c r="W148" s="734"/>
      <c r="X148" s="734"/>
      <c r="Y148" s="734"/>
      <c r="Z148" s="734"/>
      <c r="AA148" s="734"/>
      <c r="AB148" s="734"/>
      <c r="AC148" s="734"/>
      <c r="AD148" s="734"/>
      <c r="AE148" s="734"/>
      <c r="AF148" s="734"/>
      <c r="AG148" s="734"/>
      <c r="AH148" s="734"/>
      <c r="AI148" s="734"/>
      <c r="AJ148" s="734"/>
      <c r="AK148" s="734"/>
      <c r="AL148" s="734"/>
      <c r="AM148" s="734"/>
      <c r="AN148" s="734"/>
      <c r="AO148" s="691"/>
      <c r="AP148" s="691"/>
      <c r="AQ148" s="691"/>
      <c r="AR148" s="691"/>
      <c r="AS148" s="691"/>
      <c r="AT148" s="691"/>
      <c r="AU148" s="691"/>
      <c r="AV148" s="691"/>
      <c r="AW148" s="691"/>
      <c r="AX148" s="691"/>
      <c r="AY148" s="691"/>
      <c r="AZ148" s="691"/>
      <c r="BA148" s="691"/>
      <c r="BB148" s="691"/>
      <c r="BC148" s="691"/>
      <c r="BD148" s="691"/>
      <c r="BE148" s="691"/>
      <c r="BF148" s="691"/>
      <c r="BG148" s="691"/>
      <c r="BH148" s="691"/>
      <c r="BI148" s="691"/>
      <c r="BJ148" s="691"/>
      <c r="BK148" s="691"/>
      <c r="BL148" s="691"/>
      <c r="BM148" s="691"/>
      <c r="BN148" s="691"/>
      <c r="BO148" s="691"/>
      <c r="BP148" s="691"/>
      <c r="BQ148" s="691"/>
      <c r="BR148" s="691"/>
      <c r="BS148" s="691"/>
      <c r="BT148" s="691"/>
      <c r="BU148" s="691"/>
      <c r="BV148" s="691"/>
      <c r="BW148" s="691"/>
      <c r="BX148" s="691"/>
      <c r="BY148" s="691"/>
      <c r="BZ148" s="691"/>
      <c r="CA148" s="691"/>
      <c r="CB148" s="691"/>
      <c r="CC148" s="691"/>
      <c r="CD148" s="691"/>
      <c r="CE148" s="691"/>
      <c r="CF148" s="691"/>
      <c r="CG148" s="691"/>
      <c r="CH148" s="691"/>
      <c r="CI148" s="691"/>
    </row>
    <row r="149" spans="1:87" ht="15.75" customHeight="1">
      <c r="A149" s="691"/>
      <c r="B149" s="697"/>
      <c r="C149" s="697"/>
      <c r="D149" s="734"/>
      <c r="E149" s="734"/>
      <c r="F149" s="734"/>
      <c r="G149" s="734"/>
      <c r="H149" s="734"/>
      <c r="I149" s="734"/>
      <c r="J149" s="734"/>
      <c r="K149" s="734"/>
      <c r="L149" s="734"/>
      <c r="M149" s="734"/>
      <c r="N149" s="734"/>
      <c r="O149" s="734"/>
      <c r="P149" s="734"/>
      <c r="Q149" s="734"/>
      <c r="R149" s="734"/>
      <c r="S149" s="734"/>
      <c r="T149" s="734"/>
      <c r="U149" s="734"/>
      <c r="V149" s="734"/>
      <c r="W149" s="734"/>
      <c r="X149" s="734"/>
      <c r="Y149" s="734"/>
      <c r="Z149" s="734"/>
      <c r="AA149" s="734"/>
      <c r="AB149" s="734"/>
      <c r="AC149" s="734"/>
      <c r="AD149" s="734"/>
      <c r="AE149" s="734"/>
      <c r="AF149" s="734"/>
      <c r="AG149" s="734"/>
      <c r="AH149" s="734"/>
      <c r="AI149" s="734"/>
      <c r="AJ149" s="734"/>
      <c r="AK149" s="734"/>
      <c r="AL149" s="734"/>
      <c r="AM149" s="734"/>
      <c r="AN149" s="734"/>
      <c r="AO149" s="691"/>
      <c r="AP149" s="691"/>
      <c r="AQ149" s="691"/>
      <c r="AR149" s="691"/>
      <c r="AS149" s="691"/>
      <c r="AT149" s="691"/>
      <c r="AU149" s="691"/>
      <c r="AV149" s="691"/>
      <c r="AW149" s="691"/>
      <c r="AX149" s="691"/>
      <c r="AY149" s="691"/>
      <c r="AZ149" s="691"/>
      <c r="BA149" s="691"/>
      <c r="BB149" s="691"/>
      <c r="BC149" s="691"/>
      <c r="BD149" s="691"/>
      <c r="BE149" s="691"/>
      <c r="BF149" s="691"/>
      <c r="BG149" s="691"/>
      <c r="BH149" s="691"/>
      <c r="BI149" s="691"/>
      <c r="BJ149" s="691"/>
      <c r="BK149" s="691"/>
      <c r="BL149" s="691"/>
      <c r="BM149" s="691"/>
      <c r="BN149" s="691"/>
      <c r="BO149" s="691"/>
      <c r="BP149" s="691"/>
      <c r="BQ149" s="691"/>
      <c r="BR149" s="691"/>
      <c r="BS149" s="691"/>
      <c r="BT149" s="691"/>
      <c r="BU149" s="691"/>
      <c r="BV149" s="691"/>
      <c r="BW149" s="691"/>
      <c r="BX149" s="691"/>
      <c r="BY149" s="691"/>
      <c r="BZ149" s="691"/>
      <c r="CA149" s="691"/>
      <c r="CB149" s="691"/>
      <c r="CC149" s="691"/>
      <c r="CD149" s="691"/>
      <c r="CE149" s="691"/>
      <c r="CF149" s="691"/>
      <c r="CG149" s="691"/>
      <c r="CH149" s="691"/>
      <c r="CI149" s="691"/>
    </row>
    <row r="150" spans="1:87" ht="15.75" customHeight="1">
      <c r="A150" s="691"/>
      <c r="B150" s="697"/>
      <c r="C150" s="697"/>
      <c r="D150" s="734"/>
      <c r="E150" s="734"/>
      <c r="F150" s="734"/>
      <c r="G150" s="734"/>
      <c r="H150" s="734"/>
      <c r="I150" s="734"/>
      <c r="J150" s="734"/>
      <c r="K150" s="734"/>
      <c r="L150" s="734"/>
      <c r="M150" s="734"/>
      <c r="N150" s="734"/>
      <c r="O150" s="734"/>
      <c r="P150" s="734"/>
      <c r="Q150" s="734"/>
      <c r="R150" s="734"/>
      <c r="S150" s="734"/>
      <c r="T150" s="734"/>
      <c r="U150" s="734"/>
      <c r="V150" s="734"/>
      <c r="W150" s="734"/>
      <c r="X150" s="734"/>
      <c r="Y150" s="734"/>
      <c r="Z150" s="734"/>
      <c r="AA150" s="734"/>
      <c r="AB150" s="734"/>
      <c r="AC150" s="734"/>
      <c r="AD150" s="734"/>
      <c r="AE150" s="734"/>
      <c r="AF150" s="734"/>
      <c r="AG150" s="734"/>
      <c r="AH150" s="734"/>
      <c r="AI150" s="734"/>
      <c r="AJ150" s="734"/>
      <c r="AK150" s="734"/>
      <c r="AL150" s="734"/>
      <c r="AM150" s="734"/>
      <c r="AN150" s="734"/>
      <c r="AO150" s="691"/>
      <c r="AP150" s="691"/>
      <c r="AQ150" s="691"/>
      <c r="AR150" s="691"/>
      <c r="AS150" s="691"/>
      <c r="AT150" s="691"/>
      <c r="AU150" s="691"/>
      <c r="AV150" s="691"/>
      <c r="AW150" s="691"/>
      <c r="AX150" s="691"/>
      <c r="AY150" s="691"/>
      <c r="AZ150" s="691"/>
      <c r="BA150" s="691"/>
      <c r="BB150" s="691"/>
      <c r="BC150" s="691"/>
      <c r="BD150" s="691"/>
      <c r="BE150" s="691"/>
      <c r="BF150" s="691"/>
      <c r="BG150" s="691"/>
      <c r="BH150" s="691"/>
      <c r="BI150" s="691"/>
      <c r="BJ150" s="691"/>
      <c r="BK150" s="691"/>
      <c r="BL150" s="691"/>
      <c r="BM150" s="691"/>
      <c r="BN150" s="691"/>
      <c r="BO150" s="691"/>
      <c r="BP150" s="691"/>
      <c r="BQ150" s="691"/>
      <c r="BR150" s="691"/>
      <c r="BS150" s="691"/>
      <c r="BT150" s="691"/>
      <c r="BU150" s="691"/>
      <c r="BV150" s="691"/>
      <c r="BW150" s="691"/>
      <c r="BX150" s="691"/>
      <c r="BY150" s="691"/>
      <c r="BZ150" s="691"/>
      <c r="CA150" s="691"/>
      <c r="CB150" s="691"/>
      <c r="CC150" s="691"/>
      <c r="CD150" s="691"/>
      <c r="CE150" s="691"/>
      <c r="CF150" s="691"/>
      <c r="CG150" s="691"/>
      <c r="CH150" s="691"/>
      <c r="CI150" s="691"/>
    </row>
    <row r="151" spans="1:87" ht="15.75" customHeight="1">
      <c r="A151" s="691"/>
      <c r="B151" s="697"/>
      <c r="C151" s="697"/>
      <c r="D151" s="734"/>
      <c r="E151" s="734"/>
      <c r="F151" s="734"/>
      <c r="G151" s="734"/>
      <c r="H151" s="734"/>
      <c r="I151" s="734"/>
      <c r="J151" s="734"/>
      <c r="K151" s="734"/>
      <c r="L151" s="734"/>
      <c r="M151" s="734"/>
      <c r="N151" s="734"/>
      <c r="O151" s="734"/>
      <c r="P151" s="734"/>
      <c r="Q151" s="734"/>
      <c r="R151" s="734"/>
      <c r="S151" s="734"/>
      <c r="T151" s="734"/>
      <c r="U151" s="734"/>
      <c r="V151" s="734"/>
      <c r="W151" s="734"/>
      <c r="X151" s="734"/>
      <c r="Y151" s="734"/>
      <c r="Z151" s="734"/>
      <c r="AA151" s="734"/>
      <c r="AB151" s="734"/>
      <c r="AC151" s="734"/>
      <c r="AD151" s="734"/>
      <c r="AE151" s="734"/>
      <c r="AF151" s="734"/>
      <c r="AG151" s="734"/>
      <c r="AH151" s="734"/>
      <c r="AI151" s="734"/>
      <c r="AJ151" s="734"/>
      <c r="AK151" s="734"/>
      <c r="AL151" s="734"/>
      <c r="AM151" s="734"/>
      <c r="AN151" s="734"/>
      <c r="AO151" s="691"/>
      <c r="AP151" s="691"/>
      <c r="AQ151" s="691"/>
      <c r="AR151" s="691"/>
      <c r="AS151" s="691"/>
      <c r="AT151" s="691"/>
      <c r="AU151" s="691"/>
      <c r="AV151" s="691"/>
      <c r="AW151" s="691"/>
      <c r="AX151" s="691"/>
      <c r="AY151" s="691"/>
      <c r="AZ151" s="691"/>
      <c r="BA151" s="691"/>
      <c r="BB151" s="691"/>
      <c r="BC151" s="691"/>
      <c r="BD151" s="691"/>
      <c r="BE151" s="691"/>
      <c r="BF151" s="691"/>
      <c r="BG151" s="691"/>
      <c r="BH151" s="691"/>
      <c r="BI151" s="691"/>
      <c r="BJ151" s="691"/>
      <c r="BK151" s="691"/>
      <c r="BL151" s="691"/>
      <c r="BM151" s="691"/>
      <c r="BN151" s="691"/>
      <c r="BO151" s="691"/>
      <c r="BP151" s="691"/>
      <c r="BQ151" s="691"/>
      <c r="BR151" s="691"/>
      <c r="BS151" s="691"/>
      <c r="BT151" s="691"/>
      <c r="BU151" s="691"/>
      <c r="BV151" s="691"/>
      <c r="BW151" s="691"/>
      <c r="BX151" s="691"/>
      <c r="BY151" s="691"/>
      <c r="BZ151" s="691"/>
      <c r="CA151" s="691"/>
      <c r="CB151" s="691"/>
      <c r="CC151" s="691"/>
      <c r="CD151" s="691"/>
      <c r="CE151" s="691"/>
      <c r="CF151" s="691"/>
      <c r="CG151" s="691"/>
      <c r="CH151" s="691"/>
      <c r="CI151" s="691"/>
    </row>
    <row r="152" spans="1:87" ht="15.75" customHeight="1">
      <c r="A152" s="691"/>
      <c r="B152" s="697"/>
      <c r="C152" s="697"/>
      <c r="D152" s="734"/>
      <c r="E152" s="734"/>
      <c r="F152" s="734"/>
      <c r="G152" s="734"/>
      <c r="H152" s="734"/>
      <c r="I152" s="734"/>
      <c r="J152" s="734"/>
      <c r="K152" s="734"/>
      <c r="L152" s="734"/>
      <c r="M152" s="734"/>
      <c r="N152" s="734"/>
      <c r="O152" s="734"/>
      <c r="P152" s="734"/>
      <c r="Q152" s="734"/>
      <c r="R152" s="734"/>
      <c r="S152" s="734"/>
      <c r="T152" s="734"/>
      <c r="U152" s="734"/>
      <c r="V152" s="734"/>
      <c r="W152" s="734"/>
      <c r="X152" s="734"/>
      <c r="Y152" s="734"/>
      <c r="Z152" s="734"/>
      <c r="AA152" s="734"/>
      <c r="AB152" s="734"/>
      <c r="AC152" s="734"/>
      <c r="AD152" s="734"/>
      <c r="AE152" s="734"/>
      <c r="AF152" s="734"/>
      <c r="AG152" s="734"/>
      <c r="AH152" s="734"/>
      <c r="AI152" s="734"/>
      <c r="AJ152" s="734"/>
      <c r="AK152" s="734"/>
      <c r="AL152" s="734"/>
      <c r="AM152" s="734"/>
      <c r="AN152" s="734"/>
      <c r="AO152" s="691"/>
      <c r="AP152" s="691"/>
      <c r="AQ152" s="691"/>
      <c r="AR152" s="691"/>
      <c r="AS152" s="691"/>
      <c r="AT152" s="691"/>
      <c r="AU152" s="691"/>
      <c r="AV152" s="691"/>
      <c r="AW152" s="691"/>
      <c r="AX152" s="691"/>
      <c r="AY152" s="691"/>
      <c r="AZ152" s="691"/>
      <c r="BA152" s="691"/>
      <c r="BB152" s="691"/>
      <c r="BC152" s="691"/>
      <c r="BD152" s="691"/>
      <c r="BE152" s="691"/>
      <c r="BF152" s="691"/>
      <c r="BG152" s="691"/>
      <c r="BH152" s="691"/>
      <c r="BI152" s="691"/>
      <c r="BJ152" s="691"/>
      <c r="BK152" s="691"/>
      <c r="BL152" s="691"/>
      <c r="BM152" s="691"/>
      <c r="BN152" s="691"/>
      <c r="BO152" s="691"/>
      <c r="BP152" s="691"/>
      <c r="BQ152" s="691"/>
      <c r="BR152" s="691"/>
      <c r="BS152" s="691"/>
      <c r="BT152" s="691"/>
      <c r="BU152" s="691"/>
      <c r="BV152" s="691"/>
      <c r="BW152" s="691"/>
      <c r="BX152" s="691"/>
      <c r="BY152" s="691"/>
      <c r="BZ152" s="691"/>
      <c r="CA152" s="691"/>
      <c r="CB152" s="691"/>
      <c r="CC152" s="691"/>
      <c r="CD152" s="691"/>
      <c r="CE152" s="691"/>
      <c r="CF152" s="691"/>
      <c r="CG152" s="691"/>
      <c r="CH152" s="691"/>
      <c r="CI152" s="691"/>
    </row>
    <row r="153" spans="1:87" ht="15.75" customHeight="1">
      <c r="A153" s="691"/>
      <c r="B153" s="697"/>
      <c r="C153" s="697"/>
      <c r="D153" s="734"/>
      <c r="E153" s="734"/>
      <c r="F153" s="734"/>
      <c r="G153" s="734"/>
      <c r="H153" s="734"/>
      <c r="I153" s="734"/>
      <c r="J153" s="734"/>
      <c r="K153" s="734"/>
      <c r="L153" s="734"/>
      <c r="M153" s="734"/>
      <c r="N153" s="734"/>
      <c r="O153" s="734"/>
      <c r="P153" s="734"/>
      <c r="Q153" s="734"/>
      <c r="R153" s="734"/>
      <c r="S153" s="734"/>
      <c r="T153" s="734"/>
      <c r="U153" s="734"/>
      <c r="V153" s="734"/>
      <c r="W153" s="734"/>
      <c r="X153" s="734"/>
      <c r="Y153" s="734"/>
      <c r="Z153" s="734"/>
      <c r="AA153" s="734"/>
      <c r="AB153" s="734"/>
      <c r="AC153" s="734"/>
      <c r="AD153" s="734"/>
      <c r="AE153" s="734"/>
      <c r="AF153" s="734"/>
      <c r="AG153" s="734"/>
      <c r="AH153" s="734"/>
      <c r="AI153" s="734"/>
      <c r="AJ153" s="734"/>
      <c r="AK153" s="734"/>
      <c r="AL153" s="734"/>
      <c r="AM153" s="734"/>
      <c r="AN153" s="734"/>
      <c r="AO153" s="691"/>
      <c r="AP153" s="691"/>
      <c r="AQ153" s="691"/>
      <c r="AR153" s="691"/>
      <c r="AS153" s="691"/>
      <c r="AT153" s="691"/>
      <c r="AU153" s="691"/>
      <c r="AV153" s="691"/>
      <c r="AW153" s="691"/>
      <c r="AX153" s="691"/>
      <c r="AY153" s="691"/>
      <c r="AZ153" s="691"/>
      <c r="BA153" s="691"/>
      <c r="BB153" s="691"/>
      <c r="BC153" s="691"/>
      <c r="BD153" s="691"/>
      <c r="BE153" s="691"/>
      <c r="BF153" s="691"/>
      <c r="BG153" s="691"/>
      <c r="BH153" s="691"/>
      <c r="BI153" s="691"/>
      <c r="BJ153" s="691"/>
      <c r="BK153" s="691"/>
      <c r="BL153" s="691"/>
      <c r="BM153" s="691"/>
      <c r="BN153" s="691"/>
      <c r="BO153" s="691"/>
      <c r="BP153" s="691"/>
      <c r="BQ153" s="691"/>
      <c r="BR153" s="691"/>
      <c r="BS153" s="691"/>
      <c r="BT153" s="691"/>
      <c r="BU153" s="691"/>
      <c r="BV153" s="691"/>
      <c r="BW153" s="691"/>
      <c r="BX153" s="691"/>
      <c r="BY153" s="691"/>
      <c r="BZ153" s="691"/>
      <c r="CA153" s="691"/>
      <c r="CB153" s="691"/>
      <c r="CC153" s="691"/>
      <c r="CD153" s="691"/>
      <c r="CE153" s="691"/>
      <c r="CF153" s="691"/>
      <c r="CG153" s="691"/>
      <c r="CH153" s="691"/>
      <c r="CI153" s="691"/>
    </row>
    <row r="154" spans="1:87" ht="15.75" customHeight="1">
      <c r="A154" s="691"/>
      <c r="B154" s="697"/>
      <c r="C154" s="697"/>
      <c r="D154" s="691"/>
      <c r="E154" s="691"/>
      <c r="F154" s="691"/>
      <c r="G154" s="691"/>
      <c r="H154" s="691"/>
      <c r="I154" s="691"/>
      <c r="J154" s="691"/>
      <c r="K154" s="691"/>
      <c r="L154" s="691"/>
      <c r="M154" s="691"/>
      <c r="N154" s="691"/>
      <c r="O154" s="691"/>
      <c r="P154" s="691"/>
      <c r="Q154" s="691"/>
      <c r="R154" s="691"/>
      <c r="S154" s="691"/>
      <c r="T154" s="691"/>
      <c r="U154" s="691"/>
      <c r="V154" s="691"/>
      <c r="W154" s="691"/>
      <c r="X154" s="691"/>
      <c r="Y154" s="691"/>
      <c r="Z154" s="691"/>
      <c r="AA154" s="691"/>
      <c r="AB154" s="691"/>
      <c r="AC154" s="691"/>
      <c r="AD154" s="691"/>
      <c r="AE154" s="691"/>
      <c r="AF154" s="691"/>
      <c r="AG154" s="691"/>
      <c r="AH154" s="691"/>
      <c r="AI154" s="691"/>
      <c r="AJ154" s="691"/>
      <c r="AK154" s="691"/>
      <c r="AL154" s="691"/>
      <c r="AM154" s="691"/>
      <c r="AN154" s="691"/>
      <c r="AO154" s="691"/>
      <c r="AP154" s="691"/>
      <c r="AQ154" s="691"/>
      <c r="AR154" s="691"/>
      <c r="AS154" s="691"/>
      <c r="AT154" s="691"/>
      <c r="AU154" s="691"/>
      <c r="AV154" s="691"/>
      <c r="AW154" s="691"/>
      <c r="AX154" s="691"/>
      <c r="AY154" s="691"/>
      <c r="AZ154" s="691"/>
      <c r="BA154" s="691"/>
      <c r="BB154" s="691"/>
      <c r="BC154" s="691"/>
      <c r="BD154" s="691"/>
      <c r="BE154" s="691"/>
      <c r="BF154" s="691"/>
      <c r="BG154" s="691"/>
      <c r="BH154" s="691"/>
      <c r="BI154" s="691"/>
      <c r="BJ154" s="691"/>
      <c r="BK154" s="691"/>
      <c r="BL154" s="691"/>
      <c r="BM154" s="691"/>
      <c r="BN154" s="691"/>
      <c r="BO154" s="691"/>
      <c r="BP154" s="691"/>
      <c r="BQ154" s="691"/>
      <c r="BR154" s="691"/>
      <c r="BS154" s="691"/>
      <c r="BT154" s="691"/>
      <c r="BU154" s="691"/>
      <c r="BV154" s="691"/>
      <c r="BW154" s="691"/>
      <c r="BX154" s="691"/>
      <c r="BY154" s="691"/>
      <c r="BZ154" s="691"/>
      <c r="CA154" s="691"/>
      <c r="CB154" s="691"/>
      <c r="CC154" s="691"/>
      <c r="CD154" s="691"/>
      <c r="CE154" s="691"/>
      <c r="CF154" s="691"/>
      <c r="CG154" s="691"/>
      <c r="CH154" s="691"/>
      <c r="CI154" s="691"/>
    </row>
    <row r="155" spans="1:87" ht="15.75" customHeight="1">
      <c r="A155" s="691"/>
      <c r="B155" s="697"/>
      <c r="C155" s="697"/>
      <c r="D155" s="691"/>
      <c r="E155" s="691"/>
      <c r="F155" s="691"/>
      <c r="G155" s="691"/>
      <c r="H155" s="691"/>
      <c r="I155" s="691"/>
      <c r="J155" s="691"/>
      <c r="K155" s="691"/>
      <c r="L155" s="691"/>
      <c r="M155" s="691"/>
      <c r="N155" s="691"/>
      <c r="O155" s="691"/>
      <c r="P155" s="691"/>
      <c r="Q155" s="691"/>
      <c r="R155" s="691"/>
      <c r="S155" s="691"/>
      <c r="T155" s="691"/>
      <c r="U155" s="691"/>
      <c r="V155" s="691"/>
      <c r="W155" s="691"/>
      <c r="X155" s="691"/>
      <c r="Y155" s="691"/>
      <c r="Z155" s="691"/>
      <c r="AA155" s="691"/>
      <c r="AB155" s="691"/>
      <c r="AC155" s="691"/>
      <c r="AD155" s="691"/>
      <c r="AE155" s="691"/>
      <c r="AF155" s="691"/>
      <c r="AG155" s="691"/>
      <c r="AH155" s="691"/>
      <c r="AI155" s="691"/>
      <c r="AJ155" s="691"/>
      <c r="AK155" s="691"/>
      <c r="AL155" s="691"/>
      <c r="AM155" s="691"/>
      <c r="AN155" s="691"/>
      <c r="AO155" s="691"/>
      <c r="AP155" s="691"/>
      <c r="AQ155" s="691"/>
      <c r="AR155" s="691"/>
      <c r="AS155" s="691"/>
      <c r="AT155" s="691"/>
      <c r="AU155" s="691"/>
      <c r="AV155" s="691"/>
      <c r="AW155" s="691"/>
      <c r="AX155" s="691"/>
      <c r="AY155" s="691"/>
      <c r="AZ155" s="691"/>
      <c r="BA155" s="691"/>
      <c r="BB155" s="691"/>
      <c r="BC155" s="691"/>
      <c r="BD155" s="691"/>
      <c r="BE155" s="691"/>
      <c r="BF155" s="691"/>
      <c r="BG155" s="691"/>
      <c r="BH155" s="691"/>
      <c r="BI155" s="691"/>
      <c r="BJ155" s="691"/>
      <c r="BK155" s="691"/>
      <c r="BL155" s="691"/>
      <c r="BM155" s="691"/>
      <c r="BN155" s="691"/>
      <c r="BO155" s="691"/>
      <c r="BP155" s="691"/>
      <c r="BQ155" s="691"/>
      <c r="BR155" s="691"/>
      <c r="BS155" s="691"/>
      <c r="BT155" s="691"/>
      <c r="BU155" s="691"/>
      <c r="BV155" s="691"/>
      <c r="BW155" s="691"/>
      <c r="BX155" s="691"/>
      <c r="BY155" s="691"/>
      <c r="BZ155" s="691"/>
      <c r="CA155" s="691"/>
      <c r="CB155" s="691"/>
      <c r="CC155" s="691"/>
      <c r="CD155" s="691"/>
      <c r="CE155" s="691"/>
      <c r="CF155" s="691"/>
      <c r="CG155" s="691"/>
      <c r="CH155" s="691"/>
      <c r="CI155" s="691"/>
    </row>
    <row r="156" spans="1:87" ht="15.75" customHeight="1">
      <c r="A156" s="691"/>
      <c r="B156" s="697"/>
      <c r="C156" s="697"/>
      <c r="D156" s="691"/>
      <c r="E156" s="691"/>
      <c r="F156" s="691"/>
      <c r="G156" s="691"/>
      <c r="H156" s="691"/>
      <c r="I156" s="691"/>
      <c r="J156" s="691"/>
      <c r="K156" s="691"/>
      <c r="L156" s="691"/>
      <c r="M156" s="691"/>
      <c r="N156" s="691"/>
      <c r="O156" s="691"/>
      <c r="P156" s="691"/>
      <c r="Q156" s="691"/>
      <c r="R156" s="691"/>
      <c r="S156" s="691"/>
      <c r="T156" s="691"/>
      <c r="U156" s="691"/>
      <c r="V156" s="691"/>
      <c r="W156" s="691"/>
      <c r="X156" s="691"/>
      <c r="Y156" s="691"/>
      <c r="Z156" s="691"/>
      <c r="AA156" s="691"/>
      <c r="AB156" s="691"/>
      <c r="AC156" s="691"/>
      <c r="AD156" s="691"/>
      <c r="AE156" s="691"/>
      <c r="AF156" s="691"/>
      <c r="AG156" s="691"/>
      <c r="AH156" s="691"/>
      <c r="AI156" s="691"/>
      <c r="AJ156" s="691"/>
      <c r="AK156" s="691"/>
      <c r="AL156" s="691"/>
      <c r="AM156" s="691"/>
      <c r="AN156" s="691"/>
      <c r="AO156" s="691"/>
      <c r="AP156" s="691"/>
      <c r="AQ156" s="691"/>
      <c r="AR156" s="691"/>
      <c r="AS156" s="691"/>
      <c r="AT156" s="691"/>
      <c r="AU156" s="691"/>
      <c r="AV156" s="691"/>
      <c r="AW156" s="691"/>
      <c r="AX156" s="691"/>
      <c r="AY156" s="691"/>
      <c r="AZ156" s="691"/>
      <c r="BA156" s="691"/>
      <c r="BB156" s="691"/>
      <c r="BC156" s="691"/>
      <c r="BD156" s="691"/>
      <c r="BE156" s="691"/>
      <c r="BF156" s="691"/>
      <c r="BG156" s="691"/>
      <c r="BH156" s="691"/>
      <c r="BI156" s="691"/>
      <c r="BJ156" s="691"/>
      <c r="BK156" s="691"/>
      <c r="BL156" s="691"/>
      <c r="BM156" s="691"/>
      <c r="BN156" s="691"/>
      <c r="BO156" s="691"/>
      <c r="BP156" s="691"/>
      <c r="BQ156" s="691"/>
      <c r="BR156" s="691"/>
      <c r="BS156" s="691"/>
      <c r="BT156" s="691"/>
      <c r="BU156" s="691"/>
      <c r="BV156" s="691"/>
      <c r="BW156" s="691"/>
      <c r="BX156" s="691"/>
      <c r="BY156" s="691"/>
      <c r="BZ156" s="691"/>
      <c r="CA156" s="691"/>
      <c r="CB156" s="691"/>
      <c r="CC156" s="691"/>
      <c r="CD156" s="691"/>
      <c r="CE156" s="691"/>
      <c r="CF156" s="691"/>
      <c r="CG156" s="691"/>
      <c r="CH156" s="691"/>
      <c r="CI156" s="691"/>
    </row>
    <row r="157" spans="1:87" ht="15.75" customHeight="1">
      <c r="A157" s="691"/>
      <c r="B157" s="697"/>
      <c r="C157" s="697"/>
      <c r="D157" s="691"/>
      <c r="E157" s="691"/>
      <c r="F157" s="691"/>
      <c r="G157" s="691"/>
      <c r="H157" s="691"/>
      <c r="I157" s="691"/>
      <c r="J157" s="691"/>
      <c r="K157" s="691"/>
      <c r="L157" s="691"/>
      <c r="M157" s="691"/>
      <c r="N157" s="691"/>
      <c r="O157" s="691"/>
      <c r="P157" s="691"/>
      <c r="Q157" s="691"/>
      <c r="R157" s="691"/>
      <c r="S157" s="691"/>
      <c r="T157" s="691"/>
      <c r="U157" s="691"/>
      <c r="V157" s="691"/>
      <c r="W157" s="691"/>
      <c r="X157" s="691"/>
      <c r="Y157" s="691"/>
      <c r="Z157" s="691"/>
      <c r="AA157" s="691"/>
      <c r="AB157" s="691"/>
      <c r="AC157" s="691"/>
      <c r="AD157" s="691"/>
      <c r="AE157" s="691"/>
      <c r="AF157" s="691"/>
      <c r="AG157" s="691"/>
      <c r="AH157" s="691"/>
      <c r="AI157" s="691"/>
      <c r="AJ157" s="691"/>
      <c r="AK157" s="691"/>
      <c r="AL157" s="691"/>
      <c r="AM157" s="691"/>
      <c r="AN157" s="691"/>
      <c r="AO157" s="691"/>
      <c r="AP157" s="691"/>
      <c r="AQ157" s="691"/>
      <c r="AR157" s="691"/>
      <c r="AS157" s="691"/>
      <c r="AT157" s="691"/>
      <c r="AU157" s="691"/>
      <c r="AV157" s="691"/>
      <c r="AW157" s="691"/>
      <c r="AX157" s="691"/>
      <c r="AY157" s="691"/>
      <c r="AZ157" s="691"/>
      <c r="BA157" s="691"/>
      <c r="BB157" s="691"/>
      <c r="BC157" s="691"/>
      <c r="BD157" s="691"/>
      <c r="BE157" s="691"/>
      <c r="BF157" s="691"/>
      <c r="BG157" s="691"/>
      <c r="BH157" s="691"/>
      <c r="BI157" s="691"/>
      <c r="BJ157" s="691"/>
      <c r="BK157" s="691"/>
      <c r="BL157" s="691"/>
      <c r="BM157" s="691"/>
      <c r="BN157" s="691"/>
      <c r="BO157" s="691"/>
      <c r="BP157" s="691"/>
      <c r="BQ157" s="691"/>
      <c r="BR157" s="691"/>
      <c r="BS157" s="691"/>
      <c r="BT157" s="691"/>
      <c r="BU157" s="691"/>
      <c r="BV157" s="691"/>
      <c r="BW157" s="691"/>
      <c r="BX157" s="691"/>
      <c r="BY157" s="691"/>
      <c r="BZ157" s="691"/>
      <c r="CA157" s="691"/>
      <c r="CB157" s="691"/>
      <c r="CC157" s="691"/>
      <c r="CD157" s="691"/>
      <c r="CE157" s="691"/>
      <c r="CF157" s="691"/>
      <c r="CG157" s="691"/>
      <c r="CH157" s="691"/>
      <c r="CI157" s="691"/>
    </row>
    <row r="158" spans="1:87" ht="15.75" customHeight="1">
      <c r="A158" s="691"/>
      <c r="B158" s="697"/>
      <c r="C158" s="697"/>
      <c r="D158" s="691"/>
      <c r="E158" s="691"/>
      <c r="F158" s="691"/>
      <c r="G158" s="691"/>
      <c r="H158" s="691"/>
      <c r="I158" s="691"/>
      <c r="J158" s="691"/>
      <c r="K158" s="691"/>
      <c r="L158" s="691"/>
      <c r="M158" s="691"/>
      <c r="N158" s="691"/>
      <c r="O158" s="691"/>
      <c r="P158" s="691"/>
      <c r="Q158" s="691"/>
      <c r="R158" s="691"/>
      <c r="S158" s="691"/>
      <c r="T158" s="691"/>
      <c r="U158" s="691"/>
      <c r="V158" s="691"/>
      <c r="W158" s="691"/>
      <c r="X158" s="691"/>
      <c r="Y158" s="691"/>
      <c r="Z158" s="691"/>
      <c r="AA158" s="691"/>
      <c r="AB158" s="691"/>
      <c r="AC158" s="691"/>
      <c r="AD158" s="691"/>
      <c r="AE158" s="691"/>
      <c r="AF158" s="691"/>
      <c r="AG158" s="691"/>
      <c r="AH158" s="691"/>
      <c r="AI158" s="691"/>
      <c r="AJ158" s="691"/>
      <c r="AK158" s="691"/>
      <c r="AL158" s="691"/>
      <c r="AM158" s="691"/>
      <c r="AN158" s="691"/>
      <c r="AO158" s="691"/>
      <c r="AP158" s="691"/>
      <c r="AQ158" s="691"/>
      <c r="AR158" s="691"/>
      <c r="AS158" s="691"/>
      <c r="AT158" s="691"/>
      <c r="AU158" s="691"/>
      <c r="AV158" s="691"/>
      <c r="AW158" s="691"/>
      <c r="AX158" s="691"/>
      <c r="AY158" s="691"/>
      <c r="AZ158" s="691"/>
      <c r="BA158" s="691"/>
      <c r="BB158" s="691"/>
      <c r="BC158" s="691"/>
      <c r="BD158" s="691"/>
      <c r="BE158" s="691"/>
      <c r="BF158" s="691"/>
      <c r="BG158" s="691"/>
      <c r="BH158" s="691"/>
      <c r="BI158" s="691"/>
      <c r="BJ158" s="691"/>
      <c r="BK158" s="691"/>
      <c r="BL158" s="691"/>
      <c r="BM158" s="691"/>
      <c r="BN158" s="691"/>
      <c r="BO158" s="691"/>
      <c r="BP158" s="691"/>
      <c r="BQ158" s="691"/>
      <c r="BR158" s="691"/>
      <c r="BS158" s="691"/>
      <c r="BT158" s="691"/>
      <c r="BU158" s="691"/>
      <c r="BV158" s="691"/>
      <c r="BW158" s="691"/>
      <c r="BX158" s="691"/>
      <c r="BY158" s="691"/>
      <c r="BZ158" s="691"/>
      <c r="CA158" s="691"/>
      <c r="CB158" s="691"/>
      <c r="CC158" s="691"/>
      <c r="CD158" s="691"/>
      <c r="CE158" s="691"/>
      <c r="CF158" s="691"/>
      <c r="CG158" s="691"/>
      <c r="CH158" s="691"/>
      <c r="CI158" s="691"/>
    </row>
    <row r="159" spans="1:87" ht="15.75" customHeight="1">
      <c r="A159" s="691"/>
      <c r="B159" s="697"/>
      <c r="C159" s="697"/>
      <c r="D159" s="691"/>
      <c r="E159" s="691"/>
      <c r="F159" s="691"/>
      <c r="G159" s="691"/>
      <c r="H159" s="691"/>
      <c r="I159" s="691"/>
      <c r="J159" s="691"/>
      <c r="K159" s="691"/>
      <c r="L159" s="691"/>
      <c r="M159" s="691"/>
      <c r="N159" s="691"/>
      <c r="O159" s="691"/>
      <c r="P159" s="691"/>
      <c r="Q159" s="691"/>
      <c r="R159" s="691"/>
      <c r="S159" s="691"/>
      <c r="T159" s="691"/>
      <c r="U159" s="691"/>
      <c r="V159" s="691"/>
      <c r="W159" s="691"/>
      <c r="X159" s="691"/>
      <c r="Y159" s="691"/>
      <c r="Z159" s="691"/>
      <c r="AA159" s="691"/>
      <c r="AB159" s="691"/>
      <c r="AC159" s="691"/>
      <c r="AD159" s="691"/>
      <c r="AE159" s="691"/>
      <c r="AF159" s="691"/>
      <c r="AG159" s="691"/>
      <c r="AH159" s="691"/>
      <c r="AI159" s="691"/>
      <c r="AJ159" s="691"/>
      <c r="AK159" s="691"/>
      <c r="AL159" s="691"/>
      <c r="AM159" s="691"/>
      <c r="AN159" s="691"/>
      <c r="AO159" s="691"/>
      <c r="AP159" s="691"/>
      <c r="AQ159" s="691"/>
      <c r="AR159" s="691"/>
      <c r="AS159" s="691"/>
      <c r="AT159" s="691"/>
      <c r="AU159" s="691"/>
      <c r="AV159" s="691"/>
      <c r="AW159" s="691"/>
      <c r="AX159" s="691"/>
      <c r="AY159" s="691"/>
      <c r="AZ159" s="691"/>
      <c r="BA159" s="691"/>
      <c r="BB159" s="691"/>
      <c r="BC159" s="691"/>
      <c r="BD159" s="691"/>
      <c r="BE159" s="691"/>
      <c r="BF159" s="691"/>
      <c r="BG159" s="691"/>
      <c r="BH159" s="691"/>
      <c r="BI159" s="691"/>
      <c r="BJ159" s="691"/>
      <c r="BK159" s="691"/>
      <c r="BL159" s="691"/>
      <c r="BM159" s="691"/>
      <c r="BN159" s="691"/>
      <c r="BO159" s="691"/>
      <c r="BP159" s="691"/>
      <c r="BQ159" s="691"/>
      <c r="BR159" s="691"/>
      <c r="BS159" s="691"/>
      <c r="BT159" s="691"/>
      <c r="BU159" s="691"/>
      <c r="BV159" s="691"/>
      <c r="BW159" s="691"/>
      <c r="BX159" s="691"/>
      <c r="BY159" s="691"/>
      <c r="BZ159" s="691"/>
      <c r="CA159" s="691"/>
      <c r="CB159" s="691"/>
      <c r="CC159" s="691"/>
      <c r="CD159" s="691"/>
      <c r="CE159" s="691"/>
      <c r="CF159" s="691"/>
      <c r="CG159" s="691"/>
      <c r="CH159" s="691"/>
      <c r="CI159" s="691"/>
    </row>
    <row r="160" spans="1:87" ht="15.75" customHeight="1">
      <c r="A160" s="691"/>
      <c r="B160" s="697"/>
      <c r="C160" s="697"/>
      <c r="D160" s="691"/>
      <c r="E160" s="691"/>
      <c r="F160" s="691"/>
      <c r="G160" s="691"/>
      <c r="H160" s="691"/>
      <c r="I160" s="691"/>
      <c r="J160" s="691"/>
      <c r="K160" s="691"/>
      <c r="L160" s="691"/>
      <c r="M160" s="691"/>
      <c r="N160" s="691"/>
      <c r="O160" s="691"/>
      <c r="P160" s="691"/>
      <c r="Q160" s="691"/>
      <c r="R160" s="691"/>
      <c r="S160" s="691"/>
      <c r="T160" s="691"/>
      <c r="U160" s="691"/>
      <c r="V160" s="691"/>
      <c r="W160" s="691"/>
      <c r="X160" s="691"/>
      <c r="Y160" s="691"/>
      <c r="Z160" s="691"/>
      <c r="AA160" s="691"/>
      <c r="AB160" s="691"/>
      <c r="AC160" s="691"/>
      <c r="AD160" s="691"/>
      <c r="AE160" s="691"/>
      <c r="AF160" s="691"/>
      <c r="AG160" s="691"/>
      <c r="AH160" s="691"/>
      <c r="AI160" s="691"/>
      <c r="AJ160" s="691"/>
      <c r="AK160" s="691"/>
      <c r="AL160" s="691"/>
      <c r="AM160" s="691"/>
      <c r="AN160" s="691"/>
      <c r="AO160" s="691"/>
      <c r="AP160" s="691"/>
      <c r="AQ160" s="691"/>
      <c r="AR160" s="691"/>
      <c r="AS160" s="691"/>
      <c r="AT160" s="691"/>
      <c r="AU160" s="691"/>
      <c r="AV160" s="691"/>
      <c r="AW160" s="691"/>
      <c r="AX160" s="691"/>
      <c r="AY160" s="691"/>
      <c r="AZ160" s="691"/>
      <c r="BA160" s="691"/>
      <c r="BB160" s="691"/>
      <c r="BC160" s="691"/>
      <c r="BD160" s="691"/>
      <c r="BE160" s="691"/>
      <c r="BF160" s="691"/>
      <c r="BG160" s="691"/>
      <c r="BH160" s="691"/>
      <c r="BI160" s="691"/>
      <c r="BJ160" s="691"/>
      <c r="BK160" s="691"/>
      <c r="BL160" s="691"/>
      <c r="BM160" s="691"/>
      <c r="BN160" s="691"/>
      <c r="BO160" s="691"/>
      <c r="BP160" s="691"/>
      <c r="BQ160" s="691"/>
      <c r="BR160" s="691"/>
      <c r="BS160" s="691"/>
      <c r="BT160" s="691"/>
      <c r="BU160" s="691"/>
      <c r="BV160" s="691"/>
      <c r="BW160" s="691"/>
      <c r="BX160" s="691"/>
      <c r="BY160" s="691"/>
      <c r="BZ160" s="691"/>
      <c r="CA160" s="691"/>
      <c r="CB160" s="691"/>
      <c r="CC160" s="691"/>
      <c r="CD160" s="691"/>
      <c r="CE160" s="691"/>
      <c r="CF160" s="691"/>
      <c r="CG160" s="691"/>
      <c r="CH160" s="691"/>
      <c r="CI160" s="691"/>
    </row>
    <row r="161" spans="1:87" ht="15.75" customHeight="1">
      <c r="A161" s="691"/>
      <c r="B161" s="697"/>
      <c r="C161" s="697"/>
      <c r="D161" s="691"/>
      <c r="E161" s="691"/>
      <c r="F161" s="691"/>
      <c r="G161" s="691"/>
      <c r="H161" s="691"/>
      <c r="I161" s="691"/>
      <c r="J161" s="691"/>
      <c r="K161" s="691"/>
      <c r="L161" s="691"/>
      <c r="M161" s="691"/>
      <c r="N161" s="691"/>
      <c r="O161" s="691"/>
      <c r="P161" s="691"/>
      <c r="Q161" s="691"/>
      <c r="R161" s="691"/>
      <c r="S161" s="691"/>
      <c r="T161" s="691"/>
      <c r="U161" s="691"/>
      <c r="V161" s="691"/>
      <c r="W161" s="691"/>
      <c r="X161" s="691"/>
      <c r="Y161" s="691"/>
      <c r="Z161" s="691"/>
      <c r="AA161" s="691"/>
      <c r="AB161" s="691"/>
      <c r="AC161" s="691"/>
      <c r="AD161" s="691"/>
      <c r="AE161" s="691"/>
      <c r="AF161" s="691"/>
      <c r="AG161" s="691"/>
      <c r="AH161" s="691"/>
      <c r="AI161" s="691"/>
      <c r="AJ161" s="691"/>
      <c r="AK161" s="691"/>
      <c r="AL161" s="691"/>
      <c r="AM161" s="691"/>
      <c r="AN161" s="691"/>
      <c r="AO161" s="691"/>
      <c r="AP161" s="691"/>
      <c r="AQ161" s="691"/>
      <c r="AR161" s="691"/>
      <c r="AS161" s="691"/>
      <c r="AT161" s="691"/>
      <c r="AU161" s="691"/>
      <c r="AV161" s="691"/>
      <c r="AW161" s="691"/>
      <c r="AX161" s="691"/>
      <c r="AY161" s="691"/>
      <c r="AZ161" s="691"/>
      <c r="BA161" s="691"/>
      <c r="BB161" s="691"/>
      <c r="BC161" s="691"/>
      <c r="BD161" s="691"/>
      <c r="BE161" s="691"/>
      <c r="BF161" s="691"/>
      <c r="BG161" s="691"/>
      <c r="BH161" s="691"/>
      <c r="BI161" s="691"/>
      <c r="BJ161" s="691"/>
      <c r="BK161" s="691"/>
      <c r="BL161" s="691"/>
      <c r="BM161" s="691"/>
      <c r="BN161" s="691"/>
      <c r="BO161" s="691"/>
      <c r="BP161" s="691"/>
      <c r="BQ161" s="691"/>
      <c r="BR161" s="691"/>
      <c r="BS161" s="691"/>
      <c r="BT161" s="691"/>
      <c r="BU161" s="691"/>
      <c r="BV161" s="691"/>
      <c r="BW161" s="691"/>
      <c r="BX161" s="691"/>
      <c r="BY161" s="691"/>
      <c r="BZ161" s="691"/>
      <c r="CA161" s="691"/>
      <c r="CB161" s="691"/>
      <c r="CC161" s="691"/>
      <c r="CD161" s="691"/>
      <c r="CE161" s="691"/>
      <c r="CF161" s="691"/>
      <c r="CG161" s="691"/>
      <c r="CH161" s="691"/>
      <c r="CI161" s="691"/>
    </row>
    <row r="162" spans="1:87" ht="15.75" customHeight="1">
      <c r="A162" s="691"/>
      <c r="B162" s="697"/>
      <c r="C162" s="697"/>
      <c r="D162" s="691"/>
      <c r="E162" s="691"/>
      <c r="F162" s="691"/>
      <c r="G162" s="691"/>
      <c r="H162" s="691"/>
      <c r="I162" s="691"/>
      <c r="J162" s="691"/>
      <c r="K162" s="691"/>
      <c r="L162" s="691"/>
      <c r="M162" s="691"/>
      <c r="N162" s="691"/>
      <c r="O162" s="691"/>
      <c r="P162" s="691"/>
      <c r="Q162" s="691"/>
      <c r="R162" s="691"/>
      <c r="S162" s="691"/>
      <c r="T162" s="691"/>
      <c r="U162" s="691"/>
      <c r="V162" s="691"/>
      <c r="W162" s="691"/>
      <c r="X162" s="691"/>
      <c r="Y162" s="691"/>
      <c r="Z162" s="691"/>
      <c r="AA162" s="691"/>
      <c r="AB162" s="691"/>
      <c r="AC162" s="691"/>
      <c r="AD162" s="691"/>
      <c r="AE162" s="691"/>
      <c r="AF162" s="691"/>
      <c r="AG162" s="691"/>
      <c r="AH162" s="691"/>
      <c r="AI162" s="691"/>
      <c r="AJ162" s="691"/>
      <c r="AK162" s="691"/>
      <c r="AL162" s="691"/>
      <c r="AM162" s="691"/>
      <c r="AN162" s="691"/>
      <c r="AO162" s="691"/>
      <c r="AP162" s="691"/>
      <c r="AQ162" s="691"/>
      <c r="AR162" s="691"/>
      <c r="AS162" s="691"/>
      <c r="AT162" s="691"/>
      <c r="AU162" s="691"/>
      <c r="AV162" s="691"/>
      <c r="AW162" s="691"/>
      <c r="AX162" s="691"/>
      <c r="AY162" s="691"/>
      <c r="AZ162" s="691"/>
      <c r="BA162" s="691"/>
      <c r="BB162" s="691"/>
      <c r="BC162" s="691"/>
      <c r="BD162" s="691"/>
      <c r="BE162" s="691"/>
      <c r="BF162" s="691"/>
      <c r="BG162" s="691"/>
      <c r="BH162" s="691"/>
      <c r="BI162" s="691"/>
      <c r="BJ162" s="691"/>
      <c r="BK162" s="691"/>
      <c r="BL162" s="691"/>
      <c r="BM162" s="691"/>
      <c r="BN162" s="691"/>
      <c r="BO162" s="691"/>
      <c r="BP162" s="691"/>
      <c r="BQ162" s="691"/>
      <c r="BR162" s="691"/>
      <c r="BS162" s="691"/>
      <c r="BT162" s="691"/>
      <c r="BU162" s="691"/>
      <c r="BV162" s="691"/>
      <c r="BW162" s="691"/>
      <c r="BX162" s="691"/>
      <c r="BY162" s="691"/>
      <c r="BZ162" s="691"/>
      <c r="CA162" s="691"/>
      <c r="CB162" s="691"/>
      <c r="CC162" s="691"/>
      <c r="CD162" s="691"/>
      <c r="CE162" s="691"/>
      <c r="CF162" s="691"/>
      <c r="CG162" s="691"/>
      <c r="CH162" s="691"/>
      <c r="CI162" s="691"/>
    </row>
    <row r="163" spans="1:87" ht="15.75" customHeight="1">
      <c r="A163" s="691"/>
      <c r="B163" s="697"/>
      <c r="C163" s="697"/>
      <c r="D163" s="691"/>
      <c r="E163" s="691"/>
      <c r="F163" s="691"/>
      <c r="G163" s="691"/>
      <c r="H163" s="691"/>
      <c r="I163" s="691"/>
      <c r="J163" s="691"/>
      <c r="K163" s="691"/>
      <c r="L163" s="691"/>
      <c r="M163" s="691"/>
      <c r="N163" s="691"/>
      <c r="O163" s="691"/>
      <c r="P163" s="691"/>
      <c r="Q163" s="691"/>
      <c r="R163" s="691"/>
      <c r="S163" s="691"/>
      <c r="T163" s="691"/>
      <c r="U163" s="691"/>
      <c r="V163" s="691"/>
      <c r="W163" s="691"/>
      <c r="X163" s="691"/>
      <c r="Y163" s="691"/>
      <c r="Z163" s="691"/>
      <c r="AA163" s="691"/>
      <c r="AB163" s="691"/>
      <c r="AC163" s="691"/>
      <c r="AD163" s="691"/>
      <c r="AE163" s="691"/>
      <c r="AF163" s="691"/>
      <c r="AG163" s="691"/>
      <c r="AH163" s="691"/>
      <c r="AI163" s="691"/>
      <c r="AJ163" s="691"/>
      <c r="AK163" s="691"/>
      <c r="AL163" s="691"/>
      <c r="AM163" s="691"/>
      <c r="AN163" s="691"/>
      <c r="AO163" s="691"/>
      <c r="AP163" s="691"/>
      <c r="AQ163" s="691"/>
      <c r="AR163" s="691"/>
      <c r="AS163" s="691"/>
      <c r="AT163" s="691"/>
      <c r="AU163" s="691"/>
      <c r="AV163" s="691"/>
      <c r="AW163" s="691"/>
      <c r="AX163" s="691"/>
      <c r="AY163" s="691"/>
      <c r="AZ163" s="691"/>
      <c r="BA163" s="691"/>
      <c r="BB163" s="691"/>
      <c r="BC163" s="691"/>
      <c r="BD163" s="691"/>
      <c r="BE163" s="691"/>
      <c r="BF163" s="691"/>
      <c r="BG163" s="691"/>
      <c r="BH163" s="691"/>
      <c r="BI163" s="691"/>
      <c r="BJ163" s="691"/>
      <c r="BK163" s="691"/>
      <c r="BL163" s="691"/>
      <c r="BM163" s="691"/>
      <c r="BN163" s="691"/>
      <c r="BO163" s="691"/>
      <c r="BP163" s="691"/>
      <c r="BQ163" s="691"/>
      <c r="BR163" s="691"/>
      <c r="BS163" s="691"/>
      <c r="BT163" s="691"/>
      <c r="BU163" s="691"/>
      <c r="BV163" s="691"/>
      <c r="BW163" s="691"/>
      <c r="BX163" s="691"/>
      <c r="BY163" s="691"/>
      <c r="BZ163" s="691"/>
      <c r="CA163" s="691"/>
      <c r="CB163" s="691"/>
      <c r="CC163" s="691"/>
      <c r="CD163" s="691"/>
      <c r="CE163" s="691"/>
      <c r="CF163" s="691"/>
      <c r="CG163" s="691"/>
      <c r="CH163" s="691"/>
      <c r="CI163" s="691"/>
    </row>
    <row r="164" spans="1:87" ht="15.75" customHeight="1">
      <c r="A164" s="691"/>
      <c r="B164" s="697"/>
      <c r="C164" s="697"/>
      <c r="D164" s="691"/>
      <c r="E164" s="691"/>
      <c r="F164" s="691"/>
      <c r="G164" s="691"/>
      <c r="H164" s="691"/>
      <c r="I164" s="691"/>
      <c r="J164" s="691"/>
      <c r="K164" s="691"/>
      <c r="L164" s="691"/>
      <c r="M164" s="691"/>
      <c r="N164" s="691"/>
      <c r="O164" s="691"/>
      <c r="P164" s="691"/>
      <c r="Q164" s="691"/>
      <c r="R164" s="691"/>
      <c r="S164" s="691"/>
      <c r="T164" s="691"/>
      <c r="U164" s="691"/>
      <c r="V164" s="691"/>
      <c r="W164" s="691"/>
      <c r="X164" s="691"/>
      <c r="Y164" s="691"/>
      <c r="Z164" s="691"/>
      <c r="AA164" s="691"/>
      <c r="AB164" s="691"/>
      <c r="AC164" s="691"/>
      <c r="AD164" s="691"/>
      <c r="AE164" s="691"/>
      <c r="AF164" s="691"/>
      <c r="AG164" s="691"/>
      <c r="AH164" s="691"/>
      <c r="AI164" s="691"/>
      <c r="AJ164" s="691"/>
      <c r="AK164" s="691"/>
      <c r="AL164" s="691"/>
      <c r="AM164" s="691"/>
      <c r="AN164" s="691"/>
      <c r="AO164" s="691"/>
      <c r="AP164" s="691"/>
      <c r="AQ164" s="691"/>
      <c r="AR164" s="691"/>
      <c r="AS164" s="691"/>
      <c r="AT164" s="691"/>
      <c r="AU164" s="691"/>
      <c r="AV164" s="691"/>
      <c r="AW164" s="691"/>
      <c r="AX164" s="691"/>
      <c r="AY164" s="691"/>
      <c r="AZ164" s="691"/>
      <c r="BA164" s="691"/>
      <c r="BB164" s="691"/>
      <c r="BC164" s="691"/>
      <c r="BD164" s="691"/>
      <c r="BE164" s="691"/>
      <c r="BF164" s="691"/>
      <c r="BG164" s="691"/>
      <c r="BH164" s="691"/>
      <c r="BI164" s="691"/>
      <c r="BJ164" s="691"/>
      <c r="BK164" s="691"/>
      <c r="BL164" s="691"/>
      <c r="BM164" s="691"/>
      <c r="BN164" s="691"/>
      <c r="BO164" s="691"/>
      <c r="BP164" s="691"/>
      <c r="BQ164" s="691"/>
      <c r="BR164" s="691"/>
      <c r="BS164" s="691"/>
      <c r="BT164" s="691"/>
      <c r="BU164" s="691"/>
      <c r="BV164" s="691"/>
      <c r="BW164" s="691"/>
      <c r="BX164" s="691"/>
      <c r="BY164" s="691"/>
      <c r="BZ164" s="691"/>
      <c r="CA164" s="691"/>
      <c r="CB164" s="691"/>
      <c r="CC164" s="691"/>
      <c r="CD164" s="691"/>
      <c r="CE164" s="691"/>
      <c r="CF164" s="691"/>
      <c r="CG164" s="691"/>
      <c r="CH164" s="691"/>
      <c r="CI164" s="691"/>
    </row>
    <row r="165" spans="1:87" ht="15.75" customHeight="1">
      <c r="A165" s="691"/>
      <c r="B165" s="697"/>
      <c r="C165" s="697"/>
      <c r="D165" s="691"/>
      <c r="E165" s="691"/>
      <c r="F165" s="691"/>
      <c r="G165" s="691"/>
      <c r="H165" s="691"/>
      <c r="I165" s="691"/>
      <c r="J165" s="691"/>
      <c r="K165" s="691"/>
      <c r="L165" s="691"/>
      <c r="M165" s="691"/>
      <c r="N165" s="691"/>
      <c r="O165" s="691"/>
      <c r="P165" s="691"/>
      <c r="Q165" s="691"/>
      <c r="R165" s="691"/>
      <c r="S165" s="691"/>
      <c r="T165" s="691"/>
      <c r="U165" s="691"/>
      <c r="V165" s="691"/>
      <c r="W165" s="691"/>
      <c r="X165" s="691"/>
      <c r="Y165" s="691"/>
      <c r="Z165" s="691"/>
      <c r="AA165" s="691"/>
      <c r="AB165" s="691"/>
      <c r="AC165" s="691"/>
      <c r="AD165" s="691"/>
      <c r="AE165" s="691"/>
      <c r="AF165" s="691"/>
      <c r="AG165" s="691"/>
      <c r="AH165" s="691"/>
      <c r="AI165" s="691"/>
      <c r="AJ165" s="691"/>
      <c r="AK165" s="691"/>
      <c r="AL165" s="691"/>
      <c r="AM165" s="691"/>
      <c r="AN165" s="691"/>
      <c r="AO165" s="691"/>
      <c r="AP165" s="691"/>
      <c r="AQ165" s="691"/>
      <c r="AR165" s="691"/>
      <c r="AS165" s="691"/>
      <c r="AT165" s="691"/>
      <c r="AU165" s="691"/>
      <c r="AV165" s="691"/>
      <c r="AW165" s="691"/>
      <c r="AX165" s="691"/>
      <c r="AY165" s="691"/>
      <c r="AZ165" s="691"/>
      <c r="BA165" s="691"/>
      <c r="BB165" s="691"/>
      <c r="BC165" s="691"/>
      <c r="BD165" s="691"/>
      <c r="BE165" s="691"/>
      <c r="BF165" s="691"/>
      <c r="BG165" s="691"/>
      <c r="BH165" s="691"/>
      <c r="BI165" s="691"/>
      <c r="BJ165" s="691"/>
      <c r="BK165" s="691"/>
      <c r="BL165" s="691"/>
      <c r="BM165" s="691"/>
      <c r="BN165" s="691"/>
      <c r="BO165" s="691"/>
      <c r="BP165" s="691"/>
      <c r="BQ165" s="691"/>
      <c r="BR165" s="691"/>
      <c r="BS165" s="691"/>
      <c r="BT165" s="691"/>
      <c r="BU165" s="691"/>
      <c r="BV165" s="691"/>
      <c r="BW165" s="691"/>
      <c r="BX165" s="691"/>
      <c r="BY165" s="691"/>
      <c r="BZ165" s="691"/>
      <c r="CA165" s="691"/>
      <c r="CB165" s="691"/>
      <c r="CC165" s="691"/>
      <c r="CD165" s="691"/>
      <c r="CE165" s="691"/>
      <c r="CF165" s="691"/>
      <c r="CG165" s="691"/>
      <c r="CH165" s="691"/>
      <c r="CI165" s="691"/>
    </row>
    <row r="166" spans="1:87" ht="15.75" customHeight="1">
      <c r="A166" s="691"/>
      <c r="B166" s="697"/>
      <c r="C166" s="697"/>
      <c r="D166" s="691"/>
      <c r="E166" s="691"/>
      <c r="F166" s="691"/>
      <c r="G166" s="691"/>
      <c r="H166" s="691"/>
      <c r="I166" s="691"/>
      <c r="J166" s="691"/>
      <c r="K166" s="691"/>
      <c r="L166" s="691"/>
      <c r="M166" s="691"/>
      <c r="N166" s="691"/>
      <c r="O166" s="691"/>
      <c r="P166" s="691"/>
      <c r="Q166" s="691"/>
      <c r="R166" s="691"/>
      <c r="S166" s="691"/>
      <c r="T166" s="691"/>
      <c r="U166" s="691"/>
      <c r="V166" s="691"/>
      <c r="W166" s="691"/>
      <c r="X166" s="691"/>
      <c r="Y166" s="691"/>
      <c r="Z166" s="691"/>
      <c r="AA166" s="691"/>
      <c r="AB166" s="691"/>
      <c r="AC166" s="691"/>
      <c r="AD166" s="691"/>
      <c r="AE166" s="691"/>
      <c r="AF166" s="691"/>
      <c r="AG166" s="691"/>
      <c r="AH166" s="691"/>
      <c r="AI166" s="691"/>
      <c r="AJ166" s="691"/>
      <c r="AK166" s="691"/>
      <c r="AL166" s="691"/>
      <c r="AM166" s="691"/>
      <c r="AN166" s="691"/>
      <c r="AO166" s="691"/>
      <c r="AP166" s="691"/>
      <c r="AQ166" s="691"/>
      <c r="AR166" s="691"/>
      <c r="AS166" s="691"/>
      <c r="AT166" s="691"/>
      <c r="AU166" s="691"/>
      <c r="AV166" s="691"/>
      <c r="AW166" s="691"/>
      <c r="AX166" s="691"/>
      <c r="AY166" s="691"/>
      <c r="AZ166" s="691"/>
      <c r="BA166" s="691"/>
      <c r="BB166" s="691"/>
      <c r="BC166" s="691"/>
      <c r="BD166" s="691"/>
      <c r="BE166" s="691"/>
      <c r="BF166" s="691"/>
      <c r="BG166" s="691"/>
      <c r="BH166" s="691"/>
      <c r="BI166" s="691"/>
      <c r="BJ166" s="691"/>
      <c r="BK166" s="691"/>
      <c r="BL166" s="691"/>
      <c r="BM166" s="691"/>
      <c r="BN166" s="691"/>
      <c r="BO166" s="691"/>
      <c r="BP166" s="691"/>
      <c r="BQ166" s="691"/>
      <c r="BR166" s="691"/>
      <c r="BS166" s="691"/>
      <c r="BT166" s="691"/>
      <c r="BU166" s="691"/>
      <c r="BV166" s="691"/>
      <c r="BW166" s="691"/>
      <c r="BX166" s="691"/>
      <c r="BY166" s="691"/>
      <c r="BZ166" s="691"/>
      <c r="CA166" s="691"/>
      <c r="CB166" s="691"/>
      <c r="CC166" s="691"/>
      <c r="CD166" s="691"/>
      <c r="CE166" s="691"/>
      <c r="CF166" s="691"/>
      <c r="CG166" s="691"/>
      <c r="CH166" s="691"/>
      <c r="CI166" s="691"/>
    </row>
    <row r="167" spans="1:87" ht="15.75" customHeight="1">
      <c r="A167" s="691"/>
      <c r="B167" s="697"/>
      <c r="C167" s="697"/>
      <c r="D167" s="691"/>
      <c r="E167" s="691"/>
      <c r="F167" s="691"/>
      <c r="G167" s="691"/>
      <c r="H167" s="691"/>
      <c r="I167" s="691"/>
      <c r="J167" s="691"/>
      <c r="K167" s="691"/>
      <c r="L167" s="691"/>
      <c r="M167" s="691"/>
      <c r="N167" s="691"/>
      <c r="O167" s="691"/>
      <c r="P167" s="691"/>
      <c r="Q167" s="691"/>
      <c r="R167" s="691"/>
      <c r="S167" s="691"/>
      <c r="T167" s="691"/>
      <c r="U167" s="691"/>
      <c r="V167" s="691"/>
      <c r="W167" s="691"/>
      <c r="X167" s="691"/>
      <c r="Y167" s="691"/>
      <c r="Z167" s="691"/>
      <c r="AA167" s="691"/>
      <c r="AB167" s="691"/>
      <c r="AC167" s="691"/>
      <c r="AD167" s="691"/>
      <c r="AE167" s="691"/>
      <c r="AF167" s="691"/>
      <c r="AG167" s="691"/>
      <c r="AH167" s="691"/>
      <c r="AI167" s="691"/>
      <c r="AJ167" s="691"/>
      <c r="AK167" s="691"/>
      <c r="AL167" s="691"/>
      <c r="AM167" s="691"/>
      <c r="AN167" s="691"/>
      <c r="AO167" s="691"/>
      <c r="AP167" s="691"/>
      <c r="AQ167" s="691"/>
      <c r="AR167" s="691"/>
      <c r="AS167" s="691"/>
      <c r="AT167" s="691"/>
      <c r="AU167" s="691"/>
      <c r="AV167" s="691"/>
      <c r="AW167" s="691"/>
      <c r="AX167" s="691"/>
      <c r="AY167" s="691"/>
      <c r="AZ167" s="691"/>
      <c r="BA167" s="691"/>
      <c r="BB167" s="691"/>
      <c r="BC167" s="691"/>
      <c r="BD167" s="691"/>
      <c r="BE167" s="691"/>
      <c r="BF167" s="691"/>
      <c r="BG167" s="691"/>
      <c r="BH167" s="691"/>
      <c r="BI167" s="691"/>
      <c r="BJ167" s="691"/>
      <c r="BK167" s="691"/>
      <c r="BL167" s="691"/>
      <c r="BM167" s="691"/>
      <c r="BN167" s="691"/>
      <c r="BO167" s="691"/>
      <c r="BP167" s="691"/>
      <c r="BQ167" s="691"/>
      <c r="BR167" s="691"/>
      <c r="BS167" s="691"/>
      <c r="BT167" s="691"/>
      <c r="BU167" s="691"/>
      <c r="BV167" s="691"/>
      <c r="BW167" s="691"/>
      <c r="BX167" s="691"/>
      <c r="BY167" s="691"/>
      <c r="BZ167" s="691"/>
      <c r="CA167" s="691"/>
      <c r="CB167" s="691"/>
      <c r="CC167" s="691"/>
      <c r="CD167" s="691"/>
      <c r="CE167" s="691"/>
      <c r="CF167" s="691"/>
      <c r="CG167" s="691"/>
      <c r="CH167" s="691"/>
      <c r="CI167" s="691"/>
    </row>
    <row r="168" spans="1:87" ht="15.75" customHeight="1">
      <c r="A168" s="691"/>
      <c r="B168" s="697"/>
      <c r="C168" s="697"/>
      <c r="D168" s="691"/>
      <c r="E168" s="691"/>
      <c r="F168" s="691"/>
      <c r="G168" s="691"/>
      <c r="H168" s="691"/>
      <c r="I168" s="691"/>
      <c r="J168" s="691"/>
      <c r="K168" s="691"/>
      <c r="L168" s="691"/>
      <c r="M168" s="691"/>
      <c r="N168" s="691"/>
      <c r="O168" s="691"/>
      <c r="P168" s="691"/>
      <c r="Q168" s="691"/>
      <c r="R168" s="691"/>
      <c r="S168" s="691"/>
      <c r="T168" s="691"/>
      <c r="U168" s="691"/>
      <c r="V168" s="691"/>
      <c r="W168" s="691"/>
      <c r="X168" s="691"/>
      <c r="Y168" s="691"/>
      <c r="Z168" s="691"/>
      <c r="AA168" s="691"/>
      <c r="AB168" s="691"/>
      <c r="AC168" s="691"/>
      <c r="AD168" s="691"/>
      <c r="AE168" s="691"/>
      <c r="AF168" s="691"/>
      <c r="AG168" s="691"/>
      <c r="AH168" s="691"/>
      <c r="AI168" s="691"/>
      <c r="AJ168" s="691"/>
      <c r="AK168" s="691"/>
      <c r="AL168" s="691"/>
      <c r="AM168" s="691"/>
      <c r="AN168" s="691"/>
      <c r="AO168" s="691"/>
      <c r="AP168" s="691"/>
      <c r="AQ168" s="691"/>
      <c r="AR168" s="691"/>
      <c r="AS168" s="691"/>
      <c r="AT168" s="691"/>
      <c r="AU168" s="691"/>
      <c r="AV168" s="691"/>
      <c r="AW168" s="691"/>
      <c r="AX168" s="691"/>
      <c r="AY168" s="691"/>
      <c r="AZ168" s="691"/>
      <c r="BA168" s="691"/>
      <c r="BB168" s="691"/>
      <c r="BC168" s="691"/>
      <c r="BD168" s="691"/>
      <c r="BE168" s="691"/>
      <c r="BF168" s="691"/>
      <c r="BG168" s="691"/>
      <c r="BH168" s="691"/>
      <c r="BI168" s="691"/>
      <c r="BJ168" s="691"/>
      <c r="BK168" s="691"/>
      <c r="BL168" s="691"/>
      <c r="BM168" s="691"/>
      <c r="BN168" s="691"/>
      <c r="BO168" s="691"/>
      <c r="BP168" s="691"/>
      <c r="BQ168" s="691"/>
      <c r="BR168" s="691"/>
      <c r="BS168" s="691"/>
      <c r="BT168" s="691"/>
      <c r="BU168" s="691"/>
      <c r="BV168" s="691"/>
      <c r="BW168" s="691"/>
      <c r="BX168" s="691"/>
      <c r="BY168" s="691"/>
      <c r="BZ168" s="691"/>
      <c r="CA168" s="691"/>
      <c r="CB168" s="691"/>
      <c r="CC168" s="691"/>
      <c r="CD168" s="691"/>
      <c r="CE168" s="691"/>
      <c r="CF168" s="691"/>
      <c r="CG168" s="691"/>
      <c r="CH168" s="691"/>
      <c r="CI168" s="691"/>
    </row>
    <row r="169" spans="1:87" ht="15.75" customHeight="1">
      <c r="A169" s="691"/>
      <c r="B169" s="697"/>
      <c r="C169" s="697"/>
      <c r="D169" s="691"/>
      <c r="E169" s="691"/>
      <c r="F169" s="691"/>
      <c r="G169" s="691"/>
      <c r="H169" s="691"/>
      <c r="I169" s="691"/>
      <c r="J169" s="691"/>
      <c r="K169" s="691"/>
      <c r="L169" s="691"/>
      <c r="M169" s="691"/>
      <c r="N169" s="691"/>
      <c r="O169" s="691"/>
      <c r="P169" s="691"/>
      <c r="Q169" s="691"/>
      <c r="R169" s="691"/>
      <c r="S169" s="691"/>
      <c r="T169" s="691"/>
      <c r="U169" s="691"/>
      <c r="V169" s="691"/>
      <c r="W169" s="691"/>
      <c r="X169" s="691"/>
      <c r="Y169" s="691"/>
      <c r="Z169" s="691"/>
      <c r="AA169" s="691"/>
      <c r="AB169" s="691"/>
      <c r="AC169" s="691"/>
      <c r="AD169" s="691"/>
      <c r="AE169" s="691"/>
      <c r="AF169" s="691"/>
      <c r="AG169" s="691"/>
      <c r="AH169" s="691"/>
      <c r="AI169" s="691"/>
      <c r="AJ169" s="691"/>
      <c r="AK169" s="691"/>
      <c r="AL169" s="691"/>
      <c r="AM169" s="691"/>
      <c r="AN169" s="691"/>
      <c r="AO169" s="691"/>
      <c r="AP169" s="691"/>
      <c r="AQ169" s="691"/>
      <c r="AR169" s="691"/>
      <c r="AS169" s="691"/>
      <c r="AT169" s="691"/>
      <c r="AU169" s="691"/>
      <c r="AV169" s="691"/>
      <c r="AW169" s="691"/>
      <c r="AX169" s="691"/>
      <c r="AY169" s="691"/>
      <c r="AZ169" s="691"/>
      <c r="BA169" s="691"/>
      <c r="BB169" s="691"/>
      <c r="BC169" s="691"/>
      <c r="BD169" s="691"/>
      <c r="BE169" s="691"/>
      <c r="BF169" s="691"/>
      <c r="BG169" s="691"/>
      <c r="BH169" s="691"/>
      <c r="BI169" s="691"/>
      <c r="BJ169" s="691"/>
      <c r="BK169" s="691"/>
      <c r="BL169" s="691"/>
      <c r="BM169" s="691"/>
      <c r="BN169" s="691"/>
      <c r="BO169" s="691"/>
      <c r="BP169" s="691"/>
      <c r="BQ169" s="691"/>
      <c r="BR169" s="691"/>
      <c r="BS169" s="691"/>
      <c r="BT169" s="691"/>
      <c r="BU169" s="691"/>
      <c r="BV169" s="691"/>
      <c r="BW169" s="691"/>
      <c r="BX169" s="691"/>
      <c r="BY169" s="691"/>
      <c r="BZ169" s="691"/>
      <c r="CA169" s="691"/>
      <c r="CB169" s="691"/>
      <c r="CC169" s="691"/>
      <c r="CD169" s="691"/>
      <c r="CE169" s="691"/>
      <c r="CF169" s="691"/>
      <c r="CG169" s="691"/>
      <c r="CH169" s="691"/>
      <c r="CI169" s="691"/>
    </row>
    <row r="170" spans="1:87" ht="15.75" customHeight="1">
      <c r="A170" s="691"/>
      <c r="B170" s="697"/>
      <c r="C170" s="697"/>
      <c r="D170" s="691"/>
      <c r="E170" s="691"/>
      <c r="F170" s="691"/>
      <c r="G170" s="691"/>
      <c r="H170" s="691"/>
      <c r="I170" s="691"/>
      <c r="J170" s="691"/>
      <c r="K170" s="691"/>
      <c r="L170" s="691"/>
      <c r="M170" s="691"/>
      <c r="N170" s="691"/>
      <c r="O170" s="691"/>
      <c r="P170" s="691"/>
      <c r="Q170" s="691"/>
      <c r="R170" s="691"/>
      <c r="S170" s="691"/>
      <c r="T170" s="691"/>
      <c r="U170" s="691"/>
      <c r="V170" s="691"/>
      <c r="W170" s="691"/>
      <c r="X170" s="691"/>
      <c r="Y170" s="691"/>
      <c r="Z170" s="691"/>
      <c r="AA170" s="691"/>
      <c r="AB170" s="691"/>
      <c r="AC170" s="691"/>
      <c r="AD170" s="691"/>
      <c r="AE170" s="691"/>
      <c r="AF170" s="691"/>
      <c r="AG170" s="691"/>
      <c r="AH170" s="691"/>
      <c r="AI170" s="691"/>
      <c r="AJ170" s="691"/>
      <c r="AK170" s="691"/>
      <c r="AL170" s="691"/>
      <c r="AM170" s="691"/>
      <c r="AN170" s="691"/>
      <c r="AO170" s="691"/>
      <c r="AP170" s="691"/>
      <c r="AQ170" s="691"/>
      <c r="AR170" s="691"/>
      <c r="AS170" s="691"/>
      <c r="AT170" s="691"/>
      <c r="AU170" s="691"/>
      <c r="AV170" s="691"/>
      <c r="AW170" s="691"/>
      <c r="AX170" s="691"/>
      <c r="AY170" s="691"/>
      <c r="AZ170" s="691"/>
      <c r="BA170" s="691"/>
      <c r="BB170" s="691"/>
      <c r="BC170" s="691"/>
      <c r="BD170" s="691"/>
      <c r="BE170" s="691"/>
      <c r="BF170" s="691"/>
      <c r="BG170" s="691"/>
      <c r="BH170" s="691"/>
      <c r="BI170" s="691"/>
      <c r="BJ170" s="691"/>
      <c r="BK170" s="691"/>
      <c r="BL170" s="691"/>
      <c r="BM170" s="691"/>
      <c r="BN170" s="691"/>
      <c r="BO170" s="691"/>
      <c r="BP170" s="691"/>
      <c r="BQ170" s="691"/>
      <c r="BR170" s="691"/>
      <c r="BS170" s="691"/>
      <c r="BT170" s="691"/>
      <c r="BU170" s="691"/>
      <c r="BV170" s="691"/>
      <c r="BW170" s="691"/>
      <c r="BX170" s="691"/>
      <c r="BY170" s="691"/>
      <c r="BZ170" s="691"/>
      <c r="CA170" s="691"/>
      <c r="CB170" s="691"/>
      <c r="CC170" s="691"/>
      <c r="CD170" s="691"/>
      <c r="CE170" s="691"/>
      <c r="CF170" s="691"/>
      <c r="CG170" s="691"/>
      <c r="CH170" s="691"/>
      <c r="CI170" s="691"/>
    </row>
    <row r="171" spans="1:87" ht="15.75" customHeight="1">
      <c r="A171" s="691"/>
      <c r="B171" s="697"/>
      <c r="C171" s="697"/>
      <c r="D171" s="691"/>
      <c r="E171" s="691"/>
      <c r="F171" s="691"/>
      <c r="G171" s="691"/>
      <c r="H171" s="691"/>
      <c r="I171" s="691"/>
      <c r="J171" s="691"/>
      <c r="K171" s="691"/>
      <c r="L171" s="691"/>
      <c r="M171" s="691"/>
      <c r="N171" s="691"/>
      <c r="O171" s="691"/>
      <c r="P171" s="691"/>
      <c r="Q171" s="691"/>
      <c r="R171" s="691"/>
      <c r="S171" s="691"/>
      <c r="T171" s="691"/>
      <c r="U171" s="691"/>
      <c r="V171" s="691"/>
      <c r="W171" s="691"/>
      <c r="X171" s="691"/>
      <c r="Y171" s="691"/>
      <c r="Z171" s="691"/>
      <c r="AA171" s="691"/>
      <c r="AB171" s="691"/>
      <c r="AC171" s="691"/>
      <c r="AD171" s="691"/>
      <c r="AE171" s="691"/>
      <c r="AF171" s="691"/>
      <c r="AG171" s="691"/>
      <c r="AH171" s="691"/>
      <c r="AI171" s="691"/>
      <c r="AJ171" s="691"/>
      <c r="AK171" s="691"/>
      <c r="AL171" s="691"/>
      <c r="AM171" s="691"/>
      <c r="AN171" s="691"/>
      <c r="AO171" s="691"/>
      <c r="AP171" s="691"/>
      <c r="AQ171" s="691"/>
      <c r="AR171" s="691"/>
      <c r="AS171" s="691"/>
      <c r="AT171" s="691"/>
      <c r="AU171" s="691"/>
      <c r="AV171" s="691"/>
      <c r="AW171" s="691"/>
      <c r="AX171" s="691"/>
      <c r="AY171" s="691"/>
      <c r="AZ171" s="691"/>
      <c r="BA171" s="691"/>
      <c r="BB171" s="691"/>
      <c r="BC171" s="691"/>
      <c r="BD171" s="691"/>
      <c r="BE171" s="691"/>
      <c r="BF171" s="691"/>
      <c r="BG171" s="691"/>
      <c r="BH171" s="691"/>
      <c r="BI171" s="691"/>
      <c r="BJ171" s="691"/>
      <c r="BK171" s="691"/>
      <c r="BL171" s="691"/>
      <c r="BM171" s="691"/>
      <c r="BN171" s="691"/>
      <c r="BO171" s="691"/>
      <c r="BP171" s="691"/>
      <c r="BQ171" s="691"/>
      <c r="BR171" s="691"/>
      <c r="BS171" s="691"/>
      <c r="BT171" s="691"/>
      <c r="BU171" s="691"/>
      <c r="BV171" s="691"/>
      <c r="BW171" s="691"/>
      <c r="BX171" s="691"/>
      <c r="BY171" s="691"/>
      <c r="BZ171" s="691"/>
      <c r="CA171" s="691"/>
      <c r="CB171" s="691"/>
      <c r="CC171" s="691"/>
      <c r="CD171" s="691"/>
      <c r="CE171" s="691"/>
      <c r="CF171" s="691"/>
      <c r="CG171" s="691"/>
      <c r="CH171" s="691"/>
      <c r="CI171" s="691"/>
    </row>
    <row r="172" spans="1:87" ht="15.75" customHeight="1">
      <c r="A172" s="691"/>
      <c r="B172" s="697"/>
      <c r="C172" s="697"/>
      <c r="D172" s="691"/>
      <c r="E172" s="691"/>
      <c r="F172" s="691"/>
      <c r="G172" s="691"/>
      <c r="H172" s="691"/>
      <c r="I172" s="691"/>
      <c r="J172" s="691"/>
      <c r="K172" s="691"/>
      <c r="L172" s="691"/>
      <c r="M172" s="691"/>
      <c r="N172" s="691"/>
      <c r="O172" s="691"/>
      <c r="P172" s="691"/>
      <c r="Q172" s="691"/>
      <c r="R172" s="691"/>
      <c r="S172" s="691"/>
      <c r="T172" s="691"/>
      <c r="U172" s="691"/>
      <c r="V172" s="691"/>
      <c r="W172" s="691"/>
      <c r="X172" s="691"/>
      <c r="Y172" s="691"/>
      <c r="Z172" s="691"/>
      <c r="AA172" s="691"/>
      <c r="AB172" s="691"/>
      <c r="AC172" s="691"/>
      <c r="AD172" s="691"/>
      <c r="AE172" s="691"/>
      <c r="AF172" s="691"/>
      <c r="AG172" s="691"/>
      <c r="AH172" s="691"/>
      <c r="AI172" s="691"/>
      <c r="AJ172" s="691"/>
      <c r="AK172" s="691"/>
      <c r="AL172" s="691"/>
      <c r="AM172" s="691"/>
      <c r="AN172" s="691"/>
      <c r="AO172" s="691"/>
      <c r="AP172" s="691"/>
      <c r="AQ172" s="691"/>
      <c r="AR172" s="691"/>
      <c r="AS172" s="691"/>
      <c r="AT172" s="691"/>
      <c r="AU172" s="691"/>
      <c r="AV172" s="691"/>
      <c r="AW172" s="691"/>
      <c r="AX172" s="691"/>
      <c r="AY172" s="691"/>
      <c r="AZ172" s="691"/>
      <c r="BA172" s="691"/>
      <c r="BB172" s="691"/>
      <c r="BC172" s="691"/>
      <c r="BD172" s="691"/>
      <c r="BE172" s="691"/>
      <c r="BF172" s="691"/>
      <c r="BG172" s="691"/>
      <c r="BH172" s="691"/>
      <c r="BI172" s="691"/>
      <c r="BJ172" s="691"/>
      <c r="BK172" s="691"/>
      <c r="BL172" s="691"/>
      <c r="BM172" s="691"/>
      <c r="BN172" s="691"/>
      <c r="BO172" s="691"/>
      <c r="BP172" s="691"/>
      <c r="BQ172" s="691"/>
      <c r="BR172" s="691"/>
      <c r="BS172" s="691"/>
      <c r="BT172" s="691"/>
      <c r="BU172" s="691"/>
      <c r="BV172" s="691"/>
      <c r="BW172" s="691"/>
      <c r="BX172" s="691"/>
      <c r="BY172" s="691"/>
      <c r="BZ172" s="691"/>
      <c r="CA172" s="691"/>
      <c r="CB172" s="691"/>
      <c r="CC172" s="691"/>
      <c r="CD172" s="691"/>
      <c r="CE172" s="691"/>
      <c r="CF172" s="691"/>
      <c r="CG172" s="691"/>
      <c r="CH172" s="691"/>
      <c r="CI172" s="691"/>
    </row>
    <row r="173" spans="1:87" ht="15.75" customHeight="1">
      <c r="A173" s="691"/>
      <c r="B173" s="697"/>
      <c r="C173" s="697"/>
      <c r="D173" s="691"/>
      <c r="E173" s="691"/>
      <c r="F173" s="691"/>
      <c r="G173" s="691"/>
      <c r="H173" s="691"/>
      <c r="I173" s="691"/>
      <c r="J173" s="691"/>
      <c r="K173" s="691"/>
      <c r="L173" s="691"/>
      <c r="M173" s="691"/>
      <c r="N173" s="691"/>
      <c r="O173" s="691"/>
      <c r="P173" s="691"/>
      <c r="Q173" s="691"/>
      <c r="R173" s="691"/>
      <c r="S173" s="691"/>
      <c r="T173" s="691"/>
      <c r="U173" s="691"/>
      <c r="V173" s="691"/>
      <c r="W173" s="691"/>
      <c r="X173" s="691"/>
      <c r="Y173" s="691"/>
      <c r="Z173" s="691"/>
      <c r="AA173" s="691"/>
      <c r="AB173" s="691"/>
      <c r="AC173" s="691"/>
      <c r="AD173" s="691"/>
      <c r="AE173" s="691"/>
      <c r="AF173" s="691"/>
      <c r="AG173" s="691"/>
      <c r="AH173" s="691"/>
      <c r="AI173" s="691"/>
      <c r="AJ173" s="691"/>
      <c r="AK173" s="691"/>
      <c r="AL173" s="691"/>
      <c r="AM173" s="691"/>
      <c r="AN173" s="691"/>
      <c r="AO173" s="691"/>
      <c r="AP173" s="691"/>
      <c r="AQ173" s="691"/>
      <c r="AR173" s="691"/>
      <c r="AS173" s="691"/>
      <c r="AT173" s="691"/>
      <c r="AU173" s="691"/>
      <c r="AV173" s="691"/>
      <c r="AW173" s="691"/>
      <c r="AX173" s="691"/>
      <c r="AY173" s="691"/>
      <c r="AZ173" s="691"/>
      <c r="BA173" s="691"/>
      <c r="BB173" s="691"/>
      <c r="BC173" s="691"/>
      <c r="BD173" s="691"/>
      <c r="BE173" s="691"/>
      <c r="BF173" s="691"/>
      <c r="BG173" s="691"/>
      <c r="BH173" s="691"/>
      <c r="BI173" s="691"/>
      <c r="BJ173" s="691"/>
      <c r="BK173" s="691"/>
      <c r="BL173" s="691"/>
      <c r="BM173" s="691"/>
      <c r="BN173" s="691"/>
      <c r="BO173" s="691"/>
      <c r="BP173" s="691"/>
      <c r="BQ173" s="691"/>
      <c r="BR173" s="691"/>
      <c r="BS173" s="691"/>
      <c r="BT173" s="691"/>
      <c r="BU173" s="691"/>
      <c r="BV173" s="691"/>
      <c r="BW173" s="691"/>
      <c r="BX173" s="691"/>
      <c r="BY173" s="691"/>
      <c r="BZ173" s="691"/>
      <c r="CA173" s="691"/>
      <c r="CB173" s="691"/>
      <c r="CC173" s="691"/>
      <c r="CD173" s="691"/>
      <c r="CE173" s="691"/>
      <c r="CF173" s="691"/>
      <c r="CG173" s="691"/>
      <c r="CH173" s="691"/>
      <c r="CI173" s="691"/>
    </row>
    <row r="174" spans="1:87" ht="15.75" customHeight="1">
      <c r="A174" s="691"/>
      <c r="B174" s="697"/>
      <c r="C174" s="697"/>
      <c r="D174" s="691"/>
      <c r="E174" s="691"/>
      <c r="F174" s="691"/>
      <c r="G174" s="691"/>
      <c r="H174" s="691"/>
      <c r="I174" s="691"/>
      <c r="J174" s="691"/>
      <c r="K174" s="691"/>
      <c r="L174" s="691"/>
      <c r="M174" s="691"/>
      <c r="N174" s="691"/>
      <c r="O174" s="691"/>
      <c r="P174" s="691"/>
      <c r="Q174" s="691"/>
      <c r="R174" s="691"/>
      <c r="S174" s="691"/>
      <c r="T174" s="691"/>
      <c r="U174" s="691"/>
      <c r="V174" s="691"/>
      <c r="W174" s="691"/>
      <c r="X174" s="691"/>
      <c r="Y174" s="691"/>
      <c r="Z174" s="691"/>
      <c r="AA174" s="691"/>
      <c r="AB174" s="691"/>
      <c r="AC174" s="691"/>
      <c r="AD174" s="691"/>
      <c r="AE174" s="691"/>
      <c r="AF174" s="691"/>
      <c r="AG174" s="691"/>
      <c r="AH174" s="691"/>
      <c r="AI174" s="691"/>
      <c r="AJ174" s="691"/>
      <c r="AK174" s="691"/>
      <c r="AL174" s="691"/>
      <c r="AM174" s="691"/>
      <c r="AN174" s="691"/>
      <c r="AO174" s="691"/>
      <c r="AP174" s="691"/>
      <c r="AQ174" s="691"/>
      <c r="AR174" s="691"/>
      <c r="AS174" s="691"/>
      <c r="AT174" s="691"/>
      <c r="AU174" s="691"/>
      <c r="AV174" s="691"/>
      <c r="AW174" s="691"/>
      <c r="AX174" s="691"/>
      <c r="AY174" s="691"/>
      <c r="AZ174" s="691"/>
      <c r="BA174" s="691"/>
      <c r="BB174" s="691"/>
      <c r="BC174" s="691"/>
      <c r="BD174" s="691"/>
      <c r="BE174" s="691"/>
      <c r="BF174" s="691"/>
      <c r="BG174" s="691"/>
      <c r="BH174" s="691"/>
      <c r="BI174" s="691"/>
      <c r="BJ174" s="691"/>
      <c r="BK174" s="691"/>
      <c r="BL174" s="691"/>
      <c r="BM174" s="691"/>
      <c r="BN174" s="691"/>
      <c r="BO174" s="691"/>
      <c r="BP174" s="691"/>
      <c r="BQ174" s="691"/>
      <c r="BR174" s="691"/>
      <c r="BS174" s="691"/>
      <c r="BT174" s="691"/>
      <c r="BU174" s="691"/>
      <c r="BV174" s="691"/>
      <c r="BW174" s="691"/>
      <c r="BX174" s="691"/>
      <c r="BY174" s="691"/>
      <c r="BZ174" s="691"/>
      <c r="CA174" s="691"/>
      <c r="CB174" s="691"/>
      <c r="CC174" s="691"/>
      <c r="CD174" s="691"/>
      <c r="CE174" s="691"/>
      <c r="CF174" s="691"/>
      <c r="CG174" s="691"/>
      <c r="CH174" s="691"/>
      <c r="CI174" s="691"/>
    </row>
    <row r="175" spans="1:87" ht="15.75" customHeight="1">
      <c r="A175" s="691"/>
      <c r="B175" s="697"/>
      <c r="C175" s="697"/>
      <c r="D175" s="691"/>
      <c r="E175" s="691"/>
      <c r="F175" s="691"/>
      <c r="G175" s="691"/>
      <c r="H175" s="691"/>
      <c r="I175" s="691"/>
      <c r="J175" s="691"/>
      <c r="K175" s="691"/>
      <c r="L175" s="691"/>
      <c r="M175" s="691"/>
      <c r="N175" s="691"/>
      <c r="O175" s="691"/>
      <c r="P175" s="691"/>
      <c r="Q175" s="691"/>
      <c r="R175" s="691"/>
      <c r="S175" s="691"/>
      <c r="T175" s="691"/>
      <c r="U175" s="691"/>
      <c r="V175" s="691"/>
      <c r="W175" s="691"/>
      <c r="X175" s="691"/>
      <c r="Y175" s="691"/>
      <c r="Z175" s="691"/>
      <c r="AA175" s="691"/>
      <c r="AB175" s="691"/>
      <c r="AC175" s="691"/>
      <c r="AD175" s="691"/>
      <c r="AE175" s="691"/>
      <c r="AF175" s="691"/>
      <c r="AG175" s="691"/>
      <c r="AH175" s="691"/>
      <c r="AI175" s="691"/>
      <c r="AJ175" s="691"/>
      <c r="AK175" s="691"/>
      <c r="AL175" s="691"/>
      <c r="AM175" s="691"/>
      <c r="AN175" s="691"/>
      <c r="AO175" s="691"/>
      <c r="AP175" s="691"/>
      <c r="AQ175" s="691"/>
      <c r="AR175" s="691"/>
      <c r="AS175" s="691"/>
      <c r="AT175" s="691"/>
      <c r="AU175" s="691"/>
      <c r="AV175" s="691"/>
      <c r="AW175" s="691"/>
      <c r="AX175" s="691"/>
      <c r="AY175" s="691"/>
      <c r="AZ175" s="691"/>
      <c r="BA175" s="691"/>
      <c r="BB175" s="691"/>
      <c r="BC175" s="691"/>
      <c r="BD175" s="691"/>
      <c r="BE175" s="691"/>
      <c r="BF175" s="691"/>
      <c r="BG175" s="691"/>
      <c r="BH175" s="691"/>
      <c r="BI175" s="691"/>
      <c r="BJ175" s="691"/>
      <c r="BK175" s="691"/>
      <c r="BL175" s="691"/>
      <c r="BM175" s="691"/>
      <c r="BN175" s="691"/>
      <c r="BO175" s="691"/>
      <c r="BP175" s="691"/>
      <c r="BQ175" s="691"/>
      <c r="BR175" s="691"/>
      <c r="BS175" s="691"/>
      <c r="BT175" s="691"/>
      <c r="BU175" s="691"/>
      <c r="BV175" s="691"/>
      <c r="BW175" s="691"/>
      <c r="BX175" s="691"/>
      <c r="BY175" s="691"/>
      <c r="BZ175" s="691"/>
      <c r="CA175" s="691"/>
      <c r="CB175" s="691"/>
      <c r="CC175" s="691"/>
      <c r="CD175" s="691"/>
      <c r="CE175" s="691"/>
      <c r="CF175" s="691"/>
      <c r="CG175" s="691"/>
      <c r="CH175" s="691"/>
      <c r="CI175" s="691"/>
    </row>
    <row r="176" spans="1:87" ht="15.75" customHeight="1">
      <c r="A176" s="691"/>
      <c r="B176" s="697"/>
      <c r="C176" s="697"/>
      <c r="D176" s="691"/>
      <c r="E176" s="691"/>
      <c r="F176" s="691"/>
      <c r="G176" s="691"/>
      <c r="H176" s="691"/>
      <c r="I176" s="691"/>
      <c r="J176" s="691"/>
      <c r="K176" s="691"/>
      <c r="L176" s="691"/>
      <c r="M176" s="691"/>
      <c r="N176" s="691"/>
      <c r="O176" s="691"/>
      <c r="P176" s="691"/>
      <c r="Q176" s="691"/>
      <c r="R176" s="691"/>
      <c r="S176" s="691"/>
      <c r="T176" s="691"/>
      <c r="U176" s="691"/>
      <c r="V176" s="691"/>
      <c r="W176" s="691"/>
      <c r="X176" s="691"/>
      <c r="Y176" s="691"/>
      <c r="Z176" s="691"/>
      <c r="AA176" s="691"/>
      <c r="AB176" s="691"/>
      <c r="AC176" s="691"/>
      <c r="AD176" s="691"/>
      <c r="AE176" s="691"/>
      <c r="AF176" s="691"/>
      <c r="AG176" s="691"/>
      <c r="AH176" s="691"/>
      <c r="AI176" s="691"/>
      <c r="AJ176" s="691"/>
      <c r="AK176" s="691"/>
      <c r="AL176" s="691"/>
      <c r="AM176" s="691"/>
      <c r="AN176" s="691"/>
      <c r="AO176" s="691"/>
      <c r="AP176" s="691"/>
      <c r="AQ176" s="691"/>
      <c r="AR176" s="691"/>
      <c r="AS176" s="691"/>
      <c r="AT176" s="691"/>
      <c r="AU176" s="691"/>
      <c r="AV176" s="691"/>
      <c r="AW176" s="691"/>
      <c r="AX176" s="691"/>
      <c r="AY176" s="691"/>
      <c r="AZ176" s="691"/>
      <c r="BA176" s="691"/>
      <c r="BB176" s="691"/>
      <c r="BC176" s="691"/>
      <c r="BD176" s="691"/>
      <c r="BE176" s="691"/>
      <c r="BF176" s="691"/>
      <c r="BG176" s="691"/>
      <c r="BH176" s="691"/>
      <c r="BI176" s="691"/>
      <c r="BJ176" s="691"/>
      <c r="BK176" s="691"/>
      <c r="BL176" s="691"/>
      <c r="BM176" s="691"/>
      <c r="BN176" s="691"/>
      <c r="BO176" s="691"/>
      <c r="BP176" s="691"/>
      <c r="BQ176" s="691"/>
      <c r="BR176" s="691"/>
      <c r="BS176" s="691"/>
      <c r="BT176" s="691"/>
      <c r="BU176" s="691"/>
      <c r="BV176" s="691"/>
      <c r="BW176" s="691"/>
      <c r="BX176" s="691"/>
      <c r="BY176" s="691"/>
      <c r="BZ176" s="691"/>
      <c r="CA176" s="691"/>
      <c r="CB176" s="691"/>
      <c r="CC176" s="691"/>
      <c r="CD176" s="691"/>
      <c r="CE176" s="691"/>
      <c r="CF176" s="691"/>
      <c r="CG176" s="691"/>
      <c r="CH176" s="691"/>
      <c r="CI176" s="691"/>
    </row>
    <row r="177" spans="1:87" ht="15.75" customHeight="1">
      <c r="A177" s="691"/>
      <c r="B177" s="697"/>
      <c r="C177" s="697"/>
      <c r="D177" s="691"/>
      <c r="E177" s="691"/>
      <c r="F177" s="691"/>
      <c r="G177" s="691"/>
      <c r="H177" s="691"/>
      <c r="I177" s="691"/>
      <c r="J177" s="691"/>
      <c r="K177" s="691"/>
      <c r="L177" s="691"/>
      <c r="M177" s="691"/>
      <c r="N177" s="691"/>
      <c r="O177" s="691"/>
      <c r="P177" s="691"/>
      <c r="Q177" s="691"/>
      <c r="R177" s="691"/>
      <c r="S177" s="691"/>
      <c r="T177" s="691"/>
      <c r="U177" s="691"/>
      <c r="V177" s="691"/>
      <c r="W177" s="691"/>
      <c r="X177" s="691"/>
      <c r="Y177" s="691"/>
      <c r="Z177" s="691"/>
      <c r="AA177" s="691"/>
      <c r="AB177" s="691"/>
      <c r="AC177" s="691"/>
      <c r="AD177" s="691"/>
      <c r="AE177" s="691"/>
      <c r="AF177" s="691"/>
      <c r="AG177" s="691"/>
      <c r="AH177" s="691"/>
      <c r="AI177" s="691"/>
      <c r="AJ177" s="691"/>
      <c r="AK177" s="691"/>
      <c r="AL177" s="691"/>
      <c r="AM177" s="691"/>
      <c r="AN177" s="691"/>
      <c r="AO177" s="691"/>
      <c r="AP177" s="691"/>
      <c r="AQ177" s="691"/>
      <c r="AR177" s="691"/>
      <c r="AS177" s="691"/>
      <c r="AT177" s="691"/>
      <c r="AU177" s="691"/>
      <c r="AV177" s="691"/>
      <c r="AW177" s="691"/>
      <c r="AX177" s="691"/>
      <c r="AY177" s="691"/>
      <c r="AZ177" s="691"/>
      <c r="BA177" s="691"/>
      <c r="BB177" s="691"/>
      <c r="BC177" s="691"/>
      <c r="BD177" s="691"/>
      <c r="BE177" s="691"/>
      <c r="BF177" s="691"/>
      <c r="BG177" s="691"/>
      <c r="BH177" s="691"/>
      <c r="BI177" s="691"/>
      <c r="BJ177" s="691"/>
      <c r="BK177" s="691"/>
      <c r="BL177" s="691"/>
      <c r="BM177" s="691"/>
      <c r="BN177" s="691"/>
      <c r="BO177" s="691"/>
      <c r="BP177" s="691"/>
      <c r="BQ177" s="691"/>
      <c r="BR177" s="691"/>
      <c r="BS177" s="691"/>
      <c r="BT177" s="691"/>
      <c r="BU177" s="691"/>
      <c r="BV177" s="691"/>
      <c r="BW177" s="691"/>
      <c r="BX177" s="691"/>
      <c r="BY177" s="691"/>
      <c r="BZ177" s="691"/>
      <c r="CA177" s="691"/>
      <c r="CB177" s="691"/>
      <c r="CC177" s="691"/>
      <c r="CD177" s="691"/>
      <c r="CE177" s="691"/>
      <c r="CF177" s="691"/>
      <c r="CG177" s="691"/>
      <c r="CH177" s="691"/>
      <c r="CI177" s="691"/>
    </row>
    <row r="178" spans="1:87" ht="15.75" customHeight="1">
      <c r="A178" s="691"/>
      <c r="B178" s="697"/>
      <c r="C178" s="697"/>
      <c r="D178" s="691"/>
      <c r="E178" s="691"/>
      <c r="F178" s="691"/>
      <c r="G178" s="691"/>
      <c r="H178" s="691"/>
      <c r="I178" s="691"/>
      <c r="J178" s="691"/>
      <c r="K178" s="691"/>
      <c r="L178" s="691"/>
      <c r="M178" s="691"/>
      <c r="N178" s="691"/>
      <c r="O178" s="691"/>
      <c r="P178" s="691"/>
      <c r="Q178" s="691"/>
      <c r="R178" s="691"/>
      <c r="S178" s="691"/>
      <c r="T178" s="691"/>
      <c r="U178" s="691"/>
      <c r="V178" s="691"/>
      <c r="W178" s="691"/>
      <c r="X178" s="691"/>
      <c r="Y178" s="691"/>
      <c r="Z178" s="691"/>
      <c r="AA178" s="691"/>
      <c r="AB178" s="691"/>
      <c r="AC178" s="691"/>
      <c r="AD178" s="691"/>
      <c r="AE178" s="691"/>
      <c r="AF178" s="691"/>
      <c r="AG178" s="691"/>
      <c r="AH178" s="691"/>
      <c r="AI178" s="691"/>
      <c r="AJ178" s="691"/>
      <c r="AK178" s="691"/>
      <c r="AL178" s="691"/>
      <c r="AM178" s="691"/>
      <c r="AN178" s="691"/>
      <c r="AO178" s="691"/>
      <c r="AP178" s="691"/>
      <c r="AQ178" s="691"/>
      <c r="AR178" s="691"/>
      <c r="AS178" s="691"/>
      <c r="AT178" s="691"/>
      <c r="AU178" s="691"/>
      <c r="AV178" s="691"/>
      <c r="AW178" s="691"/>
      <c r="AX178" s="691"/>
      <c r="AY178" s="691"/>
      <c r="AZ178" s="691"/>
      <c r="BA178" s="691"/>
      <c r="BB178" s="691"/>
      <c r="BC178" s="691"/>
      <c r="BD178" s="691"/>
      <c r="BE178" s="691"/>
      <c r="BF178" s="691"/>
      <c r="BG178" s="691"/>
      <c r="BH178" s="691"/>
      <c r="BI178" s="691"/>
      <c r="BJ178" s="691"/>
      <c r="BK178" s="691"/>
      <c r="BL178" s="691"/>
      <c r="BM178" s="691"/>
      <c r="BN178" s="691"/>
      <c r="BO178" s="691"/>
      <c r="BP178" s="691"/>
      <c r="BQ178" s="691"/>
      <c r="BR178" s="691"/>
      <c r="BS178" s="691"/>
      <c r="BT178" s="691"/>
      <c r="BU178" s="691"/>
      <c r="BV178" s="691"/>
      <c r="BW178" s="691"/>
      <c r="BX178" s="691"/>
      <c r="BY178" s="691"/>
      <c r="BZ178" s="691"/>
      <c r="CA178" s="691"/>
      <c r="CB178" s="691"/>
      <c r="CC178" s="691"/>
      <c r="CD178" s="691"/>
      <c r="CE178" s="691"/>
      <c r="CF178" s="691"/>
      <c r="CG178" s="691"/>
      <c r="CH178" s="691"/>
      <c r="CI178" s="691"/>
    </row>
    <row r="179" spans="1:87" ht="15.75" customHeight="1">
      <c r="A179" s="691"/>
      <c r="B179" s="697"/>
      <c r="C179" s="697"/>
      <c r="D179" s="691"/>
      <c r="E179" s="691"/>
      <c r="F179" s="691"/>
      <c r="G179" s="691"/>
      <c r="H179" s="691"/>
      <c r="I179" s="691"/>
      <c r="J179" s="691"/>
      <c r="K179" s="691"/>
      <c r="L179" s="691"/>
      <c r="M179" s="691"/>
      <c r="N179" s="691"/>
      <c r="O179" s="691"/>
      <c r="P179" s="691"/>
      <c r="Q179" s="691"/>
      <c r="R179" s="691"/>
      <c r="S179" s="691"/>
      <c r="T179" s="691"/>
      <c r="U179" s="691"/>
      <c r="V179" s="691"/>
      <c r="W179" s="691"/>
      <c r="X179" s="691"/>
      <c r="Y179" s="691"/>
      <c r="Z179" s="691"/>
      <c r="AA179" s="691"/>
      <c r="AB179" s="691"/>
      <c r="AC179" s="691"/>
      <c r="AD179" s="691"/>
      <c r="AE179" s="691"/>
      <c r="AF179" s="691"/>
      <c r="AG179" s="691"/>
      <c r="AH179" s="691"/>
      <c r="AI179" s="691"/>
      <c r="AJ179" s="691"/>
      <c r="AK179" s="691"/>
      <c r="AL179" s="691"/>
      <c r="AM179" s="691"/>
      <c r="AN179" s="691"/>
      <c r="AO179" s="691"/>
      <c r="AP179" s="691"/>
      <c r="AQ179" s="691"/>
      <c r="AR179" s="691"/>
      <c r="AS179" s="691"/>
      <c r="AT179" s="691"/>
      <c r="AU179" s="691"/>
      <c r="AV179" s="691"/>
      <c r="AW179" s="691"/>
      <c r="AX179" s="691"/>
      <c r="AY179" s="691"/>
      <c r="AZ179" s="691"/>
      <c r="BA179" s="691"/>
      <c r="BB179" s="691"/>
      <c r="BC179" s="691"/>
      <c r="BD179" s="691"/>
      <c r="BE179" s="691"/>
      <c r="BF179" s="691"/>
      <c r="BG179" s="691"/>
      <c r="BH179" s="691"/>
      <c r="BI179" s="691"/>
      <c r="BJ179" s="691"/>
      <c r="BK179" s="691"/>
      <c r="BL179" s="691"/>
      <c r="BM179" s="691"/>
      <c r="BN179" s="691"/>
      <c r="BO179" s="691"/>
      <c r="BP179" s="691"/>
      <c r="BQ179" s="691"/>
      <c r="BR179" s="691"/>
      <c r="BS179" s="691"/>
      <c r="BT179" s="691"/>
      <c r="BU179" s="691"/>
      <c r="BV179" s="691"/>
      <c r="BW179" s="691"/>
      <c r="BX179" s="691"/>
      <c r="BY179" s="691"/>
      <c r="BZ179" s="691"/>
      <c r="CA179" s="691"/>
      <c r="CB179" s="691"/>
      <c r="CC179" s="691"/>
      <c r="CD179" s="691"/>
      <c r="CE179" s="691"/>
      <c r="CF179" s="691"/>
      <c r="CG179" s="691"/>
      <c r="CH179" s="691"/>
      <c r="CI179" s="691"/>
    </row>
    <row r="180" spans="1:87" ht="15.75" customHeight="1">
      <c r="A180" s="691"/>
      <c r="B180" s="697"/>
      <c r="C180" s="697"/>
      <c r="D180" s="691"/>
      <c r="E180" s="691"/>
      <c r="F180" s="691"/>
      <c r="G180" s="691"/>
      <c r="H180" s="691"/>
      <c r="I180" s="691"/>
      <c r="J180" s="691"/>
      <c r="K180" s="691"/>
      <c r="L180" s="691"/>
      <c r="M180" s="691"/>
      <c r="N180" s="691"/>
      <c r="O180" s="691"/>
      <c r="P180" s="691"/>
      <c r="Q180" s="691"/>
      <c r="R180" s="691"/>
      <c r="S180" s="691"/>
      <c r="T180" s="691"/>
      <c r="U180" s="691"/>
      <c r="V180" s="691"/>
      <c r="W180" s="691"/>
      <c r="X180" s="691"/>
      <c r="Y180" s="691"/>
      <c r="Z180" s="691"/>
      <c r="AA180" s="691"/>
      <c r="AB180" s="691"/>
      <c r="AC180" s="691"/>
      <c r="AD180" s="691"/>
      <c r="AE180" s="691"/>
      <c r="AF180" s="691"/>
      <c r="AG180" s="691"/>
      <c r="AH180" s="691"/>
      <c r="AI180" s="691"/>
      <c r="AJ180" s="691"/>
      <c r="AK180" s="691"/>
      <c r="AL180" s="691"/>
      <c r="AM180" s="691"/>
      <c r="AN180" s="691"/>
      <c r="AO180" s="691"/>
      <c r="AP180" s="691"/>
      <c r="AQ180" s="691"/>
      <c r="AR180" s="691"/>
      <c r="AS180" s="691"/>
      <c r="AT180" s="691"/>
      <c r="AU180" s="691"/>
      <c r="AV180" s="691"/>
      <c r="AW180" s="691"/>
      <c r="AX180" s="691"/>
      <c r="AY180" s="691"/>
      <c r="AZ180" s="691"/>
      <c r="BA180" s="691"/>
      <c r="BB180" s="691"/>
      <c r="BC180" s="691"/>
      <c r="BD180" s="691"/>
      <c r="BE180" s="691"/>
      <c r="BF180" s="691"/>
      <c r="BG180" s="691"/>
      <c r="BH180" s="691"/>
      <c r="BI180" s="691"/>
      <c r="BJ180" s="691"/>
      <c r="BK180" s="691"/>
      <c r="BL180" s="691"/>
      <c r="BM180" s="691"/>
      <c r="BN180" s="691"/>
      <c r="BO180" s="691"/>
      <c r="BP180" s="691"/>
      <c r="BQ180" s="691"/>
      <c r="BR180" s="691"/>
      <c r="BS180" s="691"/>
      <c r="BT180" s="691"/>
      <c r="BU180" s="691"/>
      <c r="BV180" s="691"/>
      <c r="BW180" s="691"/>
      <c r="BX180" s="691"/>
      <c r="BY180" s="691"/>
      <c r="BZ180" s="691"/>
      <c r="CA180" s="691"/>
      <c r="CB180" s="691"/>
      <c r="CC180" s="691"/>
      <c r="CD180" s="691"/>
      <c r="CE180" s="691"/>
      <c r="CF180" s="691"/>
      <c r="CG180" s="691"/>
      <c r="CH180" s="691"/>
      <c r="CI180" s="691"/>
    </row>
    <row r="181" spans="1:87" ht="15.75" customHeight="1">
      <c r="A181" s="691"/>
      <c r="B181" s="697"/>
      <c r="C181" s="697"/>
      <c r="D181" s="691"/>
      <c r="E181" s="691"/>
      <c r="F181" s="691"/>
      <c r="G181" s="691"/>
      <c r="H181" s="691"/>
      <c r="I181" s="691"/>
      <c r="J181" s="691"/>
      <c r="K181" s="691"/>
      <c r="L181" s="691"/>
      <c r="M181" s="691"/>
      <c r="N181" s="691"/>
      <c r="O181" s="691"/>
      <c r="P181" s="691"/>
      <c r="Q181" s="691"/>
      <c r="R181" s="691"/>
      <c r="S181" s="691"/>
      <c r="T181" s="691"/>
      <c r="U181" s="691"/>
      <c r="V181" s="691"/>
      <c r="W181" s="691"/>
      <c r="X181" s="691"/>
      <c r="Y181" s="691"/>
      <c r="Z181" s="691"/>
      <c r="AA181" s="691"/>
      <c r="AB181" s="691"/>
      <c r="AC181" s="691"/>
      <c r="AD181" s="691"/>
      <c r="AE181" s="691"/>
      <c r="AF181" s="691"/>
      <c r="AG181" s="691"/>
      <c r="AH181" s="691"/>
      <c r="AI181" s="691"/>
      <c r="AJ181" s="691"/>
      <c r="AK181" s="691"/>
      <c r="AL181" s="691"/>
      <c r="AM181" s="691"/>
      <c r="AN181" s="691"/>
      <c r="AO181" s="691"/>
      <c r="AP181" s="691"/>
      <c r="AQ181" s="691"/>
      <c r="AR181" s="691"/>
      <c r="AS181" s="691"/>
      <c r="AT181" s="691"/>
      <c r="AU181" s="691"/>
      <c r="AV181" s="691"/>
      <c r="AW181" s="691"/>
      <c r="AX181" s="691"/>
      <c r="AY181" s="691"/>
      <c r="AZ181" s="691"/>
      <c r="BA181" s="691"/>
      <c r="BB181" s="691"/>
      <c r="BC181" s="691"/>
      <c r="BD181" s="691"/>
      <c r="BE181" s="691"/>
      <c r="BF181" s="691"/>
      <c r="BG181" s="691"/>
      <c r="BH181" s="691"/>
      <c r="BI181" s="691"/>
      <c r="BJ181" s="691"/>
      <c r="BK181" s="691"/>
      <c r="BL181" s="691"/>
      <c r="BM181" s="691"/>
      <c r="BN181" s="691"/>
      <c r="BO181" s="691"/>
      <c r="BP181" s="691"/>
      <c r="BQ181" s="691"/>
      <c r="BR181" s="691"/>
      <c r="BS181" s="691"/>
      <c r="BT181" s="691"/>
      <c r="BU181" s="691"/>
      <c r="BV181" s="691"/>
      <c r="BW181" s="691"/>
      <c r="BX181" s="691"/>
      <c r="BY181" s="691"/>
      <c r="BZ181" s="691"/>
      <c r="CA181" s="691"/>
      <c r="CB181" s="691"/>
      <c r="CC181" s="691"/>
      <c r="CD181" s="691"/>
      <c r="CE181" s="691"/>
      <c r="CF181" s="691"/>
      <c r="CG181" s="691"/>
      <c r="CH181" s="691"/>
      <c r="CI181" s="691"/>
    </row>
    <row r="182" spans="1:87" ht="15.75" customHeight="1">
      <c r="A182" s="691"/>
      <c r="B182" s="697"/>
      <c r="C182" s="697"/>
      <c r="D182" s="691"/>
      <c r="E182" s="691"/>
      <c r="F182" s="691"/>
      <c r="G182" s="691"/>
      <c r="H182" s="691"/>
      <c r="I182" s="691"/>
      <c r="J182" s="691"/>
      <c r="K182" s="691"/>
      <c r="L182" s="691"/>
      <c r="M182" s="691"/>
      <c r="N182" s="691"/>
      <c r="O182" s="691"/>
      <c r="P182" s="691"/>
      <c r="Q182" s="691"/>
      <c r="R182" s="691"/>
      <c r="S182" s="691"/>
      <c r="T182" s="691"/>
      <c r="U182" s="691"/>
      <c r="V182" s="691"/>
      <c r="W182" s="691"/>
      <c r="X182" s="691"/>
      <c r="Y182" s="691"/>
      <c r="Z182" s="691"/>
      <c r="AA182" s="691"/>
      <c r="AB182" s="691"/>
      <c r="AC182" s="691"/>
      <c r="AD182" s="691"/>
      <c r="AE182" s="691"/>
      <c r="AF182" s="691"/>
      <c r="AG182" s="691"/>
      <c r="AH182" s="691"/>
      <c r="AI182" s="691"/>
      <c r="AJ182" s="691"/>
      <c r="AK182" s="691"/>
      <c r="AL182" s="691"/>
      <c r="AM182" s="691"/>
      <c r="AN182" s="691"/>
      <c r="AO182" s="691"/>
      <c r="AP182" s="691"/>
      <c r="AQ182" s="691"/>
      <c r="AR182" s="691"/>
      <c r="AS182" s="691"/>
      <c r="AT182" s="691"/>
      <c r="AU182" s="691"/>
      <c r="AV182" s="691"/>
      <c r="AW182" s="691"/>
      <c r="AX182" s="691"/>
      <c r="AY182" s="691"/>
      <c r="AZ182" s="691"/>
      <c r="BA182" s="691"/>
      <c r="BB182" s="691"/>
      <c r="BC182" s="691"/>
      <c r="BD182" s="691"/>
      <c r="BE182" s="691"/>
      <c r="BF182" s="691"/>
      <c r="BG182" s="691"/>
      <c r="BH182" s="691"/>
      <c r="BI182" s="691"/>
      <c r="BJ182" s="691"/>
      <c r="BK182" s="691"/>
      <c r="BL182" s="691"/>
      <c r="BM182" s="691"/>
      <c r="BN182" s="691"/>
      <c r="BO182" s="691"/>
      <c r="BP182" s="691"/>
      <c r="BQ182" s="691"/>
      <c r="BR182" s="691"/>
      <c r="BS182" s="691"/>
      <c r="BT182" s="691"/>
      <c r="BU182" s="691"/>
      <c r="BV182" s="691"/>
      <c r="BW182" s="691"/>
      <c r="BX182" s="691"/>
      <c r="BY182" s="691"/>
      <c r="BZ182" s="691"/>
      <c r="CA182" s="691"/>
      <c r="CB182" s="691"/>
      <c r="CC182" s="691"/>
      <c r="CD182" s="691"/>
      <c r="CE182" s="691"/>
      <c r="CF182" s="691"/>
      <c r="CG182" s="691"/>
      <c r="CH182" s="691"/>
      <c r="CI182" s="691"/>
    </row>
    <row r="183" spans="1:87" ht="15.75" customHeight="1">
      <c r="A183" s="691"/>
      <c r="B183" s="697"/>
      <c r="C183" s="697"/>
      <c r="D183" s="691"/>
      <c r="E183" s="691"/>
      <c r="F183" s="691"/>
      <c r="G183" s="691"/>
      <c r="H183" s="691"/>
      <c r="I183" s="691"/>
      <c r="J183" s="691"/>
      <c r="K183" s="691"/>
      <c r="L183" s="691"/>
      <c r="M183" s="691"/>
      <c r="N183" s="691"/>
      <c r="O183" s="691"/>
      <c r="P183" s="691"/>
      <c r="Q183" s="691"/>
      <c r="R183" s="691"/>
      <c r="S183" s="691"/>
      <c r="T183" s="691"/>
      <c r="U183" s="691"/>
      <c r="V183" s="691"/>
      <c r="W183" s="691"/>
      <c r="X183" s="691"/>
      <c r="Y183" s="691"/>
      <c r="Z183" s="691"/>
      <c r="AA183" s="691"/>
      <c r="AB183" s="691"/>
      <c r="AC183" s="691"/>
      <c r="AD183" s="691"/>
      <c r="AE183" s="691"/>
      <c r="AF183" s="691"/>
      <c r="AG183" s="691"/>
      <c r="AH183" s="691"/>
      <c r="AI183" s="691"/>
      <c r="AJ183" s="691"/>
      <c r="AK183" s="691"/>
      <c r="AL183" s="691"/>
      <c r="AM183" s="691"/>
      <c r="AN183" s="691"/>
      <c r="AO183" s="691"/>
      <c r="AP183" s="691"/>
      <c r="AQ183" s="691"/>
      <c r="AR183" s="691"/>
      <c r="AS183" s="691"/>
      <c r="AT183" s="691"/>
      <c r="AU183" s="691"/>
      <c r="AV183" s="691"/>
      <c r="AW183" s="691"/>
      <c r="AX183" s="691"/>
      <c r="AY183" s="691"/>
      <c r="AZ183" s="691"/>
      <c r="BA183" s="691"/>
      <c r="BB183" s="691"/>
      <c r="BC183" s="691"/>
      <c r="BD183" s="691"/>
      <c r="BE183" s="691"/>
      <c r="BF183" s="691"/>
      <c r="BG183" s="691"/>
      <c r="BH183" s="691"/>
      <c r="BI183" s="691"/>
      <c r="BJ183" s="691"/>
      <c r="BK183" s="691"/>
      <c r="BL183" s="691"/>
      <c r="BM183" s="691"/>
      <c r="BN183" s="691"/>
      <c r="BO183" s="691"/>
      <c r="BP183" s="691"/>
      <c r="BQ183" s="691"/>
      <c r="BR183" s="691"/>
      <c r="BS183" s="691"/>
      <c r="BT183" s="691"/>
      <c r="BU183" s="691"/>
      <c r="BV183" s="691"/>
      <c r="BW183" s="691"/>
      <c r="BX183" s="691"/>
      <c r="BY183" s="691"/>
      <c r="BZ183" s="691"/>
      <c r="CA183" s="691"/>
      <c r="CB183" s="691"/>
      <c r="CC183" s="691"/>
      <c r="CD183" s="691"/>
      <c r="CE183" s="691"/>
      <c r="CF183" s="691"/>
      <c r="CG183" s="691"/>
      <c r="CH183" s="691"/>
      <c r="CI183" s="691"/>
    </row>
    <row r="184" spans="1:87" ht="15.75" customHeight="1">
      <c r="A184" s="691"/>
      <c r="B184" s="697"/>
      <c r="C184" s="697"/>
      <c r="D184" s="691"/>
      <c r="E184" s="691"/>
      <c r="F184" s="691"/>
      <c r="G184" s="691"/>
      <c r="H184" s="691"/>
      <c r="I184" s="691"/>
      <c r="J184" s="691"/>
      <c r="K184" s="691"/>
      <c r="L184" s="691"/>
      <c r="M184" s="691"/>
      <c r="N184" s="691"/>
      <c r="O184" s="691"/>
      <c r="P184" s="691"/>
      <c r="Q184" s="691"/>
      <c r="R184" s="691"/>
      <c r="S184" s="691"/>
      <c r="T184" s="691"/>
      <c r="U184" s="691"/>
      <c r="V184" s="691"/>
      <c r="W184" s="691"/>
      <c r="X184" s="691"/>
      <c r="Y184" s="691"/>
      <c r="Z184" s="691"/>
      <c r="AA184" s="691"/>
      <c r="AB184" s="691"/>
      <c r="AC184" s="691"/>
      <c r="AD184" s="691"/>
      <c r="AE184" s="691"/>
      <c r="AF184" s="691"/>
      <c r="AG184" s="691"/>
      <c r="AH184" s="691"/>
      <c r="AI184" s="691"/>
      <c r="AJ184" s="691"/>
      <c r="AK184" s="691"/>
      <c r="AL184" s="691"/>
      <c r="AM184" s="691"/>
      <c r="AN184" s="691"/>
      <c r="AO184" s="691"/>
      <c r="AP184" s="691"/>
      <c r="AQ184" s="691"/>
      <c r="AR184" s="691"/>
      <c r="AS184" s="691"/>
      <c r="AT184" s="691"/>
      <c r="AU184" s="691"/>
      <c r="AV184" s="691"/>
      <c r="AW184" s="691"/>
      <c r="AX184" s="691"/>
      <c r="AY184" s="691"/>
      <c r="AZ184" s="691"/>
      <c r="BA184" s="691"/>
      <c r="BB184" s="691"/>
      <c r="BC184" s="691"/>
      <c r="BD184" s="691"/>
      <c r="BE184" s="691"/>
      <c r="BF184" s="691"/>
      <c r="BG184" s="691"/>
      <c r="BH184" s="691"/>
      <c r="BI184" s="691"/>
      <c r="BJ184" s="691"/>
      <c r="BK184" s="691"/>
      <c r="BL184" s="691"/>
      <c r="BM184" s="691"/>
      <c r="BN184" s="691"/>
      <c r="BO184" s="691"/>
      <c r="BP184" s="691"/>
      <c r="BQ184" s="691"/>
      <c r="BR184" s="691"/>
      <c r="BS184" s="691"/>
      <c r="BT184" s="691"/>
      <c r="BU184" s="691"/>
      <c r="BV184" s="691"/>
      <c r="BW184" s="691"/>
      <c r="BX184" s="691"/>
      <c r="BY184" s="691"/>
      <c r="BZ184" s="691"/>
      <c r="CA184" s="691"/>
      <c r="CB184" s="691"/>
      <c r="CC184" s="691"/>
      <c r="CD184" s="691"/>
      <c r="CE184" s="691"/>
      <c r="CF184" s="691"/>
      <c r="CG184" s="691"/>
      <c r="CH184" s="691"/>
      <c r="CI184" s="691"/>
    </row>
    <row r="185" spans="1:87" ht="15.75" customHeight="1">
      <c r="A185" s="691"/>
      <c r="B185" s="697"/>
      <c r="C185" s="697"/>
      <c r="D185" s="691"/>
      <c r="E185" s="691"/>
      <c r="F185" s="691"/>
      <c r="G185" s="691"/>
      <c r="H185" s="691"/>
      <c r="I185" s="691"/>
      <c r="J185" s="691"/>
      <c r="K185" s="691"/>
      <c r="L185" s="691"/>
      <c r="M185" s="691"/>
      <c r="N185" s="691"/>
      <c r="O185" s="691"/>
      <c r="P185" s="691"/>
      <c r="Q185" s="691"/>
      <c r="R185" s="691"/>
      <c r="S185" s="691"/>
      <c r="T185" s="691"/>
      <c r="U185" s="691"/>
      <c r="V185" s="691"/>
      <c r="W185" s="691"/>
      <c r="X185" s="691"/>
      <c r="Y185" s="691"/>
      <c r="Z185" s="691"/>
      <c r="AA185" s="691"/>
      <c r="AB185" s="691"/>
      <c r="AC185" s="691"/>
      <c r="AD185" s="691"/>
      <c r="AE185" s="691"/>
      <c r="AF185" s="691"/>
      <c r="AG185" s="691"/>
      <c r="AH185" s="691"/>
      <c r="AI185" s="691"/>
      <c r="AJ185" s="691"/>
      <c r="AK185" s="691"/>
      <c r="AL185" s="691"/>
      <c r="AM185" s="691"/>
      <c r="AN185" s="691"/>
      <c r="AO185" s="691"/>
      <c r="AP185" s="691"/>
      <c r="AQ185" s="691"/>
      <c r="AR185" s="691"/>
      <c r="AS185" s="691"/>
      <c r="AT185" s="691"/>
      <c r="AU185" s="691"/>
      <c r="AV185" s="691"/>
      <c r="AW185" s="691"/>
      <c r="AX185" s="691"/>
      <c r="AY185" s="691"/>
      <c r="AZ185" s="691"/>
      <c r="BA185" s="691"/>
      <c r="BB185" s="691"/>
      <c r="BC185" s="691"/>
      <c r="BD185" s="691"/>
      <c r="BE185" s="691"/>
      <c r="BF185" s="691"/>
      <c r="BG185" s="691"/>
      <c r="BH185" s="691"/>
      <c r="BI185" s="691"/>
      <c r="BJ185" s="691"/>
      <c r="BK185" s="691"/>
      <c r="BL185" s="691"/>
      <c r="BM185" s="691"/>
      <c r="BN185" s="691"/>
      <c r="BO185" s="691"/>
      <c r="BP185" s="691"/>
      <c r="BQ185" s="691"/>
      <c r="BR185" s="691"/>
      <c r="BS185" s="691"/>
      <c r="BT185" s="691"/>
      <c r="BU185" s="691"/>
      <c r="BV185" s="691"/>
      <c r="BW185" s="691"/>
      <c r="BX185" s="691"/>
      <c r="BY185" s="691"/>
      <c r="BZ185" s="691"/>
      <c r="CA185" s="691"/>
      <c r="CB185" s="691"/>
      <c r="CC185" s="691"/>
      <c r="CD185" s="691"/>
      <c r="CE185" s="691"/>
      <c r="CF185" s="691"/>
      <c r="CG185" s="691"/>
      <c r="CH185" s="691"/>
      <c r="CI185" s="691"/>
    </row>
    <row r="186" spans="1:87" ht="15.75" customHeight="1">
      <c r="A186" s="691"/>
      <c r="B186" s="697"/>
      <c r="C186" s="697"/>
      <c r="D186" s="691"/>
      <c r="E186" s="691"/>
      <c r="F186" s="691"/>
      <c r="G186" s="691"/>
      <c r="H186" s="691"/>
      <c r="I186" s="691"/>
      <c r="J186" s="691"/>
      <c r="K186" s="691"/>
      <c r="L186" s="691"/>
      <c r="M186" s="691"/>
      <c r="N186" s="691"/>
      <c r="O186" s="691"/>
      <c r="P186" s="691"/>
      <c r="Q186" s="691"/>
      <c r="R186" s="691"/>
      <c r="S186" s="691"/>
      <c r="T186" s="691"/>
      <c r="U186" s="691"/>
      <c r="V186" s="691"/>
      <c r="W186" s="691"/>
      <c r="X186" s="691"/>
      <c r="Y186" s="691"/>
      <c r="Z186" s="691"/>
      <c r="AA186" s="691"/>
      <c r="AB186" s="691"/>
      <c r="AC186" s="691"/>
      <c r="AD186" s="691"/>
      <c r="AE186" s="691"/>
      <c r="AF186" s="691"/>
      <c r="AG186" s="691"/>
      <c r="AH186" s="691"/>
      <c r="AI186" s="691"/>
      <c r="AJ186" s="691"/>
      <c r="AK186" s="691"/>
      <c r="AL186" s="691"/>
      <c r="AM186" s="691"/>
      <c r="AN186" s="691"/>
      <c r="AO186" s="691"/>
      <c r="AP186" s="691"/>
      <c r="AQ186" s="691"/>
      <c r="AR186" s="691"/>
      <c r="AS186" s="691"/>
      <c r="AT186" s="691"/>
      <c r="AU186" s="691"/>
      <c r="AV186" s="691"/>
      <c r="AW186" s="691"/>
      <c r="AX186" s="691"/>
      <c r="AY186" s="691"/>
      <c r="AZ186" s="691"/>
      <c r="BA186" s="691"/>
      <c r="BB186" s="691"/>
      <c r="BC186" s="691"/>
      <c r="BD186" s="691"/>
      <c r="BE186" s="691"/>
      <c r="BF186" s="691"/>
      <c r="BG186" s="691"/>
      <c r="BH186" s="691"/>
      <c r="BI186" s="691"/>
      <c r="BJ186" s="691"/>
      <c r="BK186" s="691"/>
      <c r="BL186" s="691"/>
      <c r="BM186" s="691"/>
      <c r="BN186" s="691"/>
      <c r="BO186" s="691"/>
      <c r="BP186" s="691"/>
      <c r="BQ186" s="691"/>
      <c r="BR186" s="691"/>
      <c r="BS186" s="691"/>
      <c r="BT186" s="691"/>
      <c r="BU186" s="691"/>
      <c r="BV186" s="691"/>
      <c r="BW186" s="691"/>
      <c r="BX186" s="691"/>
      <c r="BY186" s="691"/>
      <c r="BZ186" s="691"/>
      <c r="CA186" s="691"/>
      <c r="CB186" s="691"/>
      <c r="CC186" s="691"/>
      <c r="CD186" s="691"/>
      <c r="CE186" s="691"/>
      <c r="CF186" s="691"/>
      <c r="CG186" s="691"/>
      <c r="CH186" s="691"/>
      <c r="CI186" s="691"/>
    </row>
    <row r="187" spans="1:87" ht="15.75" customHeight="1">
      <c r="A187" s="691"/>
      <c r="B187" s="697"/>
      <c r="C187" s="697"/>
      <c r="D187" s="691"/>
      <c r="E187" s="691"/>
      <c r="F187" s="691"/>
      <c r="G187" s="691"/>
      <c r="H187" s="691"/>
      <c r="I187" s="691"/>
      <c r="J187" s="691"/>
      <c r="K187" s="691"/>
      <c r="L187" s="691"/>
      <c r="M187" s="691"/>
      <c r="N187" s="691"/>
      <c r="O187" s="691"/>
      <c r="P187" s="691"/>
      <c r="Q187" s="691"/>
      <c r="R187" s="691"/>
      <c r="S187" s="691"/>
      <c r="T187" s="691"/>
      <c r="U187" s="691"/>
      <c r="V187" s="691"/>
      <c r="W187" s="691"/>
      <c r="X187" s="691"/>
      <c r="Y187" s="691"/>
      <c r="Z187" s="691"/>
      <c r="AA187" s="691"/>
      <c r="AB187" s="691"/>
      <c r="AC187" s="691"/>
      <c r="AD187" s="691"/>
      <c r="AE187" s="691"/>
      <c r="AF187" s="691"/>
      <c r="AG187" s="691"/>
      <c r="AH187" s="691"/>
      <c r="AI187" s="691"/>
      <c r="AJ187" s="691"/>
      <c r="AK187" s="691"/>
      <c r="AL187" s="691"/>
      <c r="AM187" s="691"/>
      <c r="AN187" s="691"/>
      <c r="AO187" s="691"/>
      <c r="AP187" s="691"/>
      <c r="AQ187" s="691"/>
      <c r="AR187" s="691"/>
      <c r="AS187" s="691"/>
      <c r="AT187" s="691"/>
      <c r="AU187" s="691"/>
      <c r="AV187" s="691"/>
      <c r="AW187" s="691"/>
      <c r="AX187" s="691"/>
      <c r="AY187" s="691"/>
      <c r="AZ187" s="691"/>
      <c r="BA187" s="691"/>
      <c r="BB187" s="691"/>
      <c r="BC187" s="691"/>
      <c r="BD187" s="691"/>
      <c r="BE187" s="691"/>
      <c r="BF187" s="691"/>
      <c r="BG187" s="691"/>
      <c r="BH187" s="691"/>
      <c r="BI187" s="691"/>
      <c r="BJ187" s="691"/>
      <c r="BK187" s="691"/>
      <c r="BL187" s="691"/>
      <c r="BM187" s="691"/>
      <c r="BN187" s="691"/>
      <c r="BO187" s="691"/>
      <c r="BP187" s="691"/>
      <c r="BQ187" s="691"/>
      <c r="BR187" s="691"/>
      <c r="BS187" s="691"/>
      <c r="BT187" s="691"/>
      <c r="BU187" s="691"/>
      <c r="BV187" s="691"/>
      <c r="BW187" s="691"/>
      <c r="BX187" s="691"/>
      <c r="BY187" s="691"/>
      <c r="BZ187" s="691"/>
      <c r="CA187" s="691"/>
      <c r="CB187" s="691"/>
      <c r="CC187" s="691"/>
      <c r="CD187" s="691"/>
      <c r="CE187" s="691"/>
      <c r="CF187" s="691"/>
      <c r="CG187" s="691"/>
      <c r="CH187" s="691"/>
      <c r="CI187" s="691"/>
    </row>
    <row r="188" spans="1:87" ht="15.75" customHeight="1">
      <c r="A188" s="691"/>
      <c r="B188" s="697"/>
      <c r="C188" s="697"/>
      <c r="D188" s="691"/>
      <c r="E188" s="691"/>
      <c r="F188" s="691"/>
      <c r="G188" s="691"/>
      <c r="H188" s="691"/>
      <c r="I188" s="691"/>
      <c r="J188" s="691"/>
      <c r="K188" s="691"/>
      <c r="L188" s="691"/>
      <c r="M188" s="691"/>
      <c r="N188" s="691"/>
      <c r="O188" s="691"/>
      <c r="P188" s="691"/>
      <c r="Q188" s="691"/>
      <c r="R188" s="691"/>
      <c r="S188" s="691"/>
      <c r="T188" s="691"/>
      <c r="U188" s="691"/>
      <c r="V188" s="691"/>
      <c r="W188" s="691"/>
      <c r="X188" s="691"/>
      <c r="Y188" s="691"/>
      <c r="Z188" s="691"/>
      <c r="AA188" s="691"/>
      <c r="AB188" s="691"/>
      <c r="AC188" s="691"/>
      <c r="AD188" s="691"/>
      <c r="AE188" s="691"/>
      <c r="AF188" s="691"/>
      <c r="AG188" s="691"/>
      <c r="AH188" s="691"/>
      <c r="AI188" s="691"/>
      <c r="AJ188" s="691"/>
      <c r="AK188" s="691"/>
      <c r="AL188" s="691"/>
      <c r="AM188" s="691"/>
      <c r="AN188" s="691"/>
      <c r="AO188" s="691"/>
      <c r="AP188" s="691"/>
      <c r="AQ188" s="691"/>
      <c r="AR188" s="691"/>
      <c r="AS188" s="691"/>
      <c r="AT188" s="691"/>
      <c r="AU188" s="691"/>
      <c r="AV188" s="691"/>
      <c r="AW188" s="691"/>
      <c r="AX188" s="691"/>
      <c r="AY188" s="691"/>
      <c r="AZ188" s="691"/>
      <c r="BA188" s="691"/>
      <c r="BB188" s="691"/>
      <c r="BC188" s="691"/>
      <c r="BD188" s="691"/>
      <c r="BE188" s="691"/>
      <c r="BF188" s="691"/>
      <c r="BG188" s="691"/>
      <c r="BH188" s="691"/>
      <c r="BI188" s="691"/>
      <c r="BJ188" s="691"/>
      <c r="BK188" s="691"/>
      <c r="BL188" s="691"/>
      <c r="BM188" s="691"/>
      <c r="BN188" s="691"/>
      <c r="BO188" s="691"/>
      <c r="BP188" s="691"/>
      <c r="BQ188" s="691"/>
      <c r="BR188" s="691"/>
      <c r="BS188" s="691"/>
      <c r="BT188" s="691"/>
      <c r="BU188" s="691"/>
      <c r="BV188" s="691"/>
      <c r="BW188" s="691"/>
      <c r="BX188" s="691"/>
      <c r="BY188" s="691"/>
      <c r="BZ188" s="691"/>
      <c r="CA188" s="691"/>
      <c r="CB188" s="691"/>
      <c r="CC188" s="691"/>
      <c r="CD188" s="691"/>
      <c r="CE188" s="691"/>
      <c r="CF188" s="691"/>
      <c r="CG188" s="691"/>
      <c r="CH188" s="691"/>
      <c r="CI188" s="691"/>
    </row>
    <row r="189" spans="1:87" ht="15.75" customHeight="1">
      <c r="A189" s="691"/>
      <c r="B189" s="697"/>
      <c r="C189" s="697"/>
      <c r="D189" s="691"/>
      <c r="E189" s="691"/>
      <c r="F189" s="691"/>
      <c r="G189" s="691"/>
      <c r="H189" s="691"/>
      <c r="I189" s="691"/>
      <c r="J189" s="691"/>
      <c r="K189" s="691"/>
      <c r="L189" s="691"/>
      <c r="M189" s="691"/>
      <c r="N189" s="691"/>
      <c r="O189" s="691"/>
      <c r="P189" s="691"/>
      <c r="Q189" s="691"/>
      <c r="R189" s="691"/>
      <c r="S189" s="691"/>
      <c r="T189" s="691"/>
      <c r="U189" s="691"/>
      <c r="V189" s="691"/>
      <c r="W189" s="691"/>
      <c r="X189" s="691"/>
      <c r="Y189" s="691"/>
      <c r="Z189" s="691"/>
      <c r="AA189" s="691"/>
      <c r="AB189" s="691"/>
      <c r="AC189" s="691"/>
      <c r="AD189" s="691"/>
      <c r="AE189" s="691"/>
      <c r="AF189" s="691"/>
      <c r="AG189" s="691"/>
      <c r="AH189" s="691"/>
      <c r="AI189" s="691"/>
      <c r="AJ189" s="691"/>
      <c r="AK189" s="691"/>
      <c r="AL189" s="691"/>
      <c r="AM189" s="691"/>
      <c r="AN189" s="691"/>
      <c r="AO189" s="691"/>
      <c r="AP189" s="691"/>
      <c r="AQ189" s="691"/>
      <c r="AR189" s="691"/>
      <c r="AS189" s="691"/>
      <c r="AT189" s="691"/>
      <c r="AU189" s="691"/>
      <c r="AV189" s="691"/>
      <c r="AW189" s="691"/>
      <c r="AX189" s="691"/>
      <c r="AY189" s="691"/>
      <c r="AZ189" s="691"/>
      <c r="BA189" s="691"/>
      <c r="BB189" s="691"/>
      <c r="BC189" s="691"/>
      <c r="BD189" s="691"/>
      <c r="BE189" s="691"/>
      <c r="BF189" s="691"/>
      <c r="BG189" s="691"/>
      <c r="BH189" s="691"/>
      <c r="BI189" s="691"/>
      <c r="BJ189" s="691"/>
      <c r="BK189" s="691"/>
      <c r="BL189" s="691"/>
      <c r="BM189" s="691"/>
      <c r="BN189" s="691"/>
      <c r="BO189" s="691"/>
      <c r="BP189" s="691"/>
      <c r="BQ189" s="691"/>
      <c r="BR189" s="691"/>
      <c r="BS189" s="691"/>
      <c r="BT189" s="691"/>
      <c r="BU189" s="691"/>
      <c r="BV189" s="691"/>
      <c r="BW189" s="691"/>
      <c r="BX189" s="691"/>
      <c r="BY189" s="691"/>
      <c r="BZ189" s="691"/>
      <c r="CA189" s="691"/>
      <c r="CB189" s="691"/>
      <c r="CC189" s="691"/>
      <c r="CD189" s="691"/>
      <c r="CE189" s="691"/>
      <c r="CF189" s="691"/>
      <c r="CG189" s="691"/>
      <c r="CH189" s="691"/>
      <c r="CI189" s="691"/>
    </row>
    <row r="190" spans="1:87" ht="15.75" customHeight="1">
      <c r="A190" s="691"/>
      <c r="B190" s="697"/>
      <c r="C190" s="697"/>
      <c r="D190" s="691"/>
      <c r="E190" s="691"/>
      <c r="F190" s="691"/>
      <c r="G190" s="691"/>
      <c r="H190" s="691"/>
      <c r="I190" s="691"/>
      <c r="J190" s="691"/>
      <c r="K190" s="691"/>
      <c r="L190" s="691"/>
      <c r="M190" s="691"/>
      <c r="N190" s="691"/>
      <c r="O190" s="691"/>
      <c r="P190" s="691"/>
      <c r="Q190" s="691"/>
      <c r="R190" s="691"/>
      <c r="S190" s="691"/>
      <c r="T190" s="691"/>
      <c r="U190" s="691"/>
      <c r="V190" s="691"/>
      <c r="W190" s="691"/>
      <c r="X190" s="691"/>
      <c r="Y190" s="691"/>
      <c r="Z190" s="691"/>
      <c r="AA190" s="691"/>
      <c r="AB190" s="691"/>
      <c r="AC190" s="691"/>
      <c r="AD190" s="691"/>
      <c r="AE190" s="691"/>
      <c r="AF190" s="691"/>
      <c r="AG190" s="691"/>
      <c r="AH190" s="691"/>
      <c r="AI190" s="691"/>
      <c r="AJ190" s="691"/>
      <c r="AK190" s="691"/>
      <c r="AL190" s="691"/>
      <c r="AM190" s="691"/>
      <c r="AN190" s="691"/>
      <c r="AO190" s="691"/>
      <c r="AP190" s="691"/>
      <c r="AQ190" s="691"/>
      <c r="AR190" s="691"/>
      <c r="AS190" s="691"/>
      <c r="AT190" s="691"/>
      <c r="AU190" s="691"/>
      <c r="AV190" s="691"/>
      <c r="AW190" s="691"/>
      <c r="AX190" s="691"/>
      <c r="AY190" s="691"/>
      <c r="AZ190" s="691"/>
      <c r="BA190" s="691"/>
      <c r="BB190" s="691"/>
      <c r="BC190" s="691"/>
      <c r="BD190" s="691"/>
      <c r="BE190" s="691"/>
      <c r="BF190" s="691"/>
      <c r="BG190" s="691"/>
      <c r="BH190" s="691"/>
      <c r="BI190" s="691"/>
      <c r="BJ190" s="691"/>
      <c r="BK190" s="691"/>
      <c r="BL190" s="691"/>
      <c r="BM190" s="691"/>
      <c r="BN190" s="691"/>
      <c r="BO190" s="691"/>
      <c r="BP190" s="691"/>
      <c r="BQ190" s="691"/>
      <c r="BR190" s="691"/>
      <c r="BS190" s="691"/>
      <c r="BT190" s="691"/>
      <c r="BU190" s="691"/>
      <c r="BV190" s="691"/>
      <c r="BW190" s="691"/>
      <c r="BX190" s="691"/>
      <c r="BY190" s="691"/>
      <c r="BZ190" s="691"/>
      <c r="CA190" s="691"/>
      <c r="CB190" s="691"/>
      <c r="CC190" s="691"/>
      <c r="CD190" s="691"/>
      <c r="CE190" s="691"/>
      <c r="CF190" s="691"/>
      <c r="CG190" s="691"/>
      <c r="CH190" s="691"/>
      <c r="CI190" s="691"/>
    </row>
    <row r="191" spans="1:87" ht="15.75" customHeight="1">
      <c r="A191" s="691"/>
      <c r="B191" s="697"/>
      <c r="C191" s="697"/>
      <c r="D191" s="691"/>
      <c r="E191" s="691"/>
      <c r="F191" s="691"/>
      <c r="G191" s="691"/>
      <c r="H191" s="691"/>
      <c r="I191" s="691"/>
      <c r="J191" s="691"/>
      <c r="K191" s="691"/>
      <c r="L191" s="691"/>
      <c r="M191" s="691"/>
      <c r="N191" s="691"/>
      <c r="O191" s="691"/>
      <c r="P191" s="691"/>
      <c r="Q191" s="691"/>
      <c r="R191" s="691"/>
      <c r="S191" s="691"/>
      <c r="T191" s="691"/>
      <c r="U191" s="691"/>
      <c r="V191" s="691"/>
      <c r="W191" s="691"/>
      <c r="X191" s="691"/>
      <c r="Y191" s="691"/>
      <c r="Z191" s="691"/>
      <c r="AA191" s="691"/>
      <c r="AB191" s="691"/>
      <c r="AC191" s="691"/>
      <c r="AD191" s="691"/>
      <c r="AE191" s="691"/>
      <c r="AF191" s="691"/>
      <c r="AG191" s="691"/>
      <c r="AH191" s="691"/>
      <c r="AI191" s="691"/>
      <c r="AJ191" s="691"/>
      <c r="AK191" s="691"/>
      <c r="AL191" s="691"/>
      <c r="AM191" s="691"/>
      <c r="AN191" s="691"/>
      <c r="AO191" s="691"/>
      <c r="AP191" s="691"/>
      <c r="AQ191" s="691"/>
      <c r="AR191" s="691"/>
      <c r="AS191" s="691"/>
      <c r="AT191" s="691"/>
      <c r="AU191" s="691"/>
      <c r="AV191" s="691"/>
      <c r="AW191" s="691"/>
      <c r="AX191" s="691"/>
      <c r="AY191" s="691"/>
      <c r="AZ191" s="691"/>
      <c r="BA191" s="691"/>
      <c r="BB191" s="691"/>
      <c r="BC191" s="691"/>
      <c r="BD191" s="691"/>
      <c r="BE191" s="691"/>
      <c r="BF191" s="691"/>
      <c r="BG191" s="691"/>
      <c r="BH191" s="691"/>
      <c r="BI191" s="691"/>
      <c r="BJ191" s="691"/>
      <c r="BK191" s="691"/>
      <c r="BL191" s="691"/>
      <c r="BM191" s="691"/>
      <c r="BN191" s="691"/>
      <c r="BO191" s="691"/>
      <c r="BP191" s="691"/>
      <c r="BQ191" s="691"/>
      <c r="BR191" s="691"/>
      <c r="BS191" s="691"/>
      <c r="BT191" s="691"/>
      <c r="BU191" s="691"/>
      <c r="BV191" s="691"/>
      <c r="BW191" s="691"/>
      <c r="BX191" s="691"/>
      <c r="BY191" s="691"/>
      <c r="BZ191" s="691"/>
      <c r="CA191" s="691"/>
      <c r="CB191" s="691"/>
      <c r="CC191" s="691"/>
      <c r="CD191" s="691"/>
      <c r="CE191" s="691"/>
      <c r="CF191" s="691"/>
      <c r="CG191" s="691"/>
      <c r="CH191" s="691"/>
      <c r="CI191" s="691"/>
    </row>
    <row r="192" spans="1:87" ht="15.75" customHeight="1">
      <c r="A192" s="691"/>
      <c r="B192" s="697"/>
      <c r="C192" s="697"/>
      <c r="D192" s="691"/>
      <c r="E192" s="691"/>
      <c r="F192" s="691"/>
      <c r="G192" s="691"/>
      <c r="H192" s="691"/>
      <c r="I192" s="691"/>
      <c r="J192" s="691"/>
      <c r="K192" s="691"/>
      <c r="L192" s="691"/>
      <c r="M192" s="691"/>
      <c r="N192" s="691"/>
      <c r="O192" s="691"/>
      <c r="P192" s="691"/>
      <c r="Q192" s="691"/>
      <c r="R192" s="691"/>
      <c r="S192" s="691"/>
      <c r="T192" s="691"/>
      <c r="U192" s="691"/>
      <c r="V192" s="691"/>
      <c r="W192" s="691"/>
      <c r="X192" s="691"/>
      <c r="Y192" s="691"/>
      <c r="Z192" s="691"/>
      <c r="AA192" s="691"/>
      <c r="AB192" s="691"/>
      <c r="AC192" s="691"/>
      <c r="AD192" s="691"/>
      <c r="AE192" s="691"/>
      <c r="AF192" s="691"/>
      <c r="AG192" s="691"/>
      <c r="AH192" s="691"/>
      <c r="AI192" s="691"/>
      <c r="AJ192" s="691"/>
      <c r="AK192" s="691"/>
      <c r="AL192" s="691"/>
      <c r="AM192" s="691"/>
      <c r="AN192" s="691"/>
      <c r="AO192" s="691"/>
      <c r="AP192" s="691"/>
      <c r="AQ192" s="691"/>
      <c r="AR192" s="691"/>
      <c r="AS192" s="691"/>
      <c r="AT192" s="691"/>
      <c r="AU192" s="691"/>
      <c r="AV192" s="691"/>
      <c r="AW192" s="691"/>
      <c r="AX192" s="691"/>
      <c r="AY192" s="691"/>
      <c r="AZ192" s="691"/>
      <c r="BA192" s="691"/>
      <c r="BB192" s="691"/>
      <c r="BC192" s="691"/>
      <c r="BD192" s="691"/>
      <c r="BE192" s="691"/>
      <c r="BF192" s="691"/>
      <c r="BG192" s="691"/>
      <c r="BH192" s="691"/>
      <c r="BI192" s="691"/>
      <c r="BJ192" s="691"/>
      <c r="BK192" s="691"/>
      <c r="BL192" s="691"/>
      <c r="BM192" s="691"/>
      <c r="BN192" s="691"/>
      <c r="BO192" s="691"/>
      <c r="BP192" s="691"/>
      <c r="BQ192" s="691"/>
      <c r="BR192" s="691"/>
      <c r="BS192" s="691"/>
      <c r="BT192" s="691"/>
      <c r="BU192" s="691"/>
      <c r="BV192" s="691"/>
      <c r="BW192" s="691"/>
      <c r="BX192" s="691"/>
      <c r="BY192" s="691"/>
      <c r="BZ192" s="691"/>
      <c r="CA192" s="691"/>
      <c r="CB192" s="691"/>
      <c r="CC192" s="691"/>
      <c r="CD192" s="691"/>
      <c r="CE192" s="691"/>
      <c r="CF192" s="691"/>
      <c r="CG192" s="691"/>
      <c r="CH192" s="691"/>
      <c r="CI192" s="691"/>
    </row>
    <row r="193" spans="1:87" ht="15.75" customHeight="1">
      <c r="A193" s="691"/>
      <c r="B193" s="697"/>
      <c r="C193" s="697"/>
      <c r="D193" s="691"/>
      <c r="E193" s="691"/>
      <c r="F193" s="691"/>
      <c r="G193" s="691"/>
      <c r="H193" s="691"/>
      <c r="I193" s="691"/>
      <c r="J193" s="691"/>
      <c r="K193" s="691"/>
      <c r="L193" s="691"/>
      <c r="M193" s="691"/>
      <c r="N193" s="691"/>
      <c r="O193" s="691"/>
      <c r="P193" s="691"/>
      <c r="Q193" s="691"/>
      <c r="R193" s="691"/>
      <c r="S193" s="691"/>
      <c r="T193" s="691"/>
      <c r="U193" s="691"/>
      <c r="V193" s="691"/>
      <c r="W193" s="691"/>
      <c r="X193" s="691"/>
      <c r="Y193" s="691"/>
      <c r="Z193" s="691"/>
      <c r="AA193" s="691"/>
      <c r="AB193" s="691"/>
      <c r="AC193" s="691"/>
      <c r="AD193" s="691"/>
      <c r="AE193" s="691"/>
      <c r="AF193" s="691"/>
      <c r="AG193" s="691"/>
      <c r="AH193" s="691"/>
      <c r="AI193" s="691"/>
      <c r="AJ193" s="691"/>
      <c r="AK193" s="691"/>
      <c r="AL193" s="691"/>
      <c r="AM193" s="691"/>
      <c r="AN193" s="691"/>
      <c r="AO193" s="691"/>
      <c r="AP193" s="691"/>
      <c r="AQ193" s="691"/>
      <c r="AR193" s="691"/>
      <c r="AS193" s="691"/>
      <c r="AT193" s="691"/>
      <c r="AU193" s="691"/>
      <c r="AV193" s="691"/>
      <c r="AW193" s="691"/>
      <c r="AX193" s="691"/>
      <c r="AY193" s="691"/>
      <c r="AZ193" s="691"/>
      <c r="BA193" s="691"/>
      <c r="BB193" s="691"/>
      <c r="BC193" s="691"/>
      <c r="BD193" s="691"/>
      <c r="BE193" s="691"/>
      <c r="BF193" s="691"/>
      <c r="BG193" s="691"/>
      <c r="BH193" s="691"/>
      <c r="BI193" s="691"/>
      <c r="BJ193" s="691"/>
      <c r="BK193" s="691"/>
      <c r="BL193" s="691"/>
      <c r="BM193" s="691"/>
      <c r="BN193" s="691"/>
      <c r="BO193" s="691"/>
      <c r="BP193" s="691"/>
      <c r="BQ193" s="691"/>
      <c r="BR193" s="691"/>
      <c r="BS193" s="691"/>
      <c r="BT193" s="691"/>
      <c r="BU193" s="691"/>
      <c r="BV193" s="691"/>
      <c r="BW193" s="691"/>
      <c r="BX193" s="691"/>
      <c r="BY193" s="691"/>
      <c r="BZ193" s="691"/>
      <c r="CA193" s="691"/>
      <c r="CB193" s="691"/>
      <c r="CC193" s="691"/>
      <c r="CD193" s="691"/>
      <c r="CE193" s="691"/>
      <c r="CF193" s="691"/>
      <c r="CG193" s="691"/>
      <c r="CH193" s="691"/>
      <c r="CI193" s="691"/>
    </row>
    <row r="194" spans="1:87" ht="15.75" customHeight="1">
      <c r="A194" s="691"/>
      <c r="B194" s="697"/>
      <c r="C194" s="697"/>
      <c r="D194" s="691"/>
      <c r="E194" s="691"/>
      <c r="F194" s="691"/>
      <c r="G194" s="691"/>
      <c r="H194" s="691"/>
      <c r="I194" s="691"/>
      <c r="J194" s="691"/>
      <c r="K194" s="691"/>
      <c r="L194" s="691"/>
      <c r="M194" s="691"/>
      <c r="N194" s="691"/>
      <c r="O194" s="691"/>
      <c r="P194" s="691"/>
      <c r="Q194" s="691"/>
      <c r="R194" s="691"/>
      <c r="S194" s="691"/>
      <c r="T194" s="691"/>
      <c r="U194" s="691"/>
      <c r="V194" s="691"/>
      <c r="W194" s="691"/>
      <c r="X194" s="691"/>
      <c r="Y194" s="691"/>
      <c r="Z194" s="691"/>
      <c r="AA194" s="691"/>
      <c r="AB194" s="691"/>
      <c r="AC194" s="691"/>
      <c r="AD194" s="691"/>
      <c r="AE194" s="691"/>
      <c r="AF194" s="691"/>
      <c r="AG194" s="691"/>
      <c r="AH194" s="691"/>
      <c r="AI194" s="691"/>
      <c r="AJ194" s="691"/>
      <c r="AK194" s="691"/>
      <c r="AL194" s="691"/>
      <c r="AM194" s="691"/>
      <c r="AN194" s="691"/>
      <c r="AO194" s="691"/>
      <c r="AP194" s="691"/>
      <c r="AQ194" s="691"/>
      <c r="AR194" s="691"/>
      <c r="AS194" s="691"/>
      <c r="AT194" s="691"/>
      <c r="AU194" s="691"/>
      <c r="AV194" s="691"/>
      <c r="AW194" s="691"/>
      <c r="AX194" s="691"/>
      <c r="AY194" s="691"/>
      <c r="AZ194" s="691"/>
      <c r="BA194" s="691"/>
      <c r="BB194" s="691"/>
      <c r="BC194" s="691"/>
      <c r="BD194" s="691"/>
      <c r="BE194" s="691"/>
      <c r="BF194" s="691"/>
      <c r="BG194" s="691"/>
      <c r="BH194" s="691"/>
      <c r="BI194" s="691"/>
      <c r="BJ194" s="691"/>
      <c r="BK194" s="691"/>
      <c r="BL194" s="691"/>
      <c r="BM194" s="691"/>
      <c r="BN194" s="691"/>
      <c r="BO194" s="691"/>
      <c r="BP194" s="691"/>
      <c r="BQ194" s="691"/>
      <c r="BR194" s="691"/>
      <c r="BS194" s="691"/>
      <c r="BT194" s="691"/>
      <c r="BU194" s="691"/>
      <c r="BV194" s="691"/>
      <c r="BW194" s="691"/>
      <c r="BX194" s="691"/>
      <c r="BY194" s="691"/>
      <c r="BZ194" s="691"/>
      <c r="CA194" s="691"/>
      <c r="CB194" s="691"/>
      <c r="CC194" s="691"/>
      <c r="CD194" s="691"/>
      <c r="CE194" s="691"/>
      <c r="CF194" s="691"/>
      <c r="CG194" s="691"/>
      <c r="CH194" s="691"/>
      <c r="CI194" s="691"/>
    </row>
    <row r="195" spans="1:87" ht="15.75" customHeight="1">
      <c r="A195" s="691"/>
      <c r="B195" s="697"/>
      <c r="C195" s="697"/>
      <c r="D195" s="691"/>
      <c r="E195" s="691"/>
      <c r="F195" s="691"/>
      <c r="G195" s="691"/>
      <c r="H195" s="691"/>
      <c r="I195" s="691"/>
      <c r="J195" s="691"/>
      <c r="K195" s="691"/>
      <c r="L195" s="691"/>
      <c r="M195" s="691"/>
      <c r="N195" s="691"/>
      <c r="O195" s="691"/>
      <c r="P195" s="691"/>
      <c r="Q195" s="691"/>
      <c r="R195" s="691"/>
      <c r="S195" s="691"/>
      <c r="T195" s="691"/>
      <c r="U195" s="691"/>
      <c r="V195" s="691"/>
      <c r="W195" s="691"/>
      <c r="X195" s="691"/>
      <c r="Y195" s="691"/>
      <c r="Z195" s="691"/>
      <c r="AA195" s="691"/>
      <c r="AB195" s="691"/>
      <c r="AC195" s="691"/>
      <c r="AD195" s="691"/>
      <c r="AE195" s="691"/>
      <c r="AF195" s="691"/>
      <c r="AG195" s="691"/>
      <c r="AH195" s="691"/>
      <c r="AI195" s="691"/>
      <c r="AJ195" s="691"/>
      <c r="AK195" s="691"/>
      <c r="AL195" s="691"/>
      <c r="AM195" s="691"/>
      <c r="AN195" s="691"/>
      <c r="AO195" s="691"/>
      <c r="AP195" s="691"/>
      <c r="AQ195" s="691"/>
      <c r="AR195" s="691"/>
      <c r="AS195" s="691"/>
      <c r="AT195" s="691"/>
      <c r="AU195" s="691"/>
      <c r="AV195" s="691"/>
      <c r="AW195" s="691"/>
      <c r="AX195" s="691"/>
      <c r="AY195" s="691"/>
      <c r="AZ195" s="691"/>
      <c r="BA195" s="691"/>
      <c r="BB195" s="691"/>
      <c r="BC195" s="691"/>
      <c r="BD195" s="691"/>
      <c r="BE195" s="691"/>
      <c r="BF195" s="691"/>
      <c r="BG195" s="691"/>
      <c r="BH195" s="691"/>
      <c r="BI195" s="691"/>
      <c r="BJ195" s="691"/>
      <c r="BK195" s="691"/>
      <c r="BL195" s="691"/>
      <c r="BM195" s="691"/>
      <c r="BN195" s="691"/>
      <c r="BO195" s="691"/>
      <c r="BP195" s="691"/>
      <c r="BQ195" s="691"/>
      <c r="BR195" s="691"/>
      <c r="BS195" s="691"/>
      <c r="BT195" s="691"/>
      <c r="BU195" s="691"/>
      <c r="BV195" s="691"/>
      <c r="BW195" s="691"/>
      <c r="BX195" s="691"/>
      <c r="BY195" s="691"/>
      <c r="BZ195" s="691"/>
      <c r="CA195" s="691"/>
      <c r="CB195" s="691"/>
      <c r="CC195" s="691"/>
      <c r="CD195" s="691"/>
      <c r="CE195" s="691"/>
      <c r="CF195" s="691"/>
      <c r="CG195" s="691"/>
      <c r="CH195" s="691"/>
      <c r="CI195" s="691"/>
    </row>
    <row r="196" spans="1:87" ht="15.75" customHeight="1">
      <c r="A196" s="691"/>
      <c r="B196" s="697"/>
      <c r="C196" s="697"/>
      <c r="D196" s="691"/>
      <c r="E196" s="691"/>
      <c r="F196" s="691"/>
      <c r="G196" s="691"/>
      <c r="H196" s="691"/>
      <c r="I196" s="691"/>
      <c r="J196" s="691"/>
      <c r="K196" s="691"/>
      <c r="L196" s="691"/>
      <c r="M196" s="691"/>
      <c r="N196" s="691"/>
      <c r="O196" s="691"/>
      <c r="P196" s="691"/>
      <c r="Q196" s="691"/>
      <c r="R196" s="691"/>
      <c r="S196" s="691"/>
      <c r="T196" s="691"/>
      <c r="U196" s="691"/>
      <c r="V196" s="691"/>
      <c r="W196" s="691"/>
      <c r="X196" s="691"/>
      <c r="Y196" s="691"/>
      <c r="Z196" s="691"/>
      <c r="AA196" s="691"/>
      <c r="AB196" s="691"/>
      <c r="AC196" s="691"/>
      <c r="AD196" s="691"/>
      <c r="AE196" s="691"/>
      <c r="AF196" s="691"/>
      <c r="AG196" s="691"/>
      <c r="AH196" s="691"/>
      <c r="AI196" s="691"/>
      <c r="AJ196" s="691"/>
      <c r="AK196" s="691"/>
      <c r="AL196" s="691"/>
      <c r="AM196" s="691"/>
      <c r="AN196" s="691"/>
      <c r="AO196" s="691"/>
      <c r="AP196" s="691"/>
      <c r="AQ196" s="691"/>
      <c r="AR196" s="691"/>
      <c r="AS196" s="691"/>
      <c r="AT196" s="691"/>
      <c r="AU196" s="691"/>
      <c r="AV196" s="691"/>
      <c r="AW196" s="691"/>
      <c r="AX196" s="691"/>
      <c r="AY196" s="691"/>
      <c r="AZ196" s="691"/>
      <c r="BA196" s="691"/>
      <c r="BB196" s="691"/>
      <c r="BC196" s="691"/>
      <c r="BD196" s="691"/>
      <c r="BE196" s="691"/>
      <c r="BF196" s="691"/>
      <c r="BG196" s="691"/>
      <c r="BH196" s="691"/>
      <c r="BI196" s="691"/>
      <c r="BJ196" s="691"/>
      <c r="BK196" s="691"/>
      <c r="BL196" s="691"/>
      <c r="BM196" s="691"/>
      <c r="BN196" s="691"/>
      <c r="BO196" s="691"/>
      <c r="BP196" s="691"/>
      <c r="BQ196" s="691"/>
      <c r="BR196" s="691"/>
      <c r="BS196" s="691"/>
      <c r="BT196" s="691"/>
      <c r="BU196" s="691"/>
      <c r="BV196" s="691"/>
      <c r="BW196" s="691"/>
      <c r="BX196" s="691"/>
      <c r="BY196" s="691"/>
      <c r="BZ196" s="691"/>
      <c r="CA196" s="691"/>
      <c r="CB196" s="691"/>
      <c r="CC196" s="691"/>
      <c r="CD196" s="691"/>
      <c r="CE196" s="691"/>
      <c r="CF196" s="691"/>
      <c r="CG196" s="691"/>
      <c r="CH196" s="691"/>
      <c r="CI196" s="691"/>
    </row>
    <row r="197" spans="1:87" ht="15.75" customHeight="1">
      <c r="A197" s="691"/>
      <c r="B197" s="697"/>
      <c r="C197" s="697"/>
      <c r="D197" s="691"/>
      <c r="E197" s="691"/>
      <c r="F197" s="691"/>
      <c r="G197" s="691"/>
      <c r="H197" s="691"/>
      <c r="I197" s="691"/>
      <c r="J197" s="691"/>
      <c r="K197" s="691"/>
      <c r="L197" s="691"/>
      <c r="M197" s="691"/>
      <c r="N197" s="691"/>
      <c r="O197" s="691"/>
      <c r="P197" s="691"/>
      <c r="Q197" s="691"/>
      <c r="R197" s="691"/>
      <c r="S197" s="691"/>
      <c r="T197" s="691"/>
      <c r="U197" s="691"/>
      <c r="V197" s="691"/>
      <c r="W197" s="691"/>
      <c r="X197" s="691"/>
      <c r="Y197" s="691"/>
      <c r="Z197" s="691"/>
      <c r="AA197" s="691"/>
      <c r="AB197" s="691"/>
      <c r="AC197" s="691"/>
      <c r="AD197" s="691"/>
      <c r="AE197" s="691"/>
      <c r="AF197" s="691"/>
      <c r="AG197" s="691"/>
      <c r="AH197" s="691"/>
      <c r="AI197" s="691"/>
      <c r="AJ197" s="691"/>
      <c r="AK197" s="691"/>
      <c r="AL197" s="691"/>
      <c r="AM197" s="691"/>
      <c r="AN197" s="691"/>
      <c r="AO197" s="691"/>
      <c r="AP197" s="691"/>
      <c r="AQ197" s="691"/>
      <c r="AR197" s="691"/>
      <c r="AS197" s="691"/>
      <c r="AT197" s="691"/>
      <c r="AU197" s="691"/>
      <c r="AV197" s="691"/>
      <c r="AW197" s="691"/>
      <c r="AX197" s="691"/>
      <c r="AY197" s="691"/>
      <c r="AZ197" s="691"/>
      <c r="BA197" s="691"/>
      <c r="BB197" s="691"/>
      <c r="BC197" s="691"/>
      <c r="BD197" s="691"/>
      <c r="BE197" s="691"/>
      <c r="BF197" s="691"/>
      <c r="BG197" s="691"/>
      <c r="BH197" s="691"/>
      <c r="BI197" s="691"/>
      <c r="BJ197" s="691"/>
      <c r="BK197" s="691"/>
      <c r="BL197" s="691"/>
      <c r="BM197" s="691"/>
      <c r="BN197" s="691"/>
      <c r="BO197" s="691"/>
      <c r="BP197" s="691"/>
      <c r="BQ197" s="691"/>
      <c r="BR197" s="691"/>
      <c r="BS197" s="691"/>
      <c r="BT197" s="691"/>
      <c r="BU197" s="691"/>
      <c r="BV197" s="691"/>
      <c r="BW197" s="691"/>
      <c r="BX197" s="691"/>
      <c r="BY197" s="691"/>
      <c r="BZ197" s="691"/>
      <c r="CA197" s="691"/>
      <c r="CB197" s="691"/>
      <c r="CC197" s="691"/>
      <c r="CD197" s="691"/>
      <c r="CE197" s="691"/>
      <c r="CF197" s="691"/>
      <c r="CG197" s="691"/>
      <c r="CH197" s="691"/>
      <c r="CI197" s="691"/>
    </row>
    <row r="198" spans="1:87" ht="15.75" customHeight="1">
      <c r="A198" s="691"/>
      <c r="B198" s="697"/>
      <c r="C198" s="697"/>
      <c r="D198" s="691"/>
      <c r="E198" s="691"/>
      <c r="F198" s="691"/>
      <c r="G198" s="691"/>
      <c r="H198" s="691"/>
      <c r="I198" s="691"/>
      <c r="J198" s="691"/>
      <c r="K198" s="691"/>
      <c r="L198" s="691"/>
      <c r="M198" s="691"/>
      <c r="N198" s="691"/>
      <c r="O198" s="691"/>
      <c r="P198" s="691"/>
      <c r="Q198" s="691"/>
      <c r="R198" s="691"/>
      <c r="S198" s="691"/>
      <c r="T198" s="691"/>
      <c r="U198" s="691"/>
      <c r="V198" s="691"/>
      <c r="W198" s="691"/>
      <c r="X198" s="691"/>
      <c r="Y198" s="691"/>
      <c r="Z198" s="691"/>
      <c r="AA198" s="691"/>
      <c r="AB198" s="691"/>
      <c r="AC198" s="691"/>
      <c r="AD198" s="691"/>
      <c r="AE198" s="691"/>
      <c r="AF198" s="691"/>
      <c r="AG198" s="691"/>
      <c r="AH198" s="691"/>
      <c r="AI198" s="691"/>
      <c r="AJ198" s="691"/>
      <c r="AK198" s="691"/>
      <c r="AL198" s="691"/>
      <c r="AM198" s="691"/>
      <c r="AN198" s="691"/>
      <c r="AO198" s="691"/>
      <c r="AP198" s="691"/>
      <c r="AQ198" s="691"/>
      <c r="AR198" s="691"/>
      <c r="AS198" s="691"/>
      <c r="AT198" s="691"/>
      <c r="AU198" s="691"/>
      <c r="AV198" s="691"/>
      <c r="AW198" s="691"/>
      <c r="AX198" s="691"/>
      <c r="AY198" s="691"/>
      <c r="AZ198" s="691"/>
      <c r="BA198" s="691"/>
      <c r="BB198" s="691"/>
      <c r="BC198" s="691"/>
      <c r="BD198" s="691"/>
      <c r="BE198" s="691"/>
      <c r="BF198" s="691"/>
      <c r="BG198" s="691"/>
      <c r="BH198" s="691"/>
      <c r="BI198" s="691"/>
      <c r="BJ198" s="691"/>
      <c r="BK198" s="691"/>
      <c r="BL198" s="691"/>
      <c r="BM198" s="691"/>
      <c r="BN198" s="691"/>
      <c r="BO198" s="691"/>
      <c r="BP198" s="691"/>
      <c r="BQ198" s="691"/>
      <c r="BR198" s="691"/>
      <c r="BS198" s="691"/>
      <c r="BT198" s="691"/>
      <c r="BU198" s="691"/>
      <c r="BV198" s="691"/>
      <c r="BW198" s="691"/>
      <c r="BX198" s="691"/>
      <c r="BY198" s="691"/>
      <c r="BZ198" s="691"/>
      <c r="CA198" s="691"/>
      <c r="CB198" s="691"/>
      <c r="CC198" s="691"/>
      <c r="CD198" s="691"/>
      <c r="CE198" s="691"/>
      <c r="CF198" s="691"/>
      <c r="CG198" s="691"/>
      <c r="CH198" s="691"/>
      <c r="CI198" s="691"/>
    </row>
    <row r="199" spans="1:87" ht="15.75" customHeight="1">
      <c r="A199" s="691"/>
      <c r="B199" s="697"/>
      <c r="C199" s="697"/>
      <c r="D199" s="691"/>
      <c r="E199" s="691"/>
      <c r="F199" s="691"/>
      <c r="G199" s="691"/>
      <c r="H199" s="691"/>
      <c r="I199" s="691"/>
      <c r="J199" s="691"/>
      <c r="K199" s="691"/>
      <c r="L199" s="691"/>
      <c r="M199" s="691"/>
      <c r="N199" s="691"/>
      <c r="O199" s="691"/>
      <c r="P199" s="691"/>
      <c r="Q199" s="691"/>
      <c r="R199" s="691"/>
      <c r="S199" s="691"/>
      <c r="T199" s="691"/>
      <c r="U199" s="691"/>
      <c r="V199" s="691"/>
      <c r="W199" s="691"/>
      <c r="X199" s="691"/>
      <c r="Y199" s="691"/>
      <c r="Z199" s="691"/>
      <c r="AA199" s="691"/>
      <c r="AB199" s="691"/>
      <c r="AC199" s="691"/>
      <c r="AD199" s="691"/>
      <c r="AE199" s="691"/>
      <c r="AF199" s="691"/>
      <c r="AG199" s="691"/>
      <c r="AH199" s="691"/>
      <c r="AI199" s="691"/>
      <c r="AJ199" s="691"/>
      <c r="AK199" s="691"/>
      <c r="AL199" s="691"/>
      <c r="AM199" s="691"/>
      <c r="AN199" s="691"/>
      <c r="AO199" s="691"/>
      <c r="AP199" s="691"/>
      <c r="AQ199" s="691"/>
      <c r="AR199" s="691"/>
      <c r="AS199" s="691"/>
      <c r="AT199" s="691"/>
      <c r="AU199" s="691"/>
      <c r="AV199" s="691"/>
      <c r="AW199" s="691"/>
      <c r="AX199" s="691"/>
      <c r="AY199" s="691"/>
      <c r="AZ199" s="691"/>
      <c r="BA199" s="691"/>
      <c r="BB199" s="691"/>
      <c r="BC199" s="691"/>
      <c r="BD199" s="691"/>
      <c r="BE199" s="691"/>
      <c r="BF199" s="691"/>
      <c r="BG199" s="691"/>
      <c r="BH199" s="691"/>
      <c r="BI199" s="691"/>
      <c r="BJ199" s="691"/>
      <c r="BK199" s="691"/>
      <c r="BL199" s="691"/>
      <c r="BM199" s="691"/>
      <c r="BN199" s="691"/>
      <c r="BO199" s="691"/>
      <c r="BP199" s="691"/>
      <c r="BQ199" s="691"/>
      <c r="BR199" s="691"/>
      <c r="BS199" s="691"/>
      <c r="BT199" s="691"/>
      <c r="BU199" s="691"/>
      <c r="BV199" s="691"/>
      <c r="BW199" s="691"/>
      <c r="BX199" s="691"/>
      <c r="BY199" s="691"/>
      <c r="BZ199" s="691"/>
      <c r="CA199" s="691"/>
      <c r="CB199" s="691"/>
      <c r="CC199" s="691"/>
      <c r="CD199" s="691"/>
      <c r="CE199" s="691"/>
      <c r="CF199" s="691"/>
      <c r="CG199" s="691"/>
      <c r="CH199" s="691"/>
      <c r="CI199" s="691"/>
    </row>
    <row r="200" spans="1:87" ht="15.75" customHeight="1">
      <c r="A200" s="691"/>
      <c r="B200" s="697"/>
      <c r="C200" s="697"/>
      <c r="D200" s="691"/>
      <c r="E200" s="691"/>
      <c r="F200" s="691"/>
      <c r="G200" s="691"/>
      <c r="H200" s="691"/>
      <c r="I200" s="691"/>
      <c r="J200" s="691"/>
      <c r="K200" s="691"/>
      <c r="L200" s="691"/>
      <c r="M200" s="691"/>
      <c r="N200" s="691"/>
      <c r="O200" s="691"/>
      <c r="P200" s="691"/>
      <c r="Q200" s="691"/>
      <c r="R200" s="691"/>
      <c r="S200" s="691"/>
      <c r="T200" s="691"/>
      <c r="U200" s="691"/>
      <c r="V200" s="691"/>
      <c r="W200" s="691"/>
      <c r="X200" s="691"/>
      <c r="Y200" s="691"/>
      <c r="Z200" s="691"/>
      <c r="AA200" s="691"/>
      <c r="AB200" s="691"/>
      <c r="AC200" s="691"/>
      <c r="AD200" s="691"/>
      <c r="AE200" s="691"/>
      <c r="AF200" s="691"/>
      <c r="AG200" s="691"/>
      <c r="AH200" s="691"/>
      <c r="AI200" s="691"/>
      <c r="AJ200" s="691"/>
      <c r="AK200" s="691"/>
      <c r="AL200" s="691"/>
      <c r="AM200" s="691"/>
      <c r="AN200" s="691"/>
      <c r="AO200" s="691"/>
      <c r="AP200" s="691"/>
      <c r="AQ200" s="691"/>
      <c r="AR200" s="691"/>
      <c r="AS200" s="691"/>
      <c r="AT200" s="691"/>
      <c r="AU200" s="691"/>
      <c r="AV200" s="691"/>
      <c r="AW200" s="691"/>
      <c r="AX200" s="691"/>
      <c r="AY200" s="691"/>
      <c r="AZ200" s="691"/>
      <c r="BA200" s="691"/>
      <c r="BB200" s="691"/>
      <c r="BC200" s="691"/>
      <c r="BD200" s="691"/>
      <c r="BE200" s="691"/>
      <c r="BF200" s="691"/>
      <c r="BG200" s="691"/>
      <c r="BH200" s="691"/>
      <c r="BI200" s="691"/>
      <c r="BJ200" s="691"/>
      <c r="BK200" s="691"/>
      <c r="BL200" s="691"/>
      <c r="BM200" s="691"/>
      <c r="BN200" s="691"/>
      <c r="BO200" s="691"/>
      <c r="BP200" s="691"/>
      <c r="BQ200" s="691"/>
      <c r="BR200" s="691"/>
      <c r="BS200" s="691"/>
      <c r="BT200" s="691"/>
      <c r="BU200" s="691"/>
      <c r="BV200" s="691"/>
      <c r="BW200" s="691"/>
      <c r="BX200" s="691"/>
      <c r="BY200" s="691"/>
      <c r="BZ200" s="691"/>
      <c r="CA200" s="691"/>
      <c r="CB200" s="691"/>
      <c r="CC200" s="691"/>
      <c r="CD200" s="691"/>
      <c r="CE200" s="691"/>
      <c r="CF200" s="691"/>
      <c r="CG200" s="691"/>
      <c r="CH200" s="691"/>
      <c r="CI200" s="691"/>
    </row>
    <row r="201" spans="1:87" ht="15.75" customHeight="1">
      <c r="A201" s="691"/>
      <c r="B201" s="697"/>
      <c r="C201" s="697"/>
      <c r="D201" s="691"/>
      <c r="E201" s="691"/>
      <c r="F201" s="691"/>
      <c r="G201" s="691"/>
      <c r="H201" s="691"/>
      <c r="I201" s="691"/>
      <c r="J201" s="691"/>
      <c r="K201" s="691"/>
      <c r="L201" s="691"/>
      <c r="M201" s="691"/>
      <c r="N201" s="691"/>
      <c r="O201" s="691"/>
      <c r="P201" s="691"/>
      <c r="Q201" s="691"/>
      <c r="R201" s="691"/>
      <c r="S201" s="691"/>
      <c r="T201" s="691"/>
      <c r="U201" s="691"/>
      <c r="V201" s="691"/>
      <c r="W201" s="691"/>
      <c r="X201" s="691"/>
      <c r="Y201" s="691"/>
      <c r="Z201" s="691"/>
      <c r="AA201" s="691"/>
      <c r="AB201" s="691"/>
      <c r="AC201" s="691"/>
      <c r="AD201" s="691"/>
      <c r="AE201" s="691"/>
      <c r="AF201" s="691"/>
      <c r="AG201" s="691"/>
      <c r="AH201" s="691"/>
      <c r="AI201" s="691"/>
      <c r="AJ201" s="691"/>
      <c r="AK201" s="691"/>
      <c r="AL201" s="691"/>
      <c r="AM201" s="691"/>
      <c r="AN201" s="691"/>
      <c r="AO201" s="691"/>
      <c r="AP201" s="691"/>
      <c r="AQ201" s="691"/>
      <c r="AR201" s="691"/>
      <c r="AS201" s="691"/>
      <c r="AT201" s="691"/>
      <c r="AU201" s="691"/>
      <c r="AV201" s="691"/>
      <c r="AW201" s="691"/>
      <c r="AX201" s="691"/>
      <c r="AY201" s="691"/>
      <c r="AZ201" s="691"/>
      <c r="BA201" s="691"/>
      <c r="BB201" s="691"/>
      <c r="BC201" s="691"/>
      <c r="BD201" s="691"/>
      <c r="BE201" s="691"/>
      <c r="BF201" s="691"/>
      <c r="BG201" s="691"/>
      <c r="BH201" s="691"/>
      <c r="BI201" s="691"/>
      <c r="BJ201" s="691"/>
      <c r="BK201" s="691"/>
      <c r="BL201" s="691"/>
      <c r="BM201" s="691"/>
      <c r="BN201" s="691"/>
      <c r="BO201" s="691"/>
      <c r="BP201" s="691"/>
      <c r="BQ201" s="691"/>
      <c r="BR201" s="691"/>
      <c r="BS201" s="691"/>
      <c r="BT201" s="691"/>
      <c r="BU201" s="691"/>
      <c r="BV201" s="691"/>
      <c r="BW201" s="691"/>
      <c r="BX201" s="691"/>
      <c r="BY201" s="691"/>
      <c r="BZ201" s="691"/>
      <c r="CA201" s="691"/>
      <c r="CB201" s="691"/>
      <c r="CC201" s="691"/>
      <c r="CD201" s="691"/>
      <c r="CE201" s="691"/>
      <c r="CF201" s="691"/>
      <c r="CG201" s="691"/>
      <c r="CH201" s="691"/>
      <c r="CI201" s="691"/>
    </row>
    <row r="202" spans="1:87" ht="15.75" customHeight="1">
      <c r="A202" s="691"/>
      <c r="B202" s="697"/>
      <c r="C202" s="697"/>
      <c r="D202" s="691"/>
      <c r="E202" s="691"/>
      <c r="F202" s="691"/>
      <c r="G202" s="691"/>
      <c r="H202" s="691"/>
      <c r="I202" s="691"/>
      <c r="J202" s="691"/>
      <c r="K202" s="691"/>
      <c r="L202" s="691"/>
      <c r="M202" s="691"/>
      <c r="N202" s="691"/>
      <c r="O202" s="691"/>
      <c r="P202" s="691"/>
      <c r="Q202" s="691"/>
      <c r="R202" s="691"/>
      <c r="S202" s="691"/>
      <c r="T202" s="691"/>
      <c r="U202" s="691"/>
      <c r="V202" s="691"/>
      <c r="W202" s="691"/>
      <c r="X202" s="691"/>
      <c r="Y202" s="691"/>
      <c r="Z202" s="691"/>
      <c r="AA202" s="691"/>
      <c r="AB202" s="691"/>
      <c r="AC202" s="691"/>
      <c r="AD202" s="691"/>
      <c r="AE202" s="691"/>
      <c r="AF202" s="691"/>
      <c r="AG202" s="691"/>
      <c r="AH202" s="691"/>
      <c r="AI202" s="691"/>
      <c r="AJ202" s="691"/>
      <c r="AK202" s="691"/>
      <c r="AL202" s="691"/>
      <c r="AM202" s="691"/>
      <c r="AN202" s="691"/>
      <c r="AO202" s="691"/>
      <c r="AP202" s="691"/>
      <c r="AQ202" s="691"/>
      <c r="AR202" s="691"/>
      <c r="AS202" s="691"/>
      <c r="AT202" s="691"/>
      <c r="AU202" s="691"/>
      <c r="AV202" s="691"/>
      <c r="AW202" s="691"/>
      <c r="AX202" s="691"/>
      <c r="AY202" s="691"/>
      <c r="AZ202" s="691"/>
      <c r="BA202" s="691"/>
      <c r="BB202" s="691"/>
      <c r="BC202" s="691"/>
      <c r="BD202" s="691"/>
      <c r="BE202" s="691"/>
      <c r="BF202" s="691"/>
      <c r="BG202" s="691"/>
      <c r="BH202" s="691"/>
      <c r="BI202" s="691"/>
      <c r="BJ202" s="691"/>
      <c r="BK202" s="691"/>
      <c r="BL202" s="691"/>
      <c r="BM202" s="691"/>
      <c r="BN202" s="691"/>
      <c r="BO202" s="691"/>
      <c r="BP202" s="691"/>
      <c r="BQ202" s="691"/>
      <c r="BR202" s="691"/>
      <c r="BS202" s="691"/>
      <c r="BT202" s="691"/>
      <c r="BU202" s="691"/>
      <c r="BV202" s="691"/>
      <c r="BW202" s="691"/>
      <c r="BX202" s="691"/>
      <c r="BY202" s="691"/>
      <c r="BZ202" s="691"/>
      <c r="CA202" s="691"/>
      <c r="CB202" s="691"/>
      <c r="CC202" s="691"/>
      <c r="CD202" s="691"/>
      <c r="CE202" s="691"/>
      <c r="CF202" s="691"/>
      <c r="CG202" s="691"/>
      <c r="CH202" s="691"/>
      <c r="CI202" s="691"/>
    </row>
    <row r="203" spans="1:87" ht="15.75" customHeight="1">
      <c r="A203" s="691"/>
      <c r="B203" s="697"/>
      <c r="C203" s="697"/>
      <c r="D203" s="691"/>
      <c r="E203" s="691"/>
      <c r="F203" s="691"/>
      <c r="G203" s="691"/>
      <c r="H203" s="691"/>
      <c r="I203" s="691"/>
      <c r="J203" s="691"/>
      <c r="K203" s="691"/>
      <c r="L203" s="691"/>
      <c r="M203" s="691"/>
      <c r="N203" s="691"/>
      <c r="O203" s="691"/>
      <c r="P203" s="691"/>
      <c r="Q203" s="691"/>
      <c r="R203" s="691"/>
      <c r="S203" s="691"/>
      <c r="T203" s="691"/>
      <c r="U203" s="691"/>
      <c r="V203" s="691"/>
      <c r="W203" s="691"/>
      <c r="X203" s="691"/>
      <c r="Y203" s="691"/>
      <c r="Z203" s="691"/>
      <c r="AA203" s="691"/>
      <c r="AB203" s="691"/>
      <c r="AC203" s="691"/>
      <c r="AD203" s="691"/>
      <c r="AE203" s="691"/>
      <c r="AF203" s="691"/>
      <c r="AG203" s="691"/>
      <c r="AH203" s="691"/>
      <c r="AI203" s="691"/>
      <c r="AJ203" s="691"/>
      <c r="AK203" s="691"/>
      <c r="AL203" s="691"/>
      <c r="AM203" s="691"/>
      <c r="AN203" s="691"/>
      <c r="AO203" s="691"/>
      <c r="AP203" s="691"/>
      <c r="AQ203" s="691"/>
      <c r="AR203" s="691"/>
      <c r="AS203" s="691"/>
      <c r="AT203" s="691"/>
      <c r="AU203" s="691"/>
      <c r="AV203" s="691"/>
      <c r="AW203" s="691"/>
      <c r="AX203" s="691"/>
      <c r="AY203" s="691"/>
      <c r="AZ203" s="691"/>
      <c r="BA203" s="691"/>
      <c r="BB203" s="691"/>
      <c r="BC203" s="691"/>
      <c r="BD203" s="691"/>
      <c r="BE203" s="691"/>
      <c r="BF203" s="691"/>
      <c r="BG203" s="691"/>
      <c r="BH203" s="691"/>
      <c r="BI203" s="691"/>
      <c r="BJ203" s="691"/>
      <c r="BK203" s="691"/>
      <c r="BL203" s="691"/>
      <c r="BM203" s="691"/>
      <c r="BN203" s="691"/>
      <c r="BO203" s="691"/>
      <c r="BP203" s="691"/>
      <c r="BQ203" s="691"/>
      <c r="BR203" s="691"/>
      <c r="BS203" s="691"/>
      <c r="BT203" s="691"/>
      <c r="BU203" s="691"/>
      <c r="BV203" s="691"/>
      <c r="BW203" s="691"/>
      <c r="BX203" s="691"/>
      <c r="BY203" s="691"/>
      <c r="BZ203" s="691"/>
      <c r="CA203" s="691"/>
      <c r="CB203" s="691"/>
      <c r="CC203" s="691"/>
      <c r="CD203" s="691"/>
      <c r="CE203" s="691"/>
      <c r="CF203" s="691"/>
      <c r="CG203" s="691"/>
      <c r="CH203" s="691"/>
      <c r="CI203" s="691"/>
    </row>
    <row r="204" spans="1:87" ht="15.75" customHeight="1">
      <c r="A204" s="691"/>
      <c r="B204" s="697"/>
      <c r="C204" s="697"/>
      <c r="D204" s="691"/>
      <c r="E204" s="691"/>
      <c r="F204" s="691"/>
      <c r="G204" s="691"/>
      <c r="H204" s="691"/>
      <c r="I204" s="691"/>
      <c r="J204" s="691"/>
      <c r="K204" s="691"/>
      <c r="L204" s="691"/>
      <c r="M204" s="691"/>
      <c r="N204" s="691"/>
      <c r="O204" s="691"/>
      <c r="P204" s="691"/>
      <c r="Q204" s="691"/>
      <c r="R204" s="691"/>
      <c r="S204" s="691"/>
      <c r="T204" s="691"/>
      <c r="U204" s="691"/>
      <c r="V204" s="691"/>
      <c r="W204" s="691"/>
      <c r="X204" s="691"/>
      <c r="Y204" s="691"/>
      <c r="Z204" s="691"/>
      <c r="AA204" s="691"/>
      <c r="AB204" s="691"/>
      <c r="AC204" s="691"/>
      <c r="AD204" s="691"/>
      <c r="AE204" s="691"/>
      <c r="AF204" s="691"/>
      <c r="AG204" s="691"/>
      <c r="AH204" s="691"/>
      <c r="AI204" s="691"/>
      <c r="AJ204" s="691"/>
      <c r="AK204" s="691"/>
      <c r="AL204" s="691"/>
      <c r="AM204" s="691"/>
      <c r="AN204" s="691"/>
      <c r="AO204" s="691"/>
      <c r="AP204" s="691"/>
      <c r="AQ204" s="691"/>
      <c r="AR204" s="691"/>
      <c r="AS204" s="691"/>
      <c r="AT204" s="691"/>
      <c r="AU204" s="691"/>
      <c r="AV204" s="691"/>
      <c r="AW204" s="691"/>
      <c r="AX204" s="691"/>
      <c r="AY204" s="691"/>
      <c r="AZ204" s="691"/>
      <c r="BA204" s="691"/>
      <c r="BB204" s="691"/>
      <c r="BC204" s="691"/>
      <c r="BD204" s="691"/>
      <c r="BE204" s="691"/>
      <c r="BF204" s="691"/>
      <c r="BG204" s="691"/>
      <c r="BH204" s="691"/>
      <c r="BI204" s="691"/>
      <c r="BJ204" s="691"/>
      <c r="BK204" s="691"/>
      <c r="BL204" s="691"/>
      <c r="BM204" s="691"/>
      <c r="BN204" s="691"/>
      <c r="BO204" s="691"/>
      <c r="BP204" s="691"/>
      <c r="BQ204" s="691"/>
      <c r="BR204" s="691"/>
      <c r="BS204" s="691"/>
      <c r="BT204" s="691"/>
      <c r="BU204" s="691"/>
      <c r="BV204" s="691"/>
      <c r="BW204" s="691"/>
      <c r="BX204" s="691"/>
      <c r="BY204" s="691"/>
      <c r="BZ204" s="691"/>
      <c r="CA204" s="691"/>
      <c r="CB204" s="691"/>
      <c r="CC204" s="691"/>
      <c r="CD204" s="691"/>
      <c r="CE204" s="691"/>
      <c r="CF204" s="691"/>
      <c r="CG204" s="691"/>
      <c r="CH204" s="691"/>
      <c r="CI204" s="691"/>
    </row>
    <row r="205" spans="1:87" ht="15.75" customHeight="1">
      <c r="A205" s="691"/>
      <c r="B205" s="697"/>
      <c r="C205" s="697"/>
      <c r="D205" s="691"/>
      <c r="E205" s="691"/>
      <c r="F205" s="691"/>
      <c r="G205" s="691"/>
      <c r="H205" s="691"/>
      <c r="I205" s="691"/>
      <c r="J205" s="691"/>
      <c r="K205" s="691"/>
      <c r="L205" s="691"/>
      <c r="M205" s="691"/>
      <c r="N205" s="691"/>
      <c r="O205" s="691"/>
      <c r="P205" s="691"/>
      <c r="Q205" s="691"/>
      <c r="R205" s="691"/>
      <c r="S205" s="691"/>
      <c r="T205" s="691"/>
      <c r="U205" s="691"/>
      <c r="V205" s="691"/>
      <c r="W205" s="691"/>
      <c r="X205" s="691"/>
      <c r="Y205" s="691"/>
      <c r="Z205" s="691"/>
      <c r="AA205" s="691"/>
      <c r="AB205" s="691"/>
      <c r="AC205" s="691"/>
      <c r="AD205" s="691"/>
      <c r="AE205" s="691"/>
      <c r="AF205" s="691"/>
      <c r="AG205" s="691"/>
      <c r="AH205" s="691"/>
      <c r="AI205" s="691"/>
      <c r="AJ205" s="691"/>
      <c r="AK205" s="691"/>
      <c r="AL205" s="691"/>
      <c r="AM205" s="691"/>
      <c r="AN205" s="691"/>
      <c r="AO205" s="691"/>
      <c r="AP205" s="691"/>
      <c r="AQ205" s="691"/>
      <c r="AR205" s="691"/>
      <c r="AS205" s="691"/>
      <c r="AT205" s="691"/>
      <c r="AU205" s="691"/>
      <c r="AV205" s="691"/>
      <c r="AW205" s="691"/>
      <c r="AX205" s="691"/>
      <c r="AY205" s="691"/>
      <c r="AZ205" s="691"/>
      <c r="BA205" s="691"/>
      <c r="BB205" s="691"/>
      <c r="BC205" s="691"/>
      <c r="BD205" s="691"/>
      <c r="BE205" s="691"/>
      <c r="BF205" s="691"/>
      <c r="BG205" s="691"/>
      <c r="BH205" s="691"/>
      <c r="BI205" s="691"/>
      <c r="BJ205" s="691"/>
      <c r="BK205" s="691"/>
      <c r="BL205" s="691"/>
      <c r="BM205" s="691"/>
      <c r="BN205" s="691"/>
      <c r="BO205" s="691"/>
      <c r="BP205" s="691"/>
      <c r="BQ205" s="691"/>
      <c r="BR205" s="691"/>
      <c r="BS205" s="691"/>
      <c r="BT205" s="691"/>
      <c r="BU205" s="691"/>
      <c r="BV205" s="691"/>
      <c r="BW205" s="691"/>
      <c r="BX205" s="691"/>
      <c r="BY205" s="691"/>
      <c r="BZ205" s="691"/>
      <c r="CA205" s="691"/>
      <c r="CB205" s="691"/>
      <c r="CC205" s="691"/>
      <c r="CD205" s="691"/>
      <c r="CE205" s="691"/>
      <c r="CF205" s="691"/>
      <c r="CG205" s="691"/>
      <c r="CH205" s="691"/>
      <c r="CI205" s="691"/>
    </row>
    <row r="206" spans="1:87" ht="15.75" customHeight="1">
      <c r="A206" s="691"/>
      <c r="B206" s="697"/>
      <c r="C206" s="697"/>
      <c r="D206" s="691"/>
      <c r="E206" s="691"/>
      <c r="F206" s="691"/>
      <c r="G206" s="691"/>
      <c r="H206" s="691"/>
      <c r="I206" s="691"/>
      <c r="J206" s="691"/>
      <c r="K206" s="691"/>
      <c r="L206" s="691"/>
      <c r="M206" s="691"/>
      <c r="N206" s="691"/>
      <c r="O206" s="691"/>
      <c r="P206" s="691"/>
      <c r="Q206" s="691"/>
      <c r="R206" s="691"/>
      <c r="S206" s="691"/>
      <c r="T206" s="691"/>
      <c r="U206" s="691"/>
      <c r="V206" s="691"/>
      <c r="W206" s="691"/>
      <c r="X206" s="691"/>
      <c r="Y206" s="691"/>
      <c r="Z206" s="691"/>
      <c r="AA206" s="691"/>
      <c r="AB206" s="691"/>
      <c r="AC206" s="691"/>
      <c r="AD206" s="691"/>
      <c r="AE206" s="691"/>
      <c r="AF206" s="691"/>
      <c r="AG206" s="691"/>
      <c r="AH206" s="691"/>
      <c r="AI206" s="691"/>
      <c r="AJ206" s="691"/>
      <c r="AK206" s="691"/>
      <c r="AL206" s="691"/>
      <c r="AM206" s="691"/>
      <c r="AN206" s="691"/>
      <c r="AO206" s="691"/>
      <c r="AP206" s="691"/>
      <c r="AQ206" s="691"/>
      <c r="AR206" s="691"/>
      <c r="AS206" s="691"/>
      <c r="AT206" s="691"/>
      <c r="AU206" s="691"/>
      <c r="AV206" s="691"/>
      <c r="AW206" s="691"/>
      <c r="AX206" s="691"/>
      <c r="AY206" s="691"/>
      <c r="AZ206" s="691"/>
      <c r="BA206" s="691"/>
      <c r="BB206" s="691"/>
      <c r="BC206" s="691"/>
      <c r="BD206" s="691"/>
      <c r="BE206" s="691"/>
      <c r="BF206" s="691"/>
      <c r="BG206" s="691"/>
      <c r="BH206" s="691"/>
      <c r="BI206" s="691"/>
      <c r="BJ206" s="691"/>
      <c r="BK206" s="691"/>
      <c r="BL206" s="691"/>
      <c r="BM206" s="691"/>
      <c r="BN206" s="691"/>
      <c r="BO206" s="691"/>
      <c r="BP206" s="691"/>
      <c r="BQ206" s="691"/>
      <c r="BR206" s="691"/>
      <c r="BS206" s="691"/>
      <c r="BT206" s="691"/>
      <c r="BU206" s="691"/>
      <c r="BV206" s="691"/>
      <c r="BW206" s="691"/>
      <c r="BX206" s="691"/>
      <c r="BY206" s="691"/>
      <c r="BZ206" s="691"/>
      <c r="CA206" s="691"/>
      <c r="CB206" s="691"/>
      <c r="CC206" s="691"/>
      <c r="CD206" s="691"/>
      <c r="CE206" s="691"/>
      <c r="CF206" s="691"/>
      <c r="CG206" s="691"/>
      <c r="CH206" s="691"/>
      <c r="CI206" s="691"/>
    </row>
    <row r="207" spans="1:87" ht="15.75" customHeight="1">
      <c r="A207" s="691"/>
      <c r="B207" s="697"/>
      <c r="C207" s="697"/>
      <c r="D207" s="691"/>
      <c r="E207" s="691"/>
      <c r="F207" s="691"/>
      <c r="G207" s="691"/>
      <c r="H207" s="691"/>
      <c r="I207" s="691"/>
      <c r="J207" s="691"/>
      <c r="K207" s="691"/>
      <c r="L207" s="691"/>
      <c r="M207" s="691"/>
      <c r="N207" s="691"/>
      <c r="O207" s="691"/>
      <c r="P207" s="691"/>
      <c r="Q207" s="691"/>
      <c r="R207" s="691"/>
      <c r="S207" s="691"/>
      <c r="T207" s="691"/>
      <c r="U207" s="691"/>
      <c r="V207" s="691"/>
      <c r="W207" s="691"/>
      <c r="X207" s="691"/>
      <c r="Y207" s="691"/>
      <c r="Z207" s="691"/>
      <c r="AA207" s="691"/>
      <c r="AB207" s="691"/>
      <c r="AC207" s="691"/>
      <c r="AD207" s="691"/>
      <c r="AE207" s="691"/>
      <c r="AF207" s="691"/>
      <c r="AG207" s="691"/>
      <c r="AH207" s="691"/>
      <c r="AI207" s="691"/>
      <c r="AJ207" s="691"/>
      <c r="AK207" s="691"/>
      <c r="AL207" s="691"/>
      <c r="AM207" s="691"/>
      <c r="AN207" s="691"/>
      <c r="AO207" s="691"/>
      <c r="AP207" s="691"/>
      <c r="AQ207" s="691"/>
      <c r="AR207" s="691"/>
      <c r="AS207" s="691"/>
      <c r="AT207" s="691"/>
      <c r="AU207" s="691"/>
      <c r="AV207" s="691"/>
      <c r="AW207" s="691"/>
      <c r="AX207" s="691"/>
      <c r="AY207" s="691"/>
      <c r="AZ207" s="691"/>
      <c r="BA207" s="691"/>
      <c r="BB207" s="691"/>
      <c r="BC207" s="691"/>
      <c r="BD207" s="691"/>
      <c r="BE207" s="691"/>
      <c r="BF207" s="691"/>
      <c r="BG207" s="691"/>
      <c r="BH207" s="691"/>
      <c r="BI207" s="691"/>
      <c r="BJ207" s="691"/>
      <c r="BK207" s="691"/>
      <c r="BL207" s="691"/>
      <c r="BM207" s="691"/>
      <c r="BN207" s="691"/>
      <c r="BO207" s="691"/>
      <c r="BP207" s="691"/>
      <c r="BQ207" s="691"/>
      <c r="BR207" s="691"/>
      <c r="BS207" s="691"/>
      <c r="BT207" s="691"/>
      <c r="BU207" s="691"/>
      <c r="BV207" s="691"/>
      <c r="BW207" s="691"/>
      <c r="BX207" s="691"/>
      <c r="BY207" s="691"/>
      <c r="BZ207" s="691"/>
      <c r="CA207" s="691"/>
      <c r="CB207" s="691"/>
      <c r="CC207" s="691"/>
      <c r="CD207" s="691"/>
      <c r="CE207" s="691"/>
      <c r="CF207" s="691"/>
      <c r="CG207" s="691"/>
      <c r="CH207" s="691"/>
      <c r="CI207" s="691"/>
    </row>
    <row r="208" spans="1:87" ht="15.75" customHeight="1">
      <c r="A208" s="691"/>
      <c r="B208" s="697"/>
      <c r="C208" s="697"/>
      <c r="D208" s="691"/>
      <c r="E208" s="691"/>
      <c r="F208" s="691"/>
      <c r="G208" s="691"/>
      <c r="H208" s="691"/>
      <c r="I208" s="691"/>
      <c r="J208" s="691"/>
      <c r="K208" s="691"/>
      <c r="L208" s="691"/>
      <c r="M208" s="691"/>
      <c r="N208" s="691"/>
      <c r="O208" s="691"/>
      <c r="P208" s="691"/>
      <c r="Q208" s="691"/>
      <c r="R208" s="691"/>
      <c r="S208" s="691"/>
      <c r="T208" s="691"/>
      <c r="U208" s="691"/>
      <c r="V208" s="691"/>
      <c r="W208" s="691"/>
      <c r="X208" s="691"/>
      <c r="Y208" s="691"/>
      <c r="Z208" s="691"/>
      <c r="AA208" s="691"/>
      <c r="AB208" s="691"/>
      <c r="AC208" s="691"/>
      <c r="AD208" s="691"/>
      <c r="AE208" s="691"/>
      <c r="AF208" s="691"/>
      <c r="AG208" s="691"/>
      <c r="AH208" s="691"/>
      <c r="AI208" s="691"/>
      <c r="AJ208" s="691"/>
      <c r="AK208" s="691"/>
      <c r="AL208" s="691"/>
      <c r="AM208" s="691"/>
      <c r="AN208" s="691"/>
      <c r="AO208" s="691"/>
      <c r="AP208" s="691"/>
      <c r="AQ208" s="691"/>
      <c r="AR208" s="691"/>
      <c r="AS208" s="691"/>
      <c r="AT208" s="691"/>
      <c r="AU208" s="691"/>
      <c r="AV208" s="691"/>
      <c r="AW208" s="691"/>
      <c r="AX208" s="691"/>
      <c r="AY208" s="691"/>
      <c r="AZ208" s="691"/>
      <c r="BA208" s="691"/>
      <c r="BB208" s="691"/>
      <c r="BC208" s="691"/>
      <c r="BD208" s="691"/>
      <c r="BE208" s="691"/>
      <c r="BF208" s="691"/>
      <c r="BG208" s="691"/>
      <c r="BH208" s="691"/>
      <c r="BI208" s="691"/>
      <c r="BJ208" s="691"/>
      <c r="BK208" s="691"/>
      <c r="BL208" s="691"/>
      <c r="BM208" s="691"/>
      <c r="BN208" s="691"/>
      <c r="BO208" s="691"/>
      <c r="BP208" s="691"/>
      <c r="BQ208" s="691"/>
      <c r="BR208" s="691"/>
      <c r="BS208" s="691"/>
      <c r="BT208" s="691"/>
      <c r="BU208" s="691"/>
      <c r="BV208" s="691"/>
      <c r="BW208" s="691"/>
      <c r="BX208" s="691"/>
      <c r="BY208" s="691"/>
      <c r="BZ208" s="691"/>
      <c r="CA208" s="691"/>
      <c r="CB208" s="691"/>
      <c r="CC208" s="691"/>
      <c r="CD208" s="691"/>
      <c r="CE208" s="691"/>
      <c r="CF208" s="691"/>
      <c r="CG208" s="691"/>
      <c r="CH208" s="691"/>
      <c r="CI208" s="691"/>
    </row>
    <row r="209" spans="1:87" ht="15.75" customHeight="1">
      <c r="A209" s="691"/>
      <c r="B209" s="697"/>
      <c r="C209" s="697"/>
      <c r="D209" s="691"/>
      <c r="E209" s="691"/>
      <c r="F209" s="691"/>
      <c r="G209" s="691"/>
      <c r="H209" s="691"/>
      <c r="I209" s="691"/>
      <c r="J209" s="691"/>
      <c r="K209" s="691"/>
      <c r="L209" s="691"/>
      <c r="M209" s="691"/>
      <c r="N209" s="691"/>
      <c r="O209" s="691"/>
      <c r="P209" s="691"/>
      <c r="Q209" s="691"/>
      <c r="R209" s="691"/>
      <c r="S209" s="691"/>
      <c r="T209" s="691"/>
      <c r="U209" s="691"/>
      <c r="V209" s="691"/>
      <c r="W209" s="691"/>
      <c r="X209" s="691"/>
      <c r="Y209" s="691"/>
      <c r="Z209" s="691"/>
      <c r="AA209" s="691"/>
      <c r="AB209" s="691"/>
      <c r="AC209" s="691"/>
      <c r="AD209" s="691"/>
      <c r="AE209" s="691"/>
      <c r="AF209" s="691"/>
      <c r="AG209" s="691"/>
      <c r="AH209" s="691"/>
      <c r="AI209" s="691"/>
      <c r="AJ209" s="691"/>
      <c r="AK209" s="691"/>
      <c r="AL209" s="691"/>
      <c r="AM209" s="691"/>
      <c r="AN209" s="691"/>
      <c r="AO209" s="691"/>
      <c r="AP209" s="691"/>
      <c r="AQ209" s="691"/>
      <c r="AR209" s="691"/>
      <c r="AS209" s="691"/>
      <c r="AT209" s="691"/>
      <c r="AU209" s="691"/>
      <c r="AV209" s="691"/>
      <c r="AW209" s="691"/>
      <c r="AX209" s="691"/>
      <c r="AY209" s="691"/>
      <c r="AZ209" s="691"/>
      <c r="BA209" s="691"/>
      <c r="BB209" s="691"/>
      <c r="BC209" s="691"/>
      <c r="BD209" s="691"/>
      <c r="BE209" s="691"/>
      <c r="BF209" s="691"/>
      <c r="BG209" s="691"/>
      <c r="BH209" s="691"/>
      <c r="BI209" s="691"/>
      <c r="BJ209" s="691"/>
      <c r="BK209" s="691"/>
      <c r="BL209" s="691"/>
      <c r="BM209" s="691"/>
      <c r="BN209" s="691"/>
      <c r="BO209" s="691"/>
      <c r="BP209" s="691"/>
      <c r="BQ209" s="691"/>
      <c r="BR209" s="691"/>
      <c r="BS209" s="691"/>
      <c r="BT209" s="691"/>
      <c r="BU209" s="691"/>
      <c r="BV209" s="691"/>
      <c r="BW209" s="691"/>
      <c r="BX209" s="691"/>
      <c r="BY209" s="691"/>
      <c r="BZ209" s="691"/>
      <c r="CA209" s="691"/>
      <c r="CB209" s="691"/>
      <c r="CC209" s="691"/>
      <c r="CD209" s="691"/>
      <c r="CE209" s="691"/>
      <c r="CF209" s="691"/>
      <c r="CG209" s="691"/>
      <c r="CH209" s="691"/>
      <c r="CI209" s="691"/>
    </row>
    <row r="210" spans="1:87" ht="15.75" customHeight="1">
      <c r="A210" s="691"/>
      <c r="B210" s="697"/>
      <c r="C210" s="697"/>
      <c r="D210" s="691"/>
      <c r="E210" s="691"/>
      <c r="F210" s="691"/>
      <c r="G210" s="691"/>
      <c r="H210" s="691"/>
      <c r="I210" s="691"/>
      <c r="J210" s="691"/>
      <c r="K210" s="691"/>
      <c r="L210" s="691"/>
      <c r="M210" s="691"/>
      <c r="N210" s="691"/>
      <c r="O210" s="691"/>
      <c r="P210" s="691"/>
      <c r="Q210" s="691"/>
      <c r="R210" s="691"/>
      <c r="S210" s="691"/>
      <c r="T210" s="691"/>
      <c r="U210" s="691"/>
      <c r="V210" s="691"/>
      <c r="W210" s="691"/>
      <c r="X210" s="691"/>
      <c r="Y210" s="691"/>
      <c r="Z210" s="691"/>
      <c r="AA210" s="691"/>
      <c r="AB210" s="691"/>
      <c r="AC210" s="691"/>
      <c r="AD210" s="691"/>
      <c r="AE210" s="691"/>
      <c r="AF210" s="691"/>
      <c r="AG210" s="691"/>
      <c r="AH210" s="691"/>
      <c r="AI210" s="691"/>
      <c r="AJ210" s="691"/>
      <c r="AK210" s="691"/>
      <c r="AL210" s="691"/>
      <c r="AM210" s="691"/>
      <c r="AN210" s="691"/>
      <c r="AO210" s="691"/>
      <c r="AP210" s="691"/>
      <c r="AQ210" s="691"/>
      <c r="AR210" s="691"/>
      <c r="AS210" s="691"/>
      <c r="AT210" s="691"/>
      <c r="AU210" s="691"/>
      <c r="AV210" s="691"/>
      <c r="AW210" s="691"/>
      <c r="AX210" s="691"/>
      <c r="AY210" s="691"/>
      <c r="AZ210" s="691"/>
      <c r="BA210" s="691"/>
      <c r="BB210" s="691"/>
      <c r="BC210" s="691"/>
      <c r="BD210" s="691"/>
      <c r="BE210" s="691"/>
      <c r="BF210" s="691"/>
      <c r="BG210" s="691"/>
      <c r="BH210" s="691"/>
      <c r="BI210" s="691"/>
      <c r="BJ210" s="691"/>
      <c r="BK210" s="691"/>
      <c r="BL210" s="691"/>
      <c r="BM210" s="691"/>
      <c r="BN210" s="691"/>
      <c r="BO210" s="691"/>
      <c r="BP210" s="691"/>
      <c r="BQ210" s="691"/>
      <c r="BR210" s="691"/>
      <c r="BS210" s="691"/>
      <c r="BT210" s="691"/>
      <c r="BU210" s="691"/>
      <c r="BV210" s="691"/>
      <c r="BW210" s="691"/>
      <c r="BX210" s="691"/>
      <c r="BY210" s="691"/>
      <c r="BZ210" s="691"/>
      <c r="CA210" s="691"/>
      <c r="CB210" s="691"/>
      <c r="CC210" s="691"/>
      <c r="CD210" s="691"/>
      <c r="CE210" s="691"/>
      <c r="CF210" s="691"/>
      <c r="CG210" s="691"/>
      <c r="CH210" s="691"/>
      <c r="CI210" s="691"/>
    </row>
    <row r="211" spans="1:87" ht="15.75" customHeight="1">
      <c r="A211" s="691"/>
      <c r="B211" s="697"/>
      <c r="C211" s="697"/>
      <c r="D211" s="691"/>
      <c r="E211" s="691"/>
      <c r="F211" s="691"/>
      <c r="G211" s="691"/>
      <c r="H211" s="691"/>
      <c r="I211" s="691"/>
      <c r="J211" s="691"/>
      <c r="K211" s="691"/>
      <c r="L211" s="691"/>
      <c r="M211" s="691"/>
      <c r="N211" s="691"/>
      <c r="O211" s="691"/>
      <c r="P211" s="691"/>
      <c r="Q211" s="691"/>
      <c r="R211" s="691"/>
      <c r="S211" s="691"/>
      <c r="T211" s="691"/>
      <c r="U211" s="691"/>
      <c r="V211" s="691"/>
      <c r="W211" s="691"/>
      <c r="X211" s="691"/>
      <c r="Y211" s="691"/>
      <c r="Z211" s="691"/>
      <c r="AA211" s="691"/>
      <c r="AB211" s="691"/>
      <c r="AC211" s="691"/>
      <c r="AD211" s="691"/>
      <c r="AE211" s="691"/>
      <c r="AF211" s="691"/>
      <c r="AG211" s="691"/>
      <c r="AH211" s="691"/>
      <c r="AI211" s="691"/>
      <c r="AJ211" s="691"/>
      <c r="AK211" s="691"/>
      <c r="AL211" s="691"/>
      <c r="AM211" s="691"/>
      <c r="AN211" s="691"/>
      <c r="AO211" s="691"/>
      <c r="AP211" s="691"/>
      <c r="AQ211" s="691"/>
      <c r="AR211" s="691"/>
      <c r="AS211" s="691"/>
      <c r="AT211" s="691"/>
      <c r="AU211" s="691"/>
      <c r="AV211" s="691"/>
      <c r="AW211" s="691"/>
      <c r="AX211" s="691"/>
      <c r="AY211" s="691"/>
      <c r="AZ211" s="691"/>
      <c r="BA211" s="691"/>
      <c r="BB211" s="691"/>
      <c r="BC211" s="691"/>
      <c r="BD211" s="691"/>
      <c r="BE211" s="691"/>
      <c r="BF211" s="691"/>
      <c r="BG211" s="691"/>
      <c r="BH211" s="691"/>
      <c r="BI211" s="691"/>
      <c r="BJ211" s="691"/>
      <c r="BK211" s="691"/>
      <c r="BL211" s="691"/>
      <c r="BM211" s="691"/>
      <c r="BN211" s="691"/>
      <c r="BO211" s="691"/>
      <c r="BP211" s="691"/>
      <c r="BQ211" s="691"/>
      <c r="BR211" s="691"/>
      <c r="BS211" s="691"/>
      <c r="BT211" s="691"/>
      <c r="BU211" s="691"/>
      <c r="BV211" s="691"/>
      <c r="BW211" s="691"/>
      <c r="BX211" s="691"/>
      <c r="BY211" s="691"/>
      <c r="BZ211" s="691"/>
      <c r="CA211" s="691"/>
      <c r="CB211" s="691"/>
      <c r="CC211" s="691"/>
      <c r="CD211" s="691"/>
      <c r="CE211" s="691"/>
      <c r="CF211" s="691"/>
      <c r="CG211" s="691"/>
      <c r="CH211" s="691"/>
      <c r="CI211" s="691"/>
    </row>
    <row r="212" spans="1:87" ht="15.75" customHeight="1">
      <c r="A212" s="691"/>
      <c r="B212" s="697"/>
      <c r="C212" s="697"/>
      <c r="D212" s="691"/>
      <c r="E212" s="691"/>
      <c r="F212" s="691"/>
      <c r="G212" s="691"/>
      <c r="H212" s="691"/>
      <c r="I212" s="691"/>
      <c r="J212" s="691"/>
      <c r="K212" s="691"/>
      <c r="L212" s="691"/>
      <c r="M212" s="691"/>
      <c r="N212" s="691"/>
      <c r="O212" s="691"/>
      <c r="P212" s="691"/>
      <c r="Q212" s="691"/>
      <c r="R212" s="691"/>
      <c r="S212" s="691"/>
      <c r="T212" s="691"/>
      <c r="U212" s="691"/>
      <c r="V212" s="691"/>
      <c r="W212" s="691"/>
      <c r="X212" s="691"/>
      <c r="Y212" s="691"/>
      <c r="Z212" s="691"/>
      <c r="AA212" s="691"/>
      <c r="AB212" s="691"/>
      <c r="AC212" s="691"/>
      <c r="AD212" s="691"/>
      <c r="AE212" s="691"/>
      <c r="AF212" s="691"/>
      <c r="AG212" s="691"/>
      <c r="AH212" s="691"/>
      <c r="AI212" s="691"/>
      <c r="AJ212" s="691"/>
      <c r="AK212" s="691"/>
      <c r="AL212" s="691"/>
      <c r="AM212" s="691"/>
      <c r="AN212" s="691"/>
      <c r="AO212" s="691"/>
      <c r="AP212" s="691"/>
      <c r="AQ212" s="691"/>
      <c r="AR212" s="691"/>
      <c r="AS212" s="691"/>
      <c r="AT212" s="691"/>
      <c r="AU212" s="691"/>
      <c r="AV212" s="691"/>
      <c r="AW212" s="691"/>
      <c r="AX212" s="691"/>
      <c r="AY212" s="691"/>
      <c r="AZ212" s="691"/>
      <c r="BA212" s="691"/>
      <c r="BB212" s="691"/>
      <c r="BC212" s="691"/>
      <c r="BD212" s="691"/>
      <c r="BE212" s="691"/>
      <c r="BF212" s="691"/>
      <c r="BG212" s="691"/>
      <c r="BH212" s="691"/>
      <c r="BI212" s="691"/>
      <c r="BJ212" s="691"/>
      <c r="BK212" s="691"/>
      <c r="BL212" s="691"/>
      <c r="BM212" s="691"/>
      <c r="BN212" s="691"/>
      <c r="BO212" s="691"/>
      <c r="BP212" s="691"/>
      <c r="BQ212" s="691"/>
      <c r="BR212" s="691"/>
      <c r="BS212" s="691"/>
      <c r="BT212" s="691"/>
      <c r="BU212" s="691"/>
      <c r="BV212" s="691"/>
      <c r="BW212" s="691"/>
      <c r="BX212" s="691"/>
      <c r="BY212" s="691"/>
      <c r="BZ212" s="691"/>
      <c r="CA212" s="691"/>
      <c r="CB212" s="691"/>
      <c r="CC212" s="691"/>
      <c r="CD212" s="691"/>
      <c r="CE212" s="691"/>
      <c r="CF212" s="691"/>
      <c r="CG212" s="691"/>
      <c r="CH212" s="691"/>
      <c r="CI212" s="691"/>
    </row>
    <row r="213" spans="1:87" ht="15.75" customHeight="1">
      <c r="A213" s="691"/>
      <c r="B213" s="697"/>
      <c r="C213" s="697"/>
      <c r="D213" s="691"/>
      <c r="E213" s="691"/>
      <c r="F213" s="691"/>
      <c r="G213" s="691"/>
      <c r="H213" s="691"/>
      <c r="I213" s="691"/>
      <c r="J213" s="691"/>
      <c r="K213" s="691"/>
      <c r="L213" s="691"/>
      <c r="M213" s="691"/>
      <c r="N213" s="691"/>
      <c r="O213" s="691"/>
      <c r="P213" s="691"/>
      <c r="Q213" s="691"/>
      <c r="R213" s="691"/>
      <c r="S213" s="691"/>
      <c r="T213" s="691"/>
      <c r="U213" s="691"/>
      <c r="V213" s="691"/>
      <c r="W213" s="691"/>
      <c r="X213" s="691"/>
      <c r="Y213" s="691"/>
      <c r="Z213" s="691"/>
      <c r="AA213" s="691"/>
      <c r="AB213" s="691"/>
      <c r="AC213" s="691"/>
      <c r="AD213" s="691"/>
      <c r="AE213" s="691"/>
      <c r="AF213" s="691"/>
      <c r="AG213" s="691"/>
      <c r="AH213" s="691"/>
      <c r="AI213" s="691"/>
      <c r="AJ213" s="691"/>
      <c r="AK213" s="691"/>
      <c r="AL213" s="691"/>
      <c r="AM213" s="691"/>
      <c r="AN213" s="691"/>
      <c r="AO213" s="691"/>
      <c r="AP213" s="691"/>
      <c r="AQ213" s="691"/>
      <c r="AR213" s="691"/>
      <c r="AS213" s="691"/>
      <c r="AT213" s="691"/>
      <c r="AU213" s="691"/>
      <c r="AV213" s="691"/>
      <c r="AW213" s="691"/>
      <c r="AX213" s="691"/>
      <c r="AY213" s="691"/>
      <c r="AZ213" s="691"/>
      <c r="BA213" s="691"/>
      <c r="BB213" s="691"/>
      <c r="BC213" s="691"/>
      <c r="BD213" s="691"/>
      <c r="BE213" s="691"/>
      <c r="BF213" s="691"/>
      <c r="BG213" s="691"/>
      <c r="BH213" s="691"/>
      <c r="BI213" s="691"/>
      <c r="BJ213" s="691"/>
      <c r="BK213" s="691"/>
      <c r="BL213" s="691"/>
      <c r="BM213" s="691"/>
      <c r="BN213" s="691"/>
      <c r="BO213" s="691"/>
      <c r="BP213" s="691"/>
      <c r="BQ213" s="691"/>
      <c r="BR213" s="691"/>
      <c r="BS213" s="691"/>
      <c r="BT213" s="691"/>
      <c r="BU213" s="691"/>
      <c r="BV213" s="691"/>
      <c r="BW213" s="691"/>
      <c r="BX213" s="691"/>
      <c r="BY213" s="691"/>
      <c r="BZ213" s="691"/>
      <c r="CA213" s="691"/>
      <c r="CB213" s="691"/>
      <c r="CC213" s="691"/>
      <c r="CD213" s="691"/>
      <c r="CE213" s="691"/>
      <c r="CF213" s="691"/>
      <c r="CG213" s="691"/>
      <c r="CH213" s="691"/>
      <c r="CI213" s="691"/>
    </row>
    <row r="214" spans="1:87" ht="15.75" customHeight="1">
      <c r="A214" s="691"/>
      <c r="B214" s="697"/>
      <c r="C214" s="697"/>
      <c r="D214" s="691"/>
      <c r="E214" s="691"/>
      <c r="F214" s="691"/>
      <c r="G214" s="691"/>
      <c r="H214" s="691"/>
      <c r="I214" s="691"/>
      <c r="J214" s="691"/>
      <c r="K214" s="691"/>
      <c r="L214" s="691"/>
      <c r="M214" s="691"/>
      <c r="N214" s="691"/>
      <c r="O214" s="691"/>
      <c r="P214" s="691"/>
      <c r="Q214" s="691"/>
      <c r="R214" s="691"/>
      <c r="S214" s="691"/>
      <c r="T214" s="691"/>
      <c r="U214" s="691"/>
      <c r="V214" s="691"/>
      <c r="W214" s="691"/>
      <c r="X214" s="691"/>
      <c r="Y214" s="691"/>
      <c r="Z214" s="691"/>
      <c r="AA214" s="691"/>
      <c r="AB214" s="691"/>
      <c r="AC214" s="691"/>
      <c r="AD214" s="691"/>
      <c r="AE214" s="691"/>
      <c r="AF214" s="691"/>
      <c r="AG214" s="691"/>
      <c r="AH214" s="691"/>
      <c r="AI214" s="691"/>
      <c r="AJ214" s="691"/>
      <c r="AK214" s="691"/>
      <c r="AL214" s="691"/>
      <c r="AM214" s="691"/>
      <c r="AN214" s="691"/>
      <c r="AO214" s="691"/>
      <c r="AP214" s="691"/>
      <c r="AQ214" s="691"/>
      <c r="AR214" s="691"/>
      <c r="AS214" s="691"/>
      <c r="AT214" s="691"/>
      <c r="AU214" s="691"/>
      <c r="AV214" s="691"/>
      <c r="AW214" s="691"/>
      <c r="AX214" s="691"/>
      <c r="AY214" s="691"/>
      <c r="AZ214" s="691"/>
      <c r="BA214" s="691"/>
      <c r="BB214" s="691"/>
      <c r="BC214" s="691"/>
      <c r="BD214" s="691"/>
      <c r="BE214" s="691"/>
      <c r="BF214" s="691"/>
      <c r="BG214" s="691"/>
      <c r="BH214" s="691"/>
      <c r="BI214" s="691"/>
      <c r="BJ214" s="691"/>
      <c r="BK214" s="691"/>
      <c r="BL214" s="691"/>
      <c r="BM214" s="691"/>
      <c r="BN214" s="691"/>
      <c r="BO214" s="691"/>
      <c r="BP214" s="691"/>
      <c r="BQ214" s="691"/>
      <c r="BR214" s="691"/>
      <c r="BS214" s="691"/>
      <c r="BT214" s="691"/>
      <c r="BU214" s="691"/>
      <c r="BV214" s="691"/>
      <c r="BW214" s="691"/>
      <c r="BX214" s="691"/>
      <c r="BY214" s="691"/>
      <c r="BZ214" s="691"/>
      <c r="CA214" s="691"/>
      <c r="CB214" s="691"/>
      <c r="CC214" s="691"/>
      <c r="CD214" s="691"/>
      <c r="CE214" s="691"/>
      <c r="CF214" s="691"/>
      <c r="CG214" s="691"/>
      <c r="CH214" s="691"/>
      <c r="CI214" s="691"/>
    </row>
    <row r="215" spans="1:87" ht="15.75" customHeight="1">
      <c r="A215" s="691"/>
      <c r="B215" s="697"/>
      <c r="C215" s="697"/>
      <c r="D215" s="691"/>
      <c r="E215" s="691"/>
      <c r="F215" s="691"/>
      <c r="G215" s="691"/>
      <c r="H215" s="691"/>
      <c r="I215" s="691"/>
      <c r="J215" s="691"/>
      <c r="K215" s="691"/>
      <c r="L215" s="691"/>
      <c r="M215" s="691"/>
      <c r="N215" s="691"/>
      <c r="O215" s="691"/>
      <c r="P215" s="691"/>
      <c r="Q215" s="691"/>
      <c r="R215" s="691"/>
      <c r="S215" s="691"/>
      <c r="T215" s="691"/>
      <c r="U215" s="691"/>
      <c r="V215" s="691"/>
      <c r="W215" s="691"/>
      <c r="X215" s="691"/>
      <c r="Y215" s="691"/>
      <c r="Z215" s="691"/>
      <c r="AA215" s="691"/>
      <c r="AB215" s="691"/>
      <c r="AC215" s="691"/>
      <c r="AD215" s="691"/>
      <c r="AE215" s="691"/>
      <c r="AF215" s="691"/>
      <c r="AG215" s="691"/>
      <c r="AH215" s="691"/>
      <c r="AI215" s="691"/>
      <c r="AJ215" s="691"/>
      <c r="AK215" s="691"/>
      <c r="AL215" s="691"/>
      <c r="AM215" s="691"/>
      <c r="AN215" s="691"/>
      <c r="AO215" s="691"/>
      <c r="AP215" s="691"/>
      <c r="AQ215" s="691"/>
      <c r="AR215" s="691"/>
      <c r="AS215" s="691"/>
      <c r="AT215" s="691"/>
      <c r="AU215" s="691"/>
      <c r="AV215" s="691"/>
      <c r="AW215" s="691"/>
      <c r="AX215" s="691"/>
      <c r="AY215" s="691"/>
      <c r="AZ215" s="691"/>
      <c r="BA215" s="691"/>
      <c r="BB215" s="691"/>
      <c r="BC215" s="691"/>
      <c r="BD215" s="691"/>
      <c r="BE215" s="691"/>
      <c r="BF215" s="691"/>
      <c r="BG215" s="691"/>
      <c r="BH215" s="691"/>
      <c r="BI215" s="691"/>
      <c r="BJ215" s="691"/>
      <c r="BK215" s="691"/>
      <c r="BL215" s="691"/>
      <c r="BM215" s="691"/>
      <c r="BN215" s="691"/>
      <c r="BO215" s="691"/>
      <c r="BP215" s="691"/>
      <c r="BQ215" s="691"/>
      <c r="BR215" s="691"/>
      <c r="BS215" s="691"/>
      <c r="BT215" s="691"/>
      <c r="BU215" s="691"/>
      <c r="BV215" s="691"/>
      <c r="BW215" s="691"/>
      <c r="BX215" s="691"/>
      <c r="BY215" s="691"/>
      <c r="BZ215" s="691"/>
      <c r="CA215" s="691"/>
      <c r="CB215" s="691"/>
      <c r="CC215" s="691"/>
      <c r="CD215" s="691"/>
      <c r="CE215" s="691"/>
      <c r="CF215" s="691"/>
      <c r="CG215" s="691"/>
      <c r="CH215" s="691"/>
      <c r="CI215" s="691"/>
    </row>
    <row r="216" spans="1:87" ht="15.75" customHeight="1">
      <c r="A216" s="691"/>
      <c r="B216" s="697"/>
      <c r="C216" s="697"/>
      <c r="D216" s="691"/>
      <c r="E216" s="691"/>
      <c r="F216" s="691"/>
      <c r="G216" s="691"/>
      <c r="H216" s="691"/>
      <c r="I216" s="691"/>
      <c r="J216" s="691"/>
      <c r="K216" s="691"/>
      <c r="L216" s="691"/>
      <c r="M216" s="691"/>
      <c r="N216" s="691"/>
      <c r="O216" s="691"/>
      <c r="P216" s="691"/>
      <c r="Q216" s="691"/>
      <c r="R216" s="691"/>
      <c r="S216" s="691"/>
      <c r="T216" s="691"/>
      <c r="U216" s="691"/>
      <c r="V216" s="691"/>
      <c r="W216" s="691"/>
      <c r="X216" s="691"/>
      <c r="Y216" s="691"/>
      <c r="Z216" s="691"/>
      <c r="AA216" s="691"/>
      <c r="AB216" s="691"/>
      <c r="AC216" s="691"/>
      <c r="AD216" s="691"/>
      <c r="AE216" s="691"/>
      <c r="AF216" s="691"/>
      <c r="AG216" s="691"/>
      <c r="AH216" s="691"/>
      <c r="AI216" s="691"/>
      <c r="AJ216" s="691"/>
      <c r="AK216" s="691"/>
      <c r="AL216" s="691"/>
      <c r="AM216" s="691"/>
      <c r="AN216" s="691"/>
      <c r="AO216" s="691"/>
      <c r="AP216" s="691"/>
      <c r="AQ216" s="691"/>
      <c r="AR216" s="691"/>
      <c r="AS216" s="691"/>
      <c r="AT216" s="691"/>
      <c r="AU216" s="691"/>
      <c r="AV216" s="691"/>
      <c r="AW216" s="691"/>
      <c r="AX216" s="691"/>
      <c r="AY216" s="691"/>
      <c r="AZ216" s="691"/>
      <c r="BA216" s="691"/>
      <c r="BB216" s="691"/>
      <c r="BC216" s="691"/>
      <c r="BD216" s="691"/>
      <c r="BE216" s="691"/>
      <c r="BF216" s="691"/>
      <c r="BG216" s="691"/>
      <c r="BH216" s="691"/>
      <c r="BI216" s="691"/>
      <c r="BJ216" s="691"/>
      <c r="BK216" s="691"/>
      <c r="BL216" s="691"/>
      <c r="BM216" s="691"/>
      <c r="BN216" s="691"/>
      <c r="BO216" s="691"/>
      <c r="BP216" s="691"/>
      <c r="BQ216" s="691"/>
      <c r="BR216" s="691"/>
      <c r="BS216" s="691"/>
      <c r="BT216" s="691"/>
      <c r="BU216" s="691"/>
      <c r="BV216" s="691"/>
      <c r="BW216" s="691"/>
      <c r="BX216" s="691"/>
      <c r="BY216" s="691"/>
      <c r="BZ216" s="691"/>
      <c r="CA216" s="691"/>
      <c r="CB216" s="691"/>
      <c r="CC216" s="691"/>
      <c r="CD216" s="691"/>
      <c r="CE216" s="691"/>
      <c r="CF216" s="691"/>
      <c r="CG216" s="691"/>
      <c r="CH216" s="691"/>
      <c r="CI216" s="691"/>
    </row>
    <row r="217" spans="1:87" ht="15.75" customHeight="1">
      <c r="A217" s="691"/>
      <c r="B217" s="697"/>
      <c r="C217" s="697"/>
      <c r="D217" s="691"/>
      <c r="E217" s="691"/>
      <c r="F217" s="691"/>
      <c r="G217" s="691"/>
      <c r="H217" s="691"/>
      <c r="I217" s="691"/>
      <c r="J217" s="691"/>
      <c r="K217" s="691"/>
      <c r="L217" s="691"/>
      <c r="M217" s="691"/>
      <c r="N217" s="691"/>
      <c r="O217" s="691"/>
      <c r="P217" s="691"/>
      <c r="Q217" s="691"/>
      <c r="R217" s="691"/>
      <c r="S217" s="691"/>
      <c r="T217" s="691"/>
      <c r="U217" s="691"/>
      <c r="V217" s="691"/>
      <c r="W217" s="691"/>
      <c r="X217" s="691"/>
      <c r="Y217" s="691"/>
      <c r="Z217" s="691"/>
      <c r="AA217" s="691"/>
      <c r="AB217" s="691"/>
      <c r="AC217" s="691"/>
      <c r="AD217" s="691"/>
      <c r="AE217" s="691"/>
      <c r="AF217" s="691"/>
      <c r="AG217" s="691"/>
      <c r="AH217" s="691"/>
      <c r="AI217" s="691"/>
      <c r="AJ217" s="691"/>
      <c r="AK217" s="691"/>
      <c r="AL217" s="691"/>
      <c r="AM217" s="691"/>
      <c r="AN217" s="691"/>
      <c r="AO217" s="691"/>
      <c r="AP217" s="691"/>
      <c r="AQ217" s="691"/>
      <c r="AR217" s="691"/>
      <c r="AS217" s="691"/>
      <c r="AT217" s="691"/>
      <c r="AU217" s="691"/>
      <c r="AV217" s="691"/>
      <c r="AW217" s="691"/>
      <c r="AX217" s="691"/>
      <c r="AY217" s="691"/>
      <c r="AZ217" s="691"/>
      <c r="BA217" s="691"/>
      <c r="BB217" s="691"/>
      <c r="BC217" s="691"/>
      <c r="BD217" s="691"/>
      <c r="BE217" s="691"/>
      <c r="BF217" s="691"/>
      <c r="BG217" s="691"/>
      <c r="BH217" s="691"/>
      <c r="BI217" s="691"/>
      <c r="BJ217" s="691"/>
      <c r="BK217" s="691"/>
      <c r="BL217" s="691"/>
      <c r="BM217" s="691"/>
      <c r="BN217" s="691"/>
      <c r="BO217" s="691"/>
      <c r="BP217" s="691"/>
      <c r="BQ217" s="691"/>
      <c r="BR217" s="691"/>
      <c r="BS217" s="691"/>
      <c r="BT217" s="691"/>
      <c r="BU217" s="691"/>
      <c r="BV217" s="691"/>
      <c r="BW217" s="691"/>
      <c r="BX217" s="691"/>
      <c r="BY217" s="691"/>
      <c r="BZ217" s="691"/>
      <c r="CA217" s="691"/>
      <c r="CB217" s="691"/>
      <c r="CC217" s="691"/>
      <c r="CD217" s="691"/>
      <c r="CE217" s="691"/>
      <c r="CF217" s="691"/>
      <c r="CG217" s="691"/>
      <c r="CH217" s="691"/>
      <c r="CI217" s="691"/>
    </row>
    <row r="218" spans="1:87" ht="15.75" customHeight="1">
      <c r="A218" s="691"/>
      <c r="B218" s="697"/>
      <c r="C218" s="697"/>
      <c r="D218" s="691"/>
      <c r="E218" s="691"/>
      <c r="F218" s="691"/>
      <c r="G218" s="691"/>
      <c r="H218" s="691"/>
      <c r="I218" s="691"/>
      <c r="J218" s="691"/>
      <c r="K218" s="691"/>
      <c r="L218" s="691"/>
      <c r="M218" s="691"/>
      <c r="N218" s="691"/>
      <c r="O218" s="691"/>
      <c r="P218" s="691"/>
      <c r="Q218" s="691"/>
      <c r="R218" s="691"/>
      <c r="S218" s="691"/>
      <c r="T218" s="691"/>
      <c r="U218" s="691"/>
      <c r="V218" s="691"/>
      <c r="W218" s="691"/>
      <c r="X218" s="691"/>
      <c r="Y218" s="691"/>
      <c r="Z218" s="691"/>
      <c r="AA218" s="691"/>
      <c r="AB218" s="691"/>
      <c r="AC218" s="691"/>
      <c r="AD218" s="691"/>
      <c r="AE218" s="691"/>
      <c r="AF218" s="691"/>
      <c r="AG218" s="691"/>
      <c r="AH218" s="691"/>
      <c r="AI218" s="691"/>
      <c r="AJ218" s="691"/>
      <c r="AK218" s="691"/>
      <c r="AL218" s="691"/>
      <c r="AM218" s="691"/>
      <c r="AN218" s="691"/>
      <c r="AO218" s="691"/>
      <c r="AP218" s="691"/>
      <c r="AQ218" s="691"/>
      <c r="AR218" s="691"/>
      <c r="AS218" s="691"/>
      <c r="AT218" s="691"/>
      <c r="AU218" s="691"/>
      <c r="AV218" s="691"/>
      <c r="AW218" s="691"/>
      <c r="AX218" s="691"/>
      <c r="AY218" s="691"/>
      <c r="AZ218" s="691"/>
      <c r="BA218" s="691"/>
      <c r="BB218" s="691"/>
      <c r="BC218" s="691"/>
      <c r="BD218" s="691"/>
      <c r="BE218" s="691"/>
      <c r="BF218" s="691"/>
      <c r="BG218" s="691"/>
      <c r="BH218" s="691"/>
      <c r="BI218" s="691"/>
      <c r="BJ218" s="691"/>
      <c r="BK218" s="691"/>
      <c r="BL218" s="691"/>
      <c r="BM218" s="691"/>
      <c r="BN218" s="691"/>
      <c r="BO218" s="691"/>
      <c r="BP218" s="691"/>
      <c r="BQ218" s="691"/>
      <c r="BR218" s="691"/>
      <c r="BS218" s="691"/>
      <c r="BT218" s="691"/>
      <c r="BU218" s="691"/>
      <c r="BV218" s="691"/>
      <c r="BW218" s="691"/>
      <c r="BX218" s="691"/>
      <c r="BY218" s="691"/>
      <c r="BZ218" s="691"/>
      <c r="CA218" s="691"/>
      <c r="CB218" s="691"/>
      <c r="CC218" s="691"/>
      <c r="CD218" s="691"/>
      <c r="CE218" s="691"/>
      <c r="CF218" s="691"/>
      <c r="CG218" s="691"/>
      <c r="CH218" s="691"/>
      <c r="CI218" s="691"/>
    </row>
    <row r="219" spans="1:87" ht="15.75" customHeight="1">
      <c r="A219" s="691"/>
      <c r="B219" s="697"/>
      <c r="C219" s="697"/>
      <c r="D219" s="691"/>
      <c r="E219" s="691"/>
      <c r="F219" s="691"/>
      <c r="G219" s="691"/>
      <c r="H219" s="691"/>
      <c r="I219" s="691"/>
      <c r="J219" s="691"/>
      <c r="K219" s="691"/>
      <c r="L219" s="691"/>
      <c r="M219" s="691"/>
      <c r="N219" s="691"/>
      <c r="O219" s="691"/>
      <c r="P219" s="691"/>
      <c r="Q219" s="691"/>
      <c r="R219" s="691"/>
      <c r="S219" s="691"/>
      <c r="T219" s="691"/>
      <c r="U219" s="691"/>
      <c r="V219" s="691"/>
      <c r="W219" s="691"/>
      <c r="X219" s="691"/>
      <c r="Y219" s="691"/>
      <c r="Z219" s="691"/>
      <c r="AA219" s="691"/>
      <c r="AB219" s="691"/>
      <c r="AC219" s="691"/>
      <c r="AD219" s="691"/>
      <c r="AE219" s="691"/>
      <c r="AF219" s="691"/>
      <c r="AG219" s="691"/>
      <c r="AH219" s="691"/>
      <c r="AI219" s="691"/>
      <c r="AJ219" s="691"/>
      <c r="AK219" s="691"/>
      <c r="AL219" s="691"/>
      <c r="AM219" s="691"/>
      <c r="AN219" s="691"/>
      <c r="AO219" s="691"/>
      <c r="AP219" s="691"/>
      <c r="AQ219" s="691"/>
      <c r="AR219" s="691"/>
      <c r="AS219" s="691"/>
      <c r="AT219" s="691"/>
      <c r="AU219" s="691"/>
      <c r="AV219" s="691"/>
      <c r="AW219" s="691"/>
      <c r="AX219" s="691"/>
      <c r="AY219" s="691"/>
      <c r="AZ219" s="691"/>
      <c r="BA219" s="691"/>
      <c r="BB219" s="691"/>
      <c r="BC219" s="691"/>
      <c r="BD219" s="691"/>
      <c r="BE219" s="691"/>
      <c r="BF219" s="691"/>
      <c r="BG219" s="691"/>
      <c r="BH219" s="691"/>
      <c r="BI219" s="691"/>
      <c r="BJ219" s="691"/>
      <c r="BK219" s="691"/>
      <c r="BL219" s="691"/>
      <c r="BM219" s="691"/>
      <c r="BN219" s="691"/>
      <c r="BO219" s="691"/>
      <c r="BP219" s="691"/>
      <c r="BQ219" s="691"/>
      <c r="BR219" s="691"/>
      <c r="BS219" s="691"/>
      <c r="BT219" s="691"/>
      <c r="BU219" s="691"/>
      <c r="BV219" s="691"/>
      <c r="BW219" s="691"/>
      <c r="BX219" s="691"/>
      <c r="BY219" s="691"/>
      <c r="BZ219" s="691"/>
      <c r="CA219" s="691"/>
      <c r="CB219" s="691"/>
      <c r="CC219" s="691"/>
      <c r="CD219" s="691"/>
      <c r="CE219" s="691"/>
      <c r="CF219" s="691"/>
      <c r="CG219" s="691"/>
      <c r="CH219" s="691"/>
      <c r="CI219" s="691"/>
    </row>
    <row r="220" spans="1:87" ht="15.75" customHeight="1">
      <c r="A220" s="691"/>
      <c r="B220" s="697"/>
      <c r="C220" s="697"/>
      <c r="D220" s="691"/>
      <c r="E220" s="691"/>
      <c r="F220" s="691"/>
      <c r="G220" s="691"/>
      <c r="H220" s="691"/>
      <c r="I220" s="691"/>
      <c r="J220" s="691"/>
      <c r="K220" s="691"/>
      <c r="L220" s="691"/>
      <c r="M220" s="691"/>
      <c r="N220" s="691"/>
      <c r="O220" s="691"/>
      <c r="P220" s="691"/>
      <c r="Q220" s="691"/>
      <c r="R220" s="691"/>
      <c r="S220" s="691"/>
      <c r="T220" s="691"/>
      <c r="U220" s="691"/>
      <c r="V220" s="691"/>
      <c r="W220" s="691"/>
      <c r="X220" s="691"/>
      <c r="Y220" s="691"/>
      <c r="Z220" s="691"/>
      <c r="AA220" s="691"/>
      <c r="AB220" s="691"/>
      <c r="AC220" s="691"/>
      <c r="AD220" s="691"/>
      <c r="AE220" s="691"/>
      <c r="AF220" s="691"/>
      <c r="AG220" s="691"/>
      <c r="AH220" s="691"/>
      <c r="AI220" s="691"/>
      <c r="AJ220" s="691"/>
      <c r="AK220" s="691"/>
      <c r="AL220" s="691"/>
      <c r="AM220" s="691"/>
      <c r="AN220" s="691"/>
      <c r="AO220" s="691"/>
      <c r="AP220" s="691"/>
      <c r="AQ220" s="691"/>
      <c r="AR220" s="691"/>
      <c r="AS220" s="691"/>
      <c r="AT220" s="691"/>
      <c r="AU220" s="691"/>
      <c r="AV220" s="691"/>
      <c r="AW220" s="691"/>
      <c r="AX220" s="691"/>
      <c r="AY220" s="691"/>
      <c r="AZ220" s="691"/>
      <c r="BA220" s="691"/>
      <c r="BB220" s="691"/>
      <c r="BC220" s="691"/>
      <c r="BD220" s="691"/>
      <c r="BE220" s="691"/>
      <c r="BF220" s="691"/>
      <c r="BG220" s="691"/>
      <c r="BH220" s="691"/>
      <c r="BI220" s="691"/>
      <c r="BJ220" s="691"/>
      <c r="BK220" s="691"/>
      <c r="BL220" s="691"/>
      <c r="BM220" s="691"/>
      <c r="BN220" s="691"/>
      <c r="BO220" s="691"/>
      <c r="BP220" s="691"/>
      <c r="BQ220" s="691"/>
      <c r="BR220" s="691"/>
      <c r="BS220" s="691"/>
      <c r="BT220" s="691"/>
      <c r="BU220" s="691"/>
      <c r="BV220" s="691"/>
      <c r="BW220" s="691"/>
      <c r="BX220" s="691"/>
      <c r="BY220" s="691"/>
      <c r="BZ220" s="691"/>
      <c r="CA220" s="691"/>
      <c r="CB220" s="691"/>
      <c r="CC220" s="691"/>
      <c r="CD220" s="691"/>
      <c r="CE220" s="691"/>
      <c r="CF220" s="691"/>
      <c r="CG220" s="691"/>
      <c r="CH220" s="691"/>
      <c r="CI220" s="691"/>
    </row>
    <row r="221" spans="1:87" ht="15.75" customHeight="1">
      <c r="A221" s="691"/>
      <c r="B221" s="697"/>
      <c r="C221" s="697"/>
      <c r="D221" s="691"/>
      <c r="E221" s="691"/>
      <c r="F221" s="691"/>
      <c r="G221" s="691"/>
      <c r="H221" s="691"/>
      <c r="I221" s="691"/>
      <c r="J221" s="691"/>
      <c r="K221" s="691"/>
      <c r="L221" s="691"/>
      <c r="M221" s="691"/>
      <c r="N221" s="691"/>
      <c r="O221" s="691"/>
      <c r="P221" s="691"/>
      <c r="Q221" s="691"/>
      <c r="R221" s="691"/>
      <c r="S221" s="691"/>
      <c r="T221" s="691"/>
      <c r="U221" s="691"/>
      <c r="V221" s="691"/>
      <c r="W221" s="691"/>
      <c r="X221" s="691"/>
      <c r="Y221" s="691"/>
      <c r="Z221" s="691"/>
      <c r="AA221" s="691"/>
      <c r="AB221" s="691"/>
      <c r="AC221" s="691"/>
      <c r="AD221" s="691"/>
      <c r="AE221" s="691"/>
      <c r="AF221" s="691"/>
      <c r="AG221" s="691"/>
      <c r="AH221" s="691"/>
      <c r="AI221" s="691"/>
      <c r="AJ221" s="691"/>
      <c r="AK221" s="691"/>
      <c r="AL221" s="691"/>
      <c r="AM221" s="691"/>
      <c r="AN221" s="691"/>
      <c r="AO221" s="691"/>
      <c r="AP221" s="691"/>
      <c r="AQ221" s="691"/>
      <c r="AR221" s="691"/>
      <c r="AS221" s="691"/>
      <c r="AT221" s="691"/>
      <c r="AU221" s="691"/>
      <c r="AV221" s="691"/>
      <c r="AW221" s="691"/>
      <c r="AX221" s="691"/>
      <c r="AY221" s="691"/>
      <c r="AZ221" s="691"/>
      <c r="BA221" s="691"/>
      <c r="BB221" s="691"/>
      <c r="BC221" s="691"/>
      <c r="BD221" s="691"/>
      <c r="BE221" s="691"/>
      <c r="BF221" s="691"/>
      <c r="BG221" s="691"/>
      <c r="BH221" s="691"/>
      <c r="BI221" s="691"/>
      <c r="BJ221" s="691"/>
      <c r="BK221" s="691"/>
      <c r="BL221" s="691"/>
      <c r="BM221" s="691"/>
      <c r="BN221" s="691"/>
      <c r="BO221" s="691"/>
      <c r="BP221" s="691"/>
      <c r="BQ221" s="691"/>
      <c r="BR221" s="691"/>
      <c r="BS221" s="691"/>
      <c r="BT221" s="691"/>
      <c r="BU221" s="691"/>
      <c r="BV221" s="691"/>
      <c r="BW221" s="691"/>
      <c r="BX221" s="691"/>
      <c r="BY221" s="691"/>
      <c r="BZ221" s="691"/>
      <c r="CA221" s="691"/>
      <c r="CB221" s="691"/>
      <c r="CC221" s="691"/>
      <c r="CD221" s="691"/>
      <c r="CE221" s="691"/>
      <c r="CF221" s="691"/>
      <c r="CG221" s="691"/>
      <c r="CH221" s="691"/>
      <c r="CI221" s="691"/>
    </row>
    <row r="222" spans="1:87" ht="15.75" customHeight="1">
      <c r="A222" s="691"/>
      <c r="B222" s="697"/>
      <c r="C222" s="697"/>
      <c r="D222" s="691"/>
      <c r="E222" s="691"/>
      <c r="F222" s="691"/>
      <c r="G222" s="691"/>
      <c r="H222" s="691"/>
      <c r="I222" s="691"/>
      <c r="J222" s="691"/>
      <c r="K222" s="691"/>
      <c r="L222" s="691"/>
      <c r="M222" s="691"/>
      <c r="N222" s="691"/>
      <c r="O222" s="691"/>
      <c r="P222" s="691"/>
      <c r="Q222" s="691"/>
      <c r="R222" s="691"/>
      <c r="S222" s="691"/>
      <c r="T222" s="691"/>
      <c r="U222" s="691"/>
      <c r="V222" s="691"/>
      <c r="W222" s="691"/>
      <c r="X222" s="691"/>
      <c r="Y222" s="691"/>
      <c r="Z222" s="691"/>
      <c r="AA222" s="691"/>
      <c r="AB222" s="691"/>
      <c r="AC222" s="691"/>
      <c r="AD222" s="691"/>
      <c r="AE222" s="691"/>
      <c r="AF222" s="691"/>
      <c r="AG222" s="691"/>
      <c r="AH222" s="691"/>
      <c r="AI222" s="691"/>
      <c r="AJ222" s="691"/>
      <c r="AK222" s="691"/>
      <c r="AL222" s="691"/>
      <c r="AM222" s="691"/>
      <c r="AN222" s="691"/>
      <c r="AO222" s="691"/>
      <c r="AP222" s="691"/>
      <c r="AQ222" s="691"/>
      <c r="AR222" s="691"/>
      <c r="AS222" s="691"/>
      <c r="AT222" s="691"/>
      <c r="AU222" s="691"/>
      <c r="AV222" s="691"/>
      <c r="AW222" s="691"/>
      <c r="AX222" s="691"/>
      <c r="AY222" s="691"/>
      <c r="AZ222" s="691"/>
      <c r="BA222" s="691"/>
      <c r="BB222" s="691"/>
      <c r="BC222" s="691"/>
      <c r="BD222" s="691"/>
      <c r="BE222" s="691"/>
      <c r="BF222" s="691"/>
      <c r="BG222" s="691"/>
      <c r="BH222" s="691"/>
      <c r="BI222" s="691"/>
      <c r="BJ222" s="691"/>
      <c r="BK222" s="691"/>
      <c r="BL222" s="691"/>
      <c r="BM222" s="691"/>
      <c r="BN222" s="691"/>
      <c r="BO222" s="691"/>
      <c r="BP222" s="691"/>
      <c r="BQ222" s="691"/>
      <c r="BR222" s="691"/>
      <c r="BS222" s="691"/>
      <c r="BT222" s="691"/>
      <c r="BU222" s="691"/>
      <c r="BV222" s="691"/>
      <c r="BW222" s="691"/>
      <c r="BX222" s="691"/>
      <c r="BY222" s="691"/>
      <c r="BZ222" s="691"/>
      <c r="CA222" s="691"/>
      <c r="CB222" s="691"/>
      <c r="CC222" s="691"/>
      <c r="CD222" s="691"/>
      <c r="CE222" s="691"/>
      <c r="CF222" s="691"/>
      <c r="CG222" s="691"/>
      <c r="CH222" s="691"/>
      <c r="CI222" s="691"/>
    </row>
    <row r="223" spans="1:87" ht="15.75" customHeight="1">
      <c r="A223" s="691"/>
      <c r="B223" s="697"/>
      <c r="C223" s="697"/>
      <c r="D223" s="691"/>
      <c r="E223" s="691"/>
      <c r="F223" s="691"/>
      <c r="G223" s="691"/>
      <c r="H223" s="691"/>
      <c r="I223" s="691"/>
      <c r="J223" s="691"/>
      <c r="K223" s="691"/>
      <c r="L223" s="691"/>
      <c r="M223" s="691"/>
      <c r="N223" s="691"/>
      <c r="O223" s="691"/>
      <c r="P223" s="691"/>
      <c r="Q223" s="691"/>
      <c r="R223" s="691"/>
      <c r="S223" s="691"/>
      <c r="T223" s="691"/>
      <c r="U223" s="691"/>
      <c r="V223" s="691"/>
      <c r="W223" s="691"/>
      <c r="X223" s="691"/>
      <c r="Y223" s="691"/>
      <c r="Z223" s="691"/>
      <c r="AA223" s="691"/>
      <c r="AB223" s="691"/>
      <c r="AC223" s="691"/>
      <c r="AD223" s="691"/>
      <c r="AE223" s="691"/>
      <c r="AF223" s="691"/>
      <c r="AG223" s="691"/>
      <c r="AH223" s="691"/>
      <c r="AI223" s="691"/>
      <c r="AJ223" s="691"/>
      <c r="AK223" s="691"/>
      <c r="AL223" s="691"/>
      <c r="AM223" s="691"/>
      <c r="AN223" s="691"/>
      <c r="AO223" s="691"/>
      <c r="AP223" s="691"/>
      <c r="AQ223" s="691"/>
      <c r="AR223" s="691"/>
      <c r="AS223" s="691"/>
      <c r="AT223" s="691"/>
      <c r="AU223" s="691"/>
      <c r="AV223" s="691"/>
      <c r="AW223" s="691"/>
      <c r="AX223" s="691"/>
      <c r="AY223" s="691"/>
      <c r="AZ223" s="691"/>
      <c r="BA223" s="691"/>
      <c r="BB223" s="691"/>
      <c r="BC223" s="691"/>
      <c r="BD223" s="691"/>
      <c r="BE223" s="691"/>
      <c r="BF223" s="691"/>
      <c r="BG223" s="691"/>
      <c r="BH223" s="691"/>
      <c r="BI223" s="691"/>
      <c r="BJ223" s="691"/>
      <c r="BK223" s="691"/>
      <c r="BL223" s="691"/>
      <c r="BM223" s="691"/>
      <c r="BN223" s="691"/>
      <c r="BO223" s="691"/>
      <c r="BP223" s="691"/>
      <c r="BQ223" s="691"/>
      <c r="BR223" s="691"/>
      <c r="BS223" s="691"/>
      <c r="BT223" s="691"/>
      <c r="BU223" s="691"/>
      <c r="BV223" s="691"/>
      <c r="BW223" s="691"/>
      <c r="BX223" s="691"/>
      <c r="BY223" s="691"/>
      <c r="BZ223" s="691"/>
      <c r="CA223" s="691"/>
      <c r="CB223" s="691"/>
      <c r="CC223" s="691"/>
      <c r="CD223" s="691"/>
      <c r="CE223" s="691"/>
      <c r="CF223" s="691"/>
      <c r="CG223" s="691"/>
      <c r="CH223" s="691"/>
      <c r="CI223" s="691"/>
    </row>
    <row r="224" spans="1:87" ht="15.75" customHeight="1">
      <c r="A224" s="691"/>
      <c r="B224" s="697"/>
      <c r="C224" s="697"/>
      <c r="D224" s="691"/>
      <c r="E224" s="691"/>
      <c r="F224" s="691"/>
      <c r="G224" s="691"/>
      <c r="H224" s="691"/>
      <c r="I224" s="691"/>
      <c r="J224" s="691"/>
      <c r="K224" s="691"/>
      <c r="L224" s="691"/>
      <c r="M224" s="691"/>
      <c r="N224" s="691"/>
      <c r="O224" s="691"/>
      <c r="P224" s="691"/>
      <c r="Q224" s="691"/>
      <c r="R224" s="691"/>
      <c r="S224" s="691"/>
      <c r="T224" s="691"/>
      <c r="U224" s="691"/>
      <c r="V224" s="691"/>
      <c r="W224" s="691"/>
      <c r="X224" s="691"/>
      <c r="Y224" s="691"/>
      <c r="Z224" s="691"/>
      <c r="AA224" s="691"/>
      <c r="AB224" s="691"/>
      <c r="AC224" s="691"/>
      <c r="AD224" s="691"/>
      <c r="AE224" s="691"/>
      <c r="AF224" s="691"/>
      <c r="AG224" s="691"/>
      <c r="AH224" s="691"/>
      <c r="AI224" s="691"/>
      <c r="AJ224" s="691"/>
      <c r="AK224" s="691"/>
      <c r="AL224" s="691"/>
      <c r="AM224" s="691"/>
      <c r="AN224" s="691"/>
      <c r="AO224" s="691"/>
      <c r="AP224" s="691"/>
      <c r="AQ224" s="691"/>
      <c r="AR224" s="691"/>
      <c r="AS224" s="691"/>
      <c r="AT224" s="691"/>
      <c r="AU224" s="691"/>
      <c r="AV224" s="691"/>
      <c r="AW224" s="691"/>
      <c r="AX224" s="691"/>
      <c r="AY224" s="691"/>
      <c r="AZ224" s="691"/>
      <c r="BA224" s="691"/>
      <c r="BB224" s="691"/>
      <c r="BC224" s="691"/>
      <c r="BD224" s="691"/>
      <c r="BE224" s="691"/>
      <c r="BF224" s="691"/>
      <c r="BG224" s="691"/>
      <c r="BH224" s="691"/>
      <c r="BI224" s="691"/>
      <c r="BJ224" s="691"/>
      <c r="BK224" s="691"/>
      <c r="BL224" s="691"/>
      <c r="BM224" s="691"/>
      <c r="BN224" s="691"/>
      <c r="BO224" s="691"/>
      <c r="BP224" s="691"/>
      <c r="BQ224" s="691"/>
      <c r="BR224" s="691"/>
      <c r="BS224" s="691"/>
      <c r="BT224" s="691"/>
      <c r="BU224" s="691"/>
      <c r="BV224" s="691"/>
      <c r="BW224" s="691"/>
      <c r="BX224" s="691"/>
      <c r="BY224" s="691"/>
      <c r="BZ224" s="691"/>
      <c r="CA224" s="691"/>
      <c r="CB224" s="691"/>
      <c r="CC224" s="691"/>
      <c r="CD224" s="691"/>
      <c r="CE224" s="691"/>
      <c r="CF224" s="691"/>
      <c r="CG224" s="691"/>
      <c r="CH224" s="691"/>
      <c r="CI224" s="691"/>
    </row>
    <row r="225" spans="1:87" ht="15.75" customHeight="1">
      <c r="A225" s="691"/>
      <c r="B225" s="697"/>
      <c r="C225" s="697"/>
      <c r="D225" s="691"/>
      <c r="E225" s="691"/>
      <c r="F225" s="691"/>
      <c r="G225" s="691"/>
      <c r="H225" s="691"/>
      <c r="I225" s="691"/>
      <c r="J225" s="691"/>
      <c r="K225" s="691"/>
      <c r="L225" s="691"/>
      <c r="M225" s="691"/>
      <c r="N225" s="691"/>
      <c r="O225" s="691"/>
      <c r="P225" s="691"/>
      <c r="Q225" s="691"/>
      <c r="R225" s="691"/>
      <c r="S225" s="691"/>
      <c r="T225" s="691"/>
      <c r="U225" s="691"/>
      <c r="V225" s="691"/>
      <c r="W225" s="691"/>
      <c r="X225" s="691"/>
      <c r="Y225" s="691"/>
      <c r="Z225" s="691"/>
      <c r="AA225" s="691"/>
      <c r="AB225" s="691"/>
      <c r="AC225" s="691"/>
      <c r="AD225" s="691"/>
      <c r="AE225" s="691"/>
      <c r="AF225" s="691"/>
      <c r="AG225" s="691"/>
      <c r="AH225" s="691"/>
      <c r="AI225" s="691"/>
      <c r="AJ225" s="691"/>
      <c r="AK225" s="691"/>
      <c r="AL225" s="691"/>
      <c r="AM225" s="691"/>
      <c r="AN225" s="691"/>
      <c r="AO225" s="691"/>
      <c r="AP225" s="691"/>
      <c r="AQ225" s="691"/>
      <c r="AR225" s="691"/>
      <c r="AS225" s="691"/>
      <c r="AT225" s="691"/>
      <c r="AU225" s="691"/>
      <c r="AV225" s="691"/>
      <c r="AW225" s="691"/>
      <c r="AX225" s="691"/>
      <c r="AY225" s="691"/>
      <c r="AZ225" s="691"/>
      <c r="BA225" s="691"/>
      <c r="BB225" s="691"/>
      <c r="BC225" s="691"/>
      <c r="BD225" s="691"/>
      <c r="BE225" s="691"/>
      <c r="BF225" s="691"/>
      <c r="BG225" s="691"/>
      <c r="BH225" s="691"/>
      <c r="BI225" s="691"/>
      <c r="BJ225" s="691"/>
      <c r="BK225" s="691"/>
      <c r="BL225" s="691"/>
      <c r="BM225" s="691"/>
      <c r="BN225" s="691"/>
      <c r="BO225" s="691"/>
      <c r="BP225" s="691"/>
      <c r="BQ225" s="691"/>
      <c r="BR225" s="691"/>
      <c r="BS225" s="691"/>
      <c r="BT225" s="691"/>
      <c r="BU225" s="691"/>
      <c r="BV225" s="691"/>
      <c r="BW225" s="691"/>
      <c r="BX225" s="691"/>
      <c r="BY225" s="691"/>
      <c r="BZ225" s="691"/>
      <c r="CA225" s="691"/>
      <c r="CB225" s="691"/>
      <c r="CC225" s="691"/>
      <c r="CD225" s="691"/>
      <c r="CE225" s="691"/>
      <c r="CF225" s="691"/>
      <c r="CG225" s="691"/>
      <c r="CH225" s="691"/>
      <c r="CI225" s="691"/>
    </row>
    <row r="226" spans="1:87" ht="15.75" customHeight="1">
      <c r="A226" s="691"/>
      <c r="B226" s="697"/>
      <c r="C226" s="697"/>
      <c r="D226" s="691"/>
      <c r="E226" s="691"/>
      <c r="F226" s="691"/>
      <c r="G226" s="691"/>
      <c r="H226" s="691"/>
      <c r="I226" s="691"/>
      <c r="J226" s="691"/>
      <c r="K226" s="691"/>
      <c r="L226" s="691"/>
      <c r="M226" s="691"/>
      <c r="N226" s="691"/>
      <c r="O226" s="691"/>
      <c r="P226" s="691"/>
      <c r="Q226" s="691"/>
      <c r="R226" s="691"/>
      <c r="S226" s="691"/>
      <c r="T226" s="691"/>
      <c r="U226" s="691"/>
      <c r="V226" s="691"/>
      <c r="W226" s="691"/>
      <c r="X226" s="691"/>
      <c r="Y226" s="691"/>
      <c r="Z226" s="691"/>
      <c r="AA226" s="691"/>
      <c r="AB226" s="691"/>
      <c r="AC226" s="691"/>
      <c r="AD226" s="691"/>
      <c r="AE226" s="691"/>
      <c r="AF226" s="691"/>
      <c r="AG226" s="691"/>
      <c r="AH226" s="691"/>
      <c r="AI226" s="691"/>
      <c r="AJ226" s="691"/>
      <c r="AK226" s="691"/>
      <c r="AL226" s="691"/>
      <c r="AM226" s="691"/>
      <c r="AN226" s="691"/>
      <c r="AO226" s="691"/>
      <c r="AP226" s="691"/>
      <c r="AQ226" s="691"/>
      <c r="AR226" s="691"/>
      <c r="AS226" s="691"/>
      <c r="AT226" s="691"/>
      <c r="AU226" s="691"/>
      <c r="AV226" s="691"/>
      <c r="AW226" s="691"/>
      <c r="AX226" s="691"/>
      <c r="AY226" s="691"/>
      <c r="AZ226" s="691"/>
      <c r="BA226" s="691"/>
      <c r="BB226" s="691"/>
      <c r="BC226" s="691"/>
      <c r="BD226" s="691"/>
      <c r="BE226" s="691"/>
      <c r="BF226" s="691"/>
      <c r="BG226" s="691"/>
      <c r="BH226" s="691"/>
      <c r="BI226" s="691"/>
      <c r="BJ226" s="691"/>
      <c r="BK226" s="691"/>
      <c r="BL226" s="691"/>
      <c r="BM226" s="691"/>
      <c r="BN226" s="691"/>
      <c r="BO226" s="691"/>
      <c r="BP226" s="691"/>
      <c r="BQ226" s="691"/>
      <c r="BR226" s="691"/>
      <c r="BS226" s="691"/>
      <c r="BT226" s="691"/>
      <c r="BU226" s="691"/>
      <c r="BV226" s="691"/>
      <c r="BW226" s="691"/>
      <c r="BX226" s="691"/>
      <c r="BY226" s="691"/>
      <c r="BZ226" s="691"/>
      <c r="CA226" s="691"/>
      <c r="CB226" s="691"/>
      <c r="CC226" s="691"/>
      <c r="CD226" s="691"/>
      <c r="CE226" s="691"/>
      <c r="CF226" s="691"/>
      <c r="CG226" s="691"/>
      <c r="CH226" s="691"/>
      <c r="CI226" s="691"/>
    </row>
    <row r="227" spans="1:87" ht="15.75" customHeight="1">
      <c r="A227" s="691"/>
      <c r="B227" s="697"/>
      <c r="C227" s="697"/>
      <c r="D227" s="691"/>
      <c r="E227" s="691"/>
      <c r="F227" s="691"/>
      <c r="G227" s="691"/>
      <c r="H227" s="691"/>
      <c r="I227" s="691"/>
      <c r="J227" s="691"/>
      <c r="K227" s="691"/>
      <c r="L227" s="691"/>
      <c r="M227" s="691"/>
      <c r="N227" s="691"/>
      <c r="O227" s="691"/>
      <c r="P227" s="691"/>
      <c r="Q227" s="691"/>
      <c r="R227" s="691"/>
      <c r="S227" s="691"/>
      <c r="T227" s="691"/>
      <c r="U227" s="691"/>
      <c r="V227" s="691"/>
      <c r="W227" s="691"/>
      <c r="X227" s="691"/>
      <c r="Y227" s="691"/>
      <c r="Z227" s="691"/>
      <c r="AA227" s="691"/>
      <c r="AB227" s="691"/>
      <c r="AC227" s="691"/>
      <c r="AD227" s="691"/>
      <c r="AE227" s="691"/>
      <c r="AF227" s="691"/>
      <c r="AG227" s="691"/>
      <c r="AH227" s="691"/>
      <c r="AI227" s="691"/>
      <c r="AJ227" s="691"/>
      <c r="AK227" s="691"/>
      <c r="AL227" s="691"/>
      <c r="AM227" s="691"/>
      <c r="AN227" s="691"/>
      <c r="AO227" s="691"/>
      <c r="AP227" s="691"/>
      <c r="AQ227" s="691"/>
      <c r="AR227" s="691"/>
      <c r="AS227" s="691"/>
      <c r="AT227" s="691"/>
      <c r="AU227" s="691"/>
      <c r="AV227" s="691"/>
      <c r="AW227" s="691"/>
      <c r="AX227" s="691"/>
      <c r="AY227" s="691"/>
      <c r="AZ227" s="691"/>
      <c r="BA227" s="691"/>
      <c r="BB227" s="691"/>
      <c r="BC227" s="691"/>
      <c r="BD227" s="691"/>
      <c r="BE227" s="691"/>
      <c r="BF227" s="691"/>
      <c r="BG227" s="691"/>
      <c r="BH227" s="691"/>
      <c r="BI227" s="691"/>
      <c r="BJ227" s="691"/>
      <c r="BK227" s="691"/>
      <c r="BL227" s="691"/>
      <c r="BM227" s="691"/>
      <c r="BN227" s="691"/>
      <c r="BO227" s="691"/>
      <c r="BP227" s="691"/>
      <c r="BQ227" s="691"/>
      <c r="BR227" s="691"/>
      <c r="BS227" s="691"/>
      <c r="BT227" s="691"/>
      <c r="BU227" s="691"/>
      <c r="BV227" s="691"/>
      <c r="BW227" s="691"/>
      <c r="BX227" s="691"/>
      <c r="BY227" s="691"/>
      <c r="BZ227" s="691"/>
      <c r="CA227" s="691"/>
      <c r="CB227" s="691"/>
      <c r="CC227" s="691"/>
      <c r="CD227" s="691"/>
      <c r="CE227" s="691"/>
      <c r="CF227" s="691"/>
      <c r="CG227" s="691"/>
      <c r="CH227" s="691"/>
      <c r="CI227" s="691"/>
    </row>
    <row r="228" spans="1:87" ht="15.75" customHeight="1">
      <c r="A228" s="691"/>
      <c r="B228" s="697"/>
      <c r="C228" s="697"/>
      <c r="D228" s="691"/>
      <c r="E228" s="691"/>
      <c r="F228" s="691"/>
      <c r="G228" s="691"/>
      <c r="H228" s="691"/>
      <c r="I228" s="691"/>
      <c r="J228" s="691"/>
      <c r="K228" s="691"/>
      <c r="L228" s="691"/>
      <c r="M228" s="691"/>
      <c r="N228" s="691"/>
      <c r="O228" s="691"/>
      <c r="P228" s="691"/>
      <c r="Q228" s="691"/>
      <c r="R228" s="691"/>
      <c r="S228" s="691"/>
      <c r="T228" s="691"/>
      <c r="U228" s="691"/>
      <c r="V228" s="691"/>
      <c r="W228" s="691"/>
      <c r="X228" s="691"/>
      <c r="Y228" s="691"/>
      <c r="Z228" s="691"/>
      <c r="AA228" s="691"/>
      <c r="AB228" s="691"/>
      <c r="AC228" s="691"/>
      <c r="AD228" s="691"/>
      <c r="AE228" s="691"/>
      <c r="AF228" s="691"/>
      <c r="AG228" s="691"/>
      <c r="AH228" s="691"/>
      <c r="AI228" s="691"/>
      <c r="AJ228" s="691"/>
      <c r="AK228" s="691"/>
      <c r="AL228" s="691"/>
      <c r="AM228" s="691"/>
      <c r="AN228" s="691"/>
      <c r="AO228" s="691"/>
      <c r="AP228" s="691"/>
      <c r="AQ228" s="691"/>
      <c r="AR228" s="691"/>
      <c r="AS228" s="691"/>
      <c r="AT228" s="691"/>
      <c r="AU228" s="691"/>
      <c r="AV228" s="691"/>
      <c r="AW228" s="691"/>
      <c r="AX228" s="691"/>
      <c r="AY228" s="691"/>
      <c r="AZ228" s="691"/>
      <c r="BA228" s="691"/>
      <c r="BB228" s="691"/>
      <c r="BC228" s="691"/>
      <c r="BD228" s="691"/>
      <c r="BE228" s="691"/>
      <c r="BF228" s="691"/>
      <c r="BG228" s="691"/>
      <c r="BH228" s="691"/>
      <c r="BI228" s="691"/>
      <c r="BJ228" s="691"/>
      <c r="BK228" s="691"/>
      <c r="BL228" s="691"/>
      <c r="BM228" s="691"/>
      <c r="BN228" s="691"/>
      <c r="BO228" s="691"/>
      <c r="BP228" s="691"/>
      <c r="BQ228" s="691"/>
      <c r="BR228" s="691"/>
      <c r="BS228" s="691"/>
      <c r="BT228" s="691"/>
      <c r="BU228" s="691"/>
      <c r="BV228" s="691"/>
      <c r="BW228" s="691"/>
      <c r="BX228" s="691"/>
      <c r="BY228" s="691"/>
      <c r="BZ228" s="691"/>
      <c r="CA228" s="691"/>
      <c r="CB228" s="691"/>
      <c r="CC228" s="691"/>
      <c r="CD228" s="691"/>
      <c r="CE228" s="691"/>
      <c r="CF228" s="691"/>
      <c r="CG228" s="691"/>
      <c r="CH228" s="691"/>
      <c r="CI228" s="691"/>
    </row>
    <row r="229" spans="1:87" ht="15.75" customHeight="1">
      <c r="A229" s="691"/>
      <c r="B229" s="697"/>
      <c r="C229" s="697"/>
      <c r="D229" s="691"/>
      <c r="E229" s="691"/>
      <c r="F229" s="691"/>
      <c r="G229" s="691"/>
      <c r="H229" s="691"/>
      <c r="I229" s="691"/>
      <c r="J229" s="691"/>
      <c r="K229" s="691"/>
      <c r="L229" s="691"/>
      <c r="M229" s="691"/>
      <c r="N229" s="691"/>
      <c r="O229" s="691"/>
      <c r="P229" s="691"/>
      <c r="Q229" s="691"/>
      <c r="R229" s="691"/>
      <c r="S229" s="691"/>
      <c r="T229" s="691"/>
      <c r="U229" s="691"/>
      <c r="V229" s="691"/>
      <c r="W229" s="691"/>
      <c r="X229" s="691"/>
      <c r="Y229" s="691"/>
      <c r="Z229" s="691"/>
      <c r="AA229" s="691"/>
      <c r="AB229" s="691"/>
      <c r="AC229" s="691"/>
      <c r="AD229" s="691"/>
      <c r="AE229" s="691"/>
      <c r="AF229" s="691"/>
      <c r="AG229" s="691"/>
      <c r="AH229" s="691"/>
      <c r="AI229" s="691"/>
      <c r="AJ229" s="691"/>
      <c r="AK229" s="691"/>
      <c r="AL229" s="691"/>
      <c r="AM229" s="691"/>
      <c r="AN229" s="691"/>
      <c r="AO229" s="691"/>
      <c r="AP229" s="691"/>
      <c r="AQ229" s="691"/>
      <c r="AR229" s="691"/>
      <c r="AS229" s="691"/>
      <c r="AT229" s="691"/>
      <c r="AU229" s="691"/>
      <c r="AV229" s="691"/>
      <c r="AW229" s="691"/>
      <c r="AX229" s="691"/>
      <c r="AY229" s="691"/>
      <c r="AZ229" s="691"/>
      <c r="BA229" s="691"/>
      <c r="BB229" s="691"/>
      <c r="BC229" s="691"/>
      <c r="BD229" s="691"/>
      <c r="BE229" s="691"/>
      <c r="BF229" s="691"/>
      <c r="BG229" s="691"/>
      <c r="BH229" s="691"/>
      <c r="BI229" s="691"/>
      <c r="BJ229" s="691"/>
      <c r="BK229" s="691"/>
      <c r="BL229" s="691"/>
      <c r="BM229" s="691"/>
      <c r="BN229" s="691"/>
      <c r="BO229" s="691"/>
      <c r="BP229" s="691"/>
      <c r="BQ229" s="691"/>
      <c r="BR229" s="691"/>
      <c r="BS229" s="691"/>
      <c r="BT229" s="691"/>
      <c r="BU229" s="691"/>
      <c r="BV229" s="691"/>
      <c r="BW229" s="691"/>
      <c r="BX229" s="691"/>
      <c r="BY229" s="691"/>
      <c r="BZ229" s="691"/>
      <c r="CA229" s="691"/>
      <c r="CB229" s="691"/>
      <c r="CC229" s="691"/>
      <c r="CD229" s="691"/>
      <c r="CE229" s="691"/>
      <c r="CF229" s="691"/>
      <c r="CG229" s="691"/>
      <c r="CH229" s="691"/>
      <c r="CI229" s="691"/>
    </row>
    <row r="230" spans="1:87" ht="15.75" customHeight="1">
      <c r="A230" s="691"/>
      <c r="B230" s="697"/>
      <c r="C230" s="697"/>
      <c r="D230" s="691"/>
      <c r="E230" s="691"/>
      <c r="F230" s="691"/>
      <c r="G230" s="691"/>
      <c r="H230" s="691"/>
      <c r="I230" s="691"/>
      <c r="J230" s="691"/>
      <c r="K230" s="691"/>
      <c r="L230" s="691"/>
      <c r="M230" s="691"/>
      <c r="N230" s="691"/>
      <c r="O230" s="691"/>
      <c r="P230" s="691"/>
      <c r="Q230" s="691"/>
      <c r="R230" s="691"/>
      <c r="S230" s="691"/>
      <c r="T230" s="691"/>
      <c r="U230" s="691"/>
      <c r="V230" s="691"/>
      <c r="W230" s="691"/>
      <c r="X230" s="691"/>
      <c r="Y230" s="691"/>
      <c r="Z230" s="691"/>
      <c r="AA230" s="691"/>
      <c r="AB230" s="691"/>
      <c r="AC230" s="691"/>
      <c r="AD230" s="691"/>
      <c r="AE230" s="691"/>
      <c r="AF230" s="691"/>
      <c r="AG230" s="691"/>
      <c r="AH230" s="691"/>
      <c r="AI230" s="691"/>
      <c r="AJ230" s="691"/>
      <c r="AK230" s="691"/>
      <c r="AL230" s="691"/>
      <c r="AM230" s="691"/>
      <c r="AN230" s="691"/>
      <c r="AO230" s="691"/>
      <c r="AP230" s="691"/>
      <c r="AQ230" s="691"/>
      <c r="AR230" s="691"/>
      <c r="AS230" s="691"/>
      <c r="AT230" s="691"/>
      <c r="AU230" s="691"/>
      <c r="AV230" s="691"/>
      <c r="AW230" s="691"/>
      <c r="AX230" s="691"/>
      <c r="AY230" s="691"/>
      <c r="AZ230" s="691"/>
      <c r="BA230" s="691"/>
      <c r="BB230" s="691"/>
      <c r="BC230" s="691"/>
      <c r="BD230" s="691"/>
      <c r="BE230" s="691"/>
      <c r="BF230" s="691"/>
      <c r="BG230" s="691"/>
      <c r="BH230" s="691"/>
      <c r="BI230" s="691"/>
      <c r="BJ230" s="691"/>
      <c r="BK230" s="691"/>
      <c r="BL230" s="691"/>
      <c r="BM230" s="691"/>
      <c r="BN230" s="691"/>
      <c r="BO230" s="691"/>
      <c r="BP230" s="691"/>
      <c r="BQ230" s="691"/>
      <c r="BR230" s="691"/>
      <c r="BS230" s="691"/>
      <c r="BT230" s="691"/>
      <c r="BU230" s="691"/>
      <c r="BV230" s="691"/>
      <c r="BW230" s="691"/>
      <c r="BX230" s="691"/>
      <c r="BY230" s="691"/>
      <c r="BZ230" s="691"/>
      <c r="CA230" s="691"/>
      <c r="CB230" s="691"/>
      <c r="CC230" s="691"/>
      <c r="CD230" s="691"/>
      <c r="CE230" s="691"/>
      <c r="CF230" s="691"/>
      <c r="CG230" s="691"/>
      <c r="CH230" s="691"/>
      <c r="CI230" s="691"/>
    </row>
    <row r="231" spans="1:87" ht="15.75" customHeight="1">
      <c r="A231" s="691"/>
      <c r="B231" s="697"/>
      <c r="C231" s="697"/>
      <c r="D231" s="691"/>
      <c r="E231" s="691"/>
      <c r="F231" s="691"/>
      <c r="G231" s="691"/>
      <c r="H231" s="691"/>
      <c r="I231" s="691"/>
      <c r="J231" s="691"/>
      <c r="K231" s="691"/>
      <c r="L231" s="691"/>
      <c r="M231" s="691"/>
      <c r="N231" s="691"/>
      <c r="O231" s="691"/>
      <c r="P231" s="691"/>
      <c r="Q231" s="691"/>
      <c r="R231" s="691"/>
      <c r="S231" s="691"/>
      <c r="T231" s="691"/>
      <c r="U231" s="691"/>
      <c r="V231" s="691"/>
      <c r="W231" s="691"/>
      <c r="X231" s="691"/>
      <c r="Y231" s="691"/>
      <c r="Z231" s="691"/>
      <c r="AA231" s="691"/>
      <c r="AB231" s="691"/>
      <c r="AC231" s="691"/>
      <c r="AD231" s="691"/>
      <c r="AE231" s="691"/>
      <c r="AF231" s="691"/>
      <c r="AG231" s="691"/>
      <c r="AH231" s="691"/>
      <c r="AI231" s="691"/>
      <c r="AJ231" s="691"/>
      <c r="AK231" s="691"/>
      <c r="AL231" s="691"/>
      <c r="AM231" s="691"/>
      <c r="AN231" s="691"/>
      <c r="AO231" s="691"/>
      <c r="AP231" s="691"/>
      <c r="AQ231" s="691"/>
      <c r="AR231" s="691"/>
      <c r="AS231" s="691"/>
      <c r="AT231" s="691"/>
      <c r="AU231" s="691"/>
      <c r="AV231" s="691"/>
      <c r="AW231" s="691"/>
      <c r="AX231" s="691"/>
      <c r="AY231" s="691"/>
      <c r="AZ231" s="691"/>
      <c r="BA231" s="691"/>
      <c r="BB231" s="691"/>
      <c r="BC231" s="691"/>
      <c r="BD231" s="691"/>
      <c r="BE231" s="691"/>
      <c r="BF231" s="691"/>
      <c r="BG231" s="691"/>
      <c r="BH231" s="691"/>
      <c r="BI231" s="691"/>
      <c r="BJ231" s="691"/>
      <c r="BK231" s="691"/>
      <c r="BL231" s="691"/>
      <c r="BM231" s="691"/>
      <c r="BN231" s="691"/>
      <c r="BO231" s="691"/>
      <c r="BP231" s="691"/>
      <c r="BQ231" s="691"/>
      <c r="BR231" s="691"/>
      <c r="BS231" s="691"/>
      <c r="BT231" s="691"/>
      <c r="BU231" s="691"/>
      <c r="BV231" s="691"/>
      <c r="BW231" s="691"/>
      <c r="BX231" s="691"/>
      <c r="BY231" s="691"/>
      <c r="BZ231" s="691"/>
      <c r="CA231" s="691"/>
      <c r="CB231" s="691"/>
      <c r="CC231" s="691"/>
      <c r="CD231" s="691"/>
      <c r="CE231" s="691"/>
      <c r="CF231" s="691"/>
      <c r="CG231" s="691"/>
      <c r="CH231" s="691"/>
      <c r="CI231" s="691"/>
    </row>
    <row r="232" spans="1:87" ht="15.75" customHeight="1">
      <c r="A232" s="691"/>
      <c r="B232" s="697"/>
      <c r="C232" s="697"/>
      <c r="D232" s="691"/>
      <c r="E232" s="691"/>
      <c r="F232" s="691"/>
      <c r="G232" s="691"/>
      <c r="H232" s="691"/>
      <c r="I232" s="691"/>
      <c r="J232" s="691"/>
      <c r="K232" s="691"/>
      <c r="L232" s="691"/>
      <c r="M232" s="691"/>
      <c r="N232" s="691"/>
      <c r="O232" s="691"/>
      <c r="P232" s="691"/>
      <c r="Q232" s="691"/>
      <c r="R232" s="691"/>
      <c r="S232" s="691"/>
      <c r="T232" s="691"/>
      <c r="U232" s="691"/>
      <c r="V232" s="691"/>
      <c r="W232" s="691"/>
      <c r="X232" s="691"/>
      <c r="Y232" s="691"/>
      <c r="Z232" s="691"/>
      <c r="AA232" s="691"/>
      <c r="AB232" s="691"/>
      <c r="AC232" s="691"/>
      <c r="AD232" s="691"/>
      <c r="AE232" s="691"/>
      <c r="AF232" s="691"/>
      <c r="AG232" s="691"/>
      <c r="AH232" s="691"/>
      <c r="AI232" s="691"/>
      <c r="AJ232" s="691"/>
      <c r="AK232" s="691"/>
      <c r="AL232" s="691"/>
      <c r="AM232" s="691"/>
      <c r="AN232" s="691"/>
      <c r="AO232" s="691"/>
      <c r="AP232" s="691"/>
      <c r="AQ232" s="691"/>
      <c r="AR232" s="691"/>
      <c r="AS232" s="691"/>
      <c r="AT232" s="691"/>
      <c r="AU232" s="691"/>
      <c r="AV232" s="691"/>
      <c r="AW232" s="691"/>
      <c r="AX232" s="691"/>
      <c r="AY232" s="691"/>
      <c r="AZ232" s="691"/>
      <c r="BA232" s="691"/>
      <c r="BB232" s="691"/>
      <c r="BC232" s="691"/>
      <c r="BD232" s="691"/>
      <c r="BE232" s="691"/>
      <c r="BF232" s="691"/>
      <c r="BG232" s="691"/>
      <c r="BH232" s="691"/>
      <c r="BI232" s="691"/>
      <c r="BJ232" s="691"/>
      <c r="BK232" s="691"/>
      <c r="BL232" s="691"/>
      <c r="BM232" s="691"/>
      <c r="BN232" s="691"/>
      <c r="BO232" s="691"/>
      <c r="BP232" s="691"/>
      <c r="BQ232" s="691"/>
      <c r="BR232" s="691"/>
      <c r="BS232" s="691"/>
      <c r="BT232" s="691"/>
      <c r="BU232" s="691"/>
      <c r="BV232" s="691"/>
      <c r="BW232" s="691"/>
      <c r="BX232" s="691"/>
      <c r="BY232" s="691"/>
      <c r="BZ232" s="691"/>
      <c r="CA232" s="691"/>
      <c r="CB232" s="691"/>
      <c r="CC232" s="691"/>
      <c r="CD232" s="691"/>
      <c r="CE232" s="691"/>
      <c r="CF232" s="691"/>
      <c r="CG232" s="691"/>
      <c r="CH232" s="691"/>
      <c r="CI232" s="691"/>
    </row>
    <row r="233" spans="1:87" ht="15.75" customHeight="1">
      <c r="A233" s="691"/>
      <c r="B233" s="697"/>
      <c r="C233" s="697"/>
      <c r="D233" s="691"/>
      <c r="E233" s="691"/>
      <c r="F233" s="691"/>
      <c r="G233" s="691"/>
      <c r="H233" s="691"/>
      <c r="I233" s="691"/>
      <c r="J233" s="691"/>
      <c r="K233" s="691"/>
      <c r="L233" s="691"/>
      <c r="M233" s="691"/>
      <c r="N233" s="691"/>
      <c r="O233" s="691"/>
      <c r="P233" s="691"/>
      <c r="Q233" s="691"/>
      <c r="R233" s="691"/>
      <c r="S233" s="691"/>
      <c r="T233" s="691"/>
      <c r="U233" s="691"/>
      <c r="V233" s="691"/>
      <c r="W233" s="691"/>
      <c r="X233" s="691"/>
      <c r="Y233" s="691"/>
      <c r="Z233" s="691"/>
      <c r="AA233" s="691"/>
      <c r="AB233" s="691"/>
      <c r="AC233" s="691"/>
      <c r="AD233" s="691"/>
      <c r="AE233" s="691"/>
      <c r="AF233" s="691"/>
      <c r="AG233" s="691"/>
      <c r="AH233" s="691"/>
      <c r="AI233" s="691"/>
      <c r="AJ233" s="691"/>
      <c r="AK233" s="691"/>
      <c r="AL233" s="691"/>
      <c r="AM233" s="691"/>
      <c r="AN233" s="691"/>
      <c r="AO233" s="691"/>
      <c r="AP233" s="691"/>
      <c r="AQ233" s="691"/>
      <c r="AR233" s="691"/>
      <c r="AS233" s="691"/>
      <c r="AT233" s="691"/>
      <c r="AU233" s="691"/>
      <c r="AV233" s="691"/>
      <c r="AW233" s="691"/>
      <c r="AX233" s="691"/>
      <c r="AY233" s="691"/>
      <c r="AZ233" s="691"/>
      <c r="BA233" s="691"/>
      <c r="BB233" s="691"/>
      <c r="BC233" s="691"/>
      <c r="BD233" s="691"/>
      <c r="BE233" s="691"/>
      <c r="BF233" s="691"/>
      <c r="BG233" s="691"/>
      <c r="BH233" s="691"/>
      <c r="BI233" s="691"/>
      <c r="BJ233" s="691"/>
      <c r="BK233" s="691"/>
      <c r="BL233" s="691"/>
      <c r="BM233" s="691"/>
      <c r="BN233" s="691"/>
      <c r="BO233" s="691"/>
      <c r="BP233" s="691"/>
      <c r="BQ233" s="691"/>
      <c r="BR233" s="691"/>
      <c r="BS233" s="691"/>
      <c r="BT233" s="691"/>
      <c r="BU233" s="691"/>
      <c r="BV233" s="691"/>
      <c r="BW233" s="691"/>
      <c r="BX233" s="691"/>
      <c r="BY233" s="691"/>
      <c r="BZ233" s="691"/>
      <c r="CA233" s="691"/>
      <c r="CB233" s="691"/>
      <c r="CC233" s="691"/>
      <c r="CD233" s="691"/>
      <c r="CE233" s="691"/>
      <c r="CF233" s="691"/>
      <c r="CG233" s="691"/>
      <c r="CH233" s="691"/>
      <c r="CI233" s="691"/>
    </row>
    <row r="234" spans="1:87" ht="15.75" customHeight="1">
      <c r="A234" s="691"/>
      <c r="B234" s="697"/>
      <c r="C234" s="697"/>
      <c r="D234" s="691"/>
      <c r="E234" s="691"/>
      <c r="F234" s="691"/>
      <c r="G234" s="691"/>
      <c r="H234" s="691"/>
      <c r="I234" s="691"/>
      <c r="J234" s="691"/>
      <c r="K234" s="691"/>
      <c r="L234" s="691"/>
      <c r="M234" s="691"/>
      <c r="N234" s="691"/>
      <c r="O234" s="691"/>
      <c r="P234" s="691"/>
      <c r="Q234" s="691"/>
      <c r="R234" s="691"/>
      <c r="S234" s="691"/>
      <c r="T234" s="691"/>
      <c r="U234" s="691"/>
      <c r="V234" s="691"/>
      <c r="W234" s="691"/>
      <c r="X234" s="691"/>
      <c r="Y234" s="691"/>
      <c r="Z234" s="691"/>
      <c r="AA234" s="691"/>
      <c r="AB234" s="691"/>
      <c r="AC234" s="691"/>
      <c r="AD234" s="691"/>
      <c r="AE234" s="691"/>
      <c r="AF234" s="691"/>
      <c r="AG234" s="691"/>
      <c r="AH234" s="691"/>
      <c r="AI234" s="691"/>
      <c r="AJ234" s="691"/>
      <c r="AK234" s="691"/>
      <c r="AL234" s="691"/>
      <c r="AM234" s="691"/>
      <c r="AN234" s="691"/>
      <c r="AO234" s="691"/>
      <c r="AP234" s="691"/>
      <c r="AQ234" s="691"/>
      <c r="AR234" s="691"/>
      <c r="AS234" s="691"/>
      <c r="AT234" s="691"/>
      <c r="AU234" s="691"/>
      <c r="AV234" s="691"/>
      <c r="AW234" s="691"/>
      <c r="AX234" s="691"/>
      <c r="AY234" s="691"/>
      <c r="AZ234" s="691"/>
      <c r="BA234" s="691"/>
      <c r="BB234" s="691"/>
      <c r="BC234" s="691"/>
      <c r="BD234" s="691"/>
      <c r="BE234" s="691"/>
      <c r="BF234" s="691"/>
      <c r="BG234" s="691"/>
      <c r="BH234" s="691"/>
      <c r="BI234" s="691"/>
      <c r="BJ234" s="691"/>
      <c r="BK234" s="691"/>
      <c r="BL234" s="691"/>
      <c r="BM234" s="691"/>
      <c r="BN234" s="691"/>
      <c r="BO234" s="691"/>
      <c r="BP234" s="691"/>
      <c r="BQ234" s="691"/>
      <c r="BR234" s="691"/>
      <c r="BS234" s="691"/>
      <c r="BT234" s="691"/>
      <c r="BU234" s="691"/>
      <c r="BV234" s="691"/>
      <c r="BW234" s="691"/>
      <c r="BX234" s="691"/>
      <c r="BY234" s="691"/>
      <c r="BZ234" s="691"/>
      <c r="CA234" s="691"/>
      <c r="CB234" s="691"/>
      <c r="CC234" s="691"/>
      <c r="CD234" s="691"/>
      <c r="CE234" s="691"/>
      <c r="CF234" s="691"/>
      <c r="CG234" s="691"/>
      <c r="CH234" s="691"/>
      <c r="CI234" s="691"/>
    </row>
    <row r="235" spans="1:87" ht="15.75" customHeight="1">
      <c r="A235" s="691"/>
      <c r="B235" s="697"/>
      <c r="C235" s="697"/>
      <c r="D235" s="691"/>
      <c r="E235" s="691"/>
      <c r="F235" s="691"/>
      <c r="G235" s="691"/>
      <c r="H235" s="691"/>
      <c r="I235" s="691"/>
      <c r="J235" s="691"/>
      <c r="K235" s="691"/>
      <c r="L235" s="691"/>
      <c r="M235" s="691"/>
      <c r="N235" s="691"/>
      <c r="O235" s="691"/>
      <c r="P235" s="691"/>
      <c r="Q235" s="691"/>
      <c r="R235" s="691"/>
      <c r="S235" s="691"/>
      <c r="T235" s="691"/>
      <c r="U235" s="691"/>
      <c r="V235" s="691"/>
      <c r="W235" s="691"/>
      <c r="X235" s="691"/>
      <c r="Y235" s="691"/>
      <c r="Z235" s="691"/>
      <c r="AA235" s="691"/>
      <c r="AB235" s="691"/>
      <c r="AC235" s="691"/>
      <c r="AD235" s="691"/>
      <c r="AE235" s="691"/>
      <c r="AF235" s="691"/>
      <c r="AG235" s="691"/>
      <c r="AH235" s="691"/>
      <c r="AI235" s="691"/>
      <c r="AJ235" s="691"/>
      <c r="AK235" s="691"/>
      <c r="AL235" s="691"/>
      <c r="AM235" s="691"/>
      <c r="AN235" s="691"/>
      <c r="AO235" s="691"/>
      <c r="AP235" s="691"/>
      <c r="AQ235" s="691"/>
      <c r="AR235" s="691"/>
      <c r="AS235" s="691"/>
      <c r="AT235" s="691"/>
      <c r="AU235" s="691"/>
      <c r="AV235" s="691"/>
      <c r="AW235" s="691"/>
      <c r="AX235" s="691"/>
      <c r="AY235" s="691"/>
      <c r="AZ235" s="691"/>
      <c r="BA235" s="691"/>
      <c r="BB235" s="691"/>
      <c r="BC235" s="691"/>
      <c r="BD235" s="691"/>
      <c r="BE235" s="691"/>
      <c r="BF235" s="691"/>
      <c r="BG235" s="691"/>
      <c r="BH235" s="691"/>
      <c r="BI235" s="691"/>
      <c r="BJ235" s="691"/>
      <c r="BK235" s="691"/>
      <c r="BL235" s="691"/>
      <c r="BM235" s="691"/>
      <c r="BN235" s="691"/>
      <c r="BO235" s="691"/>
      <c r="BP235" s="691"/>
      <c r="BQ235" s="691"/>
      <c r="BR235" s="691"/>
      <c r="BS235" s="691"/>
      <c r="BT235" s="691"/>
      <c r="BU235" s="691"/>
      <c r="BV235" s="691"/>
      <c r="BW235" s="691"/>
      <c r="BX235" s="691"/>
      <c r="BY235" s="691"/>
      <c r="BZ235" s="691"/>
      <c r="CA235" s="691"/>
      <c r="CB235" s="691"/>
      <c r="CC235" s="691"/>
      <c r="CD235" s="691"/>
      <c r="CE235" s="691"/>
      <c r="CF235" s="691"/>
      <c r="CG235" s="691"/>
      <c r="CH235" s="691"/>
      <c r="CI235" s="691"/>
    </row>
    <row r="236" spans="1:87" ht="15.75" customHeight="1">
      <c r="A236" s="691"/>
      <c r="B236" s="697"/>
      <c r="C236" s="697"/>
      <c r="D236" s="691"/>
      <c r="E236" s="691"/>
      <c r="F236" s="691"/>
      <c r="G236" s="691"/>
      <c r="H236" s="691"/>
      <c r="I236" s="691"/>
      <c r="J236" s="691"/>
      <c r="K236" s="691"/>
      <c r="L236" s="691"/>
      <c r="M236" s="691"/>
      <c r="N236" s="691"/>
      <c r="O236" s="691"/>
      <c r="P236" s="691"/>
      <c r="Q236" s="691"/>
      <c r="R236" s="691"/>
      <c r="S236" s="691"/>
      <c r="T236" s="691"/>
      <c r="U236" s="691"/>
      <c r="V236" s="691"/>
      <c r="W236" s="691"/>
      <c r="X236" s="691"/>
      <c r="Y236" s="691"/>
      <c r="Z236" s="691"/>
      <c r="AA236" s="691"/>
      <c r="AB236" s="691"/>
      <c r="AC236" s="691"/>
      <c r="AD236" s="691"/>
      <c r="AE236" s="691"/>
      <c r="AF236" s="691"/>
      <c r="AG236" s="691"/>
      <c r="AH236" s="691"/>
      <c r="AI236" s="691"/>
      <c r="AJ236" s="691"/>
      <c r="AK236" s="691"/>
      <c r="AL236" s="691"/>
      <c r="AM236" s="691"/>
      <c r="AN236" s="691"/>
      <c r="AO236" s="691"/>
      <c r="AP236" s="691"/>
      <c r="AQ236" s="691"/>
      <c r="AR236" s="691"/>
      <c r="AS236" s="691"/>
      <c r="AT236" s="691"/>
      <c r="AU236" s="691"/>
      <c r="AV236" s="691"/>
      <c r="AW236" s="691"/>
      <c r="AX236" s="691"/>
      <c r="AY236" s="691"/>
      <c r="AZ236" s="691"/>
      <c r="BA236" s="691"/>
      <c r="BB236" s="691"/>
      <c r="BC236" s="691"/>
      <c r="BD236" s="691"/>
      <c r="BE236" s="691"/>
      <c r="BF236" s="691"/>
      <c r="BG236" s="691"/>
      <c r="BH236" s="691"/>
      <c r="BI236" s="691"/>
      <c r="BJ236" s="691"/>
      <c r="BK236" s="691"/>
      <c r="BL236" s="691"/>
      <c r="BM236" s="691"/>
      <c r="BN236" s="691"/>
      <c r="BO236" s="691"/>
      <c r="BP236" s="691"/>
      <c r="BQ236" s="691"/>
      <c r="BR236" s="691"/>
      <c r="BS236" s="691"/>
      <c r="BT236" s="691"/>
      <c r="BU236" s="691"/>
      <c r="BV236" s="691"/>
      <c r="BW236" s="691"/>
      <c r="BX236" s="691"/>
      <c r="BY236" s="691"/>
      <c r="BZ236" s="691"/>
      <c r="CA236" s="691"/>
      <c r="CB236" s="691"/>
      <c r="CC236" s="691"/>
      <c r="CD236" s="691"/>
      <c r="CE236" s="691"/>
      <c r="CF236" s="691"/>
      <c r="CG236" s="691"/>
      <c r="CH236" s="691"/>
      <c r="CI236" s="691"/>
    </row>
    <row r="237" spans="1:87" ht="15.75" customHeight="1">
      <c r="A237" s="691"/>
      <c r="B237" s="697"/>
      <c r="C237" s="697"/>
      <c r="D237" s="691"/>
      <c r="E237" s="691"/>
      <c r="F237" s="691"/>
      <c r="G237" s="691"/>
      <c r="H237" s="691"/>
      <c r="I237" s="691"/>
      <c r="J237" s="691"/>
      <c r="K237" s="691"/>
      <c r="L237" s="691"/>
      <c r="M237" s="691"/>
      <c r="N237" s="691"/>
      <c r="O237" s="691"/>
      <c r="P237" s="691"/>
      <c r="Q237" s="691"/>
      <c r="R237" s="691"/>
      <c r="S237" s="691"/>
      <c r="T237" s="691"/>
      <c r="U237" s="691"/>
      <c r="V237" s="691"/>
      <c r="W237" s="691"/>
      <c r="X237" s="691"/>
      <c r="Y237" s="691"/>
      <c r="Z237" s="691"/>
      <c r="AA237" s="691"/>
      <c r="AB237" s="691"/>
      <c r="AC237" s="691"/>
      <c r="AD237" s="691"/>
      <c r="AE237" s="691"/>
      <c r="AF237" s="691"/>
      <c r="AG237" s="691"/>
      <c r="AH237" s="691"/>
      <c r="AI237" s="691"/>
      <c r="AJ237" s="691"/>
      <c r="AK237" s="691"/>
      <c r="AL237" s="691"/>
      <c r="AM237" s="691"/>
      <c r="AN237" s="691"/>
      <c r="AO237" s="691"/>
      <c r="AP237" s="691"/>
      <c r="AQ237" s="691"/>
      <c r="AR237" s="691"/>
      <c r="AS237" s="691"/>
      <c r="AT237" s="691"/>
      <c r="AU237" s="691"/>
      <c r="AV237" s="691"/>
      <c r="AW237" s="691"/>
      <c r="AX237" s="691"/>
      <c r="AY237" s="691"/>
      <c r="AZ237" s="691"/>
      <c r="BA237" s="691"/>
      <c r="BB237" s="691"/>
      <c r="BC237" s="691"/>
      <c r="BD237" s="691"/>
      <c r="BE237" s="691"/>
      <c r="BF237" s="691"/>
      <c r="BG237" s="691"/>
      <c r="BH237" s="691"/>
      <c r="BI237" s="691"/>
      <c r="BJ237" s="691"/>
      <c r="BK237" s="691"/>
      <c r="BL237" s="691"/>
      <c r="BM237" s="691"/>
      <c r="BN237" s="691"/>
      <c r="BO237" s="691"/>
      <c r="BP237" s="691"/>
      <c r="BQ237" s="691"/>
      <c r="BR237" s="691"/>
      <c r="BS237" s="691"/>
      <c r="BT237" s="691"/>
      <c r="BU237" s="691"/>
      <c r="BV237" s="691"/>
      <c r="BW237" s="691"/>
      <c r="BX237" s="691"/>
      <c r="BY237" s="691"/>
      <c r="BZ237" s="691"/>
      <c r="CA237" s="691"/>
      <c r="CB237" s="691"/>
      <c r="CC237" s="691"/>
      <c r="CD237" s="691"/>
      <c r="CE237" s="691"/>
      <c r="CF237" s="691"/>
      <c r="CG237" s="691"/>
      <c r="CH237" s="691"/>
      <c r="CI237" s="691"/>
    </row>
    <row r="238" spans="1:87" ht="15.75" customHeight="1">
      <c r="A238" s="691"/>
      <c r="B238" s="697"/>
      <c r="C238" s="697"/>
      <c r="D238" s="691"/>
      <c r="E238" s="691"/>
      <c r="F238" s="691"/>
      <c r="G238" s="691"/>
      <c r="H238" s="691"/>
      <c r="I238" s="691"/>
      <c r="J238" s="691"/>
      <c r="K238" s="691"/>
      <c r="L238" s="691"/>
      <c r="M238" s="691"/>
      <c r="N238" s="691"/>
      <c r="O238" s="691"/>
      <c r="P238" s="691"/>
      <c r="Q238" s="691"/>
      <c r="R238" s="691"/>
      <c r="S238" s="691"/>
      <c r="T238" s="691"/>
      <c r="U238" s="691"/>
      <c r="V238" s="691"/>
      <c r="W238" s="691"/>
      <c r="X238" s="691"/>
      <c r="Y238" s="691"/>
      <c r="Z238" s="691"/>
      <c r="AA238" s="691"/>
      <c r="AB238" s="691"/>
      <c r="AC238" s="691"/>
      <c r="AD238" s="691"/>
      <c r="AE238" s="691"/>
      <c r="AF238" s="691"/>
      <c r="AG238" s="691"/>
      <c r="AH238" s="691"/>
      <c r="AI238" s="691"/>
      <c r="AJ238" s="691"/>
      <c r="AK238" s="691"/>
      <c r="AL238" s="691"/>
      <c r="AM238" s="691"/>
      <c r="AN238" s="691"/>
      <c r="AO238" s="691"/>
      <c r="AP238" s="691"/>
      <c r="AQ238" s="691"/>
      <c r="AR238" s="691"/>
      <c r="AS238" s="691"/>
      <c r="AT238" s="691"/>
      <c r="AU238" s="691"/>
      <c r="AV238" s="691"/>
      <c r="AW238" s="691"/>
      <c r="AX238" s="691"/>
      <c r="AY238" s="691"/>
      <c r="AZ238" s="691"/>
      <c r="BA238" s="691"/>
      <c r="BB238" s="691"/>
      <c r="BC238" s="691"/>
      <c r="BD238" s="691"/>
      <c r="BE238" s="691"/>
      <c r="BF238" s="691"/>
      <c r="BG238" s="691"/>
      <c r="BH238" s="691"/>
      <c r="BI238" s="691"/>
      <c r="BJ238" s="691"/>
      <c r="BK238" s="691"/>
      <c r="BL238" s="691"/>
      <c r="BM238" s="691"/>
      <c r="BN238" s="691"/>
      <c r="BO238" s="691"/>
      <c r="BP238" s="691"/>
      <c r="BQ238" s="691"/>
      <c r="BR238" s="691"/>
      <c r="BS238" s="691"/>
      <c r="BT238" s="691"/>
      <c r="BU238" s="691"/>
      <c r="BV238" s="691"/>
      <c r="BW238" s="691"/>
      <c r="BX238" s="691"/>
      <c r="BY238" s="691"/>
      <c r="BZ238" s="691"/>
      <c r="CA238" s="691"/>
      <c r="CB238" s="691"/>
      <c r="CC238" s="691"/>
      <c r="CD238" s="691"/>
      <c r="CE238" s="691"/>
      <c r="CF238" s="691"/>
      <c r="CG238" s="691"/>
      <c r="CH238" s="691"/>
      <c r="CI238" s="691"/>
    </row>
    <row r="239" spans="1:87" ht="15.75" customHeight="1">
      <c r="A239" s="691"/>
      <c r="B239" s="697"/>
      <c r="C239" s="697"/>
      <c r="D239" s="691"/>
      <c r="E239" s="691"/>
      <c r="F239" s="691"/>
      <c r="G239" s="691"/>
      <c r="H239" s="691"/>
      <c r="I239" s="691"/>
      <c r="J239" s="691"/>
      <c r="K239" s="691"/>
      <c r="L239" s="691"/>
      <c r="M239" s="691"/>
      <c r="N239" s="691"/>
      <c r="O239" s="691"/>
      <c r="P239" s="691"/>
      <c r="Q239" s="691"/>
      <c r="R239" s="691"/>
      <c r="S239" s="691"/>
      <c r="T239" s="691"/>
      <c r="U239" s="691"/>
      <c r="V239" s="691"/>
      <c r="W239" s="691"/>
      <c r="X239" s="691"/>
      <c r="Y239" s="691"/>
      <c r="Z239" s="691"/>
      <c r="AA239" s="691"/>
      <c r="AB239" s="691"/>
      <c r="AC239" s="691"/>
      <c r="AD239" s="691"/>
      <c r="AE239" s="691"/>
      <c r="AF239" s="691"/>
      <c r="AG239" s="691"/>
      <c r="AH239" s="691"/>
      <c r="AI239" s="691"/>
      <c r="AJ239" s="691"/>
      <c r="AK239" s="691"/>
      <c r="AL239" s="691"/>
      <c r="AM239" s="691"/>
      <c r="AN239" s="691"/>
      <c r="AO239" s="691"/>
      <c r="AP239" s="691"/>
      <c r="AQ239" s="691"/>
      <c r="AR239" s="691"/>
      <c r="AS239" s="691"/>
      <c r="AT239" s="691"/>
      <c r="AU239" s="691"/>
      <c r="AV239" s="691"/>
      <c r="AW239" s="691"/>
      <c r="AX239" s="691"/>
      <c r="AY239" s="691"/>
      <c r="AZ239" s="691"/>
      <c r="BA239" s="691"/>
      <c r="BB239" s="691"/>
      <c r="BC239" s="691"/>
      <c r="BD239" s="691"/>
      <c r="BE239" s="691"/>
      <c r="BF239" s="691"/>
      <c r="BG239" s="691"/>
      <c r="BH239" s="691"/>
      <c r="BI239" s="691"/>
      <c r="BJ239" s="691"/>
      <c r="BK239" s="691"/>
      <c r="BL239" s="691"/>
      <c r="BM239" s="691"/>
      <c r="BN239" s="691"/>
      <c r="BO239" s="691"/>
      <c r="BP239" s="691"/>
      <c r="BQ239" s="691"/>
      <c r="BR239" s="691"/>
      <c r="BS239" s="691"/>
      <c r="BT239" s="691"/>
      <c r="BU239" s="691"/>
      <c r="BV239" s="691"/>
      <c r="BW239" s="691"/>
      <c r="BX239" s="691"/>
      <c r="BY239" s="691"/>
      <c r="BZ239" s="691"/>
      <c r="CA239" s="691"/>
      <c r="CB239" s="691"/>
      <c r="CC239" s="691"/>
      <c r="CD239" s="691"/>
      <c r="CE239" s="691"/>
      <c r="CF239" s="691"/>
      <c r="CG239" s="691"/>
      <c r="CH239" s="691"/>
      <c r="CI239" s="691"/>
    </row>
    <row r="240" spans="1:87" ht="15.75" customHeight="1">
      <c r="A240" s="691"/>
      <c r="B240" s="697"/>
      <c r="C240" s="697"/>
      <c r="D240" s="691"/>
      <c r="E240" s="691"/>
      <c r="F240" s="691"/>
      <c r="G240" s="691"/>
      <c r="H240" s="691"/>
      <c r="I240" s="691"/>
      <c r="J240" s="691"/>
      <c r="K240" s="691"/>
      <c r="L240" s="691"/>
      <c r="M240" s="691"/>
      <c r="N240" s="691"/>
      <c r="O240" s="691"/>
      <c r="P240" s="691"/>
      <c r="Q240" s="691"/>
      <c r="R240" s="691"/>
      <c r="S240" s="691"/>
      <c r="T240" s="691"/>
      <c r="U240" s="691"/>
      <c r="V240" s="691"/>
      <c r="W240" s="691"/>
      <c r="X240" s="691"/>
      <c r="Y240" s="691"/>
      <c r="Z240" s="691"/>
      <c r="AA240" s="691"/>
      <c r="AB240" s="691"/>
      <c r="AC240" s="691"/>
      <c r="AD240" s="691"/>
      <c r="AE240" s="691"/>
      <c r="AF240" s="691"/>
      <c r="AG240" s="691"/>
      <c r="AH240" s="691"/>
      <c r="AI240" s="691"/>
      <c r="AJ240" s="691"/>
      <c r="AK240" s="691"/>
      <c r="AL240" s="691"/>
      <c r="AM240" s="691"/>
      <c r="AN240" s="691"/>
      <c r="AO240" s="691"/>
      <c r="AP240" s="691"/>
      <c r="AQ240" s="691"/>
      <c r="AR240" s="691"/>
      <c r="AS240" s="691"/>
      <c r="AT240" s="691"/>
      <c r="AU240" s="691"/>
      <c r="AV240" s="691"/>
      <c r="AW240" s="691"/>
      <c r="AX240" s="691"/>
      <c r="AY240" s="691"/>
      <c r="AZ240" s="691"/>
      <c r="BA240" s="691"/>
      <c r="BB240" s="691"/>
      <c r="BC240" s="691"/>
      <c r="BD240" s="691"/>
      <c r="BE240" s="691"/>
      <c r="BF240" s="691"/>
      <c r="BG240" s="691"/>
      <c r="BH240" s="691"/>
      <c r="BI240" s="691"/>
      <c r="BJ240" s="691"/>
      <c r="BK240" s="691"/>
      <c r="BL240" s="691"/>
      <c r="BM240" s="691"/>
      <c r="BN240" s="691"/>
      <c r="BO240" s="691"/>
      <c r="BP240" s="691"/>
      <c r="BQ240" s="691"/>
      <c r="BR240" s="691"/>
      <c r="BS240" s="691"/>
      <c r="BT240" s="691"/>
      <c r="BU240" s="691"/>
      <c r="BV240" s="691"/>
      <c r="BW240" s="691"/>
      <c r="BX240" s="691"/>
      <c r="BY240" s="691"/>
      <c r="BZ240" s="691"/>
      <c r="CA240" s="691"/>
      <c r="CB240" s="691"/>
      <c r="CC240" s="691"/>
      <c r="CD240" s="691"/>
      <c r="CE240" s="691"/>
      <c r="CF240" s="691"/>
      <c r="CG240" s="691"/>
      <c r="CH240" s="691"/>
      <c r="CI240" s="691"/>
    </row>
    <row r="241" spans="1:87" ht="15.75" customHeight="1">
      <c r="A241" s="691"/>
      <c r="B241" s="697"/>
      <c r="C241" s="697"/>
      <c r="D241" s="691"/>
      <c r="E241" s="691"/>
      <c r="F241" s="691"/>
      <c r="G241" s="691"/>
      <c r="H241" s="691"/>
      <c r="I241" s="691"/>
      <c r="J241" s="691"/>
      <c r="K241" s="691"/>
      <c r="L241" s="691"/>
      <c r="M241" s="691"/>
      <c r="N241" s="691"/>
      <c r="O241" s="691"/>
      <c r="P241" s="691"/>
      <c r="Q241" s="691"/>
      <c r="R241" s="691"/>
      <c r="S241" s="691"/>
      <c r="T241" s="691"/>
      <c r="U241" s="691"/>
      <c r="V241" s="691"/>
      <c r="W241" s="691"/>
      <c r="X241" s="691"/>
      <c r="Y241" s="691"/>
      <c r="Z241" s="691"/>
      <c r="AA241" s="691"/>
      <c r="AB241" s="691"/>
      <c r="AC241" s="691"/>
      <c r="AD241" s="691"/>
      <c r="AE241" s="691"/>
      <c r="AF241" s="691"/>
      <c r="AG241" s="691"/>
      <c r="AH241" s="691"/>
      <c r="AI241" s="691"/>
      <c r="AJ241" s="691"/>
      <c r="AK241" s="691"/>
      <c r="AL241" s="691"/>
      <c r="AM241" s="691"/>
      <c r="AN241" s="691"/>
      <c r="AO241" s="691"/>
      <c r="AP241" s="691"/>
      <c r="AQ241" s="691"/>
      <c r="AR241" s="691"/>
      <c r="AS241" s="691"/>
      <c r="AT241" s="691"/>
      <c r="AU241" s="691"/>
      <c r="AV241" s="691"/>
      <c r="AW241" s="691"/>
      <c r="AX241" s="691"/>
      <c r="AY241" s="691"/>
      <c r="AZ241" s="691"/>
      <c r="BA241" s="691"/>
      <c r="BB241" s="691"/>
      <c r="BC241" s="691"/>
      <c r="BD241" s="691"/>
      <c r="BE241" s="691"/>
      <c r="BF241" s="691"/>
      <c r="BG241" s="691"/>
      <c r="BH241" s="691"/>
      <c r="BI241" s="691"/>
      <c r="BJ241" s="691"/>
      <c r="BK241" s="691"/>
      <c r="BL241" s="691"/>
      <c r="BM241" s="691"/>
      <c r="BN241" s="691"/>
      <c r="BO241" s="691"/>
      <c r="BP241" s="691"/>
      <c r="BQ241" s="691"/>
      <c r="BR241" s="691"/>
      <c r="BS241" s="691"/>
      <c r="BT241" s="691"/>
      <c r="BU241" s="691"/>
      <c r="BV241" s="691"/>
      <c r="BW241" s="691"/>
      <c r="BX241" s="691"/>
      <c r="BY241" s="691"/>
      <c r="BZ241" s="691"/>
      <c r="CA241" s="691"/>
      <c r="CB241" s="691"/>
      <c r="CC241" s="691"/>
      <c r="CD241" s="691"/>
      <c r="CE241" s="691"/>
      <c r="CF241" s="691"/>
      <c r="CG241" s="691"/>
      <c r="CH241" s="691"/>
      <c r="CI241" s="691"/>
    </row>
    <row r="242" spans="1:87" ht="15.75" customHeight="1">
      <c r="A242" s="691"/>
      <c r="B242" s="697"/>
      <c r="C242" s="697"/>
      <c r="D242" s="691"/>
      <c r="E242" s="691"/>
      <c r="F242" s="691"/>
      <c r="G242" s="691"/>
      <c r="H242" s="691"/>
      <c r="I242" s="691"/>
      <c r="J242" s="691"/>
      <c r="K242" s="691"/>
      <c r="L242" s="691"/>
      <c r="M242" s="691"/>
      <c r="N242" s="691"/>
      <c r="O242" s="691"/>
      <c r="P242" s="691"/>
      <c r="Q242" s="691"/>
      <c r="R242" s="691"/>
      <c r="S242" s="691"/>
      <c r="T242" s="691"/>
      <c r="U242" s="691"/>
      <c r="V242" s="691"/>
      <c r="W242" s="691"/>
      <c r="X242" s="691"/>
      <c r="Y242" s="691"/>
      <c r="Z242" s="691"/>
      <c r="AA242" s="691"/>
      <c r="AB242" s="691"/>
      <c r="AC242" s="691"/>
      <c r="AD242" s="691"/>
      <c r="AE242" s="691"/>
      <c r="AF242" s="691"/>
      <c r="AG242" s="691"/>
      <c r="AH242" s="691"/>
      <c r="AI242" s="691"/>
      <c r="AJ242" s="691"/>
      <c r="AK242" s="691"/>
      <c r="AL242" s="691"/>
      <c r="AM242" s="691"/>
      <c r="AN242" s="691"/>
      <c r="AO242" s="691"/>
      <c r="AP242" s="691"/>
      <c r="AQ242" s="691"/>
      <c r="AR242" s="691"/>
      <c r="AS242" s="691"/>
      <c r="AT242" s="691"/>
      <c r="AU242" s="691"/>
      <c r="AV242" s="691"/>
      <c r="AW242" s="691"/>
      <c r="AX242" s="691"/>
      <c r="AY242" s="691"/>
      <c r="AZ242" s="691"/>
      <c r="BA242" s="691"/>
      <c r="BB242" s="691"/>
      <c r="BC242" s="691"/>
      <c r="BD242" s="691"/>
      <c r="BE242" s="691"/>
      <c r="BF242" s="691"/>
      <c r="BG242" s="691"/>
      <c r="BH242" s="691"/>
      <c r="BI242" s="691"/>
      <c r="BJ242" s="691"/>
      <c r="BK242" s="691"/>
      <c r="BL242" s="691"/>
      <c r="BM242" s="691"/>
      <c r="BN242" s="691"/>
      <c r="BO242" s="691"/>
      <c r="BP242" s="691"/>
      <c r="BQ242" s="691"/>
      <c r="BR242" s="691"/>
      <c r="BS242" s="691"/>
      <c r="BT242" s="691"/>
      <c r="BU242" s="691"/>
      <c r="BV242" s="691"/>
      <c r="BW242" s="691"/>
      <c r="BX242" s="691"/>
      <c r="BY242" s="691"/>
      <c r="BZ242" s="691"/>
      <c r="CA242" s="691"/>
      <c r="CB242" s="691"/>
      <c r="CC242" s="691"/>
      <c r="CD242" s="691"/>
      <c r="CE242" s="691"/>
      <c r="CF242" s="691"/>
      <c r="CG242" s="691"/>
      <c r="CH242" s="691"/>
      <c r="CI242" s="691"/>
    </row>
    <row r="243" spans="1:87" ht="15.75" customHeight="1">
      <c r="A243" s="691"/>
      <c r="B243" s="697"/>
      <c r="C243" s="697"/>
      <c r="D243" s="691"/>
      <c r="E243" s="691"/>
      <c r="F243" s="691"/>
      <c r="G243" s="691"/>
      <c r="H243" s="691"/>
      <c r="I243" s="691"/>
      <c r="J243" s="691"/>
      <c r="K243" s="691"/>
      <c r="L243" s="691"/>
      <c r="M243" s="691"/>
      <c r="N243" s="691"/>
      <c r="O243" s="691"/>
      <c r="P243" s="691"/>
      <c r="Q243" s="691"/>
      <c r="R243" s="691"/>
      <c r="S243" s="691"/>
      <c r="T243" s="691"/>
      <c r="U243" s="691"/>
      <c r="V243" s="691"/>
      <c r="W243" s="691"/>
      <c r="X243" s="691"/>
      <c r="Y243" s="691"/>
      <c r="Z243" s="691"/>
      <c r="AA243" s="691"/>
      <c r="AB243" s="691"/>
      <c r="AC243" s="691"/>
      <c r="AD243" s="691"/>
      <c r="AE243" s="691"/>
      <c r="AF243" s="691"/>
      <c r="AG243" s="691"/>
      <c r="AH243" s="691"/>
      <c r="AI243" s="691"/>
      <c r="AJ243" s="691"/>
      <c r="AK243" s="691"/>
      <c r="AL243" s="691"/>
      <c r="AM243" s="691"/>
      <c r="AN243" s="691"/>
      <c r="AO243" s="691"/>
      <c r="AP243" s="691"/>
      <c r="AQ243" s="691"/>
      <c r="AR243" s="691"/>
      <c r="AS243" s="691"/>
      <c r="AT243" s="691"/>
      <c r="AU243" s="691"/>
      <c r="AV243" s="691"/>
      <c r="AW243" s="691"/>
      <c r="AX243" s="691"/>
      <c r="AY243" s="691"/>
      <c r="AZ243" s="691"/>
      <c r="BA243" s="691"/>
      <c r="BB243" s="691"/>
      <c r="BC243" s="691"/>
      <c r="BD243" s="691"/>
      <c r="BE243" s="691"/>
      <c r="BF243" s="691"/>
      <c r="BG243" s="691"/>
      <c r="BH243" s="691"/>
      <c r="BI243" s="691"/>
      <c r="BJ243" s="691"/>
      <c r="BK243" s="691"/>
      <c r="BL243" s="691"/>
      <c r="BM243" s="691"/>
      <c r="BN243" s="691"/>
      <c r="BO243" s="691"/>
      <c r="BP243" s="691"/>
      <c r="BQ243" s="691"/>
      <c r="BR243" s="691"/>
      <c r="BS243" s="691"/>
      <c r="BT243" s="691"/>
      <c r="BU243" s="691"/>
      <c r="BV243" s="691"/>
      <c r="BW243" s="691"/>
      <c r="BX243" s="691"/>
      <c r="BY243" s="691"/>
      <c r="BZ243" s="691"/>
      <c r="CA243" s="691"/>
      <c r="CB243" s="691"/>
      <c r="CC243" s="691"/>
      <c r="CD243" s="691"/>
      <c r="CE243" s="691"/>
      <c r="CF243" s="691"/>
      <c r="CG243" s="691"/>
      <c r="CH243" s="691"/>
      <c r="CI243" s="691"/>
    </row>
    <row r="244" spans="1:87" ht="15.75" customHeight="1">
      <c r="A244" s="691"/>
      <c r="B244" s="697"/>
      <c r="C244" s="697"/>
      <c r="D244" s="691"/>
      <c r="E244" s="691"/>
      <c r="F244" s="691"/>
      <c r="G244" s="691"/>
      <c r="H244" s="691"/>
      <c r="I244" s="691"/>
      <c r="J244" s="691"/>
      <c r="K244" s="691"/>
      <c r="L244" s="691"/>
      <c r="M244" s="691"/>
      <c r="N244" s="691"/>
      <c r="O244" s="691"/>
      <c r="P244" s="691"/>
      <c r="Q244" s="691"/>
      <c r="R244" s="691"/>
      <c r="S244" s="691"/>
      <c r="T244" s="691"/>
      <c r="U244" s="691"/>
      <c r="V244" s="691"/>
      <c r="W244" s="691"/>
      <c r="X244" s="691"/>
      <c r="Y244" s="691"/>
      <c r="Z244" s="691"/>
      <c r="AA244" s="691"/>
      <c r="AB244" s="691"/>
      <c r="AC244" s="691"/>
      <c r="AD244" s="691"/>
      <c r="AE244" s="691"/>
      <c r="AF244" s="691"/>
      <c r="AG244" s="691"/>
      <c r="AH244" s="691"/>
      <c r="AI244" s="691"/>
      <c r="AJ244" s="691"/>
      <c r="AK244" s="691"/>
      <c r="AL244" s="691"/>
      <c r="AM244" s="691"/>
      <c r="AN244" s="691"/>
      <c r="AO244" s="691"/>
      <c r="AP244" s="691"/>
      <c r="AQ244" s="691"/>
      <c r="AR244" s="691"/>
      <c r="AS244" s="691"/>
      <c r="AT244" s="691"/>
      <c r="AU244" s="691"/>
      <c r="AV244" s="691"/>
      <c r="AW244" s="691"/>
      <c r="AX244" s="691"/>
      <c r="AY244" s="691"/>
      <c r="AZ244" s="691"/>
      <c r="BA244" s="691"/>
      <c r="BB244" s="691"/>
      <c r="BC244" s="691"/>
      <c r="BD244" s="691"/>
      <c r="BE244" s="691"/>
      <c r="BF244" s="691"/>
      <c r="BG244" s="691"/>
      <c r="BH244" s="691"/>
      <c r="BI244" s="691"/>
      <c r="BJ244" s="691"/>
      <c r="BK244" s="691"/>
      <c r="BL244" s="691"/>
      <c r="BM244" s="691"/>
      <c r="BN244" s="691"/>
      <c r="BO244" s="691"/>
      <c r="BP244" s="691"/>
      <c r="BQ244" s="691"/>
      <c r="BR244" s="691"/>
      <c r="BS244" s="691"/>
      <c r="BT244" s="691"/>
      <c r="BU244" s="691"/>
      <c r="BV244" s="691"/>
      <c r="BW244" s="691"/>
      <c r="BX244" s="691"/>
      <c r="BY244" s="691"/>
      <c r="BZ244" s="691"/>
      <c r="CA244" s="691"/>
      <c r="CB244" s="691"/>
      <c r="CC244" s="691"/>
      <c r="CD244" s="691"/>
      <c r="CE244" s="691"/>
      <c r="CF244" s="691"/>
      <c r="CG244" s="691"/>
      <c r="CH244" s="691"/>
      <c r="CI244" s="691"/>
    </row>
    <row r="245" spans="1:87" ht="15.75" customHeight="1">
      <c r="A245" s="691"/>
      <c r="B245" s="697"/>
      <c r="C245" s="697"/>
      <c r="D245" s="691"/>
      <c r="E245" s="691"/>
      <c r="F245" s="691"/>
      <c r="G245" s="691"/>
      <c r="H245" s="691"/>
      <c r="I245" s="691"/>
      <c r="J245" s="691"/>
      <c r="K245" s="691"/>
      <c r="L245" s="691"/>
      <c r="M245" s="691"/>
      <c r="N245" s="691"/>
      <c r="O245" s="691"/>
      <c r="P245" s="691"/>
      <c r="Q245" s="691"/>
      <c r="R245" s="691"/>
      <c r="S245" s="691"/>
      <c r="T245" s="691"/>
      <c r="U245" s="691"/>
      <c r="V245" s="691"/>
      <c r="W245" s="691"/>
      <c r="X245" s="691"/>
      <c r="Y245" s="691"/>
      <c r="Z245" s="691"/>
      <c r="AA245" s="691"/>
      <c r="AB245" s="691"/>
      <c r="AC245" s="691"/>
      <c r="AD245" s="691"/>
      <c r="AE245" s="691"/>
      <c r="AF245" s="691"/>
      <c r="AG245" s="691"/>
      <c r="AH245" s="691"/>
      <c r="AI245" s="691"/>
      <c r="AJ245" s="691"/>
      <c r="AK245" s="691"/>
      <c r="AL245" s="691"/>
      <c r="AM245" s="691"/>
      <c r="AN245" s="691"/>
      <c r="AO245" s="691"/>
      <c r="AP245" s="691"/>
      <c r="AQ245" s="691"/>
      <c r="AR245" s="691"/>
      <c r="AS245" s="691"/>
      <c r="AT245" s="691"/>
      <c r="AU245" s="691"/>
      <c r="AV245" s="691"/>
      <c r="AW245" s="691"/>
      <c r="AX245" s="691"/>
      <c r="AY245" s="691"/>
      <c r="AZ245" s="691"/>
      <c r="BA245" s="691"/>
      <c r="BB245" s="691"/>
      <c r="BC245" s="691"/>
      <c r="BD245" s="691"/>
      <c r="BE245" s="691"/>
      <c r="BF245" s="691"/>
      <c r="BG245" s="691"/>
      <c r="BH245" s="691"/>
      <c r="BI245" s="691"/>
      <c r="BJ245" s="691"/>
      <c r="BK245" s="691"/>
      <c r="BL245" s="691"/>
      <c r="BM245" s="691"/>
      <c r="BN245" s="691"/>
      <c r="BO245" s="691"/>
      <c r="BP245" s="691"/>
      <c r="BQ245" s="691"/>
      <c r="BR245" s="691"/>
      <c r="BS245" s="691"/>
      <c r="BT245" s="691"/>
      <c r="BU245" s="691"/>
      <c r="BV245" s="691"/>
      <c r="BW245" s="691"/>
      <c r="BX245" s="691"/>
      <c r="BY245" s="691"/>
      <c r="BZ245" s="691"/>
      <c r="CA245" s="691"/>
      <c r="CB245" s="691"/>
      <c r="CC245" s="691"/>
      <c r="CD245" s="691"/>
      <c r="CE245" s="691"/>
      <c r="CF245" s="691"/>
      <c r="CG245" s="691"/>
      <c r="CH245" s="691"/>
      <c r="CI245" s="691"/>
    </row>
    <row r="246" spans="1:87" ht="15.75" customHeight="1">
      <c r="A246" s="691"/>
      <c r="B246" s="697"/>
      <c r="C246" s="697"/>
      <c r="D246" s="691"/>
      <c r="E246" s="691"/>
      <c r="F246" s="691"/>
      <c r="G246" s="691"/>
      <c r="H246" s="691"/>
      <c r="I246" s="691"/>
      <c r="J246" s="691"/>
      <c r="K246" s="691"/>
      <c r="L246" s="691"/>
      <c r="M246" s="691"/>
      <c r="N246" s="691"/>
      <c r="O246" s="691"/>
      <c r="P246" s="691"/>
      <c r="Q246" s="691"/>
      <c r="R246" s="691"/>
      <c r="S246" s="691"/>
      <c r="T246" s="691"/>
      <c r="U246" s="691"/>
      <c r="V246" s="691"/>
      <c r="W246" s="691"/>
      <c r="X246" s="691"/>
      <c r="Y246" s="691"/>
      <c r="Z246" s="691"/>
      <c r="AA246" s="691"/>
      <c r="AB246" s="691"/>
      <c r="AC246" s="691"/>
      <c r="AD246" s="691"/>
      <c r="AE246" s="691"/>
      <c r="AF246" s="691"/>
      <c r="AG246" s="691"/>
      <c r="AH246" s="691"/>
      <c r="AI246" s="691"/>
      <c r="AJ246" s="691"/>
      <c r="AK246" s="691"/>
      <c r="AL246" s="691"/>
      <c r="AM246" s="691"/>
      <c r="AN246" s="691"/>
      <c r="AO246" s="691"/>
      <c r="AP246" s="691"/>
      <c r="AQ246" s="691"/>
      <c r="AR246" s="691"/>
      <c r="AS246" s="691"/>
      <c r="AT246" s="691"/>
      <c r="AU246" s="691"/>
      <c r="AV246" s="691"/>
      <c r="AW246" s="691"/>
      <c r="AX246" s="691"/>
      <c r="AY246" s="691"/>
      <c r="AZ246" s="691"/>
      <c r="BA246" s="691"/>
      <c r="BB246" s="691"/>
      <c r="BC246" s="691"/>
      <c r="BD246" s="691"/>
      <c r="BE246" s="691"/>
      <c r="BF246" s="691"/>
      <c r="BG246" s="691"/>
      <c r="BH246" s="691"/>
      <c r="BI246" s="691"/>
      <c r="BJ246" s="691"/>
      <c r="BK246" s="691"/>
      <c r="BL246" s="691"/>
      <c r="BM246" s="691"/>
      <c r="BN246" s="691"/>
      <c r="BO246" s="691"/>
      <c r="BP246" s="691"/>
      <c r="BQ246" s="691"/>
      <c r="BR246" s="691"/>
      <c r="BS246" s="691"/>
      <c r="BT246" s="691"/>
      <c r="BU246" s="691"/>
      <c r="BV246" s="691"/>
      <c r="BW246" s="691"/>
      <c r="BX246" s="691"/>
      <c r="BY246" s="691"/>
      <c r="BZ246" s="691"/>
      <c r="CA246" s="691"/>
      <c r="CB246" s="691"/>
      <c r="CC246" s="691"/>
      <c r="CD246" s="691"/>
      <c r="CE246" s="691"/>
      <c r="CF246" s="691"/>
      <c r="CG246" s="691"/>
      <c r="CH246" s="691"/>
      <c r="CI246" s="691"/>
    </row>
    <row r="247" spans="1:87" ht="15.75" customHeight="1">
      <c r="A247" s="691"/>
      <c r="B247" s="697"/>
      <c r="C247" s="697"/>
      <c r="D247" s="691"/>
      <c r="E247" s="691"/>
      <c r="F247" s="691"/>
      <c r="G247" s="691"/>
      <c r="H247" s="691"/>
      <c r="I247" s="691"/>
      <c r="J247" s="691"/>
      <c r="K247" s="691"/>
      <c r="L247" s="691"/>
      <c r="M247" s="691"/>
      <c r="N247" s="691"/>
      <c r="O247" s="691"/>
      <c r="P247" s="691"/>
      <c r="Q247" s="691"/>
      <c r="R247" s="691"/>
      <c r="S247" s="691"/>
      <c r="T247" s="691"/>
      <c r="U247" s="691"/>
      <c r="V247" s="691"/>
      <c r="W247" s="691"/>
      <c r="X247" s="691"/>
      <c r="Y247" s="691"/>
      <c r="Z247" s="691"/>
      <c r="AA247" s="691"/>
      <c r="AB247" s="691"/>
      <c r="AC247" s="691"/>
      <c r="AD247" s="691"/>
      <c r="AE247" s="691"/>
      <c r="AF247" s="691"/>
      <c r="AG247" s="691"/>
      <c r="AH247" s="691"/>
      <c r="AI247" s="691"/>
      <c r="AJ247" s="691"/>
      <c r="AK247" s="691"/>
      <c r="AL247" s="691"/>
      <c r="AM247" s="691"/>
      <c r="AN247" s="691"/>
      <c r="AO247" s="691"/>
      <c r="AP247" s="691"/>
      <c r="AQ247" s="691"/>
      <c r="AR247" s="691"/>
      <c r="AS247" s="691"/>
      <c r="AT247" s="691"/>
      <c r="AU247" s="691"/>
      <c r="AV247" s="691"/>
      <c r="AW247" s="691"/>
      <c r="AX247" s="691"/>
      <c r="AY247" s="691"/>
      <c r="AZ247" s="691"/>
      <c r="BA247" s="691"/>
      <c r="BB247" s="691"/>
      <c r="BC247" s="691"/>
      <c r="BD247" s="691"/>
      <c r="BE247" s="691"/>
      <c r="BF247" s="691"/>
      <c r="BG247" s="691"/>
      <c r="BH247" s="691"/>
      <c r="BI247" s="691"/>
      <c r="BJ247" s="691"/>
      <c r="BK247" s="691"/>
      <c r="BL247" s="691"/>
      <c r="BM247" s="691"/>
      <c r="BN247" s="691"/>
      <c r="BO247" s="691"/>
      <c r="BP247" s="691"/>
      <c r="BQ247" s="691"/>
      <c r="BR247" s="691"/>
      <c r="BS247" s="691"/>
      <c r="BT247" s="691"/>
      <c r="BU247" s="691"/>
      <c r="BV247" s="691"/>
      <c r="BW247" s="691"/>
      <c r="BX247" s="691"/>
      <c r="BY247" s="691"/>
      <c r="BZ247" s="691"/>
      <c r="CA247" s="691"/>
      <c r="CB247" s="691"/>
      <c r="CC247" s="691"/>
      <c r="CD247" s="691"/>
      <c r="CE247" s="691"/>
      <c r="CF247" s="691"/>
      <c r="CG247" s="691"/>
      <c r="CH247" s="691"/>
      <c r="CI247" s="691"/>
    </row>
    <row r="248" spans="1:87" ht="15.75" customHeight="1">
      <c r="A248" s="691"/>
      <c r="B248" s="697"/>
      <c r="C248" s="697"/>
      <c r="D248" s="691"/>
      <c r="E248" s="691"/>
      <c r="F248" s="691"/>
      <c r="G248" s="691"/>
      <c r="H248" s="691"/>
      <c r="I248" s="691"/>
      <c r="J248" s="691"/>
      <c r="K248" s="691"/>
      <c r="L248" s="691"/>
      <c r="M248" s="691"/>
      <c r="N248" s="691"/>
      <c r="O248" s="691"/>
      <c r="P248" s="691"/>
      <c r="Q248" s="691"/>
      <c r="R248" s="691"/>
      <c r="S248" s="691"/>
      <c r="T248" s="691"/>
      <c r="U248" s="691"/>
      <c r="V248" s="691"/>
      <c r="W248" s="691"/>
      <c r="X248" s="691"/>
      <c r="Y248" s="691"/>
      <c r="Z248" s="691"/>
      <c r="AA248" s="691"/>
      <c r="AB248" s="691"/>
      <c r="AC248" s="691"/>
      <c r="AD248" s="691"/>
      <c r="AE248" s="691"/>
      <c r="AF248" s="691"/>
      <c r="AG248" s="691"/>
      <c r="AH248" s="691"/>
      <c r="AI248" s="691"/>
      <c r="AJ248" s="691"/>
      <c r="AK248" s="691"/>
      <c r="AL248" s="691"/>
      <c r="AM248" s="691"/>
      <c r="AN248" s="691"/>
      <c r="AO248" s="691"/>
      <c r="AP248" s="691"/>
      <c r="AQ248" s="691"/>
      <c r="AR248" s="691"/>
      <c r="AS248" s="691"/>
      <c r="AT248" s="691"/>
      <c r="AU248" s="691"/>
      <c r="AV248" s="691"/>
      <c r="AW248" s="691"/>
      <c r="AX248" s="691"/>
      <c r="AY248" s="691"/>
      <c r="AZ248" s="691"/>
      <c r="BA248" s="691"/>
      <c r="BB248" s="691"/>
      <c r="BC248" s="691"/>
      <c r="BD248" s="691"/>
      <c r="BE248" s="691"/>
      <c r="BF248" s="691"/>
      <c r="BG248" s="691"/>
      <c r="BH248" s="691"/>
      <c r="BI248" s="691"/>
      <c r="BJ248" s="691"/>
      <c r="BK248" s="691"/>
      <c r="BL248" s="691"/>
      <c r="BM248" s="691"/>
      <c r="BN248" s="691"/>
      <c r="BO248" s="691"/>
      <c r="BP248" s="691"/>
      <c r="BQ248" s="691"/>
      <c r="BR248" s="691"/>
      <c r="BS248" s="691"/>
      <c r="BT248" s="691"/>
      <c r="BU248" s="691"/>
      <c r="BV248" s="691"/>
      <c r="BW248" s="691"/>
      <c r="BX248" s="691"/>
      <c r="BY248" s="691"/>
      <c r="BZ248" s="691"/>
      <c r="CA248" s="691"/>
      <c r="CB248" s="691"/>
      <c r="CC248" s="691"/>
      <c r="CD248" s="691"/>
      <c r="CE248" s="691"/>
      <c r="CF248" s="691"/>
      <c r="CG248" s="691"/>
      <c r="CH248" s="691"/>
      <c r="CI248" s="691"/>
    </row>
    <row r="249" spans="1:87" ht="15.75" customHeight="1">
      <c r="A249" s="691"/>
      <c r="B249" s="697"/>
      <c r="C249" s="697"/>
      <c r="D249" s="691"/>
      <c r="E249" s="691"/>
      <c r="F249" s="691"/>
      <c r="G249" s="691"/>
      <c r="H249" s="691"/>
      <c r="I249" s="691"/>
      <c r="J249" s="691"/>
      <c r="K249" s="691"/>
      <c r="L249" s="691"/>
      <c r="M249" s="691"/>
      <c r="N249" s="691"/>
      <c r="O249" s="691"/>
      <c r="P249" s="691"/>
      <c r="Q249" s="691"/>
      <c r="R249" s="691"/>
      <c r="S249" s="691"/>
      <c r="T249" s="691"/>
      <c r="U249" s="691"/>
      <c r="V249" s="691"/>
      <c r="W249" s="691"/>
      <c r="X249" s="691"/>
      <c r="Y249" s="691"/>
      <c r="Z249" s="691"/>
      <c r="AA249" s="691"/>
      <c r="AB249" s="691"/>
      <c r="AC249" s="691"/>
      <c r="AD249" s="691"/>
      <c r="AE249" s="691"/>
      <c r="AF249" s="691"/>
      <c r="AG249" s="691"/>
      <c r="AH249" s="691"/>
      <c r="AI249" s="691"/>
      <c r="AJ249" s="691"/>
      <c r="AK249" s="691"/>
      <c r="AL249" s="691"/>
      <c r="AM249" s="691"/>
      <c r="AN249" s="691"/>
      <c r="AO249" s="691"/>
      <c r="AP249" s="691"/>
      <c r="AQ249" s="691"/>
      <c r="AR249" s="691"/>
      <c r="AS249" s="691"/>
      <c r="AT249" s="691"/>
      <c r="AU249" s="691"/>
      <c r="AV249" s="691"/>
      <c r="AW249" s="691"/>
      <c r="AX249" s="691"/>
      <c r="AY249" s="691"/>
      <c r="AZ249" s="691"/>
      <c r="BA249" s="691"/>
      <c r="BB249" s="691"/>
      <c r="BC249" s="691"/>
      <c r="BD249" s="691"/>
      <c r="BE249" s="691"/>
      <c r="BF249" s="691"/>
      <c r="BG249" s="691"/>
      <c r="BH249" s="691"/>
      <c r="BI249" s="691"/>
      <c r="BJ249" s="691"/>
      <c r="BK249" s="691"/>
      <c r="BL249" s="691"/>
      <c r="BM249" s="691"/>
      <c r="BN249" s="691"/>
      <c r="BO249" s="691"/>
      <c r="BP249" s="691"/>
      <c r="BQ249" s="691"/>
      <c r="BR249" s="691"/>
      <c r="BS249" s="691"/>
      <c r="BT249" s="691"/>
      <c r="BU249" s="691"/>
      <c r="BV249" s="691"/>
      <c r="BW249" s="691"/>
      <c r="BX249" s="691"/>
      <c r="BY249" s="691"/>
      <c r="BZ249" s="691"/>
      <c r="CA249" s="691"/>
      <c r="CB249" s="691"/>
      <c r="CC249" s="691"/>
      <c r="CD249" s="691"/>
      <c r="CE249" s="691"/>
      <c r="CF249" s="691"/>
      <c r="CG249" s="691"/>
      <c r="CH249" s="691"/>
      <c r="CI249" s="691"/>
    </row>
    <row r="250" spans="1:87" ht="15.75" customHeight="1">
      <c r="A250" s="691"/>
      <c r="B250" s="697"/>
      <c r="C250" s="697"/>
      <c r="D250" s="691"/>
      <c r="E250" s="691"/>
      <c r="F250" s="691"/>
      <c r="G250" s="691"/>
      <c r="H250" s="691"/>
      <c r="I250" s="691"/>
      <c r="J250" s="691"/>
      <c r="K250" s="691"/>
      <c r="L250" s="691"/>
      <c r="M250" s="691"/>
      <c r="N250" s="691"/>
      <c r="O250" s="691"/>
      <c r="P250" s="691"/>
      <c r="Q250" s="691"/>
      <c r="R250" s="691"/>
      <c r="S250" s="691"/>
      <c r="T250" s="691"/>
      <c r="U250" s="691"/>
      <c r="V250" s="691"/>
      <c r="W250" s="691"/>
      <c r="X250" s="691"/>
      <c r="Y250" s="691"/>
      <c r="Z250" s="691"/>
      <c r="AA250" s="691"/>
      <c r="AB250" s="691"/>
      <c r="AC250" s="691"/>
      <c r="AD250" s="691"/>
      <c r="AE250" s="691"/>
      <c r="AF250" s="691"/>
      <c r="AG250" s="691"/>
      <c r="AH250" s="691"/>
      <c r="AI250" s="691"/>
      <c r="AJ250" s="691"/>
      <c r="AK250" s="691"/>
      <c r="AL250" s="691"/>
      <c r="AM250" s="691"/>
      <c r="AN250" s="691"/>
      <c r="AO250" s="691"/>
      <c r="AP250" s="691"/>
      <c r="AQ250" s="691"/>
      <c r="AR250" s="691"/>
      <c r="AS250" s="691"/>
      <c r="AT250" s="691"/>
      <c r="AU250" s="691"/>
      <c r="AV250" s="691"/>
      <c r="AW250" s="691"/>
      <c r="AX250" s="691"/>
      <c r="AY250" s="691"/>
      <c r="AZ250" s="691"/>
      <c r="BA250" s="691"/>
      <c r="BB250" s="691"/>
      <c r="BC250" s="691"/>
      <c r="BD250" s="691"/>
      <c r="BE250" s="691"/>
      <c r="BF250" s="691"/>
      <c r="BG250" s="691"/>
      <c r="BH250" s="691"/>
      <c r="BI250" s="691"/>
      <c r="BJ250" s="691"/>
      <c r="BK250" s="691"/>
      <c r="BL250" s="691"/>
      <c r="BM250" s="691"/>
      <c r="BN250" s="691"/>
      <c r="BO250" s="691"/>
      <c r="BP250" s="691"/>
      <c r="BQ250" s="691"/>
      <c r="BR250" s="691"/>
      <c r="BS250" s="691"/>
      <c r="BT250" s="691"/>
      <c r="BU250" s="691"/>
      <c r="BV250" s="691"/>
      <c r="BW250" s="691"/>
      <c r="BX250" s="691"/>
      <c r="BY250" s="691"/>
      <c r="BZ250" s="691"/>
      <c r="CA250" s="691"/>
      <c r="CB250" s="691"/>
      <c r="CC250" s="691"/>
      <c r="CD250" s="691"/>
      <c r="CE250" s="691"/>
      <c r="CF250" s="691"/>
      <c r="CG250" s="691"/>
      <c r="CH250" s="691"/>
      <c r="CI250" s="691"/>
    </row>
    <row r="251" spans="1:87" ht="15.75" customHeight="1">
      <c r="A251" s="691"/>
      <c r="B251" s="697"/>
      <c r="C251" s="697"/>
      <c r="D251" s="691"/>
      <c r="E251" s="691"/>
      <c r="F251" s="691"/>
      <c r="G251" s="691"/>
      <c r="H251" s="691"/>
      <c r="I251" s="691"/>
      <c r="J251" s="691"/>
      <c r="K251" s="691"/>
      <c r="L251" s="691"/>
      <c r="M251" s="691"/>
      <c r="N251" s="691"/>
      <c r="O251" s="691"/>
      <c r="P251" s="691"/>
      <c r="Q251" s="691"/>
      <c r="R251" s="691"/>
      <c r="S251" s="691"/>
      <c r="T251" s="691"/>
      <c r="U251" s="691"/>
      <c r="V251" s="691"/>
      <c r="W251" s="691"/>
      <c r="X251" s="691"/>
      <c r="Y251" s="691"/>
      <c r="Z251" s="691"/>
      <c r="AA251" s="691"/>
      <c r="AB251" s="691"/>
      <c r="AC251" s="691"/>
      <c r="AD251" s="691"/>
      <c r="AE251" s="691"/>
      <c r="AF251" s="691"/>
      <c r="AG251" s="691"/>
      <c r="AH251" s="691"/>
      <c r="AI251" s="691"/>
      <c r="AJ251" s="691"/>
      <c r="AK251" s="691"/>
      <c r="AL251" s="691"/>
      <c r="AM251" s="691"/>
      <c r="AN251" s="691"/>
      <c r="AO251" s="691"/>
      <c r="AP251" s="691"/>
      <c r="AQ251" s="691"/>
      <c r="AR251" s="691"/>
      <c r="AS251" s="691"/>
      <c r="AT251" s="691"/>
      <c r="AU251" s="691"/>
      <c r="AV251" s="691"/>
      <c r="AW251" s="691"/>
      <c r="AX251" s="691"/>
      <c r="AY251" s="691"/>
      <c r="AZ251" s="691"/>
      <c r="BA251" s="691"/>
      <c r="BB251" s="691"/>
      <c r="BC251" s="691"/>
      <c r="BD251" s="691"/>
      <c r="BE251" s="691"/>
      <c r="BF251" s="691"/>
      <c r="BG251" s="691"/>
      <c r="BH251" s="691"/>
      <c r="BI251" s="691"/>
      <c r="BJ251" s="691"/>
      <c r="BK251" s="691"/>
      <c r="BL251" s="691"/>
      <c r="BM251" s="691"/>
      <c r="BN251" s="691"/>
      <c r="BO251" s="691"/>
      <c r="BP251" s="691"/>
      <c r="BQ251" s="691"/>
      <c r="BR251" s="691"/>
      <c r="BS251" s="691"/>
      <c r="BT251" s="691"/>
      <c r="BU251" s="691"/>
      <c r="BV251" s="691"/>
      <c r="BW251" s="691"/>
      <c r="BX251" s="691"/>
      <c r="BY251" s="691"/>
      <c r="BZ251" s="691"/>
      <c r="CA251" s="691"/>
      <c r="CB251" s="691"/>
      <c r="CC251" s="691"/>
      <c r="CD251" s="691"/>
      <c r="CE251" s="691"/>
      <c r="CF251" s="691"/>
      <c r="CG251" s="691"/>
      <c r="CH251" s="691"/>
      <c r="CI251" s="691"/>
    </row>
    <row r="252" spans="1:87" ht="15.75" customHeight="1">
      <c r="A252" s="691"/>
      <c r="B252" s="697"/>
      <c r="C252" s="697"/>
      <c r="D252" s="691"/>
      <c r="E252" s="691"/>
      <c r="F252" s="691"/>
      <c r="G252" s="691"/>
      <c r="H252" s="691"/>
      <c r="I252" s="691"/>
      <c r="J252" s="691"/>
      <c r="K252" s="691"/>
      <c r="L252" s="691"/>
      <c r="M252" s="691"/>
      <c r="N252" s="691"/>
      <c r="O252" s="691"/>
      <c r="P252" s="691"/>
      <c r="Q252" s="691"/>
      <c r="R252" s="691"/>
      <c r="S252" s="691"/>
      <c r="T252" s="691"/>
      <c r="U252" s="691"/>
      <c r="V252" s="691"/>
      <c r="W252" s="691"/>
      <c r="X252" s="691"/>
      <c r="Y252" s="691"/>
      <c r="Z252" s="691"/>
      <c r="AA252" s="691"/>
      <c r="AB252" s="691"/>
      <c r="AC252" s="691"/>
      <c r="AD252" s="691"/>
      <c r="AE252" s="691"/>
      <c r="AF252" s="691"/>
      <c r="AG252" s="691"/>
      <c r="AH252" s="691"/>
      <c r="AI252" s="691"/>
      <c r="AJ252" s="691"/>
      <c r="AK252" s="691"/>
      <c r="AL252" s="691"/>
      <c r="AM252" s="691"/>
      <c r="AN252" s="691"/>
      <c r="AO252" s="691"/>
      <c r="AP252" s="691"/>
      <c r="AQ252" s="691"/>
      <c r="AR252" s="691"/>
      <c r="AS252" s="691"/>
      <c r="AT252" s="691"/>
      <c r="AU252" s="691"/>
      <c r="AV252" s="691"/>
      <c r="AW252" s="691"/>
      <c r="AX252" s="691"/>
      <c r="AY252" s="691"/>
      <c r="AZ252" s="691"/>
      <c r="BA252" s="691"/>
      <c r="BB252" s="691"/>
      <c r="BC252" s="691"/>
      <c r="BD252" s="691"/>
      <c r="BE252" s="691"/>
      <c r="BF252" s="691"/>
      <c r="BG252" s="691"/>
      <c r="BH252" s="691"/>
      <c r="BI252" s="691"/>
      <c r="BJ252" s="691"/>
      <c r="BK252" s="691"/>
      <c r="BL252" s="691"/>
      <c r="BM252" s="691"/>
      <c r="BN252" s="691"/>
      <c r="BO252" s="691"/>
      <c r="BP252" s="691"/>
      <c r="BQ252" s="691"/>
      <c r="BR252" s="691"/>
      <c r="BS252" s="691"/>
      <c r="BT252" s="691"/>
      <c r="BU252" s="691"/>
      <c r="BV252" s="691"/>
      <c r="BW252" s="691"/>
      <c r="BX252" s="691"/>
      <c r="BY252" s="691"/>
      <c r="BZ252" s="691"/>
      <c r="CA252" s="691"/>
      <c r="CB252" s="691"/>
      <c r="CC252" s="691"/>
      <c r="CD252" s="691"/>
      <c r="CE252" s="691"/>
      <c r="CF252" s="691"/>
      <c r="CG252" s="691"/>
      <c r="CH252" s="691"/>
      <c r="CI252" s="691"/>
    </row>
    <row r="253" spans="1:87" ht="15.75" customHeight="1">
      <c r="A253" s="691"/>
      <c r="B253" s="697"/>
      <c r="C253" s="697"/>
      <c r="D253" s="691"/>
      <c r="E253" s="691"/>
      <c r="F253" s="691"/>
      <c r="G253" s="691"/>
      <c r="H253" s="691"/>
      <c r="I253" s="691"/>
      <c r="J253" s="691"/>
      <c r="K253" s="691"/>
      <c r="L253" s="691"/>
      <c r="M253" s="691"/>
      <c r="N253" s="691"/>
      <c r="O253" s="691"/>
      <c r="P253" s="691"/>
      <c r="Q253" s="691"/>
      <c r="R253" s="691"/>
      <c r="S253" s="691"/>
      <c r="T253" s="691"/>
      <c r="U253" s="691"/>
      <c r="V253" s="691"/>
      <c r="W253" s="691"/>
      <c r="X253" s="691"/>
      <c r="Y253" s="691"/>
      <c r="Z253" s="691"/>
      <c r="AA253" s="691"/>
      <c r="AB253" s="691"/>
      <c r="AC253" s="691"/>
      <c r="AD253" s="691"/>
      <c r="AE253" s="691"/>
      <c r="AF253" s="691"/>
      <c r="AG253" s="691"/>
      <c r="AH253" s="691"/>
      <c r="AI253" s="691"/>
      <c r="AJ253" s="691"/>
      <c r="AK253" s="691"/>
      <c r="AL253" s="691"/>
      <c r="AM253" s="691"/>
      <c r="AN253" s="691"/>
      <c r="AO253" s="691"/>
      <c r="AP253" s="691"/>
      <c r="AQ253" s="691"/>
      <c r="AR253" s="691"/>
      <c r="AS253" s="691"/>
      <c r="AT253" s="691"/>
      <c r="AU253" s="691"/>
      <c r="AV253" s="691"/>
      <c r="AW253" s="691"/>
      <c r="AX253" s="691"/>
      <c r="AY253" s="691"/>
      <c r="AZ253" s="691"/>
      <c r="BA253" s="691"/>
      <c r="BB253" s="691"/>
      <c r="BC253" s="691"/>
      <c r="BD253" s="691"/>
      <c r="BE253" s="691"/>
      <c r="BF253" s="691"/>
      <c r="BG253" s="691"/>
      <c r="BH253" s="691"/>
      <c r="BI253" s="691"/>
      <c r="BJ253" s="691"/>
      <c r="BK253" s="691"/>
      <c r="BL253" s="691"/>
      <c r="BM253" s="691"/>
      <c r="BN253" s="691"/>
      <c r="BO253" s="691"/>
      <c r="BP253" s="691"/>
      <c r="BQ253" s="691"/>
      <c r="BR253" s="691"/>
      <c r="BS253" s="691"/>
      <c r="BT253" s="691"/>
      <c r="BU253" s="691"/>
      <c r="BV253" s="691"/>
      <c r="BW253" s="691"/>
      <c r="BX253" s="691"/>
      <c r="BY253" s="691"/>
      <c r="BZ253" s="691"/>
      <c r="CA253" s="691"/>
      <c r="CB253" s="691"/>
      <c r="CC253" s="691"/>
      <c r="CD253" s="691"/>
      <c r="CE253" s="691"/>
      <c r="CF253" s="691"/>
      <c r="CG253" s="691"/>
      <c r="CH253" s="691"/>
      <c r="CI253" s="691"/>
    </row>
    <row r="254" spans="1:87" ht="15.75" customHeight="1">
      <c r="A254" s="691"/>
      <c r="B254" s="697"/>
      <c r="C254" s="697"/>
      <c r="D254" s="691"/>
      <c r="E254" s="691"/>
      <c r="F254" s="691"/>
      <c r="G254" s="691"/>
      <c r="H254" s="691"/>
      <c r="I254" s="691"/>
      <c r="J254" s="691"/>
      <c r="K254" s="691"/>
      <c r="L254" s="691"/>
      <c r="M254" s="691"/>
      <c r="N254" s="691"/>
      <c r="O254" s="691"/>
      <c r="P254" s="691"/>
      <c r="Q254" s="691"/>
      <c r="R254" s="691"/>
      <c r="S254" s="691"/>
      <c r="T254" s="691"/>
      <c r="U254" s="691"/>
      <c r="V254" s="691"/>
      <c r="W254" s="691"/>
      <c r="X254" s="691"/>
      <c r="Y254" s="691"/>
      <c r="Z254" s="691"/>
      <c r="AA254" s="691"/>
      <c r="AB254" s="691"/>
      <c r="AC254" s="691"/>
      <c r="AD254" s="691"/>
      <c r="AE254" s="691"/>
      <c r="AF254" s="691"/>
      <c r="AG254" s="691"/>
      <c r="AH254" s="691"/>
      <c r="AI254" s="691"/>
      <c r="AJ254" s="691"/>
      <c r="AK254" s="691"/>
      <c r="AL254" s="691"/>
      <c r="AM254" s="691"/>
      <c r="AN254" s="691"/>
      <c r="AO254" s="691"/>
      <c r="AP254" s="691"/>
      <c r="AQ254" s="691"/>
      <c r="AR254" s="691"/>
      <c r="AS254" s="691"/>
      <c r="AT254" s="691"/>
      <c r="AU254" s="691"/>
      <c r="AV254" s="691"/>
      <c r="AW254" s="691"/>
      <c r="AX254" s="691"/>
      <c r="AY254" s="691"/>
      <c r="AZ254" s="691"/>
      <c r="BA254" s="691"/>
      <c r="BB254" s="691"/>
      <c r="BC254" s="691"/>
      <c r="BD254" s="691"/>
      <c r="BE254" s="691"/>
      <c r="BF254" s="691"/>
      <c r="BG254" s="691"/>
      <c r="BH254" s="691"/>
      <c r="BI254" s="691"/>
      <c r="BJ254" s="691"/>
      <c r="BK254" s="691"/>
      <c r="BL254" s="691"/>
      <c r="BM254" s="691"/>
      <c r="BN254" s="691"/>
      <c r="BO254" s="691"/>
      <c r="BP254" s="691"/>
      <c r="BQ254" s="691"/>
      <c r="BR254" s="691"/>
      <c r="BS254" s="691"/>
      <c r="BT254" s="691"/>
      <c r="BU254" s="691"/>
      <c r="BV254" s="691"/>
      <c r="BW254" s="691"/>
      <c r="BX254" s="691"/>
      <c r="BY254" s="691"/>
      <c r="BZ254" s="691"/>
      <c r="CA254" s="691"/>
      <c r="CB254" s="691"/>
      <c r="CC254" s="691"/>
      <c r="CD254" s="691"/>
      <c r="CE254" s="691"/>
      <c r="CF254" s="691"/>
      <c r="CG254" s="691"/>
      <c r="CH254" s="691"/>
      <c r="CI254" s="691"/>
    </row>
    <row r="255" spans="1:87" ht="15.75" customHeight="1">
      <c r="A255" s="691"/>
      <c r="B255" s="697"/>
      <c r="C255" s="697"/>
      <c r="D255" s="691"/>
      <c r="E255" s="691"/>
      <c r="F255" s="691"/>
      <c r="G255" s="691"/>
      <c r="H255" s="691"/>
      <c r="I255" s="691"/>
      <c r="J255" s="691"/>
      <c r="K255" s="691"/>
      <c r="L255" s="691"/>
      <c r="M255" s="691"/>
      <c r="N255" s="691"/>
      <c r="O255" s="691"/>
      <c r="P255" s="691"/>
      <c r="Q255" s="691"/>
      <c r="R255" s="691"/>
      <c r="S255" s="691"/>
      <c r="T255" s="691"/>
      <c r="U255" s="691"/>
      <c r="V255" s="691"/>
      <c r="W255" s="691"/>
      <c r="X255" s="691"/>
      <c r="Y255" s="691"/>
      <c r="Z255" s="691"/>
      <c r="AA255" s="691"/>
      <c r="AB255" s="691"/>
      <c r="AC255" s="691"/>
      <c r="AD255" s="691"/>
      <c r="AE255" s="691"/>
      <c r="AF255" s="691"/>
      <c r="AG255" s="691"/>
      <c r="AH255" s="691"/>
      <c r="AI255" s="691"/>
      <c r="AJ255" s="691"/>
      <c r="AK255" s="691"/>
      <c r="AL255" s="691"/>
      <c r="AM255" s="691"/>
      <c r="AN255" s="691"/>
      <c r="AO255" s="691"/>
      <c r="AP255" s="691"/>
      <c r="AQ255" s="691"/>
      <c r="AR255" s="691"/>
      <c r="AS255" s="691"/>
      <c r="AT255" s="691"/>
      <c r="AU255" s="691"/>
      <c r="AV255" s="691"/>
      <c r="AW255" s="691"/>
      <c r="AX255" s="691"/>
      <c r="AY255" s="691"/>
      <c r="AZ255" s="691"/>
      <c r="BA255" s="691"/>
      <c r="BB255" s="691"/>
      <c r="BC255" s="691"/>
      <c r="BD255" s="691"/>
      <c r="BE255" s="691"/>
      <c r="BF255" s="691"/>
      <c r="BG255" s="691"/>
      <c r="BH255" s="691"/>
      <c r="BI255" s="691"/>
      <c r="BJ255" s="691"/>
      <c r="BK255" s="691"/>
      <c r="BL255" s="691"/>
      <c r="BM255" s="691"/>
      <c r="BN255" s="691"/>
      <c r="BO255" s="691"/>
      <c r="BP255" s="691"/>
      <c r="BQ255" s="691"/>
      <c r="BR255" s="691"/>
      <c r="BS255" s="691"/>
      <c r="BT255" s="691"/>
      <c r="BU255" s="691"/>
      <c r="BV255" s="691"/>
      <c r="BW255" s="691"/>
      <c r="BX255" s="691"/>
      <c r="BY255" s="691"/>
      <c r="BZ255" s="691"/>
      <c r="CA255" s="691"/>
      <c r="CB255" s="691"/>
      <c r="CC255" s="691"/>
      <c r="CD255" s="691"/>
      <c r="CE255" s="691"/>
      <c r="CF255" s="691"/>
      <c r="CG255" s="691"/>
      <c r="CH255" s="691"/>
      <c r="CI255" s="691"/>
    </row>
    <row r="256" spans="1:87" ht="15.75" customHeight="1">
      <c r="A256" s="691"/>
      <c r="B256" s="697"/>
      <c r="C256" s="697"/>
      <c r="D256" s="691"/>
      <c r="E256" s="691"/>
      <c r="F256" s="691"/>
      <c r="G256" s="691"/>
      <c r="H256" s="691"/>
      <c r="I256" s="691"/>
      <c r="J256" s="691"/>
      <c r="K256" s="691"/>
      <c r="L256" s="691"/>
      <c r="M256" s="691"/>
      <c r="N256" s="691"/>
      <c r="O256" s="691"/>
      <c r="P256" s="691"/>
      <c r="Q256" s="691"/>
      <c r="R256" s="691"/>
      <c r="S256" s="691"/>
      <c r="T256" s="691"/>
      <c r="U256" s="691"/>
      <c r="V256" s="691"/>
      <c r="W256" s="691"/>
      <c r="X256" s="691"/>
      <c r="Y256" s="691"/>
      <c r="Z256" s="691"/>
      <c r="AA256" s="691"/>
      <c r="AB256" s="691"/>
      <c r="AC256" s="691"/>
      <c r="AD256" s="691"/>
      <c r="AE256" s="691"/>
      <c r="AF256" s="691"/>
      <c r="AG256" s="691"/>
      <c r="AH256" s="691"/>
      <c r="AI256" s="691"/>
      <c r="AJ256" s="691"/>
      <c r="AK256" s="691"/>
      <c r="AL256" s="691"/>
      <c r="AM256" s="691"/>
      <c r="AN256" s="691"/>
      <c r="AO256" s="691"/>
      <c r="AP256" s="691"/>
      <c r="AQ256" s="691"/>
      <c r="AR256" s="691"/>
      <c r="AS256" s="691"/>
      <c r="AT256" s="691"/>
      <c r="AU256" s="691"/>
      <c r="AV256" s="691"/>
      <c r="AW256" s="691"/>
      <c r="AX256" s="691"/>
      <c r="AY256" s="691"/>
      <c r="AZ256" s="691"/>
      <c r="BA256" s="691"/>
      <c r="BB256" s="691"/>
      <c r="BC256" s="691"/>
      <c r="BD256" s="691"/>
      <c r="BE256" s="691"/>
      <c r="BF256" s="691"/>
      <c r="BG256" s="691"/>
      <c r="BH256" s="691"/>
      <c r="BI256" s="691"/>
      <c r="BJ256" s="691"/>
      <c r="BK256" s="691"/>
      <c r="BL256" s="691"/>
      <c r="BM256" s="691"/>
      <c r="BN256" s="691"/>
      <c r="BO256" s="691"/>
      <c r="BP256" s="691"/>
      <c r="BQ256" s="691"/>
      <c r="BR256" s="691"/>
      <c r="BS256" s="691"/>
      <c r="BT256" s="691"/>
      <c r="BU256" s="691"/>
      <c r="BV256" s="691"/>
      <c r="BW256" s="691"/>
      <c r="BX256" s="691"/>
      <c r="BY256" s="691"/>
      <c r="BZ256" s="691"/>
      <c r="CA256" s="691"/>
      <c r="CB256" s="691"/>
      <c r="CC256" s="691"/>
      <c r="CD256" s="691"/>
      <c r="CE256" s="691"/>
      <c r="CF256" s="691"/>
      <c r="CG256" s="691"/>
      <c r="CH256" s="691"/>
      <c r="CI256" s="691"/>
    </row>
    <row r="257" spans="1:87" ht="15.75" customHeight="1">
      <c r="A257" s="691"/>
      <c r="B257" s="697"/>
      <c r="C257" s="697"/>
      <c r="D257" s="691"/>
      <c r="E257" s="691"/>
      <c r="F257" s="691"/>
      <c r="G257" s="691"/>
      <c r="H257" s="691"/>
      <c r="I257" s="691"/>
      <c r="J257" s="691"/>
      <c r="K257" s="691"/>
      <c r="L257" s="691"/>
      <c r="M257" s="691"/>
      <c r="N257" s="691"/>
      <c r="O257" s="691"/>
      <c r="P257" s="691"/>
      <c r="Q257" s="691"/>
      <c r="R257" s="691"/>
      <c r="S257" s="691"/>
      <c r="T257" s="691"/>
      <c r="U257" s="691"/>
      <c r="V257" s="691"/>
      <c r="W257" s="691"/>
      <c r="X257" s="691"/>
      <c r="Y257" s="691"/>
      <c r="Z257" s="691"/>
      <c r="AA257" s="691"/>
      <c r="AB257" s="691"/>
      <c r="AC257" s="691"/>
      <c r="AD257" s="691"/>
      <c r="AE257" s="691"/>
      <c r="AF257" s="691"/>
      <c r="AG257" s="691"/>
      <c r="AH257" s="691"/>
      <c r="AI257" s="691"/>
      <c r="AJ257" s="691"/>
      <c r="AK257" s="691"/>
      <c r="AL257" s="691"/>
      <c r="AM257" s="691"/>
      <c r="AN257" s="691"/>
      <c r="AO257" s="691"/>
      <c r="AP257" s="691"/>
      <c r="AQ257" s="691"/>
      <c r="AR257" s="691"/>
      <c r="AS257" s="691"/>
      <c r="AT257" s="691"/>
      <c r="AU257" s="691"/>
      <c r="AV257" s="691"/>
      <c r="AW257" s="691"/>
      <c r="AX257" s="691"/>
      <c r="AY257" s="691"/>
      <c r="AZ257" s="691"/>
      <c r="BA257" s="691"/>
      <c r="BB257" s="691"/>
      <c r="BC257" s="691"/>
      <c r="BD257" s="691"/>
      <c r="BE257" s="691"/>
      <c r="BF257" s="691"/>
      <c r="BG257" s="691"/>
      <c r="BH257" s="691"/>
      <c r="BI257" s="691"/>
      <c r="BJ257" s="691"/>
      <c r="BK257" s="691"/>
      <c r="BL257" s="691"/>
      <c r="BM257" s="691"/>
      <c r="BN257" s="691"/>
      <c r="BO257" s="691"/>
      <c r="BP257" s="691"/>
      <c r="BQ257" s="691"/>
      <c r="BR257" s="691"/>
      <c r="BS257" s="691"/>
      <c r="BT257" s="691"/>
      <c r="BU257" s="691"/>
      <c r="BV257" s="691"/>
      <c r="BW257" s="691"/>
      <c r="BX257" s="691"/>
      <c r="BY257" s="691"/>
      <c r="BZ257" s="691"/>
      <c r="CA257" s="691"/>
      <c r="CB257" s="691"/>
      <c r="CC257" s="691"/>
      <c r="CD257" s="691"/>
      <c r="CE257" s="691"/>
      <c r="CF257" s="691"/>
      <c r="CG257" s="691"/>
      <c r="CH257" s="691"/>
      <c r="CI257" s="691"/>
    </row>
    <row r="258" spans="1:87" ht="15.75" customHeight="1">
      <c r="A258" s="691"/>
      <c r="B258" s="697"/>
      <c r="C258" s="697"/>
      <c r="D258" s="691"/>
      <c r="E258" s="691"/>
      <c r="F258" s="691"/>
      <c r="G258" s="691"/>
      <c r="H258" s="691"/>
      <c r="I258" s="691"/>
      <c r="J258" s="691"/>
      <c r="K258" s="691"/>
      <c r="L258" s="691"/>
      <c r="M258" s="691"/>
      <c r="N258" s="691"/>
      <c r="O258" s="691"/>
      <c r="P258" s="691"/>
      <c r="Q258" s="691"/>
      <c r="R258" s="691"/>
      <c r="S258" s="691"/>
      <c r="T258" s="691"/>
      <c r="U258" s="691"/>
      <c r="V258" s="691"/>
      <c r="W258" s="691"/>
      <c r="X258" s="691"/>
      <c r="Y258" s="691"/>
      <c r="Z258" s="691"/>
      <c r="AA258" s="691"/>
      <c r="AB258" s="691"/>
      <c r="AC258" s="691"/>
      <c r="AD258" s="691"/>
      <c r="AE258" s="691"/>
      <c r="AF258" s="691"/>
      <c r="AG258" s="691"/>
      <c r="AH258" s="691"/>
      <c r="AI258" s="691"/>
      <c r="AJ258" s="691"/>
      <c r="AK258" s="691"/>
      <c r="AL258" s="691"/>
      <c r="AM258" s="691"/>
      <c r="AN258" s="691"/>
      <c r="AO258" s="691"/>
      <c r="AP258" s="691"/>
      <c r="AQ258" s="691"/>
      <c r="AR258" s="691"/>
      <c r="AS258" s="691"/>
      <c r="AT258" s="691"/>
      <c r="AU258" s="691"/>
      <c r="AV258" s="691"/>
      <c r="AW258" s="691"/>
      <c r="AX258" s="691"/>
      <c r="AY258" s="691"/>
      <c r="AZ258" s="691"/>
      <c r="BA258" s="691"/>
      <c r="BB258" s="691"/>
      <c r="BC258" s="691"/>
      <c r="BD258" s="691"/>
      <c r="BE258" s="691"/>
      <c r="BF258" s="691"/>
      <c r="BG258" s="691"/>
      <c r="BH258" s="691"/>
      <c r="BI258" s="691"/>
      <c r="BJ258" s="691"/>
      <c r="BK258" s="691"/>
      <c r="BL258" s="691"/>
      <c r="BM258" s="691"/>
      <c r="BN258" s="691"/>
      <c r="BO258" s="691"/>
      <c r="BP258" s="691"/>
      <c r="BQ258" s="691"/>
      <c r="BR258" s="691"/>
      <c r="BS258" s="691"/>
      <c r="BT258" s="691"/>
      <c r="BU258" s="691"/>
      <c r="BV258" s="691"/>
      <c r="BW258" s="691"/>
      <c r="BX258" s="691"/>
      <c r="BY258" s="691"/>
      <c r="BZ258" s="691"/>
      <c r="CA258" s="691"/>
      <c r="CB258" s="691"/>
      <c r="CC258" s="691"/>
      <c r="CD258" s="691"/>
      <c r="CE258" s="691"/>
      <c r="CF258" s="691"/>
      <c r="CG258" s="691"/>
      <c r="CH258" s="691"/>
      <c r="CI258" s="691"/>
    </row>
    <row r="259" spans="1:87" ht="15.75" customHeight="1">
      <c r="A259" s="691"/>
      <c r="B259" s="697"/>
      <c r="C259" s="697"/>
      <c r="D259" s="691"/>
      <c r="E259" s="691"/>
      <c r="F259" s="691"/>
      <c r="G259" s="691"/>
      <c r="H259" s="691"/>
      <c r="I259" s="691"/>
      <c r="J259" s="691"/>
      <c r="K259" s="691"/>
      <c r="L259" s="691"/>
      <c r="M259" s="691"/>
      <c r="N259" s="691"/>
      <c r="O259" s="691"/>
      <c r="P259" s="691"/>
      <c r="Q259" s="691"/>
      <c r="R259" s="691"/>
      <c r="S259" s="691"/>
      <c r="T259" s="691"/>
      <c r="U259" s="691"/>
      <c r="V259" s="691"/>
      <c r="W259" s="691"/>
      <c r="X259" s="691"/>
      <c r="Y259" s="691"/>
      <c r="Z259" s="691"/>
      <c r="AA259" s="691"/>
      <c r="AB259" s="691"/>
      <c r="AC259" s="691"/>
      <c r="AD259" s="691"/>
      <c r="AE259" s="691"/>
      <c r="AF259" s="691"/>
      <c r="AG259" s="691"/>
      <c r="AH259" s="691"/>
      <c r="AI259" s="691"/>
      <c r="AJ259" s="691"/>
      <c r="AK259" s="691"/>
      <c r="AL259" s="691"/>
      <c r="AM259" s="691"/>
      <c r="AN259" s="691"/>
      <c r="AO259" s="691"/>
      <c r="AP259" s="691"/>
      <c r="AQ259" s="691"/>
      <c r="AR259" s="691"/>
      <c r="AS259" s="691"/>
      <c r="AT259" s="691"/>
      <c r="AU259" s="691"/>
      <c r="AV259" s="691"/>
      <c r="AW259" s="691"/>
      <c r="AX259" s="691"/>
      <c r="AY259" s="691"/>
      <c r="AZ259" s="691"/>
      <c r="BA259" s="691"/>
      <c r="BB259" s="691"/>
      <c r="BC259" s="691"/>
      <c r="BD259" s="691"/>
      <c r="BE259" s="691"/>
      <c r="BF259" s="691"/>
      <c r="BG259" s="691"/>
      <c r="BH259" s="691"/>
      <c r="BI259" s="691"/>
      <c r="BJ259" s="691"/>
      <c r="BK259" s="691"/>
      <c r="BL259" s="691"/>
      <c r="BM259" s="691"/>
      <c r="BN259" s="691"/>
      <c r="BO259" s="691"/>
      <c r="BP259" s="691"/>
      <c r="BQ259" s="691"/>
      <c r="BR259" s="691"/>
      <c r="BS259" s="691"/>
      <c r="BT259" s="691"/>
      <c r="BU259" s="691"/>
      <c r="BV259" s="691"/>
      <c r="BW259" s="691"/>
      <c r="BX259" s="691"/>
      <c r="BY259" s="691"/>
      <c r="BZ259" s="691"/>
      <c r="CA259" s="691"/>
      <c r="CB259" s="691"/>
      <c r="CC259" s="691"/>
      <c r="CD259" s="691"/>
      <c r="CE259" s="691"/>
      <c r="CF259" s="691"/>
      <c r="CG259" s="691"/>
      <c r="CH259" s="691"/>
      <c r="CI259" s="691"/>
    </row>
    <row r="260" spans="1:87" ht="15.75" customHeight="1">
      <c r="A260" s="691"/>
      <c r="B260" s="697"/>
      <c r="C260" s="697"/>
      <c r="D260" s="691"/>
      <c r="E260" s="691"/>
      <c r="F260" s="691"/>
      <c r="G260" s="691"/>
      <c r="H260" s="691"/>
      <c r="I260" s="691"/>
      <c r="J260" s="691"/>
      <c r="K260" s="691"/>
      <c r="L260" s="691"/>
      <c r="M260" s="691"/>
      <c r="N260" s="691"/>
      <c r="O260" s="691"/>
      <c r="P260" s="691"/>
      <c r="Q260" s="691"/>
      <c r="R260" s="691"/>
      <c r="S260" s="691"/>
      <c r="T260" s="691"/>
      <c r="U260" s="691"/>
      <c r="V260" s="691"/>
      <c r="W260" s="691"/>
      <c r="X260" s="691"/>
      <c r="Y260" s="691"/>
      <c r="Z260" s="691"/>
      <c r="AA260" s="691"/>
      <c r="AB260" s="691"/>
      <c r="AC260" s="691"/>
      <c r="AD260" s="691"/>
      <c r="AE260" s="691"/>
      <c r="AF260" s="691"/>
      <c r="AG260" s="691"/>
      <c r="AH260" s="691"/>
      <c r="AI260" s="691"/>
      <c r="AJ260" s="691"/>
      <c r="AK260" s="691"/>
      <c r="AL260" s="691"/>
      <c r="AM260" s="691"/>
      <c r="AN260" s="691"/>
      <c r="AO260" s="691"/>
      <c r="AP260" s="691"/>
      <c r="AQ260" s="691"/>
      <c r="AR260" s="691"/>
      <c r="AS260" s="691"/>
      <c r="AT260" s="691"/>
      <c r="AU260" s="691"/>
      <c r="AV260" s="691"/>
      <c r="AW260" s="691"/>
      <c r="AX260" s="691"/>
      <c r="AY260" s="691"/>
      <c r="AZ260" s="691"/>
      <c r="BA260" s="691"/>
      <c r="BB260" s="691"/>
      <c r="BC260" s="691"/>
      <c r="BD260" s="691"/>
      <c r="BE260" s="691"/>
      <c r="BF260" s="691"/>
      <c r="BG260" s="691"/>
      <c r="BH260" s="691"/>
      <c r="BI260" s="691"/>
      <c r="BJ260" s="691"/>
      <c r="BK260" s="691"/>
      <c r="BL260" s="691"/>
      <c r="BM260" s="691"/>
      <c r="BN260" s="691"/>
      <c r="BO260" s="691"/>
      <c r="BP260" s="691"/>
      <c r="BQ260" s="691"/>
      <c r="BR260" s="691"/>
      <c r="BS260" s="691"/>
      <c r="BT260" s="691"/>
      <c r="BU260" s="691"/>
      <c r="BV260" s="691"/>
      <c r="BW260" s="691"/>
      <c r="BX260" s="691"/>
      <c r="BY260" s="691"/>
      <c r="BZ260" s="691"/>
      <c r="CA260" s="691"/>
      <c r="CB260" s="691"/>
      <c r="CC260" s="691"/>
      <c r="CD260" s="691"/>
      <c r="CE260" s="691"/>
      <c r="CF260" s="691"/>
      <c r="CG260" s="691"/>
      <c r="CH260" s="691"/>
      <c r="CI260" s="691"/>
    </row>
    <row r="261" spans="1:87" ht="15.75" customHeight="1">
      <c r="A261" s="691"/>
      <c r="B261" s="697"/>
      <c r="C261" s="697"/>
      <c r="D261" s="691"/>
      <c r="E261" s="691"/>
      <c r="F261" s="691"/>
      <c r="G261" s="691"/>
      <c r="H261" s="691"/>
      <c r="I261" s="691"/>
      <c r="J261" s="691"/>
      <c r="K261" s="691"/>
      <c r="L261" s="691"/>
      <c r="M261" s="691"/>
      <c r="N261" s="691"/>
      <c r="O261" s="691"/>
      <c r="P261" s="691"/>
      <c r="Q261" s="691"/>
      <c r="R261" s="691"/>
      <c r="S261" s="691"/>
      <c r="T261" s="691"/>
      <c r="U261" s="691"/>
      <c r="V261" s="691"/>
      <c r="W261" s="691"/>
      <c r="X261" s="691"/>
      <c r="Y261" s="691"/>
      <c r="Z261" s="691"/>
      <c r="AA261" s="691"/>
      <c r="AB261" s="691"/>
      <c r="AC261" s="691"/>
      <c r="AD261" s="691"/>
      <c r="AE261" s="691"/>
      <c r="AF261" s="691"/>
      <c r="AG261" s="691"/>
      <c r="AH261" s="691"/>
      <c r="AI261" s="691"/>
      <c r="AJ261" s="691"/>
      <c r="AK261" s="691"/>
      <c r="AL261" s="691"/>
      <c r="AM261" s="691"/>
      <c r="AN261" s="691"/>
      <c r="AO261" s="691"/>
      <c r="AP261" s="691"/>
      <c r="AQ261" s="691"/>
      <c r="AR261" s="691"/>
      <c r="AS261" s="691"/>
      <c r="AT261" s="691"/>
      <c r="AU261" s="691"/>
      <c r="AV261" s="691"/>
      <c r="AW261" s="691"/>
      <c r="AX261" s="691"/>
      <c r="AY261" s="691"/>
      <c r="AZ261" s="691"/>
      <c r="BA261" s="691"/>
      <c r="BB261" s="691"/>
      <c r="BC261" s="691"/>
      <c r="BD261" s="691"/>
      <c r="BE261" s="691"/>
      <c r="BF261" s="691"/>
      <c r="BG261" s="691"/>
      <c r="BH261" s="691"/>
      <c r="BI261" s="691"/>
      <c r="BJ261" s="691"/>
      <c r="BK261" s="691"/>
      <c r="BL261" s="691"/>
      <c r="BM261" s="691"/>
      <c r="BN261" s="691"/>
      <c r="BO261" s="691"/>
      <c r="BP261" s="691"/>
      <c r="BQ261" s="691"/>
      <c r="BR261" s="691"/>
      <c r="BS261" s="691"/>
      <c r="BT261" s="691"/>
      <c r="BU261" s="691"/>
      <c r="BV261" s="691"/>
      <c r="BW261" s="691"/>
      <c r="BX261" s="691"/>
      <c r="BY261" s="691"/>
      <c r="BZ261" s="691"/>
      <c r="CA261" s="691"/>
      <c r="CB261" s="691"/>
      <c r="CC261" s="691"/>
      <c r="CD261" s="691"/>
      <c r="CE261" s="691"/>
      <c r="CF261" s="691"/>
      <c r="CG261" s="691"/>
      <c r="CH261" s="691"/>
      <c r="CI261" s="691"/>
    </row>
    <row r="262" spans="1:87" ht="15.75" customHeight="1">
      <c r="A262" s="691"/>
      <c r="B262" s="697"/>
      <c r="C262" s="697"/>
      <c r="D262" s="691"/>
      <c r="E262" s="691"/>
      <c r="F262" s="691"/>
      <c r="G262" s="691"/>
      <c r="H262" s="691"/>
      <c r="I262" s="691"/>
      <c r="J262" s="691"/>
      <c r="K262" s="691"/>
      <c r="L262" s="691"/>
      <c r="M262" s="691"/>
      <c r="N262" s="691"/>
      <c r="O262" s="691"/>
      <c r="P262" s="691"/>
      <c r="Q262" s="691"/>
      <c r="R262" s="691"/>
      <c r="S262" s="691"/>
      <c r="T262" s="691"/>
      <c r="U262" s="691"/>
      <c r="V262" s="691"/>
      <c r="W262" s="691"/>
      <c r="X262" s="691"/>
      <c r="Y262" s="691"/>
      <c r="Z262" s="691"/>
      <c r="AA262" s="691"/>
      <c r="AB262" s="691"/>
      <c r="AC262" s="691"/>
      <c r="AD262" s="691"/>
      <c r="AE262" s="691"/>
      <c r="AF262" s="691"/>
      <c r="AG262" s="691"/>
      <c r="AH262" s="691"/>
      <c r="AI262" s="691"/>
      <c r="AJ262" s="691"/>
      <c r="AK262" s="691"/>
      <c r="AL262" s="691"/>
      <c r="AM262" s="691"/>
      <c r="AN262" s="691"/>
      <c r="AO262" s="691"/>
      <c r="AP262" s="691"/>
      <c r="AQ262" s="691"/>
      <c r="AR262" s="691"/>
      <c r="AS262" s="691"/>
      <c r="AT262" s="691"/>
      <c r="AU262" s="691"/>
      <c r="AV262" s="691"/>
      <c r="AW262" s="691"/>
      <c r="AX262" s="691"/>
      <c r="AY262" s="691"/>
      <c r="AZ262" s="691"/>
      <c r="BA262" s="691"/>
      <c r="BB262" s="691"/>
      <c r="BC262" s="691"/>
      <c r="BD262" s="691"/>
      <c r="BE262" s="691"/>
      <c r="BF262" s="691"/>
      <c r="BG262" s="691"/>
      <c r="BH262" s="691"/>
      <c r="BI262" s="691"/>
      <c r="BJ262" s="691"/>
      <c r="BK262" s="691"/>
      <c r="BL262" s="691"/>
      <c r="BM262" s="691"/>
      <c r="BN262" s="691"/>
      <c r="BO262" s="691"/>
      <c r="BP262" s="691"/>
      <c r="BQ262" s="691"/>
      <c r="BR262" s="691"/>
      <c r="BS262" s="691"/>
      <c r="BT262" s="691"/>
      <c r="BU262" s="691"/>
      <c r="BV262" s="691"/>
      <c r="BW262" s="691"/>
      <c r="BX262" s="691"/>
      <c r="BY262" s="691"/>
      <c r="BZ262" s="691"/>
      <c r="CA262" s="691"/>
      <c r="CB262" s="691"/>
      <c r="CC262" s="691"/>
      <c r="CD262" s="691"/>
      <c r="CE262" s="691"/>
      <c r="CF262" s="691"/>
      <c r="CG262" s="691"/>
      <c r="CH262" s="691"/>
      <c r="CI262" s="691"/>
    </row>
    <row r="263" spans="1:87" ht="15.75" customHeight="1">
      <c r="A263" s="691"/>
      <c r="B263" s="697"/>
      <c r="C263" s="697"/>
      <c r="D263" s="691"/>
      <c r="E263" s="691"/>
      <c r="F263" s="691"/>
      <c r="G263" s="691"/>
      <c r="H263" s="691"/>
      <c r="I263" s="691"/>
      <c r="J263" s="691"/>
      <c r="K263" s="691"/>
      <c r="L263" s="691"/>
      <c r="M263" s="691"/>
      <c r="N263" s="691"/>
      <c r="O263" s="691"/>
      <c r="P263" s="691"/>
      <c r="Q263" s="691"/>
      <c r="R263" s="691"/>
      <c r="S263" s="691"/>
      <c r="T263" s="691"/>
      <c r="U263" s="691"/>
      <c r="V263" s="691"/>
      <c r="W263" s="691"/>
      <c r="X263" s="691"/>
      <c r="Y263" s="691"/>
      <c r="Z263" s="691"/>
      <c r="AA263" s="691"/>
      <c r="AB263" s="691"/>
      <c r="AC263" s="691"/>
      <c r="AD263" s="691"/>
      <c r="AE263" s="691"/>
      <c r="AF263" s="691"/>
      <c r="AG263" s="691"/>
      <c r="AH263" s="691"/>
      <c r="AI263" s="691"/>
      <c r="AJ263" s="691"/>
      <c r="AK263" s="691"/>
      <c r="AL263" s="691"/>
      <c r="AM263" s="691"/>
      <c r="AN263" s="691"/>
      <c r="AO263" s="691"/>
      <c r="AP263" s="691"/>
      <c r="AQ263" s="691"/>
      <c r="AR263" s="691"/>
      <c r="AS263" s="691"/>
      <c r="AT263" s="691"/>
      <c r="AU263" s="691"/>
      <c r="AV263" s="691"/>
      <c r="AW263" s="691"/>
      <c r="AX263" s="691"/>
      <c r="AY263" s="691"/>
      <c r="AZ263" s="691"/>
      <c r="BA263" s="691"/>
      <c r="BB263" s="691"/>
      <c r="BC263" s="691"/>
      <c r="BD263" s="691"/>
      <c r="BE263" s="691"/>
      <c r="BF263" s="691"/>
      <c r="BG263" s="691"/>
      <c r="BH263" s="691"/>
      <c r="BI263" s="691"/>
      <c r="BJ263" s="691"/>
      <c r="BK263" s="691"/>
      <c r="BL263" s="691"/>
      <c r="BM263" s="691"/>
      <c r="BN263" s="691"/>
      <c r="BO263" s="691"/>
      <c r="BP263" s="691"/>
      <c r="BQ263" s="691"/>
      <c r="BR263" s="691"/>
      <c r="BS263" s="691"/>
      <c r="BT263" s="691"/>
      <c r="BU263" s="691"/>
      <c r="BV263" s="691"/>
      <c r="BW263" s="691"/>
      <c r="BX263" s="691"/>
      <c r="BY263" s="691"/>
      <c r="BZ263" s="691"/>
      <c r="CA263" s="691"/>
      <c r="CB263" s="691"/>
      <c r="CC263" s="691"/>
      <c r="CD263" s="691"/>
      <c r="CE263" s="691"/>
      <c r="CF263" s="691"/>
      <c r="CG263" s="691"/>
      <c r="CH263" s="691"/>
      <c r="CI263" s="691"/>
    </row>
    <row r="264" spans="1:87" ht="15.75" customHeight="1">
      <c r="A264" s="691"/>
      <c r="B264" s="697"/>
      <c r="C264" s="697"/>
      <c r="D264" s="691"/>
      <c r="E264" s="691"/>
      <c r="F264" s="691"/>
      <c r="G264" s="691"/>
      <c r="H264" s="691"/>
      <c r="I264" s="691"/>
      <c r="J264" s="691"/>
      <c r="K264" s="691"/>
      <c r="L264" s="691"/>
      <c r="M264" s="691"/>
      <c r="N264" s="691"/>
      <c r="O264" s="691"/>
      <c r="P264" s="691"/>
      <c r="Q264" s="691"/>
      <c r="R264" s="691"/>
      <c r="S264" s="691"/>
      <c r="T264" s="691"/>
      <c r="U264" s="691"/>
      <c r="V264" s="691"/>
      <c r="W264" s="691"/>
      <c r="X264" s="691"/>
      <c r="Y264" s="691"/>
      <c r="Z264" s="691"/>
      <c r="AA264" s="691"/>
      <c r="AB264" s="691"/>
      <c r="AC264" s="691"/>
      <c r="AD264" s="691"/>
      <c r="AE264" s="691"/>
      <c r="AF264" s="691"/>
      <c r="AG264" s="691"/>
      <c r="AH264" s="691"/>
      <c r="AI264" s="691"/>
      <c r="AJ264" s="691"/>
      <c r="AK264" s="691"/>
      <c r="AL264" s="691"/>
      <c r="AM264" s="691"/>
      <c r="AN264" s="691"/>
      <c r="AO264" s="691"/>
      <c r="AP264" s="691"/>
      <c r="AQ264" s="691"/>
      <c r="AR264" s="691"/>
      <c r="AS264" s="691"/>
      <c r="AT264" s="691"/>
      <c r="AU264" s="691"/>
      <c r="AV264" s="691"/>
      <c r="AW264" s="691"/>
      <c r="AX264" s="691"/>
      <c r="AY264" s="691"/>
      <c r="AZ264" s="691"/>
      <c r="BA264" s="691"/>
      <c r="BB264" s="691"/>
      <c r="BC264" s="691"/>
      <c r="BD264" s="691"/>
      <c r="BE264" s="691"/>
      <c r="BF264" s="691"/>
      <c r="BG264" s="691"/>
      <c r="BH264" s="691"/>
      <c r="BI264" s="691"/>
      <c r="BJ264" s="691"/>
      <c r="BK264" s="691"/>
      <c r="BL264" s="691"/>
      <c r="BM264" s="691"/>
      <c r="BN264" s="691"/>
      <c r="BO264" s="691"/>
      <c r="BP264" s="691"/>
      <c r="BQ264" s="691"/>
      <c r="BR264" s="691"/>
      <c r="BS264" s="691"/>
      <c r="BT264" s="691"/>
      <c r="BU264" s="691"/>
      <c r="BV264" s="691"/>
      <c r="BW264" s="691"/>
      <c r="BX264" s="691"/>
      <c r="BY264" s="691"/>
      <c r="BZ264" s="691"/>
      <c r="CA264" s="691"/>
      <c r="CB264" s="691"/>
      <c r="CC264" s="691"/>
      <c r="CD264" s="691"/>
      <c r="CE264" s="691"/>
      <c r="CF264" s="691"/>
      <c r="CG264" s="691"/>
      <c r="CH264" s="691"/>
      <c r="CI264" s="691"/>
    </row>
    <row r="265" spans="1:87" ht="15.75" customHeight="1">
      <c r="A265" s="691"/>
      <c r="B265" s="697"/>
      <c r="C265" s="697"/>
      <c r="D265" s="691"/>
      <c r="E265" s="691"/>
      <c r="F265" s="691"/>
      <c r="G265" s="691"/>
      <c r="H265" s="691"/>
      <c r="I265" s="691"/>
      <c r="J265" s="691"/>
      <c r="K265" s="691"/>
      <c r="L265" s="691"/>
      <c r="M265" s="691"/>
      <c r="N265" s="691"/>
      <c r="O265" s="691"/>
      <c r="P265" s="691"/>
      <c r="Q265" s="691"/>
      <c r="R265" s="691"/>
      <c r="S265" s="691"/>
      <c r="T265" s="691"/>
      <c r="U265" s="691"/>
      <c r="V265" s="691"/>
      <c r="W265" s="691"/>
      <c r="X265" s="691"/>
      <c r="Y265" s="691"/>
      <c r="Z265" s="691"/>
      <c r="AA265" s="691"/>
      <c r="AB265" s="691"/>
      <c r="AC265" s="691"/>
      <c r="AD265" s="691"/>
      <c r="AE265" s="691"/>
      <c r="AF265" s="691"/>
      <c r="AG265" s="691"/>
      <c r="AH265" s="691"/>
      <c r="AI265" s="691"/>
      <c r="AJ265" s="691"/>
      <c r="AK265" s="691"/>
      <c r="AL265" s="691"/>
      <c r="AM265" s="691"/>
      <c r="AN265" s="691"/>
      <c r="AO265" s="691"/>
      <c r="AP265" s="691"/>
      <c r="AQ265" s="691"/>
      <c r="AR265" s="691"/>
      <c r="AS265" s="691"/>
      <c r="AT265" s="691"/>
      <c r="AU265" s="691"/>
      <c r="AV265" s="691"/>
      <c r="AW265" s="691"/>
      <c r="AX265" s="691"/>
      <c r="AY265" s="691"/>
      <c r="AZ265" s="691"/>
      <c r="BA265" s="691"/>
      <c r="BB265" s="691"/>
      <c r="BC265" s="691"/>
      <c r="BD265" s="691"/>
      <c r="BE265" s="691"/>
      <c r="BF265" s="691"/>
      <c r="BG265" s="691"/>
      <c r="BH265" s="691"/>
      <c r="BI265" s="691"/>
      <c r="BJ265" s="691"/>
      <c r="BK265" s="691"/>
      <c r="BL265" s="691"/>
      <c r="BM265" s="691"/>
      <c r="BN265" s="691"/>
      <c r="BO265" s="691"/>
      <c r="BP265" s="691"/>
      <c r="BQ265" s="691"/>
      <c r="BR265" s="691"/>
      <c r="BS265" s="691"/>
      <c r="BT265" s="691"/>
      <c r="BU265" s="691"/>
      <c r="BV265" s="691"/>
      <c r="BW265" s="691"/>
      <c r="BX265" s="691"/>
      <c r="BY265" s="691"/>
      <c r="BZ265" s="691"/>
      <c r="CA265" s="691"/>
      <c r="CB265" s="691"/>
      <c r="CC265" s="691"/>
      <c r="CD265" s="691"/>
      <c r="CE265" s="691"/>
      <c r="CF265" s="691"/>
      <c r="CG265" s="691"/>
      <c r="CH265" s="691"/>
      <c r="CI265" s="691"/>
    </row>
    <row r="266" spans="1:87" ht="15.75" customHeight="1">
      <c r="A266" s="691"/>
      <c r="B266" s="697"/>
      <c r="C266" s="697"/>
      <c r="D266" s="691"/>
      <c r="E266" s="691"/>
      <c r="F266" s="691"/>
      <c r="G266" s="691"/>
      <c r="H266" s="691"/>
      <c r="I266" s="691"/>
      <c r="J266" s="691"/>
      <c r="K266" s="691"/>
      <c r="L266" s="691"/>
      <c r="M266" s="691"/>
      <c r="N266" s="691"/>
      <c r="O266" s="691"/>
      <c r="P266" s="691"/>
      <c r="Q266" s="691"/>
      <c r="R266" s="691"/>
      <c r="S266" s="691"/>
      <c r="T266" s="691"/>
      <c r="U266" s="691"/>
      <c r="V266" s="691"/>
      <c r="W266" s="691"/>
      <c r="X266" s="691"/>
      <c r="Y266" s="691"/>
      <c r="Z266" s="691"/>
      <c r="AA266" s="691"/>
      <c r="AB266" s="691"/>
      <c r="AC266" s="691"/>
      <c r="AD266" s="691"/>
      <c r="AE266" s="691"/>
      <c r="AF266" s="691"/>
      <c r="AG266" s="691"/>
      <c r="AH266" s="691"/>
      <c r="AI266" s="691"/>
      <c r="AJ266" s="691"/>
      <c r="AK266" s="691"/>
      <c r="AL266" s="691"/>
      <c r="AM266" s="691"/>
      <c r="AN266" s="691"/>
      <c r="AO266" s="691"/>
      <c r="AP266" s="691"/>
      <c r="AQ266" s="691"/>
      <c r="AR266" s="691"/>
      <c r="AS266" s="691"/>
      <c r="AT266" s="691"/>
      <c r="AU266" s="691"/>
      <c r="AV266" s="691"/>
      <c r="AW266" s="691"/>
      <c r="AX266" s="691"/>
      <c r="AY266" s="691"/>
      <c r="AZ266" s="691"/>
      <c r="BA266" s="691"/>
      <c r="BB266" s="691"/>
      <c r="BC266" s="691"/>
      <c r="BD266" s="691"/>
      <c r="BE266" s="691"/>
      <c r="BF266" s="691"/>
      <c r="BG266" s="691"/>
      <c r="BH266" s="691"/>
      <c r="BI266" s="691"/>
      <c r="BJ266" s="691"/>
      <c r="BK266" s="691"/>
      <c r="BL266" s="691"/>
      <c r="BM266" s="691"/>
      <c r="BN266" s="691"/>
      <c r="BO266" s="691"/>
      <c r="BP266" s="691"/>
      <c r="BQ266" s="691"/>
      <c r="BR266" s="691"/>
      <c r="BS266" s="691"/>
      <c r="BT266" s="691"/>
      <c r="BU266" s="691"/>
      <c r="BV266" s="691"/>
      <c r="BW266" s="691"/>
      <c r="BX266" s="691"/>
      <c r="BY266" s="691"/>
      <c r="BZ266" s="691"/>
      <c r="CA266" s="691"/>
      <c r="CB266" s="691"/>
      <c r="CC266" s="691"/>
      <c r="CD266" s="691"/>
      <c r="CE266" s="691"/>
      <c r="CF266" s="691"/>
      <c r="CG266" s="691"/>
      <c r="CH266" s="691"/>
      <c r="CI266" s="691"/>
    </row>
    <row r="267" spans="1:87" ht="15.75" customHeight="1">
      <c r="A267" s="691"/>
      <c r="B267" s="697"/>
      <c r="C267" s="697"/>
      <c r="D267" s="691"/>
      <c r="E267" s="691"/>
      <c r="F267" s="691"/>
      <c r="G267" s="691"/>
      <c r="H267" s="691"/>
      <c r="I267" s="691"/>
      <c r="J267" s="691"/>
      <c r="K267" s="691"/>
      <c r="L267" s="691"/>
      <c r="M267" s="691"/>
      <c r="N267" s="691"/>
      <c r="O267" s="691"/>
      <c r="P267" s="691"/>
      <c r="Q267" s="691"/>
      <c r="R267" s="691"/>
      <c r="S267" s="691"/>
      <c r="T267" s="691"/>
      <c r="U267" s="691"/>
      <c r="V267" s="691"/>
      <c r="W267" s="691"/>
      <c r="X267" s="691"/>
      <c r="Y267" s="691"/>
      <c r="Z267" s="691"/>
      <c r="AA267" s="691"/>
      <c r="AB267" s="691"/>
      <c r="AC267" s="691"/>
      <c r="AD267" s="691"/>
      <c r="AE267" s="691"/>
      <c r="AF267" s="691"/>
      <c r="AG267" s="691"/>
      <c r="AH267" s="691"/>
      <c r="AI267" s="691"/>
      <c r="AJ267" s="691"/>
      <c r="AK267" s="691"/>
      <c r="AL267" s="691"/>
      <c r="AM267" s="691"/>
      <c r="AN267" s="691"/>
      <c r="AO267" s="691"/>
      <c r="AP267" s="691"/>
      <c r="AQ267" s="691"/>
      <c r="AR267" s="691"/>
      <c r="AS267" s="691"/>
      <c r="AT267" s="691"/>
      <c r="AU267" s="691"/>
      <c r="AV267" s="691"/>
      <c r="AW267" s="691"/>
      <c r="AX267" s="691"/>
      <c r="AY267" s="691"/>
      <c r="AZ267" s="691"/>
      <c r="BA267" s="691"/>
      <c r="BB267" s="691"/>
      <c r="BC267" s="691"/>
      <c r="BD267" s="691"/>
      <c r="BE267" s="691"/>
      <c r="BF267" s="691"/>
      <c r="BG267" s="691"/>
      <c r="BH267" s="691"/>
      <c r="BI267" s="691"/>
      <c r="BJ267" s="691"/>
      <c r="BK267" s="691"/>
      <c r="BL267" s="691"/>
      <c r="BM267" s="691"/>
      <c r="BN267" s="691"/>
      <c r="BO267" s="691"/>
      <c r="BP267" s="691"/>
      <c r="BQ267" s="691"/>
      <c r="BR267" s="691"/>
      <c r="BS267" s="691"/>
      <c r="BT267" s="691"/>
      <c r="BU267" s="691"/>
      <c r="BV267" s="691"/>
      <c r="BW267" s="691"/>
      <c r="BX267" s="691"/>
      <c r="BY267" s="691"/>
      <c r="BZ267" s="691"/>
      <c r="CA267" s="691"/>
      <c r="CB267" s="691"/>
      <c r="CC267" s="691"/>
      <c r="CD267" s="691"/>
      <c r="CE267" s="691"/>
      <c r="CF267" s="691"/>
      <c r="CG267" s="691"/>
      <c r="CH267" s="691"/>
      <c r="CI267" s="691"/>
    </row>
    <row r="268" spans="1:87" ht="15.75" customHeight="1">
      <c r="A268" s="691"/>
      <c r="B268" s="697"/>
      <c r="C268" s="697"/>
      <c r="D268" s="691"/>
      <c r="E268" s="691"/>
      <c r="F268" s="691"/>
      <c r="G268" s="691"/>
      <c r="H268" s="691"/>
      <c r="I268" s="691"/>
      <c r="J268" s="691"/>
      <c r="K268" s="691"/>
      <c r="L268" s="691"/>
      <c r="M268" s="691"/>
      <c r="N268" s="691"/>
      <c r="O268" s="691"/>
      <c r="P268" s="691"/>
      <c r="Q268" s="691"/>
      <c r="R268" s="691"/>
      <c r="S268" s="691"/>
      <c r="T268" s="691"/>
      <c r="U268" s="691"/>
      <c r="V268" s="691"/>
      <c r="W268" s="691"/>
      <c r="X268" s="691"/>
      <c r="Y268" s="691"/>
      <c r="Z268" s="691"/>
      <c r="AA268" s="691"/>
      <c r="AB268" s="691"/>
      <c r="AC268" s="691"/>
      <c r="AD268" s="691"/>
      <c r="AE268" s="691"/>
      <c r="AF268" s="691"/>
      <c r="AG268" s="691"/>
      <c r="AH268" s="691"/>
      <c r="AI268" s="691"/>
      <c r="AJ268" s="691"/>
      <c r="AK268" s="691"/>
      <c r="AL268" s="691"/>
      <c r="AM268" s="691"/>
      <c r="AN268" s="691"/>
      <c r="AO268" s="691"/>
      <c r="AP268" s="691"/>
      <c r="AQ268" s="691"/>
      <c r="AR268" s="691"/>
      <c r="AS268" s="691"/>
      <c r="AT268" s="691"/>
      <c r="AU268" s="691"/>
      <c r="AV268" s="691"/>
      <c r="AW268" s="691"/>
      <c r="AX268" s="691"/>
      <c r="AY268" s="691"/>
      <c r="AZ268" s="691"/>
      <c r="BA268" s="691"/>
      <c r="BB268" s="691"/>
      <c r="BC268" s="691"/>
      <c r="BD268" s="691"/>
      <c r="BE268" s="691"/>
      <c r="BF268" s="691"/>
      <c r="BG268" s="691"/>
      <c r="BH268" s="691"/>
      <c r="BI268" s="691"/>
      <c r="BJ268" s="691"/>
      <c r="BK268" s="691"/>
      <c r="BL268" s="691"/>
      <c r="BM268" s="691"/>
      <c r="BN268" s="691"/>
      <c r="BO268" s="691"/>
      <c r="BP268" s="691"/>
      <c r="BQ268" s="691"/>
      <c r="BR268" s="691"/>
      <c r="BS268" s="691"/>
      <c r="BT268" s="691"/>
      <c r="BU268" s="691"/>
      <c r="BV268" s="691"/>
      <c r="BW268" s="691"/>
      <c r="BX268" s="691"/>
      <c r="BY268" s="691"/>
      <c r="BZ268" s="691"/>
      <c r="CA268" s="691"/>
      <c r="CB268" s="691"/>
      <c r="CC268" s="691"/>
      <c r="CD268" s="691"/>
      <c r="CE268" s="691"/>
      <c r="CF268" s="691"/>
      <c r="CG268" s="691"/>
      <c r="CH268" s="691"/>
      <c r="CI268" s="691"/>
    </row>
    <row r="269" spans="1:87" ht="15.75" customHeight="1">
      <c r="A269" s="691"/>
      <c r="B269" s="697"/>
      <c r="C269" s="697"/>
      <c r="D269" s="691"/>
      <c r="E269" s="691"/>
      <c r="F269" s="691"/>
      <c r="G269" s="691"/>
      <c r="H269" s="691"/>
      <c r="I269" s="691"/>
      <c r="J269" s="691"/>
      <c r="K269" s="691"/>
      <c r="L269" s="691"/>
      <c r="M269" s="691"/>
      <c r="N269" s="691"/>
      <c r="O269" s="691"/>
      <c r="P269" s="691"/>
      <c r="Q269" s="691"/>
      <c r="R269" s="691"/>
      <c r="S269" s="691"/>
      <c r="T269" s="691"/>
      <c r="U269" s="691"/>
      <c r="V269" s="691"/>
      <c r="W269" s="691"/>
      <c r="X269" s="691"/>
      <c r="Y269" s="691"/>
      <c r="Z269" s="691"/>
      <c r="AA269" s="691"/>
      <c r="AB269" s="691"/>
      <c r="AC269" s="691"/>
      <c r="AD269" s="691"/>
      <c r="AE269" s="691"/>
      <c r="AF269" s="691"/>
      <c r="AG269" s="691"/>
      <c r="AH269" s="691"/>
      <c r="AI269" s="691"/>
      <c r="AJ269" s="691"/>
      <c r="AK269" s="691"/>
      <c r="AL269" s="691"/>
      <c r="AM269" s="691"/>
      <c r="AN269" s="691"/>
      <c r="AO269" s="691"/>
      <c r="AP269" s="691"/>
      <c r="AQ269" s="691"/>
      <c r="AR269" s="691"/>
      <c r="AS269" s="691"/>
      <c r="AT269" s="691"/>
      <c r="AU269" s="691"/>
      <c r="AV269" s="691"/>
      <c r="AW269" s="691"/>
      <c r="AX269" s="691"/>
      <c r="AY269" s="691"/>
      <c r="AZ269" s="691"/>
      <c r="BA269" s="691"/>
      <c r="BB269" s="691"/>
      <c r="BC269" s="691"/>
      <c r="BD269" s="691"/>
      <c r="BE269" s="691"/>
      <c r="BF269" s="691"/>
      <c r="BG269" s="691"/>
      <c r="BH269" s="691"/>
      <c r="BI269" s="691"/>
      <c r="BJ269" s="691"/>
      <c r="BK269" s="691"/>
      <c r="BL269" s="691"/>
      <c r="BM269" s="691"/>
      <c r="BN269" s="691"/>
      <c r="BO269" s="691"/>
      <c r="BP269" s="691"/>
      <c r="BQ269" s="691"/>
      <c r="BR269" s="691"/>
      <c r="BS269" s="691"/>
      <c r="BT269" s="691"/>
      <c r="BU269" s="691"/>
      <c r="BV269" s="691"/>
      <c r="BW269" s="691"/>
      <c r="BX269" s="691"/>
      <c r="BY269" s="691"/>
      <c r="BZ269" s="691"/>
      <c r="CA269" s="691"/>
      <c r="CB269" s="691"/>
      <c r="CC269" s="691"/>
      <c r="CD269" s="691"/>
      <c r="CE269" s="691"/>
      <c r="CF269" s="691"/>
      <c r="CG269" s="691"/>
      <c r="CH269" s="691"/>
      <c r="CI269" s="691"/>
    </row>
    <row r="270" spans="1:87" ht="15.75" customHeight="1">
      <c r="A270" s="691"/>
      <c r="B270" s="697"/>
      <c r="C270" s="697"/>
      <c r="D270" s="691"/>
      <c r="E270" s="691"/>
      <c r="F270" s="691"/>
      <c r="G270" s="691"/>
      <c r="H270" s="691"/>
      <c r="I270" s="691"/>
      <c r="J270" s="691"/>
      <c r="K270" s="691"/>
      <c r="L270" s="691"/>
      <c r="M270" s="691"/>
      <c r="N270" s="691"/>
      <c r="O270" s="691"/>
      <c r="P270" s="691"/>
      <c r="Q270" s="691"/>
      <c r="R270" s="691"/>
      <c r="S270" s="691"/>
      <c r="T270" s="691"/>
      <c r="U270" s="691"/>
      <c r="V270" s="691"/>
      <c r="W270" s="691"/>
      <c r="X270" s="691"/>
      <c r="Y270" s="691"/>
      <c r="Z270" s="691"/>
      <c r="AA270" s="691"/>
      <c r="AB270" s="691"/>
      <c r="AC270" s="691"/>
      <c r="AD270" s="691"/>
      <c r="AE270" s="691"/>
      <c r="AF270" s="691"/>
      <c r="AG270" s="691"/>
      <c r="AH270" s="691"/>
      <c r="AI270" s="691"/>
      <c r="AJ270" s="691"/>
      <c r="AK270" s="691"/>
      <c r="AL270" s="691"/>
      <c r="AM270" s="691"/>
      <c r="AN270" s="691"/>
      <c r="AO270" s="691"/>
      <c r="AP270" s="691"/>
      <c r="AQ270" s="691"/>
      <c r="AR270" s="691"/>
      <c r="AS270" s="691"/>
      <c r="AT270" s="691"/>
      <c r="AU270" s="691"/>
      <c r="AV270" s="691"/>
      <c r="AW270" s="691"/>
      <c r="AX270" s="691"/>
      <c r="AY270" s="691"/>
      <c r="AZ270" s="691"/>
      <c r="BA270" s="691"/>
      <c r="BB270" s="691"/>
      <c r="BC270" s="691"/>
      <c r="BD270" s="691"/>
      <c r="BE270" s="691"/>
      <c r="BF270" s="691"/>
      <c r="BG270" s="691"/>
      <c r="BH270" s="691"/>
      <c r="BI270" s="691"/>
      <c r="BJ270" s="691"/>
      <c r="BK270" s="691"/>
      <c r="BL270" s="691"/>
      <c r="BM270" s="691"/>
      <c r="BN270" s="691"/>
      <c r="BO270" s="691"/>
      <c r="BP270" s="691"/>
      <c r="BQ270" s="691"/>
      <c r="BR270" s="691"/>
      <c r="BS270" s="691"/>
      <c r="BT270" s="691"/>
      <c r="BU270" s="691"/>
      <c r="BV270" s="691"/>
      <c r="BW270" s="691"/>
      <c r="BX270" s="691"/>
      <c r="BY270" s="691"/>
      <c r="BZ270" s="691"/>
      <c r="CA270" s="691"/>
      <c r="CB270" s="691"/>
      <c r="CC270" s="691"/>
      <c r="CD270" s="691"/>
      <c r="CE270" s="691"/>
      <c r="CF270" s="691"/>
      <c r="CG270" s="691"/>
      <c r="CH270" s="691"/>
      <c r="CI270" s="691"/>
    </row>
    <row r="271" spans="1:87" ht="15.75" customHeight="1">
      <c r="A271" s="691"/>
      <c r="B271" s="697"/>
      <c r="C271" s="697"/>
      <c r="D271" s="691"/>
      <c r="E271" s="691"/>
      <c r="F271" s="691"/>
      <c r="G271" s="691"/>
      <c r="H271" s="691"/>
      <c r="I271" s="691"/>
      <c r="J271" s="691"/>
      <c r="K271" s="691"/>
      <c r="L271" s="691"/>
      <c r="M271" s="691"/>
      <c r="N271" s="691"/>
      <c r="O271" s="691"/>
      <c r="P271" s="691"/>
      <c r="Q271" s="691"/>
      <c r="R271" s="691"/>
      <c r="S271" s="691"/>
      <c r="T271" s="691"/>
      <c r="U271" s="691"/>
      <c r="V271" s="691"/>
      <c r="W271" s="691"/>
      <c r="X271" s="691"/>
      <c r="Y271" s="691"/>
      <c r="Z271" s="691"/>
      <c r="AA271" s="691"/>
      <c r="AB271" s="691"/>
      <c r="AC271" s="691"/>
      <c r="AD271" s="691"/>
      <c r="AE271" s="691"/>
      <c r="AF271" s="691"/>
      <c r="AG271" s="691"/>
      <c r="AH271" s="691"/>
      <c r="AI271" s="691"/>
      <c r="AJ271" s="691"/>
      <c r="AK271" s="691"/>
      <c r="AL271" s="691"/>
      <c r="AM271" s="691"/>
      <c r="AN271" s="691"/>
      <c r="AO271" s="691"/>
      <c r="AP271" s="691"/>
      <c r="AQ271" s="691"/>
      <c r="AR271" s="691"/>
      <c r="AS271" s="691"/>
      <c r="AT271" s="691"/>
      <c r="AU271" s="691"/>
      <c r="AV271" s="691"/>
      <c r="AW271" s="691"/>
      <c r="AX271" s="691"/>
      <c r="AY271" s="691"/>
      <c r="AZ271" s="691"/>
      <c r="BA271" s="691"/>
      <c r="BB271" s="691"/>
      <c r="BC271" s="691"/>
      <c r="BD271" s="691"/>
      <c r="BE271" s="691"/>
      <c r="BF271" s="691"/>
      <c r="BG271" s="691"/>
      <c r="BH271" s="691"/>
      <c r="BI271" s="691"/>
      <c r="BJ271" s="691"/>
      <c r="BK271" s="691"/>
      <c r="BL271" s="691"/>
      <c r="BM271" s="691"/>
      <c r="BN271" s="691"/>
      <c r="BO271" s="691"/>
      <c r="BP271" s="691"/>
      <c r="BQ271" s="691"/>
      <c r="BR271" s="691"/>
      <c r="BS271" s="691"/>
      <c r="BT271" s="691"/>
      <c r="BU271" s="691"/>
      <c r="BV271" s="691"/>
      <c r="BW271" s="691"/>
      <c r="BX271" s="691"/>
      <c r="BY271" s="691"/>
      <c r="BZ271" s="691"/>
      <c r="CA271" s="691"/>
      <c r="CB271" s="691"/>
      <c r="CC271" s="691"/>
      <c r="CD271" s="691"/>
      <c r="CE271" s="691"/>
      <c r="CF271" s="691"/>
      <c r="CG271" s="691"/>
      <c r="CH271" s="691"/>
      <c r="CI271" s="691"/>
    </row>
    <row r="272" spans="1:87" ht="15.75" customHeight="1">
      <c r="A272" s="691"/>
      <c r="B272" s="697"/>
      <c r="C272" s="697"/>
      <c r="D272" s="691"/>
      <c r="E272" s="691"/>
      <c r="F272" s="691"/>
      <c r="G272" s="691"/>
      <c r="H272" s="691"/>
      <c r="I272" s="691"/>
      <c r="J272" s="691"/>
      <c r="K272" s="691"/>
      <c r="L272" s="691"/>
      <c r="M272" s="691"/>
      <c r="N272" s="691"/>
      <c r="O272" s="691"/>
      <c r="P272" s="691"/>
      <c r="Q272" s="691"/>
      <c r="R272" s="691"/>
      <c r="S272" s="691"/>
      <c r="T272" s="691"/>
      <c r="U272" s="691"/>
      <c r="V272" s="691"/>
      <c r="W272" s="691"/>
      <c r="X272" s="691"/>
      <c r="Y272" s="691"/>
      <c r="Z272" s="691"/>
      <c r="AA272" s="691"/>
      <c r="AB272" s="691"/>
      <c r="AC272" s="691"/>
      <c r="AD272" s="691"/>
      <c r="AE272" s="691"/>
      <c r="AF272" s="691"/>
      <c r="AG272" s="691"/>
      <c r="AH272" s="691"/>
      <c r="AI272" s="691"/>
      <c r="AJ272" s="691"/>
      <c r="AK272" s="691"/>
      <c r="AL272" s="691"/>
      <c r="AM272" s="691"/>
      <c r="AN272" s="691"/>
      <c r="AO272" s="691"/>
      <c r="AP272" s="691"/>
      <c r="AQ272" s="691"/>
      <c r="AR272" s="691"/>
      <c r="AS272" s="691"/>
      <c r="AT272" s="691"/>
      <c r="AU272" s="691"/>
      <c r="AV272" s="691"/>
      <c r="AW272" s="691"/>
      <c r="AX272" s="691"/>
      <c r="AY272" s="691"/>
      <c r="AZ272" s="691"/>
      <c r="BA272" s="691"/>
      <c r="BB272" s="691"/>
      <c r="BC272" s="691"/>
      <c r="BD272" s="691"/>
      <c r="BE272" s="691"/>
      <c r="BF272" s="691"/>
      <c r="BG272" s="691"/>
      <c r="BH272" s="691"/>
      <c r="BI272" s="691"/>
      <c r="BJ272" s="691"/>
      <c r="BK272" s="691"/>
      <c r="BL272" s="691"/>
      <c r="BM272" s="691"/>
      <c r="BN272" s="691"/>
      <c r="BO272" s="691"/>
      <c r="BP272" s="691"/>
      <c r="BQ272" s="691"/>
      <c r="BR272" s="691"/>
      <c r="BS272" s="691"/>
      <c r="BT272" s="691"/>
      <c r="BU272" s="691"/>
      <c r="BV272" s="691"/>
      <c r="BW272" s="691"/>
      <c r="BX272" s="691"/>
      <c r="BY272" s="691"/>
      <c r="BZ272" s="691"/>
      <c r="CA272" s="691"/>
      <c r="CB272" s="691"/>
      <c r="CC272" s="691"/>
      <c r="CD272" s="691"/>
      <c r="CE272" s="691"/>
      <c r="CF272" s="691"/>
      <c r="CG272" s="691"/>
      <c r="CH272" s="691"/>
      <c r="CI272" s="691"/>
    </row>
    <row r="273" spans="1:87" ht="15.75" customHeight="1">
      <c r="A273" s="691"/>
      <c r="B273" s="697"/>
      <c r="C273" s="697"/>
      <c r="D273" s="691"/>
      <c r="E273" s="691"/>
      <c r="F273" s="691"/>
      <c r="G273" s="691"/>
      <c r="H273" s="691"/>
      <c r="I273" s="691"/>
      <c r="J273" s="691"/>
      <c r="K273" s="691"/>
      <c r="L273" s="691"/>
      <c r="M273" s="691"/>
      <c r="N273" s="691"/>
      <c r="O273" s="691"/>
      <c r="P273" s="691"/>
      <c r="Q273" s="691"/>
      <c r="R273" s="691"/>
      <c r="S273" s="691"/>
      <c r="T273" s="691"/>
      <c r="U273" s="691"/>
      <c r="V273" s="691"/>
      <c r="W273" s="691"/>
      <c r="X273" s="691"/>
      <c r="Y273" s="691"/>
      <c r="Z273" s="691"/>
      <c r="AA273" s="691"/>
      <c r="AB273" s="691"/>
      <c r="AC273" s="691"/>
      <c r="AD273" s="691"/>
      <c r="AE273" s="691"/>
      <c r="AF273" s="691"/>
      <c r="AG273" s="691"/>
      <c r="AH273" s="691"/>
      <c r="AI273" s="691"/>
      <c r="AJ273" s="691"/>
      <c r="AK273" s="691"/>
      <c r="AL273" s="691"/>
      <c r="AM273" s="691"/>
      <c r="AN273" s="691"/>
      <c r="AO273" s="691"/>
      <c r="AP273" s="691"/>
      <c r="AQ273" s="691"/>
      <c r="AR273" s="691"/>
      <c r="AS273" s="691"/>
      <c r="AT273" s="691"/>
      <c r="AU273" s="691"/>
      <c r="AV273" s="691"/>
      <c r="AW273" s="691"/>
      <c r="AX273" s="691"/>
      <c r="AY273" s="691"/>
      <c r="AZ273" s="691"/>
      <c r="BA273" s="691"/>
      <c r="BB273" s="691"/>
      <c r="BC273" s="691"/>
      <c r="BD273" s="691"/>
      <c r="BE273" s="691"/>
      <c r="BF273" s="691"/>
      <c r="BG273" s="691"/>
      <c r="BH273" s="691"/>
      <c r="BI273" s="691"/>
      <c r="BJ273" s="691"/>
      <c r="BK273" s="691"/>
      <c r="BL273" s="691"/>
      <c r="BM273" s="691"/>
      <c r="BN273" s="691"/>
      <c r="BO273" s="691"/>
      <c r="BP273" s="691"/>
      <c r="BQ273" s="691"/>
      <c r="BR273" s="691"/>
      <c r="BS273" s="691"/>
      <c r="BT273" s="691"/>
      <c r="BU273" s="691"/>
      <c r="BV273" s="691"/>
      <c r="BW273" s="691"/>
      <c r="BX273" s="691"/>
      <c r="BY273" s="691"/>
      <c r="BZ273" s="691"/>
      <c r="CA273" s="691"/>
      <c r="CB273" s="691"/>
      <c r="CC273" s="691"/>
      <c r="CD273" s="691"/>
      <c r="CE273" s="691"/>
      <c r="CF273" s="691"/>
      <c r="CG273" s="691"/>
      <c r="CH273" s="691"/>
      <c r="CI273" s="691"/>
    </row>
    <row r="274" spans="1:87" ht="15.75" customHeight="1">
      <c r="A274" s="691"/>
      <c r="B274" s="697"/>
      <c r="C274" s="697"/>
      <c r="D274" s="691"/>
      <c r="E274" s="691"/>
      <c r="F274" s="691"/>
      <c r="G274" s="691"/>
      <c r="H274" s="691"/>
      <c r="I274" s="691"/>
      <c r="J274" s="691"/>
      <c r="K274" s="691"/>
      <c r="L274" s="691"/>
      <c r="M274" s="691"/>
      <c r="N274" s="691"/>
      <c r="O274" s="691"/>
      <c r="P274" s="691"/>
      <c r="Q274" s="691"/>
      <c r="R274" s="691"/>
      <c r="S274" s="691"/>
      <c r="T274" s="691"/>
      <c r="U274" s="691"/>
      <c r="V274" s="691"/>
      <c r="W274" s="691"/>
      <c r="X274" s="691"/>
      <c r="Y274" s="691"/>
      <c r="Z274" s="691"/>
      <c r="AA274" s="691"/>
      <c r="AB274" s="691"/>
      <c r="AC274" s="691"/>
      <c r="AD274" s="691"/>
      <c r="AE274" s="691"/>
      <c r="AF274" s="691"/>
      <c r="AG274" s="691"/>
      <c r="AH274" s="691"/>
      <c r="AI274" s="691"/>
      <c r="AJ274" s="691"/>
      <c r="AK274" s="691"/>
      <c r="AL274" s="691"/>
      <c r="AM274" s="691"/>
      <c r="AN274" s="691"/>
      <c r="AO274" s="691"/>
      <c r="AP274" s="691"/>
      <c r="AQ274" s="691"/>
      <c r="AR274" s="691"/>
      <c r="AS274" s="691"/>
      <c r="AT274" s="691"/>
      <c r="AU274" s="691"/>
      <c r="AV274" s="691"/>
      <c r="AW274" s="691"/>
      <c r="AX274" s="691"/>
      <c r="AY274" s="691"/>
      <c r="AZ274" s="691"/>
      <c r="BA274" s="691"/>
      <c r="BB274" s="691"/>
      <c r="BC274" s="691"/>
      <c r="BD274" s="691"/>
      <c r="BE274" s="691"/>
      <c r="BF274" s="691"/>
      <c r="BG274" s="691"/>
      <c r="BH274" s="691"/>
      <c r="BI274" s="691"/>
      <c r="BJ274" s="691"/>
      <c r="BK274" s="691"/>
      <c r="BL274" s="691"/>
      <c r="BM274" s="691"/>
      <c r="BN274" s="691"/>
      <c r="BO274" s="691"/>
      <c r="BP274" s="691"/>
      <c r="BQ274" s="691"/>
      <c r="BR274" s="691"/>
      <c r="BS274" s="691"/>
      <c r="BT274" s="691"/>
      <c r="BU274" s="691"/>
      <c r="BV274" s="691"/>
      <c r="BW274" s="691"/>
      <c r="BX274" s="691"/>
      <c r="BY274" s="691"/>
      <c r="BZ274" s="691"/>
      <c r="CA274" s="691"/>
      <c r="CB274" s="691"/>
      <c r="CC274" s="691"/>
      <c r="CD274" s="691"/>
      <c r="CE274" s="691"/>
      <c r="CF274" s="691"/>
      <c r="CG274" s="691"/>
      <c r="CH274" s="691"/>
      <c r="CI274" s="691"/>
    </row>
    <row r="275" spans="1:87" ht="15.75" customHeight="1">
      <c r="A275" s="691"/>
      <c r="B275" s="697"/>
      <c r="C275" s="697"/>
      <c r="D275" s="691"/>
      <c r="E275" s="691"/>
      <c r="F275" s="691"/>
      <c r="G275" s="691"/>
      <c r="H275" s="691"/>
      <c r="I275" s="691"/>
      <c r="J275" s="691"/>
      <c r="K275" s="691"/>
      <c r="L275" s="691"/>
      <c r="M275" s="691"/>
      <c r="N275" s="691"/>
      <c r="O275" s="691"/>
      <c r="P275" s="691"/>
      <c r="Q275" s="691"/>
      <c r="R275" s="691"/>
      <c r="S275" s="691"/>
      <c r="T275" s="691"/>
      <c r="U275" s="691"/>
      <c r="V275" s="691"/>
      <c r="W275" s="691"/>
      <c r="X275" s="691"/>
      <c r="Y275" s="691"/>
      <c r="Z275" s="691"/>
      <c r="AA275" s="691"/>
      <c r="AB275" s="691"/>
      <c r="AC275" s="691"/>
      <c r="AD275" s="691"/>
      <c r="AE275" s="691"/>
      <c r="AF275" s="691"/>
      <c r="AG275" s="691"/>
      <c r="AH275" s="691"/>
      <c r="AI275" s="691"/>
      <c r="AJ275" s="691"/>
      <c r="AK275" s="691"/>
      <c r="AL275" s="691"/>
      <c r="AM275" s="691"/>
      <c r="AN275" s="691"/>
      <c r="AO275" s="691"/>
      <c r="AP275" s="691"/>
      <c r="AQ275" s="691"/>
      <c r="AR275" s="691"/>
      <c r="AS275" s="691"/>
      <c r="AT275" s="691"/>
      <c r="AU275" s="691"/>
      <c r="AV275" s="691"/>
      <c r="AW275" s="691"/>
      <c r="AX275" s="691"/>
      <c r="AY275" s="691"/>
      <c r="AZ275" s="691"/>
      <c r="BA275" s="691"/>
      <c r="BB275" s="691"/>
      <c r="BC275" s="691"/>
      <c r="BD275" s="691"/>
      <c r="BE275" s="691"/>
      <c r="BF275" s="691"/>
      <c r="BG275" s="691"/>
      <c r="BH275" s="691"/>
      <c r="BI275" s="691"/>
      <c r="BJ275" s="691"/>
      <c r="BK275" s="691"/>
      <c r="BL275" s="691"/>
      <c r="BM275" s="691"/>
      <c r="BN275" s="691"/>
      <c r="BO275" s="691"/>
      <c r="BP275" s="691"/>
      <c r="BQ275" s="691"/>
      <c r="BR275" s="691"/>
      <c r="BS275" s="691"/>
      <c r="BT275" s="691"/>
      <c r="BU275" s="691"/>
      <c r="BV275" s="691"/>
      <c r="BW275" s="691"/>
      <c r="BX275" s="691"/>
      <c r="BY275" s="691"/>
      <c r="BZ275" s="691"/>
      <c r="CA275" s="691"/>
      <c r="CB275" s="691"/>
      <c r="CC275" s="691"/>
      <c r="CD275" s="691"/>
      <c r="CE275" s="691"/>
      <c r="CF275" s="691"/>
      <c r="CG275" s="691"/>
      <c r="CH275" s="691"/>
      <c r="CI275" s="691"/>
    </row>
    <row r="276" spans="1:87" ht="15.75" customHeight="1">
      <c r="A276" s="691"/>
      <c r="B276" s="697"/>
      <c r="C276" s="697"/>
      <c r="D276" s="691"/>
      <c r="E276" s="691"/>
      <c r="F276" s="691"/>
      <c r="G276" s="691"/>
      <c r="H276" s="691"/>
      <c r="I276" s="691"/>
      <c r="J276" s="691"/>
      <c r="K276" s="691"/>
      <c r="L276" s="691"/>
      <c r="M276" s="691"/>
      <c r="N276" s="691"/>
      <c r="O276" s="691"/>
      <c r="P276" s="691"/>
      <c r="Q276" s="691"/>
      <c r="R276" s="691"/>
      <c r="S276" s="691"/>
      <c r="T276" s="691"/>
      <c r="U276" s="691"/>
      <c r="V276" s="691"/>
      <c r="W276" s="691"/>
      <c r="X276" s="691"/>
      <c r="Y276" s="691"/>
      <c r="Z276" s="691"/>
      <c r="AA276" s="691"/>
      <c r="AB276" s="691"/>
      <c r="AC276" s="691"/>
      <c r="AD276" s="691"/>
      <c r="AE276" s="691"/>
      <c r="AF276" s="691"/>
      <c r="AG276" s="691"/>
      <c r="AH276" s="691"/>
      <c r="AI276" s="691"/>
      <c r="AJ276" s="691"/>
      <c r="AK276" s="691"/>
      <c r="AL276" s="691"/>
      <c r="AM276" s="691"/>
      <c r="AN276" s="691"/>
      <c r="AO276" s="691"/>
      <c r="AP276" s="691"/>
      <c r="AQ276" s="691"/>
      <c r="AR276" s="691"/>
      <c r="AS276" s="691"/>
      <c r="AT276" s="691"/>
      <c r="AU276" s="691"/>
      <c r="AV276" s="691"/>
      <c r="AW276" s="691"/>
      <c r="AX276" s="691"/>
      <c r="AY276" s="691"/>
      <c r="AZ276" s="691"/>
      <c r="BA276" s="691"/>
      <c r="BB276" s="691"/>
      <c r="BC276" s="691"/>
      <c r="BD276" s="691"/>
      <c r="BE276" s="691"/>
      <c r="BF276" s="691"/>
      <c r="BG276" s="691"/>
      <c r="BH276" s="691"/>
      <c r="BI276" s="691"/>
      <c r="BJ276" s="691"/>
      <c r="BK276" s="691"/>
      <c r="BL276" s="691"/>
      <c r="BM276" s="691"/>
      <c r="BN276" s="691"/>
      <c r="BO276" s="691"/>
      <c r="BP276" s="691"/>
      <c r="BQ276" s="691"/>
      <c r="BR276" s="691"/>
      <c r="BS276" s="691"/>
      <c r="BT276" s="691"/>
      <c r="BU276" s="691"/>
      <c r="BV276" s="691"/>
      <c r="BW276" s="691"/>
      <c r="BX276" s="691"/>
      <c r="BY276" s="691"/>
      <c r="BZ276" s="691"/>
      <c r="CA276" s="691"/>
      <c r="CB276" s="691"/>
      <c r="CC276" s="691"/>
      <c r="CD276" s="691"/>
      <c r="CE276" s="691"/>
      <c r="CF276" s="691"/>
      <c r="CG276" s="691"/>
      <c r="CH276" s="691"/>
      <c r="CI276" s="691"/>
    </row>
    <row r="277" spans="1:87" ht="15.75" customHeight="1">
      <c r="A277" s="691"/>
      <c r="B277" s="697"/>
      <c r="C277" s="697"/>
      <c r="D277" s="691"/>
      <c r="E277" s="691"/>
      <c r="F277" s="691"/>
      <c r="G277" s="691"/>
      <c r="H277" s="691"/>
      <c r="I277" s="691"/>
      <c r="J277" s="691"/>
      <c r="K277" s="691"/>
      <c r="L277" s="691"/>
      <c r="M277" s="691"/>
      <c r="N277" s="691"/>
      <c r="O277" s="691"/>
      <c r="P277" s="691"/>
      <c r="Q277" s="691"/>
      <c r="R277" s="691"/>
      <c r="S277" s="691"/>
      <c r="T277" s="691"/>
      <c r="U277" s="691"/>
      <c r="V277" s="691"/>
      <c r="W277" s="691"/>
      <c r="X277" s="691"/>
      <c r="Y277" s="691"/>
      <c r="Z277" s="691"/>
      <c r="AA277" s="691"/>
      <c r="AB277" s="691"/>
      <c r="AC277" s="691"/>
      <c r="AD277" s="691"/>
      <c r="AE277" s="691"/>
      <c r="AF277" s="691"/>
      <c r="AG277" s="691"/>
      <c r="AH277" s="691"/>
      <c r="AI277" s="691"/>
      <c r="AJ277" s="691"/>
      <c r="AK277" s="691"/>
      <c r="AL277" s="691"/>
      <c r="AM277" s="691"/>
      <c r="AN277" s="691"/>
      <c r="AO277" s="691"/>
      <c r="AP277" s="691"/>
      <c r="AQ277" s="691"/>
      <c r="AR277" s="691"/>
      <c r="AS277" s="691"/>
      <c r="AT277" s="691"/>
      <c r="AU277" s="691"/>
      <c r="AV277" s="691"/>
      <c r="AW277" s="691"/>
      <c r="AX277" s="691"/>
      <c r="AY277" s="691"/>
      <c r="AZ277" s="691"/>
      <c r="BA277" s="691"/>
      <c r="BB277" s="691"/>
      <c r="BC277" s="691"/>
      <c r="BD277" s="691"/>
      <c r="BE277" s="691"/>
      <c r="BF277" s="691"/>
      <c r="BG277" s="691"/>
      <c r="BH277" s="691"/>
      <c r="BI277" s="691"/>
      <c r="BJ277" s="691"/>
      <c r="BK277" s="691"/>
      <c r="BL277" s="691"/>
      <c r="BM277" s="691"/>
      <c r="BN277" s="691"/>
      <c r="BO277" s="691"/>
      <c r="BP277" s="691"/>
      <c r="BQ277" s="691"/>
      <c r="BR277" s="691"/>
      <c r="BS277" s="691"/>
      <c r="BT277" s="691"/>
      <c r="BU277" s="691"/>
      <c r="BV277" s="691"/>
      <c r="BW277" s="691"/>
      <c r="BX277" s="691"/>
      <c r="BY277" s="691"/>
      <c r="BZ277" s="691"/>
      <c r="CA277" s="691"/>
      <c r="CB277" s="691"/>
      <c r="CC277" s="691"/>
      <c r="CD277" s="691"/>
      <c r="CE277" s="691"/>
      <c r="CF277" s="691"/>
      <c r="CG277" s="691"/>
      <c r="CH277" s="691"/>
      <c r="CI277" s="691"/>
    </row>
    <row r="278" spans="1:87" ht="15.75" customHeight="1">
      <c r="A278" s="691"/>
      <c r="B278" s="697"/>
      <c r="C278" s="697"/>
      <c r="D278" s="691"/>
      <c r="E278" s="691"/>
      <c r="F278" s="691"/>
      <c r="G278" s="691"/>
      <c r="H278" s="691"/>
      <c r="I278" s="691"/>
      <c r="J278" s="691"/>
      <c r="K278" s="691"/>
      <c r="L278" s="691"/>
      <c r="M278" s="691"/>
      <c r="N278" s="691"/>
      <c r="O278" s="691"/>
      <c r="P278" s="691"/>
      <c r="Q278" s="691"/>
      <c r="R278" s="691"/>
      <c r="S278" s="691"/>
      <c r="T278" s="691"/>
      <c r="U278" s="691"/>
      <c r="V278" s="691"/>
      <c r="W278" s="691"/>
      <c r="X278" s="691"/>
      <c r="Y278" s="691"/>
      <c r="Z278" s="691"/>
      <c r="AA278" s="691"/>
      <c r="AB278" s="691"/>
      <c r="AC278" s="691"/>
      <c r="AD278" s="691"/>
      <c r="AE278" s="691"/>
      <c r="AF278" s="691"/>
      <c r="AG278" s="691"/>
      <c r="AH278" s="691"/>
      <c r="AI278" s="691"/>
      <c r="AJ278" s="691"/>
      <c r="AK278" s="691"/>
      <c r="AL278" s="691"/>
      <c r="AM278" s="691"/>
      <c r="AN278" s="691"/>
      <c r="AO278" s="691"/>
      <c r="AP278" s="691"/>
      <c r="AQ278" s="691"/>
      <c r="AR278" s="691"/>
      <c r="AS278" s="691"/>
      <c r="AT278" s="691"/>
      <c r="AU278" s="691"/>
      <c r="AV278" s="691"/>
      <c r="AW278" s="691"/>
      <c r="AX278" s="691"/>
      <c r="AY278" s="691"/>
      <c r="AZ278" s="691"/>
      <c r="BA278" s="691"/>
      <c r="BB278" s="691"/>
      <c r="BC278" s="691"/>
      <c r="BD278" s="691"/>
      <c r="BE278" s="691"/>
      <c r="BF278" s="691"/>
      <c r="BG278" s="691"/>
      <c r="BH278" s="691"/>
      <c r="BI278" s="691"/>
      <c r="BJ278" s="691"/>
      <c r="BK278" s="691"/>
      <c r="BL278" s="691"/>
      <c r="BM278" s="691"/>
      <c r="BN278" s="691"/>
      <c r="BO278" s="691"/>
      <c r="BP278" s="691"/>
      <c r="BQ278" s="691"/>
      <c r="BR278" s="691"/>
      <c r="BS278" s="691"/>
      <c r="BT278" s="691"/>
      <c r="BU278" s="691"/>
      <c r="BV278" s="691"/>
      <c r="BW278" s="691"/>
      <c r="BX278" s="691"/>
      <c r="BY278" s="691"/>
      <c r="BZ278" s="691"/>
      <c r="CA278" s="691"/>
      <c r="CB278" s="691"/>
      <c r="CC278" s="691"/>
      <c r="CD278" s="691"/>
      <c r="CE278" s="691"/>
      <c r="CF278" s="691"/>
      <c r="CG278" s="691"/>
      <c r="CH278" s="691"/>
      <c r="CI278" s="691"/>
    </row>
    <row r="279" spans="1:87" ht="15.75" customHeight="1">
      <c r="A279" s="691"/>
      <c r="B279" s="697"/>
      <c r="C279" s="697"/>
      <c r="D279" s="691"/>
      <c r="E279" s="691"/>
      <c r="F279" s="691"/>
      <c r="G279" s="691"/>
      <c r="H279" s="691"/>
      <c r="I279" s="691"/>
      <c r="J279" s="691"/>
      <c r="K279" s="691"/>
      <c r="L279" s="691"/>
      <c r="M279" s="691"/>
      <c r="N279" s="691"/>
      <c r="O279" s="691"/>
      <c r="P279" s="691"/>
      <c r="Q279" s="691"/>
      <c r="R279" s="691"/>
      <c r="S279" s="691"/>
      <c r="T279" s="691"/>
      <c r="U279" s="691"/>
      <c r="V279" s="691"/>
      <c r="W279" s="691"/>
      <c r="X279" s="691"/>
      <c r="Y279" s="691"/>
      <c r="Z279" s="691"/>
      <c r="AA279" s="691"/>
      <c r="AB279" s="691"/>
      <c r="AC279" s="691"/>
      <c r="AD279" s="691"/>
      <c r="AE279" s="691"/>
      <c r="AF279" s="691"/>
      <c r="AG279" s="691"/>
      <c r="AH279" s="691"/>
      <c r="AI279" s="691"/>
      <c r="AJ279" s="691"/>
      <c r="AK279" s="691"/>
      <c r="AL279" s="691"/>
      <c r="AM279" s="691"/>
      <c r="AN279" s="691"/>
      <c r="AO279" s="691"/>
      <c r="AP279" s="691"/>
      <c r="AQ279" s="691"/>
      <c r="AR279" s="691"/>
      <c r="AS279" s="691"/>
      <c r="AT279" s="691"/>
      <c r="AU279" s="691"/>
      <c r="AV279" s="691"/>
      <c r="AW279" s="691"/>
      <c r="AX279" s="691"/>
      <c r="AY279" s="691"/>
      <c r="AZ279" s="691"/>
      <c r="BA279" s="691"/>
      <c r="BB279" s="691"/>
      <c r="BC279" s="691"/>
      <c r="BD279" s="691"/>
      <c r="BE279" s="691"/>
      <c r="BF279" s="691"/>
      <c r="BG279" s="691"/>
      <c r="BH279" s="691"/>
      <c r="BI279" s="691"/>
      <c r="BJ279" s="691"/>
      <c r="BK279" s="691"/>
      <c r="BL279" s="691"/>
      <c r="BM279" s="691"/>
      <c r="BN279" s="691"/>
      <c r="BO279" s="691"/>
      <c r="BP279" s="691"/>
      <c r="BQ279" s="691"/>
      <c r="BR279" s="691"/>
      <c r="BS279" s="691"/>
      <c r="BT279" s="691"/>
      <c r="BU279" s="691"/>
      <c r="BV279" s="691"/>
      <c r="BW279" s="691"/>
      <c r="BX279" s="691"/>
      <c r="BY279" s="691"/>
      <c r="BZ279" s="691"/>
      <c r="CA279" s="691"/>
      <c r="CB279" s="691"/>
      <c r="CC279" s="691"/>
      <c r="CD279" s="691"/>
      <c r="CE279" s="691"/>
      <c r="CF279" s="691"/>
      <c r="CG279" s="691"/>
      <c r="CH279" s="691"/>
      <c r="CI279" s="691"/>
    </row>
    <row r="280" spans="1:87" ht="15.75" customHeight="1">
      <c r="A280" s="691"/>
      <c r="B280" s="697"/>
      <c r="C280" s="697"/>
      <c r="D280" s="691"/>
      <c r="E280" s="691"/>
      <c r="F280" s="691"/>
      <c r="G280" s="691"/>
      <c r="H280" s="691"/>
      <c r="I280" s="691"/>
      <c r="J280" s="691"/>
      <c r="K280" s="691"/>
      <c r="L280" s="691"/>
      <c r="M280" s="691"/>
      <c r="N280" s="691"/>
      <c r="O280" s="691"/>
      <c r="P280" s="691"/>
      <c r="Q280" s="691"/>
      <c r="R280" s="691"/>
      <c r="S280" s="691"/>
      <c r="T280" s="691"/>
      <c r="U280" s="691"/>
      <c r="V280" s="691"/>
      <c r="W280" s="691"/>
      <c r="X280" s="691"/>
      <c r="Y280" s="691"/>
      <c r="Z280" s="691"/>
      <c r="AA280" s="691"/>
      <c r="AB280" s="691"/>
      <c r="AC280" s="691"/>
      <c r="AD280" s="691"/>
      <c r="AE280" s="691"/>
      <c r="AF280" s="691"/>
      <c r="AG280" s="691"/>
      <c r="AH280" s="691"/>
      <c r="AI280" s="691"/>
      <c r="AJ280" s="691"/>
      <c r="AK280" s="691"/>
      <c r="AL280" s="691"/>
      <c r="AM280" s="691"/>
      <c r="AN280" s="691"/>
      <c r="AO280" s="691"/>
      <c r="AP280" s="691"/>
      <c r="AQ280" s="691"/>
      <c r="AR280" s="691"/>
      <c r="AS280" s="691"/>
      <c r="AT280" s="691"/>
      <c r="AU280" s="691"/>
      <c r="AV280" s="691"/>
      <c r="AW280" s="691"/>
      <c r="AX280" s="691"/>
      <c r="AY280" s="691"/>
      <c r="AZ280" s="691"/>
      <c r="BA280" s="691"/>
      <c r="BB280" s="691"/>
      <c r="BC280" s="691"/>
      <c r="BD280" s="691"/>
      <c r="BE280" s="691"/>
      <c r="BF280" s="691"/>
      <c r="BG280" s="691"/>
      <c r="BH280" s="691"/>
      <c r="BI280" s="691"/>
      <c r="BJ280" s="691"/>
      <c r="BK280" s="691"/>
      <c r="BL280" s="691"/>
      <c r="BM280" s="691"/>
      <c r="BN280" s="691"/>
      <c r="BO280" s="691"/>
      <c r="BP280" s="691"/>
      <c r="BQ280" s="691"/>
      <c r="BR280" s="691"/>
      <c r="BS280" s="691"/>
      <c r="BT280" s="691"/>
      <c r="BU280" s="691"/>
      <c r="BV280" s="691"/>
      <c r="BW280" s="691"/>
      <c r="BX280" s="691"/>
      <c r="BY280" s="691"/>
      <c r="BZ280" s="691"/>
      <c r="CA280" s="691"/>
      <c r="CB280" s="691"/>
      <c r="CC280" s="691"/>
      <c r="CD280" s="691"/>
      <c r="CE280" s="691"/>
      <c r="CF280" s="691"/>
      <c r="CG280" s="691"/>
      <c r="CH280" s="691"/>
      <c r="CI280" s="691"/>
    </row>
    <row r="281" spans="1:87" ht="15.75" customHeight="1">
      <c r="A281" s="691"/>
      <c r="B281" s="697"/>
      <c r="C281" s="697"/>
      <c r="D281" s="691"/>
      <c r="E281" s="691"/>
      <c r="F281" s="691"/>
      <c r="G281" s="691"/>
      <c r="H281" s="691"/>
      <c r="I281" s="691"/>
      <c r="J281" s="691"/>
      <c r="K281" s="691"/>
      <c r="L281" s="691"/>
      <c r="M281" s="691"/>
      <c r="N281" s="691"/>
      <c r="O281" s="691"/>
      <c r="P281" s="691"/>
      <c r="Q281" s="691"/>
      <c r="R281" s="691"/>
      <c r="S281" s="691"/>
      <c r="T281" s="691"/>
      <c r="U281" s="691"/>
      <c r="V281" s="691"/>
      <c r="W281" s="691"/>
      <c r="X281" s="691"/>
      <c r="Y281" s="691"/>
      <c r="Z281" s="691"/>
      <c r="AA281" s="691"/>
      <c r="AB281" s="691"/>
      <c r="AC281" s="691"/>
      <c r="AD281" s="691"/>
      <c r="AE281" s="691"/>
      <c r="AF281" s="691"/>
      <c r="AG281" s="691"/>
      <c r="AH281" s="691"/>
      <c r="AI281" s="691"/>
      <c r="AJ281" s="691"/>
      <c r="AK281" s="691"/>
      <c r="AL281" s="691"/>
      <c r="AM281" s="691"/>
      <c r="AN281" s="691"/>
      <c r="AO281" s="691"/>
      <c r="AP281" s="691"/>
      <c r="AQ281" s="691"/>
      <c r="AR281" s="691"/>
      <c r="AS281" s="691"/>
      <c r="AT281" s="691"/>
      <c r="AU281" s="691"/>
      <c r="AV281" s="691"/>
      <c r="AW281" s="691"/>
      <c r="AX281" s="691"/>
      <c r="AY281" s="691"/>
      <c r="AZ281" s="691"/>
      <c r="BA281" s="691"/>
      <c r="BB281" s="691"/>
      <c r="BC281" s="691"/>
      <c r="BD281" s="691"/>
      <c r="BE281" s="691"/>
      <c r="BF281" s="691"/>
      <c r="BG281" s="691"/>
      <c r="BH281" s="691"/>
      <c r="BI281" s="691"/>
      <c r="BJ281" s="691"/>
      <c r="BK281" s="691"/>
      <c r="BL281" s="691"/>
      <c r="BM281" s="691"/>
      <c r="BN281" s="691"/>
      <c r="BO281" s="691"/>
      <c r="BP281" s="691"/>
      <c r="BQ281" s="691"/>
      <c r="BR281" s="691"/>
      <c r="BS281" s="691"/>
      <c r="BT281" s="691"/>
      <c r="BU281" s="691"/>
      <c r="BV281" s="691"/>
      <c r="BW281" s="691"/>
      <c r="BX281" s="691"/>
      <c r="BY281" s="691"/>
      <c r="BZ281" s="691"/>
      <c r="CA281" s="691"/>
      <c r="CB281" s="691"/>
      <c r="CC281" s="691"/>
      <c r="CD281" s="691"/>
      <c r="CE281" s="691"/>
      <c r="CF281" s="691"/>
      <c r="CG281" s="691"/>
      <c r="CH281" s="691"/>
      <c r="CI281" s="691"/>
    </row>
    <row r="282" spans="1:87" ht="15.75" customHeight="1">
      <c r="A282" s="691"/>
      <c r="B282" s="697"/>
      <c r="C282" s="697"/>
      <c r="D282" s="691"/>
      <c r="E282" s="691"/>
      <c r="F282" s="691"/>
      <c r="G282" s="691"/>
      <c r="H282" s="691"/>
      <c r="I282" s="691"/>
      <c r="J282" s="691"/>
      <c r="K282" s="691"/>
      <c r="L282" s="691"/>
      <c r="M282" s="691"/>
      <c r="N282" s="691"/>
      <c r="O282" s="691"/>
      <c r="P282" s="691"/>
      <c r="Q282" s="691"/>
      <c r="R282" s="691"/>
      <c r="S282" s="691"/>
      <c r="T282" s="691"/>
      <c r="U282" s="691"/>
      <c r="V282" s="691"/>
      <c r="W282" s="691"/>
      <c r="X282" s="691"/>
      <c r="Y282" s="691"/>
      <c r="Z282" s="691"/>
      <c r="AA282" s="691"/>
      <c r="AB282" s="691"/>
      <c r="AC282" s="691"/>
      <c r="AD282" s="691"/>
      <c r="AE282" s="691"/>
      <c r="AF282" s="691"/>
      <c r="AG282" s="691"/>
      <c r="AH282" s="691"/>
      <c r="AI282" s="691"/>
      <c r="AJ282" s="691"/>
      <c r="AK282" s="691"/>
      <c r="AL282" s="691"/>
      <c r="AM282" s="691"/>
      <c r="AN282" s="691"/>
      <c r="AO282" s="691"/>
      <c r="AP282" s="691"/>
      <c r="AQ282" s="691"/>
      <c r="AR282" s="691"/>
      <c r="AS282" s="691"/>
      <c r="AT282" s="691"/>
      <c r="AU282" s="691"/>
      <c r="AV282" s="691"/>
      <c r="AW282" s="691"/>
      <c r="AX282" s="691"/>
      <c r="AY282" s="691"/>
      <c r="AZ282" s="691"/>
      <c r="BA282" s="691"/>
      <c r="BB282" s="691"/>
      <c r="BC282" s="691"/>
      <c r="BD282" s="691"/>
      <c r="BE282" s="691"/>
      <c r="BF282" s="691"/>
      <c r="BG282" s="691"/>
      <c r="BH282" s="691"/>
      <c r="BI282" s="691"/>
      <c r="BJ282" s="691"/>
      <c r="BK282" s="691"/>
      <c r="BL282" s="691"/>
      <c r="BM282" s="691"/>
      <c r="BN282" s="691"/>
      <c r="BO282" s="691"/>
      <c r="BP282" s="691"/>
      <c r="BQ282" s="691"/>
      <c r="BR282" s="691"/>
      <c r="BS282" s="691"/>
      <c r="BT282" s="691"/>
      <c r="BU282" s="691"/>
      <c r="BV282" s="691"/>
      <c r="BW282" s="691"/>
      <c r="BX282" s="691"/>
      <c r="BY282" s="691"/>
      <c r="BZ282" s="691"/>
      <c r="CA282" s="691"/>
      <c r="CB282" s="691"/>
      <c r="CC282" s="691"/>
      <c r="CD282" s="691"/>
      <c r="CE282" s="691"/>
      <c r="CF282" s="691"/>
      <c r="CG282" s="691"/>
      <c r="CH282" s="691"/>
      <c r="CI282" s="691"/>
    </row>
    <row r="283" spans="1:87" ht="15.75" customHeight="1">
      <c r="A283" s="691"/>
      <c r="B283" s="697"/>
      <c r="C283" s="697"/>
      <c r="D283" s="691"/>
      <c r="E283" s="691"/>
      <c r="F283" s="691"/>
      <c r="G283" s="691"/>
      <c r="H283" s="691"/>
      <c r="I283" s="691"/>
      <c r="J283" s="691"/>
      <c r="K283" s="691"/>
      <c r="L283" s="691"/>
      <c r="M283" s="691"/>
      <c r="N283" s="691"/>
      <c r="O283" s="691"/>
      <c r="P283" s="691"/>
      <c r="Q283" s="691"/>
      <c r="R283" s="691"/>
      <c r="S283" s="691"/>
      <c r="T283" s="691"/>
      <c r="U283" s="691"/>
      <c r="V283" s="691"/>
      <c r="W283" s="691"/>
      <c r="X283" s="691"/>
      <c r="Y283" s="691"/>
      <c r="Z283" s="691"/>
      <c r="AA283" s="691"/>
      <c r="AB283" s="691"/>
      <c r="AC283" s="691"/>
      <c r="AD283" s="691"/>
      <c r="AE283" s="691"/>
      <c r="AF283" s="691"/>
      <c r="AG283" s="691"/>
      <c r="AH283" s="691"/>
      <c r="AI283" s="691"/>
      <c r="AJ283" s="691"/>
      <c r="AK283" s="691"/>
      <c r="AL283" s="691"/>
      <c r="AM283" s="691"/>
      <c r="AN283" s="691"/>
      <c r="AO283" s="691"/>
      <c r="AP283" s="691"/>
      <c r="AQ283" s="691"/>
      <c r="AR283" s="691"/>
      <c r="AS283" s="691"/>
      <c r="AT283" s="691"/>
      <c r="AU283" s="691"/>
      <c r="AV283" s="691"/>
      <c r="AW283" s="691"/>
      <c r="AX283" s="691"/>
      <c r="AY283" s="691"/>
      <c r="AZ283" s="691"/>
      <c r="BA283" s="691"/>
      <c r="BB283" s="691"/>
      <c r="BC283" s="691"/>
      <c r="BD283" s="691"/>
      <c r="BE283" s="691"/>
      <c r="BF283" s="691"/>
      <c r="BG283" s="691"/>
      <c r="BH283" s="691"/>
      <c r="BI283" s="691"/>
      <c r="BJ283" s="691"/>
      <c r="BK283" s="691"/>
      <c r="BL283" s="691"/>
      <c r="BM283" s="691"/>
      <c r="BN283" s="691"/>
      <c r="BO283" s="691"/>
      <c r="BP283" s="691"/>
      <c r="BQ283" s="691"/>
      <c r="BR283" s="691"/>
      <c r="BS283" s="691"/>
      <c r="BT283" s="691"/>
      <c r="BU283" s="691"/>
      <c r="BV283" s="691"/>
      <c r="BW283" s="691"/>
      <c r="BX283" s="691"/>
      <c r="BY283" s="691"/>
      <c r="BZ283" s="691"/>
      <c r="CA283" s="691"/>
      <c r="CB283" s="691"/>
      <c r="CC283" s="691"/>
      <c r="CD283" s="691"/>
      <c r="CE283" s="691"/>
      <c r="CF283" s="691"/>
      <c r="CG283" s="691"/>
      <c r="CH283" s="691"/>
      <c r="CI283" s="691"/>
    </row>
    <row r="284" spans="1:87" ht="15.75" customHeight="1">
      <c r="A284" s="691"/>
      <c r="B284" s="697"/>
      <c r="C284" s="697"/>
      <c r="D284" s="691"/>
      <c r="E284" s="691"/>
      <c r="F284" s="691"/>
      <c r="G284" s="691"/>
      <c r="H284" s="691"/>
      <c r="I284" s="691"/>
      <c r="J284" s="691"/>
      <c r="K284" s="691"/>
      <c r="L284" s="691"/>
      <c r="M284" s="691"/>
      <c r="N284" s="691"/>
      <c r="O284" s="691"/>
      <c r="P284" s="691"/>
      <c r="Q284" s="691"/>
      <c r="R284" s="691"/>
      <c r="S284" s="691"/>
      <c r="T284" s="691"/>
      <c r="U284" s="691"/>
      <c r="V284" s="691"/>
      <c r="W284" s="691"/>
      <c r="X284" s="691"/>
      <c r="Y284" s="691"/>
      <c r="Z284" s="691"/>
      <c r="AA284" s="691"/>
      <c r="AB284" s="691"/>
      <c r="AC284" s="691"/>
      <c r="AD284" s="691"/>
      <c r="AE284" s="691"/>
      <c r="AF284" s="691"/>
      <c r="AG284" s="691"/>
      <c r="AH284" s="691"/>
      <c r="AI284" s="691"/>
      <c r="AJ284" s="691"/>
      <c r="AK284" s="691"/>
      <c r="AL284" s="691"/>
      <c r="AM284" s="691"/>
      <c r="AN284" s="691"/>
      <c r="AO284" s="691"/>
      <c r="AP284" s="691"/>
      <c r="AQ284" s="691"/>
      <c r="AR284" s="691"/>
      <c r="AS284" s="691"/>
      <c r="AT284" s="691"/>
      <c r="AU284" s="691"/>
      <c r="AV284" s="691"/>
      <c r="AW284" s="691"/>
      <c r="AX284" s="691"/>
      <c r="AY284" s="691"/>
      <c r="AZ284" s="691"/>
      <c r="BA284" s="691"/>
      <c r="BB284" s="691"/>
      <c r="BC284" s="691"/>
      <c r="BD284" s="691"/>
      <c r="BE284" s="691"/>
      <c r="BF284" s="691"/>
      <c r="BG284" s="691"/>
      <c r="BH284" s="691"/>
      <c r="BI284" s="691"/>
      <c r="BJ284" s="691"/>
      <c r="BK284" s="691"/>
      <c r="BL284" s="691"/>
      <c r="BM284" s="691"/>
      <c r="BN284" s="691"/>
      <c r="BO284" s="691"/>
      <c r="BP284" s="691"/>
      <c r="BQ284" s="691"/>
      <c r="BR284" s="691"/>
      <c r="BS284" s="691"/>
      <c r="BT284" s="691"/>
      <c r="BU284" s="691"/>
      <c r="BV284" s="691"/>
      <c r="BW284" s="691"/>
      <c r="BX284" s="691"/>
      <c r="BY284" s="691"/>
      <c r="BZ284" s="691"/>
      <c r="CA284" s="691"/>
      <c r="CB284" s="691"/>
      <c r="CC284" s="691"/>
      <c r="CD284" s="691"/>
      <c r="CE284" s="691"/>
      <c r="CF284" s="691"/>
      <c r="CG284" s="691"/>
      <c r="CH284" s="691"/>
      <c r="CI284" s="691"/>
    </row>
    <row r="285" spans="1:87" ht="15.75" customHeight="1">
      <c r="A285" s="691"/>
      <c r="B285" s="697"/>
      <c r="C285" s="697"/>
      <c r="D285" s="691"/>
      <c r="E285" s="691"/>
      <c r="F285" s="691"/>
      <c r="G285" s="691"/>
      <c r="H285" s="691"/>
      <c r="I285" s="691"/>
      <c r="J285" s="691"/>
      <c r="K285" s="691"/>
      <c r="L285" s="691"/>
      <c r="M285" s="691"/>
      <c r="N285" s="691"/>
      <c r="O285" s="691"/>
      <c r="P285" s="691"/>
      <c r="Q285" s="691"/>
      <c r="R285" s="691"/>
      <c r="S285" s="691"/>
      <c r="T285" s="691"/>
      <c r="U285" s="691"/>
      <c r="V285" s="691"/>
      <c r="W285" s="691"/>
      <c r="X285" s="691"/>
      <c r="Y285" s="691"/>
      <c r="Z285" s="691"/>
      <c r="AA285" s="691"/>
      <c r="AB285" s="691"/>
      <c r="AC285" s="691"/>
      <c r="AD285" s="691"/>
      <c r="AE285" s="691"/>
      <c r="AF285" s="691"/>
      <c r="AG285" s="691"/>
      <c r="AH285" s="691"/>
      <c r="AI285" s="691"/>
      <c r="AJ285" s="691"/>
      <c r="AK285" s="691"/>
      <c r="AL285" s="691"/>
      <c r="AM285" s="691"/>
      <c r="AN285" s="691"/>
      <c r="AO285" s="691"/>
      <c r="AP285" s="691"/>
      <c r="AQ285" s="691"/>
      <c r="AR285" s="691"/>
      <c r="AS285" s="691"/>
      <c r="AT285" s="691"/>
      <c r="AU285" s="691"/>
      <c r="AV285" s="691"/>
      <c r="AW285" s="691"/>
      <c r="AX285" s="691"/>
      <c r="AY285" s="691"/>
      <c r="AZ285" s="691"/>
      <c r="BA285" s="691"/>
      <c r="BB285" s="691"/>
      <c r="BC285" s="691"/>
      <c r="BD285" s="691"/>
      <c r="BE285" s="691"/>
      <c r="BF285" s="691"/>
      <c r="BG285" s="691"/>
      <c r="BH285" s="691"/>
      <c r="BI285" s="691"/>
      <c r="BJ285" s="691"/>
      <c r="BK285" s="691"/>
      <c r="BL285" s="691"/>
      <c r="BM285" s="691"/>
      <c r="BN285" s="691"/>
      <c r="BO285" s="691"/>
      <c r="BP285" s="691"/>
      <c r="BQ285" s="691"/>
      <c r="BR285" s="691"/>
      <c r="BS285" s="691"/>
      <c r="BT285" s="691"/>
      <c r="BU285" s="691"/>
      <c r="BV285" s="691"/>
      <c r="BW285" s="691"/>
      <c r="BX285" s="691"/>
      <c r="BY285" s="691"/>
      <c r="BZ285" s="691"/>
      <c r="CA285" s="691"/>
      <c r="CB285" s="691"/>
      <c r="CC285" s="691"/>
      <c r="CD285" s="691"/>
      <c r="CE285" s="691"/>
      <c r="CF285" s="691"/>
      <c r="CG285" s="691"/>
      <c r="CH285" s="691"/>
      <c r="CI285" s="691"/>
    </row>
    <row r="286" spans="1:87" ht="15.75" customHeight="1">
      <c r="A286" s="691"/>
      <c r="B286" s="697"/>
      <c r="C286" s="697"/>
      <c r="D286" s="691"/>
      <c r="E286" s="691"/>
      <c r="F286" s="691"/>
      <c r="G286" s="691"/>
      <c r="H286" s="691"/>
      <c r="I286" s="691"/>
      <c r="J286" s="691"/>
      <c r="K286" s="691"/>
      <c r="L286" s="691"/>
      <c r="M286" s="691"/>
      <c r="N286" s="691"/>
      <c r="O286" s="691"/>
      <c r="P286" s="691"/>
      <c r="Q286" s="691"/>
      <c r="R286" s="691"/>
      <c r="S286" s="691"/>
      <c r="T286" s="691"/>
      <c r="U286" s="691"/>
      <c r="V286" s="691"/>
      <c r="W286" s="691"/>
      <c r="X286" s="691"/>
      <c r="Y286" s="691"/>
      <c r="Z286" s="691"/>
      <c r="AA286" s="691"/>
      <c r="AB286" s="691"/>
      <c r="AC286" s="691"/>
      <c r="AD286" s="691"/>
      <c r="AE286" s="691"/>
      <c r="AF286" s="691"/>
      <c r="AG286" s="691"/>
      <c r="AH286" s="691"/>
      <c r="AI286" s="691"/>
      <c r="AJ286" s="691"/>
      <c r="AK286" s="691"/>
      <c r="AL286" s="691"/>
      <c r="AM286" s="691"/>
      <c r="AN286" s="691"/>
      <c r="AO286" s="691"/>
      <c r="AP286" s="691"/>
      <c r="AQ286" s="691"/>
      <c r="AR286" s="691"/>
      <c r="AS286" s="691"/>
      <c r="AT286" s="691"/>
      <c r="AU286" s="691"/>
      <c r="AV286" s="691"/>
      <c r="AW286" s="691"/>
      <c r="AX286" s="691"/>
      <c r="AY286" s="691"/>
      <c r="AZ286" s="691"/>
      <c r="BA286" s="691"/>
      <c r="BB286" s="691"/>
      <c r="BC286" s="691"/>
      <c r="BD286" s="691"/>
      <c r="BE286" s="691"/>
      <c r="BF286" s="691"/>
      <c r="BG286" s="691"/>
      <c r="BH286" s="691"/>
      <c r="BI286" s="691"/>
      <c r="BJ286" s="691"/>
      <c r="BK286" s="691"/>
      <c r="BL286" s="691"/>
      <c r="BM286" s="691"/>
      <c r="BN286" s="691"/>
      <c r="BO286" s="691"/>
      <c r="BP286" s="691"/>
      <c r="BQ286" s="691"/>
      <c r="BR286" s="691"/>
      <c r="BS286" s="691"/>
      <c r="BT286" s="691"/>
      <c r="BU286" s="691"/>
      <c r="BV286" s="691"/>
      <c r="BW286" s="691"/>
      <c r="BX286" s="691"/>
      <c r="BY286" s="691"/>
      <c r="BZ286" s="691"/>
      <c r="CA286" s="691"/>
      <c r="CB286" s="691"/>
      <c r="CC286" s="691"/>
      <c r="CD286" s="691"/>
      <c r="CE286" s="691"/>
      <c r="CF286" s="691"/>
      <c r="CG286" s="691"/>
      <c r="CH286" s="691"/>
      <c r="CI286" s="691"/>
    </row>
    <row r="287" spans="1:87" ht="15.75" customHeight="1">
      <c r="A287" s="691"/>
      <c r="B287" s="697"/>
      <c r="C287" s="697"/>
      <c r="D287" s="691"/>
      <c r="E287" s="691"/>
      <c r="F287" s="691"/>
      <c r="G287" s="691"/>
      <c r="H287" s="691"/>
      <c r="I287" s="691"/>
      <c r="J287" s="691"/>
      <c r="K287" s="691"/>
      <c r="L287" s="691"/>
      <c r="M287" s="691"/>
      <c r="N287" s="691"/>
      <c r="O287" s="691"/>
      <c r="P287" s="691"/>
      <c r="Q287" s="691"/>
      <c r="R287" s="691"/>
      <c r="S287" s="691"/>
      <c r="T287" s="691"/>
      <c r="U287" s="691"/>
      <c r="V287" s="691"/>
      <c r="W287" s="691"/>
      <c r="X287" s="691"/>
      <c r="Y287" s="691"/>
      <c r="Z287" s="691"/>
      <c r="AA287" s="691"/>
      <c r="AB287" s="691"/>
      <c r="AC287" s="691"/>
      <c r="AD287" s="691"/>
      <c r="AE287" s="691"/>
      <c r="AF287" s="691"/>
      <c r="AG287" s="691"/>
      <c r="AH287" s="691"/>
      <c r="AI287" s="691"/>
      <c r="AJ287" s="691"/>
      <c r="AK287" s="691"/>
      <c r="AL287" s="691"/>
      <c r="AM287" s="691"/>
      <c r="AN287" s="691"/>
      <c r="AO287" s="691"/>
      <c r="AP287" s="691"/>
      <c r="AQ287" s="691"/>
      <c r="AR287" s="691"/>
      <c r="AS287" s="691"/>
      <c r="AT287" s="691"/>
      <c r="AU287" s="691"/>
      <c r="AV287" s="691"/>
      <c r="AW287" s="691"/>
      <c r="AX287" s="691"/>
      <c r="AY287" s="691"/>
      <c r="AZ287" s="691"/>
      <c r="BA287" s="691"/>
      <c r="BB287" s="691"/>
      <c r="BC287" s="691"/>
      <c r="BD287" s="691"/>
      <c r="BE287" s="691"/>
      <c r="BF287" s="691"/>
      <c r="BG287" s="691"/>
      <c r="BH287" s="691"/>
      <c r="BI287" s="691"/>
      <c r="BJ287" s="691"/>
      <c r="BK287" s="691"/>
      <c r="BL287" s="691"/>
      <c r="BM287" s="691"/>
      <c r="BN287" s="691"/>
      <c r="BO287" s="691"/>
      <c r="BP287" s="691"/>
      <c r="BQ287" s="691"/>
      <c r="BR287" s="691"/>
      <c r="BS287" s="691"/>
      <c r="BT287" s="691"/>
      <c r="BU287" s="691"/>
      <c r="BV287" s="691"/>
      <c r="BW287" s="691"/>
      <c r="BX287" s="691"/>
      <c r="BY287" s="691"/>
      <c r="BZ287" s="691"/>
      <c r="CA287" s="691"/>
      <c r="CB287" s="691"/>
      <c r="CC287" s="691"/>
      <c r="CD287" s="691"/>
      <c r="CE287" s="691"/>
      <c r="CF287" s="691"/>
      <c r="CG287" s="691"/>
      <c r="CH287" s="691"/>
      <c r="CI287" s="691"/>
    </row>
    <row r="288" spans="1:87" ht="15.75" customHeight="1">
      <c r="A288" s="691"/>
      <c r="B288" s="697"/>
      <c r="C288" s="697"/>
      <c r="D288" s="691"/>
      <c r="E288" s="691"/>
      <c r="F288" s="691"/>
      <c r="G288" s="691"/>
      <c r="H288" s="691"/>
      <c r="I288" s="691"/>
      <c r="J288" s="691"/>
      <c r="K288" s="691"/>
      <c r="L288" s="691"/>
      <c r="M288" s="691"/>
      <c r="N288" s="691"/>
      <c r="O288" s="691"/>
      <c r="P288" s="691"/>
      <c r="Q288" s="691"/>
      <c r="R288" s="691"/>
      <c r="S288" s="691"/>
      <c r="T288" s="691"/>
      <c r="U288" s="691"/>
      <c r="V288" s="691"/>
      <c r="W288" s="691"/>
      <c r="X288" s="691"/>
      <c r="Y288" s="691"/>
      <c r="Z288" s="691"/>
      <c r="AA288" s="691"/>
      <c r="AB288" s="691"/>
      <c r="AC288" s="691"/>
      <c r="AD288" s="691"/>
      <c r="AE288" s="691"/>
      <c r="AF288" s="691"/>
      <c r="AG288" s="691"/>
      <c r="AH288" s="691"/>
      <c r="AI288" s="691"/>
      <c r="AJ288" s="691"/>
      <c r="AK288" s="691"/>
      <c r="AL288" s="691"/>
      <c r="AM288" s="691"/>
      <c r="AN288" s="691"/>
      <c r="AO288" s="691"/>
      <c r="AP288" s="691"/>
      <c r="AQ288" s="691"/>
      <c r="AR288" s="691"/>
      <c r="AS288" s="691"/>
      <c r="AT288" s="691"/>
      <c r="AU288" s="691"/>
      <c r="AV288" s="691"/>
      <c r="AW288" s="691"/>
      <c r="AX288" s="691"/>
      <c r="AY288" s="691"/>
      <c r="AZ288" s="691"/>
      <c r="BA288" s="691"/>
      <c r="BB288" s="691"/>
      <c r="BC288" s="691"/>
      <c r="BD288" s="691"/>
      <c r="BE288" s="691"/>
      <c r="BF288" s="691"/>
      <c r="BG288" s="691"/>
      <c r="BH288" s="691"/>
      <c r="BI288" s="691"/>
      <c r="BJ288" s="691"/>
      <c r="BK288" s="691"/>
      <c r="BL288" s="691"/>
      <c r="BM288" s="691"/>
      <c r="BN288" s="691"/>
      <c r="BO288" s="691"/>
      <c r="BP288" s="691"/>
      <c r="BQ288" s="691"/>
      <c r="BR288" s="691"/>
      <c r="BS288" s="691"/>
      <c r="BT288" s="691"/>
      <c r="BU288" s="691"/>
      <c r="BV288" s="691"/>
      <c r="BW288" s="691"/>
      <c r="BX288" s="691"/>
      <c r="BY288" s="691"/>
      <c r="BZ288" s="691"/>
      <c r="CA288" s="691"/>
      <c r="CB288" s="691"/>
      <c r="CC288" s="691"/>
      <c r="CD288" s="691"/>
      <c r="CE288" s="691"/>
      <c r="CF288" s="691"/>
      <c r="CG288" s="691"/>
      <c r="CH288" s="691"/>
      <c r="CI288" s="691"/>
    </row>
    <row r="289" spans="1:87" ht="15.75" customHeight="1">
      <c r="A289" s="691"/>
      <c r="B289" s="697"/>
      <c r="C289" s="697"/>
      <c r="D289" s="691"/>
      <c r="E289" s="691"/>
      <c r="F289" s="691"/>
      <c r="G289" s="691"/>
      <c r="H289" s="691"/>
      <c r="I289" s="691"/>
      <c r="J289" s="691"/>
      <c r="K289" s="691"/>
      <c r="L289" s="691"/>
      <c r="M289" s="691"/>
      <c r="N289" s="691"/>
      <c r="O289" s="691"/>
      <c r="P289" s="691"/>
      <c r="Q289" s="691"/>
      <c r="R289" s="691"/>
      <c r="S289" s="691"/>
      <c r="T289" s="691"/>
      <c r="U289" s="691"/>
      <c r="V289" s="691"/>
      <c r="W289" s="691"/>
      <c r="X289" s="691"/>
      <c r="Y289" s="691"/>
      <c r="Z289" s="691"/>
      <c r="AA289" s="691"/>
      <c r="AB289" s="691"/>
      <c r="AC289" s="691"/>
      <c r="AD289" s="691"/>
      <c r="AE289" s="691"/>
      <c r="AF289" s="691"/>
      <c r="AG289" s="691"/>
      <c r="AH289" s="691"/>
      <c r="AI289" s="691"/>
      <c r="AJ289" s="691"/>
      <c r="AK289" s="691"/>
      <c r="AL289" s="691"/>
      <c r="AM289" s="691"/>
      <c r="AN289" s="691"/>
      <c r="AO289" s="691"/>
      <c r="AP289" s="691"/>
      <c r="AQ289" s="691"/>
      <c r="AR289" s="691"/>
      <c r="AS289" s="691"/>
      <c r="AT289" s="691"/>
      <c r="AU289" s="691"/>
      <c r="AV289" s="691"/>
      <c r="AW289" s="691"/>
      <c r="AX289" s="691"/>
      <c r="AY289" s="691"/>
      <c r="AZ289" s="691"/>
      <c r="BA289" s="691"/>
      <c r="BB289" s="691"/>
      <c r="BC289" s="691"/>
      <c r="BD289" s="691"/>
      <c r="BE289" s="691"/>
      <c r="BF289" s="691"/>
      <c r="BG289" s="691"/>
      <c r="BH289" s="691"/>
      <c r="BI289" s="691"/>
      <c r="BJ289" s="691"/>
      <c r="BK289" s="691"/>
      <c r="BL289" s="691"/>
      <c r="BM289" s="691"/>
      <c r="BN289" s="691"/>
      <c r="BO289" s="691"/>
      <c r="BP289" s="691"/>
      <c r="BQ289" s="691"/>
      <c r="BR289" s="691"/>
      <c r="BS289" s="691"/>
      <c r="BT289" s="691"/>
      <c r="BU289" s="691"/>
      <c r="BV289" s="691"/>
      <c r="BW289" s="691"/>
      <c r="BX289" s="691"/>
      <c r="BY289" s="691"/>
      <c r="BZ289" s="691"/>
      <c r="CA289" s="691"/>
      <c r="CB289" s="691"/>
      <c r="CC289" s="691"/>
      <c r="CD289" s="691"/>
      <c r="CE289" s="691"/>
      <c r="CF289" s="691"/>
      <c r="CG289" s="691"/>
      <c r="CH289" s="691"/>
      <c r="CI289" s="691"/>
    </row>
    <row r="290" spans="1:87" ht="15.75" customHeight="1">
      <c r="A290" s="691"/>
      <c r="B290" s="697"/>
      <c r="C290" s="697"/>
      <c r="D290" s="691"/>
      <c r="E290" s="691"/>
      <c r="F290" s="691"/>
      <c r="G290" s="691"/>
      <c r="H290" s="691"/>
      <c r="I290" s="691"/>
      <c r="J290" s="691"/>
      <c r="K290" s="691"/>
      <c r="L290" s="691"/>
      <c r="M290" s="691"/>
      <c r="N290" s="691"/>
      <c r="O290" s="691"/>
      <c r="P290" s="691"/>
      <c r="Q290" s="691"/>
      <c r="R290" s="691"/>
      <c r="S290" s="691"/>
      <c r="T290" s="691"/>
      <c r="U290" s="691"/>
      <c r="V290" s="691"/>
      <c r="W290" s="691"/>
      <c r="X290" s="691"/>
      <c r="Y290" s="691"/>
      <c r="Z290" s="691"/>
      <c r="AA290" s="691"/>
      <c r="AB290" s="691"/>
      <c r="AC290" s="691"/>
      <c r="AD290" s="691"/>
      <c r="AE290" s="691"/>
      <c r="AF290" s="691"/>
      <c r="AG290" s="691"/>
      <c r="AH290" s="691"/>
      <c r="AI290" s="691"/>
      <c r="AJ290" s="691"/>
      <c r="AK290" s="691"/>
      <c r="AL290" s="691"/>
      <c r="AM290" s="691"/>
      <c r="AN290" s="691"/>
      <c r="AO290" s="691"/>
      <c r="AP290" s="691"/>
      <c r="AQ290" s="691"/>
      <c r="AR290" s="691"/>
      <c r="AS290" s="691"/>
      <c r="AT290" s="691"/>
      <c r="AU290" s="691"/>
      <c r="AV290" s="691"/>
      <c r="AW290" s="691"/>
      <c r="AX290" s="691"/>
      <c r="AY290" s="691"/>
      <c r="AZ290" s="691"/>
      <c r="BA290" s="691"/>
      <c r="BB290" s="691"/>
      <c r="BC290" s="691"/>
      <c r="BD290" s="691"/>
      <c r="BE290" s="691"/>
      <c r="BF290" s="691"/>
      <c r="BG290" s="691"/>
      <c r="BH290" s="691"/>
      <c r="BI290" s="691"/>
      <c r="BJ290" s="691"/>
      <c r="BK290" s="691"/>
      <c r="BL290" s="691"/>
      <c r="BM290" s="691"/>
      <c r="BN290" s="691"/>
      <c r="BO290" s="691"/>
      <c r="BP290" s="691"/>
      <c r="BQ290" s="691"/>
      <c r="BR290" s="691"/>
      <c r="BS290" s="691"/>
      <c r="BT290" s="691"/>
      <c r="BU290" s="691"/>
      <c r="BV290" s="691"/>
      <c r="BW290" s="691"/>
      <c r="BX290" s="691"/>
      <c r="BY290" s="691"/>
      <c r="BZ290" s="691"/>
      <c r="CA290" s="691"/>
      <c r="CB290" s="691"/>
      <c r="CC290" s="691"/>
      <c r="CD290" s="691"/>
      <c r="CE290" s="691"/>
      <c r="CF290" s="691"/>
      <c r="CG290" s="691"/>
      <c r="CH290" s="691"/>
      <c r="CI290" s="691"/>
    </row>
    <row r="291" spans="1:87" ht="15.75" customHeight="1">
      <c r="A291" s="691"/>
      <c r="B291" s="697"/>
      <c r="C291" s="697"/>
      <c r="D291" s="691"/>
      <c r="E291" s="691"/>
      <c r="F291" s="691"/>
      <c r="G291" s="691"/>
      <c r="H291" s="691"/>
      <c r="I291" s="691"/>
      <c r="J291" s="691"/>
      <c r="K291" s="691"/>
      <c r="L291" s="691"/>
      <c r="M291" s="691"/>
      <c r="N291" s="691"/>
      <c r="O291" s="691"/>
      <c r="P291" s="691"/>
      <c r="Q291" s="691"/>
      <c r="R291" s="691"/>
      <c r="S291" s="691"/>
      <c r="T291" s="691"/>
      <c r="U291" s="691"/>
      <c r="V291" s="691"/>
      <c r="W291" s="691"/>
      <c r="X291" s="691"/>
      <c r="Y291" s="691"/>
      <c r="Z291" s="691"/>
      <c r="AA291" s="691"/>
      <c r="AB291" s="691"/>
      <c r="AC291" s="691"/>
      <c r="AD291" s="691"/>
      <c r="AE291" s="691"/>
      <c r="AF291" s="691"/>
      <c r="AG291" s="691"/>
      <c r="AH291" s="691"/>
      <c r="AI291" s="691"/>
      <c r="AJ291" s="691"/>
      <c r="AK291" s="691"/>
      <c r="AL291" s="691"/>
      <c r="AM291" s="691"/>
      <c r="AN291" s="691"/>
      <c r="AO291" s="691"/>
      <c r="AP291" s="691"/>
      <c r="AQ291" s="691"/>
      <c r="AR291" s="691"/>
      <c r="AS291" s="691"/>
      <c r="AT291" s="691"/>
      <c r="AU291" s="691"/>
      <c r="AV291" s="691"/>
      <c r="AW291" s="691"/>
      <c r="AX291" s="691"/>
      <c r="AY291" s="691"/>
      <c r="AZ291" s="691"/>
      <c r="BA291" s="691"/>
      <c r="BB291" s="691"/>
      <c r="BC291" s="691"/>
      <c r="BD291" s="691"/>
      <c r="BE291" s="691"/>
      <c r="BF291" s="691"/>
      <c r="BG291" s="691"/>
      <c r="BH291" s="691"/>
      <c r="BI291" s="691"/>
      <c r="BJ291" s="691"/>
      <c r="BK291" s="691"/>
      <c r="BL291" s="691"/>
      <c r="BM291" s="691"/>
      <c r="BN291" s="691"/>
      <c r="BO291" s="691"/>
      <c r="BP291" s="691"/>
      <c r="BQ291" s="691"/>
      <c r="BR291" s="691"/>
      <c r="BS291" s="691"/>
      <c r="BT291" s="691"/>
      <c r="BU291" s="691"/>
      <c r="BV291" s="691"/>
      <c r="BW291" s="691"/>
      <c r="BX291" s="691"/>
      <c r="BY291" s="691"/>
      <c r="BZ291" s="691"/>
      <c r="CA291" s="691"/>
      <c r="CB291" s="691"/>
      <c r="CC291" s="691"/>
      <c r="CD291" s="691"/>
      <c r="CE291" s="691"/>
      <c r="CF291" s="691"/>
      <c r="CG291" s="691"/>
      <c r="CH291" s="691"/>
      <c r="CI291" s="691"/>
    </row>
    <row r="292" spans="1:87" ht="15.75" customHeight="1">
      <c r="A292" s="691"/>
      <c r="B292" s="697"/>
      <c r="C292" s="697"/>
      <c r="D292" s="691"/>
      <c r="E292" s="691"/>
      <c r="F292" s="691"/>
      <c r="G292" s="691"/>
      <c r="H292" s="691"/>
      <c r="I292" s="691"/>
      <c r="J292" s="691"/>
      <c r="K292" s="691"/>
      <c r="L292" s="691"/>
      <c r="M292" s="691"/>
      <c r="N292" s="691"/>
      <c r="O292" s="691"/>
      <c r="P292" s="691"/>
      <c r="Q292" s="691"/>
      <c r="R292" s="691"/>
      <c r="S292" s="691"/>
      <c r="T292" s="691"/>
      <c r="U292" s="691"/>
      <c r="V292" s="691"/>
      <c r="W292" s="691"/>
      <c r="X292" s="691"/>
      <c r="Y292" s="691"/>
      <c r="Z292" s="691"/>
      <c r="AA292" s="691"/>
      <c r="AB292" s="691"/>
      <c r="AC292" s="691"/>
      <c r="AD292" s="691"/>
      <c r="AE292" s="691"/>
      <c r="AF292" s="691"/>
      <c r="AG292" s="691"/>
      <c r="AH292" s="691"/>
      <c r="AI292" s="691"/>
      <c r="AJ292" s="691"/>
      <c r="AK292" s="691"/>
      <c r="AL292" s="691"/>
      <c r="AM292" s="691"/>
      <c r="AN292" s="691"/>
      <c r="AO292" s="691"/>
      <c r="AP292" s="691"/>
      <c r="AQ292" s="691"/>
      <c r="AR292" s="691"/>
      <c r="AS292" s="691"/>
      <c r="AT292" s="691"/>
      <c r="AU292" s="691"/>
      <c r="AV292" s="691"/>
      <c r="AW292" s="691"/>
      <c r="AX292" s="691"/>
      <c r="AY292" s="691"/>
      <c r="AZ292" s="691"/>
      <c r="BA292" s="691"/>
      <c r="BB292" s="691"/>
      <c r="BC292" s="691"/>
      <c r="BD292" s="691"/>
      <c r="BE292" s="691"/>
      <c r="BF292" s="691"/>
      <c r="BG292" s="691"/>
      <c r="BH292" s="691"/>
      <c r="BI292" s="691"/>
      <c r="BJ292" s="691"/>
      <c r="BK292" s="691"/>
      <c r="BL292" s="691"/>
      <c r="BM292" s="691"/>
      <c r="BN292" s="691"/>
      <c r="BO292" s="691"/>
      <c r="BP292" s="691"/>
      <c r="BQ292" s="691"/>
      <c r="BR292" s="691"/>
      <c r="BS292" s="691"/>
      <c r="BT292" s="691"/>
      <c r="BU292" s="691"/>
      <c r="BV292" s="691"/>
      <c r="BW292" s="691"/>
      <c r="BX292" s="691"/>
      <c r="BY292" s="691"/>
      <c r="BZ292" s="691"/>
      <c r="CA292" s="691"/>
      <c r="CB292" s="691"/>
      <c r="CC292" s="691"/>
      <c r="CD292" s="691"/>
      <c r="CE292" s="691"/>
      <c r="CF292" s="691"/>
      <c r="CG292" s="691"/>
      <c r="CH292" s="691"/>
      <c r="CI292" s="691"/>
    </row>
    <row r="293" spans="1:87" ht="15.75" customHeight="1">
      <c r="A293" s="691"/>
      <c r="B293" s="697"/>
      <c r="C293" s="697"/>
      <c r="D293" s="691"/>
      <c r="E293" s="691"/>
      <c r="F293" s="691"/>
      <c r="G293" s="691"/>
      <c r="H293" s="691"/>
      <c r="I293" s="691"/>
      <c r="J293" s="691"/>
      <c r="K293" s="691"/>
      <c r="L293" s="691"/>
      <c r="M293" s="691"/>
      <c r="N293" s="691"/>
      <c r="O293" s="691"/>
      <c r="P293" s="691"/>
      <c r="Q293" s="691"/>
      <c r="R293" s="691"/>
      <c r="S293" s="691"/>
      <c r="T293" s="691"/>
      <c r="U293" s="691"/>
      <c r="V293" s="691"/>
      <c r="W293" s="691"/>
      <c r="X293" s="691"/>
      <c r="Y293" s="691"/>
      <c r="Z293" s="691"/>
      <c r="AA293" s="691"/>
      <c r="AB293" s="691"/>
      <c r="AC293" s="691"/>
      <c r="AD293" s="691"/>
      <c r="AE293" s="691"/>
      <c r="AF293" s="691"/>
      <c r="AG293" s="691"/>
      <c r="AH293" s="691"/>
      <c r="AI293" s="691"/>
      <c r="AJ293" s="691"/>
      <c r="AK293" s="691"/>
      <c r="AL293" s="691"/>
      <c r="AM293" s="691"/>
      <c r="AN293" s="691"/>
      <c r="AO293" s="691"/>
      <c r="AP293" s="691"/>
      <c r="AQ293" s="691"/>
      <c r="AR293" s="691"/>
      <c r="AS293" s="691"/>
      <c r="AT293" s="691"/>
      <c r="AU293" s="691"/>
      <c r="AV293" s="691"/>
      <c r="AW293" s="691"/>
      <c r="AX293" s="691"/>
      <c r="AY293" s="691"/>
      <c r="AZ293" s="691"/>
      <c r="BA293" s="691"/>
      <c r="BB293" s="691"/>
      <c r="BC293" s="691"/>
      <c r="BD293" s="691"/>
      <c r="BE293" s="691"/>
      <c r="BF293" s="691"/>
      <c r="BG293" s="691"/>
      <c r="BH293" s="691"/>
      <c r="BI293" s="691"/>
      <c r="BJ293" s="691"/>
      <c r="BK293" s="691"/>
      <c r="BL293" s="691"/>
      <c r="BM293" s="691"/>
      <c r="BN293" s="691"/>
      <c r="BO293" s="691"/>
      <c r="BP293" s="691"/>
      <c r="BQ293" s="691"/>
      <c r="BR293" s="691"/>
      <c r="BS293" s="691"/>
      <c r="BT293" s="691"/>
      <c r="BU293" s="691"/>
      <c r="BV293" s="691"/>
      <c r="BW293" s="691"/>
      <c r="BX293" s="691"/>
      <c r="BY293" s="691"/>
      <c r="BZ293" s="691"/>
      <c r="CA293" s="691"/>
      <c r="CB293" s="691"/>
      <c r="CC293" s="691"/>
      <c r="CD293" s="691"/>
      <c r="CE293" s="691"/>
      <c r="CF293" s="691"/>
      <c r="CG293" s="691"/>
      <c r="CH293" s="691"/>
      <c r="CI293" s="691"/>
    </row>
    <row r="294" spans="1:87" ht="15.75" customHeight="1">
      <c r="A294" s="691"/>
      <c r="B294" s="697"/>
      <c r="C294" s="697"/>
      <c r="D294" s="691"/>
      <c r="E294" s="691"/>
      <c r="F294" s="691"/>
      <c r="G294" s="691"/>
      <c r="H294" s="691"/>
      <c r="I294" s="691"/>
      <c r="J294" s="691"/>
      <c r="K294" s="691"/>
      <c r="L294" s="691"/>
      <c r="M294" s="691"/>
      <c r="N294" s="691"/>
      <c r="O294" s="691"/>
      <c r="P294" s="691"/>
      <c r="Q294" s="691"/>
      <c r="R294" s="691"/>
      <c r="S294" s="691"/>
      <c r="T294" s="691"/>
      <c r="U294" s="691"/>
      <c r="V294" s="691"/>
      <c r="W294" s="691"/>
      <c r="X294" s="691"/>
      <c r="Y294" s="691"/>
      <c r="Z294" s="691"/>
      <c r="AA294" s="691"/>
      <c r="AB294" s="691"/>
      <c r="AC294" s="691"/>
      <c r="AD294" s="691"/>
      <c r="AE294" s="691"/>
      <c r="AF294" s="691"/>
      <c r="AG294" s="691"/>
      <c r="AH294" s="691"/>
      <c r="AI294" s="691"/>
      <c r="AJ294" s="691"/>
      <c r="AK294" s="691"/>
      <c r="AL294" s="691"/>
      <c r="AM294" s="691"/>
      <c r="AN294" s="691"/>
      <c r="AO294" s="691"/>
      <c r="AP294" s="691"/>
      <c r="AQ294" s="691"/>
      <c r="AR294" s="691"/>
      <c r="AS294" s="691"/>
      <c r="AT294" s="691"/>
      <c r="AU294" s="691"/>
      <c r="AV294" s="691"/>
      <c r="AW294" s="691"/>
      <c r="AX294" s="691"/>
      <c r="AY294" s="691"/>
      <c r="AZ294" s="691"/>
      <c r="BA294" s="691"/>
      <c r="BB294" s="691"/>
      <c r="BC294" s="691"/>
      <c r="BD294" s="691"/>
      <c r="BE294" s="691"/>
      <c r="BF294" s="691"/>
      <c r="BG294" s="691"/>
      <c r="BH294" s="691"/>
      <c r="BI294" s="691"/>
      <c r="BJ294" s="691"/>
      <c r="BK294" s="691"/>
      <c r="BL294" s="691"/>
      <c r="BM294" s="691"/>
      <c r="BN294" s="691"/>
      <c r="BO294" s="691"/>
      <c r="BP294" s="691"/>
      <c r="BQ294" s="691"/>
      <c r="BR294" s="691"/>
      <c r="BS294" s="691"/>
      <c r="BT294" s="691"/>
      <c r="BU294" s="691"/>
      <c r="BV294" s="691"/>
      <c r="BW294" s="691"/>
      <c r="BX294" s="691"/>
      <c r="BY294" s="691"/>
      <c r="BZ294" s="691"/>
      <c r="CA294" s="691"/>
      <c r="CB294" s="691"/>
      <c r="CC294" s="691"/>
      <c r="CD294" s="691"/>
      <c r="CE294" s="691"/>
      <c r="CF294" s="691"/>
      <c r="CG294" s="691"/>
      <c r="CH294" s="691"/>
      <c r="CI294" s="691"/>
    </row>
    <row r="295" spans="1:87" ht="15.75" customHeight="1">
      <c r="A295" s="691"/>
      <c r="B295" s="697"/>
      <c r="C295" s="697"/>
      <c r="D295" s="691"/>
      <c r="E295" s="691"/>
      <c r="F295" s="691"/>
      <c r="G295" s="691"/>
      <c r="H295" s="691"/>
      <c r="I295" s="691"/>
      <c r="J295" s="691"/>
      <c r="K295" s="691"/>
      <c r="L295" s="691"/>
      <c r="M295" s="691"/>
      <c r="N295" s="691"/>
      <c r="O295" s="691"/>
      <c r="P295" s="691"/>
      <c r="Q295" s="691"/>
      <c r="R295" s="691"/>
      <c r="S295" s="691"/>
      <c r="T295" s="691"/>
      <c r="U295" s="691"/>
      <c r="V295" s="691"/>
      <c r="W295" s="691"/>
      <c r="X295" s="691"/>
      <c r="Y295" s="691"/>
      <c r="Z295" s="691"/>
      <c r="AA295" s="691"/>
      <c r="AB295" s="691"/>
      <c r="AC295" s="691"/>
      <c r="AD295" s="691"/>
      <c r="AE295" s="691"/>
      <c r="AF295" s="691"/>
      <c r="AG295" s="691"/>
      <c r="AH295" s="691"/>
      <c r="AI295" s="691"/>
      <c r="AJ295" s="691"/>
      <c r="AK295" s="691"/>
      <c r="AL295" s="691"/>
      <c r="AM295" s="691"/>
      <c r="AN295" s="691"/>
      <c r="AO295" s="691"/>
      <c r="AP295" s="691"/>
      <c r="AQ295" s="691"/>
      <c r="AR295" s="691"/>
      <c r="AS295" s="691"/>
      <c r="AT295" s="691"/>
      <c r="AU295" s="691"/>
      <c r="AV295" s="691"/>
      <c r="AW295" s="691"/>
      <c r="AX295" s="691"/>
      <c r="AY295" s="691"/>
      <c r="AZ295" s="691"/>
      <c r="BA295" s="691"/>
      <c r="BB295" s="691"/>
      <c r="BC295" s="691"/>
      <c r="BD295" s="691"/>
      <c r="BE295" s="691"/>
      <c r="BF295" s="691"/>
      <c r="BG295" s="691"/>
      <c r="BH295" s="691"/>
      <c r="BI295" s="691"/>
      <c r="BJ295" s="691"/>
      <c r="BK295" s="691"/>
      <c r="BL295" s="691"/>
      <c r="BM295" s="691"/>
      <c r="BN295" s="691"/>
      <c r="BO295" s="691"/>
      <c r="BP295" s="691"/>
      <c r="BQ295" s="691"/>
      <c r="BR295" s="691"/>
      <c r="BS295" s="691"/>
      <c r="BT295" s="691"/>
      <c r="BU295" s="691"/>
      <c r="BV295" s="691"/>
      <c r="BW295" s="691"/>
      <c r="BX295" s="691"/>
      <c r="BY295" s="691"/>
      <c r="BZ295" s="691"/>
      <c r="CA295" s="691"/>
      <c r="CB295" s="691"/>
      <c r="CC295" s="691"/>
      <c r="CD295" s="691"/>
      <c r="CE295" s="691"/>
      <c r="CF295" s="691"/>
      <c r="CG295" s="691"/>
      <c r="CH295" s="691"/>
      <c r="CI295" s="691"/>
    </row>
    <row r="296" spans="1:87" ht="15.75" customHeight="1">
      <c r="A296" s="691"/>
      <c r="B296" s="697"/>
      <c r="C296" s="697"/>
      <c r="D296" s="691"/>
      <c r="E296" s="691"/>
      <c r="F296" s="691"/>
      <c r="G296" s="691"/>
      <c r="H296" s="691"/>
      <c r="I296" s="691"/>
      <c r="J296" s="691"/>
      <c r="K296" s="691"/>
      <c r="L296" s="691"/>
      <c r="M296" s="691"/>
      <c r="N296" s="691"/>
      <c r="O296" s="691"/>
      <c r="P296" s="691"/>
      <c r="Q296" s="691"/>
      <c r="R296" s="691"/>
      <c r="S296" s="691"/>
      <c r="T296" s="691"/>
      <c r="U296" s="691"/>
      <c r="V296" s="691"/>
      <c r="W296" s="691"/>
      <c r="X296" s="691"/>
      <c r="Y296" s="691"/>
      <c r="Z296" s="691"/>
      <c r="AA296" s="691"/>
      <c r="AB296" s="691"/>
      <c r="AC296" s="691"/>
      <c r="AD296" s="691"/>
      <c r="AE296" s="691"/>
      <c r="AF296" s="691"/>
      <c r="AG296" s="691"/>
      <c r="AH296" s="691"/>
      <c r="AI296" s="691"/>
      <c r="AJ296" s="691"/>
      <c r="AK296" s="691"/>
      <c r="AL296" s="691"/>
      <c r="AM296" s="691"/>
      <c r="AN296" s="691"/>
      <c r="AO296" s="691"/>
      <c r="AP296" s="691"/>
      <c r="AQ296" s="691"/>
      <c r="AR296" s="691"/>
      <c r="AS296" s="691"/>
      <c r="AT296" s="691"/>
      <c r="AU296" s="691"/>
      <c r="AV296" s="691"/>
      <c r="AW296" s="691"/>
      <c r="AX296" s="691"/>
      <c r="AY296" s="691"/>
      <c r="AZ296" s="691"/>
      <c r="BA296" s="691"/>
      <c r="BB296" s="691"/>
      <c r="BC296" s="691"/>
      <c r="BD296" s="691"/>
      <c r="BE296" s="691"/>
      <c r="BF296" s="691"/>
      <c r="BG296" s="691"/>
      <c r="BH296" s="691"/>
      <c r="BI296" s="691"/>
      <c r="BJ296" s="691"/>
      <c r="BK296" s="691"/>
      <c r="BL296" s="691"/>
      <c r="BM296" s="691"/>
      <c r="BN296" s="691"/>
      <c r="BO296" s="691"/>
      <c r="BP296" s="691"/>
      <c r="BQ296" s="691"/>
      <c r="BR296" s="691"/>
      <c r="BS296" s="691"/>
      <c r="BT296" s="691"/>
      <c r="BU296" s="691"/>
      <c r="BV296" s="691"/>
      <c r="BW296" s="691"/>
      <c r="BX296" s="691"/>
      <c r="BY296" s="691"/>
      <c r="BZ296" s="691"/>
      <c r="CA296" s="691"/>
      <c r="CB296" s="691"/>
      <c r="CC296" s="691"/>
      <c r="CD296" s="691"/>
      <c r="CE296" s="691"/>
      <c r="CF296" s="691"/>
      <c r="CG296" s="691"/>
      <c r="CH296" s="691"/>
      <c r="CI296" s="691"/>
    </row>
    <row r="297" spans="1:87" ht="15.75" customHeight="1">
      <c r="A297" s="691"/>
      <c r="B297" s="697"/>
      <c r="C297" s="697"/>
      <c r="D297" s="691"/>
      <c r="E297" s="691"/>
      <c r="F297" s="691"/>
      <c r="G297" s="691"/>
      <c r="H297" s="691"/>
      <c r="I297" s="691"/>
      <c r="J297" s="691"/>
      <c r="K297" s="691"/>
      <c r="L297" s="691"/>
      <c r="M297" s="691"/>
      <c r="N297" s="691"/>
      <c r="O297" s="691"/>
      <c r="P297" s="691"/>
      <c r="Q297" s="691"/>
      <c r="R297" s="691"/>
      <c r="S297" s="691"/>
      <c r="T297" s="691"/>
      <c r="U297" s="691"/>
      <c r="V297" s="691"/>
      <c r="W297" s="691"/>
      <c r="X297" s="691"/>
      <c r="Y297" s="691"/>
      <c r="Z297" s="691"/>
      <c r="AA297" s="691"/>
      <c r="AB297" s="691"/>
      <c r="AC297" s="691"/>
      <c r="AD297" s="691"/>
      <c r="AE297" s="691"/>
      <c r="AF297" s="691"/>
      <c r="AG297" s="691"/>
      <c r="AH297" s="691"/>
      <c r="AI297" s="691"/>
      <c r="AJ297" s="691"/>
      <c r="AK297" s="691"/>
      <c r="AL297" s="691"/>
      <c r="AM297" s="691"/>
      <c r="AN297" s="691"/>
      <c r="AO297" s="691"/>
      <c r="AP297" s="691"/>
      <c r="AQ297" s="691"/>
      <c r="AR297" s="691"/>
      <c r="AS297" s="691"/>
      <c r="AT297" s="691"/>
      <c r="AU297" s="691"/>
      <c r="AV297" s="691"/>
      <c r="AW297" s="691"/>
      <c r="AX297" s="691"/>
      <c r="AY297" s="691"/>
      <c r="AZ297" s="691"/>
      <c r="BA297" s="691"/>
      <c r="BB297" s="691"/>
      <c r="BC297" s="691"/>
      <c r="BD297" s="691"/>
      <c r="BE297" s="691"/>
      <c r="BF297" s="691"/>
      <c r="BG297" s="691"/>
      <c r="BH297" s="691"/>
      <c r="BI297" s="691"/>
      <c r="BJ297" s="691"/>
      <c r="BK297" s="691"/>
      <c r="BL297" s="691"/>
      <c r="BM297" s="691"/>
      <c r="BN297" s="691"/>
      <c r="BO297" s="691"/>
      <c r="BP297" s="691"/>
      <c r="BQ297" s="691"/>
      <c r="BR297" s="691"/>
      <c r="BS297" s="691"/>
      <c r="BT297" s="691"/>
      <c r="BU297" s="691"/>
      <c r="BV297" s="691"/>
      <c r="BW297" s="691"/>
      <c r="BX297" s="691"/>
      <c r="BY297" s="691"/>
      <c r="BZ297" s="691"/>
      <c r="CA297" s="691"/>
      <c r="CB297" s="691"/>
      <c r="CC297" s="691"/>
      <c r="CD297" s="691"/>
      <c r="CE297" s="691"/>
      <c r="CF297" s="691"/>
      <c r="CG297" s="691"/>
      <c r="CH297" s="691"/>
      <c r="CI297" s="691"/>
    </row>
    <row r="298" spans="1:87" ht="15.75" customHeight="1">
      <c r="A298" s="691"/>
      <c r="B298" s="697"/>
      <c r="C298" s="697"/>
      <c r="D298" s="691"/>
      <c r="E298" s="691"/>
      <c r="F298" s="691"/>
      <c r="G298" s="691"/>
      <c r="H298" s="691"/>
      <c r="I298" s="691"/>
      <c r="J298" s="691"/>
      <c r="K298" s="691"/>
      <c r="L298" s="691"/>
      <c r="M298" s="691"/>
      <c r="N298" s="691"/>
      <c r="O298" s="691"/>
      <c r="P298" s="691"/>
      <c r="Q298" s="691"/>
      <c r="R298" s="691"/>
      <c r="S298" s="691"/>
      <c r="T298" s="691"/>
      <c r="U298" s="691"/>
      <c r="V298" s="691"/>
      <c r="W298" s="691"/>
      <c r="X298" s="691"/>
      <c r="Y298" s="691"/>
      <c r="Z298" s="691"/>
      <c r="AA298" s="691"/>
      <c r="AB298" s="691"/>
      <c r="AC298" s="691"/>
      <c r="AD298" s="691"/>
      <c r="AE298" s="691"/>
      <c r="AF298" s="691"/>
      <c r="AG298" s="691"/>
      <c r="AH298" s="691"/>
      <c r="AI298" s="691"/>
      <c r="AJ298" s="691"/>
      <c r="AK298" s="691"/>
      <c r="AL298" s="691"/>
      <c r="AM298" s="691"/>
      <c r="AN298" s="691"/>
      <c r="AO298" s="691"/>
      <c r="AP298" s="691"/>
      <c r="AQ298" s="691"/>
      <c r="AR298" s="691"/>
      <c r="AS298" s="691"/>
      <c r="AT298" s="691"/>
      <c r="AU298" s="691"/>
      <c r="AV298" s="691"/>
      <c r="AW298" s="691"/>
      <c r="AX298" s="691"/>
      <c r="AY298" s="691"/>
      <c r="AZ298" s="691"/>
      <c r="BA298" s="691"/>
      <c r="BB298" s="691"/>
      <c r="BC298" s="691"/>
      <c r="BD298" s="691"/>
      <c r="BE298" s="691"/>
      <c r="BF298" s="691"/>
      <c r="BG298" s="691"/>
      <c r="BH298" s="691"/>
      <c r="BI298" s="691"/>
      <c r="BJ298" s="691"/>
      <c r="BK298" s="691"/>
      <c r="BL298" s="691"/>
      <c r="BM298" s="691"/>
      <c r="BN298" s="691"/>
      <c r="BO298" s="691"/>
      <c r="BP298" s="691"/>
      <c r="BQ298" s="691"/>
      <c r="BR298" s="691"/>
      <c r="BS298" s="691"/>
      <c r="BT298" s="691"/>
      <c r="BU298" s="691"/>
      <c r="BV298" s="691"/>
      <c r="BW298" s="691"/>
      <c r="BX298" s="691"/>
      <c r="BY298" s="691"/>
      <c r="BZ298" s="691"/>
      <c r="CA298" s="691"/>
      <c r="CB298" s="691"/>
      <c r="CC298" s="691"/>
      <c r="CD298" s="691"/>
      <c r="CE298" s="691"/>
      <c r="CF298" s="691"/>
      <c r="CG298" s="691"/>
      <c r="CH298" s="691"/>
      <c r="CI298" s="691"/>
    </row>
    <row r="299" spans="1:87" ht="15.75" customHeight="1">
      <c r="A299" s="691"/>
      <c r="B299" s="697"/>
      <c r="C299" s="697"/>
      <c r="D299" s="691"/>
      <c r="E299" s="691"/>
      <c r="F299" s="691"/>
      <c r="G299" s="691"/>
      <c r="H299" s="691"/>
      <c r="I299" s="691"/>
      <c r="J299" s="691"/>
      <c r="K299" s="691"/>
      <c r="L299" s="691"/>
      <c r="M299" s="691"/>
      <c r="N299" s="691"/>
      <c r="O299" s="691"/>
      <c r="P299" s="691"/>
      <c r="Q299" s="691"/>
      <c r="R299" s="691"/>
      <c r="S299" s="691"/>
      <c r="T299" s="691"/>
      <c r="U299" s="691"/>
      <c r="V299" s="691"/>
      <c r="W299" s="691"/>
      <c r="X299" s="691"/>
      <c r="Y299" s="691"/>
      <c r="Z299" s="691"/>
      <c r="AA299" s="691"/>
      <c r="AB299" s="691"/>
      <c r="AC299" s="691"/>
      <c r="AD299" s="691"/>
      <c r="AE299" s="691"/>
      <c r="AF299" s="691"/>
      <c r="AG299" s="691"/>
      <c r="AH299" s="691"/>
      <c r="AI299" s="691"/>
      <c r="AJ299" s="691"/>
      <c r="AK299" s="691"/>
      <c r="AL299" s="691"/>
      <c r="AM299" s="691"/>
      <c r="AN299" s="691"/>
      <c r="AO299" s="691"/>
      <c r="AP299" s="691"/>
      <c r="AQ299" s="691"/>
      <c r="AR299" s="691"/>
      <c r="AS299" s="691"/>
      <c r="AT299" s="691"/>
      <c r="AU299" s="691"/>
      <c r="AV299" s="691"/>
      <c r="AW299" s="691"/>
      <c r="AX299" s="691"/>
      <c r="AY299" s="691"/>
      <c r="AZ299" s="691"/>
      <c r="BA299" s="691"/>
      <c r="BB299" s="691"/>
      <c r="BC299" s="691"/>
      <c r="BD299" s="691"/>
      <c r="BE299" s="691"/>
      <c r="BF299" s="691"/>
      <c r="BG299" s="691"/>
      <c r="BH299" s="691"/>
      <c r="BI299" s="691"/>
      <c r="BJ299" s="691"/>
      <c r="BK299" s="691"/>
      <c r="BL299" s="691"/>
      <c r="BM299" s="691"/>
      <c r="BN299" s="691"/>
      <c r="BO299" s="691"/>
      <c r="BP299" s="691"/>
      <c r="BQ299" s="691"/>
      <c r="BR299" s="691"/>
      <c r="BS299" s="691"/>
      <c r="BT299" s="691"/>
      <c r="BU299" s="691"/>
      <c r="BV299" s="691"/>
      <c r="BW299" s="691"/>
      <c r="BX299" s="691"/>
      <c r="BY299" s="691"/>
      <c r="BZ299" s="691"/>
      <c r="CA299" s="691"/>
      <c r="CB299" s="691"/>
      <c r="CC299" s="691"/>
      <c r="CD299" s="691"/>
      <c r="CE299" s="691"/>
      <c r="CF299" s="691"/>
      <c r="CG299" s="691"/>
      <c r="CH299" s="691"/>
      <c r="CI299" s="691"/>
    </row>
    <row r="300" spans="1:87" ht="15.75" customHeight="1">
      <c r="A300" s="691"/>
      <c r="B300" s="697"/>
      <c r="C300" s="697"/>
      <c r="D300" s="691"/>
      <c r="E300" s="691"/>
      <c r="F300" s="691"/>
      <c r="G300" s="691"/>
      <c r="H300" s="691"/>
      <c r="I300" s="691"/>
      <c r="J300" s="691"/>
      <c r="K300" s="691"/>
      <c r="L300" s="691"/>
      <c r="M300" s="691"/>
      <c r="N300" s="691"/>
      <c r="O300" s="691"/>
      <c r="P300" s="691"/>
      <c r="Q300" s="691"/>
      <c r="R300" s="691"/>
      <c r="S300" s="691"/>
      <c r="T300" s="691"/>
      <c r="U300" s="691"/>
      <c r="V300" s="691"/>
      <c r="W300" s="691"/>
      <c r="X300" s="691"/>
      <c r="Y300" s="691"/>
      <c r="Z300" s="691"/>
      <c r="AA300" s="691"/>
      <c r="AB300" s="691"/>
      <c r="AC300" s="691"/>
      <c r="AD300" s="691"/>
      <c r="AE300" s="691"/>
      <c r="AF300" s="691"/>
      <c r="AG300" s="691"/>
      <c r="AH300" s="691"/>
      <c r="AI300" s="691"/>
      <c r="AJ300" s="691"/>
      <c r="AK300" s="691"/>
      <c r="AL300" s="691"/>
      <c r="AM300" s="691"/>
      <c r="AN300" s="691"/>
      <c r="AO300" s="691"/>
      <c r="AP300" s="691"/>
      <c r="AQ300" s="691"/>
      <c r="AR300" s="691"/>
      <c r="AS300" s="691"/>
      <c r="AT300" s="691"/>
      <c r="AU300" s="691"/>
      <c r="AV300" s="691"/>
      <c r="AW300" s="691"/>
      <c r="AX300" s="691"/>
      <c r="AY300" s="691"/>
      <c r="AZ300" s="691"/>
      <c r="BA300" s="691"/>
      <c r="BB300" s="691"/>
      <c r="BC300" s="691"/>
      <c r="BD300" s="691"/>
      <c r="BE300" s="691"/>
      <c r="BF300" s="691"/>
      <c r="BG300" s="691"/>
      <c r="BH300" s="691"/>
      <c r="BI300" s="691"/>
      <c r="BJ300" s="691"/>
      <c r="BK300" s="691"/>
      <c r="BL300" s="691"/>
      <c r="BM300" s="691"/>
      <c r="BN300" s="691"/>
      <c r="BO300" s="691"/>
      <c r="BP300" s="691"/>
      <c r="BQ300" s="691"/>
      <c r="BR300" s="691"/>
      <c r="BS300" s="691"/>
      <c r="BT300" s="691"/>
      <c r="BU300" s="691"/>
      <c r="BV300" s="691"/>
      <c r="BW300" s="691"/>
      <c r="BX300" s="691"/>
      <c r="BY300" s="691"/>
      <c r="BZ300" s="691"/>
      <c r="CA300" s="691"/>
      <c r="CB300" s="691"/>
      <c r="CC300" s="691"/>
      <c r="CD300" s="691"/>
      <c r="CE300" s="691"/>
      <c r="CF300" s="691"/>
      <c r="CG300" s="691"/>
      <c r="CH300" s="691"/>
      <c r="CI300" s="691"/>
    </row>
    <row r="301" spans="1:87" ht="15.75" customHeight="1">
      <c r="A301" s="691"/>
      <c r="B301" s="697"/>
      <c r="C301" s="697"/>
      <c r="D301" s="691"/>
      <c r="E301" s="691"/>
      <c r="F301" s="691"/>
      <c r="G301" s="691"/>
      <c r="H301" s="691"/>
      <c r="I301" s="691"/>
      <c r="J301" s="691"/>
      <c r="K301" s="691"/>
      <c r="L301" s="691"/>
      <c r="M301" s="691"/>
      <c r="N301" s="691"/>
      <c r="O301" s="691"/>
      <c r="P301" s="691"/>
      <c r="Q301" s="691"/>
      <c r="R301" s="691"/>
      <c r="S301" s="691"/>
      <c r="T301" s="691"/>
      <c r="U301" s="691"/>
      <c r="V301" s="691"/>
      <c r="W301" s="691"/>
      <c r="X301" s="691"/>
      <c r="Y301" s="691"/>
      <c r="Z301" s="691"/>
      <c r="AA301" s="691"/>
      <c r="AB301" s="691"/>
      <c r="AC301" s="691"/>
      <c r="AD301" s="691"/>
      <c r="AE301" s="691"/>
      <c r="AF301" s="691"/>
      <c r="AG301" s="691"/>
      <c r="AH301" s="691"/>
      <c r="AI301" s="691"/>
      <c r="AJ301" s="691"/>
      <c r="AK301" s="691"/>
      <c r="AL301" s="691"/>
      <c r="AM301" s="691"/>
      <c r="AN301" s="691"/>
      <c r="AO301" s="691"/>
      <c r="AP301" s="691"/>
      <c r="AQ301" s="691"/>
      <c r="AR301" s="691"/>
      <c r="AS301" s="691"/>
      <c r="AT301" s="691"/>
      <c r="AU301" s="691"/>
      <c r="AV301" s="691"/>
      <c r="AW301" s="691"/>
      <c r="AX301" s="691"/>
      <c r="AY301" s="691"/>
      <c r="AZ301" s="691"/>
      <c r="BA301" s="691"/>
      <c r="BB301" s="691"/>
      <c r="BC301" s="691"/>
      <c r="BD301" s="691"/>
      <c r="BE301" s="691"/>
      <c r="BF301" s="691"/>
      <c r="BG301" s="691"/>
      <c r="BH301" s="691"/>
      <c r="BI301" s="691"/>
      <c r="BJ301" s="691"/>
      <c r="BK301" s="691"/>
      <c r="BL301" s="691"/>
      <c r="BM301" s="691"/>
      <c r="BN301" s="691"/>
      <c r="BO301" s="691"/>
      <c r="BP301" s="691"/>
      <c r="BQ301" s="691"/>
      <c r="BR301" s="691"/>
      <c r="BS301" s="691"/>
      <c r="BT301" s="691"/>
      <c r="BU301" s="691"/>
      <c r="BV301" s="691"/>
      <c r="BW301" s="691"/>
      <c r="BX301" s="691"/>
      <c r="BY301" s="691"/>
      <c r="BZ301" s="691"/>
      <c r="CA301" s="691"/>
      <c r="CB301" s="691"/>
      <c r="CC301" s="691"/>
      <c r="CD301" s="691"/>
      <c r="CE301" s="691"/>
      <c r="CF301" s="691"/>
      <c r="CG301" s="691"/>
      <c r="CH301" s="691"/>
      <c r="CI301" s="691"/>
    </row>
    <row r="302" spans="1:87" ht="15.75" customHeight="1">
      <c r="A302" s="691"/>
      <c r="B302" s="697"/>
      <c r="C302" s="697"/>
      <c r="D302" s="691"/>
      <c r="E302" s="691"/>
      <c r="F302" s="691"/>
      <c r="G302" s="691"/>
      <c r="H302" s="691"/>
      <c r="I302" s="691"/>
      <c r="J302" s="691"/>
      <c r="K302" s="691"/>
      <c r="L302" s="691"/>
      <c r="M302" s="691"/>
      <c r="N302" s="691"/>
      <c r="O302" s="691"/>
      <c r="P302" s="691"/>
      <c r="Q302" s="691"/>
      <c r="R302" s="691"/>
      <c r="S302" s="691"/>
      <c r="T302" s="691"/>
      <c r="U302" s="691"/>
      <c r="V302" s="691"/>
      <c r="W302" s="691"/>
      <c r="X302" s="691"/>
      <c r="Y302" s="691"/>
      <c r="Z302" s="691"/>
      <c r="AA302" s="691"/>
      <c r="AB302" s="691"/>
      <c r="AC302" s="691"/>
      <c r="AD302" s="691"/>
      <c r="AE302" s="691"/>
      <c r="AF302" s="691"/>
      <c r="AG302" s="691"/>
      <c r="AH302" s="691"/>
      <c r="AI302" s="691"/>
      <c r="AJ302" s="691"/>
      <c r="AK302" s="691"/>
      <c r="AL302" s="691"/>
      <c r="AM302" s="691"/>
      <c r="AN302" s="691"/>
      <c r="AO302" s="691"/>
      <c r="AP302" s="691"/>
      <c r="AQ302" s="691"/>
      <c r="AR302" s="691"/>
      <c r="AS302" s="691"/>
      <c r="AT302" s="691"/>
      <c r="AU302" s="691"/>
      <c r="AV302" s="691"/>
      <c r="AW302" s="691"/>
      <c r="AX302" s="691"/>
      <c r="AY302" s="691"/>
      <c r="AZ302" s="691"/>
      <c r="BA302" s="691"/>
      <c r="BB302" s="691"/>
      <c r="BC302" s="691"/>
      <c r="BD302" s="691"/>
      <c r="BE302" s="691"/>
      <c r="BF302" s="691"/>
      <c r="BG302" s="691"/>
      <c r="BH302" s="691"/>
      <c r="BI302" s="691"/>
      <c r="BJ302" s="691"/>
      <c r="BK302" s="691"/>
      <c r="BL302" s="691"/>
      <c r="BM302" s="691"/>
      <c r="BN302" s="691"/>
      <c r="BO302" s="691"/>
      <c r="BP302" s="691"/>
      <c r="BQ302" s="691"/>
      <c r="BR302" s="691"/>
      <c r="BS302" s="691"/>
      <c r="BT302" s="691"/>
      <c r="BU302" s="691"/>
      <c r="BV302" s="691"/>
      <c r="BW302" s="691"/>
      <c r="BX302" s="691"/>
      <c r="BY302" s="691"/>
      <c r="BZ302" s="691"/>
      <c r="CA302" s="691"/>
      <c r="CB302" s="691"/>
      <c r="CC302" s="691"/>
      <c r="CD302" s="691"/>
      <c r="CE302" s="691"/>
      <c r="CF302" s="691"/>
      <c r="CG302" s="691"/>
      <c r="CH302" s="691"/>
      <c r="CI302" s="691"/>
    </row>
    <row r="303" spans="1:87" ht="15.75" customHeight="1">
      <c r="A303" s="691"/>
      <c r="B303" s="697"/>
      <c r="C303" s="697"/>
      <c r="D303" s="691"/>
      <c r="E303" s="691"/>
      <c r="F303" s="691"/>
      <c r="G303" s="691"/>
      <c r="H303" s="691"/>
      <c r="I303" s="691"/>
      <c r="J303" s="691"/>
      <c r="K303" s="691"/>
      <c r="L303" s="691"/>
      <c r="M303" s="691"/>
      <c r="N303" s="691"/>
      <c r="O303" s="691"/>
      <c r="P303" s="691"/>
      <c r="Q303" s="691"/>
      <c r="R303" s="691"/>
      <c r="S303" s="691"/>
      <c r="T303" s="691"/>
      <c r="U303" s="691"/>
      <c r="V303" s="691"/>
      <c r="W303" s="691"/>
      <c r="X303" s="691"/>
      <c r="Y303" s="691"/>
      <c r="Z303" s="691"/>
      <c r="AA303" s="691"/>
      <c r="AB303" s="691"/>
      <c r="AC303" s="691"/>
      <c r="AD303" s="691"/>
      <c r="AE303" s="691"/>
      <c r="AF303" s="691"/>
      <c r="AG303" s="691"/>
      <c r="AH303" s="691"/>
      <c r="AI303" s="691"/>
      <c r="AJ303" s="691"/>
      <c r="AK303" s="691"/>
      <c r="AL303" s="691"/>
      <c r="AM303" s="691"/>
      <c r="AN303" s="691"/>
      <c r="AO303" s="691"/>
      <c r="AP303" s="691"/>
      <c r="AQ303" s="691"/>
      <c r="AR303" s="691"/>
      <c r="AS303" s="691"/>
      <c r="AT303" s="691"/>
      <c r="AU303" s="691"/>
      <c r="AV303" s="691"/>
      <c r="AW303" s="691"/>
      <c r="AX303" s="691"/>
      <c r="AY303" s="691"/>
      <c r="AZ303" s="691"/>
      <c r="BA303" s="691"/>
      <c r="BB303" s="691"/>
      <c r="BC303" s="691"/>
      <c r="BD303" s="691"/>
      <c r="BE303" s="691"/>
      <c r="BF303" s="691"/>
      <c r="BG303" s="691"/>
      <c r="BH303" s="691"/>
      <c r="BI303" s="691"/>
      <c r="BJ303" s="691"/>
      <c r="BK303" s="691"/>
      <c r="BL303" s="691"/>
      <c r="BM303" s="691"/>
      <c r="BN303" s="691"/>
      <c r="BO303" s="691"/>
      <c r="BP303" s="691"/>
      <c r="BQ303" s="691"/>
      <c r="BR303" s="691"/>
      <c r="BS303" s="691"/>
      <c r="BT303" s="691"/>
      <c r="BU303" s="691"/>
      <c r="BV303" s="691"/>
      <c r="BW303" s="691"/>
      <c r="BX303" s="691"/>
      <c r="BY303" s="691"/>
      <c r="BZ303" s="691"/>
      <c r="CA303" s="691"/>
      <c r="CB303" s="691"/>
      <c r="CC303" s="691"/>
      <c r="CD303" s="691"/>
      <c r="CE303" s="691"/>
      <c r="CF303" s="691"/>
      <c r="CG303" s="691"/>
      <c r="CH303" s="691"/>
      <c r="CI303" s="691"/>
    </row>
    <row r="304" spans="1:87" ht="15.75" customHeight="1">
      <c r="A304" s="691"/>
      <c r="B304" s="697"/>
      <c r="C304" s="697"/>
      <c r="D304" s="691"/>
      <c r="E304" s="691"/>
      <c r="F304" s="691"/>
      <c r="G304" s="691"/>
      <c r="H304" s="691"/>
      <c r="I304" s="691"/>
      <c r="J304" s="691"/>
      <c r="K304" s="691"/>
      <c r="L304" s="691"/>
      <c r="M304" s="691"/>
      <c r="N304" s="691"/>
      <c r="O304" s="691"/>
      <c r="P304" s="691"/>
      <c r="Q304" s="691"/>
      <c r="R304" s="691"/>
      <c r="S304" s="691"/>
      <c r="T304" s="691"/>
      <c r="U304" s="691"/>
      <c r="V304" s="691"/>
      <c r="W304" s="691"/>
      <c r="X304" s="691"/>
      <c r="Y304" s="691"/>
      <c r="Z304" s="691"/>
      <c r="AA304" s="691"/>
      <c r="AB304" s="691"/>
      <c r="AC304" s="691"/>
      <c r="AD304" s="691"/>
      <c r="AE304" s="691"/>
      <c r="AF304" s="691"/>
      <c r="AG304" s="691"/>
      <c r="AH304" s="691"/>
      <c r="AI304" s="691"/>
      <c r="AJ304" s="691"/>
      <c r="AK304" s="691"/>
      <c r="AL304" s="691"/>
      <c r="AM304" s="691"/>
      <c r="AN304" s="691"/>
      <c r="AO304" s="691"/>
      <c r="AP304" s="691"/>
      <c r="AQ304" s="691"/>
      <c r="AR304" s="691"/>
      <c r="AS304" s="691"/>
      <c r="AT304" s="691"/>
      <c r="AU304" s="691"/>
      <c r="AV304" s="691"/>
      <c r="AW304" s="691"/>
      <c r="AX304" s="691"/>
      <c r="AY304" s="691"/>
      <c r="AZ304" s="691"/>
      <c r="BA304" s="691"/>
      <c r="BB304" s="691"/>
      <c r="BC304" s="691"/>
      <c r="BD304" s="691"/>
      <c r="BE304" s="691"/>
      <c r="BF304" s="691"/>
      <c r="BG304" s="691"/>
      <c r="BH304" s="691"/>
      <c r="BI304" s="691"/>
      <c r="BJ304" s="691"/>
      <c r="BK304" s="691"/>
      <c r="BL304" s="691"/>
      <c r="BM304" s="691"/>
      <c r="BN304" s="691"/>
      <c r="BO304" s="691"/>
      <c r="BP304" s="691"/>
      <c r="BQ304" s="691"/>
      <c r="BR304" s="691"/>
      <c r="BS304" s="691"/>
      <c r="BT304" s="691"/>
      <c r="BU304" s="691"/>
      <c r="BV304" s="691"/>
      <c r="BW304" s="691"/>
      <c r="BX304" s="691"/>
      <c r="BY304" s="691"/>
      <c r="BZ304" s="691"/>
      <c r="CA304" s="691"/>
      <c r="CB304" s="691"/>
      <c r="CC304" s="691"/>
      <c r="CD304" s="691"/>
      <c r="CE304" s="691"/>
      <c r="CF304" s="691"/>
      <c r="CG304" s="691"/>
      <c r="CH304" s="691"/>
      <c r="CI304" s="691"/>
    </row>
    <row r="305" spans="1:87" ht="15.75" customHeight="1">
      <c r="A305" s="691"/>
      <c r="B305" s="697"/>
      <c r="C305" s="697"/>
      <c r="D305" s="691"/>
      <c r="E305" s="691"/>
      <c r="F305" s="691"/>
      <c r="G305" s="691"/>
      <c r="H305" s="691"/>
      <c r="I305" s="691"/>
      <c r="J305" s="691"/>
      <c r="K305" s="691"/>
      <c r="L305" s="691"/>
      <c r="M305" s="691"/>
      <c r="N305" s="691"/>
      <c r="O305" s="691"/>
      <c r="P305" s="691"/>
      <c r="Q305" s="691"/>
      <c r="R305" s="691"/>
      <c r="S305" s="691"/>
      <c r="T305" s="691"/>
      <c r="U305" s="691"/>
      <c r="V305" s="691"/>
      <c r="W305" s="691"/>
      <c r="X305" s="691"/>
      <c r="Y305" s="691"/>
      <c r="Z305" s="691"/>
      <c r="AA305" s="691"/>
      <c r="AB305" s="691"/>
      <c r="AC305" s="691"/>
      <c r="AD305" s="691"/>
      <c r="AE305" s="691"/>
      <c r="AF305" s="691"/>
      <c r="AG305" s="691"/>
      <c r="AH305" s="691"/>
      <c r="AI305" s="691"/>
      <c r="AJ305" s="691"/>
      <c r="AK305" s="691"/>
      <c r="AL305" s="691"/>
      <c r="AM305" s="691"/>
      <c r="AN305" s="691"/>
      <c r="AO305" s="691"/>
      <c r="AP305" s="691"/>
      <c r="AQ305" s="691"/>
      <c r="AR305" s="691"/>
      <c r="AS305" s="691"/>
      <c r="AT305" s="691"/>
      <c r="AU305" s="691"/>
      <c r="AV305" s="691"/>
      <c r="AW305" s="691"/>
      <c r="AX305" s="691"/>
      <c r="AY305" s="691"/>
      <c r="AZ305" s="691"/>
      <c r="BA305" s="691"/>
      <c r="BB305" s="691"/>
      <c r="BC305" s="691"/>
      <c r="BD305" s="691"/>
      <c r="BE305" s="691"/>
      <c r="BF305" s="691"/>
      <c r="BG305" s="691"/>
      <c r="BH305" s="691"/>
      <c r="BI305" s="691"/>
      <c r="BJ305" s="691"/>
      <c r="BK305" s="691"/>
      <c r="BL305" s="691"/>
      <c r="BM305" s="691"/>
      <c r="BN305" s="691"/>
      <c r="BO305" s="691"/>
      <c r="BP305" s="691"/>
      <c r="BQ305" s="691"/>
      <c r="BR305" s="691"/>
      <c r="BS305" s="691"/>
      <c r="BT305" s="691"/>
      <c r="BU305" s="691"/>
      <c r="BV305" s="691"/>
      <c r="BW305" s="691"/>
      <c r="BX305" s="691"/>
      <c r="BY305" s="691"/>
      <c r="BZ305" s="691"/>
      <c r="CA305" s="691"/>
      <c r="CB305" s="691"/>
      <c r="CC305" s="691"/>
      <c r="CD305" s="691"/>
      <c r="CE305" s="691"/>
      <c r="CF305" s="691"/>
      <c r="CG305" s="691"/>
      <c r="CH305" s="691"/>
      <c r="CI305" s="691"/>
    </row>
    <row r="306" spans="1:87" ht="15.75" customHeight="1">
      <c r="A306" s="691"/>
      <c r="B306" s="697"/>
      <c r="C306" s="697"/>
      <c r="D306" s="691"/>
      <c r="E306" s="691"/>
      <c r="F306" s="691"/>
      <c r="G306" s="691"/>
      <c r="H306" s="691"/>
      <c r="I306" s="691"/>
      <c r="J306" s="691"/>
      <c r="K306" s="691"/>
      <c r="L306" s="691"/>
      <c r="M306" s="691"/>
      <c r="N306" s="691"/>
      <c r="O306" s="691"/>
      <c r="P306" s="691"/>
      <c r="Q306" s="691"/>
      <c r="R306" s="691"/>
      <c r="S306" s="691"/>
      <c r="T306" s="691"/>
      <c r="U306" s="691"/>
      <c r="V306" s="691"/>
      <c r="W306" s="691"/>
      <c r="X306" s="691"/>
      <c r="Y306" s="691"/>
      <c r="Z306" s="691"/>
      <c r="AA306" s="691"/>
      <c r="AB306" s="691"/>
      <c r="AC306" s="691"/>
      <c r="AD306" s="691"/>
      <c r="AE306" s="691"/>
      <c r="AF306" s="691"/>
      <c r="AG306" s="691"/>
      <c r="AH306" s="691"/>
      <c r="AI306" s="691"/>
      <c r="AJ306" s="691"/>
      <c r="AK306" s="691"/>
      <c r="AL306" s="691"/>
      <c r="AM306" s="691"/>
      <c r="AN306" s="691"/>
      <c r="AO306" s="691"/>
      <c r="AP306" s="691"/>
      <c r="AQ306" s="691"/>
      <c r="AR306" s="691"/>
      <c r="AS306" s="691"/>
      <c r="AT306" s="691"/>
      <c r="AU306" s="691"/>
      <c r="AV306" s="691"/>
      <c r="AW306" s="691"/>
      <c r="AX306" s="691"/>
      <c r="AY306" s="691"/>
      <c r="AZ306" s="691"/>
      <c r="BA306" s="691"/>
      <c r="BB306" s="691"/>
      <c r="BC306" s="691"/>
      <c r="BD306" s="691"/>
      <c r="BE306" s="691"/>
      <c r="BF306" s="691"/>
      <c r="BG306" s="691"/>
      <c r="BH306" s="691"/>
      <c r="BI306" s="691"/>
      <c r="BJ306" s="691"/>
      <c r="BK306" s="691"/>
      <c r="BL306" s="691"/>
      <c r="BM306" s="691"/>
      <c r="BN306" s="691"/>
      <c r="BO306" s="691"/>
      <c r="BP306" s="691"/>
      <c r="BQ306" s="691"/>
      <c r="BR306" s="691"/>
      <c r="BS306" s="691"/>
      <c r="BT306" s="691"/>
      <c r="BU306" s="691"/>
      <c r="BV306" s="691"/>
      <c r="BW306" s="691"/>
      <c r="BX306" s="691"/>
      <c r="BY306" s="691"/>
      <c r="BZ306" s="691"/>
      <c r="CA306" s="691"/>
      <c r="CB306" s="691"/>
      <c r="CC306" s="691"/>
      <c r="CD306" s="691"/>
      <c r="CE306" s="691"/>
      <c r="CF306" s="691"/>
      <c r="CG306" s="691"/>
      <c r="CH306" s="691"/>
      <c r="CI306" s="691"/>
    </row>
    <row r="307" spans="1:87" ht="15.75" customHeight="1">
      <c r="A307" s="691"/>
      <c r="B307" s="697"/>
      <c r="C307" s="697"/>
      <c r="D307" s="691"/>
      <c r="E307" s="691"/>
      <c r="F307" s="691"/>
      <c r="G307" s="691"/>
      <c r="H307" s="691"/>
      <c r="I307" s="691"/>
      <c r="J307" s="691"/>
      <c r="K307" s="691"/>
      <c r="L307" s="691"/>
      <c r="M307" s="691"/>
      <c r="N307" s="691"/>
      <c r="O307" s="691"/>
      <c r="P307" s="691"/>
      <c r="Q307" s="691"/>
      <c r="R307" s="691"/>
      <c r="S307" s="691"/>
      <c r="T307" s="691"/>
      <c r="U307" s="691"/>
      <c r="V307" s="691"/>
      <c r="W307" s="691"/>
      <c r="X307" s="691"/>
      <c r="Y307" s="691"/>
      <c r="Z307" s="691"/>
      <c r="AA307" s="691"/>
      <c r="AB307" s="691"/>
      <c r="AC307" s="691"/>
      <c r="AD307" s="691"/>
      <c r="AE307" s="691"/>
      <c r="AF307" s="691"/>
      <c r="AG307" s="691"/>
      <c r="AH307" s="691"/>
      <c r="AI307" s="691"/>
      <c r="AJ307" s="691"/>
      <c r="AK307" s="691"/>
      <c r="AL307" s="691"/>
      <c r="AM307" s="691"/>
      <c r="AN307" s="691"/>
      <c r="AO307" s="691"/>
      <c r="AP307" s="691"/>
      <c r="AQ307" s="691"/>
      <c r="AR307" s="691"/>
      <c r="AS307" s="691"/>
      <c r="AT307" s="691"/>
      <c r="AU307" s="691"/>
      <c r="AV307" s="691"/>
      <c r="AW307" s="691"/>
      <c r="AX307" s="691"/>
      <c r="AY307" s="691"/>
      <c r="AZ307" s="691"/>
      <c r="BA307" s="691"/>
      <c r="BB307" s="691"/>
      <c r="BC307" s="691"/>
      <c r="BD307" s="691"/>
      <c r="BE307" s="691"/>
      <c r="BF307" s="691"/>
      <c r="BG307" s="691"/>
      <c r="BH307" s="691"/>
      <c r="BI307" s="691"/>
      <c r="BJ307" s="691"/>
      <c r="BK307" s="691"/>
      <c r="BL307" s="691"/>
      <c r="BM307" s="691"/>
      <c r="BN307" s="691"/>
      <c r="BO307" s="691"/>
      <c r="BP307" s="691"/>
      <c r="BQ307" s="691"/>
      <c r="BR307" s="691"/>
      <c r="BS307" s="691"/>
      <c r="BT307" s="691"/>
      <c r="BU307" s="691"/>
      <c r="BV307" s="691"/>
      <c r="BW307" s="691"/>
      <c r="BX307" s="691"/>
      <c r="BY307" s="691"/>
      <c r="BZ307" s="691"/>
      <c r="CA307" s="691"/>
      <c r="CB307" s="691"/>
      <c r="CC307" s="691"/>
      <c r="CD307" s="691"/>
      <c r="CE307" s="691"/>
      <c r="CF307" s="691"/>
      <c r="CG307" s="691"/>
      <c r="CH307" s="691"/>
      <c r="CI307" s="691"/>
    </row>
    <row r="308" spans="1:87" ht="15.75" customHeight="1">
      <c r="A308" s="691"/>
      <c r="B308" s="697"/>
      <c r="C308" s="697"/>
      <c r="D308" s="691"/>
      <c r="E308" s="691"/>
      <c r="F308" s="691"/>
      <c r="G308" s="691"/>
      <c r="H308" s="691"/>
      <c r="I308" s="691"/>
      <c r="J308" s="691"/>
      <c r="K308" s="691"/>
      <c r="L308" s="691"/>
      <c r="M308" s="691"/>
      <c r="N308" s="691"/>
      <c r="O308" s="691"/>
      <c r="P308" s="691"/>
      <c r="Q308" s="691"/>
      <c r="R308" s="691"/>
      <c r="S308" s="691"/>
      <c r="T308" s="691"/>
      <c r="U308" s="691"/>
      <c r="V308" s="691"/>
      <c r="W308" s="691"/>
      <c r="X308" s="691"/>
      <c r="Y308" s="691"/>
      <c r="Z308" s="691"/>
      <c r="AA308" s="691"/>
      <c r="AB308" s="691"/>
      <c r="AC308" s="691"/>
      <c r="AD308" s="691"/>
      <c r="AE308" s="691"/>
      <c r="AF308" s="691"/>
      <c r="AG308" s="691"/>
      <c r="AH308" s="691"/>
      <c r="AI308" s="691"/>
      <c r="AJ308" s="691"/>
      <c r="AK308" s="691"/>
      <c r="AL308" s="691"/>
      <c r="AM308" s="691"/>
      <c r="AN308" s="691"/>
      <c r="AO308" s="691"/>
      <c r="AP308" s="691"/>
      <c r="AQ308" s="691"/>
      <c r="AR308" s="691"/>
      <c r="AS308" s="691"/>
      <c r="AT308" s="691"/>
      <c r="AU308" s="691"/>
      <c r="AV308" s="691"/>
      <c r="AW308" s="691"/>
      <c r="AX308" s="691"/>
      <c r="AY308" s="691"/>
      <c r="AZ308" s="691"/>
      <c r="BA308" s="691"/>
      <c r="BB308" s="691"/>
      <c r="BC308" s="691"/>
      <c r="BD308" s="691"/>
      <c r="BE308" s="691"/>
      <c r="BF308" s="691"/>
      <c r="BG308" s="691"/>
      <c r="BH308" s="691"/>
      <c r="BI308" s="691"/>
      <c r="BJ308" s="691"/>
      <c r="BK308" s="691"/>
      <c r="BL308" s="691"/>
      <c r="BM308" s="691"/>
      <c r="BN308" s="691"/>
      <c r="BO308" s="691"/>
      <c r="BP308" s="691"/>
      <c r="BQ308" s="691"/>
      <c r="BR308" s="691"/>
      <c r="BS308" s="691"/>
      <c r="BT308" s="691"/>
      <c r="BU308" s="691"/>
      <c r="BV308" s="691"/>
      <c r="BW308" s="691"/>
      <c r="BX308" s="691"/>
      <c r="BY308" s="691"/>
      <c r="BZ308" s="691"/>
      <c r="CA308" s="691"/>
      <c r="CB308" s="691"/>
      <c r="CC308" s="691"/>
      <c r="CD308" s="691"/>
      <c r="CE308" s="691"/>
      <c r="CF308" s="691"/>
      <c r="CG308" s="691"/>
      <c r="CH308" s="691"/>
      <c r="CI308" s="691"/>
    </row>
    <row r="309" spans="1:87" ht="15.75" customHeight="1">
      <c r="A309" s="691"/>
      <c r="B309" s="697"/>
      <c r="C309" s="697"/>
      <c r="D309" s="691"/>
      <c r="E309" s="691"/>
      <c r="F309" s="691"/>
      <c r="G309" s="691"/>
      <c r="H309" s="691"/>
      <c r="I309" s="691"/>
      <c r="J309" s="691"/>
      <c r="K309" s="691"/>
      <c r="L309" s="691"/>
      <c r="M309" s="691"/>
      <c r="N309" s="691"/>
      <c r="O309" s="691"/>
      <c r="P309" s="691"/>
      <c r="Q309" s="691"/>
      <c r="R309" s="691"/>
      <c r="S309" s="691"/>
      <c r="T309" s="691"/>
      <c r="U309" s="691"/>
      <c r="V309" s="691"/>
      <c r="W309" s="691"/>
      <c r="X309" s="691"/>
      <c r="Y309" s="691"/>
      <c r="Z309" s="691"/>
      <c r="AA309" s="691"/>
      <c r="AB309" s="691"/>
      <c r="AC309" s="691"/>
      <c r="AD309" s="691"/>
      <c r="AE309" s="691"/>
      <c r="AF309" s="691"/>
      <c r="AG309" s="691"/>
      <c r="AH309" s="691"/>
      <c r="AI309" s="691"/>
      <c r="AJ309" s="691"/>
      <c r="AK309" s="691"/>
      <c r="AL309" s="691"/>
      <c r="AM309" s="691"/>
      <c r="AN309" s="691"/>
      <c r="AO309" s="691"/>
      <c r="AP309" s="691"/>
      <c r="AQ309" s="691"/>
      <c r="AR309" s="691"/>
      <c r="AS309" s="691"/>
      <c r="AT309" s="691"/>
      <c r="AU309" s="691"/>
      <c r="AV309" s="691"/>
      <c r="AW309" s="691"/>
      <c r="AX309" s="691"/>
      <c r="AY309" s="691"/>
      <c r="AZ309" s="691"/>
      <c r="BA309" s="691"/>
      <c r="BB309" s="691"/>
      <c r="BC309" s="691"/>
      <c r="BD309" s="691"/>
      <c r="BE309" s="691"/>
      <c r="BF309" s="691"/>
      <c r="BG309" s="691"/>
      <c r="BH309" s="691"/>
      <c r="BI309" s="691"/>
      <c r="BJ309" s="691"/>
      <c r="BK309" s="691"/>
      <c r="BL309" s="691"/>
      <c r="BM309" s="691"/>
      <c r="BN309" s="691"/>
      <c r="BO309" s="691"/>
      <c r="BP309" s="691"/>
      <c r="BQ309" s="691"/>
      <c r="BR309" s="691"/>
      <c r="BS309" s="691"/>
      <c r="BT309" s="691"/>
      <c r="BU309" s="691"/>
      <c r="BV309" s="691"/>
      <c r="BW309" s="691"/>
      <c r="BX309" s="691"/>
      <c r="BY309" s="691"/>
      <c r="BZ309" s="691"/>
      <c r="CA309" s="691"/>
      <c r="CB309" s="691"/>
      <c r="CC309" s="691"/>
      <c r="CD309" s="691"/>
      <c r="CE309" s="691"/>
      <c r="CF309" s="691"/>
      <c r="CG309" s="691"/>
      <c r="CH309" s="691"/>
      <c r="CI309" s="691"/>
    </row>
    <row r="310" spans="1:87" ht="15.75" customHeight="1">
      <c r="A310" s="691"/>
      <c r="B310" s="697"/>
      <c r="C310" s="697"/>
      <c r="D310" s="691"/>
      <c r="E310" s="691"/>
      <c r="F310" s="691"/>
      <c r="G310" s="691"/>
      <c r="H310" s="691"/>
      <c r="I310" s="691"/>
      <c r="J310" s="691"/>
      <c r="K310" s="691"/>
      <c r="L310" s="691"/>
      <c r="M310" s="691"/>
      <c r="N310" s="691"/>
      <c r="O310" s="691"/>
      <c r="P310" s="691"/>
      <c r="Q310" s="691"/>
      <c r="R310" s="691"/>
      <c r="S310" s="691"/>
      <c r="T310" s="691"/>
      <c r="U310" s="691"/>
      <c r="V310" s="691"/>
      <c r="W310" s="691"/>
      <c r="X310" s="691"/>
      <c r="Y310" s="691"/>
      <c r="Z310" s="691"/>
      <c r="AA310" s="691"/>
      <c r="AB310" s="691"/>
      <c r="AC310" s="691"/>
      <c r="AD310" s="691"/>
      <c r="AE310" s="691"/>
      <c r="AF310" s="691"/>
      <c r="AG310" s="691"/>
      <c r="AH310" s="691"/>
      <c r="AI310" s="691"/>
      <c r="AJ310" s="691"/>
      <c r="AK310" s="691"/>
      <c r="AL310" s="691"/>
      <c r="AM310" s="691"/>
      <c r="AN310" s="691"/>
      <c r="AO310" s="691"/>
      <c r="AP310" s="691"/>
      <c r="AQ310" s="691"/>
      <c r="AR310" s="691"/>
      <c r="AS310" s="691"/>
      <c r="AT310" s="691"/>
      <c r="AU310" s="691"/>
      <c r="AV310" s="691"/>
      <c r="AW310" s="691"/>
      <c r="AX310" s="691"/>
      <c r="AY310" s="691"/>
      <c r="AZ310" s="691"/>
      <c r="BA310" s="691"/>
      <c r="BB310" s="691"/>
      <c r="BC310" s="691"/>
      <c r="BD310" s="691"/>
      <c r="BE310" s="691"/>
      <c r="BF310" s="691"/>
      <c r="BG310" s="691"/>
      <c r="BH310" s="691"/>
      <c r="BI310" s="691"/>
      <c r="BJ310" s="691"/>
      <c r="BK310" s="691"/>
      <c r="BL310" s="691"/>
      <c r="BM310" s="691"/>
      <c r="BN310" s="691"/>
      <c r="BO310" s="691"/>
      <c r="BP310" s="691"/>
      <c r="BQ310" s="691"/>
      <c r="BR310" s="691"/>
      <c r="BS310" s="691"/>
      <c r="BT310" s="691"/>
      <c r="BU310" s="691"/>
      <c r="BV310" s="691"/>
      <c r="BW310" s="691"/>
      <c r="BX310" s="691"/>
      <c r="BY310" s="691"/>
      <c r="BZ310" s="691"/>
      <c r="CA310" s="691"/>
      <c r="CB310" s="691"/>
      <c r="CC310" s="691"/>
      <c r="CD310" s="691"/>
      <c r="CE310" s="691"/>
      <c r="CF310" s="691"/>
      <c r="CG310" s="691"/>
      <c r="CH310" s="691"/>
      <c r="CI310" s="691"/>
    </row>
    <row r="311" spans="1:87" ht="15.75" customHeight="1">
      <c r="A311" s="691"/>
      <c r="B311" s="697"/>
      <c r="C311" s="697"/>
      <c r="D311" s="691"/>
      <c r="E311" s="691"/>
      <c r="F311" s="691"/>
      <c r="G311" s="691"/>
      <c r="H311" s="691"/>
      <c r="I311" s="691"/>
      <c r="J311" s="691"/>
      <c r="K311" s="691"/>
      <c r="L311" s="691"/>
      <c r="M311" s="691"/>
      <c r="N311" s="691"/>
      <c r="O311" s="691"/>
      <c r="P311" s="691"/>
      <c r="Q311" s="691"/>
      <c r="R311" s="691"/>
      <c r="S311" s="691"/>
      <c r="T311" s="691"/>
      <c r="U311" s="691"/>
      <c r="V311" s="691"/>
      <c r="W311" s="691"/>
      <c r="X311" s="691"/>
      <c r="Y311" s="691"/>
      <c r="Z311" s="691"/>
      <c r="AA311" s="691"/>
      <c r="AB311" s="691"/>
      <c r="AC311" s="691"/>
      <c r="AD311" s="691"/>
      <c r="AE311" s="691"/>
      <c r="AF311" s="691"/>
      <c r="AG311" s="691"/>
      <c r="AH311" s="691"/>
      <c r="AI311" s="691"/>
      <c r="AJ311" s="691"/>
      <c r="AK311" s="691"/>
      <c r="AL311" s="691"/>
      <c r="AM311" s="691"/>
      <c r="AN311" s="691"/>
      <c r="AO311" s="691"/>
      <c r="AP311" s="691"/>
      <c r="AQ311" s="691"/>
      <c r="AR311" s="691"/>
      <c r="AS311" s="691"/>
      <c r="AT311" s="691"/>
      <c r="AU311" s="691"/>
      <c r="AV311" s="691"/>
      <c r="AW311" s="691"/>
      <c r="AX311" s="691"/>
      <c r="AY311" s="691"/>
      <c r="AZ311" s="691"/>
      <c r="BA311" s="691"/>
      <c r="BB311" s="691"/>
      <c r="BC311" s="691"/>
      <c r="BD311" s="691"/>
      <c r="BE311" s="691"/>
      <c r="BF311" s="691"/>
      <c r="BG311" s="691"/>
      <c r="BH311" s="691"/>
      <c r="BI311" s="691"/>
      <c r="BJ311" s="691"/>
      <c r="BK311" s="691"/>
      <c r="BL311" s="691"/>
      <c r="BM311" s="691"/>
      <c r="BN311" s="691"/>
      <c r="BO311" s="691"/>
      <c r="BP311" s="691"/>
      <c r="BQ311" s="691"/>
      <c r="BR311" s="691"/>
      <c r="BS311" s="691"/>
      <c r="BT311" s="691"/>
      <c r="BU311" s="691"/>
      <c r="BV311" s="691"/>
      <c r="BW311" s="691"/>
      <c r="BX311" s="691"/>
      <c r="BY311" s="691"/>
      <c r="BZ311" s="691"/>
      <c r="CA311" s="691"/>
      <c r="CB311" s="691"/>
      <c r="CC311" s="691"/>
      <c r="CD311" s="691"/>
      <c r="CE311" s="691"/>
      <c r="CF311" s="691"/>
      <c r="CG311" s="691"/>
      <c r="CH311" s="691"/>
      <c r="CI311" s="691"/>
    </row>
    <row r="312" spans="1:87" ht="15.75" customHeight="1">
      <c r="A312" s="691"/>
      <c r="B312" s="697"/>
      <c r="C312" s="697"/>
      <c r="D312" s="691"/>
      <c r="E312" s="691"/>
      <c r="F312" s="691"/>
      <c r="G312" s="691"/>
      <c r="H312" s="691"/>
      <c r="I312" s="691"/>
      <c r="J312" s="691"/>
      <c r="K312" s="691"/>
      <c r="L312" s="691"/>
      <c r="M312" s="691"/>
      <c r="N312" s="691"/>
      <c r="O312" s="691"/>
      <c r="P312" s="691"/>
      <c r="Q312" s="691"/>
      <c r="R312" s="691"/>
      <c r="S312" s="691"/>
      <c r="T312" s="691"/>
      <c r="U312" s="691"/>
      <c r="V312" s="691"/>
      <c r="W312" s="691"/>
      <c r="X312" s="691"/>
      <c r="Y312" s="691"/>
      <c r="Z312" s="691"/>
      <c r="AA312" s="691"/>
      <c r="AB312" s="691"/>
      <c r="AC312" s="691"/>
      <c r="AD312" s="691"/>
      <c r="AE312" s="691"/>
      <c r="AF312" s="691"/>
      <c r="AG312" s="691"/>
      <c r="AH312" s="691"/>
      <c r="AI312" s="691"/>
      <c r="AJ312" s="691"/>
      <c r="AK312" s="691"/>
      <c r="AL312" s="691"/>
      <c r="AM312" s="691"/>
      <c r="AN312" s="691"/>
      <c r="AO312" s="691"/>
      <c r="AP312" s="691"/>
      <c r="AQ312" s="691"/>
      <c r="AR312" s="691"/>
      <c r="AS312" s="691"/>
      <c r="AT312" s="691"/>
      <c r="AU312" s="691"/>
      <c r="AV312" s="691"/>
      <c r="AW312" s="691"/>
      <c r="AX312" s="691"/>
      <c r="AY312" s="691"/>
      <c r="AZ312" s="691"/>
      <c r="BA312" s="691"/>
      <c r="BB312" s="691"/>
      <c r="BC312" s="691"/>
      <c r="BD312" s="691"/>
      <c r="BE312" s="691"/>
      <c r="BF312" s="691"/>
      <c r="BG312" s="691"/>
      <c r="BH312" s="691"/>
      <c r="BI312" s="691"/>
      <c r="BJ312" s="691"/>
      <c r="BK312" s="691"/>
      <c r="BL312" s="691"/>
      <c r="BM312" s="691"/>
      <c r="BN312" s="691"/>
      <c r="BO312" s="691"/>
      <c r="BP312" s="691"/>
      <c r="BQ312" s="691"/>
      <c r="BR312" s="691"/>
      <c r="BS312" s="691"/>
      <c r="BT312" s="691"/>
      <c r="BU312" s="691"/>
      <c r="BV312" s="691"/>
      <c r="BW312" s="691"/>
      <c r="BX312" s="691"/>
      <c r="BY312" s="691"/>
      <c r="BZ312" s="691"/>
      <c r="CA312" s="691"/>
      <c r="CB312" s="691"/>
      <c r="CC312" s="691"/>
      <c r="CD312" s="691"/>
      <c r="CE312" s="691"/>
      <c r="CF312" s="691"/>
      <c r="CG312" s="691"/>
      <c r="CH312" s="691"/>
      <c r="CI312" s="691"/>
    </row>
    <row r="313" spans="1:87" ht="15.75" customHeight="1">
      <c r="A313" s="691"/>
      <c r="B313" s="697"/>
      <c r="C313" s="697"/>
      <c r="D313" s="691"/>
      <c r="E313" s="691"/>
      <c r="F313" s="691"/>
      <c r="G313" s="691"/>
      <c r="H313" s="691"/>
      <c r="I313" s="691"/>
      <c r="J313" s="691"/>
      <c r="K313" s="691"/>
      <c r="L313" s="691"/>
      <c r="M313" s="691"/>
      <c r="N313" s="691"/>
      <c r="O313" s="691"/>
      <c r="P313" s="691"/>
      <c r="Q313" s="691"/>
      <c r="R313" s="691"/>
      <c r="S313" s="691"/>
      <c r="T313" s="691"/>
      <c r="U313" s="691"/>
      <c r="V313" s="691"/>
      <c r="W313" s="691"/>
      <c r="X313" s="691"/>
      <c r="Y313" s="691"/>
      <c r="Z313" s="691"/>
      <c r="AA313" s="691"/>
      <c r="AB313" s="691"/>
      <c r="AC313" s="691"/>
      <c r="AD313" s="691"/>
      <c r="AE313" s="691"/>
      <c r="AF313" s="691"/>
      <c r="AG313" s="691"/>
      <c r="AH313" s="691"/>
      <c r="AI313" s="691"/>
      <c r="AJ313" s="691"/>
      <c r="AK313" s="691"/>
      <c r="AL313" s="691"/>
      <c r="AM313" s="691"/>
      <c r="AN313" s="691"/>
      <c r="AO313" s="691"/>
      <c r="AP313" s="691"/>
      <c r="AQ313" s="691"/>
      <c r="AR313" s="691"/>
      <c r="AS313" s="691"/>
      <c r="AT313" s="691"/>
      <c r="AU313" s="691"/>
      <c r="AV313" s="691"/>
      <c r="AW313" s="691"/>
      <c r="AX313" s="691"/>
      <c r="AY313" s="691"/>
      <c r="AZ313" s="691"/>
      <c r="BA313" s="691"/>
      <c r="BB313" s="691"/>
      <c r="BC313" s="691"/>
      <c r="BD313" s="691"/>
      <c r="BE313" s="691"/>
      <c r="BF313" s="691"/>
      <c r="BG313" s="691"/>
      <c r="BH313" s="691"/>
      <c r="BI313" s="691"/>
      <c r="BJ313" s="691"/>
      <c r="BK313" s="691"/>
      <c r="BL313" s="691"/>
      <c r="BM313" s="691"/>
      <c r="BN313" s="691"/>
      <c r="BO313" s="691"/>
      <c r="BP313" s="691"/>
      <c r="BQ313" s="691"/>
      <c r="BR313" s="691"/>
      <c r="BS313" s="691"/>
      <c r="BT313" s="691"/>
      <c r="BU313" s="691"/>
      <c r="BV313" s="691"/>
      <c r="BW313" s="691"/>
      <c r="BX313" s="691"/>
      <c r="BY313" s="691"/>
      <c r="BZ313" s="691"/>
      <c r="CA313" s="691"/>
      <c r="CB313" s="691"/>
      <c r="CC313" s="691"/>
      <c r="CD313" s="691"/>
      <c r="CE313" s="691"/>
      <c r="CF313" s="691"/>
      <c r="CG313" s="691"/>
      <c r="CH313" s="691"/>
      <c r="CI313" s="691"/>
    </row>
    <row r="314" spans="1:87" ht="15.75" customHeight="1">
      <c r="A314" s="691"/>
      <c r="B314" s="697"/>
      <c r="C314" s="697"/>
      <c r="D314" s="691"/>
      <c r="E314" s="691"/>
      <c r="F314" s="691"/>
      <c r="G314" s="691"/>
      <c r="H314" s="691"/>
      <c r="I314" s="691"/>
      <c r="J314" s="691"/>
      <c r="K314" s="691"/>
      <c r="L314" s="691"/>
      <c r="M314" s="691"/>
      <c r="N314" s="691"/>
      <c r="O314" s="691"/>
      <c r="P314" s="691"/>
      <c r="Q314" s="691"/>
      <c r="R314" s="691"/>
      <c r="S314" s="691"/>
      <c r="T314" s="691"/>
      <c r="U314" s="691"/>
      <c r="V314" s="691"/>
      <c r="W314" s="691"/>
      <c r="X314" s="691"/>
      <c r="Y314" s="691"/>
      <c r="Z314" s="691"/>
      <c r="AA314" s="691"/>
      <c r="AB314" s="691"/>
      <c r="AC314" s="691"/>
      <c r="AD314" s="691"/>
      <c r="AE314" s="691"/>
      <c r="AF314" s="691"/>
      <c r="AG314" s="691"/>
      <c r="AH314" s="691"/>
      <c r="AI314" s="691"/>
      <c r="AJ314" s="691"/>
      <c r="AK314" s="691"/>
      <c r="AL314" s="691"/>
      <c r="AM314" s="691"/>
      <c r="AN314" s="691"/>
      <c r="AO314" s="691"/>
      <c r="AP314" s="691"/>
      <c r="AQ314" s="691"/>
      <c r="AR314" s="691"/>
      <c r="AS314" s="691"/>
      <c r="AT314" s="691"/>
      <c r="AU314" s="691"/>
      <c r="AV314" s="691"/>
      <c r="AW314" s="691"/>
      <c r="AX314" s="691"/>
      <c r="AY314" s="691"/>
      <c r="AZ314" s="691"/>
      <c r="BA314" s="691"/>
      <c r="BB314" s="691"/>
      <c r="BC314" s="691"/>
      <c r="BD314" s="691"/>
      <c r="BE314" s="691"/>
      <c r="BF314" s="691"/>
      <c r="BG314" s="691"/>
      <c r="BH314" s="691"/>
      <c r="BI314" s="691"/>
      <c r="BJ314" s="691"/>
      <c r="BK314" s="691"/>
      <c r="BL314" s="691"/>
      <c r="BM314" s="691"/>
      <c r="BN314" s="691"/>
      <c r="BO314" s="691"/>
      <c r="BP314" s="691"/>
      <c r="BQ314" s="691"/>
      <c r="BR314" s="691"/>
      <c r="BS314" s="691"/>
      <c r="BT314" s="691"/>
      <c r="BU314" s="691"/>
      <c r="BV314" s="691"/>
      <c r="BW314" s="691"/>
      <c r="BX314" s="691"/>
      <c r="BY314" s="691"/>
      <c r="BZ314" s="691"/>
      <c r="CA314" s="691"/>
      <c r="CB314" s="691"/>
      <c r="CC314" s="691"/>
      <c r="CD314" s="691"/>
      <c r="CE314" s="691"/>
      <c r="CF314" s="691"/>
      <c r="CG314" s="691"/>
      <c r="CH314" s="691"/>
      <c r="CI314" s="691"/>
    </row>
    <row r="315" spans="1:87" ht="15.75" customHeight="1">
      <c r="A315" s="691"/>
      <c r="B315" s="697"/>
      <c r="C315" s="697"/>
      <c r="D315" s="691"/>
      <c r="E315" s="691"/>
      <c r="F315" s="691"/>
      <c r="G315" s="691"/>
      <c r="H315" s="691"/>
      <c r="I315" s="691"/>
      <c r="J315" s="691"/>
      <c r="K315" s="691"/>
      <c r="L315" s="691"/>
      <c r="M315" s="691"/>
      <c r="N315" s="691"/>
      <c r="O315" s="691"/>
      <c r="P315" s="691"/>
      <c r="Q315" s="691"/>
      <c r="R315" s="691"/>
      <c r="S315" s="691"/>
      <c r="T315" s="691"/>
      <c r="U315" s="691"/>
      <c r="V315" s="691"/>
      <c r="W315" s="691"/>
      <c r="X315" s="691"/>
      <c r="Y315" s="691"/>
      <c r="Z315" s="691"/>
      <c r="AA315" s="691"/>
      <c r="AB315" s="691"/>
      <c r="AC315" s="691"/>
      <c r="AD315" s="691"/>
      <c r="AE315" s="691"/>
      <c r="AF315" s="691"/>
      <c r="AG315" s="691"/>
      <c r="AH315" s="691"/>
      <c r="AI315" s="691"/>
      <c r="AJ315" s="691"/>
      <c r="AK315" s="691"/>
      <c r="AL315" s="691"/>
      <c r="AM315" s="691"/>
      <c r="AN315" s="691"/>
      <c r="AO315" s="691"/>
      <c r="AP315" s="691"/>
      <c r="AQ315" s="691"/>
      <c r="AR315" s="691"/>
      <c r="AS315" s="691"/>
      <c r="AT315" s="691"/>
      <c r="AU315" s="691"/>
      <c r="AV315" s="691"/>
      <c r="AW315" s="691"/>
      <c r="AX315" s="691"/>
      <c r="AY315" s="691"/>
      <c r="AZ315" s="691"/>
      <c r="BA315" s="691"/>
      <c r="BB315" s="691"/>
      <c r="BC315" s="691"/>
      <c r="BD315" s="691"/>
      <c r="BE315" s="691"/>
      <c r="BF315" s="691"/>
      <c r="BG315" s="691"/>
      <c r="BH315" s="691"/>
      <c r="BI315" s="691"/>
      <c r="BJ315" s="691"/>
      <c r="BK315" s="691"/>
      <c r="BL315" s="691"/>
      <c r="BM315" s="691"/>
      <c r="BN315" s="691"/>
      <c r="BO315" s="691"/>
      <c r="BP315" s="691"/>
      <c r="BQ315" s="691"/>
      <c r="BR315" s="691"/>
      <c r="BS315" s="691"/>
      <c r="BT315" s="691"/>
      <c r="BU315" s="691"/>
      <c r="BV315" s="691"/>
      <c r="BW315" s="691"/>
      <c r="BX315" s="691"/>
      <c r="BY315" s="691"/>
      <c r="BZ315" s="691"/>
      <c r="CA315" s="691"/>
      <c r="CB315" s="691"/>
      <c r="CC315" s="691"/>
      <c r="CD315" s="691"/>
      <c r="CE315" s="691"/>
      <c r="CF315" s="691"/>
      <c r="CG315" s="691"/>
      <c r="CH315" s="691"/>
      <c r="CI315" s="691"/>
    </row>
    <row r="316" spans="1:87" ht="15.75" customHeight="1">
      <c r="A316" s="691"/>
      <c r="B316" s="697"/>
      <c r="C316" s="697"/>
      <c r="D316" s="691"/>
      <c r="E316" s="691"/>
      <c r="F316" s="691"/>
      <c r="G316" s="691"/>
      <c r="H316" s="691"/>
      <c r="I316" s="691"/>
      <c r="J316" s="691"/>
      <c r="K316" s="691"/>
      <c r="L316" s="691"/>
      <c r="M316" s="691"/>
      <c r="N316" s="691"/>
      <c r="O316" s="691"/>
      <c r="P316" s="691"/>
      <c r="Q316" s="691"/>
      <c r="R316" s="691"/>
      <c r="S316" s="691"/>
      <c r="T316" s="691"/>
      <c r="U316" s="691"/>
      <c r="V316" s="691"/>
      <c r="W316" s="691"/>
      <c r="X316" s="691"/>
      <c r="Y316" s="691"/>
      <c r="Z316" s="691"/>
      <c r="AA316" s="691"/>
      <c r="AB316" s="691"/>
      <c r="AC316" s="691"/>
      <c r="AD316" s="691"/>
      <c r="AE316" s="691"/>
      <c r="AF316" s="691"/>
      <c r="AG316" s="691"/>
      <c r="AH316" s="691"/>
      <c r="AI316" s="691"/>
      <c r="AJ316" s="691"/>
      <c r="AK316" s="691"/>
      <c r="AL316" s="691"/>
      <c r="AM316" s="691"/>
      <c r="AN316" s="691"/>
      <c r="AO316" s="691"/>
      <c r="AP316" s="691"/>
      <c r="AQ316" s="691"/>
      <c r="AR316" s="691"/>
      <c r="AS316" s="691"/>
      <c r="AT316" s="691"/>
      <c r="AU316" s="691"/>
      <c r="AV316" s="691"/>
      <c r="AW316" s="691"/>
      <c r="AX316" s="691"/>
      <c r="AY316" s="691"/>
      <c r="AZ316" s="691"/>
      <c r="BA316" s="691"/>
      <c r="BB316" s="691"/>
      <c r="BC316" s="691"/>
      <c r="BD316" s="691"/>
      <c r="BE316" s="691"/>
      <c r="BF316" s="691"/>
      <c r="BG316" s="691"/>
      <c r="BH316" s="691"/>
      <c r="BI316" s="691"/>
      <c r="BJ316" s="691"/>
      <c r="BK316" s="691"/>
      <c r="BL316" s="691"/>
      <c r="BM316" s="691"/>
      <c r="BN316" s="691"/>
      <c r="BO316" s="691"/>
      <c r="BP316" s="691"/>
      <c r="BQ316" s="691"/>
      <c r="BR316" s="691"/>
      <c r="BS316" s="691"/>
      <c r="BT316" s="691"/>
      <c r="BU316" s="691"/>
      <c r="BV316" s="691"/>
      <c r="BW316" s="691"/>
      <c r="BX316" s="691"/>
      <c r="BY316" s="691"/>
      <c r="BZ316" s="691"/>
      <c r="CA316" s="691"/>
      <c r="CB316" s="691"/>
      <c r="CC316" s="691"/>
      <c r="CD316" s="691"/>
      <c r="CE316" s="691"/>
      <c r="CF316" s="691"/>
      <c r="CG316" s="691"/>
      <c r="CH316" s="691"/>
      <c r="CI316" s="691"/>
    </row>
    <row r="317" spans="1:87" ht="15.75" customHeight="1">
      <c r="A317" s="691"/>
      <c r="B317" s="697"/>
      <c r="C317" s="697"/>
      <c r="D317" s="691"/>
      <c r="E317" s="691"/>
      <c r="F317" s="691"/>
      <c r="G317" s="691"/>
      <c r="H317" s="691"/>
      <c r="I317" s="691"/>
      <c r="J317" s="691"/>
      <c r="K317" s="691"/>
      <c r="L317" s="691"/>
      <c r="M317" s="691"/>
      <c r="N317" s="691"/>
      <c r="O317" s="691"/>
      <c r="P317" s="691"/>
      <c r="Q317" s="691"/>
      <c r="R317" s="691"/>
      <c r="S317" s="691"/>
      <c r="T317" s="691"/>
      <c r="U317" s="691"/>
      <c r="V317" s="691"/>
      <c r="W317" s="691"/>
      <c r="X317" s="691"/>
      <c r="Y317" s="691"/>
      <c r="Z317" s="691"/>
      <c r="AA317" s="691"/>
      <c r="AB317" s="691"/>
      <c r="AC317" s="691"/>
      <c r="AD317" s="691"/>
      <c r="AE317" s="691"/>
      <c r="AF317" s="691"/>
      <c r="AG317" s="691"/>
      <c r="AH317" s="691"/>
      <c r="AI317" s="691"/>
      <c r="AJ317" s="691"/>
      <c r="AK317" s="691"/>
      <c r="AL317" s="691"/>
      <c r="AM317" s="691"/>
      <c r="AN317" s="691"/>
      <c r="AO317" s="691"/>
      <c r="AP317" s="691"/>
      <c r="AQ317" s="691"/>
      <c r="AR317" s="691"/>
      <c r="AS317" s="691"/>
      <c r="AT317" s="691"/>
      <c r="AU317" s="691"/>
      <c r="AV317" s="691"/>
      <c r="AW317" s="691"/>
      <c r="AX317" s="691"/>
      <c r="AY317" s="691"/>
      <c r="AZ317" s="691"/>
      <c r="BA317" s="691"/>
      <c r="BB317" s="691"/>
      <c r="BC317" s="691"/>
      <c r="BD317" s="691"/>
      <c r="BE317" s="691"/>
      <c r="BF317" s="691"/>
      <c r="BG317" s="691"/>
      <c r="BH317" s="691"/>
      <c r="BI317" s="691"/>
      <c r="BJ317" s="691"/>
      <c r="BK317" s="691"/>
      <c r="BL317" s="691"/>
      <c r="BM317" s="691"/>
      <c r="BN317" s="691"/>
      <c r="BO317" s="691"/>
      <c r="BP317" s="691"/>
      <c r="BQ317" s="691"/>
      <c r="BR317" s="691"/>
      <c r="BS317" s="691"/>
      <c r="BT317" s="691"/>
      <c r="BU317" s="691"/>
      <c r="BV317" s="691"/>
      <c r="BW317" s="691"/>
      <c r="BX317" s="691"/>
      <c r="BY317" s="691"/>
      <c r="BZ317" s="691"/>
      <c r="CA317" s="691"/>
      <c r="CB317" s="691"/>
      <c r="CC317" s="691"/>
      <c r="CD317" s="691"/>
      <c r="CE317" s="691"/>
      <c r="CF317" s="691"/>
      <c r="CG317" s="691"/>
      <c r="CH317" s="691"/>
      <c r="CI317" s="691"/>
    </row>
    <row r="318" spans="1:87" ht="15.75" customHeight="1">
      <c r="A318" s="691"/>
      <c r="B318" s="697"/>
      <c r="C318" s="697"/>
      <c r="D318" s="691"/>
      <c r="E318" s="691"/>
      <c r="F318" s="691"/>
      <c r="G318" s="691"/>
      <c r="H318" s="691"/>
      <c r="I318" s="691"/>
      <c r="J318" s="691"/>
      <c r="K318" s="691"/>
      <c r="L318" s="691"/>
      <c r="M318" s="691"/>
      <c r="N318" s="691"/>
      <c r="O318" s="691"/>
      <c r="P318" s="691"/>
      <c r="Q318" s="691"/>
      <c r="R318" s="691"/>
      <c r="S318" s="691"/>
      <c r="T318" s="691"/>
      <c r="U318" s="691"/>
      <c r="V318" s="691"/>
      <c r="W318" s="691"/>
      <c r="X318" s="691"/>
      <c r="Y318" s="691"/>
      <c r="Z318" s="691"/>
      <c r="AA318" s="691"/>
      <c r="AB318" s="691"/>
      <c r="AC318" s="691"/>
      <c r="AD318" s="691"/>
      <c r="AE318" s="691"/>
      <c r="AF318" s="691"/>
      <c r="AG318" s="691"/>
      <c r="AH318" s="691"/>
      <c r="AI318" s="691"/>
      <c r="AJ318" s="691"/>
      <c r="AK318" s="691"/>
      <c r="AL318" s="691"/>
      <c r="AM318" s="691"/>
      <c r="AN318" s="691"/>
      <c r="AO318" s="691"/>
      <c r="AP318" s="691"/>
      <c r="AQ318" s="691"/>
      <c r="AR318" s="691"/>
      <c r="AS318" s="691"/>
      <c r="AT318" s="691"/>
      <c r="AU318" s="691"/>
      <c r="AV318" s="691"/>
      <c r="AW318" s="691"/>
      <c r="AX318" s="691"/>
      <c r="AY318" s="691"/>
      <c r="AZ318" s="691"/>
      <c r="BA318" s="691"/>
      <c r="BB318" s="691"/>
      <c r="BC318" s="691"/>
      <c r="BD318" s="691"/>
      <c r="BE318" s="691"/>
      <c r="BF318" s="691"/>
      <c r="BG318" s="691"/>
      <c r="BH318" s="691"/>
      <c r="BI318" s="691"/>
      <c r="BJ318" s="691"/>
      <c r="BK318" s="691"/>
      <c r="BL318" s="691"/>
      <c r="BM318" s="691"/>
      <c r="BN318" s="691"/>
      <c r="BO318" s="691"/>
      <c r="BP318" s="691"/>
      <c r="BQ318" s="691"/>
      <c r="BR318" s="691"/>
      <c r="BS318" s="691"/>
      <c r="BT318" s="691"/>
      <c r="BU318" s="691"/>
      <c r="BV318" s="691"/>
      <c r="BW318" s="691"/>
      <c r="BX318" s="691"/>
      <c r="BY318" s="691"/>
      <c r="BZ318" s="691"/>
      <c r="CA318" s="691"/>
      <c r="CB318" s="691"/>
      <c r="CC318" s="691"/>
      <c r="CD318" s="691"/>
      <c r="CE318" s="691"/>
      <c r="CF318" s="691"/>
      <c r="CG318" s="691"/>
      <c r="CH318" s="691"/>
      <c r="CI318" s="691"/>
    </row>
    <row r="319" spans="1:87" ht="15.75" customHeight="1">
      <c r="A319" s="691"/>
      <c r="B319" s="697"/>
      <c r="C319" s="697"/>
      <c r="D319" s="691"/>
      <c r="E319" s="691"/>
      <c r="F319" s="691"/>
      <c r="G319" s="691"/>
      <c r="H319" s="691"/>
      <c r="I319" s="691"/>
      <c r="J319" s="691"/>
      <c r="K319" s="691"/>
      <c r="L319" s="691"/>
      <c r="M319" s="691"/>
      <c r="N319" s="691"/>
      <c r="O319" s="691"/>
      <c r="P319" s="691"/>
      <c r="Q319" s="691"/>
      <c r="R319" s="691"/>
      <c r="S319" s="691"/>
      <c r="T319" s="691"/>
      <c r="U319" s="691"/>
      <c r="V319" s="691"/>
      <c r="W319" s="691"/>
      <c r="X319" s="691"/>
      <c r="Y319" s="691"/>
      <c r="Z319" s="691"/>
      <c r="AA319" s="691"/>
      <c r="AB319" s="691"/>
      <c r="AC319" s="691"/>
      <c r="AD319" s="691"/>
      <c r="AE319" s="691"/>
      <c r="AF319" s="691"/>
      <c r="AG319" s="691"/>
      <c r="AH319" s="691"/>
      <c r="AI319" s="691"/>
      <c r="AJ319" s="691"/>
      <c r="AK319" s="691"/>
      <c r="AL319" s="691"/>
      <c r="AM319" s="691"/>
      <c r="AN319" s="691"/>
      <c r="AO319" s="691"/>
      <c r="AP319" s="691"/>
      <c r="AQ319" s="691"/>
      <c r="AR319" s="691"/>
      <c r="AS319" s="691"/>
      <c r="AT319" s="691"/>
      <c r="AU319" s="691"/>
      <c r="AV319" s="691"/>
      <c r="AW319" s="691"/>
      <c r="AX319" s="691"/>
      <c r="AY319" s="691"/>
      <c r="AZ319" s="691"/>
      <c r="BA319" s="691"/>
      <c r="BB319" s="691"/>
      <c r="BC319" s="691"/>
      <c r="BD319" s="691"/>
      <c r="BE319" s="691"/>
      <c r="BF319" s="691"/>
      <c r="BG319" s="691"/>
      <c r="BH319" s="691"/>
      <c r="BI319" s="691"/>
      <c r="BJ319" s="691"/>
      <c r="BK319" s="691"/>
      <c r="BL319" s="691"/>
      <c r="BM319" s="691"/>
      <c r="BN319" s="691"/>
      <c r="BO319" s="691"/>
      <c r="BP319" s="691"/>
      <c r="BQ319" s="691"/>
      <c r="BR319" s="691"/>
      <c r="BS319" s="691"/>
      <c r="BT319" s="691"/>
      <c r="BU319" s="691"/>
      <c r="BV319" s="691"/>
      <c r="BW319" s="691"/>
      <c r="BX319" s="691"/>
      <c r="BY319" s="691"/>
      <c r="BZ319" s="691"/>
      <c r="CA319" s="691"/>
      <c r="CB319" s="691"/>
      <c r="CC319" s="691"/>
      <c r="CD319" s="691"/>
      <c r="CE319" s="691"/>
      <c r="CF319" s="691"/>
      <c r="CG319" s="691"/>
      <c r="CH319" s="691"/>
      <c r="CI319" s="691"/>
    </row>
    <row r="320" spans="1:87" ht="15.75" customHeight="1">
      <c r="A320" s="691"/>
      <c r="B320" s="697"/>
      <c r="C320" s="697"/>
      <c r="D320" s="691"/>
      <c r="E320" s="691"/>
      <c r="F320" s="691"/>
      <c r="G320" s="691"/>
      <c r="H320" s="691"/>
      <c r="I320" s="691"/>
      <c r="J320" s="691"/>
      <c r="K320" s="691"/>
      <c r="L320" s="691"/>
      <c r="M320" s="691"/>
      <c r="N320" s="691"/>
      <c r="O320" s="691"/>
      <c r="P320" s="691"/>
      <c r="Q320" s="691"/>
      <c r="R320" s="691"/>
      <c r="S320" s="691"/>
      <c r="T320" s="691"/>
      <c r="U320" s="691"/>
      <c r="V320" s="691"/>
      <c r="W320" s="691"/>
      <c r="X320" s="691"/>
      <c r="Y320" s="691"/>
      <c r="Z320" s="691"/>
      <c r="AA320" s="691"/>
      <c r="AB320" s="691"/>
      <c r="AC320" s="691"/>
      <c r="AD320" s="691"/>
      <c r="AE320" s="691"/>
      <c r="AF320" s="691"/>
      <c r="AG320" s="691"/>
      <c r="AH320" s="691"/>
      <c r="AI320" s="691"/>
      <c r="AJ320" s="691"/>
      <c r="AK320" s="691"/>
      <c r="AL320" s="691"/>
      <c r="AM320" s="691"/>
      <c r="AN320" s="691"/>
      <c r="AO320" s="691"/>
      <c r="AP320" s="691"/>
      <c r="AQ320" s="691"/>
      <c r="AR320" s="691"/>
      <c r="AS320" s="691"/>
      <c r="AT320" s="691"/>
      <c r="AU320" s="691"/>
      <c r="AV320" s="691"/>
      <c r="AW320" s="691"/>
      <c r="AX320" s="691"/>
      <c r="AY320" s="691"/>
      <c r="AZ320" s="691"/>
      <c r="BA320" s="691"/>
      <c r="BB320" s="691"/>
      <c r="BC320" s="691"/>
      <c r="BD320" s="691"/>
      <c r="BE320" s="691"/>
      <c r="BF320" s="691"/>
      <c r="BG320" s="691"/>
      <c r="BH320" s="691"/>
      <c r="BI320" s="691"/>
      <c r="BJ320" s="691"/>
      <c r="BK320" s="691"/>
      <c r="BL320" s="691"/>
      <c r="BM320" s="691"/>
      <c r="BN320" s="691"/>
      <c r="BO320" s="691"/>
      <c r="BP320" s="691"/>
      <c r="BQ320" s="691"/>
      <c r="BR320" s="691"/>
      <c r="BS320" s="691"/>
      <c r="BT320" s="691"/>
      <c r="BU320" s="691"/>
      <c r="BV320" s="691"/>
      <c r="BW320" s="691"/>
      <c r="BX320" s="691"/>
      <c r="BY320" s="691"/>
      <c r="BZ320" s="691"/>
      <c r="CA320" s="691"/>
      <c r="CB320" s="691"/>
      <c r="CC320" s="691"/>
      <c r="CD320" s="691"/>
      <c r="CE320" s="691"/>
      <c r="CF320" s="691"/>
      <c r="CG320" s="691"/>
      <c r="CH320" s="691"/>
      <c r="CI320" s="691"/>
    </row>
    <row r="321" spans="1:87" ht="15.75" customHeight="1">
      <c r="A321" s="691"/>
      <c r="B321" s="697"/>
      <c r="C321" s="697"/>
      <c r="D321" s="691"/>
      <c r="E321" s="691"/>
      <c r="F321" s="691"/>
      <c r="G321" s="691"/>
      <c r="H321" s="691"/>
      <c r="I321" s="691"/>
      <c r="J321" s="691"/>
      <c r="K321" s="691"/>
      <c r="L321" s="691"/>
      <c r="M321" s="691"/>
      <c r="N321" s="691"/>
      <c r="O321" s="691"/>
      <c r="P321" s="691"/>
      <c r="Q321" s="691"/>
      <c r="R321" s="691"/>
      <c r="S321" s="691"/>
      <c r="T321" s="691"/>
      <c r="U321" s="691"/>
      <c r="V321" s="691"/>
      <c r="W321" s="691"/>
      <c r="X321" s="691"/>
      <c r="Y321" s="691"/>
      <c r="Z321" s="691"/>
      <c r="AA321" s="691"/>
      <c r="AB321" s="691"/>
      <c r="AC321" s="691"/>
      <c r="AD321" s="691"/>
      <c r="AE321" s="691"/>
      <c r="AF321" s="691"/>
      <c r="AG321" s="691"/>
      <c r="AH321" s="691"/>
      <c r="AI321" s="691"/>
      <c r="AJ321" s="691"/>
      <c r="AK321" s="691"/>
      <c r="AL321" s="691"/>
      <c r="AM321" s="691"/>
      <c r="AN321" s="691"/>
      <c r="AO321" s="691"/>
      <c r="AP321" s="691"/>
      <c r="AQ321" s="691"/>
      <c r="AR321" s="691"/>
      <c r="AS321" s="691"/>
      <c r="AT321" s="691"/>
      <c r="AU321" s="691"/>
      <c r="AV321" s="691"/>
      <c r="AW321" s="691"/>
      <c r="AX321" s="691"/>
      <c r="AY321" s="691"/>
      <c r="AZ321" s="691"/>
      <c r="BA321" s="691"/>
      <c r="BB321" s="691"/>
      <c r="BC321" s="691"/>
      <c r="BD321" s="691"/>
      <c r="BE321" s="691"/>
      <c r="BF321" s="691"/>
      <c r="BG321" s="691"/>
      <c r="BH321" s="691"/>
      <c r="BI321" s="691"/>
      <c r="BJ321" s="691"/>
      <c r="BK321" s="691"/>
      <c r="BL321" s="691"/>
      <c r="BM321" s="691"/>
      <c r="BN321" s="691"/>
      <c r="BO321" s="691"/>
      <c r="BP321" s="691"/>
      <c r="BQ321" s="691"/>
      <c r="BR321" s="691"/>
      <c r="BS321" s="691"/>
      <c r="BT321" s="691"/>
      <c r="BU321" s="691"/>
      <c r="BV321" s="691"/>
      <c r="BW321" s="691"/>
      <c r="BX321" s="691"/>
      <c r="BY321" s="691"/>
      <c r="BZ321" s="691"/>
      <c r="CA321" s="691"/>
      <c r="CB321" s="691"/>
      <c r="CC321" s="691"/>
      <c r="CD321" s="691"/>
      <c r="CE321" s="691"/>
      <c r="CF321" s="691"/>
      <c r="CG321" s="691"/>
      <c r="CH321" s="691"/>
      <c r="CI321" s="691"/>
    </row>
    <row r="322" spans="1:87" ht="15.75" customHeight="1">
      <c r="A322" s="691"/>
      <c r="B322" s="697"/>
      <c r="C322" s="697"/>
      <c r="D322" s="691"/>
      <c r="E322" s="691"/>
      <c r="F322" s="691"/>
      <c r="G322" s="691"/>
      <c r="H322" s="691"/>
      <c r="I322" s="691"/>
      <c r="J322" s="691"/>
      <c r="K322" s="691"/>
      <c r="L322" s="691"/>
      <c r="M322" s="691"/>
      <c r="N322" s="691"/>
      <c r="O322" s="691"/>
      <c r="P322" s="691"/>
      <c r="Q322" s="691"/>
      <c r="R322" s="691"/>
      <c r="S322" s="691"/>
      <c r="T322" s="691"/>
      <c r="U322" s="691"/>
      <c r="V322" s="691"/>
      <c r="W322" s="691"/>
      <c r="X322" s="691"/>
      <c r="Y322" s="691"/>
      <c r="Z322" s="691"/>
      <c r="AA322" s="691"/>
      <c r="AB322" s="691"/>
      <c r="AC322" s="691"/>
      <c r="AD322" s="691"/>
      <c r="AE322" s="691"/>
      <c r="AF322" s="691"/>
      <c r="AG322" s="691"/>
      <c r="AH322" s="691"/>
      <c r="AI322" s="691"/>
      <c r="AJ322" s="691"/>
      <c r="AK322" s="691"/>
      <c r="AL322" s="691"/>
      <c r="AM322" s="691"/>
      <c r="AN322" s="691"/>
      <c r="AO322" s="691"/>
      <c r="AP322" s="691"/>
      <c r="AQ322" s="691"/>
      <c r="AR322" s="691"/>
      <c r="AS322" s="691"/>
      <c r="AT322" s="691"/>
      <c r="AU322" s="691"/>
      <c r="AV322" s="691"/>
      <c r="AW322" s="691"/>
      <c r="AX322" s="691"/>
      <c r="AY322" s="691"/>
      <c r="AZ322" s="691"/>
      <c r="BA322" s="691"/>
      <c r="BB322" s="691"/>
      <c r="BC322" s="691"/>
      <c r="BD322" s="691"/>
      <c r="BE322" s="691"/>
      <c r="BF322" s="691"/>
      <c r="BG322" s="691"/>
      <c r="BH322" s="691"/>
      <c r="BI322" s="691"/>
      <c r="BJ322" s="691"/>
      <c r="BK322" s="691"/>
      <c r="BL322" s="691"/>
      <c r="BM322" s="691"/>
      <c r="BN322" s="691"/>
      <c r="BO322" s="691"/>
      <c r="BP322" s="691"/>
      <c r="BQ322" s="691"/>
      <c r="BR322" s="691"/>
      <c r="BS322" s="691"/>
      <c r="BT322" s="691"/>
      <c r="BU322" s="691"/>
      <c r="BV322" s="691"/>
      <c r="BW322" s="691"/>
      <c r="BX322" s="691"/>
      <c r="BY322" s="691"/>
      <c r="BZ322" s="691"/>
      <c r="CA322" s="691"/>
      <c r="CB322" s="691"/>
      <c r="CC322" s="691"/>
      <c r="CD322" s="691"/>
      <c r="CE322" s="691"/>
      <c r="CF322" s="691"/>
      <c r="CG322" s="691"/>
      <c r="CH322" s="691"/>
      <c r="CI322" s="691"/>
    </row>
    <row r="323" spans="1:87" ht="15.75" customHeight="1">
      <c r="A323" s="691"/>
      <c r="B323" s="697"/>
      <c r="C323" s="697"/>
      <c r="D323" s="691"/>
      <c r="E323" s="691"/>
      <c r="F323" s="691"/>
      <c r="G323" s="691"/>
      <c r="H323" s="691"/>
      <c r="I323" s="691"/>
      <c r="J323" s="691"/>
      <c r="K323" s="691"/>
      <c r="L323" s="691"/>
      <c r="M323" s="691"/>
      <c r="N323" s="691"/>
      <c r="O323" s="691"/>
      <c r="P323" s="691"/>
      <c r="Q323" s="691"/>
      <c r="R323" s="691"/>
      <c r="S323" s="691"/>
      <c r="T323" s="691"/>
      <c r="U323" s="691"/>
      <c r="V323" s="691"/>
      <c r="W323" s="691"/>
      <c r="X323" s="691"/>
      <c r="Y323" s="691"/>
      <c r="Z323" s="691"/>
      <c r="AA323" s="691"/>
      <c r="AB323" s="691"/>
      <c r="AC323" s="691"/>
      <c r="AD323" s="691"/>
      <c r="AE323" s="691"/>
      <c r="AF323" s="691"/>
      <c r="AG323" s="691"/>
      <c r="AH323" s="691"/>
      <c r="AI323" s="691"/>
      <c r="AJ323" s="691"/>
      <c r="AK323" s="691"/>
      <c r="AL323" s="691"/>
      <c r="AM323" s="691"/>
      <c r="AN323" s="691"/>
      <c r="AO323" s="691"/>
      <c r="AP323" s="691"/>
      <c r="AQ323" s="691"/>
      <c r="AR323" s="691"/>
      <c r="AS323" s="691"/>
      <c r="AT323" s="691"/>
      <c r="AU323" s="691"/>
      <c r="AV323" s="691"/>
      <c r="AW323" s="691"/>
      <c r="AX323" s="691"/>
      <c r="AY323" s="691"/>
      <c r="AZ323" s="691"/>
      <c r="BA323" s="691"/>
      <c r="BB323" s="691"/>
      <c r="BC323" s="691"/>
      <c r="BD323" s="691"/>
      <c r="BE323" s="691"/>
      <c r="BF323" s="691"/>
      <c r="BG323" s="691"/>
      <c r="BH323" s="691"/>
      <c r="BI323" s="691"/>
      <c r="BJ323" s="691"/>
      <c r="BK323" s="691"/>
      <c r="BL323" s="691"/>
      <c r="BM323" s="691"/>
      <c r="BN323" s="691"/>
      <c r="BO323" s="691"/>
      <c r="BP323" s="691"/>
      <c r="BQ323" s="691"/>
      <c r="BR323" s="691"/>
      <c r="BS323" s="691"/>
      <c r="BT323" s="691"/>
      <c r="BU323" s="691"/>
      <c r="BV323" s="691"/>
      <c r="BW323" s="691"/>
      <c r="BX323" s="691"/>
      <c r="BY323" s="691"/>
      <c r="BZ323" s="691"/>
      <c r="CA323" s="691"/>
      <c r="CB323" s="691"/>
      <c r="CC323" s="691"/>
      <c r="CD323" s="691"/>
      <c r="CE323" s="691"/>
      <c r="CF323" s="691"/>
      <c r="CG323" s="691"/>
      <c r="CH323" s="691"/>
      <c r="CI323" s="691"/>
    </row>
    <row r="324" spans="1:87" ht="15.75" customHeight="1">
      <c r="A324" s="691"/>
      <c r="B324" s="697"/>
      <c r="C324" s="697"/>
      <c r="D324" s="691"/>
      <c r="E324" s="691"/>
      <c r="F324" s="691"/>
      <c r="G324" s="691"/>
      <c r="H324" s="691"/>
      <c r="I324" s="691"/>
      <c r="J324" s="691"/>
      <c r="K324" s="691"/>
      <c r="L324" s="691"/>
      <c r="M324" s="691"/>
      <c r="N324" s="691"/>
      <c r="O324" s="691"/>
      <c r="P324" s="691"/>
      <c r="Q324" s="691"/>
      <c r="R324" s="691"/>
      <c r="S324" s="691"/>
      <c r="T324" s="691"/>
      <c r="U324" s="691"/>
      <c r="V324" s="691"/>
      <c r="W324" s="691"/>
      <c r="X324" s="691"/>
      <c r="Y324" s="691"/>
      <c r="Z324" s="691"/>
      <c r="AA324" s="691"/>
      <c r="AB324" s="691"/>
      <c r="AC324" s="691"/>
      <c r="AD324" s="691"/>
      <c r="AE324" s="691"/>
      <c r="AF324" s="691"/>
      <c r="AG324" s="691"/>
      <c r="AH324" s="691"/>
      <c r="AI324" s="691"/>
      <c r="AJ324" s="691"/>
      <c r="AK324" s="691"/>
      <c r="AL324" s="691"/>
      <c r="AM324" s="691"/>
      <c r="AN324" s="691"/>
      <c r="AO324" s="691"/>
      <c r="AP324" s="691"/>
      <c r="AQ324" s="691"/>
      <c r="AR324" s="691"/>
      <c r="AS324" s="691"/>
      <c r="AT324" s="691"/>
      <c r="AU324" s="691"/>
      <c r="AV324" s="691"/>
      <c r="AW324" s="691"/>
      <c r="AX324" s="691"/>
      <c r="AY324" s="691"/>
      <c r="AZ324" s="691"/>
      <c r="BA324" s="691"/>
      <c r="BB324" s="691"/>
      <c r="BC324" s="691"/>
      <c r="BD324" s="691"/>
      <c r="BE324" s="691"/>
      <c r="BF324" s="691"/>
      <c r="BG324" s="691"/>
      <c r="BH324" s="691"/>
      <c r="BI324" s="691"/>
      <c r="BJ324" s="691"/>
      <c r="BK324" s="691"/>
      <c r="BL324" s="691"/>
      <c r="BM324" s="691"/>
      <c r="BN324" s="691"/>
      <c r="BO324" s="691"/>
      <c r="BP324" s="691"/>
      <c r="BQ324" s="691"/>
      <c r="BR324" s="691"/>
      <c r="BS324" s="691"/>
      <c r="BT324" s="691"/>
      <c r="BU324" s="691"/>
      <c r="BV324" s="691"/>
      <c r="BW324" s="691"/>
      <c r="BX324" s="691"/>
      <c r="BY324" s="691"/>
      <c r="BZ324" s="691"/>
      <c r="CA324" s="691"/>
      <c r="CB324" s="691"/>
      <c r="CC324" s="691"/>
      <c r="CD324" s="691"/>
      <c r="CE324" s="691"/>
      <c r="CF324" s="691"/>
      <c r="CG324" s="691"/>
      <c r="CH324" s="691"/>
      <c r="CI324" s="691"/>
    </row>
    <row r="325" spans="1:87" ht="15.75" customHeight="1">
      <c r="A325" s="691"/>
      <c r="B325" s="697"/>
      <c r="C325" s="697"/>
      <c r="D325" s="691"/>
      <c r="E325" s="691"/>
      <c r="F325" s="691"/>
      <c r="G325" s="691"/>
      <c r="H325" s="691"/>
      <c r="I325" s="691"/>
      <c r="J325" s="691"/>
      <c r="K325" s="691"/>
      <c r="L325" s="691"/>
      <c r="M325" s="691"/>
      <c r="N325" s="691"/>
      <c r="O325" s="691"/>
      <c r="P325" s="691"/>
      <c r="Q325" s="691"/>
      <c r="R325" s="691"/>
      <c r="S325" s="691"/>
      <c r="T325" s="691"/>
      <c r="U325" s="691"/>
      <c r="V325" s="691"/>
      <c r="W325" s="691"/>
      <c r="X325" s="691"/>
      <c r="Y325" s="691"/>
      <c r="Z325" s="691"/>
      <c r="AA325" s="691"/>
      <c r="AB325" s="691"/>
      <c r="AC325" s="691"/>
      <c r="AD325" s="691"/>
      <c r="AE325" s="691"/>
      <c r="AF325" s="691"/>
      <c r="AG325" s="691"/>
      <c r="AH325" s="691"/>
      <c r="AI325" s="691"/>
      <c r="AJ325" s="691"/>
      <c r="AK325" s="691"/>
      <c r="AL325" s="691"/>
      <c r="AM325" s="691"/>
      <c r="AN325" s="691"/>
      <c r="AO325" s="691"/>
      <c r="AP325" s="691"/>
      <c r="AQ325" s="691"/>
      <c r="AR325" s="691"/>
      <c r="AS325" s="691"/>
      <c r="AT325" s="691"/>
      <c r="AU325" s="691"/>
      <c r="AV325" s="691"/>
      <c r="AW325" s="691"/>
      <c r="AX325" s="691"/>
      <c r="AY325" s="691"/>
      <c r="AZ325" s="691"/>
      <c r="BA325" s="691"/>
      <c r="BB325" s="691"/>
      <c r="BC325" s="691"/>
      <c r="BD325" s="691"/>
      <c r="BE325" s="691"/>
      <c r="BF325" s="691"/>
      <c r="BG325" s="691"/>
      <c r="BH325" s="691"/>
      <c r="BI325" s="691"/>
      <c r="BJ325" s="691"/>
      <c r="BK325" s="691"/>
      <c r="BL325" s="691"/>
      <c r="BM325" s="691"/>
      <c r="BN325" s="691"/>
      <c r="BO325" s="691"/>
      <c r="BP325" s="691"/>
      <c r="BQ325" s="691"/>
      <c r="BR325" s="691"/>
      <c r="BS325" s="691"/>
      <c r="BT325" s="691"/>
      <c r="BU325" s="691"/>
      <c r="BV325" s="691"/>
      <c r="BW325" s="691"/>
      <c r="BX325" s="691"/>
      <c r="BY325" s="691"/>
      <c r="BZ325" s="691"/>
      <c r="CA325" s="691"/>
      <c r="CB325" s="691"/>
      <c r="CC325" s="691"/>
      <c r="CD325" s="691"/>
      <c r="CE325" s="691"/>
      <c r="CF325" s="691"/>
      <c r="CG325" s="691"/>
      <c r="CH325" s="691"/>
      <c r="CI325" s="691"/>
    </row>
    <row r="326" spans="1:87" ht="15.75" customHeight="1">
      <c r="A326" s="691"/>
      <c r="B326" s="697"/>
      <c r="C326" s="697"/>
      <c r="D326" s="691"/>
      <c r="E326" s="691"/>
      <c r="F326" s="691"/>
      <c r="G326" s="691"/>
      <c r="H326" s="691"/>
      <c r="I326" s="691"/>
      <c r="J326" s="691"/>
      <c r="K326" s="691"/>
      <c r="L326" s="691"/>
      <c r="M326" s="691"/>
      <c r="N326" s="691"/>
      <c r="O326" s="691"/>
      <c r="P326" s="691"/>
      <c r="Q326" s="691"/>
      <c r="R326" s="691"/>
      <c r="S326" s="691"/>
      <c r="T326" s="691"/>
      <c r="U326" s="691"/>
      <c r="V326" s="691"/>
      <c r="W326" s="691"/>
      <c r="X326" s="691"/>
      <c r="Y326" s="691"/>
      <c r="Z326" s="691"/>
      <c r="AA326" s="691"/>
      <c r="AB326" s="691"/>
      <c r="AC326" s="691"/>
      <c r="AD326" s="691"/>
      <c r="AE326" s="691"/>
      <c r="AF326" s="691"/>
      <c r="AG326" s="691"/>
      <c r="AH326" s="691"/>
      <c r="AI326" s="691"/>
      <c r="AJ326" s="691"/>
      <c r="AK326" s="691"/>
      <c r="AL326" s="691"/>
      <c r="AM326" s="691"/>
      <c r="AN326" s="691"/>
      <c r="AO326" s="691"/>
      <c r="AP326" s="691"/>
      <c r="AQ326" s="691"/>
      <c r="AR326" s="691"/>
      <c r="AS326" s="691"/>
      <c r="AT326" s="691"/>
      <c r="AU326" s="691"/>
      <c r="AV326" s="691"/>
      <c r="AW326" s="691"/>
      <c r="AX326" s="691"/>
      <c r="AY326" s="691"/>
      <c r="AZ326" s="691"/>
      <c r="BA326" s="691"/>
      <c r="BB326" s="691"/>
      <c r="BC326" s="691"/>
      <c r="BD326" s="691"/>
      <c r="BE326" s="691"/>
      <c r="BF326" s="691"/>
      <c r="BG326" s="691"/>
      <c r="BH326" s="691"/>
      <c r="BI326" s="691"/>
      <c r="BJ326" s="691"/>
      <c r="BK326" s="691"/>
      <c r="BL326" s="691"/>
      <c r="BM326" s="691"/>
      <c r="BN326" s="691"/>
      <c r="BO326" s="691"/>
      <c r="BP326" s="691"/>
      <c r="BQ326" s="691"/>
      <c r="BR326" s="691"/>
      <c r="BS326" s="691"/>
      <c r="BT326" s="691"/>
      <c r="BU326" s="691"/>
      <c r="BV326" s="691"/>
      <c r="BW326" s="691"/>
      <c r="BX326" s="691"/>
      <c r="BY326" s="691"/>
      <c r="BZ326" s="691"/>
      <c r="CA326" s="691"/>
      <c r="CB326" s="691"/>
      <c r="CC326" s="691"/>
      <c r="CD326" s="691"/>
      <c r="CE326" s="691"/>
      <c r="CF326" s="691"/>
      <c r="CG326" s="691"/>
      <c r="CH326" s="691"/>
      <c r="CI326" s="691"/>
    </row>
    <row r="327" spans="1:87" ht="15.75" customHeight="1">
      <c r="A327" s="691"/>
      <c r="B327" s="697"/>
      <c r="C327" s="697"/>
      <c r="D327" s="691"/>
      <c r="E327" s="691"/>
      <c r="F327" s="691"/>
      <c r="G327" s="691"/>
      <c r="H327" s="691"/>
      <c r="I327" s="691"/>
      <c r="J327" s="691"/>
      <c r="K327" s="691"/>
      <c r="L327" s="691"/>
      <c r="M327" s="691"/>
      <c r="N327" s="691"/>
      <c r="O327" s="691"/>
      <c r="P327" s="691"/>
      <c r="Q327" s="691"/>
      <c r="R327" s="691"/>
      <c r="S327" s="691"/>
      <c r="T327" s="691"/>
      <c r="U327" s="691"/>
      <c r="V327" s="691"/>
      <c r="W327" s="691"/>
      <c r="X327" s="691"/>
      <c r="Y327" s="691"/>
      <c r="Z327" s="691"/>
      <c r="AA327" s="691"/>
      <c r="AB327" s="691"/>
      <c r="AC327" s="691"/>
      <c r="AD327" s="691"/>
      <c r="AE327" s="691"/>
      <c r="AF327" s="691"/>
      <c r="AG327" s="691"/>
      <c r="AH327" s="691"/>
      <c r="AI327" s="691"/>
      <c r="AJ327" s="691"/>
      <c r="AK327" s="691"/>
      <c r="AL327" s="691"/>
      <c r="AM327" s="691"/>
      <c r="AN327" s="691"/>
      <c r="AO327" s="691"/>
      <c r="AP327" s="691"/>
      <c r="AQ327" s="691"/>
      <c r="AR327" s="691"/>
      <c r="AS327" s="691"/>
      <c r="AT327" s="691"/>
      <c r="AU327" s="691"/>
      <c r="AV327" s="691"/>
      <c r="AW327" s="691"/>
      <c r="AX327" s="691"/>
      <c r="AY327" s="691"/>
      <c r="AZ327" s="691"/>
      <c r="BA327" s="691"/>
      <c r="BB327" s="691"/>
      <c r="BC327" s="691"/>
      <c r="BD327" s="691"/>
      <c r="BE327" s="691"/>
      <c r="BF327" s="691"/>
      <c r="BG327" s="691"/>
      <c r="BH327" s="691"/>
      <c r="BI327" s="691"/>
      <c r="BJ327" s="691"/>
      <c r="BK327" s="691"/>
      <c r="BL327" s="691"/>
      <c r="BM327" s="691"/>
      <c r="BN327" s="691"/>
      <c r="BO327" s="691"/>
      <c r="BP327" s="691"/>
      <c r="BQ327" s="691"/>
      <c r="BR327" s="691"/>
      <c r="BS327" s="691"/>
      <c r="BT327" s="691"/>
      <c r="BU327" s="691"/>
      <c r="BV327" s="691"/>
      <c r="BW327" s="691"/>
      <c r="BX327" s="691"/>
      <c r="BY327" s="691"/>
      <c r="BZ327" s="691"/>
      <c r="CA327" s="691"/>
      <c r="CB327" s="691"/>
      <c r="CC327" s="691"/>
      <c r="CD327" s="691"/>
      <c r="CE327" s="691"/>
      <c r="CF327" s="691"/>
      <c r="CG327" s="691"/>
      <c r="CH327" s="691"/>
      <c r="CI327" s="691"/>
    </row>
    <row r="328" spans="1:87" ht="15.75" customHeight="1">
      <c r="A328" s="691"/>
      <c r="B328" s="697"/>
      <c r="C328" s="697"/>
      <c r="D328" s="691"/>
      <c r="E328" s="691"/>
      <c r="F328" s="691"/>
      <c r="G328" s="691"/>
      <c r="H328" s="691"/>
      <c r="I328" s="691"/>
      <c r="J328" s="691"/>
      <c r="K328" s="691"/>
      <c r="L328" s="691"/>
      <c r="M328" s="691"/>
      <c r="N328" s="691"/>
      <c r="O328" s="691"/>
      <c r="P328" s="691"/>
      <c r="Q328" s="691"/>
      <c r="R328" s="691"/>
      <c r="S328" s="691"/>
      <c r="T328" s="691"/>
      <c r="U328" s="691"/>
      <c r="V328" s="691"/>
      <c r="W328" s="691"/>
      <c r="X328" s="691"/>
      <c r="Y328" s="691"/>
      <c r="Z328" s="691"/>
      <c r="AA328" s="691"/>
      <c r="AB328" s="691"/>
      <c r="AC328" s="691"/>
      <c r="AD328" s="691"/>
      <c r="AE328" s="691"/>
      <c r="AF328" s="691"/>
      <c r="AG328" s="691"/>
      <c r="AH328" s="691"/>
      <c r="AI328" s="691"/>
      <c r="AJ328" s="691"/>
      <c r="AK328" s="691"/>
      <c r="AL328" s="691"/>
      <c r="AM328" s="691"/>
      <c r="AN328" s="691"/>
      <c r="AO328" s="691"/>
      <c r="AP328" s="691"/>
      <c r="AQ328" s="691"/>
      <c r="AR328" s="691"/>
      <c r="AS328" s="691"/>
      <c r="AT328" s="691"/>
      <c r="AU328" s="691"/>
      <c r="AV328" s="691"/>
      <c r="AW328" s="691"/>
      <c r="AX328" s="691"/>
      <c r="AY328" s="691"/>
      <c r="AZ328" s="691"/>
      <c r="BA328" s="691"/>
      <c r="BB328" s="691"/>
      <c r="BC328" s="691"/>
      <c r="BD328" s="691"/>
      <c r="BE328" s="691"/>
      <c r="BF328" s="691"/>
      <c r="BG328" s="691"/>
      <c r="BH328" s="691"/>
      <c r="BI328" s="691"/>
      <c r="BJ328" s="691"/>
      <c r="BK328" s="691"/>
      <c r="BL328" s="691"/>
      <c r="BM328" s="691"/>
      <c r="BN328" s="691"/>
      <c r="BO328" s="691"/>
      <c r="BP328" s="691"/>
      <c r="BQ328" s="691"/>
      <c r="BR328" s="691"/>
      <c r="BS328" s="691"/>
      <c r="BT328" s="691"/>
      <c r="BU328" s="691"/>
      <c r="BV328" s="691"/>
      <c r="BW328" s="691"/>
      <c r="BX328" s="691"/>
      <c r="BY328" s="691"/>
      <c r="BZ328" s="691"/>
      <c r="CA328" s="691"/>
      <c r="CB328" s="691"/>
      <c r="CC328" s="691"/>
      <c r="CD328" s="691"/>
      <c r="CE328" s="691"/>
      <c r="CF328" s="691"/>
      <c r="CG328" s="691"/>
      <c r="CH328" s="691"/>
      <c r="CI328" s="691"/>
    </row>
    <row r="329" spans="1:87" ht="15.75" customHeight="1">
      <c r="A329" s="691"/>
      <c r="B329" s="697"/>
      <c r="C329" s="697"/>
      <c r="D329" s="691"/>
      <c r="E329" s="691"/>
      <c r="F329" s="691"/>
      <c r="G329" s="691"/>
      <c r="H329" s="691"/>
      <c r="I329" s="691"/>
      <c r="J329" s="691"/>
      <c r="K329" s="691"/>
      <c r="L329" s="691"/>
      <c r="M329" s="691"/>
      <c r="N329" s="691"/>
      <c r="O329" s="691"/>
      <c r="P329" s="691"/>
      <c r="Q329" s="691"/>
      <c r="R329" s="691"/>
      <c r="S329" s="691"/>
      <c r="T329" s="691"/>
      <c r="U329" s="691"/>
      <c r="V329" s="691"/>
      <c r="W329" s="691"/>
      <c r="X329" s="691"/>
      <c r="Y329" s="691"/>
      <c r="Z329" s="691"/>
      <c r="AA329" s="691"/>
      <c r="AB329" s="691"/>
      <c r="AC329" s="691"/>
      <c r="AD329" s="691"/>
      <c r="AE329" s="691"/>
      <c r="AF329" s="691"/>
      <c r="AG329" s="691"/>
      <c r="AH329" s="691"/>
      <c r="AI329" s="691"/>
      <c r="AJ329" s="691"/>
      <c r="AK329" s="691"/>
      <c r="AL329" s="691"/>
      <c r="AM329" s="691"/>
      <c r="AN329" s="691"/>
      <c r="AO329" s="691"/>
      <c r="AP329" s="691"/>
      <c r="AQ329" s="691"/>
      <c r="AR329" s="691"/>
      <c r="AS329" s="691"/>
      <c r="AT329" s="691"/>
      <c r="AU329" s="691"/>
      <c r="AV329" s="691"/>
      <c r="AW329" s="691"/>
      <c r="AX329" s="691"/>
      <c r="AY329" s="691"/>
      <c r="AZ329" s="691"/>
      <c r="BA329" s="691"/>
      <c r="BB329" s="691"/>
      <c r="BC329" s="691"/>
      <c r="BD329" s="691"/>
      <c r="BE329" s="691"/>
      <c r="BF329" s="691"/>
      <c r="BG329" s="691"/>
      <c r="BH329" s="691"/>
      <c r="BI329" s="691"/>
      <c r="BJ329" s="691"/>
      <c r="BK329" s="691"/>
      <c r="BL329" s="691"/>
      <c r="BM329" s="691"/>
      <c r="BN329" s="691"/>
      <c r="BO329" s="691"/>
      <c r="BP329" s="691"/>
      <c r="BQ329" s="691"/>
      <c r="BR329" s="691"/>
      <c r="BS329" s="691"/>
      <c r="BT329" s="691"/>
      <c r="BU329" s="691"/>
      <c r="BV329" s="691"/>
      <c r="BW329" s="691"/>
      <c r="BX329" s="691"/>
      <c r="BY329" s="691"/>
      <c r="BZ329" s="691"/>
      <c r="CA329" s="691"/>
      <c r="CB329" s="691"/>
      <c r="CC329" s="691"/>
      <c r="CD329" s="691"/>
      <c r="CE329" s="691"/>
      <c r="CF329" s="691"/>
      <c r="CG329" s="691"/>
      <c r="CH329" s="691"/>
      <c r="CI329" s="691"/>
    </row>
    <row r="330" spans="1:87" ht="15.75" customHeight="1">
      <c r="A330" s="691"/>
      <c r="B330" s="697"/>
      <c r="C330" s="697"/>
      <c r="D330" s="691"/>
      <c r="E330" s="691"/>
      <c r="F330" s="691"/>
      <c r="G330" s="691"/>
      <c r="H330" s="691"/>
      <c r="I330" s="691"/>
      <c r="J330" s="691"/>
      <c r="K330" s="691"/>
      <c r="L330" s="691"/>
      <c r="M330" s="691"/>
      <c r="N330" s="691"/>
      <c r="O330" s="691"/>
      <c r="P330" s="691"/>
      <c r="Q330" s="691"/>
      <c r="R330" s="691"/>
      <c r="S330" s="691"/>
      <c r="T330" s="691"/>
      <c r="U330" s="691"/>
      <c r="V330" s="691"/>
      <c r="W330" s="691"/>
      <c r="X330" s="691"/>
      <c r="Y330" s="691"/>
      <c r="Z330" s="691"/>
      <c r="AA330" s="691"/>
      <c r="AB330" s="691"/>
      <c r="AC330" s="691"/>
      <c r="AD330" s="691"/>
      <c r="AE330" s="691"/>
      <c r="AF330" s="691"/>
      <c r="AG330" s="691"/>
      <c r="AH330" s="691"/>
      <c r="AI330" s="691"/>
      <c r="AJ330" s="691"/>
      <c r="AK330" s="691"/>
      <c r="AL330" s="691"/>
      <c r="AM330" s="691"/>
      <c r="AN330" s="691"/>
      <c r="AO330" s="691"/>
      <c r="AP330" s="691"/>
      <c r="AQ330" s="691"/>
      <c r="AR330" s="691"/>
      <c r="AS330" s="691"/>
      <c r="AT330" s="691"/>
      <c r="AU330" s="691"/>
      <c r="AV330" s="691"/>
      <c r="AW330" s="691"/>
      <c r="AX330" s="691"/>
      <c r="AY330" s="691"/>
      <c r="AZ330" s="691"/>
      <c r="BA330" s="691"/>
      <c r="BB330" s="691"/>
      <c r="BC330" s="691"/>
      <c r="BD330" s="691"/>
      <c r="BE330" s="691"/>
      <c r="BF330" s="691"/>
      <c r="BG330" s="691"/>
      <c r="BH330" s="691"/>
      <c r="BI330" s="691"/>
      <c r="BJ330" s="691"/>
      <c r="BK330" s="691"/>
      <c r="BL330" s="691"/>
      <c r="BM330" s="691"/>
      <c r="BN330" s="691"/>
      <c r="BO330" s="691"/>
      <c r="BP330" s="691"/>
      <c r="BQ330" s="691"/>
      <c r="BR330" s="691"/>
      <c r="BS330" s="691"/>
      <c r="BT330" s="691"/>
      <c r="BU330" s="691"/>
      <c r="BV330" s="691"/>
      <c r="BW330" s="691"/>
      <c r="BX330" s="691"/>
      <c r="BY330" s="691"/>
      <c r="BZ330" s="691"/>
      <c r="CA330" s="691"/>
      <c r="CB330" s="691"/>
      <c r="CC330" s="691"/>
      <c r="CD330" s="691"/>
      <c r="CE330" s="691"/>
      <c r="CF330" s="691"/>
      <c r="CG330" s="691"/>
      <c r="CH330" s="691"/>
      <c r="CI330" s="691"/>
    </row>
    <row r="331" spans="1:87" ht="15.75" customHeight="1">
      <c r="A331" s="691"/>
      <c r="B331" s="697"/>
      <c r="C331" s="697"/>
      <c r="D331" s="691"/>
      <c r="E331" s="691"/>
      <c r="F331" s="691"/>
      <c r="G331" s="691"/>
      <c r="H331" s="691"/>
      <c r="I331" s="691"/>
      <c r="J331" s="691"/>
      <c r="K331" s="691"/>
      <c r="L331" s="691"/>
      <c r="M331" s="691"/>
      <c r="N331" s="691"/>
      <c r="O331" s="691"/>
      <c r="P331" s="691"/>
      <c r="Q331" s="691"/>
      <c r="R331" s="691"/>
      <c r="S331" s="691"/>
      <c r="T331" s="691"/>
      <c r="U331" s="691"/>
      <c r="V331" s="691"/>
      <c r="W331" s="691"/>
      <c r="X331" s="691"/>
      <c r="Y331" s="691"/>
      <c r="Z331" s="691"/>
      <c r="AA331" s="691"/>
      <c r="AB331" s="691"/>
      <c r="AC331" s="691"/>
      <c r="AD331" s="691"/>
      <c r="AE331" s="691"/>
      <c r="AF331" s="691"/>
      <c r="AG331" s="691"/>
      <c r="AH331" s="691"/>
      <c r="AI331" s="691"/>
      <c r="AJ331" s="691"/>
      <c r="AK331" s="691"/>
      <c r="AL331" s="691"/>
      <c r="AM331" s="691"/>
      <c r="AN331" s="691"/>
      <c r="AO331" s="691"/>
      <c r="AP331" s="691"/>
      <c r="AQ331" s="691"/>
      <c r="AR331" s="691"/>
      <c r="AS331" s="691"/>
      <c r="AT331" s="691"/>
      <c r="AU331" s="691"/>
      <c r="AV331" s="691"/>
      <c r="AW331" s="691"/>
      <c r="AX331" s="691"/>
      <c r="AY331" s="691"/>
      <c r="AZ331" s="691"/>
      <c r="BA331" s="691"/>
      <c r="BB331" s="691"/>
      <c r="BC331" s="691"/>
      <c r="BD331" s="691"/>
      <c r="BE331" s="691"/>
      <c r="BF331" s="691"/>
      <c r="BG331" s="691"/>
      <c r="BH331" s="691"/>
      <c r="BI331" s="691"/>
      <c r="BJ331" s="691"/>
      <c r="BK331" s="691"/>
      <c r="BL331" s="691"/>
      <c r="BM331" s="691"/>
      <c r="BN331" s="691"/>
      <c r="BO331" s="691"/>
      <c r="BP331" s="691"/>
      <c r="BQ331" s="691"/>
      <c r="BR331" s="691"/>
      <c r="BS331" s="691"/>
      <c r="BT331" s="691"/>
      <c r="BU331" s="691"/>
      <c r="BV331" s="691"/>
      <c r="BW331" s="691"/>
      <c r="BX331" s="691"/>
      <c r="BY331" s="691"/>
      <c r="BZ331" s="691"/>
      <c r="CA331" s="691"/>
      <c r="CB331" s="691"/>
      <c r="CC331" s="691"/>
      <c r="CD331" s="691"/>
      <c r="CE331" s="691"/>
      <c r="CF331" s="691"/>
      <c r="CG331" s="691"/>
      <c r="CH331" s="691"/>
      <c r="CI331" s="691"/>
    </row>
    <row r="332" spans="1:87" ht="15.75" customHeight="1">
      <c r="A332" s="691"/>
      <c r="B332" s="697"/>
      <c r="C332" s="697"/>
      <c r="D332" s="691"/>
      <c r="E332" s="691"/>
      <c r="F332" s="691"/>
      <c r="G332" s="691"/>
      <c r="H332" s="691"/>
      <c r="I332" s="691"/>
      <c r="J332" s="691"/>
      <c r="K332" s="691"/>
      <c r="L332" s="691"/>
      <c r="M332" s="691"/>
      <c r="N332" s="691"/>
      <c r="O332" s="691"/>
      <c r="P332" s="691"/>
      <c r="Q332" s="691"/>
      <c r="R332" s="691"/>
      <c r="S332" s="691"/>
      <c r="T332" s="691"/>
      <c r="U332" s="691"/>
      <c r="V332" s="691"/>
      <c r="W332" s="691"/>
      <c r="X332" s="691"/>
      <c r="Y332" s="691"/>
      <c r="Z332" s="691"/>
      <c r="AA332" s="691"/>
      <c r="AB332" s="691"/>
      <c r="AC332" s="691"/>
      <c r="AD332" s="691"/>
      <c r="AE332" s="691"/>
      <c r="AF332" s="691"/>
      <c r="AG332" s="691"/>
      <c r="AH332" s="691"/>
      <c r="AI332" s="691"/>
      <c r="AJ332" s="691"/>
      <c r="AK332" s="691"/>
      <c r="AL332" s="691"/>
      <c r="AM332" s="691"/>
      <c r="AN332" s="691"/>
      <c r="AO332" s="691"/>
      <c r="AP332" s="691"/>
      <c r="AQ332" s="691"/>
      <c r="AR332" s="691"/>
      <c r="AS332" s="691"/>
      <c r="AT332" s="691"/>
      <c r="AU332" s="691"/>
      <c r="AV332" s="691"/>
      <c r="AW332" s="691"/>
      <c r="AX332" s="691"/>
      <c r="AY332" s="691"/>
      <c r="AZ332" s="691"/>
      <c r="BA332" s="691"/>
      <c r="BB332" s="691"/>
      <c r="BC332" s="691"/>
      <c r="BD332" s="691"/>
      <c r="BE332" s="691"/>
      <c r="BF332" s="691"/>
      <c r="BG332" s="691"/>
      <c r="BH332" s="691"/>
      <c r="BI332" s="691"/>
      <c r="BJ332" s="691"/>
      <c r="BK332" s="691"/>
      <c r="BL332" s="691"/>
      <c r="BM332" s="691"/>
      <c r="BN332" s="691"/>
      <c r="BO332" s="691"/>
      <c r="BP332" s="691"/>
      <c r="BQ332" s="691"/>
      <c r="BR332" s="691"/>
      <c r="BS332" s="691"/>
      <c r="BT332" s="691"/>
      <c r="BU332" s="691"/>
      <c r="BV332" s="691"/>
      <c r="BW332" s="691"/>
      <c r="BX332" s="691"/>
      <c r="BY332" s="691"/>
      <c r="BZ332" s="691"/>
      <c r="CA332" s="691"/>
      <c r="CB332" s="691"/>
      <c r="CC332" s="691"/>
      <c r="CD332" s="691"/>
      <c r="CE332" s="691"/>
      <c r="CF332" s="691"/>
      <c r="CG332" s="691"/>
      <c r="CH332" s="691"/>
      <c r="CI332" s="691"/>
    </row>
    <row r="333" spans="1:87" ht="15.75" customHeight="1">
      <c r="A333" s="691"/>
      <c r="B333" s="697"/>
      <c r="C333" s="697"/>
      <c r="D333" s="691"/>
      <c r="E333" s="691"/>
      <c r="F333" s="691"/>
      <c r="G333" s="691"/>
      <c r="H333" s="691"/>
      <c r="I333" s="691"/>
      <c r="J333" s="691"/>
      <c r="K333" s="691"/>
      <c r="L333" s="691"/>
      <c r="M333" s="691"/>
      <c r="N333" s="691"/>
      <c r="O333" s="691"/>
      <c r="P333" s="691"/>
      <c r="Q333" s="691"/>
      <c r="R333" s="691"/>
      <c r="S333" s="691"/>
      <c r="T333" s="691"/>
      <c r="U333" s="691"/>
      <c r="V333" s="691"/>
      <c r="W333" s="691"/>
      <c r="X333" s="691"/>
      <c r="Y333" s="691"/>
      <c r="Z333" s="691"/>
      <c r="AA333" s="691"/>
      <c r="AB333" s="691"/>
      <c r="AC333" s="691"/>
      <c r="AD333" s="691"/>
      <c r="AE333" s="691"/>
      <c r="AF333" s="691"/>
      <c r="AG333" s="691"/>
      <c r="AH333" s="691"/>
      <c r="AI333" s="691"/>
      <c r="AJ333" s="691"/>
      <c r="AK333" s="691"/>
      <c r="AL333" s="691"/>
      <c r="AM333" s="691"/>
      <c r="AN333" s="691"/>
      <c r="AO333" s="691"/>
      <c r="AP333" s="691"/>
      <c r="AQ333" s="691"/>
      <c r="AR333" s="691"/>
      <c r="AS333" s="691"/>
      <c r="AT333" s="691"/>
      <c r="AU333" s="691"/>
      <c r="AV333" s="691"/>
      <c r="AW333" s="691"/>
      <c r="AX333" s="691"/>
      <c r="AY333" s="691"/>
      <c r="AZ333" s="691"/>
      <c r="BA333" s="691"/>
      <c r="BB333" s="691"/>
      <c r="BC333" s="691"/>
      <c r="BD333" s="691"/>
      <c r="BE333" s="691"/>
      <c r="BF333" s="691"/>
      <c r="BG333" s="691"/>
      <c r="BH333" s="691"/>
      <c r="BI333" s="691"/>
      <c r="BJ333" s="691"/>
      <c r="BK333" s="691"/>
      <c r="BL333" s="691"/>
      <c r="BM333" s="691"/>
      <c r="BN333" s="691"/>
      <c r="BO333" s="691"/>
      <c r="BP333" s="691"/>
      <c r="BQ333" s="691"/>
      <c r="BR333" s="691"/>
      <c r="BS333" s="691"/>
      <c r="BT333" s="691"/>
      <c r="BU333" s="691"/>
      <c r="BV333" s="691"/>
      <c r="BW333" s="691"/>
      <c r="BX333" s="691"/>
      <c r="BY333" s="691"/>
      <c r="BZ333" s="691"/>
      <c r="CA333" s="691"/>
      <c r="CB333" s="691"/>
      <c r="CC333" s="691"/>
      <c r="CD333" s="691"/>
      <c r="CE333" s="691"/>
      <c r="CF333" s="691"/>
      <c r="CG333" s="691"/>
      <c r="CH333" s="691"/>
      <c r="CI333" s="691"/>
    </row>
    <row r="334" spans="1:87" ht="15.75" customHeight="1">
      <c r="A334" s="691"/>
      <c r="B334" s="697"/>
      <c r="C334" s="697"/>
      <c r="D334" s="691"/>
      <c r="E334" s="691"/>
      <c r="F334" s="691"/>
      <c r="G334" s="691"/>
      <c r="H334" s="691"/>
      <c r="I334" s="691"/>
      <c r="J334" s="691"/>
      <c r="K334" s="691"/>
      <c r="L334" s="691"/>
      <c r="M334" s="691"/>
      <c r="N334" s="691"/>
      <c r="O334" s="691"/>
      <c r="P334" s="691"/>
      <c r="Q334" s="691"/>
      <c r="R334" s="691"/>
      <c r="S334" s="691"/>
      <c r="T334" s="691"/>
      <c r="U334" s="691"/>
      <c r="V334" s="691"/>
      <c r="W334" s="691"/>
      <c r="X334" s="691"/>
      <c r="Y334" s="691"/>
      <c r="Z334" s="691"/>
      <c r="AA334" s="691"/>
      <c r="AB334" s="691"/>
      <c r="AC334" s="691"/>
      <c r="AD334" s="691"/>
      <c r="AE334" s="691"/>
      <c r="AF334" s="691"/>
      <c r="AG334" s="691"/>
      <c r="AH334" s="691"/>
      <c r="AI334" s="691"/>
      <c r="AJ334" s="691"/>
      <c r="AK334" s="691"/>
      <c r="AL334" s="691"/>
      <c r="AM334" s="691"/>
      <c r="AN334" s="691"/>
      <c r="AO334" s="691"/>
      <c r="AP334" s="691"/>
      <c r="AQ334" s="691"/>
      <c r="AR334" s="691"/>
      <c r="AS334" s="691"/>
      <c r="AT334" s="691"/>
      <c r="AU334" s="691"/>
      <c r="AV334" s="691"/>
      <c r="AW334" s="691"/>
      <c r="AX334" s="691"/>
      <c r="AY334" s="691"/>
      <c r="AZ334" s="691"/>
      <c r="BA334" s="691"/>
      <c r="BB334" s="691"/>
      <c r="BC334" s="691"/>
      <c r="BD334" s="691"/>
      <c r="BE334" s="691"/>
      <c r="BF334" s="691"/>
      <c r="BG334" s="691"/>
      <c r="BH334" s="691"/>
      <c r="BI334" s="691"/>
      <c r="BJ334" s="691"/>
      <c r="BK334" s="691"/>
      <c r="BL334" s="691"/>
      <c r="BM334" s="691"/>
      <c r="BN334" s="691"/>
      <c r="BO334" s="691"/>
      <c r="BP334" s="691"/>
      <c r="BQ334" s="691"/>
      <c r="BR334" s="691"/>
      <c r="BS334" s="691"/>
      <c r="BT334" s="691"/>
      <c r="BU334" s="691"/>
      <c r="BV334" s="691"/>
      <c r="BW334" s="691"/>
      <c r="BX334" s="691"/>
      <c r="BY334" s="691"/>
      <c r="BZ334" s="691"/>
      <c r="CA334" s="691"/>
      <c r="CB334" s="691"/>
      <c r="CC334" s="691"/>
      <c r="CD334" s="691"/>
      <c r="CE334" s="691"/>
      <c r="CF334" s="691"/>
      <c r="CG334" s="691"/>
      <c r="CH334" s="691"/>
      <c r="CI334" s="691"/>
    </row>
    <row r="335" spans="1:87" ht="15.75" customHeight="1">
      <c r="A335" s="691"/>
      <c r="B335" s="697"/>
      <c r="C335" s="697"/>
      <c r="D335" s="691"/>
      <c r="E335" s="691"/>
      <c r="F335" s="691"/>
      <c r="G335" s="691"/>
      <c r="H335" s="691"/>
      <c r="I335" s="691"/>
      <c r="J335" s="691"/>
      <c r="K335" s="691"/>
      <c r="L335" s="691"/>
      <c r="M335" s="691"/>
      <c r="N335" s="691"/>
      <c r="O335" s="691"/>
      <c r="P335" s="691"/>
      <c r="Q335" s="691"/>
      <c r="R335" s="691"/>
      <c r="S335" s="691"/>
      <c r="T335" s="691"/>
      <c r="U335" s="691"/>
      <c r="V335" s="691"/>
      <c r="W335" s="691"/>
      <c r="X335" s="691"/>
      <c r="Y335" s="691"/>
      <c r="Z335" s="691"/>
      <c r="AA335" s="691"/>
      <c r="AB335" s="691"/>
      <c r="AC335" s="691"/>
      <c r="AD335" s="691"/>
      <c r="AE335" s="691"/>
      <c r="AF335" s="691"/>
      <c r="AG335" s="691"/>
      <c r="AH335" s="691"/>
      <c r="AI335" s="691"/>
      <c r="AJ335" s="691"/>
      <c r="AK335" s="691"/>
      <c r="AL335" s="691"/>
      <c r="AM335" s="691"/>
      <c r="AN335" s="691"/>
      <c r="AO335" s="691"/>
      <c r="AP335" s="691"/>
      <c r="AQ335" s="691"/>
      <c r="AR335" s="691"/>
      <c r="AS335" s="691"/>
      <c r="AT335" s="691"/>
      <c r="AU335" s="691"/>
      <c r="AV335" s="691"/>
      <c r="AW335" s="691"/>
      <c r="AX335" s="691"/>
      <c r="AY335" s="691"/>
      <c r="AZ335" s="691"/>
      <c r="BA335" s="691"/>
      <c r="BB335" s="691"/>
      <c r="BC335" s="691"/>
      <c r="BD335" s="691"/>
      <c r="BE335" s="691"/>
      <c r="BF335" s="691"/>
      <c r="BG335" s="691"/>
      <c r="BH335" s="691"/>
      <c r="BI335" s="691"/>
      <c r="BJ335" s="691"/>
      <c r="BK335" s="691"/>
      <c r="BL335" s="691"/>
      <c r="BM335" s="691"/>
      <c r="BN335" s="691"/>
      <c r="BO335" s="691"/>
      <c r="BP335" s="691"/>
      <c r="BQ335" s="691"/>
      <c r="BR335" s="691"/>
      <c r="BS335" s="691"/>
      <c r="BT335" s="691"/>
      <c r="BU335" s="691"/>
      <c r="BV335" s="691"/>
      <c r="BW335" s="691"/>
      <c r="BX335" s="691"/>
      <c r="BY335" s="691"/>
      <c r="BZ335" s="691"/>
      <c r="CA335" s="691"/>
      <c r="CB335" s="691"/>
      <c r="CC335" s="691"/>
      <c r="CD335" s="691"/>
      <c r="CE335" s="691"/>
      <c r="CF335" s="691"/>
      <c r="CG335" s="691"/>
      <c r="CH335" s="691"/>
      <c r="CI335" s="691"/>
    </row>
    <row r="336" spans="1:87" ht="15.75" customHeight="1">
      <c r="A336" s="691"/>
      <c r="B336" s="697"/>
      <c r="C336" s="697"/>
      <c r="D336" s="691"/>
      <c r="E336" s="691"/>
      <c r="F336" s="691"/>
      <c r="G336" s="691"/>
      <c r="H336" s="691"/>
      <c r="I336" s="691"/>
      <c r="J336" s="691"/>
      <c r="K336" s="691"/>
      <c r="L336" s="691"/>
      <c r="M336" s="691"/>
      <c r="N336" s="691"/>
      <c r="O336" s="691"/>
      <c r="P336" s="691"/>
      <c r="Q336" s="691"/>
      <c r="R336" s="691"/>
      <c r="S336" s="691"/>
      <c r="T336" s="691"/>
      <c r="U336" s="691"/>
      <c r="V336" s="691"/>
      <c r="W336" s="691"/>
      <c r="X336" s="691"/>
      <c r="Y336" s="691"/>
      <c r="Z336" s="691"/>
      <c r="AA336" s="691"/>
      <c r="AB336" s="691"/>
      <c r="AC336" s="691"/>
      <c r="AD336" s="691"/>
      <c r="AE336" s="691"/>
      <c r="AF336" s="691"/>
      <c r="AG336" s="691"/>
      <c r="AH336" s="691"/>
      <c r="AI336" s="691"/>
      <c r="AJ336" s="691"/>
      <c r="AK336" s="691"/>
      <c r="AL336" s="691"/>
      <c r="AM336" s="691"/>
      <c r="AN336" s="691"/>
      <c r="AO336" s="691"/>
      <c r="AP336" s="691"/>
      <c r="AQ336" s="691"/>
      <c r="AR336" s="691"/>
      <c r="AS336" s="691"/>
      <c r="AT336" s="691"/>
      <c r="AU336" s="691"/>
      <c r="AV336" s="691"/>
      <c r="AW336" s="691"/>
      <c r="AX336" s="691"/>
      <c r="AY336" s="691"/>
      <c r="AZ336" s="691"/>
      <c r="BA336" s="691"/>
      <c r="BB336" s="691"/>
      <c r="BC336" s="691"/>
      <c r="BD336" s="691"/>
      <c r="BE336" s="691"/>
      <c r="BF336" s="691"/>
      <c r="BG336" s="691"/>
      <c r="BH336" s="691"/>
      <c r="BI336" s="691"/>
      <c r="BJ336" s="691"/>
      <c r="BK336" s="691"/>
      <c r="BL336" s="691"/>
      <c r="BM336" s="691"/>
      <c r="BN336" s="691"/>
      <c r="BO336" s="691"/>
      <c r="BP336" s="691"/>
      <c r="BQ336" s="691"/>
      <c r="BR336" s="691"/>
      <c r="BS336" s="691"/>
      <c r="BT336" s="691"/>
      <c r="BU336" s="691"/>
      <c r="BV336" s="691"/>
      <c r="BW336" s="691"/>
      <c r="BX336" s="691"/>
      <c r="BY336" s="691"/>
      <c r="BZ336" s="691"/>
      <c r="CA336" s="691"/>
      <c r="CB336" s="691"/>
      <c r="CC336" s="691"/>
      <c r="CD336" s="691"/>
      <c r="CE336" s="691"/>
      <c r="CF336" s="691"/>
      <c r="CG336" s="691"/>
      <c r="CH336" s="691"/>
      <c r="CI336" s="691"/>
    </row>
    <row r="337" spans="1:87" ht="15.75" customHeight="1">
      <c r="A337" s="691"/>
      <c r="B337" s="697"/>
      <c r="C337" s="697"/>
      <c r="D337" s="691"/>
      <c r="E337" s="691"/>
      <c r="F337" s="691"/>
      <c r="G337" s="691"/>
      <c r="H337" s="691"/>
      <c r="I337" s="691"/>
      <c r="J337" s="691"/>
      <c r="K337" s="691"/>
      <c r="L337" s="691"/>
      <c r="M337" s="691"/>
      <c r="N337" s="691"/>
      <c r="O337" s="691"/>
      <c r="P337" s="691"/>
      <c r="Q337" s="691"/>
      <c r="R337" s="691"/>
      <c r="S337" s="691"/>
      <c r="T337" s="691"/>
      <c r="U337" s="691"/>
      <c r="V337" s="691"/>
      <c r="W337" s="691"/>
      <c r="X337" s="691"/>
      <c r="Y337" s="691"/>
      <c r="Z337" s="691"/>
      <c r="AA337" s="691"/>
      <c r="AB337" s="691"/>
      <c r="AC337" s="691"/>
      <c r="AD337" s="691"/>
      <c r="AE337" s="691"/>
      <c r="AF337" s="691"/>
      <c r="AG337" s="691"/>
      <c r="AH337" s="691"/>
      <c r="AI337" s="691"/>
      <c r="AJ337" s="691"/>
      <c r="AK337" s="691"/>
      <c r="AL337" s="691"/>
      <c r="AM337" s="691"/>
      <c r="AN337" s="691"/>
      <c r="AO337" s="691"/>
      <c r="AP337" s="691"/>
      <c r="AQ337" s="691"/>
      <c r="AR337" s="691"/>
      <c r="AS337" s="691"/>
      <c r="AT337" s="691"/>
      <c r="AU337" s="691"/>
      <c r="AV337" s="691"/>
      <c r="AW337" s="691"/>
      <c r="AX337" s="691"/>
      <c r="AY337" s="691"/>
      <c r="AZ337" s="691"/>
      <c r="BA337" s="691"/>
      <c r="BB337" s="691"/>
      <c r="BC337" s="691"/>
      <c r="BD337" s="691"/>
      <c r="BE337" s="691"/>
      <c r="BF337" s="691"/>
      <c r="BG337" s="691"/>
      <c r="BH337" s="691"/>
      <c r="BI337" s="691"/>
      <c r="BJ337" s="691"/>
      <c r="BK337" s="691"/>
      <c r="BL337" s="691"/>
      <c r="BM337" s="691"/>
      <c r="BN337" s="691"/>
      <c r="BO337" s="691"/>
      <c r="BP337" s="691"/>
      <c r="BQ337" s="691"/>
      <c r="BR337" s="691"/>
      <c r="BS337" s="691"/>
      <c r="BT337" s="691"/>
      <c r="BU337" s="691"/>
      <c r="BV337" s="691"/>
      <c r="BW337" s="691"/>
      <c r="BX337" s="691"/>
      <c r="BY337" s="691"/>
      <c r="BZ337" s="691"/>
      <c r="CA337" s="691"/>
      <c r="CB337" s="691"/>
      <c r="CC337" s="691"/>
      <c r="CD337" s="691"/>
      <c r="CE337" s="691"/>
      <c r="CF337" s="691"/>
      <c r="CG337" s="691"/>
      <c r="CH337" s="691"/>
      <c r="CI337" s="691"/>
    </row>
    <row r="338" spans="1:87" ht="15.75" customHeight="1">
      <c r="A338" s="691"/>
      <c r="B338" s="697"/>
      <c r="C338" s="697"/>
      <c r="D338" s="691"/>
      <c r="E338" s="691"/>
      <c r="F338" s="691"/>
      <c r="G338" s="691"/>
      <c r="H338" s="691"/>
      <c r="I338" s="691"/>
      <c r="J338" s="691"/>
      <c r="K338" s="691"/>
      <c r="L338" s="691"/>
      <c r="M338" s="691"/>
      <c r="N338" s="691"/>
      <c r="O338" s="691"/>
      <c r="P338" s="691"/>
      <c r="Q338" s="691"/>
      <c r="R338" s="691"/>
      <c r="S338" s="691"/>
      <c r="T338" s="691"/>
      <c r="U338" s="691"/>
      <c r="V338" s="691"/>
      <c r="W338" s="691"/>
      <c r="X338" s="691"/>
      <c r="Y338" s="691"/>
      <c r="Z338" s="691"/>
      <c r="AA338" s="691"/>
      <c r="AB338" s="691"/>
      <c r="AC338" s="691"/>
      <c r="AD338" s="691"/>
      <c r="AE338" s="691"/>
      <c r="AF338" s="691"/>
      <c r="AG338" s="691"/>
      <c r="AH338" s="691"/>
      <c r="AI338" s="691"/>
      <c r="AJ338" s="691"/>
      <c r="AK338" s="691"/>
      <c r="AL338" s="691"/>
      <c r="AM338" s="691"/>
      <c r="AN338" s="691"/>
      <c r="AO338" s="691"/>
      <c r="AP338" s="691"/>
      <c r="AQ338" s="691"/>
      <c r="AR338" s="691"/>
      <c r="AS338" s="691"/>
      <c r="AT338" s="691"/>
      <c r="AU338" s="691"/>
      <c r="AV338" s="691"/>
      <c r="AW338" s="691"/>
      <c r="AX338" s="691"/>
      <c r="AY338" s="691"/>
      <c r="AZ338" s="691"/>
      <c r="BA338" s="691"/>
      <c r="BB338" s="691"/>
      <c r="BC338" s="691"/>
      <c r="BD338" s="691"/>
      <c r="BE338" s="691"/>
      <c r="BF338" s="691"/>
      <c r="BG338" s="691"/>
      <c r="BH338" s="691"/>
      <c r="BI338" s="691"/>
      <c r="BJ338" s="691"/>
      <c r="BK338" s="691"/>
      <c r="BL338" s="691"/>
      <c r="BM338" s="691"/>
      <c r="BN338" s="691"/>
      <c r="BO338" s="691"/>
      <c r="BP338" s="691"/>
      <c r="BQ338" s="691"/>
      <c r="BR338" s="691"/>
      <c r="BS338" s="691"/>
      <c r="BT338" s="691"/>
      <c r="BU338" s="691"/>
      <c r="BV338" s="691"/>
      <c r="BW338" s="691"/>
      <c r="BX338" s="691"/>
      <c r="BY338" s="691"/>
      <c r="BZ338" s="691"/>
      <c r="CA338" s="691"/>
      <c r="CB338" s="691"/>
      <c r="CC338" s="691"/>
      <c r="CD338" s="691"/>
      <c r="CE338" s="691"/>
      <c r="CF338" s="691"/>
      <c r="CG338" s="691"/>
      <c r="CH338" s="691"/>
      <c r="CI338" s="691"/>
    </row>
    <row r="339" spans="1:87" ht="15.75" customHeight="1">
      <c r="A339" s="691"/>
      <c r="B339" s="697"/>
      <c r="C339" s="697"/>
      <c r="D339" s="691"/>
      <c r="E339" s="691"/>
      <c r="F339" s="691"/>
      <c r="G339" s="691"/>
      <c r="H339" s="691"/>
      <c r="I339" s="691"/>
      <c r="J339" s="691"/>
      <c r="K339" s="691"/>
      <c r="L339" s="691"/>
      <c r="M339" s="691"/>
      <c r="N339" s="691"/>
      <c r="O339" s="691"/>
      <c r="P339" s="691"/>
      <c r="Q339" s="691"/>
      <c r="R339" s="691"/>
      <c r="S339" s="691"/>
      <c r="T339" s="691"/>
      <c r="U339" s="691"/>
      <c r="V339" s="691"/>
      <c r="W339" s="691"/>
      <c r="X339" s="691"/>
      <c r="Y339" s="691"/>
      <c r="Z339" s="691"/>
      <c r="AA339" s="691"/>
      <c r="AB339" s="691"/>
      <c r="AC339" s="691"/>
      <c r="AD339" s="691"/>
      <c r="AE339" s="691"/>
      <c r="AF339" s="691"/>
      <c r="AG339" s="691"/>
      <c r="AH339" s="691"/>
      <c r="AI339" s="691"/>
      <c r="AJ339" s="691"/>
      <c r="AK339" s="691"/>
      <c r="AL339" s="691"/>
      <c r="AM339" s="691"/>
      <c r="AN339" s="691"/>
      <c r="AO339" s="691"/>
      <c r="AP339" s="691"/>
      <c r="AQ339" s="691"/>
      <c r="AR339" s="691"/>
      <c r="AS339" s="691"/>
      <c r="AT339" s="691"/>
      <c r="AU339" s="691"/>
      <c r="AV339" s="691"/>
      <c r="AW339" s="691"/>
      <c r="AX339" s="691"/>
      <c r="AY339" s="691"/>
      <c r="AZ339" s="691"/>
      <c r="BA339" s="691"/>
      <c r="BB339" s="691"/>
      <c r="BC339" s="691"/>
      <c r="BD339" s="691"/>
      <c r="BE339" s="691"/>
      <c r="BF339" s="691"/>
      <c r="BG339" s="691"/>
      <c r="BH339" s="691"/>
      <c r="BI339" s="691"/>
      <c r="BJ339" s="691"/>
      <c r="BK339" s="691"/>
      <c r="BL339" s="691"/>
      <c r="BM339" s="691"/>
      <c r="BN339" s="691"/>
      <c r="BO339" s="691"/>
      <c r="BP339" s="691"/>
      <c r="BQ339" s="691"/>
      <c r="BR339" s="691"/>
      <c r="BS339" s="691"/>
      <c r="BT339" s="691"/>
      <c r="BU339" s="691"/>
      <c r="BV339" s="691"/>
      <c r="BW339" s="691"/>
      <c r="BX339" s="691"/>
      <c r="BY339" s="691"/>
      <c r="BZ339" s="691"/>
      <c r="CA339" s="691"/>
      <c r="CB339" s="691"/>
      <c r="CC339" s="691"/>
      <c r="CD339" s="691"/>
      <c r="CE339" s="691"/>
      <c r="CF339" s="691"/>
      <c r="CG339" s="691"/>
      <c r="CH339" s="691"/>
      <c r="CI339" s="691"/>
    </row>
    <row r="340" spans="1:87" ht="15.75" customHeight="1">
      <c r="A340" s="691"/>
      <c r="B340" s="697"/>
      <c r="C340" s="697"/>
      <c r="D340" s="691"/>
      <c r="E340" s="691"/>
      <c r="F340" s="691"/>
      <c r="G340" s="691"/>
      <c r="H340" s="691"/>
      <c r="I340" s="691"/>
      <c r="J340" s="691"/>
      <c r="K340" s="691"/>
      <c r="L340" s="691"/>
      <c r="M340" s="691"/>
      <c r="N340" s="691"/>
      <c r="O340" s="691"/>
      <c r="P340" s="691"/>
      <c r="Q340" s="691"/>
      <c r="R340" s="691"/>
      <c r="S340" s="691"/>
      <c r="T340" s="691"/>
      <c r="U340" s="691"/>
      <c r="V340" s="691"/>
      <c r="W340" s="691"/>
      <c r="X340" s="691"/>
      <c r="Y340" s="691"/>
      <c r="Z340" s="691"/>
      <c r="AA340" s="691"/>
      <c r="AB340" s="691"/>
      <c r="AC340" s="691"/>
      <c r="AD340" s="691"/>
      <c r="AE340" s="691"/>
      <c r="AF340" s="691"/>
      <c r="AG340" s="691"/>
      <c r="AH340" s="691"/>
      <c r="AI340" s="691"/>
      <c r="AJ340" s="691"/>
      <c r="AK340" s="691"/>
      <c r="AL340" s="691"/>
      <c r="AM340" s="691"/>
      <c r="AN340" s="691"/>
      <c r="AO340" s="691"/>
      <c r="AP340" s="691"/>
      <c r="AQ340" s="691"/>
      <c r="AR340" s="691"/>
      <c r="AS340" s="691"/>
      <c r="AT340" s="691"/>
      <c r="AU340" s="691"/>
      <c r="AV340" s="691"/>
      <c r="AW340" s="691"/>
      <c r="AX340" s="691"/>
      <c r="AY340" s="691"/>
      <c r="AZ340" s="691"/>
      <c r="BA340" s="691"/>
      <c r="BB340" s="691"/>
      <c r="BC340" s="691"/>
      <c r="BD340" s="691"/>
      <c r="BE340" s="691"/>
      <c r="BF340" s="691"/>
      <c r="BG340" s="691"/>
      <c r="BH340" s="691"/>
      <c r="BI340" s="691"/>
      <c r="BJ340" s="691"/>
      <c r="BK340" s="691"/>
      <c r="BL340" s="691"/>
      <c r="BM340" s="691"/>
      <c r="BN340" s="691"/>
      <c r="BO340" s="691"/>
      <c r="BP340" s="691"/>
      <c r="BQ340" s="691"/>
      <c r="BR340" s="691"/>
      <c r="BS340" s="691"/>
      <c r="BT340" s="691"/>
      <c r="BU340" s="691"/>
      <c r="BV340" s="691"/>
      <c r="BW340" s="691"/>
      <c r="BX340" s="691"/>
      <c r="BY340" s="691"/>
      <c r="BZ340" s="691"/>
      <c r="CA340" s="691"/>
      <c r="CB340" s="691"/>
      <c r="CC340" s="691"/>
      <c r="CD340" s="691"/>
      <c r="CE340" s="691"/>
      <c r="CF340" s="691"/>
      <c r="CG340" s="691"/>
      <c r="CH340" s="691"/>
      <c r="CI340" s="691"/>
    </row>
    <row r="341" spans="1:87" ht="15.75" customHeight="1">
      <c r="A341" s="691"/>
      <c r="B341" s="697"/>
      <c r="C341" s="697"/>
      <c r="D341" s="691"/>
      <c r="E341" s="691"/>
      <c r="F341" s="691"/>
      <c r="G341" s="691"/>
      <c r="H341" s="691"/>
      <c r="I341" s="691"/>
      <c r="J341" s="691"/>
      <c r="K341" s="691"/>
      <c r="L341" s="691"/>
      <c r="M341" s="691"/>
      <c r="N341" s="691"/>
      <c r="O341" s="691"/>
      <c r="P341" s="691"/>
      <c r="Q341" s="691"/>
      <c r="R341" s="691"/>
      <c r="S341" s="691"/>
      <c r="T341" s="691"/>
      <c r="U341" s="691"/>
      <c r="V341" s="691"/>
      <c r="W341" s="691"/>
      <c r="X341" s="691"/>
      <c r="Y341" s="691"/>
      <c r="Z341" s="691"/>
      <c r="AA341" s="691"/>
      <c r="AB341" s="691"/>
      <c r="AC341" s="691"/>
      <c r="AD341" s="691"/>
      <c r="AE341" s="691"/>
      <c r="AF341" s="691"/>
      <c r="AG341" s="691"/>
      <c r="AH341" s="691"/>
      <c r="AI341" s="691"/>
      <c r="AJ341" s="691"/>
      <c r="AK341" s="691"/>
      <c r="AL341" s="691"/>
      <c r="AM341" s="691"/>
      <c r="AN341" s="691"/>
      <c r="AO341" s="691"/>
      <c r="AP341" s="691"/>
      <c r="AQ341" s="691"/>
      <c r="AR341" s="691"/>
      <c r="AS341" s="691"/>
      <c r="AT341" s="691"/>
      <c r="AU341" s="691"/>
      <c r="AV341" s="691"/>
      <c r="AW341" s="691"/>
      <c r="AX341" s="691"/>
      <c r="AY341" s="691"/>
      <c r="AZ341" s="691"/>
      <c r="BA341" s="691"/>
      <c r="BB341" s="691"/>
      <c r="BC341" s="691"/>
      <c r="BD341" s="691"/>
      <c r="BE341" s="691"/>
      <c r="BF341" s="691"/>
      <c r="BG341" s="691"/>
      <c r="BH341" s="691"/>
      <c r="BI341" s="691"/>
      <c r="BJ341" s="691"/>
      <c r="BK341" s="691"/>
      <c r="BL341" s="691"/>
      <c r="BM341" s="691"/>
      <c r="BN341" s="691"/>
      <c r="BO341" s="691"/>
      <c r="BP341" s="691"/>
      <c r="BQ341" s="691"/>
      <c r="BR341" s="691"/>
      <c r="BS341" s="691"/>
      <c r="BT341" s="691"/>
      <c r="BU341" s="691"/>
      <c r="BV341" s="691"/>
      <c r="BW341" s="691"/>
      <c r="BX341" s="691"/>
      <c r="BY341" s="691"/>
      <c r="BZ341" s="691"/>
      <c r="CA341" s="691"/>
      <c r="CB341" s="691"/>
      <c r="CC341" s="691"/>
      <c r="CD341" s="691"/>
      <c r="CE341" s="691"/>
      <c r="CF341" s="691"/>
      <c r="CG341" s="691"/>
      <c r="CH341" s="691"/>
      <c r="CI341" s="691"/>
    </row>
    <row r="342" spans="1:87" ht="15.75" customHeight="1">
      <c r="A342" s="691"/>
      <c r="B342" s="697"/>
      <c r="C342" s="697"/>
      <c r="D342" s="691"/>
      <c r="E342" s="691"/>
      <c r="F342" s="691"/>
      <c r="G342" s="691"/>
      <c r="H342" s="691"/>
      <c r="I342" s="691"/>
      <c r="J342" s="691"/>
      <c r="K342" s="691"/>
      <c r="L342" s="691"/>
      <c r="M342" s="691"/>
      <c r="N342" s="691"/>
      <c r="O342" s="691"/>
      <c r="P342" s="691"/>
      <c r="Q342" s="691"/>
      <c r="R342" s="691"/>
      <c r="S342" s="691"/>
      <c r="T342" s="691"/>
      <c r="U342" s="691"/>
      <c r="V342" s="691"/>
      <c r="W342" s="691"/>
      <c r="X342" s="691"/>
      <c r="Y342" s="691"/>
      <c r="Z342" s="691"/>
      <c r="AA342" s="691"/>
      <c r="AB342" s="691"/>
      <c r="AC342" s="691"/>
      <c r="AD342" s="691"/>
      <c r="AE342" s="691"/>
      <c r="AF342" s="691"/>
      <c r="AG342" s="691"/>
      <c r="AH342" s="691"/>
      <c r="AI342" s="691"/>
      <c r="AJ342" s="691"/>
      <c r="AK342" s="691"/>
      <c r="AL342" s="691"/>
      <c r="AM342" s="691"/>
      <c r="AN342" s="691"/>
      <c r="AO342" s="691"/>
      <c r="AP342" s="691"/>
      <c r="AQ342" s="691"/>
      <c r="AR342" s="691"/>
      <c r="AS342" s="691"/>
      <c r="AT342" s="691"/>
      <c r="AU342" s="691"/>
      <c r="AV342" s="691"/>
      <c r="AW342" s="691"/>
      <c r="AX342" s="691"/>
      <c r="AY342" s="691"/>
      <c r="AZ342" s="691"/>
      <c r="BA342" s="691"/>
      <c r="BB342" s="691"/>
      <c r="BC342" s="691"/>
      <c r="BD342" s="691"/>
      <c r="BE342" s="691"/>
      <c r="BF342" s="691"/>
      <c r="BG342" s="691"/>
      <c r="BH342" s="691"/>
      <c r="BI342" s="691"/>
      <c r="BJ342" s="691"/>
      <c r="BK342" s="691"/>
      <c r="BL342" s="691"/>
      <c r="BM342" s="691"/>
      <c r="BN342" s="691"/>
      <c r="BO342" s="691"/>
      <c r="BP342" s="691"/>
      <c r="BQ342" s="691"/>
      <c r="BR342" s="691"/>
      <c r="BS342" s="691"/>
      <c r="BT342" s="691"/>
      <c r="BU342" s="691"/>
      <c r="BV342" s="691"/>
      <c r="BW342" s="691"/>
      <c r="BX342" s="691"/>
      <c r="BY342" s="691"/>
      <c r="BZ342" s="691"/>
      <c r="CA342" s="691"/>
      <c r="CB342" s="691"/>
      <c r="CC342" s="691"/>
      <c r="CD342" s="691"/>
      <c r="CE342" s="691"/>
      <c r="CF342" s="691"/>
      <c r="CG342" s="691"/>
      <c r="CH342" s="691"/>
      <c r="CI342" s="691"/>
    </row>
    <row r="343" spans="1:87" ht="15.75" customHeight="1">
      <c r="A343" s="691"/>
      <c r="B343" s="697"/>
      <c r="C343" s="697"/>
      <c r="D343" s="691"/>
      <c r="E343" s="691"/>
      <c r="F343" s="691"/>
      <c r="G343" s="691"/>
      <c r="H343" s="691"/>
      <c r="I343" s="691"/>
      <c r="J343" s="691"/>
      <c r="K343" s="691"/>
      <c r="L343" s="691"/>
      <c r="M343" s="691"/>
      <c r="N343" s="691"/>
      <c r="O343" s="691"/>
      <c r="P343" s="691"/>
      <c r="Q343" s="691"/>
      <c r="R343" s="691"/>
      <c r="S343" s="691"/>
      <c r="T343" s="691"/>
      <c r="U343" s="691"/>
      <c r="V343" s="691"/>
      <c r="W343" s="691"/>
      <c r="X343" s="691"/>
      <c r="Y343" s="691"/>
      <c r="Z343" s="691"/>
      <c r="AA343" s="691"/>
      <c r="AB343" s="691"/>
      <c r="AC343" s="691"/>
      <c r="AD343" s="691"/>
      <c r="AE343" s="691"/>
      <c r="AF343" s="691"/>
      <c r="AG343" s="691"/>
      <c r="AH343" s="691"/>
      <c r="AI343" s="691"/>
      <c r="AJ343" s="691"/>
      <c r="AK343" s="691"/>
      <c r="AL343" s="691"/>
      <c r="AM343" s="691"/>
      <c r="AN343" s="691"/>
      <c r="AO343" s="691"/>
      <c r="AP343" s="691"/>
      <c r="AQ343" s="691"/>
      <c r="AR343" s="691"/>
      <c r="AS343" s="691"/>
      <c r="AT343" s="691"/>
      <c r="AU343" s="691"/>
      <c r="AV343" s="691"/>
      <c r="AW343" s="691"/>
      <c r="AX343" s="691"/>
      <c r="AY343" s="691"/>
      <c r="AZ343" s="691"/>
      <c r="BA343" s="691"/>
      <c r="BB343" s="691"/>
      <c r="BC343" s="691"/>
      <c r="BD343" s="691"/>
      <c r="BE343" s="691"/>
      <c r="BF343" s="691"/>
      <c r="BG343" s="691"/>
      <c r="BH343" s="691"/>
      <c r="BI343" s="691"/>
      <c r="BJ343" s="691"/>
      <c r="BK343" s="691"/>
      <c r="BL343" s="691"/>
      <c r="BM343" s="691"/>
      <c r="BN343" s="691"/>
      <c r="BO343" s="691"/>
      <c r="BP343" s="691"/>
      <c r="BQ343" s="691"/>
      <c r="BR343" s="691"/>
      <c r="BS343" s="691"/>
      <c r="BT343" s="691"/>
      <c r="BU343" s="691"/>
      <c r="BV343" s="691"/>
      <c r="BW343" s="691"/>
      <c r="BX343" s="691"/>
      <c r="BY343" s="691"/>
      <c r="BZ343" s="691"/>
      <c r="CA343" s="691"/>
      <c r="CB343" s="691"/>
      <c r="CC343" s="691"/>
      <c r="CD343" s="691"/>
      <c r="CE343" s="691"/>
      <c r="CF343" s="691"/>
      <c r="CG343" s="691"/>
      <c r="CH343" s="691"/>
      <c r="CI343" s="691"/>
    </row>
    <row r="344" spans="1:87" ht="15.75" customHeight="1">
      <c r="A344" s="691"/>
      <c r="B344" s="697"/>
      <c r="C344" s="697"/>
      <c r="D344" s="691"/>
      <c r="E344" s="691"/>
      <c r="F344" s="691"/>
      <c r="G344" s="691"/>
      <c r="H344" s="691"/>
      <c r="I344" s="691"/>
      <c r="J344" s="691"/>
      <c r="K344" s="691"/>
      <c r="L344" s="691"/>
      <c r="M344" s="691"/>
      <c r="N344" s="691"/>
      <c r="O344" s="691"/>
      <c r="P344" s="691"/>
      <c r="Q344" s="691"/>
      <c r="R344" s="691"/>
      <c r="S344" s="691"/>
      <c r="T344" s="691"/>
      <c r="U344" s="691"/>
      <c r="V344" s="691"/>
      <c r="W344" s="691"/>
      <c r="X344" s="691"/>
      <c r="Y344" s="691"/>
      <c r="Z344" s="691"/>
      <c r="AA344" s="691"/>
      <c r="AB344" s="691"/>
      <c r="AC344" s="691"/>
      <c r="AD344" s="691"/>
      <c r="AE344" s="691"/>
      <c r="AF344" s="691"/>
      <c r="AG344" s="691"/>
      <c r="AH344" s="691"/>
      <c r="AI344" s="691"/>
      <c r="AJ344" s="691"/>
      <c r="AK344" s="691"/>
      <c r="AL344" s="691"/>
      <c r="AM344" s="691"/>
      <c r="AN344" s="691"/>
      <c r="AO344" s="691"/>
      <c r="AP344" s="691"/>
      <c r="AQ344" s="691"/>
      <c r="AR344" s="691"/>
      <c r="AS344" s="691"/>
      <c r="AT344" s="691"/>
      <c r="AU344" s="691"/>
      <c r="AV344" s="691"/>
      <c r="AW344" s="691"/>
      <c r="AX344" s="691"/>
      <c r="AY344" s="691"/>
      <c r="AZ344" s="691"/>
      <c r="BA344" s="691"/>
      <c r="BB344" s="691"/>
      <c r="BC344" s="691"/>
      <c r="BD344" s="691"/>
      <c r="BE344" s="691"/>
      <c r="BF344" s="691"/>
      <c r="BG344" s="691"/>
      <c r="BH344" s="691"/>
      <c r="BI344" s="691"/>
      <c r="BJ344" s="691"/>
      <c r="BK344" s="691"/>
      <c r="BL344" s="691"/>
      <c r="BM344" s="691"/>
      <c r="BN344" s="691"/>
      <c r="BO344" s="691"/>
      <c r="BP344" s="691"/>
      <c r="BQ344" s="691"/>
      <c r="BR344" s="691"/>
      <c r="BS344" s="691"/>
      <c r="BT344" s="691"/>
      <c r="BU344" s="691"/>
      <c r="BV344" s="691"/>
      <c r="BW344" s="691"/>
      <c r="BX344" s="691"/>
      <c r="BY344" s="691"/>
      <c r="BZ344" s="691"/>
      <c r="CA344" s="691"/>
      <c r="CB344" s="691"/>
      <c r="CC344" s="691"/>
      <c r="CD344" s="691"/>
      <c r="CE344" s="691"/>
      <c r="CF344" s="691"/>
      <c r="CG344" s="691"/>
      <c r="CH344" s="691"/>
      <c r="CI344" s="691"/>
    </row>
    <row r="345" spans="1:87" ht="15.75" customHeight="1">
      <c r="A345" s="691"/>
      <c r="B345" s="697"/>
      <c r="C345" s="697"/>
      <c r="D345" s="691"/>
      <c r="E345" s="691"/>
      <c r="F345" s="691"/>
      <c r="G345" s="691"/>
      <c r="H345" s="691"/>
      <c r="I345" s="691"/>
      <c r="J345" s="691"/>
      <c r="K345" s="691"/>
      <c r="L345" s="691"/>
      <c r="M345" s="691"/>
      <c r="N345" s="691"/>
      <c r="O345" s="691"/>
      <c r="P345" s="691"/>
      <c r="Q345" s="691"/>
      <c r="R345" s="691"/>
      <c r="S345" s="691"/>
      <c r="T345" s="691"/>
      <c r="U345" s="691"/>
      <c r="V345" s="691"/>
      <c r="W345" s="691"/>
      <c r="X345" s="691"/>
      <c r="Y345" s="691"/>
      <c r="Z345" s="691"/>
      <c r="AA345" s="691"/>
      <c r="AB345" s="691"/>
      <c r="AC345" s="691"/>
      <c r="AD345" s="691"/>
      <c r="AE345" s="691"/>
      <c r="AF345" s="691"/>
      <c r="AG345" s="691"/>
      <c r="AH345" s="691"/>
      <c r="AI345" s="691"/>
      <c r="AJ345" s="691"/>
      <c r="AK345" s="691"/>
      <c r="AL345" s="691"/>
      <c r="AM345" s="691"/>
      <c r="AN345" s="691"/>
      <c r="AO345" s="691"/>
      <c r="AP345" s="691"/>
      <c r="AQ345" s="691"/>
      <c r="AR345" s="691"/>
      <c r="AS345" s="691"/>
      <c r="AT345" s="691"/>
      <c r="AU345" s="691"/>
      <c r="AV345" s="691"/>
      <c r="AW345" s="691"/>
      <c r="AX345" s="691"/>
      <c r="AY345" s="691"/>
      <c r="AZ345" s="691"/>
      <c r="BA345" s="691"/>
      <c r="BB345" s="691"/>
      <c r="BC345" s="691"/>
      <c r="BD345" s="691"/>
      <c r="BE345" s="691"/>
      <c r="BF345" s="691"/>
      <c r="BG345" s="691"/>
      <c r="BH345" s="691"/>
      <c r="BI345" s="691"/>
      <c r="BJ345" s="691"/>
      <c r="BK345" s="691"/>
      <c r="BL345" s="691"/>
      <c r="BM345" s="691"/>
      <c r="BN345" s="691"/>
      <c r="BO345" s="691"/>
      <c r="BP345" s="691"/>
      <c r="BQ345" s="691"/>
      <c r="BR345" s="691"/>
      <c r="BS345" s="691"/>
      <c r="BT345" s="691"/>
      <c r="BU345" s="691"/>
      <c r="BV345" s="691"/>
      <c r="BW345" s="691"/>
      <c r="BX345" s="691"/>
      <c r="BY345" s="691"/>
      <c r="BZ345" s="691"/>
      <c r="CA345" s="691"/>
      <c r="CB345" s="691"/>
      <c r="CC345" s="691"/>
      <c r="CD345" s="691"/>
      <c r="CE345" s="691"/>
      <c r="CF345" s="691"/>
      <c r="CG345" s="691"/>
      <c r="CH345" s="691"/>
      <c r="CI345" s="691"/>
    </row>
    <row r="346" spans="1:87" ht="15.75" customHeight="1">
      <c r="A346" s="691"/>
      <c r="B346" s="697"/>
      <c r="C346" s="697"/>
      <c r="D346" s="691"/>
      <c r="E346" s="691"/>
      <c r="F346" s="691"/>
      <c r="G346" s="691"/>
      <c r="H346" s="691"/>
      <c r="I346" s="691"/>
      <c r="J346" s="691"/>
      <c r="K346" s="691"/>
      <c r="L346" s="691"/>
      <c r="M346" s="691"/>
      <c r="N346" s="691"/>
      <c r="O346" s="691"/>
      <c r="P346" s="691"/>
      <c r="Q346" s="691"/>
      <c r="R346" s="691"/>
      <c r="S346" s="691"/>
      <c r="T346" s="691"/>
      <c r="U346" s="691"/>
      <c r="V346" s="691"/>
      <c r="W346" s="691"/>
      <c r="X346" s="691"/>
      <c r="Y346" s="691"/>
      <c r="Z346" s="691"/>
      <c r="AA346" s="691"/>
      <c r="AB346" s="691"/>
      <c r="AC346" s="691"/>
      <c r="AD346" s="691"/>
      <c r="AE346" s="691"/>
      <c r="AF346" s="691"/>
      <c r="AG346" s="691"/>
      <c r="AH346" s="691"/>
      <c r="AI346" s="691"/>
      <c r="AJ346" s="691"/>
      <c r="AK346" s="691"/>
      <c r="AL346" s="691"/>
      <c r="AM346" s="691"/>
      <c r="AN346" s="691"/>
      <c r="AO346" s="691"/>
      <c r="AP346" s="691"/>
      <c r="AQ346" s="691"/>
      <c r="AR346" s="691"/>
      <c r="AS346" s="691"/>
      <c r="AT346" s="691"/>
      <c r="AU346" s="691"/>
      <c r="AV346" s="691"/>
      <c r="AW346" s="691"/>
      <c r="AX346" s="691"/>
      <c r="AY346" s="691"/>
      <c r="AZ346" s="691"/>
      <c r="BA346" s="691"/>
      <c r="BB346" s="691"/>
      <c r="BC346" s="691"/>
      <c r="BD346" s="691"/>
      <c r="BE346" s="691"/>
      <c r="BF346" s="691"/>
      <c r="BG346" s="691"/>
      <c r="BH346" s="691"/>
      <c r="BI346" s="691"/>
      <c r="BJ346" s="691"/>
      <c r="BK346" s="691"/>
      <c r="BL346" s="691"/>
      <c r="BM346" s="691"/>
      <c r="BN346" s="691"/>
      <c r="BO346" s="691"/>
      <c r="BP346" s="691"/>
      <c r="BQ346" s="691"/>
      <c r="BR346" s="691"/>
      <c r="BS346" s="691"/>
      <c r="BT346" s="691"/>
      <c r="BU346" s="691"/>
      <c r="BV346" s="691"/>
      <c r="BW346" s="691"/>
      <c r="BX346" s="691"/>
      <c r="BY346" s="691"/>
      <c r="BZ346" s="691"/>
      <c r="CA346" s="691"/>
      <c r="CB346" s="691"/>
      <c r="CC346" s="691"/>
      <c r="CD346" s="691"/>
      <c r="CE346" s="691"/>
      <c r="CF346" s="691"/>
      <c r="CG346" s="691"/>
      <c r="CH346" s="691"/>
      <c r="CI346" s="691"/>
    </row>
    <row r="347" spans="1:87" ht="15.75" customHeight="1">
      <c r="A347" s="691"/>
      <c r="B347" s="697"/>
      <c r="C347" s="697"/>
      <c r="D347" s="691"/>
      <c r="E347" s="691"/>
      <c r="F347" s="691"/>
      <c r="G347" s="691"/>
      <c r="H347" s="691"/>
      <c r="I347" s="691"/>
      <c r="J347" s="691"/>
      <c r="K347" s="691"/>
      <c r="L347" s="691"/>
      <c r="M347" s="691"/>
      <c r="N347" s="691"/>
      <c r="O347" s="691"/>
      <c r="P347" s="691"/>
      <c r="Q347" s="691"/>
      <c r="R347" s="691"/>
      <c r="S347" s="691"/>
      <c r="T347" s="691"/>
      <c r="U347" s="691"/>
      <c r="V347" s="691"/>
      <c r="W347" s="691"/>
      <c r="X347" s="691"/>
      <c r="Y347" s="691"/>
      <c r="Z347" s="691"/>
      <c r="AA347" s="691"/>
      <c r="AB347" s="691"/>
      <c r="AC347" s="691"/>
      <c r="AD347" s="691"/>
      <c r="AE347" s="691"/>
      <c r="AF347" s="691"/>
      <c r="AG347" s="691"/>
      <c r="AH347" s="691"/>
      <c r="AI347" s="691"/>
      <c r="AJ347" s="691"/>
      <c r="AK347" s="691"/>
      <c r="AL347" s="691"/>
      <c r="AM347" s="691"/>
      <c r="AN347" s="691"/>
      <c r="AO347" s="691"/>
      <c r="AP347" s="691"/>
      <c r="AQ347" s="691"/>
      <c r="AR347" s="691"/>
      <c r="AS347" s="691"/>
      <c r="AT347" s="691"/>
      <c r="AU347" s="691"/>
      <c r="AV347" s="691"/>
      <c r="AW347" s="691"/>
      <c r="AX347" s="691"/>
      <c r="AY347" s="691"/>
      <c r="AZ347" s="691"/>
      <c r="BA347" s="691"/>
      <c r="BB347" s="691"/>
      <c r="BC347" s="691"/>
      <c r="BD347" s="691"/>
      <c r="BE347" s="691"/>
      <c r="BF347" s="691"/>
      <c r="BG347" s="691"/>
      <c r="BH347" s="691"/>
      <c r="BI347" s="691"/>
      <c r="BJ347" s="691"/>
      <c r="BK347" s="691"/>
      <c r="BL347" s="691"/>
      <c r="BM347" s="691"/>
      <c r="BN347" s="691"/>
      <c r="BO347" s="691"/>
      <c r="BP347" s="691"/>
      <c r="BQ347" s="691"/>
      <c r="BR347" s="691"/>
      <c r="BS347" s="691"/>
      <c r="BT347" s="691"/>
      <c r="BU347" s="691"/>
      <c r="BV347" s="691"/>
      <c r="BW347" s="691"/>
      <c r="BX347" s="691"/>
      <c r="BY347" s="691"/>
      <c r="BZ347" s="691"/>
      <c r="CA347" s="691"/>
      <c r="CB347" s="691"/>
      <c r="CC347" s="691"/>
      <c r="CD347" s="691"/>
      <c r="CE347" s="691"/>
      <c r="CF347" s="691"/>
      <c r="CG347" s="691"/>
      <c r="CH347" s="691"/>
      <c r="CI347" s="691"/>
    </row>
    <row r="348" spans="1:87" ht="15.75" customHeight="1">
      <c r="A348" s="691"/>
      <c r="B348" s="697"/>
      <c r="C348" s="697"/>
      <c r="D348" s="691"/>
      <c r="E348" s="691"/>
      <c r="F348" s="691"/>
      <c r="G348" s="691"/>
      <c r="H348" s="691"/>
      <c r="I348" s="691"/>
      <c r="J348" s="691"/>
      <c r="K348" s="691"/>
      <c r="L348" s="691"/>
      <c r="M348" s="691"/>
      <c r="N348" s="691"/>
      <c r="O348" s="691"/>
      <c r="P348" s="691"/>
      <c r="Q348" s="691"/>
      <c r="R348" s="691"/>
      <c r="S348" s="691"/>
      <c r="T348" s="691"/>
      <c r="U348" s="691"/>
      <c r="V348" s="691"/>
      <c r="W348" s="691"/>
      <c r="X348" s="691"/>
      <c r="Y348" s="691"/>
      <c r="Z348" s="691"/>
      <c r="AA348" s="691"/>
      <c r="AB348" s="691"/>
      <c r="AC348" s="691"/>
      <c r="AD348" s="691"/>
      <c r="AE348" s="691"/>
      <c r="AF348" s="691"/>
      <c r="AG348" s="691"/>
      <c r="AH348" s="691"/>
      <c r="AI348" s="691"/>
      <c r="AJ348" s="691"/>
      <c r="AK348" s="691"/>
      <c r="AL348" s="691"/>
      <c r="AM348" s="691"/>
      <c r="AN348" s="691"/>
      <c r="AO348" s="691"/>
      <c r="AP348" s="691"/>
      <c r="AQ348" s="691"/>
      <c r="AR348" s="691"/>
      <c r="AS348" s="691"/>
      <c r="AT348" s="691"/>
      <c r="AU348" s="691"/>
      <c r="AV348" s="691"/>
      <c r="AW348" s="691"/>
      <c r="AX348" s="691"/>
      <c r="AY348" s="691"/>
      <c r="AZ348" s="691"/>
      <c r="BA348" s="691"/>
      <c r="BB348" s="691"/>
      <c r="BC348" s="691"/>
      <c r="BD348" s="691"/>
      <c r="BE348" s="691"/>
      <c r="BF348" s="691"/>
      <c r="BG348" s="691"/>
      <c r="BH348" s="691"/>
      <c r="BI348" s="691"/>
      <c r="BJ348" s="691"/>
      <c r="BK348" s="691"/>
      <c r="BL348" s="691"/>
      <c r="BM348" s="691"/>
      <c r="BN348" s="691"/>
      <c r="BO348" s="691"/>
      <c r="BP348" s="691"/>
      <c r="BQ348" s="691"/>
      <c r="BR348" s="691"/>
      <c r="BS348" s="691"/>
      <c r="BT348" s="691"/>
      <c r="BU348" s="691"/>
      <c r="BV348" s="691"/>
      <c r="BW348" s="691"/>
      <c r="BX348" s="691"/>
      <c r="BY348" s="691"/>
      <c r="BZ348" s="691"/>
      <c r="CA348" s="691"/>
      <c r="CB348" s="691"/>
      <c r="CC348" s="691"/>
      <c r="CD348" s="691"/>
      <c r="CE348" s="691"/>
      <c r="CF348" s="691"/>
      <c r="CG348" s="691"/>
      <c r="CH348" s="691"/>
      <c r="CI348" s="691"/>
    </row>
    <row r="349" spans="1:87" ht="15.75" customHeight="1">
      <c r="A349" s="691"/>
      <c r="B349" s="697"/>
      <c r="C349" s="697"/>
      <c r="D349" s="691"/>
      <c r="E349" s="691"/>
      <c r="F349" s="691"/>
      <c r="G349" s="691"/>
      <c r="H349" s="691"/>
      <c r="I349" s="691"/>
      <c r="J349" s="691"/>
      <c r="K349" s="691"/>
      <c r="L349" s="691"/>
      <c r="M349" s="691"/>
      <c r="N349" s="691"/>
      <c r="O349" s="691"/>
      <c r="P349" s="691"/>
      <c r="Q349" s="691"/>
      <c r="R349" s="691"/>
      <c r="S349" s="691"/>
      <c r="T349" s="691"/>
      <c r="U349" s="691"/>
      <c r="V349" s="691"/>
      <c r="W349" s="691"/>
      <c r="X349" s="691"/>
      <c r="Y349" s="691"/>
      <c r="Z349" s="691"/>
      <c r="AA349" s="691"/>
      <c r="AB349" s="691"/>
      <c r="AC349" s="691"/>
      <c r="AD349" s="691"/>
      <c r="AE349" s="691"/>
      <c r="AF349" s="691"/>
      <c r="AG349" s="691"/>
      <c r="AH349" s="691"/>
      <c r="AI349" s="691"/>
      <c r="AJ349" s="691"/>
      <c r="AK349" s="691"/>
      <c r="AL349" s="691"/>
      <c r="AM349" s="691"/>
      <c r="AN349" s="691"/>
      <c r="AO349" s="691"/>
      <c r="AP349" s="691"/>
      <c r="AQ349" s="691"/>
      <c r="AR349" s="691"/>
      <c r="AS349" s="691"/>
      <c r="AT349" s="691"/>
      <c r="AU349" s="691"/>
      <c r="AV349" s="691"/>
      <c r="AW349" s="691"/>
      <c r="AX349" s="691"/>
      <c r="AY349" s="691"/>
      <c r="AZ349" s="691"/>
      <c r="BA349" s="691"/>
      <c r="BB349" s="691"/>
      <c r="BC349" s="691"/>
      <c r="BD349" s="691"/>
      <c r="BE349" s="691"/>
      <c r="BF349" s="691"/>
      <c r="BG349" s="691"/>
      <c r="BH349" s="691"/>
      <c r="BI349" s="691"/>
      <c r="BJ349" s="691"/>
      <c r="BK349" s="691"/>
      <c r="BL349" s="691"/>
      <c r="BM349" s="691"/>
      <c r="BN349" s="691"/>
      <c r="BO349" s="691"/>
      <c r="BP349" s="691"/>
      <c r="BQ349" s="691"/>
      <c r="BR349" s="691"/>
      <c r="BS349" s="691"/>
      <c r="BT349" s="691"/>
      <c r="BU349" s="691"/>
      <c r="BV349" s="691"/>
      <c r="BW349" s="691"/>
      <c r="BX349" s="691"/>
      <c r="BY349" s="691"/>
      <c r="BZ349" s="691"/>
      <c r="CA349" s="691"/>
      <c r="CB349" s="691"/>
      <c r="CC349" s="691"/>
      <c r="CD349" s="691"/>
      <c r="CE349" s="691"/>
      <c r="CF349" s="691"/>
      <c r="CG349" s="691"/>
      <c r="CH349" s="691"/>
      <c r="CI349" s="691"/>
    </row>
    <row r="350" spans="1:87" ht="15.75" customHeight="1">
      <c r="A350" s="691"/>
      <c r="B350" s="697"/>
      <c r="C350" s="697"/>
      <c r="D350" s="691"/>
      <c r="E350" s="691"/>
      <c r="F350" s="691"/>
      <c r="G350" s="691"/>
      <c r="H350" s="691"/>
      <c r="I350" s="691"/>
      <c r="J350" s="691"/>
      <c r="K350" s="691"/>
      <c r="L350" s="691"/>
      <c r="M350" s="691"/>
      <c r="N350" s="691"/>
      <c r="O350" s="691"/>
      <c r="P350" s="691"/>
      <c r="Q350" s="691"/>
      <c r="R350" s="691"/>
      <c r="S350" s="691"/>
      <c r="T350" s="691"/>
      <c r="U350" s="691"/>
      <c r="V350" s="691"/>
      <c r="W350" s="691"/>
      <c r="X350" s="691"/>
      <c r="Y350" s="691"/>
      <c r="Z350" s="691"/>
      <c r="AA350" s="691"/>
      <c r="AB350" s="691"/>
      <c r="AC350" s="691"/>
      <c r="AD350" s="691"/>
      <c r="AE350" s="691"/>
      <c r="AF350" s="691"/>
      <c r="AG350" s="691"/>
      <c r="AH350" s="691"/>
      <c r="AI350" s="691"/>
      <c r="AJ350" s="691"/>
      <c r="AK350" s="691"/>
      <c r="AL350" s="691"/>
      <c r="AM350" s="691"/>
      <c r="AN350" s="691"/>
      <c r="AO350" s="691"/>
      <c r="AP350" s="691"/>
      <c r="AQ350" s="691"/>
      <c r="AR350" s="691"/>
      <c r="AS350" s="691"/>
      <c r="AT350" s="691"/>
      <c r="AU350" s="691"/>
      <c r="AV350" s="691"/>
      <c r="AW350" s="691"/>
      <c r="AX350" s="691"/>
      <c r="AY350" s="691"/>
      <c r="AZ350" s="691"/>
      <c r="BA350" s="691"/>
      <c r="BB350" s="691"/>
      <c r="BC350" s="691"/>
      <c r="BD350" s="691"/>
      <c r="BE350" s="691"/>
      <c r="BF350" s="691"/>
      <c r="BG350" s="691"/>
      <c r="BH350" s="691"/>
      <c r="BI350" s="691"/>
      <c r="BJ350" s="691"/>
      <c r="BK350" s="691"/>
      <c r="BL350" s="691"/>
      <c r="BM350" s="691"/>
      <c r="BN350" s="691"/>
      <c r="BO350" s="691"/>
      <c r="BP350" s="691"/>
      <c r="BQ350" s="691"/>
      <c r="BR350" s="691"/>
      <c r="BS350" s="691"/>
      <c r="BT350" s="691"/>
      <c r="BU350" s="691"/>
      <c r="BV350" s="691"/>
      <c r="BW350" s="691"/>
      <c r="BX350" s="691"/>
      <c r="BY350" s="691"/>
      <c r="BZ350" s="691"/>
      <c r="CA350" s="691"/>
      <c r="CB350" s="691"/>
      <c r="CC350" s="691"/>
      <c r="CD350" s="691"/>
      <c r="CE350" s="691"/>
      <c r="CF350" s="691"/>
      <c r="CG350" s="691"/>
      <c r="CH350" s="691"/>
      <c r="CI350" s="691"/>
    </row>
    <row r="351" spans="1:87" ht="15.75" customHeight="1">
      <c r="A351" s="691"/>
      <c r="B351" s="697"/>
      <c r="C351" s="697"/>
      <c r="D351" s="691"/>
      <c r="E351" s="691"/>
      <c r="F351" s="691"/>
      <c r="G351" s="691"/>
      <c r="H351" s="691"/>
      <c r="I351" s="691"/>
      <c r="J351" s="691"/>
      <c r="K351" s="691"/>
      <c r="L351" s="691"/>
      <c r="M351" s="691"/>
      <c r="N351" s="691"/>
      <c r="O351" s="691"/>
      <c r="P351" s="691"/>
      <c r="Q351" s="691"/>
      <c r="R351" s="691"/>
      <c r="S351" s="691"/>
      <c r="T351" s="691"/>
      <c r="U351" s="691"/>
      <c r="V351" s="691"/>
      <c r="W351" s="691"/>
      <c r="X351" s="691"/>
      <c r="Y351" s="691"/>
      <c r="Z351" s="691"/>
      <c r="AA351" s="691"/>
      <c r="AB351" s="691"/>
      <c r="AC351" s="691"/>
      <c r="AD351" s="691"/>
      <c r="AE351" s="691"/>
      <c r="AF351" s="691"/>
      <c r="AG351" s="691"/>
      <c r="AH351" s="691"/>
      <c r="AI351" s="691"/>
      <c r="AJ351" s="691"/>
      <c r="AK351" s="691"/>
      <c r="AL351" s="691"/>
      <c r="AM351" s="691"/>
      <c r="AN351" s="691"/>
      <c r="AO351" s="691"/>
      <c r="AP351" s="691"/>
      <c r="AQ351" s="691"/>
      <c r="AR351" s="691"/>
      <c r="AS351" s="691"/>
      <c r="AT351" s="691"/>
      <c r="AU351" s="691"/>
      <c r="AV351" s="691"/>
      <c r="AW351" s="691"/>
      <c r="AX351" s="691"/>
      <c r="AY351" s="691"/>
      <c r="AZ351" s="691"/>
      <c r="BA351" s="691"/>
      <c r="BB351" s="691"/>
      <c r="BC351" s="691"/>
      <c r="BD351" s="691"/>
      <c r="BE351" s="691"/>
      <c r="BF351" s="691"/>
      <c r="BG351" s="691"/>
      <c r="BH351" s="691"/>
      <c r="BI351" s="691"/>
      <c r="BJ351" s="691"/>
      <c r="BK351" s="691"/>
      <c r="BL351" s="691"/>
      <c r="BM351" s="691"/>
      <c r="BN351" s="691"/>
      <c r="BO351" s="691"/>
      <c r="BP351" s="691"/>
      <c r="BQ351" s="691"/>
      <c r="BR351" s="691"/>
      <c r="BS351" s="691"/>
      <c r="BT351" s="691"/>
      <c r="BU351" s="691"/>
      <c r="BV351" s="691"/>
      <c r="BW351" s="691"/>
      <c r="BX351" s="691"/>
      <c r="BY351" s="691"/>
      <c r="BZ351" s="691"/>
      <c r="CA351" s="691"/>
      <c r="CB351" s="691"/>
      <c r="CC351" s="691"/>
      <c r="CD351" s="691"/>
      <c r="CE351" s="691"/>
      <c r="CF351" s="691"/>
      <c r="CG351" s="691"/>
      <c r="CH351" s="691"/>
      <c r="CI351" s="691"/>
    </row>
    <row r="352" spans="1:87" ht="15.75" customHeight="1">
      <c r="A352" s="691"/>
      <c r="B352" s="697"/>
      <c r="C352" s="697"/>
      <c r="D352" s="691"/>
      <c r="E352" s="691"/>
      <c r="F352" s="691"/>
      <c r="G352" s="691"/>
      <c r="H352" s="691"/>
      <c r="I352" s="691"/>
      <c r="J352" s="691"/>
      <c r="K352" s="691"/>
      <c r="L352" s="691"/>
      <c r="M352" s="691"/>
      <c r="N352" s="691"/>
      <c r="O352" s="691"/>
      <c r="P352" s="691"/>
      <c r="Q352" s="691"/>
      <c r="R352" s="691"/>
      <c r="S352" s="691"/>
      <c r="T352" s="691"/>
      <c r="U352" s="691"/>
      <c r="V352" s="691"/>
      <c r="W352" s="691"/>
      <c r="X352" s="691"/>
      <c r="Y352" s="691"/>
      <c r="Z352" s="691"/>
      <c r="AA352" s="691"/>
      <c r="AB352" s="691"/>
      <c r="AC352" s="691"/>
      <c r="AD352" s="691"/>
      <c r="AE352" s="691"/>
      <c r="AF352" s="691"/>
      <c r="AG352" s="691"/>
      <c r="AH352" s="691"/>
      <c r="AI352" s="691"/>
      <c r="AJ352" s="691"/>
      <c r="AK352" s="691"/>
      <c r="AL352" s="691"/>
      <c r="AM352" s="691"/>
      <c r="AN352" s="691"/>
      <c r="AO352" s="691"/>
      <c r="AP352" s="691"/>
      <c r="AQ352" s="691"/>
      <c r="AR352" s="691"/>
      <c r="AS352" s="691"/>
      <c r="AT352" s="691"/>
      <c r="AU352" s="691"/>
      <c r="AV352" s="691"/>
      <c r="AW352" s="691"/>
      <c r="AX352" s="691"/>
      <c r="AY352" s="691"/>
      <c r="AZ352" s="691"/>
      <c r="BA352" s="691"/>
      <c r="BB352" s="691"/>
      <c r="BC352" s="691"/>
      <c r="BD352" s="691"/>
      <c r="BE352" s="691"/>
      <c r="BF352" s="691"/>
      <c r="BG352" s="691"/>
      <c r="BH352" s="691"/>
      <c r="BI352" s="691"/>
      <c r="BJ352" s="691"/>
      <c r="BK352" s="691"/>
      <c r="BL352" s="691"/>
      <c r="BM352" s="691"/>
      <c r="BN352" s="691"/>
      <c r="BO352" s="691"/>
      <c r="BP352" s="691"/>
      <c r="BQ352" s="691"/>
      <c r="BR352" s="691"/>
      <c r="BS352" s="691"/>
      <c r="BT352" s="691"/>
      <c r="BU352" s="691"/>
      <c r="BV352" s="691"/>
      <c r="BW352" s="691"/>
      <c r="BX352" s="691"/>
      <c r="BY352" s="691"/>
      <c r="BZ352" s="691"/>
      <c r="CA352" s="691"/>
      <c r="CB352" s="691"/>
      <c r="CC352" s="691"/>
      <c r="CD352" s="691"/>
      <c r="CE352" s="691"/>
      <c r="CF352" s="691"/>
      <c r="CG352" s="691"/>
      <c r="CH352" s="691"/>
      <c r="CI352" s="691"/>
    </row>
    <row r="353" spans="1:87" ht="15.75" customHeight="1">
      <c r="A353" s="691"/>
      <c r="B353" s="697"/>
      <c r="C353" s="697"/>
      <c r="D353" s="691"/>
      <c r="E353" s="691"/>
      <c r="F353" s="691"/>
      <c r="G353" s="691"/>
      <c r="H353" s="691"/>
      <c r="I353" s="691"/>
      <c r="J353" s="691"/>
      <c r="K353" s="691"/>
      <c r="L353" s="691"/>
      <c r="M353" s="691"/>
      <c r="N353" s="691"/>
      <c r="O353" s="691"/>
      <c r="P353" s="691"/>
      <c r="Q353" s="691"/>
      <c r="R353" s="691"/>
      <c r="S353" s="691"/>
      <c r="T353" s="691"/>
      <c r="U353" s="691"/>
      <c r="V353" s="691"/>
      <c r="W353" s="691"/>
      <c r="X353" s="691"/>
      <c r="Y353" s="691"/>
      <c r="Z353" s="691"/>
      <c r="AA353" s="691"/>
      <c r="AB353" s="691"/>
      <c r="AC353" s="691"/>
      <c r="AD353" s="691"/>
      <c r="AE353" s="691"/>
      <c r="AF353" s="691"/>
      <c r="AG353" s="691"/>
      <c r="AH353" s="691"/>
      <c r="AI353" s="691"/>
      <c r="AJ353" s="691"/>
      <c r="AK353" s="691"/>
      <c r="AL353" s="691"/>
      <c r="AM353" s="691"/>
      <c r="AN353" s="691"/>
      <c r="AO353" s="691"/>
      <c r="AP353" s="691"/>
      <c r="AQ353" s="691"/>
      <c r="AR353" s="691"/>
      <c r="AS353" s="691"/>
      <c r="AT353" s="691"/>
      <c r="AU353" s="691"/>
      <c r="AV353" s="691"/>
      <c r="AW353" s="691"/>
      <c r="AX353" s="691"/>
      <c r="AY353" s="691"/>
      <c r="AZ353" s="691"/>
      <c r="BA353" s="691"/>
      <c r="BB353" s="691"/>
      <c r="BC353" s="691"/>
      <c r="BD353" s="691"/>
      <c r="BE353" s="691"/>
      <c r="BF353" s="691"/>
      <c r="BG353" s="691"/>
      <c r="BH353" s="691"/>
      <c r="BI353" s="691"/>
      <c r="BJ353" s="691"/>
      <c r="BK353" s="691"/>
      <c r="BL353" s="691"/>
      <c r="BM353" s="691"/>
      <c r="BN353" s="691"/>
      <c r="BO353" s="691"/>
      <c r="BP353" s="691"/>
      <c r="BQ353" s="691"/>
      <c r="BR353" s="691"/>
      <c r="BS353" s="691"/>
      <c r="BT353" s="691"/>
      <c r="BU353" s="691"/>
      <c r="BV353" s="691"/>
      <c r="BW353" s="691"/>
      <c r="BX353" s="691"/>
      <c r="BY353" s="691"/>
      <c r="BZ353" s="691"/>
      <c r="CA353" s="691"/>
      <c r="CB353" s="691"/>
      <c r="CC353" s="691"/>
      <c r="CD353" s="691"/>
      <c r="CE353" s="691"/>
      <c r="CF353" s="691"/>
      <c r="CG353" s="691"/>
      <c r="CH353" s="691"/>
      <c r="CI353" s="691"/>
    </row>
    <row r="354" spans="1:87" ht="15.75" customHeight="1">
      <c r="A354" s="691"/>
      <c r="B354" s="697"/>
      <c r="C354" s="697"/>
      <c r="D354" s="691"/>
      <c r="E354" s="691"/>
      <c r="F354" s="691"/>
      <c r="G354" s="691"/>
      <c r="H354" s="691"/>
      <c r="I354" s="691"/>
      <c r="J354" s="691"/>
      <c r="K354" s="691"/>
      <c r="L354" s="691"/>
      <c r="M354" s="691"/>
      <c r="N354" s="691"/>
      <c r="O354" s="691"/>
      <c r="P354" s="691"/>
      <c r="Q354" s="691"/>
      <c r="R354" s="691"/>
      <c r="S354" s="691"/>
      <c r="T354" s="691"/>
      <c r="U354" s="691"/>
      <c r="V354" s="691"/>
      <c r="W354" s="691"/>
      <c r="X354" s="691"/>
      <c r="Y354" s="691"/>
      <c r="Z354" s="691"/>
      <c r="AA354" s="691"/>
      <c r="AB354" s="691"/>
      <c r="AC354" s="691"/>
      <c r="AD354" s="691"/>
      <c r="AE354" s="691"/>
      <c r="AF354" s="691"/>
      <c r="AG354" s="691"/>
      <c r="AH354" s="691"/>
      <c r="AI354" s="691"/>
      <c r="AJ354" s="691"/>
      <c r="AK354" s="691"/>
      <c r="AL354" s="691"/>
      <c r="AM354" s="691"/>
      <c r="AN354" s="691"/>
      <c r="AO354" s="691"/>
      <c r="AP354" s="691"/>
      <c r="AQ354" s="691"/>
      <c r="AR354" s="691"/>
      <c r="AS354" s="691"/>
      <c r="AT354" s="691"/>
      <c r="AU354" s="691"/>
      <c r="AV354" s="691"/>
      <c r="AW354" s="691"/>
      <c r="AX354" s="691"/>
      <c r="AY354" s="691"/>
      <c r="AZ354" s="691"/>
      <c r="BA354" s="691"/>
      <c r="BB354" s="691"/>
      <c r="BC354" s="691"/>
      <c r="BD354" s="691"/>
      <c r="BE354" s="691"/>
      <c r="BF354" s="691"/>
      <c r="BG354" s="691"/>
      <c r="BH354" s="691"/>
      <c r="BI354" s="691"/>
      <c r="BJ354" s="691"/>
      <c r="BK354" s="691"/>
      <c r="BL354" s="691"/>
      <c r="BM354" s="691"/>
      <c r="BN354" s="691"/>
      <c r="BO354" s="691"/>
      <c r="BP354" s="691"/>
      <c r="BQ354" s="691"/>
      <c r="BR354" s="691"/>
      <c r="BS354" s="691"/>
      <c r="BT354" s="691"/>
      <c r="BU354" s="691"/>
      <c r="BV354" s="691"/>
      <c r="BW354" s="691"/>
      <c r="BX354" s="691"/>
      <c r="BY354" s="691"/>
      <c r="BZ354" s="691"/>
      <c r="CA354" s="691"/>
      <c r="CB354" s="691"/>
      <c r="CC354" s="691"/>
      <c r="CD354" s="691"/>
      <c r="CE354" s="691"/>
      <c r="CF354" s="691"/>
      <c r="CG354" s="691"/>
      <c r="CH354" s="691"/>
      <c r="CI354" s="691"/>
    </row>
    <row r="355" spans="1:87" ht="15.75" customHeight="1">
      <c r="A355" s="691"/>
      <c r="B355" s="697"/>
      <c r="C355" s="697"/>
      <c r="D355" s="691"/>
      <c r="E355" s="691"/>
      <c r="F355" s="691"/>
      <c r="G355" s="691"/>
      <c r="H355" s="691"/>
      <c r="I355" s="691"/>
      <c r="J355" s="691"/>
      <c r="K355" s="691"/>
      <c r="L355" s="691"/>
      <c r="M355" s="691"/>
      <c r="N355" s="691"/>
      <c r="O355" s="691"/>
      <c r="P355" s="691"/>
      <c r="Q355" s="691"/>
      <c r="R355" s="691"/>
      <c r="S355" s="691"/>
      <c r="T355" s="691"/>
      <c r="U355" s="691"/>
      <c r="V355" s="691"/>
      <c r="W355" s="691"/>
      <c r="X355" s="691"/>
      <c r="Y355" s="691"/>
      <c r="Z355" s="691"/>
      <c r="AA355" s="691"/>
      <c r="AB355" s="691"/>
      <c r="AC355" s="691"/>
      <c r="AD355" s="691"/>
      <c r="AE355" s="691"/>
      <c r="AF355" s="691"/>
      <c r="AG355" s="691"/>
      <c r="AH355" s="691"/>
      <c r="AI355" s="691"/>
      <c r="AJ355" s="691"/>
      <c r="AK355" s="691"/>
      <c r="AL355" s="691"/>
      <c r="AM355" s="691"/>
      <c r="AN355" s="691"/>
      <c r="AO355" s="691"/>
      <c r="AP355" s="691"/>
      <c r="AQ355" s="691"/>
      <c r="AR355" s="691"/>
      <c r="AS355" s="691"/>
      <c r="AT355" s="691"/>
      <c r="AU355" s="691"/>
      <c r="AV355" s="691"/>
      <c r="AW355" s="691"/>
      <c r="AX355" s="691"/>
      <c r="AY355" s="691"/>
      <c r="AZ355" s="691"/>
      <c r="BA355" s="691"/>
      <c r="BB355" s="691"/>
      <c r="BC355" s="691"/>
      <c r="BD355" s="691"/>
      <c r="BE355" s="691"/>
      <c r="BF355" s="691"/>
      <c r="BG355" s="691"/>
      <c r="BH355" s="691"/>
      <c r="BI355" s="691"/>
      <c r="BJ355" s="691"/>
      <c r="BK355" s="691"/>
      <c r="BL355" s="691"/>
      <c r="BM355" s="691"/>
      <c r="BN355" s="691"/>
      <c r="BO355" s="691"/>
      <c r="BP355" s="691"/>
      <c r="BQ355" s="691"/>
      <c r="BR355" s="691"/>
      <c r="BS355" s="691"/>
      <c r="BT355" s="691"/>
      <c r="BU355" s="691"/>
      <c r="BV355" s="691"/>
      <c r="BW355" s="691"/>
      <c r="BX355" s="691"/>
      <c r="BY355" s="691"/>
      <c r="BZ355" s="691"/>
      <c r="CA355" s="691"/>
      <c r="CB355" s="691"/>
      <c r="CC355" s="691"/>
      <c r="CD355" s="691"/>
      <c r="CE355" s="691"/>
      <c r="CF355" s="691"/>
      <c r="CG355" s="691"/>
      <c r="CH355" s="691"/>
      <c r="CI355" s="691"/>
    </row>
    <row r="356" spans="1:87" ht="15.75" customHeight="1">
      <c r="A356" s="691"/>
      <c r="B356" s="697"/>
      <c r="C356" s="697"/>
      <c r="D356" s="691"/>
      <c r="E356" s="691"/>
      <c r="F356" s="691"/>
      <c r="G356" s="691"/>
      <c r="H356" s="691"/>
      <c r="I356" s="691"/>
      <c r="J356" s="691"/>
      <c r="K356" s="691"/>
      <c r="L356" s="691"/>
      <c r="M356" s="691"/>
      <c r="N356" s="691"/>
      <c r="O356" s="691"/>
      <c r="P356" s="691"/>
      <c r="Q356" s="691"/>
      <c r="R356" s="691"/>
      <c r="S356" s="691"/>
      <c r="T356" s="691"/>
      <c r="U356" s="691"/>
      <c r="V356" s="691"/>
      <c r="W356" s="691"/>
      <c r="X356" s="691"/>
      <c r="Y356" s="691"/>
      <c r="Z356" s="691"/>
      <c r="AA356" s="691"/>
      <c r="AB356" s="691"/>
      <c r="AC356" s="691"/>
      <c r="AD356" s="691"/>
      <c r="AE356" s="691"/>
      <c r="AF356" s="691"/>
      <c r="AG356" s="691"/>
      <c r="AH356" s="691"/>
      <c r="AI356" s="691"/>
      <c r="AJ356" s="691"/>
      <c r="AK356" s="691"/>
      <c r="AL356" s="691"/>
      <c r="AM356" s="691"/>
      <c r="AN356" s="691"/>
      <c r="AO356" s="691"/>
      <c r="AP356" s="691"/>
      <c r="AQ356" s="691"/>
      <c r="AR356" s="691"/>
      <c r="AS356" s="691"/>
      <c r="AT356" s="691"/>
      <c r="AU356" s="691"/>
      <c r="AV356" s="691"/>
      <c r="AW356" s="691"/>
      <c r="AX356" s="691"/>
      <c r="AY356" s="691"/>
      <c r="AZ356" s="691"/>
      <c r="BA356" s="691"/>
      <c r="BB356" s="691"/>
      <c r="BC356" s="691"/>
      <c r="BD356" s="691"/>
      <c r="BE356" s="691"/>
      <c r="BF356" s="691"/>
      <c r="BG356" s="691"/>
      <c r="BH356" s="691"/>
      <c r="BI356" s="691"/>
      <c r="BJ356" s="691"/>
      <c r="BK356" s="691"/>
      <c r="BL356" s="691"/>
      <c r="BM356" s="691"/>
      <c r="BN356" s="691"/>
      <c r="BO356" s="691"/>
      <c r="BP356" s="691"/>
      <c r="BQ356" s="691"/>
      <c r="BR356" s="691"/>
      <c r="BS356" s="691"/>
      <c r="BT356" s="691"/>
      <c r="BU356" s="691"/>
      <c r="BV356" s="691"/>
      <c r="BW356" s="691"/>
      <c r="BX356" s="691"/>
      <c r="BY356" s="691"/>
      <c r="BZ356" s="691"/>
      <c r="CA356" s="691"/>
      <c r="CB356" s="691"/>
      <c r="CC356" s="691"/>
      <c r="CD356" s="691"/>
      <c r="CE356" s="691"/>
      <c r="CF356" s="691"/>
      <c r="CG356" s="691"/>
      <c r="CH356" s="691"/>
      <c r="CI356" s="691"/>
    </row>
    <row r="357" spans="1:87" ht="15.75" customHeight="1">
      <c r="A357" s="691"/>
      <c r="B357" s="697"/>
      <c r="C357" s="697"/>
      <c r="D357" s="691"/>
      <c r="E357" s="691"/>
      <c r="F357" s="691"/>
      <c r="G357" s="691"/>
      <c r="H357" s="691"/>
      <c r="I357" s="691"/>
      <c r="J357" s="691"/>
      <c r="K357" s="691"/>
      <c r="L357" s="691"/>
      <c r="M357" s="691"/>
      <c r="N357" s="691"/>
      <c r="O357" s="691"/>
      <c r="P357" s="691"/>
      <c r="Q357" s="691"/>
      <c r="R357" s="691"/>
      <c r="S357" s="691"/>
      <c r="T357" s="691"/>
      <c r="U357" s="691"/>
      <c r="V357" s="691"/>
      <c r="W357" s="691"/>
      <c r="X357" s="691"/>
      <c r="Y357" s="691"/>
      <c r="Z357" s="691"/>
      <c r="AA357" s="691"/>
      <c r="AB357" s="691"/>
      <c r="AC357" s="691"/>
      <c r="AD357" s="691"/>
      <c r="AE357" s="691"/>
      <c r="AF357" s="691"/>
      <c r="AG357" s="691"/>
      <c r="AH357" s="691"/>
      <c r="AI357" s="691"/>
      <c r="AJ357" s="691"/>
      <c r="AK357" s="691"/>
      <c r="AL357" s="691"/>
      <c r="AM357" s="691"/>
      <c r="AN357" s="691"/>
      <c r="AO357" s="691"/>
      <c r="AP357" s="691"/>
      <c r="AQ357" s="691"/>
      <c r="AR357" s="691"/>
      <c r="AS357" s="691"/>
      <c r="AT357" s="691"/>
      <c r="AU357" s="691"/>
      <c r="AV357" s="691"/>
      <c r="AW357" s="691"/>
      <c r="AX357" s="691"/>
      <c r="AY357" s="691"/>
      <c r="AZ357" s="691"/>
      <c r="BA357" s="691"/>
      <c r="BB357" s="691"/>
      <c r="BC357" s="691"/>
      <c r="BD357" s="691"/>
      <c r="BE357" s="691"/>
      <c r="BF357" s="691"/>
      <c r="BG357" s="691"/>
      <c r="BH357" s="691"/>
      <c r="BI357" s="691"/>
      <c r="BJ357" s="691"/>
      <c r="BK357" s="691"/>
      <c r="BL357" s="691"/>
      <c r="BM357" s="691"/>
      <c r="BN357" s="691"/>
      <c r="BO357" s="691"/>
      <c r="BP357" s="691"/>
      <c r="BQ357" s="691"/>
      <c r="BR357" s="691"/>
      <c r="BS357" s="691"/>
      <c r="BT357" s="691"/>
      <c r="BU357" s="691"/>
      <c r="BV357" s="691"/>
      <c r="BW357" s="691"/>
      <c r="BX357" s="691"/>
      <c r="BY357" s="691"/>
      <c r="BZ357" s="691"/>
      <c r="CA357" s="691"/>
      <c r="CB357" s="691"/>
      <c r="CC357" s="691"/>
      <c r="CD357" s="691"/>
      <c r="CE357" s="691"/>
      <c r="CF357" s="691"/>
      <c r="CG357" s="691"/>
      <c r="CH357" s="691"/>
      <c r="CI357" s="691"/>
    </row>
    <row r="358" spans="1:87" ht="15.75" customHeight="1">
      <c r="A358" s="691"/>
      <c r="B358" s="697"/>
      <c r="C358" s="697"/>
      <c r="D358" s="691"/>
      <c r="E358" s="691"/>
      <c r="F358" s="691"/>
      <c r="G358" s="691"/>
      <c r="H358" s="691"/>
      <c r="I358" s="691"/>
      <c r="J358" s="691"/>
      <c r="K358" s="691"/>
      <c r="L358" s="691"/>
      <c r="M358" s="691"/>
      <c r="N358" s="691"/>
      <c r="O358" s="691"/>
      <c r="P358" s="691"/>
      <c r="Q358" s="691"/>
      <c r="R358" s="691"/>
      <c r="S358" s="691"/>
      <c r="T358" s="691"/>
      <c r="U358" s="691"/>
      <c r="V358" s="691"/>
      <c r="W358" s="691"/>
      <c r="X358" s="691"/>
      <c r="Y358" s="691"/>
      <c r="Z358" s="691"/>
      <c r="AA358" s="691"/>
      <c r="AB358" s="691"/>
      <c r="AC358" s="691"/>
      <c r="AD358" s="691"/>
      <c r="AE358" s="691"/>
      <c r="AF358" s="691"/>
      <c r="AG358" s="691"/>
      <c r="AH358" s="691"/>
      <c r="AI358" s="691"/>
      <c r="AJ358" s="691"/>
      <c r="AK358" s="691"/>
      <c r="AL358" s="691"/>
      <c r="AM358" s="691"/>
      <c r="AN358" s="691"/>
      <c r="AO358" s="691"/>
      <c r="AP358" s="691"/>
      <c r="AQ358" s="691"/>
      <c r="AR358" s="691"/>
      <c r="AS358" s="691"/>
      <c r="AT358" s="691"/>
      <c r="AU358" s="691"/>
      <c r="AV358" s="691"/>
      <c r="AW358" s="691"/>
      <c r="AX358" s="691"/>
      <c r="AY358" s="691"/>
      <c r="AZ358" s="691"/>
      <c r="BA358" s="691"/>
      <c r="BB358" s="691"/>
      <c r="BC358" s="691"/>
      <c r="BD358" s="691"/>
      <c r="BE358" s="691"/>
      <c r="BF358" s="691"/>
      <c r="BG358" s="691"/>
      <c r="BH358" s="691"/>
      <c r="BI358" s="691"/>
      <c r="BJ358" s="691"/>
      <c r="BK358" s="691"/>
      <c r="BL358" s="691"/>
      <c r="BM358" s="691"/>
      <c r="BN358" s="691"/>
      <c r="BO358" s="691"/>
      <c r="BP358" s="691"/>
      <c r="BQ358" s="691"/>
      <c r="BR358" s="691"/>
      <c r="BS358" s="691"/>
      <c r="BT358" s="691"/>
      <c r="BU358" s="691"/>
      <c r="BV358" s="691"/>
      <c r="BW358" s="691"/>
      <c r="BX358" s="691"/>
      <c r="BY358" s="691"/>
      <c r="BZ358" s="691"/>
      <c r="CA358" s="691"/>
      <c r="CB358" s="691"/>
      <c r="CC358" s="691"/>
      <c r="CD358" s="691"/>
      <c r="CE358" s="691"/>
      <c r="CF358" s="691"/>
      <c r="CG358" s="691"/>
      <c r="CH358" s="691"/>
      <c r="CI358" s="691"/>
    </row>
    <row r="359" spans="1:87" ht="15.75" customHeight="1">
      <c r="A359" s="691"/>
      <c r="B359" s="697"/>
      <c r="C359" s="697"/>
      <c r="D359" s="691"/>
      <c r="E359" s="691"/>
      <c r="F359" s="691"/>
      <c r="G359" s="691"/>
      <c r="H359" s="691"/>
      <c r="I359" s="691"/>
      <c r="J359" s="691"/>
      <c r="K359" s="691"/>
      <c r="L359" s="691"/>
      <c r="M359" s="691"/>
      <c r="N359" s="691"/>
      <c r="O359" s="691"/>
      <c r="P359" s="691"/>
      <c r="Q359" s="691"/>
      <c r="R359" s="691"/>
      <c r="S359" s="691"/>
      <c r="T359" s="691"/>
      <c r="U359" s="691"/>
      <c r="V359" s="691"/>
      <c r="W359" s="691"/>
      <c r="X359" s="691"/>
      <c r="Y359" s="691"/>
      <c r="Z359" s="691"/>
      <c r="AA359" s="691"/>
      <c r="AB359" s="691"/>
      <c r="AC359" s="691"/>
      <c r="AD359" s="691"/>
      <c r="AE359" s="691"/>
      <c r="AF359" s="691"/>
      <c r="AG359" s="691"/>
      <c r="AH359" s="691"/>
      <c r="AI359" s="691"/>
      <c r="AJ359" s="691"/>
      <c r="AK359" s="691"/>
      <c r="AL359" s="691"/>
      <c r="AM359" s="691"/>
      <c r="AN359" s="691"/>
      <c r="AO359" s="691"/>
      <c r="AP359" s="691"/>
      <c r="AQ359" s="691"/>
      <c r="AR359" s="691"/>
      <c r="AS359" s="691"/>
      <c r="AT359" s="691"/>
      <c r="AU359" s="691"/>
      <c r="AV359" s="691"/>
      <c r="AW359" s="691"/>
      <c r="AX359" s="691"/>
      <c r="AY359" s="691"/>
      <c r="AZ359" s="691"/>
      <c r="BA359" s="691"/>
      <c r="BB359" s="691"/>
      <c r="BC359" s="691"/>
      <c r="BD359" s="691"/>
      <c r="BE359" s="691"/>
      <c r="BF359" s="691"/>
      <c r="BG359" s="691"/>
      <c r="BH359" s="691"/>
      <c r="BI359" s="691"/>
      <c r="BJ359" s="691"/>
      <c r="BK359" s="691"/>
      <c r="BL359" s="691"/>
      <c r="BM359" s="691"/>
      <c r="BN359" s="691"/>
      <c r="BO359" s="691"/>
      <c r="BP359" s="691"/>
      <c r="BQ359" s="691"/>
      <c r="BR359" s="691"/>
      <c r="BS359" s="691"/>
      <c r="BT359" s="691"/>
      <c r="BU359" s="691"/>
      <c r="BV359" s="691"/>
      <c r="BW359" s="691"/>
      <c r="BX359" s="691"/>
      <c r="BY359" s="691"/>
      <c r="BZ359" s="691"/>
      <c r="CA359" s="691"/>
      <c r="CB359" s="691"/>
      <c r="CC359" s="691"/>
      <c r="CD359" s="691"/>
      <c r="CE359" s="691"/>
      <c r="CF359" s="691"/>
      <c r="CG359" s="691"/>
      <c r="CH359" s="691"/>
      <c r="CI359" s="691"/>
    </row>
    <row r="360" spans="1:87" ht="15.75" customHeight="1">
      <c r="A360" s="691"/>
      <c r="B360" s="697"/>
      <c r="C360" s="697"/>
      <c r="D360" s="691"/>
      <c r="E360" s="691"/>
      <c r="F360" s="691"/>
      <c r="G360" s="691"/>
      <c r="H360" s="691"/>
      <c r="I360" s="691"/>
      <c r="J360" s="691"/>
      <c r="K360" s="691"/>
      <c r="L360" s="691"/>
      <c r="M360" s="691"/>
      <c r="N360" s="691"/>
      <c r="O360" s="691"/>
      <c r="P360" s="691"/>
      <c r="Q360" s="691"/>
      <c r="R360" s="691"/>
      <c r="S360" s="691"/>
      <c r="T360" s="691"/>
      <c r="U360" s="691"/>
      <c r="V360" s="691"/>
      <c r="W360" s="691"/>
      <c r="X360" s="691"/>
      <c r="Y360" s="691"/>
      <c r="Z360" s="691"/>
      <c r="AA360" s="691"/>
      <c r="AB360" s="691"/>
      <c r="AC360" s="691"/>
      <c r="AD360" s="691"/>
      <c r="AE360" s="691"/>
      <c r="AF360" s="691"/>
      <c r="AG360" s="691"/>
      <c r="AH360" s="691"/>
      <c r="AI360" s="691"/>
      <c r="AJ360" s="691"/>
      <c r="AK360" s="691"/>
      <c r="AL360" s="691"/>
      <c r="AM360" s="691"/>
      <c r="AN360" s="691"/>
      <c r="AO360" s="691"/>
      <c r="AP360" s="691"/>
      <c r="AQ360" s="691"/>
      <c r="AR360" s="691"/>
      <c r="AS360" s="691"/>
      <c r="AT360" s="691"/>
      <c r="AU360" s="691"/>
      <c r="AV360" s="691"/>
      <c r="AW360" s="691"/>
      <c r="AX360" s="691"/>
      <c r="AY360" s="691"/>
      <c r="AZ360" s="691"/>
      <c r="BA360" s="691"/>
      <c r="BB360" s="691"/>
      <c r="BC360" s="691"/>
      <c r="BD360" s="691"/>
      <c r="BE360" s="691"/>
      <c r="BF360" s="691"/>
      <c r="BG360" s="691"/>
      <c r="BH360" s="691"/>
      <c r="BI360" s="691"/>
      <c r="BJ360" s="691"/>
      <c r="BK360" s="691"/>
      <c r="BL360" s="691"/>
      <c r="BM360" s="691"/>
      <c r="BN360" s="691"/>
      <c r="BO360" s="691"/>
      <c r="BP360" s="691"/>
      <c r="BQ360" s="691"/>
      <c r="BR360" s="691"/>
      <c r="BS360" s="691"/>
      <c r="BT360" s="691"/>
      <c r="BU360" s="691"/>
      <c r="BV360" s="691"/>
      <c r="BW360" s="691"/>
      <c r="BX360" s="691"/>
      <c r="BY360" s="691"/>
      <c r="BZ360" s="691"/>
      <c r="CA360" s="691"/>
      <c r="CB360" s="691"/>
      <c r="CC360" s="691"/>
      <c r="CD360" s="691"/>
      <c r="CE360" s="691"/>
      <c r="CF360" s="691"/>
      <c r="CG360" s="691"/>
      <c r="CH360" s="691"/>
      <c r="CI360" s="691"/>
    </row>
    <row r="361" spans="1:87" ht="15.75" customHeight="1">
      <c r="A361" s="691"/>
      <c r="B361" s="697"/>
      <c r="C361" s="697"/>
      <c r="D361" s="691"/>
      <c r="E361" s="691"/>
      <c r="F361" s="691"/>
      <c r="G361" s="691"/>
      <c r="H361" s="691"/>
      <c r="I361" s="691"/>
      <c r="J361" s="691"/>
      <c r="K361" s="691"/>
      <c r="L361" s="691"/>
      <c r="M361" s="691"/>
      <c r="N361" s="691"/>
      <c r="O361" s="691"/>
      <c r="P361" s="691"/>
      <c r="Q361" s="691"/>
      <c r="R361" s="691"/>
      <c r="S361" s="691"/>
      <c r="T361" s="691"/>
      <c r="U361" s="691"/>
      <c r="V361" s="691"/>
      <c r="W361" s="691"/>
      <c r="X361" s="691"/>
      <c r="Y361" s="691"/>
      <c r="Z361" s="691"/>
      <c r="AA361" s="691"/>
      <c r="AB361" s="691"/>
      <c r="AC361" s="691"/>
      <c r="AD361" s="691"/>
      <c r="AE361" s="691"/>
      <c r="AF361" s="691"/>
      <c r="AG361" s="691"/>
      <c r="AH361" s="691"/>
      <c r="AI361" s="691"/>
      <c r="AJ361" s="691"/>
      <c r="AK361" s="691"/>
      <c r="AL361" s="691"/>
      <c r="AM361" s="691"/>
      <c r="AN361" s="691"/>
      <c r="AO361" s="691"/>
      <c r="AP361" s="691"/>
      <c r="AQ361" s="691"/>
      <c r="AR361" s="691"/>
      <c r="AS361" s="691"/>
      <c r="AT361" s="691"/>
      <c r="AU361" s="691"/>
      <c r="AV361" s="691"/>
      <c r="AW361" s="691"/>
      <c r="AX361" s="691"/>
      <c r="AY361" s="691"/>
      <c r="AZ361" s="691"/>
      <c r="BA361" s="691"/>
      <c r="BB361" s="691"/>
      <c r="BC361" s="691"/>
      <c r="BD361" s="691"/>
      <c r="BE361" s="691"/>
      <c r="BF361" s="691"/>
      <c r="BG361" s="691"/>
      <c r="BH361" s="691"/>
      <c r="BI361" s="691"/>
      <c r="BJ361" s="691"/>
      <c r="BK361" s="691"/>
      <c r="BL361" s="691"/>
      <c r="BM361" s="691"/>
      <c r="BN361" s="691"/>
      <c r="BO361" s="691"/>
      <c r="BP361" s="691"/>
      <c r="BQ361" s="691"/>
      <c r="BR361" s="691"/>
      <c r="BS361" s="691"/>
      <c r="BT361" s="691"/>
      <c r="BU361" s="691"/>
      <c r="BV361" s="691"/>
      <c r="BW361" s="691"/>
      <c r="BX361" s="691"/>
      <c r="BY361" s="691"/>
      <c r="BZ361" s="691"/>
      <c r="CA361" s="691"/>
      <c r="CB361" s="691"/>
      <c r="CC361" s="691"/>
      <c r="CD361" s="691"/>
      <c r="CE361" s="691"/>
      <c r="CF361" s="691"/>
      <c r="CG361" s="691"/>
      <c r="CH361" s="691"/>
      <c r="CI361" s="691"/>
    </row>
    <row r="362" spans="1:87" ht="15.75" customHeight="1">
      <c r="A362" s="691"/>
      <c r="B362" s="697"/>
      <c r="C362" s="697"/>
      <c r="D362" s="691"/>
      <c r="E362" s="691"/>
      <c r="F362" s="691"/>
      <c r="G362" s="691"/>
      <c r="H362" s="691"/>
      <c r="I362" s="691"/>
      <c r="J362" s="691"/>
      <c r="K362" s="691"/>
      <c r="L362" s="691"/>
      <c r="M362" s="691"/>
      <c r="N362" s="691"/>
      <c r="O362" s="691"/>
      <c r="P362" s="691"/>
      <c r="Q362" s="691"/>
      <c r="R362" s="691"/>
      <c r="S362" s="691"/>
      <c r="T362" s="691"/>
      <c r="U362" s="691"/>
      <c r="V362" s="691"/>
      <c r="W362" s="691"/>
      <c r="X362" s="691"/>
      <c r="Y362" s="691"/>
      <c r="Z362" s="691"/>
      <c r="AA362" s="691"/>
      <c r="AB362" s="691"/>
      <c r="AC362" s="691"/>
      <c r="AD362" s="691"/>
      <c r="AE362" s="691"/>
      <c r="AF362" s="691"/>
      <c r="AG362" s="691"/>
      <c r="AH362" s="691"/>
      <c r="AI362" s="691"/>
      <c r="AJ362" s="691"/>
      <c r="AK362" s="691"/>
      <c r="AL362" s="691"/>
      <c r="AM362" s="691"/>
      <c r="AN362" s="691"/>
      <c r="AO362" s="691"/>
      <c r="AP362" s="691"/>
      <c r="AQ362" s="691"/>
      <c r="AR362" s="691"/>
      <c r="AS362" s="691"/>
      <c r="AT362" s="691"/>
      <c r="AU362" s="691"/>
      <c r="AV362" s="691"/>
      <c r="AW362" s="691"/>
      <c r="AX362" s="691"/>
      <c r="AY362" s="691"/>
      <c r="AZ362" s="691"/>
      <c r="BA362" s="691"/>
      <c r="BB362" s="691"/>
      <c r="BC362" s="691"/>
      <c r="BD362" s="691"/>
      <c r="BE362" s="691"/>
      <c r="BF362" s="691"/>
      <c r="BG362" s="691"/>
      <c r="BH362" s="691"/>
      <c r="BI362" s="691"/>
      <c r="BJ362" s="691"/>
      <c r="BK362" s="691"/>
      <c r="BL362" s="691"/>
      <c r="BM362" s="691"/>
      <c r="BN362" s="691"/>
      <c r="BO362" s="691"/>
      <c r="BP362" s="691"/>
      <c r="BQ362" s="691"/>
      <c r="BR362" s="691"/>
      <c r="BS362" s="691"/>
      <c r="BT362" s="691"/>
      <c r="BU362" s="691"/>
      <c r="BV362" s="691"/>
      <c r="BW362" s="691"/>
      <c r="BX362" s="691"/>
      <c r="BY362" s="691"/>
      <c r="BZ362" s="691"/>
      <c r="CA362" s="691"/>
      <c r="CB362" s="691"/>
      <c r="CC362" s="691"/>
      <c r="CD362" s="691"/>
      <c r="CE362" s="691"/>
      <c r="CF362" s="691"/>
      <c r="CG362" s="691"/>
      <c r="CH362" s="691"/>
      <c r="CI362" s="691"/>
    </row>
    <row r="363" spans="1:87" ht="15.75" customHeight="1">
      <c r="A363" s="691"/>
      <c r="B363" s="697"/>
      <c r="C363" s="697"/>
      <c r="D363" s="691"/>
      <c r="E363" s="691"/>
      <c r="F363" s="691"/>
      <c r="G363" s="691"/>
      <c r="H363" s="691"/>
      <c r="I363" s="691"/>
      <c r="J363" s="691"/>
      <c r="K363" s="691"/>
      <c r="L363" s="691"/>
      <c r="M363" s="691"/>
      <c r="N363" s="691"/>
      <c r="O363" s="691"/>
      <c r="P363" s="691"/>
      <c r="Q363" s="691"/>
      <c r="R363" s="691"/>
      <c r="S363" s="691"/>
      <c r="T363" s="691"/>
      <c r="U363" s="691"/>
      <c r="V363" s="691"/>
      <c r="W363" s="691"/>
      <c r="X363" s="691"/>
      <c r="Y363" s="691"/>
      <c r="Z363" s="691"/>
      <c r="AA363" s="691"/>
      <c r="AB363" s="691"/>
      <c r="AC363" s="691"/>
      <c r="AD363" s="691"/>
      <c r="AE363" s="691"/>
      <c r="AF363" s="691"/>
      <c r="AG363" s="691"/>
      <c r="AH363" s="691"/>
      <c r="AI363" s="691"/>
      <c r="AJ363" s="691"/>
      <c r="AK363" s="691"/>
      <c r="AL363" s="691"/>
      <c r="AM363" s="691"/>
      <c r="AN363" s="691"/>
      <c r="AO363" s="691"/>
      <c r="AP363" s="691"/>
      <c r="AQ363" s="691"/>
      <c r="AR363" s="691"/>
      <c r="AS363" s="691"/>
      <c r="AT363" s="691"/>
      <c r="AU363" s="691"/>
      <c r="AV363" s="691"/>
      <c r="AW363" s="691"/>
      <c r="AX363" s="691"/>
      <c r="AY363" s="691"/>
      <c r="AZ363" s="691"/>
      <c r="BA363" s="691"/>
      <c r="BB363" s="691"/>
      <c r="BC363" s="691"/>
      <c r="BD363" s="691"/>
      <c r="BE363" s="691"/>
      <c r="BF363" s="691"/>
      <c r="BG363" s="691"/>
      <c r="BH363" s="691"/>
      <c r="BI363" s="691"/>
      <c r="BJ363" s="691"/>
      <c r="BK363" s="691"/>
      <c r="BL363" s="691"/>
      <c r="BM363" s="691"/>
      <c r="BN363" s="691"/>
      <c r="BO363" s="691"/>
      <c r="BP363" s="691"/>
      <c r="BQ363" s="691"/>
      <c r="BR363" s="691"/>
      <c r="BS363" s="691"/>
      <c r="BT363" s="691"/>
      <c r="BU363" s="691"/>
      <c r="BV363" s="691"/>
      <c r="BW363" s="691"/>
      <c r="BX363" s="691"/>
      <c r="BY363" s="691"/>
      <c r="BZ363" s="691"/>
      <c r="CA363" s="691"/>
      <c r="CB363" s="691"/>
      <c r="CC363" s="691"/>
      <c r="CD363" s="691"/>
      <c r="CE363" s="691"/>
      <c r="CF363" s="691"/>
      <c r="CG363" s="691"/>
      <c r="CH363" s="691"/>
      <c r="CI363" s="691"/>
    </row>
    <row r="364" spans="1:87" ht="15.75" customHeight="1">
      <c r="A364" s="691"/>
      <c r="B364" s="697"/>
      <c r="C364" s="697"/>
      <c r="D364" s="691"/>
      <c r="E364" s="691"/>
      <c r="F364" s="691"/>
      <c r="G364" s="691"/>
      <c r="H364" s="691"/>
      <c r="I364" s="691"/>
      <c r="J364" s="691"/>
      <c r="K364" s="691"/>
      <c r="L364" s="691"/>
      <c r="M364" s="691"/>
      <c r="N364" s="691"/>
      <c r="O364" s="691"/>
      <c r="P364" s="691"/>
      <c r="Q364" s="691"/>
      <c r="R364" s="691"/>
      <c r="S364" s="691"/>
      <c r="T364" s="691"/>
      <c r="U364" s="691"/>
      <c r="V364" s="691"/>
      <c r="W364" s="691"/>
      <c r="X364" s="691"/>
      <c r="Y364" s="691"/>
      <c r="Z364" s="691"/>
      <c r="AA364" s="691"/>
      <c r="AB364" s="691"/>
      <c r="AC364" s="691"/>
      <c r="AD364" s="691"/>
      <c r="AE364" s="691"/>
      <c r="AF364" s="691"/>
      <c r="AG364" s="691"/>
      <c r="AH364" s="691"/>
      <c r="AI364" s="691"/>
      <c r="AJ364" s="691"/>
      <c r="AK364" s="691"/>
      <c r="AL364" s="691"/>
      <c r="AM364" s="691"/>
      <c r="AN364" s="691"/>
      <c r="AO364" s="691"/>
      <c r="AP364" s="691"/>
      <c r="AQ364" s="691"/>
      <c r="AR364" s="691"/>
      <c r="AS364" s="691"/>
      <c r="AT364" s="691"/>
      <c r="AU364" s="691"/>
      <c r="AV364" s="691"/>
      <c r="AW364" s="691"/>
      <c r="AX364" s="691"/>
      <c r="AY364" s="691"/>
      <c r="AZ364" s="691"/>
      <c r="BA364" s="691"/>
      <c r="BB364" s="691"/>
      <c r="BC364" s="691"/>
      <c r="BD364" s="691"/>
      <c r="BE364" s="691"/>
      <c r="BF364" s="691"/>
      <c r="BG364" s="691"/>
      <c r="BH364" s="691"/>
      <c r="BI364" s="691"/>
      <c r="BJ364" s="691"/>
      <c r="BK364" s="691"/>
      <c r="BL364" s="691"/>
      <c r="BM364" s="691"/>
      <c r="BN364" s="691"/>
      <c r="BO364" s="691"/>
      <c r="BP364" s="691"/>
      <c r="BQ364" s="691"/>
      <c r="BR364" s="691"/>
      <c r="BS364" s="691"/>
      <c r="BT364" s="691"/>
      <c r="BU364" s="691"/>
      <c r="BV364" s="691"/>
      <c r="BW364" s="691"/>
      <c r="BX364" s="691"/>
      <c r="BY364" s="691"/>
      <c r="BZ364" s="691"/>
      <c r="CA364" s="691"/>
      <c r="CB364" s="691"/>
      <c r="CC364" s="691"/>
      <c r="CD364" s="691"/>
      <c r="CE364" s="691"/>
      <c r="CF364" s="691"/>
      <c r="CG364" s="691"/>
      <c r="CH364" s="691"/>
      <c r="CI364" s="691"/>
    </row>
    <row r="365" spans="1:87" ht="15.75" customHeight="1">
      <c r="A365" s="691"/>
      <c r="B365" s="697"/>
      <c r="C365" s="697"/>
      <c r="D365" s="691"/>
      <c r="E365" s="691"/>
      <c r="F365" s="691"/>
      <c r="G365" s="691"/>
      <c r="H365" s="691"/>
      <c r="I365" s="691"/>
      <c r="J365" s="691"/>
      <c r="K365" s="691"/>
      <c r="L365" s="691"/>
      <c r="M365" s="691"/>
      <c r="N365" s="691"/>
      <c r="O365" s="691"/>
      <c r="P365" s="691"/>
      <c r="Q365" s="691"/>
      <c r="R365" s="691"/>
      <c r="S365" s="691"/>
      <c r="T365" s="691"/>
      <c r="U365" s="691"/>
      <c r="V365" s="691"/>
      <c r="W365" s="691"/>
      <c r="X365" s="691"/>
      <c r="Y365" s="691"/>
      <c r="Z365" s="691"/>
      <c r="AA365" s="691"/>
      <c r="AB365" s="691"/>
      <c r="AC365" s="691"/>
      <c r="AD365" s="691"/>
      <c r="AE365" s="691"/>
      <c r="AF365" s="691"/>
      <c r="AG365" s="691"/>
      <c r="AH365" s="691"/>
      <c r="AI365" s="691"/>
      <c r="AJ365" s="691"/>
      <c r="AK365" s="691"/>
      <c r="AL365" s="691"/>
      <c r="AM365" s="691"/>
      <c r="AN365" s="691"/>
      <c r="AO365" s="691"/>
      <c r="AP365" s="691"/>
      <c r="AQ365" s="691"/>
      <c r="AR365" s="691"/>
      <c r="AS365" s="691"/>
      <c r="AT365" s="691"/>
      <c r="AU365" s="691"/>
      <c r="AV365" s="691"/>
      <c r="AW365" s="691"/>
      <c r="AX365" s="691"/>
      <c r="AY365" s="691"/>
      <c r="AZ365" s="691"/>
      <c r="BA365" s="691"/>
      <c r="BB365" s="691"/>
      <c r="BC365" s="691"/>
      <c r="BD365" s="691"/>
      <c r="BE365" s="691"/>
      <c r="BF365" s="691"/>
      <c r="BG365" s="691"/>
      <c r="BH365" s="691"/>
      <c r="BI365" s="691"/>
      <c r="BJ365" s="691"/>
      <c r="BK365" s="691"/>
      <c r="BL365" s="691"/>
      <c r="BM365" s="691"/>
      <c r="BN365" s="691"/>
      <c r="BO365" s="691"/>
      <c r="BP365" s="691"/>
      <c r="BQ365" s="691"/>
      <c r="BR365" s="691"/>
      <c r="BS365" s="691"/>
      <c r="BT365" s="691"/>
      <c r="BU365" s="691"/>
      <c r="BV365" s="691"/>
      <c r="BW365" s="691"/>
      <c r="BX365" s="691"/>
      <c r="BY365" s="691"/>
      <c r="BZ365" s="691"/>
      <c r="CA365" s="691"/>
      <c r="CB365" s="691"/>
      <c r="CC365" s="691"/>
      <c r="CD365" s="691"/>
      <c r="CE365" s="691"/>
      <c r="CF365" s="691"/>
      <c r="CG365" s="691"/>
      <c r="CH365" s="691"/>
      <c r="CI365" s="691"/>
    </row>
    <row r="366" spans="1:87" ht="15.75" customHeight="1">
      <c r="A366" s="691"/>
      <c r="B366" s="697"/>
      <c r="C366" s="697"/>
      <c r="D366" s="691"/>
      <c r="E366" s="691"/>
      <c r="F366" s="691"/>
      <c r="G366" s="691"/>
      <c r="H366" s="691"/>
      <c r="I366" s="691"/>
      <c r="J366" s="691"/>
      <c r="K366" s="691"/>
      <c r="L366" s="691"/>
      <c r="M366" s="691"/>
      <c r="N366" s="691"/>
      <c r="O366" s="691"/>
      <c r="P366" s="691"/>
      <c r="Q366" s="691"/>
      <c r="R366" s="691"/>
      <c r="S366" s="691"/>
      <c r="T366" s="691"/>
      <c r="U366" s="691"/>
      <c r="V366" s="691"/>
      <c r="W366" s="691"/>
      <c r="X366" s="691"/>
      <c r="Y366" s="691"/>
      <c r="Z366" s="691"/>
      <c r="AA366" s="691"/>
      <c r="AB366" s="691"/>
      <c r="AC366" s="691"/>
      <c r="AD366" s="691"/>
      <c r="AE366" s="691"/>
      <c r="AF366" s="691"/>
      <c r="AG366" s="691"/>
      <c r="AH366" s="691"/>
      <c r="AI366" s="691"/>
      <c r="AJ366" s="691"/>
      <c r="AK366" s="691"/>
      <c r="AL366" s="691"/>
      <c r="AM366" s="691"/>
      <c r="AN366" s="691"/>
      <c r="AO366" s="691"/>
      <c r="AP366" s="691"/>
      <c r="AQ366" s="691"/>
      <c r="AR366" s="691"/>
      <c r="AS366" s="691"/>
      <c r="AT366" s="691"/>
      <c r="AU366" s="691"/>
      <c r="AV366" s="691"/>
      <c r="AW366" s="691"/>
      <c r="AX366" s="691"/>
      <c r="AY366" s="691"/>
      <c r="AZ366" s="691"/>
      <c r="BA366" s="691"/>
      <c r="BB366" s="691"/>
      <c r="BC366" s="691"/>
      <c r="BD366" s="691"/>
      <c r="BE366" s="691"/>
      <c r="BF366" s="691"/>
      <c r="BG366" s="691"/>
      <c r="BH366" s="691"/>
      <c r="BI366" s="691"/>
      <c r="BJ366" s="691"/>
      <c r="BK366" s="691"/>
      <c r="BL366" s="691"/>
      <c r="BM366" s="691"/>
      <c r="BN366" s="691"/>
      <c r="BO366" s="691"/>
      <c r="BP366" s="691"/>
      <c r="BQ366" s="691"/>
      <c r="BR366" s="691"/>
      <c r="BS366" s="691"/>
      <c r="BT366" s="691"/>
      <c r="BU366" s="691"/>
      <c r="BV366" s="691"/>
      <c r="BW366" s="691"/>
      <c r="BX366" s="691"/>
      <c r="BY366" s="691"/>
      <c r="BZ366" s="691"/>
      <c r="CA366" s="691"/>
      <c r="CB366" s="691"/>
      <c r="CC366" s="691"/>
      <c r="CD366" s="691"/>
      <c r="CE366" s="691"/>
      <c r="CF366" s="691"/>
      <c r="CG366" s="691"/>
      <c r="CH366" s="691"/>
      <c r="CI366" s="691"/>
    </row>
    <row r="367" spans="1:87" ht="15.75" customHeight="1">
      <c r="A367" s="691"/>
      <c r="B367" s="697"/>
      <c r="C367" s="697"/>
      <c r="D367" s="691"/>
      <c r="E367" s="691"/>
      <c r="F367" s="691"/>
      <c r="G367" s="691"/>
      <c r="H367" s="691"/>
      <c r="I367" s="691"/>
      <c r="J367" s="691"/>
      <c r="K367" s="691"/>
      <c r="L367" s="691"/>
      <c r="M367" s="691"/>
      <c r="N367" s="691"/>
      <c r="O367" s="691"/>
      <c r="P367" s="691"/>
      <c r="Q367" s="691"/>
      <c r="R367" s="691"/>
      <c r="S367" s="691"/>
      <c r="T367" s="691"/>
      <c r="U367" s="691"/>
      <c r="V367" s="691"/>
      <c r="W367" s="691"/>
      <c r="X367" s="691"/>
      <c r="Y367" s="691"/>
      <c r="Z367" s="691"/>
      <c r="AA367" s="691"/>
      <c r="AB367" s="691"/>
      <c r="AC367" s="691"/>
      <c r="AD367" s="691"/>
      <c r="AE367" s="691"/>
      <c r="AF367" s="691"/>
      <c r="AG367" s="691"/>
      <c r="AH367" s="691"/>
      <c r="AI367" s="691"/>
      <c r="AJ367" s="691"/>
      <c r="AK367" s="691"/>
      <c r="AL367" s="691"/>
      <c r="AM367" s="691"/>
      <c r="AN367" s="691"/>
      <c r="AO367" s="691"/>
      <c r="AP367" s="691"/>
      <c r="AQ367" s="691"/>
      <c r="AR367" s="691"/>
      <c r="AS367" s="691"/>
      <c r="AT367" s="691"/>
      <c r="AU367" s="691"/>
      <c r="AV367" s="691"/>
      <c r="AW367" s="691"/>
      <c r="AX367" s="691"/>
      <c r="AY367" s="691"/>
      <c r="AZ367" s="691"/>
      <c r="BA367" s="691"/>
      <c r="BB367" s="691"/>
      <c r="BC367" s="691"/>
      <c r="BD367" s="691"/>
      <c r="BE367" s="691"/>
      <c r="BF367" s="691"/>
      <c r="BG367" s="691"/>
      <c r="BH367" s="691"/>
      <c r="BI367" s="691"/>
      <c r="BJ367" s="691"/>
      <c r="BK367" s="691"/>
      <c r="BL367" s="691"/>
      <c r="BM367" s="691"/>
      <c r="BN367" s="691"/>
      <c r="BO367" s="691"/>
      <c r="BP367" s="691"/>
      <c r="BQ367" s="691"/>
      <c r="BR367" s="691"/>
      <c r="BS367" s="691"/>
      <c r="BT367" s="691"/>
      <c r="BU367" s="691"/>
      <c r="BV367" s="691"/>
      <c r="BW367" s="691"/>
      <c r="BX367" s="691"/>
      <c r="BY367" s="691"/>
      <c r="BZ367" s="691"/>
      <c r="CA367" s="691"/>
      <c r="CB367" s="691"/>
      <c r="CC367" s="691"/>
      <c r="CD367" s="691"/>
      <c r="CE367" s="691"/>
      <c r="CF367" s="691"/>
      <c r="CG367" s="691"/>
      <c r="CH367" s="691"/>
      <c r="CI367" s="691"/>
    </row>
    <row r="368" spans="1:87" ht="15.75" customHeight="1">
      <c r="A368" s="691"/>
      <c r="B368" s="697"/>
      <c r="C368" s="697"/>
      <c r="D368" s="691"/>
      <c r="E368" s="691"/>
      <c r="F368" s="691"/>
      <c r="G368" s="691"/>
      <c r="H368" s="691"/>
      <c r="I368" s="691"/>
      <c r="J368" s="691"/>
      <c r="K368" s="691"/>
      <c r="L368" s="691"/>
      <c r="M368" s="691"/>
      <c r="N368" s="691"/>
      <c r="O368" s="691"/>
      <c r="P368" s="691"/>
      <c r="Q368" s="691"/>
      <c r="R368" s="691"/>
      <c r="S368" s="691"/>
      <c r="T368" s="691"/>
      <c r="U368" s="691"/>
      <c r="V368" s="691"/>
      <c r="W368" s="691"/>
      <c r="X368" s="691"/>
      <c r="Y368" s="691"/>
      <c r="Z368" s="691"/>
      <c r="AA368" s="691"/>
      <c r="AB368" s="691"/>
      <c r="AC368" s="691"/>
      <c r="AD368" s="691"/>
      <c r="AE368" s="691"/>
      <c r="AF368" s="691"/>
      <c r="AG368" s="691"/>
      <c r="AH368" s="691"/>
      <c r="AI368" s="691"/>
      <c r="AJ368" s="691"/>
      <c r="AK368" s="691"/>
      <c r="AL368" s="691"/>
      <c r="AM368" s="691"/>
      <c r="AN368" s="691"/>
      <c r="AO368" s="691"/>
      <c r="AP368" s="691"/>
      <c r="AQ368" s="691"/>
      <c r="AR368" s="691"/>
      <c r="AS368" s="691"/>
      <c r="AT368" s="691"/>
      <c r="AU368" s="691"/>
      <c r="AV368" s="691"/>
      <c r="AW368" s="691"/>
      <c r="AX368" s="691"/>
      <c r="AY368" s="691"/>
      <c r="AZ368" s="691"/>
      <c r="BA368" s="691"/>
      <c r="BB368" s="691"/>
      <c r="BC368" s="691"/>
      <c r="BD368" s="691"/>
      <c r="BE368" s="691"/>
      <c r="BF368" s="691"/>
      <c r="BG368" s="691"/>
      <c r="BH368" s="691"/>
      <c r="BI368" s="691"/>
      <c r="BJ368" s="691"/>
      <c r="BK368" s="691"/>
      <c r="BL368" s="691"/>
      <c r="BM368" s="691"/>
      <c r="BN368" s="691"/>
      <c r="BO368" s="691"/>
      <c r="BP368" s="691"/>
      <c r="BQ368" s="691"/>
      <c r="BR368" s="691"/>
      <c r="BS368" s="691"/>
      <c r="BT368" s="691"/>
      <c r="BU368" s="691"/>
      <c r="BV368" s="691"/>
      <c r="BW368" s="691"/>
      <c r="BX368" s="691"/>
      <c r="BY368" s="691"/>
      <c r="BZ368" s="691"/>
      <c r="CA368" s="691"/>
      <c r="CB368" s="691"/>
      <c r="CC368" s="691"/>
      <c r="CD368" s="691"/>
      <c r="CE368" s="691"/>
      <c r="CF368" s="691"/>
      <c r="CG368" s="691"/>
      <c r="CH368" s="691"/>
      <c r="CI368" s="691"/>
    </row>
    <row r="369" spans="1:87" ht="15.75" customHeight="1">
      <c r="A369" s="691"/>
      <c r="B369" s="697"/>
      <c r="C369" s="697"/>
      <c r="D369" s="691"/>
      <c r="E369" s="691"/>
      <c r="F369" s="691"/>
      <c r="G369" s="691"/>
      <c r="H369" s="691"/>
      <c r="I369" s="691"/>
      <c r="J369" s="691"/>
      <c r="K369" s="691"/>
      <c r="L369" s="691"/>
      <c r="M369" s="691"/>
      <c r="N369" s="691"/>
      <c r="O369" s="691"/>
      <c r="P369" s="691"/>
      <c r="Q369" s="691"/>
      <c r="R369" s="691"/>
      <c r="S369" s="691"/>
      <c r="T369" s="691"/>
      <c r="U369" s="691"/>
      <c r="V369" s="691"/>
      <c r="W369" s="691"/>
      <c r="X369" s="691"/>
      <c r="Y369" s="691"/>
      <c r="Z369" s="691"/>
      <c r="AA369" s="691"/>
      <c r="AB369" s="691"/>
      <c r="AC369" s="691"/>
      <c r="AD369" s="691"/>
      <c r="AE369" s="691"/>
      <c r="AF369" s="691"/>
      <c r="AG369" s="691"/>
      <c r="AH369" s="691"/>
      <c r="AI369" s="691"/>
      <c r="AJ369" s="691"/>
      <c r="AK369" s="691"/>
      <c r="AL369" s="691"/>
      <c r="AM369" s="691"/>
      <c r="AN369" s="691"/>
      <c r="AO369" s="691"/>
      <c r="AP369" s="691"/>
      <c r="AQ369" s="691"/>
      <c r="AR369" s="691"/>
      <c r="AS369" s="691"/>
      <c r="AT369" s="691"/>
      <c r="AU369" s="691"/>
      <c r="AV369" s="691"/>
      <c r="AW369" s="691"/>
      <c r="AX369" s="691"/>
      <c r="AY369" s="691"/>
      <c r="AZ369" s="691"/>
      <c r="BA369" s="691"/>
      <c r="BB369" s="691"/>
      <c r="BC369" s="691"/>
      <c r="BD369" s="691"/>
      <c r="BE369" s="691"/>
      <c r="BF369" s="691"/>
      <c r="BG369" s="691"/>
      <c r="BH369" s="691"/>
      <c r="BI369" s="691"/>
      <c r="BJ369" s="691"/>
      <c r="BK369" s="691"/>
      <c r="BL369" s="691"/>
      <c r="BM369" s="691"/>
      <c r="BN369" s="691"/>
      <c r="BO369" s="691"/>
      <c r="BP369" s="691"/>
      <c r="BQ369" s="691"/>
      <c r="BR369" s="691"/>
      <c r="BS369" s="691"/>
      <c r="BT369" s="691"/>
      <c r="BU369" s="691"/>
      <c r="BV369" s="691"/>
      <c r="BW369" s="691"/>
      <c r="BX369" s="691"/>
      <c r="BY369" s="691"/>
      <c r="BZ369" s="691"/>
      <c r="CA369" s="691"/>
      <c r="CB369" s="691"/>
      <c r="CC369" s="691"/>
      <c r="CD369" s="691"/>
      <c r="CE369" s="691"/>
      <c r="CF369" s="691"/>
      <c r="CG369" s="691"/>
      <c r="CH369" s="691"/>
      <c r="CI369" s="691"/>
    </row>
    <row r="370" spans="1:87" ht="15.75" customHeight="1">
      <c r="A370" s="691"/>
      <c r="B370" s="697"/>
      <c r="C370" s="697"/>
      <c r="D370" s="691"/>
      <c r="E370" s="691"/>
      <c r="F370" s="691"/>
      <c r="G370" s="691"/>
      <c r="H370" s="691"/>
      <c r="I370" s="691"/>
      <c r="J370" s="691"/>
      <c r="K370" s="691"/>
      <c r="L370" s="691"/>
      <c r="M370" s="691"/>
      <c r="N370" s="691"/>
      <c r="O370" s="691"/>
      <c r="P370" s="691"/>
      <c r="Q370" s="691"/>
      <c r="R370" s="691"/>
      <c r="S370" s="691"/>
      <c r="T370" s="691"/>
      <c r="U370" s="691"/>
      <c r="V370" s="691"/>
      <c r="W370" s="691"/>
      <c r="X370" s="691"/>
      <c r="Y370" s="691"/>
      <c r="Z370" s="691"/>
      <c r="AA370" s="691"/>
      <c r="AB370" s="691"/>
      <c r="AC370" s="691"/>
      <c r="AD370" s="691"/>
      <c r="AE370" s="691"/>
      <c r="AF370" s="691"/>
      <c r="AG370" s="691"/>
      <c r="AH370" s="691"/>
      <c r="AI370" s="691"/>
      <c r="AJ370" s="691"/>
      <c r="AK370" s="691"/>
      <c r="AL370" s="691"/>
      <c r="AM370" s="691"/>
      <c r="AN370" s="691"/>
      <c r="AO370" s="691"/>
      <c r="AP370" s="691"/>
      <c r="AQ370" s="691"/>
      <c r="AR370" s="691"/>
      <c r="AS370" s="691"/>
      <c r="AT370" s="691"/>
      <c r="AU370" s="691"/>
      <c r="AV370" s="691"/>
      <c r="AW370" s="691"/>
      <c r="AX370" s="691"/>
      <c r="AY370" s="691"/>
      <c r="AZ370" s="691"/>
      <c r="BA370" s="691"/>
      <c r="BB370" s="691"/>
      <c r="BC370" s="691"/>
      <c r="BD370" s="691"/>
      <c r="BE370" s="691"/>
      <c r="BF370" s="691"/>
      <c r="BG370" s="691"/>
      <c r="BH370" s="691"/>
      <c r="BI370" s="691"/>
      <c r="BJ370" s="691"/>
      <c r="BK370" s="691"/>
      <c r="BL370" s="691"/>
      <c r="BM370" s="691"/>
      <c r="BN370" s="691"/>
      <c r="BO370" s="691"/>
      <c r="BP370" s="691"/>
      <c r="BQ370" s="691"/>
      <c r="BR370" s="691"/>
      <c r="BS370" s="691"/>
      <c r="BT370" s="691"/>
      <c r="BU370" s="691"/>
      <c r="BV370" s="691"/>
      <c r="BW370" s="691"/>
      <c r="BX370" s="691"/>
      <c r="BY370" s="691"/>
      <c r="BZ370" s="691"/>
      <c r="CA370" s="691"/>
      <c r="CB370" s="691"/>
      <c r="CC370" s="691"/>
      <c r="CD370" s="691"/>
      <c r="CE370" s="691"/>
      <c r="CF370" s="691"/>
      <c r="CG370" s="691"/>
      <c r="CH370" s="691"/>
      <c r="CI370" s="691"/>
    </row>
    <row r="371" spans="1:87" ht="15.75" customHeight="1">
      <c r="A371" s="691"/>
      <c r="B371" s="697"/>
      <c r="C371" s="697"/>
      <c r="D371" s="691"/>
      <c r="E371" s="691"/>
      <c r="F371" s="691"/>
      <c r="G371" s="691"/>
      <c r="H371" s="691"/>
      <c r="I371" s="691"/>
      <c r="J371" s="691"/>
      <c r="K371" s="691"/>
      <c r="L371" s="691"/>
      <c r="M371" s="691"/>
      <c r="N371" s="691"/>
      <c r="O371" s="691"/>
      <c r="P371" s="691"/>
      <c r="Q371" s="691"/>
      <c r="R371" s="691"/>
      <c r="S371" s="691"/>
      <c r="T371" s="691"/>
      <c r="U371" s="691"/>
      <c r="V371" s="691"/>
      <c r="W371" s="691"/>
      <c r="X371" s="691"/>
      <c r="Y371" s="691"/>
      <c r="Z371" s="691"/>
      <c r="AA371" s="691"/>
      <c r="AB371" s="691"/>
      <c r="AC371" s="691"/>
      <c r="AD371" s="691"/>
      <c r="AE371" s="691"/>
      <c r="AF371" s="691"/>
      <c r="AG371" s="691"/>
      <c r="AH371" s="691"/>
      <c r="AI371" s="691"/>
      <c r="AJ371" s="691"/>
      <c r="AK371" s="691"/>
      <c r="AL371" s="691"/>
      <c r="AM371" s="691"/>
      <c r="AN371" s="691"/>
      <c r="AO371" s="691"/>
      <c r="AP371" s="691"/>
      <c r="AQ371" s="691"/>
      <c r="AR371" s="691"/>
      <c r="AS371" s="691"/>
      <c r="AT371" s="691"/>
      <c r="AU371" s="691"/>
      <c r="AV371" s="691"/>
      <c r="AW371" s="691"/>
      <c r="AX371" s="691"/>
      <c r="AY371" s="691"/>
      <c r="AZ371" s="691"/>
      <c r="BA371" s="691"/>
      <c r="BB371" s="691"/>
      <c r="BC371" s="691"/>
      <c r="BD371" s="691"/>
      <c r="BE371" s="691"/>
      <c r="BF371" s="691"/>
      <c r="BG371" s="691"/>
      <c r="BH371" s="691"/>
      <c r="BI371" s="691"/>
      <c r="BJ371" s="691"/>
      <c r="BK371" s="691"/>
      <c r="BL371" s="691"/>
      <c r="BM371" s="691"/>
      <c r="BN371" s="691"/>
      <c r="BO371" s="691"/>
      <c r="BP371" s="691"/>
      <c r="BQ371" s="691"/>
      <c r="BR371" s="691"/>
      <c r="BS371" s="691"/>
      <c r="BT371" s="691"/>
      <c r="BU371" s="691"/>
      <c r="BV371" s="691"/>
      <c r="BW371" s="691"/>
      <c r="BX371" s="691"/>
      <c r="BY371" s="691"/>
      <c r="BZ371" s="691"/>
      <c r="CA371" s="691"/>
      <c r="CB371" s="691"/>
      <c r="CC371" s="691"/>
      <c r="CD371" s="691"/>
      <c r="CE371" s="691"/>
      <c r="CF371" s="691"/>
      <c r="CG371" s="691"/>
      <c r="CH371" s="691"/>
      <c r="CI371" s="691"/>
    </row>
    <row r="372" spans="1:87" ht="15.75" customHeight="1">
      <c r="A372" s="691"/>
      <c r="B372" s="697"/>
      <c r="C372" s="697"/>
      <c r="D372" s="691"/>
      <c r="E372" s="691"/>
      <c r="F372" s="691"/>
      <c r="G372" s="691"/>
      <c r="H372" s="691"/>
      <c r="I372" s="691"/>
      <c r="J372" s="691"/>
      <c r="K372" s="691"/>
      <c r="L372" s="691"/>
      <c r="M372" s="691"/>
      <c r="N372" s="691"/>
      <c r="O372" s="691"/>
      <c r="P372" s="691"/>
      <c r="Q372" s="691"/>
      <c r="R372" s="691"/>
      <c r="S372" s="691"/>
      <c r="T372" s="691"/>
      <c r="U372" s="691"/>
      <c r="V372" s="691"/>
      <c r="W372" s="691"/>
      <c r="X372" s="691"/>
      <c r="Y372" s="691"/>
      <c r="Z372" s="691"/>
      <c r="AA372" s="691"/>
      <c r="AB372" s="691"/>
      <c r="AC372" s="691"/>
      <c r="AD372" s="691"/>
      <c r="AE372" s="691"/>
      <c r="AF372" s="691"/>
      <c r="AG372" s="691"/>
      <c r="AH372" s="691"/>
      <c r="AI372" s="691"/>
      <c r="AJ372" s="691"/>
      <c r="AK372" s="691"/>
      <c r="AL372" s="691"/>
      <c r="AM372" s="691"/>
      <c r="AN372" s="691"/>
      <c r="AO372" s="691"/>
      <c r="AP372" s="691"/>
      <c r="AQ372" s="691"/>
      <c r="AR372" s="691"/>
      <c r="AS372" s="691"/>
      <c r="AT372" s="691"/>
      <c r="AU372" s="691"/>
      <c r="AV372" s="691"/>
      <c r="AW372" s="691"/>
      <c r="AX372" s="691"/>
      <c r="AY372" s="691"/>
      <c r="AZ372" s="691"/>
      <c r="BA372" s="691"/>
      <c r="BB372" s="691"/>
      <c r="BC372" s="691"/>
      <c r="BD372" s="691"/>
      <c r="BE372" s="691"/>
      <c r="BF372" s="691"/>
      <c r="BG372" s="691"/>
      <c r="BH372" s="691"/>
      <c r="BI372" s="691"/>
      <c r="BJ372" s="691"/>
      <c r="BK372" s="691"/>
      <c r="BL372" s="691"/>
      <c r="BM372" s="691"/>
      <c r="BN372" s="691"/>
      <c r="BO372" s="691"/>
      <c r="BP372" s="691"/>
      <c r="BQ372" s="691"/>
      <c r="BR372" s="691"/>
      <c r="BS372" s="691"/>
      <c r="BT372" s="691"/>
      <c r="BU372" s="691"/>
      <c r="BV372" s="691"/>
      <c r="BW372" s="691"/>
      <c r="BX372" s="691"/>
      <c r="BY372" s="691"/>
      <c r="BZ372" s="691"/>
      <c r="CA372" s="691"/>
      <c r="CB372" s="691"/>
      <c r="CC372" s="691"/>
      <c r="CD372" s="691"/>
      <c r="CE372" s="691"/>
      <c r="CF372" s="691"/>
      <c r="CG372" s="691"/>
      <c r="CH372" s="691"/>
      <c r="CI372" s="691"/>
    </row>
    <row r="373" spans="1:87" ht="15.75" customHeight="1">
      <c r="A373" s="691"/>
      <c r="B373" s="697"/>
      <c r="C373" s="697"/>
      <c r="D373" s="691"/>
      <c r="E373" s="691"/>
      <c r="F373" s="691"/>
      <c r="G373" s="691"/>
      <c r="H373" s="691"/>
      <c r="I373" s="691"/>
      <c r="J373" s="691"/>
      <c r="K373" s="691"/>
      <c r="L373" s="691"/>
      <c r="M373" s="691"/>
      <c r="N373" s="691"/>
      <c r="O373" s="691"/>
      <c r="P373" s="691"/>
      <c r="Q373" s="691"/>
      <c r="R373" s="691"/>
      <c r="S373" s="691"/>
      <c r="T373" s="691"/>
      <c r="U373" s="691"/>
      <c r="V373" s="691"/>
      <c r="W373" s="691"/>
      <c r="X373" s="691"/>
      <c r="Y373" s="691"/>
      <c r="Z373" s="691"/>
      <c r="AA373" s="691"/>
      <c r="AB373" s="691"/>
      <c r="AC373" s="691"/>
      <c r="AD373" s="691"/>
      <c r="AE373" s="691"/>
      <c r="AF373" s="691"/>
      <c r="AG373" s="691"/>
      <c r="AH373" s="691"/>
      <c r="AI373" s="691"/>
      <c r="AJ373" s="691"/>
      <c r="AK373" s="691"/>
      <c r="AL373" s="691"/>
      <c r="AM373" s="691"/>
      <c r="AN373" s="691"/>
      <c r="AO373" s="691"/>
      <c r="AP373" s="691"/>
      <c r="AQ373" s="691"/>
      <c r="AR373" s="691"/>
      <c r="AS373" s="691"/>
      <c r="AT373" s="691"/>
      <c r="AU373" s="691"/>
      <c r="AV373" s="691"/>
      <c r="AW373" s="691"/>
      <c r="AX373" s="691"/>
      <c r="AY373" s="691"/>
      <c r="AZ373" s="691"/>
      <c r="BA373" s="691"/>
      <c r="BB373" s="691"/>
      <c r="BC373" s="691"/>
      <c r="BD373" s="691"/>
      <c r="BE373" s="691"/>
      <c r="BF373" s="691"/>
      <c r="BG373" s="691"/>
      <c r="BH373" s="691"/>
      <c r="BI373" s="691"/>
      <c r="BJ373" s="691"/>
      <c r="BK373" s="691"/>
      <c r="BL373" s="691"/>
      <c r="BM373" s="691"/>
      <c r="BN373" s="691"/>
      <c r="BO373" s="691"/>
      <c r="BP373" s="691"/>
      <c r="BQ373" s="691"/>
      <c r="BR373" s="691"/>
      <c r="BS373" s="691"/>
      <c r="BT373" s="691"/>
      <c r="BU373" s="691"/>
      <c r="BV373" s="691"/>
      <c r="BW373" s="691"/>
      <c r="BX373" s="691"/>
      <c r="BY373" s="691"/>
      <c r="BZ373" s="691"/>
      <c r="CA373" s="691"/>
      <c r="CB373" s="691"/>
      <c r="CC373" s="691"/>
      <c r="CD373" s="691"/>
      <c r="CE373" s="691"/>
      <c r="CF373" s="691"/>
      <c r="CG373" s="691"/>
      <c r="CH373" s="691"/>
      <c r="CI373" s="691"/>
    </row>
    <row r="374" spans="1:87" ht="15.75" customHeight="1">
      <c r="A374" s="691"/>
      <c r="B374" s="697"/>
      <c r="C374" s="697"/>
      <c r="D374" s="691"/>
      <c r="E374" s="691"/>
      <c r="F374" s="691"/>
      <c r="G374" s="691"/>
      <c r="H374" s="691"/>
      <c r="I374" s="691"/>
      <c r="J374" s="691"/>
      <c r="K374" s="691"/>
      <c r="L374" s="691"/>
      <c r="M374" s="691"/>
      <c r="N374" s="691"/>
      <c r="O374" s="691"/>
      <c r="P374" s="691"/>
      <c r="Q374" s="691"/>
      <c r="R374" s="691"/>
      <c r="S374" s="691"/>
      <c r="T374" s="691"/>
      <c r="U374" s="691"/>
      <c r="V374" s="691"/>
      <c r="W374" s="691"/>
      <c r="X374" s="691"/>
      <c r="Y374" s="691"/>
      <c r="Z374" s="691"/>
      <c r="AA374" s="691"/>
      <c r="AB374" s="691"/>
      <c r="AC374" s="691"/>
      <c r="AD374" s="691"/>
      <c r="AE374" s="691"/>
      <c r="AF374" s="691"/>
      <c r="AG374" s="691"/>
      <c r="AH374" s="691"/>
      <c r="AI374" s="691"/>
      <c r="AJ374" s="691"/>
      <c r="AK374" s="691"/>
      <c r="AL374" s="691"/>
      <c r="AM374" s="691"/>
      <c r="AN374" s="691"/>
      <c r="AO374" s="691"/>
      <c r="AP374" s="691"/>
      <c r="AQ374" s="691"/>
      <c r="AR374" s="691"/>
      <c r="AS374" s="691"/>
      <c r="AT374" s="691"/>
      <c r="AU374" s="691"/>
      <c r="AV374" s="691"/>
      <c r="AW374" s="691"/>
      <c r="AX374" s="691"/>
      <c r="AY374" s="691"/>
      <c r="AZ374" s="691"/>
      <c r="BA374" s="691"/>
      <c r="BB374" s="691"/>
      <c r="BC374" s="691"/>
      <c r="BD374" s="691"/>
      <c r="BE374" s="691"/>
      <c r="BF374" s="691"/>
      <c r="BG374" s="691"/>
      <c r="BH374" s="691"/>
      <c r="BI374" s="691"/>
      <c r="BJ374" s="691"/>
      <c r="BK374" s="691"/>
      <c r="BL374" s="691"/>
      <c r="BM374" s="691"/>
      <c r="BN374" s="691"/>
      <c r="BO374" s="691"/>
      <c r="BP374" s="691"/>
      <c r="BQ374" s="691"/>
      <c r="BR374" s="691"/>
      <c r="BS374" s="691"/>
      <c r="BT374" s="691"/>
      <c r="BU374" s="691"/>
      <c r="BV374" s="691"/>
      <c r="BW374" s="691"/>
      <c r="BX374" s="691"/>
      <c r="BY374" s="691"/>
      <c r="BZ374" s="691"/>
      <c r="CA374" s="691"/>
      <c r="CB374" s="691"/>
      <c r="CC374" s="691"/>
      <c r="CD374" s="691"/>
      <c r="CE374" s="691"/>
      <c r="CF374" s="691"/>
      <c r="CG374" s="691"/>
      <c r="CH374" s="691"/>
      <c r="CI374" s="691"/>
    </row>
    <row r="375" spans="1:87" ht="15.75" customHeight="1">
      <c r="A375" s="691"/>
      <c r="B375" s="697"/>
      <c r="C375" s="697"/>
      <c r="D375" s="691"/>
      <c r="E375" s="691"/>
      <c r="F375" s="691"/>
      <c r="G375" s="691"/>
      <c r="H375" s="691"/>
      <c r="I375" s="691"/>
      <c r="J375" s="691"/>
      <c r="K375" s="691"/>
      <c r="L375" s="691"/>
      <c r="M375" s="691"/>
      <c r="N375" s="691"/>
      <c r="O375" s="691"/>
      <c r="P375" s="691"/>
      <c r="Q375" s="691"/>
      <c r="R375" s="691"/>
      <c r="S375" s="691"/>
      <c r="T375" s="691"/>
      <c r="U375" s="691"/>
      <c r="V375" s="691"/>
      <c r="W375" s="691"/>
      <c r="X375" s="691"/>
      <c r="Y375" s="691"/>
      <c r="Z375" s="691"/>
      <c r="AA375" s="691"/>
      <c r="AB375" s="691"/>
      <c r="AC375" s="691"/>
      <c r="AD375" s="691"/>
      <c r="AE375" s="691"/>
      <c r="AF375" s="691"/>
      <c r="AG375" s="691"/>
      <c r="AH375" s="691"/>
      <c r="AI375" s="691"/>
      <c r="AJ375" s="691"/>
      <c r="AK375" s="691"/>
      <c r="AL375" s="691"/>
      <c r="AM375" s="691"/>
      <c r="AN375" s="691"/>
      <c r="AO375" s="691"/>
      <c r="AP375" s="691"/>
      <c r="AQ375" s="691"/>
      <c r="AR375" s="691"/>
      <c r="AS375" s="691"/>
      <c r="AT375" s="691"/>
      <c r="AU375" s="691"/>
      <c r="AV375" s="691"/>
      <c r="AW375" s="691"/>
      <c r="AX375" s="691"/>
      <c r="AY375" s="691"/>
      <c r="AZ375" s="691"/>
      <c r="BA375" s="691"/>
      <c r="BB375" s="691"/>
      <c r="BC375" s="691"/>
      <c r="BD375" s="691"/>
      <c r="BE375" s="691"/>
      <c r="BF375" s="691"/>
      <c r="BG375" s="691"/>
      <c r="BH375" s="691"/>
      <c r="BI375" s="691"/>
      <c r="BJ375" s="691"/>
      <c r="BK375" s="691"/>
      <c r="BL375" s="691"/>
      <c r="BM375" s="691"/>
      <c r="BN375" s="691"/>
      <c r="BO375" s="691"/>
      <c r="BP375" s="691"/>
      <c r="BQ375" s="691"/>
      <c r="BR375" s="691"/>
      <c r="BS375" s="691"/>
      <c r="BT375" s="691"/>
      <c r="BU375" s="691"/>
      <c r="BV375" s="691"/>
      <c r="BW375" s="691"/>
      <c r="BX375" s="691"/>
      <c r="BY375" s="691"/>
      <c r="BZ375" s="691"/>
      <c r="CA375" s="691"/>
      <c r="CB375" s="691"/>
      <c r="CC375" s="691"/>
      <c r="CD375" s="691"/>
      <c r="CE375" s="691"/>
      <c r="CF375" s="691"/>
      <c r="CG375" s="691"/>
      <c r="CH375" s="691"/>
      <c r="CI375" s="691"/>
    </row>
    <row r="376" spans="1:87" ht="15.75" customHeight="1">
      <c r="A376" s="691"/>
      <c r="B376" s="697"/>
      <c r="C376" s="697"/>
      <c r="D376" s="691"/>
      <c r="E376" s="691"/>
      <c r="F376" s="691"/>
      <c r="G376" s="691"/>
      <c r="H376" s="691"/>
      <c r="I376" s="691"/>
      <c r="J376" s="691"/>
      <c r="K376" s="691"/>
      <c r="L376" s="691"/>
      <c r="M376" s="691"/>
      <c r="N376" s="691"/>
      <c r="O376" s="691"/>
      <c r="P376" s="691"/>
      <c r="Q376" s="691"/>
      <c r="R376" s="691"/>
      <c r="S376" s="691"/>
      <c r="T376" s="691"/>
      <c r="U376" s="691"/>
      <c r="V376" s="691"/>
      <c r="W376" s="691"/>
      <c r="X376" s="691"/>
      <c r="Y376" s="691"/>
      <c r="Z376" s="691"/>
      <c r="AA376" s="691"/>
      <c r="AB376" s="691"/>
      <c r="AC376" s="691"/>
      <c r="AD376" s="691"/>
      <c r="AE376" s="691"/>
      <c r="AF376" s="691"/>
      <c r="AG376" s="691"/>
      <c r="AH376" s="691"/>
      <c r="AI376" s="691"/>
      <c r="AJ376" s="691"/>
      <c r="AK376" s="691"/>
      <c r="AL376" s="691"/>
      <c r="AM376" s="691"/>
      <c r="AN376" s="691"/>
      <c r="AO376" s="691"/>
      <c r="AP376" s="691"/>
      <c r="AQ376" s="691"/>
      <c r="AR376" s="691"/>
      <c r="AS376" s="691"/>
      <c r="AT376" s="691"/>
      <c r="AU376" s="691"/>
      <c r="AV376" s="691"/>
      <c r="AW376" s="691"/>
      <c r="AX376" s="691"/>
      <c r="AY376" s="691"/>
      <c r="AZ376" s="691"/>
      <c r="BA376" s="691"/>
      <c r="BB376" s="691"/>
      <c r="BC376" s="691"/>
      <c r="BD376" s="691"/>
      <c r="BE376" s="691"/>
      <c r="BF376" s="691"/>
      <c r="BG376" s="691"/>
      <c r="BH376" s="691"/>
      <c r="BI376" s="691"/>
      <c r="BJ376" s="691"/>
      <c r="BK376" s="691"/>
      <c r="BL376" s="691"/>
      <c r="BM376" s="691"/>
      <c r="BN376" s="691"/>
      <c r="BO376" s="691"/>
      <c r="BP376" s="691"/>
      <c r="BQ376" s="691"/>
      <c r="BR376" s="691"/>
      <c r="BS376" s="691"/>
      <c r="BT376" s="691"/>
      <c r="BU376" s="691"/>
      <c r="BV376" s="691"/>
      <c r="BW376" s="691"/>
      <c r="BX376" s="691"/>
      <c r="BY376" s="691"/>
      <c r="BZ376" s="691"/>
      <c r="CA376" s="691"/>
      <c r="CB376" s="691"/>
      <c r="CC376" s="691"/>
      <c r="CD376" s="691"/>
      <c r="CE376" s="691"/>
      <c r="CF376" s="691"/>
      <c r="CG376" s="691"/>
      <c r="CH376" s="691"/>
      <c r="CI376" s="691"/>
    </row>
    <row r="377" spans="1:87" ht="15.75" customHeight="1">
      <c r="A377" s="691"/>
      <c r="B377" s="697"/>
      <c r="C377" s="697"/>
      <c r="D377" s="691"/>
      <c r="E377" s="691"/>
      <c r="F377" s="691"/>
      <c r="G377" s="691"/>
      <c r="H377" s="691"/>
      <c r="I377" s="691"/>
      <c r="J377" s="691"/>
      <c r="K377" s="691"/>
      <c r="L377" s="691"/>
      <c r="M377" s="691"/>
      <c r="N377" s="691"/>
      <c r="O377" s="691"/>
      <c r="P377" s="691"/>
      <c r="Q377" s="691"/>
      <c r="R377" s="691"/>
      <c r="S377" s="691"/>
      <c r="T377" s="691"/>
      <c r="U377" s="691"/>
      <c r="V377" s="691"/>
      <c r="W377" s="691"/>
      <c r="X377" s="691"/>
      <c r="Y377" s="691"/>
      <c r="Z377" s="691"/>
      <c r="AA377" s="691"/>
      <c r="AB377" s="691"/>
      <c r="AC377" s="691"/>
      <c r="AD377" s="691"/>
      <c r="AE377" s="691"/>
      <c r="AF377" s="691"/>
      <c r="AG377" s="691"/>
      <c r="AH377" s="691"/>
      <c r="AI377" s="691"/>
      <c r="AJ377" s="691"/>
      <c r="AK377" s="691"/>
      <c r="AL377" s="691"/>
      <c r="AM377" s="691"/>
      <c r="AN377" s="691"/>
      <c r="AO377" s="691"/>
      <c r="AP377" s="691"/>
      <c r="AQ377" s="691"/>
      <c r="AR377" s="691"/>
      <c r="AS377" s="691"/>
      <c r="AT377" s="691"/>
      <c r="AU377" s="691"/>
      <c r="AV377" s="691"/>
      <c r="AW377" s="691"/>
      <c r="AX377" s="691"/>
      <c r="AY377" s="691"/>
      <c r="AZ377" s="691"/>
      <c r="BA377" s="691"/>
      <c r="BB377" s="691"/>
      <c r="BC377" s="691"/>
      <c r="BD377" s="691"/>
      <c r="BE377" s="691"/>
      <c r="BF377" s="691"/>
      <c r="BG377" s="691"/>
      <c r="BH377" s="691"/>
      <c r="BI377" s="691"/>
      <c r="BJ377" s="691"/>
      <c r="BK377" s="691"/>
      <c r="BL377" s="691"/>
      <c r="BM377" s="691"/>
      <c r="BN377" s="691"/>
      <c r="BO377" s="691"/>
      <c r="BP377" s="691"/>
      <c r="BQ377" s="691"/>
      <c r="BR377" s="691"/>
      <c r="BS377" s="691"/>
      <c r="BT377" s="691"/>
      <c r="BU377" s="691"/>
      <c r="BV377" s="691"/>
      <c r="BW377" s="691"/>
      <c r="BX377" s="691"/>
      <c r="BY377" s="691"/>
      <c r="BZ377" s="691"/>
      <c r="CA377" s="691"/>
      <c r="CB377" s="691"/>
      <c r="CC377" s="691"/>
      <c r="CD377" s="691"/>
      <c r="CE377" s="691"/>
      <c r="CF377" s="691"/>
      <c r="CG377" s="691"/>
      <c r="CH377" s="691"/>
      <c r="CI377" s="691"/>
    </row>
    <row r="378" spans="1:87" ht="15.75" customHeight="1">
      <c r="A378" s="691"/>
      <c r="B378" s="697"/>
      <c r="C378" s="697"/>
      <c r="D378" s="691"/>
      <c r="E378" s="691"/>
      <c r="F378" s="691"/>
      <c r="G378" s="691"/>
      <c r="H378" s="691"/>
      <c r="I378" s="691"/>
      <c r="J378" s="691"/>
      <c r="K378" s="691"/>
      <c r="L378" s="691"/>
      <c r="M378" s="691"/>
      <c r="N378" s="691"/>
      <c r="O378" s="691"/>
      <c r="P378" s="691"/>
      <c r="Q378" s="691"/>
      <c r="R378" s="691"/>
      <c r="S378" s="691"/>
      <c r="T378" s="691"/>
      <c r="U378" s="691"/>
      <c r="V378" s="691"/>
      <c r="W378" s="691"/>
      <c r="X378" s="691"/>
      <c r="Y378" s="691"/>
      <c r="Z378" s="691"/>
      <c r="AA378" s="691"/>
      <c r="AB378" s="691"/>
      <c r="AC378" s="691"/>
      <c r="AD378" s="691"/>
      <c r="AE378" s="691"/>
      <c r="AF378" s="691"/>
      <c r="AG378" s="691"/>
      <c r="AH378" s="691"/>
      <c r="AI378" s="691"/>
      <c r="AJ378" s="691"/>
      <c r="AK378" s="691"/>
      <c r="AL378" s="691"/>
      <c r="AM378" s="691"/>
      <c r="AN378" s="691"/>
      <c r="AO378" s="691"/>
      <c r="AP378" s="691"/>
      <c r="AQ378" s="691"/>
      <c r="AR378" s="691"/>
      <c r="AS378" s="691"/>
      <c r="AT378" s="691"/>
      <c r="AU378" s="691"/>
      <c r="AV378" s="691"/>
      <c r="AW378" s="691"/>
      <c r="AX378" s="691"/>
      <c r="AY378" s="691"/>
      <c r="AZ378" s="691"/>
      <c r="BA378" s="691"/>
      <c r="BB378" s="691"/>
      <c r="BC378" s="691"/>
      <c r="BD378" s="691"/>
      <c r="BE378" s="691"/>
      <c r="BF378" s="691"/>
      <c r="BG378" s="691"/>
      <c r="BH378" s="691"/>
      <c r="BI378" s="691"/>
      <c r="BJ378" s="691"/>
      <c r="BK378" s="691"/>
      <c r="BL378" s="691"/>
      <c r="BM378" s="691"/>
      <c r="BN378" s="691"/>
      <c r="BO378" s="691"/>
      <c r="BP378" s="691"/>
      <c r="BQ378" s="691"/>
      <c r="BR378" s="691"/>
      <c r="BS378" s="691"/>
      <c r="BT378" s="691"/>
      <c r="BU378" s="691"/>
      <c r="BV378" s="691"/>
      <c r="BW378" s="691"/>
      <c r="BX378" s="691"/>
      <c r="BY378" s="691"/>
      <c r="BZ378" s="691"/>
      <c r="CA378" s="691"/>
      <c r="CB378" s="691"/>
      <c r="CC378" s="691"/>
      <c r="CD378" s="691"/>
      <c r="CE378" s="691"/>
      <c r="CF378" s="691"/>
      <c r="CG378" s="691"/>
      <c r="CH378" s="691"/>
      <c r="CI378" s="691"/>
    </row>
    <row r="379" spans="1:87" ht="15.75" customHeight="1">
      <c r="A379" s="691"/>
      <c r="B379" s="697"/>
      <c r="C379" s="697"/>
      <c r="D379" s="691"/>
      <c r="E379" s="691"/>
      <c r="F379" s="691"/>
      <c r="G379" s="691"/>
      <c r="H379" s="691"/>
      <c r="I379" s="691"/>
      <c r="J379" s="691"/>
      <c r="K379" s="691"/>
      <c r="L379" s="691"/>
      <c r="M379" s="691"/>
      <c r="N379" s="691"/>
      <c r="O379" s="691"/>
      <c r="P379" s="691"/>
      <c r="Q379" s="691"/>
      <c r="R379" s="691"/>
      <c r="S379" s="691"/>
      <c r="T379" s="691"/>
      <c r="U379" s="691"/>
      <c r="V379" s="691"/>
      <c r="W379" s="691"/>
      <c r="X379" s="691"/>
      <c r="Y379" s="691"/>
      <c r="Z379" s="691"/>
      <c r="AA379" s="691"/>
      <c r="AB379" s="691"/>
      <c r="AC379" s="691"/>
      <c r="AD379" s="691"/>
      <c r="AE379" s="691"/>
      <c r="AF379" s="691"/>
      <c r="AG379" s="691"/>
      <c r="AH379" s="691"/>
      <c r="AI379" s="691"/>
      <c r="AJ379" s="691"/>
      <c r="AK379" s="691"/>
      <c r="AL379" s="691"/>
      <c r="AM379" s="691"/>
      <c r="AN379" s="691"/>
      <c r="AO379" s="691"/>
      <c r="AP379" s="691"/>
      <c r="AQ379" s="691"/>
      <c r="AR379" s="691"/>
      <c r="AS379" s="691"/>
      <c r="AT379" s="691"/>
      <c r="AU379" s="691"/>
      <c r="AV379" s="691"/>
      <c r="AW379" s="691"/>
      <c r="AX379" s="691"/>
      <c r="AY379" s="691"/>
      <c r="AZ379" s="691"/>
      <c r="BA379" s="691"/>
      <c r="BB379" s="691"/>
      <c r="BC379" s="691"/>
      <c r="BD379" s="691"/>
      <c r="BE379" s="691"/>
      <c r="BF379" s="691"/>
      <c r="BG379" s="691"/>
      <c r="BH379" s="691"/>
      <c r="BI379" s="691"/>
      <c r="BJ379" s="691"/>
      <c r="BK379" s="691"/>
      <c r="BL379" s="691"/>
      <c r="BM379" s="691"/>
      <c r="BN379" s="691"/>
      <c r="BO379" s="691"/>
      <c r="BP379" s="691"/>
      <c r="BQ379" s="691"/>
      <c r="BR379" s="691"/>
      <c r="BS379" s="691"/>
      <c r="BT379" s="691"/>
      <c r="BU379" s="691"/>
      <c r="BV379" s="691"/>
      <c r="BW379" s="691"/>
      <c r="BX379" s="691"/>
      <c r="BY379" s="691"/>
      <c r="BZ379" s="691"/>
      <c r="CA379" s="691"/>
      <c r="CB379" s="691"/>
      <c r="CC379" s="691"/>
      <c r="CD379" s="691"/>
      <c r="CE379" s="691"/>
      <c r="CF379" s="691"/>
      <c r="CG379" s="691"/>
      <c r="CH379" s="691"/>
      <c r="CI379" s="691"/>
    </row>
    <row r="380" spans="1:87" ht="15.75" customHeight="1">
      <c r="A380" s="691"/>
      <c r="B380" s="697"/>
      <c r="C380" s="697"/>
      <c r="D380" s="691"/>
      <c r="E380" s="691"/>
      <c r="F380" s="691"/>
      <c r="G380" s="691"/>
      <c r="H380" s="691"/>
      <c r="I380" s="691"/>
      <c r="J380" s="691"/>
      <c r="K380" s="691"/>
      <c r="L380" s="691"/>
      <c r="M380" s="691"/>
      <c r="N380" s="691"/>
      <c r="O380" s="691"/>
      <c r="P380" s="691"/>
      <c r="Q380" s="691"/>
      <c r="R380" s="691"/>
      <c r="S380" s="691"/>
      <c r="T380" s="691"/>
      <c r="U380" s="691"/>
      <c r="V380" s="691"/>
      <c r="W380" s="691"/>
      <c r="X380" s="691"/>
      <c r="Y380" s="691"/>
      <c r="Z380" s="691"/>
      <c r="AA380" s="691"/>
      <c r="AB380" s="691"/>
      <c r="AC380" s="691"/>
      <c r="AD380" s="691"/>
      <c r="AE380" s="691"/>
      <c r="AF380" s="691"/>
      <c r="AG380" s="691"/>
      <c r="AH380" s="691"/>
      <c r="AI380" s="691"/>
      <c r="AJ380" s="691"/>
      <c r="AK380" s="691"/>
      <c r="AL380" s="691"/>
      <c r="AM380" s="691"/>
      <c r="AN380" s="691"/>
      <c r="AO380" s="691"/>
      <c r="AP380" s="691"/>
      <c r="AQ380" s="691"/>
      <c r="AR380" s="691"/>
      <c r="AS380" s="691"/>
      <c r="AT380" s="691"/>
      <c r="AU380" s="691"/>
      <c r="AV380" s="691"/>
      <c r="AW380" s="691"/>
      <c r="AX380" s="691"/>
      <c r="AY380" s="691"/>
      <c r="AZ380" s="691"/>
      <c r="BA380" s="691"/>
      <c r="BB380" s="691"/>
      <c r="BC380" s="691"/>
      <c r="BD380" s="691"/>
      <c r="BE380" s="691"/>
      <c r="BF380" s="691"/>
      <c r="BG380" s="691"/>
      <c r="BH380" s="691"/>
      <c r="BI380" s="691"/>
      <c r="BJ380" s="691"/>
      <c r="BK380" s="691"/>
      <c r="BL380" s="691"/>
      <c r="BM380" s="691"/>
      <c r="BN380" s="691"/>
      <c r="BO380" s="691"/>
      <c r="BP380" s="691"/>
      <c r="BQ380" s="691"/>
      <c r="BR380" s="691"/>
      <c r="BS380" s="691"/>
      <c r="BT380" s="691"/>
      <c r="BU380" s="691"/>
      <c r="BV380" s="691"/>
      <c r="BW380" s="691"/>
      <c r="BX380" s="691"/>
      <c r="BY380" s="691"/>
      <c r="BZ380" s="691"/>
      <c r="CA380" s="691"/>
      <c r="CB380" s="691"/>
      <c r="CC380" s="691"/>
      <c r="CD380" s="691"/>
      <c r="CE380" s="691"/>
      <c r="CF380" s="691"/>
      <c r="CG380" s="691"/>
      <c r="CH380" s="691"/>
      <c r="CI380" s="691"/>
    </row>
    <row r="381" spans="1:87" ht="15.75" customHeight="1">
      <c r="A381" s="691"/>
      <c r="B381" s="697"/>
      <c r="C381" s="697"/>
      <c r="D381" s="691"/>
      <c r="E381" s="691"/>
      <c r="F381" s="691"/>
      <c r="G381" s="691"/>
      <c r="H381" s="691"/>
      <c r="I381" s="691"/>
      <c r="J381" s="691"/>
      <c r="K381" s="691"/>
      <c r="L381" s="691"/>
      <c r="M381" s="691"/>
      <c r="N381" s="691"/>
      <c r="O381" s="691"/>
      <c r="P381" s="691"/>
      <c r="Q381" s="691"/>
      <c r="R381" s="691"/>
      <c r="S381" s="691"/>
      <c r="T381" s="691"/>
      <c r="U381" s="691"/>
      <c r="V381" s="691"/>
      <c r="W381" s="691"/>
      <c r="X381" s="691"/>
      <c r="Y381" s="691"/>
      <c r="Z381" s="691"/>
      <c r="AA381" s="691"/>
      <c r="AB381" s="691"/>
      <c r="AC381" s="691"/>
      <c r="AD381" s="691"/>
      <c r="AE381" s="691"/>
      <c r="AF381" s="691"/>
      <c r="AG381" s="691"/>
      <c r="AH381" s="691"/>
      <c r="AI381" s="691"/>
      <c r="AJ381" s="691"/>
      <c r="AK381" s="691"/>
      <c r="AL381" s="691"/>
      <c r="AM381" s="691"/>
      <c r="AN381" s="691"/>
      <c r="AO381" s="691"/>
      <c r="AP381" s="691"/>
      <c r="AQ381" s="691"/>
      <c r="AR381" s="691"/>
      <c r="AS381" s="691"/>
      <c r="AT381" s="691"/>
      <c r="AU381" s="691"/>
      <c r="AV381" s="691"/>
      <c r="AW381" s="691"/>
      <c r="AX381" s="691"/>
      <c r="AY381" s="691"/>
      <c r="AZ381" s="691"/>
      <c r="BA381" s="691"/>
      <c r="BB381" s="691"/>
      <c r="BC381" s="691"/>
      <c r="BD381" s="691"/>
      <c r="BE381" s="691"/>
      <c r="BF381" s="691"/>
      <c r="BG381" s="691"/>
      <c r="BH381" s="691"/>
      <c r="BI381" s="691"/>
      <c r="BJ381" s="691"/>
      <c r="BK381" s="691"/>
      <c r="BL381" s="691"/>
      <c r="BM381" s="691"/>
      <c r="BN381" s="691"/>
      <c r="BO381" s="691"/>
      <c r="BP381" s="691"/>
      <c r="BQ381" s="691"/>
      <c r="BR381" s="691"/>
      <c r="BS381" s="691"/>
      <c r="BT381" s="691"/>
      <c r="BU381" s="691"/>
      <c r="BV381" s="691"/>
      <c r="BW381" s="691"/>
      <c r="BX381" s="691"/>
      <c r="BY381" s="691"/>
      <c r="BZ381" s="691"/>
      <c r="CA381" s="691"/>
      <c r="CB381" s="691"/>
      <c r="CC381" s="691"/>
      <c r="CD381" s="691"/>
      <c r="CE381" s="691"/>
      <c r="CF381" s="691"/>
      <c r="CG381" s="691"/>
      <c r="CH381" s="691"/>
      <c r="CI381" s="691"/>
    </row>
    <row r="382" spans="1:87" ht="15.75" customHeight="1">
      <c r="A382" s="691"/>
      <c r="B382" s="697"/>
      <c r="C382" s="697"/>
      <c r="D382" s="691"/>
      <c r="E382" s="691"/>
      <c r="F382" s="691"/>
      <c r="G382" s="691"/>
      <c r="H382" s="691"/>
      <c r="I382" s="691"/>
      <c r="J382" s="691"/>
      <c r="K382" s="691"/>
      <c r="L382" s="691"/>
      <c r="M382" s="691"/>
      <c r="N382" s="691"/>
      <c r="O382" s="691"/>
      <c r="P382" s="691"/>
      <c r="Q382" s="691"/>
      <c r="R382" s="691"/>
      <c r="S382" s="691"/>
      <c r="T382" s="691"/>
      <c r="U382" s="691"/>
      <c r="V382" s="691"/>
      <c r="W382" s="691"/>
      <c r="X382" s="691"/>
      <c r="Y382" s="691"/>
      <c r="Z382" s="691"/>
      <c r="AA382" s="691"/>
      <c r="AB382" s="691"/>
      <c r="AC382" s="691"/>
      <c r="AD382" s="691"/>
      <c r="AE382" s="691"/>
      <c r="AF382" s="691"/>
      <c r="AG382" s="691"/>
      <c r="AH382" s="691"/>
      <c r="AI382" s="691"/>
      <c r="AJ382" s="691"/>
      <c r="AK382" s="691"/>
      <c r="AL382" s="691"/>
      <c r="AM382" s="691"/>
      <c r="AN382" s="691"/>
      <c r="AO382" s="691"/>
      <c r="AP382" s="691"/>
      <c r="AQ382" s="691"/>
      <c r="AR382" s="691"/>
      <c r="AS382" s="691"/>
      <c r="AT382" s="691"/>
      <c r="AU382" s="691"/>
      <c r="AV382" s="691"/>
      <c r="AW382" s="691"/>
      <c r="AX382" s="691"/>
      <c r="AY382" s="691"/>
      <c r="AZ382" s="691"/>
      <c r="BA382" s="691"/>
      <c r="BB382" s="691"/>
      <c r="BC382" s="691"/>
      <c r="BD382" s="691"/>
      <c r="BE382" s="691"/>
      <c r="BF382" s="691"/>
      <c r="BG382" s="691"/>
      <c r="BH382" s="691"/>
      <c r="BI382" s="691"/>
      <c r="BJ382" s="691"/>
      <c r="BK382" s="691"/>
      <c r="BL382" s="691"/>
      <c r="BM382" s="691"/>
      <c r="BN382" s="691"/>
      <c r="BO382" s="691"/>
      <c r="BP382" s="691"/>
      <c r="BQ382" s="691"/>
      <c r="BR382" s="691"/>
      <c r="BS382" s="691"/>
      <c r="BT382" s="691"/>
      <c r="BU382" s="691"/>
      <c r="BV382" s="691"/>
      <c r="BW382" s="691"/>
      <c r="BX382" s="691"/>
      <c r="BY382" s="691"/>
      <c r="BZ382" s="691"/>
      <c r="CA382" s="691"/>
      <c r="CB382" s="691"/>
      <c r="CC382" s="691"/>
      <c r="CD382" s="691"/>
      <c r="CE382" s="691"/>
      <c r="CF382" s="691"/>
      <c r="CG382" s="691"/>
      <c r="CH382" s="691"/>
      <c r="CI382" s="691"/>
    </row>
    <row r="383" spans="1:87" ht="15.75" customHeight="1">
      <c r="A383" s="691"/>
      <c r="B383" s="697"/>
      <c r="C383" s="697"/>
      <c r="D383" s="691"/>
      <c r="E383" s="691"/>
      <c r="F383" s="691"/>
      <c r="G383" s="691"/>
      <c r="H383" s="691"/>
      <c r="I383" s="691"/>
      <c r="J383" s="691"/>
      <c r="K383" s="691"/>
      <c r="L383" s="691"/>
      <c r="M383" s="691"/>
      <c r="N383" s="691"/>
      <c r="O383" s="691"/>
      <c r="P383" s="691"/>
      <c r="Q383" s="691"/>
      <c r="R383" s="691"/>
      <c r="S383" s="691"/>
      <c r="T383" s="691"/>
      <c r="U383" s="691"/>
      <c r="V383" s="691"/>
      <c r="W383" s="691"/>
      <c r="X383" s="691"/>
      <c r="Y383" s="691"/>
      <c r="Z383" s="691"/>
      <c r="AA383" s="691"/>
      <c r="AB383" s="691"/>
      <c r="AC383" s="691"/>
      <c r="AD383" s="691"/>
      <c r="AE383" s="691"/>
      <c r="AF383" s="691"/>
      <c r="AG383" s="691"/>
      <c r="AH383" s="691"/>
      <c r="AI383" s="691"/>
      <c r="AJ383" s="691"/>
      <c r="AK383" s="691"/>
      <c r="AL383" s="691"/>
      <c r="AM383" s="691"/>
      <c r="AN383" s="691"/>
      <c r="AO383" s="691"/>
      <c r="AP383" s="691"/>
      <c r="AQ383" s="691"/>
      <c r="AR383" s="691"/>
      <c r="AS383" s="691"/>
      <c r="AT383" s="691"/>
      <c r="AU383" s="691"/>
      <c r="AV383" s="691"/>
      <c r="AW383" s="691"/>
      <c r="AX383" s="691"/>
      <c r="AY383" s="691"/>
      <c r="AZ383" s="691"/>
      <c r="BA383" s="691"/>
      <c r="BB383" s="691"/>
      <c r="BC383" s="691"/>
      <c r="BD383" s="691"/>
      <c r="BE383" s="691"/>
      <c r="BF383" s="691"/>
      <c r="BG383" s="691"/>
      <c r="BH383" s="691"/>
      <c r="BI383" s="691"/>
      <c r="BJ383" s="691"/>
      <c r="BK383" s="691"/>
      <c r="BL383" s="691"/>
      <c r="BM383" s="691"/>
      <c r="BN383" s="691"/>
      <c r="BO383" s="691"/>
      <c r="BP383" s="691"/>
      <c r="BQ383" s="691"/>
      <c r="BR383" s="691"/>
      <c r="BS383" s="691"/>
      <c r="BT383" s="691"/>
      <c r="BU383" s="691"/>
      <c r="BV383" s="691"/>
      <c r="BW383" s="691"/>
      <c r="BX383" s="691"/>
      <c r="BY383" s="691"/>
      <c r="BZ383" s="691"/>
      <c r="CA383" s="691"/>
      <c r="CB383" s="691"/>
      <c r="CC383" s="691"/>
      <c r="CD383" s="691"/>
      <c r="CE383" s="691"/>
      <c r="CF383" s="691"/>
      <c r="CG383" s="691"/>
      <c r="CH383" s="691"/>
      <c r="CI383" s="691"/>
    </row>
    <row r="384" spans="1:87" ht="15.75" customHeight="1">
      <c r="A384" s="691"/>
      <c r="B384" s="697"/>
      <c r="C384" s="697"/>
      <c r="D384" s="691"/>
      <c r="E384" s="691"/>
      <c r="F384" s="691"/>
      <c r="G384" s="691"/>
      <c r="H384" s="691"/>
      <c r="I384" s="691"/>
      <c r="J384" s="691"/>
      <c r="K384" s="691"/>
      <c r="L384" s="691"/>
      <c r="M384" s="691"/>
      <c r="N384" s="691"/>
      <c r="O384" s="691"/>
      <c r="P384" s="691"/>
      <c r="Q384" s="691"/>
      <c r="R384" s="691"/>
      <c r="S384" s="691"/>
      <c r="T384" s="691"/>
      <c r="U384" s="691"/>
      <c r="V384" s="691"/>
      <c r="W384" s="691"/>
      <c r="X384" s="691"/>
      <c r="Y384" s="691"/>
      <c r="Z384" s="691"/>
      <c r="AA384" s="691"/>
      <c r="AB384" s="691"/>
      <c r="AC384" s="691"/>
      <c r="AD384" s="691"/>
      <c r="AE384" s="691"/>
      <c r="AF384" s="691"/>
      <c r="AG384" s="691"/>
      <c r="AH384" s="691"/>
      <c r="AI384" s="691"/>
      <c r="AJ384" s="691"/>
      <c r="AK384" s="691"/>
      <c r="AL384" s="691"/>
      <c r="AM384" s="691"/>
      <c r="AN384" s="691"/>
      <c r="AO384" s="691"/>
      <c r="AP384" s="691"/>
      <c r="AQ384" s="691"/>
      <c r="AR384" s="691"/>
      <c r="AS384" s="691"/>
      <c r="AT384" s="691"/>
      <c r="AU384" s="691"/>
      <c r="AV384" s="691"/>
      <c r="AW384" s="691"/>
      <c r="AX384" s="691"/>
      <c r="AY384" s="691"/>
      <c r="AZ384" s="691"/>
      <c r="BA384" s="691"/>
      <c r="BB384" s="691"/>
      <c r="BC384" s="691"/>
      <c r="BD384" s="691"/>
      <c r="BE384" s="691"/>
      <c r="BF384" s="691"/>
      <c r="BG384" s="691"/>
      <c r="BH384" s="691"/>
      <c r="BI384" s="691"/>
      <c r="BJ384" s="691"/>
      <c r="BK384" s="691"/>
      <c r="BL384" s="691"/>
      <c r="BM384" s="691"/>
      <c r="BN384" s="691"/>
      <c r="BO384" s="691"/>
      <c r="BP384" s="691"/>
      <c r="BQ384" s="691"/>
      <c r="BR384" s="691"/>
      <c r="BS384" s="691"/>
      <c r="BT384" s="691"/>
      <c r="BU384" s="691"/>
      <c r="BV384" s="691"/>
      <c r="BW384" s="691"/>
      <c r="BX384" s="691"/>
      <c r="BY384" s="691"/>
      <c r="BZ384" s="691"/>
      <c r="CA384" s="691"/>
      <c r="CB384" s="691"/>
      <c r="CC384" s="691"/>
      <c r="CD384" s="691"/>
      <c r="CE384" s="691"/>
      <c r="CF384" s="691"/>
      <c r="CG384" s="691"/>
      <c r="CH384" s="691"/>
      <c r="CI384" s="691"/>
    </row>
    <row r="385" spans="1:87" ht="15.75" customHeight="1">
      <c r="A385" s="691"/>
      <c r="B385" s="697"/>
      <c r="C385" s="697"/>
      <c r="D385" s="691"/>
      <c r="E385" s="691"/>
      <c r="F385" s="691"/>
      <c r="G385" s="691"/>
      <c r="H385" s="691"/>
      <c r="I385" s="691"/>
      <c r="J385" s="691"/>
      <c r="K385" s="691"/>
      <c r="L385" s="691"/>
      <c r="M385" s="691"/>
      <c r="N385" s="691"/>
      <c r="O385" s="691"/>
      <c r="P385" s="691"/>
      <c r="Q385" s="691"/>
      <c r="R385" s="691"/>
      <c r="S385" s="691"/>
      <c r="T385" s="691"/>
      <c r="U385" s="691"/>
      <c r="V385" s="691"/>
      <c r="W385" s="691"/>
      <c r="X385" s="691"/>
      <c r="Y385" s="691"/>
      <c r="Z385" s="691"/>
      <c r="AA385" s="691"/>
      <c r="AB385" s="691"/>
      <c r="AC385" s="691"/>
      <c r="AD385" s="691"/>
      <c r="AE385" s="691"/>
      <c r="AF385" s="691"/>
      <c r="AG385" s="691"/>
      <c r="AH385" s="691"/>
      <c r="AI385" s="691"/>
      <c r="AJ385" s="691"/>
      <c r="AK385" s="691"/>
      <c r="AL385" s="691"/>
      <c r="AM385" s="691"/>
      <c r="AN385" s="691"/>
      <c r="AO385" s="691"/>
      <c r="AP385" s="691"/>
      <c r="AQ385" s="691"/>
      <c r="AR385" s="691"/>
      <c r="AS385" s="691"/>
      <c r="AT385" s="691"/>
      <c r="AU385" s="691"/>
      <c r="AV385" s="691"/>
      <c r="AW385" s="691"/>
      <c r="AX385" s="691"/>
      <c r="AY385" s="691"/>
      <c r="AZ385" s="691"/>
      <c r="BA385" s="691"/>
      <c r="BB385" s="691"/>
      <c r="BC385" s="691"/>
      <c r="BD385" s="691"/>
      <c r="BE385" s="691"/>
      <c r="BF385" s="691"/>
      <c r="BG385" s="691"/>
      <c r="BH385" s="691"/>
      <c r="BI385" s="691"/>
      <c r="BJ385" s="691"/>
      <c r="BK385" s="691"/>
      <c r="BL385" s="691"/>
      <c r="BM385" s="691"/>
      <c r="BN385" s="691"/>
      <c r="BO385" s="691"/>
      <c r="BP385" s="691"/>
      <c r="BQ385" s="691"/>
      <c r="BR385" s="691"/>
      <c r="BS385" s="691"/>
      <c r="BT385" s="691"/>
      <c r="BU385" s="691"/>
      <c r="BV385" s="691"/>
      <c r="BW385" s="691"/>
      <c r="BX385" s="691"/>
      <c r="BY385" s="691"/>
      <c r="BZ385" s="691"/>
      <c r="CA385" s="691"/>
      <c r="CB385" s="691"/>
      <c r="CC385" s="691"/>
      <c r="CD385" s="691"/>
      <c r="CE385" s="691"/>
      <c r="CF385" s="691"/>
      <c r="CG385" s="691"/>
      <c r="CH385" s="691"/>
      <c r="CI385" s="691"/>
    </row>
    <row r="386" spans="1:87" ht="15.75" customHeight="1">
      <c r="A386" s="691"/>
      <c r="B386" s="697"/>
      <c r="C386" s="697"/>
      <c r="D386" s="691"/>
      <c r="E386" s="691"/>
      <c r="F386" s="691"/>
      <c r="G386" s="691"/>
      <c r="H386" s="691"/>
      <c r="I386" s="691"/>
      <c r="J386" s="691"/>
      <c r="K386" s="691"/>
      <c r="L386" s="691"/>
      <c r="M386" s="691"/>
      <c r="N386" s="691"/>
      <c r="O386" s="691"/>
      <c r="P386" s="691"/>
      <c r="Q386" s="691"/>
      <c r="R386" s="691"/>
      <c r="S386" s="691"/>
      <c r="T386" s="691"/>
      <c r="U386" s="691"/>
      <c r="V386" s="691"/>
      <c r="W386" s="691"/>
      <c r="X386" s="691"/>
      <c r="Y386" s="691"/>
      <c r="Z386" s="691"/>
      <c r="AA386" s="691"/>
      <c r="AB386" s="691"/>
      <c r="AC386" s="691"/>
      <c r="AD386" s="691"/>
      <c r="AE386" s="691"/>
      <c r="AF386" s="691"/>
      <c r="AG386" s="691"/>
      <c r="AH386" s="691"/>
      <c r="AI386" s="691"/>
      <c r="AJ386" s="691"/>
      <c r="AK386" s="691"/>
      <c r="AL386" s="691"/>
      <c r="AM386" s="691"/>
      <c r="AN386" s="691"/>
      <c r="AO386" s="691"/>
      <c r="AP386" s="691"/>
      <c r="AQ386" s="691"/>
      <c r="AR386" s="691"/>
      <c r="AS386" s="691"/>
      <c r="AT386" s="691"/>
      <c r="AU386" s="691"/>
      <c r="AV386" s="691"/>
      <c r="AW386" s="691"/>
      <c r="AX386" s="691"/>
      <c r="AY386" s="691"/>
      <c r="AZ386" s="691"/>
      <c r="BA386" s="691"/>
      <c r="BB386" s="691"/>
      <c r="BC386" s="691"/>
      <c r="BD386" s="691"/>
      <c r="BE386" s="691"/>
      <c r="BF386" s="691"/>
      <c r="BG386" s="691"/>
      <c r="BH386" s="691"/>
      <c r="BI386" s="691"/>
      <c r="BJ386" s="691"/>
      <c r="BK386" s="691"/>
      <c r="BL386" s="691"/>
      <c r="BM386" s="691"/>
      <c r="BN386" s="691"/>
      <c r="BO386" s="691"/>
      <c r="BP386" s="691"/>
      <c r="BQ386" s="691"/>
      <c r="BR386" s="691"/>
      <c r="BS386" s="691"/>
      <c r="BT386" s="691"/>
      <c r="BU386" s="691"/>
      <c r="BV386" s="691"/>
      <c r="BW386" s="691"/>
      <c r="BX386" s="691"/>
      <c r="BY386" s="691"/>
      <c r="BZ386" s="691"/>
      <c r="CA386" s="691"/>
      <c r="CB386" s="691"/>
      <c r="CC386" s="691"/>
      <c r="CD386" s="691"/>
      <c r="CE386" s="691"/>
      <c r="CF386" s="691"/>
      <c r="CG386" s="691"/>
      <c r="CH386" s="691"/>
      <c r="CI386" s="691"/>
    </row>
    <row r="387" spans="1:87" ht="15.75" customHeight="1">
      <c r="A387" s="691"/>
      <c r="B387" s="697"/>
      <c r="C387" s="697"/>
      <c r="D387" s="691"/>
      <c r="E387" s="691"/>
      <c r="F387" s="691"/>
      <c r="G387" s="691"/>
      <c r="H387" s="691"/>
      <c r="I387" s="691"/>
      <c r="J387" s="691"/>
      <c r="K387" s="691"/>
      <c r="L387" s="691"/>
      <c r="M387" s="691"/>
      <c r="N387" s="691"/>
      <c r="O387" s="691"/>
      <c r="P387" s="691"/>
      <c r="Q387" s="691"/>
      <c r="R387" s="691"/>
      <c r="S387" s="691"/>
      <c r="T387" s="691"/>
      <c r="U387" s="691"/>
      <c r="V387" s="691"/>
      <c r="W387" s="691"/>
      <c r="X387" s="691"/>
      <c r="Y387" s="691"/>
      <c r="Z387" s="691"/>
      <c r="AA387" s="691"/>
      <c r="AB387" s="691"/>
      <c r="AC387" s="691"/>
      <c r="AD387" s="691"/>
      <c r="AE387" s="691"/>
      <c r="AF387" s="691"/>
      <c r="AG387" s="691"/>
      <c r="AH387" s="691"/>
      <c r="AI387" s="691"/>
      <c r="AJ387" s="691"/>
      <c r="AK387" s="691"/>
      <c r="AL387" s="691"/>
      <c r="AM387" s="691"/>
      <c r="AN387" s="691"/>
      <c r="AO387" s="691"/>
      <c r="AP387" s="691"/>
      <c r="AQ387" s="691"/>
      <c r="AR387" s="691"/>
      <c r="AS387" s="691"/>
      <c r="AT387" s="691"/>
      <c r="AU387" s="691"/>
      <c r="AV387" s="691"/>
      <c r="AW387" s="691"/>
      <c r="AX387" s="691"/>
      <c r="AY387" s="691"/>
      <c r="AZ387" s="691"/>
      <c r="BA387" s="691"/>
      <c r="BB387" s="691"/>
      <c r="BC387" s="691"/>
      <c r="BD387" s="691"/>
      <c r="BE387" s="691"/>
      <c r="BF387" s="691"/>
      <c r="BG387" s="691"/>
      <c r="BH387" s="691"/>
      <c r="BI387" s="691"/>
      <c r="BJ387" s="691"/>
      <c r="BK387" s="691"/>
      <c r="BL387" s="691"/>
      <c r="BM387" s="691"/>
      <c r="BN387" s="691"/>
      <c r="BO387" s="691"/>
      <c r="BP387" s="691"/>
      <c r="BQ387" s="691"/>
      <c r="BR387" s="691"/>
      <c r="BS387" s="691"/>
      <c r="BT387" s="691"/>
      <c r="BU387" s="691"/>
      <c r="BV387" s="691"/>
      <c r="BW387" s="691"/>
      <c r="BX387" s="691"/>
      <c r="BY387" s="691"/>
      <c r="BZ387" s="691"/>
      <c r="CA387" s="691"/>
      <c r="CB387" s="691"/>
      <c r="CC387" s="691"/>
      <c r="CD387" s="691"/>
      <c r="CE387" s="691"/>
      <c r="CF387" s="691"/>
      <c r="CG387" s="691"/>
      <c r="CH387" s="691"/>
      <c r="CI387" s="691"/>
    </row>
    <row r="388" spans="1:87" ht="15.75" customHeight="1">
      <c r="A388" s="691"/>
      <c r="B388" s="697"/>
      <c r="C388" s="697"/>
      <c r="D388" s="691"/>
      <c r="E388" s="691"/>
      <c r="F388" s="691"/>
      <c r="G388" s="691"/>
      <c r="H388" s="691"/>
      <c r="I388" s="691"/>
      <c r="J388" s="691"/>
      <c r="K388" s="691"/>
      <c r="L388" s="691"/>
      <c r="M388" s="691"/>
      <c r="N388" s="691"/>
      <c r="O388" s="691"/>
      <c r="P388" s="691"/>
      <c r="Q388" s="691"/>
      <c r="R388" s="691"/>
      <c r="S388" s="691"/>
      <c r="T388" s="691"/>
      <c r="U388" s="691"/>
      <c r="V388" s="691"/>
      <c r="W388" s="691"/>
      <c r="X388" s="691"/>
      <c r="Y388" s="691"/>
      <c r="Z388" s="691"/>
      <c r="AA388" s="691"/>
      <c r="AB388" s="691"/>
      <c r="AC388" s="691"/>
      <c r="AD388" s="691"/>
      <c r="AE388" s="691"/>
      <c r="AF388" s="691"/>
      <c r="AG388" s="691"/>
      <c r="AH388" s="691"/>
      <c r="AI388" s="691"/>
      <c r="AJ388" s="691"/>
      <c r="AK388" s="691"/>
      <c r="AL388" s="691"/>
      <c r="AM388" s="691"/>
      <c r="AN388" s="691"/>
      <c r="AO388" s="691"/>
      <c r="AP388" s="691"/>
      <c r="AQ388" s="691"/>
      <c r="AR388" s="691"/>
      <c r="AS388" s="691"/>
      <c r="AT388" s="691"/>
      <c r="AU388" s="691"/>
      <c r="AV388" s="691"/>
      <c r="AW388" s="691"/>
      <c r="AX388" s="691"/>
      <c r="AY388" s="691"/>
      <c r="AZ388" s="691"/>
      <c r="BA388" s="691"/>
      <c r="BB388" s="691"/>
      <c r="BC388" s="691"/>
      <c r="BD388" s="691"/>
      <c r="BE388" s="691"/>
      <c r="BF388" s="691"/>
      <c r="BG388" s="691"/>
      <c r="BH388" s="691"/>
      <c r="BI388" s="691"/>
      <c r="BJ388" s="691"/>
      <c r="BK388" s="691"/>
      <c r="BL388" s="691"/>
      <c r="BM388" s="691"/>
      <c r="BN388" s="691"/>
      <c r="BO388" s="691"/>
      <c r="BP388" s="691"/>
      <c r="BQ388" s="691"/>
      <c r="BR388" s="691"/>
      <c r="BS388" s="691"/>
      <c r="BT388" s="691"/>
      <c r="BU388" s="691"/>
      <c r="BV388" s="691"/>
      <c r="BW388" s="691"/>
      <c r="BX388" s="691"/>
      <c r="BY388" s="691"/>
      <c r="BZ388" s="691"/>
      <c r="CA388" s="691"/>
      <c r="CB388" s="691"/>
      <c r="CC388" s="691"/>
      <c r="CD388" s="691"/>
      <c r="CE388" s="691"/>
      <c r="CF388" s="691"/>
      <c r="CG388" s="691"/>
      <c r="CH388" s="691"/>
      <c r="CI388" s="691"/>
    </row>
    <row r="389" spans="1:87" ht="15.75" customHeight="1">
      <c r="A389" s="691"/>
      <c r="B389" s="697"/>
      <c r="C389" s="697"/>
      <c r="D389" s="691"/>
      <c r="E389" s="691"/>
      <c r="F389" s="691"/>
      <c r="G389" s="691"/>
      <c r="H389" s="691"/>
      <c r="I389" s="691"/>
      <c r="J389" s="691"/>
      <c r="K389" s="691"/>
      <c r="L389" s="691"/>
      <c r="M389" s="691"/>
      <c r="N389" s="691"/>
      <c r="O389" s="691"/>
      <c r="P389" s="691"/>
      <c r="Q389" s="691"/>
      <c r="R389" s="691"/>
      <c r="S389" s="691"/>
      <c r="T389" s="691"/>
      <c r="U389" s="691"/>
      <c r="V389" s="691"/>
      <c r="W389" s="691"/>
      <c r="X389" s="691"/>
      <c r="Y389" s="691"/>
      <c r="Z389" s="691"/>
      <c r="AA389" s="691"/>
      <c r="AB389" s="691"/>
      <c r="AC389" s="691"/>
      <c r="AD389" s="691"/>
      <c r="AE389" s="691"/>
      <c r="AF389" s="691"/>
      <c r="AG389" s="691"/>
      <c r="AH389" s="691"/>
      <c r="AI389" s="691"/>
      <c r="AJ389" s="691"/>
      <c r="AK389" s="691"/>
      <c r="AL389" s="691"/>
      <c r="AM389" s="691"/>
      <c r="AN389" s="691"/>
      <c r="AO389" s="691"/>
      <c r="AP389" s="691"/>
      <c r="AQ389" s="691"/>
      <c r="AR389" s="691"/>
      <c r="AS389" s="691"/>
      <c r="AT389" s="691"/>
      <c r="AU389" s="691"/>
      <c r="AV389" s="691"/>
      <c r="AW389" s="691"/>
      <c r="AX389" s="691"/>
      <c r="AY389" s="691"/>
      <c r="AZ389" s="691"/>
      <c r="BA389" s="691"/>
      <c r="BB389" s="691"/>
      <c r="BC389" s="691"/>
      <c r="BD389" s="691"/>
      <c r="BE389" s="691"/>
      <c r="BF389" s="691"/>
      <c r="BG389" s="691"/>
      <c r="BH389" s="691"/>
      <c r="BI389" s="691"/>
      <c r="BJ389" s="691"/>
      <c r="BK389" s="691"/>
      <c r="BL389" s="691"/>
      <c r="BM389" s="691"/>
      <c r="BN389" s="691"/>
      <c r="BO389" s="691"/>
      <c r="BP389" s="691"/>
      <c r="BQ389" s="691"/>
      <c r="BR389" s="691"/>
      <c r="BS389" s="691"/>
      <c r="BT389" s="691"/>
      <c r="BU389" s="691"/>
      <c r="BV389" s="691"/>
      <c r="BW389" s="691"/>
      <c r="BX389" s="691"/>
      <c r="BY389" s="691"/>
      <c r="BZ389" s="691"/>
      <c r="CA389" s="691"/>
      <c r="CB389" s="691"/>
      <c r="CC389" s="691"/>
      <c r="CD389" s="691"/>
      <c r="CE389" s="691"/>
      <c r="CF389" s="691"/>
      <c r="CG389" s="691"/>
      <c r="CH389" s="691"/>
      <c r="CI389" s="691"/>
    </row>
    <row r="390" spans="1:87" ht="15.75" customHeight="1">
      <c r="A390" s="691"/>
      <c r="B390" s="697"/>
      <c r="C390" s="697"/>
      <c r="D390" s="691"/>
      <c r="E390" s="691"/>
      <c r="F390" s="691"/>
      <c r="G390" s="691"/>
      <c r="H390" s="691"/>
      <c r="I390" s="691"/>
      <c r="J390" s="691"/>
      <c r="K390" s="691"/>
      <c r="L390" s="691"/>
      <c r="M390" s="691"/>
      <c r="N390" s="691"/>
      <c r="O390" s="691"/>
      <c r="P390" s="691"/>
      <c r="Q390" s="691"/>
      <c r="R390" s="691"/>
      <c r="S390" s="691"/>
      <c r="T390" s="691"/>
      <c r="U390" s="691"/>
      <c r="V390" s="691"/>
      <c r="W390" s="691"/>
      <c r="X390" s="691"/>
      <c r="Y390" s="691"/>
      <c r="Z390" s="691"/>
      <c r="AA390" s="691"/>
      <c r="AB390" s="691"/>
      <c r="AC390" s="691"/>
      <c r="AD390" s="691"/>
      <c r="AE390" s="691"/>
      <c r="AF390" s="691"/>
      <c r="AG390" s="691"/>
      <c r="AH390" s="691"/>
      <c r="AI390" s="691"/>
      <c r="AJ390" s="691"/>
      <c r="AK390" s="691"/>
      <c r="AL390" s="691"/>
      <c r="AM390" s="691"/>
      <c r="AN390" s="691"/>
      <c r="AO390" s="691"/>
      <c r="AP390" s="691"/>
      <c r="AQ390" s="691"/>
      <c r="AR390" s="691"/>
      <c r="AS390" s="691"/>
      <c r="AT390" s="691"/>
      <c r="AU390" s="691"/>
      <c r="AV390" s="691"/>
      <c r="AW390" s="691"/>
      <c r="AX390" s="691"/>
      <c r="AY390" s="691"/>
      <c r="AZ390" s="691"/>
      <c r="BA390" s="691"/>
      <c r="BB390" s="691"/>
      <c r="BC390" s="691"/>
      <c r="BD390" s="691"/>
      <c r="BE390" s="691"/>
      <c r="BF390" s="691"/>
      <c r="BG390" s="691"/>
      <c r="BH390" s="691"/>
      <c r="BI390" s="691"/>
      <c r="BJ390" s="691"/>
      <c r="BK390" s="691"/>
      <c r="BL390" s="691"/>
      <c r="BM390" s="691"/>
      <c r="BN390" s="691"/>
      <c r="BO390" s="691"/>
      <c r="BP390" s="691"/>
      <c r="BQ390" s="691"/>
      <c r="BR390" s="691"/>
      <c r="BS390" s="691"/>
      <c r="BT390" s="691"/>
      <c r="BU390" s="691"/>
      <c r="BV390" s="691"/>
      <c r="BW390" s="691"/>
      <c r="BX390" s="691"/>
      <c r="BY390" s="691"/>
      <c r="BZ390" s="691"/>
      <c r="CA390" s="691"/>
      <c r="CB390" s="691"/>
      <c r="CC390" s="691"/>
      <c r="CD390" s="691"/>
      <c r="CE390" s="691"/>
      <c r="CF390" s="691"/>
      <c r="CG390" s="691"/>
      <c r="CH390" s="691"/>
      <c r="CI390" s="691"/>
    </row>
    <row r="391" spans="1:87" ht="15.75" customHeight="1">
      <c r="A391" s="691"/>
      <c r="B391" s="697"/>
      <c r="C391" s="697"/>
      <c r="D391" s="691"/>
      <c r="E391" s="691"/>
      <c r="F391" s="691"/>
      <c r="G391" s="691"/>
      <c r="H391" s="691"/>
      <c r="I391" s="691"/>
      <c r="J391" s="691"/>
      <c r="K391" s="691"/>
      <c r="L391" s="691"/>
      <c r="M391" s="691"/>
      <c r="N391" s="691"/>
      <c r="O391" s="691"/>
      <c r="P391" s="691"/>
      <c r="Q391" s="691"/>
      <c r="R391" s="691"/>
      <c r="S391" s="691"/>
      <c r="T391" s="691"/>
      <c r="U391" s="691"/>
      <c r="V391" s="691"/>
      <c r="W391" s="691"/>
      <c r="X391" s="691"/>
      <c r="Y391" s="691"/>
      <c r="Z391" s="691"/>
      <c r="AA391" s="691"/>
      <c r="AB391" s="691"/>
      <c r="AC391" s="691"/>
      <c r="AD391" s="691"/>
      <c r="AE391" s="691"/>
      <c r="AF391" s="691"/>
      <c r="AG391" s="691"/>
      <c r="AH391" s="691"/>
      <c r="AI391" s="691"/>
      <c r="AJ391" s="691"/>
      <c r="AK391" s="691"/>
      <c r="AL391" s="691"/>
      <c r="AM391" s="691"/>
      <c r="AN391" s="691"/>
      <c r="AO391" s="691"/>
      <c r="AP391" s="691"/>
      <c r="AQ391" s="691"/>
      <c r="AR391" s="691"/>
      <c r="AS391" s="691"/>
      <c r="AT391" s="691"/>
      <c r="AU391" s="691"/>
      <c r="AV391" s="691"/>
      <c r="AW391" s="691"/>
      <c r="AX391" s="691"/>
      <c r="AY391" s="691"/>
      <c r="AZ391" s="691"/>
      <c r="BA391" s="691"/>
      <c r="BB391" s="691"/>
      <c r="BC391" s="691"/>
      <c r="BD391" s="691"/>
      <c r="BE391" s="691"/>
      <c r="BF391" s="691"/>
      <c r="BG391" s="691"/>
      <c r="BH391" s="691"/>
      <c r="BI391" s="691"/>
      <c r="BJ391" s="691"/>
      <c r="BK391" s="691"/>
      <c r="BL391" s="691"/>
      <c r="BM391" s="691"/>
      <c r="BN391" s="691"/>
      <c r="BO391" s="691"/>
      <c r="BP391" s="691"/>
      <c r="BQ391" s="691"/>
      <c r="BR391" s="691"/>
      <c r="BS391" s="691"/>
      <c r="BT391" s="691"/>
      <c r="BU391" s="691"/>
      <c r="BV391" s="691"/>
      <c r="BW391" s="691"/>
      <c r="BX391" s="691"/>
      <c r="BY391" s="691"/>
      <c r="BZ391" s="691"/>
      <c r="CA391" s="691"/>
      <c r="CB391" s="691"/>
      <c r="CC391" s="691"/>
      <c r="CD391" s="691"/>
      <c r="CE391" s="691"/>
      <c r="CF391" s="691"/>
      <c r="CG391" s="691"/>
      <c r="CH391" s="691"/>
      <c r="CI391" s="691"/>
    </row>
    <row r="392" spans="1:87" ht="15.75" customHeight="1">
      <c r="A392" s="691"/>
      <c r="B392" s="697"/>
      <c r="C392" s="697"/>
      <c r="D392" s="691"/>
      <c r="E392" s="691"/>
      <c r="F392" s="691"/>
      <c r="G392" s="691"/>
      <c r="H392" s="691"/>
      <c r="I392" s="691"/>
      <c r="J392" s="691"/>
      <c r="K392" s="691"/>
      <c r="L392" s="691"/>
      <c r="M392" s="691"/>
      <c r="N392" s="691"/>
      <c r="O392" s="691"/>
      <c r="P392" s="691"/>
      <c r="Q392" s="691"/>
      <c r="R392" s="691"/>
      <c r="S392" s="691"/>
      <c r="T392" s="691"/>
      <c r="U392" s="691"/>
      <c r="V392" s="691"/>
      <c r="W392" s="691"/>
      <c r="X392" s="691"/>
      <c r="Y392" s="691"/>
      <c r="Z392" s="691"/>
      <c r="AA392" s="691"/>
      <c r="AB392" s="691"/>
      <c r="AC392" s="691"/>
      <c r="AD392" s="691"/>
      <c r="AE392" s="691"/>
      <c r="AF392" s="691"/>
      <c r="AG392" s="691"/>
      <c r="AH392" s="691"/>
      <c r="AI392" s="691"/>
      <c r="AJ392" s="691"/>
      <c r="AK392" s="691"/>
      <c r="AL392" s="691"/>
      <c r="AM392" s="691"/>
      <c r="AN392" s="691"/>
      <c r="AO392" s="691"/>
      <c r="AP392" s="691"/>
      <c r="AQ392" s="691"/>
      <c r="AR392" s="691"/>
      <c r="AS392" s="691"/>
      <c r="AT392" s="691"/>
      <c r="AU392" s="691"/>
      <c r="AV392" s="691"/>
      <c r="AW392" s="691"/>
      <c r="AX392" s="691"/>
      <c r="AY392" s="691"/>
      <c r="AZ392" s="691"/>
      <c r="BA392" s="691"/>
      <c r="BB392" s="691"/>
      <c r="BC392" s="691"/>
      <c r="BD392" s="691"/>
      <c r="BE392" s="691"/>
      <c r="BF392" s="691"/>
      <c r="BG392" s="691"/>
      <c r="BH392" s="691"/>
      <c r="BI392" s="691"/>
      <c r="BJ392" s="691"/>
      <c r="BK392" s="691"/>
      <c r="BL392" s="691"/>
      <c r="BM392" s="691"/>
      <c r="BN392" s="691"/>
      <c r="BO392" s="691"/>
      <c r="BP392" s="691"/>
      <c r="BQ392" s="691"/>
      <c r="BR392" s="691"/>
      <c r="BS392" s="691"/>
      <c r="BT392" s="691"/>
      <c r="BU392" s="691"/>
      <c r="BV392" s="691"/>
      <c r="BW392" s="691"/>
      <c r="BX392" s="691"/>
      <c r="BY392" s="691"/>
      <c r="BZ392" s="691"/>
      <c r="CA392" s="691"/>
      <c r="CB392" s="691"/>
      <c r="CC392" s="691"/>
      <c r="CD392" s="691"/>
      <c r="CE392" s="691"/>
      <c r="CF392" s="691"/>
      <c r="CG392" s="691"/>
      <c r="CH392" s="691"/>
      <c r="CI392" s="691"/>
    </row>
    <row r="393" spans="1:87" ht="15.75" customHeight="1">
      <c r="A393" s="691"/>
      <c r="B393" s="697"/>
      <c r="C393" s="697"/>
      <c r="D393" s="691"/>
      <c r="E393" s="691"/>
      <c r="F393" s="691"/>
      <c r="G393" s="691"/>
      <c r="H393" s="691"/>
      <c r="I393" s="691"/>
      <c r="J393" s="691"/>
      <c r="K393" s="691"/>
      <c r="L393" s="691"/>
      <c r="M393" s="691"/>
      <c r="N393" s="691"/>
      <c r="O393" s="691"/>
      <c r="P393" s="691"/>
      <c r="Q393" s="691"/>
      <c r="R393" s="691"/>
      <c r="S393" s="691"/>
      <c r="T393" s="691"/>
      <c r="U393" s="691"/>
      <c r="V393" s="691"/>
      <c r="W393" s="691"/>
      <c r="X393" s="691"/>
      <c r="Y393" s="691"/>
      <c r="Z393" s="691"/>
      <c r="AA393" s="691"/>
      <c r="AB393" s="691"/>
      <c r="AC393" s="691"/>
      <c r="AD393" s="691"/>
      <c r="AE393" s="691"/>
      <c r="AF393" s="691"/>
      <c r="AG393" s="691"/>
      <c r="AH393" s="691"/>
      <c r="AI393" s="691"/>
      <c r="AJ393" s="691"/>
      <c r="AK393" s="691"/>
      <c r="AL393" s="691"/>
      <c r="AM393" s="691"/>
      <c r="AN393" s="691"/>
      <c r="AO393" s="691"/>
      <c r="AP393" s="691"/>
      <c r="AQ393" s="691"/>
      <c r="AR393" s="691"/>
      <c r="AS393" s="691"/>
      <c r="AT393" s="691"/>
      <c r="AU393" s="691"/>
      <c r="AV393" s="691"/>
      <c r="AW393" s="691"/>
      <c r="AX393" s="691"/>
      <c r="AY393" s="691"/>
      <c r="AZ393" s="691"/>
      <c r="BA393" s="691"/>
      <c r="BB393" s="691"/>
      <c r="BC393" s="691"/>
      <c r="BD393" s="691"/>
      <c r="BE393" s="691"/>
      <c r="BF393" s="691"/>
      <c r="BG393" s="691"/>
      <c r="BH393" s="691"/>
      <c r="BI393" s="691"/>
      <c r="BJ393" s="691"/>
      <c r="BK393" s="691"/>
      <c r="BL393" s="691"/>
      <c r="BM393" s="691"/>
      <c r="BN393" s="691"/>
      <c r="BO393" s="691"/>
      <c r="BP393" s="691"/>
      <c r="BQ393" s="691"/>
      <c r="BR393" s="691"/>
      <c r="BS393" s="691"/>
      <c r="BT393" s="691"/>
      <c r="BU393" s="691"/>
      <c r="BV393" s="691"/>
      <c r="BW393" s="691"/>
      <c r="BX393" s="691"/>
      <c r="BY393" s="691"/>
      <c r="BZ393" s="691"/>
      <c r="CA393" s="691"/>
      <c r="CB393" s="691"/>
      <c r="CC393" s="691"/>
      <c r="CD393" s="691"/>
      <c r="CE393" s="691"/>
      <c r="CF393" s="691"/>
      <c r="CG393" s="691"/>
      <c r="CH393" s="691"/>
      <c r="CI393" s="691"/>
    </row>
    <row r="394" spans="1:87" ht="15.75" customHeight="1">
      <c r="A394" s="691"/>
      <c r="B394" s="697"/>
      <c r="C394" s="697"/>
      <c r="D394" s="691"/>
      <c r="E394" s="691"/>
      <c r="F394" s="691"/>
      <c r="G394" s="691"/>
      <c r="H394" s="691"/>
      <c r="I394" s="691"/>
      <c r="J394" s="691"/>
      <c r="K394" s="691"/>
      <c r="L394" s="691"/>
      <c r="M394" s="691"/>
      <c r="N394" s="691"/>
      <c r="O394" s="691"/>
      <c r="P394" s="691"/>
      <c r="Q394" s="691"/>
      <c r="R394" s="691"/>
      <c r="S394" s="691"/>
      <c r="T394" s="691"/>
      <c r="U394" s="691"/>
      <c r="V394" s="691"/>
      <c r="W394" s="691"/>
      <c r="X394" s="691"/>
      <c r="Y394" s="691"/>
      <c r="Z394" s="691"/>
      <c r="AA394" s="691"/>
      <c r="AB394" s="691"/>
      <c r="AC394" s="691"/>
      <c r="AD394" s="691"/>
      <c r="AE394" s="691"/>
      <c r="AF394" s="691"/>
      <c r="AG394" s="691"/>
      <c r="AH394" s="691"/>
      <c r="AI394" s="691"/>
      <c r="AJ394" s="691"/>
      <c r="AK394" s="691"/>
      <c r="AL394" s="691"/>
      <c r="AM394" s="691"/>
      <c r="AN394" s="691"/>
      <c r="AO394" s="691"/>
      <c r="AP394" s="691"/>
      <c r="AQ394" s="691"/>
      <c r="AR394" s="691"/>
      <c r="AS394" s="691"/>
      <c r="AT394" s="691"/>
      <c r="AU394" s="691"/>
      <c r="AV394" s="691"/>
      <c r="AW394" s="691"/>
      <c r="AX394" s="691"/>
      <c r="AY394" s="691"/>
      <c r="AZ394" s="691"/>
      <c r="BA394" s="691"/>
      <c r="BB394" s="691"/>
      <c r="BC394" s="691"/>
      <c r="BD394" s="691"/>
      <c r="BE394" s="691"/>
      <c r="BF394" s="691"/>
      <c r="BG394" s="691"/>
      <c r="BH394" s="691"/>
      <c r="BI394" s="691"/>
      <c r="BJ394" s="691"/>
      <c r="BK394" s="691"/>
      <c r="BL394" s="691"/>
      <c r="BM394" s="691"/>
      <c r="BN394" s="691"/>
      <c r="BO394" s="691"/>
      <c r="BP394" s="691"/>
      <c r="BQ394" s="691"/>
      <c r="BR394" s="691"/>
      <c r="BS394" s="691"/>
      <c r="BT394" s="691"/>
      <c r="BU394" s="691"/>
      <c r="BV394" s="691"/>
      <c r="BW394" s="691"/>
      <c r="BX394" s="691"/>
      <c r="BY394" s="691"/>
      <c r="BZ394" s="691"/>
      <c r="CA394" s="691"/>
      <c r="CB394" s="691"/>
      <c r="CC394" s="691"/>
      <c r="CD394" s="691"/>
      <c r="CE394" s="691"/>
      <c r="CF394" s="691"/>
      <c r="CG394" s="691"/>
      <c r="CH394" s="691"/>
      <c r="CI394" s="691"/>
    </row>
    <row r="395" spans="1:87" ht="15.75" customHeight="1">
      <c r="A395" s="691"/>
      <c r="B395" s="697"/>
      <c r="C395" s="697"/>
      <c r="D395" s="691"/>
      <c r="E395" s="691"/>
      <c r="F395" s="691"/>
      <c r="G395" s="691"/>
      <c r="H395" s="691"/>
      <c r="I395" s="691"/>
      <c r="J395" s="691"/>
      <c r="K395" s="691"/>
      <c r="L395" s="691"/>
      <c r="M395" s="691"/>
      <c r="N395" s="691"/>
      <c r="O395" s="691"/>
      <c r="P395" s="691"/>
      <c r="Q395" s="691"/>
      <c r="R395" s="691"/>
      <c r="S395" s="691"/>
      <c r="T395" s="691"/>
      <c r="U395" s="691"/>
      <c r="V395" s="691"/>
      <c r="W395" s="691"/>
      <c r="X395" s="691"/>
      <c r="Y395" s="691"/>
      <c r="Z395" s="691"/>
      <c r="AA395" s="691"/>
      <c r="AB395" s="691"/>
      <c r="AC395" s="691"/>
      <c r="AD395" s="691"/>
      <c r="AE395" s="691"/>
      <c r="AF395" s="691"/>
      <c r="AG395" s="691"/>
      <c r="AH395" s="691"/>
      <c r="AI395" s="691"/>
      <c r="AJ395" s="691"/>
      <c r="AK395" s="691"/>
      <c r="AL395" s="691"/>
      <c r="AM395" s="691"/>
      <c r="AN395" s="691"/>
      <c r="AO395" s="691"/>
      <c r="AP395" s="691"/>
      <c r="AQ395" s="691"/>
      <c r="AR395" s="691"/>
      <c r="AS395" s="691"/>
      <c r="AT395" s="691"/>
      <c r="AU395" s="691"/>
      <c r="AV395" s="691"/>
      <c r="AW395" s="691"/>
      <c r="AX395" s="691"/>
      <c r="AY395" s="691"/>
      <c r="AZ395" s="691"/>
      <c r="BA395" s="691"/>
      <c r="BB395" s="691"/>
      <c r="BC395" s="691"/>
      <c r="BD395" s="691"/>
      <c r="BE395" s="691"/>
      <c r="BF395" s="691"/>
      <c r="BG395" s="691"/>
      <c r="BH395" s="691"/>
      <c r="BI395" s="691"/>
      <c r="BJ395" s="691"/>
      <c r="BK395" s="691"/>
      <c r="BL395" s="691"/>
      <c r="BM395" s="691"/>
      <c r="BN395" s="691"/>
      <c r="BO395" s="691"/>
      <c r="BP395" s="691"/>
      <c r="BQ395" s="691"/>
      <c r="BR395" s="691"/>
      <c r="BS395" s="691"/>
      <c r="BT395" s="691"/>
      <c r="BU395" s="691"/>
      <c r="BV395" s="691"/>
      <c r="BW395" s="691"/>
      <c r="BX395" s="691"/>
      <c r="BY395" s="691"/>
      <c r="BZ395" s="691"/>
      <c r="CA395" s="691"/>
      <c r="CB395" s="691"/>
      <c r="CC395" s="691"/>
      <c r="CD395" s="691"/>
      <c r="CE395" s="691"/>
      <c r="CF395" s="691"/>
      <c r="CG395" s="691"/>
      <c r="CH395" s="691"/>
      <c r="CI395" s="691"/>
    </row>
    <row r="396" spans="1:87" ht="15.75" customHeight="1">
      <c r="A396" s="691"/>
      <c r="B396" s="697"/>
      <c r="C396" s="697"/>
      <c r="D396" s="691"/>
      <c r="E396" s="691"/>
      <c r="F396" s="691"/>
      <c r="G396" s="691"/>
      <c r="H396" s="691"/>
      <c r="I396" s="691"/>
      <c r="J396" s="691"/>
      <c r="K396" s="691"/>
      <c r="L396" s="691"/>
      <c r="M396" s="691"/>
      <c r="N396" s="691"/>
      <c r="O396" s="691"/>
      <c r="P396" s="691"/>
      <c r="Q396" s="691"/>
      <c r="R396" s="691"/>
      <c r="S396" s="691"/>
      <c r="T396" s="691"/>
      <c r="U396" s="691"/>
      <c r="V396" s="691"/>
      <c r="W396" s="691"/>
      <c r="X396" s="691"/>
      <c r="Y396" s="691"/>
      <c r="Z396" s="691"/>
      <c r="AA396" s="691"/>
      <c r="AB396" s="691"/>
      <c r="AC396" s="691"/>
      <c r="AD396" s="691"/>
      <c r="AE396" s="691"/>
      <c r="AF396" s="691"/>
      <c r="AG396" s="691"/>
      <c r="AH396" s="691"/>
      <c r="AI396" s="691"/>
      <c r="AJ396" s="691"/>
      <c r="AK396" s="691"/>
      <c r="AL396" s="691"/>
      <c r="AM396" s="691"/>
      <c r="AN396" s="691"/>
      <c r="AO396" s="691"/>
      <c r="AP396" s="691"/>
      <c r="AQ396" s="691"/>
      <c r="AR396" s="691"/>
      <c r="AS396" s="691"/>
      <c r="AT396" s="691"/>
      <c r="AU396" s="691"/>
      <c r="AV396" s="691"/>
      <c r="AW396" s="691"/>
      <c r="AX396" s="691"/>
      <c r="AY396" s="691"/>
      <c r="AZ396" s="691"/>
      <c r="BA396" s="691"/>
      <c r="BB396" s="691"/>
      <c r="BC396" s="691"/>
      <c r="BD396" s="691"/>
      <c r="BE396" s="691"/>
      <c r="BF396" s="691"/>
      <c r="BG396" s="691"/>
      <c r="BH396" s="691"/>
      <c r="BI396" s="691"/>
      <c r="BJ396" s="691"/>
      <c r="BK396" s="691"/>
      <c r="BL396" s="691"/>
      <c r="BM396" s="691"/>
      <c r="BN396" s="691"/>
      <c r="BO396" s="691"/>
      <c r="BP396" s="691"/>
      <c r="BQ396" s="691"/>
      <c r="BR396" s="691"/>
      <c r="BS396" s="691"/>
      <c r="BT396" s="691"/>
      <c r="BU396" s="691"/>
      <c r="BV396" s="691"/>
      <c r="BW396" s="691"/>
      <c r="BX396" s="691"/>
      <c r="BY396" s="691"/>
      <c r="BZ396" s="691"/>
      <c r="CA396" s="691"/>
      <c r="CB396" s="691"/>
      <c r="CC396" s="691"/>
      <c r="CD396" s="691"/>
      <c r="CE396" s="691"/>
      <c r="CF396" s="691"/>
      <c r="CG396" s="691"/>
      <c r="CH396" s="691"/>
      <c r="CI396" s="691"/>
    </row>
    <row r="397" spans="1:87" ht="15.75" customHeight="1">
      <c r="A397" s="691"/>
      <c r="B397" s="697"/>
      <c r="C397" s="697"/>
      <c r="D397" s="691"/>
      <c r="E397" s="691"/>
      <c r="F397" s="691"/>
      <c r="G397" s="691"/>
      <c r="H397" s="691"/>
      <c r="I397" s="691"/>
      <c r="J397" s="691"/>
      <c r="K397" s="691"/>
      <c r="L397" s="691"/>
      <c r="M397" s="691"/>
      <c r="N397" s="691"/>
      <c r="O397" s="691"/>
      <c r="P397" s="691"/>
      <c r="Q397" s="691"/>
      <c r="R397" s="691"/>
      <c r="S397" s="691"/>
      <c r="T397" s="691"/>
      <c r="U397" s="691"/>
      <c r="V397" s="691"/>
      <c r="W397" s="691"/>
      <c r="X397" s="691"/>
      <c r="Y397" s="691"/>
      <c r="Z397" s="691"/>
      <c r="AA397" s="691"/>
      <c r="AB397" s="691"/>
      <c r="AC397" s="691"/>
      <c r="AD397" s="691"/>
      <c r="AE397" s="691"/>
      <c r="AF397" s="691"/>
      <c r="AG397" s="691"/>
      <c r="AH397" s="691"/>
      <c r="AI397" s="691"/>
      <c r="AJ397" s="691"/>
      <c r="AK397" s="691"/>
      <c r="AL397" s="691"/>
      <c r="AM397" s="691"/>
      <c r="AN397" s="691"/>
      <c r="AO397" s="691"/>
      <c r="AP397" s="691"/>
      <c r="AQ397" s="691"/>
      <c r="AR397" s="691"/>
      <c r="AS397" s="691"/>
      <c r="AT397" s="691"/>
      <c r="AU397" s="691"/>
      <c r="AV397" s="691"/>
      <c r="AW397" s="691"/>
      <c r="AX397" s="691"/>
      <c r="AY397" s="691"/>
      <c r="AZ397" s="691"/>
      <c r="BA397" s="691"/>
      <c r="BB397" s="691"/>
      <c r="BC397" s="691"/>
      <c r="BD397" s="691"/>
      <c r="BE397" s="691"/>
      <c r="BF397" s="691"/>
      <c r="BG397" s="691"/>
      <c r="BH397" s="691"/>
      <c r="BI397" s="691"/>
      <c r="BJ397" s="691"/>
      <c r="BK397" s="691"/>
      <c r="BL397" s="691"/>
      <c r="BM397" s="691"/>
      <c r="BN397" s="691"/>
      <c r="BO397" s="691"/>
      <c r="BP397" s="691"/>
      <c r="BQ397" s="691"/>
      <c r="BR397" s="691"/>
      <c r="BS397" s="691"/>
      <c r="BT397" s="691"/>
      <c r="BU397" s="691"/>
      <c r="BV397" s="691"/>
      <c r="BW397" s="691"/>
      <c r="BX397" s="691"/>
      <c r="BY397" s="691"/>
      <c r="BZ397" s="691"/>
      <c r="CA397" s="691"/>
      <c r="CB397" s="691"/>
      <c r="CC397" s="691"/>
      <c r="CD397" s="691"/>
      <c r="CE397" s="691"/>
      <c r="CF397" s="691"/>
      <c r="CG397" s="691"/>
      <c r="CH397" s="691"/>
      <c r="CI397" s="691"/>
    </row>
    <row r="398" spans="1:87" ht="15.75" customHeight="1">
      <c r="A398" s="691"/>
      <c r="B398" s="697"/>
      <c r="C398" s="697"/>
      <c r="D398" s="691"/>
      <c r="E398" s="691"/>
      <c r="F398" s="691"/>
      <c r="G398" s="691"/>
      <c r="H398" s="691"/>
      <c r="I398" s="691"/>
      <c r="J398" s="691"/>
      <c r="K398" s="691"/>
      <c r="L398" s="691"/>
      <c r="M398" s="691"/>
      <c r="N398" s="691"/>
      <c r="O398" s="691"/>
      <c r="P398" s="691"/>
      <c r="Q398" s="691"/>
      <c r="R398" s="691"/>
      <c r="S398" s="691"/>
      <c r="T398" s="691"/>
      <c r="U398" s="691"/>
      <c r="V398" s="691"/>
      <c r="W398" s="691"/>
      <c r="X398" s="691"/>
      <c r="Y398" s="691"/>
      <c r="Z398" s="691"/>
      <c r="AA398" s="691"/>
      <c r="AB398" s="691"/>
      <c r="AC398" s="691"/>
      <c r="AD398" s="691"/>
      <c r="AE398" s="691"/>
      <c r="AF398" s="691"/>
      <c r="AG398" s="691"/>
      <c r="AH398" s="691"/>
      <c r="AI398" s="691"/>
      <c r="AJ398" s="691"/>
      <c r="AK398" s="691"/>
      <c r="AL398" s="691"/>
      <c r="AM398" s="691"/>
      <c r="AN398" s="691"/>
      <c r="AO398" s="691"/>
      <c r="AP398" s="691"/>
      <c r="AQ398" s="691"/>
      <c r="AR398" s="691"/>
      <c r="AS398" s="691"/>
      <c r="AT398" s="691"/>
      <c r="AU398" s="691"/>
      <c r="AV398" s="691"/>
      <c r="AW398" s="691"/>
      <c r="AX398" s="691"/>
      <c r="AY398" s="691"/>
      <c r="AZ398" s="691"/>
      <c r="BA398" s="691"/>
      <c r="BB398" s="691"/>
      <c r="BC398" s="691"/>
      <c r="BD398" s="691"/>
      <c r="BE398" s="691"/>
      <c r="BF398" s="691"/>
      <c r="BG398" s="691"/>
      <c r="BH398" s="691"/>
      <c r="BI398" s="691"/>
      <c r="BJ398" s="691"/>
      <c r="BK398" s="691"/>
      <c r="BL398" s="691"/>
      <c r="BM398" s="691"/>
      <c r="BN398" s="691"/>
      <c r="BO398" s="691"/>
      <c r="BP398" s="691"/>
      <c r="BQ398" s="691"/>
      <c r="BR398" s="691"/>
      <c r="BS398" s="691"/>
      <c r="BT398" s="691"/>
      <c r="BU398" s="691"/>
      <c r="BV398" s="691"/>
      <c r="BW398" s="691"/>
      <c r="BX398" s="691"/>
      <c r="BY398" s="691"/>
      <c r="BZ398" s="691"/>
      <c r="CA398" s="691"/>
      <c r="CB398" s="691"/>
      <c r="CC398" s="691"/>
      <c r="CD398" s="691"/>
      <c r="CE398" s="691"/>
      <c r="CF398" s="691"/>
      <c r="CG398" s="691"/>
      <c r="CH398" s="691"/>
      <c r="CI398" s="691"/>
    </row>
    <row r="399" spans="1:87" ht="15.75" customHeight="1">
      <c r="A399" s="691"/>
      <c r="B399" s="697"/>
      <c r="C399" s="697"/>
      <c r="D399" s="691"/>
      <c r="E399" s="691"/>
      <c r="F399" s="691"/>
      <c r="G399" s="691"/>
      <c r="H399" s="691"/>
      <c r="I399" s="691"/>
      <c r="J399" s="691"/>
      <c r="K399" s="691"/>
      <c r="L399" s="691"/>
      <c r="M399" s="691"/>
      <c r="N399" s="691"/>
      <c r="O399" s="691"/>
      <c r="P399" s="691"/>
      <c r="Q399" s="691"/>
      <c r="R399" s="691"/>
      <c r="S399" s="691"/>
      <c r="T399" s="691"/>
      <c r="U399" s="691"/>
      <c r="V399" s="691"/>
      <c r="W399" s="691"/>
      <c r="X399" s="691"/>
      <c r="Y399" s="691"/>
      <c r="Z399" s="691"/>
      <c r="AA399" s="691"/>
      <c r="AB399" s="691"/>
      <c r="AC399" s="691"/>
      <c r="AD399" s="691"/>
      <c r="AE399" s="691"/>
      <c r="AF399" s="691"/>
      <c r="AG399" s="691"/>
      <c r="AH399" s="691"/>
      <c r="AI399" s="691"/>
      <c r="AJ399" s="691"/>
      <c r="AK399" s="691"/>
      <c r="AL399" s="691"/>
      <c r="AM399" s="691"/>
      <c r="AN399" s="691"/>
      <c r="AO399" s="691"/>
      <c r="AP399" s="691"/>
      <c r="AQ399" s="691"/>
      <c r="AR399" s="691"/>
      <c r="AS399" s="691"/>
      <c r="AT399" s="691"/>
      <c r="AU399" s="691"/>
      <c r="AV399" s="691"/>
      <c r="AW399" s="691"/>
      <c r="AX399" s="691"/>
      <c r="AY399" s="691"/>
      <c r="AZ399" s="691"/>
      <c r="BA399" s="691"/>
      <c r="BB399" s="691"/>
      <c r="BC399" s="691"/>
      <c r="BD399" s="691"/>
      <c r="BE399" s="691"/>
      <c r="BF399" s="691"/>
      <c r="BG399" s="691"/>
      <c r="BH399" s="691"/>
      <c r="BI399" s="691"/>
      <c r="BJ399" s="691"/>
      <c r="BK399" s="691"/>
      <c r="BL399" s="691"/>
      <c r="BM399" s="691"/>
      <c r="BN399" s="691"/>
      <c r="BO399" s="691"/>
      <c r="BP399" s="691"/>
      <c r="BQ399" s="691"/>
      <c r="BR399" s="691"/>
      <c r="BS399" s="691"/>
      <c r="BT399" s="691"/>
      <c r="BU399" s="691"/>
      <c r="BV399" s="691"/>
      <c r="BW399" s="691"/>
      <c r="BX399" s="691"/>
      <c r="BY399" s="691"/>
      <c r="BZ399" s="691"/>
      <c r="CA399" s="691"/>
      <c r="CB399" s="691"/>
      <c r="CC399" s="691"/>
      <c r="CD399" s="691"/>
      <c r="CE399" s="691"/>
      <c r="CF399" s="691"/>
      <c r="CG399" s="691"/>
      <c r="CH399" s="691"/>
      <c r="CI399" s="691"/>
    </row>
    <row r="400" spans="1:87" ht="15.75" customHeight="1">
      <c r="A400" s="691"/>
      <c r="B400" s="697"/>
      <c r="C400" s="697"/>
      <c r="D400" s="691"/>
      <c r="E400" s="691"/>
      <c r="F400" s="691"/>
      <c r="G400" s="691"/>
      <c r="H400" s="691"/>
      <c r="I400" s="691"/>
      <c r="J400" s="691"/>
      <c r="K400" s="691"/>
      <c r="L400" s="691"/>
      <c r="M400" s="691"/>
      <c r="N400" s="691"/>
      <c r="O400" s="691"/>
      <c r="P400" s="691"/>
      <c r="Q400" s="691"/>
      <c r="R400" s="691"/>
      <c r="S400" s="691"/>
      <c r="T400" s="691"/>
      <c r="U400" s="691"/>
      <c r="V400" s="691"/>
      <c r="W400" s="691"/>
      <c r="X400" s="691"/>
      <c r="Y400" s="691"/>
      <c r="Z400" s="691"/>
      <c r="AA400" s="691"/>
      <c r="AB400" s="691"/>
      <c r="AC400" s="691"/>
      <c r="AD400" s="691"/>
      <c r="AE400" s="691"/>
      <c r="AF400" s="691"/>
      <c r="AG400" s="691"/>
      <c r="AH400" s="691"/>
      <c r="AI400" s="691"/>
      <c r="AJ400" s="691"/>
      <c r="AK400" s="691"/>
      <c r="AL400" s="691"/>
      <c r="AM400" s="691"/>
      <c r="AN400" s="691"/>
      <c r="AO400" s="691"/>
      <c r="AP400" s="691"/>
      <c r="AQ400" s="691"/>
      <c r="AR400" s="691"/>
      <c r="AS400" s="691"/>
      <c r="AT400" s="691"/>
      <c r="AU400" s="691"/>
      <c r="AV400" s="691"/>
      <c r="AW400" s="691"/>
      <c r="AX400" s="691"/>
      <c r="AY400" s="691"/>
      <c r="AZ400" s="691"/>
      <c r="BA400" s="691"/>
      <c r="BB400" s="691"/>
      <c r="BC400" s="691"/>
      <c r="BD400" s="691"/>
      <c r="BE400" s="691"/>
      <c r="BF400" s="691"/>
      <c r="BG400" s="691"/>
      <c r="BH400" s="691"/>
      <c r="BI400" s="691"/>
      <c r="BJ400" s="691"/>
      <c r="BK400" s="691"/>
      <c r="BL400" s="691"/>
      <c r="BM400" s="691"/>
      <c r="BN400" s="691"/>
      <c r="BO400" s="691"/>
      <c r="BP400" s="691"/>
      <c r="BQ400" s="691"/>
      <c r="BR400" s="691"/>
      <c r="BS400" s="691"/>
      <c r="BT400" s="691"/>
      <c r="BU400" s="691"/>
      <c r="BV400" s="691"/>
      <c r="BW400" s="691"/>
      <c r="BX400" s="691"/>
      <c r="BY400" s="691"/>
      <c r="BZ400" s="691"/>
      <c r="CA400" s="691"/>
      <c r="CB400" s="691"/>
      <c r="CC400" s="691"/>
      <c r="CD400" s="691"/>
      <c r="CE400" s="691"/>
      <c r="CF400" s="691"/>
      <c r="CG400" s="691"/>
      <c r="CH400" s="691"/>
      <c r="CI400" s="691"/>
    </row>
    <row r="401" spans="1:87" ht="15.75" customHeight="1">
      <c r="A401" s="691"/>
      <c r="B401" s="697"/>
      <c r="C401" s="697"/>
      <c r="D401" s="691"/>
      <c r="E401" s="691"/>
      <c r="F401" s="691"/>
      <c r="G401" s="691"/>
      <c r="H401" s="691"/>
      <c r="I401" s="691"/>
      <c r="J401" s="691"/>
      <c r="K401" s="691"/>
      <c r="L401" s="691"/>
      <c r="M401" s="691"/>
      <c r="N401" s="691"/>
      <c r="O401" s="691"/>
      <c r="P401" s="691"/>
      <c r="Q401" s="691"/>
      <c r="R401" s="691"/>
      <c r="S401" s="691"/>
      <c r="T401" s="691"/>
      <c r="U401" s="691"/>
      <c r="V401" s="691"/>
      <c r="W401" s="691"/>
      <c r="X401" s="691"/>
      <c r="Y401" s="691"/>
      <c r="Z401" s="691"/>
      <c r="AA401" s="691"/>
      <c r="AB401" s="691"/>
      <c r="AC401" s="691"/>
      <c r="AD401" s="691"/>
      <c r="AE401" s="691"/>
      <c r="AF401" s="691"/>
      <c r="AG401" s="691"/>
      <c r="AH401" s="691"/>
      <c r="AI401" s="691"/>
      <c r="AJ401" s="691"/>
      <c r="AK401" s="691"/>
      <c r="AL401" s="691"/>
      <c r="AM401" s="691"/>
      <c r="AN401" s="691"/>
      <c r="AO401" s="691"/>
      <c r="AP401" s="691"/>
      <c r="AQ401" s="691"/>
      <c r="AR401" s="691"/>
      <c r="AS401" s="691"/>
      <c r="AT401" s="691"/>
      <c r="AU401" s="691"/>
      <c r="AV401" s="691"/>
      <c r="AW401" s="691"/>
      <c r="AX401" s="691"/>
      <c r="AY401" s="691"/>
      <c r="AZ401" s="691"/>
      <c r="BA401" s="691"/>
      <c r="BB401" s="691"/>
      <c r="BC401" s="691"/>
      <c r="BD401" s="691"/>
      <c r="BE401" s="691"/>
      <c r="BF401" s="691"/>
      <c r="BG401" s="691"/>
      <c r="BH401" s="691"/>
      <c r="BI401" s="691"/>
      <c r="BJ401" s="691"/>
      <c r="BK401" s="691"/>
      <c r="BL401" s="691"/>
      <c r="BM401" s="691"/>
      <c r="BN401" s="691"/>
      <c r="BO401" s="691"/>
      <c r="BP401" s="691"/>
      <c r="BQ401" s="691"/>
      <c r="BR401" s="691"/>
      <c r="BS401" s="691"/>
      <c r="BT401" s="691"/>
      <c r="BU401" s="691"/>
      <c r="BV401" s="691"/>
      <c r="BW401" s="691"/>
      <c r="BX401" s="691"/>
      <c r="BY401" s="691"/>
      <c r="BZ401" s="691"/>
      <c r="CA401" s="691"/>
      <c r="CB401" s="691"/>
      <c r="CC401" s="691"/>
      <c r="CD401" s="691"/>
      <c r="CE401" s="691"/>
      <c r="CF401" s="691"/>
      <c r="CG401" s="691"/>
      <c r="CH401" s="691"/>
      <c r="CI401" s="691"/>
    </row>
    <row r="402" spans="1:87" ht="15.75" customHeight="1">
      <c r="A402" s="691"/>
      <c r="B402" s="697"/>
      <c r="C402" s="697"/>
      <c r="D402" s="691"/>
      <c r="E402" s="691"/>
      <c r="F402" s="691"/>
      <c r="G402" s="691"/>
      <c r="H402" s="691"/>
      <c r="I402" s="691"/>
      <c r="J402" s="691"/>
      <c r="K402" s="691"/>
      <c r="L402" s="691"/>
      <c r="M402" s="691"/>
      <c r="N402" s="691"/>
      <c r="O402" s="691"/>
      <c r="P402" s="691"/>
      <c r="Q402" s="691"/>
      <c r="R402" s="691"/>
      <c r="S402" s="691"/>
      <c r="T402" s="691"/>
      <c r="U402" s="691"/>
      <c r="V402" s="691"/>
      <c r="W402" s="691"/>
      <c r="X402" s="691"/>
      <c r="Y402" s="691"/>
      <c r="Z402" s="691"/>
      <c r="AA402" s="691"/>
      <c r="AB402" s="691"/>
      <c r="AC402" s="691"/>
      <c r="AD402" s="691"/>
      <c r="AE402" s="691"/>
      <c r="AF402" s="691"/>
      <c r="AG402" s="691"/>
      <c r="AH402" s="691"/>
      <c r="AI402" s="691"/>
      <c r="AJ402" s="691"/>
      <c r="AK402" s="691"/>
      <c r="AL402" s="691"/>
      <c r="AM402" s="691"/>
      <c r="AN402" s="691"/>
      <c r="AO402" s="691"/>
      <c r="AP402" s="691"/>
      <c r="AQ402" s="691"/>
      <c r="AR402" s="691"/>
      <c r="AS402" s="691"/>
      <c r="AT402" s="691"/>
      <c r="AU402" s="691"/>
      <c r="AV402" s="691"/>
      <c r="AW402" s="691"/>
      <c r="AX402" s="691"/>
      <c r="AY402" s="691"/>
      <c r="AZ402" s="691"/>
      <c r="BA402" s="691"/>
      <c r="BB402" s="691"/>
      <c r="BC402" s="691"/>
      <c r="BD402" s="691"/>
      <c r="BE402" s="691"/>
      <c r="BF402" s="691"/>
      <c r="BG402" s="691"/>
      <c r="BH402" s="691"/>
      <c r="BI402" s="691"/>
      <c r="BJ402" s="691"/>
      <c r="BK402" s="691"/>
      <c r="BL402" s="691"/>
      <c r="BM402" s="691"/>
      <c r="BN402" s="691"/>
      <c r="BO402" s="691"/>
      <c r="BP402" s="691"/>
      <c r="BQ402" s="691"/>
      <c r="BR402" s="691"/>
      <c r="BS402" s="691"/>
      <c r="BT402" s="691"/>
      <c r="BU402" s="691"/>
      <c r="BV402" s="691"/>
      <c r="BW402" s="691"/>
      <c r="BX402" s="691"/>
      <c r="BY402" s="691"/>
      <c r="BZ402" s="691"/>
      <c r="CA402" s="691"/>
      <c r="CB402" s="691"/>
      <c r="CC402" s="691"/>
      <c r="CD402" s="691"/>
      <c r="CE402" s="691"/>
      <c r="CF402" s="691"/>
      <c r="CG402" s="691"/>
      <c r="CH402" s="691"/>
      <c r="CI402" s="691"/>
    </row>
    <row r="403" spans="1:87" ht="15.75" customHeight="1">
      <c r="A403" s="691"/>
      <c r="B403" s="697"/>
      <c r="C403" s="697"/>
      <c r="D403" s="691"/>
      <c r="E403" s="691"/>
      <c r="F403" s="691"/>
      <c r="G403" s="691"/>
      <c r="H403" s="691"/>
      <c r="I403" s="691"/>
      <c r="J403" s="691"/>
      <c r="K403" s="691"/>
      <c r="L403" s="691"/>
      <c r="M403" s="691"/>
      <c r="N403" s="691"/>
      <c r="O403" s="691"/>
      <c r="P403" s="691"/>
      <c r="Q403" s="691"/>
      <c r="R403" s="691"/>
      <c r="S403" s="691"/>
      <c r="T403" s="691"/>
      <c r="U403" s="691"/>
      <c r="V403" s="691"/>
      <c r="W403" s="691"/>
      <c r="X403" s="691"/>
      <c r="Y403" s="691"/>
      <c r="Z403" s="691"/>
      <c r="AA403" s="691"/>
      <c r="AB403" s="691"/>
      <c r="AC403" s="691"/>
      <c r="AD403" s="691"/>
      <c r="AE403" s="691"/>
      <c r="AF403" s="691"/>
      <c r="AG403" s="691"/>
      <c r="AH403" s="691"/>
      <c r="AI403" s="691"/>
      <c r="AJ403" s="691"/>
      <c r="AK403" s="691"/>
      <c r="AL403" s="691"/>
      <c r="AM403" s="691"/>
      <c r="AN403" s="691"/>
      <c r="AO403" s="691"/>
      <c r="AP403" s="691"/>
      <c r="AQ403" s="691"/>
      <c r="AR403" s="691"/>
      <c r="AS403" s="691"/>
      <c r="AT403" s="691"/>
      <c r="AU403" s="691"/>
      <c r="AV403" s="691"/>
      <c r="AW403" s="691"/>
      <c r="AX403" s="691"/>
      <c r="AY403" s="691"/>
      <c r="AZ403" s="691"/>
      <c r="BA403" s="691"/>
      <c r="BB403" s="691"/>
      <c r="BC403" s="691"/>
      <c r="BD403" s="691"/>
      <c r="BE403" s="691"/>
      <c r="BF403" s="691"/>
      <c r="BG403" s="691"/>
      <c r="BH403" s="691"/>
      <c r="BI403" s="691"/>
      <c r="BJ403" s="691"/>
      <c r="BK403" s="691"/>
      <c r="BL403" s="691"/>
      <c r="BM403" s="691"/>
      <c r="BN403" s="691"/>
      <c r="BO403" s="691"/>
      <c r="BP403" s="691"/>
      <c r="BQ403" s="691"/>
      <c r="BR403" s="691"/>
      <c r="BS403" s="691"/>
      <c r="BT403" s="691"/>
      <c r="BU403" s="691"/>
      <c r="BV403" s="691"/>
      <c r="BW403" s="691"/>
      <c r="BX403" s="691"/>
      <c r="BY403" s="691"/>
      <c r="BZ403" s="691"/>
      <c r="CA403" s="691"/>
      <c r="CB403" s="691"/>
      <c r="CC403" s="691"/>
      <c r="CD403" s="691"/>
      <c r="CE403" s="691"/>
      <c r="CF403" s="691"/>
      <c r="CG403" s="691"/>
      <c r="CH403" s="691"/>
      <c r="CI403" s="691"/>
    </row>
    <row r="404" spans="1:87" ht="15.75" customHeight="1">
      <c r="A404" s="691"/>
      <c r="B404" s="697"/>
      <c r="C404" s="697"/>
      <c r="D404" s="691"/>
      <c r="E404" s="691"/>
      <c r="F404" s="691"/>
      <c r="G404" s="691"/>
      <c r="H404" s="691"/>
      <c r="I404" s="691"/>
      <c r="J404" s="691"/>
      <c r="K404" s="691"/>
      <c r="L404" s="691"/>
      <c r="M404" s="691"/>
      <c r="N404" s="691"/>
      <c r="O404" s="691"/>
      <c r="P404" s="691"/>
      <c r="Q404" s="691"/>
      <c r="R404" s="691"/>
      <c r="S404" s="691"/>
      <c r="T404" s="691"/>
      <c r="U404" s="691"/>
      <c r="V404" s="691"/>
      <c r="W404" s="691"/>
      <c r="X404" s="691"/>
      <c r="Y404" s="691"/>
      <c r="Z404" s="691"/>
      <c r="AA404" s="691"/>
      <c r="AB404" s="691"/>
      <c r="AC404" s="691"/>
      <c r="AD404" s="691"/>
      <c r="AE404" s="691"/>
      <c r="AF404" s="691"/>
      <c r="AG404" s="691"/>
      <c r="AH404" s="691"/>
      <c r="AI404" s="691"/>
      <c r="AJ404" s="691"/>
      <c r="AK404" s="691"/>
      <c r="AL404" s="691"/>
      <c r="AM404" s="691"/>
      <c r="AN404" s="691"/>
      <c r="AO404" s="691"/>
      <c r="AP404" s="691"/>
      <c r="AQ404" s="691"/>
      <c r="AR404" s="691"/>
      <c r="AS404" s="691"/>
      <c r="AT404" s="691"/>
      <c r="AU404" s="691"/>
      <c r="AV404" s="691"/>
      <c r="AW404" s="691"/>
      <c r="AX404" s="691"/>
      <c r="AY404" s="691"/>
      <c r="AZ404" s="691"/>
      <c r="BA404" s="691"/>
      <c r="BB404" s="691"/>
      <c r="BC404" s="691"/>
      <c r="BD404" s="691"/>
      <c r="BE404" s="691"/>
      <c r="BF404" s="691"/>
      <c r="BG404" s="691"/>
      <c r="BH404" s="691"/>
      <c r="BI404" s="691"/>
      <c r="BJ404" s="691"/>
      <c r="BK404" s="691"/>
      <c r="BL404" s="691"/>
      <c r="BM404" s="691"/>
      <c r="BN404" s="691"/>
      <c r="BO404" s="691"/>
      <c r="BP404" s="691"/>
      <c r="BQ404" s="691"/>
      <c r="BR404" s="691"/>
      <c r="BS404" s="691"/>
      <c r="BT404" s="691"/>
      <c r="BU404" s="691"/>
      <c r="BV404" s="691"/>
      <c r="BW404" s="691"/>
      <c r="BX404" s="691"/>
      <c r="BY404" s="691"/>
      <c r="BZ404" s="691"/>
      <c r="CA404" s="691"/>
      <c r="CB404" s="691"/>
      <c r="CC404" s="691"/>
      <c r="CD404" s="691"/>
      <c r="CE404" s="691"/>
      <c r="CF404" s="691"/>
      <c r="CG404" s="691"/>
      <c r="CH404" s="691"/>
      <c r="CI404" s="691"/>
    </row>
    <row r="405" spans="1:87" ht="15.75" customHeight="1">
      <c r="A405" s="691"/>
      <c r="B405" s="697"/>
      <c r="C405" s="697"/>
      <c r="D405" s="691"/>
      <c r="E405" s="691"/>
      <c r="F405" s="691"/>
      <c r="G405" s="691"/>
      <c r="H405" s="691"/>
      <c r="I405" s="691"/>
      <c r="J405" s="691"/>
      <c r="K405" s="691"/>
      <c r="L405" s="691"/>
      <c r="M405" s="691"/>
      <c r="N405" s="691"/>
      <c r="O405" s="691"/>
      <c r="P405" s="691"/>
      <c r="Q405" s="691"/>
      <c r="R405" s="691"/>
      <c r="S405" s="691"/>
      <c r="T405" s="691"/>
      <c r="U405" s="691"/>
      <c r="V405" s="691"/>
      <c r="W405" s="691"/>
      <c r="X405" s="691"/>
      <c r="Y405" s="691"/>
      <c r="Z405" s="691"/>
      <c r="AA405" s="691"/>
      <c r="AB405" s="691"/>
      <c r="AC405" s="691"/>
      <c r="AD405" s="691"/>
      <c r="AE405" s="691"/>
      <c r="AF405" s="691"/>
      <c r="AG405" s="691"/>
      <c r="AH405" s="691"/>
      <c r="AI405" s="691"/>
      <c r="AJ405" s="691"/>
      <c r="AK405" s="691"/>
      <c r="AL405" s="691"/>
      <c r="AM405" s="691"/>
      <c r="AN405" s="691"/>
      <c r="AO405" s="691"/>
      <c r="AP405" s="691"/>
      <c r="AQ405" s="691"/>
      <c r="AR405" s="691"/>
      <c r="AS405" s="691"/>
      <c r="AT405" s="691"/>
      <c r="AU405" s="691"/>
      <c r="AV405" s="691"/>
      <c r="AW405" s="691"/>
      <c r="AX405" s="691"/>
      <c r="AY405" s="691"/>
      <c r="AZ405" s="691"/>
      <c r="BA405" s="691"/>
      <c r="BB405" s="691"/>
      <c r="BC405" s="691"/>
      <c r="BD405" s="691"/>
      <c r="BE405" s="691"/>
      <c r="BF405" s="691"/>
      <c r="BG405" s="691"/>
      <c r="BH405" s="691"/>
      <c r="BI405" s="691"/>
      <c r="BJ405" s="691"/>
      <c r="BK405" s="691"/>
      <c r="BL405" s="691"/>
      <c r="BM405" s="691"/>
      <c r="BN405" s="691"/>
      <c r="BO405" s="691"/>
      <c r="BP405" s="691"/>
      <c r="BQ405" s="691"/>
      <c r="BR405" s="691"/>
      <c r="BS405" s="691"/>
      <c r="BT405" s="691"/>
      <c r="BU405" s="691"/>
      <c r="BV405" s="691"/>
      <c r="BW405" s="691"/>
      <c r="BX405" s="691"/>
      <c r="BY405" s="691"/>
      <c r="BZ405" s="691"/>
      <c r="CA405" s="691"/>
      <c r="CB405" s="691"/>
      <c r="CC405" s="691"/>
      <c r="CD405" s="691"/>
      <c r="CE405" s="691"/>
      <c r="CF405" s="691"/>
      <c r="CG405" s="691"/>
      <c r="CH405" s="691"/>
      <c r="CI405" s="691"/>
    </row>
    <row r="406" spans="1:87" ht="15.75" customHeight="1">
      <c r="A406" s="691"/>
      <c r="B406" s="697"/>
      <c r="C406" s="697"/>
      <c r="D406" s="691"/>
      <c r="E406" s="691"/>
      <c r="F406" s="691"/>
      <c r="G406" s="691"/>
      <c r="H406" s="691"/>
      <c r="I406" s="691"/>
      <c r="J406" s="691"/>
      <c r="K406" s="691"/>
      <c r="L406" s="691"/>
      <c r="M406" s="691"/>
      <c r="N406" s="691"/>
      <c r="O406" s="691"/>
      <c r="P406" s="691"/>
      <c r="Q406" s="691"/>
      <c r="R406" s="691"/>
      <c r="S406" s="691"/>
      <c r="T406" s="691"/>
      <c r="U406" s="691"/>
      <c r="V406" s="691"/>
      <c r="W406" s="691"/>
      <c r="X406" s="691"/>
      <c r="Y406" s="691"/>
      <c r="Z406" s="691"/>
      <c r="AA406" s="691"/>
      <c r="AB406" s="691"/>
      <c r="AC406" s="691"/>
      <c r="AD406" s="691"/>
      <c r="AE406" s="691"/>
      <c r="AF406" s="691"/>
      <c r="AG406" s="691"/>
      <c r="AH406" s="691"/>
      <c r="AI406" s="691"/>
      <c r="AJ406" s="691"/>
      <c r="AK406" s="691"/>
      <c r="AL406" s="691"/>
      <c r="AM406" s="691"/>
      <c r="AN406" s="691"/>
      <c r="AO406" s="691"/>
      <c r="AP406" s="691"/>
      <c r="AQ406" s="691"/>
      <c r="AR406" s="691"/>
      <c r="AS406" s="691"/>
      <c r="AT406" s="691"/>
      <c r="AU406" s="691"/>
      <c r="AV406" s="691"/>
      <c r="AW406" s="691"/>
      <c r="AX406" s="691"/>
      <c r="AY406" s="691"/>
      <c r="AZ406" s="691"/>
      <c r="BA406" s="691"/>
      <c r="BB406" s="691"/>
      <c r="BC406" s="691"/>
      <c r="BD406" s="691"/>
      <c r="BE406" s="691"/>
      <c r="BF406" s="691"/>
      <c r="BG406" s="691"/>
      <c r="BH406" s="691"/>
      <c r="BI406" s="691"/>
      <c r="BJ406" s="691"/>
      <c r="BK406" s="691"/>
      <c r="BL406" s="691"/>
      <c r="BM406" s="691"/>
      <c r="BN406" s="691"/>
      <c r="BO406" s="691"/>
      <c r="BP406" s="691"/>
      <c r="BQ406" s="691"/>
      <c r="BR406" s="691"/>
      <c r="BS406" s="691"/>
      <c r="BT406" s="691"/>
      <c r="BU406" s="691"/>
      <c r="BV406" s="691"/>
      <c r="BW406" s="691"/>
      <c r="BX406" s="691"/>
      <c r="BY406" s="691"/>
      <c r="BZ406" s="691"/>
      <c r="CA406" s="691"/>
      <c r="CB406" s="691"/>
      <c r="CC406" s="691"/>
      <c r="CD406" s="691"/>
      <c r="CE406" s="691"/>
      <c r="CF406" s="691"/>
      <c r="CG406" s="691"/>
      <c r="CH406" s="691"/>
      <c r="CI406" s="691"/>
    </row>
    <row r="407" spans="1:87" ht="15.75" customHeight="1">
      <c r="A407" s="691"/>
      <c r="B407" s="697"/>
      <c r="C407" s="697"/>
      <c r="D407" s="691"/>
      <c r="E407" s="691"/>
      <c r="F407" s="691"/>
      <c r="G407" s="691"/>
      <c r="H407" s="691"/>
      <c r="I407" s="691"/>
      <c r="J407" s="691"/>
      <c r="K407" s="691"/>
      <c r="L407" s="691"/>
      <c r="M407" s="691"/>
      <c r="N407" s="691"/>
      <c r="O407" s="691"/>
      <c r="P407" s="691"/>
      <c r="Q407" s="691"/>
      <c r="R407" s="691"/>
      <c r="S407" s="691"/>
      <c r="T407" s="691"/>
      <c r="U407" s="691"/>
      <c r="V407" s="691"/>
      <c r="W407" s="691"/>
      <c r="X407" s="691"/>
      <c r="Y407" s="691"/>
      <c r="Z407" s="691"/>
      <c r="AA407" s="691"/>
      <c r="AB407" s="691"/>
      <c r="AC407" s="691"/>
      <c r="AD407" s="691"/>
      <c r="AE407" s="691"/>
      <c r="AF407" s="691"/>
      <c r="AG407" s="691"/>
      <c r="AH407" s="691"/>
      <c r="AI407" s="691"/>
      <c r="AJ407" s="691"/>
      <c r="AK407" s="691"/>
      <c r="AL407" s="691"/>
      <c r="AM407" s="691"/>
      <c r="AN407" s="691"/>
      <c r="AO407" s="691"/>
      <c r="AP407" s="691"/>
      <c r="AQ407" s="691"/>
      <c r="AR407" s="691"/>
      <c r="AS407" s="691"/>
      <c r="AT407" s="691"/>
      <c r="AU407" s="691"/>
      <c r="AV407" s="691"/>
      <c r="AW407" s="691"/>
      <c r="AX407" s="691"/>
      <c r="AY407" s="691"/>
      <c r="AZ407" s="691"/>
      <c r="BA407" s="691"/>
      <c r="BB407" s="691"/>
      <c r="BC407" s="691"/>
      <c r="BD407" s="691"/>
      <c r="BE407" s="691"/>
      <c r="BF407" s="691"/>
      <c r="BG407" s="691"/>
      <c r="BH407" s="691"/>
      <c r="BI407" s="691"/>
      <c r="BJ407" s="691"/>
      <c r="BK407" s="691"/>
      <c r="BL407" s="691"/>
      <c r="BM407" s="691"/>
      <c r="BN407" s="691"/>
      <c r="BO407" s="691"/>
      <c r="BP407" s="691"/>
      <c r="BQ407" s="691"/>
      <c r="BR407" s="691"/>
      <c r="BS407" s="691"/>
      <c r="BT407" s="691"/>
      <c r="BU407" s="691"/>
      <c r="BV407" s="691"/>
      <c r="BW407" s="691"/>
      <c r="BX407" s="691"/>
      <c r="BY407" s="691"/>
      <c r="BZ407" s="691"/>
      <c r="CA407" s="691"/>
      <c r="CB407" s="691"/>
      <c r="CC407" s="691"/>
      <c r="CD407" s="691"/>
      <c r="CE407" s="691"/>
      <c r="CF407" s="691"/>
      <c r="CG407" s="691"/>
      <c r="CH407" s="691"/>
      <c r="CI407" s="691"/>
    </row>
    <row r="408" spans="1:87" ht="15.75" customHeight="1">
      <c r="A408" s="691"/>
      <c r="B408" s="697"/>
      <c r="C408" s="697"/>
      <c r="D408" s="691"/>
      <c r="E408" s="691"/>
      <c r="F408" s="691"/>
      <c r="G408" s="691"/>
      <c r="H408" s="691"/>
      <c r="I408" s="691"/>
      <c r="J408" s="691"/>
      <c r="K408" s="691"/>
      <c r="L408" s="691"/>
      <c r="M408" s="691"/>
      <c r="N408" s="691"/>
      <c r="O408" s="691"/>
      <c r="P408" s="691"/>
      <c r="Q408" s="691"/>
      <c r="R408" s="691"/>
      <c r="S408" s="691"/>
      <c r="T408" s="691"/>
      <c r="U408" s="691"/>
      <c r="V408" s="691"/>
      <c r="W408" s="691"/>
      <c r="X408" s="691"/>
      <c r="Y408" s="691"/>
      <c r="Z408" s="691"/>
      <c r="AA408" s="691"/>
      <c r="AB408" s="691"/>
      <c r="AC408" s="691"/>
      <c r="AD408" s="691"/>
      <c r="AE408" s="691"/>
      <c r="AF408" s="691"/>
      <c r="AG408" s="691"/>
      <c r="AH408" s="691"/>
      <c r="AI408" s="691"/>
      <c r="AJ408" s="691"/>
      <c r="AK408" s="691"/>
      <c r="AL408" s="691"/>
      <c r="AM408" s="691"/>
      <c r="AN408" s="691"/>
      <c r="AO408" s="691"/>
      <c r="AP408" s="691"/>
      <c r="AQ408" s="691"/>
      <c r="AR408" s="691"/>
      <c r="AS408" s="691"/>
      <c r="AT408" s="691"/>
      <c r="AU408" s="691"/>
      <c r="AV408" s="691"/>
      <c r="AW408" s="691"/>
      <c r="AX408" s="691"/>
      <c r="AY408" s="691"/>
      <c r="AZ408" s="691"/>
      <c r="BA408" s="691"/>
      <c r="BB408" s="691"/>
      <c r="BC408" s="691"/>
      <c r="BD408" s="691"/>
      <c r="BE408" s="691"/>
      <c r="BF408" s="691"/>
      <c r="BG408" s="691"/>
      <c r="BH408" s="691"/>
      <c r="BI408" s="691"/>
      <c r="BJ408" s="691"/>
      <c r="BK408" s="691"/>
      <c r="BL408" s="691"/>
      <c r="BM408" s="691"/>
      <c r="BN408" s="691"/>
      <c r="BO408" s="691"/>
      <c r="BP408" s="691"/>
      <c r="BQ408" s="691"/>
      <c r="BR408" s="691"/>
      <c r="BS408" s="691"/>
      <c r="BT408" s="691"/>
      <c r="BU408" s="691"/>
      <c r="BV408" s="691"/>
      <c r="BW408" s="691"/>
      <c r="BX408" s="691"/>
      <c r="BY408" s="691"/>
      <c r="BZ408" s="691"/>
      <c r="CA408" s="691"/>
      <c r="CB408" s="691"/>
      <c r="CC408" s="691"/>
      <c r="CD408" s="691"/>
      <c r="CE408" s="691"/>
      <c r="CF408" s="691"/>
      <c r="CG408" s="691"/>
      <c r="CH408" s="691"/>
      <c r="CI408" s="691"/>
    </row>
    <row r="409" spans="1:87" ht="15.75" customHeight="1">
      <c r="A409" s="691"/>
      <c r="B409" s="697"/>
      <c r="C409" s="697"/>
      <c r="D409" s="691"/>
      <c r="E409" s="691"/>
      <c r="F409" s="691"/>
      <c r="G409" s="691"/>
      <c r="H409" s="691"/>
      <c r="I409" s="691"/>
      <c r="J409" s="691"/>
      <c r="K409" s="691"/>
      <c r="L409" s="691"/>
      <c r="M409" s="691"/>
      <c r="N409" s="691"/>
      <c r="O409" s="691"/>
      <c r="P409" s="691"/>
      <c r="Q409" s="691"/>
      <c r="R409" s="691"/>
      <c r="S409" s="691"/>
      <c r="T409" s="691"/>
      <c r="U409" s="691"/>
      <c r="V409" s="691"/>
      <c r="W409" s="691"/>
      <c r="X409" s="691"/>
      <c r="Y409" s="691"/>
      <c r="Z409" s="691"/>
      <c r="AA409" s="691"/>
      <c r="AB409" s="691"/>
      <c r="AC409" s="691"/>
      <c r="AD409" s="691"/>
      <c r="AE409" s="691"/>
      <c r="AF409" s="691"/>
      <c r="AG409" s="691"/>
      <c r="AH409" s="691"/>
      <c r="AI409" s="691"/>
      <c r="AJ409" s="691"/>
      <c r="AK409" s="691"/>
      <c r="AL409" s="691"/>
      <c r="AM409" s="691"/>
      <c r="AN409" s="691"/>
      <c r="AO409" s="691"/>
      <c r="AP409" s="691"/>
      <c r="AQ409" s="691"/>
      <c r="AR409" s="691"/>
      <c r="AS409" s="691"/>
      <c r="AT409" s="691"/>
      <c r="AU409" s="691"/>
      <c r="AV409" s="691"/>
      <c r="AW409" s="691"/>
      <c r="AX409" s="691"/>
      <c r="AY409" s="691"/>
      <c r="AZ409" s="691"/>
      <c r="BA409" s="691"/>
      <c r="BB409" s="691"/>
      <c r="BC409" s="691"/>
      <c r="BD409" s="691"/>
      <c r="BE409" s="691"/>
      <c r="BF409" s="691"/>
      <c r="BG409" s="691"/>
      <c r="BH409" s="691"/>
      <c r="BI409" s="691"/>
      <c r="BJ409" s="691"/>
      <c r="BK409" s="691"/>
      <c r="BL409" s="691"/>
      <c r="BM409" s="691"/>
      <c r="BN409" s="691"/>
      <c r="BO409" s="691"/>
      <c r="BP409" s="691"/>
      <c r="BQ409" s="691"/>
      <c r="BR409" s="691"/>
      <c r="BS409" s="691"/>
      <c r="BT409" s="691"/>
      <c r="BU409" s="691"/>
      <c r="BV409" s="691"/>
      <c r="BW409" s="691"/>
      <c r="BX409" s="691"/>
      <c r="BY409" s="691"/>
      <c r="BZ409" s="691"/>
      <c r="CA409" s="691"/>
      <c r="CB409" s="691"/>
      <c r="CC409" s="691"/>
      <c r="CD409" s="691"/>
      <c r="CE409" s="691"/>
      <c r="CF409" s="691"/>
      <c r="CG409" s="691"/>
      <c r="CH409" s="691"/>
      <c r="CI409" s="691"/>
    </row>
    <row r="410" spans="1:87" ht="15.75" customHeight="1">
      <c r="A410" s="691"/>
      <c r="B410" s="697"/>
      <c r="C410" s="697"/>
      <c r="D410" s="691"/>
      <c r="E410" s="691"/>
      <c r="F410" s="691"/>
      <c r="G410" s="691"/>
      <c r="H410" s="691"/>
      <c r="I410" s="691"/>
      <c r="J410" s="691"/>
      <c r="K410" s="691"/>
      <c r="L410" s="691"/>
      <c r="M410" s="691"/>
      <c r="N410" s="691"/>
      <c r="O410" s="691"/>
      <c r="P410" s="691"/>
      <c r="Q410" s="691"/>
      <c r="R410" s="691"/>
      <c r="S410" s="691"/>
      <c r="T410" s="691"/>
      <c r="U410" s="691"/>
      <c r="V410" s="691"/>
      <c r="W410" s="691"/>
      <c r="X410" s="691"/>
      <c r="Y410" s="691"/>
      <c r="Z410" s="691"/>
      <c r="AA410" s="691"/>
      <c r="AB410" s="691"/>
      <c r="AC410" s="691"/>
      <c r="AD410" s="691"/>
      <c r="AE410" s="691"/>
      <c r="AF410" s="691"/>
      <c r="AG410" s="691"/>
      <c r="AH410" s="691"/>
      <c r="AI410" s="691"/>
      <c r="AJ410" s="691"/>
      <c r="AK410" s="691"/>
      <c r="AL410" s="691"/>
      <c r="AM410" s="691"/>
      <c r="AN410" s="691"/>
      <c r="AO410" s="691"/>
      <c r="AP410" s="691"/>
      <c r="AQ410" s="691"/>
      <c r="AR410" s="691"/>
      <c r="AS410" s="691"/>
      <c r="AT410" s="691"/>
      <c r="AU410" s="691"/>
      <c r="AV410" s="691"/>
      <c r="AW410" s="691"/>
      <c r="AX410" s="691"/>
      <c r="AY410" s="691"/>
      <c r="AZ410" s="691"/>
      <c r="BA410" s="691"/>
      <c r="BB410" s="691"/>
      <c r="BC410" s="691"/>
      <c r="BD410" s="691"/>
      <c r="BE410" s="691"/>
      <c r="BF410" s="691"/>
      <c r="BG410" s="691"/>
      <c r="BH410" s="691"/>
      <c r="BI410" s="691"/>
      <c r="BJ410" s="691"/>
      <c r="BK410" s="691"/>
      <c r="BL410" s="691"/>
      <c r="BM410" s="691"/>
      <c r="BN410" s="691"/>
      <c r="BO410" s="691"/>
      <c r="BP410" s="691"/>
      <c r="BQ410" s="691"/>
      <c r="BR410" s="691"/>
      <c r="BS410" s="691"/>
      <c r="BT410" s="691"/>
      <c r="BU410" s="691"/>
      <c r="BV410" s="691"/>
      <c r="BW410" s="691"/>
      <c r="BX410" s="691"/>
      <c r="BY410" s="691"/>
      <c r="BZ410" s="691"/>
      <c r="CA410" s="691"/>
      <c r="CB410" s="691"/>
      <c r="CC410" s="691"/>
      <c r="CD410" s="691"/>
      <c r="CE410" s="691"/>
      <c r="CF410" s="691"/>
      <c r="CG410" s="691"/>
      <c r="CH410" s="691"/>
      <c r="CI410" s="691"/>
    </row>
    <row r="411" spans="1:87" ht="15.75" customHeight="1">
      <c r="A411" s="691"/>
      <c r="B411" s="697"/>
      <c r="C411" s="697"/>
      <c r="D411" s="691"/>
      <c r="E411" s="691"/>
      <c r="F411" s="691"/>
      <c r="G411" s="691"/>
      <c r="H411" s="691"/>
      <c r="I411" s="691"/>
      <c r="J411" s="691"/>
      <c r="K411" s="691"/>
      <c r="L411" s="691"/>
      <c r="M411" s="691"/>
      <c r="N411" s="691"/>
      <c r="O411" s="691"/>
      <c r="P411" s="691"/>
      <c r="Q411" s="691"/>
      <c r="R411" s="691"/>
      <c r="S411" s="691"/>
      <c r="T411" s="691"/>
      <c r="U411" s="691"/>
      <c r="V411" s="691"/>
      <c r="W411" s="691"/>
      <c r="X411" s="691"/>
      <c r="Y411" s="691"/>
      <c r="Z411" s="691"/>
      <c r="AA411" s="691"/>
      <c r="AB411" s="691"/>
      <c r="AC411" s="691"/>
      <c r="AD411" s="691"/>
      <c r="AE411" s="691"/>
      <c r="AF411" s="691"/>
      <c r="AG411" s="691"/>
      <c r="AH411" s="691"/>
      <c r="AI411" s="691"/>
      <c r="AJ411" s="691"/>
      <c r="AK411" s="691"/>
      <c r="AL411" s="691"/>
      <c r="AM411" s="691"/>
      <c r="AN411" s="691"/>
      <c r="AO411" s="691"/>
      <c r="AP411" s="691"/>
      <c r="AQ411" s="691"/>
      <c r="AR411" s="691"/>
      <c r="AS411" s="691"/>
      <c r="AT411" s="691"/>
      <c r="AU411" s="691"/>
      <c r="AV411" s="691"/>
      <c r="AW411" s="691"/>
      <c r="AX411" s="691"/>
      <c r="AY411" s="691"/>
      <c r="AZ411" s="691"/>
      <c r="BA411" s="691"/>
      <c r="BB411" s="691"/>
      <c r="BC411" s="691"/>
      <c r="BD411" s="691"/>
      <c r="BE411" s="691"/>
      <c r="BF411" s="691"/>
      <c r="BG411" s="691"/>
      <c r="BH411" s="691"/>
      <c r="BI411" s="691"/>
      <c r="BJ411" s="691"/>
      <c r="BK411" s="691"/>
      <c r="BL411" s="691"/>
      <c r="BM411" s="691"/>
      <c r="BN411" s="691"/>
      <c r="BO411" s="691"/>
      <c r="BP411" s="691"/>
      <c r="BQ411" s="691"/>
      <c r="BR411" s="691"/>
      <c r="BS411" s="691"/>
      <c r="BT411" s="691"/>
      <c r="BU411" s="691"/>
      <c r="BV411" s="691"/>
      <c r="BW411" s="691"/>
      <c r="BX411" s="691"/>
      <c r="BY411" s="691"/>
      <c r="BZ411" s="691"/>
      <c r="CA411" s="691"/>
      <c r="CB411" s="691"/>
      <c r="CC411" s="691"/>
      <c r="CD411" s="691"/>
      <c r="CE411" s="691"/>
      <c r="CF411" s="691"/>
      <c r="CG411" s="691"/>
      <c r="CH411" s="691"/>
      <c r="CI411" s="691"/>
    </row>
    <row r="412" spans="1:87" ht="15.75" customHeight="1">
      <c r="A412" s="691"/>
      <c r="B412" s="697"/>
      <c r="C412" s="697"/>
      <c r="D412" s="691"/>
      <c r="E412" s="691"/>
      <c r="F412" s="691"/>
      <c r="G412" s="691"/>
      <c r="H412" s="691"/>
      <c r="I412" s="691"/>
      <c r="J412" s="691"/>
      <c r="K412" s="691"/>
      <c r="L412" s="691"/>
      <c r="M412" s="691"/>
      <c r="N412" s="691"/>
      <c r="O412" s="691"/>
      <c r="P412" s="691"/>
      <c r="Q412" s="691"/>
      <c r="R412" s="691"/>
      <c r="S412" s="691"/>
      <c r="T412" s="691"/>
      <c r="U412" s="691"/>
      <c r="V412" s="691"/>
      <c r="W412" s="691"/>
      <c r="X412" s="691"/>
      <c r="Y412" s="691"/>
      <c r="Z412" s="691"/>
      <c r="AA412" s="691"/>
      <c r="AB412" s="691"/>
      <c r="AC412" s="691"/>
      <c r="AD412" s="691"/>
      <c r="AE412" s="691"/>
      <c r="AF412" s="691"/>
      <c r="AG412" s="691"/>
      <c r="AH412" s="691"/>
      <c r="AI412" s="691"/>
      <c r="AJ412" s="691"/>
      <c r="AK412" s="691"/>
      <c r="AL412" s="691"/>
      <c r="AM412" s="691"/>
      <c r="AN412" s="691"/>
      <c r="AO412" s="691"/>
      <c r="AP412" s="691"/>
      <c r="AQ412" s="691"/>
      <c r="AR412" s="691"/>
      <c r="AS412" s="691"/>
      <c r="AT412" s="691"/>
      <c r="AU412" s="691"/>
      <c r="AV412" s="691"/>
      <c r="AW412" s="691"/>
      <c r="AX412" s="691"/>
      <c r="AY412" s="691"/>
      <c r="AZ412" s="691"/>
      <c r="BA412" s="691"/>
      <c r="BB412" s="691"/>
      <c r="BC412" s="691"/>
      <c r="BD412" s="691"/>
      <c r="BE412" s="691"/>
      <c r="BF412" s="691"/>
      <c r="BG412" s="691"/>
      <c r="BH412" s="691"/>
      <c r="BI412" s="691"/>
      <c r="BJ412" s="691"/>
      <c r="BK412" s="691"/>
      <c r="BL412" s="691"/>
      <c r="BM412" s="691"/>
      <c r="BN412" s="691"/>
      <c r="BO412" s="691"/>
      <c r="BP412" s="691"/>
      <c r="BQ412" s="691"/>
      <c r="BR412" s="691"/>
      <c r="BS412" s="691"/>
      <c r="BT412" s="691"/>
      <c r="BU412" s="691"/>
      <c r="BV412" s="691"/>
      <c r="BW412" s="691"/>
      <c r="BX412" s="691"/>
      <c r="BY412" s="691"/>
      <c r="BZ412" s="691"/>
      <c r="CA412" s="691"/>
      <c r="CB412" s="691"/>
      <c r="CC412" s="691"/>
      <c r="CD412" s="691"/>
      <c r="CE412" s="691"/>
      <c r="CF412" s="691"/>
      <c r="CG412" s="691"/>
      <c r="CH412" s="691"/>
      <c r="CI412" s="691"/>
    </row>
    <row r="413" spans="1:87" ht="15.75" customHeight="1">
      <c r="A413" s="691"/>
      <c r="B413" s="697"/>
      <c r="C413" s="697"/>
      <c r="D413" s="691"/>
      <c r="E413" s="691"/>
      <c r="F413" s="691"/>
      <c r="G413" s="691"/>
      <c r="H413" s="691"/>
      <c r="I413" s="691"/>
      <c r="J413" s="691"/>
      <c r="K413" s="691"/>
      <c r="L413" s="691"/>
      <c r="M413" s="691"/>
      <c r="N413" s="691"/>
      <c r="O413" s="691"/>
      <c r="P413" s="691"/>
      <c r="Q413" s="691"/>
      <c r="R413" s="691"/>
      <c r="S413" s="691"/>
      <c r="T413" s="691"/>
      <c r="U413" s="691"/>
      <c r="V413" s="691"/>
      <c r="W413" s="691"/>
      <c r="X413" s="691"/>
      <c r="Y413" s="691"/>
      <c r="Z413" s="691"/>
      <c r="AA413" s="691"/>
      <c r="AB413" s="691"/>
      <c r="AC413" s="691"/>
      <c r="AD413" s="691"/>
      <c r="AE413" s="691"/>
      <c r="AF413" s="691"/>
      <c r="AG413" s="691"/>
      <c r="AH413" s="691"/>
      <c r="AI413" s="691"/>
      <c r="AJ413" s="691"/>
      <c r="AK413" s="691"/>
      <c r="AL413" s="691"/>
      <c r="AM413" s="691"/>
      <c r="AN413" s="691"/>
      <c r="AO413" s="691"/>
      <c r="AP413" s="691"/>
      <c r="AQ413" s="691"/>
      <c r="AR413" s="691"/>
      <c r="AS413" s="691"/>
      <c r="AT413" s="691"/>
      <c r="AU413" s="691"/>
      <c r="AV413" s="691"/>
      <c r="AW413" s="691"/>
      <c r="AX413" s="691"/>
      <c r="AY413" s="691"/>
      <c r="AZ413" s="691"/>
      <c r="BA413" s="691"/>
      <c r="BB413" s="691"/>
      <c r="BC413" s="691"/>
      <c r="BD413" s="691"/>
      <c r="BE413" s="691"/>
      <c r="BF413" s="691"/>
      <c r="BG413" s="691"/>
      <c r="BH413" s="691"/>
      <c r="BI413" s="691"/>
      <c r="BJ413" s="691"/>
      <c r="BK413" s="691"/>
      <c r="BL413" s="691"/>
      <c r="BM413" s="691"/>
      <c r="BN413" s="691"/>
      <c r="BO413" s="691"/>
      <c r="BP413" s="691"/>
      <c r="BQ413" s="691"/>
      <c r="BR413" s="691"/>
      <c r="BS413" s="691"/>
      <c r="BT413" s="691"/>
      <c r="BU413" s="691"/>
      <c r="BV413" s="691"/>
      <c r="BW413" s="691"/>
      <c r="BX413" s="691"/>
      <c r="BY413" s="691"/>
      <c r="BZ413" s="691"/>
      <c r="CA413" s="691"/>
      <c r="CB413" s="691"/>
      <c r="CC413" s="691"/>
      <c r="CD413" s="691"/>
      <c r="CE413" s="691"/>
      <c r="CF413" s="691"/>
      <c r="CG413" s="691"/>
      <c r="CH413" s="691"/>
      <c r="CI413" s="691"/>
    </row>
    <row r="414" spans="1:87" ht="15.75" customHeight="1">
      <c r="A414" s="691"/>
      <c r="B414" s="697"/>
      <c r="C414" s="697"/>
      <c r="D414" s="691"/>
      <c r="E414" s="691"/>
      <c r="F414" s="691"/>
      <c r="G414" s="691"/>
      <c r="H414" s="691"/>
      <c r="I414" s="691"/>
      <c r="J414" s="691"/>
      <c r="K414" s="691"/>
      <c r="L414" s="691"/>
      <c r="M414" s="691"/>
      <c r="N414" s="691"/>
      <c r="O414" s="691"/>
      <c r="P414" s="691"/>
      <c r="Q414" s="691"/>
      <c r="R414" s="691"/>
      <c r="S414" s="691"/>
      <c r="T414" s="691"/>
      <c r="U414" s="691"/>
      <c r="V414" s="691"/>
      <c r="W414" s="691"/>
      <c r="X414" s="691"/>
      <c r="Y414" s="691"/>
      <c r="Z414" s="691"/>
      <c r="AA414" s="691"/>
      <c r="AB414" s="691"/>
      <c r="AC414" s="691"/>
      <c r="AD414" s="691"/>
      <c r="AE414" s="691"/>
      <c r="AF414" s="691"/>
      <c r="AG414" s="691"/>
      <c r="AH414" s="691"/>
      <c r="AI414" s="691"/>
      <c r="AJ414" s="691"/>
      <c r="AK414" s="691"/>
      <c r="AL414" s="691"/>
      <c r="AM414" s="691"/>
      <c r="AN414" s="691"/>
      <c r="AO414" s="691"/>
      <c r="AP414" s="691"/>
      <c r="AQ414" s="691"/>
      <c r="AR414" s="691"/>
      <c r="AS414" s="691"/>
      <c r="AT414" s="691"/>
      <c r="AU414" s="691"/>
      <c r="AV414" s="691"/>
      <c r="AW414" s="691"/>
      <c r="AX414" s="691"/>
      <c r="AY414" s="691"/>
      <c r="AZ414" s="691"/>
      <c r="BA414" s="691"/>
      <c r="BB414" s="691"/>
      <c r="BC414" s="691"/>
      <c r="BD414" s="691"/>
      <c r="BE414" s="691"/>
      <c r="BF414" s="691"/>
      <c r="BG414" s="691"/>
      <c r="BH414" s="691"/>
      <c r="BI414" s="691"/>
      <c r="BJ414" s="691"/>
      <c r="BK414" s="691"/>
      <c r="BL414" s="691"/>
      <c r="BM414" s="691"/>
      <c r="BN414" s="691"/>
      <c r="BO414" s="691"/>
      <c r="BP414" s="691"/>
      <c r="BQ414" s="691"/>
      <c r="BR414" s="691"/>
      <c r="BS414" s="691"/>
      <c r="BT414" s="691"/>
      <c r="BU414" s="691"/>
      <c r="BV414" s="691"/>
      <c r="BW414" s="691"/>
      <c r="BX414" s="691"/>
      <c r="BY414" s="691"/>
      <c r="BZ414" s="691"/>
      <c r="CA414" s="691"/>
      <c r="CB414" s="691"/>
      <c r="CC414" s="691"/>
      <c r="CD414" s="691"/>
      <c r="CE414" s="691"/>
      <c r="CF414" s="691"/>
      <c r="CG414" s="691"/>
      <c r="CH414" s="691"/>
      <c r="CI414" s="691"/>
    </row>
    <row r="415" spans="1:87" ht="15.75" customHeight="1">
      <c r="A415" s="691"/>
      <c r="B415" s="697"/>
      <c r="C415" s="697"/>
      <c r="D415" s="691"/>
      <c r="E415" s="691"/>
      <c r="F415" s="691"/>
      <c r="G415" s="691"/>
      <c r="H415" s="691"/>
      <c r="I415" s="691"/>
      <c r="J415" s="691"/>
      <c r="K415" s="691"/>
      <c r="L415" s="691"/>
      <c r="M415" s="691"/>
      <c r="N415" s="691"/>
      <c r="O415" s="691"/>
      <c r="P415" s="691"/>
      <c r="Q415" s="691"/>
      <c r="R415" s="691"/>
      <c r="S415" s="691"/>
      <c r="T415" s="691"/>
      <c r="U415" s="691"/>
      <c r="V415" s="691"/>
      <c r="W415" s="691"/>
      <c r="X415" s="691"/>
      <c r="Y415" s="691"/>
      <c r="Z415" s="691"/>
      <c r="AA415" s="691"/>
      <c r="AB415" s="691"/>
      <c r="AC415" s="691"/>
      <c r="AD415" s="691"/>
      <c r="AE415" s="691"/>
      <c r="AF415" s="691"/>
      <c r="AG415" s="691"/>
      <c r="AH415" s="691"/>
      <c r="AI415" s="691"/>
      <c r="AJ415" s="691"/>
      <c r="AK415" s="691"/>
      <c r="AL415" s="691"/>
      <c r="AM415" s="691"/>
      <c r="AN415" s="691"/>
      <c r="AO415" s="691"/>
      <c r="AP415" s="691"/>
      <c r="AQ415" s="691"/>
      <c r="AR415" s="691"/>
      <c r="AS415" s="691"/>
      <c r="AT415" s="691"/>
      <c r="AU415" s="691"/>
      <c r="AV415" s="691"/>
      <c r="AW415" s="691"/>
      <c r="AX415" s="691"/>
      <c r="AY415" s="691"/>
      <c r="AZ415" s="691"/>
      <c r="BA415" s="691"/>
      <c r="BB415" s="691"/>
      <c r="BC415" s="691"/>
      <c r="BD415" s="691"/>
      <c r="BE415" s="691"/>
      <c r="BF415" s="691"/>
      <c r="BG415" s="691"/>
      <c r="BH415" s="691"/>
      <c r="BI415" s="691"/>
      <c r="BJ415" s="691"/>
      <c r="BK415" s="691"/>
      <c r="BL415" s="691"/>
      <c r="BM415" s="691"/>
      <c r="BN415" s="691"/>
      <c r="BO415" s="691"/>
      <c r="BP415" s="691"/>
      <c r="BQ415" s="691"/>
      <c r="BR415" s="691"/>
      <c r="BS415" s="691"/>
      <c r="BT415" s="691"/>
      <c r="BU415" s="691"/>
      <c r="BV415" s="691"/>
      <c r="BW415" s="691"/>
      <c r="BX415" s="691"/>
      <c r="BY415" s="691"/>
      <c r="BZ415" s="691"/>
      <c r="CA415" s="691"/>
      <c r="CB415" s="691"/>
      <c r="CC415" s="691"/>
      <c r="CD415" s="691"/>
      <c r="CE415" s="691"/>
      <c r="CF415" s="691"/>
      <c r="CG415" s="691"/>
      <c r="CH415" s="691"/>
      <c r="CI415" s="691"/>
    </row>
    <row r="416" spans="1:87" ht="15.75" customHeight="1">
      <c r="A416" s="691"/>
      <c r="B416" s="697"/>
      <c r="C416" s="697"/>
      <c r="D416" s="691"/>
      <c r="E416" s="691"/>
      <c r="F416" s="691"/>
      <c r="G416" s="691"/>
      <c r="H416" s="691"/>
      <c r="I416" s="691"/>
      <c r="J416" s="691"/>
      <c r="K416" s="691"/>
      <c r="L416" s="691"/>
      <c r="M416" s="691"/>
      <c r="N416" s="691"/>
      <c r="O416" s="691"/>
      <c r="P416" s="691"/>
      <c r="Q416" s="691"/>
      <c r="R416" s="691"/>
      <c r="S416" s="691"/>
      <c r="T416" s="691"/>
      <c r="U416" s="691"/>
      <c r="V416" s="691"/>
      <c r="W416" s="691"/>
      <c r="X416" s="691"/>
      <c r="Y416" s="691"/>
      <c r="Z416" s="691"/>
      <c r="AA416" s="691"/>
      <c r="AB416" s="691"/>
      <c r="AC416" s="691"/>
      <c r="AD416" s="691"/>
      <c r="AE416" s="691"/>
      <c r="AF416" s="691"/>
      <c r="AG416" s="691"/>
      <c r="AH416" s="691"/>
      <c r="AI416" s="691"/>
      <c r="AJ416" s="691"/>
      <c r="AK416" s="691"/>
      <c r="AL416" s="691"/>
      <c r="AM416" s="691"/>
      <c r="AN416" s="691"/>
      <c r="AO416" s="691"/>
      <c r="AP416" s="691"/>
      <c r="AQ416" s="691"/>
      <c r="AR416" s="691"/>
      <c r="AS416" s="691"/>
      <c r="AT416" s="691"/>
      <c r="AU416" s="691"/>
      <c r="AV416" s="691"/>
      <c r="AW416" s="691"/>
      <c r="AX416" s="691"/>
      <c r="AY416" s="691"/>
      <c r="AZ416" s="691"/>
      <c r="BA416" s="691"/>
      <c r="BB416" s="691"/>
      <c r="BC416" s="691"/>
      <c r="BD416" s="691"/>
      <c r="BE416" s="691"/>
      <c r="BF416" s="691"/>
      <c r="BG416" s="691"/>
      <c r="BH416" s="691"/>
      <c r="BI416" s="691"/>
      <c r="BJ416" s="691"/>
      <c r="BK416" s="691"/>
      <c r="BL416" s="691"/>
      <c r="BM416" s="691"/>
      <c r="BN416" s="691"/>
      <c r="BO416" s="691"/>
      <c r="BP416" s="691"/>
      <c r="BQ416" s="691"/>
      <c r="BR416" s="691"/>
      <c r="BS416" s="691"/>
      <c r="BT416" s="691"/>
      <c r="BU416" s="691"/>
      <c r="BV416" s="691"/>
      <c r="BW416" s="691"/>
      <c r="BX416" s="691"/>
      <c r="BY416" s="691"/>
      <c r="BZ416" s="691"/>
      <c r="CA416" s="691"/>
      <c r="CB416" s="691"/>
      <c r="CC416" s="691"/>
      <c r="CD416" s="691"/>
      <c r="CE416" s="691"/>
      <c r="CF416" s="691"/>
      <c r="CG416" s="691"/>
      <c r="CH416" s="691"/>
      <c r="CI416" s="691"/>
    </row>
    <row r="417" spans="1:87" ht="15.75" customHeight="1">
      <c r="A417" s="691"/>
      <c r="B417" s="697"/>
      <c r="C417" s="697"/>
      <c r="D417" s="691"/>
      <c r="E417" s="691"/>
      <c r="F417" s="691"/>
      <c r="G417" s="691"/>
      <c r="H417" s="691"/>
      <c r="I417" s="691"/>
      <c r="J417" s="691"/>
      <c r="K417" s="691"/>
      <c r="L417" s="691"/>
      <c r="M417" s="691"/>
      <c r="N417" s="691"/>
      <c r="O417" s="691"/>
      <c r="P417" s="691"/>
      <c r="Q417" s="691"/>
      <c r="R417" s="691"/>
      <c r="S417" s="691"/>
      <c r="T417" s="691"/>
      <c r="U417" s="691"/>
      <c r="V417" s="691"/>
      <c r="W417" s="691"/>
      <c r="X417" s="691"/>
      <c r="Y417" s="691"/>
      <c r="Z417" s="691"/>
      <c r="AA417" s="691"/>
      <c r="AB417" s="691"/>
      <c r="AC417" s="691"/>
      <c r="AD417" s="691"/>
      <c r="AE417" s="691"/>
      <c r="AF417" s="691"/>
      <c r="AG417" s="691"/>
      <c r="AH417" s="691"/>
      <c r="AI417" s="691"/>
      <c r="AJ417" s="691"/>
      <c r="AK417" s="691"/>
      <c r="AL417" s="691"/>
      <c r="AM417" s="691"/>
      <c r="AN417" s="691"/>
      <c r="AO417" s="691"/>
      <c r="AP417" s="691"/>
      <c r="AQ417" s="691"/>
      <c r="AR417" s="691"/>
      <c r="AS417" s="691"/>
      <c r="AT417" s="691"/>
      <c r="AU417" s="691"/>
      <c r="AV417" s="691"/>
      <c r="AW417" s="691"/>
      <c r="AX417" s="691"/>
      <c r="AY417" s="691"/>
      <c r="AZ417" s="691"/>
      <c r="BA417" s="691"/>
      <c r="BB417" s="691"/>
      <c r="BC417" s="691"/>
      <c r="BD417" s="691"/>
      <c r="BE417" s="691"/>
      <c r="BF417" s="691"/>
      <c r="BG417" s="691"/>
      <c r="BH417" s="691"/>
      <c r="BI417" s="691"/>
      <c r="BJ417" s="691"/>
      <c r="BK417" s="691"/>
      <c r="BL417" s="691"/>
      <c r="BM417" s="691"/>
      <c r="BN417" s="691"/>
      <c r="BO417" s="691"/>
      <c r="BP417" s="691"/>
      <c r="BQ417" s="691"/>
      <c r="BR417" s="691"/>
      <c r="BS417" s="691"/>
      <c r="BT417" s="691"/>
      <c r="BU417" s="691"/>
      <c r="BV417" s="691"/>
      <c r="BW417" s="691"/>
      <c r="BX417" s="691"/>
      <c r="BY417" s="691"/>
      <c r="BZ417" s="691"/>
      <c r="CA417" s="691"/>
      <c r="CB417" s="691"/>
      <c r="CC417" s="691"/>
      <c r="CD417" s="691"/>
      <c r="CE417" s="691"/>
      <c r="CF417" s="691"/>
      <c r="CG417" s="691"/>
      <c r="CH417" s="691"/>
      <c r="CI417" s="691"/>
    </row>
    <row r="418" spans="1:87" ht="15.75" customHeight="1">
      <c r="A418" s="691"/>
      <c r="B418" s="697"/>
      <c r="C418" s="697"/>
      <c r="D418" s="691"/>
      <c r="E418" s="691"/>
      <c r="F418" s="691"/>
      <c r="G418" s="691"/>
      <c r="H418" s="691"/>
      <c r="I418" s="691"/>
      <c r="J418" s="691"/>
      <c r="K418" s="691"/>
      <c r="L418" s="691"/>
      <c r="M418" s="691"/>
      <c r="N418" s="691"/>
      <c r="O418" s="691"/>
      <c r="P418" s="691"/>
      <c r="Q418" s="691"/>
      <c r="R418" s="691"/>
      <c r="S418" s="691"/>
      <c r="T418" s="691"/>
      <c r="U418" s="691"/>
      <c r="V418" s="691"/>
      <c r="W418" s="691"/>
      <c r="X418" s="691"/>
      <c r="Y418" s="691"/>
      <c r="Z418" s="691"/>
      <c r="AA418" s="691"/>
      <c r="AB418" s="691"/>
      <c r="AC418" s="691"/>
      <c r="AD418" s="691"/>
      <c r="AE418" s="691"/>
      <c r="AF418" s="691"/>
      <c r="AG418" s="691"/>
      <c r="AH418" s="691"/>
      <c r="AI418" s="691"/>
      <c r="AJ418" s="691"/>
      <c r="AK418" s="691"/>
      <c r="AL418" s="691"/>
      <c r="AM418" s="691"/>
      <c r="AN418" s="691"/>
      <c r="AO418" s="691"/>
      <c r="AP418" s="691"/>
      <c r="AQ418" s="691"/>
      <c r="AR418" s="691"/>
      <c r="AS418" s="691"/>
      <c r="AT418" s="691"/>
      <c r="AU418" s="691"/>
      <c r="AV418" s="691"/>
      <c r="AW418" s="691"/>
      <c r="AX418" s="691"/>
      <c r="AY418" s="691"/>
      <c r="AZ418" s="691"/>
      <c r="BA418" s="691"/>
      <c r="BB418" s="691"/>
      <c r="BC418" s="691"/>
      <c r="BD418" s="691"/>
      <c r="BE418" s="691"/>
      <c r="BF418" s="691"/>
      <c r="BG418" s="691"/>
      <c r="BH418" s="691"/>
      <c r="BI418" s="691"/>
      <c r="BJ418" s="691"/>
      <c r="BK418" s="691"/>
      <c r="BL418" s="691"/>
      <c r="BM418" s="691"/>
      <c r="BN418" s="691"/>
      <c r="BO418" s="691"/>
      <c r="BP418" s="691"/>
      <c r="BQ418" s="691"/>
      <c r="BR418" s="691"/>
      <c r="BS418" s="691"/>
      <c r="BT418" s="691"/>
      <c r="BU418" s="691"/>
      <c r="BV418" s="691"/>
      <c r="BW418" s="691"/>
      <c r="BX418" s="691"/>
      <c r="BY418" s="691"/>
      <c r="BZ418" s="691"/>
      <c r="CA418" s="691"/>
      <c r="CB418" s="691"/>
      <c r="CC418" s="691"/>
      <c r="CD418" s="691"/>
      <c r="CE418" s="691"/>
      <c r="CF418" s="691"/>
      <c r="CG418" s="691"/>
      <c r="CH418" s="691"/>
      <c r="CI418" s="691"/>
    </row>
    <row r="419" spans="1:87" ht="15.75" customHeight="1">
      <c r="A419" s="691"/>
      <c r="B419" s="697"/>
      <c r="C419" s="697"/>
      <c r="D419" s="691"/>
      <c r="E419" s="691"/>
      <c r="F419" s="691"/>
      <c r="G419" s="691"/>
      <c r="H419" s="691"/>
      <c r="I419" s="691"/>
      <c r="J419" s="691"/>
      <c r="K419" s="691"/>
      <c r="L419" s="691"/>
      <c r="M419" s="691"/>
      <c r="N419" s="691"/>
      <c r="O419" s="691"/>
      <c r="P419" s="691"/>
      <c r="Q419" s="691"/>
      <c r="R419" s="691"/>
      <c r="S419" s="691"/>
      <c r="T419" s="691"/>
      <c r="U419" s="691"/>
      <c r="V419" s="691"/>
      <c r="W419" s="691"/>
      <c r="X419" s="691"/>
      <c r="Y419" s="691"/>
      <c r="Z419" s="691"/>
      <c r="AA419" s="691"/>
      <c r="AB419" s="691"/>
      <c r="AC419" s="691"/>
      <c r="AD419" s="691"/>
      <c r="AE419" s="691"/>
      <c r="AF419" s="691"/>
      <c r="AG419" s="691"/>
      <c r="AH419" s="691"/>
      <c r="AI419" s="691"/>
      <c r="AJ419" s="691"/>
      <c r="AK419" s="691"/>
      <c r="AL419" s="691"/>
      <c r="AM419" s="691"/>
      <c r="AN419" s="691"/>
      <c r="AO419" s="691"/>
      <c r="AP419" s="691"/>
      <c r="AQ419" s="691"/>
      <c r="AR419" s="691"/>
      <c r="AS419" s="691"/>
      <c r="AT419" s="691"/>
      <c r="AU419" s="691"/>
      <c r="AV419" s="691"/>
      <c r="AW419" s="691"/>
      <c r="AX419" s="691"/>
      <c r="AY419" s="691"/>
      <c r="AZ419" s="691"/>
      <c r="BA419" s="691"/>
      <c r="BB419" s="691"/>
      <c r="BC419" s="691"/>
      <c r="BD419" s="691"/>
      <c r="BE419" s="691"/>
      <c r="BF419" s="691"/>
      <c r="BG419" s="691"/>
      <c r="BH419" s="691"/>
      <c r="BI419" s="691"/>
      <c r="BJ419" s="691"/>
      <c r="BK419" s="691"/>
      <c r="BL419" s="691"/>
      <c r="BM419" s="691"/>
      <c r="BN419" s="691"/>
      <c r="BO419" s="691"/>
      <c r="BP419" s="691"/>
      <c r="BQ419" s="691"/>
      <c r="BR419" s="691"/>
      <c r="BS419" s="691"/>
      <c r="BT419" s="691"/>
      <c r="BU419" s="691"/>
      <c r="BV419" s="691"/>
      <c r="BW419" s="691"/>
      <c r="BX419" s="691"/>
      <c r="BY419" s="691"/>
      <c r="BZ419" s="691"/>
      <c r="CA419" s="691"/>
      <c r="CB419" s="691"/>
      <c r="CC419" s="691"/>
      <c r="CD419" s="691"/>
      <c r="CE419" s="691"/>
      <c r="CF419" s="691"/>
      <c r="CG419" s="691"/>
      <c r="CH419" s="691"/>
      <c r="CI419" s="691"/>
    </row>
    <row r="420" spans="1:87" ht="15.75" customHeight="1">
      <c r="A420" s="691"/>
      <c r="B420" s="697"/>
      <c r="C420" s="697"/>
      <c r="D420" s="691"/>
      <c r="E420" s="691"/>
      <c r="F420" s="691"/>
      <c r="G420" s="691"/>
      <c r="H420" s="691"/>
      <c r="I420" s="691"/>
      <c r="J420" s="691"/>
      <c r="K420" s="691"/>
      <c r="L420" s="691"/>
      <c r="M420" s="691"/>
      <c r="N420" s="691"/>
      <c r="O420" s="691"/>
      <c r="P420" s="691"/>
      <c r="Q420" s="691"/>
      <c r="R420" s="691"/>
      <c r="S420" s="691"/>
      <c r="T420" s="691"/>
      <c r="U420" s="691"/>
      <c r="V420" s="691"/>
      <c r="W420" s="691"/>
      <c r="X420" s="691"/>
      <c r="Y420" s="691"/>
      <c r="Z420" s="691"/>
      <c r="AA420" s="691"/>
      <c r="AB420" s="691"/>
      <c r="AC420" s="691"/>
      <c r="AD420" s="691"/>
      <c r="AE420" s="691"/>
      <c r="AF420" s="691"/>
      <c r="AG420" s="691"/>
      <c r="AH420" s="691"/>
      <c r="AI420" s="691"/>
      <c r="AJ420" s="691"/>
      <c r="AK420" s="691"/>
      <c r="AL420" s="691"/>
      <c r="AM420" s="691"/>
      <c r="AN420" s="691"/>
      <c r="AO420" s="691"/>
      <c r="AP420" s="691"/>
      <c r="AQ420" s="691"/>
      <c r="AR420" s="691"/>
      <c r="AS420" s="691"/>
      <c r="AT420" s="691"/>
      <c r="AU420" s="691"/>
      <c r="AV420" s="691"/>
      <c r="AW420" s="691"/>
      <c r="AX420" s="691"/>
      <c r="AY420" s="691"/>
      <c r="AZ420" s="691"/>
      <c r="BA420" s="691"/>
      <c r="BB420" s="691"/>
      <c r="BC420" s="691"/>
      <c r="BD420" s="691"/>
      <c r="BE420" s="691"/>
      <c r="BF420" s="691"/>
      <c r="BG420" s="691"/>
      <c r="BH420" s="691"/>
      <c r="BI420" s="691"/>
      <c r="BJ420" s="691"/>
      <c r="BK420" s="691"/>
      <c r="BL420" s="691"/>
      <c r="BM420" s="691"/>
      <c r="BN420" s="691"/>
      <c r="BO420" s="691"/>
      <c r="BP420" s="691"/>
      <c r="BQ420" s="691"/>
      <c r="BR420" s="691"/>
      <c r="BS420" s="691"/>
      <c r="BT420" s="691"/>
      <c r="BU420" s="691"/>
      <c r="BV420" s="691"/>
      <c r="BW420" s="691"/>
      <c r="BX420" s="691"/>
      <c r="BY420" s="691"/>
      <c r="BZ420" s="691"/>
      <c r="CA420" s="691"/>
      <c r="CB420" s="691"/>
      <c r="CC420" s="691"/>
      <c r="CD420" s="691"/>
      <c r="CE420" s="691"/>
      <c r="CF420" s="691"/>
      <c r="CG420" s="691"/>
      <c r="CH420" s="691"/>
      <c r="CI420" s="691"/>
    </row>
    <row r="421" spans="1:87" ht="15.75" customHeight="1">
      <c r="A421" s="691"/>
      <c r="B421" s="697"/>
      <c r="C421" s="697"/>
      <c r="D421" s="691"/>
      <c r="E421" s="691"/>
      <c r="F421" s="691"/>
      <c r="G421" s="691"/>
      <c r="H421" s="691"/>
      <c r="I421" s="691"/>
      <c r="J421" s="691"/>
      <c r="K421" s="691"/>
      <c r="L421" s="691"/>
      <c r="M421" s="691"/>
      <c r="N421" s="691"/>
      <c r="O421" s="691"/>
      <c r="P421" s="691"/>
      <c r="Q421" s="691"/>
      <c r="R421" s="691"/>
      <c r="S421" s="691"/>
      <c r="T421" s="691"/>
      <c r="U421" s="691"/>
      <c r="V421" s="691"/>
      <c r="W421" s="691"/>
      <c r="X421" s="691"/>
      <c r="Y421" s="691"/>
      <c r="Z421" s="691"/>
      <c r="AA421" s="691"/>
      <c r="AB421" s="691"/>
      <c r="AC421" s="691"/>
      <c r="AD421" s="691"/>
      <c r="AE421" s="691"/>
      <c r="AF421" s="691"/>
      <c r="AG421" s="691"/>
      <c r="AH421" s="691"/>
      <c r="AI421" s="691"/>
      <c r="AJ421" s="691"/>
      <c r="AK421" s="691"/>
      <c r="AL421" s="691"/>
      <c r="AM421" s="691"/>
      <c r="AN421" s="691"/>
      <c r="AO421" s="691"/>
      <c r="AP421" s="691"/>
      <c r="AQ421" s="691"/>
      <c r="AR421" s="691"/>
      <c r="AS421" s="691"/>
      <c r="AT421" s="691"/>
      <c r="AU421" s="691"/>
      <c r="AV421" s="691"/>
      <c r="AW421" s="691"/>
      <c r="AX421" s="691"/>
      <c r="AY421" s="691"/>
      <c r="AZ421" s="691"/>
      <c r="BA421" s="691"/>
      <c r="BB421" s="691"/>
      <c r="BC421" s="691"/>
      <c r="BD421" s="691"/>
      <c r="BE421" s="691"/>
      <c r="BF421" s="691"/>
      <c r="BG421" s="691"/>
      <c r="BH421" s="691"/>
      <c r="BI421" s="691"/>
      <c r="BJ421" s="691"/>
      <c r="BK421" s="691"/>
      <c r="BL421" s="691"/>
      <c r="BM421" s="691"/>
      <c r="BN421" s="691"/>
      <c r="BO421" s="691"/>
      <c r="BP421" s="691"/>
      <c r="BQ421" s="691"/>
      <c r="BR421" s="691"/>
      <c r="BS421" s="691"/>
      <c r="BT421" s="691"/>
      <c r="BU421" s="691"/>
      <c r="BV421" s="691"/>
      <c r="BW421" s="691"/>
      <c r="BX421" s="691"/>
      <c r="BY421" s="691"/>
      <c r="BZ421" s="691"/>
      <c r="CA421" s="691"/>
      <c r="CB421" s="691"/>
      <c r="CC421" s="691"/>
      <c r="CD421" s="691"/>
      <c r="CE421" s="691"/>
      <c r="CF421" s="691"/>
      <c r="CG421" s="691"/>
      <c r="CH421" s="691"/>
      <c r="CI421" s="691"/>
    </row>
    <row r="422" spans="1:87" ht="15.75" customHeight="1">
      <c r="A422" s="691"/>
      <c r="B422" s="697"/>
      <c r="C422" s="697"/>
      <c r="D422" s="691"/>
      <c r="E422" s="691"/>
      <c r="F422" s="691"/>
      <c r="G422" s="691"/>
      <c r="H422" s="691"/>
      <c r="I422" s="691"/>
      <c r="J422" s="691"/>
      <c r="K422" s="691"/>
      <c r="L422" s="691"/>
      <c r="M422" s="691"/>
      <c r="N422" s="691"/>
      <c r="O422" s="691"/>
      <c r="P422" s="691"/>
      <c r="Q422" s="691"/>
      <c r="R422" s="691"/>
      <c r="S422" s="691"/>
      <c r="T422" s="691"/>
      <c r="U422" s="691"/>
      <c r="V422" s="691"/>
      <c r="W422" s="691"/>
      <c r="X422" s="691"/>
      <c r="Y422" s="691"/>
      <c r="Z422" s="691"/>
      <c r="AA422" s="691"/>
      <c r="AB422" s="691"/>
      <c r="AC422" s="691"/>
      <c r="AD422" s="691"/>
      <c r="AE422" s="691"/>
      <c r="AF422" s="691"/>
      <c r="AG422" s="691"/>
      <c r="AH422" s="691"/>
      <c r="AI422" s="691"/>
      <c r="AJ422" s="691"/>
      <c r="AK422" s="691"/>
      <c r="AL422" s="691"/>
      <c r="AM422" s="691"/>
      <c r="AN422" s="691"/>
      <c r="AO422" s="691"/>
      <c r="AP422" s="691"/>
      <c r="AQ422" s="691"/>
      <c r="AR422" s="691"/>
      <c r="AS422" s="691"/>
      <c r="AT422" s="691"/>
      <c r="AU422" s="691"/>
      <c r="AV422" s="691"/>
      <c r="AW422" s="691"/>
      <c r="AX422" s="691"/>
      <c r="AY422" s="691"/>
      <c r="AZ422" s="691"/>
      <c r="BA422" s="691"/>
      <c r="BB422" s="691"/>
      <c r="BC422" s="691"/>
      <c r="BD422" s="691"/>
      <c r="BE422" s="691"/>
      <c r="BF422" s="691"/>
      <c r="BG422" s="691"/>
      <c r="BH422" s="691"/>
      <c r="BI422" s="691"/>
      <c r="BJ422" s="691"/>
      <c r="BK422" s="691"/>
      <c r="BL422" s="691"/>
      <c r="BM422" s="691"/>
      <c r="BN422" s="691"/>
      <c r="BO422" s="691"/>
      <c r="BP422" s="691"/>
      <c r="BQ422" s="691"/>
      <c r="BR422" s="691"/>
      <c r="BS422" s="691"/>
      <c r="BT422" s="691"/>
      <c r="BU422" s="691"/>
      <c r="BV422" s="691"/>
      <c r="BW422" s="691"/>
      <c r="BX422" s="691"/>
      <c r="BY422" s="691"/>
      <c r="BZ422" s="691"/>
      <c r="CA422" s="691"/>
      <c r="CB422" s="691"/>
      <c r="CC422" s="691"/>
      <c r="CD422" s="691"/>
      <c r="CE422" s="691"/>
      <c r="CF422" s="691"/>
      <c r="CG422" s="691"/>
      <c r="CH422" s="691"/>
      <c r="CI422" s="691"/>
    </row>
    <row r="423" spans="1:87" ht="15.75" customHeight="1">
      <c r="A423" s="691"/>
      <c r="B423" s="697"/>
      <c r="C423" s="697"/>
      <c r="D423" s="691"/>
      <c r="E423" s="691"/>
      <c r="F423" s="691"/>
      <c r="G423" s="691"/>
      <c r="H423" s="691"/>
      <c r="I423" s="691"/>
      <c r="J423" s="691"/>
      <c r="K423" s="691"/>
      <c r="L423" s="691"/>
      <c r="M423" s="691"/>
      <c r="N423" s="691"/>
      <c r="O423" s="691"/>
      <c r="P423" s="691"/>
      <c r="Q423" s="691"/>
      <c r="R423" s="691"/>
      <c r="S423" s="691"/>
      <c r="T423" s="691"/>
      <c r="U423" s="691"/>
      <c r="V423" s="691"/>
      <c r="W423" s="691"/>
      <c r="X423" s="691"/>
      <c r="Y423" s="691"/>
      <c r="Z423" s="691"/>
      <c r="AA423" s="691"/>
      <c r="AB423" s="691"/>
      <c r="AC423" s="691"/>
      <c r="AD423" s="691"/>
      <c r="AE423" s="691"/>
      <c r="AF423" s="691"/>
      <c r="AG423" s="691"/>
      <c r="AH423" s="691"/>
      <c r="AI423" s="691"/>
      <c r="AJ423" s="691"/>
      <c r="AK423" s="691"/>
      <c r="AL423" s="691"/>
      <c r="AM423" s="691"/>
      <c r="AN423" s="691"/>
      <c r="AO423" s="691"/>
      <c r="AP423" s="691"/>
      <c r="AQ423" s="691"/>
      <c r="AR423" s="691"/>
      <c r="AS423" s="691"/>
      <c r="AT423" s="691"/>
      <c r="AU423" s="691"/>
      <c r="AV423" s="691"/>
      <c r="AW423" s="691"/>
      <c r="AX423" s="691"/>
      <c r="AY423" s="691"/>
      <c r="AZ423" s="691"/>
      <c r="BA423" s="691"/>
      <c r="BB423" s="691"/>
      <c r="BC423" s="691"/>
      <c r="BD423" s="691"/>
      <c r="BE423" s="691"/>
      <c r="BF423" s="691"/>
      <c r="BG423" s="691"/>
      <c r="BH423" s="691"/>
      <c r="BI423" s="691"/>
      <c r="BJ423" s="691"/>
      <c r="BK423" s="691"/>
      <c r="BL423" s="691"/>
      <c r="BM423" s="691"/>
      <c r="BN423" s="691"/>
      <c r="BO423" s="691"/>
      <c r="BP423" s="691"/>
      <c r="BQ423" s="691"/>
      <c r="BR423" s="691"/>
      <c r="BS423" s="691"/>
      <c r="BT423" s="691"/>
      <c r="BU423" s="691"/>
      <c r="BV423" s="691"/>
      <c r="BW423" s="691"/>
      <c r="BX423" s="691"/>
      <c r="BY423" s="691"/>
      <c r="BZ423" s="691"/>
      <c r="CA423" s="691"/>
      <c r="CB423" s="691"/>
      <c r="CC423" s="691"/>
      <c r="CD423" s="691"/>
      <c r="CE423" s="691"/>
      <c r="CF423" s="691"/>
      <c r="CG423" s="691"/>
      <c r="CH423" s="691"/>
      <c r="CI423" s="691"/>
    </row>
    <row r="424" spans="1:87" ht="15.75" customHeight="1">
      <c r="A424" s="691"/>
      <c r="B424" s="697"/>
      <c r="C424" s="697"/>
      <c r="D424" s="691"/>
      <c r="E424" s="691"/>
      <c r="F424" s="691"/>
      <c r="G424" s="691"/>
      <c r="H424" s="691"/>
      <c r="I424" s="691"/>
      <c r="J424" s="691"/>
      <c r="K424" s="691"/>
      <c r="L424" s="691"/>
      <c r="M424" s="691"/>
      <c r="N424" s="691"/>
      <c r="O424" s="691"/>
      <c r="P424" s="691"/>
      <c r="Q424" s="691"/>
      <c r="R424" s="691"/>
      <c r="S424" s="691"/>
      <c r="T424" s="691"/>
      <c r="U424" s="691"/>
      <c r="V424" s="691"/>
      <c r="W424" s="691"/>
      <c r="X424" s="691"/>
      <c r="Y424" s="691"/>
      <c r="Z424" s="691"/>
      <c r="AA424" s="691"/>
      <c r="AB424" s="691"/>
      <c r="AC424" s="691"/>
      <c r="AD424" s="691"/>
      <c r="AE424" s="691"/>
      <c r="AF424" s="691"/>
      <c r="AG424" s="691"/>
      <c r="AH424" s="691"/>
      <c r="AI424" s="691"/>
      <c r="AJ424" s="691"/>
      <c r="AK424" s="691"/>
      <c r="AL424" s="691"/>
      <c r="AM424" s="691"/>
      <c r="AN424" s="691"/>
      <c r="AO424" s="691"/>
      <c r="AP424" s="691"/>
      <c r="AQ424" s="691"/>
      <c r="AR424" s="691"/>
      <c r="AS424" s="691"/>
      <c r="AT424" s="691"/>
      <c r="AU424" s="691"/>
      <c r="AV424" s="691"/>
      <c r="AW424" s="691"/>
      <c r="AX424" s="691"/>
      <c r="AY424" s="691"/>
      <c r="AZ424" s="691"/>
      <c r="BA424" s="691"/>
      <c r="BB424" s="691"/>
      <c r="BC424" s="691"/>
      <c r="BD424" s="691"/>
      <c r="BE424" s="691"/>
      <c r="BF424" s="691"/>
      <c r="BG424" s="691"/>
      <c r="BH424" s="691"/>
      <c r="BI424" s="691"/>
      <c r="BJ424" s="691"/>
      <c r="BK424" s="691"/>
      <c r="BL424" s="691"/>
      <c r="BM424" s="691"/>
      <c r="BN424" s="691"/>
      <c r="BO424" s="691"/>
      <c r="BP424" s="691"/>
      <c r="BQ424" s="691"/>
      <c r="BR424" s="691"/>
      <c r="BS424" s="691"/>
      <c r="BT424" s="691"/>
      <c r="BU424" s="691"/>
      <c r="BV424" s="691"/>
      <c r="BW424" s="691"/>
      <c r="BX424" s="691"/>
      <c r="BY424" s="691"/>
      <c r="BZ424" s="691"/>
      <c r="CA424" s="691"/>
      <c r="CB424" s="691"/>
      <c r="CC424" s="691"/>
      <c r="CD424" s="691"/>
      <c r="CE424" s="691"/>
      <c r="CF424" s="691"/>
      <c r="CG424" s="691"/>
      <c r="CH424" s="691"/>
      <c r="CI424" s="691"/>
    </row>
    <row r="425" spans="1:87" ht="15.75" customHeight="1">
      <c r="A425" s="691"/>
      <c r="B425" s="697"/>
      <c r="C425" s="697"/>
      <c r="D425" s="691"/>
      <c r="E425" s="691"/>
      <c r="F425" s="691"/>
      <c r="G425" s="691"/>
      <c r="H425" s="691"/>
      <c r="I425" s="691"/>
      <c r="J425" s="691"/>
      <c r="K425" s="691"/>
      <c r="L425" s="691"/>
      <c r="M425" s="691"/>
      <c r="N425" s="691"/>
      <c r="O425" s="691"/>
      <c r="P425" s="691"/>
      <c r="Q425" s="691"/>
      <c r="R425" s="691"/>
      <c r="S425" s="691"/>
      <c r="T425" s="691"/>
      <c r="U425" s="691"/>
      <c r="V425" s="691"/>
      <c r="W425" s="691"/>
      <c r="X425" s="691"/>
      <c r="Y425" s="691"/>
      <c r="Z425" s="691"/>
      <c r="AA425" s="691"/>
      <c r="AB425" s="691"/>
      <c r="AC425" s="691"/>
      <c r="AD425" s="691"/>
      <c r="AE425" s="691"/>
      <c r="AF425" s="691"/>
      <c r="AG425" s="691"/>
      <c r="AH425" s="691"/>
      <c r="AI425" s="691"/>
      <c r="AJ425" s="691"/>
      <c r="AK425" s="691"/>
      <c r="AL425" s="691"/>
      <c r="AM425" s="691"/>
      <c r="AN425" s="691"/>
      <c r="AO425" s="691"/>
      <c r="AP425" s="691"/>
      <c r="AQ425" s="691"/>
      <c r="AR425" s="691"/>
      <c r="AS425" s="691"/>
      <c r="AT425" s="691"/>
      <c r="AU425" s="691"/>
      <c r="AV425" s="691"/>
      <c r="AW425" s="691"/>
      <c r="AX425" s="691"/>
      <c r="AY425" s="691"/>
      <c r="AZ425" s="691"/>
      <c r="BA425" s="691"/>
      <c r="BB425" s="691"/>
      <c r="BC425" s="691"/>
      <c r="BD425" s="691"/>
      <c r="BE425" s="691"/>
      <c r="BF425" s="691"/>
      <c r="BG425" s="691"/>
      <c r="BH425" s="691"/>
      <c r="BI425" s="691"/>
      <c r="BJ425" s="691"/>
      <c r="BK425" s="691"/>
      <c r="BL425" s="691"/>
      <c r="BM425" s="691"/>
      <c r="BN425" s="691"/>
      <c r="BO425" s="691"/>
      <c r="BP425" s="691"/>
      <c r="BQ425" s="691"/>
      <c r="BR425" s="691"/>
      <c r="BS425" s="691"/>
      <c r="BT425" s="691"/>
      <c r="BU425" s="691"/>
      <c r="BV425" s="691"/>
      <c r="BW425" s="691"/>
      <c r="BX425" s="691"/>
      <c r="BY425" s="691"/>
      <c r="BZ425" s="691"/>
      <c r="CA425" s="691"/>
      <c r="CB425" s="691"/>
      <c r="CC425" s="691"/>
      <c r="CD425" s="691"/>
      <c r="CE425" s="691"/>
      <c r="CF425" s="691"/>
      <c r="CG425" s="691"/>
      <c r="CH425" s="691"/>
      <c r="CI425" s="691"/>
    </row>
    <row r="426" spans="1:87" ht="15.75" customHeight="1">
      <c r="A426" s="691"/>
      <c r="B426" s="697"/>
      <c r="C426" s="697"/>
      <c r="D426" s="691"/>
      <c r="E426" s="691"/>
      <c r="F426" s="691"/>
      <c r="G426" s="691"/>
      <c r="H426" s="691"/>
      <c r="I426" s="691"/>
      <c r="J426" s="691"/>
      <c r="K426" s="691"/>
      <c r="L426" s="691"/>
      <c r="M426" s="691"/>
      <c r="N426" s="691"/>
      <c r="O426" s="691"/>
      <c r="P426" s="691"/>
      <c r="Q426" s="691"/>
      <c r="R426" s="691"/>
      <c r="S426" s="691"/>
      <c r="T426" s="691"/>
      <c r="U426" s="691"/>
      <c r="V426" s="691"/>
      <c r="W426" s="691"/>
      <c r="X426" s="691"/>
      <c r="Y426" s="691"/>
      <c r="Z426" s="691"/>
      <c r="AA426" s="691"/>
      <c r="AB426" s="691"/>
      <c r="AC426" s="691"/>
      <c r="AD426" s="691"/>
      <c r="AE426" s="691"/>
      <c r="AF426" s="691"/>
      <c r="AG426" s="691"/>
      <c r="AH426" s="691"/>
      <c r="AI426" s="691"/>
      <c r="AJ426" s="691"/>
      <c r="AK426" s="691"/>
      <c r="AL426" s="691"/>
      <c r="AM426" s="691"/>
      <c r="AN426" s="691"/>
      <c r="AO426" s="691"/>
      <c r="AP426" s="691"/>
      <c r="AQ426" s="691"/>
      <c r="AR426" s="691"/>
      <c r="AS426" s="691"/>
      <c r="AT426" s="691"/>
      <c r="AU426" s="691"/>
      <c r="AV426" s="691"/>
      <c r="AW426" s="691"/>
      <c r="AX426" s="691"/>
      <c r="AY426" s="691"/>
      <c r="AZ426" s="691"/>
      <c r="BA426" s="691"/>
      <c r="BB426" s="691"/>
      <c r="BC426" s="691"/>
      <c r="BD426" s="691"/>
      <c r="BE426" s="691"/>
      <c r="BF426" s="691"/>
      <c r="BG426" s="691"/>
      <c r="BH426" s="691"/>
      <c r="BI426" s="691"/>
      <c r="BJ426" s="691"/>
      <c r="BK426" s="691"/>
      <c r="BL426" s="691"/>
      <c r="BM426" s="691"/>
      <c r="BN426" s="691"/>
      <c r="BO426" s="691"/>
      <c r="BP426" s="691"/>
      <c r="BQ426" s="691"/>
      <c r="BR426" s="691"/>
      <c r="BS426" s="691"/>
      <c r="BT426" s="691"/>
      <c r="BU426" s="691"/>
      <c r="BV426" s="691"/>
      <c r="BW426" s="691"/>
      <c r="BX426" s="691"/>
      <c r="BY426" s="691"/>
      <c r="BZ426" s="691"/>
      <c r="CA426" s="691"/>
      <c r="CB426" s="691"/>
      <c r="CC426" s="691"/>
      <c r="CD426" s="691"/>
      <c r="CE426" s="691"/>
      <c r="CF426" s="691"/>
      <c r="CG426" s="691"/>
      <c r="CH426" s="691"/>
      <c r="CI426" s="691"/>
    </row>
    <row r="427" spans="1:87" ht="15.75" customHeight="1">
      <c r="A427" s="691"/>
      <c r="B427" s="697"/>
      <c r="C427" s="697"/>
      <c r="D427" s="691"/>
      <c r="E427" s="691"/>
      <c r="F427" s="691"/>
      <c r="G427" s="691"/>
      <c r="H427" s="691"/>
      <c r="I427" s="691"/>
      <c r="J427" s="691"/>
      <c r="K427" s="691"/>
      <c r="L427" s="691"/>
      <c r="M427" s="691"/>
      <c r="N427" s="691"/>
      <c r="O427" s="691"/>
      <c r="P427" s="691"/>
      <c r="Q427" s="691"/>
      <c r="R427" s="691"/>
      <c r="S427" s="691"/>
      <c r="T427" s="691"/>
      <c r="U427" s="691"/>
      <c r="V427" s="691"/>
      <c r="W427" s="691"/>
      <c r="X427" s="691"/>
      <c r="Y427" s="691"/>
      <c r="Z427" s="691"/>
      <c r="AA427" s="691"/>
      <c r="AB427" s="691"/>
      <c r="AC427" s="691"/>
      <c r="AD427" s="691"/>
      <c r="AE427" s="691"/>
      <c r="AF427" s="691"/>
      <c r="AG427" s="691"/>
      <c r="AH427" s="691"/>
      <c r="AI427" s="691"/>
      <c r="AJ427" s="691"/>
      <c r="AK427" s="691"/>
      <c r="AL427" s="691"/>
      <c r="AM427" s="691"/>
      <c r="AN427" s="691"/>
      <c r="AO427" s="691"/>
      <c r="AP427" s="691"/>
      <c r="AQ427" s="691"/>
      <c r="AR427" s="691"/>
      <c r="AS427" s="691"/>
      <c r="AT427" s="691"/>
      <c r="AU427" s="691"/>
      <c r="AV427" s="691"/>
      <c r="AW427" s="691"/>
      <c r="AX427" s="691"/>
      <c r="AY427" s="691"/>
      <c r="AZ427" s="691"/>
      <c r="BA427" s="691"/>
      <c r="BB427" s="691"/>
      <c r="BC427" s="691"/>
      <c r="BD427" s="691"/>
      <c r="BE427" s="691"/>
      <c r="BF427" s="691"/>
      <c r="BG427" s="691"/>
      <c r="BH427" s="691"/>
      <c r="BI427" s="691"/>
      <c r="BJ427" s="691"/>
      <c r="BK427" s="691"/>
      <c r="BL427" s="691"/>
      <c r="BM427" s="691"/>
      <c r="BN427" s="691"/>
      <c r="BO427" s="691"/>
      <c r="BP427" s="691"/>
      <c r="BQ427" s="691"/>
      <c r="BR427" s="691"/>
      <c r="BS427" s="691"/>
      <c r="BT427" s="691"/>
      <c r="BU427" s="691"/>
      <c r="BV427" s="691"/>
      <c r="BW427" s="691"/>
      <c r="BX427" s="691"/>
      <c r="BY427" s="691"/>
      <c r="BZ427" s="691"/>
      <c r="CA427" s="691"/>
      <c r="CB427" s="691"/>
      <c r="CC427" s="691"/>
      <c r="CD427" s="691"/>
      <c r="CE427" s="691"/>
      <c r="CF427" s="691"/>
      <c r="CG427" s="691"/>
      <c r="CH427" s="691"/>
      <c r="CI427" s="691"/>
    </row>
    <row r="428" spans="1:87" ht="15.75" customHeight="1">
      <c r="A428" s="691"/>
      <c r="B428" s="697"/>
      <c r="C428" s="697"/>
      <c r="D428" s="691"/>
      <c r="E428" s="691"/>
      <c r="F428" s="691"/>
      <c r="G428" s="691"/>
      <c r="H428" s="691"/>
      <c r="I428" s="691"/>
      <c r="J428" s="691"/>
      <c r="K428" s="691"/>
      <c r="L428" s="691"/>
      <c r="M428" s="691"/>
      <c r="N428" s="691"/>
      <c r="O428" s="691"/>
      <c r="P428" s="691"/>
      <c r="Q428" s="691"/>
      <c r="R428" s="691"/>
      <c r="S428" s="691"/>
      <c r="T428" s="691"/>
      <c r="U428" s="691"/>
      <c r="V428" s="691"/>
      <c r="W428" s="691"/>
      <c r="X428" s="691"/>
      <c r="Y428" s="691"/>
      <c r="Z428" s="691"/>
      <c r="AA428" s="691"/>
      <c r="AB428" s="691"/>
      <c r="AC428" s="691"/>
      <c r="AD428" s="691"/>
      <c r="AE428" s="691"/>
      <c r="AF428" s="691"/>
      <c r="AG428" s="691"/>
      <c r="AH428" s="691"/>
      <c r="AI428" s="691"/>
      <c r="AJ428" s="691"/>
      <c r="AK428" s="691"/>
      <c r="AL428" s="691"/>
      <c r="AM428" s="691"/>
      <c r="AN428" s="691"/>
      <c r="AO428" s="691"/>
      <c r="AP428" s="691"/>
      <c r="AQ428" s="691"/>
      <c r="AR428" s="691"/>
      <c r="AS428" s="691"/>
      <c r="AT428" s="691"/>
      <c r="AU428" s="691"/>
      <c r="AV428" s="691"/>
      <c r="AW428" s="691"/>
      <c r="AX428" s="691"/>
      <c r="AY428" s="691"/>
      <c r="AZ428" s="691"/>
      <c r="BA428" s="691"/>
      <c r="BB428" s="691"/>
      <c r="BC428" s="691"/>
      <c r="BD428" s="691"/>
      <c r="BE428" s="691"/>
      <c r="BF428" s="691"/>
      <c r="BG428" s="691"/>
      <c r="BH428" s="691"/>
      <c r="BI428" s="691"/>
      <c r="BJ428" s="691"/>
      <c r="BK428" s="691"/>
      <c r="BL428" s="691"/>
      <c r="BM428" s="691"/>
      <c r="BN428" s="691"/>
      <c r="BO428" s="691"/>
      <c r="BP428" s="691"/>
      <c r="BQ428" s="691"/>
      <c r="BR428" s="691"/>
      <c r="BS428" s="691"/>
      <c r="BT428" s="691"/>
      <c r="BU428" s="691"/>
      <c r="BV428" s="691"/>
      <c r="BW428" s="691"/>
      <c r="BX428" s="691"/>
      <c r="BY428" s="691"/>
      <c r="BZ428" s="691"/>
      <c r="CA428" s="691"/>
      <c r="CB428" s="691"/>
      <c r="CC428" s="691"/>
      <c r="CD428" s="691"/>
      <c r="CE428" s="691"/>
      <c r="CF428" s="691"/>
      <c r="CG428" s="691"/>
      <c r="CH428" s="691"/>
      <c r="CI428" s="691"/>
    </row>
    <row r="429" spans="1:87" ht="15.75" customHeight="1">
      <c r="A429" s="691"/>
      <c r="B429" s="697"/>
      <c r="C429" s="697"/>
      <c r="D429" s="691"/>
      <c r="E429" s="691"/>
      <c r="F429" s="691"/>
      <c r="G429" s="691"/>
      <c r="H429" s="691"/>
      <c r="I429" s="691"/>
      <c r="J429" s="691"/>
      <c r="K429" s="691"/>
      <c r="L429" s="691"/>
      <c r="M429" s="691"/>
      <c r="N429" s="691"/>
      <c r="O429" s="691"/>
      <c r="P429" s="691"/>
      <c r="Q429" s="691"/>
      <c r="R429" s="691"/>
      <c r="S429" s="691"/>
      <c r="T429" s="691"/>
      <c r="U429" s="691"/>
      <c r="V429" s="691"/>
      <c r="W429" s="691"/>
      <c r="X429" s="691"/>
      <c r="Y429" s="691"/>
      <c r="Z429" s="691"/>
      <c r="AA429" s="691"/>
      <c r="AB429" s="691"/>
      <c r="AC429" s="691"/>
      <c r="AD429" s="691"/>
      <c r="AE429" s="691"/>
      <c r="AF429" s="691"/>
      <c r="AG429" s="691"/>
      <c r="AH429" s="691"/>
      <c r="AI429" s="691"/>
      <c r="AJ429" s="691"/>
      <c r="AK429" s="691"/>
      <c r="AL429" s="691"/>
      <c r="AM429" s="691"/>
      <c r="AN429" s="691"/>
      <c r="AO429" s="691"/>
      <c r="AP429" s="691"/>
      <c r="AQ429" s="691"/>
      <c r="AR429" s="691"/>
      <c r="AS429" s="691"/>
      <c r="AT429" s="691"/>
      <c r="AU429" s="691"/>
      <c r="AV429" s="691"/>
      <c r="AW429" s="691"/>
      <c r="AX429" s="691"/>
      <c r="AY429" s="691"/>
      <c r="AZ429" s="691"/>
      <c r="BA429" s="691"/>
      <c r="BB429" s="691"/>
      <c r="BC429" s="691"/>
      <c r="BD429" s="691"/>
      <c r="BE429" s="691"/>
      <c r="BF429" s="691"/>
      <c r="BG429" s="691"/>
      <c r="BH429" s="691"/>
      <c r="BI429" s="691"/>
      <c r="BJ429" s="691"/>
      <c r="BK429" s="691"/>
      <c r="BL429" s="691"/>
      <c r="BM429" s="691"/>
      <c r="BN429" s="691"/>
      <c r="BO429" s="691"/>
      <c r="BP429" s="691"/>
      <c r="BQ429" s="691"/>
      <c r="BR429" s="691"/>
      <c r="BS429" s="691"/>
      <c r="BT429" s="691"/>
      <c r="BU429" s="691"/>
      <c r="BV429" s="691"/>
      <c r="BW429" s="691"/>
      <c r="BX429" s="691"/>
      <c r="BY429" s="691"/>
      <c r="BZ429" s="691"/>
      <c r="CA429" s="691"/>
      <c r="CB429" s="691"/>
      <c r="CC429" s="691"/>
      <c r="CD429" s="691"/>
      <c r="CE429" s="691"/>
      <c r="CF429" s="691"/>
      <c r="CG429" s="691"/>
      <c r="CH429" s="691"/>
      <c r="CI429" s="691"/>
    </row>
    <row r="430" spans="1:87" ht="15.75" customHeight="1">
      <c r="A430" s="691"/>
      <c r="B430" s="697"/>
      <c r="C430" s="697"/>
      <c r="D430" s="691"/>
      <c r="E430" s="691"/>
      <c r="F430" s="691"/>
      <c r="G430" s="691"/>
      <c r="H430" s="691"/>
      <c r="I430" s="691"/>
      <c r="J430" s="691"/>
      <c r="K430" s="691"/>
      <c r="L430" s="691"/>
      <c r="M430" s="691"/>
      <c r="N430" s="691"/>
      <c r="O430" s="691"/>
      <c r="P430" s="691"/>
      <c r="Q430" s="691"/>
      <c r="R430" s="691"/>
      <c r="S430" s="691"/>
      <c r="T430" s="691"/>
      <c r="U430" s="691"/>
      <c r="V430" s="691"/>
      <c r="W430" s="691"/>
      <c r="X430" s="691"/>
      <c r="Y430" s="691"/>
      <c r="Z430" s="691"/>
      <c r="AA430" s="691"/>
      <c r="AB430" s="691"/>
      <c r="AC430" s="691"/>
      <c r="AD430" s="691"/>
      <c r="AE430" s="691"/>
      <c r="AF430" s="691"/>
      <c r="AG430" s="691"/>
      <c r="AH430" s="691"/>
      <c r="AI430" s="691"/>
      <c r="AJ430" s="691"/>
      <c r="AK430" s="691"/>
      <c r="AL430" s="691"/>
      <c r="AM430" s="691"/>
      <c r="AN430" s="691"/>
      <c r="AO430" s="691"/>
      <c r="AP430" s="691"/>
      <c r="AQ430" s="691"/>
      <c r="AR430" s="691"/>
      <c r="AS430" s="691"/>
      <c r="AT430" s="691"/>
      <c r="AU430" s="691"/>
      <c r="AV430" s="691"/>
      <c r="AW430" s="691"/>
      <c r="AX430" s="691"/>
      <c r="AY430" s="691"/>
      <c r="AZ430" s="691"/>
      <c r="BA430" s="691"/>
      <c r="BB430" s="691"/>
      <c r="BC430" s="691"/>
      <c r="BD430" s="691"/>
      <c r="BE430" s="691"/>
      <c r="BF430" s="691"/>
      <c r="BG430" s="691"/>
      <c r="BH430" s="691"/>
      <c r="BI430" s="691"/>
      <c r="BJ430" s="691"/>
      <c r="BK430" s="691"/>
      <c r="BL430" s="691"/>
      <c r="BM430" s="691"/>
      <c r="BN430" s="691"/>
      <c r="BO430" s="691"/>
      <c r="BP430" s="691"/>
      <c r="BQ430" s="691"/>
      <c r="BR430" s="691"/>
      <c r="BS430" s="691"/>
      <c r="BT430" s="691"/>
      <c r="BU430" s="691"/>
      <c r="BV430" s="691"/>
      <c r="BW430" s="691"/>
      <c r="BX430" s="691"/>
      <c r="BY430" s="691"/>
      <c r="BZ430" s="691"/>
      <c r="CA430" s="691"/>
      <c r="CB430" s="691"/>
      <c r="CC430" s="691"/>
      <c r="CD430" s="691"/>
      <c r="CE430" s="691"/>
      <c r="CF430" s="691"/>
      <c r="CG430" s="691"/>
      <c r="CH430" s="691"/>
      <c r="CI430" s="691"/>
    </row>
    <row r="431" spans="1:87" ht="15.75" customHeight="1">
      <c r="A431" s="691"/>
      <c r="B431" s="697"/>
      <c r="C431" s="697"/>
      <c r="D431" s="691"/>
      <c r="E431" s="691"/>
      <c r="F431" s="691"/>
      <c r="G431" s="691"/>
      <c r="H431" s="691"/>
      <c r="I431" s="691"/>
      <c r="J431" s="691"/>
      <c r="K431" s="691"/>
      <c r="L431" s="691"/>
      <c r="M431" s="691"/>
      <c r="N431" s="691"/>
      <c r="O431" s="691"/>
      <c r="P431" s="691"/>
      <c r="Q431" s="691"/>
      <c r="R431" s="691"/>
      <c r="S431" s="691"/>
      <c r="T431" s="691"/>
      <c r="U431" s="691"/>
      <c r="V431" s="691"/>
      <c r="W431" s="691"/>
      <c r="X431" s="691"/>
      <c r="Y431" s="691"/>
      <c r="Z431" s="691"/>
      <c r="AA431" s="691"/>
      <c r="AB431" s="691"/>
      <c r="AC431" s="691"/>
      <c r="AD431" s="691"/>
      <c r="AE431" s="691"/>
      <c r="AF431" s="691"/>
      <c r="AG431" s="691"/>
      <c r="AH431" s="691"/>
      <c r="AI431" s="691"/>
      <c r="AJ431" s="691"/>
      <c r="AK431" s="691"/>
      <c r="AL431" s="691"/>
      <c r="AM431" s="691"/>
      <c r="AN431" s="691"/>
      <c r="AO431" s="691"/>
      <c r="AP431" s="691"/>
      <c r="AQ431" s="691"/>
      <c r="AR431" s="691"/>
      <c r="AS431" s="691"/>
      <c r="AT431" s="691"/>
      <c r="AU431" s="691"/>
      <c r="AV431" s="691"/>
      <c r="AW431" s="691"/>
      <c r="AX431" s="691"/>
      <c r="AY431" s="691"/>
      <c r="AZ431" s="691"/>
      <c r="BA431" s="691"/>
      <c r="BB431" s="691"/>
      <c r="BC431" s="691"/>
      <c r="BD431" s="691"/>
      <c r="BE431" s="691"/>
      <c r="BF431" s="691"/>
      <c r="BG431" s="691"/>
      <c r="BH431" s="691"/>
      <c r="BI431" s="691"/>
      <c r="BJ431" s="691"/>
      <c r="BK431" s="691"/>
      <c r="BL431" s="691"/>
      <c r="BM431" s="691"/>
      <c r="BN431" s="691"/>
      <c r="BO431" s="691"/>
      <c r="BP431" s="691"/>
      <c r="BQ431" s="691"/>
      <c r="BR431" s="691"/>
      <c r="BS431" s="691"/>
      <c r="BT431" s="691"/>
      <c r="BU431" s="691"/>
      <c r="BV431" s="691"/>
      <c r="BW431" s="691"/>
      <c r="BX431" s="691"/>
      <c r="BY431" s="691"/>
      <c r="BZ431" s="691"/>
      <c r="CA431" s="691"/>
      <c r="CB431" s="691"/>
      <c r="CC431" s="691"/>
      <c r="CD431" s="691"/>
      <c r="CE431" s="691"/>
      <c r="CF431" s="691"/>
      <c r="CG431" s="691"/>
      <c r="CH431" s="691"/>
      <c r="CI431" s="691"/>
    </row>
    <row r="432" spans="1:87" ht="15.75" customHeight="1">
      <c r="A432" s="691"/>
      <c r="B432" s="697"/>
      <c r="C432" s="697"/>
      <c r="D432" s="691"/>
      <c r="E432" s="691"/>
      <c r="F432" s="691"/>
      <c r="G432" s="691"/>
      <c r="H432" s="691"/>
      <c r="I432" s="691"/>
      <c r="J432" s="691"/>
      <c r="K432" s="691"/>
      <c r="L432" s="691"/>
      <c r="M432" s="691"/>
      <c r="N432" s="691"/>
      <c r="O432" s="691"/>
      <c r="P432" s="691"/>
      <c r="Q432" s="691"/>
      <c r="R432" s="691"/>
      <c r="S432" s="691"/>
      <c r="T432" s="691"/>
      <c r="U432" s="691"/>
      <c r="V432" s="691"/>
      <c r="W432" s="691"/>
      <c r="X432" s="691"/>
      <c r="Y432" s="691"/>
      <c r="Z432" s="691"/>
      <c r="AA432" s="691"/>
      <c r="AB432" s="691"/>
      <c r="AC432" s="691"/>
      <c r="AD432" s="691"/>
      <c r="AE432" s="691"/>
      <c r="AF432" s="691"/>
      <c r="AG432" s="691"/>
      <c r="AH432" s="691"/>
      <c r="AI432" s="691"/>
      <c r="AJ432" s="691"/>
      <c r="AK432" s="691"/>
      <c r="AL432" s="691"/>
      <c r="AM432" s="691"/>
      <c r="AN432" s="691"/>
      <c r="AO432" s="691"/>
      <c r="AP432" s="691"/>
      <c r="AQ432" s="691"/>
      <c r="AR432" s="691"/>
      <c r="AS432" s="691"/>
      <c r="AT432" s="691"/>
      <c r="AU432" s="691"/>
      <c r="AV432" s="691"/>
      <c r="AW432" s="691"/>
      <c r="AX432" s="691"/>
      <c r="AY432" s="691"/>
      <c r="AZ432" s="691"/>
      <c r="BA432" s="691"/>
      <c r="BB432" s="691"/>
      <c r="BC432" s="691"/>
      <c r="BD432" s="691"/>
      <c r="BE432" s="691"/>
      <c r="BF432" s="691"/>
      <c r="BG432" s="691"/>
      <c r="BH432" s="691"/>
      <c r="BI432" s="691"/>
      <c r="BJ432" s="691"/>
      <c r="BK432" s="691"/>
      <c r="BL432" s="691"/>
      <c r="BM432" s="691"/>
      <c r="BN432" s="691"/>
      <c r="BO432" s="691"/>
      <c r="BP432" s="691"/>
      <c r="BQ432" s="691"/>
      <c r="BR432" s="691"/>
      <c r="BS432" s="691"/>
      <c r="BT432" s="691"/>
      <c r="BU432" s="691"/>
      <c r="BV432" s="691"/>
      <c r="BW432" s="691"/>
      <c r="BX432" s="691"/>
      <c r="BY432" s="691"/>
      <c r="BZ432" s="691"/>
      <c r="CA432" s="691"/>
      <c r="CB432" s="691"/>
      <c r="CC432" s="691"/>
      <c r="CD432" s="691"/>
      <c r="CE432" s="691"/>
      <c r="CF432" s="691"/>
      <c r="CG432" s="691"/>
      <c r="CH432" s="691"/>
      <c r="CI432" s="691"/>
    </row>
    <row r="433" spans="1:87" ht="15.75" customHeight="1">
      <c r="A433" s="691"/>
      <c r="B433" s="697"/>
      <c r="C433" s="697"/>
      <c r="D433" s="691"/>
      <c r="E433" s="691"/>
      <c r="F433" s="691"/>
      <c r="G433" s="691"/>
      <c r="H433" s="691"/>
      <c r="I433" s="691"/>
      <c r="J433" s="691"/>
      <c r="K433" s="691"/>
      <c r="L433" s="691"/>
      <c r="M433" s="691"/>
      <c r="N433" s="691"/>
      <c r="O433" s="691"/>
      <c r="P433" s="691"/>
      <c r="Q433" s="691"/>
      <c r="R433" s="691"/>
      <c r="S433" s="691"/>
      <c r="T433" s="691"/>
      <c r="U433" s="691"/>
      <c r="V433" s="691"/>
      <c r="W433" s="691"/>
      <c r="X433" s="691"/>
      <c r="Y433" s="691"/>
      <c r="Z433" s="691"/>
      <c r="AA433" s="691"/>
      <c r="AB433" s="691"/>
      <c r="AC433" s="691"/>
      <c r="AD433" s="691"/>
      <c r="AE433" s="691"/>
      <c r="AF433" s="691"/>
      <c r="AG433" s="691"/>
      <c r="AH433" s="691"/>
      <c r="AI433" s="691"/>
      <c r="AJ433" s="691"/>
      <c r="AK433" s="691"/>
      <c r="AL433" s="691"/>
      <c r="AM433" s="691"/>
      <c r="AN433" s="691"/>
      <c r="AO433" s="691"/>
      <c r="AP433" s="691"/>
      <c r="AQ433" s="691"/>
      <c r="AR433" s="691"/>
      <c r="AS433" s="691"/>
      <c r="AT433" s="691"/>
      <c r="AU433" s="691"/>
      <c r="AV433" s="691"/>
      <c r="AW433" s="691"/>
      <c r="AX433" s="691"/>
      <c r="AY433" s="691"/>
      <c r="AZ433" s="691"/>
      <c r="BA433" s="691"/>
      <c r="BB433" s="691"/>
      <c r="BC433" s="691"/>
      <c r="BD433" s="691"/>
      <c r="BE433" s="691"/>
      <c r="BF433" s="691"/>
      <c r="BG433" s="691"/>
      <c r="BH433" s="691"/>
      <c r="BI433" s="691"/>
      <c r="BJ433" s="691"/>
      <c r="BK433" s="691"/>
      <c r="BL433" s="691"/>
      <c r="BM433" s="691"/>
      <c r="BN433" s="691"/>
      <c r="BO433" s="691"/>
      <c r="BP433" s="691"/>
      <c r="BQ433" s="691"/>
      <c r="BR433" s="691"/>
      <c r="BS433" s="691"/>
      <c r="BT433" s="691"/>
      <c r="BU433" s="691"/>
      <c r="BV433" s="691"/>
      <c r="BW433" s="691"/>
      <c r="BX433" s="691"/>
      <c r="BY433" s="691"/>
      <c r="BZ433" s="691"/>
      <c r="CA433" s="691"/>
      <c r="CB433" s="691"/>
      <c r="CC433" s="691"/>
      <c r="CD433" s="691"/>
      <c r="CE433" s="691"/>
      <c r="CF433" s="691"/>
      <c r="CG433" s="691"/>
      <c r="CH433" s="691"/>
      <c r="CI433" s="691"/>
    </row>
    <row r="434" spans="1:87" ht="15.75" customHeight="1">
      <c r="A434" s="691"/>
      <c r="B434" s="697"/>
      <c r="C434" s="697"/>
      <c r="D434" s="691"/>
      <c r="E434" s="691"/>
      <c r="F434" s="691"/>
      <c r="G434" s="691"/>
      <c r="H434" s="691"/>
      <c r="I434" s="691"/>
      <c r="J434" s="691"/>
      <c r="K434" s="691"/>
      <c r="L434" s="691"/>
      <c r="M434" s="691"/>
      <c r="N434" s="691"/>
      <c r="O434" s="691"/>
      <c r="P434" s="691"/>
      <c r="Q434" s="691"/>
      <c r="R434" s="691"/>
      <c r="S434" s="691"/>
      <c r="T434" s="691"/>
      <c r="U434" s="691"/>
      <c r="V434" s="691"/>
      <c r="W434" s="691"/>
      <c r="X434" s="691"/>
      <c r="Y434" s="691"/>
      <c r="Z434" s="691"/>
      <c r="AA434" s="691"/>
      <c r="AB434" s="691"/>
      <c r="AC434" s="691"/>
      <c r="AD434" s="691"/>
      <c r="AE434" s="691"/>
      <c r="AF434" s="691"/>
      <c r="AG434" s="691"/>
      <c r="AH434" s="691"/>
      <c r="AI434" s="691"/>
      <c r="AJ434" s="691"/>
      <c r="AK434" s="691"/>
      <c r="AL434" s="691"/>
      <c r="AM434" s="691"/>
      <c r="AN434" s="691"/>
      <c r="AO434" s="691"/>
      <c r="AP434" s="691"/>
      <c r="AQ434" s="691"/>
      <c r="AR434" s="691"/>
      <c r="AS434" s="691"/>
      <c r="AT434" s="691"/>
      <c r="AU434" s="691"/>
      <c r="AV434" s="691"/>
      <c r="AW434" s="691"/>
      <c r="AX434" s="691"/>
      <c r="AY434" s="691"/>
      <c r="AZ434" s="691"/>
      <c r="BA434" s="691"/>
      <c r="BB434" s="691"/>
      <c r="BC434" s="691"/>
      <c r="BD434" s="691"/>
      <c r="BE434" s="691"/>
      <c r="BF434" s="691"/>
      <c r="BG434" s="691"/>
      <c r="BH434" s="691"/>
      <c r="BI434" s="691"/>
      <c r="BJ434" s="691"/>
      <c r="BK434" s="691"/>
      <c r="BL434" s="691"/>
      <c r="BM434" s="691"/>
      <c r="BN434" s="691"/>
      <c r="BO434" s="691"/>
      <c r="BP434" s="691"/>
      <c r="BQ434" s="691"/>
      <c r="BR434" s="691"/>
      <c r="BS434" s="691"/>
      <c r="BT434" s="691"/>
      <c r="BU434" s="691"/>
      <c r="BV434" s="691"/>
      <c r="BW434" s="691"/>
      <c r="BX434" s="691"/>
      <c r="BY434" s="691"/>
      <c r="BZ434" s="691"/>
      <c r="CA434" s="691"/>
      <c r="CB434" s="691"/>
      <c r="CC434" s="691"/>
      <c r="CD434" s="691"/>
      <c r="CE434" s="691"/>
      <c r="CF434" s="691"/>
      <c r="CG434" s="691"/>
      <c r="CH434" s="691"/>
      <c r="CI434" s="691"/>
    </row>
    <row r="435" spans="1:87" ht="15.75" customHeight="1">
      <c r="A435" s="691"/>
      <c r="B435" s="697"/>
      <c r="C435" s="697"/>
      <c r="D435" s="691"/>
      <c r="E435" s="691"/>
      <c r="F435" s="691"/>
      <c r="G435" s="691"/>
      <c r="H435" s="691"/>
      <c r="I435" s="691"/>
      <c r="J435" s="691"/>
      <c r="K435" s="691"/>
      <c r="L435" s="691"/>
      <c r="M435" s="691"/>
      <c r="N435" s="691"/>
      <c r="O435" s="691"/>
      <c r="P435" s="691"/>
      <c r="Q435" s="691"/>
      <c r="R435" s="691"/>
      <c r="S435" s="691"/>
      <c r="T435" s="691"/>
      <c r="U435" s="691"/>
      <c r="V435" s="691"/>
      <c r="W435" s="691"/>
      <c r="X435" s="691"/>
      <c r="Y435" s="691"/>
      <c r="Z435" s="691"/>
      <c r="AA435" s="691"/>
      <c r="AB435" s="691"/>
      <c r="AC435" s="691"/>
      <c r="AD435" s="691"/>
      <c r="AE435" s="691"/>
      <c r="AF435" s="691"/>
      <c r="AG435" s="691"/>
      <c r="AH435" s="691"/>
      <c r="AI435" s="691"/>
      <c r="AJ435" s="691"/>
      <c r="AK435" s="691"/>
      <c r="AL435" s="691"/>
      <c r="AM435" s="691"/>
      <c r="AN435" s="691"/>
      <c r="AO435" s="691"/>
      <c r="AP435" s="691"/>
      <c r="AQ435" s="691"/>
      <c r="AR435" s="691"/>
      <c r="AS435" s="691"/>
      <c r="AT435" s="691"/>
      <c r="AU435" s="691"/>
      <c r="AV435" s="691"/>
      <c r="AW435" s="691"/>
      <c r="AX435" s="691"/>
      <c r="AY435" s="691"/>
      <c r="AZ435" s="691"/>
      <c r="BA435" s="691"/>
      <c r="BB435" s="691"/>
      <c r="BC435" s="691"/>
      <c r="BD435" s="691"/>
      <c r="BE435" s="691"/>
      <c r="BF435" s="691"/>
      <c r="BG435" s="691"/>
      <c r="BH435" s="691"/>
      <c r="BI435" s="691"/>
      <c r="BJ435" s="691"/>
      <c r="BK435" s="691"/>
      <c r="BL435" s="691"/>
      <c r="BM435" s="691"/>
      <c r="BN435" s="691"/>
      <c r="BO435" s="691"/>
      <c r="BP435" s="691"/>
      <c r="BQ435" s="691"/>
      <c r="BR435" s="691"/>
      <c r="BS435" s="691"/>
      <c r="BT435" s="691"/>
      <c r="BU435" s="691"/>
      <c r="BV435" s="691"/>
      <c r="BW435" s="691"/>
      <c r="BX435" s="691"/>
      <c r="BY435" s="691"/>
      <c r="BZ435" s="691"/>
      <c r="CA435" s="691"/>
      <c r="CB435" s="691"/>
      <c r="CC435" s="691"/>
      <c r="CD435" s="691"/>
      <c r="CE435" s="691"/>
      <c r="CF435" s="691"/>
      <c r="CG435" s="691"/>
      <c r="CH435" s="691"/>
      <c r="CI435" s="691"/>
    </row>
    <row r="436" spans="1:87" ht="15.75" customHeight="1">
      <c r="A436" s="691"/>
      <c r="B436" s="697"/>
      <c r="C436" s="697"/>
      <c r="D436" s="691"/>
      <c r="E436" s="691"/>
      <c r="F436" s="691"/>
      <c r="G436" s="691"/>
      <c r="H436" s="691"/>
      <c r="I436" s="691"/>
      <c r="J436" s="691"/>
      <c r="K436" s="691"/>
      <c r="L436" s="691"/>
      <c r="M436" s="691"/>
      <c r="N436" s="691"/>
      <c r="O436" s="691"/>
      <c r="P436" s="691"/>
      <c r="Q436" s="691"/>
      <c r="R436" s="691"/>
      <c r="S436" s="691"/>
      <c r="T436" s="691"/>
      <c r="U436" s="691"/>
      <c r="V436" s="691"/>
      <c r="W436" s="691"/>
      <c r="X436" s="691"/>
      <c r="Y436" s="691"/>
      <c r="Z436" s="691"/>
      <c r="AA436" s="691"/>
      <c r="AB436" s="691"/>
      <c r="AC436" s="691"/>
      <c r="AD436" s="691"/>
      <c r="AE436" s="691"/>
      <c r="AF436" s="691"/>
      <c r="AG436" s="691"/>
      <c r="AH436" s="691"/>
      <c r="AI436" s="691"/>
      <c r="AJ436" s="691"/>
      <c r="AK436" s="691"/>
      <c r="AL436" s="691"/>
      <c r="AM436" s="691"/>
      <c r="AN436" s="691"/>
      <c r="AO436" s="691"/>
      <c r="AP436" s="691"/>
      <c r="AQ436" s="691"/>
      <c r="AR436" s="691"/>
      <c r="AS436" s="691"/>
      <c r="AT436" s="691"/>
      <c r="AU436" s="691"/>
      <c r="AV436" s="691"/>
      <c r="AW436" s="691"/>
      <c r="AX436" s="691"/>
      <c r="AY436" s="691"/>
      <c r="AZ436" s="691"/>
      <c r="BA436" s="691"/>
      <c r="BB436" s="691"/>
      <c r="BC436" s="691"/>
      <c r="BD436" s="691"/>
      <c r="BE436" s="691"/>
      <c r="BF436" s="691"/>
      <c r="BG436" s="691"/>
      <c r="BH436" s="691"/>
      <c r="BI436" s="691"/>
      <c r="BJ436" s="691"/>
      <c r="BK436" s="691"/>
      <c r="BL436" s="691"/>
      <c r="BM436" s="691"/>
      <c r="BN436" s="691"/>
      <c r="BO436" s="691"/>
      <c r="BP436" s="691"/>
      <c r="BQ436" s="691"/>
      <c r="BR436" s="691"/>
      <c r="BS436" s="691"/>
      <c r="BT436" s="691"/>
      <c r="BU436" s="691"/>
      <c r="BV436" s="691"/>
      <c r="BW436" s="691"/>
      <c r="BX436" s="691"/>
      <c r="BY436" s="691"/>
      <c r="BZ436" s="691"/>
      <c r="CA436" s="691"/>
      <c r="CB436" s="691"/>
      <c r="CC436" s="691"/>
      <c r="CD436" s="691"/>
      <c r="CE436" s="691"/>
      <c r="CF436" s="691"/>
      <c r="CG436" s="691"/>
      <c r="CH436" s="691"/>
      <c r="CI436" s="691"/>
    </row>
    <row r="437" spans="1:87" ht="15.75" customHeight="1">
      <c r="A437" s="691"/>
      <c r="B437" s="697"/>
      <c r="C437" s="697"/>
      <c r="D437" s="691"/>
      <c r="E437" s="691"/>
      <c r="F437" s="691"/>
      <c r="G437" s="691"/>
      <c r="H437" s="691"/>
      <c r="I437" s="691"/>
      <c r="J437" s="691"/>
      <c r="K437" s="691"/>
      <c r="L437" s="691"/>
      <c r="M437" s="691"/>
      <c r="N437" s="691"/>
      <c r="O437" s="691"/>
      <c r="P437" s="691"/>
      <c r="Q437" s="691"/>
      <c r="R437" s="691"/>
      <c r="S437" s="691"/>
      <c r="T437" s="691"/>
      <c r="U437" s="691"/>
      <c r="V437" s="691"/>
      <c r="W437" s="691"/>
      <c r="X437" s="691"/>
      <c r="Y437" s="691"/>
      <c r="Z437" s="691"/>
      <c r="AA437" s="691"/>
      <c r="AB437" s="691"/>
      <c r="AC437" s="691"/>
      <c r="AD437" s="691"/>
      <c r="AE437" s="691"/>
      <c r="AF437" s="691"/>
      <c r="AG437" s="691"/>
      <c r="AH437" s="691"/>
      <c r="AI437" s="691"/>
      <c r="AJ437" s="691"/>
      <c r="AK437" s="691"/>
      <c r="AL437" s="691"/>
      <c r="AM437" s="691"/>
      <c r="AN437" s="691"/>
      <c r="AO437" s="691"/>
      <c r="AP437" s="691"/>
      <c r="AQ437" s="691"/>
      <c r="AR437" s="691"/>
      <c r="AS437" s="691"/>
      <c r="AT437" s="691"/>
      <c r="AU437" s="691"/>
      <c r="AV437" s="691"/>
      <c r="AW437" s="691"/>
      <c r="AX437" s="691"/>
      <c r="AY437" s="691"/>
      <c r="AZ437" s="691"/>
      <c r="BA437" s="691"/>
      <c r="BB437" s="691"/>
      <c r="BC437" s="691"/>
      <c r="BD437" s="691"/>
      <c r="BE437" s="691"/>
      <c r="BF437" s="691"/>
      <c r="BG437" s="691"/>
      <c r="BH437" s="691"/>
      <c r="BI437" s="691"/>
      <c r="BJ437" s="691"/>
      <c r="BK437" s="691"/>
      <c r="BL437" s="691"/>
      <c r="BM437" s="691"/>
      <c r="BN437" s="691"/>
      <c r="BO437" s="691"/>
      <c r="BP437" s="691"/>
      <c r="BQ437" s="691"/>
      <c r="BR437" s="691"/>
      <c r="BS437" s="691"/>
      <c r="BT437" s="691"/>
      <c r="BU437" s="691"/>
      <c r="BV437" s="691"/>
      <c r="BW437" s="691"/>
      <c r="BX437" s="691"/>
      <c r="BY437" s="691"/>
      <c r="BZ437" s="691"/>
      <c r="CA437" s="691"/>
      <c r="CB437" s="691"/>
      <c r="CC437" s="691"/>
      <c r="CD437" s="691"/>
      <c r="CE437" s="691"/>
      <c r="CF437" s="691"/>
      <c r="CG437" s="691"/>
      <c r="CH437" s="691"/>
      <c r="CI437" s="691"/>
    </row>
    <row r="438" spans="1:87" ht="15.75" customHeight="1">
      <c r="A438" s="691"/>
      <c r="B438" s="697"/>
      <c r="C438" s="697"/>
      <c r="D438" s="691"/>
      <c r="E438" s="691"/>
      <c r="F438" s="691"/>
      <c r="G438" s="691"/>
      <c r="H438" s="691"/>
      <c r="I438" s="691"/>
      <c r="J438" s="691"/>
      <c r="K438" s="691"/>
      <c r="L438" s="691"/>
      <c r="M438" s="691"/>
      <c r="N438" s="691"/>
      <c r="O438" s="691"/>
      <c r="P438" s="691"/>
      <c r="Q438" s="691"/>
      <c r="R438" s="691"/>
      <c r="S438" s="691"/>
      <c r="T438" s="691"/>
      <c r="U438" s="691"/>
      <c r="V438" s="691"/>
      <c r="W438" s="691"/>
      <c r="X438" s="691"/>
      <c r="Y438" s="691"/>
      <c r="Z438" s="691"/>
      <c r="AA438" s="691"/>
      <c r="AB438" s="691"/>
      <c r="AC438" s="691"/>
      <c r="AD438" s="691"/>
      <c r="AE438" s="691"/>
      <c r="AF438" s="691"/>
      <c r="AG438" s="691"/>
      <c r="AH438" s="691"/>
      <c r="AI438" s="691"/>
      <c r="AJ438" s="691"/>
      <c r="AK438" s="691"/>
      <c r="AL438" s="691"/>
      <c r="AM438" s="691"/>
      <c r="AN438" s="691"/>
      <c r="AO438" s="691"/>
      <c r="AP438" s="691"/>
      <c r="AQ438" s="691"/>
      <c r="AR438" s="691"/>
      <c r="AS438" s="691"/>
      <c r="AT438" s="691"/>
      <c r="AU438" s="691"/>
      <c r="AV438" s="691"/>
      <c r="AW438" s="691"/>
      <c r="AX438" s="691"/>
      <c r="AY438" s="691"/>
      <c r="AZ438" s="691"/>
      <c r="BA438" s="691"/>
      <c r="BB438" s="691"/>
      <c r="BC438" s="691"/>
      <c r="BD438" s="691"/>
      <c r="BE438" s="691"/>
      <c r="BF438" s="691"/>
      <c r="BG438" s="691"/>
      <c r="BH438" s="691"/>
      <c r="BI438" s="691"/>
      <c r="BJ438" s="691"/>
      <c r="BK438" s="691"/>
      <c r="BL438" s="691"/>
      <c r="BM438" s="691"/>
      <c r="BN438" s="691"/>
      <c r="BO438" s="691"/>
      <c r="BP438" s="691"/>
      <c r="BQ438" s="691"/>
      <c r="BR438" s="691"/>
      <c r="BS438" s="691"/>
      <c r="BT438" s="691"/>
      <c r="BU438" s="691"/>
      <c r="BV438" s="691"/>
      <c r="BW438" s="691"/>
      <c r="BX438" s="691"/>
      <c r="BY438" s="691"/>
      <c r="BZ438" s="691"/>
      <c r="CA438" s="691"/>
      <c r="CB438" s="691"/>
      <c r="CC438" s="691"/>
      <c r="CD438" s="691"/>
      <c r="CE438" s="691"/>
      <c r="CF438" s="691"/>
      <c r="CG438" s="691"/>
      <c r="CH438" s="691"/>
      <c r="CI438" s="691"/>
    </row>
    <row r="439" spans="1:87" ht="15.75" customHeight="1">
      <c r="A439" s="691"/>
      <c r="B439" s="697"/>
      <c r="C439" s="697"/>
      <c r="D439" s="691"/>
      <c r="E439" s="691"/>
      <c r="F439" s="691"/>
      <c r="G439" s="691"/>
      <c r="H439" s="691"/>
      <c r="I439" s="691"/>
      <c r="J439" s="691"/>
      <c r="K439" s="691"/>
      <c r="L439" s="691"/>
      <c r="M439" s="691"/>
      <c r="N439" s="691"/>
      <c r="O439" s="691"/>
      <c r="P439" s="691"/>
      <c r="Q439" s="691"/>
      <c r="R439" s="691"/>
      <c r="S439" s="691"/>
      <c r="T439" s="691"/>
      <c r="U439" s="691"/>
      <c r="V439" s="691"/>
      <c r="W439" s="691"/>
      <c r="X439" s="691"/>
      <c r="Y439" s="691"/>
      <c r="Z439" s="691"/>
      <c r="AA439" s="691"/>
      <c r="AB439" s="691"/>
      <c r="AC439" s="691"/>
      <c r="AD439" s="691"/>
      <c r="AE439" s="691"/>
      <c r="AF439" s="691"/>
      <c r="AG439" s="691"/>
      <c r="AH439" s="691"/>
      <c r="AI439" s="691"/>
      <c r="AJ439" s="691"/>
      <c r="AK439" s="691"/>
      <c r="AL439" s="691"/>
      <c r="AM439" s="691"/>
      <c r="AN439" s="691"/>
      <c r="AO439" s="691"/>
      <c r="AP439" s="691"/>
      <c r="AQ439" s="691"/>
      <c r="AR439" s="691"/>
      <c r="AS439" s="691"/>
      <c r="AT439" s="691"/>
      <c r="AU439" s="691"/>
      <c r="AV439" s="691"/>
      <c r="AW439" s="691"/>
      <c r="AX439" s="691"/>
      <c r="AY439" s="691"/>
      <c r="AZ439" s="691"/>
      <c r="BA439" s="691"/>
      <c r="BB439" s="691"/>
      <c r="BC439" s="691"/>
      <c r="BD439" s="691"/>
      <c r="BE439" s="691"/>
      <c r="BF439" s="691"/>
      <c r="BG439" s="691"/>
      <c r="BH439" s="691"/>
      <c r="BI439" s="691"/>
      <c r="BJ439" s="691"/>
      <c r="BK439" s="691"/>
      <c r="BL439" s="691"/>
      <c r="BM439" s="691"/>
      <c r="BN439" s="691"/>
      <c r="BO439" s="691"/>
      <c r="BP439" s="691"/>
      <c r="BQ439" s="691"/>
      <c r="BR439" s="691"/>
      <c r="BS439" s="691"/>
      <c r="BT439" s="691"/>
      <c r="BU439" s="691"/>
      <c r="BV439" s="691"/>
      <c r="BW439" s="691"/>
      <c r="BX439" s="691"/>
      <c r="BY439" s="691"/>
      <c r="BZ439" s="691"/>
      <c r="CA439" s="691"/>
      <c r="CB439" s="691"/>
      <c r="CC439" s="691"/>
      <c r="CD439" s="691"/>
      <c r="CE439" s="691"/>
      <c r="CF439" s="691"/>
      <c r="CG439" s="691"/>
      <c r="CH439" s="691"/>
      <c r="CI439" s="691"/>
    </row>
    <row r="440" spans="1:87" ht="15.75" customHeight="1">
      <c r="A440" s="691"/>
      <c r="B440" s="697"/>
      <c r="C440" s="697"/>
      <c r="D440" s="691"/>
      <c r="E440" s="691"/>
      <c r="F440" s="691"/>
      <c r="G440" s="691"/>
      <c r="H440" s="691"/>
      <c r="I440" s="691"/>
      <c r="J440" s="691"/>
      <c r="K440" s="691"/>
      <c r="L440" s="691"/>
      <c r="M440" s="691"/>
      <c r="N440" s="691"/>
      <c r="O440" s="691"/>
      <c r="P440" s="691"/>
      <c r="Q440" s="691"/>
      <c r="R440" s="691"/>
      <c r="S440" s="691"/>
      <c r="T440" s="691"/>
      <c r="U440" s="691"/>
      <c r="V440" s="691"/>
      <c r="W440" s="691"/>
      <c r="X440" s="691"/>
      <c r="Y440" s="691"/>
      <c r="Z440" s="691"/>
      <c r="AA440" s="691"/>
      <c r="AB440" s="691"/>
      <c r="AC440" s="691"/>
      <c r="AD440" s="691"/>
      <c r="AE440" s="691"/>
      <c r="AF440" s="691"/>
      <c r="AG440" s="691"/>
      <c r="AH440" s="691"/>
      <c r="AI440" s="691"/>
      <c r="AJ440" s="691"/>
      <c r="AK440" s="691"/>
      <c r="AL440" s="691"/>
      <c r="AM440" s="691"/>
      <c r="AN440" s="691"/>
      <c r="AO440" s="691"/>
      <c r="AP440" s="691"/>
      <c r="AQ440" s="691"/>
      <c r="AR440" s="691"/>
      <c r="AS440" s="691"/>
      <c r="AT440" s="691"/>
      <c r="AU440" s="691"/>
      <c r="AV440" s="691"/>
      <c r="AW440" s="691"/>
      <c r="AX440" s="691"/>
      <c r="AY440" s="691"/>
      <c r="AZ440" s="691"/>
      <c r="BA440" s="691"/>
      <c r="BB440" s="691"/>
      <c r="BC440" s="691"/>
      <c r="BD440" s="691"/>
      <c r="BE440" s="691"/>
      <c r="BF440" s="691"/>
      <c r="BG440" s="691"/>
      <c r="BH440" s="691"/>
      <c r="BI440" s="691"/>
      <c r="BJ440" s="691"/>
      <c r="BK440" s="691"/>
      <c r="BL440" s="691"/>
      <c r="BM440" s="691"/>
      <c r="BN440" s="691"/>
      <c r="BO440" s="691"/>
      <c r="BP440" s="691"/>
      <c r="BQ440" s="691"/>
      <c r="BR440" s="691"/>
      <c r="BS440" s="691"/>
      <c r="BT440" s="691"/>
      <c r="BU440" s="691"/>
      <c r="BV440" s="691"/>
      <c r="BW440" s="691"/>
      <c r="BX440" s="691"/>
      <c r="BY440" s="691"/>
      <c r="BZ440" s="691"/>
      <c r="CA440" s="691"/>
      <c r="CB440" s="691"/>
      <c r="CC440" s="691"/>
      <c r="CD440" s="691"/>
      <c r="CE440" s="691"/>
      <c r="CF440" s="691"/>
      <c r="CG440" s="691"/>
      <c r="CH440" s="691"/>
      <c r="CI440" s="691"/>
    </row>
    <row r="441" spans="1:87" ht="15.75" customHeight="1">
      <c r="A441" s="691"/>
      <c r="B441" s="697"/>
      <c r="C441" s="697"/>
      <c r="D441" s="691"/>
      <c r="E441" s="691"/>
      <c r="F441" s="691"/>
      <c r="G441" s="691"/>
      <c r="H441" s="691"/>
      <c r="I441" s="691"/>
      <c r="J441" s="691"/>
      <c r="K441" s="691"/>
      <c r="L441" s="691"/>
      <c r="M441" s="691"/>
      <c r="N441" s="691"/>
      <c r="O441" s="691"/>
      <c r="P441" s="691"/>
      <c r="Q441" s="691"/>
      <c r="R441" s="691"/>
      <c r="S441" s="691"/>
      <c r="T441" s="691"/>
      <c r="U441" s="691"/>
      <c r="V441" s="691"/>
      <c r="W441" s="691"/>
      <c r="X441" s="691"/>
      <c r="Y441" s="691"/>
      <c r="Z441" s="691"/>
      <c r="AA441" s="691"/>
      <c r="AB441" s="691"/>
      <c r="AC441" s="691"/>
      <c r="AD441" s="691"/>
      <c r="AE441" s="691"/>
      <c r="AF441" s="691"/>
      <c r="AG441" s="691"/>
      <c r="AH441" s="691"/>
      <c r="AI441" s="691"/>
      <c r="AJ441" s="691"/>
      <c r="AK441" s="691"/>
      <c r="AL441" s="691"/>
      <c r="AM441" s="691"/>
      <c r="AN441" s="691"/>
      <c r="AO441" s="691"/>
      <c r="AP441" s="691"/>
      <c r="AQ441" s="691"/>
      <c r="AR441" s="691"/>
      <c r="AS441" s="691"/>
      <c r="AT441" s="691"/>
      <c r="AU441" s="691"/>
      <c r="AV441" s="691"/>
      <c r="AW441" s="691"/>
      <c r="AX441" s="691"/>
      <c r="AY441" s="691"/>
      <c r="AZ441" s="691"/>
      <c r="BA441" s="691"/>
      <c r="BB441" s="691"/>
      <c r="BC441" s="691"/>
      <c r="BD441" s="691"/>
      <c r="BE441" s="691"/>
      <c r="BF441" s="691"/>
      <c r="BG441" s="691"/>
      <c r="BH441" s="691"/>
      <c r="BI441" s="691"/>
      <c r="BJ441" s="691"/>
      <c r="BK441" s="691"/>
      <c r="BL441" s="691"/>
      <c r="BM441" s="691"/>
      <c r="BN441" s="691"/>
      <c r="BO441" s="691"/>
      <c r="BP441" s="691"/>
      <c r="BQ441" s="691"/>
      <c r="BR441" s="691"/>
      <c r="BS441" s="691"/>
      <c r="BT441" s="691"/>
      <c r="BU441" s="691"/>
      <c r="BV441" s="691"/>
      <c r="BW441" s="691"/>
      <c r="BX441" s="691"/>
      <c r="BY441" s="691"/>
      <c r="BZ441" s="691"/>
      <c r="CA441" s="691"/>
      <c r="CB441" s="691"/>
      <c r="CC441" s="691"/>
      <c r="CD441" s="691"/>
      <c r="CE441" s="691"/>
      <c r="CF441" s="691"/>
      <c r="CG441" s="691"/>
      <c r="CH441" s="691"/>
      <c r="CI441" s="691"/>
    </row>
    <row r="442" spans="1:87" ht="15.75" customHeight="1">
      <c r="A442" s="691"/>
      <c r="B442" s="697"/>
      <c r="C442" s="697"/>
      <c r="D442" s="691"/>
      <c r="E442" s="691"/>
      <c r="F442" s="691"/>
      <c r="G442" s="691"/>
      <c r="H442" s="691"/>
      <c r="I442" s="691"/>
      <c r="J442" s="691"/>
      <c r="K442" s="691"/>
      <c r="L442" s="691"/>
      <c r="M442" s="691"/>
      <c r="N442" s="691"/>
      <c r="O442" s="691"/>
      <c r="P442" s="691"/>
      <c r="Q442" s="691"/>
      <c r="R442" s="691"/>
      <c r="S442" s="691"/>
      <c r="T442" s="691"/>
      <c r="U442" s="691"/>
      <c r="V442" s="691"/>
      <c r="W442" s="691"/>
      <c r="X442" s="691"/>
      <c r="Y442" s="691"/>
      <c r="Z442" s="691"/>
      <c r="AA442" s="691"/>
      <c r="AB442" s="691"/>
      <c r="AC442" s="691"/>
      <c r="AD442" s="691"/>
      <c r="AE442" s="691"/>
      <c r="AF442" s="691"/>
      <c r="AG442" s="691"/>
      <c r="AH442" s="691"/>
      <c r="AI442" s="691"/>
      <c r="AJ442" s="691"/>
      <c r="AK442" s="691"/>
      <c r="AL442" s="691"/>
      <c r="AM442" s="691"/>
      <c r="AN442" s="691"/>
      <c r="AO442" s="691"/>
      <c r="AP442" s="691"/>
      <c r="AQ442" s="691"/>
      <c r="AR442" s="691"/>
      <c r="AS442" s="691"/>
      <c r="AT442" s="691"/>
      <c r="AU442" s="691"/>
      <c r="AV442" s="691"/>
      <c r="AW442" s="691"/>
      <c r="AX442" s="691"/>
      <c r="AY442" s="691"/>
      <c r="AZ442" s="691"/>
      <c r="BA442" s="691"/>
      <c r="BB442" s="691"/>
      <c r="BC442" s="691"/>
      <c r="BD442" s="691"/>
      <c r="BE442" s="691"/>
      <c r="BF442" s="691"/>
      <c r="BG442" s="691"/>
      <c r="BH442" s="691"/>
      <c r="BI442" s="691"/>
      <c r="BJ442" s="691"/>
      <c r="BK442" s="691"/>
      <c r="BL442" s="691"/>
      <c r="BM442" s="691"/>
      <c r="BN442" s="691"/>
      <c r="BO442" s="691"/>
      <c r="BP442" s="691"/>
      <c r="BQ442" s="691"/>
      <c r="BR442" s="691"/>
      <c r="BS442" s="691"/>
      <c r="BT442" s="691"/>
      <c r="BU442" s="691"/>
      <c r="BV442" s="691"/>
      <c r="BW442" s="691"/>
      <c r="BX442" s="691"/>
      <c r="BY442" s="691"/>
      <c r="BZ442" s="691"/>
      <c r="CA442" s="691"/>
      <c r="CB442" s="691"/>
      <c r="CC442" s="691"/>
      <c r="CD442" s="691"/>
      <c r="CE442" s="691"/>
      <c r="CF442" s="691"/>
      <c r="CG442" s="691"/>
      <c r="CH442" s="691"/>
      <c r="CI442" s="691"/>
    </row>
    <row r="443" spans="1:87" ht="15.75" customHeight="1">
      <c r="A443" s="691"/>
      <c r="B443" s="697"/>
      <c r="C443" s="697"/>
      <c r="D443" s="691"/>
      <c r="E443" s="691"/>
      <c r="F443" s="691"/>
      <c r="G443" s="691"/>
      <c r="H443" s="691"/>
      <c r="I443" s="691"/>
      <c r="J443" s="691"/>
      <c r="K443" s="691"/>
      <c r="L443" s="691"/>
      <c r="M443" s="691"/>
      <c r="N443" s="691"/>
      <c r="O443" s="691"/>
      <c r="P443" s="691"/>
      <c r="Q443" s="691"/>
      <c r="R443" s="691"/>
      <c r="S443" s="691"/>
      <c r="T443" s="691"/>
      <c r="U443" s="691"/>
      <c r="V443" s="691"/>
      <c r="W443" s="691"/>
      <c r="X443" s="691"/>
      <c r="Y443" s="691"/>
      <c r="Z443" s="691"/>
      <c r="AA443" s="691"/>
      <c r="AB443" s="691"/>
      <c r="AC443" s="691"/>
      <c r="AD443" s="691"/>
      <c r="AE443" s="691"/>
      <c r="AF443" s="691"/>
      <c r="AG443" s="691"/>
      <c r="AH443" s="691"/>
      <c r="AI443" s="691"/>
      <c r="AJ443" s="691"/>
      <c r="AK443" s="691"/>
      <c r="AL443" s="691"/>
      <c r="AM443" s="691"/>
      <c r="AN443" s="691"/>
      <c r="AO443" s="691"/>
      <c r="AP443" s="691"/>
      <c r="AQ443" s="691"/>
      <c r="AR443" s="691"/>
      <c r="AS443" s="691"/>
      <c r="AT443" s="691"/>
      <c r="AU443" s="691"/>
      <c r="AV443" s="691"/>
      <c r="AW443" s="691"/>
      <c r="AX443" s="691"/>
      <c r="AY443" s="691"/>
      <c r="AZ443" s="691"/>
      <c r="BA443" s="691"/>
      <c r="BB443" s="691"/>
      <c r="BC443" s="691"/>
      <c r="BD443" s="691"/>
      <c r="BE443" s="691"/>
      <c r="BF443" s="691"/>
      <c r="BG443" s="691"/>
      <c r="BH443" s="691"/>
      <c r="BI443" s="691"/>
      <c r="BJ443" s="691"/>
      <c r="BK443" s="691"/>
      <c r="BL443" s="691"/>
      <c r="BM443" s="691"/>
      <c r="BN443" s="691"/>
      <c r="BO443" s="691"/>
      <c r="BP443" s="691"/>
      <c r="BQ443" s="691"/>
      <c r="BR443" s="691"/>
      <c r="BS443" s="691"/>
      <c r="BT443" s="691"/>
      <c r="BU443" s="691"/>
      <c r="BV443" s="691"/>
      <c r="BW443" s="691"/>
      <c r="BX443" s="691"/>
      <c r="BY443" s="691"/>
      <c r="BZ443" s="691"/>
      <c r="CA443" s="691"/>
      <c r="CB443" s="691"/>
      <c r="CC443" s="691"/>
      <c r="CD443" s="691"/>
      <c r="CE443" s="691"/>
      <c r="CF443" s="691"/>
      <c r="CG443" s="691"/>
      <c r="CH443" s="691"/>
      <c r="CI443" s="691"/>
    </row>
    <row r="444" spans="1:87" ht="15.75" customHeight="1">
      <c r="A444" s="691"/>
      <c r="B444" s="697"/>
      <c r="C444" s="697"/>
      <c r="D444" s="691"/>
      <c r="E444" s="691"/>
      <c r="F444" s="691"/>
      <c r="G444" s="691"/>
      <c r="H444" s="691"/>
      <c r="I444" s="691"/>
      <c r="J444" s="691"/>
      <c r="K444" s="691"/>
      <c r="L444" s="691"/>
      <c r="M444" s="691"/>
      <c r="N444" s="691"/>
      <c r="O444" s="691"/>
      <c r="P444" s="691"/>
      <c r="Q444" s="691"/>
      <c r="R444" s="691"/>
      <c r="S444" s="691"/>
      <c r="T444" s="691"/>
      <c r="U444" s="691"/>
      <c r="V444" s="691"/>
      <c r="W444" s="691"/>
      <c r="X444" s="691"/>
      <c r="Y444" s="691"/>
      <c r="Z444" s="691"/>
      <c r="AA444" s="691"/>
      <c r="AB444" s="691"/>
      <c r="AC444" s="691"/>
      <c r="AD444" s="691"/>
      <c r="AE444" s="691"/>
      <c r="AF444" s="691"/>
      <c r="AG444" s="691"/>
      <c r="AH444" s="691"/>
      <c r="AI444" s="691"/>
      <c r="AJ444" s="691"/>
      <c r="AK444" s="691"/>
      <c r="AL444" s="691"/>
      <c r="AM444" s="691"/>
      <c r="AN444" s="691"/>
      <c r="AO444" s="691"/>
      <c r="AP444" s="691"/>
      <c r="AQ444" s="691"/>
      <c r="AR444" s="691"/>
      <c r="AS444" s="691"/>
      <c r="AT444" s="691"/>
      <c r="AU444" s="691"/>
      <c r="AV444" s="691"/>
      <c r="AW444" s="691"/>
      <c r="AX444" s="691"/>
      <c r="AY444" s="691"/>
      <c r="AZ444" s="691"/>
      <c r="BA444" s="691"/>
      <c r="BB444" s="691"/>
      <c r="BC444" s="691"/>
      <c r="BD444" s="691"/>
      <c r="BE444" s="691"/>
      <c r="BF444" s="691"/>
      <c r="BG444" s="691"/>
      <c r="BH444" s="691"/>
      <c r="BI444" s="691"/>
      <c r="BJ444" s="691"/>
      <c r="BK444" s="691"/>
      <c r="BL444" s="691"/>
      <c r="BM444" s="691"/>
      <c r="BN444" s="691"/>
      <c r="BO444" s="691"/>
      <c r="BP444" s="691"/>
      <c r="BQ444" s="691"/>
      <c r="BR444" s="691"/>
      <c r="BS444" s="691"/>
      <c r="BT444" s="691"/>
      <c r="BU444" s="691"/>
      <c r="BV444" s="691"/>
      <c r="BW444" s="691"/>
      <c r="BX444" s="691"/>
      <c r="BY444" s="691"/>
      <c r="BZ444" s="691"/>
      <c r="CA444" s="691"/>
      <c r="CB444" s="691"/>
      <c r="CC444" s="691"/>
      <c r="CD444" s="691"/>
      <c r="CE444" s="691"/>
      <c r="CF444" s="691"/>
      <c r="CG444" s="691"/>
      <c r="CH444" s="691"/>
      <c r="CI444" s="691"/>
    </row>
    <row r="445" spans="1:87" ht="15.75" customHeight="1">
      <c r="A445" s="691"/>
      <c r="B445" s="697"/>
      <c r="C445" s="697"/>
      <c r="D445" s="691"/>
      <c r="E445" s="691"/>
      <c r="F445" s="691"/>
      <c r="G445" s="691"/>
      <c r="H445" s="691"/>
      <c r="I445" s="691"/>
      <c r="J445" s="691"/>
      <c r="K445" s="691"/>
      <c r="L445" s="691"/>
      <c r="M445" s="691"/>
      <c r="N445" s="691"/>
      <c r="O445" s="691"/>
      <c r="P445" s="691"/>
      <c r="Q445" s="691"/>
      <c r="R445" s="691"/>
      <c r="S445" s="691"/>
      <c r="T445" s="691"/>
      <c r="U445" s="691"/>
      <c r="V445" s="691"/>
      <c r="W445" s="691"/>
      <c r="X445" s="691"/>
      <c r="Y445" s="691"/>
      <c r="Z445" s="691"/>
      <c r="AA445" s="691"/>
      <c r="AB445" s="691"/>
      <c r="AC445" s="691"/>
      <c r="AD445" s="691"/>
      <c r="AE445" s="691"/>
      <c r="AF445" s="691"/>
      <c r="AG445" s="691"/>
      <c r="AH445" s="691"/>
      <c r="AI445" s="691"/>
      <c r="AJ445" s="691"/>
      <c r="AK445" s="691"/>
      <c r="AL445" s="691"/>
      <c r="AM445" s="691"/>
      <c r="AN445" s="691"/>
      <c r="AO445" s="691"/>
      <c r="AP445" s="691"/>
      <c r="AQ445" s="691"/>
      <c r="AR445" s="691"/>
      <c r="AS445" s="691"/>
      <c r="AT445" s="691"/>
      <c r="AU445" s="691"/>
      <c r="AV445" s="691"/>
      <c r="AW445" s="691"/>
      <c r="AX445" s="691"/>
      <c r="AY445" s="691"/>
      <c r="AZ445" s="691"/>
      <c r="BA445" s="691"/>
      <c r="BB445" s="691"/>
      <c r="BC445" s="691"/>
      <c r="BD445" s="691"/>
      <c r="BE445" s="691"/>
      <c r="BF445" s="691"/>
      <c r="BG445" s="691"/>
      <c r="BH445" s="691"/>
      <c r="BI445" s="691"/>
      <c r="BJ445" s="691"/>
      <c r="BK445" s="691"/>
      <c r="BL445" s="691"/>
      <c r="BM445" s="691"/>
      <c r="BN445" s="691"/>
      <c r="BO445" s="691"/>
      <c r="BP445" s="691"/>
      <c r="BQ445" s="691"/>
      <c r="BR445" s="691"/>
      <c r="BS445" s="691"/>
      <c r="BT445" s="691"/>
      <c r="BU445" s="691"/>
      <c r="BV445" s="691"/>
      <c r="BW445" s="691"/>
      <c r="BX445" s="691"/>
      <c r="BY445" s="691"/>
      <c r="BZ445" s="691"/>
      <c r="CA445" s="691"/>
      <c r="CB445" s="691"/>
      <c r="CC445" s="691"/>
      <c r="CD445" s="691"/>
      <c r="CE445" s="691"/>
      <c r="CF445" s="691"/>
      <c r="CG445" s="691"/>
      <c r="CH445" s="691"/>
      <c r="CI445" s="691"/>
    </row>
    <row r="446" spans="1:87" ht="15.75" customHeight="1">
      <c r="A446" s="691"/>
      <c r="B446" s="697"/>
      <c r="C446" s="697"/>
      <c r="D446" s="691"/>
      <c r="E446" s="691"/>
      <c r="F446" s="691"/>
      <c r="G446" s="691"/>
      <c r="H446" s="691"/>
      <c r="I446" s="691"/>
      <c r="J446" s="691"/>
      <c r="K446" s="691"/>
      <c r="L446" s="691"/>
      <c r="M446" s="691"/>
      <c r="N446" s="691"/>
      <c r="O446" s="691"/>
      <c r="P446" s="691"/>
      <c r="Q446" s="691"/>
      <c r="R446" s="691"/>
      <c r="S446" s="691"/>
      <c r="T446" s="691"/>
      <c r="U446" s="691"/>
      <c r="V446" s="691"/>
      <c r="W446" s="691"/>
      <c r="X446" s="691"/>
      <c r="Y446" s="691"/>
      <c r="Z446" s="691"/>
      <c r="AA446" s="691"/>
      <c r="AB446" s="691"/>
      <c r="AC446" s="691"/>
      <c r="AD446" s="691"/>
      <c r="AE446" s="691"/>
      <c r="AF446" s="691"/>
      <c r="AG446" s="691"/>
      <c r="AH446" s="691"/>
      <c r="AI446" s="691"/>
      <c r="AJ446" s="691"/>
      <c r="AK446" s="691"/>
      <c r="AL446" s="691"/>
      <c r="AM446" s="691"/>
      <c r="AN446" s="691"/>
      <c r="AO446" s="691"/>
      <c r="AP446" s="691"/>
      <c r="AQ446" s="691"/>
      <c r="AR446" s="691"/>
      <c r="AS446" s="691"/>
      <c r="AT446" s="691"/>
      <c r="AU446" s="691"/>
      <c r="AV446" s="691"/>
      <c r="AW446" s="691"/>
      <c r="AX446" s="691"/>
      <c r="AY446" s="691"/>
      <c r="AZ446" s="691"/>
      <c r="BA446" s="691"/>
      <c r="BB446" s="691"/>
      <c r="BC446" s="691"/>
      <c r="BD446" s="691"/>
      <c r="BE446" s="691"/>
      <c r="BF446" s="691"/>
      <c r="BG446" s="691"/>
      <c r="BH446" s="691"/>
      <c r="BI446" s="691"/>
      <c r="BJ446" s="691"/>
      <c r="BK446" s="691"/>
      <c r="BL446" s="691"/>
      <c r="BM446" s="691"/>
      <c r="BN446" s="691"/>
      <c r="BO446" s="691"/>
      <c r="BP446" s="691"/>
      <c r="BQ446" s="691"/>
      <c r="BR446" s="691"/>
      <c r="BS446" s="691"/>
      <c r="BT446" s="691"/>
      <c r="BU446" s="691"/>
      <c r="BV446" s="691"/>
      <c r="BW446" s="691"/>
      <c r="BX446" s="691"/>
      <c r="BY446" s="691"/>
      <c r="BZ446" s="691"/>
      <c r="CA446" s="691"/>
      <c r="CB446" s="691"/>
      <c r="CC446" s="691"/>
      <c r="CD446" s="691"/>
      <c r="CE446" s="691"/>
      <c r="CF446" s="691"/>
      <c r="CG446" s="691"/>
      <c r="CH446" s="691"/>
      <c r="CI446" s="691"/>
    </row>
    <row r="447" spans="1:87" ht="15.75" customHeight="1">
      <c r="A447" s="691"/>
      <c r="B447" s="697"/>
      <c r="C447" s="697"/>
      <c r="D447" s="691"/>
      <c r="E447" s="691"/>
      <c r="F447" s="691"/>
      <c r="G447" s="691"/>
      <c r="H447" s="691"/>
      <c r="I447" s="691"/>
      <c r="J447" s="691"/>
      <c r="K447" s="691"/>
      <c r="L447" s="691"/>
      <c r="M447" s="691"/>
      <c r="N447" s="691"/>
      <c r="O447" s="691"/>
      <c r="P447" s="691"/>
      <c r="Q447" s="691"/>
      <c r="R447" s="691"/>
      <c r="S447" s="691"/>
      <c r="T447" s="691"/>
      <c r="U447" s="691"/>
      <c r="V447" s="691"/>
      <c r="W447" s="691"/>
      <c r="X447" s="691"/>
      <c r="Y447" s="691"/>
      <c r="Z447" s="691"/>
      <c r="AA447" s="691"/>
      <c r="AB447" s="691"/>
      <c r="AC447" s="691"/>
      <c r="AD447" s="691"/>
      <c r="AE447" s="691"/>
      <c r="AF447" s="691"/>
      <c r="AG447" s="691"/>
      <c r="AH447" s="691"/>
      <c r="AI447" s="691"/>
      <c r="AJ447" s="691"/>
      <c r="AK447" s="691"/>
      <c r="AL447" s="691"/>
      <c r="AM447" s="691"/>
      <c r="AN447" s="691"/>
      <c r="AO447" s="691"/>
      <c r="AP447" s="691"/>
      <c r="AQ447" s="691"/>
      <c r="AR447" s="691"/>
      <c r="AS447" s="691"/>
      <c r="AT447" s="691"/>
      <c r="AU447" s="691"/>
      <c r="AV447" s="691"/>
      <c r="AW447" s="691"/>
      <c r="AX447" s="691"/>
      <c r="AY447" s="691"/>
      <c r="AZ447" s="691"/>
      <c r="BA447" s="691"/>
      <c r="BB447" s="691"/>
      <c r="BC447" s="691"/>
      <c r="BD447" s="691"/>
      <c r="BE447" s="691"/>
      <c r="BF447" s="691"/>
      <c r="BG447" s="691"/>
      <c r="BH447" s="691"/>
      <c r="BI447" s="691"/>
      <c r="BJ447" s="691"/>
      <c r="BK447" s="691"/>
      <c r="BL447" s="691"/>
      <c r="BM447" s="691"/>
      <c r="BN447" s="691"/>
      <c r="BO447" s="691"/>
      <c r="BP447" s="691"/>
      <c r="BQ447" s="691"/>
      <c r="BR447" s="691"/>
      <c r="BS447" s="691"/>
      <c r="BT447" s="691"/>
      <c r="BU447" s="691"/>
      <c r="BV447" s="691"/>
      <c r="BW447" s="691"/>
      <c r="BX447" s="691"/>
      <c r="BY447" s="691"/>
      <c r="BZ447" s="691"/>
      <c r="CA447" s="691"/>
      <c r="CB447" s="691"/>
      <c r="CC447" s="691"/>
      <c r="CD447" s="691"/>
      <c r="CE447" s="691"/>
      <c r="CF447" s="691"/>
      <c r="CG447" s="691"/>
      <c r="CH447" s="691"/>
      <c r="CI447" s="691"/>
    </row>
    <row r="448" spans="1:87" ht="15.75" customHeight="1">
      <c r="A448" s="691"/>
      <c r="B448" s="697"/>
      <c r="C448" s="697"/>
      <c r="D448" s="691"/>
      <c r="E448" s="691"/>
      <c r="F448" s="691"/>
      <c r="G448" s="691"/>
      <c r="H448" s="691"/>
      <c r="I448" s="691"/>
      <c r="J448" s="691"/>
      <c r="K448" s="691"/>
      <c r="L448" s="691"/>
      <c r="M448" s="691"/>
      <c r="N448" s="691"/>
      <c r="O448" s="691"/>
      <c r="P448" s="691"/>
      <c r="Q448" s="691"/>
      <c r="R448" s="691"/>
      <c r="S448" s="691"/>
      <c r="T448" s="691"/>
      <c r="U448" s="691"/>
      <c r="V448" s="691"/>
      <c r="W448" s="691"/>
      <c r="X448" s="691"/>
      <c r="Y448" s="691"/>
      <c r="Z448" s="691"/>
      <c r="AA448" s="691"/>
      <c r="AB448" s="691"/>
      <c r="AC448" s="691"/>
      <c r="AD448" s="691"/>
      <c r="AE448" s="691"/>
      <c r="AF448" s="691"/>
      <c r="AG448" s="691"/>
      <c r="AH448" s="691"/>
      <c r="AI448" s="691"/>
      <c r="AJ448" s="691"/>
      <c r="AK448" s="691"/>
      <c r="AL448" s="691"/>
      <c r="AM448" s="691"/>
      <c r="AN448" s="691"/>
      <c r="AO448" s="691"/>
      <c r="AP448" s="691"/>
      <c r="AQ448" s="691"/>
      <c r="AR448" s="691"/>
      <c r="AS448" s="691"/>
      <c r="AT448" s="691"/>
      <c r="AU448" s="691"/>
      <c r="AV448" s="691"/>
      <c r="AW448" s="691"/>
      <c r="AX448" s="691"/>
      <c r="AY448" s="691"/>
      <c r="AZ448" s="691"/>
      <c r="BA448" s="691"/>
      <c r="BB448" s="691"/>
      <c r="BC448" s="691"/>
      <c r="BD448" s="691"/>
      <c r="BE448" s="691"/>
      <c r="BF448" s="691"/>
      <c r="BG448" s="691"/>
      <c r="BH448" s="691"/>
      <c r="BI448" s="691"/>
      <c r="BJ448" s="691"/>
      <c r="BK448" s="691"/>
      <c r="BL448" s="691"/>
      <c r="BM448" s="691"/>
      <c r="BN448" s="691"/>
      <c r="BO448" s="691"/>
      <c r="BP448" s="691"/>
      <c r="BQ448" s="691"/>
      <c r="BR448" s="691"/>
      <c r="BS448" s="691"/>
      <c r="BT448" s="691"/>
      <c r="BU448" s="691"/>
      <c r="BV448" s="691"/>
      <c r="BW448" s="691"/>
      <c r="BX448" s="691"/>
      <c r="BY448" s="691"/>
      <c r="BZ448" s="691"/>
      <c r="CA448" s="691"/>
      <c r="CB448" s="691"/>
      <c r="CC448" s="691"/>
      <c r="CD448" s="691"/>
      <c r="CE448" s="691"/>
      <c r="CF448" s="691"/>
      <c r="CG448" s="691"/>
      <c r="CH448" s="691"/>
      <c r="CI448" s="691"/>
    </row>
    <row r="449" spans="1:87" ht="15.75" customHeight="1">
      <c r="A449" s="691"/>
      <c r="B449" s="697"/>
      <c r="C449" s="697"/>
      <c r="D449" s="691"/>
      <c r="E449" s="691"/>
      <c r="F449" s="691"/>
      <c r="G449" s="691"/>
      <c r="H449" s="691"/>
      <c r="I449" s="691"/>
      <c r="J449" s="691"/>
      <c r="K449" s="691"/>
      <c r="L449" s="691"/>
      <c r="M449" s="691"/>
      <c r="N449" s="691"/>
      <c r="O449" s="691"/>
      <c r="P449" s="691"/>
      <c r="Q449" s="691"/>
      <c r="R449" s="691"/>
      <c r="S449" s="691"/>
      <c r="T449" s="691"/>
      <c r="U449" s="691"/>
      <c r="V449" s="691"/>
      <c r="W449" s="691"/>
      <c r="X449" s="691"/>
      <c r="Y449" s="691"/>
      <c r="Z449" s="691"/>
      <c r="AA449" s="691"/>
      <c r="AB449" s="691"/>
      <c r="AC449" s="691"/>
      <c r="AD449" s="691"/>
      <c r="AE449" s="691"/>
      <c r="AF449" s="691"/>
      <c r="AG449" s="691"/>
      <c r="AH449" s="691"/>
      <c r="AI449" s="691"/>
      <c r="AJ449" s="691"/>
      <c r="AK449" s="691"/>
      <c r="AL449" s="691"/>
      <c r="AM449" s="691"/>
      <c r="AN449" s="691"/>
      <c r="AO449" s="691"/>
      <c r="AP449" s="691"/>
      <c r="AQ449" s="691"/>
      <c r="AR449" s="691"/>
      <c r="AS449" s="691"/>
      <c r="AT449" s="691"/>
      <c r="AU449" s="691"/>
      <c r="AV449" s="691"/>
      <c r="AW449" s="691"/>
      <c r="AX449" s="691"/>
      <c r="AY449" s="691"/>
      <c r="AZ449" s="691"/>
      <c r="BA449" s="691"/>
      <c r="BB449" s="691"/>
      <c r="BC449" s="691"/>
      <c r="BD449" s="691"/>
      <c r="BE449" s="691"/>
      <c r="BF449" s="691"/>
      <c r="BG449" s="691"/>
      <c r="BH449" s="691"/>
      <c r="BI449" s="691"/>
      <c r="BJ449" s="691"/>
      <c r="BK449" s="691"/>
      <c r="BL449" s="691"/>
      <c r="BM449" s="691"/>
      <c r="BN449" s="691"/>
      <c r="BO449" s="691"/>
      <c r="BP449" s="691"/>
      <c r="BQ449" s="691"/>
      <c r="BR449" s="691"/>
      <c r="BS449" s="691"/>
      <c r="BT449" s="691"/>
      <c r="BU449" s="691"/>
      <c r="BV449" s="691"/>
      <c r="BW449" s="691"/>
      <c r="BX449" s="691"/>
      <c r="BY449" s="691"/>
      <c r="BZ449" s="691"/>
      <c r="CA449" s="691"/>
      <c r="CB449" s="691"/>
      <c r="CC449" s="691"/>
      <c r="CD449" s="691"/>
      <c r="CE449" s="691"/>
      <c r="CF449" s="691"/>
      <c r="CG449" s="691"/>
      <c r="CH449" s="691"/>
      <c r="CI449" s="691"/>
    </row>
    <row r="450" spans="1:87" ht="15.75" customHeight="1">
      <c r="A450" s="691"/>
      <c r="B450" s="697"/>
      <c r="C450" s="697"/>
      <c r="D450" s="691"/>
      <c r="E450" s="691"/>
      <c r="F450" s="691"/>
      <c r="G450" s="691"/>
      <c r="H450" s="691"/>
      <c r="I450" s="691"/>
      <c r="J450" s="691"/>
      <c r="K450" s="691"/>
      <c r="L450" s="691"/>
      <c r="M450" s="691"/>
      <c r="N450" s="691"/>
      <c r="O450" s="691"/>
      <c r="P450" s="691"/>
      <c r="Q450" s="691"/>
      <c r="R450" s="691"/>
      <c r="S450" s="691"/>
      <c r="T450" s="691"/>
      <c r="U450" s="691"/>
      <c r="V450" s="691"/>
      <c r="W450" s="691"/>
      <c r="X450" s="691"/>
      <c r="Y450" s="691"/>
      <c r="Z450" s="691"/>
      <c r="AA450" s="691"/>
      <c r="AB450" s="691"/>
      <c r="AC450" s="691"/>
      <c r="AD450" s="691"/>
      <c r="AE450" s="691"/>
      <c r="AF450" s="691"/>
      <c r="AG450" s="691"/>
      <c r="AH450" s="691"/>
      <c r="AI450" s="691"/>
      <c r="AJ450" s="691"/>
      <c r="AK450" s="691"/>
      <c r="AL450" s="691"/>
      <c r="AM450" s="691"/>
      <c r="AN450" s="691"/>
      <c r="AO450" s="691"/>
      <c r="AP450" s="691"/>
      <c r="AQ450" s="691"/>
      <c r="AR450" s="691"/>
      <c r="AS450" s="691"/>
      <c r="AT450" s="691"/>
      <c r="AU450" s="691"/>
      <c r="AV450" s="691"/>
      <c r="AW450" s="691"/>
      <c r="AX450" s="691"/>
      <c r="AY450" s="691"/>
      <c r="AZ450" s="691"/>
      <c r="BA450" s="691"/>
      <c r="BB450" s="691"/>
      <c r="BC450" s="691"/>
      <c r="BD450" s="691"/>
      <c r="BE450" s="691"/>
      <c r="BF450" s="691"/>
      <c r="BG450" s="691"/>
      <c r="BH450" s="691"/>
      <c r="BI450" s="691"/>
      <c r="BJ450" s="691"/>
      <c r="BK450" s="691"/>
      <c r="BL450" s="691"/>
      <c r="BM450" s="691"/>
      <c r="BN450" s="691"/>
      <c r="BO450" s="691"/>
      <c r="BP450" s="691"/>
      <c r="BQ450" s="691"/>
      <c r="BR450" s="691"/>
      <c r="BS450" s="691"/>
      <c r="BT450" s="691"/>
      <c r="BU450" s="691"/>
      <c r="BV450" s="691"/>
      <c r="BW450" s="691"/>
      <c r="BX450" s="691"/>
      <c r="BY450" s="691"/>
      <c r="BZ450" s="691"/>
      <c r="CA450" s="691"/>
      <c r="CB450" s="691"/>
      <c r="CC450" s="691"/>
      <c r="CD450" s="691"/>
      <c r="CE450" s="691"/>
      <c r="CF450" s="691"/>
      <c r="CG450" s="691"/>
      <c r="CH450" s="691"/>
      <c r="CI450" s="691"/>
    </row>
    <row r="451" spans="1:87" ht="15.75" customHeight="1">
      <c r="A451" s="691"/>
      <c r="B451" s="697"/>
      <c r="C451" s="697"/>
      <c r="D451" s="691"/>
      <c r="E451" s="691"/>
      <c r="F451" s="691"/>
      <c r="G451" s="691"/>
      <c r="H451" s="691"/>
      <c r="I451" s="691"/>
      <c r="J451" s="691"/>
      <c r="K451" s="691"/>
      <c r="L451" s="691"/>
      <c r="M451" s="691"/>
      <c r="N451" s="691"/>
      <c r="O451" s="691"/>
      <c r="P451" s="691"/>
      <c r="Q451" s="691"/>
      <c r="R451" s="691"/>
      <c r="S451" s="691"/>
      <c r="T451" s="691"/>
      <c r="U451" s="691"/>
      <c r="V451" s="691"/>
      <c r="W451" s="691"/>
      <c r="X451" s="691"/>
      <c r="Y451" s="691"/>
      <c r="Z451" s="691"/>
      <c r="AA451" s="691"/>
      <c r="AB451" s="691"/>
      <c r="AC451" s="691"/>
      <c r="AD451" s="691"/>
      <c r="AE451" s="691"/>
      <c r="AF451" s="691"/>
      <c r="AG451" s="691"/>
      <c r="AH451" s="691"/>
      <c r="AI451" s="691"/>
      <c r="AJ451" s="691"/>
      <c r="AK451" s="691"/>
      <c r="AL451" s="691"/>
      <c r="AM451" s="691"/>
      <c r="AN451" s="691"/>
      <c r="AO451" s="691"/>
      <c r="AP451" s="691"/>
      <c r="AQ451" s="691"/>
      <c r="AR451" s="691"/>
      <c r="AS451" s="691"/>
      <c r="AT451" s="691"/>
      <c r="AU451" s="691"/>
      <c r="AV451" s="691"/>
      <c r="AW451" s="691"/>
      <c r="AX451" s="691"/>
      <c r="AY451" s="691"/>
      <c r="AZ451" s="691"/>
      <c r="BA451" s="691"/>
      <c r="BB451" s="691"/>
      <c r="BC451" s="691"/>
      <c r="BD451" s="691"/>
      <c r="BE451" s="691"/>
      <c r="BF451" s="691"/>
      <c r="BG451" s="691"/>
      <c r="BH451" s="691"/>
      <c r="BI451" s="691"/>
      <c r="BJ451" s="691"/>
      <c r="BK451" s="691"/>
      <c r="BL451" s="691"/>
      <c r="BM451" s="691"/>
      <c r="BN451" s="691"/>
      <c r="BO451" s="691"/>
      <c r="BP451" s="691"/>
      <c r="BQ451" s="691"/>
      <c r="BR451" s="691"/>
      <c r="BS451" s="691"/>
      <c r="BT451" s="691"/>
      <c r="BU451" s="691"/>
      <c r="BV451" s="691"/>
      <c r="BW451" s="691"/>
      <c r="BX451" s="691"/>
      <c r="BY451" s="691"/>
      <c r="BZ451" s="691"/>
      <c r="CA451" s="691"/>
      <c r="CB451" s="691"/>
      <c r="CC451" s="691"/>
      <c r="CD451" s="691"/>
      <c r="CE451" s="691"/>
      <c r="CF451" s="691"/>
      <c r="CG451" s="691"/>
      <c r="CH451" s="691"/>
      <c r="CI451" s="691"/>
    </row>
    <row r="452" spans="1:87" ht="15.75" customHeight="1">
      <c r="A452" s="691"/>
      <c r="B452" s="697"/>
      <c r="C452" s="697"/>
      <c r="D452" s="691"/>
      <c r="E452" s="691"/>
      <c r="F452" s="691"/>
      <c r="G452" s="691"/>
      <c r="H452" s="691"/>
      <c r="I452" s="691"/>
      <c r="J452" s="691"/>
      <c r="K452" s="691"/>
      <c r="L452" s="691"/>
      <c r="M452" s="691"/>
      <c r="N452" s="691"/>
      <c r="O452" s="691"/>
      <c r="P452" s="691"/>
      <c r="Q452" s="691"/>
      <c r="R452" s="691"/>
      <c r="S452" s="691"/>
      <c r="T452" s="691"/>
      <c r="U452" s="691"/>
      <c r="V452" s="691"/>
      <c r="W452" s="691"/>
      <c r="X452" s="691"/>
      <c r="Y452" s="691"/>
      <c r="Z452" s="691"/>
      <c r="AA452" s="691"/>
      <c r="AB452" s="691"/>
      <c r="AC452" s="691"/>
      <c r="AD452" s="691"/>
      <c r="AE452" s="691"/>
      <c r="AF452" s="691"/>
      <c r="AG452" s="691"/>
      <c r="AH452" s="691"/>
      <c r="AI452" s="691"/>
      <c r="AJ452" s="691"/>
      <c r="AK452" s="691"/>
      <c r="AL452" s="691"/>
      <c r="AM452" s="691"/>
      <c r="AN452" s="691"/>
      <c r="AO452" s="691"/>
      <c r="AP452" s="691"/>
      <c r="AQ452" s="691"/>
      <c r="AR452" s="691"/>
      <c r="AS452" s="691"/>
      <c r="AT452" s="691"/>
      <c r="AU452" s="691"/>
      <c r="AV452" s="691"/>
      <c r="AW452" s="691"/>
      <c r="AX452" s="691"/>
      <c r="AY452" s="691"/>
      <c r="AZ452" s="691"/>
      <c r="BA452" s="691"/>
      <c r="BB452" s="691"/>
      <c r="BC452" s="691"/>
      <c r="BD452" s="691"/>
      <c r="BE452" s="691"/>
      <c r="BF452" s="691"/>
      <c r="BG452" s="691"/>
      <c r="BH452" s="691"/>
      <c r="BI452" s="691"/>
      <c r="BJ452" s="691"/>
      <c r="BK452" s="691"/>
      <c r="BL452" s="691"/>
      <c r="BM452" s="691"/>
      <c r="BN452" s="691"/>
      <c r="BO452" s="691"/>
      <c r="BP452" s="691"/>
      <c r="BQ452" s="691"/>
      <c r="BR452" s="691"/>
      <c r="BS452" s="691"/>
      <c r="BT452" s="691"/>
      <c r="BU452" s="691"/>
      <c r="BV452" s="691"/>
      <c r="BW452" s="691"/>
      <c r="BX452" s="691"/>
      <c r="BY452" s="691"/>
      <c r="BZ452" s="691"/>
      <c r="CA452" s="691"/>
      <c r="CB452" s="691"/>
      <c r="CC452" s="691"/>
      <c r="CD452" s="691"/>
      <c r="CE452" s="691"/>
      <c r="CF452" s="691"/>
      <c r="CG452" s="691"/>
      <c r="CH452" s="691"/>
      <c r="CI452" s="691"/>
    </row>
    <row r="453" spans="1:87" ht="15.75" customHeight="1">
      <c r="A453" s="691"/>
      <c r="B453" s="697"/>
      <c r="C453" s="697"/>
      <c r="D453" s="691"/>
      <c r="E453" s="691"/>
      <c r="F453" s="691"/>
      <c r="G453" s="691"/>
      <c r="H453" s="691"/>
      <c r="I453" s="691"/>
      <c r="J453" s="691"/>
      <c r="K453" s="691"/>
      <c r="L453" s="691"/>
      <c r="M453" s="691"/>
      <c r="N453" s="691"/>
      <c r="O453" s="691"/>
      <c r="P453" s="691"/>
      <c r="Q453" s="691"/>
      <c r="R453" s="691"/>
      <c r="S453" s="691"/>
      <c r="T453" s="691"/>
      <c r="U453" s="691"/>
      <c r="V453" s="691"/>
      <c r="W453" s="691"/>
      <c r="X453" s="691"/>
      <c r="Y453" s="691"/>
      <c r="Z453" s="691"/>
      <c r="AA453" s="691"/>
      <c r="AB453" s="691"/>
      <c r="AC453" s="691"/>
      <c r="AD453" s="691"/>
      <c r="AE453" s="691"/>
      <c r="AF453" s="691"/>
      <c r="AG453" s="691"/>
      <c r="AH453" s="691"/>
      <c r="AI453" s="691"/>
      <c r="AJ453" s="691"/>
      <c r="AK453" s="691"/>
      <c r="AL453" s="691"/>
      <c r="AM453" s="691"/>
      <c r="AN453" s="691"/>
      <c r="AO453" s="691"/>
      <c r="AP453" s="691"/>
      <c r="AQ453" s="691"/>
      <c r="AR453" s="691"/>
      <c r="AS453" s="691"/>
      <c r="AT453" s="691"/>
      <c r="AU453" s="691"/>
      <c r="AV453" s="691"/>
      <c r="AW453" s="691"/>
      <c r="AX453" s="691"/>
      <c r="AY453" s="691"/>
      <c r="AZ453" s="691"/>
      <c r="BA453" s="691"/>
      <c r="BB453" s="691"/>
      <c r="BC453" s="691"/>
      <c r="BD453" s="691"/>
      <c r="BE453" s="691"/>
      <c r="BF453" s="691"/>
      <c r="BG453" s="691"/>
      <c r="BH453" s="691"/>
      <c r="BI453" s="691"/>
      <c r="BJ453" s="691"/>
      <c r="BK453" s="691"/>
      <c r="BL453" s="691"/>
      <c r="BM453" s="691"/>
      <c r="BN453" s="691"/>
      <c r="BO453" s="691"/>
      <c r="BP453" s="691"/>
      <c r="BQ453" s="691"/>
      <c r="BR453" s="691"/>
      <c r="BS453" s="691"/>
      <c r="BT453" s="691"/>
      <c r="BU453" s="691"/>
      <c r="BV453" s="691"/>
      <c r="BW453" s="691"/>
      <c r="BX453" s="691"/>
      <c r="BY453" s="691"/>
      <c r="BZ453" s="691"/>
      <c r="CA453" s="691"/>
      <c r="CB453" s="691"/>
      <c r="CC453" s="691"/>
      <c r="CD453" s="691"/>
      <c r="CE453" s="691"/>
      <c r="CF453" s="691"/>
      <c r="CG453" s="691"/>
      <c r="CH453" s="691"/>
      <c r="CI453" s="691"/>
    </row>
    <row r="454" spans="1:87" ht="15.75" customHeight="1">
      <c r="A454" s="691"/>
      <c r="B454" s="697"/>
      <c r="C454" s="697"/>
      <c r="D454" s="691"/>
      <c r="E454" s="691"/>
      <c r="F454" s="691"/>
      <c r="G454" s="691"/>
      <c r="H454" s="691"/>
      <c r="I454" s="691"/>
      <c r="J454" s="691"/>
      <c r="K454" s="691"/>
      <c r="L454" s="691"/>
      <c r="M454" s="691"/>
      <c r="N454" s="691"/>
      <c r="O454" s="691"/>
      <c r="P454" s="691"/>
      <c r="Q454" s="691"/>
      <c r="R454" s="691"/>
      <c r="S454" s="691"/>
      <c r="T454" s="691"/>
      <c r="U454" s="691"/>
      <c r="V454" s="691"/>
      <c r="W454" s="691"/>
      <c r="X454" s="691"/>
      <c r="Y454" s="691"/>
      <c r="Z454" s="691"/>
      <c r="AA454" s="691"/>
      <c r="AB454" s="691"/>
      <c r="AC454" s="691"/>
      <c r="AD454" s="691"/>
      <c r="AE454" s="691"/>
      <c r="AF454" s="691"/>
      <c r="AG454" s="691"/>
      <c r="AH454" s="691"/>
      <c r="AI454" s="691"/>
      <c r="AJ454" s="691"/>
      <c r="AK454" s="691"/>
      <c r="AL454" s="691"/>
      <c r="AM454" s="691"/>
      <c r="AN454" s="691"/>
      <c r="AO454" s="691"/>
      <c r="AP454" s="691"/>
      <c r="AQ454" s="691"/>
      <c r="AR454" s="691"/>
      <c r="AS454" s="691"/>
      <c r="AT454" s="691"/>
      <c r="AU454" s="691"/>
      <c r="AV454" s="691"/>
      <c r="AW454" s="691"/>
      <c r="AX454" s="691"/>
      <c r="AY454" s="691"/>
      <c r="AZ454" s="691"/>
      <c r="BA454" s="691"/>
      <c r="BB454" s="691"/>
      <c r="BC454" s="691"/>
      <c r="BD454" s="691"/>
      <c r="BE454" s="691"/>
      <c r="BF454" s="691"/>
      <c r="BG454" s="691"/>
      <c r="BH454" s="691"/>
      <c r="BI454" s="691"/>
      <c r="BJ454" s="691"/>
      <c r="BK454" s="691"/>
      <c r="BL454" s="691"/>
      <c r="BM454" s="691"/>
      <c r="BN454" s="691"/>
      <c r="BO454" s="691"/>
      <c r="BP454" s="691"/>
      <c r="BQ454" s="691"/>
      <c r="BR454" s="691"/>
      <c r="BS454" s="691"/>
      <c r="BT454" s="691"/>
      <c r="BU454" s="691"/>
      <c r="BV454" s="691"/>
      <c r="BW454" s="691"/>
      <c r="BX454" s="691"/>
      <c r="BY454" s="691"/>
      <c r="BZ454" s="691"/>
      <c r="CA454" s="691"/>
      <c r="CB454" s="691"/>
      <c r="CC454" s="691"/>
      <c r="CD454" s="691"/>
      <c r="CE454" s="691"/>
      <c r="CF454" s="691"/>
      <c r="CG454" s="691"/>
      <c r="CH454" s="691"/>
      <c r="CI454" s="691"/>
    </row>
    <row r="455" spans="1:87" ht="15.75" customHeight="1">
      <c r="A455" s="691"/>
      <c r="B455" s="697"/>
      <c r="C455" s="697"/>
      <c r="D455" s="691"/>
      <c r="E455" s="691"/>
      <c r="F455" s="691"/>
      <c r="G455" s="691"/>
      <c r="H455" s="691"/>
      <c r="I455" s="691"/>
      <c r="J455" s="691"/>
      <c r="K455" s="691"/>
      <c r="L455" s="691"/>
      <c r="M455" s="691"/>
      <c r="N455" s="691"/>
      <c r="O455" s="691"/>
      <c r="P455" s="691"/>
      <c r="Q455" s="691"/>
      <c r="R455" s="691"/>
      <c r="S455" s="691"/>
      <c r="T455" s="691"/>
      <c r="U455" s="691"/>
      <c r="V455" s="691"/>
      <c r="W455" s="691"/>
      <c r="X455" s="691"/>
      <c r="Y455" s="691"/>
      <c r="Z455" s="691"/>
      <c r="AA455" s="691"/>
      <c r="AB455" s="691"/>
      <c r="AC455" s="691"/>
      <c r="AD455" s="691"/>
      <c r="AE455" s="691"/>
      <c r="AF455" s="691"/>
      <c r="AG455" s="691"/>
      <c r="AH455" s="691"/>
      <c r="AI455" s="691"/>
      <c r="AJ455" s="691"/>
      <c r="AK455" s="691"/>
      <c r="AL455" s="691"/>
      <c r="AM455" s="691"/>
      <c r="AN455" s="691"/>
      <c r="AO455" s="691"/>
      <c r="AP455" s="691"/>
      <c r="AQ455" s="691"/>
      <c r="AR455" s="691"/>
      <c r="AS455" s="691"/>
      <c r="AT455" s="691"/>
      <c r="AU455" s="691"/>
      <c r="AV455" s="691"/>
      <c r="AW455" s="691"/>
      <c r="AX455" s="691"/>
      <c r="AY455" s="691"/>
      <c r="AZ455" s="691"/>
      <c r="BA455" s="691"/>
      <c r="BB455" s="691"/>
      <c r="BC455" s="691"/>
      <c r="BD455" s="691"/>
      <c r="BE455" s="691"/>
      <c r="BF455" s="691"/>
      <c r="BG455" s="691"/>
      <c r="BH455" s="691"/>
      <c r="BI455" s="691"/>
      <c r="BJ455" s="691"/>
      <c r="BK455" s="691"/>
      <c r="BL455" s="691"/>
      <c r="BM455" s="691"/>
      <c r="BN455" s="691"/>
      <c r="BO455" s="691"/>
      <c r="BP455" s="691"/>
      <c r="BQ455" s="691"/>
      <c r="BR455" s="691"/>
      <c r="BS455" s="691"/>
      <c r="BT455" s="691"/>
      <c r="BU455" s="691"/>
      <c r="BV455" s="691"/>
      <c r="BW455" s="691"/>
      <c r="BX455" s="691"/>
      <c r="BY455" s="691"/>
      <c r="BZ455" s="691"/>
      <c r="CA455" s="691"/>
      <c r="CB455" s="691"/>
      <c r="CC455" s="691"/>
      <c r="CD455" s="691"/>
      <c r="CE455" s="691"/>
      <c r="CF455" s="691"/>
      <c r="CG455" s="691"/>
      <c r="CH455" s="691"/>
      <c r="CI455" s="691"/>
    </row>
    <row r="456" spans="1:87" ht="15.75" customHeight="1">
      <c r="A456" s="691"/>
      <c r="B456" s="697"/>
      <c r="C456" s="697"/>
      <c r="D456" s="691"/>
      <c r="E456" s="691"/>
      <c r="F456" s="691"/>
      <c r="G456" s="691"/>
      <c r="H456" s="691"/>
      <c r="I456" s="691"/>
      <c r="J456" s="691"/>
      <c r="K456" s="691"/>
      <c r="L456" s="691"/>
      <c r="M456" s="691"/>
      <c r="N456" s="691"/>
      <c r="O456" s="691"/>
      <c r="P456" s="691"/>
      <c r="Q456" s="691"/>
      <c r="R456" s="691"/>
      <c r="S456" s="691"/>
      <c r="T456" s="691"/>
      <c r="U456" s="691"/>
      <c r="V456" s="691"/>
      <c r="W456" s="691"/>
      <c r="X456" s="691"/>
      <c r="Y456" s="691"/>
      <c r="Z456" s="691"/>
      <c r="AA456" s="691"/>
      <c r="AB456" s="691"/>
      <c r="AC456" s="691"/>
      <c r="AD456" s="691"/>
      <c r="AE456" s="691"/>
      <c r="AF456" s="691"/>
      <c r="AG456" s="691"/>
      <c r="AH456" s="691"/>
      <c r="AI456" s="691"/>
      <c r="AJ456" s="691"/>
      <c r="AK456" s="691"/>
      <c r="AL456" s="691"/>
      <c r="AM456" s="691"/>
      <c r="AN456" s="691"/>
      <c r="AO456" s="691"/>
      <c r="AP456" s="691"/>
      <c r="AQ456" s="691"/>
      <c r="AR456" s="691"/>
      <c r="AS456" s="691"/>
      <c r="AT456" s="691"/>
      <c r="AU456" s="691"/>
      <c r="AV456" s="691"/>
      <c r="AW456" s="691"/>
      <c r="AX456" s="691"/>
      <c r="AY456" s="691"/>
      <c r="AZ456" s="691"/>
      <c r="BA456" s="691"/>
      <c r="BB456" s="691"/>
      <c r="BC456" s="691"/>
      <c r="BD456" s="691"/>
      <c r="BE456" s="691"/>
      <c r="BF456" s="691"/>
      <c r="BG456" s="691"/>
      <c r="BH456" s="691"/>
      <c r="BI456" s="691"/>
      <c r="BJ456" s="691"/>
      <c r="BK456" s="691"/>
      <c r="BL456" s="691"/>
      <c r="BM456" s="691"/>
      <c r="BN456" s="691"/>
      <c r="BO456" s="691"/>
      <c r="BP456" s="691"/>
      <c r="BQ456" s="691"/>
      <c r="BR456" s="691"/>
      <c r="BS456" s="691"/>
      <c r="BT456" s="691"/>
      <c r="BU456" s="691"/>
      <c r="BV456" s="691"/>
      <c r="BW456" s="691"/>
      <c r="BX456" s="691"/>
      <c r="BY456" s="691"/>
      <c r="BZ456" s="691"/>
      <c r="CA456" s="691"/>
      <c r="CB456" s="691"/>
      <c r="CC456" s="691"/>
      <c r="CD456" s="691"/>
      <c r="CE456" s="691"/>
      <c r="CF456" s="691"/>
      <c r="CG456" s="691"/>
      <c r="CH456" s="691"/>
      <c r="CI456" s="691"/>
    </row>
    <row r="457" spans="1:87" ht="15.75" customHeight="1">
      <c r="A457" s="691"/>
      <c r="B457" s="697"/>
      <c r="C457" s="697"/>
      <c r="D457" s="691"/>
      <c r="E457" s="691"/>
      <c r="F457" s="691"/>
      <c r="G457" s="691"/>
      <c r="H457" s="691"/>
      <c r="I457" s="691"/>
      <c r="J457" s="691"/>
      <c r="K457" s="691"/>
      <c r="L457" s="691"/>
      <c r="M457" s="691"/>
      <c r="N457" s="691"/>
      <c r="O457" s="691"/>
      <c r="P457" s="691"/>
      <c r="Q457" s="691"/>
      <c r="R457" s="691"/>
      <c r="S457" s="691"/>
      <c r="T457" s="691"/>
      <c r="U457" s="691"/>
      <c r="V457" s="691"/>
      <c r="W457" s="691"/>
      <c r="X457" s="691"/>
      <c r="Y457" s="691"/>
      <c r="Z457" s="691"/>
      <c r="AA457" s="691"/>
      <c r="AB457" s="691"/>
      <c r="AC457" s="691"/>
      <c r="AD457" s="691"/>
      <c r="AE457" s="691"/>
      <c r="AF457" s="691"/>
      <c r="AG457" s="691"/>
      <c r="AH457" s="691"/>
      <c r="AI457" s="691"/>
      <c r="AJ457" s="691"/>
      <c r="AK457" s="691"/>
      <c r="AL457" s="691"/>
      <c r="AM457" s="691"/>
      <c r="AN457" s="691"/>
      <c r="AO457" s="691"/>
      <c r="AP457" s="691"/>
      <c r="AQ457" s="691"/>
      <c r="AR457" s="691"/>
      <c r="AS457" s="691"/>
      <c r="AT457" s="691"/>
      <c r="AU457" s="691"/>
      <c r="AV457" s="691"/>
      <c r="AW457" s="691"/>
      <c r="AX457" s="691"/>
      <c r="AY457" s="691"/>
      <c r="AZ457" s="691"/>
      <c r="BA457" s="691"/>
      <c r="BB457" s="691"/>
      <c r="BC457" s="691"/>
      <c r="BD457" s="691"/>
      <c r="BE457" s="691"/>
      <c r="BF457" s="691"/>
      <c r="BG457" s="691"/>
      <c r="BH457" s="691"/>
      <c r="BI457" s="691"/>
      <c r="BJ457" s="691"/>
      <c r="BK457" s="691"/>
      <c r="BL457" s="691"/>
      <c r="BM457" s="691"/>
      <c r="BN457" s="691"/>
      <c r="BO457" s="691"/>
      <c r="BP457" s="691"/>
      <c r="BQ457" s="691"/>
      <c r="BR457" s="691"/>
      <c r="BS457" s="691"/>
      <c r="BT457" s="691"/>
      <c r="BU457" s="691"/>
      <c r="BV457" s="691"/>
      <c r="BW457" s="691"/>
      <c r="BX457" s="691"/>
      <c r="BY457" s="691"/>
      <c r="BZ457" s="691"/>
      <c r="CA457" s="691"/>
      <c r="CB457" s="691"/>
      <c r="CC457" s="691"/>
      <c r="CD457" s="691"/>
      <c r="CE457" s="691"/>
      <c r="CF457" s="691"/>
      <c r="CG457" s="691"/>
      <c r="CH457" s="691"/>
      <c r="CI457" s="691"/>
    </row>
    <row r="458" spans="1:87" ht="15.75" customHeight="1">
      <c r="A458" s="691"/>
      <c r="B458" s="697"/>
      <c r="C458" s="697"/>
      <c r="D458" s="691"/>
      <c r="E458" s="691"/>
      <c r="F458" s="691"/>
      <c r="G458" s="691"/>
      <c r="H458" s="691"/>
      <c r="I458" s="691"/>
      <c r="J458" s="691"/>
      <c r="K458" s="691"/>
      <c r="L458" s="691"/>
      <c r="M458" s="691"/>
      <c r="N458" s="691"/>
      <c r="O458" s="691"/>
      <c r="P458" s="691"/>
      <c r="Q458" s="691"/>
      <c r="R458" s="691"/>
      <c r="S458" s="691"/>
      <c r="T458" s="691"/>
      <c r="U458" s="691"/>
      <c r="V458" s="691"/>
      <c r="W458" s="691"/>
      <c r="X458" s="691"/>
      <c r="Y458" s="691"/>
      <c r="Z458" s="691"/>
      <c r="AA458" s="691"/>
      <c r="AB458" s="691"/>
      <c r="AC458" s="691"/>
      <c r="AD458" s="691"/>
      <c r="AE458" s="691"/>
      <c r="AF458" s="691"/>
      <c r="AG458" s="691"/>
      <c r="AH458" s="691"/>
      <c r="AI458" s="691"/>
      <c r="AJ458" s="691"/>
      <c r="AK458" s="691"/>
      <c r="AL458" s="691"/>
      <c r="AM458" s="691"/>
      <c r="AN458" s="691"/>
      <c r="AO458" s="691"/>
      <c r="AP458" s="691"/>
      <c r="AQ458" s="691"/>
      <c r="AR458" s="691"/>
      <c r="AS458" s="691"/>
      <c r="AT458" s="691"/>
      <c r="AU458" s="691"/>
      <c r="AV458" s="691"/>
      <c r="AW458" s="691"/>
      <c r="AX458" s="691"/>
      <c r="AY458" s="691"/>
      <c r="AZ458" s="691"/>
      <c r="BA458" s="691"/>
      <c r="BB458" s="691"/>
      <c r="BC458" s="691"/>
      <c r="BD458" s="691"/>
      <c r="BE458" s="691"/>
      <c r="BF458" s="691"/>
      <c r="BG458" s="691"/>
      <c r="BH458" s="691"/>
      <c r="BI458" s="691"/>
      <c r="BJ458" s="691"/>
      <c r="BK458" s="691"/>
      <c r="BL458" s="691"/>
      <c r="BM458" s="691"/>
      <c r="BN458" s="691"/>
      <c r="BO458" s="691"/>
      <c r="BP458" s="691"/>
      <c r="BQ458" s="691"/>
      <c r="BR458" s="691"/>
      <c r="BS458" s="691"/>
      <c r="BT458" s="691"/>
      <c r="BU458" s="691"/>
      <c r="BV458" s="691"/>
      <c r="BW458" s="691"/>
      <c r="BX458" s="691"/>
      <c r="BY458" s="691"/>
      <c r="BZ458" s="691"/>
      <c r="CA458" s="691"/>
      <c r="CB458" s="691"/>
      <c r="CC458" s="691"/>
      <c r="CD458" s="691"/>
      <c r="CE458" s="691"/>
      <c r="CF458" s="691"/>
      <c r="CG458" s="691"/>
      <c r="CH458" s="691"/>
      <c r="CI458" s="691"/>
    </row>
    <row r="459" spans="1:87" ht="15.75" customHeight="1">
      <c r="A459" s="691"/>
      <c r="B459" s="697"/>
      <c r="C459" s="697"/>
      <c r="D459" s="691"/>
      <c r="E459" s="691"/>
      <c r="F459" s="691"/>
      <c r="G459" s="691"/>
      <c r="H459" s="691"/>
      <c r="I459" s="691"/>
      <c r="J459" s="691"/>
      <c r="K459" s="691"/>
      <c r="L459" s="691"/>
      <c r="M459" s="691"/>
      <c r="N459" s="691"/>
      <c r="O459" s="691"/>
      <c r="P459" s="691"/>
      <c r="Q459" s="691"/>
      <c r="R459" s="691"/>
      <c r="S459" s="691"/>
      <c r="T459" s="691"/>
      <c r="U459" s="691"/>
      <c r="V459" s="691"/>
      <c r="W459" s="691"/>
      <c r="X459" s="691"/>
      <c r="Y459" s="691"/>
      <c r="Z459" s="691"/>
      <c r="AA459" s="691"/>
      <c r="AB459" s="691"/>
      <c r="AC459" s="691"/>
      <c r="AD459" s="691"/>
      <c r="AE459" s="691"/>
      <c r="AF459" s="691"/>
      <c r="AG459" s="691"/>
      <c r="AH459" s="691"/>
      <c r="AI459" s="691"/>
      <c r="AJ459" s="691"/>
      <c r="AK459" s="691"/>
      <c r="AL459" s="691"/>
      <c r="AM459" s="691"/>
      <c r="AN459" s="691"/>
      <c r="AO459" s="691"/>
      <c r="AP459" s="691"/>
      <c r="AQ459" s="691"/>
      <c r="AR459" s="691"/>
      <c r="AS459" s="691"/>
      <c r="AT459" s="691"/>
      <c r="AU459" s="691"/>
      <c r="AV459" s="691"/>
      <c r="AW459" s="691"/>
      <c r="AX459" s="691"/>
      <c r="AY459" s="691"/>
      <c r="AZ459" s="691"/>
      <c r="BA459" s="691"/>
      <c r="BB459" s="691"/>
      <c r="BC459" s="691"/>
      <c r="BD459" s="691"/>
      <c r="BE459" s="691"/>
      <c r="BF459" s="691"/>
      <c r="BG459" s="691"/>
      <c r="BH459" s="691"/>
      <c r="BI459" s="691"/>
      <c r="BJ459" s="691"/>
      <c r="BK459" s="691"/>
      <c r="BL459" s="691"/>
      <c r="BM459" s="691"/>
      <c r="BN459" s="691"/>
      <c r="BO459" s="691"/>
      <c r="BP459" s="691"/>
      <c r="BQ459" s="691"/>
      <c r="BR459" s="691"/>
      <c r="BS459" s="691"/>
      <c r="BT459" s="691"/>
      <c r="BU459" s="691"/>
      <c r="BV459" s="691"/>
      <c r="BW459" s="691"/>
      <c r="BX459" s="691"/>
      <c r="BY459" s="691"/>
      <c r="BZ459" s="691"/>
      <c r="CA459" s="691"/>
      <c r="CB459" s="691"/>
      <c r="CC459" s="691"/>
      <c r="CD459" s="691"/>
      <c r="CE459" s="691"/>
      <c r="CF459" s="691"/>
      <c r="CG459" s="691"/>
      <c r="CH459" s="691"/>
      <c r="CI459" s="691"/>
    </row>
    <row r="460" spans="1:87" ht="15.75" customHeight="1">
      <c r="A460" s="691"/>
      <c r="B460" s="697"/>
      <c r="C460" s="697"/>
      <c r="D460" s="691"/>
      <c r="E460" s="691"/>
      <c r="F460" s="691"/>
      <c r="G460" s="691"/>
      <c r="H460" s="691"/>
      <c r="I460" s="691"/>
      <c r="J460" s="691"/>
      <c r="K460" s="691"/>
      <c r="L460" s="691"/>
      <c r="M460" s="691"/>
      <c r="N460" s="691"/>
      <c r="O460" s="691"/>
      <c r="P460" s="691"/>
      <c r="Q460" s="691"/>
      <c r="R460" s="691"/>
      <c r="S460" s="691"/>
      <c r="T460" s="691"/>
      <c r="U460" s="691"/>
      <c r="V460" s="691"/>
      <c r="W460" s="691"/>
      <c r="X460" s="691"/>
      <c r="Y460" s="691"/>
      <c r="Z460" s="691"/>
      <c r="AA460" s="691"/>
      <c r="AB460" s="691"/>
      <c r="AC460" s="691"/>
      <c r="AD460" s="691"/>
      <c r="AE460" s="691"/>
      <c r="AF460" s="691"/>
      <c r="AG460" s="691"/>
      <c r="AH460" s="691"/>
      <c r="AI460" s="691"/>
      <c r="AJ460" s="691"/>
      <c r="AK460" s="691"/>
      <c r="AL460" s="691"/>
      <c r="AM460" s="691"/>
      <c r="AN460" s="691"/>
      <c r="AO460" s="691"/>
      <c r="AP460" s="691"/>
      <c r="AQ460" s="691"/>
      <c r="AR460" s="691"/>
      <c r="AS460" s="691"/>
      <c r="AT460" s="691"/>
      <c r="AU460" s="691"/>
      <c r="AV460" s="691"/>
      <c r="AW460" s="691"/>
      <c r="AX460" s="691"/>
      <c r="AY460" s="691"/>
      <c r="AZ460" s="691"/>
      <c r="BA460" s="691"/>
      <c r="BB460" s="691"/>
      <c r="BC460" s="691"/>
      <c r="BD460" s="691"/>
      <c r="BE460" s="691"/>
      <c r="BF460" s="691"/>
      <c r="BG460" s="691"/>
      <c r="BH460" s="691"/>
      <c r="BI460" s="691"/>
      <c r="BJ460" s="691"/>
      <c r="BK460" s="691"/>
      <c r="BL460" s="691"/>
      <c r="BM460" s="691"/>
      <c r="BN460" s="691"/>
      <c r="BO460" s="691"/>
      <c r="BP460" s="691"/>
      <c r="BQ460" s="691"/>
      <c r="BR460" s="691"/>
      <c r="BS460" s="691"/>
      <c r="BT460" s="691"/>
      <c r="BU460" s="691"/>
      <c r="BV460" s="691"/>
      <c r="BW460" s="691"/>
      <c r="BX460" s="691"/>
      <c r="BY460" s="691"/>
      <c r="BZ460" s="691"/>
      <c r="CA460" s="691"/>
      <c r="CB460" s="691"/>
      <c r="CC460" s="691"/>
      <c r="CD460" s="691"/>
      <c r="CE460" s="691"/>
      <c r="CF460" s="691"/>
      <c r="CG460" s="691"/>
      <c r="CH460" s="691"/>
      <c r="CI460" s="691"/>
    </row>
    <row r="461" spans="1:87" ht="15.75" customHeight="1">
      <c r="A461" s="691"/>
      <c r="B461" s="697"/>
      <c r="C461" s="697"/>
      <c r="D461" s="691"/>
      <c r="E461" s="691"/>
      <c r="F461" s="691"/>
      <c r="G461" s="691"/>
      <c r="H461" s="691"/>
      <c r="I461" s="691"/>
      <c r="J461" s="691"/>
      <c r="K461" s="691"/>
      <c r="L461" s="691"/>
      <c r="M461" s="691"/>
      <c r="N461" s="691"/>
      <c r="O461" s="691"/>
      <c r="P461" s="691"/>
      <c r="Q461" s="691"/>
      <c r="R461" s="691"/>
      <c r="S461" s="691"/>
      <c r="T461" s="691"/>
      <c r="U461" s="691"/>
      <c r="V461" s="691"/>
      <c r="W461" s="691"/>
      <c r="X461" s="691"/>
      <c r="Y461" s="691"/>
      <c r="Z461" s="691"/>
      <c r="AA461" s="691"/>
      <c r="AB461" s="691"/>
      <c r="AC461" s="691"/>
      <c r="AD461" s="691"/>
      <c r="AE461" s="691"/>
      <c r="AF461" s="691"/>
      <c r="AG461" s="691"/>
      <c r="AH461" s="691"/>
      <c r="AI461" s="691"/>
      <c r="AJ461" s="691"/>
      <c r="AK461" s="691"/>
      <c r="AL461" s="691"/>
      <c r="AM461" s="691"/>
      <c r="AN461" s="691"/>
      <c r="AO461" s="691"/>
      <c r="AP461" s="691"/>
      <c r="AQ461" s="691"/>
      <c r="AR461" s="691"/>
      <c r="AS461" s="691"/>
      <c r="AT461" s="691"/>
      <c r="AU461" s="691"/>
      <c r="AV461" s="691"/>
      <c r="AW461" s="691"/>
      <c r="AX461" s="691"/>
      <c r="AY461" s="691"/>
      <c r="AZ461" s="691"/>
      <c r="BA461" s="691"/>
      <c r="BB461" s="691"/>
      <c r="BC461" s="691"/>
      <c r="BD461" s="691"/>
      <c r="BE461" s="691"/>
      <c r="BF461" s="691"/>
      <c r="BG461" s="691"/>
      <c r="BH461" s="691"/>
      <c r="BI461" s="691"/>
      <c r="BJ461" s="691"/>
      <c r="BK461" s="691"/>
      <c r="BL461" s="691"/>
      <c r="BM461" s="691"/>
      <c r="BN461" s="691"/>
      <c r="BO461" s="691"/>
      <c r="BP461" s="691"/>
      <c r="BQ461" s="691"/>
      <c r="BR461" s="691"/>
      <c r="BS461" s="691"/>
      <c r="BT461" s="691"/>
      <c r="BU461" s="691"/>
      <c r="BV461" s="691"/>
      <c r="BW461" s="691"/>
      <c r="BX461" s="691"/>
      <c r="BY461" s="691"/>
      <c r="BZ461" s="691"/>
      <c r="CA461" s="691"/>
      <c r="CB461" s="691"/>
      <c r="CC461" s="691"/>
      <c r="CD461" s="691"/>
      <c r="CE461" s="691"/>
      <c r="CF461" s="691"/>
      <c r="CG461" s="691"/>
      <c r="CH461" s="691"/>
      <c r="CI461" s="691"/>
    </row>
    <row r="462" spans="1:87" ht="15.75" customHeight="1">
      <c r="A462" s="691"/>
      <c r="B462" s="697"/>
      <c r="C462" s="697"/>
      <c r="D462" s="691"/>
      <c r="E462" s="691"/>
      <c r="F462" s="691"/>
      <c r="G462" s="691"/>
      <c r="H462" s="691"/>
      <c r="I462" s="691"/>
      <c r="J462" s="691"/>
      <c r="K462" s="691"/>
      <c r="L462" s="691"/>
      <c r="M462" s="691"/>
      <c r="N462" s="691"/>
      <c r="O462" s="691"/>
      <c r="P462" s="691"/>
      <c r="Q462" s="691"/>
      <c r="R462" s="691"/>
      <c r="S462" s="691"/>
      <c r="T462" s="691"/>
      <c r="U462" s="691"/>
      <c r="V462" s="691"/>
      <c r="W462" s="691"/>
      <c r="X462" s="691"/>
      <c r="Y462" s="691"/>
      <c r="Z462" s="691"/>
      <c r="AA462" s="691"/>
      <c r="AB462" s="691"/>
      <c r="AC462" s="691"/>
      <c r="AD462" s="691"/>
      <c r="AE462" s="691"/>
      <c r="AF462" s="691"/>
      <c r="AG462" s="691"/>
      <c r="AH462" s="691"/>
      <c r="AI462" s="691"/>
      <c r="AJ462" s="691"/>
      <c r="AK462" s="691"/>
      <c r="AL462" s="691"/>
      <c r="AM462" s="691"/>
      <c r="AN462" s="691"/>
      <c r="AO462" s="691"/>
      <c r="AP462" s="691"/>
      <c r="AQ462" s="691"/>
      <c r="AR462" s="691"/>
      <c r="AS462" s="691"/>
      <c r="AT462" s="691"/>
      <c r="AU462" s="691"/>
      <c r="AV462" s="691"/>
      <c r="AW462" s="691"/>
      <c r="AX462" s="691"/>
      <c r="AY462" s="691"/>
      <c r="AZ462" s="691"/>
      <c r="BA462" s="691"/>
      <c r="BB462" s="691"/>
      <c r="BC462" s="691"/>
      <c r="BD462" s="691"/>
      <c r="BE462" s="691"/>
      <c r="BF462" s="691"/>
      <c r="BG462" s="691"/>
      <c r="BH462" s="691"/>
      <c r="BI462" s="691"/>
      <c r="BJ462" s="691"/>
      <c r="BK462" s="691"/>
      <c r="BL462" s="691"/>
      <c r="BM462" s="691"/>
      <c r="BN462" s="691"/>
      <c r="BO462" s="691"/>
      <c r="BP462" s="691"/>
      <c r="BQ462" s="691"/>
      <c r="BR462" s="691"/>
      <c r="BS462" s="691"/>
      <c r="BT462" s="691"/>
      <c r="BU462" s="691"/>
      <c r="BV462" s="691"/>
      <c r="BW462" s="691"/>
      <c r="BX462" s="691"/>
      <c r="BY462" s="691"/>
      <c r="BZ462" s="691"/>
      <c r="CA462" s="691"/>
      <c r="CB462" s="691"/>
      <c r="CC462" s="691"/>
      <c r="CD462" s="691"/>
      <c r="CE462" s="691"/>
      <c r="CF462" s="691"/>
      <c r="CG462" s="691"/>
      <c r="CH462" s="691"/>
      <c r="CI462" s="691"/>
    </row>
    <row r="463" spans="1:87" ht="15.75" customHeight="1">
      <c r="A463" s="691"/>
      <c r="B463" s="697"/>
      <c r="C463" s="697"/>
      <c r="D463" s="691"/>
      <c r="E463" s="691"/>
      <c r="F463" s="691"/>
      <c r="G463" s="691"/>
      <c r="H463" s="691"/>
      <c r="I463" s="691"/>
      <c r="J463" s="691"/>
      <c r="K463" s="691"/>
      <c r="L463" s="691"/>
      <c r="M463" s="691"/>
      <c r="N463" s="691"/>
      <c r="O463" s="691"/>
      <c r="P463" s="691"/>
      <c r="Q463" s="691"/>
      <c r="R463" s="691"/>
      <c r="S463" s="691"/>
      <c r="T463" s="691"/>
      <c r="U463" s="691"/>
      <c r="V463" s="691"/>
      <c r="W463" s="691"/>
      <c r="X463" s="691"/>
      <c r="Y463" s="691"/>
      <c r="Z463" s="691"/>
      <c r="AA463" s="691"/>
      <c r="AB463" s="691"/>
      <c r="AC463" s="691"/>
      <c r="AD463" s="691"/>
      <c r="AE463" s="691"/>
      <c r="AF463" s="691"/>
      <c r="AG463" s="691"/>
      <c r="AH463" s="691"/>
      <c r="AI463" s="691"/>
      <c r="AJ463" s="691"/>
      <c r="AK463" s="691"/>
      <c r="AL463" s="691"/>
      <c r="AM463" s="691"/>
      <c r="AN463" s="691"/>
      <c r="AO463" s="691"/>
      <c r="AP463" s="691"/>
      <c r="AQ463" s="691"/>
      <c r="AR463" s="691"/>
      <c r="AS463" s="691"/>
      <c r="AT463" s="691"/>
      <c r="AU463" s="691"/>
      <c r="AV463" s="691"/>
      <c r="AW463" s="691"/>
      <c r="AX463" s="691"/>
      <c r="AY463" s="691"/>
      <c r="AZ463" s="691"/>
      <c r="BA463" s="691"/>
      <c r="BB463" s="691"/>
      <c r="BC463" s="691"/>
      <c r="BD463" s="691"/>
      <c r="BE463" s="691"/>
      <c r="BF463" s="691"/>
      <c r="BG463" s="691"/>
      <c r="BH463" s="691"/>
      <c r="BI463" s="691"/>
      <c r="BJ463" s="691"/>
      <c r="BK463" s="691"/>
      <c r="BL463" s="691"/>
      <c r="BM463" s="691"/>
      <c r="BN463" s="691"/>
      <c r="BO463" s="691"/>
      <c r="BP463" s="691"/>
      <c r="BQ463" s="691"/>
      <c r="BR463" s="691"/>
      <c r="BS463" s="691"/>
      <c r="BT463" s="691"/>
      <c r="BU463" s="691"/>
      <c r="BV463" s="691"/>
      <c r="BW463" s="691"/>
      <c r="BX463" s="691"/>
      <c r="BY463" s="691"/>
      <c r="BZ463" s="691"/>
      <c r="CA463" s="691"/>
      <c r="CB463" s="691"/>
      <c r="CC463" s="691"/>
      <c r="CD463" s="691"/>
      <c r="CE463" s="691"/>
      <c r="CF463" s="691"/>
      <c r="CG463" s="691"/>
      <c r="CH463" s="691"/>
      <c r="CI463" s="691"/>
    </row>
    <row r="464" spans="1:87" ht="15.75" customHeight="1">
      <c r="A464" s="691"/>
      <c r="B464" s="697"/>
      <c r="C464" s="697"/>
      <c r="D464" s="691"/>
      <c r="E464" s="691"/>
      <c r="F464" s="691"/>
      <c r="G464" s="691"/>
      <c r="H464" s="691"/>
      <c r="I464" s="691"/>
      <c r="J464" s="691"/>
      <c r="K464" s="691"/>
      <c r="L464" s="691"/>
      <c r="M464" s="691"/>
      <c r="N464" s="691"/>
      <c r="O464" s="691"/>
      <c r="P464" s="691"/>
      <c r="Q464" s="691"/>
      <c r="R464" s="691"/>
      <c r="S464" s="691"/>
      <c r="T464" s="691"/>
      <c r="U464" s="691"/>
      <c r="V464" s="691"/>
      <c r="W464" s="691"/>
      <c r="X464" s="691"/>
      <c r="Y464" s="691"/>
      <c r="Z464" s="691"/>
      <c r="AA464" s="691"/>
      <c r="AB464" s="691"/>
      <c r="AC464" s="691"/>
      <c r="AD464" s="691"/>
      <c r="AE464" s="691"/>
      <c r="AF464" s="691"/>
      <c r="AG464" s="691"/>
      <c r="AH464" s="691"/>
      <c r="AI464" s="691"/>
      <c r="AJ464" s="691"/>
      <c r="AK464" s="691"/>
      <c r="AL464" s="691"/>
      <c r="AM464" s="691"/>
      <c r="AN464" s="691"/>
      <c r="AO464" s="691"/>
      <c r="AP464" s="691"/>
      <c r="AQ464" s="691"/>
      <c r="AR464" s="691"/>
      <c r="AS464" s="691"/>
      <c r="AT464" s="691"/>
      <c r="AU464" s="691"/>
      <c r="AV464" s="691"/>
      <c r="AW464" s="691"/>
      <c r="AX464" s="691"/>
      <c r="AY464" s="691"/>
      <c r="AZ464" s="691"/>
      <c r="BA464" s="691"/>
      <c r="BB464" s="691"/>
      <c r="BC464" s="691"/>
      <c r="BD464" s="691"/>
      <c r="BE464" s="691"/>
      <c r="BF464" s="691"/>
      <c r="BG464" s="691"/>
      <c r="BH464" s="691"/>
      <c r="BI464" s="691"/>
      <c r="BJ464" s="691"/>
      <c r="BK464" s="691"/>
      <c r="BL464" s="691"/>
      <c r="BM464" s="691"/>
      <c r="BN464" s="691"/>
      <c r="BO464" s="691"/>
      <c r="BP464" s="691"/>
      <c r="BQ464" s="691"/>
      <c r="BR464" s="691"/>
      <c r="BS464" s="691"/>
      <c r="BT464" s="691"/>
      <c r="BU464" s="691"/>
      <c r="BV464" s="691"/>
      <c r="BW464" s="691"/>
      <c r="BX464" s="691"/>
      <c r="BY464" s="691"/>
      <c r="BZ464" s="691"/>
      <c r="CA464" s="691"/>
      <c r="CB464" s="691"/>
      <c r="CC464" s="691"/>
      <c r="CD464" s="691"/>
      <c r="CE464" s="691"/>
      <c r="CF464" s="691"/>
      <c r="CG464" s="691"/>
      <c r="CH464" s="691"/>
      <c r="CI464" s="691"/>
    </row>
    <row r="465" spans="1:87" ht="15.75" customHeight="1">
      <c r="A465" s="691"/>
      <c r="B465" s="697"/>
      <c r="C465" s="697"/>
      <c r="D465" s="691"/>
      <c r="E465" s="691"/>
      <c r="F465" s="691"/>
      <c r="G465" s="691"/>
      <c r="H465" s="691"/>
      <c r="I465" s="691"/>
      <c r="J465" s="691"/>
      <c r="K465" s="691"/>
      <c r="L465" s="691"/>
      <c r="M465" s="691"/>
      <c r="N465" s="691"/>
      <c r="O465" s="691"/>
      <c r="P465" s="691"/>
      <c r="Q465" s="691"/>
      <c r="R465" s="691"/>
      <c r="S465" s="691"/>
      <c r="T465" s="691"/>
      <c r="U465" s="691"/>
      <c r="V465" s="691"/>
      <c r="W465" s="691"/>
      <c r="X465" s="691"/>
      <c r="Y465" s="691"/>
      <c r="Z465" s="691"/>
      <c r="AA465" s="691"/>
      <c r="AB465" s="691"/>
      <c r="AC465" s="691"/>
      <c r="AD465" s="691"/>
      <c r="AE465" s="691"/>
      <c r="AF465" s="691"/>
      <c r="AG465" s="691"/>
      <c r="AH465" s="691"/>
      <c r="AI465" s="691"/>
      <c r="AJ465" s="691"/>
      <c r="AK465" s="691"/>
      <c r="AL465" s="691"/>
      <c r="AM465" s="691"/>
      <c r="AN465" s="691"/>
      <c r="AO465" s="691"/>
      <c r="AP465" s="691"/>
      <c r="AQ465" s="691"/>
      <c r="AR465" s="691"/>
      <c r="AS465" s="691"/>
      <c r="AT465" s="691"/>
      <c r="AU465" s="691"/>
      <c r="AV465" s="691"/>
      <c r="AW465" s="691"/>
      <c r="AX465" s="691"/>
      <c r="AY465" s="691"/>
      <c r="AZ465" s="691"/>
      <c r="BA465" s="691"/>
      <c r="BB465" s="691"/>
      <c r="BC465" s="691"/>
      <c r="BD465" s="691"/>
      <c r="BE465" s="691"/>
      <c r="BF465" s="691"/>
      <c r="BG465" s="691"/>
      <c r="BH465" s="691"/>
      <c r="BI465" s="691"/>
      <c r="BJ465" s="691"/>
      <c r="BK465" s="691"/>
      <c r="BL465" s="691"/>
      <c r="BM465" s="691"/>
      <c r="BN465" s="691"/>
      <c r="BO465" s="691"/>
      <c r="BP465" s="691"/>
      <c r="BQ465" s="691"/>
      <c r="BR465" s="691"/>
      <c r="BS465" s="691"/>
      <c r="BT465" s="691"/>
      <c r="BU465" s="691"/>
      <c r="BV465" s="691"/>
      <c r="BW465" s="691"/>
      <c r="BX465" s="691"/>
      <c r="BY465" s="691"/>
      <c r="BZ465" s="691"/>
      <c r="CA465" s="691"/>
      <c r="CB465" s="691"/>
      <c r="CC465" s="691"/>
      <c r="CD465" s="691"/>
      <c r="CE465" s="691"/>
      <c r="CF465" s="691"/>
      <c r="CG465" s="691"/>
      <c r="CH465" s="691"/>
      <c r="CI465" s="691"/>
    </row>
    <row r="466" spans="1:87" ht="15.75" customHeight="1">
      <c r="A466" s="691"/>
      <c r="B466" s="697"/>
      <c r="C466" s="697"/>
      <c r="D466" s="691"/>
      <c r="E466" s="691"/>
      <c r="F466" s="691"/>
      <c r="G466" s="691"/>
      <c r="H466" s="691"/>
      <c r="I466" s="691"/>
      <c r="J466" s="691"/>
      <c r="K466" s="691"/>
      <c r="L466" s="691"/>
      <c r="M466" s="691"/>
      <c r="N466" s="691"/>
      <c r="O466" s="691"/>
      <c r="P466" s="691"/>
      <c r="Q466" s="691"/>
      <c r="R466" s="691"/>
      <c r="S466" s="691"/>
      <c r="T466" s="691"/>
      <c r="U466" s="691"/>
      <c r="V466" s="691"/>
      <c r="W466" s="691"/>
      <c r="X466" s="691"/>
      <c r="Y466" s="691"/>
      <c r="Z466" s="691"/>
      <c r="AA466" s="691"/>
      <c r="AB466" s="691"/>
      <c r="AC466" s="691"/>
      <c r="AD466" s="691"/>
      <c r="AE466" s="691"/>
      <c r="AF466" s="691"/>
      <c r="AG466" s="691"/>
      <c r="AH466" s="691"/>
      <c r="AI466" s="691"/>
      <c r="AJ466" s="691"/>
      <c r="AK466" s="691"/>
      <c r="AL466" s="691"/>
      <c r="AM466" s="691"/>
      <c r="AN466" s="691"/>
      <c r="AO466" s="691"/>
      <c r="AP466" s="691"/>
      <c r="AQ466" s="691"/>
      <c r="AR466" s="691"/>
      <c r="AS466" s="691"/>
      <c r="AT466" s="691"/>
      <c r="AU466" s="691"/>
      <c r="AV466" s="691"/>
      <c r="AW466" s="691"/>
      <c r="AX466" s="691"/>
      <c r="AY466" s="691"/>
      <c r="AZ466" s="691"/>
      <c r="BA466" s="691"/>
      <c r="BB466" s="691"/>
      <c r="BC466" s="691"/>
      <c r="BD466" s="691"/>
      <c r="BE466" s="691"/>
      <c r="BF466" s="691"/>
      <c r="BG466" s="691"/>
      <c r="BH466" s="691"/>
      <c r="BI466" s="691"/>
      <c r="BJ466" s="691"/>
      <c r="BK466" s="691"/>
      <c r="BL466" s="691"/>
      <c r="BM466" s="691"/>
      <c r="BN466" s="691"/>
      <c r="BO466" s="691"/>
      <c r="BP466" s="691"/>
      <c r="BQ466" s="691"/>
      <c r="BR466" s="691"/>
      <c r="BS466" s="691"/>
      <c r="BT466" s="691"/>
      <c r="BU466" s="691"/>
      <c r="BV466" s="691"/>
      <c r="BW466" s="691"/>
      <c r="BX466" s="691"/>
      <c r="BY466" s="691"/>
      <c r="BZ466" s="691"/>
      <c r="CA466" s="691"/>
      <c r="CB466" s="691"/>
      <c r="CC466" s="691"/>
      <c r="CD466" s="691"/>
      <c r="CE466" s="691"/>
      <c r="CF466" s="691"/>
      <c r="CG466" s="691"/>
      <c r="CH466" s="691"/>
      <c r="CI466" s="691"/>
    </row>
    <row r="467" spans="1:87" ht="15.75" customHeight="1">
      <c r="A467" s="691"/>
      <c r="B467" s="697"/>
      <c r="C467" s="697"/>
      <c r="D467" s="691"/>
      <c r="E467" s="691"/>
      <c r="F467" s="691"/>
      <c r="G467" s="691"/>
      <c r="H467" s="691"/>
      <c r="I467" s="691"/>
      <c r="J467" s="691"/>
      <c r="K467" s="691"/>
      <c r="L467" s="691"/>
      <c r="M467" s="691"/>
      <c r="N467" s="691"/>
      <c r="O467" s="691"/>
      <c r="P467" s="691"/>
      <c r="Q467" s="691"/>
      <c r="R467" s="691"/>
      <c r="S467" s="691"/>
      <c r="T467" s="691"/>
      <c r="U467" s="691"/>
      <c r="V467" s="691"/>
      <c r="W467" s="691"/>
      <c r="X467" s="691"/>
      <c r="Y467" s="691"/>
      <c r="Z467" s="691"/>
      <c r="AA467" s="691"/>
      <c r="AB467" s="691"/>
      <c r="AC467" s="691"/>
      <c r="AD467" s="691"/>
      <c r="AE467" s="691"/>
      <c r="AF467" s="691"/>
      <c r="AG467" s="691"/>
      <c r="AH467" s="691"/>
      <c r="AI467" s="691"/>
      <c r="AJ467" s="691"/>
      <c r="AK467" s="691"/>
      <c r="AL467" s="691"/>
      <c r="AM467" s="691"/>
      <c r="AN467" s="691"/>
      <c r="AO467" s="691"/>
      <c r="AP467" s="691"/>
      <c r="AQ467" s="691"/>
      <c r="AR467" s="691"/>
      <c r="AS467" s="691"/>
      <c r="AT467" s="691"/>
      <c r="AU467" s="691"/>
      <c r="AV467" s="691"/>
      <c r="AW467" s="691"/>
      <c r="AX467" s="691"/>
      <c r="AY467" s="691"/>
      <c r="AZ467" s="691"/>
      <c r="BA467" s="691"/>
      <c r="BB467" s="691"/>
      <c r="BC467" s="691"/>
      <c r="BD467" s="691"/>
      <c r="BE467" s="691"/>
      <c r="BF467" s="691"/>
      <c r="BG467" s="691"/>
      <c r="BH467" s="691"/>
      <c r="BI467" s="691"/>
      <c r="BJ467" s="691"/>
      <c r="BK467" s="691"/>
      <c r="BL467" s="691"/>
      <c r="BM467" s="691"/>
      <c r="BN467" s="691"/>
      <c r="BO467" s="691"/>
      <c r="BP467" s="691"/>
      <c r="BQ467" s="691"/>
      <c r="BR467" s="691"/>
      <c r="BS467" s="691"/>
      <c r="BT467" s="691"/>
      <c r="BU467" s="691"/>
      <c r="BV467" s="691"/>
      <c r="BW467" s="691"/>
      <c r="BX467" s="691"/>
      <c r="BY467" s="691"/>
      <c r="BZ467" s="691"/>
      <c r="CA467" s="691"/>
      <c r="CB467" s="691"/>
      <c r="CC467" s="691"/>
      <c r="CD467" s="691"/>
      <c r="CE467" s="691"/>
      <c r="CF467" s="691"/>
      <c r="CG467" s="691"/>
      <c r="CH467" s="691"/>
      <c r="CI467" s="691"/>
    </row>
    <row r="468" spans="1:87" ht="15.75" customHeight="1">
      <c r="A468" s="691"/>
      <c r="B468" s="697"/>
      <c r="C468" s="697"/>
      <c r="D468" s="691"/>
      <c r="E468" s="691"/>
      <c r="F468" s="691"/>
      <c r="G468" s="691"/>
      <c r="H468" s="691"/>
      <c r="I468" s="691"/>
      <c r="J468" s="691"/>
      <c r="K468" s="691"/>
      <c r="L468" s="691"/>
      <c r="M468" s="691"/>
      <c r="N468" s="691"/>
      <c r="O468" s="691"/>
      <c r="P468" s="691"/>
      <c r="Q468" s="691"/>
      <c r="R468" s="691"/>
      <c r="S468" s="691"/>
      <c r="T468" s="691"/>
      <c r="U468" s="691"/>
      <c r="V468" s="691"/>
      <c r="W468" s="691"/>
      <c r="X468" s="691"/>
      <c r="Y468" s="691"/>
      <c r="Z468" s="691"/>
      <c r="AA468" s="691"/>
      <c r="AB468" s="691"/>
      <c r="AC468" s="691"/>
      <c r="AD468" s="691"/>
      <c r="AE468" s="691"/>
      <c r="AF468" s="691"/>
      <c r="AG468" s="691"/>
      <c r="AH468" s="691"/>
      <c r="AI468" s="691"/>
      <c r="AJ468" s="691"/>
      <c r="AK468" s="691"/>
      <c r="AL468" s="691"/>
      <c r="AM468" s="691"/>
      <c r="AN468" s="691"/>
      <c r="AO468" s="691"/>
      <c r="AP468" s="691"/>
      <c r="AQ468" s="691"/>
      <c r="AR468" s="691"/>
      <c r="AS468" s="691"/>
      <c r="AT468" s="691"/>
      <c r="AU468" s="691"/>
      <c r="AV468" s="691"/>
      <c r="AW468" s="691"/>
      <c r="AX468" s="691"/>
      <c r="AY468" s="691"/>
      <c r="AZ468" s="691"/>
      <c r="BA468" s="691"/>
      <c r="BB468" s="691"/>
      <c r="BC468" s="691"/>
      <c r="BD468" s="691"/>
      <c r="BE468" s="691"/>
      <c r="BF468" s="691"/>
      <c r="BG468" s="691"/>
      <c r="BH468" s="691"/>
      <c r="BI468" s="691"/>
      <c r="BJ468" s="691"/>
      <c r="BK468" s="691"/>
      <c r="BL468" s="691"/>
      <c r="BM468" s="691"/>
      <c r="BN468" s="691"/>
      <c r="BO468" s="691"/>
      <c r="BP468" s="691"/>
      <c r="BQ468" s="691"/>
      <c r="BR468" s="691"/>
      <c r="BS468" s="691"/>
      <c r="BT468" s="691"/>
      <c r="BU468" s="691"/>
      <c r="BV468" s="691"/>
      <c r="BW468" s="691"/>
      <c r="BX468" s="691"/>
      <c r="BY468" s="691"/>
      <c r="BZ468" s="691"/>
      <c r="CA468" s="691"/>
      <c r="CB468" s="691"/>
      <c r="CC468" s="691"/>
      <c r="CD468" s="691"/>
      <c r="CE468" s="691"/>
      <c r="CF468" s="691"/>
      <c r="CG468" s="691"/>
      <c r="CH468" s="691"/>
      <c r="CI468" s="691"/>
    </row>
    <row r="469" spans="1:87" ht="15.75" customHeight="1">
      <c r="A469" s="691"/>
      <c r="B469" s="697"/>
      <c r="C469" s="697"/>
      <c r="D469" s="691"/>
      <c r="E469" s="691"/>
      <c r="F469" s="691"/>
      <c r="G469" s="691"/>
      <c r="H469" s="691"/>
      <c r="I469" s="691"/>
      <c r="J469" s="691"/>
      <c r="K469" s="691"/>
      <c r="L469" s="691"/>
      <c r="M469" s="691"/>
      <c r="N469" s="691"/>
      <c r="O469" s="691"/>
      <c r="P469" s="691"/>
      <c r="Q469" s="691"/>
      <c r="R469" s="691"/>
      <c r="S469" s="691"/>
      <c r="T469" s="691"/>
      <c r="U469" s="691"/>
      <c r="V469" s="691"/>
      <c r="W469" s="691"/>
      <c r="X469" s="691"/>
      <c r="Y469" s="691"/>
      <c r="Z469" s="691"/>
      <c r="AA469" s="691"/>
      <c r="AB469" s="691"/>
      <c r="AC469" s="691"/>
      <c r="AD469" s="691"/>
      <c r="AE469" s="691"/>
      <c r="AF469" s="691"/>
      <c r="AG469" s="691"/>
      <c r="AH469" s="691"/>
      <c r="AI469" s="691"/>
      <c r="AJ469" s="691"/>
      <c r="AK469" s="691"/>
      <c r="AL469" s="691"/>
      <c r="AM469" s="691"/>
      <c r="AN469" s="691"/>
      <c r="AO469" s="691"/>
      <c r="AP469" s="691"/>
      <c r="AQ469" s="691"/>
      <c r="AR469" s="691"/>
      <c r="AS469" s="691"/>
      <c r="AT469" s="691"/>
      <c r="AU469" s="691"/>
      <c r="AV469" s="691"/>
      <c r="AW469" s="691"/>
      <c r="AX469" s="691"/>
      <c r="AY469" s="691"/>
      <c r="AZ469" s="691"/>
      <c r="BA469" s="691"/>
      <c r="BB469" s="691"/>
      <c r="BC469" s="691"/>
      <c r="BD469" s="691"/>
      <c r="BE469" s="691"/>
      <c r="BF469" s="691"/>
      <c r="BG469" s="691"/>
      <c r="BH469" s="691"/>
      <c r="BI469" s="691"/>
      <c r="BJ469" s="691"/>
      <c r="BK469" s="691"/>
      <c r="BL469" s="691"/>
      <c r="BM469" s="691"/>
      <c r="BN469" s="691"/>
      <c r="BO469" s="691"/>
      <c r="BP469" s="691"/>
      <c r="BQ469" s="691"/>
      <c r="BR469" s="691"/>
      <c r="BS469" s="691"/>
      <c r="BT469" s="691"/>
      <c r="BU469" s="691"/>
      <c r="BV469" s="691"/>
      <c r="BW469" s="691"/>
      <c r="BX469" s="691"/>
      <c r="BY469" s="691"/>
      <c r="BZ469" s="691"/>
      <c r="CA469" s="691"/>
      <c r="CB469" s="691"/>
      <c r="CC469" s="691"/>
      <c r="CD469" s="691"/>
      <c r="CE469" s="691"/>
      <c r="CF469" s="691"/>
      <c r="CG469" s="691"/>
      <c r="CH469" s="691"/>
      <c r="CI469" s="691"/>
    </row>
    <row r="470" spans="1:87" ht="15.75" customHeight="1">
      <c r="A470" s="691"/>
      <c r="B470" s="697"/>
      <c r="C470" s="697"/>
      <c r="D470" s="691"/>
      <c r="E470" s="691"/>
      <c r="F470" s="691"/>
      <c r="G470" s="691"/>
      <c r="H470" s="691"/>
      <c r="I470" s="691"/>
      <c r="J470" s="691"/>
      <c r="K470" s="691"/>
      <c r="L470" s="691"/>
      <c r="M470" s="691"/>
      <c r="N470" s="691"/>
      <c r="O470" s="691"/>
      <c r="P470" s="691"/>
      <c r="Q470" s="691"/>
      <c r="R470" s="691"/>
      <c r="S470" s="691"/>
      <c r="T470" s="691"/>
      <c r="U470" s="691"/>
      <c r="V470" s="691"/>
      <c r="W470" s="691"/>
      <c r="X470" s="691"/>
      <c r="Y470" s="691"/>
      <c r="Z470" s="691"/>
      <c r="AA470" s="691"/>
      <c r="AB470" s="691"/>
      <c r="AC470" s="691"/>
      <c r="AD470" s="691"/>
      <c r="AE470" s="691"/>
      <c r="AF470" s="691"/>
      <c r="AG470" s="691"/>
      <c r="AH470" s="691"/>
      <c r="AI470" s="691"/>
      <c r="AJ470" s="691"/>
      <c r="AK470" s="691"/>
      <c r="AL470" s="691"/>
      <c r="AM470" s="691"/>
      <c r="AN470" s="691"/>
      <c r="AO470" s="691"/>
      <c r="AP470" s="691"/>
      <c r="AQ470" s="691"/>
      <c r="AR470" s="691"/>
      <c r="AS470" s="691"/>
      <c r="AT470" s="691"/>
      <c r="AU470" s="691"/>
      <c r="AV470" s="691"/>
      <c r="AW470" s="691"/>
      <c r="AX470" s="691"/>
      <c r="AY470" s="691"/>
      <c r="AZ470" s="691"/>
      <c r="BA470" s="691"/>
      <c r="BB470" s="691"/>
      <c r="BC470" s="691"/>
      <c r="BD470" s="691"/>
      <c r="BE470" s="691"/>
      <c r="BF470" s="691"/>
      <c r="BG470" s="691"/>
      <c r="BH470" s="691"/>
      <c r="BI470" s="691"/>
      <c r="BJ470" s="691"/>
      <c r="BK470" s="691"/>
      <c r="BL470" s="691"/>
      <c r="BM470" s="691"/>
      <c r="BN470" s="691"/>
      <c r="BO470" s="691"/>
      <c r="BP470" s="691"/>
      <c r="BQ470" s="691"/>
      <c r="BR470" s="691"/>
      <c r="BS470" s="691"/>
      <c r="BT470" s="691"/>
      <c r="BU470" s="691"/>
      <c r="BV470" s="691"/>
      <c r="BW470" s="691"/>
      <c r="BX470" s="691"/>
      <c r="BY470" s="691"/>
      <c r="BZ470" s="691"/>
      <c r="CA470" s="691"/>
      <c r="CB470" s="691"/>
      <c r="CC470" s="691"/>
      <c r="CD470" s="691"/>
      <c r="CE470" s="691"/>
      <c r="CF470" s="691"/>
      <c r="CG470" s="691"/>
      <c r="CH470" s="691"/>
      <c r="CI470" s="691"/>
    </row>
    <row r="471" spans="1:87" ht="15.75" customHeight="1">
      <c r="A471" s="691"/>
      <c r="B471" s="697"/>
      <c r="C471" s="697"/>
      <c r="D471" s="691"/>
      <c r="E471" s="691"/>
      <c r="F471" s="691"/>
      <c r="G471" s="691"/>
      <c r="H471" s="691"/>
      <c r="I471" s="691"/>
      <c r="J471" s="691"/>
      <c r="K471" s="691"/>
      <c r="L471" s="691"/>
      <c r="M471" s="691"/>
      <c r="N471" s="691"/>
      <c r="O471" s="691"/>
      <c r="P471" s="691"/>
      <c r="Q471" s="691"/>
      <c r="R471" s="691"/>
      <c r="S471" s="691"/>
      <c r="T471" s="691"/>
      <c r="U471" s="691"/>
      <c r="V471" s="691"/>
      <c r="W471" s="691"/>
      <c r="X471" s="691"/>
      <c r="Y471" s="691"/>
      <c r="Z471" s="691"/>
      <c r="AA471" s="691"/>
      <c r="AB471" s="691"/>
      <c r="AC471" s="691"/>
      <c r="AD471" s="691"/>
      <c r="AE471" s="691"/>
      <c r="AF471" s="691"/>
      <c r="AG471" s="691"/>
      <c r="AH471" s="691"/>
      <c r="AI471" s="691"/>
      <c r="AJ471" s="691"/>
      <c r="AK471" s="691"/>
      <c r="AL471" s="691"/>
      <c r="AM471" s="691"/>
      <c r="AN471" s="691"/>
      <c r="AO471" s="691"/>
      <c r="AP471" s="691"/>
      <c r="AQ471" s="691"/>
      <c r="AR471" s="691"/>
      <c r="AS471" s="691"/>
      <c r="AT471" s="691"/>
      <c r="AU471" s="691"/>
      <c r="AV471" s="691"/>
      <c r="AW471" s="691"/>
      <c r="AX471" s="691"/>
      <c r="AY471" s="691"/>
      <c r="AZ471" s="691"/>
      <c r="BA471" s="691"/>
      <c r="BB471" s="691"/>
      <c r="BC471" s="691"/>
      <c r="BD471" s="691"/>
      <c r="BE471" s="691"/>
      <c r="BF471" s="691"/>
      <c r="BG471" s="691"/>
      <c r="BH471" s="691"/>
      <c r="BI471" s="691"/>
      <c r="BJ471" s="691"/>
      <c r="BK471" s="691"/>
      <c r="BL471" s="691"/>
      <c r="BM471" s="691"/>
      <c r="BN471" s="691"/>
      <c r="BO471" s="691"/>
      <c r="BP471" s="691"/>
      <c r="BQ471" s="691"/>
      <c r="BR471" s="691"/>
      <c r="BS471" s="691"/>
      <c r="BT471" s="691"/>
      <c r="BU471" s="691"/>
      <c r="BV471" s="691"/>
      <c r="BW471" s="691"/>
      <c r="BX471" s="691"/>
      <c r="BY471" s="691"/>
      <c r="BZ471" s="691"/>
      <c r="CA471" s="691"/>
      <c r="CB471" s="691"/>
      <c r="CC471" s="691"/>
      <c r="CD471" s="691"/>
      <c r="CE471" s="691"/>
      <c r="CF471" s="691"/>
      <c r="CG471" s="691"/>
      <c r="CH471" s="691"/>
      <c r="CI471" s="691"/>
    </row>
    <row r="472" spans="1:87" ht="15.75" customHeight="1">
      <c r="A472" s="691"/>
      <c r="B472" s="697"/>
      <c r="C472" s="697"/>
      <c r="D472" s="691"/>
      <c r="E472" s="691"/>
      <c r="F472" s="691"/>
      <c r="G472" s="691"/>
      <c r="H472" s="691"/>
      <c r="I472" s="691"/>
      <c r="J472" s="691"/>
      <c r="K472" s="691"/>
      <c r="L472" s="691"/>
      <c r="M472" s="691"/>
      <c r="N472" s="691"/>
      <c r="O472" s="691"/>
      <c r="P472" s="691"/>
      <c r="Q472" s="691"/>
      <c r="R472" s="691"/>
      <c r="S472" s="691"/>
      <c r="T472" s="691"/>
      <c r="U472" s="691"/>
      <c r="V472" s="691"/>
      <c r="W472" s="691"/>
      <c r="X472" s="691"/>
      <c r="Y472" s="691"/>
      <c r="Z472" s="691"/>
      <c r="AA472" s="691"/>
      <c r="AB472" s="691"/>
      <c r="AC472" s="691"/>
      <c r="AD472" s="691"/>
      <c r="AE472" s="691"/>
      <c r="AF472" s="691"/>
      <c r="AG472" s="691"/>
      <c r="AH472" s="691"/>
      <c r="AI472" s="691"/>
      <c r="AJ472" s="691"/>
      <c r="AK472" s="691"/>
      <c r="AL472" s="691"/>
      <c r="AM472" s="691"/>
      <c r="AN472" s="691"/>
      <c r="AO472" s="691"/>
      <c r="AP472" s="691"/>
      <c r="AQ472" s="691"/>
      <c r="AR472" s="691"/>
      <c r="AS472" s="691"/>
      <c r="AT472" s="691"/>
      <c r="AU472" s="691"/>
      <c r="AV472" s="691"/>
      <c r="AW472" s="691"/>
      <c r="AX472" s="691"/>
      <c r="AY472" s="691"/>
      <c r="AZ472" s="691"/>
      <c r="BA472" s="691"/>
      <c r="BB472" s="691"/>
      <c r="BC472" s="691"/>
      <c r="BD472" s="691"/>
      <c r="BE472" s="691"/>
      <c r="BF472" s="691"/>
      <c r="BG472" s="691"/>
      <c r="BH472" s="691"/>
      <c r="BI472" s="691"/>
      <c r="BJ472" s="691"/>
      <c r="BK472" s="691"/>
      <c r="BL472" s="691"/>
      <c r="BM472" s="691"/>
      <c r="BN472" s="691"/>
      <c r="BO472" s="691"/>
      <c r="BP472" s="691"/>
      <c r="BQ472" s="691"/>
      <c r="BR472" s="691"/>
      <c r="BS472" s="691"/>
      <c r="BT472" s="691"/>
      <c r="BU472" s="691"/>
      <c r="BV472" s="691"/>
      <c r="BW472" s="691"/>
      <c r="BX472" s="691"/>
      <c r="BY472" s="691"/>
      <c r="BZ472" s="691"/>
      <c r="CA472" s="691"/>
      <c r="CB472" s="691"/>
      <c r="CC472" s="691"/>
      <c r="CD472" s="691"/>
      <c r="CE472" s="691"/>
      <c r="CF472" s="691"/>
      <c r="CG472" s="691"/>
      <c r="CH472" s="691"/>
      <c r="CI472" s="691"/>
    </row>
    <row r="473" spans="1:87" ht="15.75" customHeight="1">
      <c r="A473" s="691"/>
      <c r="B473" s="697"/>
      <c r="C473" s="697"/>
      <c r="D473" s="691"/>
      <c r="E473" s="691"/>
      <c r="F473" s="691"/>
      <c r="G473" s="691"/>
      <c r="H473" s="691"/>
      <c r="I473" s="691"/>
      <c r="J473" s="691"/>
      <c r="K473" s="691"/>
      <c r="L473" s="691"/>
      <c r="M473" s="691"/>
      <c r="N473" s="691"/>
      <c r="O473" s="691"/>
      <c r="P473" s="691"/>
      <c r="Q473" s="691"/>
      <c r="R473" s="691"/>
      <c r="S473" s="691"/>
      <c r="T473" s="691"/>
      <c r="U473" s="691"/>
      <c r="V473" s="691"/>
      <c r="W473" s="691"/>
      <c r="X473" s="691"/>
      <c r="Y473" s="691"/>
      <c r="Z473" s="691"/>
      <c r="AA473" s="691"/>
      <c r="AB473" s="691"/>
      <c r="AC473" s="691"/>
      <c r="AD473" s="691"/>
      <c r="AE473" s="691"/>
      <c r="AF473" s="691"/>
      <c r="AG473" s="691"/>
      <c r="AH473" s="691"/>
      <c r="AI473" s="691"/>
      <c r="AJ473" s="691"/>
      <c r="AK473" s="691"/>
      <c r="AL473" s="691"/>
      <c r="AM473" s="691"/>
      <c r="AN473" s="691"/>
      <c r="AO473" s="691"/>
      <c r="AP473" s="691"/>
      <c r="AQ473" s="691"/>
      <c r="AR473" s="691"/>
      <c r="AS473" s="691"/>
      <c r="AT473" s="691"/>
      <c r="AU473" s="691"/>
      <c r="AV473" s="691"/>
      <c r="AW473" s="691"/>
      <c r="AX473" s="691"/>
      <c r="AY473" s="691"/>
      <c r="AZ473" s="691"/>
      <c r="BA473" s="691"/>
      <c r="BB473" s="691"/>
      <c r="BC473" s="691"/>
      <c r="BD473" s="691"/>
      <c r="BE473" s="691"/>
      <c r="BF473" s="691"/>
      <c r="BG473" s="691"/>
      <c r="BH473" s="691"/>
      <c r="BI473" s="691"/>
      <c r="BJ473" s="691"/>
      <c r="BK473" s="691"/>
      <c r="BL473" s="691"/>
      <c r="BM473" s="691"/>
      <c r="BN473" s="691"/>
      <c r="BO473" s="691"/>
      <c r="BP473" s="691"/>
      <c r="BQ473" s="691"/>
      <c r="BR473" s="691"/>
      <c r="BS473" s="691"/>
      <c r="BT473" s="691"/>
      <c r="BU473" s="691"/>
      <c r="BV473" s="691"/>
      <c r="BW473" s="691"/>
      <c r="BX473" s="691"/>
      <c r="BY473" s="691"/>
      <c r="BZ473" s="691"/>
      <c r="CA473" s="691"/>
      <c r="CB473" s="691"/>
      <c r="CC473" s="691"/>
      <c r="CD473" s="691"/>
      <c r="CE473" s="691"/>
      <c r="CF473" s="691"/>
      <c r="CG473" s="691"/>
      <c r="CH473" s="691"/>
      <c r="CI473" s="691"/>
    </row>
    <row r="474" spans="1:87" ht="15.75" customHeight="1">
      <c r="A474" s="691"/>
      <c r="B474" s="697"/>
      <c r="C474" s="697"/>
      <c r="D474" s="691"/>
      <c r="E474" s="691"/>
      <c r="F474" s="691"/>
      <c r="G474" s="691"/>
      <c r="H474" s="691"/>
      <c r="I474" s="691"/>
      <c r="J474" s="691"/>
      <c r="K474" s="691"/>
      <c r="L474" s="691"/>
      <c r="M474" s="691"/>
      <c r="N474" s="691"/>
      <c r="O474" s="691"/>
      <c r="P474" s="691"/>
      <c r="Q474" s="691"/>
      <c r="R474" s="691"/>
      <c r="S474" s="691"/>
      <c r="T474" s="691"/>
      <c r="U474" s="691"/>
      <c r="V474" s="691"/>
      <c r="W474" s="691"/>
      <c r="X474" s="691"/>
      <c r="Y474" s="691"/>
      <c r="Z474" s="691"/>
      <c r="AA474" s="691"/>
      <c r="AB474" s="691"/>
      <c r="AC474" s="691"/>
      <c r="AD474" s="691"/>
      <c r="AE474" s="691"/>
      <c r="AF474" s="691"/>
      <c r="AG474" s="691"/>
      <c r="AH474" s="691"/>
      <c r="AI474" s="691"/>
      <c r="AJ474" s="691"/>
      <c r="AK474" s="691"/>
      <c r="AL474" s="691"/>
      <c r="AM474" s="691"/>
      <c r="AN474" s="691"/>
      <c r="AO474" s="691"/>
      <c r="AP474" s="691"/>
      <c r="AQ474" s="691"/>
      <c r="AR474" s="691"/>
      <c r="AS474" s="691"/>
      <c r="AT474" s="691"/>
      <c r="AU474" s="691"/>
      <c r="AV474" s="691"/>
      <c r="AW474" s="691"/>
      <c r="AX474" s="691"/>
      <c r="AY474" s="691"/>
      <c r="AZ474" s="691"/>
      <c r="BA474" s="691"/>
      <c r="BB474" s="691"/>
      <c r="BC474" s="691"/>
      <c r="BD474" s="691"/>
      <c r="BE474" s="691"/>
      <c r="BF474" s="691"/>
      <c r="BG474" s="691"/>
      <c r="BH474" s="691"/>
      <c r="BI474" s="691"/>
      <c r="BJ474" s="691"/>
      <c r="BK474" s="691"/>
      <c r="BL474" s="691"/>
      <c r="BM474" s="691"/>
      <c r="BN474" s="691"/>
      <c r="BO474" s="691"/>
      <c r="BP474" s="691"/>
      <c r="BQ474" s="691"/>
      <c r="BR474" s="691"/>
      <c r="BS474" s="691"/>
      <c r="BT474" s="691"/>
      <c r="BU474" s="691"/>
      <c r="BV474" s="691"/>
      <c r="BW474" s="691"/>
      <c r="BX474" s="691"/>
      <c r="BY474" s="691"/>
      <c r="BZ474" s="691"/>
      <c r="CA474" s="691"/>
      <c r="CB474" s="691"/>
      <c r="CC474" s="691"/>
      <c r="CD474" s="691"/>
      <c r="CE474" s="691"/>
      <c r="CF474" s="691"/>
      <c r="CG474" s="691"/>
      <c r="CH474" s="691"/>
      <c r="CI474" s="691"/>
    </row>
    <row r="475" spans="1:87" ht="15.75" customHeight="1">
      <c r="A475" s="691"/>
      <c r="B475" s="697"/>
      <c r="C475" s="697"/>
      <c r="D475" s="691"/>
      <c r="E475" s="691"/>
      <c r="F475" s="691"/>
      <c r="G475" s="691"/>
      <c r="H475" s="691"/>
      <c r="I475" s="691"/>
      <c r="J475" s="691"/>
      <c r="K475" s="691"/>
      <c r="L475" s="691"/>
      <c r="M475" s="691"/>
      <c r="N475" s="691"/>
      <c r="O475" s="691"/>
      <c r="P475" s="691"/>
      <c r="Q475" s="691"/>
      <c r="R475" s="691"/>
      <c r="S475" s="691"/>
      <c r="T475" s="691"/>
      <c r="U475" s="691"/>
      <c r="V475" s="691"/>
      <c r="W475" s="691"/>
      <c r="X475" s="691"/>
      <c r="Y475" s="691"/>
      <c r="Z475" s="691"/>
      <c r="AA475" s="691"/>
      <c r="AB475" s="691"/>
      <c r="AC475" s="691"/>
      <c r="AD475" s="691"/>
      <c r="AE475" s="691"/>
      <c r="AF475" s="691"/>
      <c r="AG475" s="691"/>
      <c r="AH475" s="691"/>
      <c r="AI475" s="691"/>
      <c r="AJ475" s="691"/>
      <c r="AK475" s="691"/>
      <c r="AL475" s="691"/>
      <c r="AM475" s="691"/>
      <c r="AN475" s="691"/>
      <c r="AO475" s="691"/>
      <c r="AP475" s="691"/>
      <c r="AQ475" s="691"/>
      <c r="AR475" s="691"/>
      <c r="AS475" s="691"/>
      <c r="AT475" s="691"/>
      <c r="AU475" s="691"/>
      <c r="AV475" s="691"/>
      <c r="AW475" s="691"/>
      <c r="AX475" s="691"/>
      <c r="AY475" s="691"/>
      <c r="AZ475" s="691"/>
      <c r="BA475" s="691"/>
      <c r="BB475" s="691"/>
      <c r="BC475" s="691"/>
      <c r="BD475" s="691"/>
      <c r="BE475" s="691"/>
      <c r="BF475" s="691"/>
      <c r="BG475" s="691"/>
      <c r="BH475" s="691"/>
      <c r="BI475" s="691"/>
      <c r="BJ475" s="691"/>
      <c r="BK475" s="691"/>
      <c r="BL475" s="691"/>
      <c r="BM475" s="691"/>
      <c r="BN475" s="691"/>
      <c r="BO475" s="691"/>
      <c r="BP475" s="691"/>
      <c r="BQ475" s="691"/>
      <c r="BR475" s="691"/>
      <c r="BS475" s="691"/>
      <c r="BT475" s="691"/>
      <c r="BU475" s="691"/>
      <c r="BV475" s="691"/>
      <c r="BW475" s="691"/>
      <c r="BX475" s="691"/>
      <c r="BY475" s="691"/>
      <c r="BZ475" s="691"/>
      <c r="CA475" s="691"/>
      <c r="CB475" s="691"/>
      <c r="CC475" s="691"/>
      <c r="CD475" s="691"/>
      <c r="CE475" s="691"/>
      <c r="CF475" s="691"/>
      <c r="CG475" s="691"/>
      <c r="CH475" s="691"/>
      <c r="CI475" s="691"/>
    </row>
    <row r="476" spans="1:87" ht="15.75" customHeight="1">
      <c r="A476" s="691"/>
      <c r="B476" s="697"/>
      <c r="C476" s="697"/>
      <c r="D476" s="691"/>
      <c r="E476" s="691"/>
      <c r="F476" s="691"/>
      <c r="G476" s="691"/>
      <c r="H476" s="691"/>
      <c r="I476" s="691"/>
      <c r="J476" s="691"/>
      <c r="K476" s="691"/>
      <c r="L476" s="691"/>
      <c r="M476" s="691"/>
      <c r="N476" s="691"/>
      <c r="O476" s="691"/>
      <c r="P476" s="691"/>
      <c r="Q476" s="691"/>
      <c r="R476" s="691"/>
      <c r="S476" s="691"/>
      <c r="T476" s="691"/>
      <c r="U476" s="691"/>
      <c r="V476" s="691"/>
      <c r="W476" s="691"/>
      <c r="X476" s="691"/>
      <c r="Y476" s="691"/>
      <c r="Z476" s="691"/>
      <c r="AA476" s="691"/>
      <c r="AB476" s="691"/>
      <c r="AC476" s="691"/>
      <c r="AD476" s="691"/>
      <c r="AE476" s="691"/>
      <c r="AF476" s="691"/>
      <c r="AG476" s="691"/>
      <c r="AH476" s="691"/>
      <c r="AI476" s="691"/>
      <c r="AJ476" s="691"/>
      <c r="AK476" s="691"/>
      <c r="AL476" s="691"/>
      <c r="AM476" s="691"/>
      <c r="AN476" s="691"/>
      <c r="AO476" s="691"/>
      <c r="AP476" s="691"/>
      <c r="AQ476" s="691"/>
      <c r="AR476" s="691"/>
      <c r="AS476" s="691"/>
      <c r="AT476" s="691"/>
      <c r="AU476" s="691"/>
      <c r="AV476" s="691"/>
      <c r="AW476" s="691"/>
      <c r="AX476" s="691"/>
      <c r="AY476" s="691"/>
      <c r="AZ476" s="691"/>
      <c r="BA476" s="691"/>
      <c r="BB476" s="691"/>
      <c r="BC476" s="691"/>
      <c r="BD476" s="691"/>
      <c r="BE476" s="691"/>
      <c r="BF476" s="691"/>
      <c r="BG476" s="691"/>
      <c r="BH476" s="691"/>
      <c r="BI476" s="691"/>
      <c r="BJ476" s="691"/>
      <c r="BK476" s="691"/>
      <c r="BL476" s="691"/>
      <c r="BM476" s="691"/>
      <c r="BN476" s="691"/>
      <c r="BO476" s="691"/>
      <c r="BP476" s="691"/>
      <c r="BQ476" s="691"/>
      <c r="BR476" s="691"/>
      <c r="BS476" s="691"/>
      <c r="BT476" s="691"/>
      <c r="BU476" s="691"/>
      <c r="BV476" s="691"/>
      <c r="BW476" s="691"/>
      <c r="BX476" s="691"/>
      <c r="BY476" s="691"/>
      <c r="BZ476" s="691"/>
      <c r="CA476" s="691"/>
      <c r="CB476" s="691"/>
      <c r="CC476" s="691"/>
      <c r="CD476" s="691"/>
      <c r="CE476" s="691"/>
      <c r="CF476" s="691"/>
      <c r="CG476" s="691"/>
      <c r="CH476" s="691"/>
      <c r="CI476" s="691"/>
    </row>
    <row r="477" spans="1:87" ht="15.75" customHeight="1">
      <c r="A477" s="691"/>
      <c r="B477" s="697"/>
      <c r="C477" s="697"/>
      <c r="D477" s="691"/>
      <c r="E477" s="691"/>
      <c r="F477" s="691"/>
      <c r="G477" s="691"/>
      <c r="H477" s="691"/>
      <c r="I477" s="691"/>
      <c r="J477" s="691"/>
      <c r="K477" s="691"/>
      <c r="L477" s="691"/>
      <c r="M477" s="691"/>
      <c r="N477" s="691"/>
      <c r="O477" s="691"/>
      <c r="P477" s="691"/>
      <c r="Q477" s="691"/>
      <c r="R477" s="691"/>
      <c r="S477" s="691"/>
      <c r="T477" s="691"/>
      <c r="U477" s="691"/>
      <c r="V477" s="691"/>
      <c r="W477" s="691"/>
      <c r="X477" s="691"/>
      <c r="Y477" s="691"/>
      <c r="Z477" s="691"/>
      <c r="AA477" s="691"/>
      <c r="AB477" s="691"/>
      <c r="AC477" s="691"/>
      <c r="AD477" s="691"/>
      <c r="AE477" s="691"/>
      <c r="AF477" s="691"/>
      <c r="AG477" s="691"/>
      <c r="AH477" s="691"/>
      <c r="AI477" s="691"/>
      <c r="AJ477" s="691"/>
      <c r="AK477" s="691"/>
      <c r="AL477" s="691"/>
      <c r="AM477" s="691"/>
      <c r="AN477" s="691"/>
      <c r="AO477" s="691"/>
      <c r="AP477" s="691"/>
      <c r="AQ477" s="691"/>
      <c r="AR477" s="691"/>
      <c r="AS477" s="691"/>
      <c r="AT477" s="691"/>
      <c r="AU477" s="691"/>
      <c r="AV477" s="691"/>
      <c r="AW477" s="691"/>
      <c r="AX477" s="691"/>
      <c r="AY477" s="691"/>
      <c r="AZ477" s="691"/>
      <c r="BA477" s="691"/>
      <c r="BB477" s="691"/>
      <c r="BC477" s="691"/>
      <c r="BD477" s="691"/>
      <c r="BE477" s="691"/>
      <c r="BF477" s="691"/>
      <c r="BG477" s="691"/>
      <c r="BH477" s="691"/>
      <c r="BI477" s="691"/>
      <c r="BJ477" s="691"/>
      <c r="BK477" s="691"/>
      <c r="BL477" s="691"/>
      <c r="BM477" s="691"/>
      <c r="BN477" s="691"/>
      <c r="BO477" s="691"/>
      <c r="BP477" s="691"/>
      <c r="BQ477" s="691"/>
      <c r="BR477" s="691"/>
      <c r="BS477" s="691"/>
      <c r="BT477" s="691"/>
      <c r="BU477" s="691"/>
      <c r="BV477" s="691"/>
      <c r="BW477" s="691"/>
      <c r="BX477" s="691"/>
      <c r="BY477" s="691"/>
      <c r="BZ477" s="691"/>
      <c r="CA477" s="691"/>
      <c r="CB477" s="691"/>
      <c r="CC477" s="691"/>
      <c r="CD477" s="691"/>
      <c r="CE477" s="691"/>
      <c r="CF477" s="691"/>
      <c r="CG477" s="691"/>
      <c r="CH477" s="691"/>
      <c r="CI477" s="691"/>
    </row>
    <row r="478" spans="1:87" ht="15.75" customHeight="1">
      <c r="A478" s="691"/>
      <c r="B478" s="697"/>
      <c r="C478" s="697"/>
      <c r="D478" s="691"/>
      <c r="E478" s="691"/>
      <c r="F478" s="691"/>
      <c r="G478" s="691"/>
      <c r="H478" s="691"/>
      <c r="I478" s="691"/>
      <c r="J478" s="691"/>
      <c r="K478" s="691"/>
      <c r="L478" s="691"/>
      <c r="M478" s="691"/>
      <c r="N478" s="691"/>
      <c r="O478" s="691"/>
      <c r="P478" s="691"/>
      <c r="Q478" s="691"/>
      <c r="R478" s="691"/>
      <c r="S478" s="691"/>
      <c r="T478" s="691"/>
      <c r="U478" s="691"/>
      <c r="V478" s="691"/>
      <c r="W478" s="691"/>
      <c r="X478" s="691"/>
      <c r="Y478" s="691"/>
      <c r="Z478" s="691"/>
      <c r="AA478" s="691"/>
      <c r="AB478" s="691"/>
      <c r="AC478" s="691"/>
      <c r="AD478" s="691"/>
      <c r="AE478" s="691"/>
      <c r="AF478" s="691"/>
      <c r="AG478" s="691"/>
      <c r="AH478" s="691"/>
      <c r="AI478" s="691"/>
      <c r="AJ478" s="691"/>
      <c r="AK478" s="691"/>
      <c r="AL478" s="691"/>
      <c r="AM478" s="691"/>
      <c r="AN478" s="691"/>
      <c r="AO478" s="691"/>
      <c r="AP478" s="691"/>
      <c r="AQ478" s="691"/>
      <c r="AR478" s="691"/>
      <c r="AS478" s="691"/>
      <c r="AT478" s="691"/>
      <c r="AU478" s="691"/>
      <c r="AV478" s="691"/>
      <c r="AW478" s="691"/>
      <c r="AX478" s="691"/>
      <c r="AY478" s="691"/>
      <c r="AZ478" s="691"/>
      <c r="BA478" s="691"/>
      <c r="BB478" s="691"/>
      <c r="BC478" s="691"/>
      <c r="BD478" s="691"/>
      <c r="BE478" s="691"/>
      <c r="BF478" s="691"/>
      <c r="BG478" s="691"/>
      <c r="BH478" s="691"/>
      <c r="BI478" s="691"/>
      <c r="BJ478" s="691"/>
      <c r="BK478" s="691"/>
      <c r="BL478" s="691"/>
      <c r="BM478" s="691"/>
      <c r="BN478" s="691"/>
      <c r="BO478" s="691"/>
      <c r="BP478" s="691"/>
      <c r="BQ478" s="691"/>
      <c r="BR478" s="691"/>
      <c r="BS478" s="691"/>
      <c r="BT478" s="691"/>
      <c r="BU478" s="691"/>
      <c r="BV478" s="691"/>
      <c r="BW478" s="691"/>
      <c r="BX478" s="691"/>
      <c r="BY478" s="691"/>
      <c r="BZ478" s="691"/>
      <c r="CA478" s="691"/>
      <c r="CB478" s="691"/>
      <c r="CC478" s="691"/>
      <c r="CD478" s="691"/>
      <c r="CE478" s="691"/>
      <c r="CF478" s="691"/>
      <c r="CG478" s="691"/>
      <c r="CH478" s="691"/>
      <c r="CI478" s="691"/>
    </row>
    <row r="479" spans="1:87" ht="15.75" customHeight="1">
      <c r="A479" s="691"/>
      <c r="B479" s="697"/>
      <c r="C479" s="697"/>
      <c r="D479" s="691"/>
      <c r="E479" s="691"/>
      <c r="F479" s="691"/>
      <c r="G479" s="691"/>
      <c r="H479" s="691"/>
      <c r="I479" s="691"/>
      <c r="J479" s="691"/>
      <c r="K479" s="691"/>
      <c r="L479" s="691"/>
      <c r="M479" s="691"/>
      <c r="N479" s="691"/>
      <c r="O479" s="691"/>
      <c r="P479" s="691"/>
      <c r="Q479" s="691"/>
      <c r="R479" s="691"/>
      <c r="S479" s="691"/>
      <c r="T479" s="691"/>
      <c r="U479" s="691"/>
      <c r="V479" s="691"/>
      <c r="W479" s="691"/>
      <c r="X479" s="691"/>
      <c r="Y479" s="691"/>
      <c r="Z479" s="691"/>
      <c r="AA479" s="691"/>
      <c r="AB479" s="691"/>
      <c r="AC479" s="691"/>
      <c r="AD479" s="691"/>
      <c r="AE479" s="691"/>
      <c r="AF479" s="691"/>
      <c r="AG479" s="691"/>
      <c r="AH479" s="691"/>
      <c r="AI479" s="691"/>
      <c r="AJ479" s="691"/>
      <c r="AK479" s="691"/>
      <c r="AL479" s="691"/>
      <c r="AM479" s="691"/>
      <c r="AN479" s="691"/>
      <c r="AO479" s="691"/>
      <c r="AP479" s="691"/>
      <c r="AQ479" s="691"/>
      <c r="AR479" s="691"/>
      <c r="AS479" s="691"/>
      <c r="AT479" s="691"/>
      <c r="AU479" s="691"/>
      <c r="AV479" s="691"/>
      <c r="AW479" s="691"/>
      <c r="AX479" s="691"/>
      <c r="AY479" s="691"/>
      <c r="AZ479" s="691"/>
      <c r="BA479" s="691"/>
      <c r="BB479" s="691"/>
      <c r="BC479" s="691"/>
      <c r="BD479" s="691"/>
      <c r="BE479" s="691"/>
      <c r="BF479" s="691"/>
      <c r="BG479" s="691"/>
      <c r="BH479" s="691"/>
      <c r="BI479" s="691"/>
      <c r="BJ479" s="691"/>
      <c r="BK479" s="691"/>
      <c r="BL479" s="691"/>
      <c r="BM479" s="691"/>
      <c r="BN479" s="691"/>
      <c r="BO479" s="691"/>
      <c r="BP479" s="691"/>
      <c r="BQ479" s="691"/>
      <c r="BR479" s="691"/>
      <c r="BS479" s="691"/>
      <c r="BT479" s="691"/>
      <c r="BU479" s="691"/>
      <c r="BV479" s="691"/>
      <c r="BW479" s="691"/>
      <c r="BX479" s="691"/>
      <c r="BY479" s="691"/>
      <c r="BZ479" s="691"/>
      <c r="CA479" s="691"/>
      <c r="CB479" s="691"/>
      <c r="CC479" s="691"/>
      <c r="CD479" s="691"/>
      <c r="CE479" s="691"/>
      <c r="CF479" s="691"/>
      <c r="CG479" s="691"/>
      <c r="CH479" s="691"/>
      <c r="CI479" s="691"/>
    </row>
    <row r="480" spans="1:87" ht="15.75" customHeight="1">
      <c r="A480" s="691"/>
      <c r="B480" s="697"/>
      <c r="C480" s="697"/>
      <c r="D480" s="691"/>
      <c r="E480" s="691"/>
      <c r="F480" s="691"/>
      <c r="G480" s="691"/>
      <c r="H480" s="691"/>
      <c r="I480" s="691"/>
      <c r="J480" s="691"/>
      <c r="K480" s="691"/>
      <c r="L480" s="691"/>
      <c r="M480" s="691"/>
      <c r="N480" s="691"/>
      <c r="O480" s="691"/>
      <c r="P480" s="691"/>
      <c r="Q480" s="691"/>
      <c r="R480" s="691"/>
      <c r="S480" s="691"/>
      <c r="T480" s="691"/>
      <c r="U480" s="691"/>
      <c r="V480" s="691"/>
      <c r="W480" s="691"/>
      <c r="X480" s="691"/>
      <c r="Y480" s="691"/>
      <c r="Z480" s="691"/>
      <c r="AA480" s="691"/>
      <c r="AB480" s="691"/>
      <c r="AC480" s="691"/>
      <c r="AD480" s="691"/>
      <c r="AE480" s="691"/>
      <c r="AF480" s="691"/>
      <c r="AG480" s="691"/>
      <c r="AH480" s="691"/>
      <c r="AI480" s="691"/>
      <c r="AJ480" s="691"/>
      <c r="AK480" s="691"/>
      <c r="AL480" s="691"/>
      <c r="AM480" s="691"/>
      <c r="AN480" s="691"/>
      <c r="AO480" s="691"/>
      <c r="AP480" s="691"/>
      <c r="AQ480" s="691"/>
      <c r="AR480" s="691"/>
      <c r="AS480" s="691"/>
      <c r="AT480" s="691"/>
      <c r="AU480" s="691"/>
      <c r="AV480" s="691"/>
      <c r="AW480" s="691"/>
      <c r="AX480" s="691"/>
      <c r="AY480" s="691"/>
      <c r="AZ480" s="691"/>
      <c r="BA480" s="691"/>
      <c r="BB480" s="691"/>
      <c r="BC480" s="691"/>
      <c r="BD480" s="691"/>
      <c r="BE480" s="691"/>
      <c r="BF480" s="691"/>
      <c r="BG480" s="691"/>
      <c r="BH480" s="691"/>
      <c r="BI480" s="691"/>
      <c r="BJ480" s="691"/>
      <c r="BK480" s="691"/>
      <c r="BL480" s="691"/>
      <c r="BM480" s="691"/>
      <c r="BN480" s="691"/>
      <c r="BO480" s="691"/>
      <c r="BP480" s="691"/>
      <c r="BQ480" s="691"/>
      <c r="BR480" s="691"/>
      <c r="BS480" s="691"/>
      <c r="BT480" s="691"/>
      <c r="BU480" s="691"/>
      <c r="BV480" s="691"/>
      <c r="BW480" s="691"/>
      <c r="BX480" s="691"/>
      <c r="BY480" s="691"/>
      <c r="BZ480" s="691"/>
      <c r="CA480" s="691"/>
      <c r="CB480" s="691"/>
      <c r="CC480" s="691"/>
      <c r="CD480" s="691"/>
      <c r="CE480" s="691"/>
      <c r="CF480" s="691"/>
      <c r="CG480" s="691"/>
      <c r="CH480" s="691"/>
      <c r="CI480" s="691"/>
    </row>
    <row r="481" spans="1:87" ht="15.75" customHeight="1">
      <c r="A481" s="691"/>
      <c r="B481" s="697"/>
      <c r="C481" s="697"/>
      <c r="D481" s="691"/>
      <c r="E481" s="691"/>
      <c r="F481" s="691"/>
      <c r="G481" s="691"/>
      <c r="H481" s="691"/>
      <c r="I481" s="691"/>
      <c r="J481" s="691"/>
      <c r="K481" s="691"/>
      <c r="L481" s="691"/>
      <c r="M481" s="691"/>
      <c r="N481" s="691"/>
      <c r="O481" s="691"/>
      <c r="P481" s="691"/>
      <c r="Q481" s="691"/>
      <c r="R481" s="691"/>
      <c r="S481" s="691"/>
      <c r="T481" s="691"/>
      <c r="U481" s="691"/>
      <c r="V481" s="691"/>
      <c r="W481" s="691"/>
      <c r="X481" s="691"/>
      <c r="Y481" s="691"/>
      <c r="Z481" s="691"/>
      <c r="AA481" s="691"/>
      <c r="AB481" s="691"/>
      <c r="AC481" s="691"/>
      <c r="AD481" s="691"/>
      <c r="AE481" s="691"/>
      <c r="AF481" s="691"/>
      <c r="AG481" s="691"/>
      <c r="AH481" s="691"/>
      <c r="AI481" s="691"/>
      <c r="AJ481" s="691"/>
      <c r="AK481" s="691"/>
      <c r="AL481" s="691"/>
      <c r="AM481" s="691"/>
      <c r="AN481" s="691"/>
      <c r="AO481" s="691"/>
      <c r="AP481" s="691"/>
      <c r="AQ481" s="691"/>
      <c r="AR481" s="691"/>
      <c r="AS481" s="691"/>
      <c r="AT481" s="691"/>
      <c r="AU481" s="691"/>
      <c r="AV481" s="691"/>
      <c r="AW481" s="691"/>
      <c r="AX481" s="691"/>
      <c r="AY481" s="691"/>
      <c r="AZ481" s="691"/>
      <c r="BA481" s="691"/>
      <c r="BB481" s="691"/>
      <c r="BC481" s="691"/>
      <c r="BD481" s="691"/>
      <c r="BE481" s="691"/>
      <c r="BF481" s="691"/>
      <c r="BG481" s="691"/>
      <c r="BH481" s="691"/>
      <c r="BI481" s="691"/>
      <c r="BJ481" s="691"/>
      <c r="BK481" s="691"/>
      <c r="BL481" s="691"/>
      <c r="BM481" s="691"/>
      <c r="BN481" s="691"/>
      <c r="BO481" s="691"/>
      <c r="BP481" s="691"/>
      <c r="BQ481" s="691"/>
      <c r="BR481" s="691"/>
      <c r="BS481" s="691"/>
      <c r="BT481" s="691"/>
      <c r="BU481" s="691"/>
      <c r="BV481" s="691"/>
      <c r="BW481" s="691"/>
      <c r="BX481" s="691"/>
      <c r="BY481" s="691"/>
      <c r="BZ481" s="691"/>
      <c r="CA481" s="691"/>
      <c r="CB481" s="691"/>
      <c r="CC481" s="691"/>
      <c r="CD481" s="691"/>
      <c r="CE481" s="691"/>
      <c r="CF481" s="691"/>
      <c r="CG481" s="691"/>
      <c r="CH481" s="691"/>
      <c r="CI481" s="691"/>
    </row>
    <row r="482" spans="1:87" ht="15.75" customHeight="1">
      <c r="A482" s="691"/>
      <c r="B482" s="697"/>
      <c r="C482" s="697"/>
      <c r="D482" s="691"/>
      <c r="E482" s="691"/>
      <c r="F482" s="691"/>
      <c r="G482" s="691"/>
      <c r="H482" s="691"/>
      <c r="I482" s="691"/>
      <c r="J482" s="691"/>
      <c r="K482" s="691"/>
      <c r="L482" s="691"/>
      <c r="M482" s="691"/>
      <c r="N482" s="691"/>
      <c r="O482" s="691"/>
      <c r="P482" s="691"/>
      <c r="Q482" s="691"/>
      <c r="R482" s="691"/>
      <c r="S482" s="691"/>
      <c r="T482" s="691"/>
      <c r="U482" s="691"/>
      <c r="V482" s="691"/>
      <c r="W482" s="691"/>
      <c r="X482" s="691"/>
      <c r="Y482" s="691"/>
      <c r="Z482" s="691"/>
      <c r="AA482" s="691"/>
      <c r="AB482" s="691"/>
      <c r="AC482" s="691"/>
      <c r="AD482" s="691"/>
      <c r="AE482" s="691"/>
      <c r="AF482" s="691"/>
      <c r="AG482" s="691"/>
      <c r="AH482" s="691"/>
      <c r="AI482" s="691"/>
      <c r="AJ482" s="691"/>
      <c r="AK482" s="691"/>
      <c r="AL482" s="691"/>
      <c r="AM482" s="691"/>
      <c r="AN482" s="691"/>
      <c r="AO482" s="691"/>
      <c r="AP482" s="691"/>
      <c r="AQ482" s="691"/>
      <c r="AR482" s="691"/>
      <c r="AS482" s="691"/>
      <c r="AT482" s="691"/>
      <c r="AU482" s="691"/>
      <c r="AV482" s="691"/>
      <c r="AW482" s="691"/>
      <c r="AX482" s="691"/>
      <c r="AY482" s="691"/>
      <c r="AZ482" s="691"/>
      <c r="BA482" s="691"/>
      <c r="BB482" s="691"/>
      <c r="BC482" s="691"/>
      <c r="BD482" s="691"/>
      <c r="BE482" s="691"/>
      <c r="BF482" s="691"/>
      <c r="BG482" s="691"/>
      <c r="BH482" s="691"/>
      <c r="BI482" s="691"/>
      <c r="BJ482" s="691"/>
      <c r="BK482" s="691"/>
      <c r="BL482" s="691"/>
      <c r="BM482" s="691"/>
      <c r="BN482" s="691"/>
      <c r="BO482" s="691"/>
      <c r="BP482" s="691"/>
      <c r="BQ482" s="691"/>
      <c r="BR482" s="691"/>
      <c r="BS482" s="691"/>
      <c r="BT482" s="691"/>
      <c r="BU482" s="691"/>
      <c r="BV482" s="691"/>
      <c r="BW482" s="691"/>
      <c r="BX482" s="691"/>
      <c r="BY482" s="691"/>
      <c r="BZ482" s="691"/>
      <c r="CA482" s="691"/>
      <c r="CB482" s="691"/>
      <c r="CC482" s="691"/>
      <c r="CD482" s="691"/>
      <c r="CE482" s="691"/>
      <c r="CF482" s="691"/>
      <c r="CG482" s="691"/>
      <c r="CH482" s="691"/>
      <c r="CI482" s="691"/>
    </row>
    <row r="483" spans="1:87" ht="15.75" customHeight="1">
      <c r="A483" s="691"/>
      <c r="B483" s="697"/>
      <c r="C483" s="697"/>
      <c r="D483" s="691"/>
      <c r="E483" s="691"/>
      <c r="F483" s="691"/>
      <c r="G483" s="691"/>
      <c r="H483" s="691"/>
      <c r="I483" s="691"/>
      <c r="J483" s="691"/>
      <c r="K483" s="691"/>
      <c r="L483" s="691"/>
      <c r="M483" s="691"/>
      <c r="N483" s="691"/>
      <c r="O483" s="691"/>
      <c r="P483" s="691"/>
      <c r="Q483" s="691"/>
      <c r="R483" s="691"/>
      <c r="S483" s="691"/>
      <c r="T483" s="691"/>
      <c r="U483" s="691"/>
      <c r="V483" s="691"/>
      <c r="W483" s="691"/>
      <c r="X483" s="691"/>
      <c r="Y483" s="691"/>
      <c r="Z483" s="691"/>
      <c r="AA483" s="691"/>
      <c r="AB483" s="691"/>
      <c r="AC483" s="691"/>
      <c r="AD483" s="691"/>
      <c r="AE483" s="691"/>
      <c r="AF483" s="691"/>
      <c r="AG483" s="691"/>
      <c r="AH483" s="691"/>
      <c r="AI483" s="691"/>
      <c r="AJ483" s="691"/>
      <c r="AK483" s="691"/>
      <c r="AL483" s="691"/>
      <c r="AM483" s="691"/>
      <c r="AN483" s="691"/>
      <c r="AO483" s="691"/>
      <c r="AP483" s="691"/>
      <c r="AQ483" s="691"/>
      <c r="AR483" s="691"/>
      <c r="AS483" s="691"/>
      <c r="AT483" s="691"/>
      <c r="AU483" s="691"/>
      <c r="AV483" s="691"/>
      <c r="AW483" s="691"/>
      <c r="AX483" s="691"/>
      <c r="AY483" s="691"/>
      <c r="AZ483" s="691"/>
      <c r="BA483" s="691"/>
      <c r="BB483" s="691"/>
      <c r="BC483" s="691"/>
      <c r="BD483" s="691"/>
      <c r="BE483" s="691"/>
      <c r="BF483" s="691"/>
      <c r="BG483" s="691"/>
      <c r="BH483" s="691"/>
      <c r="BI483" s="691"/>
      <c r="BJ483" s="691"/>
      <c r="BK483" s="691"/>
      <c r="BL483" s="691"/>
      <c r="BM483" s="691"/>
      <c r="BN483" s="691"/>
      <c r="BO483" s="691"/>
      <c r="BP483" s="691"/>
      <c r="BQ483" s="691"/>
      <c r="BR483" s="691"/>
      <c r="BS483" s="691"/>
      <c r="BT483" s="691"/>
      <c r="BU483" s="691"/>
      <c r="BV483" s="691"/>
      <c r="BW483" s="691"/>
      <c r="BX483" s="691"/>
      <c r="BY483" s="691"/>
      <c r="BZ483" s="691"/>
      <c r="CA483" s="691"/>
      <c r="CB483" s="691"/>
      <c r="CC483" s="691"/>
      <c r="CD483" s="691"/>
      <c r="CE483" s="691"/>
      <c r="CF483" s="691"/>
      <c r="CG483" s="691"/>
      <c r="CH483" s="691"/>
      <c r="CI483" s="691"/>
    </row>
    <row r="484" spans="1:87" ht="15.75" customHeight="1">
      <c r="A484" s="691"/>
      <c r="B484" s="697"/>
      <c r="C484" s="697"/>
      <c r="D484" s="691"/>
      <c r="E484" s="691"/>
      <c r="F484" s="691"/>
      <c r="G484" s="691"/>
      <c r="H484" s="691"/>
      <c r="I484" s="691"/>
      <c r="J484" s="691"/>
      <c r="K484" s="691"/>
      <c r="L484" s="691"/>
      <c r="M484" s="691"/>
      <c r="N484" s="691"/>
      <c r="O484" s="691"/>
      <c r="P484" s="691"/>
      <c r="Q484" s="691"/>
      <c r="R484" s="691"/>
      <c r="S484" s="691"/>
      <c r="T484" s="691"/>
      <c r="U484" s="691"/>
      <c r="V484" s="691"/>
      <c r="W484" s="691"/>
      <c r="X484" s="691"/>
      <c r="Y484" s="691"/>
      <c r="Z484" s="691"/>
      <c r="AA484" s="691"/>
      <c r="AB484" s="691"/>
      <c r="AC484" s="691"/>
      <c r="AD484" s="691"/>
      <c r="AE484" s="691"/>
      <c r="AF484" s="691"/>
      <c r="AG484" s="691"/>
      <c r="AH484" s="691"/>
      <c r="AI484" s="691"/>
      <c r="AJ484" s="691"/>
      <c r="AK484" s="691"/>
      <c r="AL484" s="691"/>
      <c r="AM484" s="691"/>
      <c r="AN484" s="691"/>
      <c r="AO484" s="691"/>
      <c r="AP484" s="691"/>
      <c r="AQ484" s="691"/>
      <c r="AR484" s="691"/>
      <c r="AS484" s="691"/>
      <c r="AT484" s="691"/>
      <c r="AU484" s="691"/>
      <c r="AV484" s="691"/>
      <c r="AW484" s="691"/>
      <c r="AX484" s="691"/>
      <c r="AY484" s="691"/>
      <c r="AZ484" s="691"/>
      <c r="BA484" s="691"/>
      <c r="BB484" s="691"/>
      <c r="BC484" s="691"/>
      <c r="BD484" s="691"/>
      <c r="BE484" s="691"/>
      <c r="BF484" s="691"/>
      <c r="BG484" s="691"/>
      <c r="BH484" s="691"/>
      <c r="BI484" s="691"/>
      <c r="BJ484" s="691"/>
      <c r="BK484" s="691"/>
      <c r="BL484" s="691"/>
      <c r="BM484" s="691"/>
      <c r="BN484" s="691"/>
      <c r="BO484" s="691"/>
      <c r="BP484" s="691"/>
      <c r="BQ484" s="691"/>
      <c r="BR484" s="691"/>
      <c r="BS484" s="691"/>
      <c r="BT484" s="691"/>
      <c r="BU484" s="691"/>
      <c r="BV484" s="691"/>
      <c r="BW484" s="691"/>
      <c r="BX484" s="691"/>
      <c r="BY484" s="691"/>
      <c r="BZ484" s="691"/>
      <c r="CA484" s="691"/>
      <c r="CB484" s="691"/>
      <c r="CC484" s="691"/>
      <c r="CD484" s="691"/>
      <c r="CE484" s="691"/>
      <c r="CF484" s="691"/>
      <c r="CG484" s="691"/>
      <c r="CH484" s="691"/>
      <c r="CI484" s="691"/>
    </row>
    <row r="485" spans="1:87" ht="15.75" customHeight="1">
      <c r="A485" s="691"/>
      <c r="B485" s="697"/>
      <c r="C485" s="697"/>
      <c r="D485" s="691"/>
      <c r="E485" s="691"/>
      <c r="F485" s="691"/>
      <c r="G485" s="691"/>
      <c r="H485" s="691"/>
      <c r="I485" s="691"/>
      <c r="J485" s="691"/>
      <c r="K485" s="691"/>
      <c r="L485" s="691"/>
      <c r="M485" s="691"/>
      <c r="N485" s="691"/>
      <c r="O485" s="691"/>
      <c r="P485" s="691"/>
      <c r="Q485" s="691"/>
      <c r="R485" s="691"/>
      <c r="S485" s="691"/>
      <c r="T485" s="691"/>
      <c r="U485" s="691"/>
      <c r="V485" s="691"/>
      <c r="W485" s="691"/>
      <c r="X485" s="691"/>
      <c r="Y485" s="691"/>
      <c r="Z485" s="691"/>
      <c r="AA485" s="691"/>
      <c r="AB485" s="691"/>
      <c r="AC485" s="691"/>
      <c r="AD485" s="691"/>
      <c r="AE485" s="691"/>
      <c r="AF485" s="691"/>
      <c r="AG485" s="691"/>
      <c r="AH485" s="691"/>
      <c r="AI485" s="691"/>
      <c r="AJ485" s="691"/>
      <c r="AK485" s="691"/>
      <c r="AL485" s="691"/>
      <c r="AM485" s="691"/>
      <c r="AN485" s="691"/>
      <c r="AO485" s="691"/>
      <c r="AP485" s="691"/>
      <c r="AQ485" s="691"/>
      <c r="AR485" s="691"/>
      <c r="AS485" s="691"/>
      <c r="AT485" s="691"/>
      <c r="AU485" s="691"/>
      <c r="AV485" s="691"/>
      <c r="AW485" s="691"/>
      <c r="AX485" s="691"/>
      <c r="AY485" s="691"/>
      <c r="AZ485" s="691"/>
      <c r="BA485" s="691"/>
      <c r="BB485" s="691"/>
      <c r="BC485" s="691"/>
      <c r="BD485" s="691"/>
      <c r="BE485" s="691"/>
      <c r="BF485" s="691"/>
      <c r="BG485" s="691"/>
      <c r="BH485" s="691"/>
      <c r="BI485" s="691"/>
      <c r="BJ485" s="691"/>
      <c r="BK485" s="691"/>
      <c r="BL485" s="691"/>
      <c r="BM485" s="691"/>
      <c r="BN485" s="691"/>
      <c r="BO485" s="691"/>
      <c r="BP485" s="691"/>
      <c r="BQ485" s="691"/>
      <c r="BR485" s="691"/>
      <c r="BS485" s="691"/>
      <c r="BT485" s="691"/>
      <c r="BU485" s="691"/>
      <c r="BV485" s="691"/>
      <c r="BW485" s="691"/>
      <c r="BX485" s="691"/>
      <c r="BY485" s="691"/>
      <c r="BZ485" s="691"/>
      <c r="CA485" s="691"/>
      <c r="CB485" s="691"/>
      <c r="CC485" s="691"/>
      <c r="CD485" s="691"/>
      <c r="CE485" s="691"/>
      <c r="CF485" s="691"/>
      <c r="CG485" s="691"/>
      <c r="CH485" s="691"/>
      <c r="CI485" s="691"/>
    </row>
    <row r="486" spans="1:87" ht="15.75" customHeight="1">
      <c r="A486" s="691"/>
      <c r="B486" s="697"/>
      <c r="C486" s="697"/>
      <c r="D486" s="691"/>
      <c r="E486" s="691"/>
      <c r="F486" s="691"/>
      <c r="G486" s="691"/>
      <c r="H486" s="691"/>
      <c r="I486" s="691"/>
      <c r="J486" s="691"/>
      <c r="K486" s="691"/>
      <c r="L486" s="691"/>
      <c r="M486" s="691"/>
      <c r="N486" s="691"/>
      <c r="O486" s="691"/>
      <c r="P486" s="691"/>
      <c r="Q486" s="691"/>
      <c r="R486" s="691"/>
      <c r="S486" s="691"/>
      <c r="T486" s="691"/>
      <c r="U486" s="691"/>
      <c r="V486" s="691"/>
      <c r="W486" s="691"/>
      <c r="X486" s="691"/>
      <c r="Y486" s="691"/>
      <c r="Z486" s="691"/>
      <c r="AA486" s="691"/>
      <c r="AB486" s="691"/>
      <c r="AC486" s="691"/>
      <c r="AD486" s="691"/>
      <c r="AE486" s="691"/>
      <c r="AF486" s="691"/>
      <c r="AG486" s="691"/>
      <c r="AH486" s="691"/>
      <c r="AI486" s="691"/>
      <c r="AJ486" s="691"/>
      <c r="AK486" s="691"/>
      <c r="AL486" s="691"/>
      <c r="AM486" s="691"/>
      <c r="AN486" s="691"/>
      <c r="AO486" s="691"/>
      <c r="AP486" s="691"/>
      <c r="AQ486" s="691"/>
      <c r="AR486" s="691"/>
      <c r="AS486" s="691"/>
      <c r="AT486" s="691"/>
      <c r="AU486" s="691"/>
      <c r="AV486" s="691"/>
      <c r="AW486" s="691"/>
      <c r="AX486" s="691"/>
      <c r="AY486" s="691"/>
      <c r="AZ486" s="691"/>
      <c r="BA486" s="691"/>
      <c r="BB486" s="691"/>
      <c r="BC486" s="691"/>
      <c r="BD486" s="691"/>
      <c r="BE486" s="691"/>
      <c r="BF486" s="691"/>
      <c r="BG486" s="691"/>
      <c r="BH486" s="691"/>
      <c r="BI486" s="691"/>
      <c r="BJ486" s="691"/>
      <c r="BK486" s="691"/>
      <c r="BL486" s="691"/>
      <c r="BM486" s="691"/>
      <c r="BN486" s="691"/>
      <c r="BO486" s="691"/>
      <c r="BP486" s="691"/>
      <c r="BQ486" s="691"/>
      <c r="BR486" s="691"/>
      <c r="BS486" s="691"/>
      <c r="BT486" s="691"/>
      <c r="BU486" s="691"/>
      <c r="BV486" s="691"/>
      <c r="BW486" s="691"/>
      <c r="BX486" s="691"/>
      <c r="BY486" s="691"/>
      <c r="BZ486" s="691"/>
      <c r="CA486" s="691"/>
      <c r="CB486" s="691"/>
      <c r="CC486" s="691"/>
      <c r="CD486" s="691"/>
      <c r="CE486" s="691"/>
      <c r="CF486" s="691"/>
      <c r="CG486" s="691"/>
      <c r="CH486" s="691"/>
      <c r="CI486" s="691"/>
    </row>
    <row r="487" spans="1:87" ht="15.75" customHeight="1">
      <c r="A487" s="691"/>
      <c r="B487" s="697"/>
      <c r="C487" s="697"/>
      <c r="D487" s="691"/>
      <c r="E487" s="691"/>
      <c r="F487" s="691"/>
      <c r="G487" s="691"/>
      <c r="H487" s="691"/>
      <c r="I487" s="691"/>
      <c r="J487" s="691"/>
      <c r="K487" s="691"/>
      <c r="L487" s="691"/>
      <c r="M487" s="691"/>
      <c r="N487" s="691"/>
      <c r="O487" s="691"/>
      <c r="P487" s="691"/>
      <c r="Q487" s="691"/>
      <c r="R487" s="691"/>
      <c r="S487" s="691"/>
      <c r="T487" s="691"/>
      <c r="U487" s="691"/>
      <c r="V487" s="691"/>
      <c r="W487" s="691"/>
      <c r="X487" s="691"/>
      <c r="Y487" s="691"/>
      <c r="Z487" s="691"/>
      <c r="AA487" s="691"/>
      <c r="AB487" s="691"/>
      <c r="AC487" s="691"/>
      <c r="AD487" s="691"/>
      <c r="AE487" s="691"/>
      <c r="AF487" s="691"/>
      <c r="AG487" s="691"/>
      <c r="AH487" s="691"/>
      <c r="AI487" s="691"/>
      <c r="AJ487" s="691"/>
      <c r="AK487" s="691"/>
      <c r="AL487" s="691"/>
      <c r="AM487" s="691"/>
      <c r="AN487" s="691"/>
      <c r="AO487" s="691"/>
      <c r="AP487" s="691"/>
      <c r="AQ487" s="691"/>
      <c r="AR487" s="691"/>
      <c r="AS487" s="691"/>
      <c r="AT487" s="691"/>
      <c r="AU487" s="691"/>
      <c r="AV487" s="691"/>
      <c r="AW487" s="691"/>
      <c r="AX487" s="691"/>
      <c r="AY487" s="691"/>
      <c r="AZ487" s="691"/>
      <c r="BA487" s="691"/>
      <c r="BB487" s="691"/>
      <c r="BC487" s="691"/>
      <c r="BD487" s="691"/>
      <c r="BE487" s="691"/>
      <c r="BF487" s="691"/>
      <c r="BG487" s="691"/>
      <c r="BH487" s="691"/>
      <c r="BI487" s="691"/>
      <c r="BJ487" s="691"/>
      <c r="BK487" s="691"/>
      <c r="BL487" s="691"/>
      <c r="BM487" s="691"/>
      <c r="BN487" s="691"/>
      <c r="BO487" s="691"/>
      <c r="BP487" s="691"/>
      <c r="BQ487" s="691"/>
      <c r="BR487" s="691"/>
      <c r="BS487" s="691"/>
      <c r="BT487" s="691"/>
      <c r="BU487" s="691"/>
      <c r="BV487" s="691"/>
      <c r="BW487" s="691"/>
      <c r="BX487" s="691"/>
      <c r="BY487" s="691"/>
      <c r="BZ487" s="691"/>
      <c r="CA487" s="691"/>
      <c r="CB487" s="691"/>
      <c r="CC487" s="691"/>
      <c r="CD487" s="691"/>
      <c r="CE487" s="691"/>
      <c r="CF487" s="691"/>
      <c r="CG487" s="691"/>
      <c r="CH487" s="691"/>
      <c r="CI487" s="691"/>
    </row>
    <row r="488" spans="1:87" ht="15.75" customHeight="1">
      <c r="A488" s="691"/>
      <c r="B488" s="697"/>
      <c r="C488" s="697"/>
      <c r="D488" s="691"/>
      <c r="E488" s="691"/>
      <c r="F488" s="691"/>
      <c r="G488" s="691"/>
      <c r="H488" s="691"/>
      <c r="I488" s="691"/>
      <c r="J488" s="691"/>
      <c r="K488" s="691"/>
      <c r="L488" s="691"/>
      <c r="M488" s="691"/>
      <c r="N488" s="691"/>
      <c r="O488" s="691"/>
      <c r="P488" s="691"/>
      <c r="Q488" s="691"/>
      <c r="R488" s="691"/>
      <c r="S488" s="691"/>
      <c r="T488" s="691"/>
      <c r="U488" s="691"/>
      <c r="V488" s="691"/>
      <c r="W488" s="691"/>
      <c r="X488" s="691"/>
      <c r="Y488" s="691"/>
      <c r="Z488" s="691"/>
      <c r="AA488" s="691"/>
      <c r="AB488" s="691"/>
      <c r="AC488" s="691"/>
      <c r="AD488" s="691"/>
      <c r="AE488" s="691"/>
      <c r="AF488" s="691"/>
      <c r="AG488" s="691"/>
      <c r="AH488" s="691"/>
      <c r="AI488" s="691"/>
      <c r="AJ488" s="691"/>
      <c r="AK488" s="691"/>
      <c r="AL488" s="691"/>
      <c r="AM488" s="691"/>
      <c r="AN488" s="691"/>
      <c r="AO488" s="691"/>
      <c r="AP488" s="691"/>
      <c r="AQ488" s="691"/>
      <c r="AR488" s="691"/>
      <c r="AS488" s="691"/>
      <c r="AT488" s="691"/>
      <c r="AU488" s="691"/>
      <c r="AV488" s="691"/>
      <c r="AW488" s="691"/>
      <c r="AX488" s="691"/>
      <c r="AY488" s="691"/>
      <c r="AZ488" s="691"/>
      <c r="BA488" s="691"/>
      <c r="BB488" s="691"/>
      <c r="BC488" s="691"/>
      <c r="BD488" s="691"/>
      <c r="BE488" s="691"/>
      <c r="BF488" s="691"/>
      <c r="BG488" s="691"/>
      <c r="BH488" s="691"/>
      <c r="BI488" s="691"/>
      <c r="BJ488" s="691"/>
      <c r="BK488" s="691"/>
      <c r="BL488" s="691"/>
      <c r="BM488" s="691"/>
      <c r="BN488" s="691"/>
      <c r="BO488" s="691"/>
      <c r="BP488" s="691"/>
      <c r="BQ488" s="691"/>
      <c r="BR488" s="691"/>
      <c r="BS488" s="691"/>
      <c r="BT488" s="691"/>
      <c r="BU488" s="691"/>
      <c r="BV488" s="691"/>
      <c r="BW488" s="691"/>
      <c r="BX488" s="691"/>
      <c r="BY488" s="691"/>
      <c r="BZ488" s="691"/>
      <c r="CA488" s="691"/>
      <c r="CB488" s="691"/>
      <c r="CC488" s="691"/>
      <c r="CD488" s="691"/>
      <c r="CE488" s="691"/>
      <c r="CF488" s="691"/>
      <c r="CG488" s="691"/>
      <c r="CH488" s="691"/>
      <c r="CI488" s="691"/>
    </row>
    <row r="489" spans="1:87" ht="15.75" customHeight="1">
      <c r="A489" s="691"/>
      <c r="B489" s="697"/>
      <c r="C489" s="697"/>
      <c r="D489" s="691"/>
      <c r="E489" s="691"/>
      <c r="F489" s="691"/>
      <c r="G489" s="691"/>
      <c r="H489" s="691"/>
      <c r="I489" s="691"/>
      <c r="J489" s="691"/>
      <c r="K489" s="691"/>
      <c r="L489" s="691"/>
      <c r="M489" s="691"/>
      <c r="N489" s="691"/>
      <c r="O489" s="691"/>
      <c r="P489" s="691"/>
      <c r="Q489" s="691"/>
      <c r="R489" s="691"/>
      <c r="S489" s="691"/>
      <c r="T489" s="691"/>
      <c r="U489" s="691"/>
      <c r="V489" s="691"/>
      <c r="W489" s="691"/>
      <c r="X489" s="691"/>
      <c r="Y489" s="691"/>
      <c r="Z489" s="691"/>
      <c r="AA489" s="691"/>
      <c r="AB489" s="691"/>
      <c r="AC489" s="691"/>
      <c r="AD489" s="691"/>
      <c r="AE489" s="691"/>
      <c r="AF489" s="691"/>
      <c r="AG489" s="691"/>
      <c r="AH489" s="691"/>
      <c r="AI489" s="691"/>
      <c r="AJ489" s="691"/>
      <c r="AK489" s="691"/>
      <c r="AL489" s="691"/>
      <c r="AM489" s="691"/>
      <c r="AN489" s="691"/>
      <c r="AO489" s="691"/>
      <c r="AP489" s="691"/>
      <c r="AQ489" s="691"/>
      <c r="AR489" s="691"/>
      <c r="AS489" s="691"/>
      <c r="AT489" s="691"/>
      <c r="AU489" s="691"/>
      <c r="AV489" s="691"/>
      <c r="AW489" s="691"/>
      <c r="AX489" s="691"/>
      <c r="AY489" s="691"/>
      <c r="AZ489" s="691"/>
      <c r="BA489" s="691"/>
      <c r="BB489" s="691"/>
      <c r="BC489" s="691"/>
      <c r="BD489" s="691"/>
      <c r="BE489" s="691"/>
      <c r="BF489" s="691"/>
      <c r="BG489" s="691"/>
      <c r="BH489" s="691"/>
      <c r="BI489" s="691"/>
      <c r="BJ489" s="691"/>
      <c r="BK489" s="691"/>
      <c r="BL489" s="691"/>
      <c r="BM489" s="691"/>
      <c r="BN489" s="691"/>
      <c r="BO489" s="691"/>
      <c r="BP489" s="691"/>
      <c r="BQ489" s="691"/>
      <c r="BR489" s="691"/>
      <c r="BS489" s="691"/>
      <c r="BT489" s="691"/>
      <c r="BU489" s="691"/>
      <c r="BV489" s="691"/>
      <c r="BW489" s="691"/>
      <c r="BX489" s="691"/>
      <c r="BY489" s="691"/>
      <c r="BZ489" s="691"/>
      <c r="CA489" s="691"/>
      <c r="CB489" s="691"/>
      <c r="CC489" s="691"/>
      <c r="CD489" s="691"/>
      <c r="CE489" s="691"/>
      <c r="CF489" s="691"/>
      <c r="CG489" s="691"/>
      <c r="CH489" s="691"/>
      <c r="CI489" s="691"/>
    </row>
    <row r="490" spans="1:87" ht="15.75" customHeight="1">
      <c r="A490" s="691"/>
      <c r="B490" s="697"/>
      <c r="C490" s="697"/>
      <c r="D490" s="691"/>
      <c r="E490" s="691"/>
      <c r="F490" s="691"/>
      <c r="G490" s="691"/>
      <c r="H490" s="691"/>
      <c r="I490" s="691"/>
      <c r="J490" s="691"/>
      <c r="K490" s="691"/>
      <c r="L490" s="691"/>
      <c r="M490" s="691"/>
      <c r="N490" s="691"/>
      <c r="O490" s="691"/>
      <c r="P490" s="691"/>
      <c r="Q490" s="691"/>
      <c r="R490" s="691"/>
      <c r="S490" s="691"/>
      <c r="T490" s="691"/>
      <c r="U490" s="691"/>
      <c r="V490" s="691"/>
      <c r="W490" s="691"/>
      <c r="X490" s="691"/>
      <c r="Y490" s="691"/>
      <c r="Z490" s="691"/>
      <c r="AA490" s="691"/>
      <c r="AB490" s="691"/>
      <c r="AC490" s="691"/>
      <c r="AD490" s="691"/>
      <c r="AE490" s="691"/>
      <c r="AF490" s="691"/>
      <c r="AG490" s="691"/>
      <c r="AH490" s="691"/>
      <c r="AI490" s="691"/>
      <c r="AJ490" s="691"/>
      <c r="AK490" s="691"/>
      <c r="AL490" s="691"/>
      <c r="AM490" s="691"/>
      <c r="AN490" s="691"/>
      <c r="AO490" s="691"/>
      <c r="AP490" s="691"/>
      <c r="AQ490" s="691"/>
      <c r="AR490" s="691"/>
      <c r="AS490" s="691"/>
      <c r="AT490" s="691"/>
      <c r="AU490" s="691"/>
      <c r="AV490" s="691"/>
      <c r="AW490" s="691"/>
      <c r="AX490" s="691"/>
      <c r="AY490" s="691"/>
      <c r="AZ490" s="691"/>
      <c r="BA490" s="691"/>
      <c r="BB490" s="691"/>
      <c r="BC490" s="691"/>
      <c r="BD490" s="691"/>
      <c r="BE490" s="691"/>
      <c r="BF490" s="691"/>
      <c r="BG490" s="691"/>
      <c r="BH490" s="691"/>
      <c r="BI490" s="691"/>
      <c r="BJ490" s="691"/>
      <c r="BK490" s="691"/>
      <c r="BL490" s="691"/>
      <c r="BM490" s="691"/>
      <c r="BN490" s="691"/>
      <c r="BO490" s="691"/>
      <c r="BP490" s="691"/>
      <c r="BQ490" s="691"/>
      <c r="BR490" s="691"/>
      <c r="BS490" s="691"/>
      <c r="BT490" s="691"/>
      <c r="BU490" s="691"/>
      <c r="BV490" s="691"/>
      <c r="BW490" s="691"/>
      <c r="BX490" s="691"/>
      <c r="BY490" s="691"/>
      <c r="BZ490" s="691"/>
      <c r="CA490" s="691"/>
      <c r="CB490" s="691"/>
      <c r="CC490" s="691"/>
      <c r="CD490" s="691"/>
      <c r="CE490" s="691"/>
      <c r="CF490" s="691"/>
      <c r="CG490" s="691"/>
      <c r="CH490" s="691"/>
      <c r="CI490" s="691"/>
    </row>
    <row r="491" spans="1:87" ht="15.75" customHeight="1">
      <c r="A491" s="691"/>
      <c r="B491" s="697"/>
      <c r="C491" s="697"/>
      <c r="D491" s="691"/>
      <c r="E491" s="691"/>
      <c r="F491" s="691"/>
      <c r="G491" s="691"/>
      <c r="H491" s="691"/>
      <c r="I491" s="691"/>
      <c r="J491" s="691"/>
      <c r="K491" s="691"/>
      <c r="L491" s="691"/>
      <c r="M491" s="691"/>
      <c r="N491" s="691"/>
      <c r="O491" s="691"/>
      <c r="P491" s="691"/>
      <c r="Q491" s="691"/>
      <c r="R491" s="691"/>
      <c r="S491" s="691"/>
      <c r="T491" s="691"/>
      <c r="U491" s="691"/>
      <c r="V491" s="691"/>
      <c r="W491" s="691"/>
      <c r="X491" s="691"/>
      <c r="Y491" s="691"/>
      <c r="Z491" s="691"/>
      <c r="AA491" s="691"/>
      <c r="AB491" s="691"/>
      <c r="AC491" s="691"/>
      <c r="AD491" s="691"/>
      <c r="AE491" s="691"/>
      <c r="AF491" s="691"/>
      <c r="AG491" s="691"/>
      <c r="AH491" s="691"/>
      <c r="AI491" s="691"/>
      <c r="AJ491" s="691"/>
      <c r="AK491" s="691"/>
      <c r="AL491" s="691"/>
      <c r="AM491" s="691"/>
      <c r="AN491" s="691"/>
      <c r="AO491" s="691"/>
      <c r="AP491" s="691"/>
      <c r="AQ491" s="691"/>
      <c r="AR491" s="691"/>
      <c r="AS491" s="691"/>
      <c r="AT491" s="691"/>
      <c r="AU491" s="691"/>
      <c r="AV491" s="691"/>
      <c r="AW491" s="691"/>
      <c r="AX491" s="691"/>
      <c r="AY491" s="691"/>
      <c r="AZ491" s="691"/>
      <c r="BA491" s="691"/>
      <c r="BB491" s="691"/>
      <c r="BC491" s="691"/>
      <c r="BD491" s="691"/>
      <c r="BE491" s="691"/>
      <c r="BF491" s="691"/>
      <c r="BG491" s="691"/>
      <c r="BH491" s="691"/>
      <c r="BI491" s="691"/>
      <c r="BJ491" s="691"/>
      <c r="BK491" s="691"/>
      <c r="BL491" s="691"/>
      <c r="BM491" s="691"/>
      <c r="BN491" s="691"/>
      <c r="BO491" s="691"/>
      <c r="BP491" s="691"/>
      <c r="BQ491" s="691"/>
      <c r="BR491" s="691"/>
      <c r="BS491" s="691"/>
      <c r="BT491" s="691"/>
      <c r="BU491" s="691"/>
      <c r="BV491" s="691"/>
      <c r="BW491" s="691"/>
      <c r="BX491" s="691"/>
      <c r="BY491" s="691"/>
      <c r="BZ491" s="691"/>
      <c r="CA491" s="691"/>
      <c r="CB491" s="691"/>
      <c r="CC491" s="691"/>
      <c r="CD491" s="691"/>
      <c r="CE491" s="691"/>
      <c r="CF491" s="691"/>
      <c r="CG491" s="691"/>
      <c r="CH491" s="691"/>
      <c r="CI491" s="691"/>
    </row>
    <row r="492" spans="1:87" ht="15.75" customHeight="1">
      <c r="A492" s="691"/>
      <c r="B492" s="697"/>
      <c r="C492" s="697"/>
      <c r="D492" s="691"/>
      <c r="E492" s="691"/>
      <c r="F492" s="691"/>
      <c r="G492" s="691"/>
      <c r="H492" s="691"/>
      <c r="I492" s="691"/>
      <c r="J492" s="691"/>
      <c r="K492" s="691"/>
      <c r="L492" s="691"/>
      <c r="M492" s="691"/>
      <c r="N492" s="691"/>
      <c r="O492" s="691"/>
      <c r="P492" s="691"/>
      <c r="Q492" s="691"/>
      <c r="R492" s="691"/>
      <c r="S492" s="691"/>
      <c r="T492" s="691"/>
      <c r="U492" s="691"/>
      <c r="V492" s="691"/>
      <c r="W492" s="691"/>
      <c r="X492" s="691"/>
      <c r="Y492" s="691"/>
      <c r="Z492" s="691"/>
      <c r="AA492" s="691"/>
      <c r="AB492" s="691"/>
      <c r="AC492" s="691"/>
      <c r="AD492" s="691"/>
      <c r="AE492" s="691"/>
      <c r="AF492" s="691"/>
      <c r="AG492" s="691"/>
      <c r="AH492" s="691"/>
      <c r="AI492" s="691"/>
      <c r="AJ492" s="691"/>
      <c r="AK492" s="691"/>
      <c r="AL492" s="691"/>
      <c r="AM492" s="691"/>
      <c r="AN492" s="691"/>
      <c r="AO492" s="691"/>
      <c r="AP492" s="691"/>
      <c r="AQ492" s="691"/>
      <c r="AR492" s="691"/>
      <c r="AS492" s="691"/>
      <c r="AT492" s="691"/>
      <c r="AU492" s="691"/>
      <c r="AV492" s="691"/>
      <c r="AW492" s="691"/>
      <c r="AX492" s="691"/>
      <c r="AY492" s="691"/>
      <c r="AZ492" s="691"/>
      <c r="BA492" s="691"/>
      <c r="BB492" s="691"/>
      <c r="BC492" s="691"/>
      <c r="BD492" s="691"/>
      <c r="BE492" s="691"/>
      <c r="BF492" s="691"/>
      <c r="BG492" s="691"/>
      <c r="BH492" s="691"/>
      <c r="BI492" s="691"/>
      <c r="BJ492" s="691"/>
      <c r="BK492" s="691"/>
      <c r="BL492" s="691"/>
      <c r="BM492" s="691"/>
      <c r="BN492" s="691"/>
      <c r="BO492" s="691"/>
      <c r="BP492" s="691"/>
      <c r="BQ492" s="691"/>
      <c r="BR492" s="691"/>
      <c r="BS492" s="691"/>
      <c r="BT492" s="691"/>
      <c r="BU492" s="691"/>
      <c r="BV492" s="691"/>
      <c r="BW492" s="691"/>
      <c r="BX492" s="691"/>
      <c r="BY492" s="691"/>
      <c r="BZ492" s="691"/>
      <c r="CA492" s="691"/>
      <c r="CB492" s="691"/>
      <c r="CC492" s="691"/>
      <c r="CD492" s="691"/>
      <c r="CE492" s="691"/>
      <c r="CF492" s="691"/>
      <c r="CG492" s="691"/>
      <c r="CH492" s="691"/>
      <c r="CI492" s="691"/>
    </row>
    <row r="493" spans="1:87" ht="15.75" customHeight="1">
      <c r="A493" s="691"/>
      <c r="B493" s="697"/>
      <c r="C493" s="697"/>
      <c r="D493" s="691"/>
      <c r="E493" s="691"/>
      <c r="F493" s="691"/>
      <c r="G493" s="691"/>
      <c r="H493" s="691"/>
      <c r="I493" s="691"/>
      <c r="J493" s="691"/>
      <c r="K493" s="691"/>
      <c r="L493" s="691"/>
      <c r="M493" s="691"/>
      <c r="N493" s="691"/>
      <c r="O493" s="691"/>
      <c r="P493" s="691"/>
      <c r="Q493" s="691"/>
      <c r="R493" s="691"/>
      <c r="S493" s="691"/>
      <c r="T493" s="691"/>
      <c r="U493" s="691"/>
      <c r="V493" s="691"/>
      <c r="W493" s="691"/>
      <c r="X493" s="691"/>
      <c r="Y493" s="691"/>
      <c r="Z493" s="691"/>
      <c r="AA493" s="691"/>
      <c r="AB493" s="691"/>
      <c r="AC493" s="691"/>
      <c r="AD493" s="691"/>
      <c r="AE493" s="691"/>
      <c r="AF493" s="691"/>
      <c r="AG493" s="691"/>
      <c r="AH493" s="691"/>
      <c r="AI493" s="691"/>
      <c r="AJ493" s="691"/>
      <c r="AK493" s="691"/>
      <c r="AL493" s="691"/>
      <c r="AM493" s="691"/>
      <c r="AN493" s="691"/>
      <c r="AO493" s="691"/>
      <c r="AP493" s="691"/>
      <c r="AQ493" s="691"/>
      <c r="AR493" s="691"/>
      <c r="AS493" s="691"/>
      <c r="AT493" s="691"/>
      <c r="AU493" s="691"/>
      <c r="AV493" s="691"/>
      <c r="AW493" s="691"/>
      <c r="AX493" s="691"/>
      <c r="AY493" s="691"/>
      <c r="AZ493" s="691"/>
      <c r="BA493" s="691"/>
      <c r="BB493" s="691"/>
      <c r="BC493" s="691"/>
      <c r="BD493" s="691"/>
      <c r="BE493" s="691"/>
      <c r="BF493" s="691"/>
      <c r="BG493" s="691"/>
      <c r="BH493" s="691"/>
      <c r="BI493" s="691"/>
      <c r="BJ493" s="691"/>
      <c r="BK493" s="691"/>
      <c r="BL493" s="691"/>
      <c r="BM493" s="691"/>
      <c r="BN493" s="691"/>
      <c r="BO493" s="691"/>
      <c r="BP493" s="691"/>
      <c r="BQ493" s="691"/>
      <c r="BR493" s="691"/>
      <c r="BS493" s="691"/>
      <c r="BT493" s="691"/>
      <c r="BU493" s="691"/>
      <c r="BV493" s="691"/>
      <c r="BW493" s="691"/>
      <c r="BX493" s="691"/>
      <c r="BY493" s="691"/>
      <c r="BZ493" s="691"/>
      <c r="CA493" s="691"/>
      <c r="CB493" s="691"/>
      <c r="CC493" s="691"/>
      <c r="CD493" s="691"/>
      <c r="CE493" s="691"/>
      <c r="CF493" s="691"/>
      <c r="CG493" s="691"/>
      <c r="CH493" s="691"/>
      <c r="CI493" s="691"/>
    </row>
    <row r="494" spans="1:87" ht="15.75" customHeight="1">
      <c r="A494" s="691"/>
      <c r="B494" s="697"/>
      <c r="C494" s="697"/>
      <c r="D494" s="691"/>
      <c r="E494" s="691"/>
      <c r="F494" s="691"/>
      <c r="G494" s="691"/>
      <c r="H494" s="691"/>
      <c r="I494" s="691"/>
      <c r="J494" s="691"/>
      <c r="K494" s="691"/>
      <c r="L494" s="691"/>
      <c r="M494" s="691"/>
      <c r="N494" s="691"/>
      <c r="O494" s="691"/>
      <c r="P494" s="691"/>
      <c r="Q494" s="691"/>
      <c r="R494" s="691"/>
      <c r="S494" s="691"/>
      <c r="T494" s="691"/>
      <c r="U494" s="691"/>
      <c r="V494" s="691"/>
      <c r="W494" s="691"/>
      <c r="X494" s="691"/>
      <c r="Y494" s="691"/>
      <c r="Z494" s="691"/>
      <c r="AA494" s="691"/>
      <c r="AB494" s="691"/>
      <c r="AC494" s="691"/>
      <c r="AD494" s="691"/>
      <c r="AE494" s="691"/>
      <c r="AF494" s="691"/>
      <c r="AG494" s="691"/>
      <c r="AH494" s="691"/>
      <c r="AI494" s="691"/>
      <c r="AJ494" s="691"/>
      <c r="AK494" s="691"/>
      <c r="AL494" s="691"/>
      <c r="AM494" s="691"/>
      <c r="AN494" s="691"/>
      <c r="AO494" s="691"/>
      <c r="AP494" s="691"/>
      <c r="AQ494" s="691"/>
      <c r="AR494" s="691"/>
      <c r="AS494" s="691"/>
      <c r="AT494" s="691"/>
      <c r="AU494" s="691"/>
      <c r="AV494" s="691"/>
      <c r="AW494" s="691"/>
      <c r="AX494" s="691"/>
      <c r="AY494" s="691"/>
      <c r="AZ494" s="691"/>
      <c r="BA494" s="691"/>
      <c r="BB494" s="691"/>
      <c r="BC494" s="691"/>
      <c r="BD494" s="691"/>
      <c r="BE494" s="691"/>
      <c r="BF494" s="691"/>
      <c r="BG494" s="691"/>
      <c r="BH494" s="691"/>
      <c r="BI494" s="691"/>
      <c r="BJ494" s="691"/>
      <c r="BK494" s="691"/>
      <c r="BL494" s="691"/>
      <c r="BM494" s="691"/>
      <c r="BN494" s="691"/>
      <c r="BO494" s="691"/>
      <c r="BP494" s="691"/>
      <c r="BQ494" s="691"/>
      <c r="BR494" s="691"/>
      <c r="BS494" s="691"/>
      <c r="BT494" s="691"/>
      <c r="BU494" s="691"/>
      <c r="BV494" s="691"/>
      <c r="BW494" s="691"/>
      <c r="BX494" s="691"/>
      <c r="BY494" s="691"/>
      <c r="BZ494" s="691"/>
      <c r="CA494" s="691"/>
      <c r="CB494" s="691"/>
      <c r="CC494" s="691"/>
      <c r="CD494" s="691"/>
      <c r="CE494" s="691"/>
      <c r="CF494" s="691"/>
      <c r="CG494" s="691"/>
      <c r="CH494" s="691"/>
      <c r="CI494" s="691"/>
    </row>
    <row r="495" spans="1:87" ht="15.75" customHeight="1">
      <c r="A495" s="691"/>
      <c r="B495" s="697"/>
      <c r="C495" s="697"/>
      <c r="D495" s="691"/>
      <c r="E495" s="691"/>
      <c r="F495" s="691"/>
      <c r="G495" s="691"/>
      <c r="H495" s="691"/>
      <c r="I495" s="691"/>
      <c r="J495" s="691"/>
      <c r="K495" s="691"/>
      <c r="L495" s="691"/>
      <c r="M495" s="691"/>
      <c r="N495" s="691"/>
      <c r="O495" s="691"/>
      <c r="P495" s="691"/>
      <c r="Q495" s="691"/>
      <c r="R495" s="691"/>
      <c r="S495" s="691"/>
      <c r="T495" s="691"/>
      <c r="U495" s="691"/>
      <c r="V495" s="691"/>
      <c r="W495" s="691"/>
      <c r="X495" s="691"/>
      <c r="Y495" s="691"/>
      <c r="Z495" s="691"/>
      <c r="AA495" s="691"/>
      <c r="AB495" s="691"/>
      <c r="AC495" s="691"/>
      <c r="AD495" s="691"/>
      <c r="AE495" s="691"/>
      <c r="AF495" s="691"/>
      <c r="AG495" s="691"/>
      <c r="AH495" s="691"/>
      <c r="AI495" s="691"/>
      <c r="AJ495" s="691"/>
      <c r="AK495" s="691"/>
      <c r="AL495" s="691"/>
      <c r="AM495" s="691"/>
      <c r="AN495" s="691"/>
      <c r="AO495" s="691"/>
      <c r="AP495" s="691"/>
      <c r="AQ495" s="691"/>
      <c r="AR495" s="691"/>
      <c r="AS495" s="691"/>
      <c r="AT495" s="691"/>
      <c r="AU495" s="691"/>
      <c r="AV495" s="691"/>
      <c r="AW495" s="691"/>
      <c r="AX495" s="691"/>
      <c r="AY495" s="691"/>
      <c r="AZ495" s="691"/>
      <c r="BA495" s="691"/>
      <c r="BB495" s="691"/>
      <c r="BC495" s="691"/>
      <c r="BD495" s="691"/>
      <c r="BE495" s="691"/>
      <c r="BF495" s="691"/>
      <c r="BG495" s="691"/>
      <c r="BH495" s="691"/>
      <c r="BI495" s="691"/>
      <c r="BJ495" s="691"/>
      <c r="BK495" s="691"/>
      <c r="BL495" s="691"/>
      <c r="BM495" s="691"/>
      <c r="BN495" s="691"/>
      <c r="BO495" s="691"/>
      <c r="BP495" s="691"/>
      <c r="BQ495" s="691"/>
      <c r="BR495" s="691"/>
      <c r="BS495" s="691"/>
      <c r="BT495" s="691"/>
      <c r="BU495" s="691"/>
      <c r="BV495" s="691"/>
      <c r="BW495" s="691"/>
      <c r="BX495" s="691"/>
      <c r="BY495" s="691"/>
      <c r="BZ495" s="691"/>
      <c r="CA495" s="691"/>
      <c r="CB495" s="691"/>
      <c r="CC495" s="691"/>
      <c r="CD495" s="691"/>
      <c r="CE495" s="691"/>
      <c r="CF495" s="691"/>
      <c r="CG495" s="691"/>
      <c r="CH495" s="691"/>
      <c r="CI495" s="691"/>
    </row>
    <row r="496" spans="1:87" ht="15.75" customHeight="1">
      <c r="A496" s="691"/>
      <c r="B496" s="697"/>
      <c r="C496" s="697"/>
      <c r="D496" s="691"/>
      <c r="E496" s="691"/>
      <c r="F496" s="691"/>
      <c r="G496" s="691"/>
      <c r="H496" s="691"/>
      <c r="I496" s="691"/>
      <c r="J496" s="691"/>
      <c r="K496" s="691"/>
      <c r="L496" s="691"/>
      <c r="M496" s="691"/>
      <c r="N496" s="691"/>
      <c r="O496" s="691"/>
      <c r="P496" s="691"/>
      <c r="Q496" s="691"/>
      <c r="R496" s="691"/>
      <c r="S496" s="691"/>
      <c r="T496" s="691"/>
      <c r="U496" s="691"/>
      <c r="V496" s="691"/>
      <c r="W496" s="691"/>
      <c r="X496" s="691"/>
      <c r="Y496" s="691"/>
      <c r="Z496" s="691"/>
      <c r="AA496" s="691"/>
      <c r="AB496" s="691"/>
      <c r="AC496" s="691"/>
      <c r="AD496" s="691"/>
      <c r="AE496" s="691"/>
      <c r="AF496" s="691"/>
      <c r="AG496" s="691"/>
      <c r="AH496" s="691"/>
      <c r="AI496" s="691"/>
      <c r="AJ496" s="691"/>
      <c r="AK496" s="691"/>
      <c r="AL496" s="691"/>
      <c r="AM496" s="691"/>
      <c r="AN496" s="691"/>
      <c r="AO496" s="691"/>
      <c r="AP496" s="691"/>
      <c r="AQ496" s="691"/>
      <c r="AR496" s="691"/>
      <c r="AS496" s="691"/>
      <c r="AT496" s="691"/>
      <c r="AU496" s="691"/>
      <c r="AV496" s="691"/>
      <c r="AW496" s="691"/>
      <c r="AX496" s="691"/>
      <c r="AY496" s="691"/>
      <c r="AZ496" s="691"/>
      <c r="BA496" s="691"/>
      <c r="BB496" s="691"/>
      <c r="BC496" s="691"/>
      <c r="BD496" s="691"/>
      <c r="BE496" s="691"/>
      <c r="BF496" s="691"/>
      <c r="BG496" s="691"/>
      <c r="BH496" s="691"/>
      <c r="BI496" s="691"/>
      <c r="BJ496" s="691"/>
      <c r="BK496" s="691"/>
      <c r="BL496" s="691"/>
      <c r="BM496" s="691"/>
      <c r="BN496" s="691"/>
      <c r="BO496" s="691"/>
      <c r="BP496" s="691"/>
      <c r="BQ496" s="691"/>
      <c r="BR496" s="691"/>
      <c r="BS496" s="691"/>
      <c r="BT496" s="691"/>
      <c r="BU496" s="691"/>
      <c r="BV496" s="691"/>
      <c r="BW496" s="691"/>
      <c r="BX496" s="691"/>
      <c r="BY496" s="691"/>
      <c r="BZ496" s="691"/>
      <c r="CA496" s="691"/>
      <c r="CB496" s="691"/>
      <c r="CC496" s="691"/>
      <c r="CD496" s="691"/>
      <c r="CE496" s="691"/>
      <c r="CF496" s="691"/>
      <c r="CG496" s="691"/>
      <c r="CH496" s="691"/>
      <c r="CI496" s="691"/>
    </row>
    <row r="497" spans="1:87" ht="15.75" customHeight="1">
      <c r="A497" s="691"/>
      <c r="B497" s="697"/>
      <c r="C497" s="697"/>
      <c r="D497" s="691"/>
      <c r="E497" s="691"/>
      <c r="F497" s="691"/>
      <c r="G497" s="691"/>
      <c r="H497" s="691"/>
      <c r="I497" s="691"/>
      <c r="J497" s="691"/>
      <c r="K497" s="691"/>
      <c r="L497" s="691"/>
      <c r="M497" s="691"/>
      <c r="N497" s="691"/>
      <c r="O497" s="691"/>
      <c r="P497" s="691"/>
      <c r="Q497" s="691"/>
      <c r="R497" s="691"/>
      <c r="S497" s="691"/>
      <c r="T497" s="691"/>
      <c r="U497" s="691"/>
      <c r="V497" s="691"/>
      <c r="W497" s="691"/>
      <c r="X497" s="691"/>
      <c r="Y497" s="691"/>
      <c r="Z497" s="691"/>
      <c r="AA497" s="691"/>
      <c r="AB497" s="691"/>
      <c r="AC497" s="691"/>
      <c r="AD497" s="691"/>
      <c r="AE497" s="691"/>
      <c r="AF497" s="691"/>
      <c r="AG497" s="691"/>
      <c r="AH497" s="691"/>
      <c r="AI497" s="691"/>
      <c r="AJ497" s="691"/>
      <c r="AK497" s="691"/>
      <c r="AL497" s="691"/>
      <c r="AM497" s="691"/>
      <c r="AN497" s="691"/>
      <c r="AO497" s="691"/>
      <c r="AP497" s="691"/>
      <c r="AQ497" s="691"/>
      <c r="AR497" s="691"/>
      <c r="AS497" s="691"/>
      <c r="AT497" s="691"/>
      <c r="AU497" s="691"/>
      <c r="AV497" s="691"/>
      <c r="AW497" s="691"/>
      <c r="AX497" s="691"/>
      <c r="AY497" s="691"/>
      <c r="AZ497" s="691"/>
      <c r="BA497" s="691"/>
      <c r="BB497" s="691"/>
      <c r="BC497" s="691"/>
      <c r="BD497" s="691"/>
      <c r="BE497" s="691"/>
      <c r="BF497" s="691"/>
      <c r="BG497" s="691"/>
      <c r="BH497" s="691"/>
      <c r="BI497" s="691"/>
      <c r="BJ497" s="691"/>
      <c r="BK497" s="691"/>
      <c r="BL497" s="691"/>
      <c r="BM497" s="691"/>
      <c r="BN497" s="691"/>
      <c r="BO497" s="691"/>
      <c r="BP497" s="691"/>
      <c r="BQ497" s="691"/>
      <c r="BR497" s="691"/>
      <c r="BS497" s="691"/>
      <c r="BT497" s="691"/>
      <c r="BU497" s="691"/>
      <c r="BV497" s="691"/>
      <c r="BW497" s="691"/>
      <c r="BX497" s="691"/>
      <c r="BY497" s="691"/>
      <c r="BZ497" s="691"/>
      <c r="CA497" s="691"/>
      <c r="CB497" s="691"/>
      <c r="CC497" s="691"/>
      <c r="CD497" s="691"/>
      <c r="CE497" s="691"/>
      <c r="CF497" s="691"/>
      <c r="CG497" s="691"/>
      <c r="CH497" s="691"/>
      <c r="CI497" s="691"/>
    </row>
    <row r="498" spans="1:87" ht="15.75" customHeight="1">
      <c r="A498" s="691"/>
      <c r="B498" s="697"/>
      <c r="C498" s="697"/>
      <c r="D498" s="691"/>
      <c r="E498" s="691"/>
      <c r="F498" s="691"/>
      <c r="G498" s="691"/>
      <c r="H498" s="691"/>
      <c r="I498" s="691"/>
      <c r="J498" s="691"/>
      <c r="K498" s="691"/>
      <c r="L498" s="691"/>
      <c r="M498" s="691"/>
      <c r="N498" s="691"/>
      <c r="O498" s="691"/>
      <c r="P498" s="691"/>
      <c r="Q498" s="691"/>
      <c r="R498" s="691"/>
      <c r="S498" s="691"/>
      <c r="T498" s="691"/>
      <c r="U498" s="691"/>
      <c r="V498" s="691"/>
      <c r="W498" s="691"/>
      <c r="X498" s="691"/>
      <c r="Y498" s="691"/>
      <c r="Z498" s="691"/>
      <c r="AA498" s="691"/>
      <c r="AB498" s="691"/>
      <c r="AC498" s="691"/>
      <c r="AD498" s="691"/>
      <c r="AE498" s="691"/>
      <c r="AF498" s="691"/>
      <c r="AG498" s="691"/>
      <c r="AH498" s="691"/>
      <c r="AI498" s="691"/>
      <c r="AJ498" s="691"/>
      <c r="AK498" s="691"/>
      <c r="AL498" s="691"/>
      <c r="AM498" s="691"/>
      <c r="AN498" s="691"/>
      <c r="AO498" s="691"/>
      <c r="AP498" s="691"/>
      <c r="AQ498" s="691"/>
      <c r="AR498" s="691"/>
      <c r="AS498" s="691"/>
      <c r="AT498" s="691"/>
      <c r="AU498" s="691"/>
      <c r="AV498" s="691"/>
      <c r="AW498" s="691"/>
      <c r="AX498" s="691"/>
      <c r="AY498" s="691"/>
      <c r="AZ498" s="691"/>
      <c r="BA498" s="691"/>
      <c r="BB498" s="691"/>
      <c r="BC498" s="691"/>
      <c r="BD498" s="691"/>
      <c r="BE498" s="691"/>
      <c r="BF498" s="691"/>
      <c r="BG498" s="691"/>
      <c r="BH498" s="691"/>
      <c r="BI498" s="691"/>
      <c r="BJ498" s="691"/>
      <c r="BK498" s="691"/>
      <c r="BL498" s="691"/>
      <c r="BM498" s="691"/>
      <c r="BN498" s="691"/>
      <c r="BO498" s="691"/>
      <c r="BP498" s="691"/>
      <c r="BQ498" s="691"/>
      <c r="BR498" s="691"/>
      <c r="BS498" s="691"/>
      <c r="BT498" s="691"/>
      <c r="BU498" s="691"/>
      <c r="BV498" s="691"/>
      <c r="BW498" s="691"/>
      <c r="BX498" s="691"/>
      <c r="BY498" s="691"/>
      <c r="BZ498" s="691"/>
      <c r="CA498" s="691"/>
      <c r="CB498" s="691"/>
      <c r="CC498" s="691"/>
      <c r="CD498" s="691"/>
      <c r="CE498" s="691"/>
      <c r="CF498" s="691"/>
      <c r="CG498" s="691"/>
      <c r="CH498" s="691"/>
      <c r="CI498" s="691"/>
    </row>
    <row r="499" spans="1:87" ht="15.75" customHeight="1">
      <c r="A499" s="691"/>
      <c r="B499" s="697"/>
      <c r="C499" s="697"/>
      <c r="D499" s="691"/>
      <c r="E499" s="691"/>
      <c r="F499" s="691"/>
      <c r="G499" s="691"/>
      <c r="H499" s="691"/>
      <c r="I499" s="691"/>
      <c r="J499" s="691"/>
      <c r="K499" s="691"/>
      <c r="L499" s="691"/>
      <c r="M499" s="691"/>
      <c r="N499" s="691"/>
      <c r="O499" s="691"/>
      <c r="P499" s="691"/>
      <c r="Q499" s="691"/>
      <c r="R499" s="691"/>
      <c r="S499" s="691"/>
      <c r="T499" s="691"/>
      <c r="U499" s="691"/>
      <c r="V499" s="691"/>
      <c r="W499" s="691"/>
      <c r="X499" s="691"/>
      <c r="Y499" s="691"/>
      <c r="Z499" s="691"/>
      <c r="AA499" s="691"/>
      <c r="AB499" s="691"/>
      <c r="AC499" s="691"/>
      <c r="AD499" s="691"/>
      <c r="AE499" s="691"/>
      <c r="AF499" s="691"/>
      <c r="AG499" s="691"/>
      <c r="AH499" s="691"/>
      <c r="AI499" s="691"/>
      <c r="AJ499" s="691"/>
      <c r="AK499" s="691"/>
      <c r="AL499" s="691"/>
      <c r="AM499" s="691"/>
      <c r="AN499" s="691"/>
      <c r="AO499" s="691"/>
      <c r="AP499" s="691"/>
      <c r="AQ499" s="691"/>
      <c r="AR499" s="691"/>
      <c r="AS499" s="691"/>
      <c r="AT499" s="691"/>
      <c r="AU499" s="691"/>
      <c r="AV499" s="691"/>
      <c r="AW499" s="691"/>
      <c r="AX499" s="691"/>
      <c r="AY499" s="691"/>
      <c r="AZ499" s="691"/>
      <c r="BA499" s="691"/>
      <c r="BB499" s="691"/>
      <c r="BC499" s="691"/>
      <c r="BD499" s="691"/>
      <c r="BE499" s="691"/>
      <c r="BF499" s="691"/>
      <c r="BG499" s="691"/>
      <c r="BH499" s="691"/>
      <c r="BI499" s="691"/>
      <c r="BJ499" s="691"/>
      <c r="BK499" s="691"/>
      <c r="BL499" s="691"/>
      <c r="BM499" s="691"/>
      <c r="BN499" s="691"/>
      <c r="BO499" s="691"/>
      <c r="BP499" s="691"/>
      <c r="BQ499" s="691"/>
      <c r="BR499" s="691"/>
      <c r="BS499" s="691"/>
      <c r="BT499" s="691"/>
      <c r="BU499" s="691"/>
      <c r="BV499" s="691"/>
      <c r="BW499" s="691"/>
      <c r="BX499" s="691"/>
      <c r="BY499" s="691"/>
      <c r="BZ499" s="691"/>
      <c r="CA499" s="691"/>
      <c r="CB499" s="691"/>
      <c r="CC499" s="691"/>
      <c r="CD499" s="691"/>
      <c r="CE499" s="691"/>
      <c r="CF499" s="691"/>
      <c r="CG499" s="691"/>
      <c r="CH499" s="691"/>
      <c r="CI499" s="691"/>
    </row>
    <row r="500" spans="1:87" ht="15.75" customHeight="1">
      <c r="A500" s="691"/>
      <c r="B500" s="697"/>
      <c r="C500" s="697"/>
      <c r="D500" s="691"/>
      <c r="E500" s="691"/>
      <c r="F500" s="691"/>
      <c r="G500" s="691"/>
      <c r="H500" s="691"/>
      <c r="I500" s="691"/>
      <c r="J500" s="691"/>
      <c r="K500" s="691"/>
      <c r="L500" s="691"/>
      <c r="M500" s="691"/>
      <c r="N500" s="691"/>
      <c r="O500" s="691"/>
      <c r="P500" s="691"/>
      <c r="Q500" s="691"/>
      <c r="R500" s="691"/>
      <c r="S500" s="691"/>
      <c r="T500" s="691"/>
      <c r="U500" s="691"/>
      <c r="V500" s="691"/>
      <c r="W500" s="691"/>
      <c r="X500" s="691"/>
      <c r="Y500" s="691"/>
      <c r="Z500" s="691"/>
      <c r="AA500" s="691"/>
      <c r="AB500" s="691"/>
      <c r="AC500" s="691"/>
      <c r="AD500" s="691"/>
      <c r="AE500" s="691"/>
      <c r="AF500" s="691"/>
      <c r="AG500" s="691"/>
      <c r="AH500" s="691"/>
      <c r="AI500" s="691"/>
      <c r="AJ500" s="691"/>
      <c r="AK500" s="691"/>
      <c r="AL500" s="691"/>
      <c r="AM500" s="691"/>
      <c r="AN500" s="691"/>
      <c r="AO500" s="691"/>
      <c r="AP500" s="691"/>
      <c r="AQ500" s="691"/>
      <c r="AR500" s="691"/>
      <c r="AS500" s="691"/>
      <c r="AT500" s="691"/>
      <c r="AU500" s="691"/>
      <c r="AV500" s="691"/>
      <c r="AW500" s="691"/>
      <c r="AX500" s="691"/>
      <c r="AY500" s="691"/>
      <c r="AZ500" s="691"/>
      <c r="BA500" s="691"/>
      <c r="BB500" s="691"/>
      <c r="BC500" s="691"/>
      <c r="BD500" s="691"/>
      <c r="BE500" s="691"/>
      <c r="BF500" s="691"/>
      <c r="BG500" s="691"/>
      <c r="BH500" s="691"/>
      <c r="BI500" s="691"/>
      <c r="BJ500" s="691"/>
      <c r="BK500" s="691"/>
      <c r="BL500" s="691"/>
      <c r="BM500" s="691"/>
      <c r="BN500" s="691"/>
      <c r="BO500" s="691"/>
      <c r="BP500" s="691"/>
      <c r="BQ500" s="691"/>
      <c r="BR500" s="691"/>
      <c r="BS500" s="691"/>
      <c r="BT500" s="691"/>
      <c r="BU500" s="691"/>
      <c r="BV500" s="691"/>
      <c r="BW500" s="691"/>
      <c r="BX500" s="691"/>
      <c r="BY500" s="691"/>
      <c r="BZ500" s="691"/>
      <c r="CA500" s="691"/>
      <c r="CB500" s="691"/>
      <c r="CC500" s="691"/>
      <c r="CD500" s="691"/>
      <c r="CE500" s="691"/>
      <c r="CF500" s="691"/>
      <c r="CG500" s="691"/>
      <c r="CH500" s="691"/>
      <c r="CI500" s="691"/>
    </row>
    <row r="501" spans="1:87" ht="15.75" customHeight="1">
      <c r="A501" s="691"/>
      <c r="B501" s="697"/>
      <c r="C501" s="697"/>
      <c r="D501" s="691"/>
      <c r="E501" s="691"/>
      <c r="F501" s="691"/>
      <c r="G501" s="691"/>
      <c r="H501" s="691"/>
      <c r="I501" s="691"/>
      <c r="J501" s="691"/>
      <c r="K501" s="691"/>
      <c r="L501" s="691"/>
      <c r="M501" s="691"/>
      <c r="N501" s="691"/>
      <c r="O501" s="691"/>
      <c r="P501" s="691"/>
      <c r="Q501" s="691"/>
      <c r="R501" s="691"/>
      <c r="S501" s="691"/>
      <c r="T501" s="691"/>
      <c r="U501" s="691"/>
      <c r="V501" s="691"/>
      <c r="W501" s="691"/>
      <c r="X501" s="691"/>
      <c r="Y501" s="691"/>
      <c r="Z501" s="691"/>
      <c r="AA501" s="691"/>
      <c r="AB501" s="691"/>
      <c r="AC501" s="691"/>
      <c r="AD501" s="691"/>
      <c r="AE501" s="691"/>
      <c r="AF501" s="691"/>
      <c r="AG501" s="691"/>
      <c r="AH501" s="691"/>
      <c r="AI501" s="691"/>
      <c r="AJ501" s="691"/>
      <c r="AK501" s="691"/>
      <c r="AL501" s="691"/>
      <c r="AM501" s="691"/>
      <c r="AN501" s="691"/>
      <c r="AO501" s="691"/>
      <c r="AP501" s="691"/>
      <c r="AQ501" s="691"/>
      <c r="AR501" s="691"/>
      <c r="AS501" s="691"/>
      <c r="AT501" s="691"/>
      <c r="AU501" s="691"/>
      <c r="AV501" s="691"/>
      <c r="AW501" s="691"/>
      <c r="AX501" s="691"/>
      <c r="AY501" s="691"/>
      <c r="AZ501" s="691"/>
      <c r="BA501" s="691"/>
      <c r="BB501" s="691"/>
      <c r="BC501" s="691"/>
      <c r="BD501" s="691"/>
      <c r="BE501" s="691"/>
      <c r="BF501" s="691"/>
      <c r="BG501" s="691"/>
      <c r="BH501" s="691"/>
      <c r="BI501" s="691"/>
      <c r="BJ501" s="691"/>
      <c r="BK501" s="691"/>
      <c r="BL501" s="691"/>
      <c r="BM501" s="691"/>
      <c r="BN501" s="691"/>
      <c r="BO501" s="691"/>
      <c r="BP501" s="691"/>
      <c r="BQ501" s="691"/>
      <c r="BR501" s="691"/>
      <c r="BS501" s="691"/>
      <c r="BT501" s="691"/>
      <c r="BU501" s="691"/>
      <c r="BV501" s="691"/>
      <c r="BW501" s="691"/>
      <c r="BX501" s="691"/>
      <c r="BY501" s="691"/>
      <c r="BZ501" s="691"/>
      <c r="CA501" s="691"/>
      <c r="CB501" s="691"/>
      <c r="CC501" s="691"/>
      <c r="CD501" s="691"/>
      <c r="CE501" s="691"/>
      <c r="CF501" s="691"/>
      <c r="CG501" s="691"/>
      <c r="CH501" s="691"/>
      <c r="CI501" s="691"/>
    </row>
    <row r="502" spans="1:87" ht="15.75" customHeight="1">
      <c r="A502" s="691"/>
      <c r="B502" s="697"/>
      <c r="C502" s="697"/>
      <c r="D502" s="691"/>
      <c r="E502" s="691"/>
      <c r="F502" s="691"/>
      <c r="G502" s="691"/>
      <c r="H502" s="691"/>
      <c r="I502" s="691"/>
      <c r="J502" s="691"/>
      <c r="K502" s="691"/>
      <c r="L502" s="691"/>
      <c r="M502" s="691"/>
      <c r="N502" s="691"/>
      <c r="O502" s="691"/>
      <c r="P502" s="691"/>
      <c r="Q502" s="691"/>
      <c r="R502" s="691"/>
      <c r="S502" s="691"/>
      <c r="T502" s="691"/>
      <c r="U502" s="691"/>
      <c r="V502" s="691"/>
      <c r="W502" s="691"/>
      <c r="X502" s="691"/>
      <c r="Y502" s="691"/>
      <c r="Z502" s="691"/>
      <c r="AA502" s="691"/>
      <c r="AB502" s="691"/>
      <c r="AC502" s="691"/>
      <c r="AD502" s="691"/>
      <c r="AE502" s="691"/>
      <c r="AF502" s="691"/>
      <c r="AG502" s="691"/>
      <c r="AH502" s="691"/>
      <c r="AI502" s="691"/>
      <c r="AJ502" s="691"/>
      <c r="AK502" s="691"/>
      <c r="AL502" s="691"/>
      <c r="AM502" s="691"/>
      <c r="AN502" s="691"/>
      <c r="AO502" s="691"/>
      <c r="AP502" s="691"/>
      <c r="AQ502" s="691"/>
      <c r="AR502" s="691"/>
      <c r="AS502" s="691"/>
      <c r="AT502" s="691"/>
      <c r="AU502" s="691"/>
      <c r="AV502" s="691"/>
      <c r="AW502" s="691"/>
      <c r="AX502" s="691"/>
      <c r="AY502" s="691"/>
      <c r="AZ502" s="691"/>
      <c r="BA502" s="691"/>
      <c r="BB502" s="691"/>
      <c r="BC502" s="691"/>
      <c r="BD502" s="691"/>
      <c r="BE502" s="691"/>
      <c r="BF502" s="691"/>
      <c r="BG502" s="691"/>
      <c r="BH502" s="691"/>
      <c r="BI502" s="691"/>
      <c r="BJ502" s="691"/>
      <c r="BK502" s="691"/>
      <c r="BL502" s="691"/>
      <c r="BM502" s="691"/>
      <c r="BN502" s="691"/>
      <c r="BO502" s="691"/>
      <c r="BP502" s="691"/>
      <c r="BQ502" s="691"/>
      <c r="BR502" s="691"/>
      <c r="BS502" s="691"/>
      <c r="BT502" s="691"/>
      <c r="BU502" s="691"/>
      <c r="BV502" s="691"/>
      <c r="BW502" s="691"/>
      <c r="BX502" s="691"/>
      <c r="BY502" s="691"/>
      <c r="BZ502" s="691"/>
      <c r="CA502" s="691"/>
      <c r="CB502" s="691"/>
      <c r="CC502" s="691"/>
      <c r="CD502" s="691"/>
      <c r="CE502" s="691"/>
      <c r="CF502" s="691"/>
      <c r="CG502" s="691"/>
      <c r="CH502" s="691"/>
      <c r="CI502" s="691"/>
    </row>
    <row r="503" spans="1:87" ht="15.75" customHeight="1">
      <c r="A503" s="691"/>
      <c r="B503" s="697"/>
      <c r="C503" s="697"/>
      <c r="D503" s="691"/>
      <c r="E503" s="691"/>
      <c r="F503" s="691"/>
      <c r="G503" s="691"/>
      <c r="H503" s="691"/>
      <c r="I503" s="691"/>
      <c r="J503" s="691"/>
      <c r="K503" s="691"/>
      <c r="L503" s="691"/>
      <c r="M503" s="691"/>
      <c r="N503" s="691"/>
      <c r="O503" s="691"/>
      <c r="P503" s="691"/>
      <c r="Q503" s="691"/>
      <c r="R503" s="691"/>
      <c r="S503" s="691"/>
      <c r="T503" s="691"/>
      <c r="U503" s="691"/>
      <c r="V503" s="691"/>
      <c r="W503" s="691"/>
      <c r="X503" s="691"/>
      <c r="Y503" s="691"/>
      <c r="Z503" s="691"/>
      <c r="AA503" s="691"/>
      <c r="AB503" s="691"/>
      <c r="AC503" s="691"/>
      <c r="AD503" s="691"/>
      <c r="AE503" s="691"/>
      <c r="AF503" s="691"/>
      <c r="AG503" s="691"/>
      <c r="AH503" s="691"/>
      <c r="AI503" s="691"/>
      <c r="AJ503" s="691"/>
      <c r="AK503" s="691"/>
      <c r="AL503" s="691"/>
      <c r="AM503" s="691"/>
      <c r="AN503" s="691"/>
      <c r="AO503" s="691"/>
      <c r="AP503" s="691"/>
      <c r="AQ503" s="691"/>
      <c r="AR503" s="691"/>
      <c r="AS503" s="691"/>
      <c r="AT503" s="691"/>
      <c r="AU503" s="691"/>
      <c r="AV503" s="691"/>
      <c r="AW503" s="691"/>
      <c r="AX503" s="691"/>
      <c r="AY503" s="691"/>
      <c r="AZ503" s="691"/>
      <c r="BA503" s="691"/>
      <c r="BB503" s="691"/>
      <c r="BC503" s="691"/>
      <c r="BD503" s="691"/>
      <c r="BE503" s="691"/>
      <c r="BF503" s="691"/>
      <c r="BG503" s="691"/>
      <c r="BH503" s="691"/>
      <c r="BI503" s="691"/>
      <c r="BJ503" s="691"/>
      <c r="BK503" s="691"/>
      <c r="BL503" s="691"/>
      <c r="BM503" s="691"/>
      <c r="BN503" s="691"/>
      <c r="BO503" s="691"/>
      <c r="BP503" s="691"/>
      <c r="BQ503" s="691"/>
      <c r="BR503" s="691"/>
      <c r="BS503" s="691"/>
      <c r="BT503" s="691"/>
      <c r="BU503" s="691"/>
      <c r="BV503" s="691"/>
      <c r="BW503" s="691"/>
      <c r="BX503" s="691"/>
      <c r="BY503" s="691"/>
      <c r="BZ503" s="691"/>
      <c r="CA503" s="691"/>
      <c r="CB503" s="691"/>
      <c r="CC503" s="691"/>
      <c r="CD503" s="691"/>
      <c r="CE503" s="691"/>
      <c r="CF503" s="691"/>
      <c r="CG503" s="691"/>
      <c r="CH503" s="691"/>
      <c r="CI503" s="691"/>
    </row>
    <row r="504" spans="1:87" ht="15.75" customHeight="1">
      <c r="A504" s="691"/>
      <c r="B504" s="697"/>
      <c r="C504" s="697"/>
      <c r="D504" s="691"/>
      <c r="E504" s="691"/>
      <c r="F504" s="691"/>
      <c r="G504" s="691"/>
      <c r="H504" s="691"/>
      <c r="I504" s="691"/>
      <c r="J504" s="691"/>
      <c r="K504" s="691"/>
      <c r="L504" s="691"/>
      <c r="M504" s="691"/>
      <c r="N504" s="691"/>
      <c r="O504" s="691"/>
      <c r="P504" s="691"/>
      <c r="Q504" s="691"/>
      <c r="R504" s="691"/>
      <c r="S504" s="691"/>
      <c r="T504" s="691"/>
      <c r="U504" s="691"/>
      <c r="V504" s="691"/>
      <c r="W504" s="691"/>
      <c r="X504" s="691"/>
      <c r="Y504" s="691"/>
      <c r="Z504" s="691"/>
      <c r="AA504" s="691"/>
      <c r="AB504" s="691"/>
      <c r="AC504" s="691"/>
      <c r="AD504" s="691"/>
      <c r="AE504" s="691"/>
      <c r="AF504" s="691"/>
      <c r="AG504" s="691"/>
      <c r="AH504" s="691"/>
      <c r="AI504" s="691"/>
      <c r="AJ504" s="691"/>
      <c r="AK504" s="691"/>
      <c r="AL504" s="691"/>
      <c r="AM504" s="691"/>
      <c r="AN504" s="691"/>
      <c r="AO504" s="691"/>
      <c r="AP504" s="691"/>
      <c r="AQ504" s="691"/>
      <c r="AR504" s="691"/>
      <c r="AS504" s="691"/>
      <c r="AT504" s="691"/>
      <c r="AU504" s="691"/>
      <c r="AV504" s="691"/>
      <c r="AW504" s="691"/>
      <c r="AX504" s="691"/>
      <c r="AY504" s="691"/>
      <c r="AZ504" s="691"/>
      <c r="BA504" s="691"/>
      <c r="BB504" s="691"/>
      <c r="BC504" s="691"/>
      <c r="BD504" s="691"/>
      <c r="BE504" s="691"/>
      <c r="BF504" s="691"/>
      <c r="BG504" s="691"/>
      <c r="BH504" s="691"/>
      <c r="BI504" s="691"/>
      <c r="BJ504" s="691"/>
      <c r="BK504" s="691"/>
      <c r="BL504" s="691"/>
      <c r="BM504" s="691"/>
      <c r="BN504" s="691"/>
      <c r="BO504" s="691"/>
      <c r="BP504" s="691"/>
      <c r="BQ504" s="691"/>
      <c r="BR504" s="691"/>
      <c r="BS504" s="691"/>
      <c r="BT504" s="691"/>
      <c r="BU504" s="691"/>
      <c r="BV504" s="691"/>
      <c r="BW504" s="691"/>
      <c r="BX504" s="691"/>
      <c r="BY504" s="691"/>
      <c r="BZ504" s="691"/>
      <c r="CA504" s="691"/>
      <c r="CB504" s="691"/>
      <c r="CC504" s="691"/>
      <c r="CD504" s="691"/>
      <c r="CE504" s="691"/>
      <c r="CF504" s="691"/>
      <c r="CG504" s="691"/>
      <c r="CH504" s="691"/>
      <c r="CI504" s="691"/>
    </row>
    <row r="505" spans="1:87" ht="15.75" customHeight="1">
      <c r="A505" s="691"/>
      <c r="B505" s="697"/>
      <c r="C505" s="697"/>
      <c r="D505" s="691"/>
      <c r="E505" s="691"/>
      <c r="F505" s="691"/>
      <c r="G505" s="691"/>
      <c r="H505" s="691"/>
      <c r="I505" s="691"/>
      <c r="J505" s="691"/>
      <c r="K505" s="691"/>
      <c r="L505" s="691"/>
      <c r="M505" s="691"/>
      <c r="N505" s="691"/>
      <c r="O505" s="691"/>
      <c r="P505" s="691"/>
      <c r="Q505" s="691"/>
      <c r="R505" s="691"/>
      <c r="S505" s="691"/>
      <c r="T505" s="691"/>
      <c r="U505" s="691"/>
      <c r="V505" s="691"/>
      <c r="W505" s="691"/>
      <c r="X505" s="691"/>
      <c r="Y505" s="691"/>
      <c r="Z505" s="691"/>
      <c r="AA505" s="691"/>
      <c r="AB505" s="691"/>
      <c r="AC505" s="691"/>
      <c r="AD505" s="691"/>
      <c r="AE505" s="691"/>
      <c r="AF505" s="691"/>
      <c r="AG505" s="691"/>
      <c r="AH505" s="691"/>
      <c r="AI505" s="691"/>
      <c r="AJ505" s="691"/>
      <c r="AK505" s="691"/>
      <c r="AL505" s="691"/>
      <c r="AM505" s="691"/>
      <c r="AN505" s="691"/>
      <c r="AO505" s="691"/>
      <c r="AP505" s="691"/>
      <c r="AQ505" s="691"/>
      <c r="AR505" s="691"/>
      <c r="AS505" s="691"/>
      <c r="AT505" s="691"/>
      <c r="AU505" s="691"/>
      <c r="AV505" s="691"/>
      <c r="AW505" s="691"/>
      <c r="AX505" s="691"/>
      <c r="AY505" s="691"/>
      <c r="AZ505" s="691"/>
      <c r="BA505" s="691"/>
      <c r="BB505" s="691"/>
      <c r="BC505" s="691"/>
      <c r="BD505" s="691"/>
      <c r="BE505" s="691"/>
      <c r="BF505" s="691"/>
      <c r="BG505" s="691"/>
      <c r="BH505" s="691"/>
      <c r="BI505" s="691"/>
      <c r="BJ505" s="691"/>
      <c r="BK505" s="691"/>
      <c r="BL505" s="691"/>
      <c r="BM505" s="691"/>
      <c r="BN505" s="691"/>
      <c r="BO505" s="691"/>
      <c r="BP505" s="691"/>
      <c r="BQ505" s="691"/>
      <c r="BR505" s="691"/>
      <c r="BS505" s="691"/>
      <c r="BT505" s="691"/>
      <c r="BU505" s="691"/>
      <c r="BV505" s="691"/>
      <c r="BW505" s="691"/>
      <c r="BX505" s="691"/>
      <c r="BY505" s="691"/>
      <c r="BZ505" s="691"/>
      <c r="CA505" s="691"/>
      <c r="CB505" s="691"/>
      <c r="CC505" s="691"/>
      <c r="CD505" s="691"/>
      <c r="CE505" s="691"/>
      <c r="CF505" s="691"/>
      <c r="CG505" s="691"/>
      <c r="CH505" s="691"/>
      <c r="CI505" s="691"/>
    </row>
    <row r="506" spans="1:87" ht="15.75" customHeight="1">
      <c r="A506" s="691"/>
      <c r="B506" s="697"/>
      <c r="C506" s="697"/>
      <c r="D506" s="691"/>
      <c r="E506" s="691"/>
      <c r="F506" s="691"/>
      <c r="G506" s="691"/>
      <c r="H506" s="691"/>
      <c r="I506" s="691"/>
      <c r="J506" s="691"/>
      <c r="K506" s="691"/>
      <c r="L506" s="691"/>
      <c r="M506" s="691"/>
      <c r="N506" s="691"/>
      <c r="O506" s="691"/>
      <c r="P506" s="691"/>
      <c r="Q506" s="691"/>
      <c r="R506" s="691"/>
      <c r="S506" s="691"/>
      <c r="T506" s="691"/>
      <c r="U506" s="691"/>
      <c r="V506" s="691"/>
      <c r="W506" s="691"/>
      <c r="X506" s="691"/>
      <c r="Y506" s="691"/>
      <c r="Z506" s="691"/>
      <c r="AA506" s="691"/>
      <c r="AB506" s="691"/>
      <c r="AC506" s="691"/>
      <c r="AD506" s="691"/>
      <c r="AE506" s="691"/>
      <c r="AF506" s="691"/>
      <c r="AG506" s="691"/>
      <c r="AH506" s="691"/>
      <c r="AI506" s="691"/>
      <c r="AJ506" s="691"/>
      <c r="AK506" s="691"/>
      <c r="AL506" s="691"/>
      <c r="AM506" s="691"/>
      <c r="AN506" s="691"/>
      <c r="AO506" s="691"/>
      <c r="AP506" s="691"/>
      <c r="AQ506" s="691"/>
      <c r="AR506" s="691"/>
      <c r="AS506" s="691"/>
      <c r="AT506" s="691"/>
      <c r="AU506" s="691"/>
      <c r="AV506" s="691"/>
      <c r="AW506" s="691"/>
      <c r="AX506" s="691"/>
      <c r="AY506" s="691"/>
      <c r="AZ506" s="691"/>
      <c r="BA506" s="691"/>
      <c r="BB506" s="691"/>
      <c r="BC506" s="691"/>
      <c r="BD506" s="691"/>
      <c r="BE506" s="691"/>
      <c r="BF506" s="691"/>
      <c r="BG506" s="691"/>
      <c r="BH506" s="691"/>
      <c r="BI506" s="691"/>
      <c r="BJ506" s="691"/>
      <c r="BK506" s="691"/>
      <c r="BL506" s="691"/>
      <c r="BM506" s="691"/>
      <c r="BN506" s="691"/>
      <c r="BO506" s="691"/>
      <c r="BP506" s="691"/>
      <c r="BQ506" s="691"/>
      <c r="BR506" s="691"/>
      <c r="BS506" s="691"/>
      <c r="BT506" s="691"/>
      <c r="BU506" s="691"/>
      <c r="BV506" s="691"/>
      <c r="BW506" s="691"/>
      <c r="BX506" s="691"/>
      <c r="BY506" s="691"/>
      <c r="BZ506" s="691"/>
      <c r="CA506" s="691"/>
      <c r="CB506" s="691"/>
      <c r="CC506" s="691"/>
      <c r="CD506" s="691"/>
      <c r="CE506" s="691"/>
      <c r="CF506" s="691"/>
      <c r="CG506" s="691"/>
      <c r="CH506" s="691"/>
      <c r="CI506" s="691"/>
    </row>
    <row r="507" spans="1:87" ht="15.75" customHeight="1">
      <c r="A507" s="691"/>
      <c r="B507" s="697"/>
      <c r="C507" s="697"/>
      <c r="D507" s="691"/>
      <c r="E507" s="691"/>
      <c r="F507" s="691"/>
      <c r="G507" s="691"/>
      <c r="H507" s="691"/>
      <c r="I507" s="691"/>
      <c r="J507" s="691"/>
      <c r="K507" s="691"/>
      <c r="L507" s="691"/>
      <c r="M507" s="691"/>
      <c r="N507" s="691"/>
      <c r="O507" s="691"/>
      <c r="P507" s="691"/>
      <c r="Q507" s="691"/>
      <c r="R507" s="691"/>
      <c r="S507" s="691"/>
      <c r="T507" s="691"/>
      <c r="U507" s="691"/>
      <c r="V507" s="691"/>
      <c r="W507" s="691"/>
      <c r="X507" s="691"/>
      <c r="Y507" s="691"/>
      <c r="Z507" s="691"/>
      <c r="AA507" s="691"/>
      <c r="AB507" s="691"/>
      <c r="AC507" s="691"/>
      <c r="AD507" s="691"/>
      <c r="AE507" s="691"/>
      <c r="AF507" s="691"/>
      <c r="AG507" s="691"/>
      <c r="AH507" s="691"/>
      <c r="AI507" s="691"/>
      <c r="AJ507" s="691"/>
      <c r="AK507" s="691"/>
      <c r="AL507" s="691"/>
      <c r="AM507" s="691"/>
      <c r="AN507" s="691"/>
      <c r="AO507" s="691"/>
      <c r="AP507" s="691"/>
      <c r="AQ507" s="691"/>
      <c r="AR507" s="691"/>
      <c r="AS507" s="691"/>
      <c r="AT507" s="691"/>
      <c r="AU507" s="691"/>
      <c r="AV507" s="691"/>
      <c r="AW507" s="691"/>
      <c r="AX507" s="691"/>
      <c r="AY507" s="691"/>
      <c r="AZ507" s="691"/>
      <c r="BA507" s="691"/>
      <c r="BB507" s="691"/>
      <c r="BC507" s="691"/>
      <c r="BD507" s="691"/>
      <c r="BE507" s="691"/>
      <c r="BF507" s="691"/>
      <c r="BG507" s="691"/>
      <c r="BH507" s="691"/>
      <c r="BI507" s="691"/>
      <c r="BJ507" s="691"/>
      <c r="BK507" s="691"/>
      <c r="BL507" s="691"/>
      <c r="BM507" s="691"/>
      <c r="BN507" s="691"/>
      <c r="BO507" s="691"/>
      <c r="BP507" s="691"/>
      <c r="BQ507" s="691"/>
      <c r="BR507" s="691"/>
      <c r="BS507" s="691"/>
      <c r="BT507" s="691"/>
      <c r="BU507" s="691"/>
      <c r="BV507" s="691"/>
      <c r="BW507" s="691"/>
      <c r="BX507" s="691"/>
      <c r="BY507" s="691"/>
      <c r="BZ507" s="691"/>
      <c r="CA507" s="691"/>
      <c r="CB507" s="691"/>
      <c r="CC507" s="691"/>
      <c r="CD507" s="691"/>
      <c r="CE507" s="691"/>
      <c r="CF507" s="691"/>
      <c r="CG507" s="691"/>
      <c r="CH507" s="691"/>
      <c r="CI507" s="691"/>
    </row>
    <row r="508" spans="1:87" ht="15.75" customHeight="1">
      <c r="A508" s="691"/>
      <c r="B508" s="697"/>
      <c r="C508" s="697"/>
      <c r="D508" s="691"/>
      <c r="E508" s="691"/>
      <c r="F508" s="691"/>
      <c r="G508" s="691"/>
      <c r="H508" s="691"/>
      <c r="I508" s="691"/>
      <c r="J508" s="691"/>
      <c r="K508" s="691"/>
      <c r="L508" s="691"/>
      <c r="M508" s="691"/>
      <c r="N508" s="691"/>
      <c r="O508" s="691"/>
      <c r="P508" s="691"/>
      <c r="Q508" s="691"/>
      <c r="R508" s="691"/>
      <c r="S508" s="691"/>
      <c r="T508" s="691"/>
      <c r="U508" s="691"/>
      <c r="V508" s="691"/>
      <c r="W508" s="691"/>
      <c r="X508" s="691"/>
      <c r="Y508" s="691"/>
      <c r="Z508" s="691"/>
      <c r="AA508" s="691"/>
      <c r="AB508" s="691"/>
      <c r="AC508" s="691"/>
      <c r="AD508" s="691"/>
      <c r="AE508" s="691"/>
      <c r="AF508" s="691"/>
      <c r="AG508" s="691"/>
      <c r="AH508" s="691"/>
      <c r="AI508" s="691"/>
      <c r="AJ508" s="691"/>
      <c r="AK508" s="691"/>
      <c r="AL508" s="691"/>
      <c r="AM508" s="691"/>
      <c r="AN508" s="691"/>
      <c r="AO508" s="691"/>
      <c r="AP508" s="691"/>
      <c r="AQ508" s="691"/>
      <c r="AR508" s="691"/>
      <c r="AS508" s="691"/>
      <c r="AT508" s="691"/>
      <c r="AU508" s="691"/>
      <c r="AV508" s="691"/>
      <c r="AW508" s="691"/>
      <c r="AX508" s="691"/>
      <c r="AY508" s="691"/>
      <c r="AZ508" s="691"/>
      <c r="BA508" s="691"/>
      <c r="BB508" s="691"/>
      <c r="BC508" s="691"/>
      <c r="BD508" s="691"/>
      <c r="BE508" s="691"/>
      <c r="BF508" s="691"/>
      <c r="BG508" s="691"/>
      <c r="BH508" s="691"/>
      <c r="BI508" s="691"/>
      <c r="BJ508" s="691"/>
      <c r="BK508" s="691"/>
      <c r="BL508" s="691"/>
      <c r="BM508" s="691"/>
      <c r="BN508" s="691"/>
      <c r="BO508" s="691"/>
      <c r="BP508" s="691"/>
      <c r="BQ508" s="691"/>
      <c r="BR508" s="691"/>
      <c r="BS508" s="691"/>
      <c r="BT508" s="691"/>
      <c r="BU508" s="691"/>
      <c r="BV508" s="691"/>
      <c r="BW508" s="691"/>
      <c r="BX508" s="691"/>
      <c r="BY508" s="691"/>
      <c r="BZ508" s="691"/>
      <c r="CA508" s="691"/>
      <c r="CB508" s="691"/>
      <c r="CC508" s="691"/>
      <c r="CD508" s="691"/>
      <c r="CE508" s="691"/>
      <c r="CF508" s="691"/>
      <c r="CG508" s="691"/>
      <c r="CH508" s="691"/>
      <c r="CI508" s="691"/>
    </row>
    <row r="509" spans="1:87" ht="15.75" customHeight="1">
      <c r="A509" s="691"/>
      <c r="B509" s="697"/>
      <c r="C509" s="697"/>
      <c r="D509" s="691"/>
      <c r="E509" s="691"/>
      <c r="F509" s="691"/>
      <c r="G509" s="691"/>
      <c r="H509" s="691"/>
      <c r="I509" s="691"/>
      <c r="J509" s="691"/>
      <c r="K509" s="691"/>
      <c r="L509" s="691"/>
      <c r="M509" s="691"/>
      <c r="N509" s="691"/>
      <c r="O509" s="691"/>
      <c r="P509" s="691"/>
      <c r="Q509" s="691"/>
      <c r="R509" s="691"/>
      <c r="S509" s="691"/>
      <c r="T509" s="691"/>
      <c r="U509" s="691"/>
      <c r="V509" s="691"/>
      <c r="W509" s="691"/>
      <c r="X509" s="691"/>
      <c r="Y509" s="691"/>
      <c r="Z509" s="691"/>
      <c r="AA509" s="691"/>
      <c r="AB509" s="691"/>
      <c r="AC509" s="691"/>
      <c r="AD509" s="691"/>
      <c r="AE509" s="691"/>
      <c r="AF509" s="691"/>
      <c r="AG509" s="691"/>
      <c r="AH509" s="691"/>
      <c r="AI509" s="691"/>
      <c r="AJ509" s="691"/>
      <c r="AK509" s="691"/>
      <c r="AL509" s="691"/>
      <c r="AM509" s="691"/>
      <c r="AN509" s="691"/>
      <c r="AO509" s="691"/>
      <c r="AP509" s="691"/>
      <c r="AQ509" s="691"/>
      <c r="AR509" s="691"/>
      <c r="AS509" s="691"/>
      <c r="AT509" s="691"/>
      <c r="AU509" s="691"/>
      <c r="AV509" s="691"/>
      <c r="AW509" s="691"/>
      <c r="AX509" s="691"/>
      <c r="AY509" s="691"/>
      <c r="AZ509" s="691"/>
      <c r="BA509" s="691"/>
      <c r="BB509" s="691"/>
      <c r="BC509" s="691"/>
      <c r="BD509" s="691"/>
      <c r="BE509" s="691"/>
      <c r="BF509" s="691"/>
      <c r="BG509" s="691"/>
      <c r="BH509" s="691"/>
      <c r="BI509" s="691"/>
      <c r="BJ509" s="691"/>
      <c r="BK509" s="691"/>
      <c r="BL509" s="691"/>
      <c r="BM509" s="691"/>
      <c r="BN509" s="691"/>
      <c r="BO509" s="691"/>
      <c r="BP509" s="691"/>
      <c r="BQ509" s="691"/>
      <c r="BR509" s="691"/>
      <c r="BS509" s="691"/>
      <c r="BT509" s="691"/>
      <c r="BU509" s="691"/>
      <c r="BV509" s="691"/>
      <c r="BW509" s="691"/>
      <c r="BX509" s="691"/>
      <c r="BY509" s="691"/>
      <c r="BZ509" s="691"/>
      <c r="CA509" s="691"/>
      <c r="CB509" s="691"/>
      <c r="CC509" s="691"/>
      <c r="CD509" s="691"/>
      <c r="CE509" s="691"/>
      <c r="CF509" s="691"/>
      <c r="CG509" s="691"/>
      <c r="CH509" s="691"/>
      <c r="CI509" s="691"/>
    </row>
    <row r="510" spans="1:87" ht="15.75" customHeight="1">
      <c r="A510" s="691"/>
      <c r="B510" s="697"/>
      <c r="C510" s="697"/>
      <c r="D510" s="691"/>
      <c r="E510" s="691"/>
      <c r="F510" s="691"/>
      <c r="G510" s="691"/>
      <c r="H510" s="691"/>
      <c r="I510" s="691"/>
      <c r="J510" s="691"/>
      <c r="K510" s="691"/>
      <c r="L510" s="691"/>
      <c r="M510" s="691"/>
      <c r="N510" s="691"/>
      <c r="O510" s="691"/>
      <c r="P510" s="691"/>
      <c r="Q510" s="691"/>
      <c r="R510" s="691"/>
      <c r="S510" s="691"/>
      <c r="T510" s="691"/>
      <c r="U510" s="691"/>
      <c r="V510" s="691"/>
      <c r="W510" s="691"/>
      <c r="X510" s="691"/>
      <c r="Y510" s="691"/>
      <c r="Z510" s="691"/>
      <c r="AA510" s="691"/>
      <c r="AB510" s="691"/>
      <c r="AC510" s="691"/>
      <c r="AD510" s="691"/>
      <c r="AE510" s="691"/>
      <c r="AF510" s="691"/>
      <c r="AG510" s="691"/>
      <c r="AH510" s="691"/>
      <c r="AI510" s="691"/>
      <c r="AJ510" s="691"/>
      <c r="AK510" s="691"/>
      <c r="AL510" s="691"/>
      <c r="AM510" s="691"/>
      <c r="AN510" s="691"/>
      <c r="AO510" s="691"/>
      <c r="AP510" s="691"/>
      <c r="AQ510" s="691"/>
      <c r="AR510" s="691"/>
      <c r="AS510" s="691"/>
      <c r="AT510" s="691"/>
      <c r="AU510" s="691"/>
      <c r="AV510" s="691"/>
      <c r="AW510" s="691"/>
      <c r="AX510" s="691"/>
      <c r="AY510" s="691"/>
      <c r="AZ510" s="691"/>
      <c r="BA510" s="691"/>
      <c r="BB510" s="691"/>
      <c r="BC510" s="691"/>
      <c r="BD510" s="691"/>
      <c r="BE510" s="691"/>
      <c r="BF510" s="691"/>
      <c r="BG510" s="691"/>
      <c r="BH510" s="691"/>
      <c r="BI510" s="691"/>
      <c r="BJ510" s="691"/>
      <c r="BK510" s="691"/>
      <c r="BL510" s="691"/>
      <c r="BM510" s="691"/>
      <c r="BN510" s="691"/>
      <c r="BO510" s="691"/>
      <c r="BP510" s="691"/>
      <c r="BQ510" s="691"/>
      <c r="BR510" s="691"/>
      <c r="BS510" s="691"/>
      <c r="BT510" s="691"/>
      <c r="BU510" s="691"/>
      <c r="BV510" s="691"/>
      <c r="BW510" s="691"/>
      <c r="BX510" s="691"/>
      <c r="BY510" s="691"/>
      <c r="BZ510" s="691"/>
      <c r="CA510" s="691"/>
      <c r="CB510" s="691"/>
      <c r="CC510" s="691"/>
      <c r="CD510" s="691"/>
      <c r="CE510" s="691"/>
      <c r="CF510" s="691"/>
      <c r="CG510" s="691"/>
      <c r="CH510" s="691"/>
      <c r="CI510" s="691"/>
    </row>
    <row r="511" spans="1:87" ht="15.75" customHeight="1">
      <c r="A511" s="691"/>
      <c r="B511" s="697"/>
      <c r="C511" s="697"/>
      <c r="D511" s="691"/>
      <c r="E511" s="691"/>
      <c r="F511" s="691"/>
      <c r="G511" s="691"/>
      <c r="H511" s="691"/>
      <c r="I511" s="691"/>
      <c r="J511" s="691"/>
      <c r="K511" s="691"/>
      <c r="L511" s="691"/>
      <c r="M511" s="691"/>
      <c r="N511" s="691"/>
      <c r="O511" s="691"/>
      <c r="P511" s="691"/>
      <c r="Q511" s="691"/>
      <c r="R511" s="691"/>
      <c r="S511" s="691"/>
      <c r="T511" s="691"/>
      <c r="U511" s="691"/>
      <c r="V511" s="691"/>
      <c r="W511" s="691"/>
      <c r="X511" s="691"/>
      <c r="Y511" s="691"/>
      <c r="Z511" s="691"/>
      <c r="AA511" s="691"/>
      <c r="AB511" s="691"/>
      <c r="AC511" s="691"/>
      <c r="AD511" s="691"/>
      <c r="AE511" s="691"/>
      <c r="AF511" s="691"/>
      <c r="AG511" s="691"/>
      <c r="AH511" s="691"/>
      <c r="AI511" s="691"/>
      <c r="AJ511" s="691"/>
      <c r="AK511" s="691"/>
      <c r="AL511" s="691"/>
      <c r="AM511" s="691"/>
      <c r="AN511" s="691"/>
      <c r="AO511" s="691"/>
      <c r="AP511" s="691"/>
      <c r="AQ511" s="691"/>
      <c r="AR511" s="691"/>
      <c r="AS511" s="691"/>
      <c r="AT511" s="691"/>
      <c r="AU511" s="691"/>
      <c r="AV511" s="691"/>
      <c r="AW511" s="691"/>
      <c r="AX511" s="691"/>
      <c r="AY511" s="691"/>
      <c r="AZ511" s="691"/>
      <c r="BA511" s="691"/>
      <c r="BB511" s="691"/>
      <c r="BC511" s="691"/>
      <c r="BD511" s="691"/>
      <c r="BE511" s="691"/>
      <c r="BF511" s="691"/>
      <c r="BG511" s="691"/>
      <c r="BH511" s="691"/>
      <c r="BI511" s="691"/>
      <c r="BJ511" s="691"/>
      <c r="BK511" s="691"/>
      <c r="BL511" s="691"/>
      <c r="BM511" s="691"/>
      <c r="BN511" s="691"/>
      <c r="BO511" s="691"/>
      <c r="BP511" s="691"/>
      <c r="BQ511" s="691"/>
      <c r="BR511" s="691"/>
      <c r="BS511" s="691"/>
      <c r="BT511" s="691"/>
      <c r="BU511" s="691"/>
      <c r="BV511" s="691"/>
      <c r="BW511" s="691"/>
      <c r="BX511" s="691"/>
      <c r="BY511" s="691"/>
      <c r="BZ511" s="691"/>
      <c r="CA511" s="691"/>
      <c r="CB511" s="691"/>
      <c r="CC511" s="691"/>
      <c r="CD511" s="691"/>
      <c r="CE511" s="691"/>
      <c r="CF511" s="691"/>
      <c r="CG511" s="691"/>
      <c r="CH511" s="691"/>
      <c r="CI511" s="691"/>
    </row>
    <row r="512" spans="1:87" ht="15.75" customHeight="1">
      <c r="A512" s="691"/>
      <c r="B512" s="697"/>
      <c r="C512" s="697"/>
      <c r="D512" s="691"/>
      <c r="E512" s="691"/>
      <c r="F512" s="691"/>
      <c r="G512" s="691"/>
      <c r="H512" s="691"/>
      <c r="I512" s="691"/>
      <c r="J512" s="691"/>
      <c r="K512" s="691"/>
      <c r="L512" s="691"/>
      <c r="M512" s="691"/>
      <c r="N512" s="691"/>
      <c r="O512" s="691"/>
      <c r="P512" s="691"/>
      <c r="Q512" s="691"/>
      <c r="R512" s="691"/>
      <c r="S512" s="691"/>
      <c r="T512" s="691"/>
      <c r="U512" s="691"/>
      <c r="V512" s="691"/>
      <c r="W512" s="691"/>
      <c r="X512" s="691"/>
      <c r="Y512" s="691"/>
      <c r="Z512" s="691"/>
      <c r="AA512" s="691"/>
      <c r="AB512" s="691"/>
      <c r="AC512" s="691"/>
      <c r="AD512" s="691"/>
      <c r="AE512" s="691"/>
      <c r="AF512" s="691"/>
      <c r="AG512" s="691"/>
      <c r="AH512" s="691"/>
      <c r="AI512" s="691"/>
      <c r="AJ512" s="691"/>
      <c r="AK512" s="691"/>
      <c r="AL512" s="691"/>
      <c r="AM512" s="691"/>
      <c r="AN512" s="691"/>
      <c r="AO512" s="691"/>
      <c r="AP512" s="691"/>
      <c r="AQ512" s="691"/>
      <c r="AR512" s="691"/>
      <c r="AS512" s="691"/>
      <c r="AT512" s="691"/>
      <c r="AU512" s="691"/>
      <c r="AV512" s="691"/>
      <c r="AW512" s="691"/>
      <c r="AX512" s="691"/>
      <c r="AY512" s="691"/>
      <c r="AZ512" s="691"/>
      <c r="BA512" s="691"/>
      <c r="BB512" s="691"/>
      <c r="BC512" s="691"/>
      <c r="BD512" s="691"/>
      <c r="BE512" s="691"/>
      <c r="BF512" s="691"/>
      <c r="BG512" s="691"/>
      <c r="BH512" s="691"/>
      <c r="BI512" s="691"/>
      <c r="BJ512" s="691"/>
      <c r="BK512" s="691"/>
      <c r="BL512" s="691"/>
      <c r="BM512" s="691"/>
      <c r="BN512" s="691"/>
      <c r="BO512" s="691"/>
      <c r="BP512" s="691"/>
      <c r="BQ512" s="691"/>
      <c r="BR512" s="691"/>
      <c r="BS512" s="691"/>
      <c r="BT512" s="691"/>
      <c r="BU512" s="691"/>
      <c r="BV512" s="691"/>
      <c r="BW512" s="691"/>
      <c r="BX512" s="691"/>
      <c r="BY512" s="691"/>
      <c r="BZ512" s="691"/>
      <c r="CA512" s="691"/>
      <c r="CB512" s="691"/>
      <c r="CC512" s="691"/>
      <c r="CD512" s="691"/>
      <c r="CE512" s="691"/>
      <c r="CF512" s="691"/>
      <c r="CG512" s="691"/>
      <c r="CH512" s="691"/>
      <c r="CI512" s="691"/>
    </row>
    <row r="513" spans="1:87" ht="15.75" customHeight="1">
      <c r="A513" s="691"/>
      <c r="B513" s="697"/>
      <c r="C513" s="697"/>
      <c r="D513" s="691"/>
      <c r="E513" s="691"/>
      <c r="F513" s="691"/>
      <c r="G513" s="691"/>
      <c r="H513" s="691"/>
      <c r="I513" s="691"/>
      <c r="J513" s="691"/>
      <c r="K513" s="691"/>
      <c r="L513" s="691"/>
      <c r="M513" s="691"/>
      <c r="N513" s="691"/>
      <c r="O513" s="691"/>
      <c r="P513" s="691"/>
      <c r="Q513" s="691"/>
      <c r="R513" s="691"/>
      <c r="S513" s="691"/>
      <c r="T513" s="691"/>
      <c r="U513" s="691"/>
      <c r="V513" s="691"/>
      <c r="W513" s="691"/>
      <c r="X513" s="691"/>
      <c r="Y513" s="691"/>
      <c r="Z513" s="691"/>
      <c r="AA513" s="691"/>
      <c r="AB513" s="691"/>
      <c r="AC513" s="691"/>
      <c r="AD513" s="691"/>
      <c r="AE513" s="691"/>
      <c r="AF513" s="691"/>
      <c r="AG513" s="691"/>
      <c r="AH513" s="691"/>
      <c r="AI513" s="691"/>
      <c r="AJ513" s="691"/>
      <c r="AK513" s="691"/>
      <c r="AL513" s="691"/>
      <c r="AM513" s="691"/>
      <c r="AN513" s="691"/>
      <c r="AO513" s="691"/>
      <c r="AP513" s="691"/>
      <c r="AQ513" s="691"/>
      <c r="AR513" s="691"/>
      <c r="AS513" s="691"/>
      <c r="AT513" s="691"/>
      <c r="AU513" s="691"/>
      <c r="AV513" s="691"/>
      <c r="AW513" s="691"/>
      <c r="AX513" s="691"/>
      <c r="AY513" s="691"/>
      <c r="AZ513" s="691"/>
      <c r="BA513" s="691"/>
      <c r="BB513" s="691"/>
      <c r="BC513" s="691"/>
      <c r="BD513" s="691"/>
      <c r="BE513" s="691"/>
      <c r="BF513" s="691"/>
      <c r="BG513" s="691"/>
      <c r="BH513" s="691"/>
      <c r="BI513" s="691"/>
      <c r="BJ513" s="691"/>
      <c r="BK513" s="691"/>
      <c r="BL513" s="691"/>
      <c r="BM513" s="691"/>
      <c r="BN513" s="691"/>
      <c r="BO513" s="691"/>
      <c r="BP513" s="691"/>
      <c r="BQ513" s="691"/>
      <c r="BR513" s="691"/>
      <c r="BS513" s="691"/>
      <c r="BT513" s="691"/>
      <c r="BU513" s="691"/>
      <c r="BV513" s="691"/>
      <c r="BW513" s="691"/>
      <c r="BX513" s="691"/>
      <c r="BY513" s="691"/>
      <c r="BZ513" s="691"/>
      <c r="CA513" s="691"/>
      <c r="CB513" s="691"/>
      <c r="CC513" s="691"/>
      <c r="CD513" s="691"/>
      <c r="CE513" s="691"/>
      <c r="CF513" s="691"/>
      <c r="CG513" s="691"/>
      <c r="CH513" s="691"/>
      <c r="CI513" s="691"/>
    </row>
    <row r="514" spans="1:87" ht="15.75" customHeight="1">
      <c r="A514" s="691"/>
      <c r="B514" s="697"/>
      <c r="C514" s="697"/>
      <c r="D514" s="691"/>
      <c r="E514" s="691"/>
      <c r="F514" s="691"/>
      <c r="G514" s="691"/>
      <c r="H514" s="691"/>
      <c r="I514" s="691"/>
      <c r="J514" s="691"/>
      <c r="K514" s="691"/>
      <c r="L514" s="691"/>
      <c r="M514" s="691"/>
      <c r="N514" s="691"/>
      <c r="O514" s="691"/>
      <c r="P514" s="691"/>
      <c r="Q514" s="691"/>
      <c r="R514" s="691"/>
      <c r="S514" s="691"/>
      <c r="T514" s="691"/>
      <c r="U514" s="691"/>
      <c r="V514" s="691"/>
      <c r="W514" s="691"/>
      <c r="X514" s="691"/>
      <c r="Y514" s="691"/>
      <c r="Z514" s="691"/>
      <c r="AA514" s="691"/>
      <c r="AB514" s="691"/>
      <c r="AC514" s="691"/>
      <c r="AD514" s="691"/>
      <c r="AE514" s="691"/>
      <c r="AF514" s="691"/>
      <c r="AG514" s="691"/>
      <c r="AH514" s="691"/>
      <c r="AI514" s="691"/>
      <c r="AJ514" s="691"/>
      <c r="AK514" s="691"/>
      <c r="AL514" s="691"/>
      <c r="AM514" s="691"/>
      <c r="AN514" s="691"/>
      <c r="AO514" s="691"/>
      <c r="AP514" s="691"/>
      <c r="AQ514" s="691"/>
      <c r="AR514" s="691"/>
      <c r="AS514" s="691"/>
      <c r="AT514" s="691"/>
      <c r="AU514" s="691"/>
      <c r="AV514" s="691"/>
      <c r="AW514" s="691"/>
      <c r="AX514" s="691"/>
      <c r="AY514" s="691"/>
      <c r="AZ514" s="691"/>
      <c r="BA514" s="691"/>
      <c r="BB514" s="691"/>
      <c r="BC514" s="691"/>
      <c r="BD514" s="691"/>
      <c r="BE514" s="691"/>
      <c r="BF514" s="691"/>
      <c r="BG514" s="691"/>
      <c r="BH514" s="691"/>
      <c r="BI514" s="691"/>
      <c r="BJ514" s="691"/>
      <c r="BK514" s="691"/>
      <c r="BL514" s="691"/>
      <c r="BM514" s="691"/>
      <c r="BN514" s="691"/>
      <c r="BO514" s="691"/>
      <c r="BP514" s="691"/>
      <c r="BQ514" s="691"/>
      <c r="BR514" s="691"/>
      <c r="BS514" s="691"/>
      <c r="BT514" s="691"/>
      <c r="BU514" s="691"/>
      <c r="BV514" s="691"/>
      <c r="BW514" s="691"/>
      <c r="BX514" s="691"/>
      <c r="BY514" s="691"/>
      <c r="BZ514" s="691"/>
      <c r="CA514" s="691"/>
      <c r="CB514" s="691"/>
      <c r="CC514" s="691"/>
      <c r="CD514" s="691"/>
      <c r="CE514" s="691"/>
      <c r="CF514" s="691"/>
      <c r="CG514" s="691"/>
      <c r="CH514" s="691"/>
      <c r="CI514" s="691"/>
    </row>
    <row r="515" spans="1:87" ht="15.75" customHeight="1">
      <c r="A515" s="691"/>
      <c r="B515" s="697"/>
      <c r="C515" s="697"/>
      <c r="D515" s="691"/>
      <c r="E515" s="691"/>
      <c r="F515" s="691"/>
      <c r="G515" s="691"/>
      <c r="H515" s="691"/>
      <c r="I515" s="691"/>
      <c r="J515" s="691"/>
      <c r="K515" s="691"/>
      <c r="L515" s="691"/>
      <c r="M515" s="691"/>
      <c r="N515" s="691"/>
      <c r="O515" s="691"/>
      <c r="P515" s="691"/>
      <c r="Q515" s="691"/>
      <c r="R515" s="691"/>
      <c r="S515" s="691"/>
      <c r="T515" s="691"/>
      <c r="U515" s="691"/>
      <c r="V515" s="691"/>
      <c r="W515" s="691"/>
      <c r="X515" s="691"/>
      <c r="Y515" s="691"/>
      <c r="Z515" s="691"/>
      <c r="AA515" s="691"/>
      <c r="AB515" s="691"/>
      <c r="AC515" s="691"/>
      <c r="AD515" s="691"/>
      <c r="AE515" s="691"/>
      <c r="AF515" s="691"/>
      <c r="AG515" s="691"/>
      <c r="AH515" s="691"/>
      <c r="AI515" s="691"/>
      <c r="AJ515" s="691"/>
      <c r="AK515" s="691"/>
      <c r="AL515" s="691"/>
      <c r="AM515" s="691"/>
      <c r="AN515" s="691"/>
      <c r="AO515" s="691"/>
      <c r="AP515" s="691"/>
      <c r="AQ515" s="691"/>
      <c r="AR515" s="691"/>
      <c r="AS515" s="691"/>
      <c r="AT515" s="691"/>
      <c r="AU515" s="691"/>
      <c r="AV515" s="691"/>
      <c r="AW515" s="691"/>
      <c r="AX515" s="691"/>
      <c r="AY515" s="691"/>
      <c r="AZ515" s="691"/>
      <c r="BA515" s="691"/>
      <c r="BB515" s="691"/>
      <c r="BC515" s="691"/>
      <c r="BD515" s="691"/>
      <c r="BE515" s="691"/>
      <c r="BF515" s="691"/>
      <c r="BG515" s="691"/>
      <c r="BH515" s="691"/>
      <c r="BI515" s="691"/>
      <c r="BJ515" s="691"/>
      <c r="BK515" s="691"/>
      <c r="BL515" s="691"/>
      <c r="BM515" s="691"/>
      <c r="BN515" s="691"/>
      <c r="BO515" s="691"/>
      <c r="BP515" s="691"/>
      <c r="BQ515" s="691"/>
      <c r="BR515" s="691"/>
      <c r="BS515" s="691"/>
      <c r="BT515" s="691"/>
      <c r="BU515" s="691"/>
      <c r="BV515" s="691"/>
      <c r="BW515" s="691"/>
      <c r="BX515" s="691"/>
      <c r="BY515" s="691"/>
      <c r="BZ515" s="691"/>
      <c r="CA515" s="691"/>
      <c r="CB515" s="691"/>
      <c r="CC515" s="691"/>
      <c r="CD515" s="691"/>
      <c r="CE515" s="691"/>
      <c r="CF515" s="691"/>
      <c r="CG515" s="691"/>
      <c r="CH515" s="691"/>
      <c r="CI515" s="691"/>
    </row>
    <row r="516" spans="1:87" ht="15.75" customHeight="1">
      <c r="A516" s="691"/>
      <c r="B516" s="697"/>
      <c r="C516" s="697"/>
      <c r="D516" s="691"/>
      <c r="E516" s="691"/>
      <c r="F516" s="691"/>
      <c r="G516" s="691"/>
      <c r="H516" s="691"/>
      <c r="I516" s="691"/>
      <c r="J516" s="691"/>
      <c r="K516" s="691"/>
      <c r="L516" s="691"/>
      <c r="M516" s="691"/>
      <c r="N516" s="691"/>
      <c r="O516" s="691"/>
      <c r="P516" s="691"/>
      <c r="Q516" s="691"/>
      <c r="R516" s="691"/>
      <c r="S516" s="691"/>
      <c r="T516" s="691"/>
      <c r="U516" s="691"/>
      <c r="V516" s="691"/>
      <c r="W516" s="691"/>
      <c r="X516" s="691"/>
      <c r="Y516" s="691"/>
      <c r="Z516" s="691"/>
      <c r="AA516" s="691"/>
      <c r="AB516" s="691"/>
      <c r="AC516" s="691"/>
      <c r="AD516" s="691"/>
      <c r="AE516" s="691"/>
      <c r="AF516" s="691"/>
      <c r="AG516" s="691"/>
      <c r="AH516" s="691"/>
      <c r="AI516" s="691"/>
      <c r="AJ516" s="691"/>
      <c r="AK516" s="691"/>
      <c r="AL516" s="691"/>
      <c r="AM516" s="691"/>
      <c r="AN516" s="691"/>
      <c r="AO516" s="691"/>
      <c r="AP516" s="691"/>
      <c r="AQ516" s="691"/>
      <c r="AR516" s="691"/>
      <c r="AS516" s="691"/>
      <c r="AT516" s="691"/>
      <c r="AU516" s="691"/>
      <c r="AV516" s="691"/>
      <c r="AW516" s="691"/>
      <c r="AX516" s="691"/>
      <c r="AY516" s="691"/>
      <c r="AZ516" s="691"/>
      <c r="BA516" s="691"/>
      <c r="BB516" s="691"/>
      <c r="BC516" s="691"/>
      <c r="BD516" s="691"/>
      <c r="BE516" s="691"/>
      <c r="BF516" s="691"/>
      <c r="BG516" s="691"/>
      <c r="BH516" s="691"/>
      <c r="BI516" s="691"/>
      <c r="BJ516" s="691"/>
      <c r="BK516" s="691"/>
      <c r="BL516" s="691"/>
      <c r="BM516" s="691"/>
      <c r="BN516" s="691"/>
      <c r="BO516" s="691"/>
      <c r="BP516" s="691"/>
      <c r="BQ516" s="691"/>
      <c r="BR516" s="691"/>
      <c r="BS516" s="691"/>
      <c r="BT516" s="691"/>
      <c r="BU516" s="691"/>
      <c r="BV516" s="691"/>
      <c r="BW516" s="691"/>
      <c r="BX516" s="691"/>
      <c r="BY516" s="691"/>
      <c r="BZ516" s="691"/>
      <c r="CA516" s="691"/>
      <c r="CB516" s="691"/>
      <c r="CC516" s="691"/>
      <c r="CD516" s="691"/>
      <c r="CE516" s="691"/>
      <c r="CF516" s="691"/>
      <c r="CG516" s="691"/>
      <c r="CH516" s="691"/>
      <c r="CI516" s="691"/>
    </row>
    <row r="517" spans="1:87" ht="15.75" customHeight="1">
      <c r="A517" s="691"/>
      <c r="B517" s="697"/>
      <c r="C517" s="697"/>
      <c r="D517" s="691"/>
      <c r="E517" s="691"/>
      <c r="F517" s="691"/>
      <c r="G517" s="691"/>
      <c r="H517" s="691"/>
      <c r="I517" s="691"/>
      <c r="J517" s="691"/>
      <c r="K517" s="691"/>
      <c r="L517" s="691"/>
      <c r="M517" s="691"/>
      <c r="N517" s="691"/>
      <c r="O517" s="691"/>
      <c r="P517" s="691"/>
      <c r="Q517" s="691"/>
      <c r="R517" s="691"/>
      <c r="S517" s="691"/>
      <c r="T517" s="691"/>
      <c r="U517" s="691"/>
      <c r="V517" s="691"/>
      <c r="W517" s="691"/>
      <c r="X517" s="691"/>
      <c r="Y517" s="691"/>
      <c r="Z517" s="691"/>
      <c r="AA517" s="691"/>
      <c r="AB517" s="691"/>
      <c r="AC517" s="691"/>
      <c r="AD517" s="691"/>
      <c r="AE517" s="691"/>
      <c r="AF517" s="691"/>
      <c r="AG517" s="691"/>
      <c r="AH517" s="691"/>
      <c r="AI517" s="691"/>
      <c r="AJ517" s="691"/>
      <c r="AK517" s="691"/>
      <c r="AL517" s="691"/>
      <c r="AM517" s="691"/>
      <c r="AN517" s="691"/>
      <c r="AO517" s="691"/>
      <c r="AP517" s="691"/>
      <c r="AQ517" s="691"/>
      <c r="AR517" s="691"/>
      <c r="AS517" s="691"/>
      <c r="AT517" s="691"/>
      <c r="AU517" s="691"/>
      <c r="AV517" s="691"/>
      <c r="AW517" s="691"/>
      <c r="AX517" s="691"/>
      <c r="AY517" s="691"/>
      <c r="AZ517" s="691"/>
      <c r="BA517" s="691"/>
      <c r="BB517" s="691"/>
      <c r="BC517" s="691"/>
      <c r="BD517" s="691"/>
      <c r="BE517" s="691"/>
      <c r="BF517" s="691"/>
      <c r="BG517" s="691"/>
      <c r="BH517" s="691"/>
      <c r="BI517" s="691"/>
      <c r="BJ517" s="691"/>
      <c r="BK517" s="691"/>
      <c r="BL517" s="691"/>
      <c r="BM517" s="691"/>
      <c r="BN517" s="691"/>
      <c r="BO517" s="691"/>
      <c r="BP517" s="691"/>
      <c r="BQ517" s="691"/>
      <c r="BR517" s="691"/>
      <c r="BS517" s="691"/>
      <c r="BT517" s="691"/>
      <c r="BU517" s="691"/>
      <c r="BV517" s="691"/>
      <c r="BW517" s="691"/>
      <c r="BX517" s="691"/>
      <c r="BY517" s="691"/>
      <c r="BZ517" s="691"/>
      <c r="CA517" s="691"/>
      <c r="CB517" s="691"/>
      <c r="CC517" s="691"/>
      <c r="CD517" s="691"/>
      <c r="CE517" s="691"/>
      <c r="CF517" s="691"/>
      <c r="CG517" s="691"/>
      <c r="CH517" s="691"/>
      <c r="CI517" s="691"/>
    </row>
    <row r="518" spans="1:87" ht="15.75" customHeight="1">
      <c r="A518" s="691"/>
      <c r="B518" s="697"/>
      <c r="C518" s="697"/>
      <c r="D518" s="691"/>
      <c r="E518" s="691"/>
      <c r="F518" s="691"/>
      <c r="G518" s="691"/>
      <c r="H518" s="691"/>
      <c r="I518" s="691"/>
      <c r="J518" s="691"/>
      <c r="K518" s="691"/>
      <c r="L518" s="691"/>
      <c r="M518" s="691"/>
      <c r="N518" s="691"/>
      <c r="O518" s="691"/>
      <c r="P518" s="691"/>
      <c r="Q518" s="691"/>
      <c r="R518" s="691"/>
      <c r="S518" s="691"/>
      <c r="T518" s="691"/>
      <c r="U518" s="691"/>
      <c r="V518" s="691"/>
      <c r="W518" s="691"/>
      <c r="X518" s="691"/>
      <c r="Y518" s="691"/>
      <c r="Z518" s="691"/>
      <c r="AA518" s="691"/>
      <c r="AB518" s="691"/>
      <c r="AC518" s="691"/>
      <c r="AD518" s="691"/>
      <c r="AE518" s="691"/>
      <c r="AF518" s="691"/>
      <c r="AG518" s="691"/>
      <c r="AH518" s="691"/>
      <c r="AI518" s="691"/>
      <c r="AJ518" s="691"/>
      <c r="AK518" s="691"/>
      <c r="AL518" s="691"/>
      <c r="AM518" s="691"/>
      <c r="AN518" s="691"/>
      <c r="AO518" s="691"/>
      <c r="AP518" s="691"/>
      <c r="AQ518" s="691"/>
      <c r="AR518" s="691"/>
      <c r="AS518" s="691"/>
      <c r="AT518" s="691"/>
      <c r="AU518" s="691"/>
      <c r="AV518" s="691"/>
      <c r="AW518" s="691"/>
      <c r="AX518" s="691"/>
      <c r="AY518" s="691"/>
      <c r="AZ518" s="691"/>
      <c r="BA518" s="691"/>
      <c r="BB518" s="691"/>
      <c r="BC518" s="691"/>
      <c r="BD518" s="691"/>
      <c r="BE518" s="691"/>
      <c r="BF518" s="691"/>
      <c r="BG518" s="691"/>
      <c r="BH518" s="691"/>
      <c r="BI518" s="691"/>
      <c r="BJ518" s="691"/>
      <c r="BK518" s="691"/>
      <c r="BL518" s="691"/>
      <c r="BM518" s="691"/>
      <c r="BN518" s="691"/>
      <c r="BO518" s="691"/>
      <c r="BP518" s="691"/>
      <c r="BQ518" s="691"/>
      <c r="BR518" s="691"/>
      <c r="BS518" s="691"/>
      <c r="BT518" s="691"/>
      <c r="BU518" s="691"/>
      <c r="BV518" s="691"/>
      <c r="BW518" s="691"/>
      <c r="BX518" s="691"/>
      <c r="BY518" s="691"/>
      <c r="BZ518" s="691"/>
      <c r="CA518" s="691"/>
      <c r="CB518" s="691"/>
      <c r="CC518" s="691"/>
      <c r="CD518" s="691"/>
      <c r="CE518" s="691"/>
      <c r="CF518" s="691"/>
      <c r="CG518" s="691"/>
      <c r="CH518" s="691"/>
      <c r="CI518" s="691"/>
    </row>
    <row r="519" spans="1:87" ht="15.75" customHeight="1">
      <c r="A519" s="691"/>
      <c r="B519" s="697"/>
      <c r="C519" s="697"/>
      <c r="D519" s="691"/>
      <c r="E519" s="691"/>
      <c r="F519" s="691"/>
      <c r="G519" s="691"/>
      <c r="H519" s="691"/>
      <c r="I519" s="691"/>
      <c r="J519" s="691"/>
      <c r="K519" s="691"/>
      <c r="L519" s="691"/>
      <c r="M519" s="691"/>
      <c r="N519" s="691"/>
      <c r="O519" s="691"/>
      <c r="P519" s="691"/>
      <c r="Q519" s="691"/>
      <c r="R519" s="691"/>
      <c r="S519" s="691"/>
      <c r="T519" s="691"/>
      <c r="U519" s="691"/>
      <c r="V519" s="691"/>
      <c r="W519" s="691"/>
      <c r="X519" s="691"/>
      <c r="Y519" s="691"/>
      <c r="Z519" s="691"/>
      <c r="AA519" s="691"/>
      <c r="AB519" s="691"/>
      <c r="AC519" s="691"/>
      <c r="AD519" s="691"/>
      <c r="AE519" s="691"/>
      <c r="AF519" s="691"/>
      <c r="AG519" s="691"/>
      <c r="AH519" s="691"/>
      <c r="AI519" s="691"/>
      <c r="AJ519" s="691"/>
      <c r="AK519" s="691"/>
      <c r="AL519" s="691"/>
      <c r="AM519" s="691"/>
      <c r="AN519" s="691"/>
      <c r="AO519" s="691"/>
      <c r="AP519" s="691"/>
      <c r="AQ519" s="691"/>
      <c r="AR519" s="691"/>
      <c r="AS519" s="691"/>
      <c r="AT519" s="691"/>
      <c r="AU519" s="691"/>
      <c r="AV519" s="691"/>
      <c r="AW519" s="691"/>
      <c r="AX519" s="691"/>
      <c r="AY519" s="691"/>
      <c r="AZ519" s="691"/>
      <c r="BA519" s="691"/>
      <c r="BB519" s="691"/>
      <c r="BC519" s="691"/>
      <c r="BD519" s="691"/>
      <c r="BE519" s="691"/>
      <c r="BF519" s="691"/>
      <c r="BG519" s="691"/>
      <c r="BH519" s="691"/>
      <c r="BI519" s="691"/>
      <c r="BJ519" s="691"/>
      <c r="BK519" s="691"/>
      <c r="BL519" s="691"/>
      <c r="BM519" s="691"/>
      <c r="BN519" s="691"/>
      <c r="BO519" s="691"/>
      <c r="BP519" s="691"/>
      <c r="BQ519" s="691"/>
      <c r="BR519" s="691"/>
      <c r="BS519" s="691"/>
      <c r="BT519" s="691"/>
      <c r="BU519" s="691"/>
      <c r="BV519" s="691"/>
      <c r="BW519" s="691"/>
      <c r="BX519" s="691"/>
      <c r="BY519" s="691"/>
      <c r="BZ519" s="691"/>
      <c r="CA519" s="691"/>
      <c r="CB519" s="691"/>
      <c r="CC519" s="691"/>
      <c r="CD519" s="691"/>
      <c r="CE519" s="691"/>
      <c r="CF519" s="691"/>
      <c r="CG519" s="691"/>
      <c r="CH519" s="691"/>
      <c r="CI519" s="691"/>
    </row>
    <row r="520" spans="1:87" ht="15.75" customHeight="1">
      <c r="A520" s="691"/>
      <c r="B520" s="697"/>
      <c r="C520" s="697"/>
      <c r="D520" s="691"/>
      <c r="E520" s="691"/>
      <c r="F520" s="691"/>
      <c r="G520" s="691"/>
      <c r="H520" s="691"/>
      <c r="I520" s="691"/>
      <c r="J520" s="691"/>
      <c r="K520" s="691"/>
      <c r="L520" s="691"/>
      <c r="M520" s="691"/>
      <c r="N520" s="691"/>
      <c r="O520" s="691"/>
      <c r="P520" s="691"/>
      <c r="Q520" s="691"/>
      <c r="R520" s="691"/>
      <c r="S520" s="691"/>
      <c r="T520" s="691"/>
      <c r="U520" s="691"/>
      <c r="V520" s="691"/>
      <c r="W520" s="691"/>
      <c r="X520" s="691"/>
      <c r="Y520" s="691"/>
      <c r="Z520" s="691"/>
      <c r="AA520" s="691"/>
      <c r="AB520" s="691"/>
      <c r="AC520" s="691"/>
      <c r="AD520" s="691"/>
      <c r="AE520" s="691"/>
      <c r="AF520" s="691"/>
      <c r="AG520" s="691"/>
      <c r="AH520" s="691"/>
      <c r="AI520" s="691"/>
      <c r="AJ520" s="691"/>
      <c r="AK520" s="691"/>
      <c r="AL520" s="691"/>
      <c r="AM520" s="691"/>
      <c r="AN520" s="691"/>
      <c r="AO520" s="691"/>
      <c r="AP520" s="691"/>
      <c r="AQ520" s="691"/>
      <c r="AR520" s="691"/>
      <c r="AS520" s="691"/>
      <c r="AT520" s="691"/>
      <c r="AU520" s="691"/>
      <c r="AV520" s="691"/>
      <c r="AW520" s="691"/>
      <c r="AX520" s="691"/>
      <c r="AY520" s="691"/>
      <c r="AZ520" s="691"/>
      <c r="BA520" s="691"/>
      <c r="BB520" s="691"/>
      <c r="BC520" s="691"/>
      <c r="BD520" s="691"/>
      <c r="BE520" s="691"/>
      <c r="BF520" s="691"/>
      <c r="BG520" s="691"/>
      <c r="BH520" s="691"/>
      <c r="BI520" s="691"/>
      <c r="BJ520" s="691"/>
      <c r="BK520" s="691"/>
      <c r="BL520" s="691"/>
      <c r="BM520" s="691"/>
      <c r="BN520" s="691"/>
      <c r="BO520" s="691"/>
      <c r="BP520" s="691"/>
      <c r="BQ520" s="691"/>
      <c r="BR520" s="691"/>
      <c r="BS520" s="691"/>
      <c r="BT520" s="691"/>
      <c r="BU520" s="691"/>
      <c r="BV520" s="691"/>
      <c r="BW520" s="691"/>
      <c r="BX520" s="691"/>
      <c r="BY520" s="691"/>
      <c r="BZ520" s="691"/>
      <c r="CA520" s="691"/>
      <c r="CB520" s="691"/>
      <c r="CC520" s="691"/>
      <c r="CD520" s="691"/>
      <c r="CE520" s="691"/>
      <c r="CF520" s="691"/>
      <c r="CG520" s="691"/>
      <c r="CH520" s="691"/>
      <c r="CI520" s="691"/>
    </row>
    <row r="521" spans="1:87" ht="15.75" customHeight="1">
      <c r="A521" s="691"/>
      <c r="B521" s="697"/>
      <c r="C521" s="697"/>
      <c r="D521" s="691"/>
      <c r="E521" s="691"/>
      <c r="F521" s="691"/>
      <c r="G521" s="691"/>
      <c r="H521" s="691"/>
      <c r="I521" s="691"/>
      <c r="J521" s="691"/>
      <c r="K521" s="691"/>
      <c r="L521" s="691"/>
      <c r="M521" s="691"/>
      <c r="N521" s="691"/>
      <c r="O521" s="691"/>
      <c r="P521" s="691"/>
      <c r="Q521" s="691"/>
      <c r="R521" s="691"/>
      <c r="S521" s="691"/>
      <c r="T521" s="691"/>
      <c r="U521" s="691"/>
      <c r="V521" s="691"/>
      <c r="W521" s="691"/>
      <c r="X521" s="691"/>
      <c r="Y521" s="691"/>
      <c r="Z521" s="691"/>
      <c r="AA521" s="691"/>
      <c r="AB521" s="691"/>
      <c r="AC521" s="691"/>
      <c r="AD521" s="691"/>
      <c r="AE521" s="691"/>
      <c r="AF521" s="691"/>
      <c r="AG521" s="691"/>
      <c r="AH521" s="691"/>
      <c r="AI521" s="691"/>
      <c r="AJ521" s="691"/>
      <c r="AK521" s="691"/>
      <c r="AL521" s="691"/>
      <c r="AM521" s="691"/>
      <c r="AN521" s="691"/>
      <c r="AO521" s="691"/>
      <c r="AP521" s="691"/>
      <c r="AQ521" s="691"/>
      <c r="AR521" s="691"/>
      <c r="AS521" s="691"/>
      <c r="AT521" s="691"/>
      <c r="AU521" s="691"/>
      <c r="AV521" s="691"/>
      <c r="AW521" s="691"/>
      <c r="AX521" s="691"/>
      <c r="AY521" s="691"/>
      <c r="AZ521" s="691"/>
      <c r="BA521" s="691"/>
      <c r="BB521" s="691"/>
      <c r="BC521" s="691"/>
      <c r="BD521" s="691"/>
      <c r="BE521" s="691"/>
      <c r="BF521" s="691"/>
      <c r="BG521" s="691"/>
      <c r="BH521" s="691"/>
      <c r="BI521" s="691"/>
      <c r="BJ521" s="691"/>
      <c r="BK521" s="691"/>
      <c r="BL521" s="691"/>
      <c r="BM521" s="691"/>
      <c r="BN521" s="691"/>
      <c r="BO521" s="691"/>
      <c r="BP521" s="691"/>
      <c r="BQ521" s="691"/>
      <c r="BR521" s="691"/>
      <c r="BS521" s="691"/>
      <c r="BT521" s="691"/>
      <c r="BU521" s="691"/>
      <c r="BV521" s="691"/>
      <c r="BW521" s="691"/>
      <c r="BX521" s="691"/>
      <c r="BY521" s="691"/>
      <c r="BZ521" s="691"/>
      <c r="CA521" s="691"/>
      <c r="CB521" s="691"/>
      <c r="CC521" s="691"/>
      <c r="CD521" s="691"/>
      <c r="CE521" s="691"/>
      <c r="CF521" s="691"/>
      <c r="CG521" s="691"/>
      <c r="CH521" s="691"/>
      <c r="CI521" s="691"/>
    </row>
    <row r="522" spans="1:87" ht="15.75" customHeight="1">
      <c r="A522" s="691"/>
      <c r="B522" s="697"/>
      <c r="C522" s="697"/>
      <c r="D522" s="691"/>
      <c r="E522" s="691"/>
      <c r="F522" s="691"/>
      <c r="G522" s="691"/>
      <c r="H522" s="691"/>
      <c r="I522" s="691"/>
      <c r="J522" s="691"/>
      <c r="K522" s="691"/>
      <c r="L522" s="691"/>
      <c r="M522" s="691"/>
      <c r="N522" s="691"/>
      <c r="O522" s="691"/>
      <c r="P522" s="691"/>
      <c r="Q522" s="691"/>
      <c r="R522" s="691"/>
      <c r="S522" s="691"/>
      <c r="T522" s="691"/>
      <c r="U522" s="691"/>
      <c r="V522" s="691"/>
      <c r="W522" s="691"/>
      <c r="X522" s="691"/>
      <c r="Y522" s="691"/>
      <c r="Z522" s="691"/>
      <c r="AA522" s="691"/>
      <c r="AB522" s="691"/>
      <c r="AC522" s="691"/>
      <c r="AD522" s="691"/>
      <c r="AE522" s="691"/>
      <c r="AF522" s="691"/>
      <c r="AG522" s="691"/>
      <c r="AH522" s="691"/>
      <c r="AI522" s="691"/>
      <c r="AJ522" s="691"/>
      <c r="AK522" s="691"/>
      <c r="AL522" s="691"/>
      <c r="AM522" s="691"/>
      <c r="AN522" s="691"/>
      <c r="AO522" s="691"/>
      <c r="AP522" s="691"/>
      <c r="AQ522" s="691"/>
      <c r="AR522" s="691"/>
      <c r="AS522" s="691"/>
      <c r="AT522" s="691"/>
      <c r="AU522" s="691"/>
      <c r="AV522" s="691"/>
      <c r="AW522" s="691"/>
      <c r="AX522" s="691"/>
      <c r="AY522" s="691"/>
      <c r="AZ522" s="691"/>
      <c r="BA522" s="691"/>
      <c r="BB522" s="691"/>
      <c r="BC522" s="691"/>
      <c r="BD522" s="691"/>
      <c r="BE522" s="691"/>
      <c r="BF522" s="691"/>
      <c r="BG522" s="691"/>
      <c r="BH522" s="691"/>
      <c r="BI522" s="691"/>
      <c r="BJ522" s="691"/>
      <c r="BK522" s="691"/>
      <c r="BL522" s="691"/>
      <c r="BM522" s="691"/>
      <c r="BN522" s="691"/>
      <c r="BO522" s="691"/>
      <c r="BP522" s="691"/>
      <c r="BQ522" s="691"/>
      <c r="BR522" s="691"/>
      <c r="BS522" s="691"/>
      <c r="BT522" s="691"/>
      <c r="BU522" s="691"/>
      <c r="BV522" s="691"/>
      <c r="BW522" s="691"/>
      <c r="BX522" s="691"/>
      <c r="BY522" s="691"/>
      <c r="BZ522" s="691"/>
      <c r="CA522" s="691"/>
      <c r="CB522" s="691"/>
      <c r="CC522" s="691"/>
      <c r="CD522" s="691"/>
      <c r="CE522" s="691"/>
      <c r="CF522" s="691"/>
      <c r="CG522" s="691"/>
      <c r="CH522" s="691"/>
      <c r="CI522" s="691"/>
    </row>
    <row r="523" spans="1:87" ht="15.75" customHeight="1">
      <c r="A523" s="691"/>
      <c r="B523" s="697"/>
      <c r="C523" s="697"/>
      <c r="D523" s="691"/>
      <c r="E523" s="691"/>
      <c r="F523" s="691"/>
      <c r="G523" s="691"/>
      <c r="H523" s="691"/>
      <c r="I523" s="691"/>
      <c r="J523" s="691"/>
      <c r="K523" s="691"/>
      <c r="L523" s="691"/>
      <c r="M523" s="691"/>
      <c r="N523" s="691"/>
      <c r="O523" s="691"/>
      <c r="P523" s="691"/>
      <c r="Q523" s="691"/>
      <c r="R523" s="691"/>
      <c r="S523" s="691"/>
      <c r="T523" s="691"/>
      <c r="U523" s="691"/>
      <c r="V523" s="691"/>
      <c r="W523" s="691"/>
      <c r="X523" s="691"/>
      <c r="Y523" s="691"/>
      <c r="Z523" s="691"/>
      <c r="AA523" s="691"/>
      <c r="AB523" s="691"/>
      <c r="AC523" s="691"/>
      <c r="AD523" s="691"/>
      <c r="AE523" s="691"/>
      <c r="AF523" s="691"/>
      <c r="AG523" s="691"/>
      <c r="AH523" s="691"/>
      <c r="AI523" s="691"/>
      <c r="AJ523" s="691"/>
      <c r="AK523" s="691"/>
      <c r="AL523" s="691"/>
      <c r="AM523" s="691"/>
      <c r="AN523" s="691"/>
      <c r="AO523" s="691"/>
      <c r="AP523" s="691"/>
      <c r="AQ523" s="691"/>
      <c r="AR523" s="691"/>
      <c r="AS523" s="691"/>
      <c r="AT523" s="691"/>
      <c r="AU523" s="691"/>
      <c r="AV523" s="691"/>
      <c r="AW523" s="691"/>
      <c r="AX523" s="691"/>
      <c r="AY523" s="691"/>
      <c r="AZ523" s="691"/>
      <c r="BA523" s="691"/>
      <c r="BB523" s="691"/>
      <c r="BC523" s="691"/>
      <c r="BD523" s="691"/>
      <c r="BE523" s="691"/>
      <c r="BF523" s="691"/>
      <c r="BG523" s="691"/>
      <c r="BH523" s="691"/>
      <c r="BI523" s="691"/>
      <c r="BJ523" s="691"/>
      <c r="BK523" s="691"/>
      <c r="BL523" s="691"/>
      <c r="BM523" s="691"/>
      <c r="BN523" s="691"/>
      <c r="BO523" s="691"/>
      <c r="BP523" s="691"/>
      <c r="BQ523" s="691"/>
      <c r="BR523" s="691"/>
      <c r="BS523" s="691"/>
      <c r="BT523" s="691"/>
      <c r="BU523" s="691"/>
      <c r="BV523" s="691"/>
      <c r="BW523" s="691"/>
      <c r="BX523" s="691"/>
      <c r="BY523" s="691"/>
      <c r="BZ523" s="691"/>
      <c r="CA523" s="691"/>
      <c r="CB523" s="691"/>
      <c r="CC523" s="691"/>
      <c r="CD523" s="691"/>
      <c r="CE523" s="691"/>
      <c r="CF523" s="691"/>
      <c r="CG523" s="691"/>
      <c r="CH523" s="691"/>
      <c r="CI523" s="691"/>
    </row>
    <row r="524" spans="1:87" ht="15.75" customHeight="1">
      <c r="A524" s="691"/>
      <c r="B524" s="697"/>
      <c r="C524" s="697"/>
      <c r="D524" s="691"/>
      <c r="E524" s="691"/>
      <c r="F524" s="691"/>
      <c r="G524" s="691"/>
      <c r="H524" s="691"/>
      <c r="I524" s="691"/>
      <c r="J524" s="691"/>
      <c r="K524" s="691"/>
      <c r="L524" s="691"/>
      <c r="M524" s="691"/>
      <c r="N524" s="691"/>
      <c r="O524" s="691"/>
      <c r="P524" s="691"/>
      <c r="Q524" s="691"/>
      <c r="R524" s="691"/>
      <c r="S524" s="691"/>
      <c r="T524" s="691"/>
      <c r="U524" s="691"/>
      <c r="V524" s="691"/>
      <c r="W524" s="691"/>
      <c r="X524" s="691"/>
      <c r="Y524" s="691"/>
      <c r="Z524" s="691"/>
      <c r="AA524" s="691"/>
      <c r="AB524" s="691"/>
      <c r="AC524" s="691"/>
      <c r="AD524" s="691"/>
      <c r="AE524" s="691"/>
      <c r="AF524" s="691"/>
      <c r="AG524" s="691"/>
      <c r="AH524" s="691"/>
      <c r="AI524" s="691"/>
      <c r="AJ524" s="691"/>
      <c r="AK524" s="691"/>
      <c r="AL524" s="691"/>
      <c r="AM524" s="691"/>
      <c r="AN524" s="691"/>
      <c r="AO524" s="691"/>
      <c r="AP524" s="691"/>
      <c r="AQ524" s="691"/>
      <c r="AR524" s="691"/>
      <c r="AS524" s="691"/>
      <c r="AT524" s="691"/>
      <c r="AU524" s="691"/>
      <c r="AV524" s="691"/>
      <c r="AW524" s="691"/>
      <c r="AX524" s="691"/>
      <c r="AY524" s="691"/>
      <c r="AZ524" s="691"/>
      <c r="BA524" s="691"/>
      <c r="BB524" s="691"/>
      <c r="BC524" s="691"/>
      <c r="BD524" s="691"/>
      <c r="BE524" s="691"/>
      <c r="BF524" s="691"/>
      <c r="BG524" s="691"/>
      <c r="BH524" s="691"/>
      <c r="BI524" s="691"/>
      <c r="BJ524" s="691"/>
      <c r="BK524" s="691"/>
      <c r="BL524" s="691"/>
      <c r="BM524" s="691"/>
      <c r="BN524" s="691"/>
      <c r="BO524" s="691"/>
      <c r="BP524" s="691"/>
      <c r="BQ524" s="691"/>
      <c r="BR524" s="691"/>
      <c r="BS524" s="691"/>
      <c r="BT524" s="691"/>
      <c r="BU524" s="691"/>
      <c r="BV524" s="691"/>
      <c r="BW524" s="691"/>
      <c r="BX524" s="691"/>
      <c r="BY524" s="691"/>
      <c r="BZ524" s="691"/>
      <c r="CA524" s="691"/>
      <c r="CB524" s="691"/>
      <c r="CC524" s="691"/>
      <c r="CD524" s="691"/>
      <c r="CE524" s="691"/>
      <c r="CF524" s="691"/>
      <c r="CG524" s="691"/>
      <c r="CH524" s="691"/>
      <c r="CI524" s="691"/>
    </row>
    <row r="525" spans="1:87" ht="15.75" customHeight="1">
      <c r="A525" s="691"/>
      <c r="B525" s="697"/>
      <c r="C525" s="697"/>
      <c r="D525" s="691"/>
      <c r="E525" s="691"/>
      <c r="F525" s="691"/>
      <c r="G525" s="691"/>
      <c r="H525" s="691"/>
      <c r="I525" s="691"/>
      <c r="J525" s="691"/>
      <c r="K525" s="691"/>
      <c r="L525" s="691"/>
      <c r="M525" s="691"/>
      <c r="N525" s="691"/>
      <c r="O525" s="691"/>
      <c r="P525" s="691"/>
      <c r="Q525" s="691"/>
      <c r="R525" s="691"/>
      <c r="S525" s="691"/>
      <c r="T525" s="691"/>
      <c r="U525" s="691"/>
      <c r="V525" s="691"/>
      <c r="W525" s="691"/>
      <c r="X525" s="691"/>
      <c r="Y525" s="691"/>
      <c r="Z525" s="691"/>
      <c r="AA525" s="691"/>
      <c r="AB525" s="691"/>
      <c r="AC525" s="691"/>
      <c r="AD525" s="691"/>
      <c r="AE525" s="691"/>
      <c r="AF525" s="691"/>
      <c r="AG525" s="691"/>
      <c r="AH525" s="691"/>
      <c r="AI525" s="691"/>
      <c r="AJ525" s="691"/>
      <c r="AK525" s="691"/>
      <c r="AL525" s="691"/>
      <c r="AM525" s="691"/>
      <c r="AN525" s="691"/>
      <c r="AO525" s="691"/>
      <c r="AP525" s="691"/>
      <c r="AQ525" s="691"/>
      <c r="AR525" s="691"/>
      <c r="AS525" s="691"/>
      <c r="AT525" s="691"/>
      <c r="AU525" s="691"/>
      <c r="AV525" s="691"/>
      <c r="AW525" s="691"/>
      <c r="AX525" s="691"/>
      <c r="AY525" s="691"/>
      <c r="AZ525" s="691"/>
      <c r="BA525" s="691"/>
      <c r="BB525" s="691"/>
      <c r="BC525" s="691"/>
      <c r="BD525" s="691"/>
      <c r="BE525" s="691"/>
      <c r="BF525" s="691"/>
      <c r="BG525" s="691"/>
      <c r="BH525" s="691"/>
      <c r="BI525" s="691"/>
      <c r="BJ525" s="691"/>
      <c r="BK525" s="691"/>
      <c r="BL525" s="691"/>
      <c r="BM525" s="691"/>
      <c r="BN525" s="691"/>
      <c r="BO525" s="691"/>
      <c r="BP525" s="691"/>
      <c r="BQ525" s="691"/>
      <c r="BR525" s="691"/>
      <c r="BS525" s="691"/>
      <c r="BT525" s="691"/>
      <c r="BU525" s="691"/>
      <c r="BV525" s="691"/>
      <c r="BW525" s="691"/>
      <c r="BX525" s="691"/>
      <c r="BY525" s="691"/>
      <c r="BZ525" s="691"/>
      <c r="CA525" s="691"/>
      <c r="CB525" s="691"/>
      <c r="CC525" s="691"/>
      <c r="CD525" s="691"/>
      <c r="CE525" s="691"/>
      <c r="CF525" s="691"/>
      <c r="CG525" s="691"/>
      <c r="CH525" s="691"/>
      <c r="CI525" s="691"/>
    </row>
    <row r="526" spans="1:87" ht="15.75" customHeight="1">
      <c r="A526" s="691"/>
      <c r="B526" s="697"/>
      <c r="C526" s="697"/>
      <c r="D526" s="691"/>
      <c r="E526" s="691"/>
      <c r="F526" s="691"/>
      <c r="G526" s="691"/>
      <c r="H526" s="691"/>
      <c r="I526" s="691"/>
      <c r="J526" s="691"/>
      <c r="K526" s="691"/>
      <c r="L526" s="691"/>
      <c r="M526" s="691"/>
      <c r="N526" s="691"/>
      <c r="O526" s="691"/>
      <c r="P526" s="691"/>
      <c r="Q526" s="691"/>
      <c r="R526" s="691"/>
      <c r="S526" s="691"/>
      <c r="T526" s="691"/>
      <c r="U526" s="691"/>
      <c r="V526" s="691"/>
      <c r="W526" s="691"/>
      <c r="X526" s="691"/>
      <c r="Y526" s="691"/>
      <c r="Z526" s="691"/>
      <c r="AA526" s="691"/>
      <c r="AB526" s="691"/>
      <c r="AC526" s="691"/>
      <c r="AD526" s="691"/>
      <c r="AE526" s="691"/>
      <c r="AF526" s="691"/>
      <c r="AG526" s="691"/>
      <c r="AH526" s="691"/>
      <c r="AI526" s="691"/>
      <c r="AJ526" s="691"/>
      <c r="AK526" s="691"/>
      <c r="AL526" s="691"/>
      <c r="AM526" s="691"/>
      <c r="AN526" s="691"/>
      <c r="AO526" s="691"/>
      <c r="AP526" s="691"/>
      <c r="AQ526" s="691"/>
      <c r="AR526" s="691"/>
      <c r="AS526" s="691"/>
      <c r="AT526" s="691"/>
      <c r="AU526" s="691"/>
      <c r="AV526" s="691"/>
      <c r="AW526" s="691"/>
      <c r="AX526" s="691"/>
      <c r="AY526" s="691"/>
      <c r="AZ526" s="691"/>
      <c r="BA526" s="691"/>
      <c r="BB526" s="691"/>
      <c r="BC526" s="691"/>
      <c r="BD526" s="691"/>
      <c r="BE526" s="691"/>
      <c r="BF526" s="691"/>
      <c r="BG526" s="691"/>
      <c r="BH526" s="691"/>
      <c r="BI526" s="691"/>
      <c r="BJ526" s="691"/>
      <c r="BK526" s="691"/>
      <c r="BL526" s="691"/>
      <c r="BM526" s="691"/>
      <c r="BN526" s="691"/>
      <c r="BO526" s="691"/>
      <c r="BP526" s="691"/>
      <c r="BQ526" s="691"/>
      <c r="BR526" s="691"/>
      <c r="BS526" s="691"/>
      <c r="BT526" s="691"/>
      <c r="BU526" s="691"/>
      <c r="BV526" s="691"/>
      <c r="BW526" s="691"/>
      <c r="BX526" s="691"/>
      <c r="BY526" s="691"/>
      <c r="BZ526" s="691"/>
      <c r="CA526" s="691"/>
      <c r="CB526" s="691"/>
      <c r="CC526" s="691"/>
      <c r="CD526" s="691"/>
      <c r="CE526" s="691"/>
      <c r="CF526" s="691"/>
      <c r="CG526" s="691"/>
      <c r="CH526" s="691"/>
      <c r="CI526" s="691"/>
    </row>
    <row r="527" spans="1:87" ht="15.75" customHeight="1">
      <c r="A527" s="691"/>
      <c r="B527" s="697"/>
      <c r="C527" s="697"/>
      <c r="D527" s="691"/>
      <c r="E527" s="691"/>
      <c r="F527" s="691"/>
      <c r="G527" s="691"/>
      <c r="H527" s="691"/>
      <c r="I527" s="691"/>
      <c r="J527" s="691"/>
      <c r="K527" s="691"/>
      <c r="L527" s="691"/>
      <c r="M527" s="691"/>
      <c r="N527" s="691"/>
      <c r="O527" s="691"/>
      <c r="P527" s="691"/>
      <c r="Q527" s="691"/>
      <c r="R527" s="691"/>
      <c r="S527" s="691"/>
      <c r="T527" s="691"/>
      <c r="U527" s="691"/>
      <c r="V527" s="691"/>
      <c r="W527" s="691"/>
      <c r="X527" s="691"/>
      <c r="Y527" s="691"/>
      <c r="Z527" s="691"/>
      <c r="AA527" s="691"/>
      <c r="AB527" s="691"/>
      <c r="AC527" s="691"/>
      <c r="AD527" s="691"/>
      <c r="AE527" s="691"/>
      <c r="AF527" s="691"/>
      <c r="AG527" s="691"/>
      <c r="AH527" s="691"/>
      <c r="AI527" s="691"/>
      <c r="AJ527" s="691"/>
      <c r="AK527" s="691"/>
      <c r="AL527" s="691"/>
      <c r="AM527" s="691"/>
      <c r="AN527" s="691"/>
      <c r="AO527" s="691"/>
      <c r="AP527" s="691"/>
      <c r="AQ527" s="691"/>
      <c r="AR527" s="691"/>
      <c r="AS527" s="691"/>
      <c r="AT527" s="691"/>
      <c r="AU527" s="691"/>
      <c r="AV527" s="691"/>
      <c r="AW527" s="691"/>
      <c r="AX527" s="691"/>
      <c r="AY527" s="691"/>
      <c r="AZ527" s="691"/>
      <c r="BA527" s="691"/>
      <c r="BB527" s="691"/>
      <c r="BC527" s="691"/>
      <c r="BD527" s="691"/>
      <c r="BE527" s="691"/>
      <c r="BF527" s="691"/>
      <c r="BG527" s="691"/>
      <c r="BH527" s="691"/>
      <c r="BI527" s="691"/>
      <c r="BJ527" s="691"/>
      <c r="BK527" s="691"/>
      <c r="BL527" s="691"/>
      <c r="BM527" s="691"/>
      <c r="BN527" s="691"/>
      <c r="BO527" s="691"/>
      <c r="BP527" s="691"/>
      <c r="BQ527" s="691"/>
      <c r="BR527" s="691"/>
      <c r="BS527" s="691"/>
      <c r="BT527" s="691"/>
      <c r="BU527" s="691"/>
      <c r="BV527" s="691"/>
      <c r="BW527" s="691"/>
      <c r="BX527" s="691"/>
      <c r="BY527" s="691"/>
      <c r="BZ527" s="691"/>
      <c r="CA527" s="691"/>
      <c r="CB527" s="691"/>
      <c r="CC527" s="691"/>
      <c r="CD527" s="691"/>
      <c r="CE527" s="691"/>
      <c r="CF527" s="691"/>
      <c r="CG527" s="691"/>
      <c r="CH527" s="691"/>
      <c r="CI527" s="691"/>
    </row>
    <row r="528" spans="1:87" ht="15.75" customHeight="1">
      <c r="A528" s="691"/>
      <c r="B528" s="697"/>
      <c r="C528" s="697"/>
      <c r="D528" s="691"/>
      <c r="E528" s="691"/>
      <c r="F528" s="691"/>
      <c r="G528" s="691"/>
      <c r="H528" s="691"/>
      <c r="I528" s="691"/>
      <c r="J528" s="691"/>
      <c r="K528" s="691"/>
      <c r="L528" s="691"/>
      <c r="M528" s="691"/>
      <c r="N528" s="691"/>
      <c r="O528" s="691"/>
      <c r="P528" s="691"/>
      <c r="Q528" s="691"/>
      <c r="R528" s="691"/>
      <c r="S528" s="691"/>
      <c r="T528" s="691"/>
      <c r="U528" s="691"/>
      <c r="V528" s="691"/>
      <c r="W528" s="691"/>
      <c r="X528" s="691"/>
      <c r="Y528" s="691"/>
      <c r="Z528" s="691"/>
      <c r="AA528" s="691"/>
      <c r="AB528" s="691"/>
      <c r="AC528" s="691"/>
      <c r="AD528" s="691"/>
      <c r="AE528" s="691"/>
      <c r="AF528" s="691"/>
      <c r="AG528" s="691"/>
      <c r="AH528" s="691"/>
      <c r="AI528" s="691"/>
      <c r="AJ528" s="691"/>
      <c r="AK528" s="691"/>
      <c r="AL528" s="691"/>
      <c r="AM528" s="691"/>
      <c r="AN528" s="691"/>
      <c r="AO528" s="691"/>
      <c r="AP528" s="691"/>
      <c r="AQ528" s="691"/>
      <c r="AR528" s="691"/>
      <c r="AS528" s="691"/>
      <c r="AT528" s="691"/>
      <c r="AU528" s="691"/>
      <c r="AV528" s="691"/>
      <c r="AW528" s="691"/>
      <c r="AX528" s="691"/>
      <c r="AY528" s="691"/>
      <c r="AZ528" s="691"/>
      <c r="BA528" s="691"/>
      <c r="BB528" s="691"/>
      <c r="BC528" s="691"/>
      <c r="BD528" s="691"/>
      <c r="BE528" s="691"/>
      <c r="BF528" s="691"/>
      <c r="BG528" s="691"/>
      <c r="BH528" s="691"/>
      <c r="BI528" s="691"/>
      <c r="BJ528" s="691"/>
      <c r="BK528" s="691"/>
      <c r="BL528" s="691"/>
      <c r="BM528" s="691"/>
      <c r="BN528" s="691"/>
      <c r="BO528" s="691"/>
      <c r="BP528" s="691"/>
      <c r="BQ528" s="691"/>
      <c r="BR528" s="691"/>
      <c r="BS528" s="691"/>
      <c r="BT528" s="691"/>
      <c r="BU528" s="691"/>
      <c r="BV528" s="691"/>
      <c r="BW528" s="691"/>
      <c r="BX528" s="691"/>
      <c r="BY528" s="691"/>
      <c r="BZ528" s="691"/>
      <c r="CA528" s="691"/>
      <c r="CB528" s="691"/>
      <c r="CC528" s="691"/>
      <c r="CD528" s="691"/>
      <c r="CE528" s="691"/>
      <c r="CF528" s="691"/>
      <c r="CG528" s="691"/>
      <c r="CH528" s="691"/>
      <c r="CI528" s="691"/>
    </row>
    <row r="529" spans="1:87" ht="15.75" customHeight="1">
      <c r="A529" s="691"/>
      <c r="B529" s="697"/>
      <c r="C529" s="697"/>
      <c r="D529" s="691"/>
      <c r="E529" s="691"/>
      <c r="F529" s="691"/>
      <c r="G529" s="691"/>
      <c r="H529" s="691"/>
      <c r="I529" s="691"/>
      <c r="J529" s="691"/>
      <c r="K529" s="691"/>
      <c r="L529" s="691"/>
      <c r="M529" s="691"/>
      <c r="N529" s="691"/>
      <c r="O529" s="691"/>
      <c r="P529" s="691"/>
      <c r="Q529" s="691"/>
      <c r="R529" s="691"/>
      <c r="S529" s="691"/>
      <c r="T529" s="691"/>
      <c r="U529" s="691"/>
      <c r="V529" s="691"/>
      <c r="W529" s="691"/>
      <c r="X529" s="691"/>
      <c r="Y529" s="691"/>
      <c r="Z529" s="691"/>
      <c r="AA529" s="691"/>
      <c r="AB529" s="691"/>
      <c r="AC529" s="691"/>
      <c r="AD529" s="691"/>
      <c r="AE529" s="691"/>
      <c r="AF529" s="691"/>
      <c r="AG529" s="691"/>
      <c r="AH529" s="691"/>
      <c r="AI529" s="691"/>
      <c r="AJ529" s="691"/>
      <c r="AK529" s="691"/>
      <c r="AL529" s="691"/>
      <c r="AM529" s="691"/>
      <c r="AN529" s="691"/>
      <c r="AO529" s="691"/>
      <c r="AP529" s="691"/>
      <c r="AQ529" s="691"/>
      <c r="AR529" s="691"/>
      <c r="AS529" s="691"/>
      <c r="AT529" s="691"/>
      <c r="AU529" s="691"/>
      <c r="AV529" s="691"/>
      <c r="AW529" s="691"/>
      <c r="AX529" s="691"/>
      <c r="AY529" s="691"/>
      <c r="AZ529" s="691"/>
      <c r="BA529" s="691"/>
      <c r="BB529" s="691"/>
      <c r="BC529" s="691"/>
      <c r="BD529" s="691"/>
      <c r="BE529" s="691"/>
      <c r="BF529" s="691"/>
      <c r="BG529" s="691"/>
      <c r="BH529" s="691"/>
      <c r="BI529" s="691"/>
      <c r="BJ529" s="691"/>
      <c r="BK529" s="691"/>
      <c r="BL529" s="691"/>
      <c r="BM529" s="691"/>
      <c r="BN529" s="691"/>
      <c r="BO529" s="691"/>
      <c r="BP529" s="691"/>
      <c r="BQ529" s="691"/>
      <c r="BR529" s="691"/>
      <c r="BS529" s="691"/>
      <c r="BT529" s="691"/>
      <c r="BU529" s="691"/>
      <c r="BV529" s="691"/>
      <c r="BW529" s="691"/>
      <c r="BX529" s="691"/>
      <c r="BY529" s="691"/>
      <c r="BZ529" s="691"/>
      <c r="CA529" s="691"/>
      <c r="CB529" s="691"/>
      <c r="CC529" s="691"/>
      <c r="CD529" s="691"/>
      <c r="CE529" s="691"/>
      <c r="CF529" s="691"/>
      <c r="CG529" s="691"/>
      <c r="CH529" s="691"/>
      <c r="CI529" s="691"/>
    </row>
    <row r="530" spans="1:87" ht="15.75" customHeight="1">
      <c r="A530" s="691"/>
      <c r="B530" s="697"/>
      <c r="C530" s="697"/>
      <c r="D530" s="691"/>
      <c r="E530" s="691"/>
      <c r="F530" s="691"/>
      <c r="G530" s="691"/>
      <c r="H530" s="691"/>
      <c r="I530" s="691"/>
      <c r="J530" s="691"/>
      <c r="K530" s="691"/>
      <c r="L530" s="691"/>
      <c r="M530" s="691"/>
      <c r="N530" s="691"/>
      <c r="O530" s="691"/>
      <c r="P530" s="691"/>
      <c r="Q530" s="691"/>
      <c r="R530" s="691"/>
      <c r="S530" s="691"/>
      <c r="T530" s="691"/>
      <c r="U530" s="691"/>
      <c r="V530" s="691"/>
      <c r="W530" s="691"/>
      <c r="X530" s="691"/>
      <c r="Y530" s="691"/>
      <c r="Z530" s="691"/>
      <c r="AA530" s="691"/>
      <c r="AB530" s="691"/>
      <c r="AC530" s="691"/>
      <c r="AD530" s="691"/>
      <c r="AE530" s="691"/>
      <c r="AF530" s="691"/>
      <c r="AG530" s="691"/>
      <c r="AH530" s="691"/>
      <c r="AI530" s="691"/>
      <c r="AJ530" s="691"/>
      <c r="AK530" s="691"/>
      <c r="AL530" s="691"/>
      <c r="AM530" s="691"/>
      <c r="AN530" s="691"/>
      <c r="AO530" s="691"/>
      <c r="AP530" s="691"/>
      <c r="AQ530" s="691"/>
      <c r="AR530" s="691"/>
      <c r="AS530" s="691"/>
      <c r="AT530" s="691"/>
      <c r="AU530" s="691"/>
      <c r="AV530" s="691"/>
      <c r="AW530" s="691"/>
      <c r="AX530" s="691"/>
      <c r="AY530" s="691"/>
      <c r="AZ530" s="691"/>
      <c r="BA530" s="691"/>
      <c r="BB530" s="691"/>
      <c r="BC530" s="691"/>
      <c r="BD530" s="691"/>
      <c r="BE530" s="691"/>
      <c r="BF530" s="691"/>
      <c r="BG530" s="691"/>
      <c r="BH530" s="691"/>
      <c r="BI530" s="691"/>
      <c r="BJ530" s="691"/>
      <c r="BK530" s="691"/>
      <c r="BL530" s="691"/>
      <c r="BM530" s="691"/>
      <c r="BN530" s="691"/>
      <c r="BO530" s="691"/>
      <c r="BP530" s="691"/>
      <c r="BQ530" s="691"/>
      <c r="BR530" s="691"/>
      <c r="BS530" s="691"/>
      <c r="BT530" s="691"/>
      <c r="BU530" s="691"/>
      <c r="BV530" s="691"/>
      <c r="BW530" s="691"/>
      <c r="BX530" s="691"/>
      <c r="BY530" s="691"/>
      <c r="BZ530" s="691"/>
      <c r="CA530" s="691"/>
      <c r="CB530" s="691"/>
      <c r="CC530" s="691"/>
      <c r="CD530" s="691"/>
      <c r="CE530" s="691"/>
      <c r="CF530" s="691"/>
      <c r="CG530" s="691"/>
      <c r="CH530" s="691"/>
      <c r="CI530" s="691"/>
    </row>
    <row r="531" spans="1:87" ht="15.75" customHeight="1">
      <c r="A531" s="691"/>
      <c r="B531" s="697"/>
      <c r="C531" s="697"/>
      <c r="D531" s="691"/>
      <c r="E531" s="691"/>
      <c r="F531" s="691"/>
      <c r="G531" s="691"/>
      <c r="H531" s="691"/>
      <c r="I531" s="691"/>
      <c r="J531" s="691"/>
      <c r="K531" s="691"/>
      <c r="L531" s="691"/>
      <c r="M531" s="691"/>
      <c r="N531" s="691"/>
      <c r="O531" s="691"/>
      <c r="P531" s="691"/>
      <c r="Q531" s="691"/>
      <c r="R531" s="691"/>
      <c r="S531" s="691"/>
      <c r="T531" s="691"/>
      <c r="U531" s="691"/>
      <c r="V531" s="691"/>
      <c r="W531" s="691"/>
      <c r="X531" s="691"/>
      <c r="Y531" s="691"/>
      <c r="Z531" s="691"/>
      <c r="AA531" s="691"/>
      <c r="AB531" s="691"/>
      <c r="AC531" s="691"/>
      <c r="AD531" s="691"/>
      <c r="AE531" s="691"/>
      <c r="AF531" s="691"/>
      <c r="AG531" s="691"/>
      <c r="AH531" s="691"/>
      <c r="AI531" s="691"/>
      <c r="AJ531" s="691"/>
      <c r="AK531" s="691"/>
      <c r="AL531" s="691"/>
      <c r="AM531" s="691"/>
      <c r="AN531" s="691"/>
      <c r="AO531" s="691"/>
      <c r="AP531" s="691"/>
      <c r="AQ531" s="691"/>
      <c r="AR531" s="691"/>
      <c r="AS531" s="691"/>
      <c r="AT531" s="691"/>
      <c r="AU531" s="691"/>
      <c r="AV531" s="691"/>
      <c r="AW531" s="691"/>
      <c r="AX531" s="691"/>
      <c r="AY531" s="691"/>
      <c r="AZ531" s="691"/>
      <c r="BA531" s="691"/>
      <c r="BB531" s="691"/>
      <c r="BC531" s="691"/>
      <c r="BD531" s="691"/>
      <c r="BE531" s="691"/>
      <c r="BF531" s="691"/>
      <c r="BG531" s="691"/>
      <c r="BH531" s="691"/>
      <c r="BI531" s="691"/>
      <c r="BJ531" s="691"/>
      <c r="BK531" s="691"/>
      <c r="BL531" s="691"/>
      <c r="BM531" s="691"/>
      <c r="BN531" s="691"/>
      <c r="BO531" s="691"/>
      <c r="BP531" s="691"/>
      <c r="BQ531" s="691"/>
      <c r="BR531" s="691"/>
      <c r="BS531" s="691"/>
      <c r="BT531" s="691"/>
      <c r="BU531" s="691"/>
      <c r="BV531" s="691"/>
      <c r="BW531" s="691"/>
      <c r="BX531" s="691"/>
      <c r="BY531" s="691"/>
      <c r="BZ531" s="691"/>
      <c r="CA531" s="691"/>
      <c r="CB531" s="691"/>
      <c r="CC531" s="691"/>
      <c r="CD531" s="691"/>
      <c r="CE531" s="691"/>
      <c r="CF531" s="691"/>
      <c r="CG531" s="691"/>
      <c r="CH531" s="691"/>
      <c r="CI531" s="691"/>
    </row>
    <row r="532" spans="1:87" ht="15.75" customHeight="1">
      <c r="A532" s="691"/>
      <c r="B532" s="697"/>
      <c r="C532" s="697"/>
      <c r="D532" s="691"/>
      <c r="E532" s="691"/>
      <c r="F532" s="691"/>
      <c r="G532" s="691"/>
      <c r="H532" s="691"/>
      <c r="I532" s="691"/>
      <c r="J532" s="691"/>
      <c r="K532" s="691"/>
      <c r="L532" s="691"/>
      <c r="M532" s="691"/>
      <c r="N532" s="691"/>
      <c r="O532" s="691"/>
      <c r="P532" s="691"/>
      <c r="Q532" s="691"/>
      <c r="R532" s="691"/>
      <c r="S532" s="691"/>
      <c r="T532" s="691"/>
      <c r="U532" s="691"/>
      <c r="V532" s="691"/>
      <c r="W532" s="691"/>
      <c r="X532" s="691"/>
      <c r="Y532" s="691"/>
      <c r="Z532" s="691"/>
      <c r="AA532" s="691"/>
      <c r="AB532" s="691"/>
      <c r="AC532" s="691"/>
      <c r="AD532" s="691"/>
      <c r="AE532" s="691"/>
      <c r="AF532" s="691"/>
      <c r="AG532" s="691"/>
      <c r="AH532" s="691"/>
      <c r="AI532" s="691"/>
      <c r="AJ532" s="691"/>
      <c r="AK532" s="691"/>
      <c r="AL532" s="691"/>
      <c r="AM532" s="691"/>
      <c r="AN532" s="691"/>
      <c r="AO532" s="691"/>
      <c r="AP532" s="691"/>
      <c r="AQ532" s="691"/>
      <c r="AR532" s="691"/>
      <c r="AS532" s="691"/>
      <c r="AT532" s="691"/>
      <c r="AU532" s="691"/>
      <c r="AV532" s="691"/>
      <c r="AW532" s="691"/>
      <c r="AX532" s="691"/>
      <c r="AY532" s="691"/>
      <c r="AZ532" s="691"/>
      <c r="BA532" s="691"/>
      <c r="BB532" s="691"/>
      <c r="BC532" s="691"/>
      <c r="BD532" s="691"/>
      <c r="BE532" s="691"/>
      <c r="BF532" s="691"/>
      <c r="BG532" s="691"/>
      <c r="BH532" s="691"/>
      <c r="BI532" s="691"/>
      <c r="BJ532" s="691"/>
      <c r="BK532" s="691"/>
      <c r="BL532" s="691"/>
      <c r="BM532" s="691"/>
      <c r="BN532" s="691"/>
      <c r="BO532" s="691"/>
      <c r="BP532" s="691"/>
      <c r="BQ532" s="691"/>
      <c r="BR532" s="691"/>
      <c r="BS532" s="691"/>
      <c r="BT532" s="691"/>
      <c r="BU532" s="691"/>
      <c r="BV532" s="691"/>
      <c r="BW532" s="691"/>
      <c r="BX532" s="691"/>
      <c r="BY532" s="691"/>
      <c r="BZ532" s="691"/>
      <c r="CA532" s="691"/>
      <c r="CB532" s="691"/>
      <c r="CC532" s="691"/>
      <c r="CD532" s="691"/>
      <c r="CE532" s="691"/>
      <c r="CF532" s="691"/>
      <c r="CG532" s="691"/>
      <c r="CH532" s="691"/>
      <c r="CI532" s="691"/>
    </row>
    <row r="533" spans="1:87" ht="15.75" customHeight="1">
      <c r="A533" s="691"/>
      <c r="B533" s="697"/>
      <c r="C533" s="697"/>
      <c r="D533" s="691"/>
      <c r="E533" s="691"/>
      <c r="F533" s="691"/>
      <c r="G533" s="691"/>
      <c r="H533" s="691"/>
      <c r="I533" s="691"/>
      <c r="J533" s="691"/>
      <c r="K533" s="691"/>
      <c r="L533" s="691"/>
      <c r="M533" s="691"/>
      <c r="N533" s="691"/>
      <c r="O533" s="691"/>
      <c r="P533" s="691"/>
      <c r="Q533" s="691"/>
      <c r="R533" s="691"/>
      <c r="S533" s="691"/>
      <c r="T533" s="691"/>
      <c r="U533" s="691"/>
      <c r="V533" s="691"/>
      <c r="W533" s="691"/>
      <c r="X533" s="691"/>
      <c r="Y533" s="691"/>
      <c r="Z533" s="691"/>
      <c r="AA533" s="691"/>
      <c r="AB533" s="691"/>
      <c r="AC533" s="691"/>
      <c r="AD533" s="691"/>
      <c r="AE533" s="691"/>
      <c r="AF533" s="691"/>
      <c r="AG533" s="691"/>
      <c r="AH533" s="691"/>
      <c r="AI533" s="691"/>
      <c r="AJ533" s="691"/>
      <c r="AK533" s="691"/>
      <c r="AL533" s="691"/>
      <c r="AM533" s="691"/>
      <c r="AN533" s="691"/>
      <c r="AO533" s="691"/>
      <c r="AP533" s="691"/>
      <c r="AQ533" s="691"/>
      <c r="AR533" s="691"/>
      <c r="AS533" s="691"/>
      <c r="AT533" s="691"/>
      <c r="AU533" s="691"/>
      <c r="AV533" s="691"/>
      <c r="AW533" s="691"/>
      <c r="AX533" s="691"/>
      <c r="AY533" s="691"/>
      <c r="AZ533" s="691"/>
      <c r="BA533" s="691"/>
      <c r="BB533" s="691"/>
      <c r="BC533" s="691"/>
      <c r="BD533" s="691"/>
      <c r="BE533" s="691"/>
      <c r="BF533" s="691"/>
      <c r="BG533" s="691"/>
      <c r="BH533" s="691"/>
      <c r="BI533" s="691"/>
      <c r="BJ533" s="691"/>
      <c r="BK533" s="691"/>
      <c r="BL533" s="691"/>
      <c r="BM533" s="691"/>
      <c r="BN533" s="691"/>
      <c r="BO533" s="691"/>
      <c r="BP533" s="691"/>
      <c r="BQ533" s="691"/>
      <c r="BR533" s="691"/>
      <c r="BS533" s="691"/>
      <c r="BT533" s="691"/>
      <c r="BU533" s="691"/>
      <c r="BV533" s="691"/>
      <c r="BW533" s="691"/>
      <c r="BX533" s="691"/>
      <c r="BY533" s="691"/>
      <c r="BZ533" s="691"/>
      <c r="CA533" s="691"/>
      <c r="CB533" s="691"/>
      <c r="CC533" s="691"/>
      <c r="CD533" s="691"/>
      <c r="CE533" s="691"/>
      <c r="CF533" s="691"/>
      <c r="CG533" s="691"/>
      <c r="CH533" s="691"/>
      <c r="CI533" s="691"/>
    </row>
    <row r="534" spans="1:87" ht="15.75" customHeight="1">
      <c r="A534" s="691"/>
      <c r="B534" s="697"/>
      <c r="C534" s="697"/>
      <c r="D534" s="691"/>
      <c r="E534" s="691"/>
      <c r="F534" s="691"/>
      <c r="G534" s="691"/>
      <c r="H534" s="691"/>
      <c r="I534" s="691"/>
      <c r="J534" s="691"/>
      <c r="K534" s="691"/>
      <c r="L534" s="691"/>
      <c r="M534" s="691"/>
      <c r="N534" s="691"/>
      <c r="O534" s="691"/>
      <c r="P534" s="691"/>
      <c r="Q534" s="691"/>
      <c r="R534" s="691"/>
      <c r="S534" s="691"/>
      <c r="T534" s="691"/>
      <c r="U534" s="691"/>
      <c r="V534" s="691"/>
      <c r="W534" s="691"/>
      <c r="X534" s="691"/>
      <c r="Y534" s="691"/>
      <c r="Z534" s="691"/>
      <c r="AA534" s="691"/>
      <c r="AB534" s="691"/>
      <c r="AC534" s="691"/>
      <c r="AD534" s="691"/>
      <c r="AE534" s="691"/>
      <c r="AF534" s="691"/>
      <c r="AG534" s="691"/>
      <c r="AH534" s="691"/>
      <c r="AI534" s="691"/>
      <c r="AJ534" s="691"/>
      <c r="AK534" s="691"/>
      <c r="AL534" s="691"/>
      <c r="AM534" s="691"/>
      <c r="AN534" s="691"/>
      <c r="AO534" s="691"/>
      <c r="AP534" s="691"/>
      <c r="AQ534" s="691"/>
      <c r="AR534" s="691"/>
      <c r="AS534" s="691"/>
      <c r="AT534" s="691"/>
      <c r="AU534" s="691"/>
      <c r="AV534" s="691"/>
      <c r="AW534" s="691"/>
      <c r="AX534" s="691"/>
      <c r="AY534" s="691"/>
      <c r="AZ534" s="691"/>
      <c r="BA534" s="691"/>
      <c r="BB534" s="691"/>
      <c r="BC534" s="691"/>
      <c r="BD534" s="691"/>
      <c r="BE534" s="691"/>
      <c r="BF534" s="691"/>
      <c r="BG534" s="691"/>
      <c r="BH534" s="691"/>
      <c r="BI534" s="691"/>
      <c r="BJ534" s="691"/>
      <c r="BK534" s="691"/>
      <c r="BL534" s="691"/>
      <c r="BM534" s="691"/>
      <c r="BN534" s="691"/>
      <c r="BO534" s="691"/>
      <c r="BP534" s="691"/>
      <c r="BQ534" s="691"/>
      <c r="BR534" s="691"/>
      <c r="BS534" s="691"/>
      <c r="BT534" s="691"/>
      <c r="BU534" s="691"/>
      <c r="BV534" s="691"/>
      <c r="BW534" s="691"/>
      <c r="BX534" s="691"/>
      <c r="BY534" s="691"/>
      <c r="BZ534" s="691"/>
      <c r="CA534" s="691"/>
      <c r="CB534" s="691"/>
      <c r="CC534" s="691"/>
      <c r="CD534" s="691"/>
      <c r="CE534" s="691"/>
      <c r="CF534" s="691"/>
      <c r="CG534" s="691"/>
      <c r="CH534" s="691"/>
      <c r="CI534" s="691"/>
    </row>
    <row r="535" spans="1:87" ht="15.75" customHeight="1">
      <c r="A535" s="691"/>
      <c r="B535" s="697"/>
      <c r="C535" s="697"/>
      <c r="D535" s="691"/>
      <c r="E535" s="691"/>
      <c r="F535" s="691"/>
      <c r="G535" s="691"/>
      <c r="H535" s="691"/>
      <c r="I535" s="691"/>
      <c r="J535" s="691"/>
      <c r="K535" s="691"/>
      <c r="L535" s="691"/>
      <c r="M535" s="691"/>
      <c r="N535" s="691"/>
      <c r="O535" s="691"/>
      <c r="P535" s="691"/>
      <c r="Q535" s="691"/>
      <c r="R535" s="691"/>
      <c r="S535" s="691"/>
      <c r="T535" s="691"/>
      <c r="U535" s="691"/>
      <c r="V535" s="691"/>
      <c r="W535" s="691"/>
      <c r="X535" s="691"/>
      <c r="Y535" s="691"/>
      <c r="Z535" s="691"/>
      <c r="AA535" s="691"/>
      <c r="AB535" s="691"/>
      <c r="AC535" s="691"/>
      <c r="AD535" s="691"/>
      <c r="AE535" s="691"/>
      <c r="AF535" s="691"/>
      <c r="AG535" s="691"/>
      <c r="AH535" s="691"/>
      <c r="AI535" s="691"/>
      <c r="AJ535" s="691"/>
      <c r="AK535" s="691"/>
      <c r="AL535" s="691"/>
      <c r="AM535" s="691"/>
      <c r="AN535" s="691"/>
      <c r="AO535" s="691"/>
      <c r="AP535" s="691"/>
      <c r="AQ535" s="691"/>
      <c r="AR535" s="691"/>
      <c r="AS535" s="691"/>
      <c r="AT535" s="691"/>
      <c r="AU535" s="691"/>
      <c r="AV535" s="691"/>
      <c r="AW535" s="691"/>
      <c r="AX535" s="691"/>
      <c r="AY535" s="691"/>
      <c r="AZ535" s="691"/>
      <c r="BA535" s="691"/>
      <c r="BB535" s="691"/>
      <c r="BC535" s="691"/>
      <c r="BD535" s="691"/>
      <c r="BE535" s="691"/>
      <c r="BF535" s="691"/>
      <c r="BG535" s="691"/>
      <c r="BH535" s="691"/>
      <c r="BI535" s="691"/>
      <c r="BJ535" s="691"/>
      <c r="BK535" s="691"/>
      <c r="BL535" s="691"/>
      <c r="BM535" s="691"/>
      <c r="BN535" s="691"/>
      <c r="BO535" s="691"/>
      <c r="BP535" s="691"/>
      <c r="BQ535" s="691"/>
      <c r="BR535" s="691"/>
      <c r="BS535" s="691"/>
      <c r="BT535" s="691"/>
      <c r="BU535" s="691"/>
      <c r="BV535" s="691"/>
      <c r="BW535" s="691"/>
      <c r="BX535" s="691"/>
      <c r="BY535" s="691"/>
      <c r="BZ535" s="691"/>
      <c r="CA535" s="691"/>
      <c r="CB535" s="691"/>
      <c r="CC535" s="691"/>
      <c r="CD535" s="691"/>
      <c r="CE535" s="691"/>
      <c r="CF535" s="691"/>
      <c r="CG535" s="691"/>
      <c r="CH535" s="691"/>
      <c r="CI535" s="691"/>
    </row>
    <row r="536" spans="1:87" ht="15.75" customHeight="1">
      <c r="A536" s="691"/>
      <c r="B536" s="697"/>
      <c r="C536" s="697"/>
      <c r="D536" s="691"/>
      <c r="E536" s="691"/>
      <c r="F536" s="691"/>
      <c r="G536" s="691"/>
      <c r="H536" s="691"/>
      <c r="I536" s="691"/>
      <c r="J536" s="691"/>
      <c r="K536" s="691"/>
      <c r="L536" s="691"/>
      <c r="M536" s="691"/>
      <c r="N536" s="691"/>
      <c r="O536" s="691"/>
      <c r="P536" s="691"/>
      <c r="Q536" s="691"/>
      <c r="R536" s="691"/>
      <c r="S536" s="691"/>
      <c r="T536" s="691"/>
      <c r="U536" s="691"/>
      <c r="V536" s="691"/>
      <c r="W536" s="691"/>
      <c r="X536" s="691"/>
      <c r="Y536" s="691"/>
      <c r="Z536" s="691"/>
      <c r="AA536" s="691"/>
      <c r="AB536" s="691"/>
      <c r="AC536" s="691"/>
      <c r="AD536" s="691"/>
      <c r="AE536" s="691"/>
      <c r="AF536" s="691"/>
      <c r="AG536" s="691"/>
      <c r="AH536" s="691"/>
      <c r="AI536" s="691"/>
      <c r="AJ536" s="691"/>
      <c r="AK536" s="691"/>
      <c r="AL536" s="691"/>
      <c r="AM536" s="691"/>
      <c r="AN536" s="691"/>
      <c r="AO536" s="691"/>
      <c r="AP536" s="691"/>
      <c r="AQ536" s="691"/>
      <c r="AR536" s="691"/>
      <c r="AS536" s="691"/>
      <c r="AT536" s="691"/>
      <c r="AU536" s="691"/>
      <c r="AV536" s="691"/>
      <c r="AW536" s="691"/>
      <c r="AX536" s="691"/>
      <c r="AY536" s="691"/>
      <c r="AZ536" s="691"/>
      <c r="BA536" s="691"/>
      <c r="BB536" s="691"/>
      <c r="BC536" s="691"/>
      <c r="BD536" s="691"/>
      <c r="BE536" s="691"/>
      <c r="BF536" s="691"/>
      <c r="BG536" s="691"/>
      <c r="BH536" s="691"/>
      <c r="BI536" s="691"/>
      <c r="BJ536" s="691"/>
      <c r="BK536" s="691"/>
      <c r="BL536" s="691"/>
      <c r="BM536" s="691"/>
      <c r="BN536" s="691"/>
      <c r="BO536" s="691"/>
      <c r="BP536" s="691"/>
      <c r="BQ536" s="691"/>
      <c r="BR536" s="691"/>
      <c r="BS536" s="691"/>
      <c r="BT536" s="691"/>
      <c r="BU536" s="691"/>
      <c r="BV536" s="691"/>
      <c r="BW536" s="691"/>
      <c r="BX536" s="691"/>
      <c r="BY536" s="691"/>
      <c r="BZ536" s="691"/>
      <c r="CA536" s="691"/>
      <c r="CB536" s="691"/>
      <c r="CC536" s="691"/>
      <c r="CD536" s="691"/>
      <c r="CE536" s="691"/>
      <c r="CF536" s="691"/>
      <c r="CG536" s="691"/>
      <c r="CH536" s="691"/>
      <c r="CI536" s="691"/>
    </row>
    <row r="537" spans="1:87" ht="15.75" customHeight="1">
      <c r="A537" s="691"/>
      <c r="B537" s="697"/>
      <c r="C537" s="697"/>
      <c r="D537" s="691"/>
      <c r="E537" s="691"/>
      <c r="F537" s="691"/>
      <c r="G537" s="691"/>
      <c r="H537" s="691"/>
      <c r="I537" s="691"/>
      <c r="J537" s="691"/>
      <c r="K537" s="691"/>
      <c r="L537" s="691"/>
      <c r="M537" s="691"/>
      <c r="N537" s="691"/>
      <c r="O537" s="691"/>
      <c r="P537" s="691"/>
      <c r="Q537" s="691"/>
      <c r="R537" s="691"/>
      <c r="S537" s="691"/>
      <c r="T537" s="691"/>
      <c r="U537" s="691"/>
      <c r="V537" s="691"/>
      <c r="W537" s="691"/>
      <c r="X537" s="691"/>
      <c r="Y537" s="691"/>
      <c r="Z537" s="691"/>
      <c r="AA537" s="691"/>
      <c r="AB537" s="691"/>
      <c r="AC537" s="691"/>
      <c r="AD537" s="691"/>
      <c r="AE537" s="691"/>
      <c r="AF537" s="691"/>
      <c r="AG537" s="691"/>
      <c r="AH537" s="691"/>
      <c r="AI537" s="691"/>
      <c r="AJ537" s="691"/>
      <c r="AK537" s="691"/>
      <c r="AL537" s="691"/>
      <c r="AM537" s="691"/>
      <c r="AN537" s="691"/>
      <c r="AO537" s="691"/>
      <c r="AP537" s="691"/>
      <c r="AQ537" s="691"/>
      <c r="AR537" s="691"/>
      <c r="AS537" s="691"/>
      <c r="AT537" s="691"/>
      <c r="AU537" s="691"/>
      <c r="AV537" s="691"/>
      <c r="AW537" s="691"/>
      <c r="AX537" s="691"/>
      <c r="AY537" s="691"/>
      <c r="AZ537" s="691"/>
      <c r="BA537" s="691"/>
      <c r="BB537" s="691"/>
      <c r="BC537" s="691"/>
      <c r="BD537" s="691"/>
      <c r="BE537" s="691"/>
      <c r="BF537" s="691"/>
      <c r="BG537" s="691"/>
      <c r="BH537" s="691"/>
      <c r="BI537" s="691"/>
      <c r="BJ537" s="691"/>
      <c r="BK537" s="691"/>
      <c r="BL537" s="691"/>
      <c r="BM537" s="691"/>
      <c r="BN537" s="691"/>
      <c r="BO537" s="691"/>
      <c r="BP537" s="691"/>
      <c r="BQ537" s="691"/>
      <c r="BR537" s="691"/>
      <c r="BS537" s="691"/>
      <c r="BT537" s="691"/>
      <c r="BU537" s="691"/>
      <c r="BV537" s="691"/>
      <c r="BW537" s="691"/>
      <c r="BX537" s="691"/>
      <c r="BY537" s="691"/>
      <c r="BZ537" s="691"/>
      <c r="CA537" s="691"/>
      <c r="CB537" s="691"/>
      <c r="CC537" s="691"/>
      <c r="CD537" s="691"/>
      <c r="CE537" s="691"/>
      <c r="CF537" s="691"/>
      <c r="CG537" s="691"/>
      <c r="CH537" s="691"/>
      <c r="CI537" s="691"/>
    </row>
    <row r="538" spans="1:87" ht="15.75" customHeight="1">
      <c r="A538" s="691"/>
      <c r="B538" s="697"/>
      <c r="C538" s="697"/>
      <c r="D538" s="691"/>
      <c r="E538" s="691"/>
      <c r="F538" s="691"/>
      <c r="G538" s="691"/>
      <c r="H538" s="691"/>
      <c r="I538" s="691"/>
      <c r="J538" s="691"/>
      <c r="K538" s="691"/>
      <c r="L538" s="691"/>
      <c r="M538" s="691"/>
      <c r="N538" s="691"/>
      <c r="O538" s="691"/>
      <c r="P538" s="691"/>
      <c r="Q538" s="691"/>
      <c r="R538" s="691"/>
      <c r="S538" s="691"/>
      <c r="T538" s="691"/>
      <c r="U538" s="691"/>
      <c r="V538" s="691"/>
      <c r="W538" s="691"/>
      <c r="X538" s="691"/>
      <c r="Y538" s="691"/>
      <c r="Z538" s="691"/>
      <c r="AA538" s="691"/>
      <c r="AB538" s="691"/>
      <c r="AC538" s="691"/>
      <c r="AD538" s="691"/>
      <c r="AE538" s="691"/>
      <c r="AF538" s="691"/>
      <c r="AG538" s="691"/>
      <c r="AH538" s="691"/>
      <c r="AI538" s="691"/>
      <c r="AJ538" s="691"/>
      <c r="AK538" s="691"/>
      <c r="AL538" s="691"/>
      <c r="AM538" s="691"/>
      <c r="AN538" s="691"/>
      <c r="AO538" s="691"/>
      <c r="AP538" s="691"/>
      <c r="AQ538" s="691"/>
      <c r="AR538" s="691"/>
      <c r="AS538" s="691"/>
      <c r="AT538" s="691"/>
      <c r="AU538" s="691"/>
      <c r="AV538" s="691"/>
      <c r="AW538" s="691"/>
      <c r="AX538" s="691"/>
      <c r="AY538" s="691"/>
      <c r="AZ538" s="691"/>
      <c r="BA538" s="691"/>
      <c r="BB538" s="691"/>
      <c r="BC538" s="691"/>
      <c r="BD538" s="691"/>
      <c r="BE538" s="691"/>
      <c r="BF538" s="691"/>
      <c r="BG538" s="691"/>
      <c r="BH538" s="691"/>
      <c r="BI538" s="691"/>
      <c r="BJ538" s="691"/>
      <c r="BK538" s="691"/>
      <c r="BL538" s="691"/>
      <c r="BM538" s="691"/>
      <c r="BN538" s="691"/>
      <c r="BO538" s="691"/>
      <c r="BP538" s="691"/>
      <c r="BQ538" s="691"/>
      <c r="BR538" s="691"/>
      <c r="BS538" s="691"/>
      <c r="BT538" s="691"/>
      <c r="BU538" s="691"/>
      <c r="BV538" s="691"/>
      <c r="BW538" s="691"/>
      <c r="BX538" s="691"/>
      <c r="BY538" s="691"/>
      <c r="BZ538" s="691"/>
      <c r="CA538" s="691"/>
      <c r="CB538" s="691"/>
      <c r="CC538" s="691"/>
      <c r="CD538" s="691"/>
      <c r="CE538" s="691"/>
      <c r="CF538" s="691"/>
      <c r="CG538" s="691"/>
      <c r="CH538" s="691"/>
      <c r="CI538" s="691"/>
    </row>
    <row r="539" spans="1:87" ht="15.75" customHeight="1">
      <c r="A539" s="691"/>
      <c r="B539" s="697"/>
      <c r="C539" s="697"/>
      <c r="D539" s="691"/>
      <c r="E539" s="691"/>
      <c r="F539" s="691"/>
      <c r="G539" s="691"/>
      <c r="H539" s="691"/>
      <c r="I539" s="691"/>
      <c r="J539" s="691"/>
      <c r="K539" s="691"/>
      <c r="L539" s="691"/>
      <c r="M539" s="691"/>
      <c r="N539" s="691"/>
      <c r="O539" s="691"/>
      <c r="P539" s="691"/>
      <c r="Q539" s="691"/>
      <c r="R539" s="691"/>
      <c r="S539" s="691"/>
      <c r="T539" s="691"/>
      <c r="U539" s="691"/>
      <c r="V539" s="691"/>
      <c r="W539" s="691"/>
      <c r="X539" s="691"/>
      <c r="Y539" s="691"/>
      <c r="Z539" s="691"/>
      <c r="AA539" s="691"/>
      <c r="AB539" s="691"/>
      <c r="AC539" s="691"/>
      <c r="AD539" s="691"/>
      <c r="AE539" s="691"/>
      <c r="AF539" s="691"/>
      <c r="AG539" s="691"/>
      <c r="AH539" s="691"/>
      <c r="AI539" s="691"/>
      <c r="AJ539" s="691"/>
      <c r="AK539" s="691"/>
      <c r="AL539" s="691"/>
      <c r="AM539" s="691"/>
      <c r="AN539" s="691"/>
      <c r="AO539" s="691"/>
      <c r="AP539" s="691"/>
      <c r="AQ539" s="691"/>
      <c r="AR539" s="691"/>
      <c r="AS539" s="691"/>
      <c r="AT539" s="691"/>
      <c r="AU539" s="691"/>
      <c r="AV539" s="691"/>
      <c r="AW539" s="691"/>
      <c r="AX539" s="691"/>
      <c r="AY539" s="691"/>
      <c r="AZ539" s="691"/>
      <c r="BA539" s="691"/>
      <c r="BB539" s="691"/>
      <c r="BC539" s="691"/>
      <c r="BD539" s="691"/>
      <c r="BE539" s="691"/>
      <c r="BF539" s="691"/>
      <c r="BG539" s="691"/>
      <c r="BH539" s="691"/>
      <c r="BI539" s="691"/>
      <c r="BJ539" s="691"/>
      <c r="BK539" s="691"/>
      <c r="BL539" s="691"/>
      <c r="BM539" s="691"/>
      <c r="BN539" s="691"/>
      <c r="BO539" s="691"/>
      <c r="BP539" s="691"/>
      <c r="BQ539" s="691"/>
      <c r="BR539" s="691"/>
      <c r="BS539" s="691"/>
      <c r="BT539" s="691"/>
      <c r="BU539" s="691"/>
      <c r="BV539" s="691"/>
      <c r="BW539" s="691"/>
      <c r="BX539" s="691"/>
      <c r="BY539" s="691"/>
      <c r="BZ539" s="691"/>
      <c r="CA539" s="691"/>
      <c r="CB539" s="691"/>
      <c r="CC539" s="691"/>
      <c r="CD539" s="691"/>
      <c r="CE539" s="691"/>
      <c r="CF539" s="691"/>
      <c r="CG539" s="691"/>
      <c r="CH539" s="691"/>
      <c r="CI539" s="691"/>
    </row>
    <row r="540" spans="1:87" ht="15.75" customHeight="1">
      <c r="A540" s="691"/>
      <c r="B540" s="697"/>
      <c r="C540" s="697"/>
      <c r="D540" s="691"/>
      <c r="E540" s="691"/>
      <c r="F540" s="691"/>
      <c r="G540" s="691"/>
      <c r="H540" s="691"/>
      <c r="I540" s="691"/>
      <c r="J540" s="691"/>
      <c r="K540" s="691"/>
      <c r="L540" s="691"/>
      <c r="M540" s="691"/>
      <c r="N540" s="691"/>
      <c r="O540" s="691"/>
      <c r="P540" s="691"/>
      <c r="Q540" s="691"/>
      <c r="R540" s="691"/>
      <c r="S540" s="691"/>
      <c r="T540" s="691"/>
      <c r="U540" s="691"/>
      <c r="V540" s="691"/>
      <c r="W540" s="691"/>
      <c r="X540" s="691"/>
      <c r="Y540" s="691"/>
      <c r="Z540" s="691"/>
      <c r="AA540" s="691"/>
      <c r="AB540" s="691"/>
      <c r="AC540" s="691"/>
      <c r="AD540" s="691"/>
      <c r="AE540" s="691"/>
      <c r="AF540" s="691"/>
      <c r="AG540" s="691"/>
      <c r="AH540" s="691"/>
      <c r="AI540" s="691"/>
      <c r="AJ540" s="691"/>
      <c r="AK540" s="691"/>
      <c r="AL540" s="691"/>
      <c r="AM540" s="691"/>
      <c r="AN540" s="691"/>
      <c r="AO540" s="691"/>
      <c r="AP540" s="691"/>
      <c r="AQ540" s="691"/>
      <c r="AR540" s="691"/>
      <c r="AS540" s="691"/>
      <c r="AT540" s="691"/>
      <c r="AU540" s="691"/>
      <c r="AV540" s="691"/>
      <c r="AW540" s="691"/>
      <c r="AX540" s="691"/>
      <c r="AY540" s="691"/>
      <c r="AZ540" s="691"/>
      <c r="BA540" s="691"/>
      <c r="BB540" s="691"/>
      <c r="BC540" s="691"/>
      <c r="BD540" s="691"/>
      <c r="BE540" s="691"/>
      <c r="BF540" s="691"/>
      <c r="BG540" s="691"/>
      <c r="BH540" s="691"/>
      <c r="BI540" s="691"/>
      <c r="BJ540" s="691"/>
      <c r="BK540" s="691"/>
      <c r="BL540" s="691"/>
      <c r="BM540" s="691"/>
      <c r="BN540" s="691"/>
      <c r="BO540" s="691"/>
      <c r="BP540" s="691"/>
      <c r="BQ540" s="691"/>
      <c r="BR540" s="691"/>
      <c r="BS540" s="691"/>
      <c r="BT540" s="691"/>
      <c r="BU540" s="691"/>
      <c r="BV540" s="691"/>
      <c r="BW540" s="691"/>
      <c r="BX540" s="691"/>
      <c r="BY540" s="691"/>
      <c r="BZ540" s="691"/>
      <c r="CA540" s="691"/>
      <c r="CB540" s="691"/>
      <c r="CC540" s="691"/>
      <c r="CD540" s="691"/>
      <c r="CE540" s="691"/>
      <c r="CF540" s="691"/>
      <c r="CG540" s="691"/>
      <c r="CH540" s="691"/>
      <c r="CI540" s="691"/>
    </row>
    <row r="541" spans="1:87" ht="15.75" customHeight="1">
      <c r="A541" s="691"/>
      <c r="B541" s="697"/>
      <c r="C541" s="697"/>
      <c r="D541" s="691"/>
      <c r="E541" s="691"/>
      <c r="F541" s="691"/>
      <c r="G541" s="691"/>
      <c r="H541" s="691"/>
      <c r="I541" s="691"/>
      <c r="J541" s="691"/>
      <c r="K541" s="691"/>
      <c r="L541" s="691"/>
      <c r="M541" s="691"/>
      <c r="N541" s="691"/>
      <c r="O541" s="691"/>
      <c r="P541" s="691"/>
      <c r="Q541" s="691"/>
      <c r="R541" s="691"/>
      <c r="S541" s="691"/>
      <c r="T541" s="691"/>
      <c r="U541" s="691"/>
      <c r="V541" s="691"/>
      <c r="W541" s="691"/>
      <c r="X541" s="691"/>
      <c r="Y541" s="691"/>
      <c r="Z541" s="691"/>
      <c r="AA541" s="691"/>
      <c r="AB541" s="691"/>
      <c r="AC541" s="691"/>
      <c r="AD541" s="691"/>
      <c r="AE541" s="691"/>
      <c r="AF541" s="691"/>
      <c r="AG541" s="691"/>
      <c r="AH541" s="691"/>
      <c r="AI541" s="691"/>
      <c r="AJ541" s="691"/>
      <c r="AK541" s="691"/>
      <c r="AL541" s="691"/>
      <c r="AM541" s="691"/>
      <c r="AN541" s="691"/>
      <c r="AO541" s="691"/>
      <c r="AP541" s="691"/>
      <c r="AQ541" s="691"/>
      <c r="AR541" s="691"/>
      <c r="AS541" s="691"/>
      <c r="AT541" s="691"/>
      <c r="AU541" s="691"/>
      <c r="AV541" s="691"/>
      <c r="AW541" s="691"/>
      <c r="AX541" s="691"/>
      <c r="AY541" s="691"/>
      <c r="AZ541" s="691"/>
      <c r="BA541" s="691"/>
      <c r="BB541" s="691"/>
      <c r="BC541" s="691"/>
      <c r="BD541" s="691"/>
      <c r="BE541" s="691"/>
      <c r="BF541" s="691"/>
      <c r="BG541" s="691"/>
      <c r="BH541" s="691"/>
      <c r="BI541" s="691"/>
      <c r="BJ541" s="691"/>
      <c r="BK541" s="691"/>
      <c r="BL541" s="691"/>
      <c r="BM541" s="691"/>
      <c r="BN541" s="691"/>
      <c r="BO541" s="691"/>
      <c r="BP541" s="691"/>
      <c r="BQ541" s="691"/>
      <c r="BR541" s="691"/>
      <c r="BS541" s="691"/>
      <c r="BT541" s="691"/>
      <c r="BU541" s="691"/>
      <c r="BV541" s="691"/>
      <c r="BW541" s="691"/>
      <c r="BX541" s="691"/>
      <c r="BY541" s="691"/>
      <c r="BZ541" s="691"/>
      <c r="CA541" s="691"/>
      <c r="CB541" s="691"/>
      <c r="CC541" s="691"/>
      <c r="CD541" s="691"/>
      <c r="CE541" s="691"/>
      <c r="CF541" s="691"/>
      <c r="CG541" s="691"/>
      <c r="CH541" s="691"/>
      <c r="CI541" s="691"/>
    </row>
    <row r="542" spans="1:87" ht="15.75" customHeight="1">
      <c r="A542" s="691"/>
      <c r="B542" s="697"/>
      <c r="C542" s="697"/>
      <c r="D542" s="691"/>
      <c r="E542" s="691"/>
      <c r="F542" s="691"/>
      <c r="G542" s="691"/>
      <c r="H542" s="691"/>
      <c r="I542" s="691"/>
      <c r="J542" s="691"/>
      <c r="K542" s="691"/>
      <c r="L542" s="691"/>
      <c r="M542" s="691"/>
      <c r="N542" s="691"/>
      <c r="O542" s="691"/>
      <c r="P542" s="691"/>
      <c r="Q542" s="691"/>
      <c r="R542" s="691"/>
      <c r="S542" s="691"/>
      <c r="T542" s="691"/>
      <c r="U542" s="691"/>
      <c r="V542" s="691"/>
      <c r="W542" s="691"/>
      <c r="X542" s="691"/>
      <c r="Y542" s="691"/>
      <c r="Z542" s="691"/>
      <c r="AA542" s="691"/>
      <c r="AB542" s="691"/>
      <c r="AC542" s="691"/>
      <c r="AD542" s="691"/>
      <c r="AE542" s="691"/>
      <c r="AF542" s="691"/>
      <c r="AG542" s="691"/>
      <c r="AH542" s="691"/>
      <c r="AI542" s="691"/>
      <c r="AJ542" s="691"/>
      <c r="AK542" s="691"/>
      <c r="AL542" s="691"/>
      <c r="AM542" s="691"/>
      <c r="AN542" s="691"/>
      <c r="AO542" s="691"/>
      <c r="AP542" s="691"/>
      <c r="AQ542" s="691"/>
      <c r="AR542" s="691"/>
      <c r="AS542" s="691"/>
      <c r="AT542" s="691"/>
      <c r="AU542" s="691"/>
      <c r="AV542" s="691"/>
      <c r="AW542" s="691"/>
      <c r="AX542" s="691"/>
      <c r="AY542" s="691"/>
      <c r="AZ542" s="691"/>
      <c r="BA542" s="691"/>
      <c r="BB542" s="691"/>
      <c r="BC542" s="691"/>
      <c r="BD542" s="691"/>
      <c r="BE542" s="691"/>
      <c r="BF542" s="691"/>
      <c r="BG542" s="691"/>
      <c r="BH542" s="691"/>
      <c r="BI542" s="691"/>
      <c r="BJ542" s="691"/>
      <c r="BK542" s="691"/>
      <c r="BL542" s="691"/>
      <c r="BM542" s="691"/>
      <c r="BN542" s="691"/>
      <c r="BO542" s="691"/>
      <c r="BP542" s="691"/>
      <c r="BQ542" s="691"/>
      <c r="BR542" s="691"/>
      <c r="BS542" s="691"/>
      <c r="BT542" s="691"/>
      <c r="BU542" s="691"/>
      <c r="BV542" s="691"/>
      <c r="BW542" s="691"/>
      <c r="BX542" s="691"/>
      <c r="BY542" s="691"/>
      <c r="BZ542" s="691"/>
      <c r="CA542" s="691"/>
      <c r="CB542" s="691"/>
      <c r="CC542" s="691"/>
      <c r="CD542" s="691"/>
      <c r="CE542" s="691"/>
      <c r="CF542" s="691"/>
      <c r="CG542" s="691"/>
      <c r="CH542" s="691"/>
      <c r="CI542" s="691"/>
    </row>
    <row r="543" spans="1:87" ht="15.75" customHeight="1">
      <c r="A543" s="691"/>
      <c r="B543" s="697"/>
      <c r="C543" s="697"/>
      <c r="D543" s="691"/>
      <c r="E543" s="691"/>
      <c r="F543" s="691"/>
      <c r="G543" s="691"/>
      <c r="H543" s="691"/>
      <c r="I543" s="691"/>
      <c r="J543" s="691"/>
      <c r="K543" s="691"/>
      <c r="L543" s="691"/>
      <c r="M543" s="691"/>
      <c r="N543" s="691"/>
      <c r="O543" s="691"/>
      <c r="P543" s="691"/>
      <c r="Q543" s="691"/>
      <c r="R543" s="691"/>
      <c r="S543" s="691"/>
      <c r="T543" s="691"/>
      <c r="U543" s="691"/>
      <c r="V543" s="691"/>
      <c r="W543" s="691"/>
      <c r="X543" s="691"/>
      <c r="Y543" s="691"/>
      <c r="Z543" s="691"/>
      <c r="AA543" s="691"/>
      <c r="AB543" s="691"/>
      <c r="AC543" s="691"/>
      <c r="AD543" s="691"/>
      <c r="AE543" s="691"/>
      <c r="AF543" s="691"/>
      <c r="AG543" s="691"/>
      <c r="AH543" s="691"/>
      <c r="AI543" s="691"/>
      <c r="AJ543" s="691"/>
      <c r="AK543" s="691"/>
      <c r="AL543" s="691"/>
      <c r="AM543" s="691"/>
      <c r="AN543" s="691"/>
      <c r="AO543" s="691"/>
      <c r="AP543" s="691"/>
      <c r="AQ543" s="691"/>
      <c r="AR543" s="691"/>
      <c r="AS543" s="691"/>
      <c r="AT543" s="691"/>
      <c r="AU543" s="691"/>
      <c r="AV543" s="691"/>
      <c r="AW543" s="691"/>
      <c r="AX543" s="691"/>
      <c r="AY543" s="691"/>
      <c r="AZ543" s="691"/>
      <c r="BA543" s="691"/>
      <c r="BB543" s="691"/>
      <c r="BC543" s="691"/>
      <c r="BD543" s="691"/>
      <c r="BE543" s="691"/>
      <c r="BF543" s="691"/>
      <c r="BG543" s="691"/>
      <c r="BH543" s="691"/>
      <c r="BI543" s="691"/>
      <c r="BJ543" s="691"/>
      <c r="BK543" s="691"/>
      <c r="BL543" s="691"/>
      <c r="BM543" s="691"/>
      <c r="BN543" s="691"/>
      <c r="BO543" s="691"/>
      <c r="BP543" s="691"/>
      <c r="BQ543" s="691"/>
      <c r="BR543" s="691"/>
      <c r="BS543" s="691"/>
      <c r="BT543" s="691"/>
      <c r="BU543" s="691"/>
      <c r="BV543" s="691"/>
      <c r="BW543" s="691"/>
      <c r="BX543" s="691"/>
      <c r="BY543" s="691"/>
      <c r="BZ543" s="691"/>
      <c r="CA543" s="691"/>
      <c r="CB543" s="691"/>
      <c r="CC543" s="691"/>
      <c r="CD543" s="691"/>
      <c r="CE543" s="691"/>
      <c r="CF543" s="691"/>
      <c r="CG543" s="691"/>
      <c r="CH543" s="691"/>
      <c r="CI543" s="691"/>
    </row>
    <row r="544" spans="1:87" ht="15.75" customHeight="1">
      <c r="A544" s="691"/>
      <c r="B544" s="697"/>
      <c r="C544" s="697"/>
      <c r="D544" s="691"/>
      <c r="E544" s="691"/>
      <c r="F544" s="691"/>
      <c r="G544" s="691"/>
      <c r="H544" s="691"/>
      <c r="I544" s="691"/>
      <c r="J544" s="691"/>
      <c r="K544" s="691"/>
      <c r="L544" s="691"/>
      <c r="M544" s="691"/>
      <c r="N544" s="691"/>
      <c r="O544" s="691"/>
      <c r="P544" s="691"/>
      <c r="Q544" s="691"/>
      <c r="R544" s="691"/>
      <c r="S544" s="691"/>
      <c r="T544" s="691"/>
      <c r="U544" s="691"/>
      <c r="V544" s="691"/>
      <c r="W544" s="691"/>
      <c r="X544" s="691"/>
      <c r="Y544" s="691"/>
      <c r="Z544" s="691"/>
      <c r="AA544" s="691"/>
      <c r="AB544" s="691"/>
      <c r="AC544" s="691"/>
      <c r="AD544" s="691"/>
      <c r="AE544" s="691"/>
      <c r="AF544" s="691"/>
      <c r="AG544" s="691"/>
      <c r="AH544" s="691"/>
      <c r="AI544" s="691"/>
      <c r="AJ544" s="691"/>
      <c r="AK544" s="691"/>
      <c r="AL544" s="691"/>
      <c r="AM544" s="691"/>
      <c r="AN544" s="691"/>
      <c r="AO544" s="691"/>
      <c r="AP544" s="691"/>
      <c r="AQ544" s="691"/>
      <c r="AR544" s="691"/>
      <c r="AS544" s="691"/>
      <c r="AT544" s="691"/>
      <c r="AU544" s="691"/>
      <c r="AV544" s="691"/>
      <c r="AW544" s="691"/>
      <c r="AX544" s="691"/>
      <c r="AY544" s="691"/>
      <c r="AZ544" s="691"/>
      <c r="BA544" s="691"/>
      <c r="BB544" s="691"/>
      <c r="BC544" s="691"/>
      <c r="BD544" s="691"/>
      <c r="BE544" s="691"/>
      <c r="BF544" s="691"/>
      <c r="BG544" s="691"/>
      <c r="BH544" s="691"/>
      <c r="BI544" s="691"/>
      <c r="BJ544" s="691"/>
      <c r="BK544" s="691"/>
      <c r="BL544" s="691"/>
      <c r="BM544" s="691"/>
      <c r="BN544" s="691"/>
      <c r="BO544" s="691"/>
      <c r="BP544" s="691"/>
      <c r="BQ544" s="691"/>
      <c r="BR544" s="691"/>
      <c r="BS544" s="691"/>
      <c r="BT544" s="691"/>
      <c r="BU544" s="691"/>
      <c r="BV544" s="691"/>
      <c r="BW544" s="691"/>
      <c r="BX544" s="691"/>
      <c r="BY544" s="691"/>
      <c r="BZ544" s="691"/>
      <c r="CA544" s="691"/>
      <c r="CB544" s="691"/>
      <c r="CC544" s="691"/>
      <c r="CD544" s="691"/>
      <c r="CE544" s="691"/>
      <c r="CF544" s="691"/>
      <c r="CG544" s="691"/>
      <c r="CH544" s="691"/>
      <c r="CI544" s="691"/>
    </row>
    <row r="545" spans="1:87" ht="15.75" customHeight="1">
      <c r="A545" s="691"/>
      <c r="B545" s="697"/>
      <c r="C545" s="697"/>
      <c r="D545" s="691"/>
      <c r="E545" s="691"/>
      <c r="F545" s="691"/>
      <c r="G545" s="691"/>
      <c r="H545" s="691"/>
      <c r="I545" s="691"/>
      <c r="J545" s="691"/>
      <c r="K545" s="691"/>
      <c r="L545" s="691"/>
      <c r="M545" s="691"/>
      <c r="N545" s="691"/>
      <c r="O545" s="691"/>
      <c r="P545" s="691"/>
      <c r="Q545" s="691"/>
      <c r="R545" s="691"/>
      <c r="S545" s="691"/>
      <c r="T545" s="691"/>
      <c r="U545" s="691"/>
      <c r="V545" s="691"/>
      <c r="W545" s="691"/>
      <c r="X545" s="691"/>
      <c r="Y545" s="691"/>
      <c r="Z545" s="691"/>
      <c r="AA545" s="691"/>
      <c r="AB545" s="691"/>
      <c r="AC545" s="691"/>
      <c r="AD545" s="691"/>
      <c r="AE545" s="691"/>
      <c r="AF545" s="691"/>
      <c r="AG545" s="691"/>
      <c r="AH545" s="691"/>
      <c r="AI545" s="691"/>
      <c r="AJ545" s="691"/>
      <c r="AK545" s="691"/>
      <c r="AL545" s="691"/>
      <c r="AM545" s="691"/>
      <c r="AN545" s="691"/>
      <c r="AO545" s="691"/>
      <c r="AP545" s="691"/>
      <c r="AQ545" s="691"/>
      <c r="AR545" s="691"/>
      <c r="AS545" s="691"/>
      <c r="AT545" s="691"/>
      <c r="AU545" s="691"/>
      <c r="AV545" s="691"/>
      <c r="AW545" s="691"/>
      <c r="AX545" s="691"/>
      <c r="AY545" s="691"/>
      <c r="AZ545" s="691"/>
      <c r="BA545" s="691"/>
      <c r="BB545" s="691"/>
      <c r="BC545" s="691"/>
      <c r="BD545" s="691"/>
      <c r="BE545" s="691"/>
      <c r="BF545" s="691"/>
      <c r="BG545" s="691"/>
      <c r="BH545" s="691"/>
      <c r="BI545" s="691"/>
      <c r="BJ545" s="691"/>
      <c r="BK545" s="691"/>
      <c r="BL545" s="691"/>
      <c r="BM545" s="691"/>
      <c r="BN545" s="691"/>
      <c r="BO545" s="691"/>
      <c r="BP545" s="691"/>
      <c r="BQ545" s="691"/>
      <c r="BR545" s="691"/>
      <c r="BS545" s="691"/>
      <c r="BT545" s="691"/>
      <c r="BU545" s="691"/>
      <c r="BV545" s="691"/>
      <c r="BW545" s="691"/>
      <c r="BX545" s="691"/>
      <c r="BY545" s="691"/>
      <c r="BZ545" s="691"/>
      <c r="CA545" s="691"/>
      <c r="CB545" s="691"/>
      <c r="CC545" s="691"/>
      <c r="CD545" s="691"/>
      <c r="CE545" s="691"/>
      <c r="CF545" s="691"/>
      <c r="CG545" s="691"/>
      <c r="CH545" s="691"/>
      <c r="CI545" s="691"/>
    </row>
    <row r="546" spans="1:87" ht="15.75" customHeight="1">
      <c r="A546" s="691"/>
      <c r="B546" s="697"/>
      <c r="C546" s="697"/>
      <c r="D546" s="691"/>
      <c r="E546" s="691"/>
      <c r="F546" s="691"/>
      <c r="G546" s="691"/>
      <c r="H546" s="691"/>
      <c r="I546" s="691"/>
      <c r="J546" s="691"/>
      <c r="K546" s="691"/>
      <c r="L546" s="691"/>
      <c r="M546" s="691"/>
      <c r="N546" s="691"/>
      <c r="O546" s="691"/>
      <c r="P546" s="691"/>
      <c r="Q546" s="691"/>
      <c r="R546" s="691"/>
      <c r="S546" s="691"/>
      <c r="T546" s="691"/>
      <c r="U546" s="691"/>
      <c r="V546" s="691"/>
      <c r="W546" s="691"/>
      <c r="X546" s="691"/>
      <c r="Y546" s="691"/>
      <c r="Z546" s="691"/>
      <c r="AA546" s="691"/>
      <c r="AB546" s="691"/>
      <c r="AC546" s="691"/>
      <c r="AD546" s="691"/>
      <c r="AE546" s="691"/>
      <c r="AF546" s="691"/>
      <c r="AG546" s="691"/>
      <c r="AH546" s="691"/>
      <c r="AI546" s="691"/>
      <c r="AJ546" s="691"/>
      <c r="AK546" s="691"/>
      <c r="AL546" s="691"/>
      <c r="AM546" s="691"/>
      <c r="AN546" s="691"/>
      <c r="AO546" s="691"/>
      <c r="AP546" s="691"/>
      <c r="AQ546" s="691"/>
      <c r="AR546" s="691"/>
      <c r="AS546" s="691"/>
      <c r="AT546" s="691"/>
      <c r="AU546" s="691"/>
      <c r="AV546" s="691"/>
      <c r="AW546" s="691"/>
      <c r="AX546" s="691"/>
      <c r="AY546" s="691"/>
      <c r="AZ546" s="691"/>
      <c r="BA546" s="691"/>
      <c r="BB546" s="691"/>
      <c r="BC546" s="691"/>
      <c r="BD546" s="691"/>
      <c r="BE546" s="691"/>
      <c r="BF546" s="691"/>
      <c r="BG546" s="691"/>
      <c r="BH546" s="691"/>
      <c r="BI546" s="691"/>
      <c r="BJ546" s="691"/>
      <c r="BK546" s="691"/>
      <c r="BL546" s="691"/>
      <c r="BM546" s="691"/>
      <c r="BN546" s="691"/>
      <c r="BO546" s="691"/>
      <c r="BP546" s="691"/>
      <c r="BQ546" s="691"/>
      <c r="BR546" s="691"/>
      <c r="BS546" s="691"/>
      <c r="BT546" s="691"/>
      <c r="BU546" s="691"/>
      <c r="BV546" s="691"/>
      <c r="BW546" s="691"/>
      <c r="BX546" s="691"/>
      <c r="BY546" s="691"/>
      <c r="BZ546" s="691"/>
      <c r="CA546" s="691"/>
      <c r="CB546" s="691"/>
      <c r="CC546" s="691"/>
      <c r="CD546" s="691"/>
      <c r="CE546" s="691"/>
      <c r="CF546" s="691"/>
      <c r="CG546" s="691"/>
      <c r="CH546" s="691"/>
      <c r="CI546" s="691"/>
    </row>
    <row r="547" spans="1:87" ht="15.75" customHeight="1">
      <c r="A547" s="691"/>
      <c r="B547" s="697"/>
      <c r="C547" s="697"/>
      <c r="D547" s="691"/>
      <c r="E547" s="691"/>
      <c r="F547" s="691"/>
      <c r="G547" s="691"/>
      <c r="H547" s="691"/>
      <c r="I547" s="691"/>
      <c r="J547" s="691"/>
      <c r="K547" s="691"/>
      <c r="L547" s="691"/>
      <c r="M547" s="691"/>
      <c r="N547" s="691"/>
      <c r="O547" s="691"/>
      <c r="P547" s="691"/>
      <c r="Q547" s="691"/>
      <c r="R547" s="691"/>
      <c r="S547" s="691"/>
      <c r="T547" s="691"/>
      <c r="U547" s="691"/>
      <c r="V547" s="691"/>
      <c r="W547" s="691"/>
      <c r="X547" s="691"/>
      <c r="Y547" s="691"/>
      <c r="Z547" s="691"/>
      <c r="AA547" s="691"/>
      <c r="AB547" s="691"/>
      <c r="AC547" s="691"/>
      <c r="AD547" s="691"/>
      <c r="AE547" s="691"/>
      <c r="AF547" s="691"/>
      <c r="AG547" s="691"/>
      <c r="AH547" s="691"/>
      <c r="AI547" s="691"/>
      <c r="AJ547" s="691"/>
      <c r="AK547" s="691"/>
      <c r="AL547" s="691"/>
      <c r="AM547" s="691"/>
      <c r="AN547" s="691"/>
      <c r="AO547" s="691"/>
      <c r="AP547" s="691"/>
      <c r="AQ547" s="691"/>
      <c r="AR547" s="691"/>
      <c r="AS547" s="691"/>
      <c r="AT547" s="691"/>
      <c r="AU547" s="691"/>
      <c r="AV547" s="691"/>
      <c r="AW547" s="691"/>
      <c r="AX547" s="691"/>
      <c r="AY547" s="691"/>
      <c r="AZ547" s="691"/>
      <c r="BA547" s="691"/>
      <c r="BB547" s="691"/>
      <c r="BC547" s="691"/>
      <c r="BD547" s="691"/>
      <c r="BE547" s="691"/>
      <c r="BF547" s="691"/>
      <c r="BG547" s="691"/>
      <c r="BH547" s="691"/>
      <c r="BI547" s="691"/>
      <c r="BJ547" s="691"/>
      <c r="BK547" s="691"/>
      <c r="BL547" s="691"/>
      <c r="BM547" s="691"/>
      <c r="BN547" s="691"/>
      <c r="BO547" s="691"/>
      <c r="BP547" s="691"/>
      <c r="BQ547" s="691"/>
      <c r="BR547" s="691"/>
      <c r="BS547" s="691"/>
      <c r="BT547" s="691"/>
      <c r="BU547" s="691"/>
      <c r="BV547" s="691"/>
      <c r="BW547" s="691"/>
      <c r="BX547" s="691"/>
      <c r="BY547" s="691"/>
      <c r="BZ547" s="691"/>
      <c r="CA547" s="691"/>
      <c r="CB547" s="691"/>
      <c r="CC547" s="691"/>
      <c r="CD547" s="691"/>
      <c r="CE547" s="691"/>
      <c r="CF547" s="691"/>
      <c r="CG547" s="691"/>
      <c r="CH547" s="691"/>
      <c r="CI547" s="691"/>
    </row>
    <row r="548" spans="1:87" ht="15.75" customHeight="1">
      <c r="A548" s="691"/>
      <c r="B548" s="697"/>
      <c r="C548" s="697"/>
      <c r="D548" s="691"/>
      <c r="E548" s="691"/>
      <c r="F548" s="691"/>
      <c r="G548" s="691"/>
      <c r="H548" s="691"/>
      <c r="I548" s="691"/>
      <c r="J548" s="691"/>
      <c r="K548" s="691"/>
      <c r="L548" s="691"/>
      <c r="M548" s="691"/>
      <c r="N548" s="691"/>
      <c r="O548" s="691"/>
      <c r="P548" s="691"/>
      <c r="Q548" s="691"/>
      <c r="R548" s="691"/>
      <c r="S548" s="691"/>
      <c r="T548" s="691"/>
      <c r="U548" s="691"/>
      <c r="V548" s="691"/>
      <c r="W548" s="691"/>
      <c r="X548" s="691"/>
      <c r="Y548" s="691"/>
      <c r="Z548" s="691"/>
      <c r="AA548" s="691"/>
      <c r="AB548" s="691"/>
      <c r="AC548" s="691"/>
      <c r="AD548" s="691"/>
      <c r="AE548" s="691"/>
      <c r="AF548" s="691"/>
      <c r="AG548" s="691"/>
      <c r="AH548" s="691"/>
      <c r="AI548" s="691"/>
      <c r="AJ548" s="691"/>
      <c r="AK548" s="691"/>
      <c r="AL548" s="691"/>
      <c r="AM548" s="691"/>
      <c r="AN548" s="691"/>
      <c r="AO548" s="691"/>
      <c r="AP548" s="691"/>
      <c r="AQ548" s="691"/>
      <c r="AR548" s="691"/>
      <c r="AS548" s="691"/>
      <c r="AT548" s="691"/>
      <c r="AU548" s="691"/>
      <c r="AV548" s="691"/>
      <c r="AW548" s="691"/>
      <c r="AX548" s="691"/>
      <c r="AY548" s="691"/>
      <c r="AZ548" s="691"/>
      <c r="BA548" s="691"/>
      <c r="BB548" s="691"/>
      <c r="BC548" s="691"/>
      <c r="BD548" s="691"/>
      <c r="BE548" s="691"/>
      <c r="BF548" s="691"/>
      <c r="BG548" s="691"/>
      <c r="BH548" s="691"/>
      <c r="BI548" s="691"/>
      <c r="BJ548" s="691"/>
      <c r="BK548" s="691"/>
      <c r="BL548" s="691"/>
      <c r="BM548" s="691"/>
      <c r="BN548" s="691"/>
      <c r="BO548" s="691"/>
      <c r="BP548" s="691"/>
      <c r="BQ548" s="691"/>
      <c r="BR548" s="691"/>
      <c r="BS548" s="691"/>
      <c r="BT548" s="691"/>
      <c r="BU548" s="691"/>
      <c r="BV548" s="691"/>
      <c r="BW548" s="691"/>
      <c r="BX548" s="691"/>
      <c r="BY548" s="691"/>
      <c r="BZ548" s="691"/>
      <c r="CA548" s="691"/>
      <c r="CB548" s="691"/>
      <c r="CC548" s="691"/>
      <c r="CD548" s="691"/>
      <c r="CE548" s="691"/>
      <c r="CF548" s="691"/>
      <c r="CG548" s="691"/>
      <c r="CH548" s="691"/>
      <c r="CI548" s="691"/>
    </row>
    <row r="549" spans="1:87" ht="15.75" customHeight="1">
      <c r="A549" s="691"/>
      <c r="B549" s="697"/>
      <c r="C549" s="697"/>
      <c r="D549" s="691"/>
      <c r="E549" s="691"/>
      <c r="F549" s="691"/>
      <c r="G549" s="691"/>
      <c r="H549" s="691"/>
      <c r="I549" s="691"/>
      <c r="J549" s="691"/>
      <c r="K549" s="691"/>
      <c r="L549" s="691"/>
      <c r="M549" s="691"/>
      <c r="N549" s="691"/>
      <c r="O549" s="691"/>
      <c r="P549" s="691"/>
      <c r="Q549" s="691"/>
      <c r="R549" s="691"/>
      <c r="S549" s="691"/>
      <c r="T549" s="691"/>
      <c r="U549" s="691"/>
      <c r="V549" s="691"/>
      <c r="W549" s="691"/>
      <c r="X549" s="691"/>
      <c r="Y549" s="691"/>
      <c r="Z549" s="691"/>
      <c r="AA549" s="691"/>
      <c r="AB549" s="691"/>
      <c r="AC549" s="691"/>
      <c r="AD549" s="691"/>
      <c r="AE549" s="691"/>
      <c r="AF549" s="691"/>
      <c r="AG549" s="691"/>
      <c r="AH549" s="691"/>
      <c r="AI549" s="691"/>
      <c r="AJ549" s="691"/>
      <c r="AK549" s="691"/>
      <c r="AL549" s="691"/>
      <c r="AM549" s="691"/>
      <c r="AN549" s="691"/>
      <c r="AO549" s="691"/>
      <c r="AP549" s="691"/>
      <c r="AQ549" s="691"/>
      <c r="AR549" s="691"/>
      <c r="AS549" s="691"/>
      <c r="AT549" s="691"/>
      <c r="AU549" s="691"/>
      <c r="AV549" s="691"/>
      <c r="AW549" s="691"/>
      <c r="AX549" s="691"/>
      <c r="AY549" s="691"/>
      <c r="AZ549" s="691"/>
      <c r="BA549" s="691"/>
      <c r="BB549" s="691"/>
      <c r="BC549" s="691"/>
      <c r="BD549" s="691"/>
      <c r="BE549" s="691"/>
      <c r="BF549" s="691"/>
      <c r="BG549" s="691"/>
      <c r="BH549" s="691"/>
      <c r="BI549" s="691"/>
      <c r="BJ549" s="691"/>
      <c r="BK549" s="691"/>
      <c r="BL549" s="691"/>
      <c r="BM549" s="691"/>
      <c r="BN549" s="691"/>
      <c r="BO549" s="691"/>
      <c r="BP549" s="691"/>
      <c r="BQ549" s="691"/>
      <c r="BR549" s="691"/>
      <c r="BS549" s="691"/>
      <c r="BT549" s="691"/>
      <c r="BU549" s="691"/>
      <c r="BV549" s="691"/>
      <c r="BW549" s="691"/>
      <c r="BX549" s="691"/>
      <c r="BY549" s="691"/>
      <c r="BZ549" s="691"/>
      <c r="CA549" s="691"/>
      <c r="CB549" s="691"/>
      <c r="CC549" s="691"/>
      <c r="CD549" s="691"/>
      <c r="CE549" s="691"/>
      <c r="CF549" s="691"/>
      <c r="CG549" s="691"/>
      <c r="CH549" s="691"/>
      <c r="CI549" s="691"/>
    </row>
    <row r="550" spans="1:87" ht="15.75" customHeight="1">
      <c r="A550" s="691"/>
      <c r="B550" s="697"/>
      <c r="C550" s="697"/>
      <c r="D550" s="691"/>
      <c r="E550" s="691"/>
      <c r="F550" s="691"/>
      <c r="G550" s="691"/>
      <c r="H550" s="691"/>
      <c r="I550" s="691"/>
      <c r="J550" s="691"/>
      <c r="K550" s="691"/>
      <c r="L550" s="691"/>
      <c r="M550" s="691"/>
      <c r="N550" s="691"/>
      <c r="O550" s="691"/>
      <c r="P550" s="691"/>
      <c r="Q550" s="691"/>
      <c r="R550" s="691"/>
      <c r="S550" s="691"/>
      <c r="T550" s="691"/>
      <c r="U550" s="691"/>
      <c r="V550" s="691"/>
      <c r="W550" s="691"/>
      <c r="X550" s="691"/>
      <c r="Y550" s="691"/>
      <c r="Z550" s="691"/>
      <c r="AA550" s="691"/>
      <c r="AB550" s="691"/>
      <c r="AC550" s="691"/>
      <c r="AD550" s="691"/>
      <c r="AE550" s="691"/>
      <c r="AF550" s="691"/>
      <c r="AG550" s="691"/>
      <c r="AH550" s="691"/>
      <c r="AI550" s="691"/>
      <c r="AJ550" s="691"/>
      <c r="AK550" s="691"/>
      <c r="AL550" s="691"/>
      <c r="AM550" s="691"/>
      <c r="AN550" s="691"/>
      <c r="AO550" s="691"/>
      <c r="AP550" s="691"/>
      <c r="AQ550" s="691"/>
      <c r="AR550" s="691"/>
      <c r="AS550" s="691"/>
      <c r="AT550" s="691"/>
      <c r="AU550" s="691"/>
      <c r="AV550" s="691"/>
      <c r="AW550" s="691"/>
      <c r="AX550" s="691"/>
      <c r="AY550" s="691"/>
      <c r="AZ550" s="691"/>
      <c r="BA550" s="691"/>
      <c r="BB550" s="691"/>
      <c r="BC550" s="691"/>
      <c r="BD550" s="691"/>
      <c r="BE550" s="691"/>
      <c r="BF550" s="691"/>
      <c r="BG550" s="691"/>
      <c r="BH550" s="691"/>
      <c r="BI550" s="691"/>
      <c r="BJ550" s="691"/>
      <c r="BK550" s="691"/>
      <c r="BL550" s="691"/>
      <c r="BM550" s="691"/>
      <c r="BN550" s="691"/>
      <c r="BO550" s="691"/>
      <c r="BP550" s="691"/>
      <c r="BQ550" s="691"/>
      <c r="BR550" s="691"/>
      <c r="BS550" s="691"/>
      <c r="BT550" s="691"/>
      <c r="BU550" s="691"/>
      <c r="BV550" s="691"/>
      <c r="BW550" s="691"/>
      <c r="BX550" s="691"/>
      <c r="BY550" s="691"/>
      <c r="BZ550" s="691"/>
      <c r="CA550" s="691"/>
      <c r="CB550" s="691"/>
      <c r="CC550" s="691"/>
      <c r="CD550" s="691"/>
      <c r="CE550" s="691"/>
      <c r="CF550" s="691"/>
      <c r="CG550" s="691"/>
      <c r="CH550" s="691"/>
      <c r="CI550" s="691"/>
    </row>
    <row r="551" spans="1:87" ht="15.75" customHeight="1">
      <c r="A551" s="691"/>
      <c r="B551" s="697"/>
      <c r="C551" s="697"/>
      <c r="D551" s="691"/>
      <c r="E551" s="691"/>
      <c r="F551" s="691"/>
      <c r="G551" s="691"/>
      <c r="H551" s="691"/>
      <c r="I551" s="691"/>
      <c r="J551" s="691"/>
      <c r="K551" s="691"/>
      <c r="L551" s="691"/>
      <c r="M551" s="691"/>
      <c r="N551" s="691"/>
      <c r="O551" s="691"/>
      <c r="P551" s="691"/>
      <c r="Q551" s="691"/>
      <c r="R551" s="691"/>
      <c r="S551" s="691"/>
      <c r="T551" s="691"/>
      <c r="U551" s="691"/>
      <c r="V551" s="691"/>
      <c r="W551" s="691"/>
      <c r="X551" s="691"/>
      <c r="Y551" s="691"/>
      <c r="Z551" s="691"/>
      <c r="AA551" s="691"/>
      <c r="AB551" s="691"/>
      <c r="AC551" s="691"/>
      <c r="AD551" s="691"/>
      <c r="AE551" s="691"/>
      <c r="AF551" s="691"/>
      <c r="AG551" s="691"/>
      <c r="AH551" s="691"/>
      <c r="AI551" s="691"/>
      <c r="AJ551" s="691"/>
      <c r="AK551" s="691"/>
      <c r="AL551" s="691"/>
      <c r="AM551" s="691"/>
      <c r="AN551" s="691"/>
      <c r="AO551" s="691"/>
      <c r="AP551" s="691"/>
      <c r="AQ551" s="691"/>
      <c r="AR551" s="691"/>
      <c r="AS551" s="691"/>
      <c r="AT551" s="691"/>
      <c r="AU551" s="691"/>
      <c r="AV551" s="691"/>
      <c r="AW551" s="691"/>
      <c r="AX551" s="691"/>
      <c r="AY551" s="691"/>
      <c r="AZ551" s="691"/>
      <c r="BA551" s="691"/>
      <c r="BB551" s="691"/>
      <c r="BC551" s="691"/>
      <c r="BD551" s="691"/>
      <c r="BE551" s="691"/>
      <c r="BF551" s="691"/>
      <c r="BG551" s="691"/>
      <c r="BH551" s="691"/>
      <c r="BI551" s="691"/>
      <c r="BJ551" s="691"/>
      <c r="BK551" s="691"/>
      <c r="BL551" s="691"/>
      <c r="BM551" s="691"/>
      <c r="BN551" s="691"/>
      <c r="BO551" s="691"/>
      <c r="BP551" s="691"/>
      <c r="BQ551" s="691"/>
      <c r="BR551" s="691"/>
      <c r="BS551" s="691"/>
      <c r="BT551" s="691"/>
      <c r="BU551" s="691"/>
      <c r="BV551" s="691"/>
      <c r="BW551" s="691"/>
      <c r="BX551" s="691"/>
      <c r="BY551" s="691"/>
      <c r="BZ551" s="691"/>
      <c r="CA551" s="691"/>
      <c r="CB551" s="691"/>
      <c r="CC551" s="691"/>
      <c r="CD551" s="691"/>
      <c r="CE551" s="691"/>
      <c r="CF551" s="691"/>
      <c r="CG551" s="691"/>
      <c r="CH551" s="691"/>
      <c r="CI551" s="691"/>
    </row>
    <row r="552" spans="1:87" ht="15.75" customHeight="1">
      <c r="A552" s="691"/>
      <c r="B552" s="697"/>
      <c r="C552" s="697"/>
      <c r="D552" s="691"/>
      <c r="E552" s="691"/>
      <c r="F552" s="691"/>
      <c r="G552" s="691"/>
      <c r="H552" s="691"/>
      <c r="I552" s="691"/>
      <c r="J552" s="691"/>
      <c r="K552" s="691"/>
      <c r="L552" s="691"/>
      <c r="M552" s="691"/>
      <c r="N552" s="691"/>
      <c r="O552" s="691"/>
      <c r="P552" s="691"/>
      <c r="Q552" s="691"/>
      <c r="R552" s="691"/>
      <c r="S552" s="691"/>
      <c r="T552" s="691"/>
      <c r="U552" s="691"/>
      <c r="V552" s="691"/>
      <c r="W552" s="691"/>
      <c r="X552" s="691"/>
      <c r="Y552" s="691"/>
      <c r="Z552" s="691"/>
      <c r="AA552" s="691"/>
      <c r="AB552" s="691"/>
      <c r="AC552" s="691"/>
      <c r="AD552" s="691"/>
      <c r="AE552" s="691"/>
      <c r="AF552" s="691"/>
      <c r="AG552" s="691"/>
      <c r="AH552" s="691"/>
      <c r="AI552" s="691"/>
      <c r="AJ552" s="691"/>
      <c r="AK552" s="691"/>
      <c r="AL552" s="691"/>
      <c r="AM552" s="691"/>
      <c r="AN552" s="691"/>
      <c r="AO552" s="691"/>
      <c r="AP552" s="691"/>
      <c r="AQ552" s="691"/>
      <c r="AR552" s="691"/>
      <c r="AS552" s="691"/>
      <c r="AT552" s="691"/>
      <c r="AU552" s="691"/>
      <c r="AV552" s="691"/>
      <c r="AW552" s="691"/>
      <c r="AX552" s="691"/>
      <c r="AY552" s="691"/>
      <c r="AZ552" s="691"/>
      <c r="BA552" s="691"/>
      <c r="BB552" s="691"/>
      <c r="BC552" s="691"/>
      <c r="BD552" s="691"/>
      <c r="BE552" s="691"/>
      <c r="BF552" s="691"/>
      <c r="BG552" s="691"/>
      <c r="BH552" s="691"/>
      <c r="BI552" s="691"/>
      <c r="BJ552" s="691"/>
      <c r="BK552" s="691"/>
      <c r="BL552" s="691"/>
      <c r="BM552" s="691"/>
      <c r="BN552" s="691"/>
      <c r="BO552" s="691"/>
      <c r="BP552" s="691"/>
      <c r="BQ552" s="691"/>
      <c r="BR552" s="691"/>
      <c r="BS552" s="691"/>
      <c r="BT552" s="691"/>
      <c r="BU552" s="691"/>
      <c r="BV552" s="691"/>
      <c r="BW552" s="691"/>
      <c r="BX552" s="691"/>
      <c r="BY552" s="691"/>
      <c r="BZ552" s="691"/>
      <c r="CA552" s="691"/>
      <c r="CB552" s="691"/>
      <c r="CC552" s="691"/>
      <c r="CD552" s="691"/>
      <c r="CE552" s="691"/>
      <c r="CF552" s="691"/>
      <c r="CG552" s="691"/>
      <c r="CH552" s="691"/>
      <c r="CI552" s="691"/>
    </row>
    <row r="553" spans="1:87" ht="15.75" customHeight="1">
      <c r="A553" s="691"/>
      <c r="B553" s="697"/>
      <c r="C553" s="697"/>
      <c r="D553" s="691"/>
      <c r="E553" s="691"/>
      <c r="F553" s="691"/>
      <c r="G553" s="691"/>
      <c r="H553" s="691"/>
      <c r="I553" s="691"/>
      <c r="J553" s="691"/>
      <c r="K553" s="691"/>
      <c r="L553" s="691"/>
      <c r="M553" s="691"/>
      <c r="N553" s="691"/>
      <c r="O553" s="691"/>
      <c r="P553" s="691"/>
      <c r="Q553" s="691"/>
      <c r="R553" s="691"/>
      <c r="S553" s="691"/>
      <c r="T553" s="691"/>
      <c r="U553" s="691"/>
      <c r="V553" s="691"/>
      <c r="W553" s="691"/>
      <c r="X553" s="691"/>
      <c r="Y553" s="691"/>
      <c r="Z553" s="691"/>
      <c r="AA553" s="691"/>
      <c r="AB553" s="691"/>
      <c r="AC553" s="691"/>
      <c r="AD553" s="691"/>
      <c r="AE553" s="691"/>
      <c r="AF553" s="691"/>
      <c r="AG553" s="691"/>
      <c r="AH553" s="691"/>
      <c r="AI553" s="691"/>
      <c r="AJ553" s="691"/>
      <c r="AK553" s="691"/>
      <c r="AL553" s="691"/>
      <c r="AM553" s="691"/>
      <c r="AN553" s="691"/>
      <c r="AO553" s="691"/>
      <c r="AP553" s="691"/>
      <c r="AQ553" s="691"/>
      <c r="AR553" s="691"/>
      <c r="AS553" s="691"/>
      <c r="AT553" s="691"/>
      <c r="AU553" s="691"/>
      <c r="AV553" s="691"/>
      <c r="AW553" s="691"/>
      <c r="AX553" s="691"/>
      <c r="AY553" s="691"/>
      <c r="AZ553" s="691"/>
      <c r="BA553" s="691"/>
      <c r="BB553" s="691"/>
      <c r="BC553" s="691"/>
      <c r="BD553" s="691"/>
      <c r="BE553" s="691"/>
      <c r="BF553" s="691"/>
      <c r="BG553" s="691"/>
      <c r="BH553" s="691"/>
      <c r="BI553" s="691"/>
      <c r="BJ553" s="691"/>
      <c r="BK553" s="691"/>
      <c r="BL553" s="691"/>
      <c r="BM553" s="691"/>
      <c r="BN553" s="691"/>
      <c r="BO553" s="691"/>
      <c r="BP553" s="691"/>
      <c r="BQ553" s="691"/>
      <c r="BR553" s="691"/>
      <c r="BS553" s="691"/>
      <c r="BT553" s="691"/>
      <c r="BU553" s="691"/>
      <c r="BV553" s="691"/>
      <c r="BW553" s="691"/>
      <c r="BX553" s="691"/>
      <c r="BY553" s="691"/>
      <c r="BZ553" s="691"/>
      <c r="CA553" s="691"/>
      <c r="CB553" s="691"/>
      <c r="CC553" s="691"/>
      <c r="CD553" s="691"/>
      <c r="CE553" s="691"/>
      <c r="CF553" s="691"/>
      <c r="CG553" s="691"/>
      <c r="CH553" s="691"/>
      <c r="CI553" s="691"/>
    </row>
    <row r="554" spans="1:87" ht="15.75" customHeight="1">
      <c r="A554" s="691"/>
      <c r="B554" s="697"/>
      <c r="C554" s="697"/>
      <c r="D554" s="691"/>
      <c r="E554" s="691"/>
      <c r="F554" s="691"/>
      <c r="G554" s="691"/>
      <c r="H554" s="691"/>
      <c r="I554" s="691"/>
      <c r="J554" s="691"/>
      <c r="K554" s="691"/>
      <c r="L554" s="691"/>
      <c r="M554" s="691"/>
      <c r="N554" s="691"/>
      <c r="O554" s="691"/>
      <c r="P554" s="691"/>
      <c r="Q554" s="691"/>
      <c r="R554" s="691"/>
      <c r="S554" s="691"/>
      <c r="T554" s="691"/>
      <c r="U554" s="691"/>
      <c r="V554" s="691"/>
      <c r="W554" s="691"/>
      <c r="X554" s="691"/>
      <c r="Y554" s="691"/>
      <c r="Z554" s="691"/>
      <c r="AA554" s="691"/>
      <c r="AB554" s="691"/>
      <c r="AC554" s="691"/>
      <c r="AD554" s="691"/>
      <c r="AE554" s="691"/>
      <c r="AF554" s="691"/>
      <c r="AG554" s="691"/>
      <c r="AH554" s="691"/>
      <c r="AI554" s="691"/>
      <c r="AJ554" s="691"/>
      <c r="AK554" s="691"/>
      <c r="AL554" s="691"/>
      <c r="AM554" s="691"/>
      <c r="AN554" s="691"/>
      <c r="AO554" s="691"/>
      <c r="AP554" s="691"/>
      <c r="AQ554" s="691"/>
      <c r="AR554" s="691"/>
      <c r="AS554" s="691"/>
      <c r="AT554" s="691"/>
      <c r="AU554" s="691"/>
      <c r="AV554" s="691"/>
      <c r="AW554" s="691"/>
      <c r="AX554" s="691"/>
      <c r="AY554" s="691"/>
      <c r="AZ554" s="691"/>
      <c r="BA554" s="691"/>
      <c r="BB554" s="691"/>
      <c r="BC554" s="691"/>
      <c r="BD554" s="691"/>
      <c r="BE554" s="691"/>
      <c r="BF554" s="691"/>
      <c r="BG554" s="691"/>
      <c r="BH554" s="691"/>
      <c r="BI554" s="691"/>
      <c r="BJ554" s="691"/>
      <c r="BK554" s="691"/>
      <c r="BL554" s="691"/>
      <c r="BM554" s="691"/>
      <c r="BN554" s="691"/>
      <c r="BO554" s="691"/>
      <c r="BP554" s="691"/>
      <c r="BQ554" s="691"/>
      <c r="BR554" s="691"/>
      <c r="BS554" s="691"/>
      <c r="BT554" s="691"/>
      <c r="BU554" s="691"/>
      <c r="BV554" s="691"/>
      <c r="BW554" s="691"/>
      <c r="BX554" s="691"/>
      <c r="BY554" s="691"/>
      <c r="BZ554" s="691"/>
      <c r="CA554" s="691"/>
      <c r="CB554" s="691"/>
      <c r="CC554" s="691"/>
      <c r="CD554" s="691"/>
      <c r="CE554" s="691"/>
      <c r="CF554" s="691"/>
      <c r="CG554" s="691"/>
      <c r="CH554" s="691"/>
      <c r="CI554" s="691"/>
    </row>
    <row r="555" spans="1:87" ht="15.75" customHeight="1">
      <c r="A555" s="691"/>
      <c r="B555" s="697"/>
      <c r="C555" s="697"/>
      <c r="D555" s="691"/>
      <c r="E555" s="691"/>
      <c r="F555" s="691"/>
      <c r="G555" s="691"/>
      <c r="H555" s="691"/>
      <c r="I555" s="691"/>
      <c r="J555" s="691"/>
      <c r="K555" s="691"/>
      <c r="L555" s="691"/>
      <c r="M555" s="691"/>
      <c r="N555" s="691"/>
      <c r="O555" s="691"/>
      <c r="P555" s="691"/>
      <c r="Q555" s="691"/>
      <c r="R555" s="691"/>
      <c r="S555" s="691"/>
      <c r="T555" s="691"/>
      <c r="U555" s="691"/>
      <c r="V555" s="691"/>
      <c r="W555" s="691"/>
      <c r="X555" s="691"/>
      <c r="Y555" s="691"/>
      <c r="Z555" s="691"/>
      <c r="AA555" s="691"/>
      <c r="AB555" s="691"/>
      <c r="AC555" s="691"/>
      <c r="AD555" s="691"/>
      <c r="AE555" s="691"/>
      <c r="AF555" s="691"/>
      <c r="AG555" s="691"/>
      <c r="AH555" s="691"/>
      <c r="AI555" s="691"/>
      <c r="AJ555" s="691"/>
      <c r="AK555" s="691"/>
      <c r="AL555" s="691"/>
      <c r="AM555" s="691"/>
      <c r="AN555" s="691"/>
      <c r="AO555" s="691"/>
      <c r="AP555" s="691"/>
      <c r="AQ555" s="691"/>
      <c r="AR555" s="691"/>
      <c r="AS555" s="691"/>
      <c r="AT555" s="691"/>
      <c r="AU555" s="691"/>
      <c r="AV555" s="691"/>
      <c r="AW555" s="691"/>
      <c r="AX555" s="691"/>
      <c r="AY555" s="691"/>
      <c r="AZ555" s="691"/>
      <c r="BA555" s="691"/>
      <c r="BB555" s="691"/>
      <c r="BC555" s="691"/>
      <c r="BD555" s="691"/>
      <c r="BE555" s="691"/>
      <c r="BF555" s="691"/>
      <c r="BG555" s="691"/>
      <c r="BH555" s="691"/>
      <c r="BI555" s="691"/>
      <c r="BJ555" s="691"/>
      <c r="BK555" s="691"/>
      <c r="BL555" s="691"/>
      <c r="BM555" s="691"/>
      <c r="BN555" s="691"/>
      <c r="BO555" s="691"/>
      <c r="BP555" s="691"/>
      <c r="BQ555" s="691"/>
      <c r="BR555" s="691"/>
      <c r="BS555" s="691"/>
      <c r="BT555" s="691"/>
      <c r="BU555" s="691"/>
      <c r="BV555" s="691"/>
      <c r="BW555" s="691"/>
      <c r="BX555" s="691"/>
      <c r="BY555" s="691"/>
      <c r="BZ555" s="691"/>
      <c r="CA555" s="691"/>
      <c r="CB555" s="691"/>
      <c r="CC555" s="691"/>
      <c r="CD555" s="691"/>
      <c r="CE555" s="691"/>
      <c r="CF555" s="691"/>
      <c r="CG555" s="691"/>
      <c r="CH555" s="691"/>
      <c r="CI555" s="691"/>
    </row>
    <row r="556" spans="1:87" ht="15.75" customHeight="1">
      <c r="A556" s="691"/>
      <c r="B556" s="697"/>
      <c r="C556" s="697"/>
      <c r="D556" s="691"/>
      <c r="E556" s="691"/>
      <c r="F556" s="691"/>
      <c r="G556" s="691"/>
      <c r="H556" s="691"/>
      <c r="I556" s="691"/>
      <c r="J556" s="691"/>
      <c r="K556" s="691"/>
      <c r="L556" s="691"/>
      <c r="M556" s="691"/>
      <c r="N556" s="691"/>
      <c r="O556" s="691"/>
      <c r="P556" s="691"/>
      <c r="Q556" s="691"/>
      <c r="R556" s="691"/>
      <c r="S556" s="691"/>
      <c r="T556" s="691"/>
      <c r="U556" s="691"/>
      <c r="V556" s="691"/>
      <c r="W556" s="691"/>
      <c r="X556" s="691"/>
      <c r="Y556" s="691"/>
      <c r="Z556" s="691"/>
      <c r="AA556" s="691"/>
      <c r="AB556" s="691"/>
      <c r="AC556" s="691"/>
      <c r="AD556" s="691"/>
      <c r="AE556" s="691"/>
      <c r="AF556" s="691"/>
      <c r="AG556" s="691"/>
      <c r="AH556" s="691"/>
      <c r="AI556" s="691"/>
      <c r="AJ556" s="691"/>
      <c r="AK556" s="691"/>
      <c r="AL556" s="691"/>
      <c r="AM556" s="691"/>
      <c r="AN556" s="691"/>
      <c r="AO556" s="691"/>
      <c r="AP556" s="691"/>
      <c r="AQ556" s="691"/>
      <c r="AR556" s="691"/>
      <c r="AS556" s="691"/>
      <c r="AT556" s="691"/>
      <c r="AU556" s="691"/>
      <c r="AV556" s="691"/>
      <c r="AW556" s="691"/>
      <c r="AX556" s="691"/>
      <c r="AY556" s="691"/>
      <c r="AZ556" s="691"/>
      <c r="BA556" s="691"/>
      <c r="BB556" s="691"/>
      <c r="BC556" s="691"/>
      <c r="BD556" s="691"/>
      <c r="BE556" s="691"/>
      <c r="BF556" s="691"/>
      <c r="BG556" s="691"/>
      <c r="BH556" s="691"/>
      <c r="BI556" s="691"/>
      <c r="BJ556" s="691"/>
      <c r="BK556" s="691"/>
      <c r="BL556" s="691"/>
      <c r="BM556" s="691"/>
      <c r="BN556" s="691"/>
      <c r="BO556" s="691"/>
      <c r="BP556" s="691"/>
      <c r="BQ556" s="691"/>
      <c r="BR556" s="691"/>
      <c r="BS556" s="691"/>
      <c r="BT556" s="691"/>
      <c r="BU556" s="691"/>
      <c r="BV556" s="691"/>
      <c r="BW556" s="691"/>
      <c r="BX556" s="691"/>
      <c r="BY556" s="691"/>
      <c r="BZ556" s="691"/>
      <c r="CA556" s="691"/>
      <c r="CB556" s="691"/>
      <c r="CC556" s="691"/>
      <c r="CD556" s="691"/>
      <c r="CE556" s="691"/>
      <c r="CF556" s="691"/>
      <c r="CG556" s="691"/>
      <c r="CH556" s="691"/>
      <c r="CI556" s="691"/>
    </row>
    <row r="557" spans="1:87" ht="15.75" customHeight="1">
      <c r="A557" s="691"/>
      <c r="B557" s="697"/>
      <c r="C557" s="697"/>
      <c r="D557" s="691"/>
      <c r="E557" s="691"/>
      <c r="F557" s="691"/>
      <c r="G557" s="691"/>
      <c r="H557" s="691"/>
      <c r="I557" s="691"/>
      <c r="J557" s="691"/>
      <c r="K557" s="691"/>
      <c r="L557" s="691"/>
      <c r="M557" s="691"/>
      <c r="N557" s="691"/>
      <c r="O557" s="691"/>
      <c r="P557" s="691"/>
      <c r="Q557" s="691"/>
      <c r="R557" s="691"/>
      <c r="S557" s="691"/>
      <c r="T557" s="691"/>
      <c r="U557" s="691"/>
      <c r="V557" s="691"/>
      <c r="W557" s="691"/>
      <c r="X557" s="691"/>
      <c r="Y557" s="691"/>
      <c r="Z557" s="691"/>
      <c r="AA557" s="691"/>
      <c r="AB557" s="691"/>
      <c r="AC557" s="691"/>
      <c r="AD557" s="691"/>
      <c r="AE557" s="691"/>
      <c r="AF557" s="691"/>
      <c r="AG557" s="691"/>
      <c r="AH557" s="691"/>
      <c r="AI557" s="691"/>
      <c r="AJ557" s="691"/>
      <c r="AK557" s="691"/>
      <c r="AL557" s="691"/>
      <c r="AM557" s="691"/>
      <c r="AN557" s="691"/>
      <c r="AO557" s="691"/>
      <c r="AP557" s="691"/>
      <c r="AQ557" s="691"/>
      <c r="AR557" s="691"/>
      <c r="AS557" s="691"/>
      <c r="AT557" s="691"/>
      <c r="AU557" s="691"/>
      <c r="AV557" s="691"/>
      <c r="AW557" s="691"/>
      <c r="AX557" s="691"/>
      <c r="AY557" s="691"/>
      <c r="AZ557" s="691"/>
      <c r="BA557" s="691"/>
      <c r="BB557" s="691"/>
      <c r="BC557" s="691"/>
      <c r="BD557" s="691"/>
      <c r="BE557" s="691"/>
      <c r="BF557" s="691"/>
      <c r="BG557" s="691"/>
      <c r="BH557" s="691"/>
      <c r="BI557" s="691"/>
      <c r="BJ557" s="691"/>
      <c r="BK557" s="691"/>
      <c r="BL557" s="691"/>
      <c r="BM557" s="691"/>
      <c r="BN557" s="691"/>
      <c r="BO557" s="691"/>
      <c r="BP557" s="691"/>
      <c r="BQ557" s="691"/>
      <c r="BR557" s="691"/>
      <c r="BS557" s="691"/>
      <c r="BT557" s="691"/>
      <c r="BU557" s="691"/>
      <c r="BV557" s="691"/>
      <c r="BW557" s="691"/>
      <c r="BX557" s="691"/>
      <c r="BY557" s="691"/>
      <c r="BZ557" s="691"/>
      <c r="CA557" s="691"/>
      <c r="CB557" s="691"/>
      <c r="CC557" s="691"/>
      <c r="CD557" s="691"/>
      <c r="CE557" s="691"/>
      <c r="CF557" s="691"/>
      <c r="CG557" s="691"/>
      <c r="CH557" s="691"/>
      <c r="CI557" s="691"/>
    </row>
    <row r="558" spans="1:87" ht="15.75" customHeight="1">
      <c r="A558" s="691"/>
      <c r="B558" s="697"/>
      <c r="C558" s="697"/>
      <c r="D558" s="691"/>
      <c r="E558" s="691"/>
      <c r="F558" s="691"/>
      <c r="G558" s="691"/>
      <c r="H558" s="691"/>
      <c r="I558" s="691"/>
      <c r="J558" s="691"/>
      <c r="K558" s="691"/>
      <c r="L558" s="691"/>
      <c r="M558" s="691"/>
      <c r="N558" s="691"/>
      <c r="O558" s="691"/>
      <c r="P558" s="691"/>
      <c r="Q558" s="691"/>
      <c r="R558" s="691"/>
      <c r="S558" s="691"/>
      <c r="T558" s="691"/>
      <c r="U558" s="691"/>
      <c r="V558" s="691"/>
      <c r="W558" s="691"/>
      <c r="X558" s="691"/>
      <c r="Y558" s="691"/>
      <c r="Z558" s="691"/>
      <c r="AA558" s="691"/>
      <c r="AB558" s="691"/>
      <c r="AC558" s="691"/>
      <c r="AD558" s="691"/>
      <c r="AE558" s="691"/>
      <c r="AF558" s="691"/>
      <c r="AG558" s="691"/>
      <c r="AH558" s="691"/>
      <c r="AI558" s="691"/>
      <c r="AJ558" s="691"/>
      <c r="AK558" s="691"/>
      <c r="AL558" s="691"/>
      <c r="AM558" s="691"/>
      <c r="AN558" s="691"/>
      <c r="AO558" s="691"/>
      <c r="AP558" s="691"/>
      <c r="AQ558" s="691"/>
      <c r="AR558" s="691"/>
      <c r="AS558" s="691"/>
      <c r="AT558" s="691"/>
      <c r="AU558" s="691"/>
      <c r="AV558" s="691"/>
      <c r="AW558" s="691"/>
      <c r="AX558" s="691"/>
      <c r="AY558" s="691"/>
      <c r="AZ558" s="691"/>
      <c r="BA558" s="691"/>
      <c r="BB558" s="691"/>
      <c r="BC558" s="691"/>
      <c r="BD558" s="691"/>
      <c r="BE558" s="691"/>
      <c r="BF558" s="691"/>
      <c r="BG558" s="691"/>
      <c r="BH558" s="691"/>
      <c r="BI558" s="691"/>
      <c r="BJ558" s="691"/>
      <c r="BK558" s="691"/>
      <c r="BL558" s="691"/>
      <c r="BM558" s="691"/>
      <c r="BN558" s="691"/>
      <c r="BO558" s="691"/>
      <c r="BP558" s="691"/>
      <c r="BQ558" s="691"/>
      <c r="BR558" s="691"/>
      <c r="BS558" s="691"/>
      <c r="BT558" s="691"/>
      <c r="BU558" s="691"/>
      <c r="BV558" s="691"/>
      <c r="BW558" s="691"/>
      <c r="BX558" s="691"/>
      <c r="BY558" s="691"/>
      <c r="BZ558" s="691"/>
      <c r="CA558" s="691"/>
      <c r="CB558" s="691"/>
      <c r="CC558" s="691"/>
      <c r="CD558" s="691"/>
      <c r="CE558" s="691"/>
      <c r="CF558" s="691"/>
      <c r="CG558" s="691"/>
      <c r="CH558" s="691"/>
      <c r="CI558" s="691"/>
    </row>
    <row r="559" spans="1:87" ht="15.75" customHeight="1">
      <c r="A559" s="691"/>
      <c r="B559" s="697"/>
      <c r="C559" s="697"/>
      <c r="D559" s="691"/>
      <c r="E559" s="691"/>
      <c r="F559" s="691"/>
      <c r="G559" s="691"/>
      <c r="H559" s="691"/>
      <c r="I559" s="691"/>
      <c r="J559" s="691"/>
      <c r="K559" s="691"/>
      <c r="L559" s="691"/>
      <c r="M559" s="691"/>
      <c r="N559" s="691"/>
      <c r="O559" s="691"/>
      <c r="P559" s="691"/>
      <c r="Q559" s="691"/>
      <c r="R559" s="691"/>
      <c r="S559" s="691"/>
      <c r="T559" s="691"/>
      <c r="U559" s="691"/>
      <c r="V559" s="691"/>
      <c r="W559" s="691"/>
      <c r="X559" s="691"/>
      <c r="Y559" s="691"/>
      <c r="Z559" s="691"/>
      <c r="AA559" s="691"/>
      <c r="AB559" s="691"/>
      <c r="AC559" s="691"/>
      <c r="AD559" s="691"/>
      <c r="AE559" s="691"/>
      <c r="AF559" s="691"/>
      <c r="AG559" s="691"/>
      <c r="AH559" s="691"/>
      <c r="AI559" s="691"/>
      <c r="AJ559" s="691"/>
      <c r="AK559" s="691"/>
      <c r="AL559" s="691"/>
      <c r="AM559" s="691"/>
      <c r="AN559" s="691"/>
      <c r="AO559" s="691"/>
      <c r="AP559" s="691"/>
      <c r="AQ559" s="691"/>
      <c r="AR559" s="691"/>
      <c r="AS559" s="691"/>
      <c r="AT559" s="691"/>
      <c r="AU559" s="691"/>
      <c r="AV559" s="691"/>
      <c r="AW559" s="691"/>
      <c r="AX559" s="691"/>
      <c r="AY559" s="691"/>
      <c r="AZ559" s="691"/>
      <c r="BA559" s="691"/>
      <c r="BB559" s="691"/>
      <c r="BC559" s="691"/>
      <c r="BD559" s="691"/>
      <c r="BE559" s="691"/>
      <c r="BF559" s="691"/>
      <c r="BG559" s="691"/>
      <c r="BH559" s="691"/>
      <c r="BI559" s="691"/>
      <c r="BJ559" s="691"/>
      <c r="BK559" s="691"/>
      <c r="BL559" s="691"/>
      <c r="BM559" s="691"/>
      <c r="BN559" s="691"/>
      <c r="BO559" s="691"/>
      <c r="BP559" s="691"/>
      <c r="BQ559" s="691"/>
      <c r="BR559" s="691"/>
      <c r="BS559" s="691"/>
      <c r="BT559" s="691"/>
      <c r="BU559" s="691"/>
      <c r="BV559" s="691"/>
      <c r="BW559" s="691"/>
      <c r="BX559" s="691"/>
      <c r="BY559" s="691"/>
      <c r="BZ559" s="691"/>
      <c r="CA559" s="691"/>
      <c r="CB559" s="691"/>
      <c r="CC559" s="691"/>
      <c r="CD559" s="691"/>
      <c r="CE559" s="691"/>
      <c r="CF559" s="691"/>
      <c r="CG559" s="691"/>
      <c r="CH559" s="691"/>
      <c r="CI559" s="691"/>
    </row>
    <row r="560" spans="1:87" ht="15.75" customHeight="1">
      <c r="A560" s="691"/>
      <c r="B560" s="697"/>
      <c r="C560" s="697"/>
      <c r="D560" s="691"/>
      <c r="E560" s="691"/>
      <c r="F560" s="691"/>
      <c r="G560" s="691"/>
      <c r="H560" s="691"/>
      <c r="I560" s="691"/>
      <c r="J560" s="691"/>
      <c r="K560" s="691"/>
      <c r="L560" s="691"/>
      <c r="M560" s="691"/>
      <c r="N560" s="691"/>
      <c r="O560" s="691"/>
      <c r="P560" s="691"/>
      <c r="Q560" s="691"/>
      <c r="R560" s="691"/>
      <c r="S560" s="691"/>
      <c r="T560" s="691"/>
      <c r="U560" s="691"/>
      <c r="V560" s="691"/>
      <c r="W560" s="691"/>
      <c r="X560" s="691"/>
      <c r="Y560" s="691"/>
      <c r="Z560" s="691"/>
      <c r="AA560" s="691"/>
      <c r="AB560" s="691"/>
      <c r="AC560" s="691"/>
      <c r="AD560" s="691"/>
      <c r="AE560" s="691"/>
      <c r="AF560" s="691"/>
      <c r="AG560" s="691"/>
      <c r="AH560" s="691"/>
      <c r="AI560" s="691"/>
      <c r="AJ560" s="691"/>
      <c r="AK560" s="691"/>
      <c r="AL560" s="691"/>
      <c r="AM560" s="691"/>
      <c r="AN560" s="691"/>
      <c r="AO560" s="691"/>
      <c r="AP560" s="691"/>
      <c r="AQ560" s="691"/>
      <c r="AR560" s="691"/>
      <c r="AS560" s="691"/>
      <c r="AT560" s="691"/>
      <c r="AU560" s="691"/>
      <c r="AV560" s="691"/>
      <c r="AW560" s="691"/>
      <c r="AX560" s="691"/>
      <c r="AY560" s="691"/>
      <c r="AZ560" s="691"/>
      <c r="BA560" s="691"/>
      <c r="BB560" s="691"/>
      <c r="BC560" s="691"/>
      <c r="BD560" s="691"/>
      <c r="BE560" s="691"/>
      <c r="BF560" s="691"/>
      <c r="BG560" s="691"/>
      <c r="BH560" s="691"/>
      <c r="BI560" s="691"/>
      <c r="BJ560" s="691"/>
      <c r="BK560" s="691"/>
      <c r="BL560" s="691"/>
      <c r="BM560" s="691"/>
      <c r="BN560" s="691"/>
      <c r="BO560" s="691"/>
      <c r="BP560" s="691"/>
      <c r="BQ560" s="691"/>
      <c r="BR560" s="691"/>
      <c r="BS560" s="691"/>
      <c r="BT560" s="691"/>
      <c r="BU560" s="691"/>
      <c r="BV560" s="691"/>
      <c r="BW560" s="691"/>
      <c r="BX560" s="691"/>
      <c r="BY560" s="691"/>
      <c r="BZ560" s="691"/>
      <c r="CA560" s="691"/>
      <c r="CB560" s="691"/>
      <c r="CC560" s="691"/>
      <c r="CD560" s="691"/>
      <c r="CE560" s="691"/>
      <c r="CF560" s="691"/>
      <c r="CG560" s="691"/>
      <c r="CH560" s="691"/>
      <c r="CI560" s="691"/>
    </row>
    <row r="561" spans="1:87" ht="15.75" customHeight="1">
      <c r="A561" s="691"/>
      <c r="B561" s="697"/>
      <c r="C561" s="697"/>
      <c r="D561" s="691"/>
      <c r="E561" s="691"/>
      <c r="F561" s="691"/>
      <c r="G561" s="691"/>
      <c r="H561" s="691"/>
      <c r="I561" s="691"/>
      <c r="J561" s="691"/>
      <c r="K561" s="691"/>
      <c r="L561" s="691"/>
      <c r="M561" s="691"/>
      <c r="N561" s="691"/>
      <c r="O561" s="691"/>
      <c r="P561" s="691"/>
      <c r="Q561" s="691"/>
      <c r="R561" s="691"/>
      <c r="S561" s="691"/>
      <c r="T561" s="691"/>
      <c r="U561" s="691"/>
      <c r="V561" s="691"/>
      <c r="W561" s="691"/>
      <c r="X561" s="691"/>
      <c r="Y561" s="691"/>
      <c r="Z561" s="691"/>
      <c r="AA561" s="691"/>
      <c r="AB561" s="691"/>
      <c r="AC561" s="691"/>
      <c r="AD561" s="691"/>
      <c r="AE561" s="691"/>
      <c r="AF561" s="691"/>
      <c r="AG561" s="691"/>
      <c r="AH561" s="691"/>
      <c r="AI561" s="691"/>
      <c r="AJ561" s="691"/>
      <c r="AK561" s="691"/>
      <c r="AL561" s="691"/>
      <c r="AM561" s="691"/>
      <c r="AN561" s="691"/>
      <c r="AO561" s="691"/>
      <c r="AP561" s="691"/>
      <c r="AQ561" s="691"/>
      <c r="AR561" s="691"/>
      <c r="AS561" s="691"/>
      <c r="AT561" s="691"/>
      <c r="AU561" s="691"/>
      <c r="AV561" s="691"/>
      <c r="AW561" s="691"/>
      <c r="AX561" s="691"/>
      <c r="AY561" s="691"/>
      <c r="AZ561" s="691"/>
      <c r="BA561" s="691"/>
      <c r="BB561" s="691"/>
      <c r="BC561" s="691"/>
      <c r="BD561" s="691"/>
      <c r="BE561" s="691"/>
      <c r="BF561" s="691"/>
      <c r="BG561" s="691"/>
      <c r="BH561" s="691"/>
      <c r="BI561" s="691"/>
      <c r="BJ561" s="691"/>
      <c r="BK561" s="691"/>
      <c r="BL561" s="691"/>
      <c r="BM561" s="691"/>
      <c r="BN561" s="691"/>
      <c r="BO561" s="691"/>
      <c r="BP561" s="691"/>
      <c r="BQ561" s="691"/>
      <c r="BR561" s="691"/>
      <c r="BS561" s="691"/>
      <c r="BT561" s="691"/>
      <c r="BU561" s="691"/>
      <c r="BV561" s="691"/>
      <c r="BW561" s="691"/>
      <c r="BX561" s="691"/>
      <c r="BY561" s="691"/>
      <c r="BZ561" s="691"/>
      <c r="CA561" s="691"/>
      <c r="CB561" s="691"/>
      <c r="CC561" s="691"/>
      <c r="CD561" s="691"/>
      <c r="CE561" s="691"/>
      <c r="CF561" s="691"/>
      <c r="CG561" s="691"/>
      <c r="CH561" s="691"/>
      <c r="CI561" s="691"/>
    </row>
    <row r="562" spans="1:87" ht="15.75" customHeight="1">
      <c r="A562" s="691"/>
      <c r="B562" s="697"/>
      <c r="C562" s="697"/>
      <c r="D562" s="691"/>
      <c r="E562" s="691"/>
      <c r="F562" s="691"/>
      <c r="G562" s="691"/>
      <c r="H562" s="691"/>
      <c r="I562" s="691"/>
      <c r="J562" s="691"/>
      <c r="K562" s="691"/>
      <c r="L562" s="691"/>
      <c r="M562" s="691"/>
      <c r="N562" s="691"/>
      <c r="O562" s="691"/>
      <c r="P562" s="691"/>
      <c r="Q562" s="691"/>
      <c r="R562" s="691"/>
      <c r="S562" s="691"/>
      <c r="T562" s="691"/>
      <c r="U562" s="691"/>
      <c r="V562" s="691"/>
      <c r="W562" s="691"/>
      <c r="X562" s="691"/>
      <c r="Y562" s="691"/>
      <c r="Z562" s="691"/>
      <c r="AA562" s="691"/>
      <c r="AB562" s="691"/>
      <c r="AC562" s="691"/>
      <c r="AD562" s="691"/>
      <c r="AE562" s="691"/>
      <c r="AF562" s="691"/>
      <c r="AG562" s="691"/>
      <c r="AH562" s="691"/>
      <c r="AI562" s="691"/>
      <c r="AJ562" s="691"/>
      <c r="AK562" s="691"/>
      <c r="AL562" s="691"/>
      <c r="AM562" s="691"/>
      <c r="AN562" s="691"/>
      <c r="AO562" s="691"/>
      <c r="AP562" s="691"/>
      <c r="AQ562" s="691"/>
      <c r="AR562" s="691"/>
      <c r="AS562" s="691"/>
      <c r="AT562" s="691"/>
      <c r="AU562" s="691"/>
      <c r="AV562" s="691"/>
      <c r="AW562" s="691"/>
      <c r="AX562" s="691"/>
      <c r="AY562" s="691"/>
      <c r="AZ562" s="691"/>
      <c r="BA562" s="691"/>
      <c r="BB562" s="691"/>
      <c r="BC562" s="691"/>
      <c r="BD562" s="691"/>
      <c r="BE562" s="691"/>
      <c r="BF562" s="691"/>
      <c r="BG562" s="691"/>
      <c r="BH562" s="691"/>
      <c r="BI562" s="691"/>
      <c r="BJ562" s="691"/>
      <c r="BK562" s="691"/>
      <c r="BL562" s="691"/>
      <c r="BM562" s="691"/>
      <c r="BN562" s="691"/>
      <c r="BO562" s="691"/>
      <c r="BP562" s="691"/>
      <c r="BQ562" s="691"/>
      <c r="BR562" s="691"/>
      <c r="BS562" s="691"/>
      <c r="BT562" s="691"/>
      <c r="BU562" s="691"/>
      <c r="BV562" s="691"/>
      <c r="BW562" s="691"/>
      <c r="BX562" s="691"/>
      <c r="BY562" s="691"/>
      <c r="BZ562" s="691"/>
      <c r="CA562" s="691"/>
      <c r="CB562" s="691"/>
      <c r="CC562" s="691"/>
      <c r="CD562" s="691"/>
      <c r="CE562" s="691"/>
      <c r="CF562" s="691"/>
      <c r="CG562" s="691"/>
      <c r="CH562" s="691"/>
      <c r="CI562" s="691"/>
    </row>
    <row r="563" spans="1:87" ht="15.75" customHeight="1">
      <c r="A563" s="691"/>
      <c r="B563" s="697"/>
      <c r="C563" s="697"/>
      <c r="D563" s="691"/>
      <c r="E563" s="691"/>
      <c r="F563" s="691"/>
      <c r="G563" s="691"/>
      <c r="H563" s="691"/>
      <c r="I563" s="691"/>
      <c r="J563" s="691"/>
      <c r="K563" s="691"/>
      <c r="L563" s="691"/>
      <c r="M563" s="691"/>
      <c r="N563" s="691"/>
      <c r="O563" s="691"/>
      <c r="P563" s="691"/>
      <c r="Q563" s="691"/>
      <c r="R563" s="691"/>
      <c r="S563" s="691"/>
      <c r="T563" s="691"/>
      <c r="U563" s="691"/>
      <c r="V563" s="691"/>
      <c r="W563" s="691"/>
      <c r="X563" s="691"/>
      <c r="Y563" s="691"/>
      <c r="Z563" s="691"/>
      <c r="AA563" s="691"/>
      <c r="AB563" s="691"/>
      <c r="AC563" s="691"/>
      <c r="AD563" s="691"/>
      <c r="AE563" s="691"/>
      <c r="AF563" s="691"/>
      <c r="AG563" s="691"/>
      <c r="AH563" s="691"/>
      <c r="AI563" s="691"/>
      <c r="AJ563" s="691"/>
      <c r="AK563" s="691"/>
      <c r="AL563" s="691"/>
      <c r="AM563" s="691"/>
      <c r="AN563" s="691"/>
      <c r="AO563" s="691"/>
      <c r="AP563" s="691"/>
      <c r="AQ563" s="691"/>
      <c r="AR563" s="691"/>
      <c r="AS563" s="691"/>
      <c r="AT563" s="691"/>
      <c r="AU563" s="691"/>
      <c r="AV563" s="691"/>
      <c r="AW563" s="691"/>
      <c r="AX563" s="691"/>
      <c r="AY563" s="691"/>
      <c r="AZ563" s="691"/>
      <c r="BA563" s="691"/>
      <c r="BB563" s="691"/>
      <c r="BC563" s="691"/>
      <c r="BD563" s="691"/>
      <c r="BE563" s="691"/>
      <c r="BF563" s="691"/>
      <c r="BG563" s="691"/>
      <c r="BH563" s="691"/>
      <c r="BI563" s="691"/>
      <c r="BJ563" s="691"/>
      <c r="BK563" s="691"/>
      <c r="BL563" s="691"/>
      <c r="BM563" s="691"/>
      <c r="BN563" s="691"/>
      <c r="BO563" s="691"/>
      <c r="BP563" s="691"/>
      <c r="BQ563" s="691"/>
      <c r="BR563" s="691"/>
      <c r="BS563" s="691"/>
      <c r="BT563" s="691"/>
      <c r="BU563" s="691"/>
      <c r="BV563" s="691"/>
      <c r="BW563" s="691"/>
      <c r="BX563" s="691"/>
      <c r="BY563" s="691"/>
      <c r="BZ563" s="691"/>
      <c r="CA563" s="691"/>
      <c r="CB563" s="691"/>
      <c r="CC563" s="691"/>
      <c r="CD563" s="691"/>
      <c r="CE563" s="691"/>
      <c r="CF563" s="691"/>
      <c r="CG563" s="691"/>
      <c r="CH563" s="691"/>
      <c r="CI563" s="691"/>
    </row>
    <row r="564" spans="1:87" ht="15.75" customHeight="1">
      <c r="A564" s="691"/>
      <c r="B564" s="697"/>
      <c r="C564" s="697"/>
      <c r="D564" s="691"/>
      <c r="E564" s="691"/>
      <c r="F564" s="691"/>
      <c r="G564" s="691"/>
      <c r="H564" s="691"/>
      <c r="I564" s="691"/>
      <c r="J564" s="691"/>
      <c r="K564" s="691"/>
      <c r="L564" s="691"/>
      <c r="M564" s="691"/>
      <c r="N564" s="691"/>
      <c r="O564" s="691"/>
      <c r="P564" s="691"/>
      <c r="Q564" s="691"/>
      <c r="R564" s="691"/>
      <c r="S564" s="691"/>
      <c r="T564" s="691"/>
      <c r="U564" s="691"/>
      <c r="V564" s="691"/>
      <c r="W564" s="691"/>
      <c r="X564" s="691"/>
      <c r="Y564" s="691"/>
      <c r="Z564" s="691"/>
      <c r="AA564" s="691"/>
      <c r="AB564" s="691"/>
      <c r="AC564" s="691"/>
      <c r="AD564" s="691"/>
      <c r="AE564" s="691"/>
      <c r="AF564" s="691"/>
      <c r="AG564" s="691"/>
      <c r="AH564" s="691"/>
      <c r="AI564" s="691"/>
      <c r="AJ564" s="691"/>
      <c r="AK564" s="691"/>
      <c r="AL564" s="691"/>
      <c r="AM564" s="691"/>
      <c r="AN564" s="691"/>
      <c r="AO564" s="691"/>
      <c r="AP564" s="691"/>
      <c r="AQ564" s="691"/>
      <c r="AR564" s="691"/>
      <c r="AS564" s="691"/>
      <c r="AT564" s="691"/>
      <c r="AU564" s="691"/>
      <c r="AV564" s="691"/>
      <c r="AW564" s="691"/>
      <c r="AX564" s="691"/>
      <c r="AY564" s="691"/>
      <c r="AZ564" s="691"/>
      <c r="BA564" s="691"/>
      <c r="BB564" s="691"/>
      <c r="BC564" s="691"/>
      <c r="BD564" s="691"/>
      <c r="BE564" s="691"/>
      <c r="BF564" s="691"/>
      <c r="BG564" s="691"/>
      <c r="BH564" s="691"/>
      <c r="BI564" s="691"/>
      <c r="BJ564" s="691"/>
      <c r="BK564" s="691"/>
      <c r="BL564" s="691"/>
      <c r="BM564" s="691"/>
      <c r="BN564" s="691"/>
      <c r="BO564" s="691"/>
      <c r="BP564" s="691"/>
      <c r="BQ564" s="691"/>
      <c r="BR564" s="691"/>
      <c r="BS564" s="691"/>
      <c r="BT564" s="691"/>
      <c r="BU564" s="691"/>
      <c r="BV564" s="691"/>
      <c r="BW564" s="691"/>
      <c r="BX564" s="691"/>
      <c r="BY564" s="691"/>
      <c r="BZ564" s="691"/>
      <c r="CA564" s="691"/>
      <c r="CB564" s="691"/>
      <c r="CC564" s="691"/>
      <c r="CD564" s="691"/>
      <c r="CE564" s="691"/>
      <c r="CF564" s="691"/>
      <c r="CG564" s="691"/>
      <c r="CH564" s="691"/>
      <c r="CI564" s="691"/>
    </row>
    <row r="565" spans="1:87" ht="15.75" customHeight="1">
      <c r="A565" s="691"/>
      <c r="B565" s="697"/>
      <c r="C565" s="697"/>
      <c r="D565" s="691"/>
      <c r="E565" s="691"/>
      <c r="F565" s="691"/>
      <c r="G565" s="691"/>
      <c r="H565" s="691"/>
      <c r="I565" s="691"/>
      <c r="J565" s="691"/>
      <c r="K565" s="691"/>
      <c r="L565" s="691"/>
      <c r="M565" s="691"/>
      <c r="N565" s="691"/>
      <c r="O565" s="691"/>
      <c r="P565" s="691"/>
      <c r="Q565" s="691"/>
      <c r="R565" s="691"/>
      <c r="S565" s="691"/>
      <c r="T565" s="691"/>
      <c r="U565" s="691"/>
      <c r="V565" s="691"/>
      <c r="W565" s="691"/>
      <c r="X565" s="691"/>
      <c r="Y565" s="691"/>
      <c r="Z565" s="691"/>
      <c r="AA565" s="691"/>
      <c r="AB565" s="691"/>
      <c r="AC565" s="691"/>
      <c r="AD565" s="691"/>
      <c r="AE565" s="691"/>
      <c r="AF565" s="691"/>
      <c r="AG565" s="691"/>
      <c r="AH565" s="691"/>
      <c r="AI565" s="691"/>
      <c r="AJ565" s="691"/>
      <c r="AK565" s="691"/>
      <c r="AL565" s="691"/>
      <c r="AM565" s="691"/>
      <c r="AN565" s="691"/>
      <c r="AO565" s="691"/>
      <c r="AP565" s="691"/>
      <c r="AQ565" s="691"/>
      <c r="AR565" s="691"/>
      <c r="AS565" s="691"/>
      <c r="AT565" s="691"/>
      <c r="AU565" s="691"/>
      <c r="AV565" s="691"/>
      <c r="AW565" s="691"/>
      <c r="AX565" s="691"/>
      <c r="AY565" s="691"/>
      <c r="AZ565" s="691"/>
      <c r="BA565" s="691"/>
      <c r="BB565" s="691"/>
      <c r="BC565" s="691"/>
      <c r="BD565" s="691"/>
      <c r="BE565" s="691"/>
      <c r="BF565" s="691"/>
      <c r="BG565" s="691"/>
      <c r="BH565" s="691"/>
      <c r="BI565" s="691"/>
      <c r="BJ565" s="691"/>
      <c r="BK565" s="691"/>
      <c r="BL565" s="691"/>
      <c r="BM565" s="691"/>
      <c r="BN565" s="691"/>
      <c r="BO565" s="691"/>
      <c r="BP565" s="691"/>
      <c r="BQ565" s="691"/>
      <c r="BR565" s="691"/>
      <c r="BS565" s="691"/>
      <c r="BT565" s="691"/>
      <c r="BU565" s="691"/>
      <c r="BV565" s="691"/>
      <c r="BW565" s="691"/>
      <c r="BX565" s="691"/>
      <c r="BY565" s="691"/>
      <c r="BZ565" s="691"/>
      <c r="CA565" s="691"/>
      <c r="CB565" s="691"/>
      <c r="CC565" s="691"/>
      <c r="CD565" s="691"/>
      <c r="CE565" s="691"/>
      <c r="CF565" s="691"/>
      <c r="CG565" s="691"/>
      <c r="CH565" s="691"/>
      <c r="CI565" s="691"/>
    </row>
    <row r="566" spans="1:87" ht="15.75" customHeight="1">
      <c r="A566" s="691"/>
      <c r="B566" s="697"/>
      <c r="C566" s="697"/>
      <c r="D566" s="691"/>
      <c r="E566" s="691"/>
      <c r="F566" s="691"/>
      <c r="G566" s="691"/>
      <c r="H566" s="691"/>
      <c r="I566" s="691"/>
      <c r="J566" s="691"/>
      <c r="K566" s="691"/>
      <c r="L566" s="691"/>
      <c r="M566" s="691"/>
      <c r="N566" s="691"/>
      <c r="O566" s="691"/>
      <c r="P566" s="691"/>
      <c r="Q566" s="691"/>
      <c r="R566" s="691"/>
      <c r="S566" s="691"/>
      <c r="T566" s="691"/>
      <c r="U566" s="691"/>
      <c r="V566" s="691"/>
      <c r="W566" s="691"/>
      <c r="X566" s="691"/>
      <c r="Y566" s="691"/>
      <c r="Z566" s="691"/>
      <c r="AA566" s="691"/>
      <c r="AB566" s="691"/>
      <c r="AC566" s="691"/>
      <c r="AD566" s="691"/>
      <c r="AE566" s="691"/>
      <c r="AF566" s="691"/>
      <c r="AG566" s="691"/>
      <c r="AH566" s="691"/>
      <c r="AI566" s="691"/>
      <c r="AJ566" s="691"/>
      <c r="AK566" s="691"/>
      <c r="AL566" s="691"/>
      <c r="AM566" s="691"/>
      <c r="AN566" s="691"/>
      <c r="AO566" s="691"/>
      <c r="AP566" s="691"/>
      <c r="AQ566" s="691"/>
      <c r="AR566" s="691"/>
      <c r="AS566" s="691"/>
      <c r="AT566" s="691"/>
      <c r="AU566" s="691"/>
      <c r="AV566" s="691"/>
      <c r="AW566" s="691"/>
      <c r="AX566" s="691"/>
      <c r="AY566" s="691"/>
      <c r="AZ566" s="691"/>
      <c r="BA566" s="691"/>
      <c r="BB566" s="691"/>
      <c r="BC566" s="691"/>
      <c r="BD566" s="691"/>
      <c r="BE566" s="691"/>
      <c r="BF566" s="691"/>
      <c r="BG566" s="691"/>
      <c r="BH566" s="691"/>
      <c r="BI566" s="691"/>
      <c r="BJ566" s="691"/>
      <c r="BK566" s="691"/>
      <c r="BL566" s="691"/>
      <c r="BM566" s="691"/>
      <c r="BN566" s="691"/>
      <c r="BO566" s="691"/>
      <c r="BP566" s="691"/>
      <c r="BQ566" s="691"/>
      <c r="BR566" s="691"/>
      <c r="BS566" s="691"/>
      <c r="BT566" s="691"/>
      <c r="BU566" s="691"/>
      <c r="BV566" s="691"/>
      <c r="BW566" s="691"/>
      <c r="BX566" s="691"/>
      <c r="BY566" s="691"/>
      <c r="BZ566" s="691"/>
      <c r="CA566" s="691"/>
      <c r="CB566" s="691"/>
      <c r="CC566" s="691"/>
      <c r="CD566" s="691"/>
      <c r="CE566" s="691"/>
      <c r="CF566" s="691"/>
      <c r="CG566" s="691"/>
      <c r="CH566" s="691"/>
      <c r="CI566" s="691"/>
    </row>
    <row r="567" spans="1:87" ht="15.75" customHeight="1">
      <c r="A567" s="691"/>
      <c r="B567" s="697"/>
      <c r="C567" s="697"/>
      <c r="D567" s="691"/>
      <c r="E567" s="691"/>
      <c r="F567" s="691"/>
      <c r="G567" s="691"/>
      <c r="H567" s="691"/>
      <c r="I567" s="691"/>
      <c r="J567" s="691"/>
      <c r="K567" s="691"/>
      <c r="L567" s="691"/>
      <c r="M567" s="691"/>
      <c r="N567" s="691"/>
      <c r="O567" s="691"/>
      <c r="P567" s="691"/>
      <c r="Q567" s="691"/>
      <c r="R567" s="691"/>
      <c r="S567" s="691"/>
      <c r="T567" s="691"/>
      <c r="U567" s="691"/>
      <c r="V567" s="691"/>
      <c r="W567" s="691"/>
      <c r="X567" s="691"/>
      <c r="Y567" s="691"/>
      <c r="Z567" s="691"/>
      <c r="AA567" s="691"/>
      <c r="AB567" s="691"/>
      <c r="AC567" s="691"/>
      <c r="AD567" s="691"/>
      <c r="AE567" s="691"/>
      <c r="AF567" s="691"/>
      <c r="AG567" s="691"/>
      <c r="AH567" s="691"/>
      <c r="AI567" s="691"/>
      <c r="AJ567" s="691"/>
      <c r="AK567" s="691"/>
      <c r="AL567" s="691"/>
      <c r="AM567" s="691"/>
      <c r="AN567" s="691"/>
      <c r="AO567" s="691"/>
      <c r="AP567" s="691"/>
      <c r="AQ567" s="691"/>
      <c r="AR567" s="691"/>
      <c r="AS567" s="691"/>
      <c r="AT567" s="691"/>
      <c r="AU567" s="691"/>
      <c r="AV567" s="691"/>
      <c r="AW567" s="691"/>
      <c r="AX567" s="691"/>
      <c r="AY567" s="691"/>
      <c r="AZ567" s="691"/>
      <c r="BA567" s="691"/>
      <c r="BB567" s="691"/>
      <c r="BC567" s="691"/>
      <c r="BD567" s="691"/>
      <c r="BE567" s="691"/>
      <c r="BF567" s="691"/>
      <c r="BG567" s="691"/>
      <c r="BH567" s="691"/>
      <c r="BI567" s="691"/>
      <c r="BJ567" s="691"/>
      <c r="BK567" s="691"/>
      <c r="BL567" s="691"/>
      <c r="BM567" s="691"/>
      <c r="BN567" s="691"/>
      <c r="BO567" s="691"/>
      <c r="BP567" s="691"/>
      <c r="BQ567" s="691"/>
      <c r="BR567" s="691"/>
      <c r="BS567" s="691"/>
      <c r="BT567" s="691"/>
      <c r="BU567" s="691"/>
      <c r="BV567" s="691"/>
      <c r="BW567" s="691"/>
      <c r="BX567" s="691"/>
      <c r="BY567" s="691"/>
      <c r="BZ567" s="691"/>
      <c r="CA567" s="691"/>
      <c r="CB567" s="691"/>
      <c r="CC567" s="691"/>
      <c r="CD567" s="691"/>
      <c r="CE567" s="691"/>
      <c r="CF567" s="691"/>
      <c r="CG567" s="691"/>
      <c r="CH567" s="691"/>
      <c r="CI567" s="691"/>
    </row>
    <row r="568" spans="1:87" ht="15.75" customHeight="1">
      <c r="A568" s="691"/>
      <c r="B568" s="697"/>
      <c r="C568" s="697"/>
      <c r="D568" s="691"/>
      <c r="E568" s="691"/>
      <c r="F568" s="691"/>
      <c r="G568" s="691"/>
      <c r="H568" s="691"/>
      <c r="I568" s="691"/>
      <c r="J568" s="691"/>
      <c r="K568" s="691"/>
      <c r="L568" s="691"/>
      <c r="M568" s="691"/>
      <c r="N568" s="691"/>
      <c r="O568" s="691"/>
      <c r="P568" s="691"/>
      <c r="Q568" s="691"/>
      <c r="R568" s="691"/>
      <c r="S568" s="691"/>
      <c r="T568" s="691"/>
      <c r="U568" s="691"/>
      <c r="V568" s="691"/>
      <c r="W568" s="691"/>
      <c r="X568" s="691"/>
      <c r="Y568" s="691"/>
      <c r="Z568" s="691"/>
      <c r="AA568" s="691"/>
      <c r="AB568" s="691"/>
      <c r="AC568" s="691"/>
      <c r="AD568" s="691"/>
      <c r="AE568" s="691"/>
      <c r="AF568" s="691"/>
      <c r="AG568" s="691"/>
      <c r="AH568" s="691"/>
      <c r="AI568" s="691"/>
      <c r="AJ568" s="691"/>
      <c r="AK568" s="691"/>
      <c r="AL568" s="691"/>
      <c r="AM568" s="691"/>
      <c r="AN568" s="691"/>
      <c r="AO568" s="691"/>
      <c r="AP568" s="691"/>
      <c r="AQ568" s="691"/>
      <c r="AR568" s="691"/>
      <c r="AS568" s="691"/>
      <c r="AT568" s="691"/>
      <c r="AU568" s="691"/>
      <c r="AV568" s="691"/>
      <c r="AW568" s="691"/>
      <c r="AX568" s="691"/>
      <c r="AY568" s="691"/>
      <c r="AZ568" s="691"/>
      <c r="BA568" s="691"/>
      <c r="BB568" s="691"/>
      <c r="BC568" s="691"/>
      <c r="BD568" s="691"/>
      <c r="BE568" s="691"/>
      <c r="BF568" s="691"/>
      <c r="BG568" s="691"/>
      <c r="BH568" s="691"/>
      <c r="BI568" s="691"/>
      <c r="BJ568" s="691"/>
      <c r="BK568" s="691"/>
      <c r="BL568" s="691"/>
      <c r="BM568" s="691"/>
      <c r="BN568" s="691"/>
      <c r="BO568" s="691"/>
      <c r="BP568" s="691"/>
      <c r="BQ568" s="691"/>
      <c r="BR568" s="691"/>
      <c r="BS568" s="691"/>
      <c r="BT568" s="691"/>
      <c r="BU568" s="691"/>
      <c r="BV568" s="691"/>
      <c r="BW568" s="691"/>
      <c r="BX568" s="691"/>
      <c r="BY568" s="691"/>
      <c r="BZ568" s="691"/>
      <c r="CA568" s="691"/>
      <c r="CB568" s="691"/>
      <c r="CC568" s="691"/>
      <c r="CD568" s="691"/>
      <c r="CE568" s="691"/>
      <c r="CF568" s="691"/>
      <c r="CG568" s="691"/>
      <c r="CH568" s="691"/>
      <c r="CI568" s="691"/>
    </row>
    <row r="569" spans="1:87" ht="15.75" customHeight="1">
      <c r="A569" s="691"/>
      <c r="B569" s="697"/>
      <c r="C569" s="697"/>
      <c r="D569" s="691"/>
      <c r="E569" s="691"/>
      <c r="F569" s="691"/>
      <c r="G569" s="691"/>
      <c r="H569" s="691"/>
      <c r="I569" s="691"/>
      <c r="J569" s="691"/>
      <c r="K569" s="691"/>
      <c r="L569" s="691"/>
      <c r="M569" s="691"/>
      <c r="N569" s="691"/>
      <c r="O569" s="691"/>
      <c r="P569" s="691"/>
      <c r="Q569" s="691"/>
      <c r="R569" s="691"/>
      <c r="S569" s="691"/>
      <c r="T569" s="691"/>
      <c r="U569" s="691"/>
      <c r="V569" s="691"/>
      <c r="W569" s="691"/>
      <c r="X569" s="691"/>
      <c r="Y569" s="691"/>
      <c r="Z569" s="691"/>
      <c r="AA569" s="691"/>
      <c r="AB569" s="691"/>
      <c r="AC569" s="691"/>
      <c r="AD569" s="691"/>
      <c r="AE569" s="691"/>
      <c r="AF569" s="691"/>
      <c r="AG569" s="691"/>
      <c r="AH569" s="691"/>
      <c r="AI569" s="691"/>
      <c r="AJ569" s="691"/>
      <c r="AK569" s="691"/>
      <c r="AL569" s="691"/>
      <c r="AM569" s="691"/>
      <c r="AN569" s="691"/>
      <c r="AO569" s="691"/>
      <c r="AP569" s="691"/>
      <c r="AQ569" s="691"/>
      <c r="AR569" s="691"/>
      <c r="AS569" s="691"/>
      <c r="AT569" s="691"/>
      <c r="AU569" s="691"/>
      <c r="AV569" s="691"/>
      <c r="AW569" s="691"/>
      <c r="AX569" s="691"/>
      <c r="AY569" s="691"/>
      <c r="AZ569" s="691"/>
      <c r="BA569" s="691"/>
      <c r="BB569" s="691"/>
      <c r="BC569" s="691"/>
      <c r="BD569" s="691"/>
      <c r="BE569" s="691"/>
      <c r="BF569" s="691"/>
      <c r="BG569" s="691"/>
      <c r="BH569" s="691"/>
      <c r="BI569" s="691"/>
      <c r="BJ569" s="691"/>
      <c r="BK569" s="691"/>
      <c r="BL569" s="691"/>
      <c r="BM569" s="691"/>
      <c r="BN569" s="691"/>
      <c r="BO569" s="691"/>
      <c r="BP569" s="691"/>
      <c r="BQ569" s="691"/>
      <c r="BR569" s="691"/>
      <c r="BS569" s="691"/>
      <c r="BT569" s="691"/>
      <c r="BU569" s="691"/>
      <c r="BV569" s="691"/>
      <c r="BW569" s="691"/>
      <c r="BX569" s="691"/>
      <c r="BY569" s="691"/>
      <c r="BZ569" s="691"/>
      <c r="CA569" s="691"/>
      <c r="CB569" s="691"/>
      <c r="CC569" s="691"/>
      <c r="CD569" s="691"/>
      <c r="CE569" s="691"/>
      <c r="CF569" s="691"/>
      <c r="CG569" s="691"/>
      <c r="CH569" s="691"/>
      <c r="CI569" s="691"/>
    </row>
    <row r="570" spans="1:87" ht="15.75" customHeight="1">
      <c r="A570" s="691"/>
      <c r="B570" s="697"/>
      <c r="C570" s="697"/>
      <c r="D570" s="691"/>
      <c r="E570" s="691"/>
      <c r="F570" s="691"/>
      <c r="G570" s="691"/>
      <c r="H570" s="691"/>
      <c r="I570" s="691"/>
      <c r="J570" s="691"/>
      <c r="K570" s="691"/>
      <c r="L570" s="691"/>
      <c r="M570" s="691"/>
      <c r="N570" s="691"/>
      <c r="O570" s="691"/>
      <c r="P570" s="691"/>
      <c r="Q570" s="691"/>
      <c r="R570" s="691"/>
      <c r="S570" s="691"/>
      <c r="T570" s="691"/>
      <c r="U570" s="691"/>
      <c r="V570" s="691"/>
      <c r="W570" s="691"/>
      <c r="X570" s="691"/>
      <c r="Y570" s="691"/>
      <c r="Z570" s="691"/>
      <c r="AA570" s="691"/>
      <c r="AB570" s="691"/>
      <c r="AC570" s="691"/>
      <c r="AD570" s="691"/>
      <c r="AE570" s="691"/>
      <c r="AF570" s="691"/>
      <c r="AG570" s="691"/>
      <c r="AH570" s="691"/>
      <c r="AI570" s="691"/>
      <c r="AJ570" s="691"/>
      <c r="AK570" s="691"/>
      <c r="AL570" s="691"/>
      <c r="AM570" s="691"/>
      <c r="AN570" s="691"/>
      <c r="AO570" s="691"/>
      <c r="AP570" s="691"/>
      <c r="AQ570" s="691"/>
      <c r="AR570" s="691"/>
      <c r="AS570" s="691"/>
      <c r="AT570" s="691"/>
      <c r="AU570" s="691"/>
      <c r="AV570" s="691"/>
      <c r="AW570" s="691"/>
      <c r="AX570" s="691"/>
      <c r="AY570" s="691"/>
      <c r="AZ570" s="691"/>
      <c r="BA570" s="691"/>
      <c r="BB570" s="691"/>
      <c r="BC570" s="691"/>
      <c r="BD570" s="691"/>
      <c r="BE570" s="691"/>
      <c r="BF570" s="691"/>
      <c r="BG570" s="691"/>
      <c r="BH570" s="691"/>
      <c r="BI570" s="691"/>
      <c r="BJ570" s="691"/>
      <c r="BK570" s="691"/>
      <c r="BL570" s="691"/>
      <c r="BM570" s="691"/>
      <c r="BN570" s="691"/>
      <c r="BO570" s="691"/>
      <c r="BP570" s="691"/>
      <c r="BQ570" s="691"/>
      <c r="BR570" s="691"/>
      <c r="BS570" s="691"/>
      <c r="BT570" s="691"/>
      <c r="BU570" s="691"/>
      <c r="BV570" s="691"/>
      <c r="BW570" s="691"/>
      <c r="BX570" s="691"/>
      <c r="BY570" s="691"/>
      <c r="BZ570" s="691"/>
      <c r="CA570" s="691"/>
      <c r="CB570" s="691"/>
      <c r="CC570" s="691"/>
      <c r="CD570" s="691"/>
      <c r="CE570" s="691"/>
      <c r="CF570" s="691"/>
      <c r="CG570" s="691"/>
      <c r="CH570" s="691"/>
      <c r="CI570" s="691"/>
    </row>
    <row r="571" spans="1:87" ht="15.75" customHeight="1">
      <c r="A571" s="691"/>
      <c r="B571" s="697"/>
      <c r="C571" s="697"/>
      <c r="D571" s="691"/>
      <c r="E571" s="691"/>
      <c r="F571" s="691"/>
      <c r="G571" s="691"/>
      <c r="H571" s="691"/>
      <c r="I571" s="691"/>
      <c r="J571" s="691"/>
      <c r="K571" s="691"/>
      <c r="L571" s="691"/>
      <c r="M571" s="691"/>
      <c r="N571" s="691"/>
      <c r="O571" s="691"/>
      <c r="P571" s="691"/>
      <c r="Q571" s="691"/>
      <c r="R571" s="691"/>
      <c r="S571" s="691"/>
      <c r="T571" s="691"/>
      <c r="U571" s="691"/>
      <c r="V571" s="691"/>
      <c r="W571" s="691"/>
      <c r="X571" s="691"/>
      <c r="Y571" s="691"/>
      <c r="Z571" s="691"/>
      <c r="AA571" s="691"/>
      <c r="AB571" s="691"/>
      <c r="AC571" s="691"/>
      <c r="AD571" s="691"/>
      <c r="AE571" s="691"/>
      <c r="AF571" s="691"/>
      <c r="AG571" s="691"/>
      <c r="AH571" s="691"/>
      <c r="AI571" s="691"/>
      <c r="AJ571" s="691"/>
      <c r="AK571" s="691"/>
      <c r="AL571" s="691"/>
      <c r="AM571" s="691"/>
      <c r="AN571" s="691"/>
      <c r="AO571" s="691"/>
      <c r="AP571" s="691"/>
      <c r="AQ571" s="691"/>
      <c r="AR571" s="691"/>
      <c r="AS571" s="691"/>
      <c r="AT571" s="691"/>
      <c r="AU571" s="691"/>
      <c r="AV571" s="691"/>
      <c r="AW571" s="691"/>
      <c r="AX571" s="691"/>
      <c r="AY571" s="691"/>
      <c r="AZ571" s="691"/>
      <c r="BA571" s="691"/>
      <c r="BB571" s="691"/>
      <c r="BC571" s="691"/>
      <c r="BD571" s="691"/>
      <c r="BE571" s="691"/>
      <c r="BF571" s="691"/>
      <c r="BG571" s="691"/>
      <c r="BH571" s="691"/>
      <c r="BI571" s="691"/>
      <c r="BJ571" s="691"/>
      <c r="BK571" s="691"/>
      <c r="BL571" s="691"/>
      <c r="BM571" s="691"/>
      <c r="BN571" s="691"/>
      <c r="BO571" s="691"/>
      <c r="BP571" s="691"/>
      <c r="BQ571" s="691"/>
      <c r="BR571" s="691"/>
      <c r="BS571" s="691"/>
      <c r="BT571" s="691"/>
      <c r="BU571" s="691"/>
      <c r="BV571" s="691"/>
      <c r="BW571" s="691"/>
      <c r="BX571" s="691"/>
      <c r="BY571" s="691"/>
      <c r="BZ571" s="691"/>
      <c r="CA571" s="691"/>
      <c r="CB571" s="691"/>
      <c r="CC571" s="691"/>
      <c r="CD571" s="691"/>
      <c r="CE571" s="691"/>
      <c r="CF571" s="691"/>
      <c r="CG571" s="691"/>
      <c r="CH571" s="691"/>
      <c r="CI571" s="691"/>
    </row>
    <row r="572" spans="1:87" ht="15.75" customHeight="1">
      <c r="A572" s="691"/>
      <c r="B572" s="697"/>
      <c r="C572" s="697"/>
      <c r="D572" s="691"/>
      <c r="E572" s="691"/>
      <c r="F572" s="691"/>
      <c r="G572" s="691"/>
      <c r="H572" s="691"/>
      <c r="I572" s="691"/>
      <c r="J572" s="691"/>
      <c r="K572" s="691"/>
      <c r="L572" s="691"/>
      <c r="M572" s="691"/>
      <c r="N572" s="691"/>
      <c r="O572" s="691"/>
      <c r="P572" s="691"/>
      <c r="Q572" s="691"/>
      <c r="R572" s="691"/>
      <c r="S572" s="691"/>
      <c r="T572" s="691"/>
      <c r="U572" s="691"/>
      <c r="V572" s="691"/>
      <c r="W572" s="691"/>
      <c r="X572" s="691"/>
      <c r="Y572" s="691"/>
      <c r="Z572" s="691"/>
      <c r="AA572" s="691"/>
      <c r="AB572" s="691"/>
      <c r="AC572" s="691"/>
      <c r="AD572" s="691"/>
      <c r="AE572" s="691"/>
      <c r="AF572" s="691"/>
      <c r="AG572" s="691"/>
      <c r="AH572" s="691"/>
      <c r="AI572" s="691"/>
      <c r="AJ572" s="691"/>
      <c r="AK572" s="691"/>
      <c r="AL572" s="691"/>
      <c r="AM572" s="691"/>
      <c r="AN572" s="691"/>
      <c r="AO572" s="691"/>
      <c r="AP572" s="691"/>
      <c r="AQ572" s="691"/>
      <c r="AR572" s="691"/>
      <c r="AS572" s="691"/>
      <c r="AT572" s="691"/>
      <c r="AU572" s="691"/>
      <c r="AV572" s="691"/>
      <c r="AW572" s="691"/>
      <c r="AX572" s="691"/>
      <c r="AY572" s="691"/>
      <c r="AZ572" s="691"/>
      <c r="BA572" s="691"/>
      <c r="BB572" s="691"/>
      <c r="BC572" s="691"/>
      <c r="BD572" s="691"/>
      <c r="BE572" s="691"/>
      <c r="BF572" s="691"/>
      <c r="BG572" s="691"/>
      <c r="BH572" s="691"/>
      <c r="BI572" s="691"/>
      <c r="BJ572" s="691"/>
      <c r="BK572" s="691"/>
      <c r="BL572" s="691"/>
      <c r="BM572" s="691"/>
      <c r="BN572" s="691"/>
      <c r="BO572" s="691"/>
      <c r="BP572" s="691"/>
      <c r="BQ572" s="691"/>
      <c r="BR572" s="691"/>
      <c r="BS572" s="691"/>
      <c r="BT572" s="691"/>
      <c r="BU572" s="691"/>
      <c r="BV572" s="691"/>
      <c r="BW572" s="691"/>
      <c r="BX572" s="691"/>
      <c r="BY572" s="691"/>
      <c r="BZ572" s="691"/>
      <c r="CA572" s="691"/>
      <c r="CB572" s="691"/>
      <c r="CC572" s="691"/>
      <c r="CD572" s="691"/>
      <c r="CE572" s="691"/>
      <c r="CF572" s="691"/>
      <c r="CG572" s="691"/>
      <c r="CH572" s="691"/>
      <c r="CI572" s="691"/>
    </row>
    <row r="573" spans="1:87" ht="15.75" customHeight="1">
      <c r="A573" s="691"/>
      <c r="B573" s="697"/>
      <c r="C573" s="697"/>
      <c r="D573" s="691"/>
      <c r="E573" s="691"/>
      <c r="F573" s="691"/>
      <c r="G573" s="691"/>
      <c r="H573" s="691"/>
      <c r="I573" s="691"/>
      <c r="J573" s="691"/>
      <c r="K573" s="691"/>
      <c r="L573" s="691"/>
      <c r="M573" s="691"/>
      <c r="N573" s="691"/>
      <c r="O573" s="691"/>
      <c r="P573" s="691"/>
      <c r="Q573" s="691"/>
      <c r="R573" s="691"/>
      <c r="S573" s="691"/>
      <c r="T573" s="691"/>
      <c r="U573" s="691"/>
      <c r="V573" s="691"/>
      <c r="W573" s="691"/>
      <c r="X573" s="691"/>
      <c r="Y573" s="691"/>
      <c r="Z573" s="691"/>
      <c r="AA573" s="691"/>
      <c r="AB573" s="691"/>
      <c r="AC573" s="691"/>
      <c r="AD573" s="691"/>
      <c r="AE573" s="691"/>
      <c r="AF573" s="691"/>
      <c r="AG573" s="691"/>
      <c r="AH573" s="691"/>
      <c r="AI573" s="691"/>
      <c r="AJ573" s="691"/>
      <c r="AK573" s="691"/>
      <c r="AL573" s="691"/>
      <c r="AM573" s="691"/>
      <c r="AN573" s="691"/>
      <c r="AO573" s="691"/>
      <c r="AP573" s="691"/>
      <c r="AQ573" s="691"/>
      <c r="AR573" s="691"/>
      <c r="AS573" s="691"/>
      <c r="AT573" s="691"/>
      <c r="AU573" s="691"/>
      <c r="AV573" s="691"/>
      <c r="AW573" s="691"/>
      <c r="AX573" s="691"/>
      <c r="AY573" s="691"/>
      <c r="AZ573" s="691"/>
      <c r="BA573" s="691"/>
      <c r="BB573" s="691"/>
      <c r="BC573" s="691"/>
      <c r="BD573" s="691"/>
      <c r="BE573" s="691"/>
      <c r="BF573" s="691"/>
      <c r="BG573" s="691"/>
      <c r="BH573" s="691"/>
      <c r="BI573" s="691"/>
      <c r="BJ573" s="691"/>
      <c r="BK573" s="691"/>
      <c r="BL573" s="691"/>
      <c r="BM573" s="691"/>
      <c r="BN573" s="691"/>
      <c r="BO573" s="691"/>
      <c r="BP573" s="691"/>
      <c r="BQ573" s="691"/>
      <c r="BR573" s="691"/>
      <c r="BS573" s="691"/>
      <c r="BT573" s="691"/>
      <c r="BU573" s="691"/>
      <c r="BV573" s="691"/>
      <c r="BW573" s="691"/>
      <c r="BX573" s="691"/>
      <c r="BY573" s="691"/>
      <c r="BZ573" s="691"/>
      <c r="CA573" s="691"/>
      <c r="CB573" s="691"/>
      <c r="CC573" s="691"/>
      <c r="CD573" s="691"/>
      <c r="CE573" s="691"/>
      <c r="CF573" s="691"/>
      <c r="CG573" s="691"/>
      <c r="CH573" s="691"/>
      <c r="CI573" s="691"/>
    </row>
    <row r="574" spans="1:87" ht="15.75" customHeight="1">
      <c r="A574" s="691"/>
      <c r="B574" s="697"/>
      <c r="C574" s="697"/>
      <c r="D574" s="691"/>
      <c r="E574" s="691"/>
      <c r="F574" s="691"/>
      <c r="G574" s="691"/>
      <c r="H574" s="691"/>
      <c r="I574" s="691"/>
      <c r="J574" s="691"/>
      <c r="K574" s="691"/>
      <c r="L574" s="691"/>
      <c r="M574" s="691"/>
      <c r="N574" s="691"/>
      <c r="O574" s="691"/>
      <c r="P574" s="691"/>
      <c r="Q574" s="691"/>
      <c r="R574" s="691"/>
      <c r="S574" s="691"/>
      <c r="T574" s="691"/>
      <c r="U574" s="691"/>
      <c r="V574" s="691"/>
      <c r="W574" s="691"/>
      <c r="X574" s="691"/>
      <c r="Y574" s="691"/>
      <c r="Z574" s="691"/>
      <c r="AA574" s="691"/>
      <c r="AB574" s="691"/>
      <c r="AC574" s="691"/>
      <c r="AD574" s="691"/>
      <c r="AE574" s="691"/>
      <c r="AF574" s="691"/>
      <c r="AG574" s="691"/>
      <c r="AH574" s="691"/>
      <c r="AI574" s="691"/>
      <c r="AJ574" s="691"/>
      <c r="AK574" s="691"/>
      <c r="AL574" s="691"/>
      <c r="AM574" s="691"/>
      <c r="AN574" s="691"/>
      <c r="AO574" s="691"/>
      <c r="AP574" s="691"/>
      <c r="AQ574" s="691"/>
      <c r="AR574" s="691"/>
      <c r="AS574" s="691"/>
      <c r="AT574" s="691"/>
      <c r="AU574" s="691"/>
      <c r="AV574" s="691"/>
      <c r="AW574" s="691"/>
      <c r="AX574" s="691"/>
      <c r="AY574" s="691"/>
      <c r="AZ574" s="691"/>
      <c r="BA574" s="691"/>
      <c r="BB574" s="691"/>
      <c r="BC574" s="691"/>
      <c r="BD574" s="691"/>
      <c r="BE574" s="691"/>
      <c r="BF574" s="691"/>
      <c r="BG574" s="691"/>
      <c r="BH574" s="691"/>
      <c r="BI574" s="691"/>
      <c r="BJ574" s="691"/>
      <c r="BK574" s="691"/>
      <c r="BL574" s="691"/>
      <c r="BM574" s="691"/>
      <c r="BN574" s="691"/>
      <c r="BO574" s="691"/>
      <c r="BP574" s="691"/>
      <c r="BQ574" s="691"/>
      <c r="BR574" s="691"/>
      <c r="BS574" s="691"/>
      <c r="BT574" s="691"/>
      <c r="BU574" s="691"/>
      <c r="BV574" s="691"/>
      <c r="BW574" s="691"/>
      <c r="BX574" s="691"/>
      <c r="BY574" s="691"/>
      <c r="BZ574" s="691"/>
      <c r="CA574" s="691"/>
      <c r="CB574" s="691"/>
      <c r="CC574" s="691"/>
      <c r="CD574" s="691"/>
      <c r="CE574" s="691"/>
      <c r="CF574" s="691"/>
      <c r="CG574" s="691"/>
      <c r="CH574" s="691"/>
      <c r="CI574" s="691"/>
    </row>
    <row r="575" spans="1:87" ht="15.75" customHeight="1">
      <c r="A575" s="691"/>
      <c r="B575" s="697"/>
      <c r="C575" s="697"/>
      <c r="D575" s="691"/>
      <c r="E575" s="691"/>
      <c r="F575" s="691"/>
      <c r="G575" s="691"/>
      <c r="H575" s="691"/>
      <c r="I575" s="691"/>
      <c r="J575" s="691"/>
      <c r="K575" s="691"/>
      <c r="L575" s="691"/>
      <c r="M575" s="691"/>
      <c r="N575" s="691"/>
      <c r="O575" s="691"/>
      <c r="P575" s="691"/>
      <c r="Q575" s="691"/>
      <c r="R575" s="691"/>
      <c r="S575" s="691"/>
      <c r="T575" s="691"/>
      <c r="U575" s="691"/>
      <c r="V575" s="691"/>
      <c r="W575" s="691"/>
      <c r="X575" s="691"/>
      <c r="Y575" s="691"/>
      <c r="Z575" s="691"/>
      <c r="AA575" s="691"/>
      <c r="AB575" s="691"/>
      <c r="AC575" s="691"/>
      <c r="AD575" s="691"/>
      <c r="AE575" s="691"/>
      <c r="AF575" s="691"/>
      <c r="AG575" s="691"/>
      <c r="AH575" s="691"/>
      <c r="AI575" s="691"/>
      <c r="AJ575" s="691"/>
      <c r="AK575" s="691"/>
      <c r="AL575" s="691"/>
      <c r="AM575" s="691"/>
      <c r="AN575" s="691"/>
      <c r="AO575" s="691"/>
      <c r="AP575" s="691"/>
      <c r="AQ575" s="691"/>
      <c r="AR575" s="691"/>
      <c r="AS575" s="691"/>
      <c r="AT575" s="691"/>
      <c r="AU575" s="691"/>
      <c r="AV575" s="691"/>
      <c r="AW575" s="691"/>
      <c r="AX575" s="691"/>
      <c r="AY575" s="691"/>
      <c r="AZ575" s="691"/>
      <c r="BA575" s="691"/>
      <c r="BB575" s="691"/>
      <c r="BC575" s="691"/>
      <c r="BD575" s="691"/>
      <c r="BE575" s="691"/>
      <c r="BF575" s="691"/>
      <c r="BG575" s="691"/>
      <c r="BH575" s="691"/>
      <c r="BI575" s="691"/>
      <c r="BJ575" s="691"/>
      <c r="BK575" s="691"/>
      <c r="BL575" s="691"/>
      <c r="BM575" s="691"/>
      <c r="BN575" s="691"/>
      <c r="BO575" s="691"/>
      <c r="BP575" s="691"/>
      <c r="BQ575" s="691"/>
      <c r="BR575" s="691"/>
      <c r="BS575" s="691"/>
      <c r="BT575" s="691"/>
      <c r="BU575" s="691"/>
      <c r="BV575" s="691"/>
      <c r="BW575" s="691"/>
      <c r="BX575" s="691"/>
      <c r="BY575" s="691"/>
      <c r="BZ575" s="691"/>
      <c r="CA575" s="691"/>
      <c r="CB575" s="691"/>
      <c r="CC575" s="691"/>
      <c r="CD575" s="691"/>
      <c r="CE575" s="691"/>
      <c r="CF575" s="691"/>
      <c r="CG575" s="691"/>
      <c r="CH575" s="691"/>
      <c r="CI575" s="691"/>
    </row>
    <row r="576" spans="1:87" ht="15.75" customHeight="1">
      <c r="A576" s="691"/>
      <c r="B576" s="697"/>
      <c r="C576" s="697"/>
      <c r="D576" s="691"/>
      <c r="E576" s="691"/>
      <c r="F576" s="691"/>
      <c r="G576" s="691"/>
      <c r="H576" s="691"/>
      <c r="I576" s="691"/>
      <c r="J576" s="691"/>
      <c r="K576" s="691"/>
      <c r="L576" s="691"/>
      <c r="M576" s="691"/>
      <c r="N576" s="691"/>
      <c r="O576" s="691"/>
      <c r="P576" s="691"/>
      <c r="Q576" s="691"/>
      <c r="R576" s="691"/>
      <c r="S576" s="691"/>
      <c r="T576" s="691"/>
      <c r="U576" s="691"/>
      <c r="V576" s="691"/>
      <c r="W576" s="691"/>
      <c r="X576" s="691"/>
      <c r="Y576" s="691"/>
      <c r="Z576" s="691"/>
      <c r="AA576" s="691"/>
      <c r="AB576" s="691"/>
      <c r="AC576" s="691"/>
      <c r="AD576" s="691"/>
      <c r="AE576" s="691"/>
      <c r="AF576" s="691"/>
      <c r="AG576" s="691"/>
      <c r="AH576" s="691"/>
      <c r="AI576" s="691"/>
      <c r="AJ576" s="691"/>
      <c r="AK576" s="691"/>
      <c r="AL576" s="691"/>
      <c r="AM576" s="691"/>
      <c r="AN576" s="691"/>
      <c r="AO576" s="691"/>
      <c r="AP576" s="691"/>
      <c r="AQ576" s="691"/>
      <c r="AR576" s="691"/>
      <c r="AS576" s="691"/>
      <c r="AT576" s="691"/>
      <c r="AU576" s="691"/>
      <c r="AV576" s="691"/>
      <c r="AW576" s="691"/>
      <c r="AX576" s="691"/>
      <c r="AY576" s="691"/>
      <c r="AZ576" s="691"/>
      <c r="BA576" s="691"/>
      <c r="BB576" s="691"/>
      <c r="BC576" s="691"/>
      <c r="BD576" s="691"/>
      <c r="BE576" s="691"/>
      <c r="BF576" s="691"/>
      <c r="BG576" s="691"/>
      <c r="BH576" s="691"/>
      <c r="BI576" s="691"/>
      <c r="BJ576" s="691"/>
      <c r="BK576" s="691"/>
      <c r="BL576" s="691"/>
      <c r="BM576" s="691"/>
      <c r="BN576" s="691"/>
      <c r="BO576" s="691"/>
      <c r="BP576" s="691"/>
      <c r="BQ576" s="691"/>
      <c r="BR576" s="691"/>
      <c r="BS576" s="691"/>
      <c r="BT576" s="691"/>
      <c r="BU576" s="691"/>
      <c r="BV576" s="691"/>
      <c r="BW576" s="691"/>
      <c r="BX576" s="691"/>
      <c r="BY576" s="691"/>
      <c r="BZ576" s="691"/>
      <c r="CA576" s="691"/>
      <c r="CB576" s="691"/>
      <c r="CC576" s="691"/>
      <c r="CD576" s="691"/>
      <c r="CE576" s="691"/>
      <c r="CF576" s="691"/>
      <c r="CG576" s="691"/>
      <c r="CH576" s="691"/>
      <c r="CI576" s="691"/>
    </row>
    <row r="577" spans="1:87" ht="15.75" customHeight="1">
      <c r="A577" s="691"/>
      <c r="B577" s="697"/>
      <c r="C577" s="697"/>
      <c r="D577" s="691"/>
      <c r="E577" s="691"/>
      <c r="F577" s="691"/>
      <c r="G577" s="691"/>
      <c r="H577" s="691"/>
      <c r="I577" s="691"/>
      <c r="J577" s="691"/>
      <c r="K577" s="691"/>
      <c r="L577" s="691"/>
      <c r="M577" s="691"/>
      <c r="N577" s="691"/>
      <c r="O577" s="691"/>
      <c r="P577" s="691"/>
      <c r="Q577" s="691"/>
      <c r="R577" s="691"/>
      <c r="S577" s="691"/>
      <c r="T577" s="691"/>
      <c r="U577" s="691"/>
      <c r="V577" s="691"/>
      <c r="W577" s="691"/>
      <c r="X577" s="691"/>
      <c r="Y577" s="691"/>
      <c r="Z577" s="691"/>
      <c r="AA577" s="691"/>
      <c r="AB577" s="691"/>
      <c r="AC577" s="691"/>
      <c r="AD577" s="691"/>
      <c r="AE577" s="691"/>
      <c r="AF577" s="691"/>
      <c r="AG577" s="691"/>
      <c r="AH577" s="691"/>
      <c r="AI577" s="691"/>
      <c r="AJ577" s="691"/>
      <c r="AK577" s="691"/>
      <c r="AL577" s="691"/>
      <c r="AM577" s="691"/>
      <c r="AN577" s="691"/>
      <c r="AO577" s="691"/>
      <c r="AP577" s="691"/>
      <c r="AQ577" s="691"/>
      <c r="AR577" s="691"/>
      <c r="AS577" s="691"/>
      <c r="AT577" s="691"/>
      <c r="AU577" s="691"/>
      <c r="AV577" s="691"/>
      <c r="AW577" s="691"/>
      <c r="AX577" s="691"/>
      <c r="AY577" s="691"/>
      <c r="AZ577" s="691"/>
      <c r="BA577" s="691"/>
      <c r="BB577" s="691"/>
      <c r="BC577" s="691"/>
      <c r="BD577" s="691"/>
      <c r="BE577" s="691"/>
      <c r="BF577" s="691"/>
      <c r="BG577" s="691"/>
      <c r="BH577" s="691"/>
      <c r="BI577" s="691"/>
      <c r="BJ577" s="691"/>
      <c r="BK577" s="691"/>
      <c r="BL577" s="691"/>
      <c r="BM577" s="691"/>
      <c r="BN577" s="691"/>
      <c r="BO577" s="691"/>
      <c r="BP577" s="691"/>
      <c r="BQ577" s="691"/>
      <c r="BR577" s="691"/>
      <c r="BS577" s="691"/>
      <c r="BT577" s="691"/>
      <c r="BU577" s="691"/>
      <c r="BV577" s="691"/>
      <c r="BW577" s="691"/>
      <c r="BX577" s="691"/>
      <c r="BY577" s="691"/>
      <c r="BZ577" s="691"/>
      <c r="CA577" s="691"/>
      <c r="CB577" s="691"/>
      <c r="CC577" s="691"/>
      <c r="CD577" s="691"/>
      <c r="CE577" s="691"/>
      <c r="CF577" s="691"/>
      <c r="CG577" s="691"/>
      <c r="CH577" s="691"/>
      <c r="CI577" s="691"/>
    </row>
    <row r="578" spans="1:87" ht="15.75" customHeight="1">
      <c r="A578" s="691"/>
      <c r="B578" s="697"/>
      <c r="C578" s="697"/>
      <c r="D578" s="691"/>
      <c r="E578" s="691"/>
      <c r="F578" s="691"/>
      <c r="G578" s="691"/>
      <c r="H578" s="691"/>
      <c r="I578" s="691"/>
      <c r="J578" s="691"/>
      <c r="K578" s="691"/>
      <c r="L578" s="691"/>
      <c r="M578" s="691"/>
      <c r="N578" s="691"/>
      <c r="O578" s="691"/>
      <c r="P578" s="691"/>
      <c r="Q578" s="691"/>
      <c r="R578" s="691"/>
      <c r="S578" s="691"/>
      <c r="T578" s="691"/>
      <c r="U578" s="691"/>
      <c r="V578" s="691"/>
      <c r="W578" s="691"/>
      <c r="X578" s="691"/>
      <c r="Y578" s="691"/>
      <c r="Z578" s="691"/>
      <c r="AA578" s="691"/>
      <c r="AB578" s="691"/>
      <c r="AC578" s="691"/>
      <c r="AD578" s="691"/>
      <c r="AE578" s="691"/>
      <c r="AF578" s="691"/>
      <c r="AG578" s="691"/>
      <c r="AH578" s="691"/>
      <c r="AI578" s="691"/>
      <c r="AJ578" s="691"/>
      <c r="AK578" s="691"/>
      <c r="AL578" s="691"/>
      <c r="AM578" s="691"/>
      <c r="AN578" s="691"/>
      <c r="AO578" s="691"/>
      <c r="AP578" s="691"/>
      <c r="AQ578" s="691"/>
      <c r="AR578" s="691"/>
      <c r="AS578" s="691"/>
      <c r="AT578" s="691"/>
      <c r="AU578" s="691"/>
      <c r="AV578" s="691"/>
      <c r="AW578" s="691"/>
      <c r="AX578" s="691"/>
      <c r="AY578" s="691"/>
      <c r="AZ578" s="691"/>
      <c r="BA578" s="691"/>
      <c r="BB578" s="691"/>
      <c r="BC578" s="691"/>
      <c r="BD578" s="691"/>
      <c r="BE578" s="691"/>
      <c r="BF578" s="691"/>
      <c r="BG578" s="691"/>
      <c r="BH578" s="691"/>
      <c r="BI578" s="691"/>
      <c r="BJ578" s="691"/>
      <c r="BK578" s="691"/>
      <c r="BL578" s="691"/>
      <c r="BM578" s="691"/>
      <c r="BN578" s="691"/>
      <c r="BO578" s="691"/>
      <c r="BP578" s="691"/>
      <c r="BQ578" s="691"/>
      <c r="BR578" s="691"/>
      <c r="BS578" s="691"/>
      <c r="BT578" s="691"/>
      <c r="BU578" s="691"/>
      <c r="BV578" s="691"/>
      <c r="BW578" s="691"/>
      <c r="BX578" s="691"/>
      <c r="BY578" s="691"/>
      <c r="BZ578" s="691"/>
      <c r="CA578" s="691"/>
      <c r="CB578" s="691"/>
      <c r="CC578" s="691"/>
      <c r="CD578" s="691"/>
      <c r="CE578" s="691"/>
      <c r="CF578" s="691"/>
      <c r="CG578" s="691"/>
      <c r="CH578" s="691"/>
      <c r="CI578" s="691"/>
    </row>
    <row r="579" spans="1:87" ht="15.75" customHeight="1">
      <c r="A579" s="691"/>
      <c r="B579" s="697"/>
      <c r="C579" s="697"/>
      <c r="D579" s="691"/>
      <c r="E579" s="691"/>
      <c r="F579" s="691"/>
      <c r="G579" s="691"/>
      <c r="H579" s="691"/>
      <c r="I579" s="691"/>
      <c r="J579" s="691"/>
      <c r="K579" s="691"/>
      <c r="L579" s="691"/>
      <c r="M579" s="691"/>
      <c r="N579" s="691"/>
      <c r="O579" s="691"/>
      <c r="P579" s="691"/>
      <c r="Q579" s="691"/>
      <c r="R579" s="691"/>
      <c r="S579" s="691"/>
      <c r="T579" s="691"/>
      <c r="U579" s="691"/>
      <c r="V579" s="691"/>
      <c r="W579" s="691"/>
      <c r="X579" s="691"/>
      <c r="Y579" s="691"/>
      <c r="Z579" s="691"/>
      <c r="AA579" s="691"/>
      <c r="AB579" s="691"/>
      <c r="AC579" s="691"/>
      <c r="AD579" s="691"/>
      <c r="AE579" s="691"/>
      <c r="AF579" s="691"/>
      <c r="AG579" s="691"/>
      <c r="AH579" s="691"/>
      <c r="AI579" s="691"/>
      <c r="AJ579" s="691"/>
      <c r="AK579" s="691"/>
      <c r="AL579" s="691"/>
      <c r="AM579" s="691"/>
      <c r="AN579" s="691"/>
      <c r="AO579" s="691"/>
      <c r="AP579" s="691"/>
      <c r="AQ579" s="691"/>
      <c r="AR579" s="691"/>
      <c r="AS579" s="691"/>
      <c r="AT579" s="691"/>
      <c r="AU579" s="691"/>
      <c r="AV579" s="691"/>
      <c r="AW579" s="691"/>
      <c r="AX579" s="691"/>
      <c r="AY579" s="691"/>
      <c r="AZ579" s="691"/>
      <c r="BA579" s="691"/>
      <c r="BB579" s="691"/>
      <c r="BC579" s="691"/>
      <c r="BD579" s="691"/>
      <c r="BE579" s="691"/>
      <c r="BF579" s="691"/>
      <c r="BG579" s="691"/>
      <c r="BH579" s="691"/>
      <c r="BI579" s="691"/>
      <c r="BJ579" s="691"/>
      <c r="BK579" s="691"/>
      <c r="BL579" s="691"/>
      <c r="BM579" s="691"/>
      <c r="BN579" s="691"/>
      <c r="BO579" s="691"/>
      <c r="BP579" s="691"/>
      <c r="BQ579" s="691"/>
      <c r="BR579" s="691"/>
      <c r="BS579" s="691"/>
      <c r="BT579" s="691"/>
      <c r="BU579" s="691"/>
      <c r="BV579" s="691"/>
      <c r="BW579" s="691"/>
      <c r="BX579" s="691"/>
      <c r="BY579" s="691"/>
      <c r="BZ579" s="691"/>
      <c r="CA579" s="691"/>
      <c r="CB579" s="691"/>
      <c r="CC579" s="691"/>
      <c r="CD579" s="691"/>
      <c r="CE579" s="691"/>
      <c r="CF579" s="691"/>
      <c r="CG579" s="691"/>
      <c r="CH579" s="691"/>
      <c r="CI579" s="691"/>
    </row>
    <row r="580" spans="1:87" ht="15.75" customHeight="1">
      <c r="A580" s="691"/>
      <c r="B580" s="697"/>
      <c r="C580" s="697"/>
      <c r="D580" s="691"/>
      <c r="E580" s="691"/>
      <c r="F580" s="691"/>
      <c r="G580" s="691"/>
      <c r="H580" s="691"/>
      <c r="I580" s="691"/>
      <c r="J580" s="691"/>
      <c r="K580" s="691"/>
      <c r="L580" s="691"/>
      <c r="M580" s="691"/>
      <c r="N580" s="691"/>
      <c r="O580" s="691"/>
      <c r="P580" s="691"/>
      <c r="Q580" s="691"/>
      <c r="R580" s="691"/>
      <c r="S580" s="691"/>
      <c r="T580" s="691"/>
      <c r="U580" s="691"/>
      <c r="V580" s="691"/>
      <c r="W580" s="691"/>
      <c r="X580" s="691"/>
      <c r="Y580" s="691"/>
      <c r="Z580" s="691"/>
      <c r="AA580" s="691"/>
      <c r="AB580" s="691"/>
      <c r="AC580" s="691"/>
      <c r="AD580" s="691"/>
      <c r="AE580" s="691"/>
      <c r="AF580" s="691"/>
      <c r="AG580" s="691"/>
      <c r="AH580" s="691"/>
      <c r="AI580" s="691"/>
      <c r="AJ580" s="691"/>
      <c r="AK580" s="691"/>
      <c r="AL580" s="691"/>
      <c r="AM580" s="691"/>
      <c r="AN580" s="691"/>
      <c r="AO580" s="691"/>
      <c r="AP580" s="691"/>
      <c r="AQ580" s="691"/>
      <c r="AR580" s="691"/>
      <c r="AS580" s="691"/>
      <c r="AT580" s="691"/>
      <c r="AU580" s="691"/>
      <c r="AV580" s="691"/>
      <c r="AW580" s="691"/>
      <c r="AX580" s="691"/>
      <c r="AY580" s="691"/>
      <c r="AZ580" s="691"/>
      <c r="BA580" s="691"/>
      <c r="BB580" s="691"/>
      <c r="BC580" s="691"/>
      <c r="BD580" s="691"/>
      <c r="BE580" s="691"/>
      <c r="BF580" s="691"/>
      <c r="BG580" s="691"/>
      <c r="BH580" s="691"/>
      <c r="BI580" s="691"/>
      <c r="BJ580" s="691"/>
      <c r="BK580" s="691"/>
      <c r="BL580" s="691"/>
      <c r="BM580" s="691"/>
      <c r="BN580" s="691"/>
      <c r="BO580" s="691"/>
      <c r="BP580" s="691"/>
      <c r="BQ580" s="691"/>
      <c r="BR580" s="691"/>
      <c r="BS580" s="691"/>
      <c r="BT580" s="691"/>
      <c r="BU580" s="691"/>
      <c r="BV580" s="691"/>
      <c r="BW580" s="691"/>
      <c r="BX580" s="691"/>
      <c r="BY580" s="691"/>
      <c r="BZ580" s="691"/>
      <c r="CA580" s="691"/>
      <c r="CB580" s="691"/>
      <c r="CC580" s="691"/>
      <c r="CD580" s="691"/>
      <c r="CE580" s="691"/>
      <c r="CF580" s="691"/>
      <c r="CG580" s="691"/>
      <c r="CH580" s="691"/>
      <c r="CI580" s="691"/>
    </row>
    <row r="581" spans="1:87" ht="15.75" customHeight="1">
      <c r="A581" s="691"/>
      <c r="B581" s="697"/>
      <c r="C581" s="697"/>
      <c r="D581" s="691"/>
      <c r="E581" s="691"/>
      <c r="F581" s="691"/>
      <c r="G581" s="691"/>
      <c r="H581" s="691"/>
      <c r="I581" s="691"/>
      <c r="J581" s="691"/>
      <c r="K581" s="691"/>
      <c r="L581" s="691"/>
      <c r="M581" s="691"/>
      <c r="N581" s="691"/>
      <c r="O581" s="691"/>
      <c r="P581" s="691"/>
      <c r="Q581" s="691"/>
      <c r="R581" s="691"/>
      <c r="S581" s="691"/>
      <c r="T581" s="691"/>
      <c r="U581" s="691"/>
      <c r="V581" s="691"/>
      <c r="W581" s="691"/>
      <c r="X581" s="691"/>
      <c r="Y581" s="691"/>
      <c r="Z581" s="691"/>
      <c r="AA581" s="691"/>
      <c r="AB581" s="691"/>
      <c r="AC581" s="691"/>
      <c r="AD581" s="691"/>
      <c r="AE581" s="691"/>
      <c r="AF581" s="691"/>
      <c r="AG581" s="691"/>
      <c r="AH581" s="691"/>
      <c r="AI581" s="691"/>
      <c r="AJ581" s="691"/>
      <c r="AK581" s="691"/>
      <c r="AL581" s="691"/>
      <c r="AM581" s="691"/>
      <c r="AN581" s="691"/>
      <c r="AO581" s="691"/>
      <c r="AP581" s="691"/>
      <c r="AQ581" s="691"/>
      <c r="AR581" s="691"/>
      <c r="AS581" s="691"/>
      <c r="AT581" s="691"/>
      <c r="AU581" s="691"/>
      <c r="AV581" s="691"/>
      <c r="AW581" s="691"/>
      <c r="AX581" s="691"/>
      <c r="AY581" s="691"/>
      <c r="AZ581" s="691"/>
      <c r="BA581" s="691"/>
      <c r="BB581" s="691"/>
      <c r="BC581" s="691"/>
      <c r="BD581" s="691"/>
      <c r="BE581" s="691"/>
      <c r="BF581" s="691"/>
      <c r="BG581" s="691"/>
      <c r="BH581" s="691"/>
      <c r="BI581" s="691"/>
      <c r="BJ581" s="691"/>
      <c r="BK581" s="691"/>
      <c r="BL581" s="691"/>
      <c r="BM581" s="691"/>
      <c r="BN581" s="691"/>
      <c r="BO581" s="691"/>
      <c r="BP581" s="691"/>
      <c r="BQ581" s="691"/>
      <c r="BR581" s="691"/>
      <c r="BS581" s="691"/>
      <c r="BT581" s="691"/>
      <c r="BU581" s="691"/>
      <c r="BV581" s="691"/>
      <c r="BW581" s="691"/>
      <c r="BX581" s="691"/>
      <c r="BY581" s="691"/>
      <c r="BZ581" s="691"/>
      <c r="CA581" s="691"/>
      <c r="CB581" s="691"/>
      <c r="CC581" s="691"/>
      <c r="CD581" s="691"/>
      <c r="CE581" s="691"/>
      <c r="CF581" s="691"/>
      <c r="CG581" s="691"/>
      <c r="CH581" s="691"/>
      <c r="CI581" s="691"/>
    </row>
    <row r="582" spans="1:87" ht="15.75" customHeight="1">
      <c r="A582" s="691"/>
      <c r="B582" s="697"/>
      <c r="C582" s="697"/>
      <c r="D582" s="691"/>
      <c r="E582" s="691"/>
      <c r="F582" s="691"/>
      <c r="G582" s="691"/>
      <c r="H582" s="691"/>
      <c r="I582" s="691"/>
      <c r="J582" s="691"/>
      <c r="K582" s="691"/>
      <c r="L582" s="691"/>
      <c r="M582" s="691"/>
      <c r="N582" s="691"/>
      <c r="O582" s="691"/>
      <c r="P582" s="691"/>
      <c r="Q582" s="691"/>
      <c r="R582" s="691"/>
      <c r="S582" s="691"/>
      <c r="T582" s="691"/>
      <c r="U582" s="691"/>
      <c r="V582" s="691"/>
      <c r="W582" s="691"/>
      <c r="X582" s="691"/>
      <c r="Y582" s="691"/>
      <c r="Z582" s="691"/>
      <c r="AA582" s="691"/>
      <c r="AB582" s="691"/>
      <c r="AC582" s="691"/>
      <c r="AD582" s="691"/>
      <c r="AE582" s="691"/>
      <c r="AF582" s="691"/>
      <c r="AG582" s="691"/>
      <c r="AH582" s="691"/>
      <c r="AI582" s="691"/>
      <c r="AJ582" s="691"/>
      <c r="AK582" s="691"/>
      <c r="AL582" s="691"/>
      <c r="AM582" s="691"/>
      <c r="AN582" s="691"/>
      <c r="AO582" s="691"/>
      <c r="AP582" s="691"/>
      <c r="AQ582" s="691"/>
      <c r="AR582" s="691"/>
      <c r="AS582" s="691"/>
      <c r="AT582" s="691"/>
      <c r="AU582" s="691"/>
      <c r="AV582" s="691"/>
      <c r="AW582" s="691"/>
      <c r="AX582" s="691"/>
      <c r="AY582" s="691"/>
      <c r="AZ582" s="691"/>
      <c r="BA582" s="691"/>
      <c r="BB582" s="691"/>
      <c r="BC582" s="691"/>
      <c r="BD582" s="691"/>
      <c r="BE582" s="691"/>
      <c r="BF582" s="691"/>
      <c r="BG582" s="691"/>
      <c r="BH582" s="691"/>
      <c r="BI582" s="691"/>
      <c r="BJ582" s="691"/>
      <c r="BK582" s="691"/>
      <c r="BL582" s="691"/>
      <c r="BM582" s="691"/>
      <c r="BN582" s="691"/>
      <c r="BO582" s="691"/>
      <c r="BP582" s="691"/>
      <c r="BQ582" s="691"/>
      <c r="BR582" s="691"/>
      <c r="BS582" s="691"/>
      <c r="BT582" s="691"/>
      <c r="BU582" s="691"/>
      <c r="BV582" s="691"/>
      <c r="BW582" s="691"/>
      <c r="BX582" s="691"/>
      <c r="BY582" s="691"/>
      <c r="BZ582" s="691"/>
      <c r="CA582" s="691"/>
      <c r="CB582" s="691"/>
      <c r="CC582" s="691"/>
      <c r="CD582" s="691"/>
      <c r="CE582" s="691"/>
      <c r="CF582" s="691"/>
      <c r="CG582" s="691"/>
      <c r="CH582" s="691"/>
      <c r="CI582" s="691"/>
    </row>
    <row r="583" spans="1:87" ht="15.75" customHeight="1">
      <c r="A583" s="691"/>
      <c r="B583" s="697"/>
      <c r="C583" s="697"/>
      <c r="D583" s="691"/>
      <c r="E583" s="691"/>
      <c r="F583" s="691"/>
      <c r="G583" s="691"/>
      <c r="H583" s="691"/>
      <c r="I583" s="691"/>
      <c r="J583" s="691"/>
      <c r="K583" s="691"/>
      <c r="L583" s="691"/>
      <c r="M583" s="691"/>
      <c r="N583" s="691"/>
      <c r="O583" s="691"/>
      <c r="P583" s="691"/>
      <c r="Q583" s="691"/>
      <c r="R583" s="691"/>
      <c r="S583" s="691"/>
      <c r="T583" s="691"/>
      <c r="U583" s="691"/>
      <c r="V583" s="691"/>
      <c r="W583" s="691"/>
      <c r="X583" s="691"/>
      <c r="Y583" s="691"/>
      <c r="Z583" s="691"/>
      <c r="AA583" s="691"/>
      <c r="AB583" s="691"/>
      <c r="AC583" s="691"/>
      <c r="AD583" s="691"/>
      <c r="AE583" s="691"/>
      <c r="AF583" s="691"/>
      <c r="AG583" s="691"/>
      <c r="AH583" s="691"/>
      <c r="AI583" s="691"/>
      <c r="AJ583" s="691"/>
      <c r="AK583" s="691"/>
      <c r="AL583" s="691"/>
      <c r="AM583" s="691"/>
      <c r="AN583" s="691"/>
      <c r="AO583" s="691"/>
      <c r="AP583" s="691"/>
      <c r="AQ583" s="691"/>
      <c r="AR583" s="691"/>
      <c r="AS583" s="691"/>
      <c r="AT583" s="691"/>
      <c r="AU583" s="691"/>
      <c r="AV583" s="691"/>
      <c r="AW583" s="691"/>
      <c r="AX583" s="691"/>
      <c r="AY583" s="691"/>
      <c r="AZ583" s="691"/>
      <c r="BA583" s="691"/>
      <c r="BB583" s="691"/>
      <c r="BC583" s="691"/>
      <c r="BD583" s="691"/>
      <c r="BE583" s="691"/>
      <c r="BF583" s="691"/>
      <c r="BG583" s="691"/>
      <c r="BH583" s="691"/>
      <c r="BI583" s="691"/>
      <c r="BJ583" s="691"/>
      <c r="BK583" s="691"/>
      <c r="BL583" s="691"/>
      <c r="BM583" s="691"/>
      <c r="BN583" s="691"/>
      <c r="BO583" s="691"/>
      <c r="BP583" s="691"/>
      <c r="BQ583" s="691"/>
      <c r="BR583" s="691"/>
      <c r="BS583" s="691"/>
      <c r="BT583" s="691"/>
      <c r="BU583" s="691"/>
      <c r="BV583" s="691"/>
      <c r="BW583" s="691"/>
      <c r="BX583" s="691"/>
      <c r="BY583" s="691"/>
      <c r="BZ583" s="691"/>
      <c r="CA583" s="691"/>
      <c r="CB583" s="691"/>
      <c r="CC583" s="691"/>
      <c r="CD583" s="691"/>
      <c r="CE583" s="691"/>
      <c r="CF583" s="691"/>
      <c r="CG583" s="691"/>
      <c r="CH583" s="691"/>
      <c r="CI583" s="691"/>
    </row>
    <row r="584" spans="1:87" ht="15.75" customHeight="1">
      <c r="A584" s="691"/>
      <c r="B584" s="697"/>
      <c r="C584" s="697"/>
      <c r="D584" s="691"/>
      <c r="E584" s="691"/>
      <c r="F584" s="691"/>
      <c r="G584" s="691"/>
      <c r="H584" s="691"/>
      <c r="I584" s="691"/>
      <c r="J584" s="691"/>
      <c r="K584" s="691"/>
      <c r="L584" s="691"/>
      <c r="M584" s="691"/>
      <c r="N584" s="691"/>
      <c r="O584" s="691"/>
      <c r="P584" s="691"/>
      <c r="Q584" s="691"/>
      <c r="R584" s="691"/>
      <c r="S584" s="691"/>
      <c r="T584" s="691"/>
      <c r="U584" s="691"/>
      <c r="V584" s="691"/>
      <c r="W584" s="691"/>
      <c r="X584" s="691"/>
      <c r="Y584" s="691"/>
      <c r="Z584" s="691"/>
      <c r="AA584" s="691"/>
      <c r="AB584" s="691"/>
      <c r="AC584" s="691"/>
      <c r="AD584" s="691"/>
      <c r="AE584" s="691"/>
      <c r="AF584" s="691"/>
      <c r="AG584" s="691"/>
      <c r="AH584" s="691"/>
      <c r="AI584" s="691"/>
      <c r="AJ584" s="691"/>
      <c r="AK584" s="691"/>
      <c r="AL584" s="691"/>
      <c r="AM584" s="691"/>
      <c r="AN584" s="691"/>
      <c r="AO584" s="691"/>
      <c r="AP584" s="691"/>
      <c r="AQ584" s="691"/>
      <c r="AR584" s="691"/>
      <c r="AS584" s="691"/>
      <c r="AT584" s="691"/>
      <c r="AU584" s="691"/>
      <c r="AV584" s="691"/>
      <c r="AW584" s="691"/>
      <c r="AX584" s="691"/>
      <c r="AY584" s="691"/>
      <c r="AZ584" s="691"/>
      <c r="BA584" s="691"/>
      <c r="BB584" s="691"/>
      <c r="BC584" s="691"/>
      <c r="BD584" s="691"/>
      <c r="BE584" s="691"/>
      <c r="BF584" s="691"/>
      <c r="BG584" s="691"/>
      <c r="BH584" s="691"/>
      <c r="BI584" s="691"/>
      <c r="BJ584" s="691"/>
      <c r="BK584" s="691"/>
      <c r="BL584" s="691"/>
      <c r="BM584" s="691"/>
      <c r="BN584" s="691"/>
      <c r="BO584" s="691"/>
      <c r="BP584" s="691"/>
      <c r="BQ584" s="691"/>
      <c r="BR584" s="691"/>
      <c r="BS584" s="691"/>
      <c r="BT584" s="691"/>
      <c r="BU584" s="691"/>
      <c r="BV584" s="691"/>
      <c r="BW584" s="691"/>
      <c r="BX584" s="691"/>
      <c r="BY584" s="691"/>
      <c r="BZ584" s="691"/>
      <c r="CA584" s="691"/>
      <c r="CB584" s="691"/>
      <c r="CC584" s="691"/>
      <c r="CD584" s="691"/>
      <c r="CE584" s="691"/>
      <c r="CF584" s="691"/>
      <c r="CG584" s="691"/>
      <c r="CH584" s="691"/>
      <c r="CI584" s="691"/>
    </row>
    <row r="585" spans="1:87" ht="15.75" customHeight="1">
      <c r="A585" s="691"/>
      <c r="B585" s="697"/>
      <c r="C585" s="697"/>
      <c r="D585" s="691"/>
      <c r="E585" s="691"/>
      <c r="F585" s="691"/>
      <c r="G585" s="691"/>
      <c r="H585" s="691"/>
      <c r="I585" s="691"/>
      <c r="J585" s="691"/>
      <c r="K585" s="691"/>
      <c r="L585" s="691"/>
      <c r="M585" s="691"/>
      <c r="N585" s="691"/>
      <c r="O585" s="691"/>
      <c r="P585" s="691"/>
      <c r="Q585" s="691"/>
      <c r="R585" s="691"/>
      <c r="S585" s="691"/>
      <c r="T585" s="691"/>
      <c r="U585" s="691"/>
      <c r="V585" s="691"/>
      <c r="W585" s="691"/>
      <c r="X585" s="691"/>
      <c r="Y585" s="691"/>
      <c r="Z585" s="691"/>
      <c r="AA585" s="691"/>
      <c r="AB585" s="691"/>
      <c r="AC585" s="691"/>
      <c r="AD585" s="691"/>
      <c r="AE585" s="691"/>
      <c r="AF585" s="691"/>
      <c r="AG585" s="691"/>
      <c r="AH585" s="691"/>
      <c r="AI585" s="691"/>
      <c r="AJ585" s="691"/>
      <c r="AK585" s="691"/>
      <c r="AL585" s="691"/>
      <c r="AM585" s="691"/>
      <c r="AN585" s="691"/>
      <c r="AO585" s="691"/>
      <c r="AP585" s="691"/>
      <c r="AQ585" s="691"/>
      <c r="AR585" s="691"/>
      <c r="AS585" s="691"/>
      <c r="AT585" s="691"/>
      <c r="AU585" s="691"/>
      <c r="AV585" s="691"/>
      <c r="AW585" s="691"/>
      <c r="AX585" s="691"/>
      <c r="AY585" s="691"/>
      <c r="AZ585" s="691"/>
      <c r="BA585" s="691"/>
      <c r="BB585" s="691"/>
      <c r="BC585" s="691"/>
      <c r="BD585" s="691"/>
      <c r="BE585" s="691"/>
      <c r="BF585" s="691"/>
      <c r="BG585" s="691"/>
      <c r="BH585" s="691"/>
      <c r="BI585" s="691"/>
      <c r="BJ585" s="691"/>
      <c r="BK585" s="691"/>
      <c r="BL585" s="691"/>
      <c r="BM585" s="691"/>
      <c r="BN585" s="691"/>
      <c r="BO585" s="691"/>
      <c r="BP585" s="691"/>
      <c r="BQ585" s="691"/>
      <c r="BR585" s="691"/>
      <c r="BS585" s="691"/>
      <c r="BT585" s="691"/>
      <c r="BU585" s="691"/>
      <c r="BV585" s="691"/>
      <c r="BW585" s="691"/>
      <c r="BX585" s="691"/>
      <c r="BY585" s="691"/>
      <c r="BZ585" s="691"/>
      <c r="CA585" s="691"/>
      <c r="CB585" s="691"/>
      <c r="CC585" s="691"/>
      <c r="CD585" s="691"/>
      <c r="CE585" s="691"/>
      <c r="CF585" s="691"/>
      <c r="CG585" s="691"/>
      <c r="CH585" s="691"/>
      <c r="CI585" s="691"/>
    </row>
    <row r="586" spans="1:87" ht="15.75" customHeight="1">
      <c r="A586" s="691"/>
      <c r="B586" s="697"/>
      <c r="C586" s="697"/>
      <c r="D586" s="691"/>
      <c r="E586" s="691"/>
      <c r="F586" s="691"/>
      <c r="G586" s="691"/>
      <c r="H586" s="691"/>
      <c r="I586" s="691"/>
      <c r="J586" s="691"/>
      <c r="K586" s="691"/>
      <c r="L586" s="691"/>
      <c r="M586" s="691"/>
      <c r="N586" s="691"/>
      <c r="O586" s="691"/>
      <c r="P586" s="691"/>
      <c r="Q586" s="691"/>
      <c r="R586" s="691"/>
      <c r="S586" s="691"/>
      <c r="T586" s="691"/>
      <c r="U586" s="691"/>
      <c r="V586" s="691"/>
      <c r="W586" s="691"/>
      <c r="X586" s="691"/>
      <c r="Y586" s="691"/>
      <c r="Z586" s="691"/>
      <c r="AA586" s="691"/>
      <c r="AB586" s="691"/>
      <c r="AC586" s="691"/>
      <c r="AD586" s="691"/>
      <c r="AE586" s="691"/>
      <c r="AF586" s="691"/>
      <c r="AG586" s="691"/>
      <c r="AH586" s="691"/>
      <c r="AI586" s="691"/>
      <c r="AJ586" s="691"/>
      <c r="AK586" s="691"/>
      <c r="AL586" s="691"/>
      <c r="AM586" s="691"/>
      <c r="AN586" s="691"/>
      <c r="AO586" s="691"/>
      <c r="AP586" s="691"/>
      <c r="AQ586" s="691"/>
      <c r="AR586" s="691"/>
      <c r="AS586" s="691"/>
      <c r="AT586" s="691"/>
      <c r="AU586" s="691"/>
      <c r="AV586" s="691"/>
      <c r="AW586" s="691"/>
      <c r="AX586" s="691"/>
      <c r="AY586" s="691"/>
      <c r="AZ586" s="691"/>
      <c r="BA586" s="691"/>
      <c r="BB586" s="691"/>
      <c r="BC586" s="691"/>
      <c r="BD586" s="691"/>
      <c r="BE586" s="691"/>
      <c r="BF586" s="691"/>
      <c r="BG586" s="691"/>
      <c r="BH586" s="691"/>
      <c r="BI586" s="691"/>
      <c r="BJ586" s="691"/>
      <c r="BK586" s="691"/>
      <c r="BL586" s="691"/>
      <c r="BM586" s="691"/>
      <c r="BN586" s="691"/>
      <c r="BO586" s="691"/>
      <c r="BP586" s="691"/>
      <c r="BQ586" s="691"/>
      <c r="BR586" s="691"/>
      <c r="BS586" s="691"/>
      <c r="BT586" s="691"/>
      <c r="BU586" s="691"/>
      <c r="BV586" s="691"/>
      <c r="BW586" s="691"/>
      <c r="BX586" s="691"/>
      <c r="BY586" s="691"/>
      <c r="BZ586" s="691"/>
      <c r="CA586" s="691"/>
      <c r="CB586" s="691"/>
      <c r="CC586" s="691"/>
      <c r="CD586" s="691"/>
      <c r="CE586" s="691"/>
      <c r="CF586" s="691"/>
      <c r="CG586" s="691"/>
      <c r="CH586" s="691"/>
      <c r="CI586" s="691"/>
    </row>
    <row r="587" spans="1:87" ht="15.75" customHeight="1">
      <c r="A587" s="691"/>
      <c r="B587" s="697"/>
      <c r="C587" s="697"/>
      <c r="D587" s="691"/>
      <c r="E587" s="691"/>
      <c r="F587" s="691"/>
      <c r="G587" s="691"/>
      <c r="H587" s="691"/>
      <c r="I587" s="691"/>
      <c r="J587" s="691"/>
      <c r="K587" s="691"/>
      <c r="L587" s="691"/>
      <c r="M587" s="691"/>
      <c r="N587" s="691"/>
      <c r="O587" s="691"/>
      <c r="P587" s="691"/>
      <c r="Q587" s="691"/>
      <c r="R587" s="691"/>
      <c r="S587" s="691"/>
      <c r="T587" s="691"/>
      <c r="U587" s="691"/>
      <c r="V587" s="691"/>
      <c r="W587" s="691"/>
      <c r="X587" s="691"/>
      <c r="Y587" s="691"/>
      <c r="Z587" s="691"/>
      <c r="AA587" s="691"/>
      <c r="AB587" s="691"/>
      <c r="AC587" s="691"/>
      <c r="AD587" s="691"/>
      <c r="AE587" s="691"/>
      <c r="AF587" s="691"/>
      <c r="AG587" s="691"/>
      <c r="AH587" s="691"/>
      <c r="AI587" s="691"/>
      <c r="AJ587" s="691"/>
      <c r="AK587" s="691"/>
      <c r="AL587" s="691"/>
      <c r="AM587" s="691"/>
      <c r="AN587" s="691"/>
      <c r="AO587" s="691"/>
      <c r="AP587" s="691"/>
      <c r="AQ587" s="691"/>
      <c r="AR587" s="691"/>
      <c r="AS587" s="691"/>
      <c r="AT587" s="691"/>
      <c r="AU587" s="691"/>
      <c r="AV587" s="691"/>
      <c r="AW587" s="691"/>
      <c r="AX587" s="691"/>
      <c r="AY587" s="691"/>
      <c r="AZ587" s="691"/>
      <c r="BA587" s="691"/>
      <c r="BB587" s="691"/>
      <c r="BC587" s="691"/>
      <c r="BD587" s="691"/>
      <c r="BE587" s="691"/>
      <c r="BF587" s="691"/>
      <c r="BG587" s="691"/>
      <c r="BH587" s="691"/>
      <c r="BI587" s="691"/>
      <c r="BJ587" s="691"/>
      <c r="BK587" s="691"/>
      <c r="BL587" s="691"/>
      <c r="BM587" s="691"/>
      <c r="BN587" s="691"/>
      <c r="BO587" s="691"/>
      <c r="BP587" s="691"/>
      <c r="BQ587" s="691"/>
      <c r="BR587" s="691"/>
      <c r="BS587" s="691"/>
      <c r="BT587" s="691"/>
      <c r="BU587" s="691"/>
      <c r="BV587" s="691"/>
      <c r="BW587" s="691"/>
      <c r="BX587" s="691"/>
      <c r="BY587" s="691"/>
      <c r="BZ587" s="691"/>
      <c r="CA587" s="691"/>
      <c r="CB587" s="691"/>
      <c r="CC587" s="691"/>
      <c r="CD587" s="691"/>
      <c r="CE587" s="691"/>
      <c r="CF587" s="691"/>
      <c r="CG587" s="691"/>
      <c r="CH587" s="691"/>
      <c r="CI587" s="691"/>
    </row>
    <row r="588" spans="1:87" ht="15.75" customHeight="1">
      <c r="A588" s="691"/>
      <c r="B588" s="697"/>
      <c r="C588" s="697"/>
      <c r="D588" s="691"/>
      <c r="E588" s="691"/>
      <c r="F588" s="691"/>
      <c r="G588" s="691"/>
      <c r="H588" s="691"/>
      <c r="I588" s="691"/>
      <c r="J588" s="691"/>
      <c r="K588" s="691"/>
      <c r="L588" s="691"/>
      <c r="M588" s="691"/>
      <c r="N588" s="691"/>
      <c r="O588" s="691"/>
      <c r="P588" s="691"/>
      <c r="Q588" s="691"/>
      <c r="R588" s="691"/>
      <c r="S588" s="691"/>
      <c r="T588" s="691"/>
      <c r="U588" s="691"/>
      <c r="V588" s="691"/>
      <c r="W588" s="691"/>
      <c r="X588" s="691"/>
      <c r="Y588" s="691"/>
      <c r="Z588" s="691"/>
      <c r="AA588" s="691"/>
      <c r="AB588" s="691"/>
      <c r="AC588" s="691"/>
      <c r="AD588" s="691"/>
      <c r="AE588" s="691"/>
      <c r="AF588" s="691"/>
      <c r="AG588" s="691"/>
      <c r="AH588" s="691"/>
      <c r="AI588" s="691"/>
      <c r="AJ588" s="691"/>
      <c r="AK588" s="691"/>
      <c r="AL588" s="691"/>
      <c r="AM588" s="691"/>
      <c r="AN588" s="691"/>
      <c r="AO588" s="691"/>
      <c r="AP588" s="691"/>
      <c r="AQ588" s="691"/>
      <c r="AR588" s="691"/>
      <c r="AS588" s="691"/>
      <c r="AT588" s="691"/>
      <c r="AU588" s="691"/>
      <c r="AV588" s="691"/>
      <c r="AW588" s="691"/>
      <c r="AX588" s="691"/>
      <c r="AY588" s="691"/>
      <c r="AZ588" s="691"/>
      <c r="BA588" s="691"/>
      <c r="BB588" s="691"/>
      <c r="BC588" s="691"/>
      <c r="BD588" s="691"/>
      <c r="BE588" s="691"/>
      <c r="BF588" s="691"/>
      <c r="BG588" s="691"/>
      <c r="BH588" s="691"/>
      <c r="BI588" s="691"/>
      <c r="BJ588" s="691"/>
      <c r="BK588" s="691"/>
      <c r="BL588" s="691"/>
      <c r="BM588" s="691"/>
      <c r="BN588" s="691"/>
      <c r="BO588" s="691"/>
      <c r="BP588" s="691"/>
      <c r="BQ588" s="691"/>
      <c r="BR588" s="691"/>
      <c r="BS588" s="691"/>
      <c r="BT588" s="691"/>
      <c r="BU588" s="691"/>
      <c r="BV588" s="691"/>
      <c r="BW588" s="691"/>
      <c r="BX588" s="691"/>
      <c r="BY588" s="691"/>
      <c r="BZ588" s="691"/>
      <c r="CA588" s="691"/>
      <c r="CB588" s="691"/>
      <c r="CC588" s="691"/>
      <c r="CD588" s="691"/>
      <c r="CE588" s="691"/>
      <c r="CF588" s="691"/>
      <c r="CG588" s="691"/>
      <c r="CH588" s="691"/>
      <c r="CI588" s="691"/>
    </row>
    <row r="589" spans="1:87" ht="15.75" customHeight="1">
      <c r="A589" s="691"/>
      <c r="B589" s="697"/>
      <c r="C589" s="697"/>
      <c r="D589" s="691"/>
      <c r="E589" s="691"/>
      <c r="F589" s="691"/>
      <c r="G589" s="691"/>
      <c r="H589" s="691"/>
      <c r="I589" s="691"/>
      <c r="J589" s="691"/>
      <c r="K589" s="691"/>
      <c r="L589" s="691"/>
      <c r="M589" s="691"/>
      <c r="N589" s="691"/>
      <c r="O589" s="691"/>
      <c r="P589" s="691"/>
      <c r="Q589" s="691"/>
      <c r="R589" s="691"/>
      <c r="S589" s="691"/>
      <c r="T589" s="691"/>
      <c r="U589" s="691"/>
      <c r="V589" s="691"/>
      <c r="W589" s="691"/>
      <c r="X589" s="691"/>
      <c r="Y589" s="691"/>
      <c r="Z589" s="691"/>
      <c r="AA589" s="691"/>
      <c r="AB589" s="691"/>
      <c r="AC589" s="691"/>
      <c r="AD589" s="691"/>
      <c r="AE589" s="691"/>
      <c r="AF589" s="691"/>
      <c r="AG589" s="691"/>
      <c r="AH589" s="691"/>
      <c r="AI589" s="691"/>
      <c r="AJ589" s="691"/>
      <c r="AK589" s="691"/>
      <c r="AL589" s="691"/>
      <c r="AM589" s="691"/>
      <c r="AN589" s="691"/>
      <c r="AO589" s="691"/>
      <c r="AP589" s="691"/>
      <c r="AQ589" s="691"/>
      <c r="AR589" s="691"/>
      <c r="AS589" s="691"/>
      <c r="AT589" s="691"/>
      <c r="AU589" s="691"/>
      <c r="AV589" s="691"/>
      <c r="AW589" s="691"/>
      <c r="AX589" s="691"/>
      <c r="AY589" s="691"/>
      <c r="AZ589" s="691"/>
      <c r="BA589" s="691"/>
      <c r="BB589" s="691"/>
      <c r="BC589" s="691"/>
      <c r="BD589" s="691"/>
      <c r="BE589" s="691"/>
      <c r="BF589" s="691"/>
      <c r="BG589" s="691"/>
      <c r="BH589" s="691"/>
      <c r="BI589" s="691"/>
      <c r="BJ589" s="691"/>
      <c r="BK589" s="691"/>
      <c r="BL589" s="691"/>
      <c r="BM589" s="691"/>
      <c r="BN589" s="691"/>
      <c r="BO589" s="691"/>
      <c r="BP589" s="691"/>
      <c r="BQ589" s="691"/>
      <c r="BR589" s="691"/>
      <c r="BS589" s="691"/>
      <c r="BT589" s="691"/>
      <c r="BU589" s="691"/>
      <c r="BV589" s="691"/>
      <c r="BW589" s="691"/>
      <c r="BX589" s="691"/>
      <c r="BY589" s="691"/>
      <c r="BZ589" s="691"/>
      <c r="CA589" s="691"/>
      <c r="CB589" s="691"/>
      <c r="CC589" s="691"/>
      <c r="CD589" s="691"/>
      <c r="CE589" s="691"/>
      <c r="CF589" s="691"/>
      <c r="CG589" s="691"/>
      <c r="CH589" s="691"/>
      <c r="CI589" s="691"/>
    </row>
    <row r="590" spans="1:87" ht="15.75" customHeight="1">
      <c r="A590" s="691"/>
      <c r="B590" s="697"/>
      <c r="C590" s="697"/>
      <c r="D590" s="691"/>
      <c r="E590" s="691"/>
      <c r="F590" s="691"/>
      <c r="G590" s="691"/>
      <c r="H590" s="691"/>
      <c r="I590" s="691"/>
      <c r="J590" s="691"/>
      <c r="K590" s="691"/>
      <c r="L590" s="691"/>
      <c r="M590" s="691"/>
      <c r="N590" s="691"/>
      <c r="O590" s="691"/>
      <c r="P590" s="691"/>
      <c r="Q590" s="691"/>
      <c r="R590" s="691"/>
      <c r="S590" s="691"/>
      <c r="T590" s="691"/>
      <c r="U590" s="691"/>
      <c r="V590" s="691"/>
      <c r="W590" s="691"/>
      <c r="X590" s="691"/>
      <c r="Y590" s="691"/>
      <c r="Z590" s="691"/>
      <c r="AA590" s="691"/>
      <c r="AB590" s="691"/>
      <c r="AC590" s="691"/>
      <c r="AD590" s="691"/>
      <c r="AE590" s="691"/>
      <c r="AF590" s="691"/>
      <c r="AG590" s="691"/>
      <c r="AH590" s="691"/>
      <c r="AI590" s="691"/>
      <c r="AJ590" s="691"/>
      <c r="AK590" s="691"/>
      <c r="AL590" s="691"/>
      <c r="AM590" s="691"/>
      <c r="AN590" s="691"/>
      <c r="AO590" s="691"/>
      <c r="AP590" s="691"/>
      <c r="AQ590" s="691"/>
      <c r="AR590" s="691"/>
      <c r="AS590" s="691"/>
      <c r="AT590" s="691"/>
      <c r="AU590" s="691"/>
      <c r="AV590" s="691"/>
      <c r="AW590" s="691"/>
      <c r="AX590" s="691"/>
      <c r="AY590" s="691"/>
      <c r="AZ590" s="691"/>
      <c r="BA590" s="691"/>
      <c r="BB590" s="691"/>
      <c r="BC590" s="691"/>
      <c r="BD590" s="691"/>
      <c r="BE590" s="691"/>
      <c r="BF590" s="691"/>
      <c r="BG590" s="691"/>
      <c r="BH590" s="691"/>
      <c r="BI590" s="691"/>
      <c r="BJ590" s="691"/>
      <c r="BK590" s="691"/>
      <c r="BL590" s="691"/>
      <c r="BM590" s="691"/>
      <c r="BN590" s="691"/>
      <c r="BO590" s="691"/>
      <c r="BP590" s="691"/>
      <c r="BQ590" s="691"/>
      <c r="BR590" s="691"/>
      <c r="BS590" s="691"/>
      <c r="BT590" s="691"/>
      <c r="BU590" s="691"/>
      <c r="BV590" s="691"/>
      <c r="BW590" s="691"/>
      <c r="BX590" s="691"/>
      <c r="BY590" s="691"/>
      <c r="BZ590" s="691"/>
      <c r="CA590" s="691"/>
      <c r="CB590" s="691"/>
      <c r="CC590" s="691"/>
      <c r="CD590" s="691"/>
      <c r="CE590" s="691"/>
      <c r="CF590" s="691"/>
      <c r="CG590" s="691"/>
      <c r="CH590" s="691"/>
      <c r="CI590" s="691"/>
    </row>
    <row r="591" spans="1:87" ht="15.75" customHeight="1">
      <c r="A591" s="691"/>
      <c r="B591" s="697"/>
      <c r="C591" s="697"/>
      <c r="D591" s="691"/>
      <c r="E591" s="691"/>
      <c r="F591" s="691"/>
      <c r="G591" s="691"/>
      <c r="H591" s="691"/>
      <c r="I591" s="691"/>
      <c r="J591" s="691"/>
      <c r="K591" s="691"/>
      <c r="L591" s="691"/>
      <c r="M591" s="691"/>
      <c r="N591" s="691"/>
      <c r="O591" s="691"/>
      <c r="P591" s="691"/>
      <c r="Q591" s="691"/>
      <c r="R591" s="691"/>
      <c r="S591" s="691"/>
      <c r="T591" s="691"/>
      <c r="U591" s="691"/>
      <c r="V591" s="691"/>
      <c r="W591" s="691"/>
      <c r="X591" s="691"/>
      <c r="Y591" s="691"/>
      <c r="Z591" s="691"/>
      <c r="AA591" s="691"/>
      <c r="AB591" s="691"/>
      <c r="AC591" s="691"/>
      <c r="AD591" s="691"/>
      <c r="AE591" s="691"/>
      <c r="AF591" s="691"/>
      <c r="AG591" s="691"/>
      <c r="AH591" s="691"/>
      <c r="AI591" s="691"/>
      <c r="AJ591" s="691"/>
      <c r="AK591" s="691"/>
      <c r="AL591" s="691"/>
      <c r="AM591" s="691"/>
      <c r="AN591" s="691"/>
      <c r="AO591" s="691"/>
      <c r="AP591" s="691"/>
      <c r="AQ591" s="691"/>
      <c r="AR591" s="691"/>
      <c r="AS591" s="691"/>
      <c r="AT591" s="691"/>
      <c r="AU591" s="691"/>
      <c r="AV591" s="691"/>
      <c r="AW591" s="691"/>
      <c r="AX591" s="691"/>
      <c r="AY591" s="691"/>
      <c r="AZ591" s="691"/>
      <c r="BA591" s="691"/>
      <c r="BB591" s="691"/>
      <c r="BC591" s="691"/>
      <c r="BD591" s="691"/>
      <c r="BE591" s="691"/>
      <c r="BF591" s="691"/>
      <c r="BG591" s="691"/>
      <c r="BH591" s="691"/>
      <c r="BI591" s="691"/>
      <c r="BJ591" s="691"/>
      <c r="BK591" s="691"/>
      <c r="BL591" s="691"/>
      <c r="BM591" s="691"/>
      <c r="BN591" s="691"/>
      <c r="BO591" s="691"/>
      <c r="BP591" s="691"/>
      <c r="BQ591" s="691"/>
      <c r="BR591" s="691"/>
      <c r="BS591" s="691"/>
      <c r="BT591" s="691"/>
      <c r="BU591" s="691"/>
      <c r="BV591" s="691"/>
      <c r="BW591" s="691"/>
      <c r="BX591" s="691"/>
      <c r="BY591" s="691"/>
      <c r="BZ591" s="691"/>
      <c r="CA591" s="691"/>
      <c r="CB591" s="691"/>
      <c r="CC591" s="691"/>
      <c r="CD591" s="691"/>
      <c r="CE591" s="691"/>
      <c r="CF591" s="691"/>
      <c r="CG591" s="691"/>
      <c r="CH591" s="691"/>
      <c r="CI591" s="691"/>
    </row>
    <row r="592" spans="1:87" ht="15.75" customHeight="1">
      <c r="A592" s="691"/>
      <c r="B592" s="697"/>
      <c r="C592" s="697"/>
      <c r="D592" s="691"/>
      <c r="E592" s="691"/>
      <c r="F592" s="691"/>
      <c r="G592" s="691"/>
      <c r="H592" s="691"/>
      <c r="I592" s="691"/>
      <c r="J592" s="691"/>
      <c r="K592" s="691"/>
      <c r="L592" s="691"/>
      <c r="M592" s="691"/>
      <c r="N592" s="691"/>
      <c r="O592" s="691"/>
      <c r="P592" s="691"/>
      <c r="Q592" s="691"/>
      <c r="R592" s="691"/>
      <c r="S592" s="691"/>
      <c r="T592" s="691"/>
      <c r="U592" s="691"/>
      <c r="V592" s="691"/>
      <c r="W592" s="691"/>
      <c r="X592" s="691"/>
      <c r="Y592" s="691"/>
      <c r="Z592" s="691"/>
      <c r="AA592" s="691"/>
      <c r="AB592" s="691"/>
      <c r="AC592" s="691"/>
      <c r="AD592" s="691"/>
      <c r="AE592" s="691"/>
      <c r="AF592" s="691"/>
      <c r="AG592" s="691"/>
      <c r="AH592" s="691"/>
      <c r="AI592" s="691"/>
      <c r="AJ592" s="691"/>
      <c r="AK592" s="691"/>
      <c r="AL592" s="691"/>
      <c r="AM592" s="691"/>
      <c r="AN592" s="691"/>
      <c r="AO592" s="691"/>
      <c r="AP592" s="691"/>
      <c r="AQ592" s="691"/>
      <c r="AR592" s="691"/>
      <c r="AS592" s="691"/>
      <c r="AT592" s="691"/>
      <c r="AU592" s="691"/>
      <c r="AV592" s="691"/>
      <c r="AW592" s="691"/>
      <c r="AX592" s="691"/>
      <c r="AY592" s="691"/>
      <c r="AZ592" s="691"/>
      <c r="BA592" s="691"/>
      <c r="BB592" s="691"/>
      <c r="BC592" s="691"/>
      <c r="BD592" s="691"/>
      <c r="BE592" s="691"/>
      <c r="BF592" s="691"/>
      <c r="BG592" s="691"/>
      <c r="BH592" s="691"/>
      <c r="BI592" s="691"/>
      <c r="BJ592" s="691"/>
      <c r="BK592" s="691"/>
      <c r="BL592" s="691"/>
      <c r="BM592" s="691"/>
      <c r="BN592" s="691"/>
      <c r="BO592" s="691"/>
      <c r="BP592" s="691"/>
      <c r="BQ592" s="691"/>
      <c r="BR592" s="691"/>
      <c r="BS592" s="691"/>
      <c r="BT592" s="691"/>
      <c r="BU592" s="691"/>
      <c r="BV592" s="691"/>
      <c r="BW592" s="691"/>
      <c r="BX592" s="691"/>
      <c r="BY592" s="691"/>
      <c r="BZ592" s="691"/>
      <c r="CA592" s="691"/>
      <c r="CB592" s="691"/>
      <c r="CC592" s="691"/>
      <c r="CD592" s="691"/>
      <c r="CE592" s="691"/>
      <c r="CF592" s="691"/>
      <c r="CG592" s="691"/>
      <c r="CH592" s="691"/>
      <c r="CI592" s="691"/>
    </row>
    <row r="593" spans="1:87" ht="15.75" customHeight="1">
      <c r="A593" s="691"/>
      <c r="B593" s="697"/>
      <c r="C593" s="697"/>
      <c r="D593" s="691"/>
      <c r="E593" s="691"/>
      <c r="F593" s="691"/>
      <c r="G593" s="691"/>
      <c r="H593" s="691"/>
      <c r="I593" s="691"/>
      <c r="J593" s="691"/>
      <c r="K593" s="691"/>
      <c r="L593" s="691"/>
      <c r="M593" s="691"/>
      <c r="N593" s="691"/>
      <c r="O593" s="691"/>
      <c r="P593" s="691"/>
      <c r="Q593" s="691"/>
      <c r="R593" s="691"/>
      <c r="S593" s="691"/>
      <c r="T593" s="691"/>
      <c r="U593" s="691"/>
      <c r="V593" s="691"/>
      <c r="W593" s="691"/>
      <c r="X593" s="691"/>
      <c r="Y593" s="691"/>
      <c r="Z593" s="691"/>
      <c r="AA593" s="691"/>
      <c r="AB593" s="691"/>
      <c r="AC593" s="691"/>
      <c r="AD593" s="691"/>
      <c r="AE593" s="691"/>
      <c r="AF593" s="691"/>
      <c r="AG593" s="691"/>
      <c r="AH593" s="691"/>
      <c r="AI593" s="691"/>
      <c r="AJ593" s="691"/>
      <c r="AK593" s="691"/>
      <c r="AL593" s="691"/>
      <c r="AM593" s="691"/>
      <c r="AN593" s="691"/>
      <c r="AO593" s="691"/>
      <c r="AP593" s="691"/>
      <c r="AQ593" s="691"/>
      <c r="AR593" s="691"/>
      <c r="AS593" s="691"/>
      <c r="AT593" s="691"/>
      <c r="AU593" s="691"/>
      <c r="AV593" s="691"/>
      <c r="AW593" s="691"/>
      <c r="AX593" s="691"/>
      <c r="AY593" s="691"/>
      <c r="AZ593" s="691"/>
      <c r="BA593" s="691"/>
      <c r="BB593" s="691"/>
      <c r="BC593" s="691"/>
      <c r="BD593" s="691"/>
      <c r="BE593" s="691"/>
      <c r="BF593" s="691"/>
      <c r="BG593" s="691"/>
      <c r="BH593" s="691"/>
      <c r="BI593" s="691"/>
      <c r="BJ593" s="691"/>
      <c r="BK593" s="691"/>
      <c r="BL593" s="691"/>
      <c r="BM593" s="691"/>
      <c r="BN593" s="691"/>
      <c r="BO593" s="691"/>
      <c r="BP593" s="691"/>
      <c r="BQ593" s="691"/>
      <c r="BR593" s="691"/>
      <c r="BS593" s="691"/>
      <c r="BT593" s="691"/>
      <c r="BU593" s="691"/>
      <c r="BV593" s="691"/>
      <c r="BW593" s="691"/>
      <c r="BX593" s="691"/>
      <c r="BY593" s="691"/>
      <c r="BZ593" s="691"/>
      <c r="CA593" s="691"/>
      <c r="CB593" s="691"/>
      <c r="CC593" s="691"/>
      <c r="CD593" s="691"/>
      <c r="CE593" s="691"/>
      <c r="CF593" s="691"/>
      <c r="CG593" s="691"/>
      <c r="CH593" s="691"/>
      <c r="CI593" s="691"/>
    </row>
    <row r="594" spans="1:87" ht="15.75" customHeight="1">
      <c r="A594" s="691"/>
      <c r="B594" s="697"/>
      <c r="C594" s="697"/>
      <c r="D594" s="691"/>
      <c r="E594" s="691"/>
      <c r="F594" s="691"/>
      <c r="G594" s="691"/>
      <c r="H594" s="691"/>
      <c r="I594" s="691"/>
      <c r="J594" s="691"/>
      <c r="K594" s="691"/>
      <c r="L594" s="691"/>
      <c r="M594" s="691"/>
      <c r="N594" s="691"/>
      <c r="O594" s="691"/>
      <c r="P594" s="691"/>
      <c r="Q594" s="691"/>
      <c r="R594" s="691"/>
      <c r="S594" s="691"/>
      <c r="T594" s="691"/>
      <c r="U594" s="691"/>
      <c r="V594" s="691"/>
      <c r="W594" s="691"/>
      <c r="X594" s="691"/>
      <c r="Y594" s="691"/>
      <c r="Z594" s="691"/>
      <c r="AA594" s="691"/>
      <c r="AB594" s="691"/>
      <c r="AC594" s="691"/>
      <c r="AD594" s="691"/>
      <c r="AE594" s="691"/>
      <c r="AF594" s="691"/>
      <c r="AG594" s="691"/>
      <c r="AH594" s="691"/>
      <c r="AI594" s="691"/>
      <c r="AJ594" s="691"/>
      <c r="AK594" s="691"/>
      <c r="AL594" s="691"/>
      <c r="AM594" s="691"/>
      <c r="AN594" s="691"/>
      <c r="AO594" s="691"/>
      <c r="AP594" s="691"/>
      <c r="AQ594" s="691"/>
      <c r="AR594" s="691"/>
      <c r="AS594" s="691"/>
      <c r="AT594" s="691"/>
      <c r="AU594" s="691"/>
      <c r="AV594" s="691"/>
      <c r="AW594" s="691"/>
      <c r="AX594" s="691"/>
      <c r="AY594" s="691"/>
      <c r="AZ594" s="691"/>
      <c r="BA594" s="691"/>
      <c r="BB594" s="691"/>
      <c r="BC594" s="691"/>
      <c r="BD594" s="691"/>
      <c r="BE594" s="691"/>
      <c r="BF594" s="691"/>
      <c r="BG594" s="691"/>
      <c r="BH594" s="691"/>
      <c r="BI594" s="691"/>
      <c r="BJ594" s="691"/>
      <c r="BK594" s="691"/>
      <c r="BL594" s="691"/>
      <c r="BM594" s="691"/>
      <c r="BN594" s="691"/>
      <c r="BO594" s="691"/>
      <c r="BP594" s="691"/>
      <c r="BQ594" s="691"/>
      <c r="BR594" s="691"/>
      <c r="BS594" s="691"/>
      <c r="BT594" s="691"/>
      <c r="BU594" s="691"/>
      <c r="BV594" s="691"/>
      <c r="BW594" s="691"/>
      <c r="BX594" s="691"/>
      <c r="BY594" s="691"/>
      <c r="BZ594" s="691"/>
      <c r="CA594" s="691"/>
      <c r="CB594" s="691"/>
      <c r="CC594" s="691"/>
      <c r="CD594" s="691"/>
      <c r="CE594" s="691"/>
      <c r="CF594" s="691"/>
      <c r="CG594" s="691"/>
      <c r="CH594" s="691"/>
      <c r="CI594" s="691"/>
    </row>
    <row r="595" spans="1:87" ht="15.75" customHeight="1">
      <c r="A595" s="691"/>
      <c r="B595" s="697"/>
      <c r="C595" s="697"/>
      <c r="D595" s="691"/>
      <c r="E595" s="691"/>
      <c r="F595" s="691"/>
      <c r="G595" s="691"/>
      <c r="H595" s="691"/>
      <c r="I595" s="691"/>
      <c r="J595" s="691"/>
      <c r="K595" s="691"/>
      <c r="L595" s="691"/>
      <c r="M595" s="691"/>
      <c r="N595" s="691"/>
      <c r="O595" s="691"/>
      <c r="P595" s="691"/>
      <c r="Q595" s="691"/>
      <c r="R595" s="691"/>
      <c r="S595" s="691"/>
      <c r="T595" s="691"/>
      <c r="U595" s="691"/>
      <c r="V595" s="691"/>
      <c r="W595" s="691"/>
      <c r="X595" s="691"/>
      <c r="Y595" s="691"/>
      <c r="Z595" s="691"/>
      <c r="AA595" s="691"/>
      <c r="AB595" s="691"/>
      <c r="AC595" s="691"/>
      <c r="AD595" s="691"/>
      <c r="AE595" s="691"/>
      <c r="AF595" s="691"/>
      <c r="AG595" s="691"/>
      <c r="AH595" s="691"/>
      <c r="AI595" s="691"/>
      <c r="AJ595" s="691"/>
      <c r="AK595" s="691"/>
      <c r="AL595" s="691"/>
      <c r="AM595" s="691"/>
      <c r="AN595" s="691"/>
      <c r="AO595" s="691"/>
      <c r="AP595" s="691"/>
      <c r="AQ595" s="691"/>
      <c r="AR595" s="691"/>
      <c r="AS595" s="691"/>
      <c r="AT595" s="691"/>
      <c r="AU595" s="691"/>
      <c r="AV595" s="691"/>
      <c r="AW595" s="691"/>
      <c r="AX595" s="691"/>
      <c r="AY595" s="691"/>
      <c r="AZ595" s="691"/>
      <c r="BA595" s="691"/>
      <c r="BB595" s="691"/>
      <c r="BC595" s="691"/>
      <c r="BD595" s="691"/>
      <c r="BE595" s="691"/>
      <c r="BF595" s="691"/>
      <c r="BG595" s="691"/>
      <c r="BH595" s="691"/>
      <c r="BI595" s="691"/>
      <c r="BJ595" s="691"/>
      <c r="BK595" s="691"/>
      <c r="BL595" s="691"/>
      <c r="BM595" s="691"/>
      <c r="BN595" s="691"/>
      <c r="BO595" s="691"/>
      <c r="BP595" s="691"/>
      <c r="BQ595" s="691"/>
      <c r="BR595" s="691"/>
      <c r="BS595" s="691"/>
      <c r="BT595" s="691"/>
      <c r="BU595" s="691"/>
      <c r="BV595" s="691"/>
      <c r="BW595" s="691"/>
      <c r="BX595" s="691"/>
      <c r="BY595" s="691"/>
      <c r="BZ595" s="691"/>
      <c r="CA595" s="691"/>
      <c r="CB595" s="691"/>
      <c r="CC595" s="691"/>
      <c r="CD595" s="691"/>
      <c r="CE595" s="691"/>
      <c r="CF595" s="691"/>
      <c r="CG595" s="691"/>
      <c r="CH595" s="691"/>
      <c r="CI595" s="691"/>
    </row>
    <row r="596" spans="1:87" ht="15.75" customHeight="1">
      <c r="A596" s="691"/>
      <c r="B596" s="697"/>
      <c r="C596" s="697"/>
      <c r="D596" s="691"/>
      <c r="E596" s="691"/>
      <c r="F596" s="691"/>
      <c r="G596" s="691"/>
      <c r="H596" s="691"/>
      <c r="I596" s="691"/>
      <c r="J596" s="691"/>
      <c r="K596" s="691"/>
      <c r="L596" s="691"/>
      <c r="M596" s="691"/>
      <c r="N596" s="691"/>
      <c r="O596" s="691"/>
      <c r="P596" s="691"/>
      <c r="Q596" s="691"/>
      <c r="R596" s="691"/>
      <c r="S596" s="691"/>
      <c r="T596" s="691"/>
      <c r="U596" s="691"/>
      <c r="V596" s="691"/>
      <c r="W596" s="691"/>
      <c r="X596" s="691"/>
      <c r="Y596" s="691"/>
      <c r="Z596" s="691"/>
      <c r="AA596" s="691"/>
      <c r="AB596" s="691"/>
      <c r="AC596" s="691"/>
      <c r="AD596" s="691"/>
      <c r="AE596" s="691"/>
      <c r="AF596" s="691"/>
      <c r="AG596" s="691"/>
      <c r="AH596" s="691"/>
      <c r="AI596" s="691"/>
      <c r="AJ596" s="691"/>
      <c r="AK596" s="691"/>
      <c r="AL596" s="691"/>
      <c r="AM596" s="691"/>
      <c r="AN596" s="691"/>
      <c r="AO596" s="691"/>
      <c r="AP596" s="691"/>
      <c r="AQ596" s="691"/>
      <c r="AR596" s="691"/>
      <c r="AS596" s="691"/>
      <c r="AT596" s="691"/>
      <c r="AU596" s="691"/>
      <c r="AV596" s="691"/>
      <c r="AW596" s="691"/>
      <c r="AX596" s="691"/>
      <c r="AY596" s="691"/>
      <c r="AZ596" s="691"/>
      <c r="BA596" s="691"/>
      <c r="BB596" s="691"/>
      <c r="BC596" s="691"/>
      <c r="BD596" s="691"/>
      <c r="BE596" s="691"/>
      <c r="BF596" s="691"/>
      <c r="BG596" s="691"/>
      <c r="BH596" s="691"/>
      <c r="BI596" s="691"/>
      <c r="BJ596" s="691"/>
      <c r="BK596" s="691"/>
      <c r="BL596" s="691"/>
      <c r="BM596" s="691"/>
      <c r="BN596" s="691"/>
      <c r="BO596" s="691"/>
      <c r="BP596" s="691"/>
      <c r="BQ596" s="691"/>
      <c r="BR596" s="691"/>
      <c r="BS596" s="691"/>
      <c r="BT596" s="691"/>
      <c r="BU596" s="691"/>
      <c r="BV596" s="691"/>
      <c r="BW596" s="691"/>
      <c r="BX596" s="691"/>
      <c r="BY596" s="691"/>
      <c r="BZ596" s="691"/>
      <c r="CA596" s="691"/>
      <c r="CB596" s="691"/>
      <c r="CC596" s="691"/>
      <c r="CD596" s="691"/>
      <c r="CE596" s="691"/>
      <c r="CF596" s="691"/>
      <c r="CG596" s="691"/>
      <c r="CH596" s="691"/>
      <c r="CI596" s="691"/>
    </row>
    <row r="597" spans="1:87" ht="15.75" customHeight="1">
      <c r="A597" s="691"/>
      <c r="B597" s="697"/>
      <c r="C597" s="697"/>
      <c r="D597" s="691"/>
      <c r="E597" s="691"/>
      <c r="F597" s="691"/>
      <c r="G597" s="691"/>
      <c r="H597" s="691"/>
      <c r="I597" s="691"/>
      <c r="J597" s="691"/>
      <c r="K597" s="691"/>
      <c r="L597" s="691"/>
      <c r="M597" s="691"/>
      <c r="N597" s="691"/>
      <c r="O597" s="691"/>
      <c r="P597" s="691"/>
      <c r="Q597" s="691"/>
      <c r="R597" s="691"/>
      <c r="S597" s="691"/>
      <c r="T597" s="691"/>
      <c r="U597" s="691"/>
      <c r="V597" s="691"/>
      <c r="W597" s="691"/>
      <c r="X597" s="691"/>
      <c r="Y597" s="691"/>
      <c r="Z597" s="691"/>
      <c r="AA597" s="691"/>
      <c r="AB597" s="691"/>
      <c r="AC597" s="691"/>
      <c r="AD597" s="691"/>
      <c r="AE597" s="691"/>
      <c r="AF597" s="691"/>
      <c r="AG597" s="691"/>
      <c r="AH597" s="691"/>
      <c r="AI597" s="691"/>
      <c r="AJ597" s="691"/>
      <c r="AK597" s="691"/>
      <c r="AL597" s="691"/>
      <c r="AM597" s="691"/>
      <c r="AN597" s="691"/>
      <c r="AO597" s="691"/>
      <c r="AP597" s="691"/>
      <c r="AQ597" s="691"/>
      <c r="AR597" s="691"/>
      <c r="AS597" s="691"/>
      <c r="AT597" s="691"/>
      <c r="AU597" s="691"/>
      <c r="AV597" s="691"/>
      <c r="AW597" s="691"/>
      <c r="AX597" s="691"/>
      <c r="AY597" s="691"/>
      <c r="AZ597" s="691"/>
      <c r="BA597" s="691"/>
      <c r="BB597" s="691"/>
      <c r="BC597" s="691"/>
      <c r="BD597" s="691"/>
      <c r="BE597" s="691"/>
      <c r="BF597" s="691"/>
      <c r="BG597" s="691"/>
      <c r="BH597" s="691"/>
      <c r="BI597" s="691"/>
      <c r="BJ597" s="691"/>
      <c r="BK597" s="691"/>
      <c r="BL597" s="691"/>
      <c r="BM597" s="691"/>
      <c r="BN597" s="691"/>
      <c r="BO597" s="691"/>
      <c r="BP597" s="691"/>
      <c r="BQ597" s="691"/>
      <c r="BR597" s="691"/>
      <c r="BS597" s="691"/>
      <c r="BT597" s="691"/>
      <c r="BU597" s="691"/>
      <c r="BV597" s="691"/>
      <c r="BW597" s="691"/>
      <c r="BX597" s="691"/>
      <c r="BY597" s="691"/>
      <c r="BZ597" s="691"/>
      <c r="CA597" s="691"/>
      <c r="CB597" s="691"/>
      <c r="CC597" s="691"/>
      <c r="CD597" s="691"/>
      <c r="CE597" s="691"/>
      <c r="CF597" s="691"/>
      <c r="CG597" s="691"/>
      <c r="CH597" s="691"/>
      <c r="CI597" s="691"/>
    </row>
    <row r="598" spans="1:87" ht="15.75" customHeight="1">
      <c r="A598" s="691"/>
      <c r="B598" s="697"/>
      <c r="C598" s="697"/>
      <c r="D598" s="691"/>
      <c r="E598" s="691"/>
      <c r="F598" s="691"/>
      <c r="G598" s="691"/>
      <c r="H598" s="691"/>
      <c r="I598" s="691"/>
      <c r="J598" s="691"/>
      <c r="K598" s="691"/>
      <c r="L598" s="691"/>
      <c r="M598" s="691"/>
      <c r="N598" s="691"/>
      <c r="O598" s="691"/>
      <c r="P598" s="691"/>
      <c r="Q598" s="691"/>
      <c r="R598" s="691"/>
      <c r="S598" s="691"/>
      <c r="T598" s="691"/>
      <c r="U598" s="691"/>
      <c r="V598" s="691"/>
      <c r="W598" s="691"/>
      <c r="X598" s="691"/>
      <c r="Y598" s="691"/>
      <c r="Z598" s="691"/>
      <c r="AA598" s="691"/>
      <c r="AB598" s="691"/>
      <c r="AC598" s="691"/>
      <c r="AD598" s="691"/>
      <c r="AE598" s="691"/>
      <c r="AF598" s="691"/>
      <c r="AG598" s="691"/>
      <c r="AH598" s="691"/>
      <c r="AI598" s="691"/>
      <c r="AJ598" s="691"/>
      <c r="AK598" s="691"/>
      <c r="AL598" s="691"/>
      <c r="AM598" s="691"/>
      <c r="AN598" s="691"/>
      <c r="AO598" s="691"/>
      <c r="AP598" s="691"/>
      <c r="AQ598" s="691"/>
      <c r="AR598" s="691"/>
      <c r="AS598" s="691"/>
      <c r="AT598" s="691"/>
      <c r="AU598" s="691"/>
      <c r="AV598" s="691"/>
      <c r="AW598" s="691"/>
      <c r="AX598" s="691"/>
      <c r="AY598" s="691"/>
      <c r="AZ598" s="691"/>
      <c r="BA598" s="691"/>
      <c r="BB598" s="691"/>
      <c r="BC598" s="691"/>
      <c r="BD598" s="691"/>
      <c r="BE598" s="691"/>
      <c r="BF598" s="691"/>
      <c r="BG598" s="691"/>
      <c r="BH598" s="691"/>
      <c r="BI598" s="691"/>
      <c r="BJ598" s="691"/>
      <c r="BK598" s="691"/>
      <c r="BL598" s="691"/>
      <c r="BM598" s="691"/>
      <c r="BN598" s="691"/>
      <c r="BO598" s="691"/>
      <c r="BP598" s="691"/>
      <c r="BQ598" s="691"/>
      <c r="BR598" s="691"/>
      <c r="BS598" s="691"/>
      <c r="BT598" s="691"/>
      <c r="BU598" s="691"/>
      <c r="BV598" s="691"/>
      <c r="BW598" s="691"/>
      <c r="BX598" s="691"/>
      <c r="BY598" s="691"/>
      <c r="BZ598" s="691"/>
      <c r="CA598" s="691"/>
      <c r="CB598" s="691"/>
      <c r="CC598" s="691"/>
      <c r="CD598" s="691"/>
      <c r="CE598" s="691"/>
      <c r="CF598" s="691"/>
      <c r="CG598" s="691"/>
      <c r="CH598" s="691"/>
      <c r="CI598" s="691"/>
    </row>
    <row r="599" spans="1:87" ht="15.75" customHeight="1">
      <c r="A599" s="691"/>
      <c r="B599" s="697"/>
      <c r="C599" s="697"/>
      <c r="D599" s="691"/>
      <c r="E599" s="691"/>
      <c r="F599" s="691"/>
      <c r="G599" s="691"/>
      <c r="H599" s="691"/>
      <c r="I599" s="691"/>
      <c r="J599" s="691"/>
      <c r="K599" s="691"/>
      <c r="L599" s="691"/>
      <c r="M599" s="691"/>
      <c r="N599" s="691"/>
      <c r="O599" s="691"/>
      <c r="P599" s="691"/>
      <c r="Q599" s="691"/>
      <c r="R599" s="691"/>
      <c r="S599" s="691"/>
      <c r="T599" s="691"/>
      <c r="U599" s="691"/>
      <c r="V599" s="691"/>
      <c r="W599" s="691"/>
      <c r="X599" s="691"/>
      <c r="Y599" s="691"/>
      <c r="Z599" s="691"/>
      <c r="AA599" s="691"/>
      <c r="AB599" s="691"/>
      <c r="AC599" s="691"/>
      <c r="AD599" s="691"/>
      <c r="AE599" s="691"/>
      <c r="AF599" s="691"/>
      <c r="AG599" s="691"/>
      <c r="AH599" s="691"/>
      <c r="AI599" s="691"/>
      <c r="AJ599" s="691"/>
      <c r="AK599" s="691"/>
      <c r="AL599" s="691"/>
      <c r="AM599" s="691"/>
      <c r="AN599" s="691"/>
      <c r="AO599" s="691"/>
      <c r="AP599" s="691"/>
      <c r="AQ599" s="691"/>
      <c r="AR599" s="691"/>
      <c r="AS599" s="691"/>
      <c r="AT599" s="691"/>
      <c r="AU599" s="691"/>
      <c r="AV599" s="691"/>
      <c r="AW599" s="691"/>
      <c r="AX599" s="691"/>
      <c r="AY599" s="691"/>
      <c r="AZ599" s="691"/>
      <c r="BA599" s="691"/>
      <c r="BB599" s="691"/>
      <c r="BC599" s="691"/>
      <c r="BD599" s="691"/>
      <c r="BE599" s="691"/>
      <c r="BF599" s="691"/>
      <c r="BG599" s="691"/>
      <c r="BH599" s="691"/>
      <c r="BI599" s="691"/>
      <c r="BJ599" s="691"/>
      <c r="BK599" s="691"/>
      <c r="BL599" s="691"/>
      <c r="BM599" s="691"/>
      <c r="BN599" s="691"/>
      <c r="BO599" s="691"/>
      <c r="BP599" s="691"/>
      <c r="BQ599" s="691"/>
      <c r="BR599" s="691"/>
      <c r="BS599" s="691"/>
      <c r="BT599" s="691"/>
      <c r="BU599" s="691"/>
      <c r="BV599" s="691"/>
      <c r="BW599" s="691"/>
      <c r="BX599" s="691"/>
      <c r="BY599" s="691"/>
      <c r="BZ599" s="691"/>
      <c r="CA599" s="691"/>
      <c r="CB599" s="691"/>
      <c r="CC599" s="691"/>
      <c r="CD599" s="691"/>
      <c r="CE599" s="691"/>
      <c r="CF599" s="691"/>
      <c r="CG599" s="691"/>
      <c r="CH599" s="691"/>
      <c r="CI599" s="691"/>
    </row>
    <row r="600" spans="1:87" ht="15.75" customHeight="1">
      <c r="A600" s="691"/>
      <c r="B600" s="697"/>
      <c r="C600" s="697"/>
      <c r="D600" s="691"/>
      <c r="E600" s="691"/>
      <c r="F600" s="691"/>
      <c r="G600" s="691"/>
      <c r="H600" s="691"/>
      <c r="I600" s="691"/>
      <c r="J600" s="691"/>
      <c r="K600" s="691"/>
      <c r="L600" s="691"/>
      <c r="M600" s="691"/>
      <c r="N600" s="691"/>
      <c r="O600" s="691"/>
      <c r="P600" s="691"/>
      <c r="Q600" s="691"/>
      <c r="R600" s="691"/>
      <c r="S600" s="691"/>
      <c r="T600" s="691"/>
      <c r="U600" s="691"/>
      <c r="V600" s="691"/>
      <c r="W600" s="691"/>
      <c r="X600" s="691"/>
      <c r="Y600" s="691"/>
      <c r="Z600" s="691"/>
      <c r="AA600" s="691"/>
      <c r="AB600" s="691"/>
      <c r="AC600" s="691"/>
      <c r="AD600" s="691"/>
      <c r="AE600" s="691"/>
      <c r="AF600" s="691"/>
      <c r="AG600" s="691"/>
      <c r="AH600" s="691"/>
      <c r="AI600" s="691"/>
      <c r="AJ600" s="691"/>
      <c r="AK600" s="691"/>
      <c r="AL600" s="691"/>
      <c r="AM600" s="691"/>
      <c r="AN600" s="691"/>
      <c r="AO600" s="691"/>
      <c r="AP600" s="691"/>
      <c r="AQ600" s="691"/>
      <c r="AR600" s="691"/>
      <c r="AS600" s="691"/>
      <c r="AT600" s="691"/>
      <c r="AU600" s="691"/>
      <c r="AV600" s="691"/>
      <c r="AW600" s="691"/>
      <c r="AX600" s="691"/>
      <c r="AY600" s="691"/>
      <c r="AZ600" s="691"/>
      <c r="BA600" s="691"/>
      <c r="BB600" s="691"/>
      <c r="BC600" s="691"/>
      <c r="BD600" s="691"/>
      <c r="BE600" s="691"/>
      <c r="BF600" s="691"/>
      <c r="BG600" s="691"/>
      <c r="BH600" s="691"/>
      <c r="BI600" s="691"/>
      <c r="BJ600" s="691"/>
      <c r="BK600" s="691"/>
      <c r="BL600" s="691"/>
      <c r="BM600" s="691"/>
      <c r="BN600" s="691"/>
      <c r="BO600" s="691"/>
      <c r="BP600" s="691"/>
      <c r="BQ600" s="691"/>
      <c r="BR600" s="691"/>
      <c r="BS600" s="691"/>
      <c r="BT600" s="691"/>
      <c r="BU600" s="691"/>
      <c r="BV600" s="691"/>
      <c r="BW600" s="691"/>
      <c r="BX600" s="691"/>
      <c r="BY600" s="691"/>
      <c r="BZ600" s="691"/>
      <c r="CA600" s="691"/>
      <c r="CB600" s="691"/>
      <c r="CC600" s="691"/>
      <c r="CD600" s="691"/>
      <c r="CE600" s="691"/>
      <c r="CF600" s="691"/>
      <c r="CG600" s="691"/>
      <c r="CH600" s="691"/>
      <c r="CI600" s="691"/>
    </row>
    <row r="601" spans="1:87" ht="15.75" customHeight="1">
      <c r="A601" s="691"/>
      <c r="B601" s="697"/>
      <c r="C601" s="697"/>
      <c r="D601" s="691"/>
      <c r="E601" s="691"/>
      <c r="F601" s="691"/>
      <c r="G601" s="691"/>
      <c r="H601" s="691"/>
      <c r="I601" s="691"/>
      <c r="J601" s="691"/>
      <c r="K601" s="691"/>
      <c r="L601" s="691"/>
      <c r="M601" s="691"/>
      <c r="N601" s="691"/>
      <c r="O601" s="691"/>
      <c r="P601" s="691"/>
      <c r="Q601" s="691"/>
      <c r="R601" s="691"/>
      <c r="S601" s="691"/>
      <c r="T601" s="691"/>
      <c r="U601" s="691"/>
      <c r="V601" s="691"/>
      <c r="W601" s="691"/>
      <c r="X601" s="691"/>
      <c r="Y601" s="691"/>
      <c r="Z601" s="691"/>
      <c r="AA601" s="691"/>
      <c r="AB601" s="691"/>
      <c r="AC601" s="691"/>
      <c r="AD601" s="691"/>
      <c r="AE601" s="691"/>
      <c r="AF601" s="691"/>
      <c r="AG601" s="691"/>
      <c r="AH601" s="691"/>
      <c r="AI601" s="691"/>
      <c r="AJ601" s="691"/>
      <c r="AK601" s="691"/>
      <c r="AL601" s="691"/>
      <c r="AM601" s="691"/>
      <c r="AN601" s="691"/>
      <c r="AO601" s="691"/>
      <c r="AP601" s="691"/>
      <c r="AQ601" s="691"/>
      <c r="AR601" s="691"/>
      <c r="AS601" s="691"/>
      <c r="AT601" s="691"/>
      <c r="AU601" s="691"/>
      <c r="AV601" s="691"/>
      <c r="AW601" s="691"/>
      <c r="AX601" s="691"/>
      <c r="AY601" s="691"/>
      <c r="AZ601" s="691"/>
      <c r="BA601" s="691"/>
      <c r="BB601" s="691"/>
      <c r="BC601" s="691"/>
      <c r="BD601" s="691"/>
      <c r="BE601" s="691"/>
      <c r="BF601" s="691"/>
      <c r="BG601" s="691"/>
      <c r="BH601" s="691"/>
      <c r="BI601" s="691"/>
      <c r="BJ601" s="691"/>
      <c r="BK601" s="691"/>
      <c r="BL601" s="691"/>
      <c r="BM601" s="691"/>
      <c r="BN601" s="691"/>
      <c r="BO601" s="691"/>
      <c r="BP601" s="691"/>
      <c r="BQ601" s="691"/>
      <c r="BR601" s="691"/>
      <c r="BS601" s="691"/>
      <c r="BT601" s="691"/>
      <c r="BU601" s="691"/>
      <c r="BV601" s="691"/>
      <c r="BW601" s="691"/>
      <c r="BX601" s="691"/>
      <c r="BY601" s="691"/>
      <c r="BZ601" s="691"/>
      <c r="CA601" s="691"/>
      <c r="CB601" s="691"/>
      <c r="CC601" s="691"/>
      <c r="CD601" s="691"/>
      <c r="CE601" s="691"/>
      <c r="CF601" s="691"/>
      <c r="CG601" s="691"/>
      <c r="CH601" s="691"/>
      <c r="CI601" s="691"/>
    </row>
    <row r="602" spans="1:87" ht="15.75" customHeight="1">
      <c r="A602" s="691"/>
      <c r="B602" s="697"/>
      <c r="C602" s="697"/>
      <c r="D602" s="691"/>
      <c r="E602" s="691"/>
      <c r="F602" s="691"/>
      <c r="G602" s="691"/>
      <c r="H602" s="691"/>
      <c r="I602" s="691"/>
      <c r="J602" s="691"/>
      <c r="K602" s="691"/>
      <c r="L602" s="691"/>
      <c r="M602" s="691"/>
      <c r="N602" s="691"/>
      <c r="O602" s="691"/>
      <c r="P602" s="691"/>
      <c r="Q602" s="691"/>
      <c r="R602" s="691"/>
      <c r="S602" s="691"/>
      <c r="T602" s="691"/>
      <c r="U602" s="691"/>
      <c r="V602" s="691"/>
      <c r="W602" s="691"/>
      <c r="X602" s="691"/>
      <c r="Y602" s="691"/>
      <c r="Z602" s="691"/>
      <c r="AA602" s="691"/>
      <c r="AB602" s="691"/>
      <c r="AC602" s="691"/>
      <c r="AD602" s="691"/>
      <c r="AE602" s="691"/>
      <c r="AF602" s="691"/>
      <c r="AG602" s="691"/>
      <c r="AH602" s="691"/>
      <c r="AI602" s="691"/>
      <c r="AJ602" s="691"/>
      <c r="AK602" s="691"/>
      <c r="AL602" s="691"/>
      <c r="AM602" s="691"/>
      <c r="AN602" s="691"/>
      <c r="AO602" s="691"/>
      <c r="AP602" s="691"/>
      <c r="AQ602" s="691"/>
      <c r="AR602" s="691"/>
      <c r="AS602" s="691"/>
      <c r="AT602" s="691"/>
      <c r="AU602" s="691"/>
      <c r="AV602" s="691"/>
      <c r="AW602" s="691"/>
      <c r="AX602" s="691"/>
      <c r="AY602" s="691"/>
      <c r="AZ602" s="691"/>
      <c r="BA602" s="691"/>
      <c r="BB602" s="691"/>
      <c r="BC602" s="691"/>
      <c r="BD602" s="691"/>
      <c r="BE602" s="691"/>
      <c r="BF602" s="691"/>
      <c r="BG602" s="691"/>
      <c r="BH602" s="691"/>
      <c r="BI602" s="691"/>
      <c r="BJ602" s="691"/>
      <c r="BK602" s="691"/>
      <c r="BL602" s="691"/>
      <c r="BM602" s="691"/>
      <c r="BN602" s="691"/>
      <c r="BO602" s="691"/>
      <c r="BP602" s="691"/>
      <c r="BQ602" s="691"/>
      <c r="BR602" s="691"/>
      <c r="BS602" s="691"/>
      <c r="BT602" s="691"/>
      <c r="BU602" s="691"/>
      <c r="BV602" s="691"/>
      <c r="BW602" s="691"/>
      <c r="BX602" s="691"/>
      <c r="BY602" s="691"/>
      <c r="BZ602" s="691"/>
      <c r="CA602" s="691"/>
      <c r="CB602" s="691"/>
      <c r="CC602" s="691"/>
      <c r="CD602" s="691"/>
      <c r="CE602" s="691"/>
      <c r="CF602" s="691"/>
      <c r="CG602" s="691"/>
      <c r="CH602" s="691"/>
      <c r="CI602" s="691"/>
    </row>
    <row r="603" spans="1:87" ht="15.75" customHeight="1">
      <c r="A603" s="691"/>
      <c r="B603" s="697"/>
      <c r="C603" s="697"/>
      <c r="D603" s="691"/>
      <c r="E603" s="691"/>
      <c r="F603" s="691"/>
      <c r="G603" s="691"/>
      <c r="H603" s="691"/>
      <c r="I603" s="691"/>
      <c r="J603" s="691"/>
      <c r="K603" s="691"/>
      <c r="L603" s="691"/>
      <c r="M603" s="691"/>
      <c r="N603" s="691"/>
      <c r="O603" s="691"/>
      <c r="P603" s="691"/>
      <c r="Q603" s="691"/>
      <c r="R603" s="691"/>
      <c r="S603" s="691"/>
      <c r="T603" s="691"/>
      <c r="U603" s="691"/>
      <c r="V603" s="691"/>
      <c r="W603" s="691"/>
      <c r="X603" s="691"/>
      <c r="Y603" s="691"/>
      <c r="Z603" s="691"/>
      <c r="AA603" s="691"/>
      <c r="AB603" s="691"/>
      <c r="AC603" s="691"/>
      <c r="AD603" s="691"/>
      <c r="AE603" s="691"/>
      <c r="AF603" s="691"/>
      <c r="AG603" s="691"/>
      <c r="AH603" s="691"/>
      <c r="AI603" s="691"/>
      <c r="AJ603" s="691"/>
      <c r="AK603" s="691"/>
      <c r="AL603" s="691"/>
      <c r="AM603" s="691"/>
      <c r="AN603" s="691"/>
      <c r="AO603" s="691"/>
      <c r="AP603" s="691"/>
      <c r="AQ603" s="691"/>
      <c r="AR603" s="691"/>
      <c r="AS603" s="691"/>
      <c r="AT603" s="691"/>
      <c r="AU603" s="691"/>
      <c r="AV603" s="691"/>
      <c r="AW603" s="691"/>
      <c r="AX603" s="691"/>
      <c r="AY603" s="691"/>
      <c r="AZ603" s="691"/>
      <c r="BA603" s="691"/>
      <c r="BB603" s="691"/>
      <c r="BC603" s="691"/>
      <c r="BD603" s="691"/>
      <c r="BE603" s="691"/>
      <c r="BF603" s="691"/>
      <c r="BG603" s="691"/>
      <c r="BH603" s="691"/>
      <c r="BI603" s="691"/>
      <c r="BJ603" s="691"/>
      <c r="BK603" s="691"/>
      <c r="BL603" s="691"/>
      <c r="BM603" s="691"/>
      <c r="BN603" s="691"/>
      <c r="BO603" s="691"/>
      <c r="BP603" s="691"/>
      <c r="BQ603" s="691"/>
      <c r="BR603" s="691"/>
      <c r="BS603" s="691"/>
      <c r="BT603" s="691"/>
      <c r="BU603" s="691"/>
      <c r="BV603" s="691"/>
      <c r="BW603" s="691"/>
      <c r="BX603" s="691"/>
      <c r="BY603" s="691"/>
      <c r="BZ603" s="691"/>
      <c r="CA603" s="691"/>
      <c r="CB603" s="691"/>
      <c r="CC603" s="691"/>
      <c r="CD603" s="691"/>
      <c r="CE603" s="691"/>
      <c r="CF603" s="691"/>
      <c r="CG603" s="691"/>
      <c r="CH603" s="691"/>
      <c r="CI603" s="691"/>
    </row>
    <row r="604" spans="1:87" ht="15.75" customHeight="1">
      <c r="A604" s="691"/>
      <c r="B604" s="697"/>
      <c r="C604" s="697"/>
      <c r="D604" s="691"/>
      <c r="E604" s="691"/>
      <c r="F604" s="691"/>
      <c r="G604" s="691"/>
      <c r="H604" s="691"/>
      <c r="I604" s="691"/>
      <c r="J604" s="691"/>
      <c r="K604" s="691"/>
      <c r="L604" s="691"/>
      <c r="M604" s="691"/>
      <c r="N604" s="691"/>
      <c r="O604" s="691"/>
      <c r="P604" s="691"/>
      <c r="Q604" s="691"/>
      <c r="R604" s="691"/>
      <c r="S604" s="691"/>
      <c r="T604" s="691"/>
      <c r="U604" s="691"/>
      <c r="V604" s="691"/>
      <c r="W604" s="691"/>
      <c r="X604" s="691"/>
      <c r="Y604" s="691"/>
      <c r="Z604" s="691"/>
      <c r="AA604" s="691"/>
      <c r="AB604" s="691"/>
      <c r="AC604" s="691"/>
      <c r="AD604" s="691"/>
      <c r="AE604" s="691"/>
      <c r="AF604" s="691"/>
      <c r="AG604" s="691"/>
      <c r="AH604" s="691"/>
      <c r="AI604" s="691"/>
      <c r="AJ604" s="691"/>
      <c r="AK604" s="691"/>
      <c r="AL604" s="691"/>
      <c r="AM604" s="691"/>
      <c r="AN604" s="691"/>
      <c r="AO604" s="691"/>
      <c r="AP604" s="691"/>
      <c r="AQ604" s="691"/>
      <c r="AR604" s="691"/>
      <c r="AS604" s="691"/>
      <c r="AT604" s="691"/>
      <c r="AU604" s="691"/>
      <c r="AV604" s="691"/>
      <c r="AW604" s="691"/>
      <c r="AX604" s="691"/>
      <c r="AY604" s="691"/>
      <c r="AZ604" s="691"/>
      <c r="BA604" s="691"/>
      <c r="BB604" s="691"/>
      <c r="BC604" s="691"/>
      <c r="BD604" s="691"/>
      <c r="BE604" s="691"/>
      <c r="BF604" s="691"/>
      <c r="BG604" s="691"/>
      <c r="BH604" s="691"/>
      <c r="BI604" s="691"/>
      <c r="BJ604" s="691"/>
      <c r="BK604" s="691"/>
      <c r="BL604" s="691"/>
      <c r="BM604" s="691"/>
      <c r="BN604" s="691"/>
      <c r="BO604" s="691"/>
      <c r="BP604" s="691"/>
      <c r="BQ604" s="691"/>
      <c r="BR604" s="691"/>
      <c r="BS604" s="691"/>
      <c r="BT604" s="691"/>
      <c r="BU604" s="691"/>
      <c r="BV604" s="691"/>
      <c r="BW604" s="691"/>
      <c r="BX604" s="691"/>
      <c r="BY604" s="691"/>
      <c r="BZ604" s="691"/>
      <c r="CA604" s="691"/>
      <c r="CB604" s="691"/>
      <c r="CC604" s="691"/>
      <c r="CD604" s="691"/>
      <c r="CE604" s="691"/>
      <c r="CF604" s="691"/>
      <c r="CG604" s="691"/>
      <c r="CH604" s="691"/>
      <c r="CI604" s="691"/>
    </row>
    <row r="605" spans="1:87" ht="15.75" customHeight="1">
      <c r="A605" s="691"/>
      <c r="B605" s="697"/>
      <c r="C605" s="697"/>
      <c r="D605" s="691"/>
      <c r="E605" s="691"/>
      <c r="F605" s="691"/>
      <c r="G605" s="691"/>
      <c r="H605" s="691"/>
      <c r="I605" s="691"/>
      <c r="J605" s="691"/>
      <c r="K605" s="691"/>
      <c r="L605" s="691"/>
      <c r="M605" s="691"/>
      <c r="N605" s="691"/>
      <c r="O605" s="691"/>
      <c r="P605" s="691"/>
      <c r="Q605" s="691"/>
      <c r="R605" s="691"/>
      <c r="S605" s="691"/>
      <c r="T605" s="691"/>
      <c r="U605" s="691"/>
      <c r="V605" s="691"/>
      <c r="W605" s="691"/>
      <c r="X605" s="691"/>
      <c r="Y605" s="691"/>
      <c r="Z605" s="691"/>
      <c r="AA605" s="691"/>
      <c r="AB605" s="691"/>
      <c r="AC605" s="691"/>
      <c r="AD605" s="691"/>
      <c r="AE605" s="691"/>
      <c r="AF605" s="691"/>
      <c r="AG605" s="691"/>
      <c r="AH605" s="691"/>
      <c r="AI605" s="691"/>
      <c r="AJ605" s="691"/>
      <c r="AK605" s="691"/>
      <c r="AL605" s="691"/>
      <c r="AM605" s="691"/>
      <c r="AN605" s="691"/>
      <c r="AO605" s="691"/>
      <c r="AP605" s="691"/>
      <c r="AQ605" s="691"/>
      <c r="AR605" s="691"/>
      <c r="AS605" s="691"/>
      <c r="AT605" s="691"/>
      <c r="AU605" s="691"/>
      <c r="AV605" s="691"/>
      <c r="AW605" s="691"/>
      <c r="AX605" s="691"/>
      <c r="AY605" s="691"/>
      <c r="AZ605" s="691"/>
      <c r="BA605" s="691"/>
      <c r="BB605" s="691"/>
      <c r="BC605" s="691"/>
      <c r="BD605" s="691"/>
      <c r="BE605" s="691"/>
      <c r="BF605" s="691"/>
      <c r="BG605" s="691"/>
      <c r="BH605" s="691"/>
      <c r="BI605" s="691"/>
      <c r="BJ605" s="691"/>
      <c r="BK605" s="691"/>
      <c r="BL605" s="691"/>
      <c r="BM605" s="691"/>
      <c r="BN605" s="691"/>
      <c r="BO605" s="691"/>
      <c r="BP605" s="691"/>
      <c r="BQ605" s="691"/>
      <c r="BR605" s="691"/>
      <c r="BS605" s="691"/>
      <c r="BT605" s="691"/>
      <c r="BU605" s="691"/>
      <c r="BV605" s="691"/>
      <c r="BW605" s="691"/>
      <c r="BX605" s="691"/>
      <c r="BY605" s="691"/>
      <c r="BZ605" s="691"/>
      <c r="CA605" s="691"/>
      <c r="CB605" s="691"/>
      <c r="CC605" s="691"/>
      <c r="CD605" s="691"/>
      <c r="CE605" s="691"/>
      <c r="CF605" s="691"/>
      <c r="CG605" s="691"/>
      <c r="CH605" s="691"/>
      <c r="CI605" s="691"/>
    </row>
    <row r="606" spans="1:87" ht="15.75" customHeight="1">
      <c r="A606" s="691"/>
      <c r="B606" s="697"/>
      <c r="C606" s="697"/>
      <c r="D606" s="691"/>
      <c r="E606" s="691"/>
      <c r="F606" s="691"/>
      <c r="G606" s="691"/>
      <c r="H606" s="691"/>
      <c r="I606" s="691"/>
      <c r="J606" s="691"/>
      <c r="K606" s="691"/>
      <c r="L606" s="691"/>
      <c r="M606" s="691"/>
      <c r="N606" s="691"/>
      <c r="O606" s="691"/>
      <c r="P606" s="691"/>
      <c r="Q606" s="691"/>
      <c r="R606" s="691"/>
      <c r="S606" s="691"/>
      <c r="T606" s="691"/>
      <c r="U606" s="691"/>
      <c r="V606" s="691"/>
      <c r="W606" s="691"/>
      <c r="X606" s="691"/>
      <c r="Y606" s="691"/>
      <c r="Z606" s="691"/>
      <c r="AA606" s="691"/>
      <c r="AB606" s="691"/>
      <c r="AC606" s="691"/>
      <c r="AD606" s="691"/>
      <c r="AE606" s="691"/>
      <c r="AF606" s="691"/>
      <c r="AG606" s="691"/>
      <c r="AH606" s="691"/>
      <c r="AI606" s="691"/>
      <c r="AJ606" s="691"/>
      <c r="AK606" s="691"/>
      <c r="AL606" s="691"/>
      <c r="AM606" s="691"/>
      <c r="AN606" s="691"/>
      <c r="AO606" s="691"/>
      <c r="AP606" s="691"/>
      <c r="AQ606" s="691"/>
      <c r="AR606" s="691"/>
      <c r="AS606" s="691"/>
      <c r="AT606" s="691"/>
      <c r="AU606" s="691"/>
      <c r="AV606" s="691"/>
      <c r="AW606" s="691"/>
      <c r="AX606" s="691"/>
      <c r="AY606" s="691"/>
      <c r="AZ606" s="691"/>
      <c r="BA606" s="691"/>
      <c r="BB606" s="691"/>
      <c r="BC606" s="691"/>
      <c r="BD606" s="691"/>
      <c r="BE606" s="691"/>
      <c r="BF606" s="691"/>
      <c r="BG606" s="691"/>
      <c r="BH606" s="691"/>
      <c r="BI606" s="691"/>
      <c r="BJ606" s="691"/>
      <c r="BK606" s="691"/>
      <c r="BL606" s="691"/>
      <c r="BM606" s="691"/>
      <c r="BN606" s="691"/>
      <c r="BO606" s="691"/>
      <c r="BP606" s="691"/>
      <c r="BQ606" s="691"/>
      <c r="BR606" s="691"/>
      <c r="BS606" s="691"/>
      <c r="BT606" s="691"/>
      <c r="BU606" s="691"/>
      <c r="BV606" s="691"/>
      <c r="BW606" s="691"/>
      <c r="BX606" s="691"/>
      <c r="BY606" s="691"/>
      <c r="BZ606" s="691"/>
      <c r="CA606" s="691"/>
      <c r="CB606" s="691"/>
      <c r="CC606" s="691"/>
      <c r="CD606" s="691"/>
      <c r="CE606" s="691"/>
      <c r="CF606" s="691"/>
      <c r="CG606" s="691"/>
      <c r="CH606" s="691"/>
      <c r="CI606" s="691"/>
    </row>
    <row r="607" spans="1:87" ht="15.75" customHeight="1">
      <c r="A607" s="691"/>
      <c r="B607" s="697"/>
      <c r="C607" s="697"/>
      <c r="D607" s="691"/>
      <c r="E607" s="691"/>
      <c r="F607" s="691"/>
      <c r="G607" s="691"/>
      <c r="H607" s="691"/>
      <c r="I607" s="691"/>
      <c r="J607" s="691"/>
      <c r="K607" s="691"/>
      <c r="L607" s="691"/>
      <c r="M607" s="691"/>
      <c r="N607" s="691"/>
      <c r="O607" s="691"/>
      <c r="P607" s="691"/>
      <c r="Q607" s="691"/>
      <c r="R607" s="691"/>
      <c r="S607" s="691"/>
      <c r="T607" s="691"/>
      <c r="U607" s="691"/>
      <c r="V607" s="691"/>
      <c r="W607" s="691"/>
      <c r="X607" s="691"/>
      <c r="Y607" s="691"/>
      <c r="Z607" s="691"/>
      <c r="AA607" s="691"/>
      <c r="AB607" s="691"/>
      <c r="AC607" s="691"/>
      <c r="AD607" s="691"/>
      <c r="AE607" s="691"/>
      <c r="AF607" s="691"/>
      <c r="AG607" s="691"/>
      <c r="AH607" s="691"/>
      <c r="AI607" s="691"/>
      <c r="AJ607" s="691"/>
      <c r="AK607" s="691"/>
      <c r="AL607" s="691"/>
      <c r="AM607" s="691"/>
      <c r="AN607" s="691"/>
      <c r="AO607" s="691"/>
      <c r="AP607" s="691"/>
      <c r="AQ607" s="691"/>
      <c r="AR607" s="691"/>
      <c r="AS607" s="691"/>
      <c r="AT607" s="691"/>
      <c r="AU607" s="691"/>
      <c r="AV607" s="691"/>
      <c r="AW607" s="691"/>
      <c r="AX607" s="691"/>
      <c r="AY607" s="691"/>
      <c r="AZ607" s="691"/>
      <c r="BA607" s="691"/>
      <c r="BB607" s="691"/>
      <c r="BC607" s="691"/>
      <c r="BD607" s="691"/>
      <c r="BE607" s="691"/>
      <c r="BF607" s="691"/>
      <c r="BG607" s="691"/>
      <c r="BH607" s="691"/>
      <c r="BI607" s="691"/>
      <c r="BJ607" s="691"/>
      <c r="BK607" s="691"/>
      <c r="BL607" s="691"/>
      <c r="BM607" s="691"/>
      <c r="BN607" s="691"/>
      <c r="BO607" s="691"/>
      <c r="BP607" s="691"/>
      <c r="BQ607" s="691"/>
      <c r="BR607" s="691"/>
      <c r="BS607" s="691"/>
      <c r="BT607" s="691"/>
      <c r="BU607" s="691"/>
      <c r="BV607" s="691"/>
      <c r="BW607" s="691"/>
      <c r="BX607" s="691"/>
      <c r="BY607" s="691"/>
      <c r="BZ607" s="691"/>
      <c r="CA607" s="691"/>
      <c r="CB607" s="691"/>
      <c r="CC607" s="691"/>
      <c r="CD607" s="691"/>
      <c r="CE607" s="691"/>
      <c r="CF607" s="691"/>
      <c r="CG607" s="691"/>
      <c r="CH607" s="691"/>
      <c r="CI607" s="691"/>
    </row>
    <row r="608" spans="1:87" ht="15.75" customHeight="1">
      <c r="A608" s="691"/>
      <c r="B608" s="697"/>
      <c r="C608" s="697"/>
      <c r="D608" s="691"/>
      <c r="E608" s="691"/>
      <c r="F608" s="691"/>
      <c r="G608" s="691"/>
      <c r="H608" s="691"/>
      <c r="I608" s="691"/>
      <c r="J608" s="691"/>
      <c r="K608" s="691"/>
      <c r="L608" s="691"/>
      <c r="M608" s="691"/>
      <c r="N608" s="691"/>
      <c r="O608" s="691"/>
      <c r="P608" s="691"/>
      <c r="Q608" s="691"/>
      <c r="R608" s="691"/>
      <c r="S608" s="691"/>
      <c r="T608" s="691"/>
      <c r="U608" s="691"/>
      <c r="V608" s="691"/>
      <c r="W608" s="691"/>
      <c r="X608" s="691"/>
      <c r="Y608" s="691"/>
      <c r="Z608" s="691"/>
      <c r="AA608" s="691"/>
      <c r="AB608" s="691"/>
      <c r="AC608" s="691"/>
      <c r="AD608" s="691"/>
      <c r="AE608" s="691"/>
      <c r="AF608" s="691"/>
      <c r="AG608" s="691"/>
      <c r="AH608" s="691"/>
      <c r="AI608" s="691"/>
      <c r="AJ608" s="691"/>
      <c r="AK608" s="691"/>
      <c r="AL608" s="691"/>
      <c r="AM608" s="691"/>
      <c r="AN608" s="691"/>
      <c r="AO608" s="691"/>
      <c r="AP608" s="691"/>
      <c r="AQ608" s="691"/>
      <c r="AR608" s="691"/>
      <c r="AS608" s="691"/>
      <c r="AT608" s="691"/>
      <c r="AU608" s="691"/>
      <c r="AV608" s="691"/>
      <c r="AW608" s="691"/>
      <c r="AX608" s="691"/>
      <c r="AY608" s="691"/>
      <c r="AZ608" s="691"/>
      <c r="BA608" s="691"/>
      <c r="BB608" s="691"/>
      <c r="BC608" s="691"/>
      <c r="BD608" s="691"/>
      <c r="BE608" s="691"/>
      <c r="BF608" s="691"/>
      <c r="BG608" s="691"/>
      <c r="BH608" s="691"/>
      <c r="BI608" s="691"/>
      <c r="BJ608" s="691"/>
      <c r="BK608" s="691"/>
      <c r="BL608" s="691"/>
      <c r="BM608" s="691"/>
      <c r="BN608" s="691"/>
      <c r="BO608" s="691"/>
      <c r="BP608" s="691"/>
      <c r="BQ608" s="691"/>
      <c r="BR608" s="691"/>
      <c r="BS608" s="691"/>
      <c r="BT608" s="691"/>
      <c r="BU608" s="691"/>
      <c r="BV608" s="691"/>
      <c r="BW608" s="691"/>
      <c r="BX608" s="691"/>
      <c r="BY608" s="691"/>
      <c r="BZ608" s="691"/>
      <c r="CA608" s="691"/>
      <c r="CB608" s="691"/>
      <c r="CC608" s="691"/>
      <c r="CD608" s="691"/>
      <c r="CE608" s="691"/>
      <c r="CF608" s="691"/>
      <c r="CG608" s="691"/>
      <c r="CH608" s="691"/>
      <c r="CI608" s="691"/>
    </row>
    <row r="609" spans="1:87" ht="15.75" customHeight="1">
      <c r="A609" s="691"/>
      <c r="B609" s="697"/>
      <c r="C609" s="697"/>
      <c r="D609" s="691"/>
      <c r="E609" s="691"/>
      <c r="F609" s="691"/>
      <c r="G609" s="691"/>
      <c r="H609" s="691"/>
      <c r="I609" s="691"/>
      <c r="J609" s="691"/>
      <c r="K609" s="691"/>
      <c r="L609" s="691"/>
      <c r="M609" s="691"/>
      <c r="N609" s="691"/>
      <c r="O609" s="691"/>
      <c r="P609" s="691"/>
      <c r="Q609" s="691"/>
      <c r="R609" s="691"/>
      <c r="S609" s="691"/>
      <c r="T609" s="691"/>
      <c r="U609" s="691"/>
      <c r="V609" s="691"/>
      <c r="W609" s="691"/>
      <c r="X609" s="691"/>
      <c r="Y609" s="691"/>
      <c r="Z609" s="691"/>
      <c r="AA609" s="691"/>
      <c r="AB609" s="691"/>
      <c r="AC609" s="691"/>
      <c r="AD609" s="691"/>
      <c r="AE609" s="691"/>
      <c r="AF609" s="691"/>
      <c r="AG609" s="691"/>
      <c r="AH609" s="691"/>
      <c r="AI609" s="691"/>
      <c r="AJ609" s="691"/>
      <c r="AK609" s="691"/>
      <c r="AL609" s="691"/>
      <c r="AM609" s="691"/>
      <c r="AN609" s="691"/>
      <c r="AO609" s="691"/>
      <c r="AP609" s="691"/>
      <c r="AQ609" s="691"/>
      <c r="AR609" s="691"/>
      <c r="AS609" s="691"/>
      <c r="AT609" s="691"/>
      <c r="AU609" s="691"/>
      <c r="AV609" s="691"/>
      <c r="AW609" s="691"/>
      <c r="AX609" s="691"/>
      <c r="AY609" s="691"/>
      <c r="AZ609" s="691"/>
      <c r="BA609" s="691"/>
      <c r="BB609" s="691"/>
      <c r="BC609" s="691"/>
      <c r="BD609" s="691"/>
      <c r="BE609" s="691"/>
      <c r="BF609" s="691"/>
      <c r="BG609" s="691"/>
      <c r="BH609" s="691"/>
      <c r="BI609" s="691"/>
      <c r="BJ609" s="691"/>
      <c r="BK609" s="691"/>
      <c r="BL609" s="691"/>
      <c r="BM609" s="691"/>
      <c r="BN609" s="691"/>
      <c r="BO609" s="691"/>
      <c r="BP609" s="691"/>
      <c r="BQ609" s="691"/>
      <c r="BR609" s="691"/>
      <c r="BS609" s="691"/>
      <c r="BT609" s="691"/>
      <c r="BU609" s="691"/>
      <c r="BV609" s="691"/>
      <c r="BW609" s="691"/>
      <c r="BX609" s="691"/>
      <c r="BY609" s="691"/>
      <c r="BZ609" s="691"/>
      <c r="CA609" s="691"/>
      <c r="CB609" s="691"/>
      <c r="CC609" s="691"/>
      <c r="CD609" s="691"/>
      <c r="CE609" s="691"/>
      <c r="CF609" s="691"/>
      <c r="CG609" s="691"/>
      <c r="CH609" s="691"/>
      <c r="CI609" s="691"/>
    </row>
    <row r="610" spans="1:87" ht="15.75" customHeight="1">
      <c r="A610" s="691"/>
      <c r="B610" s="697"/>
      <c r="C610" s="697"/>
      <c r="D610" s="691"/>
      <c r="E610" s="691"/>
      <c r="F610" s="691"/>
      <c r="G610" s="691"/>
      <c r="H610" s="691"/>
      <c r="I610" s="691"/>
      <c r="J610" s="691"/>
      <c r="K610" s="691"/>
      <c r="L610" s="691"/>
      <c r="M610" s="691"/>
      <c r="N610" s="691"/>
      <c r="O610" s="691"/>
      <c r="P610" s="691"/>
      <c r="Q610" s="691"/>
      <c r="R610" s="691"/>
      <c r="S610" s="691"/>
      <c r="T610" s="691"/>
      <c r="U610" s="691"/>
      <c r="V610" s="691"/>
      <c r="W610" s="691"/>
      <c r="X610" s="691"/>
      <c r="Y610" s="691"/>
      <c r="Z610" s="691"/>
      <c r="AA610" s="691"/>
      <c r="AB610" s="691"/>
      <c r="AC610" s="691"/>
      <c r="AD610" s="691"/>
      <c r="AE610" s="691"/>
      <c r="AF610" s="691"/>
      <c r="AG610" s="691"/>
      <c r="AH610" s="691"/>
      <c r="AI610" s="691"/>
      <c r="AJ610" s="691"/>
      <c r="AK610" s="691"/>
      <c r="AL610" s="691"/>
      <c r="AM610" s="691"/>
      <c r="AN610" s="691"/>
      <c r="AO610" s="691"/>
      <c r="AP610" s="691"/>
      <c r="AQ610" s="691"/>
      <c r="AR610" s="691"/>
      <c r="AS610" s="691"/>
      <c r="AT610" s="691"/>
      <c r="AU610" s="691"/>
      <c r="AV610" s="691"/>
      <c r="AW610" s="691"/>
      <c r="AX610" s="691"/>
      <c r="AY610" s="691"/>
      <c r="AZ610" s="691"/>
      <c r="BA610" s="691"/>
      <c r="BB610" s="691"/>
      <c r="BC610" s="691"/>
      <c r="BD610" s="691"/>
      <c r="BE610" s="691"/>
      <c r="BF610" s="691"/>
      <c r="BG610" s="691"/>
      <c r="BH610" s="691"/>
      <c r="BI610" s="691"/>
      <c r="BJ610" s="691"/>
      <c r="BK610" s="691"/>
      <c r="BL610" s="691"/>
      <c r="BM610" s="691"/>
      <c r="BN610" s="691"/>
      <c r="BO610" s="691"/>
      <c r="BP610" s="691"/>
      <c r="BQ610" s="691"/>
      <c r="BR610" s="691"/>
      <c r="BS610" s="691"/>
      <c r="BT610" s="691"/>
      <c r="BU610" s="691"/>
      <c r="BV610" s="691"/>
      <c r="BW610" s="691"/>
      <c r="BX610" s="691"/>
      <c r="BY610" s="691"/>
      <c r="BZ610" s="691"/>
      <c r="CA610" s="691"/>
      <c r="CB610" s="691"/>
      <c r="CC610" s="691"/>
      <c r="CD610" s="691"/>
      <c r="CE610" s="691"/>
      <c r="CF610" s="691"/>
      <c r="CG610" s="691"/>
      <c r="CH610" s="691"/>
      <c r="CI610" s="691"/>
    </row>
    <row r="611" spans="1:87" ht="15.75" customHeight="1">
      <c r="A611" s="691"/>
      <c r="B611" s="697"/>
      <c r="C611" s="697"/>
      <c r="D611" s="691"/>
      <c r="E611" s="691"/>
      <c r="F611" s="691"/>
      <c r="G611" s="691"/>
      <c r="H611" s="691"/>
      <c r="I611" s="691"/>
      <c r="J611" s="691"/>
      <c r="K611" s="691"/>
      <c r="L611" s="691"/>
      <c r="M611" s="691"/>
      <c r="N611" s="691"/>
      <c r="O611" s="691"/>
      <c r="P611" s="691"/>
      <c r="Q611" s="691"/>
      <c r="R611" s="691"/>
      <c r="S611" s="691"/>
      <c r="T611" s="691"/>
      <c r="U611" s="691"/>
      <c r="V611" s="691"/>
      <c r="W611" s="691"/>
      <c r="X611" s="691"/>
      <c r="Y611" s="691"/>
      <c r="Z611" s="691"/>
      <c r="AA611" s="691"/>
      <c r="AB611" s="691"/>
      <c r="AC611" s="691"/>
      <c r="AD611" s="691"/>
      <c r="AE611" s="691"/>
      <c r="AF611" s="691"/>
      <c r="AG611" s="691"/>
      <c r="AH611" s="691"/>
      <c r="AI611" s="691"/>
      <c r="AJ611" s="691"/>
      <c r="AK611" s="691"/>
      <c r="AL611" s="691"/>
      <c r="AM611" s="691"/>
      <c r="AN611" s="691"/>
      <c r="AO611" s="691"/>
      <c r="AP611" s="691"/>
      <c r="AQ611" s="691"/>
      <c r="AR611" s="691"/>
      <c r="AS611" s="691"/>
      <c r="AT611" s="691"/>
      <c r="AU611" s="691"/>
      <c r="AV611" s="691"/>
      <c r="AW611" s="691"/>
      <c r="AX611" s="691"/>
      <c r="AY611" s="691"/>
      <c r="AZ611" s="691"/>
      <c r="BA611" s="691"/>
      <c r="BB611" s="691"/>
      <c r="BC611" s="691"/>
      <c r="BD611" s="691"/>
      <c r="BE611" s="691"/>
      <c r="BF611" s="691"/>
      <c r="BG611" s="691"/>
      <c r="BH611" s="691"/>
      <c r="BI611" s="691"/>
      <c r="BJ611" s="691"/>
      <c r="BK611" s="691"/>
      <c r="BL611" s="691"/>
      <c r="BM611" s="691"/>
      <c r="BN611" s="691"/>
      <c r="BO611" s="691"/>
      <c r="BP611" s="691"/>
      <c r="BQ611" s="691"/>
      <c r="BR611" s="691"/>
      <c r="BS611" s="691"/>
      <c r="BT611" s="691"/>
      <c r="BU611" s="691"/>
      <c r="BV611" s="691"/>
      <c r="BW611" s="691"/>
      <c r="BX611" s="691"/>
      <c r="BY611" s="691"/>
      <c r="BZ611" s="691"/>
      <c r="CA611" s="691"/>
      <c r="CB611" s="691"/>
      <c r="CC611" s="691"/>
      <c r="CD611" s="691"/>
      <c r="CE611" s="691"/>
      <c r="CF611" s="691"/>
      <c r="CG611" s="691"/>
      <c r="CH611" s="691"/>
      <c r="CI611" s="691"/>
    </row>
    <row r="612" spans="1:87" ht="15.75" customHeight="1">
      <c r="A612" s="691"/>
      <c r="B612" s="697"/>
      <c r="C612" s="697"/>
      <c r="D612" s="691"/>
      <c r="E612" s="691"/>
      <c r="F612" s="691"/>
      <c r="G612" s="691"/>
      <c r="H612" s="691"/>
      <c r="I612" s="691"/>
      <c r="J612" s="691"/>
      <c r="K612" s="691"/>
      <c r="L612" s="691"/>
      <c r="M612" s="691"/>
      <c r="N612" s="691"/>
      <c r="O612" s="691"/>
      <c r="P612" s="691"/>
      <c r="Q612" s="691"/>
      <c r="R612" s="691"/>
      <c r="S612" s="691"/>
      <c r="T612" s="691"/>
      <c r="U612" s="691"/>
      <c r="V612" s="691"/>
      <c r="W612" s="691"/>
      <c r="X612" s="691"/>
      <c r="Y612" s="691"/>
      <c r="Z612" s="691"/>
      <c r="AA612" s="691"/>
      <c r="AB612" s="691"/>
      <c r="AC612" s="691"/>
      <c r="AD612" s="691"/>
      <c r="AE612" s="691"/>
      <c r="AF612" s="691"/>
      <c r="AG612" s="691"/>
      <c r="AH612" s="691"/>
      <c r="AI612" s="691"/>
      <c r="AJ612" s="691"/>
      <c r="AK612" s="691"/>
      <c r="AL612" s="691"/>
      <c r="AM612" s="691"/>
      <c r="AN612" s="691"/>
      <c r="AO612" s="691"/>
      <c r="AP612" s="691"/>
      <c r="AQ612" s="691"/>
      <c r="AR612" s="691"/>
      <c r="AS612" s="691"/>
      <c r="AT612" s="691"/>
      <c r="AU612" s="691"/>
      <c r="AV612" s="691"/>
      <c r="AW612" s="691"/>
      <c r="AX612" s="691"/>
      <c r="AY612" s="691"/>
      <c r="AZ612" s="691"/>
      <c r="BA612" s="691"/>
      <c r="BB612" s="691"/>
      <c r="BC612" s="691"/>
      <c r="BD612" s="691"/>
      <c r="BE612" s="691"/>
      <c r="BF612" s="691"/>
      <c r="BG612" s="691"/>
      <c r="BH612" s="691"/>
      <c r="BI612" s="691"/>
      <c r="BJ612" s="691"/>
      <c r="BK612" s="691"/>
      <c r="BL612" s="691"/>
      <c r="BM612" s="691"/>
      <c r="BN612" s="691"/>
      <c r="BO612" s="691"/>
      <c r="BP612" s="691"/>
      <c r="BQ612" s="691"/>
      <c r="BR612" s="691"/>
      <c r="BS612" s="691"/>
      <c r="BT612" s="691"/>
      <c r="BU612" s="691"/>
      <c r="BV612" s="691"/>
      <c r="BW612" s="691"/>
      <c r="BX612" s="691"/>
      <c r="BY612" s="691"/>
      <c r="BZ612" s="691"/>
      <c r="CA612" s="691"/>
      <c r="CB612" s="691"/>
      <c r="CC612" s="691"/>
      <c r="CD612" s="691"/>
      <c r="CE612" s="691"/>
      <c r="CF612" s="691"/>
      <c r="CG612" s="691"/>
      <c r="CH612" s="691"/>
      <c r="CI612" s="691"/>
    </row>
    <row r="613" spans="1:87" ht="15.75" customHeight="1">
      <c r="A613" s="691"/>
      <c r="B613" s="697"/>
      <c r="C613" s="697"/>
      <c r="D613" s="691"/>
      <c r="E613" s="691"/>
      <c r="F613" s="691"/>
      <c r="G613" s="691"/>
      <c r="H613" s="691"/>
      <c r="I613" s="691"/>
      <c r="J613" s="691"/>
      <c r="K613" s="691"/>
      <c r="L613" s="691"/>
      <c r="M613" s="691"/>
      <c r="N613" s="691"/>
      <c r="O613" s="691"/>
      <c r="P613" s="691"/>
      <c r="Q613" s="691"/>
      <c r="R613" s="691"/>
      <c r="S613" s="691"/>
      <c r="T613" s="691"/>
      <c r="U613" s="691"/>
      <c r="V613" s="691"/>
      <c r="W613" s="691"/>
      <c r="X613" s="691"/>
      <c r="Y613" s="691"/>
      <c r="Z613" s="691"/>
      <c r="AA613" s="691"/>
      <c r="AB613" s="691"/>
      <c r="AC613" s="691"/>
      <c r="AD613" s="691"/>
      <c r="AE613" s="691"/>
      <c r="AF613" s="691"/>
      <c r="AG613" s="691"/>
      <c r="AH613" s="691"/>
      <c r="AI613" s="691"/>
      <c r="AJ613" s="691"/>
      <c r="AK613" s="691"/>
      <c r="AL613" s="691"/>
      <c r="AM613" s="691"/>
      <c r="AN613" s="691"/>
      <c r="AO613" s="691"/>
      <c r="AP613" s="691"/>
      <c r="AQ613" s="691"/>
      <c r="AR613" s="691"/>
      <c r="AS613" s="691"/>
      <c r="AT613" s="691"/>
      <c r="AU613" s="691"/>
      <c r="AV613" s="691"/>
      <c r="AW613" s="691"/>
      <c r="AX613" s="691"/>
      <c r="AY613" s="691"/>
      <c r="AZ613" s="691"/>
      <c r="BA613" s="691"/>
      <c r="BB613" s="691"/>
      <c r="BC613" s="691"/>
      <c r="BD613" s="691"/>
      <c r="BE613" s="691"/>
      <c r="BF613" s="691"/>
      <c r="BG613" s="691"/>
      <c r="BH613" s="691"/>
      <c r="BI613" s="691"/>
      <c r="BJ613" s="691"/>
      <c r="BK613" s="691"/>
      <c r="BL613" s="691"/>
      <c r="BM613" s="691"/>
      <c r="BN613" s="691"/>
      <c r="BO613" s="691"/>
      <c r="BP613" s="691"/>
      <c r="BQ613" s="691"/>
      <c r="BR613" s="691"/>
      <c r="BS613" s="691"/>
      <c r="BT613" s="691"/>
      <c r="BU613" s="691"/>
      <c r="BV613" s="691"/>
      <c r="BW613" s="691"/>
      <c r="BX613" s="691"/>
      <c r="BY613" s="691"/>
      <c r="BZ613" s="691"/>
      <c r="CA613" s="691"/>
      <c r="CB613" s="691"/>
      <c r="CC613" s="691"/>
      <c r="CD613" s="691"/>
      <c r="CE613" s="691"/>
      <c r="CF613" s="691"/>
      <c r="CG613" s="691"/>
      <c r="CH613" s="691"/>
      <c r="CI613" s="691"/>
    </row>
    <row r="614" spans="1:87" ht="15.75" customHeight="1">
      <c r="A614" s="691"/>
      <c r="B614" s="697"/>
      <c r="C614" s="697"/>
      <c r="D614" s="691"/>
      <c r="E614" s="691"/>
      <c r="F614" s="691"/>
      <c r="G614" s="691"/>
      <c r="H614" s="691"/>
      <c r="I614" s="691"/>
      <c r="J614" s="691"/>
      <c r="K614" s="691"/>
      <c r="L614" s="691"/>
      <c r="M614" s="691"/>
      <c r="N614" s="691"/>
      <c r="O614" s="691"/>
      <c r="P614" s="691"/>
      <c r="Q614" s="691"/>
      <c r="R614" s="691"/>
      <c r="S614" s="691"/>
      <c r="T614" s="691"/>
      <c r="U614" s="691"/>
      <c r="V614" s="691"/>
      <c r="W614" s="691"/>
      <c r="X614" s="691"/>
      <c r="Y614" s="691"/>
      <c r="Z614" s="691"/>
      <c r="AA614" s="691"/>
      <c r="AB614" s="691"/>
      <c r="AC614" s="691"/>
      <c r="AD614" s="691"/>
      <c r="AE614" s="691"/>
      <c r="AF614" s="691"/>
      <c r="AG614" s="691"/>
      <c r="AH614" s="691"/>
      <c r="AI614" s="691"/>
      <c r="AJ614" s="691"/>
      <c r="AK614" s="691"/>
      <c r="AL614" s="691"/>
      <c r="AM614" s="691"/>
      <c r="AN614" s="691"/>
      <c r="AO614" s="691"/>
      <c r="AP614" s="691"/>
      <c r="AQ614" s="691"/>
      <c r="AR614" s="691"/>
      <c r="AS614" s="691"/>
      <c r="AT614" s="691"/>
      <c r="AU614" s="691"/>
      <c r="AV614" s="691"/>
      <c r="AW614" s="691"/>
      <c r="AX614" s="691"/>
      <c r="AY614" s="691"/>
      <c r="AZ614" s="691"/>
      <c r="BA614" s="691"/>
      <c r="BB614" s="691"/>
      <c r="BC614" s="691"/>
      <c r="BD614" s="691"/>
      <c r="BE614" s="691"/>
      <c r="BF614" s="691"/>
      <c r="BG614" s="691"/>
      <c r="BH614" s="691"/>
      <c r="BI614" s="691"/>
      <c r="BJ614" s="691"/>
      <c r="BK614" s="691"/>
      <c r="BL614" s="691"/>
      <c r="BM614" s="691"/>
      <c r="BN614" s="691"/>
      <c r="BO614" s="691"/>
      <c r="BP614" s="691"/>
      <c r="BQ614" s="691"/>
      <c r="BR614" s="691"/>
      <c r="BS614" s="691"/>
      <c r="BT614" s="691"/>
      <c r="BU614" s="691"/>
      <c r="BV614" s="691"/>
      <c r="BW614" s="691"/>
      <c r="BX614" s="691"/>
      <c r="BY614" s="691"/>
      <c r="BZ614" s="691"/>
      <c r="CA614" s="691"/>
      <c r="CB614" s="691"/>
      <c r="CC614" s="691"/>
      <c r="CD614" s="691"/>
      <c r="CE614" s="691"/>
      <c r="CF614" s="691"/>
      <c r="CG614" s="691"/>
      <c r="CH614" s="691"/>
      <c r="CI614" s="691"/>
    </row>
    <row r="615" spans="1:87" ht="15.75" customHeight="1">
      <c r="A615" s="691"/>
      <c r="B615" s="697"/>
      <c r="C615" s="697"/>
      <c r="D615" s="691"/>
      <c r="E615" s="691"/>
      <c r="F615" s="691"/>
      <c r="G615" s="691"/>
      <c r="H615" s="691"/>
      <c r="I615" s="691"/>
      <c r="J615" s="691"/>
      <c r="K615" s="691"/>
      <c r="L615" s="691"/>
      <c r="M615" s="691"/>
      <c r="N615" s="691"/>
      <c r="O615" s="691"/>
      <c r="P615" s="691"/>
      <c r="Q615" s="691"/>
      <c r="R615" s="691"/>
      <c r="S615" s="691"/>
      <c r="T615" s="691"/>
      <c r="U615" s="691"/>
      <c r="V615" s="691"/>
      <c r="W615" s="691"/>
      <c r="X615" s="691"/>
      <c r="Y615" s="691"/>
      <c r="Z615" s="691"/>
      <c r="AA615" s="691"/>
      <c r="AB615" s="691"/>
      <c r="AC615" s="691"/>
      <c r="AD615" s="691"/>
      <c r="AE615" s="691"/>
      <c r="AF615" s="691"/>
      <c r="AG615" s="691"/>
      <c r="AH615" s="691"/>
      <c r="AI615" s="691"/>
      <c r="AJ615" s="691"/>
      <c r="AK615" s="691"/>
      <c r="AL615" s="691"/>
      <c r="AM615" s="691"/>
      <c r="AN615" s="691"/>
      <c r="AO615" s="691"/>
      <c r="AP615" s="691"/>
      <c r="AQ615" s="691"/>
      <c r="AR615" s="691"/>
      <c r="AS615" s="691"/>
      <c r="AT615" s="691"/>
      <c r="AU615" s="691"/>
      <c r="AV615" s="691"/>
      <c r="AW615" s="691"/>
      <c r="AX615" s="691"/>
      <c r="AY615" s="691"/>
      <c r="AZ615" s="691"/>
      <c r="BA615" s="691"/>
      <c r="BB615" s="691"/>
      <c r="BC615" s="691"/>
      <c r="BD615" s="691"/>
      <c r="BE615" s="691"/>
      <c r="BF615" s="691"/>
      <c r="BG615" s="691"/>
      <c r="BH615" s="691"/>
      <c r="BI615" s="691"/>
      <c r="BJ615" s="691"/>
      <c r="BK615" s="691"/>
      <c r="BL615" s="691"/>
      <c r="BM615" s="691"/>
      <c r="BN615" s="691"/>
      <c r="BO615" s="691"/>
      <c r="BP615" s="691"/>
      <c r="BQ615" s="691"/>
      <c r="BR615" s="691"/>
      <c r="BS615" s="691"/>
      <c r="BT615" s="691"/>
      <c r="BU615" s="691"/>
      <c r="BV615" s="691"/>
      <c r="BW615" s="691"/>
      <c r="BX615" s="691"/>
      <c r="BY615" s="691"/>
      <c r="BZ615" s="691"/>
      <c r="CA615" s="691"/>
      <c r="CB615" s="691"/>
      <c r="CC615" s="691"/>
      <c r="CD615" s="691"/>
      <c r="CE615" s="691"/>
      <c r="CF615" s="691"/>
      <c r="CG615" s="691"/>
      <c r="CH615" s="691"/>
      <c r="CI615" s="691"/>
    </row>
    <row r="616" spans="1:87" ht="15.75" customHeight="1">
      <c r="A616" s="691"/>
      <c r="B616" s="697"/>
      <c r="C616" s="697"/>
      <c r="D616" s="691"/>
      <c r="E616" s="691"/>
      <c r="F616" s="691"/>
      <c r="G616" s="691"/>
      <c r="H616" s="691"/>
      <c r="I616" s="691"/>
      <c r="J616" s="691"/>
      <c r="K616" s="691"/>
      <c r="L616" s="691"/>
      <c r="M616" s="691"/>
      <c r="N616" s="691"/>
      <c r="O616" s="691"/>
      <c r="P616" s="691"/>
      <c r="Q616" s="691"/>
      <c r="R616" s="691"/>
      <c r="S616" s="691"/>
      <c r="T616" s="691"/>
      <c r="U616" s="691"/>
      <c r="V616" s="691"/>
      <c r="W616" s="691"/>
      <c r="X616" s="691"/>
      <c r="Y616" s="691"/>
      <c r="Z616" s="691"/>
      <c r="AA616" s="691"/>
      <c r="AB616" s="691"/>
      <c r="AC616" s="691"/>
      <c r="AD616" s="691"/>
      <c r="AE616" s="691"/>
      <c r="AF616" s="691"/>
      <c r="AG616" s="691"/>
      <c r="AH616" s="691"/>
      <c r="AI616" s="691"/>
      <c r="AJ616" s="691"/>
      <c r="AK616" s="691"/>
      <c r="AL616" s="691"/>
      <c r="AM616" s="691"/>
      <c r="AN616" s="691"/>
      <c r="AO616" s="691"/>
      <c r="AP616" s="691"/>
      <c r="AQ616" s="691"/>
      <c r="AR616" s="691"/>
      <c r="AS616" s="691"/>
      <c r="AT616" s="691"/>
      <c r="AU616" s="691"/>
      <c r="AV616" s="691"/>
      <c r="AW616" s="691"/>
      <c r="AX616" s="691"/>
      <c r="AY616" s="691"/>
      <c r="AZ616" s="691"/>
      <c r="BA616" s="691"/>
      <c r="BB616" s="691"/>
      <c r="BC616" s="691"/>
      <c r="BD616" s="691"/>
      <c r="BE616" s="691"/>
      <c r="BF616" s="691"/>
      <c r="BG616" s="691"/>
      <c r="BH616" s="691"/>
      <c r="BI616" s="691"/>
      <c r="BJ616" s="691"/>
      <c r="BK616" s="691"/>
      <c r="BL616" s="691"/>
      <c r="BM616" s="691"/>
      <c r="BN616" s="691"/>
      <c r="BO616" s="691"/>
      <c r="BP616" s="691"/>
      <c r="BQ616" s="691"/>
      <c r="BR616" s="691"/>
      <c r="BS616" s="691"/>
      <c r="BT616" s="691"/>
      <c r="BU616" s="691"/>
      <c r="BV616" s="691"/>
      <c r="BW616" s="691"/>
      <c r="BX616" s="691"/>
      <c r="BY616" s="691"/>
      <c r="BZ616" s="691"/>
      <c r="CA616" s="691"/>
      <c r="CB616" s="691"/>
      <c r="CC616" s="691"/>
      <c r="CD616" s="691"/>
      <c r="CE616" s="691"/>
      <c r="CF616" s="691"/>
      <c r="CG616" s="691"/>
      <c r="CH616" s="691"/>
      <c r="CI616" s="691"/>
    </row>
    <row r="617" spans="1:87" ht="15.75" customHeight="1">
      <c r="A617" s="691"/>
      <c r="B617" s="697"/>
      <c r="C617" s="697"/>
      <c r="D617" s="691"/>
      <c r="E617" s="691"/>
      <c r="F617" s="691"/>
      <c r="G617" s="691"/>
      <c r="H617" s="691"/>
      <c r="I617" s="691"/>
      <c r="J617" s="691"/>
      <c r="K617" s="691"/>
      <c r="L617" s="691"/>
      <c r="M617" s="691"/>
      <c r="N617" s="691"/>
      <c r="O617" s="691"/>
      <c r="P617" s="691"/>
      <c r="Q617" s="691"/>
      <c r="R617" s="691"/>
      <c r="S617" s="691"/>
      <c r="T617" s="691"/>
      <c r="U617" s="691"/>
      <c r="V617" s="691"/>
      <c r="W617" s="691"/>
      <c r="X617" s="691"/>
      <c r="Y617" s="691"/>
      <c r="Z617" s="691"/>
      <c r="AA617" s="691"/>
      <c r="AB617" s="691"/>
      <c r="AC617" s="691"/>
      <c r="AD617" s="691"/>
      <c r="AE617" s="691"/>
      <c r="AF617" s="691"/>
      <c r="AG617" s="691"/>
      <c r="AH617" s="691"/>
      <c r="AI617" s="691"/>
      <c r="AJ617" s="691"/>
      <c r="AK617" s="691"/>
      <c r="AL617" s="691"/>
      <c r="AM617" s="691"/>
      <c r="AN617" s="691"/>
      <c r="AO617" s="691"/>
      <c r="AP617" s="691"/>
      <c r="AQ617" s="691"/>
      <c r="AR617" s="691"/>
      <c r="AS617" s="691"/>
      <c r="AT617" s="691"/>
      <c r="AU617" s="691"/>
      <c r="AV617" s="691"/>
      <c r="AW617" s="691"/>
      <c r="AX617" s="691"/>
      <c r="AY617" s="691"/>
      <c r="AZ617" s="691"/>
      <c r="BA617" s="691"/>
      <c r="BB617" s="691"/>
      <c r="BC617" s="691"/>
      <c r="BD617" s="691"/>
      <c r="BE617" s="691"/>
      <c r="BF617" s="691"/>
      <c r="BG617" s="691"/>
      <c r="BH617" s="691"/>
      <c r="BI617" s="691"/>
      <c r="BJ617" s="691"/>
      <c r="BK617" s="691"/>
      <c r="BL617" s="691"/>
      <c r="BM617" s="691"/>
      <c r="BN617" s="691"/>
      <c r="BO617" s="691"/>
      <c r="BP617" s="691"/>
      <c r="BQ617" s="691"/>
      <c r="BR617" s="691"/>
      <c r="BS617" s="691"/>
      <c r="BT617" s="691"/>
      <c r="BU617" s="691"/>
      <c r="BV617" s="691"/>
      <c r="BW617" s="691"/>
      <c r="BX617" s="691"/>
      <c r="BY617" s="691"/>
      <c r="BZ617" s="691"/>
      <c r="CA617" s="691"/>
      <c r="CB617" s="691"/>
      <c r="CC617" s="691"/>
      <c r="CD617" s="691"/>
      <c r="CE617" s="691"/>
      <c r="CF617" s="691"/>
      <c r="CG617" s="691"/>
      <c r="CH617" s="691"/>
      <c r="CI617" s="691"/>
    </row>
    <row r="618" spans="1:87" ht="15.75" customHeight="1">
      <c r="A618" s="691"/>
      <c r="B618" s="697"/>
      <c r="C618" s="697"/>
      <c r="D618" s="691"/>
      <c r="E618" s="691"/>
      <c r="F618" s="691"/>
      <c r="G618" s="691"/>
      <c r="H618" s="691"/>
      <c r="I618" s="691"/>
      <c r="J618" s="691"/>
      <c r="K618" s="691"/>
      <c r="L618" s="691"/>
      <c r="M618" s="691"/>
      <c r="N618" s="691"/>
      <c r="O618" s="691"/>
      <c r="P618" s="691"/>
      <c r="Q618" s="691"/>
      <c r="R618" s="691"/>
      <c r="S618" s="691"/>
      <c r="T618" s="691"/>
      <c r="U618" s="691"/>
      <c r="V618" s="691"/>
      <c r="W618" s="691"/>
      <c r="X618" s="691"/>
      <c r="Y618" s="691"/>
      <c r="Z618" s="691"/>
      <c r="AA618" s="691"/>
      <c r="AB618" s="691"/>
      <c r="AC618" s="691"/>
      <c r="AD618" s="691"/>
      <c r="AE618" s="691"/>
      <c r="AF618" s="691"/>
      <c r="AG618" s="691"/>
      <c r="AH618" s="691"/>
      <c r="AI618" s="691"/>
      <c r="AJ618" s="691"/>
      <c r="AK618" s="691"/>
      <c r="AL618" s="691"/>
      <c r="AM618" s="691"/>
      <c r="AN618" s="691"/>
      <c r="AO618" s="691"/>
      <c r="AP618" s="691"/>
      <c r="AQ618" s="691"/>
      <c r="AR618" s="691"/>
      <c r="AS618" s="691"/>
      <c r="AT618" s="691"/>
      <c r="AU618" s="691"/>
      <c r="AV618" s="691"/>
      <c r="AW618" s="691"/>
      <c r="AX618" s="691"/>
      <c r="AY618" s="691"/>
      <c r="AZ618" s="691"/>
      <c r="BA618" s="691"/>
      <c r="BB618" s="691"/>
      <c r="BC618" s="691"/>
      <c r="BD618" s="691"/>
      <c r="BE618" s="691"/>
      <c r="BF618" s="691"/>
      <c r="BG618" s="691"/>
      <c r="BH618" s="691"/>
      <c r="BI618" s="691"/>
      <c r="BJ618" s="691"/>
      <c r="BK618" s="691"/>
      <c r="BL618" s="691"/>
      <c r="BM618" s="691"/>
      <c r="BN618" s="691"/>
      <c r="BO618" s="691"/>
      <c r="BP618" s="691"/>
      <c r="BQ618" s="691"/>
      <c r="BR618" s="691"/>
      <c r="BS618" s="691"/>
      <c r="BT618" s="691"/>
      <c r="BU618" s="691"/>
      <c r="BV618" s="691"/>
      <c r="BW618" s="691"/>
      <c r="BX618" s="691"/>
      <c r="BY618" s="691"/>
      <c r="BZ618" s="691"/>
      <c r="CA618" s="691"/>
      <c r="CB618" s="691"/>
      <c r="CC618" s="691"/>
      <c r="CD618" s="691"/>
      <c r="CE618" s="691"/>
      <c r="CF618" s="691"/>
      <c r="CG618" s="691"/>
      <c r="CH618" s="691"/>
      <c r="CI618" s="691"/>
    </row>
    <row r="619" spans="1:87" ht="15.75" customHeight="1">
      <c r="A619" s="691"/>
      <c r="B619" s="697"/>
      <c r="C619" s="697"/>
      <c r="D619" s="691"/>
      <c r="E619" s="691"/>
      <c r="F619" s="691"/>
      <c r="G619" s="691"/>
      <c r="H619" s="691"/>
      <c r="I619" s="691"/>
      <c r="J619" s="691"/>
      <c r="K619" s="691"/>
      <c r="L619" s="691"/>
      <c r="M619" s="691"/>
      <c r="N619" s="691"/>
      <c r="O619" s="691"/>
      <c r="P619" s="691"/>
      <c r="Q619" s="691"/>
      <c r="R619" s="691"/>
      <c r="S619" s="691"/>
      <c r="T619" s="691"/>
      <c r="U619" s="691"/>
      <c r="V619" s="691"/>
      <c r="W619" s="691"/>
      <c r="X619" s="691"/>
      <c r="Y619" s="691"/>
      <c r="Z619" s="691"/>
      <c r="AA619" s="691"/>
      <c r="AB619" s="691"/>
      <c r="AC619" s="691"/>
      <c r="AD619" s="691"/>
      <c r="AE619" s="691"/>
      <c r="AF619" s="691"/>
      <c r="AG619" s="691"/>
      <c r="AH619" s="691"/>
      <c r="AI619" s="691"/>
      <c r="AJ619" s="691"/>
      <c r="AK619" s="691"/>
      <c r="AL619" s="691"/>
      <c r="AM619" s="691"/>
      <c r="AN619" s="691"/>
      <c r="AO619" s="691"/>
      <c r="AP619" s="691"/>
      <c r="AQ619" s="691"/>
      <c r="AR619" s="691"/>
      <c r="AS619" s="691"/>
      <c r="AT619" s="691"/>
      <c r="AU619" s="691"/>
      <c r="AV619" s="691"/>
      <c r="AW619" s="691"/>
      <c r="AX619" s="691"/>
      <c r="AY619" s="691"/>
      <c r="AZ619" s="691"/>
      <c r="BA619" s="691"/>
      <c r="BB619" s="691"/>
      <c r="BC619" s="691"/>
      <c r="BD619" s="691"/>
      <c r="BE619" s="691"/>
      <c r="BF619" s="691"/>
      <c r="BG619" s="691"/>
      <c r="BH619" s="691"/>
      <c r="BI619" s="691"/>
      <c r="BJ619" s="691"/>
      <c r="BK619" s="691"/>
      <c r="BL619" s="691"/>
      <c r="BM619" s="691"/>
      <c r="BN619" s="691"/>
      <c r="BO619" s="691"/>
      <c r="BP619" s="691"/>
      <c r="BQ619" s="691"/>
      <c r="BR619" s="691"/>
      <c r="BS619" s="691"/>
      <c r="BT619" s="691"/>
      <c r="BU619" s="691"/>
      <c r="BV619" s="691"/>
      <c r="BW619" s="691"/>
      <c r="BX619" s="691"/>
      <c r="BY619" s="691"/>
      <c r="BZ619" s="691"/>
      <c r="CA619" s="691"/>
      <c r="CB619" s="691"/>
      <c r="CC619" s="691"/>
      <c r="CD619" s="691"/>
      <c r="CE619" s="691"/>
      <c r="CF619" s="691"/>
      <c r="CG619" s="691"/>
      <c r="CH619" s="691"/>
      <c r="CI619" s="691"/>
    </row>
    <row r="620" spans="1:87" ht="15.75" customHeight="1">
      <c r="A620" s="691"/>
      <c r="B620" s="697"/>
      <c r="C620" s="697"/>
      <c r="D620" s="691"/>
      <c r="E620" s="691"/>
      <c r="F620" s="691"/>
      <c r="G620" s="691"/>
      <c r="H620" s="691"/>
      <c r="I620" s="691"/>
      <c r="J620" s="691"/>
      <c r="K620" s="691"/>
      <c r="L620" s="691"/>
      <c r="M620" s="691"/>
      <c r="N620" s="691"/>
      <c r="O620" s="691"/>
      <c r="P620" s="691"/>
      <c r="Q620" s="691"/>
      <c r="R620" s="691"/>
      <c r="S620" s="691"/>
      <c r="T620" s="691"/>
      <c r="U620" s="691"/>
      <c r="V620" s="691"/>
      <c r="W620" s="691"/>
      <c r="X620" s="691"/>
      <c r="Y620" s="691"/>
      <c r="Z620" s="691"/>
      <c r="AA620" s="691"/>
      <c r="AB620" s="691"/>
      <c r="AC620" s="691"/>
      <c r="AD620" s="691"/>
      <c r="AE620" s="691"/>
      <c r="AF620" s="691"/>
      <c r="AG620" s="691"/>
      <c r="AH620" s="691"/>
      <c r="AI620" s="691"/>
      <c r="AJ620" s="691"/>
      <c r="AK620" s="691"/>
      <c r="AL620" s="691"/>
      <c r="AM620" s="691"/>
      <c r="AN620" s="691"/>
      <c r="AO620" s="691"/>
      <c r="AP620" s="691"/>
      <c r="AQ620" s="691"/>
      <c r="AR620" s="691"/>
      <c r="AS620" s="691"/>
      <c r="AT620" s="691"/>
      <c r="AU620" s="691"/>
      <c r="AV620" s="691"/>
      <c r="AW620" s="691"/>
      <c r="AX620" s="691"/>
      <c r="AY620" s="691"/>
      <c r="AZ620" s="691"/>
      <c r="BA620" s="691"/>
      <c r="BB620" s="691"/>
      <c r="BC620" s="691"/>
      <c r="BD620" s="691"/>
      <c r="BE620" s="691"/>
      <c r="BF620" s="691"/>
      <c r="BG620" s="691"/>
      <c r="BH620" s="691"/>
      <c r="BI620" s="691"/>
      <c r="BJ620" s="691"/>
      <c r="BK620" s="691"/>
      <c r="BL620" s="691"/>
      <c r="BM620" s="691"/>
      <c r="BN620" s="691"/>
      <c r="BO620" s="691"/>
      <c r="BP620" s="691"/>
      <c r="BQ620" s="691"/>
      <c r="BR620" s="691"/>
      <c r="BS620" s="691"/>
      <c r="BT620" s="691"/>
      <c r="BU620" s="691"/>
      <c r="BV620" s="691"/>
      <c r="BW620" s="691"/>
      <c r="BX620" s="691"/>
      <c r="BY620" s="691"/>
      <c r="BZ620" s="691"/>
      <c r="CA620" s="691"/>
      <c r="CB620" s="691"/>
      <c r="CC620" s="691"/>
      <c r="CD620" s="691"/>
      <c r="CE620" s="691"/>
      <c r="CF620" s="691"/>
      <c r="CG620" s="691"/>
      <c r="CH620" s="691"/>
      <c r="CI620" s="691"/>
    </row>
    <row r="621" spans="1:87" ht="15.75" customHeight="1">
      <c r="A621" s="691"/>
      <c r="B621" s="697"/>
      <c r="C621" s="697"/>
      <c r="D621" s="691"/>
      <c r="E621" s="691"/>
      <c r="F621" s="691"/>
      <c r="G621" s="691"/>
      <c r="H621" s="691"/>
      <c r="I621" s="691"/>
      <c r="J621" s="691"/>
      <c r="K621" s="691"/>
      <c r="L621" s="691"/>
      <c r="M621" s="691"/>
      <c r="N621" s="691"/>
      <c r="O621" s="691"/>
      <c r="P621" s="691"/>
      <c r="Q621" s="691"/>
      <c r="R621" s="691"/>
      <c r="S621" s="691"/>
      <c r="T621" s="691"/>
      <c r="U621" s="691"/>
      <c r="V621" s="691"/>
      <c r="W621" s="691"/>
      <c r="X621" s="691"/>
      <c r="Y621" s="691"/>
      <c r="Z621" s="691"/>
      <c r="AA621" s="691"/>
      <c r="AB621" s="691"/>
      <c r="AC621" s="691"/>
      <c r="AD621" s="691"/>
      <c r="AE621" s="691"/>
      <c r="AF621" s="691"/>
      <c r="AG621" s="691"/>
      <c r="AH621" s="691"/>
      <c r="AI621" s="691"/>
      <c r="AJ621" s="691"/>
      <c r="AK621" s="691"/>
      <c r="AL621" s="691"/>
      <c r="AM621" s="691"/>
      <c r="AN621" s="691"/>
      <c r="AO621" s="691"/>
      <c r="AP621" s="691"/>
      <c r="AQ621" s="691"/>
      <c r="AR621" s="691"/>
      <c r="AS621" s="691"/>
      <c r="AT621" s="691"/>
      <c r="AU621" s="691"/>
      <c r="AV621" s="691"/>
      <c r="AW621" s="691"/>
      <c r="AX621" s="691"/>
      <c r="AY621" s="691"/>
      <c r="AZ621" s="691"/>
      <c r="BA621" s="691"/>
      <c r="BB621" s="691"/>
      <c r="BC621" s="691"/>
      <c r="BD621" s="691"/>
      <c r="BE621" s="691"/>
      <c r="BF621" s="691"/>
      <c r="BG621" s="691"/>
      <c r="BH621" s="691"/>
      <c r="BI621" s="691"/>
      <c r="BJ621" s="691"/>
      <c r="BK621" s="691"/>
      <c r="BL621" s="691"/>
      <c r="BM621" s="691"/>
      <c r="BN621" s="691"/>
      <c r="BO621" s="691"/>
      <c r="BP621" s="691"/>
      <c r="BQ621" s="691"/>
      <c r="BR621" s="691"/>
      <c r="BS621" s="691"/>
      <c r="BT621" s="691"/>
      <c r="BU621" s="691"/>
      <c r="BV621" s="691"/>
      <c r="BW621" s="691"/>
      <c r="BX621" s="691"/>
      <c r="BY621" s="691"/>
      <c r="BZ621" s="691"/>
      <c r="CA621" s="691"/>
      <c r="CB621" s="691"/>
      <c r="CC621" s="691"/>
      <c r="CD621" s="691"/>
      <c r="CE621" s="691"/>
      <c r="CF621" s="691"/>
      <c r="CG621" s="691"/>
      <c r="CH621" s="691"/>
      <c r="CI621" s="691"/>
    </row>
    <row r="622" spans="1:87" ht="15.75" customHeight="1">
      <c r="A622" s="691"/>
      <c r="B622" s="697"/>
      <c r="C622" s="697"/>
      <c r="D622" s="691"/>
      <c r="E622" s="691"/>
      <c r="F622" s="691"/>
      <c r="G622" s="691"/>
      <c r="H622" s="691"/>
      <c r="I622" s="691"/>
      <c r="J622" s="691"/>
      <c r="K622" s="691"/>
      <c r="L622" s="691"/>
      <c r="M622" s="691"/>
      <c r="N622" s="691"/>
      <c r="O622" s="691"/>
      <c r="P622" s="691"/>
      <c r="Q622" s="691"/>
      <c r="R622" s="691"/>
      <c r="S622" s="691"/>
      <c r="T622" s="691"/>
      <c r="U622" s="691"/>
      <c r="V622" s="691"/>
      <c r="W622" s="691"/>
      <c r="X622" s="691"/>
      <c r="Y622" s="691"/>
      <c r="Z622" s="691"/>
      <c r="AA622" s="691"/>
      <c r="AB622" s="691"/>
      <c r="AC622" s="691"/>
      <c r="AD622" s="691"/>
      <c r="AE622" s="691"/>
      <c r="AF622" s="691"/>
      <c r="AG622" s="691"/>
      <c r="AH622" s="691"/>
      <c r="AI622" s="691"/>
      <c r="AJ622" s="691"/>
      <c r="AK622" s="691"/>
      <c r="AL622" s="691"/>
      <c r="AM622" s="691"/>
      <c r="AN622" s="691"/>
      <c r="AO622" s="691"/>
      <c r="AP622" s="691"/>
      <c r="AQ622" s="691"/>
      <c r="AR622" s="691"/>
      <c r="AS622" s="691"/>
      <c r="AT622" s="691"/>
      <c r="AU622" s="691"/>
      <c r="AV622" s="691"/>
      <c r="AW622" s="691"/>
      <c r="AX622" s="691"/>
      <c r="AY622" s="691"/>
      <c r="AZ622" s="691"/>
      <c r="BA622" s="691"/>
      <c r="BB622" s="691"/>
      <c r="BC622" s="691"/>
      <c r="BD622" s="691"/>
      <c r="BE622" s="691"/>
      <c r="BF622" s="691"/>
      <c r="BG622" s="691"/>
      <c r="BH622" s="691"/>
      <c r="BI622" s="691"/>
      <c r="BJ622" s="691"/>
      <c r="BK622" s="691"/>
      <c r="BL622" s="691"/>
      <c r="BM622" s="691"/>
      <c r="BN622" s="691"/>
      <c r="BO622" s="691"/>
      <c r="BP622" s="691"/>
      <c r="BQ622" s="691"/>
      <c r="BR622" s="691"/>
      <c r="BS622" s="691"/>
      <c r="BT622" s="691"/>
      <c r="BU622" s="691"/>
      <c r="BV622" s="691"/>
      <c r="BW622" s="691"/>
      <c r="BX622" s="691"/>
      <c r="BY622" s="691"/>
      <c r="BZ622" s="691"/>
      <c r="CA622" s="691"/>
      <c r="CB622" s="691"/>
      <c r="CC622" s="691"/>
      <c r="CD622" s="691"/>
      <c r="CE622" s="691"/>
      <c r="CF622" s="691"/>
      <c r="CG622" s="691"/>
      <c r="CH622" s="691"/>
      <c r="CI622" s="691"/>
    </row>
    <row r="623" spans="1:87" ht="15.75" customHeight="1">
      <c r="A623" s="691"/>
      <c r="B623" s="697"/>
      <c r="C623" s="697"/>
      <c r="D623" s="691"/>
      <c r="E623" s="691"/>
      <c r="F623" s="691"/>
      <c r="G623" s="691"/>
      <c r="H623" s="691"/>
      <c r="I623" s="691"/>
      <c r="J623" s="691"/>
      <c r="K623" s="691"/>
      <c r="L623" s="691"/>
      <c r="M623" s="691"/>
      <c r="N623" s="691"/>
      <c r="O623" s="691"/>
      <c r="P623" s="691"/>
      <c r="Q623" s="691"/>
      <c r="R623" s="691"/>
      <c r="S623" s="691"/>
      <c r="T623" s="691"/>
      <c r="U623" s="691"/>
      <c r="V623" s="691"/>
      <c r="W623" s="691"/>
      <c r="X623" s="691"/>
      <c r="Y623" s="691"/>
      <c r="Z623" s="691"/>
      <c r="AA623" s="691"/>
      <c r="AB623" s="691"/>
      <c r="AC623" s="691"/>
      <c r="AD623" s="691"/>
      <c r="AE623" s="691"/>
      <c r="AF623" s="691"/>
      <c r="AG623" s="691"/>
      <c r="AH623" s="691"/>
      <c r="AI623" s="691"/>
      <c r="AJ623" s="691"/>
      <c r="AK623" s="691"/>
      <c r="AL623" s="691"/>
      <c r="AM623" s="691"/>
      <c r="AN623" s="691"/>
      <c r="AO623" s="691"/>
      <c r="AP623" s="691"/>
      <c r="AQ623" s="691"/>
      <c r="AR623" s="691"/>
      <c r="AS623" s="691"/>
      <c r="AT623" s="691"/>
      <c r="AU623" s="691"/>
      <c r="AV623" s="691"/>
      <c r="AW623" s="691"/>
      <c r="AX623" s="691"/>
      <c r="AY623" s="691"/>
      <c r="AZ623" s="691"/>
      <c r="BA623" s="691"/>
      <c r="BB623" s="691"/>
      <c r="BC623" s="691"/>
      <c r="BD623" s="691"/>
      <c r="BE623" s="691"/>
      <c r="BF623" s="691"/>
      <c r="BG623" s="691"/>
      <c r="BH623" s="691"/>
      <c r="BI623" s="691"/>
      <c r="BJ623" s="691"/>
      <c r="BK623" s="691"/>
      <c r="BL623" s="691"/>
      <c r="BM623" s="691"/>
      <c r="BN623" s="691"/>
      <c r="BO623" s="691"/>
      <c r="BP623" s="691"/>
      <c r="BQ623" s="691"/>
      <c r="BR623" s="691"/>
      <c r="BS623" s="691"/>
      <c r="BT623" s="691"/>
      <c r="BU623" s="691"/>
      <c r="BV623" s="691"/>
      <c r="BW623" s="691"/>
      <c r="BX623" s="691"/>
      <c r="BY623" s="691"/>
      <c r="BZ623" s="691"/>
      <c r="CA623" s="691"/>
      <c r="CB623" s="691"/>
      <c r="CC623" s="691"/>
      <c r="CD623" s="691"/>
      <c r="CE623" s="691"/>
      <c r="CF623" s="691"/>
      <c r="CG623" s="691"/>
      <c r="CH623" s="691"/>
      <c r="CI623" s="691"/>
    </row>
    <row r="624" spans="1:87" ht="15.75" customHeight="1">
      <c r="A624" s="691"/>
      <c r="B624" s="697"/>
      <c r="C624" s="697"/>
      <c r="D624" s="691"/>
      <c r="E624" s="691"/>
      <c r="F624" s="691"/>
      <c r="G624" s="691"/>
      <c r="H624" s="691"/>
      <c r="I624" s="691"/>
      <c r="J624" s="691"/>
      <c r="K624" s="691"/>
      <c r="L624" s="691"/>
      <c r="M624" s="691"/>
      <c r="N624" s="691"/>
      <c r="O624" s="691"/>
      <c r="P624" s="691"/>
      <c r="Q624" s="691"/>
      <c r="R624" s="691"/>
      <c r="S624" s="691"/>
      <c r="T624" s="691"/>
      <c r="U624" s="691"/>
      <c r="V624" s="691"/>
      <c r="W624" s="691"/>
      <c r="X624" s="691"/>
      <c r="Y624" s="691"/>
      <c r="Z624" s="691"/>
      <c r="AA624" s="691"/>
      <c r="AB624" s="691"/>
      <c r="AC624" s="691"/>
      <c r="AD624" s="691"/>
      <c r="AE624" s="691"/>
      <c r="AF624" s="691"/>
      <c r="AG624" s="691"/>
      <c r="AH624" s="691"/>
      <c r="AI624" s="691"/>
      <c r="AJ624" s="691"/>
      <c r="AK624" s="691"/>
      <c r="AL624" s="691"/>
      <c r="AM624" s="691"/>
      <c r="AN624" s="691"/>
      <c r="AO624" s="691"/>
      <c r="AP624" s="691"/>
      <c r="AQ624" s="691"/>
      <c r="AR624" s="691"/>
      <c r="AS624" s="691"/>
      <c r="AT624" s="691"/>
      <c r="AU624" s="691"/>
      <c r="AV624" s="691"/>
      <c r="AW624" s="691"/>
      <c r="AX624" s="691"/>
      <c r="AY624" s="691"/>
      <c r="AZ624" s="691"/>
      <c r="BA624" s="691"/>
      <c r="BB624" s="691"/>
      <c r="BC624" s="691"/>
      <c r="BD624" s="691"/>
      <c r="BE624" s="691"/>
      <c r="BF624" s="691"/>
      <c r="BG624" s="691"/>
      <c r="BH624" s="691"/>
      <c r="BI624" s="691"/>
      <c r="BJ624" s="691"/>
      <c r="BK624" s="691"/>
      <c r="BL624" s="691"/>
      <c r="BM624" s="691"/>
      <c r="BN624" s="691"/>
      <c r="BO624" s="691"/>
      <c r="BP624" s="691"/>
      <c r="BQ624" s="691"/>
      <c r="BR624" s="691"/>
      <c r="BS624" s="691"/>
      <c r="BT624" s="691"/>
      <c r="BU624" s="691"/>
      <c r="BV624" s="691"/>
      <c r="BW624" s="691"/>
      <c r="BX624" s="691"/>
      <c r="BY624" s="691"/>
      <c r="BZ624" s="691"/>
      <c r="CA624" s="691"/>
      <c r="CB624" s="691"/>
      <c r="CC624" s="691"/>
      <c r="CD624" s="691"/>
      <c r="CE624" s="691"/>
      <c r="CF624" s="691"/>
      <c r="CG624" s="691"/>
      <c r="CH624" s="691"/>
      <c r="CI624" s="691"/>
    </row>
    <row r="625" spans="1:87" ht="15.75" customHeight="1">
      <c r="A625" s="691"/>
      <c r="B625" s="697"/>
      <c r="C625" s="697"/>
      <c r="D625" s="691"/>
      <c r="E625" s="691"/>
      <c r="F625" s="691"/>
      <c r="G625" s="691"/>
      <c r="H625" s="691"/>
      <c r="I625" s="691"/>
      <c r="J625" s="691"/>
      <c r="K625" s="691"/>
      <c r="L625" s="691"/>
      <c r="M625" s="691"/>
      <c r="N625" s="691"/>
      <c r="O625" s="691"/>
      <c r="P625" s="691"/>
      <c r="Q625" s="691"/>
      <c r="R625" s="691"/>
      <c r="S625" s="691"/>
      <c r="T625" s="691"/>
      <c r="U625" s="691"/>
      <c r="V625" s="691"/>
      <c r="W625" s="691"/>
      <c r="X625" s="691"/>
      <c r="Y625" s="691"/>
      <c r="Z625" s="691"/>
      <c r="AA625" s="691"/>
      <c r="AB625" s="691"/>
      <c r="AC625" s="691"/>
      <c r="AD625" s="691"/>
      <c r="AE625" s="691"/>
      <c r="AF625" s="691"/>
      <c r="AG625" s="691"/>
      <c r="AH625" s="691"/>
      <c r="AI625" s="691"/>
      <c r="AJ625" s="691"/>
      <c r="AK625" s="691"/>
      <c r="AL625" s="691"/>
      <c r="AM625" s="691"/>
      <c r="AN625" s="691"/>
      <c r="AO625" s="691"/>
      <c r="AP625" s="691"/>
      <c r="AQ625" s="691"/>
      <c r="AR625" s="691"/>
      <c r="AS625" s="691"/>
      <c r="AT625" s="691"/>
      <c r="AU625" s="691"/>
      <c r="AV625" s="691"/>
      <c r="AW625" s="691"/>
      <c r="AX625" s="691"/>
      <c r="AY625" s="691"/>
      <c r="AZ625" s="691"/>
      <c r="BA625" s="691"/>
      <c r="BB625" s="691"/>
      <c r="BC625" s="691"/>
      <c r="BD625" s="691"/>
      <c r="BE625" s="691"/>
      <c r="BF625" s="691"/>
      <c r="BG625" s="691"/>
      <c r="BH625" s="691"/>
      <c r="BI625" s="691"/>
      <c r="BJ625" s="691"/>
      <c r="BK625" s="691"/>
      <c r="BL625" s="691"/>
      <c r="BM625" s="691"/>
      <c r="BN625" s="691"/>
      <c r="BO625" s="691"/>
      <c r="BP625" s="691"/>
      <c r="BQ625" s="691"/>
      <c r="BR625" s="691"/>
      <c r="BS625" s="691"/>
      <c r="BT625" s="691"/>
      <c r="BU625" s="691"/>
      <c r="BV625" s="691"/>
      <c r="BW625" s="691"/>
      <c r="BX625" s="691"/>
      <c r="BY625" s="691"/>
      <c r="BZ625" s="691"/>
      <c r="CA625" s="691"/>
      <c r="CB625" s="691"/>
      <c r="CC625" s="691"/>
      <c r="CD625" s="691"/>
      <c r="CE625" s="691"/>
      <c r="CF625" s="691"/>
      <c r="CG625" s="691"/>
      <c r="CH625" s="691"/>
      <c r="CI625" s="691"/>
    </row>
    <row r="626" spans="1:87" ht="15.75" customHeight="1">
      <c r="A626" s="691"/>
      <c r="B626" s="697"/>
      <c r="C626" s="697"/>
      <c r="D626" s="691"/>
      <c r="E626" s="691"/>
      <c r="F626" s="691"/>
      <c r="G626" s="691"/>
      <c r="H626" s="691"/>
      <c r="I626" s="691"/>
      <c r="J626" s="691"/>
      <c r="K626" s="691"/>
      <c r="L626" s="691"/>
      <c r="M626" s="691"/>
      <c r="N626" s="691"/>
      <c r="O626" s="691"/>
      <c r="P626" s="691"/>
      <c r="Q626" s="691"/>
      <c r="R626" s="691"/>
      <c r="S626" s="691"/>
      <c r="T626" s="691"/>
      <c r="U626" s="691"/>
      <c r="V626" s="691"/>
      <c r="W626" s="691"/>
      <c r="X626" s="691"/>
      <c r="Y626" s="691"/>
      <c r="Z626" s="691"/>
      <c r="AA626" s="691"/>
      <c r="AB626" s="691"/>
      <c r="AC626" s="691"/>
      <c r="AD626" s="691"/>
      <c r="AE626" s="691"/>
      <c r="AF626" s="691"/>
      <c r="AG626" s="691"/>
      <c r="AH626" s="691"/>
      <c r="AI626" s="691"/>
      <c r="AJ626" s="691"/>
      <c r="AK626" s="691"/>
      <c r="AL626" s="691"/>
      <c r="AM626" s="691"/>
      <c r="AN626" s="691"/>
      <c r="AO626" s="691"/>
      <c r="AP626" s="691"/>
      <c r="AQ626" s="691"/>
      <c r="AR626" s="691"/>
      <c r="AS626" s="691"/>
      <c r="AT626" s="691"/>
      <c r="AU626" s="691"/>
      <c r="AV626" s="691"/>
      <c r="AW626" s="691"/>
      <c r="AX626" s="691"/>
      <c r="AY626" s="691"/>
      <c r="AZ626" s="691"/>
      <c r="BA626" s="691"/>
      <c r="BB626" s="691"/>
      <c r="BC626" s="691"/>
      <c r="BD626" s="691"/>
      <c r="BE626" s="691"/>
      <c r="BF626" s="691"/>
      <c r="BG626" s="691"/>
      <c r="BH626" s="691"/>
      <c r="BI626" s="691"/>
      <c r="BJ626" s="691"/>
      <c r="BK626" s="691"/>
      <c r="BL626" s="691"/>
      <c r="BM626" s="691"/>
      <c r="BN626" s="691"/>
      <c r="BO626" s="691"/>
      <c r="BP626" s="691"/>
      <c r="BQ626" s="691"/>
      <c r="BR626" s="691"/>
      <c r="BS626" s="691"/>
      <c r="BT626" s="691"/>
      <c r="BU626" s="691"/>
      <c r="BV626" s="691"/>
      <c r="BW626" s="691"/>
      <c r="BX626" s="691"/>
      <c r="BY626" s="691"/>
      <c r="BZ626" s="691"/>
      <c r="CA626" s="691"/>
      <c r="CB626" s="691"/>
      <c r="CC626" s="691"/>
      <c r="CD626" s="691"/>
      <c r="CE626" s="691"/>
      <c r="CF626" s="691"/>
      <c r="CG626" s="691"/>
      <c r="CH626" s="691"/>
      <c r="CI626" s="691"/>
    </row>
    <row r="627" spans="1:87" ht="15.75" customHeight="1">
      <c r="A627" s="691"/>
      <c r="B627" s="697"/>
      <c r="C627" s="697"/>
      <c r="D627" s="691"/>
      <c r="E627" s="691"/>
      <c r="F627" s="691"/>
      <c r="G627" s="691"/>
      <c r="H627" s="691"/>
      <c r="I627" s="691"/>
      <c r="J627" s="691"/>
      <c r="K627" s="691"/>
      <c r="L627" s="691"/>
      <c r="M627" s="691"/>
      <c r="N627" s="691"/>
      <c r="O627" s="691"/>
      <c r="P627" s="691"/>
      <c r="Q627" s="691"/>
      <c r="R627" s="691"/>
      <c r="S627" s="691"/>
      <c r="T627" s="691"/>
      <c r="U627" s="691"/>
      <c r="V627" s="691"/>
      <c r="W627" s="691"/>
      <c r="X627" s="691"/>
      <c r="Y627" s="691"/>
      <c r="Z627" s="691"/>
      <c r="AA627" s="691"/>
      <c r="AB627" s="691"/>
      <c r="AC627" s="691"/>
      <c r="AD627" s="691"/>
      <c r="AE627" s="691"/>
      <c r="AF627" s="691"/>
      <c r="AG627" s="691"/>
      <c r="AH627" s="691"/>
      <c r="AI627" s="691"/>
      <c r="AJ627" s="691"/>
      <c r="AK627" s="691"/>
      <c r="AL627" s="691"/>
      <c r="AM627" s="691"/>
      <c r="AN627" s="691"/>
      <c r="AO627" s="691"/>
      <c r="AP627" s="691"/>
      <c r="AQ627" s="691"/>
      <c r="AR627" s="691"/>
      <c r="AS627" s="691"/>
      <c r="AT627" s="691"/>
      <c r="AU627" s="691"/>
      <c r="AV627" s="691"/>
      <c r="AW627" s="691"/>
      <c r="AX627" s="691"/>
      <c r="AY627" s="691"/>
      <c r="AZ627" s="691"/>
      <c r="BA627" s="691"/>
      <c r="BB627" s="691"/>
      <c r="BC627" s="691"/>
      <c r="BD627" s="691"/>
      <c r="BE627" s="691"/>
      <c r="BF627" s="691"/>
      <c r="BG627" s="691"/>
      <c r="BH627" s="691"/>
      <c r="BI627" s="691"/>
      <c r="BJ627" s="691"/>
      <c r="BK627" s="691"/>
      <c r="BL627" s="691"/>
      <c r="BM627" s="691"/>
      <c r="BN627" s="691"/>
      <c r="BO627" s="691"/>
      <c r="BP627" s="691"/>
      <c r="BQ627" s="691"/>
      <c r="BR627" s="691"/>
      <c r="BS627" s="691"/>
      <c r="BT627" s="691"/>
      <c r="BU627" s="691"/>
      <c r="BV627" s="691"/>
      <c r="BW627" s="691"/>
      <c r="BX627" s="691"/>
      <c r="BY627" s="691"/>
      <c r="BZ627" s="691"/>
      <c r="CA627" s="691"/>
      <c r="CB627" s="691"/>
      <c r="CC627" s="691"/>
      <c r="CD627" s="691"/>
      <c r="CE627" s="691"/>
      <c r="CF627" s="691"/>
      <c r="CG627" s="691"/>
      <c r="CH627" s="691"/>
      <c r="CI627" s="691"/>
    </row>
    <row r="628" spans="1:87" ht="15.75" customHeight="1">
      <c r="A628" s="691"/>
      <c r="B628" s="697"/>
      <c r="C628" s="697"/>
      <c r="D628" s="691"/>
      <c r="E628" s="691"/>
      <c r="F628" s="691"/>
      <c r="G628" s="691"/>
      <c r="H628" s="691"/>
      <c r="I628" s="691"/>
      <c r="J628" s="691"/>
      <c r="K628" s="691"/>
      <c r="L628" s="691"/>
      <c r="M628" s="691"/>
      <c r="N628" s="691"/>
      <c r="O628" s="691"/>
      <c r="P628" s="691"/>
      <c r="Q628" s="691"/>
      <c r="R628" s="691"/>
      <c r="S628" s="691"/>
      <c r="T628" s="691"/>
      <c r="U628" s="691"/>
      <c r="V628" s="691"/>
      <c r="W628" s="691"/>
      <c r="X628" s="691"/>
      <c r="Y628" s="691"/>
      <c r="Z628" s="691"/>
      <c r="AA628" s="691"/>
      <c r="AB628" s="691"/>
      <c r="AC628" s="691"/>
      <c r="AD628" s="691"/>
      <c r="AE628" s="691"/>
      <c r="AF628" s="691"/>
      <c r="AG628" s="691"/>
      <c r="AH628" s="691"/>
      <c r="AI628" s="691"/>
      <c r="AJ628" s="691"/>
      <c r="AK628" s="691"/>
      <c r="AL628" s="691"/>
      <c r="AM628" s="691"/>
      <c r="AN628" s="691"/>
      <c r="AO628" s="691"/>
      <c r="AP628" s="691"/>
      <c r="AQ628" s="691"/>
      <c r="AR628" s="691"/>
      <c r="AS628" s="691"/>
      <c r="AT628" s="691"/>
      <c r="AU628" s="691"/>
      <c r="AV628" s="691"/>
      <c r="AW628" s="691"/>
      <c r="AX628" s="691"/>
      <c r="AY628" s="691"/>
      <c r="AZ628" s="691"/>
      <c r="BA628" s="691"/>
      <c r="BB628" s="691"/>
      <c r="BC628" s="691"/>
      <c r="BD628" s="691"/>
      <c r="BE628" s="691"/>
      <c r="BF628" s="691"/>
      <c r="BG628" s="691"/>
      <c r="BH628" s="691"/>
      <c r="BI628" s="691"/>
      <c r="BJ628" s="691"/>
      <c r="BK628" s="691"/>
      <c r="BL628" s="691"/>
      <c r="BM628" s="691"/>
      <c r="BN628" s="691"/>
      <c r="BO628" s="691"/>
      <c r="BP628" s="691"/>
      <c r="BQ628" s="691"/>
      <c r="BR628" s="691"/>
      <c r="BS628" s="691"/>
      <c r="BT628" s="691"/>
      <c r="BU628" s="691"/>
      <c r="BV628" s="691"/>
      <c r="BW628" s="691"/>
      <c r="BX628" s="691"/>
      <c r="BY628" s="691"/>
      <c r="BZ628" s="691"/>
      <c r="CA628" s="691"/>
      <c r="CB628" s="691"/>
      <c r="CC628" s="691"/>
      <c r="CD628" s="691"/>
      <c r="CE628" s="691"/>
      <c r="CF628" s="691"/>
      <c r="CG628" s="691"/>
      <c r="CH628" s="691"/>
      <c r="CI628" s="691"/>
    </row>
    <row r="629" spans="1:87" ht="15.75" customHeight="1">
      <c r="A629" s="691"/>
      <c r="B629" s="697"/>
      <c r="C629" s="697"/>
      <c r="D629" s="691"/>
      <c r="E629" s="691"/>
      <c r="F629" s="691"/>
      <c r="G629" s="691"/>
      <c r="H629" s="691"/>
      <c r="I629" s="691"/>
      <c r="J629" s="691"/>
      <c r="K629" s="691"/>
      <c r="L629" s="691"/>
      <c r="M629" s="691"/>
      <c r="N629" s="691"/>
      <c r="O629" s="691"/>
      <c r="P629" s="691"/>
      <c r="Q629" s="691"/>
      <c r="R629" s="691"/>
      <c r="S629" s="691"/>
      <c r="T629" s="691"/>
      <c r="U629" s="691"/>
      <c r="V629" s="691"/>
      <c r="W629" s="691"/>
      <c r="X629" s="691"/>
      <c r="Y629" s="691"/>
      <c r="Z629" s="691"/>
      <c r="AA629" s="691"/>
      <c r="AB629" s="691"/>
      <c r="AC629" s="691"/>
      <c r="AD629" s="691"/>
      <c r="AE629" s="691"/>
      <c r="AF629" s="691"/>
      <c r="AG629" s="691"/>
      <c r="AH629" s="691"/>
      <c r="AI629" s="691"/>
      <c r="AJ629" s="691"/>
      <c r="AK629" s="691"/>
      <c r="AL629" s="691"/>
      <c r="AM629" s="691"/>
      <c r="AN629" s="691"/>
      <c r="AO629" s="691"/>
      <c r="AP629" s="691"/>
      <c r="AQ629" s="691"/>
      <c r="AR629" s="691"/>
      <c r="AS629" s="691"/>
      <c r="AT629" s="691"/>
      <c r="AU629" s="691"/>
      <c r="AV629" s="691"/>
      <c r="AW629" s="691"/>
      <c r="AX629" s="691"/>
      <c r="AY629" s="691"/>
      <c r="AZ629" s="691"/>
      <c r="BA629" s="691"/>
      <c r="BB629" s="691"/>
      <c r="BC629" s="691"/>
      <c r="BD629" s="691"/>
      <c r="BE629" s="691"/>
      <c r="BF629" s="691"/>
      <c r="BG629" s="691"/>
      <c r="BH629" s="691"/>
      <c r="BI629" s="691"/>
      <c r="BJ629" s="691"/>
      <c r="BK629" s="691"/>
      <c r="BL629" s="691"/>
      <c r="BM629" s="691"/>
      <c r="BN629" s="691"/>
      <c r="BO629" s="691"/>
      <c r="BP629" s="691"/>
      <c r="BQ629" s="691"/>
      <c r="BR629" s="691"/>
      <c r="BS629" s="691"/>
      <c r="BT629" s="691"/>
      <c r="BU629" s="691"/>
      <c r="BV629" s="691"/>
      <c r="BW629" s="691"/>
      <c r="BX629" s="691"/>
      <c r="BY629" s="691"/>
      <c r="BZ629" s="691"/>
      <c r="CA629" s="691"/>
      <c r="CB629" s="691"/>
      <c r="CC629" s="691"/>
      <c r="CD629" s="691"/>
      <c r="CE629" s="691"/>
      <c r="CF629" s="691"/>
      <c r="CG629" s="691"/>
      <c r="CH629" s="691"/>
      <c r="CI629" s="691"/>
    </row>
    <row r="630" spans="1:87" ht="15.75" customHeight="1">
      <c r="A630" s="691"/>
      <c r="B630" s="697"/>
      <c r="C630" s="697"/>
      <c r="D630" s="691"/>
      <c r="E630" s="691"/>
      <c r="F630" s="691"/>
      <c r="G630" s="691"/>
      <c r="H630" s="691"/>
      <c r="I630" s="691"/>
      <c r="J630" s="691"/>
      <c r="K630" s="691"/>
      <c r="L630" s="691"/>
      <c r="M630" s="691"/>
      <c r="N630" s="691"/>
      <c r="O630" s="691"/>
      <c r="P630" s="691"/>
      <c r="Q630" s="691"/>
      <c r="R630" s="691"/>
      <c r="S630" s="691"/>
      <c r="T630" s="691"/>
      <c r="U630" s="691"/>
      <c r="V630" s="691"/>
      <c r="W630" s="691"/>
      <c r="X630" s="691"/>
      <c r="Y630" s="691"/>
      <c r="Z630" s="691"/>
      <c r="AA630" s="691"/>
      <c r="AB630" s="691"/>
      <c r="AC630" s="691"/>
      <c r="AD630" s="691"/>
      <c r="AE630" s="691"/>
      <c r="AF630" s="691"/>
      <c r="AG630" s="691"/>
      <c r="AH630" s="691"/>
      <c r="AI630" s="691"/>
      <c r="AJ630" s="691"/>
      <c r="AK630" s="691"/>
      <c r="AL630" s="691"/>
      <c r="AM630" s="691"/>
      <c r="AN630" s="691"/>
      <c r="AO630" s="691"/>
      <c r="AP630" s="691"/>
      <c r="AQ630" s="691"/>
      <c r="AR630" s="691"/>
      <c r="AS630" s="691"/>
      <c r="AT630" s="691"/>
      <c r="AU630" s="691"/>
      <c r="AV630" s="691"/>
      <c r="AW630" s="691"/>
      <c r="AX630" s="691"/>
      <c r="AY630" s="691"/>
      <c r="AZ630" s="691"/>
      <c r="BA630" s="691"/>
      <c r="BB630" s="691"/>
      <c r="BC630" s="691"/>
      <c r="BD630" s="691"/>
      <c r="BE630" s="691"/>
      <c r="BF630" s="691"/>
      <c r="BG630" s="691"/>
      <c r="BH630" s="691"/>
      <c r="BI630" s="691"/>
      <c r="BJ630" s="691"/>
      <c r="BK630" s="691"/>
      <c r="BL630" s="691"/>
      <c r="BM630" s="691"/>
      <c r="BN630" s="691"/>
      <c r="BO630" s="691"/>
      <c r="BP630" s="691"/>
      <c r="BQ630" s="691"/>
      <c r="BR630" s="691"/>
      <c r="BS630" s="691"/>
      <c r="BT630" s="691"/>
      <c r="BU630" s="691"/>
      <c r="BV630" s="691"/>
      <c r="BW630" s="691"/>
      <c r="BX630" s="691"/>
      <c r="BY630" s="691"/>
      <c r="BZ630" s="691"/>
      <c r="CA630" s="691"/>
      <c r="CB630" s="691"/>
      <c r="CC630" s="691"/>
      <c r="CD630" s="691"/>
      <c r="CE630" s="691"/>
      <c r="CF630" s="691"/>
      <c r="CG630" s="691"/>
      <c r="CH630" s="691"/>
      <c r="CI630" s="691"/>
    </row>
    <row r="631" spans="1:87" ht="15.75" customHeight="1">
      <c r="A631" s="691"/>
      <c r="B631" s="697"/>
      <c r="C631" s="697"/>
      <c r="D631" s="691"/>
      <c r="E631" s="691"/>
      <c r="F631" s="691"/>
      <c r="G631" s="691"/>
      <c r="H631" s="691"/>
      <c r="I631" s="691"/>
      <c r="J631" s="691"/>
      <c r="K631" s="691"/>
      <c r="L631" s="691"/>
      <c r="M631" s="691"/>
      <c r="N631" s="691"/>
      <c r="O631" s="691"/>
      <c r="P631" s="691"/>
      <c r="Q631" s="691"/>
      <c r="R631" s="691"/>
      <c r="S631" s="691"/>
      <c r="T631" s="691"/>
      <c r="U631" s="691"/>
      <c r="V631" s="691"/>
      <c r="W631" s="691"/>
      <c r="X631" s="691"/>
      <c r="Y631" s="691"/>
      <c r="Z631" s="691"/>
      <c r="AA631" s="691"/>
      <c r="AB631" s="691"/>
      <c r="AC631" s="691"/>
      <c r="AD631" s="691"/>
      <c r="AE631" s="691"/>
      <c r="AF631" s="691"/>
      <c r="AG631" s="691"/>
      <c r="AH631" s="691"/>
      <c r="AI631" s="691"/>
      <c r="AJ631" s="691"/>
      <c r="AK631" s="691"/>
      <c r="AL631" s="691"/>
      <c r="AM631" s="691"/>
      <c r="AN631" s="691"/>
      <c r="AO631" s="691"/>
      <c r="AP631" s="691"/>
      <c r="AQ631" s="691"/>
      <c r="AR631" s="691"/>
      <c r="AS631" s="691"/>
      <c r="AT631" s="691"/>
      <c r="AU631" s="691"/>
      <c r="AV631" s="691"/>
      <c r="AW631" s="691"/>
      <c r="AX631" s="691"/>
      <c r="AY631" s="691"/>
      <c r="AZ631" s="691"/>
      <c r="BA631" s="691"/>
      <c r="BB631" s="691"/>
      <c r="BC631" s="691"/>
      <c r="BD631" s="691"/>
      <c r="BE631" s="691"/>
      <c r="BF631" s="691"/>
      <c r="BG631" s="691"/>
      <c r="BH631" s="691"/>
      <c r="BI631" s="691"/>
      <c r="BJ631" s="691"/>
      <c r="BK631" s="691"/>
      <c r="BL631" s="691"/>
      <c r="BM631" s="691"/>
      <c r="BN631" s="691"/>
      <c r="BO631" s="691"/>
      <c r="BP631" s="691"/>
      <c r="BQ631" s="691"/>
      <c r="BR631" s="691"/>
      <c r="BS631" s="691"/>
      <c r="BT631" s="691"/>
      <c r="BU631" s="691"/>
      <c r="BV631" s="691"/>
      <c r="BW631" s="691"/>
      <c r="BX631" s="691"/>
      <c r="BY631" s="691"/>
      <c r="BZ631" s="691"/>
      <c r="CA631" s="691"/>
      <c r="CB631" s="691"/>
      <c r="CC631" s="691"/>
      <c r="CD631" s="691"/>
      <c r="CE631" s="691"/>
      <c r="CF631" s="691"/>
      <c r="CG631" s="691"/>
      <c r="CH631" s="691"/>
      <c r="CI631" s="691"/>
    </row>
    <row r="632" spans="1:87" ht="15.75" customHeight="1">
      <c r="A632" s="691"/>
      <c r="B632" s="697"/>
      <c r="C632" s="697"/>
      <c r="D632" s="691"/>
      <c r="E632" s="691"/>
      <c r="F632" s="691"/>
      <c r="G632" s="691"/>
      <c r="H632" s="691"/>
      <c r="I632" s="691"/>
      <c r="J632" s="691"/>
      <c r="K632" s="691"/>
      <c r="L632" s="691"/>
      <c r="M632" s="691"/>
      <c r="N632" s="691"/>
      <c r="O632" s="691"/>
      <c r="P632" s="691"/>
      <c r="Q632" s="691"/>
      <c r="R632" s="691"/>
      <c r="S632" s="691"/>
      <c r="T632" s="691"/>
      <c r="U632" s="691"/>
      <c r="V632" s="691"/>
      <c r="W632" s="691"/>
      <c r="X632" s="691"/>
      <c r="Y632" s="691"/>
      <c r="Z632" s="691"/>
      <c r="AA632" s="691"/>
      <c r="AB632" s="691"/>
      <c r="AC632" s="691"/>
      <c r="AD632" s="691"/>
      <c r="AE632" s="691"/>
      <c r="AF632" s="691"/>
      <c r="AG632" s="691"/>
      <c r="AH632" s="691"/>
      <c r="AI632" s="691"/>
      <c r="AJ632" s="691"/>
      <c r="AK632" s="691"/>
      <c r="AL632" s="691"/>
      <c r="AM632" s="691"/>
      <c r="AN632" s="691"/>
      <c r="AO632" s="691"/>
      <c r="AP632" s="691"/>
      <c r="AQ632" s="691"/>
      <c r="AR632" s="691"/>
      <c r="AS632" s="691"/>
      <c r="AT632" s="691"/>
      <c r="AU632" s="691"/>
      <c r="AV632" s="691"/>
      <c r="AW632" s="691"/>
      <c r="AX632" s="691"/>
      <c r="AY632" s="691"/>
      <c r="AZ632" s="691"/>
      <c r="BA632" s="691"/>
      <c r="BB632" s="691"/>
      <c r="BC632" s="691"/>
      <c r="BD632" s="691"/>
      <c r="BE632" s="691"/>
      <c r="BF632" s="691"/>
      <c r="BG632" s="691"/>
      <c r="BH632" s="691"/>
      <c r="BI632" s="691"/>
      <c r="BJ632" s="691"/>
      <c r="BK632" s="691"/>
      <c r="BL632" s="691"/>
      <c r="BM632" s="691"/>
      <c r="BN632" s="691"/>
      <c r="BO632" s="691"/>
      <c r="BP632" s="691"/>
      <c r="BQ632" s="691"/>
      <c r="BR632" s="691"/>
      <c r="BS632" s="691"/>
      <c r="BT632" s="691"/>
      <c r="BU632" s="691"/>
      <c r="BV632" s="691"/>
      <c r="BW632" s="691"/>
      <c r="BX632" s="691"/>
      <c r="BY632" s="691"/>
      <c r="BZ632" s="691"/>
      <c r="CA632" s="691"/>
      <c r="CB632" s="691"/>
      <c r="CC632" s="691"/>
      <c r="CD632" s="691"/>
      <c r="CE632" s="691"/>
      <c r="CF632" s="691"/>
      <c r="CG632" s="691"/>
      <c r="CH632" s="691"/>
      <c r="CI632" s="691"/>
    </row>
    <row r="633" spans="1:87" ht="15.75" customHeight="1">
      <c r="A633" s="691"/>
      <c r="B633" s="697"/>
      <c r="C633" s="697"/>
      <c r="D633" s="691"/>
      <c r="E633" s="691"/>
      <c r="F633" s="691"/>
      <c r="G633" s="691"/>
      <c r="H633" s="691"/>
      <c r="I633" s="691"/>
      <c r="J633" s="691"/>
      <c r="K633" s="691"/>
      <c r="L633" s="691"/>
      <c r="M633" s="691"/>
      <c r="N633" s="691"/>
      <c r="O633" s="691"/>
      <c r="P633" s="691"/>
      <c r="Q633" s="691"/>
      <c r="R633" s="691"/>
      <c r="S633" s="691"/>
      <c r="T633" s="691"/>
      <c r="U633" s="691"/>
      <c r="V633" s="691"/>
      <c r="W633" s="691"/>
      <c r="X633" s="691"/>
      <c r="Y633" s="691"/>
      <c r="Z633" s="691"/>
      <c r="AA633" s="691"/>
      <c r="AB633" s="691"/>
      <c r="AC633" s="691"/>
      <c r="AD633" s="691"/>
      <c r="AE633" s="691"/>
      <c r="AF633" s="691"/>
      <c r="AG633" s="691"/>
      <c r="AH633" s="691"/>
      <c r="AI633" s="691"/>
      <c r="AJ633" s="691"/>
      <c r="AK633" s="691"/>
      <c r="AL633" s="691"/>
      <c r="AM633" s="691"/>
      <c r="AN633" s="691"/>
      <c r="AO633" s="691"/>
      <c r="AP633" s="691"/>
      <c r="AQ633" s="691"/>
      <c r="AR633" s="691"/>
      <c r="AS633" s="691"/>
      <c r="AT633" s="691"/>
      <c r="AU633" s="691"/>
      <c r="AV633" s="691"/>
      <c r="AW633" s="691"/>
      <c r="AX633" s="691"/>
      <c r="AY633" s="691"/>
      <c r="AZ633" s="691"/>
      <c r="BA633" s="691"/>
      <c r="BB633" s="691"/>
      <c r="BC633" s="691"/>
      <c r="BD633" s="691"/>
      <c r="BE633" s="691"/>
      <c r="BF633" s="691"/>
      <c r="BG633" s="691"/>
      <c r="BH633" s="691"/>
      <c r="BI633" s="691"/>
      <c r="BJ633" s="691"/>
      <c r="BK633" s="691"/>
      <c r="BL633" s="691"/>
      <c r="BM633" s="691"/>
      <c r="BN633" s="691"/>
      <c r="BO633" s="691"/>
      <c r="BP633" s="691"/>
      <c r="BQ633" s="691"/>
      <c r="BR633" s="691"/>
      <c r="BS633" s="691"/>
      <c r="BT633" s="691"/>
      <c r="BU633" s="691"/>
      <c r="BV633" s="691"/>
      <c r="BW633" s="691"/>
      <c r="BX633" s="691"/>
      <c r="BY633" s="691"/>
      <c r="BZ633" s="691"/>
      <c r="CA633" s="691"/>
      <c r="CB633" s="691"/>
      <c r="CC633" s="691"/>
      <c r="CD633" s="691"/>
      <c r="CE633" s="691"/>
      <c r="CF633" s="691"/>
      <c r="CG633" s="691"/>
      <c r="CH633" s="691"/>
      <c r="CI633" s="691"/>
    </row>
    <row r="634" spans="1:87" ht="15.75" customHeight="1">
      <c r="A634" s="691"/>
      <c r="B634" s="697"/>
      <c r="C634" s="697"/>
      <c r="D634" s="691"/>
      <c r="E634" s="691"/>
      <c r="F634" s="691"/>
      <c r="G634" s="691"/>
      <c r="H634" s="691"/>
      <c r="I634" s="691"/>
      <c r="J634" s="691"/>
      <c r="K634" s="691"/>
      <c r="L634" s="691"/>
      <c r="M634" s="691"/>
      <c r="N634" s="691"/>
      <c r="O634" s="691"/>
      <c r="P634" s="691"/>
      <c r="Q634" s="691"/>
      <c r="R634" s="691"/>
      <c r="S634" s="691"/>
      <c r="T634" s="691"/>
      <c r="U634" s="691"/>
      <c r="V634" s="691"/>
      <c r="W634" s="691"/>
      <c r="X634" s="691"/>
      <c r="Y634" s="691"/>
      <c r="Z634" s="691"/>
      <c r="AA634" s="691"/>
      <c r="AB634" s="691"/>
      <c r="AC634" s="691"/>
      <c r="AD634" s="691"/>
      <c r="AE634" s="691"/>
      <c r="AF634" s="691"/>
      <c r="AG634" s="691"/>
      <c r="AH634" s="691"/>
      <c r="AI634" s="691"/>
      <c r="AJ634" s="691"/>
      <c r="AK634" s="691"/>
      <c r="AL634" s="691"/>
      <c r="AM634" s="691"/>
      <c r="AN634" s="691"/>
      <c r="AO634" s="691"/>
      <c r="AP634" s="691"/>
      <c r="AQ634" s="691"/>
      <c r="AR634" s="691"/>
      <c r="AS634" s="691"/>
      <c r="AT634" s="691"/>
      <c r="AU634" s="691"/>
      <c r="AV634" s="691"/>
      <c r="AW634" s="691"/>
      <c r="AX634" s="691"/>
      <c r="AY634" s="691"/>
      <c r="AZ634" s="691"/>
      <c r="BA634" s="691"/>
      <c r="BB634" s="691"/>
      <c r="BC634" s="691"/>
      <c r="BD634" s="691"/>
      <c r="BE634" s="691"/>
      <c r="BF634" s="691"/>
      <c r="BG634" s="691"/>
      <c r="BH634" s="691"/>
      <c r="BI634" s="691"/>
      <c r="BJ634" s="691"/>
      <c r="BK634" s="691"/>
      <c r="BL634" s="691"/>
      <c r="BM634" s="691"/>
      <c r="BN634" s="691"/>
      <c r="BO634" s="691"/>
      <c r="BP634" s="691"/>
      <c r="BQ634" s="691"/>
      <c r="BR634" s="691"/>
      <c r="BS634" s="691"/>
      <c r="BT634" s="691"/>
      <c r="BU634" s="691"/>
      <c r="BV634" s="691"/>
      <c r="BW634" s="691"/>
      <c r="BX634" s="691"/>
      <c r="BY634" s="691"/>
      <c r="BZ634" s="691"/>
      <c r="CA634" s="691"/>
      <c r="CB634" s="691"/>
      <c r="CC634" s="691"/>
      <c r="CD634" s="691"/>
      <c r="CE634" s="691"/>
      <c r="CF634" s="691"/>
      <c r="CG634" s="691"/>
      <c r="CH634" s="691"/>
      <c r="CI634" s="691"/>
    </row>
    <row r="635" spans="1:87" ht="15.75" customHeight="1">
      <c r="A635" s="691"/>
      <c r="B635" s="697"/>
      <c r="C635" s="697"/>
      <c r="D635" s="691"/>
      <c r="E635" s="691"/>
      <c r="F635" s="691"/>
      <c r="G635" s="691"/>
      <c r="H635" s="691"/>
      <c r="I635" s="691"/>
      <c r="J635" s="691"/>
      <c r="K635" s="691"/>
      <c r="L635" s="691"/>
      <c r="M635" s="691"/>
      <c r="N635" s="691"/>
      <c r="O635" s="691"/>
      <c r="P635" s="691"/>
      <c r="Q635" s="691"/>
      <c r="R635" s="691"/>
      <c r="S635" s="691"/>
      <c r="T635" s="691"/>
      <c r="U635" s="691"/>
      <c r="V635" s="691"/>
      <c r="W635" s="691"/>
      <c r="X635" s="691"/>
      <c r="Y635" s="691"/>
      <c r="Z635" s="691"/>
      <c r="AA635" s="691"/>
      <c r="AB635" s="691"/>
      <c r="AC635" s="691"/>
      <c r="AD635" s="691"/>
      <c r="AE635" s="691"/>
      <c r="AF635" s="691"/>
      <c r="AG635" s="691"/>
      <c r="AH635" s="691"/>
      <c r="AI635" s="691"/>
      <c r="AJ635" s="691"/>
      <c r="AK635" s="691"/>
      <c r="AL635" s="691"/>
      <c r="AM635" s="691"/>
      <c r="AN635" s="691"/>
      <c r="AO635" s="691"/>
      <c r="AP635" s="691"/>
      <c r="AQ635" s="691"/>
      <c r="AR635" s="691"/>
      <c r="AS635" s="691"/>
      <c r="AT635" s="691"/>
      <c r="AU635" s="691"/>
      <c r="AV635" s="691"/>
      <c r="AW635" s="691"/>
      <c r="AX635" s="691"/>
      <c r="AY635" s="691"/>
      <c r="AZ635" s="691"/>
      <c r="BA635" s="691"/>
      <c r="BB635" s="691"/>
      <c r="BC635" s="691"/>
      <c r="BD635" s="691"/>
      <c r="BE635" s="691"/>
      <c r="BF635" s="691"/>
      <c r="BG635" s="691"/>
      <c r="BH635" s="691"/>
      <c r="BI635" s="691"/>
      <c r="BJ635" s="691"/>
      <c r="BK635" s="691"/>
      <c r="BL635" s="691"/>
      <c r="BM635" s="691"/>
      <c r="BN635" s="691"/>
      <c r="BO635" s="691"/>
      <c r="BP635" s="691"/>
      <c r="BQ635" s="691"/>
      <c r="BR635" s="691"/>
      <c r="BS635" s="691"/>
      <c r="BT635" s="691"/>
      <c r="BU635" s="691"/>
      <c r="BV635" s="691"/>
      <c r="BW635" s="691"/>
      <c r="BX635" s="691"/>
      <c r="BY635" s="691"/>
      <c r="BZ635" s="691"/>
      <c r="CA635" s="691"/>
      <c r="CB635" s="691"/>
      <c r="CC635" s="691"/>
      <c r="CD635" s="691"/>
      <c r="CE635" s="691"/>
      <c r="CF635" s="691"/>
      <c r="CG635" s="691"/>
      <c r="CH635" s="691"/>
      <c r="CI635" s="691"/>
    </row>
    <row r="636" spans="1:87" ht="15.75" customHeight="1">
      <c r="A636" s="691"/>
      <c r="B636" s="697"/>
      <c r="C636" s="697"/>
      <c r="D636" s="691"/>
      <c r="E636" s="691"/>
      <c r="F636" s="691"/>
      <c r="G636" s="691"/>
      <c r="H636" s="691"/>
      <c r="I636" s="691"/>
      <c r="J636" s="691"/>
      <c r="K636" s="691"/>
      <c r="L636" s="691"/>
      <c r="M636" s="691"/>
      <c r="N636" s="691"/>
      <c r="O636" s="691"/>
      <c r="P636" s="691"/>
      <c r="Q636" s="691"/>
      <c r="R636" s="691"/>
      <c r="S636" s="691"/>
      <c r="T636" s="691"/>
      <c r="U636" s="691"/>
      <c r="V636" s="691"/>
      <c r="W636" s="691"/>
      <c r="X636" s="691"/>
      <c r="Y636" s="691"/>
      <c r="Z636" s="691"/>
      <c r="AA636" s="691"/>
      <c r="AB636" s="691"/>
      <c r="AC636" s="691"/>
      <c r="AD636" s="691"/>
      <c r="AE636" s="691"/>
      <c r="AF636" s="691"/>
      <c r="AG636" s="691"/>
      <c r="AH636" s="691"/>
      <c r="AI636" s="691"/>
      <c r="AJ636" s="691"/>
      <c r="AK636" s="691"/>
      <c r="AL636" s="691"/>
      <c r="AM636" s="691"/>
      <c r="AN636" s="691"/>
      <c r="AO636" s="691"/>
      <c r="AP636" s="691"/>
      <c r="AQ636" s="691"/>
      <c r="AR636" s="691"/>
      <c r="AS636" s="691"/>
      <c r="AT636" s="691"/>
      <c r="AU636" s="691"/>
      <c r="AV636" s="691"/>
      <c r="AW636" s="691"/>
      <c r="AX636" s="691"/>
      <c r="AY636" s="691"/>
      <c r="AZ636" s="691"/>
      <c r="BA636" s="691"/>
      <c r="BB636" s="691"/>
      <c r="BC636" s="691"/>
      <c r="BD636" s="691"/>
      <c r="BE636" s="691"/>
      <c r="BF636" s="691"/>
      <c r="BG636" s="691"/>
      <c r="BH636" s="691"/>
      <c r="BI636" s="691"/>
      <c r="BJ636" s="691"/>
      <c r="BK636" s="691"/>
      <c r="BL636" s="691"/>
      <c r="BM636" s="691"/>
      <c r="BN636" s="691"/>
      <c r="BO636" s="691"/>
      <c r="BP636" s="691"/>
      <c r="BQ636" s="691"/>
      <c r="BR636" s="691"/>
      <c r="BS636" s="691"/>
      <c r="BT636" s="691"/>
      <c r="BU636" s="691"/>
      <c r="BV636" s="691"/>
      <c r="BW636" s="691"/>
      <c r="BX636" s="691"/>
      <c r="BY636" s="691"/>
      <c r="BZ636" s="691"/>
      <c r="CA636" s="691"/>
      <c r="CB636" s="691"/>
      <c r="CC636" s="691"/>
      <c r="CD636" s="691"/>
      <c r="CE636" s="691"/>
      <c r="CF636" s="691"/>
      <c r="CG636" s="691"/>
      <c r="CH636" s="691"/>
      <c r="CI636" s="691"/>
    </row>
    <row r="637" spans="1:87" ht="15.75" customHeight="1">
      <c r="A637" s="691"/>
      <c r="B637" s="697"/>
      <c r="C637" s="697"/>
      <c r="D637" s="691"/>
      <c r="E637" s="691"/>
      <c r="F637" s="691"/>
      <c r="G637" s="691"/>
      <c r="H637" s="691"/>
      <c r="I637" s="691"/>
      <c r="J637" s="691"/>
      <c r="K637" s="691"/>
      <c r="L637" s="691"/>
      <c r="M637" s="691"/>
      <c r="N637" s="691"/>
      <c r="O637" s="691"/>
      <c r="P637" s="691"/>
      <c r="Q637" s="691"/>
      <c r="R637" s="691"/>
      <c r="S637" s="691"/>
      <c r="T637" s="691"/>
      <c r="U637" s="691"/>
      <c r="V637" s="691"/>
      <c r="W637" s="691"/>
      <c r="X637" s="691"/>
      <c r="Y637" s="691"/>
      <c r="Z637" s="691"/>
      <c r="AA637" s="691"/>
      <c r="AB637" s="691"/>
      <c r="AC637" s="691"/>
      <c r="AD637" s="691"/>
      <c r="AE637" s="691"/>
      <c r="AF637" s="691"/>
      <c r="AG637" s="691"/>
      <c r="AH637" s="691"/>
      <c r="AI637" s="691"/>
      <c r="AJ637" s="691"/>
      <c r="AK637" s="691"/>
      <c r="AL637" s="691"/>
      <c r="AM637" s="691"/>
      <c r="AN637" s="691"/>
      <c r="AO637" s="691"/>
      <c r="AP637" s="691"/>
      <c r="AQ637" s="691"/>
      <c r="AR637" s="691"/>
      <c r="AS637" s="691"/>
      <c r="AT637" s="691"/>
      <c r="AU637" s="691"/>
      <c r="AV637" s="691"/>
      <c r="AW637" s="691"/>
      <c r="AX637" s="691"/>
      <c r="AY637" s="691"/>
      <c r="AZ637" s="691"/>
      <c r="BA637" s="691"/>
      <c r="BB637" s="691"/>
      <c r="BC637" s="691"/>
      <c r="BD637" s="691"/>
      <c r="BE637" s="691"/>
      <c r="BF637" s="691"/>
      <c r="BG637" s="691"/>
      <c r="BH637" s="691"/>
      <c r="BI637" s="691"/>
      <c r="BJ637" s="691"/>
      <c r="BK637" s="691"/>
      <c r="BL637" s="691"/>
      <c r="BM637" s="691"/>
      <c r="BN637" s="691"/>
      <c r="BO637" s="691"/>
      <c r="BP637" s="691"/>
      <c r="BQ637" s="691"/>
      <c r="BR637" s="691"/>
      <c r="BS637" s="691"/>
      <c r="BT637" s="691"/>
      <c r="BU637" s="691"/>
      <c r="BV637" s="691"/>
      <c r="BW637" s="691"/>
      <c r="BX637" s="691"/>
      <c r="BY637" s="691"/>
      <c r="BZ637" s="691"/>
      <c r="CA637" s="691"/>
      <c r="CB637" s="691"/>
      <c r="CC637" s="691"/>
      <c r="CD637" s="691"/>
      <c r="CE637" s="691"/>
      <c r="CF637" s="691"/>
      <c r="CG637" s="691"/>
      <c r="CH637" s="691"/>
      <c r="CI637" s="691"/>
    </row>
    <row r="638" spans="1:87" ht="15.75" customHeight="1">
      <c r="A638" s="691"/>
      <c r="B638" s="697"/>
      <c r="C638" s="697"/>
      <c r="D638" s="691"/>
      <c r="E638" s="691"/>
      <c r="F638" s="691"/>
      <c r="G638" s="691"/>
      <c r="H638" s="691"/>
      <c r="I638" s="691"/>
      <c r="J638" s="691"/>
      <c r="K638" s="691"/>
      <c r="L638" s="691"/>
      <c r="M638" s="691"/>
      <c r="N638" s="691"/>
      <c r="O638" s="691"/>
      <c r="P638" s="691"/>
      <c r="Q638" s="691"/>
      <c r="R638" s="691"/>
      <c r="S638" s="691"/>
      <c r="T638" s="691"/>
      <c r="U638" s="691"/>
      <c r="V638" s="691"/>
      <c r="W638" s="691"/>
      <c r="X638" s="691"/>
      <c r="Y638" s="691"/>
      <c r="Z638" s="691"/>
      <c r="AA638" s="691"/>
      <c r="AB638" s="691"/>
      <c r="AC638" s="691"/>
      <c r="AD638" s="691"/>
      <c r="AE638" s="691"/>
      <c r="AF638" s="691"/>
      <c r="AG638" s="691"/>
      <c r="AH638" s="691"/>
      <c r="AI638" s="691"/>
      <c r="AJ638" s="691"/>
      <c r="AK638" s="691"/>
      <c r="AL638" s="691"/>
      <c r="AM638" s="691"/>
      <c r="AN638" s="691"/>
      <c r="AO638" s="691"/>
      <c r="AP638" s="691"/>
      <c r="AQ638" s="691"/>
      <c r="AR638" s="691"/>
      <c r="AS638" s="691"/>
      <c r="AT638" s="691"/>
      <c r="AU638" s="691"/>
      <c r="AV638" s="691"/>
      <c r="AW638" s="691"/>
      <c r="AX638" s="691"/>
      <c r="AY638" s="691"/>
      <c r="AZ638" s="691"/>
      <c r="BA638" s="691"/>
      <c r="BB638" s="691"/>
      <c r="BC638" s="691"/>
      <c r="BD638" s="691"/>
      <c r="BE638" s="691"/>
      <c r="BF638" s="691"/>
      <c r="BG638" s="691"/>
      <c r="BH638" s="691"/>
      <c r="BI638" s="691"/>
      <c r="BJ638" s="691"/>
      <c r="BK638" s="691"/>
      <c r="BL638" s="691"/>
      <c r="BM638" s="691"/>
      <c r="BN638" s="691"/>
      <c r="BO638" s="691"/>
      <c r="BP638" s="691"/>
      <c r="BQ638" s="691"/>
      <c r="BR638" s="691"/>
      <c r="BS638" s="691"/>
      <c r="BT638" s="691"/>
      <c r="BU638" s="691"/>
      <c r="BV638" s="691"/>
      <c r="BW638" s="691"/>
      <c r="BX638" s="691"/>
      <c r="BY638" s="691"/>
      <c r="BZ638" s="691"/>
      <c r="CA638" s="691"/>
      <c r="CB638" s="691"/>
      <c r="CC638" s="691"/>
      <c r="CD638" s="691"/>
      <c r="CE638" s="691"/>
      <c r="CF638" s="691"/>
      <c r="CG638" s="691"/>
      <c r="CH638" s="691"/>
      <c r="CI638" s="691"/>
    </row>
    <row r="639" spans="1:87" ht="15.75" customHeight="1">
      <c r="A639" s="691"/>
      <c r="B639" s="697"/>
      <c r="C639" s="697"/>
      <c r="D639" s="691"/>
      <c r="E639" s="691"/>
      <c r="F639" s="691"/>
      <c r="G639" s="691"/>
      <c r="H639" s="691"/>
      <c r="I639" s="691"/>
      <c r="J639" s="691"/>
      <c r="K639" s="691"/>
      <c r="L639" s="691"/>
      <c r="M639" s="691"/>
      <c r="N639" s="691"/>
      <c r="O639" s="691"/>
      <c r="P639" s="691"/>
      <c r="Q639" s="691"/>
      <c r="R639" s="691"/>
      <c r="S639" s="691"/>
      <c r="T639" s="691"/>
      <c r="U639" s="691"/>
      <c r="V639" s="691"/>
      <c r="W639" s="691"/>
      <c r="X639" s="691"/>
      <c r="Y639" s="691"/>
      <c r="Z639" s="691"/>
      <c r="AA639" s="691"/>
      <c r="AB639" s="691"/>
      <c r="AC639" s="691"/>
      <c r="AD639" s="691"/>
      <c r="AE639" s="691"/>
      <c r="AF639" s="691"/>
      <c r="AG639" s="691"/>
      <c r="AH639" s="691"/>
      <c r="AI639" s="691"/>
      <c r="AJ639" s="691"/>
      <c r="AK639" s="691"/>
      <c r="AL639" s="691"/>
      <c r="AM639" s="691"/>
      <c r="AN639" s="691"/>
      <c r="AO639" s="691"/>
      <c r="AP639" s="691"/>
      <c r="AQ639" s="691"/>
      <c r="AR639" s="691"/>
      <c r="AS639" s="691"/>
      <c r="AT639" s="691"/>
      <c r="AU639" s="691"/>
      <c r="AV639" s="691"/>
      <c r="AW639" s="691"/>
      <c r="AX639" s="691"/>
      <c r="AY639" s="691"/>
      <c r="AZ639" s="691"/>
      <c r="BA639" s="691"/>
      <c r="BB639" s="691"/>
      <c r="BC639" s="691"/>
      <c r="BD639" s="691"/>
      <c r="BE639" s="691"/>
      <c r="BF639" s="691"/>
      <c r="BG639" s="691"/>
      <c r="BH639" s="691"/>
      <c r="BI639" s="691"/>
      <c r="BJ639" s="691"/>
      <c r="BK639" s="691"/>
      <c r="BL639" s="691"/>
      <c r="BM639" s="691"/>
      <c r="BN639" s="691"/>
      <c r="BO639" s="691"/>
      <c r="BP639" s="691"/>
      <c r="BQ639" s="691"/>
      <c r="BR639" s="691"/>
      <c r="BS639" s="691"/>
      <c r="BT639" s="691"/>
      <c r="BU639" s="691"/>
      <c r="BV639" s="691"/>
      <c r="BW639" s="691"/>
      <c r="BX639" s="691"/>
      <c r="BY639" s="691"/>
      <c r="BZ639" s="691"/>
      <c r="CA639" s="691"/>
      <c r="CB639" s="691"/>
      <c r="CC639" s="691"/>
      <c r="CD639" s="691"/>
      <c r="CE639" s="691"/>
      <c r="CF639" s="691"/>
      <c r="CG639" s="691"/>
      <c r="CH639" s="691"/>
      <c r="CI639" s="691"/>
    </row>
    <row r="640" spans="1:87" ht="15.75" customHeight="1">
      <c r="A640" s="691"/>
      <c r="B640" s="697"/>
      <c r="C640" s="697"/>
      <c r="D640" s="691"/>
      <c r="E640" s="691"/>
      <c r="F640" s="691"/>
      <c r="G640" s="691"/>
      <c r="H640" s="691"/>
      <c r="I640" s="691"/>
      <c r="J640" s="691"/>
      <c r="K640" s="691"/>
      <c r="L640" s="691"/>
      <c r="M640" s="691"/>
      <c r="N640" s="691"/>
      <c r="O640" s="691"/>
      <c r="P640" s="691"/>
      <c r="Q640" s="691"/>
      <c r="R640" s="691"/>
      <c r="S640" s="691"/>
      <c r="T640" s="691"/>
      <c r="U640" s="691"/>
      <c r="V640" s="691"/>
      <c r="W640" s="691"/>
      <c r="X640" s="691"/>
      <c r="Y640" s="691"/>
      <c r="Z640" s="691"/>
      <c r="AA640" s="691"/>
      <c r="AB640" s="691"/>
      <c r="AC640" s="691"/>
      <c r="AD640" s="691"/>
      <c r="AE640" s="691"/>
      <c r="AF640" s="691"/>
      <c r="AG640" s="691"/>
      <c r="AH640" s="691"/>
      <c r="AI640" s="691"/>
      <c r="AJ640" s="691"/>
      <c r="AK640" s="691"/>
      <c r="AL640" s="691"/>
      <c r="AM640" s="691"/>
      <c r="AN640" s="691"/>
      <c r="AO640" s="691"/>
      <c r="AP640" s="691"/>
      <c r="AQ640" s="691"/>
      <c r="AR640" s="691"/>
      <c r="AS640" s="691"/>
      <c r="AT640" s="691"/>
      <c r="AU640" s="691"/>
      <c r="AV640" s="691"/>
      <c r="AW640" s="691"/>
      <c r="AX640" s="691"/>
      <c r="AY640" s="691"/>
      <c r="AZ640" s="691"/>
      <c r="BA640" s="691"/>
      <c r="BB640" s="691"/>
      <c r="BC640" s="691"/>
      <c r="BD640" s="691"/>
      <c r="BE640" s="691"/>
      <c r="BF640" s="691"/>
      <c r="BG640" s="691"/>
      <c r="BH640" s="691"/>
      <c r="BI640" s="691"/>
      <c r="BJ640" s="691"/>
      <c r="BK640" s="691"/>
      <c r="BL640" s="691"/>
      <c r="BM640" s="691"/>
      <c r="BN640" s="691"/>
      <c r="BO640" s="691"/>
      <c r="BP640" s="691"/>
      <c r="BQ640" s="691"/>
      <c r="BR640" s="691"/>
      <c r="BS640" s="691"/>
      <c r="BT640" s="691"/>
      <c r="BU640" s="691"/>
      <c r="BV640" s="691"/>
      <c r="BW640" s="691"/>
      <c r="BX640" s="691"/>
      <c r="BY640" s="691"/>
      <c r="BZ640" s="691"/>
      <c r="CA640" s="691"/>
      <c r="CB640" s="691"/>
      <c r="CC640" s="691"/>
      <c r="CD640" s="691"/>
      <c r="CE640" s="691"/>
      <c r="CF640" s="691"/>
      <c r="CG640" s="691"/>
      <c r="CH640" s="691"/>
      <c r="CI640" s="691"/>
    </row>
    <row r="641" spans="1:87" ht="15.75" customHeight="1">
      <c r="A641" s="691"/>
      <c r="B641" s="697"/>
      <c r="C641" s="697"/>
      <c r="D641" s="691"/>
      <c r="E641" s="691"/>
      <c r="F641" s="691"/>
      <c r="G641" s="691"/>
      <c r="H641" s="691"/>
      <c r="I641" s="691"/>
      <c r="J641" s="691"/>
      <c r="K641" s="691"/>
      <c r="L641" s="691"/>
      <c r="M641" s="691"/>
      <c r="N641" s="691"/>
      <c r="O641" s="691"/>
      <c r="P641" s="691"/>
      <c r="Q641" s="691"/>
      <c r="R641" s="691"/>
      <c r="S641" s="691"/>
      <c r="T641" s="691"/>
      <c r="U641" s="691"/>
      <c r="V641" s="691"/>
      <c r="W641" s="691"/>
      <c r="X641" s="691"/>
      <c r="Y641" s="691"/>
      <c r="Z641" s="691"/>
      <c r="AA641" s="691"/>
      <c r="AB641" s="691"/>
      <c r="AC641" s="691"/>
      <c r="AD641" s="691"/>
      <c r="AE641" s="691"/>
      <c r="AF641" s="691"/>
      <c r="AG641" s="691"/>
      <c r="AH641" s="691"/>
      <c r="AI641" s="691"/>
      <c r="AJ641" s="691"/>
      <c r="AK641" s="691"/>
      <c r="AL641" s="691"/>
      <c r="AM641" s="691"/>
      <c r="AN641" s="691"/>
      <c r="AO641" s="691"/>
      <c r="AP641" s="691"/>
      <c r="AQ641" s="691"/>
      <c r="AR641" s="691"/>
      <c r="AS641" s="691"/>
      <c r="AT641" s="691"/>
      <c r="AU641" s="691"/>
      <c r="AV641" s="691"/>
      <c r="AW641" s="691"/>
      <c r="AX641" s="691"/>
      <c r="AY641" s="691"/>
      <c r="AZ641" s="691"/>
      <c r="BA641" s="691"/>
      <c r="BB641" s="691"/>
      <c r="BC641" s="691"/>
      <c r="BD641" s="691"/>
      <c r="BE641" s="691"/>
      <c r="BF641" s="691"/>
      <c r="BG641" s="691"/>
      <c r="BH641" s="691"/>
      <c r="BI641" s="691"/>
      <c r="BJ641" s="691"/>
      <c r="BK641" s="691"/>
      <c r="BL641" s="691"/>
      <c r="BM641" s="691"/>
      <c r="BN641" s="691"/>
      <c r="BO641" s="691"/>
      <c r="BP641" s="691"/>
      <c r="BQ641" s="691"/>
      <c r="BR641" s="691"/>
      <c r="BS641" s="691"/>
      <c r="BT641" s="691"/>
      <c r="BU641" s="691"/>
      <c r="BV641" s="691"/>
      <c r="BW641" s="691"/>
      <c r="BX641" s="691"/>
      <c r="BY641" s="691"/>
      <c r="BZ641" s="691"/>
      <c r="CA641" s="691"/>
      <c r="CB641" s="691"/>
      <c r="CC641" s="691"/>
      <c r="CD641" s="691"/>
      <c r="CE641" s="691"/>
      <c r="CF641" s="691"/>
      <c r="CG641" s="691"/>
      <c r="CH641" s="691"/>
      <c r="CI641" s="691"/>
    </row>
    <row r="642" spans="1:87" ht="15.75" customHeight="1">
      <c r="A642" s="691"/>
      <c r="B642" s="697"/>
      <c r="C642" s="697"/>
      <c r="D642" s="691"/>
      <c r="E642" s="691"/>
      <c r="F642" s="691"/>
      <c r="G642" s="691"/>
      <c r="H642" s="691"/>
      <c r="I642" s="691"/>
      <c r="J642" s="691"/>
      <c r="K642" s="691"/>
      <c r="L642" s="691"/>
      <c r="M642" s="691"/>
      <c r="N642" s="691"/>
      <c r="O642" s="691"/>
      <c r="P642" s="691"/>
      <c r="Q642" s="691"/>
      <c r="R642" s="691"/>
      <c r="S642" s="691"/>
      <c r="T642" s="691"/>
      <c r="U642" s="691"/>
      <c r="V642" s="691"/>
      <c r="W642" s="691"/>
      <c r="X642" s="691"/>
      <c r="Y642" s="691"/>
      <c r="Z642" s="691"/>
      <c r="AA642" s="691"/>
      <c r="AB642" s="691"/>
      <c r="AC642" s="691"/>
      <c r="AD642" s="691"/>
      <c r="AE642" s="691"/>
      <c r="AF642" s="691"/>
      <c r="AG642" s="691"/>
      <c r="AH642" s="691"/>
      <c r="AI642" s="691"/>
      <c r="AJ642" s="691"/>
      <c r="AK642" s="691"/>
      <c r="AL642" s="691"/>
      <c r="AM642" s="691"/>
      <c r="AN642" s="691"/>
      <c r="AO642" s="691"/>
      <c r="AP642" s="691"/>
      <c r="AQ642" s="691"/>
      <c r="AR642" s="691"/>
      <c r="AS642" s="691"/>
      <c r="AT642" s="691"/>
      <c r="AU642" s="691"/>
      <c r="AV642" s="691"/>
      <c r="AW642" s="691"/>
      <c r="AX642" s="691"/>
      <c r="AY642" s="691"/>
      <c r="AZ642" s="691"/>
      <c r="BA642" s="691"/>
      <c r="BB642" s="691"/>
      <c r="BC642" s="691"/>
      <c r="BD642" s="691"/>
      <c r="BE642" s="691"/>
      <c r="BF642" s="691"/>
      <c r="BG642" s="691"/>
      <c r="BH642" s="691"/>
      <c r="BI642" s="691"/>
      <c r="BJ642" s="691"/>
      <c r="BK642" s="691"/>
      <c r="BL642" s="691"/>
      <c r="BM642" s="691"/>
      <c r="BN642" s="691"/>
      <c r="BO642" s="691"/>
      <c r="BP642" s="691"/>
      <c r="BQ642" s="691"/>
      <c r="BR642" s="691"/>
      <c r="BS642" s="691"/>
      <c r="BT642" s="691"/>
      <c r="BU642" s="691"/>
      <c r="BV642" s="691"/>
      <c r="BW642" s="691"/>
      <c r="BX642" s="691"/>
      <c r="BY642" s="691"/>
      <c r="BZ642" s="691"/>
      <c r="CA642" s="691"/>
      <c r="CB642" s="691"/>
      <c r="CC642" s="691"/>
      <c r="CD642" s="691"/>
      <c r="CE642" s="691"/>
      <c r="CF642" s="691"/>
      <c r="CG642" s="691"/>
      <c r="CH642" s="691"/>
      <c r="CI642" s="691"/>
    </row>
    <row r="643" spans="1:87" ht="15.75" customHeight="1">
      <c r="A643" s="691"/>
      <c r="B643" s="697"/>
      <c r="C643" s="697"/>
      <c r="D643" s="691"/>
      <c r="E643" s="691"/>
      <c r="F643" s="691"/>
      <c r="G643" s="691"/>
      <c r="H643" s="691"/>
      <c r="I643" s="691"/>
      <c r="J643" s="691"/>
      <c r="K643" s="691"/>
      <c r="L643" s="691"/>
      <c r="M643" s="691"/>
      <c r="N643" s="691"/>
      <c r="O643" s="691"/>
      <c r="P643" s="691"/>
      <c r="Q643" s="691"/>
      <c r="R643" s="691"/>
      <c r="S643" s="691"/>
      <c r="T643" s="691"/>
      <c r="U643" s="691"/>
      <c r="V643" s="691"/>
      <c r="W643" s="691"/>
      <c r="X643" s="691"/>
      <c r="Y643" s="691"/>
      <c r="Z643" s="691"/>
      <c r="AA643" s="691"/>
      <c r="AB643" s="691"/>
      <c r="AC643" s="691"/>
      <c r="AD643" s="691"/>
      <c r="AE643" s="691"/>
      <c r="AF643" s="691"/>
      <c r="AG643" s="691"/>
      <c r="AH643" s="691"/>
      <c r="AI643" s="691"/>
      <c r="AJ643" s="691"/>
      <c r="AK643" s="691"/>
      <c r="AL643" s="691"/>
      <c r="AM643" s="691"/>
      <c r="AN643" s="691"/>
      <c r="AO643" s="691"/>
      <c r="AP643" s="691"/>
      <c r="AQ643" s="691"/>
      <c r="AR643" s="691"/>
      <c r="AS643" s="691"/>
      <c r="AT643" s="691"/>
      <c r="AU643" s="691"/>
      <c r="AV643" s="691"/>
      <c r="AW643" s="691"/>
      <c r="AX643" s="691"/>
      <c r="AY643" s="691"/>
      <c r="AZ643" s="691"/>
      <c r="BA643" s="691"/>
      <c r="BB643" s="691"/>
      <c r="BC643" s="691"/>
      <c r="BD643" s="691"/>
      <c r="BE643" s="691"/>
      <c r="BF643" s="691"/>
      <c r="BG643" s="691"/>
      <c r="BH643" s="691"/>
      <c r="BI643" s="691"/>
      <c r="BJ643" s="691"/>
      <c r="BK643" s="691"/>
      <c r="BL643" s="691"/>
      <c r="BM643" s="691"/>
      <c r="BN643" s="691"/>
      <c r="BO643" s="691"/>
      <c r="BP643" s="691"/>
      <c r="BQ643" s="691"/>
      <c r="BR643" s="691"/>
      <c r="BS643" s="691"/>
      <c r="BT643" s="691"/>
      <c r="BU643" s="691"/>
      <c r="BV643" s="691"/>
      <c r="BW643" s="691"/>
      <c r="BX643" s="691"/>
      <c r="BY643" s="691"/>
      <c r="BZ643" s="691"/>
      <c r="CA643" s="691"/>
      <c r="CB643" s="691"/>
      <c r="CC643" s="691"/>
      <c r="CD643" s="691"/>
      <c r="CE643" s="691"/>
      <c r="CF643" s="691"/>
      <c r="CG643" s="691"/>
      <c r="CH643" s="691"/>
      <c r="CI643" s="691"/>
    </row>
    <row r="644" spans="1:87" ht="15.75" customHeight="1">
      <c r="A644" s="691"/>
      <c r="B644" s="697"/>
      <c r="C644" s="697"/>
      <c r="D644" s="691"/>
      <c r="E644" s="691"/>
      <c r="F644" s="691"/>
      <c r="G644" s="691"/>
      <c r="H644" s="691"/>
      <c r="I644" s="691"/>
      <c r="J644" s="691"/>
      <c r="K644" s="691"/>
      <c r="L644" s="691"/>
      <c r="M644" s="691"/>
      <c r="N644" s="691"/>
      <c r="O644" s="691"/>
      <c r="P644" s="691"/>
      <c r="Q644" s="691"/>
      <c r="R644" s="691"/>
      <c r="S644" s="691"/>
      <c r="T644" s="691"/>
      <c r="U644" s="691"/>
      <c r="V644" s="691"/>
      <c r="W644" s="691"/>
      <c r="X644" s="691"/>
      <c r="Y644" s="691"/>
      <c r="Z644" s="691"/>
      <c r="AA644" s="691"/>
      <c r="AB644" s="691"/>
      <c r="AC644" s="691"/>
      <c r="AD644" s="691"/>
      <c r="AE644" s="691"/>
      <c r="AF644" s="691"/>
      <c r="AG644" s="691"/>
      <c r="AH644" s="691"/>
      <c r="AI644" s="691"/>
      <c r="AJ644" s="691"/>
      <c r="AK644" s="691"/>
      <c r="AL644" s="691"/>
      <c r="AM644" s="691"/>
      <c r="AN644" s="691"/>
      <c r="AO644" s="691"/>
      <c r="AP644" s="691"/>
      <c r="AQ644" s="691"/>
      <c r="AR644" s="691"/>
      <c r="AS644" s="691"/>
      <c r="AT644" s="691"/>
      <c r="AU644" s="691"/>
      <c r="AV644" s="691"/>
      <c r="AW644" s="691"/>
      <c r="AX644" s="691"/>
      <c r="AY644" s="691"/>
      <c r="AZ644" s="691"/>
      <c r="BA644" s="691"/>
      <c r="BB644" s="691"/>
      <c r="BC644" s="691"/>
      <c r="BD644" s="691"/>
      <c r="BE644" s="691"/>
      <c r="BF644" s="691"/>
      <c r="BG644" s="691"/>
      <c r="BH644" s="691"/>
      <c r="BI644" s="691"/>
      <c r="BJ644" s="691"/>
      <c r="BK644" s="691"/>
      <c r="BL644" s="691"/>
      <c r="BM644" s="691"/>
      <c r="BN644" s="691"/>
      <c r="BO644" s="691"/>
      <c r="BP644" s="691"/>
      <c r="BQ644" s="691"/>
      <c r="BR644" s="691"/>
      <c r="BS644" s="691"/>
      <c r="BT644" s="691"/>
      <c r="BU644" s="691"/>
      <c r="BV644" s="691"/>
      <c r="BW644" s="691"/>
      <c r="BX644" s="691"/>
      <c r="BY644" s="691"/>
      <c r="BZ644" s="691"/>
      <c r="CA644" s="691"/>
      <c r="CB644" s="691"/>
      <c r="CC644" s="691"/>
      <c r="CD644" s="691"/>
      <c r="CE644" s="691"/>
      <c r="CF644" s="691"/>
      <c r="CG644" s="691"/>
      <c r="CH644" s="691"/>
      <c r="CI644" s="691"/>
    </row>
    <row r="645" spans="1:87" ht="15.75" customHeight="1">
      <c r="A645" s="691"/>
      <c r="B645" s="697"/>
      <c r="C645" s="697"/>
      <c r="D645" s="691"/>
      <c r="E645" s="691"/>
      <c r="F645" s="691"/>
      <c r="G645" s="691"/>
      <c r="H645" s="691"/>
      <c r="I645" s="691"/>
      <c r="J645" s="691"/>
      <c r="K645" s="691"/>
      <c r="L645" s="691"/>
      <c r="M645" s="691"/>
      <c r="N645" s="691"/>
      <c r="O645" s="691"/>
      <c r="P645" s="691"/>
      <c r="Q645" s="691"/>
      <c r="R645" s="691"/>
      <c r="S645" s="691"/>
      <c r="T645" s="691"/>
      <c r="U645" s="691"/>
      <c r="V645" s="691"/>
      <c r="W645" s="691"/>
      <c r="X645" s="691"/>
      <c r="Y645" s="691"/>
      <c r="Z645" s="691"/>
      <c r="AA645" s="691"/>
      <c r="AB645" s="691"/>
      <c r="AC645" s="691"/>
      <c r="AD645" s="691"/>
      <c r="AE645" s="691"/>
      <c r="AF645" s="691"/>
      <c r="AG645" s="691"/>
      <c r="AH645" s="691"/>
      <c r="AI645" s="691"/>
      <c r="AJ645" s="691"/>
      <c r="AK645" s="691"/>
      <c r="AL645" s="691"/>
      <c r="AM645" s="691"/>
      <c r="AN645" s="691"/>
      <c r="AO645" s="691"/>
      <c r="AP645" s="691"/>
      <c r="AQ645" s="691"/>
      <c r="AR645" s="691"/>
      <c r="AS645" s="691"/>
      <c r="AT645" s="691"/>
      <c r="AU645" s="691"/>
      <c r="AV645" s="691"/>
      <c r="AW645" s="691"/>
      <c r="AX645" s="691"/>
      <c r="AY645" s="691"/>
      <c r="AZ645" s="691"/>
      <c r="BA645" s="691"/>
      <c r="BB645" s="691"/>
      <c r="BC645" s="691"/>
      <c r="BD645" s="691"/>
      <c r="BE645" s="691"/>
      <c r="BF645" s="691"/>
      <c r="BG645" s="691"/>
      <c r="BH645" s="691"/>
      <c r="BI645" s="691"/>
      <c r="BJ645" s="691"/>
      <c r="BK645" s="691"/>
      <c r="BL645" s="691"/>
      <c r="BM645" s="691"/>
      <c r="BN645" s="691"/>
      <c r="BO645" s="691"/>
      <c r="BP645" s="691"/>
      <c r="BQ645" s="691"/>
      <c r="BR645" s="691"/>
      <c r="BS645" s="691"/>
      <c r="BT645" s="691"/>
      <c r="BU645" s="691"/>
      <c r="BV645" s="691"/>
      <c r="BW645" s="691"/>
      <c r="BX645" s="691"/>
      <c r="BY645" s="691"/>
      <c r="BZ645" s="691"/>
      <c r="CA645" s="691"/>
      <c r="CB645" s="691"/>
      <c r="CC645" s="691"/>
      <c r="CD645" s="691"/>
      <c r="CE645" s="691"/>
      <c r="CF645" s="691"/>
      <c r="CG645" s="691"/>
      <c r="CH645" s="691"/>
      <c r="CI645" s="691"/>
    </row>
    <row r="646" spans="1:87" ht="15.75" customHeight="1">
      <c r="A646" s="691"/>
      <c r="B646" s="697"/>
      <c r="C646" s="697"/>
      <c r="D646" s="691"/>
      <c r="E646" s="691"/>
      <c r="F646" s="691"/>
      <c r="G646" s="691"/>
      <c r="H646" s="691"/>
      <c r="I646" s="691"/>
      <c r="J646" s="691"/>
      <c r="K646" s="691"/>
      <c r="L646" s="691"/>
      <c r="M646" s="691"/>
      <c r="N646" s="691"/>
      <c r="O646" s="691"/>
      <c r="P646" s="691"/>
      <c r="Q646" s="691"/>
      <c r="R646" s="691"/>
      <c r="S646" s="691"/>
      <c r="T646" s="691"/>
      <c r="U646" s="691"/>
      <c r="V646" s="691"/>
      <c r="W646" s="691"/>
      <c r="X646" s="691"/>
      <c r="Y646" s="691"/>
      <c r="Z646" s="691"/>
      <c r="AA646" s="691"/>
      <c r="AB646" s="691"/>
      <c r="AC646" s="691"/>
      <c r="AD646" s="691"/>
      <c r="AE646" s="691"/>
      <c r="AF646" s="691"/>
      <c r="AG646" s="691"/>
      <c r="AH646" s="691"/>
      <c r="AI646" s="691"/>
      <c r="AJ646" s="691"/>
      <c r="AK646" s="691"/>
      <c r="AL646" s="691"/>
      <c r="AM646" s="691"/>
      <c r="AN646" s="691"/>
      <c r="AO646" s="691"/>
      <c r="AP646" s="691"/>
      <c r="AQ646" s="691"/>
      <c r="AR646" s="691"/>
      <c r="AS646" s="691"/>
      <c r="AT646" s="691"/>
      <c r="AU646" s="691"/>
      <c r="AV646" s="691"/>
      <c r="AW646" s="691"/>
      <c r="AX646" s="691"/>
      <c r="AY646" s="691"/>
      <c r="AZ646" s="691"/>
      <c r="BA646" s="691"/>
      <c r="BB646" s="691"/>
      <c r="BC646" s="691"/>
      <c r="BD646" s="691"/>
      <c r="BE646" s="691"/>
      <c r="BF646" s="691"/>
      <c r="BG646" s="691"/>
      <c r="BH646" s="691"/>
      <c r="BI646" s="691"/>
      <c r="BJ646" s="691"/>
      <c r="BK646" s="691"/>
      <c r="BL646" s="691"/>
      <c r="BM646" s="691"/>
      <c r="BN646" s="691"/>
      <c r="BO646" s="691"/>
      <c r="BP646" s="691"/>
      <c r="BQ646" s="691"/>
      <c r="BR646" s="691"/>
      <c r="BS646" s="691"/>
      <c r="BT646" s="691"/>
      <c r="BU646" s="691"/>
      <c r="BV646" s="691"/>
      <c r="BW646" s="691"/>
      <c r="BX646" s="691"/>
      <c r="BY646" s="691"/>
      <c r="BZ646" s="691"/>
      <c r="CA646" s="691"/>
      <c r="CB646" s="691"/>
      <c r="CC646" s="691"/>
      <c r="CD646" s="691"/>
      <c r="CE646" s="691"/>
      <c r="CF646" s="691"/>
      <c r="CG646" s="691"/>
      <c r="CH646" s="691"/>
      <c r="CI646" s="691"/>
    </row>
    <row r="647" spans="1:87" ht="15.75" customHeight="1">
      <c r="A647" s="691"/>
      <c r="B647" s="697"/>
      <c r="C647" s="697"/>
      <c r="D647" s="691"/>
      <c r="E647" s="691"/>
      <c r="F647" s="691"/>
      <c r="G647" s="691"/>
      <c r="H647" s="691"/>
      <c r="I647" s="691"/>
      <c r="J647" s="691"/>
      <c r="K647" s="691"/>
      <c r="L647" s="691"/>
      <c r="M647" s="691"/>
      <c r="N647" s="691"/>
      <c r="O647" s="691"/>
      <c r="P647" s="691"/>
      <c r="Q647" s="691"/>
      <c r="R647" s="691"/>
      <c r="S647" s="691"/>
      <c r="T647" s="691"/>
      <c r="U647" s="691"/>
      <c r="V647" s="691"/>
      <c r="W647" s="691"/>
      <c r="X647" s="691"/>
      <c r="Y647" s="691"/>
      <c r="Z647" s="691"/>
      <c r="AA647" s="691"/>
      <c r="AB647" s="691"/>
      <c r="AC647" s="691"/>
      <c r="AD647" s="691"/>
      <c r="AE647" s="691"/>
      <c r="AF647" s="691"/>
      <c r="AG647" s="691"/>
      <c r="AH647" s="691"/>
      <c r="AI647" s="691"/>
      <c r="AJ647" s="691"/>
      <c r="AK647" s="691"/>
      <c r="AL647" s="691"/>
      <c r="AM647" s="691"/>
      <c r="AN647" s="691"/>
      <c r="AO647" s="691"/>
      <c r="AP647" s="691"/>
      <c r="AQ647" s="691"/>
      <c r="AR647" s="691"/>
      <c r="AS647" s="691"/>
      <c r="AT647" s="691"/>
      <c r="AU647" s="691"/>
      <c r="AV647" s="691"/>
      <c r="AW647" s="691"/>
      <c r="AX647" s="691"/>
      <c r="AY647" s="691"/>
      <c r="AZ647" s="691"/>
      <c r="BA647" s="691"/>
      <c r="BB647" s="691"/>
      <c r="BC647" s="691"/>
      <c r="BD647" s="691"/>
      <c r="BE647" s="691"/>
      <c r="BF647" s="691"/>
      <c r="BG647" s="691"/>
      <c r="BH647" s="691"/>
      <c r="BI647" s="691"/>
      <c r="BJ647" s="691"/>
      <c r="BK647" s="691"/>
      <c r="BL647" s="691"/>
      <c r="BM647" s="691"/>
      <c r="BN647" s="691"/>
      <c r="BO647" s="691"/>
      <c r="BP647" s="691"/>
      <c r="BQ647" s="691"/>
      <c r="BR647" s="691"/>
      <c r="BS647" s="691"/>
      <c r="BT647" s="691"/>
      <c r="BU647" s="691"/>
      <c r="BV647" s="691"/>
      <c r="BW647" s="691"/>
      <c r="BX647" s="691"/>
      <c r="BY647" s="691"/>
      <c r="BZ647" s="691"/>
      <c r="CA647" s="691"/>
      <c r="CB647" s="691"/>
      <c r="CC647" s="691"/>
      <c r="CD647" s="691"/>
      <c r="CE647" s="691"/>
      <c r="CF647" s="691"/>
      <c r="CG647" s="691"/>
      <c r="CH647" s="691"/>
      <c r="CI647" s="691"/>
    </row>
    <row r="648" spans="1:87" ht="15.75" customHeight="1">
      <c r="A648" s="691"/>
      <c r="B648" s="697"/>
      <c r="C648" s="697"/>
      <c r="D648" s="691"/>
      <c r="E648" s="691"/>
      <c r="F648" s="691"/>
      <c r="G648" s="691"/>
      <c r="H648" s="691"/>
      <c r="I648" s="691"/>
      <c r="J648" s="691"/>
      <c r="K648" s="691"/>
      <c r="L648" s="691"/>
      <c r="M648" s="691"/>
      <c r="N648" s="691"/>
      <c r="O648" s="691"/>
      <c r="P648" s="691"/>
      <c r="Q648" s="691"/>
      <c r="R648" s="691"/>
      <c r="S648" s="691"/>
      <c r="T648" s="691"/>
      <c r="U648" s="691"/>
      <c r="V648" s="691"/>
      <c r="W648" s="691"/>
      <c r="X648" s="691"/>
      <c r="Y648" s="691"/>
      <c r="Z648" s="691"/>
      <c r="AA648" s="691"/>
      <c r="AB648" s="691"/>
      <c r="AC648" s="691"/>
      <c r="AD648" s="691"/>
      <c r="AE648" s="691"/>
      <c r="AF648" s="691"/>
      <c r="AG648" s="691"/>
      <c r="AH648" s="691"/>
      <c r="AI648" s="691"/>
      <c r="AJ648" s="691"/>
      <c r="AK648" s="691"/>
      <c r="AL648" s="691"/>
      <c r="AM648" s="691"/>
      <c r="AN648" s="691"/>
      <c r="AO648" s="691"/>
      <c r="AP648" s="691"/>
      <c r="AQ648" s="691"/>
      <c r="AR648" s="691"/>
      <c r="AS648" s="691"/>
      <c r="AT648" s="691"/>
      <c r="AU648" s="691"/>
      <c r="AV648" s="691"/>
      <c r="AW648" s="691"/>
      <c r="AX648" s="691"/>
      <c r="AY648" s="691"/>
      <c r="AZ648" s="691"/>
      <c r="BA648" s="691"/>
      <c r="BB648" s="691"/>
      <c r="BC648" s="691"/>
      <c r="BD648" s="691"/>
      <c r="BE648" s="691"/>
      <c r="BF648" s="691"/>
      <c r="BG648" s="691"/>
      <c r="BH648" s="691"/>
      <c r="BI648" s="691"/>
      <c r="BJ648" s="691"/>
      <c r="BK648" s="691"/>
      <c r="BL648" s="691"/>
      <c r="BM648" s="691"/>
      <c r="BN648" s="691"/>
      <c r="BO648" s="691"/>
      <c r="BP648" s="691"/>
      <c r="BQ648" s="691"/>
      <c r="BR648" s="691"/>
      <c r="BS648" s="691"/>
      <c r="BT648" s="691"/>
      <c r="BU648" s="691"/>
      <c r="BV648" s="691"/>
      <c r="BW648" s="691"/>
      <c r="BX648" s="691"/>
      <c r="BY648" s="691"/>
      <c r="BZ648" s="691"/>
      <c r="CA648" s="691"/>
      <c r="CB648" s="691"/>
      <c r="CC648" s="691"/>
      <c r="CD648" s="691"/>
      <c r="CE648" s="691"/>
      <c r="CF648" s="691"/>
      <c r="CG648" s="691"/>
      <c r="CH648" s="691"/>
      <c r="CI648" s="691"/>
    </row>
    <row r="649" spans="1:87" ht="15.75" customHeight="1">
      <c r="A649" s="691"/>
      <c r="B649" s="697"/>
      <c r="C649" s="697"/>
      <c r="D649" s="691"/>
      <c r="E649" s="691"/>
      <c r="F649" s="691"/>
      <c r="G649" s="691"/>
      <c r="H649" s="691"/>
      <c r="I649" s="691"/>
      <c r="J649" s="691"/>
      <c r="K649" s="691"/>
      <c r="L649" s="691"/>
      <c r="M649" s="691"/>
      <c r="N649" s="691"/>
      <c r="O649" s="691"/>
      <c r="P649" s="691"/>
      <c r="Q649" s="691"/>
      <c r="R649" s="691"/>
      <c r="S649" s="691"/>
      <c r="T649" s="691"/>
      <c r="U649" s="691"/>
      <c r="V649" s="691"/>
      <c r="W649" s="691"/>
      <c r="X649" s="691"/>
      <c r="Y649" s="691"/>
      <c r="Z649" s="691"/>
      <c r="AA649" s="691"/>
      <c r="AB649" s="691"/>
      <c r="AC649" s="691"/>
      <c r="AD649" s="691"/>
      <c r="AE649" s="691"/>
      <c r="AF649" s="691"/>
      <c r="AG649" s="691"/>
      <c r="AH649" s="691"/>
      <c r="AI649" s="691"/>
      <c r="AJ649" s="691"/>
      <c r="AK649" s="691"/>
      <c r="AL649" s="691"/>
      <c r="AM649" s="691"/>
      <c r="AN649" s="691"/>
      <c r="AO649" s="691"/>
      <c r="AP649" s="691"/>
      <c r="AQ649" s="691"/>
      <c r="AR649" s="691"/>
      <c r="AS649" s="691"/>
      <c r="AT649" s="691"/>
      <c r="AU649" s="691"/>
      <c r="AV649" s="691"/>
      <c r="AW649" s="691"/>
      <c r="AX649" s="691"/>
      <c r="AY649" s="691"/>
      <c r="AZ649" s="691"/>
      <c r="BA649" s="691"/>
      <c r="BB649" s="691"/>
      <c r="BC649" s="691"/>
      <c r="BD649" s="691"/>
      <c r="BE649" s="691"/>
      <c r="BF649" s="691"/>
      <c r="BG649" s="691"/>
      <c r="BH649" s="691"/>
      <c r="BI649" s="691"/>
      <c r="BJ649" s="691"/>
      <c r="BK649" s="691"/>
      <c r="BL649" s="691"/>
      <c r="BM649" s="691"/>
      <c r="BN649" s="691"/>
      <c r="BO649" s="691"/>
      <c r="BP649" s="691"/>
      <c r="BQ649" s="691"/>
      <c r="BR649" s="691"/>
      <c r="BS649" s="691"/>
      <c r="BT649" s="691"/>
      <c r="BU649" s="691"/>
      <c r="BV649" s="691"/>
      <c r="BW649" s="691"/>
      <c r="BX649" s="691"/>
      <c r="BY649" s="691"/>
      <c r="BZ649" s="691"/>
      <c r="CA649" s="691"/>
      <c r="CB649" s="691"/>
      <c r="CC649" s="691"/>
      <c r="CD649" s="691"/>
      <c r="CE649" s="691"/>
      <c r="CF649" s="691"/>
      <c r="CG649" s="691"/>
      <c r="CH649" s="691"/>
      <c r="CI649" s="691"/>
    </row>
    <row r="650" spans="1:87" ht="15.75" customHeight="1">
      <c r="A650" s="691"/>
      <c r="B650" s="697"/>
      <c r="C650" s="697"/>
      <c r="D650" s="691"/>
      <c r="E650" s="691"/>
      <c r="F650" s="691"/>
      <c r="G650" s="691"/>
      <c r="H650" s="691"/>
      <c r="I650" s="691"/>
      <c r="J650" s="691"/>
      <c r="K650" s="691"/>
      <c r="L650" s="691"/>
      <c r="M650" s="691"/>
      <c r="N650" s="691"/>
      <c r="O650" s="691"/>
      <c r="P650" s="691"/>
      <c r="Q650" s="691"/>
      <c r="R650" s="691"/>
      <c r="S650" s="691"/>
      <c r="T650" s="691"/>
      <c r="U650" s="691"/>
      <c r="V650" s="691"/>
      <c r="W650" s="691"/>
      <c r="X650" s="691"/>
      <c r="Y650" s="691"/>
      <c r="Z650" s="691"/>
      <c r="AA650" s="691"/>
      <c r="AB650" s="691"/>
      <c r="AC650" s="691"/>
      <c r="AD650" s="691"/>
      <c r="AE650" s="691"/>
      <c r="AF650" s="691"/>
      <c r="AG650" s="691"/>
      <c r="AH650" s="691"/>
      <c r="AI650" s="691"/>
      <c r="AJ650" s="691"/>
      <c r="AK650" s="691"/>
      <c r="AL650" s="691"/>
      <c r="AM650" s="691"/>
      <c r="AN650" s="691"/>
      <c r="AO650" s="691"/>
      <c r="AP650" s="691"/>
      <c r="AQ650" s="691"/>
      <c r="AR650" s="691"/>
      <c r="AS650" s="691"/>
      <c r="AT650" s="691"/>
      <c r="AU650" s="691"/>
      <c r="AV650" s="691"/>
      <c r="AW650" s="691"/>
      <c r="AX650" s="691"/>
      <c r="AY650" s="691"/>
      <c r="AZ650" s="691"/>
      <c r="BA650" s="691"/>
      <c r="BB650" s="691"/>
      <c r="BC650" s="691"/>
      <c r="BD650" s="691"/>
      <c r="BE650" s="691"/>
      <c r="BF650" s="691"/>
      <c r="BG650" s="691"/>
      <c r="BH650" s="691"/>
      <c r="BI650" s="691"/>
      <c r="BJ650" s="691"/>
      <c r="BK650" s="691"/>
      <c r="BL650" s="691"/>
      <c r="BM650" s="691"/>
      <c r="BN650" s="691"/>
      <c r="BO650" s="691"/>
      <c r="BP650" s="691"/>
      <c r="BQ650" s="691"/>
      <c r="BR650" s="691"/>
      <c r="BS650" s="691"/>
      <c r="BT650" s="691"/>
      <c r="BU650" s="691"/>
      <c r="BV650" s="691"/>
      <c r="BW650" s="691"/>
      <c r="BX650" s="691"/>
      <c r="BY650" s="691"/>
      <c r="BZ650" s="691"/>
      <c r="CA650" s="691"/>
      <c r="CB650" s="691"/>
      <c r="CC650" s="691"/>
      <c r="CD650" s="691"/>
      <c r="CE650" s="691"/>
      <c r="CF650" s="691"/>
      <c r="CG650" s="691"/>
      <c r="CH650" s="691"/>
      <c r="CI650" s="691"/>
    </row>
    <row r="651" spans="1:87" ht="15.75" customHeight="1">
      <c r="A651" s="691"/>
      <c r="B651" s="697"/>
      <c r="C651" s="697"/>
      <c r="D651" s="691"/>
      <c r="E651" s="691"/>
      <c r="F651" s="691"/>
      <c r="G651" s="691"/>
      <c r="H651" s="691"/>
      <c r="I651" s="691"/>
      <c r="J651" s="691"/>
      <c r="K651" s="691"/>
      <c r="L651" s="691"/>
      <c r="M651" s="691"/>
      <c r="N651" s="691"/>
      <c r="O651" s="691"/>
      <c r="P651" s="691"/>
      <c r="Q651" s="691"/>
      <c r="R651" s="691"/>
      <c r="S651" s="691"/>
      <c r="T651" s="691"/>
      <c r="U651" s="691"/>
      <c r="V651" s="691"/>
      <c r="W651" s="691"/>
      <c r="X651" s="691"/>
      <c r="Y651" s="691"/>
      <c r="Z651" s="691"/>
      <c r="AA651" s="691"/>
      <c r="AB651" s="691"/>
      <c r="AC651" s="691"/>
      <c r="AD651" s="691"/>
      <c r="AE651" s="691"/>
      <c r="AF651" s="691"/>
      <c r="AG651" s="691"/>
      <c r="AH651" s="691"/>
      <c r="AI651" s="691"/>
      <c r="AJ651" s="691"/>
      <c r="AK651" s="691"/>
      <c r="AL651" s="691"/>
      <c r="AM651" s="691"/>
      <c r="AN651" s="691"/>
      <c r="AO651" s="691"/>
      <c r="AP651" s="691"/>
      <c r="AQ651" s="691"/>
      <c r="AR651" s="691"/>
      <c r="AS651" s="691"/>
      <c r="AT651" s="691"/>
      <c r="AU651" s="691"/>
      <c r="AV651" s="691"/>
      <c r="AW651" s="691"/>
      <c r="AX651" s="691"/>
      <c r="AY651" s="691"/>
      <c r="AZ651" s="691"/>
      <c r="BA651" s="691"/>
      <c r="BB651" s="691"/>
      <c r="BC651" s="691"/>
      <c r="BD651" s="691"/>
      <c r="BE651" s="691"/>
      <c r="BF651" s="691"/>
      <c r="BG651" s="691"/>
      <c r="BH651" s="691"/>
      <c r="BI651" s="691"/>
      <c r="BJ651" s="691"/>
      <c r="BK651" s="691"/>
      <c r="BL651" s="691"/>
      <c r="BM651" s="691"/>
      <c r="BN651" s="691"/>
      <c r="BO651" s="691"/>
      <c r="BP651" s="691"/>
      <c r="BQ651" s="691"/>
      <c r="BR651" s="691"/>
      <c r="BS651" s="691"/>
      <c r="BT651" s="691"/>
      <c r="BU651" s="691"/>
      <c r="BV651" s="691"/>
      <c r="BW651" s="691"/>
      <c r="BX651" s="691"/>
      <c r="BY651" s="691"/>
      <c r="BZ651" s="691"/>
      <c r="CA651" s="691"/>
      <c r="CB651" s="691"/>
      <c r="CC651" s="691"/>
      <c r="CD651" s="691"/>
      <c r="CE651" s="691"/>
      <c r="CF651" s="691"/>
      <c r="CG651" s="691"/>
      <c r="CH651" s="691"/>
      <c r="CI651" s="691"/>
    </row>
    <row r="652" spans="1:87" ht="15.75" customHeight="1">
      <c r="A652" s="691"/>
      <c r="B652" s="697"/>
      <c r="C652" s="697"/>
      <c r="D652" s="691"/>
      <c r="E652" s="691"/>
      <c r="F652" s="691"/>
      <c r="G652" s="691"/>
      <c r="H652" s="691"/>
      <c r="I652" s="691"/>
      <c r="J652" s="691"/>
      <c r="K652" s="691"/>
      <c r="L652" s="691"/>
      <c r="M652" s="691"/>
      <c r="N652" s="691"/>
      <c r="O652" s="691"/>
      <c r="P652" s="691"/>
      <c r="Q652" s="691"/>
      <c r="R652" s="691"/>
      <c r="S652" s="691"/>
      <c r="T652" s="691"/>
      <c r="U652" s="691"/>
      <c r="V652" s="691"/>
      <c r="W652" s="691"/>
      <c r="X652" s="691"/>
      <c r="Y652" s="691"/>
      <c r="Z652" s="691"/>
      <c r="AA652" s="691"/>
      <c r="AB652" s="691"/>
      <c r="AC652" s="691"/>
      <c r="AD652" s="691"/>
      <c r="AE652" s="691"/>
      <c r="AF652" s="691"/>
      <c r="AG652" s="691"/>
      <c r="AH652" s="691"/>
      <c r="AI652" s="691"/>
      <c r="AJ652" s="691"/>
      <c r="AK652" s="691"/>
      <c r="AL652" s="691"/>
      <c r="AM652" s="691"/>
      <c r="AN652" s="691"/>
      <c r="AO652" s="691"/>
      <c r="AP652" s="691"/>
      <c r="AQ652" s="691"/>
      <c r="AR652" s="691"/>
      <c r="AS652" s="691"/>
      <c r="AT652" s="691"/>
      <c r="AU652" s="691"/>
      <c r="AV652" s="691"/>
      <c r="AW652" s="691"/>
      <c r="AX652" s="691"/>
      <c r="AY652" s="691"/>
      <c r="AZ652" s="691"/>
      <c r="BA652" s="691"/>
      <c r="BB652" s="691"/>
      <c r="BC652" s="691"/>
      <c r="BD652" s="691"/>
      <c r="BE652" s="691"/>
      <c r="BF652" s="691"/>
      <c r="BG652" s="691"/>
      <c r="BH652" s="691"/>
      <c r="BI652" s="691"/>
      <c r="BJ652" s="691"/>
      <c r="BK652" s="691"/>
      <c r="BL652" s="691"/>
      <c r="BM652" s="691"/>
      <c r="BN652" s="691"/>
      <c r="BO652" s="691"/>
      <c r="BP652" s="691"/>
      <c r="BQ652" s="691"/>
      <c r="BR652" s="691"/>
      <c r="BS652" s="691"/>
      <c r="BT652" s="691"/>
      <c r="BU652" s="691"/>
      <c r="BV652" s="691"/>
      <c r="BW652" s="691"/>
      <c r="BX652" s="691"/>
      <c r="BY652" s="691"/>
      <c r="BZ652" s="691"/>
      <c r="CA652" s="691"/>
      <c r="CB652" s="691"/>
      <c r="CC652" s="691"/>
      <c r="CD652" s="691"/>
      <c r="CE652" s="691"/>
      <c r="CF652" s="691"/>
      <c r="CG652" s="691"/>
      <c r="CH652" s="691"/>
      <c r="CI652" s="691"/>
    </row>
    <row r="653" spans="1:87" ht="15.75" customHeight="1">
      <c r="A653" s="691"/>
      <c r="B653" s="697"/>
      <c r="C653" s="697"/>
      <c r="D653" s="691"/>
      <c r="E653" s="691"/>
      <c r="F653" s="691"/>
      <c r="G653" s="691"/>
      <c r="H653" s="691"/>
      <c r="I653" s="691"/>
      <c r="J653" s="691"/>
      <c r="K653" s="691"/>
      <c r="L653" s="691"/>
      <c r="M653" s="691"/>
      <c r="N653" s="691"/>
      <c r="O653" s="691"/>
      <c r="P653" s="691"/>
      <c r="Q653" s="691"/>
      <c r="R653" s="691"/>
      <c r="S653" s="691"/>
      <c r="T653" s="691"/>
      <c r="U653" s="691"/>
      <c r="V653" s="691"/>
      <c r="W653" s="691"/>
      <c r="X653" s="691"/>
      <c r="Y653" s="691"/>
      <c r="Z653" s="691"/>
      <c r="AA653" s="691"/>
      <c r="AB653" s="691"/>
      <c r="AC653" s="691"/>
      <c r="AD653" s="691"/>
      <c r="AE653" s="691"/>
      <c r="AF653" s="691"/>
      <c r="AG653" s="691"/>
      <c r="AH653" s="691"/>
      <c r="AI653" s="691"/>
      <c r="AJ653" s="691"/>
      <c r="AK653" s="691"/>
      <c r="AL653" s="691"/>
      <c r="AM653" s="691"/>
      <c r="AN653" s="691"/>
      <c r="AO653" s="691"/>
      <c r="AP653" s="691"/>
      <c r="AQ653" s="691"/>
      <c r="AR653" s="691"/>
      <c r="AS653" s="691"/>
      <c r="AT653" s="691"/>
      <c r="AU653" s="691"/>
      <c r="AV653" s="691"/>
      <c r="AW653" s="691"/>
      <c r="AX653" s="691"/>
      <c r="AY653" s="691"/>
      <c r="AZ653" s="691"/>
      <c r="BA653" s="691"/>
      <c r="BB653" s="691"/>
      <c r="BC653" s="691"/>
      <c r="BD653" s="691"/>
      <c r="BE653" s="691"/>
      <c r="BF653" s="691"/>
      <c r="BG653" s="691"/>
      <c r="BH653" s="691"/>
      <c r="BI653" s="691"/>
      <c r="BJ653" s="691"/>
      <c r="BK653" s="691"/>
      <c r="BL653" s="691"/>
      <c r="BM653" s="691"/>
      <c r="BN653" s="691"/>
      <c r="BO653" s="691"/>
      <c r="BP653" s="691"/>
      <c r="BQ653" s="691"/>
      <c r="BR653" s="691"/>
      <c r="BS653" s="691"/>
      <c r="BT653" s="691"/>
      <c r="BU653" s="691"/>
      <c r="BV653" s="691"/>
      <c r="BW653" s="691"/>
      <c r="BX653" s="691"/>
      <c r="BY653" s="691"/>
      <c r="BZ653" s="691"/>
      <c r="CA653" s="691"/>
      <c r="CB653" s="691"/>
      <c r="CC653" s="691"/>
      <c r="CD653" s="691"/>
      <c r="CE653" s="691"/>
      <c r="CF653" s="691"/>
      <c r="CG653" s="691"/>
      <c r="CH653" s="691"/>
      <c r="CI653" s="691"/>
    </row>
    <row r="654" spans="1:87" ht="15.75" customHeight="1">
      <c r="A654" s="691"/>
      <c r="B654" s="697"/>
      <c r="C654" s="697"/>
      <c r="D654" s="691"/>
      <c r="E654" s="691"/>
      <c r="F654" s="691"/>
      <c r="G654" s="691"/>
      <c r="H654" s="691"/>
      <c r="I654" s="691"/>
      <c r="J654" s="691"/>
      <c r="K654" s="691"/>
      <c r="L654" s="691"/>
      <c r="M654" s="691"/>
      <c r="N654" s="691"/>
      <c r="O654" s="691"/>
      <c r="P654" s="691"/>
      <c r="Q654" s="691"/>
      <c r="R654" s="691"/>
      <c r="S654" s="691"/>
      <c r="T654" s="691"/>
      <c r="U654" s="691"/>
      <c r="V654" s="691"/>
      <c r="W654" s="691"/>
      <c r="X654" s="691"/>
      <c r="Y654" s="691"/>
      <c r="Z654" s="691"/>
      <c r="AA654" s="691"/>
      <c r="AB654" s="691"/>
      <c r="AC654" s="691"/>
      <c r="AD654" s="691"/>
      <c r="AE654" s="691"/>
      <c r="AF654" s="691"/>
      <c r="AG654" s="691"/>
      <c r="AH654" s="691"/>
      <c r="AI654" s="691"/>
      <c r="AJ654" s="691"/>
      <c r="AK654" s="691"/>
      <c r="AL654" s="691"/>
      <c r="AM654" s="691"/>
      <c r="AN654" s="691"/>
      <c r="AO654" s="691"/>
      <c r="AP654" s="691"/>
      <c r="AQ654" s="691"/>
      <c r="AR654" s="691"/>
      <c r="AS654" s="691"/>
      <c r="AT654" s="691"/>
      <c r="AU654" s="691"/>
      <c r="AV654" s="691"/>
      <c r="AW654" s="691"/>
      <c r="AX654" s="691"/>
      <c r="AY654" s="691"/>
      <c r="AZ654" s="691"/>
      <c r="BA654" s="691"/>
      <c r="BB654" s="691"/>
      <c r="BC654" s="691"/>
      <c r="BD654" s="691"/>
      <c r="BE654" s="691"/>
      <c r="BF654" s="691"/>
      <c r="BG654" s="691"/>
      <c r="BH654" s="691"/>
      <c r="BI654" s="691"/>
      <c r="BJ654" s="691"/>
      <c r="BK654" s="691"/>
      <c r="BL654" s="691"/>
      <c r="BM654" s="691"/>
      <c r="BN654" s="691"/>
      <c r="BO654" s="691"/>
      <c r="BP654" s="691"/>
      <c r="BQ654" s="691"/>
      <c r="BR654" s="691"/>
      <c r="BS654" s="691"/>
      <c r="BT654" s="691"/>
      <c r="BU654" s="691"/>
      <c r="BV654" s="691"/>
      <c r="BW654" s="691"/>
      <c r="BX654" s="691"/>
      <c r="BY654" s="691"/>
      <c r="BZ654" s="691"/>
      <c r="CA654" s="691"/>
      <c r="CB654" s="691"/>
      <c r="CC654" s="691"/>
      <c r="CD654" s="691"/>
      <c r="CE654" s="691"/>
      <c r="CF654" s="691"/>
      <c r="CG654" s="691"/>
      <c r="CH654" s="691"/>
      <c r="CI654" s="691"/>
    </row>
    <row r="655" spans="1:87" ht="15.75" customHeight="1">
      <c r="A655" s="691"/>
      <c r="B655" s="697"/>
      <c r="C655" s="697"/>
      <c r="D655" s="691"/>
      <c r="E655" s="691"/>
      <c r="F655" s="691"/>
      <c r="G655" s="691"/>
      <c r="H655" s="691"/>
      <c r="I655" s="691"/>
      <c r="J655" s="691"/>
      <c r="K655" s="691"/>
      <c r="L655" s="691"/>
      <c r="M655" s="691"/>
      <c r="N655" s="691"/>
      <c r="O655" s="691"/>
      <c r="P655" s="691"/>
      <c r="Q655" s="691"/>
      <c r="R655" s="691"/>
      <c r="S655" s="691"/>
      <c r="T655" s="691"/>
      <c r="U655" s="691"/>
      <c r="V655" s="691"/>
      <c r="W655" s="691"/>
      <c r="X655" s="691"/>
      <c r="Y655" s="691"/>
      <c r="Z655" s="691"/>
      <c r="AA655" s="691"/>
      <c r="AB655" s="691"/>
      <c r="AC655" s="691"/>
      <c r="AD655" s="691"/>
      <c r="AE655" s="691"/>
      <c r="AF655" s="691"/>
      <c r="AG655" s="691"/>
      <c r="AH655" s="691"/>
      <c r="AI655" s="691"/>
      <c r="AJ655" s="691"/>
      <c r="AK655" s="691"/>
      <c r="AL655" s="691"/>
      <c r="AM655" s="691"/>
      <c r="AN655" s="691"/>
      <c r="AO655" s="691"/>
      <c r="AP655" s="691"/>
      <c r="AQ655" s="691"/>
      <c r="AR655" s="691"/>
      <c r="AS655" s="691"/>
      <c r="AT655" s="691"/>
      <c r="AU655" s="691"/>
      <c r="AV655" s="691"/>
      <c r="AW655" s="691"/>
      <c r="AX655" s="691"/>
      <c r="AY655" s="691"/>
      <c r="AZ655" s="691"/>
      <c r="BA655" s="691"/>
      <c r="BB655" s="691"/>
      <c r="BC655" s="691"/>
      <c r="BD655" s="691"/>
      <c r="BE655" s="691"/>
      <c r="BF655" s="691"/>
      <c r="BG655" s="691"/>
      <c r="BH655" s="691"/>
      <c r="BI655" s="691"/>
      <c r="BJ655" s="691"/>
      <c r="BK655" s="691"/>
      <c r="BL655" s="691"/>
      <c r="BM655" s="691"/>
      <c r="BN655" s="691"/>
      <c r="BO655" s="691"/>
      <c r="BP655" s="691"/>
      <c r="BQ655" s="691"/>
      <c r="BR655" s="691"/>
      <c r="BS655" s="691"/>
      <c r="BT655" s="691"/>
      <c r="BU655" s="691"/>
      <c r="BV655" s="691"/>
      <c r="BW655" s="691"/>
      <c r="BX655" s="691"/>
      <c r="BY655" s="691"/>
      <c r="BZ655" s="691"/>
      <c r="CA655" s="691"/>
      <c r="CB655" s="691"/>
      <c r="CC655" s="691"/>
      <c r="CD655" s="691"/>
      <c r="CE655" s="691"/>
      <c r="CF655" s="691"/>
      <c r="CG655" s="691"/>
      <c r="CH655" s="691"/>
      <c r="CI655" s="691"/>
    </row>
    <row r="656" spans="1:87" ht="15.75" customHeight="1">
      <c r="A656" s="691"/>
      <c r="B656" s="697"/>
      <c r="C656" s="697"/>
      <c r="D656" s="691"/>
      <c r="E656" s="691"/>
      <c r="F656" s="691"/>
      <c r="G656" s="691"/>
      <c r="H656" s="691"/>
      <c r="I656" s="691"/>
      <c r="J656" s="691"/>
      <c r="K656" s="691"/>
      <c r="L656" s="691"/>
      <c r="M656" s="691"/>
      <c r="N656" s="691"/>
      <c r="O656" s="691"/>
      <c r="P656" s="691"/>
      <c r="Q656" s="691"/>
      <c r="R656" s="691"/>
      <c r="S656" s="691"/>
      <c r="T656" s="691"/>
      <c r="U656" s="691"/>
      <c r="V656" s="691"/>
      <c r="W656" s="691"/>
      <c r="X656" s="691"/>
      <c r="Y656" s="691"/>
      <c r="Z656" s="691"/>
      <c r="AA656" s="691"/>
      <c r="AB656" s="691"/>
      <c r="AC656" s="691"/>
      <c r="AD656" s="691"/>
      <c r="AE656" s="691"/>
      <c r="AF656" s="691"/>
      <c r="AG656" s="691"/>
      <c r="AH656" s="691"/>
      <c r="AI656" s="691"/>
      <c r="AJ656" s="691"/>
      <c r="AK656" s="691"/>
      <c r="AL656" s="691"/>
      <c r="AM656" s="691"/>
      <c r="AN656" s="691"/>
      <c r="AO656" s="691"/>
      <c r="AP656" s="691"/>
      <c r="AQ656" s="691"/>
      <c r="AR656" s="691"/>
      <c r="AS656" s="691"/>
      <c r="AT656" s="691"/>
      <c r="AU656" s="691"/>
      <c r="AV656" s="691"/>
      <c r="AW656" s="691"/>
      <c r="AX656" s="691"/>
      <c r="AY656" s="691"/>
      <c r="AZ656" s="691"/>
      <c r="BA656" s="691"/>
      <c r="BB656" s="691"/>
      <c r="BC656" s="691"/>
      <c r="BD656" s="691"/>
      <c r="BE656" s="691"/>
      <c r="BF656" s="691"/>
      <c r="BG656" s="691"/>
      <c r="BH656" s="691"/>
      <c r="BI656" s="691"/>
      <c r="BJ656" s="691"/>
      <c r="BK656" s="691"/>
      <c r="BL656" s="691"/>
      <c r="BM656" s="691"/>
      <c r="BN656" s="691"/>
      <c r="BO656" s="691"/>
      <c r="BP656" s="691"/>
      <c r="BQ656" s="691"/>
      <c r="BR656" s="691"/>
      <c r="BS656" s="691"/>
      <c r="BT656" s="691"/>
      <c r="BU656" s="691"/>
      <c r="BV656" s="691"/>
      <c r="BW656" s="691"/>
      <c r="BX656" s="691"/>
      <c r="BY656" s="691"/>
      <c r="BZ656" s="691"/>
      <c r="CA656" s="691"/>
      <c r="CB656" s="691"/>
      <c r="CC656" s="691"/>
      <c r="CD656" s="691"/>
      <c r="CE656" s="691"/>
      <c r="CF656" s="691"/>
      <c r="CG656" s="691"/>
      <c r="CH656" s="691"/>
      <c r="CI656" s="691"/>
    </row>
    <row r="657" spans="1:87" ht="15.75" customHeight="1">
      <c r="A657" s="691"/>
      <c r="B657" s="697"/>
      <c r="C657" s="697"/>
      <c r="D657" s="691"/>
      <c r="E657" s="691"/>
      <c r="F657" s="691"/>
      <c r="G657" s="691"/>
      <c r="H657" s="691"/>
      <c r="I657" s="691"/>
      <c r="J657" s="691"/>
      <c r="K657" s="691"/>
      <c r="L657" s="691"/>
      <c r="M657" s="691"/>
      <c r="N657" s="691"/>
      <c r="O657" s="691"/>
      <c r="P657" s="691"/>
      <c r="Q657" s="691"/>
      <c r="R657" s="691"/>
      <c r="S657" s="691"/>
      <c r="T657" s="691"/>
      <c r="U657" s="691"/>
      <c r="V657" s="691"/>
      <c r="W657" s="691"/>
      <c r="X657" s="691"/>
      <c r="Y657" s="691"/>
      <c r="Z657" s="691"/>
      <c r="AA657" s="691"/>
      <c r="AB657" s="691"/>
      <c r="AC657" s="691"/>
      <c r="AD657" s="691"/>
      <c r="AE657" s="691"/>
      <c r="AF657" s="691"/>
      <c r="AG657" s="691"/>
      <c r="AH657" s="691"/>
      <c r="AI657" s="691"/>
      <c r="AJ657" s="691"/>
      <c r="AK657" s="691"/>
      <c r="AL657" s="691"/>
      <c r="AM657" s="691"/>
      <c r="AN657" s="691"/>
      <c r="AO657" s="691"/>
      <c r="AP657" s="691"/>
      <c r="AQ657" s="691"/>
      <c r="AR657" s="691"/>
      <c r="AS657" s="691"/>
      <c r="AT657" s="691"/>
      <c r="AU657" s="691"/>
      <c r="AV657" s="691"/>
      <c r="AW657" s="691"/>
      <c r="AX657" s="691"/>
      <c r="AY657" s="691"/>
      <c r="AZ657" s="691"/>
      <c r="BA657" s="691"/>
      <c r="BB657" s="691"/>
      <c r="BC657" s="691"/>
      <c r="BD657" s="691"/>
      <c r="BE657" s="691"/>
      <c r="BF657" s="691"/>
      <c r="BG657" s="691"/>
      <c r="BH657" s="691"/>
      <c r="BI657" s="691"/>
      <c r="BJ657" s="691"/>
      <c r="BK657" s="691"/>
      <c r="BL657" s="691"/>
      <c r="BM657" s="691"/>
      <c r="BN657" s="691"/>
      <c r="BO657" s="691"/>
      <c r="BP657" s="691"/>
      <c r="BQ657" s="691"/>
      <c r="BR657" s="691"/>
      <c r="BS657" s="691"/>
      <c r="BT657" s="691"/>
      <c r="BU657" s="691"/>
      <c r="BV657" s="691"/>
      <c r="BW657" s="691"/>
      <c r="BX657" s="691"/>
      <c r="BY657" s="691"/>
      <c r="BZ657" s="691"/>
      <c r="CA657" s="691"/>
      <c r="CB657" s="691"/>
      <c r="CC657" s="691"/>
      <c r="CD657" s="691"/>
      <c r="CE657" s="691"/>
      <c r="CF657" s="691"/>
      <c r="CG657" s="691"/>
      <c r="CH657" s="691"/>
      <c r="CI657" s="691"/>
    </row>
    <row r="658" spans="1:87" ht="15.75" customHeight="1">
      <c r="A658" s="691"/>
      <c r="B658" s="697"/>
      <c r="C658" s="697"/>
      <c r="D658" s="691"/>
      <c r="E658" s="691"/>
      <c r="F658" s="691"/>
      <c r="G658" s="691"/>
      <c r="H658" s="691"/>
      <c r="I658" s="691"/>
      <c r="J658" s="691"/>
      <c r="K658" s="691"/>
      <c r="L658" s="691"/>
      <c r="M658" s="691"/>
      <c r="N658" s="691"/>
      <c r="O658" s="691"/>
      <c r="P658" s="691"/>
      <c r="Q658" s="691"/>
      <c r="R658" s="691"/>
      <c r="S658" s="691"/>
      <c r="T658" s="691"/>
      <c r="U658" s="691"/>
      <c r="V658" s="691"/>
      <c r="W658" s="691"/>
      <c r="X658" s="691"/>
      <c r="Y658" s="691"/>
      <c r="Z658" s="691"/>
      <c r="AA658" s="691"/>
      <c r="AB658" s="691"/>
      <c r="AC658" s="691"/>
      <c r="AD658" s="691"/>
      <c r="AE658" s="691"/>
      <c r="AF658" s="691"/>
      <c r="AG658" s="691"/>
      <c r="AH658" s="691"/>
      <c r="AI658" s="691"/>
      <c r="AJ658" s="691"/>
      <c r="AK658" s="691"/>
      <c r="AL658" s="691"/>
      <c r="AM658" s="691"/>
      <c r="AN658" s="691"/>
      <c r="AO658" s="691"/>
      <c r="AP658" s="691"/>
      <c r="AQ658" s="691"/>
      <c r="AR658" s="691"/>
      <c r="AS658" s="691"/>
      <c r="AT658" s="691"/>
      <c r="AU658" s="691"/>
      <c r="AV658" s="691"/>
      <c r="AW658" s="691"/>
      <c r="AX658" s="691"/>
      <c r="AY658" s="691"/>
      <c r="AZ658" s="691"/>
      <c r="BA658" s="691"/>
      <c r="BB658" s="691"/>
      <c r="BC658" s="691"/>
      <c r="BD658" s="691"/>
      <c r="BE658" s="691"/>
      <c r="BF658" s="691"/>
      <c r="BG658" s="691"/>
      <c r="BH658" s="691"/>
      <c r="BI658" s="691"/>
      <c r="BJ658" s="691"/>
      <c r="BK658" s="691"/>
      <c r="BL658" s="691"/>
      <c r="BM658" s="691"/>
      <c r="BN658" s="691"/>
      <c r="BO658" s="691"/>
      <c r="BP658" s="691"/>
      <c r="BQ658" s="691"/>
      <c r="BR658" s="691"/>
      <c r="BS658" s="691"/>
      <c r="BT658" s="691"/>
      <c r="BU658" s="691"/>
      <c r="BV658" s="691"/>
      <c r="BW658" s="691"/>
      <c r="BX658" s="691"/>
      <c r="BY658" s="691"/>
      <c r="BZ658" s="691"/>
      <c r="CA658" s="691"/>
      <c r="CB658" s="691"/>
      <c r="CC658" s="691"/>
      <c r="CD658" s="691"/>
      <c r="CE658" s="691"/>
      <c r="CF658" s="691"/>
      <c r="CG658" s="691"/>
      <c r="CH658" s="691"/>
      <c r="CI658" s="691"/>
    </row>
    <row r="659" spans="1:87" ht="15.75" customHeight="1">
      <c r="A659" s="691"/>
      <c r="B659" s="697"/>
      <c r="C659" s="697"/>
      <c r="D659" s="691"/>
      <c r="E659" s="691"/>
      <c r="F659" s="691"/>
      <c r="G659" s="691"/>
      <c r="H659" s="691"/>
      <c r="I659" s="691"/>
      <c r="J659" s="691"/>
      <c r="K659" s="691"/>
      <c r="L659" s="691"/>
      <c r="M659" s="691"/>
      <c r="N659" s="691"/>
      <c r="O659" s="691"/>
      <c r="P659" s="691"/>
      <c r="Q659" s="691"/>
      <c r="R659" s="691"/>
      <c r="S659" s="691"/>
      <c r="T659" s="691"/>
      <c r="U659" s="691"/>
      <c r="V659" s="691"/>
      <c r="W659" s="691"/>
      <c r="X659" s="691"/>
      <c r="Y659" s="691"/>
      <c r="Z659" s="691"/>
      <c r="AA659" s="691"/>
      <c r="AB659" s="691"/>
      <c r="AC659" s="691"/>
      <c r="AD659" s="691"/>
      <c r="AE659" s="691"/>
      <c r="AF659" s="691"/>
      <c r="AG659" s="691"/>
      <c r="AH659" s="691"/>
      <c r="AI659" s="691"/>
      <c r="AJ659" s="691"/>
      <c r="AK659" s="691"/>
      <c r="AL659" s="691"/>
      <c r="AM659" s="691"/>
      <c r="AN659" s="691"/>
      <c r="AO659" s="691"/>
      <c r="AP659" s="691"/>
      <c r="AQ659" s="691"/>
      <c r="AR659" s="691"/>
      <c r="AS659" s="691"/>
      <c r="AT659" s="691"/>
      <c r="AU659" s="691"/>
      <c r="AV659" s="691"/>
      <c r="AW659" s="691"/>
      <c r="AX659" s="691"/>
      <c r="AY659" s="691"/>
      <c r="AZ659" s="691"/>
      <c r="BA659" s="691"/>
      <c r="BB659" s="691"/>
      <c r="BC659" s="691"/>
      <c r="BD659" s="691"/>
      <c r="BE659" s="691"/>
      <c r="BF659" s="691"/>
      <c r="BG659" s="691"/>
      <c r="BH659" s="691"/>
      <c r="BI659" s="691"/>
      <c r="BJ659" s="691"/>
      <c r="BK659" s="691"/>
      <c r="BL659" s="691"/>
      <c r="BM659" s="691"/>
      <c r="BN659" s="691"/>
      <c r="BO659" s="691"/>
      <c r="BP659" s="691"/>
      <c r="BQ659" s="691"/>
      <c r="BR659" s="691"/>
      <c r="BS659" s="691"/>
      <c r="BT659" s="691"/>
      <c r="BU659" s="691"/>
      <c r="BV659" s="691"/>
      <c r="BW659" s="691"/>
      <c r="BX659" s="691"/>
      <c r="BY659" s="691"/>
      <c r="BZ659" s="691"/>
      <c r="CA659" s="691"/>
      <c r="CB659" s="691"/>
      <c r="CC659" s="691"/>
      <c r="CD659" s="691"/>
      <c r="CE659" s="691"/>
      <c r="CF659" s="691"/>
      <c r="CG659" s="691"/>
      <c r="CH659" s="691"/>
      <c r="CI659" s="691"/>
    </row>
    <row r="660" spans="1:87" ht="15.75" customHeight="1">
      <c r="A660" s="691"/>
      <c r="B660" s="697"/>
      <c r="C660" s="697"/>
      <c r="D660" s="691"/>
      <c r="E660" s="691"/>
      <c r="F660" s="691"/>
      <c r="G660" s="691"/>
      <c r="H660" s="691"/>
      <c r="I660" s="691"/>
      <c r="J660" s="691"/>
      <c r="K660" s="691"/>
      <c r="L660" s="691"/>
      <c r="M660" s="691"/>
      <c r="N660" s="691"/>
      <c r="O660" s="691"/>
      <c r="P660" s="691"/>
      <c r="Q660" s="691"/>
      <c r="R660" s="691"/>
      <c r="S660" s="691"/>
      <c r="T660" s="691"/>
      <c r="U660" s="691"/>
      <c r="V660" s="691"/>
      <c r="W660" s="691"/>
      <c r="X660" s="691"/>
      <c r="Y660" s="691"/>
      <c r="Z660" s="691"/>
      <c r="AA660" s="691"/>
      <c r="AB660" s="691"/>
      <c r="AC660" s="691"/>
      <c r="AD660" s="691"/>
      <c r="AE660" s="691"/>
      <c r="AF660" s="691"/>
      <c r="AG660" s="691"/>
      <c r="AH660" s="691"/>
      <c r="AI660" s="691"/>
      <c r="AJ660" s="691"/>
      <c r="AK660" s="691"/>
      <c r="AL660" s="691"/>
      <c r="AM660" s="691"/>
      <c r="AN660" s="691"/>
      <c r="AO660" s="691"/>
      <c r="AP660" s="691"/>
      <c r="AQ660" s="691"/>
      <c r="AR660" s="691"/>
      <c r="AS660" s="691"/>
      <c r="AT660" s="691"/>
      <c r="AU660" s="691"/>
      <c r="AV660" s="691"/>
      <c r="AW660" s="691"/>
      <c r="AX660" s="691"/>
      <c r="AY660" s="691"/>
      <c r="AZ660" s="691"/>
      <c r="BA660" s="691"/>
      <c r="BB660" s="691"/>
      <c r="BC660" s="691"/>
      <c r="BD660" s="691"/>
      <c r="BE660" s="691"/>
      <c r="BF660" s="691"/>
      <c r="BG660" s="691"/>
      <c r="BH660" s="691"/>
      <c r="BI660" s="691"/>
      <c r="BJ660" s="691"/>
      <c r="BK660" s="691"/>
      <c r="BL660" s="691"/>
      <c r="BM660" s="691"/>
      <c r="BN660" s="691"/>
      <c r="BO660" s="691"/>
      <c r="BP660" s="691"/>
      <c r="BQ660" s="691"/>
      <c r="BR660" s="691"/>
      <c r="BS660" s="691"/>
      <c r="BT660" s="691"/>
      <c r="BU660" s="691"/>
      <c r="BV660" s="691"/>
      <c r="BW660" s="691"/>
      <c r="BX660" s="691"/>
      <c r="BY660" s="691"/>
      <c r="BZ660" s="691"/>
      <c r="CA660" s="691"/>
      <c r="CB660" s="691"/>
      <c r="CC660" s="691"/>
      <c r="CD660" s="691"/>
      <c r="CE660" s="691"/>
      <c r="CF660" s="691"/>
      <c r="CG660" s="691"/>
      <c r="CH660" s="691"/>
      <c r="CI660" s="691"/>
    </row>
    <row r="661" spans="1:87" ht="15.75" customHeight="1">
      <c r="A661" s="691"/>
      <c r="B661" s="697"/>
      <c r="C661" s="697"/>
      <c r="D661" s="691"/>
      <c r="E661" s="691"/>
      <c r="F661" s="691"/>
      <c r="G661" s="691"/>
      <c r="H661" s="691"/>
      <c r="I661" s="691"/>
      <c r="J661" s="691"/>
      <c r="K661" s="691"/>
      <c r="L661" s="691"/>
      <c r="M661" s="691"/>
      <c r="N661" s="691"/>
      <c r="O661" s="691"/>
      <c r="P661" s="691"/>
      <c r="Q661" s="691"/>
      <c r="R661" s="691"/>
      <c r="S661" s="691"/>
      <c r="T661" s="691"/>
      <c r="U661" s="691"/>
      <c r="V661" s="691"/>
      <c r="W661" s="691"/>
      <c r="X661" s="691"/>
      <c r="Y661" s="691"/>
      <c r="Z661" s="691"/>
      <c r="AA661" s="691"/>
      <c r="AB661" s="691"/>
      <c r="AC661" s="691"/>
      <c r="AD661" s="691"/>
      <c r="AE661" s="691"/>
      <c r="AF661" s="691"/>
      <c r="AG661" s="691"/>
      <c r="AH661" s="691"/>
      <c r="AI661" s="691"/>
      <c r="AJ661" s="691"/>
      <c r="AK661" s="691"/>
      <c r="AL661" s="691"/>
      <c r="AM661" s="691"/>
      <c r="AN661" s="691"/>
      <c r="AO661" s="691"/>
      <c r="AP661" s="691"/>
      <c r="AQ661" s="691"/>
      <c r="AR661" s="691"/>
      <c r="AS661" s="691"/>
      <c r="AT661" s="691"/>
      <c r="AU661" s="691"/>
      <c r="AV661" s="691"/>
      <c r="AW661" s="691"/>
      <c r="AX661" s="691"/>
      <c r="AY661" s="691"/>
      <c r="AZ661" s="691"/>
      <c r="BA661" s="691"/>
      <c r="BB661" s="691"/>
      <c r="BC661" s="691"/>
      <c r="BD661" s="691"/>
      <c r="BE661" s="691"/>
      <c r="BF661" s="691"/>
      <c r="BG661" s="691"/>
      <c r="BH661" s="691"/>
      <c r="BI661" s="691"/>
      <c r="BJ661" s="691"/>
      <c r="BK661" s="691"/>
      <c r="BL661" s="691"/>
      <c r="BM661" s="691"/>
      <c r="BN661" s="691"/>
      <c r="BO661" s="691"/>
      <c r="BP661" s="691"/>
      <c r="BQ661" s="691"/>
      <c r="BR661" s="691"/>
      <c r="BS661" s="691"/>
      <c r="BT661" s="691"/>
      <c r="BU661" s="691"/>
      <c r="BV661" s="691"/>
      <c r="BW661" s="691"/>
      <c r="BX661" s="691"/>
      <c r="BY661" s="691"/>
      <c r="BZ661" s="691"/>
      <c r="CA661" s="691"/>
      <c r="CB661" s="691"/>
      <c r="CC661" s="691"/>
      <c r="CD661" s="691"/>
      <c r="CE661" s="691"/>
      <c r="CF661" s="691"/>
      <c r="CG661" s="691"/>
      <c r="CH661" s="691"/>
      <c r="CI661" s="691"/>
    </row>
    <row r="662" spans="1:87" ht="15.75" customHeight="1">
      <c r="A662" s="691"/>
      <c r="B662" s="697"/>
      <c r="C662" s="697"/>
      <c r="D662" s="691"/>
      <c r="E662" s="691"/>
      <c r="F662" s="691"/>
      <c r="G662" s="691"/>
      <c r="H662" s="691"/>
      <c r="I662" s="691"/>
      <c r="J662" s="691"/>
      <c r="K662" s="691"/>
      <c r="L662" s="691"/>
      <c r="M662" s="691"/>
      <c r="N662" s="691"/>
      <c r="O662" s="691"/>
      <c r="P662" s="691"/>
      <c r="Q662" s="691"/>
      <c r="R662" s="691"/>
      <c r="S662" s="691"/>
      <c r="T662" s="691"/>
      <c r="U662" s="691"/>
      <c r="V662" s="691"/>
      <c r="W662" s="691"/>
      <c r="X662" s="691"/>
      <c r="Y662" s="691"/>
      <c r="Z662" s="691"/>
      <c r="AA662" s="691"/>
      <c r="AB662" s="691"/>
      <c r="AC662" s="691"/>
      <c r="AD662" s="691"/>
      <c r="AE662" s="691"/>
      <c r="AF662" s="691"/>
      <c r="AG662" s="691"/>
      <c r="AH662" s="691"/>
      <c r="AI662" s="691"/>
      <c r="AJ662" s="691"/>
      <c r="AK662" s="691"/>
      <c r="AL662" s="691"/>
      <c r="AM662" s="691"/>
      <c r="AN662" s="691"/>
      <c r="AO662" s="691"/>
      <c r="AP662" s="691"/>
      <c r="AQ662" s="691"/>
      <c r="AR662" s="691"/>
      <c r="AS662" s="691"/>
      <c r="AT662" s="691"/>
      <c r="AU662" s="691"/>
      <c r="AV662" s="691"/>
      <c r="AW662" s="691"/>
      <c r="AX662" s="691"/>
      <c r="AY662" s="691"/>
      <c r="AZ662" s="691"/>
      <c r="BA662" s="691"/>
      <c r="BB662" s="691"/>
      <c r="BC662" s="691"/>
      <c r="BD662" s="691"/>
      <c r="BE662" s="691"/>
      <c r="BF662" s="691"/>
      <c r="BG662" s="691"/>
      <c r="BH662" s="691"/>
      <c r="BI662" s="691"/>
      <c r="BJ662" s="691"/>
      <c r="BK662" s="691"/>
      <c r="BL662" s="691"/>
      <c r="BM662" s="691"/>
      <c r="BN662" s="691"/>
      <c r="BO662" s="691"/>
      <c r="BP662" s="691"/>
      <c r="BQ662" s="691"/>
      <c r="BR662" s="691"/>
      <c r="BS662" s="691"/>
      <c r="BT662" s="691"/>
      <c r="BU662" s="691"/>
      <c r="BV662" s="691"/>
      <c r="BW662" s="691"/>
      <c r="BX662" s="691"/>
      <c r="BY662" s="691"/>
      <c r="BZ662" s="691"/>
      <c r="CA662" s="691"/>
      <c r="CB662" s="691"/>
      <c r="CC662" s="691"/>
      <c r="CD662" s="691"/>
      <c r="CE662" s="691"/>
      <c r="CF662" s="691"/>
      <c r="CG662" s="691"/>
      <c r="CH662" s="691"/>
      <c r="CI662" s="691"/>
    </row>
    <row r="663" spans="1:87" ht="15.75" customHeight="1">
      <c r="A663" s="691"/>
      <c r="B663" s="697"/>
      <c r="C663" s="697"/>
      <c r="D663" s="691"/>
      <c r="E663" s="691"/>
      <c r="F663" s="691"/>
      <c r="G663" s="691"/>
      <c r="H663" s="691"/>
      <c r="I663" s="691"/>
      <c r="J663" s="691"/>
      <c r="K663" s="691"/>
      <c r="L663" s="691"/>
      <c r="M663" s="691"/>
      <c r="N663" s="691"/>
      <c r="O663" s="691"/>
      <c r="P663" s="691"/>
      <c r="Q663" s="691"/>
      <c r="R663" s="691"/>
      <c r="S663" s="691"/>
      <c r="T663" s="691"/>
      <c r="U663" s="691"/>
      <c r="V663" s="691"/>
      <c r="W663" s="691"/>
      <c r="X663" s="691"/>
      <c r="Y663" s="691"/>
      <c r="Z663" s="691"/>
      <c r="AA663" s="691"/>
      <c r="AB663" s="691"/>
      <c r="AC663" s="691"/>
      <c r="AD663" s="691"/>
      <c r="AE663" s="691"/>
      <c r="AF663" s="691"/>
      <c r="AG663" s="691"/>
      <c r="AH663" s="691"/>
      <c r="AI663" s="691"/>
      <c r="AJ663" s="691"/>
      <c r="AK663" s="691"/>
      <c r="AL663" s="691"/>
      <c r="AM663" s="691"/>
      <c r="AN663" s="691"/>
      <c r="AO663" s="691"/>
      <c r="AP663" s="691"/>
      <c r="AQ663" s="691"/>
      <c r="AR663" s="691"/>
      <c r="AS663" s="691"/>
      <c r="AT663" s="691"/>
      <c r="AU663" s="691"/>
      <c r="AV663" s="691"/>
      <c r="AW663" s="691"/>
      <c r="AX663" s="691"/>
      <c r="AY663" s="691"/>
      <c r="AZ663" s="691"/>
      <c r="BA663" s="691"/>
      <c r="BB663" s="691"/>
      <c r="BC663" s="691"/>
      <c r="BD663" s="691"/>
      <c r="BE663" s="691"/>
      <c r="BF663" s="691"/>
      <c r="BG663" s="691"/>
      <c r="BH663" s="691"/>
      <c r="BI663" s="691"/>
      <c r="BJ663" s="691"/>
      <c r="BK663" s="691"/>
      <c r="BL663" s="691"/>
      <c r="BM663" s="691"/>
      <c r="BN663" s="691"/>
      <c r="BO663" s="691"/>
      <c r="BP663" s="691"/>
      <c r="BQ663" s="691"/>
      <c r="BR663" s="691"/>
      <c r="BS663" s="691"/>
      <c r="BT663" s="691"/>
      <c r="BU663" s="691"/>
      <c r="BV663" s="691"/>
      <c r="BW663" s="691"/>
      <c r="BX663" s="691"/>
      <c r="BY663" s="691"/>
      <c r="BZ663" s="691"/>
      <c r="CA663" s="691"/>
      <c r="CB663" s="691"/>
      <c r="CC663" s="691"/>
      <c r="CD663" s="691"/>
      <c r="CE663" s="691"/>
      <c r="CF663" s="691"/>
      <c r="CG663" s="691"/>
      <c r="CH663" s="691"/>
      <c r="CI663" s="691"/>
    </row>
    <row r="664" spans="1:87" ht="15.75" customHeight="1">
      <c r="A664" s="691"/>
      <c r="B664" s="697"/>
      <c r="C664" s="697"/>
      <c r="D664" s="691"/>
      <c r="E664" s="691"/>
      <c r="F664" s="691"/>
      <c r="G664" s="691"/>
      <c r="H664" s="691"/>
      <c r="I664" s="691"/>
      <c r="J664" s="691"/>
      <c r="K664" s="691"/>
      <c r="L664" s="691"/>
      <c r="M664" s="691"/>
      <c r="N664" s="691"/>
      <c r="O664" s="691"/>
      <c r="P664" s="691"/>
      <c r="Q664" s="691"/>
      <c r="R664" s="691"/>
      <c r="S664" s="691"/>
      <c r="T664" s="691"/>
      <c r="U664" s="691"/>
      <c r="V664" s="691"/>
      <c r="W664" s="691"/>
      <c r="X664" s="691"/>
      <c r="Y664" s="691"/>
      <c r="Z664" s="691"/>
      <c r="AA664" s="691"/>
      <c r="AB664" s="691"/>
      <c r="AC664" s="691"/>
      <c r="AD664" s="691"/>
      <c r="AE664" s="691"/>
      <c r="AF664" s="691"/>
      <c r="AG664" s="691"/>
      <c r="AH664" s="691"/>
      <c r="AI664" s="691"/>
      <c r="AJ664" s="691"/>
      <c r="AK664" s="691"/>
      <c r="AL664" s="691"/>
      <c r="AM664" s="691"/>
      <c r="AN664" s="691"/>
      <c r="AO664" s="691"/>
      <c r="AP664" s="691"/>
      <c r="AQ664" s="691"/>
      <c r="AR664" s="691"/>
      <c r="AS664" s="691"/>
      <c r="AT664" s="691"/>
      <c r="AU664" s="691"/>
      <c r="AV664" s="691"/>
      <c r="AW664" s="691"/>
      <c r="AX664" s="691"/>
      <c r="AY664" s="691"/>
      <c r="AZ664" s="691"/>
      <c r="BA664" s="691"/>
      <c r="BB664" s="691"/>
      <c r="BC664" s="691"/>
      <c r="BD664" s="691"/>
      <c r="BE664" s="691"/>
      <c r="BF664" s="691"/>
      <c r="BG664" s="691"/>
      <c r="BH664" s="691"/>
      <c r="BI664" s="691"/>
      <c r="BJ664" s="691"/>
      <c r="BK664" s="691"/>
      <c r="BL664" s="691"/>
      <c r="BM664" s="691"/>
      <c r="BN664" s="691"/>
      <c r="BO664" s="691"/>
      <c r="BP664" s="691"/>
      <c r="BQ664" s="691"/>
      <c r="BR664" s="691"/>
      <c r="BS664" s="691"/>
      <c r="BT664" s="691"/>
      <c r="BU664" s="691"/>
      <c r="BV664" s="691"/>
      <c r="BW664" s="691"/>
      <c r="BX664" s="691"/>
      <c r="BY664" s="691"/>
      <c r="BZ664" s="691"/>
      <c r="CA664" s="691"/>
      <c r="CB664" s="691"/>
      <c r="CC664" s="691"/>
      <c r="CD664" s="691"/>
      <c r="CE664" s="691"/>
      <c r="CF664" s="691"/>
      <c r="CG664" s="691"/>
      <c r="CH664" s="691"/>
      <c r="CI664" s="691"/>
    </row>
    <row r="665" spans="1:87" ht="15.75" customHeight="1">
      <c r="A665" s="691"/>
      <c r="B665" s="697"/>
      <c r="C665" s="697"/>
      <c r="D665" s="691"/>
      <c r="E665" s="691"/>
      <c r="F665" s="691"/>
      <c r="G665" s="691"/>
      <c r="H665" s="691"/>
      <c r="I665" s="691"/>
      <c r="J665" s="691"/>
      <c r="K665" s="691"/>
      <c r="L665" s="691"/>
      <c r="M665" s="691"/>
      <c r="N665" s="691"/>
      <c r="O665" s="691"/>
      <c r="P665" s="691"/>
      <c r="Q665" s="691"/>
      <c r="R665" s="691"/>
      <c r="S665" s="691"/>
      <c r="T665" s="691"/>
      <c r="U665" s="691"/>
      <c r="V665" s="691"/>
      <c r="W665" s="691"/>
      <c r="X665" s="691"/>
      <c r="Y665" s="691"/>
      <c r="Z665" s="691"/>
      <c r="AA665" s="691"/>
      <c r="AB665" s="691"/>
      <c r="AC665" s="691"/>
      <c r="AD665" s="691"/>
      <c r="AE665" s="691"/>
      <c r="AF665" s="691"/>
      <c r="AG665" s="691"/>
      <c r="AH665" s="691"/>
      <c r="AI665" s="691"/>
      <c r="AJ665" s="691"/>
      <c r="AK665" s="691"/>
      <c r="AL665" s="691"/>
      <c r="AM665" s="691"/>
      <c r="AN665" s="691"/>
      <c r="AO665" s="691"/>
      <c r="AP665" s="691"/>
      <c r="AQ665" s="691"/>
      <c r="AR665" s="691"/>
      <c r="AS665" s="691"/>
      <c r="AT665" s="691"/>
      <c r="AU665" s="691"/>
      <c r="AV665" s="691"/>
      <c r="AW665" s="691"/>
      <c r="AX665" s="691"/>
      <c r="AY665" s="691"/>
      <c r="AZ665" s="691"/>
      <c r="BA665" s="691"/>
      <c r="BB665" s="691"/>
      <c r="BC665" s="691"/>
      <c r="BD665" s="691"/>
      <c r="BE665" s="691"/>
      <c r="BF665" s="691"/>
      <c r="BG665" s="691"/>
      <c r="BH665" s="691"/>
      <c r="BI665" s="691"/>
      <c r="BJ665" s="691"/>
      <c r="BK665" s="691"/>
      <c r="BL665" s="691"/>
      <c r="BM665" s="691"/>
      <c r="BN665" s="691"/>
      <c r="BO665" s="691"/>
      <c r="BP665" s="691"/>
      <c r="BQ665" s="691"/>
      <c r="BR665" s="691"/>
      <c r="BS665" s="691"/>
      <c r="BT665" s="691"/>
      <c r="BU665" s="691"/>
      <c r="BV665" s="691"/>
      <c r="BW665" s="691"/>
      <c r="BX665" s="691"/>
      <c r="BY665" s="691"/>
      <c r="BZ665" s="691"/>
      <c r="CA665" s="691"/>
      <c r="CB665" s="691"/>
      <c r="CC665" s="691"/>
      <c r="CD665" s="691"/>
      <c r="CE665" s="691"/>
      <c r="CF665" s="691"/>
      <c r="CG665" s="691"/>
      <c r="CH665" s="691"/>
      <c r="CI665" s="691"/>
    </row>
    <row r="666" spans="1:87" ht="15.75" customHeight="1">
      <c r="A666" s="691"/>
      <c r="B666" s="697"/>
      <c r="C666" s="697"/>
      <c r="D666" s="691"/>
      <c r="E666" s="691"/>
      <c r="F666" s="691"/>
      <c r="G666" s="691"/>
      <c r="H666" s="691"/>
      <c r="I666" s="691"/>
      <c r="J666" s="691"/>
      <c r="K666" s="691"/>
      <c r="L666" s="691"/>
      <c r="M666" s="691"/>
      <c r="N666" s="691"/>
      <c r="O666" s="691"/>
      <c r="P666" s="691"/>
      <c r="Q666" s="691"/>
      <c r="R666" s="691"/>
      <c r="S666" s="691"/>
      <c r="T666" s="691"/>
      <c r="U666" s="691"/>
      <c r="V666" s="691"/>
      <c r="W666" s="691"/>
      <c r="X666" s="691"/>
      <c r="Y666" s="691"/>
      <c r="Z666" s="691"/>
      <c r="AA666" s="691"/>
      <c r="AB666" s="691"/>
      <c r="AC666" s="691"/>
      <c r="AD666" s="691"/>
      <c r="AE666" s="691"/>
      <c r="AF666" s="691"/>
      <c r="AG666" s="691"/>
      <c r="AH666" s="691"/>
      <c r="AI666" s="691"/>
      <c r="AJ666" s="691"/>
      <c r="AK666" s="691"/>
      <c r="AL666" s="691"/>
      <c r="AM666" s="691"/>
      <c r="AN666" s="691"/>
      <c r="AO666" s="691"/>
      <c r="AP666" s="691"/>
      <c r="AQ666" s="691"/>
      <c r="AR666" s="691"/>
      <c r="AS666" s="691"/>
      <c r="AT666" s="691"/>
      <c r="AU666" s="691"/>
      <c r="AV666" s="691"/>
      <c r="AW666" s="691"/>
      <c r="AX666" s="691"/>
      <c r="AY666" s="691"/>
      <c r="AZ666" s="691"/>
      <c r="BA666" s="691"/>
      <c r="BB666" s="691"/>
      <c r="BC666" s="691"/>
      <c r="BD666" s="691"/>
      <c r="BE666" s="691"/>
      <c r="BF666" s="691"/>
      <c r="BG666" s="691"/>
      <c r="BH666" s="691"/>
      <c r="BI666" s="691"/>
      <c r="BJ666" s="691"/>
      <c r="BK666" s="691"/>
      <c r="BL666" s="691"/>
      <c r="BM666" s="691"/>
      <c r="BN666" s="691"/>
      <c r="BO666" s="691"/>
      <c r="BP666" s="691"/>
      <c r="BQ666" s="691"/>
      <c r="BR666" s="691"/>
      <c r="BS666" s="691"/>
      <c r="BT666" s="691"/>
      <c r="BU666" s="691"/>
      <c r="BV666" s="691"/>
      <c r="BW666" s="691"/>
      <c r="BX666" s="691"/>
      <c r="BY666" s="691"/>
      <c r="BZ666" s="691"/>
      <c r="CA666" s="691"/>
      <c r="CB666" s="691"/>
      <c r="CC666" s="691"/>
      <c r="CD666" s="691"/>
      <c r="CE666" s="691"/>
      <c r="CF666" s="691"/>
      <c r="CG666" s="691"/>
      <c r="CH666" s="691"/>
      <c r="CI666" s="691"/>
    </row>
    <row r="667" spans="1:87" ht="15.75" customHeight="1">
      <c r="A667" s="691"/>
      <c r="B667" s="697"/>
      <c r="C667" s="697"/>
      <c r="D667" s="691"/>
      <c r="E667" s="691"/>
      <c r="F667" s="691"/>
      <c r="G667" s="691"/>
      <c r="H667" s="691"/>
      <c r="I667" s="691"/>
      <c r="J667" s="691"/>
      <c r="K667" s="691"/>
      <c r="L667" s="691"/>
      <c r="M667" s="691"/>
      <c r="N667" s="691"/>
      <c r="O667" s="691"/>
      <c r="P667" s="691"/>
      <c r="Q667" s="691"/>
      <c r="R667" s="691"/>
      <c r="S667" s="691"/>
      <c r="T667" s="691"/>
      <c r="U667" s="691"/>
      <c r="V667" s="691"/>
      <c r="W667" s="691"/>
      <c r="X667" s="691"/>
      <c r="Y667" s="691"/>
      <c r="Z667" s="691"/>
      <c r="AA667" s="691"/>
      <c r="AB667" s="691"/>
      <c r="AC667" s="691"/>
      <c r="AD667" s="691"/>
      <c r="AE667" s="691"/>
      <c r="AF667" s="691"/>
      <c r="AG667" s="691"/>
      <c r="AH667" s="691"/>
      <c r="AI667" s="691"/>
      <c r="AJ667" s="691"/>
      <c r="AK667" s="691"/>
      <c r="AL667" s="691"/>
      <c r="AM667" s="691"/>
      <c r="AN667" s="691"/>
      <c r="AO667" s="691"/>
      <c r="AP667" s="691"/>
      <c r="AQ667" s="691"/>
      <c r="AR667" s="691"/>
      <c r="AS667" s="691"/>
      <c r="AT667" s="691"/>
      <c r="AU667" s="691"/>
      <c r="AV667" s="691"/>
      <c r="AW667" s="691"/>
      <c r="AX667" s="691"/>
      <c r="AY667" s="691"/>
      <c r="AZ667" s="691"/>
      <c r="BA667" s="691"/>
      <c r="BB667" s="691"/>
      <c r="BC667" s="691"/>
      <c r="BD667" s="691"/>
      <c r="BE667" s="691"/>
      <c r="BF667" s="691"/>
      <c r="BG667" s="691"/>
      <c r="BH667" s="691"/>
      <c r="BI667" s="691"/>
      <c r="BJ667" s="691"/>
      <c r="BK667" s="691"/>
      <c r="BL667" s="691"/>
      <c r="BM667" s="691"/>
      <c r="BN667" s="691"/>
      <c r="BO667" s="691"/>
      <c r="BP667" s="691"/>
      <c r="BQ667" s="691"/>
      <c r="BR667" s="691"/>
      <c r="BS667" s="691"/>
      <c r="BT667" s="691"/>
      <c r="BU667" s="691"/>
      <c r="BV667" s="691"/>
      <c r="BW667" s="691"/>
      <c r="BX667" s="691"/>
      <c r="BY667" s="691"/>
      <c r="BZ667" s="691"/>
      <c r="CA667" s="691"/>
      <c r="CB667" s="691"/>
      <c r="CC667" s="691"/>
      <c r="CD667" s="691"/>
      <c r="CE667" s="691"/>
      <c r="CF667" s="691"/>
      <c r="CG667" s="691"/>
      <c r="CH667" s="691"/>
      <c r="CI667" s="691"/>
    </row>
    <row r="668" spans="1:87" ht="15.75" customHeight="1">
      <c r="A668" s="691"/>
      <c r="B668" s="697"/>
      <c r="C668" s="697"/>
      <c r="D668" s="691"/>
      <c r="E668" s="691"/>
      <c r="F668" s="691"/>
      <c r="G668" s="691"/>
      <c r="H668" s="691"/>
      <c r="I668" s="691"/>
      <c r="J668" s="691"/>
      <c r="K668" s="691"/>
      <c r="L668" s="691"/>
      <c r="M668" s="691"/>
      <c r="N668" s="691"/>
      <c r="O668" s="691"/>
      <c r="P668" s="691"/>
      <c r="Q668" s="691"/>
      <c r="R668" s="691"/>
      <c r="S668" s="691"/>
      <c r="T668" s="691"/>
      <c r="U668" s="691"/>
      <c r="V668" s="691"/>
      <c r="W668" s="691"/>
      <c r="X668" s="691"/>
      <c r="Y668" s="691"/>
      <c r="Z668" s="691"/>
      <c r="AA668" s="691"/>
      <c r="AB668" s="691"/>
      <c r="AC668" s="691"/>
      <c r="AD668" s="691"/>
      <c r="AE668" s="691"/>
      <c r="AF668" s="691"/>
      <c r="AG668" s="691"/>
      <c r="AH668" s="691"/>
      <c r="AI668" s="691"/>
      <c r="AJ668" s="691"/>
      <c r="AK668" s="691"/>
      <c r="AL668" s="691"/>
      <c r="AM668" s="691"/>
      <c r="AN668" s="691"/>
      <c r="AO668" s="691"/>
      <c r="AP668" s="691"/>
      <c r="AQ668" s="691"/>
      <c r="AR668" s="691"/>
      <c r="AS668" s="691"/>
      <c r="AT668" s="691"/>
      <c r="AU668" s="691"/>
      <c r="AV668" s="691"/>
      <c r="AW668" s="691"/>
      <c r="AX668" s="691"/>
      <c r="AY668" s="691"/>
      <c r="AZ668" s="691"/>
      <c r="BA668" s="691"/>
      <c r="BB668" s="691"/>
      <c r="BC668" s="691"/>
      <c r="BD668" s="691"/>
      <c r="BE668" s="691"/>
      <c r="BF668" s="691"/>
      <c r="BG668" s="691"/>
      <c r="BH668" s="691"/>
      <c r="BI668" s="691"/>
      <c r="BJ668" s="691"/>
      <c r="BK668" s="691"/>
      <c r="BL668" s="691"/>
      <c r="BM668" s="691"/>
      <c r="BN668" s="691"/>
      <c r="BO668" s="691"/>
      <c r="BP668" s="691"/>
      <c r="BQ668" s="691"/>
      <c r="BR668" s="691"/>
      <c r="BS668" s="691"/>
      <c r="BT668" s="691"/>
      <c r="BU668" s="691"/>
      <c r="BV668" s="691"/>
      <c r="BW668" s="691"/>
      <c r="BX668" s="691"/>
      <c r="BY668" s="691"/>
      <c r="BZ668" s="691"/>
      <c r="CA668" s="691"/>
      <c r="CB668" s="691"/>
      <c r="CC668" s="691"/>
      <c r="CD668" s="691"/>
      <c r="CE668" s="691"/>
      <c r="CF668" s="691"/>
      <c r="CG668" s="691"/>
      <c r="CH668" s="691"/>
      <c r="CI668" s="691"/>
    </row>
    <row r="669" spans="1:87" ht="15.75" customHeight="1">
      <c r="A669" s="691"/>
      <c r="B669" s="697"/>
      <c r="C669" s="697"/>
      <c r="D669" s="691"/>
      <c r="E669" s="691"/>
      <c r="F669" s="691"/>
      <c r="G669" s="691"/>
      <c r="H669" s="691"/>
      <c r="I669" s="691"/>
      <c r="J669" s="691"/>
      <c r="K669" s="691"/>
      <c r="L669" s="691"/>
      <c r="M669" s="691"/>
      <c r="N669" s="691"/>
      <c r="O669" s="691"/>
      <c r="P669" s="691"/>
      <c r="Q669" s="691"/>
      <c r="R669" s="691"/>
      <c r="S669" s="691"/>
      <c r="T669" s="691"/>
      <c r="U669" s="691"/>
      <c r="V669" s="691"/>
      <c r="W669" s="691"/>
      <c r="X669" s="691"/>
      <c r="Y669" s="691"/>
      <c r="Z669" s="691"/>
      <c r="AA669" s="691"/>
      <c r="AB669" s="691"/>
      <c r="AC669" s="691"/>
      <c r="AD669" s="691"/>
      <c r="AE669" s="691"/>
      <c r="AF669" s="691"/>
      <c r="AG669" s="691"/>
      <c r="AH669" s="691"/>
      <c r="AI669" s="691"/>
      <c r="AJ669" s="691"/>
      <c r="AK669" s="691"/>
      <c r="AL669" s="691"/>
      <c r="AM669" s="691"/>
      <c r="AN669" s="691"/>
      <c r="AO669" s="691"/>
      <c r="AP669" s="691"/>
      <c r="AQ669" s="691"/>
      <c r="AR669" s="691"/>
      <c r="AS669" s="691"/>
      <c r="AT669" s="691"/>
      <c r="AU669" s="691"/>
      <c r="AV669" s="691"/>
      <c r="AW669" s="691"/>
      <c r="AX669" s="691"/>
      <c r="AY669" s="691"/>
      <c r="AZ669" s="691"/>
      <c r="BA669" s="691"/>
      <c r="BB669" s="691"/>
      <c r="BC669" s="691"/>
      <c r="BD669" s="691"/>
      <c r="BE669" s="691"/>
      <c r="BF669" s="691"/>
      <c r="BG669" s="691"/>
      <c r="BH669" s="691"/>
      <c r="BI669" s="691"/>
      <c r="BJ669" s="691"/>
      <c r="BK669" s="691"/>
      <c r="BL669" s="691"/>
      <c r="BM669" s="691"/>
      <c r="BN669" s="691"/>
      <c r="BO669" s="691"/>
      <c r="BP669" s="691"/>
      <c r="BQ669" s="691"/>
      <c r="BR669" s="691"/>
      <c r="BS669" s="691"/>
      <c r="BT669" s="691"/>
      <c r="BU669" s="691"/>
      <c r="BV669" s="691"/>
      <c r="BW669" s="691"/>
      <c r="BX669" s="691"/>
      <c r="BY669" s="691"/>
      <c r="BZ669" s="691"/>
      <c r="CA669" s="691"/>
      <c r="CB669" s="691"/>
      <c r="CC669" s="691"/>
      <c r="CD669" s="691"/>
      <c r="CE669" s="691"/>
      <c r="CF669" s="691"/>
      <c r="CG669" s="691"/>
      <c r="CH669" s="691"/>
      <c r="CI669" s="691"/>
    </row>
    <row r="670" spans="1:87" ht="15.75" customHeight="1">
      <c r="A670" s="691"/>
      <c r="B670" s="697"/>
      <c r="C670" s="697"/>
      <c r="D670" s="691"/>
      <c r="E670" s="691"/>
      <c r="F670" s="691"/>
      <c r="G670" s="691"/>
      <c r="H670" s="691"/>
      <c r="I670" s="691"/>
      <c r="J670" s="691"/>
      <c r="K670" s="691"/>
      <c r="L670" s="691"/>
      <c r="M670" s="691"/>
      <c r="N670" s="691"/>
      <c r="O670" s="691"/>
      <c r="P670" s="691"/>
      <c r="Q670" s="691"/>
      <c r="R670" s="691"/>
      <c r="S670" s="691"/>
      <c r="T670" s="691"/>
      <c r="U670" s="691"/>
      <c r="V670" s="691"/>
      <c r="W670" s="691"/>
      <c r="X670" s="691"/>
      <c r="Y670" s="691"/>
      <c r="Z670" s="691"/>
      <c r="AA670" s="691"/>
      <c r="AB670" s="691"/>
      <c r="AC670" s="691"/>
      <c r="AD670" s="691"/>
      <c r="AE670" s="691"/>
      <c r="AF670" s="691"/>
      <c r="AG670" s="691"/>
      <c r="AH670" s="691"/>
      <c r="AI670" s="691"/>
      <c r="AJ670" s="691"/>
      <c r="AK670" s="691"/>
      <c r="AL670" s="691"/>
      <c r="AM670" s="691"/>
      <c r="AN670" s="691"/>
      <c r="AO670" s="691"/>
      <c r="AP670" s="691"/>
      <c r="AQ670" s="691"/>
      <c r="AR670" s="691"/>
      <c r="AS670" s="691"/>
      <c r="AT670" s="691"/>
      <c r="AU670" s="691"/>
      <c r="AV670" s="691"/>
      <c r="AW670" s="691"/>
      <c r="AX670" s="691"/>
      <c r="AY670" s="691"/>
      <c r="AZ670" s="691"/>
      <c r="BA670" s="691"/>
      <c r="BB670" s="691"/>
      <c r="BC670" s="691"/>
      <c r="BD670" s="691"/>
      <c r="BE670" s="691"/>
      <c r="BF670" s="691"/>
      <c r="BG670" s="691"/>
      <c r="BH670" s="691"/>
      <c r="BI670" s="691"/>
      <c r="BJ670" s="691"/>
      <c r="BK670" s="691"/>
      <c r="BL670" s="691"/>
      <c r="BM670" s="691"/>
      <c r="BN670" s="691"/>
      <c r="BO670" s="691"/>
      <c r="BP670" s="691"/>
      <c r="BQ670" s="691"/>
      <c r="BR670" s="691"/>
      <c r="BS670" s="691"/>
      <c r="BT670" s="691"/>
      <c r="BU670" s="691"/>
      <c r="BV670" s="691"/>
      <c r="BW670" s="691"/>
      <c r="BX670" s="691"/>
      <c r="BY670" s="691"/>
      <c r="BZ670" s="691"/>
      <c r="CA670" s="691"/>
      <c r="CB670" s="691"/>
      <c r="CC670" s="691"/>
      <c r="CD670" s="691"/>
      <c r="CE670" s="691"/>
      <c r="CF670" s="691"/>
      <c r="CG670" s="691"/>
      <c r="CH670" s="691"/>
      <c r="CI670" s="691"/>
    </row>
    <row r="671" spans="1:87" ht="15.75" customHeight="1">
      <c r="A671" s="691"/>
      <c r="B671" s="697"/>
      <c r="C671" s="697"/>
      <c r="D671" s="691"/>
      <c r="E671" s="691"/>
      <c r="F671" s="691"/>
      <c r="G671" s="691"/>
      <c r="H671" s="691"/>
      <c r="I671" s="691"/>
      <c r="J671" s="691"/>
      <c r="K671" s="691"/>
      <c r="L671" s="691"/>
      <c r="M671" s="691"/>
      <c r="N671" s="691"/>
      <c r="O671" s="691"/>
      <c r="P671" s="691"/>
      <c r="Q671" s="691"/>
      <c r="R671" s="691"/>
      <c r="S671" s="691"/>
      <c r="T671" s="691"/>
      <c r="U671" s="691"/>
      <c r="V671" s="691"/>
      <c r="W671" s="691"/>
      <c r="X671" s="691"/>
      <c r="Y671" s="691"/>
      <c r="Z671" s="691"/>
      <c r="AA671" s="691"/>
      <c r="AB671" s="691"/>
      <c r="AC671" s="691"/>
      <c r="AD671" s="691"/>
      <c r="AE671" s="691"/>
      <c r="AF671" s="691"/>
      <c r="AG671" s="691"/>
      <c r="AH671" s="691"/>
      <c r="AI671" s="691"/>
      <c r="AJ671" s="691"/>
      <c r="AK671" s="691"/>
      <c r="AL671" s="691"/>
      <c r="AM671" s="691"/>
      <c r="AN671" s="691"/>
      <c r="AO671" s="691"/>
      <c r="AP671" s="691"/>
      <c r="AQ671" s="691"/>
      <c r="AR671" s="691"/>
      <c r="AS671" s="691"/>
      <c r="AT671" s="691"/>
      <c r="AU671" s="691"/>
      <c r="AV671" s="691"/>
      <c r="AW671" s="691"/>
      <c r="AX671" s="691"/>
      <c r="AY671" s="691"/>
      <c r="AZ671" s="691"/>
      <c r="BA671" s="691"/>
      <c r="BB671" s="691"/>
      <c r="BC671" s="691"/>
      <c r="BD671" s="691"/>
      <c r="BE671" s="691"/>
      <c r="BF671" s="691"/>
      <c r="BG671" s="691"/>
      <c r="BH671" s="691"/>
      <c r="BI671" s="691"/>
      <c r="BJ671" s="691"/>
      <c r="BK671" s="691"/>
      <c r="BL671" s="691"/>
      <c r="BM671" s="691"/>
      <c r="BN671" s="691"/>
      <c r="BO671" s="691"/>
      <c r="BP671" s="691"/>
      <c r="BQ671" s="691"/>
      <c r="BR671" s="691"/>
      <c r="BS671" s="691"/>
      <c r="BT671" s="691"/>
      <c r="BU671" s="691"/>
      <c r="BV671" s="691"/>
      <c r="BW671" s="691"/>
      <c r="BX671" s="691"/>
      <c r="BY671" s="691"/>
      <c r="BZ671" s="691"/>
      <c r="CA671" s="691"/>
      <c r="CB671" s="691"/>
      <c r="CC671" s="691"/>
      <c r="CD671" s="691"/>
      <c r="CE671" s="691"/>
      <c r="CF671" s="691"/>
      <c r="CG671" s="691"/>
      <c r="CH671" s="691"/>
      <c r="CI671" s="691"/>
    </row>
    <row r="672" spans="1:87" ht="15.75" customHeight="1">
      <c r="A672" s="691"/>
      <c r="B672" s="697"/>
      <c r="C672" s="697"/>
      <c r="D672" s="691"/>
      <c r="E672" s="691"/>
      <c r="F672" s="691"/>
      <c r="G672" s="691"/>
      <c r="H672" s="691"/>
      <c r="I672" s="691"/>
      <c r="J672" s="691"/>
      <c r="K672" s="691"/>
      <c r="L672" s="691"/>
      <c r="M672" s="691"/>
      <c r="N672" s="691"/>
      <c r="O672" s="691"/>
      <c r="P672" s="691"/>
      <c r="Q672" s="691"/>
      <c r="R672" s="691"/>
      <c r="S672" s="691"/>
      <c r="T672" s="691"/>
      <c r="U672" s="691"/>
      <c r="V672" s="691"/>
      <c r="W672" s="691"/>
      <c r="X672" s="691"/>
      <c r="Y672" s="691"/>
      <c r="Z672" s="691"/>
      <c r="AA672" s="691"/>
      <c r="AB672" s="691"/>
      <c r="AC672" s="691"/>
      <c r="AD672" s="691"/>
      <c r="AE672" s="691"/>
      <c r="AF672" s="691"/>
      <c r="AG672" s="691"/>
      <c r="AH672" s="691"/>
      <c r="AI672" s="691"/>
      <c r="AJ672" s="691"/>
      <c r="AK672" s="691"/>
      <c r="AL672" s="691"/>
      <c r="AM672" s="691"/>
      <c r="AN672" s="691"/>
      <c r="AO672" s="691"/>
      <c r="AP672" s="691"/>
      <c r="AQ672" s="691"/>
      <c r="AR672" s="691"/>
      <c r="AS672" s="691"/>
      <c r="AT672" s="691"/>
      <c r="AU672" s="691"/>
      <c r="AV672" s="691"/>
      <c r="AW672" s="691"/>
      <c r="AX672" s="691"/>
      <c r="AY672" s="691"/>
      <c r="AZ672" s="691"/>
      <c r="BA672" s="691"/>
      <c r="BB672" s="691"/>
      <c r="BC672" s="691"/>
      <c r="BD672" s="691"/>
      <c r="BE672" s="691"/>
      <c r="BF672" s="691"/>
      <c r="BG672" s="691"/>
      <c r="BH672" s="691"/>
      <c r="BI672" s="691"/>
      <c r="BJ672" s="691"/>
      <c r="BK672" s="691"/>
      <c r="BL672" s="691"/>
      <c r="BM672" s="691"/>
      <c r="BN672" s="691"/>
      <c r="BO672" s="691"/>
      <c r="BP672" s="691"/>
      <c r="BQ672" s="691"/>
      <c r="BR672" s="691"/>
      <c r="BS672" s="691"/>
      <c r="BT672" s="691"/>
      <c r="BU672" s="691"/>
      <c r="BV672" s="691"/>
      <c r="BW672" s="691"/>
      <c r="BX672" s="691"/>
      <c r="BY672" s="691"/>
      <c r="BZ672" s="691"/>
      <c r="CA672" s="691"/>
      <c r="CB672" s="691"/>
      <c r="CC672" s="691"/>
      <c r="CD672" s="691"/>
      <c r="CE672" s="691"/>
      <c r="CF672" s="691"/>
      <c r="CG672" s="691"/>
      <c r="CH672" s="691"/>
      <c r="CI672" s="691"/>
    </row>
    <row r="673" spans="1:87" ht="15.75" customHeight="1">
      <c r="A673" s="691"/>
      <c r="B673" s="697"/>
      <c r="C673" s="697"/>
      <c r="D673" s="691"/>
      <c r="E673" s="691"/>
      <c r="F673" s="691"/>
      <c r="G673" s="691"/>
      <c r="H673" s="691"/>
      <c r="I673" s="691"/>
      <c r="J673" s="691"/>
      <c r="K673" s="691"/>
      <c r="L673" s="691"/>
      <c r="M673" s="691"/>
      <c r="N673" s="691"/>
      <c r="O673" s="691"/>
      <c r="P673" s="691"/>
      <c r="Q673" s="691"/>
      <c r="R673" s="691"/>
      <c r="S673" s="691"/>
      <c r="T673" s="691"/>
      <c r="U673" s="691"/>
      <c r="V673" s="691"/>
      <c r="W673" s="691"/>
      <c r="X673" s="691"/>
      <c r="Y673" s="691"/>
      <c r="Z673" s="691"/>
      <c r="AA673" s="691"/>
      <c r="AB673" s="691"/>
      <c r="AC673" s="691"/>
      <c r="AD673" s="691"/>
      <c r="AE673" s="691"/>
      <c r="AF673" s="691"/>
      <c r="AG673" s="691"/>
      <c r="AH673" s="691"/>
      <c r="AI673" s="691"/>
      <c r="AJ673" s="691"/>
      <c r="AK673" s="691"/>
      <c r="AL673" s="691"/>
      <c r="AM673" s="691"/>
      <c r="AN673" s="691"/>
      <c r="AO673" s="691"/>
      <c r="AP673" s="691"/>
      <c r="AQ673" s="691"/>
      <c r="AR673" s="691"/>
      <c r="AS673" s="691"/>
      <c r="AT673" s="691"/>
      <c r="AU673" s="691"/>
      <c r="AV673" s="691"/>
      <c r="AW673" s="691"/>
      <c r="AX673" s="691"/>
      <c r="AY673" s="691"/>
      <c r="AZ673" s="691"/>
      <c r="BA673" s="691"/>
      <c r="BB673" s="691"/>
      <c r="BC673" s="691"/>
      <c r="BD673" s="691"/>
      <c r="BE673" s="691"/>
      <c r="BF673" s="691"/>
      <c r="BG673" s="691"/>
      <c r="BH673" s="691"/>
      <c r="BI673" s="691"/>
      <c r="BJ673" s="691"/>
      <c r="BK673" s="691"/>
      <c r="BL673" s="691"/>
      <c r="BM673" s="691"/>
      <c r="BN673" s="691"/>
      <c r="BO673" s="691"/>
      <c r="BP673" s="691"/>
      <c r="BQ673" s="691"/>
      <c r="BR673" s="691"/>
      <c r="BS673" s="691"/>
      <c r="BT673" s="691"/>
      <c r="BU673" s="691"/>
      <c r="BV673" s="691"/>
      <c r="BW673" s="691"/>
      <c r="BX673" s="691"/>
      <c r="BY673" s="691"/>
      <c r="BZ673" s="691"/>
      <c r="CA673" s="691"/>
      <c r="CB673" s="691"/>
      <c r="CC673" s="691"/>
      <c r="CD673" s="691"/>
      <c r="CE673" s="691"/>
      <c r="CF673" s="691"/>
      <c r="CG673" s="691"/>
      <c r="CH673" s="691"/>
      <c r="CI673" s="691"/>
    </row>
    <row r="674" spans="1:87" ht="15.75" customHeight="1">
      <c r="A674" s="691"/>
      <c r="B674" s="697"/>
      <c r="C674" s="697"/>
      <c r="D674" s="691"/>
      <c r="E674" s="691"/>
      <c r="F674" s="691"/>
      <c r="G674" s="691"/>
      <c r="H674" s="691"/>
      <c r="I674" s="691"/>
      <c r="J674" s="691"/>
      <c r="K674" s="691"/>
      <c r="L674" s="691"/>
      <c r="M674" s="691"/>
      <c r="N674" s="691"/>
      <c r="O674" s="691"/>
      <c r="P674" s="691"/>
      <c r="Q674" s="691"/>
      <c r="R674" s="691"/>
      <c r="S674" s="691"/>
      <c r="T674" s="691"/>
      <c r="U674" s="691"/>
      <c r="V674" s="691"/>
      <c r="W674" s="691"/>
      <c r="X674" s="691"/>
      <c r="Y674" s="691"/>
      <c r="Z674" s="691"/>
      <c r="AA674" s="691"/>
      <c r="AB674" s="691"/>
      <c r="AC674" s="691"/>
      <c r="AD674" s="691"/>
      <c r="AE674" s="691"/>
      <c r="AF674" s="691"/>
      <c r="AG674" s="691"/>
      <c r="AH674" s="691"/>
      <c r="AI674" s="691"/>
      <c r="AJ674" s="691"/>
      <c r="AK674" s="691"/>
      <c r="AL674" s="691"/>
      <c r="AM674" s="691"/>
      <c r="AN674" s="691"/>
      <c r="AO674" s="691"/>
      <c r="AP674" s="691"/>
      <c r="AQ674" s="691"/>
      <c r="AR674" s="691"/>
      <c r="AS674" s="691"/>
      <c r="AT674" s="691"/>
      <c r="AU674" s="691"/>
      <c r="AV674" s="691"/>
      <c r="AW674" s="691"/>
      <c r="AX674" s="691"/>
      <c r="AY674" s="691"/>
      <c r="AZ674" s="691"/>
      <c r="BA674" s="691"/>
      <c r="BB674" s="691"/>
      <c r="BC674" s="691"/>
      <c r="BD674" s="691"/>
      <c r="BE674" s="691"/>
      <c r="BF674" s="691"/>
      <c r="BG674" s="691"/>
      <c r="BH674" s="691"/>
      <c r="BI674" s="691"/>
      <c r="BJ674" s="691"/>
      <c r="BK674" s="691"/>
      <c r="BL674" s="691"/>
      <c r="BM674" s="691"/>
      <c r="BN674" s="691"/>
      <c r="BO674" s="691"/>
      <c r="BP674" s="691"/>
      <c r="BQ674" s="691"/>
      <c r="BR674" s="691"/>
      <c r="BS674" s="691"/>
      <c r="BT674" s="691"/>
      <c r="BU674" s="691"/>
      <c r="BV674" s="691"/>
      <c r="BW674" s="691"/>
      <c r="BX674" s="691"/>
      <c r="BY674" s="691"/>
      <c r="BZ674" s="691"/>
      <c r="CA674" s="691"/>
      <c r="CB674" s="691"/>
      <c r="CC674" s="691"/>
      <c r="CD674" s="691"/>
      <c r="CE674" s="691"/>
      <c r="CF674" s="691"/>
      <c r="CG674" s="691"/>
      <c r="CH674" s="691"/>
      <c r="CI674" s="691"/>
    </row>
    <row r="675" spans="1:87" ht="15.75" customHeight="1">
      <c r="A675" s="691"/>
      <c r="B675" s="697"/>
      <c r="C675" s="697"/>
      <c r="D675" s="691"/>
      <c r="E675" s="691"/>
      <c r="F675" s="691"/>
      <c r="G675" s="691"/>
      <c r="H675" s="691"/>
      <c r="I675" s="691"/>
      <c r="J675" s="691"/>
      <c r="K675" s="691"/>
      <c r="L675" s="691"/>
      <c r="M675" s="691"/>
      <c r="N675" s="691"/>
      <c r="O675" s="691"/>
      <c r="P675" s="691"/>
      <c r="Q675" s="691"/>
      <c r="R675" s="691"/>
      <c r="S675" s="691"/>
      <c r="T675" s="691"/>
      <c r="U675" s="691"/>
      <c r="V675" s="691"/>
      <c r="W675" s="691"/>
      <c r="X675" s="691"/>
      <c r="Y675" s="691"/>
      <c r="Z675" s="691"/>
      <c r="AA675" s="691"/>
      <c r="AB675" s="691"/>
      <c r="AC675" s="691"/>
      <c r="AD675" s="691"/>
      <c r="AE675" s="691"/>
      <c r="AF675" s="691"/>
      <c r="AG675" s="691"/>
      <c r="AH675" s="691"/>
      <c r="AI675" s="691"/>
      <c r="AJ675" s="691"/>
      <c r="AK675" s="691"/>
      <c r="AL675" s="691"/>
      <c r="AM675" s="691"/>
      <c r="AN675" s="691"/>
      <c r="AO675" s="691"/>
      <c r="AP675" s="691"/>
      <c r="AQ675" s="691"/>
      <c r="AR675" s="691"/>
      <c r="AS675" s="691"/>
      <c r="AT675" s="691"/>
      <c r="AU675" s="691"/>
      <c r="AV675" s="691"/>
      <c r="AW675" s="691"/>
      <c r="AX675" s="691"/>
      <c r="AY675" s="691"/>
      <c r="AZ675" s="691"/>
      <c r="BA675" s="691"/>
      <c r="BB675" s="691"/>
      <c r="BC675" s="691"/>
      <c r="BD675" s="691"/>
      <c r="BE675" s="691"/>
      <c r="BF675" s="691"/>
      <c r="BG675" s="691"/>
      <c r="BH675" s="691"/>
      <c r="BI675" s="691"/>
      <c r="BJ675" s="691"/>
      <c r="BK675" s="691"/>
      <c r="BL675" s="691"/>
      <c r="BM675" s="691"/>
      <c r="BN675" s="691"/>
      <c r="BO675" s="691"/>
      <c r="BP675" s="691"/>
      <c r="BQ675" s="691"/>
      <c r="BR675" s="691"/>
      <c r="BS675" s="691"/>
      <c r="BT675" s="691"/>
      <c r="BU675" s="691"/>
      <c r="BV675" s="691"/>
      <c r="BW675" s="691"/>
      <c r="BX675" s="691"/>
      <c r="BY675" s="691"/>
      <c r="BZ675" s="691"/>
      <c r="CA675" s="691"/>
      <c r="CB675" s="691"/>
      <c r="CC675" s="691"/>
      <c r="CD675" s="691"/>
      <c r="CE675" s="691"/>
      <c r="CF675" s="691"/>
      <c r="CG675" s="691"/>
      <c r="CH675" s="691"/>
      <c r="CI675" s="691"/>
    </row>
    <row r="676" spans="1:87" ht="15.75" customHeight="1">
      <c r="A676" s="691"/>
      <c r="B676" s="697"/>
      <c r="C676" s="697"/>
      <c r="D676" s="691"/>
      <c r="E676" s="691"/>
      <c r="F676" s="691"/>
      <c r="G676" s="691"/>
      <c r="H676" s="691"/>
      <c r="I676" s="691"/>
      <c r="J676" s="691"/>
      <c r="K676" s="691"/>
      <c r="L676" s="691"/>
      <c r="M676" s="691"/>
      <c r="N676" s="691"/>
      <c r="O676" s="691"/>
      <c r="P676" s="691"/>
      <c r="Q676" s="691"/>
      <c r="R676" s="691"/>
      <c r="S676" s="691"/>
      <c r="T676" s="691"/>
      <c r="U676" s="691"/>
      <c r="V676" s="691"/>
      <c r="W676" s="691"/>
      <c r="X676" s="691"/>
      <c r="Y676" s="691"/>
      <c r="Z676" s="691"/>
      <c r="AA676" s="691"/>
      <c r="AB676" s="691"/>
      <c r="AC676" s="691"/>
      <c r="AD676" s="691"/>
      <c r="AE676" s="691"/>
      <c r="AF676" s="691"/>
      <c r="AG676" s="691"/>
      <c r="AH676" s="691"/>
      <c r="AI676" s="691"/>
      <c r="AJ676" s="691"/>
      <c r="AK676" s="691"/>
      <c r="AL676" s="691"/>
      <c r="AM676" s="691"/>
      <c r="AN676" s="691"/>
      <c r="AO676" s="691"/>
      <c r="AP676" s="691"/>
      <c r="AQ676" s="691"/>
      <c r="AR676" s="691"/>
      <c r="AS676" s="691"/>
      <c r="AT676" s="691"/>
      <c r="AU676" s="691"/>
      <c r="AV676" s="691"/>
      <c r="AW676" s="691"/>
      <c r="AX676" s="691"/>
      <c r="AY676" s="691"/>
      <c r="AZ676" s="691"/>
      <c r="BA676" s="691"/>
      <c r="BB676" s="691"/>
      <c r="BC676" s="691"/>
      <c r="BD676" s="691"/>
      <c r="BE676" s="691"/>
      <c r="BF676" s="691"/>
      <c r="BG676" s="691"/>
      <c r="BH676" s="691"/>
      <c r="BI676" s="691"/>
      <c r="BJ676" s="691"/>
      <c r="BK676" s="691"/>
      <c r="BL676" s="691"/>
      <c r="BM676" s="691"/>
      <c r="BN676" s="691"/>
      <c r="BO676" s="691"/>
      <c r="BP676" s="691"/>
      <c r="BQ676" s="691"/>
      <c r="BR676" s="691"/>
      <c r="BS676" s="691"/>
      <c r="BT676" s="691"/>
      <c r="BU676" s="691"/>
      <c r="BV676" s="691"/>
      <c r="BW676" s="691"/>
      <c r="BX676" s="691"/>
      <c r="BY676" s="691"/>
      <c r="BZ676" s="691"/>
      <c r="CA676" s="691"/>
      <c r="CB676" s="691"/>
      <c r="CC676" s="691"/>
      <c r="CD676" s="691"/>
      <c r="CE676" s="691"/>
      <c r="CF676" s="691"/>
      <c r="CG676" s="691"/>
      <c r="CH676" s="691"/>
      <c r="CI676" s="691"/>
    </row>
    <row r="677" spans="1:87" ht="15.75" customHeight="1">
      <c r="A677" s="691"/>
      <c r="B677" s="697"/>
      <c r="C677" s="697"/>
      <c r="D677" s="691"/>
      <c r="E677" s="691"/>
      <c r="F677" s="691"/>
      <c r="G677" s="691"/>
      <c r="H677" s="691"/>
      <c r="I677" s="691"/>
      <c r="J677" s="691"/>
      <c r="K677" s="691"/>
      <c r="L677" s="691"/>
      <c r="M677" s="691"/>
      <c r="N677" s="691"/>
      <c r="O677" s="691"/>
      <c r="P677" s="691"/>
      <c r="Q677" s="691"/>
      <c r="R677" s="691"/>
      <c r="S677" s="691"/>
      <c r="T677" s="691"/>
      <c r="U677" s="691"/>
      <c r="V677" s="691"/>
      <c r="W677" s="691"/>
      <c r="X677" s="691"/>
      <c r="Y677" s="691"/>
      <c r="Z677" s="691"/>
      <c r="AA677" s="691"/>
      <c r="AB677" s="691"/>
      <c r="AC677" s="691"/>
      <c r="AD677" s="691"/>
      <c r="AE677" s="691"/>
      <c r="AF677" s="691"/>
      <c r="AG677" s="691"/>
      <c r="AH677" s="691"/>
      <c r="AI677" s="691"/>
      <c r="AJ677" s="691"/>
      <c r="AK677" s="691"/>
      <c r="AL677" s="691"/>
      <c r="AM677" s="691"/>
      <c r="AN677" s="691"/>
      <c r="AO677" s="691"/>
      <c r="AP677" s="691"/>
      <c r="AQ677" s="691"/>
      <c r="AR677" s="691"/>
      <c r="AS677" s="691"/>
      <c r="AT677" s="691"/>
      <c r="AU677" s="691"/>
      <c r="AV677" s="691"/>
      <c r="AW677" s="691"/>
      <c r="AX677" s="691"/>
      <c r="AY677" s="691"/>
      <c r="AZ677" s="691"/>
      <c r="BA677" s="691"/>
      <c r="BB677" s="691"/>
      <c r="BC677" s="691"/>
      <c r="BD677" s="691"/>
      <c r="BE677" s="691"/>
      <c r="BF677" s="691"/>
      <c r="BG677" s="691"/>
      <c r="BH677" s="691"/>
      <c r="BI677" s="691"/>
      <c r="BJ677" s="691"/>
      <c r="BK677" s="691"/>
      <c r="BL677" s="691"/>
      <c r="BM677" s="691"/>
      <c r="BN677" s="691"/>
      <c r="BO677" s="691"/>
      <c r="BP677" s="691"/>
      <c r="BQ677" s="691"/>
      <c r="BR677" s="691"/>
      <c r="BS677" s="691"/>
      <c r="BT677" s="691"/>
      <c r="BU677" s="691"/>
      <c r="BV677" s="691"/>
      <c r="BW677" s="691"/>
      <c r="BX677" s="691"/>
      <c r="BY677" s="691"/>
      <c r="BZ677" s="691"/>
      <c r="CA677" s="691"/>
      <c r="CB677" s="691"/>
      <c r="CC677" s="691"/>
      <c r="CD677" s="691"/>
      <c r="CE677" s="691"/>
      <c r="CF677" s="691"/>
      <c r="CG677" s="691"/>
      <c r="CH677" s="691"/>
      <c r="CI677" s="691"/>
    </row>
    <row r="678" spans="1:87" ht="15.75" customHeight="1">
      <c r="A678" s="691"/>
      <c r="B678" s="697"/>
      <c r="C678" s="697"/>
      <c r="D678" s="691"/>
      <c r="E678" s="691"/>
      <c r="F678" s="691"/>
      <c r="G678" s="691"/>
      <c r="H678" s="691"/>
      <c r="I678" s="691"/>
      <c r="J678" s="691"/>
      <c r="K678" s="691"/>
      <c r="L678" s="691"/>
      <c r="M678" s="691"/>
      <c r="N678" s="691"/>
      <c r="O678" s="691"/>
      <c r="P678" s="691"/>
      <c r="Q678" s="691"/>
      <c r="R678" s="691"/>
      <c r="S678" s="691"/>
      <c r="T678" s="691"/>
      <c r="U678" s="691"/>
      <c r="V678" s="691"/>
      <c r="W678" s="691"/>
      <c r="X678" s="691"/>
      <c r="Y678" s="691"/>
      <c r="Z678" s="691"/>
      <c r="AA678" s="691"/>
      <c r="AB678" s="691"/>
      <c r="AC678" s="691"/>
      <c r="AD678" s="691"/>
      <c r="AE678" s="691"/>
      <c r="AF678" s="691"/>
      <c r="AG678" s="691"/>
      <c r="AH678" s="691"/>
      <c r="AI678" s="691"/>
      <c r="AJ678" s="691"/>
      <c r="AK678" s="691"/>
      <c r="AL678" s="691"/>
      <c r="AM678" s="691"/>
      <c r="AN678" s="691"/>
      <c r="AO678" s="691"/>
      <c r="AP678" s="691"/>
      <c r="AQ678" s="691"/>
      <c r="AR678" s="691"/>
      <c r="AS678" s="691"/>
      <c r="AT678" s="691"/>
      <c r="AU678" s="691"/>
      <c r="AV678" s="691"/>
      <c r="AW678" s="691"/>
      <c r="AX678" s="691"/>
      <c r="AY678" s="691"/>
      <c r="AZ678" s="691"/>
      <c r="BA678" s="691"/>
      <c r="BB678" s="691"/>
      <c r="BC678" s="691"/>
      <c r="BD678" s="691"/>
      <c r="BE678" s="691"/>
      <c r="BF678" s="691"/>
      <c r="BG678" s="691"/>
      <c r="BH678" s="691"/>
      <c r="BI678" s="691"/>
      <c r="BJ678" s="691"/>
      <c r="BK678" s="691"/>
      <c r="BL678" s="691"/>
      <c r="BM678" s="691"/>
      <c r="BN678" s="691"/>
      <c r="BO678" s="691"/>
      <c r="BP678" s="691"/>
      <c r="BQ678" s="691"/>
      <c r="BR678" s="691"/>
      <c r="BS678" s="691"/>
      <c r="BT678" s="691"/>
      <c r="BU678" s="691"/>
      <c r="BV678" s="691"/>
      <c r="BW678" s="691"/>
      <c r="BX678" s="691"/>
      <c r="BY678" s="691"/>
      <c r="BZ678" s="691"/>
      <c r="CA678" s="691"/>
      <c r="CB678" s="691"/>
      <c r="CC678" s="691"/>
      <c r="CD678" s="691"/>
      <c r="CE678" s="691"/>
      <c r="CF678" s="691"/>
      <c r="CG678" s="691"/>
      <c r="CH678" s="691"/>
      <c r="CI678" s="691"/>
    </row>
    <row r="679" spans="1:87" ht="15.75" customHeight="1">
      <c r="A679" s="691"/>
      <c r="B679" s="697"/>
      <c r="C679" s="697"/>
      <c r="D679" s="691"/>
      <c r="E679" s="691"/>
      <c r="F679" s="691"/>
      <c r="G679" s="691"/>
      <c r="H679" s="691"/>
      <c r="I679" s="691"/>
      <c r="J679" s="691"/>
      <c r="K679" s="691"/>
      <c r="L679" s="691"/>
      <c r="M679" s="691"/>
      <c r="N679" s="691"/>
      <c r="O679" s="691"/>
      <c r="P679" s="691"/>
      <c r="Q679" s="691"/>
      <c r="R679" s="691"/>
      <c r="S679" s="691"/>
      <c r="T679" s="691"/>
      <c r="U679" s="691"/>
      <c r="V679" s="691"/>
      <c r="W679" s="691"/>
      <c r="X679" s="691"/>
      <c r="Y679" s="691"/>
      <c r="Z679" s="691"/>
      <c r="AA679" s="691"/>
      <c r="AB679" s="691"/>
      <c r="AC679" s="691"/>
      <c r="AD679" s="691"/>
      <c r="AE679" s="691"/>
      <c r="AF679" s="691"/>
      <c r="AG679" s="691"/>
      <c r="AH679" s="691"/>
      <c r="AI679" s="691"/>
      <c r="AJ679" s="691"/>
      <c r="AK679" s="691"/>
      <c r="AL679" s="691"/>
      <c r="AM679" s="691"/>
      <c r="AN679" s="691"/>
      <c r="AO679" s="691"/>
      <c r="AP679" s="691"/>
      <c r="AQ679" s="691"/>
      <c r="AR679" s="691"/>
      <c r="AS679" s="691"/>
      <c r="AT679" s="691"/>
      <c r="AU679" s="691"/>
      <c r="AV679" s="691"/>
      <c r="AW679" s="691"/>
      <c r="AX679" s="691"/>
      <c r="AY679" s="691"/>
      <c r="AZ679" s="691"/>
      <c r="BA679" s="691"/>
      <c r="BB679" s="691"/>
      <c r="BC679" s="691"/>
      <c r="BD679" s="691"/>
      <c r="BE679" s="691"/>
      <c r="BF679" s="691"/>
      <c r="BG679" s="691"/>
      <c r="BH679" s="691"/>
      <c r="BI679" s="691"/>
      <c r="BJ679" s="691"/>
      <c r="BK679" s="691"/>
      <c r="BL679" s="691"/>
      <c r="BM679" s="691"/>
      <c r="BN679" s="691"/>
      <c r="BO679" s="691"/>
      <c r="BP679" s="691"/>
      <c r="BQ679" s="691"/>
      <c r="BR679" s="691"/>
      <c r="BS679" s="691"/>
      <c r="BT679" s="691"/>
      <c r="BU679" s="691"/>
      <c r="BV679" s="691"/>
      <c r="BW679" s="691"/>
      <c r="BX679" s="691"/>
      <c r="BY679" s="691"/>
      <c r="BZ679" s="691"/>
      <c r="CA679" s="691"/>
      <c r="CB679" s="691"/>
      <c r="CC679" s="691"/>
      <c r="CD679" s="691"/>
      <c r="CE679" s="691"/>
      <c r="CF679" s="691"/>
      <c r="CG679" s="691"/>
      <c r="CH679" s="691"/>
      <c r="CI679" s="691"/>
    </row>
    <row r="680" spans="1:87" ht="15.75" customHeight="1">
      <c r="A680" s="691"/>
      <c r="B680" s="697"/>
      <c r="C680" s="697"/>
      <c r="D680" s="691"/>
      <c r="E680" s="691"/>
      <c r="F680" s="691"/>
      <c r="G680" s="691"/>
      <c r="H680" s="691"/>
      <c r="I680" s="691"/>
      <c r="J680" s="691"/>
      <c r="K680" s="691"/>
      <c r="L680" s="691"/>
      <c r="M680" s="691"/>
      <c r="N680" s="691"/>
      <c r="O680" s="691"/>
      <c r="P680" s="691"/>
      <c r="Q680" s="691"/>
      <c r="R680" s="691"/>
      <c r="S680" s="691"/>
      <c r="T680" s="691"/>
      <c r="U680" s="691"/>
      <c r="V680" s="691"/>
      <c r="W680" s="691"/>
      <c r="X680" s="691"/>
      <c r="Y680" s="691"/>
      <c r="Z680" s="691"/>
      <c r="AA680" s="691"/>
      <c r="AB680" s="691"/>
      <c r="AC680" s="691"/>
      <c r="AD680" s="691"/>
      <c r="AE680" s="691"/>
      <c r="AF680" s="691"/>
      <c r="AG680" s="691"/>
      <c r="AH680" s="691"/>
      <c r="AI680" s="691"/>
      <c r="AJ680" s="691"/>
      <c r="AK680" s="691"/>
      <c r="AL680" s="691"/>
      <c r="AM680" s="691"/>
      <c r="AN680" s="691"/>
      <c r="AO680" s="691"/>
      <c r="AP680" s="691"/>
      <c r="AQ680" s="691"/>
      <c r="AR680" s="691"/>
      <c r="AS680" s="691"/>
      <c r="AT680" s="691"/>
      <c r="AU680" s="691"/>
      <c r="AV680" s="691"/>
      <c r="AW680" s="691"/>
      <c r="AX680" s="691"/>
      <c r="AY680" s="691"/>
      <c r="AZ680" s="691"/>
      <c r="BA680" s="691"/>
      <c r="BB680" s="691"/>
      <c r="BC680" s="691"/>
      <c r="BD680" s="691"/>
      <c r="BE680" s="691"/>
      <c r="BF680" s="691"/>
      <c r="BG680" s="691"/>
      <c r="BH680" s="691"/>
      <c r="BI680" s="691"/>
      <c r="BJ680" s="691"/>
      <c r="BK680" s="691"/>
      <c r="BL680" s="691"/>
      <c r="BM680" s="691"/>
      <c r="BN680" s="691"/>
      <c r="BO680" s="691"/>
      <c r="BP680" s="691"/>
      <c r="BQ680" s="691"/>
      <c r="BR680" s="691"/>
      <c r="BS680" s="691"/>
      <c r="BT680" s="691"/>
      <c r="BU680" s="691"/>
      <c r="BV680" s="691"/>
      <c r="BW680" s="691"/>
      <c r="BX680" s="691"/>
      <c r="BY680" s="691"/>
      <c r="BZ680" s="691"/>
      <c r="CA680" s="691"/>
      <c r="CB680" s="691"/>
      <c r="CC680" s="691"/>
      <c r="CD680" s="691"/>
      <c r="CE680" s="691"/>
      <c r="CF680" s="691"/>
      <c r="CG680" s="691"/>
      <c r="CH680" s="691"/>
      <c r="CI680" s="691"/>
    </row>
    <row r="681" spans="1:87" ht="15.75" customHeight="1">
      <c r="A681" s="691"/>
      <c r="B681" s="697"/>
      <c r="C681" s="697"/>
      <c r="D681" s="691"/>
      <c r="E681" s="691"/>
      <c r="F681" s="691"/>
      <c r="G681" s="691"/>
      <c r="H681" s="691"/>
      <c r="I681" s="691"/>
      <c r="J681" s="691"/>
      <c r="K681" s="691"/>
      <c r="L681" s="691"/>
      <c r="M681" s="691"/>
      <c r="N681" s="691"/>
      <c r="O681" s="691"/>
      <c r="P681" s="691"/>
      <c r="Q681" s="691"/>
      <c r="R681" s="691"/>
      <c r="S681" s="691"/>
      <c r="T681" s="691"/>
      <c r="U681" s="691"/>
      <c r="V681" s="691"/>
      <c r="W681" s="691"/>
      <c r="X681" s="691"/>
      <c r="Y681" s="691"/>
      <c r="Z681" s="691"/>
      <c r="AA681" s="691"/>
      <c r="AB681" s="691"/>
      <c r="AC681" s="691"/>
      <c r="AD681" s="691"/>
      <c r="AE681" s="691"/>
      <c r="AF681" s="691"/>
      <c r="AG681" s="691"/>
      <c r="AH681" s="691"/>
      <c r="AI681" s="691"/>
      <c r="AJ681" s="691"/>
      <c r="AK681" s="691"/>
      <c r="AL681" s="691"/>
      <c r="AM681" s="691"/>
      <c r="AN681" s="691"/>
      <c r="AO681" s="691"/>
      <c r="AP681" s="691"/>
      <c r="AQ681" s="691"/>
      <c r="AR681" s="691"/>
      <c r="AS681" s="691"/>
      <c r="AT681" s="691"/>
      <c r="AU681" s="691"/>
      <c r="AV681" s="691"/>
      <c r="AW681" s="691"/>
      <c r="AX681" s="691"/>
      <c r="AY681" s="691"/>
      <c r="AZ681" s="691"/>
      <c r="BA681" s="691"/>
      <c r="BB681" s="691"/>
      <c r="BC681" s="691"/>
      <c r="BD681" s="691"/>
      <c r="BE681" s="691"/>
      <c r="BF681" s="691"/>
      <c r="BG681" s="691"/>
      <c r="BH681" s="691"/>
      <c r="BI681" s="691"/>
      <c r="BJ681" s="691"/>
      <c r="BK681" s="691"/>
      <c r="BL681" s="691"/>
      <c r="BM681" s="691"/>
      <c r="BN681" s="691"/>
      <c r="BO681" s="691"/>
      <c r="BP681" s="691"/>
      <c r="BQ681" s="691"/>
      <c r="BR681" s="691"/>
      <c r="BS681" s="691"/>
      <c r="BT681" s="691"/>
      <c r="BU681" s="691"/>
      <c r="BV681" s="691"/>
      <c r="BW681" s="691"/>
      <c r="BX681" s="691"/>
      <c r="BY681" s="691"/>
      <c r="BZ681" s="691"/>
      <c r="CA681" s="691"/>
      <c r="CB681" s="691"/>
      <c r="CC681" s="691"/>
      <c r="CD681" s="691"/>
      <c r="CE681" s="691"/>
      <c r="CF681" s="691"/>
      <c r="CG681" s="691"/>
      <c r="CH681" s="691"/>
      <c r="CI681" s="691"/>
    </row>
    <row r="682" spans="1:87" ht="15.75" customHeight="1">
      <c r="A682" s="691"/>
      <c r="B682" s="697"/>
      <c r="C682" s="697"/>
      <c r="D682" s="691"/>
      <c r="E682" s="691"/>
      <c r="F682" s="691"/>
      <c r="G682" s="691"/>
      <c r="H682" s="691"/>
      <c r="I682" s="691"/>
      <c r="J682" s="691"/>
      <c r="K682" s="691"/>
      <c r="L682" s="691"/>
      <c r="M682" s="691"/>
      <c r="N682" s="691"/>
      <c r="O682" s="691"/>
      <c r="P682" s="691"/>
      <c r="Q682" s="691"/>
      <c r="R682" s="691"/>
      <c r="S682" s="691"/>
      <c r="T682" s="691"/>
      <c r="U682" s="691"/>
      <c r="V682" s="691"/>
      <c r="W682" s="691"/>
      <c r="X682" s="691"/>
      <c r="Y682" s="691"/>
      <c r="Z682" s="691"/>
      <c r="AA682" s="691"/>
      <c r="AB682" s="691"/>
      <c r="AC682" s="691"/>
      <c r="AD682" s="691"/>
      <c r="AE682" s="691"/>
      <c r="AF682" s="691"/>
      <c r="AG682" s="691"/>
      <c r="AH682" s="691"/>
      <c r="AI682" s="691"/>
      <c r="AJ682" s="691"/>
      <c r="AK682" s="691"/>
      <c r="AL682" s="691"/>
      <c r="AM682" s="691"/>
      <c r="AN682" s="691"/>
      <c r="AO682" s="691"/>
      <c r="AP682" s="691"/>
      <c r="AQ682" s="691"/>
      <c r="AR682" s="691"/>
      <c r="AS682" s="691"/>
      <c r="AT682" s="691"/>
      <c r="AU682" s="691"/>
      <c r="AV682" s="691"/>
      <c r="AW682" s="691"/>
      <c r="AX682" s="691"/>
      <c r="AY682" s="691"/>
      <c r="AZ682" s="691"/>
      <c r="BA682" s="691"/>
      <c r="BB682" s="691"/>
      <c r="BC682" s="691"/>
      <c r="BD682" s="691"/>
      <c r="BE682" s="691"/>
      <c r="BF682" s="691"/>
      <c r="BG682" s="691"/>
      <c r="BH682" s="691"/>
      <c r="BI682" s="691"/>
      <c r="BJ682" s="691"/>
      <c r="BK682" s="691"/>
      <c r="BL682" s="691"/>
      <c r="BM682" s="691"/>
      <c r="BN682" s="691"/>
      <c r="BO682" s="691"/>
      <c r="BP682" s="691"/>
      <c r="BQ682" s="691"/>
      <c r="BR682" s="691"/>
      <c r="BS682" s="691"/>
      <c r="BT682" s="691"/>
      <c r="BU682" s="691"/>
      <c r="BV682" s="691"/>
      <c r="BW682" s="691"/>
      <c r="BX682" s="691"/>
      <c r="BY682" s="691"/>
      <c r="BZ682" s="691"/>
      <c r="CA682" s="691"/>
      <c r="CB682" s="691"/>
      <c r="CC682" s="691"/>
      <c r="CD682" s="691"/>
      <c r="CE682" s="691"/>
      <c r="CF682" s="691"/>
      <c r="CG682" s="691"/>
      <c r="CH682" s="691"/>
      <c r="CI682" s="691"/>
    </row>
    <row r="683" spans="1:87" ht="15.75" customHeight="1">
      <c r="A683" s="691"/>
      <c r="B683" s="697"/>
      <c r="C683" s="697"/>
      <c r="D683" s="691"/>
      <c r="E683" s="691"/>
      <c r="F683" s="691"/>
      <c r="G683" s="691"/>
      <c r="H683" s="691"/>
      <c r="I683" s="691"/>
      <c r="J683" s="691"/>
      <c r="K683" s="691"/>
      <c r="L683" s="691"/>
      <c r="M683" s="691"/>
      <c r="N683" s="691"/>
      <c r="O683" s="691"/>
      <c r="P683" s="691"/>
      <c r="Q683" s="691"/>
      <c r="R683" s="691"/>
      <c r="S683" s="691"/>
      <c r="T683" s="691"/>
      <c r="U683" s="691"/>
      <c r="V683" s="691"/>
      <c r="W683" s="691"/>
      <c r="X683" s="691"/>
      <c r="Y683" s="691"/>
      <c r="Z683" s="691"/>
      <c r="AA683" s="691"/>
      <c r="AB683" s="691"/>
      <c r="AC683" s="691"/>
      <c r="AD683" s="691"/>
      <c r="AE683" s="691"/>
      <c r="AF683" s="691"/>
      <c r="AG683" s="691"/>
      <c r="AH683" s="691"/>
      <c r="AI683" s="691"/>
      <c r="AJ683" s="691"/>
      <c r="AK683" s="691"/>
      <c r="AL683" s="691"/>
      <c r="AM683" s="691"/>
      <c r="AN683" s="691"/>
      <c r="AO683" s="691"/>
      <c r="AP683" s="691"/>
      <c r="AQ683" s="691"/>
      <c r="AR683" s="691"/>
      <c r="AS683" s="691"/>
      <c r="AT683" s="691"/>
      <c r="AU683" s="691"/>
      <c r="AV683" s="691"/>
      <c r="AW683" s="691"/>
      <c r="AX683" s="691"/>
      <c r="AY683" s="691"/>
      <c r="AZ683" s="691"/>
      <c r="BA683" s="691"/>
      <c r="BB683" s="691"/>
      <c r="BC683" s="691"/>
      <c r="BD683" s="691"/>
      <c r="BE683" s="691"/>
      <c r="BF683" s="691"/>
      <c r="BG683" s="691"/>
      <c r="BH683" s="691"/>
      <c r="BI683" s="691"/>
      <c r="BJ683" s="691"/>
      <c r="BK683" s="691"/>
      <c r="BL683" s="691"/>
      <c r="BM683" s="691"/>
      <c r="BN683" s="691"/>
      <c r="BO683" s="691"/>
      <c r="BP683" s="691"/>
      <c r="BQ683" s="691"/>
      <c r="BR683" s="691"/>
      <c r="BS683" s="691"/>
      <c r="BT683" s="691"/>
      <c r="BU683" s="691"/>
      <c r="BV683" s="691"/>
      <c r="BW683" s="691"/>
      <c r="BX683" s="691"/>
      <c r="BY683" s="691"/>
      <c r="BZ683" s="691"/>
      <c r="CA683" s="691"/>
      <c r="CB683" s="691"/>
      <c r="CC683" s="691"/>
      <c r="CD683" s="691"/>
      <c r="CE683" s="691"/>
      <c r="CF683" s="691"/>
      <c r="CG683" s="691"/>
      <c r="CH683" s="691"/>
      <c r="CI683" s="691"/>
    </row>
    <row r="684" spans="1:87" ht="15.75" customHeight="1">
      <c r="A684" s="691"/>
      <c r="B684" s="697"/>
      <c r="C684" s="697"/>
      <c r="D684" s="691"/>
      <c r="E684" s="691"/>
      <c r="F684" s="691"/>
      <c r="G684" s="691"/>
      <c r="H684" s="691"/>
      <c r="I684" s="691"/>
      <c r="J684" s="691"/>
      <c r="K684" s="691"/>
      <c r="L684" s="691"/>
      <c r="M684" s="691"/>
      <c r="N684" s="691"/>
      <c r="O684" s="691"/>
      <c r="P684" s="691"/>
      <c r="Q684" s="691"/>
      <c r="R684" s="691"/>
      <c r="S684" s="691"/>
      <c r="T684" s="691"/>
      <c r="U684" s="691"/>
      <c r="V684" s="691"/>
      <c r="W684" s="691"/>
      <c r="X684" s="691"/>
      <c r="Y684" s="691"/>
      <c r="Z684" s="691"/>
      <c r="AA684" s="691"/>
      <c r="AB684" s="691"/>
      <c r="AC684" s="691"/>
      <c r="AD684" s="691"/>
      <c r="AE684" s="691"/>
      <c r="AF684" s="691"/>
      <c r="AG684" s="691"/>
      <c r="AH684" s="691"/>
      <c r="AI684" s="691"/>
      <c r="AJ684" s="691"/>
      <c r="AK684" s="691"/>
      <c r="AL684" s="691"/>
      <c r="AM684" s="691"/>
      <c r="AN684" s="691"/>
      <c r="AO684" s="691"/>
      <c r="AP684" s="691"/>
      <c r="AQ684" s="691"/>
      <c r="AR684" s="691"/>
      <c r="AS684" s="691"/>
      <c r="AT684" s="691"/>
      <c r="AU684" s="691"/>
      <c r="AV684" s="691"/>
      <c r="AW684" s="691"/>
      <c r="AX684" s="691"/>
      <c r="AY684" s="691"/>
      <c r="AZ684" s="691"/>
      <c r="BA684" s="691"/>
      <c r="BB684" s="691"/>
      <c r="BC684" s="691"/>
      <c r="BD684" s="691"/>
      <c r="BE684" s="691"/>
      <c r="BF684" s="691"/>
      <c r="BG684" s="691"/>
      <c r="BH684" s="691"/>
      <c r="BI684" s="691"/>
      <c r="BJ684" s="691"/>
      <c r="BK684" s="691"/>
      <c r="BL684" s="691"/>
      <c r="BM684" s="691"/>
      <c r="BN684" s="691"/>
      <c r="BO684" s="691"/>
      <c r="BP684" s="691"/>
      <c r="BQ684" s="691"/>
      <c r="BR684" s="691"/>
      <c r="BS684" s="691"/>
      <c r="BT684" s="691"/>
      <c r="BU684" s="691"/>
      <c r="BV684" s="691"/>
      <c r="BW684" s="691"/>
      <c r="BX684" s="691"/>
      <c r="BY684" s="691"/>
      <c r="BZ684" s="691"/>
      <c r="CA684" s="691"/>
      <c r="CB684" s="691"/>
      <c r="CC684" s="691"/>
      <c r="CD684" s="691"/>
      <c r="CE684" s="691"/>
      <c r="CF684" s="691"/>
      <c r="CG684" s="691"/>
      <c r="CH684" s="691"/>
      <c r="CI684" s="691"/>
    </row>
    <row r="685" spans="1:87" ht="15.75" customHeight="1">
      <c r="A685" s="691"/>
      <c r="B685" s="697"/>
      <c r="C685" s="697"/>
      <c r="D685" s="691"/>
      <c r="E685" s="691"/>
      <c r="F685" s="691"/>
      <c r="G685" s="691"/>
      <c r="H685" s="691"/>
      <c r="I685" s="691"/>
      <c r="J685" s="691"/>
      <c r="K685" s="691"/>
      <c r="L685" s="691"/>
      <c r="M685" s="691"/>
      <c r="N685" s="691"/>
      <c r="O685" s="691"/>
      <c r="P685" s="691"/>
      <c r="Q685" s="691"/>
      <c r="R685" s="691"/>
      <c r="S685" s="691"/>
      <c r="T685" s="691"/>
      <c r="U685" s="691"/>
      <c r="V685" s="691"/>
      <c r="W685" s="691"/>
      <c r="X685" s="691"/>
      <c r="Y685" s="691"/>
      <c r="Z685" s="691"/>
      <c r="AA685" s="691"/>
      <c r="AB685" s="691"/>
      <c r="AC685" s="691"/>
      <c r="AD685" s="691"/>
      <c r="AE685" s="691"/>
      <c r="AF685" s="691"/>
      <c r="AG685" s="691"/>
      <c r="AH685" s="691"/>
      <c r="AI685" s="691"/>
      <c r="AJ685" s="691"/>
      <c r="AK685" s="691"/>
      <c r="AL685" s="691"/>
      <c r="AM685" s="691"/>
      <c r="AN685" s="691"/>
      <c r="AO685" s="691"/>
      <c r="AP685" s="691"/>
      <c r="AQ685" s="691"/>
      <c r="AR685" s="691"/>
      <c r="AS685" s="691"/>
      <c r="AT685" s="691"/>
      <c r="AU685" s="691"/>
      <c r="AV685" s="691"/>
      <c r="AW685" s="691"/>
      <c r="AX685" s="691"/>
      <c r="AY685" s="691"/>
      <c r="AZ685" s="691"/>
      <c r="BA685" s="691"/>
      <c r="BB685" s="691"/>
      <c r="BC685" s="691"/>
      <c r="BD685" s="691"/>
      <c r="BE685" s="691"/>
      <c r="BF685" s="691"/>
      <c r="BG685" s="691"/>
      <c r="BH685" s="691"/>
      <c r="BI685" s="691"/>
      <c r="BJ685" s="691"/>
      <c r="BK685" s="691"/>
      <c r="BL685" s="691"/>
      <c r="BM685" s="691"/>
      <c r="BN685" s="691"/>
      <c r="BO685" s="691"/>
      <c r="BP685" s="691"/>
      <c r="BQ685" s="691"/>
      <c r="BR685" s="691"/>
      <c r="BS685" s="691"/>
      <c r="BT685" s="691"/>
      <c r="BU685" s="691"/>
      <c r="BV685" s="691"/>
      <c r="BW685" s="691"/>
      <c r="BX685" s="691"/>
      <c r="BY685" s="691"/>
      <c r="BZ685" s="691"/>
      <c r="CA685" s="691"/>
      <c r="CB685" s="691"/>
      <c r="CC685" s="691"/>
      <c r="CD685" s="691"/>
      <c r="CE685" s="691"/>
      <c r="CF685" s="691"/>
      <c r="CG685" s="691"/>
      <c r="CH685" s="691"/>
      <c r="CI685" s="691"/>
    </row>
    <row r="686" spans="1:87" ht="15.75" customHeight="1">
      <c r="A686" s="691"/>
      <c r="B686" s="697"/>
      <c r="C686" s="697"/>
      <c r="D686" s="691"/>
      <c r="E686" s="691"/>
      <c r="F686" s="691"/>
      <c r="G686" s="691"/>
      <c r="H686" s="691"/>
      <c r="I686" s="691"/>
      <c r="J686" s="691"/>
      <c r="K686" s="691"/>
      <c r="L686" s="691"/>
      <c r="M686" s="691"/>
      <c r="N686" s="691"/>
      <c r="O686" s="691"/>
      <c r="P686" s="691"/>
      <c r="Q686" s="691"/>
      <c r="R686" s="691"/>
      <c r="S686" s="691"/>
      <c r="T686" s="691"/>
      <c r="U686" s="691"/>
      <c r="V686" s="691"/>
      <c r="W686" s="691"/>
      <c r="X686" s="691"/>
      <c r="Y686" s="691"/>
      <c r="Z686" s="691"/>
      <c r="AA686" s="691"/>
      <c r="AB686" s="691"/>
      <c r="AC686" s="691"/>
      <c r="AD686" s="691"/>
      <c r="AE686" s="691"/>
      <c r="AF686" s="691"/>
      <c r="AG686" s="691"/>
      <c r="AH686" s="691"/>
      <c r="AI686" s="691"/>
      <c r="AJ686" s="691"/>
      <c r="AK686" s="691"/>
      <c r="AL686" s="691"/>
      <c r="AM686" s="691"/>
      <c r="AN686" s="691"/>
      <c r="AO686" s="691"/>
      <c r="AP686" s="691"/>
      <c r="AQ686" s="691"/>
      <c r="AR686" s="691"/>
      <c r="AS686" s="691"/>
      <c r="AT686" s="691"/>
      <c r="AU686" s="691"/>
      <c r="AV686" s="691"/>
      <c r="AW686" s="691"/>
      <c r="AX686" s="691"/>
      <c r="AY686" s="691"/>
      <c r="AZ686" s="691"/>
      <c r="BA686" s="691"/>
      <c r="BB686" s="691"/>
      <c r="BC686" s="691"/>
      <c r="BD686" s="691"/>
      <c r="BE686" s="691"/>
      <c r="BF686" s="691"/>
      <c r="BG686" s="691"/>
      <c r="BH686" s="691"/>
      <c r="BI686" s="691"/>
      <c r="BJ686" s="691"/>
      <c r="BK686" s="691"/>
      <c r="BL686" s="691"/>
      <c r="BM686" s="691"/>
      <c r="BN686" s="691"/>
      <c r="BO686" s="691"/>
      <c r="BP686" s="691"/>
      <c r="BQ686" s="691"/>
      <c r="BR686" s="691"/>
      <c r="BS686" s="691"/>
      <c r="BT686" s="691"/>
      <c r="BU686" s="691"/>
      <c r="BV686" s="691"/>
      <c r="BW686" s="691"/>
      <c r="BX686" s="691"/>
      <c r="BY686" s="691"/>
      <c r="BZ686" s="691"/>
      <c r="CA686" s="691"/>
      <c r="CB686" s="691"/>
      <c r="CC686" s="691"/>
      <c r="CD686" s="691"/>
      <c r="CE686" s="691"/>
      <c r="CF686" s="691"/>
      <c r="CG686" s="691"/>
      <c r="CH686" s="691"/>
      <c r="CI686" s="691"/>
    </row>
    <row r="687" spans="1:87" ht="15.75" customHeight="1">
      <c r="A687" s="691"/>
      <c r="B687" s="697"/>
      <c r="C687" s="697"/>
      <c r="D687" s="691"/>
      <c r="E687" s="691"/>
      <c r="F687" s="691"/>
      <c r="G687" s="691"/>
      <c r="H687" s="691"/>
      <c r="I687" s="691"/>
      <c r="J687" s="691"/>
      <c r="K687" s="691"/>
      <c r="L687" s="691"/>
      <c r="M687" s="691"/>
      <c r="N687" s="691"/>
      <c r="O687" s="691"/>
      <c r="P687" s="691"/>
      <c r="Q687" s="691"/>
      <c r="R687" s="691"/>
      <c r="S687" s="691"/>
      <c r="T687" s="691"/>
      <c r="U687" s="691"/>
      <c r="V687" s="691"/>
      <c r="W687" s="691"/>
      <c r="X687" s="691"/>
      <c r="Y687" s="691"/>
      <c r="Z687" s="691"/>
      <c r="AA687" s="691"/>
      <c r="AB687" s="691"/>
      <c r="AC687" s="691"/>
      <c r="AD687" s="691"/>
      <c r="AE687" s="691"/>
      <c r="AF687" s="691"/>
      <c r="AG687" s="691"/>
      <c r="AH687" s="691"/>
      <c r="AI687" s="691"/>
      <c r="AJ687" s="691"/>
      <c r="AK687" s="691"/>
      <c r="AL687" s="691"/>
      <c r="AM687" s="691"/>
      <c r="AN687" s="691"/>
      <c r="AO687" s="691"/>
      <c r="AP687" s="691"/>
      <c r="AQ687" s="691"/>
      <c r="AR687" s="691"/>
      <c r="AS687" s="691"/>
      <c r="AT687" s="691"/>
      <c r="AU687" s="691"/>
      <c r="AV687" s="691"/>
      <c r="AW687" s="691"/>
      <c r="AX687" s="691"/>
      <c r="AY687" s="691"/>
      <c r="AZ687" s="691"/>
      <c r="BA687" s="691"/>
      <c r="BB687" s="691"/>
      <c r="BC687" s="691"/>
      <c r="BD687" s="691"/>
      <c r="BE687" s="691"/>
      <c r="BF687" s="691"/>
      <c r="BG687" s="691"/>
      <c r="BH687" s="691"/>
      <c r="BI687" s="691"/>
      <c r="BJ687" s="691"/>
      <c r="BK687" s="691"/>
      <c r="BL687" s="691"/>
      <c r="BM687" s="691"/>
      <c r="BN687" s="691"/>
      <c r="BO687" s="691"/>
      <c r="BP687" s="691"/>
      <c r="BQ687" s="691"/>
      <c r="BR687" s="691"/>
      <c r="BS687" s="691"/>
      <c r="BT687" s="691"/>
      <c r="BU687" s="691"/>
      <c r="BV687" s="691"/>
      <c r="BW687" s="691"/>
      <c r="BX687" s="691"/>
      <c r="BY687" s="691"/>
      <c r="BZ687" s="691"/>
      <c r="CA687" s="691"/>
      <c r="CB687" s="691"/>
      <c r="CC687" s="691"/>
      <c r="CD687" s="691"/>
      <c r="CE687" s="691"/>
      <c r="CF687" s="691"/>
      <c r="CG687" s="691"/>
      <c r="CH687" s="691"/>
      <c r="CI687" s="691"/>
    </row>
    <row r="688" spans="1:87" ht="15.75" customHeight="1">
      <c r="A688" s="691"/>
      <c r="B688" s="697"/>
      <c r="C688" s="697"/>
      <c r="D688" s="691"/>
      <c r="E688" s="691"/>
      <c r="F688" s="691"/>
      <c r="G688" s="691"/>
      <c r="H688" s="691"/>
      <c r="I688" s="691"/>
      <c r="J688" s="691"/>
      <c r="K688" s="691"/>
      <c r="L688" s="691"/>
      <c r="M688" s="691"/>
      <c r="N688" s="691"/>
      <c r="O688" s="691"/>
      <c r="P688" s="691"/>
      <c r="Q688" s="691"/>
      <c r="R688" s="691"/>
      <c r="S688" s="691"/>
      <c r="T688" s="691"/>
      <c r="U688" s="691"/>
      <c r="V688" s="691"/>
      <c r="W688" s="691"/>
      <c r="X688" s="691"/>
      <c r="Y688" s="691"/>
      <c r="Z688" s="691"/>
      <c r="AA688" s="691"/>
      <c r="AB688" s="691"/>
      <c r="AC688" s="691"/>
      <c r="AD688" s="691"/>
      <c r="AE688" s="691"/>
      <c r="AF688" s="691"/>
      <c r="AG688" s="691"/>
      <c r="AH688" s="691"/>
      <c r="AI688" s="691"/>
      <c r="AJ688" s="691"/>
      <c r="AK688" s="691"/>
      <c r="AL688" s="691"/>
      <c r="AM688" s="691"/>
      <c r="AN688" s="691"/>
      <c r="AO688" s="691"/>
      <c r="AP688" s="691"/>
      <c r="AQ688" s="691"/>
      <c r="AR688" s="691"/>
      <c r="AS688" s="691"/>
      <c r="AT688" s="691"/>
      <c r="AU688" s="691"/>
      <c r="AV688" s="691"/>
      <c r="AW688" s="691"/>
      <c r="AX688" s="691"/>
      <c r="AY688" s="691"/>
      <c r="AZ688" s="691"/>
      <c r="BA688" s="691"/>
      <c r="BB688" s="691"/>
      <c r="BC688" s="691"/>
      <c r="BD688" s="691"/>
      <c r="BE688" s="691"/>
      <c r="BF688" s="691"/>
      <c r="BG688" s="691"/>
      <c r="BH688" s="691"/>
      <c r="BI688" s="691"/>
      <c r="BJ688" s="691"/>
      <c r="BK688" s="691"/>
      <c r="BL688" s="691"/>
      <c r="BM688" s="691"/>
      <c r="BN688" s="691"/>
      <c r="BO688" s="691"/>
      <c r="BP688" s="691"/>
      <c r="BQ688" s="691"/>
      <c r="BR688" s="691"/>
      <c r="BS688" s="691"/>
      <c r="BT688" s="691"/>
      <c r="BU688" s="691"/>
      <c r="BV688" s="691"/>
      <c r="BW688" s="691"/>
      <c r="BX688" s="691"/>
      <c r="BY688" s="691"/>
      <c r="BZ688" s="691"/>
      <c r="CA688" s="691"/>
      <c r="CB688" s="691"/>
      <c r="CC688" s="691"/>
      <c r="CD688" s="691"/>
      <c r="CE688" s="691"/>
      <c r="CF688" s="691"/>
      <c r="CG688" s="691"/>
      <c r="CH688" s="691"/>
      <c r="CI688" s="691"/>
    </row>
    <row r="689" spans="1:87" ht="15.75" customHeight="1">
      <c r="A689" s="691"/>
      <c r="B689" s="697"/>
      <c r="C689" s="697"/>
      <c r="D689" s="691"/>
      <c r="E689" s="691"/>
      <c r="F689" s="691"/>
      <c r="G689" s="691"/>
      <c r="H689" s="691"/>
      <c r="I689" s="691"/>
      <c r="J689" s="691"/>
      <c r="K689" s="691"/>
      <c r="L689" s="691"/>
      <c r="M689" s="691"/>
      <c r="N689" s="691"/>
      <c r="O689" s="691"/>
      <c r="P689" s="691"/>
      <c r="Q689" s="691"/>
      <c r="R689" s="691"/>
      <c r="S689" s="691"/>
      <c r="T689" s="691"/>
      <c r="U689" s="691"/>
      <c r="V689" s="691"/>
      <c r="W689" s="691"/>
      <c r="X689" s="691"/>
      <c r="Y689" s="691"/>
      <c r="Z689" s="691"/>
      <c r="AA689" s="691"/>
      <c r="AB689" s="691"/>
      <c r="AC689" s="691"/>
      <c r="AD689" s="691"/>
      <c r="AE689" s="691"/>
      <c r="AF689" s="691"/>
      <c r="AG689" s="691"/>
      <c r="AH689" s="691"/>
      <c r="AI689" s="691"/>
      <c r="AJ689" s="691"/>
      <c r="AK689" s="691"/>
      <c r="AL689" s="691"/>
      <c r="AM689" s="691"/>
      <c r="AN689" s="691"/>
      <c r="AO689" s="691"/>
      <c r="AP689" s="691"/>
      <c r="AQ689" s="691"/>
      <c r="AR689" s="691"/>
      <c r="AS689" s="691"/>
      <c r="AT689" s="691"/>
      <c r="AU689" s="691"/>
      <c r="AV689" s="691"/>
      <c r="AW689" s="691"/>
      <c r="AX689" s="691"/>
      <c r="AY689" s="691"/>
      <c r="AZ689" s="691"/>
      <c r="BA689" s="691"/>
      <c r="BB689" s="691"/>
      <c r="BC689" s="691"/>
      <c r="BD689" s="691"/>
      <c r="BE689" s="691"/>
      <c r="BF689" s="691"/>
      <c r="BG689" s="691"/>
      <c r="BH689" s="691"/>
      <c r="BI689" s="691"/>
      <c r="BJ689" s="691"/>
      <c r="BK689" s="691"/>
      <c r="BL689" s="691"/>
      <c r="BM689" s="691"/>
      <c r="BN689" s="691"/>
      <c r="BO689" s="691"/>
      <c r="BP689" s="691"/>
      <c r="BQ689" s="691"/>
      <c r="BR689" s="691"/>
      <c r="BS689" s="691"/>
      <c r="BT689" s="691"/>
      <c r="BU689" s="691"/>
      <c r="BV689" s="691"/>
      <c r="BW689" s="691"/>
      <c r="BX689" s="691"/>
      <c r="BY689" s="691"/>
      <c r="BZ689" s="691"/>
      <c r="CA689" s="691"/>
      <c r="CB689" s="691"/>
      <c r="CC689" s="691"/>
      <c r="CD689" s="691"/>
      <c r="CE689" s="691"/>
      <c r="CF689" s="691"/>
      <c r="CG689" s="691"/>
      <c r="CH689" s="691"/>
      <c r="CI689" s="691"/>
    </row>
    <row r="690" spans="1:87" ht="15.75" customHeight="1">
      <c r="A690" s="691"/>
      <c r="B690" s="697"/>
      <c r="C690" s="697"/>
      <c r="D690" s="691"/>
      <c r="E690" s="691"/>
      <c r="F690" s="691"/>
      <c r="G690" s="691"/>
      <c r="H690" s="691"/>
      <c r="I690" s="691"/>
      <c r="J690" s="691"/>
      <c r="K690" s="691"/>
      <c r="L690" s="691"/>
      <c r="M690" s="691"/>
      <c r="N690" s="691"/>
      <c r="O690" s="691"/>
      <c r="P690" s="691"/>
      <c r="Q690" s="691"/>
      <c r="R690" s="691"/>
      <c r="S690" s="691"/>
      <c r="T690" s="691"/>
      <c r="U690" s="691"/>
      <c r="V690" s="691"/>
      <c r="W690" s="691"/>
      <c r="X690" s="691"/>
      <c r="Y690" s="691"/>
      <c r="Z690" s="691"/>
      <c r="AA690" s="691"/>
      <c r="AB690" s="691"/>
      <c r="AC690" s="691"/>
      <c r="AD690" s="691"/>
      <c r="AE690" s="691"/>
      <c r="AF690" s="691"/>
      <c r="AG690" s="691"/>
      <c r="AH690" s="691"/>
      <c r="AI690" s="691"/>
      <c r="AJ690" s="691"/>
      <c r="AK690" s="691"/>
      <c r="AL690" s="691"/>
      <c r="AM690" s="691"/>
      <c r="AN690" s="691"/>
      <c r="AO690" s="691"/>
      <c r="AP690" s="691"/>
      <c r="AQ690" s="691"/>
      <c r="AR690" s="691"/>
      <c r="AS690" s="691"/>
      <c r="AT690" s="691"/>
      <c r="AU690" s="691"/>
      <c r="AV690" s="691"/>
      <c r="AW690" s="691"/>
      <c r="AX690" s="691"/>
      <c r="AY690" s="691"/>
      <c r="AZ690" s="691"/>
      <c r="BA690" s="691"/>
      <c r="BB690" s="691"/>
      <c r="BC690" s="691"/>
      <c r="BD690" s="691"/>
      <c r="BE690" s="691"/>
      <c r="BF690" s="691"/>
      <c r="BG690" s="691"/>
      <c r="BH690" s="691"/>
      <c r="BI690" s="691"/>
      <c r="BJ690" s="691"/>
      <c r="BK690" s="691"/>
      <c r="BL690" s="691"/>
      <c r="BM690" s="691"/>
      <c r="BN690" s="691"/>
      <c r="BO690" s="691"/>
      <c r="BP690" s="691"/>
      <c r="BQ690" s="691"/>
      <c r="BR690" s="691"/>
      <c r="BS690" s="691"/>
      <c r="BT690" s="691"/>
      <c r="BU690" s="691"/>
      <c r="BV690" s="691"/>
      <c r="BW690" s="691"/>
      <c r="BX690" s="691"/>
      <c r="BY690" s="691"/>
      <c r="BZ690" s="691"/>
      <c r="CA690" s="691"/>
      <c r="CB690" s="691"/>
      <c r="CC690" s="691"/>
      <c r="CD690" s="691"/>
      <c r="CE690" s="691"/>
      <c r="CF690" s="691"/>
      <c r="CG690" s="691"/>
      <c r="CH690" s="691"/>
      <c r="CI690" s="691"/>
    </row>
    <row r="691" spans="1:87" ht="15.75" customHeight="1">
      <c r="A691" s="691"/>
      <c r="B691" s="697"/>
      <c r="C691" s="697"/>
      <c r="D691" s="691"/>
      <c r="E691" s="691"/>
      <c r="F691" s="691"/>
      <c r="G691" s="691"/>
      <c r="H691" s="691"/>
      <c r="I691" s="691"/>
      <c r="J691" s="691"/>
      <c r="K691" s="691"/>
      <c r="L691" s="691"/>
      <c r="M691" s="691"/>
      <c r="N691" s="691"/>
      <c r="O691" s="691"/>
      <c r="P691" s="691"/>
      <c r="Q691" s="691"/>
      <c r="R691" s="691"/>
      <c r="S691" s="691"/>
      <c r="T691" s="691"/>
      <c r="U691" s="691"/>
      <c r="V691" s="691"/>
      <c r="W691" s="691"/>
      <c r="X691" s="691"/>
      <c r="Y691" s="691"/>
      <c r="Z691" s="691"/>
      <c r="AA691" s="691"/>
      <c r="AB691" s="691"/>
      <c r="AC691" s="691"/>
      <c r="AD691" s="691"/>
      <c r="AE691" s="691"/>
      <c r="AF691" s="691"/>
      <c r="AG691" s="691"/>
      <c r="AH691" s="691"/>
      <c r="AI691" s="691"/>
      <c r="AJ691" s="691"/>
      <c r="AK691" s="691"/>
      <c r="AL691" s="691"/>
      <c r="AM691" s="691"/>
      <c r="AN691" s="691"/>
      <c r="AO691" s="691"/>
      <c r="AP691" s="691"/>
      <c r="AQ691" s="691"/>
      <c r="AR691" s="691"/>
      <c r="AS691" s="691"/>
      <c r="AT691" s="691"/>
      <c r="AU691" s="691"/>
      <c r="AV691" s="691"/>
      <c r="AW691" s="691"/>
      <c r="AX691" s="691"/>
      <c r="AY691" s="691"/>
      <c r="AZ691" s="691"/>
      <c r="BA691" s="691"/>
      <c r="BB691" s="691"/>
      <c r="BC691" s="691"/>
      <c r="BD691" s="691"/>
      <c r="BE691" s="691"/>
      <c r="BF691" s="691"/>
      <c r="BG691" s="691"/>
      <c r="BH691" s="691"/>
      <c r="BI691" s="691"/>
      <c r="BJ691" s="691"/>
      <c r="BK691" s="691"/>
      <c r="BL691" s="691"/>
      <c r="BM691" s="691"/>
      <c r="BN691" s="691"/>
      <c r="BO691" s="691"/>
      <c r="BP691" s="691"/>
      <c r="BQ691" s="691"/>
      <c r="BR691" s="691"/>
      <c r="BS691" s="691"/>
      <c r="BT691" s="691"/>
      <c r="BU691" s="691"/>
      <c r="BV691" s="691"/>
      <c r="BW691" s="691"/>
      <c r="BX691" s="691"/>
      <c r="BY691" s="691"/>
      <c r="BZ691" s="691"/>
      <c r="CA691" s="691"/>
      <c r="CB691" s="691"/>
      <c r="CC691" s="691"/>
      <c r="CD691" s="691"/>
      <c r="CE691" s="691"/>
      <c r="CF691" s="691"/>
      <c r="CG691" s="691"/>
      <c r="CH691" s="691"/>
      <c r="CI691" s="691"/>
    </row>
    <row r="692" spans="1:87" ht="15.75" customHeight="1">
      <c r="A692" s="691"/>
      <c r="B692" s="697"/>
      <c r="C692" s="697"/>
      <c r="D692" s="691"/>
      <c r="E692" s="691"/>
      <c r="F692" s="691"/>
      <c r="G692" s="691"/>
      <c r="H692" s="691"/>
      <c r="I692" s="691"/>
      <c r="J692" s="691"/>
      <c r="K692" s="691"/>
      <c r="L692" s="691"/>
      <c r="M692" s="691"/>
      <c r="N692" s="691"/>
      <c r="O692" s="691"/>
      <c r="P692" s="691"/>
      <c r="Q692" s="691"/>
      <c r="R692" s="691"/>
      <c r="S692" s="691"/>
      <c r="T692" s="691"/>
      <c r="U692" s="691"/>
      <c r="V692" s="691"/>
      <c r="W692" s="691"/>
      <c r="X692" s="691"/>
      <c r="Y692" s="691"/>
      <c r="Z692" s="691"/>
      <c r="AA692" s="691"/>
      <c r="AB692" s="691"/>
      <c r="AC692" s="691"/>
      <c r="AD692" s="691"/>
      <c r="AE692" s="691"/>
      <c r="AF692" s="691"/>
      <c r="AG692" s="691"/>
      <c r="AH692" s="691"/>
      <c r="AI692" s="691"/>
      <c r="AJ692" s="691"/>
      <c r="AK692" s="691"/>
      <c r="AL692" s="691"/>
      <c r="AM692" s="691"/>
      <c r="AN692" s="691"/>
      <c r="AO692" s="691"/>
      <c r="AP692" s="691"/>
      <c r="AQ692" s="691"/>
      <c r="AR692" s="691"/>
      <c r="AS692" s="691"/>
      <c r="AT692" s="691"/>
      <c r="AU692" s="691"/>
      <c r="AV692" s="691"/>
      <c r="AW692" s="691"/>
      <c r="AX692" s="691"/>
      <c r="AY692" s="691"/>
      <c r="AZ692" s="691"/>
      <c r="BA692" s="691"/>
      <c r="BB692" s="691"/>
      <c r="BC692" s="691"/>
      <c r="BD692" s="691"/>
      <c r="BE692" s="691"/>
      <c r="BF692" s="691"/>
      <c r="BG692" s="691"/>
      <c r="BH692" s="691"/>
      <c r="BI692" s="691"/>
      <c r="BJ692" s="691"/>
      <c r="BK692" s="691"/>
      <c r="BL692" s="691"/>
      <c r="BM692" s="691"/>
      <c r="BN692" s="691"/>
      <c r="BO692" s="691"/>
      <c r="BP692" s="691"/>
      <c r="BQ692" s="691"/>
      <c r="BR692" s="691"/>
      <c r="BS692" s="691"/>
      <c r="BT692" s="691"/>
      <c r="BU692" s="691"/>
      <c r="BV692" s="691"/>
      <c r="BW692" s="691"/>
      <c r="BX692" s="691"/>
      <c r="BY692" s="691"/>
      <c r="BZ692" s="691"/>
      <c r="CA692" s="691"/>
      <c r="CB692" s="691"/>
      <c r="CC692" s="691"/>
      <c r="CD692" s="691"/>
      <c r="CE692" s="691"/>
      <c r="CF692" s="691"/>
      <c r="CG692" s="691"/>
      <c r="CH692" s="691"/>
      <c r="CI692" s="691"/>
    </row>
    <row r="693" spans="1:87" ht="15.75" customHeight="1">
      <c r="A693" s="691"/>
      <c r="B693" s="697"/>
      <c r="C693" s="697"/>
      <c r="D693" s="691"/>
      <c r="E693" s="691"/>
      <c r="F693" s="691"/>
      <c r="G693" s="691"/>
      <c r="H693" s="691"/>
      <c r="I693" s="691"/>
      <c r="J693" s="691"/>
      <c r="K693" s="691"/>
      <c r="L693" s="691"/>
      <c r="M693" s="691"/>
      <c r="N693" s="691"/>
      <c r="O693" s="691"/>
      <c r="P693" s="691"/>
      <c r="Q693" s="691"/>
      <c r="R693" s="691"/>
      <c r="S693" s="691"/>
      <c r="T693" s="691"/>
      <c r="U693" s="691"/>
      <c r="V693" s="691"/>
      <c r="W693" s="691"/>
      <c r="X693" s="691"/>
      <c r="Y693" s="691"/>
      <c r="Z693" s="691"/>
      <c r="AA693" s="691"/>
      <c r="AB693" s="691"/>
      <c r="AC693" s="691"/>
      <c r="AD693" s="691"/>
      <c r="AE693" s="691"/>
      <c r="AF693" s="691"/>
      <c r="AG693" s="691"/>
      <c r="AH693" s="691"/>
      <c r="AI693" s="691"/>
      <c r="AJ693" s="691"/>
      <c r="AK693" s="691"/>
      <c r="AL693" s="691"/>
      <c r="AM693" s="691"/>
      <c r="AN693" s="691"/>
      <c r="AO693" s="691"/>
      <c r="AP693" s="691"/>
      <c r="AQ693" s="691"/>
      <c r="AR693" s="691"/>
      <c r="AS693" s="691"/>
      <c r="AT693" s="691"/>
      <c r="AU693" s="691"/>
      <c r="AV693" s="691"/>
      <c r="AW693" s="691"/>
      <c r="AX693" s="691"/>
      <c r="AY693" s="691"/>
      <c r="AZ693" s="691"/>
      <c r="BA693" s="691"/>
      <c r="BB693" s="691"/>
      <c r="BC693" s="691"/>
      <c r="BD693" s="691"/>
      <c r="BE693" s="691"/>
      <c r="BF693" s="691"/>
      <c r="BG693" s="691"/>
      <c r="BH693" s="691"/>
      <c r="BI693" s="691"/>
      <c r="BJ693" s="691"/>
      <c r="BK693" s="691"/>
      <c r="BL693" s="691"/>
      <c r="BM693" s="691"/>
      <c r="BN693" s="691"/>
      <c r="BO693" s="691"/>
      <c r="BP693" s="691"/>
      <c r="BQ693" s="691"/>
      <c r="BR693" s="691"/>
      <c r="BS693" s="691"/>
      <c r="BT693" s="691"/>
      <c r="BU693" s="691"/>
      <c r="BV693" s="691"/>
      <c r="BW693" s="691"/>
      <c r="BX693" s="691"/>
      <c r="BY693" s="691"/>
      <c r="BZ693" s="691"/>
      <c r="CA693" s="691"/>
      <c r="CB693" s="691"/>
      <c r="CC693" s="691"/>
      <c r="CD693" s="691"/>
      <c r="CE693" s="691"/>
      <c r="CF693" s="691"/>
      <c r="CG693" s="691"/>
      <c r="CH693" s="691"/>
      <c r="CI693" s="691"/>
    </row>
    <row r="694" spans="1:87" ht="15.75" customHeight="1">
      <c r="A694" s="691"/>
      <c r="B694" s="697"/>
      <c r="C694" s="697"/>
      <c r="D694" s="691"/>
      <c r="E694" s="691"/>
      <c r="F694" s="691"/>
      <c r="G694" s="691"/>
      <c r="H694" s="691"/>
      <c r="I694" s="691"/>
      <c r="J694" s="691"/>
      <c r="K694" s="691"/>
      <c r="L694" s="691"/>
      <c r="M694" s="691"/>
      <c r="N694" s="691"/>
      <c r="O694" s="691"/>
      <c r="P694" s="691"/>
      <c r="Q694" s="691"/>
      <c r="R694" s="691"/>
      <c r="S694" s="691"/>
      <c r="T694" s="691"/>
      <c r="U694" s="691"/>
      <c r="V694" s="691"/>
      <c r="W694" s="691"/>
      <c r="X694" s="691"/>
      <c r="Y694" s="691"/>
      <c r="Z694" s="691"/>
      <c r="AA694" s="691"/>
      <c r="AB694" s="691"/>
      <c r="AC694" s="691"/>
      <c r="AD694" s="691"/>
      <c r="AE694" s="691"/>
      <c r="AF694" s="691"/>
      <c r="AG694" s="691"/>
      <c r="AH694" s="691"/>
      <c r="AI694" s="691"/>
      <c r="AJ694" s="691"/>
      <c r="AK694" s="691"/>
      <c r="AL694" s="691"/>
      <c r="AM694" s="691"/>
      <c r="AN694" s="691"/>
      <c r="AO694" s="691"/>
      <c r="AP694" s="691"/>
      <c r="AQ694" s="691"/>
      <c r="AR694" s="691"/>
      <c r="AS694" s="691"/>
      <c r="AT694" s="691"/>
      <c r="AU694" s="691"/>
      <c r="AV694" s="691"/>
      <c r="AW694" s="691"/>
      <c r="AX694" s="691"/>
      <c r="AY694" s="691"/>
      <c r="AZ694" s="691"/>
      <c r="BA694" s="691"/>
      <c r="BB694" s="691"/>
      <c r="BC694" s="691"/>
      <c r="BD694" s="691"/>
      <c r="BE694" s="691"/>
      <c r="BF694" s="691"/>
      <c r="BG694" s="691"/>
      <c r="BH694" s="691"/>
      <c r="BI694" s="691"/>
      <c r="BJ694" s="691"/>
      <c r="BK694" s="691"/>
      <c r="BL694" s="691"/>
      <c r="BM694" s="691"/>
      <c r="BN694" s="691"/>
      <c r="BO694" s="691"/>
      <c r="BP694" s="691"/>
      <c r="BQ694" s="691"/>
      <c r="BR694" s="691"/>
      <c r="BS694" s="691"/>
      <c r="BT694" s="691"/>
      <c r="BU694" s="691"/>
      <c r="BV694" s="691"/>
      <c r="BW694" s="691"/>
      <c r="BX694" s="691"/>
      <c r="BY694" s="691"/>
      <c r="BZ694" s="691"/>
      <c r="CA694" s="691"/>
      <c r="CB694" s="691"/>
      <c r="CC694" s="691"/>
      <c r="CD694" s="691"/>
      <c r="CE694" s="691"/>
      <c r="CF694" s="691"/>
      <c r="CG694" s="691"/>
      <c r="CH694" s="691"/>
      <c r="CI694" s="691"/>
    </row>
    <row r="695" spans="1:87" ht="15.75" customHeight="1">
      <c r="A695" s="691"/>
      <c r="B695" s="697"/>
      <c r="C695" s="697"/>
      <c r="D695" s="691"/>
      <c r="E695" s="691"/>
      <c r="F695" s="691"/>
      <c r="G695" s="691"/>
      <c r="H695" s="691"/>
      <c r="I695" s="691"/>
      <c r="J695" s="691"/>
      <c r="K695" s="691"/>
      <c r="L695" s="691"/>
      <c r="M695" s="691"/>
      <c r="N695" s="691"/>
      <c r="O695" s="691"/>
      <c r="P695" s="691"/>
      <c r="Q695" s="691"/>
      <c r="R695" s="691"/>
      <c r="S695" s="691"/>
      <c r="T695" s="691"/>
      <c r="U695" s="691"/>
      <c r="V695" s="691"/>
      <c r="W695" s="691"/>
      <c r="X695" s="691"/>
      <c r="Y695" s="691"/>
      <c r="Z695" s="691"/>
      <c r="AA695" s="691"/>
      <c r="AB695" s="691"/>
      <c r="AC695" s="691"/>
      <c r="AD695" s="691"/>
      <c r="AE695" s="691"/>
      <c r="AF695" s="691"/>
      <c r="AG695" s="691"/>
      <c r="AH695" s="691"/>
      <c r="AI695" s="691"/>
      <c r="AJ695" s="691"/>
      <c r="AK695" s="691"/>
      <c r="AL695" s="691"/>
      <c r="AM695" s="691"/>
      <c r="AN695" s="691"/>
      <c r="AO695" s="691"/>
      <c r="AP695" s="691"/>
      <c r="AQ695" s="691"/>
      <c r="AR695" s="691"/>
      <c r="AS695" s="691"/>
      <c r="AT695" s="691"/>
      <c r="AU695" s="691"/>
      <c r="AV695" s="691"/>
      <c r="AW695" s="691"/>
      <c r="AX695" s="691"/>
      <c r="AY695" s="691"/>
      <c r="AZ695" s="691"/>
      <c r="BA695" s="691"/>
      <c r="BB695" s="691"/>
      <c r="BC695" s="691"/>
      <c r="BD695" s="691"/>
      <c r="BE695" s="691"/>
      <c r="BF695" s="691"/>
      <c r="BG695" s="691"/>
      <c r="BH695" s="691"/>
      <c r="BI695" s="691"/>
      <c r="BJ695" s="691"/>
      <c r="BK695" s="691"/>
      <c r="BL695" s="691"/>
      <c r="BM695" s="691"/>
      <c r="BN695" s="691"/>
      <c r="BO695" s="691"/>
      <c r="BP695" s="691"/>
      <c r="BQ695" s="691"/>
      <c r="BR695" s="691"/>
      <c r="BS695" s="691"/>
      <c r="BT695" s="691"/>
      <c r="BU695" s="691"/>
      <c r="BV695" s="691"/>
      <c r="BW695" s="691"/>
      <c r="BX695" s="691"/>
      <c r="BY695" s="691"/>
      <c r="BZ695" s="691"/>
      <c r="CA695" s="691"/>
      <c r="CB695" s="691"/>
      <c r="CC695" s="691"/>
      <c r="CD695" s="691"/>
      <c r="CE695" s="691"/>
      <c r="CF695" s="691"/>
      <c r="CG695" s="691"/>
      <c r="CH695" s="691"/>
      <c r="CI695" s="691"/>
    </row>
    <row r="696" spans="1:87" ht="15.75" customHeight="1">
      <c r="A696" s="691"/>
      <c r="B696" s="697"/>
      <c r="C696" s="697"/>
      <c r="D696" s="691"/>
      <c r="E696" s="691"/>
      <c r="F696" s="691"/>
      <c r="G696" s="691"/>
      <c r="H696" s="691"/>
      <c r="I696" s="691"/>
      <c r="J696" s="691"/>
      <c r="K696" s="691"/>
      <c r="L696" s="691"/>
      <c r="M696" s="691"/>
      <c r="N696" s="691"/>
      <c r="O696" s="691"/>
      <c r="P696" s="691"/>
      <c r="Q696" s="691"/>
      <c r="R696" s="691"/>
      <c r="S696" s="691"/>
      <c r="T696" s="691"/>
      <c r="U696" s="691"/>
      <c r="V696" s="691"/>
      <c r="W696" s="691"/>
      <c r="X696" s="691"/>
      <c r="Y696" s="691"/>
      <c r="Z696" s="691"/>
      <c r="AA696" s="691"/>
      <c r="AB696" s="691"/>
      <c r="AC696" s="691"/>
      <c r="AD696" s="691"/>
      <c r="AE696" s="691"/>
      <c r="AF696" s="691"/>
      <c r="AG696" s="691"/>
      <c r="AH696" s="691"/>
      <c r="AI696" s="691"/>
      <c r="AJ696" s="691"/>
      <c r="AK696" s="691"/>
      <c r="AL696" s="691"/>
      <c r="AM696" s="691"/>
      <c r="AN696" s="691"/>
      <c r="AO696" s="691"/>
      <c r="AP696" s="691"/>
      <c r="AQ696" s="691"/>
      <c r="AR696" s="691"/>
      <c r="AS696" s="691"/>
      <c r="AT696" s="691"/>
      <c r="AU696" s="691"/>
      <c r="AV696" s="691"/>
      <c r="AW696" s="691"/>
      <c r="AX696" s="691"/>
      <c r="AY696" s="691"/>
      <c r="AZ696" s="691"/>
      <c r="BA696" s="691"/>
      <c r="BB696" s="691"/>
      <c r="BC696" s="691"/>
      <c r="BD696" s="691"/>
      <c r="BE696" s="691"/>
      <c r="BF696" s="691"/>
      <c r="BG696" s="691"/>
      <c r="BH696" s="691"/>
      <c r="BI696" s="691"/>
      <c r="BJ696" s="691"/>
      <c r="BK696" s="691"/>
      <c r="BL696" s="691"/>
      <c r="BM696" s="691"/>
      <c r="BN696" s="691"/>
      <c r="BO696" s="691"/>
      <c r="BP696" s="691"/>
      <c r="BQ696" s="691"/>
      <c r="BR696" s="691"/>
      <c r="BS696" s="691"/>
      <c r="BT696" s="691"/>
      <c r="BU696" s="691"/>
      <c r="BV696" s="691"/>
      <c r="BW696" s="691"/>
      <c r="BX696" s="691"/>
      <c r="BY696" s="691"/>
      <c r="BZ696" s="691"/>
      <c r="CA696" s="691"/>
      <c r="CB696" s="691"/>
      <c r="CC696" s="691"/>
      <c r="CD696" s="691"/>
      <c r="CE696" s="691"/>
      <c r="CF696" s="691"/>
      <c r="CG696" s="691"/>
      <c r="CH696" s="691"/>
      <c r="CI696" s="691"/>
    </row>
    <row r="697" spans="1:87" ht="15.75" customHeight="1">
      <c r="A697" s="691"/>
      <c r="B697" s="697"/>
      <c r="C697" s="697"/>
      <c r="D697" s="691"/>
      <c r="E697" s="691"/>
      <c r="F697" s="691"/>
      <c r="G697" s="691"/>
      <c r="H697" s="691"/>
      <c r="I697" s="691"/>
      <c r="J697" s="691"/>
      <c r="K697" s="691"/>
      <c r="L697" s="691"/>
      <c r="M697" s="691"/>
      <c r="N697" s="691"/>
      <c r="O697" s="691"/>
      <c r="P697" s="691"/>
      <c r="Q697" s="691"/>
      <c r="R697" s="691"/>
      <c r="S697" s="691"/>
      <c r="T697" s="691"/>
      <c r="U697" s="691"/>
      <c r="V697" s="691"/>
      <c r="W697" s="691"/>
      <c r="X697" s="691"/>
      <c r="Y697" s="691"/>
      <c r="Z697" s="691"/>
      <c r="AA697" s="691"/>
      <c r="AB697" s="691"/>
      <c r="AC697" s="691"/>
      <c r="AD697" s="691"/>
      <c r="AE697" s="691"/>
      <c r="AF697" s="691"/>
      <c r="AG697" s="691"/>
      <c r="AH697" s="691"/>
      <c r="AI697" s="691"/>
      <c r="AJ697" s="691"/>
      <c r="AK697" s="691"/>
      <c r="AL697" s="691"/>
      <c r="AM697" s="691"/>
      <c r="AN697" s="691"/>
      <c r="AO697" s="691"/>
      <c r="AP697" s="691"/>
      <c r="AQ697" s="691"/>
      <c r="AR697" s="691"/>
      <c r="AS697" s="691"/>
      <c r="AT697" s="691"/>
      <c r="AU697" s="691"/>
      <c r="AV697" s="691"/>
      <c r="AW697" s="691"/>
      <c r="AX697" s="691"/>
      <c r="AY697" s="691"/>
      <c r="AZ697" s="691"/>
      <c r="BA697" s="691"/>
      <c r="BB697" s="691"/>
      <c r="BC697" s="691"/>
      <c r="BD697" s="691"/>
      <c r="BE697" s="691"/>
      <c r="BF697" s="691"/>
      <c r="BG697" s="691"/>
      <c r="BH697" s="691"/>
      <c r="BI697" s="691"/>
      <c r="BJ697" s="691"/>
      <c r="BK697" s="691"/>
      <c r="BL697" s="691"/>
      <c r="BM697" s="691"/>
      <c r="BN697" s="691"/>
      <c r="BO697" s="691"/>
      <c r="BP697" s="691"/>
      <c r="BQ697" s="691"/>
      <c r="BR697" s="691"/>
      <c r="BS697" s="691"/>
      <c r="BT697" s="691"/>
      <c r="BU697" s="691"/>
      <c r="BV697" s="691"/>
      <c r="BW697" s="691"/>
      <c r="BX697" s="691"/>
      <c r="BY697" s="691"/>
      <c r="BZ697" s="691"/>
      <c r="CA697" s="691"/>
      <c r="CB697" s="691"/>
      <c r="CC697" s="691"/>
      <c r="CD697" s="691"/>
      <c r="CE697" s="691"/>
      <c r="CF697" s="691"/>
      <c r="CG697" s="691"/>
      <c r="CH697" s="691"/>
      <c r="CI697" s="691"/>
    </row>
    <row r="698" spans="1:87" ht="15.75" customHeight="1">
      <c r="A698" s="691"/>
      <c r="B698" s="697"/>
      <c r="C698" s="697"/>
      <c r="D698" s="691"/>
      <c r="E698" s="691"/>
      <c r="F698" s="691"/>
      <c r="G698" s="691"/>
      <c r="H698" s="691"/>
      <c r="I698" s="691"/>
      <c r="J698" s="691"/>
      <c r="K698" s="691"/>
      <c r="L698" s="691"/>
      <c r="M698" s="691"/>
      <c r="N698" s="691"/>
      <c r="O698" s="691"/>
      <c r="P698" s="691"/>
      <c r="Q698" s="691"/>
      <c r="R698" s="691"/>
      <c r="S698" s="691"/>
      <c r="T698" s="691"/>
      <c r="U698" s="691"/>
      <c r="V698" s="691"/>
      <c r="W698" s="691"/>
      <c r="X698" s="691"/>
      <c r="Y698" s="691"/>
      <c r="Z698" s="691"/>
      <c r="AA698" s="691"/>
      <c r="AB698" s="691"/>
      <c r="AC698" s="691"/>
      <c r="AD698" s="691"/>
      <c r="AE698" s="691"/>
      <c r="AF698" s="691"/>
      <c r="AG698" s="691"/>
      <c r="AH698" s="691"/>
      <c r="AI698" s="691"/>
      <c r="AJ698" s="691"/>
      <c r="AK698" s="691"/>
      <c r="AL698" s="691"/>
      <c r="AM698" s="691"/>
      <c r="AN698" s="691"/>
      <c r="AO698" s="691"/>
      <c r="AP698" s="691"/>
      <c r="AQ698" s="691"/>
      <c r="AR698" s="691"/>
      <c r="AS698" s="691"/>
      <c r="AT698" s="691"/>
      <c r="AU698" s="691"/>
      <c r="AV698" s="691"/>
      <c r="AW698" s="691"/>
      <c r="AX698" s="691"/>
      <c r="AY698" s="691"/>
      <c r="AZ698" s="691"/>
      <c r="BA698" s="691"/>
      <c r="BB698" s="691"/>
      <c r="BC698" s="691"/>
      <c r="BD698" s="691"/>
      <c r="BE698" s="691"/>
      <c r="BF698" s="691"/>
      <c r="BG698" s="691"/>
      <c r="BH698" s="691"/>
      <c r="BI698" s="691"/>
      <c r="BJ698" s="691"/>
      <c r="BK698" s="691"/>
      <c r="BL698" s="691"/>
      <c r="BM698" s="691"/>
      <c r="BN698" s="691"/>
      <c r="BO698" s="691"/>
      <c r="BP698" s="691"/>
      <c r="BQ698" s="691"/>
      <c r="BR698" s="691"/>
      <c r="BS698" s="691"/>
      <c r="BT698" s="691"/>
      <c r="BU698" s="691"/>
      <c r="BV698" s="691"/>
      <c r="BW698" s="691"/>
      <c r="BX698" s="691"/>
      <c r="BY698" s="691"/>
      <c r="BZ698" s="691"/>
      <c r="CA698" s="691"/>
      <c r="CB698" s="691"/>
      <c r="CC698" s="691"/>
      <c r="CD698" s="691"/>
      <c r="CE698" s="691"/>
      <c r="CF698" s="691"/>
      <c r="CG698" s="691"/>
      <c r="CH698" s="691"/>
      <c r="CI698" s="691"/>
    </row>
    <row r="699" spans="1:87" ht="15.75" customHeight="1">
      <c r="A699" s="691"/>
      <c r="B699" s="697"/>
      <c r="C699" s="697"/>
      <c r="D699" s="691"/>
      <c r="E699" s="691"/>
      <c r="F699" s="691"/>
      <c r="G699" s="691"/>
      <c r="H699" s="691"/>
      <c r="I699" s="691"/>
      <c r="J699" s="691"/>
      <c r="K699" s="691"/>
      <c r="L699" s="691"/>
      <c r="M699" s="691"/>
      <c r="N699" s="691"/>
      <c r="O699" s="691"/>
      <c r="P699" s="691"/>
      <c r="Q699" s="691"/>
      <c r="R699" s="691"/>
      <c r="S699" s="691"/>
      <c r="T699" s="691"/>
      <c r="U699" s="691"/>
      <c r="V699" s="691"/>
      <c r="W699" s="691"/>
      <c r="X699" s="691"/>
      <c r="Y699" s="691"/>
      <c r="Z699" s="691"/>
      <c r="AA699" s="691"/>
      <c r="AB699" s="691"/>
      <c r="AC699" s="691"/>
      <c r="AD699" s="691"/>
      <c r="AE699" s="691"/>
      <c r="AF699" s="691"/>
      <c r="AG699" s="691"/>
      <c r="AH699" s="691"/>
      <c r="AI699" s="691"/>
      <c r="AJ699" s="691"/>
      <c r="AK699" s="691"/>
      <c r="AL699" s="691"/>
      <c r="AM699" s="691"/>
      <c r="AN699" s="691"/>
      <c r="AO699" s="691"/>
      <c r="AP699" s="691"/>
      <c r="AQ699" s="691"/>
      <c r="AR699" s="691"/>
      <c r="AS699" s="691"/>
      <c r="AT699" s="691"/>
      <c r="AU699" s="691"/>
      <c r="AV699" s="691"/>
      <c r="AW699" s="691"/>
      <c r="AX699" s="691"/>
      <c r="AY699" s="691"/>
      <c r="AZ699" s="691"/>
      <c r="BA699" s="691"/>
      <c r="BB699" s="691"/>
      <c r="BC699" s="691"/>
      <c r="BD699" s="691"/>
      <c r="BE699" s="691"/>
      <c r="BF699" s="691"/>
      <c r="BG699" s="691"/>
      <c r="BH699" s="691"/>
      <c r="BI699" s="691"/>
      <c r="BJ699" s="691"/>
      <c r="BK699" s="691"/>
      <c r="BL699" s="691"/>
      <c r="BM699" s="691"/>
      <c r="BN699" s="691"/>
      <c r="BO699" s="691"/>
      <c r="BP699" s="691"/>
      <c r="BQ699" s="691"/>
      <c r="BR699" s="691"/>
      <c r="BS699" s="691"/>
      <c r="BT699" s="691"/>
      <c r="BU699" s="691"/>
      <c r="BV699" s="691"/>
      <c r="BW699" s="691"/>
      <c r="BX699" s="691"/>
      <c r="BY699" s="691"/>
      <c r="BZ699" s="691"/>
      <c r="CA699" s="691"/>
      <c r="CB699" s="691"/>
      <c r="CC699" s="691"/>
      <c r="CD699" s="691"/>
      <c r="CE699" s="691"/>
      <c r="CF699" s="691"/>
      <c r="CG699" s="691"/>
      <c r="CH699" s="691"/>
      <c r="CI699" s="691"/>
    </row>
    <row r="700" spans="1:87" ht="15.75" customHeight="1">
      <c r="A700" s="691"/>
      <c r="B700" s="697"/>
      <c r="C700" s="697"/>
      <c r="D700" s="691"/>
      <c r="E700" s="691"/>
      <c r="F700" s="691"/>
      <c r="G700" s="691"/>
      <c r="H700" s="691"/>
      <c r="I700" s="691"/>
      <c r="J700" s="691"/>
      <c r="K700" s="691"/>
      <c r="L700" s="691"/>
      <c r="M700" s="691"/>
      <c r="N700" s="691"/>
      <c r="O700" s="691"/>
      <c r="P700" s="691"/>
      <c r="Q700" s="691"/>
      <c r="R700" s="691"/>
      <c r="S700" s="691"/>
      <c r="T700" s="691"/>
      <c r="U700" s="691"/>
      <c r="V700" s="691"/>
      <c r="W700" s="691"/>
      <c r="X700" s="691"/>
      <c r="Y700" s="691"/>
      <c r="Z700" s="691"/>
      <c r="AA700" s="691"/>
      <c r="AB700" s="691"/>
      <c r="AC700" s="691"/>
      <c r="AD700" s="691"/>
      <c r="AE700" s="691"/>
      <c r="AF700" s="691"/>
      <c r="AG700" s="691"/>
      <c r="AH700" s="691"/>
      <c r="AI700" s="691"/>
      <c r="AJ700" s="691"/>
      <c r="AK700" s="691"/>
      <c r="AL700" s="691"/>
      <c r="AM700" s="691"/>
      <c r="AN700" s="691"/>
      <c r="AO700" s="691"/>
      <c r="AP700" s="691"/>
      <c r="AQ700" s="691"/>
      <c r="AR700" s="691"/>
      <c r="AS700" s="691"/>
      <c r="AT700" s="691"/>
      <c r="AU700" s="691"/>
      <c r="AV700" s="691"/>
      <c r="AW700" s="691"/>
      <c r="AX700" s="691"/>
      <c r="AY700" s="691"/>
      <c r="AZ700" s="691"/>
      <c r="BA700" s="691"/>
      <c r="BB700" s="691"/>
      <c r="BC700" s="691"/>
      <c r="BD700" s="691"/>
      <c r="BE700" s="691"/>
      <c r="BF700" s="691"/>
      <c r="BG700" s="691"/>
      <c r="BH700" s="691"/>
      <c r="BI700" s="691"/>
      <c r="BJ700" s="691"/>
      <c r="BK700" s="691"/>
      <c r="BL700" s="691"/>
      <c r="BM700" s="691"/>
      <c r="BN700" s="691"/>
      <c r="BO700" s="691"/>
      <c r="BP700" s="691"/>
      <c r="BQ700" s="691"/>
      <c r="BR700" s="691"/>
      <c r="BS700" s="691"/>
      <c r="BT700" s="691"/>
      <c r="BU700" s="691"/>
      <c r="BV700" s="691"/>
      <c r="BW700" s="691"/>
      <c r="BX700" s="691"/>
      <c r="BY700" s="691"/>
      <c r="BZ700" s="691"/>
      <c r="CA700" s="691"/>
      <c r="CB700" s="691"/>
      <c r="CC700" s="691"/>
      <c r="CD700" s="691"/>
      <c r="CE700" s="691"/>
      <c r="CF700" s="691"/>
      <c r="CG700" s="691"/>
      <c r="CH700" s="691"/>
      <c r="CI700" s="691"/>
    </row>
    <row r="701" spans="1:87" ht="15.75" customHeight="1">
      <c r="A701" s="691"/>
      <c r="B701" s="697"/>
      <c r="C701" s="697"/>
      <c r="D701" s="691"/>
      <c r="E701" s="691"/>
      <c r="F701" s="691"/>
      <c r="G701" s="691"/>
      <c r="H701" s="691"/>
      <c r="I701" s="691"/>
      <c r="J701" s="691"/>
      <c r="K701" s="691"/>
      <c r="L701" s="691"/>
      <c r="M701" s="691"/>
      <c r="N701" s="691"/>
      <c r="O701" s="691"/>
      <c r="P701" s="691"/>
      <c r="Q701" s="691"/>
      <c r="R701" s="691"/>
      <c r="S701" s="691"/>
      <c r="T701" s="691"/>
      <c r="U701" s="691"/>
      <c r="V701" s="691"/>
      <c r="W701" s="691"/>
      <c r="X701" s="691"/>
      <c r="Y701" s="691"/>
      <c r="Z701" s="691"/>
      <c r="AA701" s="691"/>
      <c r="AB701" s="691"/>
      <c r="AC701" s="691"/>
      <c r="AD701" s="691"/>
      <c r="AE701" s="691"/>
      <c r="AF701" s="691"/>
      <c r="AG701" s="691"/>
      <c r="AH701" s="691"/>
      <c r="AI701" s="691"/>
      <c r="AJ701" s="691"/>
      <c r="AK701" s="691"/>
      <c r="AL701" s="691"/>
      <c r="AM701" s="691"/>
      <c r="AN701" s="691"/>
      <c r="AO701" s="691"/>
      <c r="AP701" s="691"/>
      <c r="AQ701" s="691"/>
      <c r="AR701" s="691"/>
      <c r="AS701" s="691"/>
      <c r="AT701" s="691"/>
      <c r="AU701" s="691"/>
      <c r="AV701" s="691"/>
      <c r="AW701" s="691"/>
      <c r="AX701" s="691"/>
      <c r="AY701" s="691"/>
      <c r="AZ701" s="691"/>
      <c r="BA701" s="691"/>
      <c r="BB701" s="691"/>
      <c r="BC701" s="691"/>
      <c r="BD701" s="691"/>
      <c r="BE701" s="691"/>
      <c r="BF701" s="691"/>
      <c r="BG701" s="691"/>
      <c r="BH701" s="691"/>
      <c r="BI701" s="691"/>
      <c r="BJ701" s="691"/>
      <c r="BK701" s="691"/>
      <c r="BL701" s="691"/>
      <c r="BM701" s="691"/>
      <c r="BN701" s="691"/>
      <c r="BO701" s="691"/>
      <c r="BP701" s="691"/>
      <c r="BQ701" s="691"/>
      <c r="BR701" s="691"/>
      <c r="BS701" s="691"/>
      <c r="BT701" s="691"/>
      <c r="BU701" s="691"/>
      <c r="BV701" s="691"/>
      <c r="BW701" s="691"/>
      <c r="BX701" s="691"/>
      <c r="BY701" s="691"/>
      <c r="BZ701" s="691"/>
      <c r="CA701" s="691"/>
      <c r="CB701" s="691"/>
      <c r="CC701" s="691"/>
      <c r="CD701" s="691"/>
      <c r="CE701" s="691"/>
      <c r="CF701" s="691"/>
      <c r="CG701" s="691"/>
      <c r="CH701" s="691"/>
      <c r="CI701" s="691"/>
    </row>
    <row r="702" spans="1:87" ht="15.75" customHeight="1">
      <c r="A702" s="691"/>
      <c r="B702" s="697"/>
      <c r="C702" s="697"/>
      <c r="D702" s="691"/>
      <c r="E702" s="691"/>
      <c r="F702" s="691"/>
      <c r="G702" s="691"/>
      <c r="H702" s="691"/>
      <c r="I702" s="691"/>
      <c r="J702" s="691"/>
      <c r="K702" s="691"/>
      <c r="L702" s="691"/>
      <c r="M702" s="691"/>
      <c r="N702" s="691"/>
      <c r="O702" s="691"/>
      <c r="P702" s="691"/>
      <c r="Q702" s="691"/>
      <c r="R702" s="691"/>
      <c r="S702" s="691"/>
      <c r="T702" s="691"/>
      <c r="U702" s="691"/>
      <c r="V702" s="691"/>
      <c r="W702" s="691"/>
      <c r="X702" s="691"/>
      <c r="Y702" s="691"/>
      <c r="Z702" s="691"/>
      <c r="AA702" s="691"/>
      <c r="AB702" s="691"/>
      <c r="AC702" s="691"/>
      <c r="AD702" s="691"/>
      <c r="AE702" s="691"/>
      <c r="AF702" s="691"/>
      <c r="AG702" s="691"/>
      <c r="AH702" s="691"/>
      <c r="AI702" s="691"/>
      <c r="AJ702" s="691"/>
      <c r="AK702" s="691"/>
      <c r="AL702" s="691"/>
      <c r="AM702" s="691"/>
      <c r="AN702" s="691"/>
      <c r="AO702" s="691"/>
      <c r="AP702" s="691"/>
      <c r="AQ702" s="691"/>
      <c r="AR702" s="691"/>
      <c r="AS702" s="691"/>
      <c r="AT702" s="691"/>
      <c r="AU702" s="691"/>
      <c r="AV702" s="691"/>
      <c r="AW702" s="691"/>
      <c r="AX702" s="691"/>
      <c r="AY702" s="691"/>
      <c r="AZ702" s="691"/>
      <c r="BA702" s="691"/>
      <c r="BB702" s="691"/>
      <c r="BC702" s="691"/>
      <c r="BD702" s="691"/>
      <c r="BE702" s="691"/>
      <c r="BF702" s="691"/>
      <c r="BG702" s="691"/>
      <c r="BH702" s="691"/>
      <c r="BI702" s="691"/>
      <c r="BJ702" s="691"/>
      <c r="BK702" s="691"/>
      <c r="BL702" s="691"/>
      <c r="BM702" s="691"/>
      <c r="BN702" s="691"/>
      <c r="BO702" s="691"/>
      <c r="BP702" s="691"/>
      <c r="BQ702" s="691"/>
      <c r="BR702" s="691"/>
      <c r="BS702" s="691"/>
      <c r="BT702" s="691"/>
      <c r="BU702" s="691"/>
      <c r="BV702" s="691"/>
      <c r="BW702" s="691"/>
      <c r="BX702" s="691"/>
      <c r="BY702" s="691"/>
      <c r="BZ702" s="691"/>
      <c r="CA702" s="691"/>
      <c r="CB702" s="691"/>
      <c r="CC702" s="691"/>
      <c r="CD702" s="691"/>
      <c r="CE702" s="691"/>
      <c r="CF702" s="691"/>
      <c r="CG702" s="691"/>
      <c r="CH702" s="691"/>
      <c r="CI702" s="691"/>
    </row>
    <row r="703" spans="1:87" ht="15.75" customHeight="1">
      <c r="A703" s="691"/>
      <c r="B703" s="697"/>
      <c r="C703" s="697"/>
      <c r="D703" s="691"/>
      <c r="E703" s="691"/>
      <c r="F703" s="691"/>
      <c r="G703" s="691"/>
      <c r="H703" s="691"/>
      <c r="I703" s="691"/>
      <c r="J703" s="691"/>
      <c r="K703" s="691"/>
      <c r="L703" s="691"/>
      <c r="M703" s="691"/>
      <c r="N703" s="691"/>
      <c r="O703" s="691"/>
      <c r="P703" s="691"/>
      <c r="Q703" s="691"/>
      <c r="R703" s="691"/>
      <c r="S703" s="691"/>
      <c r="T703" s="691"/>
      <c r="U703" s="691"/>
      <c r="V703" s="691"/>
      <c r="W703" s="691"/>
      <c r="X703" s="691"/>
      <c r="Y703" s="691"/>
      <c r="Z703" s="691"/>
      <c r="AA703" s="691"/>
      <c r="AB703" s="691"/>
      <c r="AC703" s="691"/>
      <c r="AD703" s="691"/>
      <c r="AE703" s="691"/>
      <c r="AF703" s="691"/>
      <c r="AG703" s="691"/>
      <c r="AH703" s="691"/>
      <c r="AI703" s="691"/>
      <c r="AJ703" s="691"/>
      <c r="AK703" s="691"/>
      <c r="AL703" s="691"/>
      <c r="AM703" s="691"/>
      <c r="AN703" s="691"/>
      <c r="AO703" s="691"/>
      <c r="AP703" s="691"/>
      <c r="AQ703" s="691"/>
      <c r="AR703" s="691"/>
      <c r="AS703" s="691"/>
      <c r="AT703" s="691"/>
      <c r="AU703" s="691"/>
      <c r="AV703" s="691"/>
      <c r="AW703" s="691"/>
      <c r="AX703" s="691"/>
      <c r="AY703" s="691"/>
      <c r="AZ703" s="691"/>
      <c r="BA703" s="691"/>
      <c r="BB703" s="691"/>
      <c r="BC703" s="691"/>
      <c r="BD703" s="691"/>
      <c r="BE703" s="691"/>
      <c r="BF703" s="691"/>
      <c r="BG703" s="691"/>
      <c r="BH703" s="691"/>
      <c r="BI703" s="691"/>
      <c r="BJ703" s="691"/>
      <c r="BK703" s="691"/>
      <c r="BL703" s="691"/>
      <c r="BM703" s="691"/>
      <c r="BN703" s="691"/>
      <c r="BO703" s="691"/>
      <c r="BP703" s="691"/>
      <c r="BQ703" s="691"/>
      <c r="BR703" s="691"/>
      <c r="BS703" s="691"/>
      <c r="BT703" s="691"/>
      <c r="BU703" s="691"/>
      <c r="BV703" s="691"/>
      <c r="BW703" s="691"/>
      <c r="BX703" s="691"/>
      <c r="BY703" s="691"/>
      <c r="BZ703" s="691"/>
      <c r="CA703" s="691"/>
      <c r="CB703" s="691"/>
      <c r="CC703" s="691"/>
      <c r="CD703" s="691"/>
      <c r="CE703" s="691"/>
      <c r="CF703" s="691"/>
      <c r="CG703" s="691"/>
      <c r="CH703" s="691"/>
      <c r="CI703" s="691"/>
    </row>
    <row r="704" spans="1:87" ht="15.75" customHeight="1">
      <c r="A704" s="691"/>
      <c r="B704" s="697"/>
      <c r="C704" s="697"/>
      <c r="D704" s="691"/>
      <c r="E704" s="691"/>
      <c r="F704" s="691"/>
      <c r="G704" s="691"/>
      <c r="H704" s="691"/>
      <c r="I704" s="691"/>
      <c r="J704" s="691"/>
      <c r="K704" s="691"/>
      <c r="L704" s="691"/>
      <c r="M704" s="691"/>
      <c r="N704" s="691"/>
      <c r="O704" s="691"/>
      <c r="P704" s="691"/>
      <c r="Q704" s="691"/>
      <c r="R704" s="691"/>
      <c r="S704" s="691"/>
      <c r="T704" s="691"/>
      <c r="U704" s="691"/>
      <c r="V704" s="691"/>
      <c r="W704" s="691"/>
      <c r="X704" s="691"/>
      <c r="Y704" s="691"/>
      <c r="Z704" s="691"/>
      <c r="AA704" s="691"/>
      <c r="AB704" s="691"/>
      <c r="AC704" s="691"/>
      <c r="AD704" s="691"/>
      <c r="AE704" s="691"/>
      <c r="AF704" s="691"/>
      <c r="AG704" s="691"/>
      <c r="AH704" s="691"/>
      <c r="AI704" s="691"/>
      <c r="AJ704" s="691"/>
      <c r="AK704" s="691"/>
      <c r="AL704" s="691"/>
      <c r="AM704" s="691"/>
      <c r="AN704" s="691"/>
      <c r="AO704" s="691"/>
      <c r="AP704" s="691"/>
      <c r="AQ704" s="691"/>
      <c r="AR704" s="691"/>
      <c r="AS704" s="691"/>
      <c r="AT704" s="691"/>
      <c r="AU704" s="691"/>
      <c r="AV704" s="691"/>
      <c r="AW704" s="691"/>
      <c r="AX704" s="691"/>
      <c r="AY704" s="691"/>
      <c r="AZ704" s="691"/>
      <c r="BA704" s="691"/>
      <c r="BB704" s="691"/>
      <c r="BC704" s="691"/>
      <c r="BD704" s="691"/>
      <c r="BE704" s="691"/>
      <c r="BF704" s="691"/>
      <c r="BG704" s="691"/>
      <c r="BH704" s="691"/>
      <c r="BI704" s="691"/>
      <c r="BJ704" s="691"/>
      <c r="BK704" s="691"/>
      <c r="BL704" s="691"/>
      <c r="BM704" s="691"/>
      <c r="BN704" s="691"/>
      <c r="BO704" s="691"/>
      <c r="BP704" s="691"/>
      <c r="BQ704" s="691"/>
      <c r="BR704" s="691"/>
      <c r="BS704" s="691"/>
      <c r="BT704" s="691"/>
      <c r="BU704" s="691"/>
      <c r="BV704" s="691"/>
      <c r="BW704" s="691"/>
      <c r="BX704" s="691"/>
      <c r="BY704" s="691"/>
      <c r="BZ704" s="691"/>
      <c r="CA704" s="691"/>
      <c r="CB704" s="691"/>
      <c r="CC704" s="691"/>
      <c r="CD704" s="691"/>
      <c r="CE704" s="691"/>
      <c r="CF704" s="691"/>
      <c r="CG704" s="691"/>
      <c r="CH704" s="691"/>
      <c r="CI704" s="691"/>
    </row>
    <row r="705" spans="1:87" ht="15.75" customHeight="1">
      <c r="A705" s="691"/>
      <c r="B705" s="697"/>
      <c r="C705" s="697"/>
      <c r="D705" s="691"/>
      <c r="E705" s="691"/>
      <c r="F705" s="691"/>
      <c r="G705" s="691"/>
      <c r="H705" s="691"/>
      <c r="I705" s="691"/>
      <c r="J705" s="691"/>
      <c r="K705" s="691"/>
      <c r="L705" s="691"/>
      <c r="M705" s="691"/>
      <c r="N705" s="691"/>
      <c r="O705" s="691"/>
      <c r="P705" s="691"/>
      <c r="Q705" s="691"/>
      <c r="R705" s="691"/>
      <c r="S705" s="691"/>
      <c r="T705" s="691"/>
      <c r="U705" s="691"/>
      <c r="V705" s="691"/>
      <c r="W705" s="691"/>
      <c r="X705" s="691"/>
      <c r="Y705" s="691"/>
      <c r="Z705" s="691"/>
      <c r="AA705" s="691"/>
      <c r="AB705" s="691"/>
      <c r="AC705" s="691"/>
      <c r="AD705" s="691"/>
      <c r="AE705" s="691"/>
      <c r="AF705" s="691"/>
      <c r="AG705" s="691"/>
      <c r="AH705" s="691"/>
      <c r="AI705" s="691"/>
      <c r="AJ705" s="691"/>
      <c r="AK705" s="691"/>
      <c r="AL705" s="691"/>
      <c r="AM705" s="691"/>
      <c r="AN705" s="691"/>
      <c r="AO705" s="691"/>
      <c r="AP705" s="691"/>
      <c r="AQ705" s="691"/>
      <c r="AR705" s="691"/>
      <c r="AS705" s="691"/>
      <c r="AT705" s="691"/>
      <c r="AU705" s="691"/>
      <c r="AV705" s="691"/>
      <c r="AW705" s="691"/>
      <c r="AX705" s="691"/>
      <c r="AY705" s="691"/>
      <c r="AZ705" s="691"/>
      <c r="BA705" s="691"/>
      <c r="BB705" s="691"/>
      <c r="BC705" s="691"/>
      <c r="BD705" s="691"/>
      <c r="BE705" s="691"/>
      <c r="BF705" s="691"/>
      <c r="BG705" s="691"/>
      <c r="BH705" s="691"/>
      <c r="BI705" s="691"/>
      <c r="BJ705" s="691"/>
      <c r="BK705" s="691"/>
      <c r="BL705" s="691"/>
      <c r="BM705" s="691"/>
      <c r="BN705" s="691"/>
      <c r="BO705" s="691"/>
      <c r="BP705" s="691"/>
      <c r="BQ705" s="691"/>
      <c r="BR705" s="691"/>
      <c r="BS705" s="691"/>
      <c r="BT705" s="691"/>
      <c r="BU705" s="691"/>
      <c r="BV705" s="691"/>
      <c r="BW705" s="691"/>
      <c r="BX705" s="691"/>
      <c r="BY705" s="691"/>
      <c r="BZ705" s="691"/>
      <c r="CA705" s="691"/>
      <c r="CB705" s="691"/>
      <c r="CC705" s="691"/>
      <c r="CD705" s="691"/>
      <c r="CE705" s="691"/>
      <c r="CF705" s="691"/>
      <c r="CG705" s="691"/>
      <c r="CH705" s="691"/>
      <c r="CI705" s="691"/>
    </row>
    <row r="706" spans="1:87" ht="15.75" customHeight="1">
      <c r="A706" s="691"/>
      <c r="B706" s="697"/>
      <c r="C706" s="697"/>
      <c r="D706" s="691"/>
      <c r="E706" s="691"/>
      <c r="F706" s="691"/>
      <c r="G706" s="691"/>
      <c r="H706" s="691"/>
      <c r="I706" s="691"/>
      <c r="J706" s="691"/>
      <c r="K706" s="691"/>
      <c r="L706" s="691"/>
      <c r="M706" s="691"/>
      <c r="N706" s="691"/>
      <c r="O706" s="691"/>
      <c r="P706" s="691"/>
      <c r="Q706" s="691"/>
      <c r="R706" s="691"/>
      <c r="S706" s="691"/>
      <c r="T706" s="691"/>
      <c r="U706" s="691"/>
      <c r="V706" s="691"/>
      <c r="W706" s="691"/>
      <c r="X706" s="691"/>
      <c r="Y706" s="691"/>
      <c r="Z706" s="691"/>
      <c r="AA706" s="691"/>
      <c r="AB706" s="691"/>
      <c r="AC706" s="691"/>
      <c r="AD706" s="691"/>
      <c r="AE706" s="691"/>
      <c r="AF706" s="691"/>
      <c r="AG706" s="691"/>
      <c r="AH706" s="691"/>
      <c r="AI706" s="691"/>
      <c r="AJ706" s="691"/>
      <c r="AK706" s="691"/>
      <c r="AL706" s="691"/>
      <c r="AM706" s="691"/>
      <c r="AN706" s="691"/>
      <c r="AO706" s="691"/>
      <c r="AP706" s="691"/>
      <c r="AQ706" s="691"/>
      <c r="AR706" s="691"/>
      <c r="AS706" s="691"/>
      <c r="AT706" s="691"/>
      <c r="AU706" s="691"/>
      <c r="AV706" s="691"/>
      <c r="AW706" s="691"/>
      <c r="AX706" s="691"/>
      <c r="AY706" s="691"/>
      <c r="AZ706" s="691"/>
      <c r="BA706" s="691"/>
      <c r="BB706" s="691"/>
      <c r="BC706" s="691"/>
      <c r="BD706" s="691"/>
      <c r="BE706" s="691"/>
      <c r="BF706" s="691"/>
      <c r="BG706" s="691"/>
      <c r="BH706" s="691"/>
      <c r="BI706" s="691"/>
      <c r="BJ706" s="691"/>
      <c r="BK706" s="691"/>
      <c r="BL706" s="691"/>
      <c r="BM706" s="691"/>
      <c r="BN706" s="691"/>
      <c r="BO706" s="691"/>
      <c r="BP706" s="691"/>
      <c r="BQ706" s="691"/>
      <c r="BR706" s="691"/>
      <c r="BS706" s="691"/>
      <c r="BT706" s="691"/>
      <c r="BU706" s="691"/>
      <c r="BV706" s="691"/>
      <c r="BW706" s="691"/>
      <c r="BX706" s="691"/>
      <c r="BY706" s="691"/>
      <c r="BZ706" s="691"/>
      <c r="CA706" s="691"/>
      <c r="CB706" s="691"/>
      <c r="CC706" s="691"/>
      <c r="CD706" s="691"/>
      <c r="CE706" s="691"/>
      <c r="CF706" s="691"/>
      <c r="CG706" s="691"/>
      <c r="CH706" s="691"/>
      <c r="CI706" s="691"/>
    </row>
    <row r="707" spans="1:87" ht="15.75" customHeight="1">
      <c r="A707" s="691"/>
      <c r="B707" s="697"/>
      <c r="C707" s="697"/>
      <c r="D707" s="691"/>
      <c r="E707" s="691"/>
      <c r="F707" s="691"/>
      <c r="G707" s="691"/>
      <c r="H707" s="691"/>
      <c r="I707" s="691"/>
      <c r="J707" s="691"/>
      <c r="K707" s="691"/>
      <c r="L707" s="691"/>
      <c r="M707" s="691"/>
      <c r="N707" s="691"/>
      <c r="O707" s="691"/>
      <c r="P707" s="691"/>
      <c r="Q707" s="691"/>
      <c r="R707" s="691"/>
      <c r="S707" s="691"/>
      <c r="T707" s="691"/>
      <c r="U707" s="691"/>
      <c r="V707" s="691"/>
      <c r="W707" s="691"/>
      <c r="X707" s="691"/>
      <c r="Y707" s="691"/>
      <c r="Z707" s="691"/>
      <c r="AA707" s="691"/>
      <c r="AB707" s="691"/>
      <c r="AC707" s="691"/>
      <c r="AD707" s="691"/>
      <c r="AE707" s="691"/>
      <c r="AF707" s="691"/>
      <c r="AG707" s="691"/>
      <c r="AH707" s="691"/>
      <c r="AI707" s="691"/>
      <c r="AJ707" s="691"/>
      <c r="AK707" s="691"/>
      <c r="AL707" s="691"/>
      <c r="AM707" s="691"/>
      <c r="AN707" s="691"/>
      <c r="AO707" s="691"/>
      <c r="AP707" s="691"/>
      <c r="AQ707" s="691"/>
      <c r="AR707" s="691"/>
      <c r="AS707" s="691"/>
      <c r="AT707" s="691"/>
      <c r="AU707" s="691"/>
      <c r="AV707" s="691"/>
      <c r="AW707" s="691"/>
      <c r="AX707" s="691"/>
      <c r="AY707" s="691"/>
      <c r="AZ707" s="691"/>
      <c r="BA707" s="691"/>
      <c r="BB707" s="691"/>
      <c r="BC707" s="691"/>
      <c r="BD707" s="691"/>
      <c r="BE707" s="691"/>
      <c r="BF707" s="691"/>
      <c r="BG707" s="691"/>
      <c r="BH707" s="691"/>
      <c r="BI707" s="691"/>
      <c r="BJ707" s="691"/>
      <c r="BK707" s="691"/>
      <c r="BL707" s="691"/>
      <c r="BM707" s="691"/>
      <c r="BN707" s="691"/>
      <c r="BO707" s="691"/>
      <c r="BP707" s="691"/>
      <c r="BQ707" s="691"/>
      <c r="BR707" s="691"/>
      <c r="BS707" s="691"/>
      <c r="BT707" s="691"/>
      <c r="BU707" s="691"/>
      <c r="BV707" s="691"/>
      <c r="BW707" s="691"/>
      <c r="BX707" s="691"/>
      <c r="BY707" s="691"/>
      <c r="BZ707" s="691"/>
      <c r="CA707" s="691"/>
      <c r="CB707" s="691"/>
      <c r="CC707" s="691"/>
      <c r="CD707" s="691"/>
      <c r="CE707" s="691"/>
      <c r="CF707" s="691"/>
      <c r="CG707" s="691"/>
      <c r="CH707" s="691"/>
      <c r="CI707" s="691"/>
    </row>
    <row r="708" spans="1:87" ht="15.75" customHeight="1">
      <c r="A708" s="691"/>
      <c r="B708" s="697"/>
      <c r="C708" s="697"/>
      <c r="D708" s="691"/>
      <c r="E708" s="691"/>
      <c r="F708" s="691"/>
      <c r="G708" s="691"/>
      <c r="H708" s="691"/>
      <c r="I708" s="691"/>
      <c r="J708" s="691"/>
      <c r="K708" s="691"/>
      <c r="L708" s="691"/>
      <c r="M708" s="691"/>
      <c r="N708" s="691"/>
      <c r="O708" s="691"/>
      <c r="P708" s="691"/>
      <c r="Q708" s="691"/>
      <c r="R708" s="691"/>
      <c r="S708" s="691"/>
      <c r="T708" s="691"/>
      <c r="U708" s="691"/>
      <c r="V708" s="691"/>
      <c r="W708" s="691"/>
      <c r="X708" s="691"/>
      <c r="Y708" s="691"/>
      <c r="Z708" s="691"/>
      <c r="AA708" s="691"/>
      <c r="AB708" s="691"/>
      <c r="AC708" s="691"/>
      <c r="AD708" s="691"/>
      <c r="AE708" s="691"/>
      <c r="AF708" s="691"/>
      <c r="AG708" s="691"/>
      <c r="AH708" s="691"/>
      <c r="AI708" s="691"/>
      <c r="AJ708" s="691"/>
      <c r="AK708" s="691"/>
      <c r="AL708" s="691"/>
      <c r="AM708" s="691"/>
      <c r="AN708" s="691"/>
      <c r="AO708" s="691"/>
      <c r="AP708" s="691"/>
      <c r="AQ708" s="691"/>
      <c r="AR708" s="691"/>
      <c r="AS708" s="691"/>
      <c r="AT708" s="691"/>
      <c r="AU708" s="691"/>
      <c r="AV708" s="691"/>
      <c r="AW708" s="691"/>
      <c r="AX708" s="691"/>
      <c r="AY708" s="691"/>
      <c r="AZ708" s="691"/>
      <c r="BA708" s="691"/>
      <c r="BB708" s="691"/>
      <c r="BC708" s="691"/>
      <c r="BD708" s="691"/>
      <c r="BE708" s="691"/>
      <c r="BF708" s="691"/>
      <c r="BG708" s="691"/>
      <c r="BH708" s="691"/>
      <c r="BI708" s="691"/>
      <c r="BJ708" s="691"/>
      <c r="BK708" s="691"/>
      <c r="BL708" s="691"/>
      <c r="BM708" s="691"/>
      <c r="BN708" s="691"/>
      <c r="BO708" s="691"/>
      <c r="BP708" s="691"/>
      <c r="BQ708" s="691"/>
      <c r="BR708" s="691"/>
      <c r="BS708" s="691"/>
      <c r="BT708" s="691"/>
      <c r="BU708" s="691"/>
      <c r="BV708" s="691"/>
      <c r="BW708" s="691"/>
      <c r="BX708" s="691"/>
      <c r="BY708" s="691"/>
      <c r="BZ708" s="691"/>
      <c r="CA708" s="691"/>
      <c r="CB708" s="691"/>
      <c r="CC708" s="691"/>
      <c r="CD708" s="691"/>
      <c r="CE708" s="691"/>
      <c r="CF708" s="691"/>
      <c r="CG708" s="691"/>
      <c r="CH708" s="691"/>
      <c r="CI708" s="691"/>
    </row>
    <row r="709" spans="1:87" ht="15.75" customHeight="1">
      <c r="A709" s="691"/>
      <c r="B709" s="697"/>
      <c r="C709" s="697"/>
      <c r="D709" s="691"/>
      <c r="E709" s="691"/>
      <c r="F709" s="691"/>
      <c r="G709" s="691"/>
      <c r="H709" s="691"/>
      <c r="I709" s="691"/>
      <c r="J709" s="691"/>
      <c r="K709" s="691"/>
      <c r="L709" s="691"/>
      <c r="M709" s="691"/>
      <c r="N709" s="691"/>
      <c r="O709" s="691"/>
      <c r="P709" s="691"/>
      <c r="Q709" s="691"/>
      <c r="R709" s="691"/>
      <c r="S709" s="691"/>
      <c r="T709" s="691"/>
      <c r="U709" s="691"/>
      <c r="V709" s="691"/>
      <c r="W709" s="691"/>
      <c r="X709" s="691"/>
      <c r="Y709" s="691"/>
      <c r="Z709" s="691"/>
      <c r="AA709" s="691"/>
      <c r="AB709" s="691"/>
      <c r="AC709" s="691"/>
      <c r="AD709" s="691"/>
      <c r="AE709" s="691"/>
      <c r="AF709" s="691"/>
      <c r="AG709" s="691"/>
      <c r="AH709" s="691"/>
      <c r="AI709" s="691"/>
      <c r="AJ709" s="691"/>
      <c r="AK709" s="691"/>
      <c r="AL709" s="691"/>
      <c r="AM709" s="691"/>
      <c r="AN709" s="691"/>
      <c r="AO709" s="691"/>
      <c r="AP709" s="691"/>
      <c r="AQ709" s="691"/>
      <c r="AR709" s="691"/>
      <c r="AS709" s="691"/>
      <c r="AT709" s="691"/>
      <c r="AU709" s="691"/>
      <c r="AV709" s="691"/>
      <c r="AW709" s="691"/>
      <c r="AX709" s="691"/>
      <c r="AY709" s="691"/>
      <c r="AZ709" s="691"/>
      <c r="BA709" s="691"/>
      <c r="BB709" s="691"/>
      <c r="BC709" s="691"/>
      <c r="BD709" s="691"/>
      <c r="BE709" s="691"/>
      <c r="BF709" s="691"/>
      <c r="BG709" s="691"/>
      <c r="BH709" s="691"/>
      <c r="BI709" s="691"/>
      <c r="BJ709" s="691"/>
      <c r="BK709" s="691"/>
      <c r="BL709" s="691"/>
      <c r="BM709" s="691"/>
      <c r="BN709" s="691"/>
      <c r="BO709" s="691"/>
      <c r="BP709" s="691"/>
      <c r="BQ709" s="691"/>
      <c r="BR709" s="691"/>
      <c r="BS709" s="691"/>
      <c r="BT709" s="691"/>
      <c r="BU709" s="691"/>
      <c r="BV709" s="691"/>
      <c r="BW709" s="691"/>
      <c r="BX709" s="691"/>
      <c r="BY709" s="691"/>
      <c r="BZ709" s="691"/>
      <c r="CA709" s="691"/>
      <c r="CB709" s="691"/>
      <c r="CC709" s="691"/>
      <c r="CD709" s="691"/>
      <c r="CE709" s="691"/>
      <c r="CF709" s="691"/>
      <c r="CG709" s="691"/>
      <c r="CH709" s="691"/>
      <c r="CI709" s="691"/>
    </row>
    <row r="710" spans="1:87" ht="15.75" customHeight="1">
      <c r="A710" s="691"/>
      <c r="B710" s="697"/>
      <c r="C710" s="697"/>
      <c r="D710" s="691"/>
      <c r="E710" s="691"/>
      <c r="F710" s="691"/>
      <c r="G710" s="691"/>
      <c r="H710" s="691"/>
      <c r="I710" s="691"/>
      <c r="J710" s="691"/>
      <c r="K710" s="691"/>
      <c r="L710" s="691"/>
      <c r="M710" s="691"/>
      <c r="N710" s="691"/>
      <c r="O710" s="691"/>
      <c r="P710" s="691"/>
      <c r="Q710" s="691"/>
      <c r="R710" s="691"/>
      <c r="S710" s="691"/>
      <c r="T710" s="691"/>
      <c r="U710" s="691"/>
      <c r="V710" s="691"/>
      <c r="W710" s="691"/>
      <c r="X710" s="691"/>
      <c r="Y710" s="691"/>
      <c r="Z710" s="691"/>
      <c r="AA710" s="691"/>
      <c r="AB710" s="691"/>
      <c r="AC710" s="691"/>
      <c r="AD710" s="691"/>
      <c r="AE710" s="691"/>
      <c r="AF710" s="691"/>
      <c r="AG710" s="691"/>
      <c r="AH710" s="691"/>
      <c r="AI710" s="691"/>
      <c r="AJ710" s="691"/>
      <c r="AK710" s="691"/>
      <c r="AL710" s="691"/>
      <c r="AM710" s="691"/>
      <c r="AN710" s="691"/>
      <c r="AO710" s="691"/>
      <c r="AP710" s="691"/>
      <c r="AQ710" s="691"/>
      <c r="AR710" s="691"/>
      <c r="AS710" s="691"/>
      <c r="AT710" s="691"/>
      <c r="AU710" s="691"/>
      <c r="AV710" s="691"/>
      <c r="AW710" s="691"/>
      <c r="AX710" s="691"/>
      <c r="AY710" s="691"/>
      <c r="AZ710" s="691"/>
      <c r="BA710" s="691"/>
      <c r="BB710" s="691"/>
      <c r="BC710" s="691"/>
      <c r="BD710" s="691"/>
      <c r="BE710" s="691"/>
      <c r="BF710" s="691"/>
      <c r="BG710" s="691"/>
      <c r="BH710" s="691"/>
      <c r="BI710" s="691"/>
      <c r="BJ710" s="691"/>
      <c r="BK710" s="691"/>
      <c r="BL710" s="691"/>
      <c r="BM710" s="691"/>
      <c r="BN710" s="691"/>
      <c r="BO710" s="691"/>
      <c r="BP710" s="691"/>
      <c r="BQ710" s="691"/>
      <c r="BR710" s="691"/>
      <c r="BS710" s="691"/>
      <c r="BT710" s="691"/>
      <c r="BU710" s="691"/>
      <c r="BV710" s="691"/>
      <c r="BW710" s="691"/>
      <c r="BX710" s="691"/>
      <c r="BY710" s="691"/>
      <c r="BZ710" s="691"/>
      <c r="CA710" s="691"/>
      <c r="CB710" s="691"/>
      <c r="CC710" s="691"/>
      <c r="CD710" s="691"/>
      <c r="CE710" s="691"/>
      <c r="CF710" s="691"/>
      <c r="CG710" s="691"/>
      <c r="CH710" s="691"/>
      <c r="CI710" s="691"/>
    </row>
    <row r="711" spans="1:87" ht="15.75" customHeight="1">
      <c r="A711" s="691"/>
      <c r="B711" s="697"/>
      <c r="C711" s="697"/>
      <c r="D711" s="691"/>
      <c r="E711" s="691"/>
      <c r="F711" s="691"/>
      <c r="G711" s="691"/>
      <c r="H711" s="691"/>
      <c r="I711" s="691"/>
      <c r="J711" s="691"/>
      <c r="K711" s="691"/>
      <c r="L711" s="691"/>
      <c r="M711" s="691"/>
      <c r="N711" s="691"/>
      <c r="O711" s="691"/>
      <c r="P711" s="691"/>
      <c r="Q711" s="691"/>
      <c r="R711" s="691"/>
      <c r="S711" s="691"/>
      <c r="T711" s="691"/>
      <c r="U711" s="691"/>
      <c r="V711" s="691"/>
      <c r="W711" s="691"/>
      <c r="X711" s="691"/>
      <c r="Y711" s="691"/>
      <c r="Z711" s="691"/>
      <c r="AA711" s="691"/>
      <c r="AB711" s="691"/>
      <c r="AC711" s="691"/>
      <c r="AD711" s="691"/>
      <c r="AE711" s="691"/>
      <c r="AF711" s="691"/>
      <c r="AG711" s="691"/>
      <c r="AH711" s="691"/>
      <c r="AI711" s="691"/>
      <c r="AJ711" s="691"/>
      <c r="AK711" s="691"/>
      <c r="AL711" s="691"/>
      <c r="AM711" s="691"/>
      <c r="AN711" s="691"/>
      <c r="AO711" s="691"/>
      <c r="AP711" s="691"/>
      <c r="AQ711" s="691"/>
      <c r="AR711" s="691"/>
      <c r="AS711" s="691"/>
      <c r="AT711" s="691"/>
      <c r="AU711" s="691"/>
      <c r="AV711" s="691"/>
      <c r="AW711" s="691"/>
      <c r="AX711" s="691"/>
      <c r="AY711" s="691"/>
      <c r="AZ711" s="691"/>
      <c r="BA711" s="691"/>
      <c r="BB711" s="691"/>
      <c r="BC711" s="691"/>
      <c r="BD711" s="691"/>
      <c r="BE711" s="691"/>
      <c r="BF711" s="691"/>
      <c r="BG711" s="691"/>
      <c r="BH711" s="691"/>
      <c r="BI711" s="691"/>
      <c r="BJ711" s="691"/>
      <c r="BK711" s="691"/>
      <c r="BL711" s="691"/>
      <c r="BM711" s="691"/>
      <c r="BN711" s="691"/>
      <c r="BO711" s="691"/>
      <c r="BP711" s="691"/>
      <c r="BQ711" s="691"/>
      <c r="BR711" s="691"/>
      <c r="BS711" s="691"/>
      <c r="BT711" s="691"/>
      <c r="BU711" s="691"/>
      <c r="BV711" s="691"/>
      <c r="BW711" s="691"/>
      <c r="BX711" s="691"/>
      <c r="BY711" s="691"/>
      <c r="BZ711" s="691"/>
      <c r="CA711" s="691"/>
      <c r="CB711" s="691"/>
      <c r="CC711" s="691"/>
      <c r="CD711" s="691"/>
      <c r="CE711" s="691"/>
      <c r="CF711" s="691"/>
      <c r="CG711" s="691"/>
      <c r="CH711" s="691"/>
      <c r="CI711" s="691"/>
    </row>
    <row r="712" spans="1:87" ht="15.75" customHeight="1">
      <c r="A712" s="691"/>
      <c r="B712" s="697"/>
      <c r="C712" s="697"/>
      <c r="D712" s="691"/>
      <c r="E712" s="691"/>
      <c r="F712" s="691"/>
      <c r="G712" s="691"/>
      <c r="H712" s="691"/>
      <c r="I712" s="691"/>
      <c r="J712" s="691"/>
      <c r="K712" s="691"/>
      <c r="L712" s="691"/>
      <c r="M712" s="691"/>
      <c r="N712" s="691"/>
      <c r="O712" s="691"/>
      <c r="P712" s="691"/>
      <c r="Q712" s="691"/>
      <c r="R712" s="691"/>
      <c r="S712" s="691"/>
      <c r="T712" s="691"/>
      <c r="U712" s="691"/>
      <c r="V712" s="691"/>
      <c r="W712" s="691"/>
      <c r="X712" s="691"/>
      <c r="Y712" s="691"/>
      <c r="Z712" s="691"/>
      <c r="AA712" s="691"/>
      <c r="AB712" s="691"/>
      <c r="AC712" s="691"/>
      <c r="AD712" s="691"/>
      <c r="AE712" s="691"/>
      <c r="AF712" s="691"/>
      <c r="AG712" s="691"/>
      <c r="AH712" s="691"/>
      <c r="AI712" s="691"/>
      <c r="AJ712" s="691"/>
      <c r="AK712" s="691"/>
      <c r="AL712" s="691"/>
      <c r="AM712" s="691"/>
      <c r="AN712" s="691"/>
      <c r="AO712" s="691"/>
      <c r="AP712" s="691"/>
      <c r="AQ712" s="691"/>
      <c r="AR712" s="691"/>
      <c r="AS712" s="691"/>
      <c r="AT712" s="691"/>
      <c r="AU712" s="691"/>
      <c r="AV712" s="691"/>
      <c r="AW712" s="691"/>
      <c r="AX712" s="691"/>
      <c r="AY712" s="691"/>
      <c r="AZ712" s="691"/>
      <c r="BA712" s="691"/>
      <c r="BB712" s="691"/>
      <c r="BC712" s="691"/>
      <c r="BD712" s="691"/>
      <c r="BE712" s="691"/>
      <c r="BF712" s="691"/>
      <c r="BG712" s="691"/>
      <c r="BH712" s="691"/>
      <c r="BI712" s="691"/>
      <c r="BJ712" s="691"/>
      <c r="BK712" s="691"/>
      <c r="BL712" s="691"/>
      <c r="BM712" s="691"/>
      <c r="BN712" s="691"/>
      <c r="BO712" s="691"/>
      <c r="BP712" s="691"/>
      <c r="BQ712" s="691"/>
      <c r="BR712" s="691"/>
      <c r="BS712" s="691"/>
      <c r="BT712" s="691"/>
      <c r="BU712" s="691"/>
      <c r="BV712" s="691"/>
      <c r="BW712" s="691"/>
      <c r="BX712" s="691"/>
      <c r="BY712" s="691"/>
      <c r="BZ712" s="691"/>
      <c r="CA712" s="691"/>
      <c r="CB712" s="691"/>
      <c r="CC712" s="691"/>
      <c r="CD712" s="691"/>
      <c r="CE712" s="691"/>
      <c r="CF712" s="691"/>
      <c r="CG712" s="691"/>
      <c r="CH712" s="691"/>
      <c r="CI712" s="691"/>
    </row>
    <row r="713" spans="1:87" ht="15.75" customHeight="1">
      <c r="A713" s="691"/>
      <c r="B713" s="697"/>
      <c r="C713" s="697"/>
      <c r="D713" s="691"/>
      <c r="E713" s="691"/>
      <c r="F713" s="691"/>
      <c r="G713" s="691"/>
      <c r="H713" s="691"/>
      <c r="I713" s="691"/>
      <c r="J713" s="691"/>
      <c r="K713" s="691"/>
      <c r="L713" s="691"/>
      <c r="M713" s="691"/>
      <c r="N713" s="691"/>
      <c r="O713" s="691"/>
      <c r="P713" s="691"/>
      <c r="Q713" s="691"/>
      <c r="R713" s="691"/>
      <c r="S713" s="691"/>
      <c r="T713" s="691"/>
      <c r="U713" s="691"/>
      <c r="V713" s="691"/>
      <c r="W713" s="691"/>
      <c r="X713" s="691"/>
      <c r="Y713" s="691"/>
      <c r="Z713" s="691"/>
      <c r="AA713" s="691"/>
      <c r="AB713" s="691"/>
      <c r="AC713" s="691"/>
      <c r="AD713" s="691"/>
      <c r="AE713" s="691"/>
      <c r="AF713" s="691"/>
      <c r="AG713" s="691"/>
      <c r="AH713" s="691"/>
      <c r="AI713" s="691"/>
      <c r="AJ713" s="691"/>
      <c r="AK713" s="691"/>
      <c r="AL713" s="691"/>
      <c r="AM713" s="691"/>
      <c r="AN713" s="691"/>
      <c r="AO713" s="691"/>
      <c r="AP713" s="691"/>
      <c r="AQ713" s="691"/>
      <c r="AR713" s="691"/>
      <c r="AS713" s="691"/>
      <c r="AT713" s="691"/>
      <c r="AU713" s="691"/>
      <c r="AV713" s="691"/>
      <c r="AW713" s="691"/>
      <c r="AX713" s="691"/>
      <c r="AY713" s="691"/>
      <c r="AZ713" s="691"/>
      <c r="BA713" s="691"/>
      <c r="BB713" s="691"/>
      <c r="BC713" s="691"/>
      <c r="BD713" s="691"/>
      <c r="BE713" s="691"/>
      <c r="BF713" s="691"/>
      <c r="BG713" s="691"/>
      <c r="BH713" s="691"/>
      <c r="BI713" s="691"/>
      <c r="BJ713" s="691"/>
      <c r="BK713" s="691"/>
      <c r="BL713" s="691"/>
      <c r="BM713" s="691"/>
      <c r="BN713" s="691"/>
      <c r="BO713" s="691"/>
      <c r="BP713" s="691"/>
      <c r="BQ713" s="691"/>
      <c r="BR713" s="691"/>
      <c r="BS713" s="691"/>
      <c r="BT713" s="691"/>
      <c r="BU713" s="691"/>
      <c r="BV713" s="691"/>
      <c r="BW713" s="691"/>
      <c r="BX713" s="691"/>
      <c r="BY713" s="691"/>
      <c r="BZ713" s="691"/>
      <c r="CA713" s="691"/>
      <c r="CB713" s="691"/>
      <c r="CC713" s="691"/>
      <c r="CD713" s="691"/>
      <c r="CE713" s="691"/>
      <c r="CF713" s="691"/>
      <c r="CG713" s="691"/>
      <c r="CH713" s="691"/>
      <c r="CI713" s="691"/>
    </row>
    <row r="714" spans="1:87" ht="15.75" customHeight="1">
      <c r="A714" s="691"/>
      <c r="B714" s="697"/>
      <c r="C714" s="697"/>
      <c r="D714" s="691"/>
      <c r="E714" s="691"/>
      <c r="F714" s="691"/>
      <c r="G714" s="691"/>
      <c r="H714" s="691"/>
      <c r="I714" s="691"/>
      <c r="J714" s="691"/>
      <c r="K714" s="691"/>
      <c r="L714" s="691"/>
      <c r="M714" s="691"/>
      <c r="N714" s="691"/>
      <c r="O714" s="691"/>
      <c r="P714" s="691"/>
      <c r="Q714" s="691"/>
      <c r="R714" s="691"/>
      <c r="S714" s="691"/>
      <c r="T714" s="691"/>
      <c r="U714" s="691"/>
      <c r="V714" s="691"/>
      <c r="W714" s="691"/>
      <c r="X714" s="691"/>
      <c r="Y714" s="691"/>
      <c r="Z714" s="691"/>
      <c r="AA714" s="691"/>
      <c r="AB714" s="691"/>
      <c r="AC714" s="691"/>
      <c r="AD714" s="691"/>
      <c r="AE714" s="691"/>
      <c r="AF714" s="691"/>
      <c r="AG714" s="691"/>
      <c r="AH714" s="691"/>
      <c r="AI714" s="691"/>
      <c r="AJ714" s="691"/>
      <c r="AK714" s="691"/>
      <c r="AL714" s="691"/>
      <c r="AM714" s="691"/>
      <c r="AN714" s="691"/>
      <c r="AO714" s="691"/>
      <c r="AP714" s="691"/>
      <c r="AQ714" s="691"/>
      <c r="AR714" s="691"/>
      <c r="AS714" s="691"/>
      <c r="AT714" s="691"/>
      <c r="AU714" s="691"/>
      <c r="AV714" s="691"/>
      <c r="AW714" s="691"/>
      <c r="AX714" s="691"/>
      <c r="AY714" s="691"/>
      <c r="AZ714" s="691"/>
      <c r="BA714" s="691"/>
      <c r="BB714" s="691"/>
      <c r="BC714" s="691"/>
      <c r="BD714" s="691"/>
      <c r="BE714" s="691"/>
      <c r="BF714" s="691"/>
      <c r="BG714" s="691"/>
      <c r="BH714" s="691"/>
      <c r="BI714" s="691"/>
      <c r="BJ714" s="691"/>
      <c r="BK714" s="691"/>
      <c r="BL714" s="691"/>
      <c r="BM714" s="691"/>
      <c r="BN714" s="691"/>
      <c r="BO714" s="691"/>
      <c r="BP714" s="691"/>
      <c r="BQ714" s="691"/>
      <c r="BR714" s="691"/>
      <c r="BS714" s="691"/>
      <c r="BT714" s="691"/>
      <c r="BU714" s="691"/>
      <c r="BV714" s="691"/>
      <c r="BW714" s="691"/>
      <c r="BX714" s="691"/>
      <c r="BY714" s="691"/>
      <c r="BZ714" s="691"/>
      <c r="CA714" s="691"/>
      <c r="CB714" s="691"/>
      <c r="CC714" s="691"/>
      <c r="CD714" s="691"/>
      <c r="CE714" s="691"/>
      <c r="CF714" s="691"/>
      <c r="CG714" s="691"/>
      <c r="CH714" s="691"/>
      <c r="CI714" s="691"/>
    </row>
    <row r="715" spans="1:87" ht="15.75" customHeight="1">
      <c r="A715" s="691"/>
      <c r="B715" s="697"/>
      <c r="C715" s="697"/>
      <c r="D715" s="691"/>
      <c r="E715" s="691"/>
      <c r="F715" s="691"/>
      <c r="G715" s="691"/>
      <c r="H715" s="691"/>
      <c r="I715" s="691"/>
      <c r="J715" s="691"/>
      <c r="K715" s="691"/>
      <c r="L715" s="691"/>
      <c r="M715" s="691"/>
      <c r="N715" s="691"/>
      <c r="O715" s="691"/>
      <c r="P715" s="691"/>
      <c r="Q715" s="691"/>
      <c r="R715" s="691"/>
      <c r="S715" s="691"/>
      <c r="T715" s="691"/>
      <c r="U715" s="691"/>
      <c r="V715" s="691"/>
      <c r="W715" s="691"/>
      <c r="X715" s="691"/>
      <c r="Y715" s="691"/>
      <c r="Z715" s="691"/>
      <c r="AA715" s="691"/>
      <c r="AB715" s="691"/>
      <c r="AC715" s="691"/>
      <c r="AD715" s="691"/>
      <c r="AE715" s="691"/>
      <c r="AF715" s="691"/>
      <c r="AG715" s="691"/>
      <c r="AH715" s="691"/>
      <c r="AI715" s="691"/>
      <c r="AJ715" s="691"/>
      <c r="AK715" s="691"/>
      <c r="AL715" s="691"/>
      <c r="AM715" s="691"/>
      <c r="AN715" s="691"/>
      <c r="AO715" s="691"/>
      <c r="AP715" s="691"/>
      <c r="AQ715" s="691"/>
      <c r="AR715" s="691"/>
      <c r="AS715" s="691"/>
      <c r="AT715" s="691"/>
      <c r="AU715" s="691"/>
      <c r="AV715" s="691"/>
      <c r="AW715" s="691"/>
      <c r="AX715" s="691"/>
      <c r="AY715" s="691"/>
      <c r="AZ715" s="691"/>
      <c r="BA715" s="691"/>
      <c r="BB715" s="691"/>
      <c r="BC715" s="691"/>
      <c r="BD715" s="691"/>
      <c r="BE715" s="691"/>
      <c r="BF715" s="691"/>
      <c r="BG715" s="691"/>
      <c r="BH715" s="691"/>
      <c r="BI715" s="691"/>
      <c r="BJ715" s="691"/>
      <c r="BK715" s="691"/>
      <c r="BL715" s="691"/>
      <c r="BM715" s="691"/>
      <c r="BN715" s="691"/>
      <c r="BO715" s="691"/>
      <c r="BP715" s="691"/>
      <c r="BQ715" s="691"/>
      <c r="BR715" s="691"/>
      <c r="BS715" s="691"/>
      <c r="BT715" s="691"/>
      <c r="BU715" s="691"/>
      <c r="BV715" s="691"/>
      <c r="BW715" s="691"/>
      <c r="BX715" s="691"/>
      <c r="BY715" s="691"/>
      <c r="BZ715" s="691"/>
      <c r="CA715" s="691"/>
      <c r="CB715" s="691"/>
      <c r="CC715" s="691"/>
      <c r="CD715" s="691"/>
      <c r="CE715" s="691"/>
      <c r="CF715" s="691"/>
      <c r="CG715" s="691"/>
      <c r="CH715" s="691"/>
      <c r="CI715" s="691"/>
    </row>
    <row r="716" spans="1:87" ht="15.75" customHeight="1">
      <c r="A716" s="691"/>
      <c r="B716" s="697"/>
      <c r="C716" s="697"/>
      <c r="D716" s="691"/>
      <c r="E716" s="691"/>
      <c r="F716" s="691"/>
      <c r="G716" s="691"/>
      <c r="H716" s="691"/>
      <c r="I716" s="691"/>
      <c r="J716" s="691"/>
      <c r="K716" s="691"/>
      <c r="L716" s="691"/>
      <c r="M716" s="691"/>
      <c r="N716" s="691"/>
      <c r="O716" s="691"/>
      <c r="P716" s="691"/>
      <c r="Q716" s="691"/>
      <c r="R716" s="691"/>
      <c r="S716" s="691"/>
      <c r="T716" s="691"/>
      <c r="U716" s="691"/>
      <c r="V716" s="691"/>
      <c r="W716" s="691"/>
      <c r="X716" s="691"/>
      <c r="Y716" s="691"/>
      <c r="Z716" s="691"/>
      <c r="AA716" s="691"/>
      <c r="AB716" s="691"/>
      <c r="AC716" s="691"/>
      <c r="AD716" s="691"/>
      <c r="AE716" s="691"/>
      <c r="AF716" s="691"/>
      <c r="AG716" s="691"/>
      <c r="AH716" s="691"/>
      <c r="AI716" s="691"/>
      <c r="AJ716" s="691"/>
      <c r="AK716" s="691"/>
      <c r="AL716" s="691"/>
      <c r="AM716" s="691"/>
      <c r="AN716" s="691"/>
      <c r="AO716" s="691"/>
      <c r="AP716" s="691"/>
      <c r="AQ716" s="691"/>
      <c r="AR716" s="691"/>
      <c r="AS716" s="691"/>
      <c r="AT716" s="691"/>
      <c r="AU716" s="691"/>
      <c r="AV716" s="691"/>
      <c r="AW716" s="691"/>
      <c r="AX716" s="691"/>
      <c r="AY716" s="691"/>
      <c r="AZ716" s="691"/>
      <c r="BA716" s="691"/>
      <c r="BB716" s="691"/>
      <c r="BC716" s="691"/>
      <c r="BD716" s="691"/>
      <c r="BE716" s="691"/>
      <c r="BF716" s="691"/>
      <c r="BG716" s="691"/>
      <c r="BH716" s="691"/>
      <c r="BI716" s="691"/>
      <c r="BJ716" s="691"/>
      <c r="BK716" s="691"/>
      <c r="BL716" s="691"/>
      <c r="BM716" s="691"/>
      <c r="BN716" s="691"/>
      <c r="BO716" s="691"/>
      <c r="BP716" s="691"/>
      <c r="BQ716" s="691"/>
      <c r="BR716" s="691"/>
      <c r="BS716" s="691"/>
      <c r="BT716" s="691"/>
      <c r="BU716" s="691"/>
      <c r="BV716" s="691"/>
      <c r="BW716" s="691"/>
      <c r="BX716" s="691"/>
      <c r="BY716" s="691"/>
      <c r="BZ716" s="691"/>
      <c r="CA716" s="691"/>
      <c r="CB716" s="691"/>
      <c r="CC716" s="691"/>
      <c r="CD716" s="691"/>
      <c r="CE716" s="691"/>
      <c r="CF716" s="691"/>
      <c r="CG716" s="691"/>
      <c r="CH716" s="691"/>
      <c r="CI716" s="691"/>
    </row>
    <row r="717" spans="1:87" ht="15.75" customHeight="1">
      <c r="A717" s="691"/>
      <c r="B717" s="697"/>
      <c r="C717" s="697"/>
      <c r="D717" s="691"/>
      <c r="E717" s="691"/>
      <c r="F717" s="691"/>
      <c r="G717" s="691"/>
      <c r="H717" s="691"/>
      <c r="I717" s="691"/>
      <c r="J717" s="691"/>
      <c r="K717" s="691"/>
      <c r="L717" s="691"/>
      <c r="M717" s="691"/>
      <c r="N717" s="691"/>
      <c r="O717" s="691"/>
      <c r="P717" s="691"/>
      <c r="Q717" s="691"/>
      <c r="R717" s="691"/>
      <c r="S717" s="691"/>
      <c r="T717" s="691"/>
      <c r="U717" s="691"/>
      <c r="V717" s="691"/>
      <c r="W717" s="691"/>
      <c r="X717" s="691"/>
      <c r="Y717" s="691"/>
      <c r="Z717" s="691"/>
      <c r="AA717" s="691"/>
      <c r="AB717" s="691"/>
      <c r="AC717" s="691"/>
      <c r="AD717" s="691"/>
      <c r="AE717" s="691"/>
      <c r="AF717" s="691"/>
      <c r="AG717" s="691"/>
      <c r="AH717" s="691"/>
      <c r="AI717" s="691"/>
      <c r="AJ717" s="691"/>
      <c r="AK717" s="691"/>
      <c r="AL717" s="691"/>
      <c r="AM717" s="691"/>
      <c r="AN717" s="691"/>
      <c r="AO717" s="691"/>
      <c r="AP717" s="691"/>
      <c r="AQ717" s="691"/>
      <c r="AR717" s="691"/>
      <c r="AS717" s="691"/>
      <c r="AT717" s="691"/>
      <c r="AU717" s="691"/>
      <c r="AV717" s="691"/>
      <c r="AW717" s="691"/>
      <c r="AX717" s="691"/>
      <c r="AY717" s="691"/>
      <c r="AZ717" s="691"/>
      <c r="BA717" s="691"/>
      <c r="BB717" s="691"/>
      <c r="BC717" s="691"/>
      <c r="BD717" s="691"/>
      <c r="BE717" s="691"/>
      <c r="BF717" s="691"/>
      <c r="BG717" s="691"/>
      <c r="BH717" s="691"/>
      <c r="BI717" s="691"/>
      <c r="BJ717" s="691"/>
      <c r="BK717" s="691"/>
      <c r="BL717" s="691"/>
      <c r="BM717" s="691"/>
      <c r="BN717" s="691"/>
      <c r="BO717" s="691"/>
      <c r="BP717" s="691"/>
      <c r="BQ717" s="691"/>
      <c r="BR717" s="691"/>
      <c r="BS717" s="691"/>
      <c r="BT717" s="691"/>
      <c r="BU717" s="691"/>
      <c r="BV717" s="691"/>
      <c r="BW717" s="691"/>
      <c r="BX717" s="691"/>
      <c r="BY717" s="691"/>
      <c r="BZ717" s="691"/>
      <c r="CA717" s="691"/>
      <c r="CB717" s="691"/>
      <c r="CC717" s="691"/>
      <c r="CD717" s="691"/>
      <c r="CE717" s="691"/>
      <c r="CF717" s="691"/>
      <c r="CG717" s="691"/>
      <c r="CH717" s="691"/>
      <c r="CI717" s="691"/>
    </row>
    <row r="718" spans="1:87" ht="15.75" customHeight="1">
      <c r="A718" s="691"/>
      <c r="B718" s="697"/>
      <c r="C718" s="697"/>
      <c r="D718" s="691"/>
      <c r="E718" s="691"/>
      <c r="F718" s="691"/>
      <c r="G718" s="691"/>
      <c r="H718" s="691"/>
      <c r="I718" s="691"/>
      <c r="J718" s="691"/>
      <c r="K718" s="691"/>
      <c r="L718" s="691"/>
      <c r="M718" s="691"/>
      <c r="N718" s="691"/>
      <c r="O718" s="691"/>
      <c r="P718" s="691"/>
      <c r="Q718" s="691"/>
      <c r="R718" s="691"/>
      <c r="S718" s="691"/>
      <c r="T718" s="691"/>
      <c r="U718" s="691"/>
      <c r="V718" s="691"/>
      <c r="W718" s="691"/>
      <c r="X718" s="691"/>
      <c r="Y718" s="691"/>
      <c r="Z718" s="691"/>
      <c r="AA718" s="691"/>
      <c r="AB718" s="691"/>
      <c r="AC718" s="691"/>
      <c r="AD718" s="691"/>
      <c r="AE718" s="691"/>
      <c r="AF718" s="691"/>
      <c r="AG718" s="691"/>
      <c r="AH718" s="691"/>
      <c r="AI718" s="691"/>
      <c r="AJ718" s="691"/>
      <c r="AK718" s="691"/>
      <c r="AL718" s="691"/>
      <c r="AM718" s="691"/>
      <c r="AN718" s="691"/>
      <c r="AO718" s="691"/>
      <c r="AP718" s="691"/>
      <c r="AQ718" s="691"/>
      <c r="AR718" s="691"/>
      <c r="AS718" s="691"/>
      <c r="AT718" s="691"/>
      <c r="AU718" s="691"/>
      <c r="AV718" s="691"/>
      <c r="AW718" s="691"/>
      <c r="AX718" s="691"/>
      <c r="AY718" s="691"/>
      <c r="AZ718" s="691"/>
      <c r="BA718" s="691"/>
      <c r="BB718" s="691"/>
      <c r="BC718" s="691"/>
      <c r="BD718" s="691"/>
      <c r="BE718" s="691"/>
      <c r="BF718" s="691"/>
      <c r="BG718" s="691"/>
      <c r="BH718" s="691"/>
      <c r="BI718" s="691"/>
      <c r="BJ718" s="691"/>
      <c r="BK718" s="691"/>
      <c r="BL718" s="691"/>
      <c r="BM718" s="691"/>
      <c r="BN718" s="691"/>
      <c r="BO718" s="691"/>
      <c r="BP718" s="691"/>
      <c r="BQ718" s="691"/>
      <c r="BR718" s="691"/>
      <c r="BS718" s="691"/>
      <c r="BT718" s="691"/>
      <c r="BU718" s="691"/>
      <c r="BV718" s="691"/>
      <c r="BW718" s="691"/>
      <c r="BX718" s="691"/>
      <c r="BY718" s="691"/>
      <c r="BZ718" s="691"/>
      <c r="CA718" s="691"/>
      <c r="CB718" s="691"/>
      <c r="CC718" s="691"/>
      <c r="CD718" s="691"/>
      <c r="CE718" s="691"/>
      <c r="CF718" s="691"/>
      <c r="CG718" s="691"/>
      <c r="CH718" s="691"/>
      <c r="CI718" s="691"/>
    </row>
    <row r="719" spans="1:87" ht="15.75" customHeight="1">
      <c r="A719" s="691"/>
      <c r="B719" s="697"/>
      <c r="C719" s="697"/>
      <c r="D719" s="691"/>
      <c r="E719" s="691"/>
      <c r="F719" s="691"/>
      <c r="G719" s="691"/>
      <c r="H719" s="691"/>
      <c r="I719" s="691"/>
      <c r="J719" s="691"/>
      <c r="K719" s="691"/>
      <c r="L719" s="691"/>
      <c r="M719" s="691"/>
      <c r="N719" s="691"/>
      <c r="O719" s="691"/>
      <c r="P719" s="691"/>
      <c r="Q719" s="691"/>
      <c r="R719" s="691"/>
      <c r="S719" s="691"/>
      <c r="T719" s="691"/>
      <c r="U719" s="691"/>
      <c r="V719" s="691"/>
      <c r="W719" s="691"/>
      <c r="X719" s="691"/>
      <c r="Y719" s="691"/>
      <c r="Z719" s="691"/>
      <c r="AA719" s="691"/>
      <c r="AB719" s="691"/>
      <c r="AC719" s="691"/>
      <c r="AD719" s="691"/>
      <c r="AE719" s="691"/>
      <c r="AF719" s="691"/>
      <c r="AG719" s="691"/>
      <c r="AH719" s="691"/>
      <c r="AI719" s="691"/>
      <c r="AJ719" s="691"/>
      <c r="AK719" s="691"/>
      <c r="AL719" s="691"/>
      <c r="AM719" s="691"/>
      <c r="AN719" s="691"/>
      <c r="AO719" s="691"/>
      <c r="AP719" s="691"/>
      <c r="AQ719" s="691"/>
      <c r="AR719" s="691"/>
      <c r="AS719" s="691"/>
      <c r="AT719" s="691"/>
      <c r="AU719" s="691"/>
      <c r="AV719" s="691"/>
      <c r="AW719" s="691"/>
      <c r="AX719" s="691"/>
      <c r="AY719" s="691"/>
      <c r="AZ719" s="691"/>
      <c r="BA719" s="691"/>
      <c r="BB719" s="691"/>
      <c r="BC719" s="691"/>
      <c r="BD719" s="691"/>
      <c r="BE719" s="691"/>
      <c r="BF719" s="691"/>
      <c r="BG719" s="691"/>
      <c r="BH719" s="691"/>
      <c r="BI719" s="691"/>
      <c r="BJ719" s="691"/>
      <c r="BK719" s="691"/>
      <c r="BL719" s="691"/>
      <c r="BM719" s="691"/>
      <c r="BN719" s="691"/>
      <c r="BO719" s="691"/>
      <c r="BP719" s="691"/>
      <c r="BQ719" s="691"/>
      <c r="BR719" s="691"/>
      <c r="BS719" s="691"/>
      <c r="BT719" s="691"/>
      <c r="BU719" s="691"/>
      <c r="BV719" s="691"/>
      <c r="BW719" s="691"/>
      <c r="BX719" s="691"/>
      <c r="BY719" s="691"/>
      <c r="BZ719" s="691"/>
      <c r="CA719" s="691"/>
      <c r="CB719" s="691"/>
      <c r="CC719" s="691"/>
      <c r="CD719" s="691"/>
      <c r="CE719" s="691"/>
      <c r="CF719" s="691"/>
      <c r="CG719" s="691"/>
      <c r="CH719" s="691"/>
      <c r="CI719" s="691"/>
    </row>
    <row r="720" spans="1:87" ht="15.75" customHeight="1">
      <c r="A720" s="691"/>
      <c r="B720" s="697"/>
      <c r="C720" s="697"/>
      <c r="D720" s="691"/>
      <c r="E720" s="691"/>
      <c r="F720" s="691"/>
      <c r="G720" s="691"/>
      <c r="H720" s="691"/>
      <c r="I720" s="691"/>
      <c r="J720" s="691"/>
      <c r="K720" s="691"/>
      <c r="L720" s="691"/>
      <c r="M720" s="691"/>
      <c r="N720" s="691"/>
      <c r="O720" s="691"/>
      <c r="P720" s="691"/>
      <c r="Q720" s="691"/>
      <c r="R720" s="691"/>
      <c r="S720" s="691"/>
      <c r="T720" s="691"/>
      <c r="U720" s="691"/>
      <c r="V720" s="691"/>
      <c r="W720" s="691"/>
      <c r="X720" s="691"/>
      <c r="Y720" s="691"/>
      <c r="Z720" s="691"/>
      <c r="AA720" s="691"/>
      <c r="AB720" s="691"/>
      <c r="AC720" s="691"/>
      <c r="AD720" s="691"/>
      <c r="AE720" s="691"/>
      <c r="AF720" s="691"/>
      <c r="AG720" s="691"/>
      <c r="AH720" s="691"/>
      <c r="AI720" s="691"/>
      <c r="AJ720" s="691"/>
      <c r="AK720" s="691"/>
      <c r="AL720" s="691"/>
      <c r="AM720" s="691"/>
      <c r="AN720" s="691"/>
      <c r="AO720" s="691"/>
      <c r="AP720" s="691"/>
      <c r="AQ720" s="691"/>
      <c r="AR720" s="691"/>
      <c r="AS720" s="691"/>
      <c r="AT720" s="691"/>
      <c r="AU720" s="691"/>
      <c r="AV720" s="691"/>
      <c r="AW720" s="691"/>
      <c r="AX720" s="691"/>
      <c r="AY720" s="691"/>
      <c r="AZ720" s="691"/>
      <c r="BA720" s="691"/>
      <c r="BB720" s="691"/>
      <c r="BC720" s="691"/>
      <c r="BD720" s="691"/>
      <c r="BE720" s="691"/>
      <c r="BF720" s="691"/>
      <c r="BG720" s="691"/>
      <c r="BH720" s="691"/>
      <c r="BI720" s="691"/>
      <c r="BJ720" s="691"/>
      <c r="BK720" s="691"/>
      <c r="BL720" s="691"/>
      <c r="BM720" s="691"/>
      <c r="BN720" s="691"/>
      <c r="BO720" s="691"/>
      <c r="BP720" s="691"/>
      <c r="BQ720" s="691"/>
      <c r="BR720" s="691"/>
      <c r="BS720" s="691"/>
      <c r="BT720" s="691"/>
      <c r="BU720" s="691"/>
      <c r="BV720" s="691"/>
      <c r="BW720" s="691"/>
      <c r="BX720" s="691"/>
      <c r="BY720" s="691"/>
      <c r="BZ720" s="691"/>
      <c r="CA720" s="691"/>
      <c r="CB720" s="691"/>
      <c r="CC720" s="691"/>
      <c r="CD720" s="691"/>
      <c r="CE720" s="691"/>
      <c r="CF720" s="691"/>
      <c r="CG720" s="691"/>
      <c r="CH720" s="691"/>
      <c r="CI720" s="691"/>
    </row>
    <row r="721" spans="1:87" ht="15.75" customHeight="1">
      <c r="A721" s="691"/>
      <c r="B721" s="697"/>
      <c r="C721" s="697"/>
      <c r="D721" s="691"/>
      <c r="E721" s="691"/>
      <c r="F721" s="691"/>
      <c r="G721" s="691"/>
      <c r="H721" s="691"/>
      <c r="I721" s="691"/>
      <c r="J721" s="691"/>
      <c r="K721" s="691"/>
      <c r="L721" s="691"/>
      <c r="M721" s="691"/>
      <c r="N721" s="691"/>
      <c r="O721" s="691"/>
      <c r="P721" s="691"/>
      <c r="Q721" s="691"/>
      <c r="R721" s="691"/>
      <c r="S721" s="691"/>
      <c r="T721" s="691"/>
      <c r="U721" s="691"/>
      <c r="V721" s="691"/>
      <c r="W721" s="691"/>
      <c r="X721" s="691"/>
      <c r="Y721" s="691"/>
      <c r="Z721" s="691"/>
      <c r="AA721" s="691"/>
      <c r="AB721" s="691"/>
      <c r="AC721" s="691"/>
      <c r="AD721" s="691"/>
      <c r="AE721" s="691"/>
      <c r="AF721" s="691"/>
      <c r="AG721" s="691"/>
      <c r="AH721" s="691"/>
      <c r="AI721" s="691"/>
      <c r="AJ721" s="691"/>
      <c r="AK721" s="691"/>
      <c r="AL721" s="691"/>
      <c r="AM721" s="691"/>
      <c r="AN721" s="691"/>
      <c r="AO721" s="691"/>
      <c r="AP721" s="691"/>
      <c r="AQ721" s="691"/>
      <c r="AR721" s="691"/>
      <c r="AS721" s="691"/>
      <c r="AT721" s="691"/>
      <c r="AU721" s="691"/>
      <c r="AV721" s="691"/>
      <c r="AW721" s="691"/>
      <c r="AX721" s="691"/>
      <c r="AY721" s="691"/>
      <c r="AZ721" s="691"/>
      <c r="BA721" s="691"/>
      <c r="BB721" s="691"/>
      <c r="BC721" s="691"/>
      <c r="BD721" s="691"/>
      <c r="BE721" s="691"/>
      <c r="BF721" s="691"/>
      <c r="BG721" s="691"/>
      <c r="BH721" s="691"/>
      <c r="BI721" s="691"/>
      <c r="BJ721" s="691"/>
      <c r="BK721" s="691"/>
      <c r="BL721" s="691"/>
      <c r="BM721" s="691"/>
      <c r="BN721" s="691"/>
      <c r="BO721" s="691"/>
      <c r="BP721" s="691"/>
      <c r="BQ721" s="691"/>
      <c r="BR721" s="691"/>
      <c r="BS721" s="691"/>
      <c r="BT721" s="691"/>
      <c r="BU721" s="691"/>
      <c r="BV721" s="691"/>
      <c r="BW721" s="691"/>
      <c r="BX721" s="691"/>
      <c r="BY721" s="691"/>
      <c r="BZ721" s="691"/>
      <c r="CA721" s="691"/>
      <c r="CB721" s="691"/>
      <c r="CC721" s="691"/>
      <c r="CD721" s="691"/>
      <c r="CE721" s="691"/>
      <c r="CF721" s="691"/>
      <c r="CG721" s="691"/>
      <c r="CH721" s="691"/>
      <c r="CI721" s="691"/>
    </row>
    <row r="722" spans="1:87" ht="15.75" customHeight="1">
      <c r="A722" s="691"/>
      <c r="B722" s="697"/>
      <c r="C722" s="697"/>
      <c r="D722" s="691"/>
      <c r="E722" s="691"/>
      <c r="F722" s="691"/>
      <c r="G722" s="691"/>
      <c r="H722" s="691"/>
      <c r="I722" s="691"/>
      <c r="J722" s="691"/>
      <c r="K722" s="691"/>
      <c r="L722" s="691"/>
      <c r="M722" s="691"/>
      <c r="N722" s="691"/>
      <c r="O722" s="691"/>
      <c r="P722" s="691"/>
      <c r="Q722" s="691"/>
      <c r="R722" s="691"/>
      <c r="S722" s="691"/>
      <c r="T722" s="691"/>
      <c r="U722" s="691"/>
      <c r="V722" s="691"/>
      <c r="W722" s="691"/>
      <c r="X722" s="691"/>
      <c r="Y722" s="691"/>
      <c r="Z722" s="691"/>
      <c r="AA722" s="691"/>
      <c r="AB722" s="691"/>
      <c r="AC722" s="691"/>
      <c r="AD722" s="691"/>
      <c r="AE722" s="691"/>
      <c r="AF722" s="691"/>
      <c r="AG722" s="691"/>
      <c r="AH722" s="691"/>
      <c r="AI722" s="691"/>
      <c r="AJ722" s="691"/>
      <c r="AK722" s="691"/>
      <c r="AL722" s="691"/>
      <c r="AM722" s="691"/>
      <c r="AN722" s="691"/>
      <c r="AO722" s="691"/>
      <c r="AP722" s="691"/>
      <c r="AQ722" s="691"/>
      <c r="AR722" s="691"/>
      <c r="AS722" s="691"/>
      <c r="AT722" s="691"/>
      <c r="AU722" s="691"/>
      <c r="AV722" s="691"/>
      <c r="AW722" s="691"/>
      <c r="AX722" s="691"/>
      <c r="AY722" s="691"/>
      <c r="AZ722" s="691"/>
      <c r="BA722" s="691"/>
      <c r="BB722" s="691"/>
      <c r="BC722" s="691"/>
      <c r="BD722" s="691"/>
      <c r="BE722" s="691"/>
      <c r="BF722" s="691"/>
      <c r="BG722" s="691"/>
      <c r="BH722" s="691"/>
      <c r="BI722" s="691"/>
      <c r="BJ722" s="691"/>
      <c r="BK722" s="691"/>
      <c r="BL722" s="691"/>
      <c r="BM722" s="691"/>
      <c r="BN722" s="691"/>
      <c r="BO722" s="691"/>
      <c r="BP722" s="691"/>
      <c r="BQ722" s="691"/>
      <c r="BR722" s="691"/>
      <c r="BS722" s="691"/>
      <c r="BT722" s="691"/>
      <c r="BU722" s="691"/>
      <c r="BV722" s="691"/>
      <c r="BW722" s="691"/>
      <c r="BX722" s="691"/>
      <c r="BY722" s="691"/>
      <c r="BZ722" s="691"/>
      <c r="CA722" s="691"/>
      <c r="CB722" s="691"/>
      <c r="CC722" s="691"/>
      <c r="CD722" s="691"/>
      <c r="CE722" s="691"/>
      <c r="CF722" s="691"/>
      <c r="CG722" s="691"/>
      <c r="CH722" s="691"/>
      <c r="CI722" s="691"/>
    </row>
    <row r="723" spans="1:87" ht="15.75" customHeight="1">
      <c r="A723" s="691"/>
      <c r="B723" s="697"/>
      <c r="C723" s="697"/>
      <c r="D723" s="691"/>
      <c r="E723" s="691"/>
      <c r="F723" s="691"/>
      <c r="G723" s="691"/>
      <c r="H723" s="691"/>
      <c r="I723" s="691"/>
      <c r="J723" s="691"/>
      <c r="K723" s="691"/>
      <c r="L723" s="691"/>
      <c r="M723" s="691"/>
      <c r="N723" s="691"/>
      <c r="O723" s="691"/>
      <c r="P723" s="691"/>
      <c r="Q723" s="691"/>
      <c r="R723" s="691"/>
      <c r="S723" s="691"/>
      <c r="T723" s="691"/>
      <c r="U723" s="691"/>
      <c r="V723" s="691"/>
      <c r="W723" s="691"/>
      <c r="X723" s="691"/>
      <c r="Y723" s="691"/>
      <c r="Z723" s="691"/>
      <c r="AA723" s="691"/>
      <c r="AB723" s="691"/>
      <c r="AC723" s="691"/>
      <c r="AD723" s="691"/>
      <c r="AE723" s="691"/>
      <c r="AF723" s="691"/>
      <c r="AG723" s="691"/>
      <c r="AH723" s="691"/>
      <c r="AI723" s="691"/>
      <c r="AJ723" s="691"/>
      <c r="AK723" s="691"/>
      <c r="AL723" s="691"/>
      <c r="AM723" s="691"/>
      <c r="AN723" s="691"/>
      <c r="AO723" s="691"/>
      <c r="AP723" s="691"/>
      <c r="AQ723" s="691"/>
      <c r="AR723" s="691"/>
      <c r="AS723" s="691"/>
      <c r="AT723" s="691"/>
      <c r="AU723" s="691"/>
      <c r="AV723" s="691"/>
      <c r="AW723" s="691"/>
      <c r="AX723" s="691"/>
      <c r="AY723" s="691"/>
      <c r="AZ723" s="691"/>
      <c r="BA723" s="691"/>
      <c r="BB723" s="691"/>
      <c r="BC723" s="691"/>
      <c r="BD723" s="691"/>
      <c r="BE723" s="691"/>
      <c r="BF723" s="691"/>
      <c r="BG723" s="691"/>
      <c r="BH723" s="691"/>
      <c r="BI723" s="691"/>
      <c r="BJ723" s="691"/>
      <c r="BK723" s="691"/>
      <c r="BL723" s="691"/>
      <c r="BM723" s="691"/>
      <c r="BN723" s="691"/>
      <c r="BO723" s="691"/>
      <c r="BP723" s="691"/>
      <c r="BQ723" s="691"/>
      <c r="BR723" s="691"/>
      <c r="BS723" s="691"/>
      <c r="BT723" s="691"/>
      <c r="BU723" s="691"/>
      <c r="BV723" s="691"/>
      <c r="BW723" s="691"/>
      <c r="BX723" s="691"/>
      <c r="BY723" s="691"/>
      <c r="BZ723" s="691"/>
      <c r="CA723" s="691"/>
      <c r="CB723" s="691"/>
      <c r="CC723" s="691"/>
      <c r="CD723" s="691"/>
      <c r="CE723" s="691"/>
      <c r="CF723" s="691"/>
      <c r="CG723" s="691"/>
      <c r="CH723" s="691"/>
      <c r="CI723" s="691"/>
    </row>
    <row r="724" spans="1:87" ht="15.75" customHeight="1">
      <c r="A724" s="691"/>
      <c r="B724" s="697"/>
      <c r="C724" s="697"/>
      <c r="D724" s="691"/>
      <c r="E724" s="691"/>
      <c r="F724" s="691"/>
      <c r="G724" s="691"/>
      <c r="H724" s="691"/>
      <c r="I724" s="691"/>
      <c r="J724" s="691"/>
      <c r="K724" s="691"/>
      <c r="L724" s="691"/>
      <c r="M724" s="691"/>
      <c r="N724" s="691"/>
      <c r="O724" s="691"/>
      <c r="P724" s="691"/>
      <c r="Q724" s="691"/>
      <c r="R724" s="691"/>
      <c r="S724" s="691"/>
      <c r="T724" s="691"/>
      <c r="U724" s="691"/>
      <c r="V724" s="691"/>
      <c r="W724" s="691"/>
      <c r="X724" s="691"/>
      <c r="Y724" s="691"/>
      <c r="Z724" s="691"/>
      <c r="AA724" s="691"/>
      <c r="AB724" s="691"/>
      <c r="AC724" s="691"/>
      <c r="AD724" s="691"/>
      <c r="AE724" s="691"/>
      <c r="AF724" s="691"/>
      <c r="AG724" s="691"/>
      <c r="AH724" s="691"/>
      <c r="AI724" s="691"/>
      <c r="AJ724" s="691"/>
      <c r="AK724" s="691"/>
      <c r="AL724" s="691"/>
      <c r="AM724" s="691"/>
      <c r="AN724" s="691"/>
      <c r="AO724" s="691"/>
      <c r="AP724" s="691"/>
      <c r="AQ724" s="691"/>
      <c r="AR724" s="691"/>
      <c r="AS724" s="691"/>
      <c r="AT724" s="691"/>
      <c r="AU724" s="691"/>
      <c r="AV724" s="691"/>
      <c r="AW724" s="691"/>
      <c r="AX724" s="691"/>
      <c r="AY724" s="691"/>
      <c r="AZ724" s="691"/>
      <c r="BA724" s="691"/>
      <c r="BB724" s="691"/>
      <c r="BC724" s="691"/>
      <c r="BD724" s="691"/>
      <c r="BE724" s="691"/>
      <c r="BF724" s="691"/>
      <c r="BG724" s="691"/>
      <c r="BH724" s="691"/>
      <c r="BI724" s="691"/>
      <c r="BJ724" s="691"/>
      <c r="BK724" s="691"/>
      <c r="BL724" s="691"/>
      <c r="BM724" s="691"/>
      <c r="BN724" s="691"/>
      <c r="BO724" s="691"/>
      <c r="BP724" s="691"/>
      <c r="BQ724" s="691"/>
      <c r="BR724" s="691"/>
      <c r="BS724" s="691"/>
      <c r="BT724" s="691"/>
      <c r="BU724" s="691"/>
      <c r="BV724" s="691"/>
      <c r="BW724" s="691"/>
      <c r="BX724" s="691"/>
      <c r="BY724" s="691"/>
      <c r="BZ724" s="691"/>
      <c r="CA724" s="691"/>
      <c r="CB724" s="691"/>
      <c r="CC724" s="691"/>
      <c r="CD724" s="691"/>
      <c r="CE724" s="691"/>
      <c r="CF724" s="691"/>
      <c r="CG724" s="691"/>
      <c r="CH724" s="691"/>
      <c r="CI724" s="691"/>
    </row>
    <row r="725" spans="1:87" ht="15.75" customHeight="1">
      <c r="A725" s="691"/>
      <c r="B725" s="697"/>
      <c r="C725" s="697"/>
      <c r="D725" s="691"/>
      <c r="E725" s="691"/>
      <c r="F725" s="691"/>
      <c r="G725" s="691"/>
      <c r="H725" s="691"/>
      <c r="I725" s="691"/>
      <c r="J725" s="691"/>
      <c r="K725" s="691"/>
      <c r="L725" s="691"/>
      <c r="M725" s="691"/>
      <c r="N725" s="691"/>
      <c r="O725" s="691"/>
      <c r="P725" s="691"/>
      <c r="Q725" s="691"/>
      <c r="R725" s="691"/>
      <c r="S725" s="691"/>
      <c r="T725" s="691"/>
      <c r="U725" s="691"/>
      <c r="V725" s="691"/>
      <c r="W725" s="691"/>
      <c r="X725" s="691"/>
      <c r="Y725" s="691"/>
      <c r="Z725" s="691"/>
      <c r="AA725" s="691"/>
      <c r="AB725" s="691"/>
      <c r="AC725" s="691"/>
      <c r="AD725" s="691"/>
      <c r="AE725" s="691"/>
      <c r="AF725" s="691"/>
      <c r="AG725" s="691"/>
      <c r="AH725" s="691"/>
      <c r="AI725" s="691"/>
      <c r="AJ725" s="691"/>
      <c r="AK725" s="691"/>
      <c r="AL725" s="691"/>
      <c r="AM725" s="691"/>
      <c r="AN725" s="691"/>
      <c r="AO725" s="691"/>
      <c r="AP725" s="691"/>
      <c r="AQ725" s="691"/>
      <c r="AR725" s="691"/>
      <c r="AS725" s="691"/>
      <c r="AT725" s="691"/>
      <c r="AU725" s="691"/>
      <c r="AV725" s="691"/>
      <c r="AW725" s="691"/>
      <c r="AX725" s="691"/>
      <c r="AY725" s="691"/>
      <c r="AZ725" s="691"/>
      <c r="BA725" s="691"/>
      <c r="BB725" s="691"/>
      <c r="BC725" s="691"/>
      <c r="BD725" s="691"/>
      <c r="BE725" s="691"/>
      <c r="BF725" s="691"/>
      <c r="BG725" s="691"/>
      <c r="BH725" s="691"/>
      <c r="BI725" s="691"/>
      <c r="BJ725" s="691"/>
      <c r="BK725" s="691"/>
      <c r="BL725" s="691"/>
      <c r="BM725" s="691"/>
      <c r="BN725" s="691"/>
      <c r="BO725" s="691"/>
      <c r="BP725" s="691"/>
      <c r="BQ725" s="691"/>
      <c r="BR725" s="691"/>
      <c r="BS725" s="691"/>
      <c r="BT725" s="691"/>
      <c r="BU725" s="691"/>
      <c r="BV725" s="691"/>
      <c r="BW725" s="691"/>
      <c r="BX725" s="691"/>
      <c r="BY725" s="691"/>
      <c r="BZ725" s="691"/>
      <c r="CA725" s="691"/>
      <c r="CB725" s="691"/>
      <c r="CC725" s="691"/>
      <c r="CD725" s="691"/>
      <c r="CE725" s="691"/>
      <c r="CF725" s="691"/>
      <c r="CG725" s="691"/>
      <c r="CH725" s="691"/>
      <c r="CI725" s="691"/>
    </row>
    <row r="726" spans="1:87" ht="15.75" customHeight="1">
      <c r="A726" s="691"/>
      <c r="B726" s="697"/>
      <c r="C726" s="697"/>
      <c r="D726" s="691"/>
      <c r="E726" s="691"/>
      <c r="F726" s="691"/>
      <c r="G726" s="691"/>
      <c r="H726" s="691"/>
      <c r="I726" s="691"/>
      <c r="J726" s="691"/>
      <c r="K726" s="691"/>
      <c r="L726" s="691"/>
      <c r="M726" s="691"/>
      <c r="N726" s="691"/>
      <c r="O726" s="691"/>
      <c r="P726" s="691"/>
      <c r="Q726" s="691"/>
      <c r="R726" s="691"/>
      <c r="S726" s="691"/>
      <c r="T726" s="691"/>
      <c r="U726" s="691"/>
      <c r="V726" s="691"/>
      <c r="W726" s="691"/>
      <c r="X726" s="691"/>
      <c r="Y726" s="691"/>
      <c r="Z726" s="691"/>
      <c r="AA726" s="691"/>
      <c r="AB726" s="691"/>
      <c r="AC726" s="691"/>
      <c r="AD726" s="691"/>
      <c r="AE726" s="691"/>
      <c r="AF726" s="691"/>
      <c r="AG726" s="691"/>
      <c r="AH726" s="691"/>
      <c r="AI726" s="691"/>
      <c r="AJ726" s="691"/>
      <c r="AK726" s="691"/>
      <c r="AL726" s="691"/>
      <c r="AM726" s="691"/>
      <c r="AN726" s="691"/>
      <c r="AO726" s="691"/>
      <c r="AP726" s="691"/>
      <c r="AQ726" s="691"/>
      <c r="AR726" s="691"/>
      <c r="AS726" s="691"/>
      <c r="AT726" s="691"/>
      <c r="AU726" s="691"/>
      <c r="AV726" s="691"/>
      <c r="AW726" s="691"/>
      <c r="AX726" s="691"/>
      <c r="AY726" s="691"/>
      <c r="AZ726" s="691"/>
      <c r="BA726" s="691"/>
      <c r="BB726" s="691"/>
      <c r="BC726" s="691"/>
      <c r="BD726" s="691"/>
      <c r="BE726" s="691"/>
      <c r="BF726" s="691"/>
      <c r="BG726" s="691"/>
      <c r="BH726" s="691"/>
      <c r="BI726" s="691"/>
      <c r="BJ726" s="691"/>
      <c r="BK726" s="691"/>
      <c r="BL726" s="691"/>
      <c r="BM726" s="691"/>
      <c r="BN726" s="691"/>
      <c r="BO726" s="691"/>
      <c r="BP726" s="691"/>
      <c r="BQ726" s="691"/>
      <c r="BR726" s="691"/>
      <c r="BS726" s="691"/>
      <c r="BT726" s="691"/>
      <c r="BU726" s="691"/>
      <c r="BV726" s="691"/>
      <c r="BW726" s="691"/>
      <c r="BX726" s="691"/>
      <c r="BY726" s="691"/>
      <c r="BZ726" s="691"/>
      <c r="CA726" s="691"/>
      <c r="CB726" s="691"/>
      <c r="CC726" s="691"/>
      <c r="CD726" s="691"/>
      <c r="CE726" s="691"/>
      <c r="CF726" s="691"/>
      <c r="CG726" s="691"/>
      <c r="CH726" s="691"/>
      <c r="CI726" s="691"/>
    </row>
    <row r="727" spans="1:87" ht="15.75" customHeight="1">
      <c r="A727" s="691"/>
      <c r="B727" s="697"/>
      <c r="C727" s="697"/>
      <c r="D727" s="691"/>
      <c r="E727" s="691"/>
      <c r="F727" s="691"/>
      <c r="G727" s="691"/>
      <c r="H727" s="691"/>
      <c r="I727" s="691"/>
      <c r="J727" s="691"/>
      <c r="K727" s="691"/>
      <c r="L727" s="691"/>
      <c r="M727" s="691"/>
      <c r="N727" s="691"/>
      <c r="O727" s="691"/>
      <c r="P727" s="691"/>
      <c r="Q727" s="691"/>
      <c r="R727" s="691"/>
      <c r="S727" s="691"/>
      <c r="T727" s="691"/>
      <c r="U727" s="691"/>
      <c r="V727" s="691"/>
      <c r="W727" s="691"/>
      <c r="X727" s="691"/>
      <c r="Y727" s="691"/>
      <c r="Z727" s="691"/>
      <c r="AA727" s="691"/>
      <c r="AB727" s="691"/>
      <c r="AC727" s="691"/>
      <c r="AD727" s="691"/>
      <c r="AE727" s="691"/>
      <c r="AF727" s="691"/>
      <c r="AG727" s="691"/>
      <c r="AH727" s="691"/>
      <c r="AI727" s="691"/>
      <c r="AJ727" s="691"/>
      <c r="AK727" s="691"/>
      <c r="AL727" s="691"/>
      <c r="AM727" s="691"/>
      <c r="AN727" s="691"/>
      <c r="AO727" s="691"/>
      <c r="AP727" s="691"/>
      <c r="AQ727" s="691"/>
      <c r="AR727" s="691"/>
      <c r="AS727" s="691"/>
      <c r="AT727" s="691"/>
      <c r="AU727" s="691"/>
      <c r="AV727" s="691"/>
      <c r="AW727" s="691"/>
      <c r="AX727" s="691"/>
      <c r="AY727" s="691"/>
      <c r="AZ727" s="691"/>
      <c r="BA727" s="691"/>
      <c r="BB727" s="691"/>
      <c r="BC727" s="691"/>
      <c r="BD727" s="691"/>
      <c r="BE727" s="691"/>
      <c r="BF727" s="691"/>
      <c r="BG727" s="691"/>
      <c r="BH727" s="691"/>
      <c r="BI727" s="691"/>
      <c r="BJ727" s="691"/>
      <c r="BK727" s="691"/>
      <c r="BL727" s="691"/>
      <c r="BM727" s="691"/>
      <c r="BN727" s="691"/>
      <c r="BO727" s="691"/>
      <c r="BP727" s="691"/>
      <c r="BQ727" s="691"/>
      <c r="BR727" s="691"/>
      <c r="BS727" s="691"/>
      <c r="BT727" s="691"/>
      <c r="BU727" s="691"/>
      <c r="BV727" s="691"/>
      <c r="BW727" s="691"/>
      <c r="BX727" s="691"/>
      <c r="BY727" s="691"/>
      <c r="BZ727" s="691"/>
      <c r="CA727" s="691"/>
      <c r="CB727" s="691"/>
      <c r="CC727" s="691"/>
      <c r="CD727" s="691"/>
      <c r="CE727" s="691"/>
      <c r="CF727" s="691"/>
      <c r="CG727" s="691"/>
      <c r="CH727" s="691"/>
      <c r="CI727" s="691"/>
    </row>
    <row r="728" spans="1:87" ht="15.75" customHeight="1">
      <c r="A728" s="691"/>
      <c r="B728" s="697"/>
      <c r="C728" s="697"/>
      <c r="D728" s="691"/>
      <c r="E728" s="691"/>
      <c r="F728" s="691"/>
      <c r="G728" s="691"/>
      <c r="H728" s="691"/>
      <c r="I728" s="691"/>
      <c r="J728" s="691"/>
      <c r="K728" s="691"/>
      <c r="L728" s="691"/>
      <c r="M728" s="691"/>
      <c r="N728" s="691"/>
      <c r="O728" s="691"/>
      <c r="P728" s="691"/>
      <c r="Q728" s="691"/>
      <c r="R728" s="691"/>
      <c r="S728" s="691"/>
      <c r="T728" s="691"/>
      <c r="U728" s="691"/>
      <c r="V728" s="691"/>
      <c r="W728" s="691"/>
      <c r="X728" s="691"/>
      <c r="Y728" s="691"/>
      <c r="Z728" s="691"/>
      <c r="AA728" s="691"/>
      <c r="AB728" s="691"/>
      <c r="AC728" s="691"/>
      <c r="AD728" s="691"/>
      <c r="AE728" s="691"/>
      <c r="AF728" s="691"/>
      <c r="AG728" s="691"/>
      <c r="AH728" s="691"/>
      <c r="AI728" s="691"/>
      <c r="AJ728" s="691"/>
      <c r="AK728" s="691"/>
      <c r="AL728" s="691"/>
      <c r="AM728" s="691"/>
      <c r="AN728" s="691"/>
      <c r="AO728" s="691"/>
      <c r="AP728" s="691"/>
      <c r="AQ728" s="691"/>
      <c r="AR728" s="691"/>
      <c r="AS728" s="691"/>
      <c r="AT728" s="691"/>
      <c r="AU728" s="691"/>
      <c r="AV728" s="691"/>
      <c r="AW728" s="691"/>
      <c r="AX728" s="691"/>
      <c r="AY728" s="691"/>
      <c r="AZ728" s="691"/>
      <c r="BA728" s="691"/>
      <c r="BB728" s="691"/>
      <c r="BC728" s="691"/>
      <c r="BD728" s="691"/>
      <c r="BE728" s="691"/>
      <c r="BF728" s="691"/>
      <c r="BG728" s="691"/>
      <c r="BH728" s="691"/>
      <c r="BI728" s="691"/>
      <c r="BJ728" s="691"/>
      <c r="BK728" s="691"/>
      <c r="BL728" s="691"/>
      <c r="BM728" s="691"/>
      <c r="BN728" s="691"/>
      <c r="BO728" s="691"/>
      <c r="BP728" s="691"/>
      <c r="BQ728" s="691"/>
      <c r="BR728" s="691"/>
      <c r="BS728" s="691"/>
      <c r="BT728" s="691"/>
      <c r="BU728" s="691"/>
      <c r="BV728" s="691"/>
      <c r="BW728" s="691"/>
      <c r="BX728" s="691"/>
      <c r="BY728" s="691"/>
      <c r="BZ728" s="691"/>
      <c r="CA728" s="691"/>
      <c r="CB728" s="691"/>
      <c r="CC728" s="691"/>
      <c r="CD728" s="691"/>
      <c r="CE728" s="691"/>
      <c r="CF728" s="691"/>
      <c r="CG728" s="691"/>
      <c r="CH728" s="691"/>
      <c r="CI728" s="691"/>
    </row>
    <row r="729" spans="1:87" ht="15.75" customHeight="1">
      <c r="A729" s="691"/>
      <c r="B729" s="697"/>
      <c r="C729" s="697"/>
      <c r="D729" s="691"/>
      <c r="E729" s="691"/>
      <c r="F729" s="691"/>
      <c r="G729" s="691"/>
      <c r="H729" s="691"/>
      <c r="I729" s="691"/>
      <c r="J729" s="691"/>
      <c r="K729" s="691"/>
      <c r="L729" s="691"/>
      <c r="M729" s="691"/>
      <c r="N729" s="691"/>
      <c r="O729" s="691"/>
      <c r="P729" s="691"/>
      <c r="Q729" s="691"/>
      <c r="R729" s="691"/>
      <c r="S729" s="691"/>
      <c r="T729" s="691"/>
      <c r="U729" s="691"/>
      <c r="V729" s="691"/>
      <c r="W729" s="691"/>
      <c r="X729" s="691"/>
      <c r="Y729" s="691"/>
      <c r="Z729" s="691"/>
      <c r="AA729" s="691"/>
      <c r="AB729" s="691"/>
      <c r="AC729" s="691"/>
      <c r="AD729" s="691"/>
      <c r="AE729" s="691"/>
      <c r="AF729" s="691"/>
      <c r="AG729" s="691"/>
      <c r="AH729" s="691"/>
      <c r="AI729" s="691"/>
      <c r="AJ729" s="691"/>
      <c r="AK729" s="691"/>
      <c r="AL729" s="691"/>
      <c r="AM729" s="691"/>
      <c r="AN729" s="691"/>
      <c r="AO729" s="691"/>
      <c r="AP729" s="691"/>
      <c r="AQ729" s="691"/>
      <c r="AR729" s="691"/>
      <c r="AS729" s="691"/>
      <c r="AT729" s="691"/>
      <c r="AU729" s="691"/>
      <c r="AV729" s="691"/>
      <c r="AW729" s="691"/>
      <c r="AX729" s="691"/>
      <c r="AY729" s="691"/>
      <c r="AZ729" s="691"/>
      <c r="BA729" s="691"/>
      <c r="BB729" s="691"/>
      <c r="BC729" s="691"/>
      <c r="BD729" s="691"/>
      <c r="BE729" s="691"/>
      <c r="BF729" s="691"/>
      <c r="BG729" s="691"/>
      <c r="BH729" s="691"/>
      <c r="BI729" s="691"/>
      <c r="BJ729" s="691"/>
      <c r="BK729" s="691"/>
      <c r="BL729" s="691"/>
      <c r="BM729" s="691"/>
      <c r="BN729" s="691"/>
      <c r="BO729" s="691"/>
      <c r="BP729" s="691"/>
      <c r="BQ729" s="691"/>
      <c r="BR729" s="691"/>
      <c r="BS729" s="691"/>
      <c r="BT729" s="691"/>
      <c r="BU729" s="691"/>
      <c r="BV729" s="691"/>
      <c r="BW729" s="691"/>
      <c r="BX729" s="691"/>
      <c r="BY729" s="691"/>
      <c r="BZ729" s="691"/>
      <c r="CA729" s="691"/>
      <c r="CB729" s="691"/>
      <c r="CC729" s="691"/>
      <c r="CD729" s="691"/>
      <c r="CE729" s="691"/>
      <c r="CF729" s="691"/>
      <c r="CG729" s="691"/>
      <c r="CH729" s="691"/>
      <c r="CI729" s="691"/>
    </row>
    <row r="730" spans="1:87" ht="15.75" customHeight="1">
      <c r="A730" s="691"/>
      <c r="B730" s="697"/>
      <c r="C730" s="697"/>
      <c r="D730" s="691"/>
      <c r="E730" s="691"/>
      <c r="F730" s="691"/>
      <c r="G730" s="691"/>
      <c r="H730" s="691"/>
      <c r="I730" s="691"/>
      <c r="J730" s="691"/>
      <c r="K730" s="691"/>
      <c r="L730" s="691"/>
      <c r="M730" s="691"/>
      <c r="N730" s="691"/>
      <c r="O730" s="691"/>
      <c r="P730" s="691"/>
      <c r="Q730" s="691"/>
      <c r="R730" s="691"/>
      <c r="S730" s="691"/>
      <c r="T730" s="691"/>
      <c r="U730" s="691"/>
      <c r="V730" s="691"/>
      <c r="W730" s="691"/>
      <c r="X730" s="691"/>
      <c r="Y730" s="691"/>
      <c r="Z730" s="691"/>
      <c r="AA730" s="691"/>
      <c r="AB730" s="691"/>
      <c r="AC730" s="691"/>
      <c r="AD730" s="691"/>
      <c r="AE730" s="691"/>
      <c r="AF730" s="691"/>
      <c r="AG730" s="691"/>
      <c r="AH730" s="691"/>
      <c r="AI730" s="691"/>
      <c r="AJ730" s="691"/>
      <c r="AK730" s="691"/>
      <c r="AL730" s="691"/>
      <c r="AM730" s="691"/>
      <c r="AN730" s="691"/>
      <c r="AO730" s="691"/>
      <c r="AP730" s="691"/>
      <c r="AQ730" s="691"/>
      <c r="AR730" s="691"/>
      <c r="AS730" s="691"/>
      <c r="AT730" s="691"/>
      <c r="AU730" s="691"/>
      <c r="AV730" s="691"/>
      <c r="AW730" s="691"/>
      <c r="AX730" s="691"/>
      <c r="AY730" s="691"/>
      <c r="AZ730" s="691"/>
      <c r="BA730" s="691"/>
      <c r="BB730" s="691"/>
      <c r="BC730" s="691"/>
      <c r="BD730" s="691"/>
      <c r="BE730" s="691"/>
      <c r="BF730" s="691"/>
      <c r="BG730" s="691"/>
      <c r="BH730" s="691"/>
      <c r="BI730" s="691"/>
      <c r="BJ730" s="691"/>
      <c r="BK730" s="691"/>
      <c r="BL730" s="691"/>
      <c r="BM730" s="691"/>
      <c r="BN730" s="691"/>
      <c r="BO730" s="691"/>
      <c r="BP730" s="691"/>
      <c r="BQ730" s="691"/>
      <c r="BR730" s="691"/>
      <c r="BS730" s="691"/>
      <c r="BT730" s="691"/>
      <c r="BU730" s="691"/>
      <c r="BV730" s="691"/>
      <c r="BW730" s="691"/>
      <c r="BX730" s="691"/>
      <c r="BY730" s="691"/>
      <c r="BZ730" s="691"/>
      <c r="CA730" s="691"/>
      <c r="CB730" s="691"/>
      <c r="CC730" s="691"/>
      <c r="CD730" s="691"/>
      <c r="CE730" s="691"/>
      <c r="CF730" s="691"/>
      <c r="CG730" s="691"/>
      <c r="CH730" s="691"/>
      <c r="CI730" s="691"/>
    </row>
    <row r="731" spans="1:87" ht="15.75" customHeight="1">
      <c r="A731" s="691"/>
      <c r="B731" s="697"/>
      <c r="C731" s="697"/>
      <c r="D731" s="691"/>
      <c r="E731" s="691"/>
      <c r="F731" s="691"/>
      <c r="G731" s="691"/>
      <c r="H731" s="691"/>
      <c r="I731" s="691"/>
      <c r="J731" s="691"/>
      <c r="K731" s="691"/>
      <c r="L731" s="691"/>
      <c r="M731" s="691"/>
      <c r="N731" s="691"/>
      <c r="O731" s="691"/>
      <c r="P731" s="691"/>
      <c r="Q731" s="691"/>
      <c r="R731" s="691"/>
      <c r="S731" s="691"/>
      <c r="T731" s="691"/>
      <c r="U731" s="691"/>
      <c r="V731" s="691"/>
      <c r="W731" s="691"/>
      <c r="X731" s="691"/>
      <c r="Y731" s="691"/>
      <c r="Z731" s="691"/>
      <c r="AA731" s="691"/>
      <c r="AB731" s="691"/>
      <c r="AC731" s="691"/>
      <c r="AD731" s="691"/>
      <c r="AE731" s="691"/>
      <c r="AF731" s="691"/>
      <c r="AG731" s="691"/>
      <c r="AH731" s="691"/>
      <c r="AI731" s="691"/>
      <c r="AJ731" s="691"/>
      <c r="AK731" s="691"/>
      <c r="AL731" s="691"/>
      <c r="AM731" s="691"/>
      <c r="AN731" s="691"/>
      <c r="AO731" s="691"/>
      <c r="AP731" s="691"/>
      <c r="AQ731" s="691"/>
      <c r="AR731" s="691"/>
      <c r="AS731" s="691"/>
      <c r="AT731" s="691"/>
      <c r="AU731" s="691"/>
      <c r="AV731" s="691"/>
      <c r="AW731" s="691"/>
      <c r="AX731" s="691"/>
      <c r="AY731" s="691"/>
      <c r="AZ731" s="691"/>
      <c r="BA731" s="691"/>
      <c r="BB731" s="691"/>
      <c r="BC731" s="691"/>
      <c r="BD731" s="691"/>
      <c r="BE731" s="691"/>
      <c r="BF731" s="691"/>
      <c r="BG731" s="691"/>
      <c r="BH731" s="691"/>
      <c r="BI731" s="691"/>
      <c r="BJ731" s="691"/>
      <c r="BK731" s="691"/>
      <c r="BL731" s="691"/>
      <c r="BM731" s="691"/>
      <c r="BN731" s="691"/>
      <c r="BO731" s="691"/>
      <c r="BP731" s="691"/>
      <c r="BQ731" s="691"/>
      <c r="BR731" s="691"/>
      <c r="BS731" s="691"/>
      <c r="BT731" s="691"/>
      <c r="BU731" s="691"/>
      <c r="BV731" s="691"/>
      <c r="BW731" s="691"/>
      <c r="BX731" s="691"/>
      <c r="BY731" s="691"/>
      <c r="BZ731" s="691"/>
      <c r="CA731" s="691"/>
      <c r="CB731" s="691"/>
      <c r="CC731" s="691"/>
      <c r="CD731" s="691"/>
      <c r="CE731" s="691"/>
      <c r="CF731" s="691"/>
      <c r="CG731" s="691"/>
      <c r="CH731" s="691"/>
      <c r="CI731" s="691"/>
    </row>
    <row r="732" spans="1:87" ht="15.75" customHeight="1">
      <c r="A732" s="691"/>
      <c r="B732" s="697"/>
      <c r="C732" s="697"/>
      <c r="D732" s="691"/>
      <c r="E732" s="691"/>
      <c r="F732" s="691"/>
      <c r="G732" s="691"/>
      <c r="H732" s="691"/>
      <c r="I732" s="691"/>
      <c r="J732" s="691"/>
      <c r="K732" s="691"/>
      <c r="L732" s="691"/>
      <c r="M732" s="691"/>
      <c r="N732" s="691"/>
      <c r="O732" s="691"/>
      <c r="P732" s="691"/>
      <c r="Q732" s="691"/>
      <c r="R732" s="691"/>
      <c r="S732" s="691"/>
      <c r="T732" s="691"/>
      <c r="U732" s="691"/>
      <c r="V732" s="691"/>
      <c r="W732" s="691"/>
      <c r="X732" s="691"/>
      <c r="Y732" s="691"/>
      <c r="Z732" s="691"/>
      <c r="AA732" s="691"/>
      <c r="AB732" s="691"/>
      <c r="AC732" s="691"/>
      <c r="AD732" s="691"/>
      <c r="AE732" s="691"/>
      <c r="AF732" s="691"/>
      <c r="AG732" s="691"/>
      <c r="AH732" s="691"/>
      <c r="AI732" s="691"/>
      <c r="AJ732" s="691"/>
      <c r="AK732" s="691"/>
      <c r="AL732" s="691"/>
      <c r="AM732" s="691"/>
      <c r="AN732" s="691"/>
      <c r="AO732" s="691"/>
      <c r="AP732" s="691"/>
      <c r="AQ732" s="691"/>
      <c r="AR732" s="691"/>
      <c r="AS732" s="691"/>
      <c r="AT732" s="691"/>
      <c r="AU732" s="691"/>
      <c r="AV732" s="691"/>
      <c r="AW732" s="691"/>
      <c r="AX732" s="691"/>
      <c r="AY732" s="691"/>
      <c r="AZ732" s="691"/>
      <c r="BA732" s="691"/>
      <c r="BB732" s="691"/>
      <c r="BC732" s="691"/>
      <c r="BD732" s="691"/>
      <c r="BE732" s="691"/>
      <c r="BF732" s="691"/>
      <c r="BG732" s="691"/>
      <c r="BH732" s="691"/>
      <c r="BI732" s="691"/>
      <c r="BJ732" s="691"/>
      <c r="BK732" s="691"/>
      <c r="BL732" s="691"/>
      <c r="BM732" s="691"/>
      <c r="BN732" s="691"/>
      <c r="BO732" s="691"/>
      <c r="BP732" s="691"/>
      <c r="BQ732" s="691"/>
      <c r="BR732" s="691"/>
      <c r="BS732" s="691"/>
      <c r="BT732" s="691"/>
      <c r="BU732" s="691"/>
      <c r="BV732" s="691"/>
      <c r="BW732" s="691"/>
      <c r="BX732" s="691"/>
      <c r="BY732" s="691"/>
      <c r="BZ732" s="691"/>
      <c r="CA732" s="691"/>
      <c r="CB732" s="691"/>
      <c r="CC732" s="691"/>
      <c r="CD732" s="691"/>
      <c r="CE732" s="691"/>
      <c r="CF732" s="691"/>
      <c r="CG732" s="691"/>
      <c r="CH732" s="691"/>
      <c r="CI732" s="691"/>
    </row>
    <row r="733" spans="1:87" ht="15.75" customHeight="1">
      <c r="A733" s="691"/>
      <c r="B733" s="697"/>
      <c r="C733" s="697"/>
      <c r="D733" s="691"/>
      <c r="E733" s="691"/>
      <c r="F733" s="691"/>
      <c r="G733" s="691"/>
      <c r="H733" s="691"/>
      <c r="I733" s="691"/>
      <c r="J733" s="691"/>
      <c r="K733" s="691"/>
      <c r="L733" s="691"/>
      <c r="M733" s="691"/>
      <c r="N733" s="691"/>
      <c r="O733" s="691"/>
      <c r="P733" s="691"/>
      <c r="Q733" s="691"/>
      <c r="R733" s="691"/>
      <c r="S733" s="691"/>
      <c r="T733" s="691"/>
      <c r="U733" s="691"/>
      <c r="V733" s="691"/>
      <c r="W733" s="691"/>
      <c r="X733" s="691"/>
      <c r="Y733" s="691"/>
      <c r="Z733" s="691"/>
      <c r="AA733" s="691"/>
      <c r="AB733" s="691"/>
      <c r="AC733" s="691"/>
      <c r="AD733" s="691"/>
      <c r="AE733" s="691"/>
      <c r="AF733" s="691"/>
      <c r="AG733" s="691"/>
      <c r="AH733" s="691"/>
      <c r="AI733" s="691"/>
      <c r="AJ733" s="691"/>
      <c r="AK733" s="691"/>
      <c r="AL733" s="691"/>
      <c r="AM733" s="691"/>
      <c r="AN733" s="691"/>
      <c r="AO733" s="691"/>
      <c r="AP733" s="691"/>
      <c r="AQ733" s="691"/>
      <c r="AR733" s="691"/>
      <c r="AS733" s="691"/>
      <c r="AT733" s="691"/>
      <c r="AU733" s="691"/>
      <c r="AV733" s="691"/>
      <c r="AW733" s="691"/>
      <c r="AX733" s="691"/>
      <c r="AY733" s="691"/>
      <c r="AZ733" s="691"/>
      <c r="BA733" s="691"/>
      <c r="BB733" s="691"/>
      <c r="BC733" s="691"/>
      <c r="BD733" s="691"/>
      <c r="BE733" s="691"/>
      <c r="BF733" s="691"/>
      <c r="BG733" s="691"/>
      <c r="BH733" s="691"/>
      <c r="BI733" s="691"/>
      <c r="BJ733" s="691"/>
      <c r="BK733" s="691"/>
      <c r="BL733" s="691"/>
      <c r="BM733" s="691"/>
      <c r="BN733" s="691"/>
      <c r="BO733" s="691"/>
      <c r="BP733" s="691"/>
      <c r="BQ733" s="691"/>
      <c r="BR733" s="691"/>
      <c r="BS733" s="691"/>
      <c r="BT733" s="691"/>
      <c r="BU733" s="691"/>
      <c r="BV733" s="691"/>
      <c r="BW733" s="691"/>
      <c r="BX733" s="691"/>
      <c r="BY733" s="691"/>
      <c r="BZ733" s="691"/>
      <c r="CA733" s="691"/>
      <c r="CB733" s="691"/>
      <c r="CC733" s="691"/>
      <c r="CD733" s="691"/>
      <c r="CE733" s="691"/>
      <c r="CF733" s="691"/>
      <c r="CG733" s="691"/>
      <c r="CH733" s="691"/>
      <c r="CI733" s="691"/>
    </row>
    <row r="734" spans="1:87" ht="15.75" customHeight="1">
      <c r="A734" s="691"/>
      <c r="B734" s="697"/>
      <c r="C734" s="697"/>
      <c r="D734" s="691"/>
      <c r="E734" s="691"/>
      <c r="F734" s="691"/>
      <c r="G734" s="691"/>
      <c r="H734" s="691"/>
      <c r="I734" s="691"/>
      <c r="J734" s="691"/>
      <c r="K734" s="691"/>
      <c r="L734" s="691"/>
      <c r="M734" s="691"/>
      <c r="N734" s="691"/>
      <c r="O734" s="691"/>
      <c r="P734" s="691"/>
      <c r="Q734" s="691"/>
      <c r="R734" s="691"/>
      <c r="S734" s="691"/>
      <c r="T734" s="691"/>
      <c r="U734" s="691"/>
      <c r="V734" s="691"/>
      <c r="W734" s="691"/>
      <c r="X734" s="691"/>
      <c r="Y734" s="691"/>
      <c r="Z734" s="691"/>
      <c r="AA734" s="691"/>
      <c r="AB734" s="691"/>
      <c r="AC734" s="691"/>
      <c r="AD734" s="691"/>
      <c r="AE734" s="691"/>
      <c r="AF734" s="691"/>
      <c r="AG734" s="691"/>
      <c r="AH734" s="691"/>
      <c r="AI734" s="691"/>
      <c r="AJ734" s="691"/>
      <c r="AK734" s="691"/>
      <c r="AL734" s="691"/>
      <c r="AM734" s="691"/>
      <c r="AN734" s="691"/>
      <c r="AO734" s="691"/>
      <c r="AP734" s="691"/>
      <c r="AQ734" s="691"/>
      <c r="AR734" s="691"/>
      <c r="AS734" s="691"/>
      <c r="AT734" s="691"/>
      <c r="AU734" s="691"/>
      <c r="AV734" s="691"/>
      <c r="AW734" s="691"/>
      <c r="AX734" s="691"/>
      <c r="AY734" s="691"/>
      <c r="AZ734" s="691"/>
      <c r="BA734" s="691"/>
      <c r="BB734" s="691"/>
      <c r="BC734" s="691"/>
      <c r="BD734" s="691"/>
      <c r="BE734" s="691"/>
      <c r="BF734" s="691"/>
      <c r="BG734" s="691"/>
      <c r="BH734" s="691"/>
      <c r="BI734" s="691"/>
      <c r="BJ734" s="691"/>
      <c r="BK734" s="691"/>
      <c r="BL734" s="691"/>
      <c r="BM734" s="691"/>
      <c r="BN734" s="691"/>
      <c r="BO734" s="691"/>
      <c r="BP734" s="691"/>
      <c r="BQ734" s="691"/>
      <c r="BR734" s="691"/>
      <c r="BS734" s="691"/>
      <c r="BT734" s="691"/>
      <c r="BU734" s="691"/>
      <c r="BV734" s="691"/>
      <c r="BW734" s="691"/>
      <c r="BX734" s="691"/>
      <c r="BY734" s="691"/>
      <c r="BZ734" s="691"/>
      <c r="CA734" s="691"/>
      <c r="CB734" s="691"/>
      <c r="CC734" s="691"/>
      <c r="CD734" s="691"/>
      <c r="CE734" s="691"/>
      <c r="CF734" s="691"/>
      <c r="CG734" s="691"/>
      <c r="CH734" s="691"/>
      <c r="CI734" s="691"/>
    </row>
    <row r="735" spans="1:87" ht="15.75" customHeight="1">
      <c r="A735" s="691"/>
      <c r="B735" s="697"/>
      <c r="C735" s="697"/>
      <c r="D735" s="691"/>
      <c r="E735" s="691"/>
      <c r="F735" s="691"/>
      <c r="G735" s="691"/>
      <c r="H735" s="691"/>
      <c r="I735" s="691"/>
      <c r="J735" s="691"/>
      <c r="K735" s="691"/>
      <c r="L735" s="691"/>
      <c r="M735" s="691"/>
      <c r="N735" s="691"/>
      <c r="O735" s="691"/>
      <c r="P735" s="691"/>
      <c r="Q735" s="691"/>
      <c r="R735" s="691"/>
      <c r="S735" s="691"/>
      <c r="T735" s="691"/>
      <c r="U735" s="691"/>
      <c r="V735" s="691"/>
      <c r="W735" s="691"/>
      <c r="X735" s="691"/>
      <c r="Y735" s="691"/>
      <c r="Z735" s="691"/>
      <c r="AA735" s="691"/>
      <c r="AB735" s="691"/>
      <c r="AC735" s="691"/>
      <c r="AD735" s="691"/>
      <c r="AE735" s="691"/>
      <c r="AF735" s="691"/>
      <c r="AG735" s="691"/>
      <c r="AH735" s="691"/>
      <c r="AI735" s="691"/>
      <c r="AJ735" s="691"/>
      <c r="AK735" s="691"/>
      <c r="AL735" s="691"/>
      <c r="AM735" s="691"/>
      <c r="AN735" s="691"/>
      <c r="AO735" s="691"/>
      <c r="AP735" s="691"/>
      <c r="AQ735" s="691"/>
      <c r="AR735" s="691"/>
      <c r="AS735" s="691"/>
      <c r="AT735" s="691"/>
      <c r="AU735" s="691"/>
      <c r="AV735" s="691"/>
      <c r="AW735" s="691"/>
      <c r="AX735" s="691"/>
      <c r="AY735" s="691"/>
      <c r="AZ735" s="691"/>
      <c r="BA735" s="691"/>
      <c r="BB735" s="691"/>
      <c r="BC735" s="691"/>
      <c r="BD735" s="691"/>
      <c r="BE735" s="691"/>
      <c r="BF735" s="691"/>
      <c r="BG735" s="691"/>
      <c r="BH735" s="691"/>
      <c r="BI735" s="691"/>
      <c r="BJ735" s="691"/>
      <c r="BK735" s="691"/>
      <c r="BL735" s="691"/>
      <c r="BM735" s="691"/>
      <c r="BN735" s="691"/>
      <c r="BO735" s="691"/>
      <c r="BP735" s="691"/>
      <c r="BQ735" s="691"/>
      <c r="BR735" s="691"/>
      <c r="BS735" s="691"/>
      <c r="BT735" s="691"/>
      <c r="BU735" s="691"/>
      <c r="BV735" s="691"/>
      <c r="BW735" s="691"/>
      <c r="BX735" s="691"/>
      <c r="BY735" s="691"/>
      <c r="BZ735" s="691"/>
      <c r="CA735" s="691"/>
      <c r="CB735" s="691"/>
      <c r="CC735" s="691"/>
      <c r="CD735" s="691"/>
      <c r="CE735" s="691"/>
      <c r="CF735" s="691"/>
      <c r="CG735" s="691"/>
      <c r="CH735" s="691"/>
      <c r="CI735" s="691"/>
    </row>
    <row r="736" spans="1:87" ht="15.75" customHeight="1">
      <c r="A736" s="691"/>
      <c r="B736" s="697"/>
      <c r="C736" s="697"/>
      <c r="D736" s="691"/>
      <c r="E736" s="691"/>
      <c r="F736" s="691"/>
      <c r="G736" s="691"/>
      <c r="H736" s="691"/>
      <c r="I736" s="691"/>
      <c r="J736" s="691"/>
      <c r="K736" s="691"/>
      <c r="L736" s="691"/>
      <c r="M736" s="691"/>
      <c r="N736" s="691"/>
      <c r="O736" s="691"/>
      <c r="P736" s="691"/>
      <c r="Q736" s="691"/>
      <c r="R736" s="691"/>
      <c r="S736" s="691"/>
      <c r="T736" s="691"/>
      <c r="U736" s="691"/>
      <c r="V736" s="691"/>
      <c r="W736" s="691"/>
      <c r="X736" s="691"/>
      <c r="Y736" s="691"/>
      <c r="Z736" s="691"/>
      <c r="AA736" s="691"/>
      <c r="AB736" s="691"/>
      <c r="AC736" s="691"/>
      <c r="AD736" s="691"/>
      <c r="AE736" s="691"/>
      <c r="AF736" s="691"/>
      <c r="AG736" s="691"/>
      <c r="AH736" s="691"/>
      <c r="AI736" s="691"/>
      <c r="AJ736" s="691"/>
      <c r="AK736" s="691"/>
      <c r="AL736" s="691"/>
      <c r="AM736" s="691"/>
      <c r="AN736" s="691"/>
      <c r="AO736" s="691"/>
      <c r="AP736" s="691"/>
      <c r="AQ736" s="691"/>
      <c r="AR736" s="691"/>
      <c r="AS736" s="691"/>
      <c r="AT736" s="691"/>
      <c r="AU736" s="691"/>
      <c r="AV736" s="691"/>
      <c r="AW736" s="691"/>
      <c r="AX736" s="691"/>
      <c r="AY736" s="691"/>
      <c r="AZ736" s="691"/>
      <c r="BA736" s="691"/>
      <c r="BB736" s="691"/>
      <c r="BC736" s="691"/>
      <c r="BD736" s="691"/>
      <c r="BE736" s="691"/>
      <c r="BF736" s="691"/>
      <c r="BG736" s="691"/>
      <c r="BH736" s="691"/>
      <c r="BI736" s="691"/>
      <c r="BJ736" s="691"/>
      <c r="BK736" s="691"/>
      <c r="BL736" s="691"/>
      <c r="BM736" s="691"/>
      <c r="BN736" s="691"/>
      <c r="BO736" s="691"/>
      <c r="BP736" s="691"/>
      <c r="BQ736" s="691"/>
      <c r="BR736" s="691"/>
      <c r="BS736" s="691"/>
      <c r="BT736" s="691"/>
      <c r="BU736" s="691"/>
      <c r="BV736" s="691"/>
      <c r="BW736" s="691"/>
      <c r="BX736" s="691"/>
      <c r="BY736" s="691"/>
      <c r="BZ736" s="691"/>
      <c r="CA736" s="691"/>
      <c r="CB736" s="691"/>
      <c r="CC736" s="691"/>
      <c r="CD736" s="691"/>
      <c r="CE736" s="691"/>
      <c r="CF736" s="691"/>
      <c r="CG736" s="691"/>
      <c r="CH736" s="691"/>
      <c r="CI736" s="691"/>
    </row>
    <row r="737" spans="1:87" ht="15.75" customHeight="1">
      <c r="A737" s="691"/>
      <c r="B737" s="697"/>
      <c r="C737" s="697"/>
      <c r="D737" s="691"/>
      <c r="E737" s="691"/>
      <c r="F737" s="691"/>
      <c r="G737" s="691"/>
      <c r="H737" s="691"/>
      <c r="I737" s="691"/>
      <c r="J737" s="691"/>
      <c r="K737" s="691"/>
      <c r="L737" s="691"/>
      <c r="M737" s="691"/>
      <c r="N737" s="691"/>
      <c r="O737" s="691"/>
      <c r="P737" s="691"/>
      <c r="Q737" s="691"/>
      <c r="R737" s="691"/>
      <c r="S737" s="691"/>
      <c r="T737" s="691"/>
      <c r="U737" s="691"/>
      <c r="V737" s="691"/>
      <c r="W737" s="691"/>
      <c r="X737" s="691"/>
      <c r="Y737" s="691"/>
      <c r="Z737" s="691"/>
      <c r="AA737" s="691"/>
      <c r="AB737" s="691"/>
      <c r="AC737" s="691"/>
      <c r="AD737" s="691"/>
      <c r="AE737" s="691"/>
      <c r="AF737" s="691"/>
      <c r="AG737" s="691"/>
      <c r="AH737" s="691"/>
      <c r="AI737" s="691"/>
      <c r="AJ737" s="691"/>
      <c r="AK737" s="691"/>
      <c r="AL737" s="691"/>
      <c r="AM737" s="691"/>
      <c r="AN737" s="691"/>
      <c r="AO737" s="691"/>
      <c r="AP737" s="691"/>
      <c r="AQ737" s="691"/>
      <c r="AR737" s="691"/>
      <c r="AS737" s="691"/>
      <c r="AT737" s="691"/>
      <c r="AU737" s="691"/>
      <c r="AV737" s="691"/>
      <c r="AW737" s="691"/>
      <c r="AX737" s="691"/>
      <c r="AY737" s="691"/>
      <c r="AZ737" s="691"/>
      <c r="BA737" s="691"/>
      <c r="BB737" s="691"/>
      <c r="BC737" s="691"/>
      <c r="BD737" s="691"/>
      <c r="BE737" s="691"/>
      <c r="BF737" s="691"/>
      <c r="BG737" s="691"/>
      <c r="BH737" s="691"/>
      <c r="BI737" s="691"/>
      <c r="BJ737" s="691"/>
      <c r="BK737" s="691"/>
      <c r="BL737" s="691"/>
      <c r="BM737" s="691"/>
      <c r="BN737" s="691"/>
      <c r="BO737" s="691"/>
      <c r="BP737" s="691"/>
      <c r="BQ737" s="691"/>
      <c r="BR737" s="691"/>
      <c r="BS737" s="691"/>
      <c r="BT737" s="691"/>
      <c r="BU737" s="691"/>
      <c r="BV737" s="691"/>
      <c r="BW737" s="691"/>
      <c r="BX737" s="691"/>
      <c r="BY737" s="691"/>
      <c r="BZ737" s="691"/>
      <c r="CA737" s="691"/>
      <c r="CB737" s="691"/>
      <c r="CC737" s="691"/>
      <c r="CD737" s="691"/>
      <c r="CE737" s="691"/>
      <c r="CF737" s="691"/>
      <c r="CG737" s="691"/>
      <c r="CH737" s="691"/>
      <c r="CI737" s="691"/>
    </row>
    <row r="738" spans="1:87" ht="15.75" customHeight="1">
      <c r="A738" s="691"/>
      <c r="B738" s="697"/>
      <c r="C738" s="697"/>
      <c r="D738" s="691"/>
      <c r="E738" s="691"/>
      <c r="F738" s="691"/>
      <c r="G738" s="691"/>
      <c r="H738" s="691"/>
      <c r="I738" s="691"/>
      <c r="J738" s="691"/>
      <c r="K738" s="691"/>
      <c r="L738" s="691"/>
      <c r="M738" s="691"/>
      <c r="N738" s="691"/>
      <c r="O738" s="691"/>
      <c r="P738" s="691"/>
      <c r="Q738" s="691"/>
      <c r="R738" s="691"/>
      <c r="S738" s="691"/>
      <c r="T738" s="691"/>
      <c r="U738" s="691"/>
      <c r="V738" s="691"/>
      <c r="W738" s="691"/>
      <c r="X738" s="691"/>
      <c r="Y738" s="691"/>
      <c r="Z738" s="691"/>
      <c r="AA738" s="691"/>
      <c r="AB738" s="691"/>
      <c r="AC738" s="691"/>
      <c r="AD738" s="691"/>
      <c r="AE738" s="691"/>
      <c r="AF738" s="691"/>
      <c r="AG738" s="691"/>
      <c r="AH738" s="691"/>
      <c r="AI738" s="691"/>
      <c r="AJ738" s="691"/>
      <c r="AK738" s="691"/>
      <c r="AL738" s="691"/>
      <c r="AM738" s="691"/>
      <c r="AN738" s="691"/>
      <c r="AO738" s="691"/>
      <c r="AP738" s="691"/>
      <c r="AQ738" s="691"/>
      <c r="AR738" s="691"/>
      <c r="AS738" s="691"/>
      <c r="AT738" s="691"/>
      <c r="AU738" s="691"/>
      <c r="AV738" s="691"/>
      <c r="AW738" s="691"/>
      <c r="AX738" s="691"/>
      <c r="AY738" s="691"/>
      <c r="AZ738" s="691"/>
      <c r="BA738" s="691"/>
      <c r="BB738" s="691"/>
      <c r="BC738" s="691"/>
      <c r="BD738" s="691"/>
      <c r="BE738" s="691"/>
      <c r="BF738" s="691"/>
      <c r="BG738" s="691"/>
      <c r="BH738" s="691"/>
      <c r="BI738" s="691"/>
      <c r="BJ738" s="691"/>
      <c r="BK738" s="691"/>
      <c r="BL738" s="691"/>
      <c r="BM738" s="691"/>
      <c r="BN738" s="691"/>
      <c r="BO738" s="691"/>
      <c r="BP738" s="691"/>
      <c r="BQ738" s="691"/>
      <c r="BR738" s="691"/>
      <c r="BS738" s="691"/>
      <c r="BT738" s="691"/>
      <c r="BU738" s="691"/>
      <c r="BV738" s="691"/>
      <c r="BW738" s="691"/>
      <c r="BX738" s="691"/>
      <c r="BY738" s="691"/>
      <c r="BZ738" s="691"/>
      <c r="CA738" s="691"/>
      <c r="CB738" s="691"/>
      <c r="CC738" s="691"/>
      <c r="CD738" s="691"/>
      <c r="CE738" s="691"/>
      <c r="CF738" s="691"/>
      <c r="CG738" s="691"/>
      <c r="CH738" s="691"/>
      <c r="CI738" s="691"/>
    </row>
    <row r="739" spans="1:87" ht="15.75" customHeight="1">
      <c r="A739" s="691"/>
      <c r="B739" s="697"/>
      <c r="C739" s="697"/>
      <c r="D739" s="691"/>
      <c r="E739" s="691"/>
      <c r="F739" s="691"/>
      <c r="G739" s="691"/>
      <c r="H739" s="691"/>
      <c r="I739" s="691"/>
      <c r="J739" s="691"/>
      <c r="K739" s="691"/>
      <c r="L739" s="691"/>
      <c r="M739" s="691"/>
      <c r="N739" s="691"/>
      <c r="O739" s="691"/>
      <c r="P739" s="691"/>
      <c r="Q739" s="691"/>
      <c r="R739" s="691"/>
      <c r="S739" s="691"/>
      <c r="T739" s="691"/>
      <c r="U739" s="691"/>
      <c r="V739" s="691"/>
      <c r="W739" s="691"/>
      <c r="X739" s="691"/>
      <c r="Y739" s="691"/>
      <c r="Z739" s="691"/>
      <c r="AA739" s="691"/>
      <c r="AB739" s="691"/>
      <c r="AC739" s="691"/>
      <c r="AD739" s="691"/>
      <c r="AE739" s="691"/>
      <c r="AF739" s="691"/>
      <c r="AG739" s="691"/>
      <c r="AH739" s="691"/>
      <c r="AI739" s="691"/>
      <c r="AJ739" s="691"/>
      <c r="AK739" s="691"/>
      <c r="AL739" s="691"/>
      <c r="AM739" s="691"/>
      <c r="AN739" s="691"/>
      <c r="AO739" s="691"/>
      <c r="AP739" s="691"/>
      <c r="AQ739" s="691"/>
      <c r="AR739" s="691"/>
      <c r="AS739" s="691"/>
      <c r="AT739" s="691"/>
      <c r="AU739" s="691"/>
      <c r="AV739" s="691"/>
      <c r="AW739" s="691"/>
      <c r="AX739" s="691"/>
      <c r="AY739" s="691"/>
      <c r="AZ739" s="691"/>
      <c r="BA739" s="691"/>
      <c r="BB739" s="691"/>
      <c r="BC739" s="691"/>
      <c r="BD739" s="691"/>
      <c r="BE739" s="691"/>
      <c r="BF739" s="691"/>
      <c r="BG739" s="691"/>
      <c r="BH739" s="691"/>
      <c r="BI739" s="691"/>
      <c r="BJ739" s="691"/>
      <c r="BK739" s="691"/>
      <c r="BL739" s="691"/>
      <c r="BM739" s="691"/>
      <c r="BN739" s="691"/>
      <c r="BO739" s="691"/>
      <c r="BP739" s="691"/>
      <c r="BQ739" s="691"/>
      <c r="BR739" s="691"/>
      <c r="BS739" s="691"/>
      <c r="BT739" s="691"/>
      <c r="BU739" s="691"/>
      <c r="BV739" s="691"/>
      <c r="BW739" s="691"/>
      <c r="BX739" s="691"/>
      <c r="BY739" s="691"/>
      <c r="BZ739" s="691"/>
      <c r="CA739" s="691"/>
      <c r="CB739" s="691"/>
      <c r="CC739" s="691"/>
      <c r="CD739" s="691"/>
      <c r="CE739" s="691"/>
      <c r="CF739" s="691"/>
      <c r="CG739" s="691"/>
      <c r="CH739" s="691"/>
      <c r="CI739" s="691"/>
    </row>
    <row r="740" spans="1:87" ht="15.75" customHeight="1">
      <c r="A740" s="691"/>
      <c r="B740" s="697"/>
      <c r="C740" s="697"/>
      <c r="D740" s="691"/>
      <c r="E740" s="691"/>
      <c r="F740" s="691"/>
      <c r="G740" s="691"/>
      <c r="H740" s="691"/>
      <c r="I740" s="691"/>
      <c r="J740" s="691"/>
      <c r="K740" s="691"/>
      <c r="L740" s="691"/>
      <c r="M740" s="691"/>
      <c r="N740" s="691"/>
      <c r="O740" s="691"/>
      <c r="P740" s="691"/>
      <c r="Q740" s="691"/>
      <c r="R740" s="691"/>
      <c r="S740" s="691"/>
      <c r="T740" s="691"/>
      <c r="U740" s="691"/>
      <c r="V740" s="691"/>
      <c r="W740" s="691"/>
      <c r="X740" s="691"/>
      <c r="Y740" s="691"/>
      <c r="Z740" s="691"/>
      <c r="AA740" s="691"/>
      <c r="AB740" s="691"/>
      <c r="AC740" s="691"/>
      <c r="AD740" s="691"/>
      <c r="AE740" s="691"/>
      <c r="AF740" s="691"/>
      <c r="AG740" s="691"/>
      <c r="AH740" s="691"/>
      <c r="AI740" s="691"/>
      <c r="AJ740" s="691"/>
      <c r="AK740" s="691"/>
      <c r="AL740" s="691"/>
      <c r="AM740" s="691"/>
      <c r="AN740" s="691"/>
      <c r="AO740" s="691"/>
      <c r="AP740" s="691"/>
      <c r="AQ740" s="691"/>
      <c r="AR740" s="691"/>
      <c r="AS740" s="691"/>
      <c r="AT740" s="691"/>
      <c r="AU740" s="691"/>
      <c r="AV740" s="691"/>
      <c r="AW740" s="691"/>
      <c r="AX740" s="691"/>
      <c r="AY740" s="691"/>
      <c r="AZ740" s="691"/>
      <c r="BA740" s="691"/>
      <c r="BB740" s="691"/>
      <c r="BC740" s="691"/>
      <c r="BD740" s="691"/>
      <c r="BE740" s="691"/>
      <c r="BF740" s="691"/>
      <c r="BG740" s="691"/>
      <c r="BH740" s="691"/>
      <c r="BI740" s="691"/>
      <c r="BJ740" s="691"/>
      <c r="BK740" s="691"/>
      <c r="BL740" s="691"/>
      <c r="BM740" s="691"/>
      <c r="BN740" s="691"/>
      <c r="BO740" s="691"/>
      <c r="BP740" s="691"/>
      <c r="BQ740" s="691"/>
      <c r="BR740" s="691"/>
      <c r="BS740" s="691"/>
      <c r="BT740" s="691"/>
      <c r="BU740" s="691"/>
      <c r="BV740" s="691"/>
      <c r="BW740" s="691"/>
      <c r="BX740" s="691"/>
      <c r="BY740" s="691"/>
      <c r="BZ740" s="691"/>
      <c r="CA740" s="691"/>
      <c r="CB740" s="691"/>
      <c r="CC740" s="691"/>
      <c r="CD740" s="691"/>
      <c r="CE740" s="691"/>
      <c r="CF740" s="691"/>
      <c r="CG740" s="691"/>
      <c r="CH740" s="691"/>
      <c r="CI740" s="691"/>
    </row>
    <row r="741" spans="1:87" ht="15.75" customHeight="1">
      <c r="A741" s="691"/>
      <c r="B741" s="697"/>
      <c r="C741" s="697"/>
      <c r="D741" s="691"/>
      <c r="E741" s="691"/>
      <c r="F741" s="691"/>
      <c r="G741" s="691"/>
      <c r="H741" s="691"/>
      <c r="I741" s="691"/>
      <c r="J741" s="691"/>
      <c r="K741" s="691"/>
      <c r="L741" s="691"/>
      <c r="M741" s="691"/>
      <c r="N741" s="691"/>
      <c r="O741" s="691"/>
      <c r="P741" s="691"/>
      <c r="Q741" s="691"/>
      <c r="R741" s="691"/>
      <c r="S741" s="691"/>
      <c r="T741" s="691"/>
      <c r="U741" s="691"/>
      <c r="V741" s="691"/>
      <c r="W741" s="691"/>
      <c r="X741" s="691"/>
      <c r="Y741" s="691"/>
      <c r="Z741" s="691"/>
      <c r="AA741" s="691"/>
      <c r="AB741" s="691"/>
      <c r="AC741" s="691"/>
      <c r="AD741" s="691"/>
      <c r="AE741" s="691"/>
      <c r="AF741" s="691"/>
      <c r="AG741" s="691"/>
      <c r="AH741" s="691"/>
      <c r="AI741" s="691"/>
      <c r="AJ741" s="691"/>
      <c r="AK741" s="691"/>
      <c r="AL741" s="691"/>
      <c r="AM741" s="691"/>
      <c r="AN741" s="691"/>
      <c r="AO741" s="691"/>
      <c r="AP741" s="691"/>
      <c r="AQ741" s="691"/>
      <c r="AR741" s="691"/>
      <c r="AS741" s="691"/>
      <c r="AT741" s="691"/>
      <c r="AU741" s="691"/>
      <c r="AV741" s="691"/>
      <c r="AW741" s="691"/>
      <c r="AX741" s="691"/>
      <c r="AY741" s="691"/>
      <c r="AZ741" s="691"/>
      <c r="BA741" s="691"/>
      <c r="BB741" s="691"/>
      <c r="BC741" s="691"/>
      <c r="BD741" s="691"/>
      <c r="BE741" s="691"/>
      <c r="BF741" s="691"/>
      <c r="BG741" s="691"/>
      <c r="BH741" s="691"/>
      <c r="BI741" s="691"/>
      <c r="BJ741" s="691"/>
      <c r="BK741" s="691"/>
      <c r="BL741" s="691"/>
      <c r="BM741" s="691"/>
      <c r="BN741" s="691"/>
      <c r="BO741" s="691"/>
      <c r="BP741" s="691"/>
      <c r="BQ741" s="691"/>
      <c r="BR741" s="691"/>
      <c r="BS741" s="691"/>
      <c r="BT741" s="691"/>
      <c r="BU741" s="691"/>
      <c r="BV741" s="691"/>
      <c r="BW741" s="691"/>
      <c r="BX741" s="691"/>
      <c r="BY741" s="691"/>
      <c r="BZ741" s="691"/>
      <c r="CA741" s="691"/>
      <c r="CB741" s="691"/>
      <c r="CC741" s="691"/>
      <c r="CD741" s="691"/>
      <c r="CE741" s="691"/>
      <c r="CF741" s="691"/>
      <c r="CG741" s="691"/>
      <c r="CH741" s="691"/>
      <c r="CI741" s="691"/>
    </row>
    <row r="742" spans="1:87" ht="15.75" customHeight="1">
      <c r="A742" s="691"/>
      <c r="B742" s="697"/>
      <c r="C742" s="697"/>
      <c r="D742" s="691"/>
      <c r="E742" s="691"/>
      <c r="F742" s="691"/>
      <c r="G742" s="691"/>
      <c r="H742" s="691"/>
      <c r="I742" s="691"/>
      <c r="J742" s="691"/>
      <c r="K742" s="691"/>
      <c r="L742" s="691"/>
      <c r="M742" s="691"/>
      <c r="N742" s="691"/>
      <c r="O742" s="691"/>
      <c r="P742" s="691"/>
      <c r="Q742" s="691"/>
      <c r="R742" s="691"/>
      <c r="S742" s="691"/>
      <c r="T742" s="691"/>
      <c r="U742" s="691"/>
      <c r="V742" s="691"/>
      <c r="W742" s="691"/>
      <c r="X742" s="691"/>
      <c r="Y742" s="691"/>
      <c r="Z742" s="691"/>
      <c r="AA742" s="691"/>
      <c r="AB742" s="691"/>
      <c r="AC742" s="691"/>
      <c r="AD742" s="691"/>
      <c r="AE742" s="691"/>
      <c r="AF742" s="691"/>
      <c r="AG742" s="691"/>
      <c r="AH742" s="691"/>
      <c r="AI742" s="691"/>
      <c r="AJ742" s="691"/>
      <c r="AK742" s="691"/>
      <c r="AL742" s="691"/>
      <c r="AM742" s="691"/>
      <c r="AN742" s="691"/>
      <c r="AO742" s="691"/>
      <c r="AP742" s="691"/>
      <c r="AQ742" s="691"/>
      <c r="AR742" s="691"/>
      <c r="AS742" s="691"/>
      <c r="AT742" s="691"/>
      <c r="AU742" s="691"/>
      <c r="AV742" s="691"/>
      <c r="AW742" s="691"/>
      <c r="AX742" s="691"/>
      <c r="AY742" s="691"/>
      <c r="AZ742" s="691"/>
      <c r="BA742" s="691"/>
      <c r="BB742" s="691"/>
      <c r="BC742" s="691"/>
      <c r="BD742" s="691"/>
      <c r="BE742" s="691"/>
      <c r="BF742" s="691"/>
      <c r="BG742" s="691"/>
      <c r="BH742" s="691"/>
      <c r="BI742" s="691"/>
      <c r="BJ742" s="691"/>
      <c r="BK742" s="691"/>
      <c r="BL742" s="691"/>
      <c r="BM742" s="691"/>
      <c r="BN742" s="691"/>
      <c r="BO742" s="691"/>
      <c r="BP742" s="691"/>
      <c r="BQ742" s="691"/>
      <c r="BR742" s="691"/>
      <c r="BS742" s="691"/>
      <c r="BT742" s="691"/>
      <c r="BU742" s="691"/>
      <c r="BV742" s="691"/>
      <c r="BW742" s="691"/>
      <c r="BX742" s="691"/>
      <c r="BY742" s="691"/>
      <c r="BZ742" s="691"/>
      <c r="CA742" s="691"/>
      <c r="CB742" s="691"/>
      <c r="CC742" s="691"/>
      <c r="CD742" s="691"/>
      <c r="CE742" s="691"/>
      <c r="CF742" s="691"/>
      <c r="CG742" s="691"/>
      <c r="CH742" s="691"/>
      <c r="CI742" s="691"/>
    </row>
    <row r="743" spans="1:87" ht="15.75" customHeight="1">
      <c r="A743" s="691"/>
      <c r="B743" s="697"/>
      <c r="C743" s="697"/>
      <c r="D743" s="691"/>
      <c r="E743" s="691"/>
      <c r="F743" s="691"/>
      <c r="G743" s="691"/>
      <c r="H743" s="691"/>
      <c r="I743" s="691"/>
      <c r="J743" s="691"/>
      <c r="K743" s="691"/>
      <c r="L743" s="691"/>
      <c r="M743" s="691"/>
      <c r="N743" s="691"/>
      <c r="O743" s="691"/>
      <c r="P743" s="691"/>
      <c r="Q743" s="691"/>
      <c r="R743" s="691"/>
      <c r="S743" s="691"/>
      <c r="T743" s="691"/>
      <c r="U743" s="691"/>
      <c r="V743" s="691"/>
      <c r="W743" s="691"/>
      <c r="X743" s="691"/>
      <c r="Y743" s="691"/>
      <c r="Z743" s="691"/>
      <c r="AA743" s="691"/>
      <c r="AB743" s="691"/>
      <c r="AC743" s="691"/>
      <c r="AD743" s="691"/>
      <c r="AE743" s="691"/>
      <c r="AF743" s="691"/>
      <c r="AG743" s="691"/>
      <c r="AH743" s="691"/>
      <c r="AI743" s="691"/>
      <c r="AJ743" s="691"/>
      <c r="AK743" s="691"/>
      <c r="AL743" s="691"/>
      <c r="AM743" s="691"/>
      <c r="AN743" s="691"/>
      <c r="AO743" s="691"/>
      <c r="AP743" s="691"/>
      <c r="AQ743" s="691"/>
      <c r="AR743" s="691"/>
      <c r="AS743" s="691"/>
      <c r="AT743" s="691"/>
      <c r="AU743" s="691"/>
      <c r="AV743" s="691"/>
      <c r="AW743" s="691"/>
      <c r="AX743" s="691"/>
      <c r="AY743" s="691"/>
      <c r="AZ743" s="691"/>
      <c r="BA743" s="691"/>
      <c r="BB743" s="691"/>
      <c r="BC743" s="691"/>
      <c r="BD743" s="691"/>
      <c r="BE743" s="691"/>
      <c r="BF743" s="691"/>
      <c r="BG743" s="691"/>
      <c r="BH743" s="691"/>
      <c r="BI743" s="691"/>
      <c r="BJ743" s="691"/>
      <c r="BK743" s="691"/>
      <c r="BL743" s="691"/>
      <c r="BM743" s="691"/>
      <c r="BN743" s="691"/>
      <c r="BO743" s="691"/>
      <c r="BP743" s="691"/>
      <c r="BQ743" s="691"/>
      <c r="BR743" s="691"/>
      <c r="BS743" s="691"/>
      <c r="BT743" s="691"/>
      <c r="BU743" s="691"/>
      <c r="BV743" s="691"/>
      <c r="BW743" s="691"/>
      <c r="BX743" s="691"/>
      <c r="BY743" s="691"/>
      <c r="BZ743" s="691"/>
      <c r="CA743" s="691"/>
      <c r="CB743" s="691"/>
      <c r="CC743" s="691"/>
      <c r="CD743" s="691"/>
      <c r="CE743" s="691"/>
      <c r="CF743" s="691"/>
      <c r="CG743" s="691"/>
      <c r="CH743" s="691"/>
      <c r="CI743" s="691"/>
    </row>
    <row r="744" spans="1:87" ht="15.75" customHeight="1">
      <c r="A744" s="691"/>
      <c r="B744" s="697"/>
      <c r="C744" s="697"/>
      <c r="D744" s="691"/>
      <c r="E744" s="691"/>
      <c r="F744" s="691"/>
      <c r="G744" s="691"/>
      <c r="H744" s="691"/>
      <c r="I744" s="691"/>
      <c r="J744" s="691"/>
      <c r="K744" s="691"/>
      <c r="L744" s="691"/>
      <c r="M744" s="691"/>
      <c r="N744" s="691"/>
      <c r="O744" s="691"/>
      <c r="P744" s="691"/>
      <c r="Q744" s="691"/>
      <c r="R744" s="691"/>
      <c r="S744" s="691"/>
      <c r="T744" s="691"/>
      <c r="U744" s="691"/>
      <c r="V744" s="691"/>
      <c r="W744" s="691"/>
      <c r="X744" s="691"/>
      <c r="Y744" s="691"/>
      <c r="Z744" s="691"/>
      <c r="AA744" s="691"/>
      <c r="AB744" s="691"/>
      <c r="AC744" s="691"/>
      <c r="AD744" s="691"/>
      <c r="AE744" s="691"/>
      <c r="AF744" s="691"/>
      <c r="AG744" s="691"/>
      <c r="AH744" s="691"/>
      <c r="AI744" s="691"/>
      <c r="AJ744" s="691"/>
      <c r="AK744" s="691"/>
      <c r="AL744" s="691"/>
      <c r="AM744" s="691"/>
      <c r="AN744" s="691"/>
      <c r="AO744" s="691"/>
      <c r="AP744" s="691"/>
      <c r="AQ744" s="691"/>
      <c r="AR744" s="691"/>
      <c r="AS744" s="691"/>
      <c r="AT744" s="691"/>
      <c r="AU744" s="691"/>
      <c r="AV744" s="691"/>
      <c r="AW744" s="691"/>
      <c r="AX744" s="691"/>
      <c r="AY744" s="691"/>
      <c r="AZ744" s="691"/>
      <c r="BA744" s="691"/>
      <c r="BB744" s="691"/>
      <c r="BC744" s="691"/>
      <c r="BD744" s="691"/>
      <c r="BE744" s="691"/>
      <c r="BF744" s="691"/>
      <c r="BG744" s="691"/>
      <c r="BH744" s="691"/>
      <c r="BI744" s="691"/>
      <c r="BJ744" s="691"/>
      <c r="BK744" s="691"/>
      <c r="BL744" s="691"/>
      <c r="BM744" s="691"/>
      <c r="BN744" s="691"/>
      <c r="BO744" s="691"/>
      <c r="BP744" s="691"/>
      <c r="BQ744" s="691"/>
      <c r="BR744" s="691"/>
      <c r="BS744" s="691"/>
      <c r="BT744" s="691"/>
      <c r="BU744" s="691"/>
      <c r="BV744" s="691"/>
      <c r="BW744" s="691"/>
      <c r="BX744" s="691"/>
      <c r="BY744" s="691"/>
      <c r="BZ744" s="691"/>
      <c r="CA744" s="691"/>
      <c r="CB744" s="691"/>
      <c r="CC744" s="691"/>
      <c r="CD744" s="691"/>
      <c r="CE744" s="691"/>
      <c r="CF744" s="691"/>
      <c r="CG744" s="691"/>
      <c r="CH744" s="691"/>
      <c r="CI744" s="691"/>
    </row>
    <row r="745" spans="1:87" ht="15.75" customHeight="1">
      <c r="A745" s="691"/>
      <c r="B745" s="697"/>
      <c r="C745" s="697"/>
      <c r="D745" s="691"/>
      <c r="E745" s="691"/>
      <c r="F745" s="691"/>
      <c r="G745" s="691"/>
      <c r="H745" s="691"/>
      <c r="I745" s="691"/>
      <c r="J745" s="691"/>
      <c r="K745" s="691"/>
      <c r="L745" s="691"/>
      <c r="M745" s="691"/>
      <c r="N745" s="691"/>
      <c r="O745" s="691"/>
      <c r="P745" s="691"/>
      <c r="Q745" s="691"/>
      <c r="R745" s="691"/>
      <c r="S745" s="691"/>
      <c r="T745" s="691"/>
      <c r="U745" s="691"/>
      <c r="V745" s="691"/>
      <c r="W745" s="691"/>
      <c r="X745" s="691"/>
      <c r="Y745" s="691"/>
      <c r="Z745" s="691"/>
      <c r="AA745" s="691"/>
      <c r="AB745" s="691"/>
      <c r="AC745" s="691"/>
      <c r="AD745" s="691"/>
      <c r="AE745" s="691"/>
      <c r="AF745" s="691"/>
      <c r="AG745" s="691"/>
      <c r="AH745" s="691"/>
      <c r="AI745" s="691"/>
      <c r="AJ745" s="691"/>
      <c r="AK745" s="691"/>
      <c r="AL745" s="691"/>
      <c r="AM745" s="691"/>
      <c r="AN745" s="691"/>
      <c r="AO745" s="691"/>
      <c r="AP745" s="691"/>
      <c r="AQ745" s="691"/>
      <c r="AR745" s="691"/>
      <c r="AS745" s="691"/>
      <c r="AT745" s="691"/>
      <c r="AU745" s="691"/>
      <c r="AV745" s="691"/>
      <c r="AW745" s="691"/>
      <c r="AX745" s="691"/>
      <c r="AY745" s="691"/>
      <c r="AZ745" s="691"/>
      <c r="BA745" s="691"/>
      <c r="BB745" s="691"/>
      <c r="BC745" s="691"/>
      <c r="BD745" s="691"/>
      <c r="BE745" s="691"/>
      <c r="BF745" s="691"/>
      <c r="BG745" s="691"/>
      <c r="BH745" s="691"/>
      <c r="BI745" s="691"/>
      <c r="BJ745" s="691"/>
      <c r="BK745" s="691"/>
      <c r="BL745" s="691"/>
      <c r="BM745" s="691"/>
      <c r="BN745" s="691"/>
      <c r="BO745" s="691"/>
      <c r="BP745" s="691"/>
      <c r="BQ745" s="691"/>
      <c r="BR745" s="691"/>
      <c r="BS745" s="691"/>
      <c r="BT745" s="691"/>
      <c r="BU745" s="691"/>
      <c r="BV745" s="691"/>
      <c r="BW745" s="691"/>
      <c r="BX745" s="691"/>
      <c r="BY745" s="691"/>
      <c r="BZ745" s="691"/>
      <c r="CA745" s="691"/>
      <c r="CB745" s="691"/>
      <c r="CC745" s="691"/>
      <c r="CD745" s="691"/>
      <c r="CE745" s="691"/>
      <c r="CF745" s="691"/>
      <c r="CG745" s="691"/>
      <c r="CH745" s="691"/>
      <c r="CI745" s="691"/>
    </row>
    <row r="746" spans="1:87" ht="15.75" customHeight="1">
      <c r="A746" s="691"/>
      <c r="B746" s="697"/>
      <c r="C746" s="697"/>
      <c r="D746" s="691"/>
      <c r="E746" s="691"/>
      <c r="F746" s="691"/>
      <c r="G746" s="691"/>
      <c r="H746" s="691"/>
      <c r="I746" s="691"/>
      <c r="J746" s="691"/>
      <c r="K746" s="691"/>
      <c r="L746" s="691"/>
      <c r="M746" s="691"/>
      <c r="N746" s="691"/>
      <c r="O746" s="691"/>
      <c r="P746" s="691"/>
      <c r="Q746" s="691"/>
      <c r="R746" s="691"/>
      <c r="S746" s="691"/>
      <c r="T746" s="691"/>
      <c r="U746" s="691"/>
      <c r="V746" s="691"/>
      <c r="W746" s="691"/>
      <c r="X746" s="691"/>
      <c r="Y746" s="691"/>
      <c r="Z746" s="691"/>
      <c r="AA746" s="691"/>
      <c r="AB746" s="691"/>
      <c r="AC746" s="691"/>
      <c r="AD746" s="691"/>
      <c r="AE746" s="691"/>
      <c r="AF746" s="691"/>
      <c r="AG746" s="691"/>
      <c r="AH746" s="691"/>
      <c r="AI746" s="691"/>
      <c r="AJ746" s="691"/>
      <c r="AK746" s="691"/>
      <c r="AL746" s="691"/>
      <c r="AM746" s="691"/>
      <c r="AN746" s="691"/>
      <c r="AO746" s="691"/>
      <c r="AP746" s="691"/>
      <c r="AQ746" s="691"/>
      <c r="AR746" s="691"/>
      <c r="AS746" s="691"/>
      <c r="AT746" s="691"/>
      <c r="AU746" s="691"/>
      <c r="AV746" s="691"/>
      <c r="AW746" s="691"/>
      <c r="AX746" s="691"/>
      <c r="AY746" s="691"/>
      <c r="AZ746" s="691"/>
      <c r="BA746" s="691"/>
      <c r="BB746" s="691"/>
      <c r="BC746" s="691"/>
      <c r="BD746" s="691"/>
      <c r="BE746" s="691"/>
      <c r="BF746" s="691"/>
      <c r="BG746" s="691"/>
      <c r="BH746" s="691"/>
      <c r="BI746" s="691"/>
      <c r="BJ746" s="691"/>
      <c r="BK746" s="691"/>
      <c r="BL746" s="691"/>
      <c r="BM746" s="691"/>
      <c r="BN746" s="691"/>
      <c r="BO746" s="691"/>
      <c r="BP746" s="691"/>
      <c r="BQ746" s="691"/>
      <c r="BR746" s="691"/>
      <c r="BS746" s="691"/>
      <c r="BT746" s="691"/>
      <c r="BU746" s="691"/>
      <c r="BV746" s="691"/>
      <c r="BW746" s="691"/>
      <c r="BX746" s="691"/>
      <c r="BY746" s="691"/>
      <c r="BZ746" s="691"/>
      <c r="CA746" s="691"/>
      <c r="CB746" s="691"/>
      <c r="CC746" s="691"/>
      <c r="CD746" s="691"/>
      <c r="CE746" s="691"/>
      <c r="CF746" s="691"/>
      <c r="CG746" s="691"/>
      <c r="CH746" s="691"/>
      <c r="CI746" s="691"/>
    </row>
    <row r="747" spans="1:87" ht="15.75" customHeight="1">
      <c r="A747" s="691"/>
      <c r="B747" s="697"/>
      <c r="C747" s="697"/>
      <c r="D747" s="691"/>
      <c r="E747" s="691"/>
      <c r="F747" s="691"/>
      <c r="G747" s="691"/>
      <c r="H747" s="691"/>
      <c r="I747" s="691"/>
      <c r="J747" s="691"/>
      <c r="K747" s="691"/>
      <c r="L747" s="691"/>
      <c r="M747" s="691"/>
      <c r="N747" s="691"/>
      <c r="O747" s="691"/>
      <c r="P747" s="691"/>
      <c r="Q747" s="691"/>
      <c r="R747" s="691"/>
      <c r="S747" s="691"/>
      <c r="T747" s="691"/>
      <c r="U747" s="691"/>
      <c r="V747" s="691"/>
      <c r="W747" s="691"/>
      <c r="X747" s="691"/>
      <c r="Y747" s="691"/>
      <c r="Z747" s="691"/>
      <c r="AA747" s="691"/>
      <c r="AB747" s="691"/>
      <c r="AC747" s="691"/>
      <c r="AD747" s="691"/>
      <c r="AE747" s="691"/>
      <c r="AF747" s="691"/>
      <c r="AG747" s="691"/>
      <c r="AH747" s="691"/>
      <c r="AI747" s="691"/>
      <c r="AJ747" s="691"/>
      <c r="AK747" s="691"/>
      <c r="AL747" s="691"/>
      <c r="AM747" s="691"/>
      <c r="AN747" s="691"/>
      <c r="AO747" s="691"/>
      <c r="AP747" s="691"/>
      <c r="AQ747" s="691"/>
      <c r="AR747" s="691"/>
      <c r="AS747" s="691"/>
      <c r="AT747" s="691"/>
      <c r="AU747" s="691"/>
      <c r="AV747" s="691"/>
      <c r="AW747" s="691"/>
      <c r="AX747" s="691"/>
      <c r="AY747" s="691"/>
      <c r="AZ747" s="691"/>
      <c r="BA747" s="691"/>
      <c r="BB747" s="691"/>
      <c r="BC747" s="691"/>
      <c r="BD747" s="691"/>
      <c r="BE747" s="691"/>
      <c r="BF747" s="691"/>
      <c r="BG747" s="691"/>
      <c r="BH747" s="691"/>
      <c r="BI747" s="691"/>
      <c r="BJ747" s="691"/>
      <c r="BK747" s="691"/>
      <c r="BL747" s="691"/>
      <c r="BM747" s="691"/>
      <c r="BN747" s="691"/>
      <c r="BO747" s="691"/>
      <c r="BP747" s="691"/>
      <c r="BQ747" s="691"/>
      <c r="BR747" s="691"/>
      <c r="BS747" s="691"/>
      <c r="BT747" s="691"/>
      <c r="BU747" s="691"/>
      <c r="BV747" s="691"/>
      <c r="BW747" s="691"/>
      <c r="BX747" s="691"/>
      <c r="BY747" s="691"/>
      <c r="BZ747" s="691"/>
      <c r="CA747" s="691"/>
      <c r="CB747" s="691"/>
      <c r="CC747" s="691"/>
      <c r="CD747" s="691"/>
      <c r="CE747" s="691"/>
      <c r="CF747" s="691"/>
      <c r="CG747" s="691"/>
      <c r="CH747" s="691"/>
      <c r="CI747" s="691"/>
    </row>
    <row r="748" spans="1:87" ht="15.75" customHeight="1">
      <c r="A748" s="691"/>
      <c r="B748" s="697"/>
      <c r="C748" s="697"/>
      <c r="D748" s="691"/>
      <c r="E748" s="691"/>
      <c r="F748" s="691"/>
      <c r="G748" s="691"/>
      <c r="H748" s="691"/>
      <c r="I748" s="691"/>
      <c r="J748" s="691"/>
      <c r="K748" s="691"/>
      <c r="L748" s="691"/>
      <c r="M748" s="691"/>
      <c r="N748" s="691"/>
      <c r="O748" s="691"/>
      <c r="P748" s="691"/>
      <c r="Q748" s="691"/>
      <c r="R748" s="691"/>
      <c r="S748" s="691"/>
      <c r="T748" s="691"/>
      <c r="U748" s="691"/>
      <c r="V748" s="691"/>
      <c r="W748" s="691"/>
      <c r="X748" s="691"/>
      <c r="Y748" s="691"/>
      <c r="Z748" s="691"/>
      <c r="AA748" s="691"/>
      <c r="AB748" s="691"/>
      <c r="AC748" s="691"/>
      <c r="AD748" s="691"/>
      <c r="AE748" s="691"/>
      <c r="AF748" s="691"/>
      <c r="AG748" s="691"/>
      <c r="AH748" s="691"/>
      <c r="AI748" s="691"/>
      <c r="AJ748" s="691"/>
      <c r="AK748" s="691"/>
      <c r="AL748" s="691"/>
      <c r="AM748" s="691"/>
      <c r="AN748" s="691"/>
      <c r="AO748" s="691"/>
      <c r="AP748" s="691"/>
      <c r="AQ748" s="691"/>
      <c r="AR748" s="691"/>
      <c r="AS748" s="691"/>
      <c r="AT748" s="691"/>
      <c r="AU748" s="691"/>
      <c r="AV748" s="691"/>
      <c r="AW748" s="691"/>
      <c r="AX748" s="691"/>
      <c r="AY748" s="691"/>
      <c r="AZ748" s="691"/>
      <c r="BA748" s="691"/>
      <c r="BB748" s="691"/>
      <c r="BC748" s="691"/>
      <c r="BD748" s="691"/>
      <c r="BE748" s="691"/>
      <c r="BF748" s="691"/>
      <c r="BG748" s="691"/>
      <c r="BH748" s="691"/>
      <c r="BI748" s="691"/>
      <c r="BJ748" s="691"/>
      <c r="BK748" s="691"/>
      <c r="BL748" s="691"/>
      <c r="BM748" s="691"/>
      <c r="BN748" s="691"/>
      <c r="BO748" s="691"/>
      <c r="BP748" s="691"/>
      <c r="BQ748" s="691"/>
      <c r="BR748" s="691"/>
      <c r="BS748" s="691"/>
      <c r="BT748" s="691"/>
      <c r="BU748" s="691"/>
      <c r="BV748" s="691"/>
      <c r="BW748" s="691"/>
      <c r="BX748" s="691"/>
      <c r="BY748" s="691"/>
      <c r="BZ748" s="691"/>
      <c r="CA748" s="691"/>
      <c r="CB748" s="691"/>
      <c r="CC748" s="691"/>
      <c r="CD748" s="691"/>
      <c r="CE748" s="691"/>
      <c r="CF748" s="691"/>
      <c r="CG748" s="691"/>
      <c r="CH748" s="691"/>
      <c r="CI748" s="691"/>
    </row>
    <row r="749" spans="1:87" ht="15.75" customHeight="1">
      <c r="A749" s="691"/>
      <c r="B749" s="697"/>
      <c r="C749" s="697"/>
      <c r="D749" s="691"/>
      <c r="E749" s="691"/>
      <c r="F749" s="691"/>
      <c r="G749" s="691"/>
      <c r="H749" s="691"/>
      <c r="I749" s="691"/>
      <c r="J749" s="691"/>
      <c r="K749" s="691"/>
      <c r="L749" s="691"/>
      <c r="M749" s="691"/>
      <c r="N749" s="691"/>
      <c r="O749" s="691"/>
      <c r="P749" s="691"/>
      <c r="Q749" s="691"/>
      <c r="R749" s="691"/>
      <c r="S749" s="691"/>
      <c r="T749" s="691"/>
      <c r="U749" s="691"/>
      <c r="V749" s="691"/>
      <c r="W749" s="691"/>
      <c r="X749" s="691"/>
      <c r="Y749" s="691"/>
      <c r="Z749" s="691"/>
      <c r="AA749" s="691"/>
      <c r="AB749" s="691"/>
      <c r="AC749" s="691"/>
      <c r="AD749" s="691"/>
      <c r="AE749" s="691"/>
      <c r="AF749" s="691"/>
      <c r="AG749" s="691"/>
      <c r="AH749" s="691"/>
      <c r="AI749" s="691"/>
      <c r="AJ749" s="691"/>
      <c r="AK749" s="691"/>
      <c r="AL749" s="691"/>
      <c r="AM749" s="691"/>
      <c r="AN749" s="691"/>
      <c r="AO749" s="691"/>
      <c r="AP749" s="691"/>
      <c r="AQ749" s="691"/>
      <c r="AR749" s="691"/>
      <c r="AS749" s="691"/>
      <c r="AT749" s="691"/>
      <c r="AU749" s="691"/>
      <c r="AV749" s="691"/>
      <c r="AW749" s="691"/>
      <c r="AX749" s="691"/>
      <c r="AY749" s="691"/>
      <c r="AZ749" s="691"/>
      <c r="BA749" s="691"/>
      <c r="BB749" s="691"/>
      <c r="BC749" s="691"/>
      <c r="BD749" s="691"/>
      <c r="BE749" s="691"/>
      <c r="BF749" s="691"/>
      <c r="BG749" s="691"/>
      <c r="BH749" s="691"/>
      <c r="BI749" s="691"/>
      <c r="BJ749" s="691"/>
      <c r="BK749" s="691"/>
      <c r="BL749" s="691"/>
      <c r="BM749" s="691"/>
      <c r="BN749" s="691"/>
      <c r="BO749" s="691"/>
      <c r="BP749" s="691"/>
      <c r="BQ749" s="691"/>
      <c r="BR749" s="691"/>
      <c r="BS749" s="691"/>
      <c r="BT749" s="691"/>
      <c r="BU749" s="691"/>
      <c r="BV749" s="691"/>
      <c r="BW749" s="691"/>
      <c r="BX749" s="691"/>
      <c r="BY749" s="691"/>
      <c r="BZ749" s="691"/>
      <c r="CA749" s="691"/>
      <c r="CB749" s="691"/>
      <c r="CC749" s="691"/>
      <c r="CD749" s="691"/>
      <c r="CE749" s="691"/>
      <c r="CF749" s="691"/>
      <c r="CG749" s="691"/>
      <c r="CH749" s="691"/>
      <c r="CI749" s="691"/>
    </row>
    <row r="750" spans="1:87" ht="15.75" customHeight="1">
      <c r="A750" s="691"/>
      <c r="B750" s="697"/>
      <c r="C750" s="697"/>
      <c r="D750" s="691"/>
      <c r="E750" s="691"/>
      <c r="F750" s="691"/>
      <c r="G750" s="691"/>
      <c r="H750" s="691"/>
      <c r="I750" s="691"/>
      <c r="J750" s="691"/>
      <c r="K750" s="691"/>
      <c r="L750" s="691"/>
      <c r="M750" s="691"/>
      <c r="N750" s="691"/>
      <c r="O750" s="691"/>
      <c r="P750" s="691"/>
      <c r="Q750" s="691"/>
      <c r="R750" s="691"/>
      <c r="S750" s="691"/>
      <c r="T750" s="691"/>
      <c r="U750" s="691"/>
      <c r="V750" s="691"/>
      <c r="W750" s="691"/>
      <c r="X750" s="691"/>
      <c r="Y750" s="691"/>
      <c r="Z750" s="691"/>
      <c r="AA750" s="691"/>
      <c r="AB750" s="691"/>
      <c r="AC750" s="691"/>
      <c r="AD750" s="691"/>
      <c r="AE750" s="691"/>
      <c r="AF750" s="691"/>
      <c r="AG750" s="691"/>
      <c r="AH750" s="691"/>
      <c r="AI750" s="691"/>
      <c r="AJ750" s="691"/>
      <c r="AK750" s="691"/>
      <c r="AL750" s="691"/>
      <c r="AM750" s="691"/>
      <c r="AN750" s="691"/>
      <c r="AO750" s="691"/>
      <c r="AP750" s="691"/>
      <c r="AQ750" s="691"/>
      <c r="AR750" s="691"/>
      <c r="AS750" s="691"/>
      <c r="AT750" s="691"/>
      <c r="AU750" s="691"/>
      <c r="AV750" s="691"/>
      <c r="AW750" s="691"/>
      <c r="AX750" s="691"/>
      <c r="AY750" s="691"/>
      <c r="AZ750" s="691"/>
      <c r="BA750" s="691"/>
      <c r="BB750" s="691"/>
      <c r="BC750" s="691"/>
      <c r="BD750" s="691"/>
      <c r="BE750" s="691"/>
      <c r="BF750" s="691"/>
      <c r="BG750" s="691"/>
      <c r="BH750" s="691"/>
      <c r="BI750" s="691"/>
      <c r="BJ750" s="691"/>
      <c r="BK750" s="691"/>
      <c r="BL750" s="691"/>
      <c r="BM750" s="691"/>
      <c r="BN750" s="691"/>
      <c r="BO750" s="691"/>
      <c r="BP750" s="691"/>
      <c r="BQ750" s="691"/>
      <c r="BR750" s="691"/>
      <c r="BS750" s="691"/>
      <c r="BT750" s="691"/>
      <c r="BU750" s="691"/>
      <c r="BV750" s="691"/>
      <c r="BW750" s="691"/>
      <c r="BX750" s="691"/>
      <c r="BY750" s="691"/>
      <c r="BZ750" s="691"/>
      <c r="CA750" s="691"/>
      <c r="CB750" s="691"/>
      <c r="CC750" s="691"/>
      <c r="CD750" s="691"/>
      <c r="CE750" s="691"/>
      <c r="CF750" s="691"/>
      <c r="CG750" s="691"/>
      <c r="CH750" s="691"/>
      <c r="CI750" s="691"/>
    </row>
    <row r="751" spans="1:87" ht="15.75" customHeight="1">
      <c r="A751" s="691"/>
      <c r="B751" s="697"/>
      <c r="C751" s="697"/>
      <c r="D751" s="691"/>
      <c r="E751" s="691"/>
      <c r="F751" s="691"/>
      <c r="G751" s="691"/>
      <c r="H751" s="691"/>
      <c r="I751" s="691"/>
      <c r="J751" s="691"/>
      <c r="K751" s="691"/>
      <c r="L751" s="691"/>
      <c r="M751" s="691"/>
      <c r="N751" s="691"/>
      <c r="O751" s="691"/>
      <c r="P751" s="691"/>
      <c r="Q751" s="691"/>
      <c r="R751" s="691"/>
      <c r="S751" s="691"/>
      <c r="T751" s="691"/>
      <c r="U751" s="691"/>
      <c r="V751" s="691"/>
      <c r="W751" s="691"/>
      <c r="X751" s="691"/>
      <c r="Y751" s="691"/>
      <c r="Z751" s="691"/>
      <c r="AA751" s="691"/>
      <c r="AB751" s="691"/>
      <c r="AC751" s="691"/>
      <c r="AD751" s="691"/>
      <c r="AE751" s="691"/>
      <c r="AF751" s="691"/>
      <c r="AG751" s="691"/>
      <c r="AH751" s="691"/>
      <c r="AI751" s="691"/>
      <c r="AJ751" s="691"/>
      <c r="AK751" s="691"/>
      <c r="AL751" s="691"/>
      <c r="AM751" s="691"/>
      <c r="AN751" s="691"/>
      <c r="AO751" s="691"/>
      <c r="AP751" s="691"/>
      <c r="AQ751" s="691"/>
      <c r="AR751" s="691"/>
      <c r="AS751" s="691"/>
      <c r="AT751" s="691"/>
      <c r="AU751" s="691"/>
      <c r="AV751" s="691"/>
      <c r="AW751" s="691"/>
      <c r="AX751" s="691"/>
      <c r="AY751" s="691"/>
      <c r="AZ751" s="691"/>
      <c r="BA751" s="691"/>
      <c r="BB751" s="691"/>
      <c r="BC751" s="691"/>
      <c r="BD751" s="691"/>
      <c r="BE751" s="691"/>
      <c r="BF751" s="691"/>
      <c r="BG751" s="691"/>
      <c r="BH751" s="691"/>
      <c r="BI751" s="691"/>
      <c r="BJ751" s="691"/>
      <c r="BK751" s="691"/>
      <c r="BL751" s="691"/>
      <c r="BM751" s="691"/>
      <c r="BN751" s="691"/>
      <c r="BO751" s="691"/>
      <c r="BP751" s="691"/>
      <c r="BQ751" s="691"/>
      <c r="BR751" s="691"/>
      <c r="BS751" s="691"/>
      <c r="BT751" s="691"/>
      <c r="BU751" s="691"/>
      <c r="BV751" s="691"/>
      <c r="BW751" s="691"/>
      <c r="BX751" s="691"/>
      <c r="BY751" s="691"/>
      <c r="BZ751" s="691"/>
      <c r="CA751" s="691"/>
      <c r="CB751" s="691"/>
      <c r="CC751" s="691"/>
      <c r="CD751" s="691"/>
      <c r="CE751" s="691"/>
      <c r="CF751" s="691"/>
      <c r="CG751" s="691"/>
      <c r="CH751" s="691"/>
      <c r="CI751" s="691"/>
    </row>
    <row r="752" spans="1:87" ht="15.75" customHeight="1">
      <c r="A752" s="691"/>
      <c r="B752" s="697"/>
      <c r="C752" s="697"/>
      <c r="D752" s="691"/>
      <c r="E752" s="691"/>
      <c r="F752" s="691"/>
      <c r="G752" s="691"/>
      <c r="H752" s="691"/>
      <c r="I752" s="691"/>
      <c r="J752" s="691"/>
      <c r="K752" s="691"/>
      <c r="L752" s="691"/>
      <c r="M752" s="691"/>
      <c r="N752" s="691"/>
      <c r="O752" s="691"/>
      <c r="P752" s="691"/>
      <c r="Q752" s="691"/>
      <c r="R752" s="691"/>
      <c r="S752" s="691"/>
      <c r="T752" s="691"/>
      <c r="U752" s="691"/>
      <c r="V752" s="691"/>
      <c r="W752" s="691"/>
      <c r="X752" s="691"/>
      <c r="Y752" s="691"/>
      <c r="Z752" s="691"/>
      <c r="AA752" s="691"/>
      <c r="AB752" s="691"/>
      <c r="AC752" s="691"/>
      <c r="AD752" s="691"/>
      <c r="AE752" s="691"/>
      <c r="AF752" s="691"/>
      <c r="AG752" s="691"/>
      <c r="AH752" s="691"/>
      <c r="AI752" s="691"/>
      <c r="AJ752" s="691"/>
      <c r="AK752" s="691"/>
      <c r="AL752" s="691"/>
      <c r="AM752" s="691"/>
      <c r="AN752" s="691"/>
      <c r="AO752" s="691"/>
      <c r="AP752" s="691"/>
      <c r="AQ752" s="691"/>
      <c r="AR752" s="691"/>
      <c r="AS752" s="691"/>
      <c r="AT752" s="691"/>
      <c r="AU752" s="691"/>
      <c r="AV752" s="691"/>
      <c r="AW752" s="691"/>
      <c r="AX752" s="691"/>
      <c r="AY752" s="691"/>
      <c r="AZ752" s="691"/>
      <c r="BA752" s="691"/>
      <c r="BB752" s="691"/>
      <c r="BC752" s="691"/>
      <c r="BD752" s="691"/>
      <c r="BE752" s="691"/>
      <c r="BF752" s="691"/>
      <c r="BG752" s="691"/>
      <c r="BH752" s="691"/>
      <c r="BI752" s="691"/>
      <c r="BJ752" s="691"/>
      <c r="BK752" s="691"/>
      <c r="BL752" s="691"/>
      <c r="BM752" s="691"/>
      <c r="BN752" s="691"/>
      <c r="BO752" s="691"/>
      <c r="BP752" s="691"/>
      <c r="BQ752" s="691"/>
      <c r="BR752" s="691"/>
      <c r="BS752" s="691"/>
      <c r="BT752" s="691"/>
      <c r="BU752" s="691"/>
      <c r="BV752" s="691"/>
      <c r="BW752" s="691"/>
      <c r="BX752" s="691"/>
      <c r="BY752" s="691"/>
      <c r="BZ752" s="691"/>
      <c r="CA752" s="691"/>
      <c r="CB752" s="691"/>
      <c r="CC752" s="691"/>
      <c r="CD752" s="691"/>
      <c r="CE752" s="691"/>
      <c r="CF752" s="691"/>
      <c r="CG752" s="691"/>
      <c r="CH752" s="691"/>
      <c r="CI752" s="691"/>
    </row>
    <row r="753" spans="1:87" ht="15.75" customHeight="1">
      <c r="A753" s="691"/>
      <c r="B753" s="697"/>
      <c r="C753" s="697"/>
      <c r="D753" s="691"/>
      <c r="E753" s="691"/>
      <c r="F753" s="691"/>
      <c r="G753" s="691"/>
      <c r="H753" s="691"/>
      <c r="I753" s="691"/>
      <c r="J753" s="691"/>
      <c r="K753" s="691"/>
      <c r="L753" s="691"/>
      <c r="M753" s="691"/>
      <c r="N753" s="691"/>
      <c r="O753" s="691"/>
      <c r="P753" s="691"/>
      <c r="Q753" s="691"/>
      <c r="R753" s="691"/>
      <c r="S753" s="691"/>
      <c r="T753" s="691"/>
      <c r="U753" s="691"/>
      <c r="V753" s="691"/>
      <c r="W753" s="691"/>
      <c r="X753" s="691"/>
      <c r="Y753" s="691"/>
      <c r="Z753" s="691"/>
      <c r="AA753" s="691"/>
      <c r="AB753" s="691"/>
      <c r="AC753" s="691"/>
      <c r="AD753" s="691"/>
      <c r="AE753" s="691"/>
      <c r="AF753" s="691"/>
      <c r="AG753" s="691"/>
      <c r="AH753" s="691"/>
      <c r="AI753" s="691"/>
      <c r="AJ753" s="691"/>
      <c r="AK753" s="691"/>
      <c r="AL753" s="691"/>
      <c r="AM753" s="691"/>
      <c r="AN753" s="691"/>
      <c r="AO753" s="691"/>
      <c r="AP753" s="691"/>
      <c r="AQ753" s="691"/>
      <c r="AR753" s="691"/>
      <c r="AS753" s="691"/>
      <c r="AT753" s="691"/>
      <c r="AU753" s="691"/>
      <c r="AV753" s="691"/>
      <c r="AW753" s="691"/>
      <c r="AX753" s="691"/>
      <c r="AY753" s="691"/>
      <c r="AZ753" s="691"/>
      <c r="BA753" s="691"/>
      <c r="BB753" s="691"/>
      <c r="BC753" s="691"/>
      <c r="BD753" s="691"/>
      <c r="BE753" s="691"/>
      <c r="BF753" s="691"/>
      <c r="BG753" s="691"/>
      <c r="BH753" s="691"/>
      <c r="BI753" s="691"/>
      <c r="BJ753" s="691"/>
      <c r="BK753" s="691"/>
      <c r="BL753" s="691"/>
      <c r="BM753" s="691"/>
      <c r="BN753" s="691"/>
      <c r="BO753" s="691"/>
      <c r="BP753" s="691"/>
      <c r="BQ753" s="691"/>
      <c r="BR753" s="691"/>
      <c r="BS753" s="691"/>
      <c r="BT753" s="691"/>
      <c r="BU753" s="691"/>
      <c r="BV753" s="691"/>
      <c r="BW753" s="691"/>
      <c r="BX753" s="691"/>
      <c r="BY753" s="691"/>
      <c r="BZ753" s="691"/>
      <c r="CA753" s="691"/>
      <c r="CB753" s="691"/>
      <c r="CC753" s="691"/>
      <c r="CD753" s="691"/>
      <c r="CE753" s="691"/>
      <c r="CF753" s="691"/>
      <c r="CG753" s="691"/>
      <c r="CH753" s="691"/>
      <c r="CI753" s="691"/>
    </row>
    <row r="754" spans="1:87" ht="15.75" customHeight="1">
      <c r="A754" s="691"/>
      <c r="B754" s="697"/>
      <c r="C754" s="697"/>
      <c r="D754" s="691"/>
      <c r="E754" s="691"/>
      <c r="F754" s="691"/>
      <c r="G754" s="691"/>
      <c r="H754" s="691"/>
      <c r="I754" s="691"/>
      <c r="J754" s="691"/>
      <c r="K754" s="691"/>
      <c r="L754" s="691"/>
      <c r="M754" s="691"/>
      <c r="N754" s="691"/>
      <c r="O754" s="691"/>
      <c r="P754" s="691"/>
      <c r="Q754" s="691"/>
      <c r="R754" s="691"/>
      <c r="S754" s="691"/>
      <c r="T754" s="691"/>
      <c r="U754" s="691"/>
      <c r="V754" s="691"/>
      <c r="W754" s="691"/>
      <c r="X754" s="691"/>
      <c r="Y754" s="691"/>
      <c r="Z754" s="691"/>
      <c r="AA754" s="691"/>
      <c r="AB754" s="691"/>
      <c r="AC754" s="691"/>
      <c r="AD754" s="691"/>
      <c r="AE754" s="691"/>
      <c r="AF754" s="691"/>
      <c r="AG754" s="691"/>
      <c r="AH754" s="691"/>
      <c r="AI754" s="691"/>
      <c r="AJ754" s="691"/>
      <c r="AK754" s="691"/>
      <c r="AL754" s="691"/>
      <c r="AM754" s="691"/>
      <c r="AN754" s="691"/>
      <c r="AO754" s="691"/>
      <c r="AP754" s="691"/>
      <c r="AQ754" s="691"/>
      <c r="AR754" s="691"/>
      <c r="AS754" s="691"/>
      <c r="AT754" s="691"/>
      <c r="AU754" s="691"/>
      <c r="AV754" s="691"/>
      <c r="AW754" s="691"/>
      <c r="AX754" s="691"/>
      <c r="AY754" s="691"/>
      <c r="AZ754" s="691"/>
      <c r="BA754" s="691"/>
      <c r="BB754" s="691"/>
      <c r="BC754" s="691"/>
      <c r="BD754" s="691"/>
      <c r="BE754" s="691"/>
      <c r="BF754" s="691"/>
      <c r="BG754" s="691"/>
      <c r="BH754" s="691"/>
      <c r="BI754" s="691"/>
      <c r="BJ754" s="691"/>
      <c r="BK754" s="691"/>
      <c r="BL754" s="691"/>
      <c r="BM754" s="691"/>
      <c r="BN754" s="691"/>
      <c r="BO754" s="691"/>
      <c r="BP754" s="691"/>
      <c r="BQ754" s="691"/>
      <c r="BR754" s="691"/>
      <c r="BS754" s="691"/>
      <c r="BT754" s="691"/>
      <c r="BU754" s="691"/>
      <c r="BV754" s="691"/>
      <c r="BW754" s="691"/>
      <c r="BX754" s="691"/>
      <c r="BY754" s="691"/>
      <c r="BZ754" s="691"/>
      <c r="CA754" s="691"/>
      <c r="CB754" s="691"/>
      <c r="CC754" s="691"/>
      <c r="CD754" s="691"/>
      <c r="CE754" s="691"/>
      <c r="CF754" s="691"/>
      <c r="CG754" s="691"/>
      <c r="CH754" s="691"/>
      <c r="CI754" s="691"/>
    </row>
    <row r="755" spans="1:87" ht="15.75" customHeight="1">
      <c r="A755" s="691"/>
      <c r="B755" s="697"/>
      <c r="C755" s="697"/>
      <c r="D755" s="691"/>
      <c r="E755" s="691"/>
      <c r="F755" s="691"/>
      <c r="G755" s="691"/>
      <c r="H755" s="691"/>
      <c r="I755" s="691"/>
      <c r="J755" s="691"/>
      <c r="K755" s="691"/>
      <c r="L755" s="691"/>
      <c r="M755" s="691"/>
      <c r="N755" s="691"/>
      <c r="O755" s="691"/>
      <c r="P755" s="691"/>
      <c r="Q755" s="691"/>
      <c r="R755" s="691"/>
      <c r="S755" s="691"/>
      <c r="T755" s="691"/>
      <c r="U755" s="691"/>
      <c r="V755" s="691"/>
      <c r="W755" s="691"/>
      <c r="X755" s="691"/>
      <c r="Y755" s="691"/>
      <c r="Z755" s="691"/>
      <c r="AA755" s="691"/>
      <c r="AB755" s="691"/>
      <c r="AC755" s="691"/>
      <c r="AD755" s="691"/>
      <c r="AE755" s="691"/>
      <c r="AF755" s="691"/>
      <c r="AG755" s="691"/>
      <c r="AH755" s="691"/>
      <c r="AI755" s="691"/>
      <c r="AJ755" s="691"/>
      <c r="AK755" s="691"/>
      <c r="AL755" s="691"/>
      <c r="AM755" s="691"/>
      <c r="AN755" s="691"/>
      <c r="AO755" s="691"/>
      <c r="AP755" s="691"/>
      <c r="AQ755" s="691"/>
      <c r="AR755" s="691"/>
      <c r="AS755" s="691"/>
      <c r="AT755" s="691"/>
      <c r="AU755" s="691"/>
      <c r="AV755" s="691"/>
      <c r="AW755" s="691"/>
      <c r="AX755" s="691"/>
      <c r="AY755" s="691"/>
      <c r="AZ755" s="691"/>
      <c r="BA755" s="691"/>
      <c r="BB755" s="691"/>
      <c r="BC755" s="691"/>
      <c r="BD755" s="691"/>
      <c r="BE755" s="691"/>
      <c r="BF755" s="691"/>
      <c r="BG755" s="691"/>
      <c r="BH755" s="691"/>
      <c r="BI755" s="691"/>
      <c r="BJ755" s="691"/>
      <c r="BK755" s="691"/>
      <c r="BL755" s="691"/>
      <c r="BM755" s="691"/>
      <c r="BN755" s="691"/>
      <c r="BO755" s="691"/>
      <c r="BP755" s="691"/>
      <c r="BQ755" s="691"/>
      <c r="BR755" s="691"/>
      <c r="BS755" s="691"/>
      <c r="BT755" s="691"/>
      <c r="BU755" s="691"/>
      <c r="BV755" s="691"/>
      <c r="BW755" s="691"/>
      <c r="BX755" s="691"/>
      <c r="BY755" s="691"/>
      <c r="BZ755" s="691"/>
      <c r="CA755" s="691"/>
      <c r="CB755" s="691"/>
      <c r="CC755" s="691"/>
      <c r="CD755" s="691"/>
      <c r="CE755" s="691"/>
      <c r="CF755" s="691"/>
      <c r="CG755" s="691"/>
      <c r="CH755" s="691"/>
      <c r="CI755" s="691"/>
    </row>
    <row r="756" spans="1:87" ht="15.75" customHeight="1">
      <c r="A756" s="691"/>
      <c r="B756" s="697"/>
      <c r="C756" s="697"/>
      <c r="D756" s="691"/>
      <c r="E756" s="691"/>
      <c r="F756" s="691"/>
      <c r="G756" s="691"/>
      <c r="H756" s="691"/>
      <c r="I756" s="691"/>
      <c r="J756" s="691"/>
      <c r="K756" s="691"/>
      <c r="L756" s="691"/>
      <c r="M756" s="691"/>
      <c r="N756" s="691"/>
      <c r="O756" s="691"/>
      <c r="P756" s="691"/>
      <c r="Q756" s="691"/>
      <c r="R756" s="691"/>
      <c r="S756" s="691"/>
      <c r="T756" s="691"/>
      <c r="U756" s="691"/>
      <c r="V756" s="691"/>
      <c r="W756" s="691"/>
      <c r="X756" s="691"/>
      <c r="Y756" s="691"/>
      <c r="Z756" s="691"/>
      <c r="AA756" s="691"/>
      <c r="AB756" s="691"/>
      <c r="AC756" s="691"/>
      <c r="AD756" s="691"/>
      <c r="AE756" s="691"/>
      <c r="AF756" s="691"/>
      <c r="AG756" s="691"/>
      <c r="AH756" s="691"/>
      <c r="AI756" s="691"/>
      <c r="AJ756" s="691"/>
      <c r="AK756" s="691"/>
      <c r="AL756" s="691"/>
      <c r="AM756" s="691"/>
      <c r="AN756" s="691"/>
      <c r="AO756" s="691"/>
      <c r="AP756" s="691"/>
      <c r="AQ756" s="691"/>
      <c r="AR756" s="691"/>
      <c r="AS756" s="691"/>
      <c r="AT756" s="691"/>
      <c r="AU756" s="691"/>
      <c r="AV756" s="691"/>
      <c r="AW756" s="691"/>
      <c r="AX756" s="691"/>
      <c r="AY756" s="691"/>
      <c r="AZ756" s="691"/>
      <c r="BA756" s="691"/>
      <c r="BB756" s="691"/>
      <c r="BC756" s="691"/>
      <c r="BD756" s="691"/>
      <c r="BE756" s="691"/>
      <c r="BF756" s="691"/>
      <c r="BG756" s="691"/>
      <c r="BH756" s="691"/>
      <c r="BI756" s="691"/>
      <c r="BJ756" s="691"/>
      <c r="BK756" s="691"/>
      <c r="BL756" s="691"/>
      <c r="BM756" s="691"/>
      <c r="BN756" s="691"/>
      <c r="BO756" s="691"/>
      <c r="BP756" s="691"/>
      <c r="BQ756" s="691"/>
      <c r="BR756" s="691"/>
      <c r="BS756" s="691"/>
      <c r="BT756" s="691"/>
      <c r="BU756" s="691"/>
      <c r="BV756" s="691"/>
      <c r="BW756" s="691"/>
      <c r="BX756" s="691"/>
      <c r="BY756" s="691"/>
      <c r="BZ756" s="691"/>
      <c r="CA756" s="691"/>
      <c r="CB756" s="691"/>
      <c r="CC756" s="691"/>
      <c r="CD756" s="691"/>
      <c r="CE756" s="691"/>
      <c r="CF756" s="691"/>
      <c r="CG756" s="691"/>
      <c r="CH756" s="691"/>
      <c r="CI756" s="691"/>
    </row>
    <row r="757" spans="1:87" ht="15.75" customHeight="1">
      <c r="A757" s="691"/>
      <c r="B757" s="697"/>
      <c r="C757" s="697"/>
      <c r="D757" s="691"/>
      <c r="E757" s="691"/>
      <c r="F757" s="691"/>
      <c r="G757" s="691"/>
      <c r="H757" s="691"/>
      <c r="I757" s="691"/>
      <c r="J757" s="691"/>
      <c r="K757" s="691"/>
      <c r="L757" s="691"/>
      <c r="M757" s="691"/>
      <c r="N757" s="691"/>
      <c r="O757" s="691"/>
      <c r="P757" s="691"/>
      <c r="Q757" s="691"/>
      <c r="R757" s="691"/>
      <c r="S757" s="691"/>
      <c r="T757" s="691"/>
      <c r="U757" s="691"/>
      <c r="V757" s="691"/>
      <c r="W757" s="691"/>
      <c r="X757" s="691"/>
      <c r="Y757" s="691"/>
      <c r="Z757" s="691"/>
      <c r="AA757" s="691"/>
      <c r="AB757" s="691"/>
      <c r="AC757" s="691"/>
      <c r="AD757" s="691"/>
      <c r="AE757" s="691"/>
      <c r="AF757" s="691"/>
      <c r="AG757" s="691"/>
      <c r="AH757" s="691"/>
      <c r="AI757" s="691"/>
      <c r="AJ757" s="691"/>
      <c r="AK757" s="691"/>
      <c r="AL757" s="691"/>
      <c r="AM757" s="691"/>
      <c r="AN757" s="691"/>
      <c r="AO757" s="691"/>
      <c r="AP757" s="691"/>
      <c r="AQ757" s="691"/>
      <c r="AR757" s="691"/>
      <c r="AS757" s="691"/>
      <c r="AT757" s="691"/>
      <c r="AU757" s="691"/>
      <c r="AV757" s="691"/>
      <c r="AW757" s="691"/>
      <c r="AX757" s="691"/>
      <c r="AY757" s="691"/>
      <c r="AZ757" s="691"/>
      <c r="BA757" s="691"/>
      <c r="BB757" s="691"/>
      <c r="BC757" s="691"/>
      <c r="BD757" s="691"/>
      <c r="BE757" s="691"/>
      <c r="BF757" s="691"/>
      <c r="BG757" s="691"/>
      <c r="BH757" s="691"/>
      <c r="BI757" s="691"/>
      <c r="BJ757" s="691"/>
      <c r="BK757" s="691"/>
      <c r="BL757" s="691"/>
      <c r="BM757" s="691"/>
      <c r="BN757" s="691"/>
      <c r="BO757" s="691"/>
      <c r="BP757" s="691"/>
      <c r="BQ757" s="691"/>
      <c r="BR757" s="691"/>
      <c r="BS757" s="691"/>
      <c r="BT757" s="691"/>
      <c r="BU757" s="691"/>
      <c r="BV757" s="691"/>
      <c r="BW757" s="691"/>
      <c r="BX757" s="691"/>
      <c r="BY757" s="691"/>
      <c r="BZ757" s="691"/>
      <c r="CA757" s="691"/>
      <c r="CB757" s="691"/>
      <c r="CC757" s="691"/>
      <c r="CD757" s="691"/>
      <c r="CE757" s="691"/>
      <c r="CF757" s="691"/>
      <c r="CG757" s="691"/>
      <c r="CH757" s="691"/>
      <c r="CI757" s="691"/>
    </row>
    <row r="758" spans="1:87" ht="15.75" customHeight="1">
      <c r="A758" s="691"/>
      <c r="B758" s="697"/>
      <c r="C758" s="697"/>
      <c r="D758" s="691"/>
      <c r="E758" s="691"/>
      <c r="F758" s="691"/>
      <c r="G758" s="691"/>
      <c r="H758" s="691"/>
      <c r="I758" s="691"/>
      <c r="J758" s="691"/>
      <c r="K758" s="691"/>
      <c r="L758" s="691"/>
      <c r="M758" s="691"/>
      <c r="N758" s="691"/>
      <c r="O758" s="691"/>
      <c r="P758" s="691"/>
      <c r="Q758" s="691"/>
      <c r="R758" s="691"/>
      <c r="S758" s="691"/>
      <c r="T758" s="691"/>
      <c r="U758" s="691"/>
      <c r="V758" s="691"/>
      <c r="W758" s="691"/>
      <c r="X758" s="691"/>
      <c r="Y758" s="691"/>
      <c r="Z758" s="691"/>
      <c r="AA758" s="691"/>
      <c r="AB758" s="691"/>
      <c r="AC758" s="691"/>
      <c r="AD758" s="691"/>
      <c r="AE758" s="691"/>
      <c r="AF758" s="691"/>
      <c r="AG758" s="691"/>
      <c r="AH758" s="691"/>
      <c r="AI758" s="691"/>
      <c r="AJ758" s="691"/>
      <c r="AK758" s="691"/>
      <c r="AL758" s="691"/>
      <c r="AM758" s="691"/>
      <c r="AN758" s="691"/>
      <c r="AO758" s="691"/>
      <c r="AP758" s="691"/>
      <c r="AQ758" s="691"/>
      <c r="AR758" s="691"/>
      <c r="AS758" s="691"/>
      <c r="AT758" s="691"/>
      <c r="AU758" s="691"/>
      <c r="AV758" s="691"/>
      <c r="AW758" s="691"/>
      <c r="AX758" s="691"/>
      <c r="AY758" s="691"/>
      <c r="AZ758" s="691"/>
      <c r="BA758" s="691"/>
      <c r="BB758" s="691"/>
      <c r="BC758" s="691"/>
      <c r="BD758" s="691"/>
      <c r="BE758" s="691"/>
      <c r="BF758" s="691"/>
      <c r="BG758" s="691"/>
      <c r="BH758" s="691"/>
      <c r="BI758" s="691"/>
      <c r="BJ758" s="691"/>
      <c r="BK758" s="691"/>
      <c r="BL758" s="691"/>
      <c r="BM758" s="691"/>
      <c r="BN758" s="691"/>
      <c r="BO758" s="691"/>
      <c r="BP758" s="691"/>
      <c r="BQ758" s="691"/>
      <c r="BR758" s="691"/>
      <c r="BS758" s="691"/>
      <c r="BT758" s="691"/>
      <c r="BU758" s="691"/>
      <c r="BV758" s="691"/>
      <c r="BW758" s="691"/>
      <c r="BX758" s="691"/>
      <c r="BY758" s="691"/>
      <c r="BZ758" s="691"/>
      <c r="CA758" s="691"/>
      <c r="CB758" s="691"/>
      <c r="CC758" s="691"/>
      <c r="CD758" s="691"/>
      <c r="CE758" s="691"/>
      <c r="CF758" s="691"/>
      <c r="CG758" s="691"/>
      <c r="CH758" s="691"/>
      <c r="CI758" s="691"/>
    </row>
    <row r="759" spans="1:87" ht="15.75" customHeight="1">
      <c r="A759" s="691"/>
      <c r="B759" s="697"/>
      <c r="C759" s="697"/>
      <c r="D759" s="691"/>
      <c r="E759" s="691"/>
      <c r="F759" s="691"/>
      <c r="G759" s="691"/>
      <c r="H759" s="691"/>
      <c r="I759" s="691"/>
      <c r="J759" s="691"/>
      <c r="K759" s="691"/>
      <c r="L759" s="691"/>
      <c r="M759" s="691"/>
      <c r="N759" s="691"/>
      <c r="O759" s="691"/>
      <c r="P759" s="691"/>
      <c r="Q759" s="691"/>
      <c r="R759" s="691"/>
      <c r="S759" s="691"/>
      <c r="T759" s="691"/>
      <c r="U759" s="691"/>
      <c r="V759" s="691"/>
      <c r="W759" s="691"/>
      <c r="X759" s="691"/>
      <c r="Y759" s="691"/>
      <c r="Z759" s="691"/>
      <c r="AA759" s="691"/>
      <c r="AB759" s="691"/>
      <c r="AC759" s="691"/>
      <c r="AD759" s="691"/>
      <c r="AE759" s="691"/>
      <c r="AF759" s="691"/>
      <c r="AG759" s="691"/>
      <c r="AH759" s="691"/>
      <c r="AI759" s="691"/>
      <c r="AJ759" s="691"/>
      <c r="AK759" s="691"/>
      <c r="AL759" s="691"/>
      <c r="AM759" s="691"/>
      <c r="AN759" s="691"/>
      <c r="AO759" s="691"/>
      <c r="AP759" s="691"/>
      <c r="AQ759" s="691"/>
      <c r="AR759" s="691"/>
      <c r="AS759" s="691"/>
      <c r="AT759" s="691"/>
      <c r="AU759" s="691"/>
      <c r="AV759" s="691"/>
      <c r="AW759" s="691"/>
      <c r="AX759" s="691"/>
      <c r="AY759" s="691"/>
      <c r="AZ759" s="691"/>
      <c r="BA759" s="691"/>
      <c r="BB759" s="691"/>
      <c r="BC759" s="691"/>
      <c r="BD759" s="691"/>
      <c r="BE759" s="691"/>
      <c r="BF759" s="691"/>
      <c r="BG759" s="691"/>
      <c r="BH759" s="691"/>
      <c r="BI759" s="691"/>
      <c r="BJ759" s="691"/>
      <c r="BK759" s="691"/>
      <c r="BL759" s="691"/>
      <c r="BM759" s="691"/>
      <c r="BN759" s="691"/>
      <c r="BO759" s="691"/>
      <c r="BP759" s="691"/>
      <c r="BQ759" s="691"/>
      <c r="BR759" s="691"/>
      <c r="BS759" s="691"/>
      <c r="BT759" s="691"/>
      <c r="BU759" s="691"/>
      <c r="BV759" s="691"/>
      <c r="BW759" s="691"/>
      <c r="BX759" s="691"/>
      <c r="BY759" s="691"/>
      <c r="BZ759" s="691"/>
      <c r="CA759" s="691"/>
      <c r="CB759" s="691"/>
      <c r="CC759" s="691"/>
      <c r="CD759" s="691"/>
      <c r="CE759" s="691"/>
      <c r="CF759" s="691"/>
      <c r="CG759" s="691"/>
      <c r="CH759" s="691"/>
      <c r="CI759" s="691"/>
    </row>
    <row r="760" spans="1:87" ht="15.75" customHeight="1">
      <c r="A760" s="691"/>
      <c r="B760" s="697"/>
      <c r="C760" s="697"/>
      <c r="D760" s="691"/>
      <c r="E760" s="691"/>
      <c r="F760" s="691"/>
      <c r="G760" s="691"/>
      <c r="H760" s="691"/>
      <c r="I760" s="691"/>
      <c r="J760" s="691"/>
      <c r="K760" s="691"/>
      <c r="L760" s="691"/>
      <c r="M760" s="691"/>
      <c r="N760" s="691"/>
      <c r="O760" s="691"/>
      <c r="P760" s="691"/>
      <c r="Q760" s="691"/>
      <c r="R760" s="691"/>
      <c r="S760" s="691"/>
      <c r="T760" s="691"/>
      <c r="U760" s="691"/>
      <c r="V760" s="691"/>
      <c r="W760" s="691"/>
      <c r="X760" s="691"/>
      <c r="Y760" s="691"/>
      <c r="Z760" s="691"/>
      <c r="AA760" s="691"/>
      <c r="AB760" s="691"/>
      <c r="AC760" s="691"/>
      <c r="AD760" s="691"/>
      <c r="AE760" s="691"/>
      <c r="AF760" s="691"/>
      <c r="AG760" s="691"/>
      <c r="AH760" s="691"/>
      <c r="AI760" s="691"/>
      <c r="AJ760" s="691"/>
      <c r="AK760" s="691"/>
      <c r="AL760" s="691"/>
      <c r="AM760" s="691"/>
      <c r="AN760" s="691"/>
      <c r="AO760" s="691"/>
      <c r="AP760" s="691"/>
      <c r="AQ760" s="691"/>
      <c r="AR760" s="691"/>
      <c r="AS760" s="691"/>
      <c r="AT760" s="691"/>
      <c r="AU760" s="691"/>
      <c r="AV760" s="691"/>
      <c r="AW760" s="691"/>
      <c r="AX760" s="691"/>
      <c r="AY760" s="691"/>
      <c r="AZ760" s="691"/>
      <c r="BA760" s="691"/>
      <c r="BB760" s="691"/>
      <c r="BC760" s="691"/>
      <c r="BD760" s="691"/>
      <c r="BE760" s="691"/>
      <c r="BF760" s="691"/>
      <c r="BG760" s="691"/>
      <c r="BH760" s="691"/>
      <c r="BI760" s="691"/>
      <c r="BJ760" s="691"/>
      <c r="BK760" s="691"/>
      <c r="BL760" s="691"/>
      <c r="BM760" s="691"/>
      <c r="BN760" s="691"/>
      <c r="BO760" s="691"/>
      <c r="BP760" s="691"/>
      <c r="BQ760" s="691"/>
      <c r="BR760" s="691"/>
      <c r="BS760" s="691"/>
      <c r="BT760" s="691"/>
      <c r="BU760" s="691"/>
      <c r="BV760" s="691"/>
      <c r="BW760" s="691"/>
      <c r="BX760" s="691"/>
      <c r="BY760" s="691"/>
      <c r="BZ760" s="691"/>
      <c r="CA760" s="691"/>
      <c r="CB760" s="691"/>
      <c r="CC760" s="691"/>
      <c r="CD760" s="691"/>
      <c r="CE760" s="691"/>
      <c r="CF760" s="691"/>
      <c r="CG760" s="691"/>
      <c r="CH760" s="691"/>
      <c r="CI760" s="691"/>
    </row>
    <row r="761" spans="1:87" ht="15.75" customHeight="1">
      <c r="A761" s="691"/>
      <c r="B761" s="697"/>
      <c r="C761" s="697"/>
      <c r="D761" s="691"/>
      <c r="E761" s="691"/>
      <c r="F761" s="691"/>
      <c r="G761" s="691"/>
      <c r="H761" s="691"/>
      <c r="I761" s="691"/>
      <c r="J761" s="691"/>
      <c r="K761" s="691"/>
      <c r="L761" s="691"/>
      <c r="M761" s="691"/>
      <c r="N761" s="691"/>
      <c r="O761" s="691"/>
      <c r="P761" s="691"/>
      <c r="Q761" s="691"/>
      <c r="R761" s="691"/>
      <c r="S761" s="691"/>
      <c r="T761" s="691"/>
      <c r="U761" s="691"/>
      <c r="V761" s="691"/>
      <c r="W761" s="691"/>
      <c r="X761" s="691"/>
      <c r="Y761" s="691"/>
      <c r="Z761" s="691"/>
      <c r="AA761" s="691"/>
      <c r="AB761" s="691"/>
      <c r="AC761" s="691"/>
      <c r="AD761" s="691"/>
      <c r="AE761" s="691"/>
      <c r="AF761" s="691"/>
      <c r="AG761" s="691"/>
      <c r="AH761" s="691"/>
      <c r="AI761" s="691"/>
      <c r="AJ761" s="691"/>
      <c r="AK761" s="691"/>
      <c r="AL761" s="691"/>
      <c r="AM761" s="691"/>
      <c r="AN761" s="691"/>
      <c r="AO761" s="691"/>
      <c r="AP761" s="691"/>
      <c r="AQ761" s="691"/>
      <c r="AR761" s="691"/>
      <c r="AS761" s="691"/>
      <c r="AT761" s="691"/>
      <c r="AU761" s="691"/>
      <c r="AV761" s="691"/>
      <c r="AW761" s="691"/>
      <c r="AX761" s="691"/>
      <c r="AY761" s="691"/>
      <c r="AZ761" s="691"/>
      <c r="BA761" s="691"/>
      <c r="BB761" s="691"/>
      <c r="BC761" s="691"/>
      <c r="BD761" s="691"/>
      <c r="BE761" s="691"/>
      <c r="BF761" s="691"/>
      <c r="BG761" s="691"/>
      <c r="BH761" s="691"/>
      <c r="BI761" s="691"/>
      <c r="BJ761" s="691"/>
      <c r="BK761" s="691"/>
      <c r="BL761" s="691"/>
      <c r="BM761" s="691"/>
      <c r="BN761" s="691"/>
      <c r="BO761" s="691"/>
      <c r="BP761" s="691"/>
      <c r="BQ761" s="691"/>
      <c r="BR761" s="691"/>
      <c r="BS761" s="691"/>
      <c r="BT761" s="691"/>
      <c r="BU761" s="691"/>
      <c r="BV761" s="691"/>
      <c r="BW761" s="691"/>
      <c r="BX761" s="691"/>
      <c r="BY761" s="691"/>
      <c r="BZ761" s="691"/>
      <c r="CA761" s="691"/>
      <c r="CB761" s="691"/>
      <c r="CC761" s="691"/>
      <c r="CD761" s="691"/>
      <c r="CE761" s="691"/>
      <c r="CF761" s="691"/>
      <c r="CG761" s="691"/>
      <c r="CH761" s="691"/>
      <c r="CI761" s="691"/>
    </row>
    <row r="762" spans="1:87" ht="15.75" customHeight="1">
      <c r="A762" s="691"/>
      <c r="B762" s="697"/>
      <c r="C762" s="697"/>
      <c r="D762" s="691"/>
      <c r="E762" s="691"/>
      <c r="F762" s="691"/>
      <c r="G762" s="691"/>
      <c r="H762" s="691"/>
      <c r="I762" s="691"/>
      <c r="J762" s="691"/>
      <c r="K762" s="691"/>
      <c r="L762" s="691"/>
      <c r="M762" s="691"/>
      <c r="N762" s="691"/>
      <c r="O762" s="691"/>
      <c r="P762" s="691"/>
      <c r="Q762" s="691"/>
      <c r="R762" s="691"/>
      <c r="S762" s="691"/>
      <c r="T762" s="691"/>
      <c r="U762" s="691"/>
      <c r="V762" s="691"/>
      <c r="W762" s="691"/>
      <c r="X762" s="691"/>
      <c r="Y762" s="691"/>
      <c r="Z762" s="691"/>
      <c r="AA762" s="691"/>
      <c r="AB762" s="691"/>
      <c r="AC762" s="691"/>
      <c r="AD762" s="691"/>
      <c r="AE762" s="691"/>
      <c r="AF762" s="691"/>
      <c r="AG762" s="691"/>
      <c r="AH762" s="691"/>
      <c r="AI762" s="691"/>
      <c r="AJ762" s="691"/>
      <c r="AK762" s="691"/>
      <c r="AL762" s="691"/>
      <c r="AM762" s="691"/>
      <c r="AN762" s="691"/>
      <c r="AO762" s="691"/>
      <c r="AP762" s="691"/>
      <c r="AQ762" s="691"/>
      <c r="AR762" s="691"/>
      <c r="AS762" s="691"/>
      <c r="AT762" s="691"/>
      <c r="AU762" s="691"/>
      <c r="AV762" s="691"/>
      <c r="AW762" s="691"/>
      <c r="AX762" s="691"/>
      <c r="AY762" s="691"/>
      <c r="AZ762" s="691"/>
      <c r="BA762" s="691"/>
      <c r="BB762" s="691"/>
      <c r="BC762" s="691"/>
      <c r="BD762" s="691"/>
      <c r="BE762" s="691"/>
      <c r="BF762" s="691"/>
      <c r="BG762" s="691"/>
      <c r="BH762" s="691"/>
      <c r="BI762" s="691"/>
      <c r="BJ762" s="691"/>
      <c r="BK762" s="691"/>
      <c r="BL762" s="691"/>
      <c r="BM762" s="691"/>
      <c r="BN762" s="691"/>
      <c r="BO762" s="691"/>
      <c r="BP762" s="691"/>
      <c r="BQ762" s="691"/>
      <c r="BR762" s="691"/>
      <c r="BS762" s="691"/>
      <c r="BT762" s="691"/>
      <c r="BU762" s="691"/>
      <c r="BV762" s="691"/>
      <c r="BW762" s="691"/>
      <c r="BX762" s="691"/>
      <c r="BY762" s="691"/>
      <c r="BZ762" s="691"/>
      <c r="CA762" s="691"/>
      <c r="CB762" s="691"/>
      <c r="CC762" s="691"/>
      <c r="CD762" s="691"/>
      <c r="CE762" s="691"/>
      <c r="CF762" s="691"/>
      <c r="CG762" s="691"/>
      <c r="CH762" s="691"/>
      <c r="CI762" s="691"/>
    </row>
    <row r="763" spans="1:87" ht="15.75" customHeight="1">
      <c r="A763" s="691"/>
      <c r="B763" s="697"/>
      <c r="C763" s="697"/>
      <c r="D763" s="691"/>
      <c r="E763" s="691"/>
      <c r="F763" s="691"/>
      <c r="G763" s="691"/>
      <c r="H763" s="691"/>
      <c r="I763" s="691"/>
      <c r="J763" s="691"/>
      <c r="K763" s="691"/>
      <c r="L763" s="691"/>
      <c r="M763" s="691"/>
      <c r="N763" s="691"/>
      <c r="O763" s="691"/>
      <c r="P763" s="691"/>
      <c r="Q763" s="691"/>
      <c r="R763" s="691"/>
      <c r="S763" s="691"/>
      <c r="T763" s="691"/>
      <c r="U763" s="691"/>
      <c r="V763" s="691"/>
      <c r="W763" s="691"/>
      <c r="X763" s="691"/>
      <c r="Y763" s="691"/>
      <c r="Z763" s="691"/>
      <c r="AA763" s="691"/>
      <c r="AB763" s="691"/>
      <c r="AC763" s="691"/>
      <c r="AD763" s="691"/>
      <c r="AE763" s="691"/>
      <c r="AF763" s="691"/>
      <c r="AG763" s="691"/>
      <c r="AH763" s="691"/>
      <c r="AI763" s="691"/>
      <c r="AJ763" s="691"/>
      <c r="AK763" s="691"/>
      <c r="AL763" s="691"/>
      <c r="AM763" s="691"/>
      <c r="AN763" s="691"/>
      <c r="AO763" s="691"/>
      <c r="AP763" s="691"/>
      <c r="AQ763" s="691"/>
      <c r="AR763" s="691"/>
      <c r="AS763" s="691"/>
      <c r="AT763" s="691"/>
      <c r="AU763" s="691"/>
      <c r="AV763" s="691"/>
      <c r="AW763" s="691"/>
      <c r="AX763" s="691"/>
      <c r="AY763" s="691"/>
      <c r="AZ763" s="691"/>
      <c r="BA763" s="691"/>
      <c r="BB763" s="691"/>
      <c r="BC763" s="691"/>
      <c r="BD763" s="691"/>
      <c r="BE763" s="691"/>
      <c r="BF763" s="691"/>
      <c r="BG763" s="691"/>
      <c r="BH763" s="691"/>
      <c r="BI763" s="691"/>
      <c r="BJ763" s="691"/>
      <c r="BK763" s="691"/>
      <c r="BL763" s="691"/>
      <c r="BM763" s="691"/>
      <c r="BN763" s="691"/>
      <c r="BO763" s="691"/>
      <c r="BP763" s="691"/>
      <c r="BQ763" s="691"/>
      <c r="BR763" s="691"/>
      <c r="BS763" s="691"/>
      <c r="BT763" s="691"/>
      <c r="BU763" s="691"/>
      <c r="BV763" s="691"/>
      <c r="BW763" s="691"/>
      <c r="BX763" s="691"/>
      <c r="BY763" s="691"/>
      <c r="BZ763" s="691"/>
      <c r="CA763" s="691"/>
      <c r="CB763" s="691"/>
      <c r="CC763" s="691"/>
      <c r="CD763" s="691"/>
      <c r="CE763" s="691"/>
      <c r="CF763" s="691"/>
      <c r="CG763" s="691"/>
      <c r="CH763" s="691"/>
      <c r="CI763" s="691"/>
    </row>
    <row r="764" spans="1:87" ht="15.75" customHeight="1">
      <c r="A764" s="691"/>
      <c r="B764" s="697"/>
      <c r="C764" s="697"/>
      <c r="D764" s="691"/>
      <c r="E764" s="691"/>
      <c r="F764" s="691"/>
      <c r="G764" s="691"/>
      <c r="H764" s="691"/>
      <c r="I764" s="691"/>
      <c r="J764" s="691"/>
      <c r="K764" s="691"/>
      <c r="L764" s="691"/>
      <c r="M764" s="691"/>
      <c r="N764" s="691"/>
      <c r="O764" s="691"/>
      <c r="P764" s="691"/>
      <c r="Q764" s="691"/>
      <c r="R764" s="691"/>
      <c r="S764" s="691"/>
      <c r="T764" s="691"/>
      <c r="U764" s="691"/>
      <c r="V764" s="691"/>
      <c r="W764" s="691"/>
      <c r="X764" s="691"/>
      <c r="Y764" s="691"/>
      <c r="Z764" s="691"/>
      <c r="AA764" s="691"/>
      <c r="AB764" s="691"/>
      <c r="AC764" s="691"/>
      <c r="AD764" s="691"/>
      <c r="AE764" s="691"/>
      <c r="AF764" s="691"/>
      <c r="AG764" s="691"/>
      <c r="AH764" s="691"/>
      <c r="AI764" s="691"/>
      <c r="AJ764" s="691"/>
      <c r="AK764" s="691"/>
      <c r="AL764" s="691"/>
      <c r="AM764" s="691"/>
      <c r="AN764" s="691"/>
      <c r="AO764" s="691"/>
      <c r="AP764" s="691"/>
      <c r="AQ764" s="691"/>
      <c r="AR764" s="691"/>
      <c r="AS764" s="691"/>
      <c r="AT764" s="691"/>
      <c r="AU764" s="691"/>
      <c r="AV764" s="691"/>
      <c r="AW764" s="691"/>
      <c r="AX764" s="691"/>
      <c r="AY764" s="691"/>
      <c r="AZ764" s="691"/>
      <c r="BA764" s="691"/>
      <c r="BB764" s="691"/>
      <c r="BC764" s="691"/>
      <c r="BD764" s="691"/>
      <c r="BE764" s="691"/>
      <c r="BF764" s="691"/>
      <c r="BG764" s="691"/>
      <c r="BH764" s="691"/>
      <c r="BI764" s="691"/>
      <c r="BJ764" s="691"/>
      <c r="BK764" s="691"/>
      <c r="BL764" s="691"/>
      <c r="BM764" s="691"/>
      <c r="BN764" s="691"/>
      <c r="BO764" s="691"/>
      <c r="BP764" s="691"/>
      <c r="BQ764" s="691"/>
      <c r="BR764" s="691"/>
      <c r="BS764" s="691"/>
      <c r="BT764" s="691"/>
      <c r="BU764" s="691"/>
      <c r="BV764" s="691"/>
      <c r="BW764" s="691"/>
      <c r="BX764" s="691"/>
      <c r="BY764" s="691"/>
      <c r="BZ764" s="691"/>
      <c r="CA764" s="691"/>
      <c r="CB764" s="691"/>
      <c r="CC764" s="691"/>
      <c r="CD764" s="691"/>
      <c r="CE764" s="691"/>
      <c r="CF764" s="691"/>
      <c r="CG764" s="691"/>
      <c r="CH764" s="691"/>
      <c r="CI764" s="691"/>
    </row>
    <row r="765" spans="1:87" ht="15.75" customHeight="1">
      <c r="A765" s="691"/>
      <c r="B765" s="697"/>
      <c r="C765" s="697"/>
      <c r="D765" s="691"/>
      <c r="E765" s="691"/>
      <c r="F765" s="691"/>
      <c r="G765" s="691"/>
      <c r="H765" s="691"/>
      <c r="I765" s="691"/>
      <c r="J765" s="691"/>
      <c r="K765" s="691"/>
      <c r="L765" s="691"/>
      <c r="M765" s="691"/>
      <c r="N765" s="691"/>
      <c r="O765" s="691"/>
      <c r="P765" s="691"/>
      <c r="Q765" s="691"/>
      <c r="R765" s="691"/>
      <c r="S765" s="691"/>
      <c r="T765" s="691"/>
      <c r="U765" s="691"/>
      <c r="V765" s="691"/>
      <c r="W765" s="691"/>
      <c r="X765" s="691"/>
      <c r="Y765" s="691"/>
      <c r="Z765" s="691"/>
      <c r="AA765" s="691"/>
      <c r="AB765" s="691"/>
      <c r="AC765" s="691"/>
      <c r="AD765" s="691"/>
      <c r="AE765" s="691"/>
      <c r="AF765" s="691"/>
      <c r="AG765" s="691"/>
      <c r="AH765" s="691"/>
      <c r="AI765" s="691"/>
      <c r="AJ765" s="691"/>
      <c r="AK765" s="691"/>
      <c r="AL765" s="691"/>
      <c r="AM765" s="691"/>
      <c r="AN765" s="691"/>
      <c r="AO765" s="691"/>
      <c r="AP765" s="691"/>
      <c r="AQ765" s="691"/>
      <c r="AR765" s="691"/>
      <c r="AS765" s="691"/>
      <c r="AT765" s="691"/>
      <c r="AU765" s="691"/>
      <c r="AV765" s="691"/>
      <c r="AW765" s="691"/>
      <c r="AX765" s="691"/>
      <c r="AY765" s="691"/>
      <c r="AZ765" s="691"/>
      <c r="BA765" s="691"/>
      <c r="BB765" s="691"/>
      <c r="BC765" s="691"/>
      <c r="BD765" s="691"/>
      <c r="BE765" s="691"/>
      <c r="BF765" s="691"/>
      <c r="BG765" s="691"/>
      <c r="BH765" s="691"/>
      <c r="BI765" s="691"/>
      <c r="BJ765" s="691"/>
      <c r="BK765" s="691"/>
      <c r="BL765" s="691"/>
      <c r="BM765" s="691"/>
      <c r="BN765" s="691"/>
      <c r="BO765" s="691"/>
      <c r="BP765" s="691"/>
      <c r="BQ765" s="691"/>
      <c r="BR765" s="691"/>
      <c r="BS765" s="691"/>
      <c r="BT765" s="691"/>
      <c r="BU765" s="691"/>
      <c r="BV765" s="691"/>
      <c r="BW765" s="691"/>
      <c r="BX765" s="691"/>
      <c r="BY765" s="691"/>
      <c r="BZ765" s="691"/>
      <c r="CA765" s="691"/>
      <c r="CB765" s="691"/>
      <c r="CC765" s="691"/>
      <c r="CD765" s="691"/>
      <c r="CE765" s="691"/>
      <c r="CF765" s="691"/>
      <c r="CG765" s="691"/>
      <c r="CH765" s="691"/>
      <c r="CI765" s="691"/>
    </row>
    <row r="766" spans="1:87" ht="15.75" customHeight="1">
      <c r="A766" s="691"/>
      <c r="B766" s="697"/>
      <c r="C766" s="697"/>
      <c r="D766" s="691"/>
      <c r="E766" s="691"/>
      <c r="F766" s="691"/>
      <c r="G766" s="691"/>
      <c r="H766" s="691"/>
      <c r="I766" s="691"/>
      <c r="J766" s="691"/>
      <c r="K766" s="691"/>
      <c r="L766" s="691"/>
      <c r="M766" s="691"/>
      <c r="N766" s="691"/>
      <c r="O766" s="691"/>
      <c r="P766" s="691"/>
      <c r="Q766" s="691"/>
      <c r="R766" s="691"/>
      <c r="S766" s="691"/>
      <c r="T766" s="691"/>
      <c r="U766" s="691"/>
      <c r="V766" s="691"/>
      <c r="W766" s="691"/>
      <c r="X766" s="691"/>
      <c r="Y766" s="691"/>
      <c r="Z766" s="691"/>
      <c r="AA766" s="691"/>
      <c r="AB766" s="691"/>
      <c r="AC766" s="691"/>
      <c r="AD766" s="691"/>
      <c r="AE766" s="691"/>
      <c r="AF766" s="691"/>
      <c r="AG766" s="691"/>
      <c r="AH766" s="691"/>
      <c r="AI766" s="691"/>
      <c r="AJ766" s="691"/>
      <c r="AK766" s="691"/>
      <c r="AL766" s="691"/>
      <c r="AM766" s="691"/>
      <c r="AN766" s="691"/>
      <c r="AO766" s="691"/>
      <c r="AP766" s="691"/>
      <c r="AQ766" s="691"/>
      <c r="AR766" s="691"/>
      <c r="AS766" s="691"/>
      <c r="AT766" s="691"/>
      <c r="AU766" s="691"/>
      <c r="AV766" s="691"/>
      <c r="AW766" s="691"/>
      <c r="AX766" s="691"/>
      <c r="AY766" s="691"/>
      <c r="AZ766" s="691"/>
      <c r="BA766" s="691"/>
      <c r="BB766" s="691"/>
      <c r="BC766" s="691"/>
      <c r="BD766" s="691"/>
      <c r="BE766" s="691"/>
      <c r="BF766" s="691"/>
      <c r="BG766" s="691"/>
      <c r="BH766" s="691"/>
      <c r="BI766" s="691"/>
      <c r="BJ766" s="691"/>
      <c r="BK766" s="691"/>
      <c r="BL766" s="691"/>
      <c r="BM766" s="691"/>
      <c r="BN766" s="691"/>
      <c r="BO766" s="691"/>
      <c r="BP766" s="691"/>
      <c r="BQ766" s="691"/>
      <c r="BR766" s="691"/>
      <c r="BS766" s="691"/>
      <c r="BT766" s="691"/>
      <c r="BU766" s="691"/>
      <c r="BV766" s="691"/>
      <c r="BW766" s="691"/>
      <c r="BX766" s="691"/>
      <c r="BY766" s="691"/>
      <c r="BZ766" s="691"/>
      <c r="CA766" s="691"/>
      <c r="CB766" s="691"/>
      <c r="CC766" s="691"/>
      <c r="CD766" s="691"/>
      <c r="CE766" s="691"/>
      <c r="CF766" s="691"/>
      <c r="CG766" s="691"/>
      <c r="CH766" s="691"/>
      <c r="CI766" s="691"/>
    </row>
    <row r="767" spans="1:87" ht="15.75" customHeight="1">
      <c r="A767" s="691"/>
      <c r="B767" s="697"/>
      <c r="C767" s="697"/>
      <c r="D767" s="691"/>
      <c r="E767" s="691"/>
      <c r="F767" s="691"/>
      <c r="G767" s="691"/>
      <c r="H767" s="691"/>
      <c r="I767" s="691"/>
      <c r="J767" s="691"/>
      <c r="K767" s="691"/>
      <c r="L767" s="691"/>
      <c r="M767" s="691"/>
      <c r="N767" s="691"/>
      <c r="O767" s="691"/>
      <c r="P767" s="691"/>
      <c r="Q767" s="691"/>
      <c r="R767" s="691"/>
      <c r="S767" s="691"/>
      <c r="T767" s="691"/>
      <c r="U767" s="691"/>
      <c r="V767" s="691"/>
      <c r="W767" s="691"/>
      <c r="X767" s="691"/>
      <c r="Y767" s="691"/>
      <c r="Z767" s="691"/>
      <c r="AA767" s="691"/>
      <c r="AB767" s="691"/>
      <c r="AC767" s="691"/>
      <c r="AD767" s="691"/>
      <c r="AE767" s="691"/>
      <c r="AF767" s="691"/>
      <c r="AG767" s="691"/>
      <c r="AH767" s="691"/>
      <c r="AI767" s="691"/>
      <c r="AJ767" s="691"/>
      <c r="AK767" s="691"/>
      <c r="AL767" s="691"/>
      <c r="AM767" s="691"/>
      <c r="AN767" s="691"/>
      <c r="AO767" s="691"/>
      <c r="AP767" s="691"/>
      <c r="AQ767" s="691"/>
      <c r="AR767" s="691"/>
      <c r="AS767" s="691"/>
      <c r="AT767" s="691"/>
      <c r="AU767" s="691"/>
      <c r="AV767" s="691"/>
      <c r="AW767" s="691"/>
      <c r="AX767" s="691"/>
      <c r="AY767" s="691"/>
      <c r="AZ767" s="691"/>
      <c r="BA767" s="691"/>
      <c r="BB767" s="691"/>
      <c r="BC767" s="691"/>
      <c r="BD767" s="691"/>
      <c r="BE767" s="691"/>
      <c r="BF767" s="691"/>
      <c r="BG767" s="691"/>
      <c r="BH767" s="691"/>
      <c r="BI767" s="691"/>
      <c r="BJ767" s="691"/>
      <c r="BK767" s="691"/>
      <c r="BL767" s="691"/>
      <c r="BM767" s="691"/>
      <c r="BN767" s="691"/>
      <c r="BO767" s="691"/>
      <c r="BP767" s="691"/>
      <c r="BQ767" s="691"/>
      <c r="BR767" s="691"/>
      <c r="BS767" s="691"/>
      <c r="BT767" s="691"/>
      <c r="BU767" s="691"/>
      <c r="BV767" s="691"/>
      <c r="BW767" s="691"/>
      <c r="BX767" s="691"/>
      <c r="BY767" s="691"/>
      <c r="BZ767" s="691"/>
      <c r="CA767" s="691"/>
      <c r="CB767" s="691"/>
      <c r="CC767" s="691"/>
      <c r="CD767" s="691"/>
      <c r="CE767" s="691"/>
      <c r="CF767" s="691"/>
      <c r="CG767" s="691"/>
      <c r="CH767" s="691"/>
      <c r="CI767" s="691"/>
    </row>
    <row r="768" spans="1:87" ht="15.75" customHeight="1">
      <c r="A768" s="691"/>
      <c r="B768" s="697"/>
      <c r="C768" s="697"/>
      <c r="D768" s="691"/>
      <c r="E768" s="691"/>
      <c r="F768" s="691"/>
      <c r="G768" s="691"/>
      <c r="H768" s="691"/>
      <c r="I768" s="691"/>
      <c r="J768" s="691"/>
      <c r="K768" s="691"/>
      <c r="L768" s="691"/>
      <c r="M768" s="691"/>
      <c r="N768" s="691"/>
      <c r="O768" s="691"/>
      <c r="P768" s="691"/>
      <c r="Q768" s="691"/>
      <c r="R768" s="691"/>
      <c r="S768" s="691"/>
      <c r="T768" s="691"/>
      <c r="U768" s="691"/>
      <c r="V768" s="691"/>
      <c r="W768" s="691"/>
      <c r="X768" s="691"/>
      <c r="Y768" s="691"/>
      <c r="Z768" s="691"/>
      <c r="AA768" s="691"/>
      <c r="AB768" s="691"/>
      <c r="AC768" s="691"/>
      <c r="AD768" s="691"/>
      <c r="AE768" s="691"/>
      <c r="AF768" s="691"/>
      <c r="AG768" s="691"/>
      <c r="AH768" s="691"/>
      <c r="AI768" s="691"/>
      <c r="AJ768" s="691"/>
      <c r="AK768" s="691"/>
      <c r="AL768" s="691"/>
      <c r="AM768" s="691"/>
      <c r="AN768" s="691"/>
      <c r="AO768" s="691"/>
      <c r="AP768" s="691"/>
      <c r="AQ768" s="691"/>
      <c r="AR768" s="691"/>
      <c r="AS768" s="691"/>
      <c r="AT768" s="691"/>
      <c r="AU768" s="691"/>
      <c r="AV768" s="691"/>
      <c r="AW768" s="691"/>
      <c r="AX768" s="691"/>
      <c r="AY768" s="691"/>
      <c r="AZ768" s="691"/>
      <c r="BA768" s="691"/>
      <c r="BB768" s="691"/>
      <c r="BC768" s="691"/>
      <c r="BD768" s="691"/>
      <c r="BE768" s="691"/>
      <c r="BF768" s="691"/>
      <c r="BG768" s="691"/>
      <c r="BH768" s="691"/>
      <c r="BI768" s="691"/>
      <c r="BJ768" s="691"/>
      <c r="BK768" s="691"/>
      <c r="BL768" s="691"/>
      <c r="BM768" s="691"/>
      <c r="BN768" s="691"/>
      <c r="BO768" s="691"/>
      <c r="BP768" s="691"/>
      <c r="BQ768" s="691"/>
      <c r="BR768" s="691"/>
      <c r="BS768" s="691"/>
      <c r="BT768" s="691"/>
      <c r="BU768" s="691"/>
      <c r="BV768" s="691"/>
      <c r="BW768" s="691"/>
      <c r="BX768" s="691"/>
      <c r="BY768" s="691"/>
      <c r="BZ768" s="691"/>
      <c r="CA768" s="691"/>
      <c r="CB768" s="691"/>
      <c r="CC768" s="691"/>
      <c r="CD768" s="691"/>
      <c r="CE768" s="691"/>
      <c r="CF768" s="691"/>
      <c r="CG768" s="691"/>
      <c r="CH768" s="691"/>
      <c r="CI768" s="691"/>
    </row>
    <row r="769" spans="1:87" ht="15.75" customHeight="1">
      <c r="A769" s="691"/>
      <c r="B769" s="697"/>
      <c r="C769" s="697"/>
      <c r="D769" s="691"/>
      <c r="E769" s="691"/>
      <c r="F769" s="691"/>
      <c r="G769" s="691"/>
      <c r="H769" s="691"/>
      <c r="I769" s="691"/>
      <c r="J769" s="691"/>
      <c r="K769" s="691"/>
      <c r="L769" s="691"/>
      <c r="M769" s="691"/>
      <c r="N769" s="691"/>
      <c r="O769" s="691"/>
      <c r="P769" s="691"/>
      <c r="Q769" s="691"/>
      <c r="R769" s="691"/>
      <c r="S769" s="691"/>
      <c r="T769" s="691"/>
      <c r="U769" s="691"/>
      <c r="V769" s="691"/>
      <c r="W769" s="691"/>
      <c r="X769" s="691"/>
      <c r="Y769" s="691"/>
      <c r="Z769" s="691"/>
      <c r="AA769" s="691"/>
      <c r="AB769" s="691"/>
      <c r="AC769" s="691"/>
      <c r="AD769" s="691"/>
      <c r="AE769" s="691"/>
      <c r="AF769" s="691"/>
      <c r="AG769" s="691"/>
      <c r="AH769" s="691"/>
      <c r="AI769" s="691"/>
      <c r="AJ769" s="691"/>
      <c r="AK769" s="691"/>
      <c r="AL769" s="691"/>
      <c r="AM769" s="691"/>
      <c r="AN769" s="691"/>
      <c r="AO769" s="691"/>
      <c r="AP769" s="691"/>
      <c r="AQ769" s="691"/>
      <c r="AR769" s="691"/>
      <c r="AS769" s="691"/>
      <c r="AT769" s="691"/>
      <c r="AU769" s="691"/>
      <c r="AV769" s="691"/>
      <c r="AW769" s="691"/>
      <c r="AX769" s="691"/>
      <c r="AY769" s="691"/>
      <c r="AZ769" s="691"/>
      <c r="BA769" s="691"/>
      <c r="BB769" s="691"/>
      <c r="BC769" s="691"/>
      <c r="BD769" s="691"/>
      <c r="BE769" s="691"/>
      <c r="BF769" s="691"/>
      <c r="BG769" s="691"/>
      <c r="BH769" s="691"/>
      <c r="BI769" s="691"/>
      <c r="BJ769" s="691"/>
      <c r="BK769" s="691"/>
      <c r="BL769" s="691"/>
      <c r="BM769" s="691"/>
      <c r="BN769" s="691"/>
      <c r="BO769" s="691"/>
      <c r="BP769" s="691"/>
      <c r="BQ769" s="691"/>
      <c r="BR769" s="691"/>
      <c r="BS769" s="691"/>
      <c r="BT769" s="691"/>
      <c r="BU769" s="691"/>
      <c r="BV769" s="691"/>
      <c r="BW769" s="691"/>
      <c r="BX769" s="691"/>
      <c r="BY769" s="691"/>
      <c r="BZ769" s="691"/>
      <c r="CA769" s="691"/>
      <c r="CB769" s="691"/>
      <c r="CC769" s="691"/>
      <c r="CD769" s="691"/>
      <c r="CE769" s="691"/>
      <c r="CF769" s="691"/>
      <c r="CG769" s="691"/>
      <c r="CH769" s="691"/>
      <c r="CI769" s="691"/>
    </row>
    <row r="770" spans="1:87" ht="15.75" customHeight="1">
      <c r="A770" s="691"/>
      <c r="B770" s="697"/>
      <c r="C770" s="697"/>
      <c r="D770" s="691"/>
      <c r="E770" s="691"/>
      <c r="F770" s="691"/>
      <c r="G770" s="691"/>
      <c r="H770" s="691"/>
      <c r="I770" s="691"/>
      <c r="J770" s="691"/>
      <c r="K770" s="691"/>
      <c r="L770" s="691"/>
      <c r="M770" s="691"/>
      <c r="N770" s="691"/>
      <c r="O770" s="691"/>
      <c r="P770" s="691"/>
      <c r="Q770" s="691"/>
      <c r="R770" s="691"/>
      <c r="S770" s="691"/>
      <c r="T770" s="691"/>
      <c r="U770" s="691"/>
      <c r="V770" s="691"/>
      <c r="W770" s="691"/>
      <c r="X770" s="691"/>
      <c r="Y770" s="691"/>
      <c r="Z770" s="691"/>
      <c r="AA770" s="691"/>
      <c r="AB770" s="691"/>
      <c r="AC770" s="691"/>
      <c r="AD770" s="691"/>
      <c r="AE770" s="691"/>
      <c r="AF770" s="691"/>
      <c r="AG770" s="691"/>
      <c r="AH770" s="691"/>
      <c r="AI770" s="691"/>
      <c r="AJ770" s="691"/>
      <c r="AK770" s="691"/>
      <c r="AL770" s="691"/>
      <c r="AM770" s="691"/>
      <c r="AN770" s="691"/>
      <c r="AO770" s="691"/>
      <c r="AP770" s="691"/>
      <c r="AQ770" s="691"/>
      <c r="AR770" s="691"/>
      <c r="AS770" s="691"/>
      <c r="AT770" s="691"/>
      <c r="AU770" s="691"/>
      <c r="AV770" s="691"/>
      <c r="AW770" s="691"/>
      <c r="AX770" s="691"/>
      <c r="AY770" s="691"/>
      <c r="AZ770" s="691"/>
      <c r="BA770" s="691"/>
      <c r="BB770" s="691"/>
      <c r="BC770" s="691"/>
      <c r="BD770" s="691"/>
      <c r="BE770" s="691"/>
      <c r="BF770" s="691"/>
      <c r="BG770" s="691"/>
      <c r="BH770" s="691"/>
      <c r="BI770" s="691"/>
      <c r="BJ770" s="691"/>
      <c r="BK770" s="691"/>
      <c r="BL770" s="691"/>
      <c r="BM770" s="691"/>
      <c r="BN770" s="691"/>
      <c r="BO770" s="691"/>
      <c r="BP770" s="691"/>
      <c r="BQ770" s="691"/>
      <c r="BR770" s="691"/>
      <c r="BS770" s="691"/>
      <c r="BT770" s="691"/>
      <c r="BU770" s="691"/>
      <c r="BV770" s="691"/>
      <c r="BW770" s="691"/>
      <c r="BX770" s="691"/>
      <c r="BY770" s="691"/>
      <c r="BZ770" s="691"/>
      <c r="CA770" s="691"/>
      <c r="CB770" s="691"/>
      <c r="CC770" s="691"/>
      <c r="CD770" s="691"/>
      <c r="CE770" s="691"/>
      <c r="CF770" s="691"/>
      <c r="CG770" s="691"/>
      <c r="CH770" s="691"/>
      <c r="CI770" s="691"/>
    </row>
    <row r="771" spans="1:87" ht="15.75" customHeight="1">
      <c r="A771" s="691"/>
      <c r="B771" s="697"/>
      <c r="C771" s="697"/>
      <c r="D771" s="691"/>
      <c r="E771" s="691"/>
      <c r="F771" s="691"/>
      <c r="G771" s="691"/>
      <c r="H771" s="691"/>
      <c r="I771" s="691"/>
      <c r="J771" s="691"/>
      <c r="K771" s="691"/>
      <c r="L771" s="691"/>
      <c r="M771" s="691"/>
      <c r="N771" s="691"/>
      <c r="O771" s="691"/>
      <c r="P771" s="691"/>
      <c r="Q771" s="691"/>
      <c r="R771" s="691"/>
      <c r="S771" s="691"/>
      <c r="T771" s="691"/>
      <c r="U771" s="691"/>
      <c r="V771" s="691"/>
      <c r="W771" s="691"/>
      <c r="X771" s="691"/>
      <c r="Y771" s="691"/>
      <c r="Z771" s="691"/>
      <c r="AA771" s="691"/>
      <c r="AB771" s="691"/>
      <c r="AC771" s="691"/>
      <c r="AD771" s="691"/>
      <c r="AE771" s="691"/>
      <c r="AF771" s="691"/>
      <c r="AG771" s="691"/>
      <c r="AH771" s="691"/>
      <c r="AI771" s="691"/>
      <c r="AJ771" s="691"/>
      <c r="AK771" s="691"/>
      <c r="AL771" s="691"/>
      <c r="AM771" s="691"/>
      <c r="AN771" s="691"/>
      <c r="AO771" s="691"/>
      <c r="AP771" s="691"/>
      <c r="AQ771" s="691"/>
      <c r="AR771" s="691"/>
      <c r="AS771" s="691"/>
      <c r="AT771" s="691"/>
      <c r="AU771" s="691"/>
      <c r="AV771" s="691"/>
      <c r="AW771" s="691"/>
      <c r="AX771" s="691"/>
      <c r="AY771" s="691"/>
      <c r="AZ771" s="691"/>
      <c r="BA771" s="691"/>
      <c r="BB771" s="691"/>
      <c r="BC771" s="691"/>
      <c r="BD771" s="691"/>
      <c r="BE771" s="691"/>
      <c r="BF771" s="691"/>
      <c r="BG771" s="691"/>
      <c r="BH771" s="691"/>
      <c r="BI771" s="691"/>
      <c r="BJ771" s="691"/>
      <c r="BK771" s="691"/>
      <c r="BL771" s="691"/>
      <c r="BM771" s="691"/>
      <c r="BN771" s="691"/>
      <c r="BO771" s="691"/>
      <c r="BP771" s="691"/>
      <c r="BQ771" s="691"/>
      <c r="BR771" s="691"/>
      <c r="BS771" s="691"/>
      <c r="BT771" s="691"/>
      <c r="BU771" s="691"/>
      <c r="BV771" s="691"/>
      <c r="BW771" s="691"/>
      <c r="BX771" s="691"/>
      <c r="BY771" s="691"/>
      <c r="BZ771" s="691"/>
      <c r="CA771" s="691"/>
      <c r="CB771" s="691"/>
      <c r="CC771" s="691"/>
      <c r="CD771" s="691"/>
      <c r="CE771" s="691"/>
      <c r="CF771" s="691"/>
      <c r="CG771" s="691"/>
      <c r="CH771" s="691"/>
      <c r="CI771" s="691"/>
    </row>
    <row r="772" spans="1:87" ht="15.75" customHeight="1">
      <c r="A772" s="691"/>
      <c r="B772" s="697"/>
      <c r="C772" s="697"/>
      <c r="D772" s="691"/>
      <c r="E772" s="691"/>
      <c r="F772" s="691"/>
      <c r="G772" s="691"/>
      <c r="H772" s="691"/>
      <c r="I772" s="691"/>
      <c r="J772" s="691"/>
      <c r="K772" s="691"/>
      <c r="L772" s="691"/>
      <c r="M772" s="691"/>
      <c r="N772" s="691"/>
      <c r="O772" s="691"/>
      <c r="P772" s="691"/>
      <c r="Q772" s="691"/>
      <c r="R772" s="691"/>
      <c r="S772" s="691"/>
      <c r="T772" s="691"/>
      <c r="U772" s="691"/>
      <c r="V772" s="691"/>
      <c r="W772" s="691"/>
      <c r="X772" s="691"/>
      <c r="Y772" s="691"/>
      <c r="Z772" s="691"/>
      <c r="AA772" s="691"/>
      <c r="AB772" s="691"/>
      <c r="AC772" s="691"/>
      <c r="AD772" s="691"/>
      <c r="AE772" s="691"/>
      <c r="AF772" s="691"/>
      <c r="AG772" s="691"/>
      <c r="AH772" s="691"/>
      <c r="AI772" s="691"/>
      <c r="AJ772" s="691"/>
      <c r="AK772" s="691"/>
      <c r="AL772" s="691"/>
      <c r="AM772" s="691"/>
      <c r="AN772" s="691"/>
      <c r="AO772" s="691"/>
      <c r="AP772" s="691"/>
      <c r="AQ772" s="691"/>
      <c r="AR772" s="691"/>
      <c r="AS772" s="691"/>
      <c r="AT772" s="691"/>
      <c r="AU772" s="691"/>
      <c r="AV772" s="691"/>
      <c r="AW772" s="691"/>
      <c r="AX772" s="691"/>
      <c r="AY772" s="691"/>
      <c r="AZ772" s="691"/>
      <c r="BA772" s="691"/>
      <c r="BB772" s="691"/>
      <c r="BC772" s="691"/>
      <c r="BD772" s="691"/>
      <c r="BE772" s="691"/>
      <c r="BF772" s="691"/>
      <c r="BG772" s="691"/>
      <c r="BH772" s="691"/>
      <c r="BI772" s="691"/>
      <c r="BJ772" s="691"/>
      <c r="BK772" s="691"/>
      <c r="BL772" s="691"/>
      <c r="BM772" s="691"/>
      <c r="BN772" s="691"/>
      <c r="BO772" s="691"/>
      <c r="BP772" s="691"/>
      <c r="BQ772" s="691"/>
      <c r="BR772" s="691"/>
      <c r="BS772" s="691"/>
      <c r="BT772" s="691"/>
      <c r="BU772" s="691"/>
      <c r="BV772" s="691"/>
      <c r="BW772" s="691"/>
      <c r="BX772" s="691"/>
      <c r="BY772" s="691"/>
      <c r="BZ772" s="691"/>
      <c r="CA772" s="691"/>
      <c r="CB772" s="691"/>
      <c r="CC772" s="691"/>
      <c r="CD772" s="691"/>
      <c r="CE772" s="691"/>
      <c r="CF772" s="691"/>
      <c r="CG772" s="691"/>
      <c r="CH772" s="691"/>
      <c r="CI772" s="691"/>
    </row>
    <row r="773" spans="1:87" ht="15.75" customHeight="1">
      <c r="A773" s="691"/>
      <c r="B773" s="697"/>
      <c r="C773" s="697"/>
      <c r="D773" s="691"/>
      <c r="E773" s="691"/>
      <c r="F773" s="691"/>
      <c r="G773" s="691"/>
      <c r="H773" s="691"/>
      <c r="I773" s="691"/>
      <c r="J773" s="691"/>
      <c r="K773" s="691"/>
      <c r="L773" s="691"/>
      <c r="M773" s="691"/>
      <c r="N773" s="691"/>
      <c r="O773" s="691"/>
      <c r="P773" s="691"/>
      <c r="Q773" s="691"/>
      <c r="R773" s="691"/>
      <c r="S773" s="691"/>
      <c r="T773" s="691"/>
      <c r="U773" s="691"/>
      <c r="V773" s="691"/>
      <c r="W773" s="691"/>
      <c r="X773" s="691"/>
      <c r="Y773" s="691"/>
      <c r="Z773" s="691"/>
      <c r="AA773" s="691"/>
      <c r="AB773" s="691"/>
      <c r="AC773" s="691"/>
      <c r="AD773" s="691"/>
      <c r="AE773" s="691"/>
      <c r="AF773" s="691"/>
      <c r="AG773" s="691"/>
      <c r="AH773" s="691"/>
      <c r="AI773" s="691"/>
      <c r="AJ773" s="691"/>
      <c r="AK773" s="691"/>
      <c r="AL773" s="691"/>
      <c r="AM773" s="691"/>
      <c r="AN773" s="691"/>
      <c r="AO773" s="691"/>
      <c r="AP773" s="691"/>
      <c r="AQ773" s="691"/>
      <c r="AR773" s="691"/>
      <c r="AS773" s="691"/>
      <c r="AT773" s="691"/>
      <c r="AU773" s="691"/>
      <c r="AV773" s="691"/>
      <c r="AW773" s="691"/>
      <c r="AX773" s="691"/>
      <c r="AY773" s="691"/>
      <c r="AZ773" s="691"/>
      <c r="BA773" s="691"/>
      <c r="BB773" s="691"/>
      <c r="BC773" s="691"/>
      <c r="BD773" s="691"/>
      <c r="BE773" s="691"/>
      <c r="BF773" s="691"/>
      <c r="BG773" s="691"/>
      <c r="BH773" s="691"/>
      <c r="BI773" s="691"/>
      <c r="BJ773" s="691"/>
      <c r="BK773" s="691"/>
      <c r="BL773" s="691"/>
      <c r="BM773" s="691"/>
      <c r="BN773" s="691"/>
      <c r="BO773" s="691"/>
      <c r="BP773" s="691"/>
      <c r="BQ773" s="691"/>
      <c r="BR773" s="691"/>
      <c r="BS773" s="691"/>
      <c r="BT773" s="691"/>
      <c r="BU773" s="691"/>
      <c r="BV773" s="691"/>
      <c r="BW773" s="691"/>
      <c r="BX773" s="691"/>
      <c r="BY773" s="691"/>
      <c r="BZ773" s="691"/>
      <c r="CA773" s="691"/>
      <c r="CB773" s="691"/>
      <c r="CC773" s="691"/>
      <c r="CD773" s="691"/>
      <c r="CE773" s="691"/>
      <c r="CF773" s="691"/>
      <c r="CG773" s="691"/>
      <c r="CH773" s="691"/>
      <c r="CI773" s="691"/>
    </row>
    <row r="774" spans="1:87" ht="15.75" customHeight="1">
      <c r="A774" s="691"/>
      <c r="B774" s="697"/>
      <c r="C774" s="697"/>
      <c r="D774" s="691"/>
      <c r="E774" s="691"/>
      <c r="F774" s="691"/>
      <c r="G774" s="691"/>
      <c r="H774" s="691"/>
      <c r="I774" s="691"/>
      <c r="J774" s="691"/>
      <c r="K774" s="691"/>
      <c r="L774" s="691"/>
      <c r="M774" s="691"/>
      <c r="N774" s="691"/>
      <c r="O774" s="691"/>
      <c r="P774" s="691"/>
      <c r="Q774" s="691"/>
      <c r="R774" s="691"/>
      <c r="S774" s="691"/>
      <c r="T774" s="691"/>
      <c r="U774" s="691"/>
      <c r="V774" s="691"/>
      <c r="W774" s="691"/>
      <c r="X774" s="691"/>
      <c r="Y774" s="691"/>
      <c r="Z774" s="691"/>
      <c r="AA774" s="691"/>
      <c r="AB774" s="691"/>
      <c r="AC774" s="691"/>
      <c r="AD774" s="691"/>
      <c r="AE774" s="691"/>
      <c r="AF774" s="691"/>
      <c r="AG774" s="691"/>
      <c r="AH774" s="691"/>
      <c r="AI774" s="691"/>
      <c r="AJ774" s="691"/>
      <c r="AK774" s="691"/>
      <c r="AL774" s="691"/>
      <c r="AM774" s="691"/>
      <c r="AN774" s="691"/>
      <c r="AO774" s="691"/>
      <c r="AP774" s="691"/>
      <c r="AQ774" s="691"/>
      <c r="AR774" s="691"/>
      <c r="AS774" s="691"/>
      <c r="AT774" s="691"/>
      <c r="AU774" s="691"/>
      <c r="AV774" s="691"/>
      <c r="AW774" s="691"/>
      <c r="AX774" s="691"/>
      <c r="AY774" s="691"/>
      <c r="AZ774" s="691"/>
      <c r="BA774" s="691"/>
      <c r="BB774" s="691"/>
      <c r="BC774" s="691"/>
      <c r="BD774" s="691"/>
      <c r="BE774" s="691"/>
      <c r="BF774" s="691"/>
      <c r="BG774" s="691"/>
      <c r="BH774" s="691"/>
      <c r="BI774" s="691"/>
      <c r="BJ774" s="691"/>
      <c r="BK774" s="691"/>
      <c r="BL774" s="691"/>
      <c r="BM774" s="691"/>
      <c r="BN774" s="691"/>
      <c r="BO774" s="691"/>
      <c r="BP774" s="691"/>
      <c r="BQ774" s="691"/>
      <c r="BR774" s="691"/>
      <c r="BS774" s="691"/>
      <c r="BT774" s="691"/>
      <c r="BU774" s="691"/>
      <c r="BV774" s="691"/>
      <c r="BW774" s="691"/>
      <c r="BX774" s="691"/>
      <c r="BY774" s="691"/>
      <c r="BZ774" s="691"/>
      <c r="CA774" s="691"/>
      <c r="CB774" s="691"/>
      <c r="CC774" s="691"/>
      <c r="CD774" s="691"/>
      <c r="CE774" s="691"/>
      <c r="CF774" s="691"/>
      <c r="CG774" s="691"/>
      <c r="CH774" s="691"/>
      <c r="CI774" s="691"/>
    </row>
    <row r="775" spans="1:87" ht="15.75" customHeight="1">
      <c r="A775" s="691"/>
      <c r="B775" s="697"/>
      <c r="C775" s="697"/>
      <c r="D775" s="691"/>
      <c r="E775" s="691"/>
      <c r="F775" s="691"/>
      <c r="G775" s="691"/>
      <c r="H775" s="691"/>
      <c r="I775" s="691"/>
      <c r="J775" s="691"/>
      <c r="K775" s="691"/>
      <c r="L775" s="691"/>
      <c r="M775" s="691"/>
      <c r="N775" s="691"/>
      <c r="O775" s="691"/>
      <c r="P775" s="691"/>
      <c r="Q775" s="691"/>
      <c r="R775" s="691"/>
      <c r="S775" s="691"/>
      <c r="T775" s="691"/>
      <c r="U775" s="691"/>
      <c r="V775" s="691"/>
      <c r="W775" s="691"/>
      <c r="X775" s="691"/>
      <c r="Y775" s="691"/>
      <c r="Z775" s="691"/>
      <c r="AA775" s="691"/>
      <c r="AB775" s="691"/>
      <c r="AC775" s="691"/>
      <c r="AD775" s="691"/>
      <c r="AE775" s="691"/>
      <c r="AF775" s="691"/>
      <c r="AG775" s="691"/>
      <c r="AH775" s="691"/>
      <c r="AI775" s="691"/>
      <c r="AJ775" s="691"/>
      <c r="AK775" s="691"/>
      <c r="AL775" s="691"/>
      <c r="AM775" s="691"/>
      <c r="AN775" s="691"/>
      <c r="AO775" s="691"/>
      <c r="AP775" s="691"/>
      <c r="AQ775" s="691"/>
      <c r="AR775" s="691"/>
      <c r="AS775" s="691"/>
      <c r="AT775" s="691"/>
      <c r="AU775" s="691"/>
      <c r="AV775" s="691"/>
      <c r="AW775" s="691"/>
      <c r="AX775" s="691"/>
      <c r="AY775" s="691"/>
      <c r="AZ775" s="691"/>
      <c r="BA775" s="691"/>
      <c r="BB775" s="691"/>
      <c r="BC775" s="691"/>
      <c r="BD775" s="691"/>
      <c r="BE775" s="691"/>
      <c r="BF775" s="691"/>
      <c r="BG775" s="691"/>
      <c r="BH775" s="691"/>
      <c r="BI775" s="691"/>
      <c r="BJ775" s="691"/>
      <c r="BK775" s="691"/>
      <c r="BL775" s="691"/>
      <c r="BM775" s="691"/>
      <c r="BN775" s="691"/>
      <c r="BO775" s="691"/>
      <c r="BP775" s="691"/>
      <c r="BQ775" s="691"/>
      <c r="BR775" s="691"/>
      <c r="BS775" s="691"/>
      <c r="BT775" s="691"/>
      <c r="BU775" s="691"/>
      <c r="BV775" s="691"/>
      <c r="BW775" s="691"/>
      <c r="BX775" s="691"/>
      <c r="BY775" s="691"/>
      <c r="BZ775" s="691"/>
      <c r="CA775" s="691"/>
      <c r="CB775" s="691"/>
      <c r="CC775" s="691"/>
      <c r="CD775" s="691"/>
      <c r="CE775" s="691"/>
      <c r="CF775" s="691"/>
      <c r="CG775" s="691"/>
      <c r="CH775" s="691"/>
      <c r="CI775" s="691"/>
    </row>
    <row r="776" spans="1:87" ht="15.75" customHeight="1">
      <c r="A776" s="691"/>
      <c r="B776" s="697"/>
      <c r="C776" s="697"/>
      <c r="D776" s="691"/>
      <c r="E776" s="691"/>
      <c r="F776" s="691"/>
      <c r="G776" s="691"/>
      <c r="H776" s="691"/>
      <c r="I776" s="691"/>
      <c r="J776" s="691"/>
      <c r="K776" s="691"/>
      <c r="L776" s="691"/>
      <c r="M776" s="691"/>
      <c r="N776" s="691"/>
      <c r="O776" s="691"/>
      <c r="P776" s="691"/>
      <c r="Q776" s="691"/>
      <c r="R776" s="691"/>
      <c r="S776" s="691"/>
      <c r="T776" s="691"/>
      <c r="U776" s="691"/>
      <c r="V776" s="691"/>
      <c r="W776" s="691"/>
      <c r="X776" s="691"/>
      <c r="Y776" s="691"/>
      <c r="Z776" s="691"/>
      <c r="AA776" s="691"/>
      <c r="AB776" s="691"/>
      <c r="AC776" s="691"/>
      <c r="AD776" s="691"/>
      <c r="AE776" s="691"/>
      <c r="AF776" s="691"/>
      <c r="AG776" s="691"/>
      <c r="AH776" s="691"/>
      <c r="AI776" s="691"/>
      <c r="AJ776" s="691"/>
      <c r="AK776" s="691"/>
      <c r="AL776" s="691"/>
      <c r="AM776" s="691"/>
      <c r="AN776" s="691"/>
      <c r="AO776" s="691"/>
      <c r="AP776" s="691"/>
      <c r="AQ776" s="691"/>
      <c r="AR776" s="691"/>
      <c r="AS776" s="691"/>
      <c r="AT776" s="691"/>
      <c r="AU776" s="691"/>
      <c r="AV776" s="691"/>
      <c r="AW776" s="691"/>
      <c r="AX776" s="691"/>
      <c r="AY776" s="691"/>
      <c r="AZ776" s="691"/>
      <c r="BA776" s="691"/>
      <c r="BB776" s="691"/>
      <c r="BC776" s="691"/>
      <c r="BD776" s="691"/>
      <c r="BE776" s="691"/>
      <c r="BF776" s="691"/>
      <c r="BG776" s="691"/>
      <c r="BH776" s="691"/>
      <c r="BI776" s="691"/>
      <c r="BJ776" s="691"/>
      <c r="BK776" s="691"/>
      <c r="BL776" s="691"/>
      <c r="BM776" s="691"/>
      <c r="BN776" s="691"/>
      <c r="BO776" s="691"/>
      <c r="BP776" s="691"/>
      <c r="BQ776" s="691"/>
      <c r="BR776" s="691"/>
      <c r="BS776" s="691"/>
      <c r="BT776" s="691"/>
      <c r="BU776" s="691"/>
      <c r="BV776" s="691"/>
      <c r="BW776" s="691"/>
      <c r="BX776" s="691"/>
      <c r="BY776" s="691"/>
      <c r="BZ776" s="691"/>
      <c r="CA776" s="691"/>
      <c r="CB776" s="691"/>
      <c r="CC776" s="691"/>
      <c r="CD776" s="691"/>
      <c r="CE776" s="691"/>
      <c r="CF776" s="691"/>
      <c r="CG776" s="691"/>
      <c r="CH776" s="691"/>
      <c r="CI776" s="691"/>
    </row>
    <row r="777" spans="1:87" ht="15.75" customHeight="1">
      <c r="A777" s="691"/>
      <c r="B777" s="697"/>
      <c r="C777" s="697"/>
      <c r="D777" s="691"/>
      <c r="E777" s="691"/>
      <c r="F777" s="691"/>
      <c r="G777" s="691"/>
      <c r="H777" s="691"/>
      <c r="I777" s="691"/>
      <c r="J777" s="691"/>
      <c r="K777" s="691"/>
      <c r="L777" s="691"/>
      <c r="M777" s="691"/>
      <c r="N777" s="691"/>
      <c r="O777" s="691"/>
      <c r="P777" s="691"/>
      <c r="Q777" s="691"/>
      <c r="R777" s="691"/>
      <c r="S777" s="691"/>
      <c r="T777" s="691"/>
      <c r="U777" s="691"/>
      <c r="V777" s="691"/>
      <c r="W777" s="691"/>
      <c r="X777" s="691"/>
      <c r="Y777" s="691"/>
      <c r="Z777" s="691"/>
      <c r="AA777" s="691"/>
      <c r="AB777" s="691"/>
      <c r="AC777" s="691"/>
      <c r="AD777" s="691"/>
      <c r="AE777" s="691"/>
      <c r="AF777" s="691"/>
      <c r="AG777" s="691"/>
      <c r="AH777" s="691"/>
      <c r="AI777" s="691"/>
      <c r="AJ777" s="691"/>
      <c r="AK777" s="691"/>
      <c r="AL777" s="691"/>
      <c r="AM777" s="691"/>
      <c r="AN777" s="691"/>
      <c r="AO777" s="691"/>
      <c r="AP777" s="691"/>
      <c r="AQ777" s="691"/>
      <c r="AR777" s="691"/>
      <c r="AS777" s="691"/>
      <c r="AT777" s="691"/>
      <c r="AU777" s="691"/>
      <c r="AV777" s="691"/>
      <c r="AW777" s="691"/>
      <c r="AX777" s="691"/>
      <c r="AY777" s="691"/>
      <c r="AZ777" s="691"/>
      <c r="BA777" s="691"/>
      <c r="BB777" s="691"/>
      <c r="BC777" s="691"/>
      <c r="BD777" s="691"/>
      <c r="BE777" s="691"/>
      <c r="BF777" s="691"/>
      <c r="BG777" s="691"/>
      <c r="BH777" s="691"/>
      <c r="BI777" s="691"/>
      <c r="BJ777" s="691"/>
      <c r="BK777" s="691"/>
      <c r="BL777" s="691"/>
      <c r="BM777" s="691"/>
      <c r="BN777" s="691"/>
      <c r="BO777" s="691"/>
      <c r="BP777" s="691"/>
      <c r="BQ777" s="691"/>
      <c r="BR777" s="691"/>
      <c r="BS777" s="691"/>
      <c r="BT777" s="691"/>
      <c r="BU777" s="691"/>
      <c r="BV777" s="691"/>
      <c r="BW777" s="691"/>
      <c r="BX777" s="691"/>
      <c r="BY777" s="691"/>
      <c r="BZ777" s="691"/>
      <c r="CA777" s="691"/>
      <c r="CB777" s="691"/>
      <c r="CC777" s="691"/>
      <c r="CD777" s="691"/>
      <c r="CE777" s="691"/>
      <c r="CF777" s="691"/>
      <c r="CG777" s="691"/>
      <c r="CH777" s="691"/>
      <c r="CI777" s="691"/>
    </row>
    <row r="778" spans="1:87" ht="15.75" customHeight="1">
      <c r="A778" s="691"/>
      <c r="B778" s="697"/>
      <c r="C778" s="697"/>
      <c r="D778" s="691"/>
      <c r="E778" s="691"/>
      <c r="F778" s="691"/>
      <c r="G778" s="691"/>
      <c r="H778" s="691"/>
      <c r="I778" s="691"/>
      <c r="J778" s="691"/>
      <c r="K778" s="691"/>
      <c r="L778" s="691"/>
      <c r="M778" s="691"/>
      <c r="N778" s="691"/>
      <c r="O778" s="691"/>
      <c r="P778" s="691"/>
      <c r="Q778" s="691"/>
      <c r="R778" s="691"/>
      <c r="S778" s="691"/>
      <c r="T778" s="691"/>
      <c r="U778" s="691"/>
      <c r="V778" s="691"/>
      <c r="W778" s="691"/>
      <c r="X778" s="691"/>
      <c r="Y778" s="691"/>
      <c r="Z778" s="691"/>
      <c r="AA778" s="691"/>
      <c r="AB778" s="691"/>
      <c r="AC778" s="691"/>
      <c r="AD778" s="691"/>
      <c r="AE778" s="691"/>
      <c r="AF778" s="691"/>
      <c r="AG778" s="691"/>
      <c r="AH778" s="691"/>
      <c r="AI778" s="691"/>
      <c r="AJ778" s="691"/>
      <c r="AK778" s="691"/>
      <c r="AL778" s="691"/>
      <c r="AM778" s="691"/>
      <c r="AN778" s="691"/>
      <c r="AO778" s="691"/>
      <c r="AP778" s="691"/>
      <c r="AQ778" s="691"/>
      <c r="AR778" s="691"/>
      <c r="AS778" s="691"/>
      <c r="AT778" s="691"/>
      <c r="AU778" s="691"/>
      <c r="AV778" s="691"/>
      <c r="AW778" s="691"/>
      <c r="AX778" s="691"/>
      <c r="AY778" s="691"/>
      <c r="AZ778" s="691"/>
      <c r="BA778" s="691"/>
      <c r="BB778" s="691"/>
      <c r="BC778" s="691"/>
      <c r="BD778" s="691"/>
      <c r="BE778" s="691"/>
      <c r="BF778" s="691"/>
      <c r="BG778" s="691"/>
      <c r="BH778" s="691"/>
      <c r="BI778" s="691"/>
      <c r="BJ778" s="691"/>
      <c r="BK778" s="691"/>
      <c r="BL778" s="691"/>
      <c r="BM778" s="691"/>
      <c r="BN778" s="691"/>
      <c r="BO778" s="691"/>
      <c r="BP778" s="691"/>
      <c r="BQ778" s="691"/>
      <c r="BR778" s="691"/>
      <c r="BS778" s="691"/>
      <c r="BT778" s="691"/>
      <c r="BU778" s="691"/>
      <c r="BV778" s="691"/>
      <c r="BW778" s="691"/>
      <c r="BX778" s="691"/>
      <c r="BY778" s="691"/>
      <c r="BZ778" s="691"/>
      <c r="CA778" s="691"/>
      <c r="CB778" s="691"/>
      <c r="CC778" s="691"/>
      <c r="CD778" s="691"/>
      <c r="CE778" s="691"/>
      <c r="CF778" s="691"/>
      <c r="CG778" s="691"/>
      <c r="CH778" s="691"/>
      <c r="CI778" s="691"/>
    </row>
    <row r="779" spans="1:87" ht="15.75" customHeight="1">
      <c r="A779" s="691"/>
      <c r="B779" s="697"/>
      <c r="C779" s="697"/>
      <c r="D779" s="691"/>
      <c r="E779" s="691"/>
      <c r="F779" s="691"/>
      <c r="G779" s="691"/>
      <c r="H779" s="691"/>
      <c r="I779" s="691"/>
      <c r="J779" s="691"/>
      <c r="K779" s="691"/>
      <c r="L779" s="691"/>
      <c r="M779" s="691"/>
      <c r="N779" s="691"/>
      <c r="O779" s="691"/>
      <c r="P779" s="691"/>
      <c r="Q779" s="691"/>
      <c r="R779" s="691"/>
      <c r="S779" s="691"/>
      <c r="T779" s="691"/>
      <c r="U779" s="691"/>
      <c r="V779" s="691"/>
      <c r="W779" s="691"/>
      <c r="X779" s="691"/>
      <c r="Y779" s="691"/>
      <c r="Z779" s="691"/>
      <c r="AA779" s="691"/>
      <c r="AB779" s="691"/>
      <c r="AC779" s="691"/>
      <c r="AD779" s="691"/>
      <c r="AE779" s="691"/>
      <c r="AF779" s="691"/>
      <c r="AG779" s="691"/>
      <c r="AH779" s="691"/>
      <c r="AI779" s="691"/>
      <c r="AJ779" s="691"/>
      <c r="AK779" s="691"/>
      <c r="AL779" s="691"/>
      <c r="AM779" s="691"/>
      <c r="AN779" s="691"/>
      <c r="AO779" s="691"/>
      <c r="AP779" s="691"/>
      <c r="AQ779" s="691"/>
      <c r="AR779" s="691"/>
      <c r="AS779" s="691"/>
      <c r="AT779" s="691"/>
      <c r="AU779" s="691"/>
      <c r="AV779" s="691"/>
      <c r="AW779" s="691"/>
      <c r="AX779" s="691"/>
      <c r="AY779" s="691"/>
      <c r="AZ779" s="691"/>
      <c r="BA779" s="691"/>
      <c r="BB779" s="691"/>
      <c r="BC779" s="691"/>
      <c r="BD779" s="691"/>
      <c r="BE779" s="691"/>
      <c r="BF779" s="691"/>
      <c r="BG779" s="691"/>
      <c r="BH779" s="691"/>
      <c r="BI779" s="691"/>
      <c r="BJ779" s="691"/>
      <c r="BK779" s="691"/>
      <c r="BL779" s="691"/>
      <c r="BM779" s="691"/>
      <c r="BN779" s="691"/>
      <c r="BO779" s="691"/>
      <c r="BP779" s="691"/>
      <c r="BQ779" s="691"/>
      <c r="BR779" s="691"/>
      <c r="BS779" s="691"/>
      <c r="BT779" s="691"/>
      <c r="BU779" s="691"/>
      <c r="BV779" s="691"/>
      <c r="BW779" s="691"/>
      <c r="BX779" s="691"/>
      <c r="BY779" s="691"/>
      <c r="BZ779" s="691"/>
      <c r="CA779" s="691"/>
      <c r="CB779" s="691"/>
      <c r="CC779" s="691"/>
      <c r="CD779" s="691"/>
      <c r="CE779" s="691"/>
      <c r="CF779" s="691"/>
      <c r="CG779" s="691"/>
      <c r="CH779" s="691"/>
      <c r="CI779" s="691"/>
    </row>
    <row r="780" spans="1:87" ht="15.75" customHeight="1">
      <c r="A780" s="691"/>
      <c r="B780" s="697"/>
      <c r="C780" s="697"/>
      <c r="D780" s="691"/>
      <c r="E780" s="691"/>
      <c r="F780" s="691"/>
      <c r="G780" s="691"/>
      <c r="H780" s="691"/>
      <c r="I780" s="691"/>
      <c r="J780" s="691"/>
      <c r="K780" s="691"/>
      <c r="L780" s="691"/>
      <c r="M780" s="691"/>
      <c r="N780" s="691"/>
      <c r="O780" s="691"/>
      <c r="P780" s="691"/>
      <c r="Q780" s="691"/>
      <c r="R780" s="691"/>
      <c r="S780" s="691"/>
      <c r="T780" s="691"/>
      <c r="U780" s="691"/>
      <c r="V780" s="691"/>
      <c r="W780" s="691"/>
      <c r="X780" s="691"/>
      <c r="Y780" s="691"/>
      <c r="Z780" s="691"/>
      <c r="AA780" s="691"/>
      <c r="AB780" s="691"/>
      <c r="AC780" s="691"/>
      <c r="AD780" s="691"/>
      <c r="AE780" s="691"/>
      <c r="AF780" s="691"/>
      <c r="AG780" s="691"/>
      <c r="AH780" s="691"/>
      <c r="AI780" s="691"/>
      <c r="AJ780" s="691"/>
      <c r="AK780" s="691"/>
      <c r="AL780" s="691"/>
      <c r="AM780" s="691"/>
      <c r="AN780" s="691"/>
      <c r="AO780" s="691"/>
      <c r="AP780" s="691"/>
      <c r="AQ780" s="691"/>
      <c r="AR780" s="691"/>
      <c r="AS780" s="691"/>
      <c r="AT780" s="691"/>
      <c r="AU780" s="691"/>
      <c r="AV780" s="691"/>
      <c r="AW780" s="691"/>
      <c r="AX780" s="691"/>
      <c r="AY780" s="691"/>
      <c r="AZ780" s="691"/>
      <c r="BA780" s="691"/>
      <c r="BB780" s="691"/>
      <c r="BC780" s="691"/>
      <c r="BD780" s="691"/>
      <c r="BE780" s="691"/>
      <c r="BF780" s="691"/>
      <c r="BG780" s="691"/>
      <c r="BH780" s="691"/>
      <c r="BI780" s="691"/>
      <c r="BJ780" s="691"/>
      <c r="BK780" s="691"/>
      <c r="BL780" s="691"/>
      <c r="BM780" s="691"/>
      <c r="BN780" s="691"/>
      <c r="BO780" s="691"/>
      <c r="BP780" s="691"/>
      <c r="BQ780" s="691"/>
      <c r="BR780" s="691"/>
      <c r="BS780" s="691"/>
      <c r="BT780" s="691"/>
      <c r="BU780" s="691"/>
      <c r="BV780" s="691"/>
      <c r="BW780" s="691"/>
      <c r="BX780" s="691"/>
      <c r="BY780" s="691"/>
      <c r="BZ780" s="691"/>
      <c r="CA780" s="691"/>
      <c r="CB780" s="691"/>
      <c r="CC780" s="691"/>
      <c r="CD780" s="691"/>
      <c r="CE780" s="691"/>
      <c r="CF780" s="691"/>
      <c r="CG780" s="691"/>
      <c r="CH780" s="691"/>
      <c r="CI780" s="691"/>
    </row>
    <row r="781" spans="1:87" ht="15.75" customHeight="1">
      <c r="A781" s="691"/>
      <c r="B781" s="697"/>
      <c r="C781" s="697"/>
      <c r="D781" s="691"/>
      <c r="E781" s="691"/>
      <c r="F781" s="691"/>
      <c r="G781" s="691"/>
      <c r="H781" s="691"/>
      <c r="I781" s="691"/>
      <c r="J781" s="691"/>
      <c r="K781" s="691"/>
      <c r="L781" s="691"/>
      <c r="M781" s="691"/>
      <c r="N781" s="691"/>
      <c r="O781" s="691"/>
      <c r="P781" s="691"/>
      <c r="Q781" s="691"/>
      <c r="R781" s="691"/>
      <c r="S781" s="691"/>
      <c r="T781" s="691"/>
      <c r="U781" s="691"/>
      <c r="V781" s="691"/>
      <c r="W781" s="691"/>
      <c r="X781" s="691"/>
      <c r="Y781" s="691"/>
      <c r="Z781" s="691"/>
      <c r="AA781" s="691"/>
      <c r="AB781" s="691"/>
      <c r="AC781" s="691"/>
      <c r="AD781" s="691"/>
      <c r="AE781" s="691"/>
      <c r="AF781" s="691"/>
      <c r="AG781" s="691"/>
      <c r="AH781" s="691"/>
      <c r="AI781" s="691"/>
      <c r="AJ781" s="691"/>
      <c r="AK781" s="691"/>
      <c r="AL781" s="691"/>
      <c r="AM781" s="691"/>
      <c r="AN781" s="691"/>
      <c r="AO781" s="691"/>
      <c r="AP781" s="691"/>
      <c r="AQ781" s="691"/>
      <c r="AR781" s="691"/>
      <c r="AS781" s="691"/>
      <c r="AT781" s="691"/>
      <c r="AU781" s="691"/>
      <c r="AV781" s="691"/>
      <c r="AW781" s="691"/>
      <c r="AX781" s="691"/>
      <c r="AY781" s="691"/>
      <c r="AZ781" s="691"/>
      <c r="BA781" s="691"/>
      <c r="BB781" s="691"/>
      <c r="BC781" s="691"/>
      <c r="BD781" s="691"/>
      <c r="BE781" s="691"/>
      <c r="BF781" s="691"/>
      <c r="BG781" s="691"/>
      <c r="BH781" s="691"/>
      <c r="BI781" s="691"/>
      <c r="BJ781" s="691"/>
      <c r="BK781" s="691"/>
      <c r="BL781" s="691"/>
      <c r="BM781" s="691"/>
      <c r="BN781" s="691"/>
      <c r="BO781" s="691"/>
      <c r="BP781" s="691"/>
      <c r="BQ781" s="691"/>
      <c r="BR781" s="691"/>
      <c r="BS781" s="691"/>
      <c r="BT781" s="691"/>
      <c r="BU781" s="691"/>
      <c r="BV781" s="691"/>
      <c r="BW781" s="691"/>
      <c r="BX781" s="691"/>
      <c r="BY781" s="691"/>
      <c r="BZ781" s="691"/>
      <c r="CA781" s="691"/>
      <c r="CB781" s="691"/>
      <c r="CC781" s="691"/>
      <c r="CD781" s="691"/>
      <c r="CE781" s="691"/>
      <c r="CF781" s="691"/>
      <c r="CG781" s="691"/>
      <c r="CH781" s="691"/>
      <c r="CI781" s="691"/>
    </row>
    <row r="782" spans="1:87" ht="15.75" customHeight="1">
      <c r="A782" s="691"/>
      <c r="B782" s="697"/>
      <c r="C782" s="697"/>
      <c r="D782" s="691"/>
      <c r="E782" s="691"/>
      <c r="F782" s="691"/>
      <c r="G782" s="691"/>
      <c r="H782" s="691"/>
      <c r="I782" s="691"/>
      <c r="J782" s="691"/>
      <c r="K782" s="691"/>
      <c r="L782" s="691"/>
      <c r="M782" s="691"/>
      <c r="N782" s="691"/>
      <c r="O782" s="691"/>
      <c r="P782" s="691"/>
      <c r="Q782" s="691"/>
      <c r="R782" s="691"/>
      <c r="S782" s="691"/>
      <c r="T782" s="691"/>
      <c r="U782" s="691"/>
      <c r="V782" s="691"/>
      <c r="W782" s="691"/>
      <c r="X782" s="691"/>
      <c r="Y782" s="691"/>
      <c r="Z782" s="691"/>
      <c r="AA782" s="691"/>
      <c r="AB782" s="691"/>
      <c r="AC782" s="691"/>
      <c r="AD782" s="691"/>
      <c r="AE782" s="691"/>
      <c r="AF782" s="691"/>
      <c r="AG782" s="691"/>
      <c r="AH782" s="691"/>
      <c r="AI782" s="691"/>
      <c r="AJ782" s="691"/>
      <c r="AK782" s="691"/>
      <c r="AL782" s="691"/>
      <c r="AM782" s="691"/>
      <c r="AN782" s="691"/>
      <c r="AO782" s="691"/>
      <c r="AP782" s="691"/>
      <c r="AQ782" s="691"/>
      <c r="AR782" s="691"/>
      <c r="AS782" s="691"/>
      <c r="AT782" s="691"/>
      <c r="AU782" s="691"/>
      <c r="AV782" s="691"/>
      <c r="AW782" s="691"/>
      <c r="AX782" s="691"/>
      <c r="AY782" s="691"/>
      <c r="AZ782" s="691"/>
      <c r="BA782" s="691"/>
      <c r="BB782" s="691"/>
      <c r="BC782" s="691"/>
      <c r="BD782" s="691"/>
      <c r="BE782" s="691"/>
      <c r="BF782" s="691"/>
      <c r="BG782" s="691"/>
      <c r="BH782" s="691"/>
      <c r="BI782" s="691"/>
      <c r="BJ782" s="691"/>
      <c r="BK782" s="691"/>
      <c r="BL782" s="691"/>
      <c r="BM782" s="691"/>
      <c r="BN782" s="691"/>
      <c r="BO782" s="691"/>
      <c r="BP782" s="691"/>
      <c r="BQ782" s="691"/>
      <c r="BR782" s="691"/>
      <c r="BS782" s="691"/>
      <c r="BT782" s="691"/>
      <c r="BU782" s="691"/>
      <c r="BV782" s="691"/>
      <c r="BW782" s="691"/>
      <c r="BX782" s="691"/>
      <c r="BY782" s="691"/>
      <c r="BZ782" s="691"/>
      <c r="CA782" s="691"/>
      <c r="CB782" s="691"/>
      <c r="CC782" s="691"/>
      <c r="CD782" s="691"/>
      <c r="CE782" s="691"/>
      <c r="CF782" s="691"/>
      <c r="CG782" s="691"/>
      <c r="CH782" s="691"/>
      <c r="CI782" s="691"/>
    </row>
    <row r="783" spans="1:87" ht="15.75" customHeight="1">
      <c r="A783" s="691"/>
      <c r="B783" s="697"/>
      <c r="C783" s="697"/>
      <c r="D783" s="691"/>
      <c r="E783" s="691"/>
      <c r="F783" s="691"/>
      <c r="G783" s="691"/>
      <c r="H783" s="691"/>
      <c r="I783" s="691"/>
      <c r="J783" s="691"/>
      <c r="K783" s="691"/>
      <c r="L783" s="691"/>
      <c r="M783" s="691"/>
      <c r="N783" s="691"/>
      <c r="O783" s="691"/>
      <c r="P783" s="691"/>
      <c r="Q783" s="691"/>
      <c r="R783" s="691"/>
      <c r="S783" s="691"/>
      <c r="T783" s="691"/>
      <c r="U783" s="691"/>
      <c r="V783" s="691"/>
      <c r="W783" s="691"/>
      <c r="X783" s="691"/>
      <c r="Y783" s="691"/>
      <c r="Z783" s="691"/>
      <c r="AA783" s="691"/>
      <c r="AB783" s="691"/>
      <c r="AC783" s="691"/>
      <c r="AD783" s="691"/>
      <c r="AE783" s="691"/>
      <c r="AF783" s="691"/>
      <c r="AG783" s="691"/>
      <c r="AH783" s="691"/>
      <c r="AI783" s="691"/>
      <c r="AJ783" s="691"/>
      <c r="AK783" s="691"/>
      <c r="AL783" s="691"/>
      <c r="AM783" s="691"/>
      <c r="AN783" s="691"/>
      <c r="AO783" s="691"/>
      <c r="AP783" s="691"/>
      <c r="AQ783" s="691"/>
      <c r="AR783" s="691"/>
      <c r="AS783" s="691"/>
      <c r="AT783" s="691"/>
      <c r="AU783" s="691"/>
      <c r="AV783" s="691"/>
      <c r="AW783" s="691"/>
      <c r="AX783" s="691"/>
      <c r="AY783" s="691"/>
      <c r="AZ783" s="691"/>
      <c r="BA783" s="691"/>
      <c r="BB783" s="691"/>
      <c r="BC783" s="691"/>
      <c r="BD783" s="691"/>
      <c r="BE783" s="691"/>
      <c r="BF783" s="691"/>
      <c r="BG783" s="691"/>
      <c r="BH783" s="691"/>
      <c r="BI783" s="691"/>
      <c r="BJ783" s="691"/>
      <c r="BK783" s="691"/>
      <c r="BL783" s="691"/>
      <c r="BM783" s="691"/>
      <c r="BN783" s="691"/>
      <c r="BO783" s="691"/>
      <c r="BP783" s="691"/>
      <c r="BQ783" s="691"/>
      <c r="BR783" s="691"/>
      <c r="BS783" s="691"/>
      <c r="BT783" s="691"/>
      <c r="BU783" s="691"/>
      <c r="BV783" s="691"/>
      <c r="BW783" s="691"/>
      <c r="BX783" s="691"/>
      <c r="BY783" s="691"/>
      <c r="BZ783" s="691"/>
      <c r="CA783" s="691"/>
      <c r="CB783" s="691"/>
      <c r="CC783" s="691"/>
      <c r="CD783" s="691"/>
      <c r="CE783" s="691"/>
      <c r="CF783" s="691"/>
      <c r="CG783" s="691"/>
      <c r="CH783" s="691"/>
      <c r="CI783" s="691"/>
    </row>
    <row r="784" spans="1:87" ht="15.75" customHeight="1">
      <c r="A784" s="691"/>
      <c r="B784" s="697"/>
      <c r="C784" s="697"/>
      <c r="D784" s="691"/>
      <c r="E784" s="691"/>
      <c r="F784" s="691"/>
      <c r="G784" s="691"/>
      <c r="H784" s="691"/>
      <c r="I784" s="691"/>
      <c r="J784" s="691"/>
      <c r="K784" s="691"/>
      <c r="L784" s="691"/>
      <c r="M784" s="691"/>
      <c r="N784" s="691"/>
      <c r="O784" s="691"/>
      <c r="P784" s="691"/>
      <c r="Q784" s="691"/>
      <c r="R784" s="691"/>
      <c r="S784" s="691"/>
      <c r="T784" s="691"/>
      <c r="U784" s="691"/>
      <c r="V784" s="691"/>
      <c r="W784" s="691"/>
      <c r="X784" s="691"/>
      <c r="Y784" s="691"/>
      <c r="Z784" s="691"/>
      <c r="AA784" s="691"/>
      <c r="AB784" s="691"/>
      <c r="AC784" s="691"/>
      <c r="AD784" s="691"/>
      <c r="AE784" s="691"/>
      <c r="AF784" s="691"/>
      <c r="AG784" s="691"/>
      <c r="AH784" s="691"/>
      <c r="AI784" s="691"/>
      <c r="AJ784" s="691"/>
      <c r="AK784" s="691"/>
      <c r="AL784" s="691"/>
      <c r="AM784" s="691"/>
      <c r="AN784" s="691"/>
      <c r="AO784" s="691"/>
      <c r="AP784" s="691"/>
      <c r="AQ784" s="691"/>
      <c r="AR784" s="691"/>
      <c r="AS784" s="691"/>
      <c r="AT784" s="691"/>
      <c r="AU784" s="691"/>
      <c r="AV784" s="691"/>
      <c r="AW784" s="691"/>
      <c r="AX784" s="691"/>
      <c r="AY784" s="691"/>
      <c r="AZ784" s="691"/>
      <c r="BA784" s="691"/>
      <c r="BB784" s="691"/>
      <c r="BC784" s="691"/>
      <c r="BD784" s="691"/>
      <c r="BE784" s="691"/>
      <c r="BF784" s="691"/>
      <c r="BG784" s="691"/>
      <c r="BH784" s="691"/>
      <c r="BI784" s="691"/>
      <c r="BJ784" s="691"/>
      <c r="BK784" s="691"/>
      <c r="BL784" s="691"/>
      <c r="BM784" s="691"/>
      <c r="BN784" s="691"/>
      <c r="BO784" s="691"/>
      <c r="BP784" s="691"/>
      <c r="BQ784" s="691"/>
      <c r="BR784" s="691"/>
      <c r="BS784" s="691"/>
      <c r="BT784" s="691"/>
      <c r="BU784" s="691"/>
      <c r="BV784" s="691"/>
      <c r="BW784" s="691"/>
      <c r="BX784" s="691"/>
      <c r="BY784" s="691"/>
      <c r="BZ784" s="691"/>
      <c r="CA784" s="691"/>
      <c r="CB784" s="691"/>
      <c r="CC784" s="691"/>
      <c r="CD784" s="691"/>
      <c r="CE784" s="691"/>
      <c r="CF784" s="691"/>
      <c r="CG784" s="691"/>
      <c r="CH784" s="691"/>
      <c r="CI784" s="691"/>
    </row>
    <row r="785" spans="1:87" ht="15.75" customHeight="1">
      <c r="A785" s="691"/>
      <c r="B785" s="697"/>
      <c r="C785" s="697"/>
      <c r="D785" s="691"/>
      <c r="E785" s="691"/>
      <c r="F785" s="691"/>
      <c r="G785" s="691"/>
      <c r="H785" s="691"/>
      <c r="I785" s="691"/>
      <c r="J785" s="691"/>
      <c r="K785" s="691"/>
      <c r="L785" s="691"/>
      <c r="M785" s="691"/>
      <c r="N785" s="691"/>
      <c r="O785" s="691"/>
      <c r="P785" s="691"/>
      <c r="Q785" s="691"/>
      <c r="R785" s="691"/>
      <c r="S785" s="691"/>
      <c r="T785" s="691"/>
      <c r="U785" s="691"/>
      <c r="V785" s="691"/>
      <c r="W785" s="691"/>
      <c r="X785" s="691"/>
      <c r="Y785" s="691"/>
      <c r="Z785" s="691"/>
      <c r="AA785" s="691"/>
      <c r="AB785" s="691"/>
      <c r="AC785" s="691"/>
      <c r="AD785" s="691"/>
      <c r="AE785" s="691"/>
      <c r="AF785" s="691"/>
      <c r="AG785" s="691"/>
      <c r="AH785" s="691"/>
      <c r="AI785" s="691"/>
      <c r="AJ785" s="691"/>
      <c r="AK785" s="691"/>
      <c r="AL785" s="691"/>
      <c r="AM785" s="691"/>
      <c r="AN785" s="691"/>
      <c r="AO785" s="691"/>
      <c r="AP785" s="691"/>
      <c r="AQ785" s="691"/>
      <c r="AR785" s="691"/>
      <c r="AS785" s="691"/>
      <c r="AT785" s="691"/>
      <c r="AU785" s="691"/>
      <c r="AV785" s="691"/>
      <c r="AW785" s="691"/>
      <c r="AX785" s="691"/>
      <c r="AY785" s="691"/>
      <c r="AZ785" s="691"/>
      <c r="BA785" s="691"/>
      <c r="BB785" s="691"/>
      <c r="BC785" s="691"/>
      <c r="BD785" s="691"/>
      <c r="BE785" s="691"/>
      <c r="BF785" s="691"/>
      <c r="BG785" s="691"/>
      <c r="BH785" s="691"/>
      <c r="BI785" s="691"/>
      <c r="BJ785" s="691"/>
      <c r="BK785" s="691"/>
      <c r="BL785" s="691"/>
      <c r="BM785" s="691"/>
      <c r="BN785" s="691"/>
      <c r="BO785" s="691"/>
      <c r="BP785" s="691"/>
      <c r="BQ785" s="691"/>
      <c r="BR785" s="691"/>
      <c r="BS785" s="691"/>
      <c r="BT785" s="691"/>
      <c r="BU785" s="691"/>
      <c r="BV785" s="691"/>
      <c r="BW785" s="691"/>
      <c r="BX785" s="691"/>
      <c r="BY785" s="691"/>
      <c r="BZ785" s="691"/>
      <c r="CA785" s="691"/>
      <c r="CB785" s="691"/>
      <c r="CC785" s="691"/>
      <c r="CD785" s="691"/>
      <c r="CE785" s="691"/>
      <c r="CF785" s="691"/>
      <c r="CG785" s="691"/>
      <c r="CH785" s="691"/>
      <c r="CI785" s="691"/>
    </row>
    <row r="786" spans="1:87" ht="15.75" customHeight="1">
      <c r="A786" s="691"/>
      <c r="B786" s="697"/>
      <c r="C786" s="697"/>
      <c r="D786" s="691"/>
      <c r="E786" s="691"/>
      <c r="F786" s="691"/>
      <c r="G786" s="691"/>
      <c r="H786" s="691"/>
      <c r="I786" s="691"/>
      <c r="J786" s="691"/>
      <c r="K786" s="691"/>
      <c r="L786" s="691"/>
      <c r="M786" s="691"/>
      <c r="N786" s="691"/>
      <c r="O786" s="691"/>
      <c r="P786" s="691"/>
      <c r="Q786" s="691"/>
      <c r="R786" s="691"/>
      <c r="S786" s="691"/>
      <c r="T786" s="691"/>
      <c r="U786" s="691"/>
      <c r="V786" s="691"/>
      <c r="W786" s="691"/>
      <c r="X786" s="691"/>
      <c r="Y786" s="691"/>
      <c r="Z786" s="691"/>
      <c r="AA786" s="691"/>
      <c r="AB786" s="691"/>
      <c r="AC786" s="691"/>
      <c r="AD786" s="691"/>
      <c r="AE786" s="691"/>
      <c r="AF786" s="691"/>
      <c r="AG786" s="691"/>
      <c r="AH786" s="691"/>
      <c r="AI786" s="691"/>
      <c r="AJ786" s="691"/>
      <c r="AK786" s="691"/>
      <c r="AL786" s="691"/>
      <c r="AM786" s="691"/>
      <c r="AN786" s="691"/>
      <c r="AO786" s="691"/>
      <c r="AP786" s="691"/>
      <c r="AQ786" s="691"/>
      <c r="AR786" s="691"/>
      <c r="AS786" s="691"/>
      <c r="AT786" s="691"/>
      <c r="AU786" s="691"/>
      <c r="AV786" s="691"/>
      <c r="AW786" s="691"/>
      <c r="AX786" s="691"/>
      <c r="AY786" s="691"/>
      <c r="AZ786" s="691"/>
      <c r="BA786" s="691"/>
      <c r="BB786" s="691"/>
      <c r="BC786" s="691"/>
      <c r="BD786" s="691"/>
      <c r="BE786" s="691"/>
      <c r="BF786" s="691"/>
      <c r="BG786" s="691"/>
      <c r="BH786" s="691"/>
      <c r="BI786" s="691"/>
      <c r="BJ786" s="691"/>
      <c r="BK786" s="691"/>
      <c r="BL786" s="691"/>
      <c r="BM786" s="691"/>
      <c r="BN786" s="691"/>
      <c r="BO786" s="691"/>
      <c r="BP786" s="691"/>
      <c r="BQ786" s="691"/>
      <c r="BR786" s="691"/>
      <c r="BS786" s="691"/>
      <c r="BT786" s="691"/>
      <c r="BU786" s="691"/>
      <c r="BV786" s="691"/>
      <c r="BW786" s="691"/>
      <c r="BX786" s="691"/>
      <c r="BY786" s="691"/>
      <c r="BZ786" s="691"/>
      <c r="CA786" s="691"/>
      <c r="CB786" s="691"/>
      <c r="CC786" s="691"/>
      <c r="CD786" s="691"/>
      <c r="CE786" s="691"/>
      <c r="CF786" s="691"/>
      <c r="CG786" s="691"/>
      <c r="CH786" s="691"/>
      <c r="CI786" s="691"/>
    </row>
    <row r="787" spans="1:87" ht="15.75" customHeight="1">
      <c r="A787" s="691"/>
      <c r="B787" s="697"/>
      <c r="C787" s="697"/>
      <c r="D787" s="691"/>
      <c r="E787" s="691"/>
      <c r="F787" s="691"/>
      <c r="G787" s="691"/>
      <c r="H787" s="691"/>
      <c r="I787" s="691"/>
      <c r="J787" s="691"/>
      <c r="K787" s="691"/>
      <c r="L787" s="691"/>
      <c r="M787" s="691"/>
      <c r="N787" s="691"/>
      <c r="O787" s="691"/>
      <c r="P787" s="691"/>
      <c r="Q787" s="691"/>
      <c r="R787" s="691"/>
      <c r="S787" s="691"/>
      <c r="T787" s="691"/>
      <c r="U787" s="691"/>
      <c r="V787" s="691"/>
      <c r="W787" s="691"/>
      <c r="X787" s="691"/>
      <c r="Y787" s="691"/>
      <c r="Z787" s="691"/>
      <c r="AA787" s="691"/>
      <c r="AB787" s="691"/>
      <c r="AC787" s="691"/>
      <c r="AD787" s="691"/>
      <c r="AE787" s="691"/>
      <c r="AF787" s="691"/>
      <c r="AG787" s="691"/>
      <c r="AH787" s="691"/>
      <c r="AI787" s="691"/>
      <c r="AJ787" s="691"/>
      <c r="AK787" s="691"/>
      <c r="AL787" s="691"/>
      <c r="AM787" s="691"/>
      <c r="AN787" s="691"/>
      <c r="AO787" s="691"/>
      <c r="AP787" s="691"/>
      <c r="AQ787" s="691"/>
      <c r="AR787" s="691"/>
      <c r="AS787" s="691"/>
      <c r="AT787" s="691"/>
      <c r="AU787" s="691"/>
      <c r="AV787" s="691"/>
      <c r="AW787" s="691"/>
      <c r="AX787" s="691"/>
      <c r="AY787" s="691"/>
      <c r="AZ787" s="691"/>
      <c r="BA787" s="691"/>
      <c r="BB787" s="691"/>
      <c r="BC787" s="691"/>
      <c r="BD787" s="691"/>
      <c r="BE787" s="691"/>
      <c r="BF787" s="691"/>
      <c r="BG787" s="691"/>
      <c r="BH787" s="691"/>
      <c r="BI787" s="691"/>
      <c r="BJ787" s="691"/>
      <c r="BK787" s="691"/>
      <c r="BL787" s="691"/>
      <c r="BM787" s="691"/>
      <c r="BN787" s="691"/>
      <c r="BO787" s="691"/>
      <c r="BP787" s="691"/>
      <c r="BQ787" s="691"/>
      <c r="BR787" s="691"/>
      <c r="BS787" s="691"/>
      <c r="BT787" s="691"/>
      <c r="BU787" s="691"/>
      <c r="BV787" s="691"/>
      <c r="BW787" s="691"/>
      <c r="BX787" s="691"/>
      <c r="BY787" s="691"/>
      <c r="BZ787" s="691"/>
      <c r="CA787" s="691"/>
      <c r="CB787" s="691"/>
      <c r="CC787" s="691"/>
      <c r="CD787" s="691"/>
      <c r="CE787" s="691"/>
      <c r="CF787" s="691"/>
      <c r="CG787" s="691"/>
      <c r="CH787" s="691"/>
      <c r="CI787" s="691"/>
    </row>
    <row r="788" spans="1:87" ht="15.75" customHeight="1">
      <c r="A788" s="691"/>
      <c r="B788" s="697"/>
      <c r="C788" s="697"/>
      <c r="D788" s="691"/>
      <c r="E788" s="691"/>
      <c r="F788" s="691"/>
      <c r="G788" s="691"/>
      <c r="H788" s="691"/>
      <c r="I788" s="691"/>
      <c r="J788" s="691"/>
      <c r="K788" s="691"/>
      <c r="L788" s="691"/>
      <c r="M788" s="691"/>
      <c r="N788" s="691"/>
      <c r="O788" s="691"/>
      <c r="P788" s="691"/>
      <c r="Q788" s="691"/>
      <c r="R788" s="691"/>
      <c r="S788" s="691"/>
      <c r="T788" s="691"/>
      <c r="U788" s="691"/>
      <c r="V788" s="691"/>
      <c r="W788" s="691"/>
      <c r="X788" s="691"/>
      <c r="Y788" s="691"/>
      <c r="Z788" s="691"/>
      <c r="AA788" s="691"/>
      <c r="AB788" s="691"/>
      <c r="AC788" s="691"/>
      <c r="AD788" s="691"/>
      <c r="AE788" s="691"/>
      <c r="AF788" s="691"/>
      <c r="AG788" s="691"/>
      <c r="AH788" s="691"/>
      <c r="AI788" s="691"/>
      <c r="AJ788" s="691"/>
      <c r="AK788" s="691"/>
      <c r="AL788" s="691"/>
      <c r="AM788" s="691"/>
      <c r="AN788" s="691"/>
      <c r="AO788" s="691"/>
      <c r="AP788" s="691"/>
      <c r="AQ788" s="691"/>
      <c r="AR788" s="691"/>
      <c r="AS788" s="691"/>
      <c r="AT788" s="691"/>
      <c r="AU788" s="691"/>
      <c r="AV788" s="691"/>
      <c r="AW788" s="691"/>
      <c r="AX788" s="691"/>
      <c r="AY788" s="691"/>
      <c r="AZ788" s="691"/>
      <c r="BA788" s="691"/>
      <c r="BB788" s="691"/>
      <c r="BC788" s="691"/>
      <c r="BD788" s="691"/>
      <c r="BE788" s="691"/>
      <c r="BF788" s="691"/>
      <c r="BG788" s="691"/>
      <c r="BH788" s="691"/>
      <c r="BI788" s="691"/>
      <c r="BJ788" s="691"/>
      <c r="BK788" s="691"/>
      <c r="BL788" s="691"/>
      <c r="BM788" s="691"/>
      <c r="BN788" s="691"/>
      <c r="BO788" s="691"/>
      <c r="BP788" s="691"/>
      <c r="BQ788" s="691"/>
      <c r="BR788" s="691"/>
      <c r="BS788" s="691"/>
      <c r="BT788" s="691"/>
      <c r="BU788" s="691"/>
      <c r="BV788" s="691"/>
      <c r="BW788" s="691"/>
      <c r="BX788" s="691"/>
      <c r="BY788" s="691"/>
      <c r="BZ788" s="691"/>
      <c r="CA788" s="691"/>
      <c r="CB788" s="691"/>
      <c r="CC788" s="691"/>
      <c r="CD788" s="691"/>
      <c r="CE788" s="691"/>
      <c r="CF788" s="691"/>
      <c r="CG788" s="691"/>
      <c r="CH788" s="691"/>
      <c r="CI788" s="691"/>
    </row>
    <row r="789" spans="1:87" ht="15.75" customHeight="1">
      <c r="A789" s="691"/>
      <c r="B789" s="697"/>
      <c r="C789" s="697"/>
      <c r="D789" s="691"/>
      <c r="E789" s="691"/>
      <c r="F789" s="691"/>
      <c r="G789" s="691"/>
      <c r="H789" s="691"/>
      <c r="I789" s="691"/>
      <c r="J789" s="691"/>
      <c r="K789" s="691"/>
      <c r="L789" s="691"/>
      <c r="M789" s="691"/>
      <c r="N789" s="691"/>
      <c r="O789" s="691"/>
      <c r="P789" s="691"/>
      <c r="Q789" s="691"/>
      <c r="R789" s="691"/>
      <c r="S789" s="691"/>
      <c r="T789" s="691"/>
      <c r="U789" s="691"/>
      <c r="V789" s="691"/>
      <c r="W789" s="691"/>
      <c r="X789" s="691"/>
      <c r="Y789" s="691"/>
      <c r="Z789" s="691"/>
      <c r="AA789" s="691"/>
      <c r="AB789" s="691"/>
      <c r="AC789" s="691"/>
      <c r="AD789" s="691"/>
      <c r="AE789" s="691"/>
      <c r="AF789" s="691"/>
      <c r="AG789" s="691"/>
      <c r="AH789" s="691"/>
      <c r="AI789" s="691"/>
      <c r="AJ789" s="691"/>
      <c r="AK789" s="691"/>
      <c r="AL789" s="691"/>
      <c r="AM789" s="691"/>
      <c r="AN789" s="691"/>
      <c r="AO789" s="691"/>
      <c r="AP789" s="691"/>
      <c r="AQ789" s="691"/>
      <c r="AR789" s="691"/>
      <c r="AS789" s="691"/>
      <c r="AT789" s="691"/>
      <c r="AU789" s="691"/>
      <c r="AV789" s="691"/>
      <c r="AW789" s="691"/>
      <c r="AX789" s="691"/>
      <c r="AY789" s="691"/>
      <c r="AZ789" s="691"/>
      <c r="BA789" s="691"/>
      <c r="BB789" s="691"/>
      <c r="BC789" s="691"/>
      <c r="BD789" s="691"/>
      <c r="BE789" s="691"/>
      <c r="BF789" s="691"/>
      <c r="BG789" s="691"/>
      <c r="BH789" s="691"/>
      <c r="BI789" s="691"/>
      <c r="BJ789" s="691"/>
      <c r="BK789" s="691"/>
      <c r="BL789" s="691"/>
      <c r="BM789" s="691"/>
      <c r="BN789" s="691"/>
      <c r="BO789" s="691"/>
      <c r="BP789" s="691"/>
      <c r="BQ789" s="691"/>
      <c r="BR789" s="691"/>
      <c r="BS789" s="691"/>
      <c r="BT789" s="691"/>
      <c r="BU789" s="691"/>
      <c r="BV789" s="691"/>
      <c r="BW789" s="691"/>
      <c r="BX789" s="691"/>
      <c r="BY789" s="691"/>
      <c r="BZ789" s="691"/>
      <c r="CA789" s="691"/>
      <c r="CB789" s="691"/>
      <c r="CC789" s="691"/>
      <c r="CD789" s="691"/>
      <c r="CE789" s="691"/>
      <c r="CF789" s="691"/>
      <c r="CG789" s="691"/>
      <c r="CH789" s="691"/>
      <c r="CI789" s="691"/>
    </row>
    <row r="790" spans="1:87" ht="15.75" customHeight="1">
      <c r="A790" s="691"/>
      <c r="B790" s="697"/>
      <c r="C790" s="697"/>
      <c r="D790" s="691"/>
      <c r="E790" s="691"/>
      <c r="F790" s="691"/>
      <c r="G790" s="691"/>
      <c r="H790" s="691"/>
      <c r="I790" s="691"/>
      <c r="J790" s="691"/>
      <c r="K790" s="691"/>
      <c r="L790" s="691"/>
      <c r="M790" s="691"/>
      <c r="N790" s="691"/>
      <c r="O790" s="691"/>
      <c r="P790" s="691"/>
      <c r="Q790" s="691"/>
      <c r="R790" s="691"/>
      <c r="S790" s="691"/>
      <c r="T790" s="691"/>
      <c r="U790" s="691"/>
      <c r="V790" s="691"/>
      <c r="W790" s="691"/>
      <c r="X790" s="691"/>
      <c r="Y790" s="691"/>
      <c r="Z790" s="691"/>
      <c r="AA790" s="691"/>
      <c r="AB790" s="691"/>
      <c r="AC790" s="691"/>
      <c r="AD790" s="691"/>
      <c r="AE790" s="691"/>
      <c r="AF790" s="691"/>
      <c r="AG790" s="691"/>
      <c r="AH790" s="691"/>
      <c r="AI790" s="691"/>
      <c r="AJ790" s="691"/>
      <c r="AK790" s="691"/>
      <c r="AL790" s="691"/>
      <c r="AM790" s="691"/>
      <c r="AN790" s="691"/>
      <c r="AO790" s="691"/>
      <c r="AP790" s="691"/>
      <c r="AQ790" s="691"/>
      <c r="AR790" s="691"/>
      <c r="AS790" s="691"/>
      <c r="AT790" s="691"/>
      <c r="AU790" s="691"/>
      <c r="AV790" s="691"/>
      <c r="AW790" s="691"/>
      <c r="AX790" s="691"/>
      <c r="AY790" s="691"/>
      <c r="AZ790" s="691"/>
      <c r="BA790" s="691"/>
      <c r="BB790" s="691"/>
      <c r="BC790" s="691"/>
      <c r="BD790" s="691"/>
      <c r="BE790" s="691"/>
      <c r="BF790" s="691"/>
      <c r="BG790" s="691"/>
      <c r="BH790" s="691"/>
      <c r="BI790" s="691"/>
      <c r="BJ790" s="691"/>
      <c r="BK790" s="691"/>
      <c r="BL790" s="691"/>
      <c r="BM790" s="691"/>
      <c r="BN790" s="691"/>
      <c r="BO790" s="691"/>
      <c r="BP790" s="691"/>
      <c r="BQ790" s="691"/>
      <c r="BR790" s="691"/>
      <c r="BS790" s="691"/>
      <c r="BT790" s="691"/>
      <c r="BU790" s="691"/>
      <c r="BV790" s="691"/>
      <c r="BW790" s="691"/>
      <c r="BX790" s="691"/>
      <c r="BY790" s="691"/>
      <c r="BZ790" s="691"/>
      <c r="CA790" s="691"/>
      <c r="CB790" s="691"/>
      <c r="CC790" s="691"/>
      <c r="CD790" s="691"/>
      <c r="CE790" s="691"/>
      <c r="CF790" s="691"/>
      <c r="CG790" s="691"/>
      <c r="CH790" s="691"/>
      <c r="CI790" s="691"/>
    </row>
    <row r="791" spans="1:87" ht="15.75" customHeight="1">
      <c r="A791" s="691"/>
      <c r="B791" s="697"/>
      <c r="C791" s="697"/>
      <c r="D791" s="691"/>
      <c r="E791" s="691"/>
      <c r="F791" s="691"/>
      <c r="G791" s="691"/>
      <c r="H791" s="691"/>
      <c r="I791" s="691"/>
      <c r="J791" s="691"/>
      <c r="K791" s="691"/>
      <c r="L791" s="691"/>
      <c r="M791" s="691"/>
      <c r="N791" s="691"/>
      <c r="O791" s="691"/>
      <c r="P791" s="691"/>
      <c r="Q791" s="691"/>
      <c r="R791" s="691"/>
      <c r="S791" s="691"/>
      <c r="T791" s="691"/>
      <c r="U791" s="691"/>
      <c r="V791" s="691"/>
      <c r="W791" s="691"/>
      <c r="X791" s="691"/>
      <c r="Y791" s="691"/>
      <c r="Z791" s="691"/>
      <c r="AA791" s="691"/>
      <c r="AB791" s="691"/>
      <c r="AC791" s="691"/>
      <c r="AD791" s="691"/>
      <c r="AE791" s="691"/>
      <c r="AF791" s="691"/>
      <c r="AG791" s="691"/>
      <c r="AH791" s="691"/>
      <c r="AI791" s="691"/>
      <c r="AJ791" s="691"/>
      <c r="AK791" s="691"/>
      <c r="AL791" s="691"/>
      <c r="AM791" s="691"/>
      <c r="AN791" s="691"/>
      <c r="AO791" s="691"/>
      <c r="AP791" s="691"/>
      <c r="AQ791" s="691"/>
      <c r="AR791" s="691"/>
      <c r="AS791" s="691"/>
      <c r="AT791" s="691"/>
      <c r="AU791" s="691"/>
      <c r="AV791" s="691"/>
      <c r="AW791" s="691"/>
      <c r="AX791" s="691"/>
      <c r="AY791" s="691"/>
      <c r="AZ791" s="691"/>
      <c r="BA791" s="691"/>
      <c r="BB791" s="691"/>
      <c r="BC791" s="691"/>
      <c r="BD791" s="691"/>
      <c r="BE791" s="691"/>
      <c r="BF791" s="691"/>
      <c r="BG791" s="691"/>
      <c r="BH791" s="691"/>
      <c r="BI791" s="691"/>
      <c r="BJ791" s="691"/>
      <c r="BK791" s="691"/>
      <c r="BL791" s="691"/>
      <c r="BM791" s="691"/>
      <c r="BN791" s="691"/>
      <c r="BO791" s="691"/>
      <c r="BP791" s="691"/>
      <c r="BQ791" s="691"/>
      <c r="BR791" s="691"/>
      <c r="BS791" s="691"/>
      <c r="BT791" s="691"/>
      <c r="BU791" s="691"/>
      <c r="BV791" s="691"/>
      <c r="BW791" s="691"/>
      <c r="BX791" s="691"/>
      <c r="BY791" s="691"/>
      <c r="BZ791" s="691"/>
      <c r="CA791" s="691"/>
      <c r="CB791" s="691"/>
      <c r="CC791" s="691"/>
      <c r="CD791" s="691"/>
      <c r="CE791" s="691"/>
      <c r="CF791" s="691"/>
      <c r="CG791" s="691"/>
      <c r="CH791" s="691"/>
      <c r="CI791" s="691"/>
    </row>
    <row r="792" spans="1:87" ht="15.75" customHeight="1">
      <c r="A792" s="691"/>
      <c r="B792" s="697"/>
      <c r="C792" s="697"/>
      <c r="D792" s="691"/>
      <c r="E792" s="691"/>
      <c r="F792" s="691"/>
      <c r="G792" s="691"/>
      <c r="H792" s="691"/>
      <c r="I792" s="691"/>
      <c r="J792" s="691"/>
      <c r="K792" s="691"/>
      <c r="L792" s="691"/>
      <c r="M792" s="691"/>
      <c r="N792" s="691"/>
      <c r="O792" s="691"/>
      <c r="P792" s="691"/>
      <c r="Q792" s="691"/>
      <c r="R792" s="691"/>
      <c r="S792" s="691"/>
      <c r="T792" s="691"/>
      <c r="U792" s="691"/>
      <c r="V792" s="691"/>
      <c r="W792" s="691"/>
      <c r="X792" s="691"/>
      <c r="Y792" s="691"/>
      <c r="Z792" s="691"/>
      <c r="AA792" s="691"/>
      <c r="AB792" s="691"/>
      <c r="AC792" s="691"/>
      <c r="AD792" s="691"/>
      <c r="AE792" s="691"/>
      <c r="AF792" s="691"/>
      <c r="AG792" s="691"/>
      <c r="AH792" s="691"/>
      <c r="AI792" s="691"/>
      <c r="AJ792" s="691"/>
      <c r="AK792" s="691"/>
      <c r="AL792" s="691"/>
      <c r="AM792" s="691"/>
      <c r="AN792" s="691"/>
      <c r="AO792" s="691"/>
      <c r="AP792" s="691"/>
      <c r="AQ792" s="691"/>
      <c r="AR792" s="691"/>
      <c r="AS792" s="691"/>
      <c r="AT792" s="691"/>
      <c r="AU792" s="691"/>
      <c r="AV792" s="691"/>
      <c r="AW792" s="691"/>
      <c r="AX792" s="691"/>
      <c r="AY792" s="691"/>
      <c r="AZ792" s="691"/>
      <c r="BA792" s="691"/>
      <c r="BB792" s="691"/>
      <c r="BC792" s="691"/>
      <c r="BD792" s="691"/>
      <c r="BE792" s="691"/>
      <c r="BF792" s="691"/>
      <c r="BG792" s="691"/>
      <c r="BH792" s="691"/>
      <c r="BI792" s="691"/>
      <c r="BJ792" s="691"/>
      <c r="BK792" s="691"/>
      <c r="BL792" s="691"/>
      <c r="BM792" s="691"/>
      <c r="BN792" s="691"/>
      <c r="BO792" s="691"/>
      <c r="BP792" s="691"/>
      <c r="BQ792" s="691"/>
      <c r="BR792" s="691"/>
      <c r="BS792" s="691"/>
      <c r="BT792" s="691"/>
      <c r="BU792" s="691"/>
      <c r="BV792" s="691"/>
      <c r="BW792" s="691"/>
      <c r="BX792" s="691"/>
      <c r="BY792" s="691"/>
      <c r="BZ792" s="691"/>
      <c r="CA792" s="691"/>
      <c r="CB792" s="691"/>
      <c r="CC792" s="691"/>
      <c r="CD792" s="691"/>
      <c r="CE792" s="691"/>
      <c r="CF792" s="691"/>
      <c r="CG792" s="691"/>
      <c r="CH792" s="691"/>
      <c r="CI792" s="691"/>
    </row>
    <row r="793" spans="1:87" ht="15.75" customHeight="1">
      <c r="A793" s="691"/>
      <c r="B793" s="697"/>
      <c r="C793" s="697"/>
      <c r="D793" s="691"/>
      <c r="E793" s="691"/>
      <c r="F793" s="691"/>
      <c r="G793" s="691"/>
      <c r="H793" s="691"/>
      <c r="I793" s="691"/>
      <c r="J793" s="691"/>
      <c r="K793" s="691"/>
      <c r="L793" s="691"/>
      <c r="M793" s="691"/>
      <c r="N793" s="691"/>
      <c r="O793" s="691"/>
      <c r="P793" s="691"/>
      <c r="Q793" s="691"/>
      <c r="R793" s="691"/>
      <c r="S793" s="691"/>
      <c r="T793" s="691"/>
      <c r="U793" s="691"/>
      <c r="V793" s="691"/>
      <c r="W793" s="691"/>
      <c r="X793" s="691"/>
      <c r="Y793" s="691"/>
      <c r="Z793" s="691"/>
      <c r="AA793" s="691"/>
      <c r="AB793" s="691"/>
      <c r="AC793" s="691"/>
      <c r="AD793" s="691"/>
      <c r="AE793" s="691"/>
      <c r="AF793" s="691"/>
      <c r="AG793" s="691"/>
      <c r="AH793" s="691"/>
      <c r="AI793" s="691"/>
      <c r="AJ793" s="691"/>
      <c r="AK793" s="691"/>
      <c r="AL793" s="691"/>
      <c r="AM793" s="691"/>
      <c r="AN793" s="691"/>
      <c r="AO793" s="691"/>
      <c r="AP793" s="691"/>
      <c r="AQ793" s="691"/>
      <c r="AR793" s="691"/>
      <c r="AS793" s="691"/>
      <c r="AT793" s="691"/>
      <c r="AU793" s="691"/>
      <c r="AV793" s="691"/>
      <c r="AW793" s="691"/>
      <c r="AX793" s="691"/>
      <c r="AY793" s="691"/>
      <c r="AZ793" s="691"/>
      <c r="BA793" s="691"/>
      <c r="BB793" s="691"/>
      <c r="BC793" s="691"/>
      <c r="BD793" s="691"/>
      <c r="BE793" s="691"/>
      <c r="BF793" s="691"/>
      <c r="BG793" s="691"/>
      <c r="BH793" s="691"/>
      <c r="BI793" s="691"/>
      <c r="BJ793" s="691"/>
      <c r="BK793" s="691"/>
      <c r="BL793" s="691"/>
      <c r="BM793" s="691"/>
      <c r="BN793" s="691"/>
      <c r="BO793" s="691"/>
      <c r="BP793" s="691"/>
      <c r="BQ793" s="691"/>
      <c r="BR793" s="691"/>
      <c r="BS793" s="691"/>
      <c r="BT793" s="691"/>
      <c r="BU793" s="691"/>
      <c r="BV793" s="691"/>
      <c r="BW793" s="691"/>
      <c r="BX793" s="691"/>
      <c r="BY793" s="691"/>
      <c r="BZ793" s="691"/>
      <c r="CA793" s="691"/>
      <c r="CB793" s="691"/>
      <c r="CC793" s="691"/>
      <c r="CD793" s="691"/>
      <c r="CE793" s="691"/>
      <c r="CF793" s="691"/>
      <c r="CG793" s="691"/>
      <c r="CH793" s="691"/>
      <c r="CI793" s="691"/>
    </row>
    <row r="794" spans="1:87" ht="15.75" customHeight="1">
      <c r="A794" s="691"/>
      <c r="B794" s="697"/>
      <c r="C794" s="697"/>
      <c r="D794" s="691"/>
      <c r="E794" s="691"/>
      <c r="F794" s="691"/>
      <c r="G794" s="691"/>
      <c r="H794" s="691"/>
      <c r="I794" s="691"/>
      <c r="J794" s="691"/>
      <c r="K794" s="691"/>
      <c r="L794" s="691"/>
      <c r="M794" s="691"/>
      <c r="N794" s="691"/>
      <c r="O794" s="691"/>
      <c r="P794" s="691"/>
      <c r="Q794" s="691"/>
      <c r="R794" s="691"/>
      <c r="S794" s="691"/>
      <c r="T794" s="691"/>
      <c r="U794" s="691"/>
      <c r="V794" s="691"/>
      <c r="W794" s="691"/>
      <c r="X794" s="691"/>
      <c r="Y794" s="691"/>
      <c r="Z794" s="691"/>
      <c r="AA794" s="691"/>
      <c r="AB794" s="691"/>
      <c r="AC794" s="691"/>
      <c r="AD794" s="691"/>
      <c r="AE794" s="691"/>
      <c r="AF794" s="691"/>
      <c r="AG794" s="691"/>
      <c r="AH794" s="691"/>
      <c r="AI794" s="691"/>
      <c r="AJ794" s="691"/>
      <c r="AK794" s="691"/>
      <c r="AL794" s="691"/>
      <c r="AM794" s="691"/>
      <c r="AN794" s="691"/>
      <c r="AO794" s="691"/>
      <c r="AP794" s="691"/>
      <c r="AQ794" s="691"/>
      <c r="AR794" s="691"/>
      <c r="AS794" s="691"/>
      <c r="AT794" s="691"/>
      <c r="AU794" s="691"/>
      <c r="AV794" s="691"/>
      <c r="AW794" s="691"/>
      <c r="AX794" s="691"/>
      <c r="AY794" s="691"/>
      <c r="AZ794" s="691"/>
      <c r="BA794" s="691"/>
      <c r="BB794" s="691"/>
      <c r="BC794" s="691"/>
      <c r="BD794" s="691"/>
      <c r="BE794" s="691"/>
      <c r="BF794" s="691"/>
      <c r="BG794" s="691"/>
      <c r="BH794" s="691"/>
      <c r="BI794" s="691"/>
      <c r="BJ794" s="691"/>
      <c r="BK794" s="691"/>
      <c r="BL794" s="691"/>
      <c r="BM794" s="691"/>
      <c r="BN794" s="691"/>
      <c r="BO794" s="691"/>
      <c r="BP794" s="691"/>
      <c r="BQ794" s="691"/>
      <c r="BR794" s="691"/>
      <c r="BS794" s="691"/>
      <c r="BT794" s="691"/>
      <c r="BU794" s="691"/>
      <c r="BV794" s="691"/>
      <c r="BW794" s="691"/>
      <c r="BX794" s="691"/>
      <c r="BY794" s="691"/>
      <c r="BZ794" s="691"/>
      <c r="CA794" s="691"/>
      <c r="CB794" s="691"/>
      <c r="CC794" s="691"/>
      <c r="CD794" s="691"/>
      <c r="CE794" s="691"/>
      <c r="CF794" s="691"/>
      <c r="CG794" s="691"/>
      <c r="CH794" s="691"/>
      <c r="CI794" s="691"/>
    </row>
    <row r="795" spans="1:87" ht="15.75" customHeight="1">
      <c r="A795" s="691"/>
      <c r="B795" s="697"/>
      <c r="C795" s="697"/>
      <c r="D795" s="691"/>
      <c r="E795" s="691"/>
      <c r="F795" s="691"/>
      <c r="G795" s="691"/>
      <c r="H795" s="691"/>
      <c r="I795" s="691"/>
      <c r="J795" s="691"/>
      <c r="K795" s="691"/>
      <c r="L795" s="691"/>
      <c r="M795" s="691"/>
      <c r="N795" s="691"/>
      <c r="O795" s="691"/>
      <c r="P795" s="691"/>
      <c r="Q795" s="691"/>
      <c r="R795" s="691"/>
      <c r="S795" s="691"/>
      <c r="T795" s="691"/>
      <c r="U795" s="691"/>
      <c r="V795" s="691"/>
      <c r="W795" s="691"/>
      <c r="X795" s="691"/>
      <c r="Y795" s="691"/>
      <c r="Z795" s="691"/>
      <c r="AA795" s="691"/>
      <c r="AB795" s="691"/>
      <c r="AC795" s="691"/>
      <c r="AD795" s="691"/>
      <c r="AE795" s="691"/>
      <c r="AF795" s="691"/>
      <c r="AG795" s="691"/>
      <c r="AH795" s="691"/>
      <c r="AI795" s="691"/>
      <c r="AJ795" s="691"/>
      <c r="AK795" s="691"/>
      <c r="AL795" s="691"/>
      <c r="AM795" s="691"/>
      <c r="AN795" s="691"/>
      <c r="AO795" s="691"/>
      <c r="AP795" s="691"/>
      <c r="AQ795" s="691"/>
      <c r="AR795" s="691"/>
      <c r="AS795" s="691"/>
      <c r="AT795" s="691"/>
      <c r="AU795" s="691"/>
      <c r="AV795" s="691"/>
      <c r="AW795" s="691"/>
      <c r="AX795" s="691"/>
      <c r="AY795" s="691"/>
      <c r="AZ795" s="691"/>
      <c r="BA795" s="691"/>
      <c r="BB795" s="691"/>
      <c r="BC795" s="691"/>
      <c r="BD795" s="691"/>
      <c r="BE795" s="691"/>
      <c r="BF795" s="691"/>
      <c r="BG795" s="691"/>
      <c r="BH795" s="691"/>
      <c r="BI795" s="691"/>
      <c r="BJ795" s="691"/>
      <c r="BK795" s="691"/>
      <c r="BL795" s="691"/>
      <c r="BM795" s="691"/>
      <c r="BN795" s="691"/>
      <c r="BO795" s="691"/>
      <c r="BP795" s="691"/>
      <c r="BQ795" s="691"/>
      <c r="BR795" s="691"/>
      <c r="BS795" s="691"/>
      <c r="BT795" s="691"/>
      <c r="BU795" s="691"/>
      <c r="BV795" s="691"/>
      <c r="BW795" s="691"/>
      <c r="BX795" s="691"/>
      <c r="BY795" s="691"/>
      <c r="BZ795" s="691"/>
      <c r="CA795" s="691"/>
      <c r="CB795" s="691"/>
      <c r="CC795" s="691"/>
      <c r="CD795" s="691"/>
      <c r="CE795" s="691"/>
      <c r="CF795" s="691"/>
      <c r="CG795" s="691"/>
      <c r="CH795" s="691"/>
      <c r="CI795" s="691"/>
    </row>
    <row r="796" spans="1:87" ht="15.75" customHeight="1">
      <c r="A796" s="691"/>
      <c r="B796" s="697"/>
      <c r="C796" s="697"/>
      <c r="D796" s="691"/>
      <c r="E796" s="691"/>
      <c r="F796" s="691"/>
      <c r="G796" s="691"/>
      <c r="H796" s="691"/>
      <c r="I796" s="691"/>
      <c r="J796" s="691"/>
      <c r="K796" s="691"/>
      <c r="L796" s="691"/>
      <c r="M796" s="691"/>
      <c r="N796" s="691"/>
      <c r="O796" s="691"/>
      <c r="P796" s="691"/>
      <c r="Q796" s="691"/>
      <c r="R796" s="691"/>
      <c r="S796" s="691"/>
      <c r="T796" s="691"/>
      <c r="U796" s="691"/>
      <c r="V796" s="691"/>
      <c r="W796" s="691"/>
      <c r="X796" s="691"/>
      <c r="Y796" s="691"/>
      <c r="Z796" s="691"/>
      <c r="AA796" s="691"/>
      <c r="AB796" s="691"/>
      <c r="AC796" s="691"/>
      <c r="AD796" s="691"/>
      <c r="AE796" s="691"/>
      <c r="AF796" s="691"/>
      <c r="AG796" s="691"/>
      <c r="AH796" s="691"/>
      <c r="AI796" s="691"/>
      <c r="AJ796" s="691"/>
      <c r="AK796" s="691"/>
      <c r="AL796" s="691"/>
      <c r="AM796" s="691"/>
      <c r="AN796" s="691"/>
      <c r="AO796" s="691"/>
      <c r="AP796" s="691"/>
      <c r="AQ796" s="691"/>
      <c r="AR796" s="691"/>
      <c r="AS796" s="691"/>
      <c r="AT796" s="691"/>
      <c r="AU796" s="691"/>
      <c r="AV796" s="691"/>
      <c r="AW796" s="691"/>
      <c r="AX796" s="691"/>
      <c r="AY796" s="691"/>
      <c r="AZ796" s="691"/>
      <c r="BA796" s="691"/>
      <c r="BB796" s="691"/>
      <c r="BC796" s="691"/>
      <c r="BD796" s="691"/>
      <c r="BE796" s="691"/>
      <c r="BF796" s="691"/>
      <c r="BG796" s="691"/>
      <c r="BH796" s="691"/>
      <c r="BI796" s="691"/>
      <c r="BJ796" s="691"/>
      <c r="BK796" s="691"/>
      <c r="BL796" s="691"/>
      <c r="BM796" s="691"/>
      <c r="BN796" s="691"/>
      <c r="BO796" s="691"/>
      <c r="BP796" s="691"/>
      <c r="BQ796" s="691"/>
      <c r="BR796" s="691"/>
      <c r="BS796" s="691"/>
      <c r="BT796" s="691"/>
      <c r="BU796" s="691"/>
      <c r="BV796" s="691"/>
      <c r="BW796" s="691"/>
      <c r="BX796" s="691"/>
      <c r="BY796" s="691"/>
      <c r="BZ796" s="691"/>
      <c r="CA796" s="691"/>
      <c r="CB796" s="691"/>
      <c r="CC796" s="691"/>
      <c r="CD796" s="691"/>
      <c r="CE796" s="691"/>
      <c r="CF796" s="691"/>
      <c r="CG796" s="691"/>
      <c r="CH796" s="691"/>
      <c r="CI796" s="691"/>
    </row>
    <row r="797" spans="1:87" ht="15.75" customHeight="1">
      <c r="A797" s="691"/>
      <c r="B797" s="697"/>
      <c r="C797" s="697"/>
      <c r="D797" s="691"/>
      <c r="E797" s="691"/>
      <c r="F797" s="691"/>
      <c r="G797" s="691"/>
      <c r="H797" s="691"/>
      <c r="I797" s="691"/>
      <c r="J797" s="691"/>
      <c r="K797" s="691"/>
      <c r="L797" s="691"/>
      <c r="M797" s="691"/>
      <c r="N797" s="691"/>
      <c r="O797" s="691"/>
      <c r="P797" s="691"/>
      <c r="Q797" s="691"/>
      <c r="R797" s="691"/>
      <c r="S797" s="691"/>
      <c r="T797" s="691"/>
      <c r="U797" s="691"/>
      <c r="V797" s="691"/>
      <c r="W797" s="691"/>
      <c r="X797" s="691"/>
      <c r="Y797" s="691"/>
      <c r="Z797" s="691"/>
      <c r="AA797" s="691"/>
      <c r="AB797" s="691"/>
      <c r="AC797" s="691"/>
      <c r="AD797" s="691"/>
      <c r="AE797" s="691"/>
      <c r="AF797" s="691"/>
      <c r="AG797" s="691"/>
      <c r="AH797" s="691"/>
      <c r="AI797" s="691"/>
      <c r="AJ797" s="691"/>
      <c r="AK797" s="691"/>
      <c r="AL797" s="691"/>
      <c r="AM797" s="691"/>
      <c r="AN797" s="691"/>
      <c r="AO797" s="691"/>
      <c r="AP797" s="691"/>
      <c r="AQ797" s="691"/>
      <c r="AR797" s="691"/>
      <c r="AS797" s="691"/>
      <c r="AT797" s="691"/>
      <c r="AU797" s="691"/>
      <c r="AV797" s="691"/>
      <c r="AW797" s="691"/>
      <c r="AX797" s="691"/>
      <c r="AY797" s="691"/>
      <c r="AZ797" s="691"/>
      <c r="BA797" s="691"/>
      <c r="BB797" s="691"/>
      <c r="BC797" s="691"/>
      <c r="BD797" s="691"/>
      <c r="BE797" s="691"/>
      <c r="BF797" s="691"/>
      <c r="BG797" s="691"/>
      <c r="BH797" s="691"/>
      <c r="BI797" s="691"/>
      <c r="BJ797" s="691"/>
      <c r="BK797" s="691"/>
      <c r="BL797" s="691"/>
      <c r="BM797" s="691"/>
      <c r="BN797" s="691"/>
      <c r="BO797" s="691"/>
      <c r="BP797" s="691"/>
      <c r="BQ797" s="691"/>
      <c r="BR797" s="691"/>
      <c r="BS797" s="691"/>
      <c r="BT797" s="691"/>
      <c r="BU797" s="691"/>
      <c r="BV797" s="691"/>
      <c r="BW797" s="691"/>
      <c r="BX797" s="691"/>
      <c r="BY797" s="691"/>
      <c r="BZ797" s="691"/>
      <c r="CA797" s="691"/>
      <c r="CB797" s="691"/>
      <c r="CC797" s="691"/>
      <c r="CD797" s="691"/>
      <c r="CE797" s="691"/>
      <c r="CF797" s="691"/>
      <c r="CG797" s="691"/>
      <c r="CH797" s="691"/>
      <c r="CI797" s="691"/>
    </row>
    <row r="798" spans="1:87" ht="15.75" customHeight="1">
      <c r="A798" s="691"/>
      <c r="B798" s="697"/>
      <c r="C798" s="697"/>
      <c r="D798" s="691"/>
      <c r="E798" s="691"/>
      <c r="F798" s="691"/>
      <c r="G798" s="691"/>
      <c r="H798" s="691"/>
      <c r="I798" s="691"/>
      <c r="J798" s="691"/>
      <c r="K798" s="691"/>
      <c r="L798" s="691"/>
      <c r="M798" s="691"/>
      <c r="N798" s="691"/>
      <c r="O798" s="691"/>
      <c r="P798" s="691"/>
      <c r="Q798" s="691"/>
      <c r="R798" s="691"/>
      <c r="S798" s="691"/>
      <c r="T798" s="691"/>
      <c r="U798" s="691"/>
      <c r="V798" s="691"/>
      <c r="W798" s="691"/>
      <c r="X798" s="691"/>
      <c r="Y798" s="691"/>
      <c r="Z798" s="691"/>
      <c r="AA798" s="691"/>
      <c r="AB798" s="691"/>
      <c r="AC798" s="691"/>
      <c r="AD798" s="691"/>
      <c r="AE798" s="691"/>
      <c r="AF798" s="691"/>
      <c r="AG798" s="691"/>
      <c r="AH798" s="691"/>
      <c r="AI798" s="691"/>
      <c r="AJ798" s="691"/>
      <c r="AK798" s="691"/>
      <c r="AL798" s="691"/>
      <c r="AM798" s="691"/>
      <c r="AN798" s="691"/>
      <c r="AO798" s="691"/>
      <c r="AP798" s="691"/>
      <c r="AQ798" s="691"/>
      <c r="AR798" s="691"/>
      <c r="AS798" s="691"/>
      <c r="AT798" s="691"/>
      <c r="AU798" s="691"/>
      <c r="AV798" s="691"/>
      <c r="AW798" s="691"/>
      <c r="AX798" s="691"/>
      <c r="AY798" s="691"/>
      <c r="AZ798" s="691"/>
      <c r="BA798" s="691"/>
      <c r="BB798" s="691"/>
      <c r="BC798" s="691"/>
      <c r="BD798" s="691"/>
      <c r="BE798" s="691"/>
      <c r="BF798" s="691"/>
      <c r="BG798" s="691"/>
      <c r="BH798" s="691"/>
      <c r="BI798" s="691"/>
      <c r="BJ798" s="691"/>
      <c r="BK798" s="691"/>
      <c r="BL798" s="691"/>
      <c r="BM798" s="691"/>
      <c r="BN798" s="691"/>
      <c r="BO798" s="691"/>
      <c r="BP798" s="691"/>
      <c r="BQ798" s="691"/>
      <c r="BR798" s="691"/>
      <c r="BS798" s="691"/>
      <c r="BT798" s="691"/>
      <c r="BU798" s="691"/>
      <c r="BV798" s="691"/>
      <c r="BW798" s="691"/>
      <c r="BX798" s="691"/>
      <c r="BY798" s="691"/>
      <c r="BZ798" s="691"/>
      <c r="CA798" s="691"/>
      <c r="CB798" s="691"/>
      <c r="CC798" s="691"/>
      <c r="CD798" s="691"/>
      <c r="CE798" s="691"/>
      <c r="CF798" s="691"/>
      <c r="CG798" s="691"/>
      <c r="CH798" s="691"/>
      <c r="CI798" s="691"/>
    </row>
    <row r="799" spans="1:87" ht="15.75" customHeight="1">
      <c r="A799" s="691"/>
      <c r="B799" s="697"/>
      <c r="C799" s="697"/>
      <c r="D799" s="691"/>
      <c r="E799" s="691"/>
      <c r="F799" s="691"/>
      <c r="G799" s="691"/>
      <c r="H799" s="691"/>
      <c r="I799" s="691"/>
      <c r="J799" s="691"/>
      <c r="K799" s="691"/>
      <c r="L799" s="691"/>
      <c r="M799" s="691"/>
      <c r="N799" s="691"/>
      <c r="O799" s="691"/>
      <c r="P799" s="691"/>
      <c r="Q799" s="691"/>
      <c r="R799" s="691"/>
      <c r="S799" s="691"/>
      <c r="T799" s="691"/>
      <c r="U799" s="691"/>
      <c r="V799" s="691"/>
      <c r="W799" s="691"/>
      <c r="X799" s="691"/>
      <c r="Y799" s="691"/>
      <c r="Z799" s="691"/>
      <c r="AA799" s="691"/>
      <c r="AB799" s="691"/>
      <c r="AC799" s="691"/>
      <c r="AD799" s="691"/>
      <c r="AE799" s="691"/>
      <c r="AF799" s="691"/>
      <c r="AG799" s="691"/>
      <c r="AH799" s="691"/>
      <c r="AI799" s="691"/>
      <c r="AJ799" s="691"/>
      <c r="AK799" s="691"/>
      <c r="AL799" s="691"/>
      <c r="AM799" s="691"/>
      <c r="AN799" s="691"/>
      <c r="AO799" s="691"/>
      <c r="AP799" s="691"/>
      <c r="AQ799" s="691"/>
      <c r="AR799" s="691"/>
      <c r="AS799" s="691"/>
      <c r="AT799" s="691"/>
      <c r="AU799" s="691"/>
      <c r="AV799" s="691"/>
      <c r="AW799" s="691"/>
      <c r="AX799" s="691"/>
      <c r="AY799" s="691"/>
      <c r="AZ799" s="691"/>
      <c r="BA799" s="691"/>
      <c r="BB799" s="691"/>
      <c r="BC799" s="691"/>
      <c r="BD799" s="691"/>
      <c r="BE799" s="691"/>
      <c r="BF799" s="691"/>
      <c r="BG799" s="691"/>
      <c r="BH799" s="691"/>
      <c r="BI799" s="691"/>
      <c r="BJ799" s="691"/>
      <c r="BK799" s="691"/>
      <c r="BL799" s="691"/>
      <c r="BM799" s="691"/>
      <c r="BN799" s="691"/>
      <c r="BO799" s="691"/>
      <c r="BP799" s="691"/>
      <c r="BQ799" s="691"/>
      <c r="BR799" s="691"/>
      <c r="BS799" s="691"/>
      <c r="BT799" s="691"/>
      <c r="BU799" s="691"/>
      <c r="BV799" s="691"/>
      <c r="BW799" s="691"/>
      <c r="BX799" s="691"/>
      <c r="BY799" s="691"/>
      <c r="BZ799" s="691"/>
      <c r="CA799" s="691"/>
      <c r="CB799" s="691"/>
      <c r="CC799" s="691"/>
      <c r="CD799" s="691"/>
      <c r="CE799" s="691"/>
      <c r="CF799" s="691"/>
      <c r="CG799" s="691"/>
      <c r="CH799" s="691"/>
      <c r="CI799" s="691"/>
    </row>
    <row r="800" spans="1:87" ht="15.75" customHeight="1">
      <c r="A800" s="691"/>
      <c r="B800" s="697"/>
      <c r="C800" s="697"/>
      <c r="D800" s="691"/>
      <c r="E800" s="691"/>
      <c r="F800" s="691"/>
      <c r="G800" s="691"/>
      <c r="H800" s="691"/>
      <c r="I800" s="691"/>
      <c r="J800" s="691"/>
      <c r="K800" s="691"/>
      <c r="L800" s="691"/>
      <c r="M800" s="691"/>
      <c r="N800" s="691"/>
      <c r="O800" s="691"/>
      <c r="P800" s="691"/>
      <c r="Q800" s="691"/>
      <c r="R800" s="691"/>
      <c r="S800" s="691"/>
      <c r="T800" s="691"/>
      <c r="U800" s="691"/>
      <c r="V800" s="691"/>
      <c r="W800" s="691"/>
      <c r="X800" s="691"/>
      <c r="Y800" s="691"/>
      <c r="Z800" s="691"/>
      <c r="AA800" s="691"/>
      <c r="AB800" s="691"/>
      <c r="AC800" s="691"/>
      <c r="AD800" s="691"/>
      <c r="AE800" s="691"/>
      <c r="AF800" s="691"/>
      <c r="AG800" s="691"/>
      <c r="AH800" s="691"/>
      <c r="AI800" s="691"/>
      <c r="AJ800" s="691"/>
      <c r="AK800" s="691"/>
      <c r="AL800" s="691"/>
      <c r="AM800" s="691"/>
      <c r="AN800" s="691"/>
      <c r="AO800" s="691"/>
      <c r="AP800" s="691"/>
      <c r="AQ800" s="691"/>
      <c r="AR800" s="691"/>
      <c r="AS800" s="691"/>
      <c r="AT800" s="691"/>
      <c r="AU800" s="691"/>
      <c r="AV800" s="691"/>
      <c r="AW800" s="691"/>
      <c r="AX800" s="691"/>
      <c r="AY800" s="691"/>
      <c r="AZ800" s="691"/>
      <c r="BA800" s="691"/>
      <c r="BB800" s="691"/>
      <c r="BC800" s="691"/>
      <c r="BD800" s="691"/>
      <c r="BE800" s="691"/>
      <c r="BF800" s="691"/>
      <c r="BG800" s="691"/>
      <c r="BH800" s="691"/>
      <c r="BI800" s="691"/>
      <c r="BJ800" s="691"/>
      <c r="BK800" s="691"/>
      <c r="BL800" s="691"/>
      <c r="BM800" s="691"/>
      <c r="BN800" s="691"/>
      <c r="BO800" s="691"/>
      <c r="BP800" s="691"/>
      <c r="BQ800" s="691"/>
      <c r="BR800" s="691"/>
      <c r="BS800" s="691"/>
      <c r="BT800" s="691"/>
      <c r="BU800" s="691"/>
      <c r="BV800" s="691"/>
      <c r="BW800" s="691"/>
      <c r="BX800" s="691"/>
      <c r="BY800" s="691"/>
      <c r="BZ800" s="691"/>
      <c r="CA800" s="691"/>
      <c r="CB800" s="691"/>
      <c r="CC800" s="691"/>
      <c r="CD800" s="691"/>
      <c r="CE800" s="691"/>
      <c r="CF800" s="691"/>
      <c r="CG800" s="691"/>
      <c r="CH800" s="691"/>
      <c r="CI800" s="691"/>
    </row>
    <row r="801" spans="1:87" ht="15.75" customHeight="1">
      <c r="A801" s="691"/>
      <c r="B801" s="697"/>
      <c r="C801" s="697"/>
      <c r="D801" s="691"/>
      <c r="E801" s="691"/>
      <c r="F801" s="691"/>
      <c r="G801" s="691"/>
      <c r="H801" s="691"/>
      <c r="I801" s="691"/>
      <c r="J801" s="691"/>
      <c r="K801" s="691"/>
      <c r="L801" s="691"/>
      <c r="M801" s="691"/>
      <c r="N801" s="691"/>
      <c r="O801" s="691"/>
      <c r="P801" s="691"/>
      <c r="Q801" s="691"/>
      <c r="R801" s="691"/>
      <c r="S801" s="691"/>
      <c r="T801" s="691"/>
      <c r="U801" s="691"/>
      <c r="V801" s="691"/>
      <c r="W801" s="691"/>
      <c r="X801" s="691"/>
      <c r="Y801" s="691"/>
      <c r="Z801" s="691"/>
      <c r="AA801" s="691"/>
      <c r="AB801" s="691"/>
      <c r="AC801" s="691"/>
      <c r="AD801" s="691"/>
      <c r="AE801" s="691"/>
      <c r="AF801" s="691"/>
      <c r="AG801" s="691"/>
      <c r="AH801" s="691"/>
      <c r="AI801" s="691"/>
      <c r="AJ801" s="691"/>
      <c r="AK801" s="691"/>
      <c r="AL801" s="691"/>
      <c r="AM801" s="691"/>
      <c r="AN801" s="691"/>
      <c r="AO801" s="691"/>
      <c r="AP801" s="691"/>
      <c r="AQ801" s="691"/>
      <c r="AR801" s="691"/>
      <c r="AS801" s="691"/>
      <c r="AT801" s="691"/>
      <c r="AU801" s="691"/>
      <c r="AV801" s="691"/>
      <c r="AW801" s="691"/>
      <c r="AX801" s="691"/>
      <c r="AY801" s="691"/>
      <c r="AZ801" s="691"/>
      <c r="BA801" s="691"/>
      <c r="BB801" s="691"/>
      <c r="BC801" s="691"/>
      <c r="BD801" s="691"/>
      <c r="BE801" s="691"/>
      <c r="BF801" s="691"/>
      <c r="BG801" s="691"/>
      <c r="BH801" s="691"/>
      <c r="BI801" s="691"/>
      <c r="BJ801" s="691"/>
      <c r="BK801" s="691"/>
      <c r="BL801" s="691"/>
      <c r="BM801" s="691"/>
      <c r="BN801" s="691"/>
      <c r="BO801" s="691"/>
      <c r="BP801" s="691"/>
      <c r="BQ801" s="691"/>
      <c r="BR801" s="691"/>
      <c r="BS801" s="691"/>
      <c r="BT801" s="691"/>
      <c r="BU801" s="691"/>
      <c r="BV801" s="691"/>
      <c r="BW801" s="691"/>
      <c r="BX801" s="691"/>
      <c r="BY801" s="691"/>
      <c r="BZ801" s="691"/>
      <c r="CA801" s="691"/>
      <c r="CB801" s="691"/>
      <c r="CC801" s="691"/>
      <c r="CD801" s="691"/>
      <c r="CE801" s="691"/>
      <c r="CF801" s="691"/>
      <c r="CG801" s="691"/>
      <c r="CH801" s="691"/>
      <c r="CI801" s="691"/>
    </row>
    <row r="802" spans="1:87" ht="15.75" customHeight="1">
      <c r="A802" s="691"/>
      <c r="B802" s="697"/>
      <c r="C802" s="697"/>
      <c r="D802" s="691"/>
      <c r="E802" s="691"/>
      <c r="F802" s="691"/>
      <c r="G802" s="691"/>
      <c r="H802" s="691"/>
      <c r="I802" s="691"/>
      <c r="J802" s="691"/>
      <c r="K802" s="691"/>
      <c r="L802" s="691"/>
      <c r="M802" s="691"/>
      <c r="N802" s="691"/>
      <c r="O802" s="691"/>
      <c r="P802" s="691"/>
      <c r="Q802" s="691"/>
      <c r="R802" s="691"/>
      <c r="S802" s="691"/>
      <c r="T802" s="691"/>
      <c r="U802" s="691"/>
      <c r="V802" s="691"/>
      <c r="W802" s="691"/>
      <c r="X802" s="691"/>
      <c r="Y802" s="691"/>
      <c r="Z802" s="691"/>
      <c r="AA802" s="691"/>
      <c r="AB802" s="691"/>
      <c r="AC802" s="691"/>
      <c r="AD802" s="691"/>
      <c r="AE802" s="691"/>
      <c r="AF802" s="691"/>
      <c r="AG802" s="691"/>
      <c r="AH802" s="691"/>
      <c r="AI802" s="691"/>
      <c r="AJ802" s="691"/>
      <c r="AK802" s="691"/>
      <c r="AL802" s="691"/>
      <c r="AM802" s="691"/>
      <c r="AN802" s="691"/>
      <c r="AO802" s="691"/>
      <c r="AP802" s="691"/>
      <c r="AQ802" s="691"/>
      <c r="AR802" s="691"/>
      <c r="AS802" s="691"/>
      <c r="AT802" s="691"/>
      <c r="AU802" s="691"/>
      <c r="AV802" s="691"/>
      <c r="AW802" s="691"/>
      <c r="AX802" s="691"/>
      <c r="AY802" s="691"/>
      <c r="AZ802" s="691"/>
      <c r="BA802" s="691"/>
      <c r="BB802" s="691"/>
      <c r="BC802" s="691"/>
      <c r="BD802" s="691"/>
      <c r="BE802" s="691"/>
      <c r="BF802" s="691"/>
      <c r="BG802" s="691"/>
      <c r="BH802" s="691"/>
      <c r="BI802" s="691"/>
      <c r="BJ802" s="691"/>
      <c r="BK802" s="691"/>
      <c r="BL802" s="691"/>
      <c r="BM802" s="691"/>
      <c r="BN802" s="691"/>
      <c r="BO802" s="691"/>
      <c r="BP802" s="691"/>
      <c r="BQ802" s="691"/>
      <c r="BR802" s="691"/>
      <c r="BS802" s="691"/>
      <c r="BT802" s="691"/>
      <c r="BU802" s="691"/>
      <c r="BV802" s="691"/>
      <c r="BW802" s="691"/>
      <c r="BX802" s="691"/>
      <c r="BY802" s="691"/>
      <c r="BZ802" s="691"/>
      <c r="CA802" s="691"/>
      <c r="CB802" s="691"/>
      <c r="CC802" s="691"/>
      <c r="CD802" s="691"/>
      <c r="CE802" s="691"/>
      <c r="CF802" s="691"/>
      <c r="CG802" s="691"/>
      <c r="CH802" s="691"/>
      <c r="CI802" s="691"/>
    </row>
    <row r="803" spans="1:87" ht="15.75" customHeight="1">
      <c r="A803" s="691"/>
      <c r="B803" s="697"/>
      <c r="C803" s="697"/>
      <c r="D803" s="691"/>
      <c r="E803" s="691"/>
      <c r="F803" s="691"/>
      <c r="G803" s="691"/>
      <c r="H803" s="691"/>
      <c r="I803" s="691"/>
      <c r="J803" s="691"/>
      <c r="K803" s="691"/>
      <c r="L803" s="691"/>
      <c r="M803" s="691"/>
      <c r="N803" s="691"/>
      <c r="O803" s="691"/>
      <c r="P803" s="691"/>
      <c r="Q803" s="691"/>
      <c r="R803" s="691"/>
      <c r="S803" s="691"/>
      <c r="T803" s="691"/>
      <c r="U803" s="691"/>
      <c r="V803" s="691"/>
      <c r="W803" s="691"/>
      <c r="X803" s="691"/>
      <c r="Y803" s="691"/>
      <c r="Z803" s="691"/>
      <c r="AA803" s="691"/>
      <c r="AB803" s="691"/>
      <c r="AC803" s="691"/>
      <c r="AD803" s="691"/>
      <c r="AE803" s="691"/>
      <c r="AF803" s="691"/>
      <c r="AG803" s="691"/>
      <c r="AH803" s="691"/>
      <c r="AI803" s="691"/>
      <c r="AJ803" s="691"/>
      <c r="AK803" s="691"/>
      <c r="AL803" s="691"/>
      <c r="AM803" s="691"/>
      <c r="AN803" s="691"/>
      <c r="AO803" s="691"/>
      <c r="AP803" s="691"/>
      <c r="AQ803" s="691"/>
      <c r="AR803" s="691"/>
      <c r="AS803" s="691"/>
      <c r="AT803" s="691"/>
      <c r="AU803" s="691"/>
      <c r="AV803" s="691"/>
      <c r="AW803" s="691"/>
      <c r="AX803" s="691"/>
      <c r="AY803" s="691"/>
      <c r="AZ803" s="691"/>
      <c r="BA803" s="691"/>
      <c r="BB803" s="691"/>
      <c r="BC803" s="691"/>
      <c r="BD803" s="691"/>
      <c r="BE803" s="691"/>
      <c r="BF803" s="691"/>
      <c r="BG803" s="691"/>
      <c r="BH803" s="691"/>
      <c r="BI803" s="691"/>
      <c r="BJ803" s="691"/>
      <c r="BK803" s="691"/>
      <c r="BL803" s="691"/>
      <c r="BM803" s="691"/>
      <c r="BN803" s="691"/>
      <c r="BO803" s="691"/>
      <c r="BP803" s="691"/>
      <c r="BQ803" s="691"/>
      <c r="BR803" s="691"/>
      <c r="BS803" s="691"/>
      <c r="BT803" s="691"/>
      <c r="BU803" s="691"/>
      <c r="BV803" s="691"/>
      <c r="BW803" s="691"/>
      <c r="BX803" s="691"/>
      <c r="BY803" s="691"/>
      <c r="BZ803" s="691"/>
      <c r="CA803" s="691"/>
      <c r="CB803" s="691"/>
      <c r="CC803" s="691"/>
      <c r="CD803" s="691"/>
      <c r="CE803" s="691"/>
      <c r="CF803" s="691"/>
      <c r="CG803" s="691"/>
      <c r="CH803" s="691"/>
      <c r="CI803" s="691"/>
    </row>
    <row r="804" spans="1:87" ht="15.75" customHeight="1">
      <c r="A804" s="691"/>
      <c r="B804" s="697"/>
      <c r="C804" s="697"/>
      <c r="D804" s="691"/>
      <c r="E804" s="691"/>
      <c r="F804" s="691"/>
      <c r="G804" s="691"/>
      <c r="H804" s="691"/>
      <c r="I804" s="691"/>
      <c r="J804" s="691"/>
      <c r="K804" s="691"/>
      <c r="L804" s="691"/>
      <c r="M804" s="691"/>
      <c r="N804" s="691"/>
      <c r="O804" s="691"/>
      <c r="P804" s="691"/>
      <c r="Q804" s="691"/>
      <c r="R804" s="691"/>
      <c r="S804" s="691"/>
      <c r="T804" s="691"/>
      <c r="U804" s="691"/>
      <c r="V804" s="691"/>
      <c r="W804" s="691"/>
      <c r="X804" s="691"/>
      <c r="Y804" s="691"/>
      <c r="Z804" s="691"/>
      <c r="AA804" s="691"/>
      <c r="AB804" s="691"/>
      <c r="AC804" s="691"/>
      <c r="AD804" s="691"/>
      <c r="AE804" s="691"/>
      <c r="AF804" s="691"/>
      <c r="AG804" s="691"/>
      <c r="AH804" s="691"/>
      <c r="AI804" s="691"/>
      <c r="AJ804" s="691"/>
      <c r="AK804" s="691"/>
      <c r="AL804" s="691"/>
      <c r="AM804" s="691"/>
      <c r="AN804" s="691"/>
      <c r="AO804" s="691"/>
      <c r="AP804" s="691"/>
      <c r="AQ804" s="691"/>
      <c r="AR804" s="691"/>
      <c r="AS804" s="691"/>
      <c r="AT804" s="691"/>
      <c r="AU804" s="691"/>
      <c r="AV804" s="691"/>
      <c r="AW804" s="691"/>
      <c r="AX804" s="691"/>
      <c r="AY804" s="691"/>
      <c r="AZ804" s="691"/>
      <c r="BA804" s="691"/>
      <c r="BB804" s="691"/>
      <c r="BC804" s="691"/>
      <c r="BD804" s="691"/>
      <c r="BE804" s="691"/>
      <c r="BF804" s="691"/>
      <c r="BG804" s="691"/>
      <c r="BH804" s="691"/>
      <c r="BI804" s="691"/>
      <c r="BJ804" s="691"/>
      <c r="BK804" s="691"/>
      <c r="BL804" s="691"/>
      <c r="BM804" s="691"/>
      <c r="BN804" s="691"/>
      <c r="BO804" s="691"/>
      <c r="BP804" s="691"/>
      <c r="BQ804" s="691"/>
      <c r="BR804" s="691"/>
      <c r="BS804" s="691"/>
      <c r="BT804" s="691"/>
      <c r="BU804" s="691"/>
      <c r="BV804" s="691"/>
      <c r="BW804" s="691"/>
      <c r="BX804" s="691"/>
      <c r="BY804" s="691"/>
      <c r="BZ804" s="691"/>
      <c r="CA804" s="691"/>
      <c r="CB804" s="691"/>
      <c r="CC804" s="691"/>
      <c r="CD804" s="691"/>
      <c r="CE804" s="691"/>
      <c r="CF804" s="691"/>
      <c r="CG804" s="691"/>
      <c r="CH804" s="691"/>
      <c r="CI804" s="691"/>
    </row>
    <row r="805" spans="1:87" ht="15.75" customHeight="1">
      <c r="A805" s="691"/>
      <c r="B805" s="697"/>
      <c r="C805" s="697"/>
      <c r="D805" s="691"/>
      <c r="E805" s="691"/>
      <c r="F805" s="691"/>
      <c r="G805" s="691"/>
      <c r="H805" s="691"/>
      <c r="I805" s="691"/>
      <c r="J805" s="691"/>
      <c r="K805" s="691"/>
      <c r="L805" s="691"/>
      <c r="M805" s="691"/>
      <c r="N805" s="691"/>
      <c r="O805" s="691"/>
      <c r="P805" s="691"/>
      <c r="Q805" s="691"/>
      <c r="R805" s="691"/>
      <c r="S805" s="691"/>
      <c r="T805" s="691"/>
      <c r="U805" s="691"/>
      <c r="V805" s="691"/>
      <c r="W805" s="691"/>
      <c r="X805" s="691"/>
      <c r="Y805" s="691"/>
      <c r="Z805" s="691"/>
      <c r="AA805" s="691"/>
      <c r="AB805" s="691"/>
      <c r="AC805" s="691"/>
      <c r="AD805" s="691"/>
      <c r="AE805" s="691"/>
      <c r="AF805" s="691"/>
      <c r="AG805" s="691"/>
      <c r="AH805" s="691"/>
      <c r="AI805" s="691"/>
      <c r="AJ805" s="691"/>
      <c r="AK805" s="691"/>
      <c r="AL805" s="691"/>
      <c r="AM805" s="691"/>
      <c r="AN805" s="691"/>
      <c r="AO805" s="691"/>
      <c r="AP805" s="691"/>
      <c r="AQ805" s="691"/>
      <c r="AR805" s="691"/>
      <c r="AS805" s="691"/>
      <c r="AT805" s="691"/>
      <c r="AU805" s="691"/>
      <c r="AV805" s="691"/>
      <c r="AW805" s="691"/>
      <c r="AX805" s="691"/>
      <c r="AY805" s="691"/>
      <c r="AZ805" s="691"/>
      <c r="BA805" s="691"/>
      <c r="BB805" s="691"/>
      <c r="BC805" s="691"/>
      <c r="BD805" s="691"/>
      <c r="BE805" s="691"/>
      <c r="BF805" s="691"/>
      <c r="BG805" s="691"/>
      <c r="BH805" s="691"/>
      <c r="BI805" s="691"/>
      <c r="BJ805" s="691"/>
      <c r="BK805" s="691"/>
      <c r="BL805" s="691"/>
      <c r="BM805" s="691"/>
      <c r="BN805" s="691"/>
      <c r="BO805" s="691"/>
      <c r="BP805" s="691"/>
      <c r="BQ805" s="691"/>
      <c r="BR805" s="691"/>
      <c r="BS805" s="691"/>
      <c r="BT805" s="691"/>
      <c r="BU805" s="691"/>
      <c r="BV805" s="691"/>
      <c r="BW805" s="691"/>
      <c r="BX805" s="691"/>
      <c r="BY805" s="691"/>
      <c r="BZ805" s="691"/>
      <c r="CA805" s="691"/>
      <c r="CB805" s="691"/>
      <c r="CC805" s="691"/>
      <c r="CD805" s="691"/>
      <c r="CE805" s="691"/>
      <c r="CF805" s="691"/>
      <c r="CG805" s="691"/>
      <c r="CH805" s="691"/>
      <c r="CI805" s="691"/>
    </row>
    <row r="806" spans="1:87" ht="15.75" customHeight="1">
      <c r="A806" s="691"/>
      <c r="B806" s="697"/>
      <c r="C806" s="697"/>
      <c r="D806" s="691"/>
      <c r="E806" s="691"/>
      <c r="F806" s="691"/>
      <c r="G806" s="691"/>
      <c r="H806" s="691"/>
      <c r="I806" s="691"/>
      <c r="J806" s="691"/>
      <c r="K806" s="691"/>
      <c r="L806" s="691"/>
      <c r="M806" s="691"/>
      <c r="N806" s="691"/>
      <c r="O806" s="691"/>
      <c r="P806" s="691"/>
      <c r="Q806" s="691"/>
      <c r="R806" s="691"/>
      <c r="S806" s="691"/>
      <c r="T806" s="691"/>
      <c r="U806" s="691"/>
      <c r="V806" s="691"/>
      <c r="W806" s="691"/>
      <c r="X806" s="691"/>
      <c r="Y806" s="691"/>
      <c r="Z806" s="691"/>
      <c r="AA806" s="691"/>
      <c r="AB806" s="691"/>
      <c r="AC806" s="691"/>
      <c r="AD806" s="691"/>
      <c r="AE806" s="691"/>
      <c r="AF806" s="691"/>
      <c r="AG806" s="691"/>
      <c r="AH806" s="691"/>
      <c r="AI806" s="691"/>
      <c r="AJ806" s="691"/>
      <c r="AK806" s="691"/>
      <c r="AL806" s="691"/>
      <c r="AM806" s="691"/>
      <c r="AN806" s="691"/>
      <c r="AO806" s="691"/>
      <c r="AP806" s="691"/>
      <c r="AQ806" s="691"/>
      <c r="AR806" s="691"/>
      <c r="AS806" s="691"/>
      <c r="AT806" s="691"/>
      <c r="AU806" s="691"/>
      <c r="AV806" s="691"/>
      <c r="AW806" s="691"/>
      <c r="AX806" s="691"/>
      <c r="AY806" s="691"/>
      <c r="AZ806" s="691"/>
      <c r="BA806" s="691"/>
      <c r="BB806" s="691"/>
      <c r="BC806" s="691"/>
      <c r="BD806" s="691"/>
      <c r="BE806" s="691"/>
      <c r="BF806" s="691"/>
      <c r="BG806" s="691"/>
      <c r="BH806" s="691"/>
      <c r="BI806" s="691"/>
      <c r="BJ806" s="691"/>
      <c r="BK806" s="691"/>
      <c r="BL806" s="691"/>
      <c r="BM806" s="691"/>
      <c r="BN806" s="691"/>
      <c r="BO806" s="691"/>
      <c r="BP806" s="691"/>
      <c r="BQ806" s="691"/>
      <c r="BR806" s="691"/>
      <c r="BS806" s="691"/>
      <c r="BT806" s="691"/>
      <c r="BU806" s="691"/>
      <c r="BV806" s="691"/>
      <c r="BW806" s="691"/>
      <c r="BX806" s="691"/>
      <c r="BY806" s="691"/>
      <c r="BZ806" s="691"/>
      <c r="CA806" s="691"/>
      <c r="CB806" s="691"/>
      <c r="CC806" s="691"/>
      <c r="CD806" s="691"/>
      <c r="CE806" s="691"/>
      <c r="CF806" s="691"/>
      <c r="CG806" s="691"/>
      <c r="CH806" s="691"/>
      <c r="CI806" s="691"/>
    </row>
    <row r="807" spans="1:87" ht="15.75" customHeight="1">
      <c r="A807" s="691"/>
      <c r="B807" s="697"/>
      <c r="C807" s="697"/>
      <c r="D807" s="691"/>
      <c r="E807" s="691"/>
      <c r="F807" s="691"/>
      <c r="G807" s="691"/>
      <c r="H807" s="691"/>
      <c r="I807" s="691"/>
      <c r="J807" s="691"/>
      <c r="K807" s="691"/>
      <c r="L807" s="691"/>
      <c r="M807" s="691"/>
      <c r="N807" s="691"/>
      <c r="O807" s="691"/>
      <c r="P807" s="691"/>
      <c r="Q807" s="691"/>
      <c r="R807" s="691"/>
      <c r="S807" s="691"/>
      <c r="T807" s="691"/>
      <c r="U807" s="691"/>
      <c r="V807" s="691"/>
      <c r="W807" s="691"/>
      <c r="X807" s="691"/>
      <c r="Y807" s="691"/>
      <c r="Z807" s="691"/>
      <c r="AA807" s="691"/>
      <c r="AB807" s="691"/>
      <c r="AC807" s="691"/>
      <c r="AD807" s="691"/>
      <c r="AE807" s="691"/>
      <c r="AF807" s="691"/>
      <c r="AG807" s="691"/>
      <c r="AH807" s="691"/>
      <c r="AI807" s="691"/>
      <c r="AJ807" s="691"/>
      <c r="AK807" s="691"/>
      <c r="AL807" s="691"/>
      <c r="AM807" s="691"/>
      <c r="AN807" s="691"/>
      <c r="AO807" s="691"/>
      <c r="AP807" s="691"/>
      <c r="AQ807" s="691"/>
      <c r="AR807" s="691"/>
      <c r="AS807" s="691"/>
      <c r="AT807" s="691"/>
      <c r="AU807" s="691"/>
      <c r="AV807" s="691"/>
      <c r="AW807" s="691"/>
      <c r="AX807" s="691"/>
      <c r="AY807" s="691"/>
      <c r="AZ807" s="691"/>
      <c r="BA807" s="691"/>
      <c r="BB807" s="691"/>
      <c r="BC807" s="691"/>
      <c r="BD807" s="691"/>
      <c r="BE807" s="691"/>
      <c r="BF807" s="691"/>
      <c r="BG807" s="691"/>
      <c r="BH807" s="691"/>
      <c r="BI807" s="691"/>
      <c r="BJ807" s="691"/>
      <c r="BK807" s="691"/>
      <c r="BL807" s="691"/>
      <c r="BM807" s="691"/>
      <c r="BN807" s="691"/>
      <c r="BO807" s="691"/>
      <c r="BP807" s="691"/>
      <c r="BQ807" s="691"/>
      <c r="BR807" s="691"/>
      <c r="BS807" s="691"/>
      <c r="BT807" s="691"/>
      <c r="BU807" s="691"/>
      <c r="BV807" s="691"/>
      <c r="BW807" s="691"/>
      <c r="BX807" s="691"/>
      <c r="BY807" s="691"/>
      <c r="BZ807" s="691"/>
      <c r="CA807" s="691"/>
      <c r="CB807" s="691"/>
      <c r="CC807" s="691"/>
      <c r="CD807" s="691"/>
      <c r="CE807" s="691"/>
      <c r="CF807" s="691"/>
      <c r="CG807" s="691"/>
      <c r="CH807" s="691"/>
      <c r="CI807" s="691"/>
    </row>
    <row r="808" spans="1:87" ht="15.75" customHeight="1">
      <c r="A808" s="691"/>
      <c r="B808" s="697"/>
      <c r="C808" s="697"/>
      <c r="D808" s="691"/>
      <c r="E808" s="691"/>
      <c r="F808" s="691"/>
      <c r="G808" s="691"/>
      <c r="H808" s="691"/>
      <c r="I808" s="691"/>
      <c r="J808" s="691"/>
      <c r="K808" s="691"/>
      <c r="L808" s="691"/>
      <c r="M808" s="691"/>
      <c r="N808" s="691"/>
      <c r="O808" s="691"/>
      <c r="P808" s="691"/>
      <c r="Q808" s="691"/>
      <c r="R808" s="691"/>
      <c r="S808" s="691"/>
      <c r="T808" s="691"/>
      <c r="U808" s="691"/>
      <c r="V808" s="691"/>
      <c r="W808" s="691"/>
      <c r="X808" s="691"/>
      <c r="Y808" s="691"/>
      <c r="Z808" s="691"/>
      <c r="AA808" s="691"/>
      <c r="AB808" s="691"/>
      <c r="AC808" s="691"/>
      <c r="AD808" s="691"/>
      <c r="AE808" s="691"/>
      <c r="AF808" s="691"/>
      <c r="AG808" s="691"/>
      <c r="AH808" s="691"/>
      <c r="AI808" s="691"/>
      <c r="AJ808" s="691"/>
      <c r="AK808" s="691"/>
      <c r="AL808" s="691"/>
      <c r="AM808" s="691"/>
      <c r="AN808" s="691"/>
      <c r="AO808" s="691"/>
      <c r="AP808" s="691"/>
      <c r="AQ808" s="691"/>
      <c r="AR808" s="691"/>
      <c r="AS808" s="691"/>
      <c r="AT808" s="691"/>
      <c r="AU808" s="691"/>
      <c r="AV808" s="691"/>
      <c r="AW808" s="691"/>
      <c r="AX808" s="691"/>
      <c r="AY808" s="691"/>
      <c r="AZ808" s="691"/>
      <c r="BA808" s="691"/>
      <c r="BB808" s="691"/>
      <c r="BC808" s="691"/>
      <c r="BD808" s="691"/>
      <c r="BE808" s="691"/>
      <c r="BF808" s="691"/>
      <c r="BG808" s="691"/>
      <c r="BH808" s="691"/>
      <c r="BI808" s="691"/>
      <c r="BJ808" s="691"/>
      <c r="BK808" s="691"/>
      <c r="BL808" s="691"/>
      <c r="BM808" s="691"/>
      <c r="BN808" s="691"/>
      <c r="BO808" s="691"/>
      <c r="BP808" s="691"/>
      <c r="BQ808" s="691"/>
      <c r="BR808" s="691"/>
      <c r="BS808" s="691"/>
      <c r="BT808" s="691"/>
      <c r="BU808" s="691"/>
      <c r="BV808" s="691"/>
      <c r="BW808" s="691"/>
      <c r="BX808" s="691"/>
      <c r="BY808" s="691"/>
      <c r="BZ808" s="691"/>
      <c r="CA808" s="691"/>
      <c r="CB808" s="691"/>
      <c r="CC808" s="691"/>
      <c r="CD808" s="691"/>
      <c r="CE808" s="691"/>
      <c r="CF808" s="691"/>
      <c r="CG808" s="691"/>
      <c r="CH808" s="691"/>
      <c r="CI808" s="691"/>
    </row>
    <row r="809" spans="1:87" ht="15.75" customHeight="1">
      <c r="A809" s="691"/>
      <c r="B809" s="697"/>
      <c r="C809" s="697"/>
      <c r="D809" s="691"/>
      <c r="E809" s="691"/>
      <c r="F809" s="691"/>
      <c r="G809" s="691"/>
      <c r="H809" s="691"/>
      <c r="I809" s="691"/>
      <c r="J809" s="691"/>
      <c r="K809" s="691"/>
      <c r="L809" s="691"/>
      <c r="M809" s="691"/>
      <c r="N809" s="691"/>
      <c r="O809" s="691"/>
      <c r="P809" s="691"/>
      <c r="Q809" s="691"/>
      <c r="R809" s="691"/>
      <c r="S809" s="691"/>
      <c r="T809" s="691"/>
      <c r="U809" s="691"/>
      <c r="V809" s="691"/>
      <c r="W809" s="691"/>
      <c r="X809" s="691"/>
      <c r="Y809" s="691"/>
      <c r="Z809" s="691"/>
      <c r="AA809" s="691"/>
      <c r="AB809" s="691"/>
      <c r="AC809" s="691"/>
      <c r="AD809" s="691"/>
      <c r="AE809" s="691"/>
      <c r="AF809" s="691"/>
      <c r="AG809" s="691"/>
      <c r="AH809" s="691"/>
      <c r="AI809" s="691"/>
      <c r="AJ809" s="691"/>
      <c r="AK809" s="691"/>
      <c r="AL809" s="691"/>
      <c r="AM809" s="691"/>
      <c r="AN809" s="691"/>
      <c r="AO809" s="691"/>
      <c r="AP809" s="691"/>
      <c r="AQ809" s="691"/>
      <c r="AR809" s="691"/>
      <c r="AS809" s="691"/>
      <c r="AT809" s="691"/>
      <c r="AU809" s="691"/>
      <c r="AV809" s="691"/>
      <c r="AW809" s="691"/>
      <c r="AX809" s="691"/>
      <c r="AY809" s="691"/>
      <c r="AZ809" s="691"/>
      <c r="BA809" s="691"/>
      <c r="BB809" s="691"/>
      <c r="BC809" s="691"/>
      <c r="BD809" s="691"/>
      <c r="BE809" s="691"/>
      <c r="BF809" s="691"/>
      <c r="BG809" s="691"/>
      <c r="BH809" s="691"/>
      <c r="BI809" s="691"/>
      <c r="BJ809" s="691"/>
      <c r="BK809" s="691"/>
      <c r="BL809" s="691"/>
      <c r="BM809" s="691"/>
      <c r="BN809" s="691"/>
      <c r="BO809" s="691"/>
      <c r="BP809" s="691"/>
      <c r="BQ809" s="691"/>
      <c r="BR809" s="691"/>
      <c r="BS809" s="691"/>
      <c r="BT809" s="691"/>
      <c r="BU809" s="691"/>
      <c r="BV809" s="691"/>
      <c r="BW809" s="691"/>
      <c r="BX809" s="691"/>
      <c r="BY809" s="691"/>
      <c r="BZ809" s="691"/>
      <c r="CA809" s="691"/>
      <c r="CB809" s="691"/>
      <c r="CC809" s="691"/>
      <c r="CD809" s="691"/>
      <c r="CE809" s="691"/>
      <c r="CF809" s="691"/>
      <c r="CG809" s="691"/>
      <c r="CH809" s="691"/>
      <c r="CI809" s="691"/>
    </row>
    <row r="810" spans="1:87" ht="15.75" customHeight="1">
      <c r="A810" s="691"/>
      <c r="B810" s="697"/>
      <c r="C810" s="697"/>
      <c r="D810" s="691"/>
      <c r="E810" s="691"/>
      <c r="F810" s="691"/>
      <c r="G810" s="691"/>
      <c r="H810" s="691"/>
      <c r="I810" s="691"/>
      <c r="J810" s="691"/>
      <c r="K810" s="691"/>
      <c r="L810" s="691"/>
      <c r="M810" s="691"/>
      <c r="N810" s="691"/>
      <c r="O810" s="691"/>
      <c r="P810" s="691"/>
      <c r="Q810" s="691"/>
      <c r="R810" s="691"/>
      <c r="S810" s="691"/>
      <c r="T810" s="691"/>
      <c r="U810" s="691"/>
      <c r="V810" s="691"/>
      <c r="W810" s="691"/>
      <c r="X810" s="691"/>
      <c r="Y810" s="691"/>
      <c r="Z810" s="691"/>
      <c r="AA810" s="691"/>
      <c r="AB810" s="691"/>
      <c r="AC810" s="691"/>
      <c r="AD810" s="691"/>
      <c r="AE810" s="691"/>
      <c r="AF810" s="691"/>
      <c r="AG810" s="691"/>
      <c r="AH810" s="691"/>
      <c r="AI810" s="691"/>
      <c r="AJ810" s="691"/>
      <c r="AK810" s="691"/>
      <c r="AL810" s="691"/>
      <c r="AM810" s="691"/>
      <c r="AN810" s="691"/>
      <c r="AO810" s="691"/>
      <c r="AP810" s="691"/>
      <c r="AQ810" s="691"/>
      <c r="AR810" s="691"/>
      <c r="AS810" s="691"/>
      <c r="AT810" s="691"/>
      <c r="AU810" s="691"/>
      <c r="AV810" s="691"/>
      <c r="AW810" s="691"/>
      <c r="AX810" s="691"/>
      <c r="AY810" s="691"/>
      <c r="AZ810" s="691"/>
      <c r="BA810" s="691"/>
      <c r="BB810" s="691"/>
      <c r="BC810" s="691"/>
      <c r="BD810" s="691"/>
      <c r="BE810" s="691"/>
      <c r="BF810" s="691"/>
      <c r="BG810" s="691"/>
      <c r="BH810" s="691"/>
      <c r="BI810" s="691"/>
      <c r="BJ810" s="691"/>
      <c r="BK810" s="691"/>
      <c r="BL810" s="691"/>
      <c r="BM810" s="691"/>
      <c r="BN810" s="691"/>
      <c r="BO810" s="691"/>
      <c r="BP810" s="691"/>
      <c r="BQ810" s="691"/>
      <c r="BR810" s="691"/>
      <c r="BS810" s="691"/>
      <c r="BT810" s="691"/>
      <c r="BU810" s="691"/>
      <c r="BV810" s="691"/>
      <c r="BW810" s="691"/>
      <c r="BX810" s="691"/>
      <c r="BY810" s="691"/>
      <c r="BZ810" s="691"/>
      <c r="CA810" s="691"/>
      <c r="CB810" s="691"/>
      <c r="CC810" s="691"/>
      <c r="CD810" s="691"/>
      <c r="CE810" s="691"/>
      <c r="CF810" s="691"/>
      <c r="CG810" s="691"/>
      <c r="CH810" s="691"/>
      <c r="CI810" s="691"/>
    </row>
    <row r="811" spans="1:87" ht="15.75" customHeight="1">
      <c r="A811" s="691"/>
      <c r="B811" s="697"/>
      <c r="C811" s="697"/>
      <c r="D811" s="691"/>
      <c r="E811" s="691"/>
      <c r="F811" s="691"/>
      <c r="G811" s="691"/>
      <c r="H811" s="691"/>
      <c r="I811" s="691"/>
      <c r="J811" s="691"/>
      <c r="K811" s="691"/>
      <c r="L811" s="691"/>
      <c r="M811" s="691"/>
      <c r="N811" s="691"/>
      <c r="O811" s="691"/>
      <c r="P811" s="691"/>
      <c r="Q811" s="691"/>
      <c r="R811" s="691"/>
      <c r="S811" s="691"/>
      <c r="T811" s="691"/>
      <c r="U811" s="691"/>
      <c r="V811" s="691"/>
      <c r="W811" s="691"/>
      <c r="X811" s="691"/>
      <c r="Y811" s="691"/>
      <c r="Z811" s="691"/>
      <c r="AA811" s="691"/>
      <c r="AB811" s="691"/>
      <c r="AC811" s="691"/>
      <c r="AD811" s="691"/>
      <c r="AE811" s="691"/>
      <c r="AF811" s="691"/>
      <c r="AG811" s="691"/>
      <c r="AH811" s="691"/>
      <c r="AI811" s="691"/>
      <c r="AJ811" s="691"/>
      <c r="AK811" s="691"/>
      <c r="AL811" s="691"/>
      <c r="AM811" s="691"/>
      <c r="AN811" s="691"/>
      <c r="AO811" s="691"/>
      <c r="AP811" s="691"/>
      <c r="AQ811" s="691"/>
      <c r="AR811" s="691"/>
      <c r="AS811" s="691"/>
      <c r="AT811" s="691"/>
      <c r="AU811" s="691"/>
      <c r="AV811" s="691"/>
      <c r="AW811" s="691"/>
      <c r="AX811" s="691"/>
      <c r="AY811" s="691"/>
      <c r="AZ811" s="691"/>
      <c r="BA811" s="691"/>
      <c r="BB811" s="691"/>
      <c r="BC811" s="691"/>
      <c r="BD811" s="691"/>
      <c r="BE811" s="691"/>
      <c r="BF811" s="691"/>
      <c r="BG811" s="691"/>
      <c r="BH811" s="691"/>
      <c r="BI811" s="691"/>
      <c r="BJ811" s="691"/>
      <c r="BK811" s="691"/>
      <c r="BL811" s="691"/>
      <c r="BM811" s="691"/>
      <c r="BN811" s="691"/>
      <c r="BO811" s="691"/>
      <c r="BP811" s="691"/>
      <c r="BQ811" s="691"/>
      <c r="BR811" s="691"/>
      <c r="BS811" s="691"/>
      <c r="BT811" s="691"/>
      <c r="BU811" s="691"/>
      <c r="BV811" s="691"/>
      <c r="BW811" s="691"/>
      <c r="BX811" s="691"/>
      <c r="BY811" s="691"/>
      <c r="BZ811" s="691"/>
      <c r="CA811" s="691"/>
      <c r="CB811" s="691"/>
      <c r="CC811" s="691"/>
      <c r="CD811" s="691"/>
      <c r="CE811" s="691"/>
      <c r="CF811" s="691"/>
      <c r="CG811" s="691"/>
      <c r="CH811" s="691"/>
      <c r="CI811" s="691"/>
    </row>
    <row r="812" spans="1:87" ht="15.75" customHeight="1">
      <c r="A812" s="691"/>
      <c r="B812" s="697"/>
      <c r="C812" s="697"/>
      <c r="D812" s="691"/>
      <c r="E812" s="691"/>
      <c r="F812" s="691"/>
      <c r="G812" s="691"/>
      <c r="H812" s="691"/>
      <c r="I812" s="691"/>
      <c r="J812" s="691"/>
      <c r="K812" s="691"/>
      <c r="L812" s="691"/>
      <c r="M812" s="691"/>
      <c r="N812" s="691"/>
      <c r="O812" s="691"/>
      <c r="P812" s="691"/>
      <c r="Q812" s="691"/>
      <c r="R812" s="691"/>
      <c r="S812" s="691"/>
      <c r="T812" s="691"/>
      <c r="U812" s="691"/>
      <c r="V812" s="691"/>
      <c r="W812" s="691"/>
      <c r="X812" s="691"/>
      <c r="Y812" s="691"/>
      <c r="Z812" s="691"/>
      <c r="AA812" s="691"/>
      <c r="AB812" s="691"/>
      <c r="AC812" s="691"/>
      <c r="AD812" s="691"/>
      <c r="AE812" s="691"/>
      <c r="AF812" s="691"/>
      <c r="AG812" s="691"/>
      <c r="AH812" s="691"/>
      <c r="AI812" s="691"/>
      <c r="AJ812" s="691"/>
      <c r="AK812" s="691"/>
      <c r="AL812" s="691"/>
      <c r="AM812" s="691"/>
      <c r="AN812" s="691"/>
      <c r="AO812" s="691"/>
      <c r="AP812" s="691"/>
      <c r="AQ812" s="691"/>
      <c r="AR812" s="691"/>
      <c r="AS812" s="691"/>
      <c r="AT812" s="691"/>
      <c r="AU812" s="691"/>
      <c r="AV812" s="691"/>
      <c r="AW812" s="691"/>
      <c r="AX812" s="691"/>
      <c r="AY812" s="691"/>
      <c r="AZ812" s="691"/>
      <c r="BA812" s="691"/>
      <c r="BB812" s="691"/>
      <c r="BC812" s="691"/>
      <c r="BD812" s="691"/>
      <c r="BE812" s="691"/>
      <c r="BF812" s="691"/>
      <c r="BG812" s="691"/>
      <c r="BH812" s="691"/>
      <c r="BI812" s="691"/>
      <c r="BJ812" s="691"/>
      <c r="BK812" s="691"/>
      <c r="BL812" s="691"/>
      <c r="BM812" s="691"/>
      <c r="BN812" s="691"/>
      <c r="BO812" s="691"/>
      <c r="BP812" s="691"/>
      <c r="BQ812" s="691"/>
      <c r="BR812" s="691"/>
      <c r="BS812" s="691"/>
      <c r="BT812" s="691"/>
      <c r="BU812" s="691"/>
      <c r="BV812" s="691"/>
      <c r="BW812" s="691"/>
      <c r="BX812" s="691"/>
      <c r="BY812" s="691"/>
      <c r="BZ812" s="691"/>
      <c r="CA812" s="691"/>
      <c r="CB812" s="691"/>
      <c r="CC812" s="691"/>
      <c r="CD812" s="691"/>
      <c r="CE812" s="691"/>
      <c r="CF812" s="691"/>
      <c r="CG812" s="691"/>
      <c r="CH812" s="691"/>
      <c r="CI812" s="691"/>
    </row>
    <row r="813" spans="1:87" ht="15.75" customHeight="1">
      <c r="A813" s="691"/>
      <c r="B813" s="697"/>
      <c r="C813" s="697"/>
      <c r="D813" s="691"/>
      <c r="E813" s="691"/>
      <c r="F813" s="691"/>
      <c r="G813" s="691"/>
      <c r="H813" s="691"/>
      <c r="I813" s="691"/>
      <c r="J813" s="691"/>
      <c r="K813" s="691"/>
      <c r="L813" s="691"/>
      <c r="M813" s="691"/>
      <c r="N813" s="691"/>
      <c r="O813" s="691"/>
      <c r="P813" s="691"/>
      <c r="Q813" s="691"/>
      <c r="R813" s="691"/>
      <c r="S813" s="691"/>
      <c r="T813" s="691"/>
      <c r="U813" s="691"/>
      <c r="V813" s="691"/>
      <c r="W813" s="691"/>
      <c r="X813" s="691"/>
      <c r="Y813" s="691"/>
      <c r="Z813" s="691"/>
      <c r="AA813" s="691"/>
      <c r="AB813" s="691"/>
      <c r="AC813" s="691"/>
      <c r="AD813" s="691"/>
      <c r="AE813" s="691"/>
      <c r="AF813" s="691"/>
      <c r="AG813" s="691"/>
      <c r="AH813" s="691"/>
      <c r="AI813" s="691"/>
      <c r="AJ813" s="691"/>
      <c r="AK813" s="691"/>
      <c r="AL813" s="691"/>
      <c r="AM813" s="691"/>
      <c r="AN813" s="691"/>
      <c r="AO813" s="691"/>
      <c r="AP813" s="691"/>
      <c r="AQ813" s="691"/>
      <c r="AR813" s="691"/>
      <c r="AS813" s="691"/>
      <c r="AT813" s="691"/>
      <c r="AU813" s="691"/>
      <c r="AV813" s="691"/>
      <c r="AW813" s="691"/>
      <c r="AX813" s="691"/>
      <c r="AY813" s="691"/>
      <c r="AZ813" s="691"/>
      <c r="BA813" s="691"/>
      <c r="BB813" s="691"/>
      <c r="BC813" s="691"/>
      <c r="BD813" s="691"/>
      <c r="BE813" s="691"/>
      <c r="BF813" s="691"/>
      <c r="BG813" s="691"/>
      <c r="BH813" s="691"/>
      <c r="BI813" s="691"/>
      <c r="BJ813" s="691"/>
      <c r="BK813" s="691"/>
      <c r="BL813" s="691"/>
      <c r="BM813" s="691"/>
      <c r="BN813" s="691"/>
      <c r="BO813" s="691"/>
      <c r="BP813" s="691"/>
      <c r="BQ813" s="691"/>
      <c r="BR813" s="691"/>
      <c r="BS813" s="691"/>
      <c r="BT813" s="691"/>
      <c r="BU813" s="691"/>
      <c r="BV813" s="691"/>
      <c r="BW813" s="691"/>
      <c r="BX813" s="691"/>
      <c r="BY813" s="691"/>
      <c r="BZ813" s="691"/>
      <c r="CA813" s="691"/>
      <c r="CB813" s="691"/>
      <c r="CC813" s="691"/>
      <c r="CD813" s="691"/>
      <c r="CE813" s="691"/>
      <c r="CF813" s="691"/>
      <c r="CG813" s="691"/>
      <c r="CH813" s="691"/>
      <c r="CI813" s="691"/>
    </row>
    <row r="814" spans="1:87" ht="15.75" customHeight="1">
      <c r="A814" s="691"/>
      <c r="B814" s="697"/>
      <c r="C814" s="697"/>
      <c r="D814" s="691"/>
      <c r="E814" s="691"/>
      <c r="F814" s="691"/>
      <c r="G814" s="691"/>
      <c r="H814" s="691"/>
      <c r="I814" s="691"/>
      <c r="J814" s="691"/>
      <c r="K814" s="691"/>
      <c r="L814" s="691"/>
      <c r="M814" s="691"/>
      <c r="N814" s="691"/>
      <c r="O814" s="691"/>
      <c r="P814" s="691"/>
      <c r="Q814" s="691"/>
      <c r="R814" s="691"/>
      <c r="S814" s="691"/>
      <c r="T814" s="691"/>
      <c r="U814" s="691"/>
      <c r="V814" s="691"/>
      <c r="W814" s="691"/>
      <c r="X814" s="691"/>
      <c r="Y814" s="691"/>
      <c r="Z814" s="691"/>
      <c r="AA814" s="691"/>
      <c r="AB814" s="691"/>
      <c r="AC814" s="691"/>
      <c r="AD814" s="691"/>
      <c r="AE814" s="691"/>
      <c r="AF814" s="691"/>
      <c r="AG814" s="691"/>
      <c r="AH814" s="691"/>
      <c r="AI814" s="691"/>
      <c r="AJ814" s="691"/>
      <c r="AK814" s="691"/>
      <c r="AL814" s="691"/>
      <c r="AM814" s="691"/>
      <c r="AN814" s="691"/>
      <c r="AO814" s="691"/>
      <c r="AP814" s="691"/>
      <c r="AQ814" s="691"/>
      <c r="AR814" s="691"/>
      <c r="AS814" s="691"/>
      <c r="AT814" s="691"/>
      <c r="AU814" s="691"/>
      <c r="AV814" s="691"/>
      <c r="AW814" s="691"/>
      <c r="AX814" s="691"/>
      <c r="AY814" s="691"/>
      <c r="AZ814" s="691"/>
      <c r="BA814" s="691"/>
      <c r="BB814" s="691"/>
      <c r="BC814" s="691"/>
      <c r="BD814" s="691"/>
      <c r="BE814" s="691"/>
      <c r="BF814" s="691"/>
      <c r="BG814" s="691"/>
      <c r="BH814" s="691"/>
      <c r="BI814" s="691"/>
      <c r="BJ814" s="691"/>
      <c r="BK814" s="691"/>
      <c r="BL814" s="691"/>
      <c r="BM814" s="691"/>
      <c r="BN814" s="691"/>
      <c r="BO814" s="691"/>
      <c r="BP814" s="691"/>
      <c r="BQ814" s="691"/>
      <c r="BR814" s="691"/>
      <c r="BS814" s="691"/>
      <c r="BT814" s="691"/>
      <c r="BU814" s="691"/>
      <c r="BV814" s="691"/>
      <c r="BW814" s="691"/>
      <c r="BX814" s="691"/>
      <c r="BY814" s="691"/>
      <c r="BZ814" s="691"/>
      <c r="CA814" s="691"/>
      <c r="CB814" s="691"/>
      <c r="CC814" s="691"/>
      <c r="CD814" s="691"/>
      <c r="CE814" s="691"/>
      <c r="CF814" s="691"/>
      <c r="CG814" s="691"/>
      <c r="CH814" s="691"/>
      <c r="CI814" s="691"/>
    </row>
    <row r="815" spans="1:87" ht="15.75" customHeight="1">
      <c r="A815" s="691"/>
      <c r="B815" s="697"/>
      <c r="C815" s="697"/>
      <c r="D815" s="691"/>
      <c r="E815" s="691"/>
      <c r="F815" s="691"/>
      <c r="G815" s="691"/>
      <c r="H815" s="691"/>
      <c r="I815" s="691"/>
      <c r="J815" s="691"/>
      <c r="K815" s="691"/>
      <c r="L815" s="691"/>
      <c r="M815" s="691"/>
      <c r="N815" s="691"/>
      <c r="O815" s="691"/>
      <c r="P815" s="691"/>
      <c r="Q815" s="691"/>
      <c r="R815" s="691"/>
      <c r="S815" s="691"/>
      <c r="T815" s="691"/>
      <c r="U815" s="691"/>
      <c r="V815" s="691"/>
      <c r="W815" s="691"/>
      <c r="X815" s="691"/>
      <c r="Y815" s="691"/>
      <c r="Z815" s="691"/>
      <c r="AA815" s="691"/>
      <c r="AB815" s="691"/>
      <c r="AC815" s="691"/>
      <c r="AD815" s="691"/>
      <c r="AE815" s="691"/>
      <c r="AF815" s="691"/>
      <c r="AG815" s="691"/>
      <c r="AH815" s="691"/>
      <c r="AI815" s="691"/>
      <c r="AJ815" s="691"/>
      <c r="AK815" s="691"/>
      <c r="AL815" s="691"/>
      <c r="AM815" s="691"/>
      <c r="AN815" s="691"/>
      <c r="AO815" s="691"/>
      <c r="AP815" s="691"/>
      <c r="AQ815" s="691"/>
      <c r="AR815" s="691"/>
      <c r="AS815" s="691"/>
      <c r="AT815" s="691"/>
      <c r="AU815" s="691"/>
      <c r="AV815" s="691"/>
      <c r="AW815" s="691"/>
      <c r="AX815" s="691"/>
      <c r="AY815" s="691"/>
      <c r="AZ815" s="691"/>
      <c r="BA815" s="691"/>
      <c r="BB815" s="691"/>
      <c r="BC815" s="691"/>
      <c r="BD815" s="691"/>
      <c r="BE815" s="691"/>
      <c r="BF815" s="691"/>
      <c r="BG815" s="691"/>
      <c r="BH815" s="691"/>
      <c r="BI815" s="691"/>
      <c r="BJ815" s="691"/>
      <c r="BK815" s="691"/>
      <c r="BL815" s="691"/>
      <c r="BM815" s="691"/>
      <c r="BN815" s="691"/>
      <c r="BO815" s="691"/>
      <c r="BP815" s="691"/>
      <c r="BQ815" s="691"/>
      <c r="BR815" s="691"/>
      <c r="BS815" s="691"/>
      <c r="BT815" s="691"/>
      <c r="BU815" s="691"/>
      <c r="BV815" s="691"/>
      <c r="BW815" s="691"/>
      <c r="BX815" s="691"/>
      <c r="BY815" s="691"/>
      <c r="BZ815" s="691"/>
      <c r="CA815" s="691"/>
      <c r="CB815" s="691"/>
      <c r="CC815" s="691"/>
      <c r="CD815" s="691"/>
      <c r="CE815" s="691"/>
      <c r="CF815" s="691"/>
      <c r="CG815" s="691"/>
      <c r="CH815" s="691"/>
      <c r="CI815" s="691"/>
    </row>
    <row r="816" spans="1:87" ht="15.75" customHeight="1">
      <c r="A816" s="691"/>
      <c r="B816" s="697"/>
      <c r="C816" s="697"/>
      <c r="D816" s="691"/>
      <c r="E816" s="691"/>
      <c r="F816" s="691"/>
      <c r="G816" s="691"/>
      <c r="H816" s="691"/>
      <c r="I816" s="691"/>
      <c r="J816" s="691"/>
      <c r="K816" s="691"/>
      <c r="L816" s="691"/>
      <c r="M816" s="691"/>
      <c r="N816" s="691"/>
      <c r="O816" s="691"/>
      <c r="P816" s="691"/>
      <c r="Q816" s="691"/>
      <c r="R816" s="691"/>
      <c r="S816" s="691"/>
      <c r="T816" s="691"/>
      <c r="U816" s="691"/>
      <c r="V816" s="691"/>
      <c r="W816" s="691"/>
      <c r="X816" s="691"/>
      <c r="Y816" s="691"/>
      <c r="Z816" s="691"/>
      <c r="AA816" s="691"/>
      <c r="AB816" s="691"/>
      <c r="AC816" s="691"/>
      <c r="AD816" s="691"/>
      <c r="AE816" s="691"/>
      <c r="AF816" s="691"/>
      <c r="AG816" s="691"/>
      <c r="AH816" s="691"/>
      <c r="AI816" s="691"/>
      <c r="AJ816" s="691"/>
      <c r="AK816" s="691"/>
      <c r="AL816" s="691"/>
      <c r="AM816" s="691"/>
      <c r="AN816" s="691"/>
      <c r="AO816" s="691"/>
      <c r="AP816" s="691"/>
      <c r="AQ816" s="691"/>
      <c r="AR816" s="691"/>
      <c r="AS816" s="691"/>
      <c r="AT816" s="691"/>
      <c r="AU816" s="691"/>
      <c r="AV816" s="691"/>
      <c r="AW816" s="691"/>
      <c r="AX816" s="691"/>
      <c r="AY816" s="691"/>
      <c r="AZ816" s="691"/>
      <c r="BA816" s="691"/>
      <c r="BB816" s="691"/>
      <c r="BC816" s="691"/>
      <c r="BD816" s="691"/>
      <c r="BE816" s="691"/>
      <c r="BF816" s="691"/>
      <c r="BG816" s="691"/>
      <c r="BH816" s="691"/>
      <c r="BI816" s="691"/>
      <c r="BJ816" s="691"/>
      <c r="BK816" s="691"/>
      <c r="BL816" s="691"/>
      <c r="BM816" s="691"/>
      <c r="BN816" s="691"/>
      <c r="BO816" s="691"/>
      <c r="BP816" s="691"/>
      <c r="BQ816" s="691"/>
      <c r="BR816" s="691"/>
      <c r="BS816" s="691"/>
      <c r="BT816" s="691"/>
      <c r="BU816" s="691"/>
      <c r="BV816" s="691"/>
      <c r="BW816" s="691"/>
      <c r="BX816" s="691"/>
      <c r="BY816" s="691"/>
      <c r="BZ816" s="691"/>
      <c r="CA816" s="691"/>
      <c r="CB816" s="691"/>
      <c r="CC816" s="691"/>
      <c r="CD816" s="691"/>
      <c r="CE816" s="691"/>
      <c r="CF816" s="691"/>
      <c r="CG816" s="691"/>
      <c r="CH816" s="691"/>
      <c r="CI816" s="691"/>
    </row>
    <row r="817" spans="1:87" ht="15.75" customHeight="1">
      <c r="A817" s="691"/>
      <c r="B817" s="697"/>
      <c r="C817" s="697"/>
      <c r="D817" s="691"/>
      <c r="E817" s="691"/>
      <c r="F817" s="691"/>
      <c r="G817" s="691"/>
      <c r="H817" s="691"/>
      <c r="I817" s="691"/>
      <c r="J817" s="691"/>
      <c r="K817" s="691"/>
      <c r="L817" s="691"/>
      <c r="M817" s="691"/>
      <c r="N817" s="691"/>
      <c r="O817" s="691"/>
      <c r="P817" s="691"/>
      <c r="Q817" s="691"/>
      <c r="R817" s="691"/>
      <c r="S817" s="691"/>
      <c r="T817" s="691"/>
      <c r="U817" s="691"/>
      <c r="V817" s="691"/>
      <c r="W817" s="691"/>
      <c r="X817" s="691"/>
      <c r="Y817" s="691"/>
      <c r="Z817" s="691"/>
      <c r="AA817" s="691"/>
      <c r="AB817" s="691"/>
      <c r="AC817" s="691"/>
      <c r="AD817" s="691"/>
      <c r="AE817" s="691"/>
      <c r="AF817" s="691"/>
      <c r="AG817" s="691"/>
      <c r="AH817" s="691"/>
      <c r="AI817" s="691"/>
      <c r="AJ817" s="691"/>
      <c r="AK817" s="691"/>
      <c r="AL817" s="691"/>
      <c r="AM817" s="691"/>
      <c r="AN817" s="691"/>
      <c r="AO817" s="691"/>
      <c r="AP817" s="691"/>
      <c r="AQ817" s="691"/>
      <c r="AR817" s="691"/>
      <c r="AS817" s="691"/>
      <c r="AT817" s="691"/>
      <c r="AU817" s="691"/>
      <c r="AV817" s="691"/>
      <c r="AW817" s="691"/>
      <c r="AX817" s="691"/>
      <c r="AY817" s="691"/>
      <c r="AZ817" s="691"/>
      <c r="BA817" s="691"/>
      <c r="BB817" s="691"/>
      <c r="BC817" s="691"/>
      <c r="BD817" s="691"/>
      <c r="BE817" s="691"/>
      <c r="BF817" s="691"/>
      <c r="BG817" s="691"/>
      <c r="BH817" s="691"/>
      <c r="BI817" s="691"/>
      <c r="BJ817" s="691"/>
      <c r="BK817" s="691"/>
      <c r="BL817" s="691"/>
      <c r="BM817" s="691"/>
      <c r="BN817" s="691"/>
      <c r="BO817" s="691"/>
      <c r="BP817" s="691"/>
      <c r="BQ817" s="691"/>
      <c r="BR817" s="691"/>
      <c r="BS817" s="691"/>
      <c r="BT817" s="691"/>
      <c r="BU817" s="691"/>
      <c r="BV817" s="691"/>
      <c r="BW817" s="691"/>
      <c r="BX817" s="691"/>
      <c r="BY817" s="691"/>
      <c r="BZ817" s="691"/>
      <c r="CA817" s="691"/>
      <c r="CB817" s="691"/>
      <c r="CC817" s="691"/>
      <c r="CD817" s="691"/>
      <c r="CE817" s="691"/>
      <c r="CF817" s="691"/>
      <c r="CG817" s="691"/>
      <c r="CH817" s="691"/>
      <c r="CI817" s="691"/>
    </row>
    <row r="818" spans="1:87" ht="15.75" customHeight="1">
      <c r="A818" s="691"/>
      <c r="B818" s="697"/>
      <c r="C818" s="697"/>
      <c r="D818" s="691"/>
      <c r="E818" s="691"/>
      <c r="F818" s="691"/>
      <c r="G818" s="691"/>
      <c r="H818" s="691"/>
      <c r="I818" s="691"/>
      <c r="J818" s="691"/>
      <c r="K818" s="691"/>
      <c r="L818" s="691"/>
      <c r="M818" s="691"/>
      <c r="N818" s="691"/>
      <c r="O818" s="691"/>
      <c r="P818" s="691"/>
      <c r="Q818" s="691"/>
      <c r="R818" s="691"/>
      <c r="S818" s="691"/>
      <c r="T818" s="691"/>
      <c r="U818" s="691"/>
      <c r="V818" s="691"/>
      <c r="W818" s="691"/>
      <c r="X818" s="691"/>
      <c r="Y818" s="691"/>
      <c r="Z818" s="691"/>
      <c r="AA818" s="691"/>
      <c r="AB818" s="691"/>
      <c r="AC818" s="691"/>
      <c r="AD818" s="691"/>
      <c r="AE818" s="691"/>
      <c r="AF818" s="691"/>
      <c r="AG818" s="691"/>
      <c r="AH818" s="691"/>
      <c r="AI818" s="691"/>
      <c r="AJ818" s="691"/>
      <c r="AK818" s="691"/>
      <c r="AL818" s="691"/>
      <c r="AM818" s="691"/>
      <c r="AN818" s="691"/>
      <c r="AO818" s="691"/>
      <c r="AP818" s="691"/>
      <c r="AQ818" s="691"/>
      <c r="AR818" s="691"/>
      <c r="AS818" s="691"/>
      <c r="AT818" s="691"/>
      <c r="AU818" s="691"/>
      <c r="AV818" s="691"/>
      <c r="AW818" s="691"/>
      <c r="AX818" s="691"/>
      <c r="AY818" s="691"/>
      <c r="AZ818" s="691"/>
      <c r="BA818" s="691"/>
      <c r="BB818" s="691"/>
      <c r="BC818" s="691"/>
      <c r="BD818" s="691"/>
      <c r="BE818" s="691"/>
      <c r="BF818" s="691"/>
      <c r="BG818" s="691"/>
      <c r="BH818" s="691"/>
      <c r="BI818" s="691"/>
      <c r="BJ818" s="691"/>
      <c r="BK818" s="691"/>
      <c r="BL818" s="691"/>
      <c r="BM818" s="691"/>
      <c r="BN818" s="691"/>
      <c r="BO818" s="691"/>
      <c r="BP818" s="691"/>
      <c r="BQ818" s="691"/>
      <c r="BR818" s="691"/>
      <c r="BS818" s="691"/>
      <c r="BT818" s="691"/>
      <c r="BU818" s="691"/>
      <c r="BV818" s="691"/>
      <c r="BW818" s="691"/>
      <c r="BX818" s="691"/>
      <c r="BY818" s="691"/>
      <c r="BZ818" s="691"/>
      <c r="CA818" s="691"/>
      <c r="CB818" s="691"/>
      <c r="CC818" s="691"/>
      <c r="CD818" s="691"/>
      <c r="CE818" s="691"/>
      <c r="CF818" s="691"/>
      <c r="CG818" s="691"/>
      <c r="CH818" s="691"/>
      <c r="CI818" s="691"/>
    </row>
    <row r="819" spans="1:87" ht="15.75" customHeight="1">
      <c r="A819" s="691"/>
      <c r="B819" s="697"/>
      <c r="C819" s="697"/>
      <c r="D819" s="691"/>
      <c r="E819" s="691"/>
      <c r="F819" s="691"/>
      <c r="G819" s="691"/>
      <c r="H819" s="691"/>
      <c r="I819" s="691"/>
      <c r="J819" s="691"/>
      <c r="K819" s="691"/>
      <c r="L819" s="691"/>
      <c r="M819" s="691"/>
      <c r="N819" s="691"/>
      <c r="O819" s="691"/>
      <c r="P819" s="691"/>
      <c r="Q819" s="691"/>
      <c r="R819" s="691"/>
      <c r="S819" s="691"/>
      <c r="T819" s="691"/>
      <c r="U819" s="691"/>
      <c r="V819" s="691"/>
      <c r="W819" s="691"/>
      <c r="X819" s="691"/>
      <c r="Y819" s="691"/>
      <c r="Z819" s="691"/>
      <c r="AA819" s="691"/>
      <c r="AB819" s="691"/>
      <c r="AC819" s="691"/>
      <c r="AD819" s="691"/>
      <c r="AE819" s="691"/>
      <c r="AF819" s="691"/>
      <c r="AG819" s="691"/>
      <c r="AH819" s="691"/>
      <c r="AI819" s="691"/>
      <c r="AJ819" s="691"/>
      <c r="AK819" s="691"/>
      <c r="AL819" s="691"/>
      <c r="AM819" s="691"/>
      <c r="AN819" s="691"/>
      <c r="AO819" s="691"/>
      <c r="AP819" s="691"/>
      <c r="AQ819" s="691"/>
      <c r="AR819" s="691"/>
      <c r="AS819" s="691"/>
      <c r="AT819" s="691"/>
      <c r="AU819" s="691"/>
      <c r="AV819" s="691"/>
      <c r="AW819" s="691"/>
      <c r="AX819" s="691"/>
      <c r="AY819" s="691"/>
      <c r="AZ819" s="691"/>
      <c r="BA819" s="691"/>
      <c r="BB819" s="691"/>
      <c r="BC819" s="691"/>
      <c r="BD819" s="691"/>
      <c r="BE819" s="691"/>
      <c r="BF819" s="691"/>
      <c r="BG819" s="691"/>
      <c r="BH819" s="691"/>
      <c r="BI819" s="691"/>
      <c r="BJ819" s="691"/>
      <c r="BK819" s="691"/>
      <c r="BL819" s="691"/>
      <c r="BM819" s="691"/>
      <c r="BN819" s="691"/>
      <c r="BO819" s="691"/>
      <c r="BP819" s="691"/>
      <c r="BQ819" s="691"/>
      <c r="BR819" s="691"/>
      <c r="BS819" s="691"/>
      <c r="BT819" s="691"/>
      <c r="BU819" s="691"/>
      <c r="BV819" s="691"/>
      <c r="BW819" s="691"/>
      <c r="BX819" s="691"/>
      <c r="BY819" s="691"/>
      <c r="BZ819" s="691"/>
      <c r="CA819" s="691"/>
      <c r="CB819" s="691"/>
      <c r="CC819" s="691"/>
      <c r="CD819" s="691"/>
      <c r="CE819" s="691"/>
      <c r="CF819" s="691"/>
      <c r="CG819" s="691"/>
      <c r="CH819" s="691"/>
      <c r="CI819" s="691"/>
    </row>
    <row r="820" spans="1:87" ht="15.75" customHeight="1">
      <c r="A820" s="691"/>
      <c r="B820" s="697"/>
      <c r="C820" s="697"/>
      <c r="D820" s="691"/>
      <c r="E820" s="691"/>
      <c r="F820" s="691"/>
      <c r="G820" s="691"/>
      <c r="H820" s="691"/>
      <c r="I820" s="691"/>
      <c r="J820" s="691"/>
      <c r="K820" s="691"/>
      <c r="L820" s="691"/>
      <c r="M820" s="691"/>
      <c r="N820" s="691"/>
      <c r="O820" s="691"/>
      <c r="P820" s="691"/>
      <c r="Q820" s="691"/>
      <c r="R820" s="691"/>
      <c r="S820" s="691"/>
      <c r="T820" s="691"/>
      <c r="U820" s="691"/>
      <c r="V820" s="691"/>
      <c r="W820" s="691"/>
      <c r="X820" s="691"/>
      <c r="Y820" s="691"/>
      <c r="Z820" s="691"/>
      <c r="AA820" s="691"/>
      <c r="AB820" s="691"/>
      <c r="AC820" s="691"/>
      <c r="AD820" s="691"/>
      <c r="AE820" s="691"/>
      <c r="AF820" s="691"/>
      <c r="AG820" s="691"/>
      <c r="AH820" s="691"/>
      <c r="AI820" s="691"/>
      <c r="AJ820" s="691"/>
      <c r="AK820" s="691"/>
      <c r="AL820" s="691"/>
      <c r="AM820" s="691"/>
      <c r="AN820" s="691"/>
      <c r="AO820" s="691"/>
      <c r="AP820" s="691"/>
      <c r="AQ820" s="691"/>
      <c r="AR820" s="691"/>
      <c r="AS820" s="691"/>
      <c r="AT820" s="691"/>
      <c r="AU820" s="691"/>
      <c r="AV820" s="691"/>
      <c r="AW820" s="691"/>
      <c r="AX820" s="691"/>
      <c r="AY820" s="691"/>
      <c r="AZ820" s="691"/>
      <c r="BA820" s="691"/>
      <c r="BB820" s="691"/>
      <c r="BC820" s="691"/>
      <c r="BD820" s="691"/>
      <c r="BE820" s="691"/>
      <c r="BF820" s="691"/>
      <c r="BG820" s="691"/>
      <c r="BH820" s="691"/>
      <c r="BI820" s="691"/>
      <c r="BJ820" s="691"/>
      <c r="BK820" s="691"/>
      <c r="BL820" s="691"/>
      <c r="BM820" s="691"/>
      <c r="BN820" s="691"/>
      <c r="BO820" s="691"/>
      <c r="BP820" s="691"/>
      <c r="BQ820" s="691"/>
      <c r="BR820" s="691"/>
      <c r="BS820" s="691"/>
      <c r="BT820" s="691"/>
      <c r="BU820" s="691"/>
      <c r="BV820" s="691"/>
      <c r="BW820" s="691"/>
      <c r="BX820" s="691"/>
      <c r="BY820" s="691"/>
      <c r="BZ820" s="691"/>
      <c r="CA820" s="691"/>
      <c r="CB820" s="691"/>
      <c r="CC820" s="691"/>
      <c r="CD820" s="691"/>
      <c r="CE820" s="691"/>
      <c r="CF820" s="691"/>
      <c r="CG820" s="691"/>
      <c r="CH820" s="691"/>
      <c r="CI820" s="691"/>
    </row>
    <row r="821" spans="1:87" ht="15.75" customHeight="1">
      <c r="A821" s="691"/>
      <c r="B821" s="697"/>
      <c r="C821" s="697"/>
      <c r="D821" s="691"/>
      <c r="E821" s="691"/>
      <c r="F821" s="691"/>
      <c r="G821" s="691"/>
      <c r="H821" s="691"/>
      <c r="I821" s="691"/>
      <c r="J821" s="691"/>
      <c r="K821" s="691"/>
      <c r="L821" s="691"/>
      <c r="M821" s="691"/>
      <c r="N821" s="691"/>
      <c r="O821" s="691"/>
      <c r="P821" s="691"/>
      <c r="Q821" s="691"/>
      <c r="R821" s="691"/>
      <c r="S821" s="691"/>
      <c r="T821" s="691"/>
      <c r="U821" s="691"/>
      <c r="V821" s="691"/>
      <c r="W821" s="691"/>
      <c r="X821" s="691"/>
      <c r="Y821" s="691"/>
      <c r="Z821" s="691"/>
      <c r="AA821" s="691"/>
      <c r="AB821" s="691"/>
      <c r="AC821" s="691"/>
      <c r="AD821" s="691"/>
      <c r="AE821" s="691"/>
      <c r="AF821" s="691"/>
      <c r="AG821" s="691"/>
      <c r="AH821" s="691"/>
      <c r="AI821" s="691"/>
      <c r="AJ821" s="691"/>
      <c r="AK821" s="691"/>
      <c r="AL821" s="691"/>
      <c r="AM821" s="691"/>
      <c r="AN821" s="691"/>
      <c r="AO821" s="691"/>
      <c r="AP821" s="691"/>
      <c r="AQ821" s="691"/>
      <c r="AR821" s="691"/>
      <c r="AS821" s="691"/>
      <c r="AT821" s="691"/>
      <c r="AU821" s="691"/>
      <c r="AV821" s="691"/>
      <c r="AW821" s="691"/>
      <c r="AX821" s="691"/>
      <c r="AY821" s="691"/>
      <c r="AZ821" s="691"/>
      <c r="BA821" s="691"/>
      <c r="BB821" s="691"/>
      <c r="BC821" s="691"/>
      <c r="BD821" s="691"/>
      <c r="BE821" s="691"/>
      <c r="BF821" s="691"/>
      <c r="BG821" s="691"/>
      <c r="BH821" s="691"/>
      <c r="BI821" s="691"/>
      <c r="BJ821" s="691"/>
      <c r="BK821" s="691"/>
      <c r="BL821" s="691"/>
      <c r="BM821" s="691"/>
      <c r="BN821" s="691"/>
      <c r="BO821" s="691"/>
      <c r="BP821" s="691"/>
      <c r="BQ821" s="691"/>
      <c r="BR821" s="691"/>
      <c r="BS821" s="691"/>
      <c r="BT821" s="691"/>
      <c r="BU821" s="691"/>
      <c r="BV821" s="691"/>
      <c r="BW821" s="691"/>
      <c r="BX821" s="691"/>
      <c r="BY821" s="691"/>
      <c r="BZ821" s="691"/>
      <c r="CA821" s="691"/>
      <c r="CB821" s="691"/>
      <c r="CC821" s="691"/>
      <c r="CD821" s="691"/>
      <c r="CE821" s="691"/>
      <c r="CF821" s="691"/>
      <c r="CG821" s="691"/>
      <c r="CH821" s="691"/>
      <c r="CI821" s="691"/>
    </row>
    <row r="822" spans="1:87" ht="15.75" customHeight="1">
      <c r="A822" s="691"/>
      <c r="B822" s="697"/>
      <c r="C822" s="697"/>
      <c r="D822" s="691"/>
      <c r="E822" s="691"/>
      <c r="F822" s="691"/>
      <c r="G822" s="691"/>
      <c r="H822" s="691"/>
      <c r="I822" s="691"/>
      <c r="J822" s="691"/>
      <c r="K822" s="691"/>
      <c r="L822" s="691"/>
      <c r="M822" s="691"/>
      <c r="N822" s="691"/>
      <c r="O822" s="691"/>
      <c r="P822" s="691"/>
      <c r="Q822" s="691"/>
      <c r="R822" s="691"/>
      <c r="S822" s="691"/>
      <c r="T822" s="691"/>
      <c r="U822" s="691"/>
      <c r="V822" s="691"/>
      <c r="W822" s="691"/>
      <c r="X822" s="691"/>
      <c r="Y822" s="691"/>
      <c r="Z822" s="691"/>
      <c r="AA822" s="691"/>
      <c r="AB822" s="691"/>
      <c r="AC822" s="691"/>
      <c r="AD822" s="691"/>
      <c r="AE822" s="691"/>
      <c r="AF822" s="691"/>
      <c r="AG822" s="691"/>
      <c r="AH822" s="691"/>
      <c r="AI822" s="691"/>
      <c r="AJ822" s="691"/>
      <c r="AK822" s="691"/>
      <c r="AL822" s="691"/>
      <c r="AM822" s="691"/>
      <c r="AN822" s="691"/>
      <c r="AO822" s="691"/>
      <c r="AP822" s="691"/>
      <c r="AQ822" s="691"/>
      <c r="AR822" s="691"/>
      <c r="AS822" s="691"/>
      <c r="AT822" s="691"/>
      <c r="AU822" s="691"/>
      <c r="AV822" s="691"/>
      <c r="AW822" s="691"/>
      <c r="AX822" s="691"/>
      <c r="AY822" s="691"/>
      <c r="AZ822" s="691"/>
      <c r="BA822" s="691"/>
      <c r="BB822" s="691"/>
      <c r="BC822" s="691"/>
      <c r="BD822" s="691"/>
      <c r="BE822" s="691"/>
      <c r="BF822" s="691"/>
      <c r="BG822" s="691"/>
      <c r="BH822" s="691"/>
      <c r="BI822" s="691"/>
      <c r="BJ822" s="691"/>
      <c r="BK822" s="691"/>
      <c r="BL822" s="691"/>
      <c r="BM822" s="691"/>
      <c r="BN822" s="691"/>
      <c r="BO822" s="691"/>
      <c r="BP822" s="691"/>
      <c r="BQ822" s="691"/>
      <c r="BR822" s="691"/>
      <c r="BS822" s="691"/>
      <c r="BT822" s="691"/>
      <c r="BU822" s="691"/>
      <c r="BV822" s="691"/>
      <c r="BW822" s="691"/>
      <c r="BX822" s="691"/>
      <c r="BY822" s="691"/>
      <c r="BZ822" s="691"/>
      <c r="CA822" s="691"/>
      <c r="CB822" s="691"/>
      <c r="CC822" s="691"/>
      <c r="CD822" s="691"/>
      <c r="CE822" s="691"/>
      <c r="CF822" s="691"/>
      <c r="CG822" s="691"/>
      <c r="CH822" s="691"/>
      <c r="CI822" s="691"/>
    </row>
    <row r="823" spans="1:87" ht="15.75" customHeight="1">
      <c r="A823" s="691"/>
      <c r="B823" s="697"/>
      <c r="C823" s="697"/>
      <c r="D823" s="691"/>
      <c r="E823" s="691"/>
      <c r="F823" s="691"/>
      <c r="G823" s="691"/>
      <c r="H823" s="691"/>
      <c r="I823" s="691"/>
      <c r="J823" s="691"/>
      <c r="K823" s="691"/>
      <c r="L823" s="691"/>
      <c r="M823" s="691"/>
      <c r="N823" s="691"/>
      <c r="O823" s="691"/>
      <c r="P823" s="691"/>
      <c r="Q823" s="691"/>
      <c r="R823" s="691"/>
      <c r="S823" s="691"/>
      <c r="T823" s="691"/>
      <c r="U823" s="691"/>
      <c r="V823" s="691"/>
      <c r="W823" s="691"/>
      <c r="X823" s="691"/>
      <c r="Y823" s="691"/>
      <c r="Z823" s="691"/>
      <c r="AA823" s="691"/>
      <c r="AB823" s="691"/>
      <c r="AC823" s="691"/>
      <c r="AD823" s="691"/>
      <c r="AE823" s="691"/>
      <c r="AF823" s="691"/>
      <c r="AG823" s="691"/>
      <c r="AH823" s="691"/>
      <c r="AI823" s="691"/>
      <c r="AJ823" s="691"/>
      <c r="AK823" s="691"/>
      <c r="AL823" s="691"/>
      <c r="AM823" s="691"/>
      <c r="AN823" s="691"/>
      <c r="AO823" s="691"/>
      <c r="AP823" s="691"/>
      <c r="AQ823" s="691"/>
      <c r="AR823" s="691"/>
      <c r="AS823" s="691"/>
      <c r="AT823" s="691"/>
      <c r="AU823" s="691"/>
      <c r="AV823" s="691"/>
      <c r="AW823" s="691"/>
      <c r="AX823" s="691"/>
      <c r="AY823" s="691"/>
      <c r="AZ823" s="691"/>
      <c r="BA823" s="691"/>
      <c r="BB823" s="691"/>
      <c r="BC823" s="691"/>
      <c r="BD823" s="691"/>
      <c r="BE823" s="691"/>
      <c r="BF823" s="691"/>
      <c r="BG823" s="691"/>
      <c r="BH823" s="691"/>
      <c r="BI823" s="691"/>
      <c r="BJ823" s="691"/>
      <c r="BK823" s="691"/>
      <c r="BL823" s="691"/>
      <c r="BM823" s="691"/>
      <c r="BN823" s="691"/>
      <c r="BO823" s="691"/>
      <c r="BP823" s="691"/>
      <c r="BQ823" s="691"/>
      <c r="BR823" s="691"/>
      <c r="BS823" s="691"/>
      <c r="BT823" s="691"/>
      <c r="BU823" s="691"/>
      <c r="BV823" s="691"/>
      <c r="BW823" s="691"/>
      <c r="BX823" s="691"/>
      <c r="BY823" s="691"/>
      <c r="BZ823" s="691"/>
      <c r="CA823" s="691"/>
      <c r="CB823" s="691"/>
      <c r="CC823" s="691"/>
      <c r="CD823" s="691"/>
      <c r="CE823" s="691"/>
      <c r="CF823" s="691"/>
      <c r="CG823" s="691"/>
      <c r="CH823" s="691"/>
      <c r="CI823" s="691"/>
    </row>
    <row r="824" spans="1:87" ht="15.75" customHeight="1">
      <c r="A824" s="691"/>
      <c r="B824" s="697"/>
      <c r="C824" s="697"/>
      <c r="D824" s="691"/>
      <c r="E824" s="691"/>
      <c r="F824" s="691"/>
      <c r="G824" s="691"/>
      <c r="H824" s="691"/>
      <c r="I824" s="691"/>
      <c r="J824" s="691"/>
      <c r="K824" s="691"/>
      <c r="L824" s="691"/>
      <c r="M824" s="691"/>
      <c r="N824" s="691"/>
      <c r="O824" s="691"/>
      <c r="P824" s="691"/>
      <c r="Q824" s="691"/>
      <c r="R824" s="691"/>
      <c r="S824" s="691"/>
      <c r="T824" s="691"/>
      <c r="U824" s="691"/>
      <c r="V824" s="691"/>
      <c r="W824" s="691"/>
      <c r="X824" s="691"/>
      <c r="Y824" s="691"/>
      <c r="Z824" s="691"/>
      <c r="AA824" s="691"/>
      <c r="AB824" s="691"/>
      <c r="AC824" s="691"/>
      <c r="AD824" s="691"/>
      <c r="AE824" s="691"/>
      <c r="AF824" s="691"/>
      <c r="AG824" s="691"/>
      <c r="AH824" s="691"/>
      <c r="AI824" s="691"/>
      <c r="AJ824" s="691"/>
      <c r="AK824" s="691"/>
      <c r="AL824" s="691"/>
      <c r="AM824" s="691"/>
      <c r="AN824" s="691"/>
      <c r="AO824" s="691"/>
      <c r="AP824" s="691"/>
      <c r="AQ824" s="691"/>
      <c r="AR824" s="691"/>
      <c r="AS824" s="691"/>
      <c r="AT824" s="691"/>
      <c r="AU824" s="691"/>
      <c r="AV824" s="691"/>
      <c r="AW824" s="691"/>
      <c r="AX824" s="691"/>
      <c r="AY824" s="691"/>
      <c r="AZ824" s="691"/>
      <c r="BA824" s="691"/>
      <c r="BB824" s="691"/>
      <c r="BC824" s="691"/>
      <c r="BD824" s="691"/>
      <c r="BE824" s="691"/>
      <c r="BF824" s="691"/>
      <c r="BG824" s="691"/>
      <c r="BH824" s="691"/>
      <c r="BI824" s="691"/>
      <c r="BJ824" s="691"/>
      <c r="BK824" s="691"/>
      <c r="BL824" s="691"/>
      <c r="BM824" s="691"/>
      <c r="BN824" s="691"/>
      <c r="BO824" s="691"/>
      <c r="BP824" s="691"/>
      <c r="BQ824" s="691"/>
      <c r="BR824" s="691"/>
      <c r="BS824" s="691"/>
      <c r="BT824" s="691"/>
      <c r="BU824" s="691"/>
      <c r="BV824" s="691"/>
      <c r="BW824" s="691"/>
      <c r="BX824" s="691"/>
      <c r="BY824" s="691"/>
      <c r="BZ824" s="691"/>
      <c r="CA824" s="691"/>
      <c r="CB824" s="691"/>
      <c r="CC824" s="691"/>
      <c r="CD824" s="691"/>
      <c r="CE824" s="691"/>
      <c r="CF824" s="691"/>
      <c r="CG824" s="691"/>
      <c r="CH824" s="691"/>
      <c r="CI824" s="691"/>
    </row>
    <row r="825" spans="1:87" ht="15.75" customHeight="1">
      <c r="A825" s="691"/>
      <c r="B825" s="697"/>
      <c r="C825" s="697"/>
      <c r="D825" s="691"/>
      <c r="E825" s="691"/>
      <c r="F825" s="691"/>
      <c r="G825" s="691"/>
      <c r="H825" s="691"/>
      <c r="I825" s="691"/>
      <c r="J825" s="691"/>
      <c r="K825" s="691"/>
      <c r="L825" s="691"/>
      <c r="M825" s="691"/>
      <c r="N825" s="691"/>
      <c r="O825" s="691"/>
      <c r="P825" s="691"/>
      <c r="Q825" s="691"/>
      <c r="R825" s="691"/>
      <c r="S825" s="691"/>
      <c r="T825" s="691"/>
      <c r="U825" s="691"/>
      <c r="V825" s="691"/>
      <c r="W825" s="691"/>
      <c r="X825" s="691"/>
      <c r="Y825" s="691"/>
      <c r="Z825" s="691"/>
      <c r="AA825" s="691"/>
      <c r="AB825" s="691"/>
      <c r="AC825" s="691"/>
      <c r="AD825" s="691"/>
      <c r="AE825" s="691"/>
      <c r="AF825" s="691"/>
      <c r="AG825" s="691"/>
      <c r="AH825" s="691"/>
      <c r="AI825" s="691"/>
      <c r="AJ825" s="691"/>
      <c r="AK825" s="691"/>
      <c r="AL825" s="691"/>
      <c r="AM825" s="691"/>
      <c r="AN825" s="691"/>
      <c r="AO825" s="691"/>
      <c r="AP825" s="691"/>
      <c r="AQ825" s="691"/>
      <c r="AR825" s="691"/>
      <c r="AS825" s="691"/>
      <c r="AT825" s="691"/>
      <c r="AU825" s="691"/>
      <c r="AV825" s="691"/>
      <c r="AW825" s="691"/>
      <c r="AX825" s="691"/>
      <c r="AY825" s="691"/>
      <c r="AZ825" s="691"/>
      <c r="BA825" s="691"/>
      <c r="BB825" s="691"/>
      <c r="BC825" s="691"/>
      <c r="BD825" s="691"/>
      <c r="BE825" s="691"/>
      <c r="BF825" s="691"/>
      <c r="BG825" s="691"/>
      <c r="BH825" s="691"/>
      <c r="BI825" s="691"/>
      <c r="BJ825" s="691"/>
      <c r="BK825" s="691"/>
      <c r="BL825" s="691"/>
      <c r="BM825" s="691"/>
      <c r="BN825" s="691"/>
      <c r="BO825" s="691"/>
      <c r="BP825" s="691"/>
      <c r="BQ825" s="691"/>
      <c r="BR825" s="691"/>
      <c r="BS825" s="691"/>
      <c r="BT825" s="691"/>
      <c r="BU825" s="691"/>
      <c r="BV825" s="691"/>
      <c r="BW825" s="691"/>
      <c r="BX825" s="691"/>
      <c r="BY825" s="691"/>
      <c r="BZ825" s="691"/>
      <c r="CA825" s="691"/>
      <c r="CB825" s="691"/>
      <c r="CC825" s="691"/>
      <c r="CD825" s="691"/>
      <c r="CE825" s="691"/>
      <c r="CF825" s="691"/>
      <c r="CG825" s="691"/>
      <c r="CH825" s="691"/>
      <c r="CI825" s="691"/>
    </row>
    <row r="826" spans="1:87" ht="15.75" customHeight="1">
      <c r="A826" s="691"/>
      <c r="B826" s="697"/>
      <c r="C826" s="697"/>
      <c r="D826" s="691"/>
      <c r="E826" s="691"/>
      <c r="F826" s="691"/>
      <c r="G826" s="691"/>
      <c r="H826" s="691"/>
      <c r="I826" s="691"/>
      <c r="J826" s="691"/>
      <c r="K826" s="691"/>
      <c r="L826" s="691"/>
      <c r="M826" s="691"/>
      <c r="N826" s="691"/>
      <c r="O826" s="691"/>
      <c r="P826" s="691"/>
      <c r="Q826" s="691"/>
      <c r="R826" s="691"/>
      <c r="S826" s="691"/>
      <c r="T826" s="691"/>
      <c r="U826" s="691"/>
      <c r="V826" s="691"/>
      <c r="W826" s="691"/>
      <c r="X826" s="691"/>
      <c r="Y826" s="691"/>
      <c r="Z826" s="691"/>
      <c r="AA826" s="691"/>
      <c r="AB826" s="691"/>
      <c r="AC826" s="691"/>
      <c r="AD826" s="691"/>
      <c r="AE826" s="691"/>
      <c r="AF826" s="691"/>
      <c r="AG826" s="691"/>
      <c r="AH826" s="691"/>
      <c r="AI826" s="691"/>
      <c r="AJ826" s="691"/>
      <c r="AK826" s="691"/>
      <c r="AL826" s="691"/>
      <c r="AM826" s="691"/>
      <c r="AN826" s="691"/>
      <c r="AO826" s="691"/>
      <c r="AP826" s="691"/>
      <c r="AQ826" s="691"/>
      <c r="AR826" s="691"/>
      <c r="AS826" s="691"/>
      <c r="AT826" s="691"/>
      <c r="AU826" s="691"/>
      <c r="AV826" s="691"/>
      <c r="AW826" s="691"/>
      <c r="AX826" s="691"/>
      <c r="AY826" s="691"/>
      <c r="AZ826" s="691"/>
      <c r="BA826" s="691"/>
      <c r="BB826" s="691"/>
      <c r="BC826" s="691"/>
      <c r="BD826" s="691"/>
      <c r="BE826" s="691"/>
      <c r="BF826" s="691"/>
      <c r="BG826" s="691"/>
      <c r="BH826" s="691"/>
      <c r="BI826" s="691"/>
      <c r="BJ826" s="691"/>
      <c r="BK826" s="691"/>
      <c r="BL826" s="691"/>
      <c r="BM826" s="691"/>
      <c r="BN826" s="691"/>
      <c r="BO826" s="691"/>
      <c r="BP826" s="691"/>
      <c r="BQ826" s="691"/>
      <c r="BR826" s="691"/>
      <c r="BS826" s="691"/>
      <c r="BT826" s="691"/>
      <c r="BU826" s="691"/>
      <c r="BV826" s="691"/>
      <c r="BW826" s="691"/>
      <c r="BX826" s="691"/>
      <c r="BY826" s="691"/>
      <c r="BZ826" s="691"/>
      <c r="CA826" s="691"/>
      <c r="CB826" s="691"/>
      <c r="CC826" s="691"/>
      <c r="CD826" s="691"/>
      <c r="CE826" s="691"/>
      <c r="CF826" s="691"/>
      <c r="CG826" s="691"/>
      <c r="CH826" s="691"/>
      <c r="CI826" s="691"/>
    </row>
    <row r="827" spans="1:87" ht="15.75" customHeight="1">
      <c r="A827" s="691"/>
      <c r="B827" s="697"/>
      <c r="C827" s="697"/>
      <c r="D827" s="691"/>
      <c r="E827" s="691"/>
      <c r="F827" s="691"/>
      <c r="G827" s="691"/>
      <c r="H827" s="691"/>
      <c r="I827" s="691"/>
      <c r="J827" s="691"/>
      <c r="K827" s="691"/>
      <c r="L827" s="691"/>
      <c r="M827" s="691"/>
      <c r="N827" s="691"/>
      <c r="O827" s="691"/>
      <c r="P827" s="691"/>
      <c r="Q827" s="691"/>
      <c r="R827" s="691"/>
      <c r="S827" s="691"/>
      <c r="T827" s="691"/>
      <c r="U827" s="691"/>
      <c r="V827" s="691"/>
      <c r="W827" s="691"/>
      <c r="X827" s="691"/>
      <c r="Y827" s="691"/>
      <c r="Z827" s="691"/>
      <c r="AA827" s="691"/>
      <c r="AB827" s="691"/>
      <c r="AC827" s="691"/>
      <c r="AD827" s="691"/>
      <c r="AE827" s="691"/>
      <c r="AF827" s="691"/>
      <c r="AG827" s="691"/>
      <c r="AH827" s="691"/>
      <c r="AI827" s="691"/>
      <c r="AJ827" s="691"/>
      <c r="AK827" s="691"/>
      <c r="AL827" s="691"/>
      <c r="AM827" s="691"/>
      <c r="AN827" s="691"/>
      <c r="AO827" s="691"/>
      <c r="AP827" s="691"/>
      <c r="AQ827" s="691"/>
      <c r="AR827" s="691"/>
      <c r="AS827" s="691"/>
      <c r="AT827" s="691"/>
      <c r="AU827" s="691"/>
      <c r="AV827" s="691"/>
      <c r="AW827" s="691"/>
      <c r="AX827" s="691"/>
      <c r="AY827" s="691"/>
      <c r="AZ827" s="691"/>
      <c r="BA827" s="691"/>
      <c r="BB827" s="691"/>
      <c r="BC827" s="691"/>
      <c r="BD827" s="691"/>
      <c r="BE827" s="691"/>
      <c r="BF827" s="691"/>
      <c r="BG827" s="691"/>
      <c r="BH827" s="691"/>
      <c r="BI827" s="691"/>
      <c r="BJ827" s="691"/>
      <c r="BK827" s="691"/>
      <c r="BL827" s="691"/>
      <c r="BM827" s="691"/>
      <c r="BN827" s="691"/>
      <c r="BO827" s="691"/>
      <c r="BP827" s="691"/>
      <c r="BQ827" s="691"/>
      <c r="BR827" s="691"/>
      <c r="BS827" s="691"/>
      <c r="BT827" s="691"/>
      <c r="BU827" s="691"/>
      <c r="BV827" s="691"/>
      <c r="BW827" s="691"/>
      <c r="BX827" s="691"/>
      <c r="BY827" s="691"/>
      <c r="BZ827" s="691"/>
      <c r="CA827" s="691"/>
      <c r="CB827" s="691"/>
      <c r="CC827" s="691"/>
      <c r="CD827" s="691"/>
      <c r="CE827" s="691"/>
      <c r="CF827" s="691"/>
      <c r="CG827" s="691"/>
      <c r="CH827" s="691"/>
      <c r="CI827" s="691"/>
    </row>
    <row r="828" spans="1:87" ht="15.75" customHeight="1">
      <c r="A828" s="691"/>
      <c r="B828" s="697"/>
      <c r="C828" s="697"/>
      <c r="D828" s="691"/>
      <c r="E828" s="691"/>
      <c r="F828" s="691"/>
      <c r="G828" s="691"/>
      <c r="H828" s="691"/>
      <c r="I828" s="691"/>
      <c r="J828" s="691"/>
      <c r="K828" s="691"/>
      <c r="L828" s="691"/>
      <c r="M828" s="691"/>
      <c r="N828" s="691"/>
      <c r="O828" s="691"/>
      <c r="P828" s="691"/>
      <c r="Q828" s="691"/>
      <c r="R828" s="691"/>
      <c r="S828" s="691"/>
      <c r="T828" s="691"/>
      <c r="U828" s="691"/>
      <c r="V828" s="691"/>
      <c r="W828" s="691"/>
      <c r="X828" s="691"/>
      <c r="Y828" s="691"/>
      <c r="Z828" s="691"/>
      <c r="AA828" s="691"/>
      <c r="AB828" s="691"/>
      <c r="AC828" s="691"/>
      <c r="AD828" s="691"/>
      <c r="AE828" s="691"/>
      <c r="AF828" s="691"/>
      <c r="AG828" s="691"/>
      <c r="AH828" s="691"/>
      <c r="AI828" s="691"/>
      <c r="AJ828" s="691"/>
      <c r="AK828" s="691"/>
      <c r="AL828" s="691"/>
      <c r="AM828" s="691"/>
      <c r="AN828" s="691"/>
      <c r="AO828" s="691"/>
      <c r="AP828" s="691"/>
      <c r="AQ828" s="691"/>
      <c r="AR828" s="691"/>
      <c r="AS828" s="691"/>
      <c r="AT828" s="691"/>
      <c r="AU828" s="691"/>
      <c r="AV828" s="691"/>
      <c r="AW828" s="691"/>
      <c r="AX828" s="691"/>
      <c r="AY828" s="691"/>
      <c r="AZ828" s="691"/>
      <c r="BA828" s="691"/>
      <c r="BB828" s="691"/>
      <c r="BC828" s="691"/>
      <c r="BD828" s="691"/>
      <c r="BE828" s="691"/>
      <c r="BF828" s="691"/>
      <c r="BG828" s="691"/>
      <c r="BH828" s="691"/>
      <c r="BI828" s="691"/>
      <c r="BJ828" s="691"/>
      <c r="BK828" s="691"/>
      <c r="BL828" s="691"/>
      <c r="BM828" s="691"/>
      <c r="BN828" s="691"/>
      <c r="BO828" s="691"/>
      <c r="BP828" s="691"/>
      <c r="BQ828" s="691"/>
      <c r="BR828" s="691"/>
      <c r="BS828" s="691"/>
      <c r="BT828" s="691"/>
      <c r="BU828" s="691"/>
      <c r="BV828" s="691"/>
      <c r="BW828" s="691"/>
      <c r="BX828" s="691"/>
      <c r="BY828" s="691"/>
      <c r="BZ828" s="691"/>
      <c r="CA828" s="691"/>
      <c r="CB828" s="691"/>
      <c r="CC828" s="691"/>
      <c r="CD828" s="691"/>
      <c r="CE828" s="691"/>
      <c r="CF828" s="691"/>
      <c r="CG828" s="691"/>
      <c r="CH828" s="691"/>
      <c r="CI828" s="691"/>
    </row>
    <row r="829" spans="1:87" ht="15.75" customHeight="1">
      <c r="A829" s="691"/>
      <c r="B829" s="697"/>
      <c r="C829" s="697"/>
      <c r="D829" s="691"/>
      <c r="E829" s="691"/>
      <c r="F829" s="691"/>
      <c r="G829" s="691"/>
      <c r="H829" s="691"/>
      <c r="I829" s="691"/>
      <c r="J829" s="691"/>
      <c r="K829" s="691"/>
      <c r="L829" s="691"/>
      <c r="M829" s="691"/>
      <c r="N829" s="691"/>
      <c r="O829" s="691"/>
      <c r="P829" s="691"/>
      <c r="Q829" s="691"/>
      <c r="R829" s="691"/>
      <c r="S829" s="691"/>
      <c r="T829" s="691"/>
      <c r="U829" s="691"/>
      <c r="V829" s="691"/>
      <c r="W829" s="691"/>
      <c r="X829" s="691"/>
      <c r="Y829" s="691"/>
      <c r="Z829" s="691"/>
      <c r="AA829" s="691"/>
      <c r="AB829" s="691"/>
      <c r="AC829" s="691"/>
      <c r="AD829" s="691"/>
      <c r="AE829" s="691"/>
      <c r="AF829" s="691"/>
      <c r="AG829" s="691"/>
      <c r="AH829" s="691"/>
      <c r="AI829" s="691"/>
      <c r="AJ829" s="691"/>
      <c r="AK829" s="691"/>
      <c r="AL829" s="691"/>
      <c r="AM829" s="691"/>
      <c r="AN829" s="691"/>
      <c r="AO829" s="691"/>
      <c r="AP829" s="691"/>
      <c r="AQ829" s="691"/>
      <c r="AR829" s="691"/>
      <c r="AS829" s="691"/>
      <c r="AT829" s="691"/>
      <c r="AU829" s="691"/>
      <c r="AV829" s="691"/>
      <c r="AW829" s="691"/>
      <c r="AX829" s="691"/>
      <c r="AY829" s="691"/>
      <c r="AZ829" s="691"/>
      <c r="BA829" s="691"/>
      <c r="BB829" s="691"/>
      <c r="BC829" s="691"/>
      <c r="BD829" s="691"/>
      <c r="BE829" s="691"/>
      <c r="BF829" s="691"/>
      <c r="BG829" s="691"/>
      <c r="BH829" s="691"/>
      <c r="BI829" s="691"/>
      <c r="BJ829" s="691"/>
      <c r="BK829" s="691"/>
      <c r="BL829" s="691"/>
      <c r="BM829" s="691"/>
      <c r="BN829" s="691"/>
      <c r="BO829" s="691"/>
      <c r="BP829" s="691"/>
      <c r="BQ829" s="691"/>
      <c r="BR829" s="691"/>
      <c r="BS829" s="691"/>
      <c r="BT829" s="691"/>
      <c r="BU829" s="691"/>
      <c r="BV829" s="691"/>
      <c r="BW829" s="691"/>
      <c r="BX829" s="691"/>
      <c r="BY829" s="691"/>
      <c r="BZ829" s="691"/>
      <c r="CA829" s="691"/>
      <c r="CB829" s="691"/>
      <c r="CC829" s="691"/>
      <c r="CD829" s="691"/>
      <c r="CE829" s="691"/>
      <c r="CF829" s="691"/>
      <c r="CG829" s="691"/>
      <c r="CH829" s="691"/>
      <c r="CI829" s="691"/>
    </row>
    <row r="830" spans="1:87" ht="15.75" customHeight="1">
      <c r="A830" s="691"/>
      <c r="B830" s="697"/>
      <c r="C830" s="697"/>
      <c r="D830" s="691"/>
      <c r="E830" s="691"/>
      <c r="F830" s="691"/>
      <c r="G830" s="691"/>
      <c r="H830" s="691"/>
      <c r="I830" s="691"/>
      <c r="J830" s="691"/>
      <c r="K830" s="691"/>
      <c r="L830" s="691"/>
      <c r="M830" s="691"/>
      <c r="N830" s="691"/>
      <c r="O830" s="691"/>
      <c r="P830" s="691"/>
      <c r="Q830" s="691"/>
      <c r="R830" s="691"/>
      <c r="S830" s="691"/>
      <c r="T830" s="691"/>
      <c r="U830" s="691"/>
      <c r="V830" s="691"/>
      <c r="W830" s="691"/>
      <c r="X830" s="691"/>
      <c r="Y830" s="691"/>
      <c r="Z830" s="691"/>
      <c r="AA830" s="691"/>
      <c r="AB830" s="691"/>
      <c r="AC830" s="691"/>
      <c r="AD830" s="691"/>
      <c r="AE830" s="691"/>
      <c r="AF830" s="691"/>
      <c r="AG830" s="691"/>
      <c r="AH830" s="691"/>
      <c r="AI830" s="691"/>
      <c r="AJ830" s="691"/>
      <c r="AK830" s="691"/>
      <c r="AL830" s="691"/>
      <c r="AM830" s="691"/>
      <c r="AN830" s="691"/>
      <c r="AO830" s="691"/>
      <c r="AP830" s="691"/>
      <c r="AQ830" s="691"/>
      <c r="AR830" s="691"/>
      <c r="AS830" s="691"/>
      <c r="AT830" s="691"/>
      <c r="AU830" s="691"/>
      <c r="AV830" s="691"/>
      <c r="AW830" s="691"/>
      <c r="AX830" s="691"/>
      <c r="AY830" s="691"/>
      <c r="AZ830" s="691"/>
      <c r="BA830" s="691"/>
      <c r="BB830" s="691"/>
      <c r="BC830" s="691"/>
      <c r="BD830" s="691"/>
      <c r="BE830" s="691"/>
      <c r="BF830" s="691"/>
      <c r="BG830" s="691"/>
      <c r="BH830" s="691"/>
      <c r="BI830" s="691"/>
      <c r="BJ830" s="691"/>
      <c r="BK830" s="691"/>
      <c r="BL830" s="691"/>
      <c r="BM830" s="691"/>
      <c r="BN830" s="691"/>
      <c r="BO830" s="691"/>
      <c r="BP830" s="691"/>
      <c r="BQ830" s="691"/>
      <c r="BR830" s="691"/>
      <c r="BS830" s="691"/>
      <c r="BT830" s="691"/>
      <c r="BU830" s="691"/>
      <c r="BV830" s="691"/>
      <c r="BW830" s="691"/>
      <c r="BX830" s="691"/>
      <c r="BY830" s="691"/>
      <c r="BZ830" s="691"/>
      <c r="CA830" s="691"/>
      <c r="CB830" s="691"/>
      <c r="CC830" s="691"/>
      <c r="CD830" s="691"/>
      <c r="CE830" s="691"/>
      <c r="CF830" s="691"/>
      <c r="CG830" s="691"/>
      <c r="CH830" s="691"/>
      <c r="CI830" s="691"/>
    </row>
    <row r="831" spans="1:87" ht="15.75" customHeight="1">
      <c r="A831" s="691"/>
      <c r="B831" s="697"/>
      <c r="C831" s="697"/>
      <c r="D831" s="691"/>
      <c r="E831" s="691"/>
      <c r="F831" s="691"/>
      <c r="G831" s="691"/>
      <c r="H831" s="691"/>
      <c r="I831" s="691"/>
      <c r="J831" s="691"/>
      <c r="K831" s="691"/>
      <c r="L831" s="691"/>
      <c r="M831" s="691"/>
      <c r="N831" s="691"/>
      <c r="O831" s="691"/>
      <c r="P831" s="691"/>
      <c r="Q831" s="691"/>
      <c r="R831" s="691"/>
      <c r="S831" s="691"/>
      <c r="T831" s="691"/>
      <c r="U831" s="691"/>
      <c r="V831" s="691"/>
      <c r="W831" s="691"/>
      <c r="X831" s="691"/>
      <c r="Y831" s="691"/>
      <c r="Z831" s="691"/>
      <c r="AA831" s="691"/>
      <c r="AB831" s="691"/>
      <c r="AC831" s="691"/>
      <c r="AD831" s="691"/>
      <c r="AE831" s="691"/>
      <c r="AF831" s="691"/>
      <c r="AG831" s="691"/>
      <c r="AH831" s="691"/>
      <c r="AI831" s="691"/>
      <c r="AJ831" s="691"/>
      <c r="AK831" s="691"/>
      <c r="AL831" s="691"/>
      <c r="AM831" s="691"/>
      <c r="AN831" s="691"/>
      <c r="AO831" s="691"/>
      <c r="AP831" s="691"/>
      <c r="AQ831" s="691"/>
      <c r="AR831" s="691"/>
      <c r="AS831" s="691"/>
      <c r="AT831" s="691"/>
      <c r="AU831" s="691"/>
      <c r="AV831" s="691"/>
      <c r="AW831" s="691"/>
      <c r="AX831" s="691"/>
      <c r="AY831" s="691"/>
      <c r="AZ831" s="691"/>
      <c r="BA831" s="691"/>
      <c r="BB831" s="691"/>
      <c r="BC831" s="691"/>
      <c r="BD831" s="691"/>
      <c r="BE831" s="691"/>
      <c r="BF831" s="691"/>
      <c r="BG831" s="691"/>
      <c r="BH831" s="691"/>
      <c r="BI831" s="691"/>
      <c r="BJ831" s="691"/>
      <c r="BK831" s="691"/>
      <c r="BL831" s="691"/>
      <c r="BM831" s="691"/>
      <c r="BN831" s="691"/>
      <c r="BO831" s="691"/>
      <c r="BP831" s="691"/>
      <c r="BQ831" s="691"/>
      <c r="BR831" s="691"/>
      <c r="BS831" s="691"/>
      <c r="BT831" s="691"/>
      <c r="BU831" s="691"/>
      <c r="BV831" s="691"/>
      <c r="BW831" s="691"/>
      <c r="BX831" s="691"/>
      <c r="BY831" s="691"/>
      <c r="BZ831" s="691"/>
      <c r="CA831" s="691"/>
      <c r="CB831" s="691"/>
      <c r="CC831" s="691"/>
      <c r="CD831" s="691"/>
      <c r="CE831" s="691"/>
      <c r="CF831" s="691"/>
      <c r="CG831" s="691"/>
      <c r="CH831" s="691"/>
      <c r="CI831" s="691"/>
    </row>
    <row r="832" spans="1:87" ht="15.75" customHeight="1">
      <c r="A832" s="691"/>
      <c r="B832" s="697"/>
      <c r="C832" s="697"/>
      <c r="D832" s="691"/>
      <c r="E832" s="691"/>
      <c r="F832" s="691"/>
      <c r="G832" s="691"/>
      <c r="H832" s="691"/>
      <c r="I832" s="691"/>
      <c r="J832" s="691"/>
      <c r="K832" s="691"/>
      <c r="L832" s="691"/>
      <c r="M832" s="691"/>
      <c r="N832" s="691"/>
      <c r="O832" s="691"/>
      <c r="P832" s="691"/>
      <c r="Q832" s="691"/>
      <c r="R832" s="691"/>
      <c r="S832" s="691"/>
      <c r="T832" s="691"/>
      <c r="U832" s="691"/>
      <c r="V832" s="691"/>
      <c r="W832" s="691"/>
      <c r="X832" s="691"/>
      <c r="Y832" s="691"/>
      <c r="Z832" s="691"/>
      <c r="AA832" s="691"/>
      <c r="AB832" s="691"/>
      <c r="AC832" s="691"/>
      <c r="AD832" s="691"/>
      <c r="AE832" s="691"/>
      <c r="AF832" s="691"/>
      <c r="AG832" s="691"/>
      <c r="AH832" s="691"/>
      <c r="AI832" s="691"/>
      <c r="AJ832" s="691"/>
      <c r="AK832" s="691"/>
      <c r="AL832" s="691"/>
      <c r="AM832" s="691"/>
      <c r="AN832" s="691"/>
      <c r="AO832" s="691"/>
      <c r="AP832" s="691"/>
      <c r="AQ832" s="691"/>
      <c r="AR832" s="691"/>
      <c r="AS832" s="691"/>
      <c r="AT832" s="691"/>
      <c r="AU832" s="691"/>
      <c r="AV832" s="691"/>
      <c r="AW832" s="691"/>
      <c r="AX832" s="691"/>
      <c r="AY832" s="691"/>
      <c r="AZ832" s="691"/>
      <c r="BA832" s="691"/>
      <c r="BB832" s="691"/>
      <c r="BC832" s="691"/>
      <c r="BD832" s="691"/>
      <c r="BE832" s="691"/>
      <c r="BF832" s="691"/>
      <c r="BG832" s="691"/>
      <c r="BH832" s="691"/>
      <c r="BI832" s="691"/>
      <c r="BJ832" s="691"/>
      <c r="BK832" s="691"/>
      <c r="BL832" s="691"/>
      <c r="BM832" s="691"/>
      <c r="BN832" s="691"/>
      <c r="BO832" s="691"/>
      <c r="BP832" s="691"/>
      <c r="BQ832" s="691"/>
      <c r="BR832" s="691"/>
      <c r="BS832" s="691"/>
      <c r="BT832" s="691"/>
      <c r="BU832" s="691"/>
      <c r="BV832" s="691"/>
      <c r="BW832" s="691"/>
      <c r="BX832" s="691"/>
      <c r="BY832" s="691"/>
      <c r="BZ832" s="691"/>
      <c r="CA832" s="691"/>
      <c r="CB832" s="691"/>
      <c r="CC832" s="691"/>
      <c r="CD832" s="691"/>
      <c r="CE832" s="691"/>
      <c r="CF832" s="691"/>
      <c r="CG832" s="691"/>
      <c r="CH832" s="691"/>
      <c r="CI832" s="691"/>
    </row>
    <row r="833" spans="1:87" ht="15.75" customHeight="1">
      <c r="A833" s="691"/>
      <c r="B833" s="697"/>
      <c r="C833" s="697"/>
      <c r="D833" s="691"/>
      <c r="E833" s="691"/>
      <c r="F833" s="691"/>
      <c r="G833" s="691"/>
      <c r="H833" s="691"/>
      <c r="I833" s="691"/>
      <c r="J833" s="691"/>
      <c r="K833" s="691"/>
      <c r="L833" s="691"/>
      <c r="M833" s="691"/>
      <c r="N833" s="691"/>
      <c r="O833" s="691"/>
      <c r="P833" s="691"/>
      <c r="Q833" s="691"/>
      <c r="R833" s="691"/>
      <c r="S833" s="691"/>
      <c r="T833" s="691"/>
      <c r="U833" s="691"/>
      <c r="V833" s="691"/>
      <c r="W833" s="691"/>
      <c r="X833" s="691"/>
      <c r="Y833" s="691"/>
      <c r="Z833" s="691"/>
      <c r="AA833" s="691"/>
      <c r="AB833" s="691"/>
      <c r="AC833" s="691"/>
      <c r="AD833" s="691"/>
      <c r="AE833" s="691"/>
      <c r="AF833" s="691"/>
      <c r="AG833" s="691"/>
      <c r="AH833" s="691"/>
      <c r="AI833" s="691"/>
      <c r="AJ833" s="691"/>
      <c r="AK833" s="691"/>
      <c r="AL833" s="691"/>
      <c r="AM833" s="691"/>
      <c r="AN833" s="691"/>
      <c r="AO833" s="691"/>
      <c r="AP833" s="691"/>
      <c r="AQ833" s="691"/>
      <c r="AR833" s="691"/>
      <c r="AS833" s="691"/>
      <c r="AT833" s="691"/>
      <c r="AU833" s="691"/>
      <c r="AV833" s="691"/>
      <c r="AW833" s="691"/>
      <c r="AX833" s="691"/>
      <c r="AY833" s="691"/>
      <c r="AZ833" s="691"/>
      <c r="BA833" s="691"/>
      <c r="BB833" s="691"/>
      <c r="BC833" s="691"/>
      <c r="BD833" s="691"/>
      <c r="BE833" s="691"/>
      <c r="BF833" s="691"/>
      <c r="BG833" s="691"/>
      <c r="BH833" s="691"/>
      <c r="BI833" s="691"/>
      <c r="BJ833" s="691"/>
      <c r="BK833" s="691"/>
      <c r="BL833" s="691"/>
      <c r="BM833" s="691"/>
      <c r="BN833" s="691"/>
      <c r="BO833" s="691"/>
      <c r="BP833" s="691"/>
      <c r="BQ833" s="691"/>
      <c r="BR833" s="691"/>
      <c r="BS833" s="691"/>
      <c r="BT833" s="691"/>
      <c r="BU833" s="691"/>
      <c r="BV833" s="691"/>
      <c r="BW833" s="691"/>
      <c r="BX833" s="691"/>
      <c r="BY833" s="691"/>
      <c r="BZ833" s="691"/>
      <c r="CA833" s="691"/>
      <c r="CB833" s="691"/>
      <c r="CC833" s="691"/>
      <c r="CD833" s="691"/>
      <c r="CE833" s="691"/>
      <c r="CF833" s="691"/>
      <c r="CG833" s="691"/>
      <c r="CH833" s="691"/>
      <c r="CI833" s="691"/>
    </row>
    <row r="834" spans="1:87" ht="15.75" customHeight="1">
      <c r="A834" s="691"/>
      <c r="B834" s="697"/>
      <c r="C834" s="697"/>
      <c r="D834" s="691"/>
      <c r="E834" s="691"/>
      <c r="F834" s="691"/>
      <c r="G834" s="691"/>
      <c r="H834" s="691"/>
      <c r="I834" s="691"/>
      <c r="J834" s="691"/>
      <c r="K834" s="691"/>
      <c r="L834" s="691"/>
      <c r="M834" s="691"/>
      <c r="N834" s="691"/>
      <c r="O834" s="691"/>
      <c r="P834" s="691"/>
      <c r="Q834" s="691"/>
      <c r="R834" s="691"/>
      <c r="S834" s="691"/>
      <c r="T834" s="691"/>
      <c r="U834" s="691"/>
      <c r="V834" s="691"/>
      <c r="W834" s="691"/>
      <c r="X834" s="691"/>
      <c r="Y834" s="691"/>
      <c r="Z834" s="691"/>
      <c r="AA834" s="691"/>
      <c r="AB834" s="691"/>
      <c r="AC834" s="691"/>
      <c r="AD834" s="691"/>
      <c r="AE834" s="691"/>
      <c r="AF834" s="691"/>
      <c r="AG834" s="691"/>
      <c r="AH834" s="691"/>
      <c r="AI834" s="691"/>
      <c r="AJ834" s="691"/>
      <c r="AK834" s="691"/>
      <c r="AL834" s="691"/>
      <c r="AM834" s="691"/>
      <c r="AN834" s="691"/>
      <c r="AO834" s="691"/>
      <c r="AP834" s="691"/>
      <c r="AQ834" s="691"/>
      <c r="AR834" s="691"/>
      <c r="AS834" s="691"/>
      <c r="AT834" s="691"/>
      <c r="AU834" s="691"/>
      <c r="AV834" s="691"/>
      <c r="AW834" s="691"/>
      <c r="AX834" s="691"/>
      <c r="AY834" s="691"/>
      <c r="AZ834" s="691"/>
      <c r="BA834" s="691"/>
      <c r="BB834" s="691"/>
      <c r="BC834" s="691"/>
      <c r="BD834" s="691"/>
      <c r="BE834" s="691"/>
      <c r="BF834" s="691"/>
      <c r="BG834" s="691"/>
      <c r="BH834" s="691"/>
      <c r="BI834" s="691"/>
      <c r="BJ834" s="691"/>
      <c r="BK834" s="691"/>
      <c r="BL834" s="691"/>
      <c r="BM834" s="691"/>
      <c r="BN834" s="691"/>
      <c r="BO834" s="691"/>
      <c r="BP834" s="691"/>
      <c r="BQ834" s="691"/>
      <c r="BR834" s="691"/>
      <c r="BS834" s="691"/>
      <c r="BT834" s="691"/>
      <c r="BU834" s="691"/>
      <c r="BV834" s="691"/>
      <c r="BW834" s="691"/>
      <c r="BX834" s="691"/>
      <c r="BY834" s="691"/>
      <c r="BZ834" s="691"/>
      <c r="CA834" s="691"/>
      <c r="CB834" s="691"/>
      <c r="CC834" s="691"/>
      <c r="CD834" s="691"/>
      <c r="CE834" s="691"/>
      <c r="CF834" s="691"/>
      <c r="CG834" s="691"/>
      <c r="CH834" s="691"/>
      <c r="CI834" s="691"/>
    </row>
    <row r="835" spans="1:87" ht="15.75" customHeight="1">
      <c r="A835" s="691"/>
      <c r="B835" s="697"/>
      <c r="C835" s="697"/>
      <c r="D835" s="691"/>
      <c r="E835" s="691"/>
      <c r="F835" s="691"/>
      <c r="G835" s="691"/>
      <c r="H835" s="691"/>
      <c r="I835" s="691"/>
      <c r="J835" s="691"/>
      <c r="K835" s="691"/>
      <c r="L835" s="691"/>
      <c r="M835" s="691"/>
      <c r="N835" s="691"/>
      <c r="O835" s="691"/>
      <c r="P835" s="691"/>
      <c r="Q835" s="691"/>
      <c r="R835" s="691"/>
      <c r="S835" s="691"/>
      <c r="T835" s="691"/>
      <c r="U835" s="691"/>
      <c r="V835" s="691"/>
      <c r="W835" s="691"/>
      <c r="X835" s="691"/>
      <c r="Y835" s="691"/>
      <c r="Z835" s="691"/>
      <c r="AA835" s="691"/>
      <c r="AB835" s="691"/>
      <c r="AC835" s="691"/>
      <c r="AD835" s="691"/>
      <c r="AE835" s="691"/>
      <c r="AF835" s="691"/>
      <c r="AG835" s="691"/>
      <c r="AH835" s="691"/>
      <c r="AI835" s="691"/>
      <c r="AJ835" s="691"/>
      <c r="AK835" s="691"/>
      <c r="AL835" s="691"/>
      <c r="AM835" s="691"/>
      <c r="AN835" s="691"/>
      <c r="AO835" s="691"/>
      <c r="AP835" s="691"/>
      <c r="AQ835" s="691"/>
      <c r="AR835" s="691"/>
      <c r="AS835" s="691"/>
      <c r="AT835" s="691"/>
      <c r="AU835" s="691"/>
      <c r="AV835" s="691"/>
      <c r="AW835" s="691"/>
      <c r="AX835" s="691"/>
      <c r="AY835" s="691"/>
      <c r="AZ835" s="691"/>
      <c r="BA835" s="691"/>
      <c r="BB835" s="691"/>
      <c r="BC835" s="691"/>
      <c r="BD835" s="691"/>
      <c r="BE835" s="691"/>
      <c r="BF835" s="691"/>
      <c r="BG835" s="691"/>
      <c r="BH835" s="691"/>
      <c r="BI835" s="691"/>
      <c r="BJ835" s="691"/>
      <c r="BK835" s="691"/>
      <c r="BL835" s="691"/>
      <c r="BM835" s="691"/>
      <c r="BN835" s="691"/>
      <c r="BO835" s="691"/>
      <c r="BP835" s="691"/>
      <c r="BQ835" s="691"/>
      <c r="BR835" s="691"/>
      <c r="BS835" s="691"/>
      <c r="BT835" s="691"/>
      <c r="BU835" s="691"/>
      <c r="BV835" s="691"/>
      <c r="BW835" s="691"/>
      <c r="BX835" s="691"/>
      <c r="BY835" s="691"/>
      <c r="BZ835" s="691"/>
      <c r="CA835" s="691"/>
      <c r="CB835" s="691"/>
      <c r="CC835" s="691"/>
      <c r="CD835" s="691"/>
      <c r="CE835" s="691"/>
      <c r="CF835" s="691"/>
      <c r="CG835" s="691"/>
      <c r="CH835" s="691"/>
      <c r="CI835" s="691"/>
    </row>
    <row r="836" spans="1:87" ht="15.75" customHeight="1">
      <c r="A836" s="691"/>
      <c r="B836" s="697"/>
      <c r="C836" s="697"/>
      <c r="D836" s="691"/>
      <c r="E836" s="691"/>
      <c r="F836" s="691"/>
      <c r="G836" s="691"/>
      <c r="H836" s="691"/>
      <c r="I836" s="691"/>
      <c r="J836" s="691"/>
      <c r="K836" s="691"/>
      <c r="L836" s="691"/>
      <c r="M836" s="691"/>
      <c r="N836" s="691"/>
      <c r="O836" s="691"/>
      <c r="P836" s="691"/>
      <c r="Q836" s="691"/>
      <c r="R836" s="691"/>
      <c r="S836" s="691"/>
      <c r="T836" s="691"/>
      <c r="U836" s="691"/>
      <c r="V836" s="691"/>
      <c r="W836" s="691"/>
      <c r="X836" s="691"/>
      <c r="Y836" s="691"/>
      <c r="Z836" s="691"/>
      <c r="AA836" s="691"/>
      <c r="AB836" s="691"/>
      <c r="AC836" s="691"/>
      <c r="AD836" s="691"/>
      <c r="AE836" s="691"/>
      <c r="AF836" s="691"/>
      <c r="AG836" s="691"/>
      <c r="AH836" s="691"/>
      <c r="AI836" s="691"/>
      <c r="AJ836" s="691"/>
      <c r="AK836" s="691"/>
      <c r="AL836" s="691"/>
      <c r="AM836" s="691"/>
      <c r="AN836" s="691"/>
      <c r="AO836" s="691"/>
      <c r="AP836" s="691"/>
      <c r="AQ836" s="691"/>
      <c r="AR836" s="691"/>
      <c r="AS836" s="691"/>
      <c r="AT836" s="691"/>
      <c r="AU836" s="691"/>
      <c r="AV836" s="691"/>
      <c r="AW836" s="691"/>
      <c r="AX836" s="691"/>
      <c r="AY836" s="691"/>
      <c r="AZ836" s="691"/>
      <c r="BA836" s="691"/>
      <c r="BB836" s="691"/>
      <c r="BC836" s="691"/>
      <c r="BD836" s="691"/>
      <c r="BE836" s="691"/>
      <c r="BF836" s="691"/>
      <c r="BG836" s="691"/>
      <c r="BH836" s="691"/>
      <c r="BI836" s="691"/>
      <c r="BJ836" s="691"/>
      <c r="BK836" s="691"/>
      <c r="BL836" s="691"/>
      <c r="BM836" s="691"/>
      <c r="BN836" s="691"/>
      <c r="BO836" s="691"/>
      <c r="BP836" s="691"/>
      <c r="BQ836" s="691"/>
      <c r="BR836" s="691"/>
      <c r="BS836" s="691"/>
      <c r="BT836" s="691"/>
      <c r="BU836" s="691"/>
      <c r="BV836" s="691"/>
      <c r="BW836" s="691"/>
      <c r="BX836" s="691"/>
      <c r="BY836" s="691"/>
      <c r="BZ836" s="691"/>
      <c r="CA836" s="691"/>
      <c r="CB836" s="691"/>
      <c r="CC836" s="691"/>
      <c r="CD836" s="691"/>
      <c r="CE836" s="691"/>
      <c r="CF836" s="691"/>
      <c r="CG836" s="691"/>
      <c r="CH836" s="691"/>
      <c r="CI836" s="691"/>
    </row>
    <row r="837" spans="1:87" ht="15.75" customHeight="1">
      <c r="A837" s="691"/>
      <c r="B837" s="697"/>
      <c r="C837" s="697"/>
      <c r="D837" s="691"/>
      <c r="E837" s="691"/>
      <c r="F837" s="691"/>
      <c r="G837" s="691"/>
      <c r="H837" s="691"/>
      <c r="I837" s="691"/>
      <c r="J837" s="691"/>
      <c r="K837" s="691"/>
      <c r="L837" s="691"/>
      <c r="M837" s="691"/>
      <c r="N837" s="691"/>
      <c r="O837" s="691"/>
      <c r="P837" s="691"/>
      <c r="Q837" s="691"/>
      <c r="R837" s="691"/>
      <c r="S837" s="691"/>
      <c r="T837" s="691"/>
      <c r="U837" s="691"/>
      <c r="V837" s="691"/>
      <c r="W837" s="691"/>
      <c r="X837" s="691"/>
      <c r="Y837" s="691"/>
      <c r="Z837" s="691"/>
      <c r="AA837" s="691"/>
      <c r="AB837" s="691"/>
      <c r="AC837" s="691"/>
      <c r="AD837" s="691"/>
      <c r="AE837" s="691"/>
      <c r="AF837" s="691"/>
      <c r="AG837" s="691"/>
      <c r="AH837" s="691"/>
      <c r="AI837" s="691"/>
      <c r="AJ837" s="691"/>
      <c r="AK837" s="691"/>
      <c r="AL837" s="691"/>
      <c r="AM837" s="691"/>
      <c r="AN837" s="691"/>
      <c r="AO837" s="691"/>
      <c r="AP837" s="691"/>
      <c r="AQ837" s="691"/>
      <c r="AR837" s="691"/>
      <c r="AS837" s="691"/>
      <c r="AT837" s="691"/>
      <c r="AU837" s="691"/>
      <c r="AV837" s="691"/>
      <c r="AW837" s="691"/>
      <c r="AX837" s="691"/>
      <c r="AY837" s="691"/>
      <c r="AZ837" s="691"/>
      <c r="BA837" s="691"/>
      <c r="BB837" s="691"/>
      <c r="BC837" s="691"/>
      <c r="BD837" s="691"/>
      <c r="BE837" s="691"/>
      <c r="BF837" s="691"/>
      <c r="BG837" s="691"/>
      <c r="BH837" s="691"/>
      <c r="BI837" s="691"/>
      <c r="BJ837" s="691"/>
      <c r="BK837" s="691"/>
      <c r="BL837" s="691"/>
      <c r="BM837" s="691"/>
      <c r="BN837" s="691"/>
      <c r="BO837" s="691"/>
      <c r="BP837" s="691"/>
      <c r="BQ837" s="691"/>
      <c r="BR837" s="691"/>
      <c r="BS837" s="691"/>
      <c r="BT837" s="691"/>
      <c r="BU837" s="691"/>
      <c r="BV837" s="691"/>
      <c r="BW837" s="691"/>
      <c r="BX837" s="691"/>
      <c r="BY837" s="691"/>
      <c r="BZ837" s="691"/>
      <c r="CA837" s="691"/>
      <c r="CB837" s="691"/>
      <c r="CC837" s="691"/>
      <c r="CD837" s="691"/>
      <c r="CE837" s="691"/>
      <c r="CF837" s="691"/>
      <c r="CG837" s="691"/>
      <c r="CH837" s="691"/>
      <c r="CI837" s="691"/>
    </row>
    <row r="838" spans="1:87" ht="15.75" customHeight="1">
      <c r="A838" s="691"/>
      <c r="B838" s="697"/>
      <c r="C838" s="697"/>
      <c r="D838" s="691"/>
      <c r="E838" s="691"/>
      <c r="F838" s="691"/>
      <c r="G838" s="691"/>
      <c r="H838" s="691"/>
      <c r="I838" s="691"/>
      <c r="J838" s="691"/>
      <c r="K838" s="691"/>
      <c r="L838" s="691"/>
      <c r="M838" s="691"/>
      <c r="N838" s="691"/>
      <c r="O838" s="691"/>
      <c r="P838" s="691"/>
      <c r="Q838" s="691"/>
      <c r="R838" s="691"/>
      <c r="S838" s="691"/>
      <c r="T838" s="691"/>
      <c r="U838" s="691"/>
      <c r="V838" s="691"/>
      <c r="W838" s="691"/>
      <c r="X838" s="691"/>
      <c r="Y838" s="691"/>
      <c r="Z838" s="691"/>
      <c r="AA838" s="691"/>
      <c r="AB838" s="691"/>
      <c r="AC838" s="691"/>
      <c r="AD838" s="691"/>
      <c r="AE838" s="691"/>
      <c r="AF838" s="691"/>
      <c r="AG838" s="691"/>
      <c r="AH838" s="691"/>
      <c r="AI838" s="691"/>
      <c r="AJ838" s="691"/>
      <c r="AK838" s="691"/>
      <c r="AL838" s="691"/>
      <c r="AM838" s="691"/>
      <c r="AN838" s="691"/>
      <c r="AO838" s="691"/>
      <c r="AP838" s="691"/>
      <c r="AQ838" s="691"/>
      <c r="AR838" s="691"/>
      <c r="AS838" s="691"/>
      <c r="AT838" s="691"/>
      <c r="AU838" s="691"/>
      <c r="AV838" s="691"/>
      <c r="AW838" s="691"/>
      <c r="AX838" s="691"/>
      <c r="AY838" s="691"/>
      <c r="AZ838" s="691"/>
      <c r="BA838" s="691"/>
      <c r="BB838" s="691"/>
      <c r="BC838" s="691"/>
      <c r="BD838" s="691"/>
      <c r="BE838" s="691"/>
      <c r="BF838" s="691"/>
      <c r="BG838" s="691"/>
      <c r="BH838" s="691"/>
      <c r="BI838" s="691"/>
      <c r="BJ838" s="691"/>
      <c r="BK838" s="691"/>
      <c r="BL838" s="691"/>
      <c r="BM838" s="691"/>
      <c r="BN838" s="691"/>
      <c r="BO838" s="691"/>
      <c r="BP838" s="691"/>
      <c r="BQ838" s="691"/>
      <c r="BR838" s="691"/>
      <c r="BS838" s="691"/>
      <c r="BT838" s="691"/>
      <c r="BU838" s="691"/>
      <c r="BV838" s="691"/>
      <c r="BW838" s="691"/>
      <c r="BX838" s="691"/>
      <c r="BY838" s="691"/>
      <c r="BZ838" s="691"/>
      <c r="CA838" s="691"/>
      <c r="CB838" s="691"/>
      <c r="CC838" s="691"/>
      <c r="CD838" s="691"/>
      <c r="CE838" s="691"/>
      <c r="CF838" s="691"/>
      <c r="CG838" s="691"/>
      <c r="CH838" s="691"/>
      <c r="CI838" s="691"/>
    </row>
    <row r="839" spans="1:87" ht="15.75" customHeight="1">
      <c r="A839" s="691"/>
      <c r="B839" s="697"/>
      <c r="C839" s="697"/>
      <c r="D839" s="691"/>
      <c r="E839" s="691"/>
      <c r="F839" s="691"/>
      <c r="G839" s="691"/>
      <c r="H839" s="691"/>
      <c r="I839" s="691"/>
      <c r="J839" s="691"/>
      <c r="K839" s="691"/>
      <c r="L839" s="691"/>
      <c r="M839" s="691"/>
      <c r="N839" s="691"/>
      <c r="O839" s="691"/>
      <c r="P839" s="691"/>
      <c r="Q839" s="691"/>
      <c r="R839" s="691"/>
      <c r="S839" s="691"/>
      <c r="T839" s="691"/>
      <c r="U839" s="691"/>
      <c r="V839" s="691"/>
      <c r="W839" s="691"/>
      <c r="X839" s="691"/>
      <c r="Y839" s="691"/>
      <c r="Z839" s="691"/>
      <c r="AA839" s="691"/>
      <c r="AB839" s="691"/>
      <c r="AC839" s="691"/>
      <c r="AD839" s="691"/>
      <c r="AE839" s="691"/>
      <c r="AF839" s="691"/>
      <c r="AG839" s="691"/>
      <c r="AH839" s="691"/>
      <c r="AI839" s="691"/>
      <c r="AJ839" s="691"/>
      <c r="AK839" s="691"/>
      <c r="AL839" s="691"/>
      <c r="AM839" s="691"/>
      <c r="AN839" s="691"/>
      <c r="AO839" s="691"/>
      <c r="AP839" s="691"/>
      <c r="AQ839" s="691"/>
      <c r="AR839" s="691"/>
      <c r="AS839" s="691"/>
      <c r="AT839" s="691"/>
      <c r="AU839" s="691"/>
      <c r="AV839" s="691"/>
      <c r="AW839" s="691"/>
      <c r="AX839" s="691"/>
      <c r="AY839" s="691"/>
      <c r="AZ839" s="691"/>
      <c r="BA839" s="691"/>
      <c r="BB839" s="691"/>
      <c r="BC839" s="691"/>
      <c r="BD839" s="691"/>
      <c r="BE839" s="691"/>
      <c r="BF839" s="691"/>
      <c r="BG839" s="691"/>
      <c r="BH839" s="691"/>
      <c r="BI839" s="691"/>
      <c r="BJ839" s="691"/>
      <c r="BK839" s="691"/>
      <c r="BL839" s="691"/>
      <c r="BM839" s="691"/>
      <c r="BN839" s="691"/>
      <c r="BO839" s="691"/>
      <c r="BP839" s="691"/>
      <c r="BQ839" s="691"/>
      <c r="BR839" s="691"/>
      <c r="BS839" s="691"/>
      <c r="BT839" s="691"/>
      <c r="BU839" s="691"/>
      <c r="BV839" s="691"/>
      <c r="BW839" s="691"/>
      <c r="BX839" s="691"/>
      <c r="BY839" s="691"/>
      <c r="BZ839" s="691"/>
      <c r="CA839" s="691"/>
      <c r="CB839" s="691"/>
      <c r="CC839" s="691"/>
      <c r="CD839" s="691"/>
      <c r="CE839" s="691"/>
      <c r="CF839" s="691"/>
      <c r="CG839" s="691"/>
      <c r="CH839" s="691"/>
      <c r="CI839" s="691"/>
    </row>
    <row r="840" spans="1:87" ht="15.75" customHeight="1">
      <c r="A840" s="691"/>
      <c r="B840" s="697"/>
      <c r="C840" s="697"/>
      <c r="D840" s="691"/>
      <c r="E840" s="691"/>
      <c r="F840" s="691"/>
      <c r="G840" s="691"/>
      <c r="H840" s="691"/>
      <c r="I840" s="691"/>
      <c r="J840" s="691"/>
      <c r="K840" s="691"/>
      <c r="L840" s="691"/>
      <c r="M840" s="691"/>
      <c r="N840" s="691"/>
      <c r="O840" s="691"/>
      <c r="P840" s="691"/>
      <c r="Q840" s="691"/>
      <c r="R840" s="691"/>
      <c r="S840" s="691"/>
      <c r="T840" s="691"/>
      <c r="U840" s="691"/>
      <c r="V840" s="691"/>
      <c r="W840" s="691"/>
      <c r="X840" s="691"/>
      <c r="Y840" s="691"/>
      <c r="Z840" s="691"/>
      <c r="AA840" s="691"/>
      <c r="AB840" s="691"/>
      <c r="AC840" s="691"/>
      <c r="AD840" s="691"/>
      <c r="AE840" s="691"/>
      <c r="AF840" s="691"/>
      <c r="AG840" s="691"/>
      <c r="AH840" s="691"/>
      <c r="AI840" s="691"/>
      <c r="AJ840" s="691"/>
      <c r="AK840" s="691"/>
      <c r="AL840" s="691"/>
      <c r="AM840" s="691"/>
      <c r="AN840" s="691"/>
      <c r="AO840" s="691"/>
      <c r="AP840" s="691"/>
      <c r="AQ840" s="691"/>
      <c r="AR840" s="691"/>
      <c r="AS840" s="691"/>
      <c r="AT840" s="691"/>
      <c r="AU840" s="691"/>
      <c r="AV840" s="691"/>
      <c r="AW840" s="691"/>
      <c r="AX840" s="691"/>
      <c r="AY840" s="691"/>
      <c r="AZ840" s="691"/>
      <c r="BA840" s="691"/>
      <c r="BB840" s="691"/>
      <c r="BC840" s="691"/>
      <c r="BD840" s="691"/>
      <c r="BE840" s="691"/>
      <c r="BF840" s="691"/>
      <c r="BG840" s="691"/>
      <c r="BH840" s="691"/>
      <c r="BI840" s="691"/>
      <c r="BJ840" s="691"/>
      <c r="BK840" s="691"/>
      <c r="BL840" s="691"/>
      <c r="BM840" s="691"/>
      <c r="BN840" s="691"/>
      <c r="BO840" s="691"/>
      <c r="BP840" s="691"/>
      <c r="BQ840" s="691"/>
      <c r="BR840" s="691"/>
      <c r="BS840" s="691"/>
      <c r="BT840" s="691"/>
      <c r="BU840" s="691"/>
      <c r="BV840" s="691"/>
      <c r="BW840" s="691"/>
      <c r="BX840" s="691"/>
      <c r="BY840" s="691"/>
      <c r="BZ840" s="691"/>
      <c r="CA840" s="691"/>
      <c r="CB840" s="691"/>
      <c r="CC840" s="691"/>
      <c r="CD840" s="691"/>
      <c r="CE840" s="691"/>
      <c r="CF840" s="691"/>
      <c r="CG840" s="691"/>
      <c r="CH840" s="691"/>
      <c r="CI840" s="691"/>
    </row>
    <row r="841" spans="1:87" ht="15.75" customHeight="1">
      <c r="A841" s="691"/>
      <c r="B841" s="697"/>
      <c r="C841" s="697"/>
      <c r="D841" s="691"/>
      <c r="E841" s="691"/>
      <c r="F841" s="691"/>
      <c r="G841" s="691"/>
      <c r="H841" s="691"/>
      <c r="I841" s="691"/>
      <c r="J841" s="691"/>
      <c r="K841" s="691"/>
      <c r="L841" s="691"/>
      <c r="M841" s="691"/>
      <c r="N841" s="691"/>
      <c r="O841" s="691"/>
      <c r="P841" s="691"/>
      <c r="Q841" s="691"/>
      <c r="R841" s="691"/>
      <c r="S841" s="691"/>
      <c r="T841" s="691"/>
      <c r="U841" s="691"/>
      <c r="V841" s="691"/>
      <c r="W841" s="691"/>
      <c r="X841" s="691"/>
      <c r="Y841" s="691"/>
      <c r="Z841" s="691"/>
      <c r="AA841" s="691"/>
      <c r="AB841" s="691"/>
      <c r="AC841" s="691"/>
      <c r="AD841" s="691"/>
      <c r="AE841" s="691"/>
      <c r="AF841" s="691"/>
      <c r="AG841" s="691"/>
      <c r="AH841" s="691"/>
      <c r="AI841" s="691"/>
      <c r="AJ841" s="691"/>
      <c r="AK841" s="691"/>
      <c r="AL841" s="691"/>
      <c r="AM841" s="691"/>
      <c r="AN841" s="691"/>
      <c r="AO841" s="691"/>
      <c r="AP841" s="691"/>
      <c r="AQ841" s="691"/>
      <c r="AR841" s="691"/>
      <c r="AS841" s="691"/>
      <c r="AT841" s="691"/>
      <c r="AU841" s="691"/>
      <c r="AV841" s="691"/>
      <c r="AW841" s="691"/>
      <c r="AX841" s="691"/>
      <c r="AY841" s="691"/>
      <c r="AZ841" s="691"/>
      <c r="BA841" s="691"/>
      <c r="BB841" s="691"/>
      <c r="BC841" s="691"/>
      <c r="BD841" s="691"/>
      <c r="BE841" s="691"/>
      <c r="BF841" s="691"/>
      <c r="BG841" s="691"/>
      <c r="BH841" s="691"/>
      <c r="BI841" s="691"/>
      <c r="BJ841" s="691"/>
      <c r="BK841" s="691"/>
      <c r="BL841" s="691"/>
      <c r="BM841" s="691"/>
      <c r="BN841" s="691"/>
      <c r="BO841" s="691"/>
      <c r="BP841" s="691"/>
      <c r="BQ841" s="691"/>
      <c r="BR841" s="691"/>
      <c r="BS841" s="691"/>
      <c r="BT841" s="691"/>
      <c r="BU841" s="691"/>
      <c r="BV841" s="691"/>
      <c r="BW841" s="691"/>
      <c r="BX841" s="691"/>
      <c r="BY841" s="691"/>
      <c r="BZ841" s="691"/>
      <c r="CA841" s="691"/>
      <c r="CB841" s="691"/>
      <c r="CC841" s="691"/>
      <c r="CD841" s="691"/>
      <c r="CE841" s="691"/>
      <c r="CF841" s="691"/>
      <c r="CG841" s="691"/>
      <c r="CH841" s="691"/>
      <c r="CI841" s="691"/>
    </row>
    <row r="842" spans="1:87" ht="15.75" customHeight="1">
      <c r="A842" s="691"/>
      <c r="B842" s="697"/>
      <c r="C842" s="697"/>
      <c r="D842" s="691"/>
      <c r="E842" s="691"/>
      <c r="F842" s="691"/>
      <c r="G842" s="691"/>
      <c r="H842" s="691"/>
      <c r="I842" s="691"/>
      <c r="J842" s="691"/>
      <c r="K842" s="691"/>
      <c r="L842" s="691"/>
      <c r="M842" s="691"/>
      <c r="N842" s="691"/>
      <c r="O842" s="691"/>
      <c r="P842" s="691"/>
      <c r="Q842" s="691"/>
      <c r="R842" s="691"/>
      <c r="S842" s="691"/>
      <c r="T842" s="691"/>
      <c r="U842" s="691"/>
      <c r="V842" s="691"/>
      <c r="W842" s="691"/>
      <c r="X842" s="691"/>
      <c r="Y842" s="691"/>
      <c r="Z842" s="691"/>
      <c r="AA842" s="691"/>
      <c r="AB842" s="691"/>
      <c r="AC842" s="691"/>
      <c r="AD842" s="691"/>
      <c r="AE842" s="691"/>
      <c r="AF842" s="691"/>
      <c r="AG842" s="691"/>
      <c r="AH842" s="691"/>
      <c r="AI842" s="691"/>
      <c r="AJ842" s="691"/>
      <c r="AK842" s="691"/>
      <c r="AL842" s="691"/>
      <c r="AM842" s="691"/>
      <c r="AN842" s="691"/>
      <c r="AO842" s="691"/>
      <c r="AP842" s="691"/>
      <c r="AQ842" s="691"/>
      <c r="AR842" s="691"/>
      <c r="AS842" s="691"/>
      <c r="AT842" s="691"/>
      <c r="AU842" s="691"/>
      <c r="AV842" s="691"/>
      <c r="AW842" s="691"/>
      <c r="AX842" s="691"/>
      <c r="AY842" s="691"/>
      <c r="AZ842" s="691"/>
      <c r="BA842" s="691"/>
      <c r="BB842" s="691"/>
      <c r="BC842" s="691"/>
      <c r="BD842" s="691"/>
      <c r="BE842" s="691"/>
      <c r="BF842" s="691"/>
      <c r="BG842" s="691"/>
      <c r="BH842" s="691"/>
      <c r="BI842" s="691"/>
      <c r="BJ842" s="691"/>
      <c r="BK842" s="691"/>
      <c r="BL842" s="691"/>
      <c r="BM842" s="691"/>
      <c r="BN842" s="691"/>
      <c r="BO842" s="691"/>
      <c r="BP842" s="691"/>
      <c r="BQ842" s="691"/>
      <c r="BR842" s="691"/>
      <c r="BS842" s="691"/>
      <c r="BT842" s="691"/>
      <c r="BU842" s="691"/>
      <c r="BV842" s="691"/>
      <c r="BW842" s="691"/>
      <c r="BX842" s="691"/>
      <c r="BY842" s="691"/>
      <c r="BZ842" s="691"/>
      <c r="CA842" s="691"/>
      <c r="CB842" s="691"/>
      <c r="CC842" s="691"/>
      <c r="CD842" s="691"/>
      <c r="CE842" s="691"/>
      <c r="CF842" s="691"/>
      <c r="CG842" s="691"/>
      <c r="CH842" s="691"/>
      <c r="CI842" s="691"/>
    </row>
    <row r="843" spans="1:87" ht="15.75" customHeight="1">
      <c r="A843" s="691"/>
      <c r="B843" s="697"/>
      <c r="C843" s="697"/>
      <c r="D843" s="691"/>
      <c r="E843" s="691"/>
      <c r="F843" s="691"/>
      <c r="G843" s="691"/>
      <c r="H843" s="691"/>
      <c r="I843" s="691"/>
      <c r="J843" s="691"/>
      <c r="K843" s="691"/>
      <c r="L843" s="691"/>
      <c r="M843" s="691"/>
      <c r="N843" s="691"/>
      <c r="O843" s="691"/>
      <c r="P843" s="691"/>
      <c r="Q843" s="691"/>
      <c r="R843" s="691"/>
      <c r="S843" s="691"/>
      <c r="T843" s="691"/>
      <c r="U843" s="691"/>
      <c r="V843" s="691"/>
      <c r="W843" s="691"/>
      <c r="X843" s="691"/>
      <c r="Y843" s="691"/>
      <c r="Z843" s="691"/>
      <c r="AA843" s="691"/>
      <c r="AB843" s="691"/>
      <c r="AC843" s="691"/>
      <c r="AD843" s="691"/>
      <c r="AE843" s="691"/>
      <c r="AF843" s="691"/>
      <c r="AG843" s="691"/>
      <c r="AH843" s="691"/>
      <c r="AI843" s="691"/>
      <c r="AJ843" s="691"/>
      <c r="AK843" s="691"/>
      <c r="AL843" s="691"/>
      <c r="AM843" s="691"/>
      <c r="AN843" s="691"/>
      <c r="AO843" s="691"/>
      <c r="AP843" s="691"/>
      <c r="AQ843" s="691"/>
      <c r="AR843" s="691"/>
      <c r="AS843" s="691"/>
      <c r="AT843" s="691"/>
      <c r="AU843" s="691"/>
      <c r="AV843" s="691"/>
      <c r="AW843" s="691"/>
      <c r="AX843" s="691"/>
      <c r="AY843" s="691"/>
      <c r="AZ843" s="691"/>
      <c r="BA843" s="691"/>
      <c r="BB843" s="691"/>
      <c r="BC843" s="691"/>
      <c r="BD843" s="691"/>
      <c r="BE843" s="691"/>
      <c r="BF843" s="691"/>
      <c r="BG843" s="691"/>
      <c r="BH843" s="691"/>
      <c r="BI843" s="691"/>
      <c r="BJ843" s="691"/>
      <c r="BK843" s="691"/>
      <c r="BL843" s="691"/>
      <c r="BM843" s="691"/>
      <c r="BN843" s="691"/>
      <c r="BO843" s="691"/>
      <c r="BP843" s="691"/>
      <c r="BQ843" s="691"/>
      <c r="BR843" s="691"/>
      <c r="BS843" s="691"/>
      <c r="BT843" s="691"/>
      <c r="BU843" s="691"/>
      <c r="BV843" s="691"/>
      <c r="BW843" s="691"/>
      <c r="BX843" s="691"/>
      <c r="BY843" s="691"/>
      <c r="BZ843" s="691"/>
      <c r="CA843" s="691"/>
      <c r="CB843" s="691"/>
      <c r="CC843" s="691"/>
      <c r="CD843" s="691"/>
      <c r="CE843" s="691"/>
      <c r="CF843" s="691"/>
      <c r="CG843" s="691"/>
      <c r="CH843" s="691"/>
      <c r="CI843" s="691"/>
    </row>
    <row r="844" spans="1:87" ht="15.75" customHeight="1">
      <c r="A844" s="691"/>
      <c r="B844" s="697"/>
      <c r="C844" s="697"/>
      <c r="D844" s="691"/>
      <c r="E844" s="691"/>
      <c r="F844" s="691"/>
      <c r="G844" s="691"/>
      <c r="H844" s="691"/>
      <c r="I844" s="691"/>
      <c r="J844" s="691"/>
      <c r="K844" s="691"/>
      <c r="L844" s="691"/>
      <c r="M844" s="691"/>
      <c r="N844" s="691"/>
      <c r="O844" s="691"/>
      <c r="P844" s="691"/>
      <c r="Q844" s="691"/>
      <c r="R844" s="691"/>
      <c r="S844" s="691"/>
      <c r="T844" s="691"/>
      <c r="U844" s="691"/>
      <c r="V844" s="691"/>
      <c r="W844" s="691"/>
      <c r="X844" s="691"/>
      <c r="Y844" s="691"/>
      <c r="Z844" s="691"/>
      <c r="AA844" s="691"/>
      <c r="AB844" s="691"/>
      <c r="AC844" s="691"/>
      <c r="AD844" s="691"/>
      <c r="AE844" s="691"/>
      <c r="AF844" s="691"/>
      <c r="AG844" s="691"/>
      <c r="AH844" s="691"/>
      <c r="AI844" s="691"/>
      <c r="AJ844" s="691"/>
      <c r="AK844" s="691"/>
      <c r="AL844" s="691"/>
      <c r="AM844" s="691"/>
      <c r="AN844" s="691"/>
      <c r="AO844" s="691"/>
      <c r="AP844" s="691"/>
      <c r="AQ844" s="691"/>
      <c r="AR844" s="691"/>
      <c r="AS844" s="691"/>
      <c r="AT844" s="691"/>
      <c r="AU844" s="691"/>
      <c r="AV844" s="691"/>
      <c r="AW844" s="691"/>
      <c r="AX844" s="691"/>
      <c r="AY844" s="691"/>
      <c r="AZ844" s="691"/>
      <c r="BA844" s="691"/>
      <c r="BB844" s="691"/>
      <c r="BC844" s="691"/>
      <c r="BD844" s="691"/>
      <c r="BE844" s="691"/>
      <c r="BF844" s="691"/>
      <c r="BG844" s="691"/>
      <c r="BH844" s="691"/>
      <c r="BI844" s="691"/>
      <c r="BJ844" s="691"/>
      <c r="BK844" s="691"/>
      <c r="BL844" s="691"/>
      <c r="BM844" s="691"/>
      <c r="BN844" s="691"/>
      <c r="BO844" s="691"/>
      <c r="BP844" s="691"/>
      <c r="BQ844" s="691"/>
      <c r="BR844" s="691"/>
      <c r="BS844" s="691"/>
      <c r="BT844" s="691"/>
      <c r="BU844" s="691"/>
      <c r="BV844" s="691"/>
      <c r="BW844" s="691"/>
      <c r="BX844" s="691"/>
      <c r="BY844" s="691"/>
      <c r="BZ844" s="691"/>
      <c r="CA844" s="691"/>
      <c r="CB844" s="691"/>
      <c r="CC844" s="691"/>
      <c r="CD844" s="691"/>
      <c r="CE844" s="691"/>
      <c r="CF844" s="691"/>
      <c r="CG844" s="691"/>
      <c r="CH844" s="691"/>
      <c r="CI844" s="691"/>
    </row>
    <row r="845" spans="1:87" ht="15.75" customHeight="1">
      <c r="A845" s="691"/>
      <c r="B845" s="697"/>
      <c r="C845" s="697"/>
      <c r="D845" s="691"/>
      <c r="E845" s="691"/>
      <c r="F845" s="691"/>
      <c r="G845" s="691"/>
      <c r="H845" s="691"/>
      <c r="I845" s="691"/>
      <c r="J845" s="691"/>
      <c r="K845" s="691"/>
      <c r="L845" s="691"/>
      <c r="M845" s="691"/>
      <c r="N845" s="691"/>
      <c r="O845" s="691"/>
      <c r="P845" s="691"/>
      <c r="Q845" s="691"/>
      <c r="R845" s="691"/>
      <c r="S845" s="691"/>
      <c r="T845" s="691"/>
      <c r="U845" s="691"/>
      <c r="V845" s="691"/>
      <c r="W845" s="691"/>
      <c r="X845" s="691"/>
      <c r="Y845" s="691"/>
      <c r="Z845" s="691"/>
      <c r="AA845" s="691"/>
      <c r="AB845" s="691"/>
      <c r="AC845" s="691"/>
      <c r="AD845" s="691"/>
      <c r="AE845" s="691"/>
      <c r="AF845" s="691"/>
      <c r="AG845" s="691"/>
      <c r="AH845" s="691"/>
      <c r="AI845" s="691"/>
      <c r="AJ845" s="691"/>
      <c r="AK845" s="691"/>
      <c r="AL845" s="691"/>
      <c r="AM845" s="691"/>
      <c r="AN845" s="691"/>
      <c r="AO845" s="691"/>
      <c r="AP845" s="691"/>
      <c r="AQ845" s="691"/>
      <c r="AR845" s="691"/>
      <c r="AS845" s="691"/>
      <c r="AT845" s="691"/>
      <c r="AU845" s="691"/>
      <c r="AV845" s="691"/>
      <c r="AW845" s="691"/>
      <c r="AX845" s="691"/>
      <c r="AY845" s="691"/>
      <c r="AZ845" s="691"/>
      <c r="BA845" s="691"/>
      <c r="BB845" s="691"/>
      <c r="BC845" s="691"/>
      <c r="BD845" s="691"/>
      <c r="BE845" s="691"/>
      <c r="BF845" s="691"/>
      <c r="BG845" s="691"/>
      <c r="BH845" s="691"/>
      <c r="BI845" s="691"/>
      <c r="BJ845" s="691"/>
      <c r="BK845" s="691"/>
      <c r="BL845" s="691"/>
      <c r="BM845" s="691"/>
      <c r="BN845" s="691"/>
      <c r="BO845" s="691"/>
      <c r="BP845" s="691"/>
      <c r="BQ845" s="691"/>
      <c r="BR845" s="691"/>
      <c r="BS845" s="691"/>
      <c r="BT845" s="691"/>
      <c r="BU845" s="691"/>
      <c r="BV845" s="691"/>
      <c r="BW845" s="691"/>
      <c r="BX845" s="691"/>
      <c r="BY845" s="691"/>
      <c r="BZ845" s="691"/>
      <c r="CA845" s="691"/>
      <c r="CB845" s="691"/>
      <c r="CC845" s="691"/>
      <c r="CD845" s="691"/>
      <c r="CE845" s="691"/>
      <c r="CF845" s="691"/>
      <c r="CG845" s="691"/>
      <c r="CH845" s="691"/>
      <c r="CI845" s="691"/>
    </row>
    <row r="846" spans="1:87" ht="15.75" customHeight="1">
      <c r="A846" s="691"/>
      <c r="B846" s="697"/>
      <c r="C846" s="697"/>
      <c r="D846" s="691"/>
      <c r="E846" s="691"/>
      <c r="F846" s="691"/>
      <c r="G846" s="691"/>
      <c r="H846" s="691"/>
      <c r="I846" s="691"/>
      <c r="J846" s="691"/>
      <c r="K846" s="691"/>
      <c r="L846" s="691"/>
      <c r="M846" s="691"/>
      <c r="N846" s="691"/>
      <c r="O846" s="691"/>
      <c r="P846" s="691"/>
      <c r="Q846" s="691"/>
      <c r="R846" s="691"/>
      <c r="S846" s="691"/>
      <c r="T846" s="691"/>
      <c r="U846" s="691"/>
      <c r="V846" s="691"/>
      <c r="W846" s="691"/>
      <c r="X846" s="691"/>
      <c r="Y846" s="691"/>
      <c r="Z846" s="691"/>
      <c r="AA846" s="691"/>
      <c r="AB846" s="691"/>
      <c r="AC846" s="691"/>
      <c r="AD846" s="691"/>
      <c r="AE846" s="691"/>
      <c r="AF846" s="691"/>
      <c r="AG846" s="691"/>
      <c r="AH846" s="691"/>
      <c r="AI846" s="691"/>
      <c r="AJ846" s="691"/>
      <c r="AK846" s="691"/>
      <c r="AL846" s="691"/>
      <c r="AM846" s="691"/>
      <c r="AN846" s="691"/>
      <c r="AO846" s="691"/>
      <c r="AP846" s="691"/>
      <c r="AQ846" s="691"/>
      <c r="AR846" s="691"/>
      <c r="AS846" s="691"/>
      <c r="AT846" s="691"/>
      <c r="AU846" s="691"/>
      <c r="AV846" s="691"/>
      <c r="AW846" s="691"/>
      <c r="AX846" s="691"/>
      <c r="AY846" s="691"/>
      <c r="AZ846" s="691"/>
      <c r="BA846" s="691"/>
      <c r="BB846" s="691"/>
      <c r="BC846" s="691"/>
      <c r="BD846" s="691"/>
      <c r="BE846" s="691"/>
      <c r="BF846" s="691"/>
      <c r="BG846" s="691"/>
      <c r="BH846" s="691"/>
      <c r="BI846" s="691"/>
      <c r="BJ846" s="691"/>
      <c r="BK846" s="691"/>
      <c r="BL846" s="691"/>
      <c r="BM846" s="691"/>
      <c r="BN846" s="691"/>
      <c r="BO846" s="691"/>
      <c r="BP846" s="691"/>
      <c r="BQ846" s="691"/>
      <c r="BR846" s="691"/>
      <c r="BS846" s="691"/>
      <c r="BT846" s="691"/>
      <c r="BU846" s="691"/>
      <c r="BV846" s="691"/>
      <c r="BW846" s="691"/>
      <c r="BX846" s="691"/>
      <c r="BY846" s="691"/>
      <c r="BZ846" s="691"/>
      <c r="CA846" s="691"/>
      <c r="CB846" s="691"/>
      <c r="CC846" s="691"/>
      <c r="CD846" s="691"/>
      <c r="CE846" s="691"/>
      <c r="CF846" s="691"/>
      <c r="CG846" s="691"/>
      <c r="CH846" s="691"/>
      <c r="CI846" s="691"/>
    </row>
    <row r="847" spans="1:87" ht="15.75" customHeight="1">
      <c r="A847" s="691"/>
      <c r="B847" s="697"/>
      <c r="C847" s="697"/>
      <c r="D847" s="691"/>
      <c r="E847" s="691"/>
      <c r="F847" s="691"/>
      <c r="G847" s="691"/>
      <c r="H847" s="691"/>
      <c r="I847" s="691"/>
      <c r="J847" s="691"/>
      <c r="K847" s="691"/>
      <c r="L847" s="691"/>
      <c r="M847" s="691"/>
      <c r="N847" s="691"/>
      <c r="O847" s="691"/>
      <c r="P847" s="691"/>
      <c r="Q847" s="691"/>
      <c r="R847" s="691"/>
      <c r="S847" s="691"/>
      <c r="T847" s="691"/>
      <c r="U847" s="691"/>
      <c r="V847" s="691"/>
      <c r="W847" s="691"/>
      <c r="X847" s="691"/>
      <c r="Y847" s="691"/>
      <c r="Z847" s="691"/>
      <c r="AA847" s="691"/>
      <c r="AB847" s="691"/>
      <c r="AC847" s="691"/>
      <c r="AD847" s="691"/>
      <c r="AE847" s="691"/>
      <c r="AF847" s="691"/>
      <c r="AG847" s="691"/>
      <c r="AH847" s="691"/>
      <c r="AI847" s="691"/>
      <c r="AJ847" s="691"/>
      <c r="AK847" s="691"/>
      <c r="AL847" s="691"/>
      <c r="AM847" s="691"/>
      <c r="AN847" s="691"/>
      <c r="AO847" s="691"/>
      <c r="AP847" s="691"/>
      <c r="AQ847" s="691"/>
      <c r="AR847" s="691"/>
      <c r="AS847" s="691"/>
      <c r="AT847" s="691"/>
      <c r="AU847" s="691"/>
      <c r="AV847" s="691"/>
      <c r="AW847" s="691"/>
      <c r="AX847" s="691"/>
      <c r="AY847" s="691"/>
      <c r="AZ847" s="691"/>
      <c r="BA847" s="691"/>
      <c r="BB847" s="691"/>
      <c r="BC847" s="691"/>
      <c r="BD847" s="691"/>
      <c r="BE847" s="691"/>
      <c r="BF847" s="691"/>
      <c r="BG847" s="691"/>
      <c r="BH847" s="691"/>
      <c r="BI847" s="691"/>
      <c r="BJ847" s="691"/>
      <c r="BK847" s="691"/>
      <c r="BL847" s="691"/>
      <c r="BM847" s="691"/>
      <c r="BN847" s="691"/>
      <c r="BO847" s="691"/>
      <c r="BP847" s="691"/>
      <c r="BQ847" s="691"/>
      <c r="BR847" s="691"/>
      <c r="BS847" s="691"/>
      <c r="BT847" s="691"/>
      <c r="BU847" s="691"/>
      <c r="BV847" s="691"/>
      <c r="BW847" s="691"/>
      <c r="BX847" s="691"/>
      <c r="BY847" s="691"/>
      <c r="BZ847" s="691"/>
      <c r="CA847" s="691"/>
      <c r="CB847" s="691"/>
      <c r="CC847" s="691"/>
      <c r="CD847" s="691"/>
      <c r="CE847" s="691"/>
      <c r="CF847" s="691"/>
      <c r="CG847" s="691"/>
      <c r="CH847" s="691"/>
      <c r="CI847" s="691"/>
    </row>
    <row r="848" spans="1:87" ht="15.75" customHeight="1">
      <c r="A848" s="691"/>
      <c r="B848" s="697"/>
      <c r="C848" s="697"/>
      <c r="D848" s="691"/>
      <c r="E848" s="691"/>
      <c r="F848" s="691"/>
      <c r="G848" s="691"/>
      <c r="H848" s="691"/>
      <c r="I848" s="691"/>
      <c r="J848" s="691"/>
      <c r="K848" s="691"/>
      <c r="L848" s="691"/>
      <c r="M848" s="691"/>
      <c r="N848" s="691"/>
      <c r="O848" s="691"/>
      <c r="P848" s="691"/>
      <c r="Q848" s="691"/>
      <c r="R848" s="691"/>
      <c r="S848" s="691"/>
      <c r="T848" s="691"/>
      <c r="U848" s="691"/>
      <c r="V848" s="691"/>
      <c r="W848" s="691"/>
      <c r="X848" s="691"/>
      <c r="Y848" s="691"/>
      <c r="Z848" s="691"/>
      <c r="AA848" s="691"/>
      <c r="AB848" s="691"/>
      <c r="AC848" s="691"/>
      <c r="AD848" s="691"/>
      <c r="AE848" s="691"/>
      <c r="AF848" s="691"/>
      <c r="AG848" s="691"/>
      <c r="AH848" s="691"/>
      <c r="AI848" s="691"/>
      <c r="AJ848" s="691"/>
      <c r="AK848" s="691"/>
      <c r="AL848" s="691"/>
      <c r="AM848" s="691"/>
      <c r="AN848" s="691"/>
      <c r="AO848" s="691"/>
      <c r="AP848" s="691"/>
      <c r="AQ848" s="691"/>
      <c r="AR848" s="691"/>
      <c r="AS848" s="691"/>
      <c r="AT848" s="691"/>
      <c r="AU848" s="691"/>
      <c r="AV848" s="691"/>
      <c r="AW848" s="691"/>
      <c r="AX848" s="691"/>
      <c r="AY848" s="691"/>
      <c r="AZ848" s="691"/>
      <c r="BA848" s="691"/>
      <c r="BB848" s="691"/>
      <c r="BC848" s="691"/>
      <c r="BD848" s="691"/>
      <c r="BE848" s="691"/>
      <c r="BF848" s="691"/>
      <c r="BG848" s="691"/>
      <c r="BH848" s="691"/>
      <c r="BI848" s="691"/>
      <c r="BJ848" s="691"/>
      <c r="BK848" s="691"/>
      <c r="BL848" s="691"/>
      <c r="BM848" s="691"/>
      <c r="BN848" s="691"/>
      <c r="BO848" s="691"/>
      <c r="BP848" s="691"/>
      <c r="BQ848" s="691"/>
      <c r="BR848" s="691"/>
      <c r="BS848" s="691"/>
      <c r="BT848" s="691"/>
      <c r="BU848" s="691"/>
      <c r="BV848" s="691"/>
      <c r="BW848" s="691"/>
      <c r="BX848" s="691"/>
      <c r="BY848" s="691"/>
      <c r="BZ848" s="691"/>
      <c r="CA848" s="691"/>
      <c r="CB848" s="691"/>
      <c r="CC848" s="691"/>
      <c r="CD848" s="691"/>
      <c r="CE848" s="691"/>
      <c r="CF848" s="691"/>
      <c r="CG848" s="691"/>
      <c r="CH848" s="691"/>
      <c r="CI848" s="691"/>
    </row>
    <row r="849" spans="1:87" ht="15.75" customHeight="1">
      <c r="A849" s="691"/>
      <c r="B849" s="697"/>
      <c r="C849" s="697"/>
      <c r="D849" s="691"/>
      <c r="E849" s="691"/>
      <c r="F849" s="691"/>
      <c r="G849" s="691"/>
      <c r="H849" s="691"/>
      <c r="I849" s="691"/>
      <c r="J849" s="691"/>
      <c r="K849" s="691"/>
      <c r="L849" s="691"/>
      <c r="M849" s="691"/>
      <c r="N849" s="691"/>
      <c r="O849" s="691"/>
      <c r="P849" s="691"/>
      <c r="Q849" s="691"/>
      <c r="R849" s="691"/>
      <c r="S849" s="691"/>
      <c r="T849" s="691"/>
      <c r="U849" s="691"/>
      <c r="V849" s="691"/>
      <c r="W849" s="691"/>
      <c r="X849" s="691"/>
      <c r="Y849" s="691"/>
      <c r="Z849" s="691"/>
      <c r="AA849" s="691"/>
      <c r="AB849" s="691"/>
      <c r="AC849" s="691"/>
      <c r="AD849" s="691"/>
      <c r="AE849" s="691"/>
      <c r="AF849" s="691"/>
      <c r="AG849" s="691"/>
      <c r="AH849" s="691"/>
      <c r="AI849" s="691"/>
      <c r="AJ849" s="691"/>
      <c r="AK849" s="691"/>
      <c r="AL849" s="691"/>
      <c r="AM849" s="691"/>
      <c r="AN849" s="691"/>
      <c r="AO849" s="691"/>
      <c r="AP849" s="691"/>
      <c r="AQ849" s="691"/>
      <c r="AR849" s="691"/>
      <c r="AS849" s="691"/>
      <c r="AT849" s="691"/>
      <c r="AU849" s="691"/>
      <c r="AV849" s="691"/>
      <c r="AW849" s="691"/>
      <c r="AX849" s="691"/>
      <c r="AY849" s="691"/>
      <c r="AZ849" s="691"/>
      <c r="BA849" s="691"/>
      <c r="BB849" s="691"/>
      <c r="BC849" s="691"/>
      <c r="BD849" s="691"/>
      <c r="BE849" s="691"/>
      <c r="BF849" s="691"/>
      <c r="BG849" s="691"/>
      <c r="BH849" s="691"/>
      <c r="BI849" s="691"/>
      <c r="BJ849" s="691"/>
      <c r="BK849" s="691"/>
      <c r="BL849" s="691"/>
      <c r="BM849" s="691"/>
      <c r="BN849" s="691"/>
      <c r="BO849" s="691"/>
      <c r="BP849" s="691"/>
      <c r="BQ849" s="691"/>
      <c r="BR849" s="691"/>
      <c r="BS849" s="691"/>
      <c r="BT849" s="691"/>
      <c r="BU849" s="691"/>
      <c r="BV849" s="691"/>
      <c r="BW849" s="691"/>
      <c r="BX849" s="691"/>
      <c r="BY849" s="691"/>
      <c r="BZ849" s="691"/>
      <c r="CA849" s="691"/>
      <c r="CB849" s="691"/>
      <c r="CC849" s="691"/>
      <c r="CD849" s="691"/>
      <c r="CE849" s="691"/>
      <c r="CF849" s="691"/>
      <c r="CG849" s="691"/>
      <c r="CH849" s="691"/>
      <c r="CI849" s="691"/>
    </row>
    <row r="850" spans="1:87" ht="15.75" customHeight="1">
      <c r="A850" s="691"/>
      <c r="B850" s="697"/>
      <c r="C850" s="697"/>
      <c r="D850" s="691"/>
      <c r="E850" s="691"/>
      <c r="F850" s="691"/>
      <c r="G850" s="691"/>
      <c r="H850" s="691"/>
      <c r="I850" s="691"/>
      <c r="J850" s="691"/>
      <c r="K850" s="691"/>
      <c r="L850" s="691"/>
      <c r="M850" s="691"/>
      <c r="N850" s="691"/>
      <c r="O850" s="691"/>
      <c r="P850" s="691"/>
      <c r="Q850" s="691"/>
      <c r="R850" s="691"/>
      <c r="S850" s="691"/>
      <c r="T850" s="691"/>
      <c r="U850" s="691"/>
      <c r="V850" s="691"/>
      <c r="W850" s="691"/>
      <c r="X850" s="691"/>
      <c r="Y850" s="691"/>
      <c r="Z850" s="691"/>
      <c r="AA850" s="691"/>
      <c r="AB850" s="691"/>
      <c r="AC850" s="691"/>
      <c r="AD850" s="691"/>
      <c r="AE850" s="691"/>
      <c r="AF850" s="691"/>
      <c r="AG850" s="691"/>
      <c r="AH850" s="691"/>
      <c r="AI850" s="691"/>
      <c r="AJ850" s="691"/>
      <c r="AK850" s="691"/>
      <c r="AL850" s="691"/>
      <c r="AM850" s="691"/>
      <c r="AN850" s="691"/>
      <c r="AO850" s="691"/>
      <c r="AP850" s="691"/>
      <c r="AQ850" s="691"/>
      <c r="AR850" s="691"/>
      <c r="AS850" s="691"/>
      <c r="AT850" s="691"/>
      <c r="AU850" s="691"/>
      <c r="AV850" s="691"/>
      <c r="AW850" s="691"/>
      <c r="AX850" s="691"/>
      <c r="AY850" s="691"/>
      <c r="AZ850" s="691"/>
      <c r="BA850" s="691"/>
      <c r="BB850" s="691"/>
      <c r="BC850" s="691"/>
      <c r="BD850" s="691"/>
      <c r="BE850" s="691"/>
      <c r="BF850" s="691"/>
      <c r="BG850" s="691"/>
      <c r="BH850" s="691"/>
      <c r="BI850" s="691"/>
      <c r="BJ850" s="691"/>
      <c r="BK850" s="691"/>
      <c r="BL850" s="691"/>
      <c r="BM850" s="691"/>
      <c r="BN850" s="691"/>
      <c r="BO850" s="691"/>
      <c r="BP850" s="691"/>
      <c r="BQ850" s="691"/>
      <c r="BR850" s="691"/>
      <c r="BS850" s="691"/>
      <c r="BT850" s="691"/>
      <c r="BU850" s="691"/>
      <c r="BV850" s="691"/>
      <c r="BW850" s="691"/>
      <c r="BX850" s="691"/>
      <c r="BY850" s="691"/>
      <c r="BZ850" s="691"/>
      <c r="CA850" s="691"/>
      <c r="CB850" s="691"/>
      <c r="CC850" s="691"/>
      <c r="CD850" s="691"/>
      <c r="CE850" s="691"/>
      <c r="CF850" s="691"/>
      <c r="CG850" s="691"/>
      <c r="CH850" s="691"/>
      <c r="CI850" s="691"/>
    </row>
    <row r="851" spans="1:87" ht="15.75" customHeight="1">
      <c r="A851" s="691"/>
      <c r="B851" s="697"/>
      <c r="C851" s="697"/>
      <c r="D851" s="691"/>
      <c r="E851" s="691"/>
      <c r="F851" s="691"/>
      <c r="G851" s="691"/>
      <c r="H851" s="691"/>
      <c r="I851" s="691"/>
      <c r="J851" s="691"/>
      <c r="K851" s="691"/>
      <c r="L851" s="691"/>
      <c r="M851" s="691"/>
      <c r="N851" s="691"/>
      <c r="O851" s="691"/>
      <c r="P851" s="691"/>
      <c r="Q851" s="691"/>
      <c r="R851" s="691"/>
      <c r="S851" s="691"/>
      <c r="T851" s="691"/>
      <c r="U851" s="691"/>
      <c r="V851" s="691"/>
      <c r="W851" s="691"/>
      <c r="X851" s="691"/>
      <c r="Y851" s="691"/>
      <c r="Z851" s="691"/>
      <c r="AA851" s="691"/>
      <c r="AB851" s="691"/>
      <c r="AC851" s="691"/>
      <c r="AD851" s="691"/>
      <c r="AE851" s="691"/>
      <c r="AF851" s="691"/>
      <c r="AG851" s="691"/>
      <c r="AH851" s="691"/>
      <c r="AI851" s="691"/>
      <c r="AJ851" s="691"/>
      <c r="AK851" s="691"/>
      <c r="AL851" s="691"/>
      <c r="AM851" s="691"/>
      <c r="AN851" s="691"/>
      <c r="AO851" s="691"/>
      <c r="AP851" s="691"/>
      <c r="AQ851" s="691"/>
      <c r="AR851" s="691"/>
      <c r="AS851" s="691"/>
      <c r="AT851" s="691"/>
      <c r="AU851" s="691"/>
      <c r="AV851" s="691"/>
      <c r="AW851" s="691"/>
      <c r="AX851" s="691"/>
      <c r="AY851" s="691"/>
      <c r="AZ851" s="691"/>
      <c r="BA851" s="691"/>
      <c r="BB851" s="691"/>
      <c r="BC851" s="691"/>
      <c r="BD851" s="691"/>
      <c r="BE851" s="691"/>
      <c r="BF851" s="691"/>
      <c r="BG851" s="691"/>
      <c r="BH851" s="691"/>
      <c r="BI851" s="691"/>
      <c r="BJ851" s="691"/>
      <c r="BK851" s="691"/>
      <c r="BL851" s="691"/>
      <c r="BM851" s="691"/>
      <c r="BN851" s="691"/>
      <c r="BO851" s="691"/>
      <c r="BP851" s="691"/>
      <c r="BQ851" s="691"/>
      <c r="BR851" s="691"/>
      <c r="BS851" s="691"/>
      <c r="BT851" s="691"/>
      <c r="BU851" s="691"/>
      <c r="BV851" s="691"/>
      <c r="BW851" s="691"/>
      <c r="BX851" s="691"/>
      <c r="BY851" s="691"/>
      <c r="BZ851" s="691"/>
      <c r="CA851" s="691"/>
      <c r="CB851" s="691"/>
      <c r="CC851" s="691"/>
      <c r="CD851" s="691"/>
      <c r="CE851" s="691"/>
      <c r="CF851" s="691"/>
      <c r="CG851" s="691"/>
      <c r="CH851" s="691"/>
      <c r="CI851" s="691"/>
    </row>
    <row r="852" spans="1:87" ht="15.75" customHeight="1">
      <c r="A852" s="691"/>
      <c r="B852" s="697"/>
      <c r="C852" s="697"/>
      <c r="D852" s="691"/>
      <c r="E852" s="691"/>
      <c r="F852" s="691"/>
      <c r="G852" s="691"/>
      <c r="H852" s="691"/>
      <c r="I852" s="691"/>
      <c r="J852" s="691"/>
      <c r="K852" s="691"/>
      <c r="L852" s="691"/>
      <c r="M852" s="691"/>
      <c r="N852" s="691"/>
      <c r="O852" s="691"/>
      <c r="P852" s="691"/>
      <c r="Q852" s="691"/>
      <c r="R852" s="691"/>
      <c r="S852" s="691"/>
      <c r="T852" s="691"/>
      <c r="U852" s="691"/>
      <c r="V852" s="691"/>
      <c r="W852" s="691"/>
      <c r="X852" s="691"/>
      <c r="Y852" s="691"/>
      <c r="Z852" s="691"/>
      <c r="AA852" s="691"/>
      <c r="AB852" s="691"/>
      <c r="AC852" s="691"/>
      <c r="AD852" s="691"/>
      <c r="AE852" s="691"/>
      <c r="AF852" s="691"/>
      <c r="AG852" s="691"/>
      <c r="AH852" s="691"/>
      <c r="AI852" s="691"/>
      <c r="AJ852" s="691"/>
      <c r="AK852" s="691"/>
      <c r="AL852" s="691"/>
      <c r="AM852" s="691"/>
      <c r="AN852" s="691"/>
      <c r="AO852" s="691"/>
      <c r="AP852" s="691"/>
      <c r="AQ852" s="691"/>
      <c r="AR852" s="691"/>
      <c r="AS852" s="691"/>
      <c r="AT852" s="691"/>
      <c r="AU852" s="691"/>
      <c r="AV852" s="691"/>
      <c r="AW852" s="691"/>
      <c r="AX852" s="691"/>
      <c r="AY852" s="691"/>
      <c r="AZ852" s="691"/>
      <c r="BA852" s="691"/>
      <c r="BB852" s="691"/>
      <c r="BC852" s="691"/>
      <c r="BD852" s="691"/>
      <c r="BE852" s="691"/>
      <c r="BF852" s="691"/>
      <c r="BG852" s="691"/>
      <c r="BH852" s="691"/>
      <c r="BI852" s="691"/>
      <c r="BJ852" s="691"/>
      <c r="BK852" s="691"/>
      <c r="BL852" s="691"/>
      <c r="BM852" s="691"/>
      <c r="BN852" s="691"/>
      <c r="BO852" s="691"/>
      <c r="BP852" s="691"/>
      <c r="BQ852" s="691"/>
      <c r="BR852" s="691"/>
      <c r="BS852" s="691"/>
      <c r="BT852" s="691"/>
      <c r="BU852" s="691"/>
      <c r="BV852" s="691"/>
      <c r="BW852" s="691"/>
      <c r="BX852" s="691"/>
      <c r="BY852" s="691"/>
      <c r="BZ852" s="691"/>
      <c r="CA852" s="691"/>
      <c r="CB852" s="691"/>
      <c r="CC852" s="691"/>
      <c r="CD852" s="691"/>
      <c r="CE852" s="691"/>
      <c r="CF852" s="691"/>
      <c r="CG852" s="691"/>
      <c r="CH852" s="691"/>
      <c r="CI852" s="691"/>
    </row>
    <row r="853" spans="1:87" ht="15.75" customHeight="1">
      <c r="A853" s="691"/>
      <c r="B853" s="697"/>
      <c r="C853" s="697"/>
      <c r="D853" s="691"/>
      <c r="E853" s="691"/>
      <c r="F853" s="691"/>
      <c r="G853" s="691"/>
      <c r="H853" s="691"/>
      <c r="I853" s="691"/>
      <c r="J853" s="691"/>
      <c r="K853" s="691"/>
      <c r="L853" s="691"/>
      <c r="M853" s="691"/>
      <c r="N853" s="691"/>
      <c r="O853" s="691"/>
      <c r="P853" s="691"/>
      <c r="Q853" s="691"/>
      <c r="R853" s="691"/>
      <c r="S853" s="691"/>
      <c r="T853" s="691"/>
      <c r="U853" s="691"/>
      <c r="V853" s="691"/>
      <c r="W853" s="691"/>
      <c r="X853" s="691"/>
      <c r="Y853" s="691"/>
      <c r="Z853" s="691"/>
      <c r="AA853" s="691"/>
      <c r="AB853" s="691"/>
      <c r="AC853" s="691"/>
      <c r="AD853" s="691"/>
      <c r="AE853" s="691"/>
      <c r="AF853" s="691"/>
      <c r="AG853" s="691"/>
      <c r="AH853" s="691"/>
      <c r="AI853" s="691"/>
      <c r="AJ853" s="691"/>
      <c r="AK853" s="691"/>
      <c r="AL853" s="691"/>
      <c r="AM853" s="691"/>
      <c r="AN853" s="691"/>
      <c r="AO853" s="691"/>
      <c r="AP853" s="691"/>
      <c r="AQ853" s="691"/>
      <c r="AR853" s="691"/>
      <c r="AS853" s="691"/>
      <c r="AT853" s="691"/>
      <c r="AU853" s="691"/>
      <c r="AV853" s="691"/>
      <c r="AW853" s="691"/>
      <c r="AX853" s="691"/>
      <c r="AY853" s="691"/>
      <c r="AZ853" s="691"/>
      <c r="BA853" s="691"/>
      <c r="BB853" s="691"/>
      <c r="BC853" s="691"/>
      <c r="BD853" s="691"/>
      <c r="BE853" s="691"/>
      <c r="BF853" s="691"/>
      <c r="BG853" s="691"/>
      <c r="BH853" s="691"/>
      <c r="BI853" s="691"/>
      <c r="BJ853" s="691"/>
      <c r="BK853" s="691"/>
      <c r="BL853" s="691"/>
      <c r="BM853" s="691"/>
      <c r="BN853" s="691"/>
      <c r="BO853" s="691"/>
      <c r="BP853" s="691"/>
      <c r="BQ853" s="691"/>
      <c r="BR853" s="691"/>
      <c r="BS853" s="691"/>
      <c r="BT853" s="691"/>
      <c r="BU853" s="691"/>
      <c r="BV853" s="691"/>
      <c r="BW853" s="691"/>
      <c r="BX853" s="691"/>
      <c r="BY853" s="691"/>
      <c r="BZ853" s="691"/>
      <c r="CA853" s="691"/>
      <c r="CB853" s="691"/>
      <c r="CC853" s="691"/>
      <c r="CD853" s="691"/>
      <c r="CE853" s="691"/>
      <c r="CF853" s="691"/>
      <c r="CG853" s="691"/>
      <c r="CH853" s="691"/>
      <c r="CI853" s="691"/>
    </row>
    <row r="854" spans="1:87" ht="15.75" customHeight="1">
      <c r="A854" s="691"/>
      <c r="B854" s="697"/>
      <c r="C854" s="697"/>
      <c r="D854" s="691"/>
      <c r="E854" s="691"/>
      <c r="F854" s="691"/>
      <c r="G854" s="691"/>
      <c r="H854" s="691"/>
      <c r="I854" s="691"/>
      <c r="J854" s="691"/>
      <c r="K854" s="691"/>
      <c r="L854" s="691"/>
      <c r="M854" s="691"/>
      <c r="N854" s="691"/>
      <c r="O854" s="691"/>
      <c r="P854" s="691"/>
      <c r="Q854" s="691"/>
      <c r="R854" s="691"/>
      <c r="S854" s="691"/>
      <c r="T854" s="691"/>
      <c r="U854" s="691"/>
      <c r="V854" s="691"/>
      <c r="W854" s="691"/>
      <c r="X854" s="691"/>
      <c r="Y854" s="691"/>
      <c r="Z854" s="691"/>
      <c r="AA854" s="691"/>
      <c r="AB854" s="691"/>
      <c r="AC854" s="691"/>
      <c r="AD854" s="691"/>
      <c r="AE854" s="691"/>
      <c r="AF854" s="691"/>
      <c r="AG854" s="691"/>
      <c r="AH854" s="691"/>
      <c r="AI854" s="691"/>
      <c r="AJ854" s="691"/>
      <c r="AK854" s="691"/>
      <c r="AL854" s="691"/>
      <c r="AM854" s="691"/>
      <c r="AN854" s="691"/>
      <c r="AO854" s="691"/>
      <c r="AP854" s="691"/>
      <c r="AQ854" s="691"/>
      <c r="AR854" s="691"/>
      <c r="AS854" s="691"/>
      <c r="AT854" s="691"/>
      <c r="AU854" s="691"/>
      <c r="AV854" s="691"/>
      <c r="AW854" s="691"/>
      <c r="AX854" s="691"/>
      <c r="AY854" s="691"/>
      <c r="AZ854" s="691"/>
      <c r="BA854" s="691"/>
      <c r="BB854" s="691"/>
      <c r="BC854" s="691"/>
      <c r="BD854" s="691"/>
      <c r="BE854" s="691"/>
      <c r="BF854" s="691"/>
      <c r="BG854" s="691"/>
      <c r="BH854" s="691"/>
      <c r="BI854" s="691"/>
      <c r="BJ854" s="691"/>
      <c r="BK854" s="691"/>
      <c r="BL854" s="691"/>
      <c r="BM854" s="691"/>
      <c r="BN854" s="691"/>
      <c r="BO854" s="691"/>
      <c r="BP854" s="691"/>
      <c r="BQ854" s="691"/>
      <c r="BR854" s="691"/>
      <c r="BS854" s="691"/>
      <c r="BT854" s="691"/>
      <c r="BU854" s="691"/>
      <c r="BV854" s="691"/>
      <c r="BW854" s="691"/>
      <c r="BX854" s="691"/>
      <c r="BY854" s="691"/>
      <c r="BZ854" s="691"/>
      <c r="CA854" s="691"/>
      <c r="CB854" s="691"/>
      <c r="CC854" s="691"/>
      <c r="CD854" s="691"/>
      <c r="CE854" s="691"/>
      <c r="CF854" s="691"/>
      <c r="CG854" s="691"/>
      <c r="CH854" s="691"/>
      <c r="CI854" s="691"/>
    </row>
    <row r="855" spans="1:87" ht="15.75" customHeight="1">
      <c r="A855" s="691"/>
      <c r="B855" s="697"/>
      <c r="C855" s="697"/>
      <c r="D855" s="691"/>
      <c r="E855" s="691"/>
      <c r="F855" s="691"/>
      <c r="G855" s="691"/>
      <c r="H855" s="691"/>
      <c r="I855" s="691"/>
      <c r="J855" s="691"/>
      <c r="K855" s="691"/>
      <c r="L855" s="691"/>
      <c r="M855" s="691"/>
      <c r="N855" s="691"/>
      <c r="O855" s="691"/>
      <c r="P855" s="691"/>
      <c r="Q855" s="691"/>
      <c r="R855" s="691"/>
      <c r="S855" s="691"/>
      <c r="T855" s="691"/>
      <c r="U855" s="691"/>
      <c r="V855" s="691"/>
      <c r="W855" s="691"/>
      <c r="X855" s="691"/>
      <c r="Y855" s="691"/>
      <c r="Z855" s="691"/>
      <c r="AA855" s="691"/>
      <c r="AB855" s="691"/>
      <c r="AC855" s="691"/>
      <c r="AD855" s="691"/>
      <c r="AE855" s="691"/>
      <c r="AF855" s="691"/>
      <c r="AG855" s="691"/>
      <c r="AH855" s="691"/>
      <c r="AI855" s="691"/>
      <c r="AJ855" s="691"/>
      <c r="AK855" s="691"/>
      <c r="AL855" s="691"/>
      <c r="AM855" s="691"/>
      <c r="AN855" s="691"/>
      <c r="AO855" s="691"/>
      <c r="AP855" s="691"/>
      <c r="AQ855" s="691"/>
      <c r="AR855" s="691"/>
      <c r="AS855" s="691"/>
      <c r="AT855" s="691"/>
      <c r="AU855" s="691"/>
      <c r="AV855" s="691"/>
      <c r="AW855" s="691"/>
      <c r="AX855" s="691"/>
      <c r="AY855" s="691"/>
      <c r="AZ855" s="691"/>
      <c r="BA855" s="691"/>
      <c r="BB855" s="691"/>
      <c r="BC855" s="691"/>
      <c r="BD855" s="691"/>
      <c r="BE855" s="691"/>
      <c r="BF855" s="691"/>
      <c r="BG855" s="691"/>
      <c r="BH855" s="691"/>
      <c r="BI855" s="691"/>
      <c r="BJ855" s="691"/>
      <c r="BK855" s="691"/>
      <c r="BL855" s="691"/>
      <c r="BM855" s="691"/>
      <c r="BN855" s="691"/>
      <c r="BO855" s="691"/>
      <c r="BP855" s="691"/>
      <c r="BQ855" s="691"/>
      <c r="BR855" s="691"/>
      <c r="BS855" s="691"/>
      <c r="BT855" s="691"/>
      <c r="BU855" s="691"/>
      <c r="BV855" s="691"/>
      <c r="BW855" s="691"/>
      <c r="BX855" s="691"/>
      <c r="BY855" s="691"/>
      <c r="BZ855" s="691"/>
      <c r="CA855" s="691"/>
      <c r="CB855" s="691"/>
      <c r="CC855" s="691"/>
      <c r="CD855" s="691"/>
      <c r="CE855" s="691"/>
      <c r="CF855" s="691"/>
      <c r="CG855" s="691"/>
      <c r="CH855" s="691"/>
      <c r="CI855" s="691"/>
    </row>
    <row r="856" spans="1:87" ht="15.75" customHeight="1">
      <c r="A856" s="691"/>
      <c r="B856" s="697"/>
      <c r="C856" s="697"/>
      <c r="D856" s="691"/>
      <c r="E856" s="691"/>
      <c r="F856" s="691"/>
      <c r="G856" s="691"/>
      <c r="H856" s="691"/>
      <c r="I856" s="691"/>
      <c r="J856" s="691"/>
      <c r="K856" s="691"/>
      <c r="L856" s="691"/>
      <c r="M856" s="691"/>
      <c r="N856" s="691"/>
      <c r="O856" s="691"/>
      <c r="P856" s="691"/>
      <c r="Q856" s="691"/>
      <c r="R856" s="691"/>
      <c r="S856" s="691"/>
      <c r="T856" s="691"/>
      <c r="U856" s="691"/>
      <c r="V856" s="691"/>
      <c r="W856" s="691"/>
      <c r="X856" s="691"/>
      <c r="Y856" s="691"/>
      <c r="Z856" s="691"/>
      <c r="AA856" s="691"/>
      <c r="AB856" s="691"/>
      <c r="AC856" s="691"/>
      <c r="AD856" s="691"/>
      <c r="AE856" s="691"/>
      <c r="AF856" s="691"/>
      <c r="AG856" s="691"/>
      <c r="AH856" s="691"/>
      <c r="AI856" s="691"/>
      <c r="AJ856" s="691"/>
      <c r="AK856" s="691"/>
      <c r="AL856" s="691"/>
      <c r="AM856" s="691"/>
      <c r="AN856" s="691"/>
      <c r="AO856" s="691"/>
      <c r="AP856" s="691"/>
      <c r="AQ856" s="691"/>
      <c r="AR856" s="691"/>
      <c r="AS856" s="691"/>
      <c r="AT856" s="691"/>
      <c r="AU856" s="691"/>
      <c r="AV856" s="691"/>
      <c r="AW856" s="691"/>
      <c r="AX856" s="691"/>
      <c r="AY856" s="691"/>
      <c r="AZ856" s="691"/>
      <c r="BA856" s="691"/>
      <c r="BB856" s="691"/>
      <c r="BC856" s="691"/>
      <c r="BD856" s="691"/>
      <c r="BE856" s="691"/>
      <c r="BF856" s="691"/>
      <c r="BG856" s="691"/>
      <c r="BH856" s="691"/>
      <c r="BI856" s="691"/>
      <c r="BJ856" s="691"/>
      <c r="BK856" s="691"/>
      <c r="BL856" s="691"/>
      <c r="BM856" s="691"/>
      <c r="BN856" s="691"/>
      <c r="BO856" s="691"/>
      <c r="BP856" s="691"/>
      <c r="BQ856" s="691"/>
      <c r="BR856" s="691"/>
      <c r="BS856" s="691"/>
      <c r="BT856" s="691"/>
      <c r="BU856" s="691"/>
      <c r="BV856" s="691"/>
      <c r="BW856" s="691"/>
      <c r="BX856" s="691"/>
      <c r="BY856" s="691"/>
      <c r="BZ856" s="691"/>
      <c r="CA856" s="691"/>
      <c r="CB856" s="691"/>
      <c r="CC856" s="691"/>
      <c r="CD856" s="691"/>
      <c r="CE856" s="691"/>
      <c r="CF856" s="691"/>
      <c r="CG856" s="691"/>
      <c r="CH856" s="691"/>
      <c r="CI856" s="691"/>
    </row>
    <row r="857" spans="1:87" ht="15.75" customHeight="1">
      <c r="A857" s="691"/>
      <c r="B857" s="697"/>
      <c r="C857" s="697"/>
      <c r="D857" s="691"/>
      <c r="E857" s="691"/>
      <c r="F857" s="691"/>
      <c r="G857" s="691"/>
      <c r="H857" s="691"/>
      <c r="I857" s="691"/>
      <c r="J857" s="691"/>
      <c r="K857" s="691"/>
      <c r="L857" s="691"/>
      <c r="M857" s="691"/>
      <c r="N857" s="691"/>
      <c r="O857" s="691"/>
      <c r="P857" s="691"/>
      <c r="Q857" s="691"/>
      <c r="R857" s="691"/>
      <c r="S857" s="691"/>
      <c r="T857" s="691"/>
      <c r="U857" s="691"/>
      <c r="V857" s="691"/>
      <c r="W857" s="691"/>
      <c r="X857" s="691"/>
      <c r="Y857" s="691"/>
      <c r="Z857" s="691"/>
      <c r="AA857" s="691"/>
      <c r="AB857" s="691"/>
      <c r="AC857" s="691"/>
      <c r="AD857" s="691"/>
      <c r="AE857" s="691"/>
      <c r="AF857" s="691"/>
      <c r="AG857" s="691"/>
      <c r="AH857" s="691"/>
      <c r="AI857" s="691"/>
      <c r="AJ857" s="691"/>
      <c r="AK857" s="691"/>
      <c r="AL857" s="691"/>
      <c r="AM857" s="691"/>
      <c r="AN857" s="691"/>
      <c r="AO857" s="691"/>
      <c r="AP857" s="691"/>
      <c r="AQ857" s="691"/>
      <c r="AR857" s="691"/>
      <c r="AS857" s="691"/>
      <c r="AT857" s="691"/>
      <c r="AU857" s="691"/>
      <c r="AV857" s="691"/>
      <c r="AW857" s="691"/>
      <c r="AX857" s="691"/>
      <c r="AY857" s="691"/>
      <c r="AZ857" s="691"/>
      <c r="BA857" s="691"/>
      <c r="BB857" s="691"/>
      <c r="BC857" s="691"/>
      <c r="BD857" s="691"/>
      <c r="BE857" s="691"/>
      <c r="BF857" s="691"/>
      <c r="BG857" s="691"/>
      <c r="BH857" s="691"/>
      <c r="BI857" s="691"/>
      <c r="BJ857" s="691"/>
      <c r="BK857" s="691"/>
      <c r="BL857" s="691"/>
      <c r="BM857" s="691"/>
      <c r="BN857" s="691"/>
      <c r="BO857" s="691"/>
      <c r="BP857" s="691"/>
      <c r="BQ857" s="691"/>
      <c r="BR857" s="691"/>
      <c r="BS857" s="691"/>
      <c r="BT857" s="691"/>
      <c r="BU857" s="691"/>
      <c r="BV857" s="691"/>
      <c r="BW857" s="691"/>
      <c r="BX857" s="691"/>
      <c r="BY857" s="691"/>
      <c r="BZ857" s="691"/>
      <c r="CA857" s="691"/>
      <c r="CB857" s="691"/>
      <c r="CC857" s="691"/>
      <c r="CD857" s="691"/>
      <c r="CE857" s="691"/>
      <c r="CF857" s="691"/>
      <c r="CG857" s="691"/>
      <c r="CH857" s="691"/>
      <c r="CI857" s="691"/>
    </row>
    <row r="858" spans="1:87" ht="15.75" customHeight="1">
      <c r="A858" s="691"/>
      <c r="B858" s="697"/>
      <c r="C858" s="697"/>
      <c r="D858" s="691"/>
      <c r="E858" s="691"/>
      <c r="F858" s="691"/>
      <c r="G858" s="691"/>
      <c r="H858" s="691"/>
      <c r="I858" s="691"/>
      <c r="J858" s="691"/>
      <c r="K858" s="691"/>
      <c r="L858" s="691"/>
      <c r="M858" s="691"/>
      <c r="N858" s="691"/>
      <c r="O858" s="691"/>
      <c r="P858" s="691"/>
      <c r="Q858" s="691"/>
      <c r="R858" s="691"/>
      <c r="S858" s="691"/>
      <c r="T858" s="691"/>
      <c r="U858" s="691"/>
      <c r="V858" s="691"/>
      <c r="W858" s="691"/>
      <c r="X858" s="691"/>
      <c r="Y858" s="691"/>
      <c r="Z858" s="691"/>
      <c r="AA858" s="691"/>
      <c r="AB858" s="691"/>
      <c r="AC858" s="691"/>
      <c r="AD858" s="691"/>
      <c r="AE858" s="691"/>
      <c r="AF858" s="691"/>
      <c r="AG858" s="691"/>
      <c r="AH858" s="691"/>
      <c r="AI858" s="691"/>
      <c r="AJ858" s="691"/>
      <c r="AK858" s="691"/>
      <c r="AL858" s="691"/>
      <c r="AM858" s="691"/>
      <c r="AN858" s="691"/>
      <c r="AO858" s="691"/>
      <c r="AP858" s="691"/>
      <c r="AQ858" s="691"/>
      <c r="AR858" s="691"/>
      <c r="AS858" s="691"/>
      <c r="AT858" s="691"/>
      <c r="AU858" s="691"/>
      <c r="AV858" s="691"/>
      <c r="AW858" s="691"/>
      <c r="AX858" s="691"/>
      <c r="AY858" s="691"/>
      <c r="AZ858" s="691"/>
      <c r="BA858" s="691"/>
      <c r="BB858" s="691"/>
      <c r="BC858" s="691"/>
      <c r="BD858" s="691"/>
      <c r="BE858" s="691"/>
      <c r="BF858" s="691"/>
      <c r="BG858" s="691"/>
      <c r="BH858" s="691"/>
      <c r="BI858" s="691"/>
      <c r="BJ858" s="691"/>
      <c r="BK858" s="691"/>
      <c r="BL858" s="691"/>
      <c r="BM858" s="691"/>
      <c r="BN858" s="691"/>
      <c r="BO858" s="691"/>
      <c r="BP858" s="691"/>
      <c r="BQ858" s="691"/>
      <c r="BR858" s="691"/>
      <c r="BS858" s="691"/>
      <c r="BT858" s="691"/>
      <c r="BU858" s="691"/>
      <c r="BV858" s="691"/>
      <c r="BW858" s="691"/>
      <c r="BX858" s="691"/>
      <c r="BY858" s="691"/>
      <c r="BZ858" s="691"/>
      <c r="CA858" s="691"/>
      <c r="CB858" s="691"/>
      <c r="CC858" s="691"/>
      <c r="CD858" s="691"/>
      <c r="CE858" s="691"/>
      <c r="CF858" s="691"/>
      <c r="CG858" s="691"/>
      <c r="CH858" s="691"/>
      <c r="CI858" s="691"/>
    </row>
    <row r="859" spans="1:87" ht="15.75" customHeight="1">
      <c r="A859" s="691"/>
      <c r="B859" s="697"/>
      <c r="C859" s="697"/>
      <c r="D859" s="691"/>
      <c r="E859" s="691"/>
      <c r="F859" s="691"/>
      <c r="G859" s="691"/>
      <c r="H859" s="691"/>
      <c r="I859" s="691"/>
      <c r="J859" s="691"/>
      <c r="K859" s="691"/>
      <c r="L859" s="691"/>
      <c r="M859" s="691"/>
      <c r="N859" s="691"/>
      <c r="O859" s="691"/>
      <c r="P859" s="691"/>
      <c r="Q859" s="691"/>
      <c r="R859" s="691"/>
      <c r="S859" s="691"/>
      <c r="T859" s="691"/>
      <c r="U859" s="691"/>
      <c r="V859" s="691"/>
      <c r="W859" s="691"/>
      <c r="X859" s="691"/>
      <c r="Y859" s="691"/>
      <c r="Z859" s="691"/>
      <c r="AA859" s="691"/>
      <c r="AB859" s="691"/>
      <c r="AC859" s="691"/>
      <c r="AD859" s="691"/>
      <c r="AE859" s="691"/>
      <c r="AF859" s="691"/>
      <c r="AG859" s="691"/>
      <c r="AH859" s="691"/>
      <c r="AI859" s="691"/>
      <c r="AJ859" s="691"/>
      <c r="AK859" s="691"/>
      <c r="AL859" s="691"/>
      <c r="AM859" s="691"/>
      <c r="AN859" s="691"/>
      <c r="AO859" s="691"/>
      <c r="AP859" s="691"/>
      <c r="AQ859" s="691"/>
      <c r="AR859" s="691"/>
      <c r="AS859" s="691"/>
      <c r="AT859" s="691"/>
      <c r="AU859" s="691"/>
      <c r="AV859" s="691"/>
      <c r="AW859" s="691"/>
      <c r="AX859" s="691"/>
      <c r="AY859" s="691"/>
      <c r="AZ859" s="691"/>
      <c r="BA859" s="691"/>
      <c r="BB859" s="691"/>
      <c r="BC859" s="691"/>
      <c r="BD859" s="691"/>
      <c r="BE859" s="691"/>
      <c r="BF859" s="691"/>
      <c r="BG859" s="691"/>
      <c r="BH859" s="691"/>
      <c r="BI859" s="691"/>
      <c r="BJ859" s="691"/>
      <c r="BK859" s="691"/>
      <c r="BL859" s="691"/>
      <c r="BM859" s="691"/>
      <c r="BN859" s="691"/>
      <c r="BO859" s="691"/>
      <c r="BP859" s="691"/>
      <c r="BQ859" s="691"/>
      <c r="BR859" s="691"/>
      <c r="BS859" s="691"/>
      <c r="BT859" s="691"/>
      <c r="BU859" s="691"/>
      <c r="BV859" s="691"/>
      <c r="BW859" s="691"/>
      <c r="BX859" s="691"/>
      <c r="BY859" s="691"/>
      <c r="BZ859" s="691"/>
      <c r="CA859" s="691"/>
      <c r="CB859" s="691"/>
      <c r="CC859" s="691"/>
      <c r="CD859" s="691"/>
      <c r="CE859" s="691"/>
      <c r="CF859" s="691"/>
      <c r="CG859" s="691"/>
      <c r="CH859" s="691"/>
      <c r="CI859" s="691"/>
    </row>
    <row r="860" spans="1:87" ht="15.75" customHeight="1">
      <c r="A860" s="691"/>
      <c r="B860" s="697"/>
      <c r="C860" s="697"/>
      <c r="D860" s="691"/>
      <c r="E860" s="691"/>
      <c r="F860" s="691"/>
      <c r="G860" s="691"/>
      <c r="H860" s="691"/>
      <c r="I860" s="691"/>
      <c r="J860" s="691"/>
      <c r="K860" s="691"/>
      <c r="L860" s="691"/>
      <c r="M860" s="691"/>
      <c r="N860" s="691"/>
      <c r="O860" s="691"/>
      <c r="P860" s="691"/>
      <c r="Q860" s="691"/>
      <c r="R860" s="691"/>
      <c r="S860" s="691"/>
      <c r="T860" s="691"/>
      <c r="U860" s="691"/>
      <c r="V860" s="691"/>
      <c r="W860" s="691"/>
      <c r="X860" s="691"/>
      <c r="Y860" s="691"/>
      <c r="Z860" s="691"/>
      <c r="AA860" s="691"/>
      <c r="AB860" s="691"/>
      <c r="AC860" s="691"/>
      <c r="AD860" s="691"/>
      <c r="AE860" s="691"/>
      <c r="AF860" s="691"/>
      <c r="AG860" s="691"/>
      <c r="AH860" s="691"/>
      <c r="AI860" s="691"/>
      <c r="AJ860" s="691"/>
      <c r="AK860" s="691"/>
      <c r="AL860" s="691"/>
      <c r="AM860" s="691"/>
      <c r="AN860" s="691"/>
      <c r="AO860" s="691"/>
      <c r="AP860" s="691"/>
      <c r="AQ860" s="691"/>
      <c r="AR860" s="691"/>
      <c r="AS860" s="691"/>
      <c r="AT860" s="691"/>
      <c r="AU860" s="691"/>
      <c r="AV860" s="691"/>
      <c r="AW860" s="691"/>
      <c r="AX860" s="691"/>
      <c r="AY860" s="691"/>
      <c r="AZ860" s="691"/>
      <c r="BA860" s="691"/>
      <c r="BB860" s="691"/>
      <c r="BC860" s="691"/>
      <c r="BD860" s="691"/>
      <c r="BE860" s="691"/>
      <c r="BF860" s="691"/>
      <c r="BG860" s="691"/>
      <c r="BH860" s="691"/>
      <c r="BI860" s="691"/>
      <c r="BJ860" s="691"/>
      <c r="BK860" s="691"/>
      <c r="BL860" s="691"/>
      <c r="BM860" s="691"/>
      <c r="BN860" s="691"/>
      <c r="BO860" s="691"/>
      <c r="BP860" s="691"/>
      <c r="BQ860" s="691"/>
      <c r="BR860" s="691"/>
      <c r="BS860" s="691"/>
      <c r="BT860" s="691"/>
      <c r="BU860" s="691"/>
      <c r="BV860" s="691"/>
      <c r="BW860" s="691"/>
      <c r="BX860" s="691"/>
      <c r="BY860" s="691"/>
      <c r="BZ860" s="691"/>
      <c r="CA860" s="691"/>
      <c r="CB860" s="691"/>
      <c r="CC860" s="691"/>
      <c r="CD860" s="691"/>
      <c r="CE860" s="691"/>
      <c r="CF860" s="691"/>
      <c r="CG860" s="691"/>
      <c r="CH860" s="691"/>
      <c r="CI860" s="691"/>
    </row>
    <row r="861" spans="1:87" ht="15.75" customHeight="1">
      <c r="A861" s="691"/>
      <c r="B861" s="697"/>
      <c r="C861" s="697"/>
      <c r="D861" s="691"/>
      <c r="E861" s="691"/>
      <c r="F861" s="691"/>
      <c r="G861" s="691"/>
      <c r="H861" s="691"/>
      <c r="I861" s="691"/>
      <c r="J861" s="691"/>
      <c r="K861" s="691"/>
      <c r="L861" s="691"/>
      <c r="M861" s="691"/>
      <c r="N861" s="691"/>
      <c r="O861" s="691"/>
      <c r="P861" s="691"/>
      <c r="Q861" s="691"/>
      <c r="R861" s="691"/>
      <c r="S861" s="691"/>
      <c r="T861" s="691"/>
      <c r="U861" s="691"/>
      <c r="V861" s="691"/>
      <c r="W861" s="691"/>
      <c r="X861" s="691"/>
      <c r="Y861" s="691"/>
      <c r="Z861" s="691"/>
      <c r="AA861" s="691"/>
      <c r="AB861" s="691"/>
      <c r="AC861" s="691"/>
      <c r="AD861" s="691"/>
      <c r="AE861" s="691"/>
      <c r="AF861" s="691"/>
      <c r="AG861" s="691"/>
      <c r="AH861" s="691"/>
      <c r="AI861" s="691"/>
      <c r="AJ861" s="691"/>
      <c r="AK861" s="691"/>
      <c r="AL861" s="691"/>
      <c r="AM861" s="691"/>
      <c r="AN861" s="691"/>
      <c r="AO861" s="691"/>
      <c r="AP861" s="691"/>
      <c r="AQ861" s="691"/>
      <c r="AR861" s="691"/>
      <c r="AS861" s="691"/>
      <c r="AT861" s="691"/>
      <c r="AU861" s="691"/>
      <c r="AV861" s="691"/>
      <c r="AW861" s="691"/>
      <c r="AX861" s="691"/>
      <c r="AY861" s="691"/>
      <c r="AZ861" s="691"/>
      <c r="BA861" s="691"/>
      <c r="BB861" s="691"/>
      <c r="BC861" s="691"/>
      <c r="BD861" s="691"/>
      <c r="BE861" s="691"/>
      <c r="BF861" s="691"/>
      <c r="BG861" s="691"/>
      <c r="BH861" s="691"/>
      <c r="BI861" s="691"/>
      <c r="BJ861" s="691"/>
      <c r="BK861" s="691"/>
      <c r="BL861" s="691"/>
      <c r="BM861" s="691"/>
      <c r="BN861" s="691"/>
      <c r="BO861" s="691"/>
      <c r="BP861" s="691"/>
      <c r="BQ861" s="691"/>
      <c r="BR861" s="691"/>
      <c r="BS861" s="691"/>
      <c r="BT861" s="691"/>
      <c r="BU861" s="691"/>
      <c r="BV861" s="691"/>
      <c r="BW861" s="691"/>
      <c r="BX861" s="691"/>
      <c r="BY861" s="691"/>
      <c r="BZ861" s="691"/>
      <c r="CA861" s="691"/>
      <c r="CB861" s="691"/>
      <c r="CC861" s="691"/>
      <c r="CD861" s="691"/>
      <c r="CE861" s="691"/>
      <c r="CF861" s="691"/>
      <c r="CG861" s="691"/>
      <c r="CH861" s="691"/>
      <c r="CI861" s="691"/>
    </row>
    <row r="862" spans="1:87" ht="15.75" customHeight="1">
      <c r="A862" s="691"/>
      <c r="B862" s="697"/>
      <c r="C862" s="697"/>
      <c r="D862" s="691"/>
      <c r="E862" s="691"/>
      <c r="F862" s="691"/>
      <c r="G862" s="691"/>
      <c r="H862" s="691"/>
      <c r="I862" s="691"/>
      <c r="J862" s="691"/>
      <c r="K862" s="691"/>
      <c r="L862" s="691"/>
      <c r="M862" s="691"/>
      <c r="N862" s="691"/>
      <c r="O862" s="691"/>
      <c r="P862" s="691"/>
      <c r="Q862" s="691"/>
      <c r="R862" s="691"/>
      <c r="S862" s="691"/>
      <c r="T862" s="691"/>
      <c r="U862" s="691"/>
      <c r="V862" s="691"/>
      <c r="W862" s="691"/>
      <c r="X862" s="691"/>
      <c r="Y862" s="691"/>
      <c r="Z862" s="691"/>
      <c r="AA862" s="691"/>
      <c r="AB862" s="691"/>
      <c r="AC862" s="691"/>
      <c r="AD862" s="691"/>
      <c r="AE862" s="691"/>
      <c r="AF862" s="691"/>
      <c r="AG862" s="691"/>
      <c r="AH862" s="691"/>
      <c r="AI862" s="691"/>
      <c r="AJ862" s="691"/>
      <c r="AK862" s="691"/>
      <c r="AL862" s="691"/>
      <c r="AM862" s="691"/>
      <c r="AN862" s="691"/>
      <c r="AO862" s="691"/>
      <c r="AP862" s="691"/>
      <c r="AQ862" s="691"/>
      <c r="AR862" s="691"/>
      <c r="AS862" s="691"/>
      <c r="AT862" s="691"/>
      <c r="AU862" s="691"/>
      <c r="AV862" s="691"/>
      <c r="AW862" s="691"/>
      <c r="AX862" s="691"/>
      <c r="AY862" s="691"/>
      <c r="AZ862" s="691"/>
      <c r="BA862" s="691"/>
      <c r="BB862" s="691"/>
      <c r="BC862" s="691"/>
      <c r="BD862" s="691"/>
      <c r="BE862" s="691"/>
      <c r="BF862" s="691"/>
      <c r="BG862" s="691"/>
      <c r="BH862" s="691"/>
      <c r="BI862" s="691"/>
      <c r="BJ862" s="691"/>
      <c r="BK862" s="691"/>
      <c r="BL862" s="691"/>
      <c r="BM862" s="691"/>
      <c r="BN862" s="691"/>
      <c r="BO862" s="691"/>
      <c r="BP862" s="691"/>
      <c r="BQ862" s="691"/>
      <c r="BR862" s="691"/>
      <c r="BS862" s="691"/>
      <c r="BT862" s="691"/>
      <c r="BU862" s="691"/>
      <c r="BV862" s="691"/>
      <c r="BW862" s="691"/>
      <c r="BX862" s="691"/>
      <c r="BY862" s="691"/>
      <c r="BZ862" s="691"/>
      <c r="CA862" s="691"/>
      <c r="CB862" s="691"/>
      <c r="CC862" s="691"/>
      <c r="CD862" s="691"/>
      <c r="CE862" s="691"/>
      <c r="CF862" s="691"/>
      <c r="CG862" s="691"/>
      <c r="CH862" s="691"/>
      <c r="CI862" s="691"/>
    </row>
    <row r="863" spans="1:87" ht="15.75" customHeight="1">
      <c r="A863" s="691"/>
      <c r="B863" s="697"/>
      <c r="C863" s="697"/>
      <c r="D863" s="691"/>
      <c r="E863" s="691"/>
      <c r="F863" s="691"/>
      <c r="G863" s="691"/>
      <c r="H863" s="691"/>
      <c r="I863" s="691"/>
      <c r="J863" s="691"/>
      <c r="K863" s="691"/>
      <c r="L863" s="691"/>
      <c r="M863" s="691"/>
      <c r="N863" s="691"/>
      <c r="O863" s="691"/>
      <c r="P863" s="691"/>
      <c r="Q863" s="691"/>
      <c r="R863" s="691"/>
      <c r="S863" s="691"/>
      <c r="T863" s="691"/>
      <c r="U863" s="691"/>
      <c r="V863" s="691"/>
      <c r="W863" s="691"/>
      <c r="X863" s="691"/>
      <c r="Y863" s="691"/>
      <c r="Z863" s="691"/>
      <c r="AA863" s="691"/>
      <c r="AB863" s="691"/>
      <c r="AC863" s="691"/>
      <c r="AD863" s="691"/>
      <c r="AE863" s="691"/>
      <c r="AF863" s="691"/>
      <c r="AG863" s="691"/>
      <c r="AH863" s="691"/>
      <c r="AI863" s="691"/>
      <c r="AJ863" s="691"/>
      <c r="AK863" s="691"/>
      <c r="AL863" s="691"/>
      <c r="AM863" s="691"/>
      <c r="AN863" s="691"/>
      <c r="AO863" s="691"/>
      <c r="AP863" s="691"/>
      <c r="AQ863" s="691"/>
      <c r="AR863" s="691"/>
      <c r="AS863" s="691"/>
      <c r="AT863" s="691"/>
      <c r="AU863" s="691"/>
      <c r="AV863" s="691"/>
      <c r="AW863" s="691"/>
      <c r="AX863" s="691"/>
      <c r="AY863" s="691"/>
      <c r="AZ863" s="691"/>
      <c r="BA863" s="691"/>
      <c r="BB863" s="691"/>
      <c r="BC863" s="691"/>
      <c r="BD863" s="691"/>
      <c r="BE863" s="691"/>
      <c r="BF863" s="691"/>
      <c r="BG863" s="691"/>
      <c r="BH863" s="691"/>
      <c r="BI863" s="691"/>
      <c r="BJ863" s="691"/>
      <c r="BK863" s="691"/>
      <c r="BL863" s="691"/>
      <c r="BM863" s="691"/>
      <c r="BN863" s="691"/>
      <c r="BO863" s="691"/>
      <c r="BP863" s="691"/>
      <c r="BQ863" s="691"/>
      <c r="BR863" s="691"/>
      <c r="BS863" s="691"/>
      <c r="BT863" s="691"/>
      <c r="BU863" s="691"/>
      <c r="BV863" s="691"/>
      <c r="BW863" s="691"/>
      <c r="BX863" s="691"/>
      <c r="BY863" s="691"/>
      <c r="BZ863" s="691"/>
      <c r="CA863" s="691"/>
      <c r="CB863" s="691"/>
      <c r="CC863" s="691"/>
      <c r="CD863" s="691"/>
      <c r="CE863" s="691"/>
      <c r="CF863" s="691"/>
      <c r="CG863" s="691"/>
      <c r="CH863" s="691"/>
      <c r="CI863" s="691"/>
    </row>
    <row r="864" spans="1:87" ht="15.75" customHeight="1">
      <c r="A864" s="691"/>
      <c r="B864" s="697"/>
      <c r="C864" s="697"/>
      <c r="D864" s="691"/>
      <c r="E864" s="691"/>
      <c r="F864" s="691"/>
      <c r="G864" s="691"/>
      <c r="H864" s="691"/>
      <c r="I864" s="691"/>
      <c r="J864" s="691"/>
      <c r="K864" s="691"/>
      <c r="L864" s="691"/>
      <c r="M864" s="691"/>
      <c r="N864" s="691"/>
      <c r="O864" s="691"/>
      <c r="P864" s="691"/>
      <c r="Q864" s="691"/>
      <c r="R864" s="691"/>
      <c r="S864" s="691"/>
      <c r="T864" s="691"/>
      <c r="U864" s="691"/>
      <c r="V864" s="691"/>
      <c r="W864" s="691"/>
      <c r="X864" s="691"/>
      <c r="Y864" s="691"/>
      <c r="Z864" s="691"/>
      <c r="AA864" s="691"/>
      <c r="AB864" s="691"/>
      <c r="AC864" s="691"/>
      <c r="AD864" s="691"/>
      <c r="AE864" s="691"/>
      <c r="AF864" s="691"/>
      <c r="AG864" s="691"/>
      <c r="AH864" s="691"/>
      <c r="AI864" s="691"/>
      <c r="AJ864" s="691"/>
      <c r="AK864" s="691"/>
      <c r="AL864" s="691"/>
      <c r="AM864" s="691"/>
      <c r="AN864" s="691"/>
      <c r="AO864" s="691"/>
      <c r="AP864" s="691"/>
      <c r="AQ864" s="691"/>
      <c r="AR864" s="691"/>
      <c r="AS864" s="691"/>
      <c r="AT864" s="691"/>
      <c r="AU864" s="691"/>
      <c r="AV864" s="691"/>
      <c r="AW864" s="691"/>
      <c r="AX864" s="691"/>
      <c r="AY864" s="691"/>
      <c r="AZ864" s="691"/>
      <c r="BA864" s="691"/>
      <c r="BB864" s="691"/>
      <c r="BC864" s="691"/>
      <c r="BD864" s="691"/>
      <c r="BE864" s="691"/>
      <c r="BF864" s="691"/>
      <c r="BG864" s="691"/>
      <c r="BH864" s="691"/>
      <c r="BI864" s="691"/>
      <c r="BJ864" s="691"/>
      <c r="BK864" s="691"/>
      <c r="BL864" s="691"/>
      <c r="BM864" s="691"/>
      <c r="BN864" s="691"/>
      <c r="BO864" s="691"/>
      <c r="BP864" s="691"/>
      <c r="BQ864" s="691"/>
      <c r="BR864" s="691"/>
      <c r="BS864" s="691"/>
      <c r="BT864" s="691"/>
      <c r="BU864" s="691"/>
      <c r="BV864" s="691"/>
      <c r="BW864" s="691"/>
      <c r="BX864" s="691"/>
      <c r="BY864" s="691"/>
      <c r="BZ864" s="691"/>
      <c r="CA864" s="691"/>
      <c r="CB864" s="691"/>
      <c r="CC864" s="691"/>
      <c r="CD864" s="691"/>
      <c r="CE864" s="691"/>
      <c r="CF864" s="691"/>
      <c r="CG864" s="691"/>
      <c r="CH864" s="691"/>
      <c r="CI864" s="691"/>
    </row>
    <row r="865" spans="1:87" ht="15.75" customHeight="1">
      <c r="A865" s="691"/>
      <c r="B865" s="697"/>
      <c r="C865" s="697"/>
      <c r="D865" s="691"/>
      <c r="E865" s="691"/>
      <c r="F865" s="691"/>
      <c r="G865" s="691"/>
      <c r="H865" s="691"/>
      <c r="I865" s="691"/>
      <c r="J865" s="691"/>
      <c r="K865" s="691"/>
      <c r="L865" s="691"/>
      <c r="M865" s="691"/>
      <c r="N865" s="691"/>
      <c r="O865" s="691"/>
      <c r="P865" s="691"/>
      <c r="Q865" s="691"/>
      <c r="R865" s="691"/>
      <c r="S865" s="691"/>
      <c r="T865" s="691"/>
      <c r="U865" s="691"/>
      <c r="V865" s="691"/>
      <c r="W865" s="691"/>
      <c r="X865" s="691"/>
      <c r="Y865" s="691"/>
      <c r="Z865" s="691"/>
      <c r="AA865" s="691"/>
      <c r="AB865" s="691"/>
      <c r="AC865" s="691"/>
      <c r="AD865" s="691"/>
      <c r="AE865" s="691"/>
      <c r="AF865" s="691"/>
      <c r="AG865" s="691"/>
      <c r="AH865" s="691"/>
      <c r="AI865" s="691"/>
      <c r="AJ865" s="691"/>
      <c r="AK865" s="691"/>
      <c r="AL865" s="691"/>
      <c r="AM865" s="691"/>
      <c r="AN865" s="691"/>
      <c r="AO865" s="691"/>
      <c r="AP865" s="691"/>
      <c r="AQ865" s="691"/>
      <c r="AR865" s="691"/>
      <c r="AS865" s="691"/>
      <c r="AT865" s="691"/>
      <c r="AU865" s="691"/>
      <c r="AV865" s="691"/>
      <c r="AW865" s="691"/>
      <c r="AX865" s="691"/>
      <c r="AY865" s="691"/>
      <c r="AZ865" s="691"/>
      <c r="BA865" s="691"/>
      <c r="BB865" s="691"/>
      <c r="BC865" s="691"/>
      <c r="BD865" s="691"/>
      <c r="BE865" s="691"/>
      <c r="BF865" s="691"/>
      <c r="BG865" s="691"/>
      <c r="BH865" s="691"/>
      <c r="BI865" s="691"/>
      <c r="BJ865" s="691"/>
      <c r="BK865" s="691"/>
      <c r="BL865" s="691"/>
      <c r="BM865" s="691"/>
      <c r="BN865" s="691"/>
      <c r="BO865" s="691"/>
      <c r="BP865" s="691"/>
      <c r="BQ865" s="691"/>
      <c r="BR865" s="691"/>
      <c r="BS865" s="691"/>
      <c r="BT865" s="691"/>
      <c r="BU865" s="691"/>
      <c r="BV865" s="691"/>
      <c r="BW865" s="691"/>
      <c r="BX865" s="691"/>
      <c r="BY865" s="691"/>
      <c r="BZ865" s="691"/>
      <c r="CA865" s="691"/>
      <c r="CB865" s="691"/>
      <c r="CC865" s="691"/>
      <c r="CD865" s="691"/>
      <c r="CE865" s="691"/>
      <c r="CF865" s="691"/>
      <c r="CG865" s="691"/>
      <c r="CH865" s="691"/>
      <c r="CI865" s="691"/>
    </row>
    <row r="866" spans="1:87" ht="15.75" customHeight="1">
      <c r="A866" s="691"/>
      <c r="B866" s="697"/>
      <c r="C866" s="697"/>
      <c r="D866" s="691"/>
      <c r="E866" s="691"/>
      <c r="F866" s="691"/>
      <c r="G866" s="691"/>
      <c r="H866" s="691"/>
      <c r="I866" s="691"/>
      <c r="J866" s="691"/>
      <c r="K866" s="691"/>
      <c r="L866" s="691"/>
      <c r="M866" s="691"/>
      <c r="N866" s="691"/>
      <c r="O866" s="691"/>
      <c r="P866" s="691"/>
      <c r="Q866" s="691"/>
      <c r="R866" s="691"/>
      <c r="S866" s="691"/>
      <c r="T866" s="691"/>
      <c r="U866" s="691"/>
      <c r="V866" s="691"/>
      <c r="W866" s="691"/>
      <c r="X866" s="691"/>
      <c r="Y866" s="691"/>
      <c r="Z866" s="691"/>
      <c r="AA866" s="691"/>
      <c r="AB866" s="691"/>
      <c r="AC866" s="691"/>
      <c r="AD866" s="691"/>
      <c r="AE866" s="691"/>
      <c r="AF866" s="691"/>
      <c r="AG866" s="691"/>
      <c r="AH866" s="691"/>
      <c r="AI866" s="691"/>
      <c r="AJ866" s="691"/>
      <c r="AK866" s="691"/>
      <c r="AL866" s="691"/>
      <c r="AM866" s="691"/>
      <c r="AN866" s="691"/>
      <c r="AO866" s="691"/>
      <c r="AP866" s="691"/>
      <c r="AQ866" s="691"/>
      <c r="AR866" s="691"/>
      <c r="AS866" s="691"/>
      <c r="AT866" s="691"/>
      <c r="AU866" s="691"/>
      <c r="AV866" s="691"/>
      <c r="AW866" s="691"/>
      <c r="AX866" s="691"/>
      <c r="AY866" s="691"/>
      <c r="AZ866" s="691"/>
      <c r="BA866" s="691"/>
      <c r="BB866" s="691"/>
      <c r="BC866" s="691"/>
      <c r="BD866" s="691"/>
      <c r="BE866" s="691"/>
      <c r="BF866" s="691"/>
      <c r="BG866" s="691"/>
      <c r="BH866" s="691"/>
      <c r="BI866" s="691"/>
      <c r="BJ866" s="691"/>
      <c r="BK866" s="691"/>
      <c r="BL866" s="691"/>
      <c r="BM866" s="691"/>
      <c r="BN866" s="691"/>
      <c r="BO866" s="691"/>
      <c r="BP866" s="691"/>
      <c r="BQ866" s="691"/>
      <c r="BR866" s="691"/>
      <c r="BS866" s="691"/>
      <c r="BT866" s="691"/>
      <c r="BU866" s="691"/>
      <c r="BV866" s="691"/>
      <c r="BW866" s="691"/>
      <c r="BX866" s="691"/>
      <c r="BY866" s="691"/>
      <c r="BZ866" s="691"/>
      <c r="CA866" s="691"/>
      <c r="CB866" s="691"/>
      <c r="CC866" s="691"/>
      <c r="CD866" s="691"/>
      <c r="CE866" s="691"/>
      <c r="CF866" s="691"/>
      <c r="CG866" s="691"/>
      <c r="CH866" s="691"/>
      <c r="CI866" s="691"/>
    </row>
    <row r="867" spans="1:87" ht="15.75" customHeight="1">
      <c r="A867" s="691"/>
      <c r="B867" s="697"/>
      <c r="C867" s="697"/>
      <c r="D867" s="691"/>
      <c r="E867" s="691"/>
      <c r="F867" s="691"/>
      <c r="G867" s="691"/>
      <c r="H867" s="691"/>
      <c r="I867" s="691"/>
      <c r="J867" s="691"/>
      <c r="K867" s="691"/>
      <c r="L867" s="691"/>
      <c r="M867" s="691"/>
      <c r="N867" s="691"/>
      <c r="O867" s="691"/>
      <c r="P867" s="691"/>
      <c r="Q867" s="691"/>
      <c r="R867" s="691"/>
      <c r="S867" s="691"/>
      <c r="T867" s="691"/>
      <c r="U867" s="691"/>
      <c r="V867" s="691"/>
      <c r="W867" s="691"/>
      <c r="X867" s="691"/>
      <c r="Y867" s="691"/>
      <c r="Z867" s="691"/>
      <c r="AA867" s="691"/>
      <c r="AB867" s="691"/>
      <c r="AC867" s="691"/>
      <c r="AD867" s="691"/>
      <c r="AE867" s="691"/>
      <c r="AF867" s="691"/>
      <c r="AG867" s="691"/>
      <c r="AH867" s="691"/>
      <c r="AI867" s="691"/>
      <c r="AJ867" s="691"/>
      <c r="AK867" s="691"/>
      <c r="AL867" s="691"/>
      <c r="AM867" s="691"/>
      <c r="AN867" s="691"/>
      <c r="AO867" s="691"/>
      <c r="AP867" s="691"/>
      <c r="AQ867" s="691"/>
      <c r="AR867" s="691"/>
      <c r="AS867" s="691"/>
      <c r="AT867" s="691"/>
      <c r="AU867" s="691"/>
      <c r="AV867" s="691"/>
      <c r="AW867" s="691"/>
      <c r="AX867" s="691"/>
      <c r="AY867" s="691"/>
      <c r="AZ867" s="691"/>
      <c r="BA867" s="691"/>
      <c r="BB867" s="691"/>
      <c r="BC867" s="691"/>
      <c r="BD867" s="691"/>
      <c r="BE867" s="691"/>
      <c r="BF867" s="691"/>
      <c r="BG867" s="691"/>
      <c r="BH867" s="691"/>
      <c r="BI867" s="691"/>
      <c r="BJ867" s="691"/>
      <c r="BK867" s="691"/>
      <c r="BL867" s="691"/>
      <c r="BM867" s="691"/>
      <c r="BN867" s="691"/>
      <c r="BO867" s="691"/>
      <c r="BP867" s="691"/>
      <c r="BQ867" s="691"/>
      <c r="BR867" s="691"/>
      <c r="BS867" s="691"/>
      <c r="BT867" s="691"/>
      <c r="BU867" s="691"/>
      <c r="BV867" s="691"/>
      <c r="BW867" s="691"/>
      <c r="BX867" s="691"/>
      <c r="BY867" s="691"/>
      <c r="BZ867" s="691"/>
      <c r="CA867" s="691"/>
      <c r="CB867" s="691"/>
      <c r="CC867" s="691"/>
      <c r="CD867" s="691"/>
      <c r="CE867" s="691"/>
      <c r="CF867" s="691"/>
      <c r="CG867" s="691"/>
      <c r="CH867" s="691"/>
      <c r="CI867" s="691"/>
    </row>
    <row r="868" spans="1:87" ht="15.75" customHeight="1">
      <c r="A868" s="691"/>
      <c r="B868" s="697"/>
      <c r="C868" s="697"/>
      <c r="D868" s="691"/>
      <c r="E868" s="691"/>
      <c r="F868" s="691"/>
      <c r="G868" s="691"/>
      <c r="H868" s="691"/>
      <c r="I868" s="691"/>
      <c r="J868" s="691"/>
      <c r="K868" s="691"/>
      <c r="L868" s="691"/>
      <c r="M868" s="691"/>
      <c r="N868" s="691"/>
      <c r="O868" s="691"/>
      <c r="P868" s="691"/>
      <c r="Q868" s="691"/>
      <c r="R868" s="691"/>
      <c r="S868" s="691"/>
      <c r="T868" s="691"/>
      <c r="U868" s="691"/>
      <c r="V868" s="691"/>
      <c r="W868" s="691"/>
      <c r="X868" s="691"/>
      <c r="Y868" s="691"/>
      <c r="Z868" s="691"/>
      <c r="AA868" s="691"/>
      <c r="AB868" s="691"/>
      <c r="AC868" s="691"/>
      <c r="AD868" s="691"/>
      <c r="AE868" s="691"/>
      <c r="AF868" s="691"/>
      <c r="AG868" s="691"/>
      <c r="AH868" s="691"/>
      <c r="AI868" s="691"/>
      <c r="AJ868" s="691"/>
      <c r="AK868" s="691"/>
      <c r="AL868" s="691"/>
      <c r="AM868" s="691"/>
      <c r="AN868" s="691"/>
      <c r="AO868" s="691"/>
      <c r="AP868" s="691"/>
      <c r="AQ868" s="691"/>
      <c r="AR868" s="691"/>
      <c r="AS868" s="691"/>
      <c r="AT868" s="691"/>
      <c r="AU868" s="691"/>
      <c r="AV868" s="691"/>
      <c r="AW868" s="691"/>
      <c r="AX868" s="691"/>
      <c r="AY868" s="691"/>
      <c r="AZ868" s="691"/>
      <c r="BA868" s="691"/>
      <c r="BB868" s="691"/>
      <c r="BC868" s="691"/>
      <c r="BD868" s="691"/>
      <c r="BE868" s="691"/>
      <c r="BF868" s="691"/>
      <c r="BG868" s="691"/>
      <c r="BH868" s="691"/>
      <c r="BI868" s="691"/>
      <c r="BJ868" s="691"/>
      <c r="BK868" s="691"/>
      <c r="BL868" s="691"/>
      <c r="BM868" s="691"/>
      <c r="BN868" s="691"/>
      <c r="BO868" s="691"/>
      <c r="BP868" s="691"/>
      <c r="BQ868" s="691"/>
      <c r="BR868" s="691"/>
      <c r="BS868" s="691"/>
      <c r="BT868" s="691"/>
      <c r="BU868" s="691"/>
      <c r="BV868" s="691"/>
      <c r="BW868" s="691"/>
      <c r="BX868" s="691"/>
      <c r="BY868" s="691"/>
      <c r="BZ868" s="691"/>
      <c r="CA868" s="691"/>
      <c r="CB868" s="691"/>
      <c r="CC868" s="691"/>
      <c r="CD868" s="691"/>
      <c r="CE868" s="691"/>
      <c r="CF868" s="691"/>
      <c r="CG868" s="691"/>
      <c r="CH868" s="691"/>
      <c r="CI868" s="691"/>
    </row>
    <row r="869" spans="1:87" ht="15.75" customHeight="1">
      <c r="A869" s="691"/>
      <c r="B869" s="697"/>
      <c r="C869" s="697"/>
      <c r="D869" s="691"/>
      <c r="E869" s="691"/>
      <c r="F869" s="691"/>
      <c r="G869" s="691"/>
      <c r="H869" s="691"/>
      <c r="I869" s="691"/>
      <c r="J869" s="691"/>
      <c r="K869" s="691"/>
      <c r="L869" s="691"/>
      <c r="M869" s="691"/>
      <c r="N869" s="691"/>
      <c r="O869" s="691"/>
      <c r="P869" s="691"/>
      <c r="Q869" s="691"/>
      <c r="R869" s="691"/>
      <c r="S869" s="691"/>
      <c r="T869" s="691"/>
      <c r="U869" s="691"/>
      <c r="V869" s="691"/>
      <c r="W869" s="691"/>
      <c r="X869" s="691"/>
      <c r="Y869" s="691"/>
      <c r="Z869" s="691"/>
      <c r="AA869" s="691"/>
      <c r="AB869" s="691"/>
      <c r="AC869" s="691"/>
      <c r="AD869" s="691"/>
      <c r="AE869" s="691"/>
      <c r="AF869" s="691"/>
      <c r="AG869" s="691"/>
      <c r="AH869" s="691"/>
      <c r="AI869" s="691"/>
      <c r="AJ869" s="691"/>
      <c r="AK869" s="691"/>
      <c r="AL869" s="691"/>
      <c r="AM869" s="691"/>
      <c r="AN869" s="691"/>
      <c r="AO869" s="691"/>
      <c r="AP869" s="691"/>
      <c r="AQ869" s="691"/>
      <c r="AR869" s="691"/>
      <c r="AS869" s="691"/>
      <c r="AT869" s="691"/>
      <c r="AU869" s="691"/>
      <c r="AV869" s="691"/>
      <c r="AW869" s="691"/>
      <c r="AX869" s="691"/>
      <c r="AY869" s="691"/>
      <c r="AZ869" s="691"/>
      <c r="BA869" s="691"/>
      <c r="BB869" s="691"/>
      <c r="BC869" s="691"/>
      <c r="BD869" s="691"/>
      <c r="BE869" s="691"/>
      <c r="BF869" s="691"/>
      <c r="BG869" s="691"/>
      <c r="BH869" s="691"/>
      <c r="BI869" s="691"/>
      <c r="BJ869" s="691"/>
      <c r="BK869" s="691"/>
      <c r="BL869" s="691"/>
      <c r="BM869" s="691"/>
      <c r="BN869" s="691"/>
      <c r="BO869" s="691"/>
      <c r="BP869" s="691"/>
      <c r="BQ869" s="691"/>
      <c r="BR869" s="691"/>
      <c r="BS869" s="691"/>
      <c r="BT869" s="691"/>
      <c r="BU869" s="691"/>
      <c r="BV869" s="691"/>
      <c r="BW869" s="691"/>
      <c r="BX869" s="691"/>
      <c r="BY869" s="691"/>
      <c r="BZ869" s="691"/>
      <c r="CA869" s="691"/>
      <c r="CB869" s="691"/>
      <c r="CC869" s="691"/>
      <c r="CD869" s="691"/>
      <c r="CE869" s="691"/>
      <c r="CF869" s="691"/>
      <c r="CG869" s="691"/>
      <c r="CH869" s="691"/>
      <c r="CI869" s="691"/>
    </row>
    <row r="870" spans="1:87" ht="15.75" customHeight="1">
      <c r="A870" s="691"/>
      <c r="B870" s="697"/>
      <c r="C870" s="697"/>
      <c r="D870" s="691"/>
      <c r="E870" s="691"/>
      <c r="F870" s="691"/>
      <c r="G870" s="691"/>
      <c r="H870" s="691"/>
      <c r="I870" s="691"/>
      <c r="J870" s="691"/>
      <c r="K870" s="691"/>
      <c r="L870" s="691"/>
      <c r="M870" s="691"/>
      <c r="N870" s="691"/>
      <c r="O870" s="691"/>
      <c r="P870" s="691"/>
      <c r="Q870" s="691"/>
      <c r="R870" s="691"/>
      <c r="S870" s="691"/>
      <c r="T870" s="691"/>
      <c r="U870" s="691"/>
      <c r="V870" s="691"/>
      <c r="W870" s="691"/>
      <c r="X870" s="691"/>
      <c r="Y870" s="691"/>
      <c r="Z870" s="691"/>
      <c r="AA870" s="691"/>
      <c r="AB870" s="691"/>
      <c r="AC870" s="691"/>
      <c r="AD870" s="691"/>
      <c r="AE870" s="691"/>
      <c r="AF870" s="691"/>
      <c r="AG870" s="691"/>
      <c r="AH870" s="691"/>
      <c r="AI870" s="691"/>
      <c r="AJ870" s="691"/>
      <c r="AK870" s="691"/>
      <c r="AL870" s="691"/>
      <c r="AM870" s="691"/>
      <c r="AN870" s="691"/>
      <c r="AO870" s="691"/>
      <c r="AP870" s="691"/>
      <c r="AQ870" s="691"/>
      <c r="AR870" s="691"/>
      <c r="AS870" s="691"/>
      <c r="AT870" s="691"/>
      <c r="AU870" s="691"/>
      <c r="AV870" s="691"/>
      <c r="AW870" s="691"/>
      <c r="AX870" s="691"/>
      <c r="AY870" s="691"/>
      <c r="AZ870" s="691"/>
      <c r="BA870" s="691"/>
      <c r="BB870" s="691"/>
      <c r="BC870" s="691"/>
      <c r="BD870" s="691"/>
      <c r="BE870" s="691"/>
      <c r="BF870" s="691"/>
      <c r="BG870" s="691"/>
      <c r="BH870" s="691"/>
      <c r="BI870" s="691"/>
      <c r="BJ870" s="691"/>
      <c r="BK870" s="691"/>
      <c r="BL870" s="691"/>
      <c r="BM870" s="691"/>
      <c r="BN870" s="691"/>
      <c r="BO870" s="691"/>
      <c r="BP870" s="691"/>
      <c r="BQ870" s="691"/>
      <c r="BR870" s="691"/>
      <c r="BS870" s="691"/>
      <c r="BT870" s="691"/>
      <c r="BU870" s="691"/>
      <c r="BV870" s="691"/>
      <c r="BW870" s="691"/>
      <c r="BX870" s="691"/>
      <c r="BY870" s="691"/>
      <c r="BZ870" s="691"/>
      <c r="CA870" s="691"/>
      <c r="CB870" s="691"/>
      <c r="CC870" s="691"/>
      <c r="CD870" s="691"/>
      <c r="CE870" s="691"/>
      <c r="CF870" s="691"/>
      <c r="CG870" s="691"/>
      <c r="CH870" s="691"/>
      <c r="CI870" s="691"/>
    </row>
    <row r="871" spans="1:87" ht="15.75" customHeight="1">
      <c r="A871" s="691"/>
      <c r="B871" s="697"/>
      <c r="C871" s="697"/>
      <c r="D871" s="691"/>
      <c r="E871" s="691"/>
      <c r="F871" s="691"/>
      <c r="G871" s="691"/>
      <c r="H871" s="691"/>
      <c r="I871" s="691"/>
      <c r="J871" s="691"/>
      <c r="K871" s="691"/>
      <c r="L871" s="691"/>
      <c r="M871" s="691"/>
      <c r="N871" s="691"/>
      <c r="O871" s="691"/>
      <c r="P871" s="691"/>
      <c r="Q871" s="691"/>
      <c r="R871" s="691"/>
      <c r="S871" s="691"/>
      <c r="T871" s="691"/>
      <c r="U871" s="691"/>
      <c r="V871" s="691"/>
      <c r="W871" s="691"/>
      <c r="X871" s="691"/>
      <c r="Y871" s="691"/>
      <c r="Z871" s="691"/>
      <c r="AA871" s="691"/>
      <c r="AB871" s="691"/>
      <c r="AC871" s="691"/>
      <c r="AD871" s="691"/>
      <c r="AE871" s="691"/>
      <c r="AF871" s="691"/>
      <c r="AG871" s="691"/>
      <c r="AH871" s="691"/>
      <c r="AI871" s="691"/>
      <c r="AJ871" s="691"/>
      <c r="AK871" s="691"/>
      <c r="AL871" s="691"/>
      <c r="AM871" s="691"/>
      <c r="AN871" s="691"/>
      <c r="AO871" s="691"/>
      <c r="AP871" s="691"/>
      <c r="AQ871" s="691"/>
      <c r="AR871" s="691"/>
      <c r="AS871" s="691"/>
      <c r="AT871" s="691"/>
      <c r="AU871" s="691"/>
      <c r="AV871" s="691"/>
      <c r="AW871" s="691"/>
      <c r="AX871" s="691"/>
      <c r="AY871" s="691"/>
      <c r="AZ871" s="691"/>
      <c r="BA871" s="691"/>
      <c r="BB871" s="691"/>
      <c r="BC871" s="691"/>
      <c r="BD871" s="691"/>
      <c r="BE871" s="691"/>
      <c r="BF871" s="691"/>
      <c r="BG871" s="691"/>
      <c r="BH871" s="691"/>
      <c r="BI871" s="691"/>
      <c r="BJ871" s="691"/>
      <c r="BK871" s="691"/>
      <c r="BL871" s="691"/>
      <c r="BM871" s="691"/>
      <c r="BN871" s="691"/>
      <c r="BO871" s="691"/>
      <c r="BP871" s="691"/>
      <c r="BQ871" s="691"/>
      <c r="BR871" s="691"/>
      <c r="BS871" s="691"/>
      <c r="BT871" s="691"/>
      <c r="BU871" s="691"/>
      <c r="BV871" s="691"/>
      <c r="BW871" s="691"/>
      <c r="BX871" s="691"/>
      <c r="BY871" s="691"/>
      <c r="BZ871" s="691"/>
      <c r="CA871" s="691"/>
      <c r="CB871" s="691"/>
      <c r="CC871" s="691"/>
      <c r="CD871" s="691"/>
      <c r="CE871" s="691"/>
      <c r="CF871" s="691"/>
      <c r="CG871" s="691"/>
      <c r="CH871" s="691"/>
      <c r="CI871" s="691"/>
    </row>
    <row r="872" spans="1:87" ht="15.75" customHeight="1">
      <c r="A872" s="691"/>
      <c r="B872" s="697"/>
      <c r="C872" s="697"/>
      <c r="D872" s="691"/>
      <c r="E872" s="691"/>
      <c r="F872" s="691"/>
      <c r="G872" s="691"/>
      <c r="H872" s="691"/>
      <c r="I872" s="691"/>
      <c r="J872" s="691"/>
      <c r="K872" s="691"/>
      <c r="L872" s="691"/>
      <c r="M872" s="691"/>
      <c r="N872" s="691"/>
      <c r="O872" s="691"/>
      <c r="P872" s="691"/>
      <c r="Q872" s="691"/>
      <c r="R872" s="691"/>
      <c r="S872" s="691"/>
      <c r="T872" s="691"/>
      <c r="U872" s="691"/>
      <c r="V872" s="691"/>
      <c r="W872" s="691"/>
      <c r="X872" s="691"/>
      <c r="Y872" s="691"/>
      <c r="Z872" s="691"/>
      <c r="AA872" s="691"/>
      <c r="AB872" s="691"/>
      <c r="AC872" s="691"/>
      <c r="AD872" s="691"/>
      <c r="AE872" s="691"/>
      <c r="AF872" s="691"/>
      <c r="AG872" s="691"/>
      <c r="AH872" s="691"/>
      <c r="AI872" s="691"/>
      <c r="AJ872" s="691"/>
      <c r="AK872" s="691"/>
      <c r="AL872" s="691"/>
      <c r="AM872" s="691"/>
      <c r="AN872" s="691"/>
      <c r="AO872" s="691"/>
      <c r="AP872" s="691"/>
      <c r="AQ872" s="691"/>
      <c r="AR872" s="691"/>
      <c r="AS872" s="691"/>
      <c r="AT872" s="691"/>
      <c r="AU872" s="691"/>
      <c r="AV872" s="691"/>
      <c r="AW872" s="691"/>
      <c r="AX872" s="691"/>
      <c r="AY872" s="691"/>
      <c r="AZ872" s="691"/>
      <c r="BA872" s="691"/>
      <c r="BB872" s="691"/>
      <c r="BC872" s="691"/>
      <c r="BD872" s="691"/>
      <c r="BE872" s="691"/>
      <c r="BF872" s="691"/>
      <c r="BG872" s="691"/>
      <c r="BH872" s="691"/>
      <c r="BI872" s="691"/>
      <c r="BJ872" s="691"/>
      <c r="BK872" s="691"/>
      <c r="BL872" s="691"/>
      <c r="BM872" s="691"/>
      <c r="BN872" s="691"/>
      <c r="BO872" s="691"/>
      <c r="BP872" s="691"/>
      <c r="BQ872" s="691"/>
      <c r="BR872" s="691"/>
      <c r="BS872" s="691"/>
      <c r="BT872" s="691"/>
      <c r="BU872" s="691"/>
      <c r="BV872" s="691"/>
      <c r="BW872" s="691"/>
      <c r="BX872" s="691"/>
      <c r="BY872" s="691"/>
      <c r="BZ872" s="691"/>
      <c r="CA872" s="691"/>
      <c r="CB872" s="691"/>
      <c r="CC872" s="691"/>
      <c r="CD872" s="691"/>
      <c r="CE872" s="691"/>
      <c r="CF872" s="691"/>
      <c r="CG872" s="691"/>
      <c r="CH872" s="691"/>
      <c r="CI872" s="691"/>
    </row>
    <row r="873" spans="1:87" ht="15.75" customHeight="1">
      <c r="A873" s="691"/>
      <c r="B873" s="697"/>
      <c r="C873" s="697"/>
      <c r="D873" s="691"/>
      <c r="E873" s="691"/>
      <c r="F873" s="691"/>
      <c r="G873" s="691"/>
      <c r="H873" s="691"/>
      <c r="I873" s="691"/>
      <c r="J873" s="691"/>
      <c r="K873" s="691"/>
      <c r="L873" s="691"/>
      <c r="M873" s="691"/>
      <c r="N873" s="691"/>
      <c r="O873" s="691"/>
      <c r="P873" s="691"/>
      <c r="Q873" s="691"/>
      <c r="R873" s="691"/>
      <c r="S873" s="691"/>
      <c r="T873" s="691"/>
      <c r="U873" s="691"/>
      <c r="V873" s="691"/>
      <c r="W873" s="691"/>
      <c r="X873" s="691"/>
      <c r="Y873" s="691"/>
      <c r="Z873" s="691"/>
      <c r="AA873" s="691"/>
      <c r="AB873" s="691"/>
      <c r="AC873" s="691"/>
      <c r="AD873" s="691"/>
      <c r="AE873" s="691"/>
      <c r="AF873" s="691"/>
      <c r="AG873" s="691"/>
      <c r="AH873" s="691"/>
      <c r="AI873" s="691"/>
      <c r="AJ873" s="691"/>
      <c r="AK873" s="691"/>
      <c r="AL873" s="691"/>
      <c r="AM873" s="691"/>
      <c r="AN873" s="691"/>
      <c r="AO873" s="691"/>
      <c r="AP873" s="691"/>
      <c r="AQ873" s="691"/>
      <c r="AR873" s="691"/>
      <c r="AS873" s="691"/>
      <c r="AT873" s="691"/>
      <c r="AU873" s="691"/>
      <c r="AV873" s="691"/>
      <c r="AW873" s="691"/>
      <c r="AX873" s="691"/>
      <c r="AY873" s="691"/>
      <c r="AZ873" s="691"/>
      <c r="BA873" s="691"/>
      <c r="BB873" s="691"/>
      <c r="BC873" s="691"/>
      <c r="BD873" s="691"/>
      <c r="BE873" s="691"/>
      <c r="BF873" s="691"/>
      <c r="BG873" s="691"/>
      <c r="BH873" s="691"/>
      <c r="BI873" s="691"/>
      <c r="BJ873" s="691"/>
      <c r="BK873" s="691"/>
      <c r="BL873" s="691"/>
      <c r="BM873" s="691"/>
      <c r="BN873" s="691"/>
      <c r="BO873" s="691"/>
      <c r="BP873" s="691"/>
      <c r="BQ873" s="691"/>
      <c r="BR873" s="691"/>
      <c r="BS873" s="691"/>
      <c r="BT873" s="691"/>
      <c r="BU873" s="691"/>
      <c r="BV873" s="691"/>
      <c r="BW873" s="691"/>
      <c r="BX873" s="691"/>
      <c r="BY873" s="691"/>
      <c r="BZ873" s="691"/>
      <c r="CA873" s="691"/>
      <c r="CB873" s="691"/>
      <c r="CC873" s="691"/>
      <c r="CD873" s="691"/>
      <c r="CE873" s="691"/>
      <c r="CF873" s="691"/>
      <c r="CG873" s="691"/>
      <c r="CH873" s="691"/>
      <c r="CI873" s="691"/>
    </row>
    <row r="874" spans="1:87" ht="15.75" customHeight="1">
      <c r="A874" s="691"/>
      <c r="B874" s="697"/>
      <c r="C874" s="697"/>
      <c r="D874" s="691"/>
      <c r="E874" s="691"/>
      <c r="F874" s="691"/>
      <c r="G874" s="691"/>
      <c r="H874" s="691"/>
      <c r="I874" s="691"/>
      <c r="J874" s="691"/>
      <c r="K874" s="691"/>
      <c r="L874" s="691"/>
      <c r="M874" s="691"/>
      <c r="N874" s="691"/>
      <c r="O874" s="691"/>
      <c r="P874" s="691"/>
      <c r="Q874" s="691"/>
      <c r="R874" s="691"/>
      <c r="S874" s="691"/>
      <c r="T874" s="691"/>
      <c r="U874" s="691"/>
      <c r="V874" s="691"/>
      <c r="W874" s="691"/>
      <c r="X874" s="691"/>
      <c r="Y874" s="691"/>
      <c r="Z874" s="691"/>
      <c r="AA874" s="691"/>
      <c r="AB874" s="691"/>
      <c r="AC874" s="691"/>
      <c r="AD874" s="691"/>
      <c r="AE874" s="691"/>
      <c r="AF874" s="691"/>
      <c r="AG874" s="691"/>
      <c r="AH874" s="691"/>
      <c r="AI874" s="691"/>
      <c r="AJ874" s="691"/>
      <c r="AK874" s="691"/>
      <c r="AL874" s="691"/>
      <c r="AM874" s="691"/>
      <c r="AN874" s="691"/>
      <c r="AO874" s="691"/>
      <c r="AP874" s="691"/>
      <c r="AQ874" s="691"/>
      <c r="AR874" s="691"/>
      <c r="AS874" s="691"/>
      <c r="AT874" s="691"/>
      <c r="AU874" s="691"/>
      <c r="AV874" s="691"/>
      <c r="AW874" s="691"/>
      <c r="AX874" s="691"/>
      <c r="AY874" s="691"/>
      <c r="AZ874" s="691"/>
      <c r="BA874" s="691"/>
      <c r="BB874" s="691"/>
      <c r="BC874" s="691"/>
      <c r="BD874" s="691"/>
      <c r="BE874" s="691"/>
      <c r="BF874" s="691"/>
      <c r="BG874" s="691"/>
      <c r="BH874" s="691"/>
      <c r="BI874" s="691"/>
      <c r="BJ874" s="691"/>
      <c r="BK874" s="691"/>
      <c r="BL874" s="691"/>
      <c r="BM874" s="691"/>
      <c r="BN874" s="691"/>
      <c r="BO874" s="691"/>
      <c r="BP874" s="691"/>
      <c r="BQ874" s="691"/>
      <c r="BR874" s="691"/>
      <c r="BS874" s="691"/>
      <c r="BT874" s="691"/>
      <c r="BU874" s="691"/>
      <c r="BV874" s="691"/>
      <c r="BW874" s="691"/>
      <c r="BX874" s="691"/>
      <c r="BY874" s="691"/>
      <c r="BZ874" s="691"/>
      <c r="CA874" s="691"/>
      <c r="CB874" s="691"/>
      <c r="CC874" s="691"/>
      <c r="CD874" s="691"/>
      <c r="CE874" s="691"/>
      <c r="CF874" s="691"/>
      <c r="CG874" s="691"/>
      <c r="CH874" s="691"/>
      <c r="CI874" s="691"/>
    </row>
    <row r="875" spans="1:87" ht="15.75" customHeight="1">
      <c r="A875" s="691"/>
      <c r="B875" s="697"/>
      <c r="C875" s="697"/>
      <c r="D875" s="691"/>
      <c r="E875" s="691"/>
      <c r="F875" s="691"/>
      <c r="G875" s="691"/>
      <c r="H875" s="691"/>
      <c r="I875" s="691"/>
      <c r="J875" s="691"/>
      <c r="K875" s="691"/>
      <c r="L875" s="691"/>
      <c r="M875" s="691"/>
      <c r="N875" s="691"/>
      <c r="O875" s="691"/>
      <c r="P875" s="691"/>
      <c r="Q875" s="691"/>
      <c r="R875" s="691"/>
      <c r="S875" s="691"/>
      <c r="T875" s="691"/>
      <c r="U875" s="691"/>
      <c r="V875" s="691"/>
      <c r="W875" s="691"/>
      <c r="X875" s="691"/>
      <c r="Y875" s="691"/>
      <c r="Z875" s="691"/>
      <c r="AA875" s="691"/>
      <c r="AB875" s="691"/>
      <c r="AC875" s="691"/>
      <c r="AD875" s="691"/>
      <c r="AE875" s="691"/>
      <c r="AF875" s="691"/>
      <c r="AG875" s="691"/>
      <c r="AH875" s="691"/>
      <c r="AI875" s="691"/>
      <c r="AJ875" s="691"/>
      <c r="AK875" s="691"/>
      <c r="AL875" s="691"/>
      <c r="AM875" s="691"/>
      <c r="AN875" s="691"/>
      <c r="AO875" s="691"/>
      <c r="AP875" s="691"/>
      <c r="AQ875" s="691"/>
      <c r="AR875" s="691"/>
      <c r="AS875" s="691"/>
      <c r="AT875" s="691"/>
      <c r="AU875" s="691"/>
      <c r="AV875" s="691"/>
      <c r="AW875" s="691"/>
      <c r="AX875" s="691"/>
      <c r="AY875" s="691"/>
      <c r="AZ875" s="691"/>
      <c r="BA875" s="691"/>
      <c r="BB875" s="691"/>
      <c r="BC875" s="691"/>
      <c r="BD875" s="691"/>
      <c r="BE875" s="691"/>
      <c r="BF875" s="691"/>
      <c r="BG875" s="691"/>
      <c r="BH875" s="691"/>
      <c r="BI875" s="691"/>
      <c r="BJ875" s="691"/>
      <c r="BK875" s="691"/>
      <c r="BL875" s="691"/>
      <c r="BM875" s="691"/>
      <c r="BN875" s="691"/>
      <c r="BO875" s="691"/>
      <c r="BP875" s="691"/>
      <c r="BQ875" s="691"/>
      <c r="BR875" s="691"/>
      <c r="BS875" s="691"/>
      <c r="BT875" s="691"/>
      <c r="BU875" s="691"/>
      <c r="BV875" s="691"/>
      <c r="BW875" s="691"/>
      <c r="BX875" s="691"/>
      <c r="BY875" s="691"/>
      <c r="BZ875" s="691"/>
      <c r="CA875" s="691"/>
      <c r="CB875" s="691"/>
      <c r="CC875" s="691"/>
      <c r="CD875" s="691"/>
      <c r="CE875" s="691"/>
      <c r="CF875" s="691"/>
      <c r="CG875" s="691"/>
      <c r="CH875" s="691"/>
      <c r="CI875" s="691"/>
    </row>
    <row r="876" spans="1:87" ht="15.75" customHeight="1">
      <c r="A876" s="691"/>
      <c r="B876" s="697"/>
      <c r="C876" s="697"/>
      <c r="D876" s="691"/>
      <c r="E876" s="691"/>
      <c r="F876" s="691"/>
      <c r="G876" s="691"/>
      <c r="H876" s="691"/>
      <c r="I876" s="691"/>
      <c r="J876" s="691"/>
      <c r="K876" s="691"/>
      <c r="L876" s="691"/>
      <c r="M876" s="691"/>
      <c r="N876" s="691"/>
      <c r="O876" s="691"/>
      <c r="P876" s="691"/>
      <c r="Q876" s="691"/>
      <c r="R876" s="691"/>
      <c r="S876" s="691"/>
      <c r="T876" s="691"/>
      <c r="U876" s="691"/>
      <c r="V876" s="691"/>
      <c r="W876" s="691"/>
      <c r="X876" s="691"/>
      <c r="Y876" s="691"/>
      <c r="Z876" s="691"/>
      <c r="AA876" s="691"/>
      <c r="AB876" s="691"/>
      <c r="AC876" s="691"/>
      <c r="AD876" s="691"/>
      <c r="AE876" s="691"/>
      <c r="AF876" s="691"/>
      <c r="AG876" s="691"/>
      <c r="AH876" s="691"/>
      <c r="AI876" s="691"/>
      <c r="AJ876" s="691"/>
      <c r="AK876" s="691"/>
      <c r="AL876" s="691"/>
      <c r="AM876" s="691"/>
      <c r="AN876" s="691"/>
      <c r="AO876" s="691"/>
      <c r="AP876" s="691"/>
      <c r="AQ876" s="691"/>
      <c r="AR876" s="691"/>
      <c r="AS876" s="691"/>
      <c r="AT876" s="691"/>
      <c r="AU876" s="691"/>
      <c r="AV876" s="691"/>
      <c r="AW876" s="691"/>
      <c r="AX876" s="691"/>
      <c r="AY876" s="691"/>
      <c r="AZ876" s="691"/>
      <c r="BA876" s="691"/>
      <c r="BB876" s="691"/>
      <c r="BC876" s="691"/>
      <c r="BD876" s="691"/>
      <c r="BE876" s="691"/>
      <c r="BF876" s="691"/>
      <c r="BG876" s="691"/>
      <c r="BH876" s="691"/>
      <c r="BI876" s="691"/>
      <c r="BJ876" s="691"/>
      <c r="BK876" s="691"/>
      <c r="BL876" s="691"/>
      <c r="BM876" s="691"/>
      <c r="BN876" s="691"/>
      <c r="BO876" s="691"/>
      <c r="BP876" s="691"/>
      <c r="BQ876" s="691"/>
      <c r="BR876" s="691"/>
      <c r="BS876" s="691"/>
      <c r="BT876" s="691"/>
      <c r="BU876" s="691"/>
      <c r="BV876" s="691"/>
      <c r="BW876" s="691"/>
      <c r="BX876" s="691"/>
      <c r="BY876" s="691"/>
      <c r="BZ876" s="691"/>
      <c r="CA876" s="691"/>
      <c r="CB876" s="691"/>
      <c r="CC876" s="691"/>
      <c r="CD876" s="691"/>
      <c r="CE876" s="691"/>
      <c r="CF876" s="691"/>
      <c r="CG876" s="691"/>
      <c r="CH876" s="691"/>
      <c r="CI876" s="691"/>
    </row>
    <row r="877" spans="1:87" ht="15.75" customHeight="1">
      <c r="A877" s="691"/>
      <c r="B877" s="697"/>
      <c r="C877" s="697"/>
      <c r="D877" s="691"/>
      <c r="E877" s="691"/>
      <c r="F877" s="691"/>
      <c r="G877" s="691"/>
      <c r="H877" s="691"/>
      <c r="I877" s="691"/>
      <c r="J877" s="691"/>
      <c r="K877" s="691"/>
      <c r="L877" s="691"/>
      <c r="M877" s="691"/>
      <c r="N877" s="691"/>
      <c r="O877" s="691"/>
      <c r="P877" s="691"/>
      <c r="Q877" s="691"/>
      <c r="R877" s="691"/>
      <c r="S877" s="691"/>
      <c r="T877" s="691"/>
      <c r="U877" s="691"/>
      <c r="V877" s="691"/>
      <c r="W877" s="691"/>
      <c r="X877" s="691"/>
      <c r="Y877" s="691"/>
      <c r="Z877" s="691"/>
      <c r="AA877" s="691"/>
      <c r="AB877" s="691"/>
      <c r="AC877" s="691"/>
      <c r="AD877" s="691"/>
      <c r="AE877" s="691"/>
      <c r="AF877" s="691"/>
      <c r="AG877" s="691"/>
      <c r="AH877" s="691"/>
      <c r="AI877" s="691"/>
      <c r="AJ877" s="691"/>
      <c r="AK877" s="691"/>
      <c r="AL877" s="691"/>
      <c r="AM877" s="691"/>
      <c r="AN877" s="691"/>
      <c r="AO877" s="691"/>
      <c r="AP877" s="691"/>
      <c r="AQ877" s="691"/>
      <c r="AR877" s="691"/>
      <c r="AS877" s="691"/>
      <c r="AT877" s="691"/>
      <c r="AU877" s="691"/>
      <c r="AV877" s="691"/>
      <c r="AW877" s="691"/>
      <c r="AX877" s="691"/>
      <c r="AY877" s="691"/>
      <c r="AZ877" s="691"/>
      <c r="BA877" s="691"/>
      <c r="BB877" s="691"/>
      <c r="BC877" s="691"/>
      <c r="BD877" s="691"/>
      <c r="BE877" s="691"/>
      <c r="BF877" s="691"/>
      <c r="BG877" s="691"/>
      <c r="BH877" s="691"/>
      <c r="BI877" s="691"/>
      <c r="BJ877" s="691"/>
      <c r="BK877" s="691"/>
      <c r="BL877" s="691"/>
      <c r="BM877" s="691"/>
      <c r="BN877" s="691"/>
      <c r="BO877" s="691"/>
      <c r="BP877" s="691"/>
      <c r="BQ877" s="691"/>
      <c r="BR877" s="691"/>
      <c r="BS877" s="691"/>
      <c r="BT877" s="691"/>
      <c r="BU877" s="691"/>
      <c r="BV877" s="691"/>
      <c r="BW877" s="691"/>
      <c r="BX877" s="691"/>
      <c r="BY877" s="691"/>
      <c r="BZ877" s="691"/>
      <c r="CA877" s="691"/>
      <c r="CB877" s="691"/>
      <c r="CC877" s="691"/>
      <c r="CD877" s="691"/>
      <c r="CE877" s="691"/>
      <c r="CF877" s="691"/>
      <c r="CG877" s="691"/>
      <c r="CH877" s="691"/>
      <c r="CI877" s="691"/>
    </row>
    <row r="878" spans="1:87" ht="15.75" customHeight="1">
      <c r="A878" s="691"/>
      <c r="B878" s="697"/>
      <c r="C878" s="697"/>
      <c r="D878" s="691"/>
      <c r="E878" s="691"/>
      <c r="F878" s="691"/>
      <c r="G878" s="691"/>
      <c r="H878" s="691"/>
      <c r="I878" s="691"/>
      <c r="J878" s="691"/>
      <c r="K878" s="691"/>
      <c r="L878" s="691"/>
      <c r="M878" s="691"/>
      <c r="N878" s="691"/>
      <c r="O878" s="691"/>
      <c r="P878" s="691"/>
      <c r="Q878" s="691"/>
      <c r="R878" s="691"/>
      <c r="S878" s="691"/>
      <c r="T878" s="691"/>
      <c r="U878" s="691"/>
      <c r="V878" s="691"/>
      <c r="W878" s="691"/>
      <c r="X878" s="691"/>
      <c r="Y878" s="691"/>
      <c r="Z878" s="691"/>
      <c r="AA878" s="691"/>
      <c r="AB878" s="691"/>
      <c r="AC878" s="691"/>
      <c r="AD878" s="691"/>
      <c r="AE878" s="691"/>
      <c r="AF878" s="691"/>
      <c r="AG878" s="691"/>
      <c r="AH878" s="691"/>
      <c r="AI878" s="691"/>
      <c r="AJ878" s="691"/>
      <c r="AK878" s="691"/>
      <c r="AL878" s="691"/>
      <c r="AM878" s="691"/>
      <c r="AN878" s="691"/>
      <c r="AO878" s="691"/>
      <c r="AP878" s="691"/>
      <c r="AQ878" s="691"/>
      <c r="AR878" s="691"/>
      <c r="AS878" s="691"/>
      <c r="AT878" s="691"/>
      <c r="AU878" s="691"/>
      <c r="AV878" s="691"/>
      <c r="AW878" s="691"/>
      <c r="AX878" s="691"/>
      <c r="AY878" s="691"/>
      <c r="AZ878" s="691"/>
      <c r="BA878" s="691"/>
      <c r="BB878" s="691"/>
      <c r="BC878" s="691"/>
      <c r="BD878" s="691"/>
      <c r="BE878" s="691"/>
      <c r="BF878" s="691"/>
      <c r="BG878" s="691"/>
      <c r="BH878" s="691"/>
      <c r="BI878" s="691"/>
      <c r="BJ878" s="691"/>
      <c r="BK878" s="691"/>
      <c r="BL878" s="691"/>
      <c r="BM878" s="691"/>
      <c r="BN878" s="691"/>
      <c r="BO878" s="691"/>
      <c r="BP878" s="691"/>
      <c r="BQ878" s="691"/>
      <c r="BR878" s="691"/>
      <c r="BS878" s="691"/>
      <c r="BT878" s="691"/>
      <c r="BU878" s="691"/>
      <c r="BV878" s="691"/>
      <c r="BW878" s="691"/>
      <c r="BX878" s="691"/>
      <c r="BY878" s="691"/>
      <c r="BZ878" s="691"/>
      <c r="CA878" s="691"/>
      <c r="CB878" s="691"/>
      <c r="CC878" s="691"/>
      <c r="CD878" s="691"/>
      <c r="CE878" s="691"/>
      <c r="CF878" s="691"/>
      <c r="CG878" s="691"/>
      <c r="CH878" s="691"/>
      <c r="CI878" s="691"/>
    </row>
    <row r="879" spans="1:87" ht="15.75" customHeight="1">
      <c r="A879" s="691"/>
      <c r="B879" s="697"/>
      <c r="C879" s="697"/>
      <c r="D879" s="691"/>
      <c r="E879" s="691"/>
      <c r="F879" s="691"/>
      <c r="G879" s="691"/>
      <c r="H879" s="691"/>
      <c r="I879" s="691"/>
      <c r="J879" s="691"/>
      <c r="K879" s="691"/>
      <c r="L879" s="691"/>
      <c r="M879" s="691"/>
      <c r="N879" s="691"/>
      <c r="O879" s="691"/>
      <c r="P879" s="691"/>
      <c r="Q879" s="691"/>
      <c r="R879" s="691"/>
      <c r="S879" s="691"/>
      <c r="T879" s="691"/>
      <c r="U879" s="691"/>
      <c r="V879" s="691"/>
      <c r="W879" s="691"/>
      <c r="X879" s="691"/>
      <c r="Y879" s="691"/>
      <c r="Z879" s="691"/>
      <c r="AA879" s="691"/>
      <c r="AB879" s="691"/>
      <c r="AC879" s="691"/>
      <c r="AD879" s="691"/>
      <c r="AE879" s="691"/>
      <c r="AF879" s="691"/>
      <c r="AG879" s="691"/>
      <c r="AH879" s="691"/>
      <c r="AI879" s="691"/>
      <c r="AJ879" s="691"/>
      <c r="AK879" s="691"/>
      <c r="AL879" s="691"/>
      <c r="AM879" s="691"/>
      <c r="AN879" s="691"/>
      <c r="AO879" s="691"/>
      <c r="AP879" s="691"/>
      <c r="AQ879" s="691"/>
      <c r="AR879" s="691"/>
      <c r="AS879" s="691"/>
      <c r="AT879" s="691"/>
      <c r="AU879" s="691"/>
      <c r="AV879" s="691"/>
      <c r="AW879" s="691"/>
      <c r="AX879" s="691"/>
      <c r="AY879" s="691"/>
      <c r="AZ879" s="691"/>
      <c r="BA879" s="691"/>
      <c r="BB879" s="691"/>
      <c r="BC879" s="691"/>
      <c r="BD879" s="691"/>
      <c r="BE879" s="691"/>
      <c r="BF879" s="691"/>
      <c r="BG879" s="691"/>
      <c r="BH879" s="691"/>
      <c r="BI879" s="691"/>
      <c r="BJ879" s="691"/>
      <c r="BK879" s="691"/>
      <c r="BL879" s="691"/>
      <c r="BM879" s="691"/>
      <c r="BN879" s="691"/>
      <c r="BO879" s="691"/>
      <c r="BP879" s="691"/>
      <c r="BQ879" s="691"/>
      <c r="BR879" s="691"/>
      <c r="BS879" s="691"/>
      <c r="BT879" s="691"/>
      <c r="BU879" s="691"/>
      <c r="BV879" s="691"/>
      <c r="BW879" s="691"/>
      <c r="BX879" s="691"/>
      <c r="BY879" s="691"/>
      <c r="BZ879" s="691"/>
      <c r="CA879" s="691"/>
      <c r="CB879" s="691"/>
      <c r="CC879" s="691"/>
      <c r="CD879" s="691"/>
      <c r="CE879" s="691"/>
      <c r="CF879" s="691"/>
      <c r="CG879" s="691"/>
      <c r="CH879" s="691"/>
      <c r="CI879" s="691"/>
    </row>
    <row r="880" spans="1:87" ht="15.75" customHeight="1">
      <c r="A880" s="691"/>
      <c r="B880" s="697"/>
      <c r="C880" s="697"/>
      <c r="D880" s="691"/>
      <c r="E880" s="691"/>
      <c r="F880" s="691"/>
      <c r="G880" s="691"/>
      <c r="H880" s="691"/>
      <c r="I880" s="691"/>
      <c r="J880" s="691"/>
      <c r="K880" s="691"/>
      <c r="L880" s="691"/>
      <c r="M880" s="691"/>
      <c r="N880" s="691"/>
      <c r="O880" s="691"/>
      <c r="P880" s="691"/>
      <c r="Q880" s="691"/>
      <c r="R880" s="691"/>
      <c r="S880" s="691"/>
      <c r="T880" s="691"/>
      <c r="U880" s="691"/>
      <c r="V880" s="691"/>
      <c r="W880" s="691"/>
      <c r="X880" s="691"/>
      <c r="Y880" s="691"/>
      <c r="Z880" s="691"/>
      <c r="AA880" s="691"/>
      <c r="AB880" s="691"/>
      <c r="AC880" s="691"/>
      <c r="AD880" s="691"/>
      <c r="AE880" s="691"/>
      <c r="AF880" s="691"/>
      <c r="AG880" s="691"/>
      <c r="AH880" s="691"/>
      <c r="AI880" s="691"/>
      <c r="AJ880" s="691"/>
      <c r="AK880" s="691"/>
      <c r="AL880" s="691"/>
      <c r="AM880" s="691"/>
      <c r="AN880" s="691"/>
      <c r="AO880" s="691"/>
      <c r="AP880" s="691"/>
      <c r="AQ880" s="691"/>
      <c r="AR880" s="691"/>
      <c r="AS880" s="691"/>
      <c r="AT880" s="691"/>
      <c r="AU880" s="691"/>
      <c r="AV880" s="691"/>
      <c r="AW880" s="691"/>
      <c r="AX880" s="691"/>
      <c r="AY880" s="691"/>
      <c r="AZ880" s="691"/>
      <c r="BA880" s="691"/>
      <c r="BB880" s="691"/>
      <c r="BC880" s="691"/>
      <c r="BD880" s="691"/>
      <c r="BE880" s="691"/>
      <c r="BF880" s="691"/>
      <c r="BG880" s="691"/>
      <c r="BH880" s="691"/>
      <c r="BI880" s="691"/>
      <c r="BJ880" s="691"/>
      <c r="BK880" s="691"/>
      <c r="BL880" s="691"/>
      <c r="BM880" s="691"/>
      <c r="BN880" s="691"/>
      <c r="BO880" s="691"/>
      <c r="BP880" s="691"/>
      <c r="BQ880" s="691"/>
      <c r="BR880" s="691"/>
      <c r="BS880" s="691"/>
      <c r="BT880" s="691"/>
      <c r="BU880" s="691"/>
      <c r="BV880" s="691"/>
      <c r="BW880" s="691"/>
      <c r="BX880" s="691"/>
      <c r="BY880" s="691"/>
      <c r="BZ880" s="691"/>
      <c r="CA880" s="691"/>
      <c r="CB880" s="691"/>
      <c r="CC880" s="691"/>
      <c r="CD880" s="691"/>
      <c r="CE880" s="691"/>
      <c r="CF880" s="691"/>
      <c r="CG880" s="691"/>
      <c r="CH880" s="691"/>
      <c r="CI880" s="691"/>
    </row>
    <row r="881" spans="1:87" ht="15.75" customHeight="1">
      <c r="A881" s="691"/>
      <c r="B881" s="697"/>
      <c r="C881" s="697"/>
      <c r="D881" s="691"/>
      <c r="E881" s="691"/>
      <c r="F881" s="691"/>
      <c r="G881" s="691"/>
      <c r="H881" s="691"/>
      <c r="I881" s="691"/>
      <c r="J881" s="691"/>
      <c r="K881" s="691"/>
      <c r="L881" s="691"/>
      <c r="M881" s="691"/>
      <c r="N881" s="691"/>
      <c r="O881" s="691"/>
      <c r="P881" s="691"/>
      <c r="Q881" s="691"/>
      <c r="R881" s="691"/>
      <c r="S881" s="691"/>
      <c r="T881" s="691"/>
      <c r="U881" s="691"/>
      <c r="V881" s="691"/>
      <c r="W881" s="691"/>
      <c r="X881" s="691"/>
      <c r="Y881" s="691"/>
      <c r="Z881" s="691"/>
      <c r="AA881" s="691"/>
      <c r="AB881" s="691"/>
      <c r="AC881" s="691"/>
      <c r="AD881" s="691"/>
      <c r="AE881" s="691"/>
      <c r="AF881" s="691"/>
      <c r="AG881" s="691"/>
      <c r="AH881" s="691"/>
      <c r="AI881" s="691"/>
      <c r="AJ881" s="691"/>
      <c r="AK881" s="691"/>
      <c r="AL881" s="691"/>
      <c r="AM881" s="691"/>
      <c r="AN881" s="691"/>
      <c r="AO881" s="691"/>
      <c r="AP881" s="691"/>
      <c r="AQ881" s="691"/>
      <c r="AR881" s="691"/>
      <c r="AS881" s="691"/>
      <c r="AT881" s="691"/>
      <c r="AU881" s="691"/>
      <c r="AV881" s="691"/>
      <c r="AW881" s="691"/>
      <c r="AX881" s="691"/>
      <c r="AY881" s="691"/>
      <c r="AZ881" s="691"/>
      <c r="BA881" s="691"/>
      <c r="BB881" s="691"/>
      <c r="BC881" s="691"/>
      <c r="BD881" s="691"/>
      <c r="BE881" s="691"/>
      <c r="BF881" s="691"/>
      <c r="BG881" s="691"/>
      <c r="BH881" s="691"/>
      <c r="BI881" s="691"/>
      <c r="BJ881" s="691"/>
      <c r="BK881" s="691"/>
      <c r="BL881" s="691"/>
      <c r="BM881" s="691"/>
      <c r="BN881" s="691"/>
      <c r="BO881" s="691"/>
      <c r="BP881" s="691"/>
      <c r="BQ881" s="691"/>
      <c r="BR881" s="691"/>
      <c r="BS881" s="691"/>
      <c r="BT881" s="691"/>
      <c r="BU881" s="691"/>
      <c r="BV881" s="691"/>
      <c r="BW881" s="691"/>
      <c r="BX881" s="691"/>
      <c r="BY881" s="691"/>
      <c r="BZ881" s="691"/>
      <c r="CA881" s="691"/>
      <c r="CB881" s="691"/>
      <c r="CC881" s="691"/>
      <c r="CD881" s="691"/>
      <c r="CE881" s="691"/>
      <c r="CF881" s="691"/>
      <c r="CG881" s="691"/>
      <c r="CH881" s="691"/>
      <c r="CI881" s="691"/>
    </row>
    <row r="882" spans="1:87" ht="15.75" customHeight="1">
      <c r="A882" s="691"/>
      <c r="B882" s="697"/>
      <c r="C882" s="697"/>
      <c r="D882" s="691"/>
      <c r="E882" s="691"/>
      <c r="F882" s="691"/>
      <c r="G882" s="691"/>
      <c r="H882" s="691"/>
      <c r="I882" s="691"/>
      <c r="J882" s="691"/>
      <c r="K882" s="691"/>
      <c r="L882" s="691"/>
      <c r="M882" s="691"/>
      <c r="N882" s="691"/>
      <c r="O882" s="691"/>
      <c r="P882" s="691"/>
      <c r="Q882" s="691"/>
      <c r="R882" s="691"/>
      <c r="S882" s="691"/>
      <c r="T882" s="691"/>
      <c r="U882" s="691"/>
      <c r="V882" s="691"/>
      <c r="W882" s="691"/>
      <c r="X882" s="691"/>
      <c r="Y882" s="691"/>
      <c r="Z882" s="691"/>
      <c r="AA882" s="691"/>
      <c r="AB882" s="691"/>
      <c r="AC882" s="691"/>
      <c r="AD882" s="691"/>
      <c r="AE882" s="691"/>
      <c r="AF882" s="691"/>
      <c r="AG882" s="691"/>
      <c r="AH882" s="691"/>
      <c r="AI882" s="691"/>
      <c r="AJ882" s="691"/>
      <c r="AK882" s="691"/>
      <c r="AL882" s="691"/>
      <c r="AM882" s="691"/>
      <c r="AN882" s="691"/>
      <c r="AO882" s="691"/>
      <c r="AP882" s="691"/>
      <c r="AQ882" s="691"/>
      <c r="AR882" s="691"/>
      <c r="AS882" s="691"/>
      <c r="AT882" s="691"/>
      <c r="AU882" s="691"/>
      <c r="AV882" s="691"/>
      <c r="AW882" s="691"/>
      <c r="AX882" s="691"/>
      <c r="AY882" s="691"/>
      <c r="AZ882" s="691"/>
      <c r="BA882" s="691"/>
      <c r="BB882" s="691"/>
      <c r="BC882" s="691"/>
      <c r="BD882" s="691"/>
      <c r="BE882" s="691"/>
      <c r="BF882" s="691"/>
      <c r="BG882" s="691"/>
      <c r="BH882" s="691"/>
      <c r="BI882" s="691"/>
      <c r="BJ882" s="691"/>
      <c r="BK882" s="691"/>
      <c r="BL882" s="691"/>
      <c r="BM882" s="691"/>
      <c r="BN882" s="691"/>
      <c r="BO882" s="691"/>
      <c r="BP882" s="691"/>
      <c r="BQ882" s="691"/>
      <c r="BR882" s="691"/>
      <c r="BS882" s="691"/>
      <c r="BT882" s="691"/>
      <c r="BU882" s="691"/>
      <c r="BV882" s="691"/>
      <c r="BW882" s="691"/>
      <c r="BX882" s="691"/>
      <c r="BY882" s="691"/>
      <c r="BZ882" s="691"/>
      <c r="CA882" s="691"/>
      <c r="CB882" s="691"/>
      <c r="CC882" s="691"/>
      <c r="CD882" s="691"/>
      <c r="CE882" s="691"/>
      <c r="CF882" s="691"/>
      <c r="CG882" s="691"/>
      <c r="CH882" s="691"/>
      <c r="CI882" s="691"/>
    </row>
    <row r="883" spans="1:87" ht="15.75" customHeight="1">
      <c r="A883" s="691"/>
      <c r="B883" s="697"/>
      <c r="C883" s="697"/>
      <c r="D883" s="691"/>
      <c r="E883" s="691"/>
      <c r="F883" s="691"/>
      <c r="G883" s="691"/>
      <c r="H883" s="691"/>
      <c r="I883" s="691"/>
      <c r="J883" s="691"/>
      <c r="K883" s="691"/>
      <c r="L883" s="691"/>
      <c r="M883" s="691"/>
      <c r="N883" s="691"/>
      <c r="O883" s="691"/>
      <c r="P883" s="691"/>
      <c r="Q883" s="691"/>
      <c r="R883" s="691"/>
      <c r="S883" s="691"/>
      <c r="T883" s="691"/>
      <c r="U883" s="691"/>
      <c r="V883" s="691"/>
      <c r="W883" s="691"/>
      <c r="X883" s="691"/>
      <c r="Y883" s="691"/>
      <c r="Z883" s="691"/>
      <c r="AA883" s="691"/>
      <c r="AB883" s="691"/>
      <c r="AC883" s="691"/>
      <c r="AD883" s="691"/>
      <c r="AE883" s="691"/>
      <c r="AF883" s="691"/>
      <c r="AG883" s="691"/>
      <c r="AH883" s="691"/>
      <c r="AI883" s="691"/>
      <c r="AJ883" s="691"/>
      <c r="AK883" s="691"/>
      <c r="AL883" s="691"/>
      <c r="AM883" s="691"/>
      <c r="AN883" s="691"/>
      <c r="AO883" s="691"/>
      <c r="AP883" s="691"/>
      <c r="AQ883" s="691"/>
      <c r="AR883" s="691"/>
      <c r="AS883" s="691"/>
      <c r="AT883" s="691"/>
      <c r="AU883" s="691"/>
      <c r="AV883" s="691"/>
      <c r="AW883" s="691"/>
      <c r="AX883" s="691"/>
      <c r="AY883" s="691"/>
      <c r="AZ883" s="691"/>
      <c r="BA883" s="691"/>
      <c r="BB883" s="691"/>
      <c r="BC883" s="691"/>
      <c r="BD883" s="691"/>
      <c r="BE883" s="691"/>
      <c r="BF883" s="691"/>
      <c r="BG883" s="691"/>
      <c r="BH883" s="691"/>
      <c r="BI883" s="691"/>
      <c r="BJ883" s="691"/>
      <c r="BK883" s="691"/>
      <c r="BL883" s="691"/>
      <c r="BM883" s="691"/>
      <c r="BN883" s="691"/>
      <c r="BO883" s="691"/>
      <c r="BP883" s="691"/>
      <c r="BQ883" s="691"/>
      <c r="BR883" s="691"/>
      <c r="BS883" s="691"/>
      <c r="BT883" s="691"/>
      <c r="BU883" s="691"/>
      <c r="BV883" s="691"/>
      <c r="BW883" s="691"/>
      <c r="BX883" s="691"/>
      <c r="BY883" s="691"/>
      <c r="BZ883" s="691"/>
      <c r="CA883" s="691"/>
      <c r="CB883" s="691"/>
      <c r="CC883" s="691"/>
      <c r="CD883" s="691"/>
      <c r="CE883" s="691"/>
      <c r="CF883" s="691"/>
      <c r="CG883" s="691"/>
      <c r="CH883" s="691"/>
      <c r="CI883" s="691"/>
    </row>
    <row r="884" spans="1:87" ht="15.75" customHeight="1">
      <c r="A884" s="691"/>
      <c r="B884" s="697"/>
      <c r="C884" s="697"/>
      <c r="D884" s="691"/>
      <c r="E884" s="691"/>
      <c r="F884" s="691"/>
      <c r="G884" s="691"/>
      <c r="H884" s="691"/>
      <c r="I884" s="691"/>
      <c r="J884" s="691"/>
      <c r="K884" s="691"/>
      <c r="L884" s="691"/>
      <c r="M884" s="691"/>
      <c r="N884" s="691"/>
      <c r="O884" s="691"/>
      <c r="P884" s="691"/>
      <c r="Q884" s="691"/>
      <c r="R884" s="691"/>
      <c r="S884" s="691"/>
      <c r="T884" s="691"/>
      <c r="U884" s="691"/>
      <c r="V884" s="691"/>
      <c r="W884" s="691"/>
      <c r="X884" s="691"/>
      <c r="Y884" s="691"/>
      <c r="Z884" s="691"/>
      <c r="AA884" s="691"/>
      <c r="AB884" s="691"/>
      <c r="AC884" s="691"/>
      <c r="AD884" s="691"/>
      <c r="AE884" s="691"/>
      <c r="AF884" s="691"/>
      <c r="AG884" s="691"/>
      <c r="AH884" s="691"/>
      <c r="AI884" s="691"/>
      <c r="AJ884" s="691"/>
      <c r="AK884" s="691"/>
      <c r="AL884" s="691"/>
      <c r="AM884" s="691"/>
      <c r="AN884" s="691"/>
      <c r="AO884" s="691"/>
      <c r="AP884" s="691"/>
      <c r="AQ884" s="691"/>
      <c r="AR884" s="691"/>
      <c r="AS884" s="691"/>
      <c r="AT884" s="691"/>
      <c r="AU884" s="691"/>
      <c r="AV884" s="691"/>
      <c r="AW884" s="691"/>
      <c r="AX884" s="691"/>
      <c r="AY884" s="691"/>
      <c r="AZ884" s="691"/>
      <c r="BA884" s="691"/>
      <c r="BB884" s="691"/>
      <c r="BC884" s="691"/>
      <c r="BD884" s="691"/>
      <c r="BE884" s="691"/>
      <c r="BF884" s="691"/>
      <c r="BG884" s="691"/>
      <c r="BH884" s="691"/>
      <c r="BI884" s="691"/>
      <c r="BJ884" s="691"/>
      <c r="BK884" s="691"/>
      <c r="BL884" s="691"/>
      <c r="BM884" s="691"/>
      <c r="BN884" s="691"/>
      <c r="BO884" s="691"/>
      <c r="BP884" s="691"/>
      <c r="BQ884" s="691"/>
      <c r="BR884" s="691"/>
      <c r="BS884" s="691"/>
      <c r="BT884" s="691"/>
      <c r="BU884" s="691"/>
      <c r="BV884" s="691"/>
      <c r="BW884" s="691"/>
      <c r="BX884" s="691"/>
      <c r="BY884" s="691"/>
      <c r="BZ884" s="691"/>
      <c r="CA884" s="691"/>
      <c r="CB884" s="691"/>
      <c r="CC884" s="691"/>
      <c r="CD884" s="691"/>
      <c r="CE884" s="691"/>
      <c r="CF884" s="691"/>
      <c r="CG884" s="691"/>
      <c r="CH884" s="691"/>
      <c r="CI884" s="691"/>
    </row>
    <row r="885" spans="1:87" ht="15.75" customHeight="1">
      <c r="A885" s="691"/>
      <c r="B885" s="697"/>
      <c r="C885" s="697"/>
      <c r="D885" s="691"/>
      <c r="E885" s="691"/>
      <c r="F885" s="691"/>
      <c r="G885" s="691"/>
      <c r="H885" s="691"/>
      <c r="I885" s="691"/>
      <c r="J885" s="691"/>
      <c r="K885" s="691"/>
      <c r="L885" s="691"/>
      <c r="M885" s="691"/>
      <c r="N885" s="691"/>
      <c r="O885" s="691"/>
      <c r="P885" s="691"/>
      <c r="Q885" s="691"/>
      <c r="R885" s="691"/>
      <c r="S885" s="691"/>
      <c r="T885" s="691"/>
      <c r="U885" s="691"/>
      <c r="V885" s="691"/>
      <c r="W885" s="691"/>
      <c r="X885" s="691"/>
      <c r="Y885" s="691"/>
      <c r="Z885" s="691"/>
      <c r="AA885" s="691"/>
      <c r="AB885" s="691"/>
      <c r="AC885" s="691"/>
      <c r="AD885" s="691"/>
      <c r="AE885" s="691"/>
      <c r="AF885" s="691"/>
      <c r="AG885" s="691"/>
      <c r="AH885" s="691"/>
      <c r="AI885" s="691"/>
      <c r="AJ885" s="691"/>
      <c r="AK885" s="691"/>
      <c r="AL885" s="691"/>
      <c r="AM885" s="691"/>
      <c r="AN885" s="691"/>
      <c r="AO885" s="691"/>
      <c r="AP885" s="691"/>
      <c r="AQ885" s="691"/>
      <c r="AR885" s="691"/>
      <c r="AS885" s="691"/>
      <c r="AT885" s="691"/>
      <c r="AU885" s="691"/>
      <c r="AV885" s="691"/>
      <c r="AW885" s="691"/>
      <c r="AX885" s="691"/>
      <c r="AY885" s="691"/>
      <c r="AZ885" s="691"/>
      <c r="BA885" s="691"/>
      <c r="BB885" s="691"/>
      <c r="BC885" s="691"/>
      <c r="BD885" s="691"/>
      <c r="BE885" s="691"/>
      <c r="BF885" s="691"/>
      <c r="BG885" s="691"/>
      <c r="BH885" s="691"/>
      <c r="BI885" s="691"/>
      <c r="BJ885" s="691"/>
      <c r="BK885" s="691"/>
      <c r="BL885" s="691"/>
      <c r="BM885" s="691"/>
      <c r="BN885" s="691"/>
      <c r="BO885" s="691"/>
      <c r="BP885" s="691"/>
      <c r="BQ885" s="691"/>
      <c r="BR885" s="691"/>
      <c r="BS885" s="691"/>
      <c r="BT885" s="691"/>
      <c r="BU885" s="691"/>
      <c r="BV885" s="691"/>
      <c r="BW885" s="691"/>
      <c r="BX885" s="691"/>
      <c r="BY885" s="691"/>
      <c r="BZ885" s="691"/>
      <c r="CA885" s="691"/>
      <c r="CB885" s="691"/>
      <c r="CC885" s="691"/>
      <c r="CD885" s="691"/>
      <c r="CE885" s="691"/>
      <c r="CF885" s="691"/>
      <c r="CG885" s="691"/>
      <c r="CH885" s="691"/>
      <c r="CI885" s="691"/>
    </row>
    <row r="886" spans="1:87" ht="15.75" customHeight="1">
      <c r="A886" s="691"/>
      <c r="B886" s="697"/>
      <c r="C886" s="697"/>
      <c r="D886" s="691"/>
      <c r="E886" s="691"/>
      <c r="F886" s="691"/>
      <c r="G886" s="691"/>
      <c r="H886" s="691"/>
      <c r="I886" s="691"/>
      <c r="J886" s="691"/>
      <c r="K886" s="691"/>
      <c r="L886" s="691"/>
      <c r="M886" s="691"/>
      <c r="N886" s="691"/>
      <c r="O886" s="691"/>
      <c r="P886" s="691"/>
      <c r="Q886" s="691"/>
      <c r="R886" s="691"/>
      <c r="S886" s="691"/>
      <c r="T886" s="691"/>
      <c r="U886" s="691"/>
      <c r="V886" s="691"/>
      <c r="W886" s="691"/>
      <c r="X886" s="691"/>
      <c r="Y886" s="691"/>
      <c r="Z886" s="691"/>
      <c r="AA886" s="691"/>
      <c r="AB886" s="691"/>
      <c r="AC886" s="691"/>
      <c r="AD886" s="691"/>
      <c r="AE886" s="691"/>
      <c r="AF886" s="691"/>
      <c r="AG886" s="691"/>
      <c r="AH886" s="691"/>
      <c r="AI886" s="691"/>
      <c r="AJ886" s="691"/>
      <c r="AK886" s="691"/>
      <c r="AL886" s="691"/>
      <c r="AM886" s="691"/>
      <c r="AN886" s="691"/>
      <c r="AO886" s="691"/>
      <c r="AP886" s="691"/>
      <c r="AQ886" s="691"/>
      <c r="AR886" s="691"/>
      <c r="AS886" s="691"/>
      <c r="AT886" s="691"/>
      <c r="AU886" s="691"/>
      <c r="AV886" s="691"/>
      <c r="AW886" s="691"/>
      <c r="AX886" s="691"/>
      <c r="AY886" s="691"/>
      <c r="AZ886" s="691"/>
      <c r="BA886" s="691"/>
      <c r="BB886" s="691"/>
      <c r="BC886" s="691"/>
      <c r="BD886" s="691"/>
      <c r="BE886" s="691"/>
      <c r="BF886" s="691"/>
      <c r="BG886" s="691"/>
      <c r="BH886" s="691"/>
      <c r="BI886" s="691"/>
      <c r="BJ886" s="691"/>
      <c r="BK886" s="691"/>
      <c r="BL886" s="691"/>
      <c r="BM886" s="691"/>
      <c r="BN886" s="691"/>
      <c r="BO886" s="691"/>
      <c r="BP886" s="691"/>
      <c r="BQ886" s="691"/>
      <c r="BR886" s="691"/>
      <c r="BS886" s="691"/>
      <c r="BT886" s="691"/>
      <c r="BU886" s="691"/>
      <c r="BV886" s="691"/>
      <c r="BW886" s="691"/>
      <c r="BX886" s="691"/>
      <c r="BY886" s="691"/>
      <c r="BZ886" s="691"/>
      <c r="CA886" s="691"/>
      <c r="CB886" s="691"/>
      <c r="CC886" s="691"/>
      <c r="CD886" s="691"/>
      <c r="CE886" s="691"/>
      <c r="CF886" s="691"/>
      <c r="CG886" s="691"/>
      <c r="CH886" s="691"/>
      <c r="CI886" s="691"/>
    </row>
    <row r="887" spans="1:87" ht="15.75" customHeight="1">
      <c r="A887" s="691"/>
      <c r="B887" s="697"/>
      <c r="C887" s="697"/>
      <c r="D887" s="691"/>
      <c r="E887" s="691"/>
      <c r="F887" s="691"/>
      <c r="G887" s="691"/>
      <c r="H887" s="691"/>
      <c r="I887" s="691"/>
      <c r="J887" s="691"/>
      <c r="K887" s="691"/>
      <c r="L887" s="691"/>
      <c r="M887" s="691"/>
      <c r="N887" s="691"/>
      <c r="O887" s="691"/>
      <c r="P887" s="691"/>
      <c r="Q887" s="691"/>
      <c r="R887" s="691"/>
      <c r="S887" s="691"/>
      <c r="T887" s="691"/>
      <c r="U887" s="691"/>
      <c r="V887" s="691"/>
      <c r="W887" s="691"/>
      <c r="X887" s="691"/>
      <c r="Y887" s="691"/>
      <c r="Z887" s="691"/>
      <c r="AA887" s="691"/>
      <c r="AB887" s="691"/>
      <c r="AC887" s="691"/>
      <c r="AD887" s="691"/>
      <c r="AE887" s="691"/>
      <c r="AF887" s="691"/>
      <c r="AG887" s="691"/>
      <c r="AH887" s="691"/>
      <c r="AI887" s="691"/>
      <c r="AJ887" s="691"/>
      <c r="AK887" s="691"/>
      <c r="AL887" s="691"/>
      <c r="AM887" s="691"/>
      <c r="AN887" s="691"/>
      <c r="AO887" s="691"/>
      <c r="AP887" s="691"/>
      <c r="AQ887" s="691"/>
      <c r="AR887" s="691"/>
      <c r="AS887" s="691"/>
      <c r="AT887" s="691"/>
      <c r="AU887" s="691"/>
      <c r="AV887" s="691"/>
      <c r="AW887" s="691"/>
      <c r="AX887" s="691"/>
      <c r="AY887" s="691"/>
      <c r="AZ887" s="691"/>
      <c r="BA887" s="691"/>
      <c r="BB887" s="691"/>
      <c r="BC887" s="691"/>
      <c r="BD887" s="691"/>
      <c r="BE887" s="691"/>
      <c r="BF887" s="691"/>
      <c r="BG887" s="691"/>
      <c r="BH887" s="691"/>
      <c r="BI887" s="691"/>
      <c r="BJ887" s="691"/>
      <c r="BK887" s="691"/>
      <c r="BL887" s="691"/>
      <c r="BM887" s="691"/>
      <c r="BN887" s="691"/>
      <c r="BO887" s="691"/>
      <c r="BP887" s="691"/>
      <c r="BQ887" s="691"/>
      <c r="BR887" s="691"/>
      <c r="BS887" s="691"/>
      <c r="BT887" s="691"/>
      <c r="BU887" s="691"/>
      <c r="BV887" s="691"/>
      <c r="BW887" s="691"/>
      <c r="BX887" s="691"/>
      <c r="BY887" s="691"/>
      <c r="BZ887" s="691"/>
      <c r="CA887" s="691"/>
      <c r="CB887" s="691"/>
      <c r="CC887" s="691"/>
      <c r="CD887" s="691"/>
      <c r="CE887" s="691"/>
      <c r="CF887" s="691"/>
      <c r="CG887" s="691"/>
      <c r="CH887" s="691"/>
      <c r="CI887" s="691"/>
    </row>
    <row r="888" spans="1:87" ht="15.75" customHeight="1">
      <c r="A888" s="691"/>
      <c r="B888" s="697"/>
      <c r="C888" s="697"/>
      <c r="D888" s="691"/>
      <c r="E888" s="691"/>
      <c r="F888" s="691"/>
      <c r="G888" s="691"/>
      <c r="H888" s="691"/>
      <c r="I888" s="691"/>
      <c r="J888" s="691"/>
      <c r="K888" s="691"/>
      <c r="L888" s="691"/>
      <c r="M888" s="691"/>
      <c r="N888" s="691"/>
      <c r="O888" s="691"/>
      <c r="P888" s="691"/>
      <c r="Q888" s="691"/>
      <c r="R888" s="691"/>
      <c r="S888" s="691"/>
      <c r="T888" s="691"/>
      <c r="U888" s="691"/>
      <c r="V888" s="691"/>
      <c r="W888" s="691"/>
      <c r="X888" s="691"/>
      <c r="Y888" s="691"/>
      <c r="Z888" s="691"/>
      <c r="AA888" s="691"/>
      <c r="AB888" s="691"/>
      <c r="AC888" s="691"/>
      <c r="AD888" s="691"/>
      <c r="AE888" s="691"/>
      <c r="AF888" s="691"/>
      <c r="AG888" s="691"/>
      <c r="AH888" s="691"/>
      <c r="AI888" s="691"/>
      <c r="AJ888" s="691"/>
      <c r="AK888" s="691"/>
      <c r="AL888" s="691"/>
      <c r="AM888" s="691"/>
      <c r="AN888" s="691"/>
      <c r="AO888" s="691"/>
      <c r="AP888" s="691"/>
      <c r="AQ888" s="691"/>
      <c r="AR888" s="691"/>
      <c r="AS888" s="691"/>
      <c r="AT888" s="691"/>
      <c r="AU888" s="691"/>
      <c r="AV888" s="691"/>
      <c r="AW888" s="691"/>
      <c r="AX888" s="691"/>
      <c r="AY888" s="691"/>
      <c r="AZ888" s="691"/>
      <c r="BA888" s="691"/>
      <c r="BB888" s="691"/>
      <c r="BC888" s="691"/>
      <c r="BD888" s="691"/>
      <c r="BE888" s="691"/>
      <c r="BF888" s="691"/>
      <c r="BG888" s="691"/>
      <c r="BH888" s="691"/>
      <c r="BI888" s="691"/>
      <c r="BJ888" s="691"/>
      <c r="BK888" s="691"/>
      <c r="BL888" s="691"/>
      <c r="BM888" s="691"/>
      <c r="BN888" s="691"/>
      <c r="BO888" s="691"/>
      <c r="BP888" s="691"/>
      <c r="BQ888" s="691"/>
      <c r="BR888" s="691"/>
      <c r="BS888" s="691"/>
      <c r="BT888" s="691"/>
      <c r="BU888" s="691"/>
      <c r="BV888" s="691"/>
      <c r="BW888" s="691"/>
      <c r="BX888" s="691"/>
      <c r="BY888" s="691"/>
      <c r="BZ888" s="691"/>
      <c r="CA888" s="691"/>
      <c r="CB888" s="691"/>
      <c r="CC888" s="691"/>
      <c r="CD888" s="691"/>
      <c r="CE888" s="691"/>
      <c r="CF888" s="691"/>
      <c r="CG888" s="691"/>
      <c r="CH888" s="691"/>
      <c r="CI888" s="691"/>
    </row>
    <row r="889" spans="1:87" ht="15.75" customHeight="1">
      <c r="A889" s="691"/>
      <c r="B889" s="697"/>
      <c r="C889" s="697"/>
      <c r="D889" s="691"/>
      <c r="E889" s="691"/>
      <c r="F889" s="691"/>
      <c r="G889" s="691"/>
      <c r="H889" s="691"/>
      <c r="I889" s="691"/>
      <c r="J889" s="691"/>
      <c r="K889" s="691"/>
      <c r="L889" s="691"/>
      <c r="M889" s="691"/>
      <c r="N889" s="691"/>
      <c r="O889" s="691"/>
      <c r="P889" s="691"/>
      <c r="Q889" s="691"/>
      <c r="R889" s="691"/>
      <c r="S889" s="691"/>
      <c r="T889" s="691"/>
      <c r="U889" s="691"/>
      <c r="V889" s="691"/>
      <c r="W889" s="691"/>
      <c r="X889" s="691"/>
      <c r="Y889" s="691"/>
      <c r="Z889" s="691"/>
      <c r="AA889" s="691"/>
      <c r="AB889" s="691"/>
      <c r="AC889" s="691"/>
      <c r="AD889" s="691"/>
      <c r="AE889" s="691"/>
      <c r="AF889" s="691"/>
      <c r="AG889" s="691"/>
      <c r="AH889" s="691"/>
      <c r="AI889" s="691"/>
      <c r="AJ889" s="691"/>
      <c r="AK889" s="691"/>
      <c r="AL889" s="691"/>
      <c r="AM889" s="691"/>
      <c r="AN889" s="691"/>
      <c r="AO889" s="691"/>
      <c r="AP889" s="691"/>
      <c r="AQ889" s="691"/>
      <c r="AR889" s="691"/>
      <c r="AS889" s="691"/>
      <c r="AT889" s="691"/>
      <c r="AU889" s="691"/>
      <c r="AV889" s="691"/>
      <c r="AW889" s="691"/>
      <c r="AX889" s="691"/>
      <c r="AY889" s="691"/>
      <c r="AZ889" s="691"/>
      <c r="BA889" s="691"/>
      <c r="BB889" s="691"/>
      <c r="BC889" s="691"/>
      <c r="BD889" s="691"/>
      <c r="BE889" s="691"/>
      <c r="BF889" s="691"/>
      <c r="BG889" s="691"/>
      <c r="BH889" s="691"/>
      <c r="BI889" s="691"/>
      <c r="BJ889" s="691"/>
      <c r="BK889" s="691"/>
      <c r="BL889" s="691"/>
      <c r="BM889" s="691"/>
      <c r="BN889" s="691"/>
      <c r="BO889" s="691"/>
      <c r="BP889" s="691"/>
      <c r="BQ889" s="691"/>
      <c r="BR889" s="691"/>
      <c r="BS889" s="691"/>
      <c r="BT889" s="691"/>
      <c r="BU889" s="691"/>
      <c r="BV889" s="691"/>
      <c r="BW889" s="691"/>
      <c r="BX889" s="691"/>
      <c r="BY889" s="691"/>
      <c r="BZ889" s="691"/>
      <c r="CA889" s="691"/>
      <c r="CB889" s="691"/>
      <c r="CC889" s="691"/>
      <c r="CD889" s="691"/>
      <c r="CE889" s="691"/>
      <c r="CF889" s="691"/>
      <c r="CG889" s="691"/>
      <c r="CH889" s="691"/>
      <c r="CI889" s="691"/>
    </row>
    <row r="890" spans="1:87" ht="15.75" customHeight="1">
      <c r="A890" s="691"/>
      <c r="B890" s="697"/>
      <c r="C890" s="697"/>
      <c r="D890" s="691"/>
      <c r="E890" s="691"/>
      <c r="F890" s="691"/>
      <c r="G890" s="691"/>
      <c r="H890" s="691"/>
      <c r="I890" s="691"/>
      <c r="J890" s="691"/>
      <c r="K890" s="691"/>
      <c r="L890" s="691"/>
      <c r="M890" s="691"/>
      <c r="N890" s="691"/>
      <c r="O890" s="691"/>
      <c r="P890" s="691"/>
      <c r="Q890" s="691"/>
      <c r="R890" s="691"/>
      <c r="S890" s="691"/>
      <c r="T890" s="691"/>
      <c r="U890" s="691"/>
      <c r="V890" s="691"/>
      <c r="W890" s="691"/>
      <c r="X890" s="691"/>
      <c r="Y890" s="691"/>
      <c r="Z890" s="691"/>
      <c r="AA890" s="691"/>
      <c r="AB890" s="691"/>
      <c r="AC890" s="691"/>
      <c r="AD890" s="691"/>
      <c r="AE890" s="691"/>
      <c r="AF890" s="691"/>
      <c r="AG890" s="691"/>
      <c r="AH890" s="691"/>
      <c r="AI890" s="691"/>
      <c r="AJ890" s="691"/>
      <c r="AK890" s="691"/>
      <c r="AL890" s="691"/>
      <c r="AM890" s="691"/>
      <c r="AN890" s="691"/>
      <c r="AO890" s="691"/>
      <c r="AP890" s="691"/>
      <c r="AQ890" s="691"/>
      <c r="AR890" s="691"/>
      <c r="AS890" s="691"/>
      <c r="AT890" s="691"/>
      <c r="AU890" s="691"/>
      <c r="AV890" s="691"/>
      <c r="AW890" s="691"/>
      <c r="AX890" s="691"/>
      <c r="AY890" s="691"/>
      <c r="AZ890" s="691"/>
      <c r="BA890" s="691"/>
      <c r="BB890" s="691"/>
      <c r="BC890" s="691"/>
      <c r="BD890" s="691"/>
      <c r="BE890" s="691"/>
      <c r="BF890" s="691"/>
      <c r="BG890" s="691"/>
      <c r="BH890" s="691"/>
      <c r="BI890" s="691"/>
      <c r="BJ890" s="691"/>
      <c r="BK890" s="691"/>
      <c r="BL890" s="691"/>
      <c r="BM890" s="691"/>
      <c r="BN890" s="691"/>
      <c r="BO890" s="691"/>
      <c r="BP890" s="691"/>
      <c r="BQ890" s="691"/>
      <c r="BR890" s="691"/>
      <c r="BS890" s="691"/>
      <c r="BT890" s="691"/>
      <c r="BU890" s="691"/>
      <c r="BV890" s="691"/>
      <c r="BW890" s="691"/>
      <c r="BX890" s="691"/>
      <c r="BY890" s="691"/>
      <c r="BZ890" s="691"/>
      <c r="CA890" s="691"/>
      <c r="CB890" s="691"/>
      <c r="CC890" s="691"/>
      <c r="CD890" s="691"/>
      <c r="CE890" s="691"/>
      <c r="CF890" s="691"/>
      <c r="CG890" s="691"/>
      <c r="CH890" s="691"/>
      <c r="CI890" s="691"/>
    </row>
    <row r="891" spans="1:87" ht="15.75" customHeight="1">
      <c r="A891" s="691"/>
      <c r="B891" s="697"/>
      <c r="C891" s="697"/>
      <c r="D891" s="691"/>
      <c r="E891" s="691"/>
      <c r="F891" s="691"/>
      <c r="G891" s="691"/>
      <c r="H891" s="691"/>
      <c r="I891" s="691"/>
      <c r="J891" s="691"/>
      <c r="K891" s="691"/>
      <c r="L891" s="691"/>
      <c r="M891" s="691"/>
      <c r="N891" s="691"/>
      <c r="O891" s="691"/>
      <c r="P891" s="691"/>
      <c r="Q891" s="691"/>
      <c r="R891" s="691"/>
      <c r="S891" s="691"/>
      <c r="T891" s="691"/>
      <c r="U891" s="691"/>
      <c r="V891" s="691"/>
      <c r="W891" s="691"/>
      <c r="X891" s="691"/>
      <c r="Y891" s="691"/>
      <c r="Z891" s="691"/>
      <c r="AA891" s="691"/>
      <c r="AB891" s="691"/>
      <c r="AC891" s="691"/>
      <c r="AD891" s="691"/>
      <c r="AE891" s="691"/>
      <c r="AF891" s="691"/>
      <c r="AG891" s="691"/>
      <c r="AH891" s="691"/>
      <c r="AI891" s="691"/>
      <c r="AJ891" s="691"/>
      <c r="AK891" s="691"/>
      <c r="AL891" s="691"/>
      <c r="AM891" s="691"/>
      <c r="AN891" s="691"/>
      <c r="AO891" s="691"/>
      <c r="AP891" s="691"/>
      <c r="AQ891" s="691"/>
      <c r="AR891" s="691"/>
      <c r="AS891" s="691"/>
      <c r="AT891" s="691"/>
      <c r="AU891" s="691"/>
      <c r="AV891" s="691"/>
      <c r="AW891" s="691"/>
      <c r="AX891" s="691"/>
      <c r="AY891" s="691"/>
      <c r="AZ891" s="691"/>
      <c r="BA891" s="691"/>
      <c r="BB891" s="691"/>
      <c r="BC891" s="691"/>
      <c r="BD891" s="691"/>
      <c r="BE891" s="691"/>
      <c r="BF891" s="691"/>
      <c r="BG891" s="691"/>
      <c r="BH891" s="691"/>
      <c r="BI891" s="691"/>
      <c r="BJ891" s="691"/>
      <c r="BK891" s="691"/>
      <c r="BL891" s="691"/>
      <c r="BM891" s="691"/>
      <c r="BN891" s="691"/>
      <c r="BO891" s="691"/>
      <c r="BP891" s="691"/>
      <c r="BQ891" s="691"/>
      <c r="BR891" s="691"/>
      <c r="BS891" s="691"/>
      <c r="BT891" s="691"/>
      <c r="BU891" s="691"/>
      <c r="BV891" s="691"/>
      <c r="BW891" s="691"/>
      <c r="BX891" s="691"/>
      <c r="BY891" s="691"/>
      <c r="BZ891" s="691"/>
      <c r="CA891" s="691"/>
      <c r="CB891" s="691"/>
      <c r="CC891" s="691"/>
      <c r="CD891" s="691"/>
      <c r="CE891" s="691"/>
      <c r="CF891" s="691"/>
      <c r="CG891" s="691"/>
      <c r="CH891" s="691"/>
      <c r="CI891" s="691"/>
    </row>
    <row r="892" spans="1:87" ht="15.75" customHeight="1">
      <c r="A892" s="691"/>
      <c r="B892" s="697"/>
      <c r="C892" s="697"/>
      <c r="D892" s="691"/>
      <c r="E892" s="691"/>
      <c r="F892" s="691"/>
      <c r="G892" s="691"/>
      <c r="H892" s="691"/>
      <c r="I892" s="691"/>
      <c r="J892" s="691"/>
      <c r="K892" s="691"/>
      <c r="L892" s="691"/>
      <c r="M892" s="691"/>
      <c r="N892" s="691"/>
      <c r="O892" s="691"/>
      <c r="P892" s="691"/>
      <c r="Q892" s="691"/>
      <c r="R892" s="691"/>
      <c r="S892" s="691"/>
      <c r="T892" s="691"/>
      <c r="U892" s="691"/>
      <c r="V892" s="691"/>
      <c r="W892" s="691"/>
      <c r="X892" s="691"/>
      <c r="Y892" s="691"/>
      <c r="Z892" s="691"/>
      <c r="AA892" s="691"/>
      <c r="AB892" s="691"/>
      <c r="AC892" s="691"/>
      <c r="AD892" s="691"/>
      <c r="AE892" s="691"/>
      <c r="AF892" s="691"/>
      <c r="AG892" s="691"/>
      <c r="AH892" s="691"/>
      <c r="AI892" s="691"/>
      <c r="AJ892" s="691"/>
      <c r="AK892" s="691"/>
      <c r="AL892" s="691"/>
      <c r="AM892" s="691"/>
      <c r="AN892" s="691"/>
      <c r="AO892" s="691"/>
      <c r="AP892" s="691"/>
      <c r="AQ892" s="691"/>
      <c r="AR892" s="691"/>
      <c r="AS892" s="691"/>
      <c r="AT892" s="691"/>
      <c r="AU892" s="691"/>
      <c r="AV892" s="691"/>
      <c r="AW892" s="691"/>
      <c r="AX892" s="691"/>
      <c r="AY892" s="691"/>
      <c r="AZ892" s="691"/>
      <c r="BA892" s="691"/>
      <c r="BB892" s="691"/>
      <c r="BC892" s="691"/>
      <c r="BD892" s="691"/>
      <c r="BE892" s="691"/>
      <c r="BF892" s="691"/>
      <c r="BG892" s="691"/>
      <c r="BH892" s="691"/>
      <c r="BI892" s="691"/>
      <c r="BJ892" s="691"/>
      <c r="BK892" s="691"/>
      <c r="BL892" s="691"/>
      <c r="BM892" s="691"/>
      <c r="BN892" s="691"/>
      <c r="BO892" s="691"/>
      <c r="BP892" s="691"/>
      <c r="BQ892" s="691"/>
      <c r="BR892" s="691"/>
      <c r="BS892" s="691"/>
      <c r="BT892" s="691"/>
      <c r="BU892" s="691"/>
      <c r="BV892" s="691"/>
      <c r="BW892" s="691"/>
      <c r="BX892" s="691"/>
      <c r="BY892" s="691"/>
      <c r="BZ892" s="691"/>
      <c r="CA892" s="691"/>
      <c r="CB892" s="691"/>
      <c r="CC892" s="691"/>
      <c r="CD892" s="691"/>
      <c r="CE892" s="691"/>
      <c r="CF892" s="691"/>
      <c r="CG892" s="691"/>
      <c r="CH892" s="691"/>
      <c r="CI892" s="691"/>
    </row>
    <row r="893" spans="1:87" ht="15.75" customHeight="1">
      <c r="A893" s="691"/>
      <c r="B893" s="697"/>
      <c r="C893" s="697"/>
      <c r="D893" s="691"/>
      <c r="E893" s="691"/>
      <c r="F893" s="691"/>
      <c r="G893" s="691"/>
      <c r="H893" s="691"/>
      <c r="I893" s="691"/>
      <c r="J893" s="691"/>
      <c r="K893" s="691"/>
      <c r="L893" s="691"/>
      <c r="M893" s="691"/>
      <c r="N893" s="691"/>
      <c r="O893" s="691"/>
      <c r="P893" s="691"/>
      <c r="Q893" s="691"/>
      <c r="R893" s="691"/>
      <c r="S893" s="691"/>
      <c r="T893" s="691"/>
      <c r="U893" s="691"/>
      <c r="V893" s="691"/>
      <c r="W893" s="691"/>
      <c r="X893" s="691"/>
      <c r="Y893" s="691"/>
      <c r="Z893" s="691"/>
      <c r="AA893" s="691"/>
      <c r="AB893" s="691"/>
      <c r="AC893" s="691"/>
      <c r="AD893" s="691"/>
      <c r="AE893" s="691"/>
      <c r="AF893" s="691"/>
      <c r="AG893" s="691"/>
      <c r="AH893" s="691"/>
      <c r="AI893" s="691"/>
      <c r="AJ893" s="691"/>
      <c r="AK893" s="691"/>
      <c r="AL893" s="691"/>
      <c r="AM893" s="691"/>
      <c r="AN893" s="691"/>
      <c r="AO893" s="691"/>
      <c r="AP893" s="691"/>
      <c r="AQ893" s="691"/>
      <c r="AR893" s="691"/>
      <c r="AS893" s="691"/>
      <c r="AT893" s="691"/>
      <c r="AU893" s="691"/>
      <c r="AV893" s="691"/>
      <c r="AW893" s="691"/>
      <c r="AX893" s="691"/>
      <c r="AY893" s="691"/>
      <c r="AZ893" s="691"/>
      <c r="BA893" s="691"/>
      <c r="BB893" s="691"/>
      <c r="BC893" s="691"/>
      <c r="BD893" s="691"/>
      <c r="BE893" s="691"/>
      <c r="BF893" s="691"/>
      <c r="BG893" s="691"/>
      <c r="BH893" s="691"/>
      <c r="BI893" s="691"/>
      <c r="BJ893" s="691"/>
      <c r="BK893" s="691"/>
      <c r="BL893" s="691"/>
      <c r="BM893" s="691"/>
      <c r="BN893" s="691"/>
      <c r="BO893" s="691"/>
      <c r="BP893" s="691"/>
      <c r="BQ893" s="691"/>
      <c r="BR893" s="691"/>
      <c r="BS893" s="691"/>
      <c r="BT893" s="691"/>
      <c r="BU893" s="691"/>
      <c r="BV893" s="691"/>
      <c r="BW893" s="691"/>
      <c r="BX893" s="691"/>
      <c r="BY893" s="691"/>
      <c r="BZ893" s="691"/>
      <c r="CA893" s="691"/>
      <c r="CB893" s="691"/>
      <c r="CC893" s="691"/>
      <c r="CD893" s="691"/>
      <c r="CE893" s="691"/>
      <c r="CF893" s="691"/>
      <c r="CG893" s="691"/>
      <c r="CH893" s="691"/>
      <c r="CI893" s="691"/>
    </row>
    <row r="894" spans="1:87" ht="15.75" customHeight="1">
      <c r="A894" s="691"/>
      <c r="B894" s="697"/>
      <c r="C894" s="697"/>
      <c r="D894" s="691"/>
      <c r="E894" s="691"/>
      <c r="F894" s="691"/>
      <c r="G894" s="691"/>
      <c r="H894" s="691"/>
      <c r="I894" s="691"/>
      <c r="J894" s="691"/>
      <c r="K894" s="691"/>
      <c r="L894" s="691"/>
      <c r="M894" s="691"/>
      <c r="N894" s="691"/>
      <c r="O894" s="691"/>
      <c r="P894" s="691"/>
      <c r="Q894" s="691"/>
      <c r="R894" s="691"/>
      <c r="S894" s="691"/>
      <c r="T894" s="691"/>
      <c r="U894" s="691"/>
      <c r="V894" s="691"/>
      <c r="W894" s="691"/>
      <c r="X894" s="691"/>
      <c r="Y894" s="691"/>
      <c r="Z894" s="691"/>
      <c r="AA894" s="691"/>
      <c r="AB894" s="691"/>
      <c r="AC894" s="691"/>
      <c r="AD894" s="691"/>
      <c r="AE894" s="691"/>
      <c r="AF894" s="691"/>
      <c r="AG894" s="691"/>
      <c r="AH894" s="691"/>
      <c r="AI894" s="691"/>
      <c r="AJ894" s="691"/>
      <c r="AK894" s="691"/>
      <c r="AL894" s="691"/>
      <c r="AM894" s="691"/>
      <c r="AN894" s="691"/>
      <c r="AO894" s="691"/>
      <c r="AP894" s="691"/>
      <c r="AQ894" s="691"/>
      <c r="AR894" s="691"/>
      <c r="AS894" s="691"/>
      <c r="AT894" s="691"/>
      <c r="AU894" s="691"/>
      <c r="AV894" s="691"/>
      <c r="AW894" s="691"/>
      <c r="AX894" s="691"/>
      <c r="AY894" s="691"/>
      <c r="AZ894" s="691"/>
      <c r="BA894" s="691"/>
      <c r="BB894" s="691"/>
      <c r="BC894" s="691"/>
      <c r="BD894" s="691"/>
      <c r="BE894" s="691"/>
      <c r="BF894" s="691"/>
      <c r="BG894" s="691"/>
      <c r="BH894" s="691"/>
      <c r="BI894" s="691"/>
      <c r="BJ894" s="691"/>
      <c r="BK894" s="691"/>
      <c r="BL894" s="691"/>
      <c r="BM894" s="691"/>
      <c r="BN894" s="691"/>
      <c r="BO894" s="691"/>
      <c r="BP894" s="691"/>
      <c r="BQ894" s="691"/>
      <c r="BR894" s="691"/>
      <c r="BS894" s="691"/>
      <c r="BT894" s="691"/>
      <c r="BU894" s="691"/>
      <c r="BV894" s="691"/>
      <c r="BW894" s="691"/>
      <c r="BX894" s="691"/>
      <c r="BY894" s="691"/>
      <c r="BZ894" s="691"/>
      <c r="CA894" s="691"/>
      <c r="CB894" s="691"/>
      <c r="CC894" s="691"/>
      <c r="CD894" s="691"/>
      <c r="CE894" s="691"/>
      <c r="CF894" s="691"/>
      <c r="CG894" s="691"/>
      <c r="CH894" s="691"/>
      <c r="CI894" s="691"/>
    </row>
    <row r="895" spans="1:87" ht="15.75" customHeight="1">
      <c r="A895" s="691"/>
      <c r="B895" s="697"/>
      <c r="C895" s="697"/>
      <c r="D895" s="691"/>
      <c r="E895" s="691"/>
      <c r="F895" s="691"/>
      <c r="G895" s="691"/>
      <c r="H895" s="691"/>
      <c r="I895" s="691"/>
      <c r="J895" s="691"/>
      <c r="K895" s="691"/>
      <c r="L895" s="691"/>
      <c r="M895" s="691"/>
      <c r="N895" s="691"/>
      <c r="O895" s="691"/>
      <c r="P895" s="691"/>
      <c r="Q895" s="691"/>
      <c r="R895" s="691"/>
      <c r="S895" s="691"/>
      <c r="T895" s="691"/>
      <c r="U895" s="691"/>
      <c r="V895" s="691"/>
      <c r="W895" s="691"/>
      <c r="X895" s="691"/>
      <c r="Y895" s="691"/>
      <c r="Z895" s="691"/>
      <c r="AA895" s="691"/>
      <c r="AB895" s="691"/>
      <c r="AC895" s="691"/>
      <c r="AD895" s="691"/>
      <c r="AE895" s="691"/>
      <c r="AF895" s="691"/>
      <c r="AG895" s="691"/>
      <c r="AH895" s="691"/>
      <c r="AI895" s="691"/>
      <c r="AJ895" s="691"/>
      <c r="AK895" s="691"/>
      <c r="AL895" s="691"/>
      <c r="AM895" s="691"/>
      <c r="AN895" s="691"/>
      <c r="AO895" s="691"/>
      <c r="AP895" s="691"/>
      <c r="AQ895" s="691"/>
      <c r="AR895" s="691"/>
      <c r="AS895" s="691"/>
      <c r="AT895" s="691"/>
      <c r="AU895" s="691"/>
      <c r="AV895" s="691"/>
      <c r="AW895" s="691"/>
      <c r="AX895" s="691"/>
      <c r="AY895" s="691"/>
      <c r="AZ895" s="691"/>
      <c r="BA895" s="691"/>
      <c r="BB895" s="691"/>
      <c r="BC895" s="691"/>
      <c r="BD895" s="691"/>
      <c r="BE895" s="691"/>
      <c r="BF895" s="691"/>
      <c r="BG895" s="691"/>
      <c r="BH895" s="691"/>
      <c r="BI895" s="691"/>
      <c r="BJ895" s="691"/>
      <c r="BK895" s="691"/>
      <c r="BL895" s="691"/>
      <c r="BM895" s="691"/>
      <c r="BN895" s="691"/>
      <c r="BO895" s="691"/>
      <c r="BP895" s="691"/>
      <c r="BQ895" s="691"/>
      <c r="BR895" s="691"/>
      <c r="BS895" s="691"/>
      <c r="BT895" s="691"/>
      <c r="BU895" s="691"/>
      <c r="BV895" s="691"/>
      <c r="BW895" s="691"/>
      <c r="BX895" s="691"/>
      <c r="BY895" s="691"/>
      <c r="BZ895" s="691"/>
      <c r="CA895" s="691"/>
      <c r="CB895" s="691"/>
      <c r="CC895" s="691"/>
      <c r="CD895" s="691"/>
      <c r="CE895" s="691"/>
      <c r="CF895" s="691"/>
      <c r="CG895" s="691"/>
      <c r="CH895" s="691"/>
      <c r="CI895" s="691"/>
    </row>
    <row r="896" spans="1:87" ht="15.75" customHeight="1">
      <c r="A896" s="691"/>
      <c r="B896" s="697"/>
      <c r="C896" s="697"/>
      <c r="D896" s="691"/>
      <c r="E896" s="691"/>
      <c r="F896" s="691"/>
      <c r="G896" s="691"/>
      <c r="H896" s="691"/>
      <c r="I896" s="691"/>
      <c r="J896" s="691"/>
      <c r="K896" s="691"/>
      <c r="L896" s="691"/>
      <c r="M896" s="691"/>
      <c r="N896" s="691"/>
      <c r="O896" s="691"/>
      <c r="P896" s="691"/>
      <c r="Q896" s="691"/>
      <c r="R896" s="691"/>
      <c r="S896" s="691"/>
      <c r="T896" s="691"/>
      <c r="U896" s="691"/>
      <c r="V896" s="691"/>
      <c r="W896" s="691"/>
      <c r="X896" s="691"/>
      <c r="Y896" s="691"/>
      <c r="Z896" s="691"/>
      <c r="AA896" s="691"/>
      <c r="AB896" s="691"/>
      <c r="AC896" s="691"/>
      <c r="AD896" s="691"/>
      <c r="AE896" s="691"/>
      <c r="AF896" s="691"/>
      <c r="AG896" s="691"/>
      <c r="AH896" s="691"/>
      <c r="AI896" s="691"/>
      <c r="AJ896" s="691"/>
      <c r="AK896" s="691"/>
      <c r="AL896" s="691"/>
      <c r="AM896" s="691"/>
      <c r="AN896" s="691"/>
      <c r="AO896" s="691"/>
      <c r="AP896" s="691"/>
      <c r="AQ896" s="691"/>
      <c r="AR896" s="691"/>
      <c r="AS896" s="691"/>
      <c r="AT896" s="691"/>
      <c r="AU896" s="691"/>
      <c r="AV896" s="691"/>
      <c r="AW896" s="691"/>
      <c r="AX896" s="691"/>
      <c r="AY896" s="691"/>
      <c r="AZ896" s="691"/>
      <c r="BA896" s="691"/>
      <c r="BB896" s="691"/>
      <c r="BC896" s="691"/>
      <c r="BD896" s="691"/>
      <c r="BE896" s="691"/>
      <c r="BF896" s="691"/>
      <c r="BG896" s="691"/>
      <c r="BH896" s="691"/>
      <c r="BI896" s="691"/>
      <c r="BJ896" s="691"/>
      <c r="BK896" s="691"/>
      <c r="BL896" s="691"/>
      <c r="BM896" s="691"/>
      <c r="BN896" s="691"/>
      <c r="BO896" s="691"/>
      <c r="BP896" s="691"/>
      <c r="BQ896" s="691"/>
      <c r="BR896" s="691"/>
      <c r="BS896" s="691"/>
      <c r="BT896" s="691"/>
      <c r="BU896" s="691"/>
      <c r="BV896" s="691"/>
      <c r="BW896" s="691"/>
      <c r="BX896" s="691"/>
      <c r="BY896" s="691"/>
      <c r="BZ896" s="691"/>
      <c r="CA896" s="691"/>
      <c r="CB896" s="691"/>
      <c r="CC896" s="691"/>
      <c r="CD896" s="691"/>
      <c r="CE896" s="691"/>
      <c r="CF896" s="691"/>
      <c r="CG896" s="691"/>
      <c r="CH896" s="691"/>
      <c r="CI896" s="691"/>
    </row>
    <row r="897" spans="1:87" ht="15.75" customHeight="1">
      <c r="A897" s="691"/>
      <c r="B897" s="697"/>
      <c r="C897" s="697"/>
      <c r="D897" s="691"/>
      <c r="E897" s="691"/>
      <c r="F897" s="691"/>
      <c r="G897" s="691"/>
      <c r="H897" s="691"/>
      <c r="I897" s="691"/>
      <c r="J897" s="691"/>
      <c r="K897" s="691"/>
      <c r="L897" s="691"/>
      <c r="M897" s="691"/>
      <c r="N897" s="691"/>
      <c r="O897" s="691"/>
      <c r="P897" s="691"/>
      <c r="Q897" s="691"/>
      <c r="R897" s="691"/>
      <c r="S897" s="691"/>
      <c r="T897" s="691"/>
      <c r="U897" s="691"/>
      <c r="V897" s="691"/>
      <c r="W897" s="691"/>
      <c r="X897" s="691"/>
      <c r="Y897" s="691"/>
      <c r="Z897" s="691"/>
      <c r="AA897" s="691"/>
      <c r="AB897" s="691"/>
      <c r="AC897" s="691"/>
      <c r="AD897" s="691"/>
      <c r="AE897" s="691"/>
      <c r="AF897" s="691"/>
      <c r="AG897" s="691"/>
      <c r="AH897" s="691"/>
      <c r="AI897" s="691"/>
      <c r="AJ897" s="691"/>
      <c r="AK897" s="691"/>
      <c r="AL897" s="691"/>
      <c r="AM897" s="691"/>
      <c r="AN897" s="691"/>
      <c r="AO897" s="691"/>
      <c r="AP897" s="691"/>
      <c r="AQ897" s="691"/>
      <c r="AR897" s="691"/>
      <c r="AS897" s="691"/>
      <c r="AT897" s="691"/>
      <c r="AU897" s="691"/>
      <c r="AV897" s="691"/>
      <c r="AW897" s="691"/>
      <c r="AX897" s="691"/>
      <c r="AY897" s="691"/>
      <c r="AZ897" s="691"/>
      <c r="BA897" s="691"/>
      <c r="BB897" s="691"/>
      <c r="BC897" s="691"/>
      <c r="BD897" s="691"/>
      <c r="BE897" s="691"/>
      <c r="BF897" s="691"/>
      <c r="BG897" s="691"/>
      <c r="BH897" s="691"/>
      <c r="BI897" s="691"/>
      <c r="BJ897" s="691"/>
      <c r="BK897" s="691"/>
      <c r="BL897" s="691"/>
      <c r="BM897" s="691"/>
      <c r="BN897" s="691"/>
      <c r="BO897" s="691"/>
      <c r="BP897" s="691"/>
      <c r="BQ897" s="691"/>
      <c r="BR897" s="691"/>
      <c r="BS897" s="691"/>
      <c r="BT897" s="691"/>
      <c r="BU897" s="691"/>
      <c r="BV897" s="691"/>
      <c r="BW897" s="691"/>
      <c r="BX897" s="691"/>
      <c r="BY897" s="691"/>
      <c r="BZ897" s="691"/>
      <c r="CA897" s="691"/>
      <c r="CB897" s="691"/>
      <c r="CC897" s="691"/>
      <c r="CD897" s="691"/>
      <c r="CE897" s="691"/>
      <c r="CF897" s="691"/>
      <c r="CG897" s="691"/>
      <c r="CH897" s="691"/>
      <c r="CI897" s="691"/>
    </row>
    <row r="898" spans="1:87" ht="15.75" customHeight="1">
      <c r="A898" s="691"/>
      <c r="B898" s="697"/>
      <c r="C898" s="697"/>
      <c r="D898" s="691"/>
      <c r="E898" s="691"/>
      <c r="F898" s="691"/>
      <c r="G898" s="691"/>
      <c r="H898" s="691"/>
      <c r="I898" s="691"/>
      <c r="J898" s="691"/>
      <c r="K898" s="691"/>
      <c r="L898" s="691"/>
      <c r="M898" s="691"/>
      <c r="N898" s="691"/>
      <c r="O898" s="691"/>
      <c r="P898" s="691"/>
      <c r="Q898" s="691"/>
      <c r="R898" s="691"/>
      <c r="S898" s="691"/>
      <c r="T898" s="691"/>
      <c r="U898" s="691"/>
      <c r="V898" s="691"/>
      <c r="W898" s="691"/>
      <c r="X898" s="691"/>
      <c r="Y898" s="691"/>
      <c r="Z898" s="691"/>
      <c r="AA898" s="691"/>
      <c r="AB898" s="691"/>
      <c r="AC898" s="691"/>
      <c r="AD898" s="691"/>
      <c r="AE898" s="691"/>
      <c r="AF898" s="691"/>
      <c r="AG898" s="691"/>
      <c r="AH898" s="691"/>
      <c r="AI898" s="691"/>
      <c r="AJ898" s="691"/>
      <c r="AK898" s="691"/>
      <c r="AL898" s="691"/>
      <c r="AM898" s="691"/>
      <c r="AN898" s="691"/>
      <c r="AO898" s="691"/>
      <c r="AP898" s="691"/>
      <c r="AQ898" s="691"/>
      <c r="AR898" s="691"/>
      <c r="AS898" s="691"/>
      <c r="AT898" s="691"/>
      <c r="AU898" s="691"/>
      <c r="AV898" s="691"/>
      <c r="AW898" s="691"/>
      <c r="AX898" s="691"/>
      <c r="AY898" s="691"/>
      <c r="AZ898" s="691"/>
      <c r="BA898" s="691"/>
      <c r="BB898" s="691"/>
      <c r="BC898" s="691"/>
      <c r="BD898" s="691"/>
      <c r="BE898" s="691"/>
      <c r="BF898" s="691"/>
      <c r="BG898" s="691"/>
      <c r="BH898" s="691"/>
      <c r="BI898" s="691"/>
      <c r="BJ898" s="691"/>
      <c r="BK898" s="691"/>
      <c r="BL898" s="691"/>
      <c r="BM898" s="691"/>
      <c r="BN898" s="691"/>
      <c r="BO898" s="691"/>
      <c r="BP898" s="691"/>
      <c r="BQ898" s="691"/>
      <c r="BR898" s="691"/>
      <c r="BS898" s="691"/>
      <c r="BT898" s="691"/>
      <c r="BU898" s="691"/>
      <c r="BV898" s="691"/>
      <c r="BW898" s="691"/>
      <c r="BX898" s="691"/>
      <c r="BY898" s="691"/>
      <c r="BZ898" s="691"/>
      <c r="CA898" s="691"/>
      <c r="CB898" s="691"/>
      <c r="CC898" s="691"/>
      <c r="CD898" s="691"/>
      <c r="CE898" s="691"/>
      <c r="CF898" s="691"/>
      <c r="CG898" s="691"/>
      <c r="CH898" s="691"/>
      <c r="CI898" s="691"/>
    </row>
    <row r="899" spans="1:87" ht="15.75" customHeight="1">
      <c r="A899" s="691"/>
      <c r="B899" s="697"/>
      <c r="C899" s="697"/>
      <c r="D899" s="691"/>
      <c r="E899" s="691"/>
      <c r="F899" s="691"/>
      <c r="G899" s="691"/>
      <c r="H899" s="691"/>
      <c r="I899" s="691"/>
      <c r="J899" s="691"/>
      <c r="K899" s="691"/>
      <c r="L899" s="691"/>
      <c r="M899" s="691"/>
      <c r="N899" s="691"/>
      <c r="O899" s="691"/>
      <c r="P899" s="691"/>
      <c r="Q899" s="691"/>
      <c r="R899" s="691"/>
      <c r="S899" s="691"/>
      <c r="T899" s="691"/>
      <c r="U899" s="691"/>
      <c r="V899" s="691"/>
      <c r="W899" s="691"/>
      <c r="X899" s="691"/>
      <c r="Y899" s="691"/>
      <c r="Z899" s="691"/>
      <c r="AA899" s="691"/>
      <c r="AB899" s="691"/>
      <c r="AC899" s="691"/>
      <c r="AD899" s="691"/>
      <c r="AE899" s="691"/>
      <c r="AF899" s="691"/>
      <c r="AG899" s="691"/>
      <c r="AH899" s="691"/>
      <c r="AI899" s="691"/>
      <c r="AJ899" s="691"/>
      <c r="AK899" s="691"/>
      <c r="AL899" s="691"/>
      <c r="AM899" s="691"/>
      <c r="AN899" s="691"/>
      <c r="AO899" s="691"/>
      <c r="AP899" s="691"/>
      <c r="AQ899" s="691"/>
      <c r="AR899" s="691"/>
      <c r="AS899" s="691"/>
      <c r="AT899" s="691"/>
      <c r="AU899" s="691"/>
      <c r="AV899" s="691"/>
      <c r="AW899" s="691"/>
      <c r="AX899" s="691"/>
      <c r="AY899" s="691"/>
      <c r="AZ899" s="691"/>
      <c r="BA899" s="691"/>
      <c r="BB899" s="691"/>
      <c r="BC899" s="691"/>
      <c r="BD899" s="691"/>
      <c r="BE899" s="691"/>
      <c r="BF899" s="691"/>
      <c r="BG899" s="691"/>
      <c r="BH899" s="691"/>
      <c r="BI899" s="691"/>
      <c r="BJ899" s="691"/>
      <c r="BK899" s="691"/>
      <c r="BL899" s="691"/>
      <c r="BM899" s="691"/>
      <c r="BN899" s="691"/>
      <c r="BO899" s="691"/>
      <c r="BP899" s="691"/>
      <c r="BQ899" s="691"/>
      <c r="BR899" s="691"/>
      <c r="BS899" s="691"/>
      <c r="BT899" s="691"/>
      <c r="BU899" s="691"/>
      <c r="BV899" s="691"/>
      <c r="BW899" s="691"/>
      <c r="BX899" s="691"/>
      <c r="BY899" s="691"/>
      <c r="BZ899" s="691"/>
      <c r="CA899" s="691"/>
      <c r="CB899" s="691"/>
      <c r="CC899" s="691"/>
      <c r="CD899" s="691"/>
      <c r="CE899" s="691"/>
      <c r="CF899" s="691"/>
      <c r="CG899" s="691"/>
      <c r="CH899" s="691"/>
      <c r="CI899" s="691"/>
    </row>
    <row r="900" spans="1:87" ht="15.75" customHeight="1">
      <c r="A900" s="691"/>
      <c r="B900" s="697"/>
      <c r="C900" s="697"/>
      <c r="D900" s="691"/>
      <c r="E900" s="691"/>
      <c r="F900" s="691"/>
      <c r="G900" s="691"/>
      <c r="H900" s="691"/>
      <c r="I900" s="691"/>
      <c r="J900" s="691"/>
      <c r="K900" s="691"/>
      <c r="L900" s="691"/>
      <c r="M900" s="691"/>
      <c r="N900" s="691"/>
      <c r="O900" s="691"/>
      <c r="P900" s="691"/>
      <c r="Q900" s="691"/>
      <c r="R900" s="691"/>
      <c r="S900" s="691"/>
      <c r="T900" s="691"/>
      <c r="U900" s="691"/>
      <c r="V900" s="691"/>
      <c r="W900" s="691"/>
      <c r="X900" s="691"/>
      <c r="Y900" s="691"/>
      <c r="Z900" s="691"/>
      <c r="AA900" s="691"/>
      <c r="AB900" s="691"/>
      <c r="AC900" s="691"/>
      <c r="AD900" s="691"/>
      <c r="AE900" s="691"/>
      <c r="AF900" s="691"/>
      <c r="AG900" s="691"/>
      <c r="AH900" s="691"/>
      <c r="AI900" s="691"/>
      <c r="AJ900" s="691"/>
      <c r="AK900" s="691"/>
      <c r="AL900" s="691"/>
      <c r="AM900" s="691"/>
      <c r="AN900" s="691"/>
      <c r="AO900" s="691"/>
      <c r="AP900" s="691"/>
      <c r="AQ900" s="691"/>
      <c r="AR900" s="691"/>
      <c r="AS900" s="691"/>
      <c r="AT900" s="691"/>
      <c r="AU900" s="691"/>
      <c r="AV900" s="691"/>
      <c r="AW900" s="691"/>
      <c r="AX900" s="691"/>
      <c r="AY900" s="691"/>
      <c r="AZ900" s="691"/>
      <c r="BA900" s="691"/>
      <c r="BB900" s="691"/>
      <c r="BC900" s="691"/>
      <c r="BD900" s="691"/>
      <c r="BE900" s="691"/>
      <c r="BF900" s="691"/>
      <c r="BG900" s="691"/>
      <c r="BH900" s="691"/>
      <c r="BI900" s="691"/>
      <c r="BJ900" s="691"/>
      <c r="BK900" s="691"/>
      <c r="BL900" s="691"/>
      <c r="BM900" s="691"/>
      <c r="BN900" s="691"/>
      <c r="BO900" s="691"/>
      <c r="BP900" s="691"/>
      <c r="BQ900" s="691"/>
      <c r="BR900" s="691"/>
      <c r="BS900" s="691"/>
      <c r="BT900" s="691"/>
      <c r="BU900" s="691"/>
      <c r="BV900" s="691"/>
      <c r="BW900" s="691"/>
      <c r="BX900" s="691"/>
      <c r="BY900" s="691"/>
      <c r="BZ900" s="691"/>
      <c r="CA900" s="691"/>
      <c r="CB900" s="691"/>
      <c r="CC900" s="691"/>
      <c r="CD900" s="691"/>
      <c r="CE900" s="691"/>
      <c r="CF900" s="691"/>
      <c r="CG900" s="691"/>
      <c r="CH900" s="691"/>
      <c r="CI900" s="691"/>
    </row>
    <row r="901" spans="1:87" ht="15.75" customHeight="1">
      <c r="A901" s="691"/>
      <c r="B901" s="697"/>
      <c r="C901" s="697"/>
      <c r="D901" s="691"/>
      <c r="E901" s="691"/>
      <c r="F901" s="691"/>
      <c r="G901" s="691"/>
      <c r="H901" s="691"/>
      <c r="I901" s="691"/>
      <c r="J901" s="691"/>
      <c r="K901" s="691"/>
      <c r="L901" s="691"/>
      <c r="M901" s="691"/>
      <c r="N901" s="691"/>
      <c r="O901" s="691"/>
      <c r="P901" s="691"/>
      <c r="Q901" s="691"/>
      <c r="R901" s="691"/>
      <c r="S901" s="691"/>
      <c r="T901" s="691"/>
      <c r="U901" s="691"/>
      <c r="V901" s="691"/>
      <c r="W901" s="691"/>
      <c r="X901" s="691"/>
      <c r="Y901" s="691"/>
      <c r="Z901" s="691"/>
      <c r="AA901" s="691"/>
      <c r="AB901" s="691"/>
      <c r="AC901" s="691"/>
      <c r="AD901" s="691"/>
      <c r="AE901" s="691"/>
      <c r="AF901" s="691"/>
      <c r="AG901" s="691"/>
      <c r="AH901" s="691"/>
      <c r="AI901" s="691"/>
      <c r="AJ901" s="691"/>
      <c r="AK901" s="691"/>
      <c r="AL901" s="691"/>
      <c r="AM901" s="691"/>
      <c r="AN901" s="691"/>
      <c r="AO901" s="691"/>
      <c r="AP901" s="691"/>
      <c r="AQ901" s="691"/>
      <c r="AR901" s="691"/>
      <c r="AS901" s="691"/>
      <c r="AT901" s="691"/>
      <c r="AU901" s="691"/>
      <c r="AV901" s="691"/>
      <c r="AW901" s="691"/>
      <c r="AX901" s="691"/>
      <c r="AY901" s="691"/>
      <c r="AZ901" s="691"/>
      <c r="BA901" s="691"/>
      <c r="BB901" s="691"/>
      <c r="BC901" s="691"/>
      <c r="BD901" s="691"/>
      <c r="BE901" s="691"/>
      <c r="BF901" s="691"/>
      <c r="BG901" s="691"/>
      <c r="BH901" s="691"/>
      <c r="BI901" s="691"/>
      <c r="BJ901" s="691"/>
      <c r="BK901" s="691"/>
      <c r="BL901" s="691"/>
      <c r="BM901" s="691"/>
      <c r="BN901" s="691"/>
      <c r="BO901" s="691"/>
      <c r="BP901" s="691"/>
      <c r="BQ901" s="691"/>
      <c r="BR901" s="691"/>
      <c r="BS901" s="691"/>
      <c r="BT901" s="691"/>
      <c r="BU901" s="691"/>
      <c r="BV901" s="691"/>
      <c r="BW901" s="691"/>
      <c r="BX901" s="691"/>
      <c r="BY901" s="691"/>
      <c r="BZ901" s="691"/>
      <c r="CA901" s="691"/>
      <c r="CB901" s="691"/>
      <c r="CC901" s="691"/>
      <c r="CD901" s="691"/>
      <c r="CE901" s="691"/>
      <c r="CF901" s="691"/>
      <c r="CG901" s="691"/>
      <c r="CH901" s="691"/>
      <c r="CI901" s="691"/>
    </row>
    <row r="902" spans="1:87" ht="15.75" customHeight="1">
      <c r="A902" s="691"/>
      <c r="B902" s="697"/>
      <c r="C902" s="697"/>
      <c r="D902" s="691"/>
      <c r="E902" s="691"/>
      <c r="F902" s="691"/>
      <c r="G902" s="691"/>
      <c r="H902" s="691"/>
      <c r="I902" s="691"/>
      <c r="J902" s="691"/>
      <c r="K902" s="691"/>
      <c r="L902" s="691"/>
      <c r="M902" s="691"/>
      <c r="N902" s="691"/>
      <c r="O902" s="691"/>
      <c r="P902" s="691"/>
      <c r="Q902" s="691"/>
      <c r="R902" s="691"/>
      <c r="S902" s="691"/>
      <c r="T902" s="691"/>
      <c r="U902" s="691"/>
      <c r="V902" s="691"/>
      <c r="W902" s="691"/>
      <c r="X902" s="691"/>
      <c r="Y902" s="691"/>
      <c r="Z902" s="691"/>
      <c r="AA902" s="691"/>
      <c r="AB902" s="691"/>
      <c r="AC902" s="691"/>
      <c r="AD902" s="691"/>
      <c r="AE902" s="691"/>
      <c r="AF902" s="691"/>
      <c r="AG902" s="691"/>
      <c r="AH902" s="691"/>
      <c r="AI902" s="691"/>
      <c r="AJ902" s="691"/>
      <c r="AK902" s="691"/>
      <c r="AL902" s="691"/>
      <c r="AM902" s="691"/>
      <c r="AN902" s="691"/>
      <c r="AO902" s="691"/>
      <c r="AP902" s="691"/>
      <c r="AQ902" s="691"/>
      <c r="AR902" s="691"/>
      <c r="AS902" s="691"/>
      <c r="AT902" s="691"/>
      <c r="AU902" s="691"/>
      <c r="AV902" s="691"/>
      <c r="AW902" s="691"/>
      <c r="AX902" s="691"/>
      <c r="AY902" s="691"/>
      <c r="AZ902" s="691"/>
      <c r="BA902" s="691"/>
      <c r="BB902" s="691"/>
      <c r="BC902" s="691"/>
      <c r="BD902" s="691"/>
      <c r="BE902" s="691"/>
      <c r="BF902" s="691"/>
      <c r="BG902" s="691"/>
      <c r="BH902" s="691"/>
      <c r="BI902" s="691"/>
      <c r="BJ902" s="691"/>
      <c r="BK902" s="691"/>
      <c r="BL902" s="691"/>
      <c r="BM902" s="691"/>
      <c r="BN902" s="691"/>
      <c r="BO902" s="691"/>
      <c r="BP902" s="691"/>
      <c r="BQ902" s="691"/>
      <c r="BR902" s="691"/>
      <c r="BS902" s="691"/>
      <c r="BT902" s="691"/>
      <c r="BU902" s="691"/>
      <c r="BV902" s="691"/>
      <c r="BW902" s="691"/>
      <c r="BX902" s="691"/>
      <c r="BY902" s="691"/>
      <c r="BZ902" s="691"/>
      <c r="CA902" s="691"/>
      <c r="CB902" s="691"/>
      <c r="CC902" s="691"/>
      <c r="CD902" s="691"/>
      <c r="CE902" s="691"/>
      <c r="CF902" s="691"/>
      <c r="CG902" s="691"/>
      <c r="CH902" s="691"/>
      <c r="CI902" s="691"/>
    </row>
    <row r="903" spans="1:87" ht="15.75" customHeight="1">
      <c r="A903" s="691"/>
      <c r="B903" s="697"/>
      <c r="C903" s="697"/>
      <c r="D903" s="691"/>
      <c r="E903" s="691"/>
      <c r="F903" s="691"/>
      <c r="G903" s="691"/>
      <c r="H903" s="691"/>
      <c r="I903" s="691"/>
      <c r="J903" s="691"/>
      <c r="K903" s="691"/>
      <c r="L903" s="691"/>
      <c r="M903" s="691"/>
      <c r="N903" s="691"/>
      <c r="O903" s="691"/>
      <c r="P903" s="691"/>
      <c r="Q903" s="691"/>
      <c r="R903" s="691"/>
      <c r="S903" s="691"/>
      <c r="T903" s="691"/>
      <c r="U903" s="691"/>
      <c r="V903" s="691"/>
      <c r="W903" s="691"/>
      <c r="X903" s="691"/>
      <c r="Y903" s="691"/>
      <c r="Z903" s="691"/>
      <c r="AA903" s="691"/>
      <c r="AB903" s="691"/>
      <c r="AC903" s="691"/>
      <c r="AD903" s="691"/>
      <c r="AE903" s="691"/>
      <c r="AF903" s="691"/>
      <c r="AG903" s="691"/>
      <c r="AH903" s="691"/>
      <c r="AI903" s="691"/>
      <c r="AJ903" s="691"/>
      <c r="AK903" s="691"/>
      <c r="AL903" s="691"/>
      <c r="AM903" s="691"/>
      <c r="AN903" s="691"/>
      <c r="AO903" s="691"/>
      <c r="AP903" s="691"/>
      <c r="AQ903" s="691"/>
      <c r="AR903" s="691"/>
      <c r="AS903" s="691"/>
      <c r="AT903" s="691"/>
      <c r="AU903" s="691"/>
      <c r="AV903" s="691"/>
      <c r="AW903" s="691"/>
      <c r="AX903" s="691"/>
      <c r="AY903" s="691"/>
      <c r="AZ903" s="691"/>
      <c r="BA903" s="691"/>
      <c r="BB903" s="691"/>
      <c r="BC903" s="691"/>
      <c r="BD903" s="691"/>
      <c r="BE903" s="691"/>
      <c r="BF903" s="691"/>
      <c r="BG903" s="691"/>
      <c r="BH903" s="691"/>
      <c r="BI903" s="691"/>
      <c r="BJ903" s="691"/>
      <c r="BK903" s="691"/>
      <c r="BL903" s="691"/>
      <c r="BM903" s="691"/>
      <c r="BN903" s="691"/>
      <c r="BO903" s="691"/>
      <c r="BP903" s="691"/>
      <c r="BQ903" s="691"/>
      <c r="BR903" s="691"/>
      <c r="BS903" s="691"/>
      <c r="BT903" s="691"/>
      <c r="BU903" s="691"/>
      <c r="BV903" s="691"/>
      <c r="BW903" s="691"/>
      <c r="BX903" s="691"/>
      <c r="BY903" s="691"/>
      <c r="BZ903" s="691"/>
      <c r="CA903" s="691"/>
      <c r="CB903" s="691"/>
      <c r="CC903" s="691"/>
      <c r="CD903" s="691"/>
      <c r="CE903" s="691"/>
      <c r="CF903" s="691"/>
      <c r="CG903" s="691"/>
      <c r="CH903" s="691"/>
      <c r="CI903" s="691"/>
    </row>
    <row r="904" spans="1:87" ht="15.75" customHeight="1">
      <c r="A904" s="691"/>
      <c r="B904" s="697"/>
      <c r="C904" s="697"/>
      <c r="D904" s="691"/>
      <c r="E904" s="691"/>
      <c r="F904" s="691"/>
      <c r="G904" s="691"/>
      <c r="H904" s="691"/>
      <c r="I904" s="691"/>
      <c r="J904" s="691"/>
      <c r="K904" s="691"/>
      <c r="L904" s="691"/>
      <c r="M904" s="691"/>
      <c r="N904" s="691"/>
      <c r="O904" s="691"/>
      <c r="P904" s="691"/>
      <c r="Q904" s="691"/>
      <c r="R904" s="691"/>
      <c r="S904" s="691"/>
      <c r="T904" s="691"/>
      <c r="U904" s="691"/>
      <c r="V904" s="691"/>
      <c r="W904" s="691"/>
      <c r="X904" s="691"/>
      <c r="Y904" s="691"/>
      <c r="Z904" s="691"/>
      <c r="AA904" s="691"/>
      <c r="AB904" s="691"/>
      <c r="AC904" s="691"/>
      <c r="AD904" s="691"/>
      <c r="AE904" s="691"/>
      <c r="AF904" s="691"/>
      <c r="AG904" s="691"/>
      <c r="AH904" s="691"/>
      <c r="AI904" s="691"/>
      <c r="AJ904" s="691"/>
      <c r="AK904" s="691"/>
      <c r="AL904" s="691"/>
      <c r="AM904" s="691"/>
      <c r="AN904" s="691"/>
      <c r="AO904" s="691"/>
      <c r="AP904" s="691"/>
      <c r="AQ904" s="691"/>
      <c r="AR904" s="691"/>
      <c r="AS904" s="691"/>
      <c r="AT904" s="691"/>
      <c r="AU904" s="691"/>
      <c r="AV904" s="691"/>
      <c r="AW904" s="691"/>
      <c r="AX904" s="691"/>
      <c r="AY904" s="691"/>
      <c r="AZ904" s="691"/>
      <c r="BA904" s="691"/>
      <c r="BB904" s="691"/>
      <c r="BC904" s="691"/>
      <c r="BD904" s="691"/>
      <c r="BE904" s="691"/>
      <c r="BF904" s="691"/>
      <c r="BG904" s="691"/>
      <c r="BH904" s="691"/>
      <c r="BI904" s="691"/>
      <c r="BJ904" s="691"/>
      <c r="BK904" s="691"/>
      <c r="BL904" s="691"/>
      <c r="BM904" s="691"/>
      <c r="BN904" s="691"/>
      <c r="BO904" s="691"/>
      <c r="BP904" s="691"/>
      <c r="BQ904" s="691"/>
      <c r="BR904" s="691"/>
      <c r="BS904" s="691"/>
      <c r="BT904" s="691"/>
      <c r="BU904" s="691"/>
      <c r="BV904" s="691"/>
      <c r="BW904" s="691"/>
      <c r="BX904" s="691"/>
      <c r="BY904" s="691"/>
      <c r="BZ904" s="691"/>
      <c r="CA904" s="691"/>
      <c r="CB904" s="691"/>
      <c r="CC904" s="691"/>
      <c r="CD904" s="691"/>
      <c r="CE904" s="691"/>
      <c r="CF904" s="691"/>
      <c r="CG904" s="691"/>
      <c r="CH904" s="691"/>
      <c r="CI904" s="691"/>
    </row>
    <row r="905" spans="1:87" ht="15.75" customHeight="1">
      <c r="A905" s="691"/>
      <c r="B905" s="697"/>
      <c r="C905" s="697"/>
      <c r="D905" s="691"/>
      <c r="E905" s="691"/>
      <c r="F905" s="691"/>
      <c r="G905" s="691"/>
      <c r="H905" s="691"/>
      <c r="I905" s="691"/>
      <c r="J905" s="691"/>
      <c r="K905" s="691"/>
      <c r="L905" s="691"/>
      <c r="M905" s="691"/>
      <c r="N905" s="691"/>
      <c r="O905" s="691"/>
      <c r="P905" s="691"/>
      <c r="Q905" s="691"/>
      <c r="R905" s="691"/>
      <c r="S905" s="691"/>
      <c r="T905" s="691"/>
      <c r="U905" s="691"/>
      <c r="V905" s="691"/>
      <c r="W905" s="691"/>
      <c r="X905" s="691"/>
      <c r="Y905" s="691"/>
      <c r="Z905" s="691"/>
      <c r="AA905" s="691"/>
      <c r="AB905" s="691"/>
      <c r="AC905" s="691"/>
      <c r="AD905" s="691"/>
      <c r="AE905" s="691"/>
      <c r="AF905" s="691"/>
      <c r="AG905" s="691"/>
      <c r="AH905" s="691"/>
      <c r="AI905" s="691"/>
      <c r="AJ905" s="691"/>
      <c r="AK905" s="691"/>
      <c r="AL905" s="691"/>
      <c r="AM905" s="691"/>
      <c r="AN905" s="691"/>
      <c r="AO905" s="691"/>
      <c r="AP905" s="691"/>
      <c r="AQ905" s="691"/>
      <c r="AR905" s="691"/>
      <c r="AS905" s="691"/>
      <c r="AT905" s="691"/>
      <c r="AU905" s="691"/>
      <c r="AV905" s="691"/>
      <c r="AW905" s="691"/>
      <c r="AX905" s="691"/>
      <c r="AY905" s="691"/>
      <c r="AZ905" s="691"/>
      <c r="BA905" s="691"/>
      <c r="BB905" s="691"/>
      <c r="BC905" s="691"/>
      <c r="BD905" s="691"/>
      <c r="BE905" s="691"/>
      <c r="BF905" s="691"/>
      <c r="BG905" s="691"/>
      <c r="BH905" s="691"/>
      <c r="BI905" s="691"/>
      <c r="BJ905" s="691"/>
      <c r="BK905" s="691"/>
      <c r="BL905" s="691"/>
      <c r="BM905" s="691"/>
      <c r="BN905" s="691"/>
      <c r="BO905" s="691"/>
      <c r="BP905" s="691"/>
      <c r="BQ905" s="691"/>
      <c r="BR905" s="691"/>
      <c r="BS905" s="691"/>
      <c r="BT905" s="691"/>
      <c r="BU905" s="691"/>
      <c r="BV905" s="691"/>
      <c r="BW905" s="691"/>
      <c r="BX905" s="691"/>
      <c r="BY905" s="691"/>
      <c r="BZ905" s="691"/>
      <c r="CA905" s="691"/>
      <c r="CB905" s="691"/>
      <c r="CC905" s="691"/>
      <c r="CD905" s="691"/>
      <c r="CE905" s="691"/>
      <c r="CF905" s="691"/>
      <c r="CG905" s="691"/>
      <c r="CH905" s="691"/>
      <c r="CI905" s="691"/>
    </row>
    <row r="906" spans="1:87" ht="15.75" customHeight="1">
      <c r="A906" s="691"/>
      <c r="B906" s="697"/>
      <c r="C906" s="697"/>
      <c r="D906" s="691"/>
      <c r="E906" s="691"/>
      <c r="F906" s="691"/>
      <c r="G906" s="691"/>
      <c r="H906" s="691"/>
      <c r="I906" s="691"/>
      <c r="J906" s="691"/>
      <c r="K906" s="691"/>
      <c r="L906" s="691"/>
      <c r="M906" s="691"/>
      <c r="N906" s="691"/>
      <c r="O906" s="691"/>
      <c r="P906" s="691"/>
      <c r="Q906" s="691"/>
      <c r="R906" s="691"/>
      <c r="S906" s="691"/>
      <c r="T906" s="691"/>
      <c r="U906" s="691"/>
      <c r="V906" s="691"/>
      <c r="W906" s="691"/>
      <c r="X906" s="691"/>
      <c r="Y906" s="691"/>
      <c r="Z906" s="691"/>
      <c r="AA906" s="691"/>
      <c r="AB906" s="691"/>
      <c r="AC906" s="691"/>
      <c r="AD906" s="691"/>
      <c r="AE906" s="691"/>
      <c r="AF906" s="691"/>
      <c r="AG906" s="691"/>
      <c r="AH906" s="691"/>
      <c r="AI906" s="691"/>
      <c r="AJ906" s="691"/>
      <c r="AK906" s="691"/>
      <c r="AL906" s="691"/>
      <c r="AM906" s="691"/>
      <c r="AN906" s="691"/>
      <c r="AO906" s="691"/>
      <c r="AP906" s="691"/>
      <c r="AQ906" s="691"/>
      <c r="AR906" s="691"/>
      <c r="AS906" s="691"/>
      <c r="AT906" s="691"/>
      <c r="AU906" s="691"/>
      <c r="AV906" s="691"/>
      <c r="AW906" s="691"/>
      <c r="AX906" s="691"/>
      <c r="AY906" s="691"/>
      <c r="AZ906" s="691"/>
      <c r="BA906" s="691"/>
      <c r="BB906" s="691"/>
      <c r="BC906" s="691"/>
      <c r="BD906" s="691"/>
      <c r="BE906" s="691"/>
      <c r="BF906" s="691"/>
      <c r="BG906" s="691"/>
      <c r="BH906" s="691"/>
      <c r="BI906" s="691"/>
      <c r="BJ906" s="691"/>
      <c r="BK906" s="691"/>
      <c r="BL906" s="691"/>
      <c r="BM906" s="691"/>
      <c r="BN906" s="691"/>
      <c r="BO906" s="691"/>
      <c r="BP906" s="691"/>
      <c r="BQ906" s="691"/>
      <c r="BR906" s="691"/>
      <c r="BS906" s="691"/>
      <c r="BT906" s="691"/>
      <c r="BU906" s="691"/>
      <c r="BV906" s="691"/>
      <c r="BW906" s="691"/>
      <c r="BX906" s="691"/>
      <c r="BY906" s="691"/>
      <c r="BZ906" s="691"/>
      <c r="CA906" s="691"/>
      <c r="CB906" s="691"/>
      <c r="CC906" s="691"/>
      <c r="CD906" s="691"/>
      <c r="CE906" s="691"/>
      <c r="CF906" s="691"/>
      <c r="CG906" s="691"/>
      <c r="CH906" s="691"/>
      <c r="CI906" s="691"/>
    </row>
    <row r="907" spans="1:87" ht="15.75" customHeight="1">
      <c r="A907" s="691"/>
      <c r="B907" s="697"/>
      <c r="C907" s="697"/>
      <c r="D907" s="691"/>
      <c r="E907" s="691"/>
      <c r="F907" s="691"/>
      <c r="G907" s="691"/>
      <c r="H907" s="691"/>
      <c r="I907" s="691"/>
      <c r="J907" s="691"/>
      <c r="K907" s="691"/>
      <c r="L907" s="691"/>
      <c r="M907" s="691"/>
      <c r="N907" s="691"/>
      <c r="O907" s="691"/>
      <c r="P907" s="691"/>
      <c r="Q907" s="691"/>
      <c r="R907" s="691"/>
      <c r="S907" s="691"/>
      <c r="T907" s="691"/>
      <c r="U907" s="691"/>
      <c r="V907" s="691"/>
      <c r="W907" s="691"/>
      <c r="X907" s="691"/>
      <c r="Y907" s="691"/>
      <c r="Z907" s="691"/>
      <c r="AA907" s="691"/>
      <c r="AB907" s="691"/>
      <c r="AC907" s="691"/>
      <c r="AD907" s="691"/>
      <c r="AE907" s="691"/>
      <c r="AF907" s="691"/>
      <c r="AG907" s="691"/>
      <c r="AH907" s="691"/>
      <c r="AI907" s="691"/>
      <c r="AJ907" s="691"/>
      <c r="AK907" s="691"/>
      <c r="AL907" s="691"/>
      <c r="AM907" s="691"/>
      <c r="AN907" s="691"/>
      <c r="AO907" s="691"/>
      <c r="AP907" s="691"/>
      <c r="AQ907" s="691"/>
      <c r="AR907" s="691"/>
      <c r="AS907" s="691"/>
      <c r="AT907" s="691"/>
      <c r="AU907" s="691"/>
      <c r="AV907" s="691"/>
      <c r="AW907" s="691"/>
      <c r="AX907" s="691"/>
      <c r="AY907" s="691"/>
      <c r="AZ907" s="691"/>
      <c r="BA907" s="691"/>
      <c r="BB907" s="691"/>
      <c r="BC907" s="691"/>
      <c r="BD907" s="691"/>
      <c r="BE907" s="691"/>
      <c r="BF907" s="691"/>
      <c r="BG907" s="691"/>
      <c r="BH907" s="691"/>
      <c r="BI907" s="691"/>
      <c r="BJ907" s="691"/>
      <c r="BK907" s="691"/>
      <c r="BL907" s="691"/>
      <c r="BM907" s="691"/>
      <c r="BN907" s="691"/>
      <c r="BO907" s="691"/>
      <c r="BP907" s="691"/>
      <c r="BQ907" s="691"/>
      <c r="BR907" s="691"/>
      <c r="BS907" s="691"/>
      <c r="BT907" s="691"/>
      <c r="BU907" s="691"/>
      <c r="BV907" s="691"/>
      <c r="BW907" s="691"/>
      <c r="BX907" s="691"/>
      <c r="BY907" s="691"/>
      <c r="BZ907" s="691"/>
      <c r="CA907" s="691"/>
      <c r="CB907" s="691"/>
      <c r="CC907" s="691"/>
      <c r="CD907" s="691"/>
      <c r="CE907" s="691"/>
      <c r="CF907" s="691"/>
      <c r="CG907" s="691"/>
      <c r="CH907" s="691"/>
      <c r="CI907" s="691"/>
    </row>
    <row r="908" spans="1:87" ht="15.75" customHeight="1">
      <c r="A908" s="691"/>
      <c r="B908" s="697"/>
      <c r="C908" s="697"/>
      <c r="D908" s="691"/>
      <c r="E908" s="691"/>
      <c r="F908" s="691"/>
      <c r="G908" s="691"/>
      <c r="H908" s="691"/>
      <c r="I908" s="691"/>
      <c r="J908" s="691"/>
      <c r="K908" s="691"/>
      <c r="L908" s="691"/>
      <c r="M908" s="691"/>
      <c r="N908" s="691"/>
      <c r="O908" s="691"/>
      <c r="P908" s="691"/>
      <c r="Q908" s="691"/>
      <c r="R908" s="691"/>
      <c r="S908" s="691"/>
      <c r="T908" s="691"/>
      <c r="U908" s="691"/>
      <c r="V908" s="691"/>
      <c r="W908" s="691"/>
      <c r="X908" s="691"/>
      <c r="Y908" s="691"/>
      <c r="Z908" s="691"/>
      <c r="AA908" s="691"/>
      <c r="AB908" s="691"/>
      <c r="AC908" s="691"/>
      <c r="AD908" s="691"/>
      <c r="AE908" s="691"/>
      <c r="AF908" s="691"/>
      <c r="AG908" s="691"/>
      <c r="AH908" s="691"/>
      <c r="AI908" s="691"/>
      <c r="AJ908" s="691"/>
      <c r="AK908" s="691"/>
      <c r="AL908" s="691"/>
      <c r="AM908" s="691"/>
      <c r="AN908" s="691"/>
      <c r="AO908" s="691"/>
      <c r="AP908" s="691"/>
      <c r="AQ908" s="691"/>
      <c r="AR908" s="691"/>
      <c r="AS908" s="691"/>
      <c r="AT908" s="691"/>
      <c r="AU908" s="691"/>
      <c r="AV908" s="691"/>
      <c r="AW908" s="691"/>
      <c r="AX908" s="691"/>
      <c r="AY908" s="691"/>
      <c r="AZ908" s="691"/>
      <c r="BA908" s="691"/>
      <c r="BB908" s="691"/>
      <c r="BC908" s="691"/>
      <c r="BD908" s="691"/>
      <c r="BE908" s="691"/>
      <c r="BF908" s="691"/>
      <c r="BG908" s="691"/>
      <c r="BH908" s="691"/>
      <c r="BI908" s="691"/>
      <c r="BJ908" s="691"/>
      <c r="BK908" s="691"/>
      <c r="BL908" s="691"/>
      <c r="BM908" s="691"/>
      <c r="BN908" s="691"/>
      <c r="BO908" s="691"/>
      <c r="BP908" s="691"/>
      <c r="BQ908" s="691"/>
      <c r="BR908" s="691"/>
      <c r="BS908" s="691"/>
      <c r="BT908" s="691"/>
      <c r="BU908" s="691"/>
      <c r="BV908" s="691"/>
      <c r="BW908" s="691"/>
      <c r="BX908" s="691"/>
      <c r="BY908" s="691"/>
      <c r="BZ908" s="691"/>
      <c r="CA908" s="691"/>
      <c r="CB908" s="691"/>
      <c r="CC908" s="691"/>
      <c r="CD908" s="691"/>
      <c r="CE908" s="691"/>
      <c r="CF908" s="691"/>
      <c r="CG908" s="691"/>
      <c r="CH908" s="691"/>
      <c r="CI908" s="691"/>
    </row>
    <row r="909" spans="1:87" ht="15.75" customHeight="1">
      <c r="A909" s="691"/>
      <c r="B909" s="697"/>
      <c r="C909" s="697"/>
      <c r="D909" s="691"/>
      <c r="E909" s="691"/>
      <c r="F909" s="691"/>
      <c r="G909" s="691"/>
      <c r="H909" s="691"/>
      <c r="I909" s="691"/>
      <c r="J909" s="691"/>
      <c r="K909" s="691"/>
      <c r="L909" s="691"/>
      <c r="M909" s="691"/>
      <c r="N909" s="691"/>
      <c r="O909" s="691"/>
      <c r="P909" s="691"/>
      <c r="Q909" s="691"/>
      <c r="R909" s="691"/>
      <c r="S909" s="691"/>
      <c r="T909" s="691"/>
      <c r="U909" s="691"/>
      <c r="V909" s="691"/>
      <c r="W909" s="691"/>
      <c r="X909" s="691"/>
      <c r="Y909" s="691"/>
      <c r="Z909" s="691"/>
      <c r="AA909" s="691"/>
      <c r="AB909" s="691"/>
      <c r="AC909" s="691"/>
      <c r="AD909" s="691"/>
      <c r="AE909" s="691"/>
      <c r="AF909" s="691"/>
      <c r="AG909" s="691"/>
      <c r="AH909" s="691"/>
      <c r="AI909" s="691"/>
      <c r="AJ909" s="691"/>
      <c r="AK909" s="691"/>
      <c r="AL909" s="691"/>
      <c r="AM909" s="691"/>
      <c r="AN909" s="691"/>
      <c r="AO909" s="691"/>
      <c r="AP909" s="691"/>
      <c r="AQ909" s="691"/>
      <c r="AR909" s="691"/>
      <c r="AS909" s="691"/>
      <c r="AT909" s="691"/>
      <c r="AU909" s="691"/>
      <c r="AV909" s="691"/>
      <c r="AW909" s="691"/>
      <c r="AX909" s="691"/>
      <c r="AY909" s="691"/>
      <c r="AZ909" s="691"/>
      <c r="BA909" s="691"/>
      <c r="BB909" s="691"/>
      <c r="BC909" s="691"/>
      <c r="BD909" s="691"/>
      <c r="BE909" s="691"/>
      <c r="BF909" s="691"/>
      <c r="BG909" s="691"/>
      <c r="BH909" s="691"/>
      <c r="BI909" s="691"/>
      <c r="BJ909" s="691"/>
      <c r="BK909" s="691"/>
      <c r="BL909" s="691"/>
      <c r="BM909" s="691"/>
      <c r="BN909" s="691"/>
      <c r="BO909" s="691"/>
      <c r="BP909" s="691"/>
      <c r="BQ909" s="691"/>
      <c r="BR909" s="691"/>
      <c r="BS909" s="691"/>
      <c r="BT909" s="691"/>
      <c r="BU909" s="691"/>
      <c r="BV909" s="691"/>
      <c r="BW909" s="691"/>
      <c r="BX909" s="691"/>
      <c r="BY909" s="691"/>
      <c r="BZ909" s="691"/>
      <c r="CA909" s="691"/>
      <c r="CB909" s="691"/>
      <c r="CC909" s="691"/>
      <c r="CD909" s="691"/>
      <c r="CE909" s="691"/>
      <c r="CF909" s="691"/>
      <c r="CG909" s="691"/>
      <c r="CH909" s="691"/>
      <c r="CI909" s="691"/>
    </row>
    <row r="910" spans="1:87" ht="15.75" customHeight="1">
      <c r="A910" s="691"/>
      <c r="B910" s="697"/>
      <c r="C910" s="697"/>
      <c r="D910" s="691"/>
      <c r="E910" s="691"/>
      <c r="F910" s="691"/>
      <c r="G910" s="691"/>
      <c r="H910" s="691"/>
      <c r="I910" s="691"/>
      <c r="J910" s="691"/>
      <c r="K910" s="691"/>
      <c r="L910" s="691"/>
      <c r="M910" s="691"/>
      <c r="N910" s="691"/>
      <c r="O910" s="691"/>
      <c r="P910" s="691"/>
      <c r="Q910" s="691"/>
      <c r="R910" s="691"/>
      <c r="S910" s="691"/>
      <c r="T910" s="691"/>
      <c r="U910" s="691"/>
      <c r="V910" s="691"/>
      <c r="W910" s="691"/>
      <c r="X910" s="691"/>
      <c r="Y910" s="691"/>
      <c r="Z910" s="691"/>
      <c r="AA910" s="691"/>
      <c r="AB910" s="691"/>
      <c r="AC910" s="691"/>
      <c r="AD910" s="691"/>
      <c r="AE910" s="691"/>
      <c r="AF910" s="691"/>
      <c r="AG910" s="691"/>
      <c r="AH910" s="691"/>
      <c r="AI910" s="691"/>
      <c r="AJ910" s="691"/>
      <c r="AK910" s="691"/>
      <c r="AL910" s="691"/>
      <c r="AM910" s="691"/>
      <c r="AN910" s="691"/>
      <c r="AO910" s="691"/>
      <c r="AP910" s="691"/>
      <c r="AQ910" s="691"/>
      <c r="AR910" s="691"/>
      <c r="AS910" s="691"/>
      <c r="AT910" s="691"/>
      <c r="AU910" s="691"/>
      <c r="AV910" s="691"/>
      <c r="AW910" s="691"/>
      <c r="AX910" s="691"/>
      <c r="AY910" s="691"/>
      <c r="AZ910" s="691"/>
      <c r="BA910" s="691"/>
      <c r="BB910" s="691"/>
      <c r="BC910" s="691"/>
      <c r="BD910" s="691"/>
      <c r="BE910" s="691"/>
      <c r="BF910" s="691"/>
      <c r="BG910" s="691"/>
      <c r="BH910" s="691"/>
      <c r="BI910" s="691"/>
      <c r="BJ910" s="691"/>
      <c r="BK910" s="691"/>
      <c r="BL910" s="691"/>
      <c r="BM910" s="691"/>
      <c r="BN910" s="691"/>
      <c r="BO910" s="691"/>
      <c r="BP910" s="691"/>
      <c r="BQ910" s="691"/>
      <c r="BR910" s="691"/>
      <c r="BS910" s="691"/>
      <c r="BT910" s="691"/>
      <c r="BU910" s="691"/>
      <c r="BV910" s="691"/>
      <c r="BW910" s="691"/>
      <c r="BX910" s="691"/>
      <c r="BY910" s="691"/>
      <c r="BZ910" s="691"/>
      <c r="CA910" s="691"/>
      <c r="CB910" s="691"/>
      <c r="CC910" s="691"/>
      <c r="CD910" s="691"/>
      <c r="CE910" s="691"/>
      <c r="CF910" s="691"/>
      <c r="CG910" s="691"/>
      <c r="CH910" s="691"/>
      <c r="CI910" s="691"/>
    </row>
    <row r="911" spans="1:87" ht="15.75" customHeight="1">
      <c r="A911" s="691"/>
      <c r="B911" s="697"/>
      <c r="C911" s="697"/>
      <c r="D911" s="691"/>
      <c r="E911" s="691"/>
      <c r="F911" s="691"/>
      <c r="G911" s="691"/>
      <c r="H911" s="691"/>
      <c r="I911" s="691"/>
      <c r="J911" s="691"/>
      <c r="K911" s="691"/>
      <c r="L911" s="691"/>
      <c r="M911" s="691"/>
      <c r="N911" s="691"/>
      <c r="O911" s="691"/>
      <c r="P911" s="691"/>
      <c r="Q911" s="691"/>
      <c r="R911" s="691"/>
      <c r="S911" s="691"/>
      <c r="T911" s="691"/>
      <c r="U911" s="691"/>
      <c r="V911" s="691"/>
      <c r="W911" s="691"/>
      <c r="X911" s="691"/>
      <c r="Y911" s="691"/>
      <c r="Z911" s="691"/>
      <c r="AA911" s="691"/>
      <c r="AB911" s="691"/>
      <c r="AC911" s="691"/>
      <c r="AD911" s="691"/>
      <c r="AE911" s="691"/>
      <c r="AF911" s="691"/>
      <c r="AG911" s="691"/>
      <c r="AH911" s="691"/>
      <c r="AI911" s="691"/>
      <c r="AJ911" s="691"/>
      <c r="AK911" s="691"/>
      <c r="AL911" s="691"/>
      <c r="AM911" s="691"/>
      <c r="AN911" s="691"/>
      <c r="AO911" s="691"/>
      <c r="AP911" s="691"/>
      <c r="AQ911" s="691"/>
      <c r="AR911" s="691"/>
      <c r="AS911" s="691"/>
      <c r="AT911" s="691"/>
      <c r="AU911" s="691"/>
      <c r="AV911" s="691"/>
      <c r="AW911" s="691"/>
      <c r="AX911" s="691"/>
      <c r="AY911" s="691"/>
      <c r="AZ911" s="691"/>
      <c r="BA911" s="691"/>
      <c r="BB911" s="691"/>
      <c r="BC911" s="691"/>
      <c r="BD911" s="691"/>
      <c r="BE911" s="691"/>
      <c r="BF911" s="691"/>
      <c r="BG911" s="691"/>
      <c r="BH911" s="691"/>
      <c r="BI911" s="691"/>
      <c r="BJ911" s="691"/>
      <c r="BK911" s="691"/>
      <c r="BL911" s="691"/>
      <c r="BM911" s="691"/>
      <c r="BN911" s="691"/>
      <c r="BO911" s="691"/>
      <c r="BP911" s="691"/>
      <c r="BQ911" s="691"/>
      <c r="BR911" s="691"/>
      <c r="BS911" s="691"/>
      <c r="BT911" s="691"/>
      <c r="BU911" s="691"/>
      <c r="BV911" s="691"/>
      <c r="BW911" s="691"/>
      <c r="BX911" s="691"/>
      <c r="BY911" s="691"/>
      <c r="BZ911" s="691"/>
      <c r="CA911" s="691"/>
      <c r="CB911" s="691"/>
      <c r="CC911" s="691"/>
      <c r="CD911" s="691"/>
      <c r="CE911" s="691"/>
      <c r="CF911" s="691"/>
      <c r="CG911" s="691"/>
      <c r="CH911" s="691"/>
      <c r="CI911" s="691"/>
    </row>
    <row r="912" spans="1:87" ht="15.75" customHeight="1">
      <c r="A912" s="691"/>
      <c r="B912" s="697"/>
      <c r="C912" s="697"/>
      <c r="D912" s="691"/>
      <c r="E912" s="691"/>
      <c r="F912" s="691"/>
      <c r="G912" s="691"/>
      <c r="H912" s="691"/>
      <c r="I912" s="691"/>
      <c r="J912" s="691"/>
      <c r="K912" s="691"/>
      <c r="L912" s="691"/>
      <c r="M912" s="691"/>
      <c r="N912" s="691"/>
      <c r="O912" s="691"/>
      <c r="P912" s="691"/>
      <c r="Q912" s="691"/>
      <c r="R912" s="691"/>
      <c r="S912" s="691"/>
      <c r="T912" s="691"/>
      <c r="U912" s="691"/>
      <c r="V912" s="691"/>
      <c r="W912" s="691"/>
      <c r="X912" s="691"/>
      <c r="Y912" s="691"/>
      <c r="Z912" s="691"/>
      <c r="AA912" s="691"/>
      <c r="AB912" s="691"/>
      <c r="AC912" s="691"/>
      <c r="AD912" s="691"/>
      <c r="AE912" s="691"/>
      <c r="AF912" s="691"/>
      <c r="AG912" s="691"/>
      <c r="AH912" s="691"/>
      <c r="AI912" s="691"/>
      <c r="AJ912" s="691"/>
      <c r="AK912" s="691"/>
      <c r="AL912" s="691"/>
      <c r="AM912" s="691"/>
      <c r="AN912" s="691"/>
      <c r="AO912" s="691"/>
      <c r="AP912" s="691"/>
      <c r="AQ912" s="691"/>
      <c r="AR912" s="691"/>
      <c r="AS912" s="691"/>
      <c r="AT912" s="691"/>
      <c r="AU912" s="691"/>
      <c r="AV912" s="691"/>
      <c r="AW912" s="691"/>
      <c r="AX912" s="691"/>
      <c r="AY912" s="691"/>
      <c r="AZ912" s="691"/>
      <c r="BA912" s="691"/>
      <c r="BB912" s="691"/>
      <c r="BC912" s="691"/>
      <c r="BD912" s="691"/>
      <c r="BE912" s="691"/>
      <c r="BF912" s="691"/>
      <c r="BG912" s="691"/>
      <c r="BH912" s="691"/>
      <c r="BI912" s="691"/>
      <c r="BJ912" s="691"/>
      <c r="BK912" s="691"/>
      <c r="BL912" s="691"/>
      <c r="BM912" s="691"/>
      <c r="BN912" s="691"/>
      <c r="BO912" s="691"/>
      <c r="BP912" s="691"/>
      <c r="BQ912" s="691"/>
      <c r="BR912" s="691"/>
      <c r="BS912" s="691"/>
      <c r="BT912" s="691"/>
      <c r="BU912" s="691"/>
      <c r="BV912" s="691"/>
      <c r="BW912" s="691"/>
      <c r="BX912" s="691"/>
      <c r="BY912" s="691"/>
      <c r="BZ912" s="691"/>
      <c r="CA912" s="691"/>
      <c r="CB912" s="691"/>
      <c r="CC912" s="691"/>
      <c r="CD912" s="691"/>
      <c r="CE912" s="691"/>
      <c r="CF912" s="691"/>
      <c r="CG912" s="691"/>
      <c r="CH912" s="691"/>
      <c r="CI912" s="691"/>
    </row>
    <row r="913" spans="1:87" ht="15.75" customHeight="1">
      <c r="A913" s="691"/>
      <c r="B913" s="697"/>
      <c r="C913" s="697"/>
      <c r="D913" s="691"/>
      <c r="E913" s="691"/>
      <c r="F913" s="691"/>
      <c r="G913" s="691"/>
      <c r="H913" s="691"/>
      <c r="I913" s="691"/>
      <c r="J913" s="691"/>
      <c r="K913" s="691"/>
      <c r="L913" s="691"/>
      <c r="M913" s="691"/>
      <c r="N913" s="691"/>
      <c r="O913" s="691"/>
      <c r="P913" s="691"/>
      <c r="Q913" s="691"/>
      <c r="R913" s="691"/>
      <c r="S913" s="691"/>
      <c r="T913" s="691"/>
      <c r="U913" s="691"/>
      <c r="V913" s="691"/>
      <c r="W913" s="691"/>
      <c r="X913" s="691"/>
      <c r="Y913" s="691"/>
      <c r="Z913" s="691"/>
      <c r="AA913" s="691"/>
      <c r="AB913" s="691"/>
      <c r="AC913" s="691"/>
      <c r="AD913" s="691"/>
      <c r="AE913" s="691"/>
      <c r="AF913" s="691"/>
      <c r="AG913" s="691"/>
      <c r="AH913" s="691"/>
      <c r="AI913" s="691"/>
      <c r="AJ913" s="691"/>
      <c r="AK913" s="691"/>
      <c r="AL913" s="691"/>
      <c r="AM913" s="691"/>
      <c r="AN913" s="691"/>
      <c r="AO913" s="691"/>
      <c r="AP913" s="691"/>
      <c r="AQ913" s="691"/>
      <c r="AR913" s="691"/>
      <c r="AS913" s="691"/>
      <c r="AT913" s="691"/>
      <c r="AU913" s="691"/>
      <c r="AV913" s="691"/>
      <c r="AW913" s="691"/>
      <c r="AX913" s="691"/>
      <c r="AY913" s="691"/>
      <c r="AZ913" s="691"/>
      <c r="BA913" s="691"/>
      <c r="BB913" s="691"/>
      <c r="BC913" s="691"/>
      <c r="BD913" s="691"/>
      <c r="BE913" s="691"/>
      <c r="BF913" s="691"/>
      <c r="BG913" s="691"/>
      <c r="BH913" s="691"/>
      <c r="BI913" s="691"/>
      <c r="BJ913" s="691"/>
      <c r="BK913" s="691"/>
      <c r="BL913" s="691"/>
      <c r="BM913" s="691"/>
      <c r="BN913" s="691"/>
      <c r="BO913" s="691"/>
      <c r="BP913" s="691"/>
      <c r="BQ913" s="691"/>
      <c r="BR913" s="691"/>
      <c r="BS913" s="691"/>
      <c r="BT913" s="691"/>
      <c r="BU913" s="691"/>
      <c r="BV913" s="691"/>
      <c r="BW913" s="691"/>
      <c r="BX913" s="691"/>
      <c r="BY913" s="691"/>
      <c r="BZ913" s="691"/>
      <c r="CA913" s="691"/>
      <c r="CB913" s="691"/>
      <c r="CC913" s="691"/>
      <c r="CD913" s="691"/>
      <c r="CE913" s="691"/>
      <c r="CF913" s="691"/>
      <c r="CG913" s="691"/>
      <c r="CH913" s="691"/>
      <c r="CI913" s="691"/>
    </row>
    <row r="914" spans="1:87" ht="15.75" customHeight="1">
      <c r="A914" s="691"/>
      <c r="B914" s="697"/>
      <c r="C914" s="697"/>
      <c r="D914" s="691"/>
      <c r="E914" s="691"/>
      <c r="F914" s="691"/>
      <c r="G914" s="691"/>
      <c r="H914" s="691"/>
      <c r="I914" s="691"/>
      <c r="J914" s="691"/>
      <c r="K914" s="691"/>
      <c r="L914" s="691"/>
      <c r="M914" s="691"/>
      <c r="N914" s="691"/>
      <c r="O914" s="691"/>
      <c r="P914" s="691"/>
      <c r="Q914" s="691"/>
      <c r="R914" s="691"/>
      <c r="S914" s="691"/>
      <c r="T914" s="691"/>
      <c r="U914" s="691"/>
      <c r="V914" s="691"/>
      <c r="W914" s="691"/>
      <c r="X914" s="691"/>
      <c r="Y914" s="691"/>
      <c r="Z914" s="691"/>
      <c r="AA914" s="691"/>
      <c r="AB914" s="691"/>
      <c r="AC914" s="691"/>
      <c r="AD914" s="691"/>
      <c r="AE914" s="691"/>
      <c r="AF914" s="691"/>
      <c r="AG914" s="691"/>
      <c r="AH914" s="691"/>
      <c r="AI914" s="691"/>
      <c r="AJ914" s="691"/>
      <c r="AK914" s="691"/>
      <c r="AL914" s="691"/>
      <c r="AM914" s="691"/>
      <c r="AN914" s="691"/>
      <c r="AO914" s="691"/>
      <c r="AP914" s="691"/>
      <c r="AQ914" s="691"/>
      <c r="AR914" s="691"/>
      <c r="AS914" s="691"/>
      <c r="AT914" s="691"/>
      <c r="AU914" s="691"/>
      <c r="AV914" s="691"/>
      <c r="AW914" s="691"/>
      <c r="AX914" s="691"/>
      <c r="AY914" s="691"/>
      <c r="AZ914" s="691"/>
      <c r="BA914" s="691"/>
      <c r="BB914" s="691"/>
      <c r="BC914" s="691"/>
      <c r="BD914" s="691"/>
      <c r="BE914" s="691"/>
      <c r="BF914" s="691"/>
      <c r="BG914" s="691"/>
      <c r="BH914" s="691"/>
      <c r="BI914" s="691"/>
      <c r="BJ914" s="691"/>
      <c r="BK914" s="691"/>
      <c r="BL914" s="691"/>
      <c r="BM914" s="691"/>
      <c r="BN914" s="691"/>
      <c r="BO914" s="691"/>
      <c r="BP914" s="691"/>
      <c r="BQ914" s="691"/>
      <c r="BR914" s="691"/>
      <c r="BS914" s="691"/>
      <c r="BT914" s="691"/>
      <c r="BU914" s="691"/>
      <c r="BV914" s="691"/>
      <c r="BW914" s="691"/>
      <c r="BX914" s="691"/>
      <c r="BY914" s="691"/>
      <c r="BZ914" s="691"/>
      <c r="CA914" s="691"/>
      <c r="CB914" s="691"/>
      <c r="CC914" s="691"/>
      <c r="CD914" s="691"/>
      <c r="CE914" s="691"/>
      <c r="CF914" s="691"/>
      <c r="CG914" s="691"/>
      <c r="CH914" s="691"/>
      <c r="CI914" s="691"/>
    </row>
    <row r="915" spans="1:87" ht="15.75" customHeight="1">
      <c r="A915" s="691"/>
      <c r="B915" s="697"/>
      <c r="C915" s="697"/>
      <c r="D915" s="691"/>
      <c r="E915" s="691"/>
      <c r="F915" s="691"/>
      <c r="G915" s="691"/>
      <c r="H915" s="691"/>
      <c r="I915" s="691"/>
      <c r="J915" s="691"/>
      <c r="K915" s="691"/>
      <c r="L915" s="691"/>
      <c r="M915" s="691"/>
      <c r="N915" s="691"/>
      <c r="O915" s="691"/>
      <c r="P915" s="691"/>
      <c r="Q915" s="691"/>
      <c r="R915" s="691"/>
      <c r="S915" s="691"/>
      <c r="T915" s="691"/>
      <c r="U915" s="691"/>
      <c r="V915" s="691"/>
      <c r="W915" s="691"/>
      <c r="X915" s="691"/>
      <c r="Y915" s="691"/>
      <c r="Z915" s="691"/>
      <c r="AA915" s="691"/>
      <c r="AB915" s="691"/>
      <c r="AC915" s="691"/>
      <c r="AD915" s="691"/>
      <c r="AE915" s="691"/>
      <c r="AF915" s="691"/>
      <c r="AG915" s="691"/>
      <c r="AH915" s="691"/>
      <c r="AI915" s="691"/>
      <c r="AJ915" s="691"/>
      <c r="AK915" s="691"/>
      <c r="AL915" s="691"/>
      <c r="AM915" s="691"/>
      <c r="AN915" s="691"/>
      <c r="AO915" s="691"/>
      <c r="AP915" s="691"/>
      <c r="AQ915" s="691"/>
      <c r="AR915" s="691"/>
      <c r="AS915" s="691"/>
      <c r="AT915" s="691"/>
      <c r="AU915" s="691"/>
      <c r="AV915" s="691"/>
      <c r="AW915" s="691"/>
      <c r="AX915" s="691"/>
      <c r="AY915" s="691"/>
      <c r="AZ915" s="691"/>
      <c r="BA915" s="691"/>
      <c r="BB915" s="691"/>
      <c r="BC915" s="691"/>
      <c r="BD915" s="691"/>
      <c r="BE915" s="691"/>
      <c r="BF915" s="691"/>
      <c r="BG915" s="691"/>
      <c r="BH915" s="691"/>
      <c r="BI915" s="691"/>
      <c r="BJ915" s="691"/>
      <c r="BK915" s="691"/>
      <c r="BL915" s="691"/>
      <c r="BM915" s="691"/>
      <c r="BN915" s="691"/>
      <c r="BO915" s="691"/>
      <c r="BP915" s="691"/>
      <c r="BQ915" s="691"/>
      <c r="BR915" s="691"/>
      <c r="BS915" s="691"/>
      <c r="BT915" s="691"/>
      <c r="BU915" s="691"/>
      <c r="BV915" s="691"/>
      <c r="BW915" s="691"/>
      <c r="BX915" s="691"/>
      <c r="BY915" s="691"/>
      <c r="BZ915" s="691"/>
      <c r="CA915" s="691"/>
      <c r="CB915" s="691"/>
      <c r="CC915" s="691"/>
      <c r="CD915" s="691"/>
      <c r="CE915" s="691"/>
      <c r="CF915" s="691"/>
      <c r="CG915" s="691"/>
      <c r="CH915" s="691"/>
      <c r="CI915" s="691"/>
    </row>
    <row r="916" spans="1:87" ht="15.75" customHeight="1">
      <c r="A916" s="691"/>
      <c r="B916" s="697"/>
      <c r="C916" s="697"/>
      <c r="D916" s="691"/>
      <c r="E916" s="691"/>
      <c r="F916" s="691"/>
      <c r="G916" s="691"/>
      <c r="H916" s="691"/>
      <c r="I916" s="691"/>
      <c r="J916" s="691"/>
      <c r="K916" s="691"/>
      <c r="L916" s="691"/>
      <c r="M916" s="691"/>
      <c r="N916" s="691"/>
      <c r="O916" s="691"/>
      <c r="P916" s="691"/>
      <c r="Q916" s="691"/>
      <c r="R916" s="691"/>
      <c r="S916" s="691"/>
      <c r="T916" s="691"/>
      <c r="U916" s="691"/>
      <c r="V916" s="691"/>
      <c r="W916" s="691"/>
      <c r="X916" s="691"/>
      <c r="Y916" s="691"/>
      <c r="Z916" s="691"/>
      <c r="AA916" s="691"/>
      <c r="AB916" s="691"/>
      <c r="AC916" s="691"/>
      <c r="AD916" s="691"/>
      <c r="AE916" s="691"/>
      <c r="AF916" s="691"/>
      <c r="AG916" s="691"/>
      <c r="AH916" s="691"/>
      <c r="AI916" s="691"/>
      <c r="AJ916" s="691"/>
      <c r="AK916" s="691"/>
      <c r="AL916" s="691"/>
      <c r="AM916" s="691"/>
      <c r="AN916" s="691"/>
      <c r="AO916" s="691"/>
      <c r="AP916" s="691"/>
      <c r="AQ916" s="691"/>
      <c r="AR916" s="691"/>
      <c r="AS916" s="691"/>
      <c r="AT916" s="691"/>
      <c r="AU916" s="691"/>
      <c r="AV916" s="691"/>
      <c r="AW916" s="691"/>
      <c r="AX916" s="691"/>
      <c r="AY916" s="691"/>
      <c r="AZ916" s="691"/>
      <c r="BA916" s="691"/>
      <c r="BB916" s="691"/>
      <c r="BC916" s="691"/>
      <c r="BD916" s="691"/>
      <c r="BE916" s="691"/>
      <c r="BF916" s="691"/>
      <c r="BG916" s="691"/>
      <c r="BH916" s="691"/>
      <c r="BI916" s="691"/>
      <c r="BJ916" s="691"/>
      <c r="BK916" s="691"/>
      <c r="BL916" s="691"/>
      <c r="BM916" s="691"/>
      <c r="BN916" s="691"/>
      <c r="BO916" s="691"/>
      <c r="BP916" s="691"/>
      <c r="BQ916" s="691"/>
      <c r="BR916" s="691"/>
      <c r="BS916" s="691"/>
      <c r="BT916" s="691"/>
      <c r="BU916" s="691"/>
      <c r="BV916" s="691"/>
      <c r="BW916" s="691"/>
      <c r="BX916" s="691"/>
      <c r="BY916" s="691"/>
      <c r="BZ916" s="691"/>
      <c r="CA916" s="691"/>
      <c r="CB916" s="691"/>
      <c r="CC916" s="691"/>
      <c r="CD916" s="691"/>
      <c r="CE916" s="691"/>
      <c r="CF916" s="691"/>
      <c r="CG916" s="691"/>
      <c r="CH916" s="691"/>
      <c r="CI916" s="691"/>
    </row>
    <row r="917" spans="1:87" ht="15.75" customHeight="1">
      <c r="A917" s="691"/>
      <c r="B917" s="697"/>
      <c r="C917" s="697"/>
      <c r="D917" s="691"/>
      <c r="E917" s="691"/>
      <c r="F917" s="691"/>
      <c r="G917" s="691"/>
      <c r="H917" s="691"/>
      <c r="I917" s="691"/>
      <c r="J917" s="691"/>
      <c r="K917" s="691"/>
      <c r="L917" s="691"/>
      <c r="M917" s="691"/>
      <c r="N917" s="691"/>
      <c r="O917" s="691"/>
      <c r="P917" s="691"/>
      <c r="Q917" s="691"/>
      <c r="R917" s="691"/>
      <c r="S917" s="691"/>
      <c r="T917" s="691"/>
      <c r="U917" s="691"/>
      <c r="V917" s="691"/>
      <c r="W917" s="691"/>
      <c r="X917" s="691"/>
      <c r="Y917" s="691"/>
      <c r="Z917" s="691"/>
      <c r="AA917" s="691"/>
      <c r="AB917" s="691"/>
      <c r="AC917" s="691"/>
      <c r="AD917" s="691"/>
      <c r="AE917" s="691"/>
      <c r="AF917" s="691"/>
      <c r="AG917" s="691"/>
      <c r="AH917" s="691"/>
      <c r="AI917" s="691"/>
      <c r="AJ917" s="691"/>
      <c r="AK917" s="691"/>
      <c r="AL917" s="691"/>
      <c r="AM917" s="691"/>
      <c r="AN917" s="691"/>
      <c r="AO917" s="691"/>
      <c r="AP917" s="691"/>
      <c r="AQ917" s="691"/>
      <c r="AR917" s="691"/>
      <c r="AS917" s="691"/>
      <c r="AT917" s="691"/>
      <c r="AU917" s="691"/>
      <c r="AV917" s="691"/>
      <c r="AW917" s="691"/>
      <c r="AX917" s="691"/>
      <c r="AY917" s="691"/>
      <c r="AZ917" s="691"/>
      <c r="BA917" s="691"/>
      <c r="BB917" s="691"/>
      <c r="BC917" s="691"/>
      <c r="BD917" s="691"/>
      <c r="BE917" s="691"/>
      <c r="BF917" s="691"/>
      <c r="BG917" s="691"/>
      <c r="BH917" s="691"/>
      <c r="BI917" s="691"/>
      <c r="BJ917" s="691"/>
      <c r="BK917" s="691"/>
      <c r="BL917" s="691"/>
      <c r="BM917" s="691"/>
      <c r="BN917" s="691"/>
      <c r="BO917" s="691"/>
      <c r="BP917" s="691"/>
      <c r="BQ917" s="691"/>
      <c r="BR917" s="691"/>
      <c r="BS917" s="691"/>
      <c r="BT917" s="691"/>
      <c r="BU917" s="691"/>
      <c r="BV917" s="691"/>
      <c r="BW917" s="691"/>
      <c r="BX917" s="691"/>
      <c r="BY917" s="691"/>
      <c r="BZ917" s="691"/>
      <c r="CA917" s="691"/>
      <c r="CB917" s="691"/>
      <c r="CC917" s="691"/>
      <c r="CD917" s="691"/>
      <c r="CE917" s="691"/>
      <c r="CF917" s="691"/>
      <c r="CG917" s="691"/>
      <c r="CH917" s="691"/>
      <c r="CI917" s="691"/>
    </row>
    <row r="918" spans="1:87" ht="15.75" customHeight="1">
      <c r="A918" s="691"/>
      <c r="B918" s="697"/>
      <c r="C918" s="697"/>
      <c r="D918" s="691"/>
      <c r="E918" s="691"/>
      <c r="F918" s="691"/>
      <c r="G918" s="691"/>
      <c r="H918" s="691"/>
      <c r="I918" s="691"/>
      <c r="J918" s="691"/>
      <c r="K918" s="691"/>
      <c r="L918" s="691"/>
      <c r="M918" s="691"/>
      <c r="N918" s="691"/>
      <c r="O918" s="691"/>
      <c r="P918" s="691"/>
      <c r="Q918" s="691"/>
      <c r="R918" s="691"/>
      <c r="S918" s="691"/>
      <c r="T918" s="691"/>
      <c r="U918" s="691"/>
      <c r="V918" s="691"/>
      <c r="W918" s="691"/>
      <c r="X918" s="691"/>
      <c r="Y918" s="691"/>
      <c r="Z918" s="691"/>
      <c r="AA918" s="691"/>
      <c r="AB918" s="691"/>
      <c r="AC918" s="691"/>
      <c r="AD918" s="691"/>
      <c r="AE918" s="691"/>
      <c r="AF918" s="691"/>
      <c r="AG918" s="691"/>
      <c r="AH918" s="691"/>
      <c r="AI918" s="691"/>
      <c r="AJ918" s="691"/>
      <c r="AK918" s="691"/>
      <c r="AL918" s="691"/>
      <c r="AM918" s="691"/>
      <c r="AN918" s="691"/>
      <c r="AO918" s="691"/>
      <c r="AP918" s="691"/>
      <c r="AQ918" s="691"/>
      <c r="AR918" s="691"/>
      <c r="AS918" s="691"/>
      <c r="AT918" s="691"/>
      <c r="AU918" s="691"/>
      <c r="AV918" s="691"/>
      <c r="AW918" s="691"/>
      <c r="AX918" s="691"/>
      <c r="AY918" s="691"/>
      <c r="AZ918" s="691"/>
      <c r="BA918" s="691"/>
      <c r="BB918" s="691"/>
      <c r="BC918" s="691"/>
      <c r="BD918" s="691"/>
      <c r="BE918" s="691"/>
      <c r="BF918" s="691"/>
      <c r="BG918" s="691"/>
      <c r="BH918" s="691"/>
      <c r="BI918" s="691"/>
      <c r="BJ918" s="691"/>
      <c r="BK918" s="691"/>
      <c r="BL918" s="691"/>
      <c r="BM918" s="691"/>
      <c r="BN918" s="691"/>
      <c r="BO918" s="691"/>
      <c r="BP918" s="691"/>
      <c r="BQ918" s="691"/>
      <c r="BR918" s="691"/>
      <c r="BS918" s="691"/>
      <c r="BT918" s="691"/>
      <c r="BU918" s="691"/>
      <c r="BV918" s="691"/>
      <c r="BW918" s="691"/>
      <c r="BX918" s="691"/>
      <c r="BY918" s="691"/>
      <c r="BZ918" s="691"/>
      <c r="CA918" s="691"/>
      <c r="CB918" s="691"/>
      <c r="CC918" s="691"/>
      <c r="CD918" s="691"/>
      <c r="CE918" s="691"/>
      <c r="CF918" s="691"/>
      <c r="CG918" s="691"/>
      <c r="CH918" s="691"/>
      <c r="CI918" s="691"/>
    </row>
    <row r="919" spans="1:87" ht="15.75" customHeight="1">
      <c r="A919" s="691"/>
      <c r="B919" s="697"/>
      <c r="C919" s="697"/>
      <c r="D919" s="691"/>
      <c r="E919" s="691"/>
      <c r="F919" s="691"/>
      <c r="G919" s="691"/>
      <c r="H919" s="691"/>
      <c r="I919" s="691"/>
      <c r="J919" s="691"/>
      <c r="K919" s="691"/>
      <c r="L919" s="691"/>
      <c r="M919" s="691"/>
      <c r="N919" s="691"/>
      <c r="O919" s="691"/>
      <c r="P919" s="691"/>
      <c r="Q919" s="691"/>
      <c r="R919" s="691"/>
      <c r="S919" s="691"/>
      <c r="T919" s="691"/>
      <c r="U919" s="691"/>
      <c r="V919" s="691"/>
      <c r="W919" s="691"/>
      <c r="X919" s="691"/>
      <c r="Y919" s="691"/>
      <c r="Z919" s="691"/>
      <c r="AA919" s="691"/>
      <c r="AB919" s="691"/>
      <c r="AC919" s="691"/>
      <c r="AD919" s="691"/>
      <c r="AE919" s="691"/>
      <c r="AF919" s="691"/>
      <c r="AG919" s="691"/>
      <c r="AH919" s="691"/>
      <c r="AI919" s="691"/>
      <c r="AJ919" s="691"/>
      <c r="AK919" s="691"/>
      <c r="AL919" s="691"/>
      <c r="AM919" s="691"/>
      <c r="AN919" s="691"/>
      <c r="AO919" s="691"/>
      <c r="AP919" s="691"/>
      <c r="AQ919" s="691"/>
      <c r="AR919" s="691"/>
      <c r="AS919" s="691"/>
      <c r="AT919" s="691"/>
      <c r="AU919" s="691"/>
      <c r="AV919" s="691"/>
      <c r="AW919" s="691"/>
      <c r="AX919" s="691"/>
      <c r="AY919" s="691"/>
      <c r="AZ919" s="691"/>
      <c r="BA919" s="691"/>
      <c r="BB919" s="691"/>
      <c r="BC919" s="691"/>
      <c r="BD919" s="691"/>
      <c r="BE919" s="691"/>
      <c r="BF919" s="691"/>
      <c r="BG919" s="691"/>
      <c r="BH919" s="691"/>
      <c r="BI919" s="691"/>
      <c r="BJ919" s="691"/>
      <c r="BK919" s="691"/>
      <c r="BL919" s="691"/>
      <c r="BM919" s="691"/>
      <c r="BN919" s="691"/>
      <c r="BO919" s="691"/>
      <c r="BP919" s="691"/>
      <c r="BQ919" s="691"/>
      <c r="BR919" s="691"/>
      <c r="BS919" s="691"/>
      <c r="BT919" s="691"/>
      <c r="BU919" s="691"/>
      <c r="BV919" s="691"/>
      <c r="BW919" s="691"/>
      <c r="BX919" s="691"/>
      <c r="BY919" s="691"/>
      <c r="BZ919" s="691"/>
      <c r="CA919" s="691"/>
      <c r="CB919" s="691"/>
      <c r="CC919" s="691"/>
      <c r="CD919" s="691"/>
      <c r="CE919" s="691"/>
      <c r="CF919" s="691"/>
      <c r="CG919" s="691"/>
      <c r="CH919" s="691"/>
      <c r="CI919" s="691"/>
    </row>
    <row r="920" spans="1:87" ht="15.75" customHeight="1">
      <c r="A920" s="691"/>
      <c r="B920" s="697"/>
      <c r="C920" s="697"/>
      <c r="D920" s="691"/>
      <c r="E920" s="691"/>
      <c r="F920" s="691"/>
      <c r="G920" s="691"/>
      <c r="H920" s="691"/>
      <c r="I920" s="691"/>
      <c r="J920" s="691"/>
      <c r="K920" s="691"/>
      <c r="L920" s="691"/>
      <c r="M920" s="691"/>
      <c r="N920" s="691"/>
      <c r="O920" s="691"/>
      <c r="P920" s="691"/>
      <c r="Q920" s="691"/>
      <c r="R920" s="691"/>
      <c r="S920" s="691"/>
      <c r="T920" s="691"/>
      <c r="U920" s="691"/>
      <c r="V920" s="691"/>
      <c r="W920" s="691"/>
      <c r="X920" s="691"/>
      <c r="Y920" s="691"/>
      <c r="Z920" s="691"/>
      <c r="AA920" s="691"/>
      <c r="AB920" s="691"/>
      <c r="AC920" s="691"/>
      <c r="AD920" s="691"/>
      <c r="AE920" s="691"/>
      <c r="AF920" s="691"/>
      <c r="AG920" s="691"/>
      <c r="AH920" s="691"/>
      <c r="AI920" s="691"/>
      <c r="AJ920" s="691"/>
      <c r="AK920" s="691"/>
      <c r="AL920" s="691"/>
      <c r="AM920" s="691"/>
      <c r="AN920" s="691"/>
      <c r="AO920" s="691"/>
      <c r="AP920" s="691"/>
      <c r="AQ920" s="691"/>
      <c r="AR920" s="691"/>
      <c r="AS920" s="691"/>
      <c r="AT920" s="691"/>
      <c r="AU920" s="691"/>
      <c r="AV920" s="691"/>
      <c r="AW920" s="691"/>
      <c r="AX920" s="691"/>
      <c r="AY920" s="691"/>
      <c r="AZ920" s="691"/>
      <c r="BA920" s="691"/>
      <c r="BB920" s="691"/>
      <c r="BC920" s="691"/>
      <c r="BD920" s="691"/>
      <c r="BE920" s="691"/>
      <c r="BF920" s="691"/>
      <c r="BG920" s="691"/>
      <c r="BH920" s="691"/>
      <c r="BI920" s="691"/>
      <c r="BJ920" s="691"/>
      <c r="BK920" s="691"/>
      <c r="BL920" s="691"/>
      <c r="BM920" s="691"/>
      <c r="BN920" s="691"/>
      <c r="BO920" s="691"/>
      <c r="BP920" s="691"/>
      <c r="BQ920" s="691"/>
      <c r="BR920" s="691"/>
      <c r="BS920" s="691"/>
      <c r="BT920" s="691"/>
      <c r="BU920" s="691"/>
      <c r="BV920" s="691"/>
      <c r="BW920" s="691"/>
      <c r="BX920" s="691"/>
      <c r="BY920" s="691"/>
      <c r="BZ920" s="691"/>
      <c r="CA920" s="691"/>
      <c r="CB920" s="691"/>
      <c r="CC920" s="691"/>
      <c r="CD920" s="691"/>
      <c r="CE920" s="691"/>
      <c r="CF920" s="691"/>
      <c r="CG920" s="691"/>
      <c r="CH920" s="691"/>
      <c r="CI920" s="691"/>
    </row>
    <row r="921" spans="1:87" ht="15.75" customHeight="1">
      <c r="A921" s="691"/>
      <c r="B921" s="697"/>
      <c r="C921" s="697"/>
      <c r="D921" s="691"/>
      <c r="E921" s="691"/>
      <c r="F921" s="691"/>
      <c r="G921" s="691"/>
      <c r="H921" s="691"/>
      <c r="I921" s="691"/>
      <c r="J921" s="691"/>
      <c r="K921" s="691"/>
      <c r="L921" s="691"/>
      <c r="M921" s="691"/>
      <c r="N921" s="691"/>
      <c r="O921" s="691"/>
      <c r="P921" s="691"/>
      <c r="Q921" s="691"/>
      <c r="R921" s="691"/>
      <c r="S921" s="691"/>
      <c r="T921" s="691"/>
      <c r="U921" s="691"/>
      <c r="V921" s="691"/>
      <c r="W921" s="691"/>
      <c r="X921" s="691"/>
      <c r="Y921" s="691"/>
      <c r="Z921" s="691"/>
      <c r="AA921" s="691"/>
      <c r="AB921" s="691"/>
      <c r="AC921" s="691"/>
      <c r="AD921" s="691"/>
      <c r="AE921" s="691"/>
      <c r="AF921" s="691"/>
      <c r="AG921" s="691"/>
      <c r="AH921" s="691"/>
      <c r="AI921" s="691"/>
      <c r="AJ921" s="691"/>
      <c r="AK921" s="691"/>
      <c r="AL921" s="691"/>
      <c r="AM921" s="691"/>
      <c r="AN921" s="691"/>
      <c r="AO921" s="691"/>
      <c r="AP921" s="691"/>
      <c r="AQ921" s="691"/>
      <c r="AR921" s="691"/>
      <c r="AS921" s="691"/>
      <c r="AT921" s="691"/>
      <c r="AU921" s="691"/>
      <c r="AV921" s="691"/>
      <c r="AW921" s="691"/>
      <c r="AX921" s="691"/>
      <c r="AY921" s="691"/>
      <c r="AZ921" s="691"/>
      <c r="BA921" s="691"/>
      <c r="BB921" s="691"/>
      <c r="BC921" s="691"/>
      <c r="BD921" s="691"/>
      <c r="BE921" s="691"/>
      <c r="BF921" s="691"/>
      <c r="BG921" s="691"/>
      <c r="BH921" s="691"/>
      <c r="BI921" s="691"/>
      <c r="BJ921" s="691"/>
      <c r="BK921" s="691"/>
      <c r="BL921" s="691"/>
      <c r="BM921" s="691"/>
      <c r="BN921" s="691"/>
      <c r="BO921" s="691"/>
      <c r="BP921" s="691"/>
      <c r="BQ921" s="691"/>
      <c r="BR921" s="691"/>
      <c r="BS921" s="691"/>
      <c r="BT921" s="691"/>
      <c r="BU921" s="691"/>
      <c r="BV921" s="691"/>
      <c r="BW921" s="691"/>
      <c r="BX921" s="691"/>
      <c r="BY921" s="691"/>
      <c r="BZ921" s="691"/>
      <c r="CA921" s="691"/>
      <c r="CB921" s="691"/>
      <c r="CC921" s="691"/>
      <c r="CD921" s="691"/>
      <c r="CE921" s="691"/>
      <c r="CF921" s="691"/>
      <c r="CG921" s="691"/>
      <c r="CH921" s="691"/>
      <c r="CI921" s="691"/>
    </row>
    <row r="922" spans="1:87" ht="15.75" customHeight="1">
      <c r="A922" s="691"/>
      <c r="B922" s="697"/>
      <c r="C922" s="697"/>
      <c r="D922" s="691"/>
      <c r="E922" s="691"/>
      <c r="F922" s="691"/>
      <c r="G922" s="691"/>
      <c r="H922" s="691"/>
      <c r="I922" s="691"/>
      <c r="J922" s="691"/>
      <c r="K922" s="691"/>
      <c r="L922" s="691"/>
      <c r="M922" s="691"/>
      <c r="N922" s="691"/>
      <c r="O922" s="691"/>
      <c r="P922" s="691"/>
      <c r="Q922" s="691"/>
      <c r="R922" s="691"/>
      <c r="S922" s="691"/>
      <c r="T922" s="691"/>
      <c r="U922" s="691"/>
      <c r="V922" s="691"/>
      <c r="W922" s="691"/>
      <c r="X922" s="691"/>
      <c r="Y922" s="691"/>
      <c r="Z922" s="691"/>
      <c r="AA922" s="691"/>
      <c r="AB922" s="691"/>
      <c r="AC922" s="691"/>
      <c r="AD922" s="691"/>
      <c r="AE922" s="691"/>
      <c r="AF922" s="691"/>
      <c r="AG922" s="691"/>
      <c r="AH922" s="691"/>
      <c r="AI922" s="691"/>
      <c r="AJ922" s="691"/>
      <c r="AK922" s="691"/>
      <c r="AL922" s="691"/>
      <c r="AM922" s="691"/>
      <c r="AN922" s="691"/>
      <c r="AO922" s="691"/>
      <c r="AP922" s="691"/>
      <c r="AQ922" s="691"/>
      <c r="AR922" s="691"/>
      <c r="AS922" s="691"/>
      <c r="AT922" s="691"/>
      <c r="AU922" s="691"/>
      <c r="AV922" s="691"/>
      <c r="AW922" s="691"/>
      <c r="AX922" s="691"/>
      <c r="AY922" s="691"/>
      <c r="AZ922" s="691"/>
      <c r="BA922" s="691"/>
      <c r="BB922" s="691"/>
      <c r="BC922" s="691"/>
      <c r="BD922" s="691"/>
      <c r="BE922" s="691"/>
      <c r="BF922" s="691"/>
      <c r="BG922" s="691"/>
      <c r="BH922" s="691"/>
      <c r="BI922" s="691"/>
      <c r="BJ922" s="691"/>
      <c r="BK922" s="691"/>
      <c r="BL922" s="691"/>
      <c r="BM922" s="691"/>
      <c r="BN922" s="691"/>
      <c r="BO922" s="691"/>
      <c r="BP922" s="691"/>
      <c r="BQ922" s="691"/>
      <c r="BR922" s="691"/>
      <c r="BS922" s="691"/>
      <c r="BT922" s="691"/>
      <c r="BU922" s="691"/>
      <c r="BV922" s="691"/>
      <c r="BW922" s="691"/>
      <c r="BX922" s="691"/>
      <c r="BY922" s="691"/>
      <c r="BZ922" s="691"/>
      <c r="CA922" s="691"/>
      <c r="CB922" s="691"/>
      <c r="CC922" s="691"/>
      <c r="CD922" s="691"/>
      <c r="CE922" s="691"/>
      <c r="CF922" s="691"/>
      <c r="CG922" s="691"/>
      <c r="CH922" s="691"/>
      <c r="CI922" s="691"/>
    </row>
    <row r="923" spans="1:87" ht="15.75" customHeight="1">
      <c r="A923" s="691"/>
      <c r="B923" s="697"/>
      <c r="C923" s="697"/>
      <c r="D923" s="691"/>
      <c r="E923" s="691"/>
      <c r="F923" s="691"/>
      <c r="G923" s="691"/>
      <c r="H923" s="691"/>
      <c r="I923" s="691"/>
      <c r="J923" s="691"/>
      <c r="K923" s="691"/>
      <c r="L923" s="691"/>
      <c r="M923" s="691"/>
      <c r="N923" s="691"/>
      <c r="O923" s="691"/>
      <c r="P923" s="691"/>
      <c r="Q923" s="691"/>
      <c r="R923" s="691"/>
      <c r="S923" s="691"/>
      <c r="T923" s="691"/>
      <c r="U923" s="691"/>
      <c r="V923" s="691"/>
      <c r="W923" s="691"/>
      <c r="X923" s="691"/>
      <c r="Y923" s="691"/>
      <c r="Z923" s="691"/>
      <c r="AA923" s="691"/>
      <c r="AB923" s="691"/>
      <c r="AC923" s="691"/>
      <c r="AD923" s="691"/>
      <c r="AE923" s="691"/>
      <c r="AF923" s="691"/>
      <c r="AG923" s="691"/>
      <c r="AH923" s="691"/>
      <c r="AI923" s="691"/>
      <c r="AJ923" s="691"/>
      <c r="AK923" s="691"/>
      <c r="AL923" s="691"/>
      <c r="AM923" s="691"/>
      <c r="AN923" s="691"/>
      <c r="AO923" s="691"/>
      <c r="AP923" s="691"/>
      <c r="AQ923" s="691"/>
      <c r="AR923" s="691"/>
      <c r="AS923" s="691"/>
      <c r="AT923" s="691"/>
      <c r="AU923" s="691"/>
      <c r="AV923" s="691"/>
      <c r="AW923" s="691"/>
      <c r="AX923" s="691"/>
      <c r="AY923" s="691"/>
      <c r="AZ923" s="691"/>
      <c r="BA923" s="691"/>
      <c r="BB923" s="691"/>
      <c r="BC923" s="691"/>
      <c r="BD923" s="691"/>
      <c r="BE923" s="691"/>
      <c r="BF923" s="691"/>
      <c r="BG923" s="691"/>
      <c r="BH923" s="691"/>
      <c r="BI923" s="691"/>
      <c r="BJ923" s="691"/>
      <c r="BK923" s="691"/>
      <c r="BL923" s="691"/>
      <c r="BM923" s="691"/>
      <c r="BN923" s="691"/>
      <c r="BO923" s="691"/>
      <c r="BP923" s="691"/>
      <c r="BQ923" s="691"/>
      <c r="BR923" s="691"/>
      <c r="BS923" s="691"/>
      <c r="BT923" s="691"/>
      <c r="BU923" s="691"/>
      <c r="BV923" s="691"/>
      <c r="BW923" s="691"/>
      <c r="BX923" s="691"/>
      <c r="BY923" s="691"/>
      <c r="BZ923" s="691"/>
      <c r="CA923" s="691"/>
      <c r="CB923" s="691"/>
      <c r="CC923" s="691"/>
      <c r="CD923" s="691"/>
      <c r="CE923" s="691"/>
      <c r="CF923" s="691"/>
      <c r="CG923" s="691"/>
      <c r="CH923" s="691"/>
      <c r="CI923" s="691"/>
    </row>
    <row r="924" spans="1:87" ht="15.75" customHeight="1">
      <c r="A924" s="691"/>
      <c r="B924" s="697"/>
      <c r="C924" s="697"/>
      <c r="D924" s="691"/>
      <c r="E924" s="691"/>
      <c r="F924" s="691"/>
      <c r="G924" s="691"/>
      <c r="H924" s="691"/>
      <c r="I924" s="691"/>
      <c r="J924" s="691"/>
      <c r="K924" s="691"/>
      <c r="L924" s="691"/>
      <c r="M924" s="691"/>
      <c r="N924" s="691"/>
      <c r="O924" s="691"/>
      <c r="P924" s="691"/>
      <c r="Q924" s="691"/>
      <c r="R924" s="691"/>
      <c r="S924" s="691"/>
      <c r="T924" s="691"/>
      <c r="U924" s="691"/>
      <c r="V924" s="691"/>
      <c r="W924" s="691"/>
      <c r="X924" s="691"/>
      <c r="Y924" s="691"/>
      <c r="Z924" s="691"/>
      <c r="AA924" s="691"/>
      <c r="AB924" s="691"/>
      <c r="AC924" s="691"/>
      <c r="AD924" s="691"/>
      <c r="AE924" s="691"/>
      <c r="AF924" s="691"/>
      <c r="AG924" s="691"/>
      <c r="AH924" s="691"/>
      <c r="AI924" s="691"/>
      <c r="AJ924" s="691"/>
      <c r="AK924" s="691"/>
      <c r="AL924" s="691"/>
      <c r="AM924" s="691"/>
      <c r="AN924" s="691"/>
      <c r="AO924" s="691"/>
      <c r="AP924" s="691"/>
      <c r="AQ924" s="691"/>
      <c r="AR924" s="691"/>
      <c r="AS924" s="691"/>
      <c r="AT924" s="691"/>
      <c r="AU924" s="691"/>
      <c r="AV924" s="691"/>
      <c r="AW924" s="691"/>
      <c r="AX924" s="691"/>
      <c r="AY924" s="691"/>
      <c r="AZ924" s="691"/>
      <c r="BA924" s="691"/>
      <c r="BB924" s="691"/>
      <c r="BC924" s="691"/>
      <c r="BD924" s="691"/>
      <c r="BE924" s="691"/>
      <c r="BF924" s="691"/>
      <c r="BG924" s="691"/>
      <c r="BH924" s="691"/>
      <c r="BI924" s="691"/>
      <c r="BJ924" s="691"/>
      <c r="BK924" s="691"/>
      <c r="BL924" s="691"/>
      <c r="BM924" s="691"/>
      <c r="BN924" s="691"/>
      <c r="BO924" s="691"/>
      <c r="BP924" s="691"/>
      <c r="BQ924" s="691"/>
      <c r="BR924" s="691"/>
      <c r="BS924" s="691"/>
      <c r="BT924" s="691"/>
      <c r="BU924" s="691"/>
      <c r="BV924" s="691"/>
      <c r="BW924" s="691"/>
      <c r="BX924" s="691"/>
      <c r="BY924" s="691"/>
      <c r="BZ924" s="691"/>
      <c r="CA924" s="691"/>
      <c r="CB924" s="691"/>
      <c r="CC924" s="691"/>
      <c r="CD924" s="691"/>
      <c r="CE924" s="691"/>
      <c r="CF924" s="691"/>
      <c r="CG924" s="691"/>
      <c r="CH924" s="691"/>
      <c r="CI924" s="691"/>
    </row>
    <row r="925" spans="1:87" ht="15.75" customHeight="1">
      <c r="A925" s="691"/>
      <c r="B925" s="697"/>
      <c r="C925" s="697"/>
      <c r="D925" s="691"/>
      <c r="E925" s="691"/>
      <c r="F925" s="691"/>
      <c r="G925" s="691"/>
      <c r="H925" s="691"/>
      <c r="I925" s="691"/>
      <c r="J925" s="691"/>
      <c r="K925" s="691"/>
      <c r="L925" s="691"/>
      <c r="M925" s="691"/>
      <c r="N925" s="691"/>
      <c r="O925" s="691"/>
      <c r="P925" s="691"/>
      <c r="Q925" s="691"/>
      <c r="R925" s="691"/>
      <c r="S925" s="691"/>
      <c r="T925" s="691"/>
      <c r="U925" s="691"/>
      <c r="V925" s="691"/>
      <c r="W925" s="691"/>
      <c r="X925" s="691"/>
      <c r="Y925" s="691"/>
      <c r="Z925" s="691"/>
      <c r="AA925" s="691"/>
      <c r="AB925" s="691"/>
      <c r="AC925" s="691"/>
      <c r="AD925" s="691"/>
      <c r="AE925" s="691"/>
      <c r="AF925" s="691"/>
      <c r="AG925" s="691"/>
      <c r="AH925" s="691"/>
      <c r="AI925" s="691"/>
      <c r="AJ925" s="691"/>
      <c r="AK925" s="691"/>
      <c r="AL925" s="691"/>
      <c r="AM925" s="691"/>
      <c r="AN925" s="691"/>
      <c r="AO925" s="691"/>
      <c r="AP925" s="691"/>
      <c r="AQ925" s="691"/>
      <c r="AR925" s="691"/>
      <c r="AS925" s="691"/>
      <c r="AT925" s="691"/>
      <c r="AU925" s="691"/>
      <c r="AV925" s="691"/>
      <c r="AW925" s="691"/>
      <c r="AX925" s="691"/>
      <c r="AY925" s="691"/>
      <c r="AZ925" s="691"/>
      <c r="BA925" s="691"/>
      <c r="BB925" s="691"/>
      <c r="BC925" s="691"/>
      <c r="BD925" s="691"/>
      <c r="BE925" s="691"/>
      <c r="BF925" s="691"/>
      <c r="BG925" s="691"/>
      <c r="BH925" s="691"/>
      <c r="BI925" s="691"/>
      <c r="BJ925" s="691"/>
      <c r="BK925" s="691"/>
      <c r="BL925" s="691"/>
      <c r="BM925" s="691"/>
      <c r="BN925" s="691"/>
      <c r="BO925" s="691"/>
      <c r="BP925" s="691"/>
      <c r="BQ925" s="691"/>
      <c r="BR925" s="691"/>
      <c r="BS925" s="691"/>
      <c r="BT925" s="691"/>
      <c r="BU925" s="691"/>
      <c r="BV925" s="691"/>
      <c r="BW925" s="691"/>
      <c r="BX925" s="691"/>
      <c r="BY925" s="691"/>
      <c r="BZ925" s="691"/>
      <c r="CA925" s="691"/>
      <c r="CB925" s="691"/>
      <c r="CC925" s="691"/>
      <c r="CD925" s="691"/>
      <c r="CE925" s="691"/>
      <c r="CF925" s="691"/>
      <c r="CG925" s="691"/>
      <c r="CH925" s="691"/>
      <c r="CI925" s="691"/>
    </row>
    <row r="926" spans="1:87" ht="15.75" customHeight="1">
      <c r="A926" s="691"/>
      <c r="B926" s="697"/>
      <c r="C926" s="697"/>
      <c r="D926" s="691"/>
      <c r="E926" s="691"/>
      <c r="F926" s="691"/>
      <c r="G926" s="691"/>
      <c r="H926" s="691"/>
      <c r="I926" s="691"/>
      <c r="J926" s="691"/>
      <c r="K926" s="691"/>
      <c r="L926" s="691"/>
      <c r="M926" s="691"/>
      <c r="N926" s="691"/>
      <c r="O926" s="691"/>
      <c r="P926" s="691"/>
      <c r="Q926" s="691"/>
      <c r="R926" s="691"/>
      <c r="S926" s="691"/>
      <c r="T926" s="691"/>
      <c r="U926" s="691"/>
      <c r="V926" s="691"/>
      <c r="W926" s="691"/>
      <c r="X926" s="691"/>
      <c r="Y926" s="691"/>
      <c r="Z926" s="691"/>
      <c r="AA926" s="691"/>
      <c r="AB926" s="691"/>
      <c r="AC926" s="691"/>
      <c r="AD926" s="691"/>
      <c r="AE926" s="691"/>
      <c r="AF926" s="691"/>
      <c r="AG926" s="691"/>
      <c r="AH926" s="691"/>
      <c r="AI926" s="691"/>
      <c r="AJ926" s="691"/>
      <c r="AK926" s="691"/>
      <c r="AL926" s="691"/>
      <c r="AM926" s="691"/>
      <c r="AN926" s="691"/>
      <c r="AO926" s="691"/>
      <c r="AP926" s="691"/>
      <c r="AQ926" s="691"/>
      <c r="AR926" s="691"/>
      <c r="AS926" s="691"/>
      <c r="AT926" s="691"/>
      <c r="AU926" s="691"/>
      <c r="AV926" s="691"/>
      <c r="AW926" s="691"/>
      <c r="AX926" s="691"/>
      <c r="AY926" s="691"/>
      <c r="AZ926" s="691"/>
      <c r="BA926" s="691"/>
      <c r="BB926" s="691"/>
      <c r="BC926" s="691"/>
      <c r="BD926" s="691"/>
      <c r="BE926" s="691"/>
      <c r="BF926" s="691"/>
      <c r="BG926" s="691"/>
      <c r="BH926" s="691"/>
      <c r="BI926" s="691"/>
      <c r="BJ926" s="691"/>
      <c r="BK926" s="691"/>
      <c r="BL926" s="691"/>
      <c r="BM926" s="691"/>
      <c r="BN926" s="691"/>
      <c r="BO926" s="691"/>
      <c r="BP926" s="691"/>
      <c r="BQ926" s="691"/>
      <c r="BR926" s="691"/>
      <c r="BS926" s="691"/>
      <c r="BT926" s="691"/>
      <c r="BU926" s="691"/>
      <c r="BV926" s="691"/>
      <c r="BW926" s="691"/>
      <c r="BX926" s="691"/>
      <c r="BY926" s="691"/>
      <c r="BZ926" s="691"/>
      <c r="CA926" s="691"/>
      <c r="CB926" s="691"/>
      <c r="CC926" s="691"/>
      <c r="CD926" s="691"/>
      <c r="CE926" s="691"/>
      <c r="CF926" s="691"/>
      <c r="CG926" s="691"/>
      <c r="CH926" s="691"/>
      <c r="CI926" s="691"/>
    </row>
    <row r="927" spans="1:87" ht="15.75" customHeight="1">
      <c r="A927" s="691"/>
      <c r="B927" s="697"/>
      <c r="C927" s="697"/>
      <c r="D927" s="691"/>
      <c r="E927" s="691"/>
      <c r="F927" s="691"/>
      <c r="G927" s="691"/>
      <c r="H927" s="691"/>
      <c r="I927" s="691"/>
      <c r="J927" s="691"/>
      <c r="K927" s="691"/>
      <c r="L927" s="691"/>
      <c r="M927" s="691"/>
      <c r="N927" s="691"/>
      <c r="O927" s="691"/>
      <c r="P927" s="691"/>
      <c r="Q927" s="691"/>
      <c r="R927" s="691"/>
      <c r="S927" s="691"/>
      <c r="T927" s="691"/>
      <c r="U927" s="691"/>
      <c r="V927" s="691"/>
      <c r="W927" s="691"/>
      <c r="X927" s="691"/>
      <c r="Y927" s="691"/>
      <c r="Z927" s="691"/>
      <c r="AA927" s="691"/>
      <c r="AB927" s="691"/>
      <c r="AC927" s="691"/>
      <c r="AD927" s="691"/>
      <c r="AE927" s="691"/>
      <c r="AF927" s="691"/>
      <c r="AG927" s="691"/>
      <c r="AH927" s="691"/>
      <c r="AI927" s="691"/>
      <c r="AJ927" s="691"/>
      <c r="AK927" s="691"/>
      <c r="AL927" s="691"/>
      <c r="AM927" s="691"/>
      <c r="AN927" s="691"/>
      <c r="AO927" s="691"/>
      <c r="AP927" s="691"/>
      <c r="AQ927" s="691"/>
      <c r="AR927" s="691"/>
      <c r="AS927" s="691"/>
      <c r="AT927" s="691"/>
      <c r="AU927" s="691"/>
      <c r="AV927" s="691"/>
      <c r="AW927" s="691"/>
      <c r="AX927" s="691"/>
      <c r="AY927" s="691"/>
      <c r="AZ927" s="691"/>
      <c r="BA927" s="691"/>
      <c r="BB927" s="691"/>
      <c r="BC927" s="691"/>
      <c r="BD927" s="691"/>
      <c r="BE927" s="691"/>
      <c r="BF927" s="691"/>
      <c r="BG927" s="691"/>
      <c r="BH927" s="691"/>
      <c r="BI927" s="691"/>
      <c r="BJ927" s="691"/>
      <c r="BK927" s="691"/>
      <c r="BL927" s="691"/>
      <c r="BM927" s="691"/>
      <c r="BN927" s="691"/>
      <c r="BO927" s="691"/>
      <c r="BP927" s="691"/>
      <c r="BQ927" s="691"/>
      <c r="BR927" s="691"/>
      <c r="BS927" s="691"/>
      <c r="BT927" s="691"/>
      <c r="BU927" s="691"/>
      <c r="BV927" s="691"/>
      <c r="BW927" s="691"/>
      <c r="BX927" s="691"/>
      <c r="BY927" s="691"/>
      <c r="BZ927" s="691"/>
      <c r="CA927" s="691"/>
      <c r="CB927" s="691"/>
      <c r="CC927" s="691"/>
      <c r="CD927" s="691"/>
      <c r="CE927" s="691"/>
      <c r="CF927" s="691"/>
      <c r="CG927" s="691"/>
      <c r="CH927" s="691"/>
      <c r="CI927" s="691"/>
    </row>
    <row r="928" spans="1:87" ht="15.75" customHeight="1">
      <c r="A928" s="691"/>
      <c r="B928" s="697"/>
      <c r="C928" s="697"/>
      <c r="D928" s="691"/>
      <c r="E928" s="691"/>
      <c r="F928" s="691"/>
      <c r="G928" s="691"/>
      <c r="H928" s="691"/>
      <c r="I928" s="691"/>
      <c r="J928" s="691"/>
      <c r="K928" s="691"/>
      <c r="L928" s="691"/>
      <c r="M928" s="691"/>
      <c r="N928" s="691"/>
      <c r="O928" s="691"/>
      <c r="P928" s="691"/>
      <c r="Q928" s="691"/>
      <c r="R928" s="691"/>
      <c r="S928" s="691"/>
      <c r="T928" s="691"/>
      <c r="U928" s="691"/>
      <c r="V928" s="691"/>
      <c r="W928" s="691"/>
      <c r="X928" s="691"/>
      <c r="Y928" s="691"/>
      <c r="Z928" s="691"/>
      <c r="AA928" s="691"/>
      <c r="AB928" s="691"/>
      <c r="AC928" s="691"/>
      <c r="AD928" s="691"/>
      <c r="AE928" s="691"/>
      <c r="AF928" s="691"/>
      <c r="AG928" s="691"/>
      <c r="AH928" s="691"/>
      <c r="AI928" s="691"/>
      <c r="AJ928" s="691"/>
      <c r="AK928" s="691"/>
      <c r="AL928" s="691"/>
      <c r="AM928" s="691"/>
      <c r="AN928" s="691"/>
      <c r="AO928" s="691"/>
      <c r="AP928" s="691"/>
      <c r="AQ928" s="691"/>
      <c r="AR928" s="691"/>
      <c r="AS928" s="691"/>
      <c r="AT928" s="691"/>
      <c r="AU928" s="691"/>
      <c r="AV928" s="691"/>
      <c r="AW928" s="691"/>
      <c r="AX928" s="691"/>
      <c r="AY928" s="691"/>
      <c r="AZ928" s="691"/>
      <c r="BA928" s="691"/>
      <c r="BB928" s="691"/>
      <c r="BC928" s="691"/>
      <c r="BD928" s="691"/>
      <c r="BE928" s="691"/>
      <c r="BF928" s="691"/>
      <c r="BG928" s="691"/>
      <c r="BH928" s="691"/>
      <c r="BI928" s="691"/>
      <c r="BJ928" s="691"/>
      <c r="BK928" s="691"/>
      <c r="BL928" s="691"/>
      <c r="BM928" s="691"/>
      <c r="BN928" s="691"/>
      <c r="BO928" s="691"/>
      <c r="BP928" s="691"/>
      <c r="BQ928" s="691"/>
      <c r="BR928" s="691"/>
      <c r="BS928" s="691"/>
      <c r="BT928" s="691"/>
      <c r="BU928" s="691"/>
      <c r="BV928" s="691"/>
      <c r="BW928" s="691"/>
      <c r="BX928" s="691"/>
      <c r="BY928" s="691"/>
      <c r="BZ928" s="691"/>
      <c r="CA928" s="691"/>
      <c r="CB928" s="691"/>
      <c r="CC928" s="691"/>
      <c r="CD928" s="691"/>
      <c r="CE928" s="691"/>
      <c r="CF928" s="691"/>
      <c r="CG928" s="691"/>
      <c r="CH928" s="691"/>
      <c r="CI928" s="691"/>
    </row>
    <row r="929" spans="1:87" ht="15.75" customHeight="1">
      <c r="A929" s="691"/>
      <c r="B929" s="697"/>
      <c r="C929" s="697"/>
      <c r="D929" s="691"/>
      <c r="E929" s="691"/>
      <c r="F929" s="691"/>
      <c r="G929" s="691"/>
      <c r="H929" s="691"/>
      <c r="I929" s="691"/>
      <c r="J929" s="691"/>
      <c r="K929" s="691"/>
      <c r="L929" s="691"/>
      <c r="M929" s="691"/>
      <c r="N929" s="691"/>
      <c r="O929" s="691"/>
      <c r="P929" s="691"/>
      <c r="Q929" s="691"/>
      <c r="R929" s="691"/>
      <c r="S929" s="691"/>
      <c r="T929" s="691"/>
      <c r="U929" s="691"/>
      <c r="V929" s="691"/>
      <c r="W929" s="691"/>
      <c r="X929" s="691"/>
      <c r="Y929" s="691"/>
      <c r="Z929" s="691"/>
      <c r="AA929" s="691"/>
      <c r="AB929" s="691"/>
      <c r="AC929" s="691"/>
      <c r="AD929" s="691"/>
      <c r="AE929" s="691"/>
      <c r="AF929" s="691"/>
      <c r="AG929" s="691"/>
      <c r="AH929" s="691"/>
      <c r="AI929" s="691"/>
      <c r="AJ929" s="691"/>
      <c r="AK929" s="691"/>
      <c r="AL929" s="691"/>
      <c r="AM929" s="691"/>
      <c r="AN929" s="691"/>
      <c r="AO929" s="691"/>
      <c r="AP929" s="691"/>
      <c r="AQ929" s="691"/>
      <c r="AR929" s="691"/>
      <c r="AS929" s="691"/>
      <c r="AT929" s="691"/>
      <c r="AU929" s="691"/>
      <c r="AV929" s="691"/>
      <c r="AW929" s="691"/>
      <c r="AX929" s="691"/>
      <c r="AY929" s="691"/>
      <c r="AZ929" s="691"/>
      <c r="BA929" s="691"/>
      <c r="BB929" s="691"/>
      <c r="BC929" s="691"/>
      <c r="BD929" s="691"/>
      <c r="BE929" s="691"/>
      <c r="BF929" s="691"/>
      <c r="BG929" s="691"/>
      <c r="BH929" s="691"/>
      <c r="BI929" s="691"/>
      <c r="BJ929" s="691"/>
      <c r="BK929" s="691"/>
      <c r="BL929" s="691"/>
      <c r="BM929" s="691"/>
      <c r="BN929" s="691"/>
      <c r="BO929" s="691"/>
      <c r="BP929" s="691"/>
      <c r="BQ929" s="691"/>
      <c r="BR929" s="691"/>
      <c r="BS929" s="691"/>
      <c r="BT929" s="691"/>
      <c r="BU929" s="691"/>
      <c r="BV929" s="691"/>
      <c r="BW929" s="691"/>
      <c r="BX929" s="691"/>
      <c r="BY929" s="691"/>
      <c r="BZ929" s="691"/>
      <c r="CA929" s="691"/>
      <c r="CB929" s="691"/>
      <c r="CC929" s="691"/>
      <c r="CD929" s="691"/>
      <c r="CE929" s="691"/>
      <c r="CF929" s="691"/>
      <c r="CG929" s="691"/>
      <c r="CH929" s="691"/>
      <c r="CI929" s="691"/>
    </row>
    <row r="930" spans="1:87" ht="15.75" customHeight="1">
      <c r="A930" s="691"/>
      <c r="B930" s="697"/>
      <c r="C930" s="697"/>
      <c r="D930" s="691"/>
      <c r="E930" s="691"/>
      <c r="F930" s="691"/>
      <c r="G930" s="691"/>
      <c r="H930" s="691"/>
      <c r="I930" s="691"/>
      <c r="J930" s="691"/>
      <c r="K930" s="691"/>
      <c r="L930" s="691"/>
      <c r="M930" s="691"/>
      <c r="N930" s="691"/>
      <c r="O930" s="691"/>
      <c r="P930" s="691"/>
      <c r="Q930" s="691"/>
      <c r="R930" s="691"/>
      <c r="S930" s="691"/>
      <c r="T930" s="691"/>
      <c r="U930" s="691"/>
      <c r="V930" s="691"/>
      <c r="W930" s="691"/>
      <c r="X930" s="691"/>
      <c r="Y930" s="691"/>
      <c r="Z930" s="691"/>
      <c r="AA930" s="691"/>
      <c r="AB930" s="691"/>
      <c r="AC930" s="691"/>
      <c r="AD930" s="691"/>
      <c r="AE930" s="691"/>
      <c r="AF930" s="691"/>
      <c r="AG930" s="691"/>
      <c r="AH930" s="691"/>
      <c r="AI930" s="691"/>
      <c r="AJ930" s="691"/>
      <c r="AK930" s="691"/>
      <c r="AL930" s="691"/>
      <c r="AM930" s="691"/>
      <c r="AN930" s="691"/>
      <c r="AO930" s="691"/>
      <c r="AP930" s="691"/>
      <c r="AQ930" s="691"/>
      <c r="AR930" s="691"/>
      <c r="AS930" s="691"/>
      <c r="AT930" s="691"/>
      <c r="AU930" s="691"/>
      <c r="AV930" s="691"/>
      <c r="AW930" s="691"/>
      <c r="AX930" s="691"/>
      <c r="AY930" s="691"/>
      <c r="AZ930" s="691"/>
      <c r="BA930" s="691"/>
      <c r="BB930" s="691"/>
      <c r="BC930" s="691"/>
      <c r="BD930" s="691"/>
      <c r="BE930" s="691"/>
      <c r="BF930" s="691"/>
      <c r="BG930" s="691"/>
      <c r="BH930" s="691"/>
      <c r="BI930" s="691"/>
      <c r="BJ930" s="691"/>
      <c r="BK930" s="691"/>
      <c r="BL930" s="691"/>
      <c r="BM930" s="691"/>
      <c r="BN930" s="691"/>
      <c r="BO930" s="691"/>
      <c r="BP930" s="691"/>
      <c r="BQ930" s="691"/>
      <c r="BR930" s="691"/>
      <c r="BS930" s="691"/>
      <c r="BT930" s="691"/>
      <c r="BU930" s="691"/>
      <c r="BV930" s="691"/>
      <c r="BW930" s="691"/>
      <c r="BX930" s="691"/>
      <c r="BY930" s="691"/>
      <c r="BZ930" s="691"/>
      <c r="CA930" s="691"/>
      <c r="CB930" s="691"/>
      <c r="CC930" s="691"/>
      <c r="CD930" s="691"/>
      <c r="CE930" s="691"/>
      <c r="CF930" s="691"/>
      <c r="CG930" s="691"/>
      <c r="CH930" s="691"/>
      <c r="CI930" s="691"/>
    </row>
    <row r="931" spans="1:87" ht="15.75" customHeight="1">
      <c r="A931" s="691"/>
      <c r="B931" s="697"/>
      <c r="C931" s="697"/>
      <c r="D931" s="691"/>
      <c r="E931" s="691"/>
      <c r="F931" s="691"/>
      <c r="G931" s="691"/>
      <c r="H931" s="691"/>
      <c r="I931" s="691"/>
      <c r="J931" s="691"/>
      <c r="K931" s="691"/>
      <c r="L931" s="691"/>
      <c r="M931" s="691"/>
      <c r="N931" s="691"/>
      <c r="O931" s="691"/>
      <c r="P931" s="691"/>
      <c r="Q931" s="691"/>
      <c r="R931" s="691"/>
      <c r="S931" s="691"/>
      <c r="T931" s="691"/>
      <c r="U931" s="691"/>
      <c r="V931" s="691"/>
      <c r="W931" s="691"/>
      <c r="X931" s="691"/>
      <c r="Y931" s="691"/>
      <c r="Z931" s="691"/>
      <c r="AA931" s="691"/>
      <c r="AB931" s="691"/>
      <c r="AC931" s="691"/>
      <c r="AD931" s="691"/>
      <c r="AE931" s="691"/>
      <c r="AF931" s="691"/>
      <c r="AG931" s="691"/>
      <c r="AH931" s="691"/>
      <c r="AI931" s="691"/>
      <c r="AJ931" s="691"/>
      <c r="AK931" s="691"/>
      <c r="AL931" s="691"/>
      <c r="AM931" s="691"/>
      <c r="AN931" s="691"/>
      <c r="AO931" s="691"/>
      <c r="AP931" s="691"/>
      <c r="AQ931" s="691"/>
      <c r="AR931" s="691"/>
      <c r="AS931" s="691"/>
      <c r="AT931" s="691"/>
      <c r="AU931" s="691"/>
      <c r="AV931" s="691"/>
      <c r="AW931" s="691"/>
      <c r="AX931" s="691"/>
      <c r="AY931" s="691"/>
      <c r="AZ931" s="691"/>
      <c r="BA931" s="691"/>
      <c r="BB931" s="691"/>
      <c r="BC931" s="691"/>
      <c r="BD931" s="691"/>
      <c r="BE931" s="691"/>
      <c r="BF931" s="691"/>
      <c r="BG931" s="691"/>
      <c r="BH931" s="691"/>
      <c r="BI931" s="691"/>
      <c r="BJ931" s="691"/>
      <c r="BK931" s="691"/>
      <c r="BL931" s="691"/>
      <c r="BM931" s="691"/>
      <c r="BN931" s="691"/>
      <c r="BO931" s="691"/>
      <c r="BP931" s="691"/>
      <c r="BQ931" s="691"/>
      <c r="BR931" s="691"/>
      <c r="BS931" s="691"/>
      <c r="BT931" s="691"/>
      <c r="BU931" s="691"/>
      <c r="BV931" s="691"/>
      <c r="BW931" s="691"/>
      <c r="BX931" s="691"/>
      <c r="BY931" s="691"/>
      <c r="BZ931" s="691"/>
      <c r="CA931" s="691"/>
      <c r="CB931" s="691"/>
      <c r="CC931" s="691"/>
      <c r="CD931" s="691"/>
      <c r="CE931" s="691"/>
      <c r="CF931" s="691"/>
      <c r="CG931" s="691"/>
      <c r="CH931" s="691"/>
      <c r="CI931" s="691"/>
    </row>
    <row r="932" spans="1:87" ht="15.75" customHeight="1">
      <c r="A932" s="691"/>
      <c r="B932" s="697"/>
      <c r="C932" s="697"/>
      <c r="D932" s="691"/>
      <c r="E932" s="691"/>
      <c r="F932" s="691"/>
      <c r="G932" s="691"/>
      <c r="H932" s="691"/>
      <c r="I932" s="691"/>
      <c r="J932" s="691"/>
      <c r="K932" s="691"/>
      <c r="L932" s="691"/>
      <c r="M932" s="691"/>
      <c r="N932" s="691"/>
      <c r="O932" s="691"/>
      <c r="P932" s="691"/>
      <c r="Q932" s="691"/>
      <c r="R932" s="691"/>
      <c r="S932" s="691"/>
      <c r="T932" s="691"/>
      <c r="U932" s="691"/>
      <c r="V932" s="691"/>
      <c r="W932" s="691"/>
      <c r="X932" s="691"/>
      <c r="Y932" s="691"/>
      <c r="Z932" s="691"/>
      <c r="AA932" s="691"/>
      <c r="AB932" s="691"/>
      <c r="AC932" s="691"/>
      <c r="AD932" s="691"/>
      <c r="AE932" s="691"/>
      <c r="AF932" s="691"/>
      <c r="AG932" s="691"/>
      <c r="AH932" s="691"/>
      <c r="AI932" s="691"/>
      <c r="AJ932" s="691"/>
      <c r="AK932" s="691"/>
      <c r="AL932" s="691"/>
      <c r="AM932" s="691"/>
      <c r="AN932" s="691"/>
      <c r="AO932" s="691"/>
      <c r="AP932" s="691"/>
      <c r="AQ932" s="691"/>
      <c r="AR932" s="691"/>
      <c r="AS932" s="691"/>
      <c r="AT932" s="691"/>
      <c r="AU932" s="691"/>
      <c r="AV932" s="691"/>
      <c r="AW932" s="691"/>
      <c r="AX932" s="691"/>
      <c r="AY932" s="691"/>
      <c r="AZ932" s="691"/>
      <c r="BA932" s="691"/>
      <c r="BB932" s="691"/>
      <c r="BC932" s="691"/>
      <c r="BD932" s="691"/>
      <c r="BE932" s="691"/>
      <c r="BF932" s="691"/>
      <c r="BG932" s="691"/>
      <c r="BH932" s="691"/>
      <c r="BI932" s="691"/>
      <c r="BJ932" s="691"/>
      <c r="BK932" s="691"/>
      <c r="BL932" s="691"/>
      <c r="BM932" s="691"/>
      <c r="BN932" s="691"/>
      <c r="BO932" s="691"/>
      <c r="BP932" s="691"/>
      <c r="BQ932" s="691"/>
      <c r="BR932" s="691"/>
      <c r="BS932" s="691"/>
      <c r="BT932" s="691"/>
      <c r="BU932" s="691"/>
      <c r="BV932" s="691"/>
      <c r="BW932" s="691"/>
      <c r="BX932" s="691"/>
      <c r="BY932" s="691"/>
      <c r="BZ932" s="691"/>
      <c r="CA932" s="691"/>
      <c r="CB932" s="691"/>
      <c r="CC932" s="691"/>
      <c r="CD932" s="691"/>
      <c r="CE932" s="691"/>
      <c r="CF932" s="691"/>
      <c r="CG932" s="691"/>
      <c r="CH932" s="691"/>
      <c r="CI932" s="691"/>
    </row>
    <row r="933" spans="1:87" ht="15.75" customHeight="1">
      <c r="A933" s="691"/>
      <c r="B933" s="697"/>
      <c r="C933" s="697"/>
      <c r="D933" s="691"/>
      <c r="E933" s="691"/>
      <c r="F933" s="691"/>
      <c r="G933" s="691"/>
      <c r="H933" s="691"/>
      <c r="I933" s="691"/>
      <c r="J933" s="691"/>
      <c r="K933" s="691"/>
      <c r="L933" s="691"/>
      <c r="M933" s="691"/>
      <c r="N933" s="691"/>
      <c r="O933" s="691"/>
      <c r="P933" s="691"/>
      <c r="Q933" s="691"/>
      <c r="R933" s="691"/>
      <c r="S933" s="691"/>
      <c r="T933" s="691"/>
      <c r="U933" s="691"/>
      <c r="V933" s="691"/>
      <c r="W933" s="691"/>
      <c r="X933" s="691"/>
      <c r="Y933" s="691"/>
      <c r="Z933" s="691"/>
      <c r="AA933" s="691"/>
      <c r="AB933" s="691"/>
      <c r="AC933" s="691"/>
      <c r="AD933" s="691"/>
      <c r="AE933" s="691"/>
      <c r="AF933" s="691"/>
      <c r="AG933" s="691"/>
      <c r="AH933" s="691"/>
      <c r="AI933" s="691"/>
      <c r="AJ933" s="691"/>
      <c r="AK933" s="691"/>
      <c r="AL933" s="691"/>
      <c r="AM933" s="691"/>
      <c r="AN933" s="691"/>
      <c r="AO933" s="691"/>
      <c r="AP933" s="691"/>
      <c r="AQ933" s="691"/>
      <c r="AR933" s="691"/>
      <c r="AS933" s="691"/>
      <c r="AT933" s="691"/>
      <c r="AU933" s="691"/>
      <c r="AV933" s="691"/>
      <c r="AW933" s="691"/>
      <c r="AX933" s="691"/>
      <c r="AY933" s="691"/>
      <c r="AZ933" s="691"/>
      <c r="BA933" s="691"/>
      <c r="BB933" s="691"/>
      <c r="BC933" s="691"/>
      <c r="BD933" s="691"/>
      <c r="BE933" s="691"/>
      <c r="BF933" s="691"/>
      <c r="BG933" s="691"/>
      <c r="BH933" s="691"/>
      <c r="BI933" s="691"/>
      <c r="BJ933" s="691"/>
      <c r="BK933" s="691"/>
      <c r="BL933" s="691"/>
      <c r="BM933" s="691"/>
      <c r="BN933" s="691"/>
      <c r="BO933" s="691"/>
      <c r="BP933" s="691"/>
      <c r="BQ933" s="691"/>
      <c r="BR933" s="691"/>
      <c r="BS933" s="691"/>
      <c r="BT933" s="691"/>
      <c r="BU933" s="691"/>
      <c r="BV933" s="691"/>
      <c r="BW933" s="691"/>
      <c r="BX933" s="691"/>
      <c r="BY933" s="691"/>
      <c r="BZ933" s="691"/>
      <c r="CA933" s="691"/>
      <c r="CB933" s="691"/>
      <c r="CC933" s="691"/>
      <c r="CD933" s="691"/>
      <c r="CE933" s="691"/>
      <c r="CF933" s="691"/>
      <c r="CG933" s="691"/>
      <c r="CH933" s="691"/>
      <c r="CI933" s="691"/>
    </row>
    <row r="934" spans="1:87" ht="15.75" customHeight="1">
      <c r="A934" s="691"/>
      <c r="B934" s="697"/>
      <c r="C934" s="697"/>
      <c r="D934" s="691"/>
      <c r="E934" s="691"/>
      <c r="F934" s="691"/>
      <c r="G934" s="691"/>
      <c r="H934" s="691"/>
      <c r="I934" s="691"/>
      <c r="J934" s="691"/>
      <c r="K934" s="691"/>
      <c r="L934" s="691"/>
      <c r="M934" s="691"/>
      <c r="N934" s="691"/>
      <c r="O934" s="691"/>
      <c r="P934" s="691"/>
      <c r="Q934" s="691"/>
      <c r="R934" s="691"/>
      <c r="S934" s="691"/>
      <c r="T934" s="691"/>
      <c r="U934" s="691"/>
      <c r="V934" s="691"/>
      <c r="W934" s="691"/>
      <c r="X934" s="691"/>
      <c r="Y934" s="691"/>
      <c r="Z934" s="691"/>
      <c r="AA934" s="691"/>
      <c r="AB934" s="691"/>
      <c r="AC934" s="691"/>
      <c r="AD934" s="691"/>
      <c r="AE934" s="691"/>
      <c r="AF934" s="691"/>
      <c r="AG934" s="691"/>
      <c r="AH934" s="691"/>
      <c r="AI934" s="691"/>
      <c r="AJ934" s="691"/>
      <c r="AK934" s="691"/>
      <c r="AL934" s="691"/>
      <c r="AM934" s="691"/>
      <c r="AN934" s="691"/>
      <c r="AO934" s="691"/>
      <c r="AP934" s="691"/>
      <c r="AQ934" s="691"/>
      <c r="AR934" s="691"/>
      <c r="AS934" s="691"/>
      <c r="AT934" s="691"/>
      <c r="AU934" s="691"/>
      <c r="AV934" s="691"/>
      <c r="AW934" s="691"/>
      <c r="AX934" s="691"/>
      <c r="AY934" s="691"/>
      <c r="AZ934" s="691"/>
      <c r="BA934" s="691"/>
      <c r="BB934" s="691"/>
      <c r="BC934" s="691"/>
      <c r="BD934" s="691"/>
      <c r="BE934" s="691"/>
      <c r="BF934" s="691"/>
      <c r="BG934" s="691"/>
      <c r="BH934" s="691"/>
      <c r="BI934" s="691"/>
      <c r="BJ934" s="691"/>
      <c r="BK934" s="691"/>
      <c r="BL934" s="691"/>
      <c r="BM934" s="691"/>
      <c r="BN934" s="691"/>
      <c r="BO934" s="691"/>
      <c r="BP934" s="691"/>
      <c r="BQ934" s="691"/>
      <c r="BR934" s="691"/>
      <c r="BS934" s="691"/>
      <c r="BT934" s="691"/>
      <c r="BU934" s="691"/>
      <c r="BV934" s="691"/>
      <c r="BW934" s="691"/>
      <c r="BX934" s="691"/>
      <c r="BY934" s="691"/>
      <c r="BZ934" s="691"/>
      <c r="CA934" s="691"/>
      <c r="CB934" s="691"/>
      <c r="CC934" s="691"/>
      <c r="CD934" s="691"/>
      <c r="CE934" s="691"/>
      <c r="CF934" s="691"/>
      <c r="CG934" s="691"/>
      <c r="CH934" s="691"/>
      <c r="CI934" s="691"/>
    </row>
    <row r="935" spans="1:87" ht="15.75" customHeight="1">
      <c r="A935" s="691"/>
      <c r="B935" s="697"/>
      <c r="C935" s="697"/>
      <c r="D935" s="691"/>
      <c r="E935" s="691"/>
      <c r="F935" s="691"/>
      <c r="G935" s="691"/>
      <c r="H935" s="691"/>
      <c r="I935" s="691"/>
      <c r="J935" s="691"/>
      <c r="K935" s="691"/>
      <c r="L935" s="691"/>
      <c r="M935" s="691"/>
      <c r="N935" s="691"/>
      <c r="O935" s="691"/>
      <c r="P935" s="691"/>
      <c r="Q935" s="691"/>
      <c r="R935" s="691"/>
      <c r="S935" s="691"/>
      <c r="T935" s="691"/>
      <c r="U935" s="691"/>
      <c r="V935" s="691"/>
      <c r="W935" s="691"/>
      <c r="X935" s="691"/>
      <c r="Y935" s="691"/>
      <c r="Z935" s="691"/>
      <c r="AA935" s="691"/>
      <c r="AB935" s="691"/>
      <c r="AC935" s="691"/>
      <c r="AD935" s="691"/>
      <c r="AE935" s="691"/>
      <c r="AF935" s="691"/>
      <c r="AG935" s="691"/>
      <c r="AH935" s="691"/>
      <c r="AI935" s="691"/>
      <c r="AJ935" s="691"/>
      <c r="AK935" s="691"/>
      <c r="AL935" s="691"/>
      <c r="AM935" s="691"/>
      <c r="AN935" s="691"/>
      <c r="AO935" s="691"/>
      <c r="AP935" s="691"/>
      <c r="AQ935" s="691"/>
      <c r="AR935" s="691"/>
      <c r="AS935" s="691"/>
      <c r="AT935" s="691"/>
      <c r="AU935" s="691"/>
      <c r="AV935" s="691"/>
      <c r="AW935" s="691"/>
      <c r="AX935" s="691"/>
      <c r="AY935" s="691"/>
      <c r="AZ935" s="691"/>
      <c r="BA935" s="691"/>
      <c r="BB935" s="691"/>
      <c r="BC935" s="691"/>
      <c r="BD935" s="691"/>
      <c r="BE935" s="691"/>
      <c r="BF935" s="691"/>
      <c r="BG935" s="691"/>
      <c r="BH935" s="691"/>
      <c r="BI935" s="691"/>
      <c r="BJ935" s="691"/>
      <c r="BK935" s="691"/>
      <c r="BL935" s="691"/>
      <c r="BM935" s="691"/>
      <c r="BN935" s="691"/>
      <c r="BO935" s="691"/>
      <c r="BP935" s="691"/>
      <c r="BQ935" s="691"/>
      <c r="BR935" s="691"/>
      <c r="BS935" s="691"/>
      <c r="BT935" s="691"/>
      <c r="BU935" s="691"/>
      <c r="BV935" s="691"/>
      <c r="BW935" s="691"/>
      <c r="BX935" s="691"/>
      <c r="BY935" s="691"/>
      <c r="BZ935" s="691"/>
      <c r="CA935" s="691"/>
      <c r="CB935" s="691"/>
      <c r="CC935" s="691"/>
      <c r="CD935" s="691"/>
      <c r="CE935" s="691"/>
      <c r="CF935" s="691"/>
      <c r="CG935" s="691"/>
      <c r="CH935" s="691"/>
      <c r="CI935" s="691"/>
    </row>
    <row r="936" spans="1:87" ht="15.75" customHeight="1">
      <c r="A936" s="691"/>
      <c r="B936" s="697"/>
      <c r="C936" s="697"/>
      <c r="D936" s="691"/>
      <c r="E936" s="691"/>
      <c r="F936" s="691"/>
      <c r="G936" s="691"/>
      <c r="H936" s="691"/>
      <c r="I936" s="691"/>
      <c r="J936" s="691"/>
      <c r="K936" s="691"/>
      <c r="L936" s="691"/>
      <c r="M936" s="691"/>
      <c r="N936" s="691"/>
      <c r="O936" s="691"/>
      <c r="P936" s="691"/>
      <c r="Q936" s="691"/>
      <c r="R936" s="691"/>
      <c r="S936" s="691"/>
      <c r="T936" s="691"/>
      <c r="U936" s="691"/>
      <c r="V936" s="691"/>
      <c r="W936" s="691"/>
      <c r="X936" s="691"/>
      <c r="Y936" s="691"/>
      <c r="Z936" s="691"/>
      <c r="AA936" s="691"/>
      <c r="AB936" s="691"/>
      <c r="AC936" s="691"/>
      <c r="AD936" s="691"/>
      <c r="AE936" s="691"/>
      <c r="AF936" s="691"/>
      <c r="AG936" s="691"/>
      <c r="AH936" s="691"/>
      <c r="AI936" s="691"/>
      <c r="AJ936" s="691"/>
      <c r="AK936" s="691"/>
      <c r="AL936" s="691"/>
      <c r="AM936" s="691"/>
      <c r="AN936" s="691"/>
      <c r="AO936" s="691"/>
      <c r="AP936" s="691"/>
      <c r="AQ936" s="691"/>
      <c r="AR936" s="691"/>
      <c r="AS936" s="691"/>
      <c r="AT936" s="691"/>
      <c r="AU936" s="691"/>
      <c r="AV936" s="691"/>
      <c r="AW936" s="691"/>
      <c r="AX936" s="691"/>
      <c r="AY936" s="691"/>
      <c r="AZ936" s="691"/>
      <c r="BA936" s="691"/>
      <c r="BB936" s="691"/>
      <c r="BC936" s="691"/>
      <c r="BD936" s="691"/>
      <c r="BE936" s="691"/>
      <c r="BF936" s="691"/>
      <c r="BG936" s="691"/>
      <c r="BH936" s="691"/>
      <c r="BI936" s="691"/>
      <c r="BJ936" s="691"/>
      <c r="BK936" s="691"/>
      <c r="BL936" s="691"/>
      <c r="BM936" s="691"/>
      <c r="BN936" s="691"/>
      <c r="BO936" s="691"/>
      <c r="BP936" s="691"/>
      <c r="BQ936" s="691"/>
      <c r="BR936" s="691"/>
      <c r="BS936" s="691"/>
      <c r="BT936" s="691"/>
      <c r="BU936" s="691"/>
      <c r="BV936" s="691"/>
      <c r="BW936" s="691"/>
      <c r="BX936" s="691"/>
      <c r="BY936" s="691"/>
      <c r="BZ936" s="691"/>
      <c r="CA936" s="691"/>
      <c r="CB936" s="691"/>
      <c r="CC936" s="691"/>
      <c r="CD936" s="691"/>
      <c r="CE936" s="691"/>
      <c r="CF936" s="691"/>
      <c r="CG936" s="691"/>
      <c r="CH936" s="691"/>
      <c r="CI936" s="691"/>
    </row>
    <row r="937" spans="1:87" ht="15.75" customHeight="1">
      <c r="A937" s="691"/>
      <c r="B937" s="697"/>
      <c r="C937" s="697"/>
      <c r="D937" s="691"/>
      <c r="E937" s="691"/>
      <c r="F937" s="691"/>
      <c r="G937" s="691"/>
      <c r="H937" s="691"/>
      <c r="I937" s="691"/>
      <c r="J937" s="691"/>
      <c r="K937" s="691"/>
      <c r="L937" s="691"/>
      <c r="M937" s="691"/>
      <c r="N937" s="691"/>
      <c r="O937" s="691"/>
      <c r="P937" s="691"/>
      <c r="Q937" s="691"/>
      <c r="R937" s="691"/>
      <c r="S937" s="691"/>
      <c r="T937" s="691"/>
      <c r="U937" s="691"/>
      <c r="V937" s="691"/>
      <c r="W937" s="691"/>
      <c r="X937" s="691"/>
      <c r="Y937" s="691"/>
      <c r="Z937" s="691"/>
      <c r="AA937" s="691"/>
      <c r="AB937" s="691"/>
      <c r="AC937" s="691"/>
      <c r="AD937" s="691"/>
      <c r="AE937" s="691"/>
      <c r="AF937" s="691"/>
      <c r="AG937" s="691"/>
      <c r="AH937" s="691"/>
      <c r="AI937" s="691"/>
      <c r="AJ937" s="691"/>
      <c r="AK937" s="691"/>
      <c r="AL937" s="691"/>
      <c r="AM937" s="691"/>
      <c r="AN937" s="691"/>
      <c r="AO937" s="691"/>
      <c r="AP937" s="691"/>
      <c r="AQ937" s="691"/>
      <c r="AR937" s="691"/>
      <c r="AS937" s="691"/>
      <c r="AT937" s="691"/>
      <c r="AU937" s="691"/>
      <c r="AV937" s="691"/>
      <c r="AW937" s="691"/>
      <c r="AX937" s="691"/>
      <c r="AY937" s="691"/>
      <c r="AZ937" s="691"/>
      <c r="BA937" s="691"/>
      <c r="BB937" s="691"/>
      <c r="BC937" s="691"/>
      <c r="BD937" s="691"/>
      <c r="BE937" s="691"/>
      <c r="BF937" s="691"/>
      <c r="BG937" s="691"/>
      <c r="BH937" s="691"/>
      <c r="BI937" s="691"/>
      <c r="BJ937" s="691"/>
      <c r="BK937" s="691"/>
      <c r="BL937" s="691"/>
      <c r="BM937" s="691"/>
      <c r="BN937" s="691"/>
      <c r="BO937" s="691"/>
      <c r="BP937" s="691"/>
      <c r="BQ937" s="691"/>
      <c r="BR937" s="691"/>
      <c r="BS937" s="691"/>
      <c r="BT937" s="691"/>
      <c r="BU937" s="691"/>
      <c r="BV937" s="691"/>
      <c r="BW937" s="691"/>
      <c r="BX937" s="691"/>
      <c r="BY937" s="691"/>
      <c r="BZ937" s="691"/>
      <c r="CA937" s="691"/>
      <c r="CB937" s="691"/>
      <c r="CC937" s="691"/>
      <c r="CD937" s="691"/>
      <c r="CE937" s="691"/>
      <c r="CF937" s="691"/>
      <c r="CG937" s="691"/>
      <c r="CH937" s="691"/>
      <c r="CI937" s="691"/>
    </row>
    <row r="938" spans="1:87" ht="15.75" customHeight="1">
      <c r="A938" s="691"/>
      <c r="B938" s="697"/>
      <c r="C938" s="697"/>
      <c r="D938" s="691"/>
      <c r="E938" s="691"/>
      <c r="F938" s="691"/>
      <c r="G938" s="691"/>
      <c r="H938" s="691"/>
      <c r="I938" s="691"/>
      <c r="J938" s="691"/>
      <c r="K938" s="691"/>
      <c r="L938" s="691"/>
      <c r="M938" s="691"/>
      <c r="N938" s="691"/>
      <c r="O938" s="691"/>
      <c r="P938" s="691"/>
      <c r="Q938" s="691"/>
      <c r="R938" s="691"/>
      <c r="S938" s="691"/>
      <c r="T938" s="691"/>
      <c r="U938" s="691"/>
      <c r="V938" s="691"/>
      <c r="W938" s="691"/>
      <c r="X938" s="691"/>
      <c r="Y938" s="691"/>
      <c r="Z938" s="691"/>
      <c r="AA938" s="691"/>
      <c r="AB938" s="691"/>
      <c r="AC938" s="691"/>
      <c r="AD938" s="691"/>
      <c r="AE938" s="691"/>
      <c r="AF938" s="691"/>
      <c r="AG938" s="691"/>
      <c r="AH938" s="691"/>
      <c r="AI938" s="691"/>
      <c r="AJ938" s="691"/>
      <c r="AK938" s="691"/>
      <c r="AL938" s="691"/>
      <c r="AM938" s="691"/>
      <c r="AN938" s="691"/>
      <c r="AO938" s="691"/>
      <c r="AP938" s="691"/>
      <c r="AQ938" s="691"/>
      <c r="AR938" s="691"/>
      <c r="AS938" s="691"/>
      <c r="AT938" s="691"/>
      <c r="AU938" s="691"/>
      <c r="AV938" s="691"/>
      <c r="AW938" s="691"/>
      <c r="AX938" s="691"/>
      <c r="AY938" s="691"/>
      <c r="AZ938" s="691"/>
      <c r="BA938" s="691"/>
      <c r="BB938" s="691"/>
      <c r="BC938" s="691"/>
      <c r="BD938" s="691"/>
      <c r="BE938" s="691"/>
      <c r="BF938" s="691"/>
      <c r="BG938" s="691"/>
      <c r="BH938" s="691"/>
      <c r="BI938" s="691"/>
      <c r="BJ938" s="691"/>
      <c r="BK938" s="691"/>
      <c r="BL938" s="691"/>
      <c r="BM938" s="691"/>
      <c r="BN938" s="691"/>
      <c r="BO938" s="691"/>
      <c r="BP938" s="691"/>
      <c r="BQ938" s="691"/>
      <c r="BR938" s="691"/>
      <c r="BS938" s="691"/>
      <c r="BT938" s="691"/>
      <c r="BU938" s="691"/>
      <c r="BV938" s="691"/>
      <c r="BW938" s="691"/>
      <c r="BX938" s="691"/>
      <c r="BY938" s="691"/>
      <c r="BZ938" s="691"/>
      <c r="CA938" s="691"/>
      <c r="CB938" s="691"/>
      <c r="CC938" s="691"/>
      <c r="CD938" s="691"/>
      <c r="CE938" s="691"/>
      <c r="CF938" s="691"/>
      <c r="CG938" s="691"/>
      <c r="CH938" s="691"/>
      <c r="CI938" s="691"/>
    </row>
    <row r="939" spans="1:87" ht="15.75" customHeight="1">
      <c r="A939" s="691"/>
      <c r="B939" s="697"/>
      <c r="C939" s="697"/>
      <c r="D939" s="691"/>
      <c r="E939" s="691"/>
      <c r="F939" s="691"/>
      <c r="G939" s="691"/>
      <c r="H939" s="691"/>
      <c r="I939" s="691"/>
      <c r="J939" s="691"/>
      <c r="K939" s="691"/>
      <c r="L939" s="691"/>
      <c r="M939" s="691"/>
      <c r="N939" s="691"/>
      <c r="O939" s="691"/>
      <c r="P939" s="691"/>
      <c r="Q939" s="691"/>
      <c r="R939" s="691"/>
      <c r="S939" s="691"/>
      <c r="T939" s="691"/>
      <c r="U939" s="691"/>
      <c r="V939" s="691"/>
      <c r="W939" s="691"/>
      <c r="X939" s="691"/>
      <c r="Y939" s="691"/>
      <c r="Z939" s="691"/>
      <c r="AA939" s="691"/>
      <c r="AB939" s="691"/>
      <c r="AC939" s="691"/>
      <c r="AD939" s="691"/>
      <c r="AE939" s="691"/>
      <c r="AF939" s="691"/>
      <c r="AG939" s="691"/>
      <c r="AH939" s="691"/>
      <c r="AI939" s="691"/>
      <c r="AJ939" s="691"/>
      <c r="AK939" s="691"/>
      <c r="AL939" s="691"/>
      <c r="AM939" s="691"/>
      <c r="AN939" s="691"/>
      <c r="AO939" s="691"/>
      <c r="AP939" s="691"/>
      <c r="AQ939" s="691"/>
      <c r="AR939" s="691"/>
      <c r="AS939" s="691"/>
      <c r="AT939" s="691"/>
      <c r="AU939" s="691"/>
      <c r="AV939" s="691"/>
      <c r="AW939" s="691"/>
      <c r="AX939" s="691"/>
      <c r="AY939" s="691"/>
      <c r="AZ939" s="691"/>
      <c r="BA939" s="691"/>
      <c r="BB939" s="691"/>
      <c r="BC939" s="691"/>
      <c r="BD939" s="691"/>
      <c r="BE939" s="691"/>
      <c r="BF939" s="691"/>
      <c r="BG939" s="691"/>
      <c r="BH939" s="691"/>
      <c r="BI939" s="691"/>
      <c r="BJ939" s="691"/>
      <c r="BK939" s="691"/>
      <c r="BL939" s="691"/>
      <c r="BM939" s="691"/>
      <c r="BN939" s="691"/>
      <c r="BO939" s="691"/>
      <c r="BP939" s="691"/>
      <c r="BQ939" s="691"/>
      <c r="BR939" s="691"/>
      <c r="BS939" s="691"/>
      <c r="BT939" s="691"/>
      <c r="BU939" s="691"/>
      <c r="BV939" s="691"/>
      <c r="BW939" s="691"/>
      <c r="BX939" s="691"/>
      <c r="BY939" s="691"/>
      <c r="BZ939" s="691"/>
      <c r="CA939" s="691"/>
      <c r="CB939" s="691"/>
      <c r="CC939" s="691"/>
      <c r="CD939" s="691"/>
      <c r="CE939" s="691"/>
      <c r="CF939" s="691"/>
      <c r="CG939" s="691"/>
      <c r="CH939" s="691"/>
      <c r="CI939" s="691"/>
    </row>
    <row r="940" spans="1:87" ht="15.75" customHeight="1">
      <c r="A940" s="691"/>
      <c r="B940" s="697"/>
      <c r="C940" s="697"/>
      <c r="D940" s="691"/>
      <c r="E940" s="691"/>
      <c r="F940" s="691"/>
      <c r="G940" s="691"/>
      <c r="H940" s="691"/>
      <c r="I940" s="691"/>
      <c r="J940" s="691"/>
      <c r="K940" s="691"/>
      <c r="L940" s="691"/>
      <c r="M940" s="691"/>
      <c r="N940" s="691"/>
      <c r="O940" s="691"/>
      <c r="P940" s="691"/>
      <c r="Q940" s="691"/>
      <c r="R940" s="691"/>
      <c r="S940" s="691"/>
      <c r="T940" s="691"/>
      <c r="U940" s="691"/>
      <c r="V940" s="691"/>
      <c r="W940" s="691"/>
      <c r="X940" s="691"/>
      <c r="Y940" s="691"/>
      <c r="Z940" s="691"/>
      <c r="AA940" s="691"/>
      <c r="AB940" s="691"/>
      <c r="AC940" s="691"/>
      <c r="AD940" s="691"/>
      <c r="AE940" s="691"/>
      <c r="AF940" s="691"/>
      <c r="AG940" s="691"/>
      <c r="AH940" s="691"/>
      <c r="AI940" s="691"/>
      <c r="AJ940" s="691"/>
      <c r="AK940" s="691"/>
      <c r="AL940" s="691"/>
      <c r="AM940" s="691"/>
      <c r="AN940" s="691"/>
      <c r="AO940" s="691"/>
      <c r="AP940" s="691"/>
      <c r="AQ940" s="691"/>
      <c r="AR940" s="691"/>
      <c r="AS940" s="691"/>
      <c r="AT940" s="691"/>
      <c r="AU940" s="691"/>
      <c r="AV940" s="691"/>
      <c r="AW940" s="691"/>
      <c r="AX940" s="691"/>
      <c r="AY940" s="691"/>
      <c r="AZ940" s="691"/>
      <c r="BA940" s="691"/>
      <c r="BB940" s="691"/>
      <c r="BC940" s="691"/>
      <c r="BD940" s="691"/>
      <c r="BE940" s="691"/>
      <c r="BF940" s="691"/>
      <c r="BG940" s="691"/>
      <c r="BH940" s="691"/>
      <c r="BI940" s="691"/>
      <c r="BJ940" s="691"/>
      <c r="BK940" s="691"/>
      <c r="BL940" s="691"/>
      <c r="BM940" s="691"/>
      <c r="BN940" s="691"/>
      <c r="BO940" s="691"/>
      <c r="BP940" s="691"/>
      <c r="BQ940" s="691"/>
      <c r="BR940" s="691"/>
      <c r="BS940" s="691"/>
      <c r="BT940" s="691"/>
      <c r="BU940" s="691"/>
      <c r="BV940" s="691"/>
      <c r="BW940" s="691"/>
      <c r="BX940" s="691"/>
      <c r="BY940" s="691"/>
      <c r="BZ940" s="691"/>
      <c r="CA940" s="691"/>
      <c r="CB940" s="691"/>
      <c r="CC940" s="691"/>
      <c r="CD940" s="691"/>
      <c r="CE940" s="691"/>
      <c r="CF940" s="691"/>
      <c r="CG940" s="691"/>
      <c r="CH940" s="691"/>
      <c r="CI940" s="691"/>
    </row>
    <row r="941" spans="1:87" ht="15.75" customHeight="1">
      <c r="A941" s="691"/>
      <c r="B941" s="697"/>
      <c r="C941" s="697"/>
      <c r="D941" s="691"/>
      <c r="E941" s="691"/>
      <c r="F941" s="691"/>
      <c r="G941" s="691"/>
      <c r="H941" s="691"/>
      <c r="I941" s="691"/>
      <c r="J941" s="691"/>
      <c r="K941" s="691"/>
      <c r="L941" s="691"/>
      <c r="M941" s="691"/>
      <c r="N941" s="691"/>
      <c r="O941" s="691"/>
      <c r="P941" s="691"/>
      <c r="Q941" s="691"/>
      <c r="R941" s="691"/>
      <c r="S941" s="691"/>
      <c r="T941" s="691"/>
      <c r="U941" s="691"/>
      <c r="V941" s="691"/>
      <c r="W941" s="691"/>
      <c r="X941" s="691"/>
      <c r="Y941" s="691"/>
      <c r="Z941" s="691"/>
      <c r="AA941" s="691"/>
      <c r="AB941" s="691"/>
      <c r="AC941" s="691"/>
      <c r="AD941" s="691"/>
      <c r="AE941" s="691"/>
      <c r="AF941" s="691"/>
      <c r="AG941" s="691"/>
      <c r="AH941" s="691"/>
      <c r="AI941" s="691"/>
      <c r="AJ941" s="691"/>
      <c r="AK941" s="691"/>
      <c r="AL941" s="691"/>
      <c r="AM941" s="691"/>
      <c r="AN941" s="691"/>
      <c r="AO941" s="691"/>
      <c r="AP941" s="691"/>
      <c r="AQ941" s="691"/>
      <c r="AR941" s="691"/>
      <c r="AS941" s="691"/>
      <c r="AT941" s="691"/>
      <c r="AU941" s="691"/>
      <c r="AV941" s="691"/>
      <c r="AW941" s="691"/>
      <c r="AX941" s="691"/>
      <c r="AY941" s="691"/>
      <c r="AZ941" s="691"/>
      <c r="BA941" s="691"/>
      <c r="BB941" s="691"/>
      <c r="BC941" s="691"/>
      <c r="BD941" s="691"/>
      <c r="BE941" s="691"/>
      <c r="BF941" s="691"/>
      <c r="BG941" s="691"/>
      <c r="BH941" s="691"/>
      <c r="BI941" s="691"/>
      <c r="BJ941" s="691"/>
      <c r="BK941" s="691"/>
      <c r="BL941" s="691"/>
      <c r="BM941" s="691"/>
      <c r="BN941" s="691"/>
      <c r="BO941" s="691"/>
      <c r="BP941" s="691"/>
      <c r="BQ941" s="691"/>
      <c r="BR941" s="691"/>
      <c r="BS941" s="691"/>
      <c r="BT941" s="691"/>
      <c r="BU941" s="691"/>
      <c r="BV941" s="691"/>
      <c r="BW941" s="691"/>
      <c r="BX941" s="691"/>
      <c r="BY941" s="691"/>
      <c r="BZ941" s="691"/>
      <c r="CA941" s="691"/>
      <c r="CB941" s="691"/>
      <c r="CC941" s="691"/>
      <c r="CD941" s="691"/>
      <c r="CE941" s="691"/>
      <c r="CF941" s="691"/>
      <c r="CG941" s="691"/>
      <c r="CH941" s="691"/>
      <c r="CI941" s="691"/>
    </row>
    <row r="942" spans="1:87" ht="15.75" customHeight="1">
      <c r="A942" s="691"/>
      <c r="B942" s="697"/>
      <c r="C942" s="697"/>
      <c r="D942" s="691"/>
      <c r="E942" s="691"/>
      <c r="F942" s="691"/>
      <c r="G942" s="691"/>
      <c r="H942" s="691"/>
      <c r="I942" s="691"/>
      <c r="J942" s="691"/>
      <c r="K942" s="691"/>
      <c r="L942" s="691"/>
      <c r="M942" s="691"/>
      <c r="N942" s="691"/>
      <c r="O942" s="691"/>
      <c r="P942" s="691"/>
      <c r="Q942" s="691"/>
      <c r="R942" s="691"/>
      <c r="S942" s="691"/>
      <c r="T942" s="691"/>
      <c r="U942" s="691"/>
      <c r="V942" s="691"/>
      <c r="W942" s="691"/>
      <c r="X942" s="691"/>
      <c r="Y942" s="691"/>
      <c r="Z942" s="691"/>
      <c r="AA942" s="691"/>
      <c r="AB942" s="691"/>
      <c r="AC942" s="691"/>
      <c r="AD942" s="691"/>
      <c r="AE942" s="691"/>
      <c r="AF942" s="691"/>
      <c r="AG942" s="691"/>
      <c r="AH942" s="691"/>
      <c r="AI942" s="691"/>
      <c r="AJ942" s="691"/>
      <c r="AK942" s="691"/>
      <c r="AL942" s="691"/>
      <c r="AM942" s="691"/>
      <c r="AN942" s="691"/>
      <c r="AO942" s="691"/>
      <c r="AP942" s="691"/>
      <c r="AQ942" s="691"/>
      <c r="AR942" s="691"/>
      <c r="AS942" s="691"/>
      <c r="AT942" s="691"/>
      <c r="AU942" s="691"/>
      <c r="AV942" s="691"/>
      <c r="AW942" s="691"/>
      <c r="AX942" s="691"/>
      <c r="AY942" s="691"/>
      <c r="AZ942" s="691"/>
      <c r="BA942" s="691"/>
      <c r="BB942" s="691"/>
      <c r="BC942" s="691"/>
      <c r="BD942" s="691"/>
      <c r="BE942" s="691"/>
      <c r="BF942" s="691"/>
      <c r="BG942" s="691"/>
      <c r="BH942" s="691"/>
      <c r="BI942" s="691"/>
      <c r="BJ942" s="691"/>
      <c r="BK942" s="691"/>
      <c r="BL942" s="691"/>
      <c r="BM942" s="691"/>
      <c r="BN942" s="691"/>
      <c r="BO942" s="691"/>
      <c r="BP942" s="691"/>
      <c r="BQ942" s="691"/>
      <c r="BR942" s="691"/>
      <c r="BS942" s="691"/>
      <c r="BT942" s="691"/>
      <c r="BU942" s="691"/>
      <c r="BV942" s="691"/>
      <c r="BW942" s="691"/>
      <c r="BX942" s="691"/>
      <c r="BY942" s="691"/>
      <c r="BZ942" s="691"/>
      <c r="CA942" s="691"/>
      <c r="CB942" s="691"/>
      <c r="CC942" s="691"/>
      <c r="CD942" s="691"/>
      <c r="CE942" s="691"/>
      <c r="CF942" s="691"/>
      <c r="CG942" s="691"/>
      <c r="CH942" s="691"/>
      <c r="CI942" s="691"/>
    </row>
    <row r="943" spans="1:87" ht="15.75" customHeight="1">
      <c r="A943" s="691"/>
      <c r="B943" s="697"/>
      <c r="C943" s="697"/>
      <c r="D943" s="691"/>
      <c r="E943" s="691"/>
      <c r="F943" s="691"/>
      <c r="G943" s="691"/>
      <c r="H943" s="691"/>
      <c r="I943" s="691"/>
      <c r="J943" s="691"/>
      <c r="K943" s="691"/>
      <c r="L943" s="691"/>
      <c r="M943" s="691"/>
      <c r="N943" s="691"/>
      <c r="O943" s="691"/>
      <c r="P943" s="691"/>
      <c r="Q943" s="691"/>
      <c r="R943" s="691"/>
      <c r="S943" s="691"/>
      <c r="T943" s="691"/>
      <c r="U943" s="691"/>
      <c r="V943" s="691"/>
      <c r="W943" s="691"/>
      <c r="X943" s="691"/>
      <c r="Y943" s="691"/>
      <c r="Z943" s="691"/>
      <c r="AA943" s="691"/>
      <c r="AB943" s="691"/>
      <c r="AC943" s="691"/>
      <c r="AD943" s="691"/>
      <c r="AE943" s="691"/>
      <c r="AF943" s="691"/>
      <c r="AG943" s="691"/>
      <c r="AH943" s="691"/>
      <c r="AI943" s="691"/>
      <c r="AJ943" s="691"/>
      <c r="AK943" s="691"/>
      <c r="AL943" s="691"/>
      <c r="AM943" s="691"/>
      <c r="AN943" s="691"/>
      <c r="AO943" s="691"/>
      <c r="AP943" s="691"/>
      <c r="AQ943" s="691"/>
      <c r="AR943" s="691"/>
      <c r="AS943" s="691"/>
      <c r="AT943" s="691"/>
      <c r="AU943" s="691"/>
      <c r="AV943" s="691"/>
      <c r="AW943" s="691"/>
      <c r="AX943" s="691"/>
      <c r="AY943" s="691"/>
      <c r="AZ943" s="691"/>
      <c r="BA943" s="691"/>
      <c r="BB943" s="691"/>
      <c r="BC943" s="691"/>
      <c r="BD943" s="691"/>
      <c r="BE943" s="691"/>
      <c r="BF943" s="691"/>
      <c r="BG943" s="691"/>
      <c r="BH943" s="691"/>
      <c r="BI943" s="691"/>
      <c r="BJ943" s="691"/>
      <c r="BK943" s="691"/>
      <c r="BL943" s="691"/>
      <c r="BM943" s="691"/>
      <c r="BN943" s="691"/>
      <c r="BO943" s="691"/>
      <c r="BP943" s="691"/>
      <c r="BQ943" s="691"/>
      <c r="BR943" s="691"/>
      <c r="BS943" s="691"/>
      <c r="BT943" s="691"/>
      <c r="BU943" s="691"/>
      <c r="BV943" s="691"/>
      <c r="BW943" s="691"/>
      <c r="BX943" s="691"/>
      <c r="BY943" s="691"/>
      <c r="BZ943" s="691"/>
      <c r="CA943" s="691"/>
      <c r="CB943" s="691"/>
      <c r="CC943" s="691"/>
      <c r="CD943" s="691"/>
      <c r="CE943" s="691"/>
      <c r="CF943" s="691"/>
      <c r="CG943" s="691"/>
      <c r="CH943" s="691"/>
      <c r="CI943" s="691"/>
    </row>
    <row r="944" spans="1:87" ht="15.75" customHeight="1">
      <c r="A944" s="691"/>
      <c r="B944" s="697"/>
      <c r="C944" s="697"/>
      <c r="D944" s="691"/>
      <c r="E944" s="691"/>
      <c r="F944" s="691"/>
      <c r="G944" s="691"/>
      <c r="H944" s="691"/>
      <c r="I944" s="691"/>
      <c r="J944" s="691"/>
      <c r="K944" s="691"/>
      <c r="L944" s="691"/>
      <c r="M944" s="691"/>
      <c r="N944" s="691"/>
      <c r="O944" s="691"/>
      <c r="P944" s="691"/>
      <c r="Q944" s="691"/>
      <c r="R944" s="691"/>
      <c r="S944" s="691"/>
      <c r="T944" s="691"/>
      <c r="U944" s="691"/>
      <c r="V944" s="691"/>
      <c r="W944" s="691"/>
      <c r="X944" s="691"/>
      <c r="Y944" s="691"/>
      <c r="Z944" s="691"/>
      <c r="AA944" s="691"/>
      <c r="AB944" s="691"/>
      <c r="AC944" s="691"/>
      <c r="AD944" s="691"/>
      <c r="AE944" s="691"/>
      <c r="AF944" s="691"/>
      <c r="AG944" s="691"/>
      <c r="AH944" s="691"/>
      <c r="AI944" s="691"/>
      <c r="AJ944" s="691"/>
      <c r="AK944" s="691"/>
      <c r="AL944" s="691"/>
      <c r="AM944" s="691"/>
      <c r="AN944" s="691"/>
      <c r="AO944" s="691"/>
      <c r="AP944" s="691"/>
      <c r="AQ944" s="691"/>
      <c r="AR944" s="691"/>
      <c r="AS944" s="691"/>
      <c r="AT944" s="691"/>
      <c r="AU944" s="691"/>
      <c r="AV944" s="691"/>
      <c r="AW944" s="691"/>
      <c r="AX944" s="691"/>
      <c r="AY944" s="691"/>
      <c r="AZ944" s="691"/>
      <c r="BA944" s="691"/>
      <c r="BB944" s="691"/>
      <c r="BC944" s="691"/>
      <c r="BD944" s="691"/>
      <c r="BE944" s="691"/>
      <c r="BF944" s="691"/>
      <c r="BG944" s="691"/>
      <c r="BH944" s="691"/>
      <c r="BI944" s="691"/>
      <c r="BJ944" s="691"/>
      <c r="BK944" s="691"/>
      <c r="BL944" s="691"/>
      <c r="BM944" s="691"/>
      <c r="BN944" s="691"/>
      <c r="BO944" s="691"/>
      <c r="BP944" s="691"/>
      <c r="BQ944" s="691"/>
      <c r="BR944" s="691"/>
      <c r="BS944" s="691"/>
      <c r="BT944" s="691"/>
      <c r="BU944" s="691"/>
      <c r="BV944" s="691"/>
      <c r="BW944" s="691"/>
      <c r="BX944" s="691"/>
      <c r="BY944" s="691"/>
      <c r="BZ944" s="691"/>
      <c r="CA944" s="691"/>
      <c r="CB944" s="691"/>
      <c r="CC944" s="691"/>
      <c r="CD944" s="691"/>
      <c r="CE944" s="691"/>
      <c r="CF944" s="691"/>
      <c r="CG944" s="691"/>
      <c r="CH944" s="691"/>
      <c r="CI944" s="691"/>
    </row>
    <row r="945" spans="1:87" ht="15.75" customHeight="1">
      <c r="A945" s="691"/>
      <c r="B945" s="697"/>
      <c r="C945" s="697"/>
      <c r="D945" s="691"/>
      <c r="E945" s="691"/>
      <c r="F945" s="691"/>
      <c r="G945" s="691"/>
      <c r="H945" s="691"/>
      <c r="I945" s="691"/>
      <c r="J945" s="691"/>
      <c r="K945" s="691"/>
      <c r="L945" s="691"/>
      <c r="M945" s="691"/>
      <c r="N945" s="691"/>
      <c r="O945" s="691"/>
      <c r="P945" s="691"/>
      <c r="Q945" s="691"/>
      <c r="R945" s="691"/>
      <c r="S945" s="691"/>
      <c r="T945" s="691"/>
      <c r="U945" s="691"/>
      <c r="V945" s="691"/>
      <c r="W945" s="691"/>
      <c r="X945" s="691"/>
      <c r="Y945" s="691"/>
      <c r="Z945" s="691"/>
      <c r="AA945" s="691"/>
      <c r="AB945" s="691"/>
      <c r="AC945" s="691"/>
      <c r="AD945" s="691"/>
      <c r="AE945" s="691"/>
      <c r="AF945" s="691"/>
      <c r="AG945" s="691"/>
      <c r="AH945" s="691"/>
      <c r="AI945" s="691"/>
      <c r="AJ945" s="691"/>
      <c r="AK945" s="691"/>
      <c r="AL945" s="691"/>
      <c r="AM945" s="691"/>
      <c r="AN945" s="691"/>
      <c r="AO945" s="691"/>
      <c r="AP945" s="691"/>
      <c r="AQ945" s="691"/>
      <c r="AR945" s="691"/>
      <c r="AS945" s="691"/>
      <c r="AT945" s="691"/>
      <c r="AU945" s="691"/>
      <c r="AV945" s="691"/>
      <c r="AW945" s="691"/>
      <c r="AX945" s="691"/>
      <c r="AY945" s="691"/>
      <c r="AZ945" s="691"/>
      <c r="BA945" s="691"/>
      <c r="BB945" s="691"/>
      <c r="BC945" s="691"/>
      <c r="BD945" s="691"/>
      <c r="BE945" s="691"/>
      <c r="BF945" s="691"/>
      <c r="BG945" s="691"/>
      <c r="BH945" s="691"/>
      <c r="BI945" s="691"/>
      <c r="BJ945" s="691"/>
      <c r="BK945" s="691"/>
      <c r="BL945" s="691"/>
      <c r="BM945" s="691"/>
      <c r="BN945" s="691"/>
      <c r="BO945" s="691"/>
      <c r="BP945" s="691"/>
      <c r="BQ945" s="691"/>
      <c r="BR945" s="691"/>
      <c r="BS945" s="691"/>
      <c r="BT945" s="691"/>
      <c r="BU945" s="691"/>
      <c r="BV945" s="691"/>
      <c r="BW945" s="691"/>
      <c r="BX945" s="691"/>
      <c r="BY945" s="691"/>
      <c r="BZ945" s="691"/>
      <c r="CA945" s="691"/>
      <c r="CB945" s="691"/>
      <c r="CC945" s="691"/>
      <c r="CD945" s="691"/>
      <c r="CE945" s="691"/>
      <c r="CF945" s="691"/>
      <c r="CG945" s="691"/>
      <c r="CH945" s="691"/>
      <c r="CI945" s="691"/>
    </row>
    <row r="946" spans="1:87" ht="15.75" customHeight="1">
      <c r="A946" s="691"/>
      <c r="B946" s="697"/>
      <c r="C946" s="697"/>
      <c r="D946" s="691"/>
      <c r="E946" s="691"/>
      <c r="F946" s="691"/>
      <c r="G946" s="691"/>
      <c r="H946" s="691"/>
      <c r="I946" s="691"/>
      <c r="J946" s="691"/>
      <c r="K946" s="691"/>
      <c r="L946" s="691"/>
      <c r="M946" s="691"/>
      <c r="N946" s="691"/>
      <c r="O946" s="691"/>
      <c r="P946" s="691"/>
      <c r="Q946" s="691"/>
      <c r="R946" s="691"/>
      <c r="S946" s="691"/>
      <c r="T946" s="691"/>
      <c r="U946" s="691"/>
      <c r="V946" s="691"/>
      <c r="W946" s="691"/>
      <c r="X946" s="691"/>
      <c r="Y946" s="691"/>
      <c r="Z946" s="691"/>
      <c r="AA946" s="691"/>
      <c r="AB946" s="691"/>
      <c r="AC946" s="691"/>
      <c r="AD946" s="691"/>
      <c r="AE946" s="691"/>
      <c r="AF946" s="691"/>
      <c r="AG946" s="691"/>
      <c r="AH946" s="691"/>
      <c r="AI946" s="691"/>
      <c r="AJ946" s="691"/>
      <c r="AK946" s="691"/>
      <c r="AL946" s="691"/>
      <c r="AM946" s="691"/>
      <c r="AN946" s="691"/>
      <c r="AO946" s="691"/>
      <c r="AP946" s="691"/>
      <c r="AQ946" s="691"/>
      <c r="AR946" s="691"/>
      <c r="AS946" s="691"/>
      <c r="AT946" s="691"/>
      <c r="AU946" s="691"/>
      <c r="AV946" s="691"/>
      <c r="AW946" s="691"/>
      <c r="AX946" s="691"/>
      <c r="AY946" s="691"/>
      <c r="AZ946" s="691"/>
      <c r="BA946" s="691"/>
      <c r="BB946" s="691"/>
      <c r="BC946" s="691"/>
      <c r="BD946" s="691"/>
      <c r="BE946" s="691"/>
      <c r="BF946" s="691"/>
      <c r="BG946" s="691"/>
      <c r="BH946" s="691"/>
      <c r="BI946" s="691"/>
      <c r="BJ946" s="691"/>
      <c r="BK946" s="691"/>
      <c r="BL946" s="691"/>
      <c r="BM946" s="691"/>
      <c r="BN946" s="691"/>
      <c r="BO946" s="691"/>
      <c r="BP946" s="691"/>
      <c r="BQ946" s="691"/>
      <c r="BR946" s="691"/>
      <c r="BS946" s="691"/>
      <c r="BT946" s="691"/>
      <c r="BU946" s="691"/>
      <c r="BV946" s="691"/>
      <c r="BW946" s="691"/>
      <c r="BX946" s="691"/>
      <c r="BY946" s="691"/>
      <c r="BZ946" s="691"/>
      <c r="CA946" s="691"/>
      <c r="CB946" s="691"/>
      <c r="CC946" s="691"/>
      <c r="CD946" s="691"/>
      <c r="CE946" s="691"/>
      <c r="CF946" s="691"/>
      <c r="CG946" s="691"/>
      <c r="CH946" s="691"/>
      <c r="CI946" s="691"/>
    </row>
    <row r="947" spans="1:87" ht="15.75" customHeight="1">
      <c r="A947" s="691"/>
      <c r="B947" s="697"/>
      <c r="C947" s="697"/>
      <c r="D947" s="691"/>
      <c r="E947" s="691"/>
      <c r="F947" s="691"/>
      <c r="G947" s="691"/>
      <c r="H947" s="691"/>
      <c r="I947" s="691"/>
      <c r="J947" s="691"/>
      <c r="K947" s="691"/>
      <c r="L947" s="691"/>
      <c r="M947" s="691"/>
      <c r="N947" s="691"/>
      <c r="O947" s="691"/>
      <c r="P947" s="691"/>
      <c r="Q947" s="691"/>
      <c r="R947" s="691"/>
      <c r="S947" s="691"/>
      <c r="T947" s="691"/>
      <c r="U947" s="691"/>
      <c r="V947" s="691"/>
      <c r="W947" s="691"/>
      <c r="X947" s="691"/>
      <c r="Y947" s="691"/>
      <c r="Z947" s="691"/>
      <c r="AA947" s="691"/>
      <c r="AB947" s="691"/>
      <c r="AC947" s="691"/>
      <c r="AD947" s="691"/>
      <c r="AE947" s="691"/>
      <c r="AF947" s="691"/>
      <c r="AG947" s="691"/>
      <c r="AH947" s="691"/>
      <c r="AI947" s="691"/>
      <c r="AJ947" s="691"/>
      <c r="AK947" s="691"/>
      <c r="AL947" s="691"/>
      <c r="AM947" s="691"/>
      <c r="AN947" s="691"/>
      <c r="AO947" s="691"/>
      <c r="AP947" s="691"/>
      <c r="AQ947" s="691"/>
      <c r="AR947" s="691"/>
      <c r="AS947" s="691"/>
      <c r="AT947" s="691"/>
      <c r="AU947" s="691"/>
      <c r="AV947" s="691"/>
      <c r="AW947" s="691"/>
      <c r="AX947" s="691"/>
      <c r="AY947" s="691"/>
      <c r="AZ947" s="691"/>
      <c r="BA947" s="691"/>
      <c r="BB947" s="691"/>
      <c r="BC947" s="691"/>
      <c r="BD947" s="691"/>
      <c r="BE947" s="691"/>
      <c r="BF947" s="691"/>
      <c r="BG947" s="691"/>
      <c r="BH947" s="691"/>
      <c r="BI947" s="691"/>
      <c r="BJ947" s="691"/>
      <c r="BK947" s="691"/>
      <c r="BL947" s="691"/>
      <c r="BM947" s="691"/>
      <c r="BN947" s="691"/>
      <c r="BO947" s="691"/>
      <c r="BP947" s="691"/>
      <c r="BQ947" s="691"/>
      <c r="BR947" s="691"/>
      <c r="BS947" s="691"/>
      <c r="BT947" s="691"/>
      <c r="BU947" s="691"/>
      <c r="BV947" s="691"/>
      <c r="BW947" s="691"/>
      <c r="BX947" s="691"/>
      <c r="BY947" s="691"/>
      <c r="BZ947" s="691"/>
      <c r="CA947" s="691"/>
      <c r="CB947" s="691"/>
      <c r="CC947" s="691"/>
      <c r="CD947" s="691"/>
      <c r="CE947" s="691"/>
      <c r="CF947" s="691"/>
      <c r="CG947" s="691"/>
      <c r="CH947" s="691"/>
      <c r="CI947" s="691"/>
    </row>
    <row r="948" spans="1:87" ht="15.75" customHeight="1">
      <c r="A948" s="691"/>
      <c r="B948" s="697"/>
      <c r="C948" s="697"/>
      <c r="D948" s="691"/>
      <c r="E948" s="691"/>
      <c r="F948" s="691"/>
      <c r="G948" s="691"/>
      <c r="H948" s="691"/>
      <c r="I948" s="691"/>
      <c r="J948" s="691"/>
      <c r="K948" s="691"/>
      <c r="L948" s="691"/>
      <c r="M948" s="691"/>
      <c r="N948" s="691"/>
      <c r="O948" s="691"/>
      <c r="P948" s="691"/>
      <c r="Q948" s="691"/>
      <c r="R948" s="691"/>
      <c r="S948" s="691"/>
      <c r="T948" s="691"/>
      <c r="U948" s="691"/>
      <c r="V948" s="691"/>
      <c r="W948" s="691"/>
      <c r="X948" s="691"/>
      <c r="Y948" s="691"/>
      <c r="Z948" s="691"/>
      <c r="AA948" s="691"/>
      <c r="AB948" s="691"/>
      <c r="AC948" s="691"/>
      <c r="AD948" s="691"/>
      <c r="AE948" s="691"/>
      <c r="AF948" s="691"/>
      <c r="AG948" s="691"/>
      <c r="AH948" s="691"/>
      <c r="AI948" s="691"/>
      <c r="AJ948" s="691"/>
      <c r="AK948" s="691"/>
      <c r="AL948" s="691"/>
      <c r="AM948" s="691"/>
      <c r="AN948" s="691"/>
      <c r="AO948" s="691"/>
      <c r="AP948" s="691"/>
      <c r="AQ948" s="691"/>
      <c r="AR948" s="691"/>
      <c r="AS948" s="691"/>
      <c r="AT948" s="691"/>
      <c r="AU948" s="691"/>
      <c r="AV948" s="691"/>
      <c r="AW948" s="691"/>
      <c r="AX948" s="691"/>
      <c r="AY948" s="691"/>
      <c r="AZ948" s="691"/>
      <c r="BA948" s="691"/>
      <c r="BB948" s="691"/>
      <c r="BC948" s="691"/>
      <c r="BD948" s="691"/>
      <c r="BE948" s="691"/>
      <c r="BF948" s="691"/>
      <c r="BG948" s="691"/>
      <c r="BH948" s="691"/>
      <c r="BI948" s="691"/>
      <c r="BJ948" s="691"/>
      <c r="BK948" s="691"/>
      <c r="BL948" s="691"/>
      <c r="BM948" s="691"/>
      <c r="BN948" s="691"/>
      <c r="BO948" s="691"/>
      <c r="BP948" s="691"/>
      <c r="BQ948" s="691"/>
      <c r="BR948" s="691"/>
      <c r="BS948" s="691"/>
      <c r="BT948" s="691"/>
      <c r="BU948" s="691"/>
      <c r="BV948" s="691"/>
      <c r="BW948" s="691"/>
      <c r="BX948" s="691"/>
      <c r="BY948" s="691"/>
      <c r="BZ948" s="691"/>
      <c r="CA948" s="691"/>
      <c r="CB948" s="691"/>
      <c r="CC948" s="691"/>
      <c r="CD948" s="691"/>
      <c r="CE948" s="691"/>
      <c r="CF948" s="691"/>
      <c r="CG948" s="691"/>
      <c r="CH948" s="691"/>
      <c r="CI948" s="691"/>
    </row>
    <row r="949" spans="1:87" ht="15.75" customHeight="1">
      <c r="A949" s="691"/>
      <c r="B949" s="697"/>
      <c r="C949" s="697"/>
      <c r="D949" s="691"/>
      <c r="E949" s="691"/>
      <c r="F949" s="691"/>
      <c r="G949" s="691"/>
      <c r="H949" s="691"/>
      <c r="I949" s="691"/>
      <c r="J949" s="691"/>
      <c r="K949" s="691"/>
      <c r="L949" s="691"/>
      <c r="M949" s="691"/>
      <c r="N949" s="691"/>
      <c r="O949" s="691"/>
      <c r="P949" s="691"/>
      <c r="Q949" s="691"/>
      <c r="R949" s="691"/>
      <c r="S949" s="691"/>
      <c r="T949" s="691"/>
      <c r="U949" s="691"/>
      <c r="V949" s="691"/>
      <c r="W949" s="691"/>
      <c r="X949" s="691"/>
      <c r="Y949" s="691"/>
      <c r="Z949" s="691"/>
      <c r="AA949" s="691"/>
      <c r="AB949" s="691"/>
      <c r="AC949" s="691"/>
      <c r="AD949" s="691"/>
      <c r="AE949" s="691"/>
      <c r="AF949" s="691"/>
      <c r="AG949" s="691"/>
      <c r="AH949" s="691"/>
      <c r="AI949" s="691"/>
      <c r="AJ949" s="691"/>
      <c r="AK949" s="691"/>
      <c r="AL949" s="691"/>
      <c r="AM949" s="691"/>
      <c r="AN949" s="691"/>
      <c r="AO949" s="691"/>
      <c r="AP949" s="691"/>
      <c r="AQ949" s="691"/>
      <c r="AR949" s="691"/>
      <c r="AS949" s="691"/>
      <c r="AT949" s="691"/>
      <c r="AU949" s="691"/>
      <c r="AV949" s="691"/>
      <c r="AW949" s="691"/>
      <c r="AX949" s="691"/>
      <c r="AY949" s="691"/>
      <c r="AZ949" s="691"/>
      <c r="BA949" s="691"/>
      <c r="BB949" s="691"/>
      <c r="BC949" s="691"/>
      <c r="BD949" s="691"/>
      <c r="BE949" s="691"/>
      <c r="BF949" s="691"/>
      <c r="BG949" s="691"/>
      <c r="BH949" s="691"/>
      <c r="BI949" s="691"/>
      <c r="BJ949" s="691"/>
      <c r="BK949" s="691"/>
      <c r="BL949" s="691"/>
      <c r="BM949" s="691"/>
      <c r="BN949" s="691"/>
      <c r="BO949" s="691"/>
      <c r="BP949" s="691"/>
      <c r="BQ949" s="691"/>
      <c r="BR949" s="691"/>
      <c r="BS949" s="691"/>
      <c r="BT949" s="691"/>
      <c r="BU949" s="691"/>
      <c r="BV949" s="691"/>
      <c r="BW949" s="691"/>
      <c r="BX949" s="691"/>
      <c r="BY949" s="691"/>
      <c r="BZ949" s="691"/>
      <c r="CA949" s="691"/>
      <c r="CB949" s="691"/>
      <c r="CC949" s="691"/>
      <c r="CD949" s="691"/>
      <c r="CE949" s="691"/>
      <c r="CF949" s="691"/>
      <c r="CG949" s="691"/>
      <c r="CH949" s="691"/>
      <c r="CI949" s="691"/>
    </row>
    <row r="950" spans="1:87" ht="15.75" customHeight="1">
      <c r="A950" s="691"/>
      <c r="B950" s="697"/>
      <c r="C950" s="697"/>
      <c r="D950" s="691"/>
      <c r="E950" s="691"/>
      <c r="F950" s="691"/>
      <c r="G950" s="691"/>
      <c r="H950" s="691"/>
      <c r="I950" s="691"/>
      <c r="J950" s="691"/>
      <c r="K950" s="691"/>
      <c r="L950" s="691"/>
      <c r="M950" s="691"/>
      <c r="N950" s="691"/>
      <c r="O950" s="691"/>
      <c r="P950" s="691"/>
      <c r="Q950" s="691"/>
      <c r="R950" s="691"/>
      <c r="S950" s="691"/>
      <c r="T950" s="691"/>
      <c r="U950" s="691"/>
      <c r="V950" s="691"/>
      <c r="W950" s="691"/>
      <c r="X950" s="691"/>
      <c r="Y950" s="691"/>
      <c r="Z950" s="691"/>
      <c r="AA950" s="691"/>
      <c r="AB950" s="691"/>
      <c r="AC950" s="691"/>
      <c r="AD950" s="691"/>
      <c r="AE950" s="691"/>
      <c r="AF950" s="691"/>
      <c r="AG950" s="691"/>
      <c r="AH950" s="691"/>
      <c r="AI950" s="691"/>
      <c r="AJ950" s="691"/>
      <c r="AK950" s="691"/>
      <c r="AL950" s="691"/>
      <c r="AM950" s="691"/>
      <c r="AN950" s="691"/>
      <c r="AO950" s="691"/>
      <c r="AP950" s="691"/>
      <c r="AQ950" s="691"/>
      <c r="AR950" s="691"/>
      <c r="AS950" s="691"/>
      <c r="AT950" s="691"/>
      <c r="AU950" s="691"/>
      <c r="AV950" s="691"/>
      <c r="AW950" s="691"/>
      <c r="AX950" s="691"/>
      <c r="AY950" s="691"/>
      <c r="AZ950" s="691"/>
      <c r="BA950" s="691"/>
      <c r="BB950" s="691"/>
      <c r="BC950" s="691"/>
      <c r="BD950" s="691"/>
      <c r="BE950" s="691"/>
      <c r="BF950" s="691"/>
      <c r="BG950" s="691"/>
      <c r="BH950" s="691"/>
      <c r="BI950" s="691"/>
      <c r="BJ950" s="691"/>
      <c r="BK950" s="691"/>
      <c r="BL950" s="691"/>
      <c r="BM950" s="691"/>
      <c r="BN950" s="691"/>
      <c r="BO950" s="691"/>
      <c r="BP950" s="691"/>
      <c r="BQ950" s="691"/>
      <c r="BR950" s="691"/>
      <c r="BS950" s="691"/>
      <c r="BT950" s="691"/>
      <c r="BU950" s="691"/>
      <c r="BV950" s="691"/>
      <c r="BW950" s="691"/>
      <c r="BX950" s="691"/>
      <c r="BY950" s="691"/>
      <c r="BZ950" s="691"/>
      <c r="CA950" s="691"/>
      <c r="CB950" s="691"/>
      <c r="CC950" s="691"/>
      <c r="CD950" s="691"/>
      <c r="CE950" s="691"/>
      <c r="CF950" s="691"/>
      <c r="CG950" s="691"/>
      <c r="CH950" s="691"/>
      <c r="CI950" s="691"/>
    </row>
    <row r="951" spans="1:87" ht="15.75" customHeight="1">
      <c r="A951" s="691"/>
      <c r="B951" s="697"/>
      <c r="C951" s="697"/>
      <c r="D951" s="691"/>
      <c r="E951" s="691"/>
      <c r="F951" s="691"/>
      <c r="G951" s="691"/>
      <c r="H951" s="691"/>
      <c r="I951" s="691"/>
      <c r="J951" s="691"/>
      <c r="K951" s="691"/>
      <c r="L951" s="691"/>
      <c r="M951" s="691"/>
      <c r="N951" s="691"/>
      <c r="O951" s="691"/>
      <c r="P951" s="691"/>
      <c r="Q951" s="691"/>
      <c r="R951" s="691"/>
      <c r="S951" s="691"/>
      <c r="T951" s="691"/>
      <c r="U951" s="691"/>
      <c r="V951" s="691"/>
      <c r="W951" s="691"/>
      <c r="X951" s="691"/>
      <c r="Y951" s="691"/>
      <c r="Z951" s="691"/>
      <c r="AA951" s="691"/>
      <c r="AB951" s="691"/>
      <c r="AC951" s="691"/>
      <c r="AD951" s="691"/>
      <c r="AE951" s="691"/>
      <c r="AF951" s="691"/>
      <c r="AG951" s="691"/>
      <c r="AH951" s="691"/>
      <c r="AI951" s="691"/>
      <c r="AJ951" s="691"/>
      <c r="AK951" s="691"/>
      <c r="AL951" s="691"/>
      <c r="AM951" s="691"/>
      <c r="AN951" s="691"/>
      <c r="AO951" s="691"/>
      <c r="AP951" s="691"/>
      <c r="AQ951" s="691"/>
      <c r="AR951" s="691"/>
      <c r="AS951" s="691"/>
      <c r="AT951" s="691"/>
      <c r="AU951" s="691"/>
      <c r="AV951" s="691"/>
      <c r="AW951" s="691"/>
      <c r="AX951" s="691"/>
      <c r="AY951" s="691"/>
      <c r="AZ951" s="691"/>
      <c r="BA951" s="691"/>
      <c r="BB951" s="691"/>
      <c r="BC951" s="691"/>
      <c r="BD951" s="691"/>
      <c r="BE951" s="691"/>
      <c r="BF951" s="691"/>
      <c r="BG951" s="691"/>
      <c r="BH951" s="691"/>
      <c r="BI951" s="691"/>
      <c r="BJ951" s="691"/>
      <c r="BK951" s="691"/>
      <c r="BL951" s="691"/>
      <c r="BM951" s="691"/>
      <c r="BN951" s="691"/>
      <c r="BO951" s="691"/>
      <c r="BP951" s="691"/>
      <c r="BQ951" s="691"/>
      <c r="BR951" s="691"/>
      <c r="BS951" s="691"/>
      <c r="BT951" s="691"/>
      <c r="BU951" s="691"/>
      <c r="BV951" s="691"/>
      <c r="BW951" s="691"/>
      <c r="BX951" s="691"/>
      <c r="BY951" s="691"/>
      <c r="BZ951" s="691"/>
      <c r="CA951" s="691"/>
      <c r="CB951" s="691"/>
      <c r="CC951" s="691"/>
      <c r="CD951" s="691"/>
      <c r="CE951" s="691"/>
      <c r="CF951" s="691"/>
      <c r="CG951" s="691"/>
      <c r="CH951" s="691"/>
      <c r="CI951" s="691"/>
    </row>
    <row r="952" spans="1:87" ht="15.75" customHeight="1">
      <c r="A952" s="691"/>
      <c r="B952" s="697"/>
      <c r="C952" s="697"/>
      <c r="D952" s="691"/>
      <c r="E952" s="691"/>
      <c r="F952" s="691"/>
      <c r="G952" s="691"/>
      <c r="H952" s="691"/>
      <c r="I952" s="691"/>
      <c r="J952" s="691"/>
      <c r="K952" s="691"/>
      <c r="L952" s="691"/>
      <c r="M952" s="691"/>
      <c r="N952" s="691"/>
      <c r="O952" s="691"/>
      <c r="P952" s="691"/>
      <c r="Q952" s="691"/>
      <c r="R952" s="691"/>
      <c r="S952" s="691"/>
      <c r="T952" s="691"/>
      <c r="U952" s="691"/>
      <c r="V952" s="691"/>
      <c r="W952" s="691"/>
      <c r="X952" s="691"/>
      <c r="Y952" s="691"/>
      <c r="Z952" s="691"/>
      <c r="AA952" s="691"/>
      <c r="AB952" s="691"/>
      <c r="AC952" s="691"/>
      <c r="AD952" s="691"/>
      <c r="AE952" s="691"/>
      <c r="AF952" s="691"/>
      <c r="AG952" s="691"/>
      <c r="AH952" s="691"/>
      <c r="AI952" s="691"/>
      <c r="AJ952" s="691"/>
      <c r="AK952" s="691"/>
      <c r="AL952" s="691"/>
      <c r="AM952" s="691"/>
      <c r="AN952" s="691"/>
      <c r="AO952" s="691"/>
      <c r="AP952" s="691"/>
      <c r="AQ952" s="691"/>
      <c r="AR952" s="691"/>
      <c r="AS952" s="691"/>
      <c r="AT952" s="691"/>
      <c r="AU952" s="691"/>
      <c r="AV952" s="691"/>
      <c r="AW952" s="691"/>
      <c r="AX952" s="691"/>
      <c r="AY952" s="691"/>
      <c r="AZ952" s="691"/>
      <c r="BA952" s="691"/>
      <c r="BB952" s="691"/>
      <c r="BC952" s="691"/>
      <c r="BD952" s="691"/>
      <c r="BE952" s="691"/>
      <c r="BF952" s="691"/>
      <c r="BG952" s="691"/>
      <c r="BH952" s="691"/>
      <c r="BI952" s="691"/>
      <c r="BJ952" s="691"/>
      <c r="BK952" s="691"/>
      <c r="BL952" s="691"/>
      <c r="BM952" s="691"/>
      <c r="BN952" s="691"/>
      <c r="BO952" s="691"/>
      <c r="BP952" s="691"/>
      <c r="BQ952" s="691"/>
      <c r="BR952" s="691"/>
      <c r="BS952" s="691"/>
      <c r="BT952" s="691"/>
      <c r="BU952" s="691"/>
      <c r="BV952" s="691"/>
      <c r="BW952" s="691"/>
      <c r="BX952" s="691"/>
      <c r="BY952" s="691"/>
      <c r="BZ952" s="691"/>
      <c r="CA952" s="691"/>
      <c r="CB952" s="691"/>
      <c r="CC952" s="691"/>
      <c r="CD952" s="691"/>
      <c r="CE952" s="691"/>
      <c r="CF952" s="691"/>
      <c r="CG952" s="691"/>
      <c r="CH952" s="691"/>
      <c r="CI952" s="691"/>
    </row>
    <row r="953" spans="1:87" ht="15.75" customHeight="1">
      <c r="A953" s="691"/>
      <c r="B953" s="697"/>
      <c r="C953" s="697"/>
      <c r="D953" s="691"/>
      <c r="E953" s="691"/>
      <c r="F953" s="691"/>
      <c r="G953" s="691"/>
      <c r="H953" s="691"/>
      <c r="I953" s="691"/>
      <c r="J953" s="691"/>
      <c r="K953" s="691"/>
      <c r="L953" s="691"/>
      <c r="M953" s="691"/>
      <c r="N953" s="691"/>
      <c r="O953" s="691"/>
      <c r="P953" s="691"/>
      <c r="Q953" s="691"/>
      <c r="R953" s="691"/>
      <c r="S953" s="691"/>
      <c r="T953" s="691"/>
      <c r="U953" s="691"/>
      <c r="V953" s="691"/>
      <c r="W953" s="691"/>
      <c r="X953" s="691"/>
      <c r="Y953" s="691"/>
      <c r="Z953" s="691"/>
      <c r="AA953" s="691"/>
      <c r="AB953" s="691"/>
      <c r="AC953" s="691"/>
      <c r="AD953" s="691"/>
      <c r="AE953" s="691"/>
      <c r="AF953" s="691"/>
      <c r="AG953" s="691"/>
      <c r="AH953" s="691"/>
      <c r="AI953" s="691"/>
      <c r="AJ953" s="691"/>
      <c r="AK953" s="691"/>
      <c r="AL953" s="691"/>
      <c r="AM953" s="691"/>
      <c r="AN953" s="691"/>
      <c r="AO953" s="691"/>
      <c r="AP953" s="691"/>
      <c r="AQ953" s="691"/>
      <c r="AR953" s="691"/>
      <c r="AS953" s="691"/>
      <c r="AT953" s="691"/>
      <c r="AU953" s="691"/>
      <c r="AV953" s="691"/>
      <c r="AW953" s="691"/>
      <c r="AX953" s="691"/>
      <c r="AY953" s="691"/>
      <c r="AZ953" s="691"/>
      <c r="BA953" s="691"/>
      <c r="BB953" s="691"/>
      <c r="BC953" s="691"/>
      <c r="BD953" s="691"/>
      <c r="BE953" s="691"/>
      <c r="BF953" s="691"/>
      <c r="BG953" s="691"/>
      <c r="BH953" s="691"/>
      <c r="BI953" s="691"/>
      <c r="BJ953" s="691"/>
      <c r="BK953" s="691"/>
      <c r="BL953" s="691"/>
      <c r="BM953" s="691"/>
      <c r="BN953" s="691"/>
      <c r="BO953" s="691"/>
      <c r="BP953" s="691"/>
      <c r="BQ953" s="691"/>
      <c r="BR953" s="691"/>
      <c r="BS953" s="691"/>
      <c r="BT953" s="691"/>
      <c r="BU953" s="691"/>
      <c r="BV953" s="691"/>
      <c r="BW953" s="691"/>
      <c r="BX953" s="691"/>
      <c r="BY953" s="691"/>
      <c r="BZ953" s="691"/>
      <c r="CA953" s="691"/>
      <c r="CB953" s="691"/>
      <c r="CC953" s="691"/>
      <c r="CD953" s="691"/>
      <c r="CE953" s="691"/>
      <c r="CF953" s="691"/>
      <c r="CG953" s="691"/>
      <c r="CH953" s="691"/>
      <c r="CI953" s="691"/>
    </row>
    <row r="954" spans="1:87" ht="15.75" customHeight="1">
      <c r="A954" s="691"/>
      <c r="B954" s="697"/>
      <c r="C954" s="697"/>
      <c r="D954" s="691"/>
      <c r="E954" s="691"/>
      <c r="F954" s="691"/>
      <c r="G954" s="691"/>
      <c r="H954" s="691"/>
      <c r="I954" s="691"/>
      <c r="J954" s="691"/>
      <c r="K954" s="691"/>
      <c r="L954" s="691"/>
      <c r="M954" s="691"/>
      <c r="N954" s="691"/>
      <c r="O954" s="691"/>
      <c r="P954" s="691"/>
      <c r="Q954" s="691"/>
      <c r="R954" s="691"/>
      <c r="S954" s="691"/>
      <c r="T954" s="691"/>
      <c r="U954" s="691"/>
      <c r="V954" s="691"/>
      <c r="W954" s="691"/>
      <c r="X954" s="691"/>
      <c r="Y954" s="691"/>
      <c r="Z954" s="691"/>
      <c r="AA954" s="691"/>
      <c r="AB954" s="691"/>
      <c r="AC954" s="691"/>
      <c r="AD954" s="691"/>
      <c r="AE954" s="691"/>
      <c r="AF954" s="691"/>
      <c r="AG954" s="691"/>
      <c r="AH954" s="691"/>
      <c r="AI954" s="691"/>
      <c r="AJ954" s="691"/>
      <c r="AK954" s="691"/>
      <c r="AL954" s="691"/>
      <c r="AM954" s="691"/>
      <c r="AN954" s="691"/>
      <c r="AO954" s="691"/>
      <c r="AP954" s="691"/>
      <c r="AQ954" s="691"/>
      <c r="AR954" s="691"/>
      <c r="AS954" s="691"/>
      <c r="AT954" s="691"/>
      <c r="AU954" s="691"/>
      <c r="AV954" s="691"/>
      <c r="AW954" s="691"/>
      <c r="AX954" s="691"/>
      <c r="AY954" s="691"/>
      <c r="AZ954" s="691"/>
      <c r="BA954" s="691"/>
      <c r="BB954" s="691"/>
      <c r="BC954" s="691"/>
      <c r="BD954" s="691"/>
      <c r="BE954" s="691"/>
      <c r="BF954" s="691"/>
      <c r="BG954" s="691"/>
      <c r="BH954" s="691"/>
      <c r="BI954" s="691"/>
      <c r="BJ954" s="691"/>
      <c r="BK954" s="691"/>
      <c r="BL954" s="691"/>
      <c r="BM954" s="691"/>
      <c r="BN954" s="691"/>
      <c r="BO954" s="691"/>
      <c r="BP954" s="691"/>
      <c r="BQ954" s="691"/>
      <c r="BR954" s="691"/>
      <c r="BS954" s="691"/>
      <c r="BT954" s="691"/>
      <c r="BU954" s="691"/>
      <c r="BV954" s="691"/>
      <c r="BW954" s="691"/>
      <c r="BX954" s="691"/>
      <c r="BY954" s="691"/>
      <c r="BZ954" s="691"/>
      <c r="CA954" s="691"/>
      <c r="CB954" s="691"/>
      <c r="CC954" s="691"/>
      <c r="CD954" s="691"/>
      <c r="CE954" s="691"/>
      <c r="CF954" s="691"/>
      <c r="CG954" s="691"/>
      <c r="CH954" s="691"/>
      <c r="CI954" s="691"/>
    </row>
    <row r="955" spans="1:87" ht="15.75" customHeight="1">
      <c r="A955" s="691"/>
      <c r="B955" s="697"/>
      <c r="C955" s="697"/>
      <c r="D955" s="691"/>
      <c r="E955" s="691"/>
      <c r="F955" s="691"/>
      <c r="G955" s="691"/>
      <c r="H955" s="691"/>
      <c r="I955" s="691"/>
      <c r="J955" s="691"/>
      <c r="K955" s="691"/>
      <c r="L955" s="691"/>
      <c r="M955" s="691"/>
      <c r="N955" s="691"/>
      <c r="O955" s="691"/>
      <c r="P955" s="691"/>
      <c r="Q955" s="691"/>
      <c r="R955" s="691"/>
      <c r="S955" s="691"/>
      <c r="T955" s="691"/>
      <c r="U955" s="691"/>
      <c r="V955" s="691"/>
      <c r="W955" s="691"/>
      <c r="X955" s="691"/>
      <c r="Y955" s="691"/>
      <c r="Z955" s="691"/>
      <c r="AA955" s="691"/>
      <c r="AB955" s="691"/>
      <c r="AC955" s="691"/>
      <c r="AD955" s="691"/>
      <c r="AE955" s="691"/>
      <c r="AF955" s="691"/>
      <c r="AG955" s="691"/>
      <c r="AH955" s="691"/>
      <c r="AI955" s="691"/>
      <c r="AJ955" s="691"/>
      <c r="AK955" s="691"/>
      <c r="AL955" s="691"/>
      <c r="AM955" s="691"/>
      <c r="AN955" s="691"/>
      <c r="AO955" s="691"/>
      <c r="AP955" s="691"/>
      <c r="AQ955" s="691"/>
      <c r="AR955" s="691"/>
      <c r="AS955" s="691"/>
      <c r="AT955" s="691"/>
      <c r="AU955" s="691"/>
      <c r="AV955" s="691"/>
      <c r="AW955" s="691"/>
      <c r="AX955" s="691"/>
      <c r="AY955" s="691"/>
      <c r="AZ955" s="691"/>
      <c r="BA955" s="691"/>
      <c r="BB955" s="691"/>
      <c r="BC955" s="691"/>
      <c r="BD955" s="691"/>
      <c r="BE955" s="691"/>
      <c r="BF955" s="691"/>
      <c r="BG955" s="691"/>
      <c r="BH955" s="691"/>
      <c r="BI955" s="691"/>
      <c r="BJ955" s="691"/>
      <c r="BK955" s="691"/>
      <c r="BL955" s="691"/>
      <c r="BM955" s="691"/>
      <c r="BN955" s="691"/>
      <c r="BO955" s="691"/>
      <c r="BP955" s="691"/>
      <c r="BQ955" s="691"/>
      <c r="BR955" s="691"/>
      <c r="BS955" s="691"/>
      <c r="BT955" s="691"/>
      <c r="BU955" s="691"/>
      <c r="BV955" s="691"/>
      <c r="BW955" s="691"/>
      <c r="BX955" s="691"/>
      <c r="BY955" s="691"/>
      <c r="BZ955" s="691"/>
      <c r="CA955" s="691"/>
      <c r="CB955" s="691"/>
      <c r="CC955" s="691"/>
      <c r="CD955" s="691"/>
      <c r="CE955" s="691"/>
      <c r="CF955" s="691"/>
      <c r="CG955" s="691"/>
      <c r="CH955" s="691"/>
      <c r="CI955" s="691"/>
    </row>
    <row r="956" spans="1:87" ht="15.75" customHeight="1">
      <c r="A956" s="691"/>
      <c r="B956" s="697"/>
      <c r="C956" s="697"/>
      <c r="D956" s="691"/>
      <c r="E956" s="691"/>
      <c r="F956" s="691"/>
      <c r="G956" s="691"/>
      <c r="H956" s="691"/>
      <c r="I956" s="691"/>
      <c r="J956" s="691"/>
      <c r="K956" s="691"/>
      <c r="L956" s="691"/>
      <c r="M956" s="691"/>
      <c r="N956" s="691"/>
      <c r="O956" s="691"/>
      <c r="P956" s="691"/>
      <c r="Q956" s="691"/>
      <c r="R956" s="691"/>
      <c r="S956" s="691"/>
      <c r="T956" s="691"/>
      <c r="U956" s="691"/>
      <c r="V956" s="691"/>
      <c r="W956" s="691"/>
      <c r="X956" s="691"/>
      <c r="Y956" s="691"/>
      <c r="Z956" s="691"/>
      <c r="AA956" s="691"/>
      <c r="AB956" s="691"/>
      <c r="AC956" s="691"/>
      <c r="AD956" s="691"/>
      <c r="AE956" s="691"/>
      <c r="AF956" s="691"/>
      <c r="AG956" s="691"/>
      <c r="AH956" s="691"/>
      <c r="AI956" s="691"/>
      <c r="AJ956" s="691"/>
      <c r="AK956" s="691"/>
      <c r="AL956" s="691"/>
      <c r="AM956" s="691"/>
      <c r="AN956" s="691"/>
      <c r="AO956" s="691"/>
      <c r="AP956" s="691"/>
      <c r="AQ956" s="691"/>
      <c r="AR956" s="691"/>
      <c r="AS956" s="691"/>
      <c r="AT956" s="691"/>
      <c r="AU956" s="691"/>
      <c r="AV956" s="691"/>
      <c r="AW956" s="691"/>
      <c r="AX956" s="691"/>
      <c r="AY956" s="691"/>
      <c r="AZ956" s="691"/>
      <c r="BA956" s="691"/>
      <c r="BB956" s="691"/>
      <c r="BC956" s="691"/>
      <c r="BD956" s="691"/>
      <c r="BE956" s="691"/>
      <c r="BF956" s="691"/>
      <c r="BG956" s="691"/>
      <c r="BH956" s="691"/>
      <c r="BI956" s="691"/>
      <c r="BJ956" s="691"/>
      <c r="BK956" s="691"/>
      <c r="BL956" s="691"/>
      <c r="BM956" s="691"/>
      <c r="BN956" s="691"/>
      <c r="BO956" s="691"/>
      <c r="BP956" s="691"/>
      <c r="BQ956" s="691"/>
      <c r="BR956" s="691"/>
      <c r="BS956" s="691"/>
      <c r="BT956" s="691"/>
      <c r="BU956" s="691"/>
      <c r="BV956" s="691"/>
      <c r="BW956" s="691"/>
      <c r="BX956" s="691"/>
      <c r="BY956" s="691"/>
      <c r="BZ956" s="691"/>
      <c r="CA956" s="691"/>
      <c r="CB956" s="691"/>
      <c r="CC956" s="691"/>
      <c r="CD956" s="691"/>
      <c r="CE956" s="691"/>
      <c r="CF956" s="691"/>
      <c r="CG956" s="691"/>
      <c r="CH956" s="691"/>
      <c r="CI956" s="691"/>
    </row>
    <row r="957" spans="1:87" ht="15.75" customHeight="1">
      <c r="A957" s="691"/>
      <c r="B957" s="697"/>
      <c r="C957" s="697"/>
      <c r="D957" s="691"/>
      <c r="E957" s="691"/>
      <c r="F957" s="691"/>
      <c r="G957" s="691"/>
      <c r="H957" s="691"/>
      <c r="I957" s="691"/>
      <c r="J957" s="691"/>
      <c r="K957" s="691"/>
      <c r="L957" s="691"/>
      <c r="M957" s="691"/>
      <c r="N957" s="691"/>
      <c r="O957" s="691"/>
      <c r="P957" s="691"/>
      <c r="Q957" s="691"/>
      <c r="R957" s="691"/>
      <c r="S957" s="691"/>
      <c r="T957" s="691"/>
      <c r="U957" s="691"/>
      <c r="V957" s="691"/>
      <c r="W957" s="691"/>
      <c r="X957" s="691"/>
      <c r="Y957" s="691"/>
      <c r="Z957" s="691"/>
      <c r="AA957" s="691"/>
      <c r="AB957" s="691"/>
      <c r="AC957" s="691"/>
      <c r="AD957" s="691"/>
      <c r="AE957" s="691"/>
      <c r="AF957" s="691"/>
      <c r="AG957" s="691"/>
      <c r="AH957" s="691"/>
      <c r="AI957" s="691"/>
      <c r="AJ957" s="691"/>
      <c r="AK957" s="691"/>
      <c r="AL957" s="691"/>
      <c r="AM957" s="691"/>
      <c r="AN957" s="691"/>
      <c r="AO957" s="691"/>
      <c r="AP957" s="691"/>
      <c r="AQ957" s="691"/>
      <c r="AR957" s="691"/>
      <c r="AS957" s="691"/>
      <c r="AT957" s="691"/>
      <c r="AU957" s="691"/>
      <c r="AV957" s="691"/>
      <c r="AW957" s="691"/>
      <c r="AX957" s="691"/>
      <c r="AY957" s="691"/>
      <c r="AZ957" s="691"/>
      <c r="BA957" s="691"/>
      <c r="BB957" s="691"/>
      <c r="BC957" s="691"/>
      <c r="BD957" s="691"/>
      <c r="BE957" s="691"/>
      <c r="BF957" s="691"/>
      <c r="BG957" s="691"/>
      <c r="BH957" s="691"/>
      <c r="BI957" s="691"/>
      <c r="BJ957" s="691"/>
      <c r="BK957" s="691"/>
      <c r="BL957" s="691"/>
      <c r="BM957" s="691"/>
      <c r="BN957" s="691"/>
      <c r="BO957" s="691"/>
      <c r="BP957" s="691"/>
      <c r="BQ957" s="691"/>
      <c r="BR957" s="691"/>
      <c r="BS957" s="691"/>
      <c r="BT957" s="691"/>
      <c r="BU957" s="691"/>
      <c r="BV957" s="691"/>
      <c r="BW957" s="691"/>
      <c r="BX957" s="691"/>
      <c r="BY957" s="691"/>
      <c r="BZ957" s="691"/>
      <c r="CA957" s="691"/>
      <c r="CB957" s="691"/>
      <c r="CC957" s="691"/>
      <c r="CD957" s="691"/>
      <c r="CE957" s="691"/>
      <c r="CF957" s="691"/>
      <c r="CG957" s="691"/>
      <c r="CH957" s="691"/>
      <c r="CI957" s="691"/>
    </row>
    <row r="958" spans="1:87" ht="15.75" customHeight="1">
      <c r="A958" s="691"/>
      <c r="B958" s="697"/>
      <c r="C958" s="697"/>
      <c r="D958" s="691"/>
      <c r="E958" s="691"/>
      <c r="F958" s="691"/>
      <c r="G958" s="691"/>
      <c r="H958" s="691"/>
      <c r="I958" s="691"/>
      <c r="J958" s="691"/>
      <c r="K958" s="691"/>
      <c r="L958" s="691"/>
      <c r="M958" s="691"/>
      <c r="N958" s="691"/>
      <c r="O958" s="691"/>
      <c r="P958" s="691"/>
      <c r="Q958" s="691"/>
      <c r="R958" s="691"/>
      <c r="S958" s="691"/>
      <c r="T958" s="691"/>
      <c r="U958" s="691"/>
      <c r="V958" s="691"/>
      <c r="W958" s="691"/>
      <c r="X958" s="691"/>
      <c r="Y958" s="691"/>
      <c r="Z958" s="691"/>
      <c r="AA958" s="691"/>
      <c r="AB958" s="691"/>
      <c r="AC958" s="691"/>
      <c r="AD958" s="691"/>
      <c r="AE958" s="691"/>
      <c r="AF958" s="691"/>
      <c r="AG958" s="691"/>
      <c r="AH958" s="691"/>
      <c r="AI958" s="691"/>
      <c r="AJ958" s="691"/>
      <c r="AK958" s="691"/>
      <c r="AL958" s="691"/>
      <c r="AM958" s="691"/>
      <c r="AN958" s="691"/>
      <c r="AO958" s="691"/>
      <c r="AP958" s="691"/>
      <c r="AQ958" s="691"/>
      <c r="AR958" s="691"/>
      <c r="AS958" s="691"/>
      <c r="AT958" s="691"/>
      <c r="AU958" s="691"/>
      <c r="AV958" s="691"/>
      <c r="AW958" s="691"/>
      <c r="AX958" s="691"/>
      <c r="AY958" s="691"/>
      <c r="AZ958" s="691"/>
      <c r="BA958" s="691"/>
      <c r="BB958" s="691"/>
      <c r="BC958" s="691"/>
      <c r="BD958" s="691"/>
      <c r="BE958" s="691"/>
      <c r="BF958" s="691"/>
      <c r="BG958" s="691"/>
      <c r="BH958" s="691"/>
      <c r="BI958" s="691"/>
      <c r="BJ958" s="691"/>
      <c r="BK958" s="691"/>
      <c r="BL958" s="691"/>
      <c r="BM958" s="691"/>
      <c r="BN958" s="691"/>
      <c r="BO958" s="691"/>
      <c r="BP958" s="691"/>
      <c r="BQ958" s="691"/>
      <c r="BR958" s="691"/>
      <c r="BS958" s="691"/>
      <c r="BT958" s="691"/>
      <c r="BU958" s="691"/>
      <c r="BV958" s="691"/>
      <c r="BW958" s="691"/>
      <c r="BX958" s="691"/>
      <c r="BY958" s="691"/>
      <c r="BZ958" s="691"/>
      <c r="CA958" s="691"/>
      <c r="CB958" s="691"/>
      <c r="CC958" s="691"/>
      <c r="CD958" s="691"/>
      <c r="CE958" s="691"/>
      <c r="CF958" s="691"/>
      <c r="CG958" s="691"/>
      <c r="CH958" s="691"/>
      <c r="CI958" s="691"/>
    </row>
    <row r="959" spans="1:87" ht="15.75" customHeight="1">
      <c r="A959" s="691"/>
      <c r="B959" s="697"/>
      <c r="C959" s="697"/>
      <c r="D959" s="691"/>
      <c r="E959" s="691"/>
      <c r="F959" s="691"/>
      <c r="G959" s="691"/>
      <c r="H959" s="691"/>
      <c r="I959" s="691"/>
      <c r="J959" s="691"/>
      <c r="K959" s="691"/>
      <c r="L959" s="691"/>
      <c r="M959" s="691"/>
      <c r="N959" s="691"/>
      <c r="O959" s="691"/>
      <c r="P959" s="691"/>
      <c r="Q959" s="691"/>
      <c r="R959" s="691"/>
      <c r="S959" s="691"/>
      <c r="T959" s="691"/>
      <c r="U959" s="691"/>
      <c r="V959" s="691"/>
      <c r="W959" s="691"/>
      <c r="X959" s="691"/>
      <c r="Y959" s="691"/>
      <c r="Z959" s="691"/>
      <c r="AA959" s="691"/>
      <c r="AB959" s="691"/>
      <c r="AC959" s="691"/>
      <c r="AD959" s="691"/>
      <c r="AE959" s="691"/>
      <c r="AF959" s="691"/>
      <c r="AG959" s="691"/>
      <c r="AH959" s="691"/>
      <c r="AI959" s="691"/>
      <c r="AJ959" s="691"/>
      <c r="AK959" s="691"/>
      <c r="AL959" s="691"/>
      <c r="AM959" s="691"/>
      <c r="AN959" s="691"/>
      <c r="AO959" s="691"/>
      <c r="AP959" s="691"/>
      <c r="AQ959" s="691"/>
      <c r="AR959" s="691"/>
      <c r="AS959" s="691"/>
      <c r="AT959" s="691"/>
      <c r="AU959" s="691"/>
      <c r="AV959" s="691"/>
      <c r="AW959" s="691"/>
      <c r="AX959" s="691"/>
      <c r="AY959" s="691"/>
      <c r="AZ959" s="691"/>
      <c r="BA959" s="691"/>
      <c r="BB959" s="691"/>
      <c r="BC959" s="691"/>
      <c r="BD959" s="691"/>
      <c r="BE959" s="691"/>
      <c r="BF959" s="691"/>
      <c r="BG959" s="691"/>
      <c r="BH959" s="691"/>
      <c r="BI959" s="691"/>
      <c r="BJ959" s="691"/>
      <c r="BK959" s="691"/>
      <c r="BL959" s="691"/>
      <c r="BM959" s="691"/>
      <c r="BN959" s="691"/>
      <c r="BO959" s="691"/>
      <c r="BP959" s="691"/>
      <c r="BQ959" s="691"/>
      <c r="BR959" s="691"/>
      <c r="BS959" s="691"/>
      <c r="BT959" s="691"/>
      <c r="BU959" s="691"/>
      <c r="BV959" s="691"/>
      <c r="BW959" s="691"/>
      <c r="BX959" s="691"/>
      <c r="BY959" s="691"/>
      <c r="BZ959" s="691"/>
      <c r="CA959" s="691"/>
      <c r="CB959" s="691"/>
      <c r="CC959" s="691"/>
      <c r="CD959" s="691"/>
      <c r="CE959" s="691"/>
      <c r="CF959" s="691"/>
      <c r="CG959" s="691"/>
      <c r="CH959" s="691"/>
      <c r="CI959" s="691"/>
    </row>
    <row r="960" spans="1:87" ht="15.75" customHeight="1">
      <c r="A960" s="691"/>
      <c r="B960" s="697"/>
      <c r="C960" s="697"/>
      <c r="D960" s="691"/>
      <c r="E960" s="691"/>
      <c r="F960" s="691"/>
      <c r="G960" s="691"/>
      <c r="H960" s="691"/>
      <c r="I960" s="691"/>
      <c r="J960" s="691"/>
      <c r="K960" s="691"/>
      <c r="L960" s="691"/>
      <c r="M960" s="691"/>
      <c r="N960" s="691"/>
      <c r="O960" s="691"/>
      <c r="P960" s="691"/>
      <c r="Q960" s="691"/>
      <c r="R960" s="691"/>
      <c r="S960" s="691"/>
      <c r="T960" s="691"/>
      <c r="U960" s="691"/>
      <c r="V960" s="691"/>
      <c r="W960" s="691"/>
      <c r="X960" s="691"/>
      <c r="Y960" s="691"/>
      <c r="Z960" s="691"/>
      <c r="AA960" s="691"/>
      <c r="AB960" s="691"/>
      <c r="AC960" s="691"/>
      <c r="AD960" s="691"/>
      <c r="AE960" s="691"/>
      <c r="AF960" s="691"/>
      <c r="AG960" s="691"/>
      <c r="AH960" s="691"/>
      <c r="AI960" s="691"/>
      <c r="AJ960" s="691"/>
      <c r="AK960" s="691"/>
      <c r="AL960" s="691"/>
      <c r="AM960" s="691"/>
      <c r="AN960" s="691"/>
      <c r="AO960" s="691"/>
      <c r="AP960" s="691"/>
      <c r="AQ960" s="691"/>
      <c r="AR960" s="691"/>
      <c r="AS960" s="691"/>
      <c r="AT960" s="691"/>
      <c r="AU960" s="691"/>
      <c r="AV960" s="691"/>
      <c r="AW960" s="691"/>
      <c r="AX960" s="691"/>
      <c r="AY960" s="691"/>
      <c r="AZ960" s="691"/>
      <c r="BA960" s="691"/>
      <c r="BB960" s="691"/>
      <c r="BC960" s="691"/>
      <c r="BD960" s="691"/>
      <c r="BE960" s="691"/>
      <c r="BF960" s="691"/>
      <c r="BG960" s="691"/>
      <c r="BH960" s="691"/>
      <c r="BI960" s="691"/>
      <c r="BJ960" s="691"/>
      <c r="BK960" s="691"/>
      <c r="BL960" s="691"/>
      <c r="BM960" s="691"/>
      <c r="BN960" s="691"/>
      <c r="BO960" s="691"/>
      <c r="BP960" s="691"/>
      <c r="BQ960" s="691"/>
      <c r="BR960" s="691"/>
      <c r="BS960" s="691"/>
      <c r="BT960" s="691"/>
      <c r="BU960" s="691"/>
      <c r="BV960" s="691"/>
      <c r="BW960" s="691"/>
      <c r="BX960" s="691"/>
      <c r="BY960" s="691"/>
      <c r="BZ960" s="691"/>
      <c r="CA960" s="691"/>
      <c r="CB960" s="691"/>
      <c r="CC960" s="691"/>
      <c r="CD960" s="691"/>
      <c r="CE960" s="691"/>
      <c r="CF960" s="691"/>
      <c r="CG960" s="691"/>
      <c r="CH960" s="691"/>
      <c r="CI960" s="691"/>
    </row>
    <row r="961" spans="1:87" ht="15.75" customHeight="1">
      <c r="A961" s="691"/>
      <c r="B961" s="697"/>
      <c r="C961" s="697"/>
      <c r="D961" s="691"/>
      <c r="E961" s="691"/>
      <c r="F961" s="691"/>
      <c r="G961" s="691"/>
      <c r="H961" s="691"/>
      <c r="I961" s="691"/>
      <c r="J961" s="691"/>
      <c r="K961" s="691"/>
      <c r="L961" s="691"/>
      <c r="M961" s="691"/>
      <c r="N961" s="691"/>
      <c r="O961" s="691"/>
      <c r="P961" s="691"/>
      <c r="Q961" s="691"/>
      <c r="R961" s="691"/>
      <c r="S961" s="691"/>
      <c r="T961" s="691"/>
      <c r="U961" s="691"/>
      <c r="V961" s="691"/>
      <c r="W961" s="691"/>
      <c r="X961" s="691"/>
      <c r="Y961" s="691"/>
      <c r="Z961" s="691"/>
      <c r="AA961" s="691"/>
      <c r="AB961" s="691"/>
      <c r="AC961" s="691"/>
      <c r="AD961" s="691"/>
      <c r="AE961" s="691"/>
      <c r="AF961" s="691"/>
      <c r="AG961" s="691"/>
      <c r="AH961" s="691"/>
      <c r="AI961" s="691"/>
      <c r="AJ961" s="691"/>
      <c r="AK961" s="691"/>
      <c r="AL961" s="691"/>
      <c r="AM961" s="691"/>
      <c r="AN961" s="691"/>
      <c r="AO961" s="691"/>
      <c r="AP961" s="691"/>
      <c r="AQ961" s="691"/>
      <c r="AR961" s="691"/>
      <c r="AS961" s="691"/>
      <c r="AT961" s="691"/>
      <c r="AU961" s="691"/>
      <c r="AV961" s="691"/>
      <c r="AW961" s="691"/>
      <c r="AX961" s="691"/>
      <c r="AY961" s="691"/>
      <c r="AZ961" s="691"/>
      <c r="BA961" s="691"/>
      <c r="BB961" s="691"/>
      <c r="BC961" s="691"/>
      <c r="BD961" s="691"/>
      <c r="BE961" s="691"/>
      <c r="BF961" s="691"/>
      <c r="BG961" s="691"/>
      <c r="BH961" s="691"/>
      <c r="BI961" s="691"/>
      <c r="BJ961" s="691"/>
      <c r="BK961" s="691"/>
      <c r="BL961" s="691"/>
      <c r="BM961" s="691"/>
      <c r="BN961" s="691"/>
      <c r="BO961" s="691"/>
      <c r="BP961" s="691"/>
      <c r="BQ961" s="691"/>
      <c r="BR961" s="691"/>
      <c r="BS961" s="691"/>
      <c r="BT961" s="691"/>
      <c r="BU961" s="691"/>
      <c r="BV961" s="691"/>
      <c r="BW961" s="691"/>
      <c r="BX961" s="691"/>
      <c r="BY961" s="691"/>
      <c r="BZ961" s="691"/>
      <c r="CA961" s="691"/>
      <c r="CB961" s="691"/>
      <c r="CC961" s="691"/>
      <c r="CD961" s="691"/>
      <c r="CE961" s="691"/>
      <c r="CF961" s="691"/>
      <c r="CG961" s="691"/>
      <c r="CH961" s="691"/>
      <c r="CI961" s="691"/>
    </row>
    <row r="962" spans="1:87" ht="15.75" customHeight="1">
      <c r="A962" s="691"/>
      <c r="B962" s="697"/>
      <c r="C962" s="697"/>
      <c r="D962" s="691"/>
      <c r="E962" s="691"/>
      <c r="F962" s="691"/>
      <c r="G962" s="691"/>
      <c r="H962" s="691"/>
      <c r="I962" s="691"/>
      <c r="J962" s="691"/>
      <c r="K962" s="691"/>
      <c r="L962" s="691"/>
      <c r="M962" s="691"/>
      <c r="N962" s="691"/>
      <c r="O962" s="691"/>
      <c r="P962" s="691"/>
      <c r="Q962" s="691"/>
      <c r="R962" s="691"/>
      <c r="S962" s="691"/>
      <c r="T962" s="691"/>
      <c r="U962" s="691"/>
      <c r="V962" s="691"/>
      <c r="W962" s="691"/>
      <c r="X962" s="691"/>
      <c r="Y962" s="691"/>
      <c r="Z962" s="691"/>
      <c r="AA962" s="691"/>
      <c r="AB962" s="691"/>
      <c r="AC962" s="691"/>
      <c r="AD962" s="691"/>
      <c r="AE962" s="691"/>
      <c r="AF962" s="691"/>
      <c r="AG962" s="691"/>
      <c r="AH962" s="691"/>
      <c r="AI962" s="691"/>
      <c r="AJ962" s="691"/>
      <c r="AK962" s="691"/>
      <c r="AL962" s="691"/>
      <c r="AM962" s="691"/>
      <c r="AN962" s="691"/>
      <c r="AO962" s="691"/>
      <c r="AP962" s="691"/>
      <c r="AQ962" s="691"/>
      <c r="AR962" s="691"/>
      <c r="AS962" s="691"/>
      <c r="AT962" s="691"/>
      <c r="AU962" s="691"/>
      <c r="AV962" s="691"/>
      <c r="AW962" s="691"/>
      <c r="AX962" s="691"/>
      <c r="AY962" s="691"/>
      <c r="AZ962" s="691"/>
      <c r="BA962" s="691"/>
      <c r="BB962" s="691"/>
      <c r="BC962" s="691"/>
      <c r="BD962" s="691"/>
      <c r="BE962" s="691"/>
      <c r="BF962" s="691"/>
      <c r="BG962" s="691"/>
      <c r="BH962" s="691"/>
      <c r="BI962" s="691"/>
      <c r="BJ962" s="691"/>
      <c r="BK962" s="691"/>
      <c r="BL962" s="691"/>
      <c r="BM962" s="691"/>
      <c r="BN962" s="691"/>
      <c r="BO962" s="691"/>
      <c r="BP962" s="691"/>
      <c r="BQ962" s="691"/>
      <c r="BR962" s="691"/>
      <c r="BS962" s="691"/>
      <c r="BT962" s="691"/>
      <c r="BU962" s="691"/>
      <c r="BV962" s="691"/>
      <c r="BW962" s="691"/>
      <c r="BX962" s="691"/>
      <c r="BY962" s="691"/>
      <c r="BZ962" s="691"/>
      <c r="CA962" s="691"/>
      <c r="CB962" s="691"/>
      <c r="CC962" s="691"/>
      <c r="CD962" s="691"/>
      <c r="CE962" s="691"/>
      <c r="CF962" s="691"/>
      <c r="CG962" s="691"/>
      <c r="CH962" s="691"/>
      <c r="CI962" s="691"/>
    </row>
    <row r="963" spans="1:87" ht="15.75" customHeight="1">
      <c r="A963" s="691"/>
      <c r="B963" s="697"/>
      <c r="C963" s="697"/>
      <c r="D963" s="691"/>
      <c r="E963" s="691"/>
      <c r="F963" s="691"/>
      <c r="G963" s="691"/>
      <c r="H963" s="691"/>
      <c r="I963" s="691"/>
      <c r="J963" s="691"/>
      <c r="K963" s="691"/>
      <c r="L963" s="691"/>
      <c r="M963" s="691"/>
      <c r="N963" s="691"/>
      <c r="O963" s="691"/>
      <c r="P963" s="691"/>
      <c r="Q963" s="691"/>
      <c r="R963" s="691"/>
      <c r="S963" s="691"/>
      <c r="T963" s="691"/>
      <c r="U963" s="691"/>
      <c r="V963" s="691"/>
      <c r="W963" s="691"/>
      <c r="X963" s="691"/>
      <c r="Y963" s="691"/>
      <c r="Z963" s="691"/>
      <c r="AA963" s="691"/>
      <c r="AB963" s="691"/>
      <c r="AC963" s="691"/>
      <c r="AD963" s="691"/>
      <c r="AE963" s="691"/>
      <c r="AF963" s="691"/>
      <c r="AG963" s="691"/>
      <c r="AH963" s="691"/>
      <c r="AI963" s="691"/>
      <c r="AJ963" s="691"/>
      <c r="AK963" s="691"/>
      <c r="AL963" s="691"/>
      <c r="AM963" s="691"/>
      <c r="AN963" s="691"/>
      <c r="AO963" s="691"/>
      <c r="AP963" s="691"/>
      <c r="AQ963" s="691"/>
      <c r="AR963" s="691"/>
      <c r="AS963" s="691"/>
      <c r="AT963" s="691"/>
      <c r="AU963" s="691"/>
      <c r="AV963" s="691"/>
      <c r="AW963" s="691"/>
      <c r="AX963" s="691"/>
      <c r="AY963" s="691"/>
      <c r="AZ963" s="691"/>
      <c r="BA963" s="691"/>
      <c r="BB963" s="691"/>
      <c r="BC963" s="691"/>
      <c r="BD963" s="691"/>
      <c r="BE963" s="691"/>
      <c r="BF963" s="691"/>
      <c r="BG963" s="691"/>
      <c r="BH963" s="691"/>
      <c r="BI963" s="691"/>
      <c r="BJ963" s="691"/>
      <c r="BK963" s="691"/>
      <c r="BL963" s="691"/>
      <c r="BM963" s="691"/>
      <c r="BN963" s="691"/>
      <c r="BO963" s="691"/>
      <c r="BP963" s="691"/>
      <c r="BQ963" s="691"/>
      <c r="BR963" s="691"/>
      <c r="BS963" s="691"/>
      <c r="BT963" s="691"/>
      <c r="BU963" s="691"/>
      <c r="BV963" s="691"/>
      <c r="BW963" s="691"/>
      <c r="BX963" s="691"/>
      <c r="BY963" s="691"/>
      <c r="BZ963" s="691"/>
      <c r="CA963" s="691"/>
      <c r="CB963" s="691"/>
      <c r="CC963" s="691"/>
      <c r="CD963" s="691"/>
      <c r="CE963" s="691"/>
      <c r="CF963" s="691"/>
      <c r="CG963" s="691"/>
      <c r="CH963" s="691"/>
      <c r="CI963" s="691"/>
    </row>
    <row r="964" spans="1:87" ht="15.75" customHeight="1">
      <c r="A964" s="691"/>
      <c r="B964" s="697"/>
      <c r="C964" s="697"/>
      <c r="D964" s="691"/>
      <c r="E964" s="691"/>
      <c r="F964" s="691"/>
      <c r="G964" s="691"/>
      <c r="H964" s="691"/>
      <c r="I964" s="691"/>
      <c r="J964" s="691"/>
      <c r="K964" s="691"/>
      <c r="L964" s="691"/>
      <c r="M964" s="691"/>
      <c r="N964" s="691"/>
      <c r="O964" s="691"/>
      <c r="P964" s="691"/>
      <c r="Q964" s="691"/>
      <c r="R964" s="691"/>
      <c r="S964" s="691"/>
      <c r="T964" s="691"/>
      <c r="U964" s="691"/>
      <c r="V964" s="691"/>
      <c r="W964" s="691"/>
      <c r="X964" s="691"/>
      <c r="Y964" s="691"/>
      <c r="Z964" s="691"/>
      <c r="AA964" s="691"/>
      <c r="AB964" s="691"/>
      <c r="AC964" s="691"/>
      <c r="AD964" s="691"/>
      <c r="AE964" s="691"/>
      <c r="AF964" s="691"/>
      <c r="AG964" s="691"/>
      <c r="AH964" s="691"/>
      <c r="AI964" s="691"/>
      <c r="AJ964" s="691"/>
      <c r="AK964" s="691"/>
      <c r="AL964" s="691"/>
      <c r="AM964" s="691"/>
      <c r="AN964" s="691"/>
      <c r="AO964" s="691"/>
      <c r="AP964" s="691"/>
      <c r="AQ964" s="691"/>
      <c r="AR964" s="691"/>
      <c r="AS964" s="691"/>
      <c r="AT964" s="691"/>
      <c r="AU964" s="691"/>
      <c r="AV964" s="691"/>
      <c r="AW964" s="691"/>
      <c r="AX964" s="691"/>
      <c r="AY964" s="691"/>
      <c r="AZ964" s="691"/>
      <c r="BA964" s="691"/>
      <c r="BB964" s="691"/>
      <c r="BC964" s="691"/>
      <c r="BD964" s="691"/>
      <c r="BE964" s="691"/>
      <c r="BF964" s="691"/>
      <c r="BG964" s="691"/>
      <c r="BH964" s="691"/>
      <c r="BI964" s="691"/>
      <c r="BJ964" s="691"/>
      <c r="BK964" s="691"/>
      <c r="BL964" s="691"/>
      <c r="BM964" s="691"/>
      <c r="BN964" s="691"/>
      <c r="BO964" s="691"/>
      <c r="BP964" s="691"/>
      <c r="BQ964" s="691"/>
      <c r="BR964" s="691"/>
      <c r="BS964" s="691"/>
      <c r="BT964" s="691"/>
      <c r="BU964" s="691"/>
      <c r="BV964" s="691"/>
      <c r="BW964" s="691"/>
      <c r="BX964" s="691"/>
      <c r="BY964" s="691"/>
      <c r="BZ964" s="691"/>
      <c r="CA964" s="691"/>
      <c r="CB964" s="691"/>
      <c r="CC964" s="691"/>
      <c r="CD964" s="691"/>
      <c r="CE964" s="691"/>
      <c r="CF964" s="691"/>
      <c r="CG964" s="691"/>
      <c r="CH964" s="691"/>
      <c r="CI964" s="691"/>
    </row>
    <row r="965" spans="1:87" ht="15.75" customHeight="1">
      <c r="A965" s="691"/>
      <c r="B965" s="697"/>
      <c r="C965" s="697"/>
      <c r="D965" s="691"/>
      <c r="E965" s="691"/>
      <c r="F965" s="691"/>
      <c r="G965" s="691"/>
      <c r="H965" s="691"/>
      <c r="I965" s="691"/>
      <c r="J965" s="691"/>
      <c r="K965" s="691"/>
      <c r="L965" s="691"/>
      <c r="M965" s="691"/>
      <c r="N965" s="691"/>
      <c r="O965" s="691"/>
      <c r="P965" s="691"/>
      <c r="Q965" s="691"/>
      <c r="R965" s="691"/>
      <c r="S965" s="691"/>
      <c r="T965" s="691"/>
      <c r="U965" s="691"/>
      <c r="V965" s="691"/>
      <c r="W965" s="691"/>
      <c r="X965" s="691"/>
      <c r="Y965" s="691"/>
      <c r="Z965" s="691"/>
      <c r="AA965" s="691"/>
      <c r="AB965" s="691"/>
      <c r="AC965" s="691"/>
      <c r="AD965" s="691"/>
      <c r="AE965" s="691"/>
      <c r="AF965" s="691"/>
      <c r="AG965" s="691"/>
      <c r="AH965" s="691"/>
      <c r="AI965" s="691"/>
      <c r="AJ965" s="691"/>
      <c r="AK965" s="691"/>
      <c r="AL965" s="691"/>
      <c r="AM965" s="691"/>
      <c r="AN965" s="691"/>
      <c r="AO965" s="691"/>
      <c r="AP965" s="691"/>
      <c r="AQ965" s="691"/>
      <c r="AR965" s="691"/>
      <c r="AS965" s="691"/>
      <c r="AT965" s="691"/>
      <c r="AU965" s="691"/>
      <c r="AV965" s="691"/>
      <c r="AW965" s="691"/>
      <c r="AX965" s="691"/>
      <c r="AY965" s="691"/>
      <c r="AZ965" s="691"/>
      <c r="BA965" s="691"/>
      <c r="BB965" s="691"/>
      <c r="BC965" s="691"/>
      <c r="BD965" s="691"/>
      <c r="BE965" s="691"/>
      <c r="BF965" s="691"/>
      <c r="BG965" s="691"/>
      <c r="BH965" s="691"/>
      <c r="BI965" s="691"/>
      <c r="BJ965" s="691"/>
      <c r="BK965" s="691"/>
      <c r="BL965" s="691"/>
      <c r="BM965" s="691"/>
      <c r="BN965" s="691"/>
      <c r="BO965" s="691"/>
      <c r="BP965" s="691"/>
      <c r="BQ965" s="691"/>
      <c r="BR965" s="691"/>
      <c r="BS965" s="691"/>
      <c r="BT965" s="691"/>
      <c r="BU965" s="691"/>
      <c r="BV965" s="691"/>
      <c r="BW965" s="691"/>
      <c r="BX965" s="691"/>
      <c r="BY965" s="691"/>
      <c r="BZ965" s="691"/>
      <c r="CA965" s="691"/>
      <c r="CB965" s="691"/>
      <c r="CC965" s="691"/>
      <c r="CD965" s="691"/>
      <c r="CE965" s="691"/>
      <c r="CF965" s="691"/>
      <c r="CG965" s="691"/>
      <c r="CH965" s="691"/>
      <c r="CI965" s="691"/>
    </row>
    <row r="966" spans="1:87" ht="15.75" customHeight="1">
      <c r="A966" s="691"/>
      <c r="B966" s="697"/>
      <c r="C966" s="697"/>
      <c r="D966" s="691"/>
      <c r="E966" s="691"/>
      <c r="F966" s="691"/>
      <c r="G966" s="691"/>
      <c r="H966" s="691"/>
      <c r="I966" s="691"/>
      <c r="J966" s="691"/>
      <c r="K966" s="691"/>
      <c r="L966" s="691"/>
      <c r="M966" s="691"/>
      <c r="N966" s="691"/>
      <c r="O966" s="691"/>
      <c r="P966" s="691"/>
      <c r="Q966" s="691"/>
      <c r="R966" s="691"/>
      <c r="S966" s="691"/>
      <c r="T966" s="691"/>
      <c r="U966" s="691"/>
      <c r="V966" s="691"/>
      <c r="W966" s="691"/>
      <c r="X966" s="691"/>
      <c r="Y966" s="691"/>
      <c r="Z966" s="691"/>
      <c r="AA966" s="691"/>
      <c r="AB966" s="691"/>
      <c r="AC966" s="691"/>
      <c r="AD966" s="691"/>
      <c r="AE966" s="691"/>
      <c r="AF966" s="691"/>
      <c r="AG966" s="691"/>
      <c r="AH966" s="691"/>
      <c r="AI966" s="691"/>
      <c r="AJ966" s="691"/>
      <c r="AK966" s="691"/>
      <c r="AL966" s="691"/>
      <c r="AM966" s="691"/>
      <c r="AN966" s="691"/>
      <c r="AO966" s="691"/>
      <c r="AP966" s="691"/>
      <c r="AQ966" s="691"/>
      <c r="AR966" s="691"/>
      <c r="AS966" s="691"/>
      <c r="AT966" s="691"/>
      <c r="AU966" s="691"/>
      <c r="AV966" s="691"/>
      <c r="AW966" s="691"/>
      <c r="AX966" s="691"/>
      <c r="AY966" s="691"/>
      <c r="AZ966" s="691"/>
      <c r="BA966" s="691"/>
      <c r="BB966" s="691"/>
      <c r="BC966" s="691"/>
      <c r="BD966" s="691"/>
      <c r="BE966" s="691"/>
      <c r="BF966" s="691"/>
      <c r="BG966" s="691"/>
      <c r="BH966" s="691"/>
      <c r="BI966" s="691"/>
      <c r="BJ966" s="691"/>
      <c r="BK966" s="691"/>
      <c r="BL966" s="691"/>
      <c r="BM966" s="691"/>
      <c r="BN966" s="691"/>
      <c r="BO966" s="691"/>
      <c r="BP966" s="691"/>
      <c r="BQ966" s="691"/>
      <c r="BR966" s="691"/>
      <c r="BS966" s="691"/>
      <c r="BT966" s="691"/>
      <c r="BU966" s="691"/>
      <c r="BV966" s="691"/>
      <c r="BW966" s="691"/>
      <c r="BX966" s="691"/>
      <c r="BY966" s="691"/>
      <c r="BZ966" s="691"/>
      <c r="CA966" s="691"/>
      <c r="CB966" s="691"/>
      <c r="CC966" s="691"/>
      <c r="CD966" s="691"/>
      <c r="CE966" s="691"/>
      <c r="CF966" s="691"/>
      <c r="CG966" s="691"/>
      <c r="CH966" s="691"/>
      <c r="CI966" s="691"/>
    </row>
    <row r="967" spans="1:87" ht="15.75" customHeight="1">
      <c r="A967" s="691"/>
      <c r="B967" s="697"/>
      <c r="C967" s="697"/>
      <c r="D967" s="691"/>
      <c r="E967" s="691"/>
      <c r="F967" s="691"/>
      <c r="G967" s="691"/>
      <c r="H967" s="691"/>
      <c r="I967" s="691"/>
      <c r="J967" s="691"/>
      <c r="K967" s="691"/>
      <c r="L967" s="691"/>
      <c r="M967" s="691"/>
      <c r="N967" s="691"/>
      <c r="O967" s="691"/>
      <c r="P967" s="691"/>
      <c r="Q967" s="691"/>
      <c r="R967" s="691"/>
      <c r="S967" s="691"/>
      <c r="T967" s="691"/>
      <c r="U967" s="691"/>
      <c r="V967" s="691"/>
      <c r="W967" s="691"/>
      <c r="X967" s="691"/>
      <c r="Y967" s="691"/>
      <c r="Z967" s="691"/>
      <c r="AA967" s="691"/>
      <c r="AB967" s="691"/>
      <c r="AC967" s="691"/>
      <c r="AD967" s="691"/>
      <c r="AE967" s="691"/>
      <c r="AF967" s="691"/>
      <c r="AG967" s="691"/>
      <c r="AH967" s="691"/>
      <c r="AI967" s="691"/>
      <c r="AJ967" s="691"/>
      <c r="AK967" s="691"/>
      <c r="AL967" s="691"/>
      <c r="AM967" s="691"/>
      <c r="AN967" s="691"/>
      <c r="AO967" s="691"/>
      <c r="AP967" s="691"/>
      <c r="AQ967" s="691"/>
      <c r="AR967" s="691"/>
      <c r="AS967" s="691"/>
      <c r="AT967" s="691"/>
      <c r="AU967" s="691"/>
      <c r="AV967" s="691"/>
      <c r="AW967" s="691"/>
      <c r="AX967" s="691"/>
      <c r="AY967" s="691"/>
      <c r="AZ967" s="691"/>
      <c r="BA967" s="691"/>
      <c r="BB967" s="691"/>
      <c r="BC967" s="691"/>
      <c r="BD967" s="691"/>
      <c r="BE967" s="691"/>
      <c r="BF967" s="691"/>
      <c r="BG967" s="691"/>
      <c r="BH967" s="691"/>
      <c r="BI967" s="691"/>
      <c r="BJ967" s="691"/>
      <c r="BK967" s="691"/>
      <c r="BL967" s="691"/>
      <c r="BM967" s="691"/>
      <c r="BN967" s="691"/>
      <c r="BO967" s="691"/>
      <c r="BP967" s="691"/>
      <c r="BQ967" s="691"/>
      <c r="BR967" s="691"/>
      <c r="BS967" s="691"/>
      <c r="BT967" s="691"/>
      <c r="BU967" s="691"/>
      <c r="BV967" s="691"/>
      <c r="BW967" s="691"/>
      <c r="BX967" s="691"/>
      <c r="BY967" s="691"/>
      <c r="BZ967" s="691"/>
      <c r="CA967" s="691"/>
      <c r="CB967" s="691"/>
      <c r="CC967" s="691"/>
      <c r="CD967" s="691"/>
      <c r="CE967" s="691"/>
      <c r="CF967" s="691"/>
      <c r="CG967" s="691"/>
      <c r="CH967" s="691"/>
      <c r="CI967" s="691"/>
    </row>
    <row r="968" spans="1:87" ht="15.75" customHeight="1">
      <c r="A968" s="691"/>
      <c r="B968" s="697"/>
      <c r="C968" s="697"/>
      <c r="D968" s="691"/>
      <c r="E968" s="691"/>
      <c r="F968" s="691"/>
      <c r="G968" s="691"/>
      <c r="H968" s="691"/>
      <c r="I968" s="691"/>
      <c r="J968" s="691"/>
      <c r="K968" s="691"/>
      <c r="L968" s="691"/>
      <c r="M968" s="691"/>
      <c r="N968" s="691"/>
      <c r="O968" s="691"/>
      <c r="P968" s="691"/>
      <c r="Q968" s="691"/>
      <c r="R968" s="691"/>
      <c r="S968" s="691"/>
      <c r="T968" s="691"/>
      <c r="U968" s="691"/>
      <c r="V968" s="691"/>
      <c r="W968" s="691"/>
      <c r="X968" s="691"/>
      <c r="Y968" s="691"/>
      <c r="Z968" s="691"/>
      <c r="AA968" s="691"/>
      <c r="AB968" s="691"/>
      <c r="AC968" s="691"/>
      <c r="AD968" s="691"/>
      <c r="AE968" s="691"/>
      <c r="AF968" s="691"/>
      <c r="AG968" s="691"/>
      <c r="AH968" s="691"/>
      <c r="AI968" s="691"/>
      <c r="AJ968" s="691"/>
      <c r="AK968" s="691"/>
      <c r="AL968" s="691"/>
      <c r="AM968" s="691"/>
      <c r="AN968" s="691"/>
      <c r="AO968" s="691"/>
      <c r="AP968" s="691"/>
      <c r="AQ968" s="691"/>
      <c r="AR968" s="691"/>
      <c r="AS968" s="691"/>
      <c r="AT968" s="691"/>
      <c r="AU968" s="691"/>
      <c r="AV968" s="691"/>
      <c r="AW968" s="691"/>
      <c r="AX968" s="691"/>
      <c r="AY968" s="691"/>
      <c r="AZ968" s="691"/>
      <c r="BA968" s="691"/>
      <c r="BB968" s="691"/>
      <c r="BC968" s="691"/>
      <c r="BD968" s="691"/>
      <c r="BE968" s="691"/>
      <c r="BF968" s="691"/>
      <c r="BG968" s="691"/>
      <c r="BH968" s="691"/>
      <c r="BI968" s="691"/>
      <c r="BJ968" s="691"/>
      <c r="BK968" s="691"/>
      <c r="BL968" s="691"/>
      <c r="BM968" s="691"/>
      <c r="BN968" s="691"/>
      <c r="BO968" s="691"/>
      <c r="BP968" s="691"/>
      <c r="BQ968" s="691"/>
      <c r="BR968" s="691"/>
      <c r="BS968" s="691"/>
      <c r="BT968" s="691"/>
      <c r="BU968" s="691"/>
      <c r="BV968" s="691"/>
      <c r="BW968" s="691"/>
      <c r="BX968" s="691"/>
      <c r="BY968" s="691"/>
      <c r="BZ968" s="691"/>
      <c r="CA968" s="691"/>
      <c r="CB968" s="691"/>
      <c r="CC968" s="691"/>
      <c r="CD968" s="691"/>
      <c r="CE968" s="691"/>
      <c r="CF968" s="691"/>
      <c r="CG968" s="691"/>
      <c r="CH968" s="691"/>
      <c r="CI968" s="691"/>
    </row>
    <row r="969" spans="1:87" ht="15.75" customHeight="1">
      <c r="A969" s="691"/>
      <c r="B969" s="697"/>
      <c r="C969" s="697"/>
      <c r="D969" s="691"/>
      <c r="E969" s="691"/>
      <c r="F969" s="691"/>
      <c r="G969" s="691"/>
      <c r="H969" s="691"/>
      <c r="I969" s="691"/>
      <c r="J969" s="691"/>
      <c r="K969" s="691"/>
      <c r="L969" s="691"/>
      <c r="M969" s="691"/>
      <c r="N969" s="691"/>
      <c r="O969" s="691"/>
      <c r="P969" s="691"/>
      <c r="Q969" s="691"/>
      <c r="R969" s="691"/>
      <c r="S969" s="691"/>
      <c r="T969" s="691"/>
      <c r="U969" s="691"/>
      <c r="V969" s="691"/>
      <c r="W969" s="691"/>
      <c r="X969" s="691"/>
      <c r="Y969" s="691"/>
      <c r="Z969" s="691"/>
      <c r="AA969" s="691"/>
      <c r="AB969" s="691"/>
      <c r="AC969" s="691"/>
      <c r="AD969" s="691"/>
      <c r="AE969" s="691"/>
      <c r="AF969" s="691"/>
      <c r="AG969" s="691"/>
      <c r="AH969" s="691"/>
      <c r="AI969" s="691"/>
      <c r="AJ969" s="691"/>
      <c r="AK969" s="691"/>
      <c r="AL969" s="691"/>
      <c r="AM969" s="691"/>
      <c r="AN969" s="691"/>
      <c r="AO969" s="691"/>
      <c r="AP969" s="691"/>
      <c r="AQ969" s="691"/>
      <c r="AR969" s="691"/>
      <c r="AS969" s="691"/>
      <c r="AT969" s="691"/>
      <c r="AU969" s="691"/>
      <c r="AV969" s="691"/>
      <c r="AW969" s="691"/>
      <c r="AX969" s="691"/>
      <c r="AY969" s="691"/>
      <c r="AZ969" s="691"/>
      <c r="BA969" s="691"/>
      <c r="BB969" s="691"/>
      <c r="BC969" s="691"/>
      <c r="BD969" s="691"/>
      <c r="BE969" s="691"/>
      <c r="BF969" s="691"/>
      <c r="BG969" s="691"/>
      <c r="BH969" s="691"/>
      <c r="BI969" s="691"/>
      <c r="BJ969" s="691"/>
      <c r="BK969" s="691"/>
      <c r="BL969" s="691"/>
      <c r="BM969" s="691"/>
      <c r="BN969" s="691"/>
      <c r="BO969" s="691"/>
      <c r="BP969" s="691"/>
      <c r="BQ969" s="691"/>
      <c r="BR969" s="691"/>
      <c r="BS969" s="691"/>
      <c r="BT969" s="691"/>
      <c r="BU969" s="691"/>
      <c r="BV969" s="691"/>
      <c r="BW969" s="691"/>
      <c r="BX969" s="691"/>
      <c r="BY969" s="691"/>
      <c r="BZ969" s="691"/>
      <c r="CA969" s="691"/>
      <c r="CB969" s="691"/>
      <c r="CC969" s="691"/>
      <c r="CD969" s="691"/>
      <c r="CE969" s="691"/>
      <c r="CF969" s="691"/>
      <c r="CG969" s="691"/>
      <c r="CH969" s="691"/>
      <c r="CI969" s="691"/>
    </row>
    <row r="970" spans="1:87" ht="15.75" customHeight="1">
      <c r="A970" s="691"/>
      <c r="B970" s="697"/>
      <c r="C970" s="697"/>
      <c r="D970" s="691"/>
      <c r="E970" s="691"/>
      <c r="F970" s="691"/>
      <c r="G970" s="691"/>
      <c r="H970" s="691"/>
      <c r="I970" s="691"/>
      <c r="J970" s="691"/>
      <c r="K970" s="691"/>
      <c r="L970" s="691"/>
      <c r="M970" s="691"/>
      <c r="N970" s="691"/>
      <c r="O970" s="691"/>
      <c r="P970" s="691"/>
      <c r="Q970" s="691"/>
      <c r="R970" s="691"/>
      <c r="S970" s="691"/>
      <c r="T970" s="691"/>
      <c r="U970" s="691"/>
      <c r="V970" s="691"/>
      <c r="W970" s="691"/>
      <c r="X970" s="691"/>
      <c r="Y970" s="691"/>
      <c r="Z970" s="691"/>
      <c r="AA970" s="691"/>
      <c r="AB970" s="691"/>
      <c r="AC970" s="691"/>
      <c r="AD970" s="691"/>
      <c r="AE970" s="691"/>
      <c r="AF970" s="691"/>
      <c r="AG970" s="691"/>
      <c r="AH970" s="691"/>
      <c r="AI970" s="691"/>
      <c r="AJ970" s="691"/>
      <c r="AK970" s="691"/>
      <c r="AL970" s="691"/>
      <c r="AM970" s="691"/>
      <c r="AN970" s="691"/>
      <c r="AO970" s="691"/>
      <c r="AP970" s="691"/>
      <c r="AQ970" s="691"/>
      <c r="AR970" s="691"/>
      <c r="AS970" s="691"/>
      <c r="AT970" s="691"/>
      <c r="AU970" s="691"/>
      <c r="AV970" s="691"/>
      <c r="AW970" s="691"/>
      <c r="AX970" s="691"/>
      <c r="AY970" s="691"/>
      <c r="AZ970" s="691"/>
      <c r="BA970" s="691"/>
      <c r="BB970" s="691"/>
      <c r="BC970" s="691"/>
      <c r="BD970" s="691"/>
      <c r="BE970" s="691"/>
      <c r="BF970" s="691"/>
      <c r="BG970" s="691"/>
      <c r="BH970" s="691"/>
      <c r="BI970" s="691"/>
      <c r="BJ970" s="691"/>
      <c r="BK970" s="691"/>
      <c r="BL970" s="691"/>
      <c r="BM970" s="691"/>
      <c r="BN970" s="691"/>
      <c r="BO970" s="691"/>
      <c r="BP970" s="691"/>
      <c r="BQ970" s="691"/>
      <c r="BR970" s="691"/>
      <c r="BS970" s="691"/>
      <c r="BT970" s="691"/>
      <c r="BU970" s="691"/>
      <c r="BV970" s="691"/>
      <c r="BW970" s="691"/>
      <c r="BX970" s="691"/>
      <c r="BY970" s="691"/>
      <c r="BZ970" s="691"/>
      <c r="CA970" s="691"/>
      <c r="CB970" s="691"/>
      <c r="CC970" s="691"/>
      <c r="CD970" s="691"/>
      <c r="CE970" s="691"/>
      <c r="CF970" s="691"/>
      <c r="CG970" s="691"/>
      <c r="CH970" s="691"/>
      <c r="CI970" s="691"/>
    </row>
    <row r="971" spans="1:87" ht="15.75" customHeight="1">
      <c r="A971" s="691"/>
      <c r="B971" s="697"/>
      <c r="C971" s="697"/>
      <c r="D971" s="691"/>
      <c r="E971" s="691"/>
      <c r="F971" s="691"/>
      <c r="G971" s="691"/>
      <c r="H971" s="691"/>
      <c r="I971" s="691"/>
      <c r="J971" s="691"/>
      <c r="K971" s="691"/>
      <c r="L971" s="691"/>
      <c r="M971" s="691"/>
      <c r="N971" s="691"/>
      <c r="O971" s="691"/>
      <c r="P971" s="691"/>
      <c r="Q971" s="691"/>
      <c r="R971" s="691"/>
      <c r="S971" s="691"/>
      <c r="T971" s="691"/>
      <c r="U971" s="691"/>
      <c r="V971" s="691"/>
      <c r="W971" s="691"/>
      <c r="X971" s="691"/>
      <c r="Y971" s="691"/>
      <c r="Z971" s="691"/>
      <c r="AA971" s="691"/>
      <c r="AB971" s="691"/>
      <c r="AC971" s="691"/>
      <c r="AD971" s="691"/>
      <c r="AE971" s="691"/>
      <c r="AF971" s="691"/>
      <c r="AG971" s="691"/>
      <c r="AH971" s="691"/>
      <c r="AI971" s="691"/>
      <c r="AJ971" s="691"/>
      <c r="AK971" s="691"/>
      <c r="AL971" s="691"/>
      <c r="AM971" s="691"/>
      <c r="AN971" s="691"/>
      <c r="AO971" s="691"/>
      <c r="AP971" s="691"/>
      <c r="AQ971" s="691"/>
      <c r="AR971" s="691"/>
      <c r="AS971" s="691"/>
      <c r="AT971" s="691"/>
      <c r="AU971" s="691"/>
      <c r="AV971" s="691"/>
      <c r="AW971" s="691"/>
      <c r="AX971" s="691"/>
      <c r="AY971" s="691"/>
      <c r="AZ971" s="691"/>
      <c r="BA971" s="691"/>
      <c r="BB971" s="691"/>
      <c r="BC971" s="691"/>
      <c r="BD971" s="691"/>
      <c r="BE971" s="691"/>
      <c r="BF971" s="691"/>
      <c r="BG971" s="691"/>
      <c r="BH971" s="691"/>
      <c r="BI971" s="691"/>
      <c r="BJ971" s="691"/>
      <c r="BK971" s="691"/>
      <c r="BL971" s="691"/>
      <c r="BM971" s="691"/>
      <c r="BN971" s="691"/>
      <c r="BO971" s="691"/>
      <c r="BP971" s="691"/>
      <c r="BQ971" s="691"/>
      <c r="BR971" s="691"/>
      <c r="BS971" s="691"/>
      <c r="BT971" s="691"/>
      <c r="BU971" s="691"/>
      <c r="BV971" s="691"/>
      <c r="BW971" s="691"/>
      <c r="BX971" s="691"/>
      <c r="BY971" s="691"/>
      <c r="BZ971" s="691"/>
      <c r="CA971" s="691"/>
      <c r="CB971" s="691"/>
      <c r="CC971" s="691"/>
      <c r="CD971" s="691"/>
      <c r="CE971" s="691"/>
      <c r="CF971" s="691"/>
      <c r="CG971" s="691"/>
      <c r="CH971" s="691"/>
      <c r="CI971" s="691"/>
    </row>
    <row r="972" spans="1:87" ht="15.75" customHeight="1">
      <c r="A972" s="691"/>
      <c r="B972" s="697"/>
      <c r="C972" s="697"/>
      <c r="D972" s="691"/>
      <c r="E972" s="691"/>
      <c r="F972" s="691"/>
      <c r="G972" s="691"/>
      <c r="H972" s="691"/>
      <c r="I972" s="691"/>
      <c r="J972" s="691"/>
      <c r="K972" s="691"/>
      <c r="L972" s="691"/>
      <c r="M972" s="691"/>
      <c r="N972" s="691"/>
      <c r="O972" s="691"/>
      <c r="P972" s="691"/>
      <c r="Q972" s="691"/>
      <c r="R972" s="691"/>
      <c r="S972" s="691"/>
      <c r="T972" s="691"/>
      <c r="U972" s="691"/>
      <c r="V972" s="691"/>
      <c r="W972" s="691"/>
      <c r="X972" s="691"/>
      <c r="Y972" s="691"/>
      <c r="Z972" s="691"/>
      <c r="AA972" s="691"/>
      <c r="AB972" s="691"/>
      <c r="AC972" s="691"/>
      <c r="AD972" s="691"/>
      <c r="AE972" s="691"/>
      <c r="AF972" s="691"/>
      <c r="AG972" s="691"/>
      <c r="AH972" s="691"/>
      <c r="AI972" s="691"/>
      <c r="AJ972" s="691"/>
      <c r="AK972" s="691"/>
      <c r="AL972" s="691"/>
      <c r="AM972" s="691"/>
      <c r="AN972" s="691"/>
      <c r="AO972" s="691"/>
      <c r="AP972" s="691"/>
      <c r="AQ972" s="691"/>
      <c r="AR972" s="691"/>
      <c r="AS972" s="691"/>
      <c r="AT972" s="691"/>
      <c r="AU972" s="691"/>
      <c r="AV972" s="691"/>
      <c r="AW972" s="691"/>
      <c r="AX972" s="691"/>
      <c r="AY972" s="691"/>
      <c r="AZ972" s="691"/>
      <c r="BA972" s="691"/>
      <c r="BB972" s="691"/>
      <c r="BC972" s="691"/>
      <c r="BD972" s="691"/>
      <c r="BE972" s="691"/>
      <c r="BF972" s="691"/>
      <c r="BG972" s="691"/>
      <c r="BH972" s="691"/>
      <c r="BI972" s="691"/>
      <c r="BJ972" s="691"/>
      <c r="BK972" s="691"/>
      <c r="BL972" s="691"/>
      <c r="BM972" s="691"/>
      <c r="BN972" s="691"/>
      <c r="BO972" s="691"/>
      <c r="BP972" s="691"/>
      <c r="BQ972" s="691"/>
      <c r="BR972" s="691"/>
      <c r="BS972" s="691"/>
      <c r="BT972" s="691"/>
      <c r="BU972" s="691"/>
      <c r="BV972" s="691"/>
      <c r="BW972" s="691"/>
      <c r="BX972" s="691"/>
      <c r="BY972" s="691"/>
      <c r="BZ972" s="691"/>
      <c r="CA972" s="691"/>
      <c r="CB972" s="691"/>
      <c r="CC972" s="691"/>
      <c r="CD972" s="691"/>
      <c r="CE972" s="691"/>
      <c r="CF972" s="691"/>
      <c r="CG972" s="691"/>
      <c r="CH972" s="691"/>
      <c r="CI972" s="691"/>
    </row>
    <row r="973" spans="1:87" ht="15.75" customHeight="1">
      <c r="A973" s="691"/>
      <c r="B973" s="697"/>
      <c r="C973" s="697"/>
      <c r="D973" s="691"/>
      <c r="E973" s="691"/>
      <c r="F973" s="691"/>
      <c r="G973" s="691"/>
      <c r="H973" s="691"/>
      <c r="I973" s="691"/>
      <c r="J973" s="691"/>
      <c r="K973" s="691"/>
      <c r="L973" s="691"/>
      <c r="M973" s="691"/>
      <c r="N973" s="691"/>
      <c r="O973" s="691"/>
      <c r="P973" s="691"/>
      <c r="Q973" s="691"/>
      <c r="R973" s="691"/>
      <c r="S973" s="691"/>
      <c r="T973" s="691"/>
      <c r="U973" s="691"/>
      <c r="V973" s="691"/>
      <c r="W973" s="691"/>
      <c r="X973" s="691"/>
      <c r="Y973" s="691"/>
      <c r="Z973" s="691"/>
      <c r="AA973" s="691"/>
      <c r="AB973" s="691"/>
      <c r="AC973" s="691"/>
      <c r="AD973" s="691"/>
      <c r="AE973" s="691"/>
      <c r="AF973" s="691"/>
      <c r="AG973" s="691"/>
      <c r="AH973" s="691"/>
      <c r="AI973" s="691"/>
      <c r="AJ973" s="691"/>
      <c r="AK973" s="691"/>
      <c r="AL973" s="691"/>
      <c r="AM973" s="691"/>
      <c r="AN973" s="691"/>
      <c r="AO973" s="691"/>
      <c r="AP973" s="691"/>
      <c r="AQ973" s="691"/>
      <c r="AR973" s="691"/>
      <c r="AS973" s="691"/>
      <c r="AT973" s="691"/>
      <c r="AU973" s="691"/>
      <c r="AV973" s="691"/>
      <c r="AW973" s="691"/>
      <c r="AX973" s="691"/>
      <c r="AY973" s="691"/>
      <c r="AZ973" s="691"/>
      <c r="BA973" s="691"/>
      <c r="BB973" s="691"/>
      <c r="BC973" s="691"/>
      <c r="BD973" s="691"/>
      <c r="BE973" s="691"/>
      <c r="BF973" s="691"/>
      <c r="BG973" s="691"/>
      <c r="BH973" s="691"/>
      <c r="BI973" s="691"/>
      <c r="BJ973" s="691"/>
      <c r="BK973" s="691"/>
      <c r="BL973" s="691"/>
      <c r="BM973" s="691"/>
      <c r="BN973" s="691"/>
      <c r="BO973" s="691"/>
      <c r="BP973" s="691"/>
      <c r="BQ973" s="691"/>
      <c r="BR973" s="691"/>
      <c r="BS973" s="691"/>
      <c r="BT973" s="691"/>
      <c r="BU973" s="691"/>
      <c r="BV973" s="691"/>
      <c r="BW973" s="691"/>
      <c r="BX973" s="691"/>
      <c r="BY973" s="691"/>
      <c r="BZ973" s="691"/>
      <c r="CA973" s="691"/>
      <c r="CB973" s="691"/>
      <c r="CC973" s="691"/>
      <c r="CD973" s="691"/>
      <c r="CE973" s="691"/>
      <c r="CF973" s="691"/>
      <c r="CG973" s="691"/>
      <c r="CH973" s="691"/>
      <c r="CI973" s="691"/>
    </row>
    <row r="974" spans="1:87" ht="15.75" customHeight="1">
      <c r="A974" s="691"/>
      <c r="B974" s="697"/>
      <c r="C974" s="697"/>
      <c r="D974" s="691"/>
      <c r="E974" s="691"/>
      <c r="F974" s="691"/>
      <c r="G974" s="691"/>
      <c r="H974" s="691"/>
      <c r="I974" s="691"/>
      <c r="J974" s="691"/>
      <c r="K974" s="691"/>
      <c r="L974" s="691"/>
      <c r="M974" s="691"/>
      <c r="N974" s="691"/>
      <c r="O974" s="691"/>
      <c r="P974" s="691"/>
      <c r="Q974" s="691"/>
      <c r="R974" s="691"/>
      <c r="S974" s="691"/>
      <c r="T974" s="691"/>
      <c r="U974" s="691"/>
      <c r="V974" s="691"/>
      <c r="W974" s="691"/>
      <c r="X974" s="691"/>
      <c r="Y974" s="691"/>
      <c r="Z974" s="691"/>
      <c r="AA974" s="691"/>
      <c r="AB974" s="691"/>
      <c r="AC974" s="691"/>
      <c r="AD974" s="691"/>
      <c r="AE974" s="691"/>
      <c r="AF974" s="691"/>
      <c r="AG974" s="691"/>
      <c r="AH974" s="691"/>
      <c r="AI974" s="691"/>
      <c r="AJ974" s="691"/>
      <c r="AK974" s="691"/>
      <c r="AL974" s="691"/>
      <c r="AM974" s="691"/>
      <c r="AN974" s="691"/>
      <c r="AO974" s="691"/>
      <c r="AP974" s="691"/>
      <c r="AQ974" s="691"/>
      <c r="AR974" s="691"/>
      <c r="AS974" s="691"/>
      <c r="AT974" s="691"/>
      <c r="AU974" s="691"/>
      <c r="AV974" s="691"/>
      <c r="AW974" s="691"/>
      <c r="AX974" s="691"/>
      <c r="AY974" s="691"/>
      <c r="AZ974" s="691"/>
      <c r="BA974" s="691"/>
      <c r="BB974" s="691"/>
      <c r="BC974" s="691"/>
      <c r="BD974" s="691"/>
      <c r="BE974" s="691"/>
      <c r="BF974" s="691"/>
      <c r="BG974" s="691"/>
      <c r="BH974" s="691"/>
      <c r="BI974" s="691"/>
      <c r="BJ974" s="691"/>
      <c r="BK974" s="691"/>
      <c r="BL974" s="691"/>
      <c r="BM974" s="691"/>
      <c r="BN974" s="691"/>
      <c r="BO974" s="691"/>
      <c r="BP974" s="691"/>
      <c r="BQ974" s="691"/>
      <c r="BR974" s="691"/>
      <c r="BS974" s="691"/>
      <c r="BT974" s="691"/>
      <c r="BU974" s="691"/>
      <c r="BV974" s="691"/>
      <c r="BW974" s="691"/>
      <c r="BX974" s="691"/>
      <c r="BY974" s="691"/>
      <c r="BZ974" s="691"/>
      <c r="CA974" s="691"/>
      <c r="CB974" s="691"/>
      <c r="CC974" s="691"/>
      <c r="CD974" s="691"/>
      <c r="CE974" s="691"/>
      <c r="CF974" s="691"/>
      <c r="CG974" s="691"/>
      <c r="CH974" s="691"/>
      <c r="CI974" s="691"/>
    </row>
    <row r="975" spans="1:87" ht="15.75" customHeight="1">
      <c r="A975" s="691"/>
      <c r="B975" s="697"/>
      <c r="C975" s="697"/>
      <c r="D975" s="691"/>
      <c r="E975" s="691"/>
      <c r="F975" s="691"/>
      <c r="G975" s="691"/>
      <c r="H975" s="691"/>
      <c r="I975" s="691"/>
      <c r="J975" s="691"/>
      <c r="K975" s="691"/>
      <c r="L975" s="691"/>
      <c r="M975" s="691"/>
      <c r="N975" s="691"/>
      <c r="O975" s="691"/>
      <c r="P975" s="691"/>
      <c r="Q975" s="691"/>
      <c r="R975" s="691"/>
      <c r="S975" s="691"/>
      <c r="T975" s="691"/>
      <c r="U975" s="691"/>
      <c r="V975" s="691"/>
      <c r="W975" s="691"/>
      <c r="X975" s="691"/>
      <c r="Y975" s="691"/>
      <c r="Z975" s="691"/>
      <c r="AA975" s="691"/>
      <c r="AB975" s="691"/>
      <c r="AC975" s="691"/>
      <c r="AD975" s="691"/>
      <c r="AE975" s="691"/>
      <c r="AF975" s="691"/>
      <c r="AG975" s="691"/>
      <c r="AH975" s="691"/>
      <c r="AI975" s="691"/>
      <c r="AJ975" s="691"/>
      <c r="AK975" s="691"/>
      <c r="AL975" s="691"/>
      <c r="AM975" s="691"/>
      <c r="AN975" s="691"/>
      <c r="AO975" s="691"/>
      <c r="AP975" s="691"/>
      <c r="AQ975" s="691"/>
      <c r="AR975" s="691"/>
      <c r="AS975" s="691"/>
      <c r="AT975" s="691"/>
      <c r="AU975" s="691"/>
      <c r="AV975" s="691"/>
      <c r="AW975" s="691"/>
      <c r="AX975" s="691"/>
      <c r="AY975" s="691"/>
      <c r="AZ975" s="691"/>
      <c r="BA975" s="691"/>
      <c r="BB975" s="691"/>
      <c r="BC975" s="691"/>
      <c r="BD975" s="691"/>
      <c r="BE975" s="691"/>
      <c r="BF975" s="691"/>
      <c r="BG975" s="691"/>
      <c r="BH975" s="691"/>
      <c r="BI975" s="691"/>
      <c r="BJ975" s="691"/>
      <c r="BK975" s="691"/>
      <c r="BL975" s="691"/>
      <c r="BM975" s="691"/>
      <c r="BN975" s="691"/>
      <c r="BO975" s="691"/>
      <c r="BP975" s="691"/>
      <c r="BQ975" s="691"/>
      <c r="BR975" s="691"/>
      <c r="BS975" s="691"/>
      <c r="BT975" s="691"/>
      <c r="BU975" s="691"/>
      <c r="BV975" s="691"/>
      <c r="BW975" s="691"/>
      <c r="BX975" s="691"/>
      <c r="BY975" s="691"/>
      <c r="BZ975" s="691"/>
      <c r="CA975" s="691"/>
      <c r="CB975" s="691"/>
      <c r="CC975" s="691"/>
      <c r="CD975" s="691"/>
      <c r="CE975" s="691"/>
      <c r="CF975" s="691"/>
      <c r="CG975" s="691"/>
      <c r="CH975" s="691"/>
      <c r="CI975" s="691"/>
    </row>
    <row r="976" spans="1:87" ht="15.75" customHeight="1">
      <c r="A976" s="691"/>
      <c r="B976" s="697"/>
      <c r="C976" s="697"/>
      <c r="D976" s="691"/>
      <c r="E976" s="691"/>
      <c r="F976" s="691"/>
      <c r="G976" s="691"/>
      <c r="H976" s="691"/>
      <c r="I976" s="691"/>
      <c r="J976" s="691"/>
      <c r="K976" s="691"/>
      <c r="L976" s="691"/>
      <c r="M976" s="691"/>
      <c r="N976" s="691"/>
      <c r="O976" s="691"/>
      <c r="P976" s="691"/>
      <c r="Q976" s="691"/>
      <c r="R976" s="691"/>
      <c r="S976" s="691"/>
      <c r="T976" s="691"/>
      <c r="U976" s="691"/>
      <c r="V976" s="691"/>
      <c r="W976" s="691"/>
      <c r="X976" s="691"/>
      <c r="Y976" s="691"/>
      <c r="Z976" s="691"/>
      <c r="AA976" s="691"/>
      <c r="AB976" s="691"/>
      <c r="AC976" s="691"/>
      <c r="AD976" s="691"/>
      <c r="AE976" s="691"/>
      <c r="AF976" s="691"/>
      <c r="AG976" s="691"/>
      <c r="AH976" s="691"/>
      <c r="AI976" s="691"/>
      <c r="AJ976" s="691"/>
      <c r="AK976" s="691"/>
      <c r="AL976" s="691"/>
      <c r="AM976" s="691"/>
      <c r="AN976" s="691"/>
      <c r="AO976" s="691"/>
      <c r="AP976" s="691"/>
      <c r="AQ976" s="691"/>
      <c r="AR976" s="691"/>
      <c r="AS976" s="691"/>
      <c r="AT976" s="691"/>
      <c r="AU976" s="691"/>
      <c r="AV976" s="691"/>
      <c r="AW976" s="691"/>
      <c r="AX976" s="691"/>
      <c r="AY976" s="691"/>
      <c r="AZ976" s="691"/>
      <c r="BA976" s="691"/>
      <c r="BB976" s="691"/>
      <c r="BC976" s="691"/>
      <c r="BD976" s="691"/>
      <c r="BE976" s="691"/>
      <c r="BF976" s="691"/>
      <c r="BG976" s="691"/>
      <c r="BH976" s="691"/>
      <c r="BI976" s="691"/>
      <c r="BJ976" s="691"/>
      <c r="BK976" s="691"/>
      <c r="BL976" s="691"/>
      <c r="BM976" s="691"/>
      <c r="BN976" s="691"/>
      <c r="BO976" s="691"/>
      <c r="BP976" s="691"/>
      <c r="BQ976" s="691"/>
      <c r="BR976" s="691"/>
      <c r="BS976" s="691"/>
      <c r="BT976" s="691"/>
      <c r="BU976" s="691"/>
      <c r="BV976" s="691"/>
      <c r="BW976" s="691"/>
      <c r="BX976" s="691"/>
      <c r="BY976" s="691"/>
      <c r="BZ976" s="691"/>
      <c r="CA976" s="691"/>
      <c r="CB976" s="691"/>
      <c r="CC976" s="691"/>
      <c r="CD976" s="691"/>
      <c r="CE976" s="691"/>
      <c r="CF976" s="691"/>
      <c r="CG976" s="691"/>
      <c r="CH976" s="691"/>
      <c r="CI976" s="691"/>
    </row>
    <row r="977" spans="1:87" ht="15.75" customHeight="1">
      <c r="A977" s="691"/>
      <c r="B977" s="697"/>
      <c r="C977" s="697"/>
      <c r="D977" s="691"/>
      <c r="E977" s="691"/>
      <c r="F977" s="691"/>
      <c r="G977" s="691"/>
      <c r="H977" s="691"/>
      <c r="I977" s="691"/>
      <c r="J977" s="691"/>
      <c r="K977" s="691"/>
      <c r="L977" s="691"/>
      <c r="M977" s="691"/>
      <c r="N977" s="691"/>
      <c r="O977" s="691"/>
      <c r="P977" s="691"/>
      <c r="Q977" s="691"/>
      <c r="R977" s="691"/>
      <c r="S977" s="691"/>
      <c r="T977" s="691"/>
      <c r="U977" s="691"/>
      <c r="V977" s="691"/>
      <c r="W977" s="691"/>
      <c r="X977" s="691"/>
      <c r="Y977" s="691"/>
      <c r="Z977" s="691"/>
      <c r="AA977" s="691"/>
      <c r="AB977" s="691"/>
      <c r="AC977" s="691"/>
      <c r="AD977" s="691"/>
      <c r="AE977" s="691"/>
      <c r="AF977" s="691"/>
      <c r="AG977" s="691"/>
      <c r="AH977" s="691"/>
      <c r="AI977" s="691"/>
      <c r="AJ977" s="691"/>
      <c r="AK977" s="691"/>
      <c r="AL977" s="691"/>
      <c r="AM977" s="691"/>
      <c r="AN977" s="691"/>
      <c r="AO977" s="691"/>
      <c r="AP977" s="691"/>
      <c r="AQ977" s="691"/>
      <c r="AR977" s="691"/>
      <c r="AS977" s="691"/>
      <c r="AT977" s="691"/>
      <c r="AU977" s="691"/>
      <c r="AV977" s="691"/>
      <c r="AW977" s="691"/>
      <c r="AX977" s="691"/>
      <c r="AY977" s="691"/>
      <c r="AZ977" s="691"/>
      <c r="BA977" s="691"/>
      <c r="BB977" s="691"/>
      <c r="BC977" s="691"/>
      <c r="BD977" s="691"/>
      <c r="BE977" s="691"/>
      <c r="BF977" s="691"/>
      <c r="BG977" s="691"/>
      <c r="BH977" s="691"/>
      <c r="BI977" s="691"/>
      <c r="BJ977" s="691"/>
      <c r="BK977" s="691"/>
      <c r="BL977" s="691"/>
      <c r="BM977" s="691"/>
      <c r="BN977" s="691"/>
      <c r="BO977" s="691"/>
      <c r="BP977" s="691"/>
      <c r="BQ977" s="691"/>
      <c r="BR977" s="691"/>
      <c r="BS977" s="691"/>
      <c r="BT977" s="691"/>
      <c r="BU977" s="691"/>
      <c r="BV977" s="691"/>
      <c r="BW977" s="691"/>
      <c r="BX977" s="691"/>
      <c r="BY977" s="691"/>
      <c r="BZ977" s="691"/>
      <c r="CA977" s="691"/>
      <c r="CB977" s="691"/>
      <c r="CC977" s="691"/>
      <c r="CD977" s="691"/>
      <c r="CE977" s="691"/>
      <c r="CF977" s="691"/>
      <c r="CG977" s="691"/>
      <c r="CH977" s="691"/>
      <c r="CI977" s="691"/>
    </row>
    <row r="978" spans="1:87" ht="15.75" customHeight="1">
      <c r="A978" s="691"/>
      <c r="B978" s="697"/>
      <c r="C978" s="697"/>
      <c r="D978" s="691"/>
      <c r="E978" s="691"/>
      <c r="F978" s="691"/>
      <c r="G978" s="691"/>
      <c r="H978" s="691"/>
      <c r="I978" s="691"/>
      <c r="J978" s="691"/>
      <c r="K978" s="691"/>
      <c r="L978" s="691"/>
      <c r="M978" s="691"/>
      <c r="N978" s="691"/>
      <c r="O978" s="691"/>
      <c r="P978" s="691"/>
      <c r="Q978" s="691"/>
      <c r="R978" s="691"/>
      <c r="S978" s="691"/>
      <c r="T978" s="691"/>
      <c r="U978" s="691"/>
      <c r="V978" s="691"/>
      <c r="W978" s="691"/>
      <c r="X978" s="691"/>
      <c r="Y978" s="691"/>
      <c r="Z978" s="691"/>
      <c r="AA978" s="691"/>
      <c r="AB978" s="691"/>
      <c r="AC978" s="691"/>
      <c r="AD978" s="691"/>
      <c r="AE978" s="691"/>
      <c r="AF978" s="691"/>
      <c r="AG978" s="691"/>
      <c r="AH978" s="691"/>
      <c r="AI978" s="691"/>
      <c r="AJ978" s="691"/>
      <c r="AK978" s="691"/>
      <c r="AL978" s="691"/>
      <c r="AM978" s="691"/>
      <c r="AN978" s="691"/>
      <c r="AO978" s="691"/>
      <c r="AP978" s="691"/>
      <c r="AQ978" s="691"/>
      <c r="AR978" s="691"/>
      <c r="AS978" s="691"/>
      <c r="AT978" s="691"/>
      <c r="AU978" s="691"/>
      <c r="AV978" s="691"/>
      <c r="AW978" s="691"/>
      <c r="AX978" s="691"/>
      <c r="AY978" s="691"/>
      <c r="AZ978" s="691"/>
      <c r="BA978" s="691"/>
      <c r="BB978" s="691"/>
      <c r="BC978" s="691"/>
      <c r="BD978" s="691"/>
      <c r="BE978" s="691"/>
      <c r="BF978" s="691"/>
      <c r="BG978" s="691"/>
      <c r="BH978" s="691"/>
      <c r="BI978" s="691"/>
      <c r="BJ978" s="691"/>
      <c r="BK978" s="691"/>
      <c r="BL978" s="691"/>
      <c r="BM978" s="691"/>
      <c r="BN978" s="691"/>
      <c r="BO978" s="691"/>
      <c r="BP978" s="691"/>
      <c r="BQ978" s="691"/>
      <c r="BR978" s="691"/>
      <c r="BS978" s="691"/>
      <c r="BT978" s="691"/>
      <c r="BU978" s="691"/>
      <c r="BV978" s="691"/>
      <c r="BW978" s="691"/>
      <c r="BX978" s="691"/>
      <c r="BY978" s="691"/>
      <c r="BZ978" s="691"/>
      <c r="CA978" s="691"/>
      <c r="CB978" s="691"/>
      <c r="CC978" s="691"/>
      <c r="CD978" s="691"/>
      <c r="CE978" s="691"/>
      <c r="CF978" s="691"/>
      <c r="CG978" s="691"/>
      <c r="CH978" s="691"/>
      <c r="CI978" s="691"/>
    </row>
    <row r="979" spans="1:87" ht="15.75" customHeight="1">
      <c r="A979" s="691"/>
      <c r="B979" s="697"/>
      <c r="C979" s="697"/>
      <c r="D979" s="691"/>
      <c r="E979" s="691"/>
      <c r="F979" s="691"/>
      <c r="G979" s="691"/>
      <c r="H979" s="691"/>
      <c r="I979" s="691"/>
      <c r="J979" s="691"/>
      <c r="K979" s="691"/>
      <c r="L979" s="691"/>
      <c r="M979" s="691"/>
      <c r="N979" s="691"/>
      <c r="O979" s="691"/>
      <c r="P979" s="691"/>
      <c r="Q979" s="691"/>
      <c r="R979" s="691"/>
      <c r="S979" s="691"/>
      <c r="T979" s="691"/>
      <c r="U979" s="691"/>
      <c r="V979" s="691"/>
      <c r="W979" s="691"/>
      <c r="X979" s="691"/>
      <c r="Y979" s="691"/>
      <c r="Z979" s="691"/>
      <c r="AA979" s="691"/>
      <c r="AB979" s="691"/>
      <c r="AC979" s="691"/>
      <c r="AD979" s="691"/>
      <c r="AE979" s="691"/>
      <c r="AF979" s="691"/>
      <c r="AG979" s="691"/>
      <c r="AH979" s="691"/>
      <c r="AI979" s="691"/>
      <c r="AJ979" s="691"/>
      <c r="AK979" s="691"/>
      <c r="AL979" s="691"/>
      <c r="AM979" s="691"/>
      <c r="AN979" s="691"/>
      <c r="AO979" s="691"/>
      <c r="AP979" s="691"/>
      <c r="AQ979" s="691"/>
      <c r="AR979" s="691"/>
      <c r="AS979" s="691"/>
      <c r="AT979" s="691"/>
      <c r="AU979" s="691"/>
      <c r="AV979" s="691"/>
      <c r="AW979" s="691"/>
      <c r="AX979" s="691"/>
      <c r="AY979" s="691"/>
      <c r="AZ979" s="691"/>
      <c r="BA979" s="691"/>
      <c r="BB979" s="691"/>
      <c r="BC979" s="691"/>
      <c r="BD979" s="691"/>
      <c r="BE979" s="691"/>
      <c r="BF979" s="691"/>
      <c r="BG979" s="691"/>
      <c r="BH979" s="691"/>
      <c r="BI979" s="691"/>
      <c r="BJ979" s="691"/>
      <c r="BK979" s="691"/>
      <c r="BL979" s="691"/>
      <c r="BM979" s="691"/>
      <c r="BN979" s="691"/>
      <c r="BO979" s="691"/>
      <c r="BP979" s="691"/>
      <c r="BQ979" s="691"/>
      <c r="BR979" s="691"/>
      <c r="BS979" s="691"/>
      <c r="BT979" s="691"/>
      <c r="BU979" s="691"/>
      <c r="BV979" s="691"/>
      <c r="BW979" s="691"/>
      <c r="BX979" s="691"/>
      <c r="BY979" s="691"/>
      <c r="BZ979" s="691"/>
      <c r="CA979" s="691"/>
      <c r="CB979" s="691"/>
      <c r="CC979" s="691"/>
      <c r="CD979" s="691"/>
      <c r="CE979" s="691"/>
      <c r="CF979" s="691"/>
      <c r="CG979" s="691"/>
      <c r="CH979" s="691"/>
      <c r="CI979" s="691"/>
    </row>
    <row r="980" spans="1:87" ht="15.75" customHeight="1">
      <c r="A980" s="691"/>
      <c r="B980" s="697"/>
      <c r="C980" s="697"/>
      <c r="D980" s="691"/>
      <c r="E980" s="691"/>
      <c r="F980" s="691"/>
      <c r="G980" s="691"/>
      <c r="H980" s="691"/>
      <c r="I980" s="691"/>
      <c r="J980" s="691"/>
      <c r="K980" s="691"/>
      <c r="L980" s="691"/>
      <c r="M980" s="691"/>
      <c r="N980" s="691"/>
      <c r="O980" s="691"/>
      <c r="P980" s="691"/>
      <c r="Q980" s="691"/>
      <c r="R980" s="691"/>
      <c r="S980" s="691"/>
      <c r="T980" s="691"/>
      <c r="U980" s="691"/>
      <c r="V980" s="691"/>
      <c r="W980" s="691"/>
      <c r="X980" s="691"/>
      <c r="Y980" s="691"/>
      <c r="Z980" s="691"/>
      <c r="AA980" s="691"/>
      <c r="AB980" s="691"/>
      <c r="AC980" s="691"/>
      <c r="AD980" s="691"/>
      <c r="AE980" s="691"/>
      <c r="AF980" s="691"/>
      <c r="AG980" s="691"/>
      <c r="AH980" s="691"/>
      <c r="AI980" s="691"/>
      <c r="AJ980" s="691"/>
      <c r="AK980" s="691"/>
      <c r="AL980" s="691"/>
      <c r="AM980" s="691"/>
      <c r="AN980" s="691"/>
      <c r="AO980" s="691"/>
      <c r="AP980" s="691"/>
      <c r="AQ980" s="691"/>
      <c r="AR980" s="691"/>
      <c r="AS980" s="691"/>
      <c r="AT980" s="691"/>
      <c r="AU980" s="691"/>
      <c r="AV980" s="691"/>
      <c r="AW980" s="691"/>
      <c r="AX980" s="691"/>
      <c r="AY980" s="691"/>
      <c r="AZ980" s="691"/>
      <c r="BA980" s="691"/>
      <c r="BB980" s="691"/>
      <c r="BC980" s="691"/>
      <c r="BD980" s="691"/>
      <c r="BE980" s="691"/>
      <c r="BF980" s="691"/>
      <c r="BG980" s="691"/>
      <c r="BH980" s="691"/>
      <c r="BI980" s="691"/>
      <c r="BJ980" s="691"/>
      <c r="BK980" s="691"/>
      <c r="BL980" s="691"/>
      <c r="BM980" s="691"/>
      <c r="BN980" s="691"/>
      <c r="BO980" s="691"/>
      <c r="BP980" s="691"/>
      <c r="BQ980" s="691"/>
      <c r="BR980" s="691"/>
      <c r="BS980" s="691"/>
      <c r="BT980" s="691"/>
      <c r="BU980" s="691"/>
      <c r="BV980" s="691"/>
      <c r="BW980" s="691"/>
      <c r="BX980" s="691"/>
      <c r="BY980" s="691"/>
      <c r="BZ980" s="691"/>
      <c r="CA980" s="691"/>
      <c r="CB980" s="691"/>
      <c r="CC980" s="691"/>
      <c r="CD980" s="691"/>
      <c r="CE980" s="691"/>
      <c r="CF980" s="691"/>
      <c r="CG980" s="691"/>
      <c r="CH980" s="691"/>
      <c r="CI980" s="691"/>
    </row>
    <row r="981" spans="1:87" ht="15.75" customHeight="1">
      <c r="A981" s="691"/>
      <c r="B981" s="697"/>
      <c r="C981" s="697"/>
      <c r="D981" s="691"/>
      <c r="E981" s="691"/>
      <c r="F981" s="691"/>
      <c r="G981" s="691"/>
      <c r="H981" s="691"/>
      <c r="I981" s="691"/>
      <c r="J981" s="691"/>
      <c r="K981" s="691"/>
      <c r="L981" s="691"/>
      <c r="M981" s="691"/>
      <c r="N981" s="691"/>
      <c r="O981" s="691"/>
      <c r="P981" s="691"/>
      <c r="Q981" s="691"/>
      <c r="R981" s="691"/>
      <c r="S981" s="691"/>
      <c r="T981" s="691"/>
      <c r="U981" s="691"/>
      <c r="V981" s="691"/>
      <c r="W981" s="691"/>
      <c r="X981" s="691"/>
      <c r="Y981" s="691"/>
      <c r="Z981" s="691"/>
      <c r="AA981" s="691"/>
      <c r="AB981" s="691"/>
      <c r="AC981" s="691"/>
      <c r="AD981" s="691"/>
      <c r="AE981" s="691"/>
      <c r="AF981" s="691"/>
      <c r="AG981" s="691"/>
      <c r="AH981" s="691"/>
      <c r="AI981" s="691"/>
      <c r="AJ981" s="691"/>
      <c r="AK981" s="691"/>
      <c r="AL981" s="691"/>
      <c r="AM981" s="691"/>
      <c r="AN981" s="691"/>
      <c r="AO981" s="691"/>
      <c r="AP981" s="691"/>
      <c r="AQ981" s="691"/>
      <c r="AR981" s="691"/>
      <c r="AS981" s="691"/>
      <c r="AT981" s="691"/>
      <c r="AU981" s="691"/>
      <c r="AV981" s="691"/>
      <c r="AW981" s="691"/>
      <c r="AX981" s="691"/>
      <c r="AY981" s="691"/>
      <c r="AZ981" s="691"/>
      <c r="BA981" s="691"/>
      <c r="BB981" s="691"/>
      <c r="BC981" s="691"/>
      <c r="BD981" s="691"/>
      <c r="BE981" s="691"/>
      <c r="BF981" s="691"/>
      <c r="BG981" s="691"/>
      <c r="BH981" s="691"/>
      <c r="BI981" s="691"/>
      <c r="BJ981" s="691"/>
      <c r="BK981" s="691"/>
      <c r="BL981" s="691"/>
      <c r="BM981" s="691"/>
      <c r="BN981" s="691"/>
      <c r="BO981" s="691"/>
      <c r="BP981" s="691"/>
      <c r="BQ981" s="691"/>
      <c r="BR981" s="691"/>
      <c r="BS981" s="691"/>
      <c r="BT981" s="691"/>
      <c r="BU981" s="691"/>
      <c r="BV981" s="691"/>
      <c r="BW981" s="691"/>
      <c r="BX981" s="691"/>
      <c r="BY981" s="691"/>
      <c r="BZ981" s="691"/>
      <c r="CA981" s="691"/>
      <c r="CB981" s="691"/>
      <c r="CC981" s="691"/>
      <c r="CD981" s="691"/>
      <c r="CE981" s="691"/>
      <c r="CF981" s="691"/>
      <c r="CG981" s="691"/>
      <c r="CH981" s="691"/>
      <c r="CI981" s="691"/>
    </row>
    <row r="982" spans="1:87" ht="15.75" customHeight="1">
      <c r="A982" s="691"/>
      <c r="B982" s="697"/>
      <c r="C982" s="697"/>
      <c r="D982" s="691"/>
      <c r="E982" s="691"/>
      <c r="F982" s="691"/>
      <c r="G982" s="691"/>
      <c r="H982" s="691"/>
      <c r="I982" s="691"/>
      <c r="J982" s="691"/>
      <c r="K982" s="691"/>
      <c r="L982" s="691"/>
      <c r="M982" s="691"/>
      <c r="N982" s="691"/>
      <c r="O982" s="691"/>
      <c r="P982" s="691"/>
      <c r="Q982" s="691"/>
      <c r="R982" s="691"/>
      <c r="S982" s="691"/>
      <c r="T982" s="691"/>
      <c r="U982" s="691"/>
      <c r="V982" s="691"/>
      <c r="W982" s="691"/>
      <c r="X982" s="691"/>
      <c r="Y982" s="691"/>
      <c r="Z982" s="691"/>
      <c r="AA982" s="691"/>
      <c r="AB982" s="691"/>
      <c r="AC982" s="691"/>
      <c r="AD982" s="691"/>
      <c r="AE982" s="691"/>
      <c r="AF982" s="691"/>
      <c r="AG982" s="691"/>
      <c r="AH982" s="691"/>
      <c r="AI982" s="691"/>
      <c r="AJ982" s="691"/>
      <c r="AK982" s="691"/>
      <c r="AL982" s="691"/>
      <c r="AM982" s="691"/>
      <c r="AN982" s="691"/>
      <c r="AO982" s="691"/>
      <c r="AP982" s="691"/>
      <c r="AQ982" s="691"/>
      <c r="AR982" s="691"/>
      <c r="AS982" s="691"/>
      <c r="AT982" s="691"/>
      <c r="AU982" s="691"/>
      <c r="AV982" s="691"/>
      <c r="AW982" s="691"/>
      <c r="AX982" s="691"/>
      <c r="AY982" s="691"/>
      <c r="AZ982" s="691"/>
      <c r="BA982" s="691"/>
      <c r="BB982" s="691"/>
      <c r="BC982" s="691"/>
      <c r="BD982" s="691"/>
      <c r="BE982" s="691"/>
      <c r="BF982" s="691"/>
      <c r="BG982" s="691"/>
      <c r="BH982" s="691"/>
      <c r="BI982" s="691"/>
      <c r="BJ982" s="691"/>
      <c r="BK982" s="691"/>
      <c r="BL982" s="691"/>
      <c r="BM982" s="691"/>
      <c r="BN982" s="691"/>
      <c r="BO982" s="691"/>
      <c r="BP982" s="691"/>
      <c r="BQ982" s="691"/>
      <c r="BR982" s="691"/>
      <c r="BS982" s="691"/>
      <c r="BT982" s="691"/>
      <c r="BU982" s="691"/>
      <c r="BV982" s="691"/>
      <c r="BW982" s="691"/>
      <c r="BX982" s="691"/>
      <c r="BY982" s="691"/>
      <c r="BZ982" s="691"/>
      <c r="CA982" s="691"/>
      <c r="CB982" s="691"/>
      <c r="CC982" s="691"/>
      <c r="CD982" s="691"/>
      <c r="CE982" s="691"/>
      <c r="CF982" s="691"/>
      <c r="CG982" s="691"/>
      <c r="CH982" s="691"/>
      <c r="CI982" s="691"/>
    </row>
    <row r="983" spans="1:87" ht="15.75" customHeight="1">
      <c r="A983" s="691"/>
      <c r="B983" s="697"/>
      <c r="C983" s="697"/>
      <c r="D983" s="691"/>
      <c r="E983" s="691"/>
      <c r="F983" s="691"/>
      <c r="G983" s="691"/>
      <c r="H983" s="691"/>
      <c r="I983" s="691"/>
      <c r="J983" s="691"/>
      <c r="K983" s="691"/>
      <c r="L983" s="691"/>
      <c r="M983" s="691"/>
      <c r="N983" s="691"/>
      <c r="O983" s="691"/>
      <c r="P983" s="691"/>
      <c r="Q983" s="691"/>
      <c r="R983" s="691"/>
      <c r="S983" s="691"/>
      <c r="T983" s="691"/>
      <c r="U983" s="691"/>
      <c r="V983" s="691"/>
      <c r="W983" s="691"/>
      <c r="X983" s="691"/>
      <c r="Y983" s="691"/>
      <c r="Z983" s="691"/>
      <c r="AA983" s="691"/>
      <c r="AB983" s="691"/>
      <c r="AC983" s="691"/>
      <c r="AD983" s="691"/>
      <c r="AE983" s="691"/>
      <c r="AF983" s="691"/>
      <c r="AG983" s="691"/>
      <c r="AH983" s="691"/>
      <c r="AI983" s="691"/>
      <c r="AJ983" s="691"/>
      <c r="AK983" s="691"/>
      <c r="AL983" s="691"/>
      <c r="AM983" s="691"/>
      <c r="AN983" s="691"/>
      <c r="AO983" s="691"/>
      <c r="AP983" s="691"/>
      <c r="AQ983" s="691"/>
      <c r="AR983" s="691"/>
      <c r="AS983" s="691"/>
      <c r="AT983" s="691"/>
      <c r="AU983" s="691"/>
      <c r="AV983" s="691"/>
      <c r="AW983" s="691"/>
      <c r="AX983" s="691"/>
      <c r="AY983" s="691"/>
      <c r="AZ983" s="691"/>
      <c r="BA983" s="691"/>
      <c r="BB983" s="691"/>
      <c r="BC983" s="691"/>
      <c r="BD983" s="691"/>
      <c r="BE983" s="691"/>
      <c r="BF983" s="691"/>
      <c r="BG983" s="691"/>
      <c r="BH983" s="691"/>
      <c r="BI983" s="691"/>
      <c r="BJ983" s="691"/>
      <c r="BK983" s="691"/>
      <c r="BL983" s="691"/>
      <c r="BM983" s="691"/>
      <c r="BN983" s="691"/>
      <c r="BO983" s="691"/>
      <c r="BP983" s="691"/>
      <c r="BQ983" s="691"/>
      <c r="BR983" s="691"/>
      <c r="BS983" s="691"/>
      <c r="BT983" s="691"/>
      <c r="BU983" s="691"/>
      <c r="BV983" s="691"/>
      <c r="BW983" s="691"/>
      <c r="BX983" s="691"/>
      <c r="BY983" s="691"/>
      <c r="BZ983" s="691"/>
      <c r="CA983" s="691"/>
      <c r="CB983" s="691"/>
      <c r="CC983" s="691"/>
      <c r="CD983" s="691"/>
      <c r="CE983" s="691"/>
      <c r="CF983" s="691"/>
      <c r="CG983" s="691"/>
      <c r="CH983" s="691"/>
      <c r="CI983" s="691"/>
    </row>
    <row r="984" spans="1:87" ht="15.75" customHeight="1">
      <c r="A984" s="691"/>
      <c r="B984" s="697"/>
      <c r="C984" s="697"/>
      <c r="D984" s="691"/>
      <c r="E984" s="691"/>
      <c r="F984" s="691"/>
      <c r="G984" s="691"/>
      <c r="H984" s="691"/>
      <c r="I984" s="691"/>
      <c r="J984" s="691"/>
      <c r="K984" s="691"/>
      <c r="L984" s="691"/>
      <c r="M984" s="691"/>
      <c r="N984" s="691"/>
      <c r="O984" s="691"/>
      <c r="P984" s="691"/>
      <c r="Q984" s="691"/>
      <c r="R984" s="691"/>
      <c r="S984" s="691"/>
      <c r="T984" s="691"/>
      <c r="U984" s="691"/>
      <c r="V984" s="691"/>
      <c r="W984" s="691"/>
      <c r="X984" s="691"/>
      <c r="Y984" s="691"/>
      <c r="Z984" s="691"/>
      <c r="AA984" s="691"/>
      <c r="AB984" s="691"/>
      <c r="AC984" s="691"/>
      <c r="AD984" s="691"/>
      <c r="AE984" s="691"/>
      <c r="AF984" s="691"/>
      <c r="AG984" s="691"/>
      <c r="AH984" s="691"/>
      <c r="AI984" s="691"/>
      <c r="AJ984" s="691"/>
      <c r="AK984" s="691"/>
      <c r="AL984" s="691"/>
      <c r="AM984" s="691"/>
      <c r="AN984" s="691"/>
      <c r="AO984" s="691"/>
      <c r="AP984" s="691"/>
      <c r="AQ984" s="691"/>
      <c r="AR984" s="691"/>
      <c r="AS984" s="691"/>
      <c r="AT984" s="691"/>
      <c r="AU984" s="691"/>
      <c r="AV984" s="691"/>
      <c r="AW984" s="691"/>
      <c r="AX984" s="691"/>
      <c r="AY984" s="691"/>
      <c r="AZ984" s="691"/>
      <c r="BA984" s="691"/>
      <c r="BB984" s="691"/>
      <c r="BC984" s="691"/>
      <c r="BD984" s="691"/>
      <c r="BE984" s="691"/>
      <c r="BF984" s="691"/>
      <c r="BG984" s="691"/>
      <c r="BH984" s="691"/>
      <c r="BI984" s="691"/>
      <c r="BJ984" s="691"/>
      <c r="BK984" s="691"/>
      <c r="BL984" s="691"/>
      <c r="BM984" s="691"/>
      <c r="BN984" s="691"/>
      <c r="BO984" s="691"/>
      <c r="BP984" s="691"/>
      <c r="BQ984" s="691"/>
      <c r="BR984" s="691"/>
      <c r="BS984" s="691"/>
      <c r="BT984" s="691"/>
      <c r="BU984" s="691"/>
      <c r="BV984" s="691"/>
      <c r="BW984" s="691"/>
      <c r="BX984" s="691"/>
      <c r="BY984" s="691"/>
      <c r="BZ984" s="691"/>
      <c r="CA984" s="691"/>
      <c r="CB984" s="691"/>
      <c r="CC984" s="691"/>
      <c r="CD984" s="691"/>
      <c r="CE984" s="691"/>
      <c r="CF984" s="691"/>
      <c r="CG984" s="691"/>
      <c r="CH984" s="691"/>
      <c r="CI984" s="691"/>
    </row>
    <row r="985" spans="1:87" ht="15.75" customHeight="1">
      <c r="A985" s="691"/>
      <c r="B985" s="697"/>
      <c r="C985" s="697"/>
      <c r="D985" s="691"/>
      <c r="E985" s="691"/>
      <c r="F985" s="691"/>
      <c r="G985" s="691"/>
      <c r="H985" s="691"/>
      <c r="I985" s="691"/>
      <c r="J985" s="691"/>
      <c r="K985" s="691"/>
      <c r="L985" s="691"/>
      <c r="M985" s="691"/>
      <c r="N985" s="691"/>
      <c r="O985" s="691"/>
      <c r="P985" s="691"/>
      <c r="Q985" s="691"/>
      <c r="R985" s="691"/>
      <c r="S985" s="691"/>
      <c r="T985" s="691"/>
      <c r="U985" s="691"/>
      <c r="V985" s="691"/>
      <c r="W985" s="691"/>
      <c r="X985" s="691"/>
      <c r="Y985" s="691"/>
      <c r="Z985" s="691"/>
      <c r="AA985" s="691"/>
      <c r="AB985" s="691"/>
      <c r="AC985" s="691"/>
      <c r="AD985" s="691"/>
      <c r="AE985" s="691"/>
      <c r="AF985" s="691"/>
      <c r="AG985" s="691"/>
      <c r="AH985" s="691"/>
      <c r="AI985" s="691"/>
      <c r="AJ985" s="691"/>
      <c r="AK985" s="691"/>
      <c r="AL985" s="691"/>
      <c r="AM985" s="691"/>
      <c r="AN985" s="691"/>
      <c r="AO985" s="691"/>
      <c r="AP985" s="691"/>
      <c r="AQ985" s="691"/>
      <c r="AR985" s="691"/>
      <c r="AS985" s="691"/>
      <c r="AT985" s="691"/>
      <c r="AU985" s="691"/>
      <c r="AV985" s="691"/>
      <c r="AW985" s="691"/>
      <c r="AX985" s="691"/>
      <c r="AY985" s="691"/>
      <c r="AZ985" s="691"/>
      <c r="BA985" s="691"/>
      <c r="BB985" s="691"/>
      <c r="BC985" s="691"/>
      <c r="BD985" s="691"/>
      <c r="BE985" s="691"/>
      <c r="BF985" s="691"/>
      <c r="BG985" s="691"/>
      <c r="BH985" s="691"/>
      <c r="BI985" s="691"/>
      <c r="BJ985" s="691"/>
      <c r="BK985" s="691"/>
      <c r="BL985" s="691"/>
      <c r="BM985" s="691"/>
      <c r="BN985" s="691"/>
      <c r="BO985" s="691"/>
      <c r="BP985" s="691"/>
      <c r="BQ985" s="691"/>
      <c r="BR985" s="691"/>
      <c r="BS985" s="691"/>
      <c r="BT985" s="691"/>
      <c r="BU985" s="691"/>
      <c r="BV985" s="691"/>
      <c r="BW985" s="691"/>
      <c r="BX985" s="691"/>
      <c r="BY985" s="691"/>
      <c r="BZ985" s="691"/>
      <c r="CA985" s="691"/>
      <c r="CB985" s="691"/>
      <c r="CC985" s="691"/>
      <c r="CD985" s="691"/>
      <c r="CE985" s="691"/>
      <c r="CF985" s="691"/>
      <c r="CG985" s="691"/>
      <c r="CH985" s="691"/>
      <c r="CI985" s="691"/>
    </row>
    <row r="986" spans="1:87" ht="15.75" customHeight="1">
      <c r="A986" s="691"/>
      <c r="B986" s="697"/>
      <c r="C986" s="697"/>
      <c r="D986" s="691"/>
      <c r="E986" s="691"/>
      <c r="F986" s="691"/>
      <c r="G986" s="691"/>
      <c r="H986" s="691"/>
      <c r="I986" s="691"/>
      <c r="J986" s="691"/>
      <c r="K986" s="691"/>
      <c r="L986" s="691"/>
      <c r="M986" s="691"/>
      <c r="N986" s="691"/>
      <c r="O986" s="691"/>
      <c r="P986" s="691"/>
      <c r="Q986" s="691"/>
      <c r="R986" s="691"/>
      <c r="S986" s="691"/>
      <c r="T986" s="691"/>
      <c r="U986" s="691"/>
      <c r="V986" s="691"/>
      <c r="W986" s="691"/>
      <c r="X986" s="691"/>
      <c r="Y986" s="691"/>
      <c r="Z986" s="691"/>
      <c r="AA986" s="691"/>
      <c r="AB986" s="691"/>
      <c r="AC986" s="691"/>
      <c r="AD986" s="691"/>
      <c r="AE986" s="691"/>
      <c r="AF986" s="691"/>
      <c r="AG986" s="691"/>
      <c r="AH986" s="691"/>
      <c r="AI986" s="691"/>
      <c r="AJ986" s="691"/>
      <c r="AK986" s="691"/>
      <c r="AL986" s="691"/>
      <c r="AM986" s="691"/>
      <c r="AN986" s="691"/>
      <c r="AO986" s="691"/>
      <c r="AP986" s="691"/>
      <c r="AQ986" s="691"/>
      <c r="AR986" s="691"/>
      <c r="AS986" s="691"/>
      <c r="AT986" s="691"/>
      <c r="AU986" s="691"/>
      <c r="AV986" s="691"/>
      <c r="AW986" s="691"/>
      <c r="AX986" s="691"/>
      <c r="AY986" s="691"/>
      <c r="AZ986" s="691"/>
      <c r="BA986" s="691"/>
      <c r="BB986" s="691"/>
      <c r="BC986" s="691"/>
      <c r="BD986" s="691"/>
      <c r="BE986" s="691"/>
      <c r="BF986" s="691"/>
      <c r="BG986" s="691"/>
      <c r="BH986" s="691"/>
      <c r="BI986" s="691"/>
      <c r="BJ986" s="691"/>
      <c r="BK986" s="691"/>
      <c r="BL986" s="691"/>
      <c r="BM986" s="691"/>
      <c r="BN986" s="691"/>
      <c r="BO986" s="691"/>
      <c r="BP986" s="691"/>
      <c r="BQ986" s="691"/>
      <c r="BR986" s="691"/>
      <c r="BS986" s="691"/>
      <c r="BT986" s="691"/>
      <c r="BU986" s="691"/>
      <c r="BV986" s="691"/>
      <c r="BW986" s="691"/>
      <c r="BX986" s="691"/>
      <c r="BY986" s="691"/>
      <c r="BZ986" s="691"/>
      <c r="CA986" s="691"/>
      <c r="CB986" s="691"/>
      <c r="CC986" s="691"/>
      <c r="CD986" s="691"/>
      <c r="CE986" s="691"/>
      <c r="CF986" s="691"/>
      <c r="CG986" s="691"/>
      <c r="CH986" s="691"/>
      <c r="CI986" s="691"/>
    </row>
    <row r="987" spans="1:87" ht="15.75" customHeight="1">
      <c r="A987" s="691"/>
      <c r="B987" s="697"/>
      <c r="C987" s="697"/>
      <c r="D987" s="691"/>
      <c r="E987" s="691"/>
      <c r="F987" s="691"/>
      <c r="G987" s="691"/>
      <c r="H987" s="691"/>
      <c r="I987" s="691"/>
      <c r="J987" s="691"/>
      <c r="K987" s="691"/>
      <c r="L987" s="691"/>
      <c r="M987" s="691"/>
      <c r="N987" s="691"/>
      <c r="O987" s="691"/>
      <c r="P987" s="691"/>
      <c r="Q987" s="691"/>
      <c r="R987" s="691"/>
      <c r="S987" s="691"/>
      <c r="T987" s="691"/>
      <c r="U987" s="691"/>
      <c r="V987" s="691"/>
      <c r="W987" s="691"/>
      <c r="X987" s="691"/>
      <c r="Y987" s="691"/>
      <c r="Z987" s="691"/>
      <c r="AA987" s="691"/>
      <c r="AB987" s="691"/>
      <c r="AC987" s="691"/>
      <c r="AD987" s="691"/>
      <c r="AE987" s="691"/>
      <c r="AF987" s="691"/>
      <c r="AG987" s="691"/>
      <c r="AH987" s="691"/>
      <c r="AI987" s="691"/>
      <c r="AJ987" s="691"/>
      <c r="AK987" s="691"/>
      <c r="AL987" s="691"/>
      <c r="AM987" s="691"/>
      <c r="AN987" s="691"/>
      <c r="AO987" s="691"/>
      <c r="AP987" s="691"/>
      <c r="AQ987" s="691"/>
      <c r="AR987" s="691"/>
      <c r="AS987" s="691"/>
      <c r="AT987" s="691"/>
      <c r="AU987" s="691"/>
      <c r="AV987" s="691"/>
      <c r="AW987" s="691"/>
      <c r="AX987" s="691"/>
      <c r="AY987" s="691"/>
      <c r="AZ987" s="691"/>
      <c r="BA987" s="691"/>
      <c r="BB987" s="691"/>
      <c r="BC987" s="691"/>
      <c r="BD987" s="691"/>
      <c r="BE987" s="691"/>
      <c r="BF987" s="691"/>
      <c r="BG987" s="691"/>
      <c r="BH987" s="691"/>
      <c r="BI987" s="691"/>
      <c r="BJ987" s="691"/>
      <c r="BK987" s="691"/>
      <c r="BL987" s="691"/>
      <c r="BM987" s="691"/>
      <c r="BN987" s="691"/>
      <c r="BO987" s="691"/>
      <c r="BP987" s="691"/>
      <c r="BQ987" s="691"/>
      <c r="BR987" s="691"/>
      <c r="BS987" s="691"/>
      <c r="BT987" s="691"/>
      <c r="BU987" s="691"/>
      <c r="BV987" s="691"/>
      <c r="BW987" s="691"/>
      <c r="BX987" s="691"/>
      <c r="BY987" s="691"/>
      <c r="BZ987" s="691"/>
      <c r="CA987" s="691"/>
      <c r="CB987" s="691"/>
      <c r="CC987" s="691"/>
      <c r="CD987" s="691"/>
      <c r="CE987" s="691"/>
      <c r="CF987" s="691"/>
      <c r="CG987" s="691"/>
      <c r="CH987" s="691"/>
      <c r="CI987" s="691"/>
    </row>
    <row r="988" spans="1:87" ht="15.75" customHeight="1">
      <c r="A988" s="691"/>
      <c r="B988" s="697"/>
      <c r="C988" s="697"/>
      <c r="D988" s="691"/>
      <c r="E988" s="691"/>
      <c r="F988" s="691"/>
      <c r="G988" s="691"/>
      <c r="H988" s="691"/>
      <c r="I988" s="691"/>
      <c r="J988" s="691"/>
      <c r="K988" s="691"/>
      <c r="L988" s="691"/>
      <c r="M988" s="691"/>
      <c r="N988" s="691"/>
      <c r="O988" s="691"/>
      <c r="P988" s="691"/>
      <c r="Q988" s="691"/>
      <c r="R988" s="691"/>
      <c r="S988" s="691"/>
      <c r="T988" s="691"/>
      <c r="U988" s="691"/>
      <c r="V988" s="691"/>
      <c r="W988" s="691"/>
      <c r="X988" s="691"/>
      <c r="Y988" s="691"/>
      <c r="Z988" s="691"/>
      <c r="AA988" s="691"/>
      <c r="AB988" s="691"/>
      <c r="AC988" s="691"/>
      <c r="AD988" s="691"/>
      <c r="AE988" s="691"/>
      <c r="AF988" s="691"/>
      <c r="AG988" s="691"/>
      <c r="AH988" s="691"/>
      <c r="AI988" s="691"/>
      <c r="AJ988" s="691"/>
      <c r="AK988" s="691"/>
      <c r="AL988" s="691"/>
      <c r="AM988" s="691"/>
      <c r="AN988" s="691"/>
      <c r="AO988" s="691"/>
      <c r="AP988" s="691"/>
      <c r="AQ988" s="691"/>
      <c r="AR988" s="691"/>
      <c r="AS988" s="691"/>
      <c r="AT988" s="691"/>
      <c r="AU988" s="691"/>
      <c r="AV988" s="691"/>
      <c r="AW988" s="691"/>
      <c r="AX988" s="691"/>
      <c r="AY988" s="691"/>
      <c r="AZ988" s="691"/>
      <c r="BA988" s="691"/>
      <c r="BB988" s="691"/>
      <c r="BC988" s="691"/>
      <c r="BD988" s="691"/>
      <c r="BE988" s="691"/>
      <c r="BF988" s="691"/>
      <c r="BG988" s="691"/>
      <c r="BH988" s="691"/>
      <c r="BI988" s="691"/>
      <c r="BJ988" s="691"/>
      <c r="BK988" s="691"/>
      <c r="BL988" s="691"/>
      <c r="BM988" s="691"/>
      <c r="BN988" s="691"/>
      <c r="BO988" s="691"/>
      <c r="BP988" s="691"/>
      <c r="BQ988" s="691"/>
      <c r="BR988" s="691"/>
      <c r="BS988" s="691"/>
      <c r="BT988" s="691"/>
      <c r="BU988" s="691"/>
      <c r="BV988" s="691"/>
      <c r="BW988" s="691"/>
      <c r="BX988" s="691"/>
      <c r="BY988" s="691"/>
      <c r="BZ988" s="691"/>
      <c r="CA988" s="691"/>
      <c r="CB988" s="691"/>
      <c r="CC988" s="691"/>
      <c r="CD988" s="691"/>
      <c r="CE988" s="691"/>
      <c r="CF988" s="691"/>
      <c r="CG988" s="691"/>
      <c r="CH988" s="691"/>
      <c r="CI988" s="691"/>
    </row>
    <row r="989" spans="1:87" ht="15.75" customHeight="1">
      <c r="A989" s="691"/>
      <c r="B989" s="697"/>
      <c r="C989" s="697"/>
      <c r="D989" s="691"/>
      <c r="E989" s="691"/>
      <c r="F989" s="691"/>
      <c r="G989" s="691"/>
      <c r="H989" s="691"/>
      <c r="I989" s="691"/>
      <c r="J989" s="691"/>
      <c r="K989" s="691"/>
      <c r="L989" s="691"/>
      <c r="M989" s="691"/>
      <c r="N989" s="691"/>
      <c r="O989" s="691"/>
      <c r="P989" s="691"/>
      <c r="Q989" s="691"/>
      <c r="R989" s="691"/>
      <c r="S989" s="691"/>
      <c r="T989" s="691"/>
      <c r="U989" s="691"/>
      <c r="V989" s="691"/>
      <c r="W989" s="691"/>
      <c r="X989" s="691"/>
      <c r="Y989" s="691"/>
      <c r="Z989" s="691"/>
      <c r="AA989" s="691"/>
      <c r="AB989" s="691"/>
      <c r="AC989" s="691"/>
      <c r="AD989" s="691"/>
      <c r="AE989" s="691"/>
      <c r="AF989" s="691"/>
      <c r="AG989" s="691"/>
      <c r="AH989" s="691"/>
      <c r="AI989" s="691"/>
      <c r="AJ989" s="691"/>
      <c r="AK989" s="691"/>
      <c r="AL989" s="691"/>
      <c r="AM989" s="691"/>
      <c r="AN989" s="691"/>
      <c r="AO989" s="691"/>
      <c r="AP989" s="691"/>
      <c r="AQ989" s="691"/>
      <c r="AR989" s="691"/>
      <c r="AS989" s="691"/>
      <c r="AT989" s="691"/>
      <c r="AU989" s="691"/>
      <c r="AV989" s="691"/>
      <c r="AW989" s="691"/>
      <c r="AX989" s="691"/>
      <c r="AY989" s="691"/>
      <c r="AZ989" s="691"/>
      <c r="BA989" s="691"/>
      <c r="BB989" s="691"/>
      <c r="BC989" s="691"/>
      <c r="BD989" s="691"/>
      <c r="BE989" s="691"/>
      <c r="BF989" s="691"/>
      <c r="BG989" s="691"/>
      <c r="BH989" s="691"/>
      <c r="BI989" s="691"/>
      <c r="BJ989" s="691"/>
      <c r="BK989" s="691"/>
      <c r="BL989" s="691"/>
      <c r="BM989" s="691"/>
      <c r="BN989" s="691"/>
      <c r="BO989" s="691"/>
      <c r="BP989" s="691"/>
      <c r="BQ989" s="691"/>
      <c r="BR989" s="691"/>
      <c r="BS989" s="691"/>
      <c r="BT989" s="691"/>
      <c r="BU989" s="691"/>
      <c r="BV989" s="691"/>
      <c r="BW989" s="691"/>
      <c r="BX989" s="691"/>
      <c r="BY989" s="691"/>
      <c r="BZ989" s="691"/>
      <c r="CA989" s="691"/>
      <c r="CB989" s="691"/>
      <c r="CC989" s="691"/>
      <c r="CD989" s="691"/>
      <c r="CE989" s="691"/>
      <c r="CF989" s="691"/>
      <c r="CG989" s="691"/>
      <c r="CH989" s="691"/>
      <c r="CI989" s="691"/>
    </row>
    <row r="990" spans="1:87" ht="15.75" customHeight="1">
      <c r="A990" s="691"/>
      <c r="B990" s="697"/>
      <c r="C990" s="697"/>
      <c r="D990" s="691"/>
      <c r="E990" s="691"/>
      <c r="F990" s="691"/>
      <c r="G990" s="691"/>
      <c r="H990" s="691"/>
      <c r="I990" s="691"/>
      <c r="J990" s="691"/>
      <c r="K990" s="691"/>
      <c r="L990" s="691"/>
      <c r="M990" s="691"/>
      <c r="N990" s="691"/>
      <c r="O990" s="691"/>
      <c r="P990" s="691"/>
      <c r="Q990" s="691"/>
      <c r="R990" s="691"/>
      <c r="S990" s="691"/>
      <c r="T990" s="691"/>
      <c r="U990" s="691"/>
      <c r="V990" s="691"/>
      <c r="W990" s="691"/>
      <c r="X990" s="691"/>
      <c r="Y990" s="691"/>
      <c r="Z990" s="691"/>
      <c r="AA990" s="691"/>
      <c r="AB990" s="691"/>
      <c r="AC990" s="691"/>
      <c r="AD990" s="691"/>
      <c r="AE990" s="691"/>
      <c r="AF990" s="691"/>
      <c r="AG990" s="691"/>
      <c r="AH990" s="691"/>
      <c r="AI990" s="691"/>
      <c r="AJ990" s="691"/>
      <c r="AK990" s="691"/>
      <c r="AL990" s="691"/>
      <c r="AM990" s="691"/>
      <c r="AN990" s="691"/>
      <c r="AO990" s="691"/>
      <c r="AP990" s="691"/>
      <c r="AQ990" s="691"/>
      <c r="AR990" s="691"/>
      <c r="AS990" s="691"/>
      <c r="AT990" s="691"/>
      <c r="AU990" s="691"/>
      <c r="AV990" s="691"/>
      <c r="AW990" s="691"/>
      <c r="AX990" s="691"/>
      <c r="AY990" s="691"/>
      <c r="AZ990" s="691"/>
      <c r="BA990" s="691"/>
      <c r="BB990" s="691"/>
      <c r="BC990" s="691"/>
      <c r="BD990" s="691"/>
      <c r="BE990" s="691"/>
      <c r="BF990" s="691"/>
      <c r="BG990" s="691"/>
      <c r="BH990" s="691"/>
      <c r="BI990" s="691"/>
      <c r="BJ990" s="691"/>
      <c r="BK990" s="691"/>
      <c r="BL990" s="691"/>
      <c r="BM990" s="691"/>
      <c r="BN990" s="691"/>
      <c r="BO990" s="691"/>
      <c r="BP990" s="691"/>
      <c r="BQ990" s="691"/>
      <c r="BR990" s="691"/>
      <c r="BS990" s="691"/>
      <c r="BT990" s="691"/>
      <c r="BU990" s="691"/>
      <c r="BV990" s="691"/>
      <c r="BW990" s="691"/>
      <c r="BX990" s="691"/>
      <c r="BY990" s="691"/>
      <c r="BZ990" s="691"/>
      <c r="CA990" s="691"/>
      <c r="CB990" s="691"/>
      <c r="CC990" s="691"/>
      <c r="CD990" s="691"/>
      <c r="CE990" s="691"/>
      <c r="CF990" s="691"/>
      <c r="CG990" s="691"/>
      <c r="CH990" s="691"/>
      <c r="CI990" s="691"/>
    </row>
    <row r="991" spans="1:87" ht="15.75" customHeight="1">
      <c r="A991" s="691"/>
      <c r="B991" s="697"/>
      <c r="C991" s="697"/>
      <c r="D991" s="691"/>
      <c r="E991" s="691"/>
      <c r="F991" s="691"/>
      <c r="G991" s="691"/>
      <c r="H991" s="691"/>
      <c r="I991" s="691"/>
      <c r="J991" s="691"/>
      <c r="K991" s="691"/>
      <c r="L991" s="691"/>
      <c r="M991" s="691"/>
      <c r="N991" s="691"/>
      <c r="O991" s="691"/>
      <c r="P991" s="691"/>
      <c r="Q991" s="691"/>
      <c r="R991" s="691"/>
      <c r="S991" s="691"/>
      <c r="T991" s="691"/>
      <c r="U991" s="691"/>
      <c r="V991" s="691"/>
      <c r="W991" s="691"/>
      <c r="X991" s="691"/>
      <c r="Y991" s="691"/>
      <c r="Z991" s="691"/>
      <c r="AA991" s="691"/>
      <c r="AB991" s="691"/>
      <c r="AC991" s="691"/>
      <c r="AD991" s="691"/>
      <c r="AE991" s="691"/>
      <c r="AF991" s="691"/>
      <c r="AG991" s="691"/>
      <c r="AH991" s="691"/>
      <c r="AI991" s="691"/>
      <c r="AJ991" s="691"/>
      <c r="AK991" s="691"/>
      <c r="AL991" s="691"/>
      <c r="AM991" s="691"/>
      <c r="AN991" s="691"/>
      <c r="AO991" s="691"/>
      <c r="AP991" s="691"/>
      <c r="AQ991" s="691"/>
      <c r="AR991" s="691"/>
      <c r="AS991" s="691"/>
      <c r="AT991" s="691"/>
      <c r="AU991" s="691"/>
      <c r="AV991" s="691"/>
      <c r="AW991" s="691"/>
      <c r="AX991" s="691"/>
      <c r="AY991" s="691"/>
      <c r="AZ991" s="691"/>
      <c r="BA991" s="691"/>
      <c r="BB991" s="691"/>
      <c r="BC991" s="691"/>
      <c r="BD991" s="691"/>
      <c r="BE991" s="691"/>
      <c r="BF991" s="691"/>
      <c r="BG991" s="691"/>
      <c r="BH991" s="691"/>
      <c r="BI991" s="691"/>
      <c r="BJ991" s="691"/>
      <c r="BK991" s="691"/>
      <c r="BL991" s="691"/>
      <c r="BM991" s="691"/>
      <c r="BN991" s="691"/>
      <c r="BO991" s="691"/>
      <c r="BP991" s="691"/>
      <c r="BQ991" s="691"/>
      <c r="BR991" s="691"/>
      <c r="BS991" s="691"/>
      <c r="BT991" s="691"/>
      <c r="BU991" s="691"/>
      <c r="BV991" s="691"/>
      <c r="BW991" s="691"/>
      <c r="BX991" s="691"/>
      <c r="BY991" s="691"/>
      <c r="BZ991" s="691"/>
      <c r="CA991" s="691"/>
      <c r="CB991" s="691"/>
      <c r="CC991" s="691"/>
      <c r="CD991" s="691"/>
      <c r="CE991" s="691"/>
      <c r="CF991" s="691"/>
      <c r="CG991" s="691"/>
      <c r="CH991" s="691"/>
      <c r="CI991" s="691"/>
    </row>
    <row r="992" spans="1:87" ht="15.75" customHeight="1">
      <c r="A992" s="691"/>
      <c r="B992" s="697"/>
      <c r="C992" s="697"/>
      <c r="D992" s="691"/>
      <c r="E992" s="691"/>
      <c r="F992" s="691"/>
      <c r="G992" s="691"/>
      <c r="H992" s="691"/>
      <c r="I992" s="691"/>
      <c r="J992" s="691"/>
      <c r="K992" s="691"/>
      <c r="L992" s="691"/>
      <c r="M992" s="691"/>
      <c r="N992" s="691"/>
      <c r="O992" s="691"/>
      <c r="P992" s="691"/>
      <c r="Q992" s="691"/>
      <c r="R992" s="691"/>
      <c r="S992" s="691"/>
      <c r="T992" s="691"/>
      <c r="U992" s="691"/>
      <c r="V992" s="691"/>
      <c r="W992" s="691"/>
      <c r="X992" s="691"/>
      <c r="Y992" s="691"/>
      <c r="Z992" s="691"/>
      <c r="AA992" s="691"/>
      <c r="AB992" s="691"/>
      <c r="AC992" s="691"/>
      <c r="AD992" s="691"/>
      <c r="AE992" s="691"/>
      <c r="AF992" s="691"/>
      <c r="AG992" s="691"/>
      <c r="AH992" s="691"/>
      <c r="AI992" s="691"/>
      <c r="AJ992" s="691"/>
      <c r="AK992" s="691"/>
      <c r="AL992" s="691"/>
      <c r="AM992" s="691"/>
      <c r="AN992" s="691"/>
      <c r="AO992" s="691"/>
      <c r="AP992" s="691"/>
      <c r="AQ992" s="691"/>
      <c r="AR992" s="691"/>
      <c r="AS992" s="691"/>
      <c r="AT992" s="691"/>
      <c r="AU992" s="691"/>
      <c r="AV992" s="691"/>
      <c r="AW992" s="691"/>
      <c r="AX992" s="691"/>
      <c r="AY992" s="691"/>
      <c r="AZ992" s="691"/>
      <c r="BA992" s="691"/>
      <c r="BB992" s="691"/>
      <c r="BC992" s="691"/>
      <c r="BD992" s="691"/>
      <c r="BE992" s="691"/>
      <c r="BF992" s="691"/>
      <c r="BG992" s="691"/>
      <c r="BH992" s="691"/>
      <c r="BI992" s="691"/>
      <c r="BJ992" s="691"/>
      <c r="BK992" s="691"/>
      <c r="BL992" s="691"/>
      <c r="BM992" s="691"/>
      <c r="BN992" s="691"/>
      <c r="BO992" s="691"/>
      <c r="BP992" s="691"/>
      <c r="BQ992" s="691"/>
      <c r="BR992" s="691"/>
      <c r="BS992" s="691"/>
      <c r="BT992" s="691"/>
      <c r="BU992" s="691"/>
      <c r="BV992" s="691"/>
      <c r="BW992" s="691"/>
      <c r="BX992" s="691"/>
      <c r="BY992" s="691"/>
      <c r="BZ992" s="691"/>
      <c r="CA992" s="691"/>
      <c r="CB992" s="691"/>
      <c r="CC992" s="691"/>
      <c r="CD992" s="691"/>
      <c r="CE992" s="691"/>
      <c r="CF992" s="691"/>
      <c r="CG992" s="691"/>
      <c r="CH992" s="691"/>
      <c r="CI992" s="691"/>
    </row>
    <row r="993" spans="1:87" ht="15.75" customHeight="1">
      <c r="A993" s="691"/>
      <c r="B993" s="697"/>
      <c r="C993" s="697"/>
      <c r="D993" s="691"/>
      <c r="E993" s="691"/>
      <c r="F993" s="691"/>
      <c r="G993" s="691"/>
      <c r="H993" s="691"/>
      <c r="I993" s="691"/>
      <c r="J993" s="691"/>
      <c r="K993" s="691"/>
      <c r="L993" s="691"/>
      <c r="M993" s="691"/>
      <c r="N993" s="691"/>
      <c r="O993" s="691"/>
      <c r="P993" s="691"/>
      <c r="Q993" s="691"/>
      <c r="R993" s="691"/>
      <c r="S993" s="691"/>
      <c r="T993" s="691"/>
      <c r="U993" s="691"/>
      <c r="V993" s="691"/>
      <c r="W993" s="691"/>
      <c r="X993" s="691"/>
      <c r="Y993" s="691"/>
      <c r="Z993" s="691"/>
      <c r="AA993" s="691"/>
      <c r="AB993" s="691"/>
      <c r="AC993" s="691"/>
      <c r="AD993" s="691"/>
      <c r="AE993" s="691"/>
      <c r="AF993" s="691"/>
      <c r="AG993" s="691"/>
      <c r="AH993" s="691"/>
      <c r="AI993" s="691"/>
      <c r="AJ993" s="691"/>
      <c r="AK993" s="691"/>
      <c r="AL993" s="691"/>
      <c r="AM993" s="691"/>
      <c r="AN993" s="691"/>
      <c r="AO993" s="691"/>
      <c r="AP993" s="691"/>
      <c r="AQ993" s="691"/>
      <c r="AR993" s="691"/>
      <c r="AS993" s="691"/>
      <c r="AT993" s="691"/>
      <c r="AU993" s="691"/>
      <c r="AV993" s="691"/>
      <c r="AW993" s="691"/>
      <c r="AX993" s="691"/>
      <c r="AY993" s="691"/>
      <c r="AZ993" s="691"/>
      <c r="BA993" s="691"/>
      <c r="BB993" s="691"/>
      <c r="BC993" s="691"/>
      <c r="BD993" s="691"/>
      <c r="BE993" s="691"/>
      <c r="BF993" s="691"/>
      <c r="BG993" s="691"/>
      <c r="BH993" s="691"/>
      <c r="BI993" s="691"/>
      <c r="BJ993" s="691"/>
      <c r="BK993" s="691"/>
      <c r="BL993" s="691"/>
      <c r="BM993" s="691"/>
      <c r="BN993" s="691"/>
      <c r="BO993" s="691"/>
      <c r="BP993" s="691"/>
      <c r="BQ993" s="691"/>
      <c r="BR993" s="691"/>
      <c r="BS993" s="691"/>
      <c r="BT993" s="691"/>
      <c r="BU993" s="691"/>
      <c r="BV993" s="691"/>
      <c r="BW993" s="691"/>
      <c r="BX993" s="691"/>
      <c r="BY993" s="691"/>
      <c r="BZ993" s="691"/>
      <c r="CA993" s="691"/>
      <c r="CB993" s="691"/>
      <c r="CC993" s="691"/>
      <c r="CD993" s="691"/>
      <c r="CE993" s="691"/>
      <c r="CF993" s="691"/>
      <c r="CG993" s="691"/>
      <c r="CH993" s="691"/>
      <c r="CI993" s="691"/>
    </row>
    <row r="994" spans="1:87" ht="15.75" customHeight="1">
      <c r="A994" s="691"/>
      <c r="B994" s="697"/>
      <c r="C994" s="697"/>
      <c r="D994" s="691"/>
      <c r="E994" s="691"/>
      <c r="F994" s="691"/>
      <c r="G994" s="691"/>
      <c r="H994" s="691"/>
      <c r="I994" s="691"/>
      <c r="J994" s="691"/>
      <c r="K994" s="691"/>
      <c r="L994" s="691"/>
      <c r="M994" s="691"/>
      <c r="N994" s="691"/>
      <c r="O994" s="691"/>
      <c r="P994" s="691"/>
      <c r="Q994" s="691"/>
      <c r="R994" s="691"/>
      <c r="S994" s="691"/>
      <c r="T994" s="691"/>
      <c r="U994" s="691"/>
      <c r="V994" s="691"/>
      <c r="W994" s="691"/>
      <c r="X994" s="691"/>
      <c r="Y994" s="691"/>
      <c r="Z994" s="691"/>
      <c r="AA994" s="691"/>
      <c r="AB994" s="691"/>
      <c r="AC994" s="691"/>
      <c r="AD994" s="691"/>
      <c r="AE994" s="691"/>
      <c r="AF994" s="691"/>
      <c r="AG994" s="691"/>
      <c r="AH994" s="691"/>
      <c r="AI994" s="691"/>
      <c r="AJ994" s="691"/>
      <c r="AK994" s="691"/>
      <c r="AL994" s="691"/>
      <c r="AM994" s="691"/>
      <c r="AN994" s="691"/>
      <c r="AO994" s="691"/>
      <c r="AP994" s="691"/>
      <c r="AQ994" s="691"/>
      <c r="AR994" s="691"/>
      <c r="AS994" s="691"/>
      <c r="AT994" s="691"/>
      <c r="AU994" s="691"/>
      <c r="AV994" s="691"/>
      <c r="AW994" s="691"/>
      <c r="AX994" s="691"/>
      <c r="AY994" s="691"/>
      <c r="AZ994" s="691"/>
      <c r="BA994" s="691"/>
      <c r="BB994" s="691"/>
      <c r="BC994" s="691"/>
      <c r="BD994" s="691"/>
      <c r="BE994" s="691"/>
      <c r="BF994" s="691"/>
      <c r="BG994" s="691"/>
      <c r="BH994" s="691"/>
      <c r="BI994" s="691"/>
      <c r="BJ994" s="691"/>
      <c r="BK994" s="691"/>
      <c r="BL994" s="691"/>
      <c r="BM994" s="691"/>
      <c r="BN994" s="691"/>
      <c r="BO994" s="691"/>
      <c r="BP994" s="691"/>
      <c r="BQ994" s="691"/>
      <c r="BR994" s="691"/>
      <c r="BS994" s="691"/>
      <c r="BT994" s="691"/>
      <c r="BU994" s="691"/>
      <c r="BV994" s="691"/>
      <c r="BW994" s="691"/>
      <c r="BX994" s="691"/>
      <c r="BY994" s="691"/>
      <c r="BZ994" s="691"/>
      <c r="CA994" s="691"/>
      <c r="CB994" s="691"/>
      <c r="CC994" s="691"/>
      <c r="CD994" s="691"/>
      <c r="CE994" s="691"/>
      <c r="CF994" s="691"/>
      <c r="CG994" s="691"/>
      <c r="CH994" s="691"/>
      <c r="CI994" s="691"/>
    </row>
    <row r="995" spans="1:87" ht="15.75" customHeight="1">
      <c r="A995" s="691"/>
      <c r="B995" s="697"/>
      <c r="C995" s="697"/>
      <c r="D995" s="691"/>
      <c r="E995" s="691"/>
      <c r="F995" s="691"/>
      <c r="G995" s="691"/>
      <c r="H995" s="691"/>
      <c r="I995" s="691"/>
      <c r="J995" s="691"/>
      <c r="K995" s="691"/>
      <c r="L995" s="691"/>
      <c r="M995" s="691"/>
      <c r="N995" s="691"/>
      <c r="O995" s="691"/>
      <c r="P995" s="691"/>
      <c r="Q995" s="691"/>
      <c r="R995" s="691"/>
      <c r="S995" s="691"/>
      <c r="T995" s="691"/>
      <c r="U995" s="691"/>
      <c r="V995" s="691"/>
      <c r="W995" s="691"/>
      <c r="X995" s="691"/>
      <c r="Y995" s="691"/>
      <c r="Z995" s="691"/>
      <c r="AA995" s="691"/>
      <c r="AB995" s="691"/>
      <c r="AC995" s="691"/>
      <c r="AD995" s="691"/>
      <c r="AE995" s="691"/>
      <c r="AF995" s="691"/>
      <c r="AG995" s="691"/>
      <c r="AH995" s="691"/>
      <c r="AI995" s="691"/>
      <c r="AJ995" s="691"/>
      <c r="AK995" s="691"/>
      <c r="AL995" s="691"/>
      <c r="AM995" s="691"/>
      <c r="AN995" s="691"/>
      <c r="AO995" s="691"/>
      <c r="AP995" s="691"/>
      <c r="AQ995" s="691"/>
      <c r="AR995" s="691"/>
      <c r="AS995" s="691"/>
      <c r="AT995" s="691"/>
      <c r="AU995" s="691"/>
      <c r="AV995" s="691"/>
      <c r="AW995" s="691"/>
      <c r="AX995" s="691"/>
      <c r="AY995" s="691"/>
      <c r="AZ995" s="691"/>
      <c r="BA995" s="691"/>
      <c r="BB995" s="691"/>
      <c r="BC995" s="691"/>
      <c r="BD995" s="691"/>
      <c r="BE995" s="691"/>
      <c r="BF995" s="691"/>
      <c r="BG995" s="691"/>
      <c r="BH995" s="691"/>
      <c r="BI995" s="691"/>
      <c r="BJ995" s="691"/>
      <c r="BK995" s="691"/>
      <c r="BL995" s="691"/>
      <c r="BM995" s="691"/>
      <c r="BN995" s="691"/>
      <c r="BO995" s="691"/>
      <c r="BP995" s="691"/>
      <c r="BQ995" s="691"/>
      <c r="BR995" s="691"/>
      <c r="BS995" s="691"/>
      <c r="BT995" s="691"/>
      <c r="BU995" s="691"/>
      <c r="BV995" s="691"/>
      <c r="BW995" s="691"/>
      <c r="BX995" s="691"/>
      <c r="BY995" s="691"/>
      <c r="BZ995" s="691"/>
      <c r="CA995" s="691"/>
      <c r="CB995" s="691"/>
      <c r="CC995" s="691"/>
      <c r="CD995" s="691"/>
      <c r="CE995" s="691"/>
      <c r="CF995" s="691"/>
      <c r="CG995" s="691"/>
      <c r="CH995" s="691"/>
      <c r="CI995" s="691"/>
    </row>
    <row r="996" spans="1:87" ht="15.75" customHeight="1">
      <c r="A996" s="691"/>
      <c r="B996" s="697"/>
      <c r="C996" s="697"/>
      <c r="D996" s="691"/>
      <c r="E996" s="691"/>
      <c r="F996" s="691"/>
      <c r="G996" s="691"/>
      <c r="H996" s="691"/>
      <c r="I996" s="691"/>
      <c r="J996" s="691"/>
      <c r="K996" s="691"/>
      <c r="L996" s="691"/>
      <c r="M996" s="691"/>
      <c r="N996" s="691"/>
      <c r="O996" s="691"/>
      <c r="P996" s="691"/>
      <c r="Q996" s="691"/>
      <c r="R996" s="691"/>
      <c r="S996" s="691"/>
      <c r="T996" s="691"/>
      <c r="U996" s="691"/>
      <c r="V996" s="691"/>
      <c r="W996" s="691"/>
      <c r="X996" s="691"/>
      <c r="Y996" s="691"/>
      <c r="Z996" s="691"/>
      <c r="AA996" s="691"/>
      <c r="AB996" s="691"/>
      <c r="AC996" s="691"/>
      <c r="AD996" s="691"/>
      <c r="AE996" s="691"/>
      <c r="AF996" s="691"/>
      <c r="AG996" s="691"/>
      <c r="AH996" s="691"/>
      <c r="AI996" s="691"/>
      <c r="AJ996" s="691"/>
      <c r="AK996" s="691"/>
      <c r="AL996" s="691"/>
      <c r="AM996" s="691"/>
      <c r="AN996" s="691"/>
      <c r="AO996" s="691"/>
      <c r="AP996" s="691"/>
      <c r="AQ996" s="691"/>
      <c r="AR996" s="691"/>
      <c r="AS996" s="691"/>
      <c r="AT996" s="691"/>
      <c r="AU996" s="691"/>
      <c r="AV996" s="691"/>
      <c r="AW996" s="691"/>
      <c r="AX996" s="691"/>
      <c r="AY996" s="691"/>
      <c r="AZ996" s="691"/>
      <c r="BA996" s="691"/>
      <c r="BB996" s="691"/>
      <c r="BC996" s="691"/>
      <c r="BD996" s="691"/>
      <c r="BE996" s="691"/>
      <c r="BF996" s="691"/>
      <c r="BG996" s="691"/>
      <c r="BH996" s="691"/>
      <c r="BI996" s="691"/>
      <c r="BJ996" s="691"/>
      <c r="BK996" s="691"/>
      <c r="BL996" s="691"/>
      <c r="BM996" s="691"/>
      <c r="BN996" s="691"/>
      <c r="BO996" s="691"/>
      <c r="BP996" s="691"/>
      <c r="BQ996" s="691"/>
      <c r="BR996" s="691"/>
      <c r="BS996" s="691"/>
      <c r="BT996" s="691"/>
      <c r="BU996" s="691"/>
      <c r="BV996" s="691"/>
      <c r="BW996" s="691"/>
      <c r="BX996" s="691"/>
      <c r="BY996" s="691"/>
      <c r="BZ996" s="691"/>
      <c r="CA996" s="691"/>
      <c r="CB996" s="691"/>
      <c r="CC996" s="691"/>
      <c r="CD996" s="691"/>
      <c r="CE996" s="691"/>
      <c r="CF996" s="691"/>
      <c r="CG996" s="691"/>
      <c r="CH996" s="691"/>
      <c r="CI996" s="691"/>
    </row>
    <row r="997" spans="1:87" ht="15.75" customHeight="1">
      <c r="A997" s="691"/>
      <c r="B997" s="697"/>
      <c r="C997" s="697"/>
      <c r="D997" s="691"/>
      <c r="E997" s="691"/>
      <c r="F997" s="691"/>
      <c r="G997" s="691"/>
      <c r="H997" s="691"/>
      <c r="I997" s="691"/>
      <c r="J997" s="691"/>
      <c r="K997" s="691"/>
      <c r="L997" s="691"/>
      <c r="M997" s="691"/>
      <c r="N997" s="691"/>
      <c r="O997" s="691"/>
      <c r="P997" s="691"/>
      <c r="Q997" s="691"/>
      <c r="R997" s="691"/>
      <c r="S997" s="691"/>
      <c r="T997" s="691"/>
      <c r="U997" s="691"/>
      <c r="V997" s="691"/>
      <c r="W997" s="691"/>
      <c r="X997" s="691"/>
      <c r="Y997" s="691"/>
      <c r="Z997" s="691"/>
      <c r="AA997" s="691"/>
      <c r="AB997" s="691"/>
      <c r="AC997" s="691"/>
      <c r="AD997" s="691"/>
      <c r="AE997" s="691"/>
      <c r="AF997" s="691"/>
      <c r="AG997" s="691"/>
      <c r="AH997" s="691"/>
      <c r="AI997" s="691"/>
      <c r="AJ997" s="691"/>
      <c r="AK997" s="691"/>
      <c r="AL997" s="691"/>
      <c r="AM997" s="691"/>
      <c r="AN997" s="691"/>
      <c r="AO997" s="691"/>
      <c r="AP997" s="691"/>
      <c r="AQ997" s="691"/>
      <c r="AR997" s="691"/>
      <c r="AS997" s="691"/>
      <c r="AT997" s="691"/>
      <c r="AU997" s="691"/>
      <c r="AV997" s="691"/>
      <c r="AW997" s="691"/>
      <c r="AX997" s="691"/>
      <c r="AY997" s="691"/>
      <c r="AZ997" s="691"/>
      <c r="BA997" s="691"/>
      <c r="BB997" s="691"/>
      <c r="BC997" s="691"/>
      <c r="BD997" s="691"/>
      <c r="BE997" s="691"/>
      <c r="BF997" s="691"/>
      <c r="BG997" s="691"/>
      <c r="BH997" s="691"/>
      <c r="BI997" s="691"/>
      <c r="BJ997" s="691"/>
      <c r="BK997" s="691"/>
      <c r="BL997" s="691"/>
      <c r="BM997" s="691"/>
      <c r="BN997" s="691"/>
      <c r="BO997" s="691"/>
      <c r="BP997" s="691"/>
      <c r="BQ997" s="691"/>
      <c r="BR997" s="691"/>
      <c r="BS997" s="691"/>
      <c r="BT997" s="691"/>
      <c r="BU997" s="691"/>
      <c r="BV997" s="691"/>
      <c r="BW997" s="691"/>
      <c r="BX997" s="691"/>
      <c r="BY997" s="691"/>
      <c r="BZ997" s="691"/>
      <c r="CA997" s="691"/>
      <c r="CB997" s="691"/>
      <c r="CC997" s="691"/>
      <c r="CD997" s="691"/>
      <c r="CE997" s="691"/>
      <c r="CF997" s="691"/>
      <c r="CG997" s="691"/>
      <c r="CH997" s="691"/>
      <c r="CI997" s="691"/>
    </row>
    <row r="998" spans="1:87" ht="15.75" customHeight="1">
      <c r="A998" s="691"/>
      <c r="B998" s="697"/>
      <c r="C998" s="697"/>
      <c r="D998" s="691"/>
      <c r="E998" s="691"/>
      <c r="F998" s="691"/>
      <c r="G998" s="691"/>
      <c r="H998" s="691"/>
      <c r="I998" s="691"/>
      <c r="J998" s="691"/>
      <c r="K998" s="691"/>
      <c r="L998" s="691"/>
      <c r="M998" s="691"/>
      <c r="N998" s="691"/>
      <c r="O998" s="691"/>
      <c r="P998" s="691"/>
      <c r="Q998" s="691"/>
      <c r="R998" s="691"/>
      <c r="S998" s="691"/>
      <c r="T998" s="691"/>
      <c r="U998" s="691"/>
      <c r="V998" s="691"/>
      <c r="W998" s="691"/>
      <c r="X998" s="691"/>
      <c r="Y998" s="691"/>
      <c r="Z998" s="691"/>
      <c r="AA998" s="691"/>
      <c r="AB998" s="691"/>
      <c r="AC998" s="691"/>
      <c r="AD998" s="691"/>
      <c r="AE998" s="691"/>
      <c r="AF998" s="691"/>
      <c r="AG998" s="691"/>
      <c r="AH998" s="691"/>
      <c r="AI998" s="691"/>
      <c r="AJ998" s="691"/>
      <c r="AK998" s="691"/>
      <c r="AL998" s="691"/>
      <c r="AM998" s="691"/>
      <c r="AN998" s="691"/>
      <c r="AO998" s="691"/>
      <c r="AP998" s="691"/>
      <c r="AQ998" s="691"/>
      <c r="AR998" s="691"/>
      <c r="AS998" s="691"/>
      <c r="AT998" s="691"/>
      <c r="AU998" s="691"/>
      <c r="AV998" s="691"/>
      <c r="AW998" s="691"/>
      <c r="AX998" s="691"/>
      <c r="AY998" s="691"/>
      <c r="AZ998" s="691"/>
      <c r="BA998" s="691"/>
      <c r="BB998" s="691"/>
      <c r="BC998" s="691"/>
      <c r="BD998" s="691"/>
      <c r="BE998" s="691"/>
      <c r="BF998" s="691"/>
      <c r="BG998" s="691"/>
      <c r="BH998" s="691"/>
      <c r="BI998" s="691"/>
      <c r="BJ998" s="691"/>
      <c r="BK998" s="691"/>
      <c r="BL998" s="691"/>
      <c r="BM998" s="691"/>
      <c r="BN998" s="691"/>
      <c r="BO998" s="691"/>
      <c r="BP998" s="691"/>
      <c r="BQ998" s="691"/>
      <c r="BR998" s="691"/>
      <c r="BS998" s="691"/>
      <c r="BT998" s="691"/>
      <c r="BU998" s="691"/>
      <c r="BV998" s="691"/>
      <c r="BW998" s="691"/>
      <c r="BX998" s="691"/>
      <c r="BY998" s="691"/>
      <c r="BZ998" s="691"/>
      <c r="CA998" s="691"/>
      <c r="CB998" s="691"/>
      <c r="CC998" s="691"/>
      <c r="CD998" s="691"/>
      <c r="CE998" s="691"/>
      <c r="CF998" s="691"/>
      <c r="CG998" s="691"/>
      <c r="CH998" s="691"/>
      <c r="CI998" s="691"/>
    </row>
    <row r="999" spans="1:87" ht="15.75" customHeight="1">
      <c r="A999" s="691"/>
      <c r="B999" s="697"/>
      <c r="C999" s="697"/>
      <c r="D999" s="691"/>
      <c r="E999" s="691"/>
      <c r="F999" s="691"/>
      <c r="G999" s="691"/>
      <c r="H999" s="691"/>
      <c r="I999" s="691"/>
      <c r="J999" s="691"/>
      <c r="K999" s="691"/>
      <c r="L999" s="691"/>
      <c r="M999" s="691"/>
      <c r="N999" s="691"/>
      <c r="O999" s="691"/>
      <c r="P999" s="691"/>
      <c r="Q999" s="691"/>
      <c r="R999" s="691"/>
      <c r="S999" s="691"/>
      <c r="T999" s="691"/>
      <c r="U999" s="691"/>
      <c r="V999" s="691"/>
      <c r="W999" s="691"/>
      <c r="X999" s="691"/>
      <c r="Y999" s="691"/>
      <c r="Z999" s="691"/>
      <c r="AA999" s="691"/>
      <c r="AB999" s="691"/>
      <c r="AC999" s="691"/>
      <c r="AD999" s="691"/>
      <c r="AE999" s="691"/>
      <c r="AF999" s="691"/>
      <c r="AG999" s="691"/>
      <c r="AH999" s="691"/>
      <c r="AI999" s="691"/>
      <c r="AJ999" s="691"/>
      <c r="AK999" s="691"/>
      <c r="AL999" s="691"/>
      <c r="AM999" s="691"/>
      <c r="AN999" s="691"/>
      <c r="AO999" s="691"/>
      <c r="AP999" s="691"/>
      <c r="AQ999" s="691"/>
      <c r="AR999" s="691"/>
      <c r="AS999" s="691"/>
      <c r="AT999" s="691"/>
      <c r="AU999" s="691"/>
      <c r="AV999" s="691"/>
      <c r="AW999" s="691"/>
      <c r="AX999" s="691"/>
      <c r="AY999" s="691"/>
      <c r="AZ999" s="691"/>
      <c r="BA999" s="691"/>
      <c r="BB999" s="691"/>
      <c r="BC999" s="691"/>
      <c r="BD999" s="691"/>
      <c r="BE999" s="691"/>
      <c r="BF999" s="691"/>
      <c r="BG999" s="691"/>
      <c r="BH999" s="691"/>
      <c r="BI999" s="691"/>
      <c r="BJ999" s="691"/>
      <c r="BK999" s="691"/>
      <c r="BL999" s="691"/>
      <c r="BM999" s="691"/>
      <c r="BN999" s="691"/>
      <c r="BO999" s="691"/>
      <c r="BP999" s="691"/>
      <c r="BQ999" s="691"/>
      <c r="BR999" s="691"/>
      <c r="BS999" s="691"/>
      <c r="BT999" s="691"/>
      <c r="BU999" s="691"/>
      <c r="BV999" s="691"/>
      <c r="BW999" s="691"/>
      <c r="BX999" s="691"/>
      <c r="BY999" s="691"/>
      <c r="BZ999" s="691"/>
      <c r="CA999" s="691"/>
      <c r="CB999" s="691"/>
      <c r="CC999" s="691"/>
      <c r="CD999" s="691"/>
      <c r="CE999" s="691"/>
      <c r="CF999" s="691"/>
      <c r="CG999" s="691"/>
      <c r="CH999" s="691"/>
      <c r="CI999" s="691"/>
    </row>
    <row r="1000" spans="1:87" ht="15.75" customHeight="1">
      <c r="A1000" s="691"/>
      <c r="B1000" s="697"/>
      <c r="C1000" s="697"/>
      <c r="D1000" s="691"/>
      <c r="E1000" s="691"/>
      <c r="F1000" s="691"/>
      <c r="G1000" s="691"/>
      <c r="H1000" s="691"/>
      <c r="I1000" s="691"/>
      <c r="J1000" s="691"/>
      <c r="K1000" s="691"/>
      <c r="L1000" s="691"/>
      <c r="M1000" s="691"/>
      <c r="N1000" s="691"/>
      <c r="O1000" s="691"/>
      <c r="P1000" s="691"/>
      <c r="Q1000" s="691"/>
      <c r="R1000" s="691"/>
      <c r="S1000" s="691"/>
      <c r="T1000" s="691"/>
      <c r="U1000" s="691"/>
      <c r="V1000" s="691"/>
      <c r="W1000" s="691"/>
      <c r="X1000" s="691"/>
      <c r="Y1000" s="691"/>
      <c r="Z1000" s="691"/>
      <c r="AA1000" s="691"/>
      <c r="AB1000" s="691"/>
      <c r="AC1000" s="691"/>
      <c r="AD1000" s="691"/>
      <c r="AE1000" s="691"/>
      <c r="AF1000" s="691"/>
      <c r="AG1000" s="691"/>
      <c r="AH1000" s="691"/>
      <c r="AI1000" s="691"/>
      <c r="AJ1000" s="691"/>
      <c r="AK1000" s="691"/>
      <c r="AL1000" s="691"/>
      <c r="AM1000" s="691"/>
      <c r="AN1000" s="691"/>
      <c r="AO1000" s="691"/>
      <c r="AP1000" s="691"/>
      <c r="AQ1000" s="691"/>
      <c r="AR1000" s="691"/>
      <c r="AS1000" s="691"/>
      <c r="AT1000" s="691"/>
      <c r="AU1000" s="691"/>
      <c r="AV1000" s="691"/>
      <c r="AW1000" s="691"/>
      <c r="AX1000" s="691"/>
      <c r="AY1000" s="691"/>
      <c r="AZ1000" s="691"/>
      <c r="BA1000" s="691"/>
      <c r="BB1000" s="691"/>
      <c r="BC1000" s="691"/>
      <c r="BD1000" s="691"/>
      <c r="BE1000" s="691"/>
      <c r="BF1000" s="691"/>
      <c r="BG1000" s="691"/>
      <c r="BH1000" s="691"/>
      <c r="BI1000" s="691"/>
      <c r="BJ1000" s="691"/>
      <c r="BK1000" s="691"/>
      <c r="BL1000" s="691"/>
      <c r="BM1000" s="691"/>
      <c r="BN1000" s="691"/>
      <c r="BO1000" s="691"/>
      <c r="BP1000" s="691"/>
      <c r="BQ1000" s="691"/>
      <c r="BR1000" s="691"/>
      <c r="BS1000" s="691"/>
      <c r="BT1000" s="691"/>
      <c r="BU1000" s="691"/>
      <c r="BV1000" s="691"/>
      <c r="BW1000" s="691"/>
      <c r="BX1000" s="691"/>
      <c r="BY1000" s="691"/>
      <c r="BZ1000" s="691"/>
      <c r="CA1000" s="691"/>
      <c r="CB1000" s="691"/>
      <c r="CC1000" s="691"/>
      <c r="CD1000" s="691"/>
      <c r="CE1000" s="691"/>
      <c r="CF1000" s="691"/>
      <c r="CG1000" s="691"/>
      <c r="CH1000" s="691"/>
      <c r="CI1000" s="691"/>
    </row>
    <row r="1001" spans="1:87" ht="15.75" customHeight="1">
      <c r="A1001" s="691"/>
      <c r="B1001" s="697"/>
      <c r="C1001" s="697"/>
      <c r="D1001" s="691"/>
      <c r="E1001" s="691"/>
      <c r="F1001" s="691"/>
      <c r="G1001" s="691"/>
      <c r="H1001" s="691"/>
      <c r="I1001" s="691"/>
      <c r="J1001" s="691"/>
      <c r="K1001" s="691"/>
      <c r="L1001" s="691"/>
      <c r="M1001" s="691"/>
      <c r="N1001" s="691"/>
      <c r="O1001" s="691"/>
      <c r="P1001" s="691"/>
      <c r="Q1001" s="691"/>
      <c r="R1001" s="691"/>
      <c r="S1001" s="691"/>
      <c r="T1001" s="691"/>
      <c r="U1001" s="691"/>
      <c r="V1001" s="691"/>
      <c r="W1001" s="691"/>
      <c r="X1001" s="691"/>
      <c r="Y1001" s="691"/>
      <c r="Z1001" s="691"/>
      <c r="AA1001" s="691"/>
      <c r="AB1001" s="691"/>
      <c r="AC1001" s="691"/>
      <c r="AD1001" s="691"/>
      <c r="AE1001" s="691"/>
      <c r="AF1001" s="691"/>
      <c r="AG1001" s="691"/>
      <c r="AH1001" s="691"/>
      <c r="AI1001" s="691"/>
      <c r="AJ1001" s="691"/>
      <c r="AK1001" s="691"/>
      <c r="AL1001" s="691"/>
      <c r="AM1001" s="691"/>
      <c r="AN1001" s="691"/>
      <c r="AO1001" s="691"/>
      <c r="AP1001" s="691"/>
      <c r="AQ1001" s="691"/>
      <c r="AR1001" s="691"/>
      <c r="AS1001" s="691"/>
      <c r="AT1001" s="691"/>
      <c r="AU1001" s="691"/>
      <c r="AV1001" s="691"/>
      <c r="AW1001" s="691"/>
      <c r="AX1001" s="691"/>
      <c r="AY1001" s="691"/>
      <c r="AZ1001" s="691"/>
      <c r="BA1001" s="691"/>
      <c r="BB1001" s="691"/>
      <c r="BC1001" s="691"/>
      <c r="BD1001" s="691"/>
      <c r="BE1001" s="691"/>
      <c r="BF1001" s="691"/>
      <c r="BG1001" s="691"/>
      <c r="BH1001" s="691"/>
      <c r="BI1001" s="691"/>
      <c r="BJ1001" s="691"/>
      <c r="BK1001" s="691"/>
      <c r="BL1001" s="691"/>
      <c r="BM1001" s="691"/>
      <c r="BN1001" s="691"/>
      <c r="BO1001" s="691"/>
      <c r="BP1001" s="691"/>
      <c r="BQ1001" s="691"/>
      <c r="BR1001" s="691"/>
      <c r="BS1001" s="691"/>
      <c r="BT1001" s="691"/>
      <c r="BU1001" s="691"/>
      <c r="BV1001" s="691"/>
      <c r="BW1001" s="691"/>
      <c r="BX1001" s="691"/>
      <c r="BY1001" s="691"/>
      <c r="BZ1001" s="691"/>
      <c r="CA1001" s="691"/>
      <c r="CB1001" s="691"/>
      <c r="CC1001" s="691"/>
      <c r="CD1001" s="691"/>
      <c r="CE1001" s="691"/>
      <c r="CF1001" s="691"/>
      <c r="CG1001" s="691"/>
      <c r="CH1001" s="691"/>
      <c r="CI1001" s="691"/>
    </row>
    <row r="1002" spans="1:87" ht="15.75" customHeight="1">
      <c r="A1002" s="691"/>
      <c r="B1002" s="697"/>
      <c r="C1002" s="697"/>
      <c r="D1002" s="691"/>
      <c r="E1002" s="691"/>
      <c r="F1002" s="691"/>
      <c r="G1002" s="691"/>
      <c r="H1002" s="691"/>
      <c r="I1002" s="691"/>
      <c r="J1002" s="691"/>
      <c r="K1002" s="691"/>
      <c r="L1002" s="691"/>
      <c r="M1002" s="691"/>
      <c r="N1002" s="691"/>
      <c r="O1002" s="691"/>
      <c r="P1002" s="691"/>
      <c r="Q1002" s="691"/>
      <c r="R1002" s="691"/>
      <c r="S1002" s="691"/>
      <c r="T1002" s="691"/>
      <c r="U1002" s="691"/>
      <c r="V1002" s="691"/>
      <c r="W1002" s="691"/>
      <c r="X1002" s="691"/>
      <c r="Y1002" s="691"/>
      <c r="Z1002" s="691"/>
      <c r="AA1002" s="691"/>
      <c r="AB1002" s="691"/>
      <c r="AC1002" s="691"/>
      <c r="AD1002" s="691"/>
      <c r="AE1002" s="691"/>
      <c r="AF1002" s="691"/>
      <c r="AG1002" s="691"/>
      <c r="AH1002" s="691"/>
      <c r="AI1002" s="691"/>
      <c r="AJ1002" s="691"/>
      <c r="AK1002" s="691"/>
      <c r="AL1002" s="691"/>
      <c r="AM1002" s="691"/>
      <c r="AN1002" s="691"/>
      <c r="AO1002" s="691"/>
      <c r="AP1002" s="691"/>
      <c r="AQ1002" s="691"/>
      <c r="AR1002" s="691"/>
      <c r="AS1002" s="691"/>
      <c r="AT1002" s="691"/>
      <c r="AU1002" s="691"/>
      <c r="AV1002" s="691"/>
      <c r="AW1002" s="691"/>
      <c r="AX1002" s="691"/>
      <c r="AY1002" s="691"/>
      <c r="AZ1002" s="691"/>
      <c r="BA1002" s="691"/>
      <c r="BB1002" s="691"/>
      <c r="BC1002" s="691"/>
      <c r="BD1002" s="691"/>
      <c r="BE1002" s="691"/>
      <c r="BF1002" s="691"/>
      <c r="BG1002" s="691"/>
      <c r="BH1002" s="691"/>
      <c r="BI1002" s="691"/>
      <c r="BJ1002" s="691"/>
      <c r="BK1002" s="691"/>
      <c r="BL1002" s="691"/>
      <c r="BM1002" s="691"/>
      <c r="BN1002" s="691"/>
      <c r="BO1002" s="691"/>
      <c r="BP1002" s="691"/>
      <c r="BQ1002" s="691"/>
      <c r="BR1002" s="691"/>
      <c r="BS1002" s="691"/>
      <c r="BT1002" s="691"/>
      <c r="BU1002" s="691"/>
      <c r="BV1002" s="691"/>
      <c r="BW1002" s="691"/>
      <c r="BX1002" s="691"/>
      <c r="BY1002" s="691"/>
      <c r="BZ1002" s="691"/>
      <c r="CA1002" s="691"/>
      <c r="CB1002" s="691"/>
      <c r="CC1002" s="691"/>
      <c r="CD1002" s="691"/>
      <c r="CE1002" s="691"/>
      <c r="CF1002" s="691"/>
      <c r="CG1002" s="691"/>
      <c r="CH1002" s="691"/>
      <c r="CI1002" s="691"/>
    </row>
    <row r="1003" spans="1:87" ht="15.75" customHeight="1">
      <c r="A1003" s="691"/>
      <c r="B1003" s="697"/>
      <c r="C1003" s="697"/>
      <c r="D1003" s="691"/>
      <c r="E1003" s="691"/>
      <c r="F1003" s="691"/>
      <c r="G1003" s="691"/>
      <c r="H1003" s="691"/>
      <c r="I1003" s="691"/>
      <c r="J1003" s="691"/>
      <c r="K1003" s="691"/>
      <c r="L1003" s="691"/>
      <c r="M1003" s="691"/>
      <c r="N1003" s="691"/>
      <c r="O1003" s="691"/>
      <c r="P1003" s="691"/>
      <c r="Q1003" s="691"/>
      <c r="R1003" s="691"/>
      <c r="S1003" s="691"/>
      <c r="T1003" s="691"/>
      <c r="U1003" s="691"/>
      <c r="V1003" s="691"/>
      <c r="W1003" s="691"/>
      <c r="X1003" s="691"/>
      <c r="Y1003" s="691"/>
      <c r="Z1003" s="691"/>
      <c r="AA1003" s="691"/>
      <c r="AB1003" s="691"/>
      <c r="AC1003" s="691"/>
      <c r="AD1003" s="691"/>
      <c r="AE1003" s="691"/>
      <c r="AF1003" s="691"/>
      <c r="AG1003" s="691"/>
      <c r="AH1003" s="691"/>
      <c r="AI1003" s="691"/>
      <c r="AJ1003" s="691"/>
      <c r="AK1003" s="691"/>
      <c r="AL1003" s="691"/>
      <c r="AM1003" s="691"/>
      <c r="AN1003" s="691"/>
      <c r="AO1003" s="691"/>
      <c r="AP1003" s="691"/>
      <c r="AQ1003" s="691"/>
      <c r="AR1003" s="691"/>
      <c r="AS1003" s="691"/>
      <c r="AT1003" s="691"/>
      <c r="AU1003" s="691"/>
      <c r="AV1003" s="691"/>
      <c r="AW1003" s="691"/>
      <c r="AX1003" s="691"/>
      <c r="AY1003" s="691"/>
      <c r="AZ1003" s="691"/>
      <c r="BA1003" s="691"/>
      <c r="BB1003" s="691"/>
      <c r="BC1003" s="691"/>
      <c r="BD1003" s="691"/>
      <c r="BE1003" s="691"/>
      <c r="BF1003" s="691"/>
      <c r="BG1003" s="691"/>
      <c r="BH1003" s="691"/>
      <c r="BI1003" s="691"/>
      <c r="BJ1003" s="691"/>
      <c r="BK1003" s="691"/>
      <c r="BL1003" s="691"/>
      <c r="BM1003" s="691"/>
      <c r="BN1003" s="691"/>
      <c r="BO1003" s="691"/>
      <c r="BP1003" s="691"/>
      <c r="BQ1003" s="691"/>
      <c r="BR1003" s="691"/>
      <c r="BS1003" s="691"/>
      <c r="BT1003" s="691"/>
      <c r="BU1003" s="691"/>
      <c r="BV1003" s="691"/>
      <c r="BW1003" s="691"/>
      <c r="BX1003" s="691"/>
      <c r="BY1003" s="691"/>
      <c r="BZ1003" s="691"/>
      <c r="CA1003" s="691"/>
      <c r="CB1003" s="691"/>
      <c r="CC1003" s="691"/>
      <c r="CD1003" s="691"/>
      <c r="CE1003" s="691"/>
      <c r="CF1003" s="691"/>
      <c r="CG1003" s="691"/>
      <c r="CH1003" s="691"/>
      <c r="CI1003" s="691"/>
    </row>
    <row r="1004" spans="1:87" ht="15.75" customHeight="1">
      <c r="A1004" s="691"/>
      <c r="B1004" s="697"/>
      <c r="C1004" s="697"/>
      <c r="D1004" s="691"/>
      <c r="E1004" s="691"/>
      <c r="F1004" s="691"/>
      <c r="G1004" s="691"/>
      <c r="H1004" s="691"/>
      <c r="I1004" s="691"/>
      <c r="J1004" s="691"/>
      <c r="K1004" s="691"/>
      <c r="L1004" s="691"/>
      <c r="M1004" s="691"/>
      <c r="N1004" s="691"/>
      <c r="O1004" s="691"/>
      <c r="P1004" s="691"/>
      <c r="Q1004" s="691"/>
      <c r="R1004" s="691"/>
      <c r="S1004" s="691"/>
      <c r="T1004" s="691"/>
      <c r="U1004" s="691"/>
      <c r="V1004" s="691"/>
      <c r="W1004" s="691"/>
      <c r="X1004" s="691"/>
      <c r="Y1004" s="691"/>
      <c r="Z1004" s="691"/>
      <c r="AA1004" s="691"/>
      <c r="AB1004" s="691"/>
      <c r="AC1004" s="691"/>
      <c r="AD1004" s="691"/>
      <c r="AE1004" s="691"/>
      <c r="AF1004" s="691"/>
      <c r="AG1004" s="691"/>
      <c r="AH1004" s="691"/>
      <c r="AI1004" s="691"/>
      <c r="AJ1004" s="691"/>
      <c r="AK1004" s="691"/>
      <c r="AL1004" s="691"/>
      <c r="AM1004" s="691"/>
      <c r="AN1004" s="691"/>
      <c r="AO1004" s="691"/>
      <c r="AP1004" s="691"/>
      <c r="AQ1004" s="691"/>
      <c r="AR1004" s="691"/>
      <c r="AS1004" s="691"/>
      <c r="AT1004" s="691"/>
      <c r="AU1004" s="691"/>
      <c r="AV1004" s="691"/>
      <c r="AW1004" s="691"/>
      <c r="AX1004" s="691"/>
      <c r="AY1004" s="691"/>
      <c r="AZ1004" s="691"/>
      <c r="BA1004" s="691"/>
      <c r="BB1004" s="691"/>
      <c r="BC1004" s="691"/>
      <c r="BD1004" s="691"/>
      <c r="BE1004" s="691"/>
      <c r="BF1004" s="691"/>
      <c r="BG1004" s="691"/>
      <c r="BH1004" s="691"/>
      <c r="BI1004" s="691"/>
      <c r="BJ1004" s="691"/>
      <c r="BK1004" s="691"/>
      <c r="BL1004" s="691"/>
      <c r="BM1004" s="691"/>
      <c r="BN1004" s="691"/>
      <c r="BO1004" s="691"/>
      <c r="BP1004" s="691"/>
      <c r="BQ1004" s="691"/>
      <c r="BR1004" s="691"/>
      <c r="BS1004" s="691"/>
      <c r="BT1004" s="691"/>
      <c r="BU1004" s="691"/>
      <c r="BV1004" s="691"/>
      <c r="BW1004" s="691"/>
      <c r="BX1004" s="691"/>
      <c r="BY1004" s="691"/>
      <c r="BZ1004" s="691"/>
      <c r="CA1004" s="691"/>
      <c r="CB1004" s="691"/>
      <c r="CC1004" s="691"/>
      <c r="CD1004" s="691"/>
      <c r="CE1004" s="691"/>
      <c r="CF1004" s="691"/>
      <c r="CG1004" s="691"/>
      <c r="CH1004" s="691"/>
      <c r="CI1004" s="691"/>
    </row>
    <row r="1005" spans="1:87" ht="15.75" customHeight="1">
      <c r="A1005" s="691"/>
      <c r="B1005" s="697"/>
      <c r="C1005" s="697"/>
      <c r="D1005" s="691"/>
      <c r="E1005" s="691"/>
      <c r="F1005" s="691"/>
      <c r="G1005" s="691"/>
      <c r="H1005" s="691"/>
      <c r="I1005" s="691"/>
      <c r="J1005" s="691"/>
      <c r="K1005" s="691"/>
      <c r="L1005" s="691"/>
      <c r="M1005" s="691"/>
      <c r="N1005" s="691"/>
      <c r="O1005" s="691"/>
      <c r="P1005" s="691"/>
      <c r="Q1005" s="691"/>
      <c r="R1005" s="691"/>
      <c r="S1005" s="691"/>
      <c r="T1005" s="691"/>
      <c r="U1005" s="691"/>
      <c r="V1005" s="691"/>
      <c r="W1005" s="691"/>
      <c r="X1005" s="691"/>
      <c r="Y1005" s="691"/>
      <c r="Z1005" s="691"/>
      <c r="AA1005" s="691"/>
      <c r="AB1005" s="691"/>
      <c r="AC1005" s="691"/>
      <c r="AD1005" s="691"/>
      <c r="AE1005" s="691"/>
      <c r="AF1005" s="691"/>
      <c r="AG1005" s="691"/>
      <c r="AH1005" s="691"/>
      <c r="AI1005" s="691"/>
      <c r="AJ1005" s="691"/>
      <c r="AK1005" s="691"/>
      <c r="AL1005" s="691"/>
      <c r="AM1005" s="691"/>
      <c r="AN1005" s="691"/>
      <c r="AO1005" s="691"/>
      <c r="AP1005" s="691"/>
      <c r="AQ1005" s="691"/>
      <c r="AR1005" s="691"/>
      <c r="AS1005" s="691"/>
      <c r="AT1005" s="691"/>
      <c r="AU1005" s="691"/>
      <c r="AV1005" s="691"/>
      <c r="AW1005" s="691"/>
      <c r="AX1005" s="691"/>
      <c r="AY1005" s="691"/>
      <c r="AZ1005" s="691"/>
      <c r="BA1005" s="691"/>
      <c r="BB1005" s="691"/>
      <c r="BC1005" s="691"/>
      <c r="BD1005" s="691"/>
      <c r="BE1005" s="691"/>
      <c r="BF1005" s="691"/>
      <c r="BG1005" s="691"/>
      <c r="BH1005" s="691"/>
      <c r="BI1005" s="691"/>
      <c r="BJ1005" s="691"/>
      <c r="BK1005" s="691"/>
      <c r="BL1005" s="691"/>
      <c r="BM1005" s="691"/>
      <c r="BN1005" s="691"/>
      <c r="BO1005" s="691"/>
      <c r="BP1005" s="691"/>
      <c r="BQ1005" s="691"/>
      <c r="BR1005" s="691"/>
      <c r="BS1005" s="691"/>
      <c r="BT1005" s="691"/>
      <c r="BU1005" s="691"/>
      <c r="BV1005" s="691"/>
      <c r="BW1005" s="691"/>
      <c r="BX1005" s="691"/>
      <c r="BY1005" s="691"/>
      <c r="BZ1005" s="691"/>
      <c r="CA1005" s="691"/>
      <c r="CB1005" s="691"/>
      <c r="CC1005" s="691"/>
      <c r="CD1005" s="691"/>
      <c r="CE1005" s="691"/>
      <c r="CF1005" s="691"/>
      <c r="CG1005" s="691"/>
      <c r="CH1005" s="691"/>
      <c r="CI1005" s="691"/>
    </row>
    <row r="1006" spans="1:87" ht="15.75" customHeight="1">
      <c r="A1006" s="691"/>
      <c r="B1006" s="697"/>
      <c r="C1006" s="697"/>
      <c r="D1006" s="691"/>
      <c r="E1006" s="691"/>
      <c r="F1006" s="691"/>
      <c r="G1006" s="691"/>
      <c r="H1006" s="691"/>
      <c r="I1006" s="691"/>
      <c r="J1006" s="691"/>
      <c r="K1006" s="691"/>
      <c r="L1006" s="691"/>
      <c r="M1006" s="691"/>
      <c r="N1006" s="691"/>
      <c r="O1006" s="691"/>
      <c r="P1006" s="691"/>
      <c r="Q1006" s="691"/>
      <c r="R1006" s="691"/>
      <c r="S1006" s="691"/>
      <c r="T1006" s="691"/>
      <c r="U1006" s="691"/>
      <c r="V1006" s="691"/>
      <c r="W1006" s="691"/>
      <c r="X1006" s="691"/>
      <c r="Y1006" s="691"/>
      <c r="Z1006" s="691"/>
      <c r="AA1006" s="691"/>
      <c r="AB1006" s="691"/>
      <c r="AC1006" s="691"/>
      <c r="AD1006" s="691"/>
      <c r="AE1006" s="691"/>
      <c r="AF1006" s="691"/>
      <c r="AG1006" s="691"/>
      <c r="AH1006" s="691"/>
      <c r="AI1006" s="691"/>
      <c r="AJ1006" s="691"/>
      <c r="AK1006" s="691"/>
      <c r="AL1006" s="691"/>
      <c r="AM1006" s="691"/>
      <c r="AN1006" s="691"/>
      <c r="AO1006" s="691"/>
      <c r="AP1006" s="691"/>
      <c r="AQ1006" s="691"/>
      <c r="AR1006" s="691"/>
      <c r="AS1006" s="691"/>
      <c r="AT1006" s="691"/>
      <c r="AU1006" s="691"/>
      <c r="AV1006" s="691"/>
      <c r="AW1006" s="691"/>
      <c r="AX1006" s="691"/>
      <c r="AY1006" s="691"/>
      <c r="AZ1006" s="691"/>
      <c r="BA1006" s="691"/>
      <c r="BB1006" s="691"/>
      <c r="BC1006" s="691"/>
      <c r="BD1006" s="691"/>
      <c r="BE1006" s="691"/>
      <c r="BF1006" s="691"/>
      <c r="BG1006" s="691"/>
      <c r="BH1006" s="691"/>
      <c r="BI1006" s="691"/>
      <c r="BJ1006" s="691"/>
      <c r="BK1006" s="691"/>
      <c r="BL1006" s="691"/>
      <c r="BM1006" s="691"/>
      <c r="BN1006" s="691"/>
      <c r="BO1006" s="691"/>
      <c r="BP1006" s="691"/>
      <c r="BQ1006" s="691"/>
      <c r="BR1006" s="691"/>
      <c r="BS1006" s="691"/>
      <c r="BT1006" s="691"/>
      <c r="BU1006" s="691"/>
      <c r="BV1006" s="691"/>
      <c r="BW1006" s="691"/>
      <c r="BX1006" s="691"/>
      <c r="BY1006" s="691"/>
      <c r="BZ1006" s="691"/>
      <c r="CA1006" s="691"/>
      <c r="CB1006" s="691"/>
      <c r="CC1006" s="691"/>
      <c r="CD1006" s="691"/>
      <c r="CE1006" s="691"/>
      <c r="CF1006" s="691"/>
      <c r="CG1006" s="691"/>
      <c r="CH1006" s="691"/>
      <c r="CI1006" s="691"/>
    </row>
    <row r="1007" spans="1:87" ht="15.75" customHeight="1">
      <c r="A1007" s="691"/>
      <c r="B1007" s="697"/>
      <c r="C1007" s="697"/>
      <c r="D1007" s="691"/>
      <c r="E1007" s="691"/>
      <c r="F1007" s="691"/>
      <c r="G1007" s="691"/>
      <c r="H1007" s="691"/>
      <c r="I1007" s="691"/>
      <c r="J1007" s="691"/>
      <c r="K1007" s="691"/>
      <c r="L1007" s="691"/>
      <c r="M1007" s="691"/>
      <c r="N1007" s="691"/>
      <c r="O1007" s="691"/>
      <c r="P1007" s="691"/>
      <c r="Q1007" s="691"/>
      <c r="R1007" s="691"/>
      <c r="S1007" s="691"/>
      <c r="T1007" s="691"/>
      <c r="U1007" s="691"/>
      <c r="V1007" s="691"/>
      <c r="W1007" s="691"/>
      <c r="X1007" s="691"/>
      <c r="Y1007" s="691"/>
      <c r="Z1007" s="691"/>
      <c r="AA1007" s="691"/>
      <c r="AB1007" s="691"/>
      <c r="AC1007" s="691"/>
      <c r="AD1007" s="691"/>
      <c r="AE1007" s="691"/>
      <c r="AF1007" s="691"/>
      <c r="AG1007" s="691"/>
      <c r="AH1007" s="691"/>
      <c r="AI1007" s="691"/>
      <c r="AJ1007" s="691"/>
      <c r="AK1007" s="691"/>
      <c r="AL1007" s="691"/>
      <c r="AM1007" s="691"/>
      <c r="AN1007" s="691"/>
      <c r="AO1007" s="691"/>
      <c r="AP1007" s="691"/>
      <c r="AQ1007" s="691"/>
      <c r="AR1007" s="691"/>
      <c r="AS1007" s="691"/>
      <c r="AT1007" s="691"/>
      <c r="AU1007" s="691"/>
      <c r="AV1007" s="691"/>
      <c r="AW1007" s="691"/>
      <c r="AX1007" s="691"/>
      <c r="AY1007" s="691"/>
      <c r="AZ1007" s="691"/>
      <c r="BA1007" s="691"/>
      <c r="BB1007" s="691"/>
      <c r="BC1007" s="691"/>
      <c r="BD1007" s="691"/>
      <c r="BE1007" s="691"/>
      <c r="BF1007" s="691"/>
      <c r="BG1007" s="691"/>
      <c r="BH1007" s="691"/>
      <c r="BI1007" s="691"/>
      <c r="BJ1007" s="691"/>
      <c r="BK1007" s="691"/>
      <c r="BL1007" s="691"/>
      <c r="BM1007" s="691"/>
      <c r="BN1007" s="691"/>
      <c r="BO1007" s="691"/>
      <c r="BP1007" s="691"/>
      <c r="BQ1007" s="691"/>
      <c r="BR1007" s="691"/>
      <c r="BS1007" s="691"/>
      <c r="BT1007" s="691"/>
      <c r="BU1007" s="691"/>
      <c r="BV1007" s="691"/>
      <c r="BW1007" s="691"/>
      <c r="BX1007" s="691"/>
      <c r="BY1007" s="691"/>
      <c r="BZ1007" s="691"/>
      <c r="CA1007" s="691"/>
      <c r="CB1007" s="691"/>
      <c r="CC1007" s="691"/>
      <c r="CD1007" s="691"/>
      <c r="CE1007" s="691"/>
      <c r="CF1007" s="691"/>
      <c r="CG1007" s="691"/>
      <c r="CH1007" s="691"/>
      <c r="CI1007" s="691"/>
    </row>
    <row r="1008" spans="1:87" ht="15.75" customHeight="1">
      <c r="A1008" s="691"/>
      <c r="B1008" s="697"/>
      <c r="C1008" s="697"/>
      <c r="D1008" s="691"/>
      <c r="E1008" s="691"/>
      <c r="F1008" s="691"/>
      <c r="G1008" s="691"/>
      <c r="H1008" s="691"/>
      <c r="I1008" s="691"/>
      <c r="J1008" s="691"/>
      <c r="K1008" s="691"/>
      <c r="L1008" s="691"/>
      <c r="M1008" s="691"/>
      <c r="N1008" s="691"/>
      <c r="O1008" s="691"/>
      <c r="P1008" s="691"/>
      <c r="Q1008" s="691"/>
      <c r="R1008" s="691"/>
      <c r="S1008" s="691"/>
      <c r="T1008" s="691"/>
      <c r="U1008" s="691"/>
      <c r="V1008" s="691"/>
      <c r="W1008" s="691"/>
      <c r="X1008" s="691"/>
      <c r="Y1008" s="691"/>
      <c r="Z1008" s="691"/>
      <c r="AA1008" s="691"/>
      <c r="AB1008" s="691"/>
      <c r="AC1008" s="691"/>
      <c r="AD1008" s="691"/>
      <c r="AE1008" s="691"/>
      <c r="AF1008" s="691"/>
      <c r="AG1008" s="691"/>
      <c r="AH1008" s="691"/>
      <c r="AI1008" s="691"/>
      <c r="AJ1008" s="691"/>
      <c r="AK1008" s="691"/>
      <c r="AL1008" s="691"/>
      <c r="AM1008" s="691"/>
      <c r="AN1008" s="691"/>
      <c r="AO1008" s="691"/>
      <c r="AP1008" s="691"/>
      <c r="AQ1008" s="691"/>
      <c r="AR1008" s="691"/>
      <c r="AS1008" s="691"/>
      <c r="AT1008" s="691"/>
      <c r="AU1008" s="691"/>
      <c r="AV1008" s="691"/>
      <c r="AW1008" s="691"/>
      <c r="AX1008" s="691"/>
      <c r="AY1008" s="691"/>
      <c r="AZ1008" s="691"/>
      <c r="BA1008" s="691"/>
      <c r="BB1008" s="691"/>
      <c r="BC1008" s="691"/>
      <c r="BD1008" s="691"/>
      <c r="BE1008" s="691"/>
      <c r="BF1008" s="691"/>
      <c r="BG1008" s="691"/>
      <c r="BH1008" s="691"/>
      <c r="BI1008" s="691"/>
      <c r="BJ1008" s="691"/>
      <c r="BK1008" s="691"/>
      <c r="BL1008" s="691"/>
      <c r="BM1008" s="691"/>
      <c r="BN1008" s="691"/>
      <c r="BO1008" s="691"/>
      <c r="BP1008" s="691"/>
      <c r="BQ1008" s="691"/>
      <c r="BR1008" s="691"/>
      <c r="BS1008" s="691"/>
      <c r="BT1008" s="691"/>
      <c r="BU1008" s="691"/>
      <c r="BV1008" s="691"/>
      <c r="BW1008" s="691"/>
      <c r="BX1008" s="691"/>
      <c r="BY1008" s="691"/>
      <c r="BZ1008" s="691"/>
      <c r="CA1008" s="691"/>
      <c r="CB1008" s="691"/>
      <c r="CC1008" s="691"/>
      <c r="CD1008" s="691"/>
      <c r="CE1008" s="691"/>
      <c r="CF1008" s="691"/>
      <c r="CG1008" s="691"/>
      <c r="CH1008" s="691"/>
      <c r="CI1008" s="691"/>
    </row>
    <row r="1009" spans="1:87" ht="15.75" customHeight="1">
      <c r="A1009" s="691"/>
      <c r="B1009" s="697"/>
      <c r="C1009" s="697"/>
      <c r="D1009" s="691"/>
      <c r="E1009" s="691"/>
      <c r="F1009" s="691"/>
      <c r="G1009" s="691"/>
      <c r="H1009" s="691"/>
      <c r="I1009" s="691"/>
      <c r="J1009" s="691"/>
      <c r="K1009" s="691"/>
      <c r="L1009" s="691"/>
      <c r="M1009" s="691"/>
      <c r="N1009" s="691"/>
      <c r="O1009" s="691"/>
      <c r="P1009" s="691"/>
      <c r="Q1009" s="691"/>
      <c r="R1009" s="691"/>
      <c r="S1009" s="691"/>
      <c r="T1009" s="691"/>
      <c r="U1009" s="691"/>
      <c r="V1009" s="691"/>
      <c r="W1009" s="691"/>
      <c r="X1009" s="691"/>
      <c r="Y1009" s="691"/>
      <c r="Z1009" s="691"/>
      <c r="AA1009" s="691"/>
      <c r="AB1009" s="691"/>
      <c r="AC1009" s="691"/>
      <c r="AD1009" s="691"/>
      <c r="AE1009" s="691"/>
      <c r="AF1009" s="691"/>
      <c r="AG1009" s="691"/>
      <c r="AH1009" s="691"/>
      <c r="AI1009" s="691"/>
      <c r="AJ1009" s="691"/>
      <c r="AK1009" s="691"/>
      <c r="AL1009" s="691"/>
      <c r="AM1009" s="691"/>
      <c r="AN1009" s="691"/>
      <c r="AO1009" s="691"/>
      <c r="AP1009" s="691"/>
      <c r="AQ1009" s="691"/>
      <c r="AR1009" s="691"/>
      <c r="AS1009" s="691"/>
      <c r="AT1009" s="691"/>
      <c r="AU1009" s="691"/>
      <c r="AV1009" s="691"/>
      <c r="AW1009" s="691"/>
      <c r="AX1009" s="691"/>
      <c r="AY1009" s="691"/>
      <c r="AZ1009" s="691"/>
      <c r="BA1009" s="691"/>
      <c r="BB1009" s="691"/>
      <c r="BC1009" s="691"/>
      <c r="BD1009" s="691"/>
      <c r="BE1009" s="691"/>
      <c r="BF1009" s="691"/>
      <c r="BG1009" s="691"/>
      <c r="BH1009" s="691"/>
      <c r="BI1009" s="691"/>
      <c r="BJ1009" s="691"/>
      <c r="BK1009" s="691"/>
      <c r="BL1009" s="691"/>
      <c r="BM1009" s="691"/>
      <c r="BN1009" s="691"/>
      <c r="BO1009" s="691"/>
      <c r="BP1009" s="691"/>
      <c r="BQ1009" s="691"/>
      <c r="BR1009" s="691"/>
      <c r="BS1009" s="691"/>
      <c r="BT1009" s="691"/>
      <c r="BU1009" s="691"/>
      <c r="BV1009" s="691"/>
      <c r="BW1009" s="691"/>
      <c r="BX1009" s="691"/>
      <c r="BY1009" s="691"/>
      <c r="BZ1009" s="691"/>
      <c r="CA1009" s="691"/>
      <c r="CB1009" s="691"/>
      <c r="CC1009" s="691"/>
      <c r="CD1009" s="691"/>
      <c r="CE1009" s="691"/>
      <c r="CF1009" s="691"/>
      <c r="CG1009" s="691"/>
      <c r="CH1009" s="691"/>
      <c r="CI1009" s="691"/>
    </row>
    <row r="1010" spans="1:87" ht="15.75" customHeight="1">
      <c r="A1010" s="691"/>
      <c r="B1010" s="697"/>
      <c r="C1010" s="697"/>
      <c r="D1010" s="691"/>
      <c r="E1010" s="691"/>
      <c r="F1010" s="691"/>
      <c r="G1010" s="691"/>
      <c r="H1010" s="691"/>
      <c r="I1010" s="691"/>
      <c r="J1010" s="691"/>
      <c r="K1010" s="691"/>
      <c r="L1010" s="691"/>
      <c r="M1010" s="691"/>
      <c r="N1010" s="691"/>
      <c r="O1010" s="691"/>
      <c r="P1010" s="691"/>
      <c r="Q1010" s="691"/>
      <c r="R1010" s="691"/>
      <c r="S1010" s="691"/>
      <c r="T1010" s="691"/>
      <c r="U1010" s="691"/>
      <c r="V1010" s="691"/>
      <c r="W1010" s="691"/>
      <c r="X1010" s="691"/>
      <c r="Y1010" s="691"/>
      <c r="Z1010" s="691"/>
      <c r="AA1010" s="691"/>
      <c r="AB1010" s="691"/>
      <c r="AC1010" s="691"/>
      <c r="AD1010" s="691"/>
      <c r="AE1010" s="691"/>
      <c r="AF1010" s="691"/>
      <c r="AG1010" s="691"/>
      <c r="AH1010" s="691"/>
      <c r="AI1010" s="691"/>
      <c r="AJ1010" s="691"/>
      <c r="AK1010" s="691"/>
      <c r="AL1010" s="691"/>
      <c r="AM1010" s="691"/>
      <c r="AN1010" s="691"/>
      <c r="AO1010" s="691"/>
      <c r="AP1010" s="691"/>
      <c r="AQ1010" s="691"/>
      <c r="AR1010" s="691"/>
      <c r="AS1010" s="691"/>
      <c r="AT1010" s="691"/>
      <c r="AU1010" s="691"/>
      <c r="AV1010" s="691"/>
      <c r="AW1010" s="691"/>
      <c r="AX1010" s="691"/>
      <c r="AY1010" s="691"/>
      <c r="AZ1010" s="691"/>
      <c r="BA1010" s="691"/>
      <c r="BB1010" s="691"/>
      <c r="BC1010" s="691"/>
      <c r="BD1010" s="691"/>
      <c r="BE1010" s="691"/>
      <c r="BF1010" s="691"/>
      <c r="BG1010" s="691"/>
      <c r="BH1010" s="691"/>
      <c r="BI1010" s="691"/>
      <c r="BJ1010" s="691"/>
      <c r="BK1010" s="691"/>
      <c r="BL1010" s="691"/>
      <c r="BM1010" s="691"/>
      <c r="BN1010" s="691"/>
      <c r="BO1010" s="691"/>
      <c r="BP1010" s="691"/>
      <c r="BQ1010" s="691"/>
      <c r="BR1010" s="691"/>
      <c r="BS1010" s="691"/>
      <c r="BT1010" s="691"/>
      <c r="BU1010" s="691"/>
      <c r="BV1010" s="691"/>
      <c r="BW1010" s="691"/>
      <c r="BX1010" s="691"/>
      <c r="BY1010" s="691"/>
      <c r="BZ1010" s="691"/>
      <c r="CA1010" s="691"/>
      <c r="CB1010" s="691"/>
      <c r="CC1010" s="691"/>
      <c r="CD1010" s="691"/>
      <c r="CE1010" s="691"/>
      <c r="CF1010" s="691"/>
      <c r="CG1010" s="691"/>
      <c r="CH1010" s="691"/>
      <c r="CI1010" s="691"/>
    </row>
    <row r="1011" spans="1:87" ht="15.75" customHeight="1">
      <c r="A1011" s="691"/>
      <c r="B1011" s="697"/>
      <c r="C1011" s="697"/>
      <c r="D1011" s="691"/>
      <c r="E1011" s="691"/>
      <c r="F1011" s="691"/>
      <c r="G1011" s="691"/>
      <c r="H1011" s="691"/>
      <c r="I1011" s="691"/>
      <c r="J1011" s="691"/>
      <c r="K1011" s="691"/>
      <c r="L1011" s="691"/>
      <c r="M1011" s="691"/>
      <c r="N1011" s="691"/>
      <c r="O1011" s="691"/>
      <c r="P1011" s="691"/>
      <c r="Q1011" s="691"/>
      <c r="R1011" s="691"/>
      <c r="S1011" s="691"/>
      <c r="T1011" s="691"/>
      <c r="U1011" s="691"/>
      <c r="V1011" s="691"/>
      <c r="W1011" s="691"/>
      <c r="X1011" s="691"/>
      <c r="Y1011" s="691"/>
      <c r="Z1011" s="691"/>
      <c r="AA1011" s="691"/>
      <c r="AB1011" s="691"/>
      <c r="AC1011" s="691"/>
      <c r="AD1011" s="691"/>
      <c r="AE1011" s="691"/>
      <c r="AF1011" s="691"/>
      <c r="AG1011" s="691"/>
      <c r="AH1011" s="691"/>
      <c r="AI1011" s="691"/>
      <c r="AJ1011" s="691"/>
      <c r="AK1011" s="691"/>
      <c r="AL1011" s="691"/>
      <c r="AM1011" s="691"/>
      <c r="AN1011" s="691"/>
      <c r="AO1011" s="691"/>
      <c r="AP1011" s="691"/>
      <c r="AQ1011" s="691"/>
      <c r="AR1011" s="691"/>
      <c r="AS1011" s="691"/>
      <c r="AT1011" s="691"/>
      <c r="AU1011" s="691"/>
      <c r="AV1011" s="691"/>
      <c r="AW1011" s="691"/>
      <c r="AX1011" s="691"/>
      <c r="AY1011" s="691"/>
      <c r="AZ1011" s="691"/>
      <c r="BA1011" s="691"/>
      <c r="BB1011" s="691"/>
      <c r="BC1011" s="691"/>
      <c r="BD1011" s="691"/>
      <c r="BE1011" s="691"/>
      <c r="BF1011" s="691"/>
      <c r="BG1011" s="691"/>
      <c r="BH1011" s="691"/>
      <c r="BI1011" s="691"/>
      <c r="BJ1011" s="691"/>
      <c r="BK1011" s="691"/>
      <c r="BL1011" s="691"/>
      <c r="BM1011" s="691"/>
      <c r="BN1011" s="691"/>
      <c r="BO1011" s="691"/>
      <c r="BP1011" s="691"/>
      <c r="BQ1011" s="691"/>
      <c r="BR1011" s="691"/>
      <c r="BS1011" s="691"/>
      <c r="BT1011" s="691"/>
      <c r="BU1011" s="691"/>
      <c r="BV1011" s="691"/>
      <c r="BW1011" s="691"/>
      <c r="BX1011" s="691"/>
      <c r="BY1011" s="691"/>
      <c r="BZ1011" s="691"/>
      <c r="CA1011" s="691"/>
      <c r="CB1011" s="691"/>
      <c r="CC1011" s="691"/>
      <c r="CD1011" s="691"/>
      <c r="CE1011" s="691"/>
      <c r="CF1011" s="691"/>
      <c r="CG1011" s="691"/>
      <c r="CH1011" s="691"/>
      <c r="CI1011" s="691"/>
    </row>
    <row r="1012" spans="1:87" ht="15.75" customHeight="1">
      <c r="A1012" s="691"/>
      <c r="B1012" s="697"/>
      <c r="C1012" s="697"/>
      <c r="D1012" s="691"/>
      <c r="E1012" s="691"/>
      <c r="F1012" s="691"/>
      <c r="G1012" s="691"/>
      <c r="H1012" s="691"/>
      <c r="I1012" s="691"/>
      <c r="J1012" s="691"/>
      <c r="K1012" s="691"/>
      <c r="L1012" s="691"/>
      <c r="M1012" s="691"/>
      <c r="N1012" s="691"/>
      <c r="O1012" s="691"/>
      <c r="P1012" s="691"/>
      <c r="Q1012" s="691"/>
      <c r="R1012" s="691"/>
      <c r="S1012" s="691"/>
      <c r="T1012" s="691"/>
      <c r="U1012" s="691"/>
      <c r="V1012" s="691"/>
      <c r="W1012" s="691"/>
      <c r="X1012" s="691"/>
      <c r="Y1012" s="691"/>
      <c r="Z1012" s="691"/>
      <c r="AA1012" s="691"/>
      <c r="AB1012" s="691"/>
      <c r="AC1012" s="691"/>
      <c r="AD1012" s="691"/>
      <c r="AE1012" s="691"/>
      <c r="AF1012" s="691"/>
      <c r="AG1012" s="691"/>
      <c r="AH1012" s="691"/>
      <c r="AI1012" s="691"/>
      <c r="AJ1012" s="691"/>
      <c r="AK1012" s="691"/>
      <c r="AL1012" s="691"/>
      <c r="AM1012" s="691"/>
      <c r="AN1012" s="691"/>
      <c r="AO1012" s="691"/>
      <c r="AP1012" s="691"/>
      <c r="AQ1012" s="691"/>
      <c r="AR1012" s="691"/>
      <c r="AS1012" s="691"/>
      <c r="AT1012" s="691"/>
      <c r="AU1012" s="691"/>
      <c r="AV1012" s="691"/>
      <c r="AW1012" s="691"/>
      <c r="AX1012" s="691"/>
      <c r="AY1012" s="691"/>
      <c r="AZ1012" s="691"/>
      <c r="BA1012" s="691"/>
      <c r="BB1012" s="691"/>
      <c r="BC1012" s="691"/>
      <c r="BD1012" s="691"/>
      <c r="BE1012" s="691"/>
      <c r="BF1012" s="691"/>
      <c r="BG1012" s="691"/>
      <c r="BH1012" s="691"/>
      <c r="BI1012" s="691"/>
      <c r="BJ1012" s="691"/>
      <c r="BK1012" s="691"/>
      <c r="BL1012" s="691"/>
      <c r="BM1012" s="691"/>
      <c r="BN1012" s="691"/>
      <c r="BO1012" s="691"/>
      <c r="BP1012" s="691"/>
      <c r="BQ1012" s="691"/>
      <c r="BR1012" s="691"/>
      <c r="BS1012" s="691"/>
      <c r="BT1012" s="691"/>
      <c r="BU1012" s="691"/>
      <c r="BV1012" s="691"/>
      <c r="BW1012" s="691"/>
      <c r="BX1012" s="691"/>
      <c r="BY1012" s="691"/>
      <c r="BZ1012" s="691"/>
      <c r="CA1012" s="691"/>
      <c r="CB1012" s="691"/>
      <c r="CC1012" s="691"/>
      <c r="CD1012" s="691"/>
      <c r="CE1012" s="691"/>
      <c r="CF1012" s="691"/>
      <c r="CG1012" s="691"/>
      <c r="CH1012" s="691"/>
      <c r="CI1012" s="691"/>
    </row>
    <row r="1013" spans="1:87" ht="15.75" customHeight="1">
      <c r="A1013" s="691"/>
      <c r="B1013" s="697"/>
      <c r="C1013" s="697"/>
      <c r="D1013" s="691"/>
      <c r="E1013" s="691"/>
      <c r="F1013" s="691"/>
      <c r="G1013" s="691"/>
      <c r="H1013" s="691"/>
      <c r="I1013" s="691"/>
      <c r="J1013" s="691"/>
      <c r="K1013" s="691"/>
      <c r="L1013" s="691"/>
      <c r="M1013" s="691"/>
      <c r="N1013" s="691"/>
      <c r="O1013" s="691"/>
      <c r="P1013" s="691"/>
      <c r="Q1013" s="691"/>
      <c r="R1013" s="691"/>
      <c r="S1013" s="691"/>
      <c r="T1013" s="691"/>
      <c r="U1013" s="691"/>
      <c r="V1013" s="691"/>
      <c r="W1013" s="691"/>
      <c r="X1013" s="691"/>
      <c r="Y1013" s="691"/>
      <c r="Z1013" s="691"/>
      <c r="AA1013" s="691"/>
      <c r="AB1013" s="691"/>
      <c r="AC1013" s="691"/>
      <c r="AD1013" s="691"/>
      <c r="AE1013" s="691"/>
      <c r="AF1013" s="691"/>
      <c r="AG1013" s="691"/>
      <c r="AH1013" s="691"/>
      <c r="AI1013" s="691"/>
      <c r="AJ1013" s="691"/>
      <c r="AK1013" s="691"/>
      <c r="AL1013" s="691"/>
      <c r="AM1013" s="691"/>
      <c r="AN1013" s="691"/>
      <c r="AO1013" s="691"/>
      <c r="AP1013" s="691"/>
      <c r="AQ1013" s="691"/>
      <c r="AR1013" s="691"/>
      <c r="AS1013" s="691"/>
      <c r="AT1013" s="691"/>
      <c r="AU1013" s="691"/>
      <c r="AV1013" s="691"/>
      <c r="AW1013" s="691"/>
      <c r="AX1013" s="691"/>
      <c r="AY1013" s="691"/>
      <c r="AZ1013" s="691"/>
      <c r="BA1013" s="691"/>
      <c r="BB1013" s="691"/>
      <c r="BC1013" s="691"/>
      <c r="BD1013" s="691"/>
      <c r="BE1013" s="691"/>
      <c r="BF1013" s="691"/>
      <c r="BG1013" s="691"/>
      <c r="BH1013" s="691"/>
      <c r="BI1013" s="691"/>
      <c r="BJ1013" s="691"/>
      <c r="BK1013" s="691"/>
      <c r="BL1013" s="691"/>
      <c r="BM1013" s="691"/>
      <c r="BN1013" s="691"/>
      <c r="BO1013" s="691"/>
      <c r="BP1013" s="691"/>
      <c r="BQ1013" s="691"/>
      <c r="BR1013" s="691"/>
      <c r="BS1013" s="691"/>
      <c r="BT1013" s="691"/>
      <c r="BU1013" s="691"/>
      <c r="BV1013" s="691"/>
      <c r="BW1013" s="691"/>
      <c r="BX1013" s="691"/>
      <c r="BY1013" s="691"/>
      <c r="BZ1013" s="691"/>
      <c r="CA1013" s="691"/>
      <c r="CB1013" s="691"/>
      <c r="CC1013" s="691"/>
      <c r="CD1013" s="691"/>
      <c r="CE1013" s="691"/>
      <c r="CF1013" s="691"/>
      <c r="CG1013" s="691"/>
      <c r="CH1013" s="691"/>
      <c r="CI1013" s="691"/>
    </row>
    <row r="1014" spans="1:87" ht="15.75" customHeight="1">
      <c r="A1014" s="691"/>
      <c r="B1014" s="697"/>
      <c r="C1014" s="697"/>
      <c r="D1014" s="691"/>
      <c r="E1014" s="691"/>
      <c r="F1014" s="691"/>
      <c r="G1014" s="691"/>
      <c r="H1014" s="691"/>
      <c r="I1014" s="691"/>
      <c r="J1014" s="691"/>
      <c r="K1014" s="691"/>
      <c r="L1014" s="691"/>
      <c r="M1014" s="691"/>
      <c r="N1014" s="691"/>
      <c r="O1014" s="691"/>
      <c r="P1014" s="691"/>
      <c r="Q1014" s="691"/>
      <c r="R1014" s="691"/>
      <c r="S1014" s="691"/>
      <c r="T1014" s="691"/>
      <c r="U1014" s="691"/>
      <c r="V1014" s="691"/>
      <c r="W1014" s="691"/>
      <c r="X1014" s="691"/>
      <c r="Y1014" s="691"/>
      <c r="Z1014" s="691"/>
      <c r="AA1014" s="691"/>
      <c r="AB1014" s="691"/>
      <c r="AC1014" s="691"/>
      <c r="AD1014" s="691"/>
      <c r="AE1014" s="691"/>
      <c r="AF1014" s="691"/>
      <c r="AG1014" s="691"/>
      <c r="AH1014" s="691"/>
      <c r="AI1014" s="691"/>
      <c r="AJ1014" s="691"/>
      <c r="AK1014" s="691"/>
      <c r="AL1014" s="691"/>
      <c r="AM1014" s="691"/>
      <c r="AN1014" s="691"/>
      <c r="AO1014" s="691"/>
      <c r="AP1014" s="691"/>
      <c r="AQ1014" s="691"/>
      <c r="AR1014" s="691"/>
      <c r="AS1014" s="691"/>
      <c r="AT1014" s="691"/>
      <c r="AU1014" s="691"/>
      <c r="AV1014" s="691"/>
      <c r="AW1014" s="691"/>
      <c r="AX1014" s="691"/>
      <c r="AY1014" s="691"/>
      <c r="AZ1014" s="691"/>
      <c r="BA1014" s="691"/>
      <c r="BB1014" s="691"/>
      <c r="BC1014" s="691"/>
      <c r="BD1014" s="691"/>
      <c r="BE1014" s="691"/>
      <c r="BF1014" s="691"/>
      <c r="BG1014" s="691"/>
      <c r="BH1014" s="691"/>
      <c r="BI1014" s="691"/>
      <c r="BJ1014" s="691"/>
      <c r="BK1014" s="691"/>
      <c r="BL1014" s="691"/>
      <c r="BM1014" s="691"/>
      <c r="BN1014" s="691"/>
      <c r="BO1014" s="691"/>
      <c r="BP1014" s="691"/>
      <c r="BQ1014" s="691"/>
      <c r="BR1014" s="691"/>
      <c r="BS1014" s="691"/>
      <c r="BT1014" s="691"/>
      <c r="BU1014" s="691"/>
      <c r="BV1014" s="691"/>
      <c r="BW1014" s="691"/>
      <c r="BX1014" s="691"/>
      <c r="BY1014" s="691"/>
      <c r="BZ1014" s="691"/>
      <c r="CA1014" s="691"/>
      <c r="CB1014" s="691"/>
      <c r="CC1014" s="691"/>
      <c r="CD1014" s="691"/>
      <c r="CE1014" s="691"/>
      <c r="CF1014" s="691"/>
      <c r="CG1014" s="691"/>
      <c r="CH1014" s="691"/>
      <c r="CI1014" s="691"/>
    </row>
    <row r="1015" spans="1:87" ht="15.75" customHeight="1">
      <c r="A1015" s="691"/>
      <c r="B1015" s="697"/>
      <c r="C1015" s="697"/>
      <c r="D1015" s="691"/>
      <c r="E1015" s="691"/>
      <c r="F1015" s="691"/>
      <c r="G1015" s="691"/>
      <c r="H1015" s="691"/>
      <c r="I1015" s="691"/>
      <c r="J1015" s="691"/>
      <c r="K1015" s="691"/>
      <c r="L1015" s="691"/>
      <c r="M1015" s="691"/>
      <c r="N1015" s="691"/>
      <c r="O1015" s="691"/>
      <c r="P1015" s="691"/>
      <c r="Q1015" s="691"/>
      <c r="R1015" s="691"/>
      <c r="S1015" s="691"/>
      <c r="T1015" s="691"/>
      <c r="U1015" s="691"/>
      <c r="V1015" s="691"/>
      <c r="W1015" s="691"/>
      <c r="X1015" s="691"/>
      <c r="Y1015" s="691"/>
      <c r="Z1015" s="691"/>
      <c r="AA1015" s="691"/>
      <c r="AB1015" s="691"/>
      <c r="AC1015" s="691"/>
      <c r="AD1015" s="691"/>
      <c r="AE1015" s="691"/>
      <c r="AF1015" s="691"/>
      <c r="AG1015" s="691"/>
      <c r="AH1015" s="691"/>
      <c r="AI1015" s="691"/>
      <c r="AJ1015" s="691"/>
      <c r="AK1015" s="691"/>
      <c r="AL1015" s="691"/>
      <c r="AM1015" s="691"/>
      <c r="AN1015" s="691"/>
      <c r="AO1015" s="691"/>
      <c r="AP1015" s="691"/>
      <c r="AQ1015" s="691"/>
      <c r="AR1015" s="691"/>
      <c r="AS1015" s="691"/>
      <c r="AT1015" s="691"/>
      <c r="AU1015" s="691"/>
      <c r="AV1015" s="691"/>
      <c r="AW1015" s="691"/>
      <c r="AX1015" s="691"/>
      <c r="AY1015" s="691"/>
      <c r="AZ1015" s="691"/>
      <c r="BA1015" s="691"/>
      <c r="BB1015" s="691"/>
      <c r="BC1015" s="691"/>
      <c r="BD1015" s="691"/>
      <c r="BE1015" s="691"/>
      <c r="BF1015" s="691"/>
      <c r="BG1015" s="691"/>
      <c r="BH1015" s="691"/>
      <c r="BI1015" s="691"/>
      <c r="BJ1015" s="691"/>
      <c r="BK1015" s="691"/>
      <c r="BL1015" s="691"/>
      <c r="BM1015" s="691"/>
      <c r="BN1015" s="691"/>
      <c r="BO1015" s="691"/>
      <c r="BP1015" s="691"/>
      <c r="BQ1015" s="691"/>
      <c r="BR1015" s="691"/>
      <c r="BS1015" s="691"/>
      <c r="BT1015" s="691"/>
      <c r="BU1015" s="691"/>
      <c r="BV1015" s="691"/>
      <c r="BW1015" s="691"/>
      <c r="BX1015" s="691"/>
      <c r="BY1015" s="691"/>
      <c r="BZ1015" s="691"/>
      <c r="CA1015" s="691"/>
      <c r="CB1015" s="691"/>
      <c r="CC1015" s="691"/>
      <c r="CD1015" s="691"/>
      <c r="CE1015" s="691"/>
      <c r="CF1015" s="691"/>
      <c r="CG1015" s="691"/>
      <c r="CH1015" s="691"/>
      <c r="CI1015" s="691"/>
    </row>
    <row r="1016" spans="1:87" ht="15.75" customHeight="1">
      <c r="A1016" s="691"/>
      <c r="B1016" s="697"/>
      <c r="C1016" s="697"/>
      <c r="D1016" s="691"/>
      <c r="E1016" s="691"/>
      <c r="F1016" s="691"/>
      <c r="G1016" s="691"/>
      <c r="H1016" s="691"/>
      <c r="I1016" s="691"/>
      <c r="J1016" s="691"/>
      <c r="K1016" s="691"/>
      <c r="L1016" s="691"/>
      <c r="M1016" s="691"/>
      <c r="N1016" s="691"/>
      <c r="O1016" s="691"/>
      <c r="P1016" s="691"/>
      <c r="Q1016" s="691"/>
      <c r="R1016" s="691"/>
      <c r="S1016" s="691"/>
      <c r="T1016" s="691"/>
      <c r="U1016" s="691"/>
      <c r="V1016" s="691"/>
      <c r="W1016" s="691"/>
      <c r="X1016" s="691"/>
      <c r="Y1016" s="691"/>
      <c r="Z1016" s="691"/>
      <c r="AA1016" s="691"/>
      <c r="AB1016" s="691"/>
      <c r="AC1016" s="691"/>
      <c r="AD1016" s="691"/>
      <c r="AE1016" s="691"/>
      <c r="AF1016" s="691"/>
      <c r="AG1016" s="691"/>
      <c r="AH1016" s="691"/>
      <c r="AI1016" s="691"/>
      <c r="AJ1016" s="691"/>
      <c r="AK1016" s="691"/>
      <c r="AL1016" s="691"/>
      <c r="AM1016" s="691"/>
      <c r="AN1016" s="691"/>
      <c r="AO1016" s="691"/>
      <c r="AP1016" s="691"/>
      <c r="AQ1016" s="691"/>
      <c r="AR1016" s="691"/>
      <c r="AS1016" s="691"/>
      <c r="AT1016" s="691"/>
      <c r="AU1016" s="691"/>
      <c r="AV1016" s="691"/>
      <c r="AW1016" s="691"/>
      <c r="AX1016" s="691"/>
      <c r="AY1016" s="691"/>
      <c r="AZ1016" s="691"/>
      <c r="BA1016" s="691"/>
      <c r="BB1016" s="691"/>
      <c r="BC1016" s="691"/>
      <c r="BD1016" s="691"/>
      <c r="BE1016" s="691"/>
      <c r="BF1016" s="691"/>
      <c r="BG1016" s="691"/>
      <c r="BH1016" s="691"/>
      <c r="BI1016" s="691"/>
      <c r="BJ1016" s="691"/>
      <c r="BK1016" s="691"/>
      <c r="BL1016" s="691"/>
      <c r="BM1016" s="691"/>
      <c r="BN1016" s="691"/>
      <c r="BO1016" s="691"/>
      <c r="BP1016" s="691"/>
      <c r="BQ1016" s="691"/>
      <c r="BR1016" s="691"/>
      <c r="BS1016" s="691"/>
      <c r="BT1016" s="691"/>
      <c r="BU1016" s="691"/>
      <c r="BV1016" s="691"/>
      <c r="BW1016" s="691"/>
      <c r="BX1016" s="691"/>
      <c r="BY1016" s="691"/>
      <c r="BZ1016" s="691"/>
      <c r="CA1016" s="691"/>
      <c r="CB1016" s="691"/>
      <c r="CC1016" s="691"/>
      <c r="CD1016" s="691"/>
      <c r="CE1016" s="691"/>
      <c r="CF1016" s="691"/>
      <c r="CG1016" s="691"/>
      <c r="CH1016" s="691"/>
      <c r="CI1016" s="691"/>
    </row>
    <row r="1017" spans="1:87" ht="15.75" customHeight="1">
      <c r="A1017" s="691"/>
      <c r="B1017" s="697"/>
      <c r="C1017" s="697"/>
      <c r="D1017" s="691"/>
      <c r="E1017" s="691"/>
      <c r="F1017" s="691"/>
      <c r="G1017" s="691"/>
      <c r="H1017" s="691"/>
      <c r="I1017" s="691"/>
      <c r="J1017" s="691"/>
      <c r="K1017" s="691"/>
      <c r="L1017" s="691"/>
      <c r="M1017" s="691"/>
      <c r="N1017" s="691"/>
      <c r="O1017" s="691"/>
      <c r="P1017" s="691"/>
      <c r="Q1017" s="691"/>
      <c r="R1017" s="691"/>
      <c r="S1017" s="691"/>
      <c r="T1017" s="691"/>
      <c r="U1017" s="691"/>
      <c r="V1017" s="691"/>
      <c r="W1017" s="691"/>
      <c r="X1017" s="691"/>
      <c r="Y1017" s="691"/>
      <c r="Z1017" s="691"/>
      <c r="AA1017" s="691"/>
      <c r="AB1017" s="691"/>
      <c r="AC1017" s="691"/>
      <c r="AD1017" s="691"/>
      <c r="AE1017" s="691"/>
      <c r="AF1017" s="691"/>
      <c r="AG1017" s="691"/>
      <c r="AH1017" s="691"/>
      <c r="AI1017" s="691"/>
      <c r="AJ1017" s="691"/>
      <c r="AK1017" s="691"/>
      <c r="AL1017" s="691"/>
      <c r="AM1017" s="691"/>
      <c r="AN1017" s="691"/>
      <c r="AO1017" s="691"/>
      <c r="AP1017" s="691"/>
      <c r="AQ1017" s="691"/>
      <c r="AR1017" s="691"/>
      <c r="AS1017" s="691"/>
      <c r="AT1017" s="691"/>
      <c r="AU1017" s="691"/>
      <c r="AV1017" s="691"/>
      <c r="AW1017" s="691"/>
      <c r="AX1017" s="691"/>
      <c r="AY1017" s="691"/>
      <c r="AZ1017" s="691"/>
      <c r="BA1017" s="691"/>
      <c r="BB1017" s="691"/>
      <c r="BC1017" s="691"/>
      <c r="BD1017" s="691"/>
      <c r="BE1017" s="691"/>
      <c r="BF1017" s="691"/>
      <c r="BG1017" s="691"/>
      <c r="BH1017" s="691"/>
      <c r="BI1017" s="691"/>
      <c r="BJ1017" s="691"/>
      <c r="BK1017" s="691"/>
      <c r="BL1017" s="691"/>
      <c r="BM1017" s="691"/>
      <c r="BN1017" s="691"/>
      <c r="BO1017" s="691"/>
      <c r="BP1017" s="691"/>
      <c r="BQ1017" s="691"/>
      <c r="BR1017" s="691"/>
      <c r="BS1017" s="691"/>
      <c r="BT1017" s="691"/>
      <c r="BU1017" s="691"/>
      <c r="BV1017" s="691"/>
      <c r="BW1017" s="691"/>
      <c r="BX1017" s="691"/>
      <c r="BY1017" s="691"/>
      <c r="BZ1017" s="691"/>
      <c r="CA1017" s="691"/>
      <c r="CB1017" s="691"/>
      <c r="CC1017" s="691"/>
      <c r="CD1017" s="691"/>
      <c r="CE1017" s="691"/>
      <c r="CF1017" s="691"/>
      <c r="CG1017" s="691"/>
      <c r="CH1017" s="691"/>
      <c r="CI1017" s="691"/>
    </row>
  </sheetData>
  <mergeCells count="7">
    <mergeCell ref="Q2:R2"/>
    <mergeCell ref="T2:V2"/>
    <mergeCell ref="W2:X2"/>
    <mergeCell ref="E1:F2"/>
    <mergeCell ref="H2:I2"/>
    <mergeCell ref="K2:L2"/>
    <mergeCell ref="N2:O2"/>
  </mergeCells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506F"/>
    <outlinePr summaryBelow="0"/>
  </sheetPr>
  <dimension ref="A1:CI996"/>
  <sheetViews>
    <sheetView showGridLines="0" workbookViewId="0">
      <pane xSplit="3" ySplit="5" topLeftCell="D13" activePane="bottomRight" state="frozen"/>
      <selection pane="topRight" activeCell="D1" sqref="D1"/>
      <selection pane="bottomLeft" activeCell="A8" sqref="A8"/>
      <selection pane="bottomRight"/>
    </sheetView>
  </sheetViews>
  <sheetFormatPr defaultColWidth="12.6640625" defaultRowHeight="15" customHeight="1" outlineLevelRow="1"/>
  <cols>
    <col min="1" max="1" width="36.1640625" style="273" customWidth="1"/>
    <col min="2" max="2" width="11.25" style="273" customWidth="1"/>
    <col min="3" max="3" width="7" style="273" customWidth="1"/>
    <col min="4" max="87" width="11.25" style="273" customWidth="1"/>
    <col min="88" max="16384" width="12.6640625" style="273"/>
  </cols>
  <sheetData>
    <row r="1" spans="1:87" ht="25.5" customHeight="1">
      <c r="A1" s="735" t="str">
        <f>Settings!$C$6</f>
        <v>F9 Finance</v>
      </c>
      <c r="B1" s="736"/>
      <c r="C1" s="737"/>
      <c r="D1" s="416"/>
      <c r="E1" s="415"/>
      <c r="F1" s="416"/>
      <c r="G1" s="417"/>
      <c r="H1" s="418"/>
      <c r="I1" s="419"/>
      <c r="J1" s="415"/>
      <c r="K1" s="416"/>
      <c r="L1" s="417"/>
      <c r="M1" s="418"/>
      <c r="N1" s="364"/>
      <c r="O1" s="364"/>
      <c r="P1" s="364"/>
      <c r="Q1" s="363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364"/>
      <c r="AK1" s="364"/>
      <c r="AL1" s="364"/>
      <c r="AM1" s="364"/>
      <c r="AN1" s="364"/>
      <c r="AO1" s="364"/>
      <c r="AP1" s="364"/>
      <c r="AQ1" s="364"/>
      <c r="AR1" s="364"/>
      <c r="AS1" s="364"/>
      <c r="AT1" s="364"/>
      <c r="AU1" s="364"/>
      <c r="AV1" s="364"/>
      <c r="AW1" s="364"/>
      <c r="AX1" s="364"/>
      <c r="AY1" s="364"/>
      <c r="AZ1" s="364"/>
      <c r="BA1" s="364"/>
      <c r="BB1" s="364"/>
      <c r="BC1" s="364"/>
      <c r="BD1" s="364"/>
      <c r="BE1" s="364"/>
      <c r="BF1" s="364"/>
      <c r="BG1" s="364"/>
      <c r="BH1" s="364"/>
      <c r="BI1" s="364"/>
      <c r="BJ1" s="364"/>
      <c r="BK1" s="364"/>
      <c r="BL1" s="364"/>
      <c r="BM1" s="364"/>
      <c r="BN1" s="364"/>
      <c r="BO1" s="364"/>
      <c r="BP1" s="364"/>
      <c r="BQ1" s="364"/>
      <c r="BR1" s="364"/>
      <c r="BS1" s="364"/>
      <c r="BT1" s="364"/>
      <c r="BU1" s="364"/>
      <c r="BV1" s="364"/>
      <c r="BW1" s="364"/>
      <c r="BX1" s="364"/>
      <c r="BY1" s="364"/>
      <c r="BZ1" s="364"/>
      <c r="CA1" s="364"/>
      <c r="CB1" s="364"/>
      <c r="CC1" s="364"/>
      <c r="CD1" s="364"/>
      <c r="CE1" s="364"/>
      <c r="CF1" s="364"/>
      <c r="CG1" s="364"/>
      <c r="CH1" s="364"/>
      <c r="CI1" s="364"/>
    </row>
    <row r="2" spans="1:87" ht="25.5" customHeight="1">
      <c r="A2" s="738" t="s">
        <v>224</v>
      </c>
      <c r="B2" s="739"/>
      <c r="C2" s="740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W2" s="406"/>
      <c r="X2" s="406"/>
      <c r="Y2" s="406"/>
      <c r="Z2" s="406"/>
      <c r="AA2" s="406"/>
      <c r="AB2" s="406"/>
      <c r="AC2" s="406"/>
      <c r="AD2" s="406"/>
      <c r="AE2" s="406"/>
      <c r="AF2" s="406"/>
      <c r="AG2" s="406"/>
      <c r="AH2" s="406"/>
      <c r="AI2" s="406"/>
      <c r="AJ2" s="406"/>
      <c r="AK2" s="406"/>
      <c r="AL2" s="406"/>
      <c r="AM2" s="406"/>
      <c r="AN2" s="406"/>
      <c r="AO2" s="406"/>
      <c r="AP2" s="406"/>
      <c r="AQ2" s="406"/>
      <c r="AR2" s="406"/>
      <c r="AS2" s="406"/>
      <c r="AT2" s="406"/>
      <c r="AU2" s="406"/>
      <c r="AV2" s="406"/>
      <c r="AW2" s="406"/>
      <c r="AX2" s="406"/>
      <c r="AY2" s="406"/>
      <c r="AZ2" s="406"/>
      <c r="BA2" s="406"/>
      <c r="BB2" s="406"/>
      <c r="BC2" s="406"/>
      <c r="BD2" s="406"/>
      <c r="BE2" s="406"/>
      <c r="BF2" s="406"/>
      <c r="BG2" s="406"/>
      <c r="BH2" s="406"/>
      <c r="BI2" s="406"/>
      <c r="BJ2" s="406"/>
      <c r="BK2" s="406"/>
      <c r="BL2" s="406"/>
      <c r="BM2" s="406"/>
      <c r="BN2" s="406"/>
      <c r="BO2" s="406"/>
      <c r="BP2" s="406"/>
      <c r="BQ2" s="406"/>
      <c r="BR2" s="406"/>
      <c r="BS2" s="406"/>
      <c r="BT2" s="406"/>
      <c r="BU2" s="406"/>
      <c r="BV2" s="406"/>
      <c r="BW2" s="406"/>
      <c r="BX2" s="406"/>
      <c r="BY2" s="406"/>
      <c r="BZ2" s="406"/>
      <c r="CA2" s="406"/>
      <c r="CB2" s="406"/>
      <c r="CC2" s="406"/>
      <c r="CD2" s="406"/>
      <c r="CE2" s="406"/>
      <c r="CF2" s="406"/>
      <c r="CG2" s="406"/>
      <c r="CH2" s="406"/>
      <c r="CI2" s="406"/>
    </row>
    <row r="3" spans="1:87" ht="9.75" customHeight="1">
      <c r="A3" s="741"/>
      <c r="B3" s="739"/>
      <c r="C3" s="740"/>
      <c r="D3" s="691"/>
      <c r="E3" s="406"/>
      <c r="F3" s="690"/>
      <c r="G3" s="691"/>
      <c r="H3" s="406"/>
      <c r="I3" s="690"/>
      <c r="J3" s="406"/>
      <c r="K3" s="406"/>
      <c r="L3" s="406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  <c r="Z3" s="406"/>
      <c r="AA3" s="406"/>
      <c r="AB3" s="406"/>
      <c r="AC3" s="406"/>
      <c r="AD3" s="406"/>
      <c r="AE3" s="406"/>
      <c r="AF3" s="406"/>
      <c r="AG3" s="406"/>
      <c r="AH3" s="406"/>
      <c r="AI3" s="406"/>
      <c r="AJ3" s="406"/>
      <c r="AK3" s="406"/>
      <c r="AL3" s="406"/>
      <c r="AM3" s="406"/>
      <c r="AN3" s="406"/>
      <c r="AO3" s="406"/>
      <c r="AP3" s="406"/>
      <c r="AQ3" s="406"/>
      <c r="AR3" s="406"/>
      <c r="AS3" s="406"/>
      <c r="AT3" s="406"/>
      <c r="AU3" s="406"/>
      <c r="AV3" s="406"/>
      <c r="AW3" s="406"/>
      <c r="AX3" s="406"/>
      <c r="AY3" s="406"/>
      <c r="AZ3" s="406"/>
      <c r="BA3" s="406"/>
      <c r="BB3" s="406"/>
      <c r="BC3" s="406"/>
      <c r="BD3" s="406"/>
      <c r="BE3" s="406"/>
      <c r="BF3" s="406"/>
      <c r="BG3" s="406"/>
      <c r="BH3" s="406"/>
      <c r="BI3" s="406"/>
      <c r="BJ3" s="406"/>
      <c r="BK3" s="406"/>
      <c r="BL3" s="406"/>
      <c r="BM3" s="406"/>
      <c r="BN3" s="406"/>
      <c r="BO3" s="406"/>
      <c r="BP3" s="406"/>
      <c r="BQ3" s="406"/>
      <c r="BR3" s="406"/>
      <c r="BS3" s="406"/>
      <c r="BT3" s="406"/>
      <c r="BU3" s="406"/>
      <c r="BV3" s="406"/>
      <c r="BW3" s="406"/>
      <c r="BX3" s="406"/>
      <c r="BY3" s="406"/>
      <c r="BZ3" s="406"/>
      <c r="CA3" s="406"/>
      <c r="CB3" s="406"/>
      <c r="CC3" s="406"/>
      <c r="CD3" s="406"/>
      <c r="CE3" s="406"/>
      <c r="CF3" s="406"/>
      <c r="CG3" s="406"/>
      <c r="CH3" s="406"/>
      <c r="CI3" s="406"/>
    </row>
    <row r="4" spans="1:87" ht="25.5" customHeight="1">
      <c r="A4" s="742"/>
      <c r="B4" s="743"/>
      <c r="C4" s="744"/>
      <c r="D4" s="745">
        <f>'FS-Month'!D4</f>
        <v>44927</v>
      </c>
      <c r="E4" s="745">
        <f>'FS-Month'!E4</f>
        <v>44958</v>
      </c>
      <c r="F4" s="745">
        <f>'FS-Month'!F4</f>
        <v>44986</v>
      </c>
      <c r="G4" s="745">
        <f>'FS-Month'!G4</f>
        <v>45017</v>
      </c>
      <c r="H4" s="745">
        <f>'FS-Month'!H4</f>
        <v>45047</v>
      </c>
      <c r="I4" s="745">
        <f>'FS-Month'!I4</f>
        <v>45078</v>
      </c>
      <c r="J4" s="745">
        <f>'FS-Month'!J4</f>
        <v>45108</v>
      </c>
      <c r="K4" s="745">
        <f>'FS-Month'!K4</f>
        <v>45139</v>
      </c>
      <c r="L4" s="745">
        <f>'FS-Month'!L4</f>
        <v>45170</v>
      </c>
      <c r="M4" s="745">
        <f>'FS-Month'!M4</f>
        <v>45200</v>
      </c>
      <c r="N4" s="745">
        <f>'FS-Month'!N4</f>
        <v>45231</v>
      </c>
      <c r="O4" s="745">
        <f>'FS-Month'!O4</f>
        <v>45261</v>
      </c>
      <c r="P4" s="745">
        <f>'FS-Month'!P4</f>
        <v>45292</v>
      </c>
      <c r="Q4" s="745">
        <f>'FS-Month'!Q4</f>
        <v>45323</v>
      </c>
      <c r="R4" s="745">
        <f>'FS-Month'!R4</f>
        <v>45352</v>
      </c>
      <c r="S4" s="745">
        <f>'FS-Month'!S4</f>
        <v>45383</v>
      </c>
      <c r="T4" s="745">
        <f>'FS-Month'!T4</f>
        <v>45413</v>
      </c>
      <c r="U4" s="745">
        <f>'FS-Month'!U4</f>
        <v>45444</v>
      </c>
      <c r="V4" s="745">
        <f>'FS-Month'!V4</f>
        <v>45474</v>
      </c>
      <c r="W4" s="745">
        <f>'FS-Month'!W4</f>
        <v>45505</v>
      </c>
      <c r="X4" s="745">
        <f>'FS-Month'!X4</f>
        <v>45536</v>
      </c>
      <c r="Y4" s="745">
        <f>'FS-Month'!Y4</f>
        <v>45566</v>
      </c>
      <c r="Z4" s="745">
        <f>'FS-Month'!Z4</f>
        <v>45597</v>
      </c>
      <c r="AA4" s="745">
        <f>'FS-Month'!AA4</f>
        <v>45627</v>
      </c>
      <c r="AB4" s="745">
        <f>'FS-Month'!AB4</f>
        <v>45658</v>
      </c>
      <c r="AC4" s="745">
        <f>'FS-Month'!AC4</f>
        <v>45689</v>
      </c>
      <c r="AD4" s="745">
        <f>'FS-Month'!AD4</f>
        <v>45717</v>
      </c>
      <c r="AE4" s="745">
        <f>'FS-Month'!AE4</f>
        <v>45748</v>
      </c>
      <c r="AF4" s="745">
        <f>'FS-Month'!AF4</f>
        <v>45778</v>
      </c>
      <c r="AG4" s="745">
        <f>'FS-Month'!AG4</f>
        <v>45809</v>
      </c>
      <c r="AH4" s="745">
        <f>'FS-Month'!AH4</f>
        <v>45839</v>
      </c>
      <c r="AI4" s="745">
        <f>'FS-Month'!AI4</f>
        <v>45870</v>
      </c>
      <c r="AJ4" s="745">
        <f>'FS-Month'!AJ4</f>
        <v>45901</v>
      </c>
      <c r="AK4" s="745">
        <f>'FS-Month'!AK4</f>
        <v>45931</v>
      </c>
      <c r="AL4" s="745">
        <f>'FS-Month'!AL4</f>
        <v>45962</v>
      </c>
      <c r="AM4" s="745">
        <f>'FS-Month'!AM4</f>
        <v>45992</v>
      </c>
      <c r="AN4" s="745">
        <f>'FS-Month'!AN4</f>
        <v>46023</v>
      </c>
      <c r="AO4" s="745">
        <f>'FS-Month'!AO4</f>
        <v>46054</v>
      </c>
      <c r="AP4" s="745">
        <f>'FS-Month'!AP4</f>
        <v>46082</v>
      </c>
      <c r="AQ4" s="745">
        <f>'FS-Month'!AQ4</f>
        <v>46113</v>
      </c>
      <c r="AR4" s="746">
        <f>'FS-Month'!AR4</f>
        <v>46143</v>
      </c>
      <c r="AS4" s="746">
        <f>'FS-Month'!AS4</f>
        <v>46174</v>
      </c>
      <c r="AT4" s="746">
        <f>'FS-Month'!AT4</f>
        <v>46204</v>
      </c>
      <c r="AU4" s="746">
        <f>'FS-Month'!AU4</f>
        <v>46235</v>
      </c>
      <c r="AV4" s="746">
        <f>'FS-Month'!AV4</f>
        <v>46266</v>
      </c>
      <c r="AW4" s="746">
        <f>'FS-Month'!AW4</f>
        <v>46296</v>
      </c>
      <c r="AX4" s="746">
        <f>'FS-Month'!AX4</f>
        <v>46327</v>
      </c>
      <c r="AY4" s="746">
        <f>'FS-Month'!AY4</f>
        <v>46357</v>
      </c>
      <c r="AZ4" s="746">
        <f>'FS-Month'!AZ4</f>
        <v>46388</v>
      </c>
      <c r="BA4" s="746">
        <f>'FS-Month'!BA4</f>
        <v>46419</v>
      </c>
      <c r="BB4" s="746">
        <f>'FS-Month'!BB4</f>
        <v>46447</v>
      </c>
      <c r="BC4" s="746">
        <f>'FS-Month'!BC4</f>
        <v>46478</v>
      </c>
      <c r="BD4" s="746">
        <f>'FS-Month'!BD4</f>
        <v>46508</v>
      </c>
      <c r="BE4" s="746">
        <f>'FS-Month'!BE4</f>
        <v>46539</v>
      </c>
      <c r="BF4" s="746">
        <f>'FS-Month'!BF4</f>
        <v>46569</v>
      </c>
      <c r="BG4" s="746">
        <f>'FS-Month'!BG4</f>
        <v>46600</v>
      </c>
      <c r="BH4" s="746">
        <f>'FS-Month'!BH4</f>
        <v>46631</v>
      </c>
      <c r="BI4" s="746">
        <f>'FS-Month'!BI4</f>
        <v>46661</v>
      </c>
      <c r="BJ4" s="746">
        <f>'FS-Month'!BJ4</f>
        <v>46692</v>
      </c>
      <c r="BK4" s="746">
        <f>'FS-Month'!BK4</f>
        <v>46722</v>
      </c>
      <c r="BL4" s="746">
        <f>'FS-Month'!BL4</f>
        <v>46753</v>
      </c>
      <c r="BM4" s="746">
        <f>'FS-Month'!BM4</f>
        <v>46784</v>
      </c>
      <c r="BN4" s="746">
        <f>'FS-Month'!BN4</f>
        <v>46813</v>
      </c>
      <c r="BO4" s="746">
        <f>'FS-Month'!BO4</f>
        <v>46844</v>
      </c>
      <c r="BP4" s="746">
        <f>'FS-Month'!BP4</f>
        <v>46874</v>
      </c>
      <c r="BQ4" s="746">
        <f>'FS-Month'!BQ4</f>
        <v>46905</v>
      </c>
      <c r="BR4" s="746">
        <f>'FS-Month'!BR4</f>
        <v>46935</v>
      </c>
      <c r="BS4" s="746">
        <f>'FS-Month'!BS4</f>
        <v>46966</v>
      </c>
      <c r="BT4" s="746">
        <f>'FS-Month'!BT4</f>
        <v>46997</v>
      </c>
      <c r="BU4" s="746">
        <f>'FS-Month'!BU4</f>
        <v>47027</v>
      </c>
      <c r="BV4" s="746">
        <f>'FS-Month'!BV4</f>
        <v>47058</v>
      </c>
      <c r="BW4" s="746">
        <f>'FS-Month'!BW4</f>
        <v>47088</v>
      </c>
      <c r="BX4" s="746">
        <f>'FS-Month'!BX4</f>
        <v>47119</v>
      </c>
      <c r="BY4" s="746">
        <f>'FS-Month'!BY4</f>
        <v>47150</v>
      </c>
      <c r="BZ4" s="746">
        <f>'FS-Month'!BZ4</f>
        <v>47178</v>
      </c>
      <c r="CA4" s="746">
        <f>'FS-Month'!CA4</f>
        <v>47209</v>
      </c>
      <c r="CB4" s="746">
        <f>'FS-Month'!CB4</f>
        <v>47239</v>
      </c>
      <c r="CC4" s="746">
        <f>'FS-Month'!CC4</f>
        <v>47270</v>
      </c>
      <c r="CD4" s="746">
        <f>'FS-Month'!CD4</f>
        <v>47300</v>
      </c>
      <c r="CE4" s="746">
        <f>'FS-Month'!CE4</f>
        <v>47331</v>
      </c>
      <c r="CF4" s="746">
        <f>'FS-Month'!CF4</f>
        <v>47362</v>
      </c>
      <c r="CG4" s="746">
        <f>'FS-Month'!CG4</f>
        <v>47392</v>
      </c>
      <c r="CH4" s="746">
        <f>'FS-Month'!CH4</f>
        <v>47423</v>
      </c>
      <c r="CI4" s="746">
        <f>'FS-Month'!CI4</f>
        <v>47453</v>
      </c>
    </row>
    <row r="5" spans="1:87" ht="25.5" customHeight="1">
      <c r="A5" s="747"/>
      <c r="B5" s="748" t="s">
        <v>225</v>
      </c>
      <c r="C5" s="747"/>
      <c r="D5" s="747">
        <f>'FS-Month'!D7</f>
        <v>1</v>
      </c>
      <c r="E5" s="747">
        <f>'FS-Month'!E7</f>
        <v>2</v>
      </c>
      <c r="F5" s="747">
        <f>'FS-Month'!F7</f>
        <v>3</v>
      </c>
      <c r="G5" s="747">
        <f>'FS-Month'!G7</f>
        <v>4</v>
      </c>
      <c r="H5" s="747">
        <f>'FS-Month'!H7</f>
        <v>5</v>
      </c>
      <c r="I5" s="747">
        <f>'FS-Month'!I7</f>
        <v>6</v>
      </c>
      <c r="J5" s="747">
        <f>'FS-Month'!J7</f>
        <v>7</v>
      </c>
      <c r="K5" s="747">
        <f>'FS-Month'!K7</f>
        <v>8</v>
      </c>
      <c r="L5" s="747">
        <f>'FS-Month'!L7</f>
        <v>9</v>
      </c>
      <c r="M5" s="747">
        <f>'FS-Month'!M7</f>
        <v>10</v>
      </c>
      <c r="N5" s="747">
        <f>'FS-Month'!N7</f>
        <v>11</v>
      </c>
      <c r="O5" s="747">
        <f>'FS-Month'!O7</f>
        <v>12</v>
      </c>
      <c r="P5" s="747">
        <f>'FS-Month'!P7</f>
        <v>13</v>
      </c>
      <c r="Q5" s="747">
        <f>'FS-Month'!Q7</f>
        <v>14</v>
      </c>
      <c r="R5" s="747">
        <f>'FS-Month'!R7</f>
        <v>15</v>
      </c>
      <c r="S5" s="747">
        <f>'FS-Month'!S7</f>
        <v>16</v>
      </c>
      <c r="T5" s="747">
        <f>'FS-Month'!T7</f>
        <v>17</v>
      </c>
      <c r="U5" s="747">
        <f>'FS-Month'!U7</f>
        <v>18</v>
      </c>
      <c r="V5" s="747">
        <f>'FS-Month'!V7</f>
        <v>19</v>
      </c>
      <c r="W5" s="747">
        <f>'FS-Month'!W7</f>
        <v>20</v>
      </c>
      <c r="X5" s="747">
        <f>'FS-Month'!X7</f>
        <v>21</v>
      </c>
      <c r="Y5" s="747">
        <f>'FS-Month'!Y7</f>
        <v>22</v>
      </c>
      <c r="Z5" s="747">
        <f>'FS-Month'!Z7</f>
        <v>23</v>
      </c>
      <c r="AA5" s="747">
        <f>'FS-Month'!AA7</f>
        <v>24</v>
      </c>
      <c r="AB5" s="747">
        <f>'FS-Month'!AB7</f>
        <v>25</v>
      </c>
      <c r="AC5" s="747">
        <f>'FS-Month'!AC7</f>
        <v>26</v>
      </c>
      <c r="AD5" s="747">
        <f>'FS-Month'!AD7</f>
        <v>27</v>
      </c>
      <c r="AE5" s="747">
        <f>'FS-Month'!AE7</f>
        <v>28</v>
      </c>
      <c r="AF5" s="747">
        <f>'FS-Month'!AF7</f>
        <v>29</v>
      </c>
      <c r="AG5" s="747">
        <f>'FS-Month'!AG7</f>
        <v>30</v>
      </c>
      <c r="AH5" s="747">
        <f>'FS-Month'!AH7</f>
        <v>31</v>
      </c>
      <c r="AI5" s="747">
        <f>'FS-Month'!AI7</f>
        <v>32</v>
      </c>
      <c r="AJ5" s="747">
        <f>'FS-Month'!AJ7</f>
        <v>33</v>
      </c>
      <c r="AK5" s="747">
        <f>'FS-Month'!AK7</f>
        <v>34</v>
      </c>
      <c r="AL5" s="747">
        <f>'FS-Month'!AL7</f>
        <v>35</v>
      </c>
      <c r="AM5" s="747">
        <f>'FS-Month'!AM7</f>
        <v>36</v>
      </c>
      <c r="AN5" s="747">
        <f>'FS-Month'!AN7</f>
        <v>37</v>
      </c>
      <c r="AO5" s="747">
        <f>'FS-Month'!AO7</f>
        <v>38</v>
      </c>
      <c r="AP5" s="747">
        <f>'FS-Month'!AP7</f>
        <v>39</v>
      </c>
      <c r="AQ5" s="747">
        <f>'FS-Month'!AQ7</f>
        <v>40</v>
      </c>
      <c r="AR5" s="747">
        <f>'FS-Month'!AR7</f>
        <v>41</v>
      </c>
      <c r="AS5" s="747">
        <f>'FS-Month'!AS7</f>
        <v>42</v>
      </c>
      <c r="AT5" s="747">
        <f>'FS-Month'!AT7</f>
        <v>43</v>
      </c>
      <c r="AU5" s="747">
        <f>'FS-Month'!AU7</f>
        <v>44</v>
      </c>
      <c r="AV5" s="747">
        <f>'FS-Month'!AV7</f>
        <v>45</v>
      </c>
      <c r="AW5" s="747">
        <f>'FS-Month'!AW7</f>
        <v>46</v>
      </c>
      <c r="AX5" s="747">
        <f>'FS-Month'!AX7</f>
        <v>47</v>
      </c>
      <c r="AY5" s="747">
        <f>'FS-Month'!AY7</f>
        <v>48</v>
      </c>
      <c r="AZ5" s="747">
        <f>'FS-Month'!AZ7</f>
        <v>49</v>
      </c>
      <c r="BA5" s="747">
        <f>'FS-Month'!BA7</f>
        <v>50</v>
      </c>
      <c r="BB5" s="747">
        <f>'FS-Month'!BB7</f>
        <v>51</v>
      </c>
      <c r="BC5" s="747">
        <f>'FS-Month'!BC7</f>
        <v>52</v>
      </c>
      <c r="BD5" s="747">
        <f>'FS-Month'!BD7</f>
        <v>53</v>
      </c>
      <c r="BE5" s="747">
        <f>'FS-Month'!BE7</f>
        <v>54</v>
      </c>
      <c r="BF5" s="747">
        <f>'FS-Month'!BF7</f>
        <v>55</v>
      </c>
      <c r="BG5" s="747">
        <f>'FS-Month'!BG7</f>
        <v>56</v>
      </c>
      <c r="BH5" s="747">
        <f>'FS-Month'!BH7</f>
        <v>57</v>
      </c>
      <c r="BI5" s="747">
        <f>'FS-Month'!BI7</f>
        <v>58</v>
      </c>
      <c r="BJ5" s="747">
        <f>'FS-Month'!BJ7</f>
        <v>59</v>
      </c>
      <c r="BK5" s="747">
        <f>'FS-Month'!BK7</f>
        <v>60</v>
      </c>
      <c r="BL5" s="747">
        <f>'FS-Month'!BL7</f>
        <v>61</v>
      </c>
      <c r="BM5" s="747">
        <f>'FS-Month'!BM7</f>
        <v>62</v>
      </c>
      <c r="BN5" s="747">
        <f>'FS-Month'!BN7</f>
        <v>63</v>
      </c>
      <c r="BO5" s="747">
        <f>'FS-Month'!BO7</f>
        <v>64</v>
      </c>
      <c r="BP5" s="747">
        <f>'FS-Month'!BP7</f>
        <v>65</v>
      </c>
      <c r="BQ5" s="747">
        <f>'FS-Month'!BQ7</f>
        <v>66</v>
      </c>
      <c r="BR5" s="747">
        <f>'FS-Month'!BR7</f>
        <v>67</v>
      </c>
      <c r="BS5" s="747">
        <f>'FS-Month'!BS7</f>
        <v>68</v>
      </c>
      <c r="BT5" s="747">
        <f>'FS-Month'!BT7</f>
        <v>69</v>
      </c>
      <c r="BU5" s="747">
        <f>'FS-Month'!BU7</f>
        <v>70</v>
      </c>
      <c r="BV5" s="747">
        <f>'FS-Month'!BV7</f>
        <v>71</v>
      </c>
      <c r="BW5" s="747">
        <f>'FS-Month'!BW7</f>
        <v>72</v>
      </c>
      <c r="BX5" s="747">
        <f>'FS-Month'!BX7</f>
        <v>73</v>
      </c>
      <c r="BY5" s="747">
        <f>'FS-Month'!BY7</f>
        <v>74</v>
      </c>
      <c r="BZ5" s="747">
        <f>'FS-Month'!BZ7</f>
        <v>75</v>
      </c>
      <c r="CA5" s="747">
        <f>'FS-Month'!CA7</f>
        <v>76</v>
      </c>
      <c r="CB5" s="747">
        <f>'FS-Month'!CB7</f>
        <v>77</v>
      </c>
      <c r="CC5" s="747">
        <f>'FS-Month'!CC7</f>
        <v>78</v>
      </c>
      <c r="CD5" s="747">
        <f>'FS-Month'!CD7</f>
        <v>79</v>
      </c>
      <c r="CE5" s="747">
        <f>'FS-Month'!CE7</f>
        <v>80</v>
      </c>
      <c r="CF5" s="747">
        <f>'FS-Month'!CF7</f>
        <v>81</v>
      </c>
      <c r="CG5" s="747">
        <f>'FS-Month'!CG7</f>
        <v>82</v>
      </c>
      <c r="CH5" s="747">
        <f>'FS-Month'!CH7</f>
        <v>83</v>
      </c>
      <c r="CI5" s="747">
        <f>'FS-Month'!CI7</f>
        <v>84</v>
      </c>
    </row>
    <row r="6" spans="1:87" ht="15.75" customHeight="1">
      <c r="A6" s="749"/>
      <c r="B6" s="697"/>
      <c r="C6" s="697"/>
      <c r="D6" s="750"/>
      <c r="E6" s="750"/>
      <c r="F6" s="750"/>
      <c r="G6" s="750"/>
      <c r="H6" s="750"/>
      <c r="I6" s="750"/>
      <c r="J6" s="750"/>
      <c r="K6" s="750"/>
      <c r="L6" s="750"/>
      <c r="M6" s="750"/>
      <c r="N6" s="750"/>
      <c r="O6" s="750"/>
      <c r="P6" s="750"/>
      <c r="Q6" s="750"/>
      <c r="R6" s="750"/>
      <c r="S6" s="750"/>
      <c r="T6" s="750"/>
      <c r="U6" s="750"/>
      <c r="V6" s="750"/>
      <c r="W6" s="750"/>
      <c r="X6" s="750"/>
      <c r="Y6" s="750"/>
      <c r="Z6" s="750"/>
      <c r="AA6" s="750"/>
      <c r="AB6" s="750"/>
      <c r="AC6" s="750"/>
      <c r="AD6" s="750"/>
      <c r="AE6" s="750"/>
      <c r="AF6" s="750"/>
      <c r="AG6" s="750"/>
      <c r="AH6" s="750"/>
      <c r="AI6" s="750"/>
      <c r="AJ6" s="750"/>
      <c r="AK6" s="750"/>
      <c r="AL6" s="750"/>
      <c r="AM6" s="750"/>
      <c r="AN6" s="750"/>
      <c r="AO6" s="750"/>
      <c r="AP6" s="750"/>
      <c r="AQ6" s="750"/>
      <c r="AR6" s="750"/>
      <c r="AS6" s="750"/>
      <c r="AT6" s="750"/>
      <c r="AU6" s="750"/>
      <c r="AV6" s="750"/>
      <c r="AW6" s="750"/>
      <c r="AX6" s="750"/>
      <c r="AY6" s="750"/>
      <c r="AZ6" s="750"/>
      <c r="BA6" s="750"/>
      <c r="BB6" s="750"/>
      <c r="BC6" s="750"/>
      <c r="BD6" s="750"/>
      <c r="BE6" s="750"/>
      <c r="BF6" s="750"/>
      <c r="BG6" s="750"/>
      <c r="BH6" s="750"/>
      <c r="BI6" s="750"/>
      <c r="BJ6" s="750"/>
      <c r="BK6" s="750"/>
      <c r="BL6" s="750"/>
      <c r="BM6" s="750"/>
      <c r="BN6" s="750"/>
      <c r="BO6" s="750"/>
      <c r="BP6" s="750"/>
      <c r="BQ6" s="750"/>
      <c r="BR6" s="750"/>
      <c r="BS6" s="750"/>
      <c r="BT6" s="750"/>
      <c r="BU6" s="750"/>
      <c r="BV6" s="750"/>
      <c r="BW6" s="750"/>
      <c r="BX6" s="750"/>
      <c r="BY6" s="750"/>
      <c r="BZ6" s="750"/>
      <c r="CA6" s="750"/>
      <c r="CB6" s="750"/>
      <c r="CC6" s="750"/>
      <c r="CD6" s="750"/>
      <c r="CE6" s="750"/>
      <c r="CF6" s="750"/>
      <c r="CG6" s="750"/>
      <c r="CH6" s="750"/>
      <c r="CI6" s="750"/>
    </row>
    <row r="7" spans="1:87" ht="41.25" customHeight="1">
      <c r="A7" s="751" t="s">
        <v>136</v>
      </c>
      <c r="B7" s="752"/>
      <c r="C7" s="752"/>
      <c r="D7" s="752"/>
      <c r="E7" s="752"/>
      <c r="F7" s="752"/>
      <c r="G7" s="752"/>
      <c r="H7" s="752"/>
      <c r="I7" s="752"/>
      <c r="J7" s="752"/>
      <c r="K7" s="752"/>
      <c r="L7" s="752"/>
      <c r="M7" s="752"/>
      <c r="N7" s="752"/>
      <c r="O7" s="752"/>
      <c r="P7" s="752"/>
      <c r="Q7" s="752"/>
      <c r="R7" s="752"/>
      <c r="S7" s="752"/>
      <c r="T7" s="752"/>
      <c r="U7" s="752"/>
      <c r="V7" s="752"/>
      <c r="W7" s="752"/>
      <c r="X7" s="752"/>
      <c r="Y7" s="752"/>
      <c r="Z7" s="752"/>
      <c r="AA7" s="752"/>
      <c r="AB7" s="752"/>
      <c r="AC7" s="752"/>
      <c r="AD7" s="752"/>
      <c r="AE7" s="752"/>
      <c r="AF7" s="752"/>
      <c r="AG7" s="752"/>
      <c r="AH7" s="752"/>
      <c r="AI7" s="752"/>
      <c r="AJ7" s="752"/>
      <c r="AK7" s="752"/>
      <c r="AL7" s="752"/>
      <c r="AM7" s="752"/>
      <c r="AN7" s="752"/>
      <c r="AO7" s="752"/>
      <c r="AP7" s="752"/>
      <c r="AQ7" s="752"/>
      <c r="AR7" s="752"/>
      <c r="AS7" s="752"/>
      <c r="AT7" s="752"/>
      <c r="AU7" s="752"/>
      <c r="AV7" s="752"/>
      <c r="AW7" s="752"/>
      <c r="AX7" s="752"/>
      <c r="AY7" s="752"/>
      <c r="AZ7" s="752"/>
      <c r="BA7" s="752"/>
      <c r="BB7" s="752"/>
      <c r="BC7" s="752"/>
      <c r="BD7" s="752"/>
      <c r="BE7" s="752"/>
      <c r="BF7" s="752"/>
      <c r="BG7" s="752"/>
      <c r="BH7" s="752"/>
      <c r="BI7" s="752"/>
      <c r="BJ7" s="752"/>
      <c r="BK7" s="752"/>
      <c r="BL7" s="752"/>
      <c r="BM7" s="752"/>
      <c r="BN7" s="752"/>
      <c r="BO7" s="752"/>
      <c r="BP7" s="752"/>
      <c r="BQ7" s="752"/>
      <c r="BR7" s="752"/>
      <c r="BS7" s="752"/>
      <c r="BT7" s="752"/>
      <c r="BU7" s="752"/>
      <c r="BV7" s="752"/>
      <c r="BW7" s="752"/>
      <c r="BX7" s="752"/>
      <c r="BY7" s="752"/>
      <c r="BZ7" s="752"/>
      <c r="CA7" s="752"/>
      <c r="CB7" s="752"/>
      <c r="CC7" s="752"/>
      <c r="CD7" s="752"/>
      <c r="CE7" s="752"/>
      <c r="CF7" s="752"/>
      <c r="CG7" s="752"/>
      <c r="CH7" s="752"/>
      <c r="CI7" s="752"/>
    </row>
    <row r="8" spans="1:87" ht="4.5" customHeight="1">
      <c r="A8" s="406"/>
      <c r="B8" s="407"/>
      <c r="C8" s="407"/>
      <c r="D8" s="406"/>
      <c r="E8" s="406"/>
      <c r="F8" s="406"/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6"/>
      <c r="R8" s="406"/>
      <c r="S8" s="406"/>
      <c r="T8" s="406"/>
      <c r="U8" s="406"/>
      <c r="V8" s="406"/>
      <c r="W8" s="406"/>
      <c r="X8" s="406"/>
      <c r="Y8" s="406"/>
      <c r="Z8" s="406"/>
      <c r="AA8" s="406"/>
      <c r="AB8" s="406"/>
      <c r="AC8" s="406"/>
      <c r="AD8" s="406"/>
      <c r="AE8" s="406"/>
      <c r="AF8" s="406"/>
      <c r="AG8" s="406"/>
      <c r="AH8" s="406"/>
      <c r="AI8" s="406"/>
      <c r="AJ8" s="406"/>
      <c r="AK8" s="406"/>
      <c r="AL8" s="406"/>
      <c r="AM8" s="406"/>
      <c r="AN8" s="406"/>
      <c r="AO8" s="406"/>
      <c r="AP8" s="406"/>
      <c r="AQ8" s="406"/>
      <c r="AR8" s="406"/>
      <c r="AS8" s="406"/>
      <c r="AT8" s="406"/>
      <c r="AU8" s="406"/>
      <c r="AV8" s="406"/>
      <c r="AW8" s="406"/>
      <c r="AX8" s="406"/>
      <c r="AY8" s="406"/>
      <c r="AZ8" s="406"/>
      <c r="BA8" s="406"/>
      <c r="BB8" s="406"/>
      <c r="BC8" s="406"/>
      <c r="BD8" s="406"/>
      <c r="BE8" s="406"/>
      <c r="BF8" s="406"/>
      <c r="BG8" s="406"/>
      <c r="BH8" s="406"/>
      <c r="BI8" s="406"/>
      <c r="BJ8" s="406"/>
      <c r="BK8" s="406"/>
      <c r="BL8" s="406"/>
      <c r="BM8" s="406"/>
      <c r="BN8" s="406"/>
      <c r="BO8" s="406"/>
      <c r="BP8" s="406"/>
      <c r="BQ8" s="406"/>
      <c r="BR8" s="406"/>
      <c r="BS8" s="406"/>
      <c r="BT8" s="406"/>
      <c r="BU8" s="406"/>
      <c r="BV8" s="406"/>
      <c r="BW8" s="406"/>
      <c r="BX8" s="406"/>
      <c r="BY8" s="406"/>
      <c r="BZ8" s="406"/>
      <c r="CA8" s="406"/>
      <c r="CB8" s="406"/>
      <c r="CC8" s="406"/>
      <c r="CD8" s="406"/>
      <c r="CE8" s="406"/>
      <c r="CF8" s="406"/>
      <c r="CG8" s="406"/>
      <c r="CH8" s="406"/>
      <c r="CI8" s="406"/>
    </row>
    <row r="9" spans="1:87" ht="15.75" customHeight="1">
      <c r="A9" s="406"/>
      <c r="B9" s="407"/>
      <c r="C9" s="407"/>
      <c r="D9" s="753"/>
      <c r="E9" s="753"/>
      <c r="F9" s="753"/>
      <c r="G9" s="753"/>
      <c r="H9" s="753"/>
      <c r="I9" s="753"/>
      <c r="J9" s="753"/>
      <c r="K9" s="753"/>
      <c r="L9" s="753"/>
      <c r="M9" s="753"/>
      <c r="N9" s="753"/>
      <c r="O9" s="753"/>
      <c r="P9" s="753"/>
      <c r="Q9" s="753"/>
      <c r="R9" s="753"/>
      <c r="S9" s="753"/>
      <c r="T9" s="753"/>
      <c r="U9" s="753"/>
      <c r="V9" s="753"/>
      <c r="W9" s="753"/>
      <c r="X9" s="753"/>
      <c r="Y9" s="753"/>
      <c r="Z9" s="753"/>
      <c r="AA9" s="753"/>
      <c r="AB9" s="753"/>
      <c r="AC9" s="753"/>
      <c r="AD9" s="753"/>
      <c r="AE9" s="753"/>
      <c r="AF9" s="753"/>
      <c r="AG9" s="753"/>
      <c r="AH9" s="753"/>
      <c r="AI9" s="753"/>
      <c r="AJ9" s="753"/>
      <c r="AK9" s="753"/>
      <c r="AL9" s="753"/>
      <c r="AM9" s="753"/>
      <c r="AN9" s="753"/>
      <c r="AO9" s="753"/>
      <c r="AP9" s="753"/>
      <c r="AQ9" s="753"/>
      <c r="AR9" s="753"/>
      <c r="AS9" s="753"/>
      <c r="AT9" s="753"/>
      <c r="AU9" s="753"/>
      <c r="AV9" s="753"/>
      <c r="AW9" s="753"/>
      <c r="AX9" s="753"/>
      <c r="AY9" s="753"/>
      <c r="AZ9" s="753"/>
      <c r="BA9" s="753"/>
      <c r="BB9" s="753"/>
      <c r="BC9" s="753"/>
      <c r="BD9" s="753"/>
      <c r="BE9" s="753"/>
      <c r="BF9" s="753"/>
      <c r="BG9" s="753"/>
      <c r="BH9" s="753"/>
      <c r="BI9" s="753"/>
      <c r="BJ9" s="753"/>
      <c r="BK9" s="753"/>
      <c r="BL9" s="753"/>
      <c r="BM9" s="753"/>
      <c r="BN9" s="753"/>
      <c r="BO9" s="753"/>
      <c r="BP9" s="753"/>
      <c r="BQ9" s="753"/>
      <c r="BR9" s="753"/>
      <c r="BS9" s="753"/>
      <c r="BT9" s="753"/>
      <c r="BU9" s="753"/>
      <c r="BV9" s="753"/>
      <c r="BW9" s="753"/>
      <c r="BX9" s="753"/>
      <c r="BY9" s="753"/>
      <c r="BZ9" s="753"/>
      <c r="CA9" s="753"/>
      <c r="CB9" s="753"/>
      <c r="CC9" s="753"/>
      <c r="CD9" s="753"/>
      <c r="CE9" s="753"/>
      <c r="CF9" s="753"/>
      <c r="CG9" s="753"/>
      <c r="CH9" s="753"/>
      <c r="CI9" s="753"/>
    </row>
    <row r="10" spans="1:87" ht="15.75" customHeight="1">
      <c r="A10" s="406"/>
      <c r="B10" s="407"/>
      <c r="C10" s="407"/>
      <c r="D10" s="753"/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</row>
    <row r="11" spans="1:87" ht="15.75" customHeight="1">
      <c r="A11" s="406"/>
      <c r="B11" s="407"/>
      <c r="C11" s="407"/>
      <c r="D11" s="753"/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</row>
    <row r="12" spans="1:87" ht="15.75" customHeight="1">
      <c r="A12" s="406"/>
      <c r="B12" s="407"/>
      <c r="C12" s="407"/>
      <c r="D12" s="754"/>
      <c r="E12" s="754"/>
      <c r="F12" s="754"/>
      <c r="G12" s="754"/>
      <c r="H12" s="754"/>
      <c r="I12" s="754"/>
      <c r="J12" s="754"/>
      <c r="K12" s="754"/>
      <c r="L12" s="754"/>
      <c r="M12" s="754"/>
      <c r="N12" s="754"/>
      <c r="O12" s="754"/>
      <c r="P12" s="754"/>
      <c r="Q12" s="754"/>
      <c r="R12" s="754"/>
      <c r="S12" s="754"/>
      <c r="T12" s="754"/>
      <c r="U12" s="754"/>
      <c r="V12" s="754"/>
      <c r="W12" s="754"/>
      <c r="X12" s="754"/>
      <c r="Y12" s="754"/>
      <c r="Z12" s="754"/>
      <c r="AA12" s="754"/>
      <c r="AB12" s="754"/>
      <c r="AC12" s="754"/>
      <c r="AD12" s="754"/>
      <c r="AE12" s="754"/>
      <c r="AF12" s="754"/>
      <c r="AG12" s="754"/>
      <c r="AH12" s="754"/>
      <c r="AI12" s="754"/>
      <c r="AJ12" s="754"/>
      <c r="AK12" s="754"/>
      <c r="AL12" s="754"/>
      <c r="AM12" s="754"/>
      <c r="AN12" s="754"/>
      <c r="AO12" s="754"/>
      <c r="AP12" s="754"/>
      <c r="AQ12" s="754"/>
      <c r="AR12" s="754"/>
      <c r="AS12" s="754"/>
      <c r="AT12" s="754"/>
      <c r="AU12" s="754"/>
      <c r="AV12" s="754"/>
      <c r="AW12" s="754"/>
      <c r="AX12" s="754"/>
      <c r="AY12" s="754"/>
      <c r="AZ12" s="754"/>
      <c r="BA12" s="754"/>
      <c r="BB12" s="754"/>
      <c r="BC12" s="754"/>
      <c r="BD12" s="754"/>
      <c r="BE12" s="754"/>
      <c r="BF12" s="754"/>
      <c r="BG12" s="754"/>
      <c r="BH12" s="754"/>
      <c r="BI12" s="754"/>
      <c r="BJ12" s="754"/>
      <c r="BK12" s="754"/>
      <c r="BL12" s="754"/>
      <c r="BM12" s="754"/>
      <c r="BN12" s="754"/>
      <c r="BO12" s="754"/>
      <c r="BP12" s="754"/>
      <c r="BQ12" s="754"/>
      <c r="BR12" s="754"/>
      <c r="BS12" s="754"/>
      <c r="BT12" s="754"/>
      <c r="BU12" s="754"/>
      <c r="BV12" s="754"/>
      <c r="BW12" s="754"/>
      <c r="BX12" s="754"/>
      <c r="BY12" s="754"/>
      <c r="BZ12" s="754"/>
      <c r="CA12" s="754"/>
      <c r="CB12" s="754"/>
      <c r="CC12" s="754"/>
      <c r="CD12" s="754"/>
      <c r="CE12" s="754"/>
      <c r="CF12" s="754"/>
      <c r="CG12" s="754"/>
      <c r="CH12" s="754"/>
      <c r="CI12" s="754"/>
    </row>
    <row r="13" spans="1:87" ht="15.75" customHeight="1">
      <c r="A13" s="406"/>
      <c r="B13" s="407"/>
      <c r="C13" s="407"/>
      <c r="D13" s="754"/>
      <c r="E13" s="754"/>
      <c r="F13" s="754"/>
      <c r="G13" s="754"/>
      <c r="H13" s="754"/>
      <c r="I13" s="754"/>
      <c r="J13" s="754"/>
      <c r="K13" s="754"/>
      <c r="L13" s="754"/>
      <c r="M13" s="754"/>
      <c r="N13" s="754"/>
      <c r="O13" s="754"/>
      <c r="P13" s="754"/>
      <c r="Q13" s="754"/>
      <c r="R13" s="754"/>
      <c r="S13" s="754"/>
      <c r="T13" s="754"/>
      <c r="U13" s="754"/>
      <c r="V13" s="754"/>
      <c r="W13" s="754"/>
      <c r="X13" s="754"/>
      <c r="Y13" s="754"/>
      <c r="Z13" s="754"/>
      <c r="AA13" s="754"/>
      <c r="AB13" s="754"/>
      <c r="AC13" s="754"/>
      <c r="AD13" s="754"/>
      <c r="AE13" s="754"/>
      <c r="AF13" s="754"/>
      <c r="AG13" s="754"/>
      <c r="AH13" s="754"/>
      <c r="AI13" s="754"/>
      <c r="AJ13" s="754"/>
      <c r="AK13" s="754"/>
      <c r="AL13" s="754"/>
      <c r="AM13" s="754"/>
      <c r="AN13" s="754"/>
      <c r="AO13" s="754"/>
      <c r="AP13" s="754"/>
      <c r="AQ13" s="754"/>
      <c r="AR13" s="754"/>
      <c r="AS13" s="754"/>
      <c r="AT13" s="754"/>
      <c r="AU13" s="754"/>
      <c r="AV13" s="754"/>
      <c r="AW13" s="754"/>
      <c r="AX13" s="754"/>
      <c r="AY13" s="754"/>
      <c r="AZ13" s="754"/>
      <c r="BA13" s="754"/>
      <c r="BB13" s="754"/>
      <c r="BC13" s="754"/>
      <c r="BD13" s="754"/>
      <c r="BE13" s="754"/>
      <c r="BF13" s="754"/>
      <c r="BG13" s="754"/>
      <c r="BH13" s="754"/>
      <c r="BI13" s="754"/>
      <c r="BJ13" s="754"/>
      <c r="BK13" s="754"/>
      <c r="BL13" s="754"/>
      <c r="BM13" s="754"/>
      <c r="BN13" s="754"/>
      <c r="BO13" s="754"/>
      <c r="BP13" s="754"/>
      <c r="BQ13" s="754"/>
      <c r="BR13" s="754"/>
      <c r="BS13" s="754"/>
      <c r="BT13" s="754"/>
      <c r="BU13" s="754"/>
      <c r="BV13" s="754"/>
      <c r="BW13" s="754"/>
      <c r="BX13" s="754"/>
      <c r="BY13" s="754"/>
      <c r="BZ13" s="754"/>
      <c r="CA13" s="754"/>
      <c r="CB13" s="754"/>
      <c r="CC13" s="754"/>
      <c r="CD13" s="754"/>
      <c r="CE13" s="754"/>
      <c r="CF13" s="754"/>
      <c r="CG13" s="754"/>
      <c r="CH13" s="754"/>
      <c r="CI13" s="754"/>
    </row>
    <row r="14" spans="1:87" ht="15.75" customHeight="1">
      <c r="A14" s="406"/>
      <c r="B14" s="407"/>
      <c r="C14" s="407"/>
      <c r="D14" s="754"/>
      <c r="E14" s="754"/>
      <c r="F14" s="754"/>
      <c r="G14" s="754"/>
      <c r="H14" s="754"/>
      <c r="I14" s="754"/>
      <c r="J14" s="754"/>
      <c r="K14" s="754"/>
      <c r="L14" s="754"/>
      <c r="M14" s="754"/>
      <c r="N14" s="754"/>
      <c r="O14" s="754"/>
      <c r="P14" s="754"/>
      <c r="Q14" s="754"/>
      <c r="R14" s="754"/>
      <c r="S14" s="754"/>
      <c r="T14" s="754"/>
      <c r="U14" s="754"/>
      <c r="V14" s="754"/>
      <c r="W14" s="754"/>
      <c r="X14" s="754"/>
      <c r="Y14" s="754"/>
      <c r="Z14" s="754"/>
      <c r="AA14" s="754"/>
      <c r="AB14" s="754"/>
      <c r="AC14" s="754"/>
      <c r="AD14" s="754"/>
      <c r="AE14" s="754"/>
      <c r="AF14" s="754"/>
      <c r="AG14" s="754"/>
      <c r="AH14" s="754"/>
      <c r="AI14" s="754"/>
      <c r="AJ14" s="754"/>
      <c r="AK14" s="754"/>
      <c r="AL14" s="754"/>
      <c r="AM14" s="754"/>
      <c r="AN14" s="754"/>
      <c r="AO14" s="754"/>
      <c r="AP14" s="754"/>
      <c r="AQ14" s="754"/>
      <c r="AR14" s="754"/>
      <c r="AS14" s="754"/>
      <c r="AT14" s="754"/>
      <c r="AU14" s="754"/>
      <c r="AV14" s="754"/>
      <c r="AW14" s="754"/>
      <c r="AX14" s="754"/>
      <c r="AY14" s="754"/>
      <c r="AZ14" s="754"/>
      <c r="BA14" s="754"/>
      <c r="BB14" s="754"/>
      <c r="BC14" s="754"/>
      <c r="BD14" s="754"/>
      <c r="BE14" s="754"/>
      <c r="BF14" s="754"/>
      <c r="BG14" s="754"/>
      <c r="BH14" s="754"/>
      <c r="BI14" s="754"/>
      <c r="BJ14" s="754"/>
      <c r="BK14" s="754"/>
      <c r="BL14" s="754"/>
      <c r="BM14" s="754"/>
      <c r="BN14" s="754"/>
      <c r="BO14" s="754"/>
      <c r="BP14" s="754"/>
      <c r="BQ14" s="754"/>
      <c r="BR14" s="754"/>
      <c r="BS14" s="754"/>
      <c r="BT14" s="754"/>
      <c r="BU14" s="754"/>
      <c r="BV14" s="754"/>
      <c r="BW14" s="754"/>
      <c r="BX14" s="754"/>
      <c r="BY14" s="754"/>
      <c r="BZ14" s="754"/>
      <c r="CA14" s="754"/>
      <c r="CB14" s="754"/>
      <c r="CC14" s="754"/>
      <c r="CD14" s="754"/>
      <c r="CE14" s="754"/>
      <c r="CF14" s="754"/>
      <c r="CG14" s="754"/>
      <c r="CH14" s="754"/>
      <c r="CI14" s="754"/>
    </row>
    <row r="15" spans="1:87" ht="41.25" customHeight="1">
      <c r="A15" s="751" t="s">
        <v>226</v>
      </c>
      <c r="B15" s="752"/>
      <c r="C15" s="752"/>
      <c r="D15" s="752"/>
      <c r="E15" s="752"/>
      <c r="F15" s="752"/>
      <c r="G15" s="752"/>
      <c r="H15" s="752"/>
      <c r="I15" s="752"/>
      <c r="J15" s="752"/>
      <c r="K15" s="752"/>
      <c r="L15" s="752"/>
      <c r="M15" s="752"/>
      <c r="N15" s="752"/>
      <c r="O15" s="752"/>
      <c r="P15" s="752"/>
      <c r="Q15" s="752"/>
      <c r="R15" s="752"/>
      <c r="S15" s="752"/>
      <c r="T15" s="752"/>
      <c r="U15" s="752"/>
      <c r="V15" s="752"/>
      <c r="W15" s="752"/>
      <c r="X15" s="752"/>
      <c r="Y15" s="752"/>
      <c r="Z15" s="752"/>
      <c r="AA15" s="752"/>
      <c r="AB15" s="752"/>
      <c r="AC15" s="752"/>
      <c r="AD15" s="752"/>
      <c r="AE15" s="752"/>
      <c r="AF15" s="752"/>
      <c r="AG15" s="752"/>
      <c r="AH15" s="752"/>
      <c r="AI15" s="752"/>
      <c r="AJ15" s="752"/>
      <c r="AK15" s="752"/>
      <c r="AL15" s="752"/>
      <c r="AM15" s="752"/>
      <c r="AN15" s="752"/>
      <c r="AO15" s="752"/>
      <c r="AP15" s="752"/>
      <c r="AQ15" s="752"/>
      <c r="AR15" s="752"/>
      <c r="AS15" s="752"/>
      <c r="AT15" s="752"/>
      <c r="AU15" s="752"/>
      <c r="AV15" s="752"/>
      <c r="AW15" s="752"/>
      <c r="AX15" s="752"/>
      <c r="AY15" s="752"/>
      <c r="AZ15" s="752"/>
      <c r="BA15" s="752"/>
      <c r="BB15" s="752"/>
      <c r="BC15" s="752"/>
      <c r="BD15" s="752"/>
      <c r="BE15" s="752"/>
      <c r="BF15" s="752"/>
      <c r="BG15" s="752"/>
      <c r="BH15" s="752"/>
      <c r="BI15" s="752"/>
      <c r="BJ15" s="752"/>
      <c r="BK15" s="752"/>
      <c r="BL15" s="752"/>
      <c r="BM15" s="752"/>
      <c r="BN15" s="752"/>
      <c r="BO15" s="752"/>
      <c r="BP15" s="752"/>
      <c r="BQ15" s="752"/>
      <c r="BR15" s="752"/>
      <c r="BS15" s="752"/>
      <c r="BT15" s="752"/>
      <c r="BU15" s="752"/>
      <c r="BV15" s="752"/>
      <c r="BW15" s="752"/>
      <c r="BX15" s="752"/>
      <c r="BY15" s="752"/>
      <c r="BZ15" s="752"/>
      <c r="CA15" s="752"/>
      <c r="CB15" s="752"/>
      <c r="CC15" s="752"/>
      <c r="CD15" s="752"/>
      <c r="CE15" s="752"/>
      <c r="CF15" s="752"/>
      <c r="CG15" s="752"/>
      <c r="CH15" s="752"/>
      <c r="CI15" s="752"/>
    </row>
    <row r="16" spans="1:87" ht="4.5" customHeight="1">
      <c r="A16" s="406"/>
      <c r="B16" s="407"/>
      <c r="C16" s="407"/>
      <c r="D16" s="406"/>
      <c r="E16" s="406"/>
      <c r="F16" s="406"/>
      <c r="G16" s="406"/>
      <c r="H16" s="406"/>
      <c r="I16" s="406"/>
      <c r="J16" s="406"/>
      <c r="K16" s="406"/>
      <c r="L16" s="406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6"/>
      <c r="Y16" s="406"/>
      <c r="Z16" s="406"/>
      <c r="AA16" s="406"/>
      <c r="AB16" s="406"/>
      <c r="AC16" s="406"/>
      <c r="AD16" s="406"/>
      <c r="AE16" s="406"/>
      <c r="AF16" s="406"/>
      <c r="AG16" s="406"/>
      <c r="AH16" s="406"/>
      <c r="AI16" s="406"/>
      <c r="AJ16" s="406"/>
      <c r="AK16" s="406"/>
      <c r="AL16" s="406"/>
      <c r="AM16" s="406"/>
      <c r="AN16" s="406"/>
      <c r="AO16" s="406"/>
      <c r="AP16" s="406"/>
      <c r="AQ16" s="406"/>
      <c r="AR16" s="406"/>
      <c r="AS16" s="406"/>
      <c r="AT16" s="406"/>
      <c r="AU16" s="406"/>
      <c r="AV16" s="406"/>
      <c r="AW16" s="406"/>
      <c r="AX16" s="406"/>
      <c r="AY16" s="406"/>
      <c r="AZ16" s="406"/>
      <c r="BA16" s="406"/>
      <c r="BB16" s="406"/>
      <c r="BC16" s="406"/>
      <c r="BD16" s="406"/>
      <c r="BE16" s="406"/>
      <c r="BF16" s="406"/>
      <c r="BG16" s="406"/>
      <c r="BH16" s="406"/>
      <c r="BI16" s="406"/>
      <c r="BJ16" s="406"/>
      <c r="BK16" s="406"/>
      <c r="BL16" s="406"/>
      <c r="BM16" s="406"/>
      <c r="BN16" s="406"/>
      <c r="BO16" s="406"/>
      <c r="BP16" s="406"/>
      <c r="BQ16" s="406"/>
      <c r="BR16" s="406"/>
      <c r="BS16" s="406"/>
      <c r="BT16" s="406"/>
      <c r="BU16" s="406"/>
      <c r="BV16" s="406"/>
      <c r="BW16" s="406"/>
      <c r="BX16" s="406"/>
      <c r="BY16" s="406"/>
      <c r="BZ16" s="406"/>
      <c r="CA16" s="406"/>
      <c r="CB16" s="406"/>
      <c r="CC16" s="406"/>
      <c r="CD16" s="406"/>
      <c r="CE16" s="406"/>
      <c r="CF16" s="406"/>
      <c r="CG16" s="406"/>
      <c r="CH16" s="406"/>
      <c r="CI16" s="406"/>
    </row>
    <row r="17" spans="1:87" ht="15.75" customHeight="1">
      <c r="A17" s="755" t="str">
        <f>A23</f>
        <v>Server/Infrastructure Costs</v>
      </c>
      <c r="B17" s="756"/>
      <c r="C17" s="756" t="str">
        <f>Settings!$C$7</f>
        <v>USD</v>
      </c>
      <c r="D17" s="531">
        <f t="shared" ref="D17:CI17" si="0">D38</f>
        <v>0</v>
      </c>
      <c r="E17" s="531">
        <f t="shared" si="0"/>
        <v>0</v>
      </c>
      <c r="F17" s="531">
        <f t="shared" si="0"/>
        <v>0</v>
      </c>
      <c r="G17" s="531">
        <f t="shared" si="0"/>
        <v>0</v>
      </c>
      <c r="H17" s="531">
        <f t="shared" si="0"/>
        <v>0</v>
      </c>
      <c r="I17" s="531">
        <f t="shared" si="0"/>
        <v>0</v>
      </c>
      <c r="J17" s="531">
        <f t="shared" si="0"/>
        <v>0</v>
      </c>
      <c r="K17" s="531">
        <f t="shared" si="0"/>
        <v>0</v>
      </c>
      <c r="L17" s="531">
        <f t="shared" si="0"/>
        <v>0</v>
      </c>
      <c r="M17" s="531">
        <f t="shared" si="0"/>
        <v>0</v>
      </c>
      <c r="N17" s="531">
        <f t="shared" si="0"/>
        <v>0</v>
      </c>
      <c r="O17" s="531">
        <f t="shared" si="0"/>
        <v>0</v>
      </c>
      <c r="P17" s="531">
        <f t="shared" si="0"/>
        <v>0</v>
      </c>
      <c r="Q17" s="531">
        <f t="shared" si="0"/>
        <v>0</v>
      </c>
      <c r="R17" s="531">
        <f t="shared" si="0"/>
        <v>0</v>
      </c>
      <c r="S17" s="531">
        <f t="shared" si="0"/>
        <v>0</v>
      </c>
      <c r="T17" s="531">
        <f t="shared" si="0"/>
        <v>0</v>
      </c>
      <c r="U17" s="531">
        <f t="shared" si="0"/>
        <v>0</v>
      </c>
      <c r="V17" s="531">
        <f t="shared" si="0"/>
        <v>0</v>
      </c>
      <c r="W17" s="531">
        <f t="shared" si="0"/>
        <v>0</v>
      </c>
      <c r="X17" s="531">
        <f t="shared" si="0"/>
        <v>0</v>
      </c>
      <c r="Y17" s="531">
        <f t="shared" si="0"/>
        <v>0</v>
      </c>
      <c r="Z17" s="531">
        <f t="shared" si="0"/>
        <v>0</v>
      </c>
      <c r="AA17" s="531">
        <f t="shared" si="0"/>
        <v>0</v>
      </c>
      <c r="AB17" s="531">
        <f t="shared" si="0"/>
        <v>0</v>
      </c>
      <c r="AC17" s="531">
        <f t="shared" si="0"/>
        <v>0</v>
      </c>
      <c r="AD17" s="531">
        <f t="shared" si="0"/>
        <v>0</v>
      </c>
      <c r="AE17" s="531">
        <f t="shared" si="0"/>
        <v>0</v>
      </c>
      <c r="AF17" s="531">
        <f t="shared" si="0"/>
        <v>0</v>
      </c>
      <c r="AG17" s="531">
        <f t="shared" si="0"/>
        <v>0</v>
      </c>
      <c r="AH17" s="531">
        <f t="shared" si="0"/>
        <v>0</v>
      </c>
      <c r="AI17" s="531">
        <f t="shared" si="0"/>
        <v>0</v>
      </c>
      <c r="AJ17" s="531">
        <f t="shared" si="0"/>
        <v>0</v>
      </c>
      <c r="AK17" s="531">
        <f t="shared" si="0"/>
        <v>0</v>
      </c>
      <c r="AL17" s="531">
        <f t="shared" si="0"/>
        <v>0</v>
      </c>
      <c r="AM17" s="531">
        <f t="shared" si="0"/>
        <v>0</v>
      </c>
      <c r="AN17" s="531">
        <f t="shared" si="0"/>
        <v>0</v>
      </c>
      <c r="AO17" s="531">
        <f t="shared" si="0"/>
        <v>0</v>
      </c>
      <c r="AP17" s="531">
        <f t="shared" si="0"/>
        <v>0</v>
      </c>
      <c r="AQ17" s="531">
        <f t="shared" si="0"/>
        <v>0</v>
      </c>
      <c r="AR17" s="531">
        <f t="shared" si="0"/>
        <v>0</v>
      </c>
      <c r="AS17" s="531">
        <f t="shared" si="0"/>
        <v>0</v>
      </c>
      <c r="AT17" s="531">
        <f t="shared" si="0"/>
        <v>0</v>
      </c>
      <c r="AU17" s="531">
        <f t="shared" si="0"/>
        <v>0</v>
      </c>
      <c r="AV17" s="531">
        <f t="shared" si="0"/>
        <v>0</v>
      </c>
      <c r="AW17" s="531">
        <f t="shared" si="0"/>
        <v>0</v>
      </c>
      <c r="AX17" s="531">
        <f t="shared" si="0"/>
        <v>0</v>
      </c>
      <c r="AY17" s="531">
        <f t="shared" si="0"/>
        <v>0</v>
      </c>
      <c r="AZ17" s="531">
        <f t="shared" si="0"/>
        <v>0</v>
      </c>
      <c r="BA17" s="531">
        <f t="shared" si="0"/>
        <v>0</v>
      </c>
      <c r="BB17" s="531">
        <f t="shared" si="0"/>
        <v>0</v>
      </c>
      <c r="BC17" s="531">
        <f t="shared" si="0"/>
        <v>0</v>
      </c>
      <c r="BD17" s="531">
        <f t="shared" si="0"/>
        <v>0</v>
      </c>
      <c r="BE17" s="531">
        <f t="shared" si="0"/>
        <v>0</v>
      </c>
      <c r="BF17" s="531">
        <f t="shared" si="0"/>
        <v>0</v>
      </c>
      <c r="BG17" s="531">
        <f t="shared" si="0"/>
        <v>0</v>
      </c>
      <c r="BH17" s="531">
        <f t="shared" si="0"/>
        <v>0</v>
      </c>
      <c r="BI17" s="531">
        <f t="shared" si="0"/>
        <v>0</v>
      </c>
      <c r="BJ17" s="531">
        <f t="shared" si="0"/>
        <v>0</v>
      </c>
      <c r="BK17" s="531">
        <f t="shared" si="0"/>
        <v>0</v>
      </c>
      <c r="BL17" s="531">
        <f t="shared" si="0"/>
        <v>0</v>
      </c>
      <c r="BM17" s="531">
        <f t="shared" si="0"/>
        <v>0</v>
      </c>
      <c r="BN17" s="531">
        <f t="shared" si="0"/>
        <v>0</v>
      </c>
      <c r="BO17" s="531">
        <f t="shared" si="0"/>
        <v>0</v>
      </c>
      <c r="BP17" s="531">
        <f t="shared" si="0"/>
        <v>0</v>
      </c>
      <c r="BQ17" s="531">
        <f t="shared" si="0"/>
        <v>0</v>
      </c>
      <c r="BR17" s="531">
        <f t="shared" si="0"/>
        <v>0</v>
      </c>
      <c r="BS17" s="531">
        <f t="shared" si="0"/>
        <v>0</v>
      </c>
      <c r="BT17" s="531">
        <f t="shared" si="0"/>
        <v>0</v>
      </c>
      <c r="BU17" s="531">
        <f t="shared" si="0"/>
        <v>0</v>
      </c>
      <c r="BV17" s="531">
        <f t="shared" si="0"/>
        <v>0</v>
      </c>
      <c r="BW17" s="531">
        <f t="shared" si="0"/>
        <v>0</v>
      </c>
      <c r="BX17" s="531">
        <f t="shared" si="0"/>
        <v>0</v>
      </c>
      <c r="BY17" s="531">
        <f t="shared" si="0"/>
        <v>0</v>
      </c>
      <c r="BZ17" s="531">
        <f t="shared" si="0"/>
        <v>0</v>
      </c>
      <c r="CA17" s="531">
        <f t="shared" si="0"/>
        <v>0</v>
      </c>
      <c r="CB17" s="531">
        <f t="shared" si="0"/>
        <v>0</v>
      </c>
      <c r="CC17" s="531">
        <f t="shared" si="0"/>
        <v>0</v>
      </c>
      <c r="CD17" s="531">
        <f t="shared" si="0"/>
        <v>0</v>
      </c>
      <c r="CE17" s="531">
        <f t="shared" si="0"/>
        <v>0</v>
      </c>
      <c r="CF17" s="531">
        <f t="shared" si="0"/>
        <v>0</v>
      </c>
      <c r="CG17" s="531">
        <f t="shared" si="0"/>
        <v>0</v>
      </c>
      <c r="CH17" s="531">
        <f t="shared" si="0"/>
        <v>0</v>
      </c>
      <c r="CI17" s="531">
        <f t="shared" si="0"/>
        <v>0</v>
      </c>
    </row>
    <row r="18" spans="1:87" ht="15.75" customHeight="1">
      <c r="A18" s="755" t="str">
        <f>A41</f>
        <v>Payment Processing</v>
      </c>
      <c r="B18" s="756"/>
      <c r="C18" s="756" t="str">
        <f>Settings!$C$7</f>
        <v>USD</v>
      </c>
      <c r="D18" s="531">
        <f t="shared" ref="D18:CI18" si="1">D49</f>
        <v>0</v>
      </c>
      <c r="E18" s="531">
        <f t="shared" si="1"/>
        <v>0</v>
      </c>
      <c r="F18" s="531">
        <f t="shared" si="1"/>
        <v>0</v>
      </c>
      <c r="G18" s="531">
        <f t="shared" si="1"/>
        <v>0</v>
      </c>
      <c r="H18" s="531">
        <f t="shared" si="1"/>
        <v>0</v>
      </c>
      <c r="I18" s="531">
        <f t="shared" si="1"/>
        <v>0</v>
      </c>
      <c r="J18" s="531">
        <f t="shared" si="1"/>
        <v>0</v>
      </c>
      <c r="K18" s="531">
        <f t="shared" si="1"/>
        <v>0</v>
      </c>
      <c r="L18" s="531">
        <f t="shared" si="1"/>
        <v>0</v>
      </c>
      <c r="M18" s="531">
        <f t="shared" si="1"/>
        <v>0</v>
      </c>
      <c r="N18" s="531">
        <f t="shared" si="1"/>
        <v>0</v>
      </c>
      <c r="O18" s="531">
        <f t="shared" si="1"/>
        <v>0</v>
      </c>
      <c r="P18" s="531">
        <f t="shared" si="1"/>
        <v>0</v>
      </c>
      <c r="Q18" s="531">
        <f t="shared" si="1"/>
        <v>0</v>
      </c>
      <c r="R18" s="531">
        <f t="shared" si="1"/>
        <v>0</v>
      </c>
      <c r="S18" s="531">
        <f t="shared" si="1"/>
        <v>0</v>
      </c>
      <c r="T18" s="531">
        <f t="shared" si="1"/>
        <v>0</v>
      </c>
      <c r="U18" s="531">
        <f t="shared" si="1"/>
        <v>0</v>
      </c>
      <c r="V18" s="531">
        <f t="shared" si="1"/>
        <v>0</v>
      </c>
      <c r="W18" s="531">
        <f t="shared" si="1"/>
        <v>0</v>
      </c>
      <c r="X18" s="531">
        <f t="shared" si="1"/>
        <v>0</v>
      </c>
      <c r="Y18" s="531">
        <f t="shared" si="1"/>
        <v>0</v>
      </c>
      <c r="Z18" s="531">
        <f t="shared" si="1"/>
        <v>0</v>
      </c>
      <c r="AA18" s="531">
        <f t="shared" si="1"/>
        <v>0</v>
      </c>
      <c r="AB18" s="531">
        <f t="shared" si="1"/>
        <v>0</v>
      </c>
      <c r="AC18" s="531">
        <f t="shared" si="1"/>
        <v>0</v>
      </c>
      <c r="AD18" s="531">
        <f t="shared" si="1"/>
        <v>0</v>
      </c>
      <c r="AE18" s="531">
        <f t="shared" si="1"/>
        <v>0</v>
      </c>
      <c r="AF18" s="531">
        <f t="shared" si="1"/>
        <v>0</v>
      </c>
      <c r="AG18" s="531">
        <f t="shared" si="1"/>
        <v>0</v>
      </c>
      <c r="AH18" s="531">
        <f t="shared" si="1"/>
        <v>0</v>
      </c>
      <c r="AI18" s="531">
        <f t="shared" si="1"/>
        <v>0</v>
      </c>
      <c r="AJ18" s="531">
        <f t="shared" si="1"/>
        <v>0</v>
      </c>
      <c r="AK18" s="531">
        <f t="shared" si="1"/>
        <v>0</v>
      </c>
      <c r="AL18" s="531">
        <f t="shared" si="1"/>
        <v>0</v>
      </c>
      <c r="AM18" s="531">
        <f t="shared" si="1"/>
        <v>0</v>
      </c>
      <c r="AN18" s="531">
        <f t="shared" si="1"/>
        <v>0</v>
      </c>
      <c r="AO18" s="531">
        <f t="shared" si="1"/>
        <v>0</v>
      </c>
      <c r="AP18" s="531">
        <f t="shared" si="1"/>
        <v>0</v>
      </c>
      <c r="AQ18" s="531">
        <f t="shared" si="1"/>
        <v>0</v>
      </c>
      <c r="AR18" s="531">
        <f t="shared" si="1"/>
        <v>0</v>
      </c>
      <c r="AS18" s="531">
        <f t="shared" si="1"/>
        <v>0</v>
      </c>
      <c r="AT18" s="531">
        <f t="shared" si="1"/>
        <v>0</v>
      </c>
      <c r="AU18" s="531">
        <f t="shared" si="1"/>
        <v>0</v>
      </c>
      <c r="AV18" s="531">
        <f t="shared" si="1"/>
        <v>0</v>
      </c>
      <c r="AW18" s="531">
        <f t="shared" si="1"/>
        <v>0</v>
      </c>
      <c r="AX18" s="531">
        <f t="shared" si="1"/>
        <v>0</v>
      </c>
      <c r="AY18" s="531">
        <f t="shared" si="1"/>
        <v>0</v>
      </c>
      <c r="AZ18" s="531">
        <f t="shared" si="1"/>
        <v>0</v>
      </c>
      <c r="BA18" s="531">
        <f t="shared" si="1"/>
        <v>0</v>
      </c>
      <c r="BB18" s="531">
        <f t="shared" si="1"/>
        <v>0</v>
      </c>
      <c r="BC18" s="531">
        <f t="shared" si="1"/>
        <v>0</v>
      </c>
      <c r="BD18" s="531">
        <f t="shared" si="1"/>
        <v>0</v>
      </c>
      <c r="BE18" s="531">
        <f t="shared" si="1"/>
        <v>0</v>
      </c>
      <c r="BF18" s="531">
        <f t="shared" si="1"/>
        <v>0</v>
      </c>
      <c r="BG18" s="531">
        <f t="shared" si="1"/>
        <v>0</v>
      </c>
      <c r="BH18" s="531">
        <f t="shared" si="1"/>
        <v>0</v>
      </c>
      <c r="BI18" s="531">
        <f t="shared" si="1"/>
        <v>0</v>
      </c>
      <c r="BJ18" s="531">
        <f t="shared" si="1"/>
        <v>0</v>
      </c>
      <c r="BK18" s="531">
        <f t="shared" si="1"/>
        <v>0</v>
      </c>
      <c r="BL18" s="531">
        <f t="shared" si="1"/>
        <v>0</v>
      </c>
      <c r="BM18" s="531">
        <f t="shared" si="1"/>
        <v>0</v>
      </c>
      <c r="BN18" s="531">
        <f t="shared" si="1"/>
        <v>0</v>
      </c>
      <c r="BO18" s="531">
        <f t="shared" si="1"/>
        <v>0</v>
      </c>
      <c r="BP18" s="531">
        <f t="shared" si="1"/>
        <v>0</v>
      </c>
      <c r="BQ18" s="531">
        <f t="shared" si="1"/>
        <v>0</v>
      </c>
      <c r="BR18" s="531">
        <f t="shared" si="1"/>
        <v>0</v>
      </c>
      <c r="BS18" s="531">
        <f t="shared" si="1"/>
        <v>0</v>
      </c>
      <c r="BT18" s="531">
        <f t="shared" si="1"/>
        <v>0</v>
      </c>
      <c r="BU18" s="531">
        <f t="shared" si="1"/>
        <v>0</v>
      </c>
      <c r="BV18" s="531">
        <f t="shared" si="1"/>
        <v>0</v>
      </c>
      <c r="BW18" s="531">
        <f t="shared" si="1"/>
        <v>0</v>
      </c>
      <c r="BX18" s="531">
        <f t="shared" si="1"/>
        <v>0</v>
      </c>
      <c r="BY18" s="531">
        <f t="shared" si="1"/>
        <v>0</v>
      </c>
      <c r="BZ18" s="531">
        <f t="shared" si="1"/>
        <v>0</v>
      </c>
      <c r="CA18" s="531">
        <f t="shared" si="1"/>
        <v>0</v>
      </c>
      <c r="CB18" s="531">
        <f t="shared" si="1"/>
        <v>0</v>
      </c>
      <c r="CC18" s="531">
        <f t="shared" si="1"/>
        <v>0</v>
      </c>
      <c r="CD18" s="531">
        <f t="shared" si="1"/>
        <v>0</v>
      </c>
      <c r="CE18" s="531">
        <f t="shared" si="1"/>
        <v>0</v>
      </c>
      <c r="CF18" s="531">
        <f t="shared" si="1"/>
        <v>0</v>
      </c>
      <c r="CG18" s="531">
        <f t="shared" si="1"/>
        <v>0</v>
      </c>
      <c r="CH18" s="531">
        <f t="shared" si="1"/>
        <v>0</v>
      </c>
      <c r="CI18" s="531">
        <f t="shared" si="1"/>
        <v>0</v>
      </c>
    </row>
    <row r="19" spans="1:87" ht="15.75" customHeight="1">
      <c r="A19" s="755" t="str">
        <f>A52</f>
        <v>Other COGS</v>
      </c>
      <c r="B19" s="756"/>
      <c r="C19" s="756" t="str">
        <f>Settings!$C$7</f>
        <v>USD</v>
      </c>
      <c r="D19" s="531">
        <f t="shared" ref="D19:CI19" si="2">D59</f>
        <v>0</v>
      </c>
      <c r="E19" s="531">
        <f t="shared" si="2"/>
        <v>0</v>
      </c>
      <c r="F19" s="531">
        <f t="shared" si="2"/>
        <v>0</v>
      </c>
      <c r="G19" s="531">
        <f t="shared" si="2"/>
        <v>0</v>
      </c>
      <c r="H19" s="531">
        <f t="shared" si="2"/>
        <v>0</v>
      </c>
      <c r="I19" s="531">
        <f t="shared" si="2"/>
        <v>0</v>
      </c>
      <c r="J19" s="531">
        <f t="shared" si="2"/>
        <v>0</v>
      </c>
      <c r="K19" s="531">
        <f t="shared" si="2"/>
        <v>0</v>
      </c>
      <c r="L19" s="531">
        <f t="shared" si="2"/>
        <v>0</v>
      </c>
      <c r="M19" s="531">
        <f t="shared" si="2"/>
        <v>0</v>
      </c>
      <c r="N19" s="531">
        <f t="shared" si="2"/>
        <v>0</v>
      </c>
      <c r="O19" s="531">
        <f t="shared" si="2"/>
        <v>0</v>
      </c>
      <c r="P19" s="531">
        <f t="shared" si="2"/>
        <v>0</v>
      </c>
      <c r="Q19" s="531">
        <f t="shared" si="2"/>
        <v>0</v>
      </c>
      <c r="R19" s="531">
        <f t="shared" si="2"/>
        <v>0</v>
      </c>
      <c r="S19" s="531">
        <f t="shared" si="2"/>
        <v>0</v>
      </c>
      <c r="T19" s="531">
        <f t="shared" si="2"/>
        <v>0</v>
      </c>
      <c r="U19" s="531">
        <f t="shared" si="2"/>
        <v>0</v>
      </c>
      <c r="V19" s="531">
        <f t="shared" si="2"/>
        <v>0</v>
      </c>
      <c r="W19" s="531">
        <f t="shared" si="2"/>
        <v>0</v>
      </c>
      <c r="X19" s="531">
        <f t="shared" si="2"/>
        <v>0</v>
      </c>
      <c r="Y19" s="531">
        <f t="shared" si="2"/>
        <v>0</v>
      </c>
      <c r="Z19" s="531">
        <f t="shared" si="2"/>
        <v>0</v>
      </c>
      <c r="AA19" s="531">
        <f t="shared" si="2"/>
        <v>0</v>
      </c>
      <c r="AB19" s="531">
        <f t="shared" si="2"/>
        <v>0</v>
      </c>
      <c r="AC19" s="531">
        <f t="shared" si="2"/>
        <v>0</v>
      </c>
      <c r="AD19" s="531">
        <f t="shared" si="2"/>
        <v>0</v>
      </c>
      <c r="AE19" s="531">
        <f t="shared" si="2"/>
        <v>0</v>
      </c>
      <c r="AF19" s="531">
        <f t="shared" si="2"/>
        <v>0</v>
      </c>
      <c r="AG19" s="531">
        <f t="shared" si="2"/>
        <v>0</v>
      </c>
      <c r="AH19" s="531">
        <f t="shared" si="2"/>
        <v>0</v>
      </c>
      <c r="AI19" s="531">
        <f t="shared" si="2"/>
        <v>0</v>
      </c>
      <c r="AJ19" s="531">
        <f t="shared" si="2"/>
        <v>0</v>
      </c>
      <c r="AK19" s="531">
        <f t="shared" si="2"/>
        <v>0</v>
      </c>
      <c r="AL19" s="531">
        <f t="shared" si="2"/>
        <v>0</v>
      </c>
      <c r="AM19" s="531">
        <f t="shared" si="2"/>
        <v>0</v>
      </c>
      <c r="AN19" s="531">
        <f t="shared" si="2"/>
        <v>0</v>
      </c>
      <c r="AO19" s="531">
        <f t="shared" si="2"/>
        <v>0</v>
      </c>
      <c r="AP19" s="531">
        <f t="shared" si="2"/>
        <v>0</v>
      </c>
      <c r="AQ19" s="531">
        <f t="shared" si="2"/>
        <v>0</v>
      </c>
      <c r="AR19" s="531">
        <f t="shared" si="2"/>
        <v>0</v>
      </c>
      <c r="AS19" s="531">
        <f t="shared" si="2"/>
        <v>0</v>
      </c>
      <c r="AT19" s="531">
        <f t="shared" si="2"/>
        <v>0</v>
      </c>
      <c r="AU19" s="531">
        <f t="shared" si="2"/>
        <v>0</v>
      </c>
      <c r="AV19" s="531">
        <f t="shared" si="2"/>
        <v>0</v>
      </c>
      <c r="AW19" s="531">
        <f t="shared" si="2"/>
        <v>0</v>
      </c>
      <c r="AX19" s="531">
        <f t="shared" si="2"/>
        <v>0</v>
      </c>
      <c r="AY19" s="531">
        <f t="shared" si="2"/>
        <v>0</v>
      </c>
      <c r="AZ19" s="531">
        <f t="shared" si="2"/>
        <v>0</v>
      </c>
      <c r="BA19" s="531">
        <f t="shared" si="2"/>
        <v>0</v>
      </c>
      <c r="BB19" s="531">
        <f t="shared" si="2"/>
        <v>0</v>
      </c>
      <c r="BC19" s="531">
        <f t="shared" si="2"/>
        <v>0</v>
      </c>
      <c r="BD19" s="531">
        <f t="shared" si="2"/>
        <v>0</v>
      </c>
      <c r="BE19" s="531">
        <f t="shared" si="2"/>
        <v>0</v>
      </c>
      <c r="BF19" s="531">
        <f t="shared" si="2"/>
        <v>0</v>
      </c>
      <c r="BG19" s="531">
        <f t="shared" si="2"/>
        <v>0</v>
      </c>
      <c r="BH19" s="531">
        <f t="shared" si="2"/>
        <v>0</v>
      </c>
      <c r="BI19" s="531">
        <f t="shared" si="2"/>
        <v>0</v>
      </c>
      <c r="BJ19" s="531">
        <f t="shared" si="2"/>
        <v>0</v>
      </c>
      <c r="BK19" s="531">
        <f t="shared" si="2"/>
        <v>0</v>
      </c>
      <c r="BL19" s="531">
        <f t="shared" si="2"/>
        <v>0</v>
      </c>
      <c r="BM19" s="531">
        <f t="shared" si="2"/>
        <v>0</v>
      </c>
      <c r="BN19" s="531">
        <f t="shared" si="2"/>
        <v>0</v>
      </c>
      <c r="BO19" s="531">
        <f t="shared" si="2"/>
        <v>0</v>
      </c>
      <c r="BP19" s="531">
        <f t="shared" si="2"/>
        <v>0</v>
      </c>
      <c r="BQ19" s="531">
        <f t="shared" si="2"/>
        <v>0</v>
      </c>
      <c r="BR19" s="531">
        <f t="shared" si="2"/>
        <v>0</v>
      </c>
      <c r="BS19" s="531">
        <f t="shared" si="2"/>
        <v>0</v>
      </c>
      <c r="BT19" s="531">
        <f t="shared" si="2"/>
        <v>0</v>
      </c>
      <c r="BU19" s="531">
        <f t="shared" si="2"/>
        <v>0</v>
      </c>
      <c r="BV19" s="531">
        <f t="shared" si="2"/>
        <v>0</v>
      </c>
      <c r="BW19" s="531">
        <f t="shared" si="2"/>
        <v>0</v>
      </c>
      <c r="BX19" s="531">
        <f t="shared" si="2"/>
        <v>0</v>
      </c>
      <c r="BY19" s="531">
        <f t="shared" si="2"/>
        <v>0</v>
      </c>
      <c r="BZ19" s="531">
        <f t="shared" si="2"/>
        <v>0</v>
      </c>
      <c r="CA19" s="531">
        <f t="shared" si="2"/>
        <v>0</v>
      </c>
      <c r="CB19" s="531">
        <f t="shared" si="2"/>
        <v>0</v>
      </c>
      <c r="CC19" s="531">
        <f t="shared" si="2"/>
        <v>0</v>
      </c>
      <c r="CD19" s="531">
        <f t="shared" si="2"/>
        <v>0</v>
      </c>
      <c r="CE19" s="531">
        <f t="shared" si="2"/>
        <v>0</v>
      </c>
      <c r="CF19" s="531">
        <f t="shared" si="2"/>
        <v>0</v>
      </c>
      <c r="CG19" s="531">
        <f t="shared" si="2"/>
        <v>0</v>
      </c>
      <c r="CH19" s="531">
        <f t="shared" si="2"/>
        <v>0</v>
      </c>
      <c r="CI19" s="531">
        <f t="shared" si="2"/>
        <v>0</v>
      </c>
    </row>
    <row r="20" spans="1:87" ht="15.75" customHeight="1">
      <c r="A20" s="757" t="s">
        <v>227</v>
      </c>
      <c r="B20" s="758"/>
      <c r="C20" s="758" t="str">
        <f>Settings!$C$7</f>
        <v>USD</v>
      </c>
      <c r="D20" s="759">
        <f t="shared" ref="D20:CI20" si="3">SUM(D17:D19)</f>
        <v>0</v>
      </c>
      <c r="E20" s="759">
        <f t="shared" si="3"/>
        <v>0</v>
      </c>
      <c r="F20" s="759">
        <f t="shared" si="3"/>
        <v>0</v>
      </c>
      <c r="G20" s="759">
        <f t="shared" si="3"/>
        <v>0</v>
      </c>
      <c r="H20" s="759">
        <f t="shared" si="3"/>
        <v>0</v>
      </c>
      <c r="I20" s="759">
        <f t="shared" si="3"/>
        <v>0</v>
      </c>
      <c r="J20" s="759">
        <f t="shared" si="3"/>
        <v>0</v>
      </c>
      <c r="K20" s="759">
        <f t="shared" si="3"/>
        <v>0</v>
      </c>
      <c r="L20" s="759">
        <f t="shared" si="3"/>
        <v>0</v>
      </c>
      <c r="M20" s="759">
        <f t="shared" si="3"/>
        <v>0</v>
      </c>
      <c r="N20" s="759">
        <f t="shared" si="3"/>
        <v>0</v>
      </c>
      <c r="O20" s="759">
        <f t="shared" si="3"/>
        <v>0</v>
      </c>
      <c r="P20" s="759">
        <f t="shared" si="3"/>
        <v>0</v>
      </c>
      <c r="Q20" s="759">
        <f t="shared" si="3"/>
        <v>0</v>
      </c>
      <c r="R20" s="759">
        <f t="shared" si="3"/>
        <v>0</v>
      </c>
      <c r="S20" s="759">
        <f t="shared" si="3"/>
        <v>0</v>
      </c>
      <c r="T20" s="759">
        <f t="shared" si="3"/>
        <v>0</v>
      </c>
      <c r="U20" s="759">
        <f t="shared" si="3"/>
        <v>0</v>
      </c>
      <c r="V20" s="759">
        <f t="shared" si="3"/>
        <v>0</v>
      </c>
      <c r="W20" s="759">
        <f t="shared" si="3"/>
        <v>0</v>
      </c>
      <c r="X20" s="759">
        <f t="shared" si="3"/>
        <v>0</v>
      </c>
      <c r="Y20" s="759">
        <f t="shared" si="3"/>
        <v>0</v>
      </c>
      <c r="Z20" s="759">
        <f t="shared" si="3"/>
        <v>0</v>
      </c>
      <c r="AA20" s="759">
        <f t="shared" si="3"/>
        <v>0</v>
      </c>
      <c r="AB20" s="759">
        <f t="shared" si="3"/>
        <v>0</v>
      </c>
      <c r="AC20" s="759">
        <f t="shared" si="3"/>
        <v>0</v>
      </c>
      <c r="AD20" s="759">
        <f t="shared" si="3"/>
        <v>0</v>
      </c>
      <c r="AE20" s="759">
        <f t="shared" si="3"/>
        <v>0</v>
      </c>
      <c r="AF20" s="759">
        <f t="shared" si="3"/>
        <v>0</v>
      </c>
      <c r="AG20" s="759">
        <f t="shared" si="3"/>
        <v>0</v>
      </c>
      <c r="AH20" s="759">
        <f t="shared" si="3"/>
        <v>0</v>
      </c>
      <c r="AI20" s="759">
        <f t="shared" si="3"/>
        <v>0</v>
      </c>
      <c r="AJ20" s="759">
        <f t="shared" si="3"/>
        <v>0</v>
      </c>
      <c r="AK20" s="759">
        <f t="shared" si="3"/>
        <v>0</v>
      </c>
      <c r="AL20" s="759">
        <f t="shared" si="3"/>
        <v>0</v>
      </c>
      <c r="AM20" s="759">
        <f t="shared" si="3"/>
        <v>0</v>
      </c>
      <c r="AN20" s="759">
        <f t="shared" si="3"/>
        <v>0</v>
      </c>
      <c r="AO20" s="759">
        <f t="shared" si="3"/>
        <v>0</v>
      </c>
      <c r="AP20" s="759">
        <f t="shared" si="3"/>
        <v>0</v>
      </c>
      <c r="AQ20" s="759">
        <f t="shared" si="3"/>
        <v>0</v>
      </c>
      <c r="AR20" s="759">
        <f t="shared" si="3"/>
        <v>0</v>
      </c>
      <c r="AS20" s="759">
        <f t="shared" si="3"/>
        <v>0</v>
      </c>
      <c r="AT20" s="759">
        <f t="shared" si="3"/>
        <v>0</v>
      </c>
      <c r="AU20" s="759">
        <f t="shared" si="3"/>
        <v>0</v>
      </c>
      <c r="AV20" s="759">
        <f t="shared" si="3"/>
        <v>0</v>
      </c>
      <c r="AW20" s="759">
        <f t="shared" si="3"/>
        <v>0</v>
      </c>
      <c r="AX20" s="759">
        <f t="shared" si="3"/>
        <v>0</v>
      </c>
      <c r="AY20" s="759">
        <f t="shared" si="3"/>
        <v>0</v>
      </c>
      <c r="AZ20" s="759">
        <f t="shared" si="3"/>
        <v>0</v>
      </c>
      <c r="BA20" s="759">
        <f t="shared" si="3"/>
        <v>0</v>
      </c>
      <c r="BB20" s="759">
        <f t="shared" si="3"/>
        <v>0</v>
      </c>
      <c r="BC20" s="759">
        <f t="shared" si="3"/>
        <v>0</v>
      </c>
      <c r="BD20" s="759">
        <f t="shared" si="3"/>
        <v>0</v>
      </c>
      <c r="BE20" s="759">
        <f t="shared" si="3"/>
        <v>0</v>
      </c>
      <c r="BF20" s="759">
        <f t="shared" si="3"/>
        <v>0</v>
      </c>
      <c r="BG20" s="759">
        <f t="shared" si="3"/>
        <v>0</v>
      </c>
      <c r="BH20" s="759">
        <f t="shared" si="3"/>
        <v>0</v>
      </c>
      <c r="BI20" s="759">
        <f t="shared" si="3"/>
        <v>0</v>
      </c>
      <c r="BJ20" s="759">
        <f t="shared" si="3"/>
        <v>0</v>
      </c>
      <c r="BK20" s="759">
        <f t="shared" si="3"/>
        <v>0</v>
      </c>
      <c r="BL20" s="759">
        <f t="shared" si="3"/>
        <v>0</v>
      </c>
      <c r="BM20" s="759">
        <f t="shared" si="3"/>
        <v>0</v>
      </c>
      <c r="BN20" s="759">
        <f t="shared" si="3"/>
        <v>0</v>
      </c>
      <c r="BO20" s="759">
        <f t="shared" si="3"/>
        <v>0</v>
      </c>
      <c r="BP20" s="759">
        <f t="shared" si="3"/>
        <v>0</v>
      </c>
      <c r="BQ20" s="759">
        <f t="shared" si="3"/>
        <v>0</v>
      </c>
      <c r="BR20" s="759">
        <f t="shared" si="3"/>
        <v>0</v>
      </c>
      <c r="BS20" s="759">
        <f t="shared" si="3"/>
        <v>0</v>
      </c>
      <c r="BT20" s="759">
        <f t="shared" si="3"/>
        <v>0</v>
      </c>
      <c r="BU20" s="759">
        <f t="shared" si="3"/>
        <v>0</v>
      </c>
      <c r="BV20" s="759">
        <f t="shared" si="3"/>
        <v>0</v>
      </c>
      <c r="BW20" s="759">
        <f t="shared" si="3"/>
        <v>0</v>
      </c>
      <c r="BX20" s="759">
        <f t="shared" si="3"/>
        <v>0</v>
      </c>
      <c r="BY20" s="759">
        <f t="shared" si="3"/>
        <v>0</v>
      </c>
      <c r="BZ20" s="759">
        <f t="shared" si="3"/>
        <v>0</v>
      </c>
      <c r="CA20" s="759">
        <f t="shared" si="3"/>
        <v>0</v>
      </c>
      <c r="CB20" s="759">
        <f t="shared" si="3"/>
        <v>0</v>
      </c>
      <c r="CC20" s="759">
        <f t="shared" si="3"/>
        <v>0</v>
      </c>
      <c r="CD20" s="759">
        <f t="shared" si="3"/>
        <v>0</v>
      </c>
      <c r="CE20" s="759">
        <f t="shared" si="3"/>
        <v>0</v>
      </c>
      <c r="CF20" s="759">
        <f t="shared" si="3"/>
        <v>0</v>
      </c>
      <c r="CG20" s="759">
        <f t="shared" si="3"/>
        <v>0</v>
      </c>
      <c r="CH20" s="759">
        <f t="shared" si="3"/>
        <v>0</v>
      </c>
      <c r="CI20" s="759">
        <f t="shared" si="3"/>
        <v>0</v>
      </c>
    </row>
    <row r="21" spans="1:87" ht="15.75" customHeight="1">
      <c r="A21" s="489"/>
      <c r="B21" s="439"/>
      <c r="C21" s="439"/>
      <c r="D21" s="559"/>
      <c r="E21" s="559"/>
      <c r="F21" s="760"/>
      <c r="G21" s="491"/>
      <c r="H21" s="491"/>
      <c r="I21" s="491"/>
      <c r="J21" s="491"/>
      <c r="K21" s="491"/>
      <c r="L21" s="491"/>
      <c r="M21" s="491"/>
      <c r="N21" s="491"/>
      <c r="O21" s="491"/>
      <c r="P21" s="491"/>
      <c r="Q21" s="491"/>
      <c r="R21" s="491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1"/>
      <c r="AV21" s="491"/>
      <c r="AW21" s="491"/>
      <c r="AX21" s="491"/>
      <c r="AY21" s="491"/>
      <c r="AZ21" s="491"/>
      <c r="BA21" s="491"/>
      <c r="BB21" s="491"/>
      <c r="BC21" s="491"/>
      <c r="BD21" s="491"/>
      <c r="BE21" s="491"/>
      <c r="BF21" s="491"/>
      <c r="BG21" s="491"/>
      <c r="BH21" s="491"/>
      <c r="BI21" s="491"/>
      <c r="BJ21" s="491"/>
      <c r="BK21" s="491"/>
      <c r="BL21" s="491"/>
      <c r="BM21" s="491"/>
      <c r="BN21" s="491"/>
      <c r="BO21" s="491"/>
      <c r="BP21" s="491"/>
      <c r="BQ21" s="491"/>
      <c r="BR21" s="491"/>
      <c r="BS21" s="491"/>
      <c r="BT21" s="491"/>
      <c r="BU21" s="491"/>
      <c r="BV21" s="491"/>
      <c r="BW21" s="491"/>
      <c r="BX21" s="491"/>
      <c r="BY21" s="491"/>
      <c r="BZ21" s="491"/>
      <c r="CA21" s="491"/>
      <c r="CB21" s="491"/>
      <c r="CC21" s="491"/>
      <c r="CD21" s="491"/>
      <c r="CE21" s="491"/>
      <c r="CF21" s="491"/>
      <c r="CG21" s="491"/>
      <c r="CH21" s="491"/>
      <c r="CI21" s="491"/>
    </row>
    <row r="22" spans="1:87" ht="15.75" customHeight="1">
      <c r="A22" s="489"/>
      <c r="B22" s="439"/>
      <c r="C22" s="439"/>
      <c r="D22" s="559"/>
      <c r="E22" s="559"/>
      <c r="F22" s="760"/>
      <c r="G22" s="491"/>
      <c r="H22" s="491"/>
      <c r="I22" s="491"/>
      <c r="J22" s="491"/>
      <c r="K22" s="491"/>
      <c r="L22" s="491"/>
      <c r="M22" s="491"/>
      <c r="N22" s="491"/>
      <c r="O22" s="491"/>
      <c r="P22" s="491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1"/>
      <c r="AV22" s="491"/>
      <c r="AW22" s="491"/>
      <c r="AX22" s="491"/>
      <c r="AY22" s="491"/>
      <c r="AZ22" s="491"/>
      <c r="BA22" s="491"/>
      <c r="BB22" s="491"/>
      <c r="BC22" s="491"/>
      <c r="BD22" s="491"/>
      <c r="BE22" s="491"/>
      <c r="BF22" s="491"/>
      <c r="BG22" s="491"/>
      <c r="BH22" s="491"/>
      <c r="BI22" s="491"/>
      <c r="BJ22" s="491"/>
      <c r="BK22" s="491"/>
      <c r="BL22" s="491"/>
      <c r="BM22" s="491"/>
      <c r="BN22" s="491"/>
      <c r="BO22" s="491"/>
      <c r="BP22" s="491"/>
      <c r="BQ22" s="491"/>
      <c r="BR22" s="491"/>
      <c r="BS22" s="491"/>
      <c r="BT22" s="491"/>
      <c r="BU22" s="491"/>
      <c r="BV22" s="491"/>
      <c r="BW22" s="491"/>
      <c r="BX22" s="491"/>
      <c r="BY22" s="491"/>
      <c r="BZ22" s="491"/>
      <c r="CA22" s="491"/>
      <c r="CB22" s="491"/>
      <c r="CC22" s="491"/>
      <c r="CD22" s="491"/>
      <c r="CE22" s="491"/>
      <c r="CF22" s="491"/>
      <c r="CG22" s="491"/>
      <c r="CH22" s="491"/>
      <c r="CI22" s="491"/>
    </row>
    <row r="23" spans="1:87" ht="41.25" customHeight="1">
      <c r="A23" s="751" t="s">
        <v>228</v>
      </c>
      <c r="B23" s="752"/>
      <c r="C23" s="752"/>
      <c r="D23" s="761"/>
      <c r="E23" s="761"/>
      <c r="F23" s="761"/>
      <c r="G23" s="761"/>
      <c r="H23" s="761"/>
      <c r="I23" s="761"/>
      <c r="J23" s="761"/>
      <c r="K23" s="761"/>
      <c r="L23" s="761"/>
      <c r="M23" s="761"/>
      <c r="N23" s="761"/>
      <c r="O23" s="761"/>
      <c r="P23" s="761"/>
      <c r="Q23" s="761"/>
      <c r="R23" s="761"/>
      <c r="S23" s="761"/>
      <c r="T23" s="761"/>
      <c r="U23" s="761"/>
      <c r="V23" s="761"/>
      <c r="W23" s="761"/>
      <c r="X23" s="761"/>
      <c r="Y23" s="761"/>
      <c r="Z23" s="761"/>
      <c r="AA23" s="761"/>
      <c r="AB23" s="761"/>
      <c r="AC23" s="761"/>
      <c r="AD23" s="761"/>
      <c r="AE23" s="761"/>
      <c r="AF23" s="761"/>
      <c r="AG23" s="761"/>
      <c r="AH23" s="761"/>
      <c r="AI23" s="761"/>
      <c r="AJ23" s="761"/>
      <c r="AK23" s="761"/>
      <c r="AL23" s="761"/>
      <c r="AM23" s="761"/>
      <c r="AN23" s="761"/>
      <c r="AO23" s="761"/>
      <c r="AP23" s="761"/>
      <c r="AQ23" s="761"/>
      <c r="AR23" s="761"/>
      <c r="AS23" s="761"/>
      <c r="AT23" s="761"/>
      <c r="AU23" s="761"/>
      <c r="AV23" s="761"/>
      <c r="AW23" s="761"/>
      <c r="AX23" s="761"/>
      <c r="AY23" s="761"/>
      <c r="AZ23" s="761"/>
      <c r="BA23" s="761"/>
      <c r="BB23" s="761"/>
      <c r="BC23" s="761"/>
      <c r="BD23" s="761"/>
      <c r="BE23" s="761"/>
      <c r="BF23" s="761"/>
      <c r="BG23" s="761"/>
      <c r="BH23" s="761"/>
      <c r="BI23" s="761"/>
      <c r="BJ23" s="761"/>
      <c r="BK23" s="761"/>
      <c r="BL23" s="761"/>
      <c r="BM23" s="761"/>
      <c r="BN23" s="761"/>
      <c r="BO23" s="761"/>
      <c r="BP23" s="761"/>
      <c r="BQ23" s="761"/>
      <c r="BR23" s="761"/>
      <c r="BS23" s="761"/>
      <c r="BT23" s="761"/>
      <c r="BU23" s="761"/>
      <c r="BV23" s="761"/>
      <c r="BW23" s="761"/>
      <c r="BX23" s="761"/>
      <c r="BY23" s="761"/>
      <c r="BZ23" s="761"/>
      <c r="CA23" s="761"/>
      <c r="CB23" s="761"/>
      <c r="CC23" s="761"/>
      <c r="CD23" s="761"/>
      <c r="CE23" s="761"/>
      <c r="CF23" s="761"/>
      <c r="CG23" s="761"/>
      <c r="CH23" s="761"/>
      <c r="CI23" s="761"/>
    </row>
    <row r="24" spans="1:87" ht="15" customHeight="1" outlineLevel="1">
      <c r="A24" s="379"/>
      <c r="B24" s="412"/>
      <c r="C24" s="412"/>
      <c r="D24" s="437"/>
      <c r="E24" s="437"/>
      <c r="F24" s="437"/>
      <c r="G24" s="437"/>
      <c r="H24" s="437"/>
      <c r="I24" s="437"/>
      <c r="J24" s="437"/>
      <c r="K24" s="437"/>
      <c r="L24" s="437"/>
      <c r="M24" s="437"/>
      <c r="N24" s="437"/>
      <c r="O24" s="437"/>
      <c r="P24" s="437"/>
      <c r="Q24" s="437"/>
      <c r="R24" s="437"/>
      <c r="S24" s="437"/>
      <c r="T24" s="437"/>
      <c r="U24" s="437"/>
      <c r="V24" s="437"/>
      <c r="W24" s="437"/>
      <c r="X24" s="437"/>
      <c r="Y24" s="437"/>
      <c r="Z24" s="437"/>
      <c r="AA24" s="437"/>
      <c r="AB24" s="437"/>
      <c r="AC24" s="437"/>
      <c r="AD24" s="437"/>
      <c r="AE24" s="437"/>
      <c r="AF24" s="437"/>
      <c r="AG24" s="437"/>
      <c r="AH24" s="437"/>
      <c r="AI24" s="437"/>
      <c r="AJ24" s="437"/>
      <c r="AK24" s="437"/>
      <c r="AL24" s="437"/>
      <c r="AM24" s="437"/>
      <c r="AN24" s="437"/>
      <c r="AO24" s="437"/>
      <c r="AP24" s="437"/>
      <c r="AQ24" s="437"/>
      <c r="AR24" s="437"/>
      <c r="AS24" s="437"/>
      <c r="AT24" s="437"/>
      <c r="AU24" s="437"/>
      <c r="AV24" s="437"/>
      <c r="AW24" s="437"/>
      <c r="AX24" s="437"/>
      <c r="AY24" s="437"/>
      <c r="AZ24" s="437"/>
      <c r="BA24" s="437"/>
      <c r="BB24" s="437"/>
      <c r="BC24" s="437"/>
      <c r="BD24" s="437"/>
      <c r="BE24" s="437"/>
      <c r="BF24" s="437"/>
      <c r="BG24" s="437"/>
      <c r="BH24" s="437"/>
      <c r="BI24" s="437"/>
      <c r="BJ24" s="437"/>
      <c r="BK24" s="437"/>
      <c r="BL24" s="437"/>
      <c r="BM24" s="437"/>
      <c r="BN24" s="437"/>
      <c r="BO24" s="437"/>
      <c r="BP24" s="437"/>
      <c r="BQ24" s="437"/>
      <c r="BR24" s="437"/>
      <c r="BS24" s="437"/>
      <c r="BT24" s="437"/>
      <c r="BU24" s="437"/>
      <c r="BV24" s="437"/>
      <c r="BW24" s="437"/>
      <c r="BX24" s="437"/>
      <c r="BY24" s="437"/>
      <c r="BZ24" s="437"/>
      <c r="CA24" s="437"/>
      <c r="CB24" s="437"/>
      <c r="CC24" s="437"/>
      <c r="CD24" s="437"/>
      <c r="CE24" s="437"/>
      <c r="CF24" s="437"/>
      <c r="CG24" s="437"/>
      <c r="CH24" s="437"/>
      <c r="CI24" s="437"/>
    </row>
    <row r="25" spans="1:87" ht="15" customHeight="1" outlineLevel="1">
      <c r="A25" s="373" t="s">
        <v>229</v>
      </c>
      <c r="B25" s="762"/>
      <c r="C25" s="412" t="str">
        <f>Settings!$C$7</f>
        <v>USD</v>
      </c>
      <c r="D25" s="763">
        <v>0</v>
      </c>
      <c r="E25" s="763">
        <f t="shared" ref="E25:CI25" si="4">D25</f>
        <v>0</v>
      </c>
      <c r="F25" s="763">
        <f t="shared" si="4"/>
        <v>0</v>
      </c>
      <c r="G25" s="763">
        <f t="shared" si="4"/>
        <v>0</v>
      </c>
      <c r="H25" s="763">
        <f t="shared" si="4"/>
        <v>0</v>
      </c>
      <c r="I25" s="763">
        <f t="shared" si="4"/>
        <v>0</v>
      </c>
      <c r="J25" s="763">
        <f t="shared" si="4"/>
        <v>0</v>
      </c>
      <c r="K25" s="763">
        <f t="shared" si="4"/>
        <v>0</v>
      </c>
      <c r="L25" s="763">
        <f t="shared" si="4"/>
        <v>0</v>
      </c>
      <c r="M25" s="763">
        <f t="shared" si="4"/>
        <v>0</v>
      </c>
      <c r="N25" s="763">
        <f t="shared" si="4"/>
        <v>0</v>
      </c>
      <c r="O25" s="763">
        <f t="shared" si="4"/>
        <v>0</v>
      </c>
      <c r="P25" s="763">
        <f t="shared" si="4"/>
        <v>0</v>
      </c>
      <c r="Q25" s="763">
        <f t="shared" si="4"/>
        <v>0</v>
      </c>
      <c r="R25" s="763">
        <f t="shared" si="4"/>
        <v>0</v>
      </c>
      <c r="S25" s="763">
        <f t="shared" si="4"/>
        <v>0</v>
      </c>
      <c r="T25" s="763">
        <f t="shared" si="4"/>
        <v>0</v>
      </c>
      <c r="U25" s="763">
        <f t="shared" si="4"/>
        <v>0</v>
      </c>
      <c r="V25" s="763">
        <f t="shared" si="4"/>
        <v>0</v>
      </c>
      <c r="W25" s="763">
        <f t="shared" si="4"/>
        <v>0</v>
      </c>
      <c r="X25" s="763">
        <f t="shared" si="4"/>
        <v>0</v>
      </c>
      <c r="Y25" s="763">
        <f t="shared" si="4"/>
        <v>0</v>
      </c>
      <c r="Z25" s="763">
        <f t="shared" si="4"/>
        <v>0</v>
      </c>
      <c r="AA25" s="763">
        <f t="shared" si="4"/>
        <v>0</v>
      </c>
      <c r="AB25" s="763">
        <f t="shared" si="4"/>
        <v>0</v>
      </c>
      <c r="AC25" s="763">
        <f t="shared" si="4"/>
        <v>0</v>
      </c>
      <c r="AD25" s="763">
        <f t="shared" si="4"/>
        <v>0</v>
      </c>
      <c r="AE25" s="763">
        <f t="shared" si="4"/>
        <v>0</v>
      </c>
      <c r="AF25" s="763">
        <f t="shared" si="4"/>
        <v>0</v>
      </c>
      <c r="AG25" s="763">
        <f t="shared" si="4"/>
        <v>0</v>
      </c>
      <c r="AH25" s="763">
        <f t="shared" si="4"/>
        <v>0</v>
      </c>
      <c r="AI25" s="763">
        <f t="shared" si="4"/>
        <v>0</v>
      </c>
      <c r="AJ25" s="763">
        <f t="shared" si="4"/>
        <v>0</v>
      </c>
      <c r="AK25" s="763">
        <f t="shared" si="4"/>
        <v>0</v>
      </c>
      <c r="AL25" s="763">
        <f t="shared" si="4"/>
        <v>0</v>
      </c>
      <c r="AM25" s="763">
        <f t="shared" si="4"/>
        <v>0</v>
      </c>
      <c r="AN25" s="763">
        <f t="shared" si="4"/>
        <v>0</v>
      </c>
      <c r="AO25" s="763">
        <f t="shared" si="4"/>
        <v>0</v>
      </c>
      <c r="AP25" s="763">
        <f t="shared" si="4"/>
        <v>0</v>
      </c>
      <c r="AQ25" s="763">
        <f t="shared" si="4"/>
        <v>0</v>
      </c>
      <c r="AR25" s="763">
        <f t="shared" si="4"/>
        <v>0</v>
      </c>
      <c r="AS25" s="763">
        <f t="shared" si="4"/>
        <v>0</v>
      </c>
      <c r="AT25" s="763">
        <f t="shared" si="4"/>
        <v>0</v>
      </c>
      <c r="AU25" s="763">
        <f t="shared" si="4"/>
        <v>0</v>
      </c>
      <c r="AV25" s="763">
        <f t="shared" si="4"/>
        <v>0</v>
      </c>
      <c r="AW25" s="763">
        <f t="shared" si="4"/>
        <v>0</v>
      </c>
      <c r="AX25" s="763">
        <f t="shared" si="4"/>
        <v>0</v>
      </c>
      <c r="AY25" s="763">
        <f t="shared" si="4"/>
        <v>0</v>
      </c>
      <c r="AZ25" s="763">
        <f t="shared" si="4"/>
        <v>0</v>
      </c>
      <c r="BA25" s="763">
        <f t="shared" si="4"/>
        <v>0</v>
      </c>
      <c r="BB25" s="763">
        <f t="shared" si="4"/>
        <v>0</v>
      </c>
      <c r="BC25" s="763">
        <f t="shared" si="4"/>
        <v>0</v>
      </c>
      <c r="BD25" s="763">
        <f t="shared" si="4"/>
        <v>0</v>
      </c>
      <c r="BE25" s="763">
        <f t="shared" si="4"/>
        <v>0</v>
      </c>
      <c r="BF25" s="763">
        <f t="shared" si="4"/>
        <v>0</v>
      </c>
      <c r="BG25" s="763">
        <f t="shared" si="4"/>
        <v>0</v>
      </c>
      <c r="BH25" s="763">
        <f t="shared" si="4"/>
        <v>0</v>
      </c>
      <c r="BI25" s="763">
        <f t="shared" si="4"/>
        <v>0</v>
      </c>
      <c r="BJ25" s="763">
        <f t="shared" si="4"/>
        <v>0</v>
      </c>
      <c r="BK25" s="763">
        <f t="shared" si="4"/>
        <v>0</v>
      </c>
      <c r="BL25" s="763">
        <f t="shared" si="4"/>
        <v>0</v>
      </c>
      <c r="BM25" s="763">
        <f t="shared" si="4"/>
        <v>0</v>
      </c>
      <c r="BN25" s="763">
        <f t="shared" si="4"/>
        <v>0</v>
      </c>
      <c r="BO25" s="763">
        <f t="shared" si="4"/>
        <v>0</v>
      </c>
      <c r="BP25" s="763">
        <f t="shared" si="4"/>
        <v>0</v>
      </c>
      <c r="BQ25" s="763">
        <f t="shared" si="4"/>
        <v>0</v>
      </c>
      <c r="BR25" s="763">
        <f t="shared" si="4"/>
        <v>0</v>
      </c>
      <c r="BS25" s="763">
        <f t="shared" si="4"/>
        <v>0</v>
      </c>
      <c r="BT25" s="763">
        <f t="shared" si="4"/>
        <v>0</v>
      </c>
      <c r="BU25" s="763">
        <f t="shared" si="4"/>
        <v>0</v>
      </c>
      <c r="BV25" s="763">
        <f t="shared" si="4"/>
        <v>0</v>
      </c>
      <c r="BW25" s="763">
        <f t="shared" si="4"/>
        <v>0</v>
      </c>
      <c r="BX25" s="763">
        <f t="shared" si="4"/>
        <v>0</v>
      </c>
      <c r="BY25" s="763">
        <f t="shared" si="4"/>
        <v>0</v>
      </c>
      <c r="BZ25" s="763">
        <f t="shared" si="4"/>
        <v>0</v>
      </c>
      <c r="CA25" s="763">
        <f t="shared" si="4"/>
        <v>0</v>
      </c>
      <c r="CB25" s="763">
        <f t="shared" si="4"/>
        <v>0</v>
      </c>
      <c r="CC25" s="763">
        <f t="shared" si="4"/>
        <v>0</v>
      </c>
      <c r="CD25" s="763">
        <f t="shared" si="4"/>
        <v>0</v>
      </c>
      <c r="CE25" s="763">
        <f t="shared" si="4"/>
        <v>0</v>
      </c>
      <c r="CF25" s="763">
        <f t="shared" si="4"/>
        <v>0</v>
      </c>
      <c r="CG25" s="763">
        <f t="shared" si="4"/>
        <v>0</v>
      </c>
      <c r="CH25" s="763">
        <f t="shared" si="4"/>
        <v>0</v>
      </c>
      <c r="CI25" s="763">
        <f t="shared" si="4"/>
        <v>0</v>
      </c>
    </row>
    <row r="26" spans="1:87" ht="15" customHeight="1" outlineLevel="1">
      <c r="A26" s="373" t="s">
        <v>230</v>
      </c>
      <c r="B26" s="762"/>
      <c r="C26" s="412" t="str">
        <f>Settings!$C$7</f>
        <v>USD</v>
      </c>
      <c r="D26" s="763">
        <v>0</v>
      </c>
      <c r="E26" s="763">
        <f t="shared" ref="E26:CI26" si="5">D26</f>
        <v>0</v>
      </c>
      <c r="F26" s="763">
        <f t="shared" si="5"/>
        <v>0</v>
      </c>
      <c r="G26" s="763">
        <f t="shared" si="5"/>
        <v>0</v>
      </c>
      <c r="H26" s="763">
        <f t="shared" si="5"/>
        <v>0</v>
      </c>
      <c r="I26" s="763">
        <f t="shared" si="5"/>
        <v>0</v>
      </c>
      <c r="J26" s="763">
        <f t="shared" si="5"/>
        <v>0</v>
      </c>
      <c r="K26" s="763">
        <f t="shared" si="5"/>
        <v>0</v>
      </c>
      <c r="L26" s="763">
        <f t="shared" si="5"/>
        <v>0</v>
      </c>
      <c r="M26" s="763">
        <f t="shared" si="5"/>
        <v>0</v>
      </c>
      <c r="N26" s="763">
        <f t="shared" si="5"/>
        <v>0</v>
      </c>
      <c r="O26" s="763">
        <f t="shared" si="5"/>
        <v>0</v>
      </c>
      <c r="P26" s="763">
        <f t="shared" si="5"/>
        <v>0</v>
      </c>
      <c r="Q26" s="763">
        <f t="shared" si="5"/>
        <v>0</v>
      </c>
      <c r="R26" s="763">
        <f t="shared" si="5"/>
        <v>0</v>
      </c>
      <c r="S26" s="763">
        <f t="shared" si="5"/>
        <v>0</v>
      </c>
      <c r="T26" s="763">
        <f t="shared" si="5"/>
        <v>0</v>
      </c>
      <c r="U26" s="763">
        <f t="shared" si="5"/>
        <v>0</v>
      </c>
      <c r="V26" s="763">
        <f t="shared" si="5"/>
        <v>0</v>
      </c>
      <c r="W26" s="763">
        <f t="shared" si="5"/>
        <v>0</v>
      </c>
      <c r="X26" s="763">
        <f t="shared" si="5"/>
        <v>0</v>
      </c>
      <c r="Y26" s="763">
        <f t="shared" si="5"/>
        <v>0</v>
      </c>
      <c r="Z26" s="763">
        <f t="shared" si="5"/>
        <v>0</v>
      </c>
      <c r="AA26" s="763">
        <f t="shared" si="5"/>
        <v>0</v>
      </c>
      <c r="AB26" s="763">
        <f t="shared" si="5"/>
        <v>0</v>
      </c>
      <c r="AC26" s="763">
        <f t="shared" si="5"/>
        <v>0</v>
      </c>
      <c r="AD26" s="763">
        <f t="shared" si="5"/>
        <v>0</v>
      </c>
      <c r="AE26" s="763">
        <f t="shared" si="5"/>
        <v>0</v>
      </c>
      <c r="AF26" s="763">
        <f t="shared" si="5"/>
        <v>0</v>
      </c>
      <c r="AG26" s="763">
        <f t="shared" si="5"/>
        <v>0</v>
      </c>
      <c r="AH26" s="763">
        <f t="shared" si="5"/>
        <v>0</v>
      </c>
      <c r="AI26" s="763">
        <f t="shared" si="5"/>
        <v>0</v>
      </c>
      <c r="AJ26" s="763">
        <f t="shared" si="5"/>
        <v>0</v>
      </c>
      <c r="AK26" s="763">
        <f t="shared" si="5"/>
        <v>0</v>
      </c>
      <c r="AL26" s="763">
        <f t="shared" si="5"/>
        <v>0</v>
      </c>
      <c r="AM26" s="763">
        <f t="shared" si="5"/>
        <v>0</v>
      </c>
      <c r="AN26" s="763">
        <f t="shared" si="5"/>
        <v>0</v>
      </c>
      <c r="AO26" s="763">
        <f t="shared" si="5"/>
        <v>0</v>
      </c>
      <c r="AP26" s="763">
        <f t="shared" si="5"/>
        <v>0</v>
      </c>
      <c r="AQ26" s="763">
        <f t="shared" si="5"/>
        <v>0</v>
      </c>
      <c r="AR26" s="763">
        <f t="shared" si="5"/>
        <v>0</v>
      </c>
      <c r="AS26" s="763">
        <f t="shared" si="5"/>
        <v>0</v>
      </c>
      <c r="AT26" s="763">
        <f t="shared" si="5"/>
        <v>0</v>
      </c>
      <c r="AU26" s="763">
        <f t="shared" si="5"/>
        <v>0</v>
      </c>
      <c r="AV26" s="763">
        <f t="shared" si="5"/>
        <v>0</v>
      </c>
      <c r="AW26" s="763">
        <f t="shared" si="5"/>
        <v>0</v>
      </c>
      <c r="AX26" s="763">
        <f t="shared" si="5"/>
        <v>0</v>
      </c>
      <c r="AY26" s="763">
        <f t="shared" si="5"/>
        <v>0</v>
      </c>
      <c r="AZ26" s="763">
        <f t="shared" si="5"/>
        <v>0</v>
      </c>
      <c r="BA26" s="763">
        <f t="shared" si="5"/>
        <v>0</v>
      </c>
      <c r="BB26" s="763">
        <f t="shared" si="5"/>
        <v>0</v>
      </c>
      <c r="BC26" s="763">
        <f t="shared" si="5"/>
        <v>0</v>
      </c>
      <c r="BD26" s="763">
        <f t="shared" si="5"/>
        <v>0</v>
      </c>
      <c r="BE26" s="763">
        <f t="shared" si="5"/>
        <v>0</v>
      </c>
      <c r="BF26" s="763">
        <f t="shared" si="5"/>
        <v>0</v>
      </c>
      <c r="BG26" s="763">
        <f t="shared" si="5"/>
        <v>0</v>
      </c>
      <c r="BH26" s="763">
        <f t="shared" si="5"/>
        <v>0</v>
      </c>
      <c r="BI26" s="763">
        <f t="shared" si="5"/>
        <v>0</v>
      </c>
      <c r="BJ26" s="763">
        <f t="shared" si="5"/>
        <v>0</v>
      </c>
      <c r="BK26" s="763">
        <f t="shared" si="5"/>
        <v>0</v>
      </c>
      <c r="BL26" s="763">
        <f t="shared" si="5"/>
        <v>0</v>
      </c>
      <c r="BM26" s="763">
        <f t="shared" si="5"/>
        <v>0</v>
      </c>
      <c r="BN26" s="763">
        <f t="shared" si="5"/>
        <v>0</v>
      </c>
      <c r="BO26" s="763">
        <f t="shared" si="5"/>
        <v>0</v>
      </c>
      <c r="BP26" s="763">
        <f t="shared" si="5"/>
        <v>0</v>
      </c>
      <c r="BQ26" s="763">
        <f t="shared" si="5"/>
        <v>0</v>
      </c>
      <c r="BR26" s="763">
        <f t="shared" si="5"/>
        <v>0</v>
      </c>
      <c r="BS26" s="763">
        <f t="shared" si="5"/>
        <v>0</v>
      </c>
      <c r="BT26" s="763">
        <f t="shared" si="5"/>
        <v>0</v>
      </c>
      <c r="BU26" s="763">
        <f t="shared" si="5"/>
        <v>0</v>
      </c>
      <c r="BV26" s="763">
        <f t="shared" si="5"/>
        <v>0</v>
      </c>
      <c r="BW26" s="763">
        <f t="shared" si="5"/>
        <v>0</v>
      </c>
      <c r="BX26" s="763">
        <f t="shared" si="5"/>
        <v>0</v>
      </c>
      <c r="BY26" s="763">
        <f t="shared" si="5"/>
        <v>0</v>
      </c>
      <c r="BZ26" s="763">
        <f t="shared" si="5"/>
        <v>0</v>
      </c>
      <c r="CA26" s="763">
        <f t="shared" si="5"/>
        <v>0</v>
      </c>
      <c r="CB26" s="763">
        <f t="shared" si="5"/>
        <v>0</v>
      </c>
      <c r="CC26" s="763">
        <f t="shared" si="5"/>
        <v>0</v>
      </c>
      <c r="CD26" s="763">
        <f t="shared" si="5"/>
        <v>0</v>
      </c>
      <c r="CE26" s="763">
        <f t="shared" si="5"/>
        <v>0</v>
      </c>
      <c r="CF26" s="763">
        <f t="shared" si="5"/>
        <v>0</v>
      </c>
      <c r="CG26" s="763">
        <f t="shared" si="5"/>
        <v>0</v>
      </c>
      <c r="CH26" s="763">
        <f t="shared" si="5"/>
        <v>0</v>
      </c>
      <c r="CI26" s="763">
        <f t="shared" si="5"/>
        <v>0</v>
      </c>
    </row>
    <row r="27" spans="1:87" ht="15" customHeight="1" outlineLevel="1">
      <c r="A27" s="373" t="s">
        <v>231</v>
      </c>
      <c r="B27" s="762"/>
      <c r="C27" s="412" t="str">
        <f>Settings!$C$7</f>
        <v>USD</v>
      </c>
      <c r="D27" s="763">
        <v>0</v>
      </c>
      <c r="E27" s="763">
        <f t="shared" ref="E27:CI27" si="6">D27</f>
        <v>0</v>
      </c>
      <c r="F27" s="763">
        <f t="shared" si="6"/>
        <v>0</v>
      </c>
      <c r="G27" s="763">
        <f t="shared" si="6"/>
        <v>0</v>
      </c>
      <c r="H27" s="763">
        <f t="shared" si="6"/>
        <v>0</v>
      </c>
      <c r="I27" s="763">
        <f t="shared" si="6"/>
        <v>0</v>
      </c>
      <c r="J27" s="763">
        <f t="shared" si="6"/>
        <v>0</v>
      </c>
      <c r="K27" s="763">
        <f t="shared" si="6"/>
        <v>0</v>
      </c>
      <c r="L27" s="763">
        <f t="shared" si="6"/>
        <v>0</v>
      </c>
      <c r="M27" s="763">
        <f t="shared" si="6"/>
        <v>0</v>
      </c>
      <c r="N27" s="763">
        <f t="shared" si="6"/>
        <v>0</v>
      </c>
      <c r="O27" s="763">
        <f t="shared" si="6"/>
        <v>0</v>
      </c>
      <c r="P27" s="763">
        <f t="shared" si="6"/>
        <v>0</v>
      </c>
      <c r="Q27" s="763">
        <f t="shared" si="6"/>
        <v>0</v>
      </c>
      <c r="R27" s="763">
        <f t="shared" si="6"/>
        <v>0</v>
      </c>
      <c r="S27" s="763">
        <f t="shared" si="6"/>
        <v>0</v>
      </c>
      <c r="T27" s="763">
        <f t="shared" si="6"/>
        <v>0</v>
      </c>
      <c r="U27" s="763">
        <f t="shared" si="6"/>
        <v>0</v>
      </c>
      <c r="V27" s="763">
        <f t="shared" si="6"/>
        <v>0</v>
      </c>
      <c r="W27" s="763">
        <f t="shared" si="6"/>
        <v>0</v>
      </c>
      <c r="X27" s="763">
        <f t="shared" si="6"/>
        <v>0</v>
      </c>
      <c r="Y27" s="763">
        <f t="shared" si="6"/>
        <v>0</v>
      </c>
      <c r="Z27" s="763">
        <f t="shared" si="6"/>
        <v>0</v>
      </c>
      <c r="AA27" s="763">
        <f t="shared" si="6"/>
        <v>0</v>
      </c>
      <c r="AB27" s="763">
        <f t="shared" si="6"/>
        <v>0</v>
      </c>
      <c r="AC27" s="763">
        <f t="shared" si="6"/>
        <v>0</v>
      </c>
      <c r="AD27" s="763">
        <f t="shared" si="6"/>
        <v>0</v>
      </c>
      <c r="AE27" s="763">
        <f t="shared" si="6"/>
        <v>0</v>
      </c>
      <c r="AF27" s="763">
        <f t="shared" si="6"/>
        <v>0</v>
      </c>
      <c r="AG27" s="763">
        <f t="shared" si="6"/>
        <v>0</v>
      </c>
      <c r="AH27" s="763">
        <f t="shared" si="6"/>
        <v>0</v>
      </c>
      <c r="AI27" s="763">
        <f t="shared" si="6"/>
        <v>0</v>
      </c>
      <c r="AJ27" s="763">
        <f t="shared" si="6"/>
        <v>0</v>
      </c>
      <c r="AK27" s="763">
        <f t="shared" si="6"/>
        <v>0</v>
      </c>
      <c r="AL27" s="763">
        <f t="shared" si="6"/>
        <v>0</v>
      </c>
      <c r="AM27" s="763">
        <f t="shared" si="6"/>
        <v>0</v>
      </c>
      <c r="AN27" s="763">
        <f t="shared" si="6"/>
        <v>0</v>
      </c>
      <c r="AO27" s="763">
        <f t="shared" si="6"/>
        <v>0</v>
      </c>
      <c r="AP27" s="763">
        <f t="shared" si="6"/>
        <v>0</v>
      </c>
      <c r="AQ27" s="763">
        <f t="shared" si="6"/>
        <v>0</v>
      </c>
      <c r="AR27" s="763">
        <f t="shared" si="6"/>
        <v>0</v>
      </c>
      <c r="AS27" s="763">
        <f t="shared" si="6"/>
        <v>0</v>
      </c>
      <c r="AT27" s="763">
        <f t="shared" si="6"/>
        <v>0</v>
      </c>
      <c r="AU27" s="763">
        <f t="shared" si="6"/>
        <v>0</v>
      </c>
      <c r="AV27" s="763">
        <f t="shared" si="6"/>
        <v>0</v>
      </c>
      <c r="AW27" s="763">
        <f t="shared" si="6"/>
        <v>0</v>
      </c>
      <c r="AX27" s="763">
        <f t="shared" si="6"/>
        <v>0</v>
      </c>
      <c r="AY27" s="763">
        <f t="shared" si="6"/>
        <v>0</v>
      </c>
      <c r="AZ27" s="763">
        <f t="shared" si="6"/>
        <v>0</v>
      </c>
      <c r="BA27" s="763">
        <f t="shared" si="6"/>
        <v>0</v>
      </c>
      <c r="BB27" s="763">
        <f t="shared" si="6"/>
        <v>0</v>
      </c>
      <c r="BC27" s="763">
        <f t="shared" si="6"/>
        <v>0</v>
      </c>
      <c r="BD27" s="763">
        <f t="shared" si="6"/>
        <v>0</v>
      </c>
      <c r="BE27" s="763">
        <f t="shared" si="6"/>
        <v>0</v>
      </c>
      <c r="BF27" s="763">
        <f t="shared" si="6"/>
        <v>0</v>
      </c>
      <c r="BG27" s="763">
        <f t="shared" si="6"/>
        <v>0</v>
      </c>
      <c r="BH27" s="763">
        <f t="shared" si="6"/>
        <v>0</v>
      </c>
      <c r="BI27" s="763">
        <f t="shared" si="6"/>
        <v>0</v>
      </c>
      <c r="BJ27" s="763">
        <f t="shared" si="6"/>
        <v>0</v>
      </c>
      <c r="BK27" s="763">
        <f t="shared" si="6"/>
        <v>0</v>
      </c>
      <c r="BL27" s="763">
        <f t="shared" si="6"/>
        <v>0</v>
      </c>
      <c r="BM27" s="763">
        <f t="shared" si="6"/>
        <v>0</v>
      </c>
      <c r="BN27" s="763">
        <f t="shared" si="6"/>
        <v>0</v>
      </c>
      <c r="BO27" s="763">
        <f t="shared" si="6"/>
        <v>0</v>
      </c>
      <c r="BP27" s="763">
        <f t="shared" si="6"/>
        <v>0</v>
      </c>
      <c r="BQ27" s="763">
        <f t="shared" si="6"/>
        <v>0</v>
      </c>
      <c r="BR27" s="763">
        <f t="shared" si="6"/>
        <v>0</v>
      </c>
      <c r="BS27" s="763">
        <f t="shared" si="6"/>
        <v>0</v>
      </c>
      <c r="BT27" s="763">
        <f t="shared" si="6"/>
        <v>0</v>
      </c>
      <c r="BU27" s="763">
        <f t="shared" si="6"/>
        <v>0</v>
      </c>
      <c r="BV27" s="763">
        <f t="shared" si="6"/>
        <v>0</v>
      </c>
      <c r="BW27" s="763">
        <f t="shared" si="6"/>
        <v>0</v>
      </c>
      <c r="BX27" s="763">
        <f t="shared" si="6"/>
        <v>0</v>
      </c>
      <c r="BY27" s="763">
        <f t="shared" si="6"/>
        <v>0</v>
      </c>
      <c r="BZ27" s="763">
        <f t="shared" si="6"/>
        <v>0</v>
      </c>
      <c r="CA27" s="763">
        <f t="shared" si="6"/>
        <v>0</v>
      </c>
      <c r="CB27" s="763">
        <f t="shared" si="6"/>
        <v>0</v>
      </c>
      <c r="CC27" s="763">
        <f t="shared" si="6"/>
        <v>0</v>
      </c>
      <c r="CD27" s="763">
        <f t="shared" si="6"/>
        <v>0</v>
      </c>
      <c r="CE27" s="763">
        <f t="shared" si="6"/>
        <v>0</v>
      </c>
      <c r="CF27" s="763">
        <f t="shared" si="6"/>
        <v>0</v>
      </c>
      <c r="CG27" s="763">
        <f t="shared" si="6"/>
        <v>0</v>
      </c>
      <c r="CH27" s="763">
        <f t="shared" si="6"/>
        <v>0</v>
      </c>
      <c r="CI27" s="763">
        <f t="shared" si="6"/>
        <v>0</v>
      </c>
    </row>
    <row r="28" spans="1:87" ht="15" customHeight="1" outlineLevel="1">
      <c r="A28" s="373" t="s">
        <v>232</v>
      </c>
      <c r="B28" s="762"/>
      <c r="C28" s="412" t="str">
        <f>Settings!$C$7</f>
        <v>USD</v>
      </c>
      <c r="D28" s="763">
        <v>0</v>
      </c>
      <c r="E28" s="763">
        <f t="shared" ref="E28:CI28" si="7">D28</f>
        <v>0</v>
      </c>
      <c r="F28" s="763">
        <f t="shared" si="7"/>
        <v>0</v>
      </c>
      <c r="G28" s="763">
        <f t="shared" si="7"/>
        <v>0</v>
      </c>
      <c r="H28" s="763">
        <f t="shared" si="7"/>
        <v>0</v>
      </c>
      <c r="I28" s="763">
        <f t="shared" si="7"/>
        <v>0</v>
      </c>
      <c r="J28" s="763">
        <f t="shared" si="7"/>
        <v>0</v>
      </c>
      <c r="K28" s="763">
        <f t="shared" si="7"/>
        <v>0</v>
      </c>
      <c r="L28" s="763">
        <f t="shared" si="7"/>
        <v>0</v>
      </c>
      <c r="M28" s="763">
        <f t="shared" si="7"/>
        <v>0</v>
      </c>
      <c r="N28" s="763">
        <f t="shared" si="7"/>
        <v>0</v>
      </c>
      <c r="O28" s="763">
        <f t="shared" si="7"/>
        <v>0</v>
      </c>
      <c r="P28" s="763">
        <f t="shared" si="7"/>
        <v>0</v>
      </c>
      <c r="Q28" s="763">
        <f t="shared" si="7"/>
        <v>0</v>
      </c>
      <c r="R28" s="763">
        <f t="shared" si="7"/>
        <v>0</v>
      </c>
      <c r="S28" s="763">
        <f t="shared" si="7"/>
        <v>0</v>
      </c>
      <c r="T28" s="763">
        <f t="shared" si="7"/>
        <v>0</v>
      </c>
      <c r="U28" s="763">
        <f t="shared" si="7"/>
        <v>0</v>
      </c>
      <c r="V28" s="763">
        <f t="shared" si="7"/>
        <v>0</v>
      </c>
      <c r="W28" s="763">
        <f t="shared" si="7"/>
        <v>0</v>
      </c>
      <c r="X28" s="763">
        <f t="shared" si="7"/>
        <v>0</v>
      </c>
      <c r="Y28" s="763">
        <f t="shared" si="7"/>
        <v>0</v>
      </c>
      <c r="Z28" s="763">
        <f t="shared" si="7"/>
        <v>0</v>
      </c>
      <c r="AA28" s="763">
        <f t="shared" si="7"/>
        <v>0</v>
      </c>
      <c r="AB28" s="763">
        <f t="shared" si="7"/>
        <v>0</v>
      </c>
      <c r="AC28" s="763">
        <f t="shared" si="7"/>
        <v>0</v>
      </c>
      <c r="AD28" s="763">
        <f t="shared" si="7"/>
        <v>0</v>
      </c>
      <c r="AE28" s="763">
        <f t="shared" si="7"/>
        <v>0</v>
      </c>
      <c r="AF28" s="763">
        <f t="shared" si="7"/>
        <v>0</v>
      </c>
      <c r="AG28" s="763">
        <f t="shared" si="7"/>
        <v>0</v>
      </c>
      <c r="AH28" s="763">
        <f t="shared" si="7"/>
        <v>0</v>
      </c>
      <c r="AI28" s="763">
        <f t="shared" si="7"/>
        <v>0</v>
      </c>
      <c r="AJ28" s="763">
        <f t="shared" si="7"/>
        <v>0</v>
      </c>
      <c r="AK28" s="763">
        <f t="shared" si="7"/>
        <v>0</v>
      </c>
      <c r="AL28" s="763">
        <f t="shared" si="7"/>
        <v>0</v>
      </c>
      <c r="AM28" s="763">
        <f t="shared" si="7"/>
        <v>0</v>
      </c>
      <c r="AN28" s="763">
        <f t="shared" si="7"/>
        <v>0</v>
      </c>
      <c r="AO28" s="763">
        <f t="shared" si="7"/>
        <v>0</v>
      </c>
      <c r="AP28" s="763">
        <f t="shared" si="7"/>
        <v>0</v>
      </c>
      <c r="AQ28" s="763">
        <f t="shared" si="7"/>
        <v>0</v>
      </c>
      <c r="AR28" s="763">
        <f t="shared" si="7"/>
        <v>0</v>
      </c>
      <c r="AS28" s="763">
        <f t="shared" si="7"/>
        <v>0</v>
      </c>
      <c r="AT28" s="763">
        <f t="shared" si="7"/>
        <v>0</v>
      </c>
      <c r="AU28" s="763">
        <f t="shared" si="7"/>
        <v>0</v>
      </c>
      <c r="AV28" s="763">
        <f t="shared" si="7"/>
        <v>0</v>
      </c>
      <c r="AW28" s="763">
        <f t="shared" si="7"/>
        <v>0</v>
      </c>
      <c r="AX28" s="763">
        <f t="shared" si="7"/>
        <v>0</v>
      </c>
      <c r="AY28" s="763">
        <f t="shared" si="7"/>
        <v>0</v>
      </c>
      <c r="AZ28" s="763">
        <f t="shared" si="7"/>
        <v>0</v>
      </c>
      <c r="BA28" s="763">
        <f t="shared" si="7"/>
        <v>0</v>
      </c>
      <c r="BB28" s="763">
        <f t="shared" si="7"/>
        <v>0</v>
      </c>
      <c r="BC28" s="763">
        <f t="shared" si="7"/>
        <v>0</v>
      </c>
      <c r="BD28" s="763">
        <f t="shared" si="7"/>
        <v>0</v>
      </c>
      <c r="BE28" s="763">
        <f t="shared" si="7"/>
        <v>0</v>
      </c>
      <c r="BF28" s="763">
        <f t="shared" si="7"/>
        <v>0</v>
      </c>
      <c r="BG28" s="763">
        <f t="shared" si="7"/>
        <v>0</v>
      </c>
      <c r="BH28" s="763">
        <f t="shared" si="7"/>
        <v>0</v>
      </c>
      <c r="BI28" s="763">
        <f t="shared" si="7"/>
        <v>0</v>
      </c>
      <c r="BJ28" s="763">
        <f t="shared" si="7"/>
        <v>0</v>
      </c>
      <c r="BK28" s="763">
        <f t="shared" si="7"/>
        <v>0</v>
      </c>
      <c r="BL28" s="763">
        <f t="shared" si="7"/>
        <v>0</v>
      </c>
      <c r="BM28" s="763">
        <f t="shared" si="7"/>
        <v>0</v>
      </c>
      <c r="BN28" s="763">
        <f t="shared" si="7"/>
        <v>0</v>
      </c>
      <c r="BO28" s="763">
        <f t="shared" si="7"/>
        <v>0</v>
      </c>
      <c r="BP28" s="763">
        <f t="shared" si="7"/>
        <v>0</v>
      </c>
      <c r="BQ28" s="763">
        <f t="shared" si="7"/>
        <v>0</v>
      </c>
      <c r="BR28" s="763">
        <f t="shared" si="7"/>
        <v>0</v>
      </c>
      <c r="BS28" s="763">
        <f t="shared" si="7"/>
        <v>0</v>
      </c>
      <c r="BT28" s="763">
        <f t="shared" si="7"/>
        <v>0</v>
      </c>
      <c r="BU28" s="763">
        <f t="shared" si="7"/>
        <v>0</v>
      </c>
      <c r="BV28" s="763">
        <f t="shared" si="7"/>
        <v>0</v>
      </c>
      <c r="BW28" s="763">
        <f t="shared" si="7"/>
        <v>0</v>
      </c>
      <c r="BX28" s="763">
        <f t="shared" si="7"/>
        <v>0</v>
      </c>
      <c r="BY28" s="763">
        <f t="shared" si="7"/>
        <v>0</v>
      </c>
      <c r="BZ28" s="763">
        <f t="shared" si="7"/>
        <v>0</v>
      </c>
      <c r="CA28" s="763">
        <f t="shared" si="7"/>
        <v>0</v>
      </c>
      <c r="CB28" s="763">
        <f t="shared" si="7"/>
        <v>0</v>
      </c>
      <c r="CC28" s="763">
        <f t="shared" si="7"/>
        <v>0</v>
      </c>
      <c r="CD28" s="763">
        <f t="shared" si="7"/>
        <v>0</v>
      </c>
      <c r="CE28" s="763">
        <f t="shared" si="7"/>
        <v>0</v>
      </c>
      <c r="CF28" s="763">
        <f t="shared" si="7"/>
        <v>0</v>
      </c>
      <c r="CG28" s="763">
        <f t="shared" si="7"/>
        <v>0</v>
      </c>
      <c r="CH28" s="763">
        <f t="shared" si="7"/>
        <v>0</v>
      </c>
      <c r="CI28" s="763">
        <f t="shared" si="7"/>
        <v>0</v>
      </c>
    </row>
    <row r="29" spans="1:87" ht="15" customHeight="1" outlineLevel="1">
      <c r="A29" s="373" t="s">
        <v>233</v>
      </c>
      <c r="B29" s="762"/>
      <c r="C29" s="412" t="str">
        <f>Settings!$C$7</f>
        <v>USD</v>
      </c>
      <c r="D29" s="763">
        <v>0</v>
      </c>
      <c r="E29" s="763">
        <f t="shared" ref="E29:CI29" si="8">D29</f>
        <v>0</v>
      </c>
      <c r="F29" s="763">
        <f t="shared" si="8"/>
        <v>0</v>
      </c>
      <c r="G29" s="763">
        <f t="shared" si="8"/>
        <v>0</v>
      </c>
      <c r="H29" s="763">
        <f t="shared" si="8"/>
        <v>0</v>
      </c>
      <c r="I29" s="763">
        <f t="shared" si="8"/>
        <v>0</v>
      </c>
      <c r="J29" s="763">
        <f t="shared" si="8"/>
        <v>0</v>
      </c>
      <c r="K29" s="763">
        <f t="shared" si="8"/>
        <v>0</v>
      </c>
      <c r="L29" s="763">
        <f t="shared" si="8"/>
        <v>0</v>
      </c>
      <c r="M29" s="763">
        <f t="shared" si="8"/>
        <v>0</v>
      </c>
      <c r="N29" s="763">
        <f t="shared" si="8"/>
        <v>0</v>
      </c>
      <c r="O29" s="763">
        <f t="shared" si="8"/>
        <v>0</v>
      </c>
      <c r="P29" s="763">
        <f t="shared" si="8"/>
        <v>0</v>
      </c>
      <c r="Q29" s="763">
        <f t="shared" si="8"/>
        <v>0</v>
      </c>
      <c r="R29" s="763">
        <f t="shared" si="8"/>
        <v>0</v>
      </c>
      <c r="S29" s="763">
        <f t="shared" si="8"/>
        <v>0</v>
      </c>
      <c r="T29" s="763">
        <f t="shared" si="8"/>
        <v>0</v>
      </c>
      <c r="U29" s="763">
        <f t="shared" si="8"/>
        <v>0</v>
      </c>
      <c r="V29" s="763">
        <f t="shared" si="8"/>
        <v>0</v>
      </c>
      <c r="W29" s="763">
        <f t="shared" si="8"/>
        <v>0</v>
      </c>
      <c r="X29" s="763">
        <f t="shared" si="8"/>
        <v>0</v>
      </c>
      <c r="Y29" s="763">
        <f t="shared" si="8"/>
        <v>0</v>
      </c>
      <c r="Z29" s="763">
        <f t="shared" si="8"/>
        <v>0</v>
      </c>
      <c r="AA29" s="763">
        <f t="shared" si="8"/>
        <v>0</v>
      </c>
      <c r="AB29" s="763">
        <f t="shared" si="8"/>
        <v>0</v>
      </c>
      <c r="AC29" s="763">
        <f t="shared" si="8"/>
        <v>0</v>
      </c>
      <c r="AD29" s="763">
        <f t="shared" si="8"/>
        <v>0</v>
      </c>
      <c r="AE29" s="763">
        <f t="shared" si="8"/>
        <v>0</v>
      </c>
      <c r="AF29" s="763">
        <f t="shared" si="8"/>
        <v>0</v>
      </c>
      <c r="AG29" s="763">
        <f t="shared" si="8"/>
        <v>0</v>
      </c>
      <c r="AH29" s="763">
        <f t="shared" si="8"/>
        <v>0</v>
      </c>
      <c r="AI29" s="763">
        <f t="shared" si="8"/>
        <v>0</v>
      </c>
      <c r="AJ29" s="763">
        <f t="shared" si="8"/>
        <v>0</v>
      </c>
      <c r="AK29" s="763">
        <f t="shared" si="8"/>
        <v>0</v>
      </c>
      <c r="AL29" s="763">
        <f t="shared" si="8"/>
        <v>0</v>
      </c>
      <c r="AM29" s="763">
        <f t="shared" si="8"/>
        <v>0</v>
      </c>
      <c r="AN29" s="763">
        <f t="shared" si="8"/>
        <v>0</v>
      </c>
      <c r="AO29" s="763">
        <f t="shared" si="8"/>
        <v>0</v>
      </c>
      <c r="AP29" s="763">
        <f t="shared" si="8"/>
        <v>0</v>
      </c>
      <c r="AQ29" s="763">
        <f t="shared" si="8"/>
        <v>0</v>
      </c>
      <c r="AR29" s="763">
        <f t="shared" si="8"/>
        <v>0</v>
      </c>
      <c r="AS29" s="763">
        <f t="shared" si="8"/>
        <v>0</v>
      </c>
      <c r="AT29" s="763">
        <f t="shared" si="8"/>
        <v>0</v>
      </c>
      <c r="AU29" s="763">
        <f t="shared" si="8"/>
        <v>0</v>
      </c>
      <c r="AV29" s="763">
        <f t="shared" si="8"/>
        <v>0</v>
      </c>
      <c r="AW29" s="763">
        <f t="shared" si="8"/>
        <v>0</v>
      </c>
      <c r="AX29" s="763">
        <f t="shared" si="8"/>
        <v>0</v>
      </c>
      <c r="AY29" s="763">
        <f t="shared" si="8"/>
        <v>0</v>
      </c>
      <c r="AZ29" s="763">
        <f t="shared" si="8"/>
        <v>0</v>
      </c>
      <c r="BA29" s="763">
        <f t="shared" si="8"/>
        <v>0</v>
      </c>
      <c r="BB29" s="763">
        <f t="shared" si="8"/>
        <v>0</v>
      </c>
      <c r="BC29" s="763">
        <f t="shared" si="8"/>
        <v>0</v>
      </c>
      <c r="BD29" s="763">
        <f t="shared" si="8"/>
        <v>0</v>
      </c>
      <c r="BE29" s="763">
        <f t="shared" si="8"/>
        <v>0</v>
      </c>
      <c r="BF29" s="763">
        <f t="shared" si="8"/>
        <v>0</v>
      </c>
      <c r="BG29" s="763">
        <f t="shared" si="8"/>
        <v>0</v>
      </c>
      <c r="BH29" s="763">
        <f t="shared" si="8"/>
        <v>0</v>
      </c>
      <c r="BI29" s="763">
        <f t="shared" si="8"/>
        <v>0</v>
      </c>
      <c r="BJ29" s="763">
        <f t="shared" si="8"/>
        <v>0</v>
      </c>
      <c r="BK29" s="763">
        <f t="shared" si="8"/>
        <v>0</v>
      </c>
      <c r="BL29" s="763">
        <f t="shared" si="8"/>
        <v>0</v>
      </c>
      <c r="BM29" s="763">
        <f t="shared" si="8"/>
        <v>0</v>
      </c>
      <c r="BN29" s="763">
        <f t="shared" si="8"/>
        <v>0</v>
      </c>
      <c r="BO29" s="763">
        <f t="shared" si="8"/>
        <v>0</v>
      </c>
      <c r="BP29" s="763">
        <f t="shared" si="8"/>
        <v>0</v>
      </c>
      <c r="BQ29" s="763">
        <f t="shared" si="8"/>
        <v>0</v>
      </c>
      <c r="BR29" s="763">
        <f t="shared" si="8"/>
        <v>0</v>
      </c>
      <c r="BS29" s="763">
        <f t="shared" si="8"/>
        <v>0</v>
      </c>
      <c r="BT29" s="763">
        <f t="shared" si="8"/>
        <v>0</v>
      </c>
      <c r="BU29" s="763">
        <f t="shared" si="8"/>
        <v>0</v>
      </c>
      <c r="BV29" s="763">
        <f t="shared" si="8"/>
        <v>0</v>
      </c>
      <c r="BW29" s="763">
        <f t="shared" si="8"/>
        <v>0</v>
      </c>
      <c r="BX29" s="763">
        <f t="shared" si="8"/>
        <v>0</v>
      </c>
      <c r="BY29" s="763">
        <f t="shared" si="8"/>
        <v>0</v>
      </c>
      <c r="BZ29" s="763">
        <f t="shared" si="8"/>
        <v>0</v>
      </c>
      <c r="CA29" s="763">
        <f t="shared" si="8"/>
        <v>0</v>
      </c>
      <c r="CB29" s="763">
        <f t="shared" si="8"/>
        <v>0</v>
      </c>
      <c r="CC29" s="763">
        <f t="shared" si="8"/>
        <v>0</v>
      </c>
      <c r="CD29" s="763">
        <f t="shared" si="8"/>
        <v>0</v>
      </c>
      <c r="CE29" s="763">
        <f t="shared" si="8"/>
        <v>0</v>
      </c>
      <c r="CF29" s="763">
        <f t="shared" si="8"/>
        <v>0</v>
      </c>
      <c r="CG29" s="763">
        <f t="shared" si="8"/>
        <v>0</v>
      </c>
      <c r="CH29" s="763">
        <f t="shared" si="8"/>
        <v>0</v>
      </c>
      <c r="CI29" s="763">
        <f t="shared" si="8"/>
        <v>0</v>
      </c>
    </row>
    <row r="30" spans="1:87" ht="15" customHeight="1" outlineLevel="1">
      <c r="A30" s="373" t="s">
        <v>234</v>
      </c>
      <c r="B30" s="762"/>
      <c r="C30" s="412" t="str">
        <f>Settings!$C$7</f>
        <v>USD</v>
      </c>
      <c r="D30" s="763">
        <v>0</v>
      </c>
      <c r="E30" s="763">
        <f t="shared" ref="E30:CI30" si="9">D30</f>
        <v>0</v>
      </c>
      <c r="F30" s="763">
        <f t="shared" si="9"/>
        <v>0</v>
      </c>
      <c r="G30" s="763">
        <f t="shared" si="9"/>
        <v>0</v>
      </c>
      <c r="H30" s="763">
        <f t="shared" si="9"/>
        <v>0</v>
      </c>
      <c r="I30" s="763">
        <f t="shared" si="9"/>
        <v>0</v>
      </c>
      <c r="J30" s="763">
        <f t="shared" si="9"/>
        <v>0</v>
      </c>
      <c r="K30" s="763">
        <f t="shared" si="9"/>
        <v>0</v>
      </c>
      <c r="L30" s="763">
        <f t="shared" si="9"/>
        <v>0</v>
      </c>
      <c r="M30" s="763">
        <f t="shared" si="9"/>
        <v>0</v>
      </c>
      <c r="N30" s="763">
        <f t="shared" si="9"/>
        <v>0</v>
      </c>
      <c r="O30" s="763">
        <f t="shared" si="9"/>
        <v>0</v>
      </c>
      <c r="P30" s="763">
        <f t="shared" si="9"/>
        <v>0</v>
      </c>
      <c r="Q30" s="763">
        <f t="shared" si="9"/>
        <v>0</v>
      </c>
      <c r="R30" s="763">
        <f t="shared" si="9"/>
        <v>0</v>
      </c>
      <c r="S30" s="763">
        <f t="shared" si="9"/>
        <v>0</v>
      </c>
      <c r="T30" s="763">
        <f t="shared" si="9"/>
        <v>0</v>
      </c>
      <c r="U30" s="763">
        <f t="shared" si="9"/>
        <v>0</v>
      </c>
      <c r="V30" s="763">
        <f t="shared" si="9"/>
        <v>0</v>
      </c>
      <c r="W30" s="763">
        <f t="shared" si="9"/>
        <v>0</v>
      </c>
      <c r="X30" s="763">
        <f t="shared" si="9"/>
        <v>0</v>
      </c>
      <c r="Y30" s="763">
        <f t="shared" si="9"/>
        <v>0</v>
      </c>
      <c r="Z30" s="763">
        <f t="shared" si="9"/>
        <v>0</v>
      </c>
      <c r="AA30" s="763">
        <f t="shared" si="9"/>
        <v>0</v>
      </c>
      <c r="AB30" s="763">
        <f t="shared" si="9"/>
        <v>0</v>
      </c>
      <c r="AC30" s="763">
        <f t="shared" si="9"/>
        <v>0</v>
      </c>
      <c r="AD30" s="763">
        <f t="shared" si="9"/>
        <v>0</v>
      </c>
      <c r="AE30" s="763">
        <f t="shared" si="9"/>
        <v>0</v>
      </c>
      <c r="AF30" s="763">
        <f t="shared" si="9"/>
        <v>0</v>
      </c>
      <c r="AG30" s="763">
        <f t="shared" si="9"/>
        <v>0</v>
      </c>
      <c r="AH30" s="763">
        <f t="shared" si="9"/>
        <v>0</v>
      </c>
      <c r="AI30" s="763">
        <f t="shared" si="9"/>
        <v>0</v>
      </c>
      <c r="AJ30" s="763">
        <f t="shared" si="9"/>
        <v>0</v>
      </c>
      <c r="AK30" s="763">
        <f t="shared" si="9"/>
        <v>0</v>
      </c>
      <c r="AL30" s="763">
        <f t="shared" si="9"/>
        <v>0</v>
      </c>
      <c r="AM30" s="763">
        <f t="shared" si="9"/>
        <v>0</v>
      </c>
      <c r="AN30" s="763">
        <f t="shared" si="9"/>
        <v>0</v>
      </c>
      <c r="AO30" s="763">
        <f t="shared" si="9"/>
        <v>0</v>
      </c>
      <c r="AP30" s="763">
        <f t="shared" si="9"/>
        <v>0</v>
      </c>
      <c r="AQ30" s="763">
        <f t="shared" si="9"/>
        <v>0</v>
      </c>
      <c r="AR30" s="763">
        <f t="shared" si="9"/>
        <v>0</v>
      </c>
      <c r="AS30" s="763">
        <f t="shared" si="9"/>
        <v>0</v>
      </c>
      <c r="AT30" s="763">
        <f t="shared" si="9"/>
        <v>0</v>
      </c>
      <c r="AU30" s="763">
        <f t="shared" si="9"/>
        <v>0</v>
      </c>
      <c r="AV30" s="763">
        <f t="shared" si="9"/>
        <v>0</v>
      </c>
      <c r="AW30" s="763">
        <f t="shared" si="9"/>
        <v>0</v>
      </c>
      <c r="AX30" s="763">
        <f t="shared" si="9"/>
        <v>0</v>
      </c>
      <c r="AY30" s="763">
        <f t="shared" si="9"/>
        <v>0</v>
      </c>
      <c r="AZ30" s="763">
        <f t="shared" si="9"/>
        <v>0</v>
      </c>
      <c r="BA30" s="763">
        <f t="shared" si="9"/>
        <v>0</v>
      </c>
      <c r="BB30" s="763">
        <f t="shared" si="9"/>
        <v>0</v>
      </c>
      <c r="BC30" s="763">
        <f t="shared" si="9"/>
        <v>0</v>
      </c>
      <c r="BD30" s="763">
        <f t="shared" si="9"/>
        <v>0</v>
      </c>
      <c r="BE30" s="763">
        <f t="shared" si="9"/>
        <v>0</v>
      </c>
      <c r="BF30" s="763">
        <f t="shared" si="9"/>
        <v>0</v>
      </c>
      <c r="BG30" s="763">
        <f t="shared" si="9"/>
        <v>0</v>
      </c>
      <c r="BH30" s="763">
        <f t="shared" si="9"/>
        <v>0</v>
      </c>
      <c r="BI30" s="763">
        <f t="shared" si="9"/>
        <v>0</v>
      </c>
      <c r="BJ30" s="763">
        <f t="shared" si="9"/>
        <v>0</v>
      </c>
      <c r="BK30" s="763">
        <f t="shared" si="9"/>
        <v>0</v>
      </c>
      <c r="BL30" s="763">
        <f t="shared" si="9"/>
        <v>0</v>
      </c>
      <c r="BM30" s="763">
        <f t="shared" si="9"/>
        <v>0</v>
      </c>
      <c r="BN30" s="763">
        <f t="shared" si="9"/>
        <v>0</v>
      </c>
      <c r="BO30" s="763">
        <f t="shared" si="9"/>
        <v>0</v>
      </c>
      <c r="BP30" s="763">
        <f t="shared" si="9"/>
        <v>0</v>
      </c>
      <c r="BQ30" s="763">
        <f t="shared" si="9"/>
        <v>0</v>
      </c>
      <c r="BR30" s="763">
        <f t="shared" si="9"/>
        <v>0</v>
      </c>
      <c r="BS30" s="763">
        <f t="shared" si="9"/>
        <v>0</v>
      </c>
      <c r="BT30" s="763">
        <f t="shared" si="9"/>
        <v>0</v>
      </c>
      <c r="BU30" s="763">
        <f t="shared" si="9"/>
        <v>0</v>
      </c>
      <c r="BV30" s="763">
        <f t="shared" si="9"/>
        <v>0</v>
      </c>
      <c r="BW30" s="763">
        <f t="shared" si="9"/>
        <v>0</v>
      </c>
      <c r="BX30" s="763">
        <f t="shared" si="9"/>
        <v>0</v>
      </c>
      <c r="BY30" s="763">
        <f t="shared" si="9"/>
        <v>0</v>
      </c>
      <c r="BZ30" s="763">
        <f t="shared" si="9"/>
        <v>0</v>
      </c>
      <c r="CA30" s="763">
        <f t="shared" si="9"/>
        <v>0</v>
      </c>
      <c r="CB30" s="763">
        <f t="shared" si="9"/>
        <v>0</v>
      </c>
      <c r="CC30" s="763">
        <f t="shared" si="9"/>
        <v>0</v>
      </c>
      <c r="CD30" s="763">
        <f t="shared" si="9"/>
        <v>0</v>
      </c>
      <c r="CE30" s="763">
        <f t="shared" si="9"/>
        <v>0</v>
      </c>
      <c r="CF30" s="763">
        <f t="shared" si="9"/>
        <v>0</v>
      </c>
      <c r="CG30" s="763">
        <f t="shared" si="9"/>
        <v>0</v>
      </c>
      <c r="CH30" s="763">
        <f t="shared" si="9"/>
        <v>0</v>
      </c>
      <c r="CI30" s="763">
        <f t="shared" si="9"/>
        <v>0</v>
      </c>
    </row>
    <row r="31" spans="1:87" ht="15" customHeight="1" outlineLevel="1">
      <c r="A31" s="373" t="s">
        <v>235</v>
      </c>
      <c r="B31" s="762"/>
      <c r="C31" s="412" t="str">
        <f>Settings!$C$7</f>
        <v>USD</v>
      </c>
      <c r="D31" s="763">
        <v>0</v>
      </c>
      <c r="E31" s="763">
        <f t="shared" ref="E31:CI31" si="10">D31</f>
        <v>0</v>
      </c>
      <c r="F31" s="763">
        <f t="shared" si="10"/>
        <v>0</v>
      </c>
      <c r="G31" s="763">
        <f t="shared" si="10"/>
        <v>0</v>
      </c>
      <c r="H31" s="763">
        <f t="shared" si="10"/>
        <v>0</v>
      </c>
      <c r="I31" s="763">
        <f t="shared" si="10"/>
        <v>0</v>
      </c>
      <c r="J31" s="763">
        <f t="shared" si="10"/>
        <v>0</v>
      </c>
      <c r="K31" s="763">
        <f t="shared" si="10"/>
        <v>0</v>
      </c>
      <c r="L31" s="763">
        <f t="shared" si="10"/>
        <v>0</v>
      </c>
      <c r="M31" s="763">
        <f t="shared" si="10"/>
        <v>0</v>
      </c>
      <c r="N31" s="763">
        <f t="shared" si="10"/>
        <v>0</v>
      </c>
      <c r="O31" s="763">
        <f t="shared" si="10"/>
        <v>0</v>
      </c>
      <c r="P31" s="763">
        <f t="shared" si="10"/>
        <v>0</v>
      </c>
      <c r="Q31" s="763">
        <f t="shared" si="10"/>
        <v>0</v>
      </c>
      <c r="R31" s="763">
        <f t="shared" si="10"/>
        <v>0</v>
      </c>
      <c r="S31" s="763">
        <f t="shared" si="10"/>
        <v>0</v>
      </c>
      <c r="T31" s="763">
        <f t="shared" si="10"/>
        <v>0</v>
      </c>
      <c r="U31" s="763">
        <f t="shared" si="10"/>
        <v>0</v>
      </c>
      <c r="V31" s="763">
        <f t="shared" si="10"/>
        <v>0</v>
      </c>
      <c r="W31" s="763">
        <f t="shared" si="10"/>
        <v>0</v>
      </c>
      <c r="X31" s="763">
        <f t="shared" si="10"/>
        <v>0</v>
      </c>
      <c r="Y31" s="763">
        <f t="shared" si="10"/>
        <v>0</v>
      </c>
      <c r="Z31" s="763">
        <f t="shared" si="10"/>
        <v>0</v>
      </c>
      <c r="AA31" s="763">
        <f t="shared" si="10"/>
        <v>0</v>
      </c>
      <c r="AB31" s="763">
        <f t="shared" si="10"/>
        <v>0</v>
      </c>
      <c r="AC31" s="763">
        <f t="shared" si="10"/>
        <v>0</v>
      </c>
      <c r="AD31" s="763">
        <f t="shared" si="10"/>
        <v>0</v>
      </c>
      <c r="AE31" s="763">
        <f t="shared" si="10"/>
        <v>0</v>
      </c>
      <c r="AF31" s="763">
        <f t="shared" si="10"/>
        <v>0</v>
      </c>
      <c r="AG31" s="763">
        <f t="shared" si="10"/>
        <v>0</v>
      </c>
      <c r="AH31" s="763">
        <f t="shared" si="10"/>
        <v>0</v>
      </c>
      <c r="AI31" s="763">
        <f t="shared" si="10"/>
        <v>0</v>
      </c>
      <c r="AJ31" s="763">
        <f t="shared" si="10"/>
        <v>0</v>
      </c>
      <c r="AK31" s="763">
        <f t="shared" si="10"/>
        <v>0</v>
      </c>
      <c r="AL31" s="763">
        <f t="shared" si="10"/>
        <v>0</v>
      </c>
      <c r="AM31" s="763">
        <f t="shared" si="10"/>
        <v>0</v>
      </c>
      <c r="AN31" s="763">
        <f t="shared" si="10"/>
        <v>0</v>
      </c>
      <c r="AO31" s="763">
        <f t="shared" si="10"/>
        <v>0</v>
      </c>
      <c r="AP31" s="763">
        <f t="shared" si="10"/>
        <v>0</v>
      </c>
      <c r="AQ31" s="763">
        <f t="shared" si="10"/>
        <v>0</v>
      </c>
      <c r="AR31" s="763">
        <f t="shared" si="10"/>
        <v>0</v>
      </c>
      <c r="AS31" s="763">
        <f t="shared" si="10"/>
        <v>0</v>
      </c>
      <c r="AT31" s="763">
        <f t="shared" si="10"/>
        <v>0</v>
      </c>
      <c r="AU31" s="763">
        <f t="shared" si="10"/>
        <v>0</v>
      </c>
      <c r="AV31" s="763">
        <f t="shared" si="10"/>
        <v>0</v>
      </c>
      <c r="AW31" s="763">
        <f t="shared" si="10"/>
        <v>0</v>
      </c>
      <c r="AX31" s="763">
        <f t="shared" si="10"/>
        <v>0</v>
      </c>
      <c r="AY31" s="763">
        <f t="shared" si="10"/>
        <v>0</v>
      </c>
      <c r="AZ31" s="763">
        <f t="shared" si="10"/>
        <v>0</v>
      </c>
      <c r="BA31" s="763">
        <f t="shared" si="10"/>
        <v>0</v>
      </c>
      <c r="BB31" s="763">
        <f t="shared" si="10"/>
        <v>0</v>
      </c>
      <c r="BC31" s="763">
        <f t="shared" si="10"/>
        <v>0</v>
      </c>
      <c r="BD31" s="763">
        <f t="shared" si="10"/>
        <v>0</v>
      </c>
      <c r="BE31" s="763">
        <f t="shared" si="10"/>
        <v>0</v>
      </c>
      <c r="BF31" s="763">
        <f t="shared" si="10"/>
        <v>0</v>
      </c>
      <c r="BG31" s="763">
        <f t="shared" si="10"/>
        <v>0</v>
      </c>
      <c r="BH31" s="763">
        <f t="shared" si="10"/>
        <v>0</v>
      </c>
      <c r="BI31" s="763">
        <f t="shared" si="10"/>
        <v>0</v>
      </c>
      <c r="BJ31" s="763">
        <f t="shared" si="10"/>
        <v>0</v>
      </c>
      <c r="BK31" s="763">
        <f t="shared" si="10"/>
        <v>0</v>
      </c>
      <c r="BL31" s="763">
        <f t="shared" si="10"/>
        <v>0</v>
      </c>
      <c r="BM31" s="763">
        <f t="shared" si="10"/>
        <v>0</v>
      </c>
      <c r="BN31" s="763">
        <f t="shared" si="10"/>
        <v>0</v>
      </c>
      <c r="BO31" s="763">
        <f t="shared" si="10"/>
        <v>0</v>
      </c>
      <c r="BP31" s="763">
        <f t="shared" si="10"/>
        <v>0</v>
      </c>
      <c r="BQ31" s="763">
        <f t="shared" si="10"/>
        <v>0</v>
      </c>
      <c r="BR31" s="763">
        <f t="shared" si="10"/>
        <v>0</v>
      </c>
      <c r="BS31" s="763">
        <f t="shared" si="10"/>
        <v>0</v>
      </c>
      <c r="BT31" s="763">
        <f t="shared" si="10"/>
        <v>0</v>
      </c>
      <c r="BU31" s="763">
        <f t="shared" si="10"/>
        <v>0</v>
      </c>
      <c r="BV31" s="763">
        <f t="shared" si="10"/>
        <v>0</v>
      </c>
      <c r="BW31" s="763">
        <f t="shared" si="10"/>
        <v>0</v>
      </c>
      <c r="BX31" s="763">
        <f t="shared" si="10"/>
        <v>0</v>
      </c>
      <c r="BY31" s="763">
        <f t="shared" si="10"/>
        <v>0</v>
      </c>
      <c r="BZ31" s="763">
        <f t="shared" si="10"/>
        <v>0</v>
      </c>
      <c r="CA31" s="763">
        <f t="shared" si="10"/>
        <v>0</v>
      </c>
      <c r="CB31" s="763">
        <f t="shared" si="10"/>
        <v>0</v>
      </c>
      <c r="CC31" s="763">
        <f t="shared" si="10"/>
        <v>0</v>
      </c>
      <c r="CD31" s="763">
        <f t="shared" si="10"/>
        <v>0</v>
      </c>
      <c r="CE31" s="763">
        <f t="shared" si="10"/>
        <v>0</v>
      </c>
      <c r="CF31" s="763">
        <f t="shared" si="10"/>
        <v>0</v>
      </c>
      <c r="CG31" s="763">
        <f t="shared" si="10"/>
        <v>0</v>
      </c>
      <c r="CH31" s="763">
        <f t="shared" si="10"/>
        <v>0</v>
      </c>
      <c r="CI31" s="763">
        <f t="shared" si="10"/>
        <v>0</v>
      </c>
    </row>
    <row r="32" spans="1:87" ht="15" customHeight="1" outlineLevel="1">
      <c r="A32" s="373" t="s">
        <v>236</v>
      </c>
      <c r="B32" s="762"/>
      <c r="C32" s="412" t="str">
        <f>Settings!$C$7</f>
        <v>USD</v>
      </c>
      <c r="D32" s="763">
        <v>0</v>
      </c>
      <c r="E32" s="763">
        <f t="shared" ref="E32:CI32" si="11">D32</f>
        <v>0</v>
      </c>
      <c r="F32" s="763">
        <f t="shared" si="11"/>
        <v>0</v>
      </c>
      <c r="G32" s="763">
        <f t="shared" si="11"/>
        <v>0</v>
      </c>
      <c r="H32" s="763">
        <f t="shared" si="11"/>
        <v>0</v>
      </c>
      <c r="I32" s="763">
        <f t="shared" si="11"/>
        <v>0</v>
      </c>
      <c r="J32" s="763">
        <f t="shared" si="11"/>
        <v>0</v>
      </c>
      <c r="K32" s="763">
        <f t="shared" si="11"/>
        <v>0</v>
      </c>
      <c r="L32" s="763">
        <f t="shared" si="11"/>
        <v>0</v>
      </c>
      <c r="M32" s="763">
        <f t="shared" si="11"/>
        <v>0</v>
      </c>
      <c r="N32" s="763">
        <f t="shared" si="11"/>
        <v>0</v>
      </c>
      <c r="O32" s="763">
        <f t="shared" si="11"/>
        <v>0</v>
      </c>
      <c r="P32" s="763">
        <f t="shared" si="11"/>
        <v>0</v>
      </c>
      <c r="Q32" s="763">
        <f t="shared" si="11"/>
        <v>0</v>
      </c>
      <c r="R32" s="763">
        <f t="shared" si="11"/>
        <v>0</v>
      </c>
      <c r="S32" s="763">
        <f t="shared" si="11"/>
        <v>0</v>
      </c>
      <c r="T32" s="763">
        <f t="shared" si="11"/>
        <v>0</v>
      </c>
      <c r="U32" s="763">
        <f t="shared" si="11"/>
        <v>0</v>
      </c>
      <c r="V32" s="763">
        <f t="shared" si="11"/>
        <v>0</v>
      </c>
      <c r="W32" s="763">
        <f t="shared" si="11"/>
        <v>0</v>
      </c>
      <c r="X32" s="763">
        <f t="shared" si="11"/>
        <v>0</v>
      </c>
      <c r="Y32" s="763">
        <f t="shared" si="11"/>
        <v>0</v>
      </c>
      <c r="Z32" s="763">
        <f t="shared" si="11"/>
        <v>0</v>
      </c>
      <c r="AA32" s="763">
        <f t="shared" si="11"/>
        <v>0</v>
      </c>
      <c r="AB32" s="763">
        <f t="shared" si="11"/>
        <v>0</v>
      </c>
      <c r="AC32" s="763">
        <f t="shared" si="11"/>
        <v>0</v>
      </c>
      <c r="AD32" s="763">
        <f t="shared" si="11"/>
        <v>0</v>
      </c>
      <c r="AE32" s="763">
        <f t="shared" si="11"/>
        <v>0</v>
      </c>
      <c r="AF32" s="763">
        <f t="shared" si="11"/>
        <v>0</v>
      </c>
      <c r="AG32" s="763">
        <f t="shared" si="11"/>
        <v>0</v>
      </c>
      <c r="AH32" s="763">
        <f t="shared" si="11"/>
        <v>0</v>
      </c>
      <c r="AI32" s="763">
        <f t="shared" si="11"/>
        <v>0</v>
      </c>
      <c r="AJ32" s="763">
        <f t="shared" si="11"/>
        <v>0</v>
      </c>
      <c r="AK32" s="763">
        <f t="shared" si="11"/>
        <v>0</v>
      </c>
      <c r="AL32" s="763">
        <f t="shared" si="11"/>
        <v>0</v>
      </c>
      <c r="AM32" s="763">
        <f t="shared" si="11"/>
        <v>0</v>
      </c>
      <c r="AN32" s="763">
        <f t="shared" si="11"/>
        <v>0</v>
      </c>
      <c r="AO32" s="763">
        <f t="shared" si="11"/>
        <v>0</v>
      </c>
      <c r="AP32" s="763">
        <f t="shared" si="11"/>
        <v>0</v>
      </c>
      <c r="AQ32" s="763">
        <f t="shared" si="11"/>
        <v>0</v>
      </c>
      <c r="AR32" s="763">
        <f t="shared" si="11"/>
        <v>0</v>
      </c>
      <c r="AS32" s="763">
        <f t="shared" si="11"/>
        <v>0</v>
      </c>
      <c r="AT32" s="763">
        <f t="shared" si="11"/>
        <v>0</v>
      </c>
      <c r="AU32" s="763">
        <f t="shared" si="11"/>
        <v>0</v>
      </c>
      <c r="AV32" s="763">
        <f t="shared" si="11"/>
        <v>0</v>
      </c>
      <c r="AW32" s="763">
        <f t="shared" si="11"/>
        <v>0</v>
      </c>
      <c r="AX32" s="763">
        <f t="shared" si="11"/>
        <v>0</v>
      </c>
      <c r="AY32" s="763">
        <f t="shared" si="11"/>
        <v>0</v>
      </c>
      <c r="AZ32" s="763">
        <f t="shared" si="11"/>
        <v>0</v>
      </c>
      <c r="BA32" s="763">
        <f t="shared" si="11"/>
        <v>0</v>
      </c>
      <c r="BB32" s="763">
        <f t="shared" si="11"/>
        <v>0</v>
      </c>
      <c r="BC32" s="763">
        <f t="shared" si="11"/>
        <v>0</v>
      </c>
      <c r="BD32" s="763">
        <f t="shared" si="11"/>
        <v>0</v>
      </c>
      <c r="BE32" s="763">
        <f t="shared" si="11"/>
        <v>0</v>
      </c>
      <c r="BF32" s="763">
        <f t="shared" si="11"/>
        <v>0</v>
      </c>
      <c r="BG32" s="763">
        <f t="shared" si="11"/>
        <v>0</v>
      </c>
      <c r="BH32" s="763">
        <f t="shared" si="11"/>
        <v>0</v>
      </c>
      <c r="BI32" s="763">
        <f t="shared" si="11"/>
        <v>0</v>
      </c>
      <c r="BJ32" s="763">
        <f t="shared" si="11"/>
        <v>0</v>
      </c>
      <c r="BK32" s="763">
        <f t="shared" si="11"/>
        <v>0</v>
      </c>
      <c r="BL32" s="763">
        <f t="shared" si="11"/>
        <v>0</v>
      </c>
      <c r="BM32" s="763">
        <f t="shared" si="11"/>
        <v>0</v>
      </c>
      <c r="BN32" s="763">
        <f t="shared" si="11"/>
        <v>0</v>
      </c>
      <c r="BO32" s="763">
        <f t="shared" si="11"/>
        <v>0</v>
      </c>
      <c r="BP32" s="763">
        <f t="shared" si="11"/>
        <v>0</v>
      </c>
      <c r="BQ32" s="763">
        <f t="shared" si="11"/>
        <v>0</v>
      </c>
      <c r="BR32" s="763">
        <f t="shared" si="11"/>
        <v>0</v>
      </c>
      <c r="BS32" s="763">
        <f t="shared" si="11"/>
        <v>0</v>
      </c>
      <c r="BT32" s="763">
        <f t="shared" si="11"/>
        <v>0</v>
      </c>
      <c r="BU32" s="763">
        <f t="shared" si="11"/>
        <v>0</v>
      </c>
      <c r="BV32" s="763">
        <f t="shared" si="11"/>
        <v>0</v>
      </c>
      <c r="BW32" s="763">
        <f t="shared" si="11"/>
        <v>0</v>
      </c>
      <c r="BX32" s="763">
        <f t="shared" si="11"/>
        <v>0</v>
      </c>
      <c r="BY32" s="763">
        <f t="shared" si="11"/>
        <v>0</v>
      </c>
      <c r="BZ32" s="763">
        <f t="shared" si="11"/>
        <v>0</v>
      </c>
      <c r="CA32" s="763">
        <f t="shared" si="11"/>
        <v>0</v>
      </c>
      <c r="CB32" s="763">
        <f t="shared" si="11"/>
        <v>0</v>
      </c>
      <c r="CC32" s="763">
        <f t="shared" si="11"/>
        <v>0</v>
      </c>
      <c r="CD32" s="763">
        <f t="shared" si="11"/>
        <v>0</v>
      </c>
      <c r="CE32" s="763">
        <f t="shared" si="11"/>
        <v>0</v>
      </c>
      <c r="CF32" s="763">
        <f t="shared" si="11"/>
        <v>0</v>
      </c>
      <c r="CG32" s="763">
        <f t="shared" si="11"/>
        <v>0</v>
      </c>
      <c r="CH32" s="763">
        <f t="shared" si="11"/>
        <v>0</v>
      </c>
      <c r="CI32" s="763">
        <f t="shared" si="11"/>
        <v>0</v>
      </c>
    </row>
    <row r="33" spans="1:87" ht="15" customHeight="1" outlineLevel="1">
      <c r="A33" s="373" t="s">
        <v>237</v>
      </c>
      <c r="B33" s="762"/>
      <c r="C33" s="412" t="str">
        <f>Settings!$C$7</f>
        <v>USD</v>
      </c>
      <c r="D33" s="763">
        <v>0</v>
      </c>
      <c r="E33" s="763">
        <f t="shared" ref="E33:CI33" si="12">D33</f>
        <v>0</v>
      </c>
      <c r="F33" s="763">
        <f t="shared" si="12"/>
        <v>0</v>
      </c>
      <c r="G33" s="763">
        <f t="shared" si="12"/>
        <v>0</v>
      </c>
      <c r="H33" s="763">
        <f t="shared" si="12"/>
        <v>0</v>
      </c>
      <c r="I33" s="763">
        <f t="shared" si="12"/>
        <v>0</v>
      </c>
      <c r="J33" s="763">
        <f t="shared" si="12"/>
        <v>0</v>
      </c>
      <c r="K33" s="763">
        <f t="shared" si="12"/>
        <v>0</v>
      </c>
      <c r="L33" s="763">
        <f t="shared" si="12"/>
        <v>0</v>
      </c>
      <c r="M33" s="763">
        <f t="shared" si="12"/>
        <v>0</v>
      </c>
      <c r="N33" s="763">
        <f t="shared" si="12"/>
        <v>0</v>
      </c>
      <c r="O33" s="763">
        <f t="shared" si="12"/>
        <v>0</v>
      </c>
      <c r="P33" s="763">
        <f t="shared" si="12"/>
        <v>0</v>
      </c>
      <c r="Q33" s="763">
        <f t="shared" si="12"/>
        <v>0</v>
      </c>
      <c r="R33" s="763">
        <f t="shared" si="12"/>
        <v>0</v>
      </c>
      <c r="S33" s="763">
        <f t="shared" si="12"/>
        <v>0</v>
      </c>
      <c r="T33" s="763">
        <f t="shared" si="12"/>
        <v>0</v>
      </c>
      <c r="U33" s="763">
        <f t="shared" si="12"/>
        <v>0</v>
      </c>
      <c r="V33" s="763">
        <f t="shared" si="12"/>
        <v>0</v>
      </c>
      <c r="W33" s="763">
        <f t="shared" si="12"/>
        <v>0</v>
      </c>
      <c r="X33" s="763">
        <f t="shared" si="12"/>
        <v>0</v>
      </c>
      <c r="Y33" s="763">
        <f t="shared" si="12"/>
        <v>0</v>
      </c>
      <c r="Z33" s="763">
        <f t="shared" si="12"/>
        <v>0</v>
      </c>
      <c r="AA33" s="763">
        <f t="shared" si="12"/>
        <v>0</v>
      </c>
      <c r="AB33" s="763">
        <f t="shared" si="12"/>
        <v>0</v>
      </c>
      <c r="AC33" s="763">
        <f t="shared" si="12"/>
        <v>0</v>
      </c>
      <c r="AD33" s="763">
        <f t="shared" si="12"/>
        <v>0</v>
      </c>
      <c r="AE33" s="763">
        <f t="shared" si="12"/>
        <v>0</v>
      </c>
      <c r="AF33" s="763">
        <f t="shared" si="12"/>
        <v>0</v>
      </c>
      <c r="AG33" s="763">
        <f t="shared" si="12"/>
        <v>0</v>
      </c>
      <c r="AH33" s="763">
        <f t="shared" si="12"/>
        <v>0</v>
      </c>
      <c r="AI33" s="763">
        <f t="shared" si="12"/>
        <v>0</v>
      </c>
      <c r="AJ33" s="763">
        <f t="shared" si="12"/>
        <v>0</v>
      </c>
      <c r="AK33" s="763">
        <f t="shared" si="12"/>
        <v>0</v>
      </c>
      <c r="AL33" s="763">
        <f t="shared" si="12"/>
        <v>0</v>
      </c>
      <c r="AM33" s="763">
        <f t="shared" si="12"/>
        <v>0</v>
      </c>
      <c r="AN33" s="763">
        <f t="shared" si="12"/>
        <v>0</v>
      </c>
      <c r="AO33" s="763">
        <f t="shared" si="12"/>
        <v>0</v>
      </c>
      <c r="AP33" s="763">
        <f t="shared" si="12"/>
        <v>0</v>
      </c>
      <c r="AQ33" s="763">
        <f t="shared" si="12"/>
        <v>0</v>
      </c>
      <c r="AR33" s="763">
        <f t="shared" si="12"/>
        <v>0</v>
      </c>
      <c r="AS33" s="763">
        <f t="shared" si="12"/>
        <v>0</v>
      </c>
      <c r="AT33" s="763">
        <f t="shared" si="12"/>
        <v>0</v>
      </c>
      <c r="AU33" s="763">
        <f t="shared" si="12"/>
        <v>0</v>
      </c>
      <c r="AV33" s="763">
        <f t="shared" si="12"/>
        <v>0</v>
      </c>
      <c r="AW33" s="763">
        <f t="shared" si="12"/>
        <v>0</v>
      </c>
      <c r="AX33" s="763">
        <f t="shared" si="12"/>
        <v>0</v>
      </c>
      <c r="AY33" s="763">
        <f t="shared" si="12"/>
        <v>0</v>
      </c>
      <c r="AZ33" s="763">
        <f t="shared" si="12"/>
        <v>0</v>
      </c>
      <c r="BA33" s="763">
        <f t="shared" si="12"/>
        <v>0</v>
      </c>
      <c r="BB33" s="763">
        <f t="shared" si="12"/>
        <v>0</v>
      </c>
      <c r="BC33" s="763">
        <f t="shared" si="12"/>
        <v>0</v>
      </c>
      <c r="BD33" s="763">
        <f t="shared" si="12"/>
        <v>0</v>
      </c>
      <c r="BE33" s="763">
        <f t="shared" si="12"/>
        <v>0</v>
      </c>
      <c r="BF33" s="763">
        <f t="shared" si="12"/>
        <v>0</v>
      </c>
      <c r="BG33" s="763">
        <f t="shared" si="12"/>
        <v>0</v>
      </c>
      <c r="BH33" s="763">
        <f t="shared" si="12"/>
        <v>0</v>
      </c>
      <c r="BI33" s="763">
        <f t="shared" si="12"/>
        <v>0</v>
      </c>
      <c r="BJ33" s="763">
        <f t="shared" si="12"/>
        <v>0</v>
      </c>
      <c r="BK33" s="763">
        <f t="shared" si="12"/>
        <v>0</v>
      </c>
      <c r="BL33" s="763">
        <f t="shared" si="12"/>
        <v>0</v>
      </c>
      <c r="BM33" s="763">
        <f t="shared" si="12"/>
        <v>0</v>
      </c>
      <c r="BN33" s="763">
        <f t="shared" si="12"/>
        <v>0</v>
      </c>
      <c r="BO33" s="763">
        <f t="shared" si="12"/>
        <v>0</v>
      </c>
      <c r="BP33" s="763">
        <f t="shared" si="12"/>
        <v>0</v>
      </c>
      <c r="BQ33" s="763">
        <f t="shared" si="12"/>
        <v>0</v>
      </c>
      <c r="BR33" s="763">
        <f t="shared" si="12"/>
        <v>0</v>
      </c>
      <c r="BS33" s="763">
        <f t="shared" si="12"/>
        <v>0</v>
      </c>
      <c r="BT33" s="763">
        <f t="shared" si="12"/>
        <v>0</v>
      </c>
      <c r="BU33" s="763">
        <f t="shared" si="12"/>
        <v>0</v>
      </c>
      <c r="BV33" s="763">
        <f t="shared" si="12"/>
        <v>0</v>
      </c>
      <c r="BW33" s="763">
        <f t="shared" si="12"/>
        <v>0</v>
      </c>
      <c r="BX33" s="763">
        <f t="shared" si="12"/>
        <v>0</v>
      </c>
      <c r="BY33" s="763">
        <f t="shared" si="12"/>
        <v>0</v>
      </c>
      <c r="BZ33" s="763">
        <f t="shared" si="12"/>
        <v>0</v>
      </c>
      <c r="CA33" s="763">
        <f t="shared" si="12"/>
        <v>0</v>
      </c>
      <c r="CB33" s="763">
        <f t="shared" si="12"/>
        <v>0</v>
      </c>
      <c r="CC33" s="763">
        <f t="shared" si="12"/>
        <v>0</v>
      </c>
      <c r="CD33" s="763">
        <f t="shared" si="12"/>
        <v>0</v>
      </c>
      <c r="CE33" s="763">
        <f t="shared" si="12"/>
        <v>0</v>
      </c>
      <c r="CF33" s="763">
        <f t="shared" si="12"/>
        <v>0</v>
      </c>
      <c r="CG33" s="763">
        <f t="shared" si="12"/>
        <v>0</v>
      </c>
      <c r="CH33" s="763">
        <f t="shared" si="12"/>
        <v>0</v>
      </c>
      <c r="CI33" s="763">
        <f t="shared" si="12"/>
        <v>0</v>
      </c>
    </row>
    <row r="34" spans="1:87" ht="15" customHeight="1" outlineLevel="1">
      <c r="A34" s="373" t="s">
        <v>238</v>
      </c>
      <c r="B34" s="762"/>
      <c r="C34" s="412" t="str">
        <f>Settings!$C$7</f>
        <v>USD</v>
      </c>
      <c r="D34" s="763">
        <v>0</v>
      </c>
      <c r="E34" s="763">
        <f t="shared" ref="E34:CI34" si="13">D34</f>
        <v>0</v>
      </c>
      <c r="F34" s="763">
        <f t="shared" si="13"/>
        <v>0</v>
      </c>
      <c r="G34" s="763">
        <f t="shared" si="13"/>
        <v>0</v>
      </c>
      <c r="H34" s="763">
        <f t="shared" si="13"/>
        <v>0</v>
      </c>
      <c r="I34" s="763">
        <f t="shared" si="13"/>
        <v>0</v>
      </c>
      <c r="J34" s="763">
        <f t="shared" si="13"/>
        <v>0</v>
      </c>
      <c r="K34" s="763">
        <f t="shared" si="13"/>
        <v>0</v>
      </c>
      <c r="L34" s="763">
        <f t="shared" si="13"/>
        <v>0</v>
      </c>
      <c r="M34" s="763">
        <f t="shared" si="13"/>
        <v>0</v>
      </c>
      <c r="N34" s="763">
        <f t="shared" si="13"/>
        <v>0</v>
      </c>
      <c r="O34" s="763">
        <f t="shared" si="13"/>
        <v>0</v>
      </c>
      <c r="P34" s="763">
        <f t="shared" si="13"/>
        <v>0</v>
      </c>
      <c r="Q34" s="763">
        <f t="shared" si="13"/>
        <v>0</v>
      </c>
      <c r="R34" s="763">
        <f t="shared" si="13"/>
        <v>0</v>
      </c>
      <c r="S34" s="763">
        <f t="shared" si="13"/>
        <v>0</v>
      </c>
      <c r="T34" s="763">
        <f t="shared" si="13"/>
        <v>0</v>
      </c>
      <c r="U34" s="763">
        <f t="shared" si="13"/>
        <v>0</v>
      </c>
      <c r="V34" s="763">
        <f t="shared" si="13"/>
        <v>0</v>
      </c>
      <c r="W34" s="763">
        <f t="shared" si="13"/>
        <v>0</v>
      </c>
      <c r="X34" s="763">
        <f t="shared" si="13"/>
        <v>0</v>
      </c>
      <c r="Y34" s="763">
        <f t="shared" si="13"/>
        <v>0</v>
      </c>
      <c r="Z34" s="763">
        <f t="shared" si="13"/>
        <v>0</v>
      </c>
      <c r="AA34" s="763">
        <f t="shared" si="13"/>
        <v>0</v>
      </c>
      <c r="AB34" s="763">
        <f t="shared" si="13"/>
        <v>0</v>
      </c>
      <c r="AC34" s="763">
        <f t="shared" si="13"/>
        <v>0</v>
      </c>
      <c r="AD34" s="763">
        <f t="shared" si="13"/>
        <v>0</v>
      </c>
      <c r="AE34" s="763">
        <f t="shared" si="13"/>
        <v>0</v>
      </c>
      <c r="AF34" s="763">
        <f t="shared" si="13"/>
        <v>0</v>
      </c>
      <c r="AG34" s="763">
        <f t="shared" si="13"/>
        <v>0</v>
      </c>
      <c r="AH34" s="763">
        <f t="shared" si="13"/>
        <v>0</v>
      </c>
      <c r="AI34" s="763">
        <f t="shared" si="13"/>
        <v>0</v>
      </c>
      <c r="AJ34" s="763">
        <f t="shared" si="13"/>
        <v>0</v>
      </c>
      <c r="AK34" s="763">
        <f t="shared" si="13"/>
        <v>0</v>
      </c>
      <c r="AL34" s="763">
        <f t="shared" si="13"/>
        <v>0</v>
      </c>
      <c r="AM34" s="763">
        <f t="shared" si="13"/>
        <v>0</v>
      </c>
      <c r="AN34" s="763">
        <f t="shared" si="13"/>
        <v>0</v>
      </c>
      <c r="AO34" s="763">
        <f t="shared" si="13"/>
        <v>0</v>
      </c>
      <c r="AP34" s="763">
        <f t="shared" si="13"/>
        <v>0</v>
      </c>
      <c r="AQ34" s="763">
        <f t="shared" si="13"/>
        <v>0</v>
      </c>
      <c r="AR34" s="763">
        <f t="shared" si="13"/>
        <v>0</v>
      </c>
      <c r="AS34" s="763">
        <f t="shared" si="13"/>
        <v>0</v>
      </c>
      <c r="AT34" s="763">
        <f t="shared" si="13"/>
        <v>0</v>
      </c>
      <c r="AU34" s="763">
        <f t="shared" si="13"/>
        <v>0</v>
      </c>
      <c r="AV34" s="763">
        <f t="shared" si="13"/>
        <v>0</v>
      </c>
      <c r="AW34" s="763">
        <f t="shared" si="13"/>
        <v>0</v>
      </c>
      <c r="AX34" s="763">
        <f t="shared" si="13"/>
        <v>0</v>
      </c>
      <c r="AY34" s="763">
        <f t="shared" si="13"/>
        <v>0</v>
      </c>
      <c r="AZ34" s="763">
        <f t="shared" si="13"/>
        <v>0</v>
      </c>
      <c r="BA34" s="763">
        <f t="shared" si="13"/>
        <v>0</v>
      </c>
      <c r="BB34" s="763">
        <f t="shared" si="13"/>
        <v>0</v>
      </c>
      <c r="BC34" s="763">
        <f t="shared" si="13"/>
        <v>0</v>
      </c>
      <c r="BD34" s="763">
        <f t="shared" si="13"/>
        <v>0</v>
      </c>
      <c r="BE34" s="763">
        <f t="shared" si="13"/>
        <v>0</v>
      </c>
      <c r="BF34" s="763">
        <f t="shared" si="13"/>
        <v>0</v>
      </c>
      <c r="BG34" s="763">
        <f t="shared" si="13"/>
        <v>0</v>
      </c>
      <c r="BH34" s="763">
        <f t="shared" si="13"/>
        <v>0</v>
      </c>
      <c r="BI34" s="763">
        <f t="shared" si="13"/>
        <v>0</v>
      </c>
      <c r="BJ34" s="763">
        <f t="shared" si="13"/>
        <v>0</v>
      </c>
      <c r="BK34" s="763">
        <f t="shared" si="13"/>
        <v>0</v>
      </c>
      <c r="BL34" s="763">
        <f t="shared" si="13"/>
        <v>0</v>
      </c>
      <c r="BM34" s="763">
        <f t="shared" si="13"/>
        <v>0</v>
      </c>
      <c r="BN34" s="763">
        <f t="shared" si="13"/>
        <v>0</v>
      </c>
      <c r="BO34" s="763">
        <f t="shared" si="13"/>
        <v>0</v>
      </c>
      <c r="BP34" s="763">
        <f t="shared" si="13"/>
        <v>0</v>
      </c>
      <c r="BQ34" s="763">
        <f t="shared" si="13"/>
        <v>0</v>
      </c>
      <c r="BR34" s="763">
        <f t="shared" si="13"/>
        <v>0</v>
      </c>
      <c r="BS34" s="763">
        <f t="shared" si="13"/>
        <v>0</v>
      </c>
      <c r="BT34" s="763">
        <f t="shared" si="13"/>
        <v>0</v>
      </c>
      <c r="BU34" s="763">
        <f t="shared" si="13"/>
        <v>0</v>
      </c>
      <c r="BV34" s="763">
        <f t="shared" si="13"/>
        <v>0</v>
      </c>
      <c r="BW34" s="763">
        <f t="shared" si="13"/>
        <v>0</v>
      </c>
      <c r="BX34" s="763">
        <f t="shared" si="13"/>
        <v>0</v>
      </c>
      <c r="BY34" s="763">
        <f t="shared" si="13"/>
        <v>0</v>
      </c>
      <c r="BZ34" s="763">
        <f t="shared" si="13"/>
        <v>0</v>
      </c>
      <c r="CA34" s="763">
        <f t="shared" si="13"/>
        <v>0</v>
      </c>
      <c r="CB34" s="763">
        <f t="shared" si="13"/>
        <v>0</v>
      </c>
      <c r="CC34" s="763">
        <f t="shared" si="13"/>
        <v>0</v>
      </c>
      <c r="CD34" s="763">
        <f t="shared" si="13"/>
        <v>0</v>
      </c>
      <c r="CE34" s="763">
        <f t="shared" si="13"/>
        <v>0</v>
      </c>
      <c r="CF34" s="763">
        <f t="shared" si="13"/>
        <v>0</v>
      </c>
      <c r="CG34" s="763">
        <f t="shared" si="13"/>
        <v>0</v>
      </c>
      <c r="CH34" s="763">
        <f t="shared" si="13"/>
        <v>0</v>
      </c>
      <c r="CI34" s="763">
        <f t="shared" si="13"/>
        <v>0</v>
      </c>
    </row>
    <row r="35" spans="1:87" ht="15" customHeight="1" outlineLevel="1">
      <c r="A35" s="373" t="s">
        <v>239</v>
      </c>
      <c r="B35" s="762"/>
      <c r="C35" s="412" t="str">
        <f>Settings!$C$7</f>
        <v>USD</v>
      </c>
      <c r="D35" s="763">
        <v>0</v>
      </c>
      <c r="E35" s="763">
        <f t="shared" ref="E35:CI35" si="14">D35</f>
        <v>0</v>
      </c>
      <c r="F35" s="763">
        <f t="shared" si="14"/>
        <v>0</v>
      </c>
      <c r="G35" s="763">
        <f t="shared" si="14"/>
        <v>0</v>
      </c>
      <c r="H35" s="763">
        <f t="shared" si="14"/>
        <v>0</v>
      </c>
      <c r="I35" s="763">
        <f t="shared" si="14"/>
        <v>0</v>
      </c>
      <c r="J35" s="763">
        <f t="shared" si="14"/>
        <v>0</v>
      </c>
      <c r="K35" s="763">
        <f t="shared" si="14"/>
        <v>0</v>
      </c>
      <c r="L35" s="763">
        <f t="shared" si="14"/>
        <v>0</v>
      </c>
      <c r="M35" s="763">
        <f t="shared" si="14"/>
        <v>0</v>
      </c>
      <c r="N35" s="763">
        <f t="shared" si="14"/>
        <v>0</v>
      </c>
      <c r="O35" s="763">
        <f t="shared" si="14"/>
        <v>0</v>
      </c>
      <c r="P35" s="763">
        <f t="shared" si="14"/>
        <v>0</v>
      </c>
      <c r="Q35" s="763">
        <f t="shared" si="14"/>
        <v>0</v>
      </c>
      <c r="R35" s="763">
        <f t="shared" si="14"/>
        <v>0</v>
      </c>
      <c r="S35" s="763">
        <f t="shared" si="14"/>
        <v>0</v>
      </c>
      <c r="T35" s="763">
        <f t="shared" si="14"/>
        <v>0</v>
      </c>
      <c r="U35" s="763">
        <f t="shared" si="14"/>
        <v>0</v>
      </c>
      <c r="V35" s="763">
        <f t="shared" si="14"/>
        <v>0</v>
      </c>
      <c r="W35" s="763">
        <f t="shared" si="14"/>
        <v>0</v>
      </c>
      <c r="X35" s="763">
        <f t="shared" si="14"/>
        <v>0</v>
      </c>
      <c r="Y35" s="763">
        <f t="shared" si="14"/>
        <v>0</v>
      </c>
      <c r="Z35" s="763">
        <f t="shared" si="14"/>
        <v>0</v>
      </c>
      <c r="AA35" s="763">
        <f t="shared" si="14"/>
        <v>0</v>
      </c>
      <c r="AB35" s="763">
        <f t="shared" si="14"/>
        <v>0</v>
      </c>
      <c r="AC35" s="763">
        <f t="shared" si="14"/>
        <v>0</v>
      </c>
      <c r="AD35" s="763">
        <f t="shared" si="14"/>
        <v>0</v>
      </c>
      <c r="AE35" s="763">
        <f t="shared" si="14"/>
        <v>0</v>
      </c>
      <c r="AF35" s="763">
        <f t="shared" si="14"/>
        <v>0</v>
      </c>
      <c r="AG35" s="763">
        <f t="shared" si="14"/>
        <v>0</v>
      </c>
      <c r="AH35" s="763">
        <f t="shared" si="14"/>
        <v>0</v>
      </c>
      <c r="AI35" s="763">
        <f t="shared" si="14"/>
        <v>0</v>
      </c>
      <c r="AJ35" s="763">
        <f t="shared" si="14"/>
        <v>0</v>
      </c>
      <c r="AK35" s="763">
        <f t="shared" si="14"/>
        <v>0</v>
      </c>
      <c r="AL35" s="763">
        <f t="shared" si="14"/>
        <v>0</v>
      </c>
      <c r="AM35" s="763">
        <f t="shared" si="14"/>
        <v>0</v>
      </c>
      <c r="AN35" s="763">
        <f t="shared" si="14"/>
        <v>0</v>
      </c>
      <c r="AO35" s="763">
        <f t="shared" si="14"/>
        <v>0</v>
      </c>
      <c r="AP35" s="763">
        <f t="shared" si="14"/>
        <v>0</v>
      </c>
      <c r="AQ35" s="763">
        <f t="shared" si="14"/>
        <v>0</v>
      </c>
      <c r="AR35" s="763">
        <f t="shared" si="14"/>
        <v>0</v>
      </c>
      <c r="AS35" s="763">
        <f t="shared" si="14"/>
        <v>0</v>
      </c>
      <c r="AT35" s="763">
        <f t="shared" si="14"/>
        <v>0</v>
      </c>
      <c r="AU35" s="763">
        <f t="shared" si="14"/>
        <v>0</v>
      </c>
      <c r="AV35" s="763">
        <f t="shared" si="14"/>
        <v>0</v>
      </c>
      <c r="AW35" s="763">
        <f t="shared" si="14"/>
        <v>0</v>
      </c>
      <c r="AX35" s="763">
        <f t="shared" si="14"/>
        <v>0</v>
      </c>
      <c r="AY35" s="763">
        <f t="shared" si="14"/>
        <v>0</v>
      </c>
      <c r="AZ35" s="763">
        <f t="shared" si="14"/>
        <v>0</v>
      </c>
      <c r="BA35" s="763">
        <f t="shared" si="14"/>
        <v>0</v>
      </c>
      <c r="BB35" s="763">
        <f t="shared" si="14"/>
        <v>0</v>
      </c>
      <c r="BC35" s="763">
        <f t="shared" si="14"/>
        <v>0</v>
      </c>
      <c r="BD35" s="763">
        <f t="shared" si="14"/>
        <v>0</v>
      </c>
      <c r="BE35" s="763">
        <f t="shared" si="14"/>
        <v>0</v>
      </c>
      <c r="BF35" s="763">
        <f t="shared" si="14"/>
        <v>0</v>
      </c>
      <c r="BG35" s="763">
        <f t="shared" si="14"/>
        <v>0</v>
      </c>
      <c r="BH35" s="763">
        <f t="shared" si="14"/>
        <v>0</v>
      </c>
      <c r="BI35" s="763">
        <f t="shared" si="14"/>
        <v>0</v>
      </c>
      <c r="BJ35" s="763">
        <f t="shared" si="14"/>
        <v>0</v>
      </c>
      <c r="BK35" s="763">
        <f t="shared" si="14"/>
        <v>0</v>
      </c>
      <c r="BL35" s="763">
        <f t="shared" si="14"/>
        <v>0</v>
      </c>
      <c r="BM35" s="763">
        <f t="shared" si="14"/>
        <v>0</v>
      </c>
      <c r="BN35" s="763">
        <f t="shared" si="14"/>
        <v>0</v>
      </c>
      <c r="BO35" s="763">
        <f t="shared" si="14"/>
        <v>0</v>
      </c>
      <c r="BP35" s="763">
        <f t="shared" si="14"/>
        <v>0</v>
      </c>
      <c r="BQ35" s="763">
        <f t="shared" si="14"/>
        <v>0</v>
      </c>
      <c r="BR35" s="763">
        <f t="shared" si="14"/>
        <v>0</v>
      </c>
      <c r="BS35" s="763">
        <f t="shared" si="14"/>
        <v>0</v>
      </c>
      <c r="BT35" s="763">
        <f t="shared" si="14"/>
        <v>0</v>
      </c>
      <c r="BU35" s="763">
        <f t="shared" si="14"/>
        <v>0</v>
      </c>
      <c r="BV35" s="763">
        <f t="shared" si="14"/>
        <v>0</v>
      </c>
      <c r="BW35" s="763">
        <f t="shared" si="14"/>
        <v>0</v>
      </c>
      <c r="BX35" s="763">
        <f t="shared" si="14"/>
        <v>0</v>
      </c>
      <c r="BY35" s="763">
        <f t="shared" si="14"/>
        <v>0</v>
      </c>
      <c r="BZ35" s="763">
        <f t="shared" si="14"/>
        <v>0</v>
      </c>
      <c r="CA35" s="763">
        <f t="shared" si="14"/>
        <v>0</v>
      </c>
      <c r="CB35" s="763">
        <f t="shared" si="14"/>
        <v>0</v>
      </c>
      <c r="CC35" s="763">
        <f t="shared" si="14"/>
        <v>0</v>
      </c>
      <c r="CD35" s="763">
        <f t="shared" si="14"/>
        <v>0</v>
      </c>
      <c r="CE35" s="763">
        <f t="shared" si="14"/>
        <v>0</v>
      </c>
      <c r="CF35" s="763">
        <f t="shared" si="14"/>
        <v>0</v>
      </c>
      <c r="CG35" s="763">
        <f t="shared" si="14"/>
        <v>0</v>
      </c>
      <c r="CH35" s="763">
        <f t="shared" si="14"/>
        <v>0</v>
      </c>
      <c r="CI35" s="763">
        <f t="shared" si="14"/>
        <v>0</v>
      </c>
    </row>
    <row r="36" spans="1:87" ht="15" customHeight="1" outlineLevel="1">
      <c r="A36" s="373" t="s">
        <v>240</v>
      </c>
      <c r="B36" s="762"/>
      <c r="C36" s="412" t="str">
        <f>Settings!$C$7</f>
        <v>USD</v>
      </c>
      <c r="D36" s="763">
        <v>0</v>
      </c>
      <c r="E36" s="763">
        <f t="shared" ref="E36:CI36" si="15">D36</f>
        <v>0</v>
      </c>
      <c r="F36" s="763">
        <f t="shared" si="15"/>
        <v>0</v>
      </c>
      <c r="G36" s="763">
        <f t="shared" si="15"/>
        <v>0</v>
      </c>
      <c r="H36" s="763">
        <f t="shared" si="15"/>
        <v>0</v>
      </c>
      <c r="I36" s="763">
        <f t="shared" si="15"/>
        <v>0</v>
      </c>
      <c r="J36" s="763">
        <f t="shared" si="15"/>
        <v>0</v>
      </c>
      <c r="K36" s="763">
        <f t="shared" si="15"/>
        <v>0</v>
      </c>
      <c r="L36" s="763">
        <f t="shared" si="15"/>
        <v>0</v>
      </c>
      <c r="M36" s="763">
        <f t="shared" si="15"/>
        <v>0</v>
      </c>
      <c r="N36" s="763">
        <f t="shared" si="15"/>
        <v>0</v>
      </c>
      <c r="O36" s="763">
        <f t="shared" si="15"/>
        <v>0</v>
      </c>
      <c r="P36" s="763">
        <f t="shared" si="15"/>
        <v>0</v>
      </c>
      <c r="Q36" s="763">
        <f t="shared" si="15"/>
        <v>0</v>
      </c>
      <c r="R36" s="763">
        <f t="shared" si="15"/>
        <v>0</v>
      </c>
      <c r="S36" s="763">
        <f t="shared" si="15"/>
        <v>0</v>
      </c>
      <c r="T36" s="763">
        <f t="shared" si="15"/>
        <v>0</v>
      </c>
      <c r="U36" s="763">
        <f t="shared" si="15"/>
        <v>0</v>
      </c>
      <c r="V36" s="763">
        <f t="shared" si="15"/>
        <v>0</v>
      </c>
      <c r="W36" s="763">
        <f t="shared" si="15"/>
        <v>0</v>
      </c>
      <c r="X36" s="763">
        <f t="shared" si="15"/>
        <v>0</v>
      </c>
      <c r="Y36" s="763">
        <f t="shared" si="15"/>
        <v>0</v>
      </c>
      <c r="Z36" s="763">
        <f t="shared" si="15"/>
        <v>0</v>
      </c>
      <c r="AA36" s="763">
        <f t="shared" si="15"/>
        <v>0</v>
      </c>
      <c r="AB36" s="763">
        <f t="shared" si="15"/>
        <v>0</v>
      </c>
      <c r="AC36" s="763">
        <f t="shared" si="15"/>
        <v>0</v>
      </c>
      <c r="AD36" s="763">
        <f t="shared" si="15"/>
        <v>0</v>
      </c>
      <c r="AE36" s="763">
        <f t="shared" si="15"/>
        <v>0</v>
      </c>
      <c r="AF36" s="763">
        <f t="shared" si="15"/>
        <v>0</v>
      </c>
      <c r="AG36" s="763">
        <f t="shared" si="15"/>
        <v>0</v>
      </c>
      <c r="AH36" s="763">
        <f t="shared" si="15"/>
        <v>0</v>
      </c>
      <c r="AI36" s="763">
        <f t="shared" si="15"/>
        <v>0</v>
      </c>
      <c r="AJ36" s="763">
        <f t="shared" si="15"/>
        <v>0</v>
      </c>
      <c r="AK36" s="763">
        <f t="shared" si="15"/>
        <v>0</v>
      </c>
      <c r="AL36" s="763">
        <f t="shared" si="15"/>
        <v>0</v>
      </c>
      <c r="AM36" s="763">
        <f t="shared" si="15"/>
        <v>0</v>
      </c>
      <c r="AN36" s="763">
        <f t="shared" si="15"/>
        <v>0</v>
      </c>
      <c r="AO36" s="763">
        <f t="shared" si="15"/>
        <v>0</v>
      </c>
      <c r="AP36" s="763">
        <f t="shared" si="15"/>
        <v>0</v>
      </c>
      <c r="AQ36" s="763">
        <f t="shared" si="15"/>
        <v>0</v>
      </c>
      <c r="AR36" s="763">
        <f t="shared" si="15"/>
        <v>0</v>
      </c>
      <c r="AS36" s="763">
        <f t="shared" si="15"/>
        <v>0</v>
      </c>
      <c r="AT36" s="763">
        <f t="shared" si="15"/>
        <v>0</v>
      </c>
      <c r="AU36" s="763">
        <f t="shared" si="15"/>
        <v>0</v>
      </c>
      <c r="AV36" s="763">
        <f t="shared" si="15"/>
        <v>0</v>
      </c>
      <c r="AW36" s="763">
        <f t="shared" si="15"/>
        <v>0</v>
      </c>
      <c r="AX36" s="763">
        <f t="shared" si="15"/>
        <v>0</v>
      </c>
      <c r="AY36" s="763">
        <f t="shared" si="15"/>
        <v>0</v>
      </c>
      <c r="AZ36" s="763">
        <f t="shared" si="15"/>
        <v>0</v>
      </c>
      <c r="BA36" s="763">
        <f t="shared" si="15"/>
        <v>0</v>
      </c>
      <c r="BB36" s="763">
        <f t="shared" si="15"/>
        <v>0</v>
      </c>
      <c r="BC36" s="763">
        <f t="shared" si="15"/>
        <v>0</v>
      </c>
      <c r="BD36" s="763">
        <f t="shared" si="15"/>
        <v>0</v>
      </c>
      <c r="BE36" s="763">
        <f t="shared" si="15"/>
        <v>0</v>
      </c>
      <c r="BF36" s="763">
        <f t="shared" si="15"/>
        <v>0</v>
      </c>
      <c r="BG36" s="763">
        <f t="shared" si="15"/>
        <v>0</v>
      </c>
      <c r="BH36" s="763">
        <f t="shared" si="15"/>
        <v>0</v>
      </c>
      <c r="BI36" s="763">
        <f t="shared" si="15"/>
        <v>0</v>
      </c>
      <c r="BJ36" s="763">
        <f t="shared" si="15"/>
        <v>0</v>
      </c>
      <c r="BK36" s="763">
        <f t="shared" si="15"/>
        <v>0</v>
      </c>
      <c r="BL36" s="763">
        <f t="shared" si="15"/>
        <v>0</v>
      </c>
      <c r="BM36" s="763">
        <f t="shared" si="15"/>
        <v>0</v>
      </c>
      <c r="BN36" s="763">
        <f t="shared" si="15"/>
        <v>0</v>
      </c>
      <c r="BO36" s="763">
        <f t="shared" si="15"/>
        <v>0</v>
      </c>
      <c r="BP36" s="763">
        <f t="shared" si="15"/>
        <v>0</v>
      </c>
      <c r="BQ36" s="763">
        <f t="shared" si="15"/>
        <v>0</v>
      </c>
      <c r="BR36" s="763">
        <f t="shared" si="15"/>
        <v>0</v>
      </c>
      <c r="BS36" s="763">
        <f t="shared" si="15"/>
        <v>0</v>
      </c>
      <c r="BT36" s="763">
        <f t="shared" si="15"/>
        <v>0</v>
      </c>
      <c r="BU36" s="763">
        <f t="shared" si="15"/>
        <v>0</v>
      </c>
      <c r="BV36" s="763">
        <f t="shared" si="15"/>
        <v>0</v>
      </c>
      <c r="BW36" s="763">
        <f t="shared" si="15"/>
        <v>0</v>
      </c>
      <c r="BX36" s="763">
        <f t="shared" si="15"/>
        <v>0</v>
      </c>
      <c r="BY36" s="763">
        <f t="shared" si="15"/>
        <v>0</v>
      </c>
      <c r="BZ36" s="763">
        <f t="shared" si="15"/>
        <v>0</v>
      </c>
      <c r="CA36" s="763">
        <f t="shared" si="15"/>
        <v>0</v>
      </c>
      <c r="CB36" s="763">
        <f t="shared" si="15"/>
        <v>0</v>
      </c>
      <c r="CC36" s="763">
        <f t="shared" si="15"/>
        <v>0</v>
      </c>
      <c r="CD36" s="763">
        <f t="shared" si="15"/>
        <v>0</v>
      </c>
      <c r="CE36" s="763">
        <f t="shared" si="15"/>
        <v>0</v>
      </c>
      <c r="CF36" s="763">
        <f t="shared" si="15"/>
        <v>0</v>
      </c>
      <c r="CG36" s="763">
        <f t="shared" si="15"/>
        <v>0</v>
      </c>
      <c r="CH36" s="763">
        <f t="shared" si="15"/>
        <v>0</v>
      </c>
      <c r="CI36" s="763">
        <f t="shared" si="15"/>
        <v>0</v>
      </c>
    </row>
    <row r="37" spans="1:87" ht="15" customHeight="1" outlineLevel="1">
      <c r="A37" s="373" t="s">
        <v>241</v>
      </c>
      <c r="B37" s="762"/>
      <c r="C37" s="412" t="str">
        <f>Settings!$C$7</f>
        <v>USD</v>
      </c>
      <c r="D37" s="763">
        <v>0</v>
      </c>
      <c r="E37" s="763">
        <f t="shared" ref="E37:CI37" si="16">D37</f>
        <v>0</v>
      </c>
      <c r="F37" s="763">
        <f t="shared" si="16"/>
        <v>0</v>
      </c>
      <c r="G37" s="763">
        <f t="shared" si="16"/>
        <v>0</v>
      </c>
      <c r="H37" s="763">
        <f t="shared" si="16"/>
        <v>0</v>
      </c>
      <c r="I37" s="763">
        <f t="shared" si="16"/>
        <v>0</v>
      </c>
      <c r="J37" s="763">
        <f t="shared" si="16"/>
        <v>0</v>
      </c>
      <c r="K37" s="763">
        <f t="shared" si="16"/>
        <v>0</v>
      </c>
      <c r="L37" s="763">
        <f t="shared" si="16"/>
        <v>0</v>
      </c>
      <c r="M37" s="763">
        <f t="shared" si="16"/>
        <v>0</v>
      </c>
      <c r="N37" s="763">
        <f t="shared" si="16"/>
        <v>0</v>
      </c>
      <c r="O37" s="763">
        <f t="shared" si="16"/>
        <v>0</v>
      </c>
      <c r="P37" s="763">
        <f t="shared" si="16"/>
        <v>0</v>
      </c>
      <c r="Q37" s="763">
        <f t="shared" si="16"/>
        <v>0</v>
      </c>
      <c r="R37" s="763">
        <f t="shared" si="16"/>
        <v>0</v>
      </c>
      <c r="S37" s="763">
        <f t="shared" si="16"/>
        <v>0</v>
      </c>
      <c r="T37" s="763">
        <f t="shared" si="16"/>
        <v>0</v>
      </c>
      <c r="U37" s="763">
        <f t="shared" si="16"/>
        <v>0</v>
      </c>
      <c r="V37" s="763">
        <f t="shared" si="16"/>
        <v>0</v>
      </c>
      <c r="W37" s="763">
        <f t="shared" si="16"/>
        <v>0</v>
      </c>
      <c r="X37" s="763">
        <f t="shared" si="16"/>
        <v>0</v>
      </c>
      <c r="Y37" s="763">
        <f t="shared" si="16"/>
        <v>0</v>
      </c>
      <c r="Z37" s="763">
        <f t="shared" si="16"/>
        <v>0</v>
      </c>
      <c r="AA37" s="763">
        <f t="shared" si="16"/>
        <v>0</v>
      </c>
      <c r="AB37" s="763">
        <f t="shared" si="16"/>
        <v>0</v>
      </c>
      <c r="AC37" s="763">
        <f t="shared" si="16"/>
        <v>0</v>
      </c>
      <c r="AD37" s="763">
        <f t="shared" si="16"/>
        <v>0</v>
      </c>
      <c r="AE37" s="763">
        <f t="shared" si="16"/>
        <v>0</v>
      </c>
      <c r="AF37" s="763">
        <f t="shared" si="16"/>
        <v>0</v>
      </c>
      <c r="AG37" s="763">
        <f t="shared" si="16"/>
        <v>0</v>
      </c>
      <c r="AH37" s="763">
        <f t="shared" si="16"/>
        <v>0</v>
      </c>
      <c r="AI37" s="763">
        <f t="shared" si="16"/>
        <v>0</v>
      </c>
      <c r="AJ37" s="763">
        <f t="shared" si="16"/>
        <v>0</v>
      </c>
      <c r="AK37" s="763">
        <f t="shared" si="16"/>
        <v>0</v>
      </c>
      <c r="AL37" s="763">
        <f t="shared" si="16"/>
        <v>0</v>
      </c>
      <c r="AM37" s="763">
        <f t="shared" si="16"/>
        <v>0</v>
      </c>
      <c r="AN37" s="763">
        <f t="shared" si="16"/>
        <v>0</v>
      </c>
      <c r="AO37" s="763">
        <f t="shared" si="16"/>
        <v>0</v>
      </c>
      <c r="AP37" s="763">
        <f t="shared" si="16"/>
        <v>0</v>
      </c>
      <c r="AQ37" s="763">
        <f t="shared" si="16"/>
        <v>0</v>
      </c>
      <c r="AR37" s="763">
        <f t="shared" si="16"/>
        <v>0</v>
      </c>
      <c r="AS37" s="763">
        <f t="shared" si="16"/>
        <v>0</v>
      </c>
      <c r="AT37" s="763">
        <f t="shared" si="16"/>
        <v>0</v>
      </c>
      <c r="AU37" s="763">
        <f t="shared" si="16"/>
        <v>0</v>
      </c>
      <c r="AV37" s="763">
        <f t="shared" si="16"/>
        <v>0</v>
      </c>
      <c r="AW37" s="763">
        <f t="shared" si="16"/>
        <v>0</v>
      </c>
      <c r="AX37" s="763">
        <f t="shared" si="16"/>
        <v>0</v>
      </c>
      <c r="AY37" s="763">
        <f t="shared" si="16"/>
        <v>0</v>
      </c>
      <c r="AZ37" s="763">
        <f t="shared" si="16"/>
        <v>0</v>
      </c>
      <c r="BA37" s="763">
        <f t="shared" si="16"/>
        <v>0</v>
      </c>
      <c r="BB37" s="763">
        <f t="shared" si="16"/>
        <v>0</v>
      </c>
      <c r="BC37" s="763">
        <f t="shared" si="16"/>
        <v>0</v>
      </c>
      <c r="BD37" s="763">
        <f t="shared" si="16"/>
        <v>0</v>
      </c>
      <c r="BE37" s="763">
        <f t="shared" si="16"/>
        <v>0</v>
      </c>
      <c r="BF37" s="763">
        <f t="shared" si="16"/>
        <v>0</v>
      </c>
      <c r="BG37" s="763">
        <f t="shared" si="16"/>
        <v>0</v>
      </c>
      <c r="BH37" s="763">
        <f t="shared" si="16"/>
        <v>0</v>
      </c>
      <c r="BI37" s="763">
        <f t="shared" si="16"/>
        <v>0</v>
      </c>
      <c r="BJ37" s="763">
        <f t="shared" si="16"/>
        <v>0</v>
      </c>
      <c r="BK37" s="763">
        <f t="shared" si="16"/>
        <v>0</v>
      </c>
      <c r="BL37" s="763">
        <f t="shared" si="16"/>
        <v>0</v>
      </c>
      <c r="BM37" s="763">
        <f t="shared" si="16"/>
        <v>0</v>
      </c>
      <c r="BN37" s="763">
        <f t="shared" si="16"/>
        <v>0</v>
      </c>
      <c r="BO37" s="763">
        <f t="shared" si="16"/>
        <v>0</v>
      </c>
      <c r="BP37" s="763">
        <f t="shared" si="16"/>
        <v>0</v>
      </c>
      <c r="BQ37" s="763">
        <f t="shared" si="16"/>
        <v>0</v>
      </c>
      <c r="BR37" s="763">
        <f t="shared" si="16"/>
        <v>0</v>
      </c>
      <c r="BS37" s="763">
        <f t="shared" si="16"/>
        <v>0</v>
      </c>
      <c r="BT37" s="763">
        <f t="shared" si="16"/>
        <v>0</v>
      </c>
      <c r="BU37" s="763">
        <f t="shared" si="16"/>
        <v>0</v>
      </c>
      <c r="BV37" s="763">
        <f t="shared" si="16"/>
        <v>0</v>
      </c>
      <c r="BW37" s="763">
        <f t="shared" si="16"/>
        <v>0</v>
      </c>
      <c r="BX37" s="763">
        <f t="shared" si="16"/>
        <v>0</v>
      </c>
      <c r="BY37" s="763">
        <f t="shared" si="16"/>
        <v>0</v>
      </c>
      <c r="BZ37" s="763">
        <f t="shared" si="16"/>
        <v>0</v>
      </c>
      <c r="CA37" s="763">
        <f t="shared" si="16"/>
        <v>0</v>
      </c>
      <c r="CB37" s="763">
        <f t="shared" si="16"/>
        <v>0</v>
      </c>
      <c r="CC37" s="763">
        <f t="shared" si="16"/>
        <v>0</v>
      </c>
      <c r="CD37" s="763">
        <f t="shared" si="16"/>
        <v>0</v>
      </c>
      <c r="CE37" s="763">
        <f t="shared" si="16"/>
        <v>0</v>
      </c>
      <c r="CF37" s="763">
        <f t="shared" si="16"/>
        <v>0</v>
      </c>
      <c r="CG37" s="763">
        <f t="shared" si="16"/>
        <v>0</v>
      </c>
      <c r="CH37" s="763">
        <f t="shared" si="16"/>
        <v>0</v>
      </c>
      <c r="CI37" s="763">
        <f t="shared" si="16"/>
        <v>0</v>
      </c>
    </row>
    <row r="38" spans="1:87" ht="15.75" customHeight="1">
      <c r="A38" s="764" t="s">
        <v>129</v>
      </c>
      <c r="B38" s="764"/>
      <c r="C38" s="765" t="str">
        <f>Settings!$C$7</f>
        <v>USD</v>
      </c>
      <c r="D38" s="766">
        <f t="shared" ref="D38:CI38" si="17">SUM(D25:D37)</f>
        <v>0</v>
      </c>
      <c r="E38" s="766">
        <f t="shared" si="17"/>
        <v>0</v>
      </c>
      <c r="F38" s="766">
        <f t="shared" si="17"/>
        <v>0</v>
      </c>
      <c r="G38" s="766">
        <f t="shared" si="17"/>
        <v>0</v>
      </c>
      <c r="H38" s="766">
        <f t="shared" si="17"/>
        <v>0</v>
      </c>
      <c r="I38" s="766">
        <f t="shared" si="17"/>
        <v>0</v>
      </c>
      <c r="J38" s="766">
        <f t="shared" si="17"/>
        <v>0</v>
      </c>
      <c r="K38" s="766">
        <f t="shared" si="17"/>
        <v>0</v>
      </c>
      <c r="L38" s="766">
        <f t="shared" si="17"/>
        <v>0</v>
      </c>
      <c r="M38" s="766">
        <f t="shared" si="17"/>
        <v>0</v>
      </c>
      <c r="N38" s="766">
        <f t="shared" si="17"/>
        <v>0</v>
      </c>
      <c r="O38" s="766">
        <f t="shared" si="17"/>
        <v>0</v>
      </c>
      <c r="P38" s="766">
        <f t="shared" si="17"/>
        <v>0</v>
      </c>
      <c r="Q38" s="766">
        <f t="shared" si="17"/>
        <v>0</v>
      </c>
      <c r="R38" s="766">
        <f t="shared" si="17"/>
        <v>0</v>
      </c>
      <c r="S38" s="766">
        <f t="shared" si="17"/>
        <v>0</v>
      </c>
      <c r="T38" s="766">
        <f t="shared" si="17"/>
        <v>0</v>
      </c>
      <c r="U38" s="766">
        <f t="shared" si="17"/>
        <v>0</v>
      </c>
      <c r="V38" s="766">
        <f t="shared" si="17"/>
        <v>0</v>
      </c>
      <c r="W38" s="766">
        <f t="shared" si="17"/>
        <v>0</v>
      </c>
      <c r="X38" s="766">
        <f t="shared" si="17"/>
        <v>0</v>
      </c>
      <c r="Y38" s="766">
        <f t="shared" si="17"/>
        <v>0</v>
      </c>
      <c r="Z38" s="766">
        <f t="shared" si="17"/>
        <v>0</v>
      </c>
      <c r="AA38" s="766">
        <f t="shared" si="17"/>
        <v>0</v>
      </c>
      <c r="AB38" s="766">
        <f t="shared" si="17"/>
        <v>0</v>
      </c>
      <c r="AC38" s="766">
        <f t="shared" si="17"/>
        <v>0</v>
      </c>
      <c r="AD38" s="766">
        <f t="shared" si="17"/>
        <v>0</v>
      </c>
      <c r="AE38" s="766">
        <f t="shared" si="17"/>
        <v>0</v>
      </c>
      <c r="AF38" s="766">
        <f t="shared" si="17"/>
        <v>0</v>
      </c>
      <c r="AG38" s="766">
        <f t="shared" si="17"/>
        <v>0</v>
      </c>
      <c r="AH38" s="766">
        <f t="shared" si="17"/>
        <v>0</v>
      </c>
      <c r="AI38" s="766">
        <f t="shared" si="17"/>
        <v>0</v>
      </c>
      <c r="AJ38" s="766">
        <f t="shared" si="17"/>
        <v>0</v>
      </c>
      <c r="AK38" s="766">
        <f t="shared" si="17"/>
        <v>0</v>
      </c>
      <c r="AL38" s="766">
        <f t="shared" si="17"/>
        <v>0</v>
      </c>
      <c r="AM38" s="766">
        <f t="shared" si="17"/>
        <v>0</v>
      </c>
      <c r="AN38" s="766">
        <f t="shared" si="17"/>
        <v>0</v>
      </c>
      <c r="AO38" s="766">
        <f t="shared" si="17"/>
        <v>0</v>
      </c>
      <c r="AP38" s="766">
        <f t="shared" si="17"/>
        <v>0</v>
      </c>
      <c r="AQ38" s="766">
        <f t="shared" si="17"/>
        <v>0</v>
      </c>
      <c r="AR38" s="766">
        <f t="shared" si="17"/>
        <v>0</v>
      </c>
      <c r="AS38" s="766">
        <f t="shared" si="17"/>
        <v>0</v>
      </c>
      <c r="AT38" s="766">
        <f t="shared" si="17"/>
        <v>0</v>
      </c>
      <c r="AU38" s="766">
        <f t="shared" si="17"/>
        <v>0</v>
      </c>
      <c r="AV38" s="766">
        <f t="shared" si="17"/>
        <v>0</v>
      </c>
      <c r="AW38" s="766">
        <f t="shared" si="17"/>
        <v>0</v>
      </c>
      <c r="AX38" s="766">
        <f t="shared" si="17"/>
        <v>0</v>
      </c>
      <c r="AY38" s="766">
        <f t="shared" si="17"/>
        <v>0</v>
      </c>
      <c r="AZ38" s="766">
        <f t="shared" si="17"/>
        <v>0</v>
      </c>
      <c r="BA38" s="766">
        <f t="shared" si="17"/>
        <v>0</v>
      </c>
      <c r="BB38" s="766">
        <f t="shared" si="17"/>
        <v>0</v>
      </c>
      <c r="BC38" s="766">
        <f t="shared" si="17"/>
        <v>0</v>
      </c>
      <c r="BD38" s="766">
        <f t="shared" si="17"/>
        <v>0</v>
      </c>
      <c r="BE38" s="766">
        <f t="shared" si="17"/>
        <v>0</v>
      </c>
      <c r="BF38" s="766">
        <f t="shared" si="17"/>
        <v>0</v>
      </c>
      <c r="BG38" s="766">
        <f t="shared" si="17"/>
        <v>0</v>
      </c>
      <c r="BH38" s="766">
        <f t="shared" si="17"/>
        <v>0</v>
      </c>
      <c r="BI38" s="766">
        <f t="shared" si="17"/>
        <v>0</v>
      </c>
      <c r="BJ38" s="766">
        <f t="shared" si="17"/>
        <v>0</v>
      </c>
      <c r="BK38" s="766">
        <f t="shared" si="17"/>
        <v>0</v>
      </c>
      <c r="BL38" s="766">
        <f t="shared" si="17"/>
        <v>0</v>
      </c>
      <c r="BM38" s="766">
        <f t="shared" si="17"/>
        <v>0</v>
      </c>
      <c r="BN38" s="766">
        <f t="shared" si="17"/>
        <v>0</v>
      </c>
      <c r="BO38" s="766">
        <f t="shared" si="17"/>
        <v>0</v>
      </c>
      <c r="BP38" s="766">
        <f t="shared" si="17"/>
        <v>0</v>
      </c>
      <c r="BQ38" s="766">
        <f t="shared" si="17"/>
        <v>0</v>
      </c>
      <c r="BR38" s="766">
        <f t="shared" si="17"/>
        <v>0</v>
      </c>
      <c r="BS38" s="766">
        <f t="shared" si="17"/>
        <v>0</v>
      </c>
      <c r="BT38" s="766">
        <f t="shared" si="17"/>
        <v>0</v>
      </c>
      <c r="BU38" s="766">
        <f t="shared" si="17"/>
        <v>0</v>
      </c>
      <c r="BV38" s="766">
        <f t="shared" si="17"/>
        <v>0</v>
      </c>
      <c r="BW38" s="766">
        <f t="shared" si="17"/>
        <v>0</v>
      </c>
      <c r="BX38" s="766">
        <f t="shared" si="17"/>
        <v>0</v>
      </c>
      <c r="BY38" s="766">
        <f t="shared" si="17"/>
        <v>0</v>
      </c>
      <c r="BZ38" s="766">
        <f t="shared" si="17"/>
        <v>0</v>
      </c>
      <c r="CA38" s="766">
        <f t="shared" si="17"/>
        <v>0</v>
      </c>
      <c r="CB38" s="766">
        <f t="shared" si="17"/>
        <v>0</v>
      </c>
      <c r="CC38" s="766">
        <f t="shared" si="17"/>
        <v>0</v>
      </c>
      <c r="CD38" s="766">
        <f t="shared" si="17"/>
        <v>0</v>
      </c>
      <c r="CE38" s="766">
        <f t="shared" si="17"/>
        <v>0</v>
      </c>
      <c r="CF38" s="766">
        <f t="shared" si="17"/>
        <v>0</v>
      </c>
      <c r="CG38" s="766">
        <f t="shared" si="17"/>
        <v>0</v>
      </c>
      <c r="CH38" s="766">
        <f t="shared" si="17"/>
        <v>0</v>
      </c>
      <c r="CI38" s="766">
        <f t="shared" si="17"/>
        <v>0</v>
      </c>
    </row>
    <row r="39" spans="1:87" ht="15.75" customHeight="1">
      <c r="A39" s="767"/>
      <c r="B39" s="407"/>
      <c r="C39" s="407"/>
      <c r="D39" s="768"/>
      <c r="E39" s="768"/>
      <c r="F39" s="768"/>
      <c r="G39" s="768"/>
      <c r="H39" s="768"/>
      <c r="I39" s="768"/>
      <c r="J39" s="768"/>
      <c r="K39" s="768"/>
      <c r="L39" s="768"/>
      <c r="M39" s="768"/>
      <c r="N39" s="768"/>
      <c r="O39" s="768"/>
      <c r="P39" s="768"/>
      <c r="Q39" s="768"/>
      <c r="R39" s="768"/>
      <c r="S39" s="768"/>
      <c r="T39" s="768"/>
      <c r="U39" s="768"/>
      <c r="V39" s="768"/>
      <c r="W39" s="768"/>
      <c r="X39" s="768"/>
      <c r="Y39" s="768"/>
      <c r="Z39" s="768"/>
      <c r="AA39" s="768"/>
      <c r="AB39" s="768"/>
      <c r="AC39" s="768"/>
      <c r="AD39" s="768"/>
      <c r="AE39" s="768"/>
      <c r="AF39" s="768"/>
      <c r="AG39" s="768"/>
      <c r="AH39" s="768"/>
      <c r="AI39" s="768"/>
      <c r="AJ39" s="768"/>
      <c r="AK39" s="768"/>
      <c r="AL39" s="768"/>
      <c r="AM39" s="768"/>
      <c r="AN39" s="768"/>
      <c r="AO39" s="768"/>
      <c r="AP39" s="768"/>
      <c r="AQ39" s="768"/>
      <c r="AR39" s="768"/>
      <c r="AS39" s="768"/>
      <c r="AT39" s="768"/>
      <c r="AU39" s="768"/>
      <c r="AV39" s="768"/>
      <c r="AW39" s="768"/>
      <c r="AX39" s="768"/>
      <c r="AY39" s="768"/>
      <c r="AZ39" s="768"/>
      <c r="BA39" s="768"/>
      <c r="BB39" s="768"/>
      <c r="BC39" s="768"/>
      <c r="BD39" s="768"/>
      <c r="BE39" s="768"/>
      <c r="BF39" s="768"/>
      <c r="BG39" s="768"/>
      <c r="BH39" s="768"/>
      <c r="BI39" s="768"/>
      <c r="BJ39" s="768"/>
      <c r="BK39" s="768"/>
      <c r="BL39" s="768"/>
      <c r="BM39" s="768"/>
      <c r="BN39" s="768"/>
      <c r="BO39" s="768"/>
      <c r="BP39" s="768"/>
      <c r="BQ39" s="768"/>
      <c r="BR39" s="768"/>
      <c r="BS39" s="768"/>
      <c r="BT39" s="768"/>
      <c r="BU39" s="768"/>
      <c r="BV39" s="768"/>
      <c r="BW39" s="768"/>
      <c r="BX39" s="768"/>
      <c r="BY39" s="768"/>
      <c r="BZ39" s="768"/>
      <c r="CA39" s="768"/>
      <c r="CB39" s="768"/>
      <c r="CC39" s="768"/>
      <c r="CD39" s="768"/>
      <c r="CE39" s="768"/>
      <c r="CF39" s="768"/>
      <c r="CG39" s="768"/>
      <c r="CH39" s="768"/>
      <c r="CI39" s="768"/>
    </row>
    <row r="40" spans="1:87" ht="15.75" customHeight="1">
      <c r="A40" s="406"/>
      <c r="B40" s="697"/>
      <c r="C40" s="697"/>
      <c r="D40" s="769"/>
      <c r="E40" s="770"/>
      <c r="F40" s="770"/>
      <c r="G40" s="770"/>
      <c r="H40" s="770"/>
      <c r="I40" s="770"/>
      <c r="J40" s="770"/>
      <c r="K40" s="770"/>
      <c r="L40" s="770"/>
      <c r="M40" s="770"/>
      <c r="N40" s="770"/>
      <c r="O40" s="770"/>
      <c r="P40" s="770"/>
      <c r="Q40" s="770"/>
      <c r="R40" s="770"/>
      <c r="S40" s="770"/>
      <c r="T40" s="770"/>
      <c r="U40" s="770"/>
      <c r="V40" s="770"/>
      <c r="W40" s="770"/>
      <c r="X40" s="770"/>
      <c r="Y40" s="770"/>
      <c r="Z40" s="770"/>
      <c r="AA40" s="770"/>
      <c r="AB40" s="770"/>
      <c r="AC40" s="770"/>
      <c r="AD40" s="770"/>
      <c r="AE40" s="770"/>
      <c r="AF40" s="770"/>
      <c r="AG40" s="770"/>
      <c r="AH40" s="770"/>
      <c r="AI40" s="770"/>
      <c r="AJ40" s="770"/>
      <c r="AK40" s="770"/>
      <c r="AL40" s="770"/>
      <c r="AM40" s="770"/>
      <c r="AN40" s="770"/>
      <c r="AO40" s="770"/>
      <c r="AP40" s="770"/>
      <c r="AQ40" s="770"/>
      <c r="AR40" s="770"/>
      <c r="AS40" s="770"/>
      <c r="AT40" s="770"/>
      <c r="AU40" s="770"/>
      <c r="AV40" s="770"/>
      <c r="AW40" s="770"/>
      <c r="AX40" s="770"/>
      <c r="AY40" s="770"/>
      <c r="AZ40" s="770"/>
      <c r="BA40" s="770"/>
      <c r="BB40" s="770"/>
      <c r="BC40" s="770"/>
      <c r="BD40" s="770"/>
      <c r="BE40" s="770"/>
      <c r="BF40" s="770"/>
      <c r="BG40" s="770"/>
      <c r="BH40" s="770"/>
      <c r="BI40" s="770"/>
      <c r="BJ40" s="770"/>
      <c r="BK40" s="770"/>
      <c r="BL40" s="770"/>
      <c r="BM40" s="770"/>
      <c r="BN40" s="770"/>
      <c r="BO40" s="770"/>
      <c r="BP40" s="770"/>
      <c r="BQ40" s="770"/>
      <c r="BR40" s="770"/>
      <c r="BS40" s="770"/>
      <c r="BT40" s="770"/>
      <c r="BU40" s="770"/>
      <c r="BV40" s="770"/>
      <c r="BW40" s="770"/>
      <c r="BX40" s="770"/>
      <c r="BY40" s="770"/>
      <c r="BZ40" s="770"/>
      <c r="CA40" s="770"/>
      <c r="CB40" s="770"/>
      <c r="CC40" s="770"/>
      <c r="CD40" s="770"/>
      <c r="CE40" s="770"/>
      <c r="CF40" s="770"/>
      <c r="CG40" s="770"/>
      <c r="CH40" s="770"/>
      <c r="CI40" s="770"/>
    </row>
    <row r="41" spans="1:87" ht="41.25" customHeight="1">
      <c r="A41" s="771" t="s">
        <v>242</v>
      </c>
      <c r="B41" s="752"/>
      <c r="C41" s="752"/>
      <c r="D41" s="772"/>
      <c r="E41" s="772"/>
      <c r="F41" s="772"/>
      <c r="G41" s="772"/>
      <c r="H41" s="772"/>
      <c r="I41" s="772"/>
      <c r="J41" s="772"/>
      <c r="K41" s="772"/>
      <c r="L41" s="772"/>
      <c r="M41" s="772"/>
      <c r="N41" s="772"/>
      <c r="O41" s="772"/>
      <c r="P41" s="772"/>
      <c r="Q41" s="772"/>
      <c r="R41" s="772"/>
      <c r="S41" s="772"/>
      <c r="T41" s="772"/>
      <c r="U41" s="772"/>
      <c r="V41" s="772"/>
      <c r="W41" s="772"/>
      <c r="X41" s="772"/>
      <c r="Y41" s="772"/>
      <c r="Z41" s="772"/>
      <c r="AA41" s="772"/>
      <c r="AB41" s="772"/>
      <c r="AC41" s="772"/>
      <c r="AD41" s="772"/>
      <c r="AE41" s="772"/>
      <c r="AF41" s="772"/>
      <c r="AG41" s="772"/>
      <c r="AH41" s="772"/>
      <c r="AI41" s="772"/>
      <c r="AJ41" s="772"/>
      <c r="AK41" s="772"/>
      <c r="AL41" s="772"/>
      <c r="AM41" s="772"/>
      <c r="AN41" s="772"/>
      <c r="AO41" s="772"/>
      <c r="AP41" s="772"/>
      <c r="AQ41" s="772"/>
      <c r="AR41" s="772"/>
      <c r="AS41" s="772"/>
      <c r="AT41" s="772"/>
      <c r="AU41" s="772"/>
      <c r="AV41" s="772"/>
      <c r="AW41" s="772"/>
      <c r="AX41" s="772"/>
      <c r="AY41" s="772"/>
      <c r="AZ41" s="772"/>
      <c r="BA41" s="772"/>
      <c r="BB41" s="772"/>
      <c r="BC41" s="772"/>
      <c r="BD41" s="772"/>
      <c r="BE41" s="772"/>
      <c r="BF41" s="772"/>
      <c r="BG41" s="772"/>
      <c r="BH41" s="772"/>
      <c r="BI41" s="772"/>
      <c r="BJ41" s="772"/>
      <c r="BK41" s="772"/>
      <c r="BL41" s="772"/>
      <c r="BM41" s="772"/>
      <c r="BN41" s="772"/>
      <c r="BO41" s="772"/>
      <c r="BP41" s="772"/>
      <c r="BQ41" s="772"/>
      <c r="BR41" s="772"/>
      <c r="BS41" s="772"/>
      <c r="BT41" s="772"/>
      <c r="BU41" s="772"/>
      <c r="BV41" s="772"/>
      <c r="BW41" s="772"/>
      <c r="BX41" s="772"/>
      <c r="BY41" s="772"/>
      <c r="BZ41" s="772"/>
      <c r="CA41" s="772"/>
      <c r="CB41" s="772"/>
      <c r="CC41" s="772"/>
      <c r="CD41" s="772"/>
      <c r="CE41" s="772"/>
      <c r="CF41" s="772"/>
      <c r="CG41" s="772"/>
      <c r="CH41" s="772"/>
      <c r="CI41" s="772"/>
    </row>
    <row r="42" spans="1:87" ht="4.5" customHeight="1">
      <c r="A42" s="406"/>
      <c r="B42" s="407"/>
      <c r="C42" s="407"/>
      <c r="D42" s="773"/>
      <c r="E42" s="773"/>
      <c r="F42" s="773"/>
      <c r="G42" s="773"/>
      <c r="H42" s="773"/>
      <c r="I42" s="773"/>
      <c r="J42" s="773"/>
      <c r="K42" s="773"/>
      <c r="L42" s="773"/>
      <c r="M42" s="773"/>
      <c r="N42" s="773"/>
      <c r="O42" s="773"/>
      <c r="P42" s="773"/>
      <c r="Q42" s="773"/>
      <c r="R42" s="773"/>
      <c r="S42" s="773"/>
      <c r="T42" s="773"/>
      <c r="U42" s="773"/>
      <c r="V42" s="773"/>
      <c r="W42" s="773"/>
      <c r="X42" s="773"/>
      <c r="Y42" s="773"/>
      <c r="Z42" s="773"/>
      <c r="AA42" s="773"/>
      <c r="AB42" s="773"/>
      <c r="AC42" s="773"/>
      <c r="AD42" s="773"/>
      <c r="AE42" s="773"/>
      <c r="AF42" s="773"/>
      <c r="AG42" s="773"/>
      <c r="AH42" s="773"/>
      <c r="AI42" s="773"/>
      <c r="AJ42" s="773"/>
      <c r="AK42" s="773"/>
      <c r="AL42" s="773"/>
      <c r="AM42" s="773"/>
      <c r="AN42" s="773"/>
      <c r="AO42" s="773"/>
      <c r="AP42" s="773"/>
      <c r="AQ42" s="773"/>
      <c r="AR42" s="773"/>
      <c r="AS42" s="773"/>
      <c r="AT42" s="773"/>
      <c r="AU42" s="773"/>
      <c r="AV42" s="773"/>
      <c r="AW42" s="773"/>
      <c r="AX42" s="773"/>
      <c r="AY42" s="773"/>
      <c r="AZ42" s="773"/>
      <c r="BA42" s="773"/>
      <c r="BB42" s="773"/>
      <c r="BC42" s="773"/>
      <c r="BD42" s="773"/>
      <c r="BE42" s="773"/>
      <c r="BF42" s="773"/>
      <c r="BG42" s="773"/>
      <c r="BH42" s="773"/>
      <c r="BI42" s="773"/>
      <c r="BJ42" s="773"/>
      <c r="BK42" s="773"/>
      <c r="BL42" s="773"/>
      <c r="BM42" s="773"/>
      <c r="BN42" s="773"/>
      <c r="BO42" s="773"/>
      <c r="BP42" s="773"/>
      <c r="BQ42" s="773"/>
      <c r="BR42" s="773"/>
      <c r="BS42" s="773"/>
      <c r="BT42" s="773"/>
      <c r="BU42" s="773"/>
      <c r="BV42" s="773"/>
      <c r="BW42" s="773"/>
      <c r="BX42" s="773"/>
      <c r="BY42" s="773"/>
      <c r="BZ42" s="773"/>
      <c r="CA42" s="773"/>
      <c r="CB42" s="773"/>
      <c r="CC42" s="773"/>
      <c r="CD42" s="773"/>
      <c r="CE42" s="773"/>
      <c r="CF42" s="773"/>
      <c r="CG42" s="773"/>
      <c r="CH42" s="773"/>
      <c r="CI42" s="773"/>
    </row>
    <row r="43" spans="1:87" ht="15.75" customHeight="1">
      <c r="A43" s="774"/>
      <c r="B43" s="412"/>
      <c r="C43" s="412"/>
      <c r="D43" s="775"/>
      <c r="E43" s="775"/>
      <c r="F43" s="775"/>
      <c r="G43" s="775"/>
      <c r="H43" s="775"/>
      <c r="I43" s="775"/>
      <c r="J43" s="775"/>
      <c r="K43" s="775"/>
      <c r="L43" s="775"/>
      <c r="M43" s="775"/>
      <c r="N43" s="775"/>
      <c r="O43" s="775"/>
      <c r="P43" s="775"/>
      <c r="Q43" s="775"/>
      <c r="R43" s="775"/>
      <c r="S43" s="775"/>
      <c r="T43" s="775"/>
      <c r="U43" s="775"/>
      <c r="V43" s="775"/>
      <c r="W43" s="775"/>
      <c r="X43" s="775"/>
      <c r="Y43" s="775"/>
      <c r="Z43" s="775"/>
      <c r="AA43" s="775"/>
      <c r="AB43" s="775"/>
      <c r="AC43" s="775"/>
      <c r="AD43" s="775"/>
      <c r="AE43" s="775"/>
      <c r="AF43" s="775"/>
      <c r="AG43" s="775"/>
      <c r="AH43" s="775"/>
      <c r="AI43" s="775"/>
      <c r="AJ43" s="775"/>
      <c r="AK43" s="775"/>
      <c r="AL43" s="775"/>
      <c r="AM43" s="775"/>
      <c r="AN43" s="775"/>
      <c r="AO43" s="775"/>
      <c r="AP43" s="775"/>
      <c r="AQ43" s="775"/>
      <c r="AR43" s="775"/>
      <c r="AS43" s="775"/>
      <c r="AT43" s="775"/>
      <c r="AU43" s="775"/>
      <c r="AV43" s="775"/>
      <c r="AW43" s="775"/>
      <c r="AX43" s="775"/>
      <c r="AY43" s="775"/>
      <c r="AZ43" s="775"/>
      <c r="BA43" s="775"/>
      <c r="BB43" s="775"/>
      <c r="BC43" s="775"/>
      <c r="BD43" s="775"/>
      <c r="BE43" s="775"/>
      <c r="BF43" s="775"/>
      <c r="BG43" s="775"/>
      <c r="BH43" s="775"/>
      <c r="BI43" s="775"/>
      <c r="BJ43" s="775"/>
      <c r="BK43" s="775"/>
      <c r="BL43" s="775"/>
      <c r="BM43" s="775"/>
      <c r="BN43" s="775"/>
      <c r="BO43" s="775"/>
      <c r="BP43" s="775"/>
      <c r="BQ43" s="775"/>
      <c r="BR43" s="775"/>
      <c r="BS43" s="775"/>
      <c r="BT43" s="775"/>
      <c r="BU43" s="775"/>
      <c r="BV43" s="775"/>
      <c r="BW43" s="775"/>
      <c r="BX43" s="775"/>
      <c r="BY43" s="775"/>
      <c r="BZ43" s="775"/>
      <c r="CA43" s="775"/>
      <c r="CB43" s="775"/>
      <c r="CC43" s="775"/>
      <c r="CD43" s="775"/>
      <c r="CE43" s="775"/>
      <c r="CF43" s="775"/>
      <c r="CG43" s="775"/>
      <c r="CH43" s="775"/>
      <c r="CI43" s="775"/>
    </row>
    <row r="44" spans="1:87" ht="15.75" customHeight="1">
      <c r="A44" s="379"/>
      <c r="B44" s="412"/>
      <c r="C44" s="412"/>
      <c r="D44" s="775"/>
      <c r="E44" s="775"/>
      <c r="F44" s="775"/>
      <c r="G44" s="775"/>
      <c r="H44" s="775"/>
      <c r="I44" s="775"/>
      <c r="J44" s="775"/>
      <c r="K44" s="775"/>
      <c r="L44" s="775"/>
      <c r="M44" s="775"/>
      <c r="N44" s="775"/>
      <c r="O44" s="775"/>
      <c r="P44" s="775"/>
      <c r="Q44" s="775"/>
      <c r="R44" s="775"/>
      <c r="S44" s="775"/>
      <c r="T44" s="775"/>
      <c r="U44" s="775"/>
      <c r="V44" s="775"/>
      <c r="W44" s="775"/>
      <c r="X44" s="775"/>
      <c r="Y44" s="775"/>
      <c r="Z44" s="775"/>
      <c r="AA44" s="775"/>
      <c r="AB44" s="775"/>
      <c r="AC44" s="775"/>
      <c r="AD44" s="775"/>
      <c r="AE44" s="775"/>
      <c r="AF44" s="775"/>
      <c r="AG44" s="775"/>
      <c r="AH44" s="775"/>
      <c r="AI44" s="775"/>
      <c r="AJ44" s="775"/>
      <c r="AK44" s="775"/>
      <c r="AL44" s="775"/>
      <c r="AM44" s="775"/>
      <c r="AN44" s="775"/>
      <c r="AO44" s="775"/>
      <c r="AP44" s="775"/>
      <c r="AQ44" s="775"/>
      <c r="AR44" s="775"/>
      <c r="AS44" s="775"/>
      <c r="AT44" s="775"/>
      <c r="AU44" s="775"/>
      <c r="AV44" s="775"/>
      <c r="AW44" s="775"/>
      <c r="AX44" s="775"/>
      <c r="AY44" s="775"/>
      <c r="AZ44" s="775"/>
      <c r="BA44" s="775"/>
      <c r="BB44" s="775"/>
      <c r="BC44" s="775"/>
      <c r="BD44" s="775"/>
      <c r="BE44" s="775"/>
      <c r="BF44" s="775"/>
      <c r="BG44" s="775"/>
      <c r="BH44" s="775"/>
      <c r="BI44" s="775"/>
      <c r="BJ44" s="775"/>
      <c r="BK44" s="775"/>
      <c r="BL44" s="775"/>
      <c r="BM44" s="775"/>
      <c r="BN44" s="775"/>
      <c r="BO44" s="775"/>
      <c r="BP44" s="775"/>
      <c r="BQ44" s="775"/>
      <c r="BR44" s="775"/>
      <c r="BS44" s="775"/>
      <c r="BT44" s="775"/>
      <c r="BU44" s="775"/>
      <c r="BV44" s="775"/>
      <c r="BW44" s="775"/>
      <c r="BX44" s="775"/>
      <c r="BY44" s="775"/>
      <c r="BZ44" s="775"/>
      <c r="CA44" s="775"/>
      <c r="CB44" s="775"/>
      <c r="CC44" s="775"/>
      <c r="CD44" s="775"/>
      <c r="CE44" s="775"/>
      <c r="CF44" s="775"/>
      <c r="CG44" s="775"/>
      <c r="CH44" s="775"/>
      <c r="CI44" s="775"/>
    </row>
    <row r="45" spans="1:87" ht="15.75" customHeight="1">
      <c r="A45" s="373" t="s">
        <v>243</v>
      </c>
      <c r="B45" s="762"/>
      <c r="C45" s="412" t="str">
        <f>Settings!$C$7</f>
        <v>USD</v>
      </c>
      <c r="D45" s="763">
        <v>0</v>
      </c>
      <c r="E45" s="763">
        <f t="shared" ref="E45:CI45" si="18">D45</f>
        <v>0</v>
      </c>
      <c r="F45" s="763">
        <f t="shared" si="18"/>
        <v>0</v>
      </c>
      <c r="G45" s="763">
        <f t="shared" si="18"/>
        <v>0</v>
      </c>
      <c r="H45" s="763">
        <f t="shared" si="18"/>
        <v>0</v>
      </c>
      <c r="I45" s="763">
        <f t="shared" si="18"/>
        <v>0</v>
      </c>
      <c r="J45" s="763">
        <f t="shared" si="18"/>
        <v>0</v>
      </c>
      <c r="K45" s="763">
        <f t="shared" si="18"/>
        <v>0</v>
      </c>
      <c r="L45" s="763">
        <f t="shared" si="18"/>
        <v>0</v>
      </c>
      <c r="M45" s="763">
        <f t="shared" si="18"/>
        <v>0</v>
      </c>
      <c r="N45" s="763">
        <f t="shared" si="18"/>
        <v>0</v>
      </c>
      <c r="O45" s="763">
        <f t="shared" si="18"/>
        <v>0</v>
      </c>
      <c r="P45" s="763">
        <f t="shared" si="18"/>
        <v>0</v>
      </c>
      <c r="Q45" s="763">
        <f t="shared" si="18"/>
        <v>0</v>
      </c>
      <c r="R45" s="763">
        <f t="shared" si="18"/>
        <v>0</v>
      </c>
      <c r="S45" s="763">
        <f t="shared" si="18"/>
        <v>0</v>
      </c>
      <c r="T45" s="763">
        <f t="shared" si="18"/>
        <v>0</v>
      </c>
      <c r="U45" s="763">
        <f t="shared" si="18"/>
        <v>0</v>
      </c>
      <c r="V45" s="763">
        <f t="shared" si="18"/>
        <v>0</v>
      </c>
      <c r="W45" s="763">
        <f t="shared" si="18"/>
        <v>0</v>
      </c>
      <c r="X45" s="763">
        <f t="shared" si="18"/>
        <v>0</v>
      </c>
      <c r="Y45" s="763">
        <f t="shared" si="18"/>
        <v>0</v>
      </c>
      <c r="Z45" s="763">
        <f t="shared" si="18"/>
        <v>0</v>
      </c>
      <c r="AA45" s="763">
        <f t="shared" si="18"/>
        <v>0</v>
      </c>
      <c r="AB45" s="763">
        <f t="shared" si="18"/>
        <v>0</v>
      </c>
      <c r="AC45" s="763">
        <f t="shared" si="18"/>
        <v>0</v>
      </c>
      <c r="AD45" s="763">
        <f t="shared" si="18"/>
        <v>0</v>
      </c>
      <c r="AE45" s="763">
        <f t="shared" si="18"/>
        <v>0</v>
      </c>
      <c r="AF45" s="763">
        <f t="shared" si="18"/>
        <v>0</v>
      </c>
      <c r="AG45" s="763">
        <f t="shared" si="18"/>
        <v>0</v>
      </c>
      <c r="AH45" s="763">
        <f t="shared" si="18"/>
        <v>0</v>
      </c>
      <c r="AI45" s="763">
        <f t="shared" si="18"/>
        <v>0</v>
      </c>
      <c r="AJ45" s="763">
        <f t="shared" si="18"/>
        <v>0</v>
      </c>
      <c r="AK45" s="763">
        <f t="shared" si="18"/>
        <v>0</v>
      </c>
      <c r="AL45" s="763">
        <f t="shared" si="18"/>
        <v>0</v>
      </c>
      <c r="AM45" s="763">
        <f t="shared" si="18"/>
        <v>0</v>
      </c>
      <c r="AN45" s="763">
        <f t="shared" si="18"/>
        <v>0</v>
      </c>
      <c r="AO45" s="763">
        <f t="shared" si="18"/>
        <v>0</v>
      </c>
      <c r="AP45" s="763">
        <f t="shared" si="18"/>
        <v>0</v>
      </c>
      <c r="AQ45" s="763">
        <f t="shared" si="18"/>
        <v>0</v>
      </c>
      <c r="AR45" s="763">
        <f t="shared" si="18"/>
        <v>0</v>
      </c>
      <c r="AS45" s="763">
        <f t="shared" si="18"/>
        <v>0</v>
      </c>
      <c r="AT45" s="763">
        <f t="shared" si="18"/>
        <v>0</v>
      </c>
      <c r="AU45" s="763">
        <f t="shared" si="18"/>
        <v>0</v>
      </c>
      <c r="AV45" s="763">
        <f t="shared" si="18"/>
        <v>0</v>
      </c>
      <c r="AW45" s="763">
        <f t="shared" si="18"/>
        <v>0</v>
      </c>
      <c r="AX45" s="763">
        <f t="shared" si="18"/>
        <v>0</v>
      </c>
      <c r="AY45" s="763">
        <f t="shared" si="18"/>
        <v>0</v>
      </c>
      <c r="AZ45" s="763">
        <f t="shared" si="18"/>
        <v>0</v>
      </c>
      <c r="BA45" s="763">
        <f t="shared" si="18"/>
        <v>0</v>
      </c>
      <c r="BB45" s="763">
        <f t="shared" si="18"/>
        <v>0</v>
      </c>
      <c r="BC45" s="763">
        <f t="shared" si="18"/>
        <v>0</v>
      </c>
      <c r="BD45" s="763">
        <f t="shared" si="18"/>
        <v>0</v>
      </c>
      <c r="BE45" s="763">
        <f t="shared" si="18"/>
        <v>0</v>
      </c>
      <c r="BF45" s="763">
        <f t="shared" si="18"/>
        <v>0</v>
      </c>
      <c r="BG45" s="763">
        <f t="shared" si="18"/>
        <v>0</v>
      </c>
      <c r="BH45" s="763">
        <f t="shared" si="18"/>
        <v>0</v>
      </c>
      <c r="BI45" s="763">
        <f t="shared" si="18"/>
        <v>0</v>
      </c>
      <c r="BJ45" s="763">
        <f t="shared" si="18"/>
        <v>0</v>
      </c>
      <c r="BK45" s="763">
        <f t="shared" si="18"/>
        <v>0</v>
      </c>
      <c r="BL45" s="763">
        <f t="shared" si="18"/>
        <v>0</v>
      </c>
      <c r="BM45" s="763">
        <f t="shared" si="18"/>
        <v>0</v>
      </c>
      <c r="BN45" s="763">
        <f t="shared" si="18"/>
        <v>0</v>
      </c>
      <c r="BO45" s="763">
        <f t="shared" si="18"/>
        <v>0</v>
      </c>
      <c r="BP45" s="763">
        <f t="shared" si="18"/>
        <v>0</v>
      </c>
      <c r="BQ45" s="763">
        <f t="shared" si="18"/>
        <v>0</v>
      </c>
      <c r="BR45" s="763">
        <f t="shared" si="18"/>
        <v>0</v>
      </c>
      <c r="BS45" s="763">
        <f t="shared" si="18"/>
        <v>0</v>
      </c>
      <c r="BT45" s="763">
        <f t="shared" si="18"/>
        <v>0</v>
      </c>
      <c r="BU45" s="763">
        <f t="shared" si="18"/>
        <v>0</v>
      </c>
      <c r="BV45" s="763">
        <f t="shared" si="18"/>
        <v>0</v>
      </c>
      <c r="BW45" s="763">
        <f t="shared" si="18"/>
        <v>0</v>
      </c>
      <c r="BX45" s="763">
        <f t="shared" si="18"/>
        <v>0</v>
      </c>
      <c r="BY45" s="763">
        <f t="shared" si="18"/>
        <v>0</v>
      </c>
      <c r="BZ45" s="763">
        <f t="shared" si="18"/>
        <v>0</v>
      </c>
      <c r="CA45" s="763">
        <f t="shared" si="18"/>
        <v>0</v>
      </c>
      <c r="CB45" s="763">
        <f t="shared" si="18"/>
        <v>0</v>
      </c>
      <c r="CC45" s="763">
        <f t="shared" si="18"/>
        <v>0</v>
      </c>
      <c r="CD45" s="763">
        <f t="shared" si="18"/>
        <v>0</v>
      </c>
      <c r="CE45" s="763">
        <f t="shared" si="18"/>
        <v>0</v>
      </c>
      <c r="CF45" s="763">
        <f t="shared" si="18"/>
        <v>0</v>
      </c>
      <c r="CG45" s="763">
        <f t="shared" si="18"/>
        <v>0</v>
      </c>
      <c r="CH45" s="763">
        <f t="shared" si="18"/>
        <v>0</v>
      </c>
      <c r="CI45" s="763">
        <f t="shared" si="18"/>
        <v>0</v>
      </c>
    </row>
    <row r="46" spans="1:87" ht="15.75" customHeight="1">
      <c r="A46" s="373" t="s">
        <v>244</v>
      </c>
      <c r="B46" s="762"/>
      <c r="C46" s="412" t="str">
        <f>Settings!$C$7</f>
        <v>USD</v>
      </c>
      <c r="D46" s="763">
        <v>0</v>
      </c>
      <c r="E46" s="763">
        <f t="shared" ref="E46:CI46" si="19">D46</f>
        <v>0</v>
      </c>
      <c r="F46" s="763">
        <f t="shared" si="19"/>
        <v>0</v>
      </c>
      <c r="G46" s="763">
        <f t="shared" si="19"/>
        <v>0</v>
      </c>
      <c r="H46" s="763">
        <f t="shared" si="19"/>
        <v>0</v>
      </c>
      <c r="I46" s="763">
        <f t="shared" si="19"/>
        <v>0</v>
      </c>
      <c r="J46" s="763">
        <f t="shared" si="19"/>
        <v>0</v>
      </c>
      <c r="K46" s="763">
        <f t="shared" si="19"/>
        <v>0</v>
      </c>
      <c r="L46" s="763">
        <f t="shared" si="19"/>
        <v>0</v>
      </c>
      <c r="M46" s="763">
        <f t="shared" si="19"/>
        <v>0</v>
      </c>
      <c r="N46" s="763">
        <f t="shared" si="19"/>
        <v>0</v>
      </c>
      <c r="O46" s="763">
        <f t="shared" si="19"/>
        <v>0</v>
      </c>
      <c r="P46" s="763">
        <f t="shared" si="19"/>
        <v>0</v>
      </c>
      <c r="Q46" s="763">
        <f t="shared" si="19"/>
        <v>0</v>
      </c>
      <c r="R46" s="763">
        <f t="shared" si="19"/>
        <v>0</v>
      </c>
      <c r="S46" s="763">
        <f t="shared" si="19"/>
        <v>0</v>
      </c>
      <c r="T46" s="763">
        <f t="shared" si="19"/>
        <v>0</v>
      </c>
      <c r="U46" s="763">
        <f t="shared" si="19"/>
        <v>0</v>
      </c>
      <c r="V46" s="763">
        <f t="shared" si="19"/>
        <v>0</v>
      </c>
      <c r="W46" s="763">
        <f t="shared" si="19"/>
        <v>0</v>
      </c>
      <c r="X46" s="763">
        <f t="shared" si="19"/>
        <v>0</v>
      </c>
      <c r="Y46" s="763">
        <f t="shared" si="19"/>
        <v>0</v>
      </c>
      <c r="Z46" s="763">
        <f t="shared" si="19"/>
        <v>0</v>
      </c>
      <c r="AA46" s="763">
        <f t="shared" si="19"/>
        <v>0</v>
      </c>
      <c r="AB46" s="763">
        <f t="shared" si="19"/>
        <v>0</v>
      </c>
      <c r="AC46" s="763">
        <f t="shared" si="19"/>
        <v>0</v>
      </c>
      <c r="AD46" s="763">
        <f t="shared" si="19"/>
        <v>0</v>
      </c>
      <c r="AE46" s="763">
        <f t="shared" si="19"/>
        <v>0</v>
      </c>
      <c r="AF46" s="763">
        <f t="shared" si="19"/>
        <v>0</v>
      </c>
      <c r="AG46" s="763">
        <f t="shared" si="19"/>
        <v>0</v>
      </c>
      <c r="AH46" s="763">
        <f t="shared" si="19"/>
        <v>0</v>
      </c>
      <c r="AI46" s="763">
        <f t="shared" si="19"/>
        <v>0</v>
      </c>
      <c r="AJ46" s="763">
        <f t="shared" si="19"/>
        <v>0</v>
      </c>
      <c r="AK46" s="763">
        <f t="shared" si="19"/>
        <v>0</v>
      </c>
      <c r="AL46" s="763">
        <f t="shared" si="19"/>
        <v>0</v>
      </c>
      <c r="AM46" s="763">
        <f t="shared" si="19"/>
        <v>0</v>
      </c>
      <c r="AN46" s="763">
        <f t="shared" si="19"/>
        <v>0</v>
      </c>
      <c r="AO46" s="763">
        <f t="shared" si="19"/>
        <v>0</v>
      </c>
      <c r="AP46" s="763">
        <f t="shared" si="19"/>
        <v>0</v>
      </c>
      <c r="AQ46" s="763">
        <f t="shared" si="19"/>
        <v>0</v>
      </c>
      <c r="AR46" s="763">
        <f t="shared" si="19"/>
        <v>0</v>
      </c>
      <c r="AS46" s="763">
        <f t="shared" si="19"/>
        <v>0</v>
      </c>
      <c r="AT46" s="763">
        <f t="shared" si="19"/>
        <v>0</v>
      </c>
      <c r="AU46" s="763">
        <f t="shared" si="19"/>
        <v>0</v>
      </c>
      <c r="AV46" s="763">
        <f t="shared" si="19"/>
        <v>0</v>
      </c>
      <c r="AW46" s="763">
        <f t="shared" si="19"/>
        <v>0</v>
      </c>
      <c r="AX46" s="763">
        <f t="shared" si="19"/>
        <v>0</v>
      </c>
      <c r="AY46" s="763">
        <f t="shared" si="19"/>
        <v>0</v>
      </c>
      <c r="AZ46" s="763">
        <f t="shared" si="19"/>
        <v>0</v>
      </c>
      <c r="BA46" s="763">
        <f t="shared" si="19"/>
        <v>0</v>
      </c>
      <c r="BB46" s="763">
        <f t="shared" si="19"/>
        <v>0</v>
      </c>
      <c r="BC46" s="763">
        <f t="shared" si="19"/>
        <v>0</v>
      </c>
      <c r="BD46" s="763">
        <f t="shared" si="19"/>
        <v>0</v>
      </c>
      <c r="BE46" s="763">
        <f t="shared" si="19"/>
        <v>0</v>
      </c>
      <c r="BF46" s="763">
        <f t="shared" si="19"/>
        <v>0</v>
      </c>
      <c r="BG46" s="763">
        <f t="shared" si="19"/>
        <v>0</v>
      </c>
      <c r="BH46" s="763">
        <f t="shared" si="19"/>
        <v>0</v>
      </c>
      <c r="BI46" s="763">
        <f t="shared" si="19"/>
        <v>0</v>
      </c>
      <c r="BJ46" s="763">
        <f t="shared" si="19"/>
        <v>0</v>
      </c>
      <c r="BK46" s="763">
        <f t="shared" si="19"/>
        <v>0</v>
      </c>
      <c r="BL46" s="763">
        <f t="shared" si="19"/>
        <v>0</v>
      </c>
      <c r="BM46" s="763">
        <f t="shared" si="19"/>
        <v>0</v>
      </c>
      <c r="BN46" s="763">
        <f t="shared" si="19"/>
        <v>0</v>
      </c>
      <c r="BO46" s="763">
        <f t="shared" si="19"/>
        <v>0</v>
      </c>
      <c r="BP46" s="763">
        <f t="shared" si="19"/>
        <v>0</v>
      </c>
      <c r="BQ46" s="763">
        <f t="shared" si="19"/>
        <v>0</v>
      </c>
      <c r="BR46" s="763">
        <f t="shared" si="19"/>
        <v>0</v>
      </c>
      <c r="BS46" s="763">
        <f t="shared" si="19"/>
        <v>0</v>
      </c>
      <c r="BT46" s="763">
        <f t="shared" si="19"/>
        <v>0</v>
      </c>
      <c r="BU46" s="763">
        <f t="shared" si="19"/>
        <v>0</v>
      </c>
      <c r="BV46" s="763">
        <f t="shared" si="19"/>
        <v>0</v>
      </c>
      <c r="BW46" s="763">
        <f t="shared" si="19"/>
        <v>0</v>
      </c>
      <c r="BX46" s="763">
        <f t="shared" si="19"/>
        <v>0</v>
      </c>
      <c r="BY46" s="763">
        <f t="shared" si="19"/>
        <v>0</v>
      </c>
      <c r="BZ46" s="763">
        <f t="shared" si="19"/>
        <v>0</v>
      </c>
      <c r="CA46" s="763">
        <f t="shared" si="19"/>
        <v>0</v>
      </c>
      <c r="CB46" s="763">
        <f t="shared" si="19"/>
        <v>0</v>
      </c>
      <c r="CC46" s="763">
        <f t="shared" si="19"/>
        <v>0</v>
      </c>
      <c r="CD46" s="763">
        <f t="shared" si="19"/>
        <v>0</v>
      </c>
      <c r="CE46" s="763">
        <f t="shared" si="19"/>
        <v>0</v>
      </c>
      <c r="CF46" s="763">
        <f t="shared" si="19"/>
        <v>0</v>
      </c>
      <c r="CG46" s="763">
        <f t="shared" si="19"/>
        <v>0</v>
      </c>
      <c r="CH46" s="763">
        <f t="shared" si="19"/>
        <v>0</v>
      </c>
      <c r="CI46" s="763">
        <f t="shared" si="19"/>
        <v>0</v>
      </c>
    </row>
    <row r="47" spans="1:87" ht="15.75" customHeight="1">
      <c r="A47" s="373" t="s">
        <v>231</v>
      </c>
      <c r="B47" s="762"/>
      <c r="C47" s="412" t="str">
        <f>Settings!$C$7</f>
        <v>USD</v>
      </c>
      <c r="D47" s="763">
        <v>0</v>
      </c>
      <c r="E47" s="763">
        <f t="shared" ref="E47:CI47" si="20">D47</f>
        <v>0</v>
      </c>
      <c r="F47" s="763">
        <f t="shared" si="20"/>
        <v>0</v>
      </c>
      <c r="G47" s="763">
        <f t="shared" si="20"/>
        <v>0</v>
      </c>
      <c r="H47" s="763">
        <f t="shared" si="20"/>
        <v>0</v>
      </c>
      <c r="I47" s="763">
        <f t="shared" si="20"/>
        <v>0</v>
      </c>
      <c r="J47" s="763">
        <f t="shared" si="20"/>
        <v>0</v>
      </c>
      <c r="K47" s="763">
        <f t="shared" si="20"/>
        <v>0</v>
      </c>
      <c r="L47" s="763">
        <f t="shared" si="20"/>
        <v>0</v>
      </c>
      <c r="M47" s="763">
        <f t="shared" si="20"/>
        <v>0</v>
      </c>
      <c r="N47" s="763">
        <f t="shared" si="20"/>
        <v>0</v>
      </c>
      <c r="O47" s="763">
        <f t="shared" si="20"/>
        <v>0</v>
      </c>
      <c r="P47" s="763">
        <f t="shared" si="20"/>
        <v>0</v>
      </c>
      <c r="Q47" s="763">
        <f t="shared" si="20"/>
        <v>0</v>
      </c>
      <c r="R47" s="763">
        <f t="shared" si="20"/>
        <v>0</v>
      </c>
      <c r="S47" s="763">
        <f t="shared" si="20"/>
        <v>0</v>
      </c>
      <c r="T47" s="763">
        <f t="shared" si="20"/>
        <v>0</v>
      </c>
      <c r="U47" s="763">
        <f t="shared" si="20"/>
        <v>0</v>
      </c>
      <c r="V47" s="763">
        <f t="shared" si="20"/>
        <v>0</v>
      </c>
      <c r="W47" s="763">
        <f t="shared" si="20"/>
        <v>0</v>
      </c>
      <c r="X47" s="763">
        <f t="shared" si="20"/>
        <v>0</v>
      </c>
      <c r="Y47" s="763">
        <f t="shared" si="20"/>
        <v>0</v>
      </c>
      <c r="Z47" s="763">
        <f t="shared" si="20"/>
        <v>0</v>
      </c>
      <c r="AA47" s="763">
        <f t="shared" si="20"/>
        <v>0</v>
      </c>
      <c r="AB47" s="763">
        <f t="shared" si="20"/>
        <v>0</v>
      </c>
      <c r="AC47" s="763">
        <f t="shared" si="20"/>
        <v>0</v>
      </c>
      <c r="AD47" s="763">
        <f t="shared" si="20"/>
        <v>0</v>
      </c>
      <c r="AE47" s="763">
        <f t="shared" si="20"/>
        <v>0</v>
      </c>
      <c r="AF47" s="763">
        <f t="shared" si="20"/>
        <v>0</v>
      </c>
      <c r="AG47" s="763">
        <f t="shared" si="20"/>
        <v>0</v>
      </c>
      <c r="AH47" s="763">
        <f t="shared" si="20"/>
        <v>0</v>
      </c>
      <c r="AI47" s="763">
        <f t="shared" si="20"/>
        <v>0</v>
      </c>
      <c r="AJ47" s="763">
        <f t="shared" si="20"/>
        <v>0</v>
      </c>
      <c r="AK47" s="763">
        <f t="shared" si="20"/>
        <v>0</v>
      </c>
      <c r="AL47" s="763">
        <f t="shared" si="20"/>
        <v>0</v>
      </c>
      <c r="AM47" s="763">
        <f t="shared" si="20"/>
        <v>0</v>
      </c>
      <c r="AN47" s="763">
        <f t="shared" si="20"/>
        <v>0</v>
      </c>
      <c r="AO47" s="763">
        <f t="shared" si="20"/>
        <v>0</v>
      </c>
      <c r="AP47" s="763">
        <f t="shared" si="20"/>
        <v>0</v>
      </c>
      <c r="AQ47" s="763">
        <f t="shared" si="20"/>
        <v>0</v>
      </c>
      <c r="AR47" s="763">
        <f t="shared" si="20"/>
        <v>0</v>
      </c>
      <c r="AS47" s="763">
        <f t="shared" si="20"/>
        <v>0</v>
      </c>
      <c r="AT47" s="763">
        <f t="shared" si="20"/>
        <v>0</v>
      </c>
      <c r="AU47" s="763">
        <f t="shared" si="20"/>
        <v>0</v>
      </c>
      <c r="AV47" s="763">
        <f t="shared" si="20"/>
        <v>0</v>
      </c>
      <c r="AW47" s="763">
        <f t="shared" si="20"/>
        <v>0</v>
      </c>
      <c r="AX47" s="763">
        <f t="shared" si="20"/>
        <v>0</v>
      </c>
      <c r="AY47" s="763">
        <f t="shared" si="20"/>
        <v>0</v>
      </c>
      <c r="AZ47" s="763">
        <f t="shared" si="20"/>
        <v>0</v>
      </c>
      <c r="BA47" s="763">
        <f t="shared" si="20"/>
        <v>0</v>
      </c>
      <c r="BB47" s="763">
        <f t="shared" si="20"/>
        <v>0</v>
      </c>
      <c r="BC47" s="763">
        <f t="shared" si="20"/>
        <v>0</v>
      </c>
      <c r="BD47" s="763">
        <f t="shared" si="20"/>
        <v>0</v>
      </c>
      <c r="BE47" s="763">
        <f t="shared" si="20"/>
        <v>0</v>
      </c>
      <c r="BF47" s="763">
        <f t="shared" si="20"/>
        <v>0</v>
      </c>
      <c r="BG47" s="763">
        <f t="shared" si="20"/>
        <v>0</v>
      </c>
      <c r="BH47" s="763">
        <f t="shared" si="20"/>
        <v>0</v>
      </c>
      <c r="BI47" s="763">
        <f t="shared" si="20"/>
        <v>0</v>
      </c>
      <c r="BJ47" s="763">
        <f t="shared" si="20"/>
        <v>0</v>
      </c>
      <c r="BK47" s="763">
        <f t="shared" si="20"/>
        <v>0</v>
      </c>
      <c r="BL47" s="763">
        <f t="shared" si="20"/>
        <v>0</v>
      </c>
      <c r="BM47" s="763">
        <f t="shared" si="20"/>
        <v>0</v>
      </c>
      <c r="BN47" s="763">
        <f t="shared" si="20"/>
        <v>0</v>
      </c>
      <c r="BO47" s="763">
        <f t="shared" si="20"/>
        <v>0</v>
      </c>
      <c r="BP47" s="763">
        <f t="shared" si="20"/>
        <v>0</v>
      </c>
      <c r="BQ47" s="763">
        <f t="shared" si="20"/>
        <v>0</v>
      </c>
      <c r="BR47" s="763">
        <f t="shared" si="20"/>
        <v>0</v>
      </c>
      <c r="BS47" s="763">
        <f t="shared" si="20"/>
        <v>0</v>
      </c>
      <c r="BT47" s="763">
        <f t="shared" si="20"/>
        <v>0</v>
      </c>
      <c r="BU47" s="763">
        <f t="shared" si="20"/>
        <v>0</v>
      </c>
      <c r="BV47" s="763">
        <f t="shared" si="20"/>
        <v>0</v>
      </c>
      <c r="BW47" s="763">
        <f t="shared" si="20"/>
        <v>0</v>
      </c>
      <c r="BX47" s="763">
        <f t="shared" si="20"/>
        <v>0</v>
      </c>
      <c r="BY47" s="763">
        <f t="shared" si="20"/>
        <v>0</v>
      </c>
      <c r="BZ47" s="763">
        <f t="shared" si="20"/>
        <v>0</v>
      </c>
      <c r="CA47" s="763">
        <f t="shared" si="20"/>
        <v>0</v>
      </c>
      <c r="CB47" s="763">
        <f t="shared" si="20"/>
        <v>0</v>
      </c>
      <c r="CC47" s="763">
        <f t="shared" si="20"/>
        <v>0</v>
      </c>
      <c r="CD47" s="763">
        <f t="shared" si="20"/>
        <v>0</v>
      </c>
      <c r="CE47" s="763">
        <f t="shared" si="20"/>
        <v>0</v>
      </c>
      <c r="CF47" s="763">
        <f t="shared" si="20"/>
        <v>0</v>
      </c>
      <c r="CG47" s="763">
        <f t="shared" si="20"/>
        <v>0</v>
      </c>
      <c r="CH47" s="763">
        <f t="shared" si="20"/>
        <v>0</v>
      </c>
      <c r="CI47" s="763">
        <f t="shared" si="20"/>
        <v>0</v>
      </c>
    </row>
    <row r="48" spans="1:87" ht="15.75" customHeight="1">
      <c r="A48" s="373" t="s">
        <v>232</v>
      </c>
      <c r="B48" s="762"/>
      <c r="C48" s="412" t="str">
        <f>Settings!$C$7</f>
        <v>USD</v>
      </c>
      <c r="D48" s="763">
        <v>0</v>
      </c>
      <c r="E48" s="763">
        <f t="shared" ref="E48:CI48" si="21">D48</f>
        <v>0</v>
      </c>
      <c r="F48" s="763">
        <f t="shared" si="21"/>
        <v>0</v>
      </c>
      <c r="G48" s="763">
        <f t="shared" si="21"/>
        <v>0</v>
      </c>
      <c r="H48" s="763">
        <f t="shared" si="21"/>
        <v>0</v>
      </c>
      <c r="I48" s="763">
        <f t="shared" si="21"/>
        <v>0</v>
      </c>
      <c r="J48" s="763">
        <f t="shared" si="21"/>
        <v>0</v>
      </c>
      <c r="K48" s="763">
        <f t="shared" si="21"/>
        <v>0</v>
      </c>
      <c r="L48" s="763">
        <f t="shared" si="21"/>
        <v>0</v>
      </c>
      <c r="M48" s="763">
        <f t="shared" si="21"/>
        <v>0</v>
      </c>
      <c r="N48" s="763">
        <f t="shared" si="21"/>
        <v>0</v>
      </c>
      <c r="O48" s="763">
        <f t="shared" si="21"/>
        <v>0</v>
      </c>
      <c r="P48" s="763">
        <f t="shared" si="21"/>
        <v>0</v>
      </c>
      <c r="Q48" s="763">
        <f t="shared" si="21"/>
        <v>0</v>
      </c>
      <c r="R48" s="763">
        <f t="shared" si="21"/>
        <v>0</v>
      </c>
      <c r="S48" s="763">
        <f t="shared" si="21"/>
        <v>0</v>
      </c>
      <c r="T48" s="763">
        <f t="shared" si="21"/>
        <v>0</v>
      </c>
      <c r="U48" s="763">
        <f t="shared" si="21"/>
        <v>0</v>
      </c>
      <c r="V48" s="763">
        <f t="shared" si="21"/>
        <v>0</v>
      </c>
      <c r="W48" s="763">
        <f t="shared" si="21"/>
        <v>0</v>
      </c>
      <c r="X48" s="763">
        <f t="shared" si="21"/>
        <v>0</v>
      </c>
      <c r="Y48" s="763">
        <f t="shared" si="21"/>
        <v>0</v>
      </c>
      <c r="Z48" s="763">
        <f t="shared" si="21"/>
        <v>0</v>
      </c>
      <c r="AA48" s="763">
        <f t="shared" si="21"/>
        <v>0</v>
      </c>
      <c r="AB48" s="763">
        <f t="shared" si="21"/>
        <v>0</v>
      </c>
      <c r="AC48" s="763">
        <f t="shared" si="21"/>
        <v>0</v>
      </c>
      <c r="AD48" s="763">
        <f t="shared" si="21"/>
        <v>0</v>
      </c>
      <c r="AE48" s="763">
        <f t="shared" si="21"/>
        <v>0</v>
      </c>
      <c r="AF48" s="763">
        <f t="shared" si="21"/>
        <v>0</v>
      </c>
      <c r="AG48" s="763">
        <f t="shared" si="21"/>
        <v>0</v>
      </c>
      <c r="AH48" s="763">
        <f t="shared" si="21"/>
        <v>0</v>
      </c>
      <c r="AI48" s="763">
        <f t="shared" si="21"/>
        <v>0</v>
      </c>
      <c r="AJ48" s="763">
        <f t="shared" si="21"/>
        <v>0</v>
      </c>
      <c r="AK48" s="763">
        <f t="shared" si="21"/>
        <v>0</v>
      </c>
      <c r="AL48" s="763">
        <f t="shared" si="21"/>
        <v>0</v>
      </c>
      <c r="AM48" s="763">
        <f t="shared" si="21"/>
        <v>0</v>
      </c>
      <c r="AN48" s="763">
        <f t="shared" si="21"/>
        <v>0</v>
      </c>
      <c r="AO48" s="763">
        <f t="shared" si="21"/>
        <v>0</v>
      </c>
      <c r="AP48" s="763">
        <f t="shared" si="21"/>
        <v>0</v>
      </c>
      <c r="AQ48" s="763">
        <f t="shared" si="21"/>
        <v>0</v>
      </c>
      <c r="AR48" s="763">
        <f t="shared" si="21"/>
        <v>0</v>
      </c>
      <c r="AS48" s="763">
        <f t="shared" si="21"/>
        <v>0</v>
      </c>
      <c r="AT48" s="763">
        <f t="shared" si="21"/>
        <v>0</v>
      </c>
      <c r="AU48" s="763">
        <f t="shared" si="21"/>
        <v>0</v>
      </c>
      <c r="AV48" s="763">
        <f t="shared" si="21"/>
        <v>0</v>
      </c>
      <c r="AW48" s="763">
        <f t="shared" si="21"/>
        <v>0</v>
      </c>
      <c r="AX48" s="763">
        <f t="shared" si="21"/>
        <v>0</v>
      </c>
      <c r="AY48" s="763">
        <f t="shared" si="21"/>
        <v>0</v>
      </c>
      <c r="AZ48" s="763">
        <f t="shared" si="21"/>
        <v>0</v>
      </c>
      <c r="BA48" s="763">
        <f t="shared" si="21"/>
        <v>0</v>
      </c>
      <c r="BB48" s="763">
        <f t="shared" si="21"/>
        <v>0</v>
      </c>
      <c r="BC48" s="763">
        <f t="shared" si="21"/>
        <v>0</v>
      </c>
      <c r="BD48" s="763">
        <f t="shared" si="21"/>
        <v>0</v>
      </c>
      <c r="BE48" s="763">
        <f t="shared" si="21"/>
        <v>0</v>
      </c>
      <c r="BF48" s="763">
        <f t="shared" si="21"/>
        <v>0</v>
      </c>
      <c r="BG48" s="763">
        <f t="shared" si="21"/>
        <v>0</v>
      </c>
      <c r="BH48" s="763">
        <f t="shared" si="21"/>
        <v>0</v>
      </c>
      <c r="BI48" s="763">
        <f t="shared" si="21"/>
        <v>0</v>
      </c>
      <c r="BJ48" s="763">
        <f t="shared" si="21"/>
        <v>0</v>
      </c>
      <c r="BK48" s="763">
        <f t="shared" si="21"/>
        <v>0</v>
      </c>
      <c r="BL48" s="763">
        <f t="shared" si="21"/>
        <v>0</v>
      </c>
      <c r="BM48" s="763">
        <f t="shared" si="21"/>
        <v>0</v>
      </c>
      <c r="BN48" s="763">
        <f t="shared" si="21"/>
        <v>0</v>
      </c>
      <c r="BO48" s="763">
        <f t="shared" si="21"/>
        <v>0</v>
      </c>
      <c r="BP48" s="763">
        <f t="shared" si="21"/>
        <v>0</v>
      </c>
      <c r="BQ48" s="763">
        <f t="shared" si="21"/>
        <v>0</v>
      </c>
      <c r="BR48" s="763">
        <f t="shared" si="21"/>
        <v>0</v>
      </c>
      <c r="BS48" s="763">
        <f t="shared" si="21"/>
        <v>0</v>
      </c>
      <c r="BT48" s="763">
        <f t="shared" si="21"/>
        <v>0</v>
      </c>
      <c r="BU48" s="763">
        <f t="shared" si="21"/>
        <v>0</v>
      </c>
      <c r="BV48" s="763">
        <f t="shared" si="21"/>
        <v>0</v>
      </c>
      <c r="BW48" s="763">
        <f t="shared" si="21"/>
        <v>0</v>
      </c>
      <c r="BX48" s="763">
        <f t="shared" si="21"/>
        <v>0</v>
      </c>
      <c r="BY48" s="763">
        <f t="shared" si="21"/>
        <v>0</v>
      </c>
      <c r="BZ48" s="763">
        <f t="shared" si="21"/>
        <v>0</v>
      </c>
      <c r="CA48" s="763">
        <f t="shared" si="21"/>
        <v>0</v>
      </c>
      <c r="CB48" s="763">
        <f t="shared" si="21"/>
        <v>0</v>
      </c>
      <c r="CC48" s="763">
        <f t="shared" si="21"/>
        <v>0</v>
      </c>
      <c r="CD48" s="763">
        <f t="shared" si="21"/>
        <v>0</v>
      </c>
      <c r="CE48" s="763">
        <f t="shared" si="21"/>
        <v>0</v>
      </c>
      <c r="CF48" s="763">
        <f t="shared" si="21"/>
        <v>0</v>
      </c>
      <c r="CG48" s="763">
        <f t="shared" si="21"/>
        <v>0</v>
      </c>
      <c r="CH48" s="763">
        <f t="shared" si="21"/>
        <v>0</v>
      </c>
      <c r="CI48" s="763">
        <f t="shared" si="21"/>
        <v>0</v>
      </c>
    </row>
    <row r="49" spans="1:87" ht="15.75" customHeight="1">
      <c r="A49" s="762" t="s">
        <v>129</v>
      </c>
      <c r="B49" s="762"/>
      <c r="C49" s="776" t="str">
        <f>Settings!$C$7</f>
        <v>USD</v>
      </c>
      <c r="D49" s="777">
        <f t="shared" ref="D49:CI49" si="22">SUM(D45:D48)</f>
        <v>0</v>
      </c>
      <c r="E49" s="777">
        <f t="shared" si="22"/>
        <v>0</v>
      </c>
      <c r="F49" s="777">
        <f t="shared" si="22"/>
        <v>0</v>
      </c>
      <c r="G49" s="777">
        <f t="shared" si="22"/>
        <v>0</v>
      </c>
      <c r="H49" s="777">
        <f t="shared" si="22"/>
        <v>0</v>
      </c>
      <c r="I49" s="777">
        <f t="shared" si="22"/>
        <v>0</v>
      </c>
      <c r="J49" s="777">
        <f t="shared" si="22"/>
        <v>0</v>
      </c>
      <c r="K49" s="777">
        <f t="shared" si="22"/>
        <v>0</v>
      </c>
      <c r="L49" s="777">
        <f t="shared" si="22"/>
        <v>0</v>
      </c>
      <c r="M49" s="777">
        <f t="shared" si="22"/>
        <v>0</v>
      </c>
      <c r="N49" s="777">
        <f t="shared" si="22"/>
        <v>0</v>
      </c>
      <c r="O49" s="777">
        <f t="shared" si="22"/>
        <v>0</v>
      </c>
      <c r="P49" s="777">
        <f t="shared" si="22"/>
        <v>0</v>
      </c>
      <c r="Q49" s="777">
        <f t="shared" si="22"/>
        <v>0</v>
      </c>
      <c r="R49" s="777">
        <f t="shared" si="22"/>
        <v>0</v>
      </c>
      <c r="S49" s="777">
        <f t="shared" si="22"/>
        <v>0</v>
      </c>
      <c r="T49" s="777">
        <f t="shared" si="22"/>
        <v>0</v>
      </c>
      <c r="U49" s="777">
        <f t="shared" si="22"/>
        <v>0</v>
      </c>
      <c r="V49" s="777">
        <f t="shared" si="22"/>
        <v>0</v>
      </c>
      <c r="W49" s="777">
        <f t="shared" si="22"/>
        <v>0</v>
      </c>
      <c r="X49" s="777">
        <f t="shared" si="22"/>
        <v>0</v>
      </c>
      <c r="Y49" s="777">
        <f t="shared" si="22"/>
        <v>0</v>
      </c>
      <c r="Z49" s="777">
        <f t="shared" si="22"/>
        <v>0</v>
      </c>
      <c r="AA49" s="777">
        <f t="shared" si="22"/>
        <v>0</v>
      </c>
      <c r="AB49" s="777">
        <f t="shared" si="22"/>
        <v>0</v>
      </c>
      <c r="AC49" s="777">
        <f t="shared" si="22"/>
        <v>0</v>
      </c>
      <c r="AD49" s="777">
        <f t="shared" si="22"/>
        <v>0</v>
      </c>
      <c r="AE49" s="777">
        <f t="shared" si="22"/>
        <v>0</v>
      </c>
      <c r="AF49" s="777">
        <f t="shared" si="22"/>
        <v>0</v>
      </c>
      <c r="AG49" s="777">
        <f t="shared" si="22"/>
        <v>0</v>
      </c>
      <c r="AH49" s="777">
        <f t="shared" si="22"/>
        <v>0</v>
      </c>
      <c r="AI49" s="777">
        <f t="shared" si="22"/>
        <v>0</v>
      </c>
      <c r="AJ49" s="777">
        <f t="shared" si="22"/>
        <v>0</v>
      </c>
      <c r="AK49" s="777">
        <f t="shared" si="22"/>
        <v>0</v>
      </c>
      <c r="AL49" s="777">
        <f t="shared" si="22"/>
        <v>0</v>
      </c>
      <c r="AM49" s="777">
        <f t="shared" si="22"/>
        <v>0</v>
      </c>
      <c r="AN49" s="777">
        <f t="shared" si="22"/>
        <v>0</v>
      </c>
      <c r="AO49" s="777">
        <f t="shared" si="22"/>
        <v>0</v>
      </c>
      <c r="AP49" s="777">
        <f t="shared" si="22"/>
        <v>0</v>
      </c>
      <c r="AQ49" s="777">
        <f t="shared" si="22"/>
        <v>0</v>
      </c>
      <c r="AR49" s="777">
        <f t="shared" si="22"/>
        <v>0</v>
      </c>
      <c r="AS49" s="777">
        <f t="shared" si="22"/>
        <v>0</v>
      </c>
      <c r="AT49" s="777">
        <f t="shared" si="22"/>
        <v>0</v>
      </c>
      <c r="AU49" s="777">
        <f t="shared" si="22"/>
        <v>0</v>
      </c>
      <c r="AV49" s="777">
        <f t="shared" si="22"/>
        <v>0</v>
      </c>
      <c r="AW49" s="777">
        <f t="shared" si="22"/>
        <v>0</v>
      </c>
      <c r="AX49" s="777">
        <f t="shared" si="22"/>
        <v>0</v>
      </c>
      <c r="AY49" s="777">
        <f t="shared" si="22"/>
        <v>0</v>
      </c>
      <c r="AZ49" s="777">
        <f t="shared" si="22"/>
        <v>0</v>
      </c>
      <c r="BA49" s="777">
        <f t="shared" si="22"/>
        <v>0</v>
      </c>
      <c r="BB49" s="777">
        <f t="shared" si="22"/>
        <v>0</v>
      </c>
      <c r="BC49" s="777">
        <f t="shared" si="22"/>
        <v>0</v>
      </c>
      <c r="BD49" s="777">
        <f t="shared" si="22"/>
        <v>0</v>
      </c>
      <c r="BE49" s="777">
        <f t="shared" si="22"/>
        <v>0</v>
      </c>
      <c r="BF49" s="777">
        <f t="shared" si="22"/>
        <v>0</v>
      </c>
      <c r="BG49" s="777">
        <f t="shared" si="22"/>
        <v>0</v>
      </c>
      <c r="BH49" s="777">
        <f t="shared" si="22"/>
        <v>0</v>
      </c>
      <c r="BI49" s="777">
        <f t="shared" si="22"/>
        <v>0</v>
      </c>
      <c r="BJ49" s="777">
        <f t="shared" si="22"/>
        <v>0</v>
      </c>
      <c r="BK49" s="777">
        <f t="shared" si="22"/>
        <v>0</v>
      </c>
      <c r="BL49" s="777">
        <f t="shared" si="22"/>
        <v>0</v>
      </c>
      <c r="BM49" s="777">
        <f t="shared" si="22"/>
        <v>0</v>
      </c>
      <c r="BN49" s="777">
        <f t="shared" si="22"/>
        <v>0</v>
      </c>
      <c r="BO49" s="777">
        <f t="shared" si="22"/>
        <v>0</v>
      </c>
      <c r="BP49" s="777">
        <f t="shared" si="22"/>
        <v>0</v>
      </c>
      <c r="BQ49" s="777">
        <f t="shared" si="22"/>
        <v>0</v>
      </c>
      <c r="BR49" s="777">
        <f t="shared" si="22"/>
        <v>0</v>
      </c>
      <c r="BS49" s="777">
        <f t="shared" si="22"/>
        <v>0</v>
      </c>
      <c r="BT49" s="777">
        <f t="shared" si="22"/>
        <v>0</v>
      </c>
      <c r="BU49" s="777">
        <f t="shared" si="22"/>
        <v>0</v>
      </c>
      <c r="BV49" s="777">
        <f t="shared" si="22"/>
        <v>0</v>
      </c>
      <c r="BW49" s="777">
        <f t="shared" si="22"/>
        <v>0</v>
      </c>
      <c r="BX49" s="777">
        <f t="shared" si="22"/>
        <v>0</v>
      </c>
      <c r="BY49" s="777">
        <f t="shared" si="22"/>
        <v>0</v>
      </c>
      <c r="BZ49" s="777">
        <f t="shared" si="22"/>
        <v>0</v>
      </c>
      <c r="CA49" s="777">
        <f t="shared" si="22"/>
        <v>0</v>
      </c>
      <c r="CB49" s="777">
        <f t="shared" si="22"/>
        <v>0</v>
      </c>
      <c r="CC49" s="777">
        <f t="shared" si="22"/>
        <v>0</v>
      </c>
      <c r="CD49" s="777">
        <f t="shared" si="22"/>
        <v>0</v>
      </c>
      <c r="CE49" s="777">
        <f t="shared" si="22"/>
        <v>0</v>
      </c>
      <c r="CF49" s="777">
        <f t="shared" si="22"/>
        <v>0</v>
      </c>
      <c r="CG49" s="777">
        <f t="shared" si="22"/>
        <v>0</v>
      </c>
      <c r="CH49" s="777">
        <f t="shared" si="22"/>
        <v>0</v>
      </c>
      <c r="CI49" s="777">
        <f t="shared" si="22"/>
        <v>0</v>
      </c>
    </row>
    <row r="50" spans="1:87" ht="15.75" customHeight="1">
      <c r="A50" s="379"/>
      <c r="B50" s="412"/>
      <c r="C50" s="412"/>
      <c r="D50" s="775"/>
      <c r="E50" s="775"/>
      <c r="F50" s="775"/>
      <c r="G50" s="775"/>
      <c r="H50" s="775"/>
      <c r="I50" s="775"/>
      <c r="J50" s="775"/>
      <c r="K50" s="775"/>
      <c r="L50" s="775"/>
      <c r="M50" s="775"/>
      <c r="N50" s="775"/>
      <c r="O50" s="775"/>
      <c r="P50" s="775"/>
      <c r="Q50" s="775"/>
      <c r="R50" s="775"/>
      <c r="S50" s="775"/>
      <c r="T50" s="775"/>
      <c r="U50" s="775"/>
      <c r="V50" s="775"/>
      <c r="W50" s="775"/>
      <c r="X50" s="775"/>
      <c r="Y50" s="775"/>
      <c r="Z50" s="775"/>
      <c r="AA50" s="775"/>
      <c r="AB50" s="775"/>
      <c r="AC50" s="775"/>
      <c r="AD50" s="775"/>
      <c r="AE50" s="775"/>
      <c r="AF50" s="775"/>
      <c r="AG50" s="775"/>
      <c r="AH50" s="775"/>
      <c r="AI50" s="775"/>
      <c r="AJ50" s="775"/>
      <c r="AK50" s="775"/>
      <c r="AL50" s="775"/>
      <c r="AM50" s="775"/>
      <c r="AN50" s="775"/>
      <c r="AO50" s="775"/>
      <c r="AP50" s="775"/>
      <c r="AQ50" s="775"/>
      <c r="AR50" s="775"/>
      <c r="AS50" s="775"/>
      <c r="AT50" s="775"/>
      <c r="AU50" s="775"/>
      <c r="AV50" s="775"/>
      <c r="AW50" s="775"/>
      <c r="AX50" s="775"/>
      <c r="AY50" s="775"/>
      <c r="AZ50" s="775"/>
      <c r="BA50" s="775"/>
      <c r="BB50" s="775"/>
      <c r="BC50" s="775"/>
      <c r="BD50" s="775"/>
      <c r="BE50" s="775"/>
      <c r="BF50" s="775"/>
      <c r="BG50" s="775"/>
      <c r="BH50" s="775"/>
      <c r="BI50" s="775"/>
      <c r="BJ50" s="775"/>
      <c r="BK50" s="775"/>
      <c r="BL50" s="775"/>
      <c r="BM50" s="775"/>
      <c r="BN50" s="775"/>
      <c r="BO50" s="775"/>
      <c r="BP50" s="775"/>
      <c r="BQ50" s="775"/>
      <c r="BR50" s="775"/>
      <c r="BS50" s="775"/>
      <c r="BT50" s="775"/>
      <c r="BU50" s="775"/>
      <c r="BV50" s="775"/>
      <c r="BW50" s="775"/>
      <c r="BX50" s="775"/>
      <c r="BY50" s="775"/>
      <c r="BZ50" s="775"/>
      <c r="CA50" s="775"/>
      <c r="CB50" s="775"/>
      <c r="CC50" s="775"/>
      <c r="CD50" s="775"/>
      <c r="CE50" s="775"/>
      <c r="CF50" s="775"/>
      <c r="CG50" s="775"/>
      <c r="CH50" s="775"/>
      <c r="CI50" s="775"/>
    </row>
    <row r="51" spans="1:87" ht="15.75" customHeight="1">
      <c r="A51" s="379"/>
      <c r="B51" s="412"/>
      <c r="C51" s="412"/>
      <c r="D51" s="775"/>
      <c r="E51" s="775"/>
      <c r="F51" s="775"/>
      <c r="G51" s="775"/>
      <c r="H51" s="775"/>
      <c r="I51" s="775"/>
      <c r="J51" s="775"/>
      <c r="K51" s="775"/>
      <c r="L51" s="775"/>
      <c r="M51" s="775"/>
      <c r="N51" s="775"/>
      <c r="O51" s="775"/>
      <c r="P51" s="775"/>
      <c r="Q51" s="775"/>
      <c r="R51" s="775"/>
      <c r="S51" s="775"/>
      <c r="T51" s="775"/>
      <c r="U51" s="775"/>
      <c r="V51" s="775"/>
      <c r="W51" s="775"/>
      <c r="X51" s="775"/>
      <c r="Y51" s="775"/>
      <c r="Z51" s="775"/>
      <c r="AA51" s="775"/>
      <c r="AB51" s="775"/>
      <c r="AC51" s="775"/>
      <c r="AD51" s="775"/>
      <c r="AE51" s="775"/>
      <c r="AF51" s="775"/>
      <c r="AG51" s="775"/>
      <c r="AH51" s="775"/>
      <c r="AI51" s="775"/>
      <c r="AJ51" s="775"/>
      <c r="AK51" s="775"/>
      <c r="AL51" s="775"/>
      <c r="AM51" s="775"/>
      <c r="AN51" s="775"/>
      <c r="AO51" s="775"/>
      <c r="AP51" s="775"/>
      <c r="AQ51" s="775"/>
      <c r="AR51" s="775"/>
      <c r="AS51" s="775"/>
      <c r="AT51" s="775"/>
      <c r="AU51" s="775"/>
      <c r="AV51" s="775"/>
      <c r="AW51" s="775"/>
      <c r="AX51" s="775"/>
      <c r="AY51" s="775"/>
      <c r="AZ51" s="775"/>
      <c r="BA51" s="775"/>
      <c r="BB51" s="775"/>
      <c r="BC51" s="775"/>
      <c r="BD51" s="775"/>
      <c r="BE51" s="775"/>
      <c r="BF51" s="775"/>
      <c r="BG51" s="775"/>
      <c r="BH51" s="775"/>
      <c r="BI51" s="775"/>
      <c r="BJ51" s="775"/>
      <c r="BK51" s="775"/>
      <c r="BL51" s="775"/>
      <c r="BM51" s="775"/>
      <c r="BN51" s="775"/>
      <c r="BO51" s="775"/>
      <c r="BP51" s="775"/>
      <c r="BQ51" s="775"/>
      <c r="BR51" s="775"/>
      <c r="BS51" s="775"/>
      <c r="BT51" s="775"/>
      <c r="BU51" s="775"/>
      <c r="BV51" s="775"/>
      <c r="BW51" s="775"/>
      <c r="BX51" s="775"/>
      <c r="BY51" s="775"/>
      <c r="BZ51" s="775"/>
      <c r="CA51" s="775"/>
      <c r="CB51" s="775"/>
      <c r="CC51" s="775"/>
      <c r="CD51" s="775"/>
      <c r="CE51" s="775"/>
      <c r="CF51" s="775"/>
      <c r="CG51" s="775"/>
      <c r="CH51" s="775"/>
      <c r="CI51" s="775"/>
    </row>
    <row r="52" spans="1:87" ht="41.25" customHeight="1">
      <c r="A52" s="771" t="s">
        <v>245</v>
      </c>
      <c r="B52" s="752"/>
      <c r="C52" s="752"/>
      <c r="D52" s="772"/>
      <c r="E52" s="772"/>
      <c r="F52" s="772"/>
      <c r="G52" s="772"/>
      <c r="H52" s="772"/>
      <c r="I52" s="772"/>
      <c r="J52" s="772"/>
      <c r="K52" s="772"/>
      <c r="L52" s="772"/>
      <c r="M52" s="772"/>
      <c r="N52" s="772"/>
      <c r="O52" s="772"/>
      <c r="P52" s="772"/>
      <c r="Q52" s="772"/>
      <c r="R52" s="772"/>
      <c r="S52" s="772"/>
      <c r="T52" s="772"/>
      <c r="U52" s="772"/>
      <c r="V52" s="772"/>
      <c r="W52" s="772"/>
      <c r="X52" s="772"/>
      <c r="Y52" s="772"/>
      <c r="Z52" s="772"/>
      <c r="AA52" s="772"/>
      <c r="AB52" s="772"/>
      <c r="AC52" s="772"/>
      <c r="AD52" s="772"/>
      <c r="AE52" s="772"/>
      <c r="AF52" s="772"/>
      <c r="AG52" s="772"/>
      <c r="AH52" s="772"/>
      <c r="AI52" s="772"/>
      <c r="AJ52" s="772"/>
      <c r="AK52" s="772"/>
      <c r="AL52" s="772"/>
      <c r="AM52" s="772"/>
      <c r="AN52" s="772"/>
      <c r="AO52" s="772"/>
      <c r="AP52" s="772"/>
      <c r="AQ52" s="772"/>
      <c r="AR52" s="772"/>
      <c r="AS52" s="772"/>
      <c r="AT52" s="772"/>
      <c r="AU52" s="772"/>
      <c r="AV52" s="772"/>
      <c r="AW52" s="772"/>
      <c r="AX52" s="772"/>
      <c r="AY52" s="772"/>
      <c r="AZ52" s="772"/>
      <c r="BA52" s="772"/>
      <c r="BB52" s="772"/>
      <c r="BC52" s="772"/>
      <c r="BD52" s="772"/>
      <c r="BE52" s="772"/>
      <c r="BF52" s="772"/>
      <c r="BG52" s="772"/>
      <c r="BH52" s="772"/>
      <c r="BI52" s="772"/>
      <c r="BJ52" s="772"/>
      <c r="BK52" s="772"/>
      <c r="BL52" s="772"/>
      <c r="BM52" s="772"/>
      <c r="BN52" s="772"/>
      <c r="BO52" s="772"/>
      <c r="BP52" s="772"/>
      <c r="BQ52" s="772"/>
      <c r="BR52" s="772"/>
      <c r="BS52" s="772"/>
      <c r="BT52" s="772"/>
      <c r="BU52" s="772"/>
      <c r="BV52" s="772"/>
      <c r="BW52" s="772"/>
      <c r="BX52" s="772"/>
      <c r="BY52" s="772"/>
      <c r="BZ52" s="772"/>
      <c r="CA52" s="772"/>
      <c r="CB52" s="772"/>
      <c r="CC52" s="772"/>
      <c r="CD52" s="772"/>
      <c r="CE52" s="772"/>
      <c r="CF52" s="772"/>
      <c r="CG52" s="772"/>
      <c r="CH52" s="772"/>
      <c r="CI52" s="772"/>
    </row>
    <row r="53" spans="1:87" ht="4.5" customHeight="1">
      <c r="A53" s="406"/>
      <c r="B53" s="407"/>
      <c r="C53" s="407"/>
      <c r="D53" s="773"/>
      <c r="E53" s="773"/>
      <c r="F53" s="773"/>
      <c r="G53" s="773"/>
      <c r="H53" s="773"/>
      <c r="I53" s="773"/>
      <c r="J53" s="773"/>
      <c r="K53" s="773"/>
      <c r="L53" s="773"/>
      <c r="M53" s="773"/>
      <c r="N53" s="773"/>
      <c r="O53" s="773"/>
      <c r="P53" s="773"/>
      <c r="Q53" s="773"/>
      <c r="R53" s="773"/>
      <c r="S53" s="773"/>
      <c r="T53" s="773"/>
      <c r="U53" s="773"/>
      <c r="V53" s="773"/>
      <c r="W53" s="773"/>
      <c r="X53" s="773"/>
      <c r="Y53" s="773"/>
      <c r="Z53" s="773"/>
      <c r="AA53" s="773"/>
      <c r="AB53" s="773"/>
      <c r="AC53" s="773"/>
      <c r="AD53" s="773"/>
      <c r="AE53" s="773"/>
      <c r="AF53" s="773"/>
      <c r="AG53" s="773"/>
      <c r="AH53" s="773"/>
      <c r="AI53" s="773"/>
      <c r="AJ53" s="773"/>
      <c r="AK53" s="773"/>
      <c r="AL53" s="773"/>
      <c r="AM53" s="773"/>
      <c r="AN53" s="773"/>
      <c r="AO53" s="773"/>
      <c r="AP53" s="773"/>
      <c r="AQ53" s="773"/>
      <c r="AR53" s="773"/>
      <c r="AS53" s="773"/>
      <c r="AT53" s="773"/>
      <c r="AU53" s="773"/>
      <c r="AV53" s="773"/>
      <c r="AW53" s="773"/>
      <c r="AX53" s="773"/>
      <c r="AY53" s="773"/>
      <c r="AZ53" s="773"/>
      <c r="BA53" s="773"/>
      <c r="BB53" s="773"/>
      <c r="BC53" s="773"/>
      <c r="BD53" s="773"/>
      <c r="BE53" s="773"/>
      <c r="BF53" s="773"/>
      <c r="BG53" s="773"/>
      <c r="BH53" s="773"/>
      <c r="BI53" s="773"/>
      <c r="BJ53" s="773"/>
      <c r="BK53" s="773"/>
      <c r="BL53" s="773"/>
      <c r="BM53" s="773"/>
      <c r="BN53" s="773"/>
      <c r="BO53" s="773"/>
      <c r="BP53" s="773"/>
      <c r="BQ53" s="773"/>
      <c r="BR53" s="773"/>
      <c r="BS53" s="773"/>
      <c r="BT53" s="773"/>
      <c r="BU53" s="773"/>
      <c r="BV53" s="773"/>
      <c r="BW53" s="773"/>
      <c r="BX53" s="773"/>
      <c r="BY53" s="773"/>
      <c r="BZ53" s="773"/>
      <c r="CA53" s="773"/>
      <c r="CB53" s="773"/>
      <c r="CC53" s="773"/>
      <c r="CD53" s="773"/>
      <c r="CE53" s="773"/>
      <c r="CF53" s="773"/>
      <c r="CG53" s="773"/>
      <c r="CH53" s="773"/>
      <c r="CI53" s="773"/>
    </row>
    <row r="54" spans="1:87" ht="15.75" customHeight="1">
      <c r="A54" s="774"/>
      <c r="B54" s="412"/>
      <c r="C54" s="412"/>
      <c r="D54" s="775"/>
      <c r="E54" s="775"/>
      <c r="F54" s="775"/>
      <c r="G54" s="775"/>
      <c r="H54" s="775"/>
      <c r="I54" s="775"/>
      <c r="J54" s="775"/>
      <c r="K54" s="775"/>
      <c r="L54" s="775"/>
      <c r="M54" s="775"/>
      <c r="N54" s="775"/>
      <c r="O54" s="775"/>
      <c r="P54" s="775"/>
      <c r="Q54" s="775"/>
      <c r="R54" s="775"/>
      <c r="S54" s="775"/>
      <c r="T54" s="775"/>
      <c r="U54" s="775"/>
      <c r="V54" s="775"/>
      <c r="W54" s="775"/>
      <c r="X54" s="775"/>
      <c r="Y54" s="775"/>
      <c r="Z54" s="775"/>
      <c r="AA54" s="775"/>
      <c r="AB54" s="775"/>
      <c r="AC54" s="775"/>
      <c r="AD54" s="775"/>
      <c r="AE54" s="775"/>
      <c r="AF54" s="775"/>
      <c r="AG54" s="775"/>
      <c r="AH54" s="775"/>
      <c r="AI54" s="775"/>
      <c r="AJ54" s="775"/>
      <c r="AK54" s="775"/>
      <c r="AL54" s="775"/>
      <c r="AM54" s="775"/>
      <c r="AN54" s="775"/>
      <c r="AO54" s="775"/>
      <c r="AP54" s="775"/>
      <c r="AQ54" s="775"/>
      <c r="AR54" s="775"/>
      <c r="AS54" s="775"/>
      <c r="AT54" s="775"/>
      <c r="AU54" s="775"/>
      <c r="AV54" s="775"/>
      <c r="AW54" s="775"/>
      <c r="AX54" s="775"/>
      <c r="AY54" s="775"/>
      <c r="AZ54" s="775"/>
      <c r="BA54" s="775"/>
      <c r="BB54" s="775"/>
      <c r="BC54" s="775"/>
      <c r="BD54" s="775"/>
      <c r="BE54" s="775"/>
      <c r="BF54" s="775"/>
      <c r="BG54" s="775"/>
      <c r="BH54" s="775"/>
      <c r="BI54" s="775"/>
      <c r="BJ54" s="775"/>
      <c r="BK54" s="775"/>
      <c r="BL54" s="775"/>
      <c r="BM54" s="775"/>
      <c r="BN54" s="775"/>
      <c r="BO54" s="775"/>
      <c r="BP54" s="775"/>
      <c r="BQ54" s="775"/>
      <c r="BR54" s="775"/>
      <c r="BS54" s="775"/>
      <c r="BT54" s="775"/>
      <c r="BU54" s="775"/>
      <c r="BV54" s="775"/>
      <c r="BW54" s="775"/>
      <c r="BX54" s="775"/>
      <c r="BY54" s="775"/>
      <c r="BZ54" s="775"/>
      <c r="CA54" s="775"/>
      <c r="CB54" s="775"/>
      <c r="CC54" s="775"/>
      <c r="CD54" s="775"/>
      <c r="CE54" s="775"/>
      <c r="CF54" s="775"/>
      <c r="CG54" s="775"/>
      <c r="CH54" s="775"/>
      <c r="CI54" s="775"/>
    </row>
    <row r="55" spans="1:87" ht="15.75" customHeight="1">
      <c r="A55" s="379"/>
      <c r="B55" s="412"/>
      <c r="C55" s="412"/>
      <c r="D55" s="775"/>
      <c r="E55" s="775"/>
      <c r="F55" s="775"/>
      <c r="G55" s="775"/>
      <c r="H55" s="775"/>
      <c r="I55" s="775"/>
      <c r="J55" s="775"/>
      <c r="K55" s="775"/>
      <c r="L55" s="775"/>
      <c r="M55" s="775"/>
      <c r="N55" s="775"/>
      <c r="O55" s="775"/>
      <c r="P55" s="775"/>
      <c r="Q55" s="775"/>
      <c r="R55" s="775"/>
      <c r="S55" s="775"/>
      <c r="T55" s="775"/>
      <c r="U55" s="775"/>
      <c r="V55" s="775"/>
      <c r="W55" s="775"/>
      <c r="X55" s="775"/>
      <c r="Y55" s="775"/>
      <c r="Z55" s="775"/>
      <c r="AA55" s="775"/>
      <c r="AB55" s="775"/>
      <c r="AC55" s="775"/>
      <c r="AD55" s="775"/>
      <c r="AE55" s="775"/>
      <c r="AF55" s="775"/>
      <c r="AG55" s="775"/>
      <c r="AH55" s="775"/>
      <c r="AI55" s="775"/>
      <c r="AJ55" s="775"/>
      <c r="AK55" s="775"/>
      <c r="AL55" s="775"/>
      <c r="AM55" s="775"/>
      <c r="AN55" s="775"/>
      <c r="AO55" s="775"/>
      <c r="AP55" s="775"/>
      <c r="AQ55" s="775"/>
      <c r="AR55" s="775"/>
      <c r="AS55" s="775"/>
      <c r="AT55" s="775"/>
      <c r="AU55" s="775"/>
      <c r="AV55" s="775"/>
      <c r="AW55" s="775"/>
      <c r="AX55" s="775"/>
      <c r="AY55" s="775"/>
      <c r="AZ55" s="775"/>
      <c r="BA55" s="775"/>
      <c r="BB55" s="775"/>
      <c r="BC55" s="775"/>
      <c r="BD55" s="775"/>
      <c r="BE55" s="775"/>
      <c r="BF55" s="775"/>
      <c r="BG55" s="775"/>
      <c r="BH55" s="775"/>
      <c r="BI55" s="775"/>
      <c r="BJ55" s="775"/>
      <c r="BK55" s="775"/>
      <c r="BL55" s="775"/>
      <c r="BM55" s="775"/>
      <c r="BN55" s="775"/>
      <c r="BO55" s="775"/>
      <c r="BP55" s="775"/>
      <c r="BQ55" s="775"/>
      <c r="BR55" s="775"/>
      <c r="BS55" s="775"/>
      <c r="BT55" s="775"/>
      <c r="BU55" s="775"/>
      <c r="BV55" s="775"/>
      <c r="BW55" s="775"/>
      <c r="BX55" s="775"/>
      <c r="BY55" s="775"/>
      <c r="BZ55" s="775"/>
      <c r="CA55" s="775"/>
      <c r="CB55" s="775"/>
      <c r="CC55" s="775"/>
      <c r="CD55" s="775"/>
      <c r="CE55" s="775"/>
      <c r="CF55" s="775"/>
      <c r="CG55" s="775"/>
      <c r="CH55" s="775"/>
      <c r="CI55" s="775"/>
    </row>
    <row r="56" spans="1:87" ht="15.75" customHeight="1">
      <c r="A56" s="373" t="s">
        <v>243</v>
      </c>
      <c r="B56" s="762"/>
      <c r="C56" s="412" t="str">
        <f>Settings!$C$7</f>
        <v>USD</v>
      </c>
      <c r="D56" s="763">
        <v>0</v>
      </c>
      <c r="E56" s="763">
        <f t="shared" ref="E56:CI56" si="23">D56</f>
        <v>0</v>
      </c>
      <c r="F56" s="763">
        <f t="shared" si="23"/>
        <v>0</v>
      </c>
      <c r="G56" s="763">
        <f t="shared" si="23"/>
        <v>0</v>
      </c>
      <c r="H56" s="763">
        <f t="shared" si="23"/>
        <v>0</v>
      </c>
      <c r="I56" s="763">
        <f t="shared" si="23"/>
        <v>0</v>
      </c>
      <c r="J56" s="763">
        <f t="shared" si="23"/>
        <v>0</v>
      </c>
      <c r="K56" s="763">
        <f t="shared" si="23"/>
        <v>0</v>
      </c>
      <c r="L56" s="763">
        <f t="shared" si="23"/>
        <v>0</v>
      </c>
      <c r="M56" s="763">
        <f t="shared" si="23"/>
        <v>0</v>
      </c>
      <c r="N56" s="763">
        <f t="shared" si="23"/>
        <v>0</v>
      </c>
      <c r="O56" s="763">
        <f t="shared" si="23"/>
        <v>0</v>
      </c>
      <c r="P56" s="763">
        <f t="shared" si="23"/>
        <v>0</v>
      </c>
      <c r="Q56" s="763">
        <f t="shared" si="23"/>
        <v>0</v>
      </c>
      <c r="R56" s="763">
        <f t="shared" si="23"/>
        <v>0</v>
      </c>
      <c r="S56" s="763">
        <f t="shared" si="23"/>
        <v>0</v>
      </c>
      <c r="T56" s="763">
        <f t="shared" si="23"/>
        <v>0</v>
      </c>
      <c r="U56" s="763">
        <f t="shared" si="23"/>
        <v>0</v>
      </c>
      <c r="V56" s="763">
        <f t="shared" si="23"/>
        <v>0</v>
      </c>
      <c r="W56" s="763">
        <f t="shared" si="23"/>
        <v>0</v>
      </c>
      <c r="X56" s="763">
        <f t="shared" si="23"/>
        <v>0</v>
      </c>
      <c r="Y56" s="763">
        <f t="shared" si="23"/>
        <v>0</v>
      </c>
      <c r="Z56" s="763">
        <f t="shared" si="23"/>
        <v>0</v>
      </c>
      <c r="AA56" s="763">
        <f t="shared" si="23"/>
        <v>0</v>
      </c>
      <c r="AB56" s="763">
        <f t="shared" si="23"/>
        <v>0</v>
      </c>
      <c r="AC56" s="763">
        <f t="shared" si="23"/>
        <v>0</v>
      </c>
      <c r="AD56" s="763">
        <f t="shared" si="23"/>
        <v>0</v>
      </c>
      <c r="AE56" s="763">
        <f t="shared" si="23"/>
        <v>0</v>
      </c>
      <c r="AF56" s="763">
        <f t="shared" si="23"/>
        <v>0</v>
      </c>
      <c r="AG56" s="763">
        <f t="shared" si="23"/>
        <v>0</v>
      </c>
      <c r="AH56" s="763">
        <f t="shared" si="23"/>
        <v>0</v>
      </c>
      <c r="AI56" s="763">
        <f t="shared" si="23"/>
        <v>0</v>
      </c>
      <c r="AJ56" s="763">
        <f t="shared" si="23"/>
        <v>0</v>
      </c>
      <c r="AK56" s="763">
        <f t="shared" si="23"/>
        <v>0</v>
      </c>
      <c r="AL56" s="763">
        <f t="shared" si="23"/>
        <v>0</v>
      </c>
      <c r="AM56" s="763">
        <f t="shared" si="23"/>
        <v>0</v>
      </c>
      <c r="AN56" s="763">
        <f t="shared" si="23"/>
        <v>0</v>
      </c>
      <c r="AO56" s="763">
        <f t="shared" si="23"/>
        <v>0</v>
      </c>
      <c r="AP56" s="763">
        <f t="shared" si="23"/>
        <v>0</v>
      </c>
      <c r="AQ56" s="763">
        <f t="shared" si="23"/>
        <v>0</v>
      </c>
      <c r="AR56" s="763">
        <f t="shared" si="23"/>
        <v>0</v>
      </c>
      <c r="AS56" s="763">
        <f t="shared" si="23"/>
        <v>0</v>
      </c>
      <c r="AT56" s="763">
        <f t="shared" si="23"/>
        <v>0</v>
      </c>
      <c r="AU56" s="763">
        <f t="shared" si="23"/>
        <v>0</v>
      </c>
      <c r="AV56" s="763">
        <f t="shared" si="23"/>
        <v>0</v>
      </c>
      <c r="AW56" s="763">
        <f t="shared" si="23"/>
        <v>0</v>
      </c>
      <c r="AX56" s="763">
        <f t="shared" si="23"/>
        <v>0</v>
      </c>
      <c r="AY56" s="763">
        <f t="shared" si="23"/>
        <v>0</v>
      </c>
      <c r="AZ56" s="763">
        <f t="shared" si="23"/>
        <v>0</v>
      </c>
      <c r="BA56" s="763">
        <f t="shared" si="23"/>
        <v>0</v>
      </c>
      <c r="BB56" s="763">
        <f t="shared" si="23"/>
        <v>0</v>
      </c>
      <c r="BC56" s="763">
        <f t="shared" si="23"/>
        <v>0</v>
      </c>
      <c r="BD56" s="763">
        <f t="shared" si="23"/>
        <v>0</v>
      </c>
      <c r="BE56" s="763">
        <f t="shared" si="23"/>
        <v>0</v>
      </c>
      <c r="BF56" s="763">
        <f t="shared" si="23"/>
        <v>0</v>
      </c>
      <c r="BG56" s="763">
        <f t="shared" si="23"/>
        <v>0</v>
      </c>
      <c r="BH56" s="763">
        <f t="shared" si="23"/>
        <v>0</v>
      </c>
      <c r="BI56" s="763">
        <f t="shared" si="23"/>
        <v>0</v>
      </c>
      <c r="BJ56" s="763">
        <f t="shared" si="23"/>
        <v>0</v>
      </c>
      <c r="BK56" s="763">
        <f t="shared" si="23"/>
        <v>0</v>
      </c>
      <c r="BL56" s="763">
        <f t="shared" si="23"/>
        <v>0</v>
      </c>
      <c r="BM56" s="763">
        <f t="shared" si="23"/>
        <v>0</v>
      </c>
      <c r="BN56" s="763">
        <f t="shared" si="23"/>
        <v>0</v>
      </c>
      <c r="BO56" s="763">
        <f t="shared" si="23"/>
        <v>0</v>
      </c>
      <c r="BP56" s="763">
        <f t="shared" si="23"/>
        <v>0</v>
      </c>
      <c r="BQ56" s="763">
        <f t="shared" si="23"/>
        <v>0</v>
      </c>
      <c r="BR56" s="763">
        <f t="shared" si="23"/>
        <v>0</v>
      </c>
      <c r="BS56" s="763">
        <f t="shared" si="23"/>
        <v>0</v>
      </c>
      <c r="BT56" s="763">
        <f t="shared" si="23"/>
        <v>0</v>
      </c>
      <c r="BU56" s="763">
        <f t="shared" si="23"/>
        <v>0</v>
      </c>
      <c r="BV56" s="763">
        <f t="shared" si="23"/>
        <v>0</v>
      </c>
      <c r="BW56" s="763">
        <f t="shared" si="23"/>
        <v>0</v>
      </c>
      <c r="BX56" s="763">
        <f t="shared" si="23"/>
        <v>0</v>
      </c>
      <c r="BY56" s="763">
        <f t="shared" si="23"/>
        <v>0</v>
      </c>
      <c r="BZ56" s="763">
        <f t="shared" si="23"/>
        <v>0</v>
      </c>
      <c r="CA56" s="763">
        <f t="shared" si="23"/>
        <v>0</v>
      </c>
      <c r="CB56" s="763">
        <f t="shared" si="23"/>
        <v>0</v>
      </c>
      <c r="CC56" s="763">
        <f t="shared" si="23"/>
        <v>0</v>
      </c>
      <c r="CD56" s="763">
        <f t="shared" si="23"/>
        <v>0</v>
      </c>
      <c r="CE56" s="763">
        <f t="shared" si="23"/>
        <v>0</v>
      </c>
      <c r="CF56" s="763">
        <f t="shared" si="23"/>
        <v>0</v>
      </c>
      <c r="CG56" s="763">
        <f t="shared" si="23"/>
        <v>0</v>
      </c>
      <c r="CH56" s="763">
        <f t="shared" si="23"/>
        <v>0</v>
      </c>
      <c r="CI56" s="763">
        <f t="shared" si="23"/>
        <v>0</v>
      </c>
    </row>
    <row r="57" spans="1:87" ht="15.75" customHeight="1">
      <c r="A57" s="373" t="s">
        <v>244</v>
      </c>
      <c r="B57" s="762"/>
      <c r="C57" s="412" t="str">
        <f>Settings!$C$7</f>
        <v>USD</v>
      </c>
      <c r="D57" s="763">
        <v>0</v>
      </c>
      <c r="E57" s="763">
        <f t="shared" ref="E57:CI57" si="24">D57</f>
        <v>0</v>
      </c>
      <c r="F57" s="763">
        <f t="shared" si="24"/>
        <v>0</v>
      </c>
      <c r="G57" s="763">
        <f t="shared" si="24"/>
        <v>0</v>
      </c>
      <c r="H57" s="763">
        <f t="shared" si="24"/>
        <v>0</v>
      </c>
      <c r="I57" s="763">
        <f t="shared" si="24"/>
        <v>0</v>
      </c>
      <c r="J57" s="763">
        <f t="shared" si="24"/>
        <v>0</v>
      </c>
      <c r="K57" s="763">
        <f t="shared" si="24"/>
        <v>0</v>
      </c>
      <c r="L57" s="763">
        <f t="shared" si="24"/>
        <v>0</v>
      </c>
      <c r="M57" s="763">
        <f t="shared" si="24"/>
        <v>0</v>
      </c>
      <c r="N57" s="763">
        <f t="shared" si="24"/>
        <v>0</v>
      </c>
      <c r="O57" s="763">
        <f t="shared" si="24"/>
        <v>0</v>
      </c>
      <c r="P57" s="763">
        <f t="shared" si="24"/>
        <v>0</v>
      </c>
      <c r="Q57" s="763">
        <f t="shared" si="24"/>
        <v>0</v>
      </c>
      <c r="R57" s="763">
        <f t="shared" si="24"/>
        <v>0</v>
      </c>
      <c r="S57" s="763">
        <f t="shared" si="24"/>
        <v>0</v>
      </c>
      <c r="T57" s="763">
        <f t="shared" si="24"/>
        <v>0</v>
      </c>
      <c r="U57" s="763">
        <f t="shared" si="24"/>
        <v>0</v>
      </c>
      <c r="V57" s="763">
        <f t="shared" si="24"/>
        <v>0</v>
      </c>
      <c r="W57" s="763">
        <f t="shared" si="24"/>
        <v>0</v>
      </c>
      <c r="X57" s="763">
        <f t="shared" si="24"/>
        <v>0</v>
      </c>
      <c r="Y57" s="763">
        <f t="shared" si="24"/>
        <v>0</v>
      </c>
      <c r="Z57" s="763">
        <f t="shared" si="24"/>
        <v>0</v>
      </c>
      <c r="AA57" s="763">
        <f t="shared" si="24"/>
        <v>0</v>
      </c>
      <c r="AB57" s="763">
        <f t="shared" si="24"/>
        <v>0</v>
      </c>
      <c r="AC57" s="763">
        <f t="shared" si="24"/>
        <v>0</v>
      </c>
      <c r="AD57" s="763">
        <f t="shared" si="24"/>
        <v>0</v>
      </c>
      <c r="AE57" s="763">
        <f t="shared" si="24"/>
        <v>0</v>
      </c>
      <c r="AF57" s="763">
        <f t="shared" si="24"/>
        <v>0</v>
      </c>
      <c r="AG57" s="763">
        <f t="shared" si="24"/>
        <v>0</v>
      </c>
      <c r="AH57" s="763">
        <f t="shared" si="24"/>
        <v>0</v>
      </c>
      <c r="AI57" s="763">
        <f t="shared" si="24"/>
        <v>0</v>
      </c>
      <c r="AJ57" s="763">
        <f t="shared" si="24"/>
        <v>0</v>
      </c>
      <c r="AK57" s="763">
        <f t="shared" si="24"/>
        <v>0</v>
      </c>
      <c r="AL57" s="763">
        <f t="shared" si="24"/>
        <v>0</v>
      </c>
      <c r="AM57" s="763">
        <f t="shared" si="24"/>
        <v>0</v>
      </c>
      <c r="AN57" s="763">
        <f t="shared" si="24"/>
        <v>0</v>
      </c>
      <c r="AO57" s="763">
        <f t="shared" si="24"/>
        <v>0</v>
      </c>
      <c r="AP57" s="763">
        <f t="shared" si="24"/>
        <v>0</v>
      </c>
      <c r="AQ57" s="763">
        <f t="shared" si="24"/>
        <v>0</v>
      </c>
      <c r="AR57" s="763">
        <f t="shared" si="24"/>
        <v>0</v>
      </c>
      <c r="AS57" s="763">
        <f t="shared" si="24"/>
        <v>0</v>
      </c>
      <c r="AT57" s="763">
        <f t="shared" si="24"/>
        <v>0</v>
      </c>
      <c r="AU57" s="763">
        <f t="shared" si="24"/>
        <v>0</v>
      </c>
      <c r="AV57" s="763">
        <f t="shared" si="24"/>
        <v>0</v>
      </c>
      <c r="AW57" s="763">
        <f t="shared" si="24"/>
        <v>0</v>
      </c>
      <c r="AX57" s="763">
        <f t="shared" si="24"/>
        <v>0</v>
      </c>
      <c r="AY57" s="763">
        <f t="shared" si="24"/>
        <v>0</v>
      </c>
      <c r="AZ57" s="763">
        <f t="shared" si="24"/>
        <v>0</v>
      </c>
      <c r="BA57" s="763">
        <f t="shared" si="24"/>
        <v>0</v>
      </c>
      <c r="BB57" s="763">
        <f t="shared" si="24"/>
        <v>0</v>
      </c>
      <c r="BC57" s="763">
        <f t="shared" si="24"/>
        <v>0</v>
      </c>
      <c r="BD57" s="763">
        <f t="shared" si="24"/>
        <v>0</v>
      </c>
      <c r="BE57" s="763">
        <f t="shared" si="24"/>
        <v>0</v>
      </c>
      <c r="BF57" s="763">
        <f t="shared" si="24"/>
        <v>0</v>
      </c>
      <c r="BG57" s="763">
        <f t="shared" si="24"/>
        <v>0</v>
      </c>
      <c r="BH57" s="763">
        <f t="shared" si="24"/>
        <v>0</v>
      </c>
      <c r="BI57" s="763">
        <f t="shared" si="24"/>
        <v>0</v>
      </c>
      <c r="BJ57" s="763">
        <f t="shared" si="24"/>
        <v>0</v>
      </c>
      <c r="BK57" s="763">
        <f t="shared" si="24"/>
        <v>0</v>
      </c>
      <c r="BL57" s="763">
        <f t="shared" si="24"/>
        <v>0</v>
      </c>
      <c r="BM57" s="763">
        <f t="shared" si="24"/>
        <v>0</v>
      </c>
      <c r="BN57" s="763">
        <f t="shared" si="24"/>
        <v>0</v>
      </c>
      <c r="BO57" s="763">
        <f t="shared" si="24"/>
        <v>0</v>
      </c>
      <c r="BP57" s="763">
        <f t="shared" si="24"/>
        <v>0</v>
      </c>
      <c r="BQ57" s="763">
        <f t="shared" si="24"/>
        <v>0</v>
      </c>
      <c r="BR57" s="763">
        <f t="shared" si="24"/>
        <v>0</v>
      </c>
      <c r="BS57" s="763">
        <f t="shared" si="24"/>
        <v>0</v>
      </c>
      <c r="BT57" s="763">
        <f t="shared" si="24"/>
        <v>0</v>
      </c>
      <c r="BU57" s="763">
        <f t="shared" si="24"/>
        <v>0</v>
      </c>
      <c r="BV57" s="763">
        <f t="shared" si="24"/>
        <v>0</v>
      </c>
      <c r="BW57" s="763">
        <f t="shared" si="24"/>
        <v>0</v>
      </c>
      <c r="BX57" s="763">
        <f t="shared" si="24"/>
        <v>0</v>
      </c>
      <c r="BY57" s="763">
        <f t="shared" si="24"/>
        <v>0</v>
      </c>
      <c r="BZ57" s="763">
        <f t="shared" si="24"/>
        <v>0</v>
      </c>
      <c r="CA57" s="763">
        <f t="shared" si="24"/>
        <v>0</v>
      </c>
      <c r="CB57" s="763">
        <f t="shared" si="24"/>
        <v>0</v>
      </c>
      <c r="CC57" s="763">
        <f t="shared" si="24"/>
        <v>0</v>
      </c>
      <c r="CD57" s="763">
        <f t="shared" si="24"/>
        <v>0</v>
      </c>
      <c r="CE57" s="763">
        <f t="shared" si="24"/>
        <v>0</v>
      </c>
      <c r="CF57" s="763">
        <f t="shared" si="24"/>
        <v>0</v>
      </c>
      <c r="CG57" s="763">
        <f t="shared" si="24"/>
        <v>0</v>
      </c>
      <c r="CH57" s="763">
        <f t="shared" si="24"/>
        <v>0</v>
      </c>
      <c r="CI57" s="763">
        <f t="shared" si="24"/>
        <v>0</v>
      </c>
    </row>
    <row r="58" spans="1:87" ht="15.75" customHeight="1">
      <c r="A58" s="373" t="s">
        <v>231</v>
      </c>
      <c r="B58" s="762"/>
      <c r="C58" s="412" t="str">
        <f>Settings!$C$7</f>
        <v>USD</v>
      </c>
      <c r="D58" s="763">
        <v>0</v>
      </c>
      <c r="E58" s="763">
        <f t="shared" ref="E58:CI58" si="25">D58</f>
        <v>0</v>
      </c>
      <c r="F58" s="763">
        <f t="shared" si="25"/>
        <v>0</v>
      </c>
      <c r="G58" s="763">
        <f t="shared" si="25"/>
        <v>0</v>
      </c>
      <c r="H58" s="763">
        <f t="shared" si="25"/>
        <v>0</v>
      </c>
      <c r="I58" s="763">
        <f t="shared" si="25"/>
        <v>0</v>
      </c>
      <c r="J58" s="763">
        <f t="shared" si="25"/>
        <v>0</v>
      </c>
      <c r="K58" s="763">
        <f t="shared" si="25"/>
        <v>0</v>
      </c>
      <c r="L58" s="763">
        <f t="shared" si="25"/>
        <v>0</v>
      </c>
      <c r="M58" s="763">
        <f t="shared" si="25"/>
        <v>0</v>
      </c>
      <c r="N58" s="763">
        <f t="shared" si="25"/>
        <v>0</v>
      </c>
      <c r="O58" s="763">
        <f t="shared" si="25"/>
        <v>0</v>
      </c>
      <c r="P58" s="763">
        <f t="shared" si="25"/>
        <v>0</v>
      </c>
      <c r="Q58" s="763">
        <f t="shared" si="25"/>
        <v>0</v>
      </c>
      <c r="R58" s="763">
        <f t="shared" si="25"/>
        <v>0</v>
      </c>
      <c r="S58" s="763">
        <f t="shared" si="25"/>
        <v>0</v>
      </c>
      <c r="T58" s="763">
        <f t="shared" si="25"/>
        <v>0</v>
      </c>
      <c r="U58" s="763">
        <f t="shared" si="25"/>
        <v>0</v>
      </c>
      <c r="V58" s="763">
        <f t="shared" si="25"/>
        <v>0</v>
      </c>
      <c r="W58" s="763">
        <f t="shared" si="25"/>
        <v>0</v>
      </c>
      <c r="X58" s="763">
        <f t="shared" si="25"/>
        <v>0</v>
      </c>
      <c r="Y58" s="763">
        <f t="shared" si="25"/>
        <v>0</v>
      </c>
      <c r="Z58" s="763">
        <f t="shared" si="25"/>
        <v>0</v>
      </c>
      <c r="AA58" s="763">
        <f t="shared" si="25"/>
        <v>0</v>
      </c>
      <c r="AB58" s="763">
        <f t="shared" si="25"/>
        <v>0</v>
      </c>
      <c r="AC58" s="763">
        <f t="shared" si="25"/>
        <v>0</v>
      </c>
      <c r="AD58" s="763">
        <f t="shared" si="25"/>
        <v>0</v>
      </c>
      <c r="AE58" s="763">
        <f t="shared" si="25"/>
        <v>0</v>
      </c>
      <c r="AF58" s="763">
        <f t="shared" si="25"/>
        <v>0</v>
      </c>
      <c r="AG58" s="763">
        <f t="shared" si="25"/>
        <v>0</v>
      </c>
      <c r="AH58" s="763">
        <f t="shared" si="25"/>
        <v>0</v>
      </c>
      <c r="AI58" s="763">
        <f t="shared" si="25"/>
        <v>0</v>
      </c>
      <c r="AJ58" s="763">
        <f t="shared" si="25"/>
        <v>0</v>
      </c>
      <c r="AK58" s="763">
        <f t="shared" si="25"/>
        <v>0</v>
      </c>
      <c r="AL58" s="763">
        <f t="shared" si="25"/>
        <v>0</v>
      </c>
      <c r="AM58" s="763">
        <f t="shared" si="25"/>
        <v>0</v>
      </c>
      <c r="AN58" s="763">
        <f t="shared" si="25"/>
        <v>0</v>
      </c>
      <c r="AO58" s="763">
        <f t="shared" si="25"/>
        <v>0</v>
      </c>
      <c r="AP58" s="763">
        <f t="shared" si="25"/>
        <v>0</v>
      </c>
      <c r="AQ58" s="763">
        <f t="shared" si="25"/>
        <v>0</v>
      </c>
      <c r="AR58" s="763">
        <f t="shared" si="25"/>
        <v>0</v>
      </c>
      <c r="AS58" s="763">
        <f t="shared" si="25"/>
        <v>0</v>
      </c>
      <c r="AT58" s="763">
        <f t="shared" si="25"/>
        <v>0</v>
      </c>
      <c r="AU58" s="763">
        <f t="shared" si="25"/>
        <v>0</v>
      </c>
      <c r="AV58" s="763">
        <f t="shared" si="25"/>
        <v>0</v>
      </c>
      <c r="AW58" s="763">
        <f t="shared" si="25"/>
        <v>0</v>
      </c>
      <c r="AX58" s="763">
        <f t="shared" si="25"/>
        <v>0</v>
      </c>
      <c r="AY58" s="763">
        <f t="shared" si="25"/>
        <v>0</v>
      </c>
      <c r="AZ58" s="763">
        <f t="shared" si="25"/>
        <v>0</v>
      </c>
      <c r="BA58" s="763">
        <f t="shared" si="25"/>
        <v>0</v>
      </c>
      <c r="BB58" s="763">
        <f t="shared" si="25"/>
        <v>0</v>
      </c>
      <c r="BC58" s="763">
        <f t="shared" si="25"/>
        <v>0</v>
      </c>
      <c r="BD58" s="763">
        <f t="shared" si="25"/>
        <v>0</v>
      </c>
      <c r="BE58" s="763">
        <f t="shared" si="25"/>
        <v>0</v>
      </c>
      <c r="BF58" s="763">
        <f t="shared" si="25"/>
        <v>0</v>
      </c>
      <c r="BG58" s="763">
        <f t="shared" si="25"/>
        <v>0</v>
      </c>
      <c r="BH58" s="763">
        <f t="shared" si="25"/>
        <v>0</v>
      </c>
      <c r="BI58" s="763">
        <f t="shared" si="25"/>
        <v>0</v>
      </c>
      <c r="BJ58" s="763">
        <f t="shared" si="25"/>
        <v>0</v>
      </c>
      <c r="BK58" s="763">
        <f t="shared" si="25"/>
        <v>0</v>
      </c>
      <c r="BL58" s="763">
        <f t="shared" si="25"/>
        <v>0</v>
      </c>
      <c r="BM58" s="763">
        <f t="shared" si="25"/>
        <v>0</v>
      </c>
      <c r="BN58" s="763">
        <f t="shared" si="25"/>
        <v>0</v>
      </c>
      <c r="BO58" s="763">
        <f t="shared" si="25"/>
        <v>0</v>
      </c>
      <c r="BP58" s="763">
        <f t="shared" si="25"/>
        <v>0</v>
      </c>
      <c r="BQ58" s="763">
        <f t="shared" si="25"/>
        <v>0</v>
      </c>
      <c r="BR58" s="763">
        <f t="shared" si="25"/>
        <v>0</v>
      </c>
      <c r="BS58" s="763">
        <f t="shared" si="25"/>
        <v>0</v>
      </c>
      <c r="BT58" s="763">
        <f t="shared" si="25"/>
        <v>0</v>
      </c>
      <c r="BU58" s="763">
        <f t="shared" si="25"/>
        <v>0</v>
      </c>
      <c r="BV58" s="763">
        <f t="shared" si="25"/>
        <v>0</v>
      </c>
      <c r="BW58" s="763">
        <f t="shared" si="25"/>
        <v>0</v>
      </c>
      <c r="BX58" s="763">
        <f t="shared" si="25"/>
        <v>0</v>
      </c>
      <c r="BY58" s="763">
        <f t="shared" si="25"/>
        <v>0</v>
      </c>
      <c r="BZ58" s="763">
        <f t="shared" si="25"/>
        <v>0</v>
      </c>
      <c r="CA58" s="763">
        <f t="shared" si="25"/>
        <v>0</v>
      </c>
      <c r="CB58" s="763">
        <f t="shared" si="25"/>
        <v>0</v>
      </c>
      <c r="CC58" s="763">
        <f t="shared" si="25"/>
        <v>0</v>
      </c>
      <c r="CD58" s="763">
        <f t="shared" si="25"/>
        <v>0</v>
      </c>
      <c r="CE58" s="763">
        <f t="shared" si="25"/>
        <v>0</v>
      </c>
      <c r="CF58" s="763">
        <f t="shared" si="25"/>
        <v>0</v>
      </c>
      <c r="CG58" s="763">
        <f t="shared" si="25"/>
        <v>0</v>
      </c>
      <c r="CH58" s="763">
        <f t="shared" si="25"/>
        <v>0</v>
      </c>
      <c r="CI58" s="763">
        <f t="shared" si="25"/>
        <v>0</v>
      </c>
    </row>
    <row r="59" spans="1:87" ht="15.75" customHeight="1">
      <c r="A59" s="762" t="s">
        <v>129</v>
      </c>
      <c r="B59" s="762"/>
      <c r="C59" s="776" t="str">
        <f>Settings!$C$7</f>
        <v>USD</v>
      </c>
      <c r="D59" s="777">
        <f t="shared" ref="D59:CI59" si="26">SUM(D56:D58)</f>
        <v>0</v>
      </c>
      <c r="E59" s="777">
        <f t="shared" si="26"/>
        <v>0</v>
      </c>
      <c r="F59" s="777">
        <f t="shared" si="26"/>
        <v>0</v>
      </c>
      <c r="G59" s="777">
        <f t="shared" si="26"/>
        <v>0</v>
      </c>
      <c r="H59" s="777">
        <f t="shared" si="26"/>
        <v>0</v>
      </c>
      <c r="I59" s="777">
        <f t="shared" si="26"/>
        <v>0</v>
      </c>
      <c r="J59" s="777">
        <f t="shared" si="26"/>
        <v>0</v>
      </c>
      <c r="K59" s="777">
        <f t="shared" si="26"/>
        <v>0</v>
      </c>
      <c r="L59" s="777">
        <f t="shared" si="26"/>
        <v>0</v>
      </c>
      <c r="M59" s="777">
        <f t="shared" si="26"/>
        <v>0</v>
      </c>
      <c r="N59" s="777">
        <f t="shared" si="26"/>
        <v>0</v>
      </c>
      <c r="O59" s="777">
        <f t="shared" si="26"/>
        <v>0</v>
      </c>
      <c r="P59" s="777">
        <f t="shared" si="26"/>
        <v>0</v>
      </c>
      <c r="Q59" s="777">
        <f t="shared" si="26"/>
        <v>0</v>
      </c>
      <c r="R59" s="777">
        <f t="shared" si="26"/>
        <v>0</v>
      </c>
      <c r="S59" s="777">
        <f t="shared" si="26"/>
        <v>0</v>
      </c>
      <c r="T59" s="777">
        <f t="shared" si="26"/>
        <v>0</v>
      </c>
      <c r="U59" s="777">
        <f t="shared" si="26"/>
        <v>0</v>
      </c>
      <c r="V59" s="777">
        <f t="shared" si="26"/>
        <v>0</v>
      </c>
      <c r="W59" s="777">
        <f t="shared" si="26"/>
        <v>0</v>
      </c>
      <c r="X59" s="777">
        <f t="shared" si="26"/>
        <v>0</v>
      </c>
      <c r="Y59" s="777">
        <f t="shared" si="26"/>
        <v>0</v>
      </c>
      <c r="Z59" s="777">
        <f t="shared" si="26"/>
        <v>0</v>
      </c>
      <c r="AA59" s="777">
        <f t="shared" si="26"/>
        <v>0</v>
      </c>
      <c r="AB59" s="777">
        <f t="shared" si="26"/>
        <v>0</v>
      </c>
      <c r="AC59" s="777">
        <f t="shared" si="26"/>
        <v>0</v>
      </c>
      <c r="AD59" s="777">
        <f t="shared" si="26"/>
        <v>0</v>
      </c>
      <c r="AE59" s="777">
        <f t="shared" si="26"/>
        <v>0</v>
      </c>
      <c r="AF59" s="777">
        <f t="shared" si="26"/>
        <v>0</v>
      </c>
      <c r="AG59" s="777">
        <f t="shared" si="26"/>
        <v>0</v>
      </c>
      <c r="AH59" s="777">
        <f t="shared" si="26"/>
        <v>0</v>
      </c>
      <c r="AI59" s="777">
        <f t="shared" si="26"/>
        <v>0</v>
      </c>
      <c r="AJ59" s="777">
        <f t="shared" si="26"/>
        <v>0</v>
      </c>
      <c r="AK59" s="777">
        <f t="shared" si="26"/>
        <v>0</v>
      </c>
      <c r="AL59" s="777">
        <f t="shared" si="26"/>
        <v>0</v>
      </c>
      <c r="AM59" s="777">
        <f t="shared" si="26"/>
        <v>0</v>
      </c>
      <c r="AN59" s="777">
        <f t="shared" si="26"/>
        <v>0</v>
      </c>
      <c r="AO59" s="777">
        <f t="shared" si="26"/>
        <v>0</v>
      </c>
      <c r="AP59" s="777">
        <f t="shared" si="26"/>
        <v>0</v>
      </c>
      <c r="AQ59" s="777">
        <f t="shared" si="26"/>
        <v>0</v>
      </c>
      <c r="AR59" s="777">
        <f t="shared" si="26"/>
        <v>0</v>
      </c>
      <c r="AS59" s="777">
        <f t="shared" si="26"/>
        <v>0</v>
      </c>
      <c r="AT59" s="777">
        <f t="shared" si="26"/>
        <v>0</v>
      </c>
      <c r="AU59" s="777">
        <f t="shared" si="26"/>
        <v>0</v>
      </c>
      <c r="AV59" s="777">
        <f t="shared" si="26"/>
        <v>0</v>
      </c>
      <c r="AW59" s="777">
        <f t="shared" si="26"/>
        <v>0</v>
      </c>
      <c r="AX59" s="777">
        <f t="shared" si="26"/>
        <v>0</v>
      </c>
      <c r="AY59" s="777">
        <f t="shared" si="26"/>
        <v>0</v>
      </c>
      <c r="AZ59" s="777">
        <f t="shared" si="26"/>
        <v>0</v>
      </c>
      <c r="BA59" s="777">
        <f t="shared" si="26"/>
        <v>0</v>
      </c>
      <c r="BB59" s="777">
        <f t="shared" si="26"/>
        <v>0</v>
      </c>
      <c r="BC59" s="777">
        <f t="shared" si="26"/>
        <v>0</v>
      </c>
      <c r="BD59" s="777">
        <f t="shared" si="26"/>
        <v>0</v>
      </c>
      <c r="BE59" s="777">
        <f t="shared" si="26"/>
        <v>0</v>
      </c>
      <c r="BF59" s="777">
        <f t="shared" si="26"/>
        <v>0</v>
      </c>
      <c r="BG59" s="777">
        <f t="shared" si="26"/>
        <v>0</v>
      </c>
      <c r="BH59" s="777">
        <f t="shared" si="26"/>
        <v>0</v>
      </c>
      <c r="BI59" s="777">
        <f t="shared" si="26"/>
        <v>0</v>
      </c>
      <c r="BJ59" s="777">
        <f t="shared" si="26"/>
        <v>0</v>
      </c>
      <c r="BK59" s="777">
        <f t="shared" si="26"/>
        <v>0</v>
      </c>
      <c r="BL59" s="777">
        <f t="shared" si="26"/>
        <v>0</v>
      </c>
      <c r="BM59" s="777">
        <f t="shared" si="26"/>
        <v>0</v>
      </c>
      <c r="BN59" s="777">
        <f t="shared" si="26"/>
        <v>0</v>
      </c>
      <c r="BO59" s="777">
        <f t="shared" si="26"/>
        <v>0</v>
      </c>
      <c r="BP59" s="777">
        <f t="shared" si="26"/>
        <v>0</v>
      </c>
      <c r="BQ59" s="777">
        <f t="shared" si="26"/>
        <v>0</v>
      </c>
      <c r="BR59" s="777">
        <f t="shared" si="26"/>
        <v>0</v>
      </c>
      <c r="BS59" s="777">
        <f t="shared" si="26"/>
        <v>0</v>
      </c>
      <c r="BT59" s="777">
        <f t="shared" si="26"/>
        <v>0</v>
      </c>
      <c r="BU59" s="777">
        <f t="shared" si="26"/>
        <v>0</v>
      </c>
      <c r="BV59" s="777">
        <f t="shared" si="26"/>
        <v>0</v>
      </c>
      <c r="BW59" s="777">
        <f t="shared" si="26"/>
        <v>0</v>
      </c>
      <c r="BX59" s="777">
        <f t="shared" si="26"/>
        <v>0</v>
      </c>
      <c r="BY59" s="777">
        <f t="shared" si="26"/>
        <v>0</v>
      </c>
      <c r="BZ59" s="777">
        <f t="shared" si="26"/>
        <v>0</v>
      </c>
      <c r="CA59" s="777">
        <f t="shared" si="26"/>
        <v>0</v>
      </c>
      <c r="CB59" s="777">
        <f t="shared" si="26"/>
        <v>0</v>
      </c>
      <c r="CC59" s="777">
        <f t="shared" si="26"/>
        <v>0</v>
      </c>
      <c r="CD59" s="777">
        <f t="shared" si="26"/>
        <v>0</v>
      </c>
      <c r="CE59" s="777">
        <f t="shared" si="26"/>
        <v>0</v>
      </c>
      <c r="CF59" s="777">
        <f t="shared" si="26"/>
        <v>0</v>
      </c>
      <c r="CG59" s="777">
        <f t="shared" si="26"/>
        <v>0</v>
      </c>
      <c r="CH59" s="777">
        <f t="shared" si="26"/>
        <v>0</v>
      </c>
      <c r="CI59" s="777">
        <f t="shared" si="26"/>
        <v>0</v>
      </c>
    </row>
    <row r="60" spans="1:87" ht="15.75" customHeight="1">
      <c r="A60" s="406"/>
      <c r="B60" s="407"/>
      <c r="C60" s="407"/>
      <c r="D60" s="409"/>
      <c r="E60" s="409"/>
      <c r="F60" s="409"/>
      <c r="G60" s="409"/>
      <c r="H60" s="409"/>
      <c r="I60" s="409"/>
      <c r="J60" s="409"/>
      <c r="K60" s="409"/>
      <c r="L60" s="409"/>
      <c r="M60" s="409"/>
      <c r="N60" s="409"/>
      <c r="O60" s="409"/>
      <c r="P60" s="409"/>
      <c r="Q60" s="409"/>
      <c r="R60" s="409"/>
      <c r="S60" s="409"/>
      <c r="T60" s="409"/>
      <c r="U60" s="409"/>
      <c r="V60" s="409"/>
      <c r="W60" s="409"/>
      <c r="X60" s="409"/>
      <c r="Y60" s="409"/>
      <c r="Z60" s="409"/>
      <c r="AA60" s="409"/>
      <c r="AB60" s="409"/>
      <c r="AC60" s="409"/>
      <c r="AD60" s="409"/>
      <c r="AE60" s="409"/>
      <c r="AF60" s="409"/>
      <c r="AG60" s="409"/>
      <c r="AH60" s="409"/>
      <c r="AI60" s="409"/>
      <c r="AJ60" s="409"/>
      <c r="AK60" s="409"/>
      <c r="AL60" s="409"/>
      <c r="AM60" s="409"/>
      <c r="AN60" s="409"/>
      <c r="AO60" s="406"/>
      <c r="AP60" s="406"/>
      <c r="AQ60" s="406"/>
      <c r="AR60" s="406"/>
      <c r="AS60" s="406"/>
      <c r="AT60" s="406"/>
      <c r="AU60" s="406"/>
      <c r="AV60" s="406"/>
      <c r="AW60" s="406"/>
      <c r="AX60" s="406"/>
      <c r="AY60" s="406"/>
      <c r="AZ60" s="406"/>
      <c r="BA60" s="406"/>
      <c r="BB60" s="406"/>
      <c r="BC60" s="406"/>
      <c r="BD60" s="406"/>
      <c r="BE60" s="406"/>
      <c r="BF60" s="406"/>
      <c r="BG60" s="406"/>
      <c r="BH60" s="406"/>
      <c r="BI60" s="406"/>
      <c r="BJ60" s="406"/>
      <c r="BK60" s="406"/>
      <c r="BL60" s="406"/>
      <c r="BM60" s="406"/>
      <c r="BN60" s="406"/>
      <c r="BO60" s="406"/>
      <c r="BP60" s="406"/>
      <c r="BQ60" s="406"/>
      <c r="BR60" s="406"/>
      <c r="BS60" s="406"/>
      <c r="BT60" s="406"/>
      <c r="BU60" s="406"/>
      <c r="BV60" s="406"/>
      <c r="BW60" s="406"/>
      <c r="BX60" s="406"/>
      <c r="BY60" s="406"/>
      <c r="BZ60" s="406"/>
      <c r="CA60" s="406"/>
      <c r="CB60" s="406"/>
      <c r="CC60" s="406"/>
      <c r="CD60" s="406"/>
      <c r="CE60" s="406"/>
      <c r="CF60" s="406"/>
      <c r="CG60" s="406"/>
      <c r="CH60" s="406"/>
      <c r="CI60" s="406"/>
    </row>
    <row r="61" spans="1:87" ht="15.75" customHeight="1">
      <c r="A61" s="406"/>
      <c r="B61" s="407"/>
      <c r="C61" s="407"/>
      <c r="D61" s="409"/>
      <c r="E61" s="409"/>
      <c r="F61" s="409"/>
      <c r="G61" s="409"/>
      <c r="H61" s="409"/>
      <c r="I61" s="409"/>
      <c r="J61" s="409"/>
      <c r="K61" s="409"/>
      <c r="L61" s="409"/>
      <c r="M61" s="409"/>
      <c r="N61" s="409"/>
      <c r="O61" s="409"/>
      <c r="P61" s="409"/>
      <c r="Q61" s="409"/>
      <c r="R61" s="409"/>
      <c r="S61" s="409"/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  <c r="AH61" s="409"/>
      <c r="AI61" s="409"/>
      <c r="AJ61" s="409"/>
      <c r="AK61" s="409"/>
      <c r="AL61" s="409"/>
      <c r="AM61" s="409"/>
      <c r="AN61" s="409"/>
      <c r="AO61" s="406"/>
      <c r="AP61" s="406"/>
      <c r="AQ61" s="406"/>
      <c r="AR61" s="406"/>
      <c r="AS61" s="406"/>
      <c r="AT61" s="406"/>
      <c r="AU61" s="406"/>
      <c r="AV61" s="406"/>
      <c r="AW61" s="406"/>
      <c r="AX61" s="406"/>
      <c r="AY61" s="406"/>
      <c r="AZ61" s="406"/>
      <c r="BA61" s="406"/>
      <c r="BB61" s="406"/>
      <c r="BC61" s="406"/>
      <c r="BD61" s="406"/>
      <c r="BE61" s="406"/>
      <c r="BF61" s="406"/>
      <c r="BG61" s="406"/>
      <c r="BH61" s="406"/>
      <c r="BI61" s="406"/>
      <c r="BJ61" s="406"/>
      <c r="BK61" s="406"/>
      <c r="BL61" s="406"/>
      <c r="BM61" s="406"/>
      <c r="BN61" s="406"/>
      <c r="BO61" s="406"/>
      <c r="BP61" s="406"/>
      <c r="BQ61" s="406"/>
      <c r="BR61" s="406"/>
      <c r="BS61" s="406"/>
      <c r="BT61" s="406"/>
      <c r="BU61" s="406"/>
      <c r="BV61" s="406"/>
      <c r="BW61" s="406"/>
      <c r="BX61" s="406"/>
      <c r="BY61" s="406"/>
      <c r="BZ61" s="406"/>
      <c r="CA61" s="406"/>
      <c r="CB61" s="406"/>
      <c r="CC61" s="406"/>
      <c r="CD61" s="406"/>
      <c r="CE61" s="406"/>
      <c r="CF61" s="406"/>
      <c r="CG61" s="406"/>
      <c r="CH61" s="406"/>
      <c r="CI61" s="406"/>
    </row>
    <row r="62" spans="1:87" ht="15.75" customHeight="1">
      <c r="A62" s="406"/>
      <c r="B62" s="407"/>
      <c r="C62" s="407"/>
      <c r="D62" s="409"/>
      <c r="E62" s="409"/>
      <c r="F62" s="409"/>
      <c r="G62" s="409"/>
      <c r="H62" s="409"/>
      <c r="I62" s="409"/>
      <c r="J62" s="409"/>
      <c r="K62" s="409"/>
      <c r="L62" s="409"/>
      <c r="M62" s="409"/>
      <c r="N62" s="409"/>
      <c r="O62" s="409"/>
      <c r="P62" s="409"/>
      <c r="Q62" s="409"/>
      <c r="R62" s="409"/>
      <c r="S62" s="409"/>
      <c r="T62" s="409"/>
      <c r="U62" s="409"/>
      <c r="V62" s="409"/>
      <c r="W62" s="409"/>
      <c r="X62" s="409"/>
      <c r="Y62" s="409"/>
      <c r="Z62" s="409"/>
      <c r="AA62" s="409"/>
      <c r="AB62" s="409"/>
      <c r="AC62" s="409"/>
      <c r="AD62" s="409"/>
      <c r="AE62" s="409"/>
      <c r="AF62" s="409"/>
      <c r="AG62" s="409"/>
      <c r="AH62" s="409"/>
      <c r="AI62" s="409"/>
      <c r="AJ62" s="409"/>
      <c r="AK62" s="409"/>
      <c r="AL62" s="409"/>
      <c r="AM62" s="409"/>
      <c r="AN62" s="409"/>
      <c r="AO62" s="406"/>
      <c r="AP62" s="406"/>
      <c r="AQ62" s="406"/>
      <c r="AR62" s="406"/>
      <c r="AS62" s="406"/>
      <c r="AT62" s="406"/>
      <c r="AU62" s="406"/>
      <c r="AV62" s="406"/>
      <c r="AW62" s="406"/>
      <c r="AX62" s="406"/>
      <c r="AY62" s="406"/>
      <c r="AZ62" s="406"/>
      <c r="BA62" s="406"/>
      <c r="BB62" s="406"/>
      <c r="BC62" s="406"/>
      <c r="BD62" s="406"/>
      <c r="BE62" s="406"/>
      <c r="BF62" s="406"/>
      <c r="BG62" s="406"/>
      <c r="BH62" s="406"/>
      <c r="BI62" s="406"/>
      <c r="BJ62" s="406"/>
      <c r="BK62" s="406"/>
      <c r="BL62" s="406"/>
      <c r="BM62" s="406"/>
      <c r="BN62" s="406"/>
      <c r="BO62" s="406"/>
      <c r="BP62" s="406"/>
      <c r="BQ62" s="406"/>
      <c r="BR62" s="406"/>
      <c r="BS62" s="406"/>
      <c r="BT62" s="406"/>
      <c r="BU62" s="406"/>
      <c r="BV62" s="406"/>
      <c r="BW62" s="406"/>
      <c r="BX62" s="406"/>
      <c r="BY62" s="406"/>
      <c r="BZ62" s="406"/>
      <c r="CA62" s="406"/>
      <c r="CB62" s="406"/>
      <c r="CC62" s="406"/>
      <c r="CD62" s="406"/>
      <c r="CE62" s="406"/>
      <c r="CF62" s="406"/>
      <c r="CG62" s="406"/>
      <c r="CH62" s="406"/>
      <c r="CI62" s="406"/>
    </row>
    <row r="63" spans="1:87" ht="15.75" customHeight="1">
      <c r="A63" s="406"/>
      <c r="B63" s="407"/>
      <c r="C63" s="407"/>
      <c r="D63" s="409"/>
      <c r="E63" s="409"/>
      <c r="F63" s="409"/>
      <c r="G63" s="409"/>
      <c r="H63" s="409"/>
      <c r="I63" s="409"/>
      <c r="J63" s="409"/>
      <c r="K63" s="409"/>
      <c r="L63" s="409"/>
      <c r="M63" s="409"/>
      <c r="N63" s="409"/>
      <c r="O63" s="409"/>
      <c r="P63" s="409"/>
      <c r="Q63" s="409"/>
      <c r="R63" s="409"/>
      <c r="S63" s="409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09"/>
      <c r="AL63" s="409"/>
      <c r="AM63" s="409"/>
      <c r="AN63" s="409"/>
      <c r="AO63" s="406"/>
      <c r="AP63" s="406"/>
      <c r="AQ63" s="406"/>
      <c r="AR63" s="406"/>
      <c r="AS63" s="406"/>
      <c r="AT63" s="406"/>
      <c r="AU63" s="406"/>
      <c r="AV63" s="406"/>
      <c r="AW63" s="406"/>
      <c r="AX63" s="406"/>
      <c r="AY63" s="406"/>
      <c r="AZ63" s="406"/>
      <c r="BA63" s="406"/>
      <c r="BB63" s="406"/>
      <c r="BC63" s="406"/>
      <c r="BD63" s="406"/>
      <c r="BE63" s="406"/>
      <c r="BF63" s="406"/>
      <c r="BG63" s="406"/>
      <c r="BH63" s="406"/>
      <c r="BI63" s="406"/>
      <c r="BJ63" s="406"/>
      <c r="BK63" s="406"/>
      <c r="BL63" s="406"/>
      <c r="BM63" s="406"/>
      <c r="BN63" s="406"/>
      <c r="BO63" s="406"/>
      <c r="BP63" s="406"/>
      <c r="BQ63" s="406"/>
      <c r="BR63" s="406"/>
      <c r="BS63" s="406"/>
      <c r="BT63" s="406"/>
      <c r="BU63" s="406"/>
      <c r="BV63" s="406"/>
      <c r="BW63" s="406"/>
      <c r="BX63" s="406"/>
      <c r="BY63" s="406"/>
      <c r="BZ63" s="406"/>
      <c r="CA63" s="406"/>
      <c r="CB63" s="406"/>
      <c r="CC63" s="406"/>
      <c r="CD63" s="406"/>
      <c r="CE63" s="406"/>
      <c r="CF63" s="406"/>
      <c r="CG63" s="406"/>
      <c r="CH63" s="406"/>
      <c r="CI63" s="406"/>
    </row>
    <row r="64" spans="1:87" ht="15.75" customHeight="1">
      <c r="A64" s="406"/>
      <c r="B64" s="407"/>
      <c r="C64" s="407"/>
      <c r="D64" s="409"/>
      <c r="E64" s="409"/>
      <c r="F64" s="409"/>
      <c r="G64" s="409"/>
      <c r="H64" s="409"/>
      <c r="I64" s="409"/>
      <c r="J64" s="409"/>
      <c r="K64" s="409"/>
      <c r="L64" s="409"/>
      <c r="M64" s="409"/>
      <c r="N64" s="409"/>
      <c r="O64" s="409"/>
      <c r="P64" s="409"/>
      <c r="Q64" s="409"/>
      <c r="R64" s="409"/>
      <c r="S64" s="409"/>
      <c r="T64" s="409"/>
      <c r="U64" s="409"/>
      <c r="V64" s="409"/>
      <c r="W64" s="409"/>
      <c r="X64" s="409"/>
      <c r="Y64" s="409"/>
      <c r="Z64" s="409"/>
      <c r="AA64" s="409"/>
      <c r="AB64" s="409"/>
      <c r="AC64" s="409"/>
      <c r="AD64" s="409"/>
      <c r="AE64" s="409"/>
      <c r="AF64" s="409"/>
      <c r="AG64" s="409"/>
      <c r="AH64" s="409"/>
      <c r="AI64" s="409"/>
      <c r="AJ64" s="409"/>
      <c r="AK64" s="409"/>
      <c r="AL64" s="409"/>
      <c r="AM64" s="409"/>
      <c r="AN64" s="409"/>
      <c r="AO64" s="406"/>
      <c r="AP64" s="406"/>
      <c r="AQ64" s="406"/>
      <c r="AR64" s="406"/>
      <c r="AS64" s="406"/>
      <c r="AT64" s="406"/>
      <c r="AU64" s="406"/>
      <c r="AV64" s="406"/>
      <c r="AW64" s="406"/>
      <c r="AX64" s="406"/>
      <c r="AY64" s="406"/>
      <c r="AZ64" s="406"/>
      <c r="BA64" s="406"/>
      <c r="BB64" s="406"/>
      <c r="BC64" s="406"/>
      <c r="BD64" s="406"/>
      <c r="BE64" s="406"/>
      <c r="BF64" s="406"/>
      <c r="BG64" s="406"/>
      <c r="BH64" s="406"/>
      <c r="BI64" s="406"/>
      <c r="BJ64" s="406"/>
      <c r="BK64" s="406"/>
      <c r="BL64" s="406"/>
      <c r="BM64" s="406"/>
      <c r="BN64" s="406"/>
      <c r="BO64" s="406"/>
      <c r="BP64" s="406"/>
      <c r="BQ64" s="406"/>
      <c r="BR64" s="406"/>
      <c r="BS64" s="406"/>
      <c r="BT64" s="406"/>
      <c r="BU64" s="406"/>
      <c r="BV64" s="406"/>
      <c r="BW64" s="406"/>
      <c r="BX64" s="406"/>
      <c r="BY64" s="406"/>
      <c r="BZ64" s="406"/>
      <c r="CA64" s="406"/>
      <c r="CB64" s="406"/>
      <c r="CC64" s="406"/>
      <c r="CD64" s="406"/>
      <c r="CE64" s="406"/>
      <c r="CF64" s="406"/>
      <c r="CG64" s="406"/>
      <c r="CH64" s="406"/>
      <c r="CI64" s="406"/>
    </row>
    <row r="65" spans="1:87" ht="15.75" customHeight="1">
      <c r="A65" s="406"/>
      <c r="B65" s="407"/>
      <c r="C65" s="407"/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6"/>
      <c r="AP65" s="406"/>
      <c r="AQ65" s="406"/>
      <c r="AR65" s="406"/>
      <c r="AS65" s="406"/>
      <c r="AT65" s="406"/>
      <c r="AU65" s="406"/>
      <c r="AV65" s="406"/>
      <c r="AW65" s="406"/>
      <c r="AX65" s="406"/>
      <c r="AY65" s="406"/>
      <c r="AZ65" s="406"/>
      <c r="BA65" s="406"/>
      <c r="BB65" s="406"/>
      <c r="BC65" s="406"/>
      <c r="BD65" s="406"/>
      <c r="BE65" s="406"/>
      <c r="BF65" s="406"/>
      <c r="BG65" s="406"/>
      <c r="BH65" s="406"/>
      <c r="BI65" s="406"/>
      <c r="BJ65" s="406"/>
      <c r="BK65" s="406"/>
      <c r="BL65" s="406"/>
      <c r="BM65" s="406"/>
      <c r="BN65" s="406"/>
      <c r="BO65" s="406"/>
      <c r="BP65" s="406"/>
      <c r="BQ65" s="406"/>
      <c r="BR65" s="406"/>
      <c r="BS65" s="406"/>
      <c r="BT65" s="406"/>
      <c r="BU65" s="406"/>
      <c r="BV65" s="406"/>
      <c r="BW65" s="406"/>
      <c r="BX65" s="406"/>
      <c r="BY65" s="406"/>
      <c r="BZ65" s="406"/>
      <c r="CA65" s="406"/>
      <c r="CB65" s="406"/>
      <c r="CC65" s="406"/>
      <c r="CD65" s="406"/>
      <c r="CE65" s="406"/>
      <c r="CF65" s="406"/>
      <c r="CG65" s="406"/>
      <c r="CH65" s="406"/>
      <c r="CI65" s="406"/>
    </row>
    <row r="66" spans="1:87" ht="15.75" customHeight="1">
      <c r="A66" s="406"/>
      <c r="B66" s="407"/>
      <c r="C66" s="407"/>
      <c r="D66" s="409"/>
      <c r="E66" s="409"/>
      <c r="F66" s="409"/>
      <c r="G66" s="409"/>
      <c r="H66" s="409"/>
      <c r="I66" s="409"/>
      <c r="J66" s="409"/>
      <c r="K66" s="409"/>
      <c r="L66" s="409"/>
      <c r="M66" s="409"/>
      <c r="N66" s="409"/>
      <c r="O66" s="409"/>
      <c r="P66" s="409"/>
      <c r="Q66" s="409"/>
      <c r="R66" s="409"/>
      <c r="S66" s="409"/>
      <c r="T66" s="409"/>
      <c r="U66" s="409"/>
      <c r="V66" s="409"/>
      <c r="W66" s="409"/>
      <c r="X66" s="409"/>
      <c r="Y66" s="409"/>
      <c r="Z66" s="409"/>
      <c r="AA66" s="409"/>
      <c r="AB66" s="409"/>
      <c r="AC66" s="409"/>
      <c r="AD66" s="409"/>
      <c r="AE66" s="409"/>
      <c r="AF66" s="409"/>
      <c r="AG66" s="409"/>
      <c r="AH66" s="409"/>
      <c r="AI66" s="409"/>
      <c r="AJ66" s="409"/>
      <c r="AK66" s="409"/>
      <c r="AL66" s="409"/>
      <c r="AM66" s="409"/>
      <c r="AN66" s="409"/>
      <c r="AO66" s="406"/>
      <c r="AP66" s="406"/>
      <c r="AQ66" s="406"/>
      <c r="AR66" s="406"/>
      <c r="AS66" s="406"/>
      <c r="AT66" s="406"/>
      <c r="AU66" s="406"/>
      <c r="AV66" s="406"/>
      <c r="AW66" s="406"/>
      <c r="AX66" s="406"/>
      <c r="AY66" s="406"/>
      <c r="AZ66" s="406"/>
      <c r="BA66" s="406"/>
      <c r="BB66" s="406"/>
      <c r="BC66" s="406"/>
      <c r="BD66" s="406"/>
      <c r="BE66" s="406"/>
      <c r="BF66" s="406"/>
      <c r="BG66" s="406"/>
      <c r="BH66" s="406"/>
      <c r="BI66" s="406"/>
      <c r="BJ66" s="406"/>
      <c r="BK66" s="406"/>
      <c r="BL66" s="406"/>
      <c r="BM66" s="406"/>
      <c r="BN66" s="406"/>
      <c r="BO66" s="406"/>
      <c r="BP66" s="406"/>
      <c r="BQ66" s="406"/>
      <c r="BR66" s="406"/>
      <c r="BS66" s="406"/>
      <c r="BT66" s="406"/>
      <c r="BU66" s="406"/>
      <c r="BV66" s="406"/>
      <c r="BW66" s="406"/>
      <c r="BX66" s="406"/>
      <c r="BY66" s="406"/>
      <c r="BZ66" s="406"/>
      <c r="CA66" s="406"/>
      <c r="CB66" s="406"/>
      <c r="CC66" s="406"/>
      <c r="CD66" s="406"/>
      <c r="CE66" s="406"/>
      <c r="CF66" s="406"/>
      <c r="CG66" s="406"/>
      <c r="CH66" s="406"/>
      <c r="CI66" s="406"/>
    </row>
    <row r="67" spans="1:87" ht="15.75" customHeight="1">
      <c r="A67" s="406"/>
      <c r="B67" s="407"/>
      <c r="C67" s="407"/>
      <c r="D67" s="409"/>
      <c r="E67" s="409"/>
      <c r="F67" s="409"/>
      <c r="G67" s="409"/>
      <c r="H67" s="409"/>
      <c r="I67" s="409"/>
      <c r="J67" s="409"/>
      <c r="K67" s="409"/>
      <c r="L67" s="409"/>
      <c r="M67" s="409"/>
      <c r="N67" s="409"/>
      <c r="O67" s="409"/>
      <c r="P67" s="409"/>
      <c r="Q67" s="409"/>
      <c r="R67" s="409"/>
      <c r="S67" s="409"/>
      <c r="T67" s="409"/>
      <c r="U67" s="409"/>
      <c r="V67" s="409"/>
      <c r="W67" s="409"/>
      <c r="X67" s="409"/>
      <c r="Y67" s="409"/>
      <c r="Z67" s="409"/>
      <c r="AA67" s="409"/>
      <c r="AB67" s="409"/>
      <c r="AC67" s="409"/>
      <c r="AD67" s="409"/>
      <c r="AE67" s="409"/>
      <c r="AF67" s="409"/>
      <c r="AG67" s="409"/>
      <c r="AH67" s="409"/>
      <c r="AI67" s="409"/>
      <c r="AJ67" s="409"/>
      <c r="AK67" s="409"/>
      <c r="AL67" s="409"/>
      <c r="AM67" s="409"/>
      <c r="AN67" s="409"/>
      <c r="AO67" s="406"/>
      <c r="AP67" s="406"/>
      <c r="AQ67" s="406"/>
      <c r="AR67" s="406"/>
      <c r="AS67" s="406"/>
      <c r="AT67" s="406"/>
      <c r="AU67" s="406"/>
      <c r="AV67" s="406"/>
      <c r="AW67" s="406"/>
      <c r="AX67" s="406"/>
      <c r="AY67" s="406"/>
      <c r="AZ67" s="406"/>
      <c r="BA67" s="406"/>
      <c r="BB67" s="406"/>
      <c r="BC67" s="406"/>
      <c r="BD67" s="406"/>
      <c r="BE67" s="406"/>
      <c r="BF67" s="406"/>
      <c r="BG67" s="406"/>
      <c r="BH67" s="406"/>
      <c r="BI67" s="406"/>
      <c r="BJ67" s="406"/>
      <c r="BK67" s="406"/>
      <c r="BL67" s="406"/>
      <c r="BM67" s="406"/>
      <c r="BN67" s="406"/>
      <c r="BO67" s="406"/>
      <c r="BP67" s="406"/>
      <c r="BQ67" s="406"/>
      <c r="BR67" s="406"/>
      <c r="BS67" s="406"/>
      <c r="BT67" s="406"/>
      <c r="BU67" s="406"/>
      <c r="BV67" s="406"/>
      <c r="BW67" s="406"/>
      <c r="BX67" s="406"/>
      <c r="BY67" s="406"/>
      <c r="BZ67" s="406"/>
      <c r="CA67" s="406"/>
      <c r="CB67" s="406"/>
      <c r="CC67" s="406"/>
      <c r="CD67" s="406"/>
      <c r="CE67" s="406"/>
      <c r="CF67" s="406"/>
      <c r="CG67" s="406"/>
      <c r="CH67" s="406"/>
      <c r="CI67" s="406"/>
    </row>
    <row r="68" spans="1:87" ht="15.75" customHeight="1">
      <c r="A68" s="406"/>
      <c r="B68" s="407"/>
      <c r="C68" s="407"/>
      <c r="D68" s="409"/>
      <c r="E68" s="409"/>
      <c r="F68" s="409"/>
      <c r="G68" s="409"/>
      <c r="H68" s="409"/>
      <c r="I68" s="409"/>
      <c r="J68" s="409"/>
      <c r="K68" s="409"/>
      <c r="L68" s="409"/>
      <c r="M68" s="409"/>
      <c r="N68" s="409"/>
      <c r="O68" s="409"/>
      <c r="P68" s="409"/>
      <c r="Q68" s="409"/>
      <c r="R68" s="409"/>
      <c r="S68" s="409"/>
      <c r="T68" s="409"/>
      <c r="U68" s="409"/>
      <c r="V68" s="409"/>
      <c r="W68" s="409"/>
      <c r="X68" s="409"/>
      <c r="Y68" s="409"/>
      <c r="Z68" s="409"/>
      <c r="AA68" s="409"/>
      <c r="AB68" s="409"/>
      <c r="AC68" s="409"/>
      <c r="AD68" s="409"/>
      <c r="AE68" s="409"/>
      <c r="AF68" s="409"/>
      <c r="AG68" s="409"/>
      <c r="AH68" s="409"/>
      <c r="AI68" s="409"/>
      <c r="AJ68" s="409"/>
      <c r="AK68" s="409"/>
      <c r="AL68" s="409"/>
      <c r="AM68" s="409"/>
      <c r="AN68" s="409"/>
      <c r="AO68" s="406"/>
      <c r="AP68" s="406"/>
      <c r="AQ68" s="406"/>
      <c r="AR68" s="406"/>
      <c r="AS68" s="406"/>
      <c r="AT68" s="406"/>
      <c r="AU68" s="406"/>
      <c r="AV68" s="406"/>
      <c r="AW68" s="406"/>
      <c r="AX68" s="406"/>
      <c r="AY68" s="406"/>
      <c r="AZ68" s="406"/>
      <c r="BA68" s="406"/>
      <c r="BB68" s="406"/>
      <c r="BC68" s="406"/>
      <c r="BD68" s="406"/>
      <c r="BE68" s="406"/>
      <c r="BF68" s="406"/>
      <c r="BG68" s="406"/>
      <c r="BH68" s="406"/>
      <c r="BI68" s="406"/>
      <c r="BJ68" s="406"/>
      <c r="BK68" s="406"/>
      <c r="BL68" s="406"/>
      <c r="BM68" s="406"/>
      <c r="BN68" s="406"/>
      <c r="BO68" s="406"/>
      <c r="BP68" s="406"/>
      <c r="BQ68" s="406"/>
      <c r="BR68" s="406"/>
      <c r="BS68" s="406"/>
      <c r="BT68" s="406"/>
      <c r="BU68" s="406"/>
      <c r="BV68" s="406"/>
      <c r="BW68" s="406"/>
      <c r="BX68" s="406"/>
      <c r="BY68" s="406"/>
      <c r="BZ68" s="406"/>
      <c r="CA68" s="406"/>
      <c r="CB68" s="406"/>
      <c r="CC68" s="406"/>
      <c r="CD68" s="406"/>
      <c r="CE68" s="406"/>
      <c r="CF68" s="406"/>
      <c r="CG68" s="406"/>
      <c r="CH68" s="406"/>
      <c r="CI68" s="406"/>
    </row>
    <row r="69" spans="1:87" ht="15.75" customHeight="1">
      <c r="A69" s="406"/>
      <c r="B69" s="407"/>
      <c r="C69" s="407"/>
      <c r="D69" s="409"/>
      <c r="E69" s="409"/>
      <c r="F69" s="409"/>
      <c r="G69" s="409"/>
      <c r="H69" s="409"/>
      <c r="I69" s="409"/>
      <c r="J69" s="409"/>
      <c r="K69" s="409"/>
      <c r="L69" s="409"/>
      <c r="M69" s="409"/>
      <c r="N69" s="409"/>
      <c r="O69" s="409"/>
      <c r="P69" s="409"/>
      <c r="Q69" s="409"/>
      <c r="R69" s="409"/>
      <c r="S69" s="409"/>
      <c r="T69" s="409"/>
      <c r="U69" s="409"/>
      <c r="V69" s="409"/>
      <c r="W69" s="409"/>
      <c r="X69" s="409"/>
      <c r="Y69" s="409"/>
      <c r="Z69" s="409"/>
      <c r="AA69" s="409"/>
      <c r="AB69" s="409"/>
      <c r="AC69" s="409"/>
      <c r="AD69" s="409"/>
      <c r="AE69" s="409"/>
      <c r="AF69" s="409"/>
      <c r="AG69" s="409"/>
      <c r="AH69" s="409"/>
      <c r="AI69" s="409"/>
      <c r="AJ69" s="409"/>
      <c r="AK69" s="409"/>
      <c r="AL69" s="409"/>
      <c r="AM69" s="409"/>
      <c r="AN69" s="409"/>
      <c r="AO69" s="406"/>
      <c r="AP69" s="406"/>
      <c r="AQ69" s="406"/>
      <c r="AR69" s="406"/>
      <c r="AS69" s="406"/>
      <c r="AT69" s="406"/>
      <c r="AU69" s="406"/>
      <c r="AV69" s="406"/>
      <c r="AW69" s="406"/>
      <c r="AX69" s="406"/>
      <c r="AY69" s="406"/>
      <c r="AZ69" s="406"/>
      <c r="BA69" s="406"/>
      <c r="BB69" s="406"/>
      <c r="BC69" s="406"/>
      <c r="BD69" s="406"/>
      <c r="BE69" s="406"/>
      <c r="BF69" s="406"/>
      <c r="BG69" s="406"/>
      <c r="BH69" s="406"/>
      <c r="BI69" s="406"/>
      <c r="BJ69" s="406"/>
      <c r="BK69" s="406"/>
      <c r="BL69" s="406"/>
      <c r="BM69" s="406"/>
      <c r="BN69" s="406"/>
      <c r="BO69" s="406"/>
      <c r="BP69" s="406"/>
      <c r="BQ69" s="406"/>
      <c r="BR69" s="406"/>
      <c r="BS69" s="406"/>
      <c r="BT69" s="406"/>
      <c r="BU69" s="406"/>
      <c r="BV69" s="406"/>
      <c r="BW69" s="406"/>
      <c r="BX69" s="406"/>
      <c r="BY69" s="406"/>
      <c r="BZ69" s="406"/>
      <c r="CA69" s="406"/>
      <c r="CB69" s="406"/>
      <c r="CC69" s="406"/>
      <c r="CD69" s="406"/>
      <c r="CE69" s="406"/>
      <c r="CF69" s="406"/>
      <c r="CG69" s="406"/>
      <c r="CH69" s="406"/>
      <c r="CI69" s="406"/>
    </row>
    <row r="70" spans="1:87" ht="15.75" customHeight="1">
      <c r="A70" s="406"/>
      <c r="B70" s="407"/>
      <c r="C70" s="407"/>
      <c r="D70" s="409"/>
      <c r="E70" s="409"/>
      <c r="F70" s="409"/>
      <c r="G70" s="409"/>
      <c r="H70" s="409"/>
      <c r="I70" s="409"/>
      <c r="J70" s="409"/>
      <c r="K70" s="409"/>
      <c r="L70" s="409"/>
      <c r="M70" s="409"/>
      <c r="N70" s="409"/>
      <c r="O70" s="409"/>
      <c r="P70" s="409"/>
      <c r="Q70" s="409"/>
      <c r="R70" s="409"/>
      <c r="S70" s="409"/>
      <c r="T70" s="409"/>
      <c r="U70" s="409"/>
      <c r="V70" s="409"/>
      <c r="W70" s="409"/>
      <c r="X70" s="409"/>
      <c r="Y70" s="409"/>
      <c r="Z70" s="409"/>
      <c r="AA70" s="409"/>
      <c r="AB70" s="409"/>
      <c r="AC70" s="409"/>
      <c r="AD70" s="409"/>
      <c r="AE70" s="409"/>
      <c r="AF70" s="409"/>
      <c r="AG70" s="409"/>
      <c r="AH70" s="409"/>
      <c r="AI70" s="409"/>
      <c r="AJ70" s="409"/>
      <c r="AK70" s="409"/>
      <c r="AL70" s="409"/>
      <c r="AM70" s="409"/>
      <c r="AN70" s="409"/>
      <c r="AO70" s="406"/>
      <c r="AP70" s="406"/>
      <c r="AQ70" s="406"/>
      <c r="AR70" s="406"/>
      <c r="AS70" s="406"/>
      <c r="AT70" s="406"/>
      <c r="AU70" s="406"/>
      <c r="AV70" s="406"/>
      <c r="AW70" s="406"/>
      <c r="AX70" s="406"/>
      <c r="AY70" s="406"/>
      <c r="AZ70" s="406"/>
      <c r="BA70" s="406"/>
      <c r="BB70" s="406"/>
      <c r="BC70" s="406"/>
      <c r="BD70" s="406"/>
      <c r="BE70" s="406"/>
      <c r="BF70" s="406"/>
      <c r="BG70" s="406"/>
      <c r="BH70" s="406"/>
      <c r="BI70" s="406"/>
      <c r="BJ70" s="406"/>
      <c r="BK70" s="406"/>
      <c r="BL70" s="406"/>
      <c r="BM70" s="406"/>
      <c r="BN70" s="406"/>
      <c r="BO70" s="406"/>
      <c r="BP70" s="406"/>
      <c r="BQ70" s="406"/>
      <c r="BR70" s="406"/>
      <c r="BS70" s="406"/>
      <c r="BT70" s="406"/>
      <c r="BU70" s="406"/>
      <c r="BV70" s="406"/>
      <c r="BW70" s="406"/>
      <c r="BX70" s="406"/>
      <c r="BY70" s="406"/>
      <c r="BZ70" s="406"/>
      <c r="CA70" s="406"/>
      <c r="CB70" s="406"/>
      <c r="CC70" s="406"/>
      <c r="CD70" s="406"/>
      <c r="CE70" s="406"/>
      <c r="CF70" s="406"/>
      <c r="CG70" s="406"/>
      <c r="CH70" s="406"/>
      <c r="CI70" s="406"/>
    </row>
    <row r="71" spans="1:87" ht="15.75" customHeight="1">
      <c r="A71" s="406"/>
      <c r="B71" s="407"/>
      <c r="C71" s="407"/>
      <c r="D71" s="409"/>
      <c r="E71" s="409"/>
      <c r="F71" s="409"/>
      <c r="G71" s="409"/>
      <c r="H71" s="409"/>
      <c r="I71" s="409"/>
      <c r="J71" s="409"/>
      <c r="K71" s="409"/>
      <c r="L71" s="409"/>
      <c r="M71" s="409"/>
      <c r="N71" s="409"/>
      <c r="O71" s="409"/>
      <c r="P71" s="409"/>
      <c r="Q71" s="409"/>
      <c r="R71" s="409"/>
      <c r="S71" s="409"/>
      <c r="T71" s="409"/>
      <c r="U71" s="409"/>
      <c r="V71" s="409"/>
      <c r="W71" s="409"/>
      <c r="X71" s="409"/>
      <c r="Y71" s="409"/>
      <c r="Z71" s="409"/>
      <c r="AA71" s="409"/>
      <c r="AB71" s="409"/>
      <c r="AC71" s="409"/>
      <c r="AD71" s="409"/>
      <c r="AE71" s="409"/>
      <c r="AF71" s="409"/>
      <c r="AG71" s="409"/>
      <c r="AH71" s="409"/>
      <c r="AI71" s="409"/>
      <c r="AJ71" s="409"/>
      <c r="AK71" s="409"/>
      <c r="AL71" s="409"/>
      <c r="AM71" s="409"/>
      <c r="AN71" s="409"/>
      <c r="AO71" s="406"/>
      <c r="AP71" s="406"/>
      <c r="AQ71" s="406"/>
      <c r="AR71" s="406"/>
      <c r="AS71" s="406"/>
      <c r="AT71" s="406"/>
      <c r="AU71" s="406"/>
      <c r="AV71" s="406"/>
      <c r="AW71" s="406"/>
      <c r="AX71" s="406"/>
      <c r="AY71" s="406"/>
      <c r="AZ71" s="406"/>
      <c r="BA71" s="406"/>
      <c r="BB71" s="406"/>
      <c r="BC71" s="406"/>
      <c r="BD71" s="406"/>
      <c r="BE71" s="406"/>
      <c r="BF71" s="406"/>
      <c r="BG71" s="406"/>
      <c r="BH71" s="406"/>
      <c r="BI71" s="406"/>
      <c r="BJ71" s="406"/>
      <c r="BK71" s="406"/>
      <c r="BL71" s="406"/>
      <c r="BM71" s="406"/>
      <c r="BN71" s="406"/>
      <c r="BO71" s="406"/>
      <c r="BP71" s="406"/>
      <c r="BQ71" s="406"/>
      <c r="BR71" s="406"/>
      <c r="BS71" s="406"/>
      <c r="BT71" s="406"/>
      <c r="BU71" s="406"/>
      <c r="BV71" s="406"/>
      <c r="BW71" s="406"/>
      <c r="BX71" s="406"/>
      <c r="BY71" s="406"/>
      <c r="BZ71" s="406"/>
      <c r="CA71" s="406"/>
      <c r="CB71" s="406"/>
      <c r="CC71" s="406"/>
      <c r="CD71" s="406"/>
      <c r="CE71" s="406"/>
      <c r="CF71" s="406"/>
      <c r="CG71" s="406"/>
      <c r="CH71" s="406"/>
      <c r="CI71" s="406"/>
    </row>
    <row r="72" spans="1:87" ht="15.75" customHeight="1">
      <c r="A72" s="406"/>
      <c r="B72" s="407"/>
      <c r="C72" s="407"/>
      <c r="D72" s="409"/>
      <c r="E72" s="409"/>
      <c r="F72" s="409"/>
      <c r="G72" s="409"/>
      <c r="H72" s="409"/>
      <c r="I72" s="409"/>
      <c r="J72" s="409"/>
      <c r="K72" s="409"/>
      <c r="L72" s="409"/>
      <c r="M72" s="409"/>
      <c r="N72" s="409"/>
      <c r="O72" s="409"/>
      <c r="P72" s="409"/>
      <c r="Q72" s="409"/>
      <c r="R72" s="409"/>
      <c r="S72" s="409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09"/>
      <c r="AL72" s="409"/>
      <c r="AM72" s="409"/>
      <c r="AN72" s="409"/>
      <c r="AO72" s="406"/>
      <c r="AP72" s="406"/>
      <c r="AQ72" s="406"/>
      <c r="AR72" s="406"/>
      <c r="AS72" s="406"/>
      <c r="AT72" s="406"/>
      <c r="AU72" s="406"/>
      <c r="AV72" s="406"/>
      <c r="AW72" s="406"/>
      <c r="AX72" s="406"/>
      <c r="AY72" s="406"/>
      <c r="AZ72" s="406"/>
      <c r="BA72" s="406"/>
      <c r="BB72" s="406"/>
      <c r="BC72" s="406"/>
      <c r="BD72" s="406"/>
      <c r="BE72" s="406"/>
      <c r="BF72" s="406"/>
      <c r="BG72" s="406"/>
      <c r="BH72" s="406"/>
      <c r="BI72" s="406"/>
      <c r="BJ72" s="406"/>
      <c r="BK72" s="406"/>
      <c r="BL72" s="406"/>
      <c r="BM72" s="406"/>
      <c r="BN72" s="406"/>
      <c r="BO72" s="406"/>
      <c r="BP72" s="406"/>
      <c r="BQ72" s="406"/>
      <c r="BR72" s="406"/>
      <c r="BS72" s="406"/>
      <c r="BT72" s="406"/>
      <c r="BU72" s="406"/>
      <c r="BV72" s="406"/>
      <c r="BW72" s="406"/>
      <c r="BX72" s="406"/>
      <c r="BY72" s="406"/>
      <c r="BZ72" s="406"/>
      <c r="CA72" s="406"/>
      <c r="CB72" s="406"/>
      <c r="CC72" s="406"/>
      <c r="CD72" s="406"/>
      <c r="CE72" s="406"/>
      <c r="CF72" s="406"/>
      <c r="CG72" s="406"/>
      <c r="CH72" s="406"/>
      <c r="CI72" s="406"/>
    </row>
    <row r="73" spans="1:87" ht="15.75" customHeight="1">
      <c r="A73" s="406"/>
      <c r="B73" s="407"/>
      <c r="C73" s="407"/>
      <c r="D73" s="409"/>
      <c r="E73" s="409"/>
      <c r="F73" s="409"/>
      <c r="G73" s="409"/>
      <c r="H73" s="409"/>
      <c r="I73" s="409"/>
      <c r="J73" s="409"/>
      <c r="K73" s="409"/>
      <c r="L73" s="409"/>
      <c r="M73" s="409"/>
      <c r="N73" s="409"/>
      <c r="O73" s="409"/>
      <c r="P73" s="409"/>
      <c r="Q73" s="409"/>
      <c r="R73" s="409"/>
      <c r="S73" s="409"/>
      <c r="T73" s="409"/>
      <c r="U73" s="409"/>
      <c r="V73" s="409"/>
      <c r="W73" s="409"/>
      <c r="X73" s="409"/>
      <c r="Y73" s="409"/>
      <c r="Z73" s="409"/>
      <c r="AA73" s="409"/>
      <c r="AB73" s="409"/>
      <c r="AC73" s="409"/>
      <c r="AD73" s="409"/>
      <c r="AE73" s="409"/>
      <c r="AF73" s="409"/>
      <c r="AG73" s="409"/>
      <c r="AH73" s="409"/>
      <c r="AI73" s="409"/>
      <c r="AJ73" s="409"/>
      <c r="AK73" s="409"/>
      <c r="AL73" s="409"/>
      <c r="AM73" s="409"/>
      <c r="AN73" s="409"/>
      <c r="AO73" s="406"/>
      <c r="AP73" s="406"/>
      <c r="AQ73" s="406"/>
      <c r="AR73" s="406"/>
      <c r="AS73" s="406"/>
      <c r="AT73" s="406"/>
      <c r="AU73" s="406"/>
      <c r="AV73" s="406"/>
      <c r="AW73" s="406"/>
      <c r="AX73" s="406"/>
      <c r="AY73" s="406"/>
      <c r="AZ73" s="406"/>
      <c r="BA73" s="406"/>
      <c r="BB73" s="406"/>
      <c r="BC73" s="406"/>
      <c r="BD73" s="406"/>
      <c r="BE73" s="406"/>
      <c r="BF73" s="406"/>
      <c r="BG73" s="406"/>
      <c r="BH73" s="406"/>
      <c r="BI73" s="406"/>
      <c r="BJ73" s="406"/>
      <c r="BK73" s="406"/>
      <c r="BL73" s="406"/>
      <c r="BM73" s="406"/>
      <c r="BN73" s="406"/>
      <c r="BO73" s="406"/>
      <c r="BP73" s="406"/>
      <c r="BQ73" s="406"/>
      <c r="BR73" s="406"/>
      <c r="BS73" s="406"/>
      <c r="BT73" s="406"/>
      <c r="BU73" s="406"/>
      <c r="BV73" s="406"/>
      <c r="BW73" s="406"/>
      <c r="BX73" s="406"/>
      <c r="BY73" s="406"/>
      <c r="BZ73" s="406"/>
      <c r="CA73" s="406"/>
      <c r="CB73" s="406"/>
      <c r="CC73" s="406"/>
      <c r="CD73" s="406"/>
      <c r="CE73" s="406"/>
      <c r="CF73" s="406"/>
      <c r="CG73" s="406"/>
      <c r="CH73" s="406"/>
      <c r="CI73" s="406"/>
    </row>
    <row r="74" spans="1:87" ht="15.75" customHeight="1">
      <c r="A74" s="406"/>
      <c r="B74" s="407"/>
      <c r="C74" s="407"/>
      <c r="D74" s="409"/>
      <c r="E74" s="409"/>
      <c r="F74" s="409"/>
      <c r="G74" s="409"/>
      <c r="H74" s="409"/>
      <c r="I74" s="409"/>
      <c r="J74" s="409"/>
      <c r="K74" s="409"/>
      <c r="L74" s="409"/>
      <c r="M74" s="409"/>
      <c r="N74" s="409"/>
      <c r="O74" s="409"/>
      <c r="P74" s="409"/>
      <c r="Q74" s="409"/>
      <c r="R74" s="409"/>
      <c r="S74" s="409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09"/>
      <c r="AL74" s="409"/>
      <c r="AM74" s="409"/>
      <c r="AN74" s="409"/>
      <c r="AO74" s="406"/>
      <c r="AP74" s="406"/>
      <c r="AQ74" s="406"/>
      <c r="AR74" s="406"/>
      <c r="AS74" s="406"/>
      <c r="AT74" s="406"/>
      <c r="AU74" s="406"/>
      <c r="AV74" s="406"/>
      <c r="AW74" s="406"/>
      <c r="AX74" s="406"/>
      <c r="AY74" s="406"/>
      <c r="AZ74" s="406"/>
      <c r="BA74" s="406"/>
      <c r="BB74" s="406"/>
      <c r="BC74" s="406"/>
      <c r="BD74" s="406"/>
      <c r="BE74" s="406"/>
      <c r="BF74" s="406"/>
      <c r="BG74" s="406"/>
      <c r="BH74" s="406"/>
      <c r="BI74" s="406"/>
      <c r="BJ74" s="406"/>
      <c r="BK74" s="406"/>
      <c r="BL74" s="406"/>
      <c r="BM74" s="406"/>
      <c r="BN74" s="406"/>
      <c r="BO74" s="406"/>
      <c r="BP74" s="406"/>
      <c r="BQ74" s="406"/>
      <c r="BR74" s="406"/>
      <c r="BS74" s="406"/>
      <c r="BT74" s="406"/>
      <c r="BU74" s="406"/>
      <c r="BV74" s="406"/>
      <c r="BW74" s="406"/>
      <c r="BX74" s="406"/>
      <c r="BY74" s="406"/>
      <c r="BZ74" s="406"/>
      <c r="CA74" s="406"/>
      <c r="CB74" s="406"/>
      <c r="CC74" s="406"/>
      <c r="CD74" s="406"/>
      <c r="CE74" s="406"/>
      <c r="CF74" s="406"/>
      <c r="CG74" s="406"/>
      <c r="CH74" s="406"/>
      <c r="CI74" s="406"/>
    </row>
    <row r="75" spans="1:87" ht="15.75" customHeight="1">
      <c r="A75" s="406"/>
      <c r="B75" s="407"/>
      <c r="C75" s="407"/>
      <c r="D75" s="409"/>
      <c r="E75" s="409"/>
      <c r="F75" s="409"/>
      <c r="G75" s="409"/>
      <c r="H75" s="409"/>
      <c r="I75" s="409"/>
      <c r="J75" s="409"/>
      <c r="K75" s="409"/>
      <c r="L75" s="409"/>
      <c r="M75" s="409"/>
      <c r="N75" s="409"/>
      <c r="O75" s="409"/>
      <c r="P75" s="409"/>
      <c r="Q75" s="409"/>
      <c r="R75" s="409"/>
      <c r="S75" s="409"/>
      <c r="T75" s="409"/>
      <c r="U75" s="409"/>
      <c r="V75" s="409"/>
      <c r="W75" s="409"/>
      <c r="X75" s="409"/>
      <c r="Y75" s="409"/>
      <c r="Z75" s="409"/>
      <c r="AA75" s="409"/>
      <c r="AB75" s="409"/>
      <c r="AC75" s="409"/>
      <c r="AD75" s="409"/>
      <c r="AE75" s="409"/>
      <c r="AF75" s="409"/>
      <c r="AG75" s="409"/>
      <c r="AH75" s="409"/>
      <c r="AI75" s="409"/>
      <c r="AJ75" s="409"/>
      <c r="AK75" s="409"/>
      <c r="AL75" s="409"/>
      <c r="AM75" s="409"/>
      <c r="AN75" s="409"/>
      <c r="AO75" s="406"/>
      <c r="AP75" s="406"/>
      <c r="AQ75" s="406"/>
      <c r="AR75" s="406"/>
      <c r="AS75" s="406"/>
      <c r="AT75" s="406"/>
      <c r="AU75" s="406"/>
      <c r="AV75" s="406"/>
      <c r="AW75" s="406"/>
      <c r="AX75" s="406"/>
      <c r="AY75" s="406"/>
      <c r="AZ75" s="406"/>
      <c r="BA75" s="406"/>
      <c r="BB75" s="406"/>
      <c r="BC75" s="406"/>
      <c r="BD75" s="406"/>
      <c r="BE75" s="406"/>
      <c r="BF75" s="406"/>
      <c r="BG75" s="406"/>
      <c r="BH75" s="406"/>
      <c r="BI75" s="406"/>
      <c r="BJ75" s="406"/>
      <c r="BK75" s="406"/>
      <c r="BL75" s="406"/>
      <c r="BM75" s="406"/>
      <c r="BN75" s="406"/>
      <c r="BO75" s="406"/>
      <c r="BP75" s="406"/>
      <c r="BQ75" s="406"/>
      <c r="BR75" s="406"/>
      <c r="BS75" s="406"/>
      <c r="BT75" s="406"/>
      <c r="BU75" s="406"/>
      <c r="BV75" s="406"/>
      <c r="BW75" s="406"/>
      <c r="BX75" s="406"/>
      <c r="BY75" s="406"/>
      <c r="BZ75" s="406"/>
      <c r="CA75" s="406"/>
      <c r="CB75" s="406"/>
      <c r="CC75" s="406"/>
      <c r="CD75" s="406"/>
      <c r="CE75" s="406"/>
      <c r="CF75" s="406"/>
      <c r="CG75" s="406"/>
      <c r="CH75" s="406"/>
      <c r="CI75" s="406"/>
    </row>
    <row r="76" spans="1:87" ht="15.75" customHeight="1">
      <c r="A76" s="406"/>
      <c r="B76" s="407"/>
      <c r="C76" s="407"/>
      <c r="D76" s="409"/>
      <c r="E76" s="409"/>
      <c r="F76" s="409"/>
      <c r="G76" s="409"/>
      <c r="H76" s="409"/>
      <c r="I76" s="409"/>
      <c r="J76" s="409"/>
      <c r="K76" s="409"/>
      <c r="L76" s="409"/>
      <c r="M76" s="409"/>
      <c r="N76" s="409"/>
      <c r="O76" s="409"/>
      <c r="P76" s="409"/>
      <c r="Q76" s="409"/>
      <c r="R76" s="409"/>
      <c r="S76" s="409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09"/>
      <c r="AL76" s="409"/>
      <c r="AM76" s="409"/>
      <c r="AN76" s="409"/>
      <c r="AO76" s="406"/>
      <c r="AP76" s="406"/>
      <c r="AQ76" s="406"/>
      <c r="AR76" s="406"/>
      <c r="AS76" s="406"/>
      <c r="AT76" s="406"/>
      <c r="AU76" s="406"/>
      <c r="AV76" s="406"/>
      <c r="AW76" s="406"/>
      <c r="AX76" s="406"/>
      <c r="AY76" s="406"/>
      <c r="AZ76" s="406"/>
      <c r="BA76" s="406"/>
      <c r="BB76" s="406"/>
      <c r="BC76" s="406"/>
      <c r="BD76" s="406"/>
      <c r="BE76" s="406"/>
      <c r="BF76" s="406"/>
      <c r="BG76" s="406"/>
      <c r="BH76" s="406"/>
      <c r="BI76" s="406"/>
      <c r="BJ76" s="406"/>
      <c r="BK76" s="406"/>
      <c r="BL76" s="406"/>
      <c r="BM76" s="406"/>
      <c r="BN76" s="406"/>
      <c r="BO76" s="406"/>
      <c r="BP76" s="406"/>
      <c r="BQ76" s="406"/>
      <c r="BR76" s="406"/>
      <c r="BS76" s="406"/>
      <c r="BT76" s="406"/>
      <c r="BU76" s="406"/>
      <c r="BV76" s="406"/>
      <c r="BW76" s="406"/>
      <c r="BX76" s="406"/>
      <c r="BY76" s="406"/>
      <c r="BZ76" s="406"/>
      <c r="CA76" s="406"/>
      <c r="CB76" s="406"/>
      <c r="CC76" s="406"/>
      <c r="CD76" s="406"/>
      <c r="CE76" s="406"/>
      <c r="CF76" s="406"/>
      <c r="CG76" s="406"/>
      <c r="CH76" s="406"/>
      <c r="CI76" s="406"/>
    </row>
    <row r="77" spans="1:87" ht="15.75" customHeight="1">
      <c r="A77" s="406"/>
      <c r="B77" s="407"/>
      <c r="C77" s="407"/>
      <c r="D77" s="409"/>
      <c r="E77" s="409"/>
      <c r="F77" s="409"/>
      <c r="G77" s="409"/>
      <c r="H77" s="409"/>
      <c r="I77" s="409"/>
      <c r="J77" s="409"/>
      <c r="K77" s="409"/>
      <c r="L77" s="409"/>
      <c r="M77" s="409"/>
      <c r="N77" s="409"/>
      <c r="O77" s="409"/>
      <c r="P77" s="409"/>
      <c r="Q77" s="409"/>
      <c r="R77" s="409"/>
      <c r="S77" s="409"/>
      <c r="T77" s="409"/>
      <c r="U77" s="409"/>
      <c r="V77" s="409"/>
      <c r="W77" s="409"/>
      <c r="X77" s="409"/>
      <c r="Y77" s="409"/>
      <c r="Z77" s="409"/>
      <c r="AA77" s="409"/>
      <c r="AB77" s="409"/>
      <c r="AC77" s="409"/>
      <c r="AD77" s="409"/>
      <c r="AE77" s="409"/>
      <c r="AF77" s="409"/>
      <c r="AG77" s="409"/>
      <c r="AH77" s="409"/>
      <c r="AI77" s="409"/>
      <c r="AJ77" s="409"/>
      <c r="AK77" s="409"/>
      <c r="AL77" s="409"/>
      <c r="AM77" s="409"/>
      <c r="AN77" s="409"/>
      <c r="AO77" s="406"/>
      <c r="AP77" s="406"/>
      <c r="AQ77" s="406"/>
      <c r="AR77" s="406"/>
      <c r="AS77" s="406"/>
      <c r="AT77" s="406"/>
      <c r="AU77" s="406"/>
      <c r="AV77" s="406"/>
      <c r="AW77" s="406"/>
      <c r="AX77" s="406"/>
      <c r="AY77" s="406"/>
      <c r="AZ77" s="406"/>
      <c r="BA77" s="406"/>
      <c r="BB77" s="406"/>
      <c r="BC77" s="406"/>
      <c r="BD77" s="406"/>
      <c r="BE77" s="406"/>
      <c r="BF77" s="406"/>
      <c r="BG77" s="406"/>
      <c r="BH77" s="406"/>
      <c r="BI77" s="406"/>
      <c r="BJ77" s="406"/>
      <c r="BK77" s="406"/>
      <c r="BL77" s="406"/>
      <c r="BM77" s="406"/>
      <c r="BN77" s="406"/>
      <c r="BO77" s="406"/>
      <c r="BP77" s="406"/>
      <c r="BQ77" s="406"/>
      <c r="BR77" s="406"/>
      <c r="BS77" s="406"/>
      <c r="BT77" s="406"/>
      <c r="BU77" s="406"/>
      <c r="BV77" s="406"/>
      <c r="BW77" s="406"/>
      <c r="BX77" s="406"/>
      <c r="BY77" s="406"/>
      <c r="BZ77" s="406"/>
      <c r="CA77" s="406"/>
      <c r="CB77" s="406"/>
      <c r="CC77" s="406"/>
      <c r="CD77" s="406"/>
      <c r="CE77" s="406"/>
      <c r="CF77" s="406"/>
      <c r="CG77" s="406"/>
      <c r="CH77" s="406"/>
      <c r="CI77" s="406"/>
    </row>
    <row r="78" spans="1:87" ht="15.75" customHeight="1">
      <c r="A78" s="406"/>
      <c r="B78" s="407"/>
      <c r="C78" s="407"/>
      <c r="D78" s="409"/>
      <c r="E78" s="409"/>
      <c r="F78" s="409"/>
      <c r="G78" s="409"/>
      <c r="H78" s="409"/>
      <c r="I78" s="409"/>
      <c r="J78" s="409"/>
      <c r="K78" s="409"/>
      <c r="L78" s="409"/>
      <c r="M78" s="409"/>
      <c r="N78" s="409"/>
      <c r="O78" s="409"/>
      <c r="P78" s="409"/>
      <c r="Q78" s="409"/>
      <c r="R78" s="409"/>
      <c r="S78" s="409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09"/>
      <c r="AL78" s="409"/>
      <c r="AM78" s="409"/>
      <c r="AN78" s="409"/>
      <c r="AO78" s="406"/>
      <c r="AP78" s="406"/>
      <c r="AQ78" s="406"/>
      <c r="AR78" s="406"/>
      <c r="AS78" s="406"/>
      <c r="AT78" s="406"/>
      <c r="AU78" s="406"/>
      <c r="AV78" s="406"/>
      <c r="AW78" s="406"/>
      <c r="AX78" s="406"/>
      <c r="AY78" s="406"/>
      <c r="AZ78" s="406"/>
      <c r="BA78" s="406"/>
      <c r="BB78" s="406"/>
      <c r="BC78" s="406"/>
      <c r="BD78" s="406"/>
      <c r="BE78" s="406"/>
      <c r="BF78" s="406"/>
      <c r="BG78" s="406"/>
      <c r="BH78" s="406"/>
      <c r="BI78" s="406"/>
      <c r="BJ78" s="406"/>
      <c r="BK78" s="406"/>
      <c r="BL78" s="406"/>
      <c r="BM78" s="406"/>
      <c r="BN78" s="406"/>
      <c r="BO78" s="406"/>
      <c r="BP78" s="406"/>
      <c r="BQ78" s="406"/>
      <c r="BR78" s="406"/>
      <c r="BS78" s="406"/>
      <c r="BT78" s="406"/>
      <c r="BU78" s="406"/>
      <c r="BV78" s="406"/>
      <c r="BW78" s="406"/>
      <c r="BX78" s="406"/>
      <c r="BY78" s="406"/>
      <c r="BZ78" s="406"/>
      <c r="CA78" s="406"/>
      <c r="CB78" s="406"/>
      <c r="CC78" s="406"/>
      <c r="CD78" s="406"/>
      <c r="CE78" s="406"/>
      <c r="CF78" s="406"/>
      <c r="CG78" s="406"/>
      <c r="CH78" s="406"/>
      <c r="CI78" s="406"/>
    </row>
    <row r="79" spans="1:87" ht="15.75" customHeight="1">
      <c r="A79" s="406"/>
      <c r="B79" s="407"/>
      <c r="C79" s="407"/>
      <c r="D79" s="409"/>
      <c r="E79" s="409"/>
      <c r="F79" s="409"/>
      <c r="G79" s="409"/>
      <c r="H79" s="409"/>
      <c r="I79" s="409"/>
      <c r="J79" s="409"/>
      <c r="K79" s="409"/>
      <c r="L79" s="409"/>
      <c r="M79" s="409"/>
      <c r="N79" s="409"/>
      <c r="O79" s="409"/>
      <c r="P79" s="409"/>
      <c r="Q79" s="409"/>
      <c r="R79" s="409"/>
      <c r="S79" s="409"/>
      <c r="T79" s="409"/>
      <c r="U79" s="409"/>
      <c r="V79" s="409"/>
      <c r="W79" s="409"/>
      <c r="X79" s="409"/>
      <c r="Y79" s="409"/>
      <c r="Z79" s="409"/>
      <c r="AA79" s="409"/>
      <c r="AB79" s="409"/>
      <c r="AC79" s="409"/>
      <c r="AD79" s="409"/>
      <c r="AE79" s="409"/>
      <c r="AF79" s="409"/>
      <c r="AG79" s="409"/>
      <c r="AH79" s="409"/>
      <c r="AI79" s="409"/>
      <c r="AJ79" s="409"/>
      <c r="AK79" s="409"/>
      <c r="AL79" s="409"/>
      <c r="AM79" s="409"/>
      <c r="AN79" s="409"/>
      <c r="AO79" s="406"/>
      <c r="AP79" s="406"/>
      <c r="AQ79" s="406"/>
      <c r="AR79" s="406"/>
      <c r="AS79" s="406"/>
      <c r="AT79" s="406"/>
      <c r="AU79" s="406"/>
      <c r="AV79" s="406"/>
      <c r="AW79" s="406"/>
      <c r="AX79" s="406"/>
      <c r="AY79" s="406"/>
      <c r="AZ79" s="406"/>
      <c r="BA79" s="406"/>
      <c r="BB79" s="406"/>
      <c r="BC79" s="406"/>
      <c r="BD79" s="406"/>
      <c r="BE79" s="406"/>
      <c r="BF79" s="406"/>
      <c r="BG79" s="406"/>
      <c r="BH79" s="406"/>
      <c r="BI79" s="406"/>
      <c r="BJ79" s="406"/>
      <c r="BK79" s="406"/>
      <c r="BL79" s="406"/>
      <c r="BM79" s="406"/>
      <c r="BN79" s="406"/>
      <c r="BO79" s="406"/>
      <c r="BP79" s="406"/>
      <c r="BQ79" s="406"/>
      <c r="BR79" s="406"/>
      <c r="BS79" s="406"/>
      <c r="BT79" s="406"/>
      <c r="BU79" s="406"/>
      <c r="BV79" s="406"/>
      <c r="BW79" s="406"/>
      <c r="BX79" s="406"/>
      <c r="BY79" s="406"/>
      <c r="BZ79" s="406"/>
      <c r="CA79" s="406"/>
      <c r="CB79" s="406"/>
      <c r="CC79" s="406"/>
      <c r="CD79" s="406"/>
      <c r="CE79" s="406"/>
      <c r="CF79" s="406"/>
      <c r="CG79" s="406"/>
      <c r="CH79" s="406"/>
      <c r="CI79" s="406"/>
    </row>
    <row r="80" spans="1:87" ht="15.75" customHeight="1">
      <c r="A80" s="406"/>
      <c r="B80" s="407"/>
      <c r="C80" s="407"/>
      <c r="D80" s="406"/>
      <c r="E80" s="406"/>
      <c r="F80" s="406"/>
      <c r="G80" s="406"/>
      <c r="H80" s="406"/>
      <c r="I80" s="406"/>
      <c r="J80" s="406"/>
      <c r="K80" s="409"/>
      <c r="L80" s="409"/>
      <c r="M80" s="406"/>
      <c r="N80" s="406"/>
      <c r="O80" s="406"/>
      <c r="P80" s="406"/>
      <c r="Q80" s="406"/>
      <c r="R80" s="406"/>
      <c r="S80" s="406"/>
      <c r="T80" s="406"/>
      <c r="U80" s="406"/>
      <c r="V80" s="406"/>
      <c r="W80" s="406"/>
      <c r="X80" s="406"/>
      <c r="Y80" s="406"/>
      <c r="Z80" s="406"/>
      <c r="AA80" s="406"/>
      <c r="AB80" s="406"/>
      <c r="AC80" s="406"/>
      <c r="AD80" s="406"/>
      <c r="AE80" s="406"/>
      <c r="AF80" s="406"/>
      <c r="AG80" s="406"/>
      <c r="AH80" s="406"/>
      <c r="AI80" s="406"/>
      <c r="AJ80" s="406"/>
      <c r="AK80" s="406"/>
      <c r="AL80" s="406"/>
      <c r="AM80" s="406"/>
      <c r="AN80" s="406"/>
      <c r="AO80" s="406"/>
      <c r="AP80" s="406"/>
      <c r="AQ80" s="406"/>
      <c r="AR80" s="406"/>
      <c r="AS80" s="406"/>
      <c r="AT80" s="406"/>
      <c r="AU80" s="406"/>
      <c r="AV80" s="406"/>
      <c r="AW80" s="406"/>
      <c r="AX80" s="406"/>
      <c r="AY80" s="406"/>
      <c r="AZ80" s="406"/>
      <c r="BA80" s="406"/>
      <c r="BB80" s="406"/>
      <c r="BC80" s="406"/>
      <c r="BD80" s="406"/>
      <c r="BE80" s="406"/>
      <c r="BF80" s="406"/>
      <c r="BG80" s="406"/>
      <c r="BH80" s="406"/>
      <c r="BI80" s="406"/>
      <c r="BJ80" s="406"/>
      <c r="BK80" s="406"/>
      <c r="BL80" s="406"/>
      <c r="BM80" s="406"/>
      <c r="BN80" s="406"/>
      <c r="BO80" s="406"/>
      <c r="BP80" s="406"/>
      <c r="BQ80" s="406"/>
      <c r="BR80" s="406"/>
      <c r="BS80" s="406"/>
      <c r="BT80" s="406"/>
      <c r="BU80" s="406"/>
      <c r="BV80" s="406"/>
      <c r="BW80" s="406"/>
      <c r="BX80" s="406"/>
      <c r="BY80" s="406"/>
      <c r="BZ80" s="406"/>
      <c r="CA80" s="406"/>
      <c r="CB80" s="406"/>
      <c r="CC80" s="406"/>
      <c r="CD80" s="406"/>
      <c r="CE80" s="406"/>
      <c r="CF80" s="406"/>
      <c r="CG80" s="406"/>
      <c r="CH80" s="406"/>
      <c r="CI80" s="406"/>
    </row>
    <row r="81" spans="1:87" ht="15.75" customHeight="1">
      <c r="A81" s="406"/>
      <c r="B81" s="407"/>
      <c r="C81" s="407"/>
      <c r="D81" s="406"/>
      <c r="E81" s="406"/>
      <c r="F81" s="406"/>
      <c r="G81" s="406"/>
      <c r="H81" s="406"/>
      <c r="I81" s="406"/>
      <c r="J81" s="406"/>
      <c r="K81" s="406"/>
      <c r="L81" s="406"/>
      <c r="M81" s="406"/>
      <c r="N81" s="406"/>
      <c r="O81" s="406"/>
      <c r="P81" s="406"/>
      <c r="Q81" s="406"/>
      <c r="R81" s="406"/>
      <c r="S81" s="406"/>
      <c r="T81" s="406"/>
      <c r="U81" s="406"/>
      <c r="V81" s="406"/>
      <c r="W81" s="406"/>
      <c r="X81" s="406"/>
      <c r="Y81" s="406"/>
      <c r="Z81" s="406"/>
      <c r="AA81" s="406"/>
      <c r="AB81" s="406"/>
      <c r="AC81" s="406"/>
      <c r="AD81" s="406"/>
      <c r="AE81" s="406"/>
      <c r="AF81" s="406"/>
      <c r="AG81" s="406"/>
      <c r="AH81" s="406"/>
      <c r="AI81" s="406"/>
      <c r="AJ81" s="406"/>
      <c r="AK81" s="406"/>
      <c r="AL81" s="406"/>
      <c r="AM81" s="406"/>
      <c r="AN81" s="406"/>
      <c r="AO81" s="406"/>
      <c r="AP81" s="406"/>
      <c r="AQ81" s="406"/>
      <c r="AR81" s="406"/>
      <c r="AS81" s="406"/>
      <c r="AT81" s="406"/>
      <c r="AU81" s="406"/>
      <c r="AV81" s="406"/>
      <c r="AW81" s="406"/>
      <c r="AX81" s="406"/>
      <c r="AY81" s="406"/>
      <c r="AZ81" s="406"/>
      <c r="BA81" s="406"/>
      <c r="BB81" s="406"/>
      <c r="BC81" s="406"/>
      <c r="BD81" s="406"/>
      <c r="BE81" s="406"/>
      <c r="BF81" s="406"/>
      <c r="BG81" s="406"/>
      <c r="BH81" s="406"/>
      <c r="BI81" s="406"/>
      <c r="BJ81" s="406"/>
      <c r="BK81" s="406"/>
      <c r="BL81" s="406"/>
      <c r="BM81" s="406"/>
      <c r="BN81" s="406"/>
      <c r="BO81" s="406"/>
      <c r="BP81" s="406"/>
      <c r="BQ81" s="406"/>
      <c r="BR81" s="406"/>
      <c r="BS81" s="406"/>
      <c r="BT81" s="406"/>
      <c r="BU81" s="406"/>
      <c r="BV81" s="406"/>
      <c r="BW81" s="406"/>
      <c r="BX81" s="406"/>
      <c r="BY81" s="406"/>
      <c r="BZ81" s="406"/>
      <c r="CA81" s="406"/>
      <c r="CB81" s="406"/>
      <c r="CC81" s="406"/>
      <c r="CD81" s="406"/>
      <c r="CE81" s="406"/>
      <c r="CF81" s="406"/>
      <c r="CG81" s="406"/>
      <c r="CH81" s="406"/>
      <c r="CI81" s="406"/>
    </row>
    <row r="82" spans="1:87" ht="15.75" customHeight="1">
      <c r="A82" s="406"/>
      <c r="B82" s="407"/>
      <c r="C82" s="407"/>
      <c r="D82" s="406"/>
      <c r="E82" s="406"/>
      <c r="F82" s="406"/>
      <c r="G82" s="406"/>
      <c r="H82" s="406"/>
      <c r="I82" s="406"/>
      <c r="J82" s="406"/>
      <c r="K82" s="406"/>
      <c r="L82" s="406"/>
      <c r="M82" s="406"/>
      <c r="N82" s="406"/>
      <c r="O82" s="406"/>
      <c r="P82" s="406"/>
      <c r="Q82" s="406"/>
      <c r="R82" s="406"/>
      <c r="S82" s="406"/>
      <c r="T82" s="406"/>
      <c r="U82" s="406"/>
      <c r="V82" s="406"/>
      <c r="W82" s="406"/>
      <c r="X82" s="406"/>
      <c r="Y82" s="406"/>
      <c r="Z82" s="406"/>
      <c r="AA82" s="406"/>
      <c r="AB82" s="406"/>
      <c r="AC82" s="406"/>
      <c r="AD82" s="406"/>
      <c r="AE82" s="406"/>
      <c r="AF82" s="406"/>
      <c r="AG82" s="406"/>
      <c r="AH82" s="406"/>
      <c r="AI82" s="406"/>
      <c r="AJ82" s="406"/>
      <c r="AK82" s="406"/>
      <c r="AL82" s="406"/>
      <c r="AM82" s="406"/>
      <c r="AN82" s="406"/>
      <c r="AO82" s="406"/>
      <c r="AP82" s="406"/>
      <c r="AQ82" s="406"/>
      <c r="AR82" s="406"/>
      <c r="AS82" s="406"/>
      <c r="AT82" s="406"/>
      <c r="AU82" s="406"/>
      <c r="AV82" s="406"/>
      <c r="AW82" s="406"/>
      <c r="AX82" s="406"/>
      <c r="AY82" s="406"/>
      <c r="AZ82" s="406"/>
      <c r="BA82" s="406"/>
      <c r="BB82" s="406"/>
      <c r="BC82" s="406"/>
      <c r="BD82" s="406"/>
      <c r="BE82" s="406"/>
      <c r="BF82" s="406"/>
      <c r="BG82" s="406"/>
      <c r="BH82" s="406"/>
      <c r="BI82" s="406"/>
      <c r="BJ82" s="406"/>
      <c r="BK82" s="406"/>
      <c r="BL82" s="406"/>
      <c r="BM82" s="406"/>
      <c r="BN82" s="406"/>
      <c r="BO82" s="406"/>
      <c r="BP82" s="406"/>
      <c r="BQ82" s="406"/>
      <c r="BR82" s="406"/>
      <c r="BS82" s="406"/>
      <c r="BT82" s="406"/>
      <c r="BU82" s="406"/>
      <c r="BV82" s="406"/>
      <c r="BW82" s="406"/>
      <c r="BX82" s="406"/>
      <c r="BY82" s="406"/>
      <c r="BZ82" s="406"/>
      <c r="CA82" s="406"/>
      <c r="CB82" s="406"/>
      <c r="CC82" s="406"/>
      <c r="CD82" s="406"/>
      <c r="CE82" s="406"/>
      <c r="CF82" s="406"/>
      <c r="CG82" s="406"/>
      <c r="CH82" s="406"/>
      <c r="CI82" s="406"/>
    </row>
    <row r="83" spans="1:87" ht="15.75" customHeight="1">
      <c r="A83" s="406"/>
      <c r="B83" s="407"/>
      <c r="C83" s="407"/>
      <c r="D83" s="406"/>
      <c r="E83" s="406"/>
      <c r="F83" s="406"/>
      <c r="G83" s="406"/>
      <c r="H83" s="406"/>
      <c r="I83" s="406"/>
      <c r="J83" s="406"/>
      <c r="K83" s="406"/>
      <c r="L83" s="406"/>
      <c r="M83" s="406"/>
      <c r="N83" s="406"/>
      <c r="O83" s="406"/>
      <c r="P83" s="406"/>
      <c r="Q83" s="406"/>
      <c r="R83" s="406"/>
      <c r="S83" s="406"/>
      <c r="T83" s="406"/>
      <c r="U83" s="406"/>
      <c r="V83" s="406"/>
      <c r="W83" s="406"/>
      <c r="X83" s="406"/>
      <c r="Y83" s="406"/>
      <c r="Z83" s="406"/>
      <c r="AA83" s="406"/>
      <c r="AB83" s="406"/>
      <c r="AC83" s="406"/>
      <c r="AD83" s="406"/>
      <c r="AE83" s="406"/>
      <c r="AF83" s="406"/>
      <c r="AG83" s="406"/>
      <c r="AH83" s="406"/>
      <c r="AI83" s="406"/>
      <c r="AJ83" s="406"/>
      <c r="AK83" s="406"/>
      <c r="AL83" s="406"/>
      <c r="AM83" s="406"/>
      <c r="AN83" s="406"/>
      <c r="AO83" s="406"/>
      <c r="AP83" s="406"/>
      <c r="AQ83" s="406"/>
      <c r="AR83" s="406"/>
      <c r="AS83" s="406"/>
      <c r="AT83" s="406"/>
      <c r="AU83" s="406"/>
      <c r="AV83" s="406"/>
      <c r="AW83" s="406"/>
      <c r="AX83" s="406"/>
      <c r="AY83" s="406"/>
      <c r="AZ83" s="406"/>
      <c r="BA83" s="406"/>
      <c r="BB83" s="406"/>
      <c r="BC83" s="406"/>
      <c r="BD83" s="406"/>
      <c r="BE83" s="406"/>
      <c r="BF83" s="406"/>
      <c r="BG83" s="406"/>
      <c r="BH83" s="406"/>
      <c r="BI83" s="406"/>
      <c r="BJ83" s="406"/>
      <c r="BK83" s="406"/>
      <c r="BL83" s="406"/>
      <c r="BM83" s="406"/>
      <c r="BN83" s="406"/>
      <c r="BO83" s="406"/>
      <c r="BP83" s="406"/>
      <c r="BQ83" s="406"/>
      <c r="BR83" s="406"/>
      <c r="BS83" s="406"/>
      <c r="BT83" s="406"/>
      <c r="BU83" s="406"/>
      <c r="BV83" s="406"/>
      <c r="BW83" s="406"/>
      <c r="BX83" s="406"/>
      <c r="BY83" s="406"/>
      <c r="BZ83" s="406"/>
      <c r="CA83" s="406"/>
      <c r="CB83" s="406"/>
      <c r="CC83" s="406"/>
      <c r="CD83" s="406"/>
      <c r="CE83" s="406"/>
      <c r="CF83" s="406"/>
      <c r="CG83" s="406"/>
      <c r="CH83" s="406"/>
      <c r="CI83" s="406"/>
    </row>
    <row r="84" spans="1:87" ht="15.75" customHeight="1">
      <c r="A84" s="406"/>
      <c r="B84" s="407"/>
      <c r="C84" s="407"/>
      <c r="D84" s="406"/>
      <c r="E84" s="406"/>
      <c r="F84" s="406"/>
      <c r="G84" s="406"/>
      <c r="H84" s="406"/>
      <c r="I84" s="406"/>
      <c r="J84" s="406"/>
      <c r="K84" s="406"/>
      <c r="L84" s="406"/>
      <c r="M84" s="406"/>
      <c r="N84" s="406"/>
      <c r="O84" s="406"/>
      <c r="P84" s="406"/>
      <c r="Q84" s="406"/>
      <c r="R84" s="406"/>
      <c r="S84" s="406"/>
      <c r="T84" s="406"/>
      <c r="U84" s="406"/>
      <c r="V84" s="406"/>
      <c r="W84" s="406"/>
      <c r="X84" s="406"/>
      <c r="Y84" s="406"/>
      <c r="Z84" s="406"/>
      <c r="AA84" s="406"/>
      <c r="AB84" s="406"/>
      <c r="AC84" s="406"/>
      <c r="AD84" s="406"/>
      <c r="AE84" s="406"/>
      <c r="AF84" s="406"/>
      <c r="AG84" s="406"/>
      <c r="AH84" s="406"/>
      <c r="AI84" s="406"/>
      <c r="AJ84" s="406"/>
      <c r="AK84" s="406"/>
      <c r="AL84" s="406"/>
      <c r="AM84" s="406"/>
      <c r="AN84" s="406"/>
      <c r="AO84" s="406"/>
      <c r="AP84" s="406"/>
      <c r="AQ84" s="406"/>
      <c r="AR84" s="406"/>
      <c r="AS84" s="406"/>
      <c r="AT84" s="406"/>
      <c r="AU84" s="406"/>
      <c r="AV84" s="406"/>
      <c r="AW84" s="406"/>
      <c r="AX84" s="406"/>
      <c r="AY84" s="406"/>
      <c r="AZ84" s="406"/>
      <c r="BA84" s="406"/>
      <c r="BB84" s="406"/>
      <c r="BC84" s="406"/>
      <c r="BD84" s="406"/>
      <c r="BE84" s="406"/>
      <c r="BF84" s="406"/>
      <c r="BG84" s="406"/>
      <c r="BH84" s="406"/>
      <c r="BI84" s="406"/>
      <c r="BJ84" s="406"/>
      <c r="BK84" s="406"/>
      <c r="BL84" s="406"/>
      <c r="BM84" s="406"/>
      <c r="BN84" s="406"/>
      <c r="BO84" s="406"/>
      <c r="BP84" s="406"/>
      <c r="BQ84" s="406"/>
      <c r="BR84" s="406"/>
      <c r="BS84" s="406"/>
      <c r="BT84" s="406"/>
      <c r="BU84" s="406"/>
      <c r="BV84" s="406"/>
      <c r="BW84" s="406"/>
      <c r="BX84" s="406"/>
      <c r="BY84" s="406"/>
      <c r="BZ84" s="406"/>
      <c r="CA84" s="406"/>
      <c r="CB84" s="406"/>
      <c r="CC84" s="406"/>
      <c r="CD84" s="406"/>
      <c r="CE84" s="406"/>
      <c r="CF84" s="406"/>
      <c r="CG84" s="406"/>
      <c r="CH84" s="406"/>
      <c r="CI84" s="406"/>
    </row>
    <row r="85" spans="1:87" ht="15.75" customHeight="1">
      <c r="A85" s="406"/>
      <c r="B85" s="407"/>
      <c r="C85" s="407"/>
      <c r="D85" s="406"/>
      <c r="E85" s="406"/>
      <c r="F85" s="406"/>
      <c r="G85" s="406"/>
      <c r="H85" s="406"/>
      <c r="I85" s="406"/>
      <c r="J85" s="406"/>
      <c r="K85" s="406"/>
      <c r="L85" s="406"/>
      <c r="M85" s="406"/>
      <c r="N85" s="406"/>
      <c r="O85" s="406"/>
      <c r="P85" s="406"/>
      <c r="Q85" s="406"/>
      <c r="R85" s="406"/>
      <c r="S85" s="406"/>
      <c r="T85" s="406"/>
      <c r="U85" s="406"/>
      <c r="V85" s="406"/>
      <c r="W85" s="406"/>
      <c r="X85" s="406"/>
      <c r="Y85" s="406"/>
      <c r="Z85" s="406"/>
      <c r="AA85" s="406"/>
      <c r="AB85" s="406"/>
      <c r="AC85" s="406"/>
      <c r="AD85" s="406"/>
      <c r="AE85" s="406"/>
      <c r="AF85" s="406"/>
      <c r="AG85" s="406"/>
      <c r="AH85" s="406"/>
      <c r="AI85" s="406"/>
      <c r="AJ85" s="406"/>
      <c r="AK85" s="406"/>
      <c r="AL85" s="406"/>
      <c r="AM85" s="406"/>
      <c r="AN85" s="406"/>
      <c r="AO85" s="406"/>
      <c r="AP85" s="406"/>
      <c r="AQ85" s="406"/>
      <c r="AR85" s="406"/>
      <c r="AS85" s="406"/>
      <c r="AT85" s="406"/>
      <c r="AU85" s="406"/>
      <c r="AV85" s="406"/>
      <c r="AW85" s="406"/>
      <c r="AX85" s="406"/>
      <c r="AY85" s="406"/>
      <c r="AZ85" s="406"/>
      <c r="BA85" s="406"/>
      <c r="BB85" s="406"/>
      <c r="BC85" s="406"/>
      <c r="BD85" s="406"/>
      <c r="BE85" s="406"/>
      <c r="BF85" s="406"/>
      <c r="BG85" s="406"/>
      <c r="BH85" s="406"/>
      <c r="BI85" s="406"/>
      <c r="BJ85" s="406"/>
      <c r="BK85" s="406"/>
      <c r="BL85" s="406"/>
      <c r="BM85" s="406"/>
      <c r="BN85" s="406"/>
      <c r="BO85" s="406"/>
      <c r="BP85" s="406"/>
      <c r="BQ85" s="406"/>
      <c r="BR85" s="406"/>
      <c r="BS85" s="406"/>
      <c r="BT85" s="406"/>
      <c r="BU85" s="406"/>
      <c r="BV85" s="406"/>
      <c r="BW85" s="406"/>
      <c r="BX85" s="406"/>
      <c r="BY85" s="406"/>
      <c r="BZ85" s="406"/>
      <c r="CA85" s="406"/>
      <c r="CB85" s="406"/>
      <c r="CC85" s="406"/>
      <c r="CD85" s="406"/>
      <c r="CE85" s="406"/>
      <c r="CF85" s="406"/>
      <c r="CG85" s="406"/>
      <c r="CH85" s="406"/>
      <c r="CI85" s="406"/>
    </row>
    <row r="86" spans="1:87" ht="15.75" customHeight="1">
      <c r="A86" s="406"/>
      <c r="B86" s="407"/>
      <c r="C86" s="407"/>
      <c r="D86" s="406"/>
      <c r="E86" s="406"/>
      <c r="F86" s="406"/>
      <c r="G86" s="406"/>
      <c r="H86" s="406"/>
      <c r="I86" s="406"/>
      <c r="J86" s="406"/>
      <c r="K86" s="406"/>
      <c r="L86" s="406"/>
      <c r="M86" s="406"/>
      <c r="N86" s="406"/>
      <c r="O86" s="406"/>
      <c r="P86" s="406"/>
      <c r="Q86" s="406"/>
      <c r="R86" s="406"/>
      <c r="S86" s="406"/>
      <c r="T86" s="406"/>
      <c r="U86" s="406"/>
      <c r="V86" s="406"/>
      <c r="W86" s="406"/>
      <c r="X86" s="406"/>
      <c r="Y86" s="406"/>
      <c r="Z86" s="406"/>
      <c r="AA86" s="406"/>
      <c r="AB86" s="406"/>
      <c r="AC86" s="406"/>
      <c r="AD86" s="406"/>
      <c r="AE86" s="406"/>
      <c r="AF86" s="406"/>
      <c r="AG86" s="406"/>
      <c r="AH86" s="406"/>
      <c r="AI86" s="406"/>
      <c r="AJ86" s="406"/>
      <c r="AK86" s="406"/>
      <c r="AL86" s="406"/>
      <c r="AM86" s="406"/>
      <c r="AN86" s="406"/>
      <c r="AO86" s="406"/>
      <c r="AP86" s="406"/>
      <c r="AQ86" s="406"/>
      <c r="AR86" s="406"/>
      <c r="AS86" s="406"/>
      <c r="AT86" s="406"/>
      <c r="AU86" s="406"/>
      <c r="AV86" s="406"/>
      <c r="AW86" s="406"/>
      <c r="AX86" s="406"/>
      <c r="AY86" s="406"/>
      <c r="AZ86" s="406"/>
      <c r="BA86" s="406"/>
      <c r="BB86" s="406"/>
      <c r="BC86" s="406"/>
      <c r="BD86" s="406"/>
      <c r="BE86" s="406"/>
      <c r="BF86" s="406"/>
      <c r="BG86" s="406"/>
      <c r="BH86" s="406"/>
      <c r="BI86" s="406"/>
      <c r="BJ86" s="406"/>
      <c r="BK86" s="406"/>
      <c r="BL86" s="406"/>
      <c r="BM86" s="406"/>
      <c r="BN86" s="406"/>
      <c r="BO86" s="406"/>
      <c r="BP86" s="406"/>
      <c r="BQ86" s="406"/>
      <c r="BR86" s="406"/>
      <c r="BS86" s="406"/>
      <c r="BT86" s="406"/>
      <c r="BU86" s="406"/>
      <c r="BV86" s="406"/>
      <c r="BW86" s="406"/>
      <c r="BX86" s="406"/>
      <c r="BY86" s="406"/>
      <c r="BZ86" s="406"/>
      <c r="CA86" s="406"/>
      <c r="CB86" s="406"/>
      <c r="CC86" s="406"/>
      <c r="CD86" s="406"/>
      <c r="CE86" s="406"/>
      <c r="CF86" s="406"/>
      <c r="CG86" s="406"/>
      <c r="CH86" s="406"/>
      <c r="CI86" s="406"/>
    </row>
    <row r="87" spans="1:87" ht="15.75" customHeight="1">
      <c r="A87" s="406"/>
      <c r="B87" s="407"/>
      <c r="C87" s="407"/>
      <c r="D87" s="406"/>
      <c r="E87" s="406"/>
      <c r="F87" s="406"/>
      <c r="G87" s="406"/>
      <c r="H87" s="406"/>
      <c r="I87" s="406"/>
      <c r="J87" s="406"/>
      <c r="K87" s="406"/>
      <c r="L87" s="406"/>
      <c r="M87" s="406"/>
      <c r="N87" s="406"/>
      <c r="O87" s="406"/>
      <c r="P87" s="406"/>
      <c r="Q87" s="406"/>
      <c r="R87" s="406"/>
      <c r="S87" s="406"/>
      <c r="T87" s="406"/>
      <c r="U87" s="406"/>
      <c r="V87" s="406"/>
      <c r="W87" s="406"/>
      <c r="X87" s="406"/>
      <c r="Y87" s="406"/>
      <c r="Z87" s="406"/>
      <c r="AA87" s="406"/>
      <c r="AB87" s="406"/>
      <c r="AC87" s="406"/>
      <c r="AD87" s="406"/>
      <c r="AE87" s="406"/>
      <c r="AF87" s="406"/>
      <c r="AG87" s="406"/>
      <c r="AH87" s="406"/>
      <c r="AI87" s="406"/>
      <c r="AJ87" s="406"/>
      <c r="AK87" s="406"/>
      <c r="AL87" s="406"/>
      <c r="AM87" s="406"/>
      <c r="AN87" s="406"/>
      <c r="AO87" s="406"/>
      <c r="AP87" s="406"/>
      <c r="AQ87" s="406"/>
      <c r="AR87" s="406"/>
      <c r="AS87" s="406"/>
      <c r="AT87" s="406"/>
      <c r="AU87" s="406"/>
      <c r="AV87" s="406"/>
      <c r="AW87" s="406"/>
      <c r="AX87" s="406"/>
      <c r="AY87" s="406"/>
      <c r="AZ87" s="406"/>
      <c r="BA87" s="406"/>
      <c r="BB87" s="406"/>
      <c r="BC87" s="406"/>
      <c r="BD87" s="406"/>
      <c r="BE87" s="406"/>
      <c r="BF87" s="406"/>
      <c r="BG87" s="406"/>
      <c r="BH87" s="406"/>
      <c r="BI87" s="406"/>
      <c r="BJ87" s="406"/>
      <c r="BK87" s="406"/>
      <c r="BL87" s="406"/>
      <c r="BM87" s="406"/>
      <c r="BN87" s="406"/>
      <c r="BO87" s="406"/>
      <c r="BP87" s="406"/>
      <c r="BQ87" s="406"/>
      <c r="BR87" s="406"/>
      <c r="BS87" s="406"/>
      <c r="BT87" s="406"/>
      <c r="BU87" s="406"/>
      <c r="BV87" s="406"/>
      <c r="BW87" s="406"/>
      <c r="BX87" s="406"/>
      <c r="BY87" s="406"/>
      <c r="BZ87" s="406"/>
      <c r="CA87" s="406"/>
      <c r="CB87" s="406"/>
      <c r="CC87" s="406"/>
      <c r="CD87" s="406"/>
      <c r="CE87" s="406"/>
      <c r="CF87" s="406"/>
      <c r="CG87" s="406"/>
      <c r="CH87" s="406"/>
      <c r="CI87" s="406"/>
    </row>
    <row r="88" spans="1:87" ht="15.75" customHeight="1">
      <c r="A88" s="406"/>
      <c r="B88" s="407"/>
      <c r="C88" s="407"/>
      <c r="D88" s="406"/>
      <c r="E88" s="406"/>
      <c r="F88" s="406"/>
      <c r="G88" s="406"/>
      <c r="H88" s="406"/>
      <c r="I88" s="406"/>
      <c r="J88" s="406"/>
      <c r="K88" s="406"/>
      <c r="L88" s="406"/>
      <c r="M88" s="406"/>
      <c r="N88" s="406"/>
      <c r="O88" s="406"/>
      <c r="P88" s="406"/>
      <c r="Q88" s="406"/>
      <c r="R88" s="406"/>
      <c r="S88" s="406"/>
      <c r="T88" s="406"/>
      <c r="U88" s="406"/>
      <c r="V88" s="406"/>
      <c r="W88" s="406"/>
      <c r="X88" s="406"/>
      <c r="Y88" s="406"/>
      <c r="Z88" s="406"/>
      <c r="AA88" s="406"/>
      <c r="AB88" s="406"/>
      <c r="AC88" s="406"/>
      <c r="AD88" s="406"/>
      <c r="AE88" s="406"/>
      <c r="AF88" s="406"/>
      <c r="AG88" s="406"/>
      <c r="AH88" s="406"/>
      <c r="AI88" s="406"/>
      <c r="AJ88" s="406"/>
      <c r="AK88" s="406"/>
      <c r="AL88" s="406"/>
      <c r="AM88" s="406"/>
      <c r="AN88" s="406"/>
      <c r="AO88" s="406"/>
      <c r="AP88" s="406"/>
      <c r="AQ88" s="406"/>
      <c r="AR88" s="406"/>
      <c r="AS88" s="406"/>
      <c r="AT88" s="406"/>
      <c r="AU88" s="406"/>
      <c r="AV88" s="406"/>
      <c r="AW88" s="406"/>
      <c r="AX88" s="406"/>
      <c r="AY88" s="406"/>
      <c r="AZ88" s="406"/>
      <c r="BA88" s="406"/>
      <c r="BB88" s="406"/>
      <c r="BC88" s="406"/>
      <c r="BD88" s="406"/>
      <c r="BE88" s="406"/>
      <c r="BF88" s="406"/>
      <c r="BG88" s="406"/>
      <c r="BH88" s="406"/>
      <c r="BI88" s="406"/>
      <c r="BJ88" s="406"/>
      <c r="BK88" s="406"/>
      <c r="BL88" s="406"/>
      <c r="BM88" s="406"/>
      <c r="BN88" s="406"/>
      <c r="BO88" s="406"/>
      <c r="BP88" s="406"/>
      <c r="BQ88" s="406"/>
      <c r="BR88" s="406"/>
      <c r="BS88" s="406"/>
      <c r="BT88" s="406"/>
      <c r="BU88" s="406"/>
      <c r="BV88" s="406"/>
      <c r="BW88" s="406"/>
      <c r="BX88" s="406"/>
      <c r="BY88" s="406"/>
      <c r="BZ88" s="406"/>
      <c r="CA88" s="406"/>
      <c r="CB88" s="406"/>
      <c r="CC88" s="406"/>
      <c r="CD88" s="406"/>
      <c r="CE88" s="406"/>
      <c r="CF88" s="406"/>
      <c r="CG88" s="406"/>
      <c r="CH88" s="406"/>
      <c r="CI88" s="406"/>
    </row>
    <row r="89" spans="1:87" ht="15.75" customHeight="1">
      <c r="A89" s="406"/>
      <c r="B89" s="407"/>
      <c r="C89" s="407"/>
      <c r="D89" s="406"/>
      <c r="E89" s="406"/>
      <c r="F89" s="406"/>
      <c r="G89" s="406"/>
      <c r="H89" s="406"/>
      <c r="I89" s="406"/>
      <c r="J89" s="406"/>
      <c r="K89" s="406"/>
      <c r="L89" s="406"/>
      <c r="M89" s="406"/>
      <c r="N89" s="406"/>
      <c r="O89" s="406"/>
      <c r="P89" s="406"/>
      <c r="Q89" s="406"/>
      <c r="R89" s="406"/>
      <c r="S89" s="406"/>
      <c r="T89" s="406"/>
      <c r="U89" s="406"/>
      <c r="V89" s="406"/>
      <c r="W89" s="406"/>
      <c r="X89" s="406"/>
      <c r="Y89" s="406"/>
      <c r="Z89" s="406"/>
      <c r="AA89" s="406"/>
      <c r="AB89" s="406"/>
      <c r="AC89" s="406"/>
      <c r="AD89" s="406"/>
      <c r="AE89" s="406"/>
      <c r="AF89" s="406"/>
      <c r="AG89" s="406"/>
      <c r="AH89" s="406"/>
      <c r="AI89" s="406"/>
      <c r="AJ89" s="406"/>
      <c r="AK89" s="406"/>
      <c r="AL89" s="406"/>
      <c r="AM89" s="406"/>
      <c r="AN89" s="406"/>
      <c r="AO89" s="406"/>
      <c r="AP89" s="406"/>
      <c r="AQ89" s="406"/>
      <c r="AR89" s="406"/>
      <c r="AS89" s="406"/>
      <c r="AT89" s="406"/>
      <c r="AU89" s="406"/>
      <c r="AV89" s="406"/>
      <c r="AW89" s="406"/>
      <c r="AX89" s="406"/>
      <c r="AY89" s="406"/>
      <c r="AZ89" s="406"/>
      <c r="BA89" s="406"/>
      <c r="BB89" s="406"/>
      <c r="BC89" s="406"/>
      <c r="BD89" s="406"/>
      <c r="BE89" s="406"/>
      <c r="BF89" s="406"/>
      <c r="BG89" s="406"/>
      <c r="BH89" s="406"/>
      <c r="BI89" s="406"/>
      <c r="BJ89" s="406"/>
      <c r="BK89" s="406"/>
      <c r="BL89" s="406"/>
      <c r="BM89" s="406"/>
      <c r="BN89" s="406"/>
      <c r="BO89" s="406"/>
      <c r="BP89" s="406"/>
      <c r="BQ89" s="406"/>
      <c r="BR89" s="406"/>
      <c r="BS89" s="406"/>
      <c r="BT89" s="406"/>
      <c r="BU89" s="406"/>
      <c r="BV89" s="406"/>
      <c r="BW89" s="406"/>
      <c r="BX89" s="406"/>
      <c r="BY89" s="406"/>
      <c r="BZ89" s="406"/>
      <c r="CA89" s="406"/>
      <c r="CB89" s="406"/>
      <c r="CC89" s="406"/>
      <c r="CD89" s="406"/>
      <c r="CE89" s="406"/>
      <c r="CF89" s="406"/>
      <c r="CG89" s="406"/>
      <c r="CH89" s="406"/>
      <c r="CI89" s="406"/>
    </row>
    <row r="90" spans="1:87" ht="15.75" customHeight="1">
      <c r="A90" s="406"/>
      <c r="B90" s="407"/>
      <c r="C90" s="407"/>
      <c r="D90" s="406"/>
      <c r="E90" s="406"/>
      <c r="F90" s="406"/>
      <c r="G90" s="406"/>
      <c r="H90" s="406"/>
      <c r="I90" s="406"/>
      <c r="J90" s="406"/>
      <c r="K90" s="406"/>
      <c r="L90" s="406"/>
      <c r="M90" s="406"/>
      <c r="N90" s="406"/>
      <c r="O90" s="406"/>
      <c r="P90" s="406"/>
      <c r="Q90" s="406"/>
      <c r="R90" s="406"/>
      <c r="S90" s="406"/>
      <c r="T90" s="406"/>
      <c r="U90" s="406"/>
      <c r="V90" s="406"/>
      <c r="W90" s="406"/>
      <c r="X90" s="406"/>
      <c r="Y90" s="406"/>
      <c r="Z90" s="406"/>
      <c r="AA90" s="406"/>
      <c r="AB90" s="406"/>
      <c r="AC90" s="406"/>
      <c r="AD90" s="406"/>
      <c r="AE90" s="406"/>
      <c r="AF90" s="406"/>
      <c r="AG90" s="406"/>
      <c r="AH90" s="406"/>
      <c r="AI90" s="406"/>
      <c r="AJ90" s="406"/>
      <c r="AK90" s="406"/>
      <c r="AL90" s="406"/>
      <c r="AM90" s="406"/>
      <c r="AN90" s="406"/>
      <c r="AO90" s="406"/>
      <c r="AP90" s="406"/>
      <c r="AQ90" s="406"/>
      <c r="AR90" s="406"/>
      <c r="AS90" s="406"/>
      <c r="AT90" s="406"/>
      <c r="AU90" s="406"/>
      <c r="AV90" s="406"/>
      <c r="AW90" s="406"/>
      <c r="AX90" s="406"/>
      <c r="AY90" s="406"/>
      <c r="AZ90" s="406"/>
      <c r="BA90" s="406"/>
      <c r="BB90" s="406"/>
      <c r="BC90" s="406"/>
      <c r="BD90" s="406"/>
      <c r="BE90" s="406"/>
      <c r="BF90" s="406"/>
      <c r="BG90" s="406"/>
      <c r="BH90" s="406"/>
      <c r="BI90" s="406"/>
      <c r="BJ90" s="406"/>
      <c r="BK90" s="406"/>
      <c r="BL90" s="406"/>
      <c r="BM90" s="406"/>
      <c r="BN90" s="406"/>
      <c r="BO90" s="406"/>
      <c r="BP90" s="406"/>
      <c r="BQ90" s="406"/>
      <c r="BR90" s="406"/>
      <c r="BS90" s="406"/>
      <c r="BT90" s="406"/>
      <c r="BU90" s="406"/>
      <c r="BV90" s="406"/>
      <c r="BW90" s="406"/>
      <c r="BX90" s="406"/>
      <c r="BY90" s="406"/>
      <c r="BZ90" s="406"/>
      <c r="CA90" s="406"/>
      <c r="CB90" s="406"/>
      <c r="CC90" s="406"/>
      <c r="CD90" s="406"/>
      <c r="CE90" s="406"/>
      <c r="CF90" s="406"/>
      <c r="CG90" s="406"/>
      <c r="CH90" s="406"/>
      <c r="CI90" s="406"/>
    </row>
    <row r="91" spans="1:87" ht="15.75" customHeight="1">
      <c r="A91" s="406"/>
      <c r="B91" s="407"/>
      <c r="C91" s="407"/>
      <c r="D91" s="406"/>
      <c r="E91" s="406"/>
      <c r="F91" s="406"/>
      <c r="G91" s="406"/>
      <c r="H91" s="406"/>
      <c r="I91" s="406"/>
      <c r="J91" s="406"/>
      <c r="K91" s="406"/>
      <c r="L91" s="406"/>
      <c r="M91" s="406"/>
      <c r="N91" s="406"/>
      <c r="O91" s="406"/>
      <c r="P91" s="406"/>
      <c r="Q91" s="406"/>
      <c r="R91" s="406"/>
      <c r="S91" s="406"/>
      <c r="T91" s="406"/>
      <c r="U91" s="406"/>
      <c r="V91" s="406"/>
      <c r="W91" s="406"/>
      <c r="X91" s="406"/>
      <c r="Y91" s="406"/>
      <c r="Z91" s="406"/>
      <c r="AA91" s="406"/>
      <c r="AB91" s="406"/>
      <c r="AC91" s="406"/>
      <c r="AD91" s="406"/>
      <c r="AE91" s="406"/>
      <c r="AF91" s="406"/>
      <c r="AG91" s="406"/>
      <c r="AH91" s="406"/>
      <c r="AI91" s="406"/>
      <c r="AJ91" s="406"/>
      <c r="AK91" s="406"/>
      <c r="AL91" s="406"/>
      <c r="AM91" s="406"/>
      <c r="AN91" s="406"/>
      <c r="AO91" s="406"/>
      <c r="AP91" s="406"/>
      <c r="AQ91" s="406"/>
      <c r="AR91" s="406"/>
      <c r="AS91" s="406"/>
      <c r="AT91" s="406"/>
      <c r="AU91" s="406"/>
      <c r="AV91" s="406"/>
      <c r="AW91" s="406"/>
      <c r="AX91" s="406"/>
      <c r="AY91" s="406"/>
      <c r="AZ91" s="406"/>
      <c r="BA91" s="406"/>
      <c r="BB91" s="406"/>
      <c r="BC91" s="406"/>
      <c r="BD91" s="406"/>
      <c r="BE91" s="406"/>
      <c r="BF91" s="406"/>
      <c r="BG91" s="406"/>
      <c r="BH91" s="406"/>
      <c r="BI91" s="406"/>
      <c r="BJ91" s="406"/>
      <c r="BK91" s="406"/>
      <c r="BL91" s="406"/>
      <c r="BM91" s="406"/>
      <c r="BN91" s="406"/>
      <c r="BO91" s="406"/>
      <c r="BP91" s="406"/>
      <c r="BQ91" s="406"/>
      <c r="BR91" s="406"/>
      <c r="BS91" s="406"/>
      <c r="BT91" s="406"/>
      <c r="BU91" s="406"/>
      <c r="BV91" s="406"/>
      <c r="BW91" s="406"/>
      <c r="BX91" s="406"/>
      <c r="BY91" s="406"/>
      <c r="BZ91" s="406"/>
      <c r="CA91" s="406"/>
      <c r="CB91" s="406"/>
      <c r="CC91" s="406"/>
      <c r="CD91" s="406"/>
      <c r="CE91" s="406"/>
      <c r="CF91" s="406"/>
      <c r="CG91" s="406"/>
      <c r="CH91" s="406"/>
      <c r="CI91" s="406"/>
    </row>
    <row r="92" spans="1:87" ht="15.75" customHeight="1">
      <c r="A92" s="406"/>
      <c r="B92" s="407"/>
      <c r="C92" s="407"/>
      <c r="D92" s="406"/>
      <c r="E92" s="406"/>
      <c r="F92" s="406"/>
      <c r="G92" s="406"/>
      <c r="H92" s="406"/>
      <c r="I92" s="406"/>
      <c r="J92" s="406"/>
      <c r="K92" s="406"/>
      <c r="L92" s="406"/>
      <c r="M92" s="406"/>
      <c r="N92" s="406"/>
      <c r="O92" s="406"/>
      <c r="P92" s="406"/>
      <c r="Q92" s="406"/>
      <c r="R92" s="406"/>
      <c r="S92" s="406"/>
      <c r="T92" s="406"/>
      <c r="U92" s="406"/>
      <c r="V92" s="406"/>
      <c r="W92" s="406"/>
      <c r="X92" s="406"/>
      <c r="Y92" s="406"/>
      <c r="Z92" s="406"/>
      <c r="AA92" s="406"/>
      <c r="AB92" s="406"/>
      <c r="AC92" s="406"/>
      <c r="AD92" s="406"/>
      <c r="AE92" s="406"/>
      <c r="AF92" s="406"/>
      <c r="AG92" s="406"/>
      <c r="AH92" s="406"/>
      <c r="AI92" s="406"/>
      <c r="AJ92" s="406"/>
      <c r="AK92" s="406"/>
      <c r="AL92" s="406"/>
      <c r="AM92" s="406"/>
      <c r="AN92" s="406"/>
      <c r="AO92" s="406"/>
      <c r="AP92" s="406"/>
      <c r="AQ92" s="406"/>
      <c r="AR92" s="406"/>
      <c r="AS92" s="406"/>
      <c r="AT92" s="406"/>
      <c r="AU92" s="406"/>
      <c r="AV92" s="406"/>
      <c r="AW92" s="406"/>
      <c r="AX92" s="406"/>
      <c r="AY92" s="406"/>
      <c r="AZ92" s="406"/>
      <c r="BA92" s="406"/>
      <c r="BB92" s="406"/>
      <c r="BC92" s="406"/>
      <c r="BD92" s="406"/>
      <c r="BE92" s="406"/>
      <c r="BF92" s="406"/>
      <c r="BG92" s="406"/>
      <c r="BH92" s="406"/>
      <c r="BI92" s="406"/>
      <c r="BJ92" s="406"/>
      <c r="BK92" s="406"/>
      <c r="BL92" s="406"/>
      <c r="BM92" s="406"/>
      <c r="BN92" s="406"/>
      <c r="BO92" s="406"/>
      <c r="BP92" s="406"/>
      <c r="BQ92" s="406"/>
      <c r="BR92" s="406"/>
      <c r="BS92" s="406"/>
      <c r="BT92" s="406"/>
      <c r="BU92" s="406"/>
      <c r="BV92" s="406"/>
      <c r="BW92" s="406"/>
      <c r="BX92" s="406"/>
      <c r="BY92" s="406"/>
      <c r="BZ92" s="406"/>
      <c r="CA92" s="406"/>
      <c r="CB92" s="406"/>
      <c r="CC92" s="406"/>
      <c r="CD92" s="406"/>
      <c r="CE92" s="406"/>
      <c r="CF92" s="406"/>
      <c r="CG92" s="406"/>
      <c r="CH92" s="406"/>
      <c r="CI92" s="406"/>
    </row>
    <row r="93" spans="1:87" ht="15.75" customHeight="1">
      <c r="A93" s="406"/>
      <c r="B93" s="407"/>
      <c r="C93" s="407"/>
      <c r="D93" s="406"/>
      <c r="E93" s="406"/>
      <c r="F93" s="406"/>
      <c r="G93" s="406"/>
      <c r="H93" s="406"/>
      <c r="I93" s="406"/>
      <c r="J93" s="406"/>
      <c r="K93" s="406"/>
      <c r="L93" s="406"/>
      <c r="M93" s="406"/>
      <c r="N93" s="406"/>
      <c r="O93" s="406"/>
      <c r="P93" s="406"/>
      <c r="Q93" s="406"/>
      <c r="R93" s="406"/>
      <c r="S93" s="406"/>
      <c r="T93" s="406"/>
      <c r="U93" s="406"/>
      <c r="V93" s="406"/>
      <c r="W93" s="406"/>
      <c r="X93" s="406"/>
      <c r="Y93" s="406"/>
      <c r="Z93" s="406"/>
      <c r="AA93" s="406"/>
      <c r="AB93" s="406"/>
      <c r="AC93" s="406"/>
      <c r="AD93" s="406"/>
      <c r="AE93" s="406"/>
      <c r="AF93" s="406"/>
      <c r="AG93" s="406"/>
      <c r="AH93" s="406"/>
      <c r="AI93" s="406"/>
      <c r="AJ93" s="406"/>
      <c r="AK93" s="406"/>
      <c r="AL93" s="406"/>
      <c r="AM93" s="406"/>
      <c r="AN93" s="406"/>
      <c r="AO93" s="406"/>
      <c r="AP93" s="406"/>
      <c r="AQ93" s="406"/>
      <c r="AR93" s="406"/>
      <c r="AS93" s="406"/>
      <c r="AT93" s="406"/>
      <c r="AU93" s="406"/>
      <c r="AV93" s="406"/>
      <c r="AW93" s="406"/>
      <c r="AX93" s="406"/>
      <c r="AY93" s="406"/>
      <c r="AZ93" s="406"/>
      <c r="BA93" s="406"/>
      <c r="BB93" s="406"/>
      <c r="BC93" s="406"/>
      <c r="BD93" s="406"/>
      <c r="BE93" s="406"/>
      <c r="BF93" s="406"/>
      <c r="BG93" s="406"/>
      <c r="BH93" s="406"/>
      <c r="BI93" s="406"/>
      <c r="BJ93" s="406"/>
      <c r="BK93" s="406"/>
      <c r="BL93" s="406"/>
      <c r="BM93" s="406"/>
      <c r="BN93" s="406"/>
      <c r="BO93" s="406"/>
      <c r="BP93" s="406"/>
      <c r="BQ93" s="406"/>
      <c r="BR93" s="406"/>
      <c r="BS93" s="406"/>
      <c r="BT93" s="406"/>
      <c r="BU93" s="406"/>
      <c r="BV93" s="406"/>
      <c r="BW93" s="406"/>
      <c r="BX93" s="406"/>
      <c r="BY93" s="406"/>
      <c r="BZ93" s="406"/>
      <c r="CA93" s="406"/>
      <c r="CB93" s="406"/>
      <c r="CC93" s="406"/>
      <c r="CD93" s="406"/>
      <c r="CE93" s="406"/>
      <c r="CF93" s="406"/>
      <c r="CG93" s="406"/>
      <c r="CH93" s="406"/>
      <c r="CI93" s="406"/>
    </row>
    <row r="94" spans="1:87" ht="15.75" customHeight="1">
      <c r="A94" s="406"/>
      <c r="B94" s="407"/>
      <c r="C94" s="407"/>
      <c r="D94" s="406"/>
      <c r="E94" s="406"/>
      <c r="F94" s="406"/>
      <c r="G94" s="406"/>
      <c r="H94" s="406"/>
      <c r="I94" s="406"/>
      <c r="J94" s="406"/>
      <c r="K94" s="406"/>
      <c r="L94" s="406"/>
      <c r="M94" s="406"/>
      <c r="N94" s="406"/>
      <c r="O94" s="406"/>
      <c r="P94" s="406"/>
      <c r="Q94" s="406"/>
      <c r="R94" s="406"/>
      <c r="S94" s="406"/>
      <c r="T94" s="406"/>
      <c r="U94" s="406"/>
      <c r="V94" s="406"/>
      <c r="W94" s="406"/>
      <c r="X94" s="406"/>
      <c r="Y94" s="406"/>
      <c r="Z94" s="406"/>
      <c r="AA94" s="406"/>
      <c r="AB94" s="406"/>
      <c r="AC94" s="406"/>
      <c r="AD94" s="406"/>
      <c r="AE94" s="406"/>
      <c r="AF94" s="406"/>
      <c r="AG94" s="406"/>
      <c r="AH94" s="406"/>
      <c r="AI94" s="406"/>
      <c r="AJ94" s="406"/>
      <c r="AK94" s="406"/>
      <c r="AL94" s="406"/>
      <c r="AM94" s="406"/>
      <c r="AN94" s="406"/>
      <c r="AO94" s="406"/>
      <c r="AP94" s="406"/>
      <c r="AQ94" s="406"/>
      <c r="AR94" s="406"/>
      <c r="AS94" s="406"/>
      <c r="AT94" s="406"/>
      <c r="AU94" s="406"/>
      <c r="AV94" s="406"/>
      <c r="AW94" s="406"/>
      <c r="AX94" s="406"/>
      <c r="AY94" s="406"/>
      <c r="AZ94" s="406"/>
      <c r="BA94" s="406"/>
      <c r="BB94" s="406"/>
      <c r="BC94" s="406"/>
      <c r="BD94" s="406"/>
      <c r="BE94" s="406"/>
      <c r="BF94" s="406"/>
      <c r="BG94" s="406"/>
      <c r="BH94" s="406"/>
      <c r="BI94" s="406"/>
      <c r="BJ94" s="406"/>
      <c r="BK94" s="406"/>
      <c r="BL94" s="406"/>
      <c r="BM94" s="406"/>
      <c r="BN94" s="406"/>
      <c r="BO94" s="406"/>
      <c r="BP94" s="406"/>
      <c r="BQ94" s="406"/>
      <c r="BR94" s="406"/>
      <c r="BS94" s="406"/>
      <c r="BT94" s="406"/>
      <c r="BU94" s="406"/>
      <c r="BV94" s="406"/>
      <c r="BW94" s="406"/>
      <c r="BX94" s="406"/>
      <c r="BY94" s="406"/>
      <c r="BZ94" s="406"/>
      <c r="CA94" s="406"/>
      <c r="CB94" s="406"/>
      <c r="CC94" s="406"/>
      <c r="CD94" s="406"/>
      <c r="CE94" s="406"/>
      <c r="CF94" s="406"/>
      <c r="CG94" s="406"/>
      <c r="CH94" s="406"/>
      <c r="CI94" s="406"/>
    </row>
    <row r="95" spans="1:87" ht="15.75" customHeight="1">
      <c r="A95" s="406"/>
      <c r="B95" s="407"/>
      <c r="C95" s="407"/>
      <c r="D95" s="406"/>
      <c r="E95" s="406"/>
      <c r="F95" s="406"/>
      <c r="G95" s="406"/>
      <c r="H95" s="406"/>
      <c r="I95" s="406"/>
      <c r="J95" s="406"/>
      <c r="K95" s="406"/>
      <c r="L95" s="406"/>
      <c r="M95" s="406"/>
      <c r="N95" s="406"/>
      <c r="O95" s="406"/>
      <c r="P95" s="406"/>
      <c r="Q95" s="406"/>
      <c r="R95" s="406"/>
      <c r="S95" s="406"/>
      <c r="T95" s="406"/>
      <c r="U95" s="406"/>
      <c r="V95" s="406"/>
      <c r="W95" s="406"/>
      <c r="X95" s="406"/>
      <c r="Y95" s="406"/>
      <c r="Z95" s="406"/>
      <c r="AA95" s="406"/>
      <c r="AB95" s="406"/>
      <c r="AC95" s="406"/>
      <c r="AD95" s="406"/>
      <c r="AE95" s="406"/>
      <c r="AF95" s="406"/>
      <c r="AG95" s="406"/>
      <c r="AH95" s="406"/>
      <c r="AI95" s="406"/>
      <c r="AJ95" s="406"/>
      <c r="AK95" s="406"/>
      <c r="AL95" s="406"/>
      <c r="AM95" s="406"/>
      <c r="AN95" s="406"/>
      <c r="AO95" s="406"/>
      <c r="AP95" s="406"/>
      <c r="AQ95" s="406"/>
      <c r="AR95" s="406"/>
      <c r="AS95" s="406"/>
      <c r="AT95" s="406"/>
      <c r="AU95" s="406"/>
      <c r="AV95" s="406"/>
      <c r="AW95" s="406"/>
      <c r="AX95" s="406"/>
      <c r="AY95" s="406"/>
      <c r="AZ95" s="406"/>
      <c r="BA95" s="406"/>
      <c r="BB95" s="406"/>
      <c r="BC95" s="406"/>
      <c r="BD95" s="406"/>
      <c r="BE95" s="406"/>
      <c r="BF95" s="406"/>
      <c r="BG95" s="406"/>
      <c r="BH95" s="406"/>
      <c r="BI95" s="406"/>
      <c r="BJ95" s="406"/>
      <c r="BK95" s="406"/>
      <c r="BL95" s="406"/>
      <c r="BM95" s="406"/>
      <c r="BN95" s="406"/>
      <c r="BO95" s="406"/>
      <c r="BP95" s="406"/>
      <c r="BQ95" s="406"/>
      <c r="BR95" s="406"/>
      <c r="BS95" s="406"/>
      <c r="BT95" s="406"/>
      <c r="BU95" s="406"/>
      <c r="BV95" s="406"/>
      <c r="BW95" s="406"/>
      <c r="BX95" s="406"/>
      <c r="BY95" s="406"/>
      <c r="BZ95" s="406"/>
      <c r="CA95" s="406"/>
      <c r="CB95" s="406"/>
      <c r="CC95" s="406"/>
      <c r="CD95" s="406"/>
      <c r="CE95" s="406"/>
      <c r="CF95" s="406"/>
      <c r="CG95" s="406"/>
      <c r="CH95" s="406"/>
      <c r="CI95" s="406"/>
    </row>
    <row r="96" spans="1:87" ht="15.75" customHeight="1">
      <c r="A96" s="406"/>
      <c r="B96" s="407"/>
      <c r="C96" s="407"/>
      <c r="D96" s="406"/>
      <c r="E96" s="406"/>
      <c r="F96" s="406"/>
      <c r="G96" s="406"/>
      <c r="H96" s="406"/>
      <c r="I96" s="406"/>
      <c r="J96" s="406"/>
      <c r="K96" s="406"/>
      <c r="L96" s="406"/>
      <c r="M96" s="406"/>
      <c r="N96" s="406"/>
      <c r="O96" s="406"/>
      <c r="P96" s="406"/>
      <c r="Q96" s="406"/>
      <c r="R96" s="406"/>
      <c r="S96" s="406"/>
      <c r="T96" s="406"/>
      <c r="U96" s="406"/>
      <c r="V96" s="406"/>
      <c r="W96" s="406"/>
      <c r="X96" s="406"/>
      <c r="Y96" s="406"/>
      <c r="Z96" s="406"/>
      <c r="AA96" s="406"/>
      <c r="AB96" s="406"/>
      <c r="AC96" s="406"/>
      <c r="AD96" s="406"/>
      <c r="AE96" s="406"/>
      <c r="AF96" s="406"/>
      <c r="AG96" s="406"/>
      <c r="AH96" s="406"/>
      <c r="AI96" s="406"/>
      <c r="AJ96" s="406"/>
      <c r="AK96" s="406"/>
      <c r="AL96" s="406"/>
      <c r="AM96" s="406"/>
      <c r="AN96" s="406"/>
      <c r="AO96" s="406"/>
      <c r="AP96" s="406"/>
      <c r="AQ96" s="406"/>
      <c r="AR96" s="406"/>
      <c r="AS96" s="406"/>
      <c r="AT96" s="406"/>
      <c r="AU96" s="406"/>
      <c r="AV96" s="406"/>
      <c r="AW96" s="406"/>
      <c r="AX96" s="406"/>
      <c r="AY96" s="406"/>
      <c r="AZ96" s="406"/>
      <c r="BA96" s="406"/>
      <c r="BB96" s="406"/>
      <c r="BC96" s="406"/>
      <c r="BD96" s="406"/>
      <c r="BE96" s="406"/>
      <c r="BF96" s="406"/>
      <c r="BG96" s="406"/>
      <c r="BH96" s="406"/>
      <c r="BI96" s="406"/>
      <c r="BJ96" s="406"/>
      <c r="BK96" s="406"/>
      <c r="BL96" s="406"/>
      <c r="BM96" s="406"/>
      <c r="BN96" s="406"/>
      <c r="BO96" s="406"/>
      <c r="BP96" s="406"/>
      <c r="BQ96" s="406"/>
      <c r="BR96" s="406"/>
      <c r="BS96" s="406"/>
      <c r="BT96" s="406"/>
      <c r="BU96" s="406"/>
      <c r="BV96" s="406"/>
      <c r="BW96" s="406"/>
      <c r="BX96" s="406"/>
      <c r="BY96" s="406"/>
      <c r="BZ96" s="406"/>
      <c r="CA96" s="406"/>
      <c r="CB96" s="406"/>
      <c r="CC96" s="406"/>
      <c r="CD96" s="406"/>
      <c r="CE96" s="406"/>
      <c r="CF96" s="406"/>
      <c r="CG96" s="406"/>
      <c r="CH96" s="406"/>
      <c r="CI96" s="406"/>
    </row>
    <row r="97" spans="1:87" ht="15.75" customHeight="1">
      <c r="A97" s="406"/>
      <c r="B97" s="407"/>
      <c r="C97" s="407"/>
      <c r="D97" s="406"/>
      <c r="E97" s="406"/>
      <c r="F97" s="406"/>
      <c r="G97" s="406"/>
      <c r="H97" s="406"/>
      <c r="I97" s="406"/>
      <c r="J97" s="406"/>
      <c r="K97" s="406"/>
      <c r="L97" s="406"/>
      <c r="M97" s="406"/>
      <c r="N97" s="406"/>
      <c r="O97" s="406"/>
      <c r="P97" s="406"/>
      <c r="Q97" s="406"/>
      <c r="R97" s="406"/>
      <c r="S97" s="406"/>
      <c r="T97" s="406"/>
      <c r="U97" s="406"/>
      <c r="V97" s="406"/>
      <c r="W97" s="406"/>
      <c r="X97" s="406"/>
      <c r="Y97" s="406"/>
      <c r="Z97" s="406"/>
      <c r="AA97" s="406"/>
      <c r="AB97" s="406"/>
      <c r="AC97" s="406"/>
      <c r="AD97" s="406"/>
      <c r="AE97" s="406"/>
      <c r="AF97" s="406"/>
      <c r="AG97" s="406"/>
      <c r="AH97" s="406"/>
      <c r="AI97" s="406"/>
      <c r="AJ97" s="406"/>
      <c r="AK97" s="406"/>
      <c r="AL97" s="406"/>
      <c r="AM97" s="406"/>
      <c r="AN97" s="406"/>
      <c r="AO97" s="406"/>
      <c r="AP97" s="406"/>
      <c r="AQ97" s="406"/>
      <c r="AR97" s="406"/>
      <c r="AS97" s="406"/>
      <c r="AT97" s="406"/>
      <c r="AU97" s="406"/>
      <c r="AV97" s="406"/>
      <c r="AW97" s="406"/>
      <c r="AX97" s="406"/>
      <c r="AY97" s="406"/>
      <c r="AZ97" s="406"/>
      <c r="BA97" s="406"/>
      <c r="BB97" s="406"/>
      <c r="BC97" s="406"/>
      <c r="BD97" s="406"/>
      <c r="BE97" s="406"/>
      <c r="BF97" s="406"/>
      <c r="BG97" s="406"/>
      <c r="BH97" s="406"/>
      <c r="BI97" s="406"/>
      <c r="BJ97" s="406"/>
      <c r="BK97" s="406"/>
      <c r="BL97" s="406"/>
      <c r="BM97" s="406"/>
      <c r="BN97" s="406"/>
      <c r="BO97" s="406"/>
      <c r="BP97" s="406"/>
      <c r="BQ97" s="406"/>
      <c r="BR97" s="406"/>
      <c r="BS97" s="406"/>
      <c r="BT97" s="406"/>
      <c r="BU97" s="406"/>
      <c r="BV97" s="406"/>
      <c r="BW97" s="406"/>
      <c r="BX97" s="406"/>
      <c r="BY97" s="406"/>
      <c r="BZ97" s="406"/>
      <c r="CA97" s="406"/>
      <c r="CB97" s="406"/>
      <c r="CC97" s="406"/>
      <c r="CD97" s="406"/>
      <c r="CE97" s="406"/>
      <c r="CF97" s="406"/>
      <c r="CG97" s="406"/>
      <c r="CH97" s="406"/>
      <c r="CI97" s="406"/>
    </row>
    <row r="98" spans="1:87" ht="15.75" customHeight="1">
      <c r="A98" s="406"/>
      <c r="B98" s="407"/>
      <c r="C98" s="407"/>
      <c r="D98" s="406"/>
      <c r="E98" s="406"/>
      <c r="F98" s="406"/>
      <c r="G98" s="406"/>
      <c r="H98" s="406"/>
      <c r="I98" s="406"/>
      <c r="J98" s="406"/>
      <c r="K98" s="406"/>
      <c r="L98" s="406"/>
      <c r="M98" s="406"/>
      <c r="N98" s="406"/>
      <c r="O98" s="406"/>
      <c r="P98" s="406"/>
      <c r="Q98" s="406"/>
      <c r="R98" s="406"/>
      <c r="S98" s="406"/>
      <c r="T98" s="406"/>
      <c r="U98" s="406"/>
      <c r="V98" s="406"/>
      <c r="W98" s="406"/>
      <c r="X98" s="406"/>
      <c r="Y98" s="406"/>
      <c r="Z98" s="406"/>
      <c r="AA98" s="406"/>
      <c r="AB98" s="406"/>
      <c r="AC98" s="406"/>
      <c r="AD98" s="406"/>
      <c r="AE98" s="406"/>
      <c r="AF98" s="406"/>
      <c r="AG98" s="406"/>
      <c r="AH98" s="406"/>
      <c r="AI98" s="406"/>
      <c r="AJ98" s="406"/>
      <c r="AK98" s="406"/>
      <c r="AL98" s="406"/>
      <c r="AM98" s="406"/>
      <c r="AN98" s="406"/>
      <c r="AO98" s="406"/>
      <c r="AP98" s="406"/>
      <c r="AQ98" s="406"/>
      <c r="AR98" s="406"/>
      <c r="AS98" s="406"/>
      <c r="AT98" s="406"/>
      <c r="AU98" s="406"/>
      <c r="AV98" s="406"/>
      <c r="AW98" s="406"/>
      <c r="AX98" s="406"/>
      <c r="AY98" s="406"/>
      <c r="AZ98" s="406"/>
      <c r="BA98" s="406"/>
      <c r="BB98" s="406"/>
      <c r="BC98" s="406"/>
      <c r="BD98" s="406"/>
      <c r="BE98" s="406"/>
      <c r="BF98" s="406"/>
      <c r="BG98" s="406"/>
      <c r="BH98" s="406"/>
      <c r="BI98" s="406"/>
      <c r="BJ98" s="406"/>
      <c r="BK98" s="406"/>
      <c r="BL98" s="406"/>
      <c r="BM98" s="406"/>
      <c r="BN98" s="406"/>
      <c r="BO98" s="406"/>
      <c r="BP98" s="406"/>
      <c r="BQ98" s="406"/>
      <c r="BR98" s="406"/>
      <c r="BS98" s="406"/>
      <c r="BT98" s="406"/>
      <c r="BU98" s="406"/>
      <c r="BV98" s="406"/>
      <c r="BW98" s="406"/>
      <c r="BX98" s="406"/>
      <c r="BY98" s="406"/>
      <c r="BZ98" s="406"/>
      <c r="CA98" s="406"/>
      <c r="CB98" s="406"/>
      <c r="CC98" s="406"/>
      <c r="CD98" s="406"/>
      <c r="CE98" s="406"/>
      <c r="CF98" s="406"/>
      <c r="CG98" s="406"/>
      <c r="CH98" s="406"/>
      <c r="CI98" s="406"/>
    </row>
    <row r="99" spans="1:87" ht="15.75" customHeight="1">
      <c r="A99" s="406"/>
      <c r="B99" s="407"/>
      <c r="C99" s="407"/>
      <c r="D99" s="406"/>
      <c r="E99" s="406"/>
      <c r="F99" s="406"/>
      <c r="G99" s="406"/>
      <c r="H99" s="406"/>
      <c r="I99" s="406"/>
      <c r="J99" s="406"/>
      <c r="K99" s="406"/>
      <c r="L99" s="406"/>
      <c r="M99" s="406"/>
      <c r="N99" s="406"/>
      <c r="O99" s="406"/>
      <c r="P99" s="406"/>
      <c r="Q99" s="406"/>
      <c r="R99" s="406"/>
      <c r="S99" s="406"/>
      <c r="T99" s="406"/>
      <c r="U99" s="406"/>
      <c r="V99" s="406"/>
      <c r="W99" s="406"/>
      <c r="X99" s="406"/>
      <c r="Y99" s="406"/>
      <c r="Z99" s="406"/>
      <c r="AA99" s="406"/>
      <c r="AB99" s="406"/>
      <c r="AC99" s="406"/>
      <c r="AD99" s="406"/>
      <c r="AE99" s="406"/>
      <c r="AF99" s="406"/>
      <c r="AG99" s="406"/>
      <c r="AH99" s="406"/>
      <c r="AI99" s="406"/>
      <c r="AJ99" s="406"/>
      <c r="AK99" s="406"/>
      <c r="AL99" s="406"/>
      <c r="AM99" s="406"/>
      <c r="AN99" s="406"/>
      <c r="AO99" s="406"/>
      <c r="AP99" s="406"/>
      <c r="AQ99" s="406"/>
      <c r="AR99" s="406"/>
      <c r="AS99" s="406"/>
      <c r="AT99" s="406"/>
      <c r="AU99" s="406"/>
      <c r="AV99" s="406"/>
      <c r="AW99" s="406"/>
      <c r="AX99" s="406"/>
      <c r="AY99" s="406"/>
      <c r="AZ99" s="406"/>
      <c r="BA99" s="406"/>
      <c r="BB99" s="406"/>
      <c r="BC99" s="406"/>
      <c r="BD99" s="406"/>
      <c r="BE99" s="406"/>
      <c r="BF99" s="406"/>
      <c r="BG99" s="406"/>
      <c r="BH99" s="406"/>
      <c r="BI99" s="406"/>
      <c r="BJ99" s="406"/>
      <c r="BK99" s="406"/>
      <c r="BL99" s="406"/>
      <c r="BM99" s="406"/>
      <c r="BN99" s="406"/>
      <c r="BO99" s="406"/>
      <c r="BP99" s="406"/>
      <c r="BQ99" s="406"/>
      <c r="BR99" s="406"/>
      <c r="BS99" s="406"/>
      <c r="BT99" s="406"/>
      <c r="BU99" s="406"/>
      <c r="BV99" s="406"/>
      <c r="BW99" s="406"/>
      <c r="BX99" s="406"/>
      <c r="BY99" s="406"/>
      <c r="BZ99" s="406"/>
      <c r="CA99" s="406"/>
      <c r="CB99" s="406"/>
      <c r="CC99" s="406"/>
      <c r="CD99" s="406"/>
      <c r="CE99" s="406"/>
      <c r="CF99" s="406"/>
      <c r="CG99" s="406"/>
      <c r="CH99" s="406"/>
      <c r="CI99" s="406"/>
    </row>
    <row r="100" spans="1:87" ht="15.75" customHeight="1">
      <c r="A100" s="406"/>
      <c r="B100" s="407"/>
      <c r="C100" s="407"/>
      <c r="D100" s="406"/>
      <c r="E100" s="406"/>
      <c r="F100" s="406"/>
      <c r="G100" s="406"/>
      <c r="H100" s="406"/>
      <c r="I100" s="406"/>
      <c r="J100" s="406"/>
      <c r="K100" s="406"/>
      <c r="L100" s="406"/>
      <c r="M100" s="406"/>
      <c r="N100" s="406"/>
      <c r="O100" s="406"/>
      <c r="P100" s="406"/>
      <c r="Q100" s="406"/>
      <c r="R100" s="406"/>
      <c r="S100" s="406"/>
      <c r="T100" s="406"/>
      <c r="U100" s="406"/>
      <c r="V100" s="406"/>
      <c r="W100" s="406"/>
      <c r="X100" s="406"/>
      <c r="Y100" s="406"/>
      <c r="Z100" s="406"/>
      <c r="AA100" s="406"/>
      <c r="AB100" s="406"/>
      <c r="AC100" s="406"/>
      <c r="AD100" s="406"/>
      <c r="AE100" s="406"/>
      <c r="AF100" s="406"/>
      <c r="AG100" s="406"/>
      <c r="AH100" s="406"/>
      <c r="AI100" s="406"/>
      <c r="AJ100" s="406"/>
      <c r="AK100" s="406"/>
      <c r="AL100" s="406"/>
      <c r="AM100" s="406"/>
      <c r="AN100" s="406"/>
      <c r="AO100" s="406"/>
      <c r="AP100" s="406"/>
      <c r="AQ100" s="406"/>
      <c r="AR100" s="406"/>
      <c r="AS100" s="406"/>
      <c r="AT100" s="406"/>
      <c r="AU100" s="406"/>
      <c r="AV100" s="406"/>
      <c r="AW100" s="406"/>
      <c r="AX100" s="406"/>
      <c r="AY100" s="406"/>
      <c r="AZ100" s="406"/>
      <c r="BA100" s="406"/>
      <c r="BB100" s="406"/>
      <c r="BC100" s="406"/>
      <c r="BD100" s="406"/>
      <c r="BE100" s="406"/>
      <c r="BF100" s="406"/>
      <c r="BG100" s="406"/>
      <c r="BH100" s="406"/>
      <c r="BI100" s="406"/>
      <c r="BJ100" s="406"/>
      <c r="BK100" s="406"/>
      <c r="BL100" s="406"/>
      <c r="BM100" s="406"/>
      <c r="BN100" s="406"/>
      <c r="BO100" s="406"/>
      <c r="BP100" s="406"/>
      <c r="BQ100" s="406"/>
      <c r="BR100" s="406"/>
      <c r="BS100" s="406"/>
      <c r="BT100" s="406"/>
      <c r="BU100" s="406"/>
      <c r="BV100" s="406"/>
      <c r="BW100" s="406"/>
      <c r="BX100" s="406"/>
      <c r="BY100" s="406"/>
      <c r="BZ100" s="406"/>
      <c r="CA100" s="406"/>
      <c r="CB100" s="406"/>
      <c r="CC100" s="406"/>
      <c r="CD100" s="406"/>
      <c r="CE100" s="406"/>
      <c r="CF100" s="406"/>
      <c r="CG100" s="406"/>
      <c r="CH100" s="406"/>
      <c r="CI100" s="406"/>
    </row>
    <row r="101" spans="1:87" ht="15.75" customHeight="1">
      <c r="A101" s="406"/>
      <c r="B101" s="407"/>
      <c r="C101" s="407"/>
      <c r="D101" s="406"/>
      <c r="E101" s="406"/>
      <c r="F101" s="406"/>
      <c r="G101" s="406"/>
      <c r="H101" s="406"/>
      <c r="I101" s="406"/>
      <c r="J101" s="406"/>
      <c r="K101" s="406"/>
      <c r="L101" s="406"/>
      <c r="M101" s="406"/>
      <c r="N101" s="406"/>
      <c r="O101" s="406"/>
      <c r="P101" s="406"/>
      <c r="Q101" s="406"/>
      <c r="R101" s="406"/>
      <c r="S101" s="406"/>
      <c r="T101" s="406"/>
      <c r="U101" s="406"/>
      <c r="V101" s="406"/>
      <c r="W101" s="406"/>
      <c r="X101" s="406"/>
      <c r="Y101" s="406"/>
      <c r="Z101" s="406"/>
      <c r="AA101" s="406"/>
      <c r="AB101" s="406"/>
      <c r="AC101" s="406"/>
      <c r="AD101" s="406"/>
      <c r="AE101" s="406"/>
      <c r="AF101" s="406"/>
      <c r="AG101" s="406"/>
      <c r="AH101" s="406"/>
      <c r="AI101" s="406"/>
      <c r="AJ101" s="406"/>
      <c r="AK101" s="406"/>
      <c r="AL101" s="406"/>
      <c r="AM101" s="406"/>
      <c r="AN101" s="406"/>
      <c r="AO101" s="406"/>
      <c r="AP101" s="406"/>
      <c r="AQ101" s="406"/>
      <c r="AR101" s="406"/>
      <c r="AS101" s="406"/>
      <c r="AT101" s="406"/>
      <c r="AU101" s="406"/>
      <c r="AV101" s="406"/>
      <c r="AW101" s="406"/>
      <c r="AX101" s="406"/>
      <c r="AY101" s="406"/>
      <c r="AZ101" s="406"/>
      <c r="BA101" s="406"/>
      <c r="BB101" s="406"/>
      <c r="BC101" s="406"/>
      <c r="BD101" s="406"/>
      <c r="BE101" s="406"/>
      <c r="BF101" s="406"/>
      <c r="BG101" s="406"/>
      <c r="BH101" s="406"/>
      <c r="BI101" s="406"/>
      <c r="BJ101" s="406"/>
      <c r="BK101" s="406"/>
      <c r="BL101" s="406"/>
      <c r="BM101" s="406"/>
      <c r="BN101" s="406"/>
      <c r="BO101" s="406"/>
      <c r="BP101" s="406"/>
      <c r="BQ101" s="406"/>
      <c r="BR101" s="406"/>
      <c r="BS101" s="406"/>
      <c r="BT101" s="406"/>
      <c r="BU101" s="406"/>
      <c r="BV101" s="406"/>
      <c r="BW101" s="406"/>
      <c r="BX101" s="406"/>
      <c r="BY101" s="406"/>
      <c r="BZ101" s="406"/>
      <c r="CA101" s="406"/>
      <c r="CB101" s="406"/>
      <c r="CC101" s="406"/>
      <c r="CD101" s="406"/>
      <c r="CE101" s="406"/>
      <c r="CF101" s="406"/>
      <c r="CG101" s="406"/>
      <c r="CH101" s="406"/>
      <c r="CI101" s="406"/>
    </row>
    <row r="102" spans="1:87" ht="15.75" customHeight="1">
      <c r="A102" s="406"/>
      <c r="B102" s="407"/>
      <c r="C102" s="407"/>
      <c r="D102" s="406"/>
      <c r="E102" s="406"/>
      <c r="F102" s="406"/>
      <c r="G102" s="406"/>
      <c r="H102" s="406"/>
      <c r="I102" s="406"/>
      <c r="J102" s="406"/>
      <c r="K102" s="406"/>
      <c r="L102" s="406"/>
      <c r="M102" s="406"/>
      <c r="N102" s="406"/>
      <c r="O102" s="406"/>
      <c r="P102" s="406"/>
      <c r="Q102" s="406"/>
      <c r="R102" s="406"/>
      <c r="S102" s="406"/>
      <c r="T102" s="406"/>
      <c r="U102" s="406"/>
      <c r="V102" s="406"/>
      <c r="W102" s="406"/>
      <c r="X102" s="406"/>
      <c r="Y102" s="406"/>
      <c r="Z102" s="406"/>
      <c r="AA102" s="406"/>
      <c r="AB102" s="406"/>
      <c r="AC102" s="406"/>
      <c r="AD102" s="406"/>
      <c r="AE102" s="406"/>
      <c r="AF102" s="406"/>
      <c r="AG102" s="406"/>
      <c r="AH102" s="406"/>
      <c r="AI102" s="406"/>
      <c r="AJ102" s="406"/>
      <c r="AK102" s="406"/>
      <c r="AL102" s="406"/>
      <c r="AM102" s="406"/>
      <c r="AN102" s="406"/>
      <c r="AO102" s="406"/>
      <c r="AP102" s="406"/>
      <c r="AQ102" s="406"/>
      <c r="AR102" s="406"/>
      <c r="AS102" s="406"/>
      <c r="AT102" s="406"/>
      <c r="AU102" s="406"/>
      <c r="AV102" s="406"/>
      <c r="AW102" s="406"/>
      <c r="AX102" s="406"/>
      <c r="AY102" s="406"/>
      <c r="AZ102" s="406"/>
      <c r="BA102" s="406"/>
      <c r="BB102" s="406"/>
      <c r="BC102" s="406"/>
      <c r="BD102" s="406"/>
      <c r="BE102" s="406"/>
      <c r="BF102" s="406"/>
      <c r="BG102" s="406"/>
      <c r="BH102" s="406"/>
      <c r="BI102" s="406"/>
      <c r="BJ102" s="406"/>
      <c r="BK102" s="406"/>
      <c r="BL102" s="406"/>
      <c r="BM102" s="406"/>
      <c r="BN102" s="406"/>
      <c r="BO102" s="406"/>
      <c r="BP102" s="406"/>
      <c r="BQ102" s="406"/>
      <c r="BR102" s="406"/>
      <c r="BS102" s="406"/>
      <c r="BT102" s="406"/>
      <c r="BU102" s="406"/>
      <c r="BV102" s="406"/>
      <c r="BW102" s="406"/>
      <c r="BX102" s="406"/>
      <c r="BY102" s="406"/>
      <c r="BZ102" s="406"/>
      <c r="CA102" s="406"/>
      <c r="CB102" s="406"/>
      <c r="CC102" s="406"/>
      <c r="CD102" s="406"/>
      <c r="CE102" s="406"/>
      <c r="CF102" s="406"/>
      <c r="CG102" s="406"/>
      <c r="CH102" s="406"/>
      <c r="CI102" s="406"/>
    </row>
    <row r="103" spans="1:87" ht="15.75" customHeight="1">
      <c r="A103" s="406"/>
      <c r="B103" s="407"/>
      <c r="C103" s="407"/>
      <c r="D103" s="406"/>
      <c r="E103" s="406"/>
      <c r="F103" s="406"/>
      <c r="G103" s="406"/>
      <c r="H103" s="406"/>
      <c r="I103" s="406"/>
      <c r="J103" s="406"/>
      <c r="K103" s="406"/>
      <c r="L103" s="406"/>
      <c r="M103" s="406"/>
      <c r="N103" s="406"/>
      <c r="O103" s="406"/>
      <c r="P103" s="406"/>
      <c r="Q103" s="406"/>
      <c r="R103" s="406"/>
      <c r="S103" s="406"/>
      <c r="T103" s="406"/>
      <c r="U103" s="406"/>
      <c r="V103" s="406"/>
      <c r="W103" s="406"/>
      <c r="X103" s="406"/>
      <c r="Y103" s="406"/>
      <c r="Z103" s="406"/>
      <c r="AA103" s="406"/>
      <c r="AB103" s="406"/>
      <c r="AC103" s="406"/>
      <c r="AD103" s="406"/>
      <c r="AE103" s="406"/>
      <c r="AF103" s="406"/>
      <c r="AG103" s="406"/>
      <c r="AH103" s="406"/>
      <c r="AI103" s="406"/>
      <c r="AJ103" s="406"/>
      <c r="AK103" s="406"/>
      <c r="AL103" s="406"/>
      <c r="AM103" s="406"/>
      <c r="AN103" s="406"/>
      <c r="AO103" s="406"/>
      <c r="AP103" s="406"/>
      <c r="AQ103" s="406"/>
      <c r="AR103" s="406"/>
      <c r="AS103" s="406"/>
      <c r="AT103" s="406"/>
      <c r="AU103" s="406"/>
      <c r="AV103" s="406"/>
      <c r="AW103" s="406"/>
      <c r="AX103" s="406"/>
      <c r="AY103" s="406"/>
      <c r="AZ103" s="406"/>
      <c r="BA103" s="406"/>
      <c r="BB103" s="406"/>
      <c r="BC103" s="406"/>
      <c r="BD103" s="406"/>
      <c r="BE103" s="406"/>
      <c r="BF103" s="406"/>
      <c r="BG103" s="406"/>
      <c r="BH103" s="406"/>
      <c r="BI103" s="406"/>
      <c r="BJ103" s="406"/>
      <c r="BK103" s="406"/>
      <c r="BL103" s="406"/>
      <c r="BM103" s="406"/>
      <c r="BN103" s="406"/>
      <c r="BO103" s="406"/>
      <c r="BP103" s="406"/>
      <c r="BQ103" s="406"/>
      <c r="BR103" s="406"/>
      <c r="BS103" s="406"/>
      <c r="BT103" s="406"/>
      <c r="BU103" s="406"/>
      <c r="BV103" s="406"/>
      <c r="BW103" s="406"/>
      <c r="BX103" s="406"/>
      <c r="BY103" s="406"/>
      <c r="BZ103" s="406"/>
      <c r="CA103" s="406"/>
      <c r="CB103" s="406"/>
      <c r="CC103" s="406"/>
      <c r="CD103" s="406"/>
      <c r="CE103" s="406"/>
      <c r="CF103" s="406"/>
      <c r="CG103" s="406"/>
      <c r="CH103" s="406"/>
      <c r="CI103" s="406"/>
    </row>
    <row r="104" spans="1:87" ht="15.75" customHeight="1">
      <c r="A104" s="406"/>
      <c r="B104" s="407"/>
      <c r="C104" s="407"/>
      <c r="D104" s="406"/>
      <c r="E104" s="406"/>
      <c r="F104" s="406"/>
      <c r="G104" s="406"/>
      <c r="H104" s="406"/>
      <c r="I104" s="406"/>
      <c r="J104" s="406"/>
      <c r="K104" s="406"/>
      <c r="L104" s="406"/>
      <c r="M104" s="406"/>
      <c r="N104" s="406"/>
      <c r="O104" s="406"/>
      <c r="P104" s="406"/>
      <c r="Q104" s="406"/>
      <c r="R104" s="406"/>
      <c r="S104" s="406"/>
      <c r="T104" s="406"/>
      <c r="U104" s="406"/>
      <c r="V104" s="406"/>
      <c r="W104" s="406"/>
      <c r="X104" s="406"/>
      <c r="Y104" s="406"/>
      <c r="Z104" s="406"/>
      <c r="AA104" s="406"/>
      <c r="AB104" s="406"/>
      <c r="AC104" s="406"/>
      <c r="AD104" s="406"/>
      <c r="AE104" s="406"/>
      <c r="AF104" s="406"/>
      <c r="AG104" s="406"/>
      <c r="AH104" s="406"/>
      <c r="AI104" s="406"/>
      <c r="AJ104" s="406"/>
      <c r="AK104" s="406"/>
      <c r="AL104" s="406"/>
      <c r="AM104" s="406"/>
      <c r="AN104" s="406"/>
      <c r="AO104" s="406"/>
      <c r="AP104" s="406"/>
      <c r="AQ104" s="406"/>
      <c r="AR104" s="406"/>
      <c r="AS104" s="406"/>
      <c r="AT104" s="406"/>
      <c r="AU104" s="406"/>
      <c r="AV104" s="406"/>
      <c r="AW104" s="406"/>
      <c r="AX104" s="406"/>
      <c r="AY104" s="406"/>
      <c r="AZ104" s="406"/>
      <c r="BA104" s="406"/>
      <c r="BB104" s="406"/>
      <c r="BC104" s="406"/>
      <c r="BD104" s="406"/>
      <c r="BE104" s="406"/>
      <c r="BF104" s="406"/>
      <c r="BG104" s="406"/>
      <c r="BH104" s="406"/>
      <c r="BI104" s="406"/>
      <c r="BJ104" s="406"/>
      <c r="BK104" s="406"/>
      <c r="BL104" s="406"/>
      <c r="BM104" s="406"/>
      <c r="BN104" s="406"/>
      <c r="BO104" s="406"/>
      <c r="BP104" s="406"/>
      <c r="BQ104" s="406"/>
      <c r="BR104" s="406"/>
      <c r="BS104" s="406"/>
      <c r="BT104" s="406"/>
      <c r="BU104" s="406"/>
      <c r="BV104" s="406"/>
      <c r="BW104" s="406"/>
      <c r="BX104" s="406"/>
      <c r="BY104" s="406"/>
      <c r="BZ104" s="406"/>
      <c r="CA104" s="406"/>
      <c r="CB104" s="406"/>
      <c r="CC104" s="406"/>
      <c r="CD104" s="406"/>
      <c r="CE104" s="406"/>
      <c r="CF104" s="406"/>
      <c r="CG104" s="406"/>
      <c r="CH104" s="406"/>
      <c r="CI104" s="406"/>
    </row>
    <row r="105" spans="1:87" ht="15.75" customHeight="1">
      <c r="A105" s="406"/>
      <c r="B105" s="407"/>
      <c r="C105" s="407"/>
      <c r="D105" s="406"/>
      <c r="E105" s="406"/>
      <c r="F105" s="406"/>
      <c r="G105" s="406"/>
      <c r="H105" s="406"/>
      <c r="I105" s="406"/>
      <c r="J105" s="406"/>
      <c r="K105" s="406"/>
      <c r="L105" s="406"/>
      <c r="M105" s="406"/>
      <c r="N105" s="406"/>
      <c r="O105" s="406"/>
      <c r="P105" s="406"/>
      <c r="Q105" s="406"/>
      <c r="R105" s="406"/>
      <c r="S105" s="406"/>
      <c r="T105" s="406"/>
      <c r="U105" s="406"/>
      <c r="V105" s="406"/>
      <c r="W105" s="406"/>
      <c r="X105" s="406"/>
      <c r="Y105" s="406"/>
      <c r="Z105" s="406"/>
      <c r="AA105" s="406"/>
      <c r="AB105" s="406"/>
      <c r="AC105" s="406"/>
      <c r="AD105" s="406"/>
      <c r="AE105" s="406"/>
      <c r="AF105" s="406"/>
      <c r="AG105" s="406"/>
      <c r="AH105" s="406"/>
      <c r="AI105" s="406"/>
      <c r="AJ105" s="406"/>
      <c r="AK105" s="406"/>
      <c r="AL105" s="406"/>
      <c r="AM105" s="406"/>
      <c r="AN105" s="406"/>
      <c r="AO105" s="406"/>
      <c r="AP105" s="406"/>
      <c r="AQ105" s="406"/>
      <c r="AR105" s="406"/>
      <c r="AS105" s="406"/>
      <c r="AT105" s="406"/>
      <c r="AU105" s="406"/>
      <c r="AV105" s="406"/>
      <c r="AW105" s="406"/>
      <c r="AX105" s="406"/>
      <c r="AY105" s="406"/>
      <c r="AZ105" s="406"/>
      <c r="BA105" s="406"/>
      <c r="BB105" s="406"/>
      <c r="BC105" s="406"/>
      <c r="BD105" s="406"/>
      <c r="BE105" s="406"/>
      <c r="BF105" s="406"/>
      <c r="BG105" s="406"/>
      <c r="BH105" s="406"/>
      <c r="BI105" s="406"/>
      <c r="BJ105" s="406"/>
      <c r="BK105" s="406"/>
      <c r="BL105" s="406"/>
      <c r="BM105" s="406"/>
      <c r="BN105" s="406"/>
      <c r="BO105" s="406"/>
      <c r="BP105" s="406"/>
      <c r="BQ105" s="406"/>
      <c r="BR105" s="406"/>
      <c r="BS105" s="406"/>
      <c r="BT105" s="406"/>
      <c r="BU105" s="406"/>
      <c r="BV105" s="406"/>
      <c r="BW105" s="406"/>
      <c r="BX105" s="406"/>
      <c r="BY105" s="406"/>
      <c r="BZ105" s="406"/>
      <c r="CA105" s="406"/>
      <c r="CB105" s="406"/>
      <c r="CC105" s="406"/>
      <c r="CD105" s="406"/>
      <c r="CE105" s="406"/>
      <c r="CF105" s="406"/>
      <c r="CG105" s="406"/>
      <c r="CH105" s="406"/>
      <c r="CI105" s="406"/>
    </row>
    <row r="106" spans="1:87" ht="15.75" customHeight="1">
      <c r="A106" s="406"/>
      <c r="B106" s="407"/>
      <c r="C106" s="407"/>
      <c r="D106" s="406"/>
      <c r="E106" s="406"/>
      <c r="F106" s="406"/>
      <c r="G106" s="406"/>
      <c r="H106" s="406"/>
      <c r="I106" s="406"/>
      <c r="J106" s="406"/>
      <c r="K106" s="406"/>
      <c r="L106" s="406"/>
      <c r="M106" s="406"/>
      <c r="N106" s="406"/>
      <c r="O106" s="406"/>
      <c r="P106" s="406"/>
      <c r="Q106" s="406"/>
      <c r="R106" s="406"/>
      <c r="S106" s="406"/>
      <c r="T106" s="406"/>
      <c r="U106" s="406"/>
      <c r="V106" s="406"/>
      <c r="W106" s="406"/>
      <c r="X106" s="406"/>
      <c r="Y106" s="406"/>
      <c r="Z106" s="406"/>
      <c r="AA106" s="406"/>
      <c r="AB106" s="406"/>
      <c r="AC106" s="406"/>
      <c r="AD106" s="406"/>
      <c r="AE106" s="406"/>
      <c r="AF106" s="406"/>
      <c r="AG106" s="406"/>
      <c r="AH106" s="406"/>
      <c r="AI106" s="406"/>
      <c r="AJ106" s="406"/>
      <c r="AK106" s="406"/>
      <c r="AL106" s="406"/>
      <c r="AM106" s="406"/>
      <c r="AN106" s="406"/>
      <c r="AO106" s="406"/>
      <c r="AP106" s="406"/>
      <c r="AQ106" s="406"/>
      <c r="AR106" s="406"/>
      <c r="AS106" s="406"/>
      <c r="AT106" s="406"/>
      <c r="AU106" s="406"/>
      <c r="AV106" s="406"/>
      <c r="AW106" s="406"/>
      <c r="AX106" s="406"/>
      <c r="AY106" s="406"/>
      <c r="AZ106" s="406"/>
      <c r="BA106" s="406"/>
      <c r="BB106" s="406"/>
      <c r="BC106" s="406"/>
      <c r="BD106" s="406"/>
      <c r="BE106" s="406"/>
      <c r="BF106" s="406"/>
      <c r="BG106" s="406"/>
      <c r="BH106" s="406"/>
      <c r="BI106" s="406"/>
      <c r="BJ106" s="406"/>
      <c r="BK106" s="406"/>
      <c r="BL106" s="406"/>
      <c r="BM106" s="406"/>
      <c r="BN106" s="406"/>
      <c r="BO106" s="406"/>
      <c r="BP106" s="406"/>
      <c r="BQ106" s="406"/>
      <c r="BR106" s="406"/>
      <c r="BS106" s="406"/>
      <c r="BT106" s="406"/>
      <c r="BU106" s="406"/>
      <c r="BV106" s="406"/>
      <c r="BW106" s="406"/>
      <c r="BX106" s="406"/>
      <c r="BY106" s="406"/>
      <c r="BZ106" s="406"/>
      <c r="CA106" s="406"/>
      <c r="CB106" s="406"/>
      <c r="CC106" s="406"/>
      <c r="CD106" s="406"/>
      <c r="CE106" s="406"/>
      <c r="CF106" s="406"/>
      <c r="CG106" s="406"/>
      <c r="CH106" s="406"/>
      <c r="CI106" s="406"/>
    </row>
    <row r="107" spans="1:87" ht="15.75" customHeight="1">
      <c r="A107" s="406"/>
      <c r="B107" s="407"/>
      <c r="C107" s="407"/>
      <c r="D107" s="406"/>
      <c r="E107" s="406"/>
      <c r="F107" s="406"/>
      <c r="G107" s="406"/>
      <c r="H107" s="406"/>
      <c r="I107" s="406"/>
      <c r="J107" s="406"/>
      <c r="K107" s="406"/>
      <c r="L107" s="406"/>
      <c r="M107" s="406"/>
      <c r="N107" s="406"/>
      <c r="O107" s="406"/>
      <c r="P107" s="406"/>
      <c r="Q107" s="406"/>
      <c r="R107" s="406"/>
      <c r="S107" s="406"/>
      <c r="T107" s="406"/>
      <c r="U107" s="406"/>
      <c r="V107" s="406"/>
      <c r="W107" s="406"/>
      <c r="X107" s="406"/>
      <c r="Y107" s="406"/>
      <c r="Z107" s="406"/>
      <c r="AA107" s="406"/>
      <c r="AB107" s="406"/>
      <c r="AC107" s="406"/>
      <c r="AD107" s="406"/>
      <c r="AE107" s="406"/>
      <c r="AF107" s="406"/>
      <c r="AG107" s="406"/>
      <c r="AH107" s="406"/>
      <c r="AI107" s="406"/>
      <c r="AJ107" s="406"/>
      <c r="AK107" s="406"/>
      <c r="AL107" s="406"/>
      <c r="AM107" s="406"/>
      <c r="AN107" s="406"/>
      <c r="AO107" s="406"/>
      <c r="AP107" s="406"/>
      <c r="AQ107" s="406"/>
      <c r="AR107" s="406"/>
      <c r="AS107" s="406"/>
      <c r="AT107" s="406"/>
      <c r="AU107" s="406"/>
      <c r="AV107" s="406"/>
      <c r="AW107" s="406"/>
      <c r="AX107" s="406"/>
      <c r="AY107" s="406"/>
      <c r="AZ107" s="406"/>
      <c r="BA107" s="406"/>
      <c r="BB107" s="406"/>
      <c r="BC107" s="406"/>
      <c r="BD107" s="406"/>
      <c r="BE107" s="406"/>
      <c r="BF107" s="406"/>
      <c r="BG107" s="406"/>
      <c r="BH107" s="406"/>
      <c r="BI107" s="406"/>
      <c r="BJ107" s="406"/>
      <c r="BK107" s="406"/>
      <c r="BL107" s="406"/>
      <c r="BM107" s="406"/>
      <c r="BN107" s="406"/>
      <c r="BO107" s="406"/>
      <c r="BP107" s="406"/>
      <c r="BQ107" s="406"/>
      <c r="BR107" s="406"/>
      <c r="BS107" s="406"/>
      <c r="BT107" s="406"/>
      <c r="BU107" s="406"/>
      <c r="BV107" s="406"/>
      <c r="BW107" s="406"/>
      <c r="BX107" s="406"/>
      <c r="BY107" s="406"/>
      <c r="BZ107" s="406"/>
      <c r="CA107" s="406"/>
      <c r="CB107" s="406"/>
      <c r="CC107" s="406"/>
      <c r="CD107" s="406"/>
      <c r="CE107" s="406"/>
      <c r="CF107" s="406"/>
      <c r="CG107" s="406"/>
      <c r="CH107" s="406"/>
      <c r="CI107" s="406"/>
    </row>
    <row r="108" spans="1:87" ht="15.75" customHeight="1">
      <c r="A108" s="406"/>
      <c r="B108" s="407"/>
      <c r="C108" s="407"/>
      <c r="D108" s="406"/>
      <c r="E108" s="406"/>
      <c r="F108" s="406"/>
      <c r="G108" s="406"/>
      <c r="H108" s="406"/>
      <c r="I108" s="406"/>
      <c r="J108" s="406"/>
      <c r="K108" s="406"/>
      <c r="L108" s="406"/>
      <c r="M108" s="406"/>
      <c r="N108" s="406"/>
      <c r="O108" s="406"/>
      <c r="P108" s="406"/>
      <c r="Q108" s="406"/>
      <c r="R108" s="406"/>
      <c r="S108" s="406"/>
      <c r="T108" s="406"/>
      <c r="U108" s="406"/>
      <c r="V108" s="406"/>
      <c r="W108" s="406"/>
      <c r="X108" s="406"/>
      <c r="Y108" s="406"/>
      <c r="Z108" s="406"/>
      <c r="AA108" s="406"/>
      <c r="AB108" s="406"/>
      <c r="AC108" s="406"/>
      <c r="AD108" s="406"/>
      <c r="AE108" s="406"/>
      <c r="AF108" s="406"/>
      <c r="AG108" s="406"/>
      <c r="AH108" s="406"/>
      <c r="AI108" s="406"/>
      <c r="AJ108" s="406"/>
      <c r="AK108" s="406"/>
      <c r="AL108" s="406"/>
      <c r="AM108" s="406"/>
      <c r="AN108" s="406"/>
      <c r="AO108" s="406"/>
      <c r="AP108" s="406"/>
      <c r="AQ108" s="406"/>
      <c r="AR108" s="406"/>
      <c r="AS108" s="406"/>
      <c r="AT108" s="406"/>
      <c r="AU108" s="406"/>
      <c r="AV108" s="406"/>
      <c r="AW108" s="406"/>
      <c r="AX108" s="406"/>
      <c r="AY108" s="406"/>
      <c r="AZ108" s="406"/>
      <c r="BA108" s="406"/>
      <c r="BB108" s="406"/>
      <c r="BC108" s="406"/>
      <c r="BD108" s="406"/>
      <c r="BE108" s="406"/>
      <c r="BF108" s="406"/>
      <c r="BG108" s="406"/>
      <c r="BH108" s="406"/>
      <c r="BI108" s="406"/>
      <c r="BJ108" s="406"/>
      <c r="BK108" s="406"/>
      <c r="BL108" s="406"/>
      <c r="BM108" s="406"/>
      <c r="BN108" s="406"/>
      <c r="BO108" s="406"/>
      <c r="BP108" s="406"/>
      <c r="BQ108" s="406"/>
      <c r="BR108" s="406"/>
      <c r="BS108" s="406"/>
      <c r="BT108" s="406"/>
      <c r="BU108" s="406"/>
      <c r="BV108" s="406"/>
      <c r="BW108" s="406"/>
      <c r="BX108" s="406"/>
      <c r="BY108" s="406"/>
      <c r="BZ108" s="406"/>
      <c r="CA108" s="406"/>
      <c r="CB108" s="406"/>
      <c r="CC108" s="406"/>
      <c r="CD108" s="406"/>
      <c r="CE108" s="406"/>
      <c r="CF108" s="406"/>
      <c r="CG108" s="406"/>
      <c r="CH108" s="406"/>
      <c r="CI108" s="406"/>
    </row>
    <row r="109" spans="1:87" ht="15.75" customHeight="1">
      <c r="A109" s="406"/>
      <c r="B109" s="407"/>
      <c r="C109" s="407"/>
      <c r="D109" s="406"/>
      <c r="E109" s="406"/>
      <c r="F109" s="406"/>
      <c r="G109" s="406"/>
      <c r="H109" s="406"/>
      <c r="I109" s="406"/>
      <c r="J109" s="406"/>
      <c r="K109" s="406"/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6"/>
      <c r="Y109" s="406"/>
      <c r="Z109" s="406"/>
      <c r="AA109" s="406"/>
      <c r="AB109" s="406"/>
      <c r="AC109" s="406"/>
      <c r="AD109" s="406"/>
      <c r="AE109" s="406"/>
      <c r="AF109" s="406"/>
      <c r="AG109" s="406"/>
      <c r="AH109" s="406"/>
      <c r="AI109" s="406"/>
      <c r="AJ109" s="406"/>
      <c r="AK109" s="406"/>
      <c r="AL109" s="406"/>
      <c r="AM109" s="406"/>
      <c r="AN109" s="406"/>
      <c r="AO109" s="406"/>
      <c r="AP109" s="406"/>
      <c r="AQ109" s="406"/>
      <c r="AR109" s="406"/>
      <c r="AS109" s="406"/>
      <c r="AT109" s="406"/>
      <c r="AU109" s="406"/>
      <c r="AV109" s="406"/>
      <c r="AW109" s="406"/>
      <c r="AX109" s="406"/>
      <c r="AY109" s="406"/>
      <c r="AZ109" s="406"/>
      <c r="BA109" s="406"/>
      <c r="BB109" s="406"/>
      <c r="BC109" s="406"/>
      <c r="BD109" s="406"/>
      <c r="BE109" s="406"/>
      <c r="BF109" s="406"/>
      <c r="BG109" s="406"/>
      <c r="BH109" s="406"/>
      <c r="BI109" s="406"/>
      <c r="BJ109" s="406"/>
      <c r="BK109" s="406"/>
      <c r="BL109" s="406"/>
      <c r="BM109" s="406"/>
      <c r="BN109" s="406"/>
      <c r="BO109" s="406"/>
      <c r="BP109" s="406"/>
      <c r="BQ109" s="406"/>
      <c r="BR109" s="406"/>
      <c r="BS109" s="406"/>
      <c r="BT109" s="406"/>
      <c r="BU109" s="406"/>
      <c r="BV109" s="406"/>
      <c r="BW109" s="406"/>
      <c r="BX109" s="406"/>
      <c r="BY109" s="406"/>
      <c r="BZ109" s="406"/>
      <c r="CA109" s="406"/>
      <c r="CB109" s="406"/>
      <c r="CC109" s="406"/>
      <c r="CD109" s="406"/>
      <c r="CE109" s="406"/>
      <c r="CF109" s="406"/>
      <c r="CG109" s="406"/>
      <c r="CH109" s="406"/>
      <c r="CI109" s="406"/>
    </row>
    <row r="110" spans="1:87" ht="15.75" customHeight="1">
      <c r="A110" s="406"/>
      <c r="B110" s="407"/>
      <c r="C110" s="407"/>
      <c r="D110" s="406"/>
      <c r="E110" s="406"/>
      <c r="F110" s="406"/>
      <c r="G110" s="406"/>
      <c r="H110" s="406"/>
      <c r="I110" s="406"/>
      <c r="J110" s="406"/>
      <c r="K110" s="406"/>
      <c r="L110" s="406"/>
      <c r="M110" s="406"/>
      <c r="N110" s="406"/>
      <c r="O110" s="406"/>
      <c r="P110" s="406"/>
      <c r="Q110" s="406"/>
      <c r="R110" s="406"/>
      <c r="S110" s="406"/>
      <c r="T110" s="406"/>
      <c r="U110" s="406"/>
      <c r="V110" s="406"/>
      <c r="W110" s="406"/>
      <c r="X110" s="406"/>
      <c r="Y110" s="406"/>
      <c r="Z110" s="406"/>
      <c r="AA110" s="406"/>
      <c r="AB110" s="406"/>
      <c r="AC110" s="406"/>
      <c r="AD110" s="406"/>
      <c r="AE110" s="406"/>
      <c r="AF110" s="406"/>
      <c r="AG110" s="406"/>
      <c r="AH110" s="406"/>
      <c r="AI110" s="406"/>
      <c r="AJ110" s="406"/>
      <c r="AK110" s="406"/>
      <c r="AL110" s="406"/>
      <c r="AM110" s="406"/>
      <c r="AN110" s="406"/>
      <c r="AO110" s="406"/>
      <c r="AP110" s="406"/>
      <c r="AQ110" s="406"/>
      <c r="AR110" s="406"/>
      <c r="AS110" s="406"/>
      <c r="AT110" s="406"/>
      <c r="AU110" s="406"/>
      <c r="AV110" s="406"/>
      <c r="AW110" s="406"/>
      <c r="AX110" s="406"/>
      <c r="AY110" s="406"/>
      <c r="AZ110" s="406"/>
      <c r="BA110" s="406"/>
      <c r="BB110" s="406"/>
      <c r="BC110" s="406"/>
      <c r="BD110" s="406"/>
      <c r="BE110" s="406"/>
      <c r="BF110" s="406"/>
      <c r="BG110" s="406"/>
      <c r="BH110" s="406"/>
      <c r="BI110" s="406"/>
      <c r="BJ110" s="406"/>
      <c r="BK110" s="406"/>
      <c r="BL110" s="406"/>
      <c r="BM110" s="406"/>
      <c r="BN110" s="406"/>
      <c r="BO110" s="406"/>
      <c r="BP110" s="406"/>
      <c r="BQ110" s="406"/>
      <c r="BR110" s="406"/>
      <c r="BS110" s="406"/>
      <c r="BT110" s="406"/>
      <c r="BU110" s="406"/>
      <c r="BV110" s="406"/>
      <c r="BW110" s="406"/>
      <c r="BX110" s="406"/>
      <c r="BY110" s="406"/>
      <c r="BZ110" s="406"/>
      <c r="CA110" s="406"/>
      <c r="CB110" s="406"/>
      <c r="CC110" s="406"/>
      <c r="CD110" s="406"/>
      <c r="CE110" s="406"/>
      <c r="CF110" s="406"/>
      <c r="CG110" s="406"/>
      <c r="CH110" s="406"/>
      <c r="CI110" s="406"/>
    </row>
    <row r="111" spans="1:87" ht="15.75" customHeight="1">
      <c r="A111" s="406"/>
      <c r="B111" s="407"/>
      <c r="C111" s="407"/>
      <c r="D111" s="406"/>
      <c r="E111" s="406"/>
      <c r="F111" s="406"/>
      <c r="G111" s="406"/>
      <c r="H111" s="406"/>
      <c r="I111" s="406"/>
      <c r="J111" s="406"/>
      <c r="K111" s="406"/>
      <c r="L111" s="406"/>
      <c r="M111" s="406"/>
      <c r="N111" s="406"/>
      <c r="O111" s="406"/>
      <c r="P111" s="406"/>
      <c r="Q111" s="406"/>
      <c r="R111" s="406"/>
      <c r="S111" s="406"/>
      <c r="T111" s="406"/>
      <c r="U111" s="406"/>
      <c r="V111" s="406"/>
      <c r="W111" s="406"/>
      <c r="X111" s="406"/>
      <c r="Y111" s="406"/>
      <c r="Z111" s="406"/>
      <c r="AA111" s="406"/>
      <c r="AB111" s="406"/>
      <c r="AC111" s="406"/>
      <c r="AD111" s="406"/>
      <c r="AE111" s="406"/>
      <c r="AF111" s="406"/>
      <c r="AG111" s="406"/>
      <c r="AH111" s="406"/>
      <c r="AI111" s="406"/>
      <c r="AJ111" s="406"/>
      <c r="AK111" s="406"/>
      <c r="AL111" s="406"/>
      <c r="AM111" s="406"/>
      <c r="AN111" s="406"/>
      <c r="AO111" s="406"/>
      <c r="AP111" s="406"/>
      <c r="AQ111" s="406"/>
      <c r="AR111" s="406"/>
      <c r="AS111" s="406"/>
      <c r="AT111" s="406"/>
      <c r="AU111" s="406"/>
      <c r="AV111" s="406"/>
      <c r="AW111" s="406"/>
      <c r="AX111" s="406"/>
      <c r="AY111" s="406"/>
      <c r="AZ111" s="406"/>
      <c r="BA111" s="406"/>
      <c r="BB111" s="406"/>
      <c r="BC111" s="406"/>
      <c r="BD111" s="406"/>
      <c r="BE111" s="406"/>
      <c r="BF111" s="406"/>
      <c r="BG111" s="406"/>
      <c r="BH111" s="406"/>
      <c r="BI111" s="406"/>
      <c r="BJ111" s="406"/>
      <c r="BK111" s="406"/>
      <c r="BL111" s="406"/>
      <c r="BM111" s="406"/>
      <c r="BN111" s="406"/>
      <c r="BO111" s="406"/>
      <c r="BP111" s="406"/>
      <c r="BQ111" s="406"/>
      <c r="BR111" s="406"/>
      <c r="BS111" s="406"/>
      <c r="BT111" s="406"/>
      <c r="BU111" s="406"/>
      <c r="BV111" s="406"/>
      <c r="BW111" s="406"/>
      <c r="BX111" s="406"/>
      <c r="BY111" s="406"/>
      <c r="BZ111" s="406"/>
      <c r="CA111" s="406"/>
      <c r="CB111" s="406"/>
      <c r="CC111" s="406"/>
      <c r="CD111" s="406"/>
      <c r="CE111" s="406"/>
      <c r="CF111" s="406"/>
      <c r="CG111" s="406"/>
      <c r="CH111" s="406"/>
      <c r="CI111" s="406"/>
    </row>
    <row r="112" spans="1:87" ht="15.75" customHeight="1">
      <c r="A112" s="406"/>
      <c r="B112" s="407"/>
      <c r="C112" s="407"/>
      <c r="D112" s="406"/>
      <c r="E112" s="406"/>
      <c r="F112" s="406"/>
      <c r="G112" s="406"/>
      <c r="H112" s="406"/>
      <c r="I112" s="406"/>
      <c r="J112" s="406"/>
      <c r="K112" s="406"/>
      <c r="L112" s="406"/>
      <c r="M112" s="406"/>
      <c r="N112" s="406"/>
      <c r="O112" s="406"/>
      <c r="P112" s="406"/>
      <c r="Q112" s="406"/>
      <c r="R112" s="406"/>
      <c r="S112" s="406"/>
      <c r="T112" s="406"/>
      <c r="U112" s="406"/>
      <c r="V112" s="406"/>
      <c r="W112" s="406"/>
      <c r="X112" s="406"/>
      <c r="Y112" s="406"/>
      <c r="Z112" s="406"/>
      <c r="AA112" s="406"/>
      <c r="AB112" s="406"/>
      <c r="AC112" s="406"/>
      <c r="AD112" s="406"/>
      <c r="AE112" s="406"/>
      <c r="AF112" s="406"/>
      <c r="AG112" s="406"/>
      <c r="AH112" s="406"/>
      <c r="AI112" s="406"/>
      <c r="AJ112" s="406"/>
      <c r="AK112" s="406"/>
      <c r="AL112" s="406"/>
      <c r="AM112" s="406"/>
      <c r="AN112" s="406"/>
      <c r="AO112" s="406"/>
      <c r="AP112" s="406"/>
      <c r="AQ112" s="406"/>
      <c r="AR112" s="406"/>
      <c r="AS112" s="406"/>
      <c r="AT112" s="406"/>
      <c r="AU112" s="406"/>
      <c r="AV112" s="406"/>
      <c r="AW112" s="406"/>
      <c r="AX112" s="406"/>
      <c r="AY112" s="406"/>
      <c r="AZ112" s="406"/>
      <c r="BA112" s="406"/>
      <c r="BB112" s="406"/>
      <c r="BC112" s="406"/>
      <c r="BD112" s="406"/>
      <c r="BE112" s="406"/>
      <c r="BF112" s="406"/>
      <c r="BG112" s="406"/>
      <c r="BH112" s="406"/>
      <c r="BI112" s="406"/>
      <c r="BJ112" s="406"/>
      <c r="BK112" s="406"/>
      <c r="BL112" s="406"/>
      <c r="BM112" s="406"/>
      <c r="BN112" s="406"/>
      <c r="BO112" s="406"/>
      <c r="BP112" s="406"/>
      <c r="BQ112" s="406"/>
      <c r="BR112" s="406"/>
      <c r="BS112" s="406"/>
      <c r="BT112" s="406"/>
      <c r="BU112" s="406"/>
      <c r="BV112" s="406"/>
      <c r="BW112" s="406"/>
      <c r="BX112" s="406"/>
      <c r="BY112" s="406"/>
      <c r="BZ112" s="406"/>
      <c r="CA112" s="406"/>
      <c r="CB112" s="406"/>
      <c r="CC112" s="406"/>
      <c r="CD112" s="406"/>
      <c r="CE112" s="406"/>
      <c r="CF112" s="406"/>
      <c r="CG112" s="406"/>
      <c r="CH112" s="406"/>
      <c r="CI112" s="406"/>
    </row>
    <row r="113" spans="1:87" ht="15.75" customHeight="1">
      <c r="A113" s="406"/>
      <c r="B113" s="407"/>
      <c r="C113" s="407"/>
      <c r="D113" s="406"/>
      <c r="E113" s="406"/>
      <c r="F113" s="406"/>
      <c r="G113" s="406"/>
      <c r="H113" s="406"/>
      <c r="I113" s="406"/>
      <c r="J113" s="406"/>
      <c r="K113" s="406"/>
      <c r="L113" s="406"/>
      <c r="M113" s="406"/>
      <c r="N113" s="406"/>
      <c r="O113" s="406"/>
      <c r="P113" s="406"/>
      <c r="Q113" s="406"/>
      <c r="R113" s="406"/>
      <c r="S113" s="406"/>
      <c r="T113" s="406"/>
      <c r="U113" s="406"/>
      <c r="V113" s="406"/>
      <c r="W113" s="406"/>
      <c r="X113" s="406"/>
      <c r="Y113" s="406"/>
      <c r="Z113" s="406"/>
      <c r="AA113" s="406"/>
      <c r="AB113" s="406"/>
      <c r="AC113" s="406"/>
      <c r="AD113" s="406"/>
      <c r="AE113" s="406"/>
      <c r="AF113" s="406"/>
      <c r="AG113" s="406"/>
      <c r="AH113" s="406"/>
      <c r="AI113" s="406"/>
      <c r="AJ113" s="406"/>
      <c r="AK113" s="406"/>
      <c r="AL113" s="406"/>
      <c r="AM113" s="406"/>
      <c r="AN113" s="406"/>
      <c r="AO113" s="406"/>
      <c r="AP113" s="406"/>
      <c r="AQ113" s="406"/>
      <c r="AR113" s="406"/>
      <c r="AS113" s="406"/>
      <c r="AT113" s="406"/>
      <c r="AU113" s="406"/>
      <c r="AV113" s="406"/>
      <c r="AW113" s="406"/>
      <c r="AX113" s="406"/>
      <c r="AY113" s="406"/>
      <c r="AZ113" s="406"/>
      <c r="BA113" s="406"/>
      <c r="BB113" s="406"/>
      <c r="BC113" s="406"/>
      <c r="BD113" s="406"/>
      <c r="BE113" s="406"/>
      <c r="BF113" s="406"/>
      <c r="BG113" s="406"/>
      <c r="BH113" s="406"/>
      <c r="BI113" s="406"/>
      <c r="BJ113" s="406"/>
      <c r="BK113" s="406"/>
      <c r="BL113" s="406"/>
      <c r="BM113" s="406"/>
      <c r="BN113" s="406"/>
      <c r="BO113" s="406"/>
      <c r="BP113" s="406"/>
      <c r="BQ113" s="406"/>
      <c r="BR113" s="406"/>
      <c r="BS113" s="406"/>
      <c r="BT113" s="406"/>
      <c r="BU113" s="406"/>
      <c r="BV113" s="406"/>
      <c r="BW113" s="406"/>
      <c r="BX113" s="406"/>
      <c r="BY113" s="406"/>
      <c r="BZ113" s="406"/>
      <c r="CA113" s="406"/>
      <c r="CB113" s="406"/>
      <c r="CC113" s="406"/>
      <c r="CD113" s="406"/>
      <c r="CE113" s="406"/>
      <c r="CF113" s="406"/>
      <c r="CG113" s="406"/>
      <c r="CH113" s="406"/>
      <c r="CI113" s="406"/>
    </row>
    <row r="114" spans="1:87" ht="15.75" customHeight="1">
      <c r="A114" s="406"/>
      <c r="B114" s="407"/>
      <c r="C114" s="407"/>
      <c r="D114" s="406"/>
      <c r="E114" s="406"/>
      <c r="F114" s="406"/>
      <c r="G114" s="406"/>
      <c r="H114" s="406"/>
      <c r="I114" s="406"/>
      <c r="J114" s="406"/>
      <c r="K114" s="406"/>
      <c r="L114" s="406"/>
      <c r="M114" s="406"/>
      <c r="N114" s="406"/>
      <c r="O114" s="406"/>
      <c r="P114" s="406"/>
      <c r="Q114" s="406"/>
      <c r="R114" s="406"/>
      <c r="S114" s="406"/>
      <c r="T114" s="406"/>
      <c r="U114" s="406"/>
      <c r="V114" s="406"/>
      <c r="W114" s="406"/>
      <c r="X114" s="406"/>
      <c r="Y114" s="406"/>
      <c r="Z114" s="406"/>
      <c r="AA114" s="406"/>
      <c r="AB114" s="406"/>
      <c r="AC114" s="406"/>
      <c r="AD114" s="406"/>
      <c r="AE114" s="406"/>
      <c r="AF114" s="406"/>
      <c r="AG114" s="406"/>
      <c r="AH114" s="406"/>
      <c r="AI114" s="406"/>
      <c r="AJ114" s="406"/>
      <c r="AK114" s="406"/>
      <c r="AL114" s="406"/>
      <c r="AM114" s="406"/>
      <c r="AN114" s="406"/>
      <c r="AO114" s="406"/>
      <c r="AP114" s="406"/>
      <c r="AQ114" s="406"/>
      <c r="AR114" s="406"/>
      <c r="AS114" s="406"/>
      <c r="AT114" s="406"/>
      <c r="AU114" s="406"/>
      <c r="AV114" s="406"/>
      <c r="AW114" s="406"/>
      <c r="AX114" s="406"/>
      <c r="AY114" s="406"/>
      <c r="AZ114" s="406"/>
      <c r="BA114" s="406"/>
      <c r="BB114" s="406"/>
      <c r="BC114" s="406"/>
      <c r="BD114" s="406"/>
      <c r="BE114" s="406"/>
      <c r="BF114" s="406"/>
      <c r="BG114" s="406"/>
      <c r="BH114" s="406"/>
      <c r="BI114" s="406"/>
      <c r="BJ114" s="406"/>
      <c r="BK114" s="406"/>
      <c r="BL114" s="406"/>
      <c r="BM114" s="406"/>
      <c r="BN114" s="406"/>
      <c r="BO114" s="406"/>
      <c r="BP114" s="406"/>
      <c r="BQ114" s="406"/>
      <c r="BR114" s="406"/>
      <c r="BS114" s="406"/>
      <c r="BT114" s="406"/>
      <c r="BU114" s="406"/>
      <c r="BV114" s="406"/>
      <c r="BW114" s="406"/>
      <c r="BX114" s="406"/>
      <c r="BY114" s="406"/>
      <c r="BZ114" s="406"/>
      <c r="CA114" s="406"/>
      <c r="CB114" s="406"/>
      <c r="CC114" s="406"/>
      <c r="CD114" s="406"/>
      <c r="CE114" s="406"/>
      <c r="CF114" s="406"/>
      <c r="CG114" s="406"/>
      <c r="CH114" s="406"/>
      <c r="CI114" s="406"/>
    </row>
    <row r="115" spans="1:87" ht="15.75" customHeight="1">
      <c r="A115" s="406"/>
      <c r="B115" s="407"/>
      <c r="C115" s="407"/>
      <c r="D115" s="406"/>
      <c r="E115" s="406"/>
      <c r="F115" s="406"/>
      <c r="G115" s="406"/>
      <c r="H115" s="406"/>
      <c r="I115" s="406"/>
      <c r="J115" s="406"/>
      <c r="K115" s="406"/>
      <c r="L115" s="406"/>
      <c r="M115" s="406"/>
      <c r="N115" s="406"/>
      <c r="O115" s="406"/>
      <c r="P115" s="406"/>
      <c r="Q115" s="406"/>
      <c r="R115" s="406"/>
      <c r="S115" s="406"/>
      <c r="T115" s="406"/>
      <c r="U115" s="406"/>
      <c r="V115" s="406"/>
      <c r="W115" s="406"/>
      <c r="X115" s="406"/>
      <c r="Y115" s="406"/>
      <c r="Z115" s="406"/>
      <c r="AA115" s="406"/>
      <c r="AB115" s="406"/>
      <c r="AC115" s="406"/>
      <c r="AD115" s="406"/>
      <c r="AE115" s="406"/>
      <c r="AF115" s="406"/>
      <c r="AG115" s="406"/>
      <c r="AH115" s="406"/>
      <c r="AI115" s="406"/>
      <c r="AJ115" s="406"/>
      <c r="AK115" s="406"/>
      <c r="AL115" s="406"/>
      <c r="AM115" s="406"/>
      <c r="AN115" s="406"/>
      <c r="AO115" s="406"/>
      <c r="AP115" s="406"/>
      <c r="AQ115" s="406"/>
      <c r="AR115" s="406"/>
      <c r="AS115" s="406"/>
      <c r="AT115" s="406"/>
      <c r="AU115" s="406"/>
      <c r="AV115" s="406"/>
      <c r="AW115" s="406"/>
      <c r="AX115" s="406"/>
      <c r="AY115" s="406"/>
      <c r="AZ115" s="406"/>
      <c r="BA115" s="406"/>
      <c r="BB115" s="406"/>
      <c r="BC115" s="406"/>
      <c r="BD115" s="406"/>
      <c r="BE115" s="406"/>
      <c r="BF115" s="406"/>
      <c r="BG115" s="406"/>
      <c r="BH115" s="406"/>
      <c r="BI115" s="406"/>
      <c r="BJ115" s="406"/>
      <c r="BK115" s="406"/>
      <c r="BL115" s="406"/>
      <c r="BM115" s="406"/>
      <c r="BN115" s="406"/>
      <c r="BO115" s="406"/>
      <c r="BP115" s="406"/>
      <c r="BQ115" s="406"/>
      <c r="BR115" s="406"/>
      <c r="BS115" s="406"/>
      <c r="BT115" s="406"/>
      <c r="BU115" s="406"/>
      <c r="BV115" s="406"/>
      <c r="BW115" s="406"/>
      <c r="BX115" s="406"/>
      <c r="BY115" s="406"/>
      <c r="BZ115" s="406"/>
      <c r="CA115" s="406"/>
      <c r="CB115" s="406"/>
      <c r="CC115" s="406"/>
      <c r="CD115" s="406"/>
      <c r="CE115" s="406"/>
      <c r="CF115" s="406"/>
      <c r="CG115" s="406"/>
      <c r="CH115" s="406"/>
      <c r="CI115" s="406"/>
    </row>
    <row r="116" spans="1:87" ht="15.75" customHeight="1">
      <c r="A116" s="406"/>
      <c r="B116" s="407"/>
      <c r="C116" s="407"/>
      <c r="D116" s="406"/>
      <c r="E116" s="406"/>
      <c r="F116" s="406"/>
      <c r="G116" s="406"/>
      <c r="H116" s="406"/>
      <c r="I116" s="406"/>
      <c r="J116" s="406"/>
      <c r="K116" s="406"/>
      <c r="L116" s="406"/>
      <c r="M116" s="406"/>
      <c r="N116" s="406"/>
      <c r="O116" s="406"/>
      <c r="P116" s="406"/>
      <c r="Q116" s="406"/>
      <c r="R116" s="406"/>
      <c r="S116" s="406"/>
      <c r="T116" s="406"/>
      <c r="U116" s="406"/>
      <c r="V116" s="406"/>
      <c r="W116" s="406"/>
      <c r="X116" s="406"/>
      <c r="Y116" s="406"/>
      <c r="Z116" s="406"/>
      <c r="AA116" s="406"/>
      <c r="AB116" s="406"/>
      <c r="AC116" s="406"/>
      <c r="AD116" s="406"/>
      <c r="AE116" s="406"/>
      <c r="AF116" s="406"/>
      <c r="AG116" s="406"/>
      <c r="AH116" s="406"/>
      <c r="AI116" s="406"/>
      <c r="AJ116" s="406"/>
      <c r="AK116" s="406"/>
      <c r="AL116" s="406"/>
      <c r="AM116" s="406"/>
      <c r="AN116" s="406"/>
      <c r="AO116" s="406"/>
      <c r="AP116" s="406"/>
      <c r="AQ116" s="406"/>
      <c r="AR116" s="406"/>
      <c r="AS116" s="406"/>
      <c r="AT116" s="406"/>
      <c r="AU116" s="406"/>
      <c r="AV116" s="406"/>
      <c r="AW116" s="406"/>
      <c r="AX116" s="406"/>
      <c r="AY116" s="406"/>
      <c r="AZ116" s="406"/>
      <c r="BA116" s="406"/>
      <c r="BB116" s="406"/>
      <c r="BC116" s="406"/>
      <c r="BD116" s="406"/>
      <c r="BE116" s="406"/>
      <c r="BF116" s="406"/>
      <c r="BG116" s="406"/>
      <c r="BH116" s="406"/>
      <c r="BI116" s="406"/>
      <c r="BJ116" s="406"/>
      <c r="BK116" s="406"/>
      <c r="BL116" s="406"/>
      <c r="BM116" s="406"/>
      <c r="BN116" s="406"/>
      <c r="BO116" s="406"/>
      <c r="BP116" s="406"/>
      <c r="BQ116" s="406"/>
      <c r="BR116" s="406"/>
      <c r="BS116" s="406"/>
      <c r="BT116" s="406"/>
      <c r="BU116" s="406"/>
      <c r="BV116" s="406"/>
      <c r="BW116" s="406"/>
      <c r="BX116" s="406"/>
      <c r="BY116" s="406"/>
      <c r="BZ116" s="406"/>
      <c r="CA116" s="406"/>
      <c r="CB116" s="406"/>
      <c r="CC116" s="406"/>
      <c r="CD116" s="406"/>
      <c r="CE116" s="406"/>
      <c r="CF116" s="406"/>
      <c r="CG116" s="406"/>
      <c r="CH116" s="406"/>
      <c r="CI116" s="406"/>
    </row>
    <row r="117" spans="1:87" ht="15.75" customHeight="1">
      <c r="A117" s="406"/>
      <c r="B117" s="407"/>
      <c r="C117" s="407"/>
      <c r="D117" s="406"/>
      <c r="E117" s="406"/>
      <c r="F117" s="406"/>
      <c r="G117" s="406"/>
      <c r="H117" s="406"/>
      <c r="I117" s="406"/>
      <c r="J117" s="406"/>
      <c r="K117" s="406"/>
      <c r="L117" s="406"/>
      <c r="M117" s="406"/>
      <c r="N117" s="406"/>
      <c r="O117" s="406"/>
      <c r="P117" s="406"/>
      <c r="Q117" s="406"/>
      <c r="R117" s="406"/>
      <c r="S117" s="406"/>
      <c r="T117" s="406"/>
      <c r="U117" s="406"/>
      <c r="V117" s="406"/>
      <c r="W117" s="406"/>
      <c r="X117" s="406"/>
      <c r="Y117" s="406"/>
      <c r="Z117" s="406"/>
      <c r="AA117" s="406"/>
      <c r="AB117" s="406"/>
      <c r="AC117" s="406"/>
      <c r="AD117" s="406"/>
      <c r="AE117" s="406"/>
      <c r="AF117" s="406"/>
      <c r="AG117" s="406"/>
      <c r="AH117" s="406"/>
      <c r="AI117" s="406"/>
      <c r="AJ117" s="406"/>
      <c r="AK117" s="406"/>
      <c r="AL117" s="406"/>
      <c r="AM117" s="406"/>
      <c r="AN117" s="406"/>
      <c r="AO117" s="406"/>
      <c r="AP117" s="406"/>
      <c r="AQ117" s="406"/>
      <c r="AR117" s="406"/>
      <c r="AS117" s="406"/>
      <c r="AT117" s="406"/>
      <c r="AU117" s="406"/>
      <c r="AV117" s="406"/>
      <c r="AW117" s="406"/>
      <c r="AX117" s="406"/>
      <c r="AY117" s="406"/>
      <c r="AZ117" s="406"/>
      <c r="BA117" s="406"/>
      <c r="BB117" s="406"/>
      <c r="BC117" s="406"/>
      <c r="BD117" s="406"/>
      <c r="BE117" s="406"/>
      <c r="BF117" s="406"/>
      <c r="BG117" s="406"/>
      <c r="BH117" s="406"/>
      <c r="BI117" s="406"/>
      <c r="BJ117" s="406"/>
      <c r="BK117" s="406"/>
      <c r="BL117" s="406"/>
      <c r="BM117" s="406"/>
      <c r="BN117" s="406"/>
      <c r="BO117" s="406"/>
      <c r="BP117" s="406"/>
      <c r="BQ117" s="406"/>
      <c r="BR117" s="406"/>
      <c r="BS117" s="406"/>
      <c r="BT117" s="406"/>
      <c r="BU117" s="406"/>
      <c r="BV117" s="406"/>
      <c r="BW117" s="406"/>
      <c r="BX117" s="406"/>
      <c r="BY117" s="406"/>
      <c r="BZ117" s="406"/>
      <c r="CA117" s="406"/>
      <c r="CB117" s="406"/>
      <c r="CC117" s="406"/>
      <c r="CD117" s="406"/>
      <c r="CE117" s="406"/>
      <c r="CF117" s="406"/>
      <c r="CG117" s="406"/>
      <c r="CH117" s="406"/>
      <c r="CI117" s="406"/>
    </row>
    <row r="118" spans="1:87" ht="15.75" customHeight="1">
      <c r="A118" s="406"/>
      <c r="B118" s="407"/>
      <c r="C118" s="407"/>
      <c r="D118" s="406"/>
      <c r="E118" s="406"/>
      <c r="F118" s="406"/>
      <c r="G118" s="406"/>
      <c r="H118" s="406"/>
      <c r="I118" s="406"/>
      <c r="J118" s="406"/>
      <c r="K118" s="406"/>
      <c r="L118" s="406"/>
      <c r="M118" s="406"/>
      <c r="N118" s="406"/>
      <c r="O118" s="406"/>
      <c r="P118" s="406"/>
      <c r="Q118" s="406"/>
      <c r="R118" s="406"/>
      <c r="S118" s="406"/>
      <c r="T118" s="406"/>
      <c r="U118" s="406"/>
      <c r="V118" s="406"/>
      <c r="W118" s="406"/>
      <c r="X118" s="406"/>
      <c r="Y118" s="406"/>
      <c r="Z118" s="406"/>
      <c r="AA118" s="406"/>
      <c r="AB118" s="406"/>
      <c r="AC118" s="406"/>
      <c r="AD118" s="406"/>
      <c r="AE118" s="406"/>
      <c r="AF118" s="406"/>
      <c r="AG118" s="406"/>
      <c r="AH118" s="406"/>
      <c r="AI118" s="406"/>
      <c r="AJ118" s="406"/>
      <c r="AK118" s="406"/>
      <c r="AL118" s="406"/>
      <c r="AM118" s="406"/>
      <c r="AN118" s="406"/>
      <c r="AO118" s="406"/>
      <c r="AP118" s="406"/>
      <c r="AQ118" s="406"/>
      <c r="AR118" s="406"/>
      <c r="AS118" s="406"/>
      <c r="AT118" s="406"/>
      <c r="AU118" s="406"/>
      <c r="AV118" s="406"/>
      <c r="AW118" s="406"/>
      <c r="AX118" s="406"/>
      <c r="AY118" s="406"/>
      <c r="AZ118" s="406"/>
      <c r="BA118" s="406"/>
      <c r="BB118" s="406"/>
      <c r="BC118" s="406"/>
      <c r="BD118" s="406"/>
      <c r="BE118" s="406"/>
      <c r="BF118" s="406"/>
      <c r="BG118" s="406"/>
      <c r="BH118" s="406"/>
      <c r="BI118" s="406"/>
      <c r="BJ118" s="406"/>
      <c r="BK118" s="406"/>
      <c r="BL118" s="406"/>
      <c r="BM118" s="406"/>
      <c r="BN118" s="406"/>
      <c r="BO118" s="406"/>
      <c r="BP118" s="406"/>
      <c r="BQ118" s="406"/>
      <c r="BR118" s="406"/>
      <c r="BS118" s="406"/>
      <c r="BT118" s="406"/>
      <c r="BU118" s="406"/>
      <c r="BV118" s="406"/>
      <c r="BW118" s="406"/>
      <c r="BX118" s="406"/>
      <c r="BY118" s="406"/>
      <c r="BZ118" s="406"/>
      <c r="CA118" s="406"/>
      <c r="CB118" s="406"/>
      <c r="CC118" s="406"/>
      <c r="CD118" s="406"/>
      <c r="CE118" s="406"/>
      <c r="CF118" s="406"/>
      <c r="CG118" s="406"/>
      <c r="CH118" s="406"/>
      <c r="CI118" s="406"/>
    </row>
    <row r="119" spans="1:87" ht="15.75" customHeight="1">
      <c r="A119" s="406"/>
      <c r="B119" s="407"/>
      <c r="C119" s="407"/>
      <c r="D119" s="406"/>
      <c r="E119" s="406"/>
      <c r="F119" s="406"/>
      <c r="G119" s="406"/>
      <c r="H119" s="406"/>
      <c r="I119" s="406"/>
      <c r="J119" s="406"/>
      <c r="K119" s="406"/>
      <c r="L119" s="406"/>
      <c r="M119" s="406"/>
      <c r="N119" s="406"/>
      <c r="O119" s="406"/>
      <c r="P119" s="406"/>
      <c r="Q119" s="406"/>
      <c r="R119" s="406"/>
      <c r="S119" s="406"/>
      <c r="T119" s="406"/>
      <c r="U119" s="406"/>
      <c r="V119" s="406"/>
      <c r="W119" s="406"/>
      <c r="X119" s="406"/>
      <c r="Y119" s="406"/>
      <c r="Z119" s="406"/>
      <c r="AA119" s="406"/>
      <c r="AB119" s="406"/>
      <c r="AC119" s="406"/>
      <c r="AD119" s="406"/>
      <c r="AE119" s="406"/>
      <c r="AF119" s="406"/>
      <c r="AG119" s="406"/>
      <c r="AH119" s="406"/>
      <c r="AI119" s="406"/>
      <c r="AJ119" s="406"/>
      <c r="AK119" s="406"/>
      <c r="AL119" s="406"/>
      <c r="AM119" s="406"/>
      <c r="AN119" s="406"/>
      <c r="AO119" s="406"/>
      <c r="AP119" s="406"/>
      <c r="AQ119" s="406"/>
      <c r="AR119" s="406"/>
      <c r="AS119" s="406"/>
      <c r="AT119" s="406"/>
      <c r="AU119" s="406"/>
      <c r="AV119" s="406"/>
      <c r="AW119" s="406"/>
      <c r="AX119" s="406"/>
      <c r="AY119" s="406"/>
      <c r="AZ119" s="406"/>
      <c r="BA119" s="406"/>
      <c r="BB119" s="406"/>
      <c r="BC119" s="406"/>
      <c r="BD119" s="406"/>
      <c r="BE119" s="406"/>
      <c r="BF119" s="406"/>
      <c r="BG119" s="406"/>
      <c r="BH119" s="406"/>
      <c r="BI119" s="406"/>
      <c r="BJ119" s="406"/>
      <c r="BK119" s="406"/>
      <c r="BL119" s="406"/>
      <c r="BM119" s="406"/>
      <c r="BN119" s="406"/>
      <c r="BO119" s="406"/>
      <c r="BP119" s="406"/>
      <c r="BQ119" s="406"/>
      <c r="BR119" s="406"/>
      <c r="BS119" s="406"/>
      <c r="BT119" s="406"/>
      <c r="BU119" s="406"/>
      <c r="BV119" s="406"/>
      <c r="BW119" s="406"/>
      <c r="BX119" s="406"/>
      <c r="BY119" s="406"/>
      <c r="BZ119" s="406"/>
      <c r="CA119" s="406"/>
      <c r="CB119" s="406"/>
      <c r="CC119" s="406"/>
      <c r="CD119" s="406"/>
      <c r="CE119" s="406"/>
      <c r="CF119" s="406"/>
      <c r="CG119" s="406"/>
      <c r="CH119" s="406"/>
      <c r="CI119" s="406"/>
    </row>
    <row r="120" spans="1:87" ht="15.75" customHeight="1">
      <c r="A120" s="406"/>
      <c r="B120" s="407"/>
      <c r="C120" s="407"/>
      <c r="D120" s="406"/>
      <c r="E120" s="406"/>
      <c r="F120" s="406"/>
      <c r="G120" s="406"/>
      <c r="H120" s="406"/>
      <c r="I120" s="406"/>
      <c r="J120" s="406"/>
      <c r="K120" s="406"/>
      <c r="L120" s="406"/>
      <c r="M120" s="406"/>
      <c r="N120" s="406"/>
      <c r="O120" s="406"/>
      <c r="P120" s="406"/>
      <c r="Q120" s="406"/>
      <c r="R120" s="406"/>
      <c r="S120" s="406"/>
      <c r="T120" s="406"/>
      <c r="U120" s="406"/>
      <c r="V120" s="406"/>
      <c r="W120" s="406"/>
      <c r="X120" s="406"/>
      <c r="Y120" s="406"/>
      <c r="Z120" s="406"/>
      <c r="AA120" s="406"/>
      <c r="AB120" s="406"/>
      <c r="AC120" s="406"/>
      <c r="AD120" s="406"/>
      <c r="AE120" s="406"/>
      <c r="AF120" s="406"/>
      <c r="AG120" s="406"/>
      <c r="AH120" s="406"/>
      <c r="AI120" s="406"/>
      <c r="AJ120" s="406"/>
      <c r="AK120" s="406"/>
      <c r="AL120" s="406"/>
      <c r="AM120" s="406"/>
      <c r="AN120" s="406"/>
      <c r="AO120" s="406"/>
      <c r="AP120" s="406"/>
      <c r="AQ120" s="406"/>
      <c r="AR120" s="406"/>
      <c r="AS120" s="406"/>
      <c r="AT120" s="406"/>
      <c r="AU120" s="406"/>
      <c r="AV120" s="406"/>
      <c r="AW120" s="406"/>
      <c r="AX120" s="406"/>
      <c r="AY120" s="406"/>
      <c r="AZ120" s="406"/>
      <c r="BA120" s="406"/>
      <c r="BB120" s="406"/>
      <c r="BC120" s="406"/>
      <c r="BD120" s="406"/>
      <c r="BE120" s="406"/>
      <c r="BF120" s="406"/>
      <c r="BG120" s="406"/>
      <c r="BH120" s="406"/>
      <c r="BI120" s="406"/>
      <c r="BJ120" s="406"/>
      <c r="BK120" s="406"/>
      <c r="BL120" s="406"/>
      <c r="BM120" s="406"/>
      <c r="BN120" s="406"/>
      <c r="BO120" s="406"/>
      <c r="BP120" s="406"/>
      <c r="BQ120" s="406"/>
      <c r="BR120" s="406"/>
      <c r="BS120" s="406"/>
      <c r="BT120" s="406"/>
      <c r="BU120" s="406"/>
      <c r="BV120" s="406"/>
      <c r="BW120" s="406"/>
      <c r="BX120" s="406"/>
      <c r="BY120" s="406"/>
      <c r="BZ120" s="406"/>
      <c r="CA120" s="406"/>
      <c r="CB120" s="406"/>
      <c r="CC120" s="406"/>
      <c r="CD120" s="406"/>
      <c r="CE120" s="406"/>
      <c r="CF120" s="406"/>
      <c r="CG120" s="406"/>
      <c r="CH120" s="406"/>
      <c r="CI120" s="406"/>
    </row>
    <row r="121" spans="1:87" ht="15.75" customHeight="1">
      <c r="A121" s="406"/>
      <c r="B121" s="407"/>
      <c r="C121" s="407"/>
      <c r="D121" s="406"/>
      <c r="E121" s="406"/>
      <c r="F121" s="406"/>
      <c r="G121" s="406"/>
      <c r="H121" s="406"/>
      <c r="I121" s="406"/>
      <c r="J121" s="406"/>
      <c r="K121" s="406"/>
      <c r="L121" s="406"/>
      <c r="M121" s="406"/>
      <c r="N121" s="406"/>
      <c r="O121" s="406"/>
      <c r="P121" s="406"/>
      <c r="Q121" s="406"/>
      <c r="R121" s="406"/>
      <c r="S121" s="406"/>
      <c r="T121" s="406"/>
      <c r="U121" s="406"/>
      <c r="V121" s="406"/>
      <c r="W121" s="406"/>
      <c r="X121" s="406"/>
      <c r="Y121" s="406"/>
      <c r="Z121" s="406"/>
      <c r="AA121" s="406"/>
      <c r="AB121" s="406"/>
      <c r="AC121" s="406"/>
      <c r="AD121" s="406"/>
      <c r="AE121" s="406"/>
      <c r="AF121" s="406"/>
      <c r="AG121" s="406"/>
      <c r="AH121" s="406"/>
      <c r="AI121" s="406"/>
      <c r="AJ121" s="406"/>
      <c r="AK121" s="406"/>
      <c r="AL121" s="406"/>
      <c r="AM121" s="406"/>
      <c r="AN121" s="406"/>
      <c r="AO121" s="406"/>
      <c r="AP121" s="406"/>
      <c r="AQ121" s="406"/>
      <c r="AR121" s="406"/>
      <c r="AS121" s="406"/>
      <c r="AT121" s="406"/>
      <c r="AU121" s="406"/>
      <c r="AV121" s="406"/>
      <c r="AW121" s="406"/>
      <c r="AX121" s="406"/>
      <c r="AY121" s="406"/>
      <c r="AZ121" s="406"/>
      <c r="BA121" s="406"/>
      <c r="BB121" s="406"/>
      <c r="BC121" s="406"/>
      <c r="BD121" s="406"/>
      <c r="BE121" s="406"/>
      <c r="BF121" s="406"/>
      <c r="BG121" s="406"/>
      <c r="BH121" s="406"/>
      <c r="BI121" s="406"/>
      <c r="BJ121" s="406"/>
      <c r="BK121" s="406"/>
      <c r="BL121" s="406"/>
      <c r="BM121" s="406"/>
      <c r="BN121" s="406"/>
      <c r="BO121" s="406"/>
      <c r="BP121" s="406"/>
      <c r="BQ121" s="406"/>
      <c r="BR121" s="406"/>
      <c r="BS121" s="406"/>
      <c r="BT121" s="406"/>
      <c r="BU121" s="406"/>
      <c r="BV121" s="406"/>
      <c r="BW121" s="406"/>
      <c r="BX121" s="406"/>
      <c r="BY121" s="406"/>
      <c r="BZ121" s="406"/>
      <c r="CA121" s="406"/>
      <c r="CB121" s="406"/>
      <c r="CC121" s="406"/>
      <c r="CD121" s="406"/>
      <c r="CE121" s="406"/>
      <c r="CF121" s="406"/>
      <c r="CG121" s="406"/>
      <c r="CH121" s="406"/>
      <c r="CI121" s="406"/>
    </row>
    <row r="122" spans="1:87" ht="15.75" customHeight="1">
      <c r="A122" s="406"/>
      <c r="B122" s="407"/>
      <c r="C122" s="407"/>
      <c r="D122" s="406"/>
      <c r="E122" s="406"/>
      <c r="F122" s="406"/>
      <c r="G122" s="406"/>
      <c r="H122" s="406"/>
      <c r="I122" s="406"/>
      <c r="J122" s="406"/>
      <c r="K122" s="406"/>
      <c r="L122" s="406"/>
      <c r="M122" s="406"/>
      <c r="N122" s="406"/>
      <c r="O122" s="406"/>
      <c r="P122" s="406"/>
      <c r="Q122" s="406"/>
      <c r="R122" s="406"/>
      <c r="S122" s="406"/>
      <c r="T122" s="406"/>
      <c r="U122" s="406"/>
      <c r="V122" s="406"/>
      <c r="W122" s="406"/>
      <c r="X122" s="406"/>
      <c r="Y122" s="406"/>
      <c r="Z122" s="406"/>
      <c r="AA122" s="406"/>
      <c r="AB122" s="406"/>
      <c r="AC122" s="406"/>
      <c r="AD122" s="406"/>
      <c r="AE122" s="406"/>
      <c r="AF122" s="406"/>
      <c r="AG122" s="406"/>
      <c r="AH122" s="406"/>
      <c r="AI122" s="406"/>
      <c r="AJ122" s="406"/>
      <c r="AK122" s="406"/>
      <c r="AL122" s="406"/>
      <c r="AM122" s="406"/>
      <c r="AN122" s="406"/>
      <c r="AO122" s="406"/>
      <c r="AP122" s="406"/>
      <c r="AQ122" s="406"/>
      <c r="AR122" s="406"/>
      <c r="AS122" s="406"/>
      <c r="AT122" s="406"/>
      <c r="AU122" s="406"/>
      <c r="AV122" s="406"/>
      <c r="AW122" s="406"/>
      <c r="AX122" s="406"/>
      <c r="AY122" s="406"/>
      <c r="AZ122" s="406"/>
      <c r="BA122" s="406"/>
      <c r="BB122" s="406"/>
      <c r="BC122" s="406"/>
      <c r="BD122" s="406"/>
      <c r="BE122" s="406"/>
      <c r="BF122" s="406"/>
      <c r="BG122" s="406"/>
      <c r="BH122" s="406"/>
      <c r="BI122" s="406"/>
      <c r="BJ122" s="406"/>
      <c r="BK122" s="406"/>
      <c r="BL122" s="406"/>
      <c r="BM122" s="406"/>
      <c r="BN122" s="406"/>
      <c r="BO122" s="406"/>
      <c r="BP122" s="406"/>
      <c r="BQ122" s="406"/>
      <c r="BR122" s="406"/>
      <c r="BS122" s="406"/>
      <c r="BT122" s="406"/>
      <c r="BU122" s="406"/>
      <c r="BV122" s="406"/>
      <c r="BW122" s="406"/>
      <c r="BX122" s="406"/>
      <c r="BY122" s="406"/>
      <c r="BZ122" s="406"/>
      <c r="CA122" s="406"/>
      <c r="CB122" s="406"/>
      <c r="CC122" s="406"/>
      <c r="CD122" s="406"/>
      <c r="CE122" s="406"/>
      <c r="CF122" s="406"/>
      <c r="CG122" s="406"/>
      <c r="CH122" s="406"/>
      <c r="CI122" s="406"/>
    </row>
    <row r="123" spans="1:87" ht="15.75" customHeight="1">
      <c r="A123" s="406"/>
      <c r="B123" s="407"/>
      <c r="C123" s="407"/>
      <c r="D123" s="406"/>
      <c r="E123" s="406"/>
      <c r="F123" s="406"/>
      <c r="G123" s="406"/>
      <c r="H123" s="406"/>
      <c r="I123" s="406"/>
      <c r="J123" s="406"/>
      <c r="K123" s="406"/>
      <c r="L123" s="406"/>
      <c r="M123" s="406"/>
      <c r="N123" s="406"/>
      <c r="O123" s="406"/>
      <c r="P123" s="406"/>
      <c r="Q123" s="406"/>
      <c r="R123" s="406"/>
      <c r="S123" s="406"/>
      <c r="T123" s="406"/>
      <c r="U123" s="406"/>
      <c r="V123" s="406"/>
      <c r="W123" s="406"/>
      <c r="X123" s="406"/>
      <c r="Y123" s="406"/>
      <c r="Z123" s="406"/>
      <c r="AA123" s="406"/>
      <c r="AB123" s="406"/>
      <c r="AC123" s="406"/>
      <c r="AD123" s="406"/>
      <c r="AE123" s="406"/>
      <c r="AF123" s="406"/>
      <c r="AG123" s="406"/>
      <c r="AH123" s="406"/>
      <c r="AI123" s="406"/>
      <c r="AJ123" s="406"/>
      <c r="AK123" s="406"/>
      <c r="AL123" s="406"/>
      <c r="AM123" s="406"/>
      <c r="AN123" s="406"/>
      <c r="AO123" s="406"/>
      <c r="AP123" s="406"/>
      <c r="AQ123" s="406"/>
      <c r="AR123" s="406"/>
      <c r="AS123" s="406"/>
      <c r="AT123" s="406"/>
      <c r="AU123" s="406"/>
      <c r="AV123" s="406"/>
      <c r="AW123" s="406"/>
      <c r="AX123" s="406"/>
      <c r="AY123" s="406"/>
      <c r="AZ123" s="406"/>
      <c r="BA123" s="406"/>
      <c r="BB123" s="406"/>
      <c r="BC123" s="406"/>
      <c r="BD123" s="406"/>
      <c r="BE123" s="406"/>
      <c r="BF123" s="406"/>
      <c r="BG123" s="406"/>
      <c r="BH123" s="406"/>
      <c r="BI123" s="406"/>
      <c r="BJ123" s="406"/>
      <c r="BK123" s="406"/>
      <c r="BL123" s="406"/>
      <c r="BM123" s="406"/>
      <c r="BN123" s="406"/>
      <c r="BO123" s="406"/>
      <c r="BP123" s="406"/>
      <c r="BQ123" s="406"/>
      <c r="BR123" s="406"/>
      <c r="BS123" s="406"/>
      <c r="BT123" s="406"/>
      <c r="BU123" s="406"/>
      <c r="BV123" s="406"/>
      <c r="BW123" s="406"/>
      <c r="BX123" s="406"/>
      <c r="BY123" s="406"/>
      <c r="BZ123" s="406"/>
      <c r="CA123" s="406"/>
      <c r="CB123" s="406"/>
      <c r="CC123" s="406"/>
      <c r="CD123" s="406"/>
      <c r="CE123" s="406"/>
      <c r="CF123" s="406"/>
      <c r="CG123" s="406"/>
      <c r="CH123" s="406"/>
      <c r="CI123" s="406"/>
    </row>
    <row r="124" spans="1:87" ht="15.75" customHeight="1">
      <c r="A124" s="406"/>
      <c r="B124" s="407"/>
      <c r="C124" s="407"/>
      <c r="D124" s="406"/>
      <c r="E124" s="406"/>
      <c r="F124" s="406"/>
      <c r="G124" s="406"/>
      <c r="H124" s="406"/>
      <c r="I124" s="406"/>
      <c r="J124" s="406"/>
      <c r="K124" s="406"/>
      <c r="L124" s="406"/>
      <c r="M124" s="406"/>
      <c r="N124" s="406"/>
      <c r="O124" s="406"/>
      <c r="P124" s="406"/>
      <c r="Q124" s="406"/>
      <c r="R124" s="406"/>
      <c r="S124" s="406"/>
      <c r="T124" s="406"/>
      <c r="U124" s="406"/>
      <c r="V124" s="406"/>
      <c r="W124" s="406"/>
      <c r="X124" s="406"/>
      <c r="Y124" s="406"/>
      <c r="Z124" s="406"/>
      <c r="AA124" s="406"/>
      <c r="AB124" s="406"/>
      <c r="AC124" s="406"/>
      <c r="AD124" s="406"/>
      <c r="AE124" s="406"/>
      <c r="AF124" s="406"/>
      <c r="AG124" s="406"/>
      <c r="AH124" s="406"/>
      <c r="AI124" s="406"/>
      <c r="AJ124" s="406"/>
      <c r="AK124" s="406"/>
      <c r="AL124" s="406"/>
      <c r="AM124" s="406"/>
      <c r="AN124" s="406"/>
      <c r="AO124" s="406"/>
      <c r="AP124" s="406"/>
      <c r="AQ124" s="406"/>
      <c r="AR124" s="406"/>
      <c r="AS124" s="406"/>
      <c r="AT124" s="406"/>
      <c r="AU124" s="406"/>
      <c r="AV124" s="406"/>
      <c r="AW124" s="406"/>
      <c r="AX124" s="406"/>
      <c r="AY124" s="406"/>
      <c r="AZ124" s="406"/>
      <c r="BA124" s="406"/>
      <c r="BB124" s="406"/>
      <c r="BC124" s="406"/>
      <c r="BD124" s="406"/>
      <c r="BE124" s="406"/>
      <c r="BF124" s="406"/>
      <c r="BG124" s="406"/>
      <c r="BH124" s="406"/>
      <c r="BI124" s="406"/>
      <c r="BJ124" s="406"/>
      <c r="BK124" s="406"/>
      <c r="BL124" s="406"/>
      <c r="BM124" s="406"/>
      <c r="BN124" s="406"/>
      <c r="BO124" s="406"/>
      <c r="BP124" s="406"/>
      <c r="BQ124" s="406"/>
      <c r="BR124" s="406"/>
      <c r="BS124" s="406"/>
      <c r="BT124" s="406"/>
      <c r="BU124" s="406"/>
      <c r="BV124" s="406"/>
      <c r="BW124" s="406"/>
      <c r="BX124" s="406"/>
      <c r="BY124" s="406"/>
      <c r="BZ124" s="406"/>
      <c r="CA124" s="406"/>
      <c r="CB124" s="406"/>
      <c r="CC124" s="406"/>
      <c r="CD124" s="406"/>
      <c r="CE124" s="406"/>
      <c r="CF124" s="406"/>
      <c r="CG124" s="406"/>
      <c r="CH124" s="406"/>
      <c r="CI124" s="406"/>
    </row>
    <row r="125" spans="1:87" ht="15.75" customHeight="1">
      <c r="A125" s="406"/>
      <c r="B125" s="407"/>
      <c r="C125" s="407"/>
      <c r="D125" s="406"/>
      <c r="E125" s="406"/>
      <c r="F125" s="406"/>
      <c r="G125" s="406"/>
      <c r="H125" s="406"/>
      <c r="I125" s="406"/>
      <c r="J125" s="406"/>
      <c r="K125" s="406"/>
      <c r="L125" s="406"/>
      <c r="M125" s="406"/>
      <c r="N125" s="406"/>
      <c r="O125" s="406"/>
      <c r="P125" s="406"/>
      <c r="Q125" s="406"/>
      <c r="R125" s="406"/>
      <c r="S125" s="406"/>
      <c r="T125" s="406"/>
      <c r="U125" s="406"/>
      <c r="V125" s="406"/>
      <c r="W125" s="406"/>
      <c r="X125" s="406"/>
      <c r="Y125" s="406"/>
      <c r="Z125" s="406"/>
      <c r="AA125" s="406"/>
      <c r="AB125" s="406"/>
      <c r="AC125" s="406"/>
      <c r="AD125" s="406"/>
      <c r="AE125" s="406"/>
      <c r="AF125" s="406"/>
      <c r="AG125" s="406"/>
      <c r="AH125" s="406"/>
      <c r="AI125" s="406"/>
      <c r="AJ125" s="406"/>
      <c r="AK125" s="406"/>
      <c r="AL125" s="406"/>
      <c r="AM125" s="406"/>
      <c r="AN125" s="406"/>
      <c r="AO125" s="406"/>
      <c r="AP125" s="406"/>
      <c r="AQ125" s="406"/>
      <c r="AR125" s="406"/>
      <c r="AS125" s="406"/>
      <c r="AT125" s="406"/>
      <c r="AU125" s="406"/>
      <c r="AV125" s="406"/>
      <c r="AW125" s="406"/>
      <c r="AX125" s="406"/>
      <c r="AY125" s="406"/>
      <c r="AZ125" s="406"/>
      <c r="BA125" s="406"/>
      <c r="BB125" s="406"/>
      <c r="BC125" s="406"/>
      <c r="BD125" s="406"/>
      <c r="BE125" s="406"/>
      <c r="BF125" s="406"/>
      <c r="BG125" s="406"/>
      <c r="BH125" s="406"/>
      <c r="BI125" s="406"/>
      <c r="BJ125" s="406"/>
      <c r="BK125" s="406"/>
      <c r="BL125" s="406"/>
      <c r="BM125" s="406"/>
      <c r="BN125" s="406"/>
      <c r="BO125" s="406"/>
      <c r="BP125" s="406"/>
      <c r="BQ125" s="406"/>
      <c r="BR125" s="406"/>
      <c r="BS125" s="406"/>
      <c r="BT125" s="406"/>
      <c r="BU125" s="406"/>
      <c r="BV125" s="406"/>
      <c r="BW125" s="406"/>
      <c r="BX125" s="406"/>
      <c r="BY125" s="406"/>
      <c r="BZ125" s="406"/>
      <c r="CA125" s="406"/>
      <c r="CB125" s="406"/>
      <c r="CC125" s="406"/>
      <c r="CD125" s="406"/>
      <c r="CE125" s="406"/>
      <c r="CF125" s="406"/>
      <c r="CG125" s="406"/>
      <c r="CH125" s="406"/>
      <c r="CI125" s="406"/>
    </row>
    <row r="126" spans="1:87" ht="15.75" customHeight="1">
      <c r="A126" s="406"/>
      <c r="B126" s="407"/>
      <c r="C126" s="407"/>
      <c r="D126" s="406"/>
      <c r="E126" s="406"/>
      <c r="F126" s="406"/>
      <c r="G126" s="406"/>
      <c r="H126" s="406"/>
      <c r="I126" s="406"/>
      <c r="J126" s="406"/>
      <c r="K126" s="406"/>
      <c r="L126" s="406"/>
      <c r="M126" s="406"/>
      <c r="N126" s="406"/>
      <c r="O126" s="406"/>
      <c r="P126" s="406"/>
      <c r="Q126" s="406"/>
      <c r="R126" s="406"/>
      <c r="S126" s="406"/>
      <c r="T126" s="406"/>
      <c r="U126" s="406"/>
      <c r="V126" s="406"/>
      <c r="W126" s="406"/>
      <c r="X126" s="406"/>
      <c r="Y126" s="406"/>
      <c r="Z126" s="406"/>
      <c r="AA126" s="406"/>
      <c r="AB126" s="406"/>
      <c r="AC126" s="406"/>
      <c r="AD126" s="406"/>
      <c r="AE126" s="406"/>
      <c r="AF126" s="406"/>
      <c r="AG126" s="406"/>
      <c r="AH126" s="406"/>
      <c r="AI126" s="406"/>
      <c r="AJ126" s="406"/>
      <c r="AK126" s="406"/>
      <c r="AL126" s="406"/>
      <c r="AM126" s="406"/>
      <c r="AN126" s="406"/>
      <c r="AO126" s="406"/>
      <c r="AP126" s="406"/>
      <c r="AQ126" s="406"/>
      <c r="AR126" s="406"/>
      <c r="AS126" s="406"/>
      <c r="AT126" s="406"/>
      <c r="AU126" s="406"/>
      <c r="AV126" s="406"/>
      <c r="AW126" s="406"/>
      <c r="AX126" s="406"/>
      <c r="AY126" s="406"/>
      <c r="AZ126" s="406"/>
      <c r="BA126" s="406"/>
      <c r="BB126" s="406"/>
      <c r="BC126" s="406"/>
      <c r="BD126" s="406"/>
      <c r="BE126" s="406"/>
      <c r="BF126" s="406"/>
      <c r="BG126" s="406"/>
      <c r="BH126" s="406"/>
      <c r="BI126" s="406"/>
      <c r="BJ126" s="406"/>
      <c r="BK126" s="406"/>
      <c r="BL126" s="406"/>
      <c r="BM126" s="406"/>
      <c r="BN126" s="406"/>
      <c r="BO126" s="406"/>
      <c r="BP126" s="406"/>
      <c r="BQ126" s="406"/>
      <c r="BR126" s="406"/>
      <c r="BS126" s="406"/>
      <c r="BT126" s="406"/>
      <c r="BU126" s="406"/>
      <c r="BV126" s="406"/>
      <c r="BW126" s="406"/>
      <c r="BX126" s="406"/>
      <c r="BY126" s="406"/>
      <c r="BZ126" s="406"/>
      <c r="CA126" s="406"/>
      <c r="CB126" s="406"/>
      <c r="CC126" s="406"/>
      <c r="CD126" s="406"/>
      <c r="CE126" s="406"/>
      <c r="CF126" s="406"/>
      <c r="CG126" s="406"/>
      <c r="CH126" s="406"/>
      <c r="CI126" s="406"/>
    </row>
    <row r="127" spans="1:87" ht="15.75" customHeight="1">
      <c r="A127" s="406"/>
      <c r="B127" s="407"/>
      <c r="C127" s="407"/>
      <c r="D127" s="406"/>
      <c r="E127" s="406"/>
      <c r="F127" s="406"/>
      <c r="G127" s="406"/>
      <c r="H127" s="406"/>
      <c r="I127" s="406"/>
      <c r="J127" s="406"/>
      <c r="K127" s="406"/>
      <c r="L127" s="406"/>
      <c r="M127" s="406"/>
      <c r="N127" s="406"/>
      <c r="O127" s="406"/>
      <c r="P127" s="406"/>
      <c r="Q127" s="406"/>
      <c r="R127" s="406"/>
      <c r="S127" s="406"/>
      <c r="T127" s="406"/>
      <c r="U127" s="406"/>
      <c r="V127" s="406"/>
      <c r="W127" s="406"/>
      <c r="X127" s="406"/>
      <c r="Y127" s="406"/>
      <c r="Z127" s="406"/>
      <c r="AA127" s="406"/>
      <c r="AB127" s="406"/>
      <c r="AC127" s="406"/>
      <c r="AD127" s="406"/>
      <c r="AE127" s="406"/>
      <c r="AF127" s="406"/>
      <c r="AG127" s="406"/>
      <c r="AH127" s="406"/>
      <c r="AI127" s="406"/>
      <c r="AJ127" s="406"/>
      <c r="AK127" s="406"/>
      <c r="AL127" s="406"/>
      <c r="AM127" s="406"/>
      <c r="AN127" s="406"/>
      <c r="AO127" s="406"/>
      <c r="AP127" s="406"/>
      <c r="AQ127" s="406"/>
      <c r="AR127" s="406"/>
      <c r="AS127" s="406"/>
      <c r="AT127" s="406"/>
      <c r="AU127" s="406"/>
      <c r="AV127" s="406"/>
      <c r="AW127" s="406"/>
      <c r="AX127" s="406"/>
      <c r="AY127" s="406"/>
      <c r="AZ127" s="406"/>
      <c r="BA127" s="406"/>
      <c r="BB127" s="406"/>
      <c r="BC127" s="406"/>
      <c r="BD127" s="406"/>
      <c r="BE127" s="406"/>
      <c r="BF127" s="406"/>
      <c r="BG127" s="406"/>
      <c r="BH127" s="406"/>
      <c r="BI127" s="406"/>
      <c r="BJ127" s="406"/>
      <c r="BK127" s="406"/>
      <c r="BL127" s="406"/>
      <c r="BM127" s="406"/>
      <c r="BN127" s="406"/>
      <c r="BO127" s="406"/>
      <c r="BP127" s="406"/>
      <c r="BQ127" s="406"/>
      <c r="BR127" s="406"/>
      <c r="BS127" s="406"/>
      <c r="BT127" s="406"/>
      <c r="BU127" s="406"/>
      <c r="BV127" s="406"/>
      <c r="BW127" s="406"/>
      <c r="BX127" s="406"/>
      <c r="BY127" s="406"/>
      <c r="BZ127" s="406"/>
      <c r="CA127" s="406"/>
      <c r="CB127" s="406"/>
      <c r="CC127" s="406"/>
      <c r="CD127" s="406"/>
      <c r="CE127" s="406"/>
      <c r="CF127" s="406"/>
      <c r="CG127" s="406"/>
      <c r="CH127" s="406"/>
      <c r="CI127" s="406"/>
    </row>
    <row r="128" spans="1:87" ht="15.75" customHeight="1">
      <c r="A128" s="406"/>
      <c r="B128" s="407"/>
      <c r="C128" s="407"/>
      <c r="D128" s="406"/>
      <c r="E128" s="406"/>
      <c r="F128" s="406"/>
      <c r="G128" s="406"/>
      <c r="H128" s="406"/>
      <c r="I128" s="406"/>
      <c r="J128" s="406"/>
      <c r="K128" s="406"/>
      <c r="L128" s="406"/>
      <c r="M128" s="406"/>
      <c r="N128" s="406"/>
      <c r="O128" s="406"/>
      <c r="P128" s="406"/>
      <c r="Q128" s="406"/>
      <c r="R128" s="406"/>
      <c r="S128" s="406"/>
      <c r="T128" s="406"/>
      <c r="U128" s="406"/>
      <c r="V128" s="406"/>
      <c r="W128" s="406"/>
      <c r="X128" s="406"/>
      <c r="Y128" s="406"/>
      <c r="Z128" s="406"/>
      <c r="AA128" s="406"/>
      <c r="AB128" s="406"/>
      <c r="AC128" s="406"/>
      <c r="AD128" s="406"/>
      <c r="AE128" s="406"/>
      <c r="AF128" s="406"/>
      <c r="AG128" s="406"/>
      <c r="AH128" s="406"/>
      <c r="AI128" s="406"/>
      <c r="AJ128" s="406"/>
      <c r="AK128" s="406"/>
      <c r="AL128" s="406"/>
      <c r="AM128" s="406"/>
      <c r="AN128" s="406"/>
      <c r="AO128" s="406"/>
      <c r="AP128" s="406"/>
      <c r="AQ128" s="406"/>
      <c r="AR128" s="406"/>
      <c r="AS128" s="406"/>
      <c r="AT128" s="406"/>
      <c r="AU128" s="406"/>
      <c r="AV128" s="406"/>
      <c r="AW128" s="406"/>
      <c r="AX128" s="406"/>
      <c r="AY128" s="406"/>
      <c r="AZ128" s="406"/>
      <c r="BA128" s="406"/>
      <c r="BB128" s="406"/>
      <c r="BC128" s="406"/>
      <c r="BD128" s="406"/>
      <c r="BE128" s="406"/>
      <c r="BF128" s="406"/>
      <c r="BG128" s="406"/>
      <c r="BH128" s="406"/>
      <c r="BI128" s="406"/>
      <c r="BJ128" s="406"/>
      <c r="BK128" s="406"/>
      <c r="BL128" s="406"/>
      <c r="BM128" s="406"/>
      <c r="BN128" s="406"/>
      <c r="BO128" s="406"/>
      <c r="BP128" s="406"/>
      <c r="BQ128" s="406"/>
      <c r="BR128" s="406"/>
      <c r="BS128" s="406"/>
      <c r="BT128" s="406"/>
      <c r="BU128" s="406"/>
      <c r="BV128" s="406"/>
      <c r="BW128" s="406"/>
      <c r="BX128" s="406"/>
      <c r="BY128" s="406"/>
      <c r="BZ128" s="406"/>
      <c r="CA128" s="406"/>
      <c r="CB128" s="406"/>
      <c r="CC128" s="406"/>
      <c r="CD128" s="406"/>
      <c r="CE128" s="406"/>
      <c r="CF128" s="406"/>
      <c r="CG128" s="406"/>
      <c r="CH128" s="406"/>
      <c r="CI128" s="406"/>
    </row>
    <row r="129" spans="1:87" ht="15.75" customHeight="1">
      <c r="A129" s="406"/>
      <c r="B129" s="407"/>
      <c r="C129" s="407"/>
      <c r="D129" s="406"/>
      <c r="E129" s="406"/>
      <c r="F129" s="406"/>
      <c r="G129" s="406"/>
      <c r="H129" s="406"/>
      <c r="I129" s="406"/>
      <c r="J129" s="406"/>
      <c r="K129" s="406"/>
      <c r="L129" s="406"/>
      <c r="M129" s="406"/>
      <c r="N129" s="406"/>
      <c r="O129" s="406"/>
      <c r="P129" s="406"/>
      <c r="Q129" s="406"/>
      <c r="R129" s="406"/>
      <c r="S129" s="406"/>
      <c r="T129" s="406"/>
      <c r="U129" s="406"/>
      <c r="V129" s="406"/>
      <c r="W129" s="406"/>
      <c r="X129" s="406"/>
      <c r="Y129" s="406"/>
      <c r="Z129" s="406"/>
      <c r="AA129" s="406"/>
      <c r="AB129" s="406"/>
      <c r="AC129" s="406"/>
      <c r="AD129" s="406"/>
      <c r="AE129" s="406"/>
      <c r="AF129" s="406"/>
      <c r="AG129" s="406"/>
      <c r="AH129" s="406"/>
      <c r="AI129" s="406"/>
      <c r="AJ129" s="406"/>
      <c r="AK129" s="406"/>
      <c r="AL129" s="406"/>
      <c r="AM129" s="406"/>
      <c r="AN129" s="406"/>
      <c r="AO129" s="406"/>
      <c r="AP129" s="406"/>
      <c r="AQ129" s="406"/>
      <c r="AR129" s="406"/>
      <c r="AS129" s="406"/>
      <c r="AT129" s="406"/>
      <c r="AU129" s="406"/>
      <c r="AV129" s="406"/>
      <c r="AW129" s="406"/>
      <c r="AX129" s="406"/>
      <c r="AY129" s="406"/>
      <c r="AZ129" s="406"/>
      <c r="BA129" s="406"/>
      <c r="BB129" s="406"/>
      <c r="BC129" s="406"/>
      <c r="BD129" s="406"/>
      <c r="BE129" s="406"/>
      <c r="BF129" s="406"/>
      <c r="BG129" s="406"/>
      <c r="BH129" s="406"/>
      <c r="BI129" s="406"/>
      <c r="BJ129" s="406"/>
      <c r="BK129" s="406"/>
      <c r="BL129" s="406"/>
      <c r="BM129" s="406"/>
      <c r="BN129" s="406"/>
      <c r="BO129" s="406"/>
      <c r="BP129" s="406"/>
      <c r="BQ129" s="406"/>
      <c r="BR129" s="406"/>
      <c r="BS129" s="406"/>
      <c r="BT129" s="406"/>
      <c r="BU129" s="406"/>
      <c r="BV129" s="406"/>
      <c r="BW129" s="406"/>
      <c r="BX129" s="406"/>
      <c r="BY129" s="406"/>
      <c r="BZ129" s="406"/>
      <c r="CA129" s="406"/>
      <c r="CB129" s="406"/>
      <c r="CC129" s="406"/>
      <c r="CD129" s="406"/>
      <c r="CE129" s="406"/>
      <c r="CF129" s="406"/>
      <c r="CG129" s="406"/>
      <c r="CH129" s="406"/>
      <c r="CI129" s="406"/>
    </row>
    <row r="130" spans="1:87" ht="15.75" customHeight="1">
      <c r="A130" s="406"/>
      <c r="B130" s="407"/>
      <c r="C130" s="407"/>
      <c r="D130" s="406"/>
      <c r="E130" s="406"/>
      <c r="F130" s="406"/>
      <c r="G130" s="406"/>
      <c r="H130" s="406"/>
      <c r="I130" s="406"/>
      <c r="J130" s="406"/>
      <c r="K130" s="406"/>
      <c r="L130" s="406"/>
      <c r="M130" s="406"/>
      <c r="N130" s="406"/>
      <c r="O130" s="406"/>
      <c r="P130" s="406"/>
      <c r="Q130" s="406"/>
      <c r="R130" s="406"/>
      <c r="S130" s="406"/>
      <c r="T130" s="406"/>
      <c r="U130" s="406"/>
      <c r="V130" s="406"/>
      <c r="W130" s="406"/>
      <c r="X130" s="406"/>
      <c r="Y130" s="406"/>
      <c r="Z130" s="406"/>
      <c r="AA130" s="406"/>
      <c r="AB130" s="406"/>
      <c r="AC130" s="406"/>
      <c r="AD130" s="406"/>
      <c r="AE130" s="406"/>
      <c r="AF130" s="406"/>
      <c r="AG130" s="406"/>
      <c r="AH130" s="406"/>
      <c r="AI130" s="406"/>
      <c r="AJ130" s="406"/>
      <c r="AK130" s="406"/>
      <c r="AL130" s="406"/>
      <c r="AM130" s="406"/>
      <c r="AN130" s="406"/>
      <c r="AO130" s="406"/>
      <c r="AP130" s="406"/>
      <c r="AQ130" s="406"/>
      <c r="AR130" s="406"/>
      <c r="AS130" s="406"/>
      <c r="AT130" s="406"/>
      <c r="AU130" s="406"/>
      <c r="AV130" s="406"/>
      <c r="AW130" s="406"/>
      <c r="AX130" s="406"/>
      <c r="AY130" s="406"/>
      <c r="AZ130" s="406"/>
      <c r="BA130" s="406"/>
      <c r="BB130" s="406"/>
      <c r="BC130" s="406"/>
      <c r="BD130" s="406"/>
      <c r="BE130" s="406"/>
      <c r="BF130" s="406"/>
      <c r="BG130" s="406"/>
      <c r="BH130" s="406"/>
      <c r="BI130" s="406"/>
      <c r="BJ130" s="406"/>
      <c r="BK130" s="406"/>
      <c r="BL130" s="406"/>
      <c r="BM130" s="406"/>
      <c r="BN130" s="406"/>
      <c r="BO130" s="406"/>
      <c r="BP130" s="406"/>
      <c r="BQ130" s="406"/>
      <c r="BR130" s="406"/>
      <c r="BS130" s="406"/>
      <c r="BT130" s="406"/>
      <c r="BU130" s="406"/>
      <c r="BV130" s="406"/>
      <c r="BW130" s="406"/>
      <c r="BX130" s="406"/>
      <c r="BY130" s="406"/>
      <c r="BZ130" s="406"/>
      <c r="CA130" s="406"/>
      <c r="CB130" s="406"/>
      <c r="CC130" s="406"/>
      <c r="CD130" s="406"/>
      <c r="CE130" s="406"/>
      <c r="CF130" s="406"/>
      <c r="CG130" s="406"/>
      <c r="CH130" s="406"/>
      <c r="CI130" s="406"/>
    </row>
    <row r="131" spans="1:87" ht="15.75" customHeight="1">
      <c r="A131" s="406"/>
      <c r="B131" s="407"/>
      <c r="C131" s="407"/>
      <c r="D131" s="406"/>
      <c r="E131" s="406"/>
      <c r="F131" s="406"/>
      <c r="G131" s="406"/>
      <c r="H131" s="406"/>
      <c r="I131" s="406"/>
      <c r="J131" s="406"/>
      <c r="K131" s="406"/>
      <c r="L131" s="406"/>
      <c r="M131" s="406"/>
      <c r="N131" s="406"/>
      <c r="O131" s="406"/>
      <c r="P131" s="406"/>
      <c r="Q131" s="406"/>
      <c r="R131" s="406"/>
      <c r="S131" s="406"/>
      <c r="T131" s="406"/>
      <c r="U131" s="406"/>
      <c r="V131" s="406"/>
      <c r="W131" s="406"/>
      <c r="X131" s="406"/>
      <c r="Y131" s="406"/>
      <c r="Z131" s="406"/>
      <c r="AA131" s="406"/>
      <c r="AB131" s="406"/>
      <c r="AC131" s="406"/>
      <c r="AD131" s="406"/>
      <c r="AE131" s="406"/>
      <c r="AF131" s="406"/>
      <c r="AG131" s="406"/>
      <c r="AH131" s="406"/>
      <c r="AI131" s="406"/>
      <c r="AJ131" s="406"/>
      <c r="AK131" s="406"/>
      <c r="AL131" s="406"/>
      <c r="AM131" s="406"/>
      <c r="AN131" s="406"/>
      <c r="AO131" s="406"/>
      <c r="AP131" s="406"/>
      <c r="AQ131" s="406"/>
      <c r="AR131" s="406"/>
      <c r="AS131" s="406"/>
      <c r="AT131" s="406"/>
      <c r="AU131" s="406"/>
      <c r="AV131" s="406"/>
      <c r="AW131" s="406"/>
      <c r="AX131" s="406"/>
      <c r="AY131" s="406"/>
      <c r="AZ131" s="406"/>
      <c r="BA131" s="406"/>
      <c r="BB131" s="406"/>
      <c r="BC131" s="406"/>
      <c r="BD131" s="406"/>
      <c r="BE131" s="406"/>
      <c r="BF131" s="406"/>
      <c r="BG131" s="406"/>
      <c r="BH131" s="406"/>
      <c r="BI131" s="406"/>
      <c r="BJ131" s="406"/>
      <c r="BK131" s="406"/>
      <c r="BL131" s="406"/>
      <c r="BM131" s="406"/>
      <c r="BN131" s="406"/>
      <c r="BO131" s="406"/>
      <c r="BP131" s="406"/>
      <c r="BQ131" s="406"/>
      <c r="BR131" s="406"/>
      <c r="BS131" s="406"/>
      <c r="BT131" s="406"/>
      <c r="BU131" s="406"/>
      <c r="BV131" s="406"/>
      <c r="BW131" s="406"/>
      <c r="BX131" s="406"/>
      <c r="BY131" s="406"/>
      <c r="BZ131" s="406"/>
      <c r="CA131" s="406"/>
      <c r="CB131" s="406"/>
      <c r="CC131" s="406"/>
      <c r="CD131" s="406"/>
      <c r="CE131" s="406"/>
      <c r="CF131" s="406"/>
      <c r="CG131" s="406"/>
      <c r="CH131" s="406"/>
      <c r="CI131" s="406"/>
    </row>
    <row r="132" spans="1:87" ht="15.75" customHeight="1">
      <c r="A132" s="406"/>
      <c r="B132" s="407"/>
      <c r="C132" s="407"/>
      <c r="D132" s="406"/>
      <c r="E132" s="406"/>
      <c r="F132" s="406"/>
      <c r="G132" s="406"/>
      <c r="H132" s="406"/>
      <c r="I132" s="406"/>
      <c r="J132" s="406"/>
      <c r="K132" s="406"/>
      <c r="L132" s="406"/>
      <c r="M132" s="406"/>
      <c r="N132" s="406"/>
      <c r="O132" s="406"/>
      <c r="P132" s="406"/>
      <c r="Q132" s="406"/>
      <c r="R132" s="406"/>
      <c r="S132" s="406"/>
      <c r="T132" s="406"/>
      <c r="U132" s="406"/>
      <c r="V132" s="406"/>
      <c r="W132" s="406"/>
      <c r="X132" s="406"/>
      <c r="Y132" s="406"/>
      <c r="Z132" s="406"/>
      <c r="AA132" s="406"/>
      <c r="AB132" s="406"/>
      <c r="AC132" s="406"/>
      <c r="AD132" s="406"/>
      <c r="AE132" s="406"/>
      <c r="AF132" s="406"/>
      <c r="AG132" s="406"/>
      <c r="AH132" s="406"/>
      <c r="AI132" s="406"/>
      <c r="AJ132" s="406"/>
      <c r="AK132" s="406"/>
      <c r="AL132" s="406"/>
      <c r="AM132" s="406"/>
      <c r="AN132" s="406"/>
      <c r="AO132" s="406"/>
      <c r="AP132" s="406"/>
      <c r="AQ132" s="406"/>
      <c r="AR132" s="406"/>
      <c r="AS132" s="406"/>
      <c r="AT132" s="406"/>
      <c r="AU132" s="406"/>
      <c r="AV132" s="406"/>
      <c r="AW132" s="406"/>
      <c r="AX132" s="406"/>
      <c r="AY132" s="406"/>
      <c r="AZ132" s="406"/>
      <c r="BA132" s="406"/>
      <c r="BB132" s="406"/>
      <c r="BC132" s="406"/>
      <c r="BD132" s="406"/>
      <c r="BE132" s="406"/>
      <c r="BF132" s="406"/>
      <c r="BG132" s="406"/>
      <c r="BH132" s="406"/>
      <c r="BI132" s="406"/>
      <c r="BJ132" s="406"/>
      <c r="BK132" s="406"/>
      <c r="BL132" s="406"/>
      <c r="BM132" s="406"/>
      <c r="BN132" s="406"/>
      <c r="BO132" s="406"/>
      <c r="BP132" s="406"/>
      <c r="BQ132" s="406"/>
      <c r="BR132" s="406"/>
      <c r="BS132" s="406"/>
      <c r="BT132" s="406"/>
      <c r="BU132" s="406"/>
      <c r="BV132" s="406"/>
      <c r="BW132" s="406"/>
      <c r="BX132" s="406"/>
      <c r="BY132" s="406"/>
      <c r="BZ132" s="406"/>
      <c r="CA132" s="406"/>
      <c r="CB132" s="406"/>
      <c r="CC132" s="406"/>
      <c r="CD132" s="406"/>
      <c r="CE132" s="406"/>
      <c r="CF132" s="406"/>
      <c r="CG132" s="406"/>
      <c r="CH132" s="406"/>
      <c r="CI132" s="406"/>
    </row>
    <row r="133" spans="1:87" ht="15.75" customHeight="1">
      <c r="A133" s="406"/>
      <c r="B133" s="407"/>
      <c r="C133" s="407"/>
      <c r="D133" s="406"/>
      <c r="E133" s="406"/>
      <c r="F133" s="406"/>
      <c r="G133" s="406"/>
      <c r="H133" s="406"/>
      <c r="I133" s="406"/>
      <c r="J133" s="406"/>
      <c r="K133" s="406"/>
      <c r="L133" s="406"/>
      <c r="M133" s="406"/>
      <c r="N133" s="406"/>
      <c r="O133" s="406"/>
      <c r="P133" s="406"/>
      <c r="Q133" s="406"/>
      <c r="R133" s="406"/>
      <c r="S133" s="406"/>
      <c r="T133" s="406"/>
      <c r="U133" s="406"/>
      <c r="V133" s="406"/>
      <c r="W133" s="406"/>
      <c r="X133" s="406"/>
      <c r="Y133" s="406"/>
      <c r="Z133" s="406"/>
      <c r="AA133" s="406"/>
      <c r="AB133" s="406"/>
      <c r="AC133" s="406"/>
      <c r="AD133" s="406"/>
      <c r="AE133" s="406"/>
      <c r="AF133" s="406"/>
      <c r="AG133" s="406"/>
      <c r="AH133" s="406"/>
      <c r="AI133" s="406"/>
      <c r="AJ133" s="406"/>
      <c r="AK133" s="406"/>
      <c r="AL133" s="406"/>
      <c r="AM133" s="406"/>
      <c r="AN133" s="406"/>
      <c r="AO133" s="406"/>
      <c r="AP133" s="406"/>
      <c r="AQ133" s="406"/>
      <c r="AR133" s="406"/>
      <c r="AS133" s="406"/>
      <c r="AT133" s="406"/>
      <c r="AU133" s="406"/>
      <c r="AV133" s="406"/>
      <c r="AW133" s="406"/>
      <c r="AX133" s="406"/>
      <c r="AY133" s="406"/>
      <c r="AZ133" s="406"/>
      <c r="BA133" s="406"/>
      <c r="BB133" s="406"/>
      <c r="BC133" s="406"/>
      <c r="BD133" s="406"/>
      <c r="BE133" s="406"/>
      <c r="BF133" s="406"/>
      <c r="BG133" s="406"/>
      <c r="BH133" s="406"/>
      <c r="BI133" s="406"/>
      <c r="BJ133" s="406"/>
      <c r="BK133" s="406"/>
      <c r="BL133" s="406"/>
      <c r="BM133" s="406"/>
      <c r="BN133" s="406"/>
      <c r="BO133" s="406"/>
      <c r="BP133" s="406"/>
      <c r="BQ133" s="406"/>
      <c r="BR133" s="406"/>
      <c r="BS133" s="406"/>
      <c r="BT133" s="406"/>
      <c r="BU133" s="406"/>
      <c r="BV133" s="406"/>
      <c r="BW133" s="406"/>
      <c r="BX133" s="406"/>
      <c r="BY133" s="406"/>
      <c r="BZ133" s="406"/>
      <c r="CA133" s="406"/>
      <c r="CB133" s="406"/>
      <c r="CC133" s="406"/>
      <c r="CD133" s="406"/>
      <c r="CE133" s="406"/>
      <c r="CF133" s="406"/>
      <c r="CG133" s="406"/>
      <c r="CH133" s="406"/>
      <c r="CI133" s="406"/>
    </row>
    <row r="134" spans="1:87" ht="15.75" customHeight="1">
      <c r="A134" s="406"/>
      <c r="B134" s="407"/>
      <c r="C134" s="407"/>
      <c r="D134" s="406"/>
      <c r="E134" s="406"/>
      <c r="F134" s="406"/>
      <c r="G134" s="406"/>
      <c r="H134" s="406"/>
      <c r="I134" s="406"/>
      <c r="J134" s="406"/>
      <c r="K134" s="406"/>
      <c r="L134" s="406"/>
      <c r="M134" s="406"/>
      <c r="N134" s="406"/>
      <c r="O134" s="406"/>
      <c r="P134" s="406"/>
      <c r="Q134" s="406"/>
      <c r="R134" s="406"/>
      <c r="S134" s="406"/>
      <c r="T134" s="406"/>
      <c r="U134" s="406"/>
      <c r="V134" s="406"/>
      <c r="W134" s="406"/>
      <c r="X134" s="406"/>
      <c r="Y134" s="406"/>
      <c r="Z134" s="406"/>
      <c r="AA134" s="406"/>
      <c r="AB134" s="406"/>
      <c r="AC134" s="406"/>
      <c r="AD134" s="406"/>
      <c r="AE134" s="406"/>
      <c r="AF134" s="406"/>
      <c r="AG134" s="406"/>
      <c r="AH134" s="406"/>
      <c r="AI134" s="406"/>
      <c r="AJ134" s="406"/>
      <c r="AK134" s="406"/>
      <c r="AL134" s="406"/>
      <c r="AM134" s="406"/>
      <c r="AN134" s="406"/>
      <c r="AO134" s="406"/>
      <c r="AP134" s="406"/>
      <c r="AQ134" s="406"/>
      <c r="AR134" s="406"/>
      <c r="AS134" s="406"/>
      <c r="AT134" s="406"/>
      <c r="AU134" s="406"/>
      <c r="AV134" s="406"/>
      <c r="AW134" s="406"/>
      <c r="AX134" s="406"/>
      <c r="AY134" s="406"/>
      <c r="AZ134" s="406"/>
      <c r="BA134" s="406"/>
      <c r="BB134" s="406"/>
      <c r="BC134" s="406"/>
      <c r="BD134" s="406"/>
      <c r="BE134" s="406"/>
      <c r="BF134" s="406"/>
      <c r="BG134" s="406"/>
      <c r="BH134" s="406"/>
      <c r="BI134" s="406"/>
      <c r="BJ134" s="406"/>
      <c r="BK134" s="406"/>
      <c r="BL134" s="406"/>
      <c r="BM134" s="406"/>
      <c r="BN134" s="406"/>
      <c r="BO134" s="406"/>
      <c r="BP134" s="406"/>
      <c r="BQ134" s="406"/>
      <c r="BR134" s="406"/>
      <c r="BS134" s="406"/>
      <c r="BT134" s="406"/>
      <c r="BU134" s="406"/>
      <c r="BV134" s="406"/>
      <c r="BW134" s="406"/>
      <c r="BX134" s="406"/>
      <c r="BY134" s="406"/>
      <c r="BZ134" s="406"/>
      <c r="CA134" s="406"/>
      <c r="CB134" s="406"/>
      <c r="CC134" s="406"/>
      <c r="CD134" s="406"/>
      <c r="CE134" s="406"/>
      <c r="CF134" s="406"/>
      <c r="CG134" s="406"/>
      <c r="CH134" s="406"/>
      <c r="CI134" s="406"/>
    </row>
    <row r="135" spans="1:87" ht="15.75" customHeight="1">
      <c r="A135" s="406"/>
      <c r="B135" s="407"/>
      <c r="C135" s="407"/>
      <c r="D135" s="406"/>
      <c r="E135" s="406"/>
      <c r="F135" s="406"/>
      <c r="G135" s="406"/>
      <c r="H135" s="406"/>
      <c r="I135" s="406"/>
      <c r="J135" s="406"/>
      <c r="K135" s="406"/>
      <c r="L135" s="406"/>
      <c r="M135" s="406"/>
      <c r="N135" s="406"/>
      <c r="O135" s="406"/>
      <c r="P135" s="406"/>
      <c r="Q135" s="406"/>
      <c r="R135" s="406"/>
      <c r="S135" s="406"/>
      <c r="T135" s="406"/>
      <c r="U135" s="406"/>
      <c r="V135" s="406"/>
      <c r="W135" s="406"/>
      <c r="X135" s="406"/>
      <c r="Y135" s="406"/>
      <c r="Z135" s="406"/>
      <c r="AA135" s="406"/>
      <c r="AB135" s="406"/>
      <c r="AC135" s="406"/>
      <c r="AD135" s="406"/>
      <c r="AE135" s="406"/>
      <c r="AF135" s="406"/>
      <c r="AG135" s="406"/>
      <c r="AH135" s="406"/>
      <c r="AI135" s="406"/>
      <c r="AJ135" s="406"/>
      <c r="AK135" s="406"/>
      <c r="AL135" s="406"/>
      <c r="AM135" s="406"/>
      <c r="AN135" s="406"/>
      <c r="AO135" s="406"/>
      <c r="AP135" s="406"/>
      <c r="AQ135" s="406"/>
      <c r="AR135" s="406"/>
      <c r="AS135" s="406"/>
      <c r="AT135" s="406"/>
      <c r="AU135" s="406"/>
      <c r="AV135" s="406"/>
      <c r="AW135" s="406"/>
      <c r="AX135" s="406"/>
      <c r="AY135" s="406"/>
      <c r="AZ135" s="406"/>
      <c r="BA135" s="406"/>
      <c r="BB135" s="406"/>
      <c r="BC135" s="406"/>
      <c r="BD135" s="406"/>
      <c r="BE135" s="406"/>
      <c r="BF135" s="406"/>
      <c r="BG135" s="406"/>
      <c r="BH135" s="406"/>
      <c r="BI135" s="406"/>
      <c r="BJ135" s="406"/>
      <c r="BK135" s="406"/>
      <c r="BL135" s="406"/>
      <c r="BM135" s="406"/>
      <c r="BN135" s="406"/>
      <c r="BO135" s="406"/>
      <c r="BP135" s="406"/>
      <c r="BQ135" s="406"/>
      <c r="BR135" s="406"/>
      <c r="BS135" s="406"/>
      <c r="BT135" s="406"/>
      <c r="BU135" s="406"/>
      <c r="BV135" s="406"/>
      <c r="BW135" s="406"/>
      <c r="BX135" s="406"/>
      <c r="BY135" s="406"/>
      <c r="BZ135" s="406"/>
      <c r="CA135" s="406"/>
      <c r="CB135" s="406"/>
      <c r="CC135" s="406"/>
      <c r="CD135" s="406"/>
      <c r="CE135" s="406"/>
      <c r="CF135" s="406"/>
      <c r="CG135" s="406"/>
      <c r="CH135" s="406"/>
      <c r="CI135" s="406"/>
    </row>
    <row r="136" spans="1:87" ht="15.75" customHeight="1">
      <c r="A136" s="406"/>
      <c r="B136" s="407"/>
      <c r="C136" s="407"/>
      <c r="D136" s="406"/>
      <c r="E136" s="406"/>
      <c r="F136" s="406"/>
      <c r="G136" s="406"/>
      <c r="H136" s="406"/>
      <c r="I136" s="406"/>
      <c r="J136" s="406"/>
      <c r="K136" s="406"/>
      <c r="L136" s="406"/>
      <c r="M136" s="406"/>
      <c r="N136" s="406"/>
      <c r="O136" s="406"/>
      <c r="P136" s="406"/>
      <c r="Q136" s="406"/>
      <c r="R136" s="406"/>
      <c r="S136" s="406"/>
      <c r="T136" s="406"/>
      <c r="U136" s="406"/>
      <c r="V136" s="406"/>
      <c r="W136" s="406"/>
      <c r="X136" s="406"/>
      <c r="Y136" s="406"/>
      <c r="Z136" s="406"/>
      <c r="AA136" s="406"/>
      <c r="AB136" s="406"/>
      <c r="AC136" s="406"/>
      <c r="AD136" s="406"/>
      <c r="AE136" s="406"/>
      <c r="AF136" s="406"/>
      <c r="AG136" s="406"/>
      <c r="AH136" s="406"/>
      <c r="AI136" s="406"/>
      <c r="AJ136" s="406"/>
      <c r="AK136" s="406"/>
      <c r="AL136" s="406"/>
      <c r="AM136" s="406"/>
      <c r="AN136" s="406"/>
      <c r="AO136" s="406"/>
      <c r="AP136" s="406"/>
      <c r="AQ136" s="406"/>
      <c r="AR136" s="406"/>
      <c r="AS136" s="406"/>
      <c r="AT136" s="406"/>
      <c r="AU136" s="406"/>
      <c r="AV136" s="406"/>
      <c r="AW136" s="406"/>
      <c r="AX136" s="406"/>
      <c r="AY136" s="406"/>
      <c r="AZ136" s="406"/>
      <c r="BA136" s="406"/>
      <c r="BB136" s="406"/>
      <c r="BC136" s="406"/>
      <c r="BD136" s="406"/>
      <c r="BE136" s="406"/>
      <c r="BF136" s="406"/>
      <c r="BG136" s="406"/>
      <c r="BH136" s="406"/>
      <c r="BI136" s="406"/>
      <c r="BJ136" s="406"/>
      <c r="BK136" s="406"/>
      <c r="BL136" s="406"/>
      <c r="BM136" s="406"/>
      <c r="BN136" s="406"/>
      <c r="BO136" s="406"/>
      <c r="BP136" s="406"/>
      <c r="BQ136" s="406"/>
      <c r="BR136" s="406"/>
      <c r="BS136" s="406"/>
      <c r="BT136" s="406"/>
      <c r="BU136" s="406"/>
      <c r="BV136" s="406"/>
      <c r="BW136" s="406"/>
      <c r="BX136" s="406"/>
      <c r="BY136" s="406"/>
      <c r="BZ136" s="406"/>
      <c r="CA136" s="406"/>
      <c r="CB136" s="406"/>
      <c r="CC136" s="406"/>
      <c r="CD136" s="406"/>
      <c r="CE136" s="406"/>
      <c r="CF136" s="406"/>
      <c r="CG136" s="406"/>
      <c r="CH136" s="406"/>
      <c r="CI136" s="406"/>
    </row>
    <row r="137" spans="1:87" ht="15.75" customHeight="1">
      <c r="A137" s="406"/>
      <c r="B137" s="407"/>
      <c r="C137" s="407"/>
      <c r="D137" s="406"/>
      <c r="E137" s="406"/>
      <c r="F137" s="406"/>
      <c r="G137" s="406"/>
      <c r="H137" s="406"/>
      <c r="I137" s="406"/>
      <c r="J137" s="406"/>
      <c r="K137" s="406"/>
      <c r="L137" s="406"/>
      <c r="M137" s="406"/>
      <c r="N137" s="406"/>
      <c r="O137" s="406"/>
      <c r="P137" s="406"/>
      <c r="Q137" s="406"/>
      <c r="R137" s="406"/>
      <c r="S137" s="406"/>
      <c r="T137" s="406"/>
      <c r="U137" s="406"/>
      <c r="V137" s="406"/>
      <c r="W137" s="406"/>
      <c r="X137" s="406"/>
      <c r="Y137" s="406"/>
      <c r="Z137" s="406"/>
      <c r="AA137" s="406"/>
      <c r="AB137" s="406"/>
      <c r="AC137" s="406"/>
      <c r="AD137" s="406"/>
      <c r="AE137" s="406"/>
      <c r="AF137" s="406"/>
      <c r="AG137" s="406"/>
      <c r="AH137" s="406"/>
      <c r="AI137" s="406"/>
      <c r="AJ137" s="406"/>
      <c r="AK137" s="406"/>
      <c r="AL137" s="406"/>
      <c r="AM137" s="406"/>
      <c r="AN137" s="406"/>
      <c r="AO137" s="406"/>
      <c r="AP137" s="406"/>
      <c r="AQ137" s="406"/>
      <c r="AR137" s="406"/>
      <c r="AS137" s="406"/>
      <c r="AT137" s="406"/>
      <c r="AU137" s="406"/>
      <c r="AV137" s="406"/>
      <c r="AW137" s="406"/>
      <c r="AX137" s="406"/>
      <c r="AY137" s="406"/>
      <c r="AZ137" s="406"/>
      <c r="BA137" s="406"/>
      <c r="BB137" s="406"/>
      <c r="BC137" s="406"/>
      <c r="BD137" s="406"/>
      <c r="BE137" s="406"/>
      <c r="BF137" s="406"/>
      <c r="BG137" s="406"/>
      <c r="BH137" s="406"/>
      <c r="BI137" s="406"/>
      <c r="BJ137" s="406"/>
      <c r="BK137" s="406"/>
      <c r="BL137" s="406"/>
      <c r="BM137" s="406"/>
      <c r="BN137" s="406"/>
      <c r="BO137" s="406"/>
      <c r="BP137" s="406"/>
      <c r="BQ137" s="406"/>
      <c r="BR137" s="406"/>
      <c r="BS137" s="406"/>
      <c r="BT137" s="406"/>
      <c r="BU137" s="406"/>
      <c r="BV137" s="406"/>
      <c r="BW137" s="406"/>
      <c r="BX137" s="406"/>
      <c r="BY137" s="406"/>
      <c r="BZ137" s="406"/>
      <c r="CA137" s="406"/>
      <c r="CB137" s="406"/>
      <c r="CC137" s="406"/>
      <c r="CD137" s="406"/>
      <c r="CE137" s="406"/>
      <c r="CF137" s="406"/>
      <c r="CG137" s="406"/>
      <c r="CH137" s="406"/>
      <c r="CI137" s="406"/>
    </row>
    <row r="138" spans="1:87" ht="15.75" customHeight="1">
      <c r="A138" s="406"/>
      <c r="B138" s="407"/>
      <c r="C138" s="407"/>
      <c r="D138" s="406"/>
      <c r="E138" s="406"/>
      <c r="F138" s="406"/>
      <c r="G138" s="406"/>
      <c r="H138" s="406"/>
      <c r="I138" s="406"/>
      <c r="J138" s="406"/>
      <c r="K138" s="406"/>
      <c r="L138" s="406"/>
      <c r="M138" s="406"/>
      <c r="N138" s="406"/>
      <c r="O138" s="406"/>
      <c r="P138" s="406"/>
      <c r="Q138" s="406"/>
      <c r="R138" s="406"/>
      <c r="S138" s="406"/>
      <c r="T138" s="406"/>
      <c r="U138" s="406"/>
      <c r="V138" s="406"/>
      <c r="W138" s="406"/>
      <c r="X138" s="406"/>
      <c r="Y138" s="406"/>
      <c r="Z138" s="406"/>
      <c r="AA138" s="406"/>
      <c r="AB138" s="406"/>
      <c r="AC138" s="406"/>
      <c r="AD138" s="406"/>
      <c r="AE138" s="406"/>
      <c r="AF138" s="406"/>
      <c r="AG138" s="406"/>
      <c r="AH138" s="406"/>
      <c r="AI138" s="406"/>
      <c r="AJ138" s="406"/>
      <c r="AK138" s="406"/>
      <c r="AL138" s="406"/>
      <c r="AM138" s="406"/>
      <c r="AN138" s="406"/>
      <c r="AO138" s="406"/>
      <c r="AP138" s="406"/>
      <c r="AQ138" s="406"/>
      <c r="AR138" s="406"/>
      <c r="AS138" s="406"/>
      <c r="AT138" s="406"/>
      <c r="AU138" s="406"/>
      <c r="AV138" s="406"/>
      <c r="AW138" s="406"/>
      <c r="AX138" s="406"/>
      <c r="AY138" s="406"/>
      <c r="AZ138" s="406"/>
      <c r="BA138" s="406"/>
      <c r="BB138" s="406"/>
      <c r="BC138" s="406"/>
      <c r="BD138" s="406"/>
      <c r="BE138" s="406"/>
      <c r="BF138" s="406"/>
      <c r="BG138" s="406"/>
      <c r="BH138" s="406"/>
      <c r="BI138" s="406"/>
      <c r="BJ138" s="406"/>
      <c r="BK138" s="406"/>
      <c r="BL138" s="406"/>
      <c r="BM138" s="406"/>
      <c r="BN138" s="406"/>
      <c r="BO138" s="406"/>
      <c r="BP138" s="406"/>
      <c r="BQ138" s="406"/>
      <c r="BR138" s="406"/>
      <c r="BS138" s="406"/>
      <c r="BT138" s="406"/>
      <c r="BU138" s="406"/>
      <c r="BV138" s="406"/>
      <c r="BW138" s="406"/>
      <c r="BX138" s="406"/>
      <c r="BY138" s="406"/>
      <c r="BZ138" s="406"/>
      <c r="CA138" s="406"/>
      <c r="CB138" s="406"/>
      <c r="CC138" s="406"/>
      <c r="CD138" s="406"/>
      <c r="CE138" s="406"/>
      <c r="CF138" s="406"/>
      <c r="CG138" s="406"/>
      <c r="CH138" s="406"/>
      <c r="CI138" s="406"/>
    </row>
    <row r="139" spans="1:87" ht="15.75" customHeight="1">
      <c r="A139" s="406"/>
      <c r="B139" s="407"/>
      <c r="C139" s="407"/>
      <c r="D139" s="406"/>
      <c r="E139" s="406"/>
      <c r="F139" s="406"/>
      <c r="G139" s="406"/>
      <c r="H139" s="406"/>
      <c r="I139" s="406"/>
      <c r="J139" s="406"/>
      <c r="K139" s="406"/>
      <c r="L139" s="406"/>
      <c r="M139" s="406"/>
      <c r="N139" s="406"/>
      <c r="O139" s="406"/>
      <c r="P139" s="406"/>
      <c r="Q139" s="406"/>
      <c r="R139" s="406"/>
      <c r="S139" s="406"/>
      <c r="T139" s="406"/>
      <c r="U139" s="406"/>
      <c r="V139" s="406"/>
      <c r="W139" s="406"/>
      <c r="X139" s="406"/>
      <c r="Y139" s="406"/>
      <c r="Z139" s="406"/>
      <c r="AA139" s="406"/>
      <c r="AB139" s="406"/>
      <c r="AC139" s="406"/>
      <c r="AD139" s="406"/>
      <c r="AE139" s="406"/>
      <c r="AF139" s="406"/>
      <c r="AG139" s="406"/>
      <c r="AH139" s="406"/>
      <c r="AI139" s="406"/>
      <c r="AJ139" s="406"/>
      <c r="AK139" s="406"/>
      <c r="AL139" s="406"/>
      <c r="AM139" s="406"/>
      <c r="AN139" s="406"/>
      <c r="AO139" s="406"/>
      <c r="AP139" s="406"/>
      <c r="AQ139" s="406"/>
      <c r="AR139" s="406"/>
      <c r="AS139" s="406"/>
      <c r="AT139" s="406"/>
      <c r="AU139" s="406"/>
      <c r="AV139" s="406"/>
      <c r="AW139" s="406"/>
      <c r="AX139" s="406"/>
      <c r="AY139" s="406"/>
      <c r="AZ139" s="406"/>
      <c r="BA139" s="406"/>
      <c r="BB139" s="406"/>
      <c r="BC139" s="406"/>
      <c r="BD139" s="406"/>
      <c r="BE139" s="406"/>
      <c r="BF139" s="406"/>
      <c r="BG139" s="406"/>
      <c r="BH139" s="406"/>
      <c r="BI139" s="406"/>
      <c r="BJ139" s="406"/>
      <c r="BK139" s="406"/>
      <c r="BL139" s="406"/>
      <c r="BM139" s="406"/>
      <c r="BN139" s="406"/>
      <c r="BO139" s="406"/>
      <c r="BP139" s="406"/>
      <c r="BQ139" s="406"/>
      <c r="BR139" s="406"/>
      <c r="BS139" s="406"/>
      <c r="BT139" s="406"/>
      <c r="BU139" s="406"/>
      <c r="BV139" s="406"/>
      <c r="BW139" s="406"/>
      <c r="BX139" s="406"/>
      <c r="BY139" s="406"/>
      <c r="BZ139" s="406"/>
      <c r="CA139" s="406"/>
      <c r="CB139" s="406"/>
      <c r="CC139" s="406"/>
      <c r="CD139" s="406"/>
      <c r="CE139" s="406"/>
      <c r="CF139" s="406"/>
      <c r="CG139" s="406"/>
      <c r="CH139" s="406"/>
      <c r="CI139" s="406"/>
    </row>
    <row r="140" spans="1:87" ht="15.75" customHeight="1">
      <c r="A140" s="406"/>
      <c r="B140" s="407"/>
      <c r="C140" s="407"/>
      <c r="D140" s="406"/>
      <c r="E140" s="406"/>
      <c r="F140" s="406"/>
      <c r="G140" s="406"/>
      <c r="H140" s="406"/>
      <c r="I140" s="406"/>
      <c r="J140" s="406"/>
      <c r="K140" s="406"/>
      <c r="L140" s="406"/>
      <c r="M140" s="406"/>
      <c r="N140" s="406"/>
      <c r="O140" s="406"/>
      <c r="P140" s="406"/>
      <c r="Q140" s="406"/>
      <c r="R140" s="406"/>
      <c r="S140" s="406"/>
      <c r="T140" s="406"/>
      <c r="U140" s="406"/>
      <c r="V140" s="406"/>
      <c r="W140" s="406"/>
      <c r="X140" s="406"/>
      <c r="Y140" s="406"/>
      <c r="Z140" s="406"/>
      <c r="AA140" s="406"/>
      <c r="AB140" s="406"/>
      <c r="AC140" s="406"/>
      <c r="AD140" s="406"/>
      <c r="AE140" s="406"/>
      <c r="AF140" s="406"/>
      <c r="AG140" s="406"/>
      <c r="AH140" s="406"/>
      <c r="AI140" s="406"/>
      <c r="AJ140" s="406"/>
      <c r="AK140" s="406"/>
      <c r="AL140" s="406"/>
      <c r="AM140" s="406"/>
      <c r="AN140" s="406"/>
      <c r="AO140" s="406"/>
      <c r="AP140" s="406"/>
      <c r="AQ140" s="406"/>
      <c r="AR140" s="406"/>
      <c r="AS140" s="406"/>
      <c r="AT140" s="406"/>
      <c r="AU140" s="406"/>
      <c r="AV140" s="406"/>
      <c r="AW140" s="406"/>
      <c r="AX140" s="406"/>
      <c r="AY140" s="406"/>
      <c r="AZ140" s="406"/>
      <c r="BA140" s="406"/>
      <c r="BB140" s="406"/>
      <c r="BC140" s="406"/>
      <c r="BD140" s="406"/>
      <c r="BE140" s="406"/>
      <c r="BF140" s="406"/>
      <c r="BG140" s="406"/>
      <c r="BH140" s="406"/>
      <c r="BI140" s="406"/>
      <c r="BJ140" s="406"/>
      <c r="BK140" s="406"/>
      <c r="BL140" s="406"/>
      <c r="BM140" s="406"/>
      <c r="BN140" s="406"/>
      <c r="BO140" s="406"/>
      <c r="BP140" s="406"/>
      <c r="BQ140" s="406"/>
      <c r="BR140" s="406"/>
      <c r="BS140" s="406"/>
      <c r="BT140" s="406"/>
      <c r="BU140" s="406"/>
      <c r="BV140" s="406"/>
      <c r="BW140" s="406"/>
      <c r="BX140" s="406"/>
      <c r="BY140" s="406"/>
      <c r="BZ140" s="406"/>
      <c r="CA140" s="406"/>
      <c r="CB140" s="406"/>
      <c r="CC140" s="406"/>
      <c r="CD140" s="406"/>
      <c r="CE140" s="406"/>
      <c r="CF140" s="406"/>
      <c r="CG140" s="406"/>
      <c r="CH140" s="406"/>
      <c r="CI140" s="406"/>
    </row>
    <row r="141" spans="1:87" ht="15.75" customHeight="1">
      <c r="A141" s="406"/>
      <c r="B141" s="407"/>
      <c r="C141" s="407"/>
      <c r="D141" s="406"/>
      <c r="E141" s="406"/>
      <c r="F141" s="406"/>
      <c r="G141" s="406"/>
      <c r="H141" s="406"/>
      <c r="I141" s="406"/>
      <c r="J141" s="406"/>
      <c r="K141" s="406"/>
      <c r="L141" s="406"/>
      <c r="M141" s="406"/>
      <c r="N141" s="406"/>
      <c r="O141" s="406"/>
      <c r="P141" s="406"/>
      <c r="Q141" s="406"/>
      <c r="R141" s="406"/>
      <c r="S141" s="406"/>
      <c r="T141" s="406"/>
      <c r="U141" s="406"/>
      <c r="V141" s="406"/>
      <c r="W141" s="406"/>
      <c r="X141" s="406"/>
      <c r="Y141" s="406"/>
      <c r="Z141" s="406"/>
      <c r="AA141" s="406"/>
      <c r="AB141" s="406"/>
      <c r="AC141" s="406"/>
      <c r="AD141" s="406"/>
      <c r="AE141" s="406"/>
      <c r="AF141" s="406"/>
      <c r="AG141" s="406"/>
      <c r="AH141" s="406"/>
      <c r="AI141" s="406"/>
      <c r="AJ141" s="406"/>
      <c r="AK141" s="406"/>
      <c r="AL141" s="406"/>
      <c r="AM141" s="406"/>
      <c r="AN141" s="406"/>
      <c r="AO141" s="406"/>
      <c r="AP141" s="406"/>
      <c r="AQ141" s="406"/>
      <c r="AR141" s="406"/>
      <c r="AS141" s="406"/>
      <c r="AT141" s="406"/>
      <c r="AU141" s="406"/>
      <c r="AV141" s="406"/>
      <c r="AW141" s="406"/>
      <c r="AX141" s="406"/>
      <c r="AY141" s="406"/>
      <c r="AZ141" s="406"/>
      <c r="BA141" s="406"/>
      <c r="BB141" s="406"/>
      <c r="BC141" s="406"/>
      <c r="BD141" s="406"/>
      <c r="BE141" s="406"/>
      <c r="BF141" s="406"/>
      <c r="BG141" s="406"/>
      <c r="BH141" s="406"/>
      <c r="BI141" s="406"/>
      <c r="BJ141" s="406"/>
      <c r="BK141" s="406"/>
      <c r="BL141" s="406"/>
      <c r="BM141" s="406"/>
      <c r="BN141" s="406"/>
      <c r="BO141" s="406"/>
      <c r="BP141" s="406"/>
      <c r="BQ141" s="406"/>
      <c r="BR141" s="406"/>
      <c r="BS141" s="406"/>
      <c r="BT141" s="406"/>
      <c r="BU141" s="406"/>
      <c r="BV141" s="406"/>
      <c r="BW141" s="406"/>
      <c r="BX141" s="406"/>
      <c r="BY141" s="406"/>
      <c r="BZ141" s="406"/>
      <c r="CA141" s="406"/>
      <c r="CB141" s="406"/>
      <c r="CC141" s="406"/>
      <c r="CD141" s="406"/>
      <c r="CE141" s="406"/>
      <c r="CF141" s="406"/>
      <c r="CG141" s="406"/>
      <c r="CH141" s="406"/>
      <c r="CI141" s="406"/>
    </row>
    <row r="142" spans="1:87" ht="15.75" customHeight="1">
      <c r="A142" s="406"/>
      <c r="B142" s="407"/>
      <c r="C142" s="407"/>
      <c r="D142" s="406"/>
      <c r="E142" s="406"/>
      <c r="F142" s="406"/>
      <c r="G142" s="406"/>
      <c r="H142" s="406"/>
      <c r="I142" s="406"/>
      <c r="J142" s="406"/>
      <c r="K142" s="406"/>
      <c r="L142" s="406"/>
      <c r="M142" s="406"/>
      <c r="N142" s="406"/>
      <c r="O142" s="406"/>
      <c r="P142" s="406"/>
      <c r="Q142" s="406"/>
      <c r="R142" s="406"/>
      <c r="S142" s="406"/>
      <c r="T142" s="406"/>
      <c r="U142" s="406"/>
      <c r="V142" s="406"/>
      <c r="W142" s="406"/>
      <c r="X142" s="406"/>
      <c r="Y142" s="406"/>
      <c r="Z142" s="406"/>
      <c r="AA142" s="406"/>
      <c r="AB142" s="406"/>
      <c r="AC142" s="406"/>
      <c r="AD142" s="406"/>
      <c r="AE142" s="406"/>
      <c r="AF142" s="406"/>
      <c r="AG142" s="406"/>
      <c r="AH142" s="406"/>
      <c r="AI142" s="406"/>
      <c r="AJ142" s="406"/>
      <c r="AK142" s="406"/>
      <c r="AL142" s="406"/>
      <c r="AM142" s="406"/>
      <c r="AN142" s="406"/>
      <c r="AO142" s="406"/>
      <c r="AP142" s="406"/>
      <c r="AQ142" s="406"/>
      <c r="AR142" s="406"/>
      <c r="AS142" s="406"/>
      <c r="AT142" s="406"/>
      <c r="AU142" s="406"/>
      <c r="AV142" s="406"/>
      <c r="AW142" s="406"/>
      <c r="AX142" s="406"/>
      <c r="AY142" s="406"/>
      <c r="AZ142" s="406"/>
      <c r="BA142" s="406"/>
      <c r="BB142" s="406"/>
      <c r="BC142" s="406"/>
      <c r="BD142" s="406"/>
      <c r="BE142" s="406"/>
      <c r="BF142" s="406"/>
      <c r="BG142" s="406"/>
      <c r="BH142" s="406"/>
      <c r="BI142" s="406"/>
      <c r="BJ142" s="406"/>
      <c r="BK142" s="406"/>
      <c r="BL142" s="406"/>
      <c r="BM142" s="406"/>
      <c r="BN142" s="406"/>
      <c r="BO142" s="406"/>
      <c r="BP142" s="406"/>
      <c r="BQ142" s="406"/>
      <c r="BR142" s="406"/>
      <c r="BS142" s="406"/>
      <c r="BT142" s="406"/>
      <c r="BU142" s="406"/>
      <c r="BV142" s="406"/>
      <c r="BW142" s="406"/>
      <c r="BX142" s="406"/>
      <c r="BY142" s="406"/>
      <c r="BZ142" s="406"/>
      <c r="CA142" s="406"/>
      <c r="CB142" s="406"/>
      <c r="CC142" s="406"/>
      <c r="CD142" s="406"/>
      <c r="CE142" s="406"/>
      <c r="CF142" s="406"/>
      <c r="CG142" s="406"/>
      <c r="CH142" s="406"/>
      <c r="CI142" s="406"/>
    </row>
    <row r="143" spans="1:87" ht="15.75" customHeight="1">
      <c r="A143" s="406"/>
      <c r="B143" s="407"/>
      <c r="C143" s="407"/>
      <c r="D143" s="406"/>
      <c r="E143" s="406"/>
      <c r="F143" s="406"/>
      <c r="G143" s="406"/>
      <c r="H143" s="406"/>
      <c r="I143" s="406"/>
      <c r="J143" s="406"/>
      <c r="K143" s="406"/>
      <c r="L143" s="406"/>
      <c r="M143" s="406"/>
      <c r="N143" s="406"/>
      <c r="O143" s="406"/>
      <c r="P143" s="406"/>
      <c r="Q143" s="406"/>
      <c r="R143" s="406"/>
      <c r="S143" s="406"/>
      <c r="T143" s="406"/>
      <c r="U143" s="406"/>
      <c r="V143" s="406"/>
      <c r="W143" s="406"/>
      <c r="X143" s="406"/>
      <c r="Y143" s="406"/>
      <c r="Z143" s="406"/>
      <c r="AA143" s="406"/>
      <c r="AB143" s="406"/>
      <c r="AC143" s="406"/>
      <c r="AD143" s="406"/>
      <c r="AE143" s="406"/>
      <c r="AF143" s="406"/>
      <c r="AG143" s="406"/>
      <c r="AH143" s="406"/>
      <c r="AI143" s="406"/>
      <c r="AJ143" s="406"/>
      <c r="AK143" s="406"/>
      <c r="AL143" s="406"/>
      <c r="AM143" s="406"/>
      <c r="AN143" s="406"/>
      <c r="AO143" s="406"/>
      <c r="AP143" s="406"/>
      <c r="AQ143" s="406"/>
      <c r="AR143" s="406"/>
      <c r="AS143" s="406"/>
      <c r="AT143" s="406"/>
      <c r="AU143" s="406"/>
      <c r="AV143" s="406"/>
      <c r="AW143" s="406"/>
      <c r="AX143" s="406"/>
      <c r="AY143" s="406"/>
      <c r="AZ143" s="406"/>
      <c r="BA143" s="406"/>
      <c r="BB143" s="406"/>
      <c r="BC143" s="406"/>
      <c r="BD143" s="406"/>
      <c r="BE143" s="406"/>
      <c r="BF143" s="406"/>
      <c r="BG143" s="406"/>
      <c r="BH143" s="406"/>
      <c r="BI143" s="406"/>
      <c r="BJ143" s="406"/>
      <c r="BK143" s="406"/>
      <c r="BL143" s="406"/>
      <c r="BM143" s="406"/>
      <c r="BN143" s="406"/>
      <c r="BO143" s="406"/>
      <c r="BP143" s="406"/>
      <c r="BQ143" s="406"/>
      <c r="BR143" s="406"/>
      <c r="BS143" s="406"/>
      <c r="BT143" s="406"/>
      <c r="BU143" s="406"/>
      <c r="BV143" s="406"/>
      <c r="BW143" s="406"/>
      <c r="BX143" s="406"/>
      <c r="BY143" s="406"/>
      <c r="BZ143" s="406"/>
      <c r="CA143" s="406"/>
      <c r="CB143" s="406"/>
      <c r="CC143" s="406"/>
      <c r="CD143" s="406"/>
      <c r="CE143" s="406"/>
      <c r="CF143" s="406"/>
      <c r="CG143" s="406"/>
      <c r="CH143" s="406"/>
      <c r="CI143" s="406"/>
    </row>
    <row r="144" spans="1:87" ht="15.75" customHeight="1">
      <c r="A144" s="406"/>
      <c r="B144" s="407"/>
      <c r="C144" s="407"/>
      <c r="D144" s="406"/>
      <c r="E144" s="406"/>
      <c r="F144" s="406"/>
      <c r="G144" s="406"/>
      <c r="H144" s="406"/>
      <c r="I144" s="406"/>
      <c r="J144" s="406"/>
      <c r="K144" s="406"/>
      <c r="L144" s="406"/>
      <c r="M144" s="406"/>
      <c r="N144" s="406"/>
      <c r="O144" s="406"/>
      <c r="P144" s="406"/>
      <c r="Q144" s="406"/>
      <c r="R144" s="406"/>
      <c r="S144" s="406"/>
      <c r="T144" s="406"/>
      <c r="U144" s="406"/>
      <c r="V144" s="406"/>
      <c r="W144" s="406"/>
      <c r="X144" s="406"/>
      <c r="Y144" s="406"/>
      <c r="Z144" s="406"/>
      <c r="AA144" s="406"/>
      <c r="AB144" s="406"/>
      <c r="AC144" s="406"/>
      <c r="AD144" s="406"/>
      <c r="AE144" s="406"/>
      <c r="AF144" s="406"/>
      <c r="AG144" s="406"/>
      <c r="AH144" s="406"/>
      <c r="AI144" s="406"/>
      <c r="AJ144" s="406"/>
      <c r="AK144" s="406"/>
      <c r="AL144" s="406"/>
      <c r="AM144" s="406"/>
      <c r="AN144" s="406"/>
      <c r="AO144" s="406"/>
      <c r="AP144" s="406"/>
      <c r="AQ144" s="406"/>
      <c r="AR144" s="406"/>
      <c r="AS144" s="406"/>
      <c r="AT144" s="406"/>
      <c r="AU144" s="406"/>
      <c r="AV144" s="406"/>
      <c r="AW144" s="406"/>
      <c r="AX144" s="406"/>
      <c r="AY144" s="406"/>
      <c r="AZ144" s="406"/>
      <c r="BA144" s="406"/>
      <c r="BB144" s="406"/>
      <c r="BC144" s="406"/>
      <c r="BD144" s="406"/>
      <c r="BE144" s="406"/>
      <c r="BF144" s="406"/>
      <c r="BG144" s="406"/>
      <c r="BH144" s="406"/>
      <c r="BI144" s="406"/>
      <c r="BJ144" s="406"/>
      <c r="BK144" s="406"/>
      <c r="BL144" s="406"/>
      <c r="BM144" s="406"/>
      <c r="BN144" s="406"/>
      <c r="BO144" s="406"/>
      <c r="BP144" s="406"/>
      <c r="BQ144" s="406"/>
      <c r="BR144" s="406"/>
      <c r="BS144" s="406"/>
      <c r="BT144" s="406"/>
      <c r="BU144" s="406"/>
      <c r="BV144" s="406"/>
      <c r="BW144" s="406"/>
      <c r="BX144" s="406"/>
      <c r="BY144" s="406"/>
      <c r="BZ144" s="406"/>
      <c r="CA144" s="406"/>
      <c r="CB144" s="406"/>
      <c r="CC144" s="406"/>
      <c r="CD144" s="406"/>
      <c r="CE144" s="406"/>
      <c r="CF144" s="406"/>
      <c r="CG144" s="406"/>
      <c r="CH144" s="406"/>
      <c r="CI144" s="406"/>
    </row>
    <row r="145" spans="1:87" ht="15.75" customHeight="1">
      <c r="A145" s="406"/>
      <c r="B145" s="407"/>
      <c r="C145" s="407"/>
      <c r="D145" s="406"/>
      <c r="E145" s="406"/>
      <c r="F145" s="406"/>
      <c r="G145" s="406"/>
      <c r="H145" s="406"/>
      <c r="I145" s="406"/>
      <c r="J145" s="406"/>
      <c r="K145" s="406"/>
      <c r="L145" s="406"/>
      <c r="M145" s="406"/>
      <c r="N145" s="406"/>
      <c r="O145" s="406"/>
      <c r="P145" s="406"/>
      <c r="Q145" s="406"/>
      <c r="R145" s="406"/>
      <c r="S145" s="406"/>
      <c r="T145" s="406"/>
      <c r="U145" s="406"/>
      <c r="V145" s="406"/>
      <c r="W145" s="406"/>
      <c r="X145" s="406"/>
      <c r="Y145" s="406"/>
      <c r="Z145" s="406"/>
      <c r="AA145" s="406"/>
      <c r="AB145" s="406"/>
      <c r="AC145" s="406"/>
      <c r="AD145" s="406"/>
      <c r="AE145" s="406"/>
      <c r="AF145" s="406"/>
      <c r="AG145" s="406"/>
      <c r="AH145" s="406"/>
      <c r="AI145" s="406"/>
      <c r="AJ145" s="406"/>
      <c r="AK145" s="406"/>
      <c r="AL145" s="406"/>
      <c r="AM145" s="406"/>
      <c r="AN145" s="406"/>
      <c r="AO145" s="406"/>
      <c r="AP145" s="406"/>
      <c r="AQ145" s="406"/>
      <c r="AR145" s="406"/>
      <c r="AS145" s="406"/>
      <c r="AT145" s="406"/>
      <c r="AU145" s="406"/>
      <c r="AV145" s="406"/>
      <c r="AW145" s="406"/>
      <c r="AX145" s="406"/>
      <c r="AY145" s="406"/>
      <c r="AZ145" s="406"/>
      <c r="BA145" s="406"/>
      <c r="BB145" s="406"/>
      <c r="BC145" s="406"/>
      <c r="BD145" s="406"/>
      <c r="BE145" s="406"/>
      <c r="BF145" s="406"/>
      <c r="BG145" s="406"/>
      <c r="BH145" s="406"/>
      <c r="BI145" s="406"/>
      <c r="BJ145" s="406"/>
      <c r="BK145" s="406"/>
      <c r="BL145" s="406"/>
      <c r="BM145" s="406"/>
      <c r="BN145" s="406"/>
      <c r="BO145" s="406"/>
      <c r="BP145" s="406"/>
      <c r="BQ145" s="406"/>
      <c r="BR145" s="406"/>
      <c r="BS145" s="406"/>
      <c r="BT145" s="406"/>
      <c r="BU145" s="406"/>
      <c r="BV145" s="406"/>
      <c r="BW145" s="406"/>
      <c r="BX145" s="406"/>
      <c r="BY145" s="406"/>
      <c r="BZ145" s="406"/>
      <c r="CA145" s="406"/>
      <c r="CB145" s="406"/>
      <c r="CC145" s="406"/>
      <c r="CD145" s="406"/>
      <c r="CE145" s="406"/>
      <c r="CF145" s="406"/>
      <c r="CG145" s="406"/>
      <c r="CH145" s="406"/>
      <c r="CI145" s="406"/>
    </row>
    <row r="146" spans="1:87" ht="15.75" customHeight="1">
      <c r="A146" s="406"/>
      <c r="B146" s="407"/>
      <c r="C146" s="407"/>
      <c r="D146" s="406"/>
      <c r="E146" s="406"/>
      <c r="F146" s="406"/>
      <c r="G146" s="406"/>
      <c r="H146" s="406"/>
      <c r="I146" s="406"/>
      <c r="J146" s="406"/>
      <c r="K146" s="406"/>
      <c r="L146" s="406"/>
      <c r="M146" s="406"/>
      <c r="N146" s="406"/>
      <c r="O146" s="406"/>
      <c r="P146" s="406"/>
      <c r="Q146" s="406"/>
      <c r="R146" s="406"/>
      <c r="S146" s="406"/>
      <c r="T146" s="406"/>
      <c r="U146" s="406"/>
      <c r="V146" s="406"/>
      <c r="W146" s="406"/>
      <c r="X146" s="406"/>
      <c r="Y146" s="406"/>
      <c r="Z146" s="406"/>
      <c r="AA146" s="406"/>
      <c r="AB146" s="406"/>
      <c r="AC146" s="406"/>
      <c r="AD146" s="406"/>
      <c r="AE146" s="406"/>
      <c r="AF146" s="406"/>
      <c r="AG146" s="406"/>
      <c r="AH146" s="406"/>
      <c r="AI146" s="406"/>
      <c r="AJ146" s="406"/>
      <c r="AK146" s="406"/>
      <c r="AL146" s="406"/>
      <c r="AM146" s="406"/>
      <c r="AN146" s="406"/>
      <c r="AO146" s="406"/>
      <c r="AP146" s="406"/>
      <c r="AQ146" s="406"/>
      <c r="AR146" s="406"/>
      <c r="AS146" s="406"/>
      <c r="AT146" s="406"/>
      <c r="AU146" s="406"/>
      <c r="AV146" s="406"/>
      <c r="AW146" s="406"/>
      <c r="AX146" s="406"/>
      <c r="AY146" s="406"/>
      <c r="AZ146" s="406"/>
      <c r="BA146" s="406"/>
      <c r="BB146" s="406"/>
      <c r="BC146" s="406"/>
      <c r="BD146" s="406"/>
      <c r="BE146" s="406"/>
      <c r="BF146" s="406"/>
      <c r="BG146" s="406"/>
      <c r="BH146" s="406"/>
      <c r="BI146" s="406"/>
      <c r="BJ146" s="406"/>
      <c r="BK146" s="406"/>
      <c r="BL146" s="406"/>
      <c r="BM146" s="406"/>
      <c r="BN146" s="406"/>
      <c r="BO146" s="406"/>
      <c r="BP146" s="406"/>
      <c r="BQ146" s="406"/>
      <c r="BR146" s="406"/>
      <c r="BS146" s="406"/>
      <c r="BT146" s="406"/>
      <c r="BU146" s="406"/>
      <c r="BV146" s="406"/>
      <c r="BW146" s="406"/>
      <c r="BX146" s="406"/>
      <c r="BY146" s="406"/>
      <c r="BZ146" s="406"/>
      <c r="CA146" s="406"/>
      <c r="CB146" s="406"/>
      <c r="CC146" s="406"/>
      <c r="CD146" s="406"/>
      <c r="CE146" s="406"/>
      <c r="CF146" s="406"/>
      <c r="CG146" s="406"/>
      <c r="CH146" s="406"/>
      <c r="CI146" s="406"/>
    </row>
    <row r="147" spans="1:87" ht="15.75" customHeight="1">
      <c r="A147" s="406"/>
      <c r="B147" s="407"/>
      <c r="C147" s="407"/>
      <c r="D147" s="406"/>
      <c r="E147" s="406"/>
      <c r="F147" s="406"/>
      <c r="G147" s="406"/>
      <c r="H147" s="406"/>
      <c r="I147" s="406"/>
      <c r="J147" s="406"/>
      <c r="K147" s="406"/>
      <c r="L147" s="406"/>
      <c r="M147" s="406"/>
      <c r="N147" s="406"/>
      <c r="O147" s="406"/>
      <c r="P147" s="406"/>
      <c r="Q147" s="406"/>
      <c r="R147" s="406"/>
      <c r="S147" s="406"/>
      <c r="T147" s="406"/>
      <c r="U147" s="406"/>
      <c r="V147" s="406"/>
      <c r="W147" s="406"/>
      <c r="X147" s="406"/>
      <c r="Y147" s="406"/>
      <c r="Z147" s="406"/>
      <c r="AA147" s="406"/>
      <c r="AB147" s="406"/>
      <c r="AC147" s="406"/>
      <c r="AD147" s="406"/>
      <c r="AE147" s="406"/>
      <c r="AF147" s="406"/>
      <c r="AG147" s="406"/>
      <c r="AH147" s="406"/>
      <c r="AI147" s="406"/>
      <c r="AJ147" s="406"/>
      <c r="AK147" s="406"/>
      <c r="AL147" s="406"/>
      <c r="AM147" s="406"/>
      <c r="AN147" s="406"/>
      <c r="AO147" s="406"/>
      <c r="AP147" s="406"/>
      <c r="AQ147" s="406"/>
      <c r="AR147" s="406"/>
      <c r="AS147" s="406"/>
      <c r="AT147" s="406"/>
      <c r="AU147" s="406"/>
      <c r="AV147" s="406"/>
      <c r="AW147" s="406"/>
      <c r="AX147" s="406"/>
      <c r="AY147" s="406"/>
      <c r="AZ147" s="406"/>
      <c r="BA147" s="406"/>
      <c r="BB147" s="406"/>
      <c r="BC147" s="406"/>
      <c r="BD147" s="406"/>
      <c r="BE147" s="406"/>
      <c r="BF147" s="406"/>
      <c r="BG147" s="406"/>
      <c r="BH147" s="406"/>
      <c r="BI147" s="406"/>
      <c r="BJ147" s="406"/>
      <c r="BK147" s="406"/>
      <c r="BL147" s="406"/>
      <c r="BM147" s="406"/>
      <c r="BN147" s="406"/>
      <c r="BO147" s="406"/>
      <c r="BP147" s="406"/>
      <c r="BQ147" s="406"/>
      <c r="BR147" s="406"/>
      <c r="BS147" s="406"/>
      <c r="BT147" s="406"/>
      <c r="BU147" s="406"/>
      <c r="BV147" s="406"/>
      <c r="BW147" s="406"/>
      <c r="BX147" s="406"/>
      <c r="BY147" s="406"/>
      <c r="BZ147" s="406"/>
      <c r="CA147" s="406"/>
      <c r="CB147" s="406"/>
      <c r="CC147" s="406"/>
      <c r="CD147" s="406"/>
      <c r="CE147" s="406"/>
      <c r="CF147" s="406"/>
      <c r="CG147" s="406"/>
      <c r="CH147" s="406"/>
      <c r="CI147" s="406"/>
    </row>
    <row r="148" spans="1:87" ht="15.75" customHeight="1">
      <c r="A148" s="406"/>
      <c r="B148" s="407"/>
      <c r="C148" s="407"/>
      <c r="D148" s="406"/>
      <c r="E148" s="406"/>
      <c r="F148" s="406"/>
      <c r="G148" s="406"/>
      <c r="H148" s="406"/>
      <c r="I148" s="406"/>
      <c r="J148" s="406"/>
      <c r="K148" s="406"/>
      <c r="L148" s="406"/>
      <c r="M148" s="406"/>
      <c r="N148" s="406"/>
      <c r="O148" s="406"/>
      <c r="P148" s="406"/>
      <c r="Q148" s="406"/>
      <c r="R148" s="406"/>
      <c r="S148" s="406"/>
      <c r="T148" s="406"/>
      <c r="U148" s="406"/>
      <c r="V148" s="406"/>
      <c r="W148" s="406"/>
      <c r="X148" s="406"/>
      <c r="Y148" s="406"/>
      <c r="Z148" s="406"/>
      <c r="AA148" s="406"/>
      <c r="AB148" s="406"/>
      <c r="AC148" s="406"/>
      <c r="AD148" s="406"/>
      <c r="AE148" s="406"/>
      <c r="AF148" s="406"/>
      <c r="AG148" s="406"/>
      <c r="AH148" s="406"/>
      <c r="AI148" s="406"/>
      <c r="AJ148" s="406"/>
      <c r="AK148" s="406"/>
      <c r="AL148" s="406"/>
      <c r="AM148" s="406"/>
      <c r="AN148" s="406"/>
      <c r="AO148" s="406"/>
      <c r="AP148" s="406"/>
      <c r="AQ148" s="406"/>
      <c r="AR148" s="406"/>
      <c r="AS148" s="406"/>
      <c r="AT148" s="406"/>
      <c r="AU148" s="406"/>
      <c r="AV148" s="406"/>
      <c r="AW148" s="406"/>
      <c r="AX148" s="406"/>
      <c r="AY148" s="406"/>
      <c r="AZ148" s="406"/>
      <c r="BA148" s="406"/>
      <c r="BB148" s="406"/>
      <c r="BC148" s="406"/>
      <c r="BD148" s="406"/>
      <c r="BE148" s="406"/>
      <c r="BF148" s="406"/>
      <c r="BG148" s="406"/>
      <c r="BH148" s="406"/>
      <c r="BI148" s="406"/>
      <c r="BJ148" s="406"/>
      <c r="BK148" s="406"/>
      <c r="BL148" s="406"/>
      <c r="BM148" s="406"/>
      <c r="BN148" s="406"/>
      <c r="BO148" s="406"/>
      <c r="BP148" s="406"/>
      <c r="BQ148" s="406"/>
      <c r="BR148" s="406"/>
      <c r="BS148" s="406"/>
      <c r="BT148" s="406"/>
      <c r="BU148" s="406"/>
      <c r="BV148" s="406"/>
      <c r="BW148" s="406"/>
      <c r="BX148" s="406"/>
      <c r="BY148" s="406"/>
      <c r="BZ148" s="406"/>
      <c r="CA148" s="406"/>
      <c r="CB148" s="406"/>
      <c r="CC148" s="406"/>
      <c r="CD148" s="406"/>
      <c r="CE148" s="406"/>
      <c r="CF148" s="406"/>
      <c r="CG148" s="406"/>
      <c r="CH148" s="406"/>
      <c r="CI148" s="406"/>
    </row>
    <row r="149" spans="1:87" ht="15.75" customHeight="1">
      <c r="A149" s="406"/>
      <c r="B149" s="407"/>
      <c r="C149" s="407"/>
      <c r="D149" s="406"/>
      <c r="E149" s="406"/>
      <c r="F149" s="406"/>
      <c r="G149" s="406"/>
      <c r="H149" s="406"/>
      <c r="I149" s="406"/>
      <c r="J149" s="406"/>
      <c r="K149" s="406"/>
      <c r="L149" s="406"/>
      <c r="M149" s="406"/>
      <c r="N149" s="406"/>
      <c r="O149" s="406"/>
      <c r="P149" s="406"/>
      <c r="Q149" s="406"/>
      <c r="R149" s="406"/>
      <c r="S149" s="406"/>
      <c r="T149" s="406"/>
      <c r="U149" s="406"/>
      <c r="V149" s="406"/>
      <c r="W149" s="406"/>
      <c r="X149" s="406"/>
      <c r="Y149" s="406"/>
      <c r="Z149" s="406"/>
      <c r="AA149" s="406"/>
      <c r="AB149" s="406"/>
      <c r="AC149" s="406"/>
      <c r="AD149" s="406"/>
      <c r="AE149" s="406"/>
      <c r="AF149" s="406"/>
      <c r="AG149" s="406"/>
      <c r="AH149" s="406"/>
      <c r="AI149" s="406"/>
      <c r="AJ149" s="406"/>
      <c r="AK149" s="406"/>
      <c r="AL149" s="406"/>
      <c r="AM149" s="406"/>
      <c r="AN149" s="406"/>
      <c r="AO149" s="406"/>
      <c r="AP149" s="406"/>
      <c r="AQ149" s="406"/>
      <c r="AR149" s="406"/>
      <c r="AS149" s="406"/>
      <c r="AT149" s="406"/>
      <c r="AU149" s="406"/>
      <c r="AV149" s="406"/>
      <c r="AW149" s="406"/>
      <c r="AX149" s="406"/>
      <c r="AY149" s="406"/>
      <c r="AZ149" s="406"/>
      <c r="BA149" s="406"/>
      <c r="BB149" s="406"/>
      <c r="BC149" s="406"/>
      <c r="BD149" s="406"/>
      <c r="BE149" s="406"/>
      <c r="BF149" s="406"/>
      <c r="BG149" s="406"/>
      <c r="BH149" s="406"/>
      <c r="BI149" s="406"/>
      <c r="BJ149" s="406"/>
      <c r="BK149" s="406"/>
      <c r="BL149" s="406"/>
      <c r="BM149" s="406"/>
      <c r="BN149" s="406"/>
      <c r="BO149" s="406"/>
      <c r="BP149" s="406"/>
      <c r="BQ149" s="406"/>
      <c r="BR149" s="406"/>
      <c r="BS149" s="406"/>
      <c r="BT149" s="406"/>
      <c r="BU149" s="406"/>
      <c r="BV149" s="406"/>
      <c r="BW149" s="406"/>
      <c r="BX149" s="406"/>
      <c r="BY149" s="406"/>
      <c r="BZ149" s="406"/>
      <c r="CA149" s="406"/>
      <c r="CB149" s="406"/>
      <c r="CC149" s="406"/>
      <c r="CD149" s="406"/>
      <c r="CE149" s="406"/>
      <c r="CF149" s="406"/>
      <c r="CG149" s="406"/>
      <c r="CH149" s="406"/>
      <c r="CI149" s="406"/>
    </row>
    <row r="150" spans="1:87" ht="15.75" customHeight="1">
      <c r="A150" s="406"/>
      <c r="B150" s="407"/>
      <c r="C150" s="407"/>
      <c r="D150" s="406"/>
      <c r="E150" s="406"/>
      <c r="F150" s="406"/>
      <c r="G150" s="406"/>
      <c r="H150" s="406"/>
      <c r="I150" s="406"/>
      <c r="J150" s="406"/>
      <c r="K150" s="406"/>
      <c r="L150" s="406"/>
      <c r="M150" s="406"/>
      <c r="N150" s="406"/>
      <c r="O150" s="406"/>
      <c r="P150" s="406"/>
      <c r="Q150" s="406"/>
      <c r="R150" s="406"/>
      <c r="S150" s="406"/>
      <c r="T150" s="406"/>
      <c r="U150" s="406"/>
      <c r="V150" s="406"/>
      <c r="W150" s="406"/>
      <c r="X150" s="406"/>
      <c r="Y150" s="406"/>
      <c r="Z150" s="406"/>
      <c r="AA150" s="406"/>
      <c r="AB150" s="406"/>
      <c r="AC150" s="406"/>
      <c r="AD150" s="406"/>
      <c r="AE150" s="406"/>
      <c r="AF150" s="406"/>
      <c r="AG150" s="406"/>
      <c r="AH150" s="406"/>
      <c r="AI150" s="406"/>
      <c r="AJ150" s="406"/>
      <c r="AK150" s="406"/>
      <c r="AL150" s="406"/>
      <c r="AM150" s="406"/>
      <c r="AN150" s="406"/>
      <c r="AO150" s="406"/>
      <c r="AP150" s="406"/>
      <c r="AQ150" s="406"/>
      <c r="AR150" s="406"/>
      <c r="AS150" s="406"/>
      <c r="AT150" s="406"/>
      <c r="AU150" s="406"/>
      <c r="AV150" s="406"/>
      <c r="AW150" s="406"/>
      <c r="AX150" s="406"/>
      <c r="AY150" s="406"/>
      <c r="AZ150" s="406"/>
      <c r="BA150" s="406"/>
      <c r="BB150" s="406"/>
      <c r="BC150" s="406"/>
      <c r="BD150" s="406"/>
      <c r="BE150" s="406"/>
      <c r="BF150" s="406"/>
      <c r="BG150" s="406"/>
      <c r="BH150" s="406"/>
      <c r="BI150" s="406"/>
      <c r="BJ150" s="406"/>
      <c r="BK150" s="406"/>
      <c r="BL150" s="406"/>
      <c r="BM150" s="406"/>
      <c r="BN150" s="406"/>
      <c r="BO150" s="406"/>
      <c r="BP150" s="406"/>
      <c r="BQ150" s="406"/>
      <c r="BR150" s="406"/>
      <c r="BS150" s="406"/>
      <c r="BT150" s="406"/>
      <c r="BU150" s="406"/>
      <c r="BV150" s="406"/>
      <c r="BW150" s="406"/>
      <c r="BX150" s="406"/>
      <c r="BY150" s="406"/>
      <c r="BZ150" s="406"/>
      <c r="CA150" s="406"/>
      <c r="CB150" s="406"/>
      <c r="CC150" s="406"/>
      <c r="CD150" s="406"/>
      <c r="CE150" s="406"/>
      <c r="CF150" s="406"/>
      <c r="CG150" s="406"/>
      <c r="CH150" s="406"/>
      <c r="CI150" s="406"/>
    </row>
    <row r="151" spans="1:87" ht="15.75" customHeight="1">
      <c r="A151" s="406"/>
      <c r="B151" s="407"/>
      <c r="C151" s="407"/>
      <c r="D151" s="406"/>
      <c r="E151" s="406"/>
      <c r="F151" s="406"/>
      <c r="G151" s="406"/>
      <c r="H151" s="406"/>
      <c r="I151" s="406"/>
      <c r="J151" s="406"/>
      <c r="K151" s="406"/>
      <c r="L151" s="406"/>
      <c r="M151" s="406"/>
      <c r="N151" s="406"/>
      <c r="O151" s="406"/>
      <c r="P151" s="406"/>
      <c r="Q151" s="406"/>
      <c r="R151" s="406"/>
      <c r="S151" s="406"/>
      <c r="T151" s="406"/>
      <c r="U151" s="406"/>
      <c r="V151" s="406"/>
      <c r="W151" s="406"/>
      <c r="X151" s="406"/>
      <c r="Y151" s="406"/>
      <c r="Z151" s="406"/>
      <c r="AA151" s="406"/>
      <c r="AB151" s="406"/>
      <c r="AC151" s="406"/>
      <c r="AD151" s="406"/>
      <c r="AE151" s="406"/>
      <c r="AF151" s="406"/>
      <c r="AG151" s="406"/>
      <c r="AH151" s="406"/>
      <c r="AI151" s="406"/>
      <c r="AJ151" s="406"/>
      <c r="AK151" s="406"/>
      <c r="AL151" s="406"/>
      <c r="AM151" s="406"/>
      <c r="AN151" s="406"/>
      <c r="AO151" s="406"/>
      <c r="AP151" s="406"/>
      <c r="AQ151" s="406"/>
      <c r="AR151" s="406"/>
      <c r="AS151" s="406"/>
      <c r="AT151" s="406"/>
      <c r="AU151" s="406"/>
      <c r="AV151" s="406"/>
      <c r="AW151" s="406"/>
      <c r="AX151" s="406"/>
      <c r="AY151" s="406"/>
      <c r="AZ151" s="406"/>
      <c r="BA151" s="406"/>
      <c r="BB151" s="406"/>
      <c r="BC151" s="406"/>
      <c r="BD151" s="406"/>
      <c r="BE151" s="406"/>
      <c r="BF151" s="406"/>
      <c r="BG151" s="406"/>
      <c r="BH151" s="406"/>
      <c r="BI151" s="406"/>
      <c r="BJ151" s="406"/>
      <c r="BK151" s="406"/>
      <c r="BL151" s="406"/>
      <c r="BM151" s="406"/>
      <c r="BN151" s="406"/>
      <c r="BO151" s="406"/>
      <c r="BP151" s="406"/>
      <c r="BQ151" s="406"/>
      <c r="BR151" s="406"/>
      <c r="BS151" s="406"/>
      <c r="BT151" s="406"/>
      <c r="BU151" s="406"/>
      <c r="BV151" s="406"/>
      <c r="BW151" s="406"/>
      <c r="BX151" s="406"/>
      <c r="BY151" s="406"/>
      <c r="BZ151" s="406"/>
      <c r="CA151" s="406"/>
      <c r="CB151" s="406"/>
      <c r="CC151" s="406"/>
      <c r="CD151" s="406"/>
      <c r="CE151" s="406"/>
      <c r="CF151" s="406"/>
      <c r="CG151" s="406"/>
      <c r="CH151" s="406"/>
      <c r="CI151" s="406"/>
    </row>
    <row r="152" spans="1:87" ht="15.75" customHeight="1">
      <c r="A152" s="406"/>
      <c r="B152" s="407"/>
      <c r="C152" s="407"/>
      <c r="D152" s="406"/>
      <c r="E152" s="406"/>
      <c r="F152" s="406"/>
      <c r="G152" s="406"/>
      <c r="H152" s="406"/>
      <c r="I152" s="406"/>
      <c r="J152" s="406"/>
      <c r="K152" s="406"/>
      <c r="L152" s="406"/>
      <c r="M152" s="406"/>
      <c r="N152" s="406"/>
      <c r="O152" s="406"/>
      <c r="P152" s="406"/>
      <c r="Q152" s="406"/>
      <c r="R152" s="406"/>
      <c r="S152" s="406"/>
      <c r="T152" s="406"/>
      <c r="U152" s="406"/>
      <c r="V152" s="406"/>
      <c r="W152" s="406"/>
      <c r="X152" s="406"/>
      <c r="Y152" s="406"/>
      <c r="Z152" s="406"/>
      <c r="AA152" s="406"/>
      <c r="AB152" s="406"/>
      <c r="AC152" s="406"/>
      <c r="AD152" s="406"/>
      <c r="AE152" s="406"/>
      <c r="AF152" s="406"/>
      <c r="AG152" s="406"/>
      <c r="AH152" s="406"/>
      <c r="AI152" s="406"/>
      <c r="AJ152" s="406"/>
      <c r="AK152" s="406"/>
      <c r="AL152" s="406"/>
      <c r="AM152" s="406"/>
      <c r="AN152" s="406"/>
      <c r="AO152" s="406"/>
      <c r="AP152" s="406"/>
      <c r="AQ152" s="406"/>
      <c r="AR152" s="406"/>
      <c r="AS152" s="406"/>
      <c r="AT152" s="406"/>
      <c r="AU152" s="406"/>
      <c r="AV152" s="406"/>
      <c r="AW152" s="406"/>
      <c r="AX152" s="406"/>
      <c r="AY152" s="406"/>
      <c r="AZ152" s="406"/>
      <c r="BA152" s="406"/>
      <c r="BB152" s="406"/>
      <c r="BC152" s="406"/>
      <c r="BD152" s="406"/>
      <c r="BE152" s="406"/>
      <c r="BF152" s="406"/>
      <c r="BG152" s="406"/>
      <c r="BH152" s="406"/>
      <c r="BI152" s="406"/>
      <c r="BJ152" s="406"/>
      <c r="BK152" s="406"/>
      <c r="BL152" s="406"/>
      <c r="BM152" s="406"/>
      <c r="BN152" s="406"/>
      <c r="BO152" s="406"/>
      <c r="BP152" s="406"/>
      <c r="BQ152" s="406"/>
      <c r="BR152" s="406"/>
      <c r="BS152" s="406"/>
      <c r="BT152" s="406"/>
      <c r="BU152" s="406"/>
      <c r="BV152" s="406"/>
      <c r="BW152" s="406"/>
      <c r="BX152" s="406"/>
      <c r="BY152" s="406"/>
      <c r="BZ152" s="406"/>
      <c r="CA152" s="406"/>
      <c r="CB152" s="406"/>
      <c r="CC152" s="406"/>
      <c r="CD152" s="406"/>
      <c r="CE152" s="406"/>
      <c r="CF152" s="406"/>
      <c r="CG152" s="406"/>
      <c r="CH152" s="406"/>
      <c r="CI152" s="406"/>
    </row>
    <row r="153" spans="1:87" ht="15.75" customHeight="1">
      <c r="A153" s="406"/>
      <c r="B153" s="407"/>
      <c r="C153" s="407"/>
      <c r="D153" s="406"/>
      <c r="E153" s="406"/>
      <c r="F153" s="406"/>
      <c r="G153" s="406"/>
      <c r="H153" s="406"/>
      <c r="I153" s="406"/>
      <c r="J153" s="406"/>
      <c r="K153" s="406"/>
      <c r="L153" s="406"/>
      <c r="M153" s="406"/>
      <c r="N153" s="406"/>
      <c r="O153" s="406"/>
      <c r="P153" s="406"/>
      <c r="Q153" s="406"/>
      <c r="R153" s="406"/>
      <c r="S153" s="406"/>
      <c r="T153" s="406"/>
      <c r="U153" s="406"/>
      <c r="V153" s="406"/>
      <c r="W153" s="406"/>
      <c r="X153" s="406"/>
      <c r="Y153" s="406"/>
      <c r="Z153" s="406"/>
      <c r="AA153" s="406"/>
      <c r="AB153" s="406"/>
      <c r="AC153" s="406"/>
      <c r="AD153" s="406"/>
      <c r="AE153" s="406"/>
      <c r="AF153" s="406"/>
      <c r="AG153" s="406"/>
      <c r="AH153" s="406"/>
      <c r="AI153" s="406"/>
      <c r="AJ153" s="406"/>
      <c r="AK153" s="406"/>
      <c r="AL153" s="406"/>
      <c r="AM153" s="406"/>
      <c r="AN153" s="406"/>
      <c r="AO153" s="406"/>
      <c r="AP153" s="406"/>
      <c r="AQ153" s="406"/>
      <c r="AR153" s="406"/>
      <c r="AS153" s="406"/>
      <c r="AT153" s="406"/>
      <c r="AU153" s="406"/>
      <c r="AV153" s="406"/>
      <c r="AW153" s="406"/>
      <c r="AX153" s="406"/>
      <c r="AY153" s="406"/>
      <c r="AZ153" s="406"/>
      <c r="BA153" s="406"/>
      <c r="BB153" s="406"/>
      <c r="BC153" s="406"/>
      <c r="BD153" s="406"/>
      <c r="BE153" s="406"/>
      <c r="BF153" s="406"/>
      <c r="BG153" s="406"/>
      <c r="BH153" s="406"/>
      <c r="BI153" s="406"/>
      <c r="BJ153" s="406"/>
      <c r="BK153" s="406"/>
      <c r="BL153" s="406"/>
      <c r="BM153" s="406"/>
      <c r="BN153" s="406"/>
      <c r="BO153" s="406"/>
      <c r="BP153" s="406"/>
      <c r="BQ153" s="406"/>
      <c r="BR153" s="406"/>
      <c r="BS153" s="406"/>
      <c r="BT153" s="406"/>
      <c r="BU153" s="406"/>
      <c r="BV153" s="406"/>
      <c r="BW153" s="406"/>
      <c r="BX153" s="406"/>
      <c r="BY153" s="406"/>
      <c r="BZ153" s="406"/>
      <c r="CA153" s="406"/>
      <c r="CB153" s="406"/>
      <c r="CC153" s="406"/>
      <c r="CD153" s="406"/>
      <c r="CE153" s="406"/>
      <c r="CF153" s="406"/>
      <c r="CG153" s="406"/>
      <c r="CH153" s="406"/>
      <c r="CI153" s="406"/>
    </row>
    <row r="154" spans="1:87" ht="15.75" customHeight="1">
      <c r="A154" s="406"/>
      <c r="B154" s="407"/>
      <c r="C154" s="407"/>
      <c r="D154" s="406"/>
      <c r="E154" s="406"/>
      <c r="F154" s="406"/>
      <c r="G154" s="406"/>
      <c r="H154" s="406"/>
      <c r="I154" s="406"/>
      <c r="J154" s="406"/>
      <c r="K154" s="406"/>
      <c r="L154" s="406"/>
      <c r="M154" s="406"/>
      <c r="N154" s="406"/>
      <c r="O154" s="406"/>
      <c r="P154" s="406"/>
      <c r="Q154" s="406"/>
      <c r="R154" s="406"/>
      <c r="S154" s="406"/>
      <c r="T154" s="406"/>
      <c r="U154" s="406"/>
      <c r="V154" s="406"/>
      <c r="W154" s="406"/>
      <c r="X154" s="406"/>
      <c r="Y154" s="406"/>
      <c r="Z154" s="406"/>
      <c r="AA154" s="406"/>
      <c r="AB154" s="406"/>
      <c r="AC154" s="406"/>
      <c r="AD154" s="406"/>
      <c r="AE154" s="406"/>
      <c r="AF154" s="406"/>
      <c r="AG154" s="406"/>
      <c r="AH154" s="406"/>
      <c r="AI154" s="406"/>
      <c r="AJ154" s="406"/>
      <c r="AK154" s="406"/>
      <c r="AL154" s="406"/>
      <c r="AM154" s="406"/>
      <c r="AN154" s="406"/>
      <c r="AO154" s="406"/>
      <c r="AP154" s="406"/>
      <c r="AQ154" s="406"/>
      <c r="AR154" s="406"/>
      <c r="AS154" s="406"/>
      <c r="AT154" s="406"/>
      <c r="AU154" s="406"/>
      <c r="AV154" s="406"/>
      <c r="AW154" s="406"/>
      <c r="AX154" s="406"/>
      <c r="AY154" s="406"/>
      <c r="AZ154" s="406"/>
      <c r="BA154" s="406"/>
      <c r="BB154" s="406"/>
      <c r="BC154" s="406"/>
      <c r="BD154" s="406"/>
      <c r="BE154" s="406"/>
      <c r="BF154" s="406"/>
      <c r="BG154" s="406"/>
      <c r="BH154" s="406"/>
      <c r="BI154" s="406"/>
      <c r="BJ154" s="406"/>
      <c r="BK154" s="406"/>
      <c r="BL154" s="406"/>
      <c r="BM154" s="406"/>
      <c r="BN154" s="406"/>
      <c r="BO154" s="406"/>
      <c r="BP154" s="406"/>
      <c r="BQ154" s="406"/>
      <c r="BR154" s="406"/>
      <c r="BS154" s="406"/>
      <c r="BT154" s="406"/>
      <c r="BU154" s="406"/>
      <c r="BV154" s="406"/>
      <c r="BW154" s="406"/>
      <c r="BX154" s="406"/>
      <c r="BY154" s="406"/>
      <c r="BZ154" s="406"/>
      <c r="CA154" s="406"/>
      <c r="CB154" s="406"/>
      <c r="CC154" s="406"/>
      <c r="CD154" s="406"/>
      <c r="CE154" s="406"/>
      <c r="CF154" s="406"/>
      <c r="CG154" s="406"/>
      <c r="CH154" s="406"/>
      <c r="CI154" s="406"/>
    </row>
    <row r="155" spans="1:87" ht="15.75" customHeight="1">
      <c r="A155" s="406"/>
      <c r="B155" s="407"/>
      <c r="C155" s="407"/>
      <c r="D155" s="406"/>
      <c r="E155" s="406"/>
      <c r="F155" s="406"/>
      <c r="G155" s="406"/>
      <c r="H155" s="406"/>
      <c r="I155" s="406"/>
      <c r="J155" s="406"/>
      <c r="K155" s="406"/>
      <c r="L155" s="406"/>
      <c r="M155" s="406"/>
      <c r="N155" s="406"/>
      <c r="O155" s="406"/>
      <c r="P155" s="406"/>
      <c r="Q155" s="406"/>
      <c r="R155" s="406"/>
      <c r="S155" s="406"/>
      <c r="T155" s="406"/>
      <c r="U155" s="406"/>
      <c r="V155" s="406"/>
      <c r="W155" s="406"/>
      <c r="X155" s="406"/>
      <c r="Y155" s="406"/>
      <c r="Z155" s="406"/>
      <c r="AA155" s="406"/>
      <c r="AB155" s="406"/>
      <c r="AC155" s="406"/>
      <c r="AD155" s="406"/>
      <c r="AE155" s="406"/>
      <c r="AF155" s="406"/>
      <c r="AG155" s="406"/>
      <c r="AH155" s="406"/>
      <c r="AI155" s="406"/>
      <c r="AJ155" s="406"/>
      <c r="AK155" s="406"/>
      <c r="AL155" s="406"/>
      <c r="AM155" s="406"/>
      <c r="AN155" s="406"/>
      <c r="AO155" s="406"/>
      <c r="AP155" s="406"/>
      <c r="AQ155" s="406"/>
      <c r="AR155" s="406"/>
      <c r="AS155" s="406"/>
      <c r="AT155" s="406"/>
      <c r="AU155" s="406"/>
      <c r="AV155" s="406"/>
      <c r="AW155" s="406"/>
      <c r="AX155" s="406"/>
      <c r="AY155" s="406"/>
      <c r="AZ155" s="406"/>
      <c r="BA155" s="406"/>
      <c r="BB155" s="406"/>
      <c r="BC155" s="406"/>
      <c r="BD155" s="406"/>
      <c r="BE155" s="406"/>
      <c r="BF155" s="406"/>
      <c r="BG155" s="406"/>
      <c r="BH155" s="406"/>
      <c r="BI155" s="406"/>
      <c r="BJ155" s="406"/>
      <c r="BK155" s="406"/>
      <c r="BL155" s="406"/>
      <c r="BM155" s="406"/>
      <c r="BN155" s="406"/>
      <c r="BO155" s="406"/>
      <c r="BP155" s="406"/>
      <c r="BQ155" s="406"/>
      <c r="BR155" s="406"/>
      <c r="BS155" s="406"/>
      <c r="BT155" s="406"/>
      <c r="BU155" s="406"/>
      <c r="BV155" s="406"/>
      <c r="BW155" s="406"/>
      <c r="BX155" s="406"/>
      <c r="BY155" s="406"/>
      <c r="BZ155" s="406"/>
      <c r="CA155" s="406"/>
      <c r="CB155" s="406"/>
      <c r="CC155" s="406"/>
      <c r="CD155" s="406"/>
      <c r="CE155" s="406"/>
      <c r="CF155" s="406"/>
      <c r="CG155" s="406"/>
      <c r="CH155" s="406"/>
      <c r="CI155" s="406"/>
    </row>
    <row r="156" spans="1:87" ht="15.75" customHeight="1">
      <c r="A156" s="406"/>
      <c r="B156" s="407"/>
      <c r="C156" s="407"/>
      <c r="D156" s="406"/>
      <c r="E156" s="406"/>
      <c r="F156" s="406"/>
      <c r="G156" s="406"/>
      <c r="H156" s="406"/>
      <c r="I156" s="406"/>
      <c r="J156" s="406"/>
      <c r="K156" s="406"/>
      <c r="L156" s="406"/>
      <c r="M156" s="406"/>
      <c r="N156" s="406"/>
      <c r="O156" s="406"/>
      <c r="P156" s="406"/>
      <c r="Q156" s="406"/>
      <c r="R156" s="406"/>
      <c r="S156" s="406"/>
      <c r="T156" s="406"/>
      <c r="U156" s="406"/>
      <c r="V156" s="406"/>
      <c r="W156" s="406"/>
      <c r="X156" s="406"/>
      <c r="Y156" s="406"/>
      <c r="Z156" s="406"/>
      <c r="AA156" s="406"/>
      <c r="AB156" s="406"/>
      <c r="AC156" s="406"/>
      <c r="AD156" s="406"/>
      <c r="AE156" s="406"/>
      <c r="AF156" s="406"/>
      <c r="AG156" s="406"/>
      <c r="AH156" s="406"/>
      <c r="AI156" s="406"/>
      <c r="AJ156" s="406"/>
      <c r="AK156" s="406"/>
      <c r="AL156" s="406"/>
      <c r="AM156" s="406"/>
      <c r="AN156" s="406"/>
      <c r="AO156" s="406"/>
      <c r="AP156" s="406"/>
      <c r="AQ156" s="406"/>
      <c r="AR156" s="406"/>
      <c r="AS156" s="406"/>
      <c r="AT156" s="406"/>
      <c r="AU156" s="406"/>
      <c r="AV156" s="406"/>
      <c r="AW156" s="406"/>
      <c r="AX156" s="406"/>
      <c r="AY156" s="406"/>
      <c r="AZ156" s="406"/>
      <c r="BA156" s="406"/>
      <c r="BB156" s="406"/>
      <c r="BC156" s="406"/>
      <c r="BD156" s="406"/>
      <c r="BE156" s="406"/>
      <c r="BF156" s="406"/>
      <c r="BG156" s="406"/>
      <c r="BH156" s="406"/>
      <c r="BI156" s="406"/>
      <c r="BJ156" s="406"/>
      <c r="BK156" s="406"/>
      <c r="BL156" s="406"/>
      <c r="BM156" s="406"/>
      <c r="BN156" s="406"/>
      <c r="BO156" s="406"/>
      <c r="BP156" s="406"/>
      <c r="BQ156" s="406"/>
      <c r="BR156" s="406"/>
      <c r="BS156" s="406"/>
      <c r="BT156" s="406"/>
      <c r="BU156" s="406"/>
      <c r="BV156" s="406"/>
      <c r="BW156" s="406"/>
      <c r="BX156" s="406"/>
      <c r="BY156" s="406"/>
      <c r="BZ156" s="406"/>
      <c r="CA156" s="406"/>
      <c r="CB156" s="406"/>
      <c r="CC156" s="406"/>
      <c r="CD156" s="406"/>
      <c r="CE156" s="406"/>
      <c r="CF156" s="406"/>
      <c r="CG156" s="406"/>
      <c r="CH156" s="406"/>
      <c r="CI156" s="406"/>
    </row>
    <row r="157" spans="1:87" ht="15.75" customHeight="1">
      <c r="A157" s="406"/>
      <c r="B157" s="407"/>
      <c r="C157" s="407"/>
      <c r="D157" s="406"/>
      <c r="E157" s="406"/>
      <c r="F157" s="406"/>
      <c r="G157" s="406"/>
      <c r="H157" s="406"/>
      <c r="I157" s="406"/>
      <c r="J157" s="406"/>
      <c r="K157" s="406"/>
      <c r="L157" s="406"/>
      <c r="M157" s="406"/>
      <c r="N157" s="406"/>
      <c r="O157" s="406"/>
      <c r="P157" s="406"/>
      <c r="Q157" s="406"/>
      <c r="R157" s="406"/>
      <c r="S157" s="406"/>
      <c r="T157" s="406"/>
      <c r="U157" s="406"/>
      <c r="V157" s="406"/>
      <c r="W157" s="406"/>
      <c r="X157" s="406"/>
      <c r="Y157" s="406"/>
      <c r="Z157" s="406"/>
      <c r="AA157" s="406"/>
      <c r="AB157" s="406"/>
      <c r="AC157" s="406"/>
      <c r="AD157" s="406"/>
      <c r="AE157" s="406"/>
      <c r="AF157" s="406"/>
      <c r="AG157" s="406"/>
      <c r="AH157" s="406"/>
      <c r="AI157" s="406"/>
      <c r="AJ157" s="406"/>
      <c r="AK157" s="406"/>
      <c r="AL157" s="406"/>
      <c r="AM157" s="406"/>
      <c r="AN157" s="406"/>
      <c r="AO157" s="406"/>
      <c r="AP157" s="406"/>
      <c r="AQ157" s="406"/>
      <c r="AR157" s="406"/>
      <c r="AS157" s="406"/>
      <c r="AT157" s="406"/>
      <c r="AU157" s="406"/>
      <c r="AV157" s="406"/>
      <c r="AW157" s="406"/>
      <c r="AX157" s="406"/>
      <c r="AY157" s="406"/>
      <c r="AZ157" s="406"/>
      <c r="BA157" s="406"/>
      <c r="BB157" s="406"/>
      <c r="BC157" s="406"/>
      <c r="BD157" s="406"/>
      <c r="BE157" s="406"/>
      <c r="BF157" s="406"/>
      <c r="BG157" s="406"/>
      <c r="BH157" s="406"/>
      <c r="BI157" s="406"/>
      <c r="BJ157" s="406"/>
      <c r="BK157" s="406"/>
      <c r="BL157" s="406"/>
      <c r="BM157" s="406"/>
      <c r="BN157" s="406"/>
      <c r="BO157" s="406"/>
      <c r="BP157" s="406"/>
      <c r="BQ157" s="406"/>
      <c r="BR157" s="406"/>
      <c r="BS157" s="406"/>
      <c r="BT157" s="406"/>
      <c r="BU157" s="406"/>
      <c r="BV157" s="406"/>
      <c r="BW157" s="406"/>
      <c r="BX157" s="406"/>
      <c r="BY157" s="406"/>
      <c r="BZ157" s="406"/>
      <c r="CA157" s="406"/>
      <c r="CB157" s="406"/>
      <c r="CC157" s="406"/>
      <c r="CD157" s="406"/>
      <c r="CE157" s="406"/>
      <c r="CF157" s="406"/>
      <c r="CG157" s="406"/>
      <c r="CH157" s="406"/>
      <c r="CI157" s="406"/>
    </row>
    <row r="158" spans="1:87" ht="15.75" customHeight="1">
      <c r="A158" s="406"/>
      <c r="B158" s="407"/>
      <c r="C158" s="407"/>
      <c r="D158" s="406"/>
      <c r="E158" s="406"/>
      <c r="F158" s="406"/>
      <c r="G158" s="406"/>
      <c r="H158" s="406"/>
      <c r="I158" s="406"/>
      <c r="J158" s="406"/>
      <c r="K158" s="406"/>
      <c r="L158" s="406"/>
      <c r="M158" s="406"/>
      <c r="N158" s="406"/>
      <c r="O158" s="406"/>
      <c r="P158" s="406"/>
      <c r="Q158" s="406"/>
      <c r="R158" s="406"/>
      <c r="S158" s="406"/>
      <c r="T158" s="406"/>
      <c r="U158" s="406"/>
      <c r="V158" s="406"/>
      <c r="W158" s="406"/>
      <c r="X158" s="406"/>
      <c r="Y158" s="406"/>
      <c r="Z158" s="406"/>
      <c r="AA158" s="406"/>
      <c r="AB158" s="406"/>
      <c r="AC158" s="406"/>
      <c r="AD158" s="406"/>
      <c r="AE158" s="406"/>
      <c r="AF158" s="406"/>
      <c r="AG158" s="406"/>
      <c r="AH158" s="406"/>
      <c r="AI158" s="406"/>
      <c r="AJ158" s="406"/>
      <c r="AK158" s="406"/>
      <c r="AL158" s="406"/>
      <c r="AM158" s="406"/>
      <c r="AN158" s="406"/>
      <c r="AO158" s="406"/>
      <c r="AP158" s="406"/>
      <c r="AQ158" s="406"/>
      <c r="AR158" s="406"/>
      <c r="AS158" s="406"/>
      <c r="AT158" s="406"/>
      <c r="AU158" s="406"/>
      <c r="AV158" s="406"/>
      <c r="AW158" s="406"/>
      <c r="AX158" s="406"/>
      <c r="AY158" s="406"/>
      <c r="AZ158" s="406"/>
      <c r="BA158" s="406"/>
      <c r="BB158" s="406"/>
      <c r="BC158" s="406"/>
      <c r="BD158" s="406"/>
      <c r="BE158" s="406"/>
      <c r="BF158" s="406"/>
      <c r="BG158" s="406"/>
      <c r="BH158" s="406"/>
      <c r="BI158" s="406"/>
      <c r="BJ158" s="406"/>
      <c r="BK158" s="406"/>
      <c r="BL158" s="406"/>
      <c r="BM158" s="406"/>
      <c r="BN158" s="406"/>
      <c r="BO158" s="406"/>
      <c r="BP158" s="406"/>
      <c r="BQ158" s="406"/>
      <c r="BR158" s="406"/>
      <c r="BS158" s="406"/>
      <c r="BT158" s="406"/>
      <c r="BU158" s="406"/>
      <c r="BV158" s="406"/>
      <c r="BW158" s="406"/>
      <c r="BX158" s="406"/>
      <c r="BY158" s="406"/>
      <c r="BZ158" s="406"/>
      <c r="CA158" s="406"/>
      <c r="CB158" s="406"/>
      <c r="CC158" s="406"/>
      <c r="CD158" s="406"/>
      <c r="CE158" s="406"/>
      <c r="CF158" s="406"/>
      <c r="CG158" s="406"/>
      <c r="CH158" s="406"/>
      <c r="CI158" s="406"/>
    </row>
    <row r="159" spans="1:87" ht="15.75" customHeight="1">
      <c r="A159" s="406"/>
      <c r="B159" s="407"/>
      <c r="C159" s="407"/>
      <c r="D159" s="406"/>
      <c r="E159" s="406"/>
      <c r="F159" s="406"/>
      <c r="G159" s="406"/>
      <c r="H159" s="406"/>
      <c r="I159" s="406"/>
      <c r="J159" s="406"/>
      <c r="K159" s="406"/>
      <c r="L159" s="406"/>
      <c r="M159" s="406"/>
      <c r="N159" s="406"/>
      <c r="O159" s="406"/>
      <c r="P159" s="406"/>
      <c r="Q159" s="406"/>
      <c r="R159" s="406"/>
      <c r="S159" s="406"/>
      <c r="T159" s="406"/>
      <c r="U159" s="406"/>
      <c r="V159" s="406"/>
      <c r="W159" s="406"/>
      <c r="X159" s="406"/>
      <c r="Y159" s="406"/>
      <c r="Z159" s="406"/>
      <c r="AA159" s="406"/>
      <c r="AB159" s="406"/>
      <c r="AC159" s="406"/>
      <c r="AD159" s="406"/>
      <c r="AE159" s="406"/>
      <c r="AF159" s="406"/>
      <c r="AG159" s="406"/>
      <c r="AH159" s="406"/>
      <c r="AI159" s="406"/>
      <c r="AJ159" s="406"/>
      <c r="AK159" s="406"/>
      <c r="AL159" s="406"/>
      <c r="AM159" s="406"/>
      <c r="AN159" s="406"/>
      <c r="AO159" s="406"/>
      <c r="AP159" s="406"/>
      <c r="AQ159" s="406"/>
      <c r="AR159" s="406"/>
      <c r="AS159" s="406"/>
      <c r="AT159" s="406"/>
      <c r="AU159" s="406"/>
      <c r="AV159" s="406"/>
      <c r="AW159" s="406"/>
      <c r="AX159" s="406"/>
      <c r="AY159" s="406"/>
      <c r="AZ159" s="406"/>
      <c r="BA159" s="406"/>
      <c r="BB159" s="406"/>
      <c r="BC159" s="406"/>
      <c r="BD159" s="406"/>
      <c r="BE159" s="406"/>
      <c r="BF159" s="406"/>
      <c r="BG159" s="406"/>
      <c r="BH159" s="406"/>
      <c r="BI159" s="406"/>
      <c r="BJ159" s="406"/>
      <c r="BK159" s="406"/>
      <c r="BL159" s="406"/>
      <c r="BM159" s="406"/>
      <c r="BN159" s="406"/>
      <c r="BO159" s="406"/>
      <c r="BP159" s="406"/>
      <c r="BQ159" s="406"/>
      <c r="BR159" s="406"/>
      <c r="BS159" s="406"/>
      <c r="BT159" s="406"/>
      <c r="BU159" s="406"/>
      <c r="BV159" s="406"/>
      <c r="BW159" s="406"/>
      <c r="BX159" s="406"/>
      <c r="BY159" s="406"/>
      <c r="BZ159" s="406"/>
      <c r="CA159" s="406"/>
      <c r="CB159" s="406"/>
      <c r="CC159" s="406"/>
      <c r="CD159" s="406"/>
      <c r="CE159" s="406"/>
      <c r="CF159" s="406"/>
      <c r="CG159" s="406"/>
      <c r="CH159" s="406"/>
      <c r="CI159" s="406"/>
    </row>
    <row r="160" spans="1:87" ht="15.75" customHeight="1">
      <c r="A160" s="406"/>
      <c r="B160" s="407"/>
      <c r="C160" s="407"/>
      <c r="D160" s="406"/>
      <c r="E160" s="406"/>
      <c r="F160" s="406"/>
      <c r="G160" s="406"/>
      <c r="H160" s="406"/>
      <c r="I160" s="406"/>
      <c r="J160" s="406"/>
      <c r="K160" s="406"/>
      <c r="L160" s="406"/>
      <c r="M160" s="406"/>
      <c r="N160" s="406"/>
      <c r="O160" s="406"/>
      <c r="P160" s="406"/>
      <c r="Q160" s="406"/>
      <c r="R160" s="406"/>
      <c r="S160" s="406"/>
      <c r="T160" s="406"/>
      <c r="U160" s="406"/>
      <c r="V160" s="406"/>
      <c r="W160" s="406"/>
      <c r="X160" s="406"/>
      <c r="Y160" s="406"/>
      <c r="Z160" s="406"/>
      <c r="AA160" s="406"/>
      <c r="AB160" s="406"/>
      <c r="AC160" s="406"/>
      <c r="AD160" s="406"/>
      <c r="AE160" s="406"/>
      <c r="AF160" s="406"/>
      <c r="AG160" s="406"/>
      <c r="AH160" s="406"/>
      <c r="AI160" s="406"/>
      <c r="AJ160" s="406"/>
      <c r="AK160" s="406"/>
      <c r="AL160" s="406"/>
      <c r="AM160" s="406"/>
      <c r="AN160" s="406"/>
      <c r="AO160" s="406"/>
      <c r="AP160" s="406"/>
      <c r="AQ160" s="406"/>
      <c r="AR160" s="406"/>
      <c r="AS160" s="406"/>
      <c r="AT160" s="406"/>
      <c r="AU160" s="406"/>
      <c r="AV160" s="406"/>
      <c r="AW160" s="406"/>
      <c r="AX160" s="406"/>
      <c r="AY160" s="406"/>
      <c r="AZ160" s="406"/>
      <c r="BA160" s="406"/>
      <c r="BB160" s="406"/>
      <c r="BC160" s="406"/>
      <c r="BD160" s="406"/>
      <c r="BE160" s="406"/>
      <c r="BF160" s="406"/>
      <c r="BG160" s="406"/>
      <c r="BH160" s="406"/>
      <c r="BI160" s="406"/>
      <c r="BJ160" s="406"/>
      <c r="BK160" s="406"/>
      <c r="BL160" s="406"/>
      <c r="BM160" s="406"/>
      <c r="BN160" s="406"/>
      <c r="BO160" s="406"/>
      <c r="BP160" s="406"/>
      <c r="BQ160" s="406"/>
      <c r="BR160" s="406"/>
      <c r="BS160" s="406"/>
      <c r="BT160" s="406"/>
      <c r="BU160" s="406"/>
      <c r="BV160" s="406"/>
      <c r="BW160" s="406"/>
      <c r="BX160" s="406"/>
      <c r="BY160" s="406"/>
      <c r="BZ160" s="406"/>
      <c r="CA160" s="406"/>
      <c r="CB160" s="406"/>
      <c r="CC160" s="406"/>
      <c r="CD160" s="406"/>
      <c r="CE160" s="406"/>
      <c r="CF160" s="406"/>
      <c r="CG160" s="406"/>
      <c r="CH160" s="406"/>
      <c r="CI160" s="406"/>
    </row>
    <row r="161" spans="1:87" ht="15.75" customHeight="1">
      <c r="A161" s="406"/>
      <c r="B161" s="407"/>
      <c r="C161" s="407"/>
      <c r="D161" s="406"/>
      <c r="E161" s="406"/>
      <c r="F161" s="406"/>
      <c r="G161" s="406"/>
      <c r="H161" s="406"/>
      <c r="I161" s="406"/>
      <c r="J161" s="406"/>
      <c r="K161" s="406"/>
      <c r="L161" s="406"/>
      <c r="M161" s="406"/>
      <c r="N161" s="406"/>
      <c r="O161" s="406"/>
      <c r="P161" s="406"/>
      <c r="Q161" s="406"/>
      <c r="R161" s="406"/>
      <c r="S161" s="406"/>
      <c r="T161" s="406"/>
      <c r="U161" s="406"/>
      <c r="V161" s="406"/>
      <c r="W161" s="406"/>
      <c r="X161" s="406"/>
      <c r="Y161" s="406"/>
      <c r="Z161" s="406"/>
      <c r="AA161" s="406"/>
      <c r="AB161" s="406"/>
      <c r="AC161" s="406"/>
      <c r="AD161" s="406"/>
      <c r="AE161" s="406"/>
      <c r="AF161" s="406"/>
      <c r="AG161" s="406"/>
      <c r="AH161" s="406"/>
      <c r="AI161" s="406"/>
      <c r="AJ161" s="406"/>
      <c r="AK161" s="406"/>
      <c r="AL161" s="406"/>
      <c r="AM161" s="406"/>
      <c r="AN161" s="406"/>
      <c r="AO161" s="406"/>
      <c r="AP161" s="406"/>
      <c r="AQ161" s="406"/>
      <c r="AR161" s="406"/>
      <c r="AS161" s="406"/>
      <c r="AT161" s="406"/>
      <c r="AU161" s="406"/>
      <c r="AV161" s="406"/>
      <c r="AW161" s="406"/>
      <c r="AX161" s="406"/>
      <c r="AY161" s="406"/>
      <c r="AZ161" s="406"/>
      <c r="BA161" s="406"/>
      <c r="BB161" s="406"/>
      <c r="BC161" s="406"/>
      <c r="BD161" s="406"/>
      <c r="BE161" s="406"/>
      <c r="BF161" s="406"/>
      <c r="BG161" s="406"/>
      <c r="BH161" s="406"/>
      <c r="BI161" s="406"/>
      <c r="BJ161" s="406"/>
      <c r="BK161" s="406"/>
      <c r="BL161" s="406"/>
      <c r="BM161" s="406"/>
      <c r="BN161" s="406"/>
      <c r="BO161" s="406"/>
      <c r="BP161" s="406"/>
      <c r="BQ161" s="406"/>
      <c r="BR161" s="406"/>
      <c r="BS161" s="406"/>
      <c r="BT161" s="406"/>
      <c r="BU161" s="406"/>
      <c r="BV161" s="406"/>
      <c r="BW161" s="406"/>
      <c r="BX161" s="406"/>
      <c r="BY161" s="406"/>
      <c r="BZ161" s="406"/>
      <c r="CA161" s="406"/>
      <c r="CB161" s="406"/>
      <c r="CC161" s="406"/>
      <c r="CD161" s="406"/>
      <c r="CE161" s="406"/>
      <c r="CF161" s="406"/>
      <c r="CG161" s="406"/>
      <c r="CH161" s="406"/>
      <c r="CI161" s="406"/>
    </row>
    <row r="162" spans="1:87" ht="15.75" customHeight="1">
      <c r="A162" s="406"/>
      <c r="B162" s="407"/>
      <c r="C162" s="407"/>
      <c r="D162" s="406"/>
      <c r="E162" s="406"/>
      <c r="F162" s="406"/>
      <c r="G162" s="406"/>
      <c r="H162" s="406"/>
      <c r="I162" s="406"/>
      <c r="J162" s="406"/>
      <c r="K162" s="406"/>
      <c r="L162" s="406"/>
      <c r="M162" s="406"/>
      <c r="N162" s="406"/>
      <c r="O162" s="406"/>
      <c r="P162" s="406"/>
      <c r="Q162" s="406"/>
      <c r="R162" s="406"/>
      <c r="S162" s="406"/>
      <c r="T162" s="406"/>
      <c r="U162" s="406"/>
      <c r="V162" s="406"/>
      <c r="W162" s="406"/>
      <c r="X162" s="406"/>
      <c r="Y162" s="406"/>
      <c r="Z162" s="406"/>
      <c r="AA162" s="406"/>
      <c r="AB162" s="406"/>
      <c r="AC162" s="406"/>
      <c r="AD162" s="406"/>
      <c r="AE162" s="406"/>
      <c r="AF162" s="406"/>
      <c r="AG162" s="406"/>
      <c r="AH162" s="406"/>
      <c r="AI162" s="406"/>
      <c r="AJ162" s="406"/>
      <c r="AK162" s="406"/>
      <c r="AL162" s="406"/>
      <c r="AM162" s="406"/>
      <c r="AN162" s="406"/>
      <c r="AO162" s="406"/>
      <c r="AP162" s="406"/>
      <c r="AQ162" s="406"/>
      <c r="AR162" s="406"/>
      <c r="AS162" s="406"/>
      <c r="AT162" s="406"/>
      <c r="AU162" s="406"/>
      <c r="AV162" s="406"/>
      <c r="AW162" s="406"/>
      <c r="AX162" s="406"/>
      <c r="AY162" s="406"/>
      <c r="AZ162" s="406"/>
      <c r="BA162" s="406"/>
      <c r="BB162" s="406"/>
      <c r="BC162" s="406"/>
      <c r="BD162" s="406"/>
      <c r="BE162" s="406"/>
      <c r="BF162" s="406"/>
      <c r="BG162" s="406"/>
      <c r="BH162" s="406"/>
      <c r="BI162" s="406"/>
      <c r="BJ162" s="406"/>
      <c r="BK162" s="406"/>
      <c r="BL162" s="406"/>
      <c r="BM162" s="406"/>
      <c r="BN162" s="406"/>
      <c r="BO162" s="406"/>
      <c r="BP162" s="406"/>
      <c r="BQ162" s="406"/>
      <c r="BR162" s="406"/>
      <c r="BS162" s="406"/>
      <c r="BT162" s="406"/>
      <c r="BU162" s="406"/>
      <c r="BV162" s="406"/>
      <c r="BW162" s="406"/>
      <c r="BX162" s="406"/>
      <c r="BY162" s="406"/>
      <c r="BZ162" s="406"/>
      <c r="CA162" s="406"/>
      <c r="CB162" s="406"/>
      <c r="CC162" s="406"/>
      <c r="CD162" s="406"/>
      <c r="CE162" s="406"/>
      <c r="CF162" s="406"/>
      <c r="CG162" s="406"/>
      <c r="CH162" s="406"/>
      <c r="CI162" s="406"/>
    </row>
    <row r="163" spans="1:87" ht="15.75" customHeight="1">
      <c r="A163" s="406"/>
      <c r="B163" s="407"/>
      <c r="C163" s="407"/>
      <c r="D163" s="406"/>
      <c r="E163" s="406"/>
      <c r="F163" s="406"/>
      <c r="G163" s="406"/>
      <c r="H163" s="406"/>
      <c r="I163" s="406"/>
      <c r="J163" s="406"/>
      <c r="K163" s="406"/>
      <c r="L163" s="406"/>
      <c r="M163" s="406"/>
      <c r="N163" s="406"/>
      <c r="O163" s="406"/>
      <c r="P163" s="406"/>
      <c r="Q163" s="406"/>
      <c r="R163" s="406"/>
      <c r="S163" s="406"/>
      <c r="T163" s="406"/>
      <c r="U163" s="406"/>
      <c r="V163" s="406"/>
      <c r="W163" s="406"/>
      <c r="X163" s="406"/>
      <c r="Y163" s="406"/>
      <c r="Z163" s="406"/>
      <c r="AA163" s="406"/>
      <c r="AB163" s="406"/>
      <c r="AC163" s="406"/>
      <c r="AD163" s="406"/>
      <c r="AE163" s="406"/>
      <c r="AF163" s="406"/>
      <c r="AG163" s="406"/>
      <c r="AH163" s="406"/>
      <c r="AI163" s="406"/>
      <c r="AJ163" s="406"/>
      <c r="AK163" s="406"/>
      <c r="AL163" s="406"/>
      <c r="AM163" s="406"/>
      <c r="AN163" s="406"/>
      <c r="AO163" s="406"/>
      <c r="AP163" s="406"/>
      <c r="AQ163" s="406"/>
      <c r="AR163" s="406"/>
      <c r="AS163" s="406"/>
      <c r="AT163" s="406"/>
      <c r="AU163" s="406"/>
      <c r="AV163" s="406"/>
      <c r="AW163" s="406"/>
      <c r="AX163" s="406"/>
      <c r="AY163" s="406"/>
      <c r="AZ163" s="406"/>
      <c r="BA163" s="406"/>
      <c r="BB163" s="406"/>
      <c r="BC163" s="406"/>
      <c r="BD163" s="406"/>
      <c r="BE163" s="406"/>
      <c r="BF163" s="406"/>
      <c r="BG163" s="406"/>
      <c r="BH163" s="406"/>
      <c r="BI163" s="406"/>
      <c r="BJ163" s="406"/>
      <c r="BK163" s="406"/>
      <c r="BL163" s="406"/>
      <c r="BM163" s="406"/>
      <c r="BN163" s="406"/>
      <c r="BO163" s="406"/>
      <c r="BP163" s="406"/>
      <c r="BQ163" s="406"/>
      <c r="BR163" s="406"/>
      <c r="BS163" s="406"/>
      <c r="BT163" s="406"/>
      <c r="BU163" s="406"/>
      <c r="BV163" s="406"/>
      <c r="BW163" s="406"/>
      <c r="BX163" s="406"/>
      <c r="BY163" s="406"/>
      <c r="BZ163" s="406"/>
      <c r="CA163" s="406"/>
      <c r="CB163" s="406"/>
      <c r="CC163" s="406"/>
      <c r="CD163" s="406"/>
      <c r="CE163" s="406"/>
      <c r="CF163" s="406"/>
      <c r="CG163" s="406"/>
      <c r="CH163" s="406"/>
      <c r="CI163" s="406"/>
    </row>
    <row r="164" spans="1:87" ht="15.75" customHeight="1">
      <c r="A164" s="406"/>
      <c r="B164" s="407"/>
      <c r="C164" s="407"/>
      <c r="D164" s="406"/>
      <c r="E164" s="406"/>
      <c r="F164" s="406"/>
      <c r="G164" s="406"/>
      <c r="H164" s="406"/>
      <c r="I164" s="406"/>
      <c r="J164" s="406"/>
      <c r="K164" s="406"/>
      <c r="L164" s="406"/>
      <c r="M164" s="406"/>
      <c r="N164" s="406"/>
      <c r="O164" s="406"/>
      <c r="P164" s="406"/>
      <c r="Q164" s="406"/>
      <c r="R164" s="406"/>
      <c r="S164" s="406"/>
      <c r="T164" s="406"/>
      <c r="U164" s="406"/>
      <c r="V164" s="406"/>
      <c r="W164" s="406"/>
      <c r="X164" s="406"/>
      <c r="Y164" s="406"/>
      <c r="Z164" s="406"/>
      <c r="AA164" s="406"/>
      <c r="AB164" s="406"/>
      <c r="AC164" s="406"/>
      <c r="AD164" s="406"/>
      <c r="AE164" s="406"/>
      <c r="AF164" s="406"/>
      <c r="AG164" s="406"/>
      <c r="AH164" s="406"/>
      <c r="AI164" s="406"/>
      <c r="AJ164" s="406"/>
      <c r="AK164" s="406"/>
      <c r="AL164" s="406"/>
      <c r="AM164" s="406"/>
      <c r="AN164" s="406"/>
      <c r="AO164" s="406"/>
      <c r="AP164" s="406"/>
      <c r="AQ164" s="406"/>
      <c r="AR164" s="406"/>
      <c r="AS164" s="406"/>
      <c r="AT164" s="406"/>
      <c r="AU164" s="406"/>
      <c r="AV164" s="406"/>
      <c r="AW164" s="406"/>
      <c r="AX164" s="406"/>
      <c r="AY164" s="406"/>
      <c r="AZ164" s="406"/>
      <c r="BA164" s="406"/>
      <c r="BB164" s="406"/>
      <c r="BC164" s="406"/>
      <c r="BD164" s="406"/>
      <c r="BE164" s="406"/>
      <c r="BF164" s="406"/>
      <c r="BG164" s="406"/>
      <c r="BH164" s="406"/>
      <c r="BI164" s="406"/>
      <c r="BJ164" s="406"/>
      <c r="BK164" s="406"/>
      <c r="BL164" s="406"/>
      <c r="BM164" s="406"/>
      <c r="BN164" s="406"/>
      <c r="BO164" s="406"/>
      <c r="BP164" s="406"/>
      <c r="BQ164" s="406"/>
      <c r="BR164" s="406"/>
      <c r="BS164" s="406"/>
      <c r="BT164" s="406"/>
      <c r="BU164" s="406"/>
      <c r="BV164" s="406"/>
      <c r="BW164" s="406"/>
      <c r="BX164" s="406"/>
      <c r="BY164" s="406"/>
      <c r="BZ164" s="406"/>
      <c r="CA164" s="406"/>
      <c r="CB164" s="406"/>
      <c r="CC164" s="406"/>
      <c r="CD164" s="406"/>
      <c r="CE164" s="406"/>
      <c r="CF164" s="406"/>
      <c r="CG164" s="406"/>
      <c r="CH164" s="406"/>
      <c r="CI164" s="406"/>
    </row>
    <row r="165" spans="1:87" ht="15.75" customHeight="1">
      <c r="A165" s="406"/>
      <c r="B165" s="407"/>
      <c r="C165" s="407"/>
      <c r="D165" s="406"/>
      <c r="E165" s="406"/>
      <c r="F165" s="406"/>
      <c r="G165" s="406"/>
      <c r="H165" s="406"/>
      <c r="I165" s="406"/>
      <c r="J165" s="406"/>
      <c r="K165" s="406"/>
      <c r="L165" s="406"/>
      <c r="M165" s="406"/>
      <c r="N165" s="406"/>
      <c r="O165" s="406"/>
      <c r="P165" s="406"/>
      <c r="Q165" s="406"/>
      <c r="R165" s="406"/>
      <c r="S165" s="406"/>
      <c r="T165" s="406"/>
      <c r="U165" s="406"/>
      <c r="V165" s="406"/>
      <c r="W165" s="406"/>
      <c r="X165" s="406"/>
      <c r="Y165" s="406"/>
      <c r="Z165" s="406"/>
      <c r="AA165" s="406"/>
      <c r="AB165" s="406"/>
      <c r="AC165" s="406"/>
      <c r="AD165" s="406"/>
      <c r="AE165" s="406"/>
      <c r="AF165" s="406"/>
      <c r="AG165" s="406"/>
      <c r="AH165" s="406"/>
      <c r="AI165" s="406"/>
      <c r="AJ165" s="406"/>
      <c r="AK165" s="406"/>
      <c r="AL165" s="406"/>
      <c r="AM165" s="406"/>
      <c r="AN165" s="406"/>
      <c r="AO165" s="406"/>
      <c r="AP165" s="406"/>
      <c r="AQ165" s="406"/>
      <c r="AR165" s="406"/>
      <c r="AS165" s="406"/>
      <c r="AT165" s="406"/>
      <c r="AU165" s="406"/>
      <c r="AV165" s="406"/>
      <c r="AW165" s="406"/>
      <c r="AX165" s="406"/>
      <c r="AY165" s="406"/>
      <c r="AZ165" s="406"/>
      <c r="BA165" s="406"/>
      <c r="BB165" s="406"/>
      <c r="BC165" s="406"/>
      <c r="BD165" s="406"/>
      <c r="BE165" s="406"/>
      <c r="BF165" s="406"/>
      <c r="BG165" s="406"/>
      <c r="BH165" s="406"/>
      <c r="BI165" s="406"/>
      <c r="BJ165" s="406"/>
      <c r="BK165" s="406"/>
      <c r="BL165" s="406"/>
      <c r="BM165" s="406"/>
      <c r="BN165" s="406"/>
      <c r="BO165" s="406"/>
      <c r="BP165" s="406"/>
      <c r="BQ165" s="406"/>
      <c r="BR165" s="406"/>
      <c r="BS165" s="406"/>
      <c r="BT165" s="406"/>
      <c r="BU165" s="406"/>
      <c r="BV165" s="406"/>
      <c r="BW165" s="406"/>
      <c r="BX165" s="406"/>
      <c r="BY165" s="406"/>
      <c r="BZ165" s="406"/>
      <c r="CA165" s="406"/>
      <c r="CB165" s="406"/>
      <c r="CC165" s="406"/>
      <c r="CD165" s="406"/>
      <c r="CE165" s="406"/>
      <c r="CF165" s="406"/>
      <c r="CG165" s="406"/>
      <c r="CH165" s="406"/>
      <c r="CI165" s="406"/>
    </row>
    <row r="166" spans="1:87" ht="15.75" customHeight="1">
      <c r="A166" s="406"/>
      <c r="B166" s="407"/>
      <c r="C166" s="407"/>
      <c r="D166" s="406"/>
      <c r="E166" s="406"/>
      <c r="F166" s="406"/>
      <c r="G166" s="406"/>
      <c r="H166" s="406"/>
      <c r="I166" s="406"/>
      <c r="J166" s="406"/>
      <c r="K166" s="406"/>
      <c r="L166" s="406"/>
      <c r="M166" s="406"/>
      <c r="N166" s="406"/>
      <c r="O166" s="406"/>
      <c r="P166" s="406"/>
      <c r="Q166" s="406"/>
      <c r="R166" s="406"/>
      <c r="S166" s="406"/>
      <c r="T166" s="406"/>
      <c r="U166" s="406"/>
      <c r="V166" s="406"/>
      <c r="W166" s="406"/>
      <c r="X166" s="406"/>
      <c r="Y166" s="406"/>
      <c r="Z166" s="406"/>
      <c r="AA166" s="406"/>
      <c r="AB166" s="406"/>
      <c r="AC166" s="406"/>
      <c r="AD166" s="406"/>
      <c r="AE166" s="406"/>
      <c r="AF166" s="406"/>
      <c r="AG166" s="406"/>
      <c r="AH166" s="406"/>
      <c r="AI166" s="406"/>
      <c r="AJ166" s="406"/>
      <c r="AK166" s="406"/>
      <c r="AL166" s="406"/>
      <c r="AM166" s="406"/>
      <c r="AN166" s="406"/>
      <c r="AO166" s="406"/>
      <c r="AP166" s="406"/>
      <c r="AQ166" s="406"/>
      <c r="AR166" s="406"/>
      <c r="AS166" s="406"/>
      <c r="AT166" s="406"/>
      <c r="AU166" s="406"/>
      <c r="AV166" s="406"/>
      <c r="AW166" s="406"/>
      <c r="AX166" s="406"/>
      <c r="AY166" s="406"/>
      <c r="AZ166" s="406"/>
      <c r="BA166" s="406"/>
      <c r="BB166" s="406"/>
      <c r="BC166" s="406"/>
      <c r="BD166" s="406"/>
      <c r="BE166" s="406"/>
      <c r="BF166" s="406"/>
      <c r="BG166" s="406"/>
      <c r="BH166" s="406"/>
      <c r="BI166" s="406"/>
      <c r="BJ166" s="406"/>
      <c r="BK166" s="406"/>
      <c r="BL166" s="406"/>
      <c r="BM166" s="406"/>
      <c r="BN166" s="406"/>
      <c r="BO166" s="406"/>
      <c r="BP166" s="406"/>
      <c r="BQ166" s="406"/>
      <c r="BR166" s="406"/>
      <c r="BS166" s="406"/>
      <c r="BT166" s="406"/>
      <c r="BU166" s="406"/>
      <c r="BV166" s="406"/>
      <c r="BW166" s="406"/>
      <c r="BX166" s="406"/>
      <c r="BY166" s="406"/>
      <c r="BZ166" s="406"/>
      <c r="CA166" s="406"/>
      <c r="CB166" s="406"/>
      <c r="CC166" s="406"/>
      <c r="CD166" s="406"/>
      <c r="CE166" s="406"/>
      <c r="CF166" s="406"/>
      <c r="CG166" s="406"/>
      <c r="CH166" s="406"/>
      <c r="CI166" s="406"/>
    </row>
    <row r="167" spans="1:87" ht="15.75" customHeight="1">
      <c r="A167" s="406"/>
      <c r="B167" s="407"/>
      <c r="C167" s="407"/>
      <c r="D167" s="406"/>
      <c r="E167" s="406"/>
      <c r="F167" s="406"/>
      <c r="G167" s="406"/>
      <c r="H167" s="406"/>
      <c r="I167" s="406"/>
      <c r="J167" s="406"/>
      <c r="K167" s="406"/>
      <c r="L167" s="406"/>
      <c r="M167" s="406"/>
      <c r="N167" s="406"/>
      <c r="O167" s="406"/>
      <c r="P167" s="406"/>
      <c r="Q167" s="406"/>
      <c r="R167" s="406"/>
      <c r="S167" s="406"/>
      <c r="T167" s="406"/>
      <c r="U167" s="406"/>
      <c r="V167" s="406"/>
      <c r="W167" s="406"/>
      <c r="X167" s="406"/>
      <c r="Y167" s="406"/>
      <c r="Z167" s="406"/>
      <c r="AA167" s="406"/>
      <c r="AB167" s="406"/>
      <c r="AC167" s="406"/>
      <c r="AD167" s="406"/>
      <c r="AE167" s="406"/>
      <c r="AF167" s="406"/>
      <c r="AG167" s="406"/>
      <c r="AH167" s="406"/>
      <c r="AI167" s="406"/>
      <c r="AJ167" s="406"/>
      <c r="AK167" s="406"/>
      <c r="AL167" s="406"/>
      <c r="AM167" s="406"/>
      <c r="AN167" s="406"/>
      <c r="AO167" s="406"/>
      <c r="AP167" s="406"/>
      <c r="AQ167" s="406"/>
      <c r="AR167" s="406"/>
      <c r="AS167" s="406"/>
      <c r="AT167" s="406"/>
      <c r="AU167" s="406"/>
      <c r="AV167" s="406"/>
      <c r="AW167" s="406"/>
      <c r="AX167" s="406"/>
      <c r="AY167" s="406"/>
      <c r="AZ167" s="406"/>
      <c r="BA167" s="406"/>
      <c r="BB167" s="406"/>
      <c r="BC167" s="406"/>
      <c r="BD167" s="406"/>
      <c r="BE167" s="406"/>
      <c r="BF167" s="406"/>
      <c r="BG167" s="406"/>
      <c r="BH167" s="406"/>
      <c r="BI167" s="406"/>
      <c r="BJ167" s="406"/>
      <c r="BK167" s="406"/>
      <c r="BL167" s="406"/>
      <c r="BM167" s="406"/>
      <c r="BN167" s="406"/>
      <c r="BO167" s="406"/>
      <c r="BP167" s="406"/>
      <c r="BQ167" s="406"/>
      <c r="BR167" s="406"/>
      <c r="BS167" s="406"/>
      <c r="BT167" s="406"/>
      <c r="BU167" s="406"/>
      <c r="BV167" s="406"/>
      <c r="BW167" s="406"/>
      <c r="BX167" s="406"/>
      <c r="BY167" s="406"/>
      <c r="BZ167" s="406"/>
      <c r="CA167" s="406"/>
      <c r="CB167" s="406"/>
      <c r="CC167" s="406"/>
      <c r="CD167" s="406"/>
      <c r="CE167" s="406"/>
      <c r="CF167" s="406"/>
      <c r="CG167" s="406"/>
      <c r="CH167" s="406"/>
      <c r="CI167" s="406"/>
    </row>
    <row r="168" spans="1:87" ht="15.75" customHeight="1">
      <c r="A168" s="406"/>
      <c r="B168" s="407"/>
      <c r="C168" s="407"/>
      <c r="D168" s="406"/>
      <c r="E168" s="406"/>
      <c r="F168" s="406"/>
      <c r="G168" s="406"/>
      <c r="H168" s="406"/>
      <c r="I168" s="406"/>
      <c r="J168" s="406"/>
      <c r="K168" s="406"/>
      <c r="L168" s="406"/>
      <c r="M168" s="406"/>
      <c r="N168" s="406"/>
      <c r="O168" s="406"/>
      <c r="P168" s="406"/>
      <c r="Q168" s="406"/>
      <c r="R168" s="406"/>
      <c r="S168" s="406"/>
      <c r="T168" s="406"/>
      <c r="U168" s="406"/>
      <c r="V168" s="406"/>
      <c r="W168" s="406"/>
      <c r="X168" s="406"/>
      <c r="Y168" s="406"/>
      <c r="Z168" s="406"/>
      <c r="AA168" s="406"/>
      <c r="AB168" s="406"/>
      <c r="AC168" s="406"/>
      <c r="AD168" s="406"/>
      <c r="AE168" s="406"/>
      <c r="AF168" s="406"/>
      <c r="AG168" s="406"/>
      <c r="AH168" s="406"/>
      <c r="AI168" s="406"/>
      <c r="AJ168" s="406"/>
      <c r="AK168" s="406"/>
      <c r="AL168" s="406"/>
      <c r="AM168" s="406"/>
      <c r="AN168" s="406"/>
      <c r="AO168" s="406"/>
      <c r="AP168" s="406"/>
      <c r="AQ168" s="406"/>
      <c r="AR168" s="406"/>
      <c r="AS168" s="406"/>
      <c r="AT168" s="406"/>
      <c r="AU168" s="406"/>
      <c r="AV168" s="406"/>
      <c r="AW168" s="406"/>
      <c r="AX168" s="406"/>
      <c r="AY168" s="406"/>
      <c r="AZ168" s="406"/>
      <c r="BA168" s="406"/>
      <c r="BB168" s="406"/>
      <c r="BC168" s="406"/>
      <c r="BD168" s="406"/>
      <c r="BE168" s="406"/>
      <c r="BF168" s="406"/>
      <c r="BG168" s="406"/>
      <c r="BH168" s="406"/>
      <c r="BI168" s="406"/>
      <c r="BJ168" s="406"/>
      <c r="BK168" s="406"/>
      <c r="BL168" s="406"/>
      <c r="BM168" s="406"/>
      <c r="BN168" s="406"/>
      <c r="BO168" s="406"/>
      <c r="BP168" s="406"/>
      <c r="BQ168" s="406"/>
      <c r="BR168" s="406"/>
      <c r="BS168" s="406"/>
      <c r="BT168" s="406"/>
      <c r="BU168" s="406"/>
      <c r="BV168" s="406"/>
      <c r="BW168" s="406"/>
      <c r="BX168" s="406"/>
      <c r="BY168" s="406"/>
      <c r="BZ168" s="406"/>
      <c r="CA168" s="406"/>
      <c r="CB168" s="406"/>
      <c r="CC168" s="406"/>
      <c r="CD168" s="406"/>
      <c r="CE168" s="406"/>
      <c r="CF168" s="406"/>
      <c r="CG168" s="406"/>
      <c r="CH168" s="406"/>
      <c r="CI168" s="406"/>
    </row>
    <row r="169" spans="1:87" ht="15.75" customHeight="1">
      <c r="A169" s="406"/>
      <c r="B169" s="407"/>
      <c r="C169" s="407"/>
      <c r="D169" s="406"/>
      <c r="E169" s="406"/>
      <c r="F169" s="406"/>
      <c r="G169" s="406"/>
      <c r="H169" s="406"/>
      <c r="I169" s="406"/>
      <c r="J169" s="406"/>
      <c r="K169" s="406"/>
      <c r="L169" s="406"/>
      <c r="M169" s="406"/>
      <c r="N169" s="406"/>
      <c r="O169" s="406"/>
      <c r="P169" s="406"/>
      <c r="Q169" s="406"/>
      <c r="R169" s="406"/>
      <c r="S169" s="406"/>
      <c r="T169" s="406"/>
      <c r="U169" s="406"/>
      <c r="V169" s="406"/>
      <c r="W169" s="406"/>
      <c r="X169" s="406"/>
      <c r="Y169" s="406"/>
      <c r="Z169" s="406"/>
      <c r="AA169" s="406"/>
      <c r="AB169" s="406"/>
      <c r="AC169" s="406"/>
      <c r="AD169" s="406"/>
      <c r="AE169" s="406"/>
      <c r="AF169" s="406"/>
      <c r="AG169" s="406"/>
      <c r="AH169" s="406"/>
      <c r="AI169" s="406"/>
      <c r="AJ169" s="406"/>
      <c r="AK169" s="406"/>
      <c r="AL169" s="406"/>
      <c r="AM169" s="406"/>
      <c r="AN169" s="406"/>
      <c r="AO169" s="406"/>
      <c r="AP169" s="406"/>
      <c r="AQ169" s="406"/>
      <c r="AR169" s="406"/>
      <c r="AS169" s="406"/>
      <c r="AT169" s="406"/>
      <c r="AU169" s="406"/>
      <c r="AV169" s="406"/>
      <c r="AW169" s="406"/>
      <c r="AX169" s="406"/>
      <c r="AY169" s="406"/>
      <c r="AZ169" s="406"/>
      <c r="BA169" s="406"/>
      <c r="BB169" s="406"/>
      <c r="BC169" s="406"/>
      <c r="BD169" s="406"/>
      <c r="BE169" s="406"/>
      <c r="BF169" s="406"/>
      <c r="BG169" s="406"/>
      <c r="BH169" s="406"/>
      <c r="BI169" s="406"/>
      <c r="BJ169" s="406"/>
      <c r="BK169" s="406"/>
      <c r="BL169" s="406"/>
      <c r="BM169" s="406"/>
      <c r="BN169" s="406"/>
      <c r="BO169" s="406"/>
      <c r="BP169" s="406"/>
      <c r="BQ169" s="406"/>
      <c r="BR169" s="406"/>
      <c r="BS169" s="406"/>
      <c r="BT169" s="406"/>
      <c r="BU169" s="406"/>
      <c r="BV169" s="406"/>
      <c r="BW169" s="406"/>
      <c r="BX169" s="406"/>
      <c r="BY169" s="406"/>
      <c r="BZ169" s="406"/>
      <c r="CA169" s="406"/>
      <c r="CB169" s="406"/>
      <c r="CC169" s="406"/>
      <c r="CD169" s="406"/>
      <c r="CE169" s="406"/>
      <c r="CF169" s="406"/>
      <c r="CG169" s="406"/>
      <c r="CH169" s="406"/>
      <c r="CI169" s="406"/>
    </row>
    <row r="170" spans="1:87" ht="15.75" customHeight="1">
      <c r="A170" s="406"/>
      <c r="B170" s="407"/>
      <c r="C170" s="407"/>
      <c r="D170" s="406"/>
      <c r="E170" s="406"/>
      <c r="F170" s="406"/>
      <c r="G170" s="406"/>
      <c r="H170" s="406"/>
      <c r="I170" s="406"/>
      <c r="J170" s="406"/>
      <c r="K170" s="406"/>
      <c r="L170" s="406"/>
      <c r="M170" s="406"/>
      <c r="N170" s="406"/>
      <c r="O170" s="406"/>
      <c r="P170" s="406"/>
      <c r="Q170" s="406"/>
      <c r="R170" s="406"/>
      <c r="S170" s="406"/>
      <c r="T170" s="406"/>
      <c r="U170" s="406"/>
      <c r="V170" s="406"/>
      <c r="W170" s="406"/>
      <c r="X170" s="406"/>
      <c r="Y170" s="406"/>
      <c r="Z170" s="406"/>
      <c r="AA170" s="406"/>
      <c r="AB170" s="406"/>
      <c r="AC170" s="406"/>
      <c r="AD170" s="406"/>
      <c r="AE170" s="406"/>
      <c r="AF170" s="406"/>
      <c r="AG170" s="406"/>
      <c r="AH170" s="406"/>
      <c r="AI170" s="406"/>
      <c r="AJ170" s="406"/>
      <c r="AK170" s="406"/>
      <c r="AL170" s="406"/>
      <c r="AM170" s="406"/>
      <c r="AN170" s="406"/>
      <c r="AO170" s="406"/>
      <c r="AP170" s="406"/>
      <c r="AQ170" s="406"/>
      <c r="AR170" s="406"/>
      <c r="AS170" s="406"/>
      <c r="AT170" s="406"/>
      <c r="AU170" s="406"/>
      <c r="AV170" s="406"/>
      <c r="AW170" s="406"/>
      <c r="AX170" s="406"/>
      <c r="AY170" s="406"/>
      <c r="AZ170" s="406"/>
      <c r="BA170" s="406"/>
      <c r="BB170" s="406"/>
      <c r="BC170" s="406"/>
      <c r="BD170" s="406"/>
      <c r="BE170" s="406"/>
      <c r="BF170" s="406"/>
      <c r="BG170" s="406"/>
      <c r="BH170" s="406"/>
      <c r="BI170" s="406"/>
      <c r="BJ170" s="406"/>
      <c r="BK170" s="406"/>
      <c r="BL170" s="406"/>
      <c r="BM170" s="406"/>
      <c r="BN170" s="406"/>
      <c r="BO170" s="406"/>
      <c r="BP170" s="406"/>
      <c r="BQ170" s="406"/>
      <c r="BR170" s="406"/>
      <c r="BS170" s="406"/>
      <c r="BT170" s="406"/>
      <c r="BU170" s="406"/>
      <c r="BV170" s="406"/>
      <c r="BW170" s="406"/>
      <c r="BX170" s="406"/>
      <c r="BY170" s="406"/>
      <c r="BZ170" s="406"/>
      <c r="CA170" s="406"/>
      <c r="CB170" s="406"/>
      <c r="CC170" s="406"/>
      <c r="CD170" s="406"/>
      <c r="CE170" s="406"/>
      <c r="CF170" s="406"/>
      <c r="CG170" s="406"/>
      <c r="CH170" s="406"/>
      <c r="CI170" s="406"/>
    </row>
    <row r="171" spans="1:87" ht="15.75" customHeight="1">
      <c r="A171" s="406"/>
      <c r="B171" s="407"/>
      <c r="C171" s="407"/>
      <c r="D171" s="406"/>
      <c r="E171" s="406"/>
      <c r="F171" s="406"/>
      <c r="G171" s="406"/>
      <c r="H171" s="406"/>
      <c r="I171" s="406"/>
      <c r="J171" s="406"/>
      <c r="K171" s="406"/>
      <c r="L171" s="406"/>
      <c r="M171" s="406"/>
      <c r="N171" s="406"/>
      <c r="O171" s="406"/>
      <c r="P171" s="406"/>
      <c r="Q171" s="406"/>
      <c r="R171" s="406"/>
      <c r="S171" s="406"/>
      <c r="T171" s="406"/>
      <c r="U171" s="406"/>
      <c r="V171" s="406"/>
      <c r="W171" s="406"/>
      <c r="X171" s="406"/>
      <c r="Y171" s="406"/>
      <c r="Z171" s="406"/>
      <c r="AA171" s="406"/>
      <c r="AB171" s="406"/>
      <c r="AC171" s="406"/>
      <c r="AD171" s="406"/>
      <c r="AE171" s="406"/>
      <c r="AF171" s="406"/>
      <c r="AG171" s="406"/>
      <c r="AH171" s="406"/>
      <c r="AI171" s="406"/>
      <c r="AJ171" s="406"/>
      <c r="AK171" s="406"/>
      <c r="AL171" s="406"/>
      <c r="AM171" s="406"/>
      <c r="AN171" s="406"/>
      <c r="AO171" s="406"/>
      <c r="AP171" s="406"/>
      <c r="AQ171" s="406"/>
      <c r="AR171" s="406"/>
      <c r="AS171" s="406"/>
      <c r="AT171" s="406"/>
      <c r="AU171" s="406"/>
      <c r="AV171" s="406"/>
      <c r="AW171" s="406"/>
      <c r="AX171" s="406"/>
      <c r="AY171" s="406"/>
      <c r="AZ171" s="406"/>
      <c r="BA171" s="406"/>
      <c r="BB171" s="406"/>
      <c r="BC171" s="406"/>
      <c r="BD171" s="406"/>
      <c r="BE171" s="406"/>
      <c r="BF171" s="406"/>
      <c r="BG171" s="406"/>
      <c r="BH171" s="406"/>
      <c r="BI171" s="406"/>
      <c r="BJ171" s="406"/>
      <c r="BK171" s="406"/>
      <c r="BL171" s="406"/>
      <c r="BM171" s="406"/>
      <c r="BN171" s="406"/>
      <c r="BO171" s="406"/>
      <c r="BP171" s="406"/>
      <c r="BQ171" s="406"/>
      <c r="BR171" s="406"/>
      <c r="BS171" s="406"/>
      <c r="BT171" s="406"/>
      <c r="BU171" s="406"/>
      <c r="BV171" s="406"/>
      <c r="BW171" s="406"/>
      <c r="BX171" s="406"/>
      <c r="BY171" s="406"/>
      <c r="BZ171" s="406"/>
      <c r="CA171" s="406"/>
      <c r="CB171" s="406"/>
      <c r="CC171" s="406"/>
      <c r="CD171" s="406"/>
      <c r="CE171" s="406"/>
      <c r="CF171" s="406"/>
      <c r="CG171" s="406"/>
      <c r="CH171" s="406"/>
      <c r="CI171" s="406"/>
    </row>
    <row r="172" spans="1:87" ht="15.75" customHeight="1">
      <c r="A172" s="406"/>
      <c r="B172" s="407"/>
      <c r="C172" s="407"/>
      <c r="D172" s="406"/>
      <c r="E172" s="406"/>
      <c r="F172" s="406"/>
      <c r="G172" s="406"/>
      <c r="H172" s="406"/>
      <c r="I172" s="406"/>
      <c r="J172" s="406"/>
      <c r="K172" s="406"/>
      <c r="L172" s="406"/>
      <c r="M172" s="406"/>
      <c r="N172" s="406"/>
      <c r="O172" s="406"/>
      <c r="P172" s="406"/>
      <c r="Q172" s="406"/>
      <c r="R172" s="406"/>
      <c r="S172" s="406"/>
      <c r="T172" s="406"/>
      <c r="U172" s="406"/>
      <c r="V172" s="406"/>
      <c r="W172" s="406"/>
      <c r="X172" s="406"/>
      <c r="Y172" s="406"/>
      <c r="Z172" s="406"/>
      <c r="AA172" s="406"/>
      <c r="AB172" s="406"/>
      <c r="AC172" s="406"/>
      <c r="AD172" s="406"/>
      <c r="AE172" s="406"/>
      <c r="AF172" s="406"/>
      <c r="AG172" s="406"/>
      <c r="AH172" s="406"/>
      <c r="AI172" s="406"/>
      <c r="AJ172" s="406"/>
      <c r="AK172" s="406"/>
      <c r="AL172" s="406"/>
      <c r="AM172" s="406"/>
      <c r="AN172" s="406"/>
      <c r="AO172" s="406"/>
      <c r="AP172" s="406"/>
      <c r="AQ172" s="406"/>
      <c r="AR172" s="406"/>
      <c r="AS172" s="406"/>
      <c r="AT172" s="406"/>
      <c r="AU172" s="406"/>
      <c r="AV172" s="406"/>
      <c r="AW172" s="406"/>
      <c r="AX172" s="406"/>
      <c r="AY172" s="406"/>
      <c r="AZ172" s="406"/>
      <c r="BA172" s="406"/>
      <c r="BB172" s="406"/>
      <c r="BC172" s="406"/>
      <c r="BD172" s="406"/>
      <c r="BE172" s="406"/>
      <c r="BF172" s="406"/>
      <c r="BG172" s="406"/>
      <c r="BH172" s="406"/>
      <c r="BI172" s="406"/>
      <c r="BJ172" s="406"/>
      <c r="BK172" s="406"/>
      <c r="BL172" s="406"/>
      <c r="BM172" s="406"/>
      <c r="BN172" s="406"/>
      <c r="BO172" s="406"/>
      <c r="BP172" s="406"/>
      <c r="BQ172" s="406"/>
      <c r="BR172" s="406"/>
      <c r="BS172" s="406"/>
      <c r="BT172" s="406"/>
      <c r="BU172" s="406"/>
      <c r="BV172" s="406"/>
      <c r="BW172" s="406"/>
      <c r="BX172" s="406"/>
      <c r="BY172" s="406"/>
      <c r="BZ172" s="406"/>
      <c r="CA172" s="406"/>
      <c r="CB172" s="406"/>
      <c r="CC172" s="406"/>
      <c r="CD172" s="406"/>
      <c r="CE172" s="406"/>
      <c r="CF172" s="406"/>
      <c r="CG172" s="406"/>
      <c r="CH172" s="406"/>
      <c r="CI172" s="406"/>
    </row>
    <row r="173" spans="1:87" ht="15.75" customHeight="1">
      <c r="A173" s="406"/>
      <c r="B173" s="407"/>
      <c r="C173" s="407"/>
      <c r="D173" s="406"/>
      <c r="E173" s="406"/>
      <c r="F173" s="406"/>
      <c r="G173" s="406"/>
      <c r="H173" s="406"/>
      <c r="I173" s="406"/>
      <c r="J173" s="406"/>
      <c r="K173" s="406"/>
      <c r="L173" s="406"/>
      <c r="M173" s="406"/>
      <c r="N173" s="406"/>
      <c r="O173" s="406"/>
      <c r="P173" s="406"/>
      <c r="Q173" s="406"/>
      <c r="R173" s="406"/>
      <c r="S173" s="406"/>
      <c r="T173" s="406"/>
      <c r="U173" s="406"/>
      <c r="V173" s="406"/>
      <c r="W173" s="406"/>
      <c r="X173" s="406"/>
      <c r="Y173" s="406"/>
      <c r="Z173" s="406"/>
      <c r="AA173" s="406"/>
      <c r="AB173" s="406"/>
      <c r="AC173" s="406"/>
      <c r="AD173" s="406"/>
      <c r="AE173" s="406"/>
      <c r="AF173" s="406"/>
      <c r="AG173" s="406"/>
      <c r="AH173" s="406"/>
      <c r="AI173" s="406"/>
      <c r="AJ173" s="406"/>
      <c r="AK173" s="406"/>
      <c r="AL173" s="406"/>
      <c r="AM173" s="406"/>
      <c r="AN173" s="406"/>
      <c r="AO173" s="406"/>
      <c r="AP173" s="406"/>
      <c r="AQ173" s="406"/>
      <c r="AR173" s="406"/>
      <c r="AS173" s="406"/>
      <c r="AT173" s="406"/>
      <c r="AU173" s="406"/>
      <c r="AV173" s="406"/>
      <c r="AW173" s="406"/>
      <c r="AX173" s="406"/>
      <c r="AY173" s="406"/>
      <c r="AZ173" s="406"/>
      <c r="BA173" s="406"/>
      <c r="BB173" s="406"/>
      <c r="BC173" s="406"/>
      <c r="BD173" s="406"/>
      <c r="BE173" s="406"/>
      <c r="BF173" s="406"/>
      <c r="BG173" s="406"/>
      <c r="BH173" s="406"/>
      <c r="BI173" s="406"/>
      <c r="BJ173" s="406"/>
      <c r="BK173" s="406"/>
      <c r="BL173" s="406"/>
      <c r="BM173" s="406"/>
      <c r="BN173" s="406"/>
      <c r="BO173" s="406"/>
      <c r="BP173" s="406"/>
      <c r="BQ173" s="406"/>
      <c r="BR173" s="406"/>
      <c r="BS173" s="406"/>
      <c r="BT173" s="406"/>
      <c r="BU173" s="406"/>
      <c r="BV173" s="406"/>
      <c r="BW173" s="406"/>
      <c r="BX173" s="406"/>
      <c r="BY173" s="406"/>
      <c r="BZ173" s="406"/>
      <c r="CA173" s="406"/>
      <c r="CB173" s="406"/>
      <c r="CC173" s="406"/>
      <c r="CD173" s="406"/>
      <c r="CE173" s="406"/>
      <c r="CF173" s="406"/>
      <c r="CG173" s="406"/>
      <c r="CH173" s="406"/>
      <c r="CI173" s="406"/>
    </row>
    <row r="174" spans="1:87" ht="15.75" customHeight="1">
      <c r="A174" s="406"/>
      <c r="B174" s="407"/>
      <c r="C174" s="407"/>
      <c r="D174" s="406"/>
      <c r="E174" s="406"/>
      <c r="F174" s="406"/>
      <c r="G174" s="406"/>
      <c r="H174" s="406"/>
      <c r="I174" s="406"/>
      <c r="J174" s="406"/>
      <c r="K174" s="406"/>
      <c r="L174" s="406"/>
      <c r="M174" s="406"/>
      <c r="N174" s="406"/>
      <c r="O174" s="406"/>
      <c r="P174" s="406"/>
      <c r="Q174" s="406"/>
      <c r="R174" s="406"/>
      <c r="S174" s="406"/>
      <c r="T174" s="406"/>
      <c r="U174" s="406"/>
      <c r="V174" s="406"/>
      <c r="W174" s="406"/>
      <c r="X174" s="406"/>
      <c r="Y174" s="406"/>
      <c r="Z174" s="406"/>
      <c r="AA174" s="406"/>
      <c r="AB174" s="406"/>
      <c r="AC174" s="406"/>
      <c r="AD174" s="406"/>
      <c r="AE174" s="406"/>
      <c r="AF174" s="406"/>
      <c r="AG174" s="406"/>
      <c r="AH174" s="406"/>
      <c r="AI174" s="406"/>
      <c r="AJ174" s="406"/>
      <c r="AK174" s="406"/>
      <c r="AL174" s="406"/>
      <c r="AM174" s="406"/>
      <c r="AN174" s="406"/>
      <c r="AO174" s="406"/>
      <c r="AP174" s="406"/>
      <c r="AQ174" s="406"/>
      <c r="AR174" s="406"/>
      <c r="AS174" s="406"/>
      <c r="AT174" s="406"/>
      <c r="AU174" s="406"/>
      <c r="AV174" s="406"/>
      <c r="AW174" s="406"/>
      <c r="AX174" s="406"/>
      <c r="AY174" s="406"/>
      <c r="AZ174" s="406"/>
      <c r="BA174" s="406"/>
      <c r="BB174" s="406"/>
      <c r="BC174" s="406"/>
      <c r="BD174" s="406"/>
      <c r="BE174" s="406"/>
      <c r="BF174" s="406"/>
      <c r="BG174" s="406"/>
      <c r="BH174" s="406"/>
      <c r="BI174" s="406"/>
      <c r="BJ174" s="406"/>
      <c r="BK174" s="406"/>
      <c r="BL174" s="406"/>
      <c r="BM174" s="406"/>
      <c r="BN174" s="406"/>
      <c r="BO174" s="406"/>
      <c r="BP174" s="406"/>
      <c r="BQ174" s="406"/>
      <c r="BR174" s="406"/>
      <c r="BS174" s="406"/>
      <c r="BT174" s="406"/>
      <c r="BU174" s="406"/>
      <c r="BV174" s="406"/>
      <c r="BW174" s="406"/>
      <c r="BX174" s="406"/>
      <c r="BY174" s="406"/>
      <c r="BZ174" s="406"/>
      <c r="CA174" s="406"/>
      <c r="CB174" s="406"/>
      <c r="CC174" s="406"/>
      <c r="CD174" s="406"/>
      <c r="CE174" s="406"/>
      <c r="CF174" s="406"/>
      <c r="CG174" s="406"/>
      <c r="CH174" s="406"/>
      <c r="CI174" s="406"/>
    </row>
    <row r="175" spans="1:87" ht="15.75" customHeight="1">
      <c r="A175" s="406"/>
      <c r="B175" s="407"/>
      <c r="C175" s="407"/>
      <c r="D175" s="406"/>
      <c r="E175" s="406"/>
      <c r="F175" s="406"/>
      <c r="G175" s="406"/>
      <c r="H175" s="406"/>
      <c r="I175" s="406"/>
      <c r="J175" s="406"/>
      <c r="K175" s="406"/>
      <c r="L175" s="406"/>
      <c r="M175" s="406"/>
      <c r="N175" s="406"/>
      <c r="O175" s="406"/>
      <c r="P175" s="406"/>
      <c r="Q175" s="406"/>
      <c r="R175" s="406"/>
      <c r="S175" s="406"/>
      <c r="T175" s="406"/>
      <c r="U175" s="406"/>
      <c r="V175" s="406"/>
      <c r="W175" s="406"/>
      <c r="X175" s="406"/>
      <c r="Y175" s="406"/>
      <c r="Z175" s="406"/>
      <c r="AA175" s="406"/>
      <c r="AB175" s="406"/>
      <c r="AC175" s="406"/>
      <c r="AD175" s="406"/>
      <c r="AE175" s="406"/>
      <c r="AF175" s="406"/>
      <c r="AG175" s="406"/>
      <c r="AH175" s="406"/>
      <c r="AI175" s="406"/>
      <c r="AJ175" s="406"/>
      <c r="AK175" s="406"/>
      <c r="AL175" s="406"/>
      <c r="AM175" s="406"/>
      <c r="AN175" s="406"/>
      <c r="AO175" s="406"/>
      <c r="AP175" s="406"/>
      <c r="AQ175" s="406"/>
      <c r="AR175" s="406"/>
      <c r="AS175" s="406"/>
      <c r="AT175" s="406"/>
      <c r="AU175" s="406"/>
      <c r="AV175" s="406"/>
      <c r="AW175" s="406"/>
      <c r="AX175" s="406"/>
      <c r="AY175" s="406"/>
      <c r="AZ175" s="406"/>
      <c r="BA175" s="406"/>
      <c r="BB175" s="406"/>
      <c r="BC175" s="406"/>
      <c r="BD175" s="406"/>
      <c r="BE175" s="406"/>
      <c r="BF175" s="406"/>
      <c r="BG175" s="406"/>
      <c r="BH175" s="406"/>
      <c r="BI175" s="406"/>
      <c r="BJ175" s="406"/>
      <c r="BK175" s="406"/>
      <c r="BL175" s="406"/>
      <c r="BM175" s="406"/>
      <c r="BN175" s="406"/>
      <c r="BO175" s="406"/>
      <c r="BP175" s="406"/>
      <c r="BQ175" s="406"/>
      <c r="BR175" s="406"/>
      <c r="BS175" s="406"/>
      <c r="BT175" s="406"/>
      <c r="BU175" s="406"/>
      <c r="BV175" s="406"/>
      <c r="BW175" s="406"/>
      <c r="BX175" s="406"/>
      <c r="BY175" s="406"/>
      <c r="BZ175" s="406"/>
      <c r="CA175" s="406"/>
      <c r="CB175" s="406"/>
      <c r="CC175" s="406"/>
      <c r="CD175" s="406"/>
      <c r="CE175" s="406"/>
      <c r="CF175" s="406"/>
      <c r="CG175" s="406"/>
      <c r="CH175" s="406"/>
      <c r="CI175" s="406"/>
    </row>
    <row r="176" spans="1:87" ht="15.75" customHeight="1">
      <c r="A176" s="406"/>
      <c r="B176" s="407"/>
      <c r="C176" s="407"/>
      <c r="D176" s="406"/>
      <c r="E176" s="406"/>
      <c r="F176" s="406"/>
      <c r="G176" s="406"/>
      <c r="H176" s="406"/>
      <c r="I176" s="406"/>
      <c r="J176" s="406"/>
      <c r="K176" s="406"/>
      <c r="L176" s="406"/>
      <c r="M176" s="406"/>
      <c r="N176" s="406"/>
      <c r="O176" s="406"/>
      <c r="P176" s="406"/>
      <c r="Q176" s="406"/>
      <c r="R176" s="406"/>
      <c r="S176" s="406"/>
      <c r="T176" s="406"/>
      <c r="U176" s="406"/>
      <c r="V176" s="406"/>
      <c r="W176" s="406"/>
      <c r="X176" s="406"/>
      <c r="Y176" s="406"/>
      <c r="Z176" s="406"/>
      <c r="AA176" s="406"/>
      <c r="AB176" s="406"/>
      <c r="AC176" s="406"/>
      <c r="AD176" s="406"/>
      <c r="AE176" s="406"/>
      <c r="AF176" s="406"/>
      <c r="AG176" s="406"/>
      <c r="AH176" s="406"/>
      <c r="AI176" s="406"/>
      <c r="AJ176" s="406"/>
      <c r="AK176" s="406"/>
      <c r="AL176" s="406"/>
      <c r="AM176" s="406"/>
      <c r="AN176" s="406"/>
      <c r="AO176" s="406"/>
      <c r="AP176" s="406"/>
      <c r="AQ176" s="406"/>
      <c r="AR176" s="406"/>
      <c r="AS176" s="406"/>
      <c r="AT176" s="406"/>
      <c r="AU176" s="406"/>
      <c r="AV176" s="406"/>
      <c r="AW176" s="406"/>
      <c r="AX176" s="406"/>
      <c r="AY176" s="406"/>
      <c r="AZ176" s="406"/>
      <c r="BA176" s="406"/>
      <c r="BB176" s="406"/>
      <c r="BC176" s="406"/>
      <c r="BD176" s="406"/>
      <c r="BE176" s="406"/>
      <c r="BF176" s="406"/>
      <c r="BG176" s="406"/>
      <c r="BH176" s="406"/>
      <c r="BI176" s="406"/>
      <c r="BJ176" s="406"/>
      <c r="BK176" s="406"/>
      <c r="BL176" s="406"/>
      <c r="BM176" s="406"/>
      <c r="BN176" s="406"/>
      <c r="BO176" s="406"/>
      <c r="BP176" s="406"/>
      <c r="BQ176" s="406"/>
      <c r="BR176" s="406"/>
      <c r="BS176" s="406"/>
      <c r="BT176" s="406"/>
      <c r="BU176" s="406"/>
      <c r="BV176" s="406"/>
      <c r="BW176" s="406"/>
      <c r="BX176" s="406"/>
      <c r="BY176" s="406"/>
      <c r="BZ176" s="406"/>
      <c r="CA176" s="406"/>
      <c r="CB176" s="406"/>
      <c r="CC176" s="406"/>
      <c r="CD176" s="406"/>
      <c r="CE176" s="406"/>
      <c r="CF176" s="406"/>
      <c r="CG176" s="406"/>
      <c r="CH176" s="406"/>
      <c r="CI176" s="406"/>
    </row>
    <row r="177" spans="1:87" ht="15.75" customHeight="1">
      <c r="A177" s="406"/>
      <c r="B177" s="407"/>
      <c r="C177" s="407"/>
      <c r="D177" s="406"/>
      <c r="E177" s="406"/>
      <c r="F177" s="406"/>
      <c r="G177" s="406"/>
      <c r="H177" s="406"/>
      <c r="I177" s="406"/>
      <c r="J177" s="406"/>
      <c r="K177" s="406"/>
      <c r="L177" s="406"/>
      <c r="M177" s="406"/>
      <c r="N177" s="406"/>
      <c r="O177" s="406"/>
      <c r="P177" s="406"/>
      <c r="Q177" s="406"/>
      <c r="R177" s="406"/>
      <c r="S177" s="406"/>
      <c r="T177" s="406"/>
      <c r="U177" s="406"/>
      <c r="V177" s="406"/>
      <c r="W177" s="406"/>
      <c r="X177" s="406"/>
      <c r="Y177" s="406"/>
      <c r="Z177" s="406"/>
      <c r="AA177" s="406"/>
      <c r="AB177" s="406"/>
      <c r="AC177" s="406"/>
      <c r="AD177" s="406"/>
      <c r="AE177" s="406"/>
      <c r="AF177" s="406"/>
      <c r="AG177" s="406"/>
      <c r="AH177" s="406"/>
      <c r="AI177" s="406"/>
      <c r="AJ177" s="406"/>
      <c r="AK177" s="406"/>
      <c r="AL177" s="406"/>
      <c r="AM177" s="406"/>
      <c r="AN177" s="406"/>
      <c r="AO177" s="406"/>
      <c r="AP177" s="406"/>
      <c r="AQ177" s="406"/>
      <c r="AR177" s="406"/>
      <c r="AS177" s="406"/>
      <c r="AT177" s="406"/>
      <c r="AU177" s="406"/>
      <c r="AV177" s="406"/>
      <c r="AW177" s="406"/>
      <c r="AX177" s="406"/>
      <c r="AY177" s="406"/>
      <c r="AZ177" s="406"/>
      <c r="BA177" s="406"/>
      <c r="BB177" s="406"/>
      <c r="BC177" s="406"/>
      <c r="BD177" s="406"/>
      <c r="BE177" s="406"/>
      <c r="BF177" s="406"/>
      <c r="BG177" s="406"/>
      <c r="BH177" s="406"/>
      <c r="BI177" s="406"/>
      <c r="BJ177" s="406"/>
      <c r="BK177" s="406"/>
      <c r="BL177" s="406"/>
      <c r="BM177" s="406"/>
      <c r="BN177" s="406"/>
      <c r="BO177" s="406"/>
      <c r="BP177" s="406"/>
      <c r="BQ177" s="406"/>
      <c r="BR177" s="406"/>
      <c r="BS177" s="406"/>
      <c r="BT177" s="406"/>
      <c r="BU177" s="406"/>
      <c r="BV177" s="406"/>
      <c r="BW177" s="406"/>
      <c r="BX177" s="406"/>
      <c r="BY177" s="406"/>
      <c r="BZ177" s="406"/>
      <c r="CA177" s="406"/>
      <c r="CB177" s="406"/>
      <c r="CC177" s="406"/>
      <c r="CD177" s="406"/>
      <c r="CE177" s="406"/>
      <c r="CF177" s="406"/>
      <c r="CG177" s="406"/>
      <c r="CH177" s="406"/>
      <c r="CI177" s="406"/>
    </row>
    <row r="178" spans="1:87" ht="15.75" customHeight="1">
      <c r="A178" s="406"/>
      <c r="B178" s="407"/>
      <c r="C178" s="407"/>
      <c r="D178" s="406"/>
      <c r="E178" s="406"/>
      <c r="F178" s="406"/>
      <c r="G178" s="406"/>
      <c r="H178" s="406"/>
      <c r="I178" s="406"/>
      <c r="J178" s="406"/>
      <c r="K178" s="406"/>
      <c r="L178" s="406"/>
      <c r="M178" s="406"/>
      <c r="N178" s="406"/>
      <c r="O178" s="406"/>
      <c r="P178" s="406"/>
      <c r="Q178" s="406"/>
      <c r="R178" s="406"/>
      <c r="S178" s="406"/>
      <c r="T178" s="406"/>
      <c r="U178" s="406"/>
      <c r="V178" s="406"/>
      <c r="W178" s="406"/>
      <c r="X178" s="406"/>
      <c r="Y178" s="406"/>
      <c r="Z178" s="406"/>
      <c r="AA178" s="406"/>
      <c r="AB178" s="406"/>
      <c r="AC178" s="406"/>
      <c r="AD178" s="406"/>
      <c r="AE178" s="406"/>
      <c r="AF178" s="406"/>
      <c r="AG178" s="406"/>
      <c r="AH178" s="406"/>
      <c r="AI178" s="406"/>
      <c r="AJ178" s="406"/>
      <c r="AK178" s="406"/>
      <c r="AL178" s="406"/>
      <c r="AM178" s="406"/>
      <c r="AN178" s="406"/>
      <c r="AO178" s="406"/>
      <c r="AP178" s="406"/>
      <c r="AQ178" s="406"/>
      <c r="AR178" s="406"/>
      <c r="AS178" s="406"/>
      <c r="AT178" s="406"/>
      <c r="AU178" s="406"/>
      <c r="AV178" s="406"/>
      <c r="AW178" s="406"/>
      <c r="AX178" s="406"/>
      <c r="AY178" s="406"/>
      <c r="AZ178" s="406"/>
      <c r="BA178" s="406"/>
      <c r="BB178" s="406"/>
      <c r="BC178" s="406"/>
      <c r="BD178" s="406"/>
      <c r="BE178" s="406"/>
      <c r="BF178" s="406"/>
      <c r="BG178" s="406"/>
      <c r="BH178" s="406"/>
      <c r="BI178" s="406"/>
      <c r="BJ178" s="406"/>
      <c r="BK178" s="406"/>
      <c r="BL178" s="406"/>
      <c r="BM178" s="406"/>
      <c r="BN178" s="406"/>
      <c r="BO178" s="406"/>
      <c r="BP178" s="406"/>
      <c r="BQ178" s="406"/>
      <c r="BR178" s="406"/>
      <c r="BS178" s="406"/>
      <c r="BT178" s="406"/>
      <c r="BU178" s="406"/>
      <c r="BV178" s="406"/>
      <c r="BW178" s="406"/>
      <c r="BX178" s="406"/>
      <c r="BY178" s="406"/>
      <c r="BZ178" s="406"/>
      <c r="CA178" s="406"/>
      <c r="CB178" s="406"/>
      <c r="CC178" s="406"/>
      <c r="CD178" s="406"/>
      <c r="CE178" s="406"/>
      <c r="CF178" s="406"/>
      <c r="CG178" s="406"/>
      <c r="CH178" s="406"/>
      <c r="CI178" s="406"/>
    </row>
    <row r="179" spans="1:87" ht="15.75" customHeight="1">
      <c r="A179" s="406"/>
      <c r="B179" s="407"/>
      <c r="C179" s="407"/>
      <c r="D179" s="406"/>
      <c r="E179" s="406"/>
      <c r="F179" s="406"/>
      <c r="G179" s="406"/>
      <c r="H179" s="406"/>
      <c r="I179" s="406"/>
      <c r="J179" s="406"/>
      <c r="K179" s="406"/>
      <c r="L179" s="406"/>
      <c r="M179" s="406"/>
      <c r="N179" s="406"/>
      <c r="O179" s="406"/>
      <c r="P179" s="406"/>
      <c r="Q179" s="406"/>
      <c r="R179" s="406"/>
      <c r="S179" s="406"/>
      <c r="T179" s="406"/>
      <c r="U179" s="406"/>
      <c r="V179" s="406"/>
      <c r="W179" s="406"/>
      <c r="X179" s="406"/>
      <c r="Y179" s="406"/>
      <c r="Z179" s="406"/>
      <c r="AA179" s="406"/>
      <c r="AB179" s="406"/>
      <c r="AC179" s="406"/>
      <c r="AD179" s="406"/>
      <c r="AE179" s="406"/>
      <c r="AF179" s="406"/>
      <c r="AG179" s="406"/>
      <c r="AH179" s="406"/>
      <c r="AI179" s="406"/>
      <c r="AJ179" s="406"/>
      <c r="AK179" s="406"/>
      <c r="AL179" s="406"/>
      <c r="AM179" s="406"/>
      <c r="AN179" s="406"/>
      <c r="AO179" s="406"/>
      <c r="AP179" s="406"/>
      <c r="AQ179" s="406"/>
      <c r="AR179" s="406"/>
      <c r="AS179" s="406"/>
      <c r="AT179" s="406"/>
      <c r="AU179" s="406"/>
      <c r="AV179" s="406"/>
      <c r="AW179" s="406"/>
      <c r="AX179" s="406"/>
      <c r="AY179" s="406"/>
      <c r="AZ179" s="406"/>
      <c r="BA179" s="406"/>
      <c r="BB179" s="406"/>
      <c r="BC179" s="406"/>
      <c r="BD179" s="406"/>
      <c r="BE179" s="406"/>
      <c r="BF179" s="406"/>
      <c r="BG179" s="406"/>
      <c r="BH179" s="406"/>
      <c r="BI179" s="406"/>
      <c r="BJ179" s="406"/>
      <c r="BK179" s="406"/>
      <c r="BL179" s="406"/>
      <c r="BM179" s="406"/>
      <c r="BN179" s="406"/>
      <c r="BO179" s="406"/>
      <c r="BP179" s="406"/>
      <c r="BQ179" s="406"/>
      <c r="BR179" s="406"/>
      <c r="BS179" s="406"/>
      <c r="BT179" s="406"/>
      <c r="BU179" s="406"/>
      <c r="BV179" s="406"/>
      <c r="BW179" s="406"/>
      <c r="BX179" s="406"/>
      <c r="BY179" s="406"/>
      <c r="BZ179" s="406"/>
      <c r="CA179" s="406"/>
      <c r="CB179" s="406"/>
      <c r="CC179" s="406"/>
      <c r="CD179" s="406"/>
      <c r="CE179" s="406"/>
      <c r="CF179" s="406"/>
      <c r="CG179" s="406"/>
      <c r="CH179" s="406"/>
      <c r="CI179" s="406"/>
    </row>
    <row r="180" spans="1:87" ht="15.75" customHeight="1">
      <c r="A180" s="406"/>
      <c r="B180" s="407"/>
      <c r="C180" s="407"/>
      <c r="D180" s="406"/>
      <c r="E180" s="406"/>
      <c r="F180" s="406"/>
      <c r="G180" s="406"/>
      <c r="H180" s="406"/>
      <c r="I180" s="406"/>
      <c r="J180" s="406"/>
      <c r="K180" s="406"/>
      <c r="L180" s="406"/>
      <c r="M180" s="406"/>
      <c r="N180" s="406"/>
      <c r="O180" s="406"/>
      <c r="P180" s="406"/>
      <c r="Q180" s="406"/>
      <c r="R180" s="406"/>
      <c r="S180" s="406"/>
      <c r="T180" s="406"/>
      <c r="U180" s="406"/>
      <c r="V180" s="406"/>
      <c r="W180" s="406"/>
      <c r="X180" s="406"/>
      <c r="Y180" s="406"/>
      <c r="Z180" s="406"/>
      <c r="AA180" s="406"/>
      <c r="AB180" s="406"/>
      <c r="AC180" s="406"/>
      <c r="AD180" s="406"/>
      <c r="AE180" s="406"/>
      <c r="AF180" s="406"/>
      <c r="AG180" s="406"/>
      <c r="AH180" s="406"/>
      <c r="AI180" s="406"/>
      <c r="AJ180" s="406"/>
      <c r="AK180" s="406"/>
      <c r="AL180" s="406"/>
      <c r="AM180" s="406"/>
      <c r="AN180" s="406"/>
      <c r="AO180" s="406"/>
      <c r="AP180" s="406"/>
      <c r="AQ180" s="406"/>
      <c r="AR180" s="406"/>
      <c r="AS180" s="406"/>
      <c r="AT180" s="406"/>
      <c r="AU180" s="406"/>
      <c r="AV180" s="406"/>
      <c r="AW180" s="406"/>
      <c r="AX180" s="406"/>
      <c r="AY180" s="406"/>
      <c r="AZ180" s="406"/>
      <c r="BA180" s="406"/>
      <c r="BB180" s="406"/>
      <c r="BC180" s="406"/>
      <c r="BD180" s="406"/>
      <c r="BE180" s="406"/>
      <c r="BF180" s="406"/>
      <c r="BG180" s="406"/>
      <c r="BH180" s="406"/>
      <c r="BI180" s="406"/>
      <c r="BJ180" s="406"/>
      <c r="BK180" s="406"/>
      <c r="BL180" s="406"/>
      <c r="BM180" s="406"/>
      <c r="BN180" s="406"/>
      <c r="BO180" s="406"/>
      <c r="BP180" s="406"/>
      <c r="BQ180" s="406"/>
      <c r="BR180" s="406"/>
      <c r="BS180" s="406"/>
      <c r="BT180" s="406"/>
      <c r="BU180" s="406"/>
      <c r="BV180" s="406"/>
      <c r="BW180" s="406"/>
      <c r="BX180" s="406"/>
      <c r="BY180" s="406"/>
      <c r="BZ180" s="406"/>
      <c r="CA180" s="406"/>
      <c r="CB180" s="406"/>
      <c r="CC180" s="406"/>
      <c r="CD180" s="406"/>
      <c r="CE180" s="406"/>
      <c r="CF180" s="406"/>
      <c r="CG180" s="406"/>
      <c r="CH180" s="406"/>
      <c r="CI180" s="406"/>
    </row>
    <row r="181" spans="1:87" ht="15.75" customHeight="1">
      <c r="A181" s="406"/>
      <c r="B181" s="407"/>
      <c r="C181" s="407"/>
      <c r="D181" s="406"/>
      <c r="E181" s="406"/>
      <c r="F181" s="406"/>
      <c r="G181" s="406"/>
      <c r="H181" s="406"/>
      <c r="I181" s="406"/>
      <c r="J181" s="406"/>
      <c r="K181" s="406"/>
      <c r="L181" s="406"/>
      <c r="M181" s="406"/>
      <c r="N181" s="406"/>
      <c r="O181" s="406"/>
      <c r="P181" s="406"/>
      <c r="Q181" s="406"/>
      <c r="R181" s="406"/>
      <c r="S181" s="406"/>
      <c r="T181" s="406"/>
      <c r="U181" s="406"/>
      <c r="V181" s="406"/>
      <c r="W181" s="406"/>
      <c r="X181" s="406"/>
      <c r="Y181" s="406"/>
      <c r="Z181" s="406"/>
      <c r="AA181" s="406"/>
      <c r="AB181" s="406"/>
      <c r="AC181" s="406"/>
      <c r="AD181" s="406"/>
      <c r="AE181" s="406"/>
      <c r="AF181" s="406"/>
      <c r="AG181" s="406"/>
      <c r="AH181" s="406"/>
      <c r="AI181" s="406"/>
      <c r="AJ181" s="406"/>
      <c r="AK181" s="406"/>
      <c r="AL181" s="406"/>
      <c r="AM181" s="406"/>
      <c r="AN181" s="406"/>
      <c r="AO181" s="406"/>
      <c r="AP181" s="406"/>
      <c r="AQ181" s="406"/>
      <c r="AR181" s="406"/>
      <c r="AS181" s="406"/>
      <c r="AT181" s="406"/>
      <c r="AU181" s="406"/>
      <c r="AV181" s="406"/>
      <c r="AW181" s="406"/>
      <c r="AX181" s="406"/>
      <c r="AY181" s="406"/>
      <c r="AZ181" s="406"/>
      <c r="BA181" s="406"/>
      <c r="BB181" s="406"/>
      <c r="BC181" s="406"/>
      <c r="BD181" s="406"/>
      <c r="BE181" s="406"/>
      <c r="BF181" s="406"/>
      <c r="BG181" s="406"/>
      <c r="BH181" s="406"/>
      <c r="BI181" s="406"/>
      <c r="BJ181" s="406"/>
      <c r="BK181" s="406"/>
      <c r="BL181" s="406"/>
      <c r="BM181" s="406"/>
      <c r="BN181" s="406"/>
      <c r="BO181" s="406"/>
      <c r="BP181" s="406"/>
      <c r="BQ181" s="406"/>
      <c r="BR181" s="406"/>
      <c r="BS181" s="406"/>
      <c r="BT181" s="406"/>
      <c r="BU181" s="406"/>
      <c r="BV181" s="406"/>
      <c r="BW181" s="406"/>
      <c r="BX181" s="406"/>
      <c r="BY181" s="406"/>
      <c r="BZ181" s="406"/>
      <c r="CA181" s="406"/>
      <c r="CB181" s="406"/>
      <c r="CC181" s="406"/>
      <c r="CD181" s="406"/>
      <c r="CE181" s="406"/>
      <c r="CF181" s="406"/>
      <c r="CG181" s="406"/>
      <c r="CH181" s="406"/>
      <c r="CI181" s="406"/>
    </row>
    <row r="182" spans="1:87" ht="15.75" customHeight="1">
      <c r="A182" s="406"/>
      <c r="B182" s="407"/>
      <c r="C182" s="407"/>
      <c r="D182" s="406"/>
      <c r="E182" s="406"/>
      <c r="F182" s="406"/>
      <c r="G182" s="406"/>
      <c r="H182" s="406"/>
      <c r="I182" s="406"/>
      <c r="J182" s="406"/>
      <c r="K182" s="406"/>
      <c r="L182" s="406"/>
      <c r="M182" s="406"/>
      <c r="N182" s="406"/>
      <c r="O182" s="406"/>
      <c r="P182" s="406"/>
      <c r="Q182" s="406"/>
      <c r="R182" s="406"/>
      <c r="S182" s="406"/>
      <c r="T182" s="406"/>
      <c r="U182" s="406"/>
      <c r="V182" s="406"/>
      <c r="W182" s="406"/>
      <c r="X182" s="406"/>
      <c r="Y182" s="406"/>
      <c r="Z182" s="406"/>
      <c r="AA182" s="406"/>
      <c r="AB182" s="406"/>
      <c r="AC182" s="406"/>
      <c r="AD182" s="406"/>
      <c r="AE182" s="406"/>
      <c r="AF182" s="406"/>
      <c r="AG182" s="406"/>
      <c r="AH182" s="406"/>
      <c r="AI182" s="406"/>
      <c r="AJ182" s="406"/>
      <c r="AK182" s="406"/>
      <c r="AL182" s="406"/>
      <c r="AM182" s="406"/>
      <c r="AN182" s="406"/>
      <c r="AO182" s="406"/>
      <c r="AP182" s="406"/>
      <c r="AQ182" s="406"/>
      <c r="AR182" s="406"/>
      <c r="AS182" s="406"/>
      <c r="AT182" s="406"/>
      <c r="AU182" s="406"/>
      <c r="AV182" s="406"/>
      <c r="AW182" s="406"/>
      <c r="AX182" s="406"/>
      <c r="AY182" s="406"/>
      <c r="AZ182" s="406"/>
      <c r="BA182" s="406"/>
      <c r="BB182" s="406"/>
      <c r="BC182" s="406"/>
      <c r="BD182" s="406"/>
      <c r="BE182" s="406"/>
      <c r="BF182" s="406"/>
      <c r="BG182" s="406"/>
      <c r="BH182" s="406"/>
      <c r="BI182" s="406"/>
      <c r="BJ182" s="406"/>
      <c r="BK182" s="406"/>
      <c r="BL182" s="406"/>
      <c r="BM182" s="406"/>
      <c r="BN182" s="406"/>
      <c r="BO182" s="406"/>
      <c r="BP182" s="406"/>
      <c r="BQ182" s="406"/>
      <c r="BR182" s="406"/>
      <c r="BS182" s="406"/>
      <c r="BT182" s="406"/>
      <c r="BU182" s="406"/>
      <c r="BV182" s="406"/>
      <c r="BW182" s="406"/>
      <c r="BX182" s="406"/>
      <c r="BY182" s="406"/>
      <c r="BZ182" s="406"/>
      <c r="CA182" s="406"/>
      <c r="CB182" s="406"/>
      <c r="CC182" s="406"/>
      <c r="CD182" s="406"/>
      <c r="CE182" s="406"/>
      <c r="CF182" s="406"/>
      <c r="CG182" s="406"/>
      <c r="CH182" s="406"/>
      <c r="CI182" s="406"/>
    </row>
    <row r="183" spans="1:87" ht="15.75" customHeight="1">
      <c r="A183" s="406"/>
      <c r="B183" s="407"/>
      <c r="C183" s="407"/>
      <c r="D183" s="406"/>
      <c r="E183" s="406"/>
      <c r="F183" s="406"/>
      <c r="G183" s="406"/>
      <c r="H183" s="406"/>
      <c r="I183" s="406"/>
      <c r="J183" s="406"/>
      <c r="K183" s="406"/>
      <c r="L183" s="406"/>
      <c r="M183" s="406"/>
      <c r="N183" s="406"/>
      <c r="O183" s="406"/>
      <c r="P183" s="406"/>
      <c r="Q183" s="406"/>
      <c r="R183" s="406"/>
      <c r="S183" s="406"/>
      <c r="T183" s="406"/>
      <c r="U183" s="406"/>
      <c r="V183" s="406"/>
      <c r="W183" s="406"/>
      <c r="X183" s="406"/>
      <c r="Y183" s="406"/>
      <c r="Z183" s="406"/>
      <c r="AA183" s="406"/>
      <c r="AB183" s="406"/>
      <c r="AC183" s="406"/>
      <c r="AD183" s="406"/>
      <c r="AE183" s="406"/>
      <c r="AF183" s="406"/>
      <c r="AG183" s="406"/>
      <c r="AH183" s="406"/>
      <c r="AI183" s="406"/>
      <c r="AJ183" s="406"/>
      <c r="AK183" s="406"/>
      <c r="AL183" s="406"/>
      <c r="AM183" s="406"/>
      <c r="AN183" s="406"/>
      <c r="AO183" s="406"/>
      <c r="AP183" s="406"/>
      <c r="AQ183" s="406"/>
      <c r="AR183" s="406"/>
      <c r="AS183" s="406"/>
      <c r="AT183" s="406"/>
      <c r="AU183" s="406"/>
      <c r="AV183" s="406"/>
      <c r="AW183" s="406"/>
      <c r="AX183" s="406"/>
      <c r="AY183" s="406"/>
      <c r="AZ183" s="406"/>
      <c r="BA183" s="406"/>
      <c r="BB183" s="406"/>
      <c r="BC183" s="406"/>
      <c r="BD183" s="406"/>
      <c r="BE183" s="406"/>
      <c r="BF183" s="406"/>
      <c r="BG183" s="406"/>
      <c r="BH183" s="406"/>
      <c r="BI183" s="406"/>
      <c r="BJ183" s="406"/>
      <c r="BK183" s="406"/>
      <c r="BL183" s="406"/>
      <c r="BM183" s="406"/>
      <c r="BN183" s="406"/>
      <c r="BO183" s="406"/>
      <c r="BP183" s="406"/>
      <c r="BQ183" s="406"/>
      <c r="BR183" s="406"/>
      <c r="BS183" s="406"/>
      <c r="BT183" s="406"/>
      <c r="BU183" s="406"/>
      <c r="BV183" s="406"/>
      <c r="BW183" s="406"/>
      <c r="BX183" s="406"/>
      <c r="BY183" s="406"/>
      <c r="BZ183" s="406"/>
      <c r="CA183" s="406"/>
      <c r="CB183" s="406"/>
      <c r="CC183" s="406"/>
      <c r="CD183" s="406"/>
      <c r="CE183" s="406"/>
      <c r="CF183" s="406"/>
      <c r="CG183" s="406"/>
      <c r="CH183" s="406"/>
      <c r="CI183" s="406"/>
    </row>
    <row r="184" spans="1:87" ht="15.75" customHeight="1">
      <c r="A184" s="406"/>
      <c r="B184" s="407"/>
      <c r="C184" s="407"/>
      <c r="D184" s="406"/>
      <c r="E184" s="406"/>
      <c r="F184" s="406"/>
      <c r="G184" s="406"/>
      <c r="H184" s="406"/>
      <c r="I184" s="406"/>
      <c r="J184" s="406"/>
      <c r="K184" s="406"/>
      <c r="L184" s="406"/>
      <c r="M184" s="406"/>
      <c r="N184" s="406"/>
      <c r="O184" s="406"/>
      <c r="P184" s="406"/>
      <c r="Q184" s="406"/>
      <c r="R184" s="406"/>
      <c r="S184" s="406"/>
      <c r="T184" s="406"/>
      <c r="U184" s="406"/>
      <c r="V184" s="406"/>
      <c r="W184" s="406"/>
      <c r="X184" s="406"/>
      <c r="Y184" s="406"/>
      <c r="Z184" s="406"/>
      <c r="AA184" s="406"/>
      <c r="AB184" s="406"/>
      <c r="AC184" s="406"/>
      <c r="AD184" s="406"/>
      <c r="AE184" s="406"/>
      <c r="AF184" s="406"/>
      <c r="AG184" s="406"/>
      <c r="AH184" s="406"/>
      <c r="AI184" s="406"/>
      <c r="AJ184" s="406"/>
      <c r="AK184" s="406"/>
      <c r="AL184" s="406"/>
      <c r="AM184" s="406"/>
      <c r="AN184" s="406"/>
      <c r="AO184" s="406"/>
      <c r="AP184" s="406"/>
      <c r="AQ184" s="406"/>
      <c r="AR184" s="406"/>
      <c r="AS184" s="406"/>
      <c r="AT184" s="406"/>
      <c r="AU184" s="406"/>
      <c r="AV184" s="406"/>
      <c r="AW184" s="406"/>
      <c r="AX184" s="406"/>
      <c r="AY184" s="406"/>
      <c r="AZ184" s="406"/>
      <c r="BA184" s="406"/>
      <c r="BB184" s="406"/>
      <c r="BC184" s="406"/>
      <c r="BD184" s="406"/>
      <c r="BE184" s="406"/>
      <c r="BF184" s="406"/>
      <c r="BG184" s="406"/>
      <c r="BH184" s="406"/>
      <c r="BI184" s="406"/>
      <c r="BJ184" s="406"/>
      <c r="BK184" s="406"/>
      <c r="BL184" s="406"/>
      <c r="BM184" s="406"/>
      <c r="BN184" s="406"/>
      <c r="BO184" s="406"/>
      <c r="BP184" s="406"/>
      <c r="BQ184" s="406"/>
      <c r="BR184" s="406"/>
      <c r="BS184" s="406"/>
      <c r="BT184" s="406"/>
      <c r="BU184" s="406"/>
      <c r="BV184" s="406"/>
      <c r="BW184" s="406"/>
      <c r="BX184" s="406"/>
      <c r="BY184" s="406"/>
      <c r="BZ184" s="406"/>
      <c r="CA184" s="406"/>
      <c r="CB184" s="406"/>
      <c r="CC184" s="406"/>
      <c r="CD184" s="406"/>
      <c r="CE184" s="406"/>
      <c r="CF184" s="406"/>
      <c r="CG184" s="406"/>
      <c r="CH184" s="406"/>
      <c r="CI184" s="406"/>
    </row>
    <row r="185" spans="1:87" ht="15.75" customHeight="1">
      <c r="A185" s="406"/>
      <c r="B185" s="407"/>
      <c r="C185" s="407"/>
      <c r="D185" s="406"/>
      <c r="E185" s="406"/>
      <c r="F185" s="406"/>
      <c r="G185" s="406"/>
      <c r="H185" s="406"/>
      <c r="I185" s="406"/>
      <c r="J185" s="406"/>
      <c r="K185" s="406"/>
      <c r="L185" s="406"/>
      <c r="M185" s="406"/>
      <c r="N185" s="406"/>
      <c r="O185" s="406"/>
      <c r="P185" s="406"/>
      <c r="Q185" s="406"/>
      <c r="R185" s="406"/>
      <c r="S185" s="406"/>
      <c r="T185" s="406"/>
      <c r="U185" s="406"/>
      <c r="V185" s="406"/>
      <c r="W185" s="406"/>
      <c r="X185" s="406"/>
      <c r="Y185" s="406"/>
      <c r="Z185" s="406"/>
      <c r="AA185" s="406"/>
      <c r="AB185" s="406"/>
      <c r="AC185" s="406"/>
      <c r="AD185" s="406"/>
      <c r="AE185" s="406"/>
      <c r="AF185" s="406"/>
      <c r="AG185" s="406"/>
      <c r="AH185" s="406"/>
      <c r="AI185" s="406"/>
      <c r="AJ185" s="406"/>
      <c r="AK185" s="406"/>
      <c r="AL185" s="406"/>
      <c r="AM185" s="406"/>
      <c r="AN185" s="406"/>
      <c r="AO185" s="406"/>
      <c r="AP185" s="406"/>
      <c r="AQ185" s="406"/>
      <c r="AR185" s="406"/>
      <c r="AS185" s="406"/>
      <c r="AT185" s="406"/>
      <c r="AU185" s="406"/>
      <c r="AV185" s="406"/>
      <c r="AW185" s="406"/>
      <c r="AX185" s="406"/>
      <c r="AY185" s="406"/>
      <c r="AZ185" s="406"/>
      <c r="BA185" s="406"/>
      <c r="BB185" s="406"/>
      <c r="BC185" s="406"/>
      <c r="BD185" s="406"/>
      <c r="BE185" s="406"/>
      <c r="BF185" s="406"/>
      <c r="BG185" s="406"/>
      <c r="BH185" s="406"/>
      <c r="BI185" s="406"/>
      <c r="BJ185" s="406"/>
      <c r="BK185" s="406"/>
      <c r="BL185" s="406"/>
      <c r="BM185" s="406"/>
      <c r="BN185" s="406"/>
      <c r="BO185" s="406"/>
      <c r="BP185" s="406"/>
      <c r="BQ185" s="406"/>
      <c r="BR185" s="406"/>
      <c r="BS185" s="406"/>
      <c r="BT185" s="406"/>
      <c r="BU185" s="406"/>
      <c r="BV185" s="406"/>
      <c r="BW185" s="406"/>
      <c r="BX185" s="406"/>
      <c r="BY185" s="406"/>
      <c r="BZ185" s="406"/>
      <c r="CA185" s="406"/>
      <c r="CB185" s="406"/>
      <c r="CC185" s="406"/>
      <c r="CD185" s="406"/>
      <c r="CE185" s="406"/>
      <c r="CF185" s="406"/>
      <c r="CG185" s="406"/>
      <c r="CH185" s="406"/>
      <c r="CI185" s="406"/>
    </row>
    <row r="186" spans="1:87" ht="15.75" customHeight="1">
      <c r="A186" s="406"/>
      <c r="B186" s="407"/>
      <c r="C186" s="407"/>
      <c r="D186" s="406"/>
      <c r="E186" s="406"/>
      <c r="F186" s="406"/>
      <c r="G186" s="406"/>
      <c r="H186" s="406"/>
      <c r="I186" s="406"/>
      <c r="J186" s="406"/>
      <c r="K186" s="406"/>
      <c r="L186" s="406"/>
      <c r="M186" s="406"/>
      <c r="N186" s="406"/>
      <c r="O186" s="406"/>
      <c r="P186" s="406"/>
      <c r="Q186" s="406"/>
      <c r="R186" s="406"/>
      <c r="S186" s="406"/>
      <c r="T186" s="406"/>
      <c r="U186" s="406"/>
      <c r="V186" s="406"/>
      <c r="W186" s="406"/>
      <c r="X186" s="406"/>
      <c r="Y186" s="406"/>
      <c r="Z186" s="406"/>
      <c r="AA186" s="406"/>
      <c r="AB186" s="406"/>
      <c r="AC186" s="406"/>
      <c r="AD186" s="406"/>
      <c r="AE186" s="406"/>
      <c r="AF186" s="406"/>
      <c r="AG186" s="406"/>
      <c r="AH186" s="406"/>
      <c r="AI186" s="406"/>
      <c r="AJ186" s="406"/>
      <c r="AK186" s="406"/>
      <c r="AL186" s="406"/>
      <c r="AM186" s="406"/>
      <c r="AN186" s="406"/>
      <c r="AO186" s="406"/>
      <c r="AP186" s="406"/>
      <c r="AQ186" s="406"/>
      <c r="AR186" s="406"/>
      <c r="AS186" s="406"/>
      <c r="AT186" s="406"/>
      <c r="AU186" s="406"/>
      <c r="AV186" s="406"/>
      <c r="AW186" s="406"/>
      <c r="AX186" s="406"/>
      <c r="AY186" s="406"/>
      <c r="AZ186" s="406"/>
      <c r="BA186" s="406"/>
      <c r="BB186" s="406"/>
      <c r="BC186" s="406"/>
      <c r="BD186" s="406"/>
      <c r="BE186" s="406"/>
      <c r="BF186" s="406"/>
      <c r="BG186" s="406"/>
      <c r="BH186" s="406"/>
      <c r="BI186" s="406"/>
      <c r="BJ186" s="406"/>
      <c r="BK186" s="406"/>
      <c r="BL186" s="406"/>
      <c r="BM186" s="406"/>
      <c r="BN186" s="406"/>
      <c r="BO186" s="406"/>
      <c r="BP186" s="406"/>
      <c r="BQ186" s="406"/>
      <c r="BR186" s="406"/>
      <c r="BS186" s="406"/>
      <c r="BT186" s="406"/>
      <c r="BU186" s="406"/>
      <c r="BV186" s="406"/>
      <c r="BW186" s="406"/>
      <c r="BX186" s="406"/>
      <c r="BY186" s="406"/>
      <c r="BZ186" s="406"/>
      <c r="CA186" s="406"/>
      <c r="CB186" s="406"/>
      <c r="CC186" s="406"/>
      <c r="CD186" s="406"/>
      <c r="CE186" s="406"/>
      <c r="CF186" s="406"/>
      <c r="CG186" s="406"/>
      <c r="CH186" s="406"/>
      <c r="CI186" s="406"/>
    </row>
    <row r="187" spans="1:87" ht="15.75" customHeight="1">
      <c r="A187" s="406"/>
      <c r="B187" s="407"/>
      <c r="C187" s="407"/>
      <c r="D187" s="406"/>
      <c r="E187" s="406"/>
      <c r="F187" s="406"/>
      <c r="G187" s="406"/>
      <c r="H187" s="406"/>
      <c r="I187" s="406"/>
      <c r="J187" s="406"/>
      <c r="K187" s="406"/>
      <c r="L187" s="406"/>
      <c r="M187" s="406"/>
      <c r="N187" s="406"/>
      <c r="O187" s="406"/>
      <c r="P187" s="406"/>
      <c r="Q187" s="406"/>
      <c r="R187" s="406"/>
      <c r="S187" s="406"/>
      <c r="T187" s="406"/>
      <c r="U187" s="406"/>
      <c r="V187" s="406"/>
      <c r="W187" s="406"/>
      <c r="X187" s="406"/>
      <c r="Y187" s="406"/>
      <c r="Z187" s="406"/>
      <c r="AA187" s="406"/>
      <c r="AB187" s="406"/>
      <c r="AC187" s="406"/>
      <c r="AD187" s="406"/>
      <c r="AE187" s="406"/>
      <c r="AF187" s="406"/>
      <c r="AG187" s="406"/>
      <c r="AH187" s="406"/>
      <c r="AI187" s="406"/>
      <c r="AJ187" s="406"/>
      <c r="AK187" s="406"/>
      <c r="AL187" s="406"/>
      <c r="AM187" s="406"/>
      <c r="AN187" s="406"/>
      <c r="AO187" s="406"/>
      <c r="AP187" s="406"/>
      <c r="AQ187" s="406"/>
      <c r="AR187" s="406"/>
      <c r="AS187" s="406"/>
      <c r="AT187" s="406"/>
      <c r="AU187" s="406"/>
      <c r="AV187" s="406"/>
      <c r="AW187" s="406"/>
      <c r="AX187" s="406"/>
      <c r="AY187" s="406"/>
      <c r="AZ187" s="406"/>
      <c r="BA187" s="406"/>
      <c r="BB187" s="406"/>
      <c r="BC187" s="406"/>
      <c r="BD187" s="406"/>
      <c r="BE187" s="406"/>
      <c r="BF187" s="406"/>
      <c r="BG187" s="406"/>
      <c r="BH187" s="406"/>
      <c r="BI187" s="406"/>
      <c r="BJ187" s="406"/>
      <c r="BK187" s="406"/>
      <c r="BL187" s="406"/>
      <c r="BM187" s="406"/>
      <c r="BN187" s="406"/>
      <c r="BO187" s="406"/>
      <c r="BP187" s="406"/>
      <c r="BQ187" s="406"/>
      <c r="BR187" s="406"/>
      <c r="BS187" s="406"/>
      <c r="BT187" s="406"/>
      <c r="BU187" s="406"/>
      <c r="BV187" s="406"/>
      <c r="BW187" s="406"/>
      <c r="BX187" s="406"/>
      <c r="BY187" s="406"/>
      <c r="BZ187" s="406"/>
      <c r="CA187" s="406"/>
      <c r="CB187" s="406"/>
      <c r="CC187" s="406"/>
      <c r="CD187" s="406"/>
      <c r="CE187" s="406"/>
      <c r="CF187" s="406"/>
      <c r="CG187" s="406"/>
      <c r="CH187" s="406"/>
      <c r="CI187" s="406"/>
    </row>
    <row r="188" spans="1:87" ht="15.75" customHeight="1">
      <c r="A188" s="406"/>
      <c r="B188" s="407"/>
      <c r="C188" s="407"/>
      <c r="D188" s="406"/>
      <c r="E188" s="406"/>
      <c r="F188" s="406"/>
      <c r="G188" s="406"/>
      <c r="H188" s="406"/>
      <c r="I188" s="406"/>
      <c r="J188" s="406"/>
      <c r="K188" s="406"/>
      <c r="L188" s="406"/>
      <c r="M188" s="406"/>
      <c r="N188" s="406"/>
      <c r="O188" s="406"/>
      <c r="P188" s="406"/>
      <c r="Q188" s="406"/>
      <c r="R188" s="406"/>
      <c r="S188" s="406"/>
      <c r="T188" s="406"/>
      <c r="U188" s="406"/>
      <c r="V188" s="406"/>
      <c r="W188" s="406"/>
      <c r="X188" s="406"/>
      <c r="Y188" s="406"/>
      <c r="Z188" s="406"/>
      <c r="AA188" s="406"/>
      <c r="AB188" s="406"/>
      <c r="AC188" s="406"/>
      <c r="AD188" s="406"/>
      <c r="AE188" s="406"/>
      <c r="AF188" s="406"/>
      <c r="AG188" s="406"/>
      <c r="AH188" s="406"/>
      <c r="AI188" s="406"/>
      <c r="AJ188" s="406"/>
      <c r="AK188" s="406"/>
      <c r="AL188" s="406"/>
      <c r="AM188" s="406"/>
      <c r="AN188" s="406"/>
      <c r="AO188" s="406"/>
      <c r="AP188" s="406"/>
      <c r="AQ188" s="406"/>
      <c r="AR188" s="406"/>
      <c r="AS188" s="406"/>
      <c r="AT188" s="406"/>
      <c r="AU188" s="406"/>
      <c r="AV188" s="406"/>
      <c r="AW188" s="406"/>
      <c r="AX188" s="406"/>
      <c r="AY188" s="406"/>
      <c r="AZ188" s="406"/>
      <c r="BA188" s="406"/>
      <c r="BB188" s="406"/>
      <c r="BC188" s="406"/>
      <c r="BD188" s="406"/>
      <c r="BE188" s="406"/>
      <c r="BF188" s="406"/>
      <c r="BG188" s="406"/>
      <c r="BH188" s="406"/>
      <c r="BI188" s="406"/>
      <c r="BJ188" s="406"/>
      <c r="BK188" s="406"/>
      <c r="BL188" s="406"/>
      <c r="BM188" s="406"/>
      <c r="BN188" s="406"/>
      <c r="BO188" s="406"/>
      <c r="BP188" s="406"/>
      <c r="BQ188" s="406"/>
      <c r="BR188" s="406"/>
      <c r="BS188" s="406"/>
      <c r="BT188" s="406"/>
      <c r="BU188" s="406"/>
      <c r="BV188" s="406"/>
      <c r="BW188" s="406"/>
      <c r="BX188" s="406"/>
      <c r="BY188" s="406"/>
      <c r="BZ188" s="406"/>
      <c r="CA188" s="406"/>
      <c r="CB188" s="406"/>
      <c r="CC188" s="406"/>
      <c r="CD188" s="406"/>
      <c r="CE188" s="406"/>
      <c r="CF188" s="406"/>
      <c r="CG188" s="406"/>
      <c r="CH188" s="406"/>
      <c r="CI188" s="406"/>
    </row>
    <row r="189" spans="1:87" ht="15.75" customHeight="1">
      <c r="A189" s="406"/>
      <c r="B189" s="407"/>
      <c r="C189" s="407"/>
      <c r="D189" s="406"/>
      <c r="E189" s="406"/>
      <c r="F189" s="406"/>
      <c r="G189" s="406"/>
      <c r="H189" s="406"/>
      <c r="I189" s="406"/>
      <c r="J189" s="406"/>
      <c r="K189" s="406"/>
      <c r="L189" s="406"/>
      <c r="M189" s="406"/>
      <c r="N189" s="406"/>
      <c r="O189" s="406"/>
      <c r="P189" s="406"/>
      <c r="Q189" s="406"/>
      <c r="R189" s="406"/>
      <c r="S189" s="406"/>
      <c r="T189" s="406"/>
      <c r="U189" s="406"/>
      <c r="V189" s="406"/>
      <c r="W189" s="406"/>
      <c r="X189" s="406"/>
      <c r="Y189" s="406"/>
      <c r="Z189" s="406"/>
      <c r="AA189" s="406"/>
      <c r="AB189" s="406"/>
      <c r="AC189" s="406"/>
      <c r="AD189" s="406"/>
      <c r="AE189" s="406"/>
      <c r="AF189" s="406"/>
      <c r="AG189" s="406"/>
      <c r="AH189" s="406"/>
      <c r="AI189" s="406"/>
      <c r="AJ189" s="406"/>
      <c r="AK189" s="406"/>
      <c r="AL189" s="406"/>
      <c r="AM189" s="406"/>
      <c r="AN189" s="406"/>
      <c r="AO189" s="406"/>
      <c r="AP189" s="406"/>
      <c r="AQ189" s="406"/>
      <c r="AR189" s="406"/>
      <c r="AS189" s="406"/>
      <c r="AT189" s="406"/>
      <c r="AU189" s="406"/>
      <c r="AV189" s="406"/>
      <c r="AW189" s="406"/>
      <c r="AX189" s="406"/>
      <c r="AY189" s="406"/>
      <c r="AZ189" s="406"/>
      <c r="BA189" s="406"/>
      <c r="BB189" s="406"/>
      <c r="BC189" s="406"/>
      <c r="BD189" s="406"/>
      <c r="BE189" s="406"/>
      <c r="BF189" s="406"/>
      <c r="BG189" s="406"/>
      <c r="BH189" s="406"/>
      <c r="BI189" s="406"/>
      <c r="BJ189" s="406"/>
      <c r="BK189" s="406"/>
      <c r="BL189" s="406"/>
      <c r="BM189" s="406"/>
      <c r="BN189" s="406"/>
      <c r="BO189" s="406"/>
      <c r="BP189" s="406"/>
      <c r="BQ189" s="406"/>
      <c r="BR189" s="406"/>
      <c r="BS189" s="406"/>
      <c r="BT189" s="406"/>
      <c r="BU189" s="406"/>
      <c r="BV189" s="406"/>
      <c r="BW189" s="406"/>
      <c r="BX189" s="406"/>
      <c r="BY189" s="406"/>
      <c r="BZ189" s="406"/>
      <c r="CA189" s="406"/>
      <c r="CB189" s="406"/>
      <c r="CC189" s="406"/>
      <c r="CD189" s="406"/>
      <c r="CE189" s="406"/>
      <c r="CF189" s="406"/>
      <c r="CG189" s="406"/>
      <c r="CH189" s="406"/>
      <c r="CI189" s="406"/>
    </row>
    <row r="190" spans="1:87" ht="15.75" customHeight="1">
      <c r="A190" s="406"/>
      <c r="B190" s="407"/>
      <c r="C190" s="407"/>
      <c r="D190" s="406"/>
      <c r="E190" s="406"/>
      <c r="F190" s="406"/>
      <c r="G190" s="406"/>
      <c r="H190" s="406"/>
      <c r="I190" s="406"/>
      <c r="J190" s="406"/>
      <c r="K190" s="406"/>
      <c r="L190" s="406"/>
      <c r="M190" s="406"/>
      <c r="N190" s="406"/>
      <c r="O190" s="406"/>
      <c r="P190" s="406"/>
      <c r="Q190" s="406"/>
      <c r="R190" s="406"/>
      <c r="S190" s="406"/>
      <c r="T190" s="406"/>
      <c r="U190" s="406"/>
      <c r="V190" s="406"/>
      <c r="W190" s="406"/>
      <c r="X190" s="406"/>
      <c r="Y190" s="406"/>
      <c r="Z190" s="406"/>
      <c r="AA190" s="406"/>
      <c r="AB190" s="406"/>
      <c r="AC190" s="406"/>
      <c r="AD190" s="406"/>
      <c r="AE190" s="406"/>
      <c r="AF190" s="406"/>
      <c r="AG190" s="406"/>
      <c r="AH190" s="406"/>
      <c r="AI190" s="406"/>
      <c r="AJ190" s="406"/>
      <c r="AK190" s="406"/>
      <c r="AL190" s="406"/>
      <c r="AM190" s="406"/>
      <c r="AN190" s="406"/>
      <c r="AO190" s="406"/>
      <c r="AP190" s="406"/>
      <c r="AQ190" s="406"/>
      <c r="AR190" s="406"/>
      <c r="AS190" s="406"/>
      <c r="AT190" s="406"/>
      <c r="AU190" s="406"/>
      <c r="AV190" s="406"/>
      <c r="AW190" s="406"/>
      <c r="AX190" s="406"/>
      <c r="AY190" s="406"/>
      <c r="AZ190" s="406"/>
      <c r="BA190" s="406"/>
      <c r="BB190" s="406"/>
      <c r="BC190" s="406"/>
      <c r="BD190" s="406"/>
      <c r="BE190" s="406"/>
      <c r="BF190" s="406"/>
      <c r="BG190" s="406"/>
      <c r="BH190" s="406"/>
      <c r="BI190" s="406"/>
      <c r="BJ190" s="406"/>
      <c r="BK190" s="406"/>
      <c r="BL190" s="406"/>
      <c r="BM190" s="406"/>
      <c r="BN190" s="406"/>
      <c r="BO190" s="406"/>
      <c r="BP190" s="406"/>
      <c r="BQ190" s="406"/>
      <c r="BR190" s="406"/>
      <c r="BS190" s="406"/>
      <c r="BT190" s="406"/>
      <c r="BU190" s="406"/>
      <c r="BV190" s="406"/>
      <c r="BW190" s="406"/>
      <c r="BX190" s="406"/>
      <c r="BY190" s="406"/>
      <c r="BZ190" s="406"/>
      <c r="CA190" s="406"/>
      <c r="CB190" s="406"/>
      <c r="CC190" s="406"/>
      <c r="CD190" s="406"/>
      <c r="CE190" s="406"/>
      <c r="CF190" s="406"/>
      <c r="CG190" s="406"/>
      <c r="CH190" s="406"/>
      <c r="CI190" s="406"/>
    </row>
    <row r="191" spans="1:87" ht="15.75" customHeight="1">
      <c r="A191" s="406"/>
      <c r="B191" s="407"/>
      <c r="C191" s="407"/>
      <c r="D191" s="406"/>
      <c r="E191" s="406"/>
      <c r="F191" s="406"/>
      <c r="G191" s="406"/>
      <c r="H191" s="406"/>
      <c r="I191" s="406"/>
      <c r="J191" s="406"/>
      <c r="K191" s="406"/>
      <c r="L191" s="406"/>
      <c r="M191" s="406"/>
      <c r="N191" s="406"/>
      <c r="O191" s="406"/>
      <c r="P191" s="406"/>
      <c r="Q191" s="406"/>
      <c r="R191" s="406"/>
      <c r="S191" s="406"/>
      <c r="T191" s="406"/>
      <c r="U191" s="406"/>
      <c r="V191" s="406"/>
      <c r="W191" s="406"/>
      <c r="X191" s="406"/>
      <c r="Y191" s="406"/>
      <c r="Z191" s="406"/>
      <c r="AA191" s="406"/>
      <c r="AB191" s="406"/>
      <c r="AC191" s="406"/>
      <c r="AD191" s="406"/>
      <c r="AE191" s="406"/>
      <c r="AF191" s="406"/>
      <c r="AG191" s="406"/>
      <c r="AH191" s="406"/>
      <c r="AI191" s="406"/>
      <c r="AJ191" s="406"/>
      <c r="AK191" s="406"/>
      <c r="AL191" s="406"/>
      <c r="AM191" s="406"/>
      <c r="AN191" s="406"/>
      <c r="AO191" s="406"/>
      <c r="AP191" s="406"/>
      <c r="AQ191" s="406"/>
      <c r="AR191" s="406"/>
      <c r="AS191" s="406"/>
      <c r="AT191" s="406"/>
      <c r="AU191" s="406"/>
      <c r="AV191" s="406"/>
      <c r="AW191" s="406"/>
      <c r="AX191" s="406"/>
      <c r="AY191" s="406"/>
      <c r="AZ191" s="406"/>
      <c r="BA191" s="406"/>
      <c r="BB191" s="406"/>
      <c r="BC191" s="406"/>
      <c r="BD191" s="406"/>
      <c r="BE191" s="406"/>
      <c r="BF191" s="406"/>
      <c r="BG191" s="406"/>
      <c r="BH191" s="406"/>
      <c r="BI191" s="406"/>
      <c r="BJ191" s="406"/>
      <c r="BK191" s="406"/>
      <c r="BL191" s="406"/>
      <c r="BM191" s="406"/>
      <c r="BN191" s="406"/>
      <c r="BO191" s="406"/>
      <c r="BP191" s="406"/>
      <c r="BQ191" s="406"/>
      <c r="BR191" s="406"/>
      <c r="BS191" s="406"/>
      <c r="BT191" s="406"/>
      <c r="BU191" s="406"/>
      <c r="BV191" s="406"/>
      <c r="BW191" s="406"/>
      <c r="BX191" s="406"/>
      <c r="BY191" s="406"/>
      <c r="BZ191" s="406"/>
      <c r="CA191" s="406"/>
      <c r="CB191" s="406"/>
      <c r="CC191" s="406"/>
      <c r="CD191" s="406"/>
      <c r="CE191" s="406"/>
      <c r="CF191" s="406"/>
      <c r="CG191" s="406"/>
      <c r="CH191" s="406"/>
      <c r="CI191" s="406"/>
    </row>
    <row r="192" spans="1:87" ht="15.75" customHeight="1">
      <c r="A192" s="406"/>
      <c r="B192" s="407"/>
      <c r="C192" s="407"/>
      <c r="D192" s="406"/>
      <c r="E192" s="406"/>
      <c r="F192" s="406"/>
      <c r="G192" s="406"/>
      <c r="H192" s="406"/>
      <c r="I192" s="406"/>
      <c r="J192" s="406"/>
      <c r="K192" s="406"/>
      <c r="L192" s="406"/>
      <c r="M192" s="406"/>
      <c r="N192" s="406"/>
      <c r="O192" s="406"/>
      <c r="P192" s="406"/>
      <c r="Q192" s="406"/>
      <c r="R192" s="406"/>
      <c r="S192" s="406"/>
      <c r="T192" s="406"/>
      <c r="U192" s="406"/>
      <c r="V192" s="406"/>
      <c r="W192" s="406"/>
      <c r="X192" s="406"/>
      <c r="Y192" s="406"/>
      <c r="Z192" s="406"/>
      <c r="AA192" s="406"/>
      <c r="AB192" s="406"/>
      <c r="AC192" s="406"/>
      <c r="AD192" s="406"/>
      <c r="AE192" s="406"/>
      <c r="AF192" s="406"/>
      <c r="AG192" s="406"/>
      <c r="AH192" s="406"/>
      <c r="AI192" s="406"/>
      <c r="AJ192" s="406"/>
      <c r="AK192" s="406"/>
      <c r="AL192" s="406"/>
      <c r="AM192" s="406"/>
      <c r="AN192" s="406"/>
      <c r="AO192" s="406"/>
      <c r="AP192" s="406"/>
      <c r="AQ192" s="406"/>
      <c r="AR192" s="406"/>
      <c r="AS192" s="406"/>
      <c r="AT192" s="406"/>
      <c r="AU192" s="406"/>
      <c r="AV192" s="406"/>
      <c r="AW192" s="406"/>
      <c r="AX192" s="406"/>
      <c r="AY192" s="406"/>
      <c r="AZ192" s="406"/>
      <c r="BA192" s="406"/>
      <c r="BB192" s="406"/>
      <c r="BC192" s="406"/>
      <c r="BD192" s="406"/>
      <c r="BE192" s="406"/>
      <c r="BF192" s="406"/>
      <c r="BG192" s="406"/>
      <c r="BH192" s="406"/>
      <c r="BI192" s="406"/>
      <c r="BJ192" s="406"/>
      <c r="BK192" s="406"/>
      <c r="BL192" s="406"/>
      <c r="BM192" s="406"/>
      <c r="BN192" s="406"/>
      <c r="BO192" s="406"/>
      <c r="BP192" s="406"/>
      <c r="BQ192" s="406"/>
      <c r="BR192" s="406"/>
      <c r="BS192" s="406"/>
      <c r="BT192" s="406"/>
      <c r="BU192" s="406"/>
      <c r="BV192" s="406"/>
      <c r="BW192" s="406"/>
      <c r="BX192" s="406"/>
      <c r="BY192" s="406"/>
      <c r="BZ192" s="406"/>
      <c r="CA192" s="406"/>
      <c r="CB192" s="406"/>
      <c r="CC192" s="406"/>
      <c r="CD192" s="406"/>
      <c r="CE192" s="406"/>
      <c r="CF192" s="406"/>
      <c r="CG192" s="406"/>
      <c r="CH192" s="406"/>
      <c r="CI192" s="406"/>
    </row>
    <row r="193" spans="1:87" ht="15.75" customHeight="1">
      <c r="A193" s="406"/>
      <c r="B193" s="407"/>
      <c r="C193" s="407"/>
      <c r="D193" s="406"/>
      <c r="E193" s="406"/>
      <c r="F193" s="406"/>
      <c r="G193" s="406"/>
      <c r="H193" s="406"/>
      <c r="I193" s="406"/>
      <c r="J193" s="406"/>
      <c r="K193" s="406"/>
      <c r="L193" s="406"/>
      <c r="M193" s="406"/>
      <c r="N193" s="406"/>
      <c r="O193" s="406"/>
      <c r="P193" s="406"/>
      <c r="Q193" s="406"/>
      <c r="R193" s="406"/>
      <c r="S193" s="406"/>
      <c r="T193" s="406"/>
      <c r="U193" s="406"/>
      <c r="V193" s="406"/>
      <c r="W193" s="406"/>
      <c r="X193" s="406"/>
      <c r="Y193" s="406"/>
      <c r="Z193" s="406"/>
      <c r="AA193" s="406"/>
      <c r="AB193" s="406"/>
      <c r="AC193" s="406"/>
      <c r="AD193" s="406"/>
      <c r="AE193" s="406"/>
      <c r="AF193" s="406"/>
      <c r="AG193" s="406"/>
      <c r="AH193" s="406"/>
      <c r="AI193" s="406"/>
      <c r="AJ193" s="406"/>
      <c r="AK193" s="406"/>
      <c r="AL193" s="406"/>
      <c r="AM193" s="406"/>
      <c r="AN193" s="406"/>
      <c r="AO193" s="406"/>
      <c r="AP193" s="406"/>
      <c r="AQ193" s="406"/>
      <c r="AR193" s="406"/>
      <c r="AS193" s="406"/>
      <c r="AT193" s="406"/>
      <c r="AU193" s="406"/>
      <c r="AV193" s="406"/>
      <c r="AW193" s="406"/>
      <c r="AX193" s="406"/>
      <c r="AY193" s="406"/>
      <c r="AZ193" s="406"/>
      <c r="BA193" s="406"/>
      <c r="BB193" s="406"/>
      <c r="BC193" s="406"/>
      <c r="BD193" s="406"/>
      <c r="BE193" s="406"/>
      <c r="BF193" s="406"/>
      <c r="BG193" s="406"/>
      <c r="BH193" s="406"/>
      <c r="BI193" s="406"/>
      <c r="BJ193" s="406"/>
      <c r="BK193" s="406"/>
      <c r="BL193" s="406"/>
      <c r="BM193" s="406"/>
      <c r="BN193" s="406"/>
      <c r="BO193" s="406"/>
      <c r="BP193" s="406"/>
      <c r="BQ193" s="406"/>
      <c r="BR193" s="406"/>
      <c r="BS193" s="406"/>
      <c r="BT193" s="406"/>
      <c r="BU193" s="406"/>
      <c r="BV193" s="406"/>
      <c r="BW193" s="406"/>
      <c r="BX193" s="406"/>
      <c r="BY193" s="406"/>
      <c r="BZ193" s="406"/>
      <c r="CA193" s="406"/>
      <c r="CB193" s="406"/>
      <c r="CC193" s="406"/>
      <c r="CD193" s="406"/>
      <c r="CE193" s="406"/>
      <c r="CF193" s="406"/>
      <c r="CG193" s="406"/>
      <c r="CH193" s="406"/>
      <c r="CI193" s="406"/>
    </row>
    <row r="194" spans="1:87" ht="15.75" customHeight="1">
      <c r="A194" s="406"/>
      <c r="B194" s="407"/>
      <c r="C194" s="407"/>
      <c r="D194" s="406"/>
      <c r="E194" s="406"/>
      <c r="F194" s="406"/>
      <c r="G194" s="406"/>
      <c r="H194" s="406"/>
      <c r="I194" s="406"/>
      <c r="J194" s="406"/>
      <c r="K194" s="406"/>
      <c r="L194" s="406"/>
      <c r="M194" s="406"/>
      <c r="N194" s="406"/>
      <c r="O194" s="406"/>
      <c r="P194" s="406"/>
      <c r="Q194" s="406"/>
      <c r="R194" s="406"/>
      <c r="S194" s="406"/>
      <c r="T194" s="406"/>
      <c r="U194" s="406"/>
      <c r="V194" s="406"/>
      <c r="W194" s="406"/>
      <c r="X194" s="406"/>
      <c r="Y194" s="406"/>
      <c r="Z194" s="406"/>
      <c r="AA194" s="406"/>
      <c r="AB194" s="406"/>
      <c r="AC194" s="406"/>
      <c r="AD194" s="406"/>
      <c r="AE194" s="406"/>
      <c r="AF194" s="406"/>
      <c r="AG194" s="406"/>
      <c r="AH194" s="406"/>
      <c r="AI194" s="406"/>
      <c r="AJ194" s="406"/>
      <c r="AK194" s="406"/>
      <c r="AL194" s="406"/>
      <c r="AM194" s="406"/>
      <c r="AN194" s="406"/>
      <c r="AO194" s="406"/>
      <c r="AP194" s="406"/>
      <c r="AQ194" s="406"/>
      <c r="AR194" s="406"/>
      <c r="AS194" s="406"/>
      <c r="AT194" s="406"/>
      <c r="AU194" s="406"/>
      <c r="AV194" s="406"/>
      <c r="AW194" s="406"/>
      <c r="AX194" s="406"/>
      <c r="AY194" s="406"/>
      <c r="AZ194" s="406"/>
      <c r="BA194" s="406"/>
      <c r="BB194" s="406"/>
      <c r="BC194" s="406"/>
      <c r="BD194" s="406"/>
      <c r="BE194" s="406"/>
      <c r="BF194" s="406"/>
      <c r="BG194" s="406"/>
      <c r="BH194" s="406"/>
      <c r="BI194" s="406"/>
      <c r="BJ194" s="406"/>
      <c r="BK194" s="406"/>
      <c r="BL194" s="406"/>
      <c r="BM194" s="406"/>
      <c r="BN194" s="406"/>
      <c r="BO194" s="406"/>
      <c r="BP194" s="406"/>
      <c r="BQ194" s="406"/>
      <c r="BR194" s="406"/>
      <c r="BS194" s="406"/>
      <c r="BT194" s="406"/>
      <c r="BU194" s="406"/>
      <c r="BV194" s="406"/>
      <c r="BW194" s="406"/>
      <c r="BX194" s="406"/>
      <c r="BY194" s="406"/>
      <c r="BZ194" s="406"/>
      <c r="CA194" s="406"/>
      <c r="CB194" s="406"/>
      <c r="CC194" s="406"/>
      <c r="CD194" s="406"/>
      <c r="CE194" s="406"/>
      <c r="CF194" s="406"/>
      <c r="CG194" s="406"/>
      <c r="CH194" s="406"/>
      <c r="CI194" s="406"/>
    </row>
    <row r="195" spans="1:87" ht="15.75" customHeight="1">
      <c r="A195" s="406"/>
      <c r="B195" s="407"/>
      <c r="C195" s="407"/>
      <c r="D195" s="406"/>
      <c r="E195" s="406"/>
      <c r="F195" s="406"/>
      <c r="G195" s="406"/>
      <c r="H195" s="406"/>
      <c r="I195" s="406"/>
      <c r="J195" s="406"/>
      <c r="K195" s="406"/>
      <c r="L195" s="406"/>
      <c r="M195" s="406"/>
      <c r="N195" s="406"/>
      <c r="O195" s="406"/>
      <c r="P195" s="406"/>
      <c r="Q195" s="406"/>
      <c r="R195" s="406"/>
      <c r="S195" s="406"/>
      <c r="T195" s="406"/>
      <c r="U195" s="406"/>
      <c r="V195" s="406"/>
      <c r="W195" s="406"/>
      <c r="X195" s="406"/>
      <c r="Y195" s="406"/>
      <c r="Z195" s="406"/>
      <c r="AA195" s="406"/>
      <c r="AB195" s="406"/>
      <c r="AC195" s="406"/>
      <c r="AD195" s="406"/>
      <c r="AE195" s="406"/>
      <c r="AF195" s="406"/>
      <c r="AG195" s="406"/>
      <c r="AH195" s="406"/>
      <c r="AI195" s="406"/>
      <c r="AJ195" s="406"/>
      <c r="AK195" s="406"/>
      <c r="AL195" s="406"/>
      <c r="AM195" s="406"/>
      <c r="AN195" s="406"/>
      <c r="AO195" s="406"/>
      <c r="AP195" s="406"/>
      <c r="AQ195" s="406"/>
      <c r="AR195" s="406"/>
      <c r="AS195" s="406"/>
      <c r="AT195" s="406"/>
      <c r="AU195" s="406"/>
      <c r="AV195" s="406"/>
      <c r="AW195" s="406"/>
      <c r="AX195" s="406"/>
      <c r="AY195" s="406"/>
      <c r="AZ195" s="406"/>
      <c r="BA195" s="406"/>
      <c r="BB195" s="406"/>
      <c r="BC195" s="406"/>
      <c r="BD195" s="406"/>
      <c r="BE195" s="406"/>
      <c r="BF195" s="406"/>
      <c r="BG195" s="406"/>
      <c r="BH195" s="406"/>
      <c r="BI195" s="406"/>
      <c r="BJ195" s="406"/>
      <c r="BK195" s="406"/>
      <c r="BL195" s="406"/>
      <c r="BM195" s="406"/>
      <c r="BN195" s="406"/>
      <c r="BO195" s="406"/>
      <c r="BP195" s="406"/>
      <c r="BQ195" s="406"/>
      <c r="BR195" s="406"/>
      <c r="BS195" s="406"/>
      <c r="BT195" s="406"/>
      <c r="BU195" s="406"/>
      <c r="BV195" s="406"/>
      <c r="BW195" s="406"/>
      <c r="BX195" s="406"/>
      <c r="BY195" s="406"/>
      <c r="BZ195" s="406"/>
      <c r="CA195" s="406"/>
      <c r="CB195" s="406"/>
      <c r="CC195" s="406"/>
      <c r="CD195" s="406"/>
      <c r="CE195" s="406"/>
      <c r="CF195" s="406"/>
      <c r="CG195" s="406"/>
      <c r="CH195" s="406"/>
      <c r="CI195" s="406"/>
    </row>
    <row r="196" spans="1:87" ht="15.75" customHeight="1">
      <c r="A196" s="406"/>
      <c r="B196" s="407"/>
      <c r="C196" s="407"/>
      <c r="D196" s="406"/>
      <c r="E196" s="406"/>
      <c r="F196" s="406"/>
      <c r="G196" s="406"/>
      <c r="H196" s="406"/>
      <c r="I196" s="406"/>
      <c r="J196" s="406"/>
      <c r="K196" s="406"/>
      <c r="L196" s="406"/>
      <c r="M196" s="406"/>
      <c r="N196" s="406"/>
      <c r="O196" s="406"/>
      <c r="P196" s="406"/>
      <c r="Q196" s="406"/>
      <c r="R196" s="406"/>
      <c r="S196" s="406"/>
      <c r="T196" s="406"/>
      <c r="U196" s="406"/>
      <c r="V196" s="406"/>
      <c r="W196" s="406"/>
      <c r="X196" s="406"/>
      <c r="Y196" s="406"/>
      <c r="Z196" s="406"/>
      <c r="AA196" s="406"/>
      <c r="AB196" s="406"/>
      <c r="AC196" s="406"/>
      <c r="AD196" s="406"/>
      <c r="AE196" s="406"/>
      <c r="AF196" s="406"/>
      <c r="AG196" s="406"/>
      <c r="AH196" s="406"/>
      <c r="AI196" s="406"/>
      <c r="AJ196" s="406"/>
      <c r="AK196" s="406"/>
      <c r="AL196" s="406"/>
      <c r="AM196" s="406"/>
      <c r="AN196" s="406"/>
      <c r="AO196" s="406"/>
      <c r="AP196" s="406"/>
      <c r="AQ196" s="406"/>
      <c r="AR196" s="406"/>
      <c r="AS196" s="406"/>
      <c r="AT196" s="406"/>
      <c r="AU196" s="406"/>
      <c r="AV196" s="406"/>
      <c r="AW196" s="406"/>
      <c r="AX196" s="406"/>
      <c r="AY196" s="406"/>
      <c r="AZ196" s="406"/>
      <c r="BA196" s="406"/>
      <c r="BB196" s="406"/>
      <c r="BC196" s="406"/>
      <c r="BD196" s="406"/>
      <c r="BE196" s="406"/>
      <c r="BF196" s="406"/>
      <c r="BG196" s="406"/>
      <c r="BH196" s="406"/>
      <c r="BI196" s="406"/>
      <c r="BJ196" s="406"/>
      <c r="BK196" s="406"/>
      <c r="BL196" s="406"/>
      <c r="BM196" s="406"/>
      <c r="BN196" s="406"/>
      <c r="BO196" s="406"/>
      <c r="BP196" s="406"/>
      <c r="BQ196" s="406"/>
      <c r="BR196" s="406"/>
      <c r="BS196" s="406"/>
      <c r="BT196" s="406"/>
      <c r="BU196" s="406"/>
      <c r="BV196" s="406"/>
      <c r="BW196" s="406"/>
      <c r="BX196" s="406"/>
      <c r="BY196" s="406"/>
      <c r="BZ196" s="406"/>
      <c r="CA196" s="406"/>
      <c r="CB196" s="406"/>
      <c r="CC196" s="406"/>
      <c r="CD196" s="406"/>
      <c r="CE196" s="406"/>
      <c r="CF196" s="406"/>
      <c r="CG196" s="406"/>
      <c r="CH196" s="406"/>
      <c r="CI196" s="406"/>
    </row>
    <row r="197" spans="1:87" ht="15.75" customHeight="1">
      <c r="A197" s="406"/>
      <c r="B197" s="407"/>
      <c r="C197" s="407"/>
      <c r="D197" s="406"/>
      <c r="E197" s="406"/>
      <c r="F197" s="406"/>
      <c r="G197" s="406"/>
      <c r="H197" s="406"/>
      <c r="I197" s="406"/>
      <c r="J197" s="406"/>
      <c r="K197" s="406"/>
      <c r="L197" s="406"/>
      <c r="M197" s="406"/>
      <c r="N197" s="406"/>
      <c r="O197" s="406"/>
      <c r="P197" s="406"/>
      <c r="Q197" s="406"/>
      <c r="R197" s="406"/>
      <c r="S197" s="406"/>
      <c r="T197" s="406"/>
      <c r="U197" s="406"/>
      <c r="V197" s="406"/>
      <c r="W197" s="406"/>
      <c r="X197" s="406"/>
      <c r="Y197" s="406"/>
      <c r="Z197" s="406"/>
      <c r="AA197" s="406"/>
      <c r="AB197" s="406"/>
      <c r="AC197" s="406"/>
      <c r="AD197" s="406"/>
      <c r="AE197" s="406"/>
      <c r="AF197" s="406"/>
      <c r="AG197" s="406"/>
      <c r="AH197" s="406"/>
      <c r="AI197" s="406"/>
      <c r="AJ197" s="406"/>
      <c r="AK197" s="406"/>
      <c r="AL197" s="406"/>
      <c r="AM197" s="406"/>
      <c r="AN197" s="406"/>
      <c r="AO197" s="406"/>
      <c r="AP197" s="406"/>
      <c r="AQ197" s="406"/>
      <c r="AR197" s="406"/>
      <c r="AS197" s="406"/>
      <c r="AT197" s="406"/>
      <c r="AU197" s="406"/>
      <c r="AV197" s="406"/>
      <c r="AW197" s="406"/>
      <c r="AX197" s="406"/>
      <c r="AY197" s="406"/>
      <c r="AZ197" s="406"/>
      <c r="BA197" s="406"/>
      <c r="BB197" s="406"/>
      <c r="BC197" s="406"/>
      <c r="BD197" s="406"/>
      <c r="BE197" s="406"/>
      <c r="BF197" s="406"/>
      <c r="BG197" s="406"/>
      <c r="BH197" s="406"/>
      <c r="BI197" s="406"/>
      <c r="BJ197" s="406"/>
      <c r="BK197" s="406"/>
      <c r="BL197" s="406"/>
      <c r="BM197" s="406"/>
      <c r="BN197" s="406"/>
      <c r="BO197" s="406"/>
      <c r="BP197" s="406"/>
      <c r="BQ197" s="406"/>
      <c r="BR197" s="406"/>
      <c r="BS197" s="406"/>
      <c r="BT197" s="406"/>
      <c r="BU197" s="406"/>
      <c r="BV197" s="406"/>
      <c r="BW197" s="406"/>
      <c r="BX197" s="406"/>
      <c r="BY197" s="406"/>
      <c r="BZ197" s="406"/>
      <c r="CA197" s="406"/>
      <c r="CB197" s="406"/>
      <c r="CC197" s="406"/>
      <c r="CD197" s="406"/>
      <c r="CE197" s="406"/>
      <c r="CF197" s="406"/>
      <c r="CG197" s="406"/>
      <c r="CH197" s="406"/>
      <c r="CI197" s="406"/>
    </row>
    <row r="198" spans="1:87" ht="15.75" customHeight="1">
      <c r="A198" s="406"/>
      <c r="B198" s="407"/>
      <c r="C198" s="407"/>
      <c r="D198" s="406"/>
      <c r="E198" s="406"/>
      <c r="F198" s="406"/>
      <c r="G198" s="406"/>
      <c r="H198" s="406"/>
      <c r="I198" s="406"/>
      <c r="J198" s="406"/>
      <c r="K198" s="406"/>
      <c r="L198" s="406"/>
      <c r="M198" s="406"/>
      <c r="N198" s="406"/>
      <c r="O198" s="406"/>
      <c r="P198" s="406"/>
      <c r="Q198" s="406"/>
      <c r="R198" s="406"/>
      <c r="S198" s="406"/>
      <c r="T198" s="406"/>
      <c r="U198" s="406"/>
      <c r="V198" s="406"/>
      <c r="W198" s="406"/>
      <c r="X198" s="406"/>
      <c r="Y198" s="406"/>
      <c r="Z198" s="406"/>
      <c r="AA198" s="406"/>
      <c r="AB198" s="406"/>
      <c r="AC198" s="406"/>
      <c r="AD198" s="406"/>
      <c r="AE198" s="406"/>
      <c r="AF198" s="406"/>
      <c r="AG198" s="406"/>
      <c r="AH198" s="406"/>
      <c r="AI198" s="406"/>
      <c r="AJ198" s="406"/>
      <c r="AK198" s="406"/>
      <c r="AL198" s="406"/>
      <c r="AM198" s="406"/>
      <c r="AN198" s="406"/>
      <c r="AO198" s="406"/>
      <c r="AP198" s="406"/>
      <c r="AQ198" s="406"/>
      <c r="AR198" s="406"/>
      <c r="AS198" s="406"/>
      <c r="AT198" s="406"/>
      <c r="AU198" s="406"/>
      <c r="AV198" s="406"/>
      <c r="AW198" s="406"/>
      <c r="AX198" s="406"/>
      <c r="AY198" s="406"/>
      <c r="AZ198" s="406"/>
      <c r="BA198" s="406"/>
      <c r="BB198" s="406"/>
      <c r="BC198" s="406"/>
      <c r="BD198" s="406"/>
      <c r="BE198" s="406"/>
      <c r="BF198" s="406"/>
      <c r="BG198" s="406"/>
      <c r="BH198" s="406"/>
      <c r="BI198" s="406"/>
      <c r="BJ198" s="406"/>
      <c r="BK198" s="406"/>
      <c r="BL198" s="406"/>
      <c r="BM198" s="406"/>
      <c r="BN198" s="406"/>
      <c r="BO198" s="406"/>
      <c r="BP198" s="406"/>
      <c r="BQ198" s="406"/>
      <c r="BR198" s="406"/>
      <c r="BS198" s="406"/>
      <c r="BT198" s="406"/>
      <c r="BU198" s="406"/>
      <c r="BV198" s="406"/>
      <c r="BW198" s="406"/>
      <c r="BX198" s="406"/>
      <c r="BY198" s="406"/>
      <c r="BZ198" s="406"/>
      <c r="CA198" s="406"/>
      <c r="CB198" s="406"/>
      <c r="CC198" s="406"/>
      <c r="CD198" s="406"/>
      <c r="CE198" s="406"/>
      <c r="CF198" s="406"/>
      <c r="CG198" s="406"/>
      <c r="CH198" s="406"/>
      <c r="CI198" s="406"/>
    </row>
    <row r="199" spans="1:87" ht="15.75" customHeight="1">
      <c r="A199" s="406"/>
      <c r="B199" s="407"/>
      <c r="C199" s="407"/>
      <c r="D199" s="406"/>
      <c r="E199" s="406"/>
      <c r="F199" s="406"/>
      <c r="G199" s="406"/>
      <c r="H199" s="406"/>
      <c r="I199" s="406"/>
      <c r="J199" s="406"/>
      <c r="K199" s="406"/>
      <c r="L199" s="406"/>
      <c r="M199" s="406"/>
      <c r="N199" s="406"/>
      <c r="O199" s="406"/>
      <c r="P199" s="406"/>
      <c r="Q199" s="406"/>
      <c r="R199" s="406"/>
      <c r="S199" s="406"/>
      <c r="T199" s="406"/>
      <c r="U199" s="406"/>
      <c r="V199" s="406"/>
      <c r="W199" s="406"/>
      <c r="X199" s="406"/>
      <c r="Y199" s="406"/>
      <c r="Z199" s="406"/>
      <c r="AA199" s="406"/>
      <c r="AB199" s="406"/>
      <c r="AC199" s="406"/>
      <c r="AD199" s="406"/>
      <c r="AE199" s="406"/>
      <c r="AF199" s="406"/>
      <c r="AG199" s="406"/>
      <c r="AH199" s="406"/>
      <c r="AI199" s="406"/>
      <c r="AJ199" s="406"/>
      <c r="AK199" s="406"/>
      <c r="AL199" s="406"/>
      <c r="AM199" s="406"/>
      <c r="AN199" s="406"/>
      <c r="AO199" s="406"/>
      <c r="AP199" s="406"/>
      <c r="AQ199" s="406"/>
      <c r="AR199" s="406"/>
      <c r="AS199" s="406"/>
      <c r="AT199" s="406"/>
      <c r="AU199" s="406"/>
      <c r="AV199" s="406"/>
      <c r="AW199" s="406"/>
      <c r="AX199" s="406"/>
      <c r="AY199" s="406"/>
      <c r="AZ199" s="406"/>
      <c r="BA199" s="406"/>
      <c r="BB199" s="406"/>
      <c r="BC199" s="406"/>
      <c r="BD199" s="406"/>
      <c r="BE199" s="406"/>
      <c r="BF199" s="406"/>
      <c r="BG199" s="406"/>
      <c r="BH199" s="406"/>
      <c r="BI199" s="406"/>
      <c r="BJ199" s="406"/>
      <c r="BK199" s="406"/>
      <c r="BL199" s="406"/>
      <c r="BM199" s="406"/>
      <c r="BN199" s="406"/>
      <c r="BO199" s="406"/>
      <c r="BP199" s="406"/>
      <c r="BQ199" s="406"/>
      <c r="BR199" s="406"/>
      <c r="BS199" s="406"/>
      <c r="BT199" s="406"/>
      <c r="BU199" s="406"/>
      <c r="BV199" s="406"/>
      <c r="BW199" s="406"/>
      <c r="BX199" s="406"/>
      <c r="BY199" s="406"/>
      <c r="BZ199" s="406"/>
      <c r="CA199" s="406"/>
      <c r="CB199" s="406"/>
      <c r="CC199" s="406"/>
      <c r="CD199" s="406"/>
      <c r="CE199" s="406"/>
      <c r="CF199" s="406"/>
      <c r="CG199" s="406"/>
      <c r="CH199" s="406"/>
      <c r="CI199" s="406"/>
    </row>
    <row r="200" spans="1:87" ht="15.75" customHeight="1">
      <c r="A200" s="406"/>
      <c r="B200" s="407"/>
      <c r="C200" s="407"/>
      <c r="D200" s="406"/>
      <c r="E200" s="406"/>
      <c r="F200" s="406"/>
      <c r="G200" s="406"/>
      <c r="H200" s="406"/>
      <c r="I200" s="406"/>
      <c r="J200" s="406"/>
      <c r="K200" s="406"/>
      <c r="L200" s="406"/>
      <c r="M200" s="406"/>
      <c r="N200" s="406"/>
      <c r="O200" s="406"/>
      <c r="P200" s="406"/>
      <c r="Q200" s="406"/>
      <c r="R200" s="406"/>
      <c r="S200" s="406"/>
      <c r="T200" s="406"/>
      <c r="U200" s="406"/>
      <c r="V200" s="406"/>
      <c r="W200" s="406"/>
      <c r="X200" s="406"/>
      <c r="Y200" s="406"/>
      <c r="Z200" s="406"/>
      <c r="AA200" s="406"/>
      <c r="AB200" s="406"/>
      <c r="AC200" s="406"/>
      <c r="AD200" s="406"/>
      <c r="AE200" s="406"/>
      <c r="AF200" s="406"/>
      <c r="AG200" s="406"/>
      <c r="AH200" s="406"/>
      <c r="AI200" s="406"/>
      <c r="AJ200" s="406"/>
      <c r="AK200" s="406"/>
      <c r="AL200" s="406"/>
      <c r="AM200" s="406"/>
      <c r="AN200" s="406"/>
      <c r="AO200" s="406"/>
      <c r="AP200" s="406"/>
      <c r="AQ200" s="406"/>
      <c r="AR200" s="406"/>
      <c r="AS200" s="406"/>
      <c r="AT200" s="406"/>
      <c r="AU200" s="406"/>
      <c r="AV200" s="406"/>
      <c r="AW200" s="406"/>
      <c r="AX200" s="406"/>
      <c r="AY200" s="406"/>
      <c r="AZ200" s="406"/>
      <c r="BA200" s="406"/>
      <c r="BB200" s="406"/>
      <c r="BC200" s="406"/>
      <c r="BD200" s="406"/>
      <c r="BE200" s="406"/>
      <c r="BF200" s="406"/>
      <c r="BG200" s="406"/>
      <c r="BH200" s="406"/>
      <c r="BI200" s="406"/>
      <c r="BJ200" s="406"/>
      <c r="BK200" s="406"/>
      <c r="BL200" s="406"/>
      <c r="BM200" s="406"/>
      <c r="BN200" s="406"/>
      <c r="BO200" s="406"/>
      <c r="BP200" s="406"/>
      <c r="BQ200" s="406"/>
      <c r="BR200" s="406"/>
      <c r="BS200" s="406"/>
      <c r="BT200" s="406"/>
      <c r="BU200" s="406"/>
      <c r="BV200" s="406"/>
      <c r="BW200" s="406"/>
      <c r="BX200" s="406"/>
      <c r="BY200" s="406"/>
      <c r="BZ200" s="406"/>
      <c r="CA200" s="406"/>
      <c r="CB200" s="406"/>
      <c r="CC200" s="406"/>
      <c r="CD200" s="406"/>
      <c r="CE200" s="406"/>
      <c r="CF200" s="406"/>
      <c r="CG200" s="406"/>
      <c r="CH200" s="406"/>
      <c r="CI200" s="406"/>
    </row>
    <row r="201" spans="1:87" ht="15.75" customHeight="1">
      <c r="A201" s="406"/>
      <c r="B201" s="407"/>
      <c r="C201" s="407"/>
      <c r="D201" s="406"/>
      <c r="E201" s="406"/>
      <c r="F201" s="406"/>
      <c r="G201" s="406"/>
      <c r="H201" s="406"/>
      <c r="I201" s="406"/>
      <c r="J201" s="406"/>
      <c r="K201" s="406"/>
      <c r="L201" s="406"/>
      <c r="M201" s="406"/>
      <c r="N201" s="406"/>
      <c r="O201" s="406"/>
      <c r="P201" s="406"/>
      <c r="Q201" s="406"/>
      <c r="R201" s="406"/>
      <c r="S201" s="406"/>
      <c r="T201" s="406"/>
      <c r="U201" s="406"/>
      <c r="V201" s="406"/>
      <c r="W201" s="406"/>
      <c r="X201" s="406"/>
      <c r="Y201" s="406"/>
      <c r="Z201" s="406"/>
      <c r="AA201" s="406"/>
      <c r="AB201" s="406"/>
      <c r="AC201" s="406"/>
      <c r="AD201" s="406"/>
      <c r="AE201" s="406"/>
      <c r="AF201" s="406"/>
      <c r="AG201" s="406"/>
      <c r="AH201" s="406"/>
      <c r="AI201" s="406"/>
      <c r="AJ201" s="406"/>
      <c r="AK201" s="406"/>
      <c r="AL201" s="406"/>
      <c r="AM201" s="406"/>
      <c r="AN201" s="406"/>
      <c r="AO201" s="406"/>
      <c r="AP201" s="406"/>
      <c r="AQ201" s="406"/>
      <c r="AR201" s="406"/>
      <c r="AS201" s="406"/>
      <c r="AT201" s="406"/>
      <c r="AU201" s="406"/>
      <c r="AV201" s="406"/>
      <c r="AW201" s="406"/>
      <c r="AX201" s="406"/>
      <c r="AY201" s="406"/>
      <c r="AZ201" s="406"/>
      <c r="BA201" s="406"/>
      <c r="BB201" s="406"/>
      <c r="BC201" s="406"/>
      <c r="BD201" s="406"/>
      <c r="BE201" s="406"/>
      <c r="BF201" s="406"/>
      <c r="BG201" s="406"/>
      <c r="BH201" s="406"/>
      <c r="BI201" s="406"/>
      <c r="BJ201" s="406"/>
      <c r="BK201" s="406"/>
      <c r="BL201" s="406"/>
      <c r="BM201" s="406"/>
      <c r="BN201" s="406"/>
      <c r="BO201" s="406"/>
      <c r="BP201" s="406"/>
      <c r="BQ201" s="406"/>
      <c r="BR201" s="406"/>
      <c r="BS201" s="406"/>
      <c r="BT201" s="406"/>
      <c r="BU201" s="406"/>
      <c r="BV201" s="406"/>
      <c r="BW201" s="406"/>
      <c r="BX201" s="406"/>
      <c r="BY201" s="406"/>
      <c r="BZ201" s="406"/>
      <c r="CA201" s="406"/>
      <c r="CB201" s="406"/>
      <c r="CC201" s="406"/>
      <c r="CD201" s="406"/>
      <c r="CE201" s="406"/>
      <c r="CF201" s="406"/>
      <c r="CG201" s="406"/>
      <c r="CH201" s="406"/>
      <c r="CI201" s="406"/>
    </row>
    <row r="202" spans="1:87" ht="15.75" customHeight="1">
      <c r="A202" s="406"/>
      <c r="B202" s="407"/>
      <c r="C202" s="407"/>
      <c r="D202" s="406"/>
      <c r="E202" s="406"/>
      <c r="F202" s="406"/>
      <c r="G202" s="406"/>
      <c r="H202" s="406"/>
      <c r="I202" s="406"/>
      <c r="J202" s="406"/>
      <c r="K202" s="406"/>
      <c r="L202" s="406"/>
      <c r="M202" s="406"/>
      <c r="N202" s="406"/>
      <c r="O202" s="406"/>
      <c r="P202" s="406"/>
      <c r="Q202" s="406"/>
      <c r="R202" s="406"/>
      <c r="S202" s="406"/>
      <c r="T202" s="406"/>
      <c r="U202" s="406"/>
      <c r="V202" s="406"/>
      <c r="W202" s="406"/>
      <c r="X202" s="406"/>
      <c r="Y202" s="406"/>
      <c r="Z202" s="406"/>
      <c r="AA202" s="406"/>
      <c r="AB202" s="406"/>
      <c r="AC202" s="406"/>
      <c r="AD202" s="406"/>
      <c r="AE202" s="406"/>
      <c r="AF202" s="406"/>
      <c r="AG202" s="406"/>
      <c r="AH202" s="406"/>
      <c r="AI202" s="406"/>
      <c r="AJ202" s="406"/>
      <c r="AK202" s="406"/>
      <c r="AL202" s="406"/>
      <c r="AM202" s="406"/>
      <c r="AN202" s="406"/>
      <c r="AO202" s="406"/>
      <c r="AP202" s="406"/>
      <c r="AQ202" s="406"/>
      <c r="AR202" s="406"/>
      <c r="AS202" s="406"/>
      <c r="AT202" s="406"/>
      <c r="AU202" s="406"/>
      <c r="AV202" s="406"/>
      <c r="AW202" s="406"/>
      <c r="AX202" s="406"/>
      <c r="AY202" s="406"/>
      <c r="AZ202" s="406"/>
      <c r="BA202" s="406"/>
      <c r="BB202" s="406"/>
      <c r="BC202" s="406"/>
      <c r="BD202" s="406"/>
      <c r="BE202" s="406"/>
      <c r="BF202" s="406"/>
      <c r="BG202" s="406"/>
      <c r="BH202" s="406"/>
      <c r="BI202" s="406"/>
      <c r="BJ202" s="406"/>
      <c r="BK202" s="406"/>
      <c r="BL202" s="406"/>
      <c r="BM202" s="406"/>
      <c r="BN202" s="406"/>
      <c r="BO202" s="406"/>
      <c r="BP202" s="406"/>
      <c r="BQ202" s="406"/>
      <c r="BR202" s="406"/>
      <c r="BS202" s="406"/>
      <c r="BT202" s="406"/>
      <c r="BU202" s="406"/>
      <c r="BV202" s="406"/>
      <c r="BW202" s="406"/>
      <c r="BX202" s="406"/>
      <c r="BY202" s="406"/>
      <c r="BZ202" s="406"/>
      <c r="CA202" s="406"/>
      <c r="CB202" s="406"/>
      <c r="CC202" s="406"/>
      <c r="CD202" s="406"/>
      <c r="CE202" s="406"/>
      <c r="CF202" s="406"/>
      <c r="CG202" s="406"/>
      <c r="CH202" s="406"/>
      <c r="CI202" s="406"/>
    </row>
    <row r="203" spans="1:87" ht="15.75" customHeight="1">
      <c r="A203" s="406"/>
      <c r="B203" s="407"/>
      <c r="C203" s="407"/>
      <c r="D203" s="406"/>
      <c r="E203" s="406"/>
      <c r="F203" s="406"/>
      <c r="G203" s="406"/>
      <c r="H203" s="406"/>
      <c r="I203" s="406"/>
      <c r="J203" s="406"/>
      <c r="K203" s="406"/>
      <c r="L203" s="406"/>
      <c r="M203" s="406"/>
      <c r="N203" s="406"/>
      <c r="O203" s="406"/>
      <c r="P203" s="406"/>
      <c r="Q203" s="406"/>
      <c r="R203" s="406"/>
      <c r="S203" s="406"/>
      <c r="T203" s="406"/>
      <c r="U203" s="406"/>
      <c r="V203" s="406"/>
      <c r="W203" s="406"/>
      <c r="X203" s="406"/>
      <c r="Y203" s="406"/>
      <c r="Z203" s="406"/>
      <c r="AA203" s="406"/>
      <c r="AB203" s="406"/>
      <c r="AC203" s="406"/>
      <c r="AD203" s="406"/>
      <c r="AE203" s="406"/>
      <c r="AF203" s="406"/>
      <c r="AG203" s="406"/>
      <c r="AH203" s="406"/>
      <c r="AI203" s="406"/>
      <c r="AJ203" s="406"/>
      <c r="AK203" s="406"/>
      <c r="AL203" s="406"/>
      <c r="AM203" s="406"/>
      <c r="AN203" s="406"/>
      <c r="AO203" s="406"/>
      <c r="AP203" s="406"/>
      <c r="AQ203" s="406"/>
      <c r="AR203" s="406"/>
      <c r="AS203" s="406"/>
      <c r="AT203" s="406"/>
      <c r="AU203" s="406"/>
      <c r="AV203" s="406"/>
      <c r="AW203" s="406"/>
      <c r="AX203" s="406"/>
      <c r="AY203" s="406"/>
      <c r="AZ203" s="406"/>
      <c r="BA203" s="406"/>
      <c r="BB203" s="406"/>
      <c r="BC203" s="406"/>
      <c r="BD203" s="406"/>
      <c r="BE203" s="406"/>
      <c r="BF203" s="406"/>
      <c r="BG203" s="406"/>
      <c r="BH203" s="406"/>
      <c r="BI203" s="406"/>
      <c r="BJ203" s="406"/>
      <c r="BK203" s="406"/>
      <c r="BL203" s="406"/>
      <c r="BM203" s="406"/>
      <c r="BN203" s="406"/>
      <c r="BO203" s="406"/>
      <c r="BP203" s="406"/>
      <c r="BQ203" s="406"/>
      <c r="BR203" s="406"/>
      <c r="BS203" s="406"/>
      <c r="BT203" s="406"/>
      <c r="BU203" s="406"/>
      <c r="BV203" s="406"/>
      <c r="BW203" s="406"/>
      <c r="BX203" s="406"/>
      <c r="BY203" s="406"/>
      <c r="BZ203" s="406"/>
      <c r="CA203" s="406"/>
      <c r="CB203" s="406"/>
      <c r="CC203" s="406"/>
      <c r="CD203" s="406"/>
      <c r="CE203" s="406"/>
      <c r="CF203" s="406"/>
      <c r="CG203" s="406"/>
      <c r="CH203" s="406"/>
      <c r="CI203" s="406"/>
    </row>
    <row r="204" spans="1:87" ht="15.75" customHeight="1">
      <c r="A204" s="406"/>
      <c r="B204" s="407"/>
      <c r="C204" s="407"/>
      <c r="D204" s="406"/>
      <c r="E204" s="406"/>
      <c r="F204" s="406"/>
      <c r="G204" s="406"/>
      <c r="H204" s="406"/>
      <c r="I204" s="406"/>
      <c r="J204" s="406"/>
      <c r="K204" s="406"/>
      <c r="L204" s="406"/>
      <c r="M204" s="406"/>
      <c r="N204" s="406"/>
      <c r="O204" s="406"/>
      <c r="P204" s="406"/>
      <c r="Q204" s="406"/>
      <c r="R204" s="406"/>
      <c r="S204" s="406"/>
      <c r="T204" s="406"/>
      <c r="U204" s="406"/>
      <c r="V204" s="406"/>
      <c r="W204" s="406"/>
      <c r="X204" s="406"/>
      <c r="Y204" s="406"/>
      <c r="Z204" s="406"/>
      <c r="AA204" s="406"/>
      <c r="AB204" s="406"/>
      <c r="AC204" s="406"/>
      <c r="AD204" s="406"/>
      <c r="AE204" s="406"/>
      <c r="AF204" s="406"/>
      <c r="AG204" s="406"/>
      <c r="AH204" s="406"/>
      <c r="AI204" s="406"/>
      <c r="AJ204" s="406"/>
      <c r="AK204" s="406"/>
      <c r="AL204" s="406"/>
      <c r="AM204" s="406"/>
      <c r="AN204" s="406"/>
      <c r="AO204" s="406"/>
      <c r="AP204" s="406"/>
      <c r="AQ204" s="406"/>
      <c r="AR204" s="406"/>
      <c r="AS204" s="406"/>
      <c r="AT204" s="406"/>
      <c r="AU204" s="406"/>
      <c r="AV204" s="406"/>
      <c r="AW204" s="406"/>
      <c r="AX204" s="406"/>
      <c r="AY204" s="406"/>
      <c r="AZ204" s="406"/>
      <c r="BA204" s="406"/>
      <c r="BB204" s="406"/>
      <c r="BC204" s="406"/>
      <c r="BD204" s="406"/>
      <c r="BE204" s="406"/>
      <c r="BF204" s="406"/>
      <c r="BG204" s="406"/>
      <c r="BH204" s="406"/>
      <c r="BI204" s="406"/>
      <c r="BJ204" s="406"/>
      <c r="BK204" s="406"/>
      <c r="BL204" s="406"/>
      <c r="BM204" s="406"/>
      <c r="BN204" s="406"/>
      <c r="BO204" s="406"/>
      <c r="BP204" s="406"/>
      <c r="BQ204" s="406"/>
      <c r="BR204" s="406"/>
      <c r="BS204" s="406"/>
      <c r="BT204" s="406"/>
      <c r="BU204" s="406"/>
      <c r="BV204" s="406"/>
      <c r="BW204" s="406"/>
      <c r="BX204" s="406"/>
      <c r="BY204" s="406"/>
      <c r="BZ204" s="406"/>
      <c r="CA204" s="406"/>
      <c r="CB204" s="406"/>
      <c r="CC204" s="406"/>
      <c r="CD204" s="406"/>
      <c r="CE204" s="406"/>
      <c r="CF204" s="406"/>
      <c r="CG204" s="406"/>
      <c r="CH204" s="406"/>
      <c r="CI204" s="406"/>
    </row>
    <row r="205" spans="1:87" ht="15.75" customHeight="1">
      <c r="A205" s="406"/>
      <c r="B205" s="407"/>
      <c r="C205" s="407"/>
      <c r="D205" s="406"/>
      <c r="E205" s="406"/>
      <c r="F205" s="406"/>
      <c r="G205" s="406"/>
      <c r="H205" s="406"/>
      <c r="I205" s="406"/>
      <c r="J205" s="406"/>
      <c r="K205" s="406"/>
      <c r="L205" s="406"/>
      <c r="M205" s="406"/>
      <c r="N205" s="406"/>
      <c r="O205" s="406"/>
      <c r="P205" s="406"/>
      <c r="Q205" s="406"/>
      <c r="R205" s="406"/>
      <c r="S205" s="406"/>
      <c r="T205" s="406"/>
      <c r="U205" s="406"/>
      <c r="V205" s="406"/>
      <c r="W205" s="406"/>
      <c r="X205" s="406"/>
      <c r="Y205" s="406"/>
      <c r="Z205" s="406"/>
      <c r="AA205" s="406"/>
      <c r="AB205" s="406"/>
      <c r="AC205" s="406"/>
      <c r="AD205" s="406"/>
      <c r="AE205" s="406"/>
      <c r="AF205" s="406"/>
      <c r="AG205" s="406"/>
      <c r="AH205" s="406"/>
      <c r="AI205" s="406"/>
      <c r="AJ205" s="406"/>
      <c r="AK205" s="406"/>
      <c r="AL205" s="406"/>
      <c r="AM205" s="406"/>
      <c r="AN205" s="406"/>
      <c r="AO205" s="406"/>
      <c r="AP205" s="406"/>
      <c r="AQ205" s="406"/>
      <c r="AR205" s="406"/>
      <c r="AS205" s="406"/>
      <c r="AT205" s="406"/>
      <c r="AU205" s="406"/>
      <c r="AV205" s="406"/>
      <c r="AW205" s="406"/>
      <c r="AX205" s="406"/>
      <c r="AY205" s="406"/>
      <c r="AZ205" s="406"/>
      <c r="BA205" s="406"/>
      <c r="BB205" s="406"/>
      <c r="BC205" s="406"/>
      <c r="BD205" s="406"/>
      <c r="BE205" s="406"/>
      <c r="BF205" s="406"/>
      <c r="BG205" s="406"/>
      <c r="BH205" s="406"/>
      <c r="BI205" s="406"/>
      <c r="BJ205" s="406"/>
      <c r="BK205" s="406"/>
      <c r="BL205" s="406"/>
      <c r="BM205" s="406"/>
      <c r="BN205" s="406"/>
      <c r="BO205" s="406"/>
      <c r="BP205" s="406"/>
      <c r="BQ205" s="406"/>
      <c r="BR205" s="406"/>
      <c r="BS205" s="406"/>
      <c r="BT205" s="406"/>
      <c r="BU205" s="406"/>
      <c r="BV205" s="406"/>
      <c r="BW205" s="406"/>
      <c r="BX205" s="406"/>
      <c r="BY205" s="406"/>
      <c r="BZ205" s="406"/>
      <c r="CA205" s="406"/>
      <c r="CB205" s="406"/>
      <c r="CC205" s="406"/>
      <c r="CD205" s="406"/>
      <c r="CE205" s="406"/>
      <c r="CF205" s="406"/>
      <c r="CG205" s="406"/>
      <c r="CH205" s="406"/>
      <c r="CI205" s="406"/>
    </row>
    <row r="206" spans="1:87" ht="15.75" customHeight="1">
      <c r="A206" s="406"/>
      <c r="B206" s="407"/>
      <c r="C206" s="407"/>
      <c r="D206" s="406"/>
      <c r="E206" s="406"/>
      <c r="F206" s="406"/>
      <c r="G206" s="406"/>
      <c r="H206" s="406"/>
      <c r="I206" s="406"/>
      <c r="J206" s="406"/>
      <c r="K206" s="406"/>
      <c r="L206" s="406"/>
      <c r="M206" s="406"/>
      <c r="N206" s="406"/>
      <c r="O206" s="406"/>
      <c r="P206" s="406"/>
      <c r="Q206" s="406"/>
      <c r="R206" s="406"/>
      <c r="S206" s="406"/>
      <c r="T206" s="406"/>
      <c r="U206" s="406"/>
      <c r="V206" s="406"/>
      <c r="W206" s="406"/>
      <c r="X206" s="406"/>
      <c r="Y206" s="406"/>
      <c r="Z206" s="406"/>
      <c r="AA206" s="406"/>
      <c r="AB206" s="406"/>
      <c r="AC206" s="406"/>
      <c r="AD206" s="406"/>
      <c r="AE206" s="406"/>
      <c r="AF206" s="406"/>
      <c r="AG206" s="406"/>
      <c r="AH206" s="406"/>
      <c r="AI206" s="406"/>
      <c r="AJ206" s="406"/>
      <c r="AK206" s="406"/>
      <c r="AL206" s="406"/>
      <c r="AM206" s="406"/>
      <c r="AN206" s="406"/>
      <c r="AO206" s="406"/>
      <c r="AP206" s="406"/>
      <c r="AQ206" s="406"/>
      <c r="AR206" s="406"/>
      <c r="AS206" s="406"/>
      <c r="AT206" s="406"/>
      <c r="AU206" s="406"/>
      <c r="AV206" s="406"/>
      <c r="AW206" s="406"/>
      <c r="AX206" s="406"/>
      <c r="AY206" s="406"/>
      <c r="AZ206" s="406"/>
      <c r="BA206" s="406"/>
      <c r="BB206" s="406"/>
      <c r="BC206" s="406"/>
      <c r="BD206" s="406"/>
      <c r="BE206" s="406"/>
      <c r="BF206" s="406"/>
      <c r="BG206" s="406"/>
      <c r="BH206" s="406"/>
      <c r="BI206" s="406"/>
      <c r="BJ206" s="406"/>
      <c r="BK206" s="406"/>
      <c r="BL206" s="406"/>
      <c r="BM206" s="406"/>
      <c r="BN206" s="406"/>
      <c r="BO206" s="406"/>
      <c r="BP206" s="406"/>
      <c r="BQ206" s="406"/>
      <c r="BR206" s="406"/>
      <c r="BS206" s="406"/>
      <c r="BT206" s="406"/>
      <c r="BU206" s="406"/>
      <c r="BV206" s="406"/>
      <c r="BW206" s="406"/>
      <c r="BX206" s="406"/>
      <c r="BY206" s="406"/>
      <c r="BZ206" s="406"/>
      <c r="CA206" s="406"/>
      <c r="CB206" s="406"/>
      <c r="CC206" s="406"/>
      <c r="CD206" s="406"/>
      <c r="CE206" s="406"/>
      <c r="CF206" s="406"/>
      <c r="CG206" s="406"/>
      <c r="CH206" s="406"/>
      <c r="CI206" s="406"/>
    </row>
    <row r="207" spans="1:87" ht="15.75" customHeight="1">
      <c r="A207" s="406"/>
      <c r="B207" s="407"/>
      <c r="C207" s="407"/>
      <c r="D207" s="406"/>
      <c r="E207" s="406"/>
      <c r="F207" s="406"/>
      <c r="G207" s="406"/>
      <c r="H207" s="406"/>
      <c r="I207" s="406"/>
      <c r="J207" s="406"/>
      <c r="K207" s="406"/>
      <c r="L207" s="406"/>
      <c r="M207" s="406"/>
      <c r="N207" s="406"/>
      <c r="O207" s="406"/>
      <c r="P207" s="406"/>
      <c r="Q207" s="406"/>
      <c r="R207" s="406"/>
      <c r="S207" s="406"/>
      <c r="T207" s="406"/>
      <c r="U207" s="406"/>
      <c r="V207" s="406"/>
      <c r="W207" s="406"/>
      <c r="X207" s="406"/>
      <c r="Y207" s="406"/>
      <c r="Z207" s="406"/>
      <c r="AA207" s="406"/>
      <c r="AB207" s="406"/>
      <c r="AC207" s="406"/>
      <c r="AD207" s="406"/>
      <c r="AE207" s="406"/>
      <c r="AF207" s="406"/>
      <c r="AG207" s="406"/>
      <c r="AH207" s="406"/>
      <c r="AI207" s="406"/>
      <c r="AJ207" s="406"/>
      <c r="AK207" s="406"/>
      <c r="AL207" s="406"/>
      <c r="AM207" s="406"/>
      <c r="AN207" s="406"/>
      <c r="AO207" s="406"/>
      <c r="AP207" s="406"/>
      <c r="AQ207" s="406"/>
      <c r="AR207" s="406"/>
      <c r="AS207" s="406"/>
      <c r="AT207" s="406"/>
      <c r="AU207" s="406"/>
      <c r="AV207" s="406"/>
      <c r="AW207" s="406"/>
      <c r="AX207" s="406"/>
      <c r="AY207" s="406"/>
      <c r="AZ207" s="406"/>
      <c r="BA207" s="406"/>
      <c r="BB207" s="406"/>
      <c r="BC207" s="406"/>
      <c r="BD207" s="406"/>
      <c r="BE207" s="406"/>
      <c r="BF207" s="406"/>
      <c r="BG207" s="406"/>
      <c r="BH207" s="406"/>
      <c r="BI207" s="406"/>
      <c r="BJ207" s="406"/>
      <c r="BK207" s="406"/>
      <c r="BL207" s="406"/>
      <c r="BM207" s="406"/>
      <c r="BN207" s="406"/>
      <c r="BO207" s="406"/>
      <c r="BP207" s="406"/>
      <c r="BQ207" s="406"/>
      <c r="BR207" s="406"/>
      <c r="BS207" s="406"/>
      <c r="BT207" s="406"/>
      <c r="BU207" s="406"/>
      <c r="BV207" s="406"/>
      <c r="BW207" s="406"/>
      <c r="BX207" s="406"/>
      <c r="BY207" s="406"/>
      <c r="BZ207" s="406"/>
      <c r="CA207" s="406"/>
      <c r="CB207" s="406"/>
      <c r="CC207" s="406"/>
      <c r="CD207" s="406"/>
      <c r="CE207" s="406"/>
      <c r="CF207" s="406"/>
      <c r="CG207" s="406"/>
      <c r="CH207" s="406"/>
      <c r="CI207" s="406"/>
    </row>
    <row r="208" spans="1:87" ht="15.75" customHeight="1">
      <c r="A208" s="406"/>
      <c r="B208" s="407"/>
      <c r="C208" s="407"/>
      <c r="D208" s="406"/>
      <c r="E208" s="406"/>
      <c r="F208" s="406"/>
      <c r="G208" s="406"/>
      <c r="H208" s="406"/>
      <c r="I208" s="406"/>
      <c r="J208" s="406"/>
      <c r="K208" s="406"/>
      <c r="L208" s="406"/>
      <c r="M208" s="406"/>
      <c r="N208" s="406"/>
      <c r="O208" s="406"/>
      <c r="P208" s="406"/>
      <c r="Q208" s="406"/>
      <c r="R208" s="406"/>
      <c r="S208" s="406"/>
      <c r="T208" s="406"/>
      <c r="U208" s="406"/>
      <c r="V208" s="406"/>
      <c r="W208" s="406"/>
      <c r="X208" s="406"/>
      <c r="Y208" s="406"/>
      <c r="Z208" s="406"/>
      <c r="AA208" s="406"/>
      <c r="AB208" s="406"/>
      <c r="AC208" s="406"/>
      <c r="AD208" s="406"/>
      <c r="AE208" s="406"/>
      <c r="AF208" s="406"/>
      <c r="AG208" s="406"/>
      <c r="AH208" s="406"/>
      <c r="AI208" s="406"/>
      <c r="AJ208" s="406"/>
      <c r="AK208" s="406"/>
      <c r="AL208" s="406"/>
      <c r="AM208" s="406"/>
      <c r="AN208" s="406"/>
      <c r="AO208" s="406"/>
      <c r="AP208" s="406"/>
      <c r="AQ208" s="406"/>
      <c r="AR208" s="406"/>
      <c r="AS208" s="406"/>
      <c r="AT208" s="406"/>
      <c r="AU208" s="406"/>
      <c r="AV208" s="406"/>
      <c r="AW208" s="406"/>
      <c r="AX208" s="406"/>
      <c r="AY208" s="406"/>
      <c r="AZ208" s="406"/>
      <c r="BA208" s="406"/>
      <c r="BB208" s="406"/>
      <c r="BC208" s="406"/>
      <c r="BD208" s="406"/>
      <c r="BE208" s="406"/>
      <c r="BF208" s="406"/>
      <c r="BG208" s="406"/>
      <c r="BH208" s="406"/>
      <c r="BI208" s="406"/>
      <c r="BJ208" s="406"/>
      <c r="BK208" s="406"/>
      <c r="BL208" s="406"/>
      <c r="BM208" s="406"/>
      <c r="BN208" s="406"/>
      <c r="BO208" s="406"/>
      <c r="BP208" s="406"/>
      <c r="BQ208" s="406"/>
      <c r="BR208" s="406"/>
      <c r="BS208" s="406"/>
      <c r="BT208" s="406"/>
      <c r="BU208" s="406"/>
      <c r="BV208" s="406"/>
      <c r="BW208" s="406"/>
      <c r="BX208" s="406"/>
      <c r="BY208" s="406"/>
      <c r="BZ208" s="406"/>
      <c r="CA208" s="406"/>
      <c r="CB208" s="406"/>
      <c r="CC208" s="406"/>
      <c r="CD208" s="406"/>
      <c r="CE208" s="406"/>
      <c r="CF208" s="406"/>
      <c r="CG208" s="406"/>
      <c r="CH208" s="406"/>
      <c r="CI208" s="406"/>
    </row>
    <row r="209" spans="1:87" ht="15.75" customHeight="1">
      <c r="A209" s="406"/>
      <c r="B209" s="407"/>
      <c r="C209" s="407"/>
      <c r="D209" s="406"/>
      <c r="E209" s="406"/>
      <c r="F209" s="406"/>
      <c r="G209" s="406"/>
      <c r="H209" s="406"/>
      <c r="I209" s="406"/>
      <c r="J209" s="406"/>
      <c r="K209" s="406"/>
      <c r="L209" s="406"/>
      <c r="M209" s="406"/>
      <c r="N209" s="406"/>
      <c r="O209" s="406"/>
      <c r="P209" s="406"/>
      <c r="Q209" s="406"/>
      <c r="R209" s="406"/>
      <c r="S209" s="406"/>
      <c r="T209" s="406"/>
      <c r="U209" s="406"/>
      <c r="V209" s="406"/>
      <c r="W209" s="406"/>
      <c r="X209" s="406"/>
      <c r="Y209" s="406"/>
      <c r="Z209" s="406"/>
      <c r="AA209" s="406"/>
      <c r="AB209" s="406"/>
      <c r="AC209" s="406"/>
      <c r="AD209" s="406"/>
      <c r="AE209" s="406"/>
      <c r="AF209" s="406"/>
      <c r="AG209" s="406"/>
      <c r="AH209" s="406"/>
      <c r="AI209" s="406"/>
      <c r="AJ209" s="406"/>
      <c r="AK209" s="406"/>
      <c r="AL209" s="406"/>
      <c r="AM209" s="406"/>
      <c r="AN209" s="406"/>
      <c r="AO209" s="406"/>
      <c r="AP209" s="406"/>
      <c r="AQ209" s="406"/>
      <c r="AR209" s="406"/>
      <c r="AS209" s="406"/>
      <c r="AT209" s="406"/>
      <c r="AU209" s="406"/>
      <c r="AV209" s="406"/>
      <c r="AW209" s="406"/>
      <c r="AX209" s="406"/>
      <c r="AY209" s="406"/>
      <c r="AZ209" s="406"/>
      <c r="BA209" s="406"/>
      <c r="BB209" s="406"/>
      <c r="BC209" s="406"/>
      <c r="BD209" s="406"/>
      <c r="BE209" s="406"/>
      <c r="BF209" s="406"/>
      <c r="BG209" s="406"/>
      <c r="BH209" s="406"/>
      <c r="BI209" s="406"/>
      <c r="BJ209" s="406"/>
      <c r="BK209" s="406"/>
      <c r="BL209" s="406"/>
      <c r="BM209" s="406"/>
      <c r="BN209" s="406"/>
      <c r="BO209" s="406"/>
      <c r="BP209" s="406"/>
      <c r="BQ209" s="406"/>
      <c r="BR209" s="406"/>
      <c r="BS209" s="406"/>
      <c r="BT209" s="406"/>
      <c r="BU209" s="406"/>
      <c r="BV209" s="406"/>
      <c r="BW209" s="406"/>
      <c r="BX209" s="406"/>
      <c r="BY209" s="406"/>
      <c r="BZ209" s="406"/>
      <c r="CA209" s="406"/>
      <c r="CB209" s="406"/>
      <c r="CC209" s="406"/>
      <c r="CD209" s="406"/>
      <c r="CE209" s="406"/>
      <c r="CF209" s="406"/>
      <c r="CG209" s="406"/>
      <c r="CH209" s="406"/>
      <c r="CI209" s="406"/>
    </row>
    <row r="210" spans="1:87" ht="15.75" customHeight="1">
      <c r="A210" s="406"/>
      <c r="B210" s="407"/>
      <c r="C210" s="407"/>
      <c r="D210" s="406"/>
      <c r="E210" s="406"/>
      <c r="F210" s="406"/>
      <c r="G210" s="406"/>
      <c r="H210" s="406"/>
      <c r="I210" s="406"/>
      <c r="J210" s="406"/>
      <c r="K210" s="406"/>
      <c r="L210" s="406"/>
      <c r="M210" s="406"/>
      <c r="N210" s="406"/>
      <c r="O210" s="406"/>
      <c r="P210" s="406"/>
      <c r="Q210" s="406"/>
      <c r="R210" s="406"/>
      <c r="S210" s="406"/>
      <c r="T210" s="406"/>
      <c r="U210" s="406"/>
      <c r="V210" s="406"/>
      <c r="W210" s="406"/>
      <c r="X210" s="406"/>
      <c r="Y210" s="406"/>
      <c r="Z210" s="406"/>
      <c r="AA210" s="406"/>
      <c r="AB210" s="406"/>
      <c r="AC210" s="406"/>
      <c r="AD210" s="406"/>
      <c r="AE210" s="406"/>
      <c r="AF210" s="406"/>
      <c r="AG210" s="406"/>
      <c r="AH210" s="406"/>
      <c r="AI210" s="406"/>
      <c r="AJ210" s="406"/>
      <c r="AK210" s="406"/>
      <c r="AL210" s="406"/>
      <c r="AM210" s="406"/>
      <c r="AN210" s="406"/>
      <c r="AO210" s="406"/>
      <c r="AP210" s="406"/>
      <c r="AQ210" s="406"/>
      <c r="AR210" s="406"/>
      <c r="AS210" s="406"/>
      <c r="AT210" s="406"/>
      <c r="AU210" s="406"/>
      <c r="AV210" s="406"/>
      <c r="AW210" s="406"/>
      <c r="AX210" s="406"/>
      <c r="AY210" s="406"/>
      <c r="AZ210" s="406"/>
      <c r="BA210" s="406"/>
      <c r="BB210" s="406"/>
      <c r="BC210" s="406"/>
      <c r="BD210" s="406"/>
      <c r="BE210" s="406"/>
      <c r="BF210" s="406"/>
      <c r="BG210" s="406"/>
      <c r="BH210" s="406"/>
      <c r="BI210" s="406"/>
      <c r="BJ210" s="406"/>
      <c r="BK210" s="406"/>
      <c r="BL210" s="406"/>
      <c r="BM210" s="406"/>
      <c r="BN210" s="406"/>
      <c r="BO210" s="406"/>
      <c r="BP210" s="406"/>
      <c r="BQ210" s="406"/>
      <c r="BR210" s="406"/>
      <c r="BS210" s="406"/>
      <c r="BT210" s="406"/>
      <c r="BU210" s="406"/>
      <c r="BV210" s="406"/>
      <c r="BW210" s="406"/>
      <c r="BX210" s="406"/>
      <c r="BY210" s="406"/>
      <c r="BZ210" s="406"/>
      <c r="CA210" s="406"/>
      <c r="CB210" s="406"/>
      <c r="CC210" s="406"/>
      <c r="CD210" s="406"/>
      <c r="CE210" s="406"/>
      <c r="CF210" s="406"/>
      <c r="CG210" s="406"/>
      <c r="CH210" s="406"/>
      <c r="CI210" s="406"/>
    </row>
    <row r="211" spans="1:87" ht="15.75" customHeight="1">
      <c r="A211" s="406"/>
      <c r="B211" s="407"/>
      <c r="C211" s="407"/>
      <c r="D211" s="406"/>
      <c r="E211" s="406"/>
      <c r="F211" s="406"/>
      <c r="G211" s="406"/>
      <c r="H211" s="406"/>
      <c r="I211" s="406"/>
      <c r="J211" s="406"/>
      <c r="K211" s="406"/>
      <c r="L211" s="406"/>
      <c r="M211" s="406"/>
      <c r="N211" s="406"/>
      <c r="O211" s="406"/>
      <c r="P211" s="406"/>
      <c r="Q211" s="406"/>
      <c r="R211" s="406"/>
      <c r="S211" s="406"/>
      <c r="T211" s="406"/>
      <c r="U211" s="406"/>
      <c r="V211" s="406"/>
      <c r="W211" s="406"/>
      <c r="X211" s="406"/>
      <c r="Y211" s="406"/>
      <c r="Z211" s="406"/>
      <c r="AA211" s="406"/>
      <c r="AB211" s="406"/>
      <c r="AC211" s="406"/>
      <c r="AD211" s="406"/>
      <c r="AE211" s="406"/>
      <c r="AF211" s="406"/>
      <c r="AG211" s="406"/>
      <c r="AH211" s="406"/>
      <c r="AI211" s="406"/>
      <c r="AJ211" s="406"/>
      <c r="AK211" s="406"/>
      <c r="AL211" s="406"/>
      <c r="AM211" s="406"/>
      <c r="AN211" s="406"/>
      <c r="AO211" s="406"/>
      <c r="AP211" s="406"/>
      <c r="AQ211" s="406"/>
      <c r="AR211" s="406"/>
      <c r="AS211" s="406"/>
      <c r="AT211" s="406"/>
      <c r="AU211" s="406"/>
      <c r="AV211" s="406"/>
      <c r="AW211" s="406"/>
      <c r="AX211" s="406"/>
      <c r="AY211" s="406"/>
      <c r="AZ211" s="406"/>
      <c r="BA211" s="406"/>
      <c r="BB211" s="406"/>
      <c r="BC211" s="406"/>
      <c r="BD211" s="406"/>
      <c r="BE211" s="406"/>
      <c r="BF211" s="406"/>
      <c r="BG211" s="406"/>
      <c r="BH211" s="406"/>
      <c r="BI211" s="406"/>
      <c r="BJ211" s="406"/>
      <c r="BK211" s="406"/>
      <c r="BL211" s="406"/>
      <c r="BM211" s="406"/>
      <c r="BN211" s="406"/>
      <c r="BO211" s="406"/>
      <c r="BP211" s="406"/>
      <c r="BQ211" s="406"/>
      <c r="BR211" s="406"/>
      <c r="BS211" s="406"/>
      <c r="BT211" s="406"/>
      <c r="BU211" s="406"/>
      <c r="BV211" s="406"/>
      <c r="BW211" s="406"/>
      <c r="BX211" s="406"/>
      <c r="BY211" s="406"/>
      <c r="BZ211" s="406"/>
      <c r="CA211" s="406"/>
      <c r="CB211" s="406"/>
      <c r="CC211" s="406"/>
      <c r="CD211" s="406"/>
      <c r="CE211" s="406"/>
      <c r="CF211" s="406"/>
      <c r="CG211" s="406"/>
      <c r="CH211" s="406"/>
      <c r="CI211" s="406"/>
    </row>
    <row r="212" spans="1:87" ht="15.75" customHeight="1">
      <c r="A212" s="406"/>
      <c r="B212" s="407"/>
      <c r="C212" s="407"/>
      <c r="D212" s="406"/>
      <c r="E212" s="406"/>
      <c r="F212" s="406"/>
      <c r="G212" s="406"/>
      <c r="H212" s="406"/>
      <c r="I212" s="406"/>
      <c r="J212" s="406"/>
      <c r="K212" s="406"/>
      <c r="L212" s="406"/>
      <c r="M212" s="406"/>
      <c r="N212" s="406"/>
      <c r="O212" s="406"/>
      <c r="P212" s="406"/>
      <c r="Q212" s="406"/>
      <c r="R212" s="406"/>
      <c r="S212" s="406"/>
      <c r="T212" s="406"/>
      <c r="U212" s="406"/>
      <c r="V212" s="406"/>
      <c r="W212" s="406"/>
      <c r="X212" s="406"/>
      <c r="Y212" s="406"/>
      <c r="Z212" s="406"/>
      <c r="AA212" s="406"/>
      <c r="AB212" s="406"/>
      <c r="AC212" s="406"/>
      <c r="AD212" s="406"/>
      <c r="AE212" s="406"/>
      <c r="AF212" s="406"/>
      <c r="AG212" s="406"/>
      <c r="AH212" s="406"/>
      <c r="AI212" s="406"/>
      <c r="AJ212" s="406"/>
      <c r="AK212" s="406"/>
      <c r="AL212" s="406"/>
      <c r="AM212" s="406"/>
      <c r="AN212" s="406"/>
      <c r="AO212" s="406"/>
      <c r="AP212" s="406"/>
      <c r="AQ212" s="406"/>
      <c r="AR212" s="406"/>
      <c r="AS212" s="406"/>
      <c r="AT212" s="406"/>
      <c r="AU212" s="406"/>
      <c r="AV212" s="406"/>
      <c r="AW212" s="406"/>
      <c r="AX212" s="406"/>
      <c r="AY212" s="406"/>
      <c r="AZ212" s="406"/>
      <c r="BA212" s="406"/>
      <c r="BB212" s="406"/>
      <c r="BC212" s="406"/>
      <c r="BD212" s="406"/>
      <c r="BE212" s="406"/>
      <c r="BF212" s="406"/>
      <c r="BG212" s="406"/>
      <c r="BH212" s="406"/>
      <c r="BI212" s="406"/>
      <c r="BJ212" s="406"/>
      <c r="BK212" s="406"/>
      <c r="BL212" s="406"/>
      <c r="BM212" s="406"/>
      <c r="BN212" s="406"/>
      <c r="BO212" s="406"/>
      <c r="BP212" s="406"/>
      <c r="BQ212" s="406"/>
      <c r="BR212" s="406"/>
      <c r="BS212" s="406"/>
      <c r="BT212" s="406"/>
      <c r="BU212" s="406"/>
      <c r="BV212" s="406"/>
      <c r="BW212" s="406"/>
      <c r="BX212" s="406"/>
      <c r="BY212" s="406"/>
      <c r="BZ212" s="406"/>
      <c r="CA212" s="406"/>
      <c r="CB212" s="406"/>
      <c r="CC212" s="406"/>
      <c r="CD212" s="406"/>
      <c r="CE212" s="406"/>
      <c r="CF212" s="406"/>
      <c r="CG212" s="406"/>
      <c r="CH212" s="406"/>
      <c r="CI212" s="406"/>
    </row>
    <row r="213" spans="1:87" ht="15.75" customHeight="1">
      <c r="A213" s="406"/>
      <c r="B213" s="407"/>
      <c r="C213" s="407"/>
      <c r="D213" s="406"/>
      <c r="E213" s="406"/>
      <c r="F213" s="406"/>
      <c r="G213" s="406"/>
      <c r="H213" s="406"/>
      <c r="I213" s="406"/>
      <c r="J213" s="406"/>
      <c r="K213" s="406"/>
      <c r="L213" s="406"/>
      <c r="M213" s="406"/>
      <c r="N213" s="406"/>
      <c r="O213" s="406"/>
      <c r="P213" s="406"/>
      <c r="Q213" s="406"/>
      <c r="R213" s="406"/>
      <c r="S213" s="406"/>
      <c r="T213" s="406"/>
      <c r="U213" s="406"/>
      <c r="V213" s="406"/>
      <c r="W213" s="406"/>
      <c r="X213" s="406"/>
      <c r="Y213" s="406"/>
      <c r="Z213" s="406"/>
      <c r="AA213" s="406"/>
      <c r="AB213" s="406"/>
      <c r="AC213" s="406"/>
      <c r="AD213" s="406"/>
      <c r="AE213" s="406"/>
      <c r="AF213" s="406"/>
      <c r="AG213" s="406"/>
      <c r="AH213" s="406"/>
      <c r="AI213" s="406"/>
      <c r="AJ213" s="406"/>
      <c r="AK213" s="406"/>
      <c r="AL213" s="406"/>
      <c r="AM213" s="406"/>
      <c r="AN213" s="406"/>
      <c r="AO213" s="406"/>
      <c r="AP213" s="406"/>
      <c r="AQ213" s="406"/>
      <c r="AR213" s="406"/>
      <c r="AS213" s="406"/>
      <c r="AT213" s="406"/>
      <c r="AU213" s="406"/>
      <c r="AV213" s="406"/>
      <c r="AW213" s="406"/>
      <c r="AX213" s="406"/>
      <c r="AY213" s="406"/>
      <c r="AZ213" s="406"/>
      <c r="BA213" s="406"/>
      <c r="BB213" s="406"/>
      <c r="BC213" s="406"/>
      <c r="BD213" s="406"/>
      <c r="BE213" s="406"/>
      <c r="BF213" s="406"/>
      <c r="BG213" s="406"/>
      <c r="BH213" s="406"/>
      <c r="BI213" s="406"/>
      <c r="BJ213" s="406"/>
      <c r="BK213" s="406"/>
      <c r="BL213" s="406"/>
      <c r="BM213" s="406"/>
      <c r="BN213" s="406"/>
      <c r="BO213" s="406"/>
      <c r="BP213" s="406"/>
      <c r="BQ213" s="406"/>
      <c r="BR213" s="406"/>
      <c r="BS213" s="406"/>
      <c r="BT213" s="406"/>
      <c r="BU213" s="406"/>
      <c r="BV213" s="406"/>
      <c r="BW213" s="406"/>
      <c r="BX213" s="406"/>
      <c r="BY213" s="406"/>
      <c r="BZ213" s="406"/>
      <c r="CA213" s="406"/>
      <c r="CB213" s="406"/>
      <c r="CC213" s="406"/>
      <c r="CD213" s="406"/>
      <c r="CE213" s="406"/>
      <c r="CF213" s="406"/>
      <c r="CG213" s="406"/>
      <c r="CH213" s="406"/>
      <c r="CI213" s="406"/>
    </row>
    <row r="214" spans="1:87" ht="15.75" customHeight="1">
      <c r="A214" s="406"/>
      <c r="B214" s="407"/>
      <c r="C214" s="407"/>
      <c r="D214" s="406"/>
      <c r="E214" s="406"/>
      <c r="F214" s="406"/>
      <c r="G214" s="406"/>
      <c r="H214" s="406"/>
      <c r="I214" s="406"/>
      <c r="J214" s="406"/>
      <c r="K214" s="406"/>
      <c r="L214" s="406"/>
      <c r="M214" s="406"/>
      <c r="N214" s="406"/>
      <c r="O214" s="406"/>
      <c r="P214" s="406"/>
      <c r="Q214" s="406"/>
      <c r="R214" s="406"/>
      <c r="S214" s="406"/>
      <c r="T214" s="406"/>
      <c r="U214" s="406"/>
      <c r="V214" s="406"/>
      <c r="W214" s="406"/>
      <c r="X214" s="406"/>
      <c r="Y214" s="406"/>
      <c r="Z214" s="406"/>
      <c r="AA214" s="406"/>
      <c r="AB214" s="406"/>
      <c r="AC214" s="406"/>
      <c r="AD214" s="406"/>
      <c r="AE214" s="406"/>
      <c r="AF214" s="406"/>
      <c r="AG214" s="406"/>
      <c r="AH214" s="406"/>
      <c r="AI214" s="406"/>
      <c r="AJ214" s="406"/>
      <c r="AK214" s="406"/>
      <c r="AL214" s="406"/>
      <c r="AM214" s="406"/>
      <c r="AN214" s="406"/>
      <c r="AO214" s="406"/>
      <c r="AP214" s="406"/>
      <c r="AQ214" s="406"/>
      <c r="AR214" s="406"/>
      <c r="AS214" s="406"/>
      <c r="AT214" s="406"/>
      <c r="AU214" s="406"/>
      <c r="AV214" s="406"/>
      <c r="AW214" s="406"/>
      <c r="AX214" s="406"/>
      <c r="AY214" s="406"/>
      <c r="AZ214" s="406"/>
      <c r="BA214" s="406"/>
      <c r="BB214" s="406"/>
      <c r="BC214" s="406"/>
      <c r="BD214" s="406"/>
      <c r="BE214" s="406"/>
      <c r="BF214" s="406"/>
      <c r="BG214" s="406"/>
      <c r="BH214" s="406"/>
      <c r="BI214" s="406"/>
      <c r="BJ214" s="406"/>
      <c r="BK214" s="406"/>
      <c r="BL214" s="406"/>
      <c r="BM214" s="406"/>
      <c r="BN214" s="406"/>
      <c r="BO214" s="406"/>
      <c r="BP214" s="406"/>
      <c r="BQ214" s="406"/>
      <c r="BR214" s="406"/>
      <c r="BS214" s="406"/>
      <c r="BT214" s="406"/>
      <c r="BU214" s="406"/>
      <c r="BV214" s="406"/>
      <c r="BW214" s="406"/>
      <c r="BX214" s="406"/>
      <c r="BY214" s="406"/>
      <c r="BZ214" s="406"/>
      <c r="CA214" s="406"/>
      <c r="CB214" s="406"/>
      <c r="CC214" s="406"/>
      <c r="CD214" s="406"/>
      <c r="CE214" s="406"/>
      <c r="CF214" s="406"/>
      <c r="CG214" s="406"/>
      <c r="CH214" s="406"/>
      <c r="CI214" s="406"/>
    </row>
    <row r="215" spans="1:87" ht="15.75" customHeight="1">
      <c r="A215" s="406"/>
      <c r="B215" s="407"/>
      <c r="C215" s="407"/>
      <c r="D215" s="406"/>
      <c r="E215" s="406"/>
      <c r="F215" s="406"/>
      <c r="G215" s="406"/>
      <c r="H215" s="406"/>
      <c r="I215" s="406"/>
      <c r="J215" s="406"/>
      <c r="K215" s="406"/>
      <c r="L215" s="406"/>
      <c r="M215" s="406"/>
      <c r="N215" s="406"/>
      <c r="O215" s="406"/>
      <c r="P215" s="406"/>
      <c r="Q215" s="406"/>
      <c r="R215" s="406"/>
      <c r="S215" s="406"/>
      <c r="T215" s="406"/>
      <c r="U215" s="406"/>
      <c r="V215" s="406"/>
      <c r="W215" s="406"/>
      <c r="X215" s="406"/>
      <c r="Y215" s="406"/>
      <c r="Z215" s="406"/>
      <c r="AA215" s="406"/>
      <c r="AB215" s="406"/>
      <c r="AC215" s="406"/>
      <c r="AD215" s="406"/>
      <c r="AE215" s="406"/>
      <c r="AF215" s="406"/>
      <c r="AG215" s="406"/>
      <c r="AH215" s="406"/>
      <c r="AI215" s="406"/>
      <c r="AJ215" s="406"/>
      <c r="AK215" s="406"/>
      <c r="AL215" s="406"/>
      <c r="AM215" s="406"/>
      <c r="AN215" s="406"/>
      <c r="AO215" s="406"/>
      <c r="AP215" s="406"/>
      <c r="AQ215" s="406"/>
      <c r="AR215" s="406"/>
      <c r="AS215" s="406"/>
      <c r="AT215" s="406"/>
      <c r="AU215" s="406"/>
      <c r="AV215" s="406"/>
      <c r="AW215" s="406"/>
      <c r="AX215" s="406"/>
      <c r="AY215" s="406"/>
      <c r="AZ215" s="406"/>
      <c r="BA215" s="406"/>
      <c r="BB215" s="406"/>
      <c r="BC215" s="406"/>
      <c r="BD215" s="406"/>
      <c r="BE215" s="406"/>
      <c r="BF215" s="406"/>
      <c r="BG215" s="406"/>
      <c r="BH215" s="406"/>
      <c r="BI215" s="406"/>
      <c r="BJ215" s="406"/>
      <c r="BK215" s="406"/>
      <c r="BL215" s="406"/>
      <c r="BM215" s="406"/>
      <c r="BN215" s="406"/>
      <c r="BO215" s="406"/>
      <c r="BP215" s="406"/>
      <c r="BQ215" s="406"/>
      <c r="BR215" s="406"/>
      <c r="BS215" s="406"/>
      <c r="BT215" s="406"/>
      <c r="BU215" s="406"/>
      <c r="BV215" s="406"/>
      <c r="BW215" s="406"/>
      <c r="BX215" s="406"/>
      <c r="BY215" s="406"/>
      <c r="BZ215" s="406"/>
      <c r="CA215" s="406"/>
      <c r="CB215" s="406"/>
      <c r="CC215" s="406"/>
      <c r="CD215" s="406"/>
      <c r="CE215" s="406"/>
      <c r="CF215" s="406"/>
      <c r="CG215" s="406"/>
      <c r="CH215" s="406"/>
      <c r="CI215" s="406"/>
    </row>
    <row r="216" spans="1:87" ht="15.75" customHeight="1">
      <c r="A216" s="406"/>
      <c r="B216" s="407"/>
      <c r="C216" s="407"/>
      <c r="D216" s="406"/>
      <c r="E216" s="406"/>
      <c r="F216" s="406"/>
      <c r="G216" s="406"/>
      <c r="H216" s="406"/>
      <c r="I216" s="406"/>
      <c r="J216" s="406"/>
      <c r="K216" s="406"/>
      <c r="L216" s="406"/>
      <c r="M216" s="406"/>
      <c r="N216" s="406"/>
      <c r="O216" s="406"/>
      <c r="P216" s="406"/>
      <c r="Q216" s="406"/>
      <c r="R216" s="406"/>
      <c r="S216" s="406"/>
      <c r="T216" s="406"/>
      <c r="U216" s="406"/>
      <c r="V216" s="406"/>
      <c r="W216" s="406"/>
      <c r="X216" s="406"/>
      <c r="Y216" s="406"/>
      <c r="Z216" s="406"/>
      <c r="AA216" s="406"/>
      <c r="AB216" s="406"/>
      <c r="AC216" s="406"/>
      <c r="AD216" s="406"/>
      <c r="AE216" s="406"/>
      <c r="AF216" s="406"/>
      <c r="AG216" s="406"/>
      <c r="AH216" s="406"/>
      <c r="AI216" s="406"/>
      <c r="AJ216" s="406"/>
      <c r="AK216" s="406"/>
      <c r="AL216" s="406"/>
      <c r="AM216" s="406"/>
      <c r="AN216" s="406"/>
      <c r="AO216" s="406"/>
      <c r="AP216" s="406"/>
      <c r="AQ216" s="406"/>
      <c r="AR216" s="406"/>
      <c r="AS216" s="406"/>
      <c r="AT216" s="406"/>
      <c r="AU216" s="406"/>
      <c r="AV216" s="406"/>
      <c r="AW216" s="406"/>
      <c r="AX216" s="406"/>
      <c r="AY216" s="406"/>
      <c r="AZ216" s="406"/>
      <c r="BA216" s="406"/>
      <c r="BB216" s="406"/>
      <c r="BC216" s="406"/>
      <c r="BD216" s="406"/>
      <c r="BE216" s="406"/>
      <c r="BF216" s="406"/>
      <c r="BG216" s="406"/>
      <c r="BH216" s="406"/>
      <c r="BI216" s="406"/>
      <c r="BJ216" s="406"/>
      <c r="BK216" s="406"/>
      <c r="BL216" s="406"/>
      <c r="BM216" s="406"/>
      <c r="BN216" s="406"/>
      <c r="BO216" s="406"/>
      <c r="BP216" s="406"/>
      <c r="BQ216" s="406"/>
      <c r="BR216" s="406"/>
      <c r="BS216" s="406"/>
      <c r="BT216" s="406"/>
      <c r="BU216" s="406"/>
      <c r="BV216" s="406"/>
      <c r="BW216" s="406"/>
      <c r="BX216" s="406"/>
      <c r="BY216" s="406"/>
      <c r="BZ216" s="406"/>
      <c r="CA216" s="406"/>
      <c r="CB216" s="406"/>
      <c r="CC216" s="406"/>
      <c r="CD216" s="406"/>
      <c r="CE216" s="406"/>
      <c r="CF216" s="406"/>
      <c r="CG216" s="406"/>
      <c r="CH216" s="406"/>
      <c r="CI216" s="406"/>
    </row>
    <row r="217" spans="1:87" ht="15.75" customHeight="1">
      <c r="A217" s="406"/>
      <c r="B217" s="407"/>
      <c r="C217" s="407"/>
      <c r="D217" s="406"/>
      <c r="E217" s="406"/>
      <c r="F217" s="406"/>
      <c r="G217" s="406"/>
      <c r="H217" s="406"/>
      <c r="I217" s="406"/>
      <c r="J217" s="406"/>
      <c r="K217" s="406"/>
      <c r="L217" s="406"/>
      <c r="M217" s="406"/>
      <c r="N217" s="406"/>
      <c r="O217" s="406"/>
      <c r="P217" s="406"/>
      <c r="Q217" s="406"/>
      <c r="R217" s="406"/>
      <c r="S217" s="406"/>
      <c r="T217" s="406"/>
      <c r="U217" s="406"/>
      <c r="V217" s="406"/>
      <c r="W217" s="406"/>
      <c r="X217" s="406"/>
      <c r="Y217" s="406"/>
      <c r="Z217" s="406"/>
      <c r="AA217" s="406"/>
      <c r="AB217" s="406"/>
      <c r="AC217" s="406"/>
      <c r="AD217" s="406"/>
      <c r="AE217" s="406"/>
      <c r="AF217" s="406"/>
      <c r="AG217" s="406"/>
      <c r="AH217" s="406"/>
      <c r="AI217" s="406"/>
      <c r="AJ217" s="406"/>
      <c r="AK217" s="406"/>
      <c r="AL217" s="406"/>
      <c r="AM217" s="406"/>
      <c r="AN217" s="406"/>
      <c r="AO217" s="406"/>
      <c r="AP217" s="406"/>
      <c r="AQ217" s="406"/>
      <c r="AR217" s="406"/>
      <c r="AS217" s="406"/>
      <c r="AT217" s="406"/>
      <c r="AU217" s="406"/>
      <c r="AV217" s="406"/>
      <c r="AW217" s="406"/>
      <c r="AX217" s="406"/>
      <c r="AY217" s="406"/>
      <c r="AZ217" s="406"/>
      <c r="BA217" s="406"/>
      <c r="BB217" s="406"/>
      <c r="BC217" s="406"/>
      <c r="BD217" s="406"/>
      <c r="BE217" s="406"/>
      <c r="BF217" s="406"/>
      <c r="BG217" s="406"/>
      <c r="BH217" s="406"/>
      <c r="BI217" s="406"/>
      <c r="BJ217" s="406"/>
      <c r="BK217" s="406"/>
      <c r="BL217" s="406"/>
      <c r="BM217" s="406"/>
      <c r="BN217" s="406"/>
      <c r="BO217" s="406"/>
      <c r="BP217" s="406"/>
      <c r="BQ217" s="406"/>
      <c r="BR217" s="406"/>
      <c r="BS217" s="406"/>
      <c r="BT217" s="406"/>
      <c r="BU217" s="406"/>
      <c r="BV217" s="406"/>
      <c r="BW217" s="406"/>
      <c r="BX217" s="406"/>
      <c r="BY217" s="406"/>
      <c r="BZ217" s="406"/>
      <c r="CA217" s="406"/>
      <c r="CB217" s="406"/>
      <c r="CC217" s="406"/>
      <c r="CD217" s="406"/>
      <c r="CE217" s="406"/>
      <c r="CF217" s="406"/>
      <c r="CG217" s="406"/>
      <c r="CH217" s="406"/>
      <c r="CI217" s="406"/>
    </row>
    <row r="218" spans="1:87" ht="15.75" customHeight="1">
      <c r="A218" s="406"/>
      <c r="B218" s="407"/>
      <c r="C218" s="407"/>
      <c r="D218" s="406"/>
      <c r="E218" s="406"/>
      <c r="F218" s="406"/>
      <c r="G218" s="406"/>
      <c r="H218" s="406"/>
      <c r="I218" s="406"/>
      <c r="J218" s="406"/>
      <c r="K218" s="406"/>
      <c r="L218" s="406"/>
      <c r="M218" s="406"/>
      <c r="N218" s="406"/>
      <c r="O218" s="406"/>
      <c r="P218" s="406"/>
      <c r="Q218" s="406"/>
      <c r="R218" s="406"/>
      <c r="S218" s="406"/>
      <c r="T218" s="406"/>
      <c r="U218" s="406"/>
      <c r="V218" s="406"/>
      <c r="W218" s="406"/>
      <c r="X218" s="406"/>
      <c r="Y218" s="406"/>
      <c r="Z218" s="406"/>
      <c r="AA218" s="406"/>
      <c r="AB218" s="406"/>
      <c r="AC218" s="406"/>
      <c r="AD218" s="406"/>
      <c r="AE218" s="406"/>
      <c r="AF218" s="406"/>
      <c r="AG218" s="406"/>
      <c r="AH218" s="406"/>
      <c r="AI218" s="406"/>
      <c r="AJ218" s="406"/>
      <c r="AK218" s="406"/>
      <c r="AL218" s="406"/>
      <c r="AM218" s="406"/>
      <c r="AN218" s="406"/>
      <c r="AO218" s="406"/>
      <c r="AP218" s="406"/>
      <c r="AQ218" s="406"/>
      <c r="AR218" s="406"/>
      <c r="AS218" s="406"/>
      <c r="AT218" s="406"/>
      <c r="AU218" s="406"/>
      <c r="AV218" s="406"/>
      <c r="AW218" s="406"/>
      <c r="AX218" s="406"/>
      <c r="AY218" s="406"/>
      <c r="AZ218" s="406"/>
      <c r="BA218" s="406"/>
      <c r="BB218" s="406"/>
      <c r="BC218" s="406"/>
      <c r="BD218" s="406"/>
      <c r="BE218" s="406"/>
      <c r="BF218" s="406"/>
      <c r="BG218" s="406"/>
      <c r="BH218" s="406"/>
      <c r="BI218" s="406"/>
      <c r="BJ218" s="406"/>
      <c r="BK218" s="406"/>
      <c r="BL218" s="406"/>
      <c r="BM218" s="406"/>
      <c r="BN218" s="406"/>
      <c r="BO218" s="406"/>
      <c r="BP218" s="406"/>
      <c r="BQ218" s="406"/>
      <c r="BR218" s="406"/>
      <c r="BS218" s="406"/>
      <c r="BT218" s="406"/>
      <c r="BU218" s="406"/>
      <c r="BV218" s="406"/>
      <c r="BW218" s="406"/>
      <c r="BX218" s="406"/>
      <c r="BY218" s="406"/>
      <c r="BZ218" s="406"/>
      <c r="CA218" s="406"/>
      <c r="CB218" s="406"/>
      <c r="CC218" s="406"/>
      <c r="CD218" s="406"/>
      <c r="CE218" s="406"/>
      <c r="CF218" s="406"/>
      <c r="CG218" s="406"/>
      <c r="CH218" s="406"/>
      <c r="CI218" s="406"/>
    </row>
    <row r="219" spans="1:87" ht="15.75" customHeight="1">
      <c r="A219" s="406"/>
      <c r="B219" s="407"/>
      <c r="C219" s="407"/>
      <c r="D219" s="406"/>
      <c r="E219" s="406"/>
      <c r="F219" s="406"/>
      <c r="G219" s="406"/>
      <c r="H219" s="406"/>
      <c r="I219" s="406"/>
      <c r="J219" s="406"/>
      <c r="K219" s="406"/>
      <c r="L219" s="406"/>
      <c r="M219" s="406"/>
      <c r="N219" s="406"/>
      <c r="O219" s="406"/>
      <c r="P219" s="406"/>
      <c r="Q219" s="406"/>
      <c r="R219" s="406"/>
      <c r="S219" s="406"/>
      <c r="T219" s="406"/>
      <c r="U219" s="406"/>
      <c r="V219" s="406"/>
      <c r="W219" s="406"/>
      <c r="X219" s="406"/>
      <c r="Y219" s="406"/>
      <c r="Z219" s="406"/>
      <c r="AA219" s="406"/>
      <c r="AB219" s="406"/>
      <c r="AC219" s="406"/>
      <c r="AD219" s="406"/>
      <c r="AE219" s="406"/>
      <c r="AF219" s="406"/>
      <c r="AG219" s="406"/>
      <c r="AH219" s="406"/>
      <c r="AI219" s="406"/>
      <c r="AJ219" s="406"/>
      <c r="AK219" s="406"/>
      <c r="AL219" s="406"/>
      <c r="AM219" s="406"/>
      <c r="AN219" s="406"/>
      <c r="AO219" s="406"/>
      <c r="AP219" s="406"/>
      <c r="AQ219" s="406"/>
      <c r="AR219" s="406"/>
      <c r="AS219" s="406"/>
      <c r="AT219" s="406"/>
      <c r="AU219" s="406"/>
      <c r="AV219" s="406"/>
      <c r="AW219" s="406"/>
      <c r="AX219" s="406"/>
      <c r="AY219" s="406"/>
      <c r="AZ219" s="406"/>
      <c r="BA219" s="406"/>
      <c r="BB219" s="406"/>
      <c r="BC219" s="406"/>
      <c r="BD219" s="406"/>
      <c r="BE219" s="406"/>
      <c r="BF219" s="406"/>
      <c r="BG219" s="406"/>
      <c r="BH219" s="406"/>
      <c r="BI219" s="406"/>
      <c r="BJ219" s="406"/>
      <c r="BK219" s="406"/>
      <c r="BL219" s="406"/>
      <c r="BM219" s="406"/>
      <c r="BN219" s="406"/>
      <c r="BO219" s="406"/>
      <c r="BP219" s="406"/>
      <c r="BQ219" s="406"/>
      <c r="BR219" s="406"/>
      <c r="BS219" s="406"/>
      <c r="BT219" s="406"/>
      <c r="BU219" s="406"/>
      <c r="BV219" s="406"/>
      <c r="BW219" s="406"/>
      <c r="BX219" s="406"/>
      <c r="BY219" s="406"/>
      <c r="BZ219" s="406"/>
      <c r="CA219" s="406"/>
      <c r="CB219" s="406"/>
      <c r="CC219" s="406"/>
      <c r="CD219" s="406"/>
      <c r="CE219" s="406"/>
      <c r="CF219" s="406"/>
      <c r="CG219" s="406"/>
      <c r="CH219" s="406"/>
      <c r="CI219" s="406"/>
    </row>
    <row r="220" spans="1:87" ht="15.75" customHeight="1">
      <c r="A220" s="406"/>
      <c r="B220" s="407"/>
      <c r="C220" s="407"/>
      <c r="D220" s="406"/>
      <c r="E220" s="406"/>
      <c r="F220" s="406"/>
      <c r="G220" s="406"/>
      <c r="H220" s="406"/>
      <c r="I220" s="406"/>
      <c r="J220" s="406"/>
      <c r="K220" s="406"/>
      <c r="L220" s="406"/>
      <c r="M220" s="406"/>
      <c r="N220" s="406"/>
      <c r="O220" s="406"/>
      <c r="P220" s="406"/>
      <c r="Q220" s="406"/>
      <c r="R220" s="406"/>
      <c r="S220" s="406"/>
      <c r="T220" s="406"/>
      <c r="U220" s="406"/>
      <c r="V220" s="406"/>
      <c r="W220" s="406"/>
      <c r="X220" s="406"/>
      <c r="Y220" s="406"/>
      <c r="Z220" s="406"/>
      <c r="AA220" s="406"/>
      <c r="AB220" s="406"/>
      <c r="AC220" s="406"/>
      <c r="AD220" s="406"/>
      <c r="AE220" s="406"/>
      <c r="AF220" s="406"/>
      <c r="AG220" s="406"/>
      <c r="AH220" s="406"/>
      <c r="AI220" s="406"/>
      <c r="AJ220" s="406"/>
      <c r="AK220" s="406"/>
      <c r="AL220" s="406"/>
      <c r="AM220" s="406"/>
      <c r="AN220" s="406"/>
      <c r="AO220" s="406"/>
      <c r="AP220" s="406"/>
      <c r="AQ220" s="406"/>
      <c r="AR220" s="406"/>
      <c r="AS220" s="406"/>
      <c r="AT220" s="406"/>
      <c r="AU220" s="406"/>
      <c r="AV220" s="406"/>
      <c r="AW220" s="406"/>
      <c r="AX220" s="406"/>
      <c r="AY220" s="406"/>
      <c r="AZ220" s="406"/>
      <c r="BA220" s="406"/>
      <c r="BB220" s="406"/>
      <c r="BC220" s="406"/>
      <c r="BD220" s="406"/>
      <c r="BE220" s="406"/>
      <c r="BF220" s="406"/>
      <c r="BG220" s="406"/>
      <c r="BH220" s="406"/>
      <c r="BI220" s="406"/>
      <c r="BJ220" s="406"/>
      <c r="BK220" s="406"/>
      <c r="BL220" s="406"/>
      <c r="BM220" s="406"/>
      <c r="BN220" s="406"/>
      <c r="BO220" s="406"/>
      <c r="BP220" s="406"/>
      <c r="BQ220" s="406"/>
      <c r="BR220" s="406"/>
      <c r="BS220" s="406"/>
      <c r="BT220" s="406"/>
      <c r="BU220" s="406"/>
      <c r="BV220" s="406"/>
      <c r="BW220" s="406"/>
      <c r="BX220" s="406"/>
      <c r="BY220" s="406"/>
      <c r="BZ220" s="406"/>
      <c r="CA220" s="406"/>
      <c r="CB220" s="406"/>
      <c r="CC220" s="406"/>
      <c r="CD220" s="406"/>
      <c r="CE220" s="406"/>
      <c r="CF220" s="406"/>
      <c r="CG220" s="406"/>
      <c r="CH220" s="406"/>
      <c r="CI220" s="406"/>
    </row>
    <row r="221" spans="1:87" ht="15.75" customHeight="1">
      <c r="A221" s="406"/>
      <c r="B221" s="407"/>
      <c r="C221" s="407"/>
      <c r="D221" s="406"/>
      <c r="E221" s="406"/>
      <c r="F221" s="406"/>
      <c r="G221" s="406"/>
      <c r="H221" s="406"/>
      <c r="I221" s="406"/>
      <c r="J221" s="406"/>
      <c r="K221" s="406"/>
      <c r="L221" s="406"/>
      <c r="M221" s="406"/>
      <c r="N221" s="406"/>
      <c r="O221" s="406"/>
      <c r="P221" s="406"/>
      <c r="Q221" s="406"/>
      <c r="R221" s="406"/>
      <c r="S221" s="406"/>
      <c r="T221" s="406"/>
      <c r="U221" s="406"/>
      <c r="V221" s="406"/>
      <c r="W221" s="406"/>
      <c r="X221" s="406"/>
      <c r="Y221" s="406"/>
      <c r="Z221" s="406"/>
      <c r="AA221" s="406"/>
      <c r="AB221" s="406"/>
      <c r="AC221" s="406"/>
      <c r="AD221" s="406"/>
      <c r="AE221" s="406"/>
      <c r="AF221" s="406"/>
      <c r="AG221" s="406"/>
      <c r="AH221" s="406"/>
      <c r="AI221" s="406"/>
      <c r="AJ221" s="406"/>
      <c r="AK221" s="406"/>
      <c r="AL221" s="406"/>
      <c r="AM221" s="406"/>
      <c r="AN221" s="406"/>
      <c r="AO221" s="406"/>
      <c r="AP221" s="406"/>
      <c r="AQ221" s="406"/>
      <c r="AR221" s="406"/>
      <c r="AS221" s="406"/>
      <c r="AT221" s="406"/>
      <c r="AU221" s="406"/>
      <c r="AV221" s="406"/>
      <c r="AW221" s="406"/>
      <c r="AX221" s="406"/>
      <c r="AY221" s="406"/>
      <c r="AZ221" s="406"/>
      <c r="BA221" s="406"/>
      <c r="BB221" s="406"/>
      <c r="BC221" s="406"/>
      <c r="BD221" s="406"/>
      <c r="BE221" s="406"/>
      <c r="BF221" s="406"/>
      <c r="BG221" s="406"/>
      <c r="BH221" s="406"/>
      <c r="BI221" s="406"/>
      <c r="BJ221" s="406"/>
      <c r="BK221" s="406"/>
      <c r="BL221" s="406"/>
      <c r="BM221" s="406"/>
      <c r="BN221" s="406"/>
      <c r="BO221" s="406"/>
      <c r="BP221" s="406"/>
      <c r="BQ221" s="406"/>
      <c r="BR221" s="406"/>
      <c r="BS221" s="406"/>
      <c r="BT221" s="406"/>
      <c r="BU221" s="406"/>
      <c r="BV221" s="406"/>
      <c r="BW221" s="406"/>
      <c r="BX221" s="406"/>
      <c r="BY221" s="406"/>
      <c r="BZ221" s="406"/>
      <c r="CA221" s="406"/>
      <c r="CB221" s="406"/>
      <c r="CC221" s="406"/>
      <c r="CD221" s="406"/>
      <c r="CE221" s="406"/>
      <c r="CF221" s="406"/>
      <c r="CG221" s="406"/>
      <c r="CH221" s="406"/>
      <c r="CI221" s="406"/>
    </row>
    <row r="222" spans="1:87" ht="15.75" customHeight="1">
      <c r="A222" s="406"/>
      <c r="B222" s="407"/>
      <c r="C222" s="407"/>
      <c r="D222" s="406"/>
      <c r="E222" s="406"/>
      <c r="F222" s="406"/>
      <c r="G222" s="406"/>
      <c r="H222" s="406"/>
      <c r="I222" s="406"/>
      <c r="J222" s="406"/>
      <c r="K222" s="406"/>
      <c r="L222" s="406"/>
      <c r="M222" s="406"/>
      <c r="N222" s="406"/>
      <c r="O222" s="406"/>
      <c r="P222" s="406"/>
      <c r="Q222" s="406"/>
      <c r="R222" s="406"/>
      <c r="S222" s="406"/>
      <c r="T222" s="406"/>
      <c r="U222" s="406"/>
      <c r="V222" s="406"/>
      <c r="W222" s="406"/>
      <c r="X222" s="406"/>
      <c r="Y222" s="406"/>
      <c r="Z222" s="406"/>
      <c r="AA222" s="406"/>
      <c r="AB222" s="406"/>
      <c r="AC222" s="406"/>
      <c r="AD222" s="406"/>
      <c r="AE222" s="406"/>
      <c r="AF222" s="406"/>
      <c r="AG222" s="406"/>
      <c r="AH222" s="406"/>
      <c r="AI222" s="406"/>
      <c r="AJ222" s="406"/>
      <c r="AK222" s="406"/>
      <c r="AL222" s="406"/>
      <c r="AM222" s="406"/>
      <c r="AN222" s="406"/>
      <c r="AO222" s="406"/>
      <c r="AP222" s="406"/>
      <c r="AQ222" s="406"/>
      <c r="AR222" s="406"/>
      <c r="AS222" s="406"/>
      <c r="AT222" s="406"/>
      <c r="AU222" s="406"/>
      <c r="AV222" s="406"/>
      <c r="AW222" s="406"/>
      <c r="AX222" s="406"/>
      <c r="AY222" s="406"/>
      <c r="AZ222" s="406"/>
      <c r="BA222" s="406"/>
      <c r="BB222" s="406"/>
      <c r="BC222" s="406"/>
      <c r="BD222" s="406"/>
      <c r="BE222" s="406"/>
      <c r="BF222" s="406"/>
      <c r="BG222" s="406"/>
      <c r="BH222" s="406"/>
      <c r="BI222" s="406"/>
      <c r="BJ222" s="406"/>
      <c r="BK222" s="406"/>
      <c r="BL222" s="406"/>
      <c r="BM222" s="406"/>
      <c r="BN222" s="406"/>
      <c r="BO222" s="406"/>
      <c r="BP222" s="406"/>
      <c r="BQ222" s="406"/>
      <c r="BR222" s="406"/>
      <c r="BS222" s="406"/>
      <c r="BT222" s="406"/>
      <c r="BU222" s="406"/>
      <c r="BV222" s="406"/>
      <c r="BW222" s="406"/>
      <c r="BX222" s="406"/>
      <c r="BY222" s="406"/>
      <c r="BZ222" s="406"/>
      <c r="CA222" s="406"/>
      <c r="CB222" s="406"/>
      <c r="CC222" s="406"/>
      <c r="CD222" s="406"/>
      <c r="CE222" s="406"/>
      <c r="CF222" s="406"/>
      <c r="CG222" s="406"/>
      <c r="CH222" s="406"/>
      <c r="CI222" s="406"/>
    </row>
    <row r="223" spans="1:87" ht="15.75" customHeight="1">
      <c r="A223" s="406"/>
      <c r="B223" s="407"/>
      <c r="C223" s="407"/>
      <c r="D223" s="406"/>
      <c r="E223" s="406"/>
      <c r="F223" s="406"/>
      <c r="G223" s="406"/>
      <c r="H223" s="406"/>
      <c r="I223" s="406"/>
      <c r="J223" s="406"/>
      <c r="K223" s="406"/>
      <c r="L223" s="406"/>
      <c r="M223" s="406"/>
      <c r="N223" s="406"/>
      <c r="O223" s="406"/>
      <c r="P223" s="406"/>
      <c r="Q223" s="406"/>
      <c r="R223" s="406"/>
      <c r="S223" s="406"/>
      <c r="T223" s="406"/>
      <c r="U223" s="406"/>
      <c r="V223" s="406"/>
      <c r="W223" s="406"/>
      <c r="X223" s="406"/>
      <c r="Y223" s="406"/>
      <c r="Z223" s="406"/>
      <c r="AA223" s="406"/>
      <c r="AB223" s="406"/>
      <c r="AC223" s="406"/>
      <c r="AD223" s="406"/>
      <c r="AE223" s="406"/>
      <c r="AF223" s="406"/>
      <c r="AG223" s="406"/>
      <c r="AH223" s="406"/>
      <c r="AI223" s="406"/>
      <c r="AJ223" s="406"/>
      <c r="AK223" s="406"/>
      <c r="AL223" s="406"/>
      <c r="AM223" s="406"/>
      <c r="AN223" s="406"/>
      <c r="AO223" s="406"/>
      <c r="AP223" s="406"/>
      <c r="AQ223" s="406"/>
      <c r="AR223" s="406"/>
      <c r="AS223" s="406"/>
      <c r="AT223" s="406"/>
      <c r="AU223" s="406"/>
      <c r="AV223" s="406"/>
      <c r="AW223" s="406"/>
      <c r="AX223" s="406"/>
      <c r="AY223" s="406"/>
      <c r="AZ223" s="406"/>
      <c r="BA223" s="406"/>
      <c r="BB223" s="406"/>
      <c r="BC223" s="406"/>
      <c r="BD223" s="406"/>
      <c r="BE223" s="406"/>
      <c r="BF223" s="406"/>
      <c r="BG223" s="406"/>
      <c r="BH223" s="406"/>
      <c r="BI223" s="406"/>
      <c r="BJ223" s="406"/>
      <c r="BK223" s="406"/>
      <c r="BL223" s="406"/>
      <c r="BM223" s="406"/>
      <c r="BN223" s="406"/>
      <c r="BO223" s="406"/>
      <c r="BP223" s="406"/>
      <c r="BQ223" s="406"/>
      <c r="BR223" s="406"/>
      <c r="BS223" s="406"/>
      <c r="BT223" s="406"/>
      <c r="BU223" s="406"/>
      <c r="BV223" s="406"/>
      <c r="BW223" s="406"/>
      <c r="BX223" s="406"/>
      <c r="BY223" s="406"/>
      <c r="BZ223" s="406"/>
      <c r="CA223" s="406"/>
      <c r="CB223" s="406"/>
      <c r="CC223" s="406"/>
      <c r="CD223" s="406"/>
      <c r="CE223" s="406"/>
      <c r="CF223" s="406"/>
      <c r="CG223" s="406"/>
      <c r="CH223" s="406"/>
      <c r="CI223" s="406"/>
    </row>
    <row r="224" spans="1:87" ht="15.75" customHeight="1">
      <c r="A224" s="406"/>
      <c r="B224" s="407"/>
      <c r="C224" s="407"/>
      <c r="D224" s="406"/>
      <c r="E224" s="406"/>
      <c r="F224" s="406"/>
      <c r="G224" s="406"/>
      <c r="H224" s="406"/>
      <c r="I224" s="406"/>
      <c r="J224" s="406"/>
      <c r="K224" s="406"/>
      <c r="L224" s="406"/>
      <c r="M224" s="406"/>
      <c r="N224" s="406"/>
      <c r="O224" s="406"/>
      <c r="P224" s="406"/>
      <c r="Q224" s="406"/>
      <c r="R224" s="406"/>
      <c r="S224" s="406"/>
      <c r="T224" s="406"/>
      <c r="U224" s="406"/>
      <c r="V224" s="406"/>
      <c r="W224" s="406"/>
      <c r="X224" s="406"/>
      <c r="Y224" s="406"/>
      <c r="Z224" s="406"/>
      <c r="AA224" s="406"/>
      <c r="AB224" s="406"/>
      <c r="AC224" s="406"/>
      <c r="AD224" s="406"/>
      <c r="AE224" s="406"/>
      <c r="AF224" s="406"/>
      <c r="AG224" s="406"/>
      <c r="AH224" s="406"/>
      <c r="AI224" s="406"/>
      <c r="AJ224" s="406"/>
      <c r="AK224" s="406"/>
      <c r="AL224" s="406"/>
      <c r="AM224" s="406"/>
      <c r="AN224" s="406"/>
      <c r="AO224" s="406"/>
      <c r="AP224" s="406"/>
      <c r="AQ224" s="406"/>
      <c r="AR224" s="406"/>
      <c r="AS224" s="406"/>
      <c r="AT224" s="406"/>
      <c r="AU224" s="406"/>
      <c r="AV224" s="406"/>
      <c r="AW224" s="406"/>
      <c r="AX224" s="406"/>
      <c r="AY224" s="406"/>
      <c r="AZ224" s="406"/>
      <c r="BA224" s="406"/>
      <c r="BB224" s="406"/>
      <c r="BC224" s="406"/>
      <c r="BD224" s="406"/>
      <c r="BE224" s="406"/>
      <c r="BF224" s="406"/>
      <c r="BG224" s="406"/>
      <c r="BH224" s="406"/>
      <c r="BI224" s="406"/>
      <c r="BJ224" s="406"/>
      <c r="BK224" s="406"/>
      <c r="BL224" s="406"/>
      <c r="BM224" s="406"/>
      <c r="BN224" s="406"/>
      <c r="BO224" s="406"/>
      <c r="BP224" s="406"/>
      <c r="BQ224" s="406"/>
      <c r="BR224" s="406"/>
      <c r="BS224" s="406"/>
      <c r="BT224" s="406"/>
      <c r="BU224" s="406"/>
      <c r="BV224" s="406"/>
      <c r="BW224" s="406"/>
      <c r="BX224" s="406"/>
      <c r="BY224" s="406"/>
      <c r="BZ224" s="406"/>
      <c r="CA224" s="406"/>
      <c r="CB224" s="406"/>
      <c r="CC224" s="406"/>
      <c r="CD224" s="406"/>
      <c r="CE224" s="406"/>
      <c r="CF224" s="406"/>
      <c r="CG224" s="406"/>
      <c r="CH224" s="406"/>
      <c r="CI224" s="406"/>
    </row>
    <row r="225" spans="1:87" ht="15.75" customHeight="1">
      <c r="A225" s="406"/>
      <c r="B225" s="407"/>
      <c r="C225" s="407"/>
      <c r="D225" s="406"/>
      <c r="E225" s="406"/>
      <c r="F225" s="406"/>
      <c r="G225" s="406"/>
      <c r="H225" s="406"/>
      <c r="I225" s="406"/>
      <c r="J225" s="406"/>
      <c r="K225" s="406"/>
      <c r="L225" s="406"/>
      <c r="M225" s="406"/>
      <c r="N225" s="406"/>
      <c r="O225" s="406"/>
      <c r="P225" s="406"/>
      <c r="Q225" s="406"/>
      <c r="R225" s="406"/>
      <c r="S225" s="406"/>
      <c r="T225" s="406"/>
      <c r="U225" s="406"/>
      <c r="V225" s="406"/>
      <c r="W225" s="406"/>
      <c r="X225" s="406"/>
      <c r="Y225" s="406"/>
      <c r="Z225" s="406"/>
      <c r="AA225" s="406"/>
      <c r="AB225" s="406"/>
      <c r="AC225" s="406"/>
      <c r="AD225" s="406"/>
      <c r="AE225" s="406"/>
      <c r="AF225" s="406"/>
      <c r="AG225" s="406"/>
      <c r="AH225" s="406"/>
      <c r="AI225" s="406"/>
      <c r="AJ225" s="406"/>
      <c r="AK225" s="406"/>
      <c r="AL225" s="406"/>
      <c r="AM225" s="406"/>
      <c r="AN225" s="406"/>
      <c r="AO225" s="406"/>
      <c r="AP225" s="406"/>
      <c r="AQ225" s="406"/>
      <c r="AR225" s="406"/>
      <c r="AS225" s="406"/>
      <c r="AT225" s="406"/>
      <c r="AU225" s="406"/>
      <c r="AV225" s="406"/>
      <c r="AW225" s="406"/>
      <c r="AX225" s="406"/>
      <c r="AY225" s="406"/>
      <c r="AZ225" s="406"/>
      <c r="BA225" s="406"/>
      <c r="BB225" s="406"/>
      <c r="BC225" s="406"/>
      <c r="BD225" s="406"/>
      <c r="BE225" s="406"/>
      <c r="BF225" s="406"/>
      <c r="BG225" s="406"/>
      <c r="BH225" s="406"/>
      <c r="BI225" s="406"/>
      <c r="BJ225" s="406"/>
      <c r="BK225" s="406"/>
      <c r="BL225" s="406"/>
      <c r="BM225" s="406"/>
      <c r="BN225" s="406"/>
      <c r="BO225" s="406"/>
      <c r="BP225" s="406"/>
      <c r="BQ225" s="406"/>
      <c r="BR225" s="406"/>
      <c r="BS225" s="406"/>
      <c r="BT225" s="406"/>
      <c r="BU225" s="406"/>
      <c r="BV225" s="406"/>
      <c r="BW225" s="406"/>
      <c r="BX225" s="406"/>
      <c r="BY225" s="406"/>
      <c r="BZ225" s="406"/>
      <c r="CA225" s="406"/>
      <c r="CB225" s="406"/>
      <c r="CC225" s="406"/>
      <c r="CD225" s="406"/>
      <c r="CE225" s="406"/>
      <c r="CF225" s="406"/>
      <c r="CG225" s="406"/>
      <c r="CH225" s="406"/>
      <c r="CI225" s="406"/>
    </row>
    <row r="226" spans="1:87" ht="15.75" customHeight="1">
      <c r="A226" s="406"/>
      <c r="B226" s="407"/>
      <c r="C226" s="407"/>
      <c r="D226" s="406"/>
      <c r="E226" s="406"/>
      <c r="F226" s="406"/>
      <c r="G226" s="406"/>
      <c r="H226" s="406"/>
      <c r="I226" s="406"/>
      <c r="J226" s="406"/>
      <c r="K226" s="406"/>
      <c r="L226" s="406"/>
      <c r="M226" s="406"/>
      <c r="N226" s="406"/>
      <c r="O226" s="406"/>
      <c r="P226" s="406"/>
      <c r="Q226" s="406"/>
      <c r="R226" s="406"/>
      <c r="S226" s="406"/>
      <c r="T226" s="406"/>
      <c r="U226" s="406"/>
      <c r="V226" s="406"/>
      <c r="W226" s="406"/>
      <c r="X226" s="406"/>
      <c r="Y226" s="406"/>
      <c r="Z226" s="406"/>
      <c r="AA226" s="406"/>
      <c r="AB226" s="406"/>
      <c r="AC226" s="406"/>
      <c r="AD226" s="406"/>
      <c r="AE226" s="406"/>
      <c r="AF226" s="406"/>
      <c r="AG226" s="406"/>
      <c r="AH226" s="406"/>
      <c r="AI226" s="406"/>
      <c r="AJ226" s="406"/>
      <c r="AK226" s="406"/>
      <c r="AL226" s="406"/>
      <c r="AM226" s="406"/>
      <c r="AN226" s="406"/>
      <c r="AO226" s="406"/>
      <c r="AP226" s="406"/>
      <c r="AQ226" s="406"/>
      <c r="AR226" s="406"/>
      <c r="AS226" s="406"/>
      <c r="AT226" s="406"/>
      <c r="AU226" s="406"/>
      <c r="AV226" s="406"/>
      <c r="AW226" s="406"/>
      <c r="AX226" s="406"/>
      <c r="AY226" s="406"/>
      <c r="AZ226" s="406"/>
      <c r="BA226" s="406"/>
      <c r="BB226" s="406"/>
      <c r="BC226" s="406"/>
      <c r="BD226" s="406"/>
      <c r="BE226" s="406"/>
      <c r="BF226" s="406"/>
      <c r="BG226" s="406"/>
      <c r="BH226" s="406"/>
      <c r="BI226" s="406"/>
      <c r="BJ226" s="406"/>
      <c r="BK226" s="406"/>
      <c r="BL226" s="406"/>
      <c r="BM226" s="406"/>
      <c r="BN226" s="406"/>
      <c r="BO226" s="406"/>
      <c r="BP226" s="406"/>
      <c r="BQ226" s="406"/>
      <c r="BR226" s="406"/>
      <c r="BS226" s="406"/>
      <c r="BT226" s="406"/>
      <c r="BU226" s="406"/>
      <c r="BV226" s="406"/>
      <c r="BW226" s="406"/>
      <c r="BX226" s="406"/>
      <c r="BY226" s="406"/>
      <c r="BZ226" s="406"/>
      <c r="CA226" s="406"/>
      <c r="CB226" s="406"/>
      <c r="CC226" s="406"/>
      <c r="CD226" s="406"/>
      <c r="CE226" s="406"/>
      <c r="CF226" s="406"/>
      <c r="CG226" s="406"/>
      <c r="CH226" s="406"/>
      <c r="CI226" s="406"/>
    </row>
    <row r="227" spans="1:87" ht="15.75" customHeight="1">
      <c r="A227" s="406"/>
      <c r="B227" s="407"/>
      <c r="C227" s="407"/>
      <c r="D227" s="406"/>
      <c r="E227" s="406"/>
      <c r="F227" s="406"/>
      <c r="G227" s="406"/>
      <c r="H227" s="406"/>
      <c r="I227" s="406"/>
      <c r="J227" s="406"/>
      <c r="K227" s="406"/>
      <c r="L227" s="406"/>
      <c r="M227" s="406"/>
      <c r="N227" s="406"/>
      <c r="O227" s="406"/>
      <c r="P227" s="406"/>
      <c r="Q227" s="406"/>
      <c r="R227" s="406"/>
      <c r="S227" s="406"/>
      <c r="T227" s="406"/>
      <c r="U227" s="406"/>
      <c r="V227" s="406"/>
      <c r="W227" s="406"/>
      <c r="X227" s="406"/>
      <c r="Y227" s="406"/>
      <c r="Z227" s="406"/>
      <c r="AA227" s="406"/>
      <c r="AB227" s="406"/>
      <c r="AC227" s="406"/>
      <c r="AD227" s="406"/>
      <c r="AE227" s="406"/>
      <c r="AF227" s="406"/>
      <c r="AG227" s="406"/>
      <c r="AH227" s="406"/>
      <c r="AI227" s="406"/>
      <c r="AJ227" s="406"/>
      <c r="AK227" s="406"/>
      <c r="AL227" s="406"/>
      <c r="AM227" s="406"/>
      <c r="AN227" s="406"/>
      <c r="AO227" s="406"/>
      <c r="AP227" s="406"/>
      <c r="AQ227" s="406"/>
      <c r="AR227" s="406"/>
      <c r="AS227" s="406"/>
      <c r="AT227" s="406"/>
      <c r="AU227" s="406"/>
      <c r="AV227" s="406"/>
      <c r="AW227" s="406"/>
      <c r="AX227" s="406"/>
      <c r="AY227" s="406"/>
      <c r="AZ227" s="406"/>
      <c r="BA227" s="406"/>
      <c r="BB227" s="406"/>
      <c r="BC227" s="406"/>
      <c r="BD227" s="406"/>
      <c r="BE227" s="406"/>
      <c r="BF227" s="406"/>
      <c r="BG227" s="406"/>
      <c r="BH227" s="406"/>
      <c r="BI227" s="406"/>
      <c r="BJ227" s="406"/>
      <c r="BK227" s="406"/>
      <c r="BL227" s="406"/>
      <c r="BM227" s="406"/>
      <c r="BN227" s="406"/>
      <c r="BO227" s="406"/>
      <c r="BP227" s="406"/>
      <c r="BQ227" s="406"/>
      <c r="BR227" s="406"/>
      <c r="BS227" s="406"/>
      <c r="BT227" s="406"/>
      <c r="BU227" s="406"/>
      <c r="BV227" s="406"/>
      <c r="BW227" s="406"/>
      <c r="BX227" s="406"/>
      <c r="BY227" s="406"/>
      <c r="BZ227" s="406"/>
      <c r="CA227" s="406"/>
      <c r="CB227" s="406"/>
      <c r="CC227" s="406"/>
      <c r="CD227" s="406"/>
      <c r="CE227" s="406"/>
      <c r="CF227" s="406"/>
      <c r="CG227" s="406"/>
      <c r="CH227" s="406"/>
      <c r="CI227" s="406"/>
    </row>
    <row r="228" spans="1:87" ht="15.75" customHeight="1">
      <c r="A228" s="406"/>
      <c r="B228" s="407"/>
      <c r="C228" s="407"/>
      <c r="D228" s="406"/>
      <c r="E228" s="406"/>
      <c r="F228" s="406"/>
      <c r="G228" s="406"/>
      <c r="H228" s="406"/>
      <c r="I228" s="406"/>
      <c r="J228" s="406"/>
      <c r="K228" s="406"/>
      <c r="L228" s="406"/>
      <c r="M228" s="406"/>
      <c r="N228" s="406"/>
      <c r="O228" s="406"/>
      <c r="P228" s="406"/>
      <c r="Q228" s="406"/>
      <c r="R228" s="406"/>
      <c r="S228" s="406"/>
      <c r="T228" s="406"/>
      <c r="U228" s="406"/>
      <c r="V228" s="406"/>
      <c r="W228" s="406"/>
      <c r="X228" s="406"/>
      <c r="Y228" s="406"/>
      <c r="Z228" s="406"/>
      <c r="AA228" s="406"/>
      <c r="AB228" s="406"/>
      <c r="AC228" s="406"/>
      <c r="AD228" s="406"/>
      <c r="AE228" s="406"/>
      <c r="AF228" s="406"/>
      <c r="AG228" s="406"/>
      <c r="AH228" s="406"/>
      <c r="AI228" s="406"/>
      <c r="AJ228" s="406"/>
      <c r="AK228" s="406"/>
      <c r="AL228" s="406"/>
      <c r="AM228" s="406"/>
      <c r="AN228" s="406"/>
      <c r="AO228" s="406"/>
      <c r="AP228" s="406"/>
      <c r="AQ228" s="406"/>
      <c r="AR228" s="406"/>
      <c r="AS228" s="406"/>
      <c r="AT228" s="406"/>
      <c r="AU228" s="406"/>
      <c r="AV228" s="406"/>
      <c r="AW228" s="406"/>
      <c r="AX228" s="406"/>
      <c r="AY228" s="406"/>
      <c r="AZ228" s="406"/>
      <c r="BA228" s="406"/>
      <c r="BB228" s="406"/>
      <c r="BC228" s="406"/>
      <c r="BD228" s="406"/>
      <c r="BE228" s="406"/>
      <c r="BF228" s="406"/>
      <c r="BG228" s="406"/>
      <c r="BH228" s="406"/>
      <c r="BI228" s="406"/>
      <c r="BJ228" s="406"/>
      <c r="BK228" s="406"/>
      <c r="BL228" s="406"/>
      <c r="BM228" s="406"/>
      <c r="BN228" s="406"/>
      <c r="BO228" s="406"/>
      <c r="BP228" s="406"/>
      <c r="BQ228" s="406"/>
      <c r="BR228" s="406"/>
      <c r="BS228" s="406"/>
      <c r="BT228" s="406"/>
      <c r="BU228" s="406"/>
      <c r="BV228" s="406"/>
      <c r="BW228" s="406"/>
      <c r="BX228" s="406"/>
      <c r="BY228" s="406"/>
      <c r="BZ228" s="406"/>
      <c r="CA228" s="406"/>
      <c r="CB228" s="406"/>
      <c r="CC228" s="406"/>
      <c r="CD228" s="406"/>
      <c r="CE228" s="406"/>
      <c r="CF228" s="406"/>
      <c r="CG228" s="406"/>
      <c r="CH228" s="406"/>
      <c r="CI228" s="406"/>
    </row>
    <row r="229" spans="1:87" ht="15.75" customHeight="1">
      <c r="A229" s="406"/>
      <c r="B229" s="407"/>
      <c r="C229" s="407"/>
      <c r="D229" s="406"/>
      <c r="E229" s="406"/>
      <c r="F229" s="406"/>
      <c r="G229" s="406"/>
      <c r="H229" s="406"/>
      <c r="I229" s="406"/>
      <c r="J229" s="406"/>
      <c r="K229" s="406"/>
      <c r="L229" s="406"/>
      <c r="M229" s="406"/>
      <c r="N229" s="406"/>
      <c r="O229" s="406"/>
      <c r="P229" s="406"/>
      <c r="Q229" s="406"/>
      <c r="R229" s="406"/>
      <c r="S229" s="406"/>
      <c r="T229" s="406"/>
      <c r="U229" s="406"/>
      <c r="V229" s="406"/>
      <c r="W229" s="406"/>
      <c r="X229" s="406"/>
      <c r="Y229" s="406"/>
      <c r="Z229" s="406"/>
      <c r="AA229" s="406"/>
      <c r="AB229" s="406"/>
      <c r="AC229" s="406"/>
      <c r="AD229" s="406"/>
      <c r="AE229" s="406"/>
      <c r="AF229" s="406"/>
      <c r="AG229" s="406"/>
      <c r="AH229" s="406"/>
      <c r="AI229" s="406"/>
      <c r="AJ229" s="406"/>
      <c r="AK229" s="406"/>
      <c r="AL229" s="406"/>
      <c r="AM229" s="406"/>
      <c r="AN229" s="406"/>
      <c r="AO229" s="406"/>
      <c r="AP229" s="406"/>
      <c r="AQ229" s="406"/>
      <c r="AR229" s="406"/>
      <c r="AS229" s="406"/>
      <c r="AT229" s="406"/>
      <c r="AU229" s="406"/>
      <c r="AV229" s="406"/>
      <c r="AW229" s="406"/>
      <c r="AX229" s="406"/>
      <c r="AY229" s="406"/>
      <c r="AZ229" s="406"/>
      <c r="BA229" s="406"/>
      <c r="BB229" s="406"/>
      <c r="BC229" s="406"/>
      <c r="BD229" s="406"/>
      <c r="BE229" s="406"/>
      <c r="BF229" s="406"/>
      <c r="BG229" s="406"/>
      <c r="BH229" s="406"/>
      <c r="BI229" s="406"/>
      <c r="BJ229" s="406"/>
      <c r="BK229" s="406"/>
      <c r="BL229" s="406"/>
      <c r="BM229" s="406"/>
      <c r="BN229" s="406"/>
      <c r="BO229" s="406"/>
      <c r="BP229" s="406"/>
      <c r="BQ229" s="406"/>
      <c r="BR229" s="406"/>
      <c r="BS229" s="406"/>
      <c r="BT229" s="406"/>
      <c r="BU229" s="406"/>
      <c r="BV229" s="406"/>
      <c r="BW229" s="406"/>
      <c r="BX229" s="406"/>
      <c r="BY229" s="406"/>
      <c r="BZ229" s="406"/>
      <c r="CA229" s="406"/>
      <c r="CB229" s="406"/>
      <c r="CC229" s="406"/>
      <c r="CD229" s="406"/>
      <c r="CE229" s="406"/>
      <c r="CF229" s="406"/>
      <c r="CG229" s="406"/>
      <c r="CH229" s="406"/>
      <c r="CI229" s="406"/>
    </row>
    <row r="230" spans="1:87" ht="15.75" customHeight="1">
      <c r="A230" s="406"/>
      <c r="B230" s="407"/>
      <c r="C230" s="407"/>
      <c r="D230" s="406"/>
      <c r="E230" s="406"/>
      <c r="F230" s="406"/>
      <c r="G230" s="406"/>
      <c r="H230" s="406"/>
      <c r="I230" s="406"/>
      <c r="J230" s="406"/>
      <c r="K230" s="406"/>
      <c r="L230" s="406"/>
      <c r="M230" s="406"/>
      <c r="N230" s="406"/>
      <c r="O230" s="406"/>
      <c r="P230" s="406"/>
      <c r="Q230" s="406"/>
      <c r="R230" s="406"/>
      <c r="S230" s="406"/>
      <c r="T230" s="406"/>
      <c r="U230" s="406"/>
      <c r="V230" s="406"/>
      <c r="W230" s="406"/>
      <c r="X230" s="406"/>
      <c r="Y230" s="406"/>
      <c r="Z230" s="406"/>
      <c r="AA230" s="406"/>
      <c r="AB230" s="406"/>
      <c r="AC230" s="406"/>
      <c r="AD230" s="406"/>
      <c r="AE230" s="406"/>
      <c r="AF230" s="406"/>
      <c r="AG230" s="406"/>
      <c r="AH230" s="406"/>
      <c r="AI230" s="406"/>
      <c r="AJ230" s="406"/>
      <c r="AK230" s="406"/>
      <c r="AL230" s="406"/>
      <c r="AM230" s="406"/>
      <c r="AN230" s="406"/>
      <c r="AO230" s="406"/>
      <c r="AP230" s="406"/>
      <c r="AQ230" s="406"/>
      <c r="AR230" s="406"/>
      <c r="AS230" s="406"/>
      <c r="AT230" s="406"/>
      <c r="AU230" s="406"/>
      <c r="AV230" s="406"/>
      <c r="AW230" s="406"/>
      <c r="AX230" s="406"/>
      <c r="AY230" s="406"/>
      <c r="AZ230" s="406"/>
      <c r="BA230" s="406"/>
      <c r="BB230" s="406"/>
      <c r="BC230" s="406"/>
      <c r="BD230" s="406"/>
      <c r="BE230" s="406"/>
      <c r="BF230" s="406"/>
      <c r="BG230" s="406"/>
      <c r="BH230" s="406"/>
      <c r="BI230" s="406"/>
      <c r="BJ230" s="406"/>
      <c r="BK230" s="406"/>
      <c r="BL230" s="406"/>
      <c r="BM230" s="406"/>
      <c r="BN230" s="406"/>
      <c r="BO230" s="406"/>
      <c r="BP230" s="406"/>
      <c r="BQ230" s="406"/>
      <c r="BR230" s="406"/>
      <c r="BS230" s="406"/>
      <c r="BT230" s="406"/>
      <c r="BU230" s="406"/>
      <c r="BV230" s="406"/>
      <c r="BW230" s="406"/>
      <c r="BX230" s="406"/>
      <c r="BY230" s="406"/>
      <c r="BZ230" s="406"/>
      <c r="CA230" s="406"/>
      <c r="CB230" s="406"/>
      <c r="CC230" s="406"/>
      <c r="CD230" s="406"/>
      <c r="CE230" s="406"/>
      <c r="CF230" s="406"/>
      <c r="CG230" s="406"/>
      <c r="CH230" s="406"/>
      <c r="CI230" s="406"/>
    </row>
    <row r="231" spans="1:87" ht="15.75" customHeight="1">
      <c r="A231" s="406"/>
      <c r="B231" s="407"/>
      <c r="C231" s="407"/>
      <c r="D231" s="406"/>
      <c r="E231" s="406"/>
      <c r="F231" s="406"/>
      <c r="G231" s="406"/>
      <c r="H231" s="406"/>
      <c r="I231" s="406"/>
      <c r="J231" s="406"/>
      <c r="K231" s="406"/>
      <c r="L231" s="406"/>
      <c r="M231" s="406"/>
      <c r="N231" s="406"/>
      <c r="O231" s="406"/>
      <c r="P231" s="406"/>
      <c r="Q231" s="406"/>
      <c r="R231" s="406"/>
      <c r="S231" s="406"/>
      <c r="T231" s="406"/>
      <c r="U231" s="406"/>
      <c r="V231" s="406"/>
      <c r="W231" s="406"/>
      <c r="X231" s="406"/>
      <c r="Y231" s="406"/>
      <c r="Z231" s="406"/>
      <c r="AA231" s="406"/>
      <c r="AB231" s="406"/>
      <c r="AC231" s="406"/>
      <c r="AD231" s="406"/>
      <c r="AE231" s="406"/>
      <c r="AF231" s="406"/>
      <c r="AG231" s="406"/>
      <c r="AH231" s="406"/>
      <c r="AI231" s="406"/>
      <c r="AJ231" s="406"/>
      <c r="AK231" s="406"/>
      <c r="AL231" s="406"/>
      <c r="AM231" s="406"/>
      <c r="AN231" s="406"/>
      <c r="AO231" s="406"/>
      <c r="AP231" s="406"/>
      <c r="AQ231" s="406"/>
      <c r="AR231" s="406"/>
      <c r="AS231" s="406"/>
      <c r="AT231" s="406"/>
      <c r="AU231" s="406"/>
      <c r="AV231" s="406"/>
      <c r="AW231" s="406"/>
      <c r="AX231" s="406"/>
      <c r="AY231" s="406"/>
      <c r="AZ231" s="406"/>
      <c r="BA231" s="406"/>
      <c r="BB231" s="406"/>
      <c r="BC231" s="406"/>
      <c r="BD231" s="406"/>
      <c r="BE231" s="406"/>
      <c r="BF231" s="406"/>
      <c r="BG231" s="406"/>
      <c r="BH231" s="406"/>
      <c r="BI231" s="406"/>
      <c r="BJ231" s="406"/>
      <c r="BK231" s="406"/>
      <c r="BL231" s="406"/>
      <c r="BM231" s="406"/>
      <c r="BN231" s="406"/>
      <c r="BO231" s="406"/>
      <c r="BP231" s="406"/>
      <c r="BQ231" s="406"/>
      <c r="BR231" s="406"/>
      <c r="BS231" s="406"/>
      <c r="BT231" s="406"/>
      <c r="BU231" s="406"/>
      <c r="BV231" s="406"/>
      <c r="BW231" s="406"/>
      <c r="BX231" s="406"/>
      <c r="BY231" s="406"/>
      <c r="BZ231" s="406"/>
      <c r="CA231" s="406"/>
      <c r="CB231" s="406"/>
      <c r="CC231" s="406"/>
      <c r="CD231" s="406"/>
      <c r="CE231" s="406"/>
      <c r="CF231" s="406"/>
      <c r="CG231" s="406"/>
      <c r="CH231" s="406"/>
      <c r="CI231" s="406"/>
    </row>
    <row r="232" spans="1:87" ht="15.75" customHeight="1">
      <c r="A232" s="406"/>
      <c r="B232" s="407"/>
      <c r="C232" s="407"/>
      <c r="D232" s="406"/>
      <c r="E232" s="406"/>
      <c r="F232" s="406"/>
      <c r="G232" s="406"/>
      <c r="H232" s="406"/>
      <c r="I232" s="406"/>
      <c r="J232" s="406"/>
      <c r="K232" s="406"/>
      <c r="L232" s="406"/>
      <c r="M232" s="406"/>
      <c r="N232" s="406"/>
      <c r="O232" s="406"/>
      <c r="P232" s="406"/>
      <c r="Q232" s="406"/>
      <c r="R232" s="406"/>
      <c r="S232" s="406"/>
      <c r="T232" s="406"/>
      <c r="U232" s="406"/>
      <c r="V232" s="406"/>
      <c r="W232" s="406"/>
      <c r="X232" s="406"/>
      <c r="Y232" s="406"/>
      <c r="Z232" s="406"/>
      <c r="AA232" s="406"/>
      <c r="AB232" s="406"/>
      <c r="AC232" s="406"/>
      <c r="AD232" s="406"/>
      <c r="AE232" s="406"/>
      <c r="AF232" s="406"/>
      <c r="AG232" s="406"/>
      <c r="AH232" s="406"/>
      <c r="AI232" s="406"/>
      <c r="AJ232" s="406"/>
      <c r="AK232" s="406"/>
      <c r="AL232" s="406"/>
      <c r="AM232" s="406"/>
      <c r="AN232" s="406"/>
      <c r="AO232" s="406"/>
      <c r="AP232" s="406"/>
      <c r="AQ232" s="406"/>
      <c r="AR232" s="406"/>
      <c r="AS232" s="406"/>
      <c r="AT232" s="406"/>
      <c r="AU232" s="406"/>
      <c r="AV232" s="406"/>
      <c r="AW232" s="406"/>
      <c r="AX232" s="406"/>
      <c r="AY232" s="406"/>
      <c r="AZ232" s="406"/>
      <c r="BA232" s="406"/>
      <c r="BB232" s="406"/>
      <c r="BC232" s="406"/>
      <c r="BD232" s="406"/>
      <c r="BE232" s="406"/>
      <c r="BF232" s="406"/>
      <c r="BG232" s="406"/>
      <c r="BH232" s="406"/>
      <c r="BI232" s="406"/>
      <c r="BJ232" s="406"/>
      <c r="BK232" s="406"/>
      <c r="BL232" s="406"/>
      <c r="BM232" s="406"/>
      <c r="BN232" s="406"/>
      <c r="BO232" s="406"/>
      <c r="BP232" s="406"/>
      <c r="BQ232" s="406"/>
      <c r="BR232" s="406"/>
      <c r="BS232" s="406"/>
      <c r="BT232" s="406"/>
      <c r="BU232" s="406"/>
      <c r="BV232" s="406"/>
      <c r="BW232" s="406"/>
      <c r="BX232" s="406"/>
      <c r="BY232" s="406"/>
      <c r="BZ232" s="406"/>
      <c r="CA232" s="406"/>
      <c r="CB232" s="406"/>
      <c r="CC232" s="406"/>
      <c r="CD232" s="406"/>
      <c r="CE232" s="406"/>
      <c r="CF232" s="406"/>
      <c r="CG232" s="406"/>
      <c r="CH232" s="406"/>
      <c r="CI232" s="406"/>
    </row>
    <row r="233" spans="1:87" ht="15.75" customHeight="1">
      <c r="A233" s="406"/>
      <c r="B233" s="407"/>
      <c r="C233" s="407"/>
      <c r="D233" s="406"/>
      <c r="E233" s="406"/>
      <c r="F233" s="406"/>
      <c r="G233" s="406"/>
      <c r="H233" s="406"/>
      <c r="I233" s="406"/>
      <c r="J233" s="406"/>
      <c r="K233" s="406"/>
      <c r="L233" s="406"/>
      <c r="M233" s="406"/>
      <c r="N233" s="406"/>
      <c r="O233" s="406"/>
      <c r="P233" s="406"/>
      <c r="Q233" s="406"/>
      <c r="R233" s="406"/>
      <c r="S233" s="406"/>
      <c r="T233" s="406"/>
      <c r="U233" s="406"/>
      <c r="V233" s="406"/>
      <c r="W233" s="406"/>
      <c r="X233" s="406"/>
      <c r="Y233" s="406"/>
      <c r="Z233" s="406"/>
      <c r="AA233" s="406"/>
      <c r="AB233" s="406"/>
      <c r="AC233" s="406"/>
      <c r="AD233" s="406"/>
      <c r="AE233" s="406"/>
      <c r="AF233" s="406"/>
      <c r="AG233" s="406"/>
      <c r="AH233" s="406"/>
      <c r="AI233" s="406"/>
      <c r="AJ233" s="406"/>
      <c r="AK233" s="406"/>
      <c r="AL233" s="406"/>
      <c r="AM233" s="406"/>
      <c r="AN233" s="406"/>
      <c r="AO233" s="406"/>
      <c r="AP233" s="406"/>
      <c r="AQ233" s="406"/>
      <c r="AR233" s="406"/>
      <c r="AS233" s="406"/>
      <c r="AT233" s="406"/>
      <c r="AU233" s="406"/>
      <c r="AV233" s="406"/>
      <c r="AW233" s="406"/>
      <c r="AX233" s="406"/>
      <c r="AY233" s="406"/>
      <c r="AZ233" s="406"/>
      <c r="BA233" s="406"/>
      <c r="BB233" s="406"/>
      <c r="BC233" s="406"/>
      <c r="BD233" s="406"/>
      <c r="BE233" s="406"/>
      <c r="BF233" s="406"/>
      <c r="BG233" s="406"/>
      <c r="BH233" s="406"/>
      <c r="BI233" s="406"/>
      <c r="BJ233" s="406"/>
      <c r="BK233" s="406"/>
      <c r="BL233" s="406"/>
      <c r="BM233" s="406"/>
      <c r="BN233" s="406"/>
      <c r="BO233" s="406"/>
      <c r="BP233" s="406"/>
      <c r="BQ233" s="406"/>
      <c r="BR233" s="406"/>
      <c r="BS233" s="406"/>
      <c r="BT233" s="406"/>
      <c r="BU233" s="406"/>
      <c r="BV233" s="406"/>
      <c r="BW233" s="406"/>
      <c r="BX233" s="406"/>
      <c r="BY233" s="406"/>
      <c r="BZ233" s="406"/>
      <c r="CA233" s="406"/>
      <c r="CB233" s="406"/>
      <c r="CC233" s="406"/>
      <c r="CD233" s="406"/>
      <c r="CE233" s="406"/>
      <c r="CF233" s="406"/>
      <c r="CG233" s="406"/>
      <c r="CH233" s="406"/>
      <c r="CI233" s="406"/>
    </row>
    <row r="234" spans="1:87" ht="15.75" customHeight="1">
      <c r="A234" s="406"/>
      <c r="B234" s="407"/>
      <c r="C234" s="407"/>
      <c r="D234" s="406"/>
      <c r="E234" s="406"/>
      <c r="F234" s="406"/>
      <c r="G234" s="406"/>
      <c r="H234" s="406"/>
      <c r="I234" s="406"/>
      <c r="J234" s="406"/>
      <c r="K234" s="406"/>
      <c r="L234" s="406"/>
      <c r="M234" s="406"/>
      <c r="N234" s="406"/>
      <c r="O234" s="406"/>
      <c r="P234" s="406"/>
      <c r="Q234" s="406"/>
      <c r="R234" s="406"/>
      <c r="S234" s="406"/>
      <c r="T234" s="406"/>
      <c r="U234" s="406"/>
      <c r="V234" s="406"/>
      <c r="W234" s="406"/>
      <c r="X234" s="406"/>
      <c r="Y234" s="406"/>
      <c r="Z234" s="406"/>
      <c r="AA234" s="406"/>
      <c r="AB234" s="406"/>
      <c r="AC234" s="406"/>
      <c r="AD234" s="406"/>
      <c r="AE234" s="406"/>
      <c r="AF234" s="406"/>
      <c r="AG234" s="406"/>
      <c r="AH234" s="406"/>
      <c r="AI234" s="406"/>
      <c r="AJ234" s="406"/>
      <c r="AK234" s="406"/>
      <c r="AL234" s="406"/>
      <c r="AM234" s="406"/>
      <c r="AN234" s="406"/>
      <c r="AO234" s="406"/>
      <c r="AP234" s="406"/>
      <c r="AQ234" s="406"/>
      <c r="AR234" s="406"/>
      <c r="AS234" s="406"/>
      <c r="AT234" s="406"/>
      <c r="AU234" s="406"/>
      <c r="AV234" s="406"/>
      <c r="AW234" s="406"/>
      <c r="AX234" s="406"/>
      <c r="AY234" s="406"/>
      <c r="AZ234" s="406"/>
      <c r="BA234" s="406"/>
      <c r="BB234" s="406"/>
      <c r="BC234" s="406"/>
      <c r="BD234" s="406"/>
      <c r="BE234" s="406"/>
      <c r="BF234" s="406"/>
      <c r="BG234" s="406"/>
      <c r="BH234" s="406"/>
      <c r="BI234" s="406"/>
      <c r="BJ234" s="406"/>
      <c r="BK234" s="406"/>
      <c r="BL234" s="406"/>
      <c r="BM234" s="406"/>
      <c r="BN234" s="406"/>
      <c r="BO234" s="406"/>
      <c r="BP234" s="406"/>
      <c r="BQ234" s="406"/>
      <c r="BR234" s="406"/>
      <c r="BS234" s="406"/>
      <c r="BT234" s="406"/>
      <c r="BU234" s="406"/>
      <c r="BV234" s="406"/>
      <c r="BW234" s="406"/>
      <c r="BX234" s="406"/>
      <c r="BY234" s="406"/>
      <c r="BZ234" s="406"/>
      <c r="CA234" s="406"/>
      <c r="CB234" s="406"/>
      <c r="CC234" s="406"/>
      <c r="CD234" s="406"/>
      <c r="CE234" s="406"/>
      <c r="CF234" s="406"/>
      <c r="CG234" s="406"/>
      <c r="CH234" s="406"/>
      <c r="CI234" s="406"/>
    </row>
    <row r="235" spans="1:87" ht="15.75" customHeight="1">
      <c r="A235" s="406"/>
      <c r="B235" s="407"/>
      <c r="C235" s="407"/>
      <c r="D235" s="406"/>
      <c r="E235" s="406"/>
      <c r="F235" s="406"/>
      <c r="G235" s="406"/>
      <c r="H235" s="406"/>
      <c r="I235" s="406"/>
      <c r="J235" s="406"/>
      <c r="K235" s="406"/>
      <c r="L235" s="406"/>
      <c r="M235" s="406"/>
      <c r="N235" s="406"/>
      <c r="O235" s="406"/>
      <c r="P235" s="406"/>
      <c r="Q235" s="406"/>
      <c r="R235" s="406"/>
      <c r="S235" s="406"/>
      <c r="T235" s="406"/>
      <c r="U235" s="406"/>
      <c r="V235" s="406"/>
      <c r="W235" s="406"/>
      <c r="X235" s="406"/>
      <c r="Y235" s="406"/>
      <c r="Z235" s="406"/>
      <c r="AA235" s="406"/>
      <c r="AB235" s="406"/>
      <c r="AC235" s="406"/>
      <c r="AD235" s="406"/>
      <c r="AE235" s="406"/>
      <c r="AF235" s="406"/>
      <c r="AG235" s="406"/>
      <c r="AH235" s="406"/>
      <c r="AI235" s="406"/>
      <c r="AJ235" s="406"/>
      <c r="AK235" s="406"/>
      <c r="AL235" s="406"/>
      <c r="AM235" s="406"/>
      <c r="AN235" s="406"/>
      <c r="AO235" s="406"/>
      <c r="AP235" s="406"/>
      <c r="AQ235" s="406"/>
      <c r="AR235" s="406"/>
      <c r="AS235" s="406"/>
      <c r="AT235" s="406"/>
      <c r="AU235" s="406"/>
      <c r="AV235" s="406"/>
      <c r="AW235" s="406"/>
      <c r="AX235" s="406"/>
      <c r="AY235" s="406"/>
      <c r="AZ235" s="406"/>
      <c r="BA235" s="406"/>
      <c r="BB235" s="406"/>
      <c r="BC235" s="406"/>
      <c r="BD235" s="406"/>
      <c r="BE235" s="406"/>
      <c r="BF235" s="406"/>
      <c r="BG235" s="406"/>
      <c r="BH235" s="406"/>
      <c r="BI235" s="406"/>
      <c r="BJ235" s="406"/>
      <c r="BK235" s="406"/>
      <c r="BL235" s="406"/>
      <c r="BM235" s="406"/>
      <c r="BN235" s="406"/>
      <c r="BO235" s="406"/>
      <c r="BP235" s="406"/>
      <c r="BQ235" s="406"/>
      <c r="BR235" s="406"/>
      <c r="BS235" s="406"/>
      <c r="BT235" s="406"/>
      <c r="BU235" s="406"/>
      <c r="BV235" s="406"/>
      <c r="BW235" s="406"/>
      <c r="BX235" s="406"/>
      <c r="BY235" s="406"/>
      <c r="BZ235" s="406"/>
      <c r="CA235" s="406"/>
      <c r="CB235" s="406"/>
      <c r="CC235" s="406"/>
      <c r="CD235" s="406"/>
      <c r="CE235" s="406"/>
      <c r="CF235" s="406"/>
      <c r="CG235" s="406"/>
      <c r="CH235" s="406"/>
      <c r="CI235" s="406"/>
    </row>
    <row r="236" spans="1:87" ht="15.75" customHeight="1">
      <c r="A236" s="406"/>
      <c r="B236" s="407"/>
      <c r="C236" s="407"/>
      <c r="D236" s="406"/>
      <c r="E236" s="406"/>
      <c r="F236" s="406"/>
      <c r="G236" s="406"/>
      <c r="H236" s="406"/>
      <c r="I236" s="406"/>
      <c r="J236" s="406"/>
      <c r="K236" s="406"/>
      <c r="L236" s="406"/>
      <c r="M236" s="406"/>
      <c r="N236" s="406"/>
      <c r="O236" s="406"/>
      <c r="P236" s="406"/>
      <c r="Q236" s="406"/>
      <c r="R236" s="406"/>
      <c r="S236" s="406"/>
      <c r="T236" s="406"/>
      <c r="U236" s="406"/>
      <c r="V236" s="406"/>
      <c r="W236" s="406"/>
      <c r="X236" s="406"/>
      <c r="Y236" s="406"/>
      <c r="Z236" s="406"/>
      <c r="AA236" s="406"/>
      <c r="AB236" s="406"/>
      <c r="AC236" s="406"/>
      <c r="AD236" s="406"/>
      <c r="AE236" s="406"/>
      <c r="AF236" s="406"/>
      <c r="AG236" s="406"/>
      <c r="AH236" s="406"/>
      <c r="AI236" s="406"/>
      <c r="AJ236" s="406"/>
      <c r="AK236" s="406"/>
      <c r="AL236" s="406"/>
      <c r="AM236" s="406"/>
      <c r="AN236" s="406"/>
      <c r="AO236" s="406"/>
      <c r="AP236" s="406"/>
      <c r="AQ236" s="406"/>
      <c r="AR236" s="406"/>
      <c r="AS236" s="406"/>
      <c r="AT236" s="406"/>
      <c r="AU236" s="406"/>
      <c r="AV236" s="406"/>
      <c r="AW236" s="406"/>
      <c r="AX236" s="406"/>
      <c r="AY236" s="406"/>
      <c r="AZ236" s="406"/>
      <c r="BA236" s="406"/>
      <c r="BB236" s="406"/>
      <c r="BC236" s="406"/>
      <c r="BD236" s="406"/>
      <c r="BE236" s="406"/>
      <c r="BF236" s="406"/>
      <c r="BG236" s="406"/>
      <c r="BH236" s="406"/>
      <c r="BI236" s="406"/>
      <c r="BJ236" s="406"/>
      <c r="BK236" s="406"/>
      <c r="BL236" s="406"/>
      <c r="BM236" s="406"/>
      <c r="BN236" s="406"/>
      <c r="BO236" s="406"/>
      <c r="BP236" s="406"/>
      <c r="BQ236" s="406"/>
      <c r="BR236" s="406"/>
      <c r="BS236" s="406"/>
      <c r="BT236" s="406"/>
      <c r="BU236" s="406"/>
      <c r="BV236" s="406"/>
      <c r="BW236" s="406"/>
      <c r="BX236" s="406"/>
      <c r="BY236" s="406"/>
      <c r="BZ236" s="406"/>
      <c r="CA236" s="406"/>
      <c r="CB236" s="406"/>
      <c r="CC236" s="406"/>
      <c r="CD236" s="406"/>
      <c r="CE236" s="406"/>
      <c r="CF236" s="406"/>
      <c r="CG236" s="406"/>
      <c r="CH236" s="406"/>
      <c r="CI236" s="406"/>
    </row>
    <row r="237" spans="1:87" ht="15.75" customHeight="1">
      <c r="A237" s="406"/>
      <c r="B237" s="407"/>
      <c r="C237" s="407"/>
      <c r="D237" s="406"/>
      <c r="E237" s="406"/>
      <c r="F237" s="406"/>
      <c r="G237" s="406"/>
      <c r="H237" s="406"/>
      <c r="I237" s="406"/>
      <c r="J237" s="406"/>
      <c r="K237" s="406"/>
      <c r="L237" s="406"/>
      <c r="M237" s="406"/>
      <c r="N237" s="406"/>
      <c r="O237" s="406"/>
      <c r="P237" s="406"/>
      <c r="Q237" s="406"/>
      <c r="R237" s="406"/>
      <c r="S237" s="406"/>
      <c r="T237" s="406"/>
      <c r="U237" s="406"/>
      <c r="V237" s="406"/>
      <c r="W237" s="406"/>
      <c r="X237" s="406"/>
      <c r="Y237" s="406"/>
      <c r="Z237" s="406"/>
      <c r="AA237" s="406"/>
      <c r="AB237" s="406"/>
      <c r="AC237" s="406"/>
      <c r="AD237" s="406"/>
      <c r="AE237" s="406"/>
      <c r="AF237" s="406"/>
      <c r="AG237" s="406"/>
      <c r="AH237" s="406"/>
      <c r="AI237" s="406"/>
      <c r="AJ237" s="406"/>
      <c r="AK237" s="406"/>
      <c r="AL237" s="406"/>
      <c r="AM237" s="406"/>
      <c r="AN237" s="406"/>
      <c r="AO237" s="406"/>
      <c r="AP237" s="406"/>
      <c r="AQ237" s="406"/>
      <c r="AR237" s="406"/>
      <c r="AS237" s="406"/>
      <c r="AT237" s="406"/>
      <c r="AU237" s="406"/>
      <c r="AV237" s="406"/>
      <c r="AW237" s="406"/>
      <c r="AX237" s="406"/>
      <c r="AY237" s="406"/>
      <c r="AZ237" s="406"/>
      <c r="BA237" s="406"/>
      <c r="BB237" s="406"/>
      <c r="BC237" s="406"/>
      <c r="BD237" s="406"/>
      <c r="BE237" s="406"/>
      <c r="BF237" s="406"/>
      <c r="BG237" s="406"/>
      <c r="BH237" s="406"/>
      <c r="BI237" s="406"/>
      <c r="BJ237" s="406"/>
      <c r="BK237" s="406"/>
      <c r="BL237" s="406"/>
      <c r="BM237" s="406"/>
      <c r="BN237" s="406"/>
      <c r="BO237" s="406"/>
      <c r="BP237" s="406"/>
      <c r="BQ237" s="406"/>
      <c r="BR237" s="406"/>
      <c r="BS237" s="406"/>
      <c r="BT237" s="406"/>
      <c r="BU237" s="406"/>
      <c r="BV237" s="406"/>
      <c r="BW237" s="406"/>
      <c r="BX237" s="406"/>
      <c r="BY237" s="406"/>
      <c r="BZ237" s="406"/>
      <c r="CA237" s="406"/>
      <c r="CB237" s="406"/>
      <c r="CC237" s="406"/>
      <c r="CD237" s="406"/>
      <c r="CE237" s="406"/>
      <c r="CF237" s="406"/>
      <c r="CG237" s="406"/>
      <c r="CH237" s="406"/>
      <c r="CI237" s="406"/>
    </row>
    <row r="238" spans="1:87" ht="15.75" customHeight="1">
      <c r="A238" s="406"/>
      <c r="B238" s="407"/>
      <c r="C238" s="407"/>
      <c r="D238" s="406"/>
      <c r="E238" s="406"/>
      <c r="F238" s="406"/>
      <c r="G238" s="406"/>
      <c r="H238" s="406"/>
      <c r="I238" s="406"/>
      <c r="J238" s="406"/>
      <c r="K238" s="406"/>
      <c r="L238" s="406"/>
      <c r="M238" s="406"/>
      <c r="N238" s="406"/>
      <c r="O238" s="406"/>
      <c r="P238" s="406"/>
      <c r="Q238" s="406"/>
      <c r="R238" s="406"/>
      <c r="S238" s="406"/>
      <c r="T238" s="406"/>
      <c r="U238" s="406"/>
      <c r="V238" s="406"/>
      <c r="W238" s="406"/>
      <c r="X238" s="406"/>
      <c r="Y238" s="406"/>
      <c r="Z238" s="406"/>
      <c r="AA238" s="406"/>
      <c r="AB238" s="406"/>
      <c r="AC238" s="406"/>
      <c r="AD238" s="406"/>
      <c r="AE238" s="406"/>
      <c r="AF238" s="406"/>
      <c r="AG238" s="406"/>
      <c r="AH238" s="406"/>
      <c r="AI238" s="406"/>
      <c r="AJ238" s="406"/>
      <c r="AK238" s="406"/>
      <c r="AL238" s="406"/>
      <c r="AM238" s="406"/>
      <c r="AN238" s="406"/>
      <c r="AO238" s="406"/>
      <c r="AP238" s="406"/>
      <c r="AQ238" s="406"/>
      <c r="AR238" s="406"/>
      <c r="AS238" s="406"/>
      <c r="AT238" s="406"/>
      <c r="AU238" s="406"/>
      <c r="AV238" s="406"/>
      <c r="AW238" s="406"/>
      <c r="AX238" s="406"/>
      <c r="AY238" s="406"/>
      <c r="AZ238" s="406"/>
      <c r="BA238" s="406"/>
      <c r="BB238" s="406"/>
      <c r="BC238" s="406"/>
      <c r="BD238" s="406"/>
      <c r="BE238" s="406"/>
      <c r="BF238" s="406"/>
      <c r="BG238" s="406"/>
      <c r="BH238" s="406"/>
      <c r="BI238" s="406"/>
      <c r="BJ238" s="406"/>
      <c r="BK238" s="406"/>
      <c r="BL238" s="406"/>
      <c r="BM238" s="406"/>
      <c r="BN238" s="406"/>
      <c r="BO238" s="406"/>
      <c r="BP238" s="406"/>
      <c r="BQ238" s="406"/>
      <c r="BR238" s="406"/>
      <c r="BS238" s="406"/>
      <c r="BT238" s="406"/>
      <c r="BU238" s="406"/>
      <c r="BV238" s="406"/>
      <c r="BW238" s="406"/>
      <c r="BX238" s="406"/>
      <c r="BY238" s="406"/>
      <c r="BZ238" s="406"/>
      <c r="CA238" s="406"/>
      <c r="CB238" s="406"/>
      <c r="CC238" s="406"/>
      <c r="CD238" s="406"/>
      <c r="CE238" s="406"/>
      <c r="CF238" s="406"/>
      <c r="CG238" s="406"/>
      <c r="CH238" s="406"/>
      <c r="CI238" s="406"/>
    </row>
    <row r="239" spans="1:87" ht="15.75" customHeight="1">
      <c r="A239" s="406"/>
      <c r="B239" s="407"/>
      <c r="C239" s="407"/>
      <c r="D239" s="406"/>
      <c r="E239" s="406"/>
      <c r="F239" s="406"/>
      <c r="G239" s="406"/>
      <c r="H239" s="406"/>
      <c r="I239" s="406"/>
      <c r="J239" s="406"/>
      <c r="K239" s="406"/>
      <c r="L239" s="406"/>
      <c r="M239" s="406"/>
      <c r="N239" s="406"/>
      <c r="O239" s="406"/>
      <c r="P239" s="406"/>
      <c r="Q239" s="406"/>
      <c r="R239" s="406"/>
      <c r="S239" s="406"/>
      <c r="T239" s="406"/>
      <c r="U239" s="406"/>
      <c r="V239" s="406"/>
      <c r="W239" s="406"/>
      <c r="X239" s="406"/>
      <c r="Y239" s="406"/>
      <c r="Z239" s="406"/>
      <c r="AA239" s="406"/>
      <c r="AB239" s="406"/>
      <c r="AC239" s="406"/>
      <c r="AD239" s="406"/>
      <c r="AE239" s="406"/>
      <c r="AF239" s="406"/>
      <c r="AG239" s="406"/>
      <c r="AH239" s="406"/>
      <c r="AI239" s="406"/>
      <c r="AJ239" s="406"/>
      <c r="AK239" s="406"/>
      <c r="AL239" s="406"/>
      <c r="AM239" s="406"/>
      <c r="AN239" s="406"/>
      <c r="AO239" s="406"/>
      <c r="AP239" s="406"/>
      <c r="AQ239" s="406"/>
      <c r="AR239" s="406"/>
      <c r="AS239" s="406"/>
      <c r="AT239" s="406"/>
      <c r="AU239" s="406"/>
      <c r="AV239" s="406"/>
      <c r="AW239" s="406"/>
      <c r="AX239" s="406"/>
      <c r="AY239" s="406"/>
      <c r="AZ239" s="406"/>
      <c r="BA239" s="406"/>
      <c r="BB239" s="406"/>
      <c r="BC239" s="406"/>
      <c r="BD239" s="406"/>
      <c r="BE239" s="406"/>
      <c r="BF239" s="406"/>
      <c r="BG239" s="406"/>
      <c r="BH239" s="406"/>
      <c r="BI239" s="406"/>
      <c r="BJ239" s="406"/>
      <c r="BK239" s="406"/>
      <c r="BL239" s="406"/>
      <c r="BM239" s="406"/>
      <c r="BN239" s="406"/>
      <c r="BO239" s="406"/>
      <c r="BP239" s="406"/>
      <c r="BQ239" s="406"/>
      <c r="BR239" s="406"/>
      <c r="BS239" s="406"/>
      <c r="BT239" s="406"/>
      <c r="BU239" s="406"/>
      <c r="BV239" s="406"/>
      <c r="BW239" s="406"/>
      <c r="BX239" s="406"/>
      <c r="BY239" s="406"/>
      <c r="BZ239" s="406"/>
      <c r="CA239" s="406"/>
      <c r="CB239" s="406"/>
      <c r="CC239" s="406"/>
      <c r="CD239" s="406"/>
      <c r="CE239" s="406"/>
      <c r="CF239" s="406"/>
      <c r="CG239" s="406"/>
      <c r="CH239" s="406"/>
      <c r="CI239" s="406"/>
    </row>
    <row r="240" spans="1:87" ht="15.75" customHeight="1">
      <c r="A240" s="406"/>
      <c r="B240" s="407"/>
      <c r="C240" s="407"/>
      <c r="D240" s="406"/>
      <c r="E240" s="406"/>
      <c r="F240" s="406"/>
      <c r="G240" s="406"/>
      <c r="H240" s="406"/>
      <c r="I240" s="406"/>
      <c r="J240" s="406"/>
      <c r="K240" s="406"/>
      <c r="L240" s="406"/>
      <c r="M240" s="406"/>
      <c r="N240" s="406"/>
      <c r="O240" s="406"/>
      <c r="P240" s="406"/>
      <c r="Q240" s="406"/>
      <c r="R240" s="406"/>
      <c r="S240" s="406"/>
      <c r="T240" s="406"/>
      <c r="U240" s="406"/>
      <c r="V240" s="406"/>
      <c r="W240" s="406"/>
      <c r="X240" s="406"/>
      <c r="Y240" s="406"/>
      <c r="Z240" s="406"/>
      <c r="AA240" s="406"/>
      <c r="AB240" s="406"/>
      <c r="AC240" s="406"/>
      <c r="AD240" s="406"/>
      <c r="AE240" s="406"/>
      <c r="AF240" s="406"/>
      <c r="AG240" s="406"/>
      <c r="AH240" s="406"/>
      <c r="AI240" s="406"/>
      <c r="AJ240" s="406"/>
      <c r="AK240" s="406"/>
      <c r="AL240" s="406"/>
      <c r="AM240" s="406"/>
      <c r="AN240" s="406"/>
      <c r="AO240" s="406"/>
      <c r="AP240" s="406"/>
      <c r="AQ240" s="406"/>
      <c r="AR240" s="406"/>
      <c r="AS240" s="406"/>
      <c r="AT240" s="406"/>
      <c r="AU240" s="406"/>
      <c r="AV240" s="406"/>
      <c r="AW240" s="406"/>
      <c r="AX240" s="406"/>
      <c r="AY240" s="406"/>
      <c r="AZ240" s="406"/>
      <c r="BA240" s="406"/>
      <c r="BB240" s="406"/>
      <c r="BC240" s="406"/>
      <c r="BD240" s="406"/>
      <c r="BE240" s="406"/>
      <c r="BF240" s="406"/>
      <c r="BG240" s="406"/>
      <c r="BH240" s="406"/>
      <c r="BI240" s="406"/>
      <c r="BJ240" s="406"/>
      <c r="BK240" s="406"/>
      <c r="BL240" s="406"/>
      <c r="BM240" s="406"/>
      <c r="BN240" s="406"/>
      <c r="BO240" s="406"/>
      <c r="BP240" s="406"/>
      <c r="BQ240" s="406"/>
      <c r="BR240" s="406"/>
      <c r="BS240" s="406"/>
      <c r="BT240" s="406"/>
      <c r="BU240" s="406"/>
      <c r="BV240" s="406"/>
      <c r="BW240" s="406"/>
      <c r="BX240" s="406"/>
      <c r="BY240" s="406"/>
      <c r="BZ240" s="406"/>
      <c r="CA240" s="406"/>
      <c r="CB240" s="406"/>
      <c r="CC240" s="406"/>
      <c r="CD240" s="406"/>
      <c r="CE240" s="406"/>
      <c r="CF240" s="406"/>
      <c r="CG240" s="406"/>
      <c r="CH240" s="406"/>
      <c r="CI240" s="406"/>
    </row>
    <row r="241" spans="1:87" ht="15.75" customHeight="1">
      <c r="A241" s="406"/>
      <c r="B241" s="407"/>
      <c r="C241" s="407"/>
      <c r="D241" s="406"/>
      <c r="E241" s="406"/>
      <c r="F241" s="406"/>
      <c r="G241" s="406"/>
      <c r="H241" s="406"/>
      <c r="I241" s="406"/>
      <c r="J241" s="406"/>
      <c r="K241" s="406"/>
      <c r="L241" s="406"/>
      <c r="M241" s="406"/>
      <c r="N241" s="406"/>
      <c r="O241" s="406"/>
      <c r="P241" s="406"/>
      <c r="Q241" s="406"/>
      <c r="R241" s="406"/>
      <c r="S241" s="406"/>
      <c r="T241" s="406"/>
      <c r="U241" s="406"/>
      <c r="V241" s="406"/>
      <c r="W241" s="406"/>
      <c r="X241" s="406"/>
      <c r="Y241" s="406"/>
      <c r="Z241" s="406"/>
      <c r="AA241" s="406"/>
      <c r="AB241" s="406"/>
      <c r="AC241" s="406"/>
      <c r="AD241" s="406"/>
      <c r="AE241" s="406"/>
      <c r="AF241" s="406"/>
      <c r="AG241" s="406"/>
      <c r="AH241" s="406"/>
      <c r="AI241" s="406"/>
      <c r="AJ241" s="406"/>
      <c r="AK241" s="406"/>
      <c r="AL241" s="406"/>
      <c r="AM241" s="406"/>
      <c r="AN241" s="406"/>
      <c r="AO241" s="406"/>
      <c r="AP241" s="406"/>
      <c r="AQ241" s="406"/>
      <c r="AR241" s="406"/>
      <c r="AS241" s="406"/>
      <c r="AT241" s="406"/>
      <c r="AU241" s="406"/>
      <c r="AV241" s="406"/>
      <c r="AW241" s="406"/>
      <c r="AX241" s="406"/>
      <c r="AY241" s="406"/>
      <c r="AZ241" s="406"/>
      <c r="BA241" s="406"/>
      <c r="BB241" s="406"/>
      <c r="BC241" s="406"/>
      <c r="BD241" s="406"/>
      <c r="BE241" s="406"/>
      <c r="BF241" s="406"/>
      <c r="BG241" s="406"/>
      <c r="BH241" s="406"/>
      <c r="BI241" s="406"/>
      <c r="BJ241" s="406"/>
      <c r="BK241" s="406"/>
      <c r="BL241" s="406"/>
      <c r="BM241" s="406"/>
      <c r="BN241" s="406"/>
      <c r="BO241" s="406"/>
      <c r="BP241" s="406"/>
      <c r="BQ241" s="406"/>
      <c r="BR241" s="406"/>
      <c r="BS241" s="406"/>
      <c r="BT241" s="406"/>
      <c r="BU241" s="406"/>
      <c r="BV241" s="406"/>
      <c r="BW241" s="406"/>
      <c r="BX241" s="406"/>
      <c r="BY241" s="406"/>
      <c r="BZ241" s="406"/>
      <c r="CA241" s="406"/>
      <c r="CB241" s="406"/>
      <c r="CC241" s="406"/>
      <c r="CD241" s="406"/>
      <c r="CE241" s="406"/>
      <c r="CF241" s="406"/>
      <c r="CG241" s="406"/>
      <c r="CH241" s="406"/>
      <c r="CI241" s="406"/>
    </row>
    <row r="242" spans="1:87" ht="15.75" customHeight="1">
      <c r="A242" s="406"/>
      <c r="B242" s="407"/>
      <c r="C242" s="407"/>
      <c r="D242" s="406"/>
      <c r="E242" s="406"/>
      <c r="F242" s="406"/>
      <c r="G242" s="406"/>
      <c r="H242" s="406"/>
      <c r="I242" s="406"/>
      <c r="J242" s="406"/>
      <c r="K242" s="406"/>
      <c r="L242" s="406"/>
      <c r="M242" s="406"/>
      <c r="N242" s="406"/>
      <c r="O242" s="406"/>
      <c r="P242" s="406"/>
      <c r="Q242" s="406"/>
      <c r="R242" s="406"/>
      <c r="S242" s="406"/>
      <c r="T242" s="406"/>
      <c r="U242" s="406"/>
      <c r="V242" s="406"/>
      <c r="W242" s="406"/>
      <c r="X242" s="406"/>
      <c r="Y242" s="406"/>
      <c r="Z242" s="406"/>
      <c r="AA242" s="406"/>
      <c r="AB242" s="406"/>
      <c r="AC242" s="406"/>
      <c r="AD242" s="406"/>
      <c r="AE242" s="406"/>
      <c r="AF242" s="406"/>
      <c r="AG242" s="406"/>
      <c r="AH242" s="406"/>
      <c r="AI242" s="406"/>
      <c r="AJ242" s="406"/>
      <c r="AK242" s="406"/>
      <c r="AL242" s="406"/>
      <c r="AM242" s="406"/>
      <c r="AN242" s="406"/>
      <c r="AO242" s="406"/>
      <c r="AP242" s="406"/>
      <c r="AQ242" s="406"/>
      <c r="AR242" s="406"/>
      <c r="AS242" s="406"/>
      <c r="AT242" s="406"/>
      <c r="AU242" s="406"/>
      <c r="AV242" s="406"/>
      <c r="AW242" s="406"/>
      <c r="AX242" s="406"/>
      <c r="AY242" s="406"/>
      <c r="AZ242" s="406"/>
      <c r="BA242" s="406"/>
      <c r="BB242" s="406"/>
      <c r="BC242" s="406"/>
      <c r="BD242" s="406"/>
      <c r="BE242" s="406"/>
      <c r="BF242" s="406"/>
      <c r="BG242" s="406"/>
      <c r="BH242" s="406"/>
      <c r="BI242" s="406"/>
      <c r="BJ242" s="406"/>
      <c r="BK242" s="406"/>
      <c r="BL242" s="406"/>
      <c r="BM242" s="406"/>
      <c r="BN242" s="406"/>
      <c r="BO242" s="406"/>
      <c r="BP242" s="406"/>
      <c r="BQ242" s="406"/>
      <c r="BR242" s="406"/>
      <c r="BS242" s="406"/>
      <c r="BT242" s="406"/>
      <c r="BU242" s="406"/>
      <c r="BV242" s="406"/>
      <c r="BW242" s="406"/>
      <c r="BX242" s="406"/>
      <c r="BY242" s="406"/>
      <c r="BZ242" s="406"/>
      <c r="CA242" s="406"/>
      <c r="CB242" s="406"/>
      <c r="CC242" s="406"/>
      <c r="CD242" s="406"/>
      <c r="CE242" s="406"/>
      <c r="CF242" s="406"/>
      <c r="CG242" s="406"/>
      <c r="CH242" s="406"/>
      <c r="CI242" s="406"/>
    </row>
    <row r="243" spans="1:87" ht="15.75" customHeight="1">
      <c r="A243" s="406"/>
      <c r="B243" s="407"/>
      <c r="C243" s="407"/>
      <c r="D243" s="406"/>
      <c r="E243" s="406"/>
      <c r="F243" s="406"/>
      <c r="G243" s="406"/>
      <c r="H243" s="406"/>
      <c r="I243" s="406"/>
      <c r="J243" s="406"/>
      <c r="K243" s="406"/>
      <c r="L243" s="406"/>
      <c r="M243" s="406"/>
      <c r="N243" s="406"/>
      <c r="O243" s="406"/>
      <c r="P243" s="406"/>
      <c r="Q243" s="406"/>
      <c r="R243" s="406"/>
      <c r="S243" s="406"/>
      <c r="T243" s="406"/>
      <c r="U243" s="406"/>
      <c r="V243" s="406"/>
      <c r="W243" s="406"/>
      <c r="X243" s="406"/>
      <c r="Y243" s="406"/>
      <c r="Z243" s="406"/>
      <c r="AA243" s="406"/>
      <c r="AB243" s="406"/>
      <c r="AC243" s="406"/>
      <c r="AD243" s="406"/>
      <c r="AE243" s="406"/>
      <c r="AF243" s="406"/>
      <c r="AG243" s="406"/>
      <c r="AH243" s="406"/>
      <c r="AI243" s="406"/>
      <c r="AJ243" s="406"/>
      <c r="AK243" s="406"/>
      <c r="AL243" s="406"/>
      <c r="AM243" s="406"/>
      <c r="AN243" s="406"/>
      <c r="AO243" s="406"/>
      <c r="AP243" s="406"/>
      <c r="AQ243" s="406"/>
      <c r="AR243" s="406"/>
      <c r="AS243" s="406"/>
      <c r="AT243" s="406"/>
      <c r="AU243" s="406"/>
      <c r="AV243" s="406"/>
      <c r="AW243" s="406"/>
      <c r="AX243" s="406"/>
      <c r="AY243" s="406"/>
      <c r="AZ243" s="406"/>
      <c r="BA243" s="406"/>
      <c r="BB243" s="406"/>
      <c r="BC243" s="406"/>
      <c r="BD243" s="406"/>
      <c r="BE243" s="406"/>
      <c r="BF243" s="406"/>
      <c r="BG243" s="406"/>
      <c r="BH243" s="406"/>
      <c r="BI243" s="406"/>
      <c r="BJ243" s="406"/>
      <c r="BK243" s="406"/>
      <c r="BL243" s="406"/>
      <c r="BM243" s="406"/>
      <c r="BN243" s="406"/>
      <c r="BO243" s="406"/>
      <c r="BP243" s="406"/>
      <c r="BQ243" s="406"/>
      <c r="BR243" s="406"/>
      <c r="BS243" s="406"/>
      <c r="BT243" s="406"/>
      <c r="BU243" s="406"/>
      <c r="BV243" s="406"/>
      <c r="BW243" s="406"/>
      <c r="BX243" s="406"/>
      <c r="BY243" s="406"/>
      <c r="BZ243" s="406"/>
      <c r="CA243" s="406"/>
      <c r="CB243" s="406"/>
      <c r="CC243" s="406"/>
      <c r="CD243" s="406"/>
      <c r="CE243" s="406"/>
      <c r="CF243" s="406"/>
      <c r="CG243" s="406"/>
      <c r="CH243" s="406"/>
      <c r="CI243" s="406"/>
    </row>
    <row r="244" spans="1:87" ht="15.75" customHeight="1">
      <c r="A244" s="406"/>
      <c r="B244" s="407"/>
      <c r="C244" s="407"/>
      <c r="D244" s="406"/>
      <c r="E244" s="406"/>
      <c r="F244" s="406"/>
      <c r="G244" s="406"/>
      <c r="H244" s="406"/>
      <c r="I244" s="406"/>
      <c r="J244" s="406"/>
      <c r="K244" s="406"/>
      <c r="L244" s="406"/>
      <c r="M244" s="406"/>
      <c r="N244" s="406"/>
      <c r="O244" s="406"/>
      <c r="P244" s="406"/>
      <c r="Q244" s="406"/>
      <c r="R244" s="406"/>
      <c r="S244" s="406"/>
      <c r="T244" s="406"/>
      <c r="U244" s="406"/>
      <c r="V244" s="406"/>
      <c r="W244" s="406"/>
      <c r="X244" s="406"/>
      <c r="Y244" s="406"/>
      <c r="Z244" s="406"/>
      <c r="AA244" s="406"/>
      <c r="AB244" s="406"/>
      <c r="AC244" s="406"/>
      <c r="AD244" s="406"/>
      <c r="AE244" s="406"/>
      <c r="AF244" s="406"/>
      <c r="AG244" s="406"/>
      <c r="AH244" s="406"/>
      <c r="AI244" s="406"/>
      <c r="AJ244" s="406"/>
      <c r="AK244" s="406"/>
      <c r="AL244" s="406"/>
      <c r="AM244" s="406"/>
      <c r="AN244" s="406"/>
      <c r="AO244" s="406"/>
      <c r="AP244" s="406"/>
      <c r="AQ244" s="406"/>
      <c r="AR244" s="406"/>
      <c r="AS244" s="406"/>
      <c r="AT244" s="406"/>
      <c r="AU244" s="406"/>
      <c r="AV244" s="406"/>
      <c r="AW244" s="406"/>
      <c r="AX244" s="406"/>
      <c r="AY244" s="406"/>
      <c r="AZ244" s="406"/>
      <c r="BA244" s="406"/>
      <c r="BB244" s="406"/>
      <c r="BC244" s="406"/>
      <c r="BD244" s="406"/>
      <c r="BE244" s="406"/>
      <c r="BF244" s="406"/>
      <c r="BG244" s="406"/>
      <c r="BH244" s="406"/>
      <c r="BI244" s="406"/>
      <c r="BJ244" s="406"/>
      <c r="BK244" s="406"/>
      <c r="BL244" s="406"/>
      <c r="BM244" s="406"/>
      <c r="BN244" s="406"/>
      <c r="BO244" s="406"/>
      <c r="BP244" s="406"/>
      <c r="BQ244" s="406"/>
      <c r="BR244" s="406"/>
      <c r="BS244" s="406"/>
      <c r="BT244" s="406"/>
      <c r="BU244" s="406"/>
      <c r="BV244" s="406"/>
      <c r="BW244" s="406"/>
      <c r="BX244" s="406"/>
      <c r="BY244" s="406"/>
      <c r="BZ244" s="406"/>
      <c r="CA244" s="406"/>
      <c r="CB244" s="406"/>
      <c r="CC244" s="406"/>
      <c r="CD244" s="406"/>
      <c r="CE244" s="406"/>
      <c r="CF244" s="406"/>
      <c r="CG244" s="406"/>
      <c r="CH244" s="406"/>
      <c r="CI244" s="406"/>
    </row>
    <row r="245" spans="1:87" ht="15.75" customHeight="1">
      <c r="A245" s="406"/>
      <c r="B245" s="407"/>
      <c r="C245" s="407"/>
      <c r="D245" s="406"/>
      <c r="E245" s="406"/>
      <c r="F245" s="406"/>
      <c r="G245" s="406"/>
      <c r="H245" s="406"/>
      <c r="I245" s="406"/>
      <c r="J245" s="406"/>
      <c r="K245" s="406"/>
      <c r="L245" s="406"/>
      <c r="M245" s="406"/>
      <c r="N245" s="406"/>
      <c r="O245" s="406"/>
      <c r="P245" s="406"/>
      <c r="Q245" s="406"/>
      <c r="R245" s="406"/>
      <c r="S245" s="406"/>
      <c r="T245" s="406"/>
      <c r="U245" s="406"/>
      <c r="V245" s="406"/>
      <c r="W245" s="406"/>
      <c r="X245" s="406"/>
      <c r="Y245" s="406"/>
      <c r="Z245" s="406"/>
      <c r="AA245" s="406"/>
      <c r="AB245" s="406"/>
      <c r="AC245" s="406"/>
      <c r="AD245" s="406"/>
      <c r="AE245" s="406"/>
      <c r="AF245" s="406"/>
      <c r="AG245" s="406"/>
      <c r="AH245" s="406"/>
      <c r="AI245" s="406"/>
      <c r="AJ245" s="406"/>
      <c r="AK245" s="406"/>
      <c r="AL245" s="406"/>
      <c r="AM245" s="406"/>
      <c r="AN245" s="406"/>
      <c r="AO245" s="406"/>
      <c r="AP245" s="406"/>
      <c r="AQ245" s="406"/>
      <c r="AR245" s="406"/>
      <c r="AS245" s="406"/>
      <c r="AT245" s="406"/>
      <c r="AU245" s="406"/>
      <c r="AV245" s="406"/>
      <c r="AW245" s="406"/>
      <c r="AX245" s="406"/>
      <c r="AY245" s="406"/>
      <c r="AZ245" s="406"/>
      <c r="BA245" s="406"/>
      <c r="BB245" s="406"/>
      <c r="BC245" s="406"/>
      <c r="BD245" s="406"/>
      <c r="BE245" s="406"/>
      <c r="BF245" s="406"/>
      <c r="BG245" s="406"/>
      <c r="BH245" s="406"/>
      <c r="BI245" s="406"/>
      <c r="BJ245" s="406"/>
      <c r="BK245" s="406"/>
      <c r="BL245" s="406"/>
      <c r="BM245" s="406"/>
      <c r="BN245" s="406"/>
      <c r="BO245" s="406"/>
      <c r="BP245" s="406"/>
      <c r="BQ245" s="406"/>
      <c r="BR245" s="406"/>
      <c r="BS245" s="406"/>
      <c r="BT245" s="406"/>
      <c r="BU245" s="406"/>
      <c r="BV245" s="406"/>
      <c r="BW245" s="406"/>
      <c r="BX245" s="406"/>
      <c r="BY245" s="406"/>
      <c r="BZ245" s="406"/>
      <c r="CA245" s="406"/>
      <c r="CB245" s="406"/>
      <c r="CC245" s="406"/>
      <c r="CD245" s="406"/>
      <c r="CE245" s="406"/>
      <c r="CF245" s="406"/>
      <c r="CG245" s="406"/>
      <c r="CH245" s="406"/>
      <c r="CI245" s="406"/>
    </row>
    <row r="246" spans="1:87" ht="15.75" customHeight="1">
      <c r="A246" s="406"/>
      <c r="B246" s="407"/>
      <c r="C246" s="407"/>
      <c r="D246" s="406"/>
      <c r="E246" s="406"/>
      <c r="F246" s="406"/>
      <c r="G246" s="406"/>
      <c r="H246" s="406"/>
      <c r="I246" s="406"/>
      <c r="J246" s="406"/>
      <c r="K246" s="406"/>
      <c r="L246" s="406"/>
      <c r="M246" s="406"/>
      <c r="N246" s="406"/>
      <c r="O246" s="406"/>
      <c r="P246" s="406"/>
      <c r="Q246" s="406"/>
      <c r="R246" s="406"/>
      <c r="S246" s="406"/>
      <c r="T246" s="406"/>
      <c r="U246" s="406"/>
      <c r="V246" s="406"/>
      <c r="W246" s="406"/>
      <c r="X246" s="406"/>
      <c r="Y246" s="406"/>
      <c r="Z246" s="406"/>
      <c r="AA246" s="406"/>
      <c r="AB246" s="406"/>
      <c r="AC246" s="406"/>
      <c r="AD246" s="406"/>
      <c r="AE246" s="406"/>
      <c r="AF246" s="406"/>
      <c r="AG246" s="406"/>
      <c r="AH246" s="406"/>
      <c r="AI246" s="406"/>
      <c r="AJ246" s="406"/>
      <c r="AK246" s="406"/>
      <c r="AL246" s="406"/>
      <c r="AM246" s="406"/>
      <c r="AN246" s="406"/>
      <c r="AO246" s="406"/>
      <c r="AP246" s="406"/>
      <c r="AQ246" s="406"/>
      <c r="AR246" s="406"/>
      <c r="AS246" s="406"/>
      <c r="AT246" s="406"/>
      <c r="AU246" s="406"/>
      <c r="AV246" s="406"/>
      <c r="AW246" s="406"/>
      <c r="AX246" s="406"/>
      <c r="AY246" s="406"/>
      <c r="AZ246" s="406"/>
      <c r="BA246" s="406"/>
      <c r="BB246" s="406"/>
      <c r="BC246" s="406"/>
      <c r="BD246" s="406"/>
      <c r="BE246" s="406"/>
      <c r="BF246" s="406"/>
      <c r="BG246" s="406"/>
      <c r="BH246" s="406"/>
      <c r="BI246" s="406"/>
      <c r="BJ246" s="406"/>
      <c r="BK246" s="406"/>
      <c r="BL246" s="406"/>
      <c r="BM246" s="406"/>
      <c r="BN246" s="406"/>
      <c r="BO246" s="406"/>
      <c r="BP246" s="406"/>
      <c r="BQ246" s="406"/>
      <c r="BR246" s="406"/>
      <c r="BS246" s="406"/>
      <c r="BT246" s="406"/>
      <c r="BU246" s="406"/>
      <c r="BV246" s="406"/>
      <c r="BW246" s="406"/>
      <c r="BX246" s="406"/>
      <c r="BY246" s="406"/>
      <c r="BZ246" s="406"/>
      <c r="CA246" s="406"/>
      <c r="CB246" s="406"/>
      <c r="CC246" s="406"/>
      <c r="CD246" s="406"/>
      <c r="CE246" s="406"/>
      <c r="CF246" s="406"/>
      <c r="CG246" s="406"/>
      <c r="CH246" s="406"/>
      <c r="CI246" s="406"/>
    </row>
    <row r="247" spans="1:87" ht="15.75" customHeight="1">
      <c r="A247" s="406"/>
      <c r="B247" s="407"/>
      <c r="C247" s="407"/>
      <c r="D247" s="406"/>
      <c r="E247" s="406"/>
      <c r="F247" s="406"/>
      <c r="G247" s="406"/>
      <c r="H247" s="406"/>
      <c r="I247" s="406"/>
      <c r="J247" s="406"/>
      <c r="K247" s="406"/>
      <c r="L247" s="406"/>
      <c r="M247" s="406"/>
      <c r="N247" s="406"/>
      <c r="O247" s="406"/>
      <c r="P247" s="406"/>
      <c r="Q247" s="406"/>
      <c r="R247" s="406"/>
      <c r="S247" s="406"/>
      <c r="T247" s="406"/>
      <c r="U247" s="406"/>
      <c r="V247" s="406"/>
      <c r="W247" s="406"/>
      <c r="X247" s="406"/>
      <c r="Y247" s="406"/>
      <c r="Z247" s="406"/>
      <c r="AA247" s="406"/>
      <c r="AB247" s="406"/>
      <c r="AC247" s="406"/>
      <c r="AD247" s="406"/>
      <c r="AE247" s="406"/>
      <c r="AF247" s="406"/>
      <c r="AG247" s="406"/>
      <c r="AH247" s="406"/>
      <c r="AI247" s="406"/>
      <c r="AJ247" s="406"/>
      <c r="AK247" s="406"/>
      <c r="AL247" s="406"/>
      <c r="AM247" s="406"/>
      <c r="AN247" s="406"/>
      <c r="AO247" s="406"/>
      <c r="AP247" s="406"/>
      <c r="AQ247" s="406"/>
      <c r="AR247" s="406"/>
      <c r="AS247" s="406"/>
      <c r="AT247" s="406"/>
      <c r="AU247" s="406"/>
      <c r="AV247" s="406"/>
      <c r="AW247" s="406"/>
      <c r="AX247" s="406"/>
      <c r="AY247" s="406"/>
      <c r="AZ247" s="406"/>
      <c r="BA247" s="406"/>
      <c r="BB247" s="406"/>
      <c r="BC247" s="406"/>
      <c r="BD247" s="406"/>
      <c r="BE247" s="406"/>
      <c r="BF247" s="406"/>
      <c r="BG247" s="406"/>
      <c r="BH247" s="406"/>
      <c r="BI247" s="406"/>
      <c r="BJ247" s="406"/>
      <c r="BK247" s="406"/>
      <c r="BL247" s="406"/>
      <c r="BM247" s="406"/>
      <c r="BN247" s="406"/>
      <c r="BO247" s="406"/>
      <c r="BP247" s="406"/>
      <c r="BQ247" s="406"/>
      <c r="BR247" s="406"/>
      <c r="BS247" s="406"/>
      <c r="BT247" s="406"/>
      <c r="BU247" s="406"/>
      <c r="BV247" s="406"/>
      <c r="BW247" s="406"/>
      <c r="BX247" s="406"/>
      <c r="BY247" s="406"/>
      <c r="BZ247" s="406"/>
      <c r="CA247" s="406"/>
      <c r="CB247" s="406"/>
      <c r="CC247" s="406"/>
      <c r="CD247" s="406"/>
      <c r="CE247" s="406"/>
      <c r="CF247" s="406"/>
      <c r="CG247" s="406"/>
      <c r="CH247" s="406"/>
      <c r="CI247" s="406"/>
    </row>
    <row r="248" spans="1:87" ht="15.75" customHeight="1">
      <c r="A248" s="406"/>
      <c r="B248" s="407"/>
      <c r="C248" s="407"/>
      <c r="D248" s="406"/>
      <c r="E248" s="406"/>
      <c r="F248" s="406"/>
      <c r="G248" s="406"/>
      <c r="H248" s="406"/>
      <c r="I248" s="406"/>
      <c r="J248" s="406"/>
      <c r="K248" s="406"/>
      <c r="L248" s="406"/>
      <c r="M248" s="406"/>
      <c r="N248" s="406"/>
      <c r="O248" s="406"/>
      <c r="P248" s="406"/>
      <c r="Q248" s="406"/>
      <c r="R248" s="406"/>
      <c r="S248" s="406"/>
      <c r="T248" s="406"/>
      <c r="U248" s="406"/>
      <c r="V248" s="406"/>
      <c r="W248" s="406"/>
      <c r="X248" s="406"/>
      <c r="Y248" s="406"/>
      <c r="Z248" s="406"/>
      <c r="AA248" s="406"/>
      <c r="AB248" s="406"/>
      <c r="AC248" s="406"/>
      <c r="AD248" s="406"/>
      <c r="AE248" s="406"/>
      <c r="AF248" s="406"/>
      <c r="AG248" s="406"/>
      <c r="AH248" s="406"/>
      <c r="AI248" s="406"/>
      <c r="AJ248" s="406"/>
      <c r="AK248" s="406"/>
      <c r="AL248" s="406"/>
      <c r="AM248" s="406"/>
      <c r="AN248" s="406"/>
      <c r="AO248" s="406"/>
      <c r="AP248" s="406"/>
      <c r="AQ248" s="406"/>
      <c r="AR248" s="406"/>
      <c r="AS248" s="406"/>
      <c r="AT248" s="406"/>
      <c r="AU248" s="406"/>
      <c r="AV248" s="406"/>
      <c r="AW248" s="406"/>
      <c r="AX248" s="406"/>
      <c r="AY248" s="406"/>
      <c r="AZ248" s="406"/>
      <c r="BA248" s="406"/>
      <c r="BB248" s="406"/>
      <c r="BC248" s="406"/>
      <c r="BD248" s="406"/>
      <c r="BE248" s="406"/>
      <c r="BF248" s="406"/>
      <c r="BG248" s="406"/>
      <c r="BH248" s="406"/>
      <c r="BI248" s="406"/>
      <c r="BJ248" s="406"/>
      <c r="BK248" s="406"/>
      <c r="BL248" s="406"/>
      <c r="BM248" s="406"/>
      <c r="BN248" s="406"/>
      <c r="BO248" s="406"/>
      <c r="BP248" s="406"/>
      <c r="BQ248" s="406"/>
      <c r="BR248" s="406"/>
      <c r="BS248" s="406"/>
      <c r="BT248" s="406"/>
      <c r="BU248" s="406"/>
      <c r="BV248" s="406"/>
      <c r="BW248" s="406"/>
      <c r="BX248" s="406"/>
      <c r="BY248" s="406"/>
      <c r="BZ248" s="406"/>
      <c r="CA248" s="406"/>
      <c r="CB248" s="406"/>
      <c r="CC248" s="406"/>
      <c r="CD248" s="406"/>
      <c r="CE248" s="406"/>
      <c r="CF248" s="406"/>
      <c r="CG248" s="406"/>
      <c r="CH248" s="406"/>
      <c r="CI248" s="406"/>
    </row>
    <row r="249" spans="1:87" ht="15.75" customHeight="1">
      <c r="A249" s="406"/>
      <c r="B249" s="407"/>
      <c r="C249" s="407"/>
      <c r="D249" s="406"/>
      <c r="E249" s="406"/>
      <c r="F249" s="406"/>
      <c r="G249" s="406"/>
      <c r="H249" s="406"/>
      <c r="I249" s="406"/>
      <c r="J249" s="406"/>
      <c r="K249" s="406"/>
      <c r="L249" s="406"/>
      <c r="M249" s="406"/>
      <c r="N249" s="406"/>
      <c r="O249" s="406"/>
      <c r="P249" s="406"/>
      <c r="Q249" s="406"/>
      <c r="R249" s="406"/>
      <c r="S249" s="406"/>
      <c r="T249" s="406"/>
      <c r="U249" s="406"/>
      <c r="V249" s="406"/>
      <c r="W249" s="406"/>
      <c r="X249" s="406"/>
      <c r="Y249" s="406"/>
      <c r="Z249" s="406"/>
      <c r="AA249" s="406"/>
      <c r="AB249" s="406"/>
      <c r="AC249" s="406"/>
      <c r="AD249" s="406"/>
      <c r="AE249" s="406"/>
      <c r="AF249" s="406"/>
      <c r="AG249" s="406"/>
      <c r="AH249" s="406"/>
      <c r="AI249" s="406"/>
      <c r="AJ249" s="406"/>
      <c r="AK249" s="406"/>
      <c r="AL249" s="406"/>
      <c r="AM249" s="406"/>
      <c r="AN249" s="406"/>
      <c r="AO249" s="406"/>
      <c r="AP249" s="406"/>
      <c r="AQ249" s="406"/>
      <c r="AR249" s="406"/>
      <c r="AS249" s="406"/>
      <c r="AT249" s="406"/>
      <c r="AU249" s="406"/>
      <c r="AV249" s="406"/>
      <c r="AW249" s="406"/>
      <c r="AX249" s="406"/>
      <c r="AY249" s="406"/>
      <c r="AZ249" s="406"/>
      <c r="BA249" s="406"/>
      <c r="BB249" s="406"/>
      <c r="BC249" s="406"/>
      <c r="BD249" s="406"/>
      <c r="BE249" s="406"/>
      <c r="BF249" s="406"/>
      <c r="BG249" s="406"/>
      <c r="BH249" s="406"/>
      <c r="BI249" s="406"/>
      <c r="BJ249" s="406"/>
      <c r="BK249" s="406"/>
      <c r="BL249" s="406"/>
      <c r="BM249" s="406"/>
      <c r="BN249" s="406"/>
      <c r="BO249" s="406"/>
      <c r="BP249" s="406"/>
      <c r="BQ249" s="406"/>
      <c r="BR249" s="406"/>
      <c r="BS249" s="406"/>
      <c r="BT249" s="406"/>
      <c r="BU249" s="406"/>
      <c r="BV249" s="406"/>
      <c r="BW249" s="406"/>
      <c r="BX249" s="406"/>
      <c r="BY249" s="406"/>
      <c r="BZ249" s="406"/>
      <c r="CA249" s="406"/>
      <c r="CB249" s="406"/>
      <c r="CC249" s="406"/>
      <c r="CD249" s="406"/>
      <c r="CE249" s="406"/>
      <c r="CF249" s="406"/>
      <c r="CG249" s="406"/>
      <c r="CH249" s="406"/>
      <c r="CI249" s="406"/>
    </row>
    <row r="250" spans="1:87" ht="15.75" customHeight="1">
      <c r="A250" s="406"/>
      <c r="B250" s="407"/>
      <c r="C250" s="407"/>
      <c r="D250" s="406"/>
      <c r="E250" s="406"/>
      <c r="F250" s="406"/>
      <c r="G250" s="406"/>
      <c r="H250" s="406"/>
      <c r="I250" s="406"/>
      <c r="J250" s="406"/>
      <c r="K250" s="406"/>
      <c r="L250" s="406"/>
      <c r="M250" s="406"/>
      <c r="N250" s="406"/>
      <c r="O250" s="406"/>
      <c r="P250" s="406"/>
      <c r="Q250" s="406"/>
      <c r="R250" s="406"/>
      <c r="S250" s="406"/>
      <c r="T250" s="406"/>
      <c r="U250" s="406"/>
      <c r="V250" s="406"/>
      <c r="W250" s="406"/>
      <c r="X250" s="406"/>
      <c r="Y250" s="406"/>
      <c r="Z250" s="406"/>
      <c r="AA250" s="406"/>
      <c r="AB250" s="406"/>
      <c r="AC250" s="406"/>
      <c r="AD250" s="406"/>
      <c r="AE250" s="406"/>
      <c r="AF250" s="406"/>
      <c r="AG250" s="406"/>
      <c r="AH250" s="406"/>
      <c r="AI250" s="406"/>
      <c r="AJ250" s="406"/>
      <c r="AK250" s="406"/>
      <c r="AL250" s="406"/>
      <c r="AM250" s="406"/>
      <c r="AN250" s="406"/>
      <c r="AO250" s="406"/>
      <c r="AP250" s="406"/>
      <c r="AQ250" s="406"/>
      <c r="AR250" s="406"/>
      <c r="AS250" s="406"/>
      <c r="AT250" s="406"/>
      <c r="AU250" s="406"/>
      <c r="AV250" s="406"/>
      <c r="AW250" s="406"/>
      <c r="AX250" s="406"/>
      <c r="AY250" s="406"/>
      <c r="AZ250" s="406"/>
      <c r="BA250" s="406"/>
      <c r="BB250" s="406"/>
      <c r="BC250" s="406"/>
      <c r="BD250" s="406"/>
      <c r="BE250" s="406"/>
      <c r="BF250" s="406"/>
      <c r="BG250" s="406"/>
      <c r="BH250" s="406"/>
      <c r="BI250" s="406"/>
      <c r="BJ250" s="406"/>
      <c r="BK250" s="406"/>
      <c r="BL250" s="406"/>
      <c r="BM250" s="406"/>
      <c r="BN250" s="406"/>
      <c r="BO250" s="406"/>
      <c r="BP250" s="406"/>
      <c r="BQ250" s="406"/>
      <c r="BR250" s="406"/>
      <c r="BS250" s="406"/>
      <c r="BT250" s="406"/>
      <c r="BU250" s="406"/>
      <c r="BV250" s="406"/>
      <c r="BW250" s="406"/>
      <c r="BX250" s="406"/>
      <c r="BY250" s="406"/>
      <c r="BZ250" s="406"/>
      <c r="CA250" s="406"/>
      <c r="CB250" s="406"/>
      <c r="CC250" s="406"/>
      <c r="CD250" s="406"/>
      <c r="CE250" s="406"/>
      <c r="CF250" s="406"/>
      <c r="CG250" s="406"/>
      <c r="CH250" s="406"/>
      <c r="CI250" s="406"/>
    </row>
    <row r="251" spans="1:87" ht="15.75" customHeight="1">
      <c r="A251" s="406"/>
      <c r="B251" s="407"/>
      <c r="C251" s="407"/>
      <c r="D251" s="406"/>
      <c r="E251" s="406"/>
      <c r="F251" s="406"/>
      <c r="G251" s="406"/>
      <c r="H251" s="406"/>
      <c r="I251" s="406"/>
      <c r="J251" s="406"/>
      <c r="K251" s="406"/>
      <c r="L251" s="406"/>
      <c r="M251" s="406"/>
      <c r="N251" s="406"/>
      <c r="O251" s="406"/>
      <c r="P251" s="406"/>
      <c r="Q251" s="406"/>
      <c r="R251" s="406"/>
      <c r="S251" s="406"/>
      <c r="T251" s="406"/>
      <c r="U251" s="406"/>
      <c r="V251" s="406"/>
      <c r="W251" s="406"/>
      <c r="X251" s="406"/>
      <c r="Y251" s="406"/>
      <c r="Z251" s="406"/>
      <c r="AA251" s="406"/>
      <c r="AB251" s="406"/>
      <c r="AC251" s="406"/>
      <c r="AD251" s="406"/>
      <c r="AE251" s="406"/>
      <c r="AF251" s="406"/>
      <c r="AG251" s="406"/>
      <c r="AH251" s="406"/>
      <c r="AI251" s="406"/>
      <c r="AJ251" s="406"/>
      <c r="AK251" s="406"/>
      <c r="AL251" s="406"/>
      <c r="AM251" s="406"/>
      <c r="AN251" s="406"/>
      <c r="AO251" s="406"/>
      <c r="AP251" s="406"/>
      <c r="AQ251" s="406"/>
      <c r="AR251" s="406"/>
      <c r="AS251" s="406"/>
      <c r="AT251" s="406"/>
      <c r="AU251" s="406"/>
      <c r="AV251" s="406"/>
      <c r="AW251" s="406"/>
      <c r="AX251" s="406"/>
      <c r="AY251" s="406"/>
      <c r="AZ251" s="406"/>
      <c r="BA251" s="406"/>
      <c r="BB251" s="406"/>
      <c r="BC251" s="406"/>
      <c r="BD251" s="406"/>
      <c r="BE251" s="406"/>
      <c r="BF251" s="406"/>
      <c r="BG251" s="406"/>
      <c r="BH251" s="406"/>
      <c r="BI251" s="406"/>
      <c r="BJ251" s="406"/>
      <c r="BK251" s="406"/>
      <c r="BL251" s="406"/>
      <c r="BM251" s="406"/>
      <c r="BN251" s="406"/>
      <c r="BO251" s="406"/>
      <c r="BP251" s="406"/>
      <c r="BQ251" s="406"/>
      <c r="BR251" s="406"/>
      <c r="BS251" s="406"/>
      <c r="BT251" s="406"/>
      <c r="BU251" s="406"/>
      <c r="BV251" s="406"/>
      <c r="BW251" s="406"/>
      <c r="BX251" s="406"/>
      <c r="BY251" s="406"/>
      <c r="BZ251" s="406"/>
      <c r="CA251" s="406"/>
      <c r="CB251" s="406"/>
      <c r="CC251" s="406"/>
      <c r="CD251" s="406"/>
      <c r="CE251" s="406"/>
      <c r="CF251" s="406"/>
      <c r="CG251" s="406"/>
      <c r="CH251" s="406"/>
      <c r="CI251" s="406"/>
    </row>
    <row r="252" spans="1:87" ht="15.75" customHeight="1">
      <c r="A252" s="406"/>
      <c r="B252" s="407"/>
      <c r="C252" s="407"/>
      <c r="D252" s="406"/>
      <c r="E252" s="406"/>
      <c r="F252" s="406"/>
      <c r="G252" s="406"/>
      <c r="H252" s="406"/>
      <c r="I252" s="406"/>
      <c r="J252" s="406"/>
      <c r="K252" s="406"/>
      <c r="L252" s="406"/>
      <c r="M252" s="406"/>
      <c r="N252" s="406"/>
      <c r="O252" s="406"/>
      <c r="P252" s="406"/>
      <c r="Q252" s="406"/>
      <c r="R252" s="406"/>
      <c r="S252" s="406"/>
      <c r="T252" s="406"/>
      <c r="U252" s="406"/>
      <c r="V252" s="406"/>
      <c r="W252" s="406"/>
      <c r="X252" s="406"/>
      <c r="Y252" s="406"/>
      <c r="Z252" s="406"/>
      <c r="AA252" s="406"/>
      <c r="AB252" s="406"/>
      <c r="AC252" s="406"/>
      <c r="AD252" s="406"/>
      <c r="AE252" s="406"/>
      <c r="AF252" s="406"/>
      <c r="AG252" s="406"/>
      <c r="AH252" s="406"/>
      <c r="AI252" s="406"/>
      <c r="AJ252" s="406"/>
      <c r="AK252" s="406"/>
      <c r="AL252" s="406"/>
      <c r="AM252" s="406"/>
      <c r="AN252" s="406"/>
      <c r="AO252" s="406"/>
      <c r="AP252" s="406"/>
      <c r="AQ252" s="406"/>
      <c r="AR252" s="406"/>
      <c r="AS252" s="406"/>
      <c r="AT252" s="406"/>
      <c r="AU252" s="406"/>
      <c r="AV252" s="406"/>
      <c r="AW252" s="406"/>
      <c r="AX252" s="406"/>
      <c r="AY252" s="406"/>
      <c r="AZ252" s="406"/>
      <c r="BA252" s="406"/>
      <c r="BB252" s="406"/>
      <c r="BC252" s="406"/>
      <c r="BD252" s="406"/>
      <c r="BE252" s="406"/>
      <c r="BF252" s="406"/>
      <c r="BG252" s="406"/>
      <c r="BH252" s="406"/>
      <c r="BI252" s="406"/>
      <c r="BJ252" s="406"/>
      <c r="BK252" s="406"/>
      <c r="BL252" s="406"/>
      <c r="BM252" s="406"/>
      <c r="BN252" s="406"/>
      <c r="BO252" s="406"/>
      <c r="BP252" s="406"/>
      <c r="BQ252" s="406"/>
      <c r="BR252" s="406"/>
      <c r="BS252" s="406"/>
      <c r="BT252" s="406"/>
      <c r="BU252" s="406"/>
      <c r="BV252" s="406"/>
      <c r="BW252" s="406"/>
      <c r="BX252" s="406"/>
      <c r="BY252" s="406"/>
      <c r="BZ252" s="406"/>
      <c r="CA252" s="406"/>
      <c r="CB252" s="406"/>
      <c r="CC252" s="406"/>
      <c r="CD252" s="406"/>
      <c r="CE252" s="406"/>
      <c r="CF252" s="406"/>
      <c r="CG252" s="406"/>
      <c r="CH252" s="406"/>
      <c r="CI252" s="406"/>
    </row>
    <row r="253" spans="1:87" ht="15.75" customHeight="1">
      <c r="A253" s="406"/>
      <c r="B253" s="407"/>
      <c r="C253" s="407"/>
      <c r="D253" s="406"/>
      <c r="E253" s="406"/>
      <c r="F253" s="406"/>
      <c r="G253" s="406"/>
      <c r="H253" s="406"/>
      <c r="I253" s="406"/>
      <c r="J253" s="406"/>
      <c r="K253" s="406"/>
      <c r="L253" s="406"/>
      <c r="M253" s="406"/>
      <c r="N253" s="406"/>
      <c r="O253" s="406"/>
      <c r="P253" s="406"/>
      <c r="Q253" s="406"/>
      <c r="R253" s="406"/>
      <c r="S253" s="406"/>
      <c r="T253" s="406"/>
      <c r="U253" s="406"/>
      <c r="V253" s="406"/>
      <c r="W253" s="406"/>
      <c r="X253" s="406"/>
      <c r="Y253" s="406"/>
      <c r="Z253" s="406"/>
      <c r="AA253" s="406"/>
      <c r="AB253" s="406"/>
      <c r="AC253" s="406"/>
      <c r="AD253" s="406"/>
      <c r="AE253" s="406"/>
      <c r="AF253" s="406"/>
      <c r="AG253" s="406"/>
      <c r="AH253" s="406"/>
      <c r="AI253" s="406"/>
      <c r="AJ253" s="406"/>
      <c r="AK253" s="406"/>
      <c r="AL253" s="406"/>
      <c r="AM253" s="406"/>
      <c r="AN253" s="406"/>
      <c r="AO253" s="406"/>
      <c r="AP253" s="406"/>
      <c r="AQ253" s="406"/>
      <c r="AR253" s="406"/>
      <c r="AS253" s="406"/>
      <c r="AT253" s="406"/>
      <c r="AU253" s="406"/>
      <c r="AV253" s="406"/>
      <c r="AW253" s="406"/>
      <c r="AX253" s="406"/>
      <c r="AY253" s="406"/>
      <c r="AZ253" s="406"/>
      <c r="BA253" s="406"/>
      <c r="BB253" s="406"/>
      <c r="BC253" s="406"/>
      <c r="BD253" s="406"/>
      <c r="BE253" s="406"/>
      <c r="BF253" s="406"/>
      <c r="BG253" s="406"/>
      <c r="BH253" s="406"/>
      <c r="BI253" s="406"/>
      <c r="BJ253" s="406"/>
      <c r="BK253" s="406"/>
      <c r="BL253" s="406"/>
      <c r="BM253" s="406"/>
      <c r="BN253" s="406"/>
      <c r="BO253" s="406"/>
      <c r="BP253" s="406"/>
      <c r="BQ253" s="406"/>
      <c r="BR253" s="406"/>
      <c r="BS253" s="406"/>
      <c r="BT253" s="406"/>
      <c r="BU253" s="406"/>
      <c r="BV253" s="406"/>
      <c r="BW253" s="406"/>
      <c r="BX253" s="406"/>
      <c r="BY253" s="406"/>
      <c r="BZ253" s="406"/>
      <c r="CA253" s="406"/>
      <c r="CB253" s="406"/>
      <c r="CC253" s="406"/>
      <c r="CD253" s="406"/>
      <c r="CE253" s="406"/>
      <c r="CF253" s="406"/>
      <c r="CG253" s="406"/>
      <c r="CH253" s="406"/>
      <c r="CI253" s="406"/>
    </row>
    <row r="254" spans="1:87" ht="15.75" customHeight="1">
      <c r="A254" s="406"/>
      <c r="B254" s="407"/>
      <c r="C254" s="407"/>
      <c r="D254" s="406"/>
      <c r="E254" s="406"/>
      <c r="F254" s="406"/>
      <c r="G254" s="406"/>
      <c r="H254" s="406"/>
      <c r="I254" s="406"/>
      <c r="J254" s="406"/>
      <c r="K254" s="406"/>
      <c r="L254" s="406"/>
      <c r="M254" s="406"/>
      <c r="N254" s="406"/>
      <c r="O254" s="406"/>
      <c r="P254" s="406"/>
      <c r="Q254" s="406"/>
      <c r="R254" s="406"/>
      <c r="S254" s="406"/>
      <c r="T254" s="406"/>
      <c r="U254" s="406"/>
      <c r="V254" s="406"/>
      <c r="W254" s="406"/>
      <c r="X254" s="406"/>
      <c r="Y254" s="406"/>
      <c r="Z254" s="406"/>
      <c r="AA254" s="406"/>
      <c r="AB254" s="406"/>
      <c r="AC254" s="406"/>
      <c r="AD254" s="406"/>
      <c r="AE254" s="406"/>
      <c r="AF254" s="406"/>
      <c r="AG254" s="406"/>
      <c r="AH254" s="406"/>
      <c r="AI254" s="406"/>
      <c r="AJ254" s="406"/>
      <c r="AK254" s="406"/>
      <c r="AL254" s="406"/>
      <c r="AM254" s="406"/>
      <c r="AN254" s="406"/>
      <c r="AO254" s="406"/>
      <c r="AP254" s="406"/>
      <c r="AQ254" s="406"/>
      <c r="AR254" s="406"/>
      <c r="AS254" s="406"/>
      <c r="AT254" s="406"/>
      <c r="AU254" s="406"/>
      <c r="AV254" s="406"/>
      <c r="AW254" s="406"/>
      <c r="AX254" s="406"/>
      <c r="AY254" s="406"/>
      <c r="AZ254" s="406"/>
      <c r="BA254" s="406"/>
      <c r="BB254" s="406"/>
      <c r="BC254" s="406"/>
      <c r="BD254" s="406"/>
      <c r="BE254" s="406"/>
      <c r="BF254" s="406"/>
      <c r="BG254" s="406"/>
      <c r="BH254" s="406"/>
      <c r="BI254" s="406"/>
      <c r="BJ254" s="406"/>
      <c r="BK254" s="406"/>
      <c r="BL254" s="406"/>
      <c r="BM254" s="406"/>
      <c r="BN254" s="406"/>
      <c r="BO254" s="406"/>
      <c r="BP254" s="406"/>
      <c r="BQ254" s="406"/>
      <c r="BR254" s="406"/>
      <c r="BS254" s="406"/>
      <c r="BT254" s="406"/>
      <c r="BU254" s="406"/>
      <c r="BV254" s="406"/>
      <c r="BW254" s="406"/>
      <c r="BX254" s="406"/>
      <c r="BY254" s="406"/>
      <c r="BZ254" s="406"/>
      <c r="CA254" s="406"/>
      <c r="CB254" s="406"/>
      <c r="CC254" s="406"/>
      <c r="CD254" s="406"/>
      <c r="CE254" s="406"/>
      <c r="CF254" s="406"/>
      <c r="CG254" s="406"/>
      <c r="CH254" s="406"/>
      <c r="CI254" s="406"/>
    </row>
    <row r="255" spans="1:87" ht="15.75" customHeight="1">
      <c r="A255" s="406"/>
      <c r="B255" s="407"/>
      <c r="C255" s="407"/>
      <c r="D255" s="406"/>
      <c r="E255" s="406"/>
      <c r="F255" s="406"/>
      <c r="G255" s="406"/>
      <c r="H255" s="406"/>
      <c r="I255" s="406"/>
      <c r="J255" s="406"/>
      <c r="K255" s="406"/>
      <c r="L255" s="406"/>
      <c r="M255" s="406"/>
      <c r="N255" s="406"/>
      <c r="O255" s="406"/>
      <c r="P255" s="406"/>
      <c r="Q255" s="406"/>
      <c r="R255" s="406"/>
      <c r="S255" s="406"/>
      <c r="T255" s="406"/>
      <c r="U255" s="406"/>
      <c r="V255" s="406"/>
      <c r="W255" s="406"/>
      <c r="X255" s="406"/>
      <c r="Y255" s="406"/>
      <c r="Z255" s="406"/>
      <c r="AA255" s="406"/>
      <c r="AB255" s="406"/>
      <c r="AC255" s="406"/>
      <c r="AD255" s="406"/>
      <c r="AE255" s="406"/>
      <c r="AF255" s="406"/>
      <c r="AG255" s="406"/>
      <c r="AH255" s="406"/>
      <c r="AI255" s="406"/>
      <c r="AJ255" s="406"/>
      <c r="AK255" s="406"/>
      <c r="AL255" s="406"/>
      <c r="AM255" s="406"/>
      <c r="AN255" s="406"/>
      <c r="AO255" s="406"/>
      <c r="AP255" s="406"/>
      <c r="AQ255" s="406"/>
      <c r="AR255" s="406"/>
      <c r="AS255" s="406"/>
      <c r="AT255" s="406"/>
      <c r="AU255" s="406"/>
      <c r="AV255" s="406"/>
      <c r="AW255" s="406"/>
      <c r="AX255" s="406"/>
      <c r="AY255" s="406"/>
      <c r="AZ255" s="406"/>
      <c r="BA255" s="406"/>
      <c r="BB255" s="406"/>
      <c r="BC255" s="406"/>
      <c r="BD255" s="406"/>
      <c r="BE255" s="406"/>
      <c r="BF255" s="406"/>
      <c r="BG255" s="406"/>
      <c r="BH255" s="406"/>
      <c r="BI255" s="406"/>
      <c r="BJ255" s="406"/>
      <c r="BK255" s="406"/>
      <c r="BL255" s="406"/>
      <c r="BM255" s="406"/>
      <c r="BN255" s="406"/>
      <c r="BO255" s="406"/>
      <c r="BP255" s="406"/>
      <c r="BQ255" s="406"/>
      <c r="BR255" s="406"/>
      <c r="BS255" s="406"/>
      <c r="BT255" s="406"/>
      <c r="BU255" s="406"/>
      <c r="BV255" s="406"/>
      <c r="BW255" s="406"/>
      <c r="BX255" s="406"/>
      <c r="BY255" s="406"/>
      <c r="BZ255" s="406"/>
      <c r="CA255" s="406"/>
      <c r="CB255" s="406"/>
      <c r="CC255" s="406"/>
      <c r="CD255" s="406"/>
      <c r="CE255" s="406"/>
      <c r="CF255" s="406"/>
      <c r="CG255" s="406"/>
      <c r="CH255" s="406"/>
      <c r="CI255" s="406"/>
    </row>
    <row r="256" spans="1:87" ht="15.75" customHeight="1">
      <c r="A256" s="406"/>
      <c r="B256" s="407"/>
      <c r="C256" s="407"/>
      <c r="D256" s="406"/>
      <c r="E256" s="406"/>
      <c r="F256" s="406"/>
      <c r="G256" s="406"/>
      <c r="H256" s="406"/>
      <c r="I256" s="406"/>
      <c r="J256" s="406"/>
      <c r="K256" s="406"/>
      <c r="L256" s="406"/>
      <c r="M256" s="406"/>
      <c r="N256" s="406"/>
      <c r="O256" s="406"/>
      <c r="P256" s="406"/>
      <c r="Q256" s="406"/>
      <c r="R256" s="406"/>
      <c r="S256" s="406"/>
      <c r="T256" s="406"/>
      <c r="U256" s="406"/>
      <c r="V256" s="406"/>
      <c r="W256" s="406"/>
      <c r="X256" s="406"/>
      <c r="Y256" s="406"/>
      <c r="Z256" s="406"/>
      <c r="AA256" s="406"/>
      <c r="AB256" s="406"/>
      <c r="AC256" s="406"/>
      <c r="AD256" s="406"/>
      <c r="AE256" s="406"/>
      <c r="AF256" s="406"/>
      <c r="AG256" s="406"/>
      <c r="AH256" s="406"/>
      <c r="AI256" s="406"/>
      <c r="AJ256" s="406"/>
      <c r="AK256" s="406"/>
      <c r="AL256" s="406"/>
      <c r="AM256" s="406"/>
      <c r="AN256" s="406"/>
      <c r="AO256" s="406"/>
      <c r="AP256" s="406"/>
      <c r="AQ256" s="406"/>
      <c r="AR256" s="406"/>
      <c r="AS256" s="406"/>
      <c r="AT256" s="406"/>
      <c r="AU256" s="406"/>
      <c r="AV256" s="406"/>
      <c r="AW256" s="406"/>
      <c r="AX256" s="406"/>
      <c r="AY256" s="406"/>
      <c r="AZ256" s="406"/>
      <c r="BA256" s="406"/>
      <c r="BB256" s="406"/>
      <c r="BC256" s="406"/>
      <c r="BD256" s="406"/>
      <c r="BE256" s="406"/>
      <c r="BF256" s="406"/>
      <c r="BG256" s="406"/>
      <c r="BH256" s="406"/>
      <c r="BI256" s="406"/>
      <c r="BJ256" s="406"/>
      <c r="BK256" s="406"/>
      <c r="BL256" s="406"/>
      <c r="BM256" s="406"/>
      <c r="BN256" s="406"/>
      <c r="BO256" s="406"/>
      <c r="BP256" s="406"/>
      <c r="BQ256" s="406"/>
      <c r="BR256" s="406"/>
      <c r="BS256" s="406"/>
      <c r="BT256" s="406"/>
      <c r="BU256" s="406"/>
      <c r="BV256" s="406"/>
      <c r="BW256" s="406"/>
      <c r="BX256" s="406"/>
      <c r="BY256" s="406"/>
      <c r="BZ256" s="406"/>
      <c r="CA256" s="406"/>
      <c r="CB256" s="406"/>
      <c r="CC256" s="406"/>
      <c r="CD256" s="406"/>
      <c r="CE256" s="406"/>
      <c r="CF256" s="406"/>
      <c r="CG256" s="406"/>
      <c r="CH256" s="406"/>
      <c r="CI256" s="406"/>
    </row>
    <row r="257" spans="1:87" ht="15.75" customHeight="1">
      <c r="A257" s="406"/>
      <c r="B257" s="407"/>
      <c r="C257" s="407"/>
      <c r="D257" s="406"/>
      <c r="E257" s="406"/>
      <c r="F257" s="406"/>
      <c r="G257" s="406"/>
      <c r="H257" s="406"/>
      <c r="I257" s="406"/>
      <c r="J257" s="406"/>
      <c r="K257" s="406"/>
      <c r="L257" s="406"/>
      <c r="M257" s="406"/>
      <c r="N257" s="406"/>
      <c r="O257" s="406"/>
      <c r="P257" s="406"/>
      <c r="Q257" s="406"/>
      <c r="R257" s="406"/>
      <c r="S257" s="406"/>
      <c r="T257" s="406"/>
      <c r="U257" s="406"/>
      <c r="V257" s="406"/>
      <c r="W257" s="406"/>
      <c r="X257" s="406"/>
      <c r="Y257" s="406"/>
      <c r="Z257" s="406"/>
      <c r="AA257" s="406"/>
      <c r="AB257" s="406"/>
      <c r="AC257" s="406"/>
      <c r="AD257" s="406"/>
      <c r="AE257" s="406"/>
      <c r="AF257" s="406"/>
      <c r="AG257" s="406"/>
      <c r="AH257" s="406"/>
      <c r="AI257" s="406"/>
      <c r="AJ257" s="406"/>
      <c r="AK257" s="406"/>
      <c r="AL257" s="406"/>
      <c r="AM257" s="406"/>
      <c r="AN257" s="406"/>
      <c r="AO257" s="406"/>
      <c r="AP257" s="406"/>
      <c r="AQ257" s="406"/>
      <c r="AR257" s="406"/>
      <c r="AS257" s="406"/>
      <c r="AT257" s="406"/>
      <c r="AU257" s="406"/>
      <c r="AV257" s="406"/>
      <c r="AW257" s="406"/>
      <c r="AX257" s="406"/>
      <c r="AY257" s="406"/>
      <c r="AZ257" s="406"/>
      <c r="BA257" s="406"/>
      <c r="BB257" s="406"/>
      <c r="BC257" s="406"/>
      <c r="BD257" s="406"/>
      <c r="BE257" s="406"/>
      <c r="BF257" s="406"/>
      <c r="BG257" s="406"/>
      <c r="BH257" s="406"/>
      <c r="BI257" s="406"/>
      <c r="BJ257" s="406"/>
      <c r="BK257" s="406"/>
      <c r="BL257" s="406"/>
      <c r="BM257" s="406"/>
      <c r="BN257" s="406"/>
      <c r="BO257" s="406"/>
      <c r="BP257" s="406"/>
      <c r="BQ257" s="406"/>
      <c r="BR257" s="406"/>
      <c r="BS257" s="406"/>
      <c r="BT257" s="406"/>
      <c r="BU257" s="406"/>
      <c r="BV257" s="406"/>
      <c r="BW257" s="406"/>
      <c r="BX257" s="406"/>
      <c r="BY257" s="406"/>
      <c r="BZ257" s="406"/>
      <c r="CA257" s="406"/>
      <c r="CB257" s="406"/>
      <c r="CC257" s="406"/>
      <c r="CD257" s="406"/>
      <c r="CE257" s="406"/>
      <c r="CF257" s="406"/>
      <c r="CG257" s="406"/>
      <c r="CH257" s="406"/>
      <c r="CI257" s="406"/>
    </row>
    <row r="258" spans="1:87" ht="15.75" customHeight="1">
      <c r="A258" s="406"/>
      <c r="B258" s="407"/>
      <c r="C258" s="407"/>
      <c r="D258" s="406"/>
      <c r="E258" s="406"/>
      <c r="F258" s="406"/>
      <c r="G258" s="406"/>
      <c r="H258" s="406"/>
      <c r="I258" s="406"/>
      <c r="J258" s="406"/>
      <c r="K258" s="406"/>
      <c r="L258" s="406"/>
      <c r="M258" s="406"/>
      <c r="N258" s="406"/>
      <c r="O258" s="406"/>
      <c r="P258" s="406"/>
      <c r="Q258" s="406"/>
      <c r="R258" s="406"/>
      <c r="S258" s="406"/>
      <c r="T258" s="406"/>
      <c r="U258" s="406"/>
      <c r="V258" s="406"/>
      <c r="W258" s="406"/>
      <c r="X258" s="406"/>
      <c r="Y258" s="406"/>
      <c r="Z258" s="406"/>
      <c r="AA258" s="406"/>
      <c r="AB258" s="406"/>
      <c r="AC258" s="406"/>
      <c r="AD258" s="406"/>
      <c r="AE258" s="406"/>
      <c r="AF258" s="406"/>
      <c r="AG258" s="406"/>
      <c r="AH258" s="406"/>
      <c r="AI258" s="406"/>
      <c r="AJ258" s="406"/>
      <c r="AK258" s="406"/>
      <c r="AL258" s="406"/>
      <c r="AM258" s="406"/>
      <c r="AN258" s="406"/>
      <c r="AO258" s="406"/>
      <c r="AP258" s="406"/>
      <c r="AQ258" s="406"/>
      <c r="AR258" s="406"/>
      <c r="AS258" s="406"/>
      <c r="AT258" s="406"/>
      <c r="AU258" s="406"/>
      <c r="AV258" s="406"/>
      <c r="AW258" s="406"/>
      <c r="AX258" s="406"/>
      <c r="AY258" s="406"/>
      <c r="AZ258" s="406"/>
      <c r="BA258" s="406"/>
      <c r="BB258" s="406"/>
      <c r="BC258" s="406"/>
      <c r="BD258" s="406"/>
      <c r="BE258" s="406"/>
      <c r="BF258" s="406"/>
      <c r="BG258" s="406"/>
      <c r="BH258" s="406"/>
      <c r="BI258" s="406"/>
      <c r="BJ258" s="406"/>
      <c r="BK258" s="406"/>
      <c r="BL258" s="406"/>
      <c r="BM258" s="406"/>
      <c r="BN258" s="406"/>
      <c r="BO258" s="406"/>
      <c r="BP258" s="406"/>
      <c r="BQ258" s="406"/>
      <c r="BR258" s="406"/>
      <c r="BS258" s="406"/>
      <c r="BT258" s="406"/>
      <c r="BU258" s="406"/>
      <c r="BV258" s="406"/>
      <c r="BW258" s="406"/>
      <c r="BX258" s="406"/>
      <c r="BY258" s="406"/>
      <c r="BZ258" s="406"/>
      <c r="CA258" s="406"/>
      <c r="CB258" s="406"/>
      <c r="CC258" s="406"/>
      <c r="CD258" s="406"/>
      <c r="CE258" s="406"/>
      <c r="CF258" s="406"/>
      <c r="CG258" s="406"/>
      <c r="CH258" s="406"/>
      <c r="CI258" s="406"/>
    </row>
    <row r="259" spans="1:87" ht="15.75" customHeight="1">
      <c r="A259" s="406"/>
      <c r="B259" s="407"/>
      <c r="C259" s="407"/>
      <c r="D259" s="406"/>
      <c r="E259" s="406"/>
      <c r="F259" s="406"/>
      <c r="G259" s="406"/>
      <c r="H259" s="406"/>
      <c r="I259" s="406"/>
      <c r="J259" s="406"/>
      <c r="K259" s="406"/>
      <c r="L259" s="406"/>
      <c r="M259" s="406"/>
      <c r="N259" s="406"/>
      <c r="O259" s="406"/>
      <c r="P259" s="406"/>
      <c r="Q259" s="406"/>
      <c r="R259" s="406"/>
      <c r="S259" s="406"/>
      <c r="T259" s="406"/>
      <c r="U259" s="406"/>
      <c r="V259" s="406"/>
      <c r="W259" s="406"/>
      <c r="X259" s="406"/>
      <c r="Y259" s="406"/>
      <c r="Z259" s="406"/>
      <c r="AA259" s="406"/>
      <c r="AB259" s="406"/>
      <c r="AC259" s="406"/>
      <c r="AD259" s="406"/>
      <c r="AE259" s="406"/>
      <c r="AF259" s="406"/>
      <c r="AG259" s="406"/>
      <c r="AH259" s="406"/>
      <c r="AI259" s="406"/>
      <c r="AJ259" s="406"/>
      <c r="AK259" s="406"/>
      <c r="AL259" s="406"/>
      <c r="AM259" s="406"/>
      <c r="AN259" s="406"/>
      <c r="AO259" s="406"/>
      <c r="AP259" s="406"/>
      <c r="AQ259" s="406"/>
      <c r="AR259" s="406"/>
      <c r="AS259" s="406"/>
      <c r="AT259" s="406"/>
      <c r="AU259" s="406"/>
      <c r="AV259" s="406"/>
      <c r="AW259" s="406"/>
      <c r="AX259" s="406"/>
      <c r="AY259" s="406"/>
      <c r="AZ259" s="406"/>
      <c r="BA259" s="406"/>
      <c r="BB259" s="406"/>
      <c r="BC259" s="406"/>
      <c r="BD259" s="406"/>
      <c r="BE259" s="406"/>
      <c r="BF259" s="406"/>
      <c r="BG259" s="406"/>
      <c r="BH259" s="406"/>
      <c r="BI259" s="406"/>
      <c r="BJ259" s="406"/>
      <c r="BK259" s="406"/>
      <c r="BL259" s="406"/>
      <c r="BM259" s="406"/>
      <c r="BN259" s="406"/>
      <c r="BO259" s="406"/>
      <c r="BP259" s="406"/>
      <c r="BQ259" s="406"/>
      <c r="BR259" s="406"/>
      <c r="BS259" s="406"/>
      <c r="BT259" s="406"/>
      <c r="BU259" s="406"/>
      <c r="BV259" s="406"/>
      <c r="BW259" s="406"/>
      <c r="BX259" s="406"/>
      <c r="BY259" s="406"/>
      <c r="BZ259" s="406"/>
      <c r="CA259" s="406"/>
      <c r="CB259" s="406"/>
      <c r="CC259" s="406"/>
      <c r="CD259" s="406"/>
      <c r="CE259" s="406"/>
      <c r="CF259" s="406"/>
      <c r="CG259" s="406"/>
      <c r="CH259" s="406"/>
      <c r="CI259" s="406"/>
    </row>
    <row r="260" spans="1:87" ht="15.75" customHeight="1">
      <c r="A260" s="406"/>
      <c r="B260" s="407"/>
      <c r="C260" s="407"/>
      <c r="D260" s="406"/>
      <c r="E260" s="406"/>
      <c r="F260" s="406"/>
      <c r="G260" s="406"/>
      <c r="H260" s="406"/>
      <c r="I260" s="406"/>
      <c r="J260" s="406"/>
      <c r="K260" s="406"/>
      <c r="L260" s="406"/>
      <c r="M260" s="406"/>
      <c r="N260" s="406"/>
      <c r="O260" s="406"/>
      <c r="P260" s="406"/>
      <c r="Q260" s="406"/>
      <c r="R260" s="406"/>
      <c r="S260" s="406"/>
      <c r="T260" s="406"/>
      <c r="U260" s="406"/>
      <c r="V260" s="406"/>
      <c r="W260" s="406"/>
      <c r="X260" s="406"/>
      <c r="Y260" s="406"/>
      <c r="Z260" s="406"/>
      <c r="AA260" s="406"/>
      <c r="AB260" s="406"/>
      <c r="AC260" s="406"/>
      <c r="AD260" s="406"/>
      <c r="AE260" s="406"/>
      <c r="AF260" s="406"/>
      <c r="AG260" s="406"/>
      <c r="AH260" s="406"/>
      <c r="AI260" s="406"/>
      <c r="AJ260" s="406"/>
      <c r="AK260" s="406"/>
      <c r="AL260" s="406"/>
      <c r="AM260" s="406"/>
      <c r="AN260" s="406"/>
      <c r="AO260" s="406"/>
      <c r="AP260" s="406"/>
      <c r="AQ260" s="406"/>
      <c r="AR260" s="406"/>
      <c r="AS260" s="406"/>
      <c r="AT260" s="406"/>
      <c r="AU260" s="406"/>
      <c r="AV260" s="406"/>
      <c r="AW260" s="406"/>
      <c r="AX260" s="406"/>
      <c r="AY260" s="406"/>
      <c r="AZ260" s="406"/>
      <c r="BA260" s="406"/>
      <c r="BB260" s="406"/>
      <c r="BC260" s="406"/>
      <c r="BD260" s="406"/>
      <c r="BE260" s="406"/>
      <c r="BF260" s="406"/>
      <c r="BG260" s="406"/>
      <c r="BH260" s="406"/>
      <c r="BI260" s="406"/>
      <c r="BJ260" s="406"/>
      <c r="BK260" s="406"/>
      <c r="BL260" s="406"/>
      <c r="BM260" s="406"/>
      <c r="BN260" s="406"/>
      <c r="BO260" s="406"/>
      <c r="BP260" s="406"/>
      <c r="BQ260" s="406"/>
      <c r="BR260" s="406"/>
      <c r="BS260" s="406"/>
      <c r="BT260" s="406"/>
      <c r="BU260" s="406"/>
      <c r="BV260" s="406"/>
      <c r="BW260" s="406"/>
      <c r="BX260" s="406"/>
      <c r="BY260" s="406"/>
      <c r="BZ260" s="406"/>
      <c r="CA260" s="406"/>
      <c r="CB260" s="406"/>
      <c r="CC260" s="406"/>
      <c r="CD260" s="406"/>
      <c r="CE260" s="406"/>
      <c r="CF260" s="406"/>
      <c r="CG260" s="406"/>
      <c r="CH260" s="406"/>
      <c r="CI260" s="406"/>
    </row>
    <row r="261" spans="1:87" ht="15.75" customHeight="1">
      <c r="A261" s="406"/>
      <c r="B261" s="407"/>
      <c r="C261" s="407"/>
      <c r="D261" s="406"/>
      <c r="E261" s="406"/>
      <c r="F261" s="406"/>
      <c r="G261" s="406"/>
      <c r="H261" s="406"/>
      <c r="I261" s="406"/>
      <c r="J261" s="406"/>
      <c r="K261" s="406"/>
      <c r="L261" s="406"/>
      <c r="M261" s="406"/>
      <c r="N261" s="406"/>
      <c r="O261" s="406"/>
      <c r="P261" s="406"/>
      <c r="Q261" s="406"/>
      <c r="R261" s="406"/>
      <c r="S261" s="406"/>
      <c r="T261" s="406"/>
      <c r="U261" s="406"/>
      <c r="V261" s="406"/>
      <c r="W261" s="406"/>
      <c r="X261" s="406"/>
      <c r="Y261" s="406"/>
      <c r="Z261" s="406"/>
      <c r="AA261" s="406"/>
      <c r="AB261" s="406"/>
      <c r="AC261" s="406"/>
      <c r="AD261" s="406"/>
      <c r="AE261" s="406"/>
      <c r="AF261" s="406"/>
      <c r="AG261" s="406"/>
      <c r="AH261" s="406"/>
      <c r="AI261" s="406"/>
      <c r="AJ261" s="406"/>
      <c r="AK261" s="406"/>
      <c r="AL261" s="406"/>
      <c r="AM261" s="406"/>
      <c r="AN261" s="406"/>
      <c r="AO261" s="406"/>
      <c r="AP261" s="406"/>
      <c r="AQ261" s="406"/>
      <c r="AR261" s="406"/>
      <c r="AS261" s="406"/>
      <c r="AT261" s="406"/>
      <c r="AU261" s="406"/>
      <c r="AV261" s="406"/>
      <c r="AW261" s="406"/>
      <c r="AX261" s="406"/>
      <c r="AY261" s="406"/>
      <c r="AZ261" s="406"/>
      <c r="BA261" s="406"/>
      <c r="BB261" s="406"/>
      <c r="BC261" s="406"/>
      <c r="BD261" s="406"/>
      <c r="BE261" s="406"/>
      <c r="BF261" s="406"/>
      <c r="BG261" s="406"/>
      <c r="BH261" s="406"/>
      <c r="BI261" s="406"/>
      <c r="BJ261" s="406"/>
      <c r="BK261" s="406"/>
      <c r="BL261" s="406"/>
      <c r="BM261" s="406"/>
      <c r="BN261" s="406"/>
      <c r="BO261" s="406"/>
      <c r="BP261" s="406"/>
      <c r="BQ261" s="406"/>
      <c r="BR261" s="406"/>
      <c r="BS261" s="406"/>
      <c r="BT261" s="406"/>
      <c r="BU261" s="406"/>
      <c r="BV261" s="406"/>
      <c r="BW261" s="406"/>
      <c r="BX261" s="406"/>
      <c r="BY261" s="406"/>
      <c r="BZ261" s="406"/>
      <c r="CA261" s="406"/>
      <c r="CB261" s="406"/>
      <c r="CC261" s="406"/>
      <c r="CD261" s="406"/>
      <c r="CE261" s="406"/>
      <c r="CF261" s="406"/>
      <c r="CG261" s="406"/>
      <c r="CH261" s="406"/>
      <c r="CI261" s="406"/>
    </row>
    <row r="262" spans="1:87" ht="15.75" customHeight="1">
      <c r="A262" s="406"/>
      <c r="B262" s="407"/>
      <c r="C262" s="407"/>
      <c r="D262" s="406"/>
      <c r="E262" s="406"/>
      <c r="F262" s="406"/>
      <c r="G262" s="406"/>
      <c r="H262" s="406"/>
      <c r="I262" s="406"/>
      <c r="J262" s="406"/>
      <c r="K262" s="406"/>
      <c r="L262" s="406"/>
      <c r="M262" s="406"/>
      <c r="N262" s="406"/>
      <c r="O262" s="406"/>
      <c r="P262" s="406"/>
      <c r="Q262" s="406"/>
      <c r="R262" s="406"/>
      <c r="S262" s="406"/>
      <c r="T262" s="406"/>
      <c r="U262" s="406"/>
      <c r="V262" s="406"/>
      <c r="W262" s="406"/>
      <c r="X262" s="406"/>
      <c r="Y262" s="406"/>
      <c r="Z262" s="406"/>
      <c r="AA262" s="406"/>
      <c r="AB262" s="406"/>
      <c r="AC262" s="406"/>
      <c r="AD262" s="406"/>
      <c r="AE262" s="406"/>
      <c r="AF262" s="406"/>
      <c r="AG262" s="406"/>
      <c r="AH262" s="406"/>
      <c r="AI262" s="406"/>
      <c r="AJ262" s="406"/>
      <c r="AK262" s="406"/>
      <c r="AL262" s="406"/>
      <c r="AM262" s="406"/>
      <c r="AN262" s="406"/>
      <c r="AO262" s="406"/>
      <c r="AP262" s="406"/>
      <c r="AQ262" s="406"/>
      <c r="AR262" s="406"/>
      <c r="AS262" s="406"/>
      <c r="AT262" s="406"/>
      <c r="AU262" s="406"/>
      <c r="AV262" s="406"/>
      <c r="AW262" s="406"/>
      <c r="AX262" s="406"/>
      <c r="AY262" s="406"/>
      <c r="AZ262" s="406"/>
      <c r="BA262" s="406"/>
      <c r="BB262" s="406"/>
      <c r="BC262" s="406"/>
      <c r="BD262" s="406"/>
      <c r="BE262" s="406"/>
      <c r="BF262" s="406"/>
      <c r="BG262" s="406"/>
      <c r="BH262" s="406"/>
      <c r="BI262" s="406"/>
      <c r="BJ262" s="406"/>
      <c r="BK262" s="406"/>
      <c r="BL262" s="406"/>
      <c r="BM262" s="406"/>
      <c r="BN262" s="406"/>
      <c r="BO262" s="406"/>
      <c r="BP262" s="406"/>
      <c r="BQ262" s="406"/>
      <c r="BR262" s="406"/>
      <c r="BS262" s="406"/>
      <c r="BT262" s="406"/>
      <c r="BU262" s="406"/>
      <c r="BV262" s="406"/>
      <c r="BW262" s="406"/>
      <c r="BX262" s="406"/>
      <c r="BY262" s="406"/>
      <c r="BZ262" s="406"/>
      <c r="CA262" s="406"/>
      <c r="CB262" s="406"/>
      <c r="CC262" s="406"/>
      <c r="CD262" s="406"/>
      <c r="CE262" s="406"/>
      <c r="CF262" s="406"/>
      <c r="CG262" s="406"/>
      <c r="CH262" s="406"/>
      <c r="CI262" s="406"/>
    </row>
    <row r="263" spans="1:87" ht="15.75" customHeight="1">
      <c r="A263" s="406"/>
      <c r="B263" s="407"/>
      <c r="C263" s="407"/>
      <c r="D263" s="406"/>
      <c r="E263" s="406"/>
      <c r="F263" s="406"/>
      <c r="G263" s="406"/>
      <c r="H263" s="406"/>
      <c r="I263" s="406"/>
      <c r="J263" s="406"/>
      <c r="K263" s="406"/>
      <c r="L263" s="406"/>
      <c r="M263" s="406"/>
      <c r="N263" s="406"/>
      <c r="O263" s="406"/>
      <c r="P263" s="406"/>
      <c r="Q263" s="406"/>
      <c r="R263" s="406"/>
      <c r="S263" s="406"/>
      <c r="T263" s="406"/>
      <c r="U263" s="406"/>
      <c r="V263" s="406"/>
      <c r="W263" s="406"/>
      <c r="X263" s="406"/>
      <c r="Y263" s="406"/>
      <c r="Z263" s="406"/>
      <c r="AA263" s="406"/>
      <c r="AB263" s="406"/>
      <c r="AC263" s="406"/>
      <c r="AD263" s="406"/>
      <c r="AE263" s="406"/>
      <c r="AF263" s="406"/>
      <c r="AG263" s="406"/>
      <c r="AH263" s="406"/>
      <c r="AI263" s="406"/>
      <c r="AJ263" s="406"/>
      <c r="AK263" s="406"/>
      <c r="AL263" s="406"/>
      <c r="AM263" s="406"/>
      <c r="AN263" s="406"/>
      <c r="AO263" s="406"/>
      <c r="AP263" s="406"/>
      <c r="AQ263" s="406"/>
      <c r="AR263" s="406"/>
      <c r="AS263" s="406"/>
      <c r="AT263" s="406"/>
      <c r="AU263" s="406"/>
      <c r="AV263" s="406"/>
      <c r="AW263" s="406"/>
      <c r="AX263" s="406"/>
      <c r="AY263" s="406"/>
      <c r="AZ263" s="406"/>
      <c r="BA263" s="406"/>
      <c r="BB263" s="406"/>
      <c r="BC263" s="406"/>
      <c r="BD263" s="406"/>
      <c r="BE263" s="406"/>
      <c r="BF263" s="406"/>
      <c r="BG263" s="406"/>
      <c r="BH263" s="406"/>
      <c r="BI263" s="406"/>
      <c r="BJ263" s="406"/>
      <c r="BK263" s="406"/>
      <c r="BL263" s="406"/>
      <c r="BM263" s="406"/>
      <c r="BN263" s="406"/>
      <c r="BO263" s="406"/>
      <c r="BP263" s="406"/>
      <c r="BQ263" s="406"/>
      <c r="BR263" s="406"/>
      <c r="BS263" s="406"/>
      <c r="BT263" s="406"/>
      <c r="BU263" s="406"/>
      <c r="BV263" s="406"/>
      <c r="BW263" s="406"/>
      <c r="BX263" s="406"/>
      <c r="BY263" s="406"/>
      <c r="BZ263" s="406"/>
      <c r="CA263" s="406"/>
      <c r="CB263" s="406"/>
      <c r="CC263" s="406"/>
      <c r="CD263" s="406"/>
      <c r="CE263" s="406"/>
      <c r="CF263" s="406"/>
      <c r="CG263" s="406"/>
      <c r="CH263" s="406"/>
      <c r="CI263" s="406"/>
    </row>
    <row r="264" spans="1:87" ht="15.75" customHeight="1">
      <c r="A264" s="406"/>
      <c r="B264" s="407"/>
      <c r="C264" s="407"/>
      <c r="D264" s="406"/>
      <c r="E264" s="406"/>
      <c r="F264" s="406"/>
      <c r="G264" s="406"/>
      <c r="H264" s="406"/>
      <c r="I264" s="406"/>
      <c r="J264" s="406"/>
      <c r="K264" s="406"/>
      <c r="L264" s="406"/>
      <c r="M264" s="406"/>
      <c r="N264" s="406"/>
      <c r="O264" s="406"/>
      <c r="P264" s="406"/>
      <c r="Q264" s="406"/>
      <c r="R264" s="406"/>
      <c r="S264" s="406"/>
      <c r="T264" s="406"/>
      <c r="U264" s="406"/>
      <c r="V264" s="406"/>
      <c r="W264" s="406"/>
      <c r="X264" s="406"/>
      <c r="Y264" s="406"/>
      <c r="Z264" s="406"/>
      <c r="AA264" s="406"/>
      <c r="AB264" s="406"/>
      <c r="AC264" s="406"/>
      <c r="AD264" s="406"/>
      <c r="AE264" s="406"/>
      <c r="AF264" s="406"/>
      <c r="AG264" s="406"/>
      <c r="AH264" s="406"/>
      <c r="AI264" s="406"/>
      <c r="AJ264" s="406"/>
      <c r="AK264" s="406"/>
      <c r="AL264" s="406"/>
      <c r="AM264" s="406"/>
      <c r="AN264" s="406"/>
      <c r="AO264" s="406"/>
      <c r="AP264" s="406"/>
      <c r="AQ264" s="406"/>
      <c r="AR264" s="406"/>
      <c r="AS264" s="406"/>
      <c r="AT264" s="406"/>
      <c r="AU264" s="406"/>
      <c r="AV264" s="406"/>
      <c r="AW264" s="406"/>
      <c r="AX264" s="406"/>
      <c r="AY264" s="406"/>
      <c r="AZ264" s="406"/>
      <c r="BA264" s="406"/>
      <c r="BB264" s="406"/>
      <c r="BC264" s="406"/>
      <c r="BD264" s="406"/>
      <c r="BE264" s="406"/>
      <c r="BF264" s="406"/>
      <c r="BG264" s="406"/>
      <c r="BH264" s="406"/>
      <c r="BI264" s="406"/>
      <c r="BJ264" s="406"/>
      <c r="BK264" s="406"/>
      <c r="BL264" s="406"/>
      <c r="BM264" s="406"/>
      <c r="BN264" s="406"/>
      <c r="BO264" s="406"/>
      <c r="BP264" s="406"/>
      <c r="BQ264" s="406"/>
      <c r="BR264" s="406"/>
      <c r="BS264" s="406"/>
      <c r="BT264" s="406"/>
      <c r="BU264" s="406"/>
      <c r="BV264" s="406"/>
      <c r="BW264" s="406"/>
      <c r="BX264" s="406"/>
      <c r="BY264" s="406"/>
      <c r="BZ264" s="406"/>
      <c r="CA264" s="406"/>
      <c r="CB264" s="406"/>
      <c r="CC264" s="406"/>
      <c r="CD264" s="406"/>
      <c r="CE264" s="406"/>
      <c r="CF264" s="406"/>
      <c r="CG264" s="406"/>
      <c r="CH264" s="406"/>
      <c r="CI264" s="406"/>
    </row>
    <row r="265" spans="1:87" ht="15.75" customHeight="1">
      <c r="A265" s="406"/>
      <c r="B265" s="407"/>
      <c r="C265" s="407"/>
      <c r="D265" s="406"/>
      <c r="E265" s="406"/>
      <c r="F265" s="406"/>
      <c r="G265" s="406"/>
      <c r="H265" s="406"/>
      <c r="I265" s="406"/>
      <c r="J265" s="406"/>
      <c r="K265" s="406"/>
      <c r="L265" s="406"/>
      <c r="M265" s="406"/>
      <c r="N265" s="406"/>
      <c r="O265" s="406"/>
      <c r="P265" s="406"/>
      <c r="Q265" s="406"/>
      <c r="R265" s="406"/>
      <c r="S265" s="406"/>
      <c r="T265" s="406"/>
      <c r="U265" s="406"/>
      <c r="V265" s="406"/>
      <c r="W265" s="406"/>
      <c r="X265" s="406"/>
      <c r="Y265" s="406"/>
      <c r="Z265" s="406"/>
      <c r="AA265" s="406"/>
      <c r="AB265" s="406"/>
      <c r="AC265" s="406"/>
      <c r="AD265" s="406"/>
      <c r="AE265" s="406"/>
      <c r="AF265" s="406"/>
      <c r="AG265" s="406"/>
      <c r="AH265" s="406"/>
      <c r="AI265" s="406"/>
      <c r="AJ265" s="406"/>
      <c r="AK265" s="406"/>
      <c r="AL265" s="406"/>
      <c r="AM265" s="406"/>
      <c r="AN265" s="406"/>
      <c r="AO265" s="406"/>
      <c r="AP265" s="406"/>
      <c r="AQ265" s="406"/>
      <c r="AR265" s="406"/>
      <c r="AS265" s="406"/>
      <c r="AT265" s="406"/>
      <c r="AU265" s="406"/>
      <c r="AV265" s="406"/>
      <c r="AW265" s="406"/>
      <c r="AX265" s="406"/>
      <c r="AY265" s="406"/>
      <c r="AZ265" s="406"/>
      <c r="BA265" s="406"/>
      <c r="BB265" s="406"/>
      <c r="BC265" s="406"/>
      <c r="BD265" s="406"/>
      <c r="BE265" s="406"/>
      <c r="BF265" s="406"/>
      <c r="BG265" s="406"/>
      <c r="BH265" s="406"/>
      <c r="BI265" s="406"/>
      <c r="BJ265" s="406"/>
      <c r="BK265" s="406"/>
      <c r="BL265" s="406"/>
      <c r="BM265" s="406"/>
      <c r="BN265" s="406"/>
      <c r="BO265" s="406"/>
      <c r="BP265" s="406"/>
      <c r="BQ265" s="406"/>
      <c r="BR265" s="406"/>
      <c r="BS265" s="406"/>
      <c r="BT265" s="406"/>
      <c r="BU265" s="406"/>
      <c r="BV265" s="406"/>
      <c r="BW265" s="406"/>
      <c r="BX265" s="406"/>
      <c r="BY265" s="406"/>
      <c r="BZ265" s="406"/>
      <c r="CA265" s="406"/>
      <c r="CB265" s="406"/>
      <c r="CC265" s="406"/>
      <c r="CD265" s="406"/>
      <c r="CE265" s="406"/>
      <c r="CF265" s="406"/>
      <c r="CG265" s="406"/>
      <c r="CH265" s="406"/>
      <c r="CI265" s="406"/>
    </row>
    <row r="266" spans="1:87" ht="15.75" customHeight="1">
      <c r="A266" s="406"/>
      <c r="B266" s="407"/>
      <c r="C266" s="407"/>
      <c r="D266" s="406"/>
      <c r="E266" s="406"/>
      <c r="F266" s="406"/>
      <c r="G266" s="406"/>
      <c r="H266" s="406"/>
      <c r="I266" s="406"/>
      <c r="J266" s="406"/>
      <c r="K266" s="406"/>
      <c r="L266" s="406"/>
      <c r="M266" s="406"/>
      <c r="N266" s="406"/>
      <c r="O266" s="406"/>
      <c r="P266" s="406"/>
      <c r="Q266" s="406"/>
      <c r="R266" s="406"/>
      <c r="S266" s="406"/>
      <c r="T266" s="406"/>
      <c r="U266" s="406"/>
      <c r="V266" s="406"/>
      <c r="W266" s="406"/>
      <c r="X266" s="406"/>
      <c r="Y266" s="406"/>
      <c r="Z266" s="406"/>
      <c r="AA266" s="406"/>
      <c r="AB266" s="406"/>
      <c r="AC266" s="406"/>
      <c r="AD266" s="406"/>
      <c r="AE266" s="406"/>
      <c r="AF266" s="406"/>
      <c r="AG266" s="406"/>
      <c r="AH266" s="406"/>
      <c r="AI266" s="406"/>
      <c r="AJ266" s="406"/>
      <c r="AK266" s="406"/>
      <c r="AL266" s="406"/>
      <c r="AM266" s="406"/>
      <c r="AN266" s="406"/>
      <c r="AO266" s="406"/>
      <c r="AP266" s="406"/>
      <c r="AQ266" s="406"/>
      <c r="AR266" s="406"/>
      <c r="AS266" s="406"/>
      <c r="AT266" s="406"/>
      <c r="AU266" s="406"/>
      <c r="AV266" s="406"/>
      <c r="AW266" s="406"/>
      <c r="AX266" s="406"/>
      <c r="AY266" s="406"/>
      <c r="AZ266" s="406"/>
      <c r="BA266" s="406"/>
      <c r="BB266" s="406"/>
      <c r="BC266" s="406"/>
      <c r="BD266" s="406"/>
      <c r="BE266" s="406"/>
      <c r="BF266" s="406"/>
      <c r="BG266" s="406"/>
      <c r="BH266" s="406"/>
      <c r="BI266" s="406"/>
      <c r="BJ266" s="406"/>
      <c r="BK266" s="406"/>
      <c r="BL266" s="406"/>
      <c r="BM266" s="406"/>
      <c r="BN266" s="406"/>
      <c r="BO266" s="406"/>
      <c r="BP266" s="406"/>
      <c r="BQ266" s="406"/>
      <c r="BR266" s="406"/>
      <c r="BS266" s="406"/>
      <c r="BT266" s="406"/>
      <c r="BU266" s="406"/>
      <c r="BV266" s="406"/>
      <c r="BW266" s="406"/>
      <c r="BX266" s="406"/>
      <c r="BY266" s="406"/>
      <c r="BZ266" s="406"/>
      <c r="CA266" s="406"/>
      <c r="CB266" s="406"/>
      <c r="CC266" s="406"/>
      <c r="CD266" s="406"/>
      <c r="CE266" s="406"/>
      <c r="CF266" s="406"/>
      <c r="CG266" s="406"/>
      <c r="CH266" s="406"/>
      <c r="CI266" s="406"/>
    </row>
    <row r="267" spans="1:87" ht="15.75" customHeight="1">
      <c r="A267" s="406"/>
      <c r="B267" s="407"/>
      <c r="C267" s="407"/>
      <c r="D267" s="406"/>
      <c r="E267" s="406"/>
      <c r="F267" s="406"/>
      <c r="G267" s="406"/>
      <c r="H267" s="406"/>
      <c r="I267" s="406"/>
      <c r="J267" s="406"/>
      <c r="K267" s="406"/>
      <c r="L267" s="406"/>
      <c r="M267" s="406"/>
      <c r="N267" s="406"/>
      <c r="O267" s="406"/>
      <c r="P267" s="406"/>
      <c r="Q267" s="406"/>
      <c r="R267" s="406"/>
      <c r="S267" s="406"/>
      <c r="T267" s="406"/>
      <c r="U267" s="406"/>
      <c r="V267" s="406"/>
      <c r="W267" s="406"/>
      <c r="X267" s="406"/>
      <c r="Y267" s="406"/>
      <c r="Z267" s="406"/>
      <c r="AA267" s="406"/>
      <c r="AB267" s="406"/>
      <c r="AC267" s="406"/>
      <c r="AD267" s="406"/>
      <c r="AE267" s="406"/>
      <c r="AF267" s="406"/>
      <c r="AG267" s="406"/>
      <c r="AH267" s="406"/>
      <c r="AI267" s="406"/>
      <c r="AJ267" s="406"/>
      <c r="AK267" s="406"/>
      <c r="AL267" s="406"/>
      <c r="AM267" s="406"/>
      <c r="AN267" s="406"/>
      <c r="AO267" s="406"/>
      <c r="AP267" s="406"/>
      <c r="AQ267" s="406"/>
      <c r="AR267" s="406"/>
      <c r="AS267" s="406"/>
      <c r="AT267" s="406"/>
      <c r="AU267" s="406"/>
      <c r="AV267" s="406"/>
      <c r="AW267" s="406"/>
      <c r="AX267" s="406"/>
      <c r="AY267" s="406"/>
      <c r="AZ267" s="406"/>
      <c r="BA267" s="406"/>
      <c r="BB267" s="406"/>
      <c r="BC267" s="406"/>
      <c r="BD267" s="406"/>
      <c r="BE267" s="406"/>
      <c r="BF267" s="406"/>
      <c r="BG267" s="406"/>
      <c r="BH267" s="406"/>
      <c r="BI267" s="406"/>
      <c r="BJ267" s="406"/>
      <c r="BK267" s="406"/>
      <c r="BL267" s="406"/>
      <c r="BM267" s="406"/>
      <c r="BN267" s="406"/>
      <c r="BO267" s="406"/>
      <c r="BP267" s="406"/>
      <c r="BQ267" s="406"/>
      <c r="BR267" s="406"/>
      <c r="BS267" s="406"/>
      <c r="BT267" s="406"/>
      <c r="BU267" s="406"/>
      <c r="BV267" s="406"/>
      <c r="BW267" s="406"/>
      <c r="BX267" s="406"/>
      <c r="BY267" s="406"/>
      <c r="BZ267" s="406"/>
      <c r="CA267" s="406"/>
      <c r="CB267" s="406"/>
      <c r="CC267" s="406"/>
      <c r="CD267" s="406"/>
      <c r="CE267" s="406"/>
      <c r="CF267" s="406"/>
      <c r="CG267" s="406"/>
      <c r="CH267" s="406"/>
      <c r="CI267" s="406"/>
    </row>
    <row r="268" spans="1:87" ht="15.75" customHeight="1">
      <c r="A268" s="406"/>
      <c r="B268" s="407"/>
      <c r="C268" s="407"/>
      <c r="D268" s="406"/>
      <c r="E268" s="406"/>
      <c r="F268" s="406"/>
      <c r="G268" s="406"/>
      <c r="H268" s="406"/>
      <c r="I268" s="406"/>
      <c r="J268" s="406"/>
      <c r="K268" s="406"/>
      <c r="L268" s="406"/>
      <c r="M268" s="406"/>
      <c r="N268" s="406"/>
      <c r="O268" s="406"/>
      <c r="P268" s="406"/>
      <c r="Q268" s="406"/>
      <c r="R268" s="406"/>
      <c r="S268" s="406"/>
      <c r="T268" s="406"/>
      <c r="U268" s="406"/>
      <c r="V268" s="406"/>
      <c r="W268" s="406"/>
      <c r="X268" s="406"/>
      <c r="Y268" s="406"/>
      <c r="Z268" s="406"/>
      <c r="AA268" s="406"/>
      <c r="AB268" s="406"/>
      <c r="AC268" s="406"/>
      <c r="AD268" s="406"/>
      <c r="AE268" s="406"/>
      <c r="AF268" s="406"/>
      <c r="AG268" s="406"/>
      <c r="AH268" s="406"/>
      <c r="AI268" s="406"/>
      <c r="AJ268" s="406"/>
      <c r="AK268" s="406"/>
      <c r="AL268" s="406"/>
      <c r="AM268" s="406"/>
      <c r="AN268" s="406"/>
      <c r="AO268" s="406"/>
      <c r="AP268" s="406"/>
      <c r="AQ268" s="406"/>
      <c r="AR268" s="406"/>
      <c r="AS268" s="406"/>
      <c r="AT268" s="406"/>
      <c r="AU268" s="406"/>
      <c r="AV268" s="406"/>
      <c r="AW268" s="406"/>
      <c r="AX268" s="406"/>
      <c r="AY268" s="406"/>
      <c r="AZ268" s="406"/>
      <c r="BA268" s="406"/>
      <c r="BB268" s="406"/>
      <c r="BC268" s="406"/>
      <c r="BD268" s="406"/>
      <c r="BE268" s="406"/>
      <c r="BF268" s="406"/>
      <c r="BG268" s="406"/>
      <c r="BH268" s="406"/>
      <c r="BI268" s="406"/>
      <c r="BJ268" s="406"/>
      <c r="BK268" s="406"/>
      <c r="BL268" s="406"/>
      <c r="BM268" s="406"/>
      <c r="BN268" s="406"/>
      <c r="BO268" s="406"/>
      <c r="BP268" s="406"/>
      <c r="BQ268" s="406"/>
      <c r="BR268" s="406"/>
      <c r="BS268" s="406"/>
      <c r="BT268" s="406"/>
      <c r="BU268" s="406"/>
      <c r="BV268" s="406"/>
      <c r="BW268" s="406"/>
      <c r="BX268" s="406"/>
      <c r="BY268" s="406"/>
      <c r="BZ268" s="406"/>
      <c r="CA268" s="406"/>
      <c r="CB268" s="406"/>
      <c r="CC268" s="406"/>
      <c r="CD268" s="406"/>
      <c r="CE268" s="406"/>
      <c r="CF268" s="406"/>
      <c r="CG268" s="406"/>
      <c r="CH268" s="406"/>
      <c r="CI268" s="406"/>
    </row>
    <row r="269" spans="1:87" ht="15.75" customHeight="1">
      <c r="A269" s="406"/>
      <c r="B269" s="407"/>
      <c r="C269" s="407"/>
      <c r="D269" s="406"/>
      <c r="E269" s="406"/>
      <c r="F269" s="406"/>
      <c r="G269" s="406"/>
      <c r="H269" s="406"/>
      <c r="I269" s="406"/>
      <c r="J269" s="406"/>
      <c r="K269" s="406"/>
      <c r="L269" s="406"/>
      <c r="M269" s="406"/>
      <c r="N269" s="406"/>
      <c r="O269" s="406"/>
      <c r="P269" s="406"/>
      <c r="Q269" s="406"/>
      <c r="R269" s="406"/>
      <c r="S269" s="406"/>
      <c r="T269" s="406"/>
      <c r="U269" s="406"/>
      <c r="V269" s="406"/>
      <c r="W269" s="406"/>
      <c r="X269" s="406"/>
      <c r="Y269" s="406"/>
      <c r="Z269" s="406"/>
      <c r="AA269" s="406"/>
      <c r="AB269" s="406"/>
      <c r="AC269" s="406"/>
      <c r="AD269" s="406"/>
      <c r="AE269" s="406"/>
      <c r="AF269" s="406"/>
      <c r="AG269" s="406"/>
      <c r="AH269" s="406"/>
      <c r="AI269" s="406"/>
      <c r="AJ269" s="406"/>
      <c r="AK269" s="406"/>
      <c r="AL269" s="406"/>
      <c r="AM269" s="406"/>
      <c r="AN269" s="406"/>
      <c r="AO269" s="406"/>
      <c r="AP269" s="406"/>
      <c r="AQ269" s="406"/>
      <c r="AR269" s="406"/>
      <c r="AS269" s="406"/>
      <c r="AT269" s="406"/>
      <c r="AU269" s="406"/>
      <c r="AV269" s="406"/>
      <c r="AW269" s="406"/>
      <c r="AX269" s="406"/>
      <c r="AY269" s="406"/>
      <c r="AZ269" s="406"/>
      <c r="BA269" s="406"/>
      <c r="BB269" s="406"/>
      <c r="BC269" s="406"/>
      <c r="BD269" s="406"/>
      <c r="BE269" s="406"/>
      <c r="BF269" s="406"/>
      <c r="BG269" s="406"/>
      <c r="BH269" s="406"/>
      <c r="BI269" s="406"/>
      <c r="BJ269" s="406"/>
      <c r="BK269" s="406"/>
      <c r="BL269" s="406"/>
      <c r="BM269" s="406"/>
      <c r="BN269" s="406"/>
      <c r="BO269" s="406"/>
      <c r="BP269" s="406"/>
      <c r="BQ269" s="406"/>
      <c r="BR269" s="406"/>
      <c r="BS269" s="406"/>
      <c r="BT269" s="406"/>
      <c r="BU269" s="406"/>
      <c r="BV269" s="406"/>
      <c r="BW269" s="406"/>
      <c r="BX269" s="406"/>
      <c r="BY269" s="406"/>
      <c r="BZ269" s="406"/>
      <c r="CA269" s="406"/>
      <c r="CB269" s="406"/>
      <c r="CC269" s="406"/>
      <c r="CD269" s="406"/>
      <c r="CE269" s="406"/>
      <c r="CF269" s="406"/>
      <c r="CG269" s="406"/>
      <c r="CH269" s="406"/>
      <c r="CI269" s="406"/>
    </row>
    <row r="270" spans="1:87" ht="15.75" customHeight="1">
      <c r="A270" s="406"/>
      <c r="B270" s="407"/>
      <c r="C270" s="407"/>
      <c r="D270" s="406"/>
      <c r="E270" s="406"/>
      <c r="F270" s="406"/>
      <c r="G270" s="406"/>
      <c r="H270" s="406"/>
      <c r="I270" s="406"/>
      <c r="J270" s="406"/>
      <c r="K270" s="406"/>
      <c r="L270" s="406"/>
      <c r="M270" s="406"/>
      <c r="N270" s="406"/>
      <c r="O270" s="406"/>
      <c r="P270" s="406"/>
      <c r="Q270" s="406"/>
      <c r="R270" s="406"/>
      <c r="S270" s="406"/>
      <c r="T270" s="406"/>
      <c r="U270" s="406"/>
      <c r="V270" s="406"/>
      <c r="W270" s="406"/>
      <c r="X270" s="406"/>
      <c r="Y270" s="406"/>
      <c r="Z270" s="406"/>
      <c r="AA270" s="406"/>
      <c r="AB270" s="406"/>
      <c r="AC270" s="406"/>
      <c r="AD270" s="406"/>
      <c r="AE270" s="406"/>
      <c r="AF270" s="406"/>
      <c r="AG270" s="406"/>
      <c r="AH270" s="406"/>
      <c r="AI270" s="406"/>
      <c r="AJ270" s="406"/>
      <c r="AK270" s="406"/>
      <c r="AL270" s="406"/>
      <c r="AM270" s="406"/>
      <c r="AN270" s="406"/>
      <c r="AO270" s="406"/>
      <c r="AP270" s="406"/>
      <c r="AQ270" s="406"/>
      <c r="AR270" s="406"/>
      <c r="AS270" s="406"/>
      <c r="AT270" s="406"/>
      <c r="AU270" s="406"/>
      <c r="AV270" s="406"/>
      <c r="AW270" s="406"/>
      <c r="AX270" s="406"/>
      <c r="AY270" s="406"/>
      <c r="AZ270" s="406"/>
      <c r="BA270" s="406"/>
      <c r="BB270" s="406"/>
      <c r="BC270" s="406"/>
      <c r="BD270" s="406"/>
      <c r="BE270" s="406"/>
      <c r="BF270" s="406"/>
      <c r="BG270" s="406"/>
      <c r="BH270" s="406"/>
      <c r="BI270" s="406"/>
      <c r="BJ270" s="406"/>
      <c r="BK270" s="406"/>
      <c r="BL270" s="406"/>
      <c r="BM270" s="406"/>
      <c r="BN270" s="406"/>
      <c r="BO270" s="406"/>
      <c r="BP270" s="406"/>
      <c r="BQ270" s="406"/>
      <c r="BR270" s="406"/>
      <c r="BS270" s="406"/>
      <c r="BT270" s="406"/>
      <c r="BU270" s="406"/>
      <c r="BV270" s="406"/>
      <c r="BW270" s="406"/>
      <c r="BX270" s="406"/>
      <c r="BY270" s="406"/>
      <c r="BZ270" s="406"/>
      <c r="CA270" s="406"/>
      <c r="CB270" s="406"/>
      <c r="CC270" s="406"/>
      <c r="CD270" s="406"/>
      <c r="CE270" s="406"/>
      <c r="CF270" s="406"/>
      <c r="CG270" s="406"/>
      <c r="CH270" s="406"/>
      <c r="CI270" s="406"/>
    </row>
    <row r="271" spans="1:87" ht="15.75" customHeight="1">
      <c r="A271" s="406"/>
      <c r="B271" s="407"/>
      <c r="C271" s="407"/>
      <c r="D271" s="406"/>
      <c r="E271" s="406"/>
      <c r="F271" s="406"/>
      <c r="G271" s="406"/>
      <c r="H271" s="406"/>
      <c r="I271" s="406"/>
      <c r="J271" s="406"/>
      <c r="K271" s="406"/>
      <c r="L271" s="406"/>
      <c r="M271" s="406"/>
      <c r="N271" s="406"/>
      <c r="O271" s="406"/>
      <c r="P271" s="406"/>
      <c r="Q271" s="406"/>
      <c r="R271" s="406"/>
      <c r="S271" s="406"/>
      <c r="T271" s="406"/>
      <c r="U271" s="406"/>
      <c r="V271" s="406"/>
      <c r="W271" s="406"/>
      <c r="X271" s="406"/>
      <c r="Y271" s="406"/>
      <c r="Z271" s="406"/>
      <c r="AA271" s="406"/>
      <c r="AB271" s="406"/>
      <c r="AC271" s="406"/>
      <c r="AD271" s="406"/>
      <c r="AE271" s="406"/>
      <c r="AF271" s="406"/>
      <c r="AG271" s="406"/>
      <c r="AH271" s="406"/>
      <c r="AI271" s="406"/>
      <c r="AJ271" s="406"/>
      <c r="AK271" s="406"/>
      <c r="AL271" s="406"/>
      <c r="AM271" s="406"/>
      <c r="AN271" s="406"/>
      <c r="AO271" s="406"/>
      <c r="AP271" s="406"/>
      <c r="AQ271" s="406"/>
      <c r="AR271" s="406"/>
      <c r="AS271" s="406"/>
      <c r="AT271" s="406"/>
      <c r="AU271" s="406"/>
      <c r="AV271" s="406"/>
      <c r="AW271" s="406"/>
      <c r="AX271" s="406"/>
      <c r="AY271" s="406"/>
      <c r="AZ271" s="406"/>
      <c r="BA271" s="406"/>
      <c r="BB271" s="406"/>
      <c r="BC271" s="406"/>
      <c r="BD271" s="406"/>
      <c r="BE271" s="406"/>
      <c r="BF271" s="406"/>
      <c r="BG271" s="406"/>
      <c r="BH271" s="406"/>
      <c r="BI271" s="406"/>
      <c r="BJ271" s="406"/>
      <c r="BK271" s="406"/>
      <c r="BL271" s="406"/>
      <c r="BM271" s="406"/>
      <c r="BN271" s="406"/>
      <c r="BO271" s="406"/>
      <c r="BP271" s="406"/>
      <c r="BQ271" s="406"/>
      <c r="BR271" s="406"/>
      <c r="BS271" s="406"/>
      <c r="BT271" s="406"/>
      <c r="BU271" s="406"/>
      <c r="BV271" s="406"/>
      <c r="BW271" s="406"/>
      <c r="BX271" s="406"/>
      <c r="BY271" s="406"/>
      <c r="BZ271" s="406"/>
      <c r="CA271" s="406"/>
      <c r="CB271" s="406"/>
      <c r="CC271" s="406"/>
      <c r="CD271" s="406"/>
      <c r="CE271" s="406"/>
      <c r="CF271" s="406"/>
      <c r="CG271" s="406"/>
      <c r="CH271" s="406"/>
      <c r="CI271" s="406"/>
    </row>
    <row r="272" spans="1:87" ht="15.75" customHeight="1">
      <c r="A272" s="406"/>
      <c r="B272" s="407"/>
      <c r="C272" s="407"/>
      <c r="D272" s="406"/>
      <c r="E272" s="406"/>
      <c r="F272" s="406"/>
      <c r="G272" s="406"/>
      <c r="H272" s="406"/>
      <c r="I272" s="406"/>
      <c r="J272" s="406"/>
      <c r="K272" s="406"/>
      <c r="L272" s="406"/>
      <c r="M272" s="406"/>
      <c r="N272" s="406"/>
      <c r="O272" s="406"/>
      <c r="P272" s="406"/>
      <c r="Q272" s="406"/>
      <c r="R272" s="406"/>
      <c r="S272" s="406"/>
      <c r="T272" s="406"/>
      <c r="U272" s="406"/>
      <c r="V272" s="406"/>
      <c r="W272" s="406"/>
      <c r="X272" s="406"/>
      <c r="Y272" s="406"/>
      <c r="Z272" s="406"/>
      <c r="AA272" s="406"/>
      <c r="AB272" s="406"/>
      <c r="AC272" s="406"/>
      <c r="AD272" s="406"/>
      <c r="AE272" s="406"/>
      <c r="AF272" s="406"/>
      <c r="AG272" s="406"/>
      <c r="AH272" s="406"/>
      <c r="AI272" s="406"/>
      <c r="AJ272" s="406"/>
      <c r="AK272" s="406"/>
      <c r="AL272" s="406"/>
      <c r="AM272" s="406"/>
      <c r="AN272" s="406"/>
      <c r="AO272" s="406"/>
      <c r="AP272" s="406"/>
      <c r="AQ272" s="406"/>
      <c r="AR272" s="406"/>
      <c r="AS272" s="406"/>
      <c r="AT272" s="406"/>
      <c r="AU272" s="406"/>
      <c r="AV272" s="406"/>
      <c r="AW272" s="406"/>
      <c r="AX272" s="406"/>
      <c r="AY272" s="406"/>
      <c r="AZ272" s="406"/>
      <c r="BA272" s="406"/>
      <c r="BB272" s="406"/>
      <c r="BC272" s="406"/>
      <c r="BD272" s="406"/>
      <c r="BE272" s="406"/>
      <c r="BF272" s="406"/>
      <c r="BG272" s="406"/>
      <c r="BH272" s="406"/>
      <c r="BI272" s="406"/>
      <c r="BJ272" s="406"/>
      <c r="BK272" s="406"/>
      <c r="BL272" s="406"/>
      <c r="BM272" s="406"/>
      <c r="BN272" s="406"/>
      <c r="BO272" s="406"/>
      <c r="BP272" s="406"/>
      <c r="BQ272" s="406"/>
      <c r="BR272" s="406"/>
      <c r="BS272" s="406"/>
      <c r="BT272" s="406"/>
      <c r="BU272" s="406"/>
      <c r="BV272" s="406"/>
      <c r="BW272" s="406"/>
      <c r="BX272" s="406"/>
      <c r="BY272" s="406"/>
      <c r="BZ272" s="406"/>
      <c r="CA272" s="406"/>
      <c r="CB272" s="406"/>
      <c r="CC272" s="406"/>
      <c r="CD272" s="406"/>
      <c r="CE272" s="406"/>
      <c r="CF272" s="406"/>
      <c r="CG272" s="406"/>
      <c r="CH272" s="406"/>
      <c r="CI272" s="406"/>
    </row>
    <row r="273" spans="1:87" ht="15.75" customHeight="1">
      <c r="A273" s="406"/>
      <c r="B273" s="407"/>
      <c r="C273" s="407"/>
      <c r="D273" s="406"/>
      <c r="E273" s="406"/>
      <c r="F273" s="406"/>
      <c r="G273" s="406"/>
      <c r="H273" s="406"/>
      <c r="I273" s="406"/>
      <c r="J273" s="406"/>
      <c r="K273" s="406"/>
      <c r="L273" s="406"/>
      <c r="M273" s="406"/>
      <c r="N273" s="406"/>
      <c r="O273" s="406"/>
      <c r="P273" s="406"/>
      <c r="Q273" s="406"/>
      <c r="R273" s="406"/>
      <c r="S273" s="406"/>
      <c r="T273" s="406"/>
      <c r="U273" s="406"/>
      <c r="V273" s="406"/>
      <c r="W273" s="406"/>
      <c r="X273" s="406"/>
      <c r="Y273" s="406"/>
      <c r="Z273" s="406"/>
      <c r="AA273" s="406"/>
      <c r="AB273" s="406"/>
      <c r="AC273" s="406"/>
      <c r="AD273" s="406"/>
      <c r="AE273" s="406"/>
      <c r="AF273" s="406"/>
      <c r="AG273" s="406"/>
      <c r="AH273" s="406"/>
      <c r="AI273" s="406"/>
      <c r="AJ273" s="406"/>
      <c r="AK273" s="406"/>
      <c r="AL273" s="406"/>
      <c r="AM273" s="406"/>
      <c r="AN273" s="406"/>
      <c r="AO273" s="406"/>
      <c r="AP273" s="406"/>
      <c r="AQ273" s="406"/>
      <c r="AR273" s="406"/>
      <c r="AS273" s="406"/>
      <c r="AT273" s="406"/>
      <c r="AU273" s="406"/>
      <c r="AV273" s="406"/>
      <c r="AW273" s="406"/>
      <c r="AX273" s="406"/>
      <c r="AY273" s="406"/>
      <c r="AZ273" s="406"/>
      <c r="BA273" s="406"/>
      <c r="BB273" s="406"/>
      <c r="BC273" s="406"/>
      <c r="BD273" s="406"/>
      <c r="BE273" s="406"/>
      <c r="BF273" s="406"/>
      <c r="BG273" s="406"/>
      <c r="BH273" s="406"/>
      <c r="BI273" s="406"/>
      <c r="BJ273" s="406"/>
      <c r="BK273" s="406"/>
      <c r="BL273" s="406"/>
      <c r="BM273" s="406"/>
      <c r="BN273" s="406"/>
      <c r="BO273" s="406"/>
      <c r="BP273" s="406"/>
      <c r="BQ273" s="406"/>
      <c r="BR273" s="406"/>
      <c r="BS273" s="406"/>
      <c r="BT273" s="406"/>
      <c r="BU273" s="406"/>
      <c r="BV273" s="406"/>
      <c r="BW273" s="406"/>
      <c r="BX273" s="406"/>
      <c r="BY273" s="406"/>
      <c r="BZ273" s="406"/>
      <c r="CA273" s="406"/>
      <c r="CB273" s="406"/>
      <c r="CC273" s="406"/>
      <c r="CD273" s="406"/>
      <c r="CE273" s="406"/>
      <c r="CF273" s="406"/>
      <c r="CG273" s="406"/>
      <c r="CH273" s="406"/>
      <c r="CI273" s="406"/>
    </row>
    <row r="274" spans="1:87" ht="15.75" customHeight="1">
      <c r="A274" s="406"/>
      <c r="B274" s="407"/>
      <c r="C274" s="407"/>
      <c r="D274" s="406"/>
      <c r="E274" s="406"/>
      <c r="F274" s="406"/>
      <c r="G274" s="406"/>
      <c r="H274" s="406"/>
      <c r="I274" s="406"/>
      <c r="J274" s="406"/>
      <c r="K274" s="406"/>
      <c r="L274" s="406"/>
      <c r="M274" s="406"/>
      <c r="N274" s="406"/>
      <c r="O274" s="406"/>
      <c r="P274" s="406"/>
      <c r="Q274" s="406"/>
      <c r="R274" s="406"/>
      <c r="S274" s="406"/>
      <c r="T274" s="406"/>
      <c r="U274" s="406"/>
      <c r="V274" s="406"/>
      <c r="W274" s="406"/>
      <c r="X274" s="406"/>
      <c r="Y274" s="406"/>
      <c r="Z274" s="406"/>
      <c r="AA274" s="406"/>
      <c r="AB274" s="406"/>
      <c r="AC274" s="406"/>
      <c r="AD274" s="406"/>
      <c r="AE274" s="406"/>
      <c r="AF274" s="406"/>
      <c r="AG274" s="406"/>
      <c r="AH274" s="406"/>
      <c r="AI274" s="406"/>
      <c r="AJ274" s="406"/>
      <c r="AK274" s="406"/>
      <c r="AL274" s="406"/>
      <c r="AM274" s="406"/>
      <c r="AN274" s="406"/>
      <c r="AO274" s="406"/>
      <c r="AP274" s="406"/>
      <c r="AQ274" s="406"/>
      <c r="AR274" s="406"/>
      <c r="AS274" s="406"/>
      <c r="AT274" s="406"/>
      <c r="AU274" s="406"/>
      <c r="AV274" s="406"/>
      <c r="AW274" s="406"/>
      <c r="AX274" s="406"/>
      <c r="AY274" s="406"/>
      <c r="AZ274" s="406"/>
      <c r="BA274" s="406"/>
      <c r="BB274" s="406"/>
      <c r="BC274" s="406"/>
      <c r="BD274" s="406"/>
      <c r="BE274" s="406"/>
      <c r="BF274" s="406"/>
      <c r="BG274" s="406"/>
      <c r="BH274" s="406"/>
      <c r="BI274" s="406"/>
      <c r="BJ274" s="406"/>
      <c r="BK274" s="406"/>
      <c r="BL274" s="406"/>
      <c r="BM274" s="406"/>
      <c r="BN274" s="406"/>
      <c r="BO274" s="406"/>
      <c r="BP274" s="406"/>
      <c r="BQ274" s="406"/>
      <c r="BR274" s="406"/>
      <c r="BS274" s="406"/>
      <c r="BT274" s="406"/>
      <c r="BU274" s="406"/>
      <c r="BV274" s="406"/>
      <c r="BW274" s="406"/>
      <c r="BX274" s="406"/>
      <c r="BY274" s="406"/>
      <c r="BZ274" s="406"/>
      <c r="CA274" s="406"/>
      <c r="CB274" s="406"/>
      <c r="CC274" s="406"/>
      <c r="CD274" s="406"/>
      <c r="CE274" s="406"/>
      <c r="CF274" s="406"/>
      <c r="CG274" s="406"/>
      <c r="CH274" s="406"/>
      <c r="CI274" s="406"/>
    </row>
    <row r="275" spans="1:87" ht="15.75" customHeight="1">
      <c r="A275" s="406"/>
      <c r="B275" s="407"/>
      <c r="C275" s="407"/>
      <c r="D275" s="406"/>
      <c r="E275" s="406"/>
      <c r="F275" s="406"/>
      <c r="G275" s="406"/>
      <c r="H275" s="406"/>
      <c r="I275" s="406"/>
      <c r="J275" s="406"/>
      <c r="K275" s="406"/>
      <c r="L275" s="406"/>
      <c r="M275" s="406"/>
      <c r="N275" s="406"/>
      <c r="O275" s="406"/>
      <c r="P275" s="406"/>
      <c r="Q275" s="406"/>
      <c r="R275" s="406"/>
      <c r="S275" s="406"/>
      <c r="T275" s="406"/>
      <c r="U275" s="406"/>
      <c r="V275" s="406"/>
      <c r="W275" s="406"/>
      <c r="X275" s="406"/>
      <c r="Y275" s="406"/>
      <c r="Z275" s="406"/>
      <c r="AA275" s="406"/>
      <c r="AB275" s="406"/>
      <c r="AC275" s="406"/>
      <c r="AD275" s="406"/>
      <c r="AE275" s="406"/>
      <c r="AF275" s="406"/>
      <c r="AG275" s="406"/>
      <c r="AH275" s="406"/>
      <c r="AI275" s="406"/>
      <c r="AJ275" s="406"/>
      <c r="AK275" s="406"/>
      <c r="AL275" s="406"/>
      <c r="AM275" s="406"/>
      <c r="AN275" s="406"/>
      <c r="AO275" s="406"/>
      <c r="AP275" s="406"/>
      <c r="AQ275" s="406"/>
      <c r="AR275" s="406"/>
      <c r="AS275" s="406"/>
      <c r="AT275" s="406"/>
      <c r="AU275" s="406"/>
      <c r="AV275" s="406"/>
      <c r="AW275" s="406"/>
      <c r="AX275" s="406"/>
      <c r="AY275" s="406"/>
      <c r="AZ275" s="406"/>
      <c r="BA275" s="406"/>
      <c r="BB275" s="406"/>
      <c r="BC275" s="406"/>
      <c r="BD275" s="406"/>
      <c r="BE275" s="406"/>
      <c r="BF275" s="406"/>
      <c r="BG275" s="406"/>
      <c r="BH275" s="406"/>
      <c r="BI275" s="406"/>
      <c r="BJ275" s="406"/>
      <c r="BK275" s="406"/>
      <c r="BL275" s="406"/>
      <c r="BM275" s="406"/>
      <c r="BN275" s="406"/>
      <c r="BO275" s="406"/>
      <c r="BP275" s="406"/>
      <c r="BQ275" s="406"/>
      <c r="BR275" s="406"/>
      <c r="BS275" s="406"/>
      <c r="BT275" s="406"/>
      <c r="BU275" s="406"/>
      <c r="BV275" s="406"/>
      <c r="BW275" s="406"/>
      <c r="BX275" s="406"/>
      <c r="BY275" s="406"/>
      <c r="BZ275" s="406"/>
      <c r="CA275" s="406"/>
      <c r="CB275" s="406"/>
      <c r="CC275" s="406"/>
      <c r="CD275" s="406"/>
      <c r="CE275" s="406"/>
      <c r="CF275" s="406"/>
      <c r="CG275" s="406"/>
      <c r="CH275" s="406"/>
      <c r="CI275" s="406"/>
    </row>
    <row r="276" spans="1:87" ht="15.75" customHeight="1">
      <c r="A276" s="406"/>
      <c r="B276" s="407"/>
      <c r="C276" s="407"/>
      <c r="D276" s="406"/>
      <c r="E276" s="406"/>
      <c r="F276" s="406"/>
      <c r="G276" s="406"/>
      <c r="H276" s="406"/>
      <c r="I276" s="406"/>
      <c r="J276" s="406"/>
      <c r="K276" s="406"/>
      <c r="L276" s="406"/>
      <c r="M276" s="406"/>
      <c r="N276" s="406"/>
      <c r="O276" s="406"/>
      <c r="P276" s="406"/>
      <c r="Q276" s="406"/>
      <c r="R276" s="406"/>
      <c r="S276" s="406"/>
      <c r="T276" s="406"/>
      <c r="U276" s="406"/>
      <c r="V276" s="406"/>
      <c r="W276" s="406"/>
      <c r="X276" s="406"/>
      <c r="Y276" s="406"/>
      <c r="Z276" s="406"/>
      <c r="AA276" s="406"/>
      <c r="AB276" s="406"/>
      <c r="AC276" s="406"/>
      <c r="AD276" s="406"/>
      <c r="AE276" s="406"/>
      <c r="AF276" s="406"/>
      <c r="AG276" s="406"/>
      <c r="AH276" s="406"/>
      <c r="AI276" s="406"/>
      <c r="AJ276" s="406"/>
      <c r="AK276" s="406"/>
      <c r="AL276" s="406"/>
      <c r="AM276" s="406"/>
      <c r="AN276" s="406"/>
      <c r="AO276" s="406"/>
      <c r="AP276" s="406"/>
      <c r="AQ276" s="406"/>
      <c r="AR276" s="406"/>
      <c r="AS276" s="406"/>
      <c r="AT276" s="406"/>
      <c r="AU276" s="406"/>
      <c r="AV276" s="406"/>
      <c r="AW276" s="406"/>
      <c r="AX276" s="406"/>
      <c r="AY276" s="406"/>
      <c r="AZ276" s="406"/>
      <c r="BA276" s="406"/>
      <c r="BB276" s="406"/>
      <c r="BC276" s="406"/>
      <c r="BD276" s="406"/>
      <c r="BE276" s="406"/>
      <c r="BF276" s="406"/>
      <c r="BG276" s="406"/>
      <c r="BH276" s="406"/>
      <c r="BI276" s="406"/>
      <c r="BJ276" s="406"/>
      <c r="BK276" s="406"/>
      <c r="BL276" s="406"/>
      <c r="BM276" s="406"/>
      <c r="BN276" s="406"/>
      <c r="BO276" s="406"/>
      <c r="BP276" s="406"/>
      <c r="BQ276" s="406"/>
      <c r="BR276" s="406"/>
      <c r="BS276" s="406"/>
      <c r="BT276" s="406"/>
      <c r="BU276" s="406"/>
      <c r="BV276" s="406"/>
      <c r="BW276" s="406"/>
      <c r="BX276" s="406"/>
      <c r="BY276" s="406"/>
      <c r="BZ276" s="406"/>
      <c r="CA276" s="406"/>
      <c r="CB276" s="406"/>
      <c r="CC276" s="406"/>
      <c r="CD276" s="406"/>
      <c r="CE276" s="406"/>
      <c r="CF276" s="406"/>
      <c r="CG276" s="406"/>
      <c r="CH276" s="406"/>
      <c r="CI276" s="406"/>
    </row>
    <row r="277" spans="1:87" ht="15.75" customHeight="1">
      <c r="A277" s="406"/>
      <c r="B277" s="407"/>
      <c r="C277" s="407"/>
      <c r="D277" s="406"/>
      <c r="E277" s="406"/>
      <c r="F277" s="406"/>
      <c r="G277" s="406"/>
      <c r="H277" s="406"/>
      <c r="I277" s="406"/>
      <c r="J277" s="406"/>
      <c r="K277" s="406"/>
      <c r="L277" s="406"/>
      <c r="M277" s="406"/>
      <c r="N277" s="406"/>
      <c r="O277" s="406"/>
      <c r="P277" s="406"/>
      <c r="Q277" s="406"/>
      <c r="R277" s="406"/>
      <c r="S277" s="406"/>
      <c r="T277" s="406"/>
      <c r="U277" s="406"/>
      <c r="V277" s="406"/>
      <c r="W277" s="406"/>
      <c r="X277" s="406"/>
      <c r="Y277" s="406"/>
      <c r="Z277" s="406"/>
      <c r="AA277" s="406"/>
      <c r="AB277" s="406"/>
      <c r="AC277" s="406"/>
      <c r="AD277" s="406"/>
      <c r="AE277" s="406"/>
      <c r="AF277" s="406"/>
      <c r="AG277" s="406"/>
      <c r="AH277" s="406"/>
      <c r="AI277" s="406"/>
      <c r="AJ277" s="406"/>
      <c r="AK277" s="406"/>
      <c r="AL277" s="406"/>
      <c r="AM277" s="406"/>
      <c r="AN277" s="406"/>
      <c r="AO277" s="406"/>
      <c r="AP277" s="406"/>
      <c r="AQ277" s="406"/>
      <c r="AR277" s="406"/>
      <c r="AS277" s="406"/>
      <c r="AT277" s="406"/>
      <c r="AU277" s="406"/>
      <c r="AV277" s="406"/>
      <c r="AW277" s="406"/>
      <c r="AX277" s="406"/>
      <c r="AY277" s="406"/>
      <c r="AZ277" s="406"/>
      <c r="BA277" s="406"/>
      <c r="BB277" s="406"/>
      <c r="BC277" s="406"/>
      <c r="BD277" s="406"/>
      <c r="BE277" s="406"/>
      <c r="BF277" s="406"/>
      <c r="BG277" s="406"/>
      <c r="BH277" s="406"/>
      <c r="BI277" s="406"/>
      <c r="BJ277" s="406"/>
      <c r="BK277" s="406"/>
      <c r="BL277" s="406"/>
      <c r="BM277" s="406"/>
      <c r="BN277" s="406"/>
      <c r="BO277" s="406"/>
      <c r="BP277" s="406"/>
      <c r="BQ277" s="406"/>
      <c r="BR277" s="406"/>
      <c r="BS277" s="406"/>
      <c r="BT277" s="406"/>
      <c r="BU277" s="406"/>
      <c r="BV277" s="406"/>
      <c r="BW277" s="406"/>
      <c r="BX277" s="406"/>
      <c r="BY277" s="406"/>
      <c r="BZ277" s="406"/>
      <c r="CA277" s="406"/>
      <c r="CB277" s="406"/>
      <c r="CC277" s="406"/>
      <c r="CD277" s="406"/>
      <c r="CE277" s="406"/>
      <c r="CF277" s="406"/>
      <c r="CG277" s="406"/>
      <c r="CH277" s="406"/>
      <c r="CI277" s="406"/>
    </row>
    <row r="278" spans="1:87" ht="15.75" customHeight="1">
      <c r="A278" s="406"/>
      <c r="B278" s="407"/>
      <c r="C278" s="407"/>
      <c r="D278" s="406"/>
      <c r="E278" s="406"/>
      <c r="F278" s="406"/>
      <c r="G278" s="406"/>
      <c r="H278" s="406"/>
      <c r="I278" s="406"/>
      <c r="J278" s="406"/>
      <c r="K278" s="406"/>
      <c r="L278" s="406"/>
      <c r="M278" s="406"/>
      <c r="N278" s="406"/>
      <c r="O278" s="406"/>
      <c r="P278" s="406"/>
      <c r="Q278" s="406"/>
      <c r="R278" s="406"/>
      <c r="S278" s="406"/>
      <c r="T278" s="406"/>
      <c r="U278" s="406"/>
      <c r="V278" s="406"/>
      <c r="W278" s="406"/>
      <c r="X278" s="406"/>
      <c r="Y278" s="406"/>
      <c r="Z278" s="406"/>
      <c r="AA278" s="406"/>
      <c r="AB278" s="406"/>
      <c r="AC278" s="406"/>
      <c r="AD278" s="406"/>
      <c r="AE278" s="406"/>
      <c r="AF278" s="406"/>
      <c r="AG278" s="406"/>
      <c r="AH278" s="406"/>
      <c r="AI278" s="406"/>
      <c r="AJ278" s="406"/>
      <c r="AK278" s="406"/>
      <c r="AL278" s="406"/>
      <c r="AM278" s="406"/>
      <c r="AN278" s="406"/>
      <c r="AO278" s="406"/>
      <c r="AP278" s="406"/>
      <c r="AQ278" s="406"/>
      <c r="AR278" s="406"/>
      <c r="AS278" s="406"/>
      <c r="AT278" s="406"/>
      <c r="AU278" s="406"/>
      <c r="AV278" s="406"/>
      <c r="AW278" s="406"/>
      <c r="AX278" s="406"/>
      <c r="AY278" s="406"/>
      <c r="AZ278" s="406"/>
      <c r="BA278" s="406"/>
      <c r="BB278" s="406"/>
      <c r="BC278" s="406"/>
      <c r="BD278" s="406"/>
      <c r="BE278" s="406"/>
      <c r="BF278" s="406"/>
      <c r="BG278" s="406"/>
      <c r="BH278" s="406"/>
      <c r="BI278" s="406"/>
      <c r="BJ278" s="406"/>
      <c r="BK278" s="406"/>
      <c r="BL278" s="406"/>
      <c r="BM278" s="406"/>
      <c r="BN278" s="406"/>
      <c r="BO278" s="406"/>
      <c r="BP278" s="406"/>
      <c r="BQ278" s="406"/>
      <c r="BR278" s="406"/>
      <c r="BS278" s="406"/>
      <c r="BT278" s="406"/>
      <c r="BU278" s="406"/>
      <c r="BV278" s="406"/>
      <c r="BW278" s="406"/>
      <c r="BX278" s="406"/>
      <c r="BY278" s="406"/>
      <c r="BZ278" s="406"/>
      <c r="CA278" s="406"/>
      <c r="CB278" s="406"/>
      <c r="CC278" s="406"/>
      <c r="CD278" s="406"/>
      <c r="CE278" s="406"/>
      <c r="CF278" s="406"/>
      <c r="CG278" s="406"/>
      <c r="CH278" s="406"/>
      <c r="CI278" s="406"/>
    </row>
    <row r="279" spans="1:87" ht="15.75" customHeight="1">
      <c r="A279" s="406"/>
      <c r="B279" s="407"/>
      <c r="C279" s="407"/>
      <c r="D279" s="406"/>
      <c r="E279" s="406"/>
      <c r="F279" s="406"/>
      <c r="G279" s="406"/>
      <c r="H279" s="406"/>
      <c r="I279" s="406"/>
      <c r="J279" s="406"/>
      <c r="K279" s="406"/>
      <c r="L279" s="406"/>
      <c r="M279" s="406"/>
      <c r="N279" s="406"/>
      <c r="O279" s="406"/>
      <c r="P279" s="406"/>
      <c r="Q279" s="406"/>
      <c r="R279" s="406"/>
      <c r="S279" s="406"/>
      <c r="T279" s="406"/>
      <c r="U279" s="406"/>
      <c r="V279" s="406"/>
      <c r="W279" s="406"/>
      <c r="X279" s="406"/>
      <c r="Y279" s="406"/>
      <c r="Z279" s="406"/>
      <c r="AA279" s="406"/>
      <c r="AB279" s="406"/>
      <c r="AC279" s="406"/>
      <c r="AD279" s="406"/>
      <c r="AE279" s="406"/>
      <c r="AF279" s="406"/>
      <c r="AG279" s="406"/>
      <c r="AH279" s="406"/>
      <c r="AI279" s="406"/>
      <c r="AJ279" s="406"/>
      <c r="AK279" s="406"/>
      <c r="AL279" s="406"/>
      <c r="AM279" s="406"/>
      <c r="AN279" s="406"/>
      <c r="AO279" s="406"/>
      <c r="AP279" s="406"/>
      <c r="AQ279" s="406"/>
      <c r="AR279" s="406"/>
      <c r="AS279" s="406"/>
      <c r="AT279" s="406"/>
      <c r="AU279" s="406"/>
      <c r="AV279" s="406"/>
      <c r="AW279" s="406"/>
      <c r="AX279" s="406"/>
      <c r="AY279" s="406"/>
      <c r="AZ279" s="406"/>
      <c r="BA279" s="406"/>
      <c r="BB279" s="406"/>
      <c r="BC279" s="406"/>
      <c r="BD279" s="406"/>
      <c r="BE279" s="406"/>
      <c r="BF279" s="406"/>
      <c r="BG279" s="406"/>
      <c r="BH279" s="406"/>
      <c r="BI279" s="406"/>
      <c r="BJ279" s="406"/>
      <c r="BK279" s="406"/>
      <c r="BL279" s="406"/>
      <c r="BM279" s="406"/>
      <c r="BN279" s="406"/>
      <c r="BO279" s="406"/>
      <c r="BP279" s="406"/>
      <c r="BQ279" s="406"/>
      <c r="BR279" s="406"/>
      <c r="BS279" s="406"/>
      <c r="BT279" s="406"/>
      <c r="BU279" s="406"/>
      <c r="BV279" s="406"/>
      <c r="BW279" s="406"/>
      <c r="BX279" s="406"/>
      <c r="BY279" s="406"/>
      <c r="BZ279" s="406"/>
      <c r="CA279" s="406"/>
      <c r="CB279" s="406"/>
      <c r="CC279" s="406"/>
      <c r="CD279" s="406"/>
      <c r="CE279" s="406"/>
      <c r="CF279" s="406"/>
      <c r="CG279" s="406"/>
      <c r="CH279" s="406"/>
      <c r="CI279" s="406"/>
    </row>
    <row r="280" spans="1:87" ht="15.75" customHeight="1">
      <c r="A280" s="406"/>
      <c r="B280" s="407"/>
      <c r="C280" s="407"/>
      <c r="D280" s="406"/>
      <c r="E280" s="406"/>
      <c r="F280" s="406"/>
      <c r="G280" s="406"/>
      <c r="H280" s="406"/>
      <c r="I280" s="406"/>
      <c r="J280" s="406"/>
      <c r="K280" s="406"/>
      <c r="L280" s="406"/>
      <c r="M280" s="406"/>
      <c r="N280" s="406"/>
      <c r="O280" s="406"/>
      <c r="P280" s="406"/>
      <c r="Q280" s="406"/>
      <c r="R280" s="406"/>
      <c r="S280" s="406"/>
      <c r="T280" s="406"/>
      <c r="U280" s="406"/>
      <c r="V280" s="406"/>
      <c r="W280" s="406"/>
      <c r="X280" s="406"/>
      <c r="Y280" s="406"/>
      <c r="Z280" s="406"/>
      <c r="AA280" s="406"/>
      <c r="AB280" s="406"/>
      <c r="AC280" s="406"/>
      <c r="AD280" s="406"/>
      <c r="AE280" s="406"/>
      <c r="AF280" s="406"/>
      <c r="AG280" s="406"/>
      <c r="AH280" s="406"/>
      <c r="AI280" s="406"/>
      <c r="AJ280" s="406"/>
      <c r="AK280" s="406"/>
      <c r="AL280" s="406"/>
      <c r="AM280" s="406"/>
      <c r="AN280" s="406"/>
      <c r="AO280" s="406"/>
      <c r="AP280" s="406"/>
      <c r="AQ280" s="406"/>
      <c r="AR280" s="406"/>
      <c r="AS280" s="406"/>
      <c r="AT280" s="406"/>
      <c r="AU280" s="406"/>
      <c r="AV280" s="406"/>
      <c r="AW280" s="406"/>
      <c r="AX280" s="406"/>
      <c r="AY280" s="406"/>
      <c r="AZ280" s="406"/>
      <c r="BA280" s="406"/>
      <c r="BB280" s="406"/>
      <c r="BC280" s="406"/>
      <c r="BD280" s="406"/>
      <c r="BE280" s="406"/>
      <c r="BF280" s="406"/>
      <c r="BG280" s="406"/>
      <c r="BH280" s="406"/>
      <c r="BI280" s="406"/>
      <c r="BJ280" s="406"/>
      <c r="BK280" s="406"/>
      <c r="BL280" s="406"/>
      <c r="BM280" s="406"/>
      <c r="BN280" s="406"/>
      <c r="BO280" s="406"/>
      <c r="BP280" s="406"/>
      <c r="BQ280" s="406"/>
      <c r="BR280" s="406"/>
      <c r="BS280" s="406"/>
      <c r="BT280" s="406"/>
      <c r="BU280" s="406"/>
      <c r="BV280" s="406"/>
      <c r="BW280" s="406"/>
      <c r="BX280" s="406"/>
      <c r="BY280" s="406"/>
      <c r="BZ280" s="406"/>
      <c r="CA280" s="406"/>
      <c r="CB280" s="406"/>
      <c r="CC280" s="406"/>
      <c r="CD280" s="406"/>
      <c r="CE280" s="406"/>
      <c r="CF280" s="406"/>
      <c r="CG280" s="406"/>
      <c r="CH280" s="406"/>
      <c r="CI280" s="406"/>
    </row>
    <row r="281" spans="1:87" ht="15.75" customHeight="1">
      <c r="A281" s="406"/>
      <c r="B281" s="407"/>
      <c r="C281" s="407"/>
      <c r="D281" s="406"/>
      <c r="E281" s="406"/>
      <c r="F281" s="406"/>
      <c r="G281" s="406"/>
      <c r="H281" s="406"/>
      <c r="I281" s="406"/>
      <c r="J281" s="406"/>
      <c r="K281" s="406"/>
      <c r="L281" s="406"/>
      <c r="M281" s="406"/>
      <c r="N281" s="406"/>
      <c r="O281" s="406"/>
      <c r="P281" s="406"/>
      <c r="Q281" s="406"/>
      <c r="R281" s="406"/>
      <c r="S281" s="406"/>
      <c r="T281" s="406"/>
      <c r="U281" s="406"/>
      <c r="V281" s="406"/>
      <c r="W281" s="406"/>
      <c r="X281" s="406"/>
      <c r="Y281" s="406"/>
      <c r="Z281" s="406"/>
      <c r="AA281" s="406"/>
      <c r="AB281" s="406"/>
      <c r="AC281" s="406"/>
      <c r="AD281" s="406"/>
      <c r="AE281" s="406"/>
      <c r="AF281" s="406"/>
      <c r="AG281" s="406"/>
      <c r="AH281" s="406"/>
      <c r="AI281" s="406"/>
      <c r="AJ281" s="406"/>
      <c r="AK281" s="406"/>
      <c r="AL281" s="406"/>
      <c r="AM281" s="406"/>
      <c r="AN281" s="406"/>
      <c r="AO281" s="406"/>
      <c r="AP281" s="406"/>
      <c r="AQ281" s="406"/>
      <c r="AR281" s="406"/>
      <c r="AS281" s="406"/>
      <c r="AT281" s="406"/>
      <c r="AU281" s="406"/>
      <c r="AV281" s="406"/>
      <c r="AW281" s="406"/>
      <c r="AX281" s="406"/>
      <c r="AY281" s="406"/>
      <c r="AZ281" s="406"/>
      <c r="BA281" s="406"/>
      <c r="BB281" s="406"/>
      <c r="BC281" s="406"/>
      <c r="BD281" s="406"/>
      <c r="BE281" s="406"/>
      <c r="BF281" s="406"/>
      <c r="BG281" s="406"/>
      <c r="BH281" s="406"/>
      <c r="BI281" s="406"/>
      <c r="BJ281" s="406"/>
      <c r="BK281" s="406"/>
      <c r="BL281" s="406"/>
      <c r="BM281" s="406"/>
      <c r="BN281" s="406"/>
      <c r="BO281" s="406"/>
      <c r="BP281" s="406"/>
      <c r="BQ281" s="406"/>
      <c r="BR281" s="406"/>
      <c r="BS281" s="406"/>
      <c r="BT281" s="406"/>
      <c r="BU281" s="406"/>
      <c r="BV281" s="406"/>
      <c r="BW281" s="406"/>
      <c r="BX281" s="406"/>
      <c r="BY281" s="406"/>
      <c r="BZ281" s="406"/>
      <c r="CA281" s="406"/>
      <c r="CB281" s="406"/>
      <c r="CC281" s="406"/>
      <c r="CD281" s="406"/>
      <c r="CE281" s="406"/>
      <c r="CF281" s="406"/>
      <c r="CG281" s="406"/>
      <c r="CH281" s="406"/>
      <c r="CI281" s="406"/>
    </row>
    <row r="282" spans="1:87" ht="15.75" customHeight="1">
      <c r="A282" s="406"/>
      <c r="B282" s="407"/>
      <c r="C282" s="407"/>
      <c r="D282" s="406"/>
      <c r="E282" s="406"/>
      <c r="F282" s="406"/>
      <c r="G282" s="406"/>
      <c r="H282" s="406"/>
      <c r="I282" s="406"/>
      <c r="J282" s="406"/>
      <c r="K282" s="406"/>
      <c r="L282" s="406"/>
      <c r="M282" s="406"/>
      <c r="N282" s="406"/>
      <c r="O282" s="406"/>
      <c r="P282" s="406"/>
      <c r="Q282" s="406"/>
      <c r="R282" s="406"/>
      <c r="S282" s="406"/>
      <c r="T282" s="406"/>
      <c r="U282" s="406"/>
      <c r="V282" s="406"/>
      <c r="W282" s="406"/>
      <c r="X282" s="406"/>
      <c r="Y282" s="406"/>
      <c r="Z282" s="406"/>
      <c r="AA282" s="406"/>
      <c r="AB282" s="406"/>
      <c r="AC282" s="406"/>
      <c r="AD282" s="406"/>
      <c r="AE282" s="406"/>
      <c r="AF282" s="406"/>
      <c r="AG282" s="406"/>
      <c r="AH282" s="406"/>
      <c r="AI282" s="406"/>
      <c r="AJ282" s="406"/>
      <c r="AK282" s="406"/>
      <c r="AL282" s="406"/>
      <c r="AM282" s="406"/>
      <c r="AN282" s="406"/>
      <c r="AO282" s="406"/>
      <c r="AP282" s="406"/>
      <c r="AQ282" s="406"/>
      <c r="AR282" s="406"/>
      <c r="AS282" s="406"/>
      <c r="AT282" s="406"/>
      <c r="AU282" s="406"/>
      <c r="AV282" s="406"/>
      <c r="AW282" s="406"/>
      <c r="AX282" s="406"/>
      <c r="AY282" s="406"/>
      <c r="AZ282" s="406"/>
      <c r="BA282" s="406"/>
      <c r="BB282" s="406"/>
      <c r="BC282" s="406"/>
      <c r="BD282" s="406"/>
      <c r="BE282" s="406"/>
      <c r="BF282" s="406"/>
      <c r="BG282" s="406"/>
      <c r="BH282" s="406"/>
      <c r="BI282" s="406"/>
      <c r="BJ282" s="406"/>
      <c r="BK282" s="406"/>
      <c r="BL282" s="406"/>
      <c r="BM282" s="406"/>
      <c r="BN282" s="406"/>
      <c r="BO282" s="406"/>
      <c r="BP282" s="406"/>
      <c r="BQ282" s="406"/>
      <c r="BR282" s="406"/>
      <c r="BS282" s="406"/>
      <c r="BT282" s="406"/>
      <c r="BU282" s="406"/>
      <c r="BV282" s="406"/>
      <c r="BW282" s="406"/>
      <c r="BX282" s="406"/>
      <c r="BY282" s="406"/>
      <c r="BZ282" s="406"/>
      <c r="CA282" s="406"/>
      <c r="CB282" s="406"/>
      <c r="CC282" s="406"/>
      <c r="CD282" s="406"/>
      <c r="CE282" s="406"/>
      <c r="CF282" s="406"/>
      <c r="CG282" s="406"/>
      <c r="CH282" s="406"/>
      <c r="CI282" s="406"/>
    </row>
    <row r="283" spans="1:87" ht="15.75" customHeight="1">
      <c r="A283" s="406"/>
      <c r="B283" s="407"/>
      <c r="C283" s="407"/>
      <c r="D283" s="406"/>
      <c r="E283" s="406"/>
      <c r="F283" s="406"/>
      <c r="G283" s="406"/>
      <c r="H283" s="406"/>
      <c r="I283" s="406"/>
      <c r="J283" s="406"/>
      <c r="K283" s="406"/>
      <c r="L283" s="406"/>
      <c r="M283" s="406"/>
      <c r="N283" s="406"/>
      <c r="O283" s="406"/>
      <c r="P283" s="406"/>
      <c r="Q283" s="406"/>
      <c r="R283" s="406"/>
      <c r="S283" s="406"/>
      <c r="T283" s="406"/>
      <c r="U283" s="406"/>
      <c r="V283" s="406"/>
      <c r="W283" s="406"/>
      <c r="X283" s="406"/>
      <c r="Y283" s="406"/>
      <c r="Z283" s="406"/>
      <c r="AA283" s="406"/>
      <c r="AB283" s="406"/>
      <c r="AC283" s="406"/>
      <c r="AD283" s="406"/>
      <c r="AE283" s="406"/>
      <c r="AF283" s="406"/>
      <c r="AG283" s="406"/>
      <c r="AH283" s="406"/>
      <c r="AI283" s="406"/>
      <c r="AJ283" s="406"/>
      <c r="AK283" s="406"/>
      <c r="AL283" s="406"/>
      <c r="AM283" s="406"/>
      <c r="AN283" s="406"/>
      <c r="AO283" s="406"/>
      <c r="AP283" s="406"/>
      <c r="AQ283" s="406"/>
      <c r="AR283" s="406"/>
      <c r="AS283" s="406"/>
      <c r="AT283" s="406"/>
      <c r="AU283" s="406"/>
      <c r="AV283" s="406"/>
      <c r="AW283" s="406"/>
      <c r="AX283" s="406"/>
      <c r="AY283" s="406"/>
      <c r="AZ283" s="406"/>
      <c r="BA283" s="406"/>
      <c r="BB283" s="406"/>
      <c r="BC283" s="406"/>
      <c r="BD283" s="406"/>
      <c r="BE283" s="406"/>
      <c r="BF283" s="406"/>
      <c r="BG283" s="406"/>
      <c r="BH283" s="406"/>
      <c r="BI283" s="406"/>
      <c r="BJ283" s="406"/>
      <c r="BK283" s="406"/>
      <c r="BL283" s="406"/>
      <c r="BM283" s="406"/>
      <c r="BN283" s="406"/>
      <c r="BO283" s="406"/>
      <c r="BP283" s="406"/>
      <c r="BQ283" s="406"/>
      <c r="BR283" s="406"/>
      <c r="BS283" s="406"/>
      <c r="BT283" s="406"/>
      <c r="BU283" s="406"/>
      <c r="BV283" s="406"/>
      <c r="BW283" s="406"/>
      <c r="BX283" s="406"/>
      <c r="BY283" s="406"/>
      <c r="BZ283" s="406"/>
      <c r="CA283" s="406"/>
      <c r="CB283" s="406"/>
      <c r="CC283" s="406"/>
      <c r="CD283" s="406"/>
      <c r="CE283" s="406"/>
      <c r="CF283" s="406"/>
      <c r="CG283" s="406"/>
      <c r="CH283" s="406"/>
      <c r="CI283" s="406"/>
    </row>
    <row r="284" spans="1:87" ht="15.75" customHeight="1">
      <c r="A284" s="406"/>
      <c r="B284" s="407"/>
      <c r="C284" s="407"/>
      <c r="D284" s="406"/>
      <c r="E284" s="406"/>
      <c r="F284" s="406"/>
      <c r="G284" s="406"/>
      <c r="H284" s="406"/>
      <c r="I284" s="406"/>
      <c r="J284" s="406"/>
      <c r="K284" s="406"/>
      <c r="L284" s="406"/>
      <c r="M284" s="406"/>
      <c r="N284" s="406"/>
      <c r="O284" s="406"/>
      <c r="P284" s="406"/>
      <c r="Q284" s="406"/>
      <c r="R284" s="406"/>
      <c r="S284" s="406"/>
      <c r="T284" s="406"/>
      <c r="U284" s="406"/>
      <c r="V284" s="406"/>
      <c r="W284" s="406"/>
      <c r="X284" s="406"/>
      <c r="Y284" s="406"/>
      <c r="Z284" s="406"/>
      <c r="AA284" s="406"/>
      <c r="AB284" s="406"/>
      <c r="AC284" s="406"/>
      <c r="AD284" s="406"/>
      <c r="AE284" s="406"/>
      <c r="AF284" s="406"/>
      <c r="AG284" s="406"/>
      <c r="AH284" s="406"/>
      <c r="AI284" s="406"/>
      <c r="AJ284" s="406"/>
      <c r="AK284" s="406"/>
      <c r="AL284" s="406"/>
      <c r="AM284" s="406"/>
      <c r="AN284" s="406"/>
      <c r="AO284" s="406"/>
      <c r="AP284" s="406"/>
      <c r="AQ284" s="406"/>
      <c r="AR284" s="406"/>
      <c r="AS284" s="406"/>
      <c r="AT284" s="406"/>
      <c r="AU284" s="406"/>
      <c r="AV284" s="406"/>
      <c r="AW284" s="406"/>
      <c r="AX284" s="406"/>
      <c r="AY284" s="406"/>
      <c r="AZ284" s="406"/>
      <c r="BA284" s="406"/>
      <c r="BB284" s="406"/>
      <c r="BC284" s="406"/>
      <c r="BD284" s="406"/>
      <c r="BE284" s="406"/>
      <c r="BF284" s="406"/>
      <c r="BG284" s="406"/>
      <c r="BH284" s="406"/>
      <c r="BI284" s="406"/>
      <c r="BJ284" s="406"/>
      <c r="BK284" s="406"/>
      <c r="BL284" s="406"/>
      <c r="BM284" s="406"/>
      <c r="BN284" s="406"/>
      <c r="BO284" s="406"/>
      <c r="BP284" s="406"/>
      <c r="BQ284" s="406"/>
      <c r="BR284" s="406"/>
      <c r="BS284" s="406"/>
      <c r="BT284" s="406"/>
      <c r="BU284" s="406"/>
      <c r="BV284" s="406"/>
      <c r="BW284" s="406"/>
      <c r="BX284" s="406"/>
      <c r="BY284" s="406"/>
      <c r="BZ284" s="406"/>
      <c r="CA284" s="406"/>
      <c r="CB284" s="406"/>
      <c r="CC284" s="406"/>
      <c r="CD284" s="406"/>
      <c r="CE284" s="406"/>
      <c r="CF284" s="406"/>
      <c r="CG284" s="406"/>
      <c r="CH284" s="406"/>
      <c r="CI284" s="406"/>
    </row>
    <row r="285" spans="1:87" ht="15.75" customHeight="1">
      <c r="A285" s="406"/>
      <c r="B285" s="407"/>
      <c r="C285" s="407"/>
      <c r="D285" s="406"/>
      <c r="E285" s="406"/>
      <c r="F285" s="406"/>
      <c r="G285" s="406"/>
      <c r="H285" s="406"/>
      <c r="I285" s="406"/>
      <c r="J285" s="406"/>
      <c r="K285" s="406"/>
      <c r="L285" s="406"/>
      <c r="M285" s="406"/>
      <c r="N285" s="406"/>
      <c r="O285" s="406"/>
      <c r="P285" s="406"/>
      <c r="Q285" s="406"/>
      <c r="R285" s="406"/>
      <c r="S285" s="406"/>
      <c r="T285" s="406"/>
      <c r="U285" s="406"/>
      <c r="V285" s="406"/>
      <c r="W285" s="406"/>
      <c r="X285" s="406"/>
      <c r="Y285" s="406"/>
      <c r="Z285" s="406"/>
      <c r="AA285" s="406"/>
      <c r="AB285" s="406"/>
      <c r="AC285" s="406"/>
      <c r="AD285" s="406"/>
      <c r="AE285" s="406"/>
      <c r="AF285" s="406"/>
      <c r="AG285" s="406"/>
      <c r="AH285" s="406"/>
      <c r="AI285" s="406"/>
      <c r="AJ285" s="406"/>
      <c r="AK285" s="406"/>
      <c r="AL285" s="406"/>
      <c r="AM285" s="406"/>
      <c r="AN285" s="406"/>
      <c r="AO285" s="406"/>
      <c r="AP285" s="406"/>
      <c r="AQ285" s="406"/>
      <c r="AR285" s="406"/>
      <c r="AS285" s="406"/>
      <c r="AT285" s="406"/>
      <c r="AU285" s="406"/>
      <c r="AV285" s="406"/>
      <c r="AW285" s="406"/>
      <c r="AX285" s="406"/>
      <c r="AY285" s="406"/>
      <c r="AZ285" s="406"/>
      <c r="BA285" s="406"/>
      <c r="BB285" s="406"/>
      <c r="BC285" s="406"/>
      <c r="BD285" s="406"/>
      <c r="BE285" s="406"/>
      <c r="BF285" s="406"/>
      <c r="BG285" s="406"/>
      <c r="BH285" s="406"/>
      <c r="BI285" s="406"/>
      <c r="BJ285" s="406"/>
      <c r="BK285" s="406"/>
      <c r="BL285" s="406"/>
      <c r="BM285" s="406"/>
      <c r="BN285" s="406"/>
      <c r="BO285" s="406"/>
      <c r="BP285" s="406"/>
      <c r="BQ285" s="406"/>
      <c r="BR285" s="406"/>
      <c r="BS285" s="406"/>
      <c r="BT285" s="406"/>
      <c r="BU285" s="406"/>
      <c r="BV285" s="406"/>
      <c r="BW285" s="406"/>
      <c r="BX285" s="406"/>
      <c r="BY285" s="406"/>
      <c r="BZ285" s="406"/>
      <c r="CA285" s="406"/>
      <c r="CB285" s="406"/>
      <c r="CC285" s="406"/>
      <c r="CD285" s="406"/>
      <c r="CE285" s="406"/>
      <c r="CF285" s="406"/>
      <c r="CG285" s="406"/>
      <c r="CH285" s="406"/>
      <c r="CI285" s="406"/>
    </row>
    <row r="286" spans="1:87" ht="15.75" customHeight="1">
      <c r="A286" s="406"/>
      <c r="B286" s="407"/>
      <c r="C286" s="407"/>
      <c r="D286" s="406"/>
      <c r="E286" s="406"/>
      <c r="F286" s="406"/>
      <c r="G286" s="406"/>
      <c r="H286" s="406"/>
      <c r="I286" s="406"/>
      <c r="J286" s="406"/>
      <c r="K286" s="406"/>
      <c r="L286" s="406"/>
      <c r="M286" s="406"/>
      <c r="N286" s="406"/>
      <c r="O286" s="406"/>
      <c r="P286" s="406"/>
      <c r="Q286" s="406"/>
      <c r="R286" s="406"/>
      <c r="S286" s="406"/>
      <c r="T286" s="406"/>
      <c r="U286" s="406"/>
      <c r="V286" s="406"/>
      <c r="W286" s="406"/>
      <c r="X286" s="406"/>
      <c r="Y286" s="406"/>
      <c r="Z286" s="406"/>
      <c r="AA286" s="406"/>
      <c r="AB286" s="406"/>
      <c r="AC286" s="406"/>
      <c r="AD286" s="406"/>
      <c r="AE286" s="406"/>
      <c r="AF286" s="406"/>
      <c r="AG286" s="406"/>
      <c r="AH286" s="406"/>
      <c r="AI286" s="406"/>
      <c r="AJ286" s="406"/>
      <c r="AK286" s="406"/>
      <c r="AL286" s="406"/>
      <c r="AM286" s="406"/>
      <c r="AN286" s="406"/>
      <c r="AO286" s="406"/>
      <c r="AP286" s="406"/>
      <c r="AQ286" s="406"/>
      <c r="AR286" s="406"/>
      <c r="AS286" s="406"/>
      <c r="AT286" s="406"/>
      <c r="AU286" s="406"/>
      <c r="AV286" s="406"/>
      <c r="AW286" s="406"/>
      <c r="AX286" s="406"/>
      <c r="AY286" s="406"/>
      <c r="AZ286" s="406"/>
      <c r="BA286" s="406"/>
      <c r="BB286" s="406"/>
      <c r="BC286" s="406"/>
      <c r="BD286" s="406"/>
      <c r="BE286" s="406"/>
      <c r="BF286" s="406"/>
      <c r="BG286" s="406"/>
      <c r="BH286" s="406"/>
      <c r="BI286" s="406"/>
      <c r="BJ286" s="406"/>
      <c r="BK286" s="406"/>
      <c r="BL286" s="406"/>
      <c r="BM286" s="406"/>
      <c r="BN286" s="406"/>
      <c r="BO286" s="406"/>
      <c r="BP286" s="406"/>
      <c r="BQ286" s="406"/>
      <c r="BR286" s="406"/>
      <c r="BS286" s="406"/>
      <c r="BT286" s="406"/>
      <c r="BU286" s="406"/>
      <c r="BV286" s="406"/>
      <c r="BW286" s="406"/>
      <c r="BX286" s="406"/>
      <c r="BY286" s="406"/>
      <c r="BZ286" s="406"/>
      <c r="CA286" s="406"/>
      <c r="CB286" s="406"/>
      <c r="CC286" s="406"/>
      <c r="CD286" s="406"/>
      <c r="CE286" s="406"/>
      <c r="CF286" s="406"/>
      <c r="CG286" s="406"/>
      <c r="CH286" s="406"/>
      <c r="CI286" s="406"/>
    </row>
    <row r="287" spans="1:87" ht="15.75" customHeight="1">
      <c r="A287" s="406"/>
      <c r="B287" s="407"/>
      <c r="C287" s="407"/>
      <c r="D287" s="406"/>
      <c r="E287" s="406"/>
      <c r="F287" s="406"/>
      <c r="G287" s="406"/>
      <c r="H287" s="406"/>
      <c r="I287" s="406"/>
      <c r="J287" s="406"/>
      <c r="K287" s="406"/>
      <c r="L287" s="406"/>
      <c r="M287" s="406"/>
      <c r="N287" s="406"/>
      <c r="O287" s="406"/>
      <c r="P287" s="406"/>
      <c r="Q287" s="406"/>
      <c r="R287" s="406"/>
      <c r="S287" s="406"/>
      <c r="T287" s="406"/>
      <c r="U287" s="406"/>
      <c r="V287" s="406"/>
      <c r="W287" s="406"/>
      <c r="X287" s="406"/>
      <c r="Y287" s="406"/>
      <c r="Z287" s="406"/>
      <c r="AA287" s="406"/>
      <c r="AB287" s="406"/>
      <c r="AC287" s="406"/>
      <c r="AD287" s="406"/>
      <c r="AE287" s="406"/>
      <c r="AF287" s="406"/>
      <c r="AG287" s="406"/>
      <c r="AH287" s="406"/>
      <c r="AI287" s="406"/>
      <c r="AJ287" s="406"/>
      <c r="AK287" s="406"/>
      <c r="AL287" s="406"/>
      <c r="AM287" s="406"/>
      <c r="AN287" s="406"/>
      <c r="AO287" s="406"/>
      <c r="AP287" s="406"/>
      <c r="AQ287" s="406"/>
      <c r="AR287" s="406"/>
      <c r="AS287" s="406"/>
      <c r="AT287" s="406"/>
      <c r="AU287" s="406"/>
      <c r="AV287" s="406"/>
      <c r="AW287" s="406"/>
      <c r="AX287" s="406"/>
      <c r="AY287" s="406"/>
      <c r="AZ287" s="406"/>
      <c r="BA287" s="406"/>
      <c r="BB287" s="406"/>
      <c r="BC287" s="406"/>
      <c r="BD287" s="406"/>
      <c r="BE287" s="406"/>
      <c r="BF287" s="406"/>
      <c r="BG287" s="406"/>
      <c r="BH287" s="406"/>
      <c r="BI287" s="406"/>
      <c r="BJ287" s="406"/>
      <c r="BK287" s="406"/>
      <c r="BL287" s="406"/>
      <c r="BM287" s="406"/>
      <c r="BN287" s="406"/>
      <c r="BO287" s="406"/>
      <c r="BP287" s="406"/>
      <c r="BQ287" s="406"/>
      <c r="BR287" s="406"/>
      <c r="BS287" s="406"/>
      <c r="BT287" s="406"/>
      <c r="BU287" s="406"/>
      <c r="BV287" s="406"/>
      <c r="BW287" s="406"/>
      <c r="BX287" s="406"/>
      <c r="BY287" s="406"/>
      <c r="BZ287" s="406"/>
      <c r="CA287" s="406"/>
      <c r="CB287" s="406"/>
      <c r="CC287" s="406"/>
      <c r="CD287" s="406"/>
      <c r="CE287" s="406"/>
      <c r="CF287" s="406"/>
      <c r="CG287" s="406"/>
      <c r="CH287" s="406"/>
      <c r="CI287" s="406"/>
    </row>
    <row r="288" spans="1:87" ht="15.75" customHeight="1">
      <c r="A288" s="406"/>
      <c r="B288" s="407"/>
      <c r="C288" s="407"/>
      <c r="D288" s="406"/>
      <c r="E288" s="406"/>
      <c r="F288" s="406"/>
      <c r="G288" s="406"/>
      <c r="H288" s="406"/>
      <c r="I288" s="406"/>
      <c r="J288" s="406"/>
      <c r="K288" s="406"/>
      <c r="L288" s="406"/>
      <c r="M288" s="406"/>
      <c r="N288" s="406"/>
      <c r="O288" s="406"/>
      <c r="P288" s="406"/>
      <c r="Q288" s="406"/>
      <c r="R288" s="406"/>
      <c r="S288" s="406"/>
      <c r="T288" s="406"/>
      <c r="U288" s="406"/>
      <c r="V288" s="406"/>
      <c r="W288" s="406"/>
      <c r="X288" s="406"/>
      <c r="Y288" s="406"/>
      <c r="Z288" s="406"/>
      <c r="AA288" s="406"/>
      <c r="AB288" s="406"/>
      <c r="AC288" s="406"/>
      <c r="AD288" s="406"/>
      <c r="AE288" s="406"/>
      <c r="AF288" s="406"/>
      <c r="AG288" s="406"/>
      <c r="AH288" s="406"/>
      <c r="AI288" s="406"/>
      <c r="AJ288" s="406"/>
      <c r="AK288" s="406"/>
      <c r="AL288" s="406"/>
      <c r="AM288" s="406"/>
      <c r="AN288" s="406"/>
      <c r="AO288" s="406"/>
      <c r="AP288" s="406"/>
      <c r="AQ288" s="406"/>
      <c r="AR288" s="406"/>
      <c r="AS288" s="406"/>
      <c r="AT288" s="406"/>
      <c r="AU288" s="406"/>
      <c r="AV288" s="406"/>
      <c r="AW288" s="406"/>
      <c r="AX288" s="406"/>
      <c r="AY288" s="406"/>
      <c r="AZ288" s="406"/>
      <c r="BA288" s="406"/>
      <c r="BB288" s="406"/>
      <c r="BC288" s="406"/>
      <c r="BD288" s="406"/>
      <c r="BE288" s="406"/>
      <c r="BF288" s="406"/>
      <c r="BG288" s="406"/>
      <c r="BH288" s="406"/>
      <c r="BI288" s="406"/>
      <c r="BJ288" s="406"/>
      <c r="BK288" s="406"/>
      <c r="BL288" s="406"/>
      <c r="BM288" s="406"/>
      <c r="BN288" s="406"/>
      <c r="BO288" s="406"/>
      <c r="BP288" s="406"/>
      <c r="BQ288" s="406"/>
      <c r="BR288" s="406"/>
      <c r="BS288" s="406"/>
      <c r="BT288" s="406"/>
      <c r="BU288" s="406"/>
      <c r="BV288" s="406"/>
      <c r="BW288" s="406"/>
      <c r="BX288" s="406"/>
      <c r="BY288" s="406"/>
      <c r="BZ288" s="406"/>
      <c r="CA288" s="406"/>
      <c r="CB288" s="406"/>
      <c r="CC288" s="406"/>
      <c r="CD288" s="406"/>
      <c r="CE288" s="406"/>
      <c r="CF288" s="406"/>
      <c r="CG288" s="406"/>
      <c r="CH288" s="406"/>
      <c r="CI288" s="406"/>
    </row>
    <row r="289" spans="1:87" ht="15.75" customHeight="1">
      <c r="A289" s="406"/>
      <c r="B289" s="407"/>
      <c r="C289" s="407"/>
      <c r="D289" s="406"/>
      <c r="E289" s="406"/>
      <c r="F289" s="406"/>
      <c r="G289" s="406"/>
      <c r="H289" s="406"/>
      <c r="I289" s="406"/>
      <c r="J289" s="406"/>
      <c r="K289" s="406"/>
      <c r="L289" s="406"/>
      <c r="M289" s="406"/>
      <c r="N289" s="406"/>
      <c r="O289" s="406"/>
      <c r="P289" s="406"/>
      <c r="Q289" s="406"/>
      <c r="R289" s="406"/>
      <c r="S289" s="406"/>
      <c r="T289" s="406"/>
      <c r="U289" s="406"/>
      <c r="V289" s="406"/>
      <c r="W289" s="406"/>
      <c r="X289" s="406"/>
      <c r="Y289" s="406"/>
      <c r="Z289" s="406"/>
      <c r="AA289" s="406"/>
      <c r="AB289" s="406"/>
      <c r="AC289" s="406"/>
      <c r="AD289" s="406"/>
      <c r="AE289" s="406"/>
      <c r="AF289" s="406"/>
      <c r="AG289" s="406"/>
      <c r="AH289" s="406"/>
      <c r="AI289" s="406"/>
      <c r="AJ289" s="406"/>
      <c r="AK289" s="406"/>
      <c r="AL289" s="406"/>
      <c r="AM289" s="406"/>
      <c r="AN289" s="406"/>
      <c r="AO289" s="406"/>
      <c r="AP289" s="406"/>
      <c r="AQ289" s="406"/>
      <c r="AR289" s="406"/>
      <c r="AS289" s="406"/>
      <c r="AT289" s="406"/>
      <c r="AU289" s="406"/>
      <c r="AV289" s="406"/>
      <c r="AW289" s="406"/>
      <c r="AX289" s="406"/>
      <c r="AY289" s="406"/>
      <c r="AZ289" s="406"/>
      <c r="BA289" s="406"/>
      <c r="BB289" s="406"/>
      <c r="BC289" s="406"/>
      <c r="BD289" s="406"/>
      <c r="BE289" s="406"/>
      <c r="BF289" s="406"/>
      <c r="BG289" s="406"/>
      <c r="BH289" s="406"/>
      <c r="BI289" s="406"/>
      <c r="BJ289" s="406"/>
      <c r="BK289" s="406"/>
      <c r="BL289" s="406"/>
      <c r="BM289" s="406"/>
      <c r="BN289" s="406"/>
      <c r="BO289" s="406"/>
      <c r="BP289" s="406"/>
      <c r="BQ289" s="406"/>
      <c r="BR289" s="406"/>
      <c r="BS289" s="406"/>
      <c r="BT289" s="406"/>
      <c r="BU289" s="406"/>
      <c r="BV289" s="406"/>
      <c r="BW289" s="406"/>
      <c r="BX289" s="406"/>
      <c r="BY289" s="406"/>
      <c r="BZ289" s="406"/>
      <c r="CA289" s="406"/>
      <c r="CB289" s="406"/>
      <c r="CC289" s="406"/>
      <c r="CD289" s="406"/>
      <c r="CE289" s="406"/>
      <c r="CF289" s="406"/>
      <c r="CG289" s="406"/>
      <c r="CH289" s="406"/>
      <c r="CI289" s="406"/>
    </row>
    <row r="290" spans="1:87" ht="15.75" customHeight="1">
      <c r="A290" s="406"/>
      <c r="B290" s="407"/>
      <c r="C290" s="407"/>
      <c r="D290" s="406"/>
      <c r="E290" s="406"/>
      <c r="F290" s="406"/>
      <c r="G290" s="406"/>
      <c r="H290" s="406"/>
      <c r="I290" s="406"/>
      <c r="J290" s="406"/>
      <c r="K290" s="406"/>
      <c r="L290" s="406"/>
      <c r="M290" s="406"/>
      <c r="N290" s="406"/>
      <c r="O290" s="406"/>
      <c r="P290" s="406"/>
      <c r="Q290" s="406"/>
      <c r="R290" s="406"/>
      <c r="S290" s="406"/>
      <c r="T290" s="406"/>
      <c r="U290" s="406"/>
      <c r="V290" s="406"/>
      <c r="W290" s="406"/>
      <c r="X290" s="406"/>
      <c r="Y290" s="406"/>
      <c r="Z290" s="406"/>
      <c r="AA290" s="406"/>
      <c r="AB290" s="406"/>
      <c r="AC290" s="406"/>
      <c r="AD290" s="406"/>
      <c r="AE290" s="406"/>
      <c r="AF290" s="406"/>
      <c r="AG290" s="406"/>
      <c r="AH290" s="406"/>
      <c r="AI290" s="406"/>
      <c r="AJ290" s="406"/>
      <c r="AK290" s="406"/>
      <c r="AL290" s="406"/>
      <c r="AM290" s="406"/>
      <c r="AN290" s="406"/>
      <c r="AO290" s="406"/>
      <c r="AP290" s="406"/>
      <c r="AQ290" s="406"/>
      <c r="AR290" s="406"/>
      <c r="AS290" s="406"/>
      <c r="AT290" s="406"/>
      <c r="AU290" s="406"/>
      <c r="AV290" s="406"/>
      <c r="AW290" s="406"/>
      <c r="AX290" s="406"/>
      <c r="AY290" s="406"/>
      <c r="AZ290" s="406"/>
      <c r="BA290" s="406"/>
      <c r="BB290" s="406"/>
      <c r="BC290" s="406"/>
      <c r="BD290" s="406"/>
      <c r="BE290" s="406"/>
      <c r="BF290" s="406"/>
      <c r="BG290" s="406"/>
      <c r="BH290" s="406"/>
      <c r="BI290" s="406"/>
      <c r="BJ290" s="406"/>
      <c r="BK290" s="406"/>
      <c r="BL290" s="406"/>
      <c r="BM290" s="406"/>
      <c r="BN290" s="406"/>
      <c r="BO290" s="406"/>
      <c r="BP290" s="406"/>
      <c r="BQ290" s="406"/>
      <c r="BR290" s="406"/>
      <c r="BS290" s="406"/>
      <c r="BT290" s="406"/>
      <c r="BU290" s="406"/>
      <c r="BV290" s="406"/>
      <c r="BW290" s="406"/>
      <c r="BX290" s="406"/>
      <c r="BY290" s="406"/>
      <c r="BZ290" s="406"/>
      <c r="CA290" s="406"/>
      <c r="CB290" s="406"/>
      <c r="CC290" s="406"/>
      <c r="CD290" s="406"/>
      <c r="CE290" s="406"/>
      <c r="CF290" s="406"/>
      <c r="CG290" s="406"/>
      <c r="CH290" s="406"/>
      <c r="CI290" s="406"/>
    </row>
    <row r="291" spans="1:87" ht="15.75" customHeight="1">
      <c r="A291" s="406"/>
      <c r="B291" s="407"/>
      <c r="C291" s="407"/>
      <c r="D291" s="406"/>
      <c r="E291" s="406"/>
      <c r="F291" s="406"/>
      <c r="G291" s="406"/>
      <c r="H291" s="406"/>
      <c r="I291" s="406"/>
      <c r="J291" s="406"/>
      <c r="K291" s="406"/>
      <c r="L291" s="406"/>
      <c r="M291" s="406"/>
      <c r="N291" s="406"/>
      <c r="O291" s="406"/>
      <c r="P291" s="406"/>
      <c r="Q291" s="406"/>
      <c r="R291" s="406"/>
      <c r="S291" s="406"/>
      <c r="T291" s="406"/>
      <c r="U291" s="406"/>
      <c r="V291" s="406"/>
      <c r="W291" s="406"/>
      <c r="X291" s="406"/>
      <c r="Y291" s="406"/>
      <c r="Z291" s="406"/>
      <c r="AA291" s="406"/>
      <c r="AB291" s="406"/>
      <c r="AC291" s="406"/>
      <c r="AD291" s="406"/>
      <c r="AE291" s="406"/>
      <c r="AF291" s="406"/>
      <c r="AG291" s="406"/>
      <c r="AH291" s="406"/>
      <c r="AI291" s="406"/>
      <c r="AJ291" s="406"/>
      <c r="AK291" s="406"/>
      <c r="AL291" s="406"/>
      <c r="AM291" s="406"/>
      <c r="AN291" s="406"/>
      <c r="AO291" s="406"/>
      <c r="AP291" s="406"/>
      <c r="AQ291" s="406"/>
      <c r="AR291" s="406"/>
      <c r="AS291" s="406"/>
      <c r="AT291" s="406"/>
      <c r="AU291" s="406"/>
      <c r="AV291" s="406"/>
      <c r="AW291" s="406"/>
      <c r="AX291" s="406"/>
      <c r="AY291" s="406"/>
      <c r="AZ291" s="406"/>
      <c r="BA291" s="406"/>
      <c r="BB291" s="406"/>
      <c r="BC291" s="406"/>
      <c r="BD291" s="406"/>
      <c r="BE291" s="406"/>
      <c r="BF291" s="406"/>
      <c r="BG291" s="406"/>
      <c r="BH291" s="406"/>
      <c r="BI291" s="406"/>
      <c r="BJ291" s="406"/>
      <c r="BK291" s="406"/>
      <c r="BL291" s="406"/>
      <c r="BM291" s="406"/>
      <c r="BN291" s="406"/>
      <c r="BO291" s="406"/>
      <c r="BP291" s="406"/>
      <c r="BQ291" s="406"/>
      <c r="BR291" s="406"/>
      <c r="BS291" s="406"/>
      <c r="BT291" s="406"/>
      <c r="BU291" s="406"/>
      <c r="BV291" s="406"/>
      <c r="BW291" s="406"/>
      <c r="BX291" s="406"/>
      <c r="BY291" s="406"/>
      <c r="BZ291" s="406"/>
      <c r="CA291" s="406"/>
      <c r="CB291" s="406"/>
      <c r="CC291" s="406"/>
      <c r="CD291" s="406"/>
      <c r="CE291" s="406"/>
      <c r="CF291" s="406"/>
      <c r="CG291" s="406"/>
      <c r="CH291" s="406"/>
      <c r="CI291" s="406"/>
    </row>
    <row r="292" spans="1:87" ht="15.75" customHeight="1">
      <c r="A292" s="406"/>
      <c r="B292" s="407"/>
      <c r="C292" s="407"/>
      <c r="D292" s="406"/>
      <c r="E292" s="406"/>
      <c r="F292" s="406"/>
      <c r="G292" s="406"/>
      <c r="H292" s="406"/>
      <c r="I292" s="406"/>
      <c r="J292" s="406"/>
      <c r="K292" s="406"/>
      <c r="L292" s="406"/>
      <c r="M292" s="406"/>
      <c r="N292" s="406"/>
      <c r="O292" s="406"/>
      <c r="P292" s="406"/>
      <c r="Q292" s="406"/>
      <c r="R292" s="406"/>
      <c r="S292" s="406"/>
      <c r="T292" s="406"/>
      <c r="U292" s="406"/>
      <c r="V292" s="406"/>
      <c r="W292" s="406"/>
      <c r="X292" s="406"/>
      <c r="Y292" s="406"/>
      <c r="Z292" s="406"/>
      <c r="AA292" s="406"/>
      <c r="AB292" s="406"/>
      <c r="AC292" s="406"/>
      <c r="AD292" s="406"/>
      <c r="AE292" s="406"/>
      <c r="AF292" s="406"/>
      <c r="AG292" s="406"/>
      <c r="AH292" s="406"/>
      <c r="AI292" s="406"/>
      <c r="AJ292" s="406"/>
      <c r="AK292" s="406"/>
      <c r="AL292" s="406"/>
      <c r="AM292" s="406"/>
      <c r="AN292" s="406"/>
      <c r="AO292" s="406"/>
      <c r="AP292" s="406"/>
      <c r="AQ292" s="406"/>
      <c r="AR292" s="406"/>
      <c r="AS292" s="406"/>
      <c r="AT292" s="406"/>
      <c r="AU292" s="406"/>
      <c r="AV292" s="406"/>
      <c r="AW292" s="406"/>
      <c r="AX292" s="406"/>
      <c r="AY292" s="406"/>
      <c r="AZ292" s="406"/>
      <c r="BA292" s="406"/>
      <c r="BB292" s="406"/>
      <c r="BC292" s="406"/>
      <c r="BD292" s="406"/>
      <c r="BE292" s="406"/>
      <c r="BF292" s="406"/>
      <c r="BG292" s="406"/>
      <c r="BH292" s="406"/>
      <c r="BI292" s="406"/>
      <c r="BJ292" s="406"/>
      <c r="BK292" s="406"/>
      <c r="BL292" s="406"/>
      <c r="BM292" s="406"/>
      <c r="BN292" s="406"/>
      <c r="BO292" s="406"/>
      <c r="BP292" s="406"/>
      <c r="BQ292" s="406"/>
      <c r="BR292" s="406"/>
      <c r="BS292" s="406"/>
      <c r="BT292" s="406"/>
      <c r="BU292" s="406"/>
      <c r="BV292" s="406"/>
      <c r="BW292" s="406"/>
      <c r="BX292" s="406"/>
      <c r="BY292" s="406"/>
      <c r="BZ292" s="406"/>
      <c r="CA292" s="406"/>
      <c r="CB292" s="406"/>
      <c r="CC292" s="406"/>
      <c r="CD292" s="406"/>
      <c r="CE292" s="406"/>
      <c r="CF292" s="406"/>
      <c r="CG292" s="406"/>
      <c r="CH292" s="406"/>
      <c r="CI292" s="406"/>
    </row>
    <row r="293" spans="1:87" ht="15.75" customHeight="1">
      <c r="A293" s="406"/>
      <c r="B293" s="407"/>
      <c r="C293" s="407"/>
      <c r="D293" s="406"/>
      <c r="E293" s="406"/>
      <c r="F293" s="406"/>
      <c r="G293" s="406"/>
      <c r="H293" s="406"/>
      <c r="I293" s="406"/>
      <c r="J293" s="406"/>
      <c r="K293" s="406"/>
      <c r="L293" s="406"/>
      <c r="M293" s="406"/>
      <c r="N293" s="406"/>
      <c r="O293" s="406"/>
      <c r="P293" s="406"/>
      <c r="Q293" s="406"/>
      <c r="R293" s="406"/>
      <c r="S293" s="406"/>
      <c r="T293" s="406"/>
      <c r="U293" s="406"/>
      <c r="V293" s="406"/>
      <c r="W293" s="406"/>
      <c r="X293" s="406"/>
      <c r="Y293" s="406"/>
      <c r="Z293" s="406"/>
      <c r="AA293" s="406"/>
      <c r="AB293" s="406"/>
      <c r="AC293" s="406"/>
      <c r="AD293" s="406"/>
      <c r="AE293" s="406"/>
      <c r="AF293" s="406"/>
      <c r="AG293" s="406"/>
      <c r="AH293" s="406"/>
      <c r="AI293" s="406"/>
      <c r="AJ293" s="406"/>
      <c r="AK293" s="406"/>
      <c r="AL293" s="406"/>
      <c r="AM293" s="406"/>
      <c r="AN293" s="406"/>
      <c r="AO293" s="406"/>
      <c r="AP293" s="406"/>
      <c r="AQ293" s="406"/>
      <c r="AR293" s="406"/>
      <c r="AS293" s="406"/>
      <c r="AT293" s="406"/>
      <c r="AU293" s="406"/>
      <c r="AV293" s="406"/>
      <c r="AW293" s="406"/>
      <c r="AX293" s="406"/>
      <c r="AY293" s="406"/>
      <c r="AZ293" s="406"/>
      <c r="BA293" s="406"/>
      <c r="BB293" s="406"/>
      <c r="BC293" s="406"/>
      <c r="BD293" s="406"/>
      <c r="BE293" s="406"/>
      <c r="BF293" s="406"/>
      <c r="BG293" s="406"/>
      <c r="BH293" s="406"/>
      <c r="BI293" s="406"/>
      <c r="BJ293" s="406"/>
      <c r="BK293" s="406"/>
      <c r="BL293" s="406"/>
      <c r="BM293" s="406"/>
      <c r="BN293" s="406"/>
      <c r="BO293" s="406"/>
      <c r="BP293" s="406"/>
      <c r="BQ293" s="406"/>
      <c r="BR293" s="406"/>
      <c r="BS293" s="406"/>
      <c r="BT293" s="406"/>
      <c r="BU293" s="406"/>
      <c r="BV293" s="406"/>
      <c r="BW293" s="406"/>
      <c r="BX293" s="406"/>
      <c r="BY293" s="406"/>
      <c r="BZ293" s="406"/>
      <c r="CA293" s="406"/>
      <c r="CB293" s="406"/>
      <c r="CC293" s="406"/>
      <c r="CD293" s="406"/>
      <c r="CE293" s="406"/>
      <c r="CF293" s="406"/>
      <c r="CG293" s="406"/>
      <c r="CH293" s="406"/>
      <c r="CI293" s="406"/>
    </row>
    <row r="294" spans="1:87" ht="15.75" customHeight="1">
      <c r="A294" s="406"/>
      <c r="B294" s="407"/>
      <c r="C294" s="407"/>
      <c r="D294" s="406"/>
      <c r="E294" s="406"/>
      <c r="F294" s="406"/>
      <c r="G294" s="406"/>
      <c r="H294" s="406"/>
      <c r="I294" s="406"/>
      <c r="J294" s="406"/>
      <c r="K294" s="406"/>
      <c r="L294" s="406"/>
      <c r="M294" s="406"/>
      <c r="N294" s="406"/>
      <c r="O294" s="406"/>
      <c r="P294" s="406"/>
      <c r="Q294" s="406"/>
      <c r="R294" s="406"/>
      <c r="S294" s="406"/>
      <c r="T294" s="406"/>
      <c r="U294" s="406"/>
      <c r="V294" s="406"/>
      <c r="W294" s="406"/>
      <c r="X294" s="406"/>
      <c r="Y294" s="406"/>
      <c r="Z294" s="406"/>
      <c r="AA294" s="406"/>
      <c r="AB294" s="406"/>
      <c r="AC294" s="406"/>
      <c r="AD294" s="406"/>
      <c r="AE294" s="406"/>
      <c r="AF294" s="406"/>
      <c r="AG294" s="406"/>
      <c r="AH294" s="406"/>
      <c r="AI294" s="406"/>
      <c r="AJ294" s="406"/>
      <c r="AK294" s="406"/>
      <c r="AL294" s="406"/>
      <c r="AM294" s="406"/>
      <c r="AN294" s="406"/>
      <c r="AO294" s="406"/>
      <c r="AP294" s="406"/>
      <c r="AQ294" s="406"/>
      <c r="AR294" s="406"/>
      <c r="AS294" s="406"/>
      <c r="AT294" s="406"/>
      <c r="AU294" s="406"/>
      <c r="AV294" s="406"/>
      <c r="AW294" s="406"/>
      <c r="AX294" s="406"/>
      <c r="AY294" s="406"/>
      <c r="AZ294" s="406"/>
      <c r="BA294" s="406"/>
      <c r="BB294" s="406"/>
      <c r="BC294" s="406"/>
      <c r="BD294" s="406"/>
      <c r="BE294" s="406"/>
      <c r="BF294" s="406"/>
      <c r="BG294" s="406"/>
      <c r="BH294" s="406"/>
      <c r="BI294" s="406"/>
      <c r="BJ294" s="406"/>
      <c r="BK294" s="406"/>
      <c r="BL294" s="406"/>
      <c r="BM294" s="406"/>
      <c r="BN294" s="406"/>
      <c r="BO294" s="406"/>
      <c r="BP294" s="406"/>
      <c r="BQ294" s="406"/>
      <c r="BR294" s="406"/>
      <c r="BS294" s="406"/>
      <c r="BT294" s="406"/>
      <c r="BU294" s="406"/>
      <c r="BV294" s="406"/>
      <c r="BW294" s="406"/>
      <c r="BX294" s="406"/>
      <c r="BY294" s="406"/>
      <c r="BZ294" s="406"/>
      <c r="CA294" s="406"/>
      <c r="CB294" s="406"/>
      <c r="CC294" s="406"/>
      <c r="CD294" s="406"/>
      <c r="CE294" s="406"/>
      <c r="CF294" s="406"/>
      <c r="CG294" s="406"/>
      <c r="CH294" s="406"/>
      <c r="CI294" s="406"/>
    </row>
    <row r="295" spans="1:87" ht="15.75" customHeight="1">
      <c r="A295" s="406"/>
      <c r="B295" s="407"/>
      <c r="C295" s="407"/>
      <c r="D295" s="406"/>
      <c r="E295" s="406"/>
      <c r="F295" s="406"/>
      <c r="G295" s="406"/>
      <c r="H295" s="406"/>
      <c r="I295" s="406"/>
      <c r="J295" s="406"/>
      <c r="K295" s="406"/>
      <c r="L295" s="406"/>
      <c r="M295" s="406"/>
      <c r="N295" s="406"/>
      <c r="O295" s="406"/>
      <c r="P295" s="406"/>
      <c r="Q295" s="406"/>
      <c r="R295" s="406"/>
      <c r="S295" s="406"/>
      <c r="T295" s="406"/>
      <c r="U295" s="406"/>
      <c r="V295" s="406"/>
      <c r="W295" s="406"/>
      <c r="X295" s="406"/>
      <c r="Y295" s="406"/>
      <c r="Z295" s="406"/>
      <c r="AA295" s="406"/>
      <c r="AB295" s="406"/>
      <c r="AC295" s="406"/>
      <c r="AD295" s="406"/>
      <c r="AE295" s="406"/>
      <c r="AF295" s="406"/>
      <c r="AG295" s="406"/>
      <c r="AH295" s="406"/>
      <c r="AI295" s="406"/>
      <c r="AJ295" s="406"/>
      <c r="AK295" s="406"/>
      <c r="AL295" s="406"/>
      <c r="AM295" s="406"/>
      <c r="AN295" s="406"/>
      <c r="AO295" s="406"/>
      <c r="AP295" s="406"/>
      <c r="AQ295" s="406"/>
      <c r="AR295" s="406"/>
      <c r="AS295" s="406"/>
      <c r="AT295" s="406"/>
      <c r="AU295" s="406"/>
      <c r="AV295" s="406"/>
      <c r="AW295" s="406"/>
      <c r="AX295" s="406"/>
      <c r="AY295" s="406"/>
      <c r="AZ295" s="406"/>
      <c r="BA295" s="406"/>
      <c r="BB295" s="406"/>
      <c r="BC295" s="406"/>
      <c r="BD295" s="406"/>
      <c r="BE295" s="406"/>
      <c r="BF295" s="406"/>
      <c r="BG295" s="406"/>
      <c r="BH295" s="406"/>
      <c r="BI295" s="406"/>
      <c r="BJ295" s="406"/>
      <c r="BK295" s="406"/>
      <c r="BL295" s="406"/>
      <c r="BM295" s="406"/>
      <c r="BN295" s="406"/>
      <c r="BO295" s="406"/>
      <c r="BP295" s="406"/>
      <c r="BQ295" s="406"/>
      <c r="BR295" s="406"/>
      <c r="BS295" s="406"/>
      <c r="BT295" s="406"/>
      <c r="BU295" s="406"/>
      <c r="BV295" s="406"/>
      <c r="BW295" s="406"/>
      <c r="BX295" s="406"/>
      <c r="BY295" s="406"/>
      <c r="BZ295" s="406"/>
      <c r="CA295" s="406"/>
      <c r="CB295" s="406"/>
      <c r="CC295" s="406"/>
      <c r="CD295" s="406"/>
      <c r="CE295" s="406"/>
      <c r="CF295" s="406"/>
      <c r="CG295" s="406"/>
      <c r="CH295" s="406"/>
      <c r="CI295" s="406"/>
    </row>
    <row r="296" spans="1:87" ht="15.75" customHeight="1">
      <c r="A296" s="406"/>
      <c r="B296" s="407"/>
      <c r="C296" s="407"/>
      <c r="D296" s="406"/>
      <c r="E296" s="406"/>
      <c r="F296" s="406"/>
      <c r="G296" s="406"/>
      <c r="H296" s="406"/>
      <c r="I296" s="406"/>
      <c r="J296" s="406"/>
      <c r="K296" s="406"/>
      <c r="L296" s="406"/>
      <c r="M296" s="406"/>
      <c r="N296" s="406"/>
      <c r="O296" s="406"/>
      <c r="P296" s="406"/>
      <c r="Q296" s="406"/>
      <c r="R296" s="406"/>
      <c r="S296" s="406"/>
      <c r="T296" s="406"/>
      <c r="U296" s="406"/>
      <c r="V296" s="406"/>
      <c r="W296" s="406"/>
      <c r="X296" s="406"/>
      <c r="Y296" s="406"/>
      <c r="Z296" s="406"/>
      <c r="AA296" s="406"/>
      <c r="AB296" s="406"/>
      <c r="AC296" s="406"/>
      <c r="AD296" s="406"/>
      <c r="AE296" s="406"/>
      <c r="AF296" s="406"/>
      <c r="AG296" s="406"/>
      <c r="AH296" s="406"/>
      <c r="AI296" s="406"/>
      <c r="AJ296" s="406"/>
      <c r="AK296" s="406"/>
      <c r="AL296" s="406"/>
      <c r="AM296" s="406"/>
      <c r="AN296" s="406"/>
      <c r="AO296" s="406"/>
      <c r="AP296" s="406"/>
      <c r="AQ296" s="406"/>
      <c r="AR296" s="406"/>
      <c r="AS296" s="406"/>
      <c r="AT296" s="406"/>
      <c r="AU296" s="406"/>
      <c r="AV296" s="406"/>
      <c r="AW296" s="406"/>
      <c r="AX296" s="406"/>
      <c r="AY296" s="406"/>
      <c r="AZ296" s="406"/>
      <c r="BA296" s="406"/>
      <c r="BB296" s="406"/>
      <c r="BC296" s="406"/>
      <c r="BD296" s="406"/>
      <c r="BE296" s="406"/>
      <c r="BF296" s="406"/>
      <c r="BG296" s="406"/>
      <c r="BH296" s="406"/>
      <c r="BI296" s="406"/>
      <c r="BJ296" s="406"/>
      <c r="BK296" s="406"/>
      <c r="BL296" s="406"/>
      <c r="BM296" s="406"/>
      <c r="BN296" s="406"/>
      <c r="BO296" s="406"/>
      <c r="BP296" s="406"/>
      <c r="BQ296" s="406"/>
      <c r="BR296" s="406"/>
      <c r="BS296" s="406"/>
      <c r="BT296" s="406"/>
      <c r="BU296" s="406"/>
      <c r="BV296" s="406"/>
      <c r="BW296" s="406"/>
      <c r="BX296" s="406"/>
      <c r="BY296" s="406"/>
      <c r="BZ296" s="406"/>
      <c r="CA296" s="406"/>
      <c r="CB296" s="406"/>
      <c r="CC296" s="406"/>
      <c r="CD296" s="406"/>
      <c r="CE296" s="406"/>
      <c r="CF296" s="406"/>
      <c r="CG296" s="406"/>
      <c r="CH296" s="406"/>
      <c r="CI296" s="406"/>
    </row>
    <row r="297" spans="1:87" ht="15.75" customHeight="1">
      <c r="A297" s="406"/>
      <c r="B297" s="407"/>
      <c r="C297" s="407"/>
      <c r="D297" s="406"/>
      <c r="E297" s="406"/>
      <c r="F297" s="406"/>
      <c r="G297" s="406"/>
      <c r="H297" s="406"/>
      <c r="I297" s="406"/>
      <c r="J297" s="406"/>
      <c r="K297" s="406"/>
      <c r="L297" s="406"/>
      <c r="M297" s="406"/>
      <c r="N297" s="406"/>
      <c r="O297" s="406"/>
      <c r="P297" s="406"/>
      <c r="Q297" s="406"/>
      <c r="R297" s="406"/>
      <c r="S297" s="406"/>
      <c r="T297" s="406"/>
      <c r="U297" s="406"/>
      <c r="V297" s="406"/>
      <c r="W297" s="406"/>
      <c r="X297" s="406"/>
      <c r="Y297" s="406"/>
      <c r="Z297" s="406"/>
      <c r="AA297" s="406"/>
      <c r="AB297" s="406"/>
      <c r="AC297" s="406"/>
      <c r="AD297" s="406"/>
      <c r="AE297" s="406"/>
      <c r="AF297" s="406"/>
      <c r="AG297" s="406"/>
      <c r="AH297" s="406"/>
      <c r="AI297" s="406"/>
      <c r="AJ297" s="406"/>
      <c r="AK297" s="406"/>
      <c r="AL297" s="406"/>
      <c r="AM297" s="406"/>
      <c r="AN297" s="406"/>
      <c r="AO297" s="406"/>
      <c r="AP297" s="406"/>
      <c r="AQ297" s="406"/>
      <c r="AR297" s="406"/>
      <c r="AS297" s="406"/>
      <c r="AT297" s="406"/>
      <c r="AU297" s="406"/>
      <c r="AV297" s="406"/>
      <c r="AW297" s="406"/>
      <c r="AX297" s="406"/>
      <c r="AY297" s="406"/>
      <c r="AZ297" s="406"/>
      <c r="BA297" s="406"/>
      <c r="BB297" s="406"/>
      <c r="BC297" s="406"/>
      <c r="BD297" s="406"/>
      <c r="BE297" s="406"/>
      <c r="BF297" s="406"/>
      <c r="BG297" s="406"/>
      <c r="BH297" s="406"/>
      <c r="BI297" s="406"/>
      <c r="BJ297" s="406"/>
      <c r="BK297" s="406"/>
      <c r="BL297" s="406"/>
      <c r="BM297" s="406"/>
      <c r="BN297" s="406"/>
      <c r="BO297" s="406"/>
      <c r="BP297" s="406"/>
      <c r="BQ297" s="406"/>
      <c r="BR297" s="406"/>
      <c r="BS297" s="406"/>
      <c r="BT297" s="406"/>
      <c r="BU297" s="406"/>
      <c r="BV297" s="406"/>
      <c r="BW297" s="406"/>
      <c r="BX297" s="406"/>
      <c r="BY297" s="406"/>
      <c r="BZ297" s="406"/>
      <c r="CA297" s="406"/>
      <c r="CB297" s="406"/>
      <c r="CC297" s="406"/>
      <c r="CD297" s="406"/>
      <c r="CE297" s="406"/>
      <c r="CF297" s="406"/>
      <c r="CG297" s="406"/>
      <c r="CH297" s="406"/>
      <c r="CI297" s="406"/>
    </row>
    <row r="298" spans="1:87" ht="15.75" customHeight="1">
      <c r="A298" s="406"/>
      <c r="B298" s="407"/>
      <c r="C298" s="407"/>
      <c r="D298" s="406"/>
      <c r="E298" s="406"/>
      <c r="F298" s="406"/>
      <c r="G298" s="406"/>
      <c r="H298" s="406"/>
      <c r="I298" s="406"/>
      <c r="J298" s="406"/>
      <c r="K298" s="406"/>
      <c r="L298" s="406"/>
      <c r="M298" s="406"/>
      <c r="N298" s="406"/>
      <c r="O298" s="406"/>
      <c r="P298" s="406"/>
      <c r="Q298" s="406"/>
      <c r="R298" s="406"/>
      <c r="S298" s="406"/>
      <c r="T298" s="406"/>
      <c r="U298" s="406"/>
      <c r="V298" s="406"/>
      <c r="W298" s="406"/>
      <c r="X298" s="406"/>
      <c r="Y298" s="406"/>
      <c r="Z298" s="406"/>
      <c r="AA298" s="406"/>
      <c r="AB298" s="406"/>
      <c r="AC298" s="406"/>
      <c r="AD298" s="406"/>
      <c r="AE298" s="406"/>
      <c r="AF298" s="406"/>
      <c r="AG298" s="406"/>
      <c r="AH298" s="406"/>
      <c r="AI298" s="406"/>
      <c r="AJ298" s="406"/>
      <c r="AK298" s="406"/>
      <c r="AL298" s="406"/>
      <c r="AM298" s="406"/>
      <c r="AN298" s="406"/>
      <c r="AO298" s="406"/>
      <c r="AP298" s="406"/>
      <c r="AQ298" s="406"/>
      <c r="AR298" s="406"/>
      <c r="AS298" s="406"/>
      <c r="AT298" s="406"/>
      <c r="AU298" s="406"/>
      <c r="AV298" s="406"/>
      <c r="AW298" s="406"/>
      <c r="AX298" s="406"/>
      <c r="AY298" s="406"/>
      <c r="AZ298" s="406"/>
      <c r="BA298" s="406"/>
      <c r="BB298" s="406"/>
      <c r="BC298" s="406"/>
      <c r="BD298" s="406"/>
      <c r="BE298" s="406"/>
      <c r="BF298" s="406"/>
      <c r="BG298" s="406"/>
      <c r="BH298" s="406"/>
      <c r="BI298" s="406"/>
      <c r="BJ298" s="406"/>
      <c r="BK298" s="406"/>
      <c r="BL298" s="406"/>
      <c r="BM298" s="406"/>
      <c r="BN298" s="406"/>
      <c r="BO298" s="406"/>
      <c r="BP298" s="406"/>
      <c r="BQ298" s="406"/>
      <c r="BR298" s="406"/>
      <c r="BS298" s="406"/>
      <c r="BT298" s="406"/>
      <c r="BU298" s="406"/>
      <c r="BV298" s="406"/>
      <c r="BW298" s="406"/>
      <c r="BX298" s="406"/>
      <c r="BY298" s="406"/>
      <c r="BZ298" s="406"/>
      <c r="CA298" s="406"/>
      <c r="CB298" s="406"/>
      <c r="CC298" s="406"/>
      <c r="CD298" s="406"/>
      <c r="CE298" s="406"/>
      <c r="CF298" s="406"/>
      <c r="CG298" s="406"/>
      <c r="CH298" s="406"/>
      <c r="CI298" s="406"/>
    </row>
    <row r="299" spans="1:87" ht="15.75" customHeight="1">
      <c r="A299" s="406"/>
      <c r="B299" s="407"/>
      <c r="C299" s="407"/>
      <c r="D299" s="406"/>
      <c r="E299" s="406"/>
      <c r="F299" s="406"/>
      <c r="G299" s="406"/>
      <c r="H299" s="406"/>
      <c r="I299" s="406"/>
      <c r="J299" s="406"/>
      <c r="K299" s="406"/>
      <c r="L299" s="406"/>
      <c r="M299" s="406"/>
      <c r="N299" s="406"/>
      <c r="O299" s="406"/>
      <c r="P299" s="406"/>
      <c r="Q299" s="406"/>
      <c r="R299" s="406"/>
      <c r="S299" s="406"/>
      <c r="T299" s="406"/>
      <c r="U299" s="406"/>
      <c r="V299" s="406"/>
      <c r="W299" s="406"/>
      <c r="X299" s="406"/>
      <c r="Y299" s="406"/>
      <c r="Z299" s="406"/>
      <c r="AA299" s="406"/>
      <c r="AB299" s="406"/>
      <c r="AC299" s="406"/>
      <c r="AD299" s="406"/>
      <c r="AE299" s="406"/>
      <c r="AF299" s="406"/>
      <c r="AG299" s="406"/>
      <c r="AH299" s="406"/>
      <c r="AI299" s="406"/>
      <c r="AJ299" s="406"/>
      <c r="AK299" s="406"/>
      <c r="AL299" s="406"/>
      <c r="AM299" s="406"/>
      <c r="AN299" s="406"/>
      <c r="AO299" s="406"/>
      <c r="AP299" s="406"/>
      <c r="AQ299" s="406"/>
      <c r="AR299" s="406"/>
      <c r="AS299" s="406"/>
      <c r="AT299" s="406"/>
      <c r="AU299" s="406"/>
      <c r="AV299" s="406"/>
      <c r="AW299" s="406"/>
      <c r="AX299" s="406"/>
      <c r="AY299" s="406"/>
      <c r="AZ299" s="406"/>
      <c r="BA299" s="406"/>
      <c r="BB299" s="406"/>
      <c r="BC299" s="406"/>
      <c r="BD299" s="406"/>
      <c r="BE299" s="406"/>
      <c r="BF299" s="406"/>
      <c r="BG299" s="406"/>
      <c r="BH299" s="406"/>
      <c r="BI299" s="406"/>
      <c r="BJ299" s="406"/>
      <c r="BK299" s="406"/>
      <c r="BL299" s="406"/>
      <c r="BM299" s="406"/>
      <c r="BN299" s="406"/>
      <c r="BO299" s="406"/>
      <c r="BP299" s="406"/>
      <c r="BQ299" s="406"/>
      <c r="BR299" s="406"/>
      <c r="BS299" s="406"/>
      <c r="BT299" s="406"/>
      <c r="BU299" s="406"/>
      <c r="BV299" s="406"/>
      <c r="BW299" s="406"/>
      <c r="BX299" s="406"/>
      <c r="BY299" s="406"/>
      <c r="BZ299" s="406"/>
      <c r="CA299" s="406"/>
      <c r="CB299" s="406"/>
      <c r="CC299" s="406"/>
      <c r="CD299" s="406"/>
      <c r="CE299" s="406"/>
      <c r="CF299" s="406"/>
      <c r="CG299" s="406"/>
      <c r="CH299" s="406"/>
      <c r="CI299" s="406"/>
    </row>
    <row r="300" spans="1:87" ht="15.75" customHeight="1">
      <c r="A300" s="406"/>
      <c r="B300" s="407"/>
      <c r="C300" s="407"/>
      <c r="D300" s="406"/>
      <c r="E300" s="406"/>
      <c r="F300" s="406"/>
      <c r="G300" s="406"/>
      <c r="H300" s="406"/>
      <c r="I300" s="406"/>
      <c r="J300" s="406"/>
      <c r="K300" s="406"/>
      <c r="L300" s="406"/>
      <c r="M300" s="406"/>
      <c r="N300" s="406"/>
      <c r="O300" s="406"/>
      <c r="P300" s="406"/>
      <c r="Q300" s="406"/>
      <c r="R300" s="406"/>
      <c r="S300" s="406"/>
      <c r="T300" s="406"/>
      <c r="U300" s="406"/>
      <c r="V300" s="406"/>
      <c r="W300" s="406"/>
      <c r="X300" s="406"/>
      <c r="Y300" s="406"/>
      <c r="Z300" s="406"/>
      <c r="AA300" s="406"/>
      <c r="AB300" s="406"/>
      <c r="AC300" s="406"/>
      <c r="AD300" s="406"/>
      <c r="AE300" s="406"/>
      <c r="AF300" s="406"/>
      <c r="AG300" s="406"/>
      <c r="AH300" s="406"/>
      <c r="AI300" s="406"/>
      <c r="AJ300" s="406"/>
      <c r="AK300" s="406"/>
      <c r="AL300" s="406"/>
      <c r="AM300" s="406"/>
      <c r="AN300" s="406"/>
      <c r="AO300" s="406"/>
      <c r="AP300" s="406"/>
      <c r="AQ300" s="406"/>
      <c r="AR300" s="406"/>
      <c r="AS300" s="406"/>
      <c r="AT300" s="406"/>
      <c r="AU300" s="406"/>
      <c r="AV300" s="406"/>
      <c r="AW300" s="406"/>
      <c r="AX300" s="406"/>
      <c r="AY300" s="406"/>
      <c r="AZ300" s="406"/>
      <c r="BA300" s="406"/>
      <c r="BB300" s="406"/>
      <c r="BC300" s="406"/>
      <c r="BD300" s="406"/>
      <c r="BE300" s="406"/>
      <c r="BF300" s="406"/>
      <c r="BG300" s="406"/>
      <c r="BH300" s="406"/>
      <c r="BI300" s="406"/>
      <c r="BJ300" s="406"/>
      <c r="BK300" s="406"/>
      <c r="BL300" s="406"/>
      <c r="BM300" s="406"/>
      <c r="BN300" s="406"/>
      <c r="BO300" s="406"/>
      <c r="BP300" s="406"/>
      <c r="BQ300" s="406"/>
      <c r="BR300" s="406"/>
      <c r="BS300" s="406"/>
      <c r="BT300" s="406"/>
      <c r="BU300" s="406"/>
      <c r="BV300" s="406"/>
      <c r="BW300" s="406"/>
      <c r="BX300" s="406"/>
      <c r="BY300" s="406"/>
      <c r="BZ300" s="406"/>
      <c r="CA300" s="406"/>
      <c r="CB300" s="406"/>
      <c r="CC300" s="406"/>
      <c r="CD300" s="406"/>
      <c r="CE300" s="406"/>
      <c r="CF300" s="406"/>
      <c r="CG300" s="406"/>
      <c r="CH300" s="406"/>
      <c r="CI300" s="406"/>
    </row>
    <row r="301" spans="1:87" ht="15.75" customHeight="1">
      <c r="A301" s="406"/>
      <c r="B301" s="407"/>
      <c r="C301" s="407"/>
      <c r="D301" s="406"/>
      <c r="E301" s="406"/>
      <c r="F301" s="406"/>
      <c r="G301" s="406"/>
      <c r="H301" s="406"/>
      <c r="I301" s="406"/>
      <c r="J301" s="406"/>
      <c r="K301" s="406"/>
      <c r="L301" s="406"/>
      <c r="M301" s="406"/>
      <c r="N301" s="406"/>
      <c r="O301" s="406"/>
      <c r="P301" s="406"/>
      <c r="Q301" s="406"/>
      <c r="R301" s="406"/>
      <c r="S301" s="406"/>
      <c r="T301" s="406"/>
      <c r="U301" s="406"/>
      <c r="V301" s="406"/>
      <c r="W301" s="406"/>
      <c r="X301" s="406"/>
      <c r="Y301" s="406"/>
      <c r="Z301" s="406"/>
      <c r="AA301" s="406"/>
      <c r="AB301" s="406"/>
      <c r="AC301" s="406"/>
      <c r="AD301" s="406"/>
      <c r="AE301" s="406"/>
      <c r="AF301" s="406"/>
      <c r="AG301" s="406"/>
      <c r="AH301" s="406"/>
      <c r="AI301" s="406"/>
      <c r="AJ301" s="406"/>
      <c r="AK301" s="406"/>
      <c r="AL301" s="406"/>
      <c r="AM301" s="406"/>
      <c r="AN301" s="406"/>
      <c r="AO301" s="406"/>
      <c r="AP301" s="406"/>
      <c r="AQ301" s="406"/>
      <c r="AR301" s="406"/>
      <c r="AS301" s="406"/>
      <c r="AT301" s="406"/>
      <c r="AU301" s="406"/>
      <c r="AV301" s="406"/>
      <c r="AW301" s="406"/>
      <c r="AX301" s="406"/>
      <c r="AY301" s="406"/>
      <c r="AZ301" s="406"/>
      <c r="BA301" s="406"/>
      <c r="BB301" s="406"/>
      <c r="BC301" s="406"/>
      <c r="BD301" s="406"/>
      <c r="BE301" s="406"/>
      <c r="BF301" s="406"/>
      <c r="BG301" s="406"/>
      <c r="BH301" s="406"/>
      <c r="BI301" s="406"/>
      <c r="BJ301" s="406"/>
      <c r="BK301" s="406"/>
      <c r="BL301" s="406"/>
      <c r="BM301" s="406"/>
      <c r="BN301" s="406"/>
      <c r="BO301" s="406"/>
      <c r="BP301" s="406"/>
      <c r="BQ301" s="406"/>
      <c r="BR301" s="406"/>
      <c r="BS301" s="406"/>
      <c r="BT301" s="406"/>
      <c r="BU301" s="406"/>
      <c r="BV301" s="406"/>
      <c r="BW301" s="406"/>
      <c r="BX301" s="406"/>
      <c r="BY301" s="406"/>
      <c r="BZ301" s="406"/>
      <c r="CA301" s="406"/>
      <c r="CB301" s="406"/>
      <c r="CC301" s="406"/>
      <c r="CD301" s="406"/>
      <c r="CE301" s="406"/>
      <c r="CF301" s="406"/>
      <c r="CG301" s="406"/>
      <c r="CH301" s="406"/>
      <c r="CI301" s="406"/>
    </row>
    <row r="302" spans="1:87" ht="15.75" customHeight="1">
      <c r="A302" s="406"/>
      <c r="B302" s="407"/>
      <c r="C302" s="407"/>
      <c r="D302" s="406"/>
      <c r="E302" s="406"/>
      <c r="F302" s="406"/>
      <c r="G302" s="406"/>
      <c r="H302" s="406"/>
      <c r="I302" s="406"/>
      <c r="J302" s="406"/>
      <c r="K302" s="406"/>
      <c r="L302" s="406"/>
      <c r="M302" s="406"/>
      <c r="N302" s="406"/>
      <c r="O302" s="406"/>
      <c r="P302" s="406"/>
      <c r="Q302" s="406"/>
      <c r="R302" s="406"/>
      <c r="S302" s="406"/>
      <c r="T302" s="406"/>
      <c r="U302" s="406"/>
      <c r="V302" s="406"/>
      <c r="W302" s="406"/>
      <c r="X302" s="406"/>
      <c r="Y302" s="406"/>
      <c r="Z302" s="406"/>
      <c r="AA302" s="406"/>
      <c r="AB302" s="406"/>
      <c r="AC302" s="406"/>
      <c r="AD302" s="406"/>
      <c r="AE302" s="406"/>
      <c r="AF302" s="406"/>
      <c r="AG302" s="406"/>
      <c r="AH302" s="406"/>
      <c r="AI302" s="406"/>
      <c r="AJ302" s="406"/>
      <c r="AK302" s="406"/>
      <c r="AL302" s="406"/>
      <c r="AM302" s="406"/>
      <c r="AN302" s="406"/>
      <c r="AO302" s="406"/>
      <c r="AP302" s="406"/>
      <c r="AQ302" s="406"/>
      <c r="AR302" s="406"/>
      <c r="AS302" s="406"/>
      <c r="AT302" s="406"/>
      <c r="AU302" s="406"/>
      <c r="AV302" s="406"/>
      <c r="AW302" s="406"/>
      <c r="AX302" s="406"/>
      <c r="AY302" s="406"/>
      <c r="AZ302" s="406"/>
      <c r="BA302" s="406"/>
      <c r="BB302" s="406"/>
      <c r="BC302" s="406"/>
      <c r="BD302" s="406"/>
      <c r="BE302" s="406"/>
      <c r="BF302" s="406"/>
      <c r="BG302" s="406"/>
      <c r="BH302" s="406"/>
      <c r="BI302" s="406"/>
      <c r="BJ302" s="406"/>
      <c r="BK302" s="406"/>
      <c r="BL302" s="406"/>
      <c r="BM302" s="406"/>
      <c r="BN302" s="406"/>
      <c r="BO302" s="406"/>
      <c r="BP302" s="406"/>
      <c r="BQ302" s="406"/>
      <c r="BR302" s="406"/>
      <c r="BS302" s="406"/>
      <c r="BT302" s="406"/>
      <c r="BU302" s="406"/>
      <c r="BV302" s="406"/>
      <c r="BW302" s="406"/>
      <c r="BX302" s="406"/>
      <c r="BY302" s="406"/>
      <c r="BZ302" s="406"/>
      <c r="CA302" s="406"/>
      <c r="CB302" s="406"/>
      <c r="CC302" s="406"/>
      <c r="CD302" s="406"/>
      <c r="CE302" s="406"/>
      <c r="CF302" s="406"/>
      <c r="CG302" s="406"/>
      <c r="CH302" s="406"/>
      <c r="CI302" s="406"/>
    </row>
    <row r="303" spans="1:87" ht="15.75" customHeight="1">
      <c r="A303" s="406"/>
      <c r="B303" s="407"/>
      <c r="C303" s="407"/>
      <c r="D303" s="406"/>
      <c r="E303" s="406"/>
      <c r="F303" s="406"/>
      <c r="G303" s="406"/>
      <c r="H303" s="406"/>
      <c r="I303" s="406"/>
      <c r="J303" s="406"/>
      <c r="K303" s="406"/>
      <c r="L303" s="406"/>
      <c r="M303" s="406"/>
      <c r="N303" s="406"/>
      <c r="O303" s="406"/>
      <c r="P303" s="406"/>
      <c r="Q303" s="406"/>
      <c r="R303" s="406"/>
      <c r="S303" s="406"/>
      <c r="T303" s="406"/>
      <c r="U303" s="406"/>
      <c r="V303" s="406"/>
      <c r="W303" s="406"/>
      <c r="X303" s="406"/>
      <c r="Y303" s="406"/>
      <c r="Z303" s="406"/>
      <c r="AA303" s="406"/>
      <c r="AB303" s="406"/>
      <c r="AC303" s="406"/>
      <c r="AD303" s="406"/>
      <c r="AE303" s="406"/>
      <c r="AF303" s="406"/>
      <c r="AG303" s="406"/>
      <c r="AH303" s="406"/>
      <c r="AI303" s="406"/>
      <c r="AJ303" s="406"/>
      <c r="AK303" s="406"/>
      <c r="AL303" s="406"/>
      <c r="AM303" s="406"/>
      <c r="AN303" s="406"/>
      <c r="AO303" s="406"/>
      <c r="AP303" s="406"/>
      <c r="AQ303" s="406"/>
      <c r="AR303" s="406"/>
      <c r="AS303" s="406"/>
      <c r="AT303" s="406"/>
      <c r="AU303" s="406"/>
      <c r="AV303" s="406"/>
      <c r="AW303" s="406"/>
      <c r="AX303" s="406"/>
      <c r="AY303" s="406"/>
      <c r="AZ303" s="406"/>
      <c r="BA303" s="406"/>
      <c r="BB303" s="406"/>
      <c r="BC303" s="406"/>
      <c r="BD303" s="406"/>
      <c r="BE303" s="406"/>
      <c r="BF303" s="406"/>
      <c r="BG303" s="406"/>
      <c r="BH303" s="406"/>
      <c r="BI303" s="406"/>
      <c r="BJ303" s="406"/>
      <c r="BK303" s="406"/>
      <c r="BL303" s="406"/>
      <c r="BM303" s="406"/>
      <c r="BN303" s="406"/>
      <c r="BO303" s="406"/>
      <c r="BP303" s="406"/>
      <c r="BQ303" s="406"/>
      <c r="BR303" s="406"/>
      <c r="BS303" s="406"/>
      <c r="BT303" s="406"/>
      <c r="BU303" s="406"/>
      <c r="BV303" s="406"/>
      <c r="BW303" s="406"/>
      <c r="BX303" s="406"/>
      <c r="BY303" s="406"/>
      <c r="BZ303" s="406"/>
      <c r="CA303" s="406"/>
      <c r="CB303" s="406"/>
      <c r="CC303" s="406"/>
      <c r="CD303" s="406"/>
      <c r="CE303" s="406"/>
      <c r="CF303" s="406"/>
      <c r="CG303" s="406"/>
      <c r="CH303" s="406"/>
      <c r="CI303" s="406"/>
    </row>
    <row r="304" spans="1:87" ht="15.75" customHeight="1">
      <c r="A304" s="406"/>
      <c r="B304" s="407"/>
      <c r="C304" s="407"/>
      <c r="D304" s="406"/>
      <c r="E304" s="406"/>
      <c r="F304" s="406"/>
      <c r="G304" s="406"/>
      <c r="H304" s="406"/>
      <c r="I304" s="406"/>
      <c r="J304" s="406"/>
      <c r="K304" s="406"/>
      <c r="L304" s="406"/>
      <c r="M304" s="406"/>
      <c r="N304" s="406"/>
      <c r="O304" s="406"/>
      <c r="P304" s="406"/>
      <c r="Q304" s="406"/>
      <c r="R304" s="406"/>
      <c r="S304" s="406"/>
      <c r="T304" s="406"/>
      <c r="U304" s="406"/>
      <c r="V304" s="406"/>
      <c r="W304" s="406"/>
      <c r="X304" s="406"/>
      <c r="Y304" s="406"/>
      <c r="Z304" s="406"/>
      <c r="AA304" s="406"/>
      <c r="AB304" s="406"/>
      <c r="AC304" s="406"/>
      <c r="AD304" s="406"/>
      <c r="AE304" s="406"/>
      <c r="AF304" s="406"/>
      <c r="AG304" s="406"/>
      <c r="AH304" s="406"/>
      <c r="AI304" s="406"/>
      <c r="AJ304" s="406"/>
      <c r="AK304" s="406"/>
      <c r="AL304" s="406"/>
      <c r="AM304" s="406"/>
      <c r="AN304" s="406"/>
      <c r="AO304" s="406"/>
      <c r="AP304" s="406"/>
      <c r="AQ304" s="406"/>
      <c r="AR304" s="406"/>
      <c r="AS304" s="406"/>
      <c r="AT304" s="406"/>
      <c r="AU304" s="406"/>
      <c r="AV304" s="406"/>
      <c r="AW304" s="406"/>
      <c r="AX304" s="406"/>
      <c r="AY304" s="406"/>
      <c r="AZ304" s="406"/>
      <c r="BA304" s="406"/>
      <c r="BB304" s="406"/>
      <c r="BC304" s="406"/>
      <c r="BD304" s="406"/>
      <c r="BE304" s="406"/>
      <c r="BF304" s="406"/>
      <c r="BG304" s="406"/>
      <c r="BH304" s="406"/>
      <c r="BI304" s="406"/>
      <c r="BJ304" s="406"/>
      <c r="BK304" s="406"/>
      <c r="BL304" s="406"/>
      <c r="BM304" s="406"/>
      <c r="BN304" s="406"/>
      <c r="BO304" s="406"/>
      <c r="BP304" s="406"/>
      <c r="BQ304" s="406"/>
      <c r="BR304" s="406"/>
      <c r="BS304" s="406"/>
      <c r="BT304" s="406"/>
      <c r="BU304" s="406"/>
      <c r="BV304" s="406"/>
      <c r="BW304" s="406"/>
      <c r="BX304" s="406"/>
      <c r="BY304" s="406"/>
      <c r="BZ304" s="406"/>
      <c r="CA304" s="406"/>
      <c r="CB304" s="406"/>
      <c r="CC304" s="406"/>
      <c r="CD304" s="406"/>
      <c r="CE304" s="406"/>
      <c r="CF304" s="406"/>
      <c r="CG304" s="406"/>
      <c r="CH304" s="406"/>
      <c r="CI304" s="406"/>
    </row>
    <row r="305" spans="1:87" ht="15.75" customHeight="1">
      <c r="A305" s="406"/>
      <c r="B305" s="407"/>
      <c r="C305" s="407"/>
      <c r="D305" s="406"/>
      <c r="E305" s="406"/>
      <c r="F305" s="406"/>
      <c r="G305" s="406"/>
      <c r="H305" s="406"/>
      <c r="I305" s="406"/>
      <c r="J305" s="406"/>
      <c r="K305" s="406"/>
      <c r="L305" s="406"/>
      <c r="M305" s="406"/>
      <c r="N305" s="406"/>
      <c r="O305" s="406"/>
      <c r="P305" s="406"/>
      <c r="Q305" s="406"/>
      <c r="R305" s="406"/>
      <c r="S305" s="406"/>
      <c r="T305" s="406"/>
      <c r="U305" s="406"/>
      <c r="V305" s="406"/>
      <c r="W305" s="406"/>
      <c r="X305" s="406"/>
      <c r="Y305" s="406"/>
      <c r="Z305" s="406"/>
      <c r="AA305" s="406"/>
      <c r="AB305" s="406"/>
      <c r="AC305" s="406"/>
      <c r="AD305" s="406"/>
      <c r="AE305" s="406"/>
      <c r="AF305" s="406"/>
      <c r="AG305" s="406"/>
      <c r="AH305" s="406"/>
      <c r="AI305" s="406"/>
      <c r="AJ305" s="406"/>
      <c r="AK305" s="406"/>
      <c r="AL305" s="406"/>
      <c r="AM305" s="406"/>
      <c r="AN305" s="406"/>
      <c r="AO305" s="406"/>
      <c r="AP305" s="406"/>
      <c r="AQ305" s="406"/>
      <c r="AR305" s="406"/>
      <c r="AS305" s="406"/>
      <c r="AT305" s="406"/>
      <c r="AU305" s="406"/>
      <c r="AV305" s="406"/>
      <c r="AW305" s="406"/>
      <c r="AX305" s="406"/>
      <c r="AY305" s="406"/>
      <c r="AZ305" s="406"/>
      <c r="BA305" s="406"/>
      <c r="BB305" s="406"/>
      <c r="BC305" s="406"/>
      <c r="BD305" s="406"/>
      <c r="BE305" s="406"/>
      <c r="BF305" s="406"/>
      <c r="BG305" s="406"/>
      <c r="BH305" s="406"/>
      <c r="BI305" s="406"/>
      <c r="BJ305" s="406"/>
      <c r="BK305" s="406"/>
      <c r="BL305" s="406"/>
      <c r="BM305" s="406"/>
      <c r="BN305" s="406"/>
      <c r="BO305" s="406"/>
      <c r="BP305" s="406"/>
      <c r="BQ305" s="406"/>
      <c r="BR305" s="406"/>
      <c r="BS305" s="406"/>
      <c r="BT305" s="406"/>
      <c r="BU305" s="406"/>
      <c r="BV305" s="406"/>
      <c r="BW305" s="406"/>
      <c r="BX305" s="406"/>
      <c r="BY305" s="406"/>
      <c r="BZ305" s="406"/>
      <c r="CA305" s="406"/>
      <c r="CB305" s="406"/>
      <c r="CC305" s="406"/>
      <c r="CD305" s="406"/>
      <c r="CE305" s="406"/>
      <c r="CF305" s="406"/>
      <c r="CG305" s="406"/>
      <c r="CH305" s="406"/>
      <c r="CI305" s="406"/>
    </row>
    <row r="306" spans="1:87" ht="15.75" customHeight="1">
      <c r="A306" s="406"/>
      <c r="B306" s="407"/>
      <c r="C306" s="407"/>
      <c r="D306" s="406"/>
      <c r="E306" s="406"/>
      <c r="F306" s="406"/>
      <c r="G306" s="406"/>
      <c r="H306" s="406"/>
      <c r="I306" s="406"/>
      <c r="J306" s="406"/>
      <c r="K306" s="406"/>
      <c r="L306" s="406"/>
      <c r="M306" s="406"/>
      <c r="N306" s="406"/>
      <c r="O306" s="406"/>
      <c r="P306" s="406"/>
      <c r="Q306" s="406"/>
      <c r="R306" s="406"/>
      <c r="S306" s="406"/>
      <c r="T306" s="406"/>
      <c r="U306" s="406"/>
      <c r="V306" s="406"/>
      <c r="W306" s="406"/>
      <c r="X306" s="406"/>
      <c r="Y306" s="406"/>
      <c r="Z306" s="406"/>
      <c r="AA306" s="406"/>
      <c r="AB306" s="406"/>
      <c r="AC306" s="406"/>
      <c r="AD306" s="406"/>
      <c r="AE306" s="406"/>
      <c r="AF306" s="406"/>
      <c r="AG306" s="406"/>
      <c r="AH306" s="406"/>
      <c r="AI306" s="406"/>
      <c r="AJ306" s="406"/>
      <c r="AK306" s="406"/>
      <c r="AL306" s="406"/>
      <c r="AM306" s="406"/>
      <c r="AN306" s="406"/>
      <c r="AO306" s="406"/>
      <c r="AP306" s="406"/>
      <c r="AQ306" s="406"/>
      <c r="AR306" s="406"/>
      <c r="AS306" s="406"/>
      <c r="AT306" s="406"/>
      <c r="AU306" s="406"/>
      <c r="AV306" s="406"/>
      <c r="AW306" s="406"/>
      <c r="AX306" s="406"/>
      <c r="AY306" s="406"/>
      <c r="AZ306" s="406"/>
      <c r="BA306" s="406"/>
      <c r="BB306" s="406"/>
      <c r="BC306" s="406"/>
      <c r="BD306" s="406"/>
      <c r="BE306" s="406"/>
      <c r="BF306" s="406"/>
      <c r="BG306" s="406"/>
      <c r="BH306" s="406"/>
      <c r="BI306" s="406"/>
      <c r="BJ306" s="406"/>
      <c r="BK306" s="406"/>
      <c r="BL306" s="406"/>
      <c r="BM306" s="406"/>
      <c r="BN306" s="406"/>
      <c r="BO306" s="406"/>
      <c r="BP306" s="406"/>
      <c r="BQ306" s="406"/>
      <c r="BR306" s="406"/>
      <c r="BS306" s="406"/>
      <c r="BT306" s="406"/>
      <c r="BU306" s="406"/>
      <c r="BV306" s="406"/>
      <c r="BW306" s="406"/>
      <c r="BX306" s="406"/>
      <c r="BY306" s="406"/>
      <c r="BZ306" s="406"/>
      <c r="CA306" s="406"/>
      <c r="CB306" s="406"/>
      <c r="CC306" s="406"/>
      <c r="CD306" s="406"/>
      <c r="CE306" s="406"/>
      <c r="CF306" s="406"/>
      <c r="CG306" s="406"/>
      <c r="CH306" s="406"/>
      <c r="CI306" s="406"/>
    </row>
    <row r="307" spans="1:87" ht="15.75" customHeight="1">
      <c r="A307" s="406"/>
      <c r="B307" s="407"/>
      <c r="C307" s="407"/>
      <c r="D307" s="406"/>
      <c r="E307" s="406"/>
      <c r="F307" s="406"/>
      <c r="G307" s="406"/>
      <c r="H307" s="406"/>
      <c r="I307" s="406"/>
      <c r="J307" s="406"/>
      <c r="K307" s="406"/>
      <c r="L307" s="406"/>
      <c r="M307" s="406"/>
      <c r="N307" s="406"/>
      <c r="O307" s="406"/>
      <c r="P307" s="406"/>
      <c r="Q307" s="406"/>
      <c r="R307" s="406"/>
      <c r="S307" s="406"/>
      <c r="T307" s="406"/>
      <c r="U307" s="406"/>
      <c r="V307" s="406"/>
      <c r="W307" s="406"/>
      <c r="X307" s="406"/>
      <c r="Y307" s="406"/>
      <c r="Z307" s="406"/>
      <c r="AA307" s="406"/>
      <c r="AB307" s="406"/>
      <c r="AC307" s="406"/>
      <c r="AD307" s="406"/>
      <c r="AE307" s="406"/>
      <c r="AF307" s="406"/>
      <c r="AG307" s="406"/>
      <c r="AH307" s="406"/>
      <c r="AI307" s="406"/>
      <c r="AJ307" s="406"/>
      <c r="AK307" s="406"/>
      <c r="AL307" s="406"/>
      <c r="AM307" s="406"/>
      <c r="AN307" s="406"/>
      <c r="AO307" s="406"/>
      <c r="AP307" s="406"/>
      <c r="AQ307" s="406"/>
      <c r="AR307" s="406"/>
      <c r="AS307" s="406"/>
      <c r="AT307" s="406"/>
      <c r="AU307" s="406"/>
      <c r="AV307" s="406"/>
      <c r="AW307" s="406"/>
      <c r="AX307" s="406"/>
      <c r="AY307" s="406"/>
      <c r="AZ307" s="406"/>
      <c r="BA307" s="406"/>
      <c r="BB307" s="406"/>
      <c r="BC307" s="406"/>
      <c r="BD307" s="406"/>
      <c r="BE307" s="406"/>
      <c r="BF307" s="406"/>
      <c r="BG307" s="406"/>
      <c r="BH307" s="406"/>
      <c r="BI307" s="406"/>
      <c r="BJ307" s="406"/>
      <c r="BK307" s="406"/>
      <c r="BL307" s="406"/>
      <c r="BM307" s="406"/>
      <c r="BN307" s="406"/>
      <c r="BO307" s="406"/>
      <c r="BP307" s="406"/>
      <c r="BQ307" s="406"/>
      <c r="BR307" s="406"/>
      <c r="BS307" s="406"/>
      <c r="BT307" s="406"/>
      <c r="BU307" s="406"/>
      <c r="BV307" s="406"/>
      <c r="BW307" s="406"/>
      <c r="BX307" s="406"/>
      <c r="BY307" s="406"/>
      <c r="BZ307" s="406"/>
      <c r="CA307" s="406"/>
      <c r="CB307" s="406"/>
      <c r="CC307" s="406"/>
      <c r="CD307" s="406"/>
      <c r="CE307" s="406"/>
      <c r="CF307" s="406"/>
      <c r="CG307" s="406"/>
      <c r="CH307" s="406"/>
      <c r="CI307" s="406"/>
    </row>
    <row r="308" spans="1:87" ht="15.75" customHeight="1">
      <c r="A308" s="406"/>
      <c r="B308" s="407"/>
      <c r="C308" s="407"/>
      <c r="D308" s="406"/>
      <c r="E308" s="406"/>
      <c r="F308" s="406"/>
      <c r="G308" s="406"/>
      <c r="H308" s="406"/>
      <c r="I308" s="406"/>
      <c r="J308" s="406"/>
      <c r="K308" s="406"/>
      <c r="L308" s="406"/>
      <c r="M308" s="406"/>
      <c r="N308" s="406"/>
      <c r="O308" s="406"/>
      <c r="P308" s="406"/>
      <c r="Q308" s="406"/>
      <c r="R308" s="406"/>
      <c r="S308" s="406"/>
      <c r="T308" s="406"/>
      <c r="U308" s="406"/>
      <c r="V308" s="406"/>
      <c r="W308" s="406"/>
      <c r="X308" s="406"/>
      <c r="Y308" s="406"/>
      <c r="Z308" s="406"/>
      <c r="AA308" s="406"/>
      <c r="AB308" s="406"/>
      <c r="AC308" s="406"/>
      <c r="AD308" s="406"/>
      <c r="AE308" s="406"/>
      <c r="AF308" s="406"/>
      <c r="AG308" s="406"/>
      <c r="AH308" s="406"/>
      <c r="AI308" s="406"/>
      <c r="AJ308" s="406"/>
      <c r="AK308" s="406"/>
      <c r="AL308" s="406"/>
      <c r="AM308" s="406"/>
      <c r="AN308" s="406"/>
      <c r="AO308" s="406"/>
      <c r="AP308" s="406"/>
      <c r="AQ308" s="406"/>
      <c r="AR308" s="406"/>
      <c r="AS308" s="406"/>
      <c r="AT308" s="406"/>
      <c r="AU308" s="406"/>
      <c r="AV308" s="406"/>
      <c r="AW308" s="406"/>
      <c r="AX308" s="406"/>
      <c r="AY308" s="406"/>
      <c r="AZ308" s="406"/>
      <c r="BA308" s="406"/>
      <c r="BB308" s="406"/>
      <c r="BC308" s="406"/>
      <c r="BD308" s="406"/>
      <c r="BE308" s="406"/>
      <c r="BF308" s="406"/>
      <c r="BG308" s="406"/>
      <c r="BH308" s="406"/>
      <c r="BI308" s="406"/>
      <c r="BJ308" s="406"/>
      <c r="BK308" s="406"/>
      <c r="BL308" s="406"/>
      <c r="BM308" s="406"/>
      <c r="BN308" s="406"/>
      <c r="BO308" s="406"/>
      <c r="BP308" s="406"/>
      <c r="BQ308" s="406"/>
      <c r="BR308" s="406"/>
      <c r="BS308" s="406"/>
      <c r="BT308" s="406"/>
      <c r="BU308" s="406"/>
      <c r="BV308" s="406"/>
      <c r="BW308" s="406"/>
      <c r="BX308" s="406"/>
      <c r="BY308" s="406"/>
      <c r="BZ308" s="406"/>
      <c r="CA308" s="406"/>
      <c r="CB308" s="406"/>
      <c r="CC308" s="406"/>
      <c r="CD308" s="406"/>
      <c r="CE308" s="406"/>
      <c r="CF308" s="406"/>
      <c r="CG308" s="406"/>
      <c r="CH308" s="406"/>
      <c r="CI308" s="406"/>
    </row>
    <row r="309" spans="1:87" ht="15.75" customHeight="1">
      <c r="A309" s="406"/>
      <c r="B309" s="407"/>
      <c r="C309" s="407"/>
      <c r="D309" s="406"/>
      <c r="E309" s="406"/>
      <c r="F309" s="406"/>
      <c r="G309" s="406"/>
      <c r="H309" s="406"/>
      <c r="I309" s="406"/>
      <c r="J309" s="406"/>
      <c r="K309" s="406"/>
      <c r="L309" s="406"/>
      <c r="M309" s="406"/>
      <c r="N309" s="406"/>
      <c r="O309" s="406"/>
      <c r="P309" s="406"/>
      <c r="Q309" s="406"/>
      <c r="R309" s="406"/>
      <c r="S309" s="406"/>
      <c r="T309" s="406"/>
      <c r="U309" s="406"/>
      <c r="V309" s="406"/>
      <c r="W309" s="406"/>
      <c r="X309" s="406"/>
      <c r="Y309" s="406"/>
      <c r="Z309" s="406"/>
      <c r="AA309" s="406"/>
      <c r="AB309" s="406"/>
      <c r="AC309" s="406"/>
      <c r="AD309" s="406"/>
      <c r="AE309" s="406"/>
      <c r="AF309" s="406"/>
      <c r="AG309" s="406"/>
      <c r="AH309" s="406"/>
      <c r="AI309" s="406"/>
      <c r="AJ309" s="406"/>
      <c r="AK309" s="406"/>
      <c r="AL309" s="406"/>
      <c r="AM309" s="406"/>
      <c r="AN309" s="406"/>
      <c r="AO309" s="406"/>
      <c r="AP309" s="406"/>
      <c r="AQ309" s="406"/>
      <c r="AR309" s="406"/>
      <c r="AS309" s="406"/>
      <c r="AT309" s="406"/>
      <c r="AU309" s="406"/>
      <c r="AV309" s="406"/>
      <c r="AW309" s="406"/>
      <c r="AX309" s="406"/>
      <c r="AY309" s="406"/>
      <c r="AZ309" s="406"/>
      <c r="BA309" s="406"/>
      <c r="BB309" s="406"/>
      <c r="BC309" s="406"/>
      <c r="BD309" s="406"/>
      <c r="BE309" s="406"/>
      <c r="BF309" s="406"/>
      <c r="BG309" s="406"/>
      <c r="BH309" s="406"/>
      <c r="BI309" s="406"/>
      <c r="BJ309" s="406"/>
      <c r="BK309" s="406"/>
      <c r="BL309" s="406"/>
      <c r="BM309" s="406"/>
      <c r="BN309" s="406"/>
      <c r="BO309" s="406"/>
      <c r="BP309" s="406"/>
      <c r="BQ309" s="406"/>
      <c r="BR309" s="406"/>
      <c r="BS309" s="406"/>
      <c r="BT309" s="406"/>
      <c r="BU309" s="406"/>
      <c r="BV309" s="406"/>
      <c r="BW309" s="406"/>
      <c r="BX309" s="406"/>
      <c r="BY309" s="406"/>
      <c r="BZ309" s="406"/>
      <c r="CA309" s="406"/>
      <c r="CB309" s="406"/>
      <c r="CC309" s="406"/>
      <c r="CD309" s="406"/>
      <c r="CE309" s="406"/>
      <c r="CF309" s="406"/>
      <c r="CG309" s="406"/>
      <c r="CH309" s="406"/>
      <c r="CI309" s="406"/>
    </row>
    <row r="310" spans="1:87" ht="15.75" customHeight="1">
      <c r="A310" s="406"/>
      <c r="B310" s="407"/>
      <c r="C310" s="407"/>
      <c r="D310" s="406"/>
      <c r="E310" s="406"/>
      <c r="F310" s="406"/>
      <c r="G310" s="406"/>
      <c r="H310" s="406"/>
      <c r="I310" s="406"/>
      <c r="J310" s="406"/>
      <c r="K310" s="406"/>
      <c r="L310" s="406"/>
      <c r="M310" s="406"/>
      <c r="N310" s="406"/>
      <c r="O310" s="406"/>
      <c r="P310" s="406"/>
      <c r="Q310" s="406"/>
      <c r="R310" s="406"/>
      <c r="S310" s="406"/>
      <c r="T310" s="406"/>
      <c r="U310" s="406"/>
      <c r="V310" s="406"/>
      <c r="W310" s="406"/>
      <c r="X310" s="406"/>
      <c r="Y310" s="406"/>
      <c r="Z310" s="406"/>
      <c r="AA310" s="406"/>
      <c r="AB310" s="406"/>
      <c r="AC310" s="406"/>
      <c r="AD310" s="406"/>
      <c r="AE310" s="406"/>
      <c r="AF310" s="406"/>
      <c r="AG310" s="406"/>
      <c r="AH310" s="406"/>
      <c r="AI310" s="406"/>
      <c r="AJ310" s="406"/>
      <c r="AK310" s="406"/>
      <c r="AL310" s="406"/>
      <c r="AM310" s="406"/>
      <c r="AN310" s="406"/>
      <c r="AO310" s="406"/>
      <c r="AP310" s="406"/>
      <c r="AQ310" s="406"/>
      <c r="AR310" s="406"/>
      <c r="AS310" s="406"/>
      <c r="AT310" s="406"/>
      <c r="AU310" s="406"/>
      <c r="AV310" s="406"/>
      <c r="AW310" s="406"/>
      <c r="AX310" s="406"/>
      <c r="AY310" s="406"/>
      <c r="AZ310" s="406"/>
      <c r="BA310" s="406"/>
      <c r="BB310" s="406"/>
      <c r="BC310" s="406"/>
      <c r="BD310" s="406"/>
      <c r="BE310" s="406"/>
      <c r="BF310" s="406"/>
      <c r="BG310" s="406"/>
      <c r="BH310" s="406"/>
      <c r="BI310" s="406"/>
      <c r="BJ310" s="406"/>
      <c r="BK310" s="406"/>
      <c r="BL310" s="406"/>
      <c r="BM310" s="406"/>
      <c r="BN310" s="406"/>
      <c r="BO310" s="406"/>
      <c r="BP310" s="406"/>
      <c r="BQ310" s="406"/>
      <c r="BR310" s="406"/>
      <c r="BS310" s="406"/>
      <c r="BT310" s="406"/>
      <c r="BU310" s="406"/>
      <c r="BV310" s="406"/>
      <c r="BW310" s="406"/>
      <c r="BX310" s="406"/>
      <c r="BY310" s="406"/>
      <c r="BZ310" s="406"/>
      <c r="CA310" s="406"/>
      <c r="CB310" s="406"/>
      <c r="CC310" s="406"/>
      <c r="CD310" s="406"/>
      <c r="CE310" s="406"/>
      <c r="CF310" s="406"/>
      <c r="CG310" s="406"/>
      <c r="CH310" s="406"/>
      <c r="CI310" s="406"/>
    </row>
    <row r="311" spans="1:87" ht="15.75" customHeight="1">
      <c r="A311" s="406"/>
      <c r="B311" s="407"/>
      <c r="C311" s="407"/>
      <c r="D311" s="406"/>
      <c r="E311" s="406"/>
      <c r="F311" s="406"/>
      <c r="G311" s="406"/>
      <c r="H311" s="406"/>
      <c r="I311" s="406"/>
      <c r="J311" s="406"/>
      <c r="K311" s="406"/>
      <c r="L311" s="406"/>
      <c r="M311" s="406"/>
      <c r="N311" s="406"/>
      <c r="O311" s="406"/>
      <c r="P311" s="406"/>
      <c r="Q311" s="406"/>
      <c r="R311" s="406"/>
      <c r="S311" s="406"/>
      <c r="T311" s="406"/>
      <c r="U311" s="406"/>
      <c r="V311" s="406"/>
      <c r="W311" s="406"/>
      <c r="X311" s="406"/>
      <c r="Y311" s="406"/>
      <c r="Z311" s="406"/>
      <c r="AA311" s="406"/>
      <c r="AB311" s="406"/>
      <c r="AC311" s="406"/>
      <c r="AD311" s="406"/>
      <c r="AE311" s="406"/>
      <c r="AF311" s="406"/>
      <c r="AG311" s="406"/>
      <c r="AH311" s="406"/>
      <c r="AI311" s="406"/>
      <c r="AJ311" s="406"/>
      <c r="AK311" s="406"/>
      <c r="AL311" s="406"/>
      <c r="AM311" s="406"/>
      <c r="AN311" s="406"/>
      <c r="AO311" s="406"/>
      <c r="AP311" s="406"/>
      <c r="AQ311" s="406"/>
      <c r="AR311" s="406"/>
      <c r="AS311" s="406"/>
      <c r="AT311" s="406"/>
      <c r="AU311" s="406"/>
      <c r="AV311" s="406"/>
      <c r="AW311" s="406"/>
      <c r="AX311" s="406"/>
      <c r="AY311" s="406"/>
      <c r="AZ311" s="406"/>
      <c r="BA311" s="406"/>
      <c r="BB311" s="406"/>
      <c r="BC311" s="406"/>
      <c r="BD311" s="406"/>
      <c r="BE311" s="406"/>
      <c r="BF311" s="406"/>
      <c r="BG311" s="406"/>
      <c r="BH311" s="406"/>
      <c r="BI311" s="406"/>
      <c r="BJ311" s="406"/>
      <c r="BK311" s="406"/>
      <c r="BL311" s="406"/>
      <c r="BM311" s="406"/>
      <c r="BN311" s="406"/>
      <c r="BO311" s="406"/>
      <c r="BP311" s="406"/>
      <c r="BQ311" s="406"/>
      <c r="BR311" s="406"/>
      <c r="BS311" s="406"/>
      <c r="BT311" s="406"/>
      <c r="BU311" s="406"/>
      <c r="BV311" s="406"/>
      <c r="BW311" s="406"/>
      <c r="BX311" s="406"/>
      <c r="BY311" s="406"/>
      <c r="BZ311" s="406"/>
      <c r="CA311" s="406"/>
      <c r="CB311" s="406"/>
      <c r="CC311" s="406"/>
      <c r="CD311" s="406"/>
      <c r="CE311" s="406"/>
      <c r="CF311" s="406"/>
      <c r="CG311" s="406"/>
      <c r="CH311" s="406"/>
      <c r="CI311" s="406"/>
    </row>
    <row r="312" spans="1:87" ht="15.75" customHeight="1">
      <c r="A312" s="406"/>
      <c r="B312" s="407"/>
      <c r="C312" s="407"/>
      <c r="D312" s="406"/>
      <c r="E312" s="406"/>
      <c r="F312" s="406"/>
      <c r="G312" s="406"/>
      <c r="H312" s="406"/>
      <c r="I312" s="406"/>
      <c r="J312" s="406"/>
      <c r="K312" s="406"/>
      <c r="L312" s="406"/>
      <c r="M312" s="406"/>
      <c r="N312" s="406"/>
      <c r="O312" s="406"/>
      <c r="P312" s="406"/>
      <c r="Q312" s="406"/>
      <c r="R312" s="406"/>
      <c r="S312" s="406"/>
      <c r="T312" s="406"/>
      <c r="U312" s="406"/>
      <c r="V312" s="406"/>
      <c r="W312" s="406"/>
      <c r="X312" s="406"/>
      <c r="Y312" s="406"/>
      <c r="Z312" s="406"/>
      <c r="AA312" s="406"/>
      <c r="AB312" s="406"/>
      <c r="AC312" s="406"/>
      <c r="AD312" s="406"/>
      <c r="AE312" s="406"/>
      <c r="AF312" s="406"/>
      <c r="AG312" s="406"/>
      <c r="AH312" s="406"/>
      <c r="AI312" s="406"/>
      <c r="AJ312" s="406"/>
      <c r="AK312" s="406"/>
      <c r="AL312" s="406"/>
      <c r="AM312" s="406"/>
      <c r="AN312" s="406"/>
      <c r="AO312" s="406"/>
      <c r="AP312" s="406"/>
      <c r="AQ312" s="406"/>
      <c r="AR312" s="406"/>
      <c r="AS312" s="406"/>
      <c r="AT312" s="406"/>
      <c r="AU312" s="406"/>
      <c r="AV312" s="406"/>
      <c r="AW312" s="406"/>
      <c r="AX312" s="406"/>
      <c r="AY312" s="406"/>
      <c r="AZ312" s="406"/>
      <c r="BA312" s="406"/>
      <c r="BB312" s="406"/>
      <c r="BC312" s="406"/>
      <c r="BD312" s="406"/>
      <c r="BE312" s="406"/>
      <c r="BF312" s="406"/>
      <c r="BG312" s="406"/>
      <c r="BH312" s="406"/>
      <c r="BI312" s="406"/>
      <c r="BJ312" s="406"/>
      <c r="BK312" s="406"/>
      <c r="BL312" s="406"/>
      <c r="BM312" s="406"/>
      <c r="BN312" s="406"/>
      <c r="BO312" s="406"/>
      <c r="BP312" s="406"/>
      <c r="BQ312" s="406"/>
      <c r="BR312" s="406"/>
      <c r="BS312" s="406"/>
      <c r="BT312" s="406"/>
      <c r="BU312" s="406"/>
      <c r="BV312" s="406"/>
      <c r="BW312" s="406"/>
      <c r="BX312" s="406"/>
      <c r="BY312" s="406"/>
      <c r="BZ312" s="406"/>
      <c r="CA312" s="406"/>
      <c r="CB312" s="406"/>
      <c r="CC312" s="406"/>
      <c r="CD312" s="406"/>
      <c r="CE312" s="406"/>
      <c r="CF312" s="406"/>
      <c r="CG312" s="406"/>
      <c r="CH312" s="406"/>
      <c r="CI312" s="406"/>
    </row>
    <row r="313" spans="1:87" ht="15.75" customHeight="1">
      <c r="A313" s="406"/>
      <c r="B313" s="407"/>
      <c r="C313" s="407"/>
      <c r="D313" s="406"/>
      <c r="E313" s="406"/>
      <c r="F313" s="406"/>
      <c r="G313" s="406"/>
      <c r="H313" s="406"/>
      <c r="I313" s="406"/>
      <c r="J313" s="406"/>
      <c r="K313" s="406"/>
      <c r="L313" s="406"/>
      <c r="M313" s="406"/>
      <c r="N313" s="406"/>
      <c r="O313" s="406"/>
      <c r="P313" s="406"/>
      <c r="Q313" s="406"/>
      <c r="R313" s="406"/>
      <c r="S313" s="406"/>
      <c r="T313" s="406"/>
      <c r="U313" s="406"/>
      <c r="V313" s="406"/>
      <c r="W313" s="406"/>
      <c r="X313" s="406"/>
      <c r="Y313" s="406"/>
      <c r="Z313" s="406"/>
      <c r="AA313" s="406"/>
      <c r="AB313" s="406"/>
      <c r="AC313" s="406"/>
      <c r="AD313" s="406"/>
      <c r="AE313" s="406"/>
      <c r="AF313" s="406"/>
      <c r="AG313" s="406"/>
      <c r="AH313" s="406"/>
      <c r="AI313" s="406"/>
      <c r="AJ313" s="406"/>
      <c r="AK313" s="406"/>
      <c r="AL313" s="406"/>
      <c r="AM313" s="406"/>
      <c r="AN313" s="406"/>
      <c r="AO313" s="406"/>
      <c r="AP313" s="406"/>
      <c r="AQ313" s="406"/>
      <c r="AR313" s="406"/>
      <c r="AS313" s="406"/>
      <c r="AT313" s="406"/>
      <c r="AU313" s="406"/>
      <c r="AV313" s="406"/>
      <c r="AW313" s="406"/>
      <c r="AX313" s="406"/>
      <c r="AY313" s="406"/>
      <c r="AZ313" s="406"/>
      <c r="BA313" s="406"/>
      <c r="BB313" s="406"/>
      <c r="BC313" s="406"/>
      <c r="BD313" s="406"/>
      <c r="BE313" s="406"/>
      <c r="BF313" s="406"/>
      <c r="BG313" s="406"/>
      <c r="BH313" s="406"/>
      <c r="BI313" s="406"/>
      <c r="BJ313" s="406"/>
      <c r="BK313" s="406"/>
      <c r="BL313" s="406"/>
      <c r="BM313" s="406"/>
      <c r="BN313" s="406"/>
      <c r="BO313" s="406"/>
      <c r="BP313" s="406"/>
      <c r="BQ313" s="406"/>
      <c r="BR313" s="406"/>
      <c r="BS313" s="406"/>
      <c r="BT313" s="406"/>
      <c r="BU313" s="406"/>
      <c r="BV313" s="406"/>
      <c r="BW313" s="406"/>
      <c r="BX313" s="406"/>
      <c r="BY313" s="406"/>
      <c r="BZ313" s="406"/>
      <c r="CA313" s="406"/>
      <c r="CB313" s="406"/>
      <c r="CC313" s="406"/>
      <c r="CD313" s="406"/>
      <c r="CE313" s="406"/>
      <c r="CF313" s="406"/>
      <c r="CG313" s="406"/>
      <c r="CH313" s="406"/>
      <c r="CI313" s="406"/>
    </row>
    <row r="314" spans="1:87" ht="15.75" customHeight="1">
      <c r="A314" s="406"/>
      <c r="B314" s="407"/>
      <c r="C314" s="407"/>
      <c r="D314" s="406"/>
      <c r="E314" s="406"/>
      <c r="F314" s="406"/>
      <c r="G314" s="406"/>
      <c r="H314" s="406"/>
      <c r="I314" s="406"/>
      <c r="J314" s="406"/>
      <c r="K314" s="406"/>
      <c r="L314" s="406"/>
      <c r="M314" s="406"/>
      <c r="N314" s="406"/>
      <c r="O314" s="406"/>
      <c r="P314" s="406"/>
      <c r="Q314" s="406"/>
      <c r="R314" s="406"/>
      <c r="S314" s="406"/>
      <c r="T314" s="406"/>
      <c r="U314" s="406"/>
      <c r="V314" s="406"/>
      <c r="W314" s="406"/>
      <c r="X314" s="406"/>
      <c r="Y314" s="406"/>
      <c r="Z314" s="406"/>
      <c r="AA314" s="406"/>
      <c r="AB314" s="406"/>
      <c r="AC314" s="406"/>
      <c r="AD314" s="406"/>
      <c r="AE314" s="406"/>
      <c r="AF314" s="406"/>
      <c r="AG314" s="406"/>
      <c r="AH314" s="406"/>
      <c r="AI314" s="406"/>
      <c r="AJ314" s="406"/>
      <c r="AK314" s="406"/>
      <c r="AL314" s="406"/>
      <c r="AM314" s="406"/>
      <c r="AN314" s="406"/>
      <c r="AO314" s="406"/>
      <c r="AP314" s="406"/>
      <c r="AQ314" s="406"/>
      <c r="AR314" s="406"/>
      <c r="AS314" s="406"/>
      <c r="AT314" s="406"/>
      <c r="AU314" s="406"/>
      <c r="AV314" s="406"/>
      <c r="AW314" s="406"/>
      <c r="AX314" s="406"/>
      <c r="AY314" s="406"/>
      <c r="AZ314" s="406"/>
      <c r="BA314" s="406"/>
      <c r="BB314" s="406"/>
      <c r="BC314" s="406"/>
      <c r="BD314" s="406"/>
      <c r="BE314" s="406"/>
      <c r="BF314" s="406"/>
      <c r="BG314" s="406"/>
      <c r="BH314" s="406"/>
      <c r="BI314" s="406"/>
      <c r="BJ314" s="406"/>
      <c r="BK314" s="406"/>
      <c r="BL314" s="406"/>
      <c r="BM314" s="406"/>
      <c r="BN314" s="406"/>
      <c r="BO314" s="406"/>
      <c r="BP314" s="406"/>
      <c r="BQ314" s="406"/>
      <c r="BR314" s="406"/>
      <c r="BS314" s="406"/>
      <c r="BT314" s="406"/>
      <c r="BU314" s="406"/>
      <c r="BV314" s="406"/>
      <c r="BW314" s="406"/>
      <c r="BX314" s="406"/>
      <c r="BY314" s="406"/>
      <c r="BZ314" s="406"/>
      <c r="CA314" s="406"/>
      <c r="CB314" s="406"/>
      <c r="CC314" s="406"/>
      <c r="CD314" s="406"/>
      <c r="CE314" s="406"/>
      <c r="CF314" s="406"/>
      <c r="CG314" s="406"/>
      <c r="CH314" s="406"/>
      <c r="CI314" s="406"/>
    </row>
    <row r="315" spans="1:87" ht="15.75" customHeight="1">
      <c r="A315" s="406"/>
      <c r="B315" s="407"/>
      <c r="C315" s="407"/>
      <c r="D315" s="406"/>
      <c r="E315" s="406"/>
      <c r="F315" s="406"/>
      <c r="G315" s="406"/>
      <c r="H315" s="406"/>
      <c r="I315" s="406"/>
      <c r="J315" s="406"/>
      <c r="K315" s="406"/>
      <c r="L315" s="406"/>
      <c r="M315" s="406"/>
      <c r="N315" s="406"/>
      <c r="O315" s="406"/>
      <c r="P315" s="406"/>
      <c r="Q315" s="406"/>
      <c r="R315" s="406"/>
      <c r="S315" s="406"/>
      <c r="T315" s="406"/>
      <c r="U315" s="406"/>
      <c r="V315" s="406"/>
      <c r="W315" s="406"/>
      <c r="X315" s="406"/>
      <c r="Y315" s="406"/>
      <c r="Z315" s="406"/>
      <c r="AA315" s="406"/>
      <c r="AB315" s="406"/>
      <c r="AC315" s="406"/>
      <c r="AD315" s="406"/>
      <c r="AE315" s="406"/>
      <c r="AF315" s="406"/>
      <c r="AG315" s="406"/>
      <c r="AH315" s="406"/>
      <c r="AI315" s="406"/>
      <c r="AJ315" s="406"/>
      <c r="AK315" s="406"/>
      <c r="AL315" s="406"/>
      <c r="AM315" s="406"/>
      <c r="AN315" s="406"/>
      <c r="AO315" s="406"/>
      <c r="AP315" s="406"/>
      <c r="AQ315" s="406"/>
      <c r="AR315" s="406"/>
      <c r="AS315" s="406"/>
      <c r="AT315" s="406"/>
      <c r="AU315" s="406"/>
      <c r="AV315" s="406"/>
      <c r="AW315" s="406"/>
      <c r="AX315" s="406"/>
      <c r="AY315" s="406"/>
      <c r="AZ315" s="406"/>
      <c r="BA315" s="406"/>
      <c r="BB315" s="406"/>
      <c r="BC315" s="406"/>
      <c r="BD315" s="406"/>
      <c r="BE315" s="406"/>
      <c r="BF315" s="406"/>
      <c r="BG315" s="406"/>
      <c r="BH315" s="406"/>
      <c r="BI315" s="406"/>
      <c r="BJ315" s="406"/>
      <c r="BK315" s="406"/>
      <c r="BL315" s="406"/>
      <c r="BM315" s="406"/>
      <c r="BN315" s="406"/>
      <c r="BO315" s="406"/>
      <c r="BP315" s="406"/>
      <c r="BQ315" s="406"/>
      <c r="BR315" s="406"/>
      <c r="BS315" s="406"/>
      <c r="BT315" s="406"/>
      <c r="BU315" s="406"/>
      <c r="BV315" s="406"/>
      <c r="BW315" s="406"/>
      <c r="BX315" s="406"/>
      <c r="BY315" s="406"/>
      <c r="BZ315" s="406"/>
      <c r="CA315" s="406"/>
      <c r="CB315" s="406"/>
      <c r="CC315" s="406"/>
      <c r="CD315" s="406"/>
      <c r="CE315" s="406"/>
      <c r="CF315" s="406"/>
      <c r="CG315" s="406"/>
      <c r="CH315" s="406"/>
      <c r="CI315" s="406"/>
    </row>
    <row r="316" spans="1:87" ht="15.75" customHeight="1">
      <c r="A316" s="406"/>
      <c r="B316" s="407"/>
      <c r="C316" s="407"/>
      <c r="D316" s="406"/>
      <c r="E316" s="406"/>
      <c r="F316" s="406"/>
      <c r="G316" s="406"/>
      <c r="H316" s="406"/>
      <c r="I316" s="406"/>
      <c r="J316" s="406"/>
      <c r="K316" s="406"/>
      <c r="L316" s="406"/>
      <c r="M316" s="406"/>
      <c r="N316" s="406"/>
      <c r="O316" s="406"/>
      <c r="P316" s="406"/>
      <c r="Q316" s="406"/>
      <c r="R316" s="406"/>
      <c r="S316" s="406"/>
      <c r="T316" s="406"/>
      <c r="U316" s="406"/>
      <c r="V316" s="406"/>
      <c r="W316" s="406"/>
      <c r="X316" s="406"/>
      <c r="Y316" s="406"/>
      <c r="Z316" s="406"/>
      <c r="AA316" s="406"/>
      <c r="AB316" s="406"/>
      <c r="AC316" s="406"/>
      <c r="AD316" s="406"/>
      <c r="AE316" s="406"/>
      <c r="AF316" s="406"/>
      <c r="AG316" s="406"/>
      <c r="AH316" s="406"/>
      <c r="AI316" s="406"/>
      <c r="AJ316" s="406"/>
      <c r="AK316" s="406"/>
      <c r="AL316" s="406"/>
      <c r="AM316" s="406"/>
      <c r="AN316" s="406"/>
      <c r="AO316" s="406"/>
      <c r="AP316" s="406"/>
      <c r="AQ316" s="406"/>
      <c r="AR316" s="406"/>
      <c r="AS316" s="406"/>
      <c r="AT316" s="406"/>
      <c r="AU316" s="406"/>
      <c r="AV316" s="406"/>
      <c r="AW316" s="406"/>
      <c r="AX316" s="406"/>
      <c r="AY316" s="406"/>
      <c r="AZ316" s="406"/>
      <c r="BA316" s="406"/>
      <c r="BB316" s="406"/>
      <c r="BC316" s="406"/>
      <c r="BD316" s="406"/>
      <c r="BE316" s="406"/>
      <c r="BF316" s="406"/>
      <c r="BG316" s="406"/>
      <c r="BH316" s="406"/>
      <c r="BI316" s="406"/>
      <c r="BJ316" s="406"/>
      <c r="BK316" s="406"/>
      <c r="BL316" s="406"/>
      <c r="BM316" s="406"/>
      <c r="BN316" s="406"/>
      <c r="BO316" s="406"/>
      <c r="BP316" s="406"/>
      <c r="BQ316" s="406"/>
      <c r="BR316" s="406"/>
      <c r="BS316" s="406"/>
      <c r="BT316" s="406"/>
      <c r="BU316" s="406"/>
      <c r="BV316" s="406"/>
      <c r="BW316" s="406"/>
      <c r="BX316" s="406"/>
      <c r="BY316" s="406"/>
      <c r="BZ316" s="406"/>
      <c r="CA316" s="406"/>
      <c r="CB316" s="406"/>
      <c r="CC316" s="406"/>
      <c r="CD316" s="406"/>
      <c r="CE316" s="406"/>
      <c r="CF316" s="406"/>
      <c r="CG316" s="406"/>
      <c r="CH316" s="406"/>
      <c r="CI316" s="406"/>
    </row>
    <row r="317" spans="1:87" ht="15.75" customHeight="1">
      <c r="A317" s="406"/>
      <c r="B317" s="407"/>
      <c r="C317" s="407"/>
      <c r="D317" s="406"/>
      <c r="E317" s="406"/>
      <c r="F317" s="406"/>
      <c r="G317" s="406"/>
      <c r="H317" s="406"/>
      <c r="I317" s="406"/>
      <c r="J317" s="406"/>
      <c r="K317" s="406"/>
      <c r="L317" s="406"/>
      <c r="M317" s="406"/>
      <c r="N317" s="406"/>
      <c r="O317" s="406"/>
      <c r="P317" s="406"/>
      <c r="Q317" s="406"/>
      <c r="R317" s="406"/>
      <c r="S317" s="406"/>
      <c r="T317" s="406"/>
      <c r="U317" s="406"/>
      <c r="V317" s="406"/>
      <c r="W317" s="406"/>
      <c r="X317" s="406"/>
      <c r="Y317" s="406"/>
      <c r="Z317" s="406"/>
      <c r="AA317" s="406"/>
      <c r="AB317" s="406"/>
      <c r="AC317" s="406"/>
      <c r="AD317" s="406"/>
      <c r="AE317" s="406"/>
      <c r="AF317" s="406"/>
      <c r="AG317" s="406"/>
      <c r="AH317" s="406"/>
      <c r="AI317" s="406"/>
      <c r="AJ317" s="406"/>
      <c r="AK317" s="406"/>
      <c r="AL317" s="406"/>
      <c r="AM317" s="406"/>
      <c r="AN317" s="406"/>
      <c r="AO317" s="406"/>
      <c r="AP317" s="406"/>
      <c r="AQ317" s="406"/>
      <c r="AR317" s="406"/>
      <c r="AS317" s="406"/>
      <c r="AT317" s="406"/>
      <c r="AU317" s="406"/>
      <c r="AV317" s="406"/>
      <c r="AW317" s="406"/>
      <c r="AX317" s="406"/>
      <c r="AY317" s="406"/>
      <c r="AZ317" s="406"/>
      <c r="BA317" s="406"/>
      <c r="BB317" s="406"/>
      <c r="BC317" s="406"/>
      <c r="BD317" s="406"/>
      <c r="BE317" s="406"/>
      <c r="BF317" s="406"/>
      <c r="BG317" s="406"/>
      <c r="BH317" s="406"/>
      <c r="BI317" s="406"/>
      <c r="BJ317" s="406"/>
      <c r="BK317" s="406"/>
      <c r="BL317" s="406"/>
      <c r="BM317" s="406"/>
      <c r="BN317" s="406"/>
      <c r="BO317" s="406"/>
      <c r="BP317" s="406"/>
      <c r="BQ317" s="406"/>
      <c r="BR317" s="406"/>
      <c r="BS317" s="406"/>
      <c r="BT317" s="406"/>
      <c r="BU317" s="406"/>
      <c r="BV317" s="406"/>
      <c r="BW317" s="406"/>
      <c r="BX317" s="406"/>
      <c r="BY317" s="406"/>
      <c r="BZ317" s="406"/>
      <c r="CA317" s="406"/>
      <c r="CB317" s="406"/>
      <c r="CC317" s="406"/>
      <c r="CD317" s="406"/>
      <c r="CE317" s="406"/>
      <c r="CF317" s="406"/>
      <c r="CG317" s="406"/>
      <c r="CH317" s="406"/>
      <c r="CI317" s="406"/>
    </row>
    <row r="318" spans="1:87" ht="15.75" customHeight="1">
      <c r="A318" s="406"/>
      <c r="B318" s="407"/>
      <c r="C318" s="407"/>
      <c r="D318" s="406"/>
      <c r="E318" s="406"/>
      <c r="F318" s="406"/>
      <c r="G318" s="406"/>
      <c r="H318" s="406"/>
      <c r="I318" s="406"/>
      <c r="J318" s="406"/>
      <c r="K318" s="406"/>
      <c r="L318" s="406"/>
      <c r="M318" s="406"/>
      <c r="N318" s="406"/>
      <c r="O318" s="406"/>
      <c r="P318" s="406"/>
      <c r="Q318" s="406"/>
      <c r="R318" s="406"/>
      <c r="S318" s="406"/>
      <c r="T318" s="406"/>
      <c r="U318" s="406"/>
      <c r="V318" s="406"/>
      <c r="W318" s="406"/>
      <c r="X318" s="406"/>
      <c r="Y318" s="406"/>
      <c r="Z318" s="406"/>
      <c r="AA318" s="406"/>
      <c r="AB318" s="406"/>
      <c r="AC318" s="406"/>
      <c r="AD318" s="406"/>
      <c r="AE318" s="406"/>
      <c r="AF318" s="406"/>
      <c r="AG318" s="406"/>
      <c r="AH318" s="406"/>
      <c r="AI318" s="406"/>
      <c r="AJ318" s="406"/>
      <c r="AK318" s="406"/>
      <c r="AL318" s="406"/>
      <c r="AM318" s="406"/>
      <c r="AN318" s="406"/>
      <c r="AO318" s="406"/>
      <c r="AP318" s="406"/>
      <c r="AQ318" s="406"/>
      <c r="AR318" s="406"/>
      <c r="AS318" s="406"/>
      <c r="AT318" s="406"/>
      <c r="AU318" s="406"/>
      <c r="AV318" s="406"/>
      <c r="AW318" s="406"/>
      <c r="AX318" s="406"/>
      <c r="AY318" s="406"/>
      <c r="AZ318" s="406"/>
      <c r="BA318" s="406"/>
      <c r="BB318" s="406"/>
      <c r="BC318" s="406"/>
      <c r="BD318" s="406"/>
      <c r="BE318" s="406"/>
      <c r="BF318" s="406"/>
      <c r="BG318" s="406"/>
      <c r="BH318" s="406"/>
      <c r="BI318" s="406"/>
      <c r="BJ318" s="406"/>
      <c r="BK318" s="406"/>
      <c r="BL318" s="406"/>
      <c r="BM318" s="406"/>
      <c r="BN318" s="406"/>
      <c r="BO318" s="406"/>
      <c r="BP318" s="406"/>
      <c r="BQ318" s="406"/>
      <c r="BR318" s="406"/>
      <c r="BS318" s="406"/>
      <c r="BT318" s="406"/>
      <c r="BU318" s="406"/>
      <c r="BV318" s="406"/>
      <c r="BW318" s="406"/>
      <c r="BX318" s="406"/>
      <c r="BY318" s="406"/>
      <c r="BZ318" s="406"/>
      <c r="CA318" s="406"/>
      <c r="CB318" s="406"/>
      <c r="CC318" s="406"/>
      <c r="CD318" s="406"/>
      <c r="CE318" s="406"/>
      <c r="CF318" s="406"/>
      <c r="CG318" s="406"/>
      <c r="CH318" s="406"/>
      <c r="CI318" s="406"/>
    </row>
    <row r="319" spans="1:87" ht="15.75" customHeight="1">
      <c r="A319" s="406"/>
      <c r="B319" s="407"/>
      <c r="C319" s="407"/>
      <c r="D319" s="406"/>
      <c r="E319" s="406"/>
      <c r="F319" s="406"/>
      <c r="G319" s="406"/>
      <c r="H319" s="406"/>
      <c r="I319" s="406"/>
      <c r="J319" s="406"/>
      <c r="K319" s="406"/>
      <c r="L319" s="406"/>
      <c r="M319" s="406"/>
      <c r="N319" s="406"/>
      <c r="O319" s="406"/>
      <c r="P319" s="406"/>
      <c r="Q319" s="406"/>
      <c r="R319" s="406"/>
      <c r="S319" s="406"/>
      <c r="T319" s="406"/>
      <c r="U319" s="406"/>
      <c r="V319" s="406"/>
      <c r="W319" s="406"/>
      <c r="X319" s="406"/>
      <c r="Y319" s="406"/>
      <c r="Z319" s="406"/>
      <c r="AA319" s="406"/>
      <c r="AB319" s="406"/>
      <c r="AC319" s="406"/>
      <c r="AD319" s="406"/>
      <c r="AE319" s="406"/>
      <c r="AF319" s="406"/>
      <c r="AG319" s="406"/>
      <c r="AH319" s="406"/>
      <c r="AI319" s="406"/>
      <c r="AJ319" s="406"/>
      <c r="AK319" s="406"/>
      <c r="AL319" s="406"/>
      <c r="AM319" s="406"/>
      <c r="AN319" s="406"/>
      <c r="AO319" s="406"/>
      <c r="AP319" s="406"/>
      <c r="AQ319" s="406"/>
      <c r="AR319" s="406"/>
      <c r="AS319" s="406"/>
      <c r="AT319" s="406"/>
      <c r="AU319" s="406"/>
      <c r="AV319" s="406"/>
      <c r="AW319" s="406"/>
      <c r="AX319" s="406"/>
      <c r="AY319" s="406"/>
      <c r="AZ319" s="406"/>
      <c r="BA319" s="406"/>
      <c r="BB319" s="406"/>
      <c r="BC319" s="406"/>
      <c r="BD319" s="406"/>
      <c r="BE319" s="406"/>
      <c r="BF319" s="406"/>
      <c r="BG319" s="406"/>
      <c r="BH319" s="406"/>
      <c r="BI319" s="406"/>
      <c r="BJ319" s="406"/>
      <c r="BK319" s="406"/>
      <c r="BL319" s="406"/>
      <c r="BM319" s="406"/>
      <c r="BN319" s="406"/>
      <c r="BO319" s="406"/>
      <c r="BP319" s="406"/>
      <c r="BQ319" s="406"/>
      <c r="BR319" s="406"/>
      <c r="BS319" s="406"/>
      <c r="BT319" s="406"/>
      <c r="BU319" s="406"/>
      <c r="BV319" s="406"/>
      <c r="BW319" s="406"/>
      <c r="BX319" s="406"/>
      <c r="BY319" s="406"/>
      <c r="BZ319" s="406"/>
      <c r="CA319" s="406"/>
      <c r="CB319" s="406"/>
      <c r="CC319" s="406"/>
      <c r="CD319" s="406"/>
      <c r="CE319" s="406"/>
      <c r="CF319" s="406"/>
      <c r="CG319" s="406"/>
      <c r="CH319" s="406"/>
      <c r="CI319" s="406"/>
    </row>
    <row r="320" spans="1:87" ht="15.75" customHeight="1">
      <c r="A320" s="406"/>
      <c r="B320" s="407"/>
      <c r="C320" s="407"/>
      <c r="D320" s="406"/>
      <c r="E320" s="406"/>
      <c r="F320" s="406"/>
      <c r="G320" s="406"/>
      <c r="H320" s="406"/>
      <c r="I320" s="406"/>
      <c r="J320" s="406"/>
      <c r="K320" s="406"/>
      <c r="L320" s="406"/>
      <c r="M320" s="406"/>
      <c r="N320" s="406"/>
      <c r="O320" s="406"/>
      <c r="P320" s="406"/>
      <c r="Q320" s="406"/>
      <c r="R320" s="406"/>
      <c r="S320" s="406"/>
      <c r="T320" s="406"/>
      <c r="U320" s="406"/>
      <c r="V320" s="406"/>
      <c r="W320" s="406"/>
      <c r="X320" s="406"/>
      <c r="Y320" s="406"/>
      <c r="Z320" s="406"/>
      <c r="AA320" s="406"/>
      <c r="AB320" s="406"/>
      <c r="AC320" s="406"/>
      <c r="AD320" s="406"/>
      <c r="AE320" s="406"/>
      <c r="AF320" s="406"/>
      <c r="AG320" s="406"/>
      <c r="AH320" s="406"/>
      <c r="AI320" s="406"/>
      <c r="AJ320" s="406"/>
      <c r="AK320" s="406"/>
      <c r="AL320" s="406"/>
      <c r="AM320" s="406"/>
      <c r="AN320" s="406"/>
      <c r="AO320" s="406"/>
      <c r="AP320" s="406"/>
      <c r="AQ320" s="406"/>
      <c r="AR320" s="406"/>
      <c r="AS320" s="406"/>
      <c r="AT320" s="406"/>
      <c r="AU320" s="406"/>
      <c r="AV320" s="406"/>
      <c r="AW320" s="406"/>
      <c r="AX320" s="406"/>
      <c r="AY320" s="406"/>
      <c r="AZ320" s="406"/>
      <c r="BA320" s="406"/>
      <c r="BB320" s="406"/>
      <c r="BC320" s="406"/>
      <c r="BD320" s="406"/>
      <c r="BE320" s="406"/>
      <c r="BF320" s="406"/>
      <c r="BG320" s="406"/>
      <c r="BH320" s="406"/>
      <c r="BI320" s="406"/>
      <c r="BJ320" s="406"/>
      <c r="BK320" s="406"/>
      <c r="BL320" s="406"/>
      <c r="BM320" s="406"/>
      <c r="BN320" s="406"/>
      <c r="BO320" s="406"/>
      <c r="BP320" s="406"/>
      <c r="BQ320" s="406"/>
      <c r="BR320" s="406"/>
      <c r="BS320" s="406"/>
      <c r="BT320" s="406"/>
      <c r="BU320" s="406"/>
      <c r="BV320" s="406"/>
      <c r="BW320" s="406"/>
      <c r="BX320" s="406"/>
      <c r="BY320" s="406"/>
      <c r="BZ320" s="406"/>
      <c r="CA320" s="406"/>
      <c r="CB320" s="406"/>
      <c r="CC320" s="406"/>
      <c r="CD320" s="406"/>
      <c r="CE320" s="406"/>
      <c r="CF320" s="406"/>
      <c r="CG320" s="406"/>
      <c r="CH320" s="406"/>
      <c r="CI320" s="406"/>
    </row>
    <row r="321" spans="1:87" ht="15.75" customHeight="1">
      <c r="A321" s="406"/>
      <c r="B321" s="407"/>
      <c r="C321" s="407"/>
      <c r="D321" s="406"/>
      <c r="E321" s="406"/>
      <c r="F321" s="406"/>
      <c r="G321" s="406"/>
      <c r="H321" s="406"/>
      <c r="I321" s="406"/>
      <c r="J321" s="406"/>
      <c r="K321" s="406"/>
      <c r="L321" s="406"/>
      <c r="M321" s="406"/>
      <c r="N321" s="406"/>
      <c r="O321" s="406"/>
      <c r="P321" s="406"/>
      <c r="Q321" s="406"/>
      <c r="R321" s="406"/>
      <c r="S321" s="406"/>
      <c r="T321" s="406"/>
      <c r="U321" s="406"/>
      <c r="V321" s="406"/>
      <c r="W321" s="406"/>
      <c r="X321" s="406"/>
      <c r="Y321" s="406"/>
      <c r="Z321" s="406"/>
      <c r="AA321" s="406"/>
      <c r="AB321" s="406"/>
      <c r="AC321" s="406"/>
      <c r="AD321" s="406"/>
      <c r="AE321" s="406"/>
      <c r="AF321" s="406"/>
      <c r="AG321" s="406"/>
      <c r="AH321" s="406"/>
      <c r="AI321" s="406"/>
      <c r="AJ321" s="406"/>
      <c r="AK321" s="406"/>
      <c r="AL321" s="406"/>
      <c r="AM321" s="406"/>
      <c r="AN321" s="406"/>
      <c r="AO321" s="406"/>
      <c r="AP321" s="406"/>
      <c r="AQ321" s="406"/>
      <c r="AR321" s="406"/>
      <c r="AS321" s="406"/>
      <c r="AT321" s="406"/>
      <c r="AU321" s="406"/>
      <c r="AV321" s="406"/>
      <c r="AW321" s="406"/>
      <c r="AX321" s="406"/>
      <c r="AY321" s="406"/>
      <c r="AZ321" s="406"/>
      <c r="BA321" s="406"/>
      <c r="BB321" s="406"/>
      <c r="BC321" s="406"/>
      <c r="BD321" s="406"/>
      <c r="BE321" s="406"/>
      <c r="BF321" s="406"/>
      <c r="BG321" s="406"/>
      <c r="BH321" s="406"/>
      <c r="BI321" s="406"/>
      <c r="BJ321" s="406"/>
      <c r="BK321" s="406"/>
      <c r="BL321" s="406"/>
      <c r="BM321" s="406"/>
      <c r="BN321" s="406"/>
      <c r="BO321" s="406"/>
      <c r="BP321" s="406"/>
      <c r="BQ321" s="406"/>
      <c r="BR321" s="406"/>
      <c r="BS321" s="406"/>
      <c r="BT321" s="406"/>
      <c r="BU321" s="406"/>
      <c r="BV321" s="406"/>
      <c r="BW321" s="406"/>
      <c r="BX321" s="406"/>
      <c r="BY321" s="406"/>
      <c r="BZ321" s="406"/>
      <c r="CA321" s="406"/>
      <c r="CB321" s="406"/>
      <c r="CC321" s="406"/>
      <c r="CD321" s="406"/>
      <c r="CE321" s="406"/>
      <c r="CF321" s="406"/>
      <c r="CG321" s="406"/>
      <c r="CH321" s="406"/>
      <c r="CI321" s="406"/>
    </row>
    <row r="322" spans="1:87" ht="15.75" customHeight="1">
      <c r="A322" s="406"/>
      <c r="B322" s="407"/>
      <c r="C322" s="407"/>
      <c r="D322" s="406"/>
      <c r="E322" s="406"/>
      <c r="F322" s="406"/>
      <c r="G322" s="406"/>
      <c r="H322" s="406"/>
      <c r="I322" s="406"/>
      <c r="J322" s="406"/>
      <c r="K322" s="406"/>
      <c r="L322" s="406"/>
      <c r="M322" s="406"/>
      <c r="N322" s="406"/>
      <c r="O322" s="406"/>
      <c r="P322" s="406"/>
      <c r="Q322" s="406"/>
      <c r="R322" s="406"/>
      <c r="S322" s="406"/>
      <c r="T322" s="406"/>
      <c r="U322" s="406"/>
      <c r="V322" s="406"/>
      <c r="W322" s="406"/>
      <c r="X322" s="406"/>
      <c r="Y322" s="406"/>
      <c r="Z322" s="406"/>
      <c r="AA322" s="406"/>
      <c r="AB322" s="406"/>
      <c r="AC322" s="406"/>
      <c r="AD322" s="406"/>
      <c r="AE322" s="406"/>
      <c r="AF322" s="406"/>
      <c r="AG322" s="406"/>
      <c r="AH322" s="406"/>
      <c r="AI322" s="406"/>
      <c r="AJ322" s="406"/>
      <c r="AK322" s="406"/>
      <c r="AL322" s="406"/>
      <c r="AM322" s="406"/>
      <c r="AN322" s="406"/>
      <c r="AO322" s="406"/>
      <c r="AP322" s="406"/>
      <c r="AQ322" s="406"/>
      <c r="AR322" s="406"/>
      <c r="AS322" s="406"/>
      <c r="AT322" s="406"/>
      <c r="AU322" s="406"/>
      <c r="AV322" s="406"/>
      <c r="AW322" s="406"/>
      <c r="AX322" s="406"/>
      <c r="AY322" s="406"/>
      <c r="AZ322" s="406"/>
      <c r="BA322" s="406"/>
      <c r="BB322" s="406"/>
      <c r="BC322" s="406"/>
      <c r="BD322" s="406"/>
      <c r="BE322" s="406"/>
      <c r="BF322" s="406"/>
      <c r="BG322" s="406"/>
      <c r="BH322" s="406"/>
      <c r="BI322" s="406"/>
      <c r="BJ322" s="406"/>
      <c r="BK322" s="406"/>
      <c r="BL322" s="406"/>
      <c r="BM322" s="406"/>
      <c r="BN322" s="406"/>
      <c r="BO322" s="406"/>
      <c r="BP322" s="406"/>
      <c r="BQ322" s="406"/>
      <c r="BR322" s="406"/>
      <c r="BS322" s="406"/>
      <c r="BT322" s="406"/>
      <c r="BU322" s="406"/>
      <c r="BV322" s="406"/>
      <c r="BW322" s="406"/>
      <c r="BX322" s="406"/>
      <c r="BY322" s="406"/>
      <c r="BZ322" s="406"/>
      <c r="CA322" s="406"/>
      <c r="CB322" s="406"/>
      <c r="CC322" s="406"/>
      <c r="CD322" s="406"/>
      <c r="CE322" s="406"/>
      <c r="CF322" s="406"/>
      <c r="CG322" s="406"/>
      <c r="CH322" s="406"/>
      <c r="CI322" s="406"/>
    </row>
    <row r="323" spans="1:87" ht="15.75" customHeight="1">
      <c r="A323" s="406"/>
      <c r="B323" s="407"/>
      <c r="C323" s="407"/>
      <c r="D323" s="406"/>
      <c r="E323" s="406"/>
      <c r="F323" s="406"/>
      <c r="G323" s="406"/>
      <c r="H323" s="406"/>
      <c r="I323" s="406"/>
      <c r="J323" s="406"/>
      <c r="K323" s="406"/>
      <c r="L323" s="406"/>
      <c r="M323" s="406"/>
      <c r="N323" s="406"/>
      <c r="O323" s="406"/>
      <c r="P323" s="406"/>
      <c r="Q323" s="406"/>
      <c r="R323" s="406"/>
      <c r="S323" s="406"/>
      <c r="T323" s="406"/>
      <c r="U323" s="406"/>
      <c r="V323" s="406"/>
      <c r="W323" s="406"/>
      <c r="X323" s="406"/>
      <c r="Y323" s="406"/>
      <c r="Z323" s="406"/>
      <c r="AA323" s="406"/>
      <c r="AB323" s="406"/>
      <c r="AC323" s="406"/>
      <c r="AD323" s="406"/>
      <c r="AE323" s="406"/>
      <c r="AF323" s="406"/>
      <c r="AG323" s="406"/>
      <c r="AH323" s="406"/>
      <c r="AI323" s="406"/>
      <c r="AJ323" s="406"/>
      <c r="AK323" s="406"/>
      <c r="AL323" s="406"/>
      <c r="AM323" s="406"/>
      <c r="AN323" s="406"/>
      <c r="AO323" s="406"/>
      <c r="AP323" s="406"/>
      <c r="AQ323" s="406"/>
      <c r="AR323" s="406"/>
      <c r="AS323" s="406"/>
      <c r="AT323" s="406"/>
      <c r="AU323" s="406"/>
      <c r="AV323" s="406"/>
      <c r="AW323" s="406"/>
      <c r="AX323" s="406"/>
      <c r="AY323" s="406"/>
      <c r="AZ323" s="406"/>
      <c r="BA323" s="406"/>
      <c r="BB323" s="406"/>
      <c r="BC323" s="406"/>
      <c r="BD323" s="406"/>
      <c r="BE323" s="406"/>
      <c r="BF323" s="406"/>
      <c r="BG323" s="406"/>
      <c r="BH323" s="406"/>
      <c r="BI323" s="406"/>
      <c r="BJ323" s="406"/>
      <c r="BK323" s="406"/>
      <c r="BL323" s="406"/>
      <c r="BM323" s="406"/>
      <c r="BN323" s="406"/>
      <c r="BO323" s="406"/>
      <c r="BP323" s="406"/>
      <c r="BQ323" s="406"/>
      <c r="BR323" s="406"/>
      <c r="BS323" s="406"/>
      <c r="BT323" s="406"/>
      <c r="BU323" s="406"/>
      <c r="BV323" s="406"/>
      <c r="BW323" s="406"/>
      <c r="BX323" s="406"/>
      <c r="BY323" s="406"/>
      <c r="BZ323" s="406"/>
      <c r="CA323" s="406"/>
      <c r="CB323" s="406"/>
      <c r="CC323" s="406"/>
      <c r="CD323" s="406"/>
      <c r="CE323" s="406"/>
      <c r="CF323" s="406"/>
      <c r="CG323" s="406"/>
      <c r="CH323" s="406"/>
      <c r="CI323" s="406"/>
    </row>
    <row r="324" spans="1:87" ht="15.75" customHeight="1">
      <c r="A324" s="406"/>
      <c r="B324" s="407"/>
      <c r="C324" s="407"/>
      <c r="D324" s="406"/>
      <c r="E324" s="406"/>
      <c r="F324" s="406"/>
      <c r="G324" s="406"/>
      <c r="H324" s="406"/>
      <c r="I324" s="406"/>
      <c r="J324" s="406"/>
      <c r="K324" s="406"/>
      <c r="L324" s="406"/>
      <c r="M324" s="406"/>
      <c r="N324" s="406"/>
      <c r="O324" s="406"/>
      <c r="P324" s="406"/>
      <c r="Q324" s="406"/>
      <c r="R324" s="406"/>
      <c r="S324" s="406"/>
      <c r="T324" s="406"/>
      <c r="U324" s="406"/>
      <c r="V324" s="406"/>
      <c r="W324" s="406"/>
      <c r="X324" s="406"/>
      <c r="Y324" s="406"/>
      <c r="Z324" s="406"/>
      <c r="AA324" s="406"/>
      <c r="AB324" s="406"/>
      <c r="AC324" s="406"/>
      <c r="AD324" s="406"/>
      <c r="AE324" s="406"/>
      <c r="AF324" s="406"/>
      <c r="AG324" s="406"/>
      <c r="AH324" s="406"/>
      <c r="AI324" s="406"/>
      <c r="AJ324" s="406"/>
      <c r="AK324" s="406"/>
      <c r="AL324" s="406"/>
      <c r="AM324" s="406"/>
      <c r="AN324" s="406"/>
      <c r="AO324" s="406"/>
      <c r="AP324" s="406"/>
      <c r="AQ324" s="406"/>
      <c r="AR324" s="406"/>
      <c r="AS324" s="406"/>
      <c r="AT324" s="406"/>
      <c r="AU324" s="406"/>
      <c r="AV324" s="406"/>
      <c r="AW324" s="406"/>
      <c r="AX324" s="406"/>
      <c r="AY324" s="406"/>
      <c r="AZ324" s="406"/>
      <c r="BA324" s="406"/>
      <c r="BB324" s="406"/>
      <c r="BC324" s="406"/>
      <c r="BD324" s="406"/>
      <c r="BE324" s="406"/>
      <c r="BF324" s="406"/>
      <c r="BG324" s="406"/>
      <c r="BH324" s="406"/>
      <c r="BI324" s="406"/>
      <c r="BJ324" s="406"/>
      <c r="BK324" s="406"/>
      <c r="BL324" s="406"/>
      <c r="BM324" s="406"/>
      <c r="BN324" s="406"/>
      <c r="BO324" s="406"/>
      <c r="BP324" s="406"/>
      <c r="BQ324" s="406"/>
      <c r="BR324" s="406"/>
      <c r="BS324" s="406"/>
      <c r="BT324" s="406"/>
      <c r="BU324" s="406"/>
      <c r="BV324" s="406"/>
      <c r="BW324" s="406"/>
      <c r="BX324" s="406"/>
      <c r="BY324" s="406"/>
      <c r="BZ324" s="406"/>
      <c r="CA324" s="406"/>
      <c r="CB324" s="406"/>
      <c r="CC324" s="406"/>
      <c r="CD324" s="406"/>
      <c r="CE324" s="406"/>
      <c r="CF324" s="406"/>
      <c r="CG324" s="406"/>
      <c r="CH324" s="406"/>
      <c r="CI324" s="406"/>
    </row>
    <row r="325" spans="1:87" ht="15.75" customHeight="1">
      <c r="A325" s="406"/>
      <c r="B325" s="407"/>
      <c r="C325" s="407"/>
      <c r="D325" s="406"/>
      <c r="E325" s="406"/>
      <c r="F325" s="406"/>
      <c r="G325" s="406"/>
      <c r="H325" s="406"/>
      <c r="I325" s="406"/>
      <c r="J325" s="406"/>
      <c r="K325" s="406"/>
      <c r="L325" s="406"/>
      <c r="M325" s="406"/>
      <c r="N325" s="406"/>
      <c r="O325" s="406"/>
      <c r="P325" s="406"/>
      <c r="Q325" s="406"/>
      <c r="R325" s="406"/>
      <c r="S325" s="406"/>
      <c r="T325" s="406"/>
      <c r="U325" s="406"/>
      <c r="V325" s="406"/>
      <c r="W325" s="406"/>
      <c r="X325" s="406"/>
      <c r="Y325" s="406"/>
      <c r="Z325" s="406"/>
      <c r="AA325" s="406"/>
      <c r="AB325" s="406"/>
      <c r="AC325" s="406"/>
      <c r="AD325" s="406"/>
      <c r="AE325" s="406"/>
      <c r="AF325" s="406"/>
      <c r="AG325" s="406"/>
      <c r="AH325" s="406"/>
      <c r="AI325" s="406"/>
      <c r="AJ325" s="406"/>
      <c r="AK325" s="406"/>
      <c r="AL325" s="406"/>
      <c r="AM325" s="406"/>
      <c r="AN325" s="406"/>
      <c r="AO325" s="406"/>
      <c r="AP325" s="406"/>
      <c r="AQ325" s="406"/>
      <c r="AR325" s="406"/>
      <c r="AS325" s="406"/>
      <c r="AT325" s="406"/>
      <c r="AU325" s="406"/>
      <c r="AV325" s="406"/>
      <c r="AW325" s="406"/>
      <c r="AX325" s="406"/>
      <c r="AY325" s="406"/>
      <c r="AZ325" s="406"/>
      <c r="BA325" s="406"/>
      <c r="BB325" s="406"/>
      <c r="BC325" s="406"/>
      <c r="BD325" s="406"/>
      <c r="BE325" s="406"/>
      <c r="BF325" s="406"/>
      <c r="BG325" s="406"/>
      <c r="BH325" s="406"/>
      <c r="BI325" s="406"/>
      <c r="BJ325" s="406"/>
      <c r="BK325" s="406"/>
      <c r="BL325" s="406"/>
      <c r="BM325" s="406"/>
      <c r="BN325" s="406"/>
      <c r="BO325" s="406"/>
      <c r="BP325" s="406"/>
      <c r="BQ325" s="406"/>
      <c r="BR325" s="406"/>
      <c r="BS325" s="406"/>
      <c r="BT325" s="406"/>
      <c r="BU325" s="406"/>
      <c r="BV325" s="406"/>
      <c r="BW325" s="406"/>
      <c r="BX325" s="406"/>
      <c r="BY325" s="406"/>
      <c r="BZ325" s="406"/>
      <c r="CA325" s="406"/>
      <c r="CB325" s="406"/>
      <c r="CC325" s="406"/>
      <c r="CD325" s="406"/>
      <c r="CE325" s="406"/>
      <c r="CF325" s="406"/>
      <c r="CG325" s="406"/>
      <c r="CH325" s="406"/>
      <c r="CI325" s="406"/>
    </row>
    <row r="326" spans="1:87" ht="15.75" customHeight="1">
      <c r="A326" s="406"/>
      <c r="B326" s="407"/>
      <c r="C326" s="407"/>
      <c r="D326" s="406"/>
      <c r="E326" s="406"/>
      <c r="F326" s="406"/>
      <c r="G326" s="406"/>
      <c r="H326" s="406"/>
      <c r="I326" s="406"/>
      <c r="J326" s="406"/>
      <c r="K326" s="406"/>
      <c r="L326" s="406"/>
      <c r="M326" s="406"/>
      <c r="N326" s="406"/>
      <c r="O326" s="406"/>
      <c r="P326" s="406"/>
      <c r="Q326" s="406"/>
      <c r="R326" s="406"/>
      <c r="S326" s="406"/>
      <c r="T326" s="406"/>
      <c r="U326" s="406"/>
      <c r="V326" s="406"/>
      <c r="W326" s="406"/>
      <c r="X326" s="406"/>
      <c r="Y326" s="406"/>
      <c r="Z326" s="406"/>
      <c r="AA326" s="406"/>
      <c r="AB326" s="406"/>
      <c r="AC326" s="406"/>
      <c r="AD326" s="406"/>
      <c r="AE326" s="406"/>
      <c r="AF326" s="406"/>
      <c r="AG326" s="406"/>
      <c r="AH326" s="406"/>
      <c r="AI326" s="406"/>
      <c r="AJ326" s="406"/>
      <c r="AK326" s="406"/>
      <c r="AL326" s="406"/>
      <c r="AM326" s="406"/>
      <c r="AN326" s="406"/>
      <c r="AO326" s="406"/>
      <c r="AP326" s="406"/>
      <c r="AQ326" s="406"/>
      <c r="AR326" s="406"/>
      <c r="AS326" s="406"/>
      <c r="AT326" s="406"/>
      <c r="AU326" s="406"/>
      <c r="AV326" s="406"/>
      <c r="AW326" s="406"/>
      <c r="AX326" s="406"/>
      <c r="AY326" s="406"/>
      <c r="AZ326" s="406"/>
      <c r="BA326" s="406"/>
      <c r="BB326" s="406"/>
      <c r="BC326" s="406"/>
      <c r="BD326" s="406"/>
      <c r="BE326" s="406"/>
      <c r="BF326" s="406"/>
      <c r="BG326" s="406"/>
      <c r="BH326" s="406"/>
      <c r="BI326" s="406"/>
      <c r="BJ326" s="406"/>
      <c r="BK326" s="406"/>
      <c r="BL326" s="406"/>
      <c r="BM326" s="406"/>
      <c r="BN326" s="406"/>
      <c r="BO326" s="406"/>
      <c r="BP326" s="406"/>
      <c r="BQ326" s="406"/>
      <c r="BR326" s="406"/>
      <c r="BS326" s="406"/>
      <c r="BT326" s="406"/>
      <c r="BU326" s="406"/>
      <c r="BV326" s="406"/>
      <c r="BW326" s="406"/>
      <c r="BX326" s="406"/>
      <c r="BY326" s="406"/>
      <c r="BZ326" s="406"/>
      <c r="CA326" s="406"/>
      <c r="CB326" s="406"/>
      <c r="CC326" s="406"/>
      <c r="CD326" s="406"/>
      <c r="CE326" s="406"/>
      <c r="CF326" s="406"/>
      <c r="CG326" s="406"/>
      <c r="CH326" s="406"/>
      <c r="CI326" s="406"/>
    </row>
    <row r="327" spans="1:87" ht="15.75" customHeight="1">
      <c r="A327" s="406"/>
      <c r="B327" s="407"/>
      <c r="C327" s="407"/>
      <c r="D327" s="406"/>
      <c r="E327" s="406"/>
      <c r="F327" s="406"/>
      <c r="G327" s="406"/>
      <c r="H327" s="406"/>
      <c r="I327" s="406"/>
      <c r="J327" s="406"/>
      <c r="K327" s="406"/>
      <c r="L327" s="406"/>
      <c r="M327" s="406"/>
      <c r="N327" s="406"/>
      <c r="O327" s="406"/>
      <c r="P327" s="406"/>
      <c r="Q327" s="406"/>
      <c r="R327" s="406"/>
      <c r="S327" s="406"/>
      <c r="T327" s="406"/>
      <c r="U327" s="406"/>
      <c r="V327" s="406"/>
      <c r="W327" s="406"/>
      <c r="X327" s="406"/>
      <c r="Y327" s="406"/>
      <c r="Z327" s="406"/>
      <c r="AA327" s="406"/>
      <c r="AB327" s="406"/>
      <c r="AC327" s="406"/>
      <c r="AD327" s="406"/>
      <c r="AE327" s="406"/>
      <c r="AF327" s="406"/>
      <c r="AG327" s="406"/>
      <c r="AH327" s="406"/>
      <c r="AI327" s="406"/>
      <c r="AJ327" s="406"/>
      <c r="AK327" s="406"/>
      <c r="AL327" s="406"/>
      <c r="AM327" s="406"/>
      <c r="AN327" s="406"/>
      <c r="AO327" s="406"/>
      <c r="AP327" s="406"/>
      <c r="AQ327" s="406"/>
      <c r="AR327" s="406"/>
      <c r="AS327" s="406"/>
      <c r="AT327" s="406"/>
      <c r="AU327" s="406"/>
      <c r="AV327" s="406"/>
      <c r="AW327" s="406"/>
      <c r="AX327" s="406"/>
      <c r="AY327" s="406"/>
      <c r="AZ327" s="406"/>
      <c r="BA327" s="406"/>
      <c r="BB327" s="406"/>
      <c r="BC327" s="406"/>
      <c r="BD327" s="406"/>
      <c r="BE327" s="406"/>
      <c r="BF327" s="406"/>
      <c r="BG327" s="406"/>
      <c r="BH327" s="406"/>
      <c r="BI327" s="406"/>
      <c r="BJ327" s="406"/>
      <c r="BK327" s="406"/>
      <c r="BL327" s="406"/>
      <c r="BM327" s="406"/>
      <c r="BN327" s="406"/>
      <c r="BO327" s="406"/>
      <c r="BP327" s="406"/>
      <c r="BQ327" s="406"/>
      <c r="BR327" s="406"/>
      <c r="BS327" s="406"/>
      <c r="BT327" s="406"/>
      <c r="BU327" s="406"/>
      <c r="BV327" s="406"/>
      <c r="BW327" s="406"/>
      <c r="BX327" s="406"/>
      <c r="BY327" s="406"/>
      <c r="BZ327" s="406"/>
      <c r="CA327" s="406"/>
      <c r="CB327" s="406"/>
      <c r="CC327" s="406"/>
      <c r="CD327" s="406"/>
      <c r="CE327" s="406"/>
      <c r="CF327" s="406"/>
      <c r="CG327" s="406"/>
      <c r="CH327" s="406"/>
      <c r="CI327" s="406"/>
    </row>
    <row r="328" spans="1:87" ht="15.75" customHeight="1">
      <c r="A328" s="406"/>
      <c r="B328" s="407"/>
      <c r="C328" s="407"/>
      <c r="D328" s="406"/>
      <c r="E328" s="406"/>
      <c r="F328" s="406"/>
      <c r="G328" s="406"/>
      <c r="H328" s="406"/>
      <c r="I328" s="406"/>
      <c r="J328" s="406"/>
      <c r="K328" s="406"/>
      <c r="L328" s="406"/>
      <c r="M328" s="406"/>
      <c r="N328" s="406"/>
      <c r="O328" s="406"/>
      <c r="P328" s="406"/>
      <c r="Q328" s="406"/>
      <c r="R328" s="406"/>
      <c r="S328" s="406"/>
      <c r="T328" s="406"/>
      <c r="U328" s="406"/>
      <c r="V328" s="406"/>
      <c r="W328" s="406"/>
      <c r="X328" s="406"/>
      <c r="Y328" s="406"/>
      <c r="Z328" s="406"/>
      <c r="AA328" s="406"/>
      <c r="AB328" s="406"/>
      <c r="AC328" s="406"/>
      <c r="AD328" s="406"/>
      <c r="AE328" s="406"/>
      <c r="AF328" s="406"/>
      <c r="AG328" s="406"/>
      <c r="AH328" s="406"/>
      <c r="AI328" s="406"/>
      <c r="AJ328" s="406"/>
      <c r="AK328" s="406"/>
      <c r="AL328" s="406"/>
      <c r="AM328" s="406"/>
      <c r="AN328" s="406"/>
      <c r="AO328" s="406"/>
      <c r="AP328" s="406"/>
      <c r="AQ328" s="406"/>
      <c r="AR328" s="406"/>
      <c r="AS328" s="406"/>
      <c r="AT328" s="406"/>
      <c r="AU328" s="406"/>
      <c r="AV328" s="406"/>
      <c r="AW328" s="406"/>
      <c r="AX328" s="406"/>
      <c r="AY328" s="406"/>
      <c r="AZ328" s="406"/>
      <c r="BA328" s="406"/>
      <c r="BB328" s="406"/>
      <c r="BC328" s="406"/>
      <c r="BD328" s="406"/>
      <c r="BE328" s="406"/>
      <c r="BF328" s="406"/>
      <c r="BG328" s="406"/>
      <c r="BH328" s="406"/>
      <c r="BI328" s="406"/>
      <c r="BJ328" s="406"/>
      <c r="BK328" s="406"/>
      <c r="BL328" s="406"/>
      <c r="BM328" s="406"/>
      <c r="BN328" s="406"/>
      <c r="BO328" s="406"/>
      <c r="BP328" s="406"/>
      <c r="BQ328" s="406"/>
      <c r="BR328" s="406"/>
      <c r="BS328" s="406"/>
      <c r="BT328" s="406"/>
      <c r="BU328" s="406"/>
      <c r="BV328" s="406"/>
      <c r="BW328" s="406"/>
      <c r="BX328" s="406"/>
      <c r="BY328" s="406"/>
      <c r="BZ328" s="406"/>
      <c r="CA328" s="406"/>
      <c r="CB328" s="406"/>
      <c r="CC328" s="406"/>
      <c r="CD328" s="406"/>
      <c r="CE328" s="406"/>
      <c r="CF328" s="406"/>
      <c r="CG328" s="406"/>
      <c r="CH328" s="406"/>
      <c r="CI328" s="406"/>
    </row>
    <row r="329" spans="1:87" ht="15.75" customHeight="1">
      <c r="A329" s="406"/>
      <c r="B329" s="407"/>
      <c r="C329" s="407"/>
      <c r="D329" s="406"/>
      <c r="E329" s="406"/>
      <c r="F329" s="406"/>
      <c r="G329" s="406"/>
      <c r="H329" s="406"/>
      <c r="I329" s="406"/>
      <c r="J329" s="406"/>
      <c r="K329" s="406"/>
      <c r="L329" s="406"/>
      <c r="M329" s="406"/>
      <c r="N329" s="406"/>
      <c r="O329" s="406"/>
      <c r="P329" s="406"/>
      <c r="Q329" s="406"/>
      <c r="R329" s="406"/>
      <c r="S329" s="406"/>
      <c r="T329" s="406"/>
      <c r="U329" s="406"/>
      <c r="V329" s="406"/>
      <c r="W329" s="406"/>
      <c r="X329" s="406"/>
      <c r="Y329" s="406"/>
      <c r="Z329" s="406"/>
      <c r="AA329" s="406"/>
      <c r="AB329" s="406"/>
      <c r="AC329" s="406"/>
      <c r="AD329" s="406"/>
      <c r="AE329" s="406"/>
      <c r="AF329" s="406"/>
      <c r="AG329" s="406"/>
      <c r="AH329" s="406"/>
      <c r="AI329" s="406"/>
      <c r="AJ329" s="406"/>
      <c r="AK329" s="406"/>
      <c r="AL329" s="406"/>
      <c r="AM329" s="406"/>
      <c r="AN329" s="406"/>
      <c r="AO329" s="406"/>
      <c r="AP329" s="406"/>
      <c r="AQ329" s="406"/>
      <c r="AR329" s="406"/>
      <c r="AS329" s="406"/>
      <c r="AT329" s="406"/>
      <c r="AU329" s="406"/>
      <c r="AV329" s="406"/>
      <c r="AW329" s="406"/>
      <c r="AX329" s="406"/>
      <c r="AY329" s="406"/>
      <c r="AZ329" s="406"/>
      <c r="BA329" s="406"/>
      <c r="BB329" s="406"/>
      <c r="BC329" s="406"/>
      <c r="BD329" s="406"/>
      <c r="BE329" s="406"/>
      <c r="BF329" s="406"/>
      <c r="BG329" s="406"/>
      <c r="BH329" s="406"/>
      <c r="BI329" s="406"/>
      <c r="BJ329" s="406"/>
      <c r="BK329" s="406"/>
      <c r="BL329" s="406"/>
      <c r="BM329" s="406"/>
      <c r="BN329" s="406"/>
      <c r="BO329" s="406"/>
      <c r="BP329" s="406"/>
      <c r="BQ329" s="406"/>
      <c r="BR329" s="406"/>
      <c r="BS329" s="406"/>
      <c r="BT329" s="406"/>
      <c r="BU329" s="406"/>
      <c r="BV329" s="406"/>
      <c r="BW329" s="406"/>
      <c r="BX329" s="406"/>
      <c r="BY329" s="406"/>
      <c r="BZ329" s="406"/>
      <c r="CA329" s="406"/>
      <c r="CB329" s="406"/>
      <c r="CC329" s="406"/>
      <c r="CD329" s="406"/>
      <c r="CE329" s="406"/>
      <c r="CF329" s="406"/>
      <c r="CG329" s="406"/>
      <c r="CH329" s="406"/>
      <c r="CI329" s="406"/>
    </row>
    <row r="330" spans="1:87" ht="15.75" customHeight="1">
      <c r="A330" s="406"/>
      <c r="B330" s="407"/>
      <c r="C330" s="407"/>
      <c r="D330" s="406"/>
      <c r="E330" s="406"/>
      <c r="F330" s="406"/>
      <c r="G330" s="406"/>
      <c r="H330" s="406"/>
      <c r="I330" s="406"/>
      <c r="J330" s="406"/>
      <c r="K330" s="406"/>
      <c r="L330" s="406"/>
      <c r="M330" s="406"/>
      <c r="N330" s="406"/>
      <c r="O330" s="406"/>
      <c r="P330" s="406"/>
      <c r="Q330" s="406"/>
      <c r="R330" s="406"/>
      <c r="S330" s="406"/>
      <c r="T330" s="406"/>
      <c r="U330" s="406"/>
      <c r="V330" s="406"/>
      <c r="W330" s="406"/>
      <c r="X330" s="406"/>
      <c r="Y330" s="406"/>
      <c r="Z330" s="406"/>
      <c r="AA330" s="406"/>
      <c r="AB330" s="406"/>
      <c r="AC330" s="406"/>
      <c r="AD330" s="406"/>
      <c r="AE330" s="406"/>
      <c r="AF330" s="406"/>
      <c r="AG330" s="406"/>
      <c r="AH330" s="406"/>
      <c r="AI330" s="406"/>
      <c r="AJ330" s="406"/>
      <c r="AK330" s="406"/>
      <c r="AL330" s="406"/>
      <c r="AM330" s="406"/>
      <c r="AN330" s="406"/>
      <c r="AO330" s="406"/>
      <c r="AP330" s="406"/>
      <c r="AQ330" s="406"/>
      <c r="AR330" s="406"/>
      <c r="AS330" s="406"/>
      <c r="AT330" s="406"/>
      <c r="AU330" s="406"/>
      <c r="AV330" s="406"/>
      <c r="AW330" s="406"/>
      <c r="AX330" s="406"/>
      <c r="AY330" s="406"/>
      <c r="AZ330" s="406"/>
      <c r="BA330" s="406"/>
      <c r="BB330" s="406"/>
      <c r="BC330" s="406"/>
      <c r="BD330" s="406"/>
      <c r="BE330" s="406"/>
      <c r="BF330" s="406"/>
      <c r="BG330" s="406"/>
      <c r="BH330" s="406"/>
      <c r="BI330" s="406"/>
      <c r="BJ330" s="406"/>
      <c r="BK330" s="406"/>
      <c r="BL330" s="406"/>
      <c r="BM330" s="406"/>
      <c r="BN330" s="406"/>
      <c r="BO330" s="406"/>
      <c r="BP330" s="406"/>
      <c r="BQ330" s="406"/>
      <c r="BR330" s="406"/>
      <c r="BS330" s="406"/>
      <c r="BT330" s="406"/>
      <c r="BU330" s="406"/>
      <c r="BV330" s="406"/>
      <c r="BW330" s="406"/>
      <c r="BX330" s="406"/>
      <c r="BY330" s="406"/>
      <c r="BZ330" s="406"/>
      <c r="CA330" s="406"/>
      <c r="CB330" s="406"/>
      <c r="CC330" s="406"/>
      <c r="CD330" s="406"/>
      <c r="CE330" s="406"/>
      <c r="CF330" s="406"/>
      <c r="CG330" s="406"/>
      <c r="CH330" s="406"/>
      <c r="CI330" s="406"/>
    </row>
    <row r="331" spans="1:87" ht="15.75" customHeight="1">
      <c r="A331" s="406"/>
      <c r="B331" s="407"/>
      <c r="C331" s="407"/>
      <c r="D331" s="406"/>
      <c r="E331" s="406"/>
      <c r="F331" s="406"/>
      <c r="G331" s="406"/>
      <c r="H331" s="406"/>
      <c r="I331" s="406"/>
      <c r="J331" s="406"/>
      <c r="K331" s="406"/>
      <c r="L331" s="406"/>
      <c r="M331" s="406"/>
      <c r="N331" s="406"/>
      <c r="O331" s="406"/>
      <c r="P331" s="406"/>
      <c r="Q331" s="406"/>
      <c r="R331" s="406"/>
      <c r="S331" s="406"/>
      <c r="T331" s="406"/>
      <c r="U331" s="406"/>
      <c r="V331" s="406"/>
      <c r="W331" s="406"/>
      <c r="X331" s="406"/>
      <c r="Y331" s="406"/>
      <c r="Z331" s="406"/>
      <c r="AA331" s="406"/>
      <c r="AB331" s="406"/>
      <c r="AC331" s="406"/>
      <c r="AD331" s="406"/>
      <c r="AE331" s="406"/>
      <c r="AF331" s="406"/>
      <c r="AG331" s="406"/>
      <c r="AH331" s="406"/>
      <c r="AI331" s="406"/>
      <c r="AJ331" s="406"/>
      <c r="AK331" s="406"/>
      <c r="AL331" s="406"/>
      <c r="AM331" s="406"/>
      <c r="AN331" s="406"/>
      <c r="AO331" s="406"/>
      <c r="AP331" s="406"/>
      <c r="AQ331" s="406"/>
      <c r="AR331" s="406"/>
      <c r="AS331" s="406"/>
      <c r="AT331" s="406"/>
      <c r="AU331" s="406"/>
      <c r="AV331" s="406"/>
      <c r="AW331" s="406"/>
      <c r="AX331" s="406"/>
      <c r="AY331" s="406"/>
      <c r="AZ331" s="406"/>
      <c r="BA331" s="406"/>
      <c r="BB331" s="406"/>
      <c r="BC331" s="406"/>
      <c r="BD331" s="406"/>
      <c r="BE331" s="406"/>
      <c r="BF331" s="406"/>
      <c r="BG331" s="406"/>
      <c r="BH331" s="406"/>
      <c r="BI331" s="406"/>
      <c r="BJ331" s="406"/>
      <c r="BK331" s="406"/>
      <c r="BL331" s="406"/>
      <c r="BM331" s="406"/>
      <c r="BN331" s="406"/>
      <c r="BO331" s="406"/>
      <c r="BP331" s="406"/>
      <c r="BQ331" s="406"/>
      <c r="BR331" s="406"/>
      <c r="BS331" s="406"/>
      <c r="BT331" s="406"/>
      <c r="BU331" s="406"/>
      <c r="BV331" s="406"/>
      <c r="BW331" s="406"/>
      <c r="BX331" s="406"/>
      <c r="BY331" s="406"/>
      <c r="BZ331" s="406"/>
      <c r="CA331" s="406"/>
      <c r="CB331" s="406"/>
      <c r="CC331" s="406"/>
      <c r="CD331" s="406"/>
      <c r="CE331" s="406"/>
      <c r="CF331" s="406"/>
      <c r="CG331" s="406"/>
      <c r="CH331" s="406"/>
      <c r="CI331" s="406"/>
    </row>
    <row r="332" spans="1:87" ht="15.75" customHeight="1">
      <c r="A332" s="406"/>
      <c r="B332" s="407"/>
      <c r="C332" s="407"/>
      <c r="D332" s="406"/>
      <c r="E332" s="406"/>
      <c r="F332" s="406"/>
      <c r="G332" s="406"/>
      <c r="H332" s="406"/>
      <c r="I332" s="406"/>
      <c r="J332" s="406"/>
      <c r="K332" s="406"/>
      <c r="L332" s="406"/>
      <c r="M332" s="406"/>
      <c r="N332" s="406"/>
      <c r="O332" s="406"/>
      <c r="P332" s="406"/>
      <c r="Q332" s="406"/>
      <c r="R332" s="406"/>
      <c r="S332" s="406"/>
      <c r="T332" s="406"/>
      <c r="U332" s="406"/>
      <c r="V332" s="406"/>
      <c r="W332" s="406"/>
      <c r="X332" s="406"/>
      <c r="Y332" s="406"/>
      <c r="Z332" s="406"/>
      <c r="AA332" s="406"/>
      <c r="AB332" s="406"/>
      <c r="AC332" s="406"/>
      <c r="AD332" s="406"/>
      <c r="AE332" s="406"/>
      <c r="AF332" s="406"/>
      <c r="AG332" s="406"/>
      <c r="AH332" s="406"/>
      <c r="AI332" s="406"/>
      <c r="AJ332" s="406"/>
      <c r="AK332" s="406"/>
      <c r="AL332" s="406"/>
      <c r="AM332" s="406"/>
      <c r="AN332" s="406"/>
      <c r="AO332" s="406"/>
      <c r="AP332" s="406"/>
      <c r="AQ332" s="406"/>
      <c r="AR332" s="406"/>
      <c r="AS332" s="406"/>
      <c r="AT332" s="406"/>
      <c r="AU332" s="406"/>
      <c r="AV332" s="406"/>
      <c r="AW332" s="406"/>
      <c r="AX332" s="406"/>
      <c r="AY332" s="406"/>
      <c r="AZ332" s="406"/>
      <c r="BA332" s="406"/>
      <c r="BB332" s="406"/>
      <c r="BC332" s="406"/>
      <c r="BD332" s="406"/>
      <c r="BE332" s="406"/>
      <c r="BF332" s="406"/>
      <c r="BG332" s="406"/>
      <c r="BH332" s="406"/>
      <c r="BI332" s="406"/>
      <c r="BJ332" s="406"/>
      <c r="BK332" s="406"/>
      <c r="BL332" s="406"/>
      <c r="BM332" s="406"/>
      <c r="BN332" s="406"/>
      <c r="BO332" s="406"/>
      <c r="BP332" s="406"/>
      <c r="BQ332" s="406"/>
      <c r="BR332" s="406"/>
      <c r="BS332" s="406"/>
      <c r="BT332" s="406"/>
      <c r="BU332" s="406"/>
      <c r="BV332" s="406"/>
      <c r="BW332" s="406"/>
      <c r="BX332" s="406"/>
      <c r="BY332" s="406"/>
      <c r="BZ332" s="406"/>
      <c r="CA332" s="406"/>
      <c r="CB332" s="406"/>
      <c r="CC332" s="406"/>
      <c r="CD332" s="406"/>
      <c r="CE332" s="406"/>
      <c r="CF332" s="406"/>
      <c r="CG332" s="406"/>
      <c r="CH332" s="406"/>
      <c r="CI332" s="406"/>
    </row>
    <row r="333" spans="1:87" ht="15.75" customHeight="1">
      <c r="A333" s="406"/>
      <c r="B333" s="407"/>
      <c r="C333" s="407"/>
      <c r="D333" s="406"/>
      <c r="E333" s="406"/>
      <c r="F333" s="406"/>
      <c r="G333" s="406"/>
      <c r="H333" s="406"/>
      <c r="I333" s="406"/>
      <c r="J333" s="406"/>
      <c r="K333" s="406"/>
      <c r="L333" s="406"/>
      <c r="M333" s="406"/>
      <c r="N333" s="406"/>
      <c r="O333" s="406"/>
      <c r="P333" s="406"/>
      <c r="Q333" s="406"/>
      <c r="R333" s="406"/>
      <c r="S333" s="406"/>
      <c r="T333" s="406"/>
      <c r="U333" s="406"/>
      <c r="V333" s="406"/>
      <c r="W333" s="406"/>
      <c r="X333" s="406"/>
      <c r="Y333" s="406"/>
      <c r="Z333" s="406"/>
      <c r="AA333" s="406"/>
      <c r="AB333" s="406"/>
      <c r="AC333" s="406"/>
      <c r="AD333" s="406"/>
      <c r="AE333" s="406"/>
      <c r="AF333" s="406"/>
      <c r="AG333" s="406"/>
      <c r="AH333" s="406"/>
      <c r="AI333" s="406"/>
      <c r="AJ333" s="406"/>
      <c r="AK333" s="406"/>
      <c r="AL333" s="406"/>
      <c r="AM333" s="406"/>
      <c r="AN333" s="406"/>
      <c r="AO333" s="406"/>
      <c r="AP333" s="406"/>
      <c r="AQ333" s="406"/>
      <c r="AR333" s="406"/>
      <c r="AS333" s="406"/>
      <c r="AT333" s="406"/>
      <c r="AU333" s="406"/>
      <c r="AV333" s="406"/>
      <c r="AW333" s="406"/>
      <c r="AX333" s="406"/>
      <c r="AY333" s="406"/>
      <c r="AZ333" s="406"/>
      <c r="BA333" s="406"/>
      <c r="BB333" s="406"/>
      <c r="BC333" s="406"/>
      <c r="BD333" s="406"/>
      <c r="BE333" s="406"/>
      <c r="BF333" s="406"/>
      <c r="BG333" s="406"/>
      <c r="BH333" s="406"/>
      <c r="BI333" s="406"/>
      <c r="BJ333" s="406"/>
      <c r="BK333" s="406"/>
      <c r="BL333" s="406"/>
      <c r="BM333" s="406"/>
      <c r="BN333" s="406"/>
      <c r="BO333" s="406"/>
      <c r="BP333" s="406"/>
      <c r="BQ333" s="406"/>
      <c r="BR333" s="406"/>
      <c r="BS333" s="406"/>
      <c r="BT333" s="406"/>
      <c r="BU333" s="406"/>
      <c r="BV333" s="406"/>
      <c r="BW333" s="406"/>
      <c r="BX333" s="406"/>
      <c r="BY333" s="406"/>
      <c r="BZ333" s="406"/>
      <c r="CA333" s="406"/>
      <c r="CB333" s="406"/>
      <c r="CC333" s="406"/>
      <c r="CD333" s="406"/>
      <c r="CE333" s="406"/>
      <c r="CF333" s="406"/>
      <c r="CG333" s="406"/>
      <c r="CH333" s="406"/>
      <c r="CI333" s="406"/>
    </row>
    <row r="334" spans="1:87" ht="15.75" customHeight="1">
      <c r="A334" s="406"/>
      <c r="B334" s="407"/>
      <c r="C334" s="407"/>
      <c r="D334" s="406"/>
      <c r="E334" s="406"/>
      <c r="F334" s="406"/>
      <c r="G334" s="406"/>
      <c r="H334" s="406"/>
      <c r="I334" s="406"/>
      <c r="J334" s="406"/>
      <c r="K334" s="406"/>
      <c r="L334" s="406"/>
      <c r="M334" s="406"/>
      <c r="N334" s="406"/>
      <c r="O334" s="406"/>
      <c r="P334" s="406"/>
      <c r="Q334" s="406"/>
      <c r="R334" s="406"/>
      <c r="S334" s="406"/>
      <c r="T334" s="406"/>
      <c r="U334" s="406"/>
      <c r="V334" s="406"/>
      <c r="W334" s="406"/>
      <c r="X334" s="406"/>
      <c r="Y334" s="406"/>
      <c r="Z334" s="406"/>
      <c r="AA334" s="406"/>
      <c r="AB334" s="406"/>
      <c r="AC334" s="406"/>
      <c r="AD334" s="406"/>
      <c r="AE334" s="406"/>
      <c r="AF334" s="406"/>
      <c r="AG334" s="406"/>
      <c r="AH334" s="406"/>
      <c r="AI334" s="406"/>
      <c r="AJ334" s="406"/>
      <c r="AK334" s="406"/>
      <c r="AL334" s="406"/>
      <c r="AM334" s="406"/>
      <c r="AN334" s="406"/>
      <c r="AO334" s="406"/>
      <c r="AP334" s="406"/>
      <c r="AQ334" s="406"/>
      <c r="AR334" s="406"/>
      <c r="AS334" s="406"/>
      <c r="AT334" s="406"/>
      <c r="AU334" s="406"/>
      <c r="AV334" s="406"/>
      <c r="AW334" s="406"/>
      <c r="AX334" s="406"/>
      <c r="AY334" s="406"/>
      <c r="AZ334" s="406"/>
      <c r="BA334" s="406"/>
      <c r="BB334" s="406"/>
      <c r="BC334" s="406"/>
      <c r="BD334" s="406"/>
      <c r="BE334" s="406"/>
      <c r="BF334" s="406"/>
      <c r="BG334" s="406"/>
      <c r="BH334" s="406"/>
      <c r="BI334" s="406"/>
      <c r="BJ334" s="406"/>
      <c r="BK334" s="406"/>
      <c r="BL334" s="406"/>
      <c r="BM334" s="406"/>
      <c r="BN334" s="406"/>
      <c r="BO334" s="406"/>
      <c r="BP334" s="406"/>
      <c r="BQ334" s="406"/>
      <c r="BR334" s="406"/>
      <c r="BS334" s="406"/>
      <c r="BT334" s="406"/>
      <c r="BU334" s="406"/>
      <c r="BV334" s="406"/>
      <c r="BW334" s="406"/>
      <c r="BX334" s="406"/>
      <c r="BY334" s="406"/>
      <c r="BZ334" s="406"/>
      <c r="CA334" s="406"/>
      <c r="CB334" s="406"/>
      <c r="CC334" s="406"/>
      <c r="CD334" s="406"/>
      <c r="CE334" s="406"/>
      <c r="CF334" s="406"/>
      <c r="CG334" s="406"/>
      <c r="CH334" s="406"/>
      <c r="CI334" s="406"/>
    </row>
    <row r="335" spans="1:87" ht="15.75" customHeight="1">
      <c r="A335" s="406"/>
      <c r="B335" s="407"/>
      <c r="C335" s="407"/>
      <c r="D335" s="406"/>
      <c r="E335" s="406"/>
      <c r="F335" s="406"/>
      <c r="G335" s="406"/>
      <c r="H335" s="406"/>
      <c r="I335" s="406"/>
      <c r="J335" s="406"/>
      <c r="K335" s="406"/>
      <c r="L335" s="406"/>
      <c r="M335" s="406"/>
      <c r="N335" s="406"/>
      <c r="O335" s="406"/>
      <c r="P335" s="406"/>
      <c r="Q335" s="406"/>
      <c r="R335" s="406"/>
      <c r="S335" s="406"/>
      <c r="T335" s="406"/>
      <c r="U335" s="406"/>
      <c r="V335" s="406"/>
      <c r="W335" s="406"/>
      <c r="X335" s="406"/>
      <c r="Y335" s="406"/>
      <c r="Z335" s="406"/>
      <c r="AA335" s="406"/>
      <c r="AB335" s="406"/>
      <c r="AC335" s="406"/>
      <c r="AD335" s="406"/>
      <c r="AE335" s="406"/>
      <c r="AF335" s="406"/>
      <c r="AG335" s="406"/>
      <c r="AH335" s="406"/>
      <c r="AI335" s="406"/>
      <c r="AJ335" s="406"/>
      <c r="AK335" s="406"/>
      <c r="AL335" s="406"/>
      <c r="AM335" s="406"/>
      <c r="AN335" s="406"/>
      <c r="AO335" s="406"/>
      <c r="AP335" s="406"/>
      <c r="AQ335" s="406"/>
      <c r="AR335" s="406"/>
      <c r="AS335" s="406"/>
      <c r="AT335" s="406"/>
      <c r="AU335" s="406"/>
      <c r="AV335" s="406"/>
      <c r="AW335" s="406"/>
      <c r="AX335" s="406"/>
      <c r="AY335" s="406"/>
      <c r="AZ335" s="406"/>
      <c r="BA335" s="406"/>
      <c r="BB335" s="406"/>
      <c r="BC335" s="406"/>
      <c r="BD335" s="406"/>
      <c r="BE335" s="406"/>
      <c r="BF335" s="406"/>
      <c r="BG335" s="406"/>
      <c r="BH335" s="406"/>
      <c r="BI335" s="406"/>
      <c r="BJ335" s="406"/>
      <c r="BK335" s="406"/>
      <c r="BL335" s="406"/>
      <c r="BM335" s="406"/>
      <c r="BN335" s="406"/>
      <c r="BO335" s="406"/>
      <c r="BP335" s="406"/>
      <c r="BQ335" s="406"/>
      <c r="BR335" s="406"/>
      <c r="BS335" s="406"/>
      <c r="BT335" s="406"/>
      <c r="BU335" s="406"/>
      <c r="BV335" s="406"/>
      <c r="BW335" s="406"/>
      <c r="BX335" s="406"/>
      <c r="BY335" s="406"/>
      <c r="BZ335" s="406"/>
      <c r="CA335" s="406"/>
      <c r="CB335" s="406"/>
      <c r="CC335" s="406"/>
      <c r="CD335" s="406"/>
      <c r="CE335" s="406"/>
      <c r="CF335" s="406"/>
      <c r="CG335" s="406"/>
      <c r="CH335" s="406"/>
      <c r="CI335" s="406"/>
    </row>
    <row r="336" spans="1:87" ht="15.75" customHeight="1">
      <c r="A336" s="406"/>
      <c r="B336" s="407"/>
      <c r="C336" s="407"/>
      <c r="D336" s="406"/>
      <c r="E336" s="406"/>
      <c r="F336" s="406"/>
      <c r="G336" s="406"/>
      <c r="H336" s="406"/>
      <c r="I336" s="406"/>
      <c r="J336" s="406"/>
      <c r="K336" s="406"/>
      <c r="L336" s="406"/>
      <c r="M336" s="406"/>
      <c r="N336" s="406"/>
      <c r="O336" s="406"/>
      <c r="P336" s="406"/>
      <c r="Q336" s="406"/>
      <c r="R336" s="406"/>
      <c r="S336" s="406"/>
      <c r="T336" s="406"/>
      <c r="U336" s="406"/>
      <c r="V336" s="406"/>
      <c r="W336" s="406"/>
      <c r="X336" s="406"/>
      <c r="Y336" s="406"/>
      <c r="Z336" s="406"/>
      <c r="AA336" s="406"/>
      <c r="AB336" s="406"/>
      <c r="AC336" s="406"/>
      <c r="AD336" s="406"/>
      <c r="AE336" s="406"/>
      <c r="AF336" s="406"/>
      <c r="AG336" s="406"/>
      <c r="AH336" s="406"/>
      <c r="AI336" s="406"/>
      <c r="AJ336" s="406"/>
      <c r="AK336" s="406"/>
      <c r="AL336" s="406"/>
      <c r="AM336" s="406"/>
      <c r="AN336" s="406"/>
      <c r="AO336" s="406"/>
      <c r="AP336" s="406"/>
      <c r="AQ336" s="406"/>
      <c r="AR336" s="406"/>
      <c r="AS336" s="406"/>
      <c r="AT336" s="406"/>
      <c r="AU336" s="406"/>
      <c r="AV336" s="406"/>
      <c r="AW336" s="406"/>
      <c r="AX336" s="406"/>
      <c r="AY336" s="406"/>
      <c r="AZ336" s="406"/>
      <c r="BA336" s="406"/>
      <c r="BB336" s="406"/>
      <c r="BC336" s="406"/>
      <c r="BD336" s="406"/>
      <c r="BE336" s="406"/>
      <c r="BF336" s="406"/>
      <c r="BG336" s="406"/>
      <c r="BH336" s="406"/>
      <c r="BI336" s="406"/>
      <c r="BJ336" s="406"/>
      <c r="BK336" s="406"/>
      <c r="BL336" s="406"/>
      <c r="BM336" s="406"/>
      <c r="BN336" s="406"/>
      <c r="BO336" s="406"/>
      <c r="BP336" s="406"/>
      <c r="BQ336" s="406"/>
      <c r="BR336" s="406"/>
      <c r="BS336" s="406"/>
      <c r="BT336" s="406"/>
      <c r="BU336" s="406"/>
      <c r="BV336" s="406"/>
      <c r="BW336" s="406"/>
      <c r="BX336" s="406"/>
      <c r="BY336" s="406"/>
      <c r="BZ336" s="406"/>
      <c r="CA336" s="406"/>
      <c r="CB336" s="406"/>
      <c r="CC336" s="406"/>
      <c r="CD336" s="406"/>
      <c r="CE336" s="406"/>
      <c r="CF336" s="406"/>
      <c r="CG336" s="406"/>
      <c r="CH336" s="406"/>
      <c r="CI336" s="406"/>
    </row>
    <row r="337" spans="1:87" ht="15.75" customHeight="1">
      <c r="A337" s="406"/>
      <c r="B337" s="407"/>
      <c r="C337" s="407"/>
      <c r="D337" s="406"/>
      <c r="E337" s="406"/>
      <c r="F337" s="406"/>
      <c r="G337" s="406"/>
      <c r="H337" s="406"/>
      <c r="I337" s="406"/>
      <c r="J337" s="406"/>
      <c r="K337" s="406"/>
      <c r="L337" s="406"/>
      <c r="M337" s="406"/>
      <c r="N337" s="406"/>
      <c r="O337" s="406"/>
      <c r="P337" s="406"/>
      <c r="Q337" s="406"/>
      <c r="R337" s="406"/>
      <c r="S337" s="406"/>
      <c r="T337" s="406"/>
      <c r="U337" s="406"/>
      <c r="V337" s="406"/>
      <c r="W337" s="406"/>
      <c r="X337" s="406"/>
      <c r="Y337" s="406"/>
      <c r="Z337" s="406"/>
      <c r="AA337" s="406"/>
      <c r="AB337" s="406"/>
      <c r="AC337" s="406"/>
      <c r="AD337" s="406"/>
      <c r="AE337" s="406"/>
      <c r="AF337" s="406"/>
      <c r="AG337" s="406"/>
      <c r="AH337" s="406"/>
      <c r="AI337" s="406"/>
      <c r="AJ337" s="406"/>
      <c r="AK337" s="406"/>
      <c r="AL337" s="406"/>
      <c r="AM337" s="406"/>
      <c r="AN337" s="406"/>
      <c r="AO337" s="406"/>
      <c r="AP337" s="406"/>
      <c r="AQ337" s="406"/>
      <c r="AR337" s="406"/>
      <c r="AS337" s="406"/>
      <c r="AT337" s="406"/>
      <c r="AU337" s="406"/>
      <c r="AV337" s="406"/>
      <c r="AW337" s="406"/>
      <c r="AX337" s="406"/>
      <c r="AY337" s="406"/>
      <c r="AZ337" s="406"/>
      <c r="BA337" s="406"/>
      <c r="BB337" s="406"/>
      <c r="BC337" s="406"/>
      <c r="BD337" s="406"/>
      <c r="BE337" s="406"/>
      <c r="BF337" s="406"/>
      <c r="BG337" s="406"/>
      <c r="BH337" s="406"/>
      <c r="BI337" s="406"/>
      <c r="BJ337" s="406"/>
      <c r="BK337" s="406"/>
      <c r="BL337" s="406"/>
      <c r="BM337" s="406"/>
      <c r="BN337" s="406"/>
      <c r="BO337" s="406"/>
      <c r="BP337" s="406"/>
      <c r="BQ337" s="406"/>
      <c r="BR337" s="406"/>
      <c r="BS337" s="406"/>
      <c r="BT337" s="406"/>
      <c r="BU337" s="406"/>
      <c r="BV337" s="406"/>
      <c r="BW337" s="406"/>
      <c r="BX337" s="406"/>
      <c r="BY337" s="406"/>
      <c r="BZ337" s="406"/>
      <c r="CA337" s="406"/>
      <c r="CB337" s="406"/>
      <c r="CC337" s="406"/>
      <c r="CD337" s="406"/>
      <c r="CE337" s="406"/>
      <c r="CF337" s="406"/>
      <c r="CG337" s="406"/>
      <c r="CH337" s="406"/>
      <c r="CI337" s="406"/>
    </row>
    <row r="338" spans="1:87" ht="15.75" customHeight="1">
      <c r="A338" s="406"/>
      <c r="B338" s="407"/>
      <c r="C338" s="407"/>
      <c r="D338" s="406"/>
      <c r="E338" s="406"/>
      <c r="F338" s="406"/>
      <c r="G338" s="406"/>
      <c r="H338" s="406"/>
      <c r="I338" s="406"/>
      <c r="J338" s="406"/>
      <c r="K338" s="406"/>
      <c r="L338" s="406"/>
      <c r="M338" s="406"/>
      <c r="N338" s="406"/>
      <c r="O338" s="406"/>
      <c r="P338" s="406"/>
      <c r="Q338" s="406"/>
      <c r="R338" s="406"/>
      <c r="S338" s="406"/>
      <c r="T338" s="406"/>
      <c r="U338" s="406"/>
      <c r="V338" s="406"/>
      <c r="W338" s="406"/>
      <c r="X338" s="406"/>
      <c r="Y338" s="406"/>
      <c r="Z338" s="406"/>
      <c r="AA338" s="406"/>
      <c r="AB338" s="406"/>
      <c r="AC338" s="406"/>
      <c r="AD338" s="406"/>
      <c r="AE338" s="406"/>
      <c r="AF338" s="406"/>
      <c r="AG338" s="406"/>
      <c r="AH338" s="406"/>
      <c r="AI338" s="406"/>
      <c r="AJ338" s="406"/>
      <c r="AK338" s="406"/>
      <c r="AL338" s="406"/>
      <c r="AM338" s="406"/>
      <c r="AN338" s="406"/>
      <c r="AO338" s="406"/>
      <c r="AP338" s="406"/>
      <c r="AQ338" s="406"/>
      <c r="AR338" s="406"/>
      <c r="AS338" s="406"/>
      <c r="AT338" s="406"/>
      <c r="AU338" s="406"/>
      <c r="AV338" s="406"/>
      <c r="AW338" s="406"/>
      <c r="AX338" s="406"/>
      <c r="AY338" s="406"/>
      <c r="AZ338" s="406"/>
      <c r="BA338" s="406"/>
      <c r="BB338" s="406"/>
      <c r="BC338" s="406"/>
      <c r="BD338" s="406"/>
      <c r="BE338" s="406"/>
      <c r="BF338" s="406"/>
      <c r="BG338" s="406"/>
      <c r="BH338" s="406"/>
      <c r="BI338" s="406"/>
      <c r="BJ338" s="406"/>
      <c r="BK338" s="406"/>
      <c r="BL338" s="406"/>
      <c r="BM338" s="406"/>
      <c r="BN338" s="406"/>
      <c r="BO338" s="406"/>
      <c r="BP338" s="406"/>
      <c r="BQ338" s="406"/>
      <c r="BR338" s="406"/>
      <c r="BS338" s="406"/>
      <c r="BT338" s="406"/>
      <c r="BU338" s="406"/>
      <c r="BV338" s="406"/>
      <c r="BW338" s="406"/>
      <c r="BX338" s="406"/>
      <c r="BY338" s="406"/>
      <c r="BZ338" s="406"/>
      <c r="CA338" s="406"/>
      <c r="CB338" s="406"/>
      <c r="CC338" s="406"/>
      <c r="CD338" s="406"/>
      <c r="CE338" s="406"/>
      <c r="CF338" s="406"/>
      <c r="CG338" s="406"/>
      <c r="CH338" s="406"/>
      <c r="CI338" s="406"/>
    </row>
    <row r="339" spans="1:87" ht="15.75" customHeight="1">
      <c r="A339" s="406"/>
      <c r="B339" s="407"/>
      <c r="C339" s="407"/>
      <c r="D339" s="406"/>
      <c r="E339" s="406"/>
      <c r="F339" s="406"/>
      <c r="G339" s="406"/>
      <c r="H339" s="406"/>
      <c r="I339" s="406"/>
      <c r="J339" s="406"/>
      <c r="K339" s="406"/>
      <c r="L339" s="406"/>
      <c r="M339" s="406"/>
      <c r="N339" s="406"/>
      <c r="O339" s="406"/>
      <c r="P339" s="406"/>
      <c r="Q339" s="406"/>
      <c r="R339" s="406"/>
      <c r="S339" s="406"/>
      <c r="T339" s="406"/>
      <c r="U339" s="406"/>
      <c r="V339" s="406"/>
      <c r="W339" s="406"/>
      <c r="X339" s="406"/>
      <c r="Y339" s="406"/>
      <c r="Z339" s="406"/>
      <c r="AA339" s="406"/>
      <c r="AB339" s="406"/>
      <c r="AC339" s="406"/>
      <c r="AD339" s="406"/>
      <c r="AE339" s="406"/>
      <c r="AF339" s="406"/>
      <c r="AG339" s="406"/>
      <c r="AH339" s="406"/>
      <c r="AI339" s="406"/>
      <c r="AJ339" s="406"/>
      <c r="AK339" s="406"/>
      <c r="AL339" s="406"/>
      <c r="AM339" s="406"/>
      <c r="AN339" s="406"/>
      <c r="AO339" s="406"/>
      <c r="AP339" s="406"/>
      <c r="AQ339" s="406"/>
      <c r="AR339" s="406"/>
      <c r="AS339" s="406"/>
      <c r="AT339" s="406"/>
      <c r="AU339" s="406"/>
      <c r="AV339" s="406"/>
      <c r="AW339" s="406"/>
      <c r="AX339" s="406"/>
      <c r="AY339" s="406"/>
      <c r="AZ339" s="406"/>
      <c r="BA339" s="406"/>
      <c r="BB339" s="406"/>
      <c r="BC339" s="406"/>
      <c r="BD339" s="406"/>
      <c r="BE339" s="406"/>
      <c r="BF339" s="406"/>
      <c r="BG339" s="406"/>
      <c r="BH339" s="406"/>
      <c r="BI339" s="406"/>
      <c r="BJ339" s="406"/>
      <c r="BK339" s="406"/>
      <c r="BL339" s="406"/>
      <c r="BM339" s="406"/>
      <c r="BN339" s="406"/>
      <c r="BO339" s="406"/>
      <c r="BP339" s="406"/>
      <c r="BQ339" s="406"/>
      <c r="BR339" s="406"/>
      <c r="BS339" s="406"/>
      <c r="BT339" s="406"/>
      <c r="BU339" s="406"/>
      <c r="BV339" s="406"/>
      <c r="BW339" s="406"/>
      <c r="BX339" s="406"/>
      <c r="BY339" s="406"/>
      <c r="BZ339" s="406"/>
      <c r="CA339" s="406"/>
      <c r="CB339" s="406"/>
      <c r="CC339" s="406"/>
      <c r="CD339" s="406"/>
      <c r="CE339" s="406"/>
      <c r="CF339" s="406"/>
      <c r="CG339" s="406"/>
      <c r="CH339" s="406"/>
      <c r="CI339" s="406"/>
    </row>
    <row r="340" spans="1:87" ht="15.75" customHeight="1">
      <c r="A340" s="406"/>
      <c r="B340" s="407"/>
      <c r="C340" s="407"/>
      <c r="D340" s="406"/>
      <c r="E340" s="406"/>
      <c r="F340" s="406"/>
      <c r="G340" s="406"/>
      <c r="H340" s="406"/>
      <c r="I340" s="406"/>
      <c r="J340" s="406"/>
      <c r="K340" s="406"/>
      <c r="L340" s="406"/>
      <c r="M340" s="406"/>
      <c r="N340" s="406"/>
      <c r="O340" s="406"/>
      <c r="P340" s="406"/>
      <c r="Q340" s="406"/>
      <c r="R340" s="406"/>
      <c r="S340" s="406"/>
      <c r="T340" s="406"/>
      <c r="U340" s="406"/>
      <c r="V340" s="406"/>
      <c r="W340" s="406"/>
      <c r="X340" s="406"/>
      <c r="Y340" s="406"/>
      <c r="Z340" s="406"/>
      <c r="AA340" s="406"/>
      <c r="AB340" s="406"/>
      <c r="AC340" s="406"/>
      <c r="AD340" s="406"/>
      <c r="AE340" s="406"/>
      <c r="AF340" s="406"/>
      <c r="AG340" s="406"/>
      <c r="AH340" s="406"/>
      <c r="AI340" s="406"/>
      <c r="AJ340" s="406"/>
      <c r="AK340" s="406"/>
      <c r="AL340" s="406"/>
      <c r="AM340" s="406"/>
      <c r="AN340" s="406"/>
      <c r="AO340" s="406"/>
      <c r="AP340" s="406"/>
      <c r="AQ340" s="406"/>
      <c r="AR340" s="406"/>
      <c r="AS340" s="406"/>
      <c r="AT340" s="406"/>
      <c r="AU340" s="406"/>
      <c r="AV340" s="406"/>
      <c r="AW340" s="406"/>
      <c r="AX340" s="406"/>
      <c r="AY340" s="406"/>
      <c r="AZ340" s="406"/>
      <c r="BA340" s="406"/>
      <c r="BB340" s="406"/>
      <c r="BC340" s="406"/>
      <c r="BD340" s="406"/>
      <c r="BE340" s="406"/>
      <c r="BF340" s="406"/>
      <c r="BG340" s="406"/>
      <c r="BH340" s="406"/>
      <c r="BI340" s="406"/>
      <c r="BJ340" s="406"/>
      <c r="BK340" s="406"/>
      <c r="BL340" s="406"/>
      <c r="BM340" s="406"/>
      <c r="BN340" s="406"/>
      <c r="BO340" s="406"/>
      <c r="BP340" s="406"/>
      <c r="BQ340" s="406"/>
      <c r="BR340" s="406"/>
      <c r="BS340" s="406"/>
      <c r="BT340" s="406"/>
      <c r="BU340" s="406"/>
      <c r="BV340" s="406"/>
      <c r="BW340" s="406"/>
      <c r="BX340" s="406"/>
      <c r="BY340" s="406"/>
      <c r="BZ340" s="406"/>
      <c r="CA340" s="406"/>
      <c r="CB340" s="406"/>
      <c r="CC340" s="406"/>
      <c r="CD340" s="406"/>
      <c r="CE340" s="406"/>
      <c r="CF340" s="406"/>
      <c r="CG340" s="406"/>
      <c r="CH340" s="406"/>
      <c r="CI340" s="406"/>
    </row>
    <row r="341" spans="1:87" ht="15.75" customHeight="1">
      <c r="A341" s="406"/>
      <c r="B341" s="407"/>
      <c r="C341" s="407"/>
      <c r="D341" s="406"/>
      <c r="E341" s="406"/>
      <c r="F341" s="406"/>
      <c r="G341" s="406"/>
      <c r="H341" s="406"/>
      <c r="I341" s="406"/>
      <c r="J341" s="406"/>
      <c r="K341" s="406"/>
      <c r="L341" s="406"/>
      <c r="M341" s="406"/>
      <c r="N341" s="406"/>
      <c r="O341" s="406"/>
      <c r="P341" s="406"/>
      <c r="Q341" s="406"/>
      <c r="R341" s="406"/>
      <c r="S341" s="406"/>
      <c r="T341" s="406"/>
      <c r="U341" s="406"/>
      <c r="V341" s="406"/>
      <c r="W341" s="406"/>
      <c r="X341" s="406"/>
      <c r="Y341" s="406"/>
      <c r="Z341" s="406"/>
      <c r="AA341" s="406"/>
      <c r="AB341" s="406"/>
      <c r="AC341" s="406"/>
      <c r="AD341" s="406"/>
      <c r="AE341" s="406"/>
      <c r="AF341" s="406"/>
      <c r="AG341" s="406"/>
      <c r="AH341" s="406"/>
      <c r="AI341" s="406"/>
      <c r="AJ341" s="406"/>
      <c r="AK341" s="406"/>
      <c r="AL341" s="406"/>
      <c r="AM341" s="406"/>
      <c r="AN341" s="406"/>
      <c r="AO341" s="406"/>
      <c r="AP341" s="406"/>
      <c r="AQ341" s="406"/>
      <c r="AR341" s="406"/>
      <c r="AS341" s="406"/>
      <c r="AT341" s="406"/>
      <c r="AU341" s="406"/>
      <c r="AV341" s="406"/>
      <c r="AW341" s="406"/>
      <c r="AX341" s="406"/>
      <c r="AY341" s="406"/>
      <c r="AZ341" s="406"/>
      <c r="BA341" s="406"/>
      <c r="BB341" s="406"/>
      <c r="BC341" s="406"/>
      <c r="BD341" s="406"/>
      <c r="BE341" s="406"/>
      <c r="BF341" s="406"/>
      <c r="BG341" s="406"/>
      <c r="BH341" s="406"/>
      <c r="BI341" s="406"/>
      <c r="BJ341" s="406"/>
      <c r="BK341" s="406"/>
      <c r="BL341" s="406"/>
      <c r="BM341" s="406"/>
      <c r="BN341" s="406"/>
      <c r="BO341" s="406"/>
      <c r="BP341" s="406"/>
      <c r="BQ341" s="406"/>
      <c r="BR341" s="406"/>
      <c r="BS341" s="406"/>
      <c r="BT341" s="406"/>
      <c r="BU341" s="406"/>
      <c r="BV341" s="406"/>
      <c r="BW341" s="406"/>
      <c r="BX341" s="406"/>
      <c r="BY341" s="406"/>
      <c r="BZ341" s="406"/>
      <c r="CA341" s="406"/>
      <c r="CB341" s="406"/>
      <c r="CC341" s="406"/>
      <c r="CD341" s="406"/>
      <c r="CE341" s="406"/>
      <c r="CF341" s="406"/>
      <c r="CG341" s="406"/>
      <c r="CH341" s="406"/>
      <c r="CI341" s="406"/>
    </row>
    <row r="342" spans="1:87" ht="15.75" customHeight="1">
      <c r="A342" s="406"/>
      <c r="B342" s="407"/>
      <c r="C342" s="407"/>
      <c r="D342" s="406"/>
      <c r="E342" s="406"/>
      <c r="F342" s="406"/>
      <c r="G342" s="406"/>
      <c r="H342" s="406"/>
      <c r="I342" s="406"/>
      <c r="J342" s="406"/>
      <c r="K342" s="406"/>
      <c r="L342" s="406"/>
      <c r="M342" s="406"/>
      <c r="N342" s="406"/>
      <c r="O342" s="406"/>
      <c r="P342" s="406"/>
      <c r="Q342" s="406"/>
      <c r="R342" s="406"/>
      <c r="S342" s="406"/>
      <c r="T342" s="406"/>
      <c r="U342" s="406"/>
      <c r="V342" s="406"/>
      <c r="W342" s="406"/>
      <c r="X342" s="406"/>
      <c r="Y342" s="406"/>
      <c r="Z342" s="406"/>
      <c r="AA342" s="406"/>
      <c r="AB342" s="406"/>
      <c r="AC342" s="406"/>
      <c r="AD342" s="406"/>
      <c r="AE342" s="406"/>
      <c r="AF342" s="406"/>
      <c r="AG342" s="406"/>
      <c r="AH342" s="406"/>
      <c r="AI342" s="406"/>
      <c r="AJ342" s="406"/>
      <c r="AK342" s="406"/>
      <c r="AL342" s="406"/>
      <c r="AM342" s="406"/>
      <c r="AN342" s="406"/>
      <c r="AO342" s="406"/>
      <c r="AP342" s="406"/>
      <c r="AQ342" s="406"/>
      <c r="AR342" s="406"/>
      <c r="AS342" s="406"/>
      <c r="AT342" s="406"/>
      <c r="AU342" s="406"/>
      <c r="AV342" s="406"/>
      <c r="AW342" s="406"/>
      <c r="AX342" s="406"/>
      <c r="AY342" s="406"/>
      <c r="AZ342" s="406"/>
      <c r="BA342" s="406"/>
      <c r="BB342" s="406"/>
      <c r="BC342" s="406"/>
      <c r="BD342" s="406"/>
      <c r="BE342" s="406"/>
      <c r="BF342" s="406"/>
      <c r="BG342" s="406"/>
      <c r="BH342" s="406"/>
      <c r="BI342" s="406"/>
      <c r="BJ342" s="406"/>
      <c r="BK342" s="406"/>
      <c r="BL342" s="406"/>
      <c r="BM342" s="406"/>
      <c r="BN342" s="406"/>
      <c r="BO342" s="406"/>
      <c r="BP342" s="406"/>
      <c r="BQ342" s="406"/>
      <c r="BR342" s="406"/>
      <c r="BS342" s="406"/>
      <c r="BT342" s="406"/>
      <c r="BU342" s="406"/>
      <c r="BV342" s="406"/>
      <c r="BW342" s="406"/>
      <c r="BX342" s="406"/>
      <c r="BY342" s="406"/>
      <c r="BZ342" s="406"/>
      <c r="CA342" s="406"/>
      <c r="CB342" s="406"/>
      <c r="CC342" s="406"/>
      <c r="CD342" s="406"/>
      <c r="CE342" s="406"/>
      <c r="CF342" s="406"/>
      <c r="CG342" s="406"/>
      <c r="CH342" s="406"/>
      <c r="CI342" s="406"/>
    </row>
    <row r="343" spans="1:87" ht="15.75" customHeight="1">
      <c r="A343" s="406"/>
      <c r="B343" s="407"/>
      <c r="C343" s="407"/>
      <c r="D343" s="406"/>
      <c r="E343" s="406"/>
      <c r="F343" s="406"/>
      <c r="G343" s="406"/>
      <c r="H343" s="406"/>
      <c r="I343" s="406"/>
      <c r="J343" s="406"/>
      <c r="K343" s="406"/>
      <c r="L343" s="406"/>
      <c r="M343" s="406"/>
      <c r="N343" s="406"/>
      <c r="O343" s="406"/>
      <c r="P343" s="406"/>
      <c r="Q343" s="406"/>
      <c r="R343" s="406"/>
      <c r="S343" s="406"/>
      <c r="T343" s="406"/>
      <c r="U343" s="406"/>
      <c r="V343" s="406"/>
      <c r="W343" s="406"/>
      <c r="X343" s="406"/>
      <c r="Y343" s="406"/>
      <c r="Z343" s="406"/>
      <c r="AA343" s="406"/>
      <c r="AB343" s="406"/>
      <c r="AC343" s="406"/>
      <c r="AD343" s="406"/>
      <c r="AE343" s="406"/>
      <c r="AF343" s="406"/>
      <c r="AG343" s="406"/>
      <c r="AH343" s="406"/>
      <c r="AI343" s="406"/>
      <c r="AJ343" s="406"/>
      <c r="AK343" s="406"/>
      <c r="AL343" s="406"/>
      <c r="AM343" s="406"/>
      <c r="AN343" s="406"/>
      <c r="AO343" s="406"/>
      <c r="AP343" s="406"/>
      <c r="AQ343" s="406"/>
      <c r="AR343" s="406"/>
      <c r="AS343" s="406"/>
      <c r="AT343" s="406"/>
      <c r="AU343" s="406"/>
      <c r="AV343" s="406"/>
      <c r="AW343" s="406"/>
      <c r="AX343" s="406"/>
      <c r="AY343" s="406"/>
      <c r="AZ343" s="406"/>
      <c r="BA343" s="406"/>
      <c r="BB343" s="406"/>
      <c r="BC343" s="406"/>
      <c r="BD343" s="406"/>
      <c r="BE343" s="406"/>
      <c r="BF343" s="406"/>
      <c r="BG343" s="406"/>
      <c r="BH343" s="406"/>
      <c r="BI343" s="406"/>
      <c r="BJ343" s="406"/>
      <c r="BK343" s="406"/>
      <c r="BL343" s="406"/>
      <c r="BM343" s="406"/>
      <c r="BN343" s="406"/>
      <c r="BO343" s="406"/>
      <c r="BP343" s="406"/>
      <c r="BQ343" s="406"/>
      <c r="BR343" s="406"/>
      <c r="BS343" s="406"/>
      <c r="BT343" s="406"/>
      <c r="BU343" s="406"/>
      <c r="BV343" s="406"/>
      <c r="BW343" s="406"/>
      <c r="BX343" s="406"/>
      <c r="BY343" s="406"/>
      <c r="BZ343" s="406"/>
      <c r="CA343" s="406"/>
      <c r="CB343" s="406"/>
      <c r="CC343" s="406"/>
      <c r="CD343" s="406"/>
      <c r="CE343" s="406"/>
      <c r="CF343" s="406"/>
      <c r="CG343" s="406"/>
      <c r="CH343" s="406"/>
      <c r="CI343" s="406"/>
    </row>
    <row r="344" spans="1:87" ht="15.75" customHeight="1">
      <c r="A344" s="406"/>
      <c r="B344" s="407"/>
      <c r="C344" s="407"/>
      <c r="D344" s="406"/>
      <c r="E344" s="406"/>
      <c r="F344" s="406"/>
      <c r="G344" s="406"/>
      <c r="H344" s="406"/>
      <c r="I344" s="406"/>
      <c r="J344" s="406"/>
      <c r="K344" s="406"/>
      <c r="L344" s="406"/>
      <c r="M344" s="406"/>
      <c r="N344" s="406"/>
      <c r="O344" s="406"/>
      <c r="P344" s="406"/>
      <c r="Q344" s="406"/>
      <c r="R344" s="406"/>
      <c r="S344" s="406"/>
      <c r="T344" s="406"/>
      <c r="U344" s="406"/>
      <c r="V344" s="406"/>
      <c r="W344" s="406"/>
      <c r="X344" s="406"/>
      <c r="Y344" s="406"/>
      <c r="Z344" s="406"/>
      <c r="AA344" s="406"/>
      <c r="AB344" s="406"/>
      <c r="AC344" s="406"/>
      <c r="AD344" s="406"/>
      <c r="AE344" s="406"/>
      <c r="AF344" s="406"/>
      <c r="AG344" s="406"/>
      <c r="AH344" s="406"/>
      <c r="AI344" s="406"/>
      <c r="AJ344" s="406"/>
      <c r="AK344" s="406"/>
      <c r="AL344" s="406"/>
      <c r="AM344" s="406"/>
      <c r="AN344" s="406"/>
      <c r="AO344" s="406"/>
      <c r="AP344" s="406"/>
      <c r="AQ344" s="406"/>
      <c r="AR344" s="406"/>
      <c r="AS344" s="406"/>
      <c r="AT344" s="406"/>
      <c r="AU344" s="406"/>
      <c r="AV344" s="406"/>
      <c r="AW344" s="406"/>
      <c r="AX344" s="406"/>
      <c r="AY344" s="406"/>
      <c r="AZ344" s="406"/>
      <c r="BA344" s="406"/>
      <c r="BB344" s="406"/>
      <c r="BC344" s="406"/>
      <c r="BD344" s="406"/>
      <c r="BE344" s="406"/>
      <c r="BF344" s="406"/>
      <c r="BG344" s="406"/>
      <c r="BH344" s="406"/>
      <c r="BI344" s="406"/>
      <c r="BJ344" s="406"/>
      <c r="BK344" s="406"/>
      <c r="BL344" s="406"/>
      <c r="BM344" s="406"/>
      <c r="BN344" s="406"/>
      <c r="BO344" s="406"/>
      <c r="BP344" s="406"/>
      <c r="BQ344" s="406"/>
      <c r="BR344" s="406"/>
      <c r="BS344" s="406"/>
      <c r="BT344" s="406"/>
      <c r="BU344" s="406"/>
      <c r="BV344" s="406"/>
      <c r="BW344" s="406"/>
      <c r="BX344" s="406"/>
      <c r="BY344" s="406"/>
      <c r="BZ344" s="406"/>
      <c r="CA344" s="406"/>
      <c r="CB344" s="406"/>
      <c r="CC344" s="406"/>
      <c r="CD344" s="406"/>
      <c r="CE344" s="406"/>
      <c r="CF344" s="406"/>
      <c r="CG344" s="406"/>
      <c r="CH344" s="406"/>
      <c r="CI344" s="406"/>
    </row>
    <row r="345" spans="1:87" ht="15.75" customHeight="1">
      <c r="A345" s="406"/>
      <c r="B345" s="407"/>
      <c r="C345" s="407"/>
      <c r="D345" s="406"/>
      <c r="E345" s="406"/>
      <c r="F345" s="406"/>
      <c r="G345" s="406"/>
      <c r="H345" s="406"/>
      <c r="I345" s="406"/>
      <c r="J345" s="406"/>
      <c r="K345" s="406"/>
      <c r="L345" s="406"/>
      <c r="M345" s="406"/>
      <c r="N345" s="406"/>
      <c r="O345" s="406"/>
      <c r="P345" s="406"/>
      <c r="Q345" s="406"/>
      <c r="R345" s="406"/>
      <c r="S345" s="406"/>
      <c r="T345" s="406"/>
      <c r="U345" s="406"/>
      <c r="V345" s="406"/>
      <c r="W345" s="406"/>
      <c r="X345" s="406"/>
      <c r="Y345" s="406"/>
      <c r="Z345" s="406"/>
      <c r="AA345" s="406"/>
      <c r="AB345" s="406"/>
      <c r="AC345" s="406"/>
      <c r="AD345" s="406"/>
      <c r="AE345" s="406"/>
      <c r="AF345" s="406"/>
      <c r="AG345" s="406"/>
      <c r="AH345" s="406"/>
      <c r="AI345" s="406"/>
      <c r="AJ345" s="406"/>
      <c r="AK345" s="406"/>
      <c r="AL345" s="406"/>
      <c r="AM345" s="406"/>
      <c r="AN345" s="406"/>
      <c r="AO345" s="406"/>
      <c r="AP345" s="406"/>
      <c r="AQ345" s="406"/>
      <c r="AR345" s="406"/>
      <c r="AS345" s="406"/>
      <c r="AT345" s="406"/>
      <c r="AU345" s="406"/>
      <c r="AV345" s="406"/>
      <c r="AW345" s="406"/>
      <c r="AX345" s="406"/>
      <c r="AY345" s="406"/>
      <c r="AZ345" s="406"/>
      <c r="BA345" s="406"/>
      <c r="BB345" s="406"/>
      <c r="BC345" s="406"/>
      <c r="BD345" s="406"/>
      <c r="BE345" s="406"/>
      <c r="BF345" s="406"/>
      <c r="BG345" s="406"/>
      <c r="BH345" s="406"/>
      <c r="BI345" s="406"/>
      <c r="BJ345" s="406"/>
      <c r="BK345" s="406"/>
      <c r="BL345" s="406"/>
      <c r="BM345" s="406"/>
      <c r="BN345" s="406"/>
      <c r="BO345" s="406"/>
      <c r="BP345" s="406"/>
      <c r="BQ345" s="406"/>
      <c r="BR345" s="406"/>
      <c r="BS345" s="406"/>
      <c r="BT345" s="406"/>
      <c r="BU345" s="406"/>
      <c r="BV345" s="406"/>
      <c r="BW345" s="406"/>
      <c r="BX345" s="406"/>
      <c r="BY345" s="406"/>
      <c r="BZ345" s="406"/>
      <c r="CA345" s="406"/>
      <c r="CB345" s="406"/>
      <c r="CC345" s="406"/>
      <c r="CD345" s="406"/>
      <c r="CE345" s="406"/>
      <c r="CF345" s="406"/>
      <c r="CG345" s="406"/>
      <c r="CH345" s="406"/>
      <c r="CI345" s="406"/>
    </row>
    <row r="346" spans="1:87" ht="15.75" customHeight="1">
      <c r="A346" s="406"/>
      <c r="B346" s="407"/>
      <c r="C346" s="407"/>
      <c r="D346" s="406"/>
      <c r="E346" s="406"/>
      <c r="F346" s="406"/>
      <c r="G346" s="406"/>
      <c r="H346" s="406"/>
      <c r="I346" s="406"/>
      <c r="J346" s="406"/>
      <c r="K346" s="406"/>
      <c r="L346" s="406"/>
      <c r="M346" s="406"/>
      <c r="N346" s="406"/>
      <c r="O346" s="406"/>
      <c r="P346" s="406"/>
      <c r="Q346" s="406"/>
      <c r="R346" s="406"/>
      <c r="S346" s="406"/>
      <c r="T346" s="406"/>
      <c r="U346" s="406"/>
      <c r="V346" s="406"/>
      <c r="W346" s="406"/>
      <c r="X346" s="406"/>
      <c r="Y346" s="406"/>
      <c r="Z346" s="406"/>
      <c r="AA346" s="406"/>
      <c r="AB346" s="406"/>
      <c r="AC346" s="406"/>
      <c r="AD346" s="406"/>
      <c r="AE346" s="406"/>
      <c r="AF346" s="406"/>
      <c r="AG346" s="406"/>
      <c r="AH346" s="406"/>
      <c r="AI346" s="406"/>
      <c r="AJ346" s="406"/>
      <c r="AK346" s="406"/>
      <c r="AL346" s="406"/>
      <c r="AM346" s="406"/>
      <c r="AN346" s="406"/>
      <c r="AO346" s="406"/>
      <c r="AP346" s="406"/>
      <c r="AQ346" s="406"/>
      <c r="AR346" s="406"/>
      <c r="AS346" s="406"/>
      <c r="AT346" s="406"/>
      <c r="AU346" s="406"/>
      <c r="AV346" s="406"/>
      <c r="AW346" s="406"/>
      <c r="AX346" s="406"/>
      <c r="AY346" s="406"/>
      <c r="AZ346" s="406"/>
      <c r="BA346" s="406"/>
      <c r="BB346" s="406"/>
      <c r="BC346" s="406"/>
      <c r="BD346" s="406"/>
      <c r="BE346" s="406"/>
      <c r="BF346" s="406"/>
      <c r="BG346" s="406"/>
      <c r="BH346" s="406"/>
      <c r="BI346" s="406"/>
      <c r="BJ346" s="406"/>
      <c r="BK346" s="406"/>
      <c r="BL346" s="406"/>
      <c r="BM346" s="406"/>
      <c r="BN346" s="406"/>
      <c r="BO346" s="406"/>
      <c r="BP346" s="406"/>
      <c r="BQ346" s="406"/>
      <c r="BR346" s="406"/>
      <c r="BS346" s="406"/>
      <c r="BT346" s="406"/>
      <c r="BU346" s="406"/>
      <c r="BV346" s="406"/>
      <c r="BW346" s="406"/>
      <c r="BX346" s="406"/>
      <c r="BY346" s="406"/>
      <c r="BZ346" s="406"/>
      <c r="CA346" s="406"/>
      <c r="CB346" s="406"/>
      <c r="CC346" s="406"/>
      <c r="CD346" s="406"/>
      <c r="CE346" s="406"/>
      <c r="CF346" s="406"/>
      <c r="CG346" s="406"/>
      <c r="CH346" s="406"/>
      <c r="CI346" s="406"/>
    </row>
    <row r="347" spans="1:87" ht="15.75" customHeight="1">
      <c r="A347" s="406"/>
      <c r="B347" s="407"/>
      <c r="C347" s="407"/>
      <c r="D347" s="406"/>
      <c r="E347" s="406"/>
      <c r="F347" s="406"/>
      <c r="G347" s="406"/>
      <c r="H347" s="406"/>
      <c r="I347" s="406"/>
      <c r="J347" s="406"/>
      <c r="K347" s="406"/>
      <c r="L347" s="406"/>
      <c r="M347" s="406"/>
      <c r="N347" s="406"/>
      <c r="O347" s="406"/>
      <c r="P347" s="406"/>
      <c r="Q347" s="406"/>
      <c r="R347" s="406"/>
      <c r="S347" s="406"/>
      <c r="T347" s="406"/>
      <c r="U347" s="406"/>
      <c r="V347" s="406"/>
      <c r="W347" s="406"/>
      <c r="X347" s="406"/>
      <c r="Y347" s="406"/>
      <c r="Z347" s="406"/>
      <c r="AA347" s="406"/>
      <c r="AB347" s="406"/>
      <c r="AC347" s="406"/>
      <c r="AD347" s="406"/>
      <c r="AE347" s="406"/>
      <c r="AF347" s="406"/>
      <c r="AG347" s="406"/>
      <c r="AH347" s="406"/>
      <c r="AI347" s="406"/>
      <c r="AJ347" s="406"/>
      <c r="AK347" s="406"/>
      <c r="AL347" s="406"/>
      <c r="AM347" s="406"/>
      <c r="AN347" s="406"/>
      <c r="AO347" s="406"/>
      <c r="AP347" s="406"/>
      <c r="AQ347" s="406"/>
      <c r="AR347" s="406"/>
      <c r="AS347" s="406"/>
      <c r="AT347" s="406"/>
      <c r="AU347" s="406"/>
      <c r="AV347" s="406"/>
      <c r="AW347" s="406"/>
      <c r="AX347" s="406"/>
      <c r="AY347" s="406"/>
      <c r="AZ347" s="406"/>
      <c r="BA347" s="406"/>
      <c r="BB347" s="406"/>
      <c r="BC347" s="406"/>
      <c r="BD347" s="406"/>
      <c r="BE347" s="406"/>
      <c r="BF347" s="406"/>
      <c r="BG347" s="406"/>
      <c r="BH347" s="406"/>
      <c r="BI347" s="406"/>
      <c r="BJ347" s="406"/>
      <c r="BK347" s="406"/>
      <c r="BL347" s="406"/>
      <c r="BM347" s="406"/>
      <c r="BN347" s="406"/>
      <c r="BO347" s="406"/>
      <c r="BP347" s="406"/>
      <c r="BQ347" s="406"/>
      <c r="BR347" s="406"/>
      <c r="BS347" s="406"/>
      <c r="BT347" s="406"/>
      <c r="BU347" s="406"/>
      <c r="BV347" s="406"/>
      <c r="BW347" s="406"/>
      <c r="BX347" s="406"/>
      <c r="BY347" s="406"/>
      <c r="BZ347" s="406"/>
      <c r="CA347" s="406"/>
      <c r="CB347" s="406"/>
      <c r="CC347" s="406"/>
      <c r="CD347" s="406"/>
      <c r="CE347" s="406"/>
      <c r="CF347" s="406"/>
      <c r="CG347" s="406"/>
      <c r="CH347" s="406"/>
      <c r="CI347" s="406"/>
    </row>
    <row r="348" spans="1:87" ht="15.75" customHeight="1">
      <c r="A348" s="406"/>
      <c r="B348" s="407"/>
      <c r="C348" s="407"/>
      <c r="D348" s="406"/>
      <c r="E348" s="406"/>
      <c r="F348" s="406"/>
      <c r="G348" s="406"/>
      <c r="H348" s="406"/>
      <c r="I348" s="406"/>
      <c r="J348" s="406"/>
      <c r="K348" s="406"/>
      <c r="L348" s="406"/>
      <c r="M348" s="406"/>
      <c r="N348" s="406"/>
      <c r="O348" s="406"/>
      <c r="P348" s="406"/>
      <c r="Q348" s="406"/>
      <c r="R348" s="406"/>
      <c r="S348" s="406"/>
      <c r="T348" s="406"/>
      <c r="U348" s="406"/>
      <c r="V348" s="406"/>
      <c r="W348" s="406"/>
      <c r="X348" s="406"/>
      <c r="Y348" s="406"/>
      <c r="Z348" s="406"/>
      <c r="AA348" s="406"/>
      <c r="AB348" s="406"/>
      <c r="AC348" s="406"/>
      <c r="AD348" s="406"/>
      <c r="AE348" s="406"/>
      <c r="AF348" s="406"/>
      <c r="AG348" s="406"/>
      <c r="AH348" s="406"/>
      <c r="AI348" s="406"/>
      <c r="AJ348" s="406"/>
      <c r="AK348" s="406"/>
      <c r="AL348" s="406"/>
      <c r="AM348" s="406"/>
      <c r="AN348" s="406"/>
      <c r="AO348" s="406"/>
      <c r="AP348" s="406"/>
      <c r="AQ348" s="406"/>
      <c r="AR348" s="406"/>
      <c r="AS348" s="406"/>
      <c r="AT348" s="406"/>
      <c r="AU348" s="406"/>
      <c r="AV348" s="406"/>
      <c r="AW348" s="406"/>
      <c r="AX348" s="406"/>
      <c r="AY348" s="406"/>
      <c r="AZ348" s="406"/>
      <c r="BA348" s="406"/>
      <c r="BB348" s="406"/>
      <c r="BC348" s="406"/>
      <c r="BD348" s="406"/>
      <c r="BE348" s="406"/>
      <c r="BF348" s="406"/>
      <c r="BG348" s="406"/>
      <c r="BH348" s="406"/>
      <c r="BI348" s="406"/>
      <c r="BJ348" s="406"/>
      <c r="BK348" s="406"/>
      <c r="BL348" s="406"/>
      <c r="BM348" s="406"/>
      <c r="BN348" s="406"/>
      <c r="BO348" s="406"/>
      <c r="BP348" s="406"/>
      <c r="BQ348" s="406"/>
      <c r="BR348" s="406"/>
      <c r="BS348" s="406"/>
      <c r="BT348" s="406"/>
      <c r="BU348" s="406"/>
      <c r="BV348" s="406"/>
      <c r="BW348" s="406"/>
      <c r="BX348" s="406"/>
      <c r="BY348" s="406"/>
      <c r="BZ348" s="406"/>
      <c r="CA348" s="406"/>
      <c r="CB348" s="406"/>
      <c r="CC348" s="406"/>
      <c r="CD348" s="406"/>
      <c r="CE348" s="406"/>
      <c r="CF348" s="406"/>
      <c r="CG348" s="406"/>
      <c r="CH348" s="406"/>
      <c r="CI348" s="406"/>
    </row>
    <row r="349" spans="1:87" ht="15.75" customHeight="1">
      <c r="A349" s="406"/>
      <c r="B349" s="407"/>
      <c r="C349" s="407"/>
      <c r="D349" s="406"/>
      <c r="E349" s="406"/>
      <c r="F349" s="406"/>
      <c r="G349" s="406"/>
      <c r="H349" s="406"/>
      <c r="I349" s="406"/>
      <c r="J349" s="406"/>
      <c r="K349" s="406"/>
      <c r="L349" s="406"/>
      <c r="M349" s="406"/>
      <c r="N349" s="406"/>
      <c r="O349" s="406"/>
      <c r="P349" s="406"/>
      <c r="Q349" s="406"/>
      <c r="R349" s="406"/>
      <c r="S349" s="406"/>
      <c r="T349" s="406"/>
      <c r="U349" s="406"/>
      <c r="V349" s="406"/>
      <c r="W349" s="406"/>
      <c r="X349" s="406"/>
      <c r="Y349" s="406"/>
      <c r="Z349" s="406"/>
      <c r="AA349" s="406"/>
      <c r="AB349" s="406"/>
      <c r="AC349" s="406"/>
      <c r="AD349" s="406"/>
      <c r="AE349" s="406"/>
      <c r="AF349" s="406"/>
      <c r="AG349" s="406"/>
      <c r="AH349" s="406"/>
      <c r="AI349" s="406"/>
      <c r="AJ349" s="406"/>
      <c r="AK349" s="406"/>
      <c r="AL349" s="406"/>
      <c r="AM349" s="406"/>
      <c r="AN349" s="406"/>
      <c r="AO349" s="406"/>
      <c r="AP349" s="406"/>
      <c r="AQ349" s="406"/>
      <c r="AR349" s="406"/>
      <c r="AS349" s="406"/>
      <c r="AT349" s="406"/>
      <c r="AU349" s="406"/>
      <c r="AV349" s="406"/>
      <c r="AW349" s="406"/>
      <c r="AX349" s="406"/>
      <c r="AY349" s="406"/>
      <c r="AZ349" s="406"/>
      <c r="BA349" s="406"/>
      <c r="BB349" s="406"/>
      <c r="BC349" s="406"/>
      <c r="BD349" s="406"/>
      <c r="BE349" s="406"/>
      <c r="BF349" s="406"/>
      <c r="BG349" s="406"/>
      <c r="BH349" s="406"/>
      <c r="BI349" s="406"/>
      <c r="BJ349" s="406"/>
      <c r="BK349" s="406"/>
      <c r="BL349" s="406"/>
      <c r="BM349" s="406"/>
      <c r="BN349" s="406"/>
      <c r="BO349" s="406"/>
      <c r="BP349" s="406"/>
      <c r="BQ349" s="406"/>
      <c r="BR349" s="406"/>
      <c r="BS349" s="406"/>
      <c r="BT349" s="406"/>
      <c r="BU349" s="406"/>
      <c r="BV349" s="406"/>
      <c r="BW349" s="406"/>
      <c r="BX349" s="406"/>
      <c r="BY349" s="406"/>
      <c r="BZ349" s="406"/>
      <c r="CA349" s="406"/>
      <c r="CB349" s="406"/>
      <c r="CC349" s="406"/>
      <c r="CD349" s="406"/>
      <c r="CE349" s="406"/>
      <c r="CF349" s="406"/>
      <c r="CG349" s="406"/>
      <c r="CH349" s="406"/>
      <c r="CI349" s="406"/>
    </row>
    <row r="350" spans="1:87" ht="15.75" customHeight="1">
      <c r="A350" s="406"/>
      <c r="B350" s="407"/>
      <c r="C350" s="407"/>
      <c r="D350" s="406"/>
      <c r="E350" s="406"/>
      <c r="F350" s="406"/>
      <c r="G350" s="406"/>
      <c r="H350" s="406"/>
      <c r="I350" s="406"/>
      <c r="J350" s="406"/>
      <c r="K350" s="406"/>
      <c r="L350" s="406"/>
      <c r="M350" s="406"/>
      <c r="N350" s="406"/>
      <c r="O350" s="406"/>
      <c r="P350" s="406"/>
      <c r="Q350" s="406"/>
      <c r="R350" s="406"/>
      <c r="S350" s="406"/>
      <c r="T350" s="406"/>
      <c r="U350" s="406"/>
      <c r="V350" s="406"/>
      <c r="W350" s="406"/>
      <c r="X350" s="406"/>
      <c r="Y350" s="406"/>
      <c r="Z350" s="406"/>
      <c r="AA350" s="406"/>
      <c r="AB350" s="406"/>
      <c r="AC350" s="406"/>
      <c r="AD350" s="406"/>
      <c r="AE350" s="406"/>
      <c r="AF350" s="406"/>
      <c r="AG350" s="406"/>
      <c r="AH350" s="406"/>
      <c r="AI350" s="406"/>
      <c r="AJ350" s="406"/>
      <c r="AK350" s="406"/>
      <c r="AL350" s="406"/>
      <c r="AM350" s="406"/>
      <c r="AN350" s="406"/>
      <c r="AO350" s="406"/>
      <c r="AP350" s="406"/>
      <c r="AQ350" s="406"/>
      <c r="AR350" s="406"/>
      <c r="AS350" s="406"/>
      <c r="AT350" s="406"/>
      <c r="AU350" s="406"/>
      <c r="AV350" s="406"/>
      <c r="AW350" s="406"/>
      <c r="AX350" s="406"/>
      <c r="AY350" s="406"/>
      <c r="AZ350" s="406"/>
      <c r="BA350" s="406"/>
      <c r="BB350" s="406"/>
      <c r="BC350" s="406"/>
      <c r="BD350" s="406"/>
      <c r="BE350" s="406"/>
      <c r="BF350" s="406"/>
      <c r="BG350" s="406"/>
      <c r="BH350" s="406"/>
      <c r="BI350" s="406"/>
      <c r="BJ350" s="406"/>
      <c r="BK350" s="406"/>
      <c r="BL350" s="406"/>
      <c r="BM350" s="406"/>
      <c r="BN350" s="406"/>
      <c r="BO350" s="406"/>
      <c r="BP350" s="406"/>
      <c r="BQ350" s="406"/>
      <c r="BR350" s="406"/>
      <c r="BS350" s="406"/>
      <c r="BT350" s="406"/>
      <c r="BU350" s="406"/>
      <c r="BV350" s="406"/>
      <c r="BW350" s="406"/>
      <c r="BX350" s="406"/>
      <c r="BY350" s="406"/>
      <c r="BZ350" s="406"/>
      <c r="CA350" s="406"/>
      <c r="CB350" s="406"/>
      <c r="CC350" s="406"/>
      <c r="CD350" s="406"/>
      <c r="CE350" s="406"/>
      <c r="CF350" s="406"/>
      <c r="CG350" s="406"/>
      <c r="CH350" s="406"/>
      <c r="CI350" s="406"/>
    </row>
    <row r="351" spans="1:87" ht="15.75" customHeight="1">
      <c r="A351" s="406"/>
      <c r="B351" s="407"/>
      <c r="C351" s="407"/>
      <c r="D351" s="406"/>
      <c r="E351" s="406"/>
      <c r="F351" s="406"/>
      <c r="G351" s="406"/>
      <c r="H351" s="406"/>
      <c r="I351" s="406"/>
      <c r="J351" s="406"/>
      <c r="K351" s="406"/>
      <c r="L351" s="406"/>
      <c r="M351" s="406"/>
      <c r="N351" s="406"/>
      <c r="O351" s="406"/>
      <c r="P351" s="406"/>
      <c r="Q351" s="406"/>
      <c r="R351" s="406"/>
      <c r="S351" s="406"/>
      <c r="T351" s="406"/>
      <c r="U351" s="406"/>
      <c r="V351" s="406"/>
      <c r="W351" s="406"/>
      <c r="X351" s="406"/>
      <c r="Y351" s="406"/>
      <c r="Z351" s="406"/>
      <c r="AA351" s="406"/>
      <c r="AB351" s="406"/>
      <c r="AC351" s="406"/>
      <c r="AD351" s="406"/>
      <c r="AE351" s="406"/>
      <c r="AF351" s="406"/>
      <c r="AG351" s="406"/>
      <c r="AH351" s="406"/>
      <c r="AI351" s="406"/>
      <c r="AJ351" s="406"/>
      <c r="AK351" s="406"/>
      <c r="AL351" s="406"/>
      <c r="AM351" s="406"/>
      <c r="AN351" s="406"/>
      <c r="AO351" s="406"/>
      <c r="AP351" s="406"/>
      <c r="AQ351" s="406"/>
      <c r="AR351" s="406"/>
      <c r="AS351" s="406"/>
      <c r="AT351" s="406"/>
      <c r="AU351" s="406"/>
      <c r="AV351" s="406"/>
      <c r="AW351" s="406"/>
      <c r="AX351" s="406"/>
      <c r="AY351" s="406"/>
      <c r="AZ351" s="406"/>
      <c r="BA351" s="406"/>
      <c r="BB351" s="406"/>
      <c r="BC351" s="406"/>
      <c r="BD351" s="406"/>
      <c r="BE351" s="406"/>
      <c r="BF351" s="406"/>
      <c r="BG351" s="406"/>
      <c r="BH351" s="406"/>
      <c r="BI351" s="406"/>
      <c r="BJ351" s="406"/>
      <c r="BK351" s="406"/>
      <c r="BL351" s="406"/>
      <c r="BM351" s="406"/>
      <c r="BN351" s="406"/>
      <c r="BO351" s="406"/>
      <c r="BP351" s="406"/>
      <c r="BQ351" s="406"/>
      <c r="BR351" s="406"/>
      <c r="BS351" s="406"/>
      <c r="BT351" s="406"/>
      <c r="BU351" s="406"/>
      <c r="BV351" s="406"/>
      <c r="BW351" s="406"/>
      <c r="BX351" s="406"/>
      <c r="BY351" s="406"/>
      <c r="BZ351" s="406"/>
      <c r="CA351" s="406"/>
      <c r="CB351" s="406"/>
      <c r="CC351" s="406"/>
      <c r="CD351" s="406"/>
      <c r="CE351" s="406"/>
      <c r="CF351" s="406"/>
      <c r="CG351" s="406"/>
      <c r="CH351" s="406"/>
      <c r="CI351" s="406"/>
    </row>
    <row r="352" spans="1:87" ht="15.75" customHeight="1">
      <c r="A352" s="406"/>
      <c r="B352" s="407"/>
      <c r="C352" s="407"/>
      <c r="D352" s="406"/>
      <c r="E352" s="406"/>
      <c r="F352" s="406"/>
      <c r="G352" s="406"/>
      <c r="H352" s="406"/>
      <c r="I352" s="406"/>
      <c r="J352" s="406"/>
      <c r="K352" s="406"/>
      <c r="L352" s="406"/>
      <c r="M352" s="406"/>
      <c r="N352" s="406"/>
      <c r="O352" s="406"/>
      <c r="P352" s="406"/>
      <c r="Q352" s="406"/>
      <c r="R352" s="406"/>
      <c r="S352" s="406"/>
      <c r="T352" s="406"/>
      <c r="U352" s="406"/>
      <c r="V352" s="406"/>
      <c r="W352" s="406"/>
      <c r="X352" s="406"/>
      <c r="Y352" s="406"/>
      <c r="Z352" s="406"/>
      <c r="AA352" s="406"/>
      <c r="AB352" s="406"/>
      <c r="AC352" s="406"/>
      <c r="AD352" s="406"/>
      <c r="AE352" s="406"/>
      <c r="AF352" s="406"/>
      <c r="AG352" s="406"/>
      <c r="AH352" s="406"/>
      <c r="AI352" s="406"/>
      <c r="AJ352" s="406"/>
      <c r="AK352" s="406"/>
      <c r="AL352" s="406"/>
      <c r="AM352" s="406"/>
      <c r="AN352" s="406"/>
      <c r="AO352" s="406"/>
      <c r="AP352" s="406"/>
      <c r="AQ352" s="406"/>
      <c r="AR352" s="406"/>
      <c r="AS352" s="406"/>
      <c r="AT352" s="406"/>
      <c r="AU352" s="406"/>
      <c r="AV352" s="406"/>
      <c r="AW352" s="406"/>
      <c r="AX352" s="406"/>
      <c r="AY352" s="406"/>
      <c r="AZ352" s="406"/>
      <c r="BA352" s="406"/>
      <c r="BB352" s="406"/>
      <c r="BC352" s="406"/>
      <c r="BD352" s="406"/>
      <c r="BE352" s="406"/>
      <c r="BF352" s="406"/>
      <c r="BG352" s="406"/>
      <c r="BH352" s="406"/>
      <c r="BI352" s="406"/>
      <c r="BJ352" s="406"/>
      <c r="BK352" s="406"/>
      <c r="BL352" s="406"/>
      <c r="BM352" s="406"/>
      <c r="BN352" s="406"/>
      <c r="BO352" s="406"/>
      <c r="BP352" s="406"/>
      <c r="BQ352" s="406"/>
      <c r="BR352" s="406"/>
      <c r="BS352" s="406"/>
      <c r="BT352" s="406"/>
      <c r="BU352" s="406"/>
      <c r="BV352" s="406"/>
      <c r="BW352" s="406"/>
      <c r="BX352" s="406"/>
      <c r="BY352" s="406"/>
      <c r="BZ352" s="406"/>
      <c r="CA352" s="406"/>
      <c r="CB352" s="406"/>
      <c r="CC352" s="406"/>
      <c r="CD352" s="406"/>
      <c r="CE352" s="406"/>
      <c r="CF352" s="406"/>
      <c r="CG352" s="406"/>
      <c r="CH352" s="406"/>
      <c r="CI352" s="406"/>
    </row>
    <row r="353" spans="1:87" ht="15.75" customHeight="1">
      <c r="A353" s="406"/>
      <c r="B353" s="407"/>
      <c r="C353" s="407"/>
      <c r="D353" s="406"/>
      <c r="E353" s="406"/>
      <c r="F353" s="406"/>
      <c r="G353" s="406"/>
      <c r="H353" s="406"/>
      <c r="I353" s="406"/>
      <c r="J353" s="406"/>
      <c r="K353" s="406"/>
      <c r="L353" s="406"/>
      <c r="M353" s="406"/>
      <c r="N353" s="406"/>
      <c r="O353" s="406"/>
      <c r="P353" s="406"/>
      <c r="Q353" s="406"/>
      <c r="R353" s="406"/>
      <c r="S353" s="406"/>
      <c r="T353" s="406"/>
      <c r="U353" s="406"/>
      <c r="V353" s="406"/>
      <c r="W353" s="406"/>
      <c r="X353" s="406"/>
      <c r="Y353" s="406"/>
      <c r="Z353" s="406"/>
      <c r="AA353" s="406"/>
      <c r="AB353" s="406"/>
      <c r="AC353" s="406"/>
      <c r="AD353" s="406"/>
      <c r="AE353" s="406"/>
      <c r="AF353" s="406"/>
      <c r="AG353" s="406"/>
      <c r="AH353" s="406"/>
      <c r="AI353" s="406"/>
      <c r="AJ353" s="406"/>
      <c r="AK353" s="406"/>
      <c r="AL353" s="406"/>
      <c r="AM353" s="406"/>
      <c r="AN353" s="406"/>
      <c r="AO353" s="406"/>
      <c r="AP353" s="406"/>
      <c r="AQ353" s="406"/>
      <c r="AR353" s="406"/>
      <c r="AS353" s="406"/>
      <c r="AT353" s="406"/>
      <c r="AU353" s="406"/>
      <c r="AV353" s="406"/>
      <c r="AW353" s="406"/>
      <c r="AX353" s="406"/>
      <c r="AY353" s="406"/>
      <c r="AZ353" s="406"/>
      <c r="BA353" s="406"/>
      <c r="BB353" s="406"/>
      <c r="BC353" s="406"/>
      <c r="BD353" s="406"/>
      <c r="BE353" s="406"/>
      <c r="BF353" s="406"/>
      <c r="BG353" s="406"/>
      <c r="BH353" s="406"/>
      <c r="BI353" s="406"/>
      <c r="BJ353" s="406"/>
      <c r="BK353" s="406"/>
      <c r="BL353" s="406"/>
      <c r="BM353" s="406"/>
      <c r="BN353" s="406"/>
      <c r="BO353" s="406"/>
      <c r="BP353" s="406"/>
      <c r="BQ353" s="406"/>
      <c r="BR353" s="406"/>
      <c r="BS353" s="406"/>
      <c r="BT353" s="406"/>
      <c r="BU353" s="406"/>
      <c r="BV353" s="406"/>
      <c r="BW353" s="406"/>
      <c r="BX353" s="406"/>
      <c r="BY353" s="406"/>
      <c r="BZ353" s="406"/>
      <c r="CA353" s="406"/>
      <c r="CB353" s="406"/>
      <c r="CC353" s="406"/>
      <c r="CD353" s="406"/>
      <c r="CE353" s="406"/>
      <c r="CF353" s="406"/>
      <c r="CG353" s="406"/>
      <c r="CH353" s="406"/>
      <c r="CI353" s="406"/>
    </row>
    <row r="354" spans="1:87" ht="15.75" customHeight="1">
      <c r="A354" s="406"/>
      <c r="B354" s="407"/>
      <c r="C354" s="407"/>
      <c r="D354" s="406"/>
      <c r="E354" s="406"/>
      <c r="F354" s="406"/>
      <c r="G354" s="406"/>
      <c r="H354" s="406"/>
      <c r="I354" s="406"/>
      <c r="J354" s="406"/>
      <c r="K354" s="406"/>
      <c r="L354" s="406"/>
      <c r="M354" s="406"/>
      <c r="N354" s="406"/>
      <c r="O354" s="406"/>
      <c r="P354" s="406"/>
      <c r="Q354" s="406"/>
      <c r="R354" s="406"/>
      <c r="S354" s="406"/>
      <c r="T354" s="406"/>
      <c r="U354" s="406"/>
      <c r="V354" s="406"/>
      <c r="W354" s="406"/>
      <c r="X354" s="406"/>
      <c r="Y354" s="406"/>
      <c r="Z354" s="406"/>
      <c r="AA354" s="406"/>
      <c r="AB354" s="406"/>
      <c r="AC354" s="406"/>
      <c r="AD354" s="406"/>
      <c r="AE354" s="406"/>
      <c r="AF354" s="406"/>
      <c r="AG354" s="406"/>
      <c r="AH354" s="406"/>
      <c r="AI354" s="406"/>
      <c r="AJ354" s="406"/>
      <c r="AK354" s="406"/>
      <c r="AL354" s="406"/>
      <c r="AM354" s="406"/>
      <c r="AN354" s="406"/>
      <c r="AO354" s="406"/>
      <c r="AP354" s="406"/>
      <c r="AQ354" s="406"/>
      <c r="AR354" s="406"/>
      <c r="AS354" s="406"/>
      <c r="AT354" s="406"/>
      <c r="AU354" s="406"/>
      <c r="AV354" s="406"/>
      <c r="AW354" s="406"/>
      <c r="AX354" s="406"/>
      <c r="AY354" s="406"/>
      <c r="AZ354" s="406"/>
      <c r="BA354" s="406"/>
      <c r="BB354" s="406"/>
      <c r="BC354" s="406"/>
      <c r="BD354" s="406"/>
      <c r="BE354" s="406"/>
      <c r="BF354" s="406"/>
      <c r="BG354" s="406"/>
      <c r="BH354" s="406"/>
      <c r="BI354" s="406"/>
      <c r="BJ354" s="406"/>
      <c r="BK354" s="406"/>
      <c r="BL354" s="406"/>
      <c r="BM354" s="406"/>
      <c r="BN354" s="406"/>
      <c r="BO354" s="406"/>
      <c r="BP354" s="406"/>
      <c r="BQ354" s="406"/>
      <c r="BR354" s="406"/>
      <c r="BS354" s="406"/>
      <c r="BT354" s="406"/>
      <c r="BU354" s="406"/>
      <c r="BV354" s="406"/>
      <c r="BW354" s="406"/>
      <c r="BX354" s="406"/>
      <c r="BY354" s="406"/>
      <c r="BZ354" s="406"/>
      <c r="CA354" s="406"/>
      <c r="CB354" s="406"/>
      <c r="CC354" s="406"/>
      <c r="CD354" s="406"/>
      <c r="CE354" s="406"/>
      <c r="CF354" s="406"/>
      <c r="CG354" s="406"/>
      <c r="CH354" s="406"/>
      <c r="CI354" s="406"/>
    </row>
    <row r="355" spans="1:87" ht="15.75" customHeight="1">
      <c r="A355" s="406"/>
      <c r="B355" s="407"/>
      <c r="C355" s="407"/>
      <c r="D355" s="406"/>
      <c r="E355" s="406"/>
      <c r="F355" s="406"/>
      <c r="G355" s="406"/>
      <c r="H355" s="406"/>
      <c r="I355" s="406"/>
      <c r="J355" s="406"/>
      <c r="K355" s="406"/>
      <c r="L355" s="406"/>
      <c r="M355" s="406"/>
      <c r="N355" s="406"/>
      <c r="O355" s="406"/>
      <c r="P355" s="406"/>
      <c r="Q355" s="406"/>
      <c r="R355" s="406"/>
      <c r="S355" s="406"/>
      <c r="T355" s="406"/>
      <c r="U355" s="406"/>
      <c r="V355" s="406"/>
      <c r="W355" s="406"/>
      <c r="X355" s="406"/>
      <c r="Y355" s="406"/>
      <c r="Z355" s="406"/>
      <c r="AA355" s="406"/>
      <c r="AB355" s="406"/>
      <c r="AC355" s="406"/>
      <c r="AD355" s="406"/>
      <c r="AE355" s="406"/>
      <c r="AF355" s="406"/>
      <c r="AG355" s="406"/>
      <c r="AH355" s="406"/>
      <c r="AI355" s="406"/>
      <c r="AJ355" s="406"/>
      <c r="AK355" s="406"/>
      <c r="AL355" s="406"/>
      <c r="AM355" s="406"/>
      <c r="AN355" s="406"/>
      <c r="AO355" s="406"/>
      <c r="AP355" s="406"/>
      <c r="AQ355" s="406"/>
      <c r="AR355" s="406"/>
      <c r="AS355" s="406"/>
      <c r="AT355" s="406"/>
      <c r="AU355" s="406"/>
      <c r="AV355" s="406"/>
      <c r="AW355" s="406"/>
      <c r="AX355" s="406"/>
      <c r="AY355" s="406"/>
      <c r="AZ355" s="406"/>
      <c r="BA355" s="406"/>
      <c r="BB355" s="406"/>
      <c r="BC355" s="406"/>
      <c r="BD355" s="406"/>
      <c r="BE355" s="406"/>
      <c r="BF355" s="406"/>
      <c r="BG355" s="406"/>
      <c r="BH355" s="406"/>
      <c r="BI355" s="406"/>
      <c r="BJ355" s="406"/>
      <c r="BK355" s="406"/>
      <c r="BL355" s="406"/>
      <c r="BM355" s="406"/>
      <c r="BN355" s="406"/>
      <c r="BO355" s="406"/>
      <c r="BP355" s="406"/>
      <c r="BQ355" s="406"/>
      <c r="BR355" s="406"/>
      <c r="BS355" s="406"/>
      <c r="BT355" s="406"/>
      <c r="BU355" s="406"/>
      <c r="BV355" s="406"/>
      <c r="BW355" s="406"/>
      <c r="BX355" s="406"/>
      <c r="BY355" s="406"/>
      <c r="BZ355" s="406"/>
      <c r="CA355" s="406"/>
      <c r="CB355" s="406"/>
      <c r="CC355" s="406"/>
      <c r="CD355" s="406"/>
      <c r="CE355" s="406"/>
      <c r="CF355" s="406"/>
      <c r="CG355" s="406"/>
      <c r="CH355" s="406"/>
      <c r="CI355" s="406"/>
    </row>
    <row r="356" spans="1:87" ht="15.75" customHeight="1">
      <c r="A356" s="406"/>
      <c r="B356" s="407"/>
      <c r="C356" s="407"/>
      <c r="D356" s="406"/>
      <c r="E356" s="406"/>
      <c r="F356" s="406"/>
      <c r="G356" s="406"/>
      <c r="H356" s="406"/>
      <c r="I356" s="406"/>
      <c r="J356" s="406"/>
      <c r="K356" s="406"/>
      <c r="L356" s="406"/>
      <c r="M356" s="406"/>
      <c r="N356" s="406"/>
      <c r="O356" s="406"/>
      <c r="P356" s="406"/>
      <c r="Q356" s="406"/>
      <c r="R356" s="406"/>
      <c r="S356" s="406"/>
      <c r="T356" s="406"/>
      <c r="U356" s="406"/>
      <c r="V356" s="406"/>
      <c r="W356" s="406"/>
      <c r="X356" s="406"/>
      <c r="Y356" s="406"/>
      <c r="Z356" s="406"/>
      <c r="AA356" s="406"/>
      <c r="AB356" s="406"/>
      <c r="AC356" s="406"/>
      <c r="AD356" s="406"/>
      <c r="AE356" s="406"/>
      <c r="AF356" s="406"/>
      <c r="AG356" s="406"/>
      <c r="AH356" s="406"/>
      <c r="AI356" s="406"/>
      <c r="AJ356" s="406"/>
      <c r="AK356" s="406"/>
      <c r="AL356" s="406"/>
      <c r="AM356" s="406"/>
      <c r="AN356" s="406"/>
      <c r="AO356" s="406"/>
      <c r="AP356" s="406"/>
      <c r="AQ356" s="406"/>
      <c r="AR356" s="406"/>
      <c r="AS356" s="406"/>
      <c r="AT356" s="406"/>
      <c r="AU356" s="406"/>
      <c r="AV356" s="406"/>
      <c r="AW356" s="406"/>
      <c r="AX356" s="406"/>
      <c r="AY356" s="406"/>
      <c r="AZ356" s="406"/>
      <c r="BA356" s="406"/>
      <c r="BB356" s="406"/>
      <c r="BC356" s="406"/>
      <c r="BD356" s="406"/>
      <c r="BE356" s="406"/>
      <c r="BF356" s="406"/>
      <c r="BG356" s="406"/>
      <c r="BH356" s="406"/>
      <c r="BI356" s="406"/>
      <c r="BJ356" s="406"/>
      <c r="BK356" s="406"/>
      <c r="BL356" s="406"/>
      <c r="BM356" s="406"/>
      <c r="BN356" s="406"/>
      <c r="BO356" s="406"/>
      <c r="BP356" s="406"/>
      <c r="BQ356" s="406"/>
      <c r="BR356" s="406"/>
      <c r="BS356" s="406"/>
      <c r="BT356" s="406"/>
      <c r="BU356" s="406"/>
      <c r="BV356" s="406"/>
      <c r="BW356" s="406"/>
      <c r="BX356" s="406"/>
      <c r="BY356" s="406"/>
      <c r="BZ356" s="406"/>
      <c r="CA356" s="406"/>
      <c r="CB356" s="406"/>
      <c r="CC356" s="406"/>
      <c r="CD356" s="406"/>
      <c r="CE356" s="406"/>
      <c r="CF356" s="406"/>
      <c r="CG356" s="406"/>
      <c r="CH356" s="406"/>
      <c r="CI356" s="406"/>
    </row>
    <row r="357" spans="1:87" ht="15.75" customHeight="1">
      <c r="A357" s="406"/>
      <c r="B357" s="407"/>
      <c r="C357" s="407"/>
      <c r="D357" s="406"/>
      <c r="E357" s="406"/>
      <c r="F357" s="406"/>
      <c r="G357" s="406"/>
      <c r="H357" s="406"/>
      <c r="I357" s="406"/>
      <c r="J357" s="406"/>
      <c r="K357" s="406"/>
      <c r="L357" s="406"/>
      <c r="M357" s="406"/>
      <c r="N357" s="406"/>
      <c r="O357" s="406"/>
      <c r="P357" s="406"/>
      <c r="Q357" s="406"/>
      <c r="R357" s="406"/>
      <c r="S357" s="406"/>
      <c r="T357" s="406"/>
      <c r="U357" s="406"/>
      <c r="V357" s="406"/>
      <c r="W357" s="406"/>
      <c r="X357" s="406"/>
      <c r="Y357" s="406"/>
      <c r="Z357" s="406"/>
      <c r="AA357" s="406"/>
      <c r="AB357" s="406"/>
      <c r="AC357" s="406"/>
      <c r="AD357" s="406"/>
      <c r="AE357" s="406"/>
      <c r="AF357" s="406"/>
      <c r="AG357" s="406"/>
      <c r="AH357" s="406"/>
      <c r="AI357" s="406"/>
      <c r="AJ357" s="406"/>
      <c r="AK357" s="406"/>
      <c r="AL357" s="406"/>
      <c r="AM357" s="406"/>
      <c r="AN357" s="406"/>
      <c r="AO357" s="406"/>
      <c r="AP357" s="406"/>
      <c r="AQ357" s="406"/>
      <c r="AR357" s="406"/>
      <c r="AS357" s="406"/>
      <c r="AT357" s="406"/>
      <c r="AU357" s="406"/>
      <c r="AV357" s="406"/>
      <c r="AW357" s="406"/>
      <c r="AX357" s="406"/>
      <c r="AY357" s="406"/>
      <c r="AZ357" s="406"/>
      <c r="BA357" s="406"/>
      <c r="BB357" s="406"/>
      <c r="BC357" s="406"/>
      <c r="BD357" s="406"/>
      <c r="BE357" s="406"/>
      <c r="BF357" s="406"/>
      <c r="BG357" s="406"/>
      <c r="BH357" s="406"/>
      <c r="BI357" s="406"/>
      <c r="BJ357" s="406"/>
      <c r="BK357" s="406"/>
      <c r="BL357" s="406"/>
      <c r="BM357" s="406"/>
      <c r="BN357" s="406"/>
      <c r="BO357" s="406"/>
      <c r="BP357" s="406"/>
      <c r="BQ357" s="406"/>
      <c r="BR357" s="406"/>
      <c r="BS357" s="406"/>
      <c r="BT357" s="406"/>
      <c r="BU357" s="406"/>
      <c r="BV357" s="406"/>
      <c r="BW357" s="406"/>
      <c r="BX357" s="406"/>
      <c r="BY357" s="406"/>
      <c r="BZ357" s="406"/>
      <c r="CA357" s="406"/>
      <c r="CB357" s="406"/>
      <c r="CC357" s="406"/>
      <c r="CD357" s="406"/>
      <c r="CE357" s="406"/>
      <c r="CF357" s="406"/>
      <c r="CG357" s="406"/>
      <c r="CH357" s="406"/>
      <c r="CI357" s="406"/>
    </row>
    <row r="358" spans="1:87" ht="15.75" customHeight="1">
      <c r="A358" s="406"/>
      <c r="B358" s="407"/>
      <c r="C358" s="407"/>
      <c r="D358" s="406"/>
      <c r="E358" s="406"/>
      <c r="F358" s="406"/>
      <c r="G358" s="406"/>
      <c r="H358" s="406"/>
      <c r="I358" s="406"/>
      <c r="J358" s="406"/>
      <c r="K358" s="406"/>
      <c r="L358" s="406"/>
      <c r="M358" s="406"/>
      <c r="N358" s="406"/>
      <c r="O358" s="406"/>
      <c r="P358" s="406"/>
      <c r="Q358" s="406"/>
      <c r="R358" s="406"/>
      <c r="S358" s="406"/>
      <c r="T358" s="406"/>
      <c r="U358" s="406"/>
      <c r="V358" s="406"/>
      <c r="W358" s="406"/>
      <c r="X358" s="406"/>
      <c r="Y358" s="406"/>
      <c r="Z358" s="406"/>
      <c r="AA358" s="406"/>
      <c r="AB358" s="406"/>
      <c r="AC358" s="406"/>
      <c r="AD358" s="406"/>
      <c r="AE358" s="406"/>
      <c r="AF358" s="406"/>
      <c r="AG358" s="406"/>
      <c r="AH358" s="406"/>
      <c r="AI358" s="406"/>
      <c r="AJ358" s="406"/>
      <c r="AK358" s="406"/>
      <c r="AL358" s="406"/>
      <c r="AM358" s="406"/>
      <c r="AN358" s="406"/>
      <c r="AO358" s="406"/>
      <c r="AP358" s="406"/>
      <c r="AQ358" s="406"/>
      <c r="AR358" s="406"/>
      <c r="AS358" s="406"/>
      <c r="AT358" s="406"/>
      <c r="AU358" s="406"/>
      <c r="AV358" s="406"/>
      <c r="AW358" s="406"/>
      <c r="AX358" s="406"/>
      <c r="AY358" s="406"/>
      <c r="AZ358" s="406"/>
      <c r="BA358" s="406"/>
      <c r="BB358" s="406"/>
      <c r="BC358" s="406"/>
      <c r="BD358" s="406"/>
      <c r="BE358" s="406"/>
      <c r="BF358" s="406"/>
      <c r="BG358" s="406"/>
      <c r="BH358" s="406"/>
      <c r="BI358" s="406"/>
      <c r="BJ358" s="406"/>
      <c r="BK358" s="406"/>
      <c r="BL358" s="406"/>
      <c r="BM358" s="406"/>
      <c r="BN358" s="406"/>
      <c r="BO358" s="406"/>
      <c r="BP358" s="406"/>
      <c r="BQ358" s="406"/>
      <c r="BR358" s="406"/>
      <c r="BS358" s="406"/>
      <c r="BT358" s="406"/>
      <c r="BU358" s="406"/>
      <c r="BV358" s="406"/>
      <c r="BW358" s="406"/>
      <c r="BX358" s="406"/>
      <c r="BY358" s="406"/>
      <c r="BZ358" s="406"/>
      <c r="CA358" s="406"/>
      <c r="CB358" s="406"/>
      <c r="CC358" s="406"/>
      <c r="CD358" s="406"/>
      <c r="CE358" s="406"/>
      <c r="CF358" s="406"/>
      <c r="CG358" s="406"/>
      <c r="CH358" s="406"/>
      <c r="CI358" s="406"/>
    </row>
    <row r="359" spans="1:87" ht="15.75" customHeight="1">
      <c r="A359" s="406"/>
      <c r="B359" s="407"/>
      <c r="C359" s="407"/>
      <c r="D359" s="406"/>
      <c r="E359" s="406"/>
      <c r="F359" s="406"/>
      <c r="G359" s="406"/>
      <c r="H359" s="406"/>
      <c r="I359" s="406"/>
      <c r="J359" s="406"/>
      <c r="K359" s="406"/>
      <c r="L359" s="406"/>
      <c r="M359" s="406"/>
      <c r="N359" s="406"/>
      <c r="O359" s="406"/>
      <c r="P359" s="406"/>
      <c r="Q359" s="406"/>
      <c r="R359" s="406"/>
      <c r="S359" s="406"/>
      <c r="T359" s="406"/>
      <c r="U359" s="406"/>
      <c r="V359" s="406"/>
      <c r="W359" s="406"/>
      <c r="X359" s="406"/>
      <c r="Y359" s="406"/>
      <c r="Z359" s="406"/>
      <c r="AA359" s="406"/>
      <c r="AB359" s="406"/>
      <c r="AC359" s="406"/>
      <c r="AD359" s="406"/>
      <c r="AE359" s="406"/>
      <c r="AF359" s="406"/>
      <c r="AG359" s="406"/>
      <c r="AH359" s="406"/>
      <c r="AI359" s="406"/>
      <c r="AJ359" s="406"/>
      <c r="AK359" s="406"/>
      <c r="AL359" s="406"/>
      <c r="AM359" s="406"/>
      <c r="AN359" s="406"/>
      <c r="AO359" s="406"/>
      <c r="AP359" s="406"/>
      <c r="AQ359" s="406"/>
      <c r="AR359" s="406"/>
      <c r="AS359" s="406"/>
      <c r="AT359" s="406"/>
      <c r="AU359" s="406"/>
      <c r="AV359" s="406"/>
      <c r="AW359" s="406"/>
      <c r="AX359" s="406"/>
      <c r="AY359" s="406"/>
      <c r="AZ359" s="406"/>
      <c r="BA359" s="406"/>
      <c r="BB359" s="406"/>
      <c r="BC359" s="406"/>
      <c r="BD359" s="406"/>
      <c r="BE359" s="406"/>
      <c r="BF359" s="406"/>
      <c r="BG359" s="406"/>
      <c r="BH359" s="406"/>
      <c r="BI359" s="406"/>
      <c r="BJ359" s="406"/>
      <c r="BK359" s="406"/>
      <c r="BL359" s="406"/>
      <c r="BM359" s="406"/>
      <c r="BN359" s="406"/>
      <c r="BO359" s="406"/>
      <c r="BP359" s="406"/>
      <c r="BQ359" s="406"/>
      <c r="BR359" s="406"/>
      <c r="BS359" s="406"/>
      <c r="BT359" s="406"/>
      <c r="BU359" s="406"/>
      <c r="BV359" s="406"/>
      <c r="BW359" s="406"/>
      <c r="BX359" s="406"/>
      <c r="BY359" s="406"/>
      <c r="BZ359" s="406"/>
      <c r="CA359" s="406"/>
      <c r="CB359" s="406"/>
      <c r="CC359" s="406"/>
      <c r="CD359" s="406"/>
      <c r="CE359" s="406"/>
      <c r="CF359" s="406"/>
      <c r="CG359" s="406"/>
      <c r="CH359" s="406"/>
      <c r="CI359" s="406"/>
    </row>
    <row r="360" spans="1:87" ht="15.75" customHeight="1">
      <c r="A360" s="406"/>
      <c r="B360" s="407"/>
      <c r="C360" s="407"/>
      <c r="D360" s="406"/>
      <c r="E360" s="406"/>
      <c r="F360" s="406"/>
      <c r="G360" s="406"/>
      <c r="H360" s="406"/>
      <c r="I360" s="406"/>
      <c r="J360" s="406"/>
      <c r="K360" s="406"/>
      <c r="L360" s="406"/>
      <c r="M360" s="406"/>
      <c r="N360" s="406"/>
      <c r="O360" s="406"/>
      <c r="P360" s="406"/>
      <c r="Q360" s="406"/>
      <c r="R360" s="406"/>
      <c r="S360" s="406"/>
      <c r="T360" s="406"/>
      <c r="U360" s="406"/>
      <c r="V360" s="406"/>
      <c r="W360" s="406"/>
      <c r="X360" s="406"/>
      <c r="Y360" s="406"/>
      <c r="Z360" s="406"/>
      <c r="AA360" s="406"/>
      <c r="AB360" s="406"/>
      <c r="AC360" s="406"/>
      <c r="AD360" s="406"/>
      <c r="AE360" s="406"/>
      <c r="AF360" s="406"/>
      <c r="AG360" s="406"/>
      <c r="AH360" s="406"/>
      <c r="AI360" s="406"/>
      <c r="AJ360" s="406"/>
      <c r="AK360" s="406"/>
      <c r="AL360" s="406"/>
      <c r="AM360" s="406"/>
      <c r="AN360" s="406"/>
      <c r="AO360" s="406"/>
      <c r="AP360" s="406"/>
      <c r="AQ360" s="406"/>
      <c r="AR360" s="406"/>
      <c r="AS360" s="406"/>
      <c r="AT360" s="406"/>
      <c r="AU360" s="406"/>
      <c r="AV360" s="406"/>
      <c r="AW360" s="406"/>
      <c r="AX360" s="406"/>
      <c r="AY360" s="406"/>
      <c r="AZ360" s="406"/>
      <c r="BA360" s="406"/>
      <c r="BB360" s="406"/>
      <c r="BC360" s="406"/>
      <c r="BD360" s="406"/>
      <c r="BE360" s="406"/>
      <c r="BF360" s="406"/>
      <c r="BG360" s="406"/>
      <c r="BH360" s="406"/>
      <c r="BI360" s="406"/>
      <c r="BJ360" s="406"/>
      <c r="BK360" s="406"/>
      <c r="BL360" s="406"/>
      <c r="BM360" s="406"/>
      <c r="BN360" s="406"/>
      <c r="BO360" s="406"/>
      <c r="BP360" s="406"/>
      <c r="BQ360" s="406"/>
      <c r="BR360" s="406"/>
      <c r="BS360" s="406"/>
      <c r="BT360" s="406"/>
      <c r="BU360" s="406"/>
      <c r="BV360" s="406"/>
      <c r="BW360" s="406"/>
      <c r="BX360" s="406"/>
      <c r="BY360" s="406"/>
      <c r="BZ360" s="406"/>
      <c r="CA360" s="406"/>
      <c r="CB360" s="406"/>
      <c r="CC360" s="406"/>
      <c r="CD360" s="406"/>
      <c r="CE360" s="406"/>
      <c r="CF360" s="406"/>
      <c r="CG360" s="406"/>
      <c r="CH360" s="406"/>
      <c r="CI360" s="406"/>
    </row>
    <row r="361" spans="1:87" ht="15.75" customHeight="1">
      <c r="A361" s="406"/>
      <c r="B361" s="407"/>
      <c r="C361" s="407"/>
      <c r="D361" s="406"/>
      <c r="E361" s="406"/>
      <c r="F361" s="406"/>
      <c r="G361" s="406"/>
      <c r="H361" s="406"/>
      <c r="I361" s="406"/>
      <c r="J361" s="406"/>
      <c r="K361" s="406"/>
      <c r="L361" s="406"/>
      <c r="M361" s="406"/>
      <c r="N361" s="406"/>
      <c r="O361" s="406"/>
      <c r="P361" s="406"/>
      <c r="Q361" s="406"/>
      <c r="R361" s="406"/>
      <c r="S361" s="406"/>
      <c r="T361" s="406"/>
      <c r="U361" s="406"/>
      <c r="V361" s="406"/>
      <c r="W361" s="406"/>
      <c r="X361" s="406"/>
      <c r="Y361" s="406"/>
      <c r="Z361" s="406"/>
      <c r="AA361" s="406"/>
      <c r="AB361" s="406"/>
      <c r="AC361" s="406"/>
      <c r="AD361" s="406"/>
      <c r="AE361" s="406"/>
      <c r="AF361" s="406"/>
      <c r="AG361" s="406"/>
      <c r="AH361" s="406"/>
      <c r="AI361" s="406"/>
      <c r="AJ361" s="406"/>
      <c r="AK361" s="406"/>
      <c r="AL361" s="406"/>
      <c r="AM361" s="406"/>
      <c r="AN361" s="406"/>
      <c r="AO361" s="406"/>
      <c r="AP361" s="406"/>
      <c r="AQ361" s="406"/>
      <c r="AR361" s="406"/>
      <c r="AS361" s="406"/>
      <c r="AT361" s="406"/>
      <c r="AU361" s="406"/>
      <c r="AV361" s="406"/>
      <c r="AW361" s="406"/>
      <c r="AX361" s="406"/>
      <c r="AY361" s="406"/>
      <c r="AZ361" s="406"/>
      <c r="BA361" s="406"/>
      <c r="BB361" s="406"/>
      <c r="BC361" s="406"/>
      <c r="BD361" s="406"/>
      <c r="BE361" s="406"/>
      <c r="BF361" s="406"/>
      <c r="BG361" s="406"/>
      <c r="BH361" s="406"/>
      <c r="BI361" s="406"/>
      <c r="BJ361" s="406"/>
      <c r="BK361" s="406"/>
      <c r="BL361" s="406"/>
      <c r="BM361" s="406"/>
      <c r="BN361" s="406"/>
      <c r="BO361" s="406"/>
      <c r="BP361" s="406"/>
      <c r="BQ361" s="406"/>
      <c r="BR361" s="406"/>
      <c r="BS361" s="406"/>
      <c r="BT361" s="406"/>
      <c r="BU361" s="406"/>
      <c r="BV361" s="406"/>
      <c r="BW361" s="406"/>
      <c r="BX361" s="406"/>
      <c r="BY361" s="406"/>
      <c r="BZ361" s="406"/>
      <c r="CA361" s="406"/>
      <c r="CB361" s="406"/>
      <c r="CC361" s="406"/>
      <c r="CD361" s="406"/>
      <c r="CE361" s="406"/>
      <c r="CF361" s="406"/>
      <c r="CG361" s="406"/>
      <c r="CH361" s="406"/>
      <c r="CI361" s="406"/>
    </row>
    <row r="362" spans="1:87" ht="15.75" customHeight="1">
      <c r="A362" s="406"/>
      <c r="B362" s="407"/>
      <c r="C362" s="407"/>
      <c r="D362" s="406"/>
      <c r="E362" s="406"/>
      <c r="F362" s="406"/>
      <c r="G362" s="406"/>
      <c r="H362" s="406"/>
      <c r="I362" s="406"/>
      <c r="J362" s="406"/>
      <c r="K362" s="406"/>
      <c r="L362" s="406"/>
      <c r="M362" s="406"/>
      <c r="N362" s="406"/>
      <c r="O362" s="406"/>
      <c r="P362" s="406"/>
      <c r="Q362" s="406"/>
      <c r="R362" s="406"/>
      <c r="S362" s="406"/>
      <c r="T362" s="406"/>
      <c r="U362" s="406"/>
      <c r="V362" s="406"/>
      <c r="W362" s="406"/>
      <c r="X362" s="406"/>
      <c r="Y362" s="406"/>
      <c r="Z362" s="406"/>
      <c r="AA362" s="406"/>
      <c r="AB362" s="406"/>
      <c r="AC362" s="406"/>
      <c r="AD362" s="406"/>
      <c r="AE362" s="406"/>
      <c r="AF362" s="406"/>
      <c r="AG362" s="406"/>
      <c r="AH362" s="406"/>
      <c r="AI362" s="406"/>
      <c r="AJ362" s="406"/>
      <c r="AK362" s="406"/>
      <c r="AL362" s="406"/>
      <c r="AM362" s="406"/>
      <c r="AN362" s="406"/>
      <c r="AO362" s="406"/>
      <c r="AP362" s="406"/>
      <c r="AQ362" s="406"/>
      <c r="AR362" s="406"/>
      <c r="AS362" s="406"/>
      <c r="AT362" s="406"/>
      <c r="AU362" s="406"/>
      <c r="AV362" s="406"/>
      <c r="AW362" s="406"/>
      <c r="AX362" s="406"/>
      <c r="AY362" s="406"/>
      <c r="AZ362" s="406"/>
      <c r="BA362" s="406"/>
      <c r="BB362" s="406"/>
      <c r="BC362" s="406"/>
      <c r="BD362" s="406"/>
      <c r="BE362" s="406"/>
      <c r="BF362" s="406"/>
      <c r="BG362" s="406"/>
      <c r="BH362" s="406"/>
      <c r="BI362" s="406"/>
      <c r="BJ362" s="406"/>
      <c r="BK362" s="406"/>
      <c r="BL362" s="406"/>
      <c r="BM362" s="406"/>
      <c r="BN362" s="406"/>
      <c r="BO362" s="406"/>
      <c r="BP362" s="406"/>
      <c r="BQ362" s="406"/>
      <c r="BR362" s="406"/>
      <c r="BS362" s="406"/>
      <c r="BT362" s="406"/>
      <c r="BU362" s="406"/>
      <c r="BV362" s="406"/>
      <c r="BW362" s="406"/>
      <c r="BX362" s="406"/>
      <c r="BY362" s="406"/>
      <c r="BZ362" s="406"/>
      <c r="CA362" s="406"/>
      <c r="CB362" s="406"/>
      <c r="CC362" s="406"/>
      <c r="CD362" s="406"/>
      <c r="CE362" s="406"/>
      <c r="CF362" s="406"/>
      <c r="CG362" s="406"/>
      <c r="CH362" s="406"/>
      <c r="CI362" s="406"/>
    </row>
    <row r="363" spans="1:87" ht="15.75" customHeight="1">
      <c r="A363" s="406"/>
      <c r="B363" s="407"/>
      <c r="C363" s="407"/>
      <c r="D363" s="406"/>
      <c r="E363" s="406"/>
      <c r="F363" s="406"/>
      <c r="G363" s="406"/>
      <c r="H363" s="406"/>
      <c r="I363" s="406"/>
      <c r="J363" s="406"/>
      <c r="K363" s="406"/>
      <c r="L363" s="406"/>
      <c r="M363" s="406"/>
      <c r="N363" s="406"/>
      <c r="O363" s="406"/>
      <c r="P363" s="406"/>
      <c r="Q363" s="406"/>
      <c r="R363" s="406"/>
      <c r="S363" s="406"/>
      <c r="T363" s="406"/>
      <c r="U363" s="406"/>
      <c r="V363" s="406"/>
      <c r="W363" s="406"/>
      <c r="X363" s="406"/>
      <c r="Y363" s="406"/>
      <c r="Z363" s="406"/>
      <c r="AA363" s="406"/>
      <c r="AB363" s="406"/>
      <c r="AC363" s="406"/>
      <c r="AD363" s="406"/>
      <c r="AE363" s="406"/>
      <c r="AF363" s="406"/>
      <c r="AG363" s="406"/>
      <c r="AH363" s="406"/>
      <c r="AI363" s="406"/>
      <c r="AJ363" s="406"/>
      <c r="AK363" s="406"/>
      <c r="AL363" s="406"/>
      <c r="AM363" s="406"/>
      <c r="AN363" s="406"/>
      <c r="AO363" s="406"/>
      <c r="AP363" s="406"/>
      <c r="AQ363" s="406"/>
      <c r="AR363" s="406"/>
      <c r="AS363" s="406"/>
      <c r="AT363" s="406"/>
      <c r="AU363" s="406"/>
      <c r="AV363" s="406"/>
      <c r="AW363" s="406"/>
      <c r="AX363" s="406"/>
      <c r="AY363" s="406"/>
      <c r="AZ363" s="406"/>
      <c r="BA363" s="406"/>
      <c r="BB363" s="406"/>
      <c r="BC363" s="406"/>
      <c r="BD363" s="406"/>
      <c r="BE363" s="406"/>
      <c r="BF363" s="406"/>
      <c r="BG363" s="406"/>
      <c r="BH363" s="406"/>
      <c r="BI363" s="406"/>
      <c r="BJ363" s="406"/>
      <c r="BK363" s="406"/>
      <c r="BL363" s="406"/>
      <c r="BM363" s="406"/>
      <c r="BN363" s="406"/>
      <c r="BO363" s="406"/>
      <c r="BP363" s="406"/>
      <c r="BQ363" s="406"/>
      <c r="BR363" s="406"/>
      <c r="BS363" s="406"/>
      <c r="BT363" s="406"/>
      <c r="BU363" s="406"/>
      <c r="BV363" s="406"/>
      <c r="BW363" s="406"/>
      <c r="BX363" s="406"/>
      <c r="BY363" s="406"/>
      <c r="BZ363" s="406"/>
      <c r="CA363" s="406"/>
      <c r="CB363" s="406"/>
      <c r="CC363" s="406"/>
      <c r="CD363" s="406"/>
      <c r="CE363" s="406"/>
      <c r="CF363" s="406"/>
      <c r="CG363" s="406"/>
      <c r="CH363" s="406"/>
      <c r="CI363" s="406"/>
    </row>
    <row r="364" spans="1:87" ht="15.75" customHeight="1">
      <c r="A364" s="406"/>
      <c r="B364" s="407"/>
      <c r="C364" s="407"/>
      <c r="D364" s="406"/>
      <c r="E364" s="406"/>
      <c r="F364" s="406"/>
      <c r="G364" s="406"/>
      <c r="H364" s="406"/>
      <c r="I364" s="406"/>
      <c r="J364" s="406"/>
      <c r="K364" s="406"/>
      <c r="L364" s="406"/>
      <c r="M364" s="406"/>
      <c r="N364" s="406"/>
      <c r="O364" s="406"/>
      <c r="P364" s="406"/>
      <c r="Q364" s="406"/>
      <c r="R364" s="406"/>
      <c r="S364" s="406"/>
      <c r="T364" s="406"/>
      <c r="U364" s="406"/>
      <c r="V364" s="406"/>
      <c r="W364" s="406"/>
      <c r="X364" s="406"/>
      <c r="Y364" s="406"/>
      <c r="Z364" s="406"/>
      <c r="AA364" s="406"/>
      <c r="AB364" s="406"/>
      <c r="AC364" s="406"/>
      <c r="AD364" s="406"/>
      <c r="AE364" s="406"/>
      <c r="AF364" s="406"/>
      <c r="AG364" s="406"/>
      <c r="AH364" s="406"/>
      <c r="AI364" s="406"/>
      <c r="AJ364" s="406"/>
      <c r="AK364" s="406"/>
      <c r="AL364" s="406"/>
      <c r="AM364" s="406"/>
      <c r="AN364" s="406"/>
      <c r="AO364" s="406"/>
      <c r="AP364" s="406"/>
      <c r="AQ364" s="406"/>
      <c r="AR364" s="406"/>
      <c r="AS364" s="406"/>
      <c r="AT364" s="406"/>
      <c r="AU364" s="406"/>
      <c r="AV364" s="406"/>
      <c r="AW364" s="406"/>
      <c r="AX364" s="406"/>
      <c r="AY364" s="406"/>
      <c r="AZ364" s="406"/>
      <c r="BA364" s="406"/>
      <c r="BB364" s="406"/>
      <c r="BC364" s="406"/>
      <c r="BD364" s="406"/>
      <c r="BE364" s="406"/>
      <c r="BF364" s="406"/>
      <c r="BG364" s="406"/>
      <c r="BH364" s="406"/>
      <c r="BI364" s="406"/>
      <c r="BJ364" s="406"/>
      <c r="BK364" s="406"/>
      <c r="BL364" s="406"/>
      <c r="BM364" s="406"/>
      <c r="BN364" s="406"/>
      <c r="BO364" s="406"/>
      <c r="BP364" s="406"/>
      <c r="BQ364" s="406"/>
      <c r="BR364" s="406"/>
      <c r="BS364" s="406"/>
      <c r="BT364" s="406"/>
      <c r="BU364" s="406"/>
      <c r="BV364" s="406"/>
      <c r="BW364" s="406"/>
      <c r="BX364" s="406"/>
      <c r="BY364" s="406"/>
      <c r="BZ364" s="406"/>
      <c r="CA364" s="406"/>
      <c r="CB364" s="406"/>
      <c r="CC364" s="406"/>
      <c r="CD364" s="406"/>
      <c r="CE364" s="406"/>
      <c r="CF364" s="406"/>
      <c r="CG364" s="406"/>
      <c r="CH364" s="406"/>
      <c r="CI364" s="406"/>
    </row>
    <row r="365" spans="1:87" ht="15.75" customHeight="1">
      <c r="A365" s="406"/>
      <c r="B365" s="407"/>
      <c r="C365" s="407"/>
      <c r="D365" s="406"/>
      <c r="E365" s="406"/>
      <c r="F365" s="406"/>
      <c r="G365" s="406"/>
      <c r="H365" s="406"/>
      <c r="I365" s="406"/>
      <c r="J365" s="406"/>
      <c r="K365" s="406"/>
      <c r="L365" s="406"/>
      <c r="M365" s="406"/>
      <c r="N365" s="406"/>
      <c r="O365" s="406"/>
      <c r="P365" s="406"/>
      <c r="Q365" s="406"/>
      <c r="R365" s="406"/>
      <c r="S365" s="406"/>
      <c r="T365" s="406"/>
      <c r="U365" s="406"/>
      <c r="V365" s="406"/>
      <c r="W365" s="406"/>
      <c r="X365" s="406"/>
      <c r="Y365" s="406"/>
      <c r="Z365" s="406"/>
      <c r="AA365" s="406"/>
      <c r="AB365" s="406"/>
      <c r="AC365" s="406"/>
      <c r="AD365" s="406"/>
      <c r="AE365" s="406"/>
      <c r="AF365" s="406"/>
      <c r="AG365" s="406"/>
      <c r="AH365" s="406"/>
      <c r="AI365" s="406"/>
      <c r="AJ365" s="406"/>
      <c r="AK365" s="406"/>
      <c r="AL365" s="406"/>
      <c r="AM365" s="406"/>
      <c r="AN365" s="406"/>
      <c r="AO365" s="406"/>
      <c r="AP365" s="406"/>
      <c r="AQ365" s="406"/>
      <c r="AR365" s="406"/>
      <c r="AS365" s="406"/>
      <c r="AT365" s="406"/>
      <c r="AU365" s="406"/>
      <c r="AV365" s="406"/>
      <c r="AW365" s="406"/>
      <c r="AX365" s="406"/>
      <c r="AY365" s="406"/>
      <c r="AZ365" s="406"/>
      <c r="BA365" s="406"/>
      <c r="BB365" s="406"/>
      <c r="BC365" s="406"/>
      <c r="BD365" s="406"/>
      <c r="BE365" s="406"/>
      <c r="BF365" s="406"/>
      <c r="BG365" s="406"/>
      <c r="BH365" s="406"/>
      <c r="BI365" s="406"/>
      <c r="BJ365" s="406"/>
      <c r="BK365" s="406"/>
      <c r="BL365" s="406"/>
      <c r="BM365" s="406"/>
      <c r="BN365" s="406"/>
      <c r="BO365" s="406"/>
      <c r="BP365" s="406"/>
      <c r="BQ365" s="406"/>
      <c r="BR365" s="406"/>
      <c r="BS365" s="406"/>
      <c r="BT365" s="406"/>
      <c r="BU365" s="406"/>
      <c r="BV365" s="406"/>
      <c r="BW365" s="406"/>
      <c r="BX365" s="406"/>
      <c r="BY365" s="406"/>
      <c r="BZ365" s="406"/>
      <c r="CA365" s="406"/>
      <c r="CB365" s="406"/>
      <c r="CC365" s="406"/>
      <c r="CD365" s="406"/>
      <c r="CE365" s="406"/>
      <c r="CF365" s="406"/>
      <c r="CG365" s="406"/>
      <c r="CH365" s="406"/>
      <c r="CI365" s="406"/>
    </row>
    <row r="366" spans="1:87" ht="15.75" customHeight="1">
      <c r="A366" s="406"/>
      <c r="B366" s="407"/>
      <c r="C366" s="407"/>
      <c r="D366" s="406"/>
      <c r="E366" s="406"/>
      <c r="F366" s="406"/>
      <c r="G366" s="406"/>
      <c r="H366" s="406"/>
      <c r="I366" s="406"/>
      <c r="J366" s="406"/>
      <c r="K366" s="406"/>
      <c r="L366" s="406"/>
      <c r="M366" s="406"/>
      <c r="N366" s="406"/>
      <c r="O366" s="406"/>
      <c r="P366" s="406"/>
      <c r="Q366" s="406"/>
      <c r="R366" s="406"/>
      <c r="S366" s="406"/>
      <c r="T366" s="406"/>
      <c r="U366" s="406"/>
      <c r="V366" s="406"/>
      <c r="W366" s="406"/>
      <c r="X366" s="406"/>
      <c r="Y366" s="406"/>
      <c r="Z366" s="406"/>
      <c r="AA366" s="406"/>
      <c r="AB366" s="406"/>
      <c r="AC366" s="406"/>
      <c r="AD366" s="406"/>
      <c r="AE366" s="406"/>
      <c r="AF366" s="406"/>
      <c r="AG366" s="406"/>
      <c r="AH366" s="406"/>
      <c r="AI366" s="406"/>
      <c r="AJ366" s="406"/>
      <c r="AK366" s="406"/>
      <c r="AL366" s="406"/>
      <c r="AM366" s="406"/>
      <c r="AN366" s="406"/>
      <c r="AO366" s="406"/>
      <c r="AP366" s="406"/>
      <c r="AQ366" s="406"/>
      <c r="AR366" s="406"/>
      <c r="AS366" s="406"/>
      <c r="AT366" s="406"/>
      <c r="AU366" s="406"/>
      <c r="AV366" s="406"/>
      <c r="AW366" s="406"/>
      <c r="AX366" s="406"/>
      <c r="AY366" s="406"/>
      <c r="AZ366" s="406"/>
      <c r="BA366" s="406"/>
      <c r="BB366" s="406"/>
      <c r="BC366" s="406"/>
      <c r="BD366" s="406"/>
      <c r="BE366" s="406"/>
      <c r="BF366" s="406"/>
      <c r="BG366" s="406"/>
      <c r="BH366" s="406"/>
      <c r="BI366" s="406"/>
      <c r="BJ366" s="406"/>
      <c r="BK366" s="406"/>
      <c r="BL366" s="406"/>
      <c r="BM366" s="406"/>
      <c r="BN366" s="406"/>
      <c r="BO366" s="406"/>
      <c r="BP366" s="406"/>
      <c r="BQ366" s="406"/>
      <c r="BR366" s="406"/>
      <c r="BS366" s="406"/>
      <c r="BT366" s="406"/>
      <c r="BU366" s="406"/>
      <c r="BV366" s="406"/>
      <c r="BW366" s="406"/>
      <c r="BX366" s="406"/>
      <c r="BY366" s="406"/>
      <c r="BZ366" s="406"/>
      <c r="CA366" s="406"/>
      <c r="CB366" s="406"/>
      <c r="CC366" s="406"/>
      <c r="CD366" s="406"/>
      <c r="CE366" s="406"/>
      <c r="CF366" s="406"/>
      <c r="CG366" s="406"/>
      <c r="CH366" s="406"/>
      <c r="CI366" s="406"/>
    </row>
    <row r="367" spans="1:87" ht="15.75" customHeight="1">
      <c r="A367" s="406"/>
      <c r="B367" s="407"/>
      <c r="C367" s="407"/>
      <c r="D367" s="406"/>
      <c r="E367" s="406"/>
      <c r="F367" s="406"/>
      <c r="G367" s="406"/>
      <c r="H367" s="406"/>
      <c r="I367" s="406"/>
      <c r="J367" s="406"/>
      <c r="K367" s="406"/>
      <c r="L367" s="406"/>
      <c r="M367" s="406"/>
      <c r="N367" s="406"/>
      <c r="O367" s="406"/>
      <c r="P367" s="406"/>
      <c r="Q367" s="406"/>
      <c r="R367" s="406"/>
      <c r="S367" s="406"/>
      <c r="T367" s="406"/>
      <c r="U367" s="406"/>
      <c r="V367" s="406"/>
      <c r="W367" s="406"/>
      <c r="X367" s="406"/>
      <c r="Y367" s="406"/>
      <c r="Z367" s="406"/>
      <c r="AA367" s="406"/>
      <c r="AB367" s="406"/>
      <c r="AC367" s="406"/>
      <c r="AD367" s="406"/>
      <c r="AE367" s="406"/>
      <c r="AF367" s="406"/>
      <c r="AG367" s="406"/>
      <c r="AH367" s="406"/>
      <c r="AI367" s="406"/>
      <c r="AJ367" s="406"/>
      <c r="AK367" s="406"/>
      <c r="AL367" s="406"/>
      <c r="AM367" s="406"/>
      <c r="AN367" s="406"/>
      <c r="AO367" s="406"/>
      <c r="AP367" s="406"/>
      <c r="AQ367" s="406"/>
      <c r="AR367" s="406"/>
      <c r="AS367" s="406"/>
      <c r="AT367" s="406"/>
      <c r="AU367" s="406"/>
      <c r="AV367" s="406"/>
      <c r="AW367" s="406"/>
      <c r="AX367" s="406"/>
      <c r="AY367" s="406"/>
      <c r="AZ367" s="406"/>
      <c r="BA367" s="406"/>
      <c r="BB367" s="406"/>
      <c r="BC367" s="406"/>
      <c r="BD367" s="406"/>
      <c r="BE367" s="406"/>
      <c r="BF367" s="406"/>
      <c r="BG367" s="406"/>
      <c r="BH367" s="406"/>
      <c r="BI367" s="406"/>
      <c r="BJ367" s="406"/>
      <c r="BK367" s="406"/>
      <c r="BL367" s="406"/>
      <c r="BM367" s="406"/>
      <c r="BN367" s="406"/>
      <c r="BO367" s="406"/>
      <c r="BP367" s="406"/>
      <c r="BQ367" s="406"/>
      <c r="BR367" s="406"/>
      <c r="BS367" s="406"/>
      <c r="BT367" s="406"/>
      <c r="BU367" s="406"/>
      <c r="BV367" s="406"/>
      <c r="BW367" s="406"/>
      <c r="BX367" s="406"/>
      <c r="BY367" s="406"/>
      <c r="BZ367" s="406"/>
      <c r="CA367" s="406"/>
      <c r="CB367" s="406"/>
      <c r="CC367" s="406"/>
      <c r="CD367" s="406"/>
      <c r="CE367" s="406"/>
      <c r="CF367" s="406"/>
      <c r="CG367" s="406"/>
      <c r="CH367" s="406"/>
      <c r="CI367" s="406"/>
    </row>
    <row r="368" spans="1:87" ht="15.75" customHeight="1">
      <c r="A368" s="406"/>
      <c r="B368" s="407"/>
      <c r="C368" s="407"/>
      <c r="D368" s="406"/>
      <c r="E368" s="406"/>
      <c r="F368" s="406"/>
      <c r="G368" s="406"/>
      <c r="H368" s="406"/>
      <c r="I368" s="406"/>
      <c r="J368" s="406"/>
      <c r="K368" s="406"/>
      <c r="L368" s="406"/>
      <c r="M368" s="406"/>
      <c r="N368" s="406"/>
      <c r="O368" s="406"/>
      <c r="P368" s="406"/>
      <c r="Q368" s="406"/>
      <c r="R368" s="406"/>
      <c r="S368" s="406"/>
      <c r="T368" s="406"/>
      <c r="U368" s="406"/>
      <c r="V368" s="406"/>
      <c r="W368" s="406"/>
      <c r="X368" s="406"/>
      <c r="Y368" s="406"/>
      <c r="Z368" s="406"/>
      <c r="AA368" s="406"/>
      <c r="AB368" s="406"/>
      <c r="AC368" s="406"/>
      <c r="AD368" s="406"/>
      <c r="AE368" s="406"/>
      <c r="AF368" s="406"/>
      <c r="AG368" s="406"/>
      <c r="AH368" s="406"/>
      <c r="AI368" s="406"/>
      <c r="AJ368" s="406"/>
      <c r="AK368" s="406"/>
      <c r="AL368" s="406"/>
      <c r="AM368" s="406"/>
      <c r="AN368" s="406"/>
      <c r="AO368" s="406"/>
      <c r="AP368" s="406"/>
      <c r="AQ368" s="406"/>
      <c r="AR368" s="406"/>
      <c r="AS368" s="406"/>
      <c r="AT368" s="406"/>
      <c r="AU368" s="406"/>
      <c r="AV368" s="406"/>
      <c r="AW368" s="406"/>
      <c r="AX368" s="406"/>
      <c r="AY368" s="406"/>
      <c r="AZ368" s="406"/>
      <c r="BA368" s="406"/>
      <c r="BB368" s="406"/>
      <c r="BC368" s="406"/>
      <c r="BD368" s="406"/>
      <c r="BE368" s="406"/>
      <c r="BF368" s="406"/>
      <c r="BG368" s="406"/>
      <c r="BH368" s="406"/>
      <c r="BI368" s="406"/>
      <c r="BJ368" s="406"/>
      <c r="BK368" s="406"/>
      <c r="BL368" s="406"/>
      <c r="BM368" s="406"/>
      <c r="BN368" s="406"/>
      <c r="BO368" s="406"/>
      <c r="BP368" s="406"/>
      <c r="BQ368" s="406"/>
      <c r="BR368" s="406"/>
      <c r="BS368" s="406"/>
      <c r="BT368" s="406"/>
      <c r="BU368" s="406"/>
      <c r="BV368" s="406"/>
      <c r="BW368" s="406"/>
      <c r="BX368" s="406"/>
      <c r="BY368" s="406"/>
      <c r="BZ368" s="406"/>
      <c r="CA368" s="406"/>
      <c r="CB368" s="406"/>
      <c r="CC368" s="406"/>
      <c r="CD368" s="406"/>
      <c r="CE368" s="406"/>
      <c r="CF368" s="406"/>
      <c r="CG368" s="406"/>
      <c r="CH368" s="406"/>
      <c r="CI368" s="406"/>
    </row>
    <row r="369" spans="1:87" ht="15.75" customHeight="1">
      <c r="A369" s="406"/>
      <c r="B369" s="407"/>
      <c r="C369" s="407"/>
      <c r="D369" s="406"/>
      <c r="E369" s="406"/>
      <c r="F369" s="406"/>
      <c r="G369" s="406"/>
      <c r="H369" s="406"/>
      <c r="I369" s="406"/>
      <c r="J369" s="406"/>
      <c r="K369" s="406"/>
      <c r="L369" s="406"/>
      <c r="M369" s="406"/>
      <c r="N369" s="406"/>
      <c r="O369" s="406"/>
      <c r="P369" s="406"/>
      <c r="Q369" s="406"/>
      <c r="R369" s="406"/>
      <c r="S369" s="406"/>
      <c r="T369" s="406"/>
      <c r="U369" s="406"/>
      <c r="V369" s="406"/>
      <c r="W369" s="406"/>
      <c r="X369" s="406"/>
      <c r="Y369" s="406"/>
      <c r="Z369" s="406"/>
      <c r="AA369" s="406"/>
      <c r="AB369" s="406"/>
      <c r="AC369" s="406"/>
      <c r="AD369" s="406"/>
      <c r="AE369" s="406"/>
      <c r="AF369" s="406"/>
      <c r="AG369" s="406"/>
      <c r="AH369" s="406"/>
      <c r="AI369" s="406"/>
      <c r="AJ369" s="406"/>
      <c r="AK369" s="406"/>
      <c r="AL369" s="406"/>
      <c r="AM369" s="406"/>
      <c r="AN369" s="406"/>
      <c r="AO369" s="406"/>
      <c r="AP369" s="406"/>
      <c r="AQ369" s="406"/>
      <c r="AR369" s="406"/>
      <c r="AS369" s="406"/>
      <c r="AT369" s="406"/>
      <c r="AU369" s="406"/>
      <c r="AV369" s="406"/>
      <c r="AW369" s="406"/>
      <c r="AX369" s="406"/>
      <c r="AY369" s="406"/>
      <c r="AZ369" s="406"/>
      <c r="BA369" s="406"/>
      <c r="BB369" s="406"/>
      <c r="BC369" s="406"/>
      <c r="BD369" s="406"/>
      <c r="BE369" s="406"/>
      <c r="BF369" s="406"/>
      <c r="BG369" s="406"/>
      <c r="BH369" s="406"/>
      <c r="BI369" s="406"/>
      <c r="BJ369" s="406"/>
      <c r="BK369" s="406"/>
      <c r="BL369" s="406"/>
      <c r="BM369" s="406"/>
      <c r="BN369" s="406"/>
      <c r="BO369" s="406"/>
      <c r="BP369" s="406"/>
      <c r="BQ369" s="406"/>
      <c r="BR369" s="406"/>
      <c r="BS369" s="406"/>
      <c r="BT369" s="406"/>
      <c r="BU369" s="406"/>
      <c r="BV369" s="406"/>
      <c r="BW369" s="406"/>
      <c r="BX369" s="406"/>
      <c r="BY369" s="406"/>
      <c r="BZ369" s="406"/>
      <c r="CA369" s="406"/>
      <c r="CB369" s="406"/>
      <c r="CC369" s="406"/>
      <c r="CD369" s="406"/>
      <c r="CE369" s="406"/>
      <c r="CF369" s="406"/>
      <c r="CG369" s="406"/>
      <c r="CH369" s="406"/>
      <c r="CI369" s="406"/>
    </row>
    <row r="370" spans="1:87" ht="15.75" customHeight="1">
      <c r="A370" s="406"/>
      <c r="B370" s="407"/>
      <c r="C370" s="407"/>
      <c r="D370" s="406"/>
      <c r="E370" s="406"/>
      <c r="F370" s="406"/>
      <c r="G370" s="406"/>
      <c r="H370" s="406"/>
      <c r="I370" s="406"/>
      <c r="J370" s="406"/>
      <c r="K370" s="406"/>
      <c r="L370" s="406"/>
      <c r="M370" s="406"/>
      <c r="N370" s="406"/>
      <c r="O370" s="406"/>
      <c r="P370" s="406"/>
      <c r="Q370" s="406"/>
      <c r="R370" s="406"/>
      <c r="S370" s="406"/>
      <c r="T370" s="406"/>
      <c r="U370" s="406"/>
      <c r="V370" s="406"/>
      <c r="W370" s="406"/>
      <c r="X370" s="406"/>
      <c r="Y370" s="406"/>
      <c r="Z370" s="406"/>
      <c r="AA370" s="406"/>
      <c r="AB370" s="406"/>
      <c r="AC370" s="406"/>
      <c r="AD370" s="406"/>
      <c r="AE370" s="406"/>
      <c r="AF370" s="406"/>
      <c r="AG370" s="406"/>
      <c r="AH370" s="406"/>
      <c r="AI370" s="406"/>
      <c r="AJ370" s="406"/>
      <c r="AK370" s="406"/>
      <c r="AL370" s="406"/>
      <c r="AM370" s="406"/>
      <c r="AN370" s="406"/>
      <c r="AO370" s="406"/>
      <c r="AP370" s="406"/>
      <c r="AQ370" s="406"/>
      <c r="AR370" s="406"/>
      <c r="AS370" s="406"/>
      <c r="AT370" s="406"/>
      <c r="AU370" s="406"/>
      <c r="AV370" s="406"/>
      <c r="AW370" s="406"/>
      <c r="AX370" s="406"/>
      <c r="AY370" s="406"/>
      <c r="AZ370" s="406"/>
      <c r="BA370" s="406"/>
      <c r="BB370" s="406"/>
      <c r="BC370" s="406"/>
      <c r="BD370" s="406"/>
      <c r="BE370" s="406"/>
      <c r="BF370" s="406"/>
      <c r="BG370" s="406"/>
      <c r="BH370" s="406"/>
      <c r="BI370" s="406"/>
      <c r="BJ370" s="406"/>
      <c r="BK370" s="406"/>
      <c r="BL370" s="406"/>
      <c r="BM370" s="406"/>
      <c r="BN370" s="406"/>
      <c r="BO370" s="406"/>
      <c r="BP370" s="406"/>
      <c r="BQ370" s="406"/>
      <c r="BR370" s="406"/>
      <c r="BS370" s="406"/>
      <c r="BT370" s="406"/>
      <c r="BU370" s="406"/>
      <c r="BV370" s="406"/>
      <c r="BW370" s="406"/>
      <c r="BX370" s="406"/>
      <c r="BY370" s="406"/>
      <c r="BZ370" s="406"/>
      <c r="CA370" s="406"/>
      <c r="CB370" s="406"/>
      <c r="CC370" s="406"/>
      <c r="CD370" s="406"/>
      <c r="CE370" s="406"/>
      <c r="CF370" s="406"/>
      <c r="CG370" s="406"/>
      <c r="CH370" s="406"/>
      <c r="CI370" s="406"/>
    </row>
    <row r="371" spans="1:87" ht="15.75" customHeight="1">
      <c r="A371" s="406"/>
      <c r="B371" s="407"/>
      <c r="C371" s="407"/>
      <c r="D371" s="406"/>
      <c r="E371" s="406"/>
      <c r="F371" s="406"/>
      <c r="G371" s="406"/>
      <c r="H371" s="406"/>
      <c r="I371" s="406"/>
      <c r="J371" s="406"/>
      <c r="K371" s="406"/>
      <c r="L371" s="406"/>
      <c r="M371" s="406"/>
      <c r="N371" s="406"/>
      <c r="O371" s="406"/>
      <c r="P371" s="406"/>
      <c r="Q371" s="406"/>
      <c r="R371" s="406"/>
      <c r="S371" s="406"/>
      <c r="T371" s="406"/>
      <c r="U371" s="406"/>
      <c r="V371" s="406"/>
      <c r="W371" s="406"/>
      <c r="X371" s="406"/>
      <c r="Y371" s="406"/>
      <c r="Z371" s="406"/>
      <c r="AA371" s="406"/>
      <c r="AB371" s="406"/>
      <c r="AC371" s="406"/>
      <c r="AD371" s="406"/>
      <c r="AE371" s="406"/>
      <c r="AF371" s="406"/>
      <c r="AG371" s="406"/>
      <c r="AH371" s="406"/>
      <c r="AI371" s="406"/>
      <c r="AJ371" s="406"/>
      <c r="AK371" s="406"/>
      <c r="AL371" s="406"/>
      <c r="AM371" s="406"/>
      <c r="AN371" s="406"/>
      <c r="AO371" s="406"/>
      <c r="AP371" s="406"/>
      <c r="AQ371" s="406"/>
      <c r="AR371" s="406"/>
      <c r="AS371" s="406"/>
      <c r="AT371" s="406"/>
      <c r="AU371" s="406"/>
      <c r="AV371" s="406"/>
      <c r="AW371" s="406"/>
      <c r="AX371" s="406"/>
      <c r="AY371" s="406"/>
      <c r="AZ371" s="406"/>
      <c r="BA371" s="406"/>
      <c r="BB371" s="406"/>
      <c r="BC371" s="406"/>
      <c r="BD371" s="406"/>
      <c r="BE371" s="406"/>
      <c r="BF371" s="406"/>
      <c r="BG371" s="406"/>
      <c r="BH371" s="406"/>
      <c r="BI371" s="406"/>
      <c r="BJ371" s="406"/>
      <c r="BK371" s="406"/>
      <c r="BL371" s="406"/>
      <c r="BM371" s="406"/>
      <c r="BN371" s="406"/>
      <c r="BO371" s="406"/>
      <c r="BP371" s="406"/>
      <c r="BQ371" s="406"/>
      <c r="BR371" s="406"/>
      <c r="BS371" s="406"/>
      <c r="BT371" s="406"/>
      <c r="BU371" s="406"/>
      <c r="BV371" s="406"/>
      <c r="BW371" s="406"/>
      <c r="BX371" s="406"/>
      <c r="BY371" s="406"/>
      <c r="BZ371" s="406"/>
      <c r="CA371" s="406"/>
      <c r="CB371" s="406"/>
      <c r="CC371" s="406"/>
      <c r="CD371" s="406"/>
      <c r="CE371" s="406"/>
      <c r="CF371" s="406"/>
      <c r="CG371" s="406"/>
      <c r="CH371" s="406"/>
      <c r="CI371" s="406"/>
    </row>
    <row r="372" spans="1:87" ht="15.75" customHeight="1">
      <c r="A372" s="406"/>
      <c r="B372" s="407"/>
      <c r="C372" s="407"/>
      <c r="D372" s="406"/>
      <c r="E372" s="406"/>
      <c r="F372" s="406"/>
      <c r="G372" s="406"/>
      <c r="H372" s="406"/>
      <c r="I372" s="406"/>
      <c r="J372" s="406"/>
      <c r="K372" s="406"/>
      <c r="L372" s="406"/>
      <c r="M372" s="406"/>
      <c r="N372" s="406"/>
      <c r="O372" s="406"/>
      <c r="P372" s="406"/>
      <c r="Q372" s="406"/>
      <c r="R372" s="406"/>
      <c r="S372" s="406"/>
      <c r="T372" s="406"/>
      <c r="U372" s="406"/>
      <c r="V372" s="406"/>
      <c r="W372" s="406"/>
      <c r="X372" s="406"/>
      <c r="Y372" s="406"/>
      <c r="Z372" s="406"/>
      <c r="AA372" s="406"/>
      <c r="AB372" s="406"/>
      <c r="AC372" s="406"/>
      <c r="AD372" s="406"/>
      <c r="AE372" s="406"/>
      <c r="AF372" s="406"/>
      <c r="AG372" s="406"/>
      <c r="AH372" s="406"/>
      <c r="AI372" s="406"/>
      <c r="AJ372" s="406"/>
      <c r="AK372" s="406"/>
      <c r="AL372" s="406"/>
      <c r="AM372" s="406"/>
      <c r="AN372" s="406"/>
      <c r="AO372" s="406"/>
      <c r="AP372" s="406"/>
      <c r="AQ372" s="406"/>
      <c r="AR372" s="406"/>
      <c r="AS372" s="406"/>
      <c r="AT372" s="406"/>
      <c r="AU372" s="406"/>
      <c r="AV372" s="406"/>
      <c r="AW372" s="406"/>
      <c r="AX372" s="406"/>
      <c r="AY372" s="406"/>
      <c r="AZ372" s="406"/>
      <c r="BA372" s="406"/>
      <c r="BB372" s="406"/>
      <c r="BC372" s="406"/>
      <c r="BD372" s="406"/>
      <c r="BE372" s="406"/>
      <c r="BF372" s="406"/>
      <c r="BG372" s="406"/>
      <c r="BH372" s="406"/>
      <c r="BI372" s="406"/>
      <c r="BJ372" s="406"/>
      <c r="BK372" s="406"/>
      <c r="BL372" s="406"/>
      <c r="BM372" s="406"/>
      <c r="BN372" s="406"/>
      <c r="BO372" s="406"/>
      <c r="BP372" s="406"/>
      <c r="BQ372" s="406"/>
      <c r="BR372" s="406"/>
      <c r="BS372" s="406"/>
      <c r="BT372" s="406"/>
      <c r="BU372" s="406"/>
      <c r="BV372" s="406"/>
      <c r="BW372" s="406"/>
      <c r="BX372" s="406"/>
      <c r="BY372" s="406"/>
      <c r="BZ372" s="406"/>
      <c r="CA372" s="406"/>
      <c r="CB372" s="406"/>
      <c r="CC372" s="406"/>
      <c r="CD372" s="406"/>
      <c r="CE372" s="406"/>
      <c r="CF372" s="406"/>
      <c r="CG372" s="406"/>
      <c r="CH372" s="406"/>
      <c r="CI372" s="406"/>
    </row>
    <row r="373" spans="1:87" ht="15.75" customHeight="1">
      <c r="A373" s="406"/>
      <c r="B373" s="407"/>
      <c r="C373" s="407"/>
      <c r="D373" s="406"/>
      <c r="E373" s="406"/>
      <c r="F373" s="406"/>
      <c r="G373" s="406"/>
      <c r="H373" s="406"/>
      <c r="I373" s="406"/>
      <c r="J373" s="406"/>
      <c r="K373" s="406"/>
      <c r="L373" s="406"/>
      <c r="M373" s="406"/>
      <c r="N373" s="406"/>
      <c r="O373" s="406"/>
      <c r="P373" s="406"/>
      <c r="Q373" s="406"/>
      <c r="R373" s="406"/>
      <c r="S373" s="406"/>
      <c r="T373" s="406"/>
      <c r="U373" s="406"/>
      <c r="V373" s="406"/>
      <c r="W373" s="406"/>
      <c r="X373" s="406"/>
      <c r="Y373" s="406"/>
      <c r="Z373" s="406"/>
      <c r="AA373" s="406"/>
      <c r="AB373" s="406"/>
      <c r="AC373" s="406"/>
      <c r="AD373" s="406"/>
      <c r="AE373" s="406"/>
      <c r="AF373" s="406"/>
      <c r="AG373" s="406"/>
      <c r="AH373" s="406"/>
      <c r="AI373" s="406"/>
      <c r="AJ373" s="406"/>
      <c r="AK373" s="406"/>
      <c r="AL373" s="406"/>
      <c r="AM373" s="406"/>
      <c r="AN373" s="406"/>
      <c r="AO373" s="406"/>
      <c r="AP373" s="406"/>
      <c r="AQ373" s="406"/>
      <c r="AR373" s="406"/>
      <c r="AS373" s="406"/>
      <c r="AT373" s="406"/>
      <c r="AU373" s="406"/>
      <c r="AV373" s="406"/>
      <c r="AW373" s="406"/>
      <c r="AX373" s="406"/>
      <c r="AY373" s="406"/>
      <c r="AZ373" s="406"/>
      <c r="BA373" s="406"/>
      <c r="BB373" s="406"/>
      <c r="BC373" s="406"/>
      <c r="BD373" s="406"/>
      <c r="BE373" s="406"/>
      <c r="BF373" s="406"/>
      <c r="BG373" s="406"/>
      <c r="BH373" s="406"/>
      <c r="BI373" s="406"/>
      <c r="BJ373" s="406"/>
      <c r="BK373" s="406"/>
      <c r="BL373" s="406"/>
      <c r="BM373" s="406"/>
      <c r="BN373" s="406"/>
      <c r="BO373" s="406"/>
      <c r="BP373" s="406"/>
      <c r="BQ373" s="406"/>
      <c r="BR373" s="406"/>
      <c r="BS373" s="406"/>
      <c r="BT373" s="406"/>
      <c r="BU373" s="406"/>
      <c r="BV373" s="406"/>
      <c r="BW373" s="406"/>
      <c r="BX373" s="406"/>
      <c r="BY373" s="406"/>
      <c r="BZ373" s="406"/>
      <c r="CA373" s="406"/>
      <c r="CB373" s="406"/>
      <c r="CC373" s="406"/>
      <c r="CD373" s="406"/>
      <c r="CE373" s="406"/>
      <c r="CF373" s="406"/>
      <c r="CG373" s="406"/>
      <c r="CH373" s="406"/>
      <c r="CI373" s="406"/>
    </row>
    <row r="374" spans="1:87" ht="15.75" customHeight="1">
      <c r="A374" s="406"/>
      <c r="B374" s="407"/>
      <c r="C374" s="407"/>
      <c r="D374" s="406"/>
      <c r="E374" s="406"/>
      <c r="F374" s="406"/>
      <c r="G374" s="406"/>
      <c r="H374" s="406"/>
      <c r="I374" s="406"/>
      <c r="J374" s="406"/>
      <c r="K374" s="406"/>
      <c r="L374" s="406"/>
      <c r="M374" s="406"/>
      <c r="N374" s="406"/>
      <c r="O374" s="406"/>
      <c r="P374" s="406"/>
      <c r="Q374" s="406"/>
      <c r="R374" s="406"/>
      <c r="S374" s="406"/>
      <c r="T374" s="406"/>
      <c r="U374" s="406"/>
      <c r="V374" s="406"/>
      <c r="W374" s="406"/>
      <c r="X374" s="406"/>
      <c r="Y374" s="406"/>
      <c r="Z374" s="406"/>
      <c r="AA374" s="406"/>
      <c r="AB374" s="406"/>
      <c r="AC374" s="406"/>
      <c r="AD374" s="406"/>
      <c r="AE374" s="406"/>
      <c r="AF374" s="406"/>
      <c r="AG374" s="406"/>
      <c r="AH374" s="406"/>
      <c r="AI374" s="406"/>
      <c r="AJ374" s="406"/>
      <c r="AK374" s="406"/>
      <c r="AL374" s="406"/>
      <c r="AM374" s="406"/>
      <c r="AN374" s="406"/>
      <c r="AO374" s="406"/>
      <c r="AP374" s="406"/>
      <c r="AQ374" s="406"/>
      <c r="AR374" s="406"/>
      <c r="AS374" s="406"/>
      <c r="AT374" s="406"/>
      <c r="AU374" s="406"/>
      <c r="AV374" s="406"/>
      <c r="AW374" s="406"/>
      <c r="AX374" s="406"/>
      <c r="AY374" s="406"/>
      <c r="AZ374" s="406"/>
      <c r="BA374" s="406"/>
      <c r="BB374" s="406"/>
      <c r="BC374" s="406"/>
      <c r="BD374" s="406"/>
      <c r="BE374" s="406"/>
      <c r="BF374" s="406"/>
      <c r="BG374" s="406"/>
      <c r="BH374" s="406"/>
      <c r="BI374" s="406"/>
      <c r="BJ374" s="406"/>
      <c r="BK374" s="406"/>
      <c r="BL374" s="406"/>
      <c r="BM374" s="406"/>
      <c r="BN374" s="406"/>
      <c r="BO374" s="406"/>
      <c r="BP374" s="406"/>
      <c r="BQ374" s="406"/>
      <c r="BR374" s="406"/>
      <c r="BS374" s="406"/>
      <c r="BT374" s="406"/>
      <c r="BU374" s="406"/>
      <c r="BV374" s="406"/>
      <c r="BW374" s="406"/>
      <c r="BX374" s="406"/>
      <c r="BY374" s="406"/>
      <c r="BZ374" s="406"/>
      <c r="CA374" s="406"/>
      <c r="CB374" s="406"/>
      <c r="CC374" s="406"/>
      <c r="CD374" s="406"/>
      <c r="CE374" s="406"/>
      <c r="CF374" s="406"/>
      <c r="CG374" s="406"/>
      <c r="CH374" s="406"/>
      <c r="CI374" s="406"/>
    </row>
    <row r="375" spans="1:87" ht="15.75" customHeight="1">
      <c r="A375" s="406"/>
      <c r="B375" s="407"/>
      <c r="C375" s="407"/>
      <c r="D375" s="406"/>
      <c r="E375" s="406"/>
      <c r="F375" s="406"/>
      <c r="G375" s="406"/>
      <c r="H375" s="406"/>
      <c r="I375" s="406"/>
      <c r="J375" s="406"/>
      <c r="K375" s="406"/>
      <c r="L375" s="406"/>
      <c r="M375" s="406"/>
      <c r="N375" s="406"/>
      <c r="O375" s="406"/>
      <c r="P375" s="406"/>
      <c r="Q375" s="406"/>
      <c r="R375" s="406"/>
      <c r="S375" s="406"/>
      <c r="T375" s="406"/>
      <c r="U375" s="406"/>
      <c r="V375" s="406"/>
      <c r="W375" s="406"/>
      <c r="X375" s="406"/>
      <c r="Y375" s="406"/>
      <c r="Z375" s="406"/>
      <c r="AA375" s="406"/>
      <c r="AB375" s="406"/>
      <c r="AC375" s="406"/>
      <c r="AD375" s="406"/>
      <c r="AE375" s="406"/>
      <c r="AF375" s="406"/>
      <c r="AG375" s="406"/>
      <c r="AH375" s="406"/>
      <c r="AI375" s="406"/>
      <c r="AJ375" s="406"/>
      <c r="AK375" s="406"/>
      <c r="AL375" s="406"/>
      <c r="AM375" s="406"/>
      <c r="AN375" s="406"/>
      <c r="AO375" s="406"/>
      <c r="AP375" s="406"/>
      <c r="AQ375" s="406"/>
      <c r="AR375" s="406"/>
      <c r="AS375" s="406"/>
      <c r="AT375" s="406"/>
      <c r="AU375" s="406"/>
      <c r="AV375" s="406"/>
      <c r="AW375" s="406"/>
      <c r="AX375" s="406"/>
      <c r="AY375" s="406"/>
      <c r="AZ375" s="406"/>
      <c r="BA375" s="406"/>
      <c r="BB375" s="406"/>
      <c r="BC375" s="406"/>
      <c r="BD375" s="406"/>
      <c r="BE375" s="406"/>
      <c r="BF375" s="406"/>
      <c r="BG375" s="406"/>
      <c r="BH375" s="406"/>
      <c r="BI375" s="406"/>
      <c r="BJ375" s="406"/>
      <c r="BK375" s="406"/>
      <c r="BL375" s="406"/>
      <c r="BM375" s="406"/>
      <c r="BN375" s="406"/>
      <c r="BO375" s="406"/>
      <c r="BP375" s="406"/>
      <c r="BQ375" s="406"/>
      <c r="BR375" s="406"/>
      <c r="BS375" s="406"/>
      <c r="BT375" s="406"/>
      <c r="BU375" s="406"/>
      <c r="BV375" s="406"/>
      <c r="BW375" s="406"/>
      <c r="BX375" s="406"/>
      <c r="BY375" s="406"/>
      <c r="BZ375" s="406"/>
      <c r="CA375" s="406"/>
      <c r="CB375" s="406"/>
      <c r="CC375" s="406"/>
      <c r="CD375" s="406"/>
      <c r="CE375" s="406"/>
      <c r="CF375" s="406"/>
      <c r="CG375" s="406"/>
      <c r="CH375" s="406"/>
      <c r="CI375" s="406"/>
    </row>
    <row r="376" spans="1:87" ht="15.75" customHeight="1">
      <c r="A376" s="406"/>
      <c r="B376" s="407"/>
      <c r="C376" s="407"/>
      <c r="D376" s="406"/>
      <c r="E376" s="406"/>
      <c r="F376" s="406"/>
      <c r="G376" s="406"/>
      <c r="H376" s="406"/>
      <c r="I376" s="406"/>
      <c r="J376" s="406"/>
      <c r="K376" s="406"/>
      <c r="L376" s="406"/>
      <c r="M376" s="406"/>
      <c r="N376" s="406"/>
      <c r="O376" s="406"/>
      <c r="P376" s="406"/>
      <c r="Q376" s="406"/>
      <c r="R376" s="406"/>
      <c r="S376" s="406"/>
      <c r="T376" s="406"/>
      <c r="U376" s="406"/>
      <c r="V376" s="406"/>
      <c r="W376" s="406"/>
      <c r="X376" s="406"/>
      <c r="Y376" s="406"/>
      <c r="Z376" s="406"/>
      <c r="AA376" s="406"/>
      <c r="AB376" s="406"/>
      <c r="AC376" s="406"/>
      <c r="AD376" s="406"/>
      <c r="AE376" s="406"/>
      <c r="AF376" s="406"/>
      <c r="AG376" s="406"/>
      <c r="AH376" s="406"/>
      <c r="AI376" s="406"/>
      <c r="AJ376" s="406"/>
      <c r="AK376" s="406"/>
      <c r="AL376" s="406"/>
      <c r="AM376" s="406"/>
      <c r="AN376" s="406"/>
      <c r="AO376" s="406"/>
      <c r="AP376" s="406"/>
      <c r="AQ376" s="406"/>
      <c r="AR376" s="406"/>
      <c r="AS376" s="406"/>
      <c r="AT376" s="406"/>
      <c r="AU376" s="406"/>
      <c r="AV376" s="406"/>
      <c r="AW376" s="406"/>
      <c r="AX376" s="406"/>
      <c r="AY376" s="406"/>
      <c r="AZ376" s="406"/>
      <c r="BA376" s="406"/>
      <c r="BB376" s="406"/>
      <c r="BC376" s="406"/>
      <c r="BD376" s="406"/>
      <c r="BE376" s="406"/>
      <c r="BF376" s="406"/>
      <c r="BG376" s="406"/>
      <c r="BH376" s="406"/>
      <c r="BI376" s="406"/>
      <c r="BJ376" s="406"/>
      <c r="BK376" s="406"/>
      <c r="BL376" s="406"/>
      <c r="BM376" s="406"/>
      <c r="BN376" s="406"/>
      <c r="BO376" s="406"/>
      <c r="BP376" s="406"/>
      <c r="BQ376" s="406"/>
      <c r="BR376" s="406"/>
      <c r="BS376" s="406"/>
      <c r="BT376" s="406"/>
      <c r="BU376" s="406"/>
      <c r="BV376" s="406"/>
      <c r="BW376" s="406"/>
      <c r="BX376" s="406"/>
      <c r="BY376" s="406"/>
      <c r="BZ376" s="406"/>
      <c r="CA376" s="406"/>
      <c r="CB376" s="406"/>
      <c r="CC376" s="406"/>
      <c r="CD376" s="406"/>
      <c r="CE376" s="406"/>
      <c r="CF376" s="406"/>
      <c r="CG376" s="406"/>
      <c r="CH376" s="406"/>
      <c r="CI376" s="406"/>
    </row>
    <row r="377" spans="1:87" ht="15.75" customHeight="1">
      <c r="A377" s="406"/>
      <c r="B377" s="407"/>
      <c r="C377" s="407"/>
      <c r="D377" s="406"/>
      <c r="E377" s="406"/>
      <c r="F377" s="406"/>
      <c r="G377" s="406"/>
      <c r="H377" s="406"/>
      <c r="I377" s="406"/>
      <c r="J377" s="406"/>
      <c r="K377" s="406"/>
      <c r="L377" s="406"/>
      <c r="M377" s="406"/>
      <c r="N377" s="406"/>
      <c r="O377" s="406"/>
      <c r="P377" s="406"/>
      <c r="Q377" s="406"/>
      <c r="R377" s="406"/>
      <c r="S377" s="406"/>
      <c r="T377" s="406"/>
      <c r="U377" s="406"/>
      <c r="V377" s="406"/>
      <c r="W377" s="406"/>
      <c r="X377" s="406"/>
      <c r="Y377" s="406"/>
      <c r="Z377" s="406"/>
      <c r="AA377" s="406"/>
      <c r="AB377" s="406"/>
      <c r="AC377" s="406"/>
      <c r="AD377" s="406"/>
      <c r="AE377" s="406"/>
      <c r="AF377" s="406"/>
      <c r="AG377" s="406"/>
      <c r="AH377" s="406"/>
      <c r="AI377" s="406"/>
      <c r="AJ377" s="406"/>
      <c r="AK377" s="406"/>
      <c r="AL377" s="406"/>
      <c r="AM377" s="406"/>
      <c r="AN377" s="406"/>
      <c r="AO377" s="406"/>
      <c r="AP377" s="406"/>
      <c r="AQ377" s="406"/>
      <c r="AR377" s="406"/>
      <c r="AS377" s="406"/>
      <c r="AT377" s="406"/>
      <c r="AU377" s="406"/>
      <c r="AV377" s="406"/>
      <c r="AW377" s="406"/>
      <c r="AX377" s="406"/>
      <c r="AY377" s="406"/>
      <c r="AZ377" s="406"/>
      <c r="BA377" s="406"/>
      <c r="BB377" s="406"/>
      <c r="BC377" s="406"/>
      <c r="BD377" s="406"/>
      <c r="BE377" s="406"/>
      <c r="BF377" s="406"/>
      <c r="BG377" s="406"/>
      <c r="BH377" s="406"/>
      <c r="BI377" s="406"/>
      <c r="BJ377" s="406"/>
      <c r="BK377" s="406"/>
      <c r="BL377" s="406"/>
      <c r="BM377" s="406"/>
      <c r="BN377" s="406"/>
      <c r="BO377" s="406"/>
      <c r="BP377" s="406"/>
      <c r="BQ377" s="406"/>
      <c r="BR377" s="406"/>
      <c r="BS377" s="406"/>
      <c r="BT377" s="406"/>
      <c r="BU377" s="406"/>
      <c r="BV377" s="406"/>
      <c r="BW377" s="406"/>
      <c r="BX377" s="406"/>
      <c r="BY377" s="406"/>
      <c r="BZ377" s="406"/>
      <c r="CA377" s="406"/>
      <c r="CB377" s="406"/>
      <c r="CC377" s="406"/>
      <c r="CD377" s="406"/>
      <c r="CE377" s="406"/>
      <c r="CF377" s="406"/>
      <c r="CG377" s="406"/>
      <c r="CH377" s="406"/>
      <c r="CI377" s="406"/>
    </row>
    <row r="378" spans="1:87" ht="15.75" customHeight="1">
      <c r="A378" s="406"/>
      <c r="B378" s="407"/>
      <c r="C378" s="407"/>
      <c r="D378" s="406"/>
      <c r="E378" s="406"/>
      <c r="F378" s="406"/>
      <c r="G378" s="406"/>
      <c r="H378" s="406"/>
      <c r="I378" s="406"/>
      <c r="J378" s="406"/>
      <c r="K378" s="406"/>
      <c r="L378" s="406"/>
      <c r="M378" s="406"/>
      <c r="N378" s="406"/>
      <c r="O378" s="406"/>
      <c r="P378" s="406"/>
      <c r="Q378" s="406"/>
      <c r="R378" s="406"/>
      <c r="S378" s="406"/>
      <c r="T378" s="406"/>
      <c r="U378" s="406"/>
      <c r="V378" s="406"/>
      <c r="W378" s="406"/>
      <c r="X378" s="406"/>
      <c r="Y378" s="406"/>
      <c r="Z378" s="406"/>
      <c r="AA378" s="406"/>
      <c r="AB378" s="406"/>
      <c r="AC378" s="406"/>
      <c r="AD378" s="406"/>
      <c r="AE378" s="406"/>
      <c r="AF378" s="406"/>
      <c r="AG378" s="406"/>
      <c r="AH378" s="406"/>
      <c r="AI378" s="406"/>
      <c r="AJ378" s="406"/>
      <c r="AK378" s="406"/>
      <c r="AL378" s="406"/>
      <c r="AM378" s="406"/>
      <c r="AN378" s="406"/>
      <c r="AO378" s="406"/>
      <c r="AP378" s="406"/>
      <c r="AQ378" s="406"/>
      <c r="AR378" s="406"/>
      <c r="AS378" s="406"/>
      <c r="AT378" s="406"/>
      <c r="AU378" s="406"/>
      <c r="AV378" s="406"/>
      <c r="AW378" s="406"/>
      <c r="AX378" s="406"/>
      <c r="AY378" s="406"/>
      <c r="AZ378" s="406"/>
      <c r="BA378" s="406"/>
      <c r="BB378" s="406"/>
      <c r="BC378" s="406"/>
      <c r="BD378" s="406"/>
      <c r="BE378" s="406"/>
      <c r="BF378" s="406"/>
      <c r="BG378" s="406"/>
      <c r="BH378" s="406"/>
      <c r="BI378" s="406"/>
      <c r="BJ378" s="406"/>
      <c r="BK378" s="406"/>
      <c r="BL378" s="406"/>
      <c r="BM378" s="406"/>
      <c r="BN378" s="406"/>
      <c r="BO378" s="406"/>
      <c r="BP378" s="406"/>
      <c r="BQ378" s="406"/>
      <c r="BR378" s="406"/>
      <c r="BS378" s="406"/>
      <c r="BT378" s="406"/>
      <c r="BU378" s="406"/>
      <c r="BV378" s="406"/>
      <c r="BW378" s="406"/>
      <c r="BX378" s="406"/>
      <c r="BY378" s="406"/>
      <c r="BZ378" s="406"/>
      <c r="CA378" s="406"/>
      <c r="CB378" s="406"/>
      <c r="CC378" s="406"/>
      <c r="CD378" s="406"/>
      <c r="CE378" s="406"/>
      <c r="CF378" s="406"/>
      <c r="CG378" s="406"/>
      <c r="CH378" s="406"/>
      <c r="CI378" s="406"/>
    </row>
    <row r="379" spans="1:87" ht="15.75" customHeight="1">
      <c r="A379" s="406"/>
      <c r="B379" s="407"/>
      <c r="C379" s="407"/>
      <c r="D379" s="406"/>
      <c r="E379" s="406"/>
      <c r="F379" s="406"/>
      <c r="G379" s="406"/>
      <c r="H379" s="406"/>
      <c r="I379" s="406"/>
      <c r="J379" s="406"/>
      <c r="K379" s="406"/>
      <c r="L379" s="406"/>
      <c r="M379" s="406"/>
      <c r="N379" s="406"/>
      <c r="O379" s="406"/>
      <c r="P379" s="406"/>
      <c r="Q379" s="406"/>
      <c r="R379" s="406"/>
      <c r="S379" s="406"/>
      <c r="T379" s="406"/>
      <c r="U379" s="406"/>
      <c r="V379" s="406"/>
      <c r="W379" s="406"/>
      <c r="X379" s="406"/>
      <c r="Y379" s="406"/>
      <c r="Z379" s="406"/>
      <c r="AA379" s="406"/>
      <c r="AB379" s="406"/>
      <c r="AC379" s="406"/>
      <c r="AD379" s="406"/>
      <c r="AE379" s="406"/>
      <c r="AF379" s="406"/>
      <c r="AG379" s="406"/>
      <c r="AH379" s="406"/>
      <c r="AI379" s="406"/>
      <c r="AJ379" s="406"/>
      <c r="AK379" s="406"/>
      <c r="AL379" s="406"/>
      <c r="AM379" s="406"/>
      <c r="AN379" s="406"/>
      <c r="AO379" s="406"/>
      <c r="AP379" s="406"/>
      <c r="AQ379" s="406"/>
      <c r="AR379" s="406"/>
      <c r="AS379" s="406"/>
      <c r="AT379" s="406"/>
      <c r="AU379" s="406"/>
      <c r="AV379" s="406"/>
      <c r="AW379" s="406"/>
      <c r="AX379" s="406"/>
      <c r="AY379" s="406"/>
      <c r="AZ379" s="406"/>
      <c r="BA379" s="406"/>
      <c r="BB379" s="406"/>
      <c r="BC379" s="406"/>
      <c r="BD379" s="406"/>
      <c r="BE379" s="406"/>
      <c r="BF379" s="406"/>
      <c r="BG379" s="406"/>
      <c r="BH379" s="406"/>
      <c r="BI379" s="406"/>
      <c r="BJ379" s="406"/>
      <c r="BK379" s="406"/>
      <c r="BL379" s="406"/>
      <c r="BM379" s="406"/>
      <c r="BN379" s="406"/>
      <c r="BO379" s="406"/>
      <c r="BP379" s="406"/>
      <c r="BQ379" s="406"/>
      <c r="BR379" s="406"/>
      <c r="BS379" s="406"/>
      <c r="BT379" s="406"/>
      <c r="BU379" s="406"/>
      <c r="BV379" s="406"/>
      <c r="BW379" s="406"/>
      <c r="BX379" s="406"/>
      <c r="BY379" s="406"/>
      <c r="BZ379" s="406"/>
      <c r="CA379" s="406"/>
      <c r="CB379" s="406"/>
      <c r="CC379" s="406"/>
      <c r="CD379" s="406"/>
      <c r="CE379" s="406"/>
      <c r="CF379" s="406"/>
      <c r="CG379" s="406"/>
      <c r="CH379" s="406"/>
      <c r="CI379" s="406"/>
    </row>
    <row r="380" spans="1:87" ht="15.75" customHeight="1">
      <c r="A380" s="406"/>
      <c r="B380" s="407"/>
      <c r="C380" s="407"/>
      <c r="D380" s="406"/>
      <c r="E380" s="406"/>
      <c r="F380" s="406"/>
      <c r="G380" s="406"/>
      <c r="H380" s="406"/>
      <c r="I380" s="406"/>
      <c r="J380" s="406"/>
      <c r="K380" s="406"/>
      <c r="L380" s="406"/>
      <c r="M380" s="406"/>
      <c r="N380" s="406"/>
      <c r="O380" s="406"/>
      <c r="P380" s="406"/>
      <c r="Q380" s="406"/>
      <c r="R380" s="406"/>
      <c r="S380" s="406"/>
      <c r="T380" s="406"/>
      <c r="U380" s="406"/>
      <c r="V380" s="406"/>
      <c r="W380" s="406"/>
      <c r="X380" s="406"/>
      <c r="Y380" s="406"/>
      <c r="Z380" s="406"/>
      <c r="AA380" s="406"/>
      <c r="AB380" s="406"/>
      <c r="AC380" s="406"/>
      <c r="AD380" s="406"/>
      <c r="AE380" s="406"/>
      <c r="AF380" s="406"/>
      <c r="AG380" s="406"/>
      <c r="AH380" s="406"/>
      <c r="AI380" s="406"/>
      <c r="AJ380" s="406"/>
      <c r="AK380" s="406"/>
      <c r="AL380" s="406"/>
      <c r="AM380" s="406"/>
      <c r="AN380" s="406"/>
      <c r="AO380" s="406"/>
      <c r="AP380" s="406"/>
      <c r="AQ380" s="406"/>
      <c r="AR380" s="406"/>
      <c r="AS380" s="406"/>
      <c r="AT380" s="406"/>
      <c r="AU380" s="406"/>
      <c r="AV380" s="406"/>
      <c r="AW380" s="406"/>
      <c r="AX380" s="406"/>
      <c r="AY380" s="406"/>
      <c r="AZ380" s="406"/>
      <c r="BA380" s="406"/>
      <c r="BB380" s="406"/>
      <c r="BC380" s="406"/>
      <c r="BD380" s="406"/>
      <c r="BE380" s="406"/>
      <c r="BF380" s="406"/>
      <c r="BG380" s="406"/>
      <c r="BH380" s="406"/>
      <c r="BI380" s="406"/>
      <c r="BJ380" s="406"/>
      <c r="BK380" s="406"/>
      <c r="BL380" s="406"/>
      <c r="BM380" s="406"/>
      <c r="BN380" s="406"/>
      <c r="BO380" s="406"/>
      <c r="BP380" s="406"/>
      <c r="BQ380" s="406"/>
      <c r="BR380" s="406"/>
      <c r="BS380" s="406"/>
      <c r="BT380" s="406"/>
      <c r="BU380" s="406"/>
      <c r="BV380" s="406"/>
      <c r="BW380" s="406"/>
      <c r="BX380" s="406"/>
      <c r="BY380" s="406"/>
      <c r="BZ380" s="406"/>
      <c r="CA380" s="406"/>
      <c r="CB380" s="406"/>
      <c r="CC380" s="406"/>
      <c r="CD380" s="406"/>
      <c r="CE380" s="406"/>
      <c r="CF380" s="406"/>
      <c r="CG380" s="406"/>
      <c r="CH380" s="406"/>
      <c r="CI380" s="406"/>
    </row>
    <row r="381" spans="1:87" ht="15.75" customHeight="1">
      <c r="A381" s="406"/>
      <c r="B381" s="407"/>
      <c r="C381" s="407"/>
      <c r="D381" s="406"/>
      <c r="E381" s="406"/>
      <c r="F381" s="406"/>
      <c r="G381" s="406"/>
      <c r="H381" s="406"/>
      <c r="I381" s="406"/>
      <c r="J381" s="406"/>
      <c r="K381" s="406"/>
      <c r="L381" s="406"/>
      <c r="M381" s="406"/>
      <c r="N381" s="406"/>
      <c r="O381" s="406"/>
      <c r="P381" s="406"/>
      <c r="Q381" s="406"/>
      <c r="R381" s="406"/>
      <c r="S381" s="406"/>
      <c r="T381" s="406"/>
      <c r="U381" s="406"/>
      <c r="V381" s="406"/>
      <c r="W381" s="406"/>
      <c r="X381" s="406"/>
      <c r="Y381" s="406"/>
      <c r="Z381" s="406"/>
      <c r="AA381" s="406"/>
      <c r="AB381" s="406"/>
      <c r="AC381" s="406"/>
      <c r="AD381" s="406"/>
      <c r="AE381" s="406"/>
      <c r="AF381" s="406"/>
      <c r="AG381" s="406"/>
      <c r="AH381" s="406"/>
      <c r="AI381" s="406"/>
      <c r="AJ381" s="406"/>
      <c r="AK381" s="406"/>
      <c r="AL381" s="406"/>
      <c r="AM381" s="406"/>
      <c r="AN381" s="406"/>
      <c r="AO381" s="406"/>
      <c r="AP381" s="406"/>
      <c r="AQ381" s="406"/>
      <c r="AR381" s="406"/>
      <c r="AS381" s="406"/>
      <c r="AT381" s="406"/>
      <c r="AU381" s="406"/>
      <c r="AV381" s="406"/>
      <c r="AW381" s="406"/>
      <c r="AX381" s="406"/>
      <c r="AY381" s="406"/>
      <c r="AZ381" s="406"/>
      <c r="BA381" s="406"/>
      <c r="BB381" s="406"/>
      <c r="BC381" s="406"/>
      <c r="BD381" s="406"/>
      <c r="BE381" s="406"/>
      <c r="BF381" s="406"/>
      <c r="BG381" s="406"/>
      <c r="BH381" s="406"/>
      <c r="BI381" s="406"/>
      <c r="BJ381" s="406"/>
      <c r="BK381" s="406"/>
      <c r="BL381" s="406"/>
      <c r="BM381" s="406"/>
      <c r="BN381" s="406"/>
      <c r="BO381" s="406"/>
      <c r="BP381" s="406"/>
      <c r="BQ381" s="406"/>
      <c r="BR381" s="406"/>
      <c r="BS381" s="406"/>
      <c r="BT381" s="406"/>
      <c r="BU381" s="406"/>
      <c r="BV381" s="406"/>
      <c r="BW381" s="406"/>
      <c r="BX381" s="406"/>
      <c r="BY381" s="406"/>
      <c r="BZ381" s="406"/>
      <c r="CA381" s="406"/>
      <c r="CB381" s="406"/>
      <c r="CC381" s="406"/>
      <c r="CD381" s="406"/>
      <c r="CE381" s="406"/>
      <c r="CF381" s="406"/>
      <c r="CG381" s="406"/>
      <c r="CH381" s="406"/>
      <c r="CI381" s="406"/>
    </row>
    <row r="382" spans="1:87" ht="15.75" customHeight="1">
      <c r="A382" s="406"/>
      <c r="B382" s="407"/>
      <c r="C382" s="407"/>
      <c r="D382" s="406"/>
      <c r="E382" s="406"/>
      <c r="F382" s="406"/>
      <c r="G382" s="406"/>
      <c r="H382" s="406"/>
      <c r="I382" s="406"/>
      <c r="J382" s="406"/>
      <c r="K382" s="406"/>
      <c r="L382" s="406"/>
      <c r="M382" s="406"/>
      <c r="N382" s="406"/>
      <c r="O382" s="406"/>
      <c r="P382" s="406"/>
      <c r="Q382" s="406"/>
      <c r="R382" s="406"/>
      <c r="S382" s="406"/>
      <c r="T382" s="406"/>
      <c r="U382" s="406"/>
      <c r="V382" s="406"/>
      <c r="W382" s="406"/>
      <c r="X382" s="406"/>
      <c r="Y382" s="406"/>
      <c r="Z382" s="406"/>
      <c r="AA382" s="406"/>
      <c r="AB382" s="406"/>
      <c r="AC382" s="406"/>
      <c r="AD382" s="406"/>
      <c r="AE382" s="406"/>
      <c r="AF382" s="406"/>
      <c r="AG382" s="406"/>
      <c r="AH382" s="406"/>
      <c r="AI382" s="406"/>
      <c r="AJ382" s="406"/>
      <c r="AK382" s="406"/>
      <c r="AL382" s="406"/>
      <c r="AM382" s="406"/>
      <c r="AN382" s="406"/>
      <c r="AO382" s="406"/>
      <c r="AP382" s="406"/>
      <c r="AQ382" s="406"/>
      <c r="AR382" s="406"/>
      <c r="AS382" s="406"/>
      <c r="AT382" s="406"/>
      <c r="AU382" s="406"/>
      <c r="AV382" s="406"/>
      <c r="AW382" s="406"/>
      <c r="AX382" s="406"/>
      <c r="AY382" s="406"/>
      <c r="AZ382" s="406"/>
      <c r="BA382" s="406"/>
      <c r="BB382" s="406"/>
      <c r="BC382" s="406"/>
      <c r="BD382" s="406"/>
      <c r="BE382" s="406"/>
      <c r="BF382" s="406"/>
      <c r="BG382" s="406"/>
      <c r="BH382" s="406"/>
      <c r="BI382" s="406"/>
      <c r="BJ382" s="406"/>
      <c r="BK382" s="406"/>
      <c r="BL382" s="406"/>
      <c r="BM382" s="406"/>
      <c r="BN382" s="406"/>
      <c r="BO382" s="406"/>
      <c r="BP382" s="406"/>
      <c r="BQ382" s="406"/>
      <c r="BR382" s="406"/>
      <c r="BS382" s="406"/>
      <c r="BT382" s="406"/>
      <c r="BU382" s="406"/>
      <c r="BV382" s="406"/>
      <c r="BW382" s="406"/>
      <c r="BX382" s="406"/>
      <c r="BY382" s="406"/>
      <c r="BZ382" s="406"/>
      <c r="CA382" s="406"/>
      <c r="CB382" s="406"/>
      <c r="CC382" s="406"/>
      <c r="CD382" s="406"/>
      <c r="CE382" s="406"/>
      <c r="CF382" s="406"/>
      <c r="CG382" s="406"/>
      <c r="CH382" s="406"/>
      <c r="CI382" s="406"/>
    </row>
    <row r="383" spans="1:87" ht="15.75" customHeight="1">
      <c r="A383" s="406"/>
      <c r="B383" s="407"/>
      <c r="C383" s="407"/>
      <c r="D383" s="406"/>
      <c r="E383" s="406"/>
      <c r="F383" s="406"/>
      <c r="G383" s="406"/>
      <c r="H383" s="406"/>
      <c r="I383" s="406"/>
      <c r="J383" s="406"/>
      <c r="K383" s="406"/>
      <c r="L383" s="406"/>
      <c r="M383" s="406"/>
      <c r="N383" s="406"/>
      <c r="O383" s="406"/>
      <c r="P383" s="406"/>
      <c r="Q383" s="406"/>
      <c r="R383" s="406"/>
      <c r="S383" s="406"/>
      <c r="T383" s="406"/>
      <c r="U383" s="406"/>
      <c r="V383" s="406"/>
      <c r="W383" s="406"/>
      <c r="X383" s="406"/>
      <c r="Y383" s="406"/>
      <c r="Z383" s="406"/>
      <c r="AA383" s="406"/>
      <c r="AB383" s="406"/>
      <c r="AC383" s="406"/>
      <c r="AD383" s="406"/>
      <c r="AE383" s="406"/>
      <c r="AF383" s="406"/>
      <c r="AG383" s="406"/>
      <c r="AH383" s="406"/>
      <c r="AI383" s="406"/>
      <c r="AJ383" s="406"/>
      <c r="AK383" s="406"/>
      <c r="AL383" s="406"/>
      <c r="AM383" s="406"/>
      <c r="AN383" s="406"/>
      <c r="AO383" s="406"/>
      <c r="AP383" s="406"/>
      <c r="AQ383" s="406"/>
      <c r="AR383" s="406"/>
      <c r="AS383" s="406"/>
      <c r="AT383" s="406"/>
      <c r="AU383" s="406"/>
      <c r="AV383" s="406"/>
      <c r="AW383" s="406"/>
      <c r="AX383" s="406"/>
      <c r="AY383" s="406"/>
      <c r="AZ383" s="406"/>
      <c r="BA383" s="406"/>
      <c r="BB383" s="406"/>
      <c r="BC383" s="406"/>
      <c r="BD383" s="406"/>
      <c r="BE383" s="406"/>
      <c r="BF383" s="406"/>
      <c r="BG383" s="406"/>
      <c r="BH383" s="406"/>
      <c r="BI383" s="406"/>
      <c r="BJ383" s="406"/>
      <c r="BK383" s="406"/>
      <c r="BL383" s="406"/>
      <c r="BM383" s="406"/>
      <c r="BN383" s="406"/>
      <c r="BO383" s="406"/>
      <c r="BP383" s="406"/>
      <c r="BQ383" s="406"/>
      <c r="BR383" s="406"/>
      <c r="BS383" s="406"/>
      <c r="BT383" s="406"/>
      <c r="BU383" s="406"/>
      <c r="BV383" s="406"/>
      <c r="BW383" s="406"/>
      <c r="BX383" s="406"/>
      <c r="BY383" s="406"/>
      <c r="BZ383" s="406"/>
      <c r="CA383" s="406"/>
      <c r="CB383" s="406"/>
      <c r="CC383" s="406"/>
      <c r="CD383" s="406"/>
      <c r="CE383" s="406"/>
      <c r="CF383" s="406"/>
      <c r="CG383" s="406"/>
      <c r="CH383" s="406"/>
      <c r="CI383" s="406"/>
    </row>
    <row r="384" spans="1:87" ht="15.75" customHeight="1">
      <c r="A384" s="406"/>
      <c r="B384" s="407"/>
      <c r="C384" s="407"/>
      <c r="D384" s="406"/>
      <c r="E384" s="406"/>
      <c r="F384" s="406"/>
      <c r="G384" s="406"/>
      <c r="H384" s="406"/>
      <c r="I384" s="406"/>
      <c r="J384" s="406"/>
      <c r="K384" s="406"/>
      <c r="L384" s="406"/>
      <c r="M384" s="406"/>
      <c r="N384" s="406"/>
      <c r="O384" s="406"/>
      <c r="P384" s="406"/>
      <c r="Q384" s="406"/>
      <c r="R384" s="406"/>
      <c r="S384" s="406"/>
      <c r="T384" s="406"/>
      <c r="U384" s="406"/>
      <c r="V384" s="406"/>
      <c r="W384" s="406"/>
      <c r="X384" s="406"/>
      <c r="Y384" s="406"/>
      <c r="Z384" s="406"/>
      <c r="AA384" s="406"/>
      <c r="AB384" s="406"/>
      <c r="AC384" s="406"/>
      <c r="AD384" s="406"/>
      <c r="AE384" s="406"/>
      <c r="AF384" s="406"/>
      <c r="AG384" s="406"/>
      <c r="AH384" s="406"/>
      <c r="AI384" s="406"/>
      <c r="AJ384" s="406"/>
      <c r="AK384" s="406"/>
      <c r="AL384" s="406"/>
      <c r="AM384" s="406"/>
      <c r="AN384" s="406"/>
      <c r="AO384" s="406"/>
      <c r="AP384" s="406"/>
      <c r="AQ384" s="406"/>
      <c r="AR384" s="406"/>
      <c r="AS384" s="406"/>
      <c r="AT384" s="406"/>
      <c r="AU384" s="406"/>
      <c r="AV384" s="406"/>
      <c r="AW384" s="406"/>
      <c r="AX384" s="406"/>
      <c r="AY384" s="406"/>
      <c r="AZ384" s="406"/>
      <c r="BA384" s="406"/>
      <c r="BB384" s="406"/>
      <c r="BC384" s="406"/>
      <c r="BD384" s="406"/>
      <c r="BE384" s="406"/>
      <c r="BF384" s="406"/>
      <c r="BG384" s="406"/>
      <c r="BH384" s="406"/>
      <c r="BI384" s="406"/>
      <c r="BJ384" s="406"/>
      <c r="BK384" s="406"/>
      <c r="BL384" s="406"/>
      <c r="BM384" s="406"/>
      <c r="BN384" s="406"/>
      <c r="BO384" s="406"/>
      <c r="BP384" s="406"/>
      <c r="BQ384" s="406"/>
      <c r="BR384" s="406"/>
      <c r="BS384" s="406"/>
      <c r="BT384" s="406"/>
      <c r="BU384" s="406"/>
      <c r="BV384" s="406"/>
      <c r="BW384" s="406"/>
      <c r="BX384" s="406"/>
      <c r="BY384" s="406"/>
      <c r="BZ384" s="406"/>
      <c r="CA384" s="406"/>
      <c r="CB384" s="406"/>
      <c r="CC384" s="406"/>
      <c r="CD384" s="406"/>
      <c r="CE384" s="406"/>
      <c r="CF384" s="406"/>
      <c r="CG384" s="406"/>
      <c r="CH384" s="406"/>
      <c r="CI384" s="406"/>
    </row>
    <row r="385" spans="1:87" ht="15.75" customHeight="1">
      <c r="A385" s="406"/>
      <c r="B385" s="407"/>
      <c r="C385" s="407"/>
      <c r="D385" s="406"/>
      <c r="E385" s="406"/>
      <c r="F385" s="406"/>
      <c r="G385" s="406"/>
      <c r="H385" s="406"/>
      <c r="I385" s="406"/>
      <c r="J385" s="406"/>
      <c r="K385" s="406"/>
      <c r="L385" s="406"/>
      <c r="M385" s="406"/>
      <c r="N385" s="406"/>
      <c r="O385" s="406"/>
      <c r="P385" s="406"/>
      <c r="Q385" s="406"/>
      <c r="R385" s="406"/>
      <c r="S385" s="406"/>
      <c r="T385" s="406"/>
      <c r="U385" s="406"/>
      <c r="V385" s="406"/>
      <c r="W385" s="406"/>
      <c r="X385" s="406"/>
      <c r="Y385" s="406"/>
      <c r="Z385" s="406"/>
      <c r="AA385" s="406"/>
      <c r="AB385" s="406"/>
      <c r="AC385" s="406"/>
      <c r="AD385" s="406"/>
      <c r="AE385" s="406"/>
      <c r="AF385" s="406"/>
      <c r="AG385" s="406"/>
      <c r="AH385" s="406"/>
      <c r="AI385" s="406"/>
      <c r="AJ385" s="406"/>
      <c r="AK385" s="406"/>
      <c r="AL385" s="406"/>
      <c r="AM385" s="406"/>
      <c r="AN385" s="406"/>
      <c r="AO385" s="406"/>
      <c r="AP385" s="406"/>
      <c r="AQ385" s="406"/>
      <c r="AR385" s="406"/>
      <c r="AS385" s="406"/>
      <c r="AT385" s="406"/>
      <c r="AU385" s="406"/>
      <c r="AV385" s="406"/>
      <c r="AW385" s="406"/>
      <c r="AX385" s="406"/>
      <c r="AY385" s="406"/>
      <c r="AZ385" s="406"/>
      <c r="BA385" s="406"/>
      <c r="BB385" s="406"/>
      <c r="BC385" s="406"/>
      <c r="BD385" s="406"/>
      <c r="BE385" s="406"/>
      <c r="BF385" s="406"/>
      <c r="BG385" s="406"/>
      <c r="BH385" s="406"/>
      <c r="BI385" s="406"/>
      <c r="BJ385" s="406"/>
      <c r="BK385" s="406"/>
      <c r="BL385" s="406"/>
      <c r="BM385" s="406"/>
      <c r="BN385" s="406"/>
      <c r="BO385" s="406"/>
      <c r="BP385" s="406"/>
      <c r="BQ385" s="406"/>
      <c r="BR385" s="406"/>
      <c r="BS385" s="406"/>
      <c r="BT385" s="406"/>
      <c r="BU385" s="406"/>
      <c r="BV385" s="406"/>
      <c r="BW385" s="406"/>
      <c r="BX385" s="406"/>
      <c r="BY385" s="406"/>
      <c r="BZ385" s="406"/>
      <c r="CA385" s="406"/>
      <c r="CB385" s="406"/>
      <c r="CC385" s="406"/>
      <c r="CD385" s="406"/>
      <c r="CE385" s="406"/>
      <c r="CF385" s="406"/>
      <c r="CG385" s="406"/>
      <c r="CH385" s="406"/>
      <c r="CI385" s="406"/>
    </row>
    <row r="386" spans="1:87" ht="15.75" customHeight="1">
      <c r="A386" s="406"/>
      <c r="B386" s="407"/>
      <c r="C386" s="407"/>
      <c r="D386" s="406"/>
      <c r="E386" s="406"/>
      <c r="F386" s="406"/>
      <c r="G386" s="406"/>
      <c r="H386" s="406"/>
      <c r="I386" s="406"/>
      <c r="J386" s="406"/>
      <c r="K386" s="406"/>
      <c r="L386" s="406"/>
      <c r="M386" s="406"/>
      <c r="N386" s="406"/>
      <c r="O386" s="406"/>
      <c r="P386" s="406"/>
      <c r="Q386" s="406"/>
      <c r="R386" s="406"/>
      <c r="S386" s="406"/>
      <c r="T386" s="406"/>
      <c r="U386" s="406"/>
      <c r="V386" s="406"/>
      <c r="W386" s="406"/>
      <c r="X386" s="406"/>
      <c r="Y386" s="406"/>
      <c r="Z386" s="406"/>
      <c r="AA386" s="406"/>
      <c r="AB386" s="406"/>
      <c r="AC386" s="406"/>
      <c r="AD386" s="406"/>
      <c r="AE386" s="406"/>
      <c r="AF386" s="406"/>
      <c r="AG386" s="406"/>
      <c r="AH386" s="406"/>
      <c r="AI386" s="406"/>
      <c r="AJ386" s="406"/>
      <c r="AK386" s="406"/>
      <c r="AL386" s="406"/>
      <c r="AM386" s="406"/>
      <c r="AN386" s="406"/>
      <c r="AO386" s="406"/>
      <c r="AP386" s="406"/>
      <c r="AQ386" s="406"/>
      <c r="AR386" s="406"/>
      <c r="AS386" s="406"/>
      <c r="AT386" s="406"/>
      <c r="AU386" s="406"/>
      <c r="AV386" s="406"/>
      <c r="AW386" s="406"/>
      <c r="AX386" s="406"/>
      <c r="AY386" s="406"/>
      <c r="AZ386" s="406"/>
      <c r="BA386" s="406"/>
      <c r="BB386" s="406"/>
      <c r="BC386" s="406"/>
      <c r="BD386" s="406"/>
      <c r="BE386" s="406"/>
      <c r="BF386" s="406"/>
      <c r="BG386" s="406"/>
      <c r="BH386" s="406"/>
      <c r="BI386" s="406"/>
      <c r="BJ386" s="406"/>
      <c r="BK386" s="406"/>
      <c r="BL386" s="406"/>
      <c r="BM386" s="406"/>
      <c r="BN386" s="406"/>
      <c r="BO386" s="406"/>
      <c r="BP386" s="406"/>
      <c r="BQ386" s="406"/>
      <c r="BR386" s="406"/>
      <c r="BS386" s="406"/>
      <c r="BT386" s="406"/>
      <c r="BU386" s="406"/>
      <c r="BV386" s="406"/>
      <c r="BW386" s="406"/>
      <c r="BX386" s="406"/>
      <c r="BY386" s="406"/>
      <c r="BZ386" s="406"/>
      <c r="CA386" s="406"/>
      <c r="CB386" s="406"/>
      <c r="CC386" s="406"/>
      <c r="CD386" s="406"/>
      <c r="CE386" s="406"/>
      <c r="CF386" s="406"/>
      <c r="CG386" s="406"/>
      <c r="CH386" s="406"/>
      <c r="CI386" s="406"/>
    </row>
    <row r="387" spans="1:87" ht="15.75" customHeight="1">
      <c r="A387" s="406"/>
      <c r="B387" s="407"/>
      <c r="C387" s="407"/>
      <c r="D387" s="406"/>
      <c r="E387" s="406"/>
      <c r="F387" s="406"/>
      <c r="G387" s="406"/>
      <c r="H387" s="406"/>
      <c r="I387" s="406"/>
      <c r="J387" s="406"/>
      <c r="K387" s="406"/>
      <c r="L387" s="406"/>
      <c r="M387" s="406"/>
      <c r="N387" s="406"/>
      <c r="O387" s="406"/>
      <c r="P387" s="406"/>
      <c r="Q387" s="406"/>
      <c r="R387" s="406"/>
      <c r="S387" s="406"/>
      <c r="T387" s="406"/>
      <c r="U387" s="406"/>
      <c r="V387" s="406"/>
      <c r="W387" s="406"/>
      <c r="X387" s="406"/>
      <c r="Y387" s="406"/>
      <c r="Z387" s="406"/>
      <c r="AA387" s="406"/>
      <c r="AB387" s="406"/>
      <c r="AC387" s="406"/>
      <c r="AD387" s="406"/>
      <c r="AE387" s="406"/>
      <c r="AF387" s="406"/>
      <c r="AG387" s="406"/>
      <c r="AH387" s="406"/>
      <c r="AI387" s="406"/>
      <c r="AJ387" s="406"/>
      <c r="AK387" s="406"/>
      <c r="AL387" s="406"/>
      <c r="AM387" s="406"/>
      <c r="AN387" s="406"/>
      <c r="AO387" s="406"/>
      <c r="AP387" s="406"/>
      <c r="AQ387" s="406"/>
      <c r="AR387" s="406"/>
      <c r="AS387" s="406"/>
      <c r="AT387" s="406"/>
      <c r="AU387" s="406"/>
      <c r="AV387" s="406"/>
      <c r="AW387" s="406"/>
      <c r="AX387" s="406"/>
      <c r="AY387" s="406"/>
      <c r="AZ387" s="406"/>
      <c r="BA387" s="406"/>
      <c r="BB387" s="406"/>
      <c r="BC387" s="406"/>
      <c r="BD387" s="406"/>
      <c r="BE387" s="406"/>
      <c r="BF387" s="406"/>
      <c r="BG387" s="406"/>
      <c r="BH387" s="406"/>
      <c r="BI387" s="406"/>
      <c r="BJ387" s="406"/>
      <c r="BK387" s="406"/>
      <c r="BL387" s="406"/>
      <c r="BM387" s="406"/>
      <c r="BN387" s="406"/>
      <c r="BO387" s="406"/>
      <c r="BP387" s="406"/>
      <c r="BQ387" s="406"/>
      <c r="BR387" s="406"/>
      <c r="BS387" s="406"/>
      <c r="BT387" s="406"/>
      <c r="BU387" s="406"/>
      <c r="BV387" s="406"/>
      <c r="BW387" s="406"/>
      <c r="BX387" s="406"/>
      <c r="BY387" s="406"/>
      <c r="BZ387" s="406"/>
      <c r="CA387" s="406"/>
      <c r="CB387" s="406"/>
      <c r="CC387" s="406"/>
      <c r="CD387" s="406"/>
      <c r="CE387" s="406"/>
      <c r="CF387" s="406"/>
      <c r="CG387" s="406"/>
      <c r="CH387" s="406"/>
      <c r="CI387" s="406"/>
    </row>
    <row r="388" spans="1:87" ht="15.75" customHeight="1">
      <c r="A388" s="406"/>
      <c r="B388" s="407"/>
      <c r="C388" s="407"/>
      <c r="D388" s="406"/>
      <c r="E388" s="406"/>
      <c r="F388" s="406"/>
      <c r="G388" s="406"/>
      <c r="H388" s="406"/>
      <c r="I388" s="406"/>
      <c r="J388" s="406"/>
      <c r="K388" s="406"/>
      <c r="L388" s="406"/>
      <c r="M388" s="406"/>
      <c r="N388" s="406"/>
      <c r="O388" s="406"/>
      <c r="P388" s="406"/>
      <c r="Q388" s="406"/>
      <c r="R388" s="406"/>
      <c r="S388" s="406"/>
      <c r="T388" s="406"/>
      <c r="U388" s="406"/>
      <c r="V388" s="406"/>
      <c r="W388" s="406"/>
      <c r="X388" s="406"/>
      <c r="Y388" s="406"/>
      <c r="Z388" s="406"/>
      <c r="AA388" s="406"/>
      <c r="AB388" s="406"/>
      <c r="AC388" s="406"/>
      <c r="AD388" s="406"/>
      <c r="AE388" s="406"/>
      <c r="AF388" s="406"/>
      <c r="AG388" s="406"/>
      <c r="AH388" s="406"/>
      <c r="AI388" s="406"/>
      <c r="AJ388" s="406"/>
      <c r="AK388" s="406"/>
      <c r="AL388" s="406"/>
      <c r="AM388" s="406"/>
      <c r="AN388" s="406"/>
      <c r="AO388" s="406"/>
      <c r="AP388" s="406"/>
      <c r="AQ388" s="406"/>
      <c r="AR388" s="406"/>
      <c r="AS388" s="406"/>
      <c r="AT388" s="406"/>
      <c r="AU388" s="406"/>
      <c r="AV388" s="406"/>
      <c r="AW388" s="406"/>
      <c r="AX388" s="406"/>
      <c r="AY388" s="406"/>
      <c r="AZ388" s="406"/>
      <c r="BA388" s="406"/>
      <c r="BB388" s="406"/>
      <c r="BC388" s="406"/>
      <c r="BD388" s="406"/>
      <c r="BE388" s="406"/>
      <c r="BF388" s="406"/>
      <c r="BG388" s="406"/>
      <c r="BH388" s="406"/>
      <c r="BI388" s="406"/>
      <c r="BJ388" s="406"/>
      <c r="BK388" s="406"/>
      <c r="BL388" s="406"/>
      <c r="BM388" s="406"/>
      <c r="BN388" s="406"/>
      <c r="BO388" s="406"/>
      <c r="BP388" s="406"/>
      <c r="BQ388" s="406"/>
      <c r="BR388" s="406"/>
      <c r="BS388" s="406"/>
      <c r="BT388" s="406"/>
      <c r="BU388" s="406"/>
      <c r="BV388" s="406"/>
      <c r="BW388" s="406"/>
      <c r="BX388" s="406"/>
      <c r="BY388" s="406"/>
      <c r="BZ388" s="406"/>
      <c r="CA388" s="406"/>
      <c r="CB388" s="406"/>
      <c r="CC388" s="406"/>
      <c r="CD388" s="406"/>
      <c r="CE388" s="406"/>
      <c r="CF388" s="406"/>
      <c r="CG388" s="406"/>
      <c r="CH388" s="406"/>
      <c r="CI388" s="406"/>
    </row>
    <row r="389" spans="1:87" ht="15.75" customHeight="1">
      <c r="A389" s="406"/>
      <c r="B389" s="407"/>
      <c r="C389" s="407"/>
      <c r="D389" s="406"/>
      <c r="E389" s="406"/>
      <c r="F389" s="406"/>
      <c r="G389" s="406"/>
      <c r="H389" s="406"/>
      <c r="I389" s="406"/>
      <c r="J389" s="406"/>
      <c r="K389" s="406"/>
      <c r="L389" s="406"/>
      <c r="M389" s="406"/>
      <c r="N389" s="406"/>
      <c r="O389" s="406"/>
      <c r="P389" s="406"/>
      <c r="Q389" s="406"/>
      <c r="R389" s="406"/>
      <c r="S389" s="406"/>
      <c r="T389" s="406"/>
      <c r="U389" s="406"/>
      <c r="V389" s="406"/>
      <c r="W389" s="406"/>
      <c r="X389" s="406"/>
      <c r="Y389" s="406"/>
      <c r="Z389" s="406"/>
      <c r="AA389" s="406"/>
      <c r="AB389" s="406"/>
      <c r="AC389" s="406"/>
      <c r="AD389" s="406"/>
      <c r="AE389" s="406"/>
      <c r="AF389" s="406"/>
      <c r="AG389" s="406"/>
      <c r="AH389" s="406"/>
      <c r="AI389" s="406"/>
      <c r="AJ389" s="406"/>
      <c r="AK389" s="406"/>
      <c r="AL389" s="406"/>
      <c r="AM389" s="406"/>
      <c r="AN389" s="406"/>
      <c r="AO389" s="406"/>
      <c r="AP389" s="406"/>
      <c r="AQ389" s="406"/>
      <c r="AR389" s="406"/>
      <c r="AS389" s="406"/>
      <c r="AT389" s="406"/>
      <c r="AU389" s="406"/>
      <c r="AV389" s="406"/>
      <c r="AW389" s="406"/>
      <c r="AX389" s="406"/>
      <c r="AY389" s="406"/>
      <c r="AZ389" s="406"/>
      <c r="BA389" s="406"/>
      <c r="BB389" s="406"/>
      <c r="BC389" s="406"/>
      <c r="BD389" s="406"/>
      <c r="BE389" s="406"/>
      <c r="BF389" s="406"/>
      <c r="BG389" s="406"/>
      <c r="BH389" s="406"/>
      <c r="BI389" s="406"/>
      <c r="BJ389" s="406"/>
      <c r="BK389" s="406"/>
      <c r="BL389" s="406"/>
      <c r="BM389" s="406"/>
      <c r="BN389" s="406"/>
      <c r="BO389" s="406"/>
      <c r="BP389" s="406"/>
      <c r="BQ389" s="406"/>
      <c r="BR389" s="406"/>
      <c r="BS389" s="406"/>
      <c r="BT389" s="406"/>
      <c r="BU389" s="406"/>
      <c r="BV389" s="406"/>
      <c r="BW389" s="406"/>
      <c r="BX389" s="406"/>
      <c r="BY389" s="406"/>
      <c r="BZ389" s="406"/>
      <c r="CA389" s="406"/>
      <c r="CB389" s="406"/>
      <c r="CC389" s="406"/>
      <c r="CD389" s="406"/>
      <c r="CE389" s="406"/>
      <c r="CF389" s="406"/>
      <c r="CG389" s="406"/>
      <c r="CH389" s="406"/>
      <c r="CI389" s="406"/>
    </row>
    <row r="390" spans="1:87" ht="15.75" customHeight="1">
      <c r="A390" s="406"/>
      <c r="B390" s="407"/>
      <c r="C390" s="407"/>
      <c r="D390" s="406"/>
      <c r="E390" s="406"/>
      <c r="F390" s="406"/>
      <c r="G390" s="406"/>
      <c r="H390" s="406"/>
      <c r="I390" s="406"/>
      <c r="J390" s="406"/>
      <c r="K390" s="406"/>
      <c r="L390" s="406"/>
      <c r="M390" s="406"/>
      <c r="N390" s="406"/>
      <c r="O390" s="406"/>
      <c r="P390" s="406"/>
      <c r="Q390" s="406"/>
      <c r="R390" s="406"/>
      <c r="S390" s="406"/>
      <c r="T390" s="406"/>
      <c r="U390" s="406"/>
      <c r="V390" s="406"/>
      <c r="W390" s="406"/>
      <c r="X390" s="406"/>
      <c r="Y390" s="406"/>
      <c r="Z390" s="406"/>
      <c r="AA390" s="406"/>
      <c r="AB390" s="406"/>
      <c r="AC390" s="406"/>
      <c r="AD390" s="406"/>
      <c r="AE390" s="406"/>
      <c r="AF390" s="406"/>
      <c r="AG390" s="406"/>
      <c r="AH390" s="406"/>
      <c r="AI390" s="406"/>
      <c r="AJ390" s="406"/>
      <c r="AK390" s="406"/>
      <c r="AL390" s="406"/>
      <c r="AM390" s="406"/>
      <c r="AN390" s="406"/>
      <c r="AO390" s="406"/>
      <c r="AP390" s="406"/>
      <c r="AQ390" s="406"/>
      <c r="AR390" s="406"/>
      <c r="AS390" s="406"/>
      <c r="AT390" s="406"/>
      <c r="AU390" s="406"/>
      <c r="AV390" s="406"/>
      <c r="AW390" s="406"/>
      <c r="AX390" s="406"/>
      <c r="AY390" s="406"/>
      <c r="AZ390" s="406"/>
      <c r="BA390" s="406"/>
      <c r="BB390" s="406"/>
      <c r="BC390" s="406"/>
      <c r="BD390" s="406"/>
      <c r="BE390" s="406"/>
      <c r="BF390" s="406"/>
      <c r="BG390" s="406"/>
      <c r="BH390" s="406"/>
      <c r="BI390" s="406"/>
      <c r="BJ390" s="406"/>
      <c r="BK390" s="406"/>
      <c r="BL390" s="406"/>
      <c r="BM390" s="406"/>
      <c r="BN390" s="406"/>
      <c r="BO390" s="406"/>
      <c r="BP390" s="406"/>
      <c r="BQ390" s="406"/>
      <c r="BR390" s="406"/>
      <c r="BS390" s="406"/>
      <c r="BT390" s="406"/>
      <c r="BU390" s="406"/>
      <c r="BV390" s="406"/>
      <c r="BW390" s="406"/>
      <c r="BX390" s="406"/>
      <c r="BY390" s="406"/>
      <c r="BZ390" s="406"/>
      <c r="CA390" s="406"/>
      <c r="CB390" s="406"/>
      <c r="CC390" s="406"/>
      <c r="CD390" s="406"/>
      <c r="CE390" s="406"/>
      <c r="CF390" s="406"/>
      <c r="CG390" s="406"/>
      <c r="CH390" s="406"/>
      <c r="CI390" s="406"/>
    </row>
    <row r="391" spans="1:87" ht="15.75" customHeight="1">
      <c r="A391" s="406"/>
      <c r="B391" s="407"/>
      <c r="C391" s="407"/>
      <c r="D391" s="406"/>
      <c r="E391" s="406"/>
      <c r="F391" s="406"/>
      <c r="G391" s="406"/>
      <c r="H391" s="406"/>
      <c r="I391" s="406"/>
      <c r="J391" s="406"/>
      <c r="K391" s="406"/>
      <c r="L391" s="406"/>
      <c r="M391" s="406"/>
      <c r="N391" s="406"/>
      <c r="O391" s="406"/>
      <c r="P391" s="406"/>
      <c r="Q391" s="406"/>
      <c r="R391" s="406"/>
      <c r="S391" s="406"/>
      <c r="T391" s="406"/>
      <c r="U391" s="406"/>
      <c r="V391" s="406"/>
      <c r="W391" s="406"/>
      <c r="X391" s="406"/>
      <c r="Y391" s="406"/>
      <c r="Z391" s="406"/>
      <c r="AA391" s="406"/>
      <c r="AB391" s="406"/>
      <c r="AC391" s="406"/>
      <c r="AD391" s="406"/>
      <c r="AE391" s="406"/>
      <c r="AF391" s="406"/>
      <c r="AG391" s="406"/>
      <c r="AH391" s="406"/>
      <c r="AI391" s="406"/>
      <c r="AJ391" s="406"/>
      <c r="AK391" s="406"/>
      <c r="AL391" s="406"/>
      <c r="AM391" s="406"/>
      <c r="AN391" s="406"/>
      <c r="AO391" s="406"/>
      <c r="AP391" s="406"/>
      <c r="AQ391" s="406"/>
      <c r="AR391" s="406"/>
      <c r="AS391" s="406"/>
      <c r="AT391" s="406"/>
      <c r="AU391" s="406"/>
      <c r="AV391" s="406"/>
      <c r="AW391" s="406"/>
      <c r="AX391" s="406"/>
      <c r="AY391" s="406"/>
      <c r="AZ391" s="406"/>
      <c r="BA391" s="406"/>
      <c r="BB391" s="406"/>
      <c r="BC391" s="406"/>
      <c r="BD391" s="406"/>
      <c r="BE391" s="406"/>
      <c r="BF391" s="406"/>
      <c r="BG391" s="406"/>
      <c r="BH391" s="406"/>
      <c r="BI391" s="406"/>
      <c r="BJ391" s="406"/>
      <c r="BK391" s="406"/>
      <c r="BL391" s="406"/>
      <c r="BM391" s="406"/>
      <c r="BN391" s="406"/>
      <c r="BO391" s="406"/>
      <c r="BP391" s="406"/>
      <c r="BQ391" s="406"/>
      <c r="BR391" s="406"/>
      <c r="BS391" s="406"/>
      <c r="BT391" s="406"/>
      <c r="BU391" s="406"/>
      <c r="BV391" s="406"/>
      <c r="BW391" s="406"/>
      <c r="BX391" s="406"/>
      <c r="BY391" s="406"/>
      <c r="BZ391" s="406"/>
      <c r="CA391" s="406"/>
      <c r="CB391" s="406"/>
      <c r="CC391" s="406"/>
      <c r="CD391" s="406"/>
      <c r="CE391" s="406"/>
      <c r="CF391" s="406"/>
      <c r="CG391" s="406"/>
      <c r="CH391" s="406"/>
      <c r="CI391" s="406"/>
    </row>
    <row r="392" spans="1:87" ht="15.75" customHeight="1">
      <c r="A392" s="406"/>
      <c r="B392" s="407"/>
      <c r="C392" s="407"/>
      <c r="D392" s="406"/>
      <c r="E392" s="406"/>
      <c r="F392" s="406"/>
      <c r="G392" s="406"/>
      <c r="H392" s="406"/>
      <c r="I392" s="406"/>
      <c r="J392" s="406"/>
      <c r="K392" s="406"/>
      <c r="L392" s="406"/>
      <c r="M392" s="406"/>
      <c r="N392" s="406"/>
      <c r="O392" s="406"/>
      <c r="P392" s="406"/>
      <c r="Q392" s="406"/>
      <c r="R392" s="406"/>
      <c r="S392" s="406"/>
      <c r="T392" s="406"/>
      <c r="U392" s="406"/>
      <c r="V392" s="406"/>
      <c r="W392" s="406"/>
      <c r="X392" s="406"/>
      <c r="Y392" s="406"/>
      <c r="Z392" s="406"/>
      <c r="AA392" s="406"/>
      <c r="AB392" s="406"/>
      <c r="AC392" s="406"/>
      <c r="AD392" s="406"/>
      <c r="AE392" s="406"/>
      <c r="AF392" s="406"/>
      <c r="AG392" s="406"/>
      <c r="AH392" s="406"/>
      <c r="AI392" s="406"/>
      <c r="AJ392" s="406"/>
      <c r="AK392" s="406"/>
      <c r="AL392" s="406"/>
      <c r="AM392" s="406"/>
      <c r="AN392" s="406"/>
      <c r="AO392" s="406"/>
      <c r="AP392" s="406"/>
      <c r="AQ392" s="406"/>
      <c r="AR392" s="406"/>
      <c r="AS392" s="406"/>
      <c r="AT392" s="406"/>
      <c r="AU392" s="406"/>
      <c r="AV392" s="406"/>
      <c r="AW392" s="406"/>
      <c r="AX392" s="406"/>
      <c r="AY392" s="406"/>
      <c r="AZ392" s="406"/>
      <c r="BA392" s="406"/>
      <c r="BB392" s="406"/>
      <c r="BC392" s="406"/>
      <c r="BD392" s="406"/>
      <c r="BE392" s="406"/>
      <c r="BF392" s="406"/>
      <c r="BG392" s="406"/>
      <c r="BH392" s="406"/>
      <c r="BI392" s="406"/>
      <c r="BJ392" s="406"/>
      <c r="BK392" s="406"/>
      <c r="BL392" s="406"/>
      <c r="BM392" s="406"/>
      <c r="BN392" s="406"/>
      <c r="BO392" s="406"/>
      <c r="BP392" s="406"/>
      <c r="BQ392" s="406"/>
      <c r="BR392" s="406"/>
      <c r="BS392" s="406"/>
      <c r="BT392" s="406"/>
      <c r="BU392" s="406"/>
      <c r="BV392" s="406"/>
      <c r="BW392" s="406"/>
      <c r="BX392" s="406"/>
      <c r="BY392" s="406"/>
      <c r="BZ392" s="406"/>
      <c r="CA392" s="406"/>
      <c r="CB392" s="406"/>
      <c r="CC392" s="406"/>
      <c r="CD392" s="406"/>
      <c r="CE392" s="406"/>
      <c r="CF392" s="406"/>
      <c r="CG392" s="406"/>
      <c r="CH392" s="406"/>
      <c r="CI392" s="406"/>
    </row>
    <row r="393" spans="1:87" ht="15.75" customHeight="1">
      <c r="A393" s="406"/>
      <c r="B393" s="407"/>
      <c r="C393" s="407"/>
      <c r="D393" s="406"/>
      <c r="E393" s="406"/>
      <c r="F393" s="406"/>
      <c r="G393" s="406"/>
      <c r="H393" s="406"/>
      <c r="I393" s="406"/>
      <c r="J393" s="406"/>
      <c r="K393" s="406"/>
      <c r="L393" s="406"/>
      <c r="M393" s="406"/>
      <c r="N393" s="406"/>
      <c r="O393" s="406"/>
      <c r="P393" s="406"/>
      <c r="Q393" s="406"/>
      <c r="R393" s="406"/>
      <c r="S393" s="406"/>
      <c r="T393" s="406"/>
      <c r="U393" s="406"/>
      <c r="V393" s="406"/>
      <c r="W393" s="406"/>
      <c r="X393" s="406"/>
      <c r="Y393" s="406"/>
      <c r="Z393" s="406"/>
      <c r="AA393" s="406"/>
      <c r="AB393" s="406"/>
      <c r="AC393" s="406"/>
      <c r="AD393" s="406"/>
      <c r="AE393" s="406"/>
      <c r="AF393" s="406"/>
      <c r="AG393" s="406"/>
      <c r="AH393" s="406"/>
      <c r="AI393" s="406"/>
      <c r="AJ393" s="406"/>
      <c r="AK393" s="406"/>
      <c r="AL393" s="406"/>
      <c r="AM393" s="406"/>
      <c r="AN393" s="406"/>
      <c r="AO393" s="406"/>
      <c r="AP393" s="406"/>
      <c r="AQ393" s="406"/>
      <c r="AR393" s="406"/>
      <c r="AS393" s="406"/>
      <c r="AT393" s="406"/>
      <c r="AU393" s="406"/>
      <c r="AV393" s="406"/>
      <c r="AW393" s="406"/>
      <c r="AX393" s="406"/>
      <c r="AY393" s="406"/>
      <c r="AZ393" s="406"/>
      <c r="BA393" s="406"/>
      <c r="BB393" s="406"/>
      <c r="BC393" s="406"/>
      <c r="BD393" s="406"/>
      <c r="BE393" s="406"/>
      <c r="BF393" s="406"/>
      <c r="BG393" s="406"/>
      <c r="BH393" s="406"/>
      <c r="BI393" s="406"/>
      <c r="BJ393" s="406"/>
      <c r="BK393" s="406"/>
      <c r="BL393" s="406"/>
      <c r="BM393" s="406"/>
      <c r="BN393" s="406"/>
      <c r="BO393" s="406"/>
      <c r="BP393" s="406"/>
      <c r="BQ393" s="406"/>
      <c r="BR393" s="406"/>
      <c r="BS393" s="406"/>
      <c r="BT393" s="406"/>
      <c r="BU393" s="406"/>
      <c r="BV393" s="406"/>
      <c r="BW393" s="406"/>
      <c r="BX393" s="406"/>
      <c r="BY393" s="406"/>
      <c r="BZ393" s="406"/>
      <c r="CA393" s="406"/>
      <c r="CB393" s="406"/>
      <c r="CC393" s="406"/>
      <c r="CD393" s="406"/>
      <c r="CE393" s="406"/>
      <c r="CF393" s="406"/>
      <c r="CG393" s="406"/>
      <c r="CH393" s="406"/>
      <c r="CI393" s="406"/>
    </row>
    <row r="394" spans="1:87" ht="15.75" customHeight="1">
      <c r="A394" s="406"/>
      <c r="B394" s="407"/>
      <c r="C394" s="407"/>
      <c r="D394" s="406"/>
      <c r="E394" s="406"/>
      <c r="F394" s="406"/>
      <c r="G394" s="406"/>
      <c r="H394" s="406"/>
      <c r="I394" s="406"/>
      <c r="J394" s="406"/>
      <c r="K394" s="406"/>
      <c r="L394" s="406"/>
      <c r="M394" s="406"/>
      <c r="N394" s="406"/>
      <c r="O394" s="406"/>
      <c r="P394" s="406"/>
      <c r="Q394" s="406"/>
      <c r="R394" s="406"/>
      <c r="S394" s="406"/>
      <c r="T394" s="406"/>
      <c r="U394" s="406"/>
      <c r="V394" s="406"/>
      <c r="W394" s="406"/>
      <c r="X394" s="406"/>
      <c r="Y394" s="406"/>
      <c r="Z394" s="406"/>
      <c r="AA394" s="406"/>
      <c r="AB394" s="406"/>
      <c r="AC394" s="406"/>
      <c r="AD394" s="406"/>
      <c r="AE394" s="406"/>
      <c r="AF394" s="406"/>
      <c r="AG394" s="406"/>
      <c r="AH394" s="406"/>
      <c r="AI394" s="406"/>
      <c r="AJ394" s="406"/>
      <c r="AK394" s="406"/>
      <c r="AL394" s="406"/>
      <c r="AM394" s="406"/>
      <c r="AN394" s="406"/>
      <c r="AO394" s="406"/>
      <c r="AP394" s="406"/>
      <c r="AQ394" s="406"/>
      <c r="AR394" s="406"/>
      <c r="AS394" s="406"/>
      <c r="AT394" s="406"/>
      <c r="AU394" s="406"/>
      <c r="AV394" s="406"/>
      <c r="AW394" s="406"/>
      <c r="AX394" s="406"/>
      <c r="AY394" s="406"/>
      <c r="AZ394" s="406"/>
      <c r="BA394" s="406"/>
      <c r="BB394" s="406"/>
      <c r="BC394" s="406"/>
      <c r="BD394" s="406"/>
      <c r="BE394" s="406"/>
      <c r="BF394" s="406"/>
      <c r="BG394" s="406"/>
      <c r="BH394" s="406"/>
      <c r="BI394" s="406"/>
      <c r="BJ394" s="406"/>
      <c r="BK394" s="406"/>
      <c r="BL394" s="406"/>
      <c r="BM394" s="406"/>
      <c r="BN394" s="406"/>
      <c r="BO394" s="406"/>
      <c r="BP394" s="406"/>
      <c r="BQ394" s="406"/>
      <c r="BR394" s="406"/>
      <c r="BS394" s="406"/>
      <c r="BT394" s="406"/>
      <c r="BU394" s="406"/>
      <c r="BV394" s="406"/>
      <c r="BW394" s="406"/>
      <c r="BX394" s="406"/>
      <c r="BY394" s="406"/>
      <c r="BZ394" s="406"/>
      <c r="CA394" s="406"/>
      <c r="CB394" s="406"/>
      <c r="CC394" s="406"/>
      <c r="CD394" s="406"/>
      <c r="CE394" s="406"/>
      <c r="CF394" s="406"/>
      <c r="CG394" s="406"/>
      <c r="CH394" s="406"/>
      <c r="CI394" s="406"/>
    </row>
    <row r="395" spans="1:87" ht="15.75" customHeight="1">
      <c r="A395" s="406"/>
      <c r="B395" s="407"/>
      <c r="C395" s="407"/>
      <c r="D395" s="406"/>
      <c r="E395" s="406"/>
      <c r="F395" s="406"/>
      <c r="G395" s="406"/>
      <c r="H395" s="406"/>
      <c r="I395" s="406"/>
      <c r="J395" s="406"/>
      <c r="K395" s="406"/>
      <c r="L395" s="406"/>
      <c r="M395" s="406"/>
      <c r="N395" s="406"/>
      <c r="O395" s="406"/>
      <c r="P395" s="406"/>
      <c r="Q395" s="406"/>
      <c r="R395" s="406"/>
      <c r="S395" s="406"/>
      <c r="T395" s="406"/>
      <c r="U395" s="406"/>
      <c r="V395" s="406"/>
      <c r="W395" s="406"/>
      <c r="X395" s="406"/>
      <c r="Y395" s="406"/>
      <c r="Z395" s="406"/>
      <c r="AA395" s="406"/>
      <c r="AB395" s="406"/>
      <c r="AC395" s="406"/>
      <c r="AD395" s="406"/>
      <c r="AE395" s="406"/>
      <c r="AF395" s="406"/>
      <c r="AG395" s="406"/>
      <c r="AH395" s="406"/>
      <c r="AI395" s="406"/>
      <c r="AJ395" s="406"/>
      <c r="AK395" s="406"/>
      <c r="AL395" s="406"/>
      <c r="AM395" s="406"/>
      <c r="AN395" s="406"/>
      <c r="AO395" s="406"/>
      <c r="AP395" s="406"/>
      <c r="AQ395" s="406"/>
      <c r="AR395" s="406"/>
      <c r="AS395" s="406"/>
      <c r="AT395" s="406"/>
      <c r="AU395" s="406"/>
      <c r="AV395" s="406"/>
      <c r="AW395" s="406"/>
      <c r="AX395" s="406"/>
      <c r="AY395" s="406"/>
      <c r="AZ395" s="406"/>
      <c r="BA395" s="406"/>
      <c r="BB395" s="406"/>
      <c r="BC395" s="406"/>
      <c r="BD395" s="406"/>
      <c r="BE395" s="406"/>
      <c r="BF395" s="406"/>
      <c r="BG395" s="406"/>
      <c r="BH395" s="406"/>
      <c r="BI395" s="406"/>
      <c r="BJ395" s="406"/>
      <c r="BK395" s="406"/>
      <c r="BL395" s="406"/>
      <c r="BM395" s="406"/>
      <c r="BN395" s="406"/>
      <c r="BO395" s="406"/>
      <c r="BP395" s="406"/>
      <c r="BQ395" s="406"/>
      <c r="BR395" s="406"/>
      <c r="BS395" s="406"/>
      <c r="BT395" s="406"/>
      <c r="BU395" s="406"/>
      <c r="BV395" s="406"/>
      <c r="BW395" s="406"/>
      <c r="BX395" s="406"/>
      <c r="BY395" s="406"/>
      <c r="BZ395" s="406"/>
      <c r="CA395" s="406"/>
      <c r="CB395" s="406"/>
      <c r="CC395" s="406"/>
      <c r="CD395" s="406"/>
      <c r="CE395" s="406"/>
      <c r="CF395" s="406"/>
      <c r="CG395" s="406"/>
      <c r="CH395" s="406"/>
      <c r="CI395" s="406"/>
    </row>
    <row r="396" spans="1:87" ht="15.75" customHeight="1">
      <c r="A396" s="406"/>
      <c r="B396" s="407"/>
      <c r="C396" s="407"/>
      <c r="D396" s="406"/>
      <c r="E396" s="406"/>
      <c r="F396" s="406"/>
      <c r="G396" s="406"/>
      <c r="H396" s="406"/>
      <c r="I396" s="406"/>
      <c r="J396" s="406"/>
      <c r="K396" s="406"/>
      <c r="L396" s="406"/>
      <c r="M396" s="406"/>
      <c r="N396" s="406"/>
      <c r="O396" s="406"/>
      <c r="P396" s="406"/>
      <c r="Q396" s="406"/>
      <c r="R396" s="406"/>
      <c r="S396" s="406"/>
      <c r="T396" s="406"/>
      <c r="U396" s="406"/>
      <c r="V396" s="406"/>
      <c r="W396" s="406"/>
      <c r="X396" s="406"/>
      <c r="Y396" s="406"/>
      <c r="Z396" s="406"/>
      <c r="AA396" s="406"/>
      <c r="AB396" s="406"/>
      <c r="AC396" s="406"/>
      <c r="AD396" s="406"/>
      <c r="AE396" s="406"/>
      <c r="AF396" s="406"/>
      <c r="AG396" s="406"/>
      <c r="AH396" s="406"/>
      <c r="AI396" s="406"/>
      <c r="AJ396" s="406"/>
      <c r="AK396" s="406"/>
      <c r="AL396" s="406"/>
      <c r="AM396" s="406"/>
      <c r="AN396" s="406"/>
      <c r="AO396" s="406"/>
      <c r="AP396" s="406"/>
      <c r="AQ396" s="406"/>
      <c r="AR396" s="406"/>
      <c r="AS396" s="406"/>
      <c r="AT396" s="406"/>
      <c r="AU396" s="406"/>
      <c r="AV396" s="406"/>
      <c r="AW396" s="406"/>
      <c r="AX396" s="406"/>
      <c r="AY396" s="406"/>
      <c r="AZ396" s="406"/>
      <c r="BA396" s="406"/>
      <c r="BB396" s="406"/>
      <c r="BC396" s="406"/>
      <c r="BD396" s="406"/>
      <c r="BE396" s="406"/>
      <c r="BF396" s="406"/>
      <c r="BG396" s="406"/>
      <c r="BH396" s="406"/>
      <c r="BI396" s="406"/>
      <c r="BJ396" s="406"/>
      <c r="BK396" s="406"/>
      <c r="BL396" s="406"/>
      <c r="BM396" s="406"/>
      <c r="BN396" s="406"/>
      <c r="BO396" s="406"/>
      <c r="BP396" s="406"/>
      <c r="BQ396" s="406"/>
      <c r="BR396" s="406"/>
      <c r="BS396" s="406"/>
      <c r="BT396" s="406"/>
      <c r="BU396" s="406"/>
      <c r="BV396" s="406"/>
      <c r="BW396" s="406"/>
      <c r="BX396" s="406"/>
      <c r="BY396" s="406"/>
      <c r="BZ396" s="406"/>
      <c r="CA396" s="406"/>
      <c r="CB396" s="406"/>
      <c r="CC396" s="406"/>
      <c r="CD396" s="406"/>
      <c r="CE396" s="406"/>
      <c r="CF396" s="406"/>
      <c r="CG396" s="406"/>
      <c r="CH396" s="406"/>
      <c r="CI396" s="406"/>
    </row>
    <row r="397" spans="1:87" ht="15.75" customHeight="1">
      <c r="A397" s="406"/>
      <c r="B397" s="407"/>
      <c r="C397" s="407"/>
      <c r="D397" s="406"/>
      <c r="E397" s="406"/>
      <c r="F397" s="406"/>
      <c r="G397" s="406"/>
      <c r="H397" s="406"/>
      <c r="I397" s="406"/>
      <c r="J397" s="406"/>
      <c r="K397" s="406"/>
      <c r="L397" s="406"/>
      <c r="M397" s="406"/>
      <c r="N397" s="406"/>
      <c r="O397" s="406"/>
      <c r="P397" s="406"/>
      <c r="Q397" s="406"/>
      <c r="R397" s="406"/>
      <c r="S397" s="406"/>
      <c r="T397" s="406"/>
      <c r="U397" s="406"/>
      <c r="V397" s="406"/>
      <c r="W397" s="406"/>
      <c r="X397" s="406"/>
      <c r="Y397" s="406"/>
      <c r="Z397" s="406"/>
      <c r="AA397" s="406"/>
      <c r="AB397" s="406"/>
      <c r="AC397" s="406"/>
      <c r="AD397" s="406"/>
      <c r="AE397" s="406"/>
      <c r="AF397" s="406"/>
      <c r="AG397" s="406"/>
      <c r="AH397" s="406"/>
      <c r="AI397" s="406"/>
      <c r="AJ397" s="406"/>
      <c r="AK397" s="406"/>
      <c r="AL397" s="406"/>
      <c r="AM397" s="406"/>
      <c r="AN397" s="406"/>
      <c r="AO397" s="406"/>
      <c r="AP397" s="406"/>
      <c r="AQ397" s="406"/>
      <c r="AR397" s="406"/>
      <c r="AS397" s="406"/>
      <c r="AT397" s="406"/>
      <c r="AU397" s="406"/>
      <c r="AV397" s="406"/>
      <c r="AW397" s="406"/>
      <c r="AX397" s="406"/>
      <c r="AY397" s="406"/>
      <c r="AZ397" s="406"/>
      <c r="BA397" s="406"/>
      <c r="BB397" s="406"/>
      <c r="BC397" s="406"/>
      <c r="BD397" s="406"/>
      <c r="BE397" s="406"/>
      <c r="BF397" s="406"/>
      <c r="BG397" s="406"/>
      <c r="BH397" s="406"/>
      <c r="BI397" s="406"/>
      <c r="BJ397" s="406"/>
      <c r="BK397" s="406"/>
      <c r="BL397" s="406"/>
      <c r="BM397" s="406"/>
      <c r="BN397" s="406"/>
      <c r="BO397" s="406"/>
      <c r="BP397" s="406"/>
      <c r="BQ397" s="406"/>
      <c r="BR397" s="406"/>
      <c r="BS397" s="406"/>
      <c r="BT397" s="406"/>
      <c r="BU397" s="406"/>
      <c r="BV397" s="406"/>
      <c r="BW397" s="406"/>
      <c r="BX397" s="406"/>
      <c r="BY397" s="406"/>
      <c r="BZ397" s="406"/>
      <c r="CA397" s="406"/>
      <c r="CB397" s="406"/>
      <c r="CC397" s="406"/>
      <c r="CD397" s="406"/>
      <c r="CE397" s="406"/>
      <c r="CF397" s="406"/>
      <c r="CG397" s="406"/>
      <c r="CH397" s="406"/>
      <c r="CI397" s="406"/>
    </row>
    <row r="398" spans="1:87" ht="15.75" customHeight="1">
      <c r="A398" s="406"/>
      <c r="B398" s="407"/>
      <c r="C398" s="407"/>
      <c r="D398" s="406"/>
      <c r="E398" s="406"/>
      <c r="F398" s="406"/>
      <c r="G398" s="406"/>
      <c r="H398" s="406"/>
      <c r="I398" s="406"/>
      <c r="J398" s="406"/>
      <c r="K398" s="406"/>
      <c r="L398" s="406"/>
      <c r="M398" s="406"/>
      <c r="N398" s="406"/>
      <c r="O398" s="406"/>
      <c r="P398" s="406"/>
      <c r="Q398" s="406"/>
      <c r="R398" s="406"/>
      <c r="S398" s="406"/>
      <c r="T398" s="406"/>
      <c r="U398" s="406"/>
      <c r="V398" s="406"/>
      <c r="W398" s="406"/>
      <c r="X398" s="406"/>
      <c r="Y398" s="406"/>
      <c r="Z398" s="406"/>
      <c r="AA398" s="406"/>
      <c r="AB398" s="406"/>
      <c r="AC398" s="406"/>
      <c r="AD398" s="406"/>
      <c r="AE398" s="406"/>
      <c r="AF398" s="406"/>
      <c r="AG398" s="406"/>
      <c r="AH398" s="406"/>
      <c r="AI398" s="406"/>
      <c r="AJ398" s="406"/>
      <c r="AK398" s="406"/>
      <c r="AL398" s="406"/>
      <c r="AM398" s="406"/>
      <c r="AN398" s="406"/>
      <c r="AO398" s="406"/>
      <c r="AP398" s="406"/>
      <c r="AQ398" s="406"/>
      <c r="AR398" s="406"/>
      <c r="AS398" s="406"/>
      <c r="AT398" s="406"/>
      <c r="AU398" s="406"/>
      <c r="AV398" s="406"/>
      <c r="AW398" s="406"/>
      <c r="AX398" s="406"/>
      <c r="AY398" s="406"/>
      <c r="AZ398" s="406"/>
      <c r="BA398" s="406"/>
      <c r="BB398" s="406"/>
      <c r="BC398" s="406"/>
      <c r="BD398" s="406"/>
      <c r="BE398" s="406"/>
      <c r="BF398" s="406"/>
      <c r="BG398" s="406"/>
      <c r="BH398" s="406"/>
      <c r="BI398" s="406"/>
      <c r="BJ398" s="406"/>
      <c r="BK398" s="406"/>
      <c r="BL398" s="406"/>
      <c r="BM398" s="406"/>
      <c r="BN398" s="406"/>
      <c r="BO398" s="406"/>
      <c r="BP398" s="406"/>
      <c r="BQ398" s="406"/>
      <c r="BR398" s="406"/>
      <c r="BS398" s="406"/>
      <c r="BT398" s="406"/>
      <c r="BU398" s="406"/>
      <c r="BV398" s="406"/>
      <c r="BW398" s="406"/>
      <c r="BX398" s="406"/>
      <c r="BY398" s="406"/>
      <c r="BZ398" s="406"/>
      <c r="CA398" s="406"/>
      <c r="CB398" s="406"/>
      <c r="CC398" s="406"/>
      <c r="CD398" s="406"/>
      <c r="CE398" s="406"/>
      <c r="CF398" s="406"/>
      <c r="CG398" s="406"/>
      <c r="CH398" s="406"/>
      <c r="CI398" s="406"/>
    </row>
    <row r="399" spans="1:87" ht="15.75" customHeight="1">
      <c r="A399" s="406"/>
      <c r="B399" s="407"/>
      <c r="C399" s="407"/>
      <c r="D399" s="406"/>
      <c r="E399" s="406"/>
      <c r="F399" s="406"/>
      <c r="G399" s="406"/>
      <c r="H399" s="406"/>
      <c r="I399" s="406"/>
      <c r="J399" s="406"/>
      <c r="K399" s="406"/>
      <c r="L399" s="406"/>
      <c r="M399" s="406"/>
      <c r="N399" s="406"/>
      <c r="O399" s="406"/>
      <c r="P399" s="406"/>
      <c r="Q399" s="406"/>
      <c r="R399" s="406"/>
      <c r="S399" s="406"/>
      <c r="T399" s="406"/>
      <c r="U399" s="406"/>
      <c r="V399" s="406"/>
      <c r="W399" s="406"/>
      <c r="X399" s="406"/>
      <c r="Y399" s="406"/>
      <c r="Z399" s="406"/>
      <c r="AA399" s="406"/>
      <c r="AB399" s="406"/>
      <c r="AC399" s="406"/>
      <c r="AD399" s="406"/>
      <c r="AE399" s="406"/>
      <c r="AF399" s="406"/>
      <c r="AG399" s="406"/>
      <c r="AH399" s="406"/>
      <c r="AI399" s="406"/>
      <c r="AJ399" s="406"/>
      <c r="AK399" s="406"/>
      <c r="AL399" s="406"/>
      <c r="AM399" s="406"/>
      <c r="AN399" s="406"/>
      <c r="AO399" s="406"/>
      <c r="AP399" s="406"/>
      <c r="AQ399" s="406"/>
      <c r="AR399" s="406"/>
      <c r="AS399" s="406"/>
      <c r="AT399" s="406"/>
      <c r="AU399" s="406"/>
      <c r="AV399" s="406"/>
      <c r="AW399" s="406"/>
      <c r="AX399" s="406"/>
      <c r="AY399" s="406"/>
      <c r="AZ399" s="406"/>
      <c r="BA399" s="406"/>
      <c r="BB399" s="406"/>
      <c r="BC399" s="406"/>
      <c r="BD399" s="406"/>
      <c r="BE399" s="406"/>
      <c r="BF399" s="406"/>
      <c r="BG399" s="406"/>
      <c r="BH399" s="406"/>
      <c r="BI399" s="406"/>
      <c r="BJ399" s="406"/>
      <c r="BK399" s="406"/>
      <c r="BL399" s="406"/>
      <c r="BM399" s="406"/>
      <c r="BN399" s="406"/>
      <c r="BO399" s="406"/>
      <c r="BP399" s="406"/>
      <c r="BQ399" s="406"/>
      <c r="BR399" s="406"/>
      <c r="BS399" s="406"/>
      <c r="BT399" s="406"/>
      <c r="BU399" s="406"/>
      <c r="BV399" s="406"/>
      <c r="BW399" s="406"/>
      <c r="BX399" s="406"/>
      <c r="BY399" s="406"/>
      <c r="BZ399" s="406"/>
      <c r="CA399" s="406"/>
      <c r="CB399" s="406"/>
      <c r="CC399" s="406"/>
      <c r="CD399" s="406"/>
      <c r="CE399" s="406"/>
      <c r="CF399" s="406"/>
      <c r="CG399" s="406"/>
      <c r="CH399" s="406"/>
      <c r="CI399" s="406"/>
    </row>
    <row r="400" spans="1:87" ht="15.75" customHeight="1">
      <c r="A400" s="406"/>
      <c r="B400" s="407"/>
      <c r="C400" s="407"/>
      <c r="D400" s="406"/>
      <c r="E400" s="406"/>
      <c r="F400" s="406"/>
      <c r="G400" s="406"/>
      <c r="H400" s="406"/>
      <c r="I400" s="406"/>
      <c r="J400" s="406"/>
      <c r="K400" s="406"/>
      <c r="L400" s="406"/>
      <c r="M400" s="406"/>
      <c r="N400" s="406"/>
      <c r="O400" s="406"/>
      <c r="P400" s="406"/>
      <c r="Q400" s="406"/>
      <c r="R400" s="406"/>
      <c r="S400" s="406"/>
      <c r="T400" s="406"/>
      <c r="U400" s="406"/>
      <c r="V400" s="406"/>
      <c r="W400" s="406"/>
      <c r="X400" s="406"/>
      <c r="Y400" s="406"/>
      <c r="Z400" s="406"/>
      <c r="AA400" s="406"/>
      <c r="AB400" s="406"/>
      <c r="AC400" s="406"/>
      <c r="AD400" s="406"/>
      <c r="AE400" s="406"/>
      <c r="AF400" s="406"/>
      <c r="AG400" s="406"/>
      <c r="AH400" s="406"/>
      <c r="AI400" s="406"/>
      <c r="AJ400" s="406"/>
      <c r="AK400" s="406"/>
      <c r="AL400" s="406"/>
      <c r="AM400" s="406"/>
      <c r="AN400" s="406"/>
      <c r="AO400" s="406"/>
      <c r="AP400" s="406"/>
      <c r="AQ400" s="406"/>
      <c r="AR400" s="406"/>
      <c r="AS400" s="406"/>
      <c r="AT400" s="406"/>
      <c r="AU400" s="406"/>
      <c r="AV400" s="406"/>
      <c r="AW400" s="406"/>
      <c r="AX400" s="406"/>
      <c r="AY400" s="406"/>
      <c r="AZ400" s="406"/>
      <c r="BA400" s="406"/>
      <c r="BB400" s="406"/>
      <c r="BC400" s="406"/>
      <c r="BD400" s="406"/>
      <c r="BE400" s="406"/>
      <c r="BF400" s="406"/>
      <c r="BG400" s="406"/>
      <c r="BH400" s="406"/>
      <c r="BI400" s="406"/>
      <c r="BJ400" s="406"/>
      <c r="BK400" s="406"/>
      <c r="BL400" s="406"/>
      <c r="BM400" s="406"/>
      <c r="BN400" s="406"/>
      <c r="BO400" s="406"/>
      <c r="BP400" s="406"/>
      <c r="BQ400" s="406"/>
      <c r="BR400" s="406"/>
      <c r="BS400" s="406"/>
      <c r="BT400" s="406"/>
      <c r="BU400" s="406"/>
      <c r="BV400" s="406"/>
      <c r="BW400" s="406"/>
      <c r="BX400" s="406"/>
      <c r="BY400" s="406"/>
      <c r="BZ400" s="406"/>
      <c r="CA400" s="406"/>
      <c r="CB400" s="406"/>
      <c r="CC400" s="406"/>
      <c r="CD400" s="406"/>
      <c r="CE400" s="406"/>
      <c r="CF400" s="406"/>
      <c r="CG400" s="406"/>
      <c r="CH400" s="406"/>
      <c r="CI400" s="406"/>
    </row>
    <row r="401" spans="1:87" ht="15.75" customHeight="1">
      <c r="A401" s="406"/>
      <c r="B401" s="407"/>
      <c r="C401" s="407"/>
      <c r="D401" s="406"/>
      <c r="E401" s="406"/>
      <c r="F401" s="406"/>
      <c r="G401" s="406"/>
      <c r="H401" s="406"/>
      <c r="I401" s="406"/>
      <c r="J401" s="406"/>
      <c r="K401" s="406"/>
      <c r="L401" s="406"/>
      <c r="M401" s="406"/>
      <c r="N401" s="406"/>
      <c r="O401" s="406"/>
      <c r="P401" s="406"/>
      <c r="Q401" s="406"/>
      <c r="R401" s="406"/>
      <c r="S401" s="406"/>
      <c r="T401" s="406"/>
      <c r="U401" s="406"/>
      <c r="V401" s="406"/>
      <c r="W401" s="406"/>
      <c r="X401" s="406"/>
      <c r="Y401" s="406"/>
      <c r="Z401" s="406"/>
      <c r="AA401" s="406"/>
      <c r="AB401" s="406"/>
      <c r="AC401" s="406"/>
      <c r="AD401" s="406"/>
      <c r="AE401" s="406"/>
      <c r="AF401" s="406"/>
      <c r="AG401" s="406"/>
      <c r="AH401" s="406"/>
      <c r="AI401" s="406"/>
      <c r="AJ401" s="406"/>
      <c r="AK401" s="406"/>
      <c r="AL401" s="406"/>
      <c r="AM401" s="406"/>
      <c r="AN401" s="406"/>
      <c r="AO401" s="406"/>
      <c r="AP401" s="406"/>
      <c r="AQ401" s="406"/>
      <c r="AR401" s="406"/>
      <c r="AS401" s="406"/>
      <c r="AT401" s="406"/>
      <c r="AU401" s="406"/>
      <c r="AV401" s="406"/>
      <c r="AW401" s="406"/>
      <c r="AX401" s="406"/>
      <c r="AY401" s="406"/>
      <c r="AZ401" s="406"/>
      <c r="BA401" s="406"/>
      <c r="BB401" s="406"/>
      <c r="BC401" s="406"/>
      <c r="BD401" s="406"/>
      <c r="BE401" s="406"/>
      <c r="BF401" s="406"/>
      <c r="BG401" s="406"/>
      <c r="BH401" s="406"/>
      <c r="BI401" s="406"/>
      <c r="BJ401" s="406"/>
      <c r="BK401" s="406"/>
      <c r="BL401" s="406"/>
      <c r="BM401" s="406"/>
      <c r="BN401" s="406"/>
      <c r="BO401" s="406"/>
      <c r="BP401" s="406"/>
      <c r="BQ401" s="406"/>
      <c r="BR401" s="406"/>
      <c r="BS401" s="406"/>
      <c r="BT401" s="406"/>
      <c r="BU401" s="406"/>
      <c r="BV401" s="406"/>
      <c r="BW401" s="406"/>
      <c r="BX401" s="406"/>
      <c r="BY401" s="406"/>
      <c r="BZ401" s="406"/>
      <c r="CA401" s="406"/>
      <c r="CB401" s="406"/>
      <c r="CC401" s="406"/>
      <c r="CD401" s="406"/>
      <c r="CE401" s="406"/>
      <c r="CF401" s="406"/>
      <c r="CG401" s="406"/>
      <c r="CH401" s="406"/>
      <c r="CI401" s="406"/>
    </row>
    <row r="402" spans="1:87" ht="15.75" customHeight="1">
      <c r="A402" s="406"/>
      <c r="B402" s="407"/>
      <c r="C402" s="407"/>
      <c r="D402" s="406"/>
      <c r="E402" s="406"/>
      <c r="F402" s="406"/>
      <c r="G402" s="406"/>
      <c r="H402" s="406"/>
      <c r="I402" s="406"/>
      <c r="J402" s="406"/>
      <c r="K402" s="406"/>
      <c r="L402" s="406"/>
      <c r="M402" s="406"/>
      <c r="N402" s="406"/>
      <c r="O402" s="406"/>
      <c r="P402" s="406"/>
      <c r="Q402" s="406"/>
      <c r="R402" s="406"/>
      <c r="S402" s="406"/>
      <c r="T402" s="406"/>
      <c r="U402" s="406"/>
      <c r="V402" s="406"/>
      <c r="W402" s="406"/>
      <c r="X402" s="406"/>
      <c r="Y402" s="406"/>
      <c r="Z402" s="406"/>
      <c r="AA402" s="406"/>
      <c r="AB402" s="406"/>
      <c r="AC402" s="406"/>
      <c r="AD402" s="406"/>
      <c r="AE402" s="406"/>
      <c r="AF402" s="406"/>
      <c r="AG402" s="406"/>
      <c r="AH402" s="406"/>
      <c r="AI402" s="406"/>
      <c r="AJ402" s="406"/>
      <c r="AK402" s="406"/>
      <c r="AL402" s="406"/>
      <c r="AM402" s="406"/>
      <c r="AN402" s="406"/>
      <c r="AO402" s="406"/>
      <c r="AP402" s="406"/>
      <c r="AQ402" s="406"/>
      <c r="AR402" s="406"/>
      <c r="AS402" s="406"/>
      <c r="AT402" s="406"/>
      <c r="AU402" s="406"/>
      <c r="AV402" s="406"/>
      <c r="AW402" s="406"/>
      <c r="AX402" s="406"/>
      <c r="AY402" s="406"/>
      <c r="AZ402" s="406"/>
      <c r="BA402" s="406"/>
      <c r="BB402" s="406"/>
      <c r="BC402" s="406"/>
      <c r="BD402" s="406"/>
      <c r="BE402" s="406"/>
      <c r="BF402" s="406"/>
      <c r="BG402" s="406"/>
      <c r="BH402" s="406"/>
      <c r="BI402" s="406"/>
      <c r="BJ402" s="406"/>
      <c r="BK402" s="406"/>
      <c r="BL402" s="406"/>
      <c r="BM402" s="406"/>
      <c r="BN402" s="406"/>
      <c r="BO402" s="406"/>
      <c r="BP402" s="406"/>
      <c r="BQ402" s="406"/>
      <c r="BR402" s="406"/>
      <c r="BS402" s="406"/>
      <c r="BT402" s="406"/>
      <c r="BU402" s="406"/>
      <c r="BV402" s="406"/>
      <c r="BW402" s="406"/>
      <c r="BX402" s="406"/>
      <c r="BY402" s="406"/>
      <c r="BZ402" s="406"/>
      <c r="CA402" s="406"/>
      <c r="CB402" s="406"/>
      <c r="CC402" s="406"/>
      <c r="CD402" s="406"/>
      <c r="CE402" s="406"/>
      <c r="CF402" s="406"/>
      <c r="CG402" s="406"/>
      <c r="CH402" s="406"/>
      <c r="CI402" s="406"/>
    </row>
    <row r="403" spans="1:87" ht="15.75" customHeight="1">
      <c r="A403" s="406"/>
      <c r="B403" s="407"/>
      <c r="C403" s="407"/>
      <c r="D403" s="406"/>
      <c r="E403" s="406"/>
      <c r="F403" s="406"/>
      <c r="G403" s="406"/>
      <c r="H403" s="406"/>
      <c r="I403" s="406"/>
      <c r="J403" s="406"/>
      <c r="K403" s="406"/>
      <c r="L403" s="406"/>
      <c r="M403" s="406"/>
      <c r="N403" s="406"/>
      <c r="O403" s="406"/>
      <c r="P403" s="406"/>
      <c r="Q403" s="406"/>
      <c r="R403" s="406"/>
      <c r="S403" s="406"/>
      <c r="T403" s="406"/>
      <c r="U403" s="406"/>
      <c r="V403" s="406"/>
      <c r="W403" s="406"/>
      <c r="X403" s="406"/>
      <c r="Y403" s="406"/>
      <c r="Z403" s="406"/>
      <c r="AA403" s="406"/>
      <c r="AB403" s="406"/>
      <c r="AC403" s="406"/>
      <c r="AD403" s="406"/>
      <c r="AE403" s="406"/>
      <c r="AF403" s="406"/>
      <c r="AG403" s="406"/>
      <c r="AH403" s="406"/>
      <c r="AI403" s="406"/>
      <c r="AJ403" s="406"/>
      <c r="AK403" s="406"/>
      <c r="AL403" s="406"/>
      <c r="AM403" s="406"/>
      <c r="AN403" s="406"/>
      <c r="AO403" s="406"/>
      <c r="AP403" s="406"/>
      <c r="AQ403" s="406"/>
      <c r="AR403" s="406"/>
      <c r="AS403" s="406"/>
      <c r="AT403" s="406"/>
      <c r="AU403" s="406"/>
      <c r="AV403" s="406"/>
      <c r="AW403" s="406"/>
      <c r="AX403" s="406"/>
      <c r="AY403" s="406"/>
      <c r="AZ403" s="406"/>
      <c r="BA403" s="406"/>
      <c r="BB403" s="406"/>
      <c r="BC403" s="406"/>
      <c r="BD403" s="406"/>
      <c r="BE403" s="406"/>
      <c r="BF403" s="406"/>
      <c r="BG403" s="406"/>
      <c r="BH403" s="406"/>
      <c r="BI403" s="406"/>
      <c r="BJ403" s="406"/>
      <c r="BK403" s="406"/>
      <c r="BL403" s="406"/>
      <c r="BM403" s="406"/>
      <c r="BN403" s="406"/>
      <c r="BO403" s="406"/>
      <c r="BP403" s="406"/>
      <c r="BQ403" s="406"/>
      <c r="BR403" s="406"/>
      <c r="BS403" s="406"/>
      <c r="BT403" s="406"/>
      <c r="BU403" s="406"/>
      <c r="BV403" s="406"/>
      <c r="BW403" s="406"/>
      <c r="BX403" s="406"/>
      <c r="BY403" s="406"/>
      <c r="BZ403" s="406"/>
      <c r="CA403" s="406"/>
      <c r="CB403" s="406"/>
      <c r="CC403" s="406"/>
      <c r="CD403" s="406"/>
      <c r="CE403" s="406"/>
      <c r="CF403" s="406"/>
      <c r="CG403" s="406"/>
      <c r="CH403" s="406"/>
      <c r="CI403" s="406"/>
    </row>
    <row r="404" spans="1:87" ht="15.75" customHeight="1">
      <c r="A404" s="406"/>
      <c r="B404" s="407"/>
      <c r="C404" s="407"/>
      <c r="D404" s="406"/>
      <c r="E404" s="406"/>
      <c r="F404" s="406"/>
      <c r="G404" s="406"/>
      <c r="H404" s="406"/>
      <c r="I404" s="406"/>
      <c r="J404" s="406"/>
      <c r="K404" s="406"/>
      <c r="L404" s="406"/>
      <c r="M404" s="406"/>
      <c r="N404" s="406"/>
      <c r="O404" s="406"/>
      <c r="P404" s="406"/>
      <c r="Q404" s="406"/>
      <c r="R404" s="406"/>
      <c r="S404" s="406"/>
      <c r="T404" s="406"/>
      <c r="U404" s="406"/>
      <c r="V404" s="406"/>
      <c r="W404" s="406"/>
      <c r="X404" s="406"/>
      <c r="Y404" s="406"/>
      <c r="Z404" s="406"/>
      <c r="AA404" s="406"/>
      <c r="AB404" s="406"/>
      <c r="AC404" s="406"/>
      <c r="AD404" s="406"/>
      <c r="AE404" s="406"/>
      <c r="AF404" s="406"/>
      <c r="AG404" s="406"/>
      <c r="AH404" s="406"/>
      <c r="AI404" s="406"/>
      <c r="AJ404" s="406"/>
      <c r="AK404" s="406"/>
      <c r="AL404" s="406"/>
      <c r="AM404" s="406"/>
      <c r="AN404" s="406"/>
      <c r="AO404" s="406"/>
      <c r="AP404" s="406"/>
      <c r="AQ404" s="406"/>
      <c r="AR404" s="406"/>
      <c r="AS404" s="406"/>
      <c r="AT404" s="406"/>
      <c r="AU404" s="406"/>
      <c r="AV404" s="406"/>
      <c r="AW404" s="406"/>
      <c r="AX404" s="406"/>
      <c r="AY404" s="406"/>
      <c r="AZ404" s="406"/>
      <c r="BA404" s="406"/>
      <c r="BB404" s="406"/>
      <c r="BC404" s="406"/>
      <c r="BD404" s="406"/>
      <c r="BE404" s="406"/>
      <c r="BF404" s="406"/>
      <c r="BG404" s="406"/>
      <c r="BH404" s="406"/>
      <c r="BI404" s="406"/>
      <c r="BJ404" s="406"/>
      <c r="BK404" s="406"/>
      <c r="BL404" s="406"/>
      <c r="BM404" s="406"/>
      <c r="BN404" s="406"/>
      <c r="BO404" s="406"/>
      <c r="BP404" s="406"/>
      <c r="BQ404" s="406"/>
      <c r="BR404" s="406"/>
      <c r="BS404" s="406"/>
      <c r="BT404" s="406"/>
      <c r="BU404" s="406"/>
      <c r="BV404" s="406"/>
      <c r="BW404" s="406"/>
      <c r="BX404" s="406"/>
      <c r="BY404" s="406"/>
      <c r="BZ404" s="406"/>
      <c r="CA404" s="406"/>
      <c r="CB404" s="406"/>
      <c r="CC404" s="406"/>
      <c r="CD404" s="406"/>
      <c r="CE404" s="406"/>
      <c r="CF404" s="406"/>
      <c r="CG404" s="406"/>
      <c r="CH404" s="406"/>
      <c r="CI404" s="406"/>
    </row>
    <row r="405" spans="1:87" ht="15.75" customHeight="1">
      <c r="A405" s="406"/>
      <c r="B405" s="407"/>
      <c r="C405" s="407"/>
      <c r="D405" s="406"/>
      <c r="E405" s="406"/>
      <c r="F405" s="406"/>
      <c r="G405" s="406"/>
      <c r="H405" s="406"/>
      <c r="I405" s="406"/>
      <c r="J405" s="406"/>
      <c r="K405" s="406"/>
      <c r="L405" s="406"/>
      <c r="M405" s="406"/>
      <c r="N405" s="406"/>
      <c r="O405" s="406"/>
      <c r="P405" s="406"/>
      <c r="Q405" s="406"/>
      <c r="R405" s="406"/>
      <c r="S405" s="406"/>
      <c r="T405" s="406"/>
      <c r="U405" s="406"/>
      <c r="V405" s="406"/>
      <c r="W405" s="406"/>
      <c r="X405" s="406"/>
      <c r="Y405" s="406"/>
      <c r="Z405" s="406"/>
      <c r="AA405" s="406"/>
      <c r="AB405" s="406"/>
      <c r="AC405" s="406"/>
      <c r="AD405" s="406"/>
      <c r="AE405" s="406"/>
      <c r="AF405" s="406"/>
      <c r="AG405" s="406"/>
      <c r="AH405" s="406"/>
      <c r="AI405" s="406"/>
      <c r="AJ405" s="406"/>
      <c r="AK405" s="406"/>
      <c r="AL405" s="406"/>
      <c r="AM405" s="406"/>
      <c r="AN405" s="406"/>
      <c r="AO405" s="406"/>
      <c r="AP405" s="406"/>
      <c r="AQ405" s="406"/>
      <c r="AR405" s="406"/>
      <c r="AS405" s="406"/>
      <c r="AT405" s="406"/>
      <c r="AU405" s="406"/>
      <c r="AV405" s="406"/>
      <c r="AW405" s="406"/>
      <c r="AX405" s="406"/>
      <c r="AY405" s="406"/>
      <c r="AZ405" s="406"/>
      <c r="BA405" s="406"/>
      <c r="BB405" s="406"/>
      <c r="BC405" s="406"/>
      <c r="BD405" s="406"/>
      <c r="BE405" s="406"/>
      <c r="BF405" s="406"/>
      <c r="BG405" s="406"/>
      <c r="BH405" s="406"/>
      <c r="BI405" s="406"/>
      <c r="BJ405" s="406"/>
      <c r="BK405" s="406"/>
      <c r="BL405" s="406"/>
      <c r="BM405" s="406"/>
      <c r="BN405" s="406"/>
      <c r="BO405" s="406"/>
      <c r="BP405" s="406"/>
      <c r="BQ405" s="406"/>
      <c r="BR405" s="406"/>
      <c r="BS405" s="406"/>
      <c r="BT405" s="406"/>
      <c r="BU405" s="406"/>
      <c r="BV405" s="406"/>
      <c r="BW405" s="406"/>
      <c r="BX405" s="406"/>
      <c r="BY405" s="406"/>
      <c r="BZ405" s="406"/>
      <c r="CA405" s="406"/>
      <c r="CB405" s="406"/>
      <c r="CC405" s="406"/>
      <c r="CD405" s="406"/>
      <c r="CE405" s="406"/>
      <c r="CF405" s="406"/>
      <c r="CG405" s="406"/>
      <c r="CH405" s="406"/>
      <c r="CI405" s="406"/>
    </row>
    <row r="406" spans="1:87" ht="15.75" customHeight="1">
      <c r="A406" s="406"/>
      <c r="B406" s="407"/>
      <c r="C406" s="407"/>
      <c r="D406" s="406"/>
      <c r="E406" s="406"/>
      <c r="F406" s="406"/>
      <c r="G406" s="406"/>
      <c r="H406" s="406"/>
      <c r="I406" s="406"/>
      <c r="J406" s="406"/>
      <c r="K406" s="406"/>
      <c r="L406" s="406"/>
      <c r="M406" s="406"/>
      <c r="N406" s="406"/>
      <c r="O406" s="406"/>
      <c r="P406" s="406"/>
      <c r="Q406" s="406"/>
      <c r="R406" s="406"/>
      <c r="S406" s="406"/>
      <c r="T406" s="406"/>
      <c r="U406" s="406"/>
      <c r="V406" s="406"/>
      <c r="W406" s="406"/>
      <c r="X406" s="406"/>
      <c r="Y406" s="406"/>
      <c r="Z406" s="406"/>
      <c r="AA406" s="406"/>
      <c r="AB406" s="406"/>
      <c r="AC406" s="406"/>
      <c r="AD406" s="406"/>
      <c r="AE406" s="406"/>
      <c r="AF406" s="406"/>
      <c r="AG406" s="406"/>
      <c r="AH406" s="406"/>
      <c r="AI406" s="406"/>
      <c r="AJ406" s="406"/>
      <c r="AK406" s="406"/>
      <c r="AL406" s="406"/>
      <c r="AM406" s="406"/>
      <c r="AN406" s="406"/>
      <c r="AO406" s="406"/>
      <c r="AP406" s="406"/>
      <c r="AQ406" s="406"/>
      <c r="AR406" s="406"/>
      <c r="AS406" s="406"/>
      <c r="AT406" s="406"/>
      <c r="AU406" s="406"/>
      <c r="AV406" s="406"/>
      <c r="AW406" s="406"/>
      <c r="AX406" s="406"/>
      <c r="AY406" s="406"/>
      <c r="AZ406" s="406"/>
      <c r="BA406" s="406"/>
      <c r="BB406" s="406"/>
      <c r="BC406" s="406"/>
      <c r="BD406" s="406"/>
      <c r="BE406" s="406"/>
      <c r="BF406" s="406"/>
      <c r="BG406" s="406"/>
      <c r="BH406" s="406"/>
      <c r="BI406" s="406"/>
      <c r="BJ406" s="406"/>
      <c r="BK406" s="406"/>
      <c r="BL406" s="406"/>
      <c r="BM406" s="406"/>
      <c r="BN406" s="406"/>
      <c r="BO406" s="406"/>
      <c r="BP406" s="406"/>
      <c r="BQ406" s="406"/>
      <c r="BR406" s="406"/>
      <c r="BS406" s="406"/>
      <c r="BT406" s="406"/>
      <c r="BU406" s="406"/>
      <c r="BV406" s="406"/>
      <c r="BW406" s="406"/>
      <c r="BX406" s="406"/>
      <c r="BY406" s="406"/>
      <c r="BZ406" s="406"/>
      <c r="CA406" s="406"/>
      <c r="CB406" s="406"/>
      <c r="CC406" s="406"/>
      <c r="CD406" s="406"/>
      <c r="CE406" s="406"/>
      <c r="CF406" s="406"/>
      <c r="CG406" s="406"/>
      <c r="CH406" s="406"/>
      <c r="CI406" s="406"/>
    </row>
    <row r="407" spans="1:87" ht="15.75" customHeight="1">
      <c r="A407" s="406"/>
      <c r="B407" s="407"/>
      <c r="C407" s="407"/>
      <c r="D407" s="406"/>
      <c r="E407" s="406"/>
      <c r="F407" s="406"/>
      <c r="G407" s="406"/>
      <c r="H407" s="406"/>
      <c r="I407" s="406"/>
      <c r="J407" s="406"/>
      <c r="K407" s="406"/>
      <c r="L407" s="406"/>
      <c r="M407" s="406"/>
      <c r="N407" s="406"/>
      <c r="O407" s="406"/>
      <c r="P407" s="406"/>
      <c r="Q407" s="406"/>
      <c r="R407" s="406"/>
      <c r="S407" s="406"/>
      <c r="T407" s="406"/>
      <c r="U407" s="406"/>
      <c r="V407" s="406"/>
      <c r="W407" s="406"/>
      <c r="X407" s="406"/>
      <c r="Y407" s="406"/>
      <c r="Z407" s="406"/>
      <c r="AA407" s="406"/>
      <c r="AB407" s="406"/>
      <c r="AC407" s="406"/>
      <c r="AD407" s="406"/>
      <c r="AE407" s="406"/>
      <c r="AF407" s="406"/>
      <c r="AG407" s="406"/>
      <c r="AH407" s="406"/>
      <c r="AI407" s="406"/>
      <c r="AJ407" s="406"/>
      <c r="AK407" s="406"/>
      <c r="AL407" s="406"/>
      <c r="AM407" s="406"/>
      <c r="AN407" s="406"/>
      <c r="AO407" s="406"/>
      <c r="AP407" s="406"/>
      <c r="AQ407" s="406"/>
      <c r="AR407" s="406"/>
      <c r="AS407" s="406"/>
      <c r="AT407" s="406"/>
      <c r="AU407" s="406"/>
      <c r="AV407" s="406"/>
      <c r="AW407" s="406"/>
      <c r="AX407" s="406"/>
      <c r="AY407" s="406"/>
      <c r="AZ407" s="406"/>
      <c r="BA407" s="406"/>
      <c r="BB407" s="406"/>
      <c r="BC407" s="406"/>
      <c r="BD407" s="406"/>
      <c r="BE407" s="406"/>
      <c r="BF407" s="406"/>
      <c r="BG407" s="406"/>
      <c r="BH407" s="406"/>
      <c r="BI407" s="406"/>
      <c r="BJ407" s="406"/>
      <c r="BK407" s="406"/>
      <c r="BL407" s="406"/>
      <c r="BM407" s="406"/>
      <c r="BN407" s="406"/>
      <c r="BO407" s="406"/>
      <c r="BP407" s="406"/>
      <c r="BQ407" s="406"/>
      <c r="BR407" s="406"/>
      <c r="BS407" s="406"/>
      <c r="BT407" s="406"/>
      <c r="BU407" s="406"/>
      <c r="BV407" s="406"/>
      <c r="BW407" s="406"/>
      <c r="BX407" s="406"/>
      <c r="BY407" s="406"/>
      <c r="BZ407" s="406"/>
      <c r="CA407" s="406"/>
      <c r="CB407" s="406"/>
      <c r="CC407" s="406"/>
      <c r="CD407" s="406"/>
      <c r="CE407" s="406"/>
      <c r="CF407" s="406"/>
      <c r="CG407" s="406"/>
      <c r="CH407" s="406"/>
      <c r="CI407" s="406"/>
    </row>
    <row r="408" spans="1:87" ht="15.75" customHeight="1">
      <c r="A408" s="406"/>
      <c r="B408" s="407"/>
      <c r="C408" s="407"/>
      <c r="D408" s="406"/>
      <c r="E408" s="406"/>
      <c r="F408" s="406"/>
      <c r="G408" s="406"/>
      <c r="H408" s="406"/>
      <c r="I408" s="406"/>
      <c r="J408" s="406"/>
      <c r="K408" s="406"/>
      <c r="L408" s="406"/>
      <c r="M408" s="406"/>
      <c r="N408" s="406"/>
      <c r="O408" s="406"/>
      <c r="P408" s="406"/>
      <c r="Q408" s="406"/>
      <c r="R408" s="406"/>
      <c r="S408" s="406"/>
      <c r="T408" s="406"/>
      <c r="U408" s="406"/>
      <c r="V408" s="406"/>
      <c r="W408" s="406"/>
      <c r="X408" s="406"/>
      <c r="Y408" s="406"/>
      <c r="Z408" s="406"/>
      <c r="AA408" s="406"/>
      <c r="AB408" s="406"/>
      <c r="AC408" s="406"/>
      <c r="AD408" s="406"/>
      <c r="AE408" s="406"/>
      <c r="AF408" s="406"/>
      <c r="AG408" s="406"/>
      <c r="AH408" s="406"/>
      <c r="AI408" s="406"/>
      <c r="AJ408" s="406"/>
      <c r="AK408" s="406"/>
      <c r="AL408" s="406"/>
      <c r="AM408" s="406"/>
      <c r="AN408" s="406"/>
      <c r="AO408" s="406"/>
      <c r="AP408" s="406"/>
      <c r="AQ408" s="406"/>
      <c r="AR408" s="406"/>
      <c r="AS408" s="406"/>
      <c r="AT408" s="406"/>
      <c r="AU408" s="406"/>
      <c r="AV408" s="406"/>
      <c r="AW408" s="406"/>
      <c r="AX408" s="406"/>
      <c r="AY408" s="406"/>
      <c r="AZ408" s="406"/>
      <c r="BA408" s="406"/>
      <c r="BB408" s="406"/>
      <c r="BC408" s="406"/>
      <c r="BD408" s="406"/>
      <c r="BE408" s="406"/>
      <c r="BF408" s="406"/>
      <c r="BG408" s="406"/>
      <c r="BH408" s="406"/>
      <c r="BI408" s="406"/>
      <c r="BJ408" s="406"/>
      <c r="BK408" s="406"/>
      <c r="BL408" s="406"/>
      <c r="BM408" s="406"/>
      <c r="BN408" s="406"/>
      <c r="BO408" s="406"/>
      <c r="BP408" s="406"/>
      <c r="BQ408" s="406"/>
      <c r="BR408" s="406"/>
      <c r="BS408" s="406"/>
      <c r="BT408" s="406"/>
      <c r="BU408" s="406"/>
      <c r="BV408" s="406"/>
      <c r="BW408" s="406"/>
      <c r="BX408" s="406"/>
      <c r="BY408" s="406"/>
      <c r="BZ408" s="406"/>
      <c r="CA408" s="406"/>
      <c r="CB408" s="406"/>
      <c r="CC408" s="406"/>
      <c r="CD408" s="406"/>
      <c r="CE408" s="406"/>
      <c r="CF408" s="406"/>
      <c r="CG408" s="406"/>
      <c r="CH408" s="406"/>
      <c r="CI408" s="406"/>
    </row>
    <row r="409" spans="1:87" ht="15.75" customHeight="1">
      <c r="A409" s="406"/>
      <c r="B409" s="407"/>
      <c r="C409" s="407"/>
      <c r="D409" s="406"/>
      <c r="E409" s="406"/>
      <c r="F409" s="406"/>
      <c r="G409" s="406"/>
      <c r="H409" s="406"/>
      <c r="I409" s="406"/>
      <c r="J409" s="406"/>
      <c r="K409" s="406"/>
      <c r="L409" s="406"/>
      <c r="M409" s="406"/>
      <c r="N409" s="406"/>
      <c r="O409" s="406"/>
      <c r="P409" s="406"/>
      <c r="Q409" s="406"/>
      <c r="R409" s="406"/>
      <c r="S409" s="406"/>
      <c r="T409" s="406"/>
      <c r="U409" s="406"/>
      <c r="V409" s="406"/>
      <c r="W409" s="406"/>
      <c r="X409" s="406"/>
      <c r="Y409" s="406"/>
      <c r="Z409" s="406"/>
      <c r="AA409" s="406"/>
      <c r="AB409" s="406"/>
      <c r="AC409" s="406"/>
      <c r="AD409" s="406"/>
      <c r="AE409" s="406"/>
      <c r="AF409" s="406"/>
      <c r="AG409" s="406"/>
      <c r="AH409" s="406"/>
      <c r="AI409" s="406"/>
      <c r="AJ409" s="406"/>
      <c r="AK409" s="406"/>
      <c r="AL409" s="406"/>
      <c r="AM409" s="406"/>
      <c r="AN409" s="406"/>
      <c r="AO409" s="406"/>
      <c r="AP409" s="406"/>
      <c r="AQ409" s="406"/>
      <c r="AR409" s="406"/>
      <c r="AS409" s="406"/>
      <c r="AT409" s="406"/>
      <c r="AU409" s="406"/>
      <c r="AV409" s="406"/>
      <c r="AW409" s="406"/>
      <c r="AX409" s="406"/>
      <c r="AY409" s="406"/>
      <c r="AZ409" s="406"/>
      <c r="BA409" s="406"/>
      <c r="BB409" s="406"/>
      <c r="BC409" s="406"/>
      <c r="BD409" s="406"/>
      <c r="BE409" s="406"/>
      <c r="BF409" s="406"/>
      <c r="BG409" s="406"/>
      <c r="BH409" s="406"/>
      <c r="BI409" s="406"/>
      <c r="BJ409" s="406"/>
      <c r="BK409" s="406"/>
      <c r="BL409" s="406"/>
      <c r="BM409" s="406"/>
      <c r="BN409" s="406"/>
      <c r="BO409" s="406"/>
      <c r="BP409" s="406"/>
      <c r="BQ409" s="406"/>
      <c r="BR409" s="406"/>
      <c r="BS409" s="406"/>
      <c r="BT409" s="406"/>
      <c r="BU409" s="406"/>
      <c r="BV409" s="406"/>
      <c r="BW409" s="406"/>
      <c r="BX409" s="406"/>
      <c r="BY409" s="406"/>
      <c r="BZ409" s="406"/>
      <c r="CA409" s="406"/>
      <c r="CB409" s="406"/>
      <c r="CC409" s="406"/>
      <c r="CD409" s="406"/>
      <c r="CE409" s="406"/>
      <c r="CF409" s="406"/>
      <c r="CG409" s="406"/>
      <c r="CH409" s="406"/>
      <c r="CI409" s="406"/>
    </row>
    <row r="410" spans="1:87" ht="15.75" customHeight="1">
      <c r="A410" s="406"/>
      <c r="B410" s="407"/>
      <c r="C410" s="407"/>
      <c r="D410" s="406"/>
      <c r="E410" s="406"/>
      <c r="F410" s="406"/>
      <c r="G410" s="406"/>
      <c r="H410" s="406"/>
      <c r="I410" s="406"/>
      <c r="J410" s="406"/>
      <c r="K410" s="406"/>
      <c r="L410" s="406"/>
      <c r="M410" s="406"/>
      <c r="N410" s="406"/>
      <c r="O410" s="406"/>
      <c r="P410" s="406"/>
      <c r="Q410" s="406"/>
      <c r="R410" s="406"/>
      <c r="S410" s="406"/>
      <c r="T410" s="406"/>
      <c r="U410" s="406"/>
      <c r="V410" s="406"/>
      <c r="W410" s="406"/>
      <c r="X410" s="406"/>
      <c r="Y410" s="406"/>
      <c r="Z410" s="406"/>
      <c r="AA410" s="406"/>
      <c r="AB410" s="406"/>
      <c r="AC410" s="406"/>
      <c r="AD410" s="406"/>
      <c r="AE410" s="406"/>
      <c r="AF410" s="406"/>
      <c r="AG410" s="406"/>
      <c r="AH410" s="406"/>
      <c r="AI410" s="406"/>
      <c r="AJ410" s="406"/>
      <c r="AK410" s="406"/>
      <c r="AL410" s="406"/>
      <c r="AM410" s="406"/>
      <c r="AN410" s="406"/>
      <c r="AO410" s="406"/>
      <c r="AP410" s="406"/>
      <c r="AQ410" s="406"/>
      <c r="AR410" s="406"/>
      <c r="AS410" s="406"/>
      <c r="AT410" s="406"/>
      <c r="AU410" s="406"/>
      <c r="AV410" s="406"/>
      <c r="AW410" s="406"/>
      <c r="AX410" s="406"/>
      <c r="AY410" s="406"/>
      <c r="AZ410" s="406"/>
      <c r="BA410" s="406"/>
      <c r="BB410" s="406"/>
      <c r="BC410" s="406"/>
      <c r="BD410" s="406"/>
      <c r="BE410" s="406"/>
      <c r="BF410" s="406"/>
      <c r="BG410" s="406"/>
      <c r="BH410" s="406"/>
      <c r="BI410" s="406"/>
      <c r="BJ410" s="406"/>
      <c r="BK410" s="406"/>
      <c r="BL410" s="406"/>
      <c r="BM410" s="406"/>
      <c r="BN410" s="406"/>
      <c r="BO410" s="406"/>
      <c r="BP410" s="406"/>
      <c r="BQ410" s="406"/>
      <c r="BR410" s="406"/>
      <c r="BS410" s="406"/>
      <c r="BT410" s="406"/>
      <c r="BU410" s="406"/>
      <c r="BV410" s="406"/>
      <c r="BW410" s="406"/>
      <c r="BX410" s="406"/>
      <c r="BY410" s="406"/>
      <c r="BZ410" s="406"/>
      <c r="CA410" s="406"/>
      <c r="CB410" s="406"/>
      <c r="CC410" s="406"/>
      <c r="CD410" s="406"/>
      <c r="CE410" s="406"/>
      <c r="CF410" s="406"/>
      <c r="CG410" s="406"/>
      <c r="CH410" s="406"/>
      <c r="CI410" s="406"/>
    </row>
    <row r="411" spans="1:87" ht="15.75" customHeight="1">
      <c r="A411" s="406"/>
      <c r="B411" s="407"/>
      <c r="C411" s="407"/>
      <c r="D411" s="406"/>
      <c r="E411" s="406"/>
      <c r="F411" s="406"/>
      <c r="G411" s="406"/>
      <c r="H411" s="406"/>
      <c r="I411" s="406"/>
      <c r="J411" s="406"/>
      <c r="K411" s="406"/>
      <c r="L411" s="406"/>
      <c r="M411" s="406"/>
      <c r="N411" s="406"/>
      <c r="O411" s="406"/>
      <c r="P411" s="406"/>
      <c r="Q411" s="406"/>
      <c r="R411" s="406"/>
      <c r="S411" s="406"/>
      <c r="T411" s="406"/>
      <c r="U411" s="406"/>
      <c r="V411" s="406"/>
      <c r="W411" s="406"/>
      <c r="X411" s="406"/>
      <c r="Y411" s="406"/>
      <c r="Z411" s="406"/>
      <c r="AA411" s="406"/>
      <c r="AB411" s="406"/>
      <c r="AC411" s="406"/>
      <c r="AD411" s="406"/>
      <c r="AE411" s="406"/>
      <c r="AF411" s="406"/>
      <c r="AG411" s="406"/>
      <c r="AH411" s="406"/>
      <c r="AI411" s="406"/>
      <c r="AJ411" s="406"/>
      <c r="AK411" s="406"/>
      <c r="AL411" s="406"/>
      <c r="AM411" s="406"/>
      <c r="AN411" s="406"/>
      <c r="AO411" s="406"/>
      <c r="AP411" s="406"/>
      <c r="AQ411" s="406"/>
      <c r="AR411" s="406"/>
      <c r="AS411" s="406"/>
      <c r="AT411" s="406"/>
      <c r="AU411" s="406"/>
      <c r="AV411" s="406"/>
      <c r="AW411" s="406"/>
      <c r="AX411" s="406"/>
      <c r="AY411" s="406"/>
      <c r="AZ411" s="406"/>
      <c r="BA411" s="406"/>
      <c r="BB411" s="406"/>
      <c r="BC411" s="406"/>
      <c r="BD411" s="406"/>
      <c r="BE411" s="406"/>
      <c r="BF411" s="406"/>
      <c r="BG411" s="406"/>
      <c r="BH411" s="406"/>
      <c r="BI411" s="406"/>
      <c r="BJ411" s="406"/>
      <c r="BK411" s="406"/>
      <c r="BL411" s="406"/>
      <c r="BM411" s="406"/>
      <c r="BN411" s="406"/>
      <c r="BO411" s="406"/>
      <c r="BP411" s="406"/>
      <c r="BQ411" s="406"/>
      <c r="BR411" s="406"/>
      <c r="BS411" s="406"/>
      <c r="BT411" s="406"/>
      <c r="BU411" s="406"/>
      <c r="BV411" s="406"/>
      <c r="BW411" s="406"/>
      <c r="BX411" s="406"/>
      <c r="BY411" s="406"/>
      <c r="BZ411" s="406"/>
      <c r="CA411" s="406"/>
      <c r="CB411" s="406"/>
      <c r="CC411" s="406"/>
      <c r="CD411" s="406"/>
      <c r="CE411" s="406"/>
      <c r="CF411" s="406"/>
      <c r="CG411" s="406"/>
      <c r="CH411" s="406"/>
      <c r="CI411" s="406"/>
    </row>
    <row r="412" spans="1:87" ht="15.75" customHeight="1">
      <c r="A412" s="406"/>
      <c r="B412" s="407"/>
      <c r="C412" s="407"/>
      <c r="D412" s="406"/>
      <c r="E412" s="406"/>
      <c r="F412" s="406"/>
      <c r="G412" s="406"/>
      <c r="H412" s="406"/>
      <c r="I412" s="406"/>
      <c r="J412" s="406"/>
      <c r="K412" s="406"/>
      <c r="L412" s="406"/>
      <c r="M412" s="406"/>
      <c r="N412" s="406"/>
      <c r="O412" s="406"/>
      <c r="P412" s="406"/>
      <c r="Q412" s="406"/>
      <c r="R412" s="406"/>
      <c r="S412" s="406"/>
      <c r="T412" s="406"/>
      <c r="U412" s="406"/>
      <c r="V412" s="406"/>
      <c r="W412" s="406"/>
      <c r="X412" s="406"/>
      <c r="Y412" s="406"/>
      <c r="Z412" s="406"/>
      <c r="AA412" s="406"/>
      <c r="AB412" s="406"/>
      <c r="AC412" s="406"/>
      <c r="AD412" s="406"/>
      <c r="AE412" s="406"/>
      <c r="AF412" s="406"/>
      <c r="AG412" s="406"/>
      <c r="AH412" s="406"/>
      <c r="AI412" s="406"/>
      <c r="AJ412" s="406"/>
      <c r="AK412" s="406"/>
      <c r="AL412" s="406"/>
      <c r="AM412" s="406"/>
      <c r="AN412" s="406"/>
      <c r="AO412" s="406"/>
      <c r="AP412" s="406"/>
      <c r="AQ412" s="406"/>
      <c r="AR412" s="406"/>
      <c r="AS412" s="406"/>
      <c r="AT412" s="406"/>
      <c r="AU412" s="406"/>
      <c r="AV412" s="406"/>
      <c r="AW412" s="406"/>
      <c r="AX412" s="406"/>
      <c r="AY412" s="406"/>
      <c r="AZ412" s="406"/>
      <c r="BA412" s="406"/>
      <c r="BB412" s="406"/>
      <c r="BC412" s="406"/>
      <c r="BD412" s="406"/>
      <c r="BE412" s="406"/>
      <c r="BF412" s="406"/>
      <c r="BG412" s="406"/>
      <c r="BH412" s="406"/>
      <c r="BI412" s="406"/>
      <c r="BJ412" s="406"/>
      <c r="BK412" s="406"/>
      <c r="BL412" s="406"/>
      <c r="BM412" s="406"/>
      <c r="BN412" s="406"/>
      <c r="BO412" s="406"/>
      <c r="BP412" s="406"/>
      <c r="BQ412" s="406"/>
      <c r="BR412" s="406"/>
      <c r="BS412" s="406"/>
      <c r="BT412" s="406"/>
      <c r="BU412" s="406"/>
      <c r="BV412" s="406"/>
      <c r="BW412" s="406"/>
      <c r="BX412" s="406"/>
      <c r="BY412" s="406"/>
      <c r="BZ412" s="406"/>
      <c r="CA412" s="406"/>
      <c r="CB412" s="406"/>
      <c r="CC412" s="406"/>
      <c r="CD412" s="406"/>
      <c r="CE412" s="406"/>
      <c r="CF412" s="406"/>
      <c r="CG412" s="406"/>
      <c r="CH412" s="406"/>
      <c r="CI412" s="406"/>
    </row>
    <row r="413" spans="1:87" ht="15.75" customHeight="1">
      <c r="A413" s="406"/>
      <c r="B413" s="407"/>
      <c r="C413" s="407"/>
      <c r="D413" s="406"/>
      <c r="E413" s="406"/>
      <c r="F413" s="406"/>
      <c r="G413" s="406"/>
      <c r="H413" s="406"/>
      <c r="I413" s="406"/>
      <c r="J413" s="406"/>
      <c r="K413" s="406"/>
      <c r="L413" s="406"/>
      <c r="M413" s="406"/>
      <c r="N413" s="406"/>
      <c r="O413" s="406"/>
      <c r="P413" s="406"/>
      <c r="Q413" s="406"/>
      <c r="R413" s="406"/>
      <c r="S413" s="406"/>
      <c r="T413" s="406"/>
      <c r="U413" s="406"/>
      <c r="V413" s="406"/>
      <c r="W413" s="406"/>
      <c r="X413" s="406"/>
      <c r="Y413" s="406"/>
      <c r="Z413" s="406"/>
      <c r="AA413" s="406"/>
      <c r="AB413" s="406"/>
      <c r="AC413" s="406"/>
      <c r="AD413" s="406"/>
      <c r="AE413" s="406"/>
      <c r="AF413" s="406"/>
      <c r="AG413" s="406"/>
      <c r="AH413" s="406"/>
      <c r="AI413" s="406"/>
      <c r="AJ413" s="406"/>
      <c r="AK413" s="406"/>
      <c r="AL413" s="406"/>
      <c r="AM413" s="406"/>
      <c r="AN413" s="406"/>
      <c r="AO413" s="406"/>
      <c r="AP413" s="406"/>
      <c r="AQ413" s="406"/>
      <c r="AR413" s="406"/>
      <c r="AS413" s="406"/>
      <c r="AT413" s="406"/>
      <c r="AU413" s="406"/>
      <c r="AV413" s="406"/>
      <c r="AW413" s="406"/>
      <c r="AX413" s="406"/>
      <c r="AY413" s="406"/>
      <c r="AZ413" s="406"/>
      <c r="BA413" s="406"/>
      <c r="BB413" s="406"/>
      <c r="BC413" s="406"/>
      <c r="BD413" s="406"/>
      <c r="BE413" s="406"/>
      <c r="BF413" s="406"/>
      <c r="BG413" s="406"/>
      <c r="BH413" s="406"/>
      <c r="BI413" s="406"/>
      <c r="BJ413" s="406"/>
      <c r="BK413" s="406"/>
      <c r="BL413" s="406"/>
      <c r="BM413" s="406"/>
      <c r="BN413" s="406"/>
      <c r="BO413" s="406"/>
      <c r="BP413" s="406"/>
      <c r="BQ413" s="406"/>
      <c r="BR413" s="406"/>
      <c r="BS413" s="406"/>
      <c r="BT413" s="406"/>
      <c r="BU413" s="406"/>
      <c r="BV413" s="406"/>
      <c r="BW413" s="406"/>
      <c r="BX413" s="406"/>
      <c r="BY413" s="406"/>
      <c r="BZ413" s="406"/>
      <c r="CA413" s="406"/>
      <c r="CB413" s="406"/>
      <c r="CC413" s="406"/>
      <c r="CD413" s="406"/>
      <c r="CE413" s="406"/>
      <c r="CF413" s="406"/>
      <c r="CG413" s="406"/>
      <c r="CH413" s="406"/>
      <c r="CI413" s="406"/>
    </row>
    <row r="414" spans="1:87" ht="15.75" customHeight="1">
      <c r="A414" s="406"/>
      <c r="B414" s="407"/>
      <c r="C414" s="407"/>
      <c r="D414" s="406"/>
      <c r="E414" s="406"/>
      <c r="F414" s="406"/>
      <c r="G414" s="406"/>
      <c r="H414" s="406"/>
      <c r="I414" s="406"/>
      <c r="J414" s="406"/>
      <c r="K414" s="406"/>
      <c r="L414" s="406"/>
      <c r="M414" s="406"/>
      <c r="N414" s="406"/>
      <c r="O414" s="406"/>
      <c r="P414" s="406"/>
      <c r="Q414" s="406"/>
      <c r="R414" s="406"/>
      <c r="S414" s="406"/>
      <c r="T414" s="406"/>
      <c r="U414" s="406"/>
      <c r="V414" s="406"/>
      <c r="W414" s="406"/>
      <c r="X414" s="406"/>
      <c r="Y414" s="406"/>
      <c r="Z414" s="406"/>
      <c r="AA414" s="406"/>
      <c r="AB414" s="406"/>
      <c r="AC414" s="406"/>
      <c r="AD414" s="406"/>
      <c r="AE414" s="406"/>
      <c r="AF414" s="406"/>
      <c r="AG414" s="406"/>
      <c r="AH414" s="406"/>
      <c r="AI414" s="406"/>
      <c r="AJ414" s="406"/>
      <c r="AK414" s="406"/>
      <c r="AL414" s="406"/>
      <c r="AM414" s="406"/>
      <c r="AN414" s="406"/>
      <c r="AO414" s="406"/>
      <c r="AP414" s="406"/>
      <c r="AQ414" s="406"/>
      <c r="AR414" s="406"/>
      <c r="AS414" s="406"/>
      <c r="AT414" s="406"/>
      <c r="AU414" s="406"/>
      <c r="AV414" s="406"/>
      <c r="AW414" s="406"/>
      <c r="AX414" s="406"/>
      <c r="AY414" s="406"/>
      <c r="AZ414" s="406"/>
      <c r="BA414" s="406"/>
      <c r="BB414" s="406"/>
      <c r="BC414" s="406"/>
      <c r="BD414" s="406"/>
      <c r="BE414" s="406"/>
      <c r="BF414" s="406"/>
      <c r="BG414" s="406"/>
      <c r="BH414" s="406"/>
      <c r="BI414" s="406"/>
      <c r="BJ414" s="406"/>
      <c r="BK414" s="406"/>
      <c r="BL414" s="406"/>
      <c r="BM414" s="406"/>
      <c r="BN414" s="406"/>
      <c r="BO414" s="406"/>
      <c r="BP414" s="406"/>
      <c r="BQ414" s="406"/>
      <c r="BR414" s="406"/>
      <c r="BS414" s="406"/>
      <c r="BT414" s="406"/>
      <c r="BU414" s="406"/>
      <c r="BV414" s="406"/>
      <c r="BW414" s="406"/>
      <c r="BX414" s="406"/>
      <c r="BY414" s="406"/>
      <c r="BZ414" s="406"/>
      <c r="CA414" s="406"/>
      <c r="CB414" s="406"/>
      <c r="CC414" s="406"/>
      <c r="CD414" s="406"/>
      <c r="CE414" s="406"/>
      <c r="CF414" s="406"/>
      <c r="CG414" s="406"/>
      <c r="CH414" s="406"/>
      <c r="CI414" s="406"/>
    </row>
    <row r="415" spans="1:87" ht="15.75" customHeight="1">
      <c r="A415" s="406"/>
      <c r="B415" s="407"/>
      <c r="C415" s="407"/>
      <c r="D415" s="406"/>
      <c r="E415" s="406"/>
      <c r="F415" s="406"/>
      <c r="G415" s="406"/>
      <c r="H415" s="406"/>
      <c r="I415" s="406"/>
      <c r="J415" s="406"/>
      <c r="K415" s="406"/>
      <c r="L415" s="406"/>
      <c r="M415" s="406"/>
      <c r="N415" s="406"/>
      <c r="O415" s="406"/>
      <c r="P415" s="406"/>
      <c r="Q415" s="406"/>
      <c r="R415" s="406"/>
      <c r="S415" s="406"/>
      <c r="T415" s="406"/>
      <c r="U415" s="406"/>
      <c r="V415" s="406"/>
      <c r="W415" s="406"/>
      <c r="X415" s="406"/>
      <c r="Y415" s="406"/>
      <c r="Z415" s="406"/>
      <c r="AA415" s="406"/>
      <c r="AB415" s="406"/>
      <c r="AC415" s="406"/>
      <c r="AD415" s="406"/>
      <c r="AE415" s="406"/>
      <c r="AF415" s="406"/>
      <c r="AG415" s="406"/>
      <c r="AH415" s="406"/>
      <c r="AI415" s="406"/>
      <c r="AJ415" s="406"/>
      <c r="AK415" s="406"/>
      <c r="AL415" s="406"/>
      <c r="AM415" s="406"/>
      <c r="AN415" s="406"/>
      <c r="AO415" s="406"/>
      <c r="AP415" s="406"/>
      <c r="AQ415" s="406"/>
      <c r="AR415" s="406"/>
      <c r="AS415" s="406"/>
      <c r="AT415" s="406"/>
      <c r="AU415" s="406"/>
      <c r="AV415" s="406"/>
      <c r="AW415" s="406"/>
      <c r="AX415" s="406"/>
      <c r="AY415" s="406"/>
      <c r="AZ415" s="406"/>
      <c r="BA415" s="406"/>
      <c r="BB415" s="406"/>
      <c r="BC415" s="406"/>
      <c r="BD415" s="406"/>
      <c r="BE415" s="406"/>
      <c r="BF415" s="406"/>
      <c r="BG415" s="406"/>
      <c r="BH415" s="406"/>
      <c r="BI415" s="406"/>
      <c r="BJ415" s="406"/>
      <c r="BK415" s="406"/>
      <c r="BL415" s="406"/>
      <c r="BM415" s="406"/>
      <c r="BN415" s="406"/>
      <c r="BO415" s="406"/>
      <c r="BP415" s="406"/>
      <c r="BQ415" s="406"/>
      <c r="BR415" s="406"/>
      <c r="BS415" s="406"/>
      <c r="BT415" s="406"/>
      <c r="BU415" s="406"/>
      <c r="BV415" s="406"/>
      <c r="BW415" s="406"/>
      <c r="BX415" s="406"/>
      <c r="BY415" s="406"/>
      <c r="BZ415" s="406"/>
      <c r="CA415" s="406"/>
      <c r="CB415" s="406"/>
      <c r="CC415" s="406"/>
      <c r="CD415" s="406"/>
      <c r="CE415" s="406"/>
      <c r="CF415" s="406"/>
      <c r="CG415" s="406"/>
      <c r="CH415" s="406"/>
      <c r="CI415" s="406"/>
    </row>
    <row r="416" spans="1:87" ht="15.75" customHeight="1">
      <c r="A416" s="406"/>
      <c r="B416" s="407"/>
      <c r="C416" s="407"/>
      <c r="D416" s="406"/>
      <c r="E416" s="406"/>
      <c r="F416" s="406"/>
      <c r="G416" s="406"/>
      <c r="H416" s="406"/>
      <c r="I416" s="406"/>
      <c r="J416" s="406"/>
      <c r="K416" s="406"/>
      <c r="L416" s="406"/>
      <c r="M416" s="406"/>
      <c r="N416" s="406"/>
      <c r="O416" s="406"/>
      <c r="P416" s="406"/>
      <c r="Q416" s="406"/>
      <c r="R416" s="406"/>
      <c r="S416" s="406"/>
      <c r="T416" s="406"/>
      <c r="U416" s="406"/>
      <c r="V416" s="406"/>
      <c r="W416" s="406"/>
      <c r="X416" s="406"/>
      <c r="Y416" s="406"/>
      <c r="Z416" s="406"/>
      <c r="AA416" s="406"/>
      <c r="AB416" s="406"/>
      <c r="AC416" s="406"/>
      <c r="AD416" s="406"/>
      <c r="AE416" s="406"/>
      <c r="AF416" s="406"/>
      <c r="AG416" s="406"/>
      <c r="AH416" s="406"/>
      <c r="AI416" s="406"/>
      <c r="AJ416" s="406"/>
      <c r="AK416" s="406"/>
      <c r="AL416" s="406"/>
      <c r="AM416" s="406"/>
      <c r="AN416" s="406"/>
      <c r="AO416" s="406"/>
      <c r="AP416" s="406"/>
      <c r="AQ416" s="406"/>
      <c r="AR416" s="406"/>
      <c r="AS416" s="406"/>
      <c r="AT416" s="406"/>
      <c r="AU416" s="406"/>
      <c r="AV416" s="406"/>
      <c r="AW416" s="406"/>
      <c r="AX416" s="406"/>
      <c r="AY416" s="406"/>
      <c r="AZ416" s="406"/>
      <c r="BA416" s="406"/>
      <c r="BB416" s="406"/>
      <c r="BC416" s="406"/>
      <c r="BD416" s="406"/>
      <c r="BE416" s="406"/>
      <c r="BF416" s="406"/>
      <c r="BG416" s="406"/>
      <c r="BH416" s="406"/>
      <c r="BI416" s="406"/>
      <c r="BJ416" s="406"/>
      <c r="BK416" s="406"/>
      <c r="BL416" s="406"/>
      <c r="BM416" s="406"/>
      <c r="BN416" s="406"/>
      <c r="BO416" s="406"/>
      <c r="BP416" s="406"/>
      <c r="BQ416" s="406"/>
      <c r="BR416" s="406"/>
      <c r="BS416" s="406"/>
      <c r="BT416" s="406"/>
      <c r="BU416" s="406"/>
      <c r="BV416" s="406"/>
      <c r="BW416" s="406"/>
      <c r="BX416" s="406"/>
      <c r="BY416" s="406"/>
      <c r="BZ416" s="406"/>
      <c r="CA416" s="406"/>
      <c r="CB416" s="406"/>
      <c r="CC416" s="406"/>
      <c r="CD416" s="406"/>
      <c r="CE416" s="406"/>
      <c r="CF416" s="406"/>
      <c r="CG416" s="406"/>
      <c r="CH416" s="406"/>
      <c r="CI416" s="406"/>
    </row>
    <row r="417" spans="1:87" ht="15.75" customHeight="1">
      <c r="A417" s="406"/>
      <c r="B417" s="407"/>
      <c r="C417" s="407"/>
      <c r="D417" s="406"/>
      <c r="E417" s="406"/>
      <c r="F417" s="406"/>
      <c r="G417" s="406"/>
      <c r="H417" s="406"/>
      <c r="I417" s="406"/>
      <c r="J417" s="406"/>
      <c r="K417" s="406"/>
      <c r="L417" s="406"/>
      <c r="M417" s="406"/>
      <c r="N417" s="406"/>
      <c r="O417" s="406"/>
      <c r="P417" s="406"/>
      <c r="Q417" s="406"/>
      <c r="R417" s="406"/>
      <c r="S417" s="406"/>
      <c r="T417" s="406"/>
      <c r="U417" s="406"/>
      <c r="V417" s="406"/>
      <c r="W417" s="406"/>
      <c r="X417" s="406"/>
      <c r="Y417" s="406"/>
      <c r="Z417" s="406"/>
      <c r="AA417" s="406"/>
      <c r="AB417" s="406"/>
      <c r="AC417" s="406"/>
      <c r="AD417" s="406"/>
      <c r="AE417" s="406"/>
      <c r="AF417" s="406"/>
      <c r="AG417" s="406"/>
      <c r="AH417" s="406"/>
      <c r="AI417" s="406"/>
      <c r="AJ417" s="406"/>
      <c r="AK417" s="406"/>
      <c r="AL417" s="406"/>
      <c r="AM417" s="406"/>
      <c r="AN417" s="406"/>
      <c r="AO417" s="406"/>
      <c r="AP417" s="406"/>
      <c r="AQ417" s="406"/>
      <c r="AR417" s="406"/>
      <c r="AS417" s="406"/>
      <c r="AT417" s="406"/>
      <c r="AU417" s="406"/>
      <c r="AV417" s="406"/>
      <c r="AW417" s="406"/>
      <c r="AX417" s="406"/>
      <c r="AY417" s="406"/>
      <c r="AZ417" s="406"/>
      <c r="BA417" s="406"/>
      <c r="BB417" s="406"/>
      <c r="BC417" s="406"/>
      <c r="BD417" s="406"/>
      <c r="BE417" s="406"/>
      <c r="BF417" s="406"/>
      <c r="BG417" s="406"/>
      <c r="BH417" s="406"/>
      <c r="BI417" s="406"/>
      <c r="BJ417" s="406"/>
      <c r="BK417" s="406"/>
      <c r="BL417" s="406"/>
      <c r="BM417" s="406"/>
      <c r="BN417" s="406"/>
      <c r="BO417" s="406"/>
      <c r="BP417" s="406"/>
      <c r="BQ417" s="406"/>
      <c r="BR417" s="406"/>
      <c r="BS417" s="406"/>
      <c r="BT417" s="406"/>
      <c r="BU417" s="406"/>
      <c r="BV417" s="406"/>
      <c r="BW417" s="406"/>
      <c r="BX417" s="406"/>
      <c r="BY417" s="406"/>
      <c r="BZ417" s="406"/>
      <c r="CA417" s="406"/>
      <c r="CB417" s="406"/>
      <c r="CC417" s="406"/>
      <c r="CD417" s="406"/>
      <c r="CE417" s="406"/>
      <c r="CF417" s="406"/>
      <c r="CG417" s="406"/>
      <c r="CH417" s="406"/>
      <c r="CI417" s="406"/>
    </row>
    <row r="418" spans="1:87" ht="15.75" customHeight="1">
      <c r="A418" s="406"/>
      <c r="B418" s="407"/>
      <c r="C418" s="407"/>
      <c r="D418" s="406"/>
      <c r="E418" s="406"/>
      <c r="F418" s="406"/>
      <c r="G418" s="406"/>
      <c r="H418" s="406"/>
      <c r="I418" s="406"/>
      <c r="J418" s="406"/>
      <c r="K418" s="406"/>
      <c r="L418" s="406"/>
      <c r="M418" s="406"/>
      <c r="N418" s="406"/>
      <c r="O418" s="406"/>
      <c r="P418" s="406"/>
      <c r="Q418" s="406"/>
      <c r="R418" s="406"/>
      <c r="S418" s="406"/>
      <c r="T418" s="406"/>
      <c r="U418" s="406"/>
      <c r="V418" s="406"/>
      <c r="W418" s="406"/>
      <c r="X418" s="406"/>
      <c r="Y418" s="406"/>
      <c r="Z418" s="406"/>
      <c r="AA418" s="406"/>
      <c r="AB418" s="406"/>
      <c r="AC418" s="406"/>
      <c r="AD418" s="406"/>
      <c r="AE418" s="406"/>
      <c r="AF418" s="406"/>
      <c r="AG418" s="406"/>
      <c r="AH418" s="406"/>
      <c r="AI418" s="406"/>
      <c r="AJ418" s="406"/>
      <c r="AK418" s="406"/>
      <c r="AL418" s="406"/>
      <c r="AM418" s="406"/>
      <c r="AN418" s="406"/>
      <c r="AO418" s="406"/>
      <c r="AP418" s="406"/>
      <c r="AQ418" s="406"/>
      <c r="AR418" s="406"/>
      <c r="AS418" s="406"/>
      <c r="AT418" s="406"/>
      <c r="AU418" s="406"/>
      <c r="AV418" s="406"/>
      <c r="AW418" s="406"/>
      <c r="AX418" s="406"/>
      <c r="AY418" s="406"/>
      <c r="AZ418" s="406"/>
      <c r="BA418" s="406"/>
      <c r="BB418" s="406"/>
      <c r="BC418" s="406"/>
      <c r="BD418" s="406"/>
      <c r="BE418" s="406"/>
      <c r="BF418" s="406"/>
      <c r="BG418" s="406"/>
      <c r="BH418" s="406"/>
      <c r="BI418" s="406"/>
      <c r="BJ418" s="406"/>
      <c r="BK418" s="406"/>
      <c r="BL418" s="406"/>
      <c r="BM418" s="406"/>
      <c r="BN418" s="406"/>
      <c r="BO418" s="406"/>
      <c r="BP418" s="406"/>
      <c r="BQ418" s="406"/>
      <c r="BR418" s="406"/>
      <c r="BS418" s="406"/>
      <c r="BT418" s="406"/>
      <c r="BU418" s="406"/>
      <c r="BV418" s="406"/>
      <c r="BW418" s="406"/>
      <c r="BX418" s="406"/>
      <c r="BY418" s="406"/>
      <c r="BZ418" s="406"/>
      <c r="CA418" s="406"/>
      <c r="CB418" s="406"/>
      <c r="CC418" s="406"/>
      <c r="CD418" s="406"/>
      <c r="CE418" s="406"/>
      <c r="CF418" s="406"/>
      <c r="CG418" s="406"/>
      <c r="CH418" s="406"/>
      <c r="CI418" s="406"/>
    </row>
    <row r="419" spans="1:87" ht="15.75" customHeight="1">
      <c r="A419" s="406"/>
      <c r="B419" s="407"/>
      <c r="C419" s="407"/>
      <c r="D419" s="406"/>
      <c r="E419" s="406"/>
      <c r="F419" s="406"/>
      <c r="G419" s="406"/>
      <c r="H419" s="406"/>
      <c r="I419" s="406"/>
      <c r="J419" s="406"/>
      <c r="K419" s="406"/>
      <c r="L419" s="406"/>
      <c r="M419" s="406"/>
      <c r="N419" s="406"/>
      <c r="O419" s="406"/>
      <c r="P419" s="406"/>
      <c r="Q419" s="406"/>
      <c r="R419" s="406"/>
      <c r="S419" s="406"/>
      <c r="T419" s="406"/>
      <c r="U419" s="406"/>
      <c r="V419" s="406"/>
      <c r="W419" s="406"/>
      <c r="X419" s="406"/>
      <c r="Y419" s="406"/>
      <c r="Z419" s="406"/>
      <c r="AA419" s="406"/>
      <c r="AB419" s="406"/>
      <c r="AC419" s="406"/>
      <c r="AD419" s="406"/>
      <c r="AE419" s="406"/>
      <c r="AF419" s="406"/>
      <c r="AG419" s="406"/>
      <c r="AH419" s="406"/>
      <c r="AI419" s="406"/>
      <c r="AJ419" s="406"/>
      <c r="AK419" s="406"/>
      <c r="AL419" s="406"/>
      <c r="AM419" s="406"/>
      <c r="AN419" s="406"/>
      <c r="AO419" s="406"/>
      <c r="AP419" s="406"/>
      <c r="AQ419" s="406"/>
      <c r="AR419" s="406"/>
      <c r="AS419" s="406"/>
      <c r="AT419" s="406"/>
      <c r="AU419" s="406"/>
      <c r="AV419" s="406"/>
      <c r="AW419" s="406"/>
      <c r="AX419" s="406"/>
      <c r="AY419" s="406"/>
      <c r="AZ419" s="406"/>
      <c r="BA419" s="406"/>
      <c r="BB419" s="406"/>
      <c r="BC419" s="406"/>
      <c r="BD419" s="406"/>
      <c r="BE419" s="406"/>
      <c r="BF419" s="406"/>
      <c r="BG419" s="406"/>
      <c r="BH419" s="406"/>
      <c r="BI419" s="406"/>
      <c r="BJ419" s="406"/>
      <c r="BK419" s="406"/>
      <c r="BL419" s="406"/>
      <c r="BM419" s="406"/>
      <c r="BN419" s="406"/>
      <c r="BO419" s="406"/>
      <c r="BP419" s="406"/>
      <c r="BQ419" s="406"/>
      <c r="BR419" s="406"/>
      <c r="BS419" s="406"/>
      <c r="BT419" s="406"/>
      <c r="BU419" s="406"/>
      <c r="BV419" s="406"/>
      <c r="BW419" s="406"/>
      <c r="BX419" s="406"/>
      <c r="BY419" s="406"/>
      <c r="BZ419" s="406"/>
      <c r="CA419" s="406"/>
      <c r="CB419" s="406"/>
      <c r="CC419" s="406"/>
      <c r="CD419" s="406"/>
      <c r="CE419" s="406"/>
      <c r="CF419" s="406"/>
      <c r="CG419" s="406"/>
      <c r="CH419" s="406"/>
      <c r="CI419" s="406"/>
    </row>
    <row r="420" spans="1:87" ht="15.75" customHeight="1">
      <c r="A420" s="406"/>
      <c r="B420" s="407"/>
      <c r="C420" s="407"/>
      <c r="D420" s="406"/>
      <c r="E420" s="406"/>
      <c r="F420" s="406"/>
      <c r="G420" s="406"/>
      <c r="H420" s="406"/>
      <c r="I420" s="406"/>
      <c r="J420" s="406"/>
      <c r="K420" s="406"/>
      <c r="L420" s="406"/>
      <c r="M420" s="406"/>
      <c r="N420" s="406"/>
      <c r="O420" s="406"/>
      <c r="P420" s="406"/>
      <c r="Q420" s="406"/>
      <c r="R420" s="406"/>
      <c r="S420" s="406"/>
      <c r="T420" s="406"/>
      <c r="U420" s="406"/>
      <c r="V420" s="406"/>
      <c r="W420" s="406"/>
      <c r="X420" s="406"/>
      <c r="Y420" s="406"/>
      <c r="Z420" s="406"/>
      <c r="AA420" s="406"/>
      <c r="AB420" s="406"/>
      <c r="AC420" s="406"/>
      <c r="AD420" s="406"/>
      <c r="AE420" s="406"/>
      <c r="AF420" s="406"/>
      <c r="AG420" s="406"/>
      <c r="AH420" s="406"/>
      <c r="AI420" s="406"/>
      <c r="AJ420" s="406"/>
      <c r="AK420" s="406"/>
      <c r="AL420" s="406"/>
      <c r="AM420" s="406"/>
      <c r="AN420" s="406"/>
      <c r="AO420" s="406"/>
      <c r="AP420" s="406"/>
      <c r="AQ420" s="406"/>
      <c r="AR420" s="406"/>
      <c r="AS420" s="406"/>
      <c r="AT420" s="406"/>
      <c r="AU420" s="406"/>
      <c r="AV420" s="406"/>
      <c r="AW420" s="406"/>
      <c r="AX420" s="406"/>
      <c r="AY420" s="406"/>
      <c r="AZ420" s="406"/>
      <c r="BA420" s="406"/>
      <c r="BB420" s="406"/>
      <c r="BC420" s="406"/>
      <c r="BD420" s="406"/>
      <c r="BE420" s="406"/>
      <c r="BF420" s="406"/>
      <c r="BG420" s="406"/>
      <c r="BH420" s="406"/>
      <c r="BI420" s="406"/>
      <c r="BJ420" s="406"/>
      <c r="BK420" s="406"/>
      <c r="BL420" s="406"/>
      <c r="BM420" s="406"/>
      <c r="BN420" s="406"/>
      <c r="BO420" s="406"/>
      <c r="BP420" s="406"/>
      <c r="BQ420" s="406"/>
      <c r="BR420" s="406"/>
      <c r="BS420" s="406"/>
      <c r="BT420" s="406"/>
      <c r="BU420" s="406"/>
      <c r="BV420" s="406"/>
      <c r="BW420" s="406"/>
      <c r="BX420" s="406"/>
      <c r="BY420" s="406"/>
      <c r="BZ420" s="406"/>
      <c r="CA420" s="406"/>
      <c r="CB420" s="406"/>
      <c r="CC420" s="406"/>
      <c r="CD420" s="406"/>
      <c r="CE420" s="406"/>
      <c r="CF420" s="406"/>
      <c r="CG420" s="406"/>
      <c r="CH420" s="406"/>
      <c r="CI420" s="406"/>
    </row>
    <row r="421" spans="1:87" ht="15.75" customHeight="1">
      <c r="A421" s="406"/>
      <c r="B421" s="407"/>
      <c r="C421" s="407"/>
      <c r="D421" s="406"/>
      <c r="E421" s="406"/>
      <c r="F421" s="406"/>
      <c r="G421" s="406"/>
      <c r="H421" s="406"/>
      <c r="I421" s="406"/>
      <c r="J421" s="406"/>
      <c r="K421" s="406"/>
      <c r="L421" s="406"/>
      <c r="M421" s="406"/>
      <c r="N421" s="406"/>
      <c r="O421" s="406"/>
      <c r="P421" s="406"/>
      <c r="Q421" s="406"/>
      <c r="R421" s="406"/>
      <c r="S421" s="406"/>
      <c r="T421" s="406"/>
      <c r="U421" s="406"/>
      <c r="V421" s="406"/>
      <c r="W421" s="406"/>
      <c r="X421" s="406"/>
      <c r="Y421" s="406"/>
      <c r="Z421" s="406"/>
      <c r="AA421" s="406"/>
      <c r="AB421" s="406"/>
      <c r="AC421" s="406"/>
      <c r="AD421" s="406"/>
      <c r="AE421" s="406"/>
      <c r="AF421" s="406"/>
      <c r="AG421" s="406"/>
      <c r="AH421" s="406"/>
      <c r="AI421" s="406"/>
      <c r="AJ421" s="406"/>
      <c r="AK421" s="406"/>
      <c r="AL421" s="406"/>
      <c r="AM421" s="406"/>
      <c r="AN421" s="406"/>
      <c r="AO421" s="406"/>
      <c r="AP421" s="406"/>
      <c r="AQ421" s="406"/>
      <c r="AR421" s="406"/>
      <c r="AS421" s="406"/>
      <c r="AT421" s="406"/>
      <c r="AU421" s="406"/>
      <c r="AV421" s="406"/>
      <c r="AW421" s="406"/>
      <c r="AX421" s="406"/>
      <c r="AY421" s="406"/>
      <c r="AZ421" s="406"/>
      <c r="BA421" s="406"/>
      <c r="BB421" s="406"/>
      <c r="BC421" s="406"/>
      <c r="BD421" s="406"/>
      <c r="BE421" s="406"/>
      <c r="BF421" s="406"/>
      <c r="BG421" s="406"/>
      <c r="BH421" s="406"/>
      <c r="BI421" s="406"/>
      <c r="BJ421" s="406"/>
      <c r="BK421" s="406"/>
      <c r="BL421" s="406"/>
      <c r="BM421" s="406"/>
      <c r="BN421" s="406"/>
      <c r="BO421" s="406"/>
      <c r="BP421" s="406"/>
      <c r="BQ421" s="406"/>
      <c r="BR421" s="406"/>
      <c r="BS421" s="406"/>
      <c r="BT421" s="406"/>
      <c r="BU421" s="406"/>
      <c r="BV421" s="406"/>
      <c r="BW421" s="406"/>
      <c r="BX421" s="406"/>
      <c r="BY421" s="406"/>
      <c r="BZ421" s="406"/>
      <c r="CA421" s="406"/>
      <c r="CB421" s="406"/>
      <c r="CC421" s="406"/>
      <c r="CD421" s="406"/>
      <c r="CE421" s="406"/>
      <c r="CF421" s="406"/>
      <c r="CG421" s="406"/>
      <c r="CH421" s="406"/>
      <c r="CI421" s="406"/>
    </row>
    <row r="422" spans="1:87" ht="15.75" customHeight="1">
      <c r="A422" s="406"/>
      <c r="B422" s="407"/>
      <c r="C422" s="407"/>
      <c r="D422" s="406"/>
      <c r="E422" s="406"/>
      <c r="F422" s="406"/>
      <c r="G422" s="406"/>
      <c r="H422" s="406"/>
      <c r="I422" s="406"/>
      <c r="J422" s="406"/>
      <c r="K422" s="406"/>
      <c r="L422" s="406"/>
      <c r="M422" s="406"/>
      <c r="N422" s="406"/>
      <c r="O422" s="406"/>
      <c r="P422" s="406"/>
      <c r="Q422" s="406"/>
      <c r="R422" s="406"/>
      <c r="S422" s="406"/>
      <c r="T422" s="406"/>
      <c r="U422" s="406"/>
      <c r="V422" s="406"/>
      <c r="W422" s="406"/>
      <c r="X422" s="406"/>
      <c r="Y422" s="406"/>
      <c r="Z422" s="406"/>
      <c r="AA422" s="406"/>
      <c r="AB422" s="406"/>
      <c r="AC422" s="406"/>
      <c r="AD422" s="406"/>
      <c r="AE422" s="406"/>
      <c r="AF422" s="406"/>
      <c r="AG422" s="406"/>
      <c r="AH422" s="406"/>
      <c r="AI422" s="406"/>
      <c r="AJ422" s="406"/>
      <c r="AK422" s="406"/>
      <c r="AL422" s="406"/>
      <c r="AM422" s="406"/>
      <c r="AN422" s="406"/>
      <c r="AO422" s="406"/>
      <c r="AP422" s="406"/>
      <c r="AQ422" s="406"/>
      <c r="AR422" s="406"/>
      <c r="AS422" s="406"/>
      <c r="AT422" s="406"/>
      <c r="AU422" s="406"/>
      <c r="AV422" s="406"/>
      <c r="AW422" s="406"/>
      <c r="AX422" s="406"/>
      <c r="AY422" s="406"/>
      <c r="AZ422" s="406"/>
      <c r="BA422" s="406"/>
      <c r="BB422" s="406"/>
      <c r="BC422" s="406"/>
      <c r="BD422" s="406"/>
      <c r="BE422" s="406"/>
      <c r="BF422" s="406"/>
      <c r="BG422" s="406"/>
      <c r="BH422" s="406"/>
      <c r="BI422" s="406"/>
      <c r="BJ422" s="406"/>
      <c r="BK422" s="406"/>
      <c r="BL422" s="406"/>
      <c r="BM422" s="406"/>
      <c r="BN422" s="406"/>
      <c r="BO422" s="406"/>
      <c r="BP422" s="406"/>
      <c r="BQ422" s="406"/>
      <c r="BR422" s="406"/>
      <c r="BS422" s="406"/>
      <c r="BT422" s="406"/>
      <c r="BU422" s="406"/>
      <c r="BV422" s="406"/>
      <c r="BW422" s="406"/>
      <c r="BX422" s="406"/>
      <c r="BY422" s="406"/>
      <c r="BZ422" s="406"/>
      <c r="CA422" s="406"/>
      <c r="CB422" s="406"/>
      <c r="CC422" s="406"/>
      <c r="CD422" s="406"/>
      <c r="CE422" s="406"/>
      <c r="CF422" s="406"/>
      <c r="CG422" s="406"/>
      <c r="CH422" s="406"/>
      <c r="CI422" s="406"/>
    </row>
    <row r="423" spans="1:87" ht="15.75" customHeight="1">
      <c r="A423" s="406"/>
      <c r="B423" s="407"/>
      <c r="C423" s="407"/>
      <c r="D423" s="406"/>
      <c r="E423" s="406"/>
      <c r="F423" s="406"/>
      <c r="G423" s="406"/>
      <c r="H423" s="406"/>
      <c r="I423" s="406"/>
      <c r="J423" s="406"/>
      <c r="K423" s="406"/>
      <c r="L423" s="406"/>
      <c r="M423" s="406"/>
      <c r="N423" s="406"/>
      <c r="O423" s="406"/>
      <c r="P423" s="406"/>
      <c r="Q423" s="406"/>
      <c r="R423" s="406"/>
      <c r="S423" s="406"/>
      <c r="T423" s="406"/>
      <c r="U423" s="406"/>
      <c r="V423" s="406"/>
      <c r="W423" s="406"/>
      <c r="X423" s="406"/>
      <c r="Y423" s="406"/>
      <c r="Z423" s="406"/>
      <c r="AA423" s="406"/>
      <c r="AB423" s="406"/>
      <c r="AC423" s="406"/>
      <c r="AD423" s="406"/>
      <c r="AE423" s="406"/>
      <c r="AF423" s="406"/>
      <c r="AG423" s="406"/>
      <c r="AH423" s="406"/>
      <c r="AI423" s="406"/>
      <c r="AJ423" s="406"/>
      <c r="AK423" s="406"/>
      <c r="AL423" s="406"/>
      <c r="AM423" s="406"/>
      <c r="AN423" s="406"/>
      <c r="AO423" s="406"/>
      <c r="AP423" s="406"/>
      <c r="AQ423" s="406"/>
      <c r="AR423" s="406"/>
      <c r="AS423" s="406"/>
      <c r="AT423" s="406"/>
      <c r="AU423" s="406"/>
      <c r="AV423" s="406"/>
      <c r="AW423" s="406"/>
      <c r="AX423" s="406"/>
      <c r="AY423" s="406"/>
      <c r="AZ423" s="406"/>
      <c r="BA423" s="406"/>
      <c r="BB423" s="406"/>
      <c r="BC423" s="406"/>
      <c r="BD423" s="406"/>
      <c r="BE423" s="406"/>
      <c r="BF423" s="406"/>
      <c r="BG423" s="406"/>
      <c r="BH423" s="406"/>
      <c r="BI423" s="406"/>
      <c r="BJ423" s="406"/>
      <c r="BK423" s="406"/>
      <c r="BL423" s="406"/>
      <c r="BM423" s="406"/>
      <c r="BN423" s="406"/>
      <c r="BO423" s="406"/>
      <c r="BP423" s="406"/>
      <c r="BQ423" s="406"/>
      <c r="BR423" s="406"/>
      <c r="BS423" s="406"/>
      <c r="BT423" s="406"/>
      <c r="BU423" s="406"/>
      <c r="BV423" s="406"/>
      <c r="BW423" s="406"/>
      <c r="BX423" s="406"/>
      <c r="BY423" s="406"/>
      <c r="BZ423" s="406"/>
      <c r="CA423" s="406"/>
      <c r="CB423" s="406"/>
      <c r="CC423" s="406"/>
      <c r="CD423" s="406"/>
      <c r="CE423" s="406"/>
      <c r="CF423" s="406"/>
      <c r="CG423" s="406"/>
      <c r="CH423" s="406"/>
      <c r="CI423" s="406"/>
    </row>
    <row r="424" spans="1:87" ht="15.75" customHeight="1">
      <c r="A424" s="406"/>
      <c r="B424" s="407"/>
      <c r="C424" s="407"/>
      <c r="D424" s="406"/>
      <c r="E424" s="406"/>
      <c r="F424" s="406"/>
      <c r="G424" s="406"/>
      <c r="H424" s="406"/>
      <c r="I424" s="406"/>
      <c r="J424" s="406"/>
      <c r="K424" s="406"/>
      <c r="L424" s="406"/>
      <c r="M424" s="406"/>
      <c r="N424" s="406"/>
      <c r="O424" s="406"/>
      <c r="P424" s="406"/>
      <c r="Q424" s="406"/>
      <c r="R424" s="406"/>
      <c r="S424" s="406"/>
      <c r="T424" s="406"/>
      <c r="U424" s="406"/>
      <c r="V424" s="406"/>
      <c r="W424" s="406"/>
      <c r="X424" s="406"/>
      <c r="Y424" s="406"/>
      <c r="Z424" s="406"/>
      <c r="AA424" s="406"/>
      <c r="AB424" s="406"/>
      <c r="AC424" s="406"/>
      <c r="AD424" s="406"/>
      <c r="AE424" s="406"/>
      <c r="AF424" s="406"/>
      <c r="AG424" s="406"/>
      <c r="AH424" s="406"/>
      <c r="AI424" s="406"/>
      <c r="AJ424" s="406"/>
      <c r="AK424" s="406"/>
      <c r="AL424" s="406"/>
      <c r="AM424" s="406"/>
      <c r="AN424" s="406"/>
      <c r="AO424" s="406"/>
      <c r="AP424" s="406"/>
      <c r="AQ424" s="406"/>
      <c r="AR424" s="406"/>
      <c r="AS424" s="406"/>
      <c r="AT424" s="406"/>
      <c r="AU424" s="406"/>
      <c r="AV424" s="406"/>
      <c r="AW424" s="406"/>
      <c r="AX424" s="406"/>
      <c r="AY424" s="406"/>
      <c r="AZ424" s="406"/>
      <c r="BA424" s="406"/>
      <c r="BB424" s="406"/>
      <c r="BC424" s="406"/>
      <c r="BD424" s="406"/>
      <c r="BE424" s="406"/>
      <c r="BF424" s="406"/>
      <c r="BG424" s="406"/>
      <c r="BH424" s="406"/>
      <c r="BI424" s="406"/>
      <c r="BJ424" s="406"/>
      <c r="BK424" s="406"/>
      <c r="BL424" s="406"/>
      <c r="BM424" s="406"/>
      <c r="BN424" s="406"/>
      <c r="BO424" s="406"/>
      <c r="BP424" s="406"/>
      <c r="BQ424" s="406"/>
      <c r="BR424" s="406"/>
      <c r="BS424" s="406"/>
      <c r="BT424" s="406"/>
      <c r="BU424" s="406"/>
      <c r="BV424" s="406"/>
      <c r="BW424" s="406"/>
      <c r="BX424" s="406"/>
      <c r="BY424" s="406"/>
      <c r="BZ424" s="406"/>
      <c r="CA424" s="406"/>
      <c r="CB424" s="406"/>
      <c r="CC424" s="406"/>
      <c r="CD424" s="406"/>
      <c r="CE424" s="406"/>
      <c r="CF424" s="406"/>
      <c r="CG424" s="406"/>
      <c r="CH424" s="406"/>
      <c r="CI424" s="406"/>
    </row>
    <row r="425" spans="1:87" ht="15.75" customHeight="1">
      <c r="A425" s="406"/>
      <c r="B425" s="407"/>
      <c r="C425" s="407"/>
      <c r="D425" s="406"/>
      <c r="E425" s="406"/>
      <c r="F425" s="406"/>
      <c r="G425" s="406"/>
      <c r="H425" s="406"/>
      <c r="I425" s="406"/>
      <c r="J425" s="406"/>
      <c r="K425" s="406"/>
      <c r="L425" s="406"/>
      <c r="M425" s="406"/>
      <c r="N425" s="406"/>
      <c r="O425" s="406"/>
      <c r="P425" s="406"/>
      <c r="Q425" s="406"/>
      <c r="R425" s="406"/>
      <c r="S425" s="406"/>
      <c r="T425" s="406"/>
      <c r="U425" s="406"/>
      <c r="V425" s="406"/>
      <c r="W425" s="406"/>
      <c r="X425" s="406"/>
      <c r="Y425" s="406"/>
      <c r="Z425" s="406"/>
      <c r="AA425" s="406"/>
      <c r="AB425" s="406"/>
      <c r="AC425" s="406"/>
      <c r="AD425" s="406"/>
      <c r="AE425" s="406"/>
      <c r="AF425" s="406"/>
      <c r="AG425" s="406"/>
      <c r="AH425" s="406"/>
      <c r="AI425" s="406"/>
      <c r="AJ425" s="406"/>
      <c r="AK425" s="406"/>
      <c r="AL425" s="406"/>
      <c r="AM425" s="406"/>
      <c r="AN425" s="406"/>
      <c r="AO425" s="406"/>
      <c r="AP425" s="406"/>
      <c r="AQ425" s="406"/>
      <c r="AR425" s="406"/>
      <c r="AS425" s="406"/>
      <c r="AT425" s="406"/>
      <c r="AU425" s="406"/>
      <c r="AV425" s="406"/>
      <c r="AW425" s="406"/>
      <c r="AX425" s="406"/>
      <c r="AY425" s="406"/>
      <c r="AZ425" s="406"/>
      <c r="BA425" s="406"/>
      <c r="BB425" s="406"/>
      <c r="BC425" s="406"/>
      <c r="BD425" s="406"/>
      <c r="BE425" s="406"/>
      <c r="BF425" s="406"/>
      <c r="BG425" s="406"/>
      <c r="BH425" s="406"/>
      <c r="BI425" s="406"/>
      <c r="BJ425" s="406"/>
      <c r="BK425" s="406"/>
      <c r="BL425" s="406"/>
      <c r="BM425" s="406"/>
      <c r="BN425" s="406"/>
      <c r="BO425" s="406"/>
      <c r="BP425" s="406"/>
      <c r="BQ425" s="406"/>
      <c r="BR425" s="406"/>
      <c r="BS425" s="406"/>
      <c r="BT425" s="406"/>
      <c r="BU425" s="406"/>
      <c r="BV425" s="406"/>
      <c r="BW425" s="406"/>
      <c r="BX425" s="406"/>
      <c r="BY425" s="406"/>
      <c r="BZ425" s="406"/>
      <c r="CA425" s="406"/>
      <c r="CB425" s="406"/>
      <c r="CC425" s="406"/>
      <c r="CD425" s="406"/>
      <c r="CE425" s="406"/>
      <c r="CF425" s="406"/>
      <c r="CG425" s="406"/>
      <c r="CH425" s="406"/>
      <c r="CI425" s="406"/>
    </row>
    <row r="426" spans="1:87" ht="15.75" customHeight="1">
      <c r="A426" s="406"/>
      <c r="B426" s="407"/>
      <c r="C426" s="407"/>
      <c r="D426" s="406"/>
      <c r="E426" s="406"/>
      <c r="F426" s="406"/>
      <c r="G426" s="406"/>
      <c r="H426" s="406"/>
      <c r="I426" s="406"/>
      <c r="J426" s="406"/>
      <c r="K426" s="406"/>
      <c r="L426" s="406"/>
      <c r="M426" s="406"/>
      <c r="N426" s="406"/>
      <c r="O426" s="406"/>
      <c r="P426" s="406"/>
      <c r="Q426" s="406"/>
      <c r="R426" s="406"/>
      <c r="S426" s="406"/>
      <c r="T426" s="406"/>
      <c r="U426" s="406"/>
      <c r="V426" s="406"/>
      <c r="W426" s="406"/>
      <c r="X426" s="406"/>
      <c r="Y426" s="406"/>
      <c r="Z426" s="406"/>
      <c r="AA426" s="406"/>
      <c r="AB426" s="406"/>
      <c r="AC426" s="406"/>
      <c r="AD426" s="406"/>
      <c r="AE426" s="406"/>
      <c r="AF426" s="406"/>
      <c r="AG426" s="406"/>
      <c r="AH426" s="406"/>
      <c r="AI426" s="406"/>
      <c r="AJ426" s="406"/>
      <c r="AK426" s="406"/>
      <c r="AL426" s="406"/>
      <c r="AM426" s="406"/>
      <c r="AN426" s="406"/>
      <c r="AO426" s="406"/>
      <c r="AP426" s="406"/>
      <c r="AQ426" s="406"/>
      <c r="AR426" s="406"/>
      <c r="AS426" s="406"/>
      <c r="AT426" s="406"/>
      <c r="AU426" s="406"/>
      <c r="AV426" s="406"/>
      <c r="AW426" s="406"/>
      <c r="AX426" s="406"/>
      <c r="AY426" s="406"/>
      <c r="AZ426" s="406"/>
      <c r="BA426" s="406"/>
      <c r="BB426" s="406"/>
      <c r="BC426" s="406"/>
      <c r="BD426" s="406"/>
      <c r="BE426" s="406"/>
      <c r="BF426" s="406"/>
      <c r="BG426" s="406"/>
      <c r="BH426" s="406"/>
      <c r="BI426" s="406"/>
      <c r="BJ426" s="406"/>
      <c r="BK426" s="406"/>
      <c r="BL426" s="406"/>
      <c r="BM426" s="406"/>
      <c r="BN426" s="406"/>
      <c r="BO426" s="406"/>
      <c r="BP426" s="406"/>
      <c r="BQ426" s="406"/>
      <c r="BR426" s="406"/>
      <c r="BS426" s="406"/>
      <c r="BT426" s="406"/>
      <c r="BU426" s="406"/>
      <c r="BV426" s="406"/>
      <c r="BW426" s="406"/>
      <c r="BX426" s="406"/>
      <c r="BY426" s="406"/>
      <c r="BZ426" s="406"/>
      <c r="CA426" s="406"/>
      <c r="CB426" s="406"/>
      <c r="CC426" s="406"/>
      <c r="CD426" s="406"/>
      <c r="CE426" s="406"/>
      <c r="CF426" s="406"/>
      <c r="CG426" s="406"/>
      <c r="CH426" s="406"/>
      <c r="CI426" s="406"/>
    </row>
    <row r="427" spans="1:87" ht="15.75" customHeight="1">
      <c r="A427" s="406"/>
      <c r="B427" s="407"/>
      <c r="C427" s="407"/>
      <c r="D427" s="406"/>
      <c r="E427" s="406"/>
      <c r="F427" s="406"/>
      <c r="G427" s="406"/>
      <c r="H427" s="406"/>
      <c r="I427" s="406"/>
      <c r="J427" s="406"/>
      <c r="K427" s="406"/>
      <c r="L427" s="406"/>
      <c r="M427" s="406"/>
      <c r="N427" s="406"/>
      <c r="O427" s="406"/>
      <c r="P427" s="406"/>
      <c r="Q427" s="406"/>
      <c r="R427" s="406"/>
      <c r="S427" s="406"/>
      <c r="T427" s="406"/>
      <c r="U427" s="406"/>
      <c r="V427" s="406"/>
      <c r="W427" s="406"/>
      <c r="X427" s="406"/>
      <c r="Y427" s="406"/>
      <c r="Z427" s="406"/>
      <c r="AA427" s="406"/>
      <c r="AB427" s="406"/>
      <c r="AC427" s="406"/>
      <c r="AD427" s="406"/>
      <c r="AE427" s="406"/>
      <c r="AF427" s="406"/>
      <c r="AG427" s="406"/>
      <c r="AH427" s="406"/>
      <c r="AI427" s="406"/>
      <c r="AJ427" s="406"/>
      <c r="AK427" s="406"/>
      <c r="AL427" s="406"/>
      <c r="AM427" s="406"/>
      <c r="AN427" s="406"/>
      <c r="AO427" s="406"/>
      <c r="AP427" s="406"/>
      <c r="AQ427" s="406"/>
      <c r="AR427" s="406"/>
      <c r="AS427" s="406"/>
      <c r="AT427" s="406"/>
      <c r="AU427" s="406"/>
      <c r="AV427" s="406"/>
      <c r="AW427" s="406"/>
      <c r="AX427" s="406"/>
      <c r="AY427" s="406"/>
      <c r="AZ427" s="406"/>
      <c r="BA427" s="406"/>
      <c r="BB427" s="406"/>
      <c r="BC427" s="406"/>
      <c r="BD427" s="406"/>
      <c r="BE427" s="406"/>
      <c r="BF427" s="406"/>
      <c r="BG427" s="406"/>
      <c r="BH427" s="406"/>
      <c r="BI427" s="406"/>
      <c r="BJ427" s="406"/>
      <c r="BK427" s="406"/>
      <c r="BL427" s="406"/>
      <c r="BM427" s="406"/>
      <c r="BN427" s="406"/>
      <c r="BO427" s="406"/>
      <c r="BP427" s="406"/>
      <c r="BQ427" s="406"/>
      <c r="BR427" s="406"/>
      <c r="BS427" s="406"/>
      <c r="BT427" s="406"/>
      <c r="BU427" s="406"/>
      <c r="BV427" s="406"/>
      <c r="BW427" s="406"/>
      <c r="BX427" s="406"/>
      <c r="BY427" s="406"/>
      <c r="BZ427" s="406"/>
      <c r="CA427" s="406"/>
      <c r="CB427" s="406"/>
      <c r="CC427" s="406"/>
      <c r="CD427" s="406"/>
      <c r="CE427" s="406"/>
      <c r="CF427" s="406"/>
      <c r="CG427" s="406"/>
      <c r="CH427" s="406"/>
      <c r="CI427" s="406"/>
    </row>
    <row r="428" spans="1:87" ht="15.75" customHeight="1">
      <c r="A428" s="406"/>
      <c r="B428" s="407"/>
      <c r="C428" s="407"/>
      <c r="D428" s="406"/>
      <c r="E428" s="406"/>
      <c r="F428" s="406"/>
      <c r="G428" s="406"/>
      <c r="H428" s="406"/>
      <c r="I428" s="406"/>
      <c r="J428" s="406"/>
      <c r="K428" s="406"/>
      <c r="L428" s="406"/>
      <c r="M428" s="406"/>
      <c r="N428" s="406"/>
      <c r="O428" s="406"/>
      <c r="P428" s="406"/>
      <c r="Q428" s="406"/>
      <c r="R428" s="406"/>
      <c r="S428" s="406"/>
      <c r="T428" s="406"/>
      <c r="U428" s="406"/>
      <c r="V428" s="406"/>
      <c r="W428" s="406"/>
      <c r="X428" s="406"/>
      <c r="Y428" s="406"/>
      <c r="Z428" s="406"/>
      <c r="AA428" s="406"/>
      <c r="AB428" s="406"/>
      <c r="AC428" s="406"/>
      <c r="AD428" s="406"/>
      <c r="AE428" s="406"/>
      <c r="AF428" s="406"/>
      <c r="AG428" s="406"/>
      <c r="AH428" s="406"/>
      <c r="AI428" s="406"/>
      <c r="AJ428" s="406"/>
      <c r="AK428" s="406"/>
      <c r="AL428" s="406"/>
      <c r="AM428" s="406"/>
      <c r="AN428" s="406"/>
      <c r="AO428" s="406"/>
      <c r="AP428" s="406"/>
      <c r="AQ428" s="406"/>
      <c r="AR428" s="406"/>
      <c r="AS428" s="406"/>
      <c r="AT428" s="406"/>
      <c r="AU428" s="406"/>
      <c r="AV428" s="406"/>
      <c r="AW428" s="406"/>
      <c r="AX428" s="406"/>
      <c r="AY428" s="406"/>
      <c r="AZ428" s="406"/>
      <c r="BA428" s="406"/>
      <c r="BB428" s="406"/>
      <c r="BC428" s="406"/>
      <c r="BD428" s="406"/>
      <c r="BE428" s="406"/>
      <c r="BF428" s="406"/>
      <c r="BG428" s="406"/>
      <c r="BH428" s="406"/>
      <c r="BI428" s="406"/>
      <c r="BJ428" s="406"/>
      <c r="BK428" s="406"/>
      <c r="BL428" s="406"/>
      <c r="BM428" s="406"/>
      <c r="BN428" s="406"/>
      <c r="BO428" s="406"/>
      <c r="BP428" s="406"/>
      <c r="BQ428" s="406"/>
      <c r="BR428" s="406"/>
      <c r="BS428" s="406"/>
      <c r="BT428" s="406"/>
      <c r="BU428" s="406"/>
      <c r="BV428" s="406"/>
      <c r="BW428" s="406"/>
      <c r="BX428" s="406"/>
      <c r="BY428" s="406"/>
      <c r="BZ428" s="406"/>
      <c r="CA428" s="406"/>
      <c r="CB428" s="406"/>
      <c r="CC428" s="406"/>
      <c r="CD428" s="406"/>
      <c r="CE428" s="406"/>
      <c r="CF428" s="406"/>
      <c r="CG428" s="406"/>
      <c r="CH428" s="406"/>
      <c r="CI428" s="406"/>
    </row>
    <row r="429" spans="1:87" ht="15.75" customHeight="1">
      <c r="A429" s="406"/>
      <c r="B429" s="407"/>
      <c r="C429" s="407"/>
      <c r="D429" s="406"/>
      <c r="E429" s="406"/>
      <c r="F429" s="406"/>
      <c r="G429" s="406"/>
      <c r="H429" s="406"/>
      <c r="I429" s="406"/>
      <c r="J429" s="406"/>
      <c r="K429" s="406"/>
      <c r="L429" s="406"/>
      <c r="M429" s="406"/>
      <c r="N429" s="406"/>
      <c r="O429" s="406"/>
      <c r="P429" s="406"/>
      <c r="Q429" s="406"/>
      <c r="R429" s="406"/>
      <c r="S429" s="406"/>
      <c r="T429" s="406"/>
      <c r="U429" s="406"/>
      <c r="V429" s="406"/>
      <c r="W429" s="406"/>
      <c r="X429" s="406"/>
      <c r="Y429" s="406"/>
      <c r="Z429" s="406"/>
      <c r="AA429" s="406"/>
      <c r="AB429" s="406"/>
      <c r="AC429" s="406"/>
      <c r="AD429" s="406"/>
      <c r="AE429" s="406"/>
      <c r="AF429" s="406"/>
      <c r="AG429" s="406"/>
      <c r="AH429" s="406"/>
      <c r="AI429" s="406"/>
      <c r="AJ429" s="406"/>
      <c r="AK429" s="406"/>
      <c r="AL429" s="406"/>
      <c r="AM429" s="406"/>
      <c r="AN429" s="406"/>
      <c r="AO429" s="406"/>
      <c r="AP429" s="406"/>
      <c r="AQ429" s="406"/>
      <c r="AR429" s="406"/>
      <c r="AS429" s="406"/>
      <c r="AT429" s="406"/>
      <c r="AU429" s="406"/>
      <c r="AV429" s="406"/>
      <c r="AW429" s="406"/>
      <c r="AX429" s="406"/>
      <c r="AY429" s="406"/>
      <c r="AZ429" s="406"/>
      <c r="BA429" s="406"/>
      <c r="BB429" s="406"/>
      <c r="BC429" s="406"/>
      <c r="BD429" s="406"/>
      <c r="BE429" s="406"/>
      <c r="BF429" s="406"/>
      <c r="BG429" s="406"/>
      <c r="BH429" s="406"/>
      <c r="BI429" s="406"/>
      <c r="BJ429" s="406"/>
      <c r="BK429" s="406"/>
      <c r="BL429" s="406"/>
      <c r="BM429" s="406"/>
      <c r="BN429" s="406"/>
      <c r="BO429" s="406"/>
      <c r="BP429" s="406"/>
      <c r="BQ429" s="406"/>
      <c r="BR429" s="406"/>
      <c r="BS429" s="406"/>
      <c r="BT429" s="406"/>
      <c r="BU429" s="406"/>
      <c r="BV429" s="406"/>
      <c r="BW429" s="406"/>
      <c r="BX429" s="406"/>
      <c r="BY429" s="406"/>
      <c r="BZ429" s="406"/>
      <c r="CA429" s="406"/>
      <c r="CB429" s="406"/>
      <c r="CC429" s="406"/>
      <c r="CD429" s="406"/>
      <c r="CE429" s="406"/>
      <c r="CF429" s="406"/>
      <c r="CG429" s="406"/>
      <c r="CH429" s="406"/>
      <c r="CI429" s="406"/>
    </row>
    <row r="430" spans="1:87" ht="15.75" customHeight="1">
      <c r="A430" s="406"/>
      <c r="B430" s="407"/>
      <c r="C430" s="407"/>
      <c r="D430" s="406"/>
      <c r="E430" s="406"/>
      <c r="F430" s="406"/>
      <c r="G430" s="406"/>
      <c r="H430" s="406"/>
      <c r="I430" s="406"/>
      <c r="J430" s="406"/>
      <c r="K430" s="406"/>
      <c r="L430" s="406"/>
      <c r="M430" s="406"/>
      <c r="N430" s="406"/>
      <c r="O430" s="406"/>
      <c r="P430" s="406"/>
      <c r="Q430" s="406"/>
      <c r="R430" s="406"/>
      <c r="S430" s="406"/>
      <c r="T430" s="406"/>
      <c r="U430" s="406"/>
      <c r="V430" s="406"/>
      <c r="W430" s="406"/>
      <c r="X430" s="406"/>
      <c r="Y430" s="406"/>
      <c r="Z430" s="406"/>
      <c r="AA430" s="406"/>
      <c r="AB430" s="406"/>
      <c r="AC430" s="406"/>
      <c r="AD430" s="406"/>
      <c r="AE430" s="406"/>
      <c r="AF430" s="406"/>
      <c r="AG430" s="406"/>
      <c r="AH430" s="406"/>
      <c r="AI430" s="406"/>
      <c r="AJ430" s="406"/>
      <c r="AK430" s="406"/>
      <c r="AL430" s="406"/>
      <c r="AM430" s="406"/>
      <c r="AN430" s="406"/>
      <c r="AO430" s="406"/>
      <c r="AP430" s="406"/>
      <c r="AQ430" s="406"/>
      <c r="AR430" s="406"/>
      <c r="AS430" s="406"/>
      <c r="AT430" s="406"/>
      <c r="AU430" s="406"/>
      <c r="AV430" s="406"/>
      <c r="AW430" s="406"/>
      <c r="AX430" s="406"/>
      <c r="AY430" s="406"/>
      <c r="AZ430" s="406"/>
      <c r="BA430" s="406"/>
      <c r="BB430" s="406"/>
      <c r="BC430" s="406"/>
      <c r="BD430" s="406"/>
      <c r="BE430" s="406"/>
      <c r="BF430" s="406"/>
      <c r="BG430" s="406"/>
      <c r="BH430" s="406"/>
      <c r="BI430" s="406"/>
      <c r="BJ430" s="406"/>
      <c r="BK430" s="406"/>
      <c r="BL430" s="406"/>
      <c r="BM430" s="406"/>
      <c r="BN430" s="406"/>
      <c r="BO430" s="406"/>
      <c r="BP430" s="406"/>
      <c r="BQ430" s="406"/>
      <c r="BR430" s="406"/>
      <c r="BS430" s="406"/>
      <c r="BT430" s="406"/>
      <c r="BU430" s="406"/>
      <c r="BV430" s="406"/>
      <c r="BW430" s="406"/>
      <c r="BX430" s="406"/>
      <c r="BY430" s="406"/>
      <c r="BZ430" s="406"/>
      <c r="CA430" s="406"/>
      <c r="CB430" s="406"/>
      <c r="CC430" s="406"/>
      <c r="CD430" s="406"/>
      <c r="CE430" s="406"/>
      <c r="CF430" s="406"/>
      <c r="CG430" s="406"/>
      <c r="CH430" s="406"/>
      <c r="CI430" s="406"/>
    </row>
    <row r="431" spans="1:87" ht="15.75" customHeight="1">
      <c r="A431" s="406"/>
      <c r="B431" s="407"/>
      <c r="C431" s="407"/>
      <c r="D431" s="406"/>
      <c r="E431" s="406"/>
      <c r="F431" s="406"/>
      <c r="G431" s="406"/>
      <c r="H431" s="406"/>
      <c r="I431" s="406"/>
      <c r="J431" s="406"/>
      <c r="K431" s="406"/>
      <c r="L431" s="406"/>
      <c r="M431" s="406"/>
      <c r="N431" s="406"/>
      <c r="O431" s="406"/>
      <c r="P431" s="406"/>
      <c r="Q431" s="406"/>
      <c r="R431" s="406"/>
      <c r="S431" s="406"/>
      <c r="T431" s="406"/>
      <c r="U431" s="406"/>
      <c r="V431" s="406"/>
      <c r="W431" s="406"/>
      <c r="X431" s="406"/>
      <c r="Y431" s="406"/>
      <c r="Z431" s="406"/>
      <c r="AA431" s="406"/>
      <c r="AB431" s="406"/>
      <c r="AC431" s="406"/>
      <c r="AD431" s="406"/>
      <c r="AE431" s="406"/>
      <c r="AF431" s="406"/>
      <c r="AG431" s="406"/>
      <c r="AH431" s="406"/>
      <c r="AI431" s="406"/>
      <c r="AJ431" s="406"/>
      <c r="AK431" s="406"/>
      <c r="AL431" s="406"/>
      <c r="AM431" s="406"/>
      <c r="AN431" s="406"/>
      <c r="AO431" s="406"/>
      <c r="AP431" s="406"/>
      <c r="AQ431" s="406"/>
      <c r="AR431" s="406"/>
      <c r="AS431" s="406"/>
      <c r="AT431" s="406"/>
      <c r="AU431" s="406"/>
      <c r="AV431" s="406"/>
      <c r="AW431" s="406"/>
      <c r="AX431" s="406"/>
      <c r="AY431" s="406"/>
      <c r="AZ431" s="406"/>
      <c r="BA431" s="406"/>
      <c r="BB431" s="406"/>
      <c r="BC431" s="406"/>
      <c r="BD431" s="406"/>
      <c r="BE431" s="406"/>
      <c r="BF431" s="406"/>
      <c r="BG431" s="406"/>
      <c r="BH431" s="406"/>
      <c r="BI431" s="406"/>
      <c r="BJ431" s="406"/>
      <c r="BK431" s="406"/>
      <c r="BL431" s="406"/>
      <c r="BM431" s="406"/>
      <c r="BN431" s="406"/>
      <c r="BO431" s="406"/>
      <c r="BP431" s="406"/>
      <c r="BQ431" s="406"/>
      <c r="BR431" s="406"/>
      <c r="BS431" s="406"/>
      <c r="BT431" s="406"/>
      <c r="BU431" s="406"/>
      <c r="BV431" s="406"/>
      <c r="BW431" s="406"/>
      <c r="BX431" s="406"/>
      <c r="BY431" s="406"/>
      <c r="BZ431" s="406"/>
      <c r="CA431" s="406"/>
      <c r="CB431" s="406"/>
      <c r="CC431" s="406"/>
      <c r="CD431" s="406"/>
      <c r="CE431" s="406"/>
      <c r="CF431" s="406"/>
      <c r="CG431" s="406"/>
      <c r="CH431" s="406"/>
      <c r="CI431" s="406"/>
    </row>
    <row r="432" spans="1:87" ht="15.75" customHeight="1">
      <c r="A432" s="406"/>
      <c r="B432" s="407"/>
      <c r="C432" s="407"/>
      <c r="D432" s="406"/>
      <c r="E432" s="406"/>
      <c r="F432" s="406"/>
      <c r="G432" s="406"/>
      <c r="H432" s="406"/>
      <c r="I432" s="406"/>
      <c r="J432" s="406"/>
      <c r="K432" s="406"/>
      <c r="L432" s="406"/>
      <c r="M432" s="406"/>
      <c r="N432" s="406"/>
      <c r="O432" s="406"/>
      <c r="P432" s="406"/>
      <c r="Q432" s="406"/>
      <c r="R432" s="406"/>
      <c r="S432" s="406"/>
      <c r="T432" s="406"/>
      <c r="U432" s="406"/>
      <c r="V432" s="406"/>
      <c r="W432" s="406"/>
      <c r="X432" s="406"/>
      <c r="Y432" s="406"/>
      <c r="Z432" s="406"/>
      <c r="AA432" s="406"/>
      <c r="AB432" s="406"/>
      <c r="AC432" s="406"/>
      <c r="AD432" s="406"/>
      <c r="AE432" s="406"/>
      <c r="AF432" s="406"/>
      <c r="AG432" s="406"/>
      <c r="AH432" s="406"/>
      <c r="AI432" s="406"/>
      <c r="AJ432" s="406"/>
      <c r="AK432" s="406"/>
      <c r="AL432" s="406"/>
      <c r="AM432" s="406"/>
      <c r="AN432" s="406"/>
      <c r="AO432" s="406"/>
      <c r="AP432" s="406"/>
      <c r="AQ432" s="406"/>
      <c r="AR432" s="406"/>
      <c r="AS432" s="406"/>
      <c r="AT432" s="406"/>
      <c r="AU432" s="406"/>
      <c r="AV432" s="406"/>
      <c r="AW432" s="406"/>
      <c r="AX432" s="406"/>
      <c r="AY432" s="406"/>
      <c r="AZ432" s="406"/>
      <c r="BA432" s="406"/>
      <c r="BB432" s="406"/>
      <c r="BC432" s="406"/>
      <c r="BD432" s="406"/>
      <c r="BE432" s="406"/>
      <c r="BF432" s="406"/>
      <c r="BG432" s="406"/>
      <c r="BH432" s="406"/>
      <c r="BI432" s="406"/>
      <c r="BJ432" s="406"/>
      <c r="BK432" s="406"/>
      <c r="BL432" s="406"/>
      <c r="BM432" s="406"/>
      <c r="BN432" s="406"/>
      <c r="BO432" s="406"/>
      <c r="BP432" s="406"/>
      <c r="BQ432" s="406"/>
      <c r="BR432" s="406"/>
      <c r="BS432" s="406"/>
      <c r="BT432" s="406"/>
      <c r="BU432" s="406"/>
      <c r="BV432" s="406"/>
      <c r="BW432" s="406"/>
      <c r="BX432" s="406"/>
      <c r="BY432" s="406"/>
      <c r="BZ432" s="406"/>
      <c r="CA432" s="406"/>
      <c r="CB432" s="406"/>
      <c r="CC432" s="406"/>
      <c r="CD432" s="406"/>
      <c r="CE432" s="406"/>
      <c r="CF432" s="406"/>
      <c r="CG432" s="406"/>
      <c r="CH432" s="406"/>
      <c r="CI432" s="406"/>
    </row>
    <row r="433" spans="1:87" ht="15.75" customHeight="1">
      <c r="A433" s="406"/>
      <c r="B433" s="407"/>
      <c r="C433" s="407"/>
      <c r="D433" s="406"/>
      <c r="E433" s="406"/>
      <c r="F433" s="406"/>
      <c r="G433" s="406"/>
      <c r="H433" s="406"/>
      <c r="I433" s="406"/>
      <c r="J433" s="406"/>
      <c r="K433" s="406"/>
      <c r="L433" s="406"/>
      <c r="M433" s="406"/>
      <c r="N433" s="406"/>
      <c r="O433" s="406"/>
      <c r="P433" s="406"/>
      <c r="Q433" s="406"/>
      <c r="R433" s="406"/>
      <c r="S433" s="406"/>
      <c r="T433" s="406"/>
      <c r="U433" s="406"/>
      <c r="V433" s="406"/>
      <c r="W433" s="406"/>
      <c r="X433" s="406"/>
      <c r="Y433" s="406"/>
      <c r="Z433" s="406"/>
      <c r="AA433" s="406"/>
      <c r="AB433" s="406"/>
      <c r="AC433" s="406"/>
      <c r="AD433" s="406"/>
      <c r="AE433" s="406"/>
      <c r="AF433" s="406"/>
      <c r="AG433" s="406"/>
      <c r="AH433" s="406"/>
      <c r="AI433" s="406"/>
      <c r="AJ433" s="406"/>
      <c r="AK433" s="406"/>
      <c r="AL433" s="406"/>
      <c r="AM433" s="406"/>
      <c r="AN433" s="406"/>
      <c r="AO433" s="406"/>
      <c r="AP433" s="406"/>
      <c r="AQ433" s="406"/>
      <c r="AR433" s="406"/>
      <c r="AS433" s="406"/>
      <c r="AT433" s="406"/>
      <c r="AU433" s="406"/>
      <c r="AV433" s="406"/>
      <c r="AW433" s="406"/>
      <c r="AX433" s="406"/>
      <c r="AY433" s="406"/>
      <c r="AZ433" s="406"/>
      <c r="BA433" s="406"/>
      <c r="BB433" s="406"/>
      <c r="BC433" s="406"/>
      <c r="BD433" s="406"/>
      <c r="BE433" s="406"/>
      <c r="BF433" s="406"/>
      <c r="BG433" s="406"/>
      <c r="BH433" s="406"/>
      <c r="BI433" s="406"/>
      <c r="BJ433" s="406"/>
      <c r="BK433" s="406"/>
      <c r="BL433" s="406"/>
      <c r="BM433" s="406"/>
      <c r="BN433" s="406"/>
      <c r="BO433" s="406"/>
      <c r="BP433" s="406"/>
      <c r="BQ433" s="406"/>
      <c r="BR433" s="406"/>
      <c r="BS433" s="406"/>
      <c r="BT433" s="406"/>
      <c r="BU433" s="406"/>
      <c r="BV433" s="406"/>
      <c r="BW433" s="406"/>
      <c r="BX433" s="406"/>
      <c r="BY433" s="406"/>
      <c r="BZ433" s="406"/>
      <c r="CA433" s="406"/>
      <c r="CB433" s="406"/>
      <c r="CC433" s="406"/>
      <c r="CD433" s="406"/>
      <c r="CE433" s="406"/>
      <c r="CF433" s="406"/>
      <c r="CG433" s="406"/>
      <c r="CH433" s="406"/>
      <c r="CI433" s="406"/>
    </row>
    <row r="434" spans="1:87" ht="15.75" customHeight="1">
      <c r="A434" s="406"/>
      <c r="B434" s="407"/>
      <c r="C434" s="407"/>
      <c r="D434" s="406"/>
      <c r="E434" s="406"/>
      <c r="F434" s="406"/>
      <c r="G434" s="406"/>
      <c r="H434" s="406"/>
      <c r="I434" s="406"/>
      <c r="J434" s="406"/>
      <c r="K434" s="406"/>
      <c r="L434" s="406"/>
      <c r="M434" s="406"/>
      <c r="N434" s="406"/>
      <c r="O434" s="406"/>
      <c r="P434" s="406"/>
      <c r="Q434" s="406"/>
      <c r="R434" s="406"/>
      <c r="S434" s="406"/>
      <c r="T434" s="406"/>
      <c r="U434" s="406"/>
      <c r="V434" s="406"/>
      <c r="W434" s="406"/>
      <c r="X434" s="406"/>
      <c r="Y434" s="406"/>
      <c r="Z434" s="406"/>
      <c r="AA434" s="406"/>
      <c r="AB434" s="406"/>
      <c r="AC434" s="406"/>
      <c r="AD434" s="406"/>
      <c r="AE434" s="406"/>
      <c r="AF434" s="406"/>
      <c r="AG434" s="406"/>
      <c r="AH434" s="406"/>
      <c r="AI434" s="406"/>
      <c r="AJ434" s="406"/>
      <c r="AK434" s="406"/>
      <c r="AL434" s="406"/>
      <c r="AM434" s="406"/>
      <c r="AN434" s="406"/>
      <c r="AO434" s="406"/>
      <c r="AP434" s="406"/>
      <c r="AQ434" s="406"/>
      <c r="AR434" s="406"/>
      <c r="AS434" s="406"/>
      <c r="AT434" s="406"/>
      <c r="AU434" s="406"/>
      <c r="AV434" s="406"/>
      <c r="AW434" s="406"/>
      <c r="AX434" s="406"/>
      <c r="AY434" s="406"/>
      <c r="AZ434" s="406"/>
      <c r="BA434" s="406"/>
      <c r="BB434" s="406"/>
      <c r="BC434" s="406"/>
      <c r="BD434" s="406"/>
      <c r="BE434" s="406"/>
      <c r="BF434" s="406"/>
      <c r="BG434" s="406"/>
      <c r="BH434" s="406"/>
      <c r="BI434" s="406"/>
      <c r="BJ434" s="406"/>
      <c r="BK434" s="406"/>
      <c r="BL434" s="406"/>
      <c r="BM434" s="406"/>
      <c r="BN434" s="406"/>
      <c r="BO434" s="406"/>
      <c r="BP434" s="406"/>
      <c r="BQ434" s="406"/>
      <c r="BR434" s="406"/>
      <c r="BS434" s="406"/>
      <c r="BT434" s="406"/>
      <c r="BU434" s="406"/>
      <c r="BV434" s="406"/>
      <c r="BW434" s="406"/>
      <c r="BX434" s="406"/>
      <c r="BY434" s="406"/>
      <c r="BZ434" s="406"/>
      <c r="CA434" s="406"/>
      <c r="CB434" s="406"/>
      <c r="CC434" s="406"/>
      <c r="CD434" s="406"/>
      <c r="CE434" s="406"/>
      <c r="CF434" s="406"/>
      <c r="CG434" s="406"/>
      <c r="CH434" s="406"/>
      <c r="CI434" s="406"/>
    </row>
    <row r="435" spans="1:87" ht="15.75" customHeight="1">
      <c r="A435" s="406"/>
      <c r="B435" s="407"/>
      <c r="C435" s="407"/>
      <c r="D435" s="406"/>
      <c r="E435" s="406"/>
      <c r="F435" s="406"/>
      <c r="G435" s="406"/>
      <c r="H435" s="406"/>
      <c r="I435" s="406"/>
      <c r="J435" s="406"/>
      <c r="K435" s="406"/>
      <c r="L435" s="406"/>
      <c r="M435" s="406"/>
      <c r="N435" s="406"/>
      <c r="O435" s="406"/>
      <c r="P435" s="406"/>
      <c r="Q435" s="406"/>
      <c r="R435" s="406"/>
      <c r="S435" s="406"/>
      <c r="T435" s="406"/>
      <c r="U435" s="406"/>
      <c r="V435" s="406"/>
      <c r="W435" s="406"/>
      <c r="X435" s="406"/>
      <c r="Y435" s="406"/>
      <c r="Z435" s="406"/>
      <c r="AA435" s="406"/>
      <c r="AB435" s="406"/>
      <c r="AC435" s="406"/>
      <c r="AD435" s="406"/>
      <c r="AE435" s="406"/>
      <c r="AF435" s="406"/>
      <c r="AG435" s="406"/>
      <c r="AH435" s="406"/>
      <c r="AI435" s="406"/>
      <c r="AJ435" s="406"/>
      <c r="AK435" s="406"/>
      <c r="AL435" s="406"/>
      <c r="AM435" s="406"/>
      <c r="AN435" s="406"/>
      <c r="AO435" s="406"/>
      <c r="AP435" s="406"/>
      <c r="AQ435" s="406"/>
      <c r="AR435" s="406"/>
      <c r="AS435" s="406"/>
      <c r="AT435" s="406"/>
      <c r="AU435" s="406"/>
      <c r="AV435" s="406"/>
      <c r="AW435" s="406"/>
      <c r="AX435" s="406"/>
      <c r="AY435" s="406"/>
      <c r="AZ435" s="406"/>
      <c r="BA435" s="406"/>
      <c r="BB435" s="406"/>
      <c r="BC435" s="406"/>
      <c r="BD435" s="406"/>
      <c r="BE435" s="406"/>
      <c r="BF435" s="406"/>
      <c r="BG435" s="406"/>
      <c r="BH435" s="406"/>
      <c r="BI435" s="406"/>
      <c r="BJ435" s="406"/>
      <c r="BK435" s="406"/>
      <c r="BL435" s="406"/>
      <c r="BM435" s="406"/>
      <c r="BN435" s="406"/>
      <c r="BO435" s="406"/>
      <c r="BP435" s="406"/>
      <c r="BQ435" s="406"/>
      <c r="BR435" s="406"/>
      <c r="BS435" s="406"/>
      <c r="BT435" s="406"/>
      <c r="BU435" s="406"/>
      <c r="BV435" s="406"/>
      <c r="BW435" s="406"/>
      <c r="BX435" s="406"/>
      <c r="BY435" s="406"/>
      <c r="BZ435" s="406"/>
      <c r="CA435" s="406"/>
      <c r="CB435" s="406"/>
      <c r="CC435" s="406"/>
      <c r="CD435" s="406"/>
      <c r="CE435" s="406"/>
      <c r="CF435" s="406"/>
      <c r="CG435" s="406"/>
      <c r="CH435" s="406"/>
      <c r="CI435" s="406"/>
    </row>
    <row r="436" spans="1:87" ht="15.75" customHeight="1">
      <c r="A436" s="406"/>
      <c r="B436" s="407"/>
      <c r="C436" s="407"/>
      <c r="D436" s="406"/>
      <c r="E436" s="406"/>
      <c r="F436" s="406"/>
      <c r="G436" s="406"/>
      <c r="H436" s="406"/>
      <c r="I436" s="406"/>
      <c r="J436" s="406"/>
      <c r="K436" s="406"/>
      <c r="L436" s="406"/>
      <c r="M436" s="406"/>
      <c r="N436" s="406"/>
      <c r="O436" s="406"/>
      <c r="P436" s="406"/>
      <c r="Q436" s="406"/>
      <c r="R436" s="406"/>
      <c r="S436" s="406"/>
      <c r="T436" s="406"/>
      <c r="U436" s="406"/>
      <c r="V436" s="406"/>
      <c r="W436" s="406"/>
      <c r="X436" s="406"/>
      <c r="Y436" s="406"/>
      <c r="Z436" s="406"/>
      <c r="AA436" s="406"/>
      <c r="AB436" s="406"/>
      <c r="AC436" s="406"/>
      <c r="AD436" s="406"/>
      <c r="AE436" s="406"/>
      <c r="AF436" s="406"/>
      <c r="AG436" s="406"/>
      <c r="AH436" s="406"/>
      <c r="AI436" s="406"/>
      <c r="AJ436" s="406"/>
      <c r="AK436" s="406"/>
      <c r="AL436" s="406"/>
      <c r="AM436" s="406"/>
      <c r="AN436" s="406"/>
      <c r="AO436" s="406"/>
      <c r="AP436" s="406"/>
      <c r="AQ436" s="406"/>
      <c r="AR436" s="406"/>
      <c r="AS436" s="406"/>
      <c r="AT436" s="406"/>
      <c r="AU436" s="406"/>
      <c r="AV436" s="406"/>
      <c r="AW436" s="406"/>
      <c r="AX436" s="406"/>
      <c r="AY436" s="406"/>
      <c r="AZ436" s="406"/>
      <c r="BA436" s="406"/>
      <c r="BB436" s="406"/>
      <c r="BC436" s="406"/>
      <c r="BD436" s="406"/>
      <c r="BE436" s="406"/>
      <c r="BF436" s="406"/>
      <c r="BG436" s="406"/>
      <c r="BH436" s="406"/>
      <c r="BI436" s="406"/>
      <c r="BJ436" s="406"/>
      <c r="BK436" s="406"/>
      <c r="BL436" s="406"/>
      <c r="BM436" s="406"/>
      <c r="BN436" s="406"/>
      <c r="BO436" s="406"/>
      <c r="BP436" s="406"/>
      <c r="BQ436" s="406"/>
      <c r="BR436" s="406"/>
      <c r="BS436" s="406"/>
      <c r="BT436" s="406"/>
      <c r="BU436" s="406"/>
      <c r="BV436" s="406"/>
      <c r="BW436" s="406"/>
      <c r="BX436" s="406"/>
      <c r="BY436" s="406"/>
      <c r="BZ436" s="406"/>
      <c r="CA436" s="406"/>
      <c r="CB436" s="406"/>
      <c r="CC436" s="406"/>
      <c r="CD436" s="406"/>
      <c r="CE436" s="406"/>
      <c r="CF436" s="406"/>
      <c r="CG436" s="406"/>
      <c r="CH436" s="406"/>
      <c r="CI436" s="406"/>
    </row>
    <row r="437" spans="1:87" ht="15.75" customHeight="1">
      <c r="A437" s="406"/>
      <c r="B437" s="407"/>
      <c r="C437" s="407"/>
      <c r="D437" s="406"/>
      <c r="E437" s="406"/>
      <c r="F437" s="406"/>
      <c r="G437" s="406"/>
      <c r="H437" s="406"/>
      <c r="I437" s="406"/>
      <c r="J437" s="406"/>
      <c r="K437" s="406"/>
      <c r="L437" s="406"/>
      <c r="M437" s="406"/>
      <c r="N437" s="406"/>
      <c r="O437" s="406"/>
      <c r="P437" s="406"/>
      <c r="Q437" s="406"/>
      <c r="R437" s="406"/>
      <c r="S437" s="406"/>
      <c r="T437" s="406"/>
      <c r="U437" s="406"/>
      <c r="V437" s="406"/>
      <c r="W437" s="406"/>
      <c r="X437" s="406"/>
      <c r="Y437" s="406"/>
      <c r="Z437" s="406"/>
      <c r="AA437" s="406"/>
      <c r="AB437" s="406"/>
      <c r="AC437" s="406"/>
      <c r="AD437" s="406"/>
      <c r="AE437" s="406"/>
      <c r="AF437" s="406"/>
      <c r="AG437" s="406"/>
      <c r="AH437" s="406"/>
      <c r="AI437" s="406"/>
      <c r="AJ437" s="406"/>
      <c r="AK437" s="406"/>
      <c r="AL437" s="406"/>
      <c r="AM437" s="406"/>
      <c r="AN437" s="406"/>
      <c r="AO437" s="406"/>
      <c r="AP437" s="406"/>
      <c r="AQ437" s="406"/>
      <c r="AR437" s="406"/>
      <c r="AS437" s="406"/>
      <c r="AT437" s="406"/>
      <c r="AU437" s="406"/>
      <c r="AV437" s="406"/>
      <c r="AW437" s="406"/>
      <c r="AX437" s="406"/>
      <c r="AY437" s="406"/>
      <c r="AZ437" s="406"/>
      <c r="BA437" s="406"/>
      <c r="BB437" s="406"/>
      <c r="BC437" s="406"/>
      <c r="BD437" s="406"/>
      <c r="BE437" s="406"/>
      <c r="BF437" s="406"/>
      <c r="BG437" s="406"/>
      <c r="BH437" s="406"/>
      <c r="BI437" s="406"/>
      <c r="BJ437" s="406"/>
      <c r="BK437" s="406"/>
      <c r="BL437" s="406"/>
      <c r="BM437" s="406"/>
      <c r="BN437" s="406"/>
      <c r="BO437" s="406"/>
      <c r="BP437" s="406"/>
      <c r="BQ437" s="406"/>
      <c r="BR437" s="406"/>
      <c r="BS437" s="406"/>
      <c r="BT437" s="406"/>
      <c r="BU437" s="406"/>
      <c r="BV437" s="406"/>
      <c r="BW437" s="406"/>
      <c r="BX437" s="406"/>
      <c r="BY437" s="406"/>
      <c r="BZ437" s="406"/>
      <c r="CA437" s="406"/>
      <c r="CB437" s="406"/>
      <c r="CC437" s="406"/>
      <c r="CD437" s="406"/>
      <c r="CE437" s="406"/>
      <c r="CF437" s="406"/>
      <c r="CG437" s="406"/>
      <c r="CH437" s="406"/>
      <c r="CI437" s="406"/>
    </row>
    <row r="438" spans="1:87" ht="15.75" customHeight="1">
      <c r="A438" s="406"/>
      <c r="B438" s="407"/>
      <c r="C438" s="407"/>
      <c r="D438" s="406"/>
      <c r="E438" s="406"/>
      <c r="F438" s="406"/>
      <c r="G438" s="406"/>
      <c r="H438" s="406"/>
      <c r="I438" s="406"/>
      <c r="J438" s="406"/>
      <c r="K438" s="406"/>
      <c r="L438" s="406"/>
      <c r="M438" s="406"/>
      <c r="N438" s="406"/>
      <c r="O438" s="406"/>
      <c r="P438" s="406"/>
      <c r="Q438" s="406"/>
      <c r="R438" s="406"/>
      <c r="S438" s="406"/>
      <c r="T438" s="406"/>
      <c r="U438" s="406"/>
      <c r="V438" s="406"/>
      <c r="W438" s="406"/>
      <c r="X438" s="406"/>
      <c r="Y438" s="406"/>
      <c r="Z438" s="406"/>
      <c r="AA438" s="406"/>
      <c r="AB438" s="406"/>
      <c r="AC438" s="406"/>
      <c r="AD438" s="406"/>
      <c r="AE438" s="406"/>
      <c r="AF438" s="406"/>
      <c r="AG438" s="406"/>
      <c r="AH438" s="406"/>
      <c r="AI438" s="406"/>
      <c r="AJ438" s="406"/>
      <c r="AK438" s="406"/>
      <c r="AL438" s="406"/>
      <c r="AM438" s="406"/>
      <c r="AN438" s="406"/>
      <c r="AO438" s="406"/>
      <c r="AP438" s="406"/>
      <c r="AQ438" s="406"/>
      <c r="AR438" s="406"/>
      <c r="AS438" s="406"/>
      <c r="AT438" s="406"/>
      <c r="AU438" s="406"/>
      <c r="AV438" s="406"/>
      <c r="AW438" s="406"/>
      <c r="AX438" s="406"/>
      <c r="AY438" s="406"/>
      <c r="AZ438" s="406"/>
      <c r="BA438" s="406"/>
      <c r="BB438" s="406"/>
      <c r="BC438" s="406"/>
      <c r="BD438" s="406"/>
      <c r="BE438" s="406"/>
      <c r="BF438" s="406"/>
      <c r="BG438" s="406"/>
      <c r="BH438" s="406"/>
      <c r="BI438" s="406"/>
      <c r="BJ438" s="406"/>
      <c r="BK438" s="406"/>
      <c r="BL438" s="406"/>
      <c r="BM438" s="406"/>
      <c r="BN438" s="406"/>
      <c r="BO438" s="406"/>
      <c r="BP438" s="406"/>
      <c r="BQ438" s="406"/>
      <c r="BR438" s="406"/>
      <c r="BS438" s="406"/>
      <c r="BT438" s="406"/>
      <c r="BU438" s="406"/>
      <c r="BV438" s="406"/>
      <c r="BW438" s="406"/>
      <c r="BX438" s="406"/>
      <c r="BY438" s="406"/>
      <c r="BZ438" s="406"/>
      <c r="CA438" s="406"/>
      <c r="CB438" s="406"/>
      <c r="CC438" s="406"/>
      <c r="CD438" s="406"/>
      <c r="CE438" s="406"/>
      <c r="CF438" s="406"/>
      <c r="CG438" s="406"/>
      <c r="CH438" s="406"/>
      <c r="CI438" s="406"/>
    </row>
    <row r="439" spans="1:87" ht="15.75" customHeight="1">
      <c r="A439" s="406"/>
      <c r="B439" s="407"/>
      <c r="C439" s="407"/>
      <c r="D439" s="406"/>
      <c r="E439" s="406"/>
      <c r="F439" s="406"/>
      <c r="G439" s="406"/>
      <c r="H439" s="406"/>
      <c r="I439" s="406"/>
      <c r="J439" s="406"/>
      <c r="K439" s="406"/>
      <c r="L439" s="406"/>
      <c r="M439" s="406"/>
      <c r="N439" s="406"/>
      <c r="O439" s="406"/>
      <c r="P439" s="406"/>
      <c r="Q439" s="406"/>
      <c r="R439" s="406"/>
      <c r="S439" s="406"/>
      <c r="T439" s="406"/>
      <c r="U439" s="406"/>
      <c r="V439" s="406"/>
      <c r="W439" s="406"/>
      <c r="X439" s="406"/>
      <c r="Y439" s="406"/>
      <c r="Z439" s="406"/>
      <c r="AA439" s="406"/>
      <c r="AB439" s="406"/>
      <c r="AC439" s="406"/>
      <c r="AD439" s="406"/>
      <c r="AE439" s="406"/>
      <c r="AF439" s="406"/>
      <c r="AG439" s="406"/>
      <c r="AH439" s="406"/>
      <c r="AI439" s="406"/>
      <c r="AJ439" s="406"/>
      <c r="AK439" s="406"/>
      <c r="AL439" s="406"/>
      <c r="AM439" s="406"/>
      <c r="AN439" s="406"/>
      <c r="AO439" s="406"/>
      <c r="AP439" s="406"/>
      <c r="AQ439" s="406"/>
      <c r="AR439" s="406"/>
      <c r="AS439" s="406"/>
      <c r="AT439" s="406"/>
      <c r="AU439" s="406"/>
      <c r="AV439" s="406"/>
      <c r="AW439" s="406"/>
      <c r="AX439" s="406"/>
      <c r="AY439" s="406"/>
      <c r="AZ439" s="406"/>
      <c r="BA439" s="406"/>
      <c r="BB439" s="406"/>
      <c r="BC439" s="406"/>
      <c r="BD439" s="406"/>
      <c r="BE439" s="406"/>
      <c r="BF439" s="406"/>
      <c r="BG439" s="406"/>
      <c r="BH439" s="406"/>
      <c r="BI439" s="406"/>
      <c r="BJ439" s="406"/>
      <c r="BK439" s="406"/>
      <c r="BL439" s="406"/>
      <c r="BM439" s="406"/>
      <c r="BN439" s="406"/>
      <c r="BO439" s="406"/>
      <c r="BP439" s="406"/>
      <c r="BQ439" s="406"/>
      <c r="BR439" s="406"/>
      <c r="BS439" s="406"/>
      <c r="BT439" s="406"/>
      <c r="BU439" s="406"/>
      <c r="BV439" s="406"/>
      <c r="BW439" s="406"/>
      <c r="BX439" s="406"/>
      <c r="BY439" s="406"/>
      <c r="BZ439" s="406"/>
      <c r="CA439" s="406"/>
      <c r="CB439" s="406"/>
      <c r="CC439" s="406"/>
      <c r="CD439" s="406"/>
      <c r="CE439" s="406"/>
      <c r="CF439" s="406"/>
      <c r="CG439" s="406"/>
      <c r="CH439" s="406"/>
      <c r="CI439" s="406"/>
    </row>
    <row r="440" spans="1:87" ht="15.75" customHeight="1">
      <c r="A440" s="406"/>
      <c r="B440" s="407"/>
      <c r="C440" s="407"/>
      <c r="D440" s="406"/>
      <c r="E440" s="406"/>
      <c r="F440" s="406"/>
      <c r="G440" s="406"/>
      <c r="H440" s="406"/>
      <c r="I440" s="406"/>
      <c r="J440" s="406"/>
      <c r="K440" s="406"/>
      <c r="L440" s="406"/>
      <c r="M440" s="406"/>
      <c r="N440" s="406"/>
      <c r="O440" s="406"/>
      <c r="P440" s="406"/>
      <c r="Q440" s="406"/>
      <c r="R440" s="406"/>
      <c r="S440" s="406"/>
      <c r="T440" s="406"/>
      <c r="U440" s="406"/>
      <c r="V440" s="406"/>
      <c r="W440" s="406"/>
      <c r="X440" s="406"/>
      <c r="Y440" s="406"/>
      <c r="Z440" s="406"/>
      <c r="AA440" s="406"/>
      <c r="AB440" s="406"/>
      <c r="AC440" s="406"/>
      <c r="AD440" s="406"/>
      <c r="AE440" s="406"/>
      <c r="AF440" s="406"/>
      <c r="AG440" s="406"/>
      <c r="AH440" s="406"/>
      <c r="AI440" s="406"/>
      <c r="AJ440" s="406"/>
      <c r="AK440" s="406"/>
      <c r="AL440" s="406"/>
      <c r="AM440" s="406"/>
      <c r="AN440" s="406"/>
      <c r="AO440" s="406"/>
      <c r="AP440" s="406"/>
      <c r="AQ440" s="406"/>
      <c r="AR440" s="406"/>
      <c r="AS440" s="406"/>
      <c r="AT440" s="406"/>
      <c r="AU440" s="406"/>
      <c r="AV440" s="406"/>
      <c r="AW440" s="406"/>
      <c r="AX440" s="406"/>
      <c r="AY440" s="406"/>
      <c r="AZ440" s="406"/>
      <c r="BA440" s="406"/>
      <c r="BB440" s="406"/>
      <c r="BC440" s="406"/>
      <c r="BD440" s="406"/>
      <c r="BE440" s="406"/>
      <c r="BF440" s="406"/>
      <c r="BG440" s="406"/>
      <c r="BH440" s="406"/>
      <c r="BI440" s="406"/>
      <c r="BJ440" s="406"/>
      <c r="BK440" s="406"/>
      <c r="BL440" s="406"/>
      <c r="BM440" s="406"/>
      <c r="BN440" s="406"/>
      <c r="BO440" s="406"/>
      <c r="BP440" s="406"/>
      <c r="BQ440" s="406"/>
      <c r="BR440" s="406"/>
      <c r="BS440" s="406"/>
      <c r="BT440" s="406"/>
      <c r="BU440" s="406"/>
      <c r="BV440" s="406"/>
      <c r="BW440" s="406"/>
      <c r="BX440" s="406"/>
      <c r="BY440" s="406"/>
      <c r="BZ440" s="406"/>
      <c r="CA440" s="406"/>
      <c r="CB440" s="406"/>
      <c r="CC440" s="406"/>
      <c r="CD440" s="406"/>
      <c r="CE440" s="406"/>
      <c r="CF440" s="406"/>
      <c r="CG440" s="406"/>
      <c r="CH440" s="406"/>
      <c r="CI440" s="406"/>
    </row>
    <row r="441" spans="1:87" ht="15.75" customHeight="1">
      <c r="A441" s="406"/>
      <c r="B441" s="407"/>
      <c r="C441" s="407"/>
      <c r="D441" s="406"/>
      <c r="E441" s="406"/>
      <c r="F441" s="406"/>
      <c r="G441" s="406"/>
      <c r="H441" s="406"/>
      <c r="I441" s="406"/>
      <c r="J441" s="406"/>
      <c r="K441" s="406"/>
      <c r="L441" s="406"/>
      <c r="M441" s="406"/>
      <c r="N441" s="406"/>
      <c r="O441" s="406"/>
      <c r="P441" s="406"/>
      <c r="Q441" s="406"/>
      <c r="R441" s="406"/>
      <c r="S441" s="406"/>
      <c r="T441" s="406"/>
      <c r="U441" s="406"/>
      <c r="V441" s="406"/>
      <c r="W441" s="406"/>
      <c r="X441" s="406"/>
      <c r="Y441" s="406"/>
      <c r="Z441" s="406"/>
      <c r="AA441" s="406"/>
      <c r="AB441" s="406"/>
      <c r="AC441" s="406"/>
      <c r="AD441" s="406"/>
      <c r="AE441" s="406"/>
      <c r="AF441" s="406"/>
      <c r="AG441" s="406"/>
      <c r="AH441" s="406"/>
      <c r="AI441" s="406"/>
      <c r="AJ441" s="406"/>
      <c r="AK441" s="406"/>
      <c r="AL441" s="406"/>
      <c r="AM441" s="406"/>
      <c r="AN441" s="406"/>
      <c r="AO441" s="406"/>
      <c r="AP441" s="406"/>
      <c r="AQ441" s="406"/>
      <c r="AR441" s="406"/>
      <c r="AS441" s="406"/>
      <c r="AT441" s="406"/>
      <c r="AU441" s="406"/>
      <c r="AV441" s="406"/>
      <c r="AW441" s="406"/>
      <c r="AX441" s="406"/>
      <c r="AY441" s="406"/>
      <c r="AZ441" s="406"/>
      <c r="BA441" s="406"/>
      <c r="BB441" s="406"/>
      <c r="BC441" s="406"/>
      <c r="BD441" s="406"/>
      <c r="BE441" s="406"/>
      <c r="BF441" s="406"/>
      <c r="BG441" s="406"/>
      <c r="BH441" s="406"/>
      <c r="BI441" s="406"/>
      <c r="BJ441" s="406"/>
      <c r="BK441" s="406"/>
      <c r="BL441" s="406"/>
      <c r="BM441" s="406"/>
      <c r="BN441" s="406"/>
      <c r="BO441" s="406"/>
      <c r="BP441" s="406"/>
      <c r="BQ441" s="406"/>
      <c r="BR441" s="406"/>
      <c r="BS441" s="406"/>
      <c r="BT441" s="406"/>
      <c r="BU441" s="406"/>
      <c r="BV441" s="406"/>
      <c r="BW441" s="406"/>
      <c r="BX441" s="406"/>
      <c r="BY441" s="406"/>
      <c r="BZ441" s="406"/>
      <c r="CA441" s="406"/>
      <c r="CB441" s="406"/>
      <c r="CC441" s="406"/>
      <c r="CD441" s="406"/>
      <c r="CE441" s="406"/>
      <c r="CF441" s="406"/>
      <c r="CG441" s="406"/>
      <c r="CH441" s="406"/>
      <c r="CI441" s="406"/>
    </row>
    <row r="442" spans="1:87" ht="15.75" customHeight="1">
      <c r="A442" s="406"/>
      <c r="B442" s="407"/>
      <c r="C442" s="407"/>
      <c r="D442" s="406"/>
      <c r="E442" s="406"/>
      <c r="F442" s="406"/>
      <c r="G442" s="406"/>
      <c r="H442" s="406"/>
      <c r="I442" s="406"/>
      <c r="J442" s="406"/>
      <c r="K442" s="406"/>
      <c r="L442" s="406"/>
      <c r="M442" s="406"/>
      <c r="N442" s="406"/>
      <c r="O442" s="406"/>
      <c r="P442" s="406"/>
      <c r="Q442" s="406"/>
      <c r="R442" s="406"/>
      <c r="S442" s="406"/>
      <c r="T442" s="406"/>
      <c r="U442" s="406"/>
      <c r="V442" s="406"/>
      <c r="W442" s="406"/>
      <c r="X442" s="406"/>
      <c r="Y442" s="406"/>
      <c r="Z442" s="406"/>
      <c r="AA442" s="406"/>
      <c r="AB442" s="406"/>
      <c r="AC442" s="406"/>
      <c r="AD442" s="406"/>
      <c r="AE442" s="406"/>
      <c r="AF442" s="406"/>
      <c r="AG442" s="406"/>
      <c r="AH442" s="406"/>
      <c r="AI442" s="406"/>
      <c r="AJ442" s="406"/>
      <c r="AK442" s="406"/>
      <c r="AL442" s="406"/>
      <c r="AM442" s="406"/>
      <c r="AN442" s="406"/>
      <c r="AO442" s="406"/>
      <c r="AP442" s="406"/>
      <c r="AQ442" s="406"/>
      <c r="AR442" s="406"/>
      <c r="AS442" s="406"/>
      <c r="AT442" s="406"/>
      <c r="AU442" s="406"/>
      <c r="AV442" s="406"/>
      <c r="AW442" s="406"/>
      <c r="AX442" s="406"/>
      <c r="AY442" s="406"/>
      <c r="AZ442" s="406"/>
      <c r="BA442" s="406"/>
      <c r="BB442" s="406"/>
      <c r="BC442" s="406"/>
      <c r="BD442" s="406"/>
      <c r="BE442" s="406"/>
      <c r="BF442" s="406"/>
      <c r="BG442" s="406"/>
      <c r="BH442" s="406"/>
      <c r="BI442" s="406"/>
      <c r="BJ442" s="406"/>
      <c r="BK442" s="406"/>
      <c r="BL442" s="406"/>
      <c r="BM442" s="406"/>
      <c r="BN442" s="406"/>
      <c r="BO442" s="406"/>
      <c r="BP442" s="406"/>
      <c r="BQ442" s="406"/>
      <c r="BR442" s="406"/>
      <c r="BS442" s="406"/>
      <c r="BT442" s="406"/>
      <c r="BU442" s="406"/>
      <c r="BV442" s="406"/>
      <c r="BW442" s="406"/>
      <c r="BX442" s="406"/>
      <c r="BY442" s="406"/>
      <c r="BZ442" s="406"/>
      <c r="CA442" s="406"/>
      <c r="CB442" s="406"/>
      <c r="CC442" s="406"/>
      <c r="CD442" s="406"/>
      <c r="CE442" s="406"/>
      <c r="CF442" s="406"/>
      <c r="CG442" s="406"/>
      <c r="CH442" s="406"/>
      <c r="CI442" s="406"/>
    </row>
    <row r="443" spans="1:87" ht="15.75" customHeight="1">
      <c r="A443" s="406"/>
      <c r="B443" s="407"/>
      <c r="C443" s="407"/>
      <c r="D443" s="406"/>
      <c r="E443" s="406"/>
      <c r="F443" s="406"/>
      <c r="G443" s="406"/>
      <c r="H443" s="406"/>
      <c r="I443" s="406"/>
      <c r="J443" s="406"/>
      <c r="K443" s="406"/>
      <c r="L443" s="406"/>
      <c r="M443" s="406"/>
      <c r="N443" s="406"/>
      <c r="O443" s="406"/>
      <c r="P443" s="406"/>
      <c r="Q443" s="406"/>
      <c r="R443" s="406"/>
      <c r="S443" s="406"/>
      <c r="T443" s="406"/>
      <c r="U443" s="406"/>
      <c r="V443" s="406"/>
      <c r="W443" s="406"/>
      <c r="X443" s="406"/>
      <c r="Y443" s="406"/>
      <c r="Z443" s="406"/>
      <c r="AA443" s="406"/>
      <c r="AB443" s="406"/>
      <c r="AC443" s="406"/>
      <c r="AD443" s="406"/>
      <c r="AE443" s="406"/>
      <c r="AF443" s="406"/>
      <c r="AG443" s="406"/>
      <c r="AH443" s="406"/>
      <c r="AI443" s="406"/>
      <c r="AJ443" s="406"/>
      <c r="AK443" s="406"/>
      <c r="AL443" s="406"/>
      <c r="AM443" s="406"/>
      <c r="AN443" s="406"/>
      <c r="AO443" s="406"/>
      <c r="AP443" s="406"/>
      <c r="AQ443" s="406"/>
      <c r="AR443" s="406"/>
      <c r="AS443" s="406"/>
      <c r="AT443" s="406"/>
      <c r="AU443" s="406"/>
      <c r="AV443" s="406"/>
      <c r="AW443" s="406"/>
      <c r="AX443" s="406"/>
      <c r="AY443" s="406"/>
      <c r="AZ443" s="406"/>
      <c r="BA443" s="406"/>
      <c r="BB443" s="406"/>
      <c r="BC443" s="406"/>
      <c r="BD443" s="406"/>
      <c r="BE443" s="406"/>
      <c r="BF443" s="406"/>
      <c r="BG443" s="406"/>
      <c r="BH443" s="406"/>
      <c r="BI443" s="406"/>
      <c r="BJ443" s="406"/>
      <c r="BK443" s="406"/>
      <c r="BL443" s="406"/>
      <c r="BM443" s="406"/>
      <c r="BN443" s="406"/>
      <c r="BO443" s="406"/>
      <c r="BP443" s="406"/>
      <c r="BQ443" s="406"/>
      <c r="BR443" s="406"/>
      <c r="BS443" s="406"/>
      <c r="BT443" s="406"/>
      <c r="BU443" s="406"/>
      <c r="BV443" s="406"/>
      <c r="BW443" s="406"/>
      <c r="BX443" s="406"/>
      <c r="BY443" s="406"/>
      <c r="BZ443" s="406"/>
      <c r="CA443" s="406"/>
      <c r="CB443" s="406"/>
      <c r="CC443" s="406"/>
      <c r="CD443" s="406"/>
      <c r="CE443" s="406"/>
      <c r="CF443" s="406"/>
      <c r="CG443" s="406"/>
      <c r="CH443" s="406"/>
      <c r="CI443" s="406"/>
    </row>
    <row r="444" spans="1:87" ht="15.75" customHeight="1">
      <c r="A444" s="406"/>
      <c r="B444" s="407"/>
      <c r="C444" s="407"/>
      <c r="D444" s="406"/>
      <c r="E444" s="406"/>
      <c r="F444" s="406"/>
      <c r="G444" s="406"/>
      <c r="H444" s="406"/>
      <c r="I444" s="406"/>
      <c r="J444" s="406"/>
      <c r="K444" s="406"/>
      <c r="L444" s="406"/>
      <c r="M444" s="406"/>
      <c r="N444" s="406"/>
      <c r="O444" s="406"/>
      <c r="P444" s="406"/>
      <c r="Q444" s="406"/>
      <c r="R444" s="406"/>
      <c r="S444" s="406"/>
      <c r="T444" s="406"/>
      <c r="U444" s="406"/>
      <c r="V444" s="406"/>
      <c r="W444" s="406"/>
      <c r="X444" s="406"/>
      <c r="Y444" s="406"/>
      <c r="Z444" s="406"/>
      <c r="AA444" s="406"/>
      <c r="AB444" s="406"/>
      <c r="AC444" s="406"/>
      <c r="AD444" s="406"/>
      <c r="AE444" s="406"/>
      <c r="AF444" s="406"/>
      <c r="AG444" s="406"/>
      <c r="AH444" s="406"/>
      <c r="AI444" s="406"/>
      <c r="AJ444" s="406"/>
      <c r="AK444" s="406"/>
      <c r="AL444" s="406"/>
      <c r="AM444" s="406"/>
      <c r="AN444" s="406"/>
      <c r="AO444" s="406"/>
      <c r="AP444" s="406"/>
      <c r="AQ444" s="406"/>
      <c r="AR444" s="406"/>
      <c r="AS444" s="406"/>
      <c r="AT444" s="406"/>
      <c r="AU444" s="406"/>
      <c r="AV444" s="406"/>
      <c r="AW444" s="406"/>
      <c r="AX444" s="406"/>
      <c r="AY444" s="406"/>
      <c r="AZ444" s="406"/>
      <c r="BA444" s="406"/>
      <c r="BB444" s="406"/>
      <c r="BC444" s="406"/>
      <c r="BD444" s="406"/>
      <c r="BE444" s="406"/>
      <c r="BF444" s="406"/>
      <c r="BG444" s="406"/>
      <c r="BH444" s="406"/>
      <c r="BI444" s="406"/>
      <c r="BJ444" s="406"/>
      <c r="BK444" s="406"/>
      <c r="BL444" s="406"/>
      <c r="BM444" s="406"/>
      <c r="BN444" s="406"/>
      <c r="BO444" s="406"/>
      <c r="BP444" s="406"/>
      <c r="BQ444" s="406"/>
      <c r="BR444" s="406"/>
      <c r="BS444" s="406"/>
      <c r="BT444" s="406"/>
      <c r="BU444" s="406"/>
      <c r="BV444" s="406"/>
      <c r="BW444" s="406"/>
      <c r="BX444" s="406"/>
      <c r="BY444" s="406"/>
      <c r="BZ444" s="406"/>
      <c r="CA444" s="406"/>
      <c r="CB444" s="406"/>
      <c r="CC444" s="406"/>
      <c r="CD444" s="406"/>
      <c r="CE444" s="406"/>
      <c r="CF444" s="406"/>
      <c r="CG444" s="406"/>
      <c r="CH444" s="406"/>
      <c r="CI444" s="406"/>
    </row>
    <row r="445" spans="1:87" ht="15.75" customHeight="1">
      <c r="A445" s="406"/>
      <c r="B445" s="407"/>
      <c r="C445" s="407"/>
      <c r="D445" s="406"/>
      <c r="E445" s="406"/>
      <c r="F445" s="406"/>
      <c r="G445" s="406"/>
      <c r="H445" s="406"/>
      <c r="I445" s="406"/>
      <c r="J445" s="406"/>
      <c r="K445" s="406"/>
      <c r="L445" s="406"/>
      <c r="M445" s="406"/>
      <c r="N445" s="406"/>
      <c r="O445" s="406"/>
      <c r="P445" s="406"/>
      <c r="Q445" s="406"/>
      <c r="R445" s="406"/>
      <c r="S445" s="406"/>
      <c r="T445" s="406"/>
      <c r="U445" s="406"/>
      <c r="V445" s="406"/>
      <c r="W445" s="406"/>
      <c r="X445" s="406"/>
      <c r="Y445" s="406"/>
      <c r="Z445" s="406"/>
      <c r="AA445" s="406"/>
      <c r="AB445" s="406"/>
      <c r="AC445" s="406"/>
      <c r="AD445" s="406"/>
      <c r="AE445" s="406"/>
      <c r="AF445" s="406"/>
      <c r="AG445" s="406"/>
      <c r="AH445" s="406"/>
      <c r="AI445" s="406"/>
      <c r="AJ445" s="406"/>
      <c r="AK445" s="406"/>
      <c r="AL445" s="406"/>
      <c r="AM445" s="406"/>
      <c r="AN445" s="406"/>
      <c r="AO445" s="406"/>
      <c r="AP445" s="406"/>
      <c r="AQ445" s="406"/>
      <c r="AR445" s="406"/>
      <c r="AS445" s="406"/>
      <c r="AT445" s="406"/>
      <c r="AU445" s="406"/>
      <c r="AV445" s="406"/>
      <c r="AW445" s="406"/>
      <c r="AX445" s="406"/>
      <c r="AY445" s="406"/>
      <c r="AZ445" s="406"/>
      <c r="BA445" s="406"/>
      <c r="BB445" s="406"/>
      <c r="BC445" s="406"/>
      <c r="BD445" s="406"/>
      <c r="BE445" s="406"/>
      <c r="BF445" s="406"/>
      <c r="BG445" s="406"/>
      <c r="BH445" s="406"/>
      <c r="BI445" s="406"/>
      <c r="BJ445" s="406"/>
      <c r="BK445" s="406"/>
      <c r="BL445" s="406"/>
      <c r="BM445" s="406"/>
      <c r="BN445" s="406"/>
      <c r="BO445" s="406"/>
      <c r="BP445" s="406"/>
      <c r="BQ445" s="406"/>
      <c r="BR445" s="406"/>
      <c r="BS445" s="406"/>
      <c r="BT445" s="406"/>
      <c r="BU445" s="406"/>
      <c r="BV445" s="406"/>
      <c r="BW445" s="406"/>
      <c r="BX445" s="406"/>
      <c r="BY445" s="406"/>
      <c r="BZ445" s="406"/>
      <c r="CA445" s="406"/>
      <c r="CB445" s="406"/>
      <c r="CC445" s="406"/>
      <c r="CD445" s="406"/>
      <c r="CE445" s="406"/>
      <c r="CF445" s="406"/>
      <c r="CG445" s="406"/>
      <c r="CH445" s="406"/>
      <c r="CI445" s="406"/>
    </row>
    <row r="446" spans="1:87" ht="15.75" customHeight="1">
      <c r="A446" s="406"/>
      <c r="B446" s="407"/>
      <c r="C446" s="407"/>
      <c r="D446" s="406"/>
      <c r="E446" s="406"/>
      <c r="F446" s="406"/>
      <c r="G446" s="406"/>
      <c r="H446" s="406"/>
      <c r="I446" s="406"/>
      <c r="J446" s="406"/>
      <c r="K446" s="406"/>
      <c r="L446" s="406"/>
      <c r="M446" s="406"/>
      <c r="N446" s="406"/>
      <c r="O446" s="406"/>
      <c r="P446" s="406"/>
      <c r="Q446" s="406"/>
      <c r="R446" s="406"/>
      <c r="S446" s="406"/>
      <c r="T446" s="406"/>
      <c r="U446" s="406"/>
      <c r="V446" s="406"/>
      <c r="W446" s="406"/>
      <c r="X446" s="406"/>
      <c r="Y446" s="406"/>
      <c r="Z446" s="406"/>
      <c r="AA446" s="406"/>
      <c r="AB446" s="406"/>
      <c r="AC446" s="406"/>
      <c r="AD446" s="406"/>
      <c r="AE446" s="406"/>
      <c r="AF446" s="406"/>
      <c r="AG446" s="406"/>
      <c r="AH446" s="406"/>
      <c r="AI446" s="406"/>
      <c r="AJ446" s="406"/>
      <c r="AK446" s="406"/>
      <c r="AL446" s="406"/>
      <c r="AM446" s="406"/>
      <c r="AN446" s="406"/>
      <c r="AO446" s="406"/>
      <c r="AP446" s="406"/>
      <c r="AQ446" s="406"/>
      <c r="AR446" s="406"/>
      <c r="AS446" s="406"/>
      <c r="AT446" s="406"/>
      <c r="AU446" s="406"/>
      <c r="AV446" s="406"/>
      <c r="AW446" s="406"/>
      <c r="AX446" s="406"/>
      <c r="AY446" s="406"/>
      <c r="AZ446" s="406"/>
      <c r="BA446" s="406"/>
      <c r="BB446" s="406"/>
      <c r="BC446" s="406"/>
      <c r="BD446" s="406"/>
      <c r="BE446" s="406"/>
      <c r="BF446" s="406"/>
      <c r="BG446" s="406"/>
      <c r="BH446" s="406"/>
      <c r="BI446" s="406"/>
      <c r="BJ446" s="406"/>
      <c r="BK446" s="406"/>
      <c r="BL446" s="406"/>
      <c r="BM446" s="406"/>
      <c r="BN446" s="406"/>
      <c r="BO446" s="406"/>
      <c r="BP446" s="406"/>
      <c r="BQ446" s="406"/>
      <c r="BR446" s="406"/>
      <c r="BS446" s="406"/>
      <c r="BT446" s="406"/>
      <c r="BU446" s="406"/>
      <c r="BV446" s="406"/>
      <c r="BW446" s="406"/>
      <c r="BX446" s="406"/>
      <c r="BY446" s="406"/>
      <c r="BZ446" s="406"/>
      <c r="CA446" s="406"/>
      <c r="CB446" s="406"/>
      <c r="CC446" s="406"/>
      <c r="CD446" s="406"/>
      <c r="CE446" s="406"/>
      <c r="CF446" s="406"/>
      <c r="CG446" s="406"/>
      <c r="CH446" s="406"/>
      <c r="CI446" s="406"/>
    </row>
    <row r="447" spans="1:87" ht="15.75" customHeight="1">
      <c r="A447" s="406"/>
      <c r="B447" s="407"/>
      <c r="C447" s="407"/>
      <c r="D447" s="406"/>
      <c r="E447" s="406"/>
      <c r="F447" s="406"/>
      <c r="G447" s="406"/>
      <c r="H447" s="406"/>
      <c r="I447" s="406"/>
      <c r="J447" s="406"/>
      <c r="K447" s="406"/>
      <c r="L447" s="406"/>
      <c r="M447" s="406"/>
      <c r="N447" s="406"/>
      <c r="O447" s="406"/>
      <c r="P447" s="406"/>
      <c r="Q447" s="406"/>
      <c r="R447" s="406"/>
      <c r="S447" s="406"/>
      <c r="T447" s="406"/>
      <c r="U447" s="406"/>
      <c r="V447" s="406"/>
      <c r="W447" s="406"/>
      <c r="X447" s="406"/>
      <c r="Y447" s="406"/>
      <c r="Z447" s="406"/>
      <c r="AA447" s="406"/>
      <c r="AB447" s="406"/>
      <c r="AC447" s="406"/>
      <c r="AD447" s="406"/>
      <c r="AE447" s="406"/>
      <c r="AF447" s="406"/>
      <c r="AG447" s="406"/>
      <c r="AH447" s="406"/>
      <c r="AI447" s="406"/>
      <c r="AJ447" s="406"/>
      <c r="AK447" s="406"/>
      <c r="AL447" s="406"/>
      <c r="AM447" s="406"/>
      <c r="AN447" s="406"/>
      <c r="AO447" s="406"/>
      <c r="AP447" s="406"/>
      <c r="AQ447" s="406"/>
      <c r="AR447" s="406"/>
      <c r="AS447" s="406"/>
      <c r="AT447" s="406"/>
      <c r="AU447" s="406"/>
      <c r="AV447" s="406"/>
      <c r="AW447" s="406"/>
      <c r="AX447" s="406"/>
      <c r="AY447" s="406"/>
      <c r="AZ447" s="406"/>
      <c r="BA447" s="406"/>
      <c r="BB447" s="406"/>
      <c r="BC447" s="406"/>
      <c r="BD447" s="406"/>
      <c r="BE447" s="406"/>
      <c r="BF447" s="406"/>
      <c r="BG447" s="406"/>
      <c r="BH447" s="406"/>
      <c r="BI447" s="406"/>
      <c r="BJ447" s="406"/>
      <c r="BK447" s="406"/>
      <c r="BL447" s="406"/>
      <c r="BM447" s="406"/>
      <c r="BN447" s="406"/>
      <c r="BO447" s="406"/>
      <c r="BP447" s="406"/>
      <c r="BQ447" s="406"/>
      <c r="BR447" s="406"/>
      <c r="BS447" s="406"/>
      <c r="BT447" s="406"/>
      <c r="BU447" s="406"/>
      <c r="BV447" s="406"/>
      <c r="BW447" s="406"/>
      <c r="BX447" s="406"/>
      <c r="BY447" s="406"/>
      <c r="BZ447" s="406"/>
      <c r="CA447" s="406"/>
      <c r="CB447" s="406"/>
      <c r="CC447" s="406"/>
      <c r="CD447" s="406"/>
      <c r="CE447" s="406"/>
      <c r="CF447" s="406"/>
      <c r="CG447" s="406"/>
      <c r="CH447" s="406"/>
      <c r="CI447" s="406"/>
    </row>
    <row r="448" spans="1:87" ht="15.75" customHeight="1">
      <c r="A448" s="406"/>
      <c r="B448" s="407"/>
      <c r="C448" s="407"/>
      <c r="D448" s="406"/>
      <c r="E448" s="406"/>
      <c r="F448" s="406"/>
      <c r="G448" s="406"/>
      <c r="H448" s="406"/>
      <c r="I448" s="406"/>
      <c r="J448" s="406"/>
      <c r="K448" s="406"/>
      <c r="L448" s="406"/>
      <c r="M448" s="406"/>
      <c r="N448" s="406"/>
      <c r="O448" s="406"/>
      <c r="P448" s="406"/>
      <c r="Q448" s="406"/>
      <c r="R448" s="406"/>
      <c r="S448" s="406"/>
      <c r="T448" s="406"/>
      <c r="U448" s="406"/>
      <c r="V448" s="406"/>
      <c r="W448" s="406"/>
      <c r="X448" s="406"/>
      <c r="Y448" s="406"/>
      <c r="Z448" s="406"/>
      <c r="AA448" s="406"/>
      <c r="AB448" s="406"/>
      <c r="AC448" s="406"/>
      <c r="AD448" s="406"/>
      <c r="AE448" s="406"/>
      <c r="AF448" s="406"/>
      <c r="AG448" s="406"/>
      <c r="AH448" s="406"/>
      <c r="AI448" s="406"/>
      <c r="AJ448" s="406"/>
      <c r="AK448" s="406"/>
      <c r="AL448" s="406"/>
      <c r="AM448" s="406"/>
      <c r="AN448" s="406"/>
      <c r="AO448" s="406"/>
      <c r="AP448" s="406"/>
      <c r="AQ448" s="406"/>
      <c r="AR448" s="406"/>
      <c r="AS448" s="406"/>
      <c r="AT448" s="406"/>
      <c r="AU448" s="406"/>
      <c r="AV448" s="406"/>
      <c r="AW448" s="406"/>
      <c r="AX448" s="406"/>
      <c r="AY448" s="406"/>
      <c r="AZ448" s="406"/>
      <c r="BA448" s="406"/>
      <c r="BB448" s="406"/>
      <c r="BC448" s="406"/>
      <c r="BD448" s="406"/>
      <c r="BE448" s="406"/>
      <c r="BF448" s="406"/>
      <c r="BG448" s="406"/>
      <c r="BH448" s="406"/>
      <c r="BI448" s="406"/>
      <c r="BJ448" s="406"/>
      <c r="BK448" s="406"/>
      <c r="BL448" s="406"/>
      <c r="BM448" s="406"/>
      <c r="BN448" s="406"/>
      <c r="BO448" s="406"/>
      <c r="BP448" s="406"/>
      <c r="BQ448" s="406"/>
      <c r="BR448" s="406"/>
      <c r="BS448" s="406"/>
      <c r="BT448" s="406"/>
      <c r="BU448" s="406"/>
      <c r="BV448" s="406"/>
      <c r="BW448" s="406"/>
      <c r="BX448" s="406"/>
      <c r="BY448" s="406"/>
      <c r="BZ448" s="406"/>
      <c r="CA448" s="406"/>
      <c r="CB448" s="406"/>
      <c r="CC448" s="406"/>
      <c r="CD448" s="406"/>
      <c r="CE448" s="406"/>
      <c r="CF448" s="406"/>
      <c r="CG448" s="406"/>
      <c r="CH448" s="406"/>
      <c r="CI448" s="406"/>
    </row>
    <row r="449" spans="1:87" ht="15.75" customHeight="1">
      <c r="A449" s="406"/>
      <c r="B449" s="407"/>
      <c r="C449" s="407"/>
      <c r="D449" s="406"/>
      <c r="E449" s="406"/>
      <c r="F449" s="406"/>
      <c r="G449" s="406"/>
      <c r="H449" s="406"/>
      <c r="I449" s="406"/>
      <c r="J449" s="406"/>
      <c r="K449" s="406"/>
      <c r="L449" s="406"/>
      <c r="M449" s="406"/>
      <c r="N449" s="406"/>
      <c r="O449" s="406"/>
      <c r="P449" s="406"/>
      <c r="Q449" s="406"/>
      <c r="R449" s="406"/>
      <c r="S449" s="406"/>
      <c r="T449" s="406"/>
      <c r="U449" s="406"/>
      <c r="V449" s="406"/>
      <c r="W449" s="406"/>
      <c r="X449" s="406"/>
      <c r="Y449" s="406"/>
      <c r="Z449" s="406"/>
      <c r="AA449" s="406"/>
      <c r="AB449" s="406"/>
      <c r="AC449" s="406"/>
      <c r="AD449" s="406"/>
      <c r="AE449" s="406"/>
      <c r="AF449" s="406"/>
      <c r="AG449" s="406"/>
      <c r="AH449" s="406"/>
      <c r="AI449" s="406"/>
      <c r="AJ449" s="406"/>
      <c r="AK449" s="406"/>
      <c r="AL449" s="406"/>
      <c r="AM449" s="406"/>
      <c r="AN449" s="406"/>
      <c r="AO449" s="406"/>
      <c r="AP449" s="406"/>
      <c r="AQ449" s="406"/>
      <c r="AR449" s="406"/>
      <c r="AS449" s="406"/>
      <c r="AT449" s="406"/>
      <c r="AU449" s="406"/>
      <c r="AV449" s="406"/>
      <c r="AW449" s="406"/>
      <c r="AX449" s="406"/>
      <c r="AY449" s="406"/>
      <c r="AZ449" s="406"/>
      <c r="BA449" s="406"/>
      <c r="BB449" s="406"/>
      <c r="BC449" s="406"/>
      <c r="BD449" s="406"/>
      <c r="BE449" s="406"/>
      <c r="BF449" s="406"/>
      <c r="BG449" s="406"/>
      <c r="BH449" s="406"/>
      <c r="BI449" s="406"/>
      <c r="BJ449" s="406"/>
      <c r="BK449" s="406"/>
      <c r="BL449" s="406"/>
      <c r="BM449" s="406"/>
      <c r="BN449" s="406"/>
      <c r="BO449" s="406"/>
      <c r="BP449" s="406"/>
      <c r="BQ449" s="406"/>
      <c r="BR449" s="406"/>
      <c r="BS449" s="406"/>
      <c r="BT449" s="406"/>
      <c r="BU449" s="406"/>
      <c r="BV449" s="406"/>
      <c r="BW449" s="406"/>
      <c r="BX449" s="406"/>
      <c r="BY449" s="406"/>
      <c r="BZ449" s="406"/>
      <c r="CA449" s="406"/>
      <c r="CB449" s="406"/>
      <c r="CC449" s="406"/>
      <c r="CD449" s="406"/>
      <c r="CE449" s="406"/>
      <c r="CF449" s="406"/>
      <c r="CG449" s="406"/>
      <c r="CH449" s="406"/>
      <c r="CI449" s="406"/>
    </row>
    <row r="450" spans="1:87" ht="15.75" customHeight="1">
      <c r="A450" s="406"/>
      <c r="B450" s="407"/>
      <c r="C450" s="407"/>
      <c r="D450" s="406"/>
      <c r="E450" s="406"/>
      <c r="F450" s="406"/>
      <c r="G450" s="406"/>
      <c r="H450" s="406"/>
      <c r="I450" s="406"/>
      <c r="J450" s="406"/>
      <c r="K450" s="406"/>
      <c r="L450" s="406"/>
      <c r="M450" s="406"/>
      <c r="N450" s="406"/>
      <c r="O450" s="406"/>
      <c r="P450" s="406"/>
      <c r="Q450" s="406"/>
      <c r="R450" s="406"/>
      <c r="S450" s="406"/>
      <c r="T450" s="406"/>
      <c r="U450" s="406"/>
      <c r="V450" s="406"/>
      <c r="W450" s="406"/>
      <c r="X450" s="406"/>
      <c r="Y450" s="406"/>
      <c r="Z450" s="406"/>
      <c r="AA450" s="406"/>
      <c r="AB450" s="406"/>
      <c r="AC450" s="406"/>
      <c r="AD450" s="406"/>
      <c r="AE450" s="406"/>
      <c r="AF450" s="406"/>
      <c r="AG450" s="406"/>
      <c r="AH450" s="406"/>
      <c r="AI450" s="406"/>
      <c r="AJ450" s="406"/>
      <c r="AK450" s="406"/>
      <c r="AL450" s="406"/>
      <c r="AM450" s="406"/>
      <c r="AN450" s="406"/>
      <c r="AO450" s="406"/>
      <c r="AP450" s="406"/>
      <c r="AQ450" s="406"/>
      <c r="AR450" s="406"/>
      <c r="AS450" s="406"/>
      <c r="AT450" s="406"/>
      <c r="AU450" s="406"/>
      <c r="AV450" s="406"/>
      <c r="AW450" s="406"/>
      <c r="AX450" s="406"/>
      <c r="AY450" s="406"/>
      <c r="AZ450" s="406"/>
      <c r="BA450" s="406"/>
      <c r="BB450" s="406"/>
      <c r="BC450" s="406"/>
      <c r="BD450" s="406"/>
      <c r="BE450" s="406"/>
      <c r="BF450" s="406"/>
      <c r="BG450" s="406"/>
      <c r="BH450" s="406"/>
      <c r="BI450" s="406"/>
      <c r="BJ450" s="406"/>
      <c r="BK450" s="406"/>
      <c r="BL450" s="406"/>
      <c r="BM450" s="406"/>
      <c r="BN450" s="406"/>
      <c r="BO450" s="406"/>
      <c r="BP450" s="406"/>
      <c r="BQ450" s="406"/>
      <c r="BR450" s="406"/>
      <c r="BS450" s="406"/>
      <c r="BT450" s="406"/>
      <c r="BU450" s="406"/>
      <c r="BV450" s="406"/>
      <c r="BW450" s="406"/>
      <c r="BX450" s="406"/>
      <c r="BY450" s="406"/>
      <c r="BZ450" s="406"/>
      <c r="CA450" s="406"/>
      <c r="CB450" s="406"/>
      <c r="CC450" s="406"/>
      <c r="CD450" s="406"/>
      <c r="CE450" s="406"/>
      <c r="CF450" s="406"/>
      <c r="CG450" s="406"/>
      <c r="CH450" s="406"/>
      <c r="CI450" s="406"/>
    </row>
    <row r="451" spans="1:87" ht="15.75" customHeight="1">
      <c r="A451" s="406"/>
      <c r="B451" s="407"/>
      <c r="C451" s="407"/>
      <c r="D451" s="406"/>
      <c r="E451" s="406"/>
      <c r="F451" s="406"/>
      <c r="G451" s="406"/>
      <c r="H451" s="406"/>
      <c r="I451" s="406"/>
      <c r="J451" s="406"/>
      <c r="K451" s="406"/>
      <c r="L451" s="406"/>
      <c r="M451" s="406"/>
      <c r="N451" s="406"/>
      <c r="O451" s="406"/>
      <c r="P451" s="406"/>
      <c r="Q451" s="406"/>
      <c r="R451" s="406"/>
      <c r="S451" s="406"/>
      <c r="T451" s="406"/>
      <c r="U451" s="406"/>
      <c r="V451" s="406"/>
      <c r="W451" s="406"/>
      <c r="X451" s="406"/>
      <c r="Y451" s="406"/>
      <c r="Z451" s="406"/>
      <c r="AA451" s="406"/>
      <c r="AB451" s="406"/>
      <c r="AC451" s="406"/>
      <c r="AD451" s="406"/>
      <c r="AE451" s="406"/>
      <c r="AF451" s="406"/>
      <c r="AG451" s="406"/>
      <c r="AH451" s="406"/>
      <c r="AI451" s="406"/>
      <c r="AJ451" s="406"/>
      <c r="AK451" s="406"/>
      <c r="AL451" s="406"/>
      <c r="AM451" s="406"/>
      <c r="AN451" s="406"/>
      <c r="AO451" s="406"/>
      <c r="AP451" s="406"/>
      <c r="AQ451" s="406"/>
      <c r="AR451" s="406"/>
      <c r="AS451" s="406"/>
      <c r="AT451" s="406"/>
      <c r="AU451" s="406"/>
      <c r="AV451" s="406"/>
      <c r="AW451" s="406"/>
      <c r="AX451" s="406"/>
      <c r="AY451" s="406"/>
      <c r="AZ451" s="406"/>
      <c r="BA451" s="406"/>
      <c r="BB451" s="406"/>
      <c r="BC451" s="406"/>
      <c r="BD451" s="406"/>
      <c r="BE451" s="406"/>
      <c r="BF451" s="406"/>
      <c r="BG451" s="406"/>
      <c r="BH451" s="406"/>
      <c r="BI451" s="406"/>
      <c r="BJ451" s="406"/>
      <c r="BK451" s="406"/>
      <c r="BL451" s="406"/>
      <c r="BM451" s="406"/>
      <c r="BN451" s="406"/>
      <c r="BO451" s="406"/>
      <c r="BP451" s="406"/>
      <c r="BQ451" s="406"/>
      <c r="BR451" s="406"/>
      <c r="BS451" s="406"/>
      <c r="BT451" s="406"/>
      <c r="BU451" s="406"/>
      <c r="BV451" s="406"/>
      <c r="BW451" s="406"/>
      <c r="BX451" s="406"/>
      <c r="BY451" s="406"/>
      <c r="BZ451" s="406"/>
      <c r="CA451" s="406"/>
      <c r="CB451" s="406"/>
      <c r="CC451" s="406"/>
      <c r="CD451" s="406"/>
      <c r="CE451" s="406"/>
      <c r="CF451" s="406"/>
      <c r="CG451" s="406"/>
      <c r="CH451" s="406"/>
      <c r="CI451" s="406"/>
    </row>
    <row r="452" spans="1:87" ht="15.75" customHeight="1">
      <c r="A452" s="406"/>
      <c r="B452" s="407"/>
      <c r="C452" s="407"/>
      <c r="D452" s="406"/>
      <c r="E452" s="406"/>
      <c r="F452" s="406"/>
      <c r="G452" s="406"/>
      <c r="H452" s="406"/>
      <c r="I452" s="406"/>
      <c r="J452" s="406"/>
      <c r="K452" s="406"/>
      <c r="L452" s="406"/>
      <c r="M452" s="406"/>
      <c r="N452" s="406"/>
      <c r="O452" s="406"/>
      <c r="P452" s="406"/>
      <c r="Q452" s="406"/>
      <c r="R452" s="406"/>
      <c r="S452" s="406"/>
      <c r="T452" s="406"/>
      <c r="U452" s="406"/>
      <c r="V452" s="406"/>
      <c r="W452" s="406"/>
      <c r="X452" s="406"/>
      <c r="Y452" s="406"/>
      <c r="Z452" s="406"/>
      <c r="AA452" s="406"/>
      <c r="AB452" s="406"/>
      <c r="AC452" s="406"/>
      <c r="AD452" s="406"/>
      <c r="AE452" s="406"/>
      <c r="AF452" s="406"/>
      <c r="AG452" s="406"/>
      <c r="AH452" s="406"/>
      <c r="AI452" s="406"/>
      <c r="AJ452" s="406"/>
      <c r="AK452" s="406"/>
      <c r="AL452" s="406"/>
      <c r="AM452" s="406"/>
      <c r="AN452" s="406"/>
      <c r="AO452" s="406"/>
      <c r="AP452" s="406"/>
      <c r="AQ452" s="406"/>
      <c r="AR452" s="406"/>
      <c r="AS452" s="406"/>
      <c r="AT452" s="406"/>
      <c r="AU452" s="406"/>
      <c r="AV452" s="406"/>
      <c r="AW452" s="406"/>
      <c r="AX452" s="406"/>
      <c r="AY452" s="406"/>
      <c r="AZ452" s="406"/>
      <c r="BA452" s="406"/>
      <c r="BB452" s="406"/>
      <c r="BC452" s="406"/>
      <c r="BD452" s="406"/>
      <c r="BE452" s="406"/>
      <c r="BF452" s="406"/>
      <c r="BG452" s="406"/>
      <c r="BH452" s="406"/>
      <c r="BI452" s="406"/>
      <c r="BJ452" s="406"/>
      <c r="BK452" s="406"/>
      <c r="BL452" s="406"/>
      <c r="BM452" s="406"/>
      <c r="BN452" s="406"/>
      <c r="BO452" s="406"/>
      <c r="BP452" s="406"/>
      <c r="BQ452" s="406"/>
      <c r="BR452" s="406"/>
      <c r="BS452" s="406"/>
      <c r="BT452" s="406"/>
      <c r="BU452" s="406"/>
      <c r="BV452" s="406"/>
      <c r="BW452" s="406"/>
      <c r="BX452" s="406"/>
      <c r="BY452" s="406"/>
      <c r="BZ452" s="406"/>
      <c r="CA452" s="406"/>
      <c r="CB452" s="406"/>
      <c r="CC452" s="406"/>
      <c r="CD452" s="406"/>
      <c r="CE452" s="406"/>
      <c r="CF452" s="406"/>
      <c r="CG452" s="406"/>
      <c r="CH452" s="406"/>
      <c r="CI452" s="406"/>
    </row>
    <row r="453" spans="1:87" ht="15.75" customHeight="1">
      <c r="A453" s="406"/>
      <c r="B453" s="407"/>
      <c r="C453" s="407"/>
      <c r="D453" s="406"/>
      <c r="E453" s="406"/>
      <c r="F453" s="406"/>
      <c r="G453" s="406"/>
      <c r="H453" s="406"/>
      <c r="I453" s="406"/>
      <c r="J453" s="406"/>
      <c r="K453" s="406"/>
      <c r="L453" s="406"/>
      <c r="M453" s="406"/>
      <c r="N453" s="406"/>
      <c r="O453" s="406"/>
      <c r="P453" s="406"/>
      <c r="Q453" s="406"/>
      <c r="R453" s="406"/>
      <c r="S453" s="406"/>
      <c r="T453" s="406"/>
      <c r="U453" s="406"/>
      <c r="V453" s="406"/>
      <c r="W453" s="406"/>
      <c r="X453" s="406"/>
      <c r="Y453" s="406"/>
      <c r="Z453" s="406"/>
      <c r="AA453" s="406"/>
      <c r="AB453" s="406"/>
      <c r="AC453" s="406"/>
      <c r="AD453" s="406"/>
      <c r="AE453" s="406"/>
      <c r="AF453" s="406"/>
      <c r="AG453" s="406"/>
      <c r="AH453" s="406"/>
      <c r="AI453" s="406"/>
      <c r="AJ453" s="406"/>
      <c r="AK453" s="406"/>
      <c r="AL453" s="406"/>
      <c r="AM453" s="406"/>
      <c r="AN453" s="406"/>
      <c r="AO453" s="406"/>
      <c r="AP453" s="406"/>
      <c r="AQ453" s="406"/>
      <c r="AR453" s="406"/>
      <c r="AS453" s="406"/>
      <c r="AT453" s="406"/>
      <c r="AU453" s="406"/>
      <c r="AV453" s="406"/>
      <c r="AW453" s="406"/>
      <c r="AX453" s="406"/>
      <c r="AY453" s="406"/>
      <c r="AZ453" s="406"/>
      <c r="BA453" s="406"/>
      <c r="BB453" s="406"/>
      <c r="BC453" s="406"/>
      <c r="BD453" s="406"/>
      <c r="BE453" s="406"/>
      <c r="BF453" s="406"/>
      <c r="BG453" s="406"/>
      <c r="BH453" s="406"/>
      <c r="BI453" s="406"/>
      <c r="BJ453" s="406"/>
      <c r="BK453" s="406"/>
      <c r="BL453" s="406"/>
      <c r="BM453" s="406"/>
      <c r="BN453" s="406"/>
      <c r="BO453" s="406"/>
      <c r="BP453" s="406"/>
      <c r="BQ453" s="406"/>
      <c r="BR453" s="406"/>
      <c r="BS453" s="406"/>
      <c r="BT453" s="406"/>
      <c r="BU453" s="406"/>
      <c r="BV453" s="406"/>
      <c r="BW453" s="406"/>
      <c r="BX453" s="406"/>
      <c r="BY453" s="406"/>
      <c r="BZ453" s="406"/>
      <c r="CA453" s="406"/>
      <c r="CB453" s="406"/>
      <c r="CC453" s="406"/>
      <c r="CD453" s="406"/>
      <c r="CE453" s="406"/>
      <c r="CF453" s="406"/>
      <c r="CG453" s="406"/>
      <c r="CH453" s="406"/>
      <c r="CI453" s="406"/>
    </row>
    <row r="454" spans="1:87" ht="15.75" customHeight="1">
      <c r="A454" s="406"/>
      <c r="B454" s="407"/>
      <c r="C454" s="407"/>
      <c r="D454" s="406"/>
      <c r="E454" s="406"/>
      <c r="F454" s="406"/>
      <c r="G454" s="406"/>
      <c r="H454" s="406"/>
      <c r="I454" s="406"/>
      <c r="J454" s="406"/>
      <c r="K454" s="406"/>
      <c r="L454" s="406"/>
      <c r="M454" s="406"/>
      <c r="N454" s="406"/>
      <c r="O454" s="406"/>
      <c r="P454" s="406"/>
      <c r="Q454" s="406"/>
      <c r="R454" s="406"/>
      <c r="S454" s="406"/>
      <c r="T454" s="406"/>
      <c r="U454" s="406"/>
      <c r="V454" s="406"/>
      <c r="W454" s="406"/>
      <c r="X454" s="406"/>
      <c r="Y454" s="406"/>
      <c r="Z454" s="406"/>
      <c r="AA454" s="406"/>
      <c r="AB454" s="406"/>
      <c r="AC454" s="406"/>
      <c r="AD454" s="406"/>
      <c r="AE454" s="406"/>
      <c r="AF454" s="406"/>
      <c r="AG454" s="406"/>
      <c r="AH454" s="406"/>
      <c r="AI454" s="406"/>
      <c r="AJ454" s="406"/>
      <c r="AK454" s="406"/>
      <c r="AL454" s="406"/>
      <c r="AM454" s="406"/>
      <c r="AN454" s="406"/>
      <c r="AO454" s="406"/>
      <c r="AP454" s="406"/>
      <c r="AQ454" s="406"/>
      <c r="AR454" s="406"/>
      <c r="AS454" s="406"/>
      <c r="AT454" s="406"/>
      <c r="AU454" s="406"/>
      <c r="AV454" s="406"/>
      <c r="AW454" s="406"/>
      <c r="AX454" s="406"/>
      <c r="AY454" s="406"/>
      <c r="AZ454" s="406"/>
      <c r="BA454" s="406"/>
      <c r="BB454" s="406"/>
      <c r="BC454" s="406"/>
      <c r="BD454" s="406"/>
      <c r="BE454" s="406"/>
      <c r="BF454" s="406"/>
      <c r="BG454" s="406"/>
      <c r="BH454" s="406"/>
      <c r="BI454" s="406"/>
      <c r="BJ454" s="406"/>
      <c r="BK454" s="406"/>
      <c r="BL454" s="406"/>
      <c r="BM454" s="406"/>
      <c r="BN454" s="406"/>
      <c r="BO454" s="406"/>
      <c r="BP454" s="406"/>
      <c r="BQ454" s="406"/>
      <c r="BR454" s="406"/>
      <c r="BS454" s="406"/>
      <c r="BT454" s="406"/>
      <c r="BU454" s="406"/>
      <c r="BV454" s="406"/>
      <c r="BW454" s="406"/>
      <c r="BX454" s="406"/>
      <c r="BY454" s="406"/>
      <c r="BZ454" s="406"/>
      <c r="CA454" s="406"/>
      <c r="CB454" s="406"/>
      <c r="CC454" s="406"/>
      <c r="CD454" s="406"/>
      <c r="CE454" s="406"/>
      <c r="CF454" s="406"/>
      <c r="CG454" s="406"/>
      <c r="CH454" s="406"/>
      <c r="CI454" s="406"/>
    </row>
    <row r="455" spans="1:87" ht="15.75" customHeight="1">
      <c r="A455" s="406"/>
      <c r="B455" s="407"/>
      <c r="C455" s="407"/>
      <c r="D455" s="406"/>
      <c r="E455" s="406"/>
      <c r="F455" s="406"/>
      <c r="G455" s="406"/>
      <c r="H455" s="406"/>
      <c r="I455" s="406"/>
      <c r="J455" s="406"/>
      <c r="K455" s="406"/>
      <c r="L455" s="406"/>
      <c r="M455" s="406"/>
      <c r="N455" s="406"/>
      <c r="O455" s="406"/>
      <c r="P455" s="406"/>
      <c r="Q455" s="406"/>
      <c r="R455" s="406"/>
      <c r="S455" s="406"/>
      <c r="T455" s="406"/>
      <c r="U455" s="406"/>
      <c r="V455" s="406"/>
      <c r="W455" s="406"/>
      <c r="X455" s="406"/>
      <c r="Y455" s="406"/>
      <c r="Z455" s="406"/>
      <c r="AA455" s="406"/>
      <c r="AB455" s="406"/>
      <c r="AC455" s="406"/>
      <c r="AD455" s="406"/>
      <c r="AE455" s="406"/>
      <c r="AF455" s="406"/>
      <c r="AG455" s="406"/>
      <c r="AH455" s="406"/>
      <c r="AI455" s="406"/>
      <c r="AJ455" s="406"/>
      <c r="AK455" s="406"/>
      <c r="AL455" s="406"/>
      <c r="AM455" s="406"/>
      <c r="AN455" s="406"/>
      <c r="AO455" s="406"/>
      <c r="AP455" s="406"/>
      <c r="AQ455" s="406"/>
      <c r="AR455" s="406"/>
      <c r="AS455" s="406"/>
      <c r="AT455" s="406"/>
      <c r="AU455" s="406"/>
      <c r="AV455" s="406"/>
      <c r="AW455" s="406"/>
      <c r="AX455" s="406"/>
      <c r="AY455" s="406"/>
      <c r="AZ455" s="406"/>
      <c r="BA455" s="406"/>
      <c r="BB455" s="406"/>
      <c r="BC455" s="406"/>
      <c r="BD455" s="406"/>
      <c r="BE455" s="406"/>
      <c r="BF455" s="406"/>
      <c r="BG455" s="406"/>
      <c r="BH455" s="406"/>
      <c r="BI455" s="406"/>
      <c r="BJ455" s="406"/>
      <c r="BK455" s="406"/>
      <c r="BL455" s="406"/>
      <c r="BM455" s="406"/>
      <c r="BN455" s="406"/>
      <c r="BO455" s="406"/>
      <c r="BP455" s="406"/>
      <c r="BQ455" s="406"/>
      <c r="BR455" s="406"/>
      <c r="BS455" s="406"/>
      <c r="BT455" s="406"/>
      <c r="BU455" s="406"/>
      <c r="BV455" s="406"/>
      <c r="BW455" s="406"/>
      <c r="BX455" s="406"/>
      <c r="BY455" s="406"/>
      <c r="BZ455" s="406"/>
      <c r="CA455" s="406"/>
      <c r="CB455" s="406"/>
      <c r="CC455" s="406"/>
      <c r="CD455" s="406"/>
      <c r="CE455" s="406"/>
      <c r="CF455" s="406"/>
      <c r="CG455" s="406"/>
      <c r="CH455" s="406"/>
      <c r="CI455" s="406"/>
    </row>
    <row r="456" spans="1:87" ht="15.75" customHeight="1">
      <c r="A456" s="406"/>
      <c r="B456" s="407"/>
      <c r="C456" s="407"/>
      <c r="D456" s="406"/>
      <c r="E456" s="406"/>
      <c r="F456" s="406"/>
      <c r="G456" s="406"/>
      <c r="H456" s="406"/>
      <c r="I456" s="406"/>
      <c r="J456" s="406"/>
      <c r="K456" s="406"/>
      <c r="L456" s="406"/>
      <c r="M456" s="406"/>
      <c r="N456" s="406"/>
      <c r="O456" s="406"/>
      <c r="P456" s="406"/>
      <c r="Q456" s="406"/>
      <c r="R456" s="406"/>
      <c r="S456" s="406"/>
      <c r="T456" s="406"/>
      <c r="U456" s="406"/>
      <c r="V456" s="406"/>
      <c r="W456" s="406"/>
      <c r="X456" s="406"/>
      <c r="Y456" s="406"/>
      <c r="Z456" s="406"/>
      <c r="AA456" s="406"/>
      <c r="AB456" s="406"/>
      <c r="AC456" s="406"/>
      <c r="AD456" s="406"/>
      <c r="AE456" s="406"/>
      <c r="AF456" s="406"/>
      <c r="AG456" s="406"/>
      <c r="AH456" s="406"/>
      <c r="AI456" s="406"/>
      <c r="AJ456" s="406"/>
      <c r="AK456" s="406"/>
      <c r="AL456" s="406"/>
      <c r="AM456" s="406"/>
      <c r="AN456" s="406"/>
      <c r="AO456" s="406"/>
      <c r="AP456" s="406"/>
      <c r="AQ456" s="406"/>
      <c r="AR456" s="406"/>
      <c r="AS456" s="406"/>
      <c r="AT456" s="406"/>
      <c r="AU456" s="406"/>
      <c r="AV456" s="406"/>
      <c r="AW456" s="406"/>
      <c r="AX456" s="406"/>
      <c r="AY456" s="406"/>
      <c r="AZ456" s="406"/>
      <c r="BA456" s="406"/>
      <c r="BB456" s="406"/>
      <c r="BC456" s="406"/>
      <c r="BD456" s="406"/>
      <c r="BE456" s="406"/>
      <c r="BF456" s="406"/>
      <c r="BG456" s="406"/>
      <c r="BH456" s="406"/>
      <c r="BI456" s="406"/>
      <c r="BJ456" s="406"/>
      <c r="BK456" s="406"/>
      <c r="BL456" s="406"/>
      <c r="BM456" s="406"/>
      <c r="BN456" s="406"/>
      <c r="BO456" s="406"/>
      <c r="BP456" s="406"/>
      <c r="BQ456" s="406"/>
      <c r="BR456" s="406"/>
      <c r="BS456" s="406"/>
      <c r="BT456" s="406"/>
      <c r="BU456" s="406"/>
      <c r="BV456" s="406"/>
      <c r="BW456" s="406"/>
      <c r="BX456" s="406"/>
      <c r="BY456" s="406"/>
      <c r="BZ456" s="406"/>
      <c r="CA456" s="406"/>
      <c r="CB456" s="406"/>
      <c r="CC456" s="406"/>
      <c r="CD456" s="406"/>
      <c r="CE456" s="406"/>
      <c r="CF456" s="406"/>
      <c r="CG456" s="406"/>
      <c r="CH456" s="406"/>
      <c r="CI456" s="406"/>
    </row>
    <row r="457" spans="1:87" ht="15.75" customHeight="1">
      <c r="A457" s="406"/>
      <c r="B457" s="407"/>
      <c r="C457" s="407"/>
      <c r="D457" s="406"/>
      <c r="E457" s="406"/>
      <c r="F457" s="406"/>
      <c r="G457" s="406"/>
      <c r="H457" s="406"/>
      <c r="I457" s="406"/>
      <c r="J457" s="406"/>
      <c r="K457" s="406"/>
      <c r="L457" s="406"/>
      <c r="M457" s="406"/>
      <c r="N457" s="406"/>
      <c r="O457" s="406"/>
      <c r="P457" s="406"/>
      <c r="Q457" s="406"/>
      <c r="R457" s="406"/>
      <c r="S457" s="406"/>
      <c r="T457" s="406"/>
      <c r="U457" s="406"/>
      <c r="V457" s="406"/>
      <c r="W457" s="406"/>
      <c r="X457" s="406"/>
      <c r="Y457" s="406"/>
      <c r="Z457" s="406"/>
      <c r="AA457" s="406"/>
      <c r="AB457" s="406"/>
      <c r="AC457" s="406"/>
      <c r="AD457" s="406"/>
      <c r="AE457" s="406"/>
      <c r="AF457" s="406"/>
      <c r="AG457" s="406"/>
      <c r="AH457" s="406"/>
      <c r="AI457" s="406"/>
      <c r="AJ457" s="406"/>
      <c r="AK457" s="406"/>
      <c r="AL457" s="406"/>
      <c r="AM457" s="406"/>
      <c r="AN457" s="406"/>
      <c r="AO457" s="406"/>
      <c r="AP457" s="406"/>
      <c r="AQ457" s="406"/>
      <c r="AR457" s="406"/>
      <c r="AS457" s="406"/>
      <c r="AT457" s="406"/>
      <c r="AU457" s="406"/>
      <c r="AV457" s="406"/>
      <c r="AW457" s="406"/>
      <c r="AX457" s="406"/>
      <c r="AY457" s="406"/>
      <c r="AZ457" s="406"/>
      <c r="BA457" s="406"/>
      <c r="BB457" s="406"/>
      <c r="BC457" s="406"/>
      <c r="BD457" s="406"/>
      <c r="BE457" s="406"/>
      <c r="BF457" s="406"/>
      <c r="BG457" s="406"/>
      <c r="BH457" s="406"/>
      <c r="BI457" s="406"/>
      <c r="BJ457" s="406"/>
      <c r="BK457" s="406"/>
      <c r="BL457" s="406"/>
      <c r="BM457" s="406"/>
      <c r="BN457" s="406"/>
      <c r="BO457" s="406"/>
      <c r="BP457" s="406"/>
      <c r="BQ457" s="406"/>
      <c r="BR457" s="406"/>
      <c r="BS457" s="406"/>
      <c r="BT457" s="406"/>
      <c r="BU457" s="406"/>
      <c r="BV457" s="406"/>
      <c r="BW457" s="406"/>
      <c r="BX457" s="406"/>
      <c r="BY457" s="406"/>
      <c r="BZ457" s="406"/>
      <c r="CA457" s="406"/>
      <c r="CB457" s="406"/>
      <c r="CC457" s="406"/>
      <c r="CD457" s="406"/>
      <c r="CE457" s="406"/>
      <c r="CF457" s="406"/>
      <c r="CG457" s="406"/>
      <c r="CH457" s="406"/>
      <c r="CI457" s="406"/>
    </row>
    <row r="458" spans="1:87" ht="15.75" customHeight="1">
      <c r="A458" s="406"/>
      <c r="B458" s="407"/>
      <c r="C458" s="407"/>
      <c r="D458" s="406"/>
      <c r="E458" s="406"/>
      <c r="F458" s="406"/>
      <c r="G458" s="406"/>
      <c r="H458" s="406"/>
      <c r="I458" s="406"/>
      <c r="J458" s="406"/>
      <c r="K458" s="406"/>
      <c r="L458" s="406"/>
      <c r="M458" s="406"/>
      <c r="N458" s="406"/>
      <c r="O458" s="406"/>
      <c r="P458" s="406"/>
      <c r="Q458" s="406"/>
      <c r="R458" s="406"/>
      <c r="S458" s="406"/>
      <c r="T458" s="406"/>
      <c r="U458" s="406"/>
      <c r="V458" s="406"/>
      <c r="W458" s="406"/>
      <c r="X458" s="406"/>
      <c r="Y458" s="406"/>
      <c r="Z458" s="406"/>
      <c r="AA458" s="406"/>
      <c r="AB458" s="406"/>
      <c r="AC458" s="406"/>
      <c r="AD458" s="406"/>
      <c r="AE458" s="406"/>
      <c r="AF458" s="406"/>
      <c r="AG458" s="406"/>
      <c r="AH458" s="406"/>
      <c r="AI458" s="406"/>
      <c r="AJ458" s="406"/>
      <c r="AK458" s="406"/>
      <c r="AL458" s="406"/>
      <c r="AM458" s="406"/>
      <c r="AN458" s="406"/>
      <c r="AO458" s="406"/>
      <c r="AP458" s="406"/>
      <c r="AQ458" s="406"/>
      <c r="AR458" s="406"/>
      <c r="AS458" s="406"/>
      <c r="AT458" s="406"/>
      <c r="AU458" s="406"/>
      <c r="AV458" s="406"/>
      <c r="AW458" s="406"/>
      <c r="AX458" s="406"/>
      <c r="AY458" s="406"/>
      <c r="AZ458" s="406"/>
      <c r="BA458" s="406"/>
      <c r="BB458" s="406"/>
      <c r="BC458" s="406"/>
      <c r="BD458" s="406"/>
      <c r="BE458" s="406"/>
      <c r="BF458" s="406"/>
      <c r="BG458" s="406"/>
      <c r="BH458" s="406"/>
      <c r="BI458" s="406"/>
      <c r="BJ458" s="406"/>
      <c r="BK458" s="406"/>
      <c r="BL458" s="406"/>
      <c r="BM458" s="406"/>
      <c r="BN458" s="406"/>
      <c r="BO458" s="406"/>
      <c r="BP458" s="406"/>
      <c r="BQ458" s="406"/>
      <c r="BR458" s="406"/>
      <c r="BS458" s="406"/>
      <c r="BT458" s="406"/>
      <c r="BU458" s="406"/>
      <c r="BV458" s="406"/>
      <c r="BW458" s="406"/>
      <c r="BX458" s="406"/>
      <c r="BY458" s="406"/>
      <c r="BZ458" s="406"/>
      <c r="CA458" s="406"/>
      <c r="CB458" s="406"/>
      <c r="CC458" s="406"/>
      <c r="CD458" s="406"/>
      <c r="CE458" s="406"/>
      <c r="CF458" s="406"/>
      <c r="CG458" s="406"/>
      <c r="CH458" s="406"/>
      <c r="CI458" s="406"/>
    </row>
    <row r="459" spans="1:87" ht="15.75" customHeight="1">
      <c r="A459" s="406"/>
      <c r="B459" s="407"/>
      <c r="C459" s="407"/>
      <c r="D459" s="406"/>
      <c r="E459" s="406"/>
      <c r="F459" s="406"/>
      <c r="G459" s="406"/>
      <c r="H459" s="406"/>
      <c r="I459" s="406"/>
      <c r="J459" s="406"/>
      <c r="K459" s="406"/>
      <c r="L459" s="406"/>
      <c r="M459" s="406"/>
      <c r="N459" s="406"/>
      <c r="O459" s="406"/>
      <c r="P459" s="406"/>
      <c r="Q459" s="406"/>
      <c r="R459" s="406"/>
      <c r="S459" s="406"/>
      <c r="T459" s="406"/>
      <c r="U459" s="406"/>
      <c r="V459" s="406"/>
      <c r="W459" s="406"/>
      <c r="X459" s="406"/>
      <c r="Y459" s="406"/>
      <c r="Z459" s="406"/>
      <c r="AA459" s="406"/>
      <c r="AB459" s="406"/>
      <c r="AC459" s="406"/>
      <c r="AD459" s="406"/>
      <c r="AE459" s="406"/>
      <c r="AF459" s="406"/>
      <c r="AG459" s="406"/>
      <c r="AH459" s="406"/>
      <c r="AI459" s="406"/>
      <c r="AJ459" s="406"/>
      <c r="AK459" s="406"/>
      <c r="AL459" s="406"/>
      <c r="AM459" s="406"/>
      <c r="AN459" s="406"/>
      <c r="AO459" s="406"/>
      <c r="AP459" s="406"/>
      <c r="AQ459" s="406"/>
      <c r="AR459" s="406"/>
      <c r="AS459" s="406"/>
      <c r="AT459" s="406"/>
      <c r="AU459" s="406"/>
      <c r="AV459" s="406"/>
      <c r="AW459" s="406"/>
      <c r="AX459" s="406"/>
      <c r="AY459" s="406"/>
      <c r="AZ459" s="406"/>
      <c r="BA459" s="406"/>
      <c r="BB459" s="406"/>
      <c r="BC459" s="406"/>
      <c r="BD459" s="406"/>
      <c r="BE459" s="406"/>
      <c r="BF459" s="406"/>
      <c r="BG459" s="406"/>
      <c r="BH459" s="406"/>
      <c r="BI459" s="406"/>
      <c r="BJ459" s="406"/>
      <c r="BK459" s="406"/>
      <c r="BL459" s="406"/>
      <c r="BM459" s="406"/>
      <c r="BN459" s="406"/>
      <c r="BO459" s="406"/>
      <c r="BP459" s="406"/>
      <c r="BQ459" s="406"/>
      <c r="BR459" s="406"/>
      <c r="BS459" s="406"/>
      <c r="BT459" s="406"/>
      <c r="BU459" s="406"/>
      <c r="BV459" s="406"/>
      <c r="BW459" s="406"/>
      <c r="BX459" s="406"/>
      <c r="BY459" s="406"/>
      <c r="BZ459" s="406"/>
      <c r="CA459" s="406"/>
      <c r="CB459" s="406"/>
      <c r="CC459" s="406"/>
      <c r="CD459" s="406"/>
      <c r="CE459" s="406"/>
      <c r="CF459" s="406"/>
      <c r="CG459" s="406"/>
      <c r="CH459" s="406"/>
      <c r="CI459" s="406"/>
    </row>
    <row r="460" spans="1:87" ht="15.75" customHeight="1">
      <c r="A460" s="406"/>
      <c r="B460" s="407"/>
      <c r="C460" s="407"/>
      <c r="D460" s="406"/>
      <c r="E460" s="406"/>
      <c r="F460" s="406"/>
      <c r="G460" s="406"/>
      <c r="H460" s="406"/>
      <c r="I460" s="406"/>
      <c r="J460" s="406"/>
      <c r="K460" s="406"/>
      <c r="L460" s="406"/>
      <c r="M460" s="406"/>
      <c r="N460" s="406"/>
      <c r="O460" s="406"/>
      <c r="P460" s="406"/>
      <c r="Q460" s="406"/>
      <c r="R460" s="406"/>
      <c r="S460" s="406"/>
      <c r="T460" s="406"/>
      <c r="U460" s="406"/>
      <c r="V460" s="406"/>
      <c r="W460" s="406"/>
      <c r="X460" s="406"/>
      <c r="Y460" s="406"/>
      <c r="Z460" s="406"/>
      <c r="AA460" s="406"/>
      <c r="AB460" s="406"/>
      <c r="AC460" s="406"/>
      <c r="AD460" s="406"/>
      <c r="AE460" s="406"/>
      <c r="AF460" s="406"/>
      <c r="AG460" s="406"/>
      <c r="AH460" s="406"/>
      <c r="AI460" s="406"/>
      <c r="AJ460" s="406"/>
      <c r="AK460" s="406"/>
      <c r="AL460" s="406"/>
      <c r="AM460" s="406"/>
      <c r="AN460" s="406"/>
      <c r="AO460" s="406"/>
      <c r="AP460" s="406"/>
      <c r="AQ460" s="406"/>
      <c r="AR460" s="406"/>
      <c r="AS460" s="406"/>
      <c r="AT460" s="406"/>
      <c r="AU460" s="406"/>
      <c r="AV460" s="406"/>
      <c r="AW460" s="406"/>
      <c r="AX460" s="406"/>
      <c r="AY460" s="406"/>
      <c r="AZ460" s="406"/>
      <c r="BA460" s="406"/>
      <c r="BB460" s="406"/>
      <c r="BC460" s="406"/>
      <c r="BD460" s="406"/>
      <c r="BE460" s="406"/>
      <c r="BF460" s="406"/>
      <c r="BG460" s="406"/>
      <c r="BH460" s="406"/>
      <c r="BI460" s="406"/>
      <c r="BJ460" s="406"/>
      <c r="BK460" s="406"/>
      <c r="BL460" s="406"/>
      <c r="BM460" s="406"/>
      <c r="BN460" s="406"/>
      <c r="BO460" s="406"/>
      <c r="BP460" s="406"/>
      <c r="BQ460" s="406"/>
      <c r="BR460" s="406"/>
      <c r="BS460" s="406"/>
      <c r="BT460" s="406"/>
      <c r="BU460" s="406"/>
      <c r="BV460" s="406"/>
      <c r="BW460" s="406"/>
      <c r="BX460" s="406"/>
      <c r="BY460" s="406"/>
      <c r="BZ460" s="406"/>
      <c r="CA460" s="406"/>
      <c r="CB460" s="406"/>
      <c r="CC460" s="406"/>
      <c r="CD460" s="406"/>
      <c r="CE460" s="406"/>
      <c r="CF460" s="406"/>
      <c r="CG460" s="406"/>
      <c r="CH460" s="406"/>
      <c r="CI460" s="406"/>
    </row>
    <row r="461" spans="1:87" ht="15.75" customHeight="1">
      <c r="A461" s="406"/>
      <c r="B461" s="407"/>
      <c r="C461" s="407"/>
      <c r="D461" s="406"/>
      <c r="E461" s="406"/>
      <c r="F461" s="406"/>
      <c r="G461" s="406"/>
      <c r="H461" s="406"/>
      <c r="I461" s="406"/>
      <c r="J461" s="406"/>
      <c r="K461" s="406"/>
      <c r="L461" s="406"/>
      <c r="M461" s="406"/>
      <c r="N461" s="406"/>
      <c r="O461" s="406"/>
      <c r="P461" s="406"/>
      <c r="Q461" s="406"/>
      <c r="R461" s="406"/>
      <c r="S461" s="406"/>
      <c r="T461" s="406"/>
      <c r="U461" s="406"/>
      <c r="V461" s="406"/>
      <c r="W461" s="406"/>
      <c r="X461" s="406"/>
      <c r="Y461" s="406"/>
      <c r="Z461" s="406"/>
      <c r="AA461" s="406"/>
      <c r="AB461" s="406"/>
      <c r="AC461" s="406"/>
      <c r="AD461" s="406"/>
      <c r="AE461" s="406"/>
      <c r="AF461" s="406"/>
      <c r="AG461" s="406"/>
      <c r="AH461" s="406"/>
      <c r="AI461" s="406"/>
      <c r="AJ461" s="406"/>
      <c r="AK461" s="406"/>
      <c r="AL461" s="406"/>
      <c r="AM461" s="406"/>
      <c r="AN461" s="406"/>
      <c r="AO461" s="406"/>
      <c r="AP461" s="406"/>
      <c r="AQ461" s="406"/>
      <c r="AR461" s="406"/>
      <c r="AS461" s="406"/>
      <c r="AT461" s="406"/>
      <c r="AU461" s="406"/>
      <c r="AV461" s="406"/>
      <c r="AW461" s="406"/>
      <c r="AX461" s="406"/>
      <c r="AY461" s="406"/>
      <c r="AZ461" s="406"/>
      <c r="BA461" s="406"/>
      <c r="BB461" s="406"/>
      <c r="BC461" s="406"/>
      <c r="BD461" s="406"/>
      <c r="BE461" s="406"/>
      <c r="BF461" s="406"/>
      <c r="BG461" s="406"/>
      <c r="BH461" s="406"/>
      <c r="BI461" s="406"/>
      <c r="BJ461" s="406"/>
      <c r="BK461" s="406"/>
      <c r="BL461" s="406"/>
      <c r="BM461" s="406"/>
      <c r="BN461" s="406"/>
      <c r="BO461" s="406"/>
      <c r="BP461" s="406"/>
      <c r="BQ461" s="406"/>
      <c r="BR461" s="406"/>
      <c r="BS461" s="406"/>
      <c r="BT461" s="406"/>
      <c r="BU461" s="406"/>
      <c r="BV461" s="406"/>
      <c r="BW461" s="406"/>
      <c r="BX461" s="406"/>
      <c r="BY461" s="406"/>
      <c r="BZ461" s="406"/>
      <c r="CA461" s="406"/>
      <c r="CB461" s="406"/>
      <c r="CC461" s="406"/>
      <c r="CD461" s="406"/>
      <c r="CE461" s="406"/>
      <c r="CF461" s="406"/>
      <c r="CG461" s="406"/>
      <c r="CH461" s="406"/>
      <c r="CI461" s="406"/>
    </row>
    <row r="462" spans="1:87" ht="15.75" customHeight="1">
      <c r="A462" s="406"/>
      <c r="B462" s="407"/>
      <c r="C462" s="407"/>
      <c r="D462" s="406"/>
      <c r="E462" s="406"/>
      <c r="F462" s="406"/>
      <c r="G462" s="406"/>
      <c r="H462" s="406"/>
      <c r="I462" s="406"/>
      <c r="J462" s="406"/>
      <c r="K462" s="406"/>
      <c r="L462" s="406"/>
      <c r="M462" s="406"/>
      <c r="N462" s="406"/>
      <c r="O462" s="406"/>
      <c r="P462" s="406"/>
      <c r="Q462" s="406"/>
      <c r="R462" s="406"/>
      <c r="S462" s="406"/>
      <c r="T462" s="406"/>
      <c r="U462" s="406"/>
      <c r="V462" s="406"/>
      <c r="W462" s="406"/>
      <c r="X462" s="406"/>
      <c r="Y462" s="406"/>
      <c r="Z462" s="406"/>
      <c r="AA462" s="406"/>
      <c r="AB462" s="406"/>
      <c r="AC462" s="406"/>
      <c r="AD462" s="406"/>
      <c r="AE462" s="406"/>
      <c r="AF462" s="406"/>
      <c r="AG462" s="406"/>
      <c r="AH462" s="406"/>
      <c r="AI462" s="406"/>
      <c r="AJ462" s="406"/>
      <c r="AK462" s="406"/>
      <c r="AL462" s="406"/>
      <c r="AM462" s="406"/>
      <c r="AN462" s="406"/>
      <c r="AO462" s="406"/>
      <c r="AP462" s="406"/>
      <c r="AQ462" s="406"/>
      <c r="AR462" s="406"/>
      <c r="AS462" s="406"/>
      <c r="AT462" s="406"/>
      <c r="AU462" s="406"/>
      <c r="AV462" s="406"/>
      <c r="AW462" s="406"/>
      <c r="AX462" s="406"/>
      <c r="AY462" s="406"/>
      <c r="AZ462" s="406"/>
      <c r="BA462" s="406"/>
      <c r="BB462" s="406"/>
      <c r="BC462" s="406"/>
      <c r="BD462" s="406"/>
      <c r="BE462" s="406"/>
      <c r="BF462" s="406"/>
      <c r="BG462" s="406"/>
      <c r="BH462" s="406"/>
      <c r="BI462" s="406"/>
      <c r="BJ462" s="406"/>
      <c r="BK462" s="406"/>
      <c r="BL462" s="406"/>
      <c r="BM462" s="406"/>
      <c r="BN462" s="406"/>
      <c r="BO462" s="406"/>
      <c r="BP462" s="406"/>
      <c r="BQ462" s="406"/>
      <c r="BR462" s="406"/>
      <c r="BS462" s="406"/>
      <c r="BT462" s="406"/>
      <c r="BU462" s="406"/>
      <c r="BV462" s="406"/>
      <c r="BW462" s="406"/>
      <c r="BX462" s="406"/>
      <c r="BY462" s="406"/>
      <c r="BZ462" s="406"/>
      <c r="CA462" s="406"/>
      <c r="CB462" s="406"/>
      <c r="CC462" s="406"/>
      <c r="CD462" s="406"/>
      <c r="CE462" s="406"/>
      <c r="CF462" s="406"/>
      <c r="CG462" s="406"/>
      <c r="CH462" s="406"/>
      <c r="CI462" s="406"/>
    </row>
    <row r="463" spans="1:87" ht="15.75" customHeight="1">
      <c r="A463" s="406"/>
      <c r="B463" s="407"/>
      <c r="C463" s="407"/>
      <c r="D463" s="406"/>
      <c r="E463" s="406"/>
      <c r="F463" s="406"/>
      <c r="G463" s="406"/>
      <c r="H463" s="406"/>
      <c r="I463" s="406"/>
      <c r="J463" s="406"/>
      <c r="K463" s="406"/>
      <c r="L463" s="406"/>
      <c r="M463" s="406"/>
      <c r="N463" s="406"/>
      <c r="O463" s="406"/>
      <c r="P463" s="406"/>
      <c r="Q463" s="406"/>
      <c r="R463" s="406"/>
      <c r="S463" s="406"/>
      <c r="T463" s="406"/>
      <c r="U463" s="406"/>
      <c r="V463" s="406"/>
      <c r="W463" s="406"/>
      <c r="X463" s="406"/>
      <c r="Y463" s="406"/>
      <c r="Z463" s="406"/>
      <c r="AA463" s="406"/>
      <c r="AB463" s="406"/>
      <c r="AC463" s="406"/>
      <c r="AD463" s="406"/>
      <c r="AE463" s="406"/>
      <c r="AF463" s="406"/>
      <c r="AG463" s="406"/>
      <c r="AH463" s="406"/>
      <c r="AI463" s="406"/>
      <c r="AJ463" s="406"/>
      <c r="AK463" s="406"/>
      <c r="AL463" s="406"/>
      <c r="AM463" s="406"/>
      <c r="AN463" s="406"/>
      <c r="AO463" s="406"/>
      <c r="AP463" s="406"/>
      <c r="AQ463" s="406"/>
      <c r="AR463" s="406"/>
      <c r="AS463" s="406"/>
      <c r="AT463" s="406"/>
      <c r="AU463" s="406"/>
      <c r="AV463" s="406"/>
      <c r="AW463" s="406"/>
      <c r="AX463" s="406"/>
      <c r="AY463" s="406"/>
      <c r="AZ463" s="406"/>
      <c r="BA463" s="406"/>
      <c r="BB463" s="406"/>
      <c r="BC463" s="406"/>
      <c r="BD463" s="406"/>
      <c r="BE463" s="406"/>
      <c r="BF463" s="406"/>
      <c r="BG463" s="406"/>
      <c r="BH463" s="406"/>
      <c r="BI463" s="406"/>
      <c r="BJ463" s="406"/>
      <c r="BK463" s="406"/>
      <c r="BL463" s="406"/>
      <c r="BM463" s="406"/>
      <c r="BN463" s="406"/>
      <c r="BO463" s="406"/>
      <c r="BP463" s="406"/>
      <c r="BQ463" s="406"/>
      <c r="BR463" s="406"/>
      <c r="BS463" s="406"/>
      <c r="BT463" s="406"/>
      <c r="BU463" s="406"/>
      <c r="BV463" s="406"/>
      <c r="BW463" s="406"/>
      <c r="BX463" s="406"/>
      <c r="BY463" s="406"/>
      <c r="BZ463" s="406"/>
      <c r="CA463" s="406"/>
      <c r="CB463" s="406"/>
      <c r="CC463" s="406"/>
      <c r="CD463" s="406"/>
      <c r="CE463" s="406"/>
      <c r="CF463" s="406"/>
      <c r="CG463" s="406"/>
      <c r="CH463" s="406"/>
      <c r="CI463" s="406"/>
    </row>
    <row r="464" spans="1:87" ht="15.75" customHeight="1">
      <c r="A464" s="406"/>
      <c r="B464" s="407"/>
      <c r="C464" s="407"/>
      <c r="D464" s="406"/>
      <c r="E464" s="406"/>
      <c r="F464" s="406"/>
      <c r="G464" s="406"/>
      <c r="H464" s="406"/>
      <c r="I464" s="406"/>
      <c r="J464" s="406"/>
      <c r="K464" s="406"/>
      <c r="L464" s="406"/>
      <c r="M464" s="406"/>
      <c r="N464" s="406"/>
      <c r="O464" s="406"/>
      <c r="P464" s="406"/>
      <c r="Q464" s="406"/>
      <c r="R464" s="406"/>
      <c r="S464" s="406"/>
      <c r="T464" s="406"/>
      <c r="U464" s="406"/>
      <c r="V464" s="406"/>
      <c r="W464" s="406"/>
      <c r="X464" s="406"/>
      <c r="Y464" s="406"/>
      <c r="Z464" s="406"/>
      <c r="AA464" s="406"/>
      <c r="AB464" s="406"/>
      <c r="AC464" s="406"/>
      <c r="AD464" s="406"/>
      <c r="AE464" s="406"/>
      <c r="AF464" s="406"/>
      <c r="AG464" s="406"/>
      <c r="AH464" s="406"/>
      <c r="AI464" s="406"/>
      <c r="AJ464" s="406"/>
      <c r="AK464" s="406"/>
      <c r="AL464" s="406"/>
      <c r="AM464" s="406"/>
      <c r="AN464" s="406"/>
      <c r="AO464" s="406"/>
      <c r="AP464" s="406"/>
      <c r="AQ464" s="406"/>
      <c r="AR464" s="406"/>
      <c r="AS464" s="406"/>
      <c r="AT464" s="406"/>
      <c r="AU464" s="406"/>
      <c r="AV464" s="406"/>
      <c r="AW464" s="406"/>
      <c r="AX464" s="406"/>
      <c r="AY464" s="406"/>
      <c r="AZ464" s="406"/>
      <c r="BA464" s="406"/>
      <c r="BB464" s="406"/>
      <c r="BC464" s="406"/>
      <c r="BD464" s="406"/>
      <c r="BE464" s="406"/>
      <c r="BF464" s="406"/>
      <c r="BG464" s="406"/>
      <c r="BH464" s="406"/>
      <c r="BI464" s="406"/>
      <c r="BJ464" s="406"/>
      <c r="BK464" s="406"/>
      <c r="BL464" s="406"/>
      <c r="BM464" s="406"/>
      <c r="BN464" s="406"/>
      <c r="BO464" s="406"/>
      <c r="BP464" s="406"/>
      <c r="BQ464" s="406"/>
      <c r="BR464" s="406"/>
      <c r="BS464" s="406"/>
      <c r="BT464" s="406"/>
      <c r="BU464" s="406"/>
      <c r="BV464" s="406"/>
      <c r="BW464" s="406"/>
      <c r="BX464" s="406"/>
      <c r="BY464" s="406"/>
      <c r="BZ464" s="406"/>
      <c r="CA464" s="406"/>
      <c r="CB464" s="406"/>
      <c r="CC464" s="406"/>
      <c r="CD464" s="406"/>
      <c r="CE464" s="406"/>
      <c r="CF464" s="406"/>
      <c r="CG464" s="406"/>
      <c r="CH464" s="406"/>
      <c r="CI464" s="406"/>
    </row>
    <row r="465" spans="1:87" ht="15.75" customHeight="1">
      <c r="A465" s="406"/>
      <c r="B465" s="407"/>
      <c r="C465" s="407"/>
      <c r="D465" s="406"/>
      <c r="E465" s="406"/>
      <c r="F465" s="406"/>
      <c r="G465" s="406"/>
      <c r="H465" s="406"/>
      <c r="I465" s="406"/>
      <c r="J465" s="406"/>
      <c r="K465" s="406"/>
      <c r="L465" s="406"/>
      <c r="M465" s="406"/>
      <c r="N465" s="406"/>
      <c r="O465" s="406"/>
      <c r="P465" s="406"/>
      <c r="Q465" s="406"/>
      <c r="R465" s="406"/>
      <c r="S465" s="406"/>
      <c r="T465" s="406"/>
      <c r="U465" s="406"/>
      <c r="V465" s="406"/>
      <c r="W465" s="406"/>
      <c r="X465" s="406"/>
      <c r="Y465" s="406"/>
      <c r="Z465" s="406"/>
      <c r="AA465" s="406"/>
      <c r="AB465" s="406"/>
      <c r="AC465" s="406"/>
      <c r="AD465" s="406"/>
      <c r="AE465" s="406"/>
      <c r="AF465" s="406"/>
      <c r="AG465" s="406"/>
      <c r="AH465" s="406"/>
      <c r="AI465" s="406"/>
      <c r="AJ465" s="406"/>
      <c r="AK465" s="406"/>
      <c r="AL465" s="406"/>
      <c r="AM465" s="406"/>
      <c r="AN465" s="406"/>
      <c r="AO465" s="406"/>
      <c r="AP465" s="406"/>
      <c r="AQ465" s="406"/>
      <c r="AR465" s="406"/>
      <c r="AS465" s="406"/>
      <c r="AT465" s="406"/>
      <c r="AU465" s="406"/>
      <c r="AV465" s="406"/>
      <c r="AW465" s="406"/>
      <c r="AX465" s="406"/>
      <c r="AY465" s="406"/>
      <c r="AZ465" s="406"/>
      <c r="BA465" s="406"/>
      <c r="BB465" s="406"/>
      <c r="BC465" s="406"/>
      <c r="BD465" s="406"/>
      <c r="BE465" s="406"/>
      <c r="BF465" s="406"/>
      <c r="BG465" s="406"/>
      <c r="BH465" s="406"/>
      <c r="BI465" s="406"/>
      <c r="BJ465" s="406"/>
      <c r="BK465" s="406"/>
      <c r="BL465" s="406"/>
      <c r="BM465" s="406"/>
      <c r="BN465" s="406"/>
      <c r="BO465" s="406"/>
      <c r="BP465" s="406"/>
      <c r="BQ465" s="406"/>
      <c r="BR465" s="406"/>
      <c r="BS465" s="406"/>
      <c r="BT465" s="406"/>
      <c r="BU465" s="406"/>
      <c r="BV465" s="406"/>
      <c r="BW465" s="406"/>
      <c r="BX465" s="406"/>
      <c r="BY465" s="406"/>
      <c r="BZ465" s="406"/>
      <c r="CA465" s="406"/>
      <c r="CB465" s="406"/>
      <c r="CC465" s="406"/>
      <c r="CD465" s="406"/>
      <c r="CE465" s="406"/>
      <c r="CF465" s="406"/>
      <c r="CG465" s="406"/>
      <c r="CH465" s="406"/>
      <c r="CI465" s="406"/>
    </row>
    <row r="466" spans="1:87" ht="15.75" customHeight="1">
      <c r="A466" s="406"/>
      <c r="B466" s="407"/>
      <c r="C466" s="407"/>
      <c r="D466" s="406"/>
      <c r="E466" s="406"/>
      <c r="F466" s="406"/>
      <c r="G466" s="406"/>
      <c r="H466" s="406"/>
      <c r="I466" s="406"/>
      <c r="J466" s="406"/>
      <c r="K466" s="406"/>
      <c r="L466" s="406"/>
      <c r="M466" s="406"/>
      <c r="N466" s="406"/>
      <c r="O466" s="406"/>
      <c r="P466" s="406"/>
      <c r="Q466" s="406"/>
      <c r="R466" s="406"/>
      <c r="S466" s="406"/>
      <c r="T466" s="406"/>
      <c r="U466" s="406"/>
      <c r="V466" s="406"/>
      <c r="W466" s="406"/>
      <c r="X466" s="406"/>
      <c r="Y466" s="406"/>
      <c r="Z466" s="406"/>
      <c r="AA466" s="406"/>
      <c r="AB466" s="406"/>
      <c r="AC466" s="406"/>
      <c r="AD466" s="406"/>
      <c r="AE466" s="406"/>
      <c r="AF466" s="406"/>
      <c r="AG466" s="406"/>
      <c r="AH466" s="406"/>
      <c r="AI466" s="406"/>
      <c r="AJ466" s="406"/>
      <c r="AK466" s="406"/>
      <c r="AL466" s="406"/>
      <c r="AM466" s="406"/>
      <c r="AN466" s="406"/>
      <c r="AO466" s="406"/>
      <c r="AP466" s="406"/>
      <c r="AQ466" s="406"/>
      <c r="AR466" s="406"/>
      <c r="AS466" s="406"/>
      <c r="AT466" s="406"/>
      <c r="AU466" s="406"/>
      <c r="AV466" s="406"/>
      <c r="AW466" s="406"/>
      <c r="AX466" s="406"/>
      <c r="AY466" s="406"/>
      <c r="AZ466" s="406"/>
      <c r="BA466" s="406"/>
      <c r="BB466" s="406"/>
      <c r="BC466" s="406"/>
      <c r="BD466" s="406"/>
      <c r="BE466" s="406"/>
      <c r="BF466" s="406"/>
      <c r="BG466" s="406"/>
      <c r="BH466" s="406"/>
      <c r="BI466" s="406"/>
      <c r="BJ466" s="406"/>
      <c r="BK466" s="406"/>
      <c r="BL466" s="406"/>
      <c r="BM466" s="406"/>
      <c r="BN466" s="406"/>
      <c r="BO466" s="406"/>
      <c r="BP466" s="406"/>
      <c r="BQ466" s="406"/>
      <c r="BR466" s="406"/>
      <c r="BS466" s="406"/>
      <c r="BT466" s="406"/>
      <c r="BU466" s="406"/>
      <c r="BV466" s="406"/>
      <c r="BW466" s="406"/>
      <c r="BX466" s="406"/>
      <c r="BY466" s="406"/>
      <c r="BZ466" s="406"/>
      <c r="CA466" s="406"/>
      <c r="CB466" s="406"/>
      <c r="CC466" s="406"/>
      <c r="CD466" s="406"/>
      <c r="CE466" s="406"/>
      <c r="CF466" s="406"/>
      <c r="CG466" s="406"/>
      <c r="CH466" s="406"/>
      <c r="CI466" s="406"/>
    </row>
    <row r="467" spans="1:87" ht="15.75" customHeight="1">
      <c r="A467" s="406"/>
      <c r="B467" s="407"/>
      <c r="C467" s="407"/>
      <c r="D467" s="406"/>
      <c r="E467" s="406"/>
      <c r="F467" s="406"/>
      <c r="G467" s="406"/>
      <c r="H467" s="406"/>
      <c r="I467" s="406"/>
      <c r="J467" s="406"/>
      <c r="K467" s="406"/>
      <c r="L467" s="406"/>
      <c r="M467" s="406"/>
      <c r="N467" s="406"/>
      <c r="O467" s="406"/>
      <c r="P467" s="406"/>
      <c r="Q467" s="406"/>
      <c r="R467" s="406"/>
      <c r="S467" s="406"/>
      <c r="T467" s="406"/>
      <c r="U467" s="406"/>
      <c r="V467" s="406"/>
      <c r="W467" s="406"/>
      <c r="X467" s="406"/>
      <c r="Y467" s="406"/>
      <c r="Z467" s="406"/>
      <c r="AA467" s="406"/>
      <c r="AB467" s="406"/>
      <c r="AC467" s="406"/>
      <c r="AD467" s="406"/>
      <c r="AE467" s="406"/>
      <c r="AF467" s="406"/>
      <c r="AG467" s="406"/>
      <c r="AH467" s="406"/>
      <c r="AI467" s="406"/>
      <c r="AJ467" s="406"/>
      <c r="AK467" s="406"/>
      <c r="AL467" s="406"/>
      <c r="AM467" s="406"/>
      <c r="AN467" s="406"/>
      <c r="AO467" s="406"/>
      <c r="AP467" s="406"/>
      <c r="AQ467" s="406"/>
      <c r="AR467" s="406"/>
      <c r="AS467" s="406"/>
      <c r="AT467" s="406"/>
      <c r="AU467" s="406"/>
      <c r="AV467" s="406"/>
      <c r="AW467" s="406"/>
      <c r="AX467" s="406"/>
      <c r="AY467" s="406"/>
      <c r="AZ467" s="406"/>
      <c r="BA467" s="406"/>
      <c r="BB467" s="406"/>
      <c r="BC467" s="406"/>
      <c r="BD467" s="406"/>
      <c r="BE467" s="406"/>
      <c r="BF467" s="406"/>
      <c r="BG467" s="406"/>
      <c r="BH467" s="406"/>
      <c r="BI467" s="406"/>
      <c r="BJ467" s="406"/>
      <c r="BK467" s="406"/>
      <c r="BL467" s="406"/>
      <c r="BM467" s="406"/>
      <c r="BN467" s="406"/>
      <c r="BO467" s="406"/>
      <c r="BP467" s="406"/>
      <c r="BQ467" s="406"/>
      <c r="BR467" s="406"/>
      <c r="BS467" s="406"/>
      <c r="BT467" s="406"/>
      <c r="BU467" s="406"/>
      <c r="BV467" s="406"/>
      <c r="BW467" s="406"/>
      <c r="BX467" s="406"/>
      <c r="BY467" s="406"/>
      <c r="BZ467" s="406"/>
      <c r="CA467" s="406"/>
      <c r="CB467" s="406"/>
      <c r="CC467" s="406"/>
      <c r="CD467" s="406"/>
      <c r="CE467" s="406"/>
      <c r="CF467" s="406"/>
      <c r="CG467" s="406"/>
      <c r="CH467" s="406"/>
      <c r="CI467" s="406"/>
    </row>
    <row r="468" spans="1:87" ht="15.75" customHeight="1">
      <c r="A468" s="406"/>
      <c r="B468" s="407"/>
      <c r="C468" s="407"/>
      <c r="D468" s="406"/>
      <c r="E468" s="406"/>
      <c r="F468" s="406"/>
      <c r="G468" s="406"/>
      <c r="H468" s="406"/>
      <c r="I468" s="406"/>
      <c r="J468" s="406"/>
      <c r="K468" s="406"/>
      <c r="L468" s="406"/>
      <c r="M468" s="406"/>
      <c r="N468" s="406"/>
      <c r="O468" s="406"/>
      <c r="P468" s="406"/>
      <c r="Q468" s="406"/>
      <c r="R468" s="406"/>
      <c r="S468" s="406"/>
      <c r="T468" s="406"/>
      <c r="U468" s="406"/>
      <c r="V468" s="406"/>
      <c r="W468" s="406"/>
      <c r="X468" s="406"/>
      <c r="Y468" s="406"/>
      <c r="Z468" s="406"/>
      <c r="AA468" s="406"/>
      <c r="AB468" s="406"/>
      <c r="AC468" s="406"/>
      <c r="AD468" s="406"/>
      <c r="AE468" s="406"/>
      <c r="AF468" s="406"/>
      <c r="AG468" s="406"/>
      <c r="AH468" s="406"/>
      <c r="AI468" s="406"/>
      <c r="AJ468" s="406"/>
      <c r="AK468" s="406"/>
      <c r="AL468" s="406"/>
      <c r="AM468" s="406"/>
      <c r="AN468" s="406"/>
      <c r="AO468" s="406"/>
      <c r="AP468" s="406"/>
      <c r="AQ468" s="406"/>
      <c r="AR468" s="406"/>
      <c r="AS468" s="406"/>
      <c r="AT468" s="406"/>
      <c r="AU468" s="406"/>
      <c r="AV468" s="406"/>
      <c r="AW468" s="406"/>
      <c r="AX468" s="406"/>
      <c r="AY468" s="406"/>
      <c r="AZ468" s="406"/>
      <c r="BA468" s="406"/>
      <c r="BB468" s="406"/>
      <c r="BC468" s="406"/>
      <c r="BD468" s="406"/>
      <c r="BE468" s="406"/>
      <c r="BF468" s="406"/>
      <c r="BG468" s="406"/>
      <c r="BH468" s="406"/>
      <c r="BI468" s="406"/>
      <c r="BJ468" s="406"/>
      <c r="BK468" s="406"/>
      <c r="BL468" s="406"/>
      <c r="BM468" s="406"/>
      <c r="BN468" s="406"/>
      <c r="BO468" s="406"/>
      <c r="BP468" s="406"/>
      <c r="BQ468" s="406"/>
      <c r="BR468" s="406"/>
      <c r="BS468" s="406"/>
      <c r="BT468" s="406"/>
      <c r="BU468" s="406"/>
      <c r="BV468" s="406"/>
      <c r="BW468" s="406"/>
      <c r="BX468" s="406"/>
      <c r="BY468" s="406"/>
      <c r="BZ468" s="406"/>
      <c r="CA468" s="406"/>
      <c r="CB468" s="406"/>
      <c r="CC468" s="406"/>
      <c r="CD468" s="406"/>
      <c r="CE468" s="406"/>
      <c r="CF468" s="406"/>
      <c r="CG468" s="406"/>
      <c r="CH468" s="406"/>
      <c r="CI468" s="406"/>
    </row>
    <row r="469" spans="1:87" ht="15.75" customHeight="1">
      <c r="A469" s="406"/>
      <c r="B469" s="407"/>
      <c r="C469" s="407"/>
      <c r="D469" s="406"/>
      <c r="E469" s="406"/>
      <c r="F469" s="406"/>
      <c r="G469" s="406"/>
      <c r="H469" s="406"/>
      <c r="I469" s="406"/>
      <c r="J469" s="406"/>
      <c r="K469" s="406"/>
      <c r="L469" s="406"/>
      <c r="M469" s="406"/>
      <c r="N469" s="406"/>
      <c r="O469" s="406"/>
      <c r="P469" s="406"/>
      <c r="Q469" s="406"/>
      <c r="R469" s="406"/>
      <c r="S469" s="406"/>
      <c r="T469" s="406"/>
      <c r="U469" s="406"/>
      <c r="V469" s="406"/>
      <c r="W469" s="406"/>
      <c r="X469" s="406"/>
      <c r="Y469" s="406"/>
      <c r="Z469" s="406"/>
      <c r="AA469" s="406"/>
      <c r="AB469" s="406"/>
      <c r="AC469" s="406"/>
      <c r="AD469" s="406"/>
      <c r="AE469" s="406"/>
      <c r="AF469" s="406"/>
      <c r="AG469" s="406"/>
      <c r="AH469" s="406"/>
      <c r="AI469" s="406"/>
      <c r="AJ469" s="406"/>
      <c r="AK469" s="406"/>
      <c r="AL469" s="406"/>
      <c r="AM469" s="406"/>
      <c r="AN469" s="406"/>
      <c r="AO469" s="406"/>
      <c r="AP469" s="406"/>
      <c r="AQ469" s="406"/>
      <c r="AR469" s="406"/>
      <c r="AS469" s="406"/>
      <c r="AT469" s="406"/>
      <c r="AU469" s="406"/>
      <c r="AV469" s="406"/>
      <c r="AW469" s="406"/>
      <c r="AX469" s="406"/>
      <c r="AY469" s="406"/>
      <c r="AZ469" s="406"/>
      <c r="BA469" s="406"/>
      <c r="BB469" s="406"/>
      <c r="BC469" s="406"/>
      <c r="BD469" s="406"/>
      <c r="BE469" s="406"/>
      <c r="BF469" s="406"/>
      <c r="BG469" s="406"/>
      <c r="BH469" s="406"/>
      <c r="BI469" s="406"/>
      <c r="BJ469" s="406"/>
      <c r="BK469" s="406"/>
      <c r="BL469" s="406"/>
      <c r="BM469" s="406"/>
      <c r="BN469" s="406"/>
      <c r="BO469" s="406"/>
      <c r="BP469" s="406"/>
      <c r="BQ469" s="406"/>
      <c r="BR469" s="406"/>
      <c r="BS469" s="406"/>
      <c r="BT469" s="406"/>
      <c r="BU469" s="406"/>
      <c r="BV469" s="406"/>
      <c r="BW469" s="406"/>
      <c r="BX469" s="406"/>
      <c r="BY469" s="406"/>
      <c r="BZ469" s="406"/>
      <c r="CA469" s="406"/>
      <c r="CB469" s="406"/>
      <c r="CC469" s="406"/>
      <c r="CD469" s="406"/>
      <c r="CE469" s="406"/>
      <c r="CF469" s="406"/>
      <c r="CG469" s="406"/>
      <c r="CH469" s="406"/>
      <c r="CI469" s="406"/>
    </row>
    <row r="470" spans="1:87" ht="15.75" customHeight="1">
      <c r="A470" s="406"/>
      <c r="B470" s="407"/>
      <c r="C470" s="407"/>
      <c r="D470" s="406"/>
      <c r="E470" s="406"/>
      <c r="F470" s="406"/>
      <c r="G470" s="406"/>
      <c r="H470" s="406"/>
      <c r="I470" s="406"/>
      <c r="J470" s="406"/>
      <c r="K470" s="406"/>
      <c r="L470" s="406"/>
      <c r="M470" s="406"/>
      <c r="N470" s="406"/>
      <c r="O470" s="406"/>
      <c r="P470" s="406"/>
      <c r="Q470" s="406"/>
      <c r="R470" s="406"/>
      <c r="S470" s="406"/>
      <c r="T470" s="406"/>
      <c r="U470" s="406"/>
      <c r="V470" s="406"/>
      <c r="W470" s="406"/>
      <c r="X470" s="406"/>
      <c r="Y470" s="406"/>
      <c r="Z470" s="406"/>
      <c r="AA470" s="406"/>
      <c r="AB470" s="406"/>
      <c r="AC470" s="406"/>
      <c r="AD470" s="406"/>
      <c r="AE470" s="406"/>
      <c r="AF470" s="406"/>
      <c r="AG470" s="406"/>
      <c r="AH470" s="406"/>
      <c r="AI470" s="406"/>
      <c r="AJ470" s="406"/>
      <c r="AK470" s="406"/>
      <c r="AL470" s="406"/>
      <c r="AM470" s="406"/>
      <c r="AN470" s="406"/>
      <c r="AO470" s="406"/>
      <c r="AP470" s="406"/>
      <c r="AQ470" s="406"/>
      <c r="AR470" s="406"/>
      <c r="AS470" s="406"/>
      <c r="AT470" s="406"/>
      <c r="AU470" s="406"/>
      <c r="AV470" s="406"/>
      <c r="AW470" s="406"/>
      <c r="AX470" s="406"/>
      <c r="AY470" s="406"/>
      <c r="AZ470" s="406"/>
      <c r="BA470" s="406"/>
      <c r="BB470" s="406"/>
      <c r="BC470" s="406"/>
      <c r="BD470" s="406"/>
      <c r="BE470" s="406"/>
      <c r="BF470" s="406"/>
      <c r="BG470" s="406"/>
      <c r="BH470" s="406"/>
      <c r="BI470" s="406"/>
      <c r="BJ470" s="406"/>
      <c r="BK470" s="406"/>
      <c r="BL470" s="406"/>
      <c r="BM470" s="406"/>
      <c r="BN470" s="406"/>
      <c r="BO470" s="406"/>
      <c r="BP470" s="406"/>
      <c r="BQ470" s="406"/>
      <c r="BR470" s="406"/>
      <c r="BS470" s="406"/>
      <c r="BT470" s="406"/>
      <c r="BU470" s="406"/>
      <c r="BV470" s="406"/>
      <c r="BW470" s="406"/>
      <c r="BX470" s="406"/>
      <c r="BY470" s="406"/>
      <c r="BZ470" s="406"/>
      <c r="CA470" s="406"/>
      <c r="CB470" s="406"/>
      <c r="CC470" s="406"/>
      <c r="CD470" s="406"/>
      <c r="CE470" s="406"/>
      <c r="CF470" s="406"/>
      <c r="CG470" s="406"/>
      <c r="CH470" s="406"/>
      <c r="CI470" s="406"/>
    </row>
    <row r="471" spans="1:87" ht="15.75" customHeight="1">
      <c r="A471" s="406"/>
      <c r="B471" s="407"/>
      <c r="C471" s="407"/>
      <c r="D471" s="406"/>
      <c r="E471" s="406"/>
      <c r="F471" s="406"/>
      <c r="G471" s="406"/>
      <c r="H471" s="406"/>
      <c r="I471" s="406"/>
      <c r="J471" s="406"/>
      <c r="K471" s="406"/>
      <c r="L471" s="406"/>
      <c r="M471" s="406"/>
      <c r="N471" s="406"/>
      <c r="O471" s="406"/>
      <c r="P471" s="406"/>
      <c r="Q471" s="406"/>
      <c r="R471" s="406"/>
      <c r="S471" s="406"/>
      <c r="T471" s="406"/>
      <c r="U471" s="406"/>
      <c r="V471" s="406"/>
      <c r="W471" s="406"/>
      <c r="X471" s="406"/>
      <c r="Y471" s="406"/>
      <c r="Z471" s="406"/>
      <c r="AA471" s="406"/>
      <c r="AB471" s="406"/>
      <c r="AC471" s="406"/>
      <c r="AD471" s="406"/>
      <c r="AE471" s="406"/>
      <c r="AF471" s="406"/>
      <c r="AG471" s="406"/>
      <c r="AH471" s="406"/>
      <c r="AI471" s="406"/>
      <c r="AJ471" s="406"/>
      <c r="AK471" s="406"/>
      <c r="AL471" s="406"/>
      <c r="AM471" s="406"/>
      <c r="AN471" s="406"/>
      <c r="AO471" s="406"/>
      <c r="AP471" s="406"/>
      <c r="AQ471" s="406"/>
      <c r="AR471" s="406"/>
      <c r="AS471" s="406"/>
      <c r="AT471" s="406"/>
      <c r="AU471" s="406"/>
      <c r="AV471" s="406"/>
      <c r="AW471" s="406"/>
      <c r="AX471" s="406"/>
      <c r="AY471" s="406"/>
      <c r="AZ471" s="406"/>
      <c r="BA471" s="406"/>
      <c r="BB471" s="406"/>
      <c r="BC471" s="406"/>
      <c r="BD471" s="406"/>
      <c r="BE471" s="406"/>
      <c r="BF471" s="406"/>
      <c r="BG471" s="406"/>
      <c r="BH471" s="406"/>
      <c r="BI471" s="406"/>
      <c r="BJ471" s="406"/>
      <c r="BK471" s="406"/>
      <c r="BL471" s="406"/>
      <c r="BM471" s="406"/>
      <c r="BN471" s="406"/>
      <c r="BO471" s="406"/>
      <c r="BP471" s="406"/>
      <c r="BQ471" s="406"/>
      <c r="BR471" s="406"/>
      <c r="BS471" s="406"/>
      <c r="BT471" s="406"/>
      <c r="BU471" s="406"/>
      <c r="BV471" s="406"/>
      <c r="BW471" s="406"/>
      <c r="BX471" s="406"/>
      <c r="BY471" s="406"/>
      <c r="BZ471" s="406"/>
      <c r="CA471" s="406"/>
      <c r="CB471" s="406"/>
      <c r="CC471" s="406"/>
      <c r="CD471" s="406"/>
      <c r="CE471" s="406"/>
      <c r="CF471" s="406"/>
      <c r="CG471" s="406"/>
      <c r="CH471" s="406"/>
      <c r="CI471" s="406"/>
    </row>
    <row r="472" spans="1:87" ht="15.75" customHeight="1">
      <c r="A472" s="406"/>
      <c r="B472" s="407"/>
      <c r="C472" s="407"/>
      <c r="D472" s="406"/>
      <c r="E472" s="406"/>
      <c r="F472" s="406"/>
      <c r="G472" s="406"/>
      <c r="H472" s="406"/>
      <c r="I472" s="406"/>
      <c r="J472" s="406"/>
      <c r="K472" s="406"/>
      <c r="L472" s="406"/>
      <c r="M472" s="406"/>
      <c r="N472" s="406"/>
      <c r="O472" s="406"/>
      <c r="P472" s="406"/>
      <c r="Q472" s="406"/>
      <c r="R472" s="406"/>
      <c r="S472" s="406"/>
      <c r="T472" s="406"/>
      <c r="U472" s="406"/>
      <c r="V472" s="406"/>
      <c r="W472" s="406"/>
      <c r="X472" s="406"/>
      <c r="Y472" s="406"/>
      <c r="Z472" s="406"/>
      <c r="AA472" s="406"/>
      <c r="AB472" s="406"/>
      <c r="AC472" s="406"/>
      <c r="AD472" s="406"/>
      <c r="AE472" s="406"/>
      <c r="AF472" s="406"/>
      <c r="AG472" s="406"/>
      <c r="AH472" s="406"/>
      <c r="AI472" s="406"/>
      <c r="AJ472" s="406"/>
      <c r="AK472" s="406"/>
      <c r="AL472" s="406"/>
      <c r="AM472" s="406"/>
      <c r="AN472" s="406"/>
      <c r="AO472" s="406"/>
      <c r="AP472" s="406"/>
      <c r="AQ472" s="406"/>
      <c r="AR472" s="406"/>
      <c r="AS472" s="406"/>
      <c r="AT472" s="406"/>
      <c r="AU472" s="406"/>
      <c r="AV472" s="406"/>
      <c r="AW472" s="406"/>
      <c r="AX472" s="406"/>
      <c r="AY472" s="406"/>
      <c r="AZ472" s="406"/>
      <c r="BA472" s="406"/>
      <c r="BB472" s="406"/>
      <c r="BC472" s="406"/>
      <c r="BD472" s="406"/>
      <c r="BE472" s="406"/>
      <c r="BF472" s="406"/>
      <c r="BG472" s="406"/>
      <c r="BH472" s="406"/>
      <c r="BI472" s="406"/>
      <c r="BJ472" s="406"/>
      <c r="BK472" s="406"/>
      <c r="BL472" s="406"/>
      <c r="BM472" s="406"/>
      <c r="BN472" s="406"/>
      <c r="BO472" s="406"/>
      <c r="BP472" s="406"/>
      <c r="BQ472" s="406"/>
      <c r="BR472" s="406"/>
      <c r="BS472" s="406"/>
      <c r="BT472" s="406"/>
      <c r="BU472" s="406"/>
      <c r="BV472" s="406"/>
      <c r="BW472" s="406"/>
      <c r="BX472" s="406"/>
      <c r="BY472" s="406"/>
      <c r="BZ472" s="406"/>
      <c r="CA472" s="406"/>
      <c r="CB472" s="406"/>
      <c r="CC472" s="406"/>
      <c r="CD472" s="406"/>
      <c r="CE472" s="406"/>
      <c r="CF472" s="406"/>
      <c r="CG472" s="406"/>
      <c r="CH472" s="406"/>
      <c r="CI472" s="406"/>
    </row>
    <row r="473" spans="1:87" ht="15.75" customHeight="1">
      <c r="A473" s="406"/>
      <c r="B473" s="407"/>
      <c r="C473" s="407"/>
      <c r="D473" s="406"/>
      <c r="E473" s="406"/>
      <c r="F473" s="406"/>
      <c r="G473" s="406"/>
      <c r="H473" s="406"/>
      <c r="I473" s="406"/>
      <c r="J473" s="406"/>
      <c r="K473" s="406"/>
      <c r="L473" s="406"/>
      <c r="M473" s="406"/>
      <c r="N473" s="406"/>
      <c r="O473" s="406"/>
      <c r="P473" s="406"/>
      <c r="Q473" s="406"/>
      <c r="R473" s="406"/>
      <c r="S473" s="406"/>
      <c r="T473" s="406"/>
      <c r="U473" s="406"/>
      <c r="V473" s="406"/>
      <c r="W473" s="406"/>
      <c r="X473" s="406"/>
      <c r="Y473" s="406"/>
      <c r="Z473" s="406"/>
      <c r="AA473" s="406"/>
      <c r="AB473" s="406"/>
      <c r="AC473" s="406"/>
      <c r="AD473" s="406"/>
      <c r="AE473" s="406"/>
      <c r="AF473" s="406"/>
      <c r="AG473" s="406"/>
      <c r="AH473" s="406"/>
      <c r="AI473" s="406"/>
      <c r="AJ473" s="406"/>
      <c r="AK473" s="406"/>
      <c r="AL473" s="406"/>
      <c r="AM473" s="406"/>
      <c r="AN473" s="406"/>
      <c r="AO473" s="406"/>
      <c r="AP473" s="406"/>
      <c r="AQ473" s="406"/>
      <c r="AR473" s="406"/>
      <c r="AS473" s="406"/>
      <c r="AT473" s="406"/>
      <c r="AU473" s="406"/>
      <c r="AV473" s="406"/>
      <c r="AW473" s="406"/>
      <c r="AX473" s="406"/>
      <c r="AY473" s="406"/>
      <c r="AZ473" s="406"/>
      <c r="BA473" s="406"/>
      <c r="BB473" s="406"/>
      <c r="BC473" s="406"/>
      <c r="BD473" s="406"/>
      <c r="BE473" s="406"/>
      <c r="BF473" s="406"/>
      <c r="BG473" s="406"/>
      <c r="BH473" s="406"/>
      <c r="BI473" s="406"/>
      <c r="BJ473" s="406"/>
      <c r="BK473" s="406"/>
      <c r="BL473" s="406"/>
      <c r="BM473" s="406"/>
      <c r="BN473" s="406"/>
      <c r="BO473" s="406"/>
      <c r="BP473" s="406"/>
      <c r="BQ473" s="406"/>
      <c r="BR473" s="406"/>
      <c r="BS473" s="406"/>
      <c r="BT473" s="406"/>
      <c r="BU473" s="406"/>
      <c r="BV473" s="406"/>
      <c r="BW473" s="406"/>
      <c r="BX473" s="406"/>
      <c r="BY473" s="406"/>
      <c r="BZ473" s="406"/>
      <c r="CA473" s="406"/>
      <c r="CB473" s="406"/>
      <c r="CC473" s="406"/>
      <c r="CD473" s="406"/>
      <c r="CE473" s="406"/>
      <c r="CF473" s="406"/>
      <c r="CG473" s="406"/>
      <c r="CH473" s="406"/>
      <c r="CI473" s="406"/>
    </row>
    <row r="474" spans="1:87" ht="15.75" customHeight="1">
      <c r="A474" s="406"/>
      <c r="B474" s="407"/>
      <c r="C474" s="407"/>
      <c r="D474" s="406"/>
      <c r="E474" s="406"/>
      <c r="F474" s="406"/>
      <c r="G474" s="406"/>
      <c r="H474" s="406"/>
      <c r="I474" s="406"/>
      <c r="J474" s="406"/>
      <c r="K474" s="406"/>
      <c r="L474" s="406"/>
      <c r="M474" s="406"/>
      <c r="N474" s="406"/>
      <c r="O474" s="406"/>
      <c r="P474" s="406"/>
      <c r="Q474" s="406"/>
      <c r="R474" s="406"/>
      <c r="S474" s="406"/>
      <c r="T474" s="406"/>
      <c r="U474" s="406"/>
      <c r="V474" s="406"/>
      <c r="W474" s="406"/>
      <c r="X474" s="406"/>
      <c r="Y474" s="406"/>
      <c r="Z474" s="406"/>
      <c r="AA474" s="406"/>
      <c r="AB474" s="406"/>
      <c r="AC474" s="406"/>
      <c r="AD474" s="406"/>
      <c r="AE474" s="406"/>
      <c r="AF474" s="406"/>
      <c r="AG474" s="406"/>
      <c r="AH474" s="406"/>
      <c r="AI474" s="406"/>
      <c r="AJ474" s="406"/>
      <c r="AK474" s="406"/>
      <c r="AL474" s="406"/>
      <c r="AM474" s="406"/>
      <c r="AN474" s="406"/>
      <c r="AO474" s="406"/>
      <c r="AP474" s="406"/>
      <c r="AQ474" s="406"/>
      <c r="AR474" s="406"/>
      <c r="AS474" s="406"/>
      <c r="AT474" s="406"/>
      <c r="AU474" s="406"/>
      <c r="AV474" s="406"/>
      <c r="AW474" s="406"/>
      <c r="AX474" s="406"/>
      <c r="AY474" s="406"/>
      <c r="AZ474" s="406"/>
      <c r="BA474" s="406"/>
      <c r="BB474" s="406"/>
      <c r="BC474" s="406"/>
      <c r="BD474" s="406"/>
      <c r="BE474" s="406"/>
      <c r="BF474" s="406"/>
      <c r="BG474" s="406"/>
      <c r="BH474" s="406"/>
      <c r="BI474" s="406"/>
      <c r="BJ474" s="406"/>
      <c r="BK474" s="406"/>
      <c r="BL474" s="406"/>
      <c r="BM474" s="406"/>
      <c r="BN474" s="406"/>
      <c r="BO474" s="406"/>
      <c r="BP474" s="406"/>
      <c r="BQ474" s="406"/>
      <c r="BR474" s="406"/>
      <c r="BS474" s="406"/>
      <c r="BT474" s="406"/>
      <c r="BU474" s="406"/>
      <c r="BV474" s="406"/>
      <c r="BW474" s="406"/>
      <c r="BX474" s="406"/>
      <c r="BY474" s="406"/>
      <c r="BZ474" s="406"/>
      <c r="CA474" s="406"/>
      <c r="CB474" s="406"/>
      <c r="CC474" s="406"/>
      <c r="CD474" s="406"/>
      <c r="CE474" s="406"/>
      <c r="CF474" s="406"/>
      <c r="CG474" s="406"/>
      <c r="CH474" s="406"/>
      <c r="CI474" s="406"/>
    </row>
    <row r="475" spans="1:87" ht="15.75" customHeight="1">
      <c r="A475" s="406"/>
      <c r="B475" s="407"/>
      <c r="C475" s="407"/>
      <c r="D475" s="406"/>
      <c r="E475" s="406"/>
      <c r="F475" s="406"/>
      <c r="G475" s="406"/>
      <c r="H475" s="406"/>
      <c r="I475" s="406"/>
      <c r="J475" s="406"/>
      <c r="K475" s="406"/>
      <c r="L475" s="406"/>
      <c r="M475" s="406"/>
      <c r="N475" s="406"/>
      <c r="O475" s="406"/>
      <c r="P475" s="406"/>
      <c r="Q475" s="406"/>
      <c r="R475" s="406"/>
      <c r="S475" s="406"/>
      <c r="T475" s="406"/>
      <c r="U475" s="406"/>
      <c r="V475" s="406"/>
      <c r="W475" s="406"/>
      <c r="X475" s="406"/>
      <c r="Y475" s="406"/>
      <c r="Z475" s="406"/>
      <c r="AA475" s="406"/>
      <c r="AB475" s="406"/>
      <c r="AC475" s="406"/>
      <c r="AD475" s="406"/>
      <c r="AE475" s="406"/>
      <c r="AF475" s="406"/>
      <c r="AG475" s="406"/>
      <c r="AH475" s="406"/>
      <c r="AI475" s="406"/>
      <c r="AJ475" s="406"/>
      <c r="AK475" s="406"/>
      <c r="AL475" s="406"/>
      <c r="AM475" s="406"/>
      <c r="AN475" s="406"/>
      <c r="AO475" s="406"/>
      <c r="AP475" s="406"/>
      <c r="AQ475" s="406"/>
      <c r="AR475" s="406"/>
      <c r="AS475" s="406"/>
      <c r="AT475" s="406"/>
      <c r="AU475" s="406"/>
      <c r="AV475" s="406"/>
      <c r="AW475" s="406"/>
      <c r="AX475" s="406"/>
      <c r="AY475" s="406"/>
      <c r="AZ475" s="406"/>
      <c r="BA475" s="406"/>
      <c r="BB475" s="406"/>
      <c r="BC475" s="406"/>
      <c r="BD475" s="406"/>
      <c r="BE475" s="406"/>
      <c r="BF475" s="406"/>
      <c r="BG475" s="406"/>
      <c r="BH475" s="406"/>
      <c r="BI475" s="406"/>
      <c r="BJ475" s="406"/>
      <c r="BK475" s="406"/>
      <c r="BL475" s="406"/>
      <c r="BM475" s="406"/>
      <c r="BN475" s="406"/>
      <c r="BO475" s="406"/>
      <c r="BP475" s="406"/>
      <c r="BQ475" s="406"/>
      <c r="BR475" s="406"/>
      <c r="BS475" s="406"/>
      <c r="BT475" s="406"/>
      <c r="BU475" s="406"/>
      <c r="BV475" s="406"/>
      <c r="BW475" s="406"/>
      <c r="BX475" s="406"/>
      <c r="BY475" s="406"/>
      <c r="BZ475" s="406"/>
      <c r="CA475" s="406"/>
      <c r="CB475" s="406"/>
      <c r="CC475" s="406"/>
      <c r="CD475" s="406"/>
      <c r="CE475" s="406"/>
      <c r="CF475" s="406"/>
      <c r="CG475" s="406"/>
      <c r="CH475" s="406"/>
      <c r="CI475" s="406"/>
    </row>
    <row r="476" spans="1:87" ht="15.75" customHeight="1">
      <c r="A476" s="406"/>
      <c r="B476" s="407"/>
      <c r="C476" s="407"/>
      <c r="D476" s="406"/>
      <c r="E476" s="406"/>
      <c r="F476" s="406"/>
      <c r="G476" s="406"/>
      <c r="H476" s="406"/>
      <c r="I476" s="406"/>
      <c r="J476" s="406"/>
      <c r="K476" s="406"/>
      <c r="L476" s="406"/>
      <c r="M476" s="406"/>
      <c r="N476" s="406"/>
      <c r="O476" s="406"/>
      <c r="P476" s="406"/>
      <c r="Q476" s="406"/>
      <c r="R476" s="406"/>
      <c r="S476" s="406"/>
      <c r="T476" s="406"/>
      <c r="U476" s="406"/>
      <c r="V476" s="406"/>
      <c r="W476" s="406"/>
      <c r="X476" s="406"/>
      <c r="Y476" s="406"/>
      <c r="Z476" s="406"/>
      <c r="AA476" s="406"/>
      <c r="AB476" s="406"/>
      <c r="AC476" s="406"/>
      <c r="AD476" s="406"/>
      <c r="AE476" s="406"/>
      <c r="AF476" s="406"/>
      <c r="AG476" s="406"/>
      <c r="AH476" s="406"/>
      <c r="AI476" s="406"/>
      <c r="AJ476" s="406"/>
      <c r="AK476" s="406"/>
      <c r="AL476" s="406"/>
      <c r="AM476" s="406"/>
      <c r="AN476" s="406"/>
      <c r="AO476" s="406"/>
      <c r="AP476" s="406"/>
      <c r="AQ476" s="406"/>
      <c r="AR476" s="406"/>
      <c r="AS476" s="406"/>
      <c r="AT476" s="406"/>
      <c r="AU476" s="406"/>
      <c r="AV476" s="406"/>
      <c r="AW476" s="406"/>
      <c r="AX476" s="406"/>
      <c r="AY476" s="406"/>
      <c r="AZ476" s="406"/>
      <c r="BA476" s="406"/>
      <c r="BB476" s="406"/>
      <c r="BC476" s="406"/>
      <c r="BD476" s="406"/>
      <c r="BE476" s="406"/>
      <c r="BF476" s="406"/>
      <c r="BG476" s="406"/>
      <c r="BH476" s="406"/>
      <c r="BI476" s="406"/>
      <c r="BJ476" s="406"/>
      <c r="BK476" s="406"/>
      <c r="BL476" s="406"/>
      <c r="BM476" s="406"/>
      <c r="BN476" s="406"/>
      <c r="BO476" s="406"/>
      <c r="BP476" s="406"/>
      <c r="BQ476" s="406"/>
      <c r="BR476" s="406"/>
      <c r="BS476" s="406"/>
      <c r="BT476" s="406"/>
      <c r="BU476" s="406"/>
      <c r="BV476" s="406"/>
      <c r="BW476" s="406"/>
      <c r="BX476" s="406"/>
      <c r="BY476" s="406"/>
      <c r="BZ476" s="406"/>
      <c r="CA476" s="406"/>
      <c r="CB476" s="406"/>
      <c r="CC476" s="406"/>
      <c r="CD476" s="406"/>
      <c r="CE476" s="406"/>
      <c r="CF476" s="406"/>
      <c r="CG476" s="406"/>
      <c r="CH476" s="406"/>
      <c r="CI476" s="406"/>
    </row>
    <row r="477" spans="1:87" ht="15.75" customHeight="1">
      <c r="A477" s="406"/>
      <c r="B477" s="407"/>
      <c r="C477" s="407"/>
      <c r="D477" s="406"/>
      <c r="E477" s="406"/>
      <c r="F477" s="406"/>
      <c r="G477" s="406"/>
      <c r="H477" s="406"/>
      <c r="I477" s="406"/>
      <c r="J477" s="406"/>
      <c r="K477" s="406"/>
      <c r="L477" s="406"/>
      <c r="M477" s="406"/>
      <c r="N477" s="406"/>
      <c r="O477" s="406"/>
      <c r="P477" s="406"/>
      <c r="Q477" s="406"/>
      <c r="R477" s="406"/>
      <c r="S477" s="406"/>
      <c r="T477" s="406"/>
      <c r="U477" s="406"/>
      <c r="V477" s="406"/>
      <c r="W477" s="406"/>
      <c r="X477" s="406"/>
      <c r="Y477" s="406"/>
      <c r="Z477" s="406"/>
      <c r="AA477" s="406"/>
      <c r="AB477" s="406"/>
      <c r="AC477" s="406"/>
      <c r="AD477" s="406"/>
      <c r="AE477" s="406"/>
      <c r="AF477" s="406"/>
      <c r="AG477" s="406"/>
      <c r="AH477" s="406"/>
      <c r="AI477" s="406"/>
      <c r="AJ477" s="406"/>
      <c r="AK477" s="406"/>
      <c r="AL477" s="406"/>
      <c r="AM477" s="406"/>
      <c r="AN477" s="406"/>
      <c r="AO477" s="406"/>
      <c r="AP477" s="406"/>
      <c r="AQ477" s="406"/>
      <c r="AR477" s="406"/>
      <c r="AS477" s="406"/>
      <c r="AT477" s="406"/>
      <c r="AU477" s="406"/>
      <c r="AV477" s="406"/>
      <c r="AW477" s="406"/>
      <c r="AX477" s="406"/>
      <c r="AY477" s="406"/>
      <c r="AZ477" s="406"/>
      <c r="BA477" s="406"/>
      <c r="BB477" s="406"/>
      <c r="BC477" s="406"/>
      <c r="BD477" s="406"/>
      <c r="BE477" s="406"/>
      <c r="BF477" s="406"/>
      <c r="BG477" s="406"/>
      <c r="BH477" s="406"/>
      <c r="BI477" s="406"/>
      <c r="BJ477" s="406"/>
      <c r="BK477" s="406"/>
      <c r="BL477" s="406"/>
      <c r="BM477" s="406"/>
      <c r="BN477" s="406"/>
      <c r="BO477" s="406"/>
      <c r="BP477" s="406"/>
      <c r="BQ477" s="406"/>
      <c r="BR477" s="406"/>
      <c r="BS477" s="406"/>
      <c r="BT477" s="406"/>
      <c r="BU477" s="406"/>
      <c r="BV477" s="406"/>
      <c r="BW477" s="406"/>
      <c r="BX477" s="406"/>
      <c r="BY477" s="406"/>
      <c r="BZ477" s="406"/>
      <c r="CA477" s="406"/>
      <c r="CB477" s="406"/>
      <c r="CC477" s="406"/>
      <c r="CD477" s="406"/>
      <c r="CE477" s="406"/>
      <c r="CF477" s="406"/>
      <c r="CG477" s="406"/>
      <c r="CH477" s="406"/>
      <c r="CI477" s="406"/>
    </row>
    <row r="478" spans="1:87" ht="15.75" customHeight="1">
      <c r="A478" s="406"/>
      <c r="B478" s="407"/>
      <c r="C478" s="407"/>
      <c r="D478" s="406"/>
      <c r="E478" s="406"/>
      <c r="F478" s="406"/>
      <c r="G478" s="406"/>
      <c r="H478" s="406"/>
      <c r="I478" s="406"/>
      <c r="J478" s="406"/>
      <c r="K478" s="406"/>
      <c r="L478" s="406"/>
      <c r="M478" s="406"/>
      <c r="N478" s="406"/>
      <c r="O478" s="406"/>
      <c r="P478" s="406"/>
      <c r="Q478" s="406"/>
      <c r="R478" s="406"/>
      <c r="S478" s="406"/>
      <c r="T478" s="406"/>
      <c r="U478" s="406"/>
      <c r="V478" s="406"/>
      <c r="W478" s="406"/>
      <c r="X478" s="406"/>
      <c r="Y478" s="406"/>
      <c r="Z478" s="406"/>
      <c r="AA478" s="406"/>
      <c r="AB478" s="406"/>
      <c r="AC478" s="406"/>
      <c r="AD478" s="406"/>
      <c r="AE478" s="406"/>
      <c r="AF478" s="406"/>
      <c r="AG478" s="406"/>
      <c r="AH478" s="406"/>
      <c r="AI478" s="406"/>
      <c r="AJ478" s="406"/>
      <c r="AK478" s="406"/>
      <c r="AL478" s="406"/>
      <c r="AM478" s="406"/>
      <c r="AN478" s="406"/>
      <c r="AO478" s="406"/>
      <c r="AP478" s="406"/>
      <c r="AQ478" s="406"/>
      <c r="AR478" s="406"/>
      <c r="AS478" s="406"/>
      <c r="AT478" s="406"/>
      <c r="AU478" s="406"/>
      <c r="AV478" s="406"/>
      <c r="AW478" s="406"/>
      <c r="AX478" s="406"/>
      <c r="AY478" s="406"/>
      <c r="AZ478" s="406"/>
      <c r="BA478" s="406"/>
      <c r="BB478" s="406"/>
      <c r="BC478" s="406"/>
      <c r="BD478" s="406"/>
      <c r="BE478" s="406"/>
      <c r="BF478" s="406"/>
      <c r="BG478" s="406"/>
      <c r="BH478" s="406"/>
      <c r="BI478" s="406"/>
      <c r="BJ478" s="406"/>
      <c r="BK478" s="406"/>
      <c r="BL478" s="406"/>
      <c r="BM478" s="406"/>
      <c r="BN478" s="406"/>
      <c r="BO478" s="406"/>
      <c r="BP478" s="406"/>
      <c r="BQ478" s="406"/>
      <c r="BR478" s="406"/>
      <c r="BS478" s="406"/>
      <c r="BT478" s="406"/>
      <c r="BU478" s="406"/>
      <c r="BV478" s="406"/>
      <c r="BW478" s="406"/>
      <c r="BX478" s="406"/>
      <c r="BY478" s="406"/>
      <c r="BZ478" s="406"/>
      <c r="CA478" s="406"/>
      <c r="CB478" s="406"/>
      <c r="CC478" s="406"/>
      <c r="CD478" s="406"/>
      <c r="CE478" s="406"/>
      <c r="CF478" s="406"/>
      <c r="CG478" s="406"/>
      <c r="CH478" s="406"/>
      <c r="CI478" s="406"/>
    </row>
    <row r="479" spans="1:87" ht="15.75" customHeight="1">
      <c r="A479" s="406"/>
      <c r="B479" s="407"/>
      <c r="C479" s="407"/>
      <c r="D479" s="406"/>
      <c r="E479" s="406"/>
      <c r="F479" s="406"/>
      <c r="G479" s="406"/>
      <c r="H479" s="406"/>
      <c r="I479" s="406"/>
      <c r="J479" s="406"/>
      <c r="K479" s="406"/>
      <c r="L479" s="406"/>
      <c r="M479" s="406"/>
      <c r="N479" s="406"/>
      <c r="O479" s="406"/>
      <c r="P479" s="406"/>
      <c r="Q479" s="406"/>
      <c r="R479" s="406"/>
      <c r="S479" s="406"/>
      <c r="T479" s="406"/>
      <c r="U479" s="406"/>
      <c r="V479" s="406"/>
      <c r="W479" s="406"/>
      <c r="X479" s="406"/>
      <c r="Y479" s="406"/>
      <c r="Z479" s="406"/>
      <c r="AA479" s="406"/>
      <c r="AB479" s="406"/>
      <c r="AC479" s="406"/>
      <c r="AD479" s="406"/>
      <c r="AE479" s="406"/>
      <c r="AF479" s="406"/>
      <c r="AG479" s="406"/>
      <c r="AH479" s="406"/>
      <c r="AI479" s="406"/>
      <c r="AJ479" s="406"/>
      <c r="AK479" s="406"/>
      <c r="AL479" s="406"/>
      <c r="AM479" s="406"/>
      <c r="AN479" s="406"/>
      <c r="AO479" s="406"/>
      <c r="AP479" s="406"/>
      <c r="AQ479" s="406"/>
      <c r="AR479" s="406"/>
      <c r="AS479" s="406"/>
      <c r="AT479" s="406"/>
      <c r="AU479" s="406"/>
      <c r="AV479" s="406"/>
      <c r="AW479" s="406"/>
      <c r="AX479" s="406"/>
      <c r="AY479" s="406"/>
      <c r="AZ479" s="406"/>
      <c r="BA479" s="406"/>
      <c r="BB479" s="406"/>
      <c r="BC479" s="406"/>
      <c r="BD479" s="406"/>
      <c r="BE479" s="406"/>
      <c r="BF479" s="406"/>
      <c r="BG479" s="406"/>
      <c r="BH479" s="406"/>
      <c r="BI479" s="406"/>
      <c r="BJ479" s="406"/>
      <c r="BK479" s="406"/>
      <c r="BL479" s="406"/>
      <c r="BM479" s="406"/>
      <c r="BN479" s="406"/>
      <c r="BO479" s="406"/>
      <c r="BP479" s="406"/>
      <c r="BQ479" s="406"/>
      <c r="BR479" s="406"/>
      <c r="BS479" s="406"/>
      <c r="BT479" s="406"/>
      <c r="BU479" s="406"/>
      <c r="BV479" s="406"/>
      <c r="BW479" s="406"/>
      <c r="BX479" s="406"/>
      <c r="BY479" s="406"/>
      <c r="BZ479" s="406"/>
      <c r="CA479" s="406"/>
      <c r="CB479" s="406"/>
      <c r="CC479" s="406"/>
      <c r="CD479" s="406"/>
      <c r="CE479" s="406"/>
      <c r="CF479" s="406"/>
      <c r="CG479" s="406"/>
      <c r="CH479" s="406"/>
      <c r="CI479" s="406"/>
    </row>
    <row r="480" spans="1:87" ht="15.75" customHeight="1">
      <c r="A480" s="406"/>
      <c r="B480" s="407"/>
      <c r="C480" s="407"/>
      <c r="D480" s="406"/>
      <c r="E480" s="406"/>
      <c r="F480" s="406"/>
      <c r="G480" s="406"/>
      <c r="H480" s="406"/>
      <c r="I480" s="406"/>
      <c r="J480" s="406"/>
      <c r="K480" s="406"/>
      <c r="L480" s="406"/>
      <c r="M480" s="406"/>
      <c r="N480" s="406"/>
      <c r="O480" s="406"/>
      <c r="P480" s="406"/>
      <c r="Q480" s="406"/>
      <c r="R480" s="406"/>
      <c r="S480" s="406"/>
      <c r="T480" s="406"/>
      <c r="U480" s="406"/>
      <c r="V480" s="406"/>
      <c r="W480" s="406"/>
      <c r="X480" s="406"/>
      <c r="Y480" s="406"/>
      <c r="Z480" s="406"/>
      <c r="AA480" s="406"/>
      <c r="AB480" s="406"/>
      <c r="AC480" s="406"/>
      <c r="AD480" s="406"/>
      <c r="AE480" s="406"/>
      <c r="AF480" s="406"/>
      <c r="AG480" s="406"/>
      <c r="AH480" s="406"/>
      <c r="AI480" s="406"/>
      <c r="AJ480" s="406"/>
      <c r="AK480" s="406"/>
      <c r="AL480" s="406"/>
      <c r="AM480" s="406"/>
      <c r="AN480" s="406"/>
      <c r="AO480" s="406"/>
      <c r="AP480" s="406"/>
      <c r="AQ480" s="406"/>
      <c r="AR480" s="406"/>
      <c r="AS480" s="406"/>
      <c r="AT480" s="406"/>
      <c r="AU480" s="406"/>
      <c r="AV480" s="406"/>
      <c r="AW480" s="406"/>
      <c r="AX480" s="406"/>
      <c r="AY480" s="406"/>
      <c r="AZ480" s="406"/>
      <c r="BA480" s="406"/>
      <c r="BB480" s="406"/>
      <c r="BC480" s="406"/>
      <c r="BD480" s="406"/>
      <c r="BE480" s="406"/>
      <c r="BF480" s="406"/>
      <c r="BG480" s="406"/>
      <c r="BH480" s="406"/>
      <c r="BI480" s="406"/>
      <c r="BJ480" s="406"/>
      <c r="BK480" s="406"/>
      <c r="BL480" s="406"/>
      <c r="BM480" s="406"/>
      <c r="BN480" s="406"/>
      <c r="BO480" s="406"/>
      <c r="BP480" s="406"/>
      <c r="BQ480" s="406"/>
      <c r="BR480" s="406"/>
      <c r="BS480" s="406"/>
      <c r="BT480" s="406"/>
      <c r="BU480" s="406"/>
      <c r="BV480" s="406"/>
      <c r="BW480" s="406"/>
      <c r="BX480" s="406"/>
      <c r="BY480" s="406"/>
      <c r="BZ480" s="406"/>
      <c r="CA480" s="406"/>
      <c r="CB480" s="406"/>
      <c r="CC480" s="406"/>
      <c r="CD480" s="406"/>
      <c r="CE480" s="406"/>
      <c r="CF480" s="406"/>
      <c r="CG480" s="406"/>
      <c r="CH480" s="406"/>
      <c r="CI480" s="406"/>
    </row>
    <row r="481" spans="1:87" ht="15.75" customHeight="1">
      <c r="A481" s="406"/>
      <c r="B481" s="407"/>
      <c r="C481" s="407"/>
      <c r="D481" s="406"/>
      <c r="E481" s="406"/>
      <c r="F481" s="406"/>
      <c r="G481" s="406"/>
      <c r="H481" s="406"/>
      <c r="I481" s="406"/>
      <c r="J481" s="406"/>
      <c r="K481" s="406"/>
      <c r="L481" s="406"/>
      <c r="M481" s="406"/>
      <c r="N481" s="406"/>
      <c r="O481" s="406"/>
      <c r="P481" s="406"/>
      <c r="Q481" s="406"/>
      <c r="R481" s="406"/>
      <c r="S481" s="406"/>
      <c r="T481" s="406"/>
      <c r="U481" s="406"/>
      <c r="V481" s="406"/>
      <c r="W481" s="406"/>
      <c r="X481" s="406"/>
      <c r="Y481" s="406"/>
      <c r="Z481" s="406"/>
      <c r="AA481" s="406"/>
      <c r="AB481" s="406"/>
      <c r="AC481" s="406"/>
      <c r="AD481" s="406"/>
      <c r="AE481" s="406"/>
      <c r="AF481" s="406"/>
      <c r="AG481" s="406"/>
      <c r="AH481" s="406"/>
      <c r="AI481" s="406"/>
      <c r="AJ481" s="406"/>
      <c r="AK481" s="406"/>
      <c r="AL481" s="406"/>
      <c r="AM481" s="406"/>
      <c r="AN481" s="406"/>
      <c r="AO481" s="406"/>
      <c r="AP481" s="406"/>
      <c r="AQ481" s="406"/>
      <c r="AR481" s="406"/>
      <c r="AS481" s="406"/>
      <c r="AT481" s="406"/>
      <c r="AU481" s="406"/>
      <c r="AV481" s="406"/>
      <c r="AW481" s="406"/>
      <c r="AX481" s="406"/>
      <c r="AY481" s="406"/>
      <c r="AZ481" s="406"/>
      <c r="BA481" s="406"/>
      <c r="BB481" s="406"/>
      <c r="BC481" s="406"/>
      <c r="BD481" s="406"/>
      <c r="BE481" s="406"/>
      <c r="BF481" s="406"/>
      <c r="BG481" s="406"/>
      <c r="BH481" s="406"/>
      <c r="BI481" s="406"/>
      <c r="BJ481" s="406"/>
      <c r="BK481" s="406"/>
      <c r="BL481" s="406"/>
      <c r="BM481" s="406"/>
      <c r="BN481" s="406"/>
      <c r="BO481" s="406"/>
      <c r="BP481" s="406"/>
      <c r="BQ481" s="406"/>
      <c r="BR481" s="406"/>
      <c r="BS481" s="406"/>
      <c r="BT481" s="406"/>
      <c r="BU481" s="406"/>
      <c r="BV481" s="406"/>
      <c r="BW481" s="406"/>
      <c r="BX481" s="406"/>
      <c r="BY481" s="406"/>
      <c r="BZ481" s="406"/>
      <c r="CA481" s="406"/>
      <c r="CB481" s="406"/>
      <c r="CC481" s="406"/>
      <c r="CD481" s="406"/>
      <c r="CE481" s="406"/>
      <c r="CF481" s="406"/>
      <c r="CG481" s="406"/>
      <c r="CH481" s="406"/>
      <c r="CI481" s="406"/>
    </row>
    <row r="482" spans="1:87" ht="15.75" customHeight="1">
      <c r="A482" s="406"/>
      <c r="B482" s="407"/>
      <c r="C482" s="407"/>
      <c r="D482" s="406"/>
      <c r="E482" s="406"/>
      <c r="F482" s="406"/>
      <c r="G482" s="406"/>
      <c r="H482" s="406"/>
      <c r="I482" s="406"/>
      <c r="J482" s="406"/>
      <c r="K482" s="406"/>
      <c r="L482" s="406"/>
      <c r="M482" s="406"/>
      <c r="N482" s="406"/>
      <c r="O482" s="406"/>
      <c r="P482" s="406"/>
      <c r="Q482" s="406"/>
      <c r="R482" s="406"/>
      <c r="S482" s="406"/>
      <c r="T482" s="406"/>
      <c r="U482" s="406"/>
      <c r="V482" s="406"/>
      <c r="W482" s="406"/>
      <c r="X482" s="406"/>
      <c r="Y482" s="406"/>
      <c r="Z482" s="406"/>
      <c r="AA482" s="406"/>
      <c r="AB482" s="406"/>
      <c r="AC482" s="406"/>
      <c r="AD482" s="406"/>
      <c r="AE482" s="406"/>
      <c r="AF482" s="406"/>
      <c r="AG482" s="406"/>
      <c r="AH482" s="406"/>
      <c r="AI482" s="406"/>
      <c r="AJ482" s="406"/>
      <c r="AK482" s="406"/>
      <c r="AL482" s="406"/>
      <c r="AM482" s="406"/>
      <c r="AN482" s="406"/>
      <c r="AO482" s="406"/>
      <c r="AP482" s="406"/>
      <c r="AQ482" s="406"/>
      <c r="AR482" s="406"/>
      <c r="AS482" s="406"/>
      <c r="AT482" s="406"/>
      <c r="AU482" s="406"/>
      <c r="AV482" s="406"/>
      <c r="AW482" s="406"/>
      <c r="AX482" s="406"/>
      <c r="AY482" s="406"/>
      <c r="AZ482" s="406"/>
      <c r="BA482" s="406"/>
      <c r="BB482" s="406"/>
      <c r="BC482" s="406"/>
      <c r="BD482" s="406"/>
      <c r="BE482" s="406"/>
      <c r="BF482" s="406"/>
      <c r="BG482" s="406"/>
      <c r="BH482" s="406"/>
      <c r="BI482" s="406"/>
      <c r="BJ482" s="406"/>
      <c r="BK482" s="406"/>
      <c r="BL482" s="406"/>
      <c r="BM482" s="406"/>
      <c r="BN482" s="406"/>
      <c r="BO482" s="406"/>
      <c r="BP482" s="406"/>
      <c r="BQ482" s="406"/>
      <c r="BR482" s="406"/>
      <c r="BS482" s="406"/>
      <c r="BT482" s="406"/>
      <c r="BU482" s="406"/>
      <c r="BV482" s="406"/>
      <c r="BW482" s="406"/>
      <c r="BX482" s="406"/>
      <c r="BY482" s="406"/>
      <c r="BZ482" s="406"/>
      <c r="CA482" s="406"/>
      <c r="CB482" s="406"/>
      <c r="CC482" s="406"/>
      <c r="CD482" s="406"/>
      <c r="CE482" s="406"/>
      <c r="CF482" s="406"/>
      <c r="CG482" s="406"/>
      <c r="CH482" s="406"/>
      <c r="CI482" s="406"/>
    </row>
    <row r="483" spans="1:87" ht="15.75" customHeight="1">
      <c r="A483" s="406"/>
      <c r="B483" s="407"/>
      <c r="C483" s="407"/>
      <c r="D483" s="406"/>
      <c r="E483" s="406"/>
      <c r="F483" s="406"/>
      <c r="G483" s="406"/>
      <c r="H483" s="406"/>
      <c r="I483" s="406"/>
      <c r="J483" s="406"/>
      <c r="K483" s="406"/>
      <c r="L483" s="406"/>
      <c r="M483" s="406"/>
      <c r="N483" s="406"/>
      <c r="O483" s="406"/>
      <c r="P483" s="406"/>
      <c r="Q483" s="406"/>
      <c r="R483" s="406"/>
      <c r="S483" s="406"/>
      <c r="T483" s="406"/>
      <c r="U483" s="406"/>
      <c r="V483" s="406"/>
      <c r="W483" s="406"/>
      <c r="X483" s="406"/>
      <c r="Y483" s="406"/>
      <c r="Z483" s="406"/>
      <c r="AA483" s="406"/>
      <c r="AB483" s="406"/>
      <c r="AC483" s="406"/>
      <c r="AD483" s="406"/>
      <c r="AE483" s="406"/>
      <c r="AF483" s="406"/>
      <c r="AG483" s="406"/>
      <c r="AH483" s="406"/>
      <c r="AI483" s="406"/>
      <c r="AJ483" s="406"/>
      <c r="AK483" s="406"/>
      <c r="AL483" s="406"/>
      <c r="AM483" s="406"/>
      <c r="AN483" s="406"/>
      <c r="AO483" s="406"/>
      <c r="AP483" s="406"/>
      <c r="AQ483" s="406"/>
      <c r="AR483" s="406"/>
      <c r="AS483" s="406"/>
      <c r="AT483" s="406"/>
      <c r="AU483" s="406"/>
      <c r="AV483" s="406"/>
      <c r="AW483" s="406"/>
      <c r="AX483" s="406"/>
      <c r="AY483" s="406"/>
      <c r="AZ483" s="406"/>
      <c r="BA483" s="406"/>
      <c r="BB483" s="406"/>
      <c r="BC483" s="406"/>
      <c r="BD483" s="406"/>
      <c r="BE483" s="406"/>
      <c r="BF483" s="406"/>
      <c r="BG483" s="406"/>
      <c r="BH483" s="406"/>
      <c r="BI483" s="406"/>
      <c r="BJ483" s="406"/>
      <c r="BK483" s="406"/>
      <c r="BL483" s="406"/>
      <c r="BM483" s="406"/>
      <c r="BN483" s="406"/>
      <c r="BO483" s="406"/>
      <c r="BP483" s="406"/>
      <c r="BQ483" s="406"/>
      <c r="BR483" s="406"/>
      <c r="BS483" s="406"/>
      <c r="BT483" s="406"/>
      <c r="BU483" s="406"/>
      <c r="BV483" s="406"/>
      <c r="BW483" s="406"/>
      <c r="BX483" s="406"/>
      <c r="BY483" s="406"/>
      <c r="BZ483" s="406"/>
      <c r="CA483" s="406"/>
      <c r="CB483" s="406"/>
      <c r="CC483" s="406"/>
      <c r="CD483" s="406"/>
      <c r="CE483" s="406"/>
      <c r="CF483" s="406"/>
      <c r="CG483" s="406"/>
      <c r="CH483" s="406"/>
      <c r="CI483" s="406"/>
    </row>
    <row r="484" spans="1:87" ht="15.75" customHeight="1">
      <c r="A484" s="406"/>
      <c r="B484" s="407"/>
      <c r="C484" s="407"/>
      <c r="D484" s="406"/>
      <c r="E484" s="406"/>
      <c r="F484" s="406"/>
      <c r="G484" s="406"/>
      <c r="H484" s="406"/>
      <c r="I484" s="406"/>
      <c r="J484" s="406"/>
      <c r="K484" s="406"/>
      <c r="L484" s="406"/>
      <c r="M484" s="406"/>
      <c r="N484" s="406"/>
      <c r="O484" s="406"/>
      <c r="P484" s="406"/>
      <c r="Q484" s="406"/>
      <c r="R484" s="406"/>
      <c r="S484" s="406"/>
      <c r="T484" s="406"/>
      <c r="U484" s="406"/>
      <c r="V484" s="406"/>
      <c r="W484" s="406"/>
      <c r="X484" s="406"/>
      <c r="Y484" s="406"/>
      <c r="Z484" s="406"/>
      <c r="AA484" s="406"/>
      <c r="AB484" s="406"/>
      <c r="AC484" s="406"/>
      <c r="AD484" s="406"/>
      <c r="AE484" s="406"/>
      <c r="AF484" s="406"/>
      <c r="AG484" s="406"/>
      <c r="AH484" s="406"/>
      <c r="AI484" s="406"/>
      <c r="AJ484" s="406"/>
      <c r="AK484" s="406"/>
      <c r="AL484" s="406"/>
      <c r="AM484" s="406"/>
      <c r="AN484" s="406"/>
      <c r="AO484" s="406"/>
      <c r="AP484" s="406"/>
      <c r="AQ484" s="406"/>
      <c r="AR484" s="406"/>
      <c r="AS484" s="406"/>
      <c r="AT484" s="406"/>
      <c r="AU484" s="406"/>
      <c r="AV484" s="406"/>
      <c r="AW484" s="406"/>
      <c r="AX484" s="406"/>
      <c r="AY484" s="406"/>
      <c r="AZ484" s="406"/>
      <c r="BA484" s="406"/>
      <c r="BB484" s="406"/>
      <c r="BC484" s="406"/>
      <c r="BD484" s="406"/>
      <c r="BE484" s="406"/>
      <c r="BF484" s="406"/>
      <c r="BG484" s="406"/>
      <c r="BH484" s="406"/>
      <c r="BI484" s="406"/>
      <c r="BJ484" s="406"/>
      <c r="BK484" s="406"/>
      <c r="BL484" s="406"/>
      <c r="BM484" s="406"/>
      <c r="BN484" s="406"/>
      <c r="BO484" s="406"/>
      <c r="BP484" s="406"/>
      <c r="BQ484" s="406"/>
      <c r="BR484" s="406"/>
      <c r="BS484" s="406"/>
      <c r="BT484" s="406"/>
      <c r="BU484" s="406"/>
      <c r="BV484" s="406"/>
      <c r="BW484" s="406"/>
      <c r="BX484" s="406"/>
      <c r="BY484" s="406"/>
      <c r="BZ484" s="406"/>
      <c r="CA484" s="406"/>
      <c r="CB484" s="406"/>
      <c r="CC484" s="406"/>
      <c r="CD484" s="406"/>
      <c r="CE484" s="406"/>
      <c r="CF484" s="406"/>
      <c r="CG484" s="406"/>
      <c r="CH484" s="406"/>
      <c r="CI484" s="406"/>
    </row>
    <row r="485" spans="1:87" ht="15.75" customHeight="1">
      <c r="A485" s="406"/>
      <c r="B485" s="407"/>
      <c r="C485" s="407"/>
      <c r="D485" s="406"/>
      <c r="E485" s="406"/>
      <c r="F485" s="406"/>
      <c r="G485" s="406"/>
      <c r="H485" s="406"/>
      <c r="I485" s="406"/>
      <c r="J485" s="406"/>
      <c r="K485" s="406"/>
      <c r="L485" s="406"/>
      <c r="M485" s="406"/>
      <c r="N485" s="406"/>
      <c r="O485" s="406"/>
      <c r="P485" s="406"/>
      <c r="Q485" s="406"/>
      <c r="R485" s="406"/>
      <c r="S485" s="406"/>
      <c r="T485" s="406"/>
      <c r="U485" s="406"/>
      <c r="V485" s="406"/>
      <c r="W485" s="406"/>
      <c r="X485" s="406"/>
      <c r="Y485" s="406"/>
      <c r="Z485" s="406"/>
      <c r="AA485" s="406"/>
      <c r="AB485" s="406"/>
      <c r="AC485" s="406"/>
      <c r="AD485" s="406"/>
      <c r="AE485" s="406"/>
      <c r="AF485" s="406"/>
      <c r="AG485" s="406"/>
      <c r="AH485" s="406"/>
      <c r="AI485" s="406"/>
      <c r="AJ485" s="406"/>
      <c r="AK485" s="406"/>
      <c r="AL485" s="406"/>
      <c r="AM485" s="406"/>
      <c r="AN485" s="406"/>
      <c r="AO485" s="406"/>
      <c r="AP485" s="406"/>
      <c r="AQ485" s="406"/>
      <c r="AR485" s="406"/>
      <c r="AS485" s="406"/>
      <c r="AT485" s="406"/>
      <c r="AU485" s="406"/>
      <c r="AV485" s="406"/>
      <c r="AW485" s="406"/>
      <c r="AX485" s="406"/>
      <c r="AY485" s="406"/>
      <c r="AZ485" s="406"/>
      <c r="BA485" s="406"/>
      <c r="BB485" s="406"/>
      <c r="BC485" s="406"/>
      <c r="BD485" s="406"/>
      <c r="BE485" s="406"/>
      <c r="BF485" s="406"/>
      <c r="BG485" s="406"/>
      <c r="BH485" s="406"/>
      <c r="BI485" s="406"/>
      <c r="BJ485" s="406"/>
      <c r="BK485" s="406"/>
      <c r="BL485" s="406"/>
      <c r="BM485" s="406"/>
      <c r="BN485" s="406"/>
      <c r="BO485" s="406"/>
      <c r="BP485" s="406"/>
      <c r="BQ485" s="406"/>
      <c r="BR485" s="406"/>
      <c r="BS485" s="406"/>
      <c r="BT485" s="406"/>
      <c r="BU485" s="406"/>
      <c r="BV485" s="406"/>
      <c r="BW485" s="406"/>
      <c r="BX485" s="406"/>
      <c r="BY485" s="406"/>
      <c r="BZ485" s="406"/>
      <c r="CA485" s="406"/>
      <c r="CB485" s="406"/>
      <c r="CC485" s="406"/>
      <c r="CD485" s="406"/>
      <c r="CE485" s="406"/>
      <c r="CF485" s="406"/>
      <c r="CG485" s="406"/>
      <c r="CH485" s="406"/>
      <c r="CI485" s="406"/>
    </row>
    <row r="486" spans="1:87" ht="15.75" customHeight="1">
      <c r="A486" s="406"/>
      <c r="B486" s="407"/>
      <c r="C486" s="407"/>
      <c r="D486" s="406"/>
      <c r="E486" s="406"/>
      <c r="F486" s="406"/>
      <c r="G486" s="406"/>
      <c r="H486" s="406"/>
      <c r="I486" s="406"/>
      <c r="J486" s="406"/>
      <c r="K486" s="406"/>
      <c r="L486" s="406"/>
      <c r="M486" s="406"/>
      <c r="N486" s="406"/>
      <c r="O486" s="406"/>
      <c r="P486" s="406"/>
      <c r="Q486" s="406"/>
      <c r="R486" s="406"/>
      <c r="S486" s="406"/>
      <c r="T486" s="406"/>
      <c r="U486" s="406"/>
      <c r="V486" s="406"/>
      <c r="W486" s="406"/>
      <c r="X486" s="406"/>
      <c r="Y486" s="406"/>
      <c r="Z486" s="406"/>
      <c r="AA486" s="406"/>
      <c r="AB486" s="406"/>
      <c r="AC486" s="406"/>
      <c r="AD486" s="406"/>
      <c r="AE486" s="406"/>
      <c r="AF486" s="406"/>
      <c r="AG486" s="406"/>
      <c r="AH486" s="406"/>
      <c r="AI486" s="406"/>
      <c r="AJ486" s="406"/>
      <c r="AK486" s="406"/>
      <c r="AL486" s="406"/>
      <c r="AM486" s="406"/>
      <c r="AN486" s="406"/>
      <c r="AO486" s="406"/>
      <c r="AP486" s="406"/>
      <c r="AQ486" s="406"/>
      <c r="AR486" s="406"/>
      <c r="AS486" s="406"/>
      <c r="AT486" s="406"/>
      <c r="AU486" s="406"/>
      <c r="AV486" s="406"/>
      <c r="AW486" s="406"/>
      <c r="AX486" s="406"/>
      <c r="AY486" s="406"/>
      <c r="AZ486" s="406"/>
      <c r="BA486" s="406"/>
      <c r="BB486" s="406"/>
      <c r="BC486" s="406"/>
      <c r="BD486" s="406"/>
      <c r="BE486" s="406"/>
      <c r="BF486" s="406"/>
      <c r="BG486" s="406"/>
      <c r="BH486" s="406"/>
      <c r="BI486" s="406"/>
      <c r="BJ486" s="406"/>
      <c r="BK486" s="406"/>
      <c r="BL486" s="406"/>
      <c r="BM486" s="406"/>
      <c r="BN486" s="406"/>
      <c r="BO486" s="406"/>
      <c r="BP486" s="406"/>
      <c r="BQ486" s="406"/>
      <c r="BR486" s="406"/>
      <c r="BS486" s="406"/>
      <c r="BT486" s="406"/>
      <c r="BU486" s="406"/>
      <c r="BV486" s="406"/>
      <c r="BW486" s="406"/>
      <c r="BX486" s="406"/>
      <c r="BY486" s="406"/>
      <c r="BZ486" s="406"/>
      <c r="CA486" s="406"/>
      <c r="CB486" s="406"/>
      <c r="CC486" s="406"/>
      <c r="CD486" s="406"/>
      <c r="CE486" s="406"/>
      <c r="CF486" s="406"/>
      <c r="CG486" s="406"/>
      <c r="CH486" s="406"/>
      <c r="CI486" s="406"/>
    </row>
    <row r="487" spans="1:87" ht="15.75" customHeight="1">
      <c r="A487" s="406"/>
      <c r="B487" s="407"/>
      <c r="C487" s="407"/>
      <c r="D487" s="406"/>
      <c r="E487" s="406"/>
      <c r="F487" s="406"/>
      <c r="G487" s="406"/>
      <c r="H487" s="406"/>
      <c r="I487" s="406"/>
      <c r="J487" s="406"/>
      <c r="K487" s="406"/>
      <c r="L487" s="406"/>
      <c r="M487" s="406"/>
      <c r="N487" s="406"/>
      <c r="O487" s="406"/>
      <c r="P487" s="406"/>
      <c r="Q487" s="406"/>
      <c r="R487" s="406"/>
      <c r="S487" s="406"/>
      <c r="T487" s="406"/>
      <c r="U487" s="406"/>
      <c r="V487" s="406"/>
      <c r="W487" s="406"/>
      <c r="X487" s="406"/>
      <c r="Y487" s="406"/>
      <c r="Z487" s="406"/>
      <c r="AA487" s="406"/>
      <c r="AB487" s="406"/>
      <c r="AC487" s="406"/>
      <c r="AD487" s="406"/>
      <c r="AE487" s="406"/>
      <c r="AF487" s="406"/>
      <c r="AG487" s="406"/>
      <c r="AH487" s="406"/>
      <c r="AI487" s="406"/>
      <c r="AJ487" s="406"/>
      <c r="AK487" s="406"/>
      <c r="AL487" s="406"/>
      <c r="AM487" s="406"/>
      <c r="AN487" s="406"/>
      <c r="AO487" s="406"/>
      <c r="AP487" s="406"/>
      <c r="AQ487" s="406"/>
      <c r="AR487" s="406"/>
      <c r="AS487" s="406"/>
      <c r="AT487" s="406"/>
      <c r="AU487" s="406"/>
      <c r="AV487" s="406"/>
      <c r="AW487" s="406"/>
      <c r="AX487" s="406"/>
      <c r="AY487" s="406"/>
      <c r="AZ487" s="406"/>
      <c r="BA487" s="406"/>
      <c r="BB487" s="406"/>
      <c r="BC487" s="406"/>
      <c r="BD487" s="406"/>
      <c r="BE487" s="406"/>
      <c r="BF487" s="406"/>
      <c r="BG487" s="406"/>
      <c r="BH487" s="406"/>
      <c r="BI487" s="406"/>
      <c r="BJ487" s="406"/>
      <c r="BK487" s="406"/>
      <c r="BL487" s="406"/>
      <c r="BM487" s="406"/>
      <c r="BN487" s="406"/>
      <c r="BO487" s="406"/>
      <c r="BP487" s="406"/>
      <c r="BQ487" s="406"/>
      <c r="BR487" s="406"/>
      <c r="BS487" s="406"/>
      <c r="BT487" s="406"/>
      <c r="BU487" s="406"/>
      <c r="BV487" s="406"/>
      <c r="BW487" s="406"/>
      <c r="BX487" s="406"/>
      <c r="BY487" s="406"/>
      <c r="BZ487" s="406"/>
      <c r="CA487" s="406"/>
      <c r="CB487" s="406"/>
      <c r="CC487" s="406"/>
      <c r="CD487" s="406"/>
      <c r="CE487" s="406"/>
      <c r="CF487" s="406"/>
      <c r="CG487" s="406"/>
      <c r="CH487" s="406"/>
      <c r="CI487" s="406"/>
    </row>
    <row r="488" spans="1:87" ht="15.75" customHeight="1">
      <c r="A488" s="406"/>
      <c r="B488" s="407"/>
      <c r="C488" s="407"/>
      <c r="D488" s="406"/>
      <c r="E488" s="406"/>
      <c r="F488" s="406"/>
      <c r="G488" s="406"/>
      <c r="H488" s="406"/>
      <c r="I488" s="406"/>
      <c r="J488" s="406"/>
      <c r="K488" s="406"/>
      <c r="L488" s="406"/>
      <c r="M488" s="406"/>
      <c r="N488" s="406"/>
      <c r="O488" s="406"/>
      <c r="P488" s="406"/>
      <c r="Q488" s="406"/>
      <c r="R488" s="406"/>
      <c r="S488" s="406"/>
      <c r="T488" s="406"/>
      <c r="U488" s="406"/>
      <c r="V488" s="406"/>
      <c r="W488" s="406"/>
      <c r="X488" s="406"/>
      <c r="Y488" s="406"/>
      <c r="Z488" s="406"/>
      <c r="AA488" s="406"/>
      <c r="AB488" s="406"/>
      <c r="AC488" s="406"/>
      <c r="AD488" s="406"/>
      <c r="AE488" s="406"/>
      <c r="AF488" s="406"/>
      <c r="AG488" s="406"/>
      <c r="AH488" s="406"/>
      <c r="AI488" s="406"/>
      <c r="AJ488" s="406"/>
      <c r="AK488" s="406"/>
      <c r="AL488" s="406"/>
      <c r="AM488" s="406"/>
      <c r="AN488" s="406"/>
      <c r="AO488" s="406"/>
      <c r="AP488" s="406"/>
      <c r="AQ488" s="406"/>
      <c r="AR488" s="406"/>
      <c r="AS488" s="406"/>
      <c r="AT488" s="406"/>
      <c r="AU488" s="406"/>
      <c r="AV488" s="406"/>
      <c r="AW488" s="406"/>
      <c r="AX488" s="406"/>
      <c r="AY488" s="406"/>
      <c r="AZ488" s="406"/>
      <c r="BA488" s="406"/>
      <c r="BB488" s="406"/>
      <c r="BC488" s="406"/>
      <c r="BD488" s="406"/>
      <c r="BE488" s="406"/>
      <c r="BF488" s="406"/>
      <c r="BG488" s="406"/>
      <c r="BH488" s="406"/>
      <c r="BI488" s="406"/>
      <c r="BJ488" s="406"/>
      <c r="BK488" s="406"/>
      <c r="BL488" s="406"/>
      <c r="BM488" s="406"/>
      <c r="BN488" s="406"/>
      <c r="BO488" s="406"/>
      <c r="BP488" s="406"/>
      <c r="BQ488" s="406"/>
      <c r="BR488" s="406"/>
      <c r="BS488" s="406"/>
      <c r="BT488" s="406"/>
      <c r="BU488" s="406"/>
      <c r="BV488" s="406"/>
      <c r="BW488" s="406"/>
      <c r="BX488" s="406"/>
      <c r="BY488" s="406"/>
      <c r="BZ488" s="406"/>
      <c r="CA488" s="406"/>
      <c r="CB488" s="406"/>
      <c r="CC488" s="406"/>
      <c r="CD488" s="406"/>
      <c r="CE488" s="406"/>
      <c r="CF488" s="406"/>
      <c r="CG488" s="406"/>
      <c r="CH488" s="406"/>
      <c r="CI488" s="406"/>
    </row>
    <row r="489" spans="1:87" ht="15.75" customHeight="1">
      <c r="A489" s="406"/>
      <c r="B489" s="407"/>
      <c r="C489" s="407"/>
      <c r="D489" s="406"/>
      <c r="E489" s="406"/>
      <c r="F489" s="406"/>
      <c r="G489" s="406"/>
      <c r="H489" s="406"/>
      <c r="I489" s="406"/>
      <c r="J489" s="406"/>
      <c r="K489" s="406"/>
      <c r="L489" s="406"/>
      <c r="M489" s="406"/>
      <c r="N489" s="406"/>
      <c r="O489" s="406"/>
      <c r="P489" s="406"/>
      <c r="Q489" s="406"/>
      <c r="R489" s="406"/>
      <c r="S489" s="406"/>
      <c r="T489" s="406"/>
      <c r="U489" s="406"/>
      <c r="V489" s="406"/>
      <c r="W489" s="406"/>
      <c r="X489" s="406"/>
      <c r="Y489" s="406"/>
      <c r="Z489" s="406"/>
      <c r="AA489" s="406"/>
      <c r="AB489" s="406"/>
      <c r="AC489" s="406"/>
      <c r="AD489" s="406"/>
      <c r="AE489" s="406"/>
      <c r="AF489" s="406"/>
      <c r="AG489" s="406"/>
      <c r="AH489" s="406"/>
      <c r="AI489" s="406"/>
      <c r="AJ489" s="406"/>
      <c r="AK489" s="406"/>
      <c r="AL489" s="406"/>
      <c r="AM489" s="406"/>
      <c r="AN489" s="406"/>
      <c r="AO489" s="406"/>
      <c r="AP489" s="406"/>
      <c r="AQ489" s="406"/>
      <c r="AR489" s="406"/>
      <c r="AS489" s="406"/>
      <c r="AT489" s="406"/>
      <c r="AU489" s="406"/>
      <c r="AV489" s="406"/>
      <c r="AW489" s="406"/>
      <c r="AX489" s="406"/>
      <c r="AY489" s="406"/>
      <c r="AZ489" s="406"/>
      <c r="BA489" s="406"/>
      <c r="BB489" s="406"/>
      <c r="BC489" s="406"/>
      <c r="BD489" s="406"/>
      <c r="BE489" s="406"/>
      <c r="BF489" s="406"/>
      <c r="BG489" s="406"/>
      <c r="BH489" s="406"/>
      <c r="BI489" s="406"/>
      <c r="BJ489" s="406"/>
      <c r="BK489" s="406"/>
      <c r="BL489" s="406"/>
      <c r="BM489" s="406"/>
      <c r="BN489" s="406"/>
      <c r="BO489" s="406"/>
      <c r="BP489" s="406"/>
      <c r="BQ489" s="406"/>
      <c r="BR489" s="406"/>
      <c r="BS489" s="406"/>
      <c r="BT489" s="406"/>
      <c r="BU489" s="406"/>
      <c r="BV489" s="406"/>
      <c r="BW489" s="406"/>
      <c r="BX489" s="406"/>
      <c r="BY489" s="406"/>
      <c r="BZ489" s="406"/>
      <c r="CA489" s="406"/>
      <c r="CB489" s="406"/>
      <c r="CC489" s="406"/>
      <c r="CD489" s="406"/>
      <c r="CE489" s="406"/>
      <c r="CF489" s="406"/>
      <c r="CG489" s="406"/>
      <c r="CH489" s="406"/>
      <c r="CI489" s="406"/>
    </row>
    <row r="490" spans="1:87" ht="15.75" customHeight="1">
      <c r="A490" s="406"/>
      <c r="B490" s="407"/>
      <c r="C490" s="407"/>
      <c r="D490" s="406"/>
      <c r="E490" s="406"/>
      <c r="F490" s="406"/>
      <c r="G490" s="406"/>
      <c r="H490" s="406"/>
      <c r="I490" s="406"/>
      <c r="J490" s="406"/>
      <c r="K490" s="406"/>
      <c r="L490" s="406"/>
      <c r="M490" s="406"/>
      <c r="N490" s="406"/>
      <c r="O490" s="406"/>
      <c r="P490" s="406"/>
      <c r="Q490" s="406"/>
      <c r="R490" s="406"/>
      <c r="S490" s="406"/>
      <c r="T490" s="406"/>
      <c r="U490" s="406"/>
      <c r="V490" s="406"/>
      <c r="W490" s="406"/>
      <c r="X490" s="406"/>
      <c r="Y490" s="406"/>
      <c r="Z490" s="406"/>
      <c r="AA490" s="406"/>
      <c r="AB490" s="406"/>
      <c r="AC490" s="406"/>
      <c r="AD490" s="406"/>
      <c r="AE490" s="406"/>
      <c r="AF490" s="406"/>
      <c r="AG490" s="406"/>
      <c r="AH490" s="406"/>
      <c r="AI490" s="406"/>
      <c r="AJ490" s="406"/>
      <c r="AK490" s="406"/>
      <c r="AL490" s="406"/>
      <c r="AM490" s="406"/>
      <c r="AN490" s="406"/>
      <c r="AO490" s="406"/>
      <c r="AP490" s="406"/>
      <c r="AQ490" s="406"/>
      <c r="AR490" s="406"/>
      <c r="AS490" s="406"/>
      <c r="AT490" s="406"/>
      <c r="AU490" s="406"/>
      <c r="AV490" s="406"/>
      <c r="AW490" s="406"/>
      <c r="AX490" s="406"/>
      <c r="AY490" s="406"/>
      <c r="AZ490" s="406"/>
      <c r="BA490" s="406"/>
      <c r="BB490" s="406"/>
      <c r="BC490" s="406"/>
      <c r="BD490" s="406"/>
      <c r="BE490" s="406"/>
      <c r="BF490" s="406"/>
      <c r="BG490" s="406"/>
      <c r="BH490" s="406"/>
      <c r="BI490" s="406"/>
      <c r="BJ490" s="406"/>
      <c r="BK490" s="406"/>
      <c r="BL490" s="406"/>
      <c r="BM490" s="406"/>
      <c r="BN490" s="406"/>
      <c r="BO490" s="406"/>
      <c r="BP490" s="406"/>
      <c r="BQ490" s="406"/>
      <c r="BR490" s="406"/>
      <c r="BS490" s="406"/>
      <c r="BT490" s="406"/>
      <c r="BU490" s="406"/>
      <c r="BV490" s="406"/>
      <c r="BW490" s="406"/>
      <c r="BX490" s="406"/>
      <c r="BY490" s="406"/>
      <c r="BZ490" s="406"/>
      <c r="CA490" s="406"/>
      <c r="CB490" s="406"/>
      <c r="CC490" s="406"/>
      <c r="CD490" s="406"/>
      <c r="CE490" s="406"/>
      <c r="CF490" s="406"/>
      <c r="CG490" s="406"/>
      <c r="CH490" s="406"/>
      <c r="CI490" s="406"/>
    </row>
    <row r="491" spans="1:87" ht="15.75" customHeight="1">
      <c r="A491" s="406"/>
      <c r="B491" s="407"/>
      <c r="C491" s="407"/>
      <c r="D491" s="406"/>
      <c r="E491" s="406"/>
      <c r="F491" s="406"/>
      <c r="G491" s="406"/>
      <c r="H491" s="406"/>
      <c r="I491" s="406"/>
      <c r="J491" s="406"/>
      <c r="K491" s="406"/>
      <c r="L491" s="406"/>
      <c r="M491" s="406"/>
      <c r="N491" s="406"/>
      <c r="O491" s="406"/>
      <c r="P491" s="406"/>
      <c r="Q491" s="406"/>
      <c r="R491" s="406"/>
      <c r="S491" s="406"/>
      <c r="T491" s="406"/>
      <c r="U491" s="406"/>
      <c r="V491" s="406"/>
      <c r="W491" s="406"/>
      <c r="X491" s="406"/>
      <c r="Y491" s="406"/>
      <c r="Z491" s="406"/>
      <c r="AA491" s="406"/>
      <c r="AB491" s="406"/>
      <c r="AC491" s="406"/>
      <c r="AD491" s="406"/>
      <c r="AE491" s="406"/>
      <c r="AF491" s="406"/>
      <c r="AG491" s="406"/>
      <c r="AH491" s="406"/>
      <c r="AI491" s="406"/>
      <c r="AJ491" s="406"/>
      <c r="AK491" s="406"/>
      <c r="AL491" s="406"/>
      <c r="AM491" s="406"/>
      <c r="AN491" s="406"/>
      <c r="AO491" s="406"/>
      <c r="AP491" s="406"/>
      <c r="AQ491" s="406"/>
      <c r="AR491" s="406"/>
      <c r="AS491" s="406"/>
      <c r="AT491" s="406"/>
      <c r="AU491" s="406"/>
      <c r="AV491" s="406"/>
      <c r="AW491" s="406"/>
      <c r="AX491" s="406"/>
      <c r="AY491" s="406"/>
      <c r="AZ491" s="406"/>
      <c r="BA491" s="406"/>
      <c r="BB491" s="406"/>
      <c r="BC491" s="406"/>
      <c r="BD491" s="406"/>
      <c r="BE491" s="406"/>
      <c r="BF491" s="406"/>
      <c r="BG491" s="406"/>
      <c r="BH491" s="406"/>
      <c r="BI491" s="406"/>
      <c r="BJ491" s="406"/>
      <c r="BK491" s="406"/>
      <c r="BL491" s="406"/>
      <c r="BM491" s="406"/>
      <c r="BN491" s="406"/>
      <c r="BO491" s="406"/>
      <c r="BP491" s="406"/>
      <c r="BQ491" s="406"/>
      <c r="BR491" s="406"/>
      <c r="BS491" s="406"/>
      <c r="BT491" s="406"/>
      <c r="BU491" s="406"/>
      <c r="BV491" s="406"/>
      <c r="BW491" s="406"/>
      <c r="BX491" s="406"/>
      <c r="BY491" s="406"/>
      <c r="BZ491" s="406"/>
      <c r="CA491" s="406"/>
      <c r="CB491" s="406"/>
      <c r="CC491" s="406"/>
      <c r="CD491" s="406"/>
      <c r="CE491" s="406"/>
      <c r="CF491" s="406"/>
      <c r="CG491" s="406"/>
      <c r="CH491" s="406"/>
      <c r="CI491" s="406"/>
    </row>
    <row r="492" spans="1:87" ht="15.75" customHeight="1">
      <c r="A492" s="406"/>
      <c r="B492" s="407"/>
      <c r="C492" s="407"/>
      <c r="D492" s="406"/>
      <c r="E492" s="406"/>
      <c r="F492" s="406"/>
      <c r="G492" s="406"/>
      <c r="H492" s="406"/>
      <c r="I492" s="406"/>
      <c r="J492" s="406"/>
      <c r="K492" s="406"/>
      <c r="L492" s="406"/>
      <c r="M492" s="406"/>
      <c r="N492" s="406"/>
      <c r="O492" s="406"/>
      <c r="P492" s="406"/>
      <c r="Q492" s="406"/>
      <c r="R492" s="406"/>
      <c r="S492" s="406"/>
      <c r="T492" s="406"/>
      <c r="U492" s="406"/>
      <c r="V492" s="406"/>
      <c r="W492" s="406"/>
      <c r="X492" s="406"/>
      <c r="Y492" s="406"/>
      <c r="Z492" s="406"/>
      <c r="AA492" s="406"/>
      <c r="AB492" s="406"/>
      <c r="AC492" s="406"/>
      <c r="AD492" s="406"/>
      <c r="AE492" s="406"/>
      <c r="AF492" s="406"/>
      <c r="AG492" s="406"/>
      <c r="AH492" s="406"/>
      <c r="AI492" s="406"/>
      <c r="AJ492" s="406"/>
      <c r="AK492" s="406"/>
      <c r="AL492" s="406"/>
      <c r="AM492" s="406"/>
      <c r="AN492" s="406"/>
      <c r="AO492" s="406"/>
      <c r="AP492" s="406"/>
      <c r="AQ492" s="406"/>
      <c r="AR492" s="406"/>
      <c r="AS492" s="406"/>
      <c r="AT492" s="406"/>
      <c r="AU492" s="406"/>
      <c r="AV492" s="406"/>
      <c r="AW492" s="406"/>
      <c r="AX492" s="406"/>
      <c r="AY492" s="406"/>
      <c r="AZ492" s="406"/>
      <c r="BA492" s="406"/>
      <c r="BB492" s="406"/>
      <c r="BC492" s="406"/>
      <c r="BD492" s="406"/>
      <c r="BE492" s="406"/>
      <c r="BF492" s="406"/>
      <c r="BG492" s="406"/>
      <c r="BH492" s="406"/>
      <c r="BI492" s="406"/>
      <c r="BJ492" s="406"/>
      <c r="BK492" s="406"/>
      <c r="BL492" s="406"/>
      <c r="BM492" s="406"/>
      <c r="BN492" s="406"/>
      <c r="BO492" s="406"/>
      <c r="BP492" s="406"/>
      <c r="BQ492" s="406"/>
      <c r="BR492" s="406"/>
      <c r="BS492" s="406"/>
      <c r="BT492" s="406"/>
      <c r="BU492" s="406"/>
      <c r="BV492" s="406"/>
      <c r="BW492" s="406"/>
      <c r="BX492" s="406"/>
      <c r="BY492" s="406"/>
      <c r="BZ492" s="406"/>
      <c r="CA492" s="406"/>
      <c r="CB492" s="406"/>
      <c r="CC492" s="406"/>
      <c r="CD492" s="406"/>
      <c r="CE492" s="406"/>
      <c r="CF492" s="406"/>
      <c r="CG492" s="406"/>
      <c r="CH492" s="406"/>
      <c r="CI492" s="406"/>
    </row>
    <row r="493" spans="1:87" ht="15.75" customHeight="1">
      <c r="A493" s="406"/>
      <c r="B493" s="407"/>
      <c r="C493" s="407"/>
      <c r="D493" s="406"/>
      <c r="E493" s="406"/>
      <c r="F493" s="406"/>
      <c r="G493" s="406"/>
      <c r="H493" s="406"/>
      <c r="I493" s="406"/>
      <c r="J493" s="406"/>
      <c r="K493" s="406"/>
      <c r="L493" s="406"/>
      <c r="M493" s="406"/>
      <c r="N493" s="406"/>
      <c r="O493" s="406"/>
      <c r="P493" s="406"/>
      <c r="Q493" s="406"/>
      <c r="R493" s="406"/>
      <c r="S493" s="406"/>
      <c r="T493" s="406"/>
      <c r="U493" s="406"/>
      <c r="V493" s="406"/>
      <c r="W493" s="406"/>
      <c r="X493" s="406"/>
      <c r="Y493" s="406"/>
      <c r="Z493" s="406"/>
      <c r="AA493" s="406"/>
      <c r="AB493" s="406"/>
      <c r="AC493" s="406"/>
      <c r="AD493" s="406"/>
      <c r="AE493" s="406"/>
      <c r="AF493" s="406"/>
      <c r="AG493" s="406"/>
      <c r="AH493" s="406"/>
      <c r="AI493" s="406"/>
      <c r="AJ493" s="406"/>
      <c r="AK493" s="406"/>
      <c r="AL493" s="406"/>
      <c r="AM493" s="406"/>
      <c r="AN493" s="406"/>
      <c r="AO493" s="406"/>
      <c r="AP493" s="406"/>
      <c r="AQ493" s="406"/>
      <c r="AR493" s="406"/>
      <c r="AS493" s="406"/>
      <c r="AT493" s="406"/>
      <c r="AU493" s="406"/>
      <c r="AV493" s="406"/>
      <c r="AW493" s="406"/>
      <c r="AX493" s="406"/>
      <c r="AY493" s="406"/>
      <c r="AZ493" s="406"/>
      <c r="BA493" s="406"/>
      <c r="BB493" s="406"/>
      <c r="BC493" s="406"/>
      <c r="BD493" s="406"/>
      <c r="BE493" s="406"/>
      <c r="BF493" s="406"/>
      <c r="BG493" s="406"/>
      <c r="BH493" s="406"/>
      <c r="BI493" s="406"/>
      <c r="BJ493" s="406"/>
      <c r="BK493" s="406"/>
      <c r="BL493" s="406"/>
      <c r="BM493" s="406"/>
      <c r="BN493" s="406"/>
      <c r="BO493" s="406"/>
      <c r="BP493" s="406"/>
      <c r="BQ493" s="406"/>
      <c r="BR493" s="406"/>
      <c r="BS493" s="406"/>
      <c r="BT493" s="406"/>
      <c r="BU493" s="406"/>
      <c r="BV493" s="406"/>
      <c r="BW493" s="406"/>
      <c r="BX493" s="406"/>
      <c r="BY493" s="406"/>
      <c r="BZ493" s="406"/>
      <c r="CA493" s="406"/>
      <c r="CB493" s="406"/>
      <c r="CC493" s="406"/>
      <c r="CD493" s="406"/>
      <c r="CE493" s="406"/>
      <c r="CF493" s="406"/>
      <c r="CG493" s="406"/>
      <c r="CH493" s="406"/>
      <c r="CI493" s="406"/>
    </row>
    <row r="494" spans="1:87" ht="15.75" customHeight="1">
      <c r="A494" s="406"/>
      <c r="B494" s="407"/>
      <c r="C494" s="407"/>
      <c r="D494" s="406"/>
      <c r="E494" s="406"/>
      <c r="F494" s="406"/>
      <c r="G494" s="406"/>
      <c r="H494" s="406"/>
      <c r="I494" s="406"/>
      <c r="J494" s="406"/>
      <c r="K494" s="406"/>
      <c r="L494" s="406"/>
      <c r="M494" s="406"/>
      <c r="N494" s="406"/>
      <c r="O494" s="406"/>
      <c r="P494" s="406"/>
      <c r="Q494" s="406"/>
      <c r="R494" s="406"/>
      <c r="S494" s="406"/>
      <c r="T494" s="406"/>
      <c r="U494" s="406"/>
      <c r="V494" s="406"/>
      <c r="W494" s="406"/>
      <c r="X494" s="406"/>
      <c r="Y494" s="406"/>
      <c r="Z494" s="406"/>
      <c r="AA494" s="406"/>
      <c r="AB494" s="406"/>
      <c r="AC494" s="406"/>
      <c r="AD494" s="406"/>
      <c r="AE494" s="406"/>
      <c r="AF494" s="406"/>
      <c r="AG494" s="406"/>
      <c r="AH494" s="406"/>
      <c r="AI494" s="406"/>
      <c r="AJ494" s="406"/>
      <c r="AK494" s="406"/>
      <c r="AL494" s="406"/>
      <c r="AM494" s="406"/>
      <c r="AN494" s="406"/>
      <c r="AO494" s="406"/>
      <c r="AP494" s="406"/>
      <c r="AQ494" s="406"/>
      <c r="AR494" s="406"/>
      <c r="AS494" s="406"/>
      <c r="AT494" s="406"/>
      <c r="AU494" s="406"/>
      <c r="AV494" s="406"/>
      <c r="AW494" s="406"/>
      <c r="AX494" s="406"/>
      <c r="AY494" s="406"/>
      <c r="AZ494" s="406"/>
      <c r="BA494" s="406"/>
      <c r="BB494" s="406"/>
      <c r="BC494" s="406"/>
      <c r="BD494" s="406"/>
      <c r="BE494" s="406"/>
      <c r="BF494" s="406"/>
      <c r="BG494" s="406"/>
      <c r="BH494" s="406"/>
      <c r="BI494" s="406"/>
      <c r="BJ494" s="406"/>
      <c r="BK494" s="406"/>
      <c r="BL494" s="406"/>
      <c r="BM494" s="406"/>
      <c r="BN494" s="406"/>
      <c r="BO494" s="406"/>
      <c r="BP494" s="406"/>
      <c r="BQ494" s="406"/>
      <c r="BR494" s="406"/>
      <c r="BS494" s="406"/>
      <c r="BT494" s="406"/>
      <c r="BU494" s="406"/>
      <c r="BV494" s="406"/>
      <c r="BW494" s="406"/>
      <c r="BX494" s="406"/>
      <c r="BY494" s="406"/>
      <c r="BZ494" s="406"/>
      <c r="CA494" s="406"/>
      <c r="CB494" s="406"/>
      <c r="CC494" s="406"/>
      <c r="CD494" s="406"/>
      <c r="CE494" s="406"/>
      <c r="CF494" s="406"/>
      <c r="CG494" s="406"/>
      <c r="CH494" s="406"/>
      <c r="CI494" s="406"/>
    </row>
    <row r="495" spans="1:87" ht="15.75" customHeight="1">
      <c r="A495" s="406"/>
      <c r="B495" s="407"/>
      <c r="C495" s="407"/>
      <c r="D495" s="406"/>
      <c r="E495" s="406"/>
      <c r="F495" s="406"/>
      <c r="G495" s="406"/>
      <c r="H495" s="406"/>
      <c r="I495" s="406"/>
      <c r="J495" s="406"/>
      <c r="K495" s="406"/>
      <c r="L495" s="406"/>
      <c r="M495" s="406"/>
      <c r="N495" s="406"/>
      <c r="O495" s="406"/>
      <c r="P495" s="406"/>
      <c r="Q495" s="406"/>
      <c r="R495" s="406"/>
      <c r="S495" s="406"/>
      <c r="T495" s="406"/>
      <c r="U495" s="406"/>
      <c r="V495" s="406"/>
      <c r="W495" s="406"/>
      <c r="X495" s="406"/>
      <c r="Y495" s="406"/>
      <c r="Z495" s="406"/>
      <c r="AA495" s="406"/>
      <c r="AB495" s="406"/>
      <c r="AC495" s="406"/>
      <c r="AD495" s="406"/>
      <c r="AE495" s="406"/>
      <c r="AF495" s="406"/>
      <c r="AG495" s="406"/>
      <c r="AH495" s="406"/>
      <c r="AI495" s="406"/>
      <c r="AJ495" s="406"/>
      <c r="AK495" s="406"/>
      <c r="AL495" s="406"/>
      <c r="AM495" s="406"/>
      <c r="AN495" s="406"/>
      <c r="AO495" s="406"/>
      <c r="AP495" s="406"/>
      <c r="AQ495" s="406"/>
      <c r="AR495" s="406"/>
      <c r="AS495" s="406"/>
      <c r="AT495" s="406"/>
      <c r="AU495" s="406"/>
      <c r="AV495" s="406"/>
      <c r="AW495" s="406"/>
      <c r="AX495" s="406"/>
      <c r="AY495" s="406"/>
      <c r="AZ495" s="406"/>
      <c r="BA495" s="406"/>
      <c r="BB495" s="406"/>
      <c r="BC495" s="406"/>
      <c r="BD495" s="406"/>
      <c r="BE495" s="406"/>
      <c r="BF495" s="406"/>
      <c r="BG495" s="406"/>
      <c r="BH495" s="406"/>
      <c r="BI495" s="406"/>
      <c r="BJ495" s="406"/>
      <c r="BK495" s="406"/>
      <c r="BL495" s="406"/>
      <c r="BM495" s="406"/>
      <c r="BN495" s="406"/>
      <c r="BO495" s="406"/>
      <c r="BP495" s="406"/>
      <c r="BQ495" s="406"/>
      <c r="BR495" s="406"/>
      <c r="BS495" s="406"/>
      <c r="BT495" s="406"/>
      <c r="BU495" s="406"/>
      <c r="BV495" s="406"/>
      <c r="BW495" s="406"/>
      <c r="BX495" s="406"/>
      <c r="BY495" s="406"/>
      <c r="BZ495" s="406"/>
      <c r="CA495" s="406"/>
      <c r="CB495" s="406"/>
      <c r="CC495" s="406"/>
      <c r="CD495" s="406"/>
      <c r="CE495" s="406"/>
      <c r="CF495" s="406"/>
      <c r="CG495" s="406"/>
      <c r="CH495" s="406"/>
      <c r="CI495" s="406"/>
    </row>
    <row r="496" spans="1:87" ht="15.75" customHeight="1">
      <c r="A496" s="406"/>
      <c r="B496" s="407"/>
      <c r="C496" s="407"/>
      <c r="D496" s="406"/>
      <c r="E496" s="406"/>
      <c r="F496" s="406"/>
      <c r="G496" s="406"/>
      <c r="H496" s="406"/>
      <c r="I496" s="406"/>
      <c r="J496" s="406"/>
      <c r="K496" s="406"/>
      <c r="L496" s="406"/>
      <c r="M496" s="406"/>
      <c r="N496" s="406"/>
      <c r="O496" s="406"/>
      <c r="P496" s="406"/>
      <c r="Q496" s="406"/>
      <c r="R496" s="406"/>
      <c r="S496" s="406"/>
      <c r="T496" s="406"/>
      <c r="U496" s="406"/>
      <c r="V496" s="406"/>
      <c r="W496" s="406"/>
      <c r="X496" s="406"/>
      <c r="Y496" s="406"/>
      <c r="Z496" s="406"/>
      <c r="AA496" s="406"/>
      <c r="AB496" s="406"/>
      <c r="AC496" s="406"/>
      <c r="AD496" s="406"/>
      <c r="AE496" s="406"/>
      <c r="AF496" s="406"/>
      <c r="AG496" s="406"/>
      <c r="AH496" s="406"/>
      <c r="AI496" s="406"/>
      <c r="AJ496" s="406"/>
      <c r="AK496" s="406"/>
      <c r="AL496" s="406"/>
      <c r="AM496" s="406"/>
      <c r="AN496" s="406"/>
      <c r="AO496" s="406"/>
      <c r="AP496" s="406"/>
      <c r="AQ496" s="406"/>
      <c r="AR496" s="406"/>
      <c r="AS496" s="406"/>
      <c r="AT496" s="406"/>
      <c r="AU496" s="406"/>
      <c r="AV496" s="406"/>
      <c r="AW496" s="406"/>
      <c r="AX496" s="406"/>
      <c r="AY496" s="406"/>
      <c r="AZ496" s="406"/>
      <c r="BA496" s="406"/>
      <c r="BB496" s="406"/>
      <c r="BC496" s="406"/>
      <c r="BD496" s="406"/>
      <c r="BE496" s="406"/>
      <c r="BF496" s="406"/>
      <c r="BG496" s="406"/>
      <c r="BH496" s="406"/>
      <c r="BI496" s="406"/>
      <c r="BJ496" s="406"/>
      <c r="BK496" s="406"/>
      <c r="BL496" s="406"/>
      <c r="BM496" s="406"/>
      <c r="BN496" s="406"/>
      <c r="BO496" s="406"/>
      <c r="BP496" s="406"/>
      <c r="BQ496" s="406"/>
      <c r="BR496" s="406"/>
      <c r="BS496" s="406"/>
      <c r="BT496" s="406"/>
      <c r="BU496" s="406"/>
      <c r="BV496" s="406"/>
      <c r="BW496" s="406"/>
      <c r="BX496" s="406"/>
      <c r="BY496" s="406"/>
      <c r="BZ496" s="406"/>
      <c r="CA496" s="406"/>
      <c r="CB496" s="406"/>
      <c r="CC496" s="406"/>
      <c r="CD496" s="406"/>
      <c r="CE496" s="406"/>
      <c r="CF496" s="406"/>
      <c r="CG496" s="406"/>
      <c r="CH496" s="406"/>
      <c r="CI496" s="406"/>
    </row>
    <row r="497" spans="1:87" ht="15.75" customHeight="1">
      <c r="A497" s="406"/>
      <c r="B497" s="407"/>
      <c r="C497" s="407"/>
      <c r="D497" s="406"/>
      <c r="E497" s="406"/>
      <c r="F497" s="406"/>
      <c r="G497" s="406"/>
      <c r="H497" s="406"/>
      <c r="I497" s="406"/>
      <c r="J497" s="406"/>
      <c r="K497" s="406"/>
      <c r="L497" s="406"/>
      <c r="M497" s="406"/>
      <c r="N497" s="406"/>
      <c r="O497" s="406"/>
      <c r="P497" s="406"/>
      <c r="Q497" s="406"/>
      <c r="R497" s="406"/>
      <c r="S497" s="406"/>
      <c r="T497" s="406"/>
      <c r="U497" s="406"/>
      <c r="V497" s="406"/>
      <c r="W497" s="406"/>
      <c r="X497" s="406"/>
      <c r="Y497" s="406"/>
      <c r="Z497" s="406"/>
      <c r="AA497" s="406"/>
      <c r="AB497" s="406"/>
      <c r="AC497" s="406"/>
      <c r="AD497" s="406"/>
      <c r="AE497" s="406"/>
      <c r="AF497" s="406"/>
      <c r="AG497" s="406"/>
      <c r="AH497" s="406"/>
      <c r="AI497" s="406"/>
      <c r="AJ497" s="406"/>
      <c r="AK497" s="406"/>
      <c r="AL497" s="406"/>
      <c r="AM497" s="406"/>
      <c r="AN497" s="406"/>
      <c r="AO497" s="406"/>
      <c r="AP497" s="406"/>
      <c r="AQ497" s="406"/>
      <c r="AR497" s="406"/>
      <c r="AS497" s="406"/>
      <c r="AT497" s="406"/>
      <c r="AU497" s="406"/>
      <c r="AV497" s="406"/>
      <c r="AW497" s="406"/>
      <c r="AX497" s="406"/>
      <c r="AY497" s="406"/>
      <c r="AZ497" s="406"/>
      <c r="BA497" s="406"/>
      <c r="BB497" s="406"/>
      <c r="BC497" s="406"/>
      <c r="BD497" s="406"/>
      <c r="BE497" s="406"/>
      <c r="BF497" s="406"/>
      <c r="BG497" s="406"/>
      <c r="BH497" s="406"/>
      <c r="BI497" s="406"/>
      <c r="BJ497" s="406"/>
      <c r="BK497" s="406"/>
      <c r="BL497" s="406"/>
      <c r="BM497" s="406"/>
      <c r="BN497" s="406"/>
      <c r="BO497" s="406"/>
      <c r="BP497" s="406"/>
      <c r="BQ497" s="406"/>
      <c r="BR497" s="406"/>
      <c r="BS497" s="406"/>
      <c r="BT497" s="406"/>
      <c r="BU497" s="406"/>
      <c r="BV497" s="406"/>
      <c r="BW497" s="406"/>
      <c r="BX497" s="406"/>
      <c r="BY497" s="406"/>
      <c r="BZ497" s="406"/>
      <c r="CA497" s="406"/>
      <c r="CB497" s="406"/>
      <c r="CC497" s="406"/>
      <c r="CD497" s="406"/>
      <c r="CE497" s="406"/>
      <c r="CF497" s="406"/>
      <c r="CG497" s="406"/>
      <c r="CH497" s="406"/>
      <c r="CI497" s="406"/>
    </row>
    <row r="498" spans="1:87" ht="15.75" customHeight="1">
      <c r="A498" s="406"/>
      <c r="B498" s="407"/>
      <c r="C498" s="407"/>
      <c r="D498" s="406"/>
      <c r="E498" s="406"/>
      <c r="F498" s="406"/>
      <c r="G498" s="406"/>
      <c r="H498" s="406"/>
      <c r="I498" s="406"/>
      <c r="J498" s="406"/>
      <c r="K498" s="406"/>
      <c r="L498" s="406"/>
      <c r="M498" s="406"/>
      <c r="N498" s="406"/>
      <c r="O498" s="406"/>
      <c r="P498" s="406"/>
      <c r="Q498" s="406"/>
      <c r="R498" s="406"/>
      <c r="S498" s="406"/>
      <c r="T498" s="406"/>
      <c r="U498" s="406"/>
      <c r="V498" s="406"/>
      <c r="W498" s="406"/>
      <c r="X498" s="406"/>
      <c r="Y498" s="406"/>
      <c r="Z498" s="406"/>
      <c r="AA498" s="406"/>
      <c r="AB498" s="406"/>
      <c r="AC498" s="406"/>
      <c r="AD498" s="406"/>
      <c r="AE498" s="406"/>
      <c r="AF498" s="406"/>
      <c r="AG498" s="406"/>
      <c r="AH498" s="406"/>
      <c r="AI498" s="406"/>
      <c r="AJ498" s="406"/>
      <c r="AK498" s="406"/>
      <c r="AL498" s="406"/>
      <c r="AM498" s="406"/>
      <c r="AN498" s="406"/>
      <c r="AO498" s="406"/>
      <c r="AP498" s="406"/>
      <c r="AQ498" s="406"/>
      <c r="AR498" s="406"/>
      <c r="AS498" s="406"/>
      <c r="AT498" s="406"/>
      <c r="AU498" s="406"/>
      <c r="AV498" s="406"/>
      <c r="AW498" s="406"/>
      <c r="AX498" s="406"/>
      <c r="AY498" s="406"/>
      <c r="AZ498" s="406"/>
      <c r="BA498" s="406"/>
      <c r="BB498" s="406"/>
      <c r="BC498" s="406"/>
      <c r="BD498" s="406"/>
      <c r="BE498" s="406"/>
      <c r="BF498" s="406"/>
      <c r="BG498" s="406"/>
      <c r="BH498" s="406"/>
      <c r="BI498" s="406"/>
      <c r="BJ498" s="406"/>
      <c r="BK498" s="406"/>
      <c r="BL498" s="406"/>
      <c r="BM498" s="406"/>
      <c r="BN498" s="406"/>
      <c r="BO498" s="406"/>
      <c r="BP498" s="406"/>
      <c r="BQ498" s="406"/>
      <c r="BR498" s="406"/>
      <c r="BS498" s="406"/>
      <c r="BT498" s="406"/>
      <c r="BU498" s="406"/>
      <c r="BV498" s="406"/>
      <c r="BW498" s="406"/>
      <c r="BX498" s="406"/>
      <c r="BY498" s="406"/>
      <c r="BZ498" s="406"/>
      <c r="CA498" s="406"/>
      <c r="CB498" s="406"/>
      <c r="CC498" s="406"/>
      <c r="CD498" s="406"/>
      <c r="CE498" s="406"/>
      <c r="CF498" s="406"/>
      <c r="CG498" s="406"/>
      <c r="CH498" s="406"/>
      <c r="CI498" s="406"/>
    </row>
    <row r="499" spans="1:87" ht="15.75" customHeight="1">
      <c r="A499" s="406"/>
      <c r="B499" s="407"/>
      <c r="C499" s="407"/>
      <c r="D499" s="406"/>
      <c r="E499" s="406"/>
      <c r="F499" s="406"/>
      <c r="G499" s="406"/>
      <c r="H499" s="406"/>
      <c r="I499" s="406"/>
      <c r="J499" s="406"/>
      <c r="K499" s="406"/>
      <c r="L499" s="406"/>
      <c r="M499" s="406"/>
      <c r="N499" s="406"/>
      <c r="O499" s="406"/>
      <c r="P499" s="406"/>
      <c r="Q499" s="406"/>
      <c r="R499" s="406"/>
      <c r="S499" s="406"/>
      <c r="T499" s="406"/>
      <c r="U499" s="406"/>
      <c r="V499" s="406"/>
      <c r="W499" s="406"/>
      <c r="X499" s="406"/>
      <c r="Y499" s="406"/>
      <c r="Z499" s="406"/>
      <c r="AA499" s="406"/>
      <c r="AB499" s="406"/>
      <c r="AC499" s="406"/>
      <c r="AD499" s="406"/>
      <c r="AE499" s="406"/>
      <c r="AF499" s="406"/>
      <c r="AG499" s="406"/>
      <c r="AH499" s="406"/>
      <c r="AI499" s="406"/>
      <c r="AJ499" s="406"/>
      <c r="AK499" s="406"/>
      <c r="AL499" s="406"/>
      <c r="AM499" s="406"/>
      <c r="AN499" s="406"/>
      <c r="AO499" s="406"/>
      <c r="AP499" s="406"/>
      <c r="AQ499" s="406"/>
      <c r="AR499" s="406"/>
      <c r="AS499" s="406"/>
      <c r="AT499" s="406"/>
      <c r="AU499" s="406"/>
      <c r="AV499" s="406"/>
      <c r="AW499" s="406"/>
      <c r="AX499" s="406"/>
      <c r="AY499" s="406"/>
      <c r="AZ499" s="406"/>
      <c r="BA499" s="406"/>
      <c r="BB499" s="406"/>
      <c r="BC499" s="406"/>
      <c r="BD499" s="406"/>
      <c r="BE499" s="406"/>
      <c r="BF499" s="406"/>
      <c r="BG499" s="406"/>
      <c r="BH499" s="406"/>
      <c r="BI499" s="406"/>
      <c r="BJ499" s="406"/>
      <c r="BK499" s="406"/>
      <c r="BL499" s="406"/>
      <c r="BM499" s="406"/>
      <c r="BN499" s="406"/>
      <c r="BO499" s="406"/>
      <c r="BP499" s="406"/>
      <c r="BQ499" s="406"/>
      <c r="BR499" s="406"/>
      <c r="BS499" s="406"/>
      <c r="BT499" s="406"/>
      <c r="BU499" s="406"/>
      <c r="BV499" s="406"/>
      <c r="BW499" s="406"/>
      <c r="BX499" s="406"/>
      <c r="BY499" s="406"/>
      <c r="BZ499" s="406"/>
      <c r="CA499" s="406"/>
      <c r="CB499" s="406"/>
      <c r="CC499" s="406"/>
      <c r="CD499" s="406"/>
      <c r="CE499" s="406"/>
      <c r="CF499" s="406"/>
      <c r="CG499" s="406"/>
      <c r="CH499" s="406"/>
      <c r="CI499" s="406"/>
    </row>
    <row r="500" spans="1:87" ht="15.75" customHeight="1">
      <c r="A500" s="406"/>
      <c r="B500" s="407"/>
      <c r="C500" s="407"/>
      <c r="D500" s="406"/>
      <c r="E500" s="406"/>
      <c r="F500" s="406"/>
      <c r="G500" s="406"/>
      <c r="H500" s="406"/>
      <c r="I500" s="406"/>
      <c r="J500" s="406"/>
      <c r="K500" s="406"/>
      <c r="L500" s="406"/>
      <c r="M500" s="406"/>
      <c r="N500" s="406"/>
      <c r="O500" s="406"/>
      <c r="P500" s="406"/>
      <c r="Q500" s="406"/>
      <c r="R500" s="406"/>
      <c r="S500" s="406"/>
      <c r="T500" s="406"/>
      <c r="U500" s="406"/>
      <c r="V500" s="406"/>
      <c r="W500" s="406"/>
      <c r="X500" s="406"/>
      <c r="Y500" s="406"/>
      <c r="Z500" s="406"/>
      <c r="AA500" s="406"/>
      <c r="AB500" s="406"/>
      <c r="AC500" s="406"/>
      <c r="AD500" s="406"/>
      <c r="AE500" s="406"/>
      <c r="AF500" s="406"/>
      <c r="AG500" s="406"/>
      <c r="AH500" s="406"/>
      <c r="AI500" s="406"/>
      <c r="AJ500" s="406"/>
      <c r="AK500" s="406"/>
      <c r="AL500" s="406"/>
      <c r="AM500" s="406"/>
      <c r="AN500" s="406"/>
      <c r="AO500" s="406"/>
      <c r="AP500" s="406"/>
      <c r="AQ500" s="406"/>
      <c r="AR500" s="406"/>
      <c r="AS500" s="406"/>
      <c r="AT500" s="406"/>
      <c r="AU500" s="406"/>
      <c r="AV500" s="406"/>
      <c r="AW500" s="406"/>
      <c r="AX500" s="406"/>
      <c r="AY500" s="406"/>
      <c r="AZ500" s="406"/>
      <c r="BA500" s="406"/>
      <c r="BB500" s="406"/>
      <c r="BC500" s="406"/>
      <c r="BD500" s="406"/>
      <c r="BE500" s="406"/>
      <c r="BF500" s="406"/>
      <c r="BG500" s="406"/>
      <c r="BH500" s="406"/>
      <c r="BI500" s="406"/>
      <c r="BJ500" s="406"/>
      <c r="BK500" s="406"/>
      <c r="BL500" s="406"/>
      <c r="BM500" s="406"/>
      <c r="BN500" s="406"/>
      <c r="BO500" s="406"/>
      <c r="BP500" s="406"/>
      <c r="BQ500" s="406"/>
      <c r="BR500" s="406"/>
      <c r="BS500" s="406"/>
      <c r="BT500" s="406"/>
      <c r="BU500" s="406"/>
      <c r="BV500" s="406"/>
      <c r="BW500" s="406"/>
      <c r="BX500" s="406"/>
      <c r="BY500" s="406"/>
      <c r="BZ500" s="406"/>
      <c r="CA500" s="406"/>
      <c r="CB500" s="406"/>
      <c r="CC500" s="406"/>
      <c r="CD500" s="406"/>
      <c r="CE500" s="406"/>
      <c r="CF500" s="406"/>
      <c r="CG500" s="406"/>
      <c r="CH500" s="406"/>
      <c r="CI500" s="406"/>
    </row>
    <row r="501" spans="1:87" ht="15.75" customHeight="1">
      <c r="A501" s="406"/>
      <c r="B501" s="407"/>
      <c r="C501" s="407"/>
      <c r="D501" s="406"/>
      <c r="E501" s="406"/>
      <c r="F501" s="406"/>
      <c r="G501" s="406"/>
      <c r="H501" s="406"/>
      <c r="I501" s="406"/>
      <c r="J501" s="406"/>
      <c r="K501" s="406"/>
      <c r="L501" s="406"/>
      <c r="M501" s="406"/>
      <c r="N501" s="406"/>
      <c r="O501" s="406"/>
      <c r="P501" s="406"/>
      <c r="Q501" s="406"/>
      <c r="R501" s="406"/>
      <c r="S501" s="406"/>
      <c r="T501" s="406"/>
      <c r="U501" s="406"/>
      <c r="V501" s="406"/>
      <c r="W501" s="406"/>
      <c r="X501" s="406"/>
      <c r="Y501" s="406"/>
      <c r="Z501" s="406"/>
      <c r="AA501" s="406"/>
      <c r="AB501" s="406"/>
      <c r="AC501" s="406"/>
      <c r="AD501" s="406"/>
      <c r="AE501" s="406"/>
      <c r="AF501" s="406"/>
      <c r="AG501" s="406"/>
      <c r="AH501" s="406"/>
      <c r="AI501" s="406"/>
      <c r="AJ501" s="406"/>
      <c r="AK501" s="406"/>
      <c r="AL501" s="406"/>
      <c r="AM501" s="406"/>
      <c r="AN501" s="406"/>
      <c r="AO501" s="406"/>
      <c r="AP501" s="406"/>
      <c r="AQ501" s="406"/>
      <c r="AR501" s="406"/>
      <c r="AS501" s="406"/>
      <c r="AT501" s="406"/>
      <c r="AU501" s="406"/>
      <c r="AV501" s="406"/>
      <c r="AW501" s="406"/>
      <c r="AX501" s="406"/>
      <c r="AY501" s="406"/>
      <c r="AZ501" s="406"/>
      <c r="BA501" s="406"/>
      <c r="BB501" s="406"/>
      <c r="BC501" s="406"/>
      <c r="BD501" s="406"/>
      <c r="BE501" s="406"/>
      <c r="BF501" s="406"/>
      <c r="BG501" s="406"/>
      <c r="BH501" s="406"/>
      <c r="BI501" s="406"/>
      <c r="BJ501" s="406"/>
      <c r="BK501" s="406"/>
      <c r="BL501" s="406"/>
      <c r="BM501" s="406"/>
      <c r="BN501" s="406"/>
      <c r="BO501" s="406"/>
      <c r="BP501" s="406"/>
      <c r="BQ501" s="406"/>
      <c r="BR501" s="406"/>
      <c r="BS501" s="406"/>
      <c r="BT501" s="406"/>
      <c r="BU501" s="406"/>
      <c r="BV501" s="406"/>
      <c r="BW501" s="406"/>
      <c r="BX501" s="406"/>
      <c r="BY501" s="406"/>
      <c r="BZ501" s="406"/>
      <c r="CA501" s="406"/>
      <c r="CB501" s="406"/>
      <c r="CC501" s="406"/>
      <c r="CD501" s="406"/>
      <c r="CE501" s="406"/>
      <c r="CF501" s="406"/>
      <c r="CG501" s="406"/>
      <c r="CH501" s="406"/>
      <c r="CI501" s="406"/>
    </row>
    <row r="502" spans="1:87" ht="15.75" customHeight="1">
      <c r="A502" s="406"/>
      <c r="B502" s="407"/>
      <c r="C502" s="407"/>
      <c r="D502" s="406"/>
      <c r="E502" s="406"/>
      <c r="F502" s="406"/>
      <c r="G502" s="406"/>
      <c r="H502" s="406"/>
      <c r="I502" s="406"/>
      <c r="J502" s="406"/>
      <c r="K502" s="406"/>
      <c r="L502" s="406"/>
      <c r="M502" s="406"/>
      <c r="N502" s="406"/>
      <c r="O502" s="406"/>
      <c r="P502" s="406"/>
      <c r="Q502" s="406"/>
      <c r="R502" s="406"/>
      <c r="S502" s="406"/>
      <c r="T502" s="406"/>
      <c r="U502" s="406"/>
      <c r="V502" s="406"/>
      <c r="W502" s="406"/>
      <c r="X502" s="406"/>
      <c r="Y502" s="406"/>
      <c r="Z502" s="406"/>
      <c r="AA502" s="406"/>
      <c r="AB502" s="406"/>
      <c r="AC502" s="406"/>
      <c r="AD502" s="406"/>
      <c r="AE502" s="406"/>
      <c r="AF502" s="406"/>
      <c r="AG502" s="406"/>
      <c r="AH502" s="406"/>
      <c r="AI502" s="406"/>
      <c r="AJ502" s="406"/>
      <c r="AK502" s="406"/>
      <c r="AL502" s="406"/>
      <c r="AM502" s="406"/>
      <c r="AN502" s="406"/>
      <c r="AO502" s="406"/>
      <c r="AP502" s="406"/>
      <c r="AQ502" s="406"/>
      <c r="AR502" s="406"/>
      <c r="AS502" s="406"/>
      <c r="AT502" s="406"/>
      <c r="AU502" s="406"/>
      <c r="AV502" s="406"/>
      <c r="AW502" s="406"/>
      <c r="AX502" s="406"/>
      <c r="AY502" s="406"/>
      <c r="AZ502" s="406"/>
      <c r="BA502" s="406"/>
      <c r="BB502" s="406"/>
      <c r="BC502" s="406"/>
      <c r="BD502" s="406"/>
      <c r="BE502" s="406"/>
      <c r="BF502" s="406"/>
      <c r="BG502" s="406"/>
      <c r="BH502" s="406"/>
      <c r="BI502" s="406"/>
      <c r="BJ502" s="406"/>
      <c r="BK502" s="406"/>
      <c r="BL502" s="406"/>
      <c r="BM502" s="406"/>
      <c r="BN502" s="406"/>
      <c r="BO502" s="406"/>
      <c r="BP502" s="406"/>
      <c r="BQ502" s="406"/>
      <c r="BR502" s="406"/>
      <c r="BS502" s="406"/>
      <c r="BT502" s="406"/>
      <c r="BU502" s="406"/>
      <c r="BV502" s="406"/>
      <c r="BW502" s="406"/>
      <c r="BX502" s="406"/>
      <c r="BY502" s="406"/>
      <c r="BZ502" s="406"/>
      <c r="CA502" s="406"/>
      <c r="CB502" s="406"/>
      <c r="CC502" s="406"/>
      <c r="CD502" s="406"/>
      <c r="CE502" s="406"/>
      <c r="CF502" s="406"/>
      <c r="CG502" s="406"/>
      <c r="CH502" s="406"/>
      <c r="CI502" s="406"/>
    </row>
    <row r="503" spans="1:87" ht="15.75" customHeight="1">
      <c r="A503" s="406"/>
      <c r="B503" s="407"/>
      <c r="C503" s="407"/>
      <c r="D503" s="406"/>
      <c r="E503" s="406"/>
      <c r="F503" s="406"/>
      <c r="G503" s="406"/>
      <c r="H503" s="406"/>
      <c r="I503" s="406"/>
      <c r="J503" s="406"/>
      <c r="K503" s="406"/>
      <c r="L503" s="406"/>
      <c r="M503" s="406"/>
      <c r="N503" s="406"/>
      <c r="O503" s="406"/>
      <c r="P503" s="406"/>
      <c r="Q503" s="406"/>
      <c r="R503" s="406"/>
      <c r="S503" s="406"/>
      <c r="T503" s="406"/>
      <c r="U503" s="406"/>
      <c r="V503" s="406"/>
      <c r="W503" s="406"/>
      <c r="X503" s="406"/>
      <c r="Y503" s="406"/>
      <c r="Z503" s="406"/>
      <c r="AA503" s="406"/>
      <c r="AB503" s="406"/>
      <c r="AC503" s="406"/>
      <c r="AD503" s="406"/>
      <c r="AE503" s="406"/>
      <c r="AF503" s="406"/>
      <c r="AG503" s="406"/>
      <c r="AH503" s="406"/>
      <c r="AI503" s="406"/>
      <c r="AJ503" s="406"/>
      <c r="AK503" s="406"/>
      <c r="AL503" s="406"/>
      <c r="AM503" s="406"/>
      <c r="AN503" s="406"/>
      <c r="AO503" s="406"/>
      <c r="AP503" s="406"/>
      <c r="AQ503" s="406"/>
      <c r="AR503" s="406"/>
      <c r="AS503" s="406"/>
      <c r="AT503" s="406"/>
      <c r="AU503" s="406"/>
      <c r="AV503" s="406"/>
      <c r="AW503" s="406"/>
      <c r="AX503" s="406"/>
      <c r="AY503" s="406"/>
      <c r="AZ503" s="406"/>
      <c r="BA503" s="406"/>
      <c r="BB503" s="406"/>
      <c r="BC503" s="406"/>
      <c r="BD503" s="406"/>
      <c r="BE503" s="406"/>
      <c r="BF503" s="406"/>
      <c r="BG503" s="406"/>
      <c r="BH503" s="406"/>
      <c r="BI503" s="406"/>
      <c r="BJ503" s="406"/>
      <c r="BK503" s="406"/>
      <c r="BL503" s="406"/>
      <c r="BM503" s="406"/>
      <c r="BN503" s="406"/>
      <c r="BO503" s="406"/>
      <c r="BP503" s="406"/>
      <c r="BQ503" s="406"/>
      <c r="BR503" s="406"/>
      <c r="BS503" s="406"/>
      <c r="BT503" s="406"/>
      <c r="BU503" s="406"/>
      <c r="BV503" s="406"/>
      <c r="BW503" s="406"/>
      <c r="BX503" s="406"/>
      <c r="BY503" s="406"/>
      <c r="BZ503" s="406"/>
      <c r="CA503" s="406"/>
      <c r="CB503" s="406"/>
      <c r="CC503" s="406"/>
      <c r="CD503" s="406"/>
      <c r="CE503" s="406"/>
      <c r="CF503" s="406"/>
      <c r="CG503" s="406"/>
      <c r="CH503" s="406"/>
      <c r="CI503" s="406"/>
    </row>
    <row r="504" spans="1:87" ht="15.75" customHeight="1">
      <c r="A504" s="406"/>
      <c r="B504" s="407"/>
      <c r="C504" s="407"/>
      <c r="D504" s="406"/>
      <c r="E504" s="406"/>
      <c r="F504" s="406"/>
      <c r="G504" s="406"/>
      <c r="H504" s="406"/>
      <c r="I504" s="406"/>
      <c r="J504" s="406"/>
      <c r="K504" s="406"/>
      <c r="L504" s="406"/>
      <c r="M504" s="406"/>
      <c r="N504" s="406"/>
      <c r="O504" s="406"/>
      <c r="P504" s="406"/>
      <c r="Q504" s="406"/>
      <c r="R504" s="406"/>
      <c r="S504" s="406"/>
      <c r="T504" s="406"/>
      <c r="U504" s="406"/>
      <c r="V504" s="406"/>
      <c r="W504" s="406"/>
      <c r="X504" s="406"/>
      <c r="Y504" s="406"/>
      <c r="Z504" s="406"/>
      <c r="AA504" s="406"/>
      <c r="AB504" s="406"/>
      <c r="AC504" s="406"/>
      <c r="AD504" s="406"/>
      <c r="AE504" s="406"/>
      <c r="AF504" s="406"/>
      <c r="AG504" s="406"/>
      <c r="AH504" s="406"/>
      <c r="AI504" s="406"/>
      <c r="AJ504" s="406"/>
      <c r="AK504" s="406"/>
      <c r="AL504" s="406"/>
      <c r="AM504" s="406"/>
      <c r="AN504" s="406"/>
      <c r="AO504" s="406"/>
      <c r="AP504" s="406"/>
      <c r="AQ504" s="406"/>
      <c r="AR504" s="406"/>
      <c r="AS504" s="406"/>
      <c r="AT504" s="406"/>
      <c r="AU504" s="406"/>
      <c r="AV504" s="406"/>
      <c r="AW504" s="406"/>
      <c r="AX504" s="406"/>
      <c r="AY504" s="406"/>
      <c r="AZ504" s="406"/>
      <c r="BA504" s="406"/>
      <c r="BB504" s="406"/>
      <c r="BC504" s="406"/>
      <c r="BD504" s="406"/>
      <c r="BE504" s="406"/>
      <c r="BF504" s="406"/>
      <c r="BG504" s="406"/>
      <c r="BH504" s="406"/>
      <c r="BI504" s="406"/>
      <c r="BJ504" s="406"/>
      <c r="BK504" s="406"/>
      <c r="BL504" s="406"/>
      <c r="BM504" s="406"/>
      <c r="BN504" s="406"/>
      <c r="BO504" s="406"/>
      <c r="BP504" s="406"/>
      <c r="BQ504" s="406"/>
      <c r="BR504" s="406"/>
      <c r="BS504" s="406"/>
      <c r="BT504" s="406"/>
      <c r="BU504" s="406"/>
      <c r="BV504" s="406"/>
      <c r="BW504" s="406"/>
      <c r="BX504" s="406"/>
      <c r="BY504" s="406"/>
      <c r="BZ504" s="406"/>
      <c r="CA504" s="406"/>
      <c r="CB504" s="406"/>
      <c r="CC504" s="406"/>
      <c r="CD504" s="406"/>
      <c r="CE504" s="406"/>
      <c r="CF504" s="406"/>
      <c r="CG504" s="406"/>
      <c r="CH504" s="406"/>
      <c r="CI504" s="406"/>
    </row>
    <row r="505" spans="1:87" ht="15.75" customHeight="1">
      <c r="A505" s="406"/>
      <c r="B505" s="407"/>
      <c r="C505" s="407"/>
      <c r="D505" s="406"/>
      <c r="E505" s="406"/>
      <c r="F505" s="406"/>
      <c r="G505" s="406"/>
      <c r="H505" s="406"/>
      <c r="I505" s="406"/>
      <c r="J505" s="406"/>
      <c r="K505" s="406"/>
      <c r="L505" s="406"/>
      <c r="M505" s="406"/>
      <c r="N505" s="406"/>
      <c r="O505" s="406"/>
      <c r="P505" s="406"/>
      <c r="Q505" s="406"/>
      <c r="R505" s="406"/>
      <c r="S505" s="406"/>
      <c r="T505" s="406"/>
      <c r="U505" s="406"/>
      <c r="V505" s="406"/>
      <c r="W505" s="406"/>
      <c r="X505" s="406"/>
      <c r="Y505" s="406"/>
      <c r="Z505" s="406"/>
      <c r="AA505" s="406"/>
      <c r="AB505" s="406"/>
      <c r="AC505" s="406"/>
      <c r="AD505" s="406"/>
      <c r="AE505" s="406"/>
      <c r="AF505" s="406"/>
      <c r="AG505" s="406"/>
      <c r="AH505" s="406"/>
      <c r="AI505" s="406"/>
      <c r="AJ505" s="406"/>
      <c r="AK505" s="406"/>
      <c r="AL505" s="406"/>
      <c r="AM505" s="406"/>
      <c r="AN505" s="406"/>
      <c r="AO505" s="406"/>
      <c r="AP505" s="406"/>
      <c r="AQ505" s="406"/>
      <c r="AR505" s="406"/>
      <c r="AS505" s="406"/>
      <c r="AT505" s="406"/>
      <c r="AU505" s="406"/>
      <c r="AV505" s="406"/>
      <c r="AW505" s="406"/>
      <c r="AX505" s="406"/>
      <c r="AY505" s="406"/>
      <c r="AZ505" s="406"/>
      <c r="BA505" s="406"/>
      <c r="BB505" s="406"/>
      <c r="BC505" s="406"/>
      <c r="BD505" s="406"/>
      <c r="BE505" s="406"/>
      <c r="BF505" s="406"/>
      <c r="BG505" s="406"/>
      <c r="BH505" s="406"/>
      <c r="BI505" s="406"/>
      <c r="BJ505" s="406"/>
      <c r="BK505" s="406"/>
      <c r="BL505" s="406"/>
      <c r="BM505" s="406"/>
      <c r="BN505" s="406"/>
      <c r="BO505" s="406"/>
      <c r="BP505" s="406"/>
      <c r="BQ505" s="406"/>
      <c r="BR505" s="406"/>
      <c r="BS505" s="406"/>
      <c r="BT505" s="406"/>
      <c r="BU505" s="406"/>
      <c r="BV505" s="406"/>
      <c r="BW505" s="406"/>
      <c r="BX505" s="406"/>
      <c r="BY505" s="406"/>
      <c r="BZ505" s="406"/>
      <c r="CA505" s="406"/>
      <c r="CB505" s="406"/>
      <c r="CC505" s="406"/>
      <c r="CD505" s="406"/>
      <c r="CE505" s="406"/>
      <c r="CF505" s="406"/>
      <c r="CG505" s="406"/>
      <c r="CH505" s="406"/>
      <c r="CI505" s="406"/>
    </row>
    <row r="506" spans="1:87" ht="15.75" customHeight="1">
      <c r="A506" s="406"/>
      <c r="B506" s="407"/>
      <c r="C506" s="407"/>
      <c r="D506" s="406"/>
      <c r="E506" s="406"/>
      <c r="F506" s="406"/>
      <c r="G506" s="406"/>
      <c r="H506" s="406"/>
      <c r="I506" s="406"/>
      <c r="J506" s="406"/>
      <c r="K506" s="406"/>
      <c r="L506" s="406"/>
      <c r="M506" s="406"/>
      <c r="N506" s="406"/>
      <c r="O506" s="406"/>
      <c r="P506" s="406"/>
      <c r="Q506" s="406"/>
      <c r="R506" s="406"/>
      <c r="S506" s="406"/>
      <c r="T506" s="406"/>
      <c r="U506" s="406"/>
      <c r="V506" s="406"/>
      <c r="W506" s="406"/>
      <c r="X506" s="406"/>
      <c r="Y506" s="406"/>
      <c r="Z506" s="406"/>
      <c r="AA506" s="406"/>
      <c r="AB506" s="406"/>
      <c r="AC506" s="406"/>
      <c r="AD506" s="406"/>
      <c r="AE506" s="406"/>
      <c r="AF506" s="406"/>
      <c r="AG506" s="406"/>
      <c r="AH506" s="406"/>
      <c r="AI506" s="406"/>
      <c r="AJ506" s="406"/>
      <c r="AK506" s="406"/>
      <c r="AL506" s="406"/>
      <c r="AM506" s="406"/>
      <c r="AN506" s="406"/>
      <c r="AO506" s="406"/>
      <c r="AP506" s="406"/>
      <c r="AQ506" s="406"/>
      <c r="AR506" s="406"/>
      <c r="AS506" s="406"/>
      <c r="AT506" s="406"/>
      <c r="AU506" s="406"/>
      <c r="AV506" s="406"/>
      <c r="AW506" s="406"/>
      <c r="AX506" s="406"/>
      <c r="AY506" s="406"/>
      <c r="AZ506" s="406"/>
      <c r="BA506" s="406"/>
      <c r="BB506" s="406"/>
      <c r="BC506" s="406"/>
      <c r="BD506" s="406"/>
      <c r="BE506" s="406"/>
      <c r="BF506" s="406"/>
      <c r="BG506" s="406"/>
      <c r="BH506" s="406"/>
      <c r="BI506" s="406"/>
      <c r="BJ506" s="406"/>
      <c r="BK506" s="406"/>
      <c r="BL506" s="406"/>
      <c r="BM506" s="406"/>
      <c r="BN506" s="406"/>
      <c r="BO506" s="406"/>
      <c r="BP506" s="406"/>
      <c r="BQ506" s="406"/>
      <c r="BR506" s="406"/>
      <c r="BS506" s="406"/>
      <c r="BT506" s="406"/>
      <c r="BU506" s="406"/>
      <c r="BV506" s="406"/>
      <c r="BW506" s="406"/>
      <c r="BX506" s="406"/>
      <c r="BY506" s="406"/>
      <c r="BZ506" s="406"/>
      <c r="CA506" s="406"/>
      <c r="CB506" s="406"/>
      <c r="CC506" s="406"/>
      <c r="CD506" s="406"/>
      <c r="CE506" s="406"/>
      <c r="CF506" s="406"/>
      <c r="CG506" s="406"/>
      <c r="CH506" s="406"/>
      <c r="CI506" s="406"/>
    </row>
    <row r="507" spans="1:87" ht="15.75" customHeight="1">
      <c r="A507" s="406"/>
      <c r="B507" s="407"/>
      <c r="C507" s="407"/>
      <c r="D507" s="406"/>
      <c r="E507" s="406"/>
      <c r="F507" s="406"/>
      <c r="G507" s="406"/>
      <c r="H507" s="406"/>
      <c r="I507" s="406"/>
      <c r="J507" s="406"/>
      <c r="K507" s="406"/>
      <c r="L507" s="406"/>
      <c r="M507" s="406"/>
      <c r="N507" s="406"/>
      <c r="O507" s="406"/>
      <c r="P507" s="406"/>
      <c r="Q507" s="406"/>
      <c r="R507" s="406"/>
      <c r="S507" s="406"/>
      <c r="T507" s="406"/>
      <c r="U507" s="406"/>
      <c r="V507" s="406"/>
      <c r="W507" s="406"/>
      <c r="X507" s="406"/>
      <c r="Y507" s="406"/>
      <c r="Z507" s="406"/>
      <c r="AA507" s="406"/>
      <c r="AB507" s="406"/>
      <c r="AC507" s="406"/>
      <c r="AD507" s="406"/>
      <c r="AE507" s="406"/>
      <c r="AF507" s="406"/>
      <c r="AG507" s="406"/>
      <c r="AH507" s="406"/>
      <c r="AI507" s="406"/>
      <c r="AJ507" s="406"/>
      <c r="AK507" s="406"/>
      <c r="AL507" s="406"/>
      <c r="AM507" s="406"/>
      <c r="AN507" s="406"/>
      <c r="AO507" s="406"/>
      <c r="AP507" s="406"/>
      <c r="AQ507" s="406"/>
      <c r="AR507" s="406"/>
      <c r="AS507" s="406"/>
      <c r="AT507" s="406"/>
      <c r="AU507" s="406"/>
      <c r="AV507" s="406"/>
      <c r="AW507" s="406"/>
      <c r="AX507" s="406"/>
      <c r="AY507" s="406"/>
      <c r="AZ507" s="406"/>
      <c r="BA507" s="406"/>
      <c r="BB507" s="406"/>
      <c r="BC507" s="406"/>
      <c r="BD507" s="406"/>
      <c r="BE507" s="406"/>
      <c r="BF507" s="406"/>
      <c r="BG507" s="406"/>
      <c r="BH507" s="406"/>
      <c r="BI507" s="406"/>
      <c r="BJ507" s="406"/>
      <c r="BK507" s="406"/>
      <c r="BL507" s="406"/>
      <c r="BM507" s="406"/>
      <c r="BN507" s="406"/>
      <c r="BO507" s="406"/>
      <c r="BP507" s="406"/>
      <c r="BQ507" s="406"/>
      <c r="BR507" s="406"/>
      <c r="BS507" s="406"/>
      <c r="BT507" s="406"/>
      <c r="BU507" s="406"/>
      <c r="BV507" s="406"/>
      <c r="BW507" s="406"/>
      <c r="BX507" s="406"/>
      <c r="BY507" s="406"/>
      <c r="BZ507" s="406"/>
      <c r="CA507" s="406"/>
      <c r="CB507" s="406"/>
      <c r="CC507" s="406"/>
      <c r="CD507" s="406"/>
      <c r="CE507" s="406"/>
      <c r="CF507" s="406"/>
      <c r="CG507" s="406"/>
      <c r="CH507" s="406"/>
      <c r="CI507" s="406"/>
    </row>
    <row r="508" spans="1:87" ht="15.75" customHeight="1">
      <c r="A508" s="406"/>
      <c r="B508" s="407"/>
      <c r="C508" s="407"/>
      <c r="D508" s="406"/>
      <c r="E508" s="406"/>
      <c r="F508" s="406"/>
      <c r="G508" s="406"/>
      <c r="H508" s="406"/>
      <c r="I508" s="406"/>
      <c r="J508" s="406"/>
      <c r="K508" s="406"/>
      <c r="L508" s="406"/>
      <c r="M508" s="406"/>
      <c r="N508" s="406"/>
      <c r="O508" s="406"/>
      <c r="P508" s="406"/>
      <c r="Q508" s="406"/>
      <c r="R508" s="406"/>
      <c r="S508" s="406"/>
      <c r="T508" s="406"/>
      <c r="U508" s="406"/>
      <c r="V508" s="406"/>
      <c r="W508" s="406"/>
      <c r="X508" s="406"/>
      <c r="Y508" s="406"/>
      <c r="Z508" s="406"/>
      <c r="AA508" s="406"/>
      <c r="AB508" s="406"/>
      <c r="AC508" s="406"/>
      <c r="AD508" s="406"/>
      <c r="AE508" s="406"/>
      <c r="AF508" s="406"/>
      <c r="AG508" s="406"/>
      <c r="AH508" s="406"/>
      <c r="AI508" s="406"/>
      <c r="AJ508" s="406"/>
      <c r="AK508" s="406"/>
      <c r="AL508" s="406"/>
      <c r="AM508" s="406"/>
      <c r="AN508" s="406"/>
      <c r="AO508" s="406"/>
      <c r="AP508" s="406"/>
      <c r="AQ508" s="406"/>
      <c r="AR508" s="406"/>
      <c r="AS508" s="406"/>
      <c r="AT508" s="406"/>
      <c r="AU508" s="406"/>
      <c r="AV508" s="406"/>
      <c r="AW508" s="406"/>
      <c r="AX508" s="406"/>
      <c r="AY508" s="406"/>
      <c r="AZ508" s="406"/>
      <c r="BA508" s="406"/>
      <c r="BB508" s="406"/>
      <c r="BC508" s="406"/>
      <c r="BD508" s="406"/>
      <c r="BE508" s="406"/>
      <c r="BF508" s="406"/>
      <c r="BG508" s="406"/>
      <c r="BH508" s="406"/>
      <c r="BI508" s="406"/>
      <c r="BJ508" s="406"/>
      <c r="BK508" s="406"/>
      <c r="BL508" s="406"/>
      <c r="BM508" s="406"/>
      <c r="BN508" s="406"/>
      <c r="BO508" s="406"/>
      <c r="BP508" s="406"/>
      <c r="BQ508" s="406"/>
      <c r="BR508" s="406"/>
      <c r="BS508" s="406"/>
      <c r="BT508" s="406"/>
      <c r="BU508" s="406"/>
      <c r="BV508" s="406"/>
      <c r="BW508" s="406"/>
      <c r="BX508" s="406"/>
      <c r="BY508" s="406"/>
      <c r="BZ508" s="406"/>
      <c r="CA508" s="406"/>
      <c r="CB508" s="406"/>
      <c r="CC508" s="406"/>
      <c r="CD508" s="406"/>
      <c r="CE508" s="406"/>
      <c r="CF508" s="406"/>
      <c r="CG508" s="406"/>
      <c r="CH508" s="406"/>
      <c r="CI508" s="406"/>
    </row>
    <row r="509" spans="1:87" ht="15.75" customHeight="1">
      <c r="A509" s="406"/>
      <c r="B509" s="407"/>
      <c r="C509" s="407"/>
      <c r="D509" s="406"/>
      <c r="E509" s="406"/>
      <c r="F509" s="406"/>
      <c r="G509" s="406"/>
      <c r="H509" s="406"/>
      <c r="I509" s="406"/>
      <c r="J509" s="406"/>
      <c r="K509" s="406"/>
      <c r="L509" s="406"/>
      <c r="M509" s="406"/>
      <c r="N509" s="406"/>
      <c r="O509" s="406"/>
      <c r="P509" s="406"/>
      <c r="Q509" s="406"/>
      <c r="R509" s="406"/>
      <c r="S509" s="406"/>
      <c r="T509" s="406"/>
      <c r="U509" s="406"/>
      <c r="V509" s="406"/>
      <c r="W509" s="406"/>
      <c r="X509" s="406"/>
      <c r="Y509" s="406"/>
      <c r="Z509" s="406"/>
      <c r="AA509" s="406"/>
      <c r="AB509" s="406"/>
      <c r="AC509" s="406"/>
      <c r="AD509" s="406"/>
      <c r="AE509" s="406"/>
      <c r="AF509" s="406"/>
      <c r="AG509" s="406"/>
      <c r="AH509" s="406"/>
      <c r="AI509" s="406"/>
      <c r="AJ509" s="406"/>
      <c r="AK509" s="406"/>
      <c r="AL509" s="406"/>
      <c r="AM509" s="406"/>
      <c r="AN509" s="406"/>
      <c r="AO509" s="406"/>
      <c r="AP509" s="406"/>
      <c r="AQ509" s="406"/>
      <c r="AR509" s="406"/>
      <c r="AS509" s="406"/>
      <c r="AT509" s="406"/>
      <c r="AU509" s="406"/>
      <c r="AV509" s="406"/>
      <c r="AW509" s="406"/>
      <c r="AX509" s="406"/>
      <c r="AY509" s="406"/>
      <c r="AZ509" s="406"/>
      <c r="BA509" s="406"/>
      <c r="BB509" s="406"/>
      <c r="BC509" s="406"/>
      <c r="BD509" s="406"/>
      <c r="BE509" s="406"/>
      <c r="BF509" s="406"/>
      <c r="BG509" s="406"/>
      <c r="BH509" s="406"/>
      <c r="BI509" s="406"/>
      <c r="BJ509" s="406"/>
      <c r="BK509" s="406"/>
      <c r="BL509" s="406"/>
      <c r="BM509" s="406"/>
      <c r="BN509" s="406"/>
      <c r="BO509" s="406"/>
      <c r="BP509" s="406"/>
      <c r="BQ509" s="406"/>
      <c r="BR509" s="406"/>
      <c r="BS509" s="406"/>
      <c r="BT509" s="406"/>
      <c r="BU509" s="406"/>
      <c r="BV509" s="406"/>
      <c r="BW509" s="406"/>
      <c r="BX509" s="406"/>
      <c r="BY509" s="406"/>
      <c r="BZ509" s="406"/>
      <c r="CA509" s="406"/>
      <c r="CB509" s="406"/>
      <c r="CC509" s="406"/>
      <c r="CD509" s="406"/>
      <c r="CE509" s="406"/>
      <c r="CF509" s="406"/>
      <c r="CG509" s="406"/>
      <c r="CH509" s="406"/>
      <c r="CI509" s="406"/>
    </row>
    <row r="510" spans="1:87" ht="15.75" customHeight="1">
      <c r="A510" s="406"/>
      <c r="B510" s="407"/>
      <c r="C510" s="407"/>
      <c r="D510" s="406"/>
      <c r="E510" s="406"/>
      <c r="F510" s="406"/>
      <c r="G510" s="406"/>
      <c r="H510" s="406"/>
      <c r="I510" s="406"/>
      <c r="J510" s="406"/>
      <c r="K510" s="406"/>
      <c r="L510" s="406"/>
      <c r="M510" s="406"/>
      <c r="N510" s="406"/>
      <c r="O510" s="406"/>
      <c r="P510" s="406"/>
      <c r="Q510" s="406"/>
      <c r="R510" s="406"/>
      <c r="S510" s="406"/>
      <c r="T510" s="406"/>
      <c r="U510" s="406"/>
      <c r="V510" s="406"/>
      <c r="W510" s="406"/>
      <c r="X510" s="406"/>
      <c r="Y510" s="406"/>
      <c r="Z510" s="406"/>
      <c r="AA510" s="406"/>
      <c r="AB510" s="406"/>
      <c r="AC510" s="406"/>
      <c r="AD510" s="406"/>
      <c r="AE510" s="406"/>
      <c r="AF510" s="406"/>
      <c r="AG510" s="406"/>
      <c r="AH510" s="406"/>
      <c r="AI510" s="406"/>
      <c r="AJ510" s="406"/>
      <c r="AK510" s="406"/>
      <c r="AL510" s="406"/>
      <c r="AM510" s="406"/>
      <c r="AN510" s="406"/>
      <c r="AO510" s="406"/>
      <c r="AP510" s="406"/>
      <c r="AQ510" s="406"/>
      <c r="AR510" s="406"/>
      <c r="AS510" s="406"/>
      <c r="AT510" s="406"/>
      <c r="AU510" s="406"/>
      <c r="AV510" s="406"/>
      <c r="AW510" s="406"/>
      <c r="AX510" s="406"/>
      <c r="AY510" s="406"/>
      <c r="AZ510" s="406"/>
      <c r="BA510" s="406"/>
      <c r="BB510" s="406"/>
      <c r="BC510" s="406"/>
      <c r="BD510" s="406"/>
      <c r="BE510" s="406"/>
      <c r="BF510" s="406"/>
      <c r="BG510" s="406"/>
      <c r="BH510" s="406"/>
      <c r="BI510" s="406"/>
      <c r="BJ510" s="406"/>
      <c r="BK510" s="406"/>
      <c r="BL510" s="406"/>
      <c r="BM510" s="406"/>
      <c r="BN510" s="406"/>
      <c r="BO510" s="406"/>
      <c r="BP510" s="406"/>
      <c r="BQ510" s="406"/>
      <c r="BR510" s="406"/>
      <c r="BS510" s="406"/>
      <c r="BT510" s="406"/>
      <c r="BU510" s="406"/>
      <c r="BV510" s="406"/>
      <c r="BW510" s="406"/>
      <c r="BX510" s="406"/>
      <c r="BY510" s="406"/>
      <c r="BZ510" s="406"/>
      <c r="CA510" s="406"/>
      <c r="CB510" s="406"/>
      <c r="CC510" s="406"/>
      <c r="CD510" s="406"/>
      <c r="CE510" s="406"/>
      <c r="CF510" s="406"/>
      <c r="CG510" s="406"/>
      <c r="CH510" s="406"/>
      <c r="CI510" s="406"/>
    </row>
    <row r="511" spans="1:87" ht="15.75" customHeight="1">
      <c r="A511" s="406"/>
      <c r="B511" s="407"/>
      <c r="C511" s="407"/>
      <c r="D511" s="406"/>
      <c r="E511" s="406"/>
      <c r="F511" s="406"/>
      <c r="G511" s="406"/>
      <c r="H511" s="406"/>
      <c r="I511" s="406"/>
      <c r="J511" s="406"/>
      <c r="K511" s="406"/>
      <c r="L511" s="406"/>
      <c r="M511" s="406"/>
      <c r="N511" s="406"/>
      <c r="O511" s="406"/>
      <c r="P511" s="406"/>
      <c r="Q511" s="406"/>
      <c r="R511" s="406"/>
      <c r="S511" s="406"/>
      <c r="T511" s="406"/>
      <c r="U511" s="406"/>
      <c r="V511" s="406"/>
      <c r="W511" s="406"/>
      <c r="X511" s="406"/>
      <c r="Y511" s="406"/>
      <c r="Z511" s="406"/>
      <c r="AA511" s="406"/>
      <c r="AB511" s="406"/>
      <c r="AC511" s="406"/>
      <c r="AD511" s="406"/>
      <c r="AE511" s="406"/>
      <c r="AF511" s="406"/>
      <c r="AG511" s="406"/>
      <c r="AH511" s="406"/>
      <c r="AI511" s="406"/>
      <c r="AJ511" s="406"/>
      <c r="AK511" s="406"/>
      <c r="AL511" s="406"/>
      <c r="AM511" s="406"/>
      <c r="AN511" s="406"/>
      <c r="AO511" s="406"/>
      <c r="AP511" s="406"/>
      <c r="AQ511" s="406"/>
      <c r="AR511" s="406"/>
      <c r="AS511" s="406"/>
      <c r="AT511" s="406"/>
      <c r="AU511" s="406"/>
      <c r="AV511" s="406"/>
      <c r="AW511" s="406"/>
      <c r="AX511" s="406"/>
      <c r="AY511" s="406"/>
      <c r="AZ511" s="406"/>
      <c r="BA511" s="406"/>
      <c r="BB511" s="406"/>
      <c r="BC511" s="406"/>
      <c r="BD511" s="406"/>
      <c r="BE511" s="406"/>
      <c r="BF511" s="406"/>
      <c r="BG511" s="406"/>
      <c r="BH511" s="406"/>
      <c r="BI511" s="406"/>
      <c r="BJ511" s="406"/>
      <c r="BK511" s="406"/>
      <c r="BL511" s="406"/>
      <c r="BM511" s="406"/>
      <c r="BN511" s="406"/>
      <c r="BO511" s="406"/>
      <c r="BP511" s="406"/>
      <c r="BQ511" s="406"/>
      <c r="BR511" s="406"/>
      <c r="BS511" s="406"/>
      <c r="BT511" s="406"/>
      <c r="BU511" s="406"/>
      <c r="BV511" s="406"/>
      <c r="BW511" s="406"/>
      <c r="BX511" s="406"/>
      <c r="BY511" s="406"/>
      <c r="BZ511" s="406"/>
      <c r="CA511" s="406"/>
      <c r="CB511" s="406"/>
      <c r="CC511" s="406"/>
      <c r="CD511" s="406"/>
      <c r="CE511" s="406"/>
      <c r="CF511" s="406"/>
      <c r="CG511" s="406"/>
      <c r="CH511" s="406"/>
      <c r="CI511" s="406"/>
    </row>
    <row r="512" spans="1:87" ht="15.75" customHeight="1">
      <c r="A512" s="406"/>
      <c r="B512" s="407"/>
      <c r="C512" s="407"/>
      <c r="D512" s="406"/>
      <c r="E512" s="406"/>
      <c r="F512" s="406"/>
      <c r="G512" s="406"/>
      <c r="H512" s="406"/>
      <c r="I512" s="406"/>
      <c r="J512" s="406"/>
      <c r="K512" s="406"/>
      <c r="L512" s="406"/>
      <c r="M512" s="406"/>
      <c r="N512" s="406"/>
      <c r="O512" s="406"/>
      <c r="P512" s="406"/>
      <c r="Q512" s="406"/>
      <c r="R512" s="406"/>
      <c r="S512" s="406"/>
      <c r="T512" s="406"/>
      <c r="U512" s="406"/>
      <c r="V512" s="406"/>
      <c r="W512" s="406"/>
      <c r="X512" s="406"/>
      <c r="Y512" s="406"/>
      <c r="Z512" s="406"/>
      <c r="AA512" s="406"/>
      <c r="AB512" s="406"/>
      <c r="AC512" s="406"/>
      <c r="AD512" s="406"/>
      <c r="AE512" s="406"/>
      <c r="AF512" s="406"/>
      <c r="AG512" s="406"/>
      <c r="AH512" s="406"/>
      <c r="AI512" s="406"/>
      <c r="AJ512" s="406"/>
      <c r="AK512" s="406"/>
      <c r="AL512" s="406"/>
      <c r="AM512" s="406"/>
      <c r="AN512" s="406"/>
      <c r="AO512" s="406"/>
      <c r="AP512" s="406"/>
      <c r="AQ512" s="406"/>
      <c r="AR512" s="406"/>
      <c r="AS512" s="406"/>
      <c r="AT512" s="406"/>
      <c r="AU512" s="406"/>
      <c r="AV512" s="406"/>
      <c r="AW512" s="406"/>
      <c r="AX512" s="406"/>
      <c r="AY512" s="406"/>
      <c r="AZ512" s="406"/>
      <c r="BA512" s="406"/>
      <c r="BB512" s="406"/>
      <c r="BC512" s="406"/>
      <c r="BD512" s="406"/>
      <c r="BE512" s="406"/>
      <c r="BF512" s="406"/>
      <c r="BG512" s="406"/>
      <c r="BH512" s="406"/>
      <c r="BI512" s="406"/>
      <c r="BJ512" s="406"/>
      <c r="BK512" s="406"/>
      <c r="BL512" s="406"/>
      <c r="BM512" s="406"/>
      <c r="BN512" s="406"/>
      <c r="BO512" s="406"/>
      <c r="BP512" s="406"/>
      <c r="BQ512" s="406"/>
      <c r="BR512" s="406"/>
      <c r="BS512" s="406"/>
      <c r="BT512" s="406"/>
      <c r="BU512" s="406"/>
      <c r="BV512" s="406"/>
      <c r="BW512" s="406"/>
      <c r="BX512" s="406"/>
      <c r="BY512" s="406"/>
      <c r="BZ512" s="406"/>
      <c r="CA512" s="406"/>
      <c r="CB512" s="406"/>
      <c r="CC512" s="406"/>
      <c r="CD512" s="406"/>
      <c r="CE512" s="406"/>
      <c r="CF512" s="406"/>
      <c r="CG512" s="406"/>
      <c r="CH512" s="406"/>
      <c r="CI512" s="406"/>
    </row>
    <row r="513" spans="1:87" ht="15.75" customHeight="1">
      <c r="A513" s="406"/>
      <c r="B513" s="407"/>
      <c r="C513" s="407"/>
      <c r="D513" s="406"/>
      <c r="E513" s="406"/>
      <c r="F513" s="406"/>
      <c r="G513" s="406"/>
      <c r="H513" s="406"/>
      <c r="I513" s="406"/>
      <c r="J513" s="406"/>
      <c r="K513" s="406"/>
      <c r="L513" s="406"/>
      <c r="M513" s="406"/>
      <c r="N513" s="406"/>
      <c r="O513" s="406"/>
      <c r="P513" s="406"/>
      <c r="Q513" s="406"/>
      <c r="R513" s="406"/>
      <c r="S513" s="406"/>
      <c r="T513" s="406"/>
      <c r="U513" s="406"/>
      <c r="V513" s="406"/>
      <c r="W513" s="406"/>
      <c r="X513" s="406"/>
      <c r="Y513" s="406"/>
      <c r="Z513" s="406"/>
      <c r="AA513" s="406"/>
      <c r="AB513" s="406"/>
      <c r="AC513" s="406"/>
      <c r="AD513" s="406"/>
      <c r="AE513" s="406"/>
      <c r="AF513" s="406"/>
      <c r="AG513" s="406"/>
      <c r="AH513" s="406"/>
      <c r="AI513" s="406"/>
      <c r="AJ513" s="406"/>
      <c r="AK513" s="406"/>
      <c r="AL513" s="406"/>
      <c r="AM513" s="406"/>
      <c r="AN513" s="406"/>
      <c r="AO513" s="406"/>
      <c r="AP513" s="406"/>
      <c r="AQ513" s="406"/>
      <c r="AR513" s="406"/>
      <c r="AS513" s="406"/>
      <c r="AT513" s="406"/>
      <c r="AU513" s="406"/>
      <c r="AV513" s="406"/>
      <c r="AW513" s="406"/>
      <c r="AX513" s="406"/>
      <c r="AY513" s="406"/>
      <c r="AZ513" s="406"/>
      <c r="BA513" s="406"/>
      <c r="BB513" s="406"/>
      <c r="BC513" s="406"/>
      <c r="BD513" s="406"/>
      <c r="BE513" s="406"/>
      <c r="BF513" s="406"/>
      <c r="BG513" s="406"/>
      <c r="BH513" s="406"/>
      <c r="BI513" s="406"/>
      <c r="BJ513" s="406"/>
      <c r="BK513" s="406"/>
      <c r="BL513" s="406"/>
      <c r="BM513" s="406"/>
      <c r="BN513" s="406"/>
      <c r="BO513" s="406"/>
      <c r="BP513" s="406"/>
      <c r="BQ513" s="406"/>
      <c r="BR513" s="406"/>
      <c r="BS513" s="406"/>
      <c r="BT513" s="406"/>
      <c r="BU513" s="406"/>
      <c r="BV513" s="406"/>
      <c r="BW513" s="406"/>
      <c r="BX513" s="406"/>
      <c r="BY513" s="406"/>
      <c r="BZ513" s="406"/>
      <c r="CA513" s="406"/>
      <c r="CB513" s="406"/>
      <c r="CC513" s="406"/>
      <c r="CD513" s="406"/>
      <c r="CE513" s="406"/>
      <c r="CF513" s="406"/>
      <c r="CG513" s="406"/>
      <c r="CH513" s="406"/>
      <c r="CI513" s="406"/>
    </row>
    <row r="514" spans="1:87" ht="15.75" customHeight="1">
      <c r="A514" s="406"/>
      <c r="B514" s="407"/>
      <c r="C514" s="407"/>
      <c r="D514" s="406"/>
      <c r="E514" s="406"/>
      <c r="F514" s="406"/>
      <c r="G514" s="406"/>
      <c r="H514" s="406"/>
      <c r="I514" s="406"/>
      <c r="J514" s="406"/>
      <c r="K514" s="406"/>
      <c r="L514" s="406"/>
      <c r="M514" s="406"/>
      <c r="N514" s="406"/>
      <c r="O514" s="406"/>
      <c r="P514" s="406"/>
      <c r="Q514" s="406"/>
      <c r="R514" s="406"/>
      <c r="S514" s="406"/>
      <c r="T514" s="406"/>
      <c r="U514" s="406"/>
      <c r="V514" s="406"/>
      <c r="W514" s="406"/>
      <c r="X514" s="406"/>
      <c r="Y514" s="406"/>
      <c r="Z514" s="406"/>
      <c r="AA514" s="406"/>
      <c r="AB514" s="406"/>
      <c r="AC514" s="406"/>
      <c r="AD514" s="406"/>
      <c r="AE514" s="406"/>
      <c r="AF514" s="406"/>
      <c r="AG514" s="406"/>
      <c r="AH514" s="406"/>
      <c r="AI514" s="406"/>
      <c r="AJ514" s="406"/>
      <c r="AK514" s="406"/>
      <c r="AL514" s="406"/>
      <c r="AM514" s="406"/>
      <c r="AN514" s="406"/>
      <c r="AO514" s="406"/>
      <c r="AP514" s="406"/>
      <c r="AQ514" s="406"/>
      <c r="AR514" s="406"/>
      <c r="AS514" s="406"/>
      <c r="AT514" s="406"/>
      <c r="AU514" s="406"/>
      <c r="AV514" s="406"/>
      <c r="AW514" s="406"/>
      <c r="AX514" s="406"/>
      <c r="AY514" s="406"/>
      <c r="AZ514" s="406"/>
      <c r="BA514" s="406"/>
      <c r="BB514" s="406"/>
      <c r="BC514" s="406"/>
      <c r="BD514" s="406"/>
      <c r="BE514" s="406"/>
      <c r="BF514" s="406"/>
      <c r="BG514" s="406"/>
      <c r="BH514" s="406"/>
      <c r="BI514" s="406"/>
      <c r="BJ514" s="406"/>
      <c r="BK514" s="406"/>
      <c r="BL514" s="406"/>
      <c r="BM514" s="406"/>
      <c r="BN514" s="406"/>
      <c r="BO514" s="406"/>
      <c r="BP514" s="406"/>
      <c r="BQ514" s="406"/>
      <c r="BR514" s="406"/>
      <c r="BS514" s="406"/>
      <c r="BT514" s="406"/>
      <c r="BU514" s="406"/>
      <c r="BV514" s="406"/>
      <c r="BW514" s="406"/>
      <c r="BX514" s="406"/>
      <c r="BY514" s="406"/>
      <c r="BZ514" s="406"/>
      <c r="CA514" s="406"/>
      <c r="CB514" s="406"/>
      <c r="CC514" s="406"/>
      <c r="CD514" s="406"/>
      <c r="CE514" s="406"/>
      <c r="CF514" s="406"/>
      <c r="CG514" s="406"/>
      <c r="CH514" s="406"/>
      <c r="CI514" s="406"/>
    </row>
    <row r="515" spans="1:87" ht="15.75" customHeight="1">
      <c r="A515" s="406"/>
      <c r="B515" s="407"/>
      <c r="C515" s="407"/>
      <c r="D515" s="406"/>
      <c r="E515" s="406"/>
      <c r="F515" s="406"/>
      <c r="G515" s="406"/>
      <c r="H515" s="406"/>
      <c r="I515" s="406"/>
      <c r="J515" s="406"/>
      <c r="K515" s="406"/>
      <c r="L515" s="406"/>
      <c r="M515" s="406"/>
      <c r="N515" s="406"/>
      <c r="O515" s="406"/>
      <c r="P515" s="406"/>
      <c r="Q515" s="406"/>
      <c r="R515" s="406"/>
      <c r="S515" s="406"/>
      <c r="T515" s="406"/>
      <c r="U515" s="406"/>
      <c r="V515" s="406"/>
      <c r="W515" s="406"/>
      <c r="X515" s="406"/>
      <c r="Y515" s="406"/>
      <c r="Z515" s="406"/>
      <c r="AA515" s="406"/>
      <c r="AB515" s="406"/>
      <c r="AC515" s="406"/>
      <c r="AD515" s="406"/>
      <c r="AE515" s="406"/>
      <c r="AF515" s="406"/>
      <c r="AG515" s="406"/>
      <c r="AH515" s="406"/>
      <c r="AI515" s="406"/>
      <c r="AJ515" s="406"/>
      <c r="AK515" s="406"/>
      <c r="AL515" s="406"/>
      <c r="AM515" s="406"/>
      <c r="AN515" s="406"/>
      <c r="AO515" s="406"/>
      <c r="AP515" s="406"/>
      <c r="AQ515" s="406"/>
      <c r="AR515" s="406"/>
      <c r="AS515" s="406"/>
      <c r="AT515" s="406"/>
      <c r="AU515" s="406"/>
      <c r="AV515" s="406"/>
      <c r="AW515" s="406"/>
      <c r="AX515" s="406"/>
      <c r="AY515" s="406"/>
      <c r="AZ515" s="406"/>
      <c r="BA515" s="406"/>
      <c r="BB515" s="406"/>
      <c r="BC515" s="406"/>
      <c r="BD515" s="406"/>
      <c r="BE515" s="406"/>
      <c r="BF515" s="406"/>
      <c r="BG515" s="406"/>
      <c r="BH515" s="406"/>
      <c r="BI515" s="406"/>
      <c r="BJ515" s="406"/>
      <c r="BK515" s="406"/>
      <c r="BL515" s="406"/>
      <c r="BM515" s="406"/>
      <c r="BN515" s="406"/>
      <c r="BO515" s="406"/>
      <c r="BP515" s="406"/>
      <c r="BQ515" s="406"/>
      <c r="BR515" s="406"/>
      <c r="BS515" s="406"/>
      <c r="BT515" s="406"/>
      <c r="BU515" s="406"/>
      <c r="BV515" s="406"/>
      <c r="BW515" s="406"/>
      <c r="BX515" s="406"/>
      <c r="BY515" s="406"/>
      <c r="BZ515" s="406"/>
      <c r="CA515" s="406"/>
      <c r="CB515" s="406"/>
      <c r="CC515" s="406"/>
      <c r="CD515" s="406"/>
      <c r="CE515" s="406"/>
      <c r="CF515" s="406"/>
      <c r="CG515" s="406"/>
      <c r="CH515" s="406"/>
      <c r="CI515" s="406"/>
    </row>
    <row r="516" spans="1:87" ht="15.75" customHeight="1">
      <c r="A516" s="406"/>
      <c r="B516" s="407"/>
      <c r="C516" s="407"/>
      <c r="D516" s="406"/>
      <c r="E516" s="406"/>
      <c r="F516" s="406"/>
      <c r="G516" s="406"/>
      <c r="H516" s="406"/>
      <c r="I516" s="406"/>
      <c r="J516" s="406"/>
      <c r="K516" s="406"/>
      <c r="L516" s="406"/>
      <c r="M516" s="406"/>
      <c r="N516" s="406"/>
      <c r="O516" s="406"/>
      <c r="P516" s="406"/>
      <c r="Q516" s="406"/>
      <c r="R516" s="406"/>
      <c r="S516" s="406"/>
      <c r="T516" s="406"/>
      <c r="U516" s="406"/>
      <c r="V516" s="406"/>
      <c r="W516" s="406"/>
      <c r="X516" s="406"/>
      <c r="Y516" s="406"/>
      <c r="Z516" s="406"/>
      <c r="AA516" s="406"/>
      <c r="AB516" s="406"/>
      <c r="AC516" s="406"/>
      <c r="AD516" s="406"/>
      <c r="AE516" s="406"/>
      <c r="AF516" s="406"/>
      <c r="AG516" s="406"/>
      <c r="AH516" s="406"/>
      <c r="AI516" s="406"/>
      <c r="AJ516" s="406"/>
      <c r="AK516" s="406"/>
      <c r="AL516" s="406"/>
      <c r="AM516" s="406"/>
      <c r="AN516" s="406"/>
      <c r="AO516" s="406"/>
      <c r="AP516" s="406"/>
      <c r="AQ516" s="406"/>
      <c r="AR516" s="406"/>
      <c r="AS516" s="406"/>
      <c r="AT516" s="406"/>
      <c r="AU516" s="406"/>
      <c r="AV516" s="406"/>
      <c r="AW516" s="406"/>
      <c r="AX516" s="406"/>
      <c r="AY516" s="406"/>
      <c r="AZ516" s="406"/>
      <c r="BA516" s="406"/>
      <c r="BB516" s="406"/>
      <c r="BC516" s="406"/>
      <c r="BD516" s="406"/>
      <c r="BE516" s="406"/>
      <c r="BF516" s="406"/>
      <c r="BG516" s="406"/>
      <c r="BH516" s="406"/>
      <c r="BI516" s="406"/>
      <c r="BJ516" s="406"/>
      <c r="BK516" s="406"/>
      <c r="BL516" s="406"/>
      <c r="BM516" s="406"/>
      <c r="BN516" s="406"/>
      <c r="BO516" s="406"/>
      <c r="BP516" s="406"/>
      <c r="BQ516" s="406"/>
      <c r="BR516" s="406"/>
      <c r="BS516" s="406"/>
      <c r="BT516" s="406"/>
      <c r="BU516" s="406"/>
      <c r="BV516" s="406"/>
      <c r="BW516" s="406"/>
      <c r="BX516" s="406"/>
      <c r="BY516" s="406"/>
      <c r="BZ516" s="406"/>
      <c r="CA516" s="406"/>
      <c r="CB516" s="406"/>
      <c r="CC516" s="406"/>
      <c r="CD516" s="406"/>
      <c r="CE516" s="406"/>
      <c r="CF516" s="406"/>
      <c r="CG516" s="406"/>
      <c r="CH516" s="406"/>
      <c r="CI516" s="406"/>
    </row>
    <row r="517" spans="1:87" ht="15.75" customHeight="1">
      <c r="A517" s="406"/>
      <c r="B517" s="407"/>
      <c r="C517" s="407"/>
      <c r="D517" s="406"/>
      <c r="E517" s="406"/>
      <c r="F517" s="406"/>
      <c r="G517" s="406"/>
      <c r="H517" s="406"/>
      <c r="I517" s="406"/>
      <c r="J517" s="406"/>
      <c r="K517" s="406"/>
      <c r="L517" s="406"/>
      <c r="M517" s="406"/>
      <c r="N517" s="406"/>
      <c r="O517" s="406"/>
      <c r="P517" s="406"/>
      <c r="Q517" s="406"/>
      <c r="R517" s="406"/>
      <c r="S517" s="406"/>
      <c r="T517" s="406"/>
      <c r="U517" s="406"/>
      <c r="V517" s="406"/>
      <c r="W517" s="406"/>
      <c r="X517" s="406"/>
      <c r="Y517" s="406"/>
      <c r="Z517" s="406"/>
      <c r="AA517" s="406"/>
      <c r="AB517" s="406"/>
      <c r="AC517" s="406"/>
      <c r="AD517" s="406"/>
      <c r="AE517" s="406"/>
      <c r="AF517" s="406"/>
      <c r="AG517" s="406"/>
      <c r="AH517" s="406"/>
      <c r="AI517" s="406"/>
      <c r="AJ517" s="406"/>
      <c r="AK517" s="406"/>
      <c r="AL517" s="406"/>
      <c r="AM517" s="406"/>
      <c r="AN517" s="406"/>
      <c r="AO517" s="406"/>
      <c r="AP517" s="406"/>
      <c r="AQ517" s="406"/>
      <c r="AR517" s="406"/>
      <c r="AS517" s="406"/>
      <c r="AT517" s="406"/>
      <c r="AU517" s="406"/>
      <c r="AV517" s="406"/>
      <c r="AW517" s="406"/>
      <c r="AX517" s="406"/>
      <c r="AY517" s="406"/>
      <c r="AZ517" s="406"/>
      <c r="BA517" s="406"/>
      <c r="BB517" s="406"/>
      <c r="BC517" s="406"/>
      <c r="BD517" s="406"/>
      <c r="BE517" s="406"/>
      <c r="BF517" s="406"/>
      <c r="BG517" s="406"/>
      <c r="BH517" s="406"/>
      <c r="BI517" s="406"/>
      <c r="BJ517" s="406"/>
      <c r="BK517" s="406"/>
      <c r="BL517" s="406"/>
      <c r="BM517" s="406"/>
      <c r="BN517" s="406"/>
      <c r="BO517" s="406"/>
      <c r="BP517" s="406"/>
      <c r="BQ517" s="406"/>
      <c r="BR517" s="406"/>
      <c r="BS517" s="406"/>
      <c r="BT517" s="406"/>
      <c r="BU517" s="406"/>
      <c r="BV517" s="406"/>
      <c r="BW517" s="406"/>
      <c r="BX517" s="406"/>
      <c r="BY517" s="406"/>
      <c r="BZ517" s="406"/>
      <c r="CA517" s="406"/>
      <c r="CB517" s="406"/>
      <c r="CC517" s="406"/>
      <c r="CD517" s="406"/>
      <c r="CE517" s="406"/>
      <c r="CF517" s="406"/>
      <c r="CG517" s="406"/>
      <c r="CH517" s="406"/>
      <c r="CI517" s="406"/>
    </row>
    <row r="518" spans="1:87" ht="15.75" customHeight="1">
      <c r="A518" s="406"/>
      <c r="B518" s="407"/>
      <c r="C518" s="407"/>
      <c r="D518" s="406"/>
      <c r="E518" s="406"/>
      <c r="F518" s="406"/>
      <c r="G518" s="406"/>
      <c r="H518" s="406"/>
      <c r="I518" s="406"/>
      <c r="J518" s="406"/>
      <c r="K518" s="406"/>
      <c r="L518" s="406"/>
      <c r="M518" s="406"/>
      <c r="N518" s="406"/>
      <c r="O518" s="406"/>
      <c r="P518" s="406"/>
      <c r="Q518" s="406"/>
      <c r="R518" s="406"/>
      <c r="S518" s="406"/>
      <c r="T518" s="406"/>
      <c r="U518" s="406"/>
      <c r="V518" s="406"/>
      <c r="W518" s="406"/>
      <c r="X518" s="406"/>
      <c r="Y518" s="406"/>
      <c r="Z518" s="406"/>
      <c r="AA518" s="406"/>
      <c r="AB518" s="406"/>
      <c r="AC518" s="406"/>
      <c r="AD518" s="406"/>
      <c r="AE518" s="406"/>
      <c r="AF518" s="406"/>
      <c r="AG518" s="406"/>
      <c r="AH518" s="406"/>
      <c r="AI518" s="406"/>
      <c r="AJ518" s="406"/>
      <c r="AK518" s="406"/>
      <c r="AL518" s="406"/>
      <c r="AM518" s="406"/>
      <c r="AN518" s="406"/>
      <c r="AO518" s="406"/>
      <c r="AP518" s="406"/>
      <c r="AQ518" s="406"/>
      <c r="AR518" s="406"/>
      <c r="AS518" s="406"/>
      <c r="AT518" s="406"/>
      <c r="AU518" s="406"/>
      <c r="AV518" s="406"/>
      <c r="AW518" s="406"/>
      <c r="AX518" s="406"/>
      <c r="AY518" s="406"/>
      <c r="AZ518" s="406"/>
      <c r="BA518" s="406"/>
      <c r="BB518" s="406"/>
      <c r="BC518" s="406"/>
      <c r="BD518" s="406"/>
      <c r="BE518" s="406"/>
      <c r="BF518" s="406"/>
      <c r="BG518" s="406"/>
      <c r="BH518" s="406"/>
      <c r="BI518" s="406"/>
      <c r="BJ518" s="406"/>
      <c r="BK518" s="406"/>
      <c r="BL518" s="406"/>
      <c r="BM518" s="406"/>
      <c r="BN518" s="406"/>
      <c r="BO518" s="406"/>
      <c r="BP518" s="406"/>
      <c r="BQ518" s="406"/>
      <c r="BR518" s="406"/>
      <c r="BS518" s="406"/>
      <c r="BT518" s="406"/>
      <c r="BU518" s="406"/>
      <c r="BV518" s="406"/>
      <c r="BW518" s="406"/>
      <c r="BX518" s="406"/>
      <c r="BY518" s="406"/>
      <c r="BZ518" s="406"/>
      <c r="CA518" s="406"/>
      <c r="CB518" s="406"/>
      <c r="CC518" s="406"/>
      <c r="CD518" s="406"/>
      <c r="CE518" s="406"/>
      <c r="CF518" s="406"/>
      <c r="CG518" s="406"/>
      <c r="CH518" s="406"/>
      <c r="CI518" s="406"/>
    </row>
    <row r="519" spans="1:87" ht="15.75" customHeight="1">
      <c r="A519" s="406"/>
      <c r="B519" s="407"/>
      <c r="C519" s="407"/>
      <c r="D519" s="406"/>
      <c r="E519" s="406"/>
      <c r="F519" s="406"/>
      <c r="G519" s="406"/>
      <c r="H519" s="406"/>
      <c r="I519" s="406"/>
      <c r="J519" s="406"/>
      <c r="K519" s="406"/>
      <c r="L519" s="406"/>
      <c r="M519" s="406"/>
      <c r="N519" s="406"/>
      <c r="O519" s="406"/>
      <c r="P519" s="406"/>
      <c r="Q519" s="406"/>
      <c r="R519" s="406"/>
      <c r="S519" s="406"/>
      <c r="T519" s="406"/>
      <c r="U519" s="406"/>
      <c r="V519" s="406"/>
      <c r="W519" s="406"/>
      <c r="X519" s="406"/>
      <c r="Y519" s="406"/>
      <c r="Z519" s="406"/>
      <c r="AA519" s="406"/>
      <c r="AB519" s="406"/>
      <c r="AC519" s="406"/>
      <c r="AD519" s="406"/>
      <c r="AE519" s="406"/>
      <c r="AF519" s="406"/>
      <c r="AG519" s="406"/>
      <c r="AH519" s="406"/>
      <c r="AI519" s="406"/>
      <c r="AJ519" s="406"/>
      <c r="AK519" s="406"/>
      <c r="AL519" s="406"/>
      <c r="AM519" s="406"/>
      <c r="AN519" s="406"/>
      <c r="AO519" s="406"/>
      <c r="AP519" s="406"/>
      <c r="AQ519" s="406"/>
      <c r="AR519" s="406"/>
      <c r="AS519" s="406"/>
      <c r="AT519" s="406"/>
      <c r="AU519" s="406"/>
      <c r="AV519" s="406"/>
      <c r="AW519" s="406"/>
      <c r="AX519" s="406"/>
      <c r="AY519" s="406"/>
      <c r="AZ519" s="406"/>
      <c r="BA519" s="406"/>
      <c r="BB519" s="406"/>
      <c r="BC519" s="406"/>
      <c r="BD519" s="406"/>
      <c r="BE519" s="406"/>
      <c r="BF519" s="406"/>
      <c r="BG519" s="406"/>
      <c r="BH519" s="406"/>
      <c r="BI519" s="406"/>
      <c r="BJ519" s="406"/>
      <c r="BK519" s="406"/>
      <c r="BL519" s="406"/>
      <c r="BM519" s="406"/>
      <c r="BN519" s="406"/>
      <c r="BO519" s="406"/>
      <c r="BP519" s="406"/>
      <c r="BQ519" s="406"/>
      <c r="BR519" s="406"/>
      <c r="BS519" s="406"/>
      <c r="BT519" s="406"/>
      <c r="BU519" s="406"/>
      <c r="BV519" s="406"/>
      <c r="BW519" s="406"/>
      <c r="BX519" s="406"/>
      <c r="BY519" s="406"/>
      <c r="BZ519" s="406"/>
      <c r="CA519" s="406"/>
      <c r="CB519" s="406"/>
      <c r="CC519" s="406"/>
      <c r="CD519" s="406"/>
      <c r="CE519" s="406"/>
      <c r="CF519" s="406"/>
      <c r="CG519" s="406"/>
      <c r="CH519" s="406"/>
      <c r="CI519" s="406"/>
    </row>
    <row r="520" spans="1:87" ht="15.75" customHeight="1">
      <c r="A520" s="406"/>
      <c r="B520" s="407"/>
      <c r="C520" s="407"/>
      <c r="D520" s="406"/>
      <c r="E520" s="406"/>
      <c r="F520" s="406"/>
      <c r="G520" s="406"/>
      <c r="H520" s="406"/>
      <c r="I520" s="406"/>
      <c r="J520" s="406"/>
      <c r="K520" s="406"/>
      <c r="L520" s="406"/>
      <c r="M520" s="406"/>
      <c r="N520" s="406"/>
      <c r="O520" s="406"/>
      <c r="P520" s="406"/>
      <c r="Q520" s="406"/>
      <c r="R520" s="406"/>
      <c r="S520" s="406"/>
      <c r="T520" s="406"/>
      <c r="U520" s="406"/>
      <c r="V520" s="406"/>
      <c r="W520" s="406"/>
      <c r="X520" s="406"/>
      <c r="Y520" s="406"/>
      <c r="Z520" s="406"/>
      <c r="AA520" s="406"/>
      <c r="AB520" s="406"/>
      <c r="AC520" s="406"/>
      <c r="AD520" s="406"/>
      <c r="AE520" s="406"/>
      <c r="AF520" s="406"/>
      <c r="AG520" s="406"/>
      <c r="AH520" s="406"/>
      <c r="AI520" s="406"/>
      <c r="AJ520" s="406"/>
      <c r="AK520" s="406"/>
      <c r="AL520" s="406"/>
      <c r="AM520" s="406"/>
      <c r="AN520" s="406"/>
      <c r="AO520" s="406"/>
      <c r="AP520" s="406"/>
      <c r="AQ520" s="406"/>
      <c r="AR520" s="406"/>
      <c r="AS520" s="406"/>
      <c r="AT520" s="406"/>
      <c r="AU520" s="406"/>
      <c r="AV520" s="406"/>
      <c r="AW520" s="406"/>
      <c r="AX520" s="406"/>
      <c r="AY520" s="406"/>
      <c r="AZ520" s="406"/>
      <c r="BA520" s="406"/>
      <c r="BB520" s="406"/>
      <c r="BC520" s="406"/>
      <c r="BD520" s="406"/>
      <c r="BE520" s="406"/>
      <c r="BF520" s="406"/>
      <c r="BG520" s="406"/>
      <c r="BH520" s="406"/>
      <c r="BI520" s="406"/>
      <c r="BJ520" s="406"/>
      <c r="BK520" s="406"/>
      <c r="BL520" s="406"/>
      <c r="BM520" s="406"/>
      <c r="BN520" s="406"/>
      <c r="BO520" s="406"/>
      <c r="BP520" s="406"/>
      <c r="BQ520" s="406"/>
      <c r="BR520" s="406"/>
      <c r="BS520" s="406"/>
      <c r="BT520" s="406"/>
      <c r="BU520" s="406"/>
      <c r="BV520" s="406"/>
      <c r="BW520" s="406"/>
      <c r="BX520" s="406"/>
      <c r="BY520" s="406"/>
      <c r="BZ520" s="406"/>
      <c r="CA520" s="406"/>
      <c r="CB520" s="406"/>
      <c r="CC520" s="406"/>
      <c r="CD520" s="406"/>
      <c r="CE520" s="406"/>
      <c r="CF520" s="406"/>
      <c r="CG520" s="406"/>
      <c r="CH520" s="406"/>
      <c r="CI520" s="406"/>
    </row>
    <row r="521" spans="1:87" ht="15.75" customHeight="1">
      <c r="A521" s="406"/>
      <c r="B521" s="407"/>
      <c r="C521" s="407"/>
      <c r="D521" s="406"/>
      <c r="E521" s="406"/>
      <c r="F521" s="406"/>
      <c r="G521" s="406"/>
      <c r="H521" s="406"/>
      <c r="I521" s="406"/>
      <c r="J521" s="406"/>
      <c r="K521" s="406"/>
      <c r="L521" s="406"/>
      <c r="M521" s="406"/>
      <c r="N521" s="406"/>
      <c r="O521" s="406"/>
      <c r="P521" s="406"/>
      <c r="Q521" s="406"/>
      <c r="R521" s="406"/>
      <c r="S521" s="406"/>
      <c r="T521" s="406"/>
      <c r="U521" s="406"/>
      <c r="V521" s="406"/>
      <c r="W521" s="406"/>
      <c r="X521" s="406"/>
      <c r="Y521" s="406"/>
      <c r="Z521" s="406"/>
      <c r="AA521" s="406"/>
      <c r="AB521" s="406"/>
      <c r="AC521" s="406"/>
      <c r="AD521" s="406"/>
      <c r="AE521" s="406"/>
      <c r="AF521" s="406"/>
      <c r="AG521" s="406"/>
      <c r="AH521" s="406"/>
      <c r="AI521" s="406"/>
      <c r="AJ521" s="406"/>
      <c r="AK521" s="406"/>
      <c r="AL521" s="406"/>
      <c r="AM521" s="406"/>
      <c r="AN521" s="406"/>
      <c r="AO521" s="406"/>
      <c r="AP521" s="406"/>
      <c r="AQ521" s="406"/>
      <c r="AR521" s="406"/>
      <c r="AS521" s="406"/>
      <c r="AT521" s="406"/>
      <c r="AU521" s="406"/>
      <c r="AV521" s="406"/>
      <c r="AW521" s="406"/>
      <c r="AX521" s="406"/>
      <c r="AY521" s="406"/>
      <c r="AZ521" s="406"/>
      <c r="BA521" s="406"/>
      <c r="BB521" s="406"/>
      <c r="BC521" s="406"/>
      <c r="BD521" s="406"/>
      <c r="BE521" s="406"/>
      <c r="BF521" s="406"/>
      <c r="BG521" s="406"/>
      <c r="BH521" s="406"/>
      <c r="BI521" s="406"/>
      <c r="BJ521" s="406"/>
      <c r="BK521" s="406"/>
      <c r="BL521" s="406"/>
      <c r="BM521" s="406"/>
      <c r="BN521" s="406"/>
      <c r="BO521" s="406"/>
      <c r="BP521" s="406"/>
      <c r="BQ521" s="406"/>
      <c r="BR521" s="406"/>
      <c r="BS521" s="406"/>
      <c r="BT521" s="406"/>
      <c r="BU521" s="406"/>
      <c r="BV521" s="406"/>
      <c r="BW521" s="406"/>
      <c r="BX521" s="406"/>
      <c r="BY521" s="406"/>
      <c r="BZ521" s="406"/>
      <c r="CA521" s="406"/>
      <c r="CB521" s="406"/>
      <c r="CC521" s="406"/>
      <c r="CD521" s="406"/>
      <c r="CE521" s="406"/>
      <c r="CF521" s="406"/>
      <c r="CG521" s="406"/>
      <c r="CH521" s="406"/>
      <c r="CI521" s="406"/>
    </row>
    <row r="522" spans="1:87" ht="15.75" customHeight="1">
      <c r="A522" s="406"/>
      <c r="B522" s="407"/>
      <c r="C522" s="407"/>
      <c r="D522" s="406"/>
      <c r="E522" s="406"/>
      <c r="F522" s="406"/>
      <c r="G522" s="406"/>
      <c r="H522" s="406"/>
      <c r="I522" s="406"/>
      <c r="J522" s="406"/>
      <c r="K522" s="406"/>
      <c r="L522" s="406"/>
      <c r="M522" s="406"/>
      <c r="N522" s="406"/>
      <c r="O522" s="406"/>
      <c r="P522" s="406"/>
      <c r="Q522" s="406"/>
      <c r="R522" s="406"/>
      <c r="S522" s="406"/>
      <c r="T522" s="406"/>
      <c r="U522" s="406"/>
      <c r="V522" s="406"/>
      <c r="W522" s="406"/>
      <c r="X522" s="406"/>
      <c r="Y522" s="406"/>
      <c r="Z522" s="406"/>
      <c r="AA522" s="406"/>
      <c r="AB522" s="406"/>
      <c r="AC522" s="406"/>
      <c r="AD522" s="406"/>
      <c r="AE522" s="406"/>
      <c r="AF522" s="406"/>
      <c r="AG522" s="406"/>
      <c r="AH522" s="406"/>
      <c r="AI522" s="406"/>
      <c r="AJ522" s="406"/>
      <c r="AK522" s="406"/>
      <c r="AL522" s="406"/>
      <c r="AM522" s="406"/>
      <c r="AN522" s="406"/>
      <c r="AO522" s="406"/>
      <c r="AP522" s="406"/>
      <c r="AQ522" s="406"/>
      <c r="AR522" s="406"/>
      <c r="AS522" s="406"/>
      <c r="AT522" s="406"/>
      <c r="AU522" s="406"/>
      <c r="AV522" s="406"/>
      <c r="AW522" s="406"/>
      <c r="AX522" s="406"/>
      <c r="AY522" s="406"/>
      <c r="AZ522" s="406"/>
      <c r="BA522" s="406"/>
      <c r="BB522" s="406"/>
      <c r="BC522" s="406"/>
      <c r="BD522" s="406"/>
      <c r="BE522" s="406"/>
      <c r="BF522" s="406"/>
      <c r="BG522" s="406"/>
      <c r="BH522" s="406"/>
      <c r="BI522" s="406"/>
      <c r="BJ522" s="406"/>
      <c r="BK522" s="406"/>
      <c r="BL522" s="406"/>
      <c r="BM522" s="406"/>
      <c r="BN522" s="406"/>
      <c r="BO522" s="406"/>
      <c r="BP522" s="406"/>
      <c r="BQ522" s="406"/>
      <c r="BR522" s="406"/>
      <c r="BS522" s="406"/>
      <c r="BT522" s="406"/>
      <c r="BU522" s="406"/>
      <c r="BV522" s="406"/>
      <c r="BW522" s="406"/>
      <c r="BX522" s="406"/>
      <c r="BY522" s="406"/>
      <c r="BZ522" s="406"/>
      <c r="CA522" s="406"/>
      <c r="CB522" s="406"/>
      <c r="CC522" s="406"/>
      <c r="CD522" s="406"/>
      <c r="CE522" s="406"/>
      <c r="CF522" s="406"/>
      <c r="CG522" s="406"/>
      <c r="CH522" s="406"/>
      <c r="CI522" s="406"/>
    </row>
    <row r="523" spans="1:87" ht="15.75" customHeight="1">
      <c r="A523" s="406"/>
      <c r="B523" s="407"/>
      <c r="C523" s="407"/>
      <c r="D523" s="406"/>
      <c r="E523" s="406"/>
      <c r="F523" s="406"/>
      <c r="G523" s="406"/>
      <c r="H523" s="406"/>
      <c r="I523" s="406"/>
      <c r="J523" s="406"/>
      <c r="K523" s="406"/>
      <c r="L523" s="406"/>
      <c r="M523" s="406"/>
      <c r="N523" s="406"/>
      <c r="O523" s="406"/>
      <c r="P523" s="406"/>
      <c r="Q523" s="406"/>
      <c r="R523" s="406"/>
      <c r="S523" s="406"/>
      <c r="T523" s="406"/>
      <c r="U523" s="406"/>
      <c r="V523" s="406"/>
      <c r="W523" s="406"/>
      <c r="X523" s="406"/>
      <c r="Y523" s="406"/>
      <c r="Z523" s="406"/>
      <c r="AA523" s="406"/>
      <c r="AB523" s="406"/>
      <c r="AC523" s="406"/>
      <c r="AD523" s="406"/>
      <c r="AE523" s="406"/>
      <c r="AF523" s="406"/>
      <c r="AG523" s="406"/>
      <c r="AH523" s="406"/>
      <c r="AI523" s="406"/>
      <c r="AJ523" s="406"/>
      <c r="AK523" s="406"/>
      <c r="AL523" s="406"/>
      <c r="AM523" s="406"/>
      <c r="AN523" s="406"/>
      <c r="AO523" s="406"/>
      <c r="AP523" s="406"/>
      <c r="AQ523" s="406"/>
      <c r="AR523" s="406"/>
      <c r="AS523" s="406"/>
      <c r="AT523" s="406"/>
      <c r="AU523" s="406"/>
      <c r="AV523" s="406"/>
      <c r="AW523" s="406"/>
      <c r="AX523" s="406"/>
      <c r="AY523" s="406"/>
      <c r="AZ523" s="406"/>
      <c r="BA523" s="406"/>
      <c r="BB523" s="406"/>
      <c r="BC523" s="406"/>
      <c r="BD523" s="406"/>
      <c r="BE523" s="406"/>
      <c r="BF523" s="406"/>
      <c r="BG523" s="406"/>
      <c r="BH523" s="406"/>
      <c r="BI523" s="406"/>
      <c r="BJ523" s="406"/>
      <c r="BK523" s="406"/>
      <c r="BL523" s="406"/>
      <c r="BM523" s="406"/>
      <c r="BN523" s="406"/>
      <c r="BO523" s="406"/>
      <c r="BP523" s="406"/>
      <c r="BQ523" s="406"/>
      <c r="BR523" s="406"/>
      <c r="BS523" s="406"/>
      <c r="BT523" s="406"/>
      <c r="BU523" s="406"/>
      <c r="BV523" s="406"/>
      <c r="BW523" s="406"/>
      <c r="BX523" s="406"/>
      <c r="BY523" s="406"/>
      <c r="BZ523" s="406"/>
      <c r="CA523" s="406"/>
      <c r="CB523" s="406"/>
      <c r="CC523" s="406"/>
      <c r="CD523" s="406"/>
      <c r="CE523" s="406"/>
      <c r="CF523" s="406"/>
      <c r="CG523" s="406"/>
      <c r="CH523" s="406"/>
      <c r="CI523" s="406"/>
    </row>
    <row r="524" spans="1:87" ht="15.75" customHeight="1">
      <c r="A524" s="406"/>
      <c r="B524" s="407"/>
      <c r="C524" s="407"/>
      <c r="D524" s="406"/>
      <c r="E524" s="406"/>
      <c r="F524" s="406"/>
      <c r="G524" s="406"/>
      <c r="H524" s="406"/>
      <c r="I524" s="406"/>
      <c r="J524" s="406"/>
      <c r="K524" s="406"/>
      <c r="L524" s="406"/>
      <c r="M524" s="406"/>
      <c r="N524" s="406"/>
      <c r="O524" s="406"/>
      <c r="P524" s="406"/>
      <c r="Q524" s="406"/>
      <c r="R524" s="406"/>
      <c r="S524" s="406"/>
      <c r="T524" s="406"/>
      <c r="U524" s="406"/>
      <c r="V524" s="406"/>
      <c r="W524" s="406"/>
      <c r="X524" s="406"/>
      <c r="Y524" s="406"/>
      <c r="Z524" s="406"/>
      <c r="AA524" s="406"/>
      <c r="AB524" s="406"/>
      <c r="AC524" s="406"/>
      <c r="AD524" s="406"/>
      <c r="AE524" s="406"/>
      <c r="AF524" s="406"/>
      <c r="AG524" s="406"/>
      <c r="AH524" s="406"/>
      <c r="AI524" s="406"/>
      <c r="AJ524" s="406"/>
      <c r="AK524" s="406"/>
      <c r="AL524" s="406"/>
      <c r="AM524" s="406"/>
      <c r="AN524" s="406"/>
      <c r="AO524" s="406"/>
      <c r="AP524" s="406"/>
      <c r="AQ524" s="406"/>
      <c r="AR524" s="406"/>
      <c r="AS524" s="406"/>
      <c r="AT524" s="406"/>
      <c r="AU524" s="406"/>
      <c r="AV524" s="406"/>
      <c r="AW524" s="406"/>
      <c r="AX524" s="406"/>
      <c r="AY524" s="406"/>
      <c r="AZ524" s="406"/>
      <c r="BA524" s="406"/>
      <c r="BB524" s="406"/>
      <c r="BC524" s="406"/>
      <c r="BD524" s="406"/>
      <c r="BE524" s="406"/>
      <c r="BF524" s="406"/>
      <c r="BG524" s="406"/>
      <c r="BH524" s="406"/>
      <c r="BI524" s="406"/>
      <c r="BJ524" s="406"/>
      <c r="BK524" s="406"/>
      <c r="BL524" s="406"/>
      <c r="BM524" s="406"/>
      <c r="BN524" s="406"/>
      <c r="BO524" s="406"/>
      <c r="BP524" s="406"/>
      <c r="BQ524" s="406"/>
      <c r="BR524" s="406"/>
      <c r="BS524" s="406"/>
      <c r="BT524" s="406"/>
      <c r="BU524" s="406"/>
      <c r="BV524" s="406"/>
      <c r="BW524" s="406"/>
      <c r="BX524" s="406"/>
      <c r="BY524" s="406"/>
      <c r="BZ524" s="406"/>
      <c r="CA524" s="406"/>
      <c r="CB524" s="406"/>
      <c r="CC524" s="406"/>
      <c r="CD524" s="406"/>
      <c r="CE524" s="406"/>
      <c r="CF524" s="406"/>
      <c r="CG524" s="406"/>
      <c r="CH524" s="406"/>
      <c r="CI524" s="406"/>
    </row>
    <row r="525" spans="1:87" ht="15.75" customHeight="1">
      <c r="A525" s="406"/>
      <c r="B525" s="407"/>
      <c r="C525" s="407"/>
      <c r="D525" s="406"/>
      <c r="E525" s="406"/>
      <c r="F525" s="406"/>
      <c r="G525" s="406"/>
      <c r="H525" s="406"/>
      <c r="I525" s="406"/>
      <c r="J525" s="406"/>
      <c r="K525" s="406"/>
      <c r="L525" s="406"/>
      <c r="M525" s="406"/>
      <c r="N525" s="406"/>
      <c r="O525" s="406"/>
      <c r="P525" s="406"/>
      <c r="Q525" s="406"/>
      <c r="R525" s="406"/>
      <c r="S525" s="406"/>
      <c r="T525" s="406"/>
      <c r="U525" s="406"/>
      <c r="V525" s="406"/>
      <c r="W525" s="406"/>
      <c r="X525" s="406"/>
      <c r="Y525" s="406"/>
      <c r="Z525" s="406"/>
      <c r="AA525" s="406"/>
      <c r="AB525" s="406"/>
      <c r="AC525" s="406"/>
      <c r="AD525" s="406"/>
      <c r="AE525" s="406"/>
      <c r="AF525" s="406"/>
      <c r="AG525" s="406"/>
      <c r="AH525" s="406"/>
      <c r="AI525" s="406"/>
      <c r="AJ525" s="406"/>
      <c r="AK525" s="406"/>
      <c r="AL525" s="406"/>
      <c r="AM525" s="406"/>
      <c r="AN525" s="406"/>
      <c r="AO525" s="406"/>
      <c r="AP525" s="406"/>
      <c r="AQ525" s="406"/>
      <c r="AR525" s="406"/>
      <c r="AS525" s="406"/>
      <c r="AT525" s="406"/>
      <c r="AU525" s="406"/>
      <c r="AV525" s="406"/>
      <c r="AW525" s="406"/>
      <c r="AX525" s="406"/>
      <c r="AY525" s="406"/>
      <c r="AZ525" s="406"/>
      <c r="BA525" s="406"/>
      <c r="BB525" s="406"/>
      <c r="BC525" s="406"/>
      <c r="BD525" s="406"/>
      <c r="BE525" s="406"/>
      <c r="BF525" s="406"/>
      <c r="BG525" s="406"/>
      <c r="BH525" s="406"/>
      <c r="BI525" s="406"/>
      <c r="BJ525" s="406"/>
      <c r="BK525" s="406"/>
      <c r="BL525" s="406"/>
      <c r="BM525" s="406"/>
      <c r="BN525" s="406"/>
      <c r="BO525" s="406"/>
      <c r="BP525" s="406"/>
      <c r="BQ525" s="406"/>
      <c r="BR525" s="406"/>
      <c r="BS525" s="406"/>
      <c r="BT525" s="406"/>
      <c r="BU525" s="406"/>
      <c r="BV525" s="406"/>
      <c r="BW525" s="406"/>
      <c r="BX525" s="406"/>
      <c r="BY525" s="406"/>
      <c r="BZ525" s="406"/>
      <c r="CA525" s="406"/>
      <c r="CB525" s="406"/>
      <c r="CC525" s="406"/>
      <c r="CD525" s="406"/>
      <c r="CE525" s="406"/>
      <c r="CF525" s="406"/>
      <c r="CG525" s="406"/>
      <c r="CH525" s="406"/>
      <c r="CI525" s="406"/>
    </row>
    <row r="526" spans="1:87" ht="15.75" customHeight="1">
      <c r="A526" s="406"/>
      <c r="B526" s="407"/>
      <c r="C526" s="407"/>
      <c r="D526" s="406"/>
      <c r="E526" s="406"/>
      <c r="F526" s="406"/>
      <c r="G526" s="406"/>
      <c r="H526" s="406"/>
      <c r="I526" s="406"/>
      <c r="J526" s="406"/>
      <c r="K526" s="406"/>
      <c r="L526" s="406"/>
      <c r="M526" s="406"/>
      <c r="N526" s="406"/>
      <c r="O526" s="406"/>
      <c r="P526" s="406"/>
      <c r="Q526" s="406"/>
      <c r="R526" s="406"/>
      <c r="S526" s="406"/>
      <c r="T526" s="406"/>
      <c r="U526" s="406"/>
      <c r="V526" s="406"/>
      <c r="W526" s="406"/>
      <c r="X526" s="406"/>
      <c r="Y526" s="406"/>
      <c r="Z526" s="406"/>
      <c r="AA526" s="406"/>
      <c r="AB526" s="406"/>
      <c r="AC526" s="406"/>
      <c r="AD526" s="406"/>
      <c r="AE526" s="406"/>
      <c r="AF526" s="406"/>
      <c r="AG526" s="406"/>
      <c r="AH526" s="406"/>
      <c r="AI526" s="406"/>
      <c r="AJ526" s="406"/>
      <c r="AK526" s="406"/>
      <c r="AL526" s="406"/>
      <c r="AM526" s="406"/>
      <c r="AN526" s="406"/>
      <c r="AO526" s="406"/>
      <c r="AP526" s="406"/>
      <c r="AQ526" s="406"/>
      <c r="AR526" s="406"/>
      <c r="AS526" s="406"/>
      <c r="AT526" s="406"/>
      <c r="AU526" s="406"/>
      <c r="AV526" s="406"/>
      <c r="AW526" s="406"/>
      <c r="AX526" s="406"/>
      <c r="AY526" s="406"/>
      <c r="AZ526" s="406"/>
      <c r="BA526" s="406"/>
      <c r="BB526" s="406"/>
      <c r="BC526" s="406"/>
      <c r="BD526" s="406"/>
      <c r="BE526" s="406"/>
      <c r="BF526" s="406"/>
      <c r="BG526" s="406"/>
      <c r="BH526" s="406"/>
      <c r="BI526" s="406"/>
      <c r="BJ526" s="406"/>
      <c r="BK526" s="406"/>
      <c r="BL526" s="406"/>
      <c r="BM526" s="406"/>
      <c r="BN526" s="406"/>
      <c r="BO526" s="406"/>
      <c r="BP526" s="406"/>
      <c r="BQ526" s="406"/>
      <c r="BR526" s="406"/>
      <c r="BS526" s="406"/>
      <c r="BT526" s="406"/>
      <c r="BU526" s="406"/>
      <c r="BV526" s="406"/>
      <c r="BW526" s="406"/>
      <c r="BX526" s="406"/>
      <c r="BY526" s="406"/>
      <c r="BZ526" s="406"/>
      <c r="CA526" s="406"/>
      <c r="CB526" s="406"/>
      <c r="CC526" s="406"/>
      <c r="CD526" s="406"/>
      <c r="CE526" s="406"/>
      <c r="CF526" s="406"/>
      <c r="CG526" s="406"/>
      <c r="CH526" s="406"/>
      <c r="CI526" s="406"/>
    </row>
    <row r="527" spans="1:87" ht="15.75" customHeight="1">
      <c r="A527" s="406"/>
      <c r="B527" s="407"/>
      <c r="C527" s="407"/>
      <c r="D527" s="406"/>
      <c r="E527" s="406"/>
      <c r="F527" s="406"/>
      <c r="G527" s="406"/>
      <c r="H527" s="406"/>
      <c r="I527" s="406"/>
      <c r="J527" s="406"/>
      <c r="K527" s="406"/>
      <c r="L527" s="406"/>
      <c r="M527" s="406"/>
      <c r="N527" s="406"/>
      <c r="O527" s="406"/>
      <c r="P527" s="406"/>
      <c r="Q527" s="406"/>
      <c r="R527" s="406"/>
      <c r="S527" s="406"/>
      <c r="T527" s="406"/>
      <c r="U527" s="406"/>
      <c r="V527" s="406"/>
      <c r="W527" s="406"/>
      <c r="X527" s="406"/>
      <c r="Y527" s="406"/>
      <c r="Z527" s="406"/>
      <c r="AA527" s="406"/>
      <c r="AB527" s="406"/>
      <c r="AC527" s="406"/>
      <c r="AD527" s="406"/>
      <c r="AE527" s="406"/>
      <c r="AF527" s="406"/>
      <c r="AG527" s="406"/>
      <c r="AH527" s="406"/>
      <c r="AI527" s="406"/>
      <c r="AJ527" s="406"/>
      <c r="AK527" s="406"/>
      <c r="AL527" s="406"/>
      <c r="AM527" s="406"/>
      <c r="AN527" s="406"/>
      <c r="AO527" s="406"/>
      <c r="AP527" s="406"/>
      <c r="AQ527" s="406"/>
      <c r="AR527" s="406"/>
      <c r="AS527" s="406"/>
      <c r="AT527" s="406"/>
      <c r="AU527" s="406"/>
      <c r="AV527" s="406"/>
      <c r="AW527" s="406"/>
      <c r="AX527" s="406"/>
      <c r="AY527" s="406"/>
      <c r="AZ527" s="406"/>
      <c r="BA527" s="406"/>
      <c r="BB527" s="406"/>
      <c r="BC527" s="406"/>
      <c r="BD527" s="406"/>
      <c r="BE527" s="406"/>
      <c r="BF527" s="406"/>
      <c r="BG527" s="406"/>
      <c r="BH527" s="406"/>
      <c r="BI527" s="406"/>
      <c r="BJ527" s="406"/>
      <c r="BK527" s="406"/>
      <c r="BL527" s="406"/>
      <c r="BM527" s="406"/>
      <c r="BN527" s="406"/>
      <c r="BO527" s="406"/>
      <c r="BP527" s="406"/>
      <c r="BQ527" s="406"/>
      <c r="BR527" s="406"/>
      <c r="BS527" s="406"/>
      <c r="BT527" s="406"/>
      <c r="BU527" s="406"/>
      <c r="BV527" s="406"/>
      <c r="BW527" s="406"/>
      <c r="BX527" s="406"/>
      <c r="BY527" s="406"/>
      <c r="BZ527" s="406"/>
      <c r="CA527" s="406"/>
      <c r="CB527" s="406"/>
      <c r="CC527" s="406"/>
      <c r="CD527" s="406"/>
      <c r="CE527" s="406"/>
      <c r="CF527" s="406"/>
      <c r="CG527" s="406"/>
      <c r="CH527" s="406"/>
      <c r="CI527" s="406"/>
    </row>
    <row r="528" spans="1:87" ht="15.75" customHeight="1">
      <c r="A528" s="406"/>
      <c r="B528" s="407"/>
      <c r="C528" s="407"/>
      <c r="D528" s="406"/>
      <c r="E528" s="406"/>
      <c r="F528" s="406"/>
      <c r="G528" s="406"/>
      <c r="H528" s="406"/>
      <c r="I528" s="406"/>
      <c r="J528" s="406"/>
      <c r="K528" s="406"/>
      <c r="L528" s="406"/>
      <c r="M528" s="406"/>
      <c r="N528" s="406"/>
      <c r="O528" s="406"/>
      <c r="P528" s="406"/>
      <c r="Q528" s="406"/>
      <c r="R528" s="406"/>
      <c r="S528" s="406"/>
      <c r="T528" s="406"/>
      <c r="U528" s="406"/>
      <c r="V528" s="406"/>
      <c r="W528" s="406"/>
      <c r="X528" s="406"/>
      <c r="Y528" s="406"/>
      <c r="Z528" s="406"/>
      <c r="AA528" s="406"/>
      <c r="AB528" s="406"/>
      <c r="AC528" s="406"/>
      <c r="AD528" s="406"/>
      <c r="AE528" s="406"/>
      <c r="AF528" s="406"/>
      <c r="AG528" s="406"/>
      <c r="AH528" s="406"/>
      <c r="AI528" s="406"/>
      <c r="AJ528" s="406"/>
      <c r="AK528" s="406"/>
      <c r="AL528" s="406"/>
      <c r="AM528" s="406"/>
      <c r="AN528" s="406"/>
      <c r="AO528" s="406"/>
      <c r="AP528" s="406"/>
      <c r="AQ528" s="406"/>
      <c r="AR528" s="406"/>
      <c r="AS528" s="406"/>
      <c r="AT528" s="406"/>
      <c r="AU528" s="406"/>
      <c r="AV528" s="406"/>
      <c r="AW528" s="406"/>
      <c r="AX528" s="406"/>
      <c r="AY528" s="406"/>
      <c r="AZ528" s="406"/>
      <c r="BA528" s="406"/>
      <c r="BB528" s="406"/>
      <c r="BC528" s="406"/>
      <c r="BD528" s="406"/>
      <c r="BE528" s="406"/>
      <c r="BF528" s="406"/>
      <c r="BG528" s="406"/>
      <c r="BH528" s="406"/>
      <c r="BI528" s="406"/>
      <c r="BJ528" s="406"/>
      <c r="BK528" s="406"/>
      <c r="BL528" s="406"/>
      <c r="BM528" s="406"/>
      <c r="BN528" s="406"/>
      <c r="BO528" s="406"/>
      <c r="BP528" s="406"/>
      <c r="BQ528" s="406"/>
      <c r="BR528" s="406"/>
      <c r="BS528" s="406"/>
      <c r="BT528" s="406"/>
      <c r="BU528" s="406"/>
      <c r="BV528" s="406"/>
      <c r="BW528" s="406"/>
      <c r="BX528" s="406"/>
      <c r="BY528" s="406"/>
      <c r="BZ528" s="406"/>
      <c r="CA528" s="406"/>
      <c r="CB528" s="406"/>
      <c r="CC528" s="406"/>
      <c r="CD528" s="406"/>
      <c r="CE528" s="406"/>
      <c r="CF528" s="406"/>
      <c r="CG528" s="406"/>
      <c r="CH528" s="406"/>
      <c r="CI528" s="406"/>
    </row>
    <row r="529" spans="1:87" ht="15.75" customHeight="1">
      <c r="A529" s="406"/>
      <c r="B529" s="407"/>
      <c r="C529" s="407"/>
      <c r="D529" s="406"/>
      <c r="E529" s="406"/>
      <c r="F529" s="406"/>
      <c r="G529" s="406"/>
      <c r="H529" s="406"/>
      <c r="I529" s="406"/>
      <c r="J529" s="406"/>
      <c r="K529" s="406"/>
      <c r="L529" s="406"/>
      <c r="M529" s="406"/>
      <c r="N529" s="406"/>
      <c r="O529" s="406"/>
      <c r="P529" s="406"/>
      <c r="Q529" s="406"/>
      <c r="R529" s="406"/>
      <c r="S529" s="406"/>
      <c r="T529" s="406"/>
      <c r="U529" s="406"/>
      <c r="V529" s="406"/>
      <c r="W529" s="406"/>
      <c r="X529" s="406"/>
      <c r="Y529" s="406"/>
      <c r="Z529" s="406"/>
      <c r="AA529" s="406"/>
      <c r="AB529" s="406"/>
      <c r="AC529" s="406"/>
      <c r="AD529" s="406"/>
      <c r="AE529" s="406"/>
      <c r="AF529" s="406"/>
      <c r="AG529" s="406"/>
      <c r="AH529" s="406"/>
      <c r="AI529" s="406"/>
      <c r="AJ529" s="406"/>
      <c r="AK529" s="406"/>
      <c r="AL529" s="406"/>
      <c r="AM529" s="406"/>
      <c r="AN529" s="406"/>
      <c r="AO529" s="406"/>
      <c r="AP529" s="406"/>
      <c r="AQ529" s="406"/>
      <c r="AR529" s="406"/>
      <c r="AS529" s="406"/>
      <c r="AT529" s="406"/>
      <c r="AU529" s="406"/>
      <c r="AV529" s="406"/>
      <c r="AW529" s="406"/>
      <c r="AX529" s="406"/>
      <c r="AY529" s="406"/>
      <c r="AZ529" s="406"/>
      <c r="BA529" s="406"/>
      <c r="BB529" s="406"/>
      <c r="BC529" s="406"/>
      <c r="BD529" s="406"/>
      <c r="BE529" s="406"/>
      <c r="BF529" s="406"/>
      <c r="BG529" s="406"/>
      <c r="BH529" s="406"/>
      <c r="BI529" s="406"/>
      <c r="BJ529" s="406"/>
      <c r="BK529" s="406"/>
      <c r="BL529" s="406"/>
      <c r="BM529" s="406"/>
      <c r="BN529" s="406"/>
      <c r="BO529" s="406"/>
      <c r="BP529" s="406"/>
      <c r="BQ529" s="406"/>
      <c r="BR529" s="406"/>
      <c r="BS529" s="406"/>
      <c r="BT529" s="406"/>
      <c r="BU529" s="406"/>
      <c r="BV529" s="406"/>
      <c r="BW529" s="406"/>
      <c r="BX529" s="406"/>
      <c r="BY529" s="406"/>
      <c r="BZ529" s="406"/>
      <c r="CA529" s="406"/>
      <c r="CB529" s="406"/>
      <c r="CC529" s="406"/>
      <c r="CD529" s="406"/>
      <c r="CE529" s="406"/>
      <c r="CF529" s="406"/>
      <c r="CG529" s="406"/>
      <c r="CH529" s="406"/>
      <c r="CI529" s="406"/>
    </row>
    <row r="530" spans="1:87" ht="15.75" customHeight="1">
      <c r="A530" s="406"/>
      <c r="B530" s="407"/>
      <c r="C530" s="407"/>
      <c r="D530" s="406"/>
      <c r="E530" s="406"/>
      <c r="F530" s="406"/>
      <c r="G530" s="406"/>
      <c r="H530" s="406"/>
      <c r="I530" s="406"/>
      <c r="J530" s="406"/>
      <c r="K530" s="406"/>
      <c r="L530" s="406"/>
      <c r="M530" s="406"/>
      <c r="N530" s="406"/>
      <c r="O530" s="406"/>
      <c r="P530" s="406"/>
      <c r="Q530" s="406"/>
      <c r="R530" s="406"/>
      <c r="S530" s="406"/>
      <c r="T530" s="406"/>
      <c r="U530" s="406"/>
      <c r="V530" s="406"/>
      <c r="W530" s="406"/>
      <c r="X530" s="406"/>
      <c r="Y530" s="406"/>
      <c r="Z530" s="406"/>
      <c r="AA530" s="406"/>
      <c r="AB530" s="406"/>
      <c r="AC530" s="406"/>
      <c r="AD530" s="406"/>
      <c r="AE530" s="406"/>
      <c r="AF530" s="406"/>
      <c r="AG530" s="406"/>
      <c r="AH530" s="406"/>
      <c r="AI530" s="406"/>
      <c r="AJ530" s="406"/>
      <c r="AK530" s="406"/>
      <c r="AL530" s="406"/>
      <c r="AM530" s="406"/>
      <c r="AN530" s="406"/>
      <c r="AO530" s="406"/>
      <c r="AP530" s="406"/>
      <c r="AQ530" s="406"/>
      <c r="AR530" s="406"/>
      <c r="AS530" s="406"/>
      <c r="AT530" s="406"/>
      <c r="AU530" s="406"/>
      <c r="AV530" s="406"/>
      <c r="AW530" s="406"/>
      <c r="AX530" s="406"/>
      <c r="AY530" s="406"/>
      <c r="AZ530" s="406"/>
      <c r="BA530" s="406"/>
      <c r="BB530" s="406"/>
      <c r="BC530" s="406"/>
      <c r="BD530" s="406"/>
      <c r="BE530" s="406"/>
      <c r="BF530" s="406"/>
      <c r="BG530" s="406"/>
      <c r="BH530" s="406"/>
      <c r="BI530" s="406"/>
      <c r="BJ530" s="406"/>
      <c r="BK530" s="406"/>
      <c r="BL530" s="406"/>
      <c r="BM530" s="406"/>
      <c r="BN530" s="406"/>
      <c r="BO530" s="406"/>
      <c r="BP530" s="406"/>
      <c r="BQ530" s="406"/>
      <c r="BR530" s="406"/>
      <c r="BS530" s="406"/>
      <c r="BT530" s="406"/>
      <c r="BU530" s="406"/>
      <c r="BV530" s="406"/>
      <c r="BW530" s="406"/>
      <c r="BX530" s="406"/>
      <c r="BY530" s="406"/>
      <c r="BZ530" s="406"/>
      <c r="CA530" s="406"/>
      <c r="CB530" s="406"/>
      <c r="CC530" s="406"/>
      <c r="CD530" s="406"/>
      <c r="CE530" s="406"/>
      <c r="CF530" s="406"/>
      <c r="CG530" s="406"/>
      <c r="CH530" s="406"/>
      <c r="CI530" s="406"/>
    </row>
    <row r="531" spans="1:87" ht="15.75" customHeight="1">
      <c r="A531" s="406"/>
      <c r="B531" s="407"/>
      <c r="C531" s="407"/>
      <c r="D531" s="406"/>
      <c r="E531" s="406"/>
      <c r="F531" s="406"/>
      <c r="G531" s="406"/>
      <c r="H531" s="406"/>
      <c r="I531" s="406"/>
      <c r="J531" s="406"/>
      <c r="K531" s="406"/>
      <c r="L531" s="406"/>
      <c r="M531" s="406"/>
      <c r="N531" s="406"/>
      <c r="O531" s="406"/>
      <c r="P531" s="406"/>
      <c r="Q531" s="406"/>
      <c r="R531" s="406"/>
      <c r="S531" s="406"/>
      <c r="T531" s="406"/>
      <c r="U531" s="406"/>
      <c r="V531" s="406"/>
      <c r="W531" s="406"/>
      <c r="X531" s="406"/>
      <c r="Y531" s="406"/>
      <c r="Z531" s="406"/>
      <c r="AA531" s="406"/>
      <c r="AB531" s="406"/>
      <c r="AC531" s="406"/>
      <c r="AD531" s="406"/>
      <c r="AE531" s="406"/>
      <c r="AF531" s="406"/>
      <c r="AG531" s="406"/>
      <c r="AH531" s="406"/>
      <c r="AI531" s="406"/>
      <c r="AJ531" s="406"/>
      <c r="AK531" s="406"/>
      <c r="AL531" s="406"/>
      <c r="AM531" s="406"/>
      <c r="AN531" s="406"/>
      <c r="AO531" s="406"/>
      <c r="AP531" s="406"/>
      <c r="AQ531" s="406"/>
      <c r="AR531" s="406"/>
      <c r="AS531" s="406"/>
      <c r="AT531" s="406"/>
      <c r="AU531" s="406"/>
      <c r="AV531" s="406"/>
      <c r="AW531" s="406"/>
      <c r="AX531" s="406"/>
      <c r="AY531" s="406"/>
      <c r="AZ531" s="406"/>
      <c r="BA531" s="406"/>
      <c r="BB531" s="406"/>
      <c r="BC531" s="406"/>
      <c r="BD531" s="406"/>
      <c r="BE531" s="406"/>
      <c r="BF531" s="406"/>
      <c r="BG531" s="406"/>
      <c r="BH531" s="406"/>
      <c r="BI531" s="406"/>
      <c r="BJ531" s="406"/>
      <c r="BK531" s="406"/>
      <c r="BL531" s="406"/>
      <c r="BM531" s="406"/>
      <c r="BN531" s="406"/>
      <c r="BO531" s="406"/>
      <c r="BP531" s="406"/>
      <c r="BQ531" s="406"/>
      <c r="BR531" s="406"/>
      <c r="BS531" s="406"/>
      <c r="BT531" s="406"/>
      <c r="BU531" s="406"/>
      <c r="BV531" s="406"/>
      <c r="BW531" s="406"/>
      <c r="BX531" s="406"/>
      <c r="BY531" s="406"/>
      <c r="BZ531" s="406"/>
      <c r="CA531" s="406"/>
      <c r="CB531" s="406"/>
      <c r="CC531" s="406"/>
      <c r="CD531" s="406"/>
      <c r="CE531" s="406"/>
      <c r="CF531" s="406"/>
      <c r="CG531" s="406"/>
      <c r="CH531" s="406"/>
      <c r="CI531" s="406"/>
    </row>
    <row r="532" spans="1:87" ht="15.75" customHeight="1">
      <c r="A532" s="406"/>
      <c r="B532" s="407"/>
      <c r="C532" s="407"/>
      <c r="D532" s="406"/>
      <c r="E532" s="406"/>
      <c r="F532" s="406"/>
      <c r="G532" s="406"/>
      <c r="H532" s="406"/>
      <c r="I532" s="406"/>
      <c r="J532" s="406"/>
      <c r="K532" s="406"/>
      <c r="L532" s="406"/>
      <c r="M532" s="406"/>
      <c r="N532" s="406"/>
      <c r="O532" s="406"/>
      <c r="P532" s="406"/>
      <c r="Q532" s="406"/>
      <c r="R532" s="406"/>
      <c r="S532" s="406"/>
      <c r="T532" s="406"/>
      <c r="U532" s="406"/>
      <c r="V532" s="406"/>
      <c r="W532" s="406"/>
      <c r="X532" s="406"/>
      <c r="Y532" s="406"/>
      <c r="Z532" s="406"/>
      <c r="AA532" s="406"/>
      <c r="AB532" s="406"/>
      <c r="AC532" s="406"/>
      <c r="AD532" s="406"/>
      <c r="AE532" s="406"/>
      <c r="AF532" s="406"/>
      <c r="AG532" s="406"/>
      <c r="AH532" s="406"/>
      <c r="AI532" s="406"/>
      <c r="AJ532" s="406"/>
      <c r="AK532" s="406"/>
      <c r="AL532" s="406"/>
      <c r="AM532" s="406"/>
      <c r="AN532" s="406"/>
      <c r="AO532" s="406"/>
      <c r="AP532" s="406"/>
      <c r="AQ532" s="406"/>
      <c r="AR532" s="406"/>
      <c r="AS532" s="406"/>
      <c r="AT532" s="406"/>
      <c r="AU532" s="406"/>
      <c r="AV532" s="406"/>
      <c r="AW532" s="406"/>
      <c r="AX532" s="406"/>
      <c r="AY532" s="406"/>
      <c r="AZ532" s="406"/>
      <c r="BA532" s="406"/>
      <c r="BB532" s="406"/>
      <c r="BC532" s="406"/>
      <c r="BD532" s="406"/>
      <c r="BE532" s="406"/>
      <c r="BF532" s="406"/>
      <c r="BG532" s="406"/>
      <c r="BH532" s="406"/>
      <c r="BI532" s="406"/>
      <c r="BJ532" s="406"/>
      <c r="BK532" s="406"/>
      <c r="BL532" s="406"/>
      <c r="BM532" s="406"/>
      <c r="BN532" s="406"/>
      <c r="BO532" s="406"/>
      <c r="BP532" s="406"/>
      <c r="BQ532" s="406"/>
      <c r="BR532" s="406"/>
      <c r="BS532" s="406"/>
      <c r="BT532" s="406"/>
      <c r="BU532" s="406"/>
      <c r="BV532" s="406"/>
      <c r="BW532" s="406"/>
      <c r="BX532" s="406"/>
      <c r="BY532" s="406"/>
      <c r="BZ532" s="406"/>
      <c r="CA532" s="406"/>
      <c r="CB532" s="406"/>
      <c r="CC532" s="406"/>
      <c r="CD532" s="406"/>
      <c r="CE532" s="406"/>
      <c r="CF532" s="406"/>
      <c r="CG532" s="406"/>
      <c r="CH532" s="406"/>
      <c r="CI532" s="406"/>
    </row>
    <row r="533" spans="1:87" ht="15.75" customHeight="1">
      <c r="A533" s="406"/>
      <c r="B533" s="407"/>
      <c r="C533" s="407"/>
      <c r="D533" s="406"/>
      <c r="E533" s="406"/>
      <c r="F533" s="406"/>
      <c r="G533" s="406"/>
      <c r="H533" s="406"/>
      <c r="I533" s="406"/>
      <c r="J533" s="406"/>
      <c r="K533" s="406"/>
      <c r="L533" s="406"/>
      <c r="M533" s="406"/>
      <c r="N533" s="406"/>
      <c r="O533" s="406"/>
      <c r="P533" s="406"/>
      <c r="Q533" s="406"/>
      <c r="R533" s="406"/>
      <c r="S533" s="406"/>
      <c r="T533" s="406"/>
      <c r="U533" s="406"/>
      <c r="V533" s="406"/>
      <c r="W533" s="406"/>
      <c r="X533" s="406"/>
      <c r="Y533" s="406"/>
      <c r="Z533" s="406"/>
      <c r="AA533" s="406"/>
      <c r="AB533" s="406"/>
      <c r="AC533" s="406"/>
      <c r="AD533" s="406"/>
      <c r="AE533" s="406"/>
      <c r="AF533" s="406"/>
      <c r="AG533" s="406"/>
      <c r="AH533" s="406"/>
      <c r="AI533" s="406"/>
      <c r="AJ533" s="406"/>
      <c r="AK533" s="406"/>
      <c r="AL533" s="406"/>
      <c r="AM533" s="406"/>
      <c r="AN533" s="406"/>
      <c r="AO533" s="406"/>
      <c r="AP533" s="406"/>
      <c r="AQ533" s="406"/>
      <c r="AR533" s="406"/>
      <c r="AS533" s="406"/>
      <c r="AT533" s="406"/>
      <c r="AU533" s="406"/>
      <c r="AV533" s="406"/>
      <c r="AW533" s="406"/>
      <c r="AX533" s="406"/>
      <c r="AY533" s="406"/>
      <c r="AZ533" s="406"/>
      <c r="BA533" s="406"/>
      <c r="BB533" s="406"/>
      <c r="BC533" s="406"/>
      <c r="BD533" s="406"/>
      <c r="BE533" s="406"/>
      <c r="BF533" s="406"/>
      <c r="BG533" s="406"/>
      <c r="BH533" s="406"/>
      <c r="BI533" s="406"/>
      <c r="BJ533" s="406"/>
      <c r="BK533" s="406"/>
      <c r="BL533" s="406"/>
      <c r="BM533" s="406"/>
      <c r="BN533" s="406"/>
      <c r="BO533" s="406"/>
      <c r="BP533" s="406"/>
      <c r="BQ533" s="406"/>
      <c r="BR533" s="406"/>
      <c r="BS533" s="406"/>
      <c r="BT533" s="406"/>
      <c r="BU533" s="406"/>
      <c r="BV533" s="406"/>
      <c r="BW533" s="406"/>
      <c r="BX533" s="406"/>
      <c r="BY533" s="406"/>
      <c r="BZ533" s="406"/>
      <c r="CA533" s="406"/>
      <c r="CB533" s="406"/>
      <c r="CC533" s="406"/>
      <c r="CD533" s="406"/>
      <c r="CE533" s="406"/>
      <c r="CF533" s="406"/>
      <c r="CG533" s="406"/>
      <c r="CH533" s="406"/>
      <c r="CI533" s="406"/>
    </row>
    <row r="534" spans="1:87" ht="15.75" customHeight="1">
      <c r="A534" s="406"/>
      <c r="B534" s="407"/>
      <c r="C534" s="407"/>
      <c r="D534" s="406"/>
      <c r="E534" s="406"/>
      <c r="F534" s="406"/>
      <c r="G534" s="406"/>
      <c r="H534" s="406"/>
      <c r="I534" s="406"/>
      <c r="J534" s="406"/>
      <c r="K534" s="406"/>
      <c r="L534" s="406"/>
      <c r="M534" s="406"/>
      <c r="N534" s="406"/>
      <c r="O534" s="406"/>
      <c r="P534" s="406"/>
      <c r="Q534" s="406"/>
      <c r="R534" s="406"/>
      <c r="S534" s="406"/>
      <c r="T534" s="406"/>
      <c r="U534" s="406"/>
      <c r="V534" s="406"/>
      <c r="W534" s="406"/>
      <c r="X534" s="406"/>
      <c r="Y534" s="406"/>
      <c r="Z534" s="406"/>
      <c r="AA534" s="406"/>
      <c r="AB534" s="406"/>
      <c r="AC534" s="406"/>
      <c r="AD534" s="406"/>
      <c r="AE534" s="406"/>
      <c r="AF534" s="406"/>
      <c r="AG534" s="406"/>
      <c r="AH534" s="406"/>
      <c r="AI534" s="406"/>
      <c r="AJ534" s="406"/>
      <c r="AK534" s="406"/>
      <c r="AL534" s="406"/>
      <c r="AM534" s="406"/>
      <c r="AN534" s="406"/>
      <c r="AO534" s="406"/>
      <c r="AP534" s="406"/>
      <c r="AQ534" s="406"/>
      <c r="AR534" s="406"/>
      <c r="AS534" s="406"/>
      <c r="AT534" s="406"/>
      <c r="AU534" s="406"/>
      <c r="AV534" s="406"/>
      <c r="AW534" s="406"/>
      <c r="AX534" s="406"/>
      <c r="AY534" s="406"/>
      <c r="AZ534" s="406"/>
      <c r="BA534" s="406"/>
      <c r="BB534" s="406"/>
      <c r="BC534" s="406"/>
      <c r="BD534" s="406"/>
      <c r="BE534" s="406"/>
      <c r="BF534" s="406"/>
      <c r="BG534" s="406"/>
      <c r="BH534" s="406"/>
      <c r="BI534" s="406"/>
      <c r="BJ534" s="406"/>
      <c r="BK534" s="406"/>
      <c r="BL534" s="406"/>
      <c r="BM534" s="406"/>
      <c r="BN534" s="406"/>
      <c r="BO534" s="406"/>
      <c r="BP534" s="406"/>
      <c r="BQ534" s="406"/>
      <c r="BR534" s="406"/>
      <c r="BS534" s="406"/>
      <c r="BT534" s="406"/>
      <c r="BU534" s="406"/>
      <c r="BV534" s="406"/>
      <c r="BW534" s="406"/>
      <c r="BX534" s="406"/>
      <c r="BY534" s="406"/>
      <c r="BZ534" s="406"/>
      <c r="CA534" s="406"/>
      <c r="CB534" s="406"/>
      <c r="CC534" s="406"/>
      <c r="CD534" s="406"/>
      <c r="CE534" s="406"/>
      <c r="CF534" s="406"/>
      <c r="CG534" s="406"/>
      <c r="CH534" s="406"/>
      <c r="CI534" s="406"/>
    </row>
    <row r="535" spans="1:87" ht="15.75" customHeight="1">
      <c r="A535" s="406"/>
      <c r="B535" s="407"/>
      <c r="C535" s="407"/>
      <c r="D535" s="406"/>
      <c r="E535" s="406"/>
      <c r="F535" s="406"/>
      <c r="G535" s="406"/>
      <c r="H535" s="406"/>
      <c r="I535" s="406"/>
      <c r="J535" s="406"/>
      <c r="K535" s="406"/>
      <c r="L535" s="406"/>
      <c r="M535" s="406"/>
      <c r="N535" s="406"/>
      <c r="O535" s="406"/>
      <c r="P535" s="406"/>
      <c r="Q535" s="406"/>
      <c r="R535" s="406"/>
      <c r="S535" s="406"/>
      <c r="T535" s="406"/>
      <c r="U535" s="406"/>
      <c r="V535" s="406"/>
      <c r="W535" s="406"/>
      <c r="X535" s="406"/>
      <c r="Y535" s="406"/>
      <c r="Z535" s="406"/>
      <c r="AA535" s="406"/>
      <c r="AB535" s="406"/>
      <c r="AC535" s="406"/>
      <c r="AD535" s="406"/>
      <c r="AE535" s="406"/>
      <c r="AF535" s="406"/>
      <c r="AG535" s="406"/>
      <c r="AH535" s="406"/>
      <c r="AI535" s="406"/>
      <c r="AJ535" s="406"/>
      <c r="AK535" s="406"/>
      <c r="AL535" s="406"/>
      <c r="AM535" s="406"/>
      <c r="AN535" s="406"/>
      <c r="AO535" s="406"/>
      <c r="AP535" s="406"/>
      <c r="AQ535" s="406"/>
      <c r="AR535" s="406"/>
      <c r="AS535" s="406"/>
      <c r="AT535" s="406"/>
      <c r="AU535" s="406"/>
      <c r="AV535" s="406"/>
      <c r="AW535" s="406"/>
      <c r="AX535" s="406"/>
      <c r="AY535" s="406"/>
      <c r="AZ535" s="406"/>
      <c r="BA535" s="406"/>
      <c r="BB535" s="406"/>
      <c r="BC535" s="406"/>
      <c r="BD535" s="406"/>
      <c r="BE535" s="406"/>
      <c r="BF535" s="406"/>
      <c r="BG535" s="406"/>
      <c r="BH535" s="406"/>
      <c r="BI535" s="406"/>
      <c r="BJ535" s="406"/>
      <c r="BK535" s="406"/>
      <c r="BL535" s="406"/>
      <c r="BM535" s="406"/>
      <c r="BN535" s="406"/>
      <c r="BO535" s="406"/>
      <c r="BP535" s="406"/>
      <c r="BQ535" s="406"/>
      <c r="BR535" s="406"/>
      <c r="BS535" s="406"/>
      <c r="BT535" s="406"/>
      <c r="BU535" s="406"/>
      <c r="BV535" s="406"/>
      <c r="BW535" s="406"/>
      <c r="BX535" s="406"/>
      <c r="BY535" s="406"/>
      <c r="BZ535" s="406"/>
      <c r="CA535" s="406"/>
      <c r="CB535" s="406"/>
      <c r="CC535" s="406"/>
      <c r="CD535" s="406"/>
      <c r="CE535" s="406"/>
      <c r="CF535" s="406"/>
      <c r="CG535" s="406"/>
      <c r="CH535" s="406"/>
      <c r="CI535" s="406"/>
    </row>
    <row r="536" spans="1:87" ht="15.75" customHeight="1">
      <c r="A536" s="406"/>
      <c r="B536" s="407"/>
      <c r="C536" s="407"/>
      <c r="D536" s="406"/>
      <c r="E536" s="406"/>
      <c r="F536" s="406"/>
      <c r="G536" s="406"/>
      <c r="H536" s="406"/>
      <c r="I536" s="406"/>
      <c r="J536" s="406"/>
      <c r="K536" s="406"/>
      <c r="L536" s="406"/>
      <c r="M536" s="406"/>
      <c r="N536" s="406"/>
      <c r="O536" s="406"/>
      <c r="P536" s="406"/>
      <c r="Q536" s="406"/>
      <c r="R536" s="406"/>
      <c r="S536" s="406"/>
      <c r="T536" s="406"/>
      <c r="U536" s="406"/>
      <c r="V536" s="406"/>
      <c r="W536" s="406"/>
      <c r="X536" s="406"/>
      <c r="Y536" s="406"/>
      <c r="Z536" s="406"/>
      <c r="AA536" s="406"/>
      <c r="AB536" s="406"/>
      <c r="AC536" s="406"/>
      <c r="AD536" s="406"/>
      <c r="AE536" s="406"/>
      <c r="AF536" s="406"/>
      <c r="AG536" s="406"/>
      <c r="AH536" s="406"/>
      <c r="AI536" s="406"/>
      <c r="AJ536" s="406"/>
      <c r="AK536" s="406"/>
      <c r="AL536" s="406"/>
      <c r="AM536" s="406"/>
      <c r="AN536" s="406"/>
      <c r="AO536" s="406"/>
      <c r="AP536" s="406"/>
      <c r="AQ536" s="406"/>
      <c r="AR536" s="406"/>
      <c r="AS536" s="406"/>
      <c r="AT536" s="406"/>
      <c r="AU536" s="406"/>
      <c r="AV536" s="406"/>
      <c r="AW536" s="406"/>
      <c r="AX536" s="406"/>
      <c r="AY536" s="406"/>
      <c r="AZ536" s="406"/>
      <c r="BA536" s="406"/>
      <c r="BB536" s="406"/>
      <c r="BC536" s="406"/>
      <c r="BD536" s="406"/>
      <c r="BE536" s="406"/>
      <c r="BF536" s="406"/>
      <c r="BG536" s="406"/>
      <c r="BH536" s="406"/>
      <c r="BI536" s="406"/>
      <c r="BJ536" s="406"/>
      <c r="BK536" s="406"/>
      <c r="BL536" s="406"/>
      <c r="BM536" s="406"/>
      <c r="BN536" s="406"/>
      <c r="BO536" s="406"/>
      <c r="BP536" s="406"/>
      <c r="BQ536" s="406"/>
      <c r="BR536" s="406"/>
      <c r="BS536" s="406"/>
      <c r="BT536" s="406"/>
      <c r="BU536" s="406"/>
      <c r="BV536" s="406"/>
      <c r="BW536" s="406"/>
      <c r="BX536" s="406"/>
      <c r="BY536" s="406"/>
      <c r="BZ536" s="406"/>
      <c r="CA536" s="406"/>
      <c r="CB536" s="406"/>
      <c r="CC536" s="406"/>
      <c r="CD536" s="406"/>
      <c r="CE536" s="406"/>
      <c r="CF536" s="406"/>
      <c r="CG536" s="406"/>
      <c r="CH536" s="406"/>
      <c r="CI536" s="406"/>
    </row>
    <row r="537" spans="1:87" ht="15.75" customHeight="1">
      <c r="A537" s="406"/>
      <c r="B537" s="407"/>
      <c r="C537" s="407"/>
      <c r="D537" s="406"/>
      <c r="E537" s="406"/>
      <c r="F537" s="406"/>
      <c r="G537" s="406"/>
      <c r="H537" s="406"/>
      <c r="I537" s="406"/>
      <c r="J537" s="406"/>
      <c r="K537" s="406"/>
      <c r="L537" s="406"/>
      <c r="M537" s="406"/>
      <c r="N537" s="406"/>
      <c r="O537" s="406"/>
      <c r="P537" s="406"/>
      <c r="Q537" s="406"/>
      <c r="R537" s="406"/>
      <c r="S537" s="406"/>
      <c r="T537" s="406"/>
      <c r="U537" s="406"/>
      <c r="V537" s="406"/>
      <c r="W537" s="406"/>
      <c r="X537" s="406"/>
      <c r="Y537" s="406"/>
      <c r="Z537" s="406"/>
      <c r="AA537" s="406"/>
      <c r="AB537" s="406"/>
      <c r="AC537" s="406"/>
      <c r="AD537" s="406"/>
      <c r="AE537" s="406"/>
      <c r="AF537" s="406"/>
      <c r="AG537" s="406"/>
      <c r="AH537" s="406"/>
      <c r="AI537" s="406"/>
      <c r="AJ537" s="406"/>
      <c r="AK537" s="406"/>
      <c r="AL537" s="406"/>
      <c r="AM537" s="406"/>
      <c r="AN537" s="406"/>
      <c r="AO537" s="406"/>
      <c r="AP537" s="406"/>
      <c r="AQ537" s="406"/>
      <c r="AR537" s="406"/>
      <c r="AS537" s="406"/>
      <c r="AT537" s="406"/>
      <c r="AU537" s="406"/>
      <c r="AV537" s="406"/>
      <c r="AW537" s="406"/>
      <c r="AX537" s="406"/>
      <c r="AY537" s="406"/>
      <c r="AZ537" s="406"/>
      <c r="BA537" s="406"/>
      <c r="BB537" s="406"/>
      <c r="BC537" s="406"/>
      <c r="BD537" s="406"/>
      <c r="BE537" s="406"/>
      <c r="BF537" s="406"/>
      <c r="BG537" s="406"/>
      <c r="BH537" s="406"/>
      <c r="BI537" s="406"/>
      <c r="BJ537" s="406"/>
      <c r="BK537" s="406"/>
      <c r="BL537" s="406"/>
      <c r="BM537" s="406"/>
      <c r="BN537" s="406"/>
      <c r="BO537" s="406"/>
      <c r="BP537" s="406"/>
      <c r="BQ537" s="406"/>
      <c r="BR537" s="406"/>
      <c r="BS537" s="406"/>
      <c r="BT537" s="406"/>
      <c r="BU537" s="406"/>
      <c r="BV537" s="406"/>
      <c r="BW537" s="406"/>
      <c r="BX537" s="406"/>
      <c r="BY537" s="406"/>
      <c r="BZ537" s="406"/>
      <c r="CA537" s="406"/>
      <c r="CB537" s="406"/>
      <c r="CC537" s="406"/>
      <c r="CD537" s="406"/>
      <c r="CE537" s="406"/>
      <c r="CF537" s="406"/>
      <c r="CG537" s="406"/>
      <c r="CH537" s="406"/>
      <c r="CI537" s="406"/>
    </row>
    <row r="538" spans="1:87" ht="15.75" customHeight="1">
      <c r="A538" s="406"/>
      <c r="B538" s="407"/>
      <c r="C538" s="407"/>
      <c r="D538" s="406"/>
      <c r="E538" s="406"/>
      <c r="F538" s="406"/>
      <c r="G538" s="406"/>
      <c r="H538" s="406"/>
      <c r="I538" s="406"/>
      <c r="J538" s="406"/>
      <c r="K538" s="406"/>
      <c r="L538" s="406"/>
      <c r="M538" s="406"/>
      <c r="N538" s="406"/>
      <c r="O538" s="406"/>
      <c r="P538" s="406"/>
      <c r="Q538" s="406"/>
      <c r="R538" s="406"/>
      <c r="S538" s="406"/>
      <c r="T538" s="406"/>
      <c r="U538" s="406"/>
      <c r="V538" s="406"/>
      <c r="W538" s="406"/>
      <c r="X538" s="406"/>
      <c r="Y538" s="406"/>
      <c r="Z538" s="406"/>
      <c r="AA538" s="406"/>
      <c r="AB538" s="406"/>
      <c r="AC538" s="406"/>
      <c r="AD538" s="406"/>
      <c r="AE538" s="406"/>
      <c r="AF538" s="406"/>
      <c r="AG538" s="406"/>
      <c r="AH538" s="406"/>
      <c r="AI538" s="406"/>
      <c r="AJ538" s="406"/>
      <c r="AK538" s="406"/>
      <c r="AL538" s="406"/>
      <c r="AM538" s="406"/>
      <c r="AN538" s="406"/>
      <c r="AO538" s="406"/>
      <c r="AP538" s="406"/>
      <c r="AQ538" s="406"/>
      <c r="AR538" s="406"/>
      <c r="AS538" s="406"/>
      <c r="AT538" s="406"/>
      <c r="AU538" s="406"/>
      <c r="AV538" s="406"/>
      <c r="AW538" s="406"/>
      <c r="AX538" s="406"/>
      <c r="AY538" s="406"/>
      <c r="AZ538" s="406"/>
      <c r="BA538" s="406"/>
      <c r="BB538" s="406"/>
      <c r="BC538" s="406"/>
      <c r="BD538" s="406"/>
      <c r="BE538" s="406"/>
      <c r="BF538" s="406"/>
      <c r="BG538" s="406"/>
      <c r="BH538" s="406"/>
      <c r="BI538" s="406"/>
      <c r="BJ538" s="406"/>
      <c r="BK538" s="406"/>
      <c r="BL538" s="406"/>
      <c r="BM538" s="406"/>
      <c r="BN538" s="406"/>
      <c r="BO538" s="406"/>
      <c r="BP538" s="406"/>
      <c r="BQ538" s="406"/>
      <c r="BR538" s="406"/>
      <c r="BS538" s="406"/>
      <c r="BT538" s="406"/>
      <c r="BU538" s="406"/>
      <c r="BV538" s="406"/>
      <c r="BW538" s="406"/>
      <c r="BX538" s="406"/>
      <c r="BY538" s="406"/>
      <c r="BZ538" s="406"/>
      <c r="CA538" s="406"/>
      <c r="CB538" s="406"/>
      <c r="CC538" s="406"/>
      <c r="CD538" s="406"/>
      <c r="CE538" s="406"/>
      <c r="CF538" s="406"/>
      <c r="CG538" s="406"/>
      <c r="CH538" s="406"/>
      <c r="CI538" s="406"/>
    </row>
    <row r="539" spans="1:87" ht="15.75" customHeight="1">
      <c r="A539" s="406"/>
      <c r="B539" s="407"/>
      <c r="C539" s="407"/>
      <c r="D539" s="406"/>
      <c r="E539" s="406"/>
      <c r="F539" s="406"/>
      <c r="G539" s="406"/>
      <c r="H539" s="406"/>
      <c r="I539" s="406"/>
      <c r="J539" s="406"/>
      <c r="K539" s="406"/>
      <c r="L539" s="406"/>
      <c r="M539" s="406"/>
      <c r="N539" s="406"/>
      <c r="O539" s="406"/>
      <c r="P539" s="406"/>
      <c r="Q539" s="406"/>
      <c r="R539" s="406"/>
      <c r="S539" s="406"/>
      <c r="T539" s="406"/>
      <c r="U539" s="406"/>
      <c r="V539" s="406"/>
      <c r="W539" s="406"/>
      <c r="X539" s="406"/>
      <c r="Y539" s="406"/>
      <c r="Z539" s="406"/>
      <c r="AA539" s="406"/>
      <c r="AB539" s="406"/>
      <c r="AC539" s="406"/>
      <c r="AD539" s="406"/>
      <c r="AE539" s="406"/>
      <c r="AF539" s="406"/>
      <c r="AG539" s="406"/>
      <c r="AH539" s="406"/>
      <c r="AI539" s="406"/>
      <c r="AJ539" s="406"/>
      <c r="AK539" s="406"/>
      <c r="AL539" s="406"/>
      <c r="AM539" s="406"/>
      <c r="AN539" s="406"/>
      <c r="AO539" s="406"/>
      <c r="AP539" s="406"/>
      <c r="AQ539" s="406"/>
      <c r="AR539" s="406"/>
      <c r="AS539" s="406"/>
      <c r="AT539" s="406"/>
      <c r="AU539" s="406"/>
      <c r="AV539" s="406"/>
      <c r="AW539" s="406"/>
      <c r="AX539" s="406"/>
      <c r="AY539" s="406"/>
      <c r="AZ539" s="406"/>
      <c r="BA539" s="406"/>
      <c r="BB539" s="406"/>
      <c r="BC539" s="406"/>
      <c r="BD539" s="406"/>
      <c r="BE539" s="406"/>
      <c r="BF539" s="406"/>
      <c r="BG539" s="406"/>
      <c r="BH539" s="406"/>
      <c r="BI539" s="406"/>
      <c r="BJ539" s="406"/>
      <c r="BK539" s="406"/>
      <c r="BL539" s="406"/>
      <c r="BM539" s="406"/>
      <c r="BN539" s="406"/>
      <c r="BO539" s="406"/>
      <c r="BP539" s="406"/>
      <c r="BQ539" s="406"/>
      <c r="BR539" s="406"/>
      <c r="BS539" s="406"/>
      <c r="BT539" s="406"/>
      <c r="BU539" s="406"/>
      <c r="BV539" s="406"/>
      <c r="BW539" s="406"/>
      <c r="BX539" s="406"/>
      <c r="BY539" s="406"/>
      <c r="BZ539" s="406"/>
      <c r="CA539" s="406"/>
      <c r="CB539" s="406"/>
      <c r="CC539" s="406"/>
      <c r="CD539" s="406"/>
      <c r="CE539" s="406"/>
      <c r="CF539" s="406"/>
      <c r="CG539" s="406"/>
      <c r="CH539" s="406"/>
      <c r="CI539" s="406"/>
    </row>
    <row r="540" spans="1:87" ht="15.75" customHeight="1">
      <c r="A540" s="406"/>
      <c r="B540" s="407"/>
      <c r="C540" s="407"/>
      <c r="D540" s="406"/>
      <c r="E540" s="406"/>
      <c r="F540" s="406"/>
      <c r="G540" s="406"/>
      <c r="H540" s="406"/>
      <c r="I540" s="406"/>
      <c r="J540" s="406"/>
      <c r="K540" s="406"/>
      <c r="L540" s="406"/>
      <c r="M540" s="406"/>
      <c r="N540" s="406"/>
      <c r="O540" s="406"/>
      <c r="P540" s="406"/>
      <c r="Q540" s="406"/>
      <c r="R540" s="406"/>
      <c r="S540" s="406"/>
      <c r="T540" s="406"/>
      <c r="U540" s="406"/>
      <c r="V540" s="406"/>
      <c r="W540" s="406"/>
      <c r="X540" s="406"/>
      <c r="Y540" s="406"/>
      <c r="Z540" s="406"/>
      <c r="AA540" s="406"/>
      <c r="AB540" s="406"/>
      <c r="AC540" s="406"/>
      <c r="AD540" s="406"/>
      <c r="AE540" s="406"/>
      <c r="AF540" s="406"/>
      <c r="AG540" s="406"/>
      <c r="AH540" s="406"/>
      <c r="AI540" s="406"/>
      <c r="AJ540" s="406"/>
      <c r="AK540" s="406"/>
      <c r="AL540" s="406"/>
      <c r="AM540" s="406"/>
      <c r="AN540" s="406"/>
      <c r="AO540" s="406"/>
      <c r="AP540" s="406"/>
      <c r="AQ540" s="406"/>
      <c r="AR540" s="406"/>
      <c r="AS540" s="406"/>
      <c r="AT540" s="406"/>
      <c r="AU540" s="406"/>
      <c r="AV540" s="406"/>
      <c r="AW540" s="406"/>
      <c r="AX540" s="406"/>
      <c r="AY540" s="406"/>
      <c r="AZ540" s="406"/>
      <c r="BA540" s="406"/>
      <c r="BB540" s="406"/>
      <c r="BC540" s="406"/>
      <c r="BD540" s="406"/>
      <c r="BE540" s="406"/>
      <c r="BF540" s="406"/>
      <c r="BG540" s="406"/>
      <c r="BH540" s="406"/>
      <c r="BI540" s="406"/>
      <c r="BJ540" s="406"/>
      <c r="BK540" s="406"/>
      <c r="BL540" s="406"/>
      <c r="BM540" s="406"/>
      <c r="BN540" s="406"/>
      <c r="BO540" s="406"/>
      <c r="BP540" s="406"/>
      <c r="BQ540" s="406"/>
      <c r="BR540" s="406"/>
      <c r="BS540" s="406"/>
      <c r="BT540" s="406"/>
      <c r="BU540" s="406"/>
      <c r="BV540" s="406"/>
      <c r="BW540" s="406"/>
      <c r="BX540" s="406"/>
      <c r="BY540" s="406"/>
      <c r="BZ540" s="406"/>
      <c r="CA540" s="406"/>
      <c r="CB540" s="406"/>
      <c r="CC540" s="406"/>
      <c r="CD540" s="406"/>
      <c r="CE540" s="406"/>
      <c r="CF540" s="406"/>
      <c r="CG540" s="406"/>
      <c r="CH540" s="406"/>
      <c r="CI540" s="406"/>
    </row>
    <row r="541" spans="1:87" ht="15.75" customHeight="1">
      <c r="A541" s="406"/>
      <c r="B541" s="407"/>
      <c r="C541" s="407"/>
      <c r="D541" s="406"/>
      <c r="E541" s="406"/>
      <c r="F541" s="406"/>
      <c r="G541" s="406"/>
      <c r="H541" s="406"/>
      <c r="I541" s="406"/>
      <c r="J541" s="406"/>
      <c r="K541" s="406"/>
      <c r="L541" s="406"/>
      <c r="M541" s="406"/>
      <c r="N541" s="406"/>
      <c r="O541" s="406"/>
      <c r="P541" s="406"/>
      <c r="Q541" s="406"/>
      <c r="R541" s="406"/>
      <c r="S541" s="406"/>
      <c r="T541" s="406"/>
      <c r="U541" s="406"/>
      <c r="V541" s="406"/>
      <c r="W541" s="406"/>
      <c r="X541" s="406"/>
      <c r="Y541" s="406"/>
      <c r="Z541" s="406"/>
      <c r="AA541" s="406"/>
      <c r="AB541" s="406"/>
      <c r="AC541" s="406"/>
      <c r="AD541" s="406"/>
      <c r="AE541" s="406"/>
      <c r="AF541" s="406"/>
      <c r="AG541" s="406"/>
      <c r="AH541" s="406"/>
      <c r="AI541" s="406"/>
      <c r="AJ541" s="406"/>
      <c r="AK541" s="406"/>
      <c r="AL541" s="406"/>
      <c r="AM541" s="406"/>
      <c r="AN541" s="406"/>
      <c r="AO541" s="406"/>
      <c r="AP541" s="406"/>
      <c r="AQ541" s="406"/>
      <c r="AR541" s="406"/>
      <c r="AS541" s="406"/>
      <c r="AT541" s="406"/>
      <c r="AU541" s="406"/>
      <c r="AV541" s="406"/>
      <c r="AW541" s="406"/>
      <c r="AX541" s="406"/>
      <c r="AY541" s="406"/>
      <c r="AZ541" s="406"/>
      <c r="BA541" s="406"/>
      <c r="BB541" s="406"/>
      <c r="BC541" s="406"/>
      <c r="BD541" s="406"/>
      <c r="BE541" s="406"/>
      <c r="BF541" s="406"/>
      <c r="BG541" s="406"/>
      <c r="BH541" s="406"/>
      <c r="BI541" s="406"/>
      <c r="BJ541" s="406"/>
      <c r="BK541" s="406"/>
      <c r="BL541" s="406"/>
      <c r="BM541" s="406"/>
      <c r="BN541" s="406"/>
      <c r="BO541" s="406"/>
      <c r="BP541" s="406"/>
      <c r="BQ541" s="406"/>
      <c r="BR541" s="406"/>
      <c r="BS541" s="406"/>
      <c r="BT541" s="406"/>
      <c r="BU541" s="406"/>
      <c r="BV541" s="406"/>
      <c r="BW541" s="406"/>
      <c r="BX541" s="406"/>
      <c r="BY541" s="406"/>
      <c r="BZ541" s="406"/>
      <c r="CA541" s="406"/>
      <c r="CB541" s="406"/>
      <c r="CC541" s="406"/>
      <c r="CD541" s="406"/>
      <c r="CE541" s="406"/>
      <c r="CF541" s="406"/>
      <c r="CG541" s="406"/>
      <c r="CH541" s="406"/>
      <c r="CI541" s="406"/>
    </row>
    <row r="542" spans="1:87" ht="15.75" customHeight="1">
      <c r="A542" s="406"/>
      <c r="B542" s="407"/>
      <c r="C542" s="407"/>
      <c r="D542" s="406"/>
      <c r="E542" s="406"/>
      <c r="F542" s="406"/>
      <c r="G542" s="406"/>
      <c r="H542" s="406"/>
      <c r="I542" s="406"/>
      <c r="J542" s="406"/>
      <c r="K542" s="406"/>
      <c r="L542" s="406"/>
      <c r="M542" s="406"/>
      <c r="N542" s="406"/>
      <c r="O542" s="406"/>
      <c r="P542" s="406"/>
      <c r="Q542" s="406"/>
      <c r="R542" s="406"/>
      <c r="S542" s="406"/>
      <c r="T542" s="406"/>
      <c r="U542" s="406"/>
      <c r="V542" s="406"/>
      <c r="W542" s="406"/>
      <c r="X542" s="406"/>
      <c r="Y542" s="406"/>
      <c r="Z542" s="406"/>
      <c r="AA542" s="406"/>
      <c r="AB542" s="406"/>
      <c r="AC542" s="406"/>
      <c r="AD542" s="406"/>
      <c r="AE542" s="406"/>
      <c r="AF542" s="406"/>
      <c r="AG542" s="406"/>
      <c r="AH542" s="406"/>
      <c r="AI542" s="406"/>
      <c r="AJ542" s="406"/>
      <c r="AK542" s="406"/>
      <c r="AL542" s="406"/>
      <c r="AM542" s="406"/>
      <c r="AN542" s="406"/>
      <c r="AO542" s="406"/>
      <c r="AP542" s="406"/>
      <c r="AQ542" s="406"/>
      <c r="AR542" s="406"/>
      <c r="AS542" s="406"/>
      <c r="AT542" s="406"/>
      <c r="AU542" s="406"/>
      <c r="AV542" s="406"/>
      <c r="AW542" s="406"/>
      <c r="AX542" s="406"/>
      <c r="AY542" s="406"/>
      <c r="AZ542" s="406"/>
      <c r="BA542" s="406"/>
      <c r="BB542" s="406"/>
      <c r="BC542" s="406"/>
      <c r="BD542" s="406"/>
      <c r="BE542" s="406"/>
      <c r="BF542" s="406"/>
      <c r="BG542" s="406"/>
      <c r="BH542" s="406"/>
      <c r="BI542" s="406"/>
      <c r="BJ542" s="406"/>
      <c r="BK542" s="406"/>
      <c r="BL542" s="406"/>
      <c r="BM542" s="406"/>
      <c r="BN542" s="406"/>
      <c r="BO542" s="406"/>
      <c r="BP542" s="406"/>
      <c r="BQ542" s="406"/>
      <c r="BR542" s="406"/>
      <c r="BS542" s="406"/>
      <c r="BT542" s="406"/>
      <c r="BU542" s="406"/>
      <c r="BV542" s="406"/>
      <c r="BW542" s="406"/>
      <c r="BX542" s="406"/>
      <c r="BY542" s="406"/>
      <c r="BZ542" s="406"/>
      <c r="CA542" s="406"/>
      <c r="CB542" s="406"/>
      <c r="CC542" s="406"/>
      <c r="CD542" s="406"/>
      <c r="CE542" s="406"/>
      <c r="CF542" s="406"/>
      <c r="CG542" s="406"/>
      <c r="CH542" s="406"/>
      <c r="CI542" s="406"/>
    </row>
    <row r="543" spans="1:87" ht="15.75" customHeight="1">
      <c r="A543" s="406"/>
      <c r="B543" s="407"/>
      <c r="C543" s="407"/>
      <c r="D543" s="406"/>
      <c r="E543" s="406"/>
      <c r="F543" s="406"/>
      <c r="G543" s="406"/>
      <c r="H543" s="406"/>
      <c r="I543" s="406"/>
      <c r="J543" s="406"/>
      <c r="K543" s="406"/>
      <c r="L543" s="406"/>
      <c r="M543" s="406"/>
      <c r="N543" s="406"/>
      <c r="O543" s="406"/>
      <c r="P543" s="406"/>
      <c r="Q543" s="406"/>
      <c r="R543" s="406"/>
      <c r="S543" s="406"/>
      <c r="T543" s="406"/>
      <c r="U543" s="406"/>
      <c r="V543" s="406"/>
      <c r="W543" s="406"/>
      <c r="X543" s="406"/>
      <c r="Y543" s="406"/>
      <c r="Z543" s="406"/>
      <c r="AA543" s="406"/>
      <c r="AB543" s="406"/>
      <c r="AC543" s="406"/>
      <c r="AD543" s="406"/>
      <c r="AE543" s="406"/>
      <c r="AF543" s="406"/>
      <c r="AG543" s="406"/>
      <c r="AH543" s="406"/>
      <c r="AI543" s="406"/>
      <c r="AJ543" s="406"/>
      <c r="AK543" s="406"/>
      <c r="AL543" s="406"/>
      <c r="AM543" s="406"/>
      <c r="AN543" s="406"/>
      <c r="AO543" s="406"/>
      <c r="AP543" s="406"/>
      <c r="AQ543" s="406"/>
      <c r="AR543" s="406"/>
      <c r="AS543" s="406"/>
      <c r="AT543" s="406"/>
      <c r="AU543" s="406"/>
      <c r="AV543" s="406"/>
      <c r="AW543" s="406"/>
      <c r="AX543" s="406"/>
      <c r="AY543" s="406"/>
      <c r="AZ543" s="406"/>
      <c r="BA543" s="406"/>
      <c r="BB543" s="406"/>
      <c r="BC543" s="406"/>
      <c r="BD543" s="406"/>
      <c r="BE543" s="406"/>
      <c r="BF543" s="406"/>
      <c r="BG543" s="406"/>
      <c r="BH543" s="406"/>
      <c r="BI543" s="406"/>
      <c r="BJ543" s="406"/>
      <c r="BK543" s="406"/>
      <c r="BL543" s="406"/>
      <c r="BM543" s="406"/>
      <c r="BN543" s="406"/>
      <c r="BO543" s="406"/>
      <c r="BP543" s="406"/>
      <c r="BQ543" s="406"/>
      <c r="BR543" s="406"/>
      <c r="BS543" s="406"/>
      <c r="BT543" s="406"/>
      <c r="BU543" s="406"/>
      <c r="BV543" s="406"/>
      <c r="BW543" s="406"/>
      <c r="BX543" s="406"/>
      <c r="BY543" s="406"/>
      <c r="BZ543" s="406"/>
      <c r="CA543" s="406"/>
      <c r="CB543" s="406"/>
      <c r="CC543" s="406"/>
      <c r="CD543" s="406"/>
      <c r="CE543" s="406"/>
      <c r="CF543" s="406"/>
      <c r="CG543" s="406"/>
      <c r="CH543" s="406"/>
      <c r="CI543" s="406"/>
    </row>
    <row r="544" spans="1:87" ht="15.75" customHeight="1">
      <c r="A544" s="406"/>
      <c r="B544" s="407"/>
      <c r="C544" s="407"/>
      <c r="D544" s="406"/>
      <c r="E544" s="406"/>
      <c r="F544" s="406"/>
      <c r="G544" s="406"/>
      <c r="H544" s="406"/>
      <c r="I544" s="406"/>
      <c r="J544" s="406"/>
      <c r="K544" s="406"/>
      <c r="L544" s="406"/>
      <c r="M544" s="406"/>
      <c r="N544" s="406"/>
      <c r="O544" s="406"/>
      <c r="P544" s="406"/>
      <c r="Q544" s="406"/>
      <c r="R544" s="406"/>
      <c r="S544" s="406"/>
      <c r="T544" s="406"/>
      <c r="U544" s="406"/>
      <c r="V544" s="406"/>
      <c r="W544" s="406"/>
      <c r="X544" s="406"/>
      <c r="Y544" s="406"/>
      <c r="Z544" s="406"/>
      <c r="AA544" s="406"/>
      <c r="AB544" s="406"/>
      <c r="AC544" s="406"/>
      <c r="AD544" s="406"/>
      <c r="AE544" s="406"/>
      <c r="AF544" s="406"/>
      <c r="AG544" s="406"/>
      <c r="AH544" s="406"/>
      <c r="AI544" s="406"/>
      <c r="AJ544" s="406"/>
      <c r="AK544" s="406"/>
      <c r="AL544" s="406"/>
      <c r="AM544" s="406"/>
      <c r="AN544" s="406"/>
      <c r="AO544" s="406"/>
      <c r="AP544" s="406"/>
      <c r="AQ544" s="406"/>
      <c r="AR544" s="406"/>
      <c r="AS544" s="406"/>
      <c r="AT544" s="406"/>
      <c r="AU544" s="406"/>
      <c r="AV544" s="406"/>
      <c r="AW544" s="406"/>
      <c r="AX544" s="406"/>
      <c r="AY544" s="406"/>
      <c r="AZ544" s="406"/>
      <c r="BA544" s="406"/>
      <c r="BB544" s="406"/>
      <c r="BC544" s="406"/>
      <c r="BD544" s="406"/>
      <c r="BE544" s="406"/>
      <c r="BF544" s="406"/>
      <c r="BG544" s="406"/>
      <c r="BH544" s="406"/>
      <c r="BI544" s="406"/>
      <c r="BJ544" s="406"/>
      <c r="BK544" s="406"/>
      <c r="BL544" s="406"/>
      <c r="BM544" s="406"/>
      <c r="BN544" s="406"/>
      <c r="BO544" s="406"/>
      <c r="BP544" s="406"/>
      <c r="BQ544" s="406"/>
      <c r="BR544" s="406"/>
      <c r="BS544" s="406"/>
      <c r="BT544" s="406"/>
      <c r="BU544" s="406"/>
      <c r="BV544" s="406"/>
      <c r="BW544" s="406"/>
      <c r="BX544" s="406"/>
      <c r="BY544" s="406"/>
      <c r="BZ544" s="406"/>
      <c r="CA544" s="406"/>
      <c r="CB544" s="406"/>
      <c r="CC544" s="406"/>
      <c r="CD544" s="406"/>
      <c r="CE544" s="406"/>
      <c r="CF544" s="406"/>
      <c r="CG544" s="406"/>
      <c r="CH544" s="406"/>
      <c r="CI544" s="406"/>
    </row>
    <row r="545" spans="1:87" ht="15.75" customHeight="1">
      <c r="A545" s="406"/>
      <c r="B545" s="407"/>
      <c r="C545" s="407"/>
      <c r="D545" s="406"/>
      <c r="E545" s="406"/>
      <c r="F545" s="406"/>
      <c r="G545" s="406"/>
      <c r="H545" s="406"/>
      <c r="I545" s="406"/>
      <c r="J545" s="406"/>
      <c r="K545" s="406"/>
      <c r="L545" s="406"/>
      <c r="M545" s="406"/>
      <c r="N545" s="406"/>
      <c r="O545" s="406"/>
      <c r="P545" s="406"/>
      <c r="Q545" s="406"/>
      <c r="R545" s="406"/>
      <c r="S545" s="406"/>
      <c r="T545" s="406"/>
      <c r="U545" s="406"/>
      <c r="V545" s="406"/>
      <c r="W545" s="406"/>
      <c r="X545" s="406"/>
      <c r="Y545" s="406"/>
      <c r="Z545" s="406"/>
      <c r="AA545" s="406"/>
      <c r="AB545" s="406"/>
      <c r="AC545" s="406"/>
      <c r="AD545" s="406"/>
      <c r="AE545" s="406"/>
      <c r="AF545" s="406"/>
      <c r="AG545" s="406"/>
      <c r="AH545" s="406"/>
      <c r="AI545" s="406"/>
      <c r="AJ545" s="406"/>
      <c r="AK545" s="406"/>
      <c r="AL545" s="406"/>
      <c r="AM545" s="406"/>
      <c r="AN545" s="406"/>
      <c r="AO545" s="406"/>
      <c r="AP545" s="406"/>
      <c r="AQ545" s="406"/>
      <c r="AR545" s="406"/>
      <c r="AS545" s="406"/>
      <c r="AT545" s="406"/>
      <c r="AU545" s="406"/>
      <c r="AV545" s="406"/>
      <c r="AW545" s="406"/>
      <c r="AX545" s="406"/>
      <c r="AY545" s="406"/>
      <c r="AZ545" s="406"/>
      <c r="BA545" s="406"/>
      <c r="BB545" s="406"/>
      <c r="BC545" s="406"/>
      <c r="BD545" s="406"/>
      <c r="BE545" s="406"/>
      <c r="BF545" s="406"/>
      <c r="BG545" s="406"/>
      <c r="BH545" s="406"/>
      <c r="BI545" s="406"/>
      <c r="BJ545" s="406"/>
      <c r="BK545" s="406"/>
      <c r="BL545" s="406"/>
      <c r="BM545" s="406"/>
      <c r="BN545" s="406"/>
      <c r="BO545" s="406"/>
      <c r="BP545" s="406"/>
      <c r="BQ545" s="406"/>
      <c r="BR545" s="406"/>
      <c r="BS545" s="406"/>
      <c r="BT545" s="406"/>
      <c r="BU545" s="406"/>
      <c r="BV545" s="406"/>
      <c r="BW545" s="406"/>
      <c r="BX545" s="406"/>
      <c r="BY545" s="406"/>
      <c r="BZ545" s="406"/>
      <c r="CA545" s="406"/>
      <c r="CB545" s="406"/>
      <c r="CC545" s="406"/>
      <c r="CD545" s="406"/>
      <c r="CE545" s="406"/>
      <c r="CF545" s="406"/>
      <c r="CG545" s="406"/>
      <c r="CH545" s="406"/>
      <c r="CI545" s="406"/>
    </row>
    <row r="546" spans="1:87" ht="15.75" customHeight="1">
      <c r="A546" s="406"/>
      <c r="B546" s="407"/>
      <c r="C546" s="407"/>
      <c r="D546" s="406"/>
      <c r="E546" s="406"/>
      <c r="F546" s="406"/>
      <c r="G546" s="406"/>
      <c r="H546" s="406"/>
      <c r="I546" s="406"/>
      <c r="J546" s="406"/>
      <c r="K546" s="406"/>
      <c r="L546" s="406"/>
      <c r="M546" s="406"/>
      <c r="N546" s="406"/>
      <c r="O546" s="406"/>
      <c r="P546" s="406"/>
      <c r="Q546" s="406"/>
      <c r="R546" s="406"/>
      <c r="S546" s="406"/>
      <c r="T546" s="406"/>
      <c r="U546" s="406"/>
      <c r="V546" s="406"/>
      <c r="W546" s="406"/>
      <c r="X546" s="406"/>
      <c r="Y546" s="406"/>
      <c r="Z546" s="406"/>
      <c r="AA546" s="406"/>
      <c r="AB546" s="406"/>
      <c r="AC546" s="406"/>
      <c r="AD546" s="406"/>
      <c r="AE546" s="406"/>
      <c r="AF546" s="406"/>
      <c r="AG546" s="406"/>
      <c r="AH546" s="406"/>
      <c r="AI546" s="406"/>
      <c r="AJ546" s="406"/>
      <c r="AK546" s="406"/>
      <c r="AL546" s="406"/>
      <c r="AM546" s="406"/>
      <c r="AN546" s="406"/>
      <c r="AO546" s="406"/>
      <c r="AP546" s="406"/>
      <c r="AQ546" s="406"/>
      <c r="AR546" s="406"/>
      <c r="AS546" s="406"/>
      <c r="AT546" s="406"/>
      <c r="AU546" s="406"/>
      <c r="AV546" s="406"/>
      <c r="AW546" s="406"/>
      <c r="AX546" s="406"/>
      <c r="AY546" s="406"/>
      <c r="AZ546" s="406"/>
      <c r="BA546" s="406"/>
      <c r="BB546" s="406"/>
      <c r="BC546" s="406"/>
      <c r="BD546" s="406"/>
      <c r="BE546" s="406"/>
      <c r="BF546" s="406"/>
      <c r="BG546" s="406"/>
      <c r="BH546" s="406"/>
      <c r="BI546" s="406"/>
      <c r="BJ546" s="406"/>
      <c r="BK546" s="406"/>
      <c r="BL546" s="406"/>
      <c r="BM546" s="406"/>
      <c r="BN546" s="406"/>
      <c r="BO546" s="406"/>
      <c r="BP546" s="406"/>
      <c r="BQ546" s="406"/>
      <c r="BR546" s="406"/>
      <c r="BS546" s="406"/>
      <c r="BT546" s="406"/>
      <c r="BU546" s="406"/>
      <c r="BV546" s="406"/>
      <c r="BW546" s="406"/>
      <c r="BX546" s="406"/>
      <c r="BY546" s="406"/>
      <c r="BZ546" s="406"/>
      <c r="CA546" s="406"/>
      <c r="CB546" s="406"/>
      <c r="CC546" s="406"/>
      <c r="CD546" s="406"/>
      <c r="CE546" s="406"/>
      <c r="CF546" s="406"/>
      <c r="CG546" s="406"/>
      <c r="CH546" s="406"/>
      <c r="CI546" s="406"/>
    </row>
    <row r="547" spans="1:87" ht="15.75" customHeight="1">
      <c r="A547" s="406"/>
      <c r="B547" s="407"/>
      <c r="C547" s="407"/>
      <c r="D547" s="406"/>
      <c r="E547" s="406"/>
      <c r="F547" s="406"/>
      <c r="G547" s="406"/>
      <c r="H547" s="406"/>
      <c r="I547" s="406"/>
      <c r="J547" s="406"/>
      <c r="K547" s="406"/>
      <c r="L547" s="406"/>
      <c r="M547" s="406"/>
      <c r="N547" s="406"/>
      <c r="O547" s="406"/>
      <c r="P547" s="406"/>
      <c r="Q547" s="406"/>
      <c r="R547" s="406"/>
      <c r="S547" s="406"/>
      <c r="T547" s="406"/>
      <c r="U547" s="406"/>
      <c r="V547" s="406"/>
      <c r="W547" s="406"/>
      <c r="X547" s="406"/>
      <c r="Y547" s="406"/>
      <c r="Z547" s="406"/>
      <c r="AA547" s="406"/>
      <c r="AB547" s="406"/>
      <c r="AC547" s="406"/>
      <c r="AD547" s="406"/>
      <c r="AE547" s="406"/>
      <c r="AF547" s="406"/>
      <c r="AG547" s="406"/>
      <c r="AH547" s="406"/>
      <c r="AI547" s="406"/>
      <c r="AJ547" s="406"/>
      <c r="AK547" s="406"/>
      <c r="AL547" s="406"/>
      <c r="AM547" s="406"/>
      <c r="AN547" s="406"/>
      <c r="AO547" s="406"/>
      <c r="AP547" s="406"/>
      <c r="AQ547" s="406"/>
      <c r="AR547" s="406"/>
      <c r="AS547" s="406"/>
      <c r="AT547" s="406"/>
      <c r="AU547" s="406"/>
      <c r="AV547" s="406"/>
      <c r="AW547" s="406"/>
      <c r="AX547" s="406"/>
      <c r="AY547" s="406"/>
      <c r="AZ547" s="406"/>
      <c r="BA547" s="406"/>
      <c r="BB547" s="406"/>
      <c r="BC547" s="406"/>
      <c r="BD547" s="406"/>
      <c r="BE547" s="406"/>
      <c r="BF547" s="406"/>
      <c r="BG547" s="406"/>
      <c r="BH547" s="406"/>
      <c r="BI547" s="406"/>
      <c r="BJ547" s="406"/>
      <c r="BK547" s="406"/>
      <c r="BL547" s="406"/>
      <c r="BM547" s="406"/>
      <c r="BN547" s="406"/>
      <c r="BO547" s="406"/>
      <c r="BP547" s="406"/>
      <c r="BQ547" s="406"/>
      <c r="BR547" s="406"/>
      <c r="BS547" s="406"/>
      <c r="BT547" s="406"/>
      <c r="BU547" s="406"/>
      <c r="BV547" s="406"/>
      <c r="BW547" s="406"/>
      <c r="BX547" s="406"/>
      <c r="BY547" s="406"/>
      <c r="BZ547" s="406"/>
      <c r="CA547" s="406"/>
      <c r="CB547" s="406"/>
      <c r="CC547" s="406"/>
      <c r="CD547" s="406"/>
      <c r="CE547" s="406"/>
      <c r="CF547" s="406"/>
      <c r="CG547" s="406"/>
      <c r="CH547" s="406"/>
      <c r="CI547" s="406"/>
    </row>
    <row r="548" spans="1:87" ht="15.75" customHeight="1">
      <c r="A548" s="406"/>
      <c r="B548" s="407"/>
      <c r="C548" s="407"/>
      <c r="D548" s="406"/>
      <c r="E548" s="406"/>
      <c r="F548" s="406"/>
      <c r="G548" s="406"/>
      <c r="H548" s="406"/>
      <c r="I548" s="406"/>
      <c r="J548" s="406"/>
      <c r="K548" s="406"/>
      <c r="L548" s="406"/>
      <c r="M548" s="406"/>
      <c r="N548" s="406"/>
      <c r="O548" s="406"/>
      <c r="P548" s="406"/>
      <c r="Q548" s="406"/>
      <c r="R548" s="406"/>
      <c r="S548" s="406"/>
      <c r="T548" s="406"/>
      <c r="U548" s="406"/>
      <c r="V548" s="406"/>
      <c r="W548" s="406"/>
      <c r="X548" s="406"/>
      <c r="Y548" s="406"/>
      <c r="Z548" s="406"/>
      <c r="AA548" s="406"/>
      <c r="AB548" s="406"/>
      <c r="AC548" s="406"/>
      <c r="AD548" s="406"/>
      <c r="AE548" s="406"/>
      <c r="AF548" s="406"/>
      <c r="AG548" s="406"/>
      <c r="AH548" s="406"/>
      <c r="AI548" s="406"/>
      <c r="AJ548" s="406"/>
      <c r="AK548" s="406"/>
      <c r="AL548" s="406"/>
      <c r="AM548" s="406"/>
      <c r="AN548" s="406"/>
      <c r="AO548" s="406"/>
      <c r="AP548" s="406"/>
      <c r="AQ548" s="406"/>
      <c r="AR548" s="406"/>
      <c r="AS548" s="406"/>
      <c r="AT548" s="406"/>
      <c r="AU548" s="406"/>
      <c r="AV548" s="406"/>
      <c r="AW548" s="406"/>
      <c r="AX548" s="406"/>
      <c r="AY548" s="406"/>
      <c r="AZ548" s="406"/>
      <c r="BA548" s="406"/>
      <c r="BB548" s="406"/>
      <c r="BC548" s="406"/>
      <c r="BD548" s="406"/>
      <c r="BE548" s="406"/>
      <c r="BF548" s="406"/>
      <c r="BG548" s="406"/>
      <c r="BH548" s="406"/>
      <c r="BI548" s="406"/>
      <c r="BJ548" s="406"/>
      <c r="BK548" s="406"/>
      <c r="BL548" s="406"/>
      <c r="BM548" s="406"/>
      <c r="BN548" s="406"/>
      <c r="BO548" s="406"/>
      <c r="BP548" s="406"/>
      <c r="BQ548" s="406"/>
      <c r="BR548" s="406"/>
      <c r="BS548" s="406"/>
      <c r="BT548" s="406"/>
      <c r="BU548" s="406"/>
      <c r="BV548" s="406"/>
      <c r="BW548" s="406"/>
      <c r="BX548" s="406"/>
      <c r="BY548" s="406"/>
      <c r="BZ548" s="406"/>
      <c r="CA548" s="406"/>
      <c r="CB548" s="406"/>
      <c r="CC548" s="406"/>
      <c r="CD548" s="406"/>
      <c r="CE548" s="406"/>
      <c r="CF548" s="406"/>
      <c r="CG548" s="406"/>
      <c r="CH548" s="406"/>
      <c r="CI548" s="406"/>
    </row>
    <row r="549" spans="1:87" ht="15.75" customHeight="1">
      <c r="A549" s="406"/>
      <c r="B549" s="407"/>
      <c r="C549" s="407"/>
      <c r="D549" s="406"/>
      <c r="E549" s="406"/>
      <c r="F549" s="406"/>
      <c r="G549" s="406"/>
      <c r="H549" s="406"/>
      <c r="I549" s="406"/>
      <c r="J549" s="406"/>
      <c r="K549" s="406"/>
      <c r="L549" s="406"/>
      <c r="M549" s="406"/>
      <c r="N549" s="406"/>
      <c r="O549" s="406"/>
      <c r="P549" s="406"/>
      <c r="Q549" s="406"/>
      <c r="R549" s="406"/>
      <c r="S549" s="406"/>
      <c r="T549" s="406"/>
      <c r="U549" s="406"/>
      <c r="V549" s="406"/>
      <c r="W549" s="406"/>
      <c r="X549" s="406"/>
      <c r="Y549" s="406"/>
      <c r="Z549" s="406"/>
      <c r="AA549" s="406"/>
      <c r="AB549" s="406"/>
      <c r="AC549" s="406"/>
      <c r="AD549" s="406"/>
      <c r="AE549" s="406"/>
      <c r="AF549" s="406"/>
      <c r="AG549" s="406"/>
      <c r="AH549" s="406"/>
      <c r="AI549" s="406"/>
      <c r="AJ549" s="406"/>
      <c r="AK549" s="406"/>
      <c r="AL549" s="406"/>
      <c r="AM549" s="406"/>
      <c r="AN549" s="406"/>
      <c r="AO549" s="406"/>
      <c r="AP549" s="406"/>
      <c r="AQ549" s="406"/>
      <c r="AR549" s="406"/>
      <c r="AS549" s="406"/>
      <c r="AT549" s="406"/>
      <c r="AU549" s="406"/>
      <c r="AV549" s="406"/>
      <c r="AW549" s="406"/>
      <c r="AX549" s="406"/>
      <c r="AY549" s="406"/>
      <c r="AZ549" s="406"/>
      <c r="BA549" s="406"/>
      <c r="BB549" s="406"/>
      <c r="BC549" s="406"/>
      <c r="BD549" s="406"/>
      <c r="BE549" s="406"/>
      <c r="BF549" s="406"/>
      <c r="BG549" s="406"/>
      <c r="BH549" s="406"/>
      <c r="BI549" s="406"/>
      <c r="BJ549" s="406"/>
      <c r="BK549" s="406"/>
      <c r="BL549" s="406"/>
      <c r="BM549" s="406"/>
      <c r="BN549" s="406"/>
      <c r="BO549" s="406"/>
      <c r="BP549" s="406"/>
      <c r="BQ549" s="406"/>
      <c r="BR549" s="406"/>
      <c r="BS549" s="406"/>
      <c r="BT549" s="406"/>
      <c r="BU549" s="406"/>
      <c r="BV549" s="406"/>
      <c r="BW549" s="406"/>
      <c r="BX549" s="406"/>
      <c r="BY549" s="406"/>
      <c r="BZ549" s="406"/>
      <c r="CA549" s="406"/>
      <c r="CB549" s="406"/>
      <c r="CC549" s="406"/>
      <c r="CD549" s="406"/>
      <c r="CE549" s="406"/>
      <c r="CF549" s="406"/>
      <c r="CG549" s="406"/>
      <c r="CH549" s="406"/>
      <c r="CI549" s="406"/>
    </row>
    <row r="550" spans="1:87" ht="15.75" customHeight="1">
      <c r="A550" s="406"/>
      <c r="B550" s="407"/>
      <c r="C550" s="407"/>
      <c r="D550" s="406"/>
      <c r="E550" s="406"/>
      <c r="F550" s="406"/>
      <c r="G550" s="406"/>
      <c r="H550" s="406"/>
      <c r="I550" s="406"/>
      <c r="J550" s="406"/>
      <c r="K550" s="406"/>
      <c r="L550" s="406"/>
      <c r="M550" s="406"/>
      <c r="N550" s="406"/>
      <c r="O550" s="406"/>
      <c r="P550" s="406"/>
      <c r="Q550" s="406"/>
      <c r="R550" s="406"/>
      <c r="S550" s="406"/>
      <c r="T550" s="406"/>
      <c r="U550" s="406"/>
      <c r="V550" s="406"/>
      <c r="W550" s="406"/>
      <c r="X550" s="406"/>
      <c r="Y550" s="406"/>
      <c r="Z550" s="406"/>
      <c r="AA550" s="406"/>
      <c r="AB550" s="406"/>
      <c r="AC550" s="406"/>
      <c r="AD550" s="406"/>
      <c r="AE550" s="406"/>
      <c r="AF550" s="406"/>
      <c r="AG550" s="406"/>
      <c r="AH550" s="406"/>
      <c r="AI550" s="406"/>
      <c r="AJ550" s="406"/>
      <c r="AK550" s="406"/>
      <c r="AL550" s="406"/>
      <c r="AM550" s="406"/>
      <c r="AN550" s="406"/>
      <c r="AO550" s="406"/>
      <c r="AP550" s="406"/>
      <c r="AQ550" s="406"/>
      <c r="AR550" s="406"/>
      <c r="AS550" s="406"/>
      <c r="AT550" s="406"/>
      <c r="AU550" s="406"/>
      <c r="AV550" s="406"/>
      <c r="AW550" s="406"/>
      <c r="AX550" s="406"/>
      <c r="AY550" s="406"/>
      <c r="AZ550" s="406"/>
      <c r="BA550" s="406"/>
      <c r="BB550" s="406"/>
      <c r="BC550" s="406"/>
      <c r="BD550" s="406"/>
      <c r="BE550" s="406"/>
      <c r="BF550" s="406"/>
      <c r="BG550" s="406"/>
      <c r="BH550" s="406"/>
      <c r="BI550" s="406"/>
      <c r="BJ550" s="406"/>
      <c r="BK550" s="406"/>
      <c r="BL550" s="406"/>
      <c r="BM550" s="406"/>
      <c r="BN550" s="406"/>
      <c r="BO550" s="406"/>
      <c r="BP550" s="406"/>
      <c r="BQ550" s="406"/>
      <c r="BR550" s="406"/>
      <c r="BS550" s="406"/>
      <c r="BT550" s="406"/>
      <c r="BU550" s="406"/>
      <c r="BV550" s="406"/>
      <c r="BW550" s="406"/>
      <c r="BX550" s="406"/>
      <c r="BY550" s="406"/>
      <c r="BZ550" s="406"/>
      <c r="CA550" s="406"/>
      <c r="CB550" s="406"/>
      <c r="CC550" s="406"/>
      <c r="CD550" s="406"/>
      <c r="CE550" s="406"/>
      <c r="CF550" s="406"/>
      <c r="CG550" s="406"/>
      <c r="CH550" s="406"/>
      <c r="CI550" s="406"/>
    </row>
    <row r="551" spans="1:87" ht="15.75" customHeight="1">
      <c r="A551" s="406"/>
      <c r="B551" s="407"/>
      <c r="C551" s="407"/>
      <c r="D551" s="406"/>
      <c r="E551" s="406"/>
      <c r="F551" s="406"/>
      <c r="G551" s="406"/>
      <c r="H551" s="406"/>
      <c r="I551" s="406"/>
      <c r="J551" s="406"/>
      <c r="K551" s="406"/>
      <c r="L551" s="406"/>
      <c r="M551" s="406"/>
      <c r="N551" s="406"/>
      <c r="O551" s="406"/>
      <c r="P551" s="406"/>
      <c r="Q551" s="406"/>
      <c r="R551" s="406"/>
      <c r="S551" s="406"/>
      <c r="T551" s="406"/>
      <c r="U551" s="406"/>
      <c r="V551" s="406"/>
      <c r="W551" s="406"/>
      <c r="X551" s="406"/>
      <c r="Y551" s="406"/>
      <c r="Z551" s="406"/>
      <c r="AA551" s="406"/>
      <c r="AB551" s="406"/>
      <c r="AC551" s="406"/>
      <c r="AD551" s="406"/>
      <c r="AE551" s="406"/>
      <c r="AF551" s="406"/>
      <c r="AG551" s="406"/>
      <c r="AH551" s="406"/>
      <c r="AI551" s="406"/>
      <c r="AJ551" s="406"/>
      <c r="AK551" s="406"/>
      <c r="AL551" s="406"/>
      <c r="AM551" s="406"/>
      <c r="AN551" s="406"/>
      <c r="AO551" s="406"/>
      <c r="AP551" s="406"/>
      <c r="AQ551" s="406"/>
      <c r="AR551" s="406"/>
      <c r="AS551" s="406"/>
      <c r="AT551" s="406"/>
      <c r="AU551" s="406"/>
      <c r="AV551" s="406"/>
      <c r="AW551" s="406"/>
      <c r="AX551" s="406"/>
      <c r="AY551" s="406"/>
      <c r="AZ551" s="406"/>
      <c r="BA551" s="406"/>
      <c r="BB551" s="406"/>
      <c r="BC551" s="406"/>
      <c r="BD551" s="406"/>
      <c r="BE551" s="406"/>
      <c r="BF551" s="406"/>
      <c r="BG551" s="406"/>
      <c r="BH551" s="406"/>
      <c r="BI551" s="406"/>
      <c r="BJ551" s="406"/>
      <c r="BK551" s="406"/>
      <c r="BL551" s="406"/>
      <c r="BM551" s="406"/>
      <c r="BN551" s="406"/>
      <c r="BO551" s="406"/>
      <c r="BP551" s="406"/>
      <c r="BQ551" s="406"/>
      <c r="BR551" s="406"/>
      <c r="BS551" s="406"/>
      <c r="BT551" s="406"/>
      <c r="BU551" s="406"/>
      <c r="BV551" s="406"/>
      <c r="BW551" s="406"/>
      <c r="BX551" s="406"/>
      <c r="BY551" s="406"/>
      <c r="BZ551" s="406"/>
      <c r="CA551" s="406"/>
      <c r="CB551" s="406"/>
      <c r="CC551" s="406"/>
      <c r="CD551" s="406"/>
      <c r="CE551" s="406"/>
      <c r="CF551" s="406"/>
      <c r="CG551" s="406"/>
      <c r="CH551" s="406"/>
      <c r="CI551" s="406"/>
    </row>
    <row r="552" spans="1:87" ht="15.75" customHeight="1">
      <c r="A552" s="406"/>
      <c r="B552" s="407"/>
      <c r="C552" s="407"/>
      <c r="D552" s="406"/>
      <c r="E552" s="406"/>
      <c r="F552" s="406"/>
      <c r="G552" s="406"/>
      <c r="H552" s="406"/>
      <c r="I552" s="406"/>
      <c r="J552" s="406"/>
      <c r="K552" s="406"/>
      <c r="L552" s="406"/>
      <c r="M552" s="406"/>
      <c r="N552" s="406"/>
      <c r="O552" s="406"/>
      <c r="P552" s="406"/>
      <c r="Q552" s="406"/>
      <c r="R552" s="406"/>
      <c r="S552" s="406"/>
      <c r="T552" s="406"/>
      <c r="U552" s="406"/>
      <c r="V552" s="406"/>
      <c r="W552" s="406"/>
      <c r="X552" s="406"/>
      <c r="Y552" s="406"/>
      <c r="Z552" s="406"/>
      <c r="AA552" s="406"/>
      <c r="AB552" s="406"/>
      <c r="AC552" s="406"/>
      <c r="AD552" s="406"/>
      <c r="AE552" s="406"/>
      <c r="AF552" s="406"/>
      <c r="AG552" s="406"/>
      <c r="AH552" s="406"/>
      <c r="AI552" s="406"/>
      <c r="AJ552" s="406"/>
      <c r="AK552" s="406"/>
      <c r="AL552" s="406"/>
      <c r="AM552" s="406"/>
      <c r="AN552" s="406"/>
      <c r="AO552" s="406"/>
      <c r="AP552" s="406"/>
      <c r="AQ552" s="406"/>
      <c r="AR552" s="406"/>
      <c r="AS552" s="406"/>
      <c r="AT552" s="406"/>
      <c r="AU552" s="406"/>
      <c r="AV552" s="406"/>
      <c r="AW552" s="406"/>
      <c r="AX552" s="406"/>
      <c r="AY552" s="406"/>
      <c r="AZ552" s="406"/>
      <c r="BA552" s="406"/>
      <c r="BB552" s="406"/>
      <c r="BC552" s="406"/>
      <c r="BD552" s="406"/>
      <c r="BE552" s="406"/>
      <c r="BF552" s="406"/>
      <c r="BG552" s="406"/>
      <c r="BH552" s="406"/>
      <c r="BI552" s="406"/>
      <c r="BJ552" s="406"/>
      <c r="BK552" s="406"/>
      <c r="BL552" s="406"/>
      <c r="BM552" s="406"/>
      <c r="BN552" s="406"/>
      <c r="BO552" s="406"/>
      <c r="BP552" s="406"/>
      <c r="BQ552" s="406"/>
      <c r="BR552" s="406"/>
      <c r="BS552" s="406"/>
      <c r="BT552" s="406"/>
      <c r="BU552" s="406"/>
      <c r="BV552" s="406"/>
      <c r="BW552" s="406"/>
      <c r="BX552" s="406"/>
      <c r="BY552" s="406"/>
      <c r="BZ552" s="406"/>
      <c r="CA552" s="406"/>
      <c r="CB552" s="406"/>
      <c r="CC552" s="406"/>
      <c r="CD552" s="406"/>
      <c r="CE552" s="406"/>
      <c r="CF552" s="406"/>
      <c r="CG552" s="406"/>
      <c r="CH552" s="406"/>
      <c r="CI552" s="406"/>
    </row>
    <row r="553" spans="1:87" ht="15.75" customHeight="1">
      <c r="A553" s="406"/>
      <c r="B553" s="407"/>
      <c r="C553" s="407"/>
      <c r="D553" s="406"/>
      <c r="E553" s="406"/>
      <c r="F553" s="406"/>
      <c r="G553" s="406"/>
      <c r="H553" s="406"/>
      <c r="I553" s="406"/>
      <c r="J553" s="406"/>
      <c r="K553" s="406"/>
      <c r="L553" s="406"/>
      <c r="M553" s="406"/>
      <c r="N553" s="406"/>
      <c r="O553" s="406"/>
      <c r="P553" s="406"/>
      <c r="Q553" s="406"/>
      <c r="R553" s="406"/>
      <c r="S553" s="406"/>
      <c r="T553" s="406"/>
      <c r="U553" s="406"/>
      <c r="V553" s="406"/>
      <c r="W553" s="406"/>
      <c r="X553" s="406"/>
      <c r="Y553" s="406"/>
      <c r="Z553" s="406"/>
      <c r="AA553" s="406"/>
      <c r="AB553" s="406"/>
      <c r="AC553" s="406"/>
      <c r="AD553" s="406"/>
      <c r="AE553" s="406"/>
      <c r="AF553" s="406"/>
      <c r="AG553" s="406"/>
      <c r="AH553" s="406"/>
      <c r="AI553" s="406"/>
      <c r="AJ553" s="406"/>
      <c r="AK553" s="406"/>
      <c r="AL553" s="406"/>
      <c r="AM553" s="406"/>
      <c r="AN553" s="406"/>
      <c r="AO553" s="406"/>
      <c r="AP553" s="406"/>
      <c r="AQ553" s="406"/>
      <c r="AR553" s="406"/>
      <c r="AS553" s="406"/>
      <c r="AT553" s="406"/>
      <c r="AU553" s="406"/>
      <c r="AV553" s="406"/>
      <c r="AW553" s="406"/>
      <c r="AX553" s="406"/>
      <c r="AY553" s="406"/>
      <c r="AZ553" s="406"/>
      <c r="BA553" s="406"/>
      <c r="BB553" s="406"/>
      <c r="BC553" s="406"/>
      <c r="BD553" s="406"/>
      <c r="BE553" s="406"/>
      <c r="BF553" s="406"/>
      <c r="BG553" s="406"/>
      <c r="BH553" s="406"/>
      <c r="BI553" s="406"/>
      <c r="BJ553" s="406"/>
      <c r="BK553" s="406"/>
      <c r="BL553" s="406"/>
      <c r="BM553" s="406"/>
      <c r="BN553" s="406"/>
      <c r="BO553" s="406"/>
      <c r="BP553" s="406"/>
      <c r="BQ553" s="406"/>
      <c r="BR553" s="406"/>
      <c r="BS553" s="406"/>
      <c r="BT553" s="406"/>
      <c r="BU553" s="406"/>
      <c r="BV553" s="406"/>
      <c r="BW553" s="406"/>
      <c r="BX553" s="406"/>
      <c r="BY553" s="406"/>
      <c r="BZ553" s="406"/>
      <c r="CA553" s="406"/>
      <c r="CB553" s="406"/>
      <c r="CC553" s="406"/>
      <c r="CD553" s="406"/>
      <c r="CE553" s="406"/>
      <c r="CF553" s="406"/>
      <c r="CG553" s="406"/>
      <c r="CH553" s="406"/>
      <c r="CI553" s="406"/>
    </row>
    <row r="554" spans="1:87" ht="15.75" customHeight="1">
      <c r="A554" s="406"/>
      <c r="B554" s="407"/>
      <c r="C554" s="407"/>
      <c r="D554" s="406"/>
      <c r="E554" s="406"/>
      <c r="F554" s="406"/>
      <c r="G554" s="406"/>
      <c r="H554" s="406"/>
      <c r="I554" s="406"/>
      <c r="J554" s="406"/>
      <c r="K554" s="406"/>
      <c r="L554" s="406"/>
      <c r="M554" s="406"/>
      <c r="N554" s="406"/>
      <c r="O554" s="406"/>
      <c r="P554" s="406"/>
      <c r="Q554" s="406"/>
      <c r="R554" s="406"/>
      <c r="S554" s="406"/>
      <c r="T554" s="406"/>
      <c r="U554" s="406"/>
      <c r="V554" s="406"/>
      <c r="W554" s="406"/>
      <c r="X554" s="406"/>
      <c r="Y554" s="406"/>
      <c r="Z554" s="406"/>
      <c r="AA554" s="406"/>
      <c r="AB554" s="406"/>
      <c r="AC554" s="406"/>
      <c r="AD554" s="406"/>
      <c r="AE554" s="406"/>
      <c r="AF554" s="406"/>
      <c r="AG554" s="406"/>
      <c r="AH554" s="406"/>
      <c r="AI554" s="406"/>
      <c r="AJ554" s="406"/>
      <c r="AK554" s="406"/>
      <c r="AL554" s="406"/>
      <c r="AM554" s="406"/>
      <c r="AN554" s="406"/>
      <c r="AO554" s="406"/>
      <c r="AP554" s="406"/>
      <c r="AQ554" s="406"/>
      <c r="AR554" s="406"/>
      <c r="AS554" s="406"/>
      <c r="AT554" s="406"/>
      <c r="AU554" s="406"/>
      <c r="AV554" s="406"/>
      <c r="AW554" s="406"/>
      <c r="AX554" s="406"/>
      <c r="AY554" s="406"/>
      <c r="AZ554" s="406"/>
      <c r="BA554" s="406"/>
      <c r="BB554" s="406"/>
      <c r="BC554" s="406"/>
      <c r="BD554" s="406"/>
      <c r="BE554" s="406"/>
      <c r="BF554" s="406"/>
      <c r="BG554" s="406"/>
      <c r="BH554" s="406"/>
      <c r="BI554" s="406"/>
      <c r="BJ554" s="406"/>
      <c r="BK554" s="406"/>
      <c r="BL554" s="406"/>
      <c r="BM554" s="406"/>
      <c r="BN554" s="406"/>
      <c r="BO554" s="406"/>
      <c r="BP554" s="406"/>
      <c r="BQ554" s="406"/>
      <c r="BR554" s="406"/>
      <c r="BS554" s="406"/>
      <c r="BT554" s="406"/>
      <c r="BU554" s="406"/>
      <c r="BV554" s="406"/>
      <c r="BW554" s="406"/>
      <c r="BX554" s="406"/>
      <c r="BY554" s="406"/>
      <c r="BZ554" s="406"/>
      <c r="CA554" s="406"/>
      <c r="CB554" s="406"/>
      <c r="CC554" s="406"/>
      <c r="CD554" s="406"/>
      <c r="CE554" s="406"/>
      <c r="CF554" s="406"/>
      <c r="CG554" s="406"/>
      <c r="CH554" s="406"/>
      <c r="CI554" s="406"/>
    </row>
    <row r="555" spans="1:87" ht="15.75" customHeight="1">
      <c r="A555" s="406"/>
      <c r="B555" s="407"/>
      <c r="C555" s="407"/>
      <c r="D555" s="406"/>
      <c r="E555" s="406"/>
      <c r="F555" s="406"/>
      <c r="G555" s="406"/>
      <c r="H555" s="406"/>
      <c r="I555" s="406"/>
      <c r="J555" s="406"/>
      <c r="K555" s="406"/>
      <c r="L555" s="406"/>
      <c r="M555" s="406"/>
      <c r="N555" s="406"/>
      <c r="O555" s="406"/>
      <c r="P555" s="406"/>
      <c r="Q555" s="406"/>
      <c r="R555" s="406"/>
      <c r="S555" s="406"/>
      <c r="T555" s="406"/>
      <c r="U555" s="406"/>
      <c r="V555" s="406"/>
      <c r="W555" s="406"/>
      <c r="X555" s="406"/>
      <c r="Y555" s="406"/>
      <c r="Z555" s="406"/>
      <c r="AA555" s="406"/>
      <c r="AB555" s="406"/>
      <c r="AC555" s="406"/>
      <c r="AD555" s="406"/>
      <c r="AE555" s="406"/>
      <c r="AF555" s="406"/>
      <c r="AG555" s="406"/>
      <c r="AH555" s="406"/>
      <c r="AI555" s="406"/>
      <c r="AJ555" s="406"/>
      <c r="AK555" s="406"/>
      <c r="AL555" s="406"/>
      <c r="AM555" s="406"/>
      <c r="AN555" s="406"/>
      <c r="AO555" s="406"/>
      <c r="AP555" s="406"/>
      <c r="AQ555" s="406"/>
      <c r="AR555" s="406"/>
      <c r="AS555" s="406"/>
      <c r="AT555" s="406"/>
      <c r="AU555" s="406"/>
      <c r="AV555" s="406"/>
      <c r="AW555" s="406"/>
      <c r="AX555" s="406"/>
      <c r="AY555" s="406"/>
      <c r="AZ555" s="406"/>
      <c r="BA555" s="406"/>
      <c r="BB555" s="406"/>
      <c r="BC555" s="406"/>
      <c r="BD555" s="406"/>
      <c r="BE555" s="406"/>
      <c r="BF555" s="406"/>
      <c r="BG555" s="406"/>
      <c r="BH555" s="406"/>
      <c r="BI555" s="406"/>
      <c r="BJ555" s="406"/>
      <c r="BK555" s="406"/>
      <c r="BL555" s="406"/>
      <c r="BM555" s="406"/>
      <c r="BN555" s="406"/>
      <c r="BO555" s="406"/>
      <c r="BP555" s="406"/>
      <c r="BQ555" s="406"/>
      <c r="BR555" s="406"/>
      <c r="BS555" s="406"/>
      <c r="BT555" s="406"/>
      <c r="BU555" s="406"/>
      <c r="BV555" s="406"/>
      <c r="BW555" s="406"/>
      <c r="BX555" s="406"/>
      <c r="BY555" s="406"/>
      <c r="BZ555" s="406"/>
      <c r="CA555" s="406"/>
      <c r="CB555" s="406"/>
      <c r="CC555" s="406"/>
      <c r="CD555" s="406"/>
      <c r="CE555" s="406"/>
      <c r="CF555" s="406"/>
      <c r="CG555" s="406"/>
      <c r="CH555" s="406"/>
      <c r="CI555" s="406"/>
    </row>
    <row r="556" spans="1:87" ht="15.75" customHeight="1">
      <c r="A556" s="406"/>
      <c r="B556" s="407"/>
      <c r="C556" s="407"/>
      <c r="D556" s="406"/>
      <c r="E556" s="406"/>
      <c r="F556" s="406"/>
      <c r="G556" s="406"/>
      <c r="H556" s="406"/>
      <c r="I556" s="406"/>
      <c r="J556" s="406"/>
      <c r="K556" s="406"/>
      <c r="L556" s="406"/>
      <c r="M556" s="406"/>
      <c r="N556" s="406"/>
      <c r="O556" s="406"/>
      <c r="P556" s="406"/>
      <c r="Q556" s="406"/>
      <c r="R556" s="406"/>
      <c r="S556" s="406"/>
      <c r="T556" s="406"/>
      <c r="U556" s="406"/>
      <c r="V556" s="406"/>
      <c r="W556" s="406"/>
      <c r="X556" s="406"/>
      <c r="Y556" s="406"/>
      <c r="Z556" s="406"/>
      <c r="AA556" s="406"/>
      <c r="AB556" s="406"/>
      <c r="AC556" s="406"/>
      <c r="AD556" s="406"/>
      <c r="AE556" s="406"/>
      <c r="AF556" s="406"/>
      <c r="AG556" s="406"/>
      <c r="AH556" s="406"/>
      <c r="AI556" s="406"/>
      <c r="AJ556" s="406"/>
      <c r="AK556" s="406"/>
      <c r="AL556" s="406"/>
      <c r="AM556" s="406"/>
      <c r="AN556" s="406"/>
      <c r="AO556" s="406"/>
      <c r="AP556" s="406"/>
      <c r="AQ556" s="406"/>
      <c r="AR556" s="406"/>
      <c r="AS556" s="406"/>
      <c r="AT556" s="406"/>
      <c r="AU556" s="406"/>
      <c r="AV556" s="406"/>
      <c r="AW556" s="406"/>
      <c r="AX556" s="406"/>
      <c r="AY556" s="406"/>
      <c r="AZ556" s="406"/>
      <c r="BA556" s="406"/>
      <c r="BB556" s="406"/>
      <c r="BC556" s="406"/>
      <c r="BD556" s="406"/>
      <c r="BE556" s="406"/>
      <c r="BF556" s="406"/>
      <c r="BG556" s="406"/>
      <c r="BH556" s="406"/>
      <c r="BI556" s="406"/>
      <c r="BJ556" s="406"/>
      <c r="BK556" s="406"/>
      <c r="BL556" s="406"/>
      <c r="BM556" s="406"/>
      <c r="BN556" s="406"/>
      <c r="BO556" s="406"/>
      <c r="BP556" s="406"/>
      <c r="BQ556" s="406"/>
      <c r="BR556" s="406"/>
      <c r="BS556" s="406"/>
      <c r="BT556" s="406"/>
      <c r="BU556" s="406"/>
      <c r="BV556" s="406"/>
      <c r="BW556" s="406"/>
      <c r="BX556" s="406"/>
      <c r="BY556" s="406"/>
      <c r="BZ556" s="406"/>
      <c r="CA556" s="406"/>
      <c r="CB556" s="406"/>
      <c r="CC556" s="406"/>
      <c r="CD556" s="406"/>
      <c r="CE556" s="406"/>
      <c r="CF556" s="406"/>
      <c r="CG556" s="406"/>
      <c r="CH556" s="406"/>
      <c r="CI556" s="406"/>
    </row>
    <row r="557" spans="1:87" ht="15.75" customHeight="1">
      <c r="A557" s="406"/>
      <c r="B557" s="407"/>
      <c r="C557" s="407"/>
      <c r="D557" s="406"/>
      <c r="E557" s="406"/>
      <c r="F557" s="406"/>
      <c r="G557" s="406"/>
      <c r="H557" s="406"/>
      <c r="I557" s="406"/>
      <c r="J557" s="406"/>
      <c r="K557" s="406"/>
      <c r="L557" s="406"/>
      <c r="M557" s="406"/>
      <c r="N557" s="406"/>
      <c r="O557" s="406"/>
      <c r="P557" s="406"/>
      <c r="Q557" s="406"/>
      <c r="R557" s="406"/>
      <c r="S557" s="406"/>
      <c r="T557" s="406"/>
      <c r="U557" s="406"/>
      <c r="V557" s="406"/>
      <c r="W557" s="406"/>
      <c r="X557" s="406"/>
      <c r="Y557" s="406"/>
      <c r="Z557" s="406"/>
      <c r="AA557" s="406"/>
      <c r="AB557" s="406"/>
      <c r="AC557" s="406"/>
      <c r="AD557" s="406"/>
      <c r="AE557" s="406"/>
      <c r="AF557" s="406"/>
      <c r="AG557" s="406"/>
      <c r="AH557" s="406"/>
      <c r="AI557" s="406"/>
      <c r="AJ557" s="406"/>
      <c r="AK557" s="406"/>
      <c r="AL557" s="406"/>
      <c r="AM557" s="406"/>
      <c r="AN557" s="406"/>
      <c r="AO557" s="406"/>
      <c r="AP557" s="406"/>
      <c r="AQ557" s="406"/>
      <c r="AR557" s="406"/>
      <c r="AS557" s="406"/>
      <c r="AT557" s="406"/>
      <c r="AU557" s="406"/>
      <c r="AV557" s="406"/>
      <c r="AW557" s="406"/>
      <c r="AX557" s="406"/>
      <c r="AY557" s="406"/>
      <c r="AZ557" s="406"/>
      <c r="BA557" s="406"/>
      <c r="BB557" s="406"/>
      <c r="BC557" s="406"/>
      <c r="BD557" s="406"/>
      <c r="BE557" s="406"/>
      <c r="BF557" s="406"/>
      <c r="BG557" s="406"/>
      <c r="BH557" s="406"/>
      <c r="BI557" s="406"/>
      <c r="BJ557" s="406"/>
      <c r="BK557" s="406"/>
      <c r="BL557" s="406"/>
      <c r="BM557" s="406"/>
      <c r="BN557" s="406"/>
      <c r="BO557" s="406"/>
      <c r="BP557" s="406"/>
      <c r="BQ557" s="406"/>
      <c r="BR557" s="406"/>
      <c r="BS557" s="406"/>
      <c r="BT557" s="406"/>
      <c r="BU557" s="406"/>
      <c r="BV557" s="406"/>
      <c r="BW557" s="406"/>
      <c r="BX557" s="406"/>
      <c r="BY557" s="406"/>
      <c r="BZ557" s="406"/>
      <c r="CA557" s="406"/>
      <c r="CB557" s="406"/>
      <c r="CC557" s="406"/>
      <c r="CD557" s="406"/>
      <c r="CE557" s="406"/>
      <c r="CF557" s="406"/>
      <c r="CG557" s="406"/>
      <c r="CH557" s="406"/>
      <c r="CI557" s="406"/>
    </row>
    <row r="558" spans="1:87" ht="15.75" customHeight="1">
      <c r="A558" s="406"/>
      <c r="B558" s="407"/>
      <c r="C558" s="407"/>
      <c r="D558" s="406"/>
      <c r="E558" s="406"/>
      <c r="F558" s="406"/>
      <c r="G558" s="406"/>
      <c r="H558" s="406"/>
      <c r="I558" s="406"/>
      <c r="J558" s="406"/>
      <c r="K558" s="406"/>
      <c r="L558" s="406"/>
      <c r="M558" s="406"/>
      <c r="N558" s="406"/>
      <c r="O558" s="406"/>
      <c r="P558" s="406"/>
      <c r="Q558" s="406"/>
      <c r="R558" s="406"/>
      <c r="S558" s="406"/>
      <c r="T558" s="406"/>
      <c r="U558" s="406"/>
      <c r="V558" s="406"/>
      <c r="W558" s="406"/>
      <c r="X558" s="406"/>
      <c r="Y558" s="406"/>
      <c r="Z558" s="406"/>
      <c r="AA558" s="406"/>
      <c r="AB558" s="406"/>
      <c r="AC558" s="406"/>
      <c r="AD558" s="406"/>
      <c r="AE558" s="406"/>
      <c r="AF558" s="406"/>
      <c r="AG558" s="406"/>
      <c r="AH558" s="406"/>
      <c r="AI558" s="406"/>
      <c r="AJ558" s="406"/>
      <c r="AK558" s="406"/>
      <c r="AL558" s="406"/>
      <c r="AM558" s="406"/>
      <c r="AN558" s="406"/>
      <c r="AO558" s="406"/>
      <c r="AP558" s="406"/>
      <c r="AQ558" s="406"/>
      <c r="AR558" s="406"/>
      <c r="AS558" s="406"/>
      <c r="AT558" s="406"/>
      <c r="AU558" s="406"/>
      <c r="AV558" s="406"/>
      <c r="AW558" s="406"/>
      <c r="AX558" s="406"/>
      <c r="AY558" s="406"/>
      <c r="AZ558" s="406"/>
      <c r="BA558" s="406"/>
      <c r="BB558" s="406"/>
      <c r="BC558" s="406"/>
      <c r="BD558" s="406"/>
      <c r="BE558" s="406"/>
      <c r="BF558" s="406"/>
      <c r="BG558" s="406"/>
      <c r="BH558" s="406"/>
      <c r="BI558" s="406"/>
      <c r="BJ558" s="406"/>
      <c r="BK558" s="406"/>
      <c r="BL558" s="406"/>
      <c r="BM558" s="406"/>
      <c r="BN558" s="406"/>
      <c r="BO558" s="406"/>
      <c r="BP558" s="406"/>
      <c r="BQ558" s="406"/>
      <c r="BR558" s="406"/>
      <c r="BS558" s="406"/>
      <c r="BT558" s="406"/>
      <c r="BU558" s="406"/>
      <c r="BV558" s="406"/>
      <c r="BW558" s="406"/>
      <c r="BX558" s="406"/>
      <c r="BY558" s="406"/>
      <c r="BZ558" s="406"/>
      <c r="CA558" s="406"/>
      <c r="CB558" s="406"/>
      <c r="CC558" s="406"/>
      <c r="CD558" s="406"/>
      <c r="CE558" s="406"/>
      <c r="CF558" s="406"/>
      <c r="CG558" s="406"/>
      <c r="CH558" s="406"/>
      <c r="CI558" s="406"/>
    </row>
    <row r="559" spans="1:87" ht="15.75" customHeight="1">
      <c r="A559" s="406"/>
      <c r="B559" s="407"/>
      <c r="C559" s="407"/>
      <c r="D559" s="406"/>
      <c r="E559" s="406"/>
      <c r="F559" s="406"/>
      <c r="G559" s="406"/>
      <c r="H559" s="406"/>
      <c r="I559" s="406"/>
      <c r="J559" s="406"/>
      <c r="K559" s="406"/>
      <c r="L559" s="406"/>
      <c r="M559" s="406"/>
      <c r="N559" s="406"/>
      <c r="O559" s="406"/>
      <c r="P559" s="406"/>
      <c r="Q559" s="406"/>
      <c r="R559" s="406"/>
      <c r="S559" s="406"/>
      <c r="T559" s="406"/>
      <c r="U559" s="406"/>
      <c r="V559" s="406"/>
      <c r="W559" s="406"/>
      <c r="X559" s="406"/>
      <c r="Y559" s="406"/>
      <c r="Z559" s="406"/>
      <c r="AA559" s="406"/>
      <c r="AB559" s="406"/>
      <c r="AC559" s="406"/>
      <c r="AD559" s="406"/>
      <c r="AE559" s="406"/>
      <c r="AF559" s="406"/>
      <c r="AG559" s="406"/>
      <c r="AH559" s="406"/>
      <c r="AI559" s="406"/>
      <c r="AJ559" s="406"/>
      <c r="AK559" s="406"/>
      <c r="AL559" s="406"/>
      <c r="AM559" s="406"/>
      <c r="AN559" s="406"/>
      <c r="AO559" s="406"/>
      <c r="AP559" s="406"/>
      <c r="AQ559" s="406"/>
      <c r="AR559" s="406"/>
      <c r="AS559" s="406"/>
      <c r="AT559" s="406"/>
      <c r="AU559" s="406"/>
      <c r="AV559" s="406"/>
      <c r="AW559" s="406"/>
      <c r="AX559" s="406"/>
      <c r="AY559" s="406"/>
      <c r="AZ559" s="406"/>
      <c r="BA559" s="406"/>
      <c r="BB559" s="406"/>
      <c r="BC559" s="406"/>
      <c r="BD559" s="406"/>
      <c r="BE559" s="406"/>
      <c r="BF559" s="406"/>
      <c r="BG559" s="406"/>
      <c r="BH559" s="406"/>
      <c r="BI559" s="406"/>
      <c r="BJ559" s="406"/>
      <c r="BK559" s="406"/>
      <c r="BL559" s="406"/>
      <c r="BM559" s="406"/>
      <c r="BN559" s="406"/>
      <c r="BO559" s="406"/>
      <c r="BP559" s="406"/>
      <c r="BQ559" s="406"/>
      <c r="BR559" s="406"/>
      <c r="BS559" s="406"/>
      <c r="BT559" s="406"/>
      <c r="BU559" s="406"/>
      <c r="BV559" s="406"/>
      <c r="BW559" s="406"/>
      <c r="BX559" s="406"/>
      <c r="BY559" s="406"/>
      <c r="BZ559" s="406"/>
      <c r="CA559" s="406"/>
      <c r="CB559" s="406"/>
      <c r="CC559" s="406"/>
      <c r="CD559" s="406"/>
      <c r="CE559" s="406"/>
      <c r="CF559" s="406"/>
      <c r="CG559" s="406"/>
      <c r="CH559" s="406"/>
      <c r="CI559" s="406"/>
    </row>
    <row r="560" spans="1:87" ht="15.75" customHeight="1">
      <c r="A560" s="406"/>
      <c r="B560" s="407"/>
      <c r="C560" s="407"/>
      <c r="D560" s="406"/>
      <c r="E560" s="406"/>
      <c r="F560" s="406"/>
      <c r="G560" s="406"/>
      <c r="H560" s="406"/>
      <c r="I560" s="406"/>
      <c r="J560" s="406"/>
      <c r="K560" s="406"/>
      <c r="L560" s="406"/>
      <c r="M560" s="406"/>
      <c r="N560" s="406"/>
      <c r="O560" s="406"/>
      <c r="P560" s="406"/>
      <c r="Q560" s="406"/>
      <c r="R560" s="406"/>
      <c r="S560" s="406"/>
      <c r="T560" s="406"/>
      <c r="U560" s="406"/>
      <c r="V560" s="406"/>
      <c r="W560" s="406"/>
      <c r="X560" s="406"/>
      <c r="Y560" s="406"/>
      <c r="Z560" s="406"/>
      <c r="AA560" s="406"/>
      <c r="AB560" s="406"/>
      <c r="AC560" s="406"/>
      <c r="AD560" s="406"/>
      <c r="AE560" s="406"/>
      <c r="AF560" s="406"/>
      <c r="AG560" s="406"/>
      <c r="AH560" s="406"/>
      <c r="AI560" s="406"/>
      <c r="AJ560" s="406"/>
      <c r="AK560" s="406"/>
      <c r="AL560" s="406"/>
      <c r="AM560" s="406"/>
      <c r="AN560" s="406"/>
      <c r="AO560" s="406"/>
      <c r="AP560" s="406"/>
      <c r="AQ560" s="406"/>
      <c r="AR560" s="406"/>
      <c r="AS560" s="406"/>
      <c r="AT560" s="406"/>
      <c r="AU560" s="406"/>
      <c r="AV560" s="406"/>
      <c r="AW560" s="406"/>
      <c r="AX560" s="406"/>
      <c r="AY560" s="406"/>
      <c r="AZ560" s="406"/>
      <c r="BA560" s="406"/>
      <c r="BB560" s="406"/>
      <c r="BC560" s="406"/>
      <c r="BD560" s="406"/>
      <c r="BE560" s="406"/>
      <c r="BF560" s="406"/>
      <c r="BG560" s="406"/>
      <c r="BH560" s="406"/>
      <c r="BI560" s="406"/>
      <c r="BJ560" s="406"/>
      <c r="BK560" s="406"/>
      <c r="BL560" s="406"/>
      <c r="BM560" s="406"/>
      <c r="BN560" s="406"/>
      <c r="BO560" s="406"/>
      <c r="BP560" s="406"/>
      <c r="BQ560" s="406"/>
      <c r="BR560" s="406"/>
      <c r="BS560" s="406"/>
      <c r="BT560" s="406"/>
      <c r="BU560" s="406"/>
      <c r="BV560" s="406"/>
      <c r="BW560" s="406"/>
      <c r="BX560" s="406"/>
      <c r="BY560" s="406"/>
      <c r="BZ560" s="406"/>
      <c r="CA560" s="406"/>
      <c r="CB560" s="406"/>
      <c r="CC560" s="406"/>
      <c r="CD560" s="406"/>
      <c r="CE560" s="406"/>
      <c r="CF560" s="406"/>
      <c r="CG560" s="406"/>
      <c r="CH560" s="406"/>
      <c r="CI560" s="406"/>
    </row>
    <row r="561" spans="1:87" ht="15.75" customHeight="1">
      <c r="A561" s="406"/>
      <c r="B561" s="407"/>
      <c r="C561" s="407"/>
      <c r="D561" s="406"/>
      <c r="E561" s="406"/>
      <c r="F561" s="406"/>
      <c r="G561" s="406"/>
      <c r="H561" s="406"/>
      <c r="I561" s="406"/>
      <c r="J561" s="406"/>
      <c r="K561" s="406"/>
      <c r="L561" s="406"/>
      <c r="M561" s="406"/>
      <c r="N561" s="406"/>
      <c r="O561" s="406"/>
      <c r="P561" s="406"/>
      <c r="Q561" s="406"/>
      <c r="R561" s="406"/>
      <c r="S561" s="406"/>
      <c r="T561" s="406"/>
      <c r="U561" s="406"/>
      <c r="V561" s="406"/>
      <c r="W561" s="406"/>
      <c r="X561" s="406"/>
      <c r="Y561" s="406"/>
      <c r="Z561" s="406"/>
      <c r="AA561" s="406"/>
      <c r="AB561" s="406"/>
      <c r="AC561" s="406"/>
      <c r="AD561" s="406"/>
      <c r="AE561" s="406"/>
      <c r="AF561" s="406"/>
      <c r="AG561" s="406"/>
      <c r="AH561" s="406"/>
      <c r="AI561" s="406"/>
      <c r="AJ561" s="406"/>
      <c r="AK561" s="406"/>
      <c r="AL561" s="406"/>
      <c r="AM561" s="406"/>
      <c r="AN561" s="406"/>
      <c r="AO561" s="406"/>
      <c r="AP561" s="406"/>
      <c r="AQ561" s="406"/>
      <c r="AR561" s="406"/>
      <c r="AS561" s="406"/>
      <c r="AT561" s="406"/>
      <c r="AU561" s="406"/>
      <c r="AV561" s="406"/>
      <c r="AW561" s="406"/>
      <c r="AX561" s="406"/>
      <c r="AY561" s="406"/>
      <c r="AZ561" s="406"/>
      <c r="BA561" s="406"/>
      <c r="BB561" s="406"/>
      <c r="BC561" s="406"/>
      <c r="BD561" s="406"/>
      <c r="BE561" s="406"/>
      <c r="BF561" s="406"/>
      <c r="BG561" s="406"/>
      <c r="BH561" s="406"/>
      <c r="BI561" s="406"/>
      <c r="BJ561" s="406"/>
      <c r="BK561" s="406"/>
      <c r="BL561" s="406"/>
      <c r="BM561" s="406"/>
      <c r="BN561" s="406"/>
      <c r="BO561" s="406"/>
      <c r="BP561" s="406"/>
      <c r="BQ561" s="406"/>
      <c r="BR561" s="406"/>
      <c r="BS561" s="406"/>
      <c r="BT561" s="406"/>
      <c r="BU561" s="406"/>
      <c r="BV561" s="406"/>
      <c r="BW561" s="406"/>
      <c r="BX561" s="406"/>
      <c r="BY561" s="406"/>
      <c r="BZ561" s="406"/>
      <c r="CA561" s="406"/>
      <c r="CB561" s="406"/>
      <c r="CC561" s="406"/>
      <c r="CD561" s="406"/>
      <c r="CE561" s="406"/>
      <c r="CF561" s="406"/>
      <c r="CG561" s="406"/>
      <c r="CH561" s="406"/>
      <c r="CI561" s="406"/>
    </row>
    <row r="562" spans="1:87" ht="15.75" customHeight="1">
      <c r="A562" s="406"/>
      <c r="B562" s="407"/>
      <c r="C562" s="407"/>
      <c r="D562" s="406"/>
      <c r="E562" s="406"/>
      <c r="F562" s="406"/>
      <c r="G562" s="406"/>
      <c r="H562" s="406"/>
      <c r="I562" s="406"/>
      <c r="J562" s="406"/>
      <c r="K562" s="406"/>
      <c r="L562" s="406"/>
      <c r="M562" s="406"/>
      <c r="N562" s="406"/>
      <c r="O562" s="406"/>
      <c r="P562" s="406"/>
      <c r="Q562" s="406"/>
      <c r="R562" s="406"/>
      <c r="S562" s="406"/>
      <c r="T562" s="406"/>
      <c r="U562" s="406"/>
      <c r="V562" s="406"/>
      <c r="W562" s="406"/>
      <c r="X562" s="406"/>
      <c r="Y562" s="406"/>
      <c r="Z562" s="406"/>
      <c r="AA562" s="406"/>
      <c r="AB562" s="406"/>
      <c r="AC562" s="406"/>
      <c r="AD562" s="406"/>
      <c r="AE562" s="406"/>
      <c r="AF562" s="406"/>
      <c r="AG562" s="406"/>
      <c r="AH562" s="406"/>
      <c r="AI562" s="406"/>
      <c r="AJ562" s="406"/>
      <c r="AK562" s="406"/>
      <c r="AL562" s="406"/>
      <c r="AM562" s="406"/>
      <c r="AN562" s="406"/>
      <c r="AO562" s="406"/>
      <c r="AP562" s="406"/>
      <c r="AQ562" s="406"/>
      <c r="AR562" s="406"/>
      <c r="AS562" s="406"/>
      <c r="AT562" s="406"/>
      <c r="AU562" s="406"/>
      <c r="AV562" s="406"/>
      <c r="AW562" s="406"/>
      <c r="AX562" s="406"/>
      <c r="AY562" s="406"/>
      <c r="AZ562" s="406"/>
      <c r="BA562" s="406"/>
      <c r="BB562" s="406"/>
      <c r="BC562" s="406"/>
      <c r="BD562" s="406"/>
      <c r="BE562" s="406"/>
      <c r="BF562" s="406"/>
      <c r="BG562" s="406"/>
      <c r="BH562" s="406"/>
      <c r="BI562" s="406"/>
      <c r="BJ562" s="406"/>
      <c r="BK562" s="406"/>
      <c r="BL562" s="406"/>
      <c r="BM562" s="406"/>
      <c r="BN562" s="406"/>
      <c r="BO562" s="406"/>
      <c r="BP562" s="406"/>
      <c r="BQ562" s="406"/>
      <c r="BR562" s="406"/>
      <c r="BS562" s="406"/>
      <c r="BT562" s="406"/>
      <c r="BU562" s="406"/>
      <c r="BV562" s="406"/>
      <c r="BW562" s="406"/>
      <c r="BX562" s="406"/>
      <c r="BY562" s="406"/>
      <c r="BZ562" s="406"/>
      <c r="CA562" s="406"/>
      <c r="CB562" s="406"/>
      <c r="CC562" s="406"/>
      <c r="CD562" s="406"/>
      <c r="CE562" s="406"/>
      <c r="CF562" s="406"/>
      <c r="CG562" s="406"/>
      <c r="CH562" s="406"/>
      <c r="CI562" s="406"/>
    </row>
    <row r="563" spans="1:87" ht="15.75" customHeight="1">
      <c r="A563" s="406"/>
      <c r="B563" s="407"/>
      <c r="C563" s="407"/>
      <c r="D563" s="406"/>
      <c r="E563" s="406"/>
      <c r="F563" s="406"/>
      <c r="G563" s="406"/>
      <c r="H563" s="406"/>
      <c r="I563" s="406"/>
      <c r="J563" s="406"/>
      <c r="K563" s="406"/>
      <c r="L563" s="406"/>
      <c r="M563" s="406"/>
      <c r="N563" s="406"/>
      <c r="O563" s="406"/>
      <c r="P563" s="406"/>
      <c r="Q563" s="406"/>
      <c r="R563" s="406"/>
      <c r="S563" s="406"/>
      <c r="T563" s="406"/>
      <c r="U563" s="406"/>
      <c r="V563" s="406"/>
      <c r="W563" s="406"/>
      <c r="X563" s="406"/>
      <c r="Y563" s="406"/>
      <c r="Z563" s="406"/>
      <c r="AA563" s="406"/>
      <c r="AB563" s="406"/>
      <c r="AC563" s="406"/>
      <c r="AD563" s="406"/>
      <c r="AE563" s="406"/>
      <c r="AF563" s="406"/>
      <c r="AG563" s="406"/>
      <c r="AH563" s="406"/>
      <c r="AI563" s="406"/>
      <c r="AJ563" s="406"/>
      <c r="AK563" s="406"/>
      <c r="AL563" s="406"/>
      <c r="AM563" s="406"/>
      <c r="AN563" s="406"/>
      <c r="AO563" s="406"/>
      <c r="AP563" s="406"/>
      <c r="AQ563" s="406"/>
      <c r="AR563" s="406"/>
      <c r="AS563" s="406"/>
      <c r="AT563" s="406"/>
      <c r="AU563" s="406"/>
      <c r="AV563" s="406"/>
      <c r="AW563" s="406"/>
      <c r="AX563" s="406"/>
      <c r="AY563" s="406"/>
      <c r="AZ563" s="406"/>
      <c r="BA563" s="406"/>
      <c r="BB563" s="406"/>
      <c r="BC563" s="406"/>
      <c r="BD563" s="406"/>
      <c r="BE563" s="406"/>
      <c r="BF563" s="406"/>
      <c r="BG563" s="406"/>
      <c r="BH563" s="406"/>
      <c r="BI563" s="406"/>
      <c r="BJ563" s="406"/>
      <c r="BK563" s="406"/>
      <c r="BL563" s="406"/>
      <c r="BM563" s="406"/>
      <c r="BN563" s="406"/>
      <c r="BO563" s="406"/>
      <c r="BP563" s="406"/>
      <c r="BQ563" s="406"/>
      <c r="BR563" s="406"/>
      <c r="BS563" s="406"/>
      <c r="BT563" s="406"/>
      <c r="BU563" s="406"/>
      <c r="BV563" s="406"/>
      <c r="BW563" s="406"/>
      <c r="BX563" s="406"/>
      <c r="BY563" s="406"/>
      <c r="BZ563" s="406"/>
      <c r="CA563" s="406"/>
      <c r="CB563" s="406"/>
      <c r="CC563" s="406"/>
      <c r="CD563" s="406"/>
      <c r="CE563" s="406"/>
      <c r="CF563" s="406"/>
      <c r="CG563" s="406"/>
      <c r="CH563" s="406"/>
      <c r="CI563" s="406"/>
    </row>
    <row r="564" spans="1:87" ht="15.75" customHeight="1">
      <c r="A564" s="406"/>
      <c r="B564" s="407"/>
      <c r="C564" s="407"/>
      <c r="D564" s="406"/>
      <c r="E564" s="406"/>
      <c r="F564" s="406"/>
      <c r="G564" s="406"/>
      <c r="H564" s="406"/>
      <c r="I564" s="406"/>
      <c r="J564" s="406"/>
      <c r="K564" s="406"/>
      <c r="L564" s="406"/>
      <c r="M564" s="406"/>
      <c r="N564" s="406"/>
      <c r="O564" s="406"/>
      <c r="P564" s="406"/>
      <c r="Q564" s="406"/>
      <c r="R564" s="406"/>
      <c r="S564" s="406"/>
      <c r="T564" s="406"/>
      <c r="U564" s="406"/>
      <c r="V564" s="406"/>
      <c r="W564" s="406"/>
      <c r="X564" s="406"/>
      <c r="Y564" s="406"/>
      <c r="Z564" s="406"/>
      <c r="AA564" s="406"/>
      <c r="AB564" s="406"/>
      <c r="AC564" s="406"/>
      <c r="AD564" s="406"/>
      <c r="AE564" s="406"/>
      <c r="AF564" s="406"/>
      <c r="AG564" s="406"/>
      <c r="AH564" s="406"/>
      <c r="AI564" s="406"/>
      <c r="AJ564" s="406"/>
      <c r="AK564" s="406"/>
      <c r="AL564" s="406"/>
      <c r="AM564" s="406"/>
      <c r="AN564" s="406"/>
      <c r="AO564" s="406"/>
      <c r="AP564" s="406"/>
      <c r="AQ564" s="406"/>
      <c r="AR564" s="406"/>
      <c r="AS564" s="406"/>
      <c r="AT564" s="406"/>
      <c r="AU564" s="406"/>
      <c r="AV564" s="406"/>
      <c r="AW564" s="406"/>
      <c r="AX564" s="406"/>
      <c r="AY564" s="406"/>
      <c r="AZ564" s="406"/>
      <c r="BA564" s="406"/>
      <c r="BB564" s="406"/>
      <c r="BC564" s="406"/>
      <c r="BD564" s="406"/>
      <c r="BE564" s="406"/>
      <c r="BF564" s="406"/>
      <c r="BG564" s="406"/>
      <c r="BH564" s="406"/>
      <c r="BI564" s="406"/>
      <c r="BJ564" s="406"/>
      <c r="BK564" s="406"/>
      <c r="BL564" s="406"/>
      <c r="BM564" s="406"/>
      <c r="BN564" s="406"/>
      <c r="BO564" s="406"/>
      <c r="BP564" s="406"/>
      <c r="BQ564" s="406"/>
      <c r="BR564" s="406"/>
      <c r="BS564" s="406"/>
      <c r="BT564" s="406"/>
      <c r="BU564" s="406"/>
      <c r="BV564" s="406"/>
      <c r="BW564" s="406"/>
      <c r="BX564" s="406"/>
      <c r="BY564" s="406"/>
      <c r="BZ564" s="406"/>
      <c r="CA564" s="406"/>
      <c r="CB564" s="406"/>
      <c r="CC564" s="406"/>
      <c r="CD564" s="406"/>
      <c r="CE564" s="406"/>
      <c r="CF564" s="406"/>
      <c r="CG564" s="406"/>
      <c r="CH564" s="406"/>
      <c r="CI564" s="406"/>
    </row>
    <row r="565" spans="1:87" ht="15.75" customHeight="1">
      <c r="A565" s="406"/>
      <c r="B565" s="407"/>
      <c r="C565" s="407"/>
      <c r="D565" s="406"/>
      <c r="E565" s="406"/>
      <c r="F565" s="406"/>
      <c r="G565" s="406"/>
      <c r="H565" s="406"/>
      <c r="I565" s="406"/>
      <c r="J565" s="406"/>
      <c r="K565" s="406"/>
      <c r="L565" s="406"/>
      <c r="M565" s="406"/>
      <c r="N565" s="406"/>
      <c r="O565" s="406"/>
      <c r="P565" s="406"/>
      <c r="Q565" s="406"/>
      <c r="R565" s="406"/>
      <c r="S565" s="406"/>
      <c r="T565" s="406"/>
      <c r="U565" s="406"/>
      <c r="V565" s="406"/>
      <c r="W565" s="406"/>
      <c r="X565" s="406"/>
      <c r="Y565" s="406"/>
      <c r="Z565" s="406"/>
      <c r="AA565" s="406"/>
      <c r="AB565" s="406"/>
      <c r="AC565" s="406"/>
      <c r="AD565" s="406"/>
      <c r="AE565" s="406"/>
      <c r="AF565" s="406"/>
      <c r="AG565" s="406"/>
      <c r="AH565" s="406"/>
      <c r="AI565" s="406"/>
      <c r="AJ565" s="406"/>
      <c r="AK565" s="406"/>
      <c r="AL565" s="406"/>
      <c r="AM565" s="406"/>
      <c r="AN565" s="406"/>
      <c r="AO565" s="406"/>
      <c r="AP565" s="406"/>
      <c r="AQ565" s="406"/>
      <c r="AR565" s="406"/>
      <c r="AS565" s="406"/>
      <c r="AT565" s="406"/>
      <c r="AU565" s="406"/>
      <c r="AV565" s="406"/>
      <c r="AW565" s="406"/>
      <c r="AX565" s="406"/>
      <c r="AY565" s="406"/>
      <c r="AZ565" s="406"/>
      <c r="BA565" s="406"/>
      <c r="BB565" s="406"/>
      <c r="BC565" s="406"/>
      <c r="BD565" s="406"/>
      <c r="BE565" s="406"/>
      <c r="BF565" s="406"/>
      <c r="BG565" s="406"/>
      <c r="BH565" s="406"/>
      <c r="BI565" s="406"/>
      <c r="BJ565" s="406"/>
      <c r="BK565" s="406"/>
      <c r="BL565" s="406"/>
      <c r="BM565" s="406"/>
      <c r="BN565" s="406"/>
      <c r="BO565" s="406"/>
      <c r="BP565" s="406"/>
      <c r="BQ565" s="406"/>
      <c r="BR565" s="406"/>
      <c r="BS565" s="406"/>
      <c r="BT565" s="406"/>
      <c r="BU565" s="406"/>
      <c r="BV565" s="406"/>
      <c r="BW565" s="406"/>
      <c r="BX565" s="406"/>
      <c r="BY565" s="406"/>
      <c r="BZ565" s="406"/>
      <c r="CA565" s="406"/>
      <c r="CB565" s="406"/>
      <c r="CC565" s="406"/>
      <c r="CD565" s="406"/>
      <c r="CE565" s="406"/>
      <c r="CF565" s="406"/>
      <c r="CG565" s="406"/>
      <c r="CH565" s="406"/>
      <c r="CI565" s="406"/>
    </row>
    <row r="566" spans="1:87" ht="15.75" customHeight="1">
      <c r="A566" s="406"/>
      <c r="B566" s="407"/>
      <c r="C566" s="407"/>
      <c r="D566" s="406"/>
      <c r="E566" s="406"/>
      <c r="F566" s="406"/>
      <c r="G566" s="406"/>
      <c r="H566" s="406"/>
      <c r="I566" s="406"/>
      <c r="J566" s="406"/>
      <c r="K566" s="406"/>
      <c r="L566" s="406"/>
      <c r="M566" s="406"/>
      <c r="N566" s="406"/>
      <c r="O566" s="406"/>
      <c r="P566" s="406"/>
      <c r="Q566" s="406"/>
      <c r="R566" s="406"/>
      <c r="S566" s="406"/>
      <c r="T566" s="406"/>
      <c r="U566" s="406"/>
      <c r="V566" s="406"/>
      <c r="W566" s="406"/>
      <c r="X566" s="406"/>
      <c r="Y566" s="406"/>
      <c r="Z566" s="406"/>
      <c r="AA566" s="406"/>
      <c r="AB566" s="406"/>
      <c r="AC566" s="406"/>
      <c r="AD566" s="406"/>
      <c r="AE566" s="406"/>
      <c r="AF566" s="406"/>
      <c r="AG566" s="406"/>
      <c r="AH566" s="406"/>
      <c r="AI566" s="406"/>
      <c r="AJ566" s="406"/>
      <c r="AK566" s="406"/>
      <c r="AL566" s="406"/>
      <c r="AM566" s="406"/>
      <c r="AN566" s="406"/>
      <c r="AO566" s="406"/>
      <c r="AP566" s="406"/>
      <c r="AQ566" s="406"/>
      <c r="AR566" s="406"/>
      <c r="AS566" s="406"/>
      <c r="AT566" s="406"/>
      <c r="AU566" s="406"/>
      <c r="AV566" s="406"/>
      <c r="AW566" s="406"/>
      <c r="AX566" s="406"/>
      <c r="AY566" s="406"/>
      <c r="AZ566" s="406"/>
      <c r="BA566" s="406"/>
      <c r="BB566" s="406"/>
      <c r="BC566" s="406"/>
      <c r="BD566" s="406"/>
      <c r="BE566" s="406"/>
      <c r="BF566" s="406"/>
      <c r="BG566" s="406"/>
      <c r="BH566" s="406"/>
      <c r="BI566" s="406"/>
      <c r="BJ566" s="406"/>
      <c r="BK566" s="406"/>
      <c r="BL566" s="406"/>
      <c r="BM566" s="406"/>
      <c r="BN566" s="406"/>
      <c r="BO566" s="406"/>
      <c r="BP566" s="406"/>
      <c r="BQ566" s="406"/>
      <c r="BR566" s="406"/>
      <c r="BS566" s="406"/>
      <c r="BT566" s="406"/>
      <c r="BU566" s="406"/>
      <c r="BV566" s="406"/>
      <c r="BW566" s="406"/>
      <c r="BX566" s="406"/>
      <c r="BY566" s="406"/>
      <c r="BZ566" s="406"/>
      <c r="CA566" s="406"/>
      <c r="CB566" s="406"/>
      <c r="CC566" s="406"/>
      <c r="CD566" s="406"/>
      <c r="CE566" s="406"/>
      <c r="CF566" s="406"/>
      <c r="CG566" s="406"/>
      <c r="CH566" s="406"/>
      <c r="CI566" s="406"/>
    </row>
    <row r="567" spans="1:87" ht="15.75" customHeight="1">
      <c r="A567" s="406"/>
      <c r="B567" s="407"/>
      <c r="C567" s="407"/>
      <c r="D567" s="406"/>
      <c r="E567" s="406"/>
      <c r="F567" s="406"/>
      <c r="G567" s="406"/>
      <c r="H567" s="406"/>
      <c r="I567" s="406"/>
      <c r="J567" s="406"/>
      <c r="K567" s="406"/>
      <c r="L567" s="406"/>
      <c r="M567" s="406"/>
      <c r="N567" s="406"/>
      <c r="O567" s="406"/>
      <c r="P567" s="406"/>
      <c r="Q567" s="406"/>
      <c r="R567" s="406"/>
      <c r="S567" s="406"/>
      <c r="T567" s="406"/>
      <c r="U567" s="406"/>
      <c r="V567" s="406"/>
      <c r="W567" s="406"/>
      <c r="X567" s="406"/>
      <c r="Y567" s="406"/>
      <c r="Z567" s="406"/>
      <c r="AA567" s="406"/>
      <c r="AB567" s="406"/>
      <c r="AC567" s="406"/>
      <c r="AD567" s="406"/>
      <c r="AE567" s="406"/>
      <c r="AF567" s="406"/>
      <c r="AG567" s="406"/>
      <c r="AH567" s="406"/>
      <c r="AI567" s="406"/>
      <c r="AJ567" s="406"/>
      <c r="AK567" s="406"/>
      <c r="AL567" s="406"/>
      <c r="AM567" s="406"/>
      <c r="AN567" s="406"/>
      <c r="AO567" s="406"/>
      <c r="AP567" s="406"/>
      <c r="AQ567" s="406"/>
      <c r="AR567" s="406"/>
      <c r="AS567" s="406"/>
      <c r="AT567" s="406"/>
      <c r="AU567" s="406"/>
      <c r="AV567" s="406"/>
      <c r="AW567" s="406"/>
      <c r="AX567" s="406"/>
      <c r="AY567" s="406"/>
      <c r="AZ567" s="406"/>
      <c r="BA567" s="406"/>
      <c r="BB567" s="406"/>
      <c r="BC567" s="406"/>
      <c r="BD567" s="406"/>
      <c r="BE567" s="406"/>
      <c r="BF567" s="406"/>
      <c r="BG567" s="406"/>
      <c r="BH567" s="406"/>
      <c r="BI567" s="406"/>
      <c r="BJ567" s="406"/>
      <c r="BK567" s="406"/>
      <c r="BL567" s="406"/>
      <c r="BM567" s="406"/>
      <c r="BN567" s="406"/>
      <c r="BO567" s="406"/>
      <c r="BP567" s="406"/>
      <c r="BQ567" s="406"/>
      <c r="BR567" s="406"/>
      <c r="BS567" s="406"/>
      <c r="BT567" s="406"/>
      <c r="BU567" s="406"/>
      <c r="BV567" s="406"/>
      <c r="BW567" s="406"/>
      <c r="BX567" s="406"/>
      <c r="BY567" s="406"/>
      <c r="BZ567" s="406"/>
      <c r="CA567" s="406"/>
      <c r="CB567" s="406"/>
      <c r="CC567" s="406"/>
      <c r="CD567" s="406"/>
      <c r="CE567" s="406"/>
      <c r="CF567" s="406"/>
      <c r="CG567" s="406"/>
      <c r="CH567" s="406"/>
      <c r="CI567" s="406"/>
    </row>
    <row r="568" spans="1:87" ht="15.75" customHeight="1">
      <c r="A568" s="406"/>
      <c r="B568" s="407"/>
      <c r="C568" s="407"/>
      <c r="D568" s="406"/>
      <c r="E568" s="406"/>
      <c r="F568" s="406"/>
      <c r="G568" s="406"/>
      <c r="H568" s="406"/>
      <c r="I568" s="406"/>
      <c r="J568" s="406"/>
      <c r="K568" s="406"/>
      <c r="L568" s="406"/>
      <c r="M568" s="406"/>
      <c r="N568" s="406"/>
      <c r="O568" s="406"/>
      <c r="P568" s="406"/>
      <c r="Q568" s="406"/>
      <c r="R568" s="406"/>
      <c r="S568" s="406"/>
      <c r="T568" s="406"/>
      <c r="U568" s="406"/>
      <c r="V568" s="406"/>
      <c r="W568" s="406"/>
      <c r="X568" s="406"/>
      <c r="Y568" s="406"/>
      <c r="Z568" s="406"/>
      <c r="AA568" s="406"/>
      <c r="AB568" s="406"/>
      <c r="AC568" s="406"/>
      <c r="AD568" s="406"/>
      <c r="AE568" s="406"/>
      <c r="AF568" s="406"/>
      <c r="AG568" s="406"/>
      <c r="AH568" s="406"/>
      <c r="AI568" s="406"/>
      <c r="AJ568" s="406"/>
      <c r="AK568" s="406"/>
      <c r="AL568" s="406"/>
      <c r="AM568" s="406"/>
      <c r="AN568" s="406"/>
      <c r="AO568" s="406"/>
      <c r="AP568" s="406"/>
      <c r="AQ568" s="406"/>
      <c r="AR568" s="406"/>
      <c r="AS568" s="406"/>
      <c r="AT568" s="406"/>
      <c r="AU568" s="406"/>
      <c r="AV568" s="406"/>
      <c r="AW568" s="406"/>
      <c r="AX568" s="406"/>
      <c r="AY568" s="406"/>
      <c r="AZ568" s="406"/>
      <c r="BA568" s="406"/>
      <c r="BB568" s="406"/>
      <c r="BC568" s="406"/>
      <c r="BD568" s="406"/>
      <c r="BE568" s="406"/>
      <c r="BF568" s="406"/>
      <c r="BG568" s="406"/>
      <c r="BH568" s="406"/>
      <c r="BI568" s="406"/>
      <c r="BJ568" s="406"/>
      <c r="BK568" s="406"/>
      <c r="BL568" s="406"/>
      <c r="BM568" s="406"/>
      <c r="BN568" s="406"/>
      <c r="BO568" s="406"/>
      <c r="BP568" s="406"/>
      <c r="BQ568" s="406"/>
      <c r="BR568" s="406"/>
      <c r="BS568" s="406"/>
      <c r="BT568" s="406"/>
      <c r="BU568" s="406"/>
      <c r="BV568" s="406"/>
      <c r="BW568" s="406"/>
      <c r="BX568" s="406"/>
      <c r="BY568" s="406"/>
      <c r="BZ568" s="406"/>
      <c r="CA568" s="406"/>
      <c r="CB568" s="406"/>
      <c r="CC568" s="406"/>
      <c r="CD568" s="406"/>
      <c r="CE568" s="406"/>
      <c r="CF568" s="406"/>
      <c r="CG568" s="406"/>
      <c r="CH568" s="406"/>
      <c r="CI568" s="406"/>
    </row>
    <row r="569" spans="1:87" ht="15.75" customHeight="1">
      <c r="A569" s="406"/>
      <c r="B569" s="407"/>
      <c r="C569" s="407"/>
      <c r="D569" s="406"/>
      <c r="E569" s="406"/>
      <c r="F569" s="406"/>
      <c r="G569" s="406"/>
      <c r="H569" s="406"/>
      <c r="I569" s="406"/>
      <c r="J569" s="406"/>
      <c r="K569" s="406"/>
      <c r="L569" s="406"/>
      <c r="M569" s="406"/>
      <c r="N569" s="406"/>
      <c r="O569" s="406"/>
      <c r="P569" s="406"/>
      <c r="Q569" s="406"/>
      <c r="R569" s="406"/>
      <c r="S569" s="406"/>
      <c r="T569" s="406"/>
      <c r="U569" s="406"/>
      <c r="V569" s="406"/>
      <c r="W569" s="406"/>
      <c r="X569" s="406"/>
      <c r="Y569" s="406"/>
      <c r="Z569" s="406"/>
      <c r="AA569" s="406"/>
      <c r="AB569" s="406"/>
      <c r="AC569" s="406"/>
      <c r="AD569" s="406"/>
      <c r="AE569" s="406"/>
      <c r="AF569" s="406"/>
      <c r="AG569" s="406"/>
      <c r="AH569" s="406"/>
      <c r="AI569" s="406"/>
      <c r="AJ569" s="406"/>
      <c r="AK569" s="406"/>
      <c r="AL569" s="406"/>
      <c r="AM569" s="406"/>
      <c r="AN569" s="406"/>
      <c r="AO569" s="406"/>
      <c r="AP569" s="406"/>
      <c r="AQ569" s="406"/>
      <c r="AR569" s="406"/>
      <c r="AS569" s="406"/>
      <c r="AT569" s="406"/>
      <c r="AU569" s="406"/>
      <c r="AV569" s="406"/>
      <c r="AW569" s="406"/>
      <c r="AX569" s="406"/>
      <c r="AY569" s="406"/>
      <c r="AZ569" s="406"/>
      <c r="BA569" s="406"/>
      <c r="BB569" s="406"/>
      <c r="BC569" s="406"/>
      <c r="BD569" s="406"/>
      <c r="BE569" s="406"/>
      <c r="BF569" s="406"/>
      <c r="BG569" s="406"/>
      <c r="BH569" s="406"/>
      <c r="BI569" s="406"/>
      <c r="BJ569" s="406"/>
      <c r="BK569" s="406"/>
      <c r="BL569" s="406"/>
      <c r="BM569" s="406"/>
      <c r="BN569" s="406"/>
      <c r="BO569" s="406"/>
      <c r="BP569" s="406"/>
      <c r="BQ569" s="406"/>
      <c r="BR569" s="406"/>
      <c r="BS569" s="406"/>
      <c r="BT569" s="406"/>
      <c r="BU569" s="406"/>
      <c r="BV569" s="406"/>
      <c r="BW569" s="406"/>
      <c r="BX569" s="406"/>
      <c r="BY569" s="406"/>
      <c r="BZ569" s="406"/>
      <c r="CA569" s="406"/>
      <c r="CB569" s="406"/>
      <c r="CC569" s="406"/>
      <c r="CD569" s="406"/>
      <c r="CE569" s="406"/>
      <c r="CF569" s="406"/>
      <c r="CG569" s="406"/>
      <c r="CH569" s="406"/>
      <c r="CI569" s="406"/>
    </row>
    <row r="570" spans="1:87" ht="15.75" customHeight="1">
      <c r="A570" s="406"/>
      <c r="B570" s="407"/>
      <c r="C570" s="407"/>
      <c r="D570" s="406"/>
      <c r="E570" s="406"/>
      <c r="F570" s="406"/>
      <c r="G570" s="406"/>
      <c r="H570" s="406"/>
      <c r="I570" s="406"/>
      <c r="J570" s="406"/>
      <c r="K570" s="406"/>
      <c r="L570" s="406"/>
      <c r="M570" s="406"/>
      <c r="N570" s="406"/>
      <c r="O570" s="406"/>
      <c r="P570" s="406"/>
      <c r="Q570" s="406"/>
      <c r="R570" s="406"/>
      <c r="S570" s="406"/>
      <c r="T570" s="406"/>
      <c r="U570" s="406"/>
      <c r="V570" s="406"/>
      <c r="W570" s="406"/>
      <c r="X570" s="406"/>
      <c r="Y570" s="406"/>
      <c r="Z570" s="406"/>
      <c r="AA570" s="406"/>
      <c r="AB570" s="406"/>
      <c r="AC570" s="406"/>
      <c r="AD570" s="406"/>
      <c r="AE570" s="406"/>
      <c r="AF570" s="406"/>
      <c r="AG570" s="406"/>
      <c r="AH570" s="406"/>
      <c r="AI570" s="406"/>
      <c r="AJ570" s="406"/>
      <c r="AK570" s="406"/>
      <c r="AL570" s="406"/>
      <c r="AM570" s="406"/>
      <c r="AN570" s="406"/>
      <c r="AO570" s="406"/>
      <c r="AP570" s="406"/>
      <c r="AQ570" s="406"/>
      <c r="AR570" s="406"/>
      <c r="AS570" s="406"/>
      <c r="AT570" s="406"/>
      <c r="AU570" s="406"/>
      <c r="AV570" s="406"/>
      <c r="AW570" s="406"/>
      <c r="AX570" s="406"/>
      <c r="AY570" s="406"/>
      <c r="AZ570" s="406"/>
      <c r="BA570" s="406"/>
      <c r="BB570" s="406"/>
      <c r="BC570" s="406"/>
      <c r="BD570" s="406"/>
      <c r="BE570" s="406"/>
      <c r="BF570" s="406"/>
      <c r="BG570" s="406"/>
      <c r="BH570" s="406"/>
      <c r="BI570" s="406"/>
      <c r="BJ570" s="406"/>
      <c r="BK570" s="406"/>
      <c r="BL570" s="406"/>
      <c r="BM570" s="406"/>
      <c r="BN570" s="406"/>
      <c r="BO570" s="406"/>
      <c r="BP570" s="406"/>
      <c r="BQ570" s="406"/>
      <c r="BR570" s="406"/>
      <c r="BS570" s="406"/>
      <c r="BT570" s="406"/>
      <c r="BU570" s="406"/>
      <c r="BV570" s="406"/>
      <c r="BW570" s="406"/>
      <c r="BX570" s="406"/>
      <c r="BY570" s="406"/>
      <c r="BZ570" s="406"/>
      <c r="CA570" s="406"/>
      <c r="CB570" s="406"/>
      <c r="CC570" s="406"/>
      <c r="CD570" s="406"/>
      <c r="CE570" s="406"/>
      <c r="CF570" s="406"/>
      <c r="CG570" s="406"/>
      <c r="CH570" s="406"/>
      <c r="CI570" s="406"/>
    </row>
    <row r="571" spans="1:87" ht="15.75" customHeight="1">
      <c r="A571" s="406"/>
      <c r="B571" s="407"/>
      <c r="C571" s="407"/>
      <c r="D571" s="406"/>
      <c r="E571" s="406"/>
      <c r="F571" s="406"/>
      <c r="G571" s="406"/>
      <c r="H571" s="406"/>
      <c r="I571" s="406"/>
      <c r="J571" s="406"/>
      <c r="K571" s="406"/>
      <c r="L571" s="406"/>
      <c r="M571" s="406"/>
      <c r="N571" s="406"/>
      <c r="O571" s="406"/>
      <c r="P571" s="406"/>
      <c r="Q571" s="406"/>
      <c r="R571" s="406"/>
      <c r="S571" s="406"/>
      <c r="T571" s="406"/>
      <c r="U571" s="406"/>
      <c r="V571" s="406"/>
      <c r="W571" s="406"/>
      <c r="X571" s="406"/>
      <c r="Y571" s="406"/>
      <c r="Z571" s="406"/>
      <c r="AA571" s="406"/>
      <c r="AB571" s="406"/>
      <c r="AC571" s="406"/>
      <c r="AD571" s="406"/>
      <c r="AE571" s="406"/>
      <c r="AF571" s="406"/>
      <c r="AG571" s="406"/>
      <c r="AH571" s="406"/>
      <c r="AI571" s="406"/>
      <c r="AJ571" s="406"/>
      <c r="AK571" s="406"/>
      <c r="AL571" s="406"/>
      <c r="AM571" s="406"/>
      <c r="AN571" s="406"/>
      <c r="AO571" s="406"/>
      <c r="AP571" s="406"/>
      <c r="AQ571" s="406"/>
      <c r="AR571" s="406"/>
      <c r="AS571" s="406"/>
      <c r="AT571" s="406"/>
      <c r="AU571" s="406"/>
      <c r="AV571" s="406"/>
      <c r="AW571" s="406"/>
      <c r="AX571" s="406"/>
      <c r="AY571" s="406"/>
      <c r="AZ571" s="406"/>
      <c r="BA571" s="406"/>
      <c r="BB571" s="406"/>
      <c r="BC571" s="406"/>
      <c r="BD571" s="406"/>
      <c r="BE571" s="406"/>
      <c r="BF571" s="406"/>
      <c r="BG571" s="406"/>
      <c r="BH571" s="406"/>
      <c r="BI571" s="406"/>
      <c r="BJ571" s="406"/>
      <c r="BK571" s="406"/>
      <c r="BL571" s="406"/>
      <c r="BM571" s="406"/>
      <c r="BN571" s="406"/>
      <c r="BO571" s="406"/>
      <c r="BP571" s="406"/>
      <c r="BQ571" s="406"/>
      <c r="BR571" s="406"/>
      <c r="BS571" s="406"/>
      <c r="BT571" s="406"/>
      <c r="BU571" s="406"/>
      <c r="BV571" s="406"/>
      <c r="BW571" s="406"/>
      <c r="BX571" s="406"/>
      <c r="BY571" s="406"/>
      <c r="BZ571" s="406"/>
      <c r="CA571" s="406"/>
      <c r="CB571" s="406"/>
      <c r="CC571" s="406"/>
      <c r="CD571" s="406"/>
      <c r="CE571" s="406"/>
      <c r="CF571" s="406"/>
      <c r="CG571" s="406"/>
      <c r="CH571" s="406"/>
      <c r="CI571" s="406"/>
    </row>
    <row r="572" spans="1:87" ht="15.75" customHeight="1">
      <c r="A572" s="406"/>
      <c r="B572" s="407"/>
      <c r="C572" s="407"/>
      <c r="D572" s="406"/>
      <c r="E572" s="406"/>
      <c r="F572" s="406"/>
      <c r="G572" s="406"/>
      <c r="H572" s="406"/>
      <c r="I572" s="406"/>
      <c r="J572" s="406"/>
      <c r="K572" s="406"/>
      <c r="L572" s="406"/>
      <c r="M572" s="406"/>
      <c r="N572" s="406"/>
      <c r="O572" s="406"/>
      <c r="P572" s="406"/>
      <c r="Q572" s="406"/>
      <c r="R572" s="406"/>
      <c r="S572" s="406"/>
      <c r="T572" s="406"/>
      <c r="U572" s="406"/>
      <c r="V572" s="406"/>
      <c r="W572" s="406"/>
      <c r="X572" s="406"/>
      <c r="Y572" s="406"/>
      <c r="Z572" s="406"/>
      <c r="AA572" s="406"/>
      <c r="AB572" s="406"/>
      <c r="AC572" s="406"/>
      <c r="AD572" s="406"/>
      <c r="AE572" s="406"/>
      <c r="AF572" s="406"/>
      <c r="AG572" s="406"/>
      <c r="AH572" s="406"/>
      <c r="AI572" s="406"/>
      <c r="AJ572" s="406"/>
      <c r="AK572" s="406"/>
      <c r="AL572" s="406"/>
      <c r="AM572" s="406"/>
      <c r="AN572" s="406"/>
      <c r="AO572" s="406"/>
      <c r="AP572" s="406"/>
      <c r="AQ572" s="406"/>
      <c r="AR572" s="406"/>
      <c r="AS572" s="406"/>
      <c r="AT572" s="406"/>
      <c r="AU572" s="406"/>
      <c r="AV572" s="406"/>
      <c r="AW572" s="406"/>
      <c r="AX572" s="406"/>
      <c r="AY572" s="406"/>
      <c r="AZ572" s="406"/>
      <c r="BA572" s="406"/>
      <c r="BB572" s="406"/>
      <c r="BC572" s="406"/>
      <c r="BD572" s="406"/>
      <c r="BE572" s="406"/>
      <c r="BF572" s="406"/>
      <c r="BG572" s="406"/>
      <c r="BH572" s="406"/>
      <c r="BI572" s="406"/>
      <c r="BJ572" s="406"/>
      <c r="BK572" s="406"/>
      <c r="BL572" s="406"/>
      <c r="BM572" s="406"/>
      <c r="BN572" s="406"/>
      <c r="BO572" s="406"/>
      <c r="BP572" s="406"/>
      <c r="BQ572" s="406"/>
      <c r="BR572" s="406"/>
      <c r="BS572" s="406"/>
      <c r="BT572" s="406"/>
      <c r="BU572" s="406"/>
      <c r="BV572" s="406"/>
      <c r="BW572" s="406"/>
      <c r="BX572" s="406"/>
      <c r="BY572" s="406"/>
      <c r="BZ572" s="406"/>
      <c r="CA572" s="406"/>
      <c r="CB572" s="406"/>
      <c r="CC572" s="406"/>
      <c r="CD572" s="406"/>
      <c r="CE572" s="406"/>
      <c r="CF572" s="406"/>
      <c r="CG572" s="406"/>
      <c r="CH572" s="406"/>
      <c r="CI572" s="406"/>
    </row>
    <row r="573" spans="1:87" ht="15.75" customHeight="1">
      <c r="A573" s="406"/>
      <c r="B573" s="407"/>
      <c r="C573" s="407"/>
      <c r="D573" s="406"/>
      <c r="E573" s="406"/>
      <c r="F573" s="406"/>
      <c r="G573" s="406"/>
      <c r="H573" s="406"/>
      <c r="I573" s="406"/>
      <c r="J573" s="406"/>
      <c r="K573" s="406"/>
      <c r="L573" s="406"/>
      <c r="M573" s="406"/>
      <c r="N573" s="406"/>
      <c r="O573" s="406"/>
      <c r="P573" s="406"/>
      <c r="Q573" s="406"/>
      <c r="R573" s="406"/>
      <c r="S573" s="406"/>
      <c r="T573" s="406"/>
      <c r="U573" s="406"/>
      <c r="V573" s="406"/>
      <c r="W573" s="406"/>
      <c r="X573" s="406"/>
      <c r="Y573" s="406"/>
      <c r="Z573" s="406"/>
      <c r="AA573" s="406"/>
      <c r="AB573" s="406"/>
      <c r="AC573" s="406"/>
      <c r="AD573" s="406"/>
      <c r="AE573" s="406"/>
      <c r="AF573" s="406"/>
      <c r="AG573" s="406"/>
      <c r="AH573" s="406"/>
      <c r="AI573" s="406"/>
      <c r="AJ573" s="406"/>
      <c r="AK573" s="406"/>
      <c r="AL573" s="406"/>
      <c r="AM573" s="406"/>
      <c r="AN573" s="406"/>
      <c r="AO573" s="406"/>
      <c r="AP573" s="406"/>
      <c r="AQ573" s="406"/>
      <c r="AR573" s="406"/>
      <c r="AS573" s="406"/>
      <c r="AT573" s="406"/>
      <c r="AU573" s="406"/>
      <c r="AV573" s="406"/>
      <c r="AW573" s="406"/>
      <c r="AX573" s="406"/>
      <c r="AY573" s="406"/>
      <c r="AZ573" s="406"/>
      <c r="BA573" s="406"/>
      <c r="BB573" s="406"/>
      <c r="BC573" s="406"/>
      <c r="BD573" s="406"/>
      <c r="BE573" s="406"/>
      <c r="BF573" s="406"/>
      <c r="BG573" s="406"/>
      <c r="BH573" s="406"/>
      <c r="BI573" s="406"/>
      <c r="BJ573" s="406"/>
      <c r="BK573" s="406"/>
      <c r="BL573" s="406"/>
      <c r="BM573" s="406"/>
      <c r="BN573" s="406"/>
      <c r="BO573" s="406"/>
      <c r="BP573" s="406"/>
      <c r="BQ573" s="406"/>
      <c r="BR573" s="406"/>
      <c r="BS573" s="406"/>
      <c r="BT573" s="406"/>
      <c r="BU573" s="406"/>
      <c r="BV573" s="406"/>
      <c r="BW573" s="406"/>
      <c r="BX573" s="406"/>
      <c r="BY573" s="406"/>
      <c r="BZ573" s="406"/>
      <c r="CA573" s="406"/>
      <c r="CB573" s="406"/>
      <c r="CC573" s="406"/>
      <c r="CD573" s="406"/>
      <c r="CE573" s="406"/>
      <c r="CF573" s="406"/>
      <c r="CG573" s="406"/>
      <c r="CH573" s="406"/>
      <c r="CI573" s="406"/>
    </row>
    <row r="574" spans="1:87" ht="15.75" customHeight="1">
      <c r="A574" s="406"/>
      <c r="B574" s="407"/>
      <c r="C574" s="407"/>
      <c r="D574" s="406"/>
      <c r="E574" s="406"/>
      <c r="F574" s="406"/>
      <c r="G574" s="406"/>
      <c r="H574" s="406"/>
      <c r="I574" s="406"/>
      <c r="J574" s="406"/>
      <c r="K574" s="406"/>
      <c r="L574" s="406"/>
      <c r="M574" s="406"/>
      <c r="N574" s="406"/>
      <c r="O574" s="406"/>
      <c r="P574" s="406"/>
      <c r="Q574" s="406"/>
      <c r="R574" s="406"/>
      <c r="S574" s="406"/>
      <c r="T574" s="406"/>
      <c r="U574" s="406"/>
      <c r="V574" s="406"/>
      <c r="W574" s="406"/>
      <c r="X574" s="406"/>
      <c r="Y574" s="406"/>
      <c r="Z574" s="406"/>
      <c r="AA574" s="406"/>
      <c r="AB574" s="406"/>
      <c r="AC574" s="406"/>
      <c r="AD574" s="406"/>
      <c r="AE574" s="406"/>
      <c r="AF574" s="406"/>
      <c r="AG574" s="406"/>
      <c r="AH574" s="406"/>
      <c r="AI574" s="406"/>
      <c r="AJ574" s="406"/>
      <c r="AK574" s="406"/>
      <c r="AL574" s="406"/>
      <c r="AM574" s="406"/>
      <c r="AN574" s="406"/>
      <c r="AO574" s="406"/>
      <c r="AP574" s="406"/>
      <c r="AQ574" s="406"/>
      <c r="AR574" s="406"/>
      <c r="AS574" s="406"/>
      <c r="AT574" s="406"/>
      <c r="AU574" s="406"/>
      <c r="AV574" s="406"/>
      <c r="AW574" s="406"/>
      <c r="AX574" s="406"/>
      <c r="AY574" s="406"/>
      <c r="AZ574" s="406"/>
      <c r="BA574" s="406"/>
      <c r="BB574" s="406"/>
      <c r="BC574" s="406"/>
      <c r="BD574" s="406"/>
      <c r="BE574" s="406"/>
      <c r="BF574" s="406"/>
      <c r="BG574" s="406"/>
      <c r="BH574" s="406"/>
      <c r="BI574" s="406"/>
      <c r="BJ574" s="406"/>
      <c r="BK574" s="406"/>
      <c r="BL574" s="406"/>
      <c r="BM574" s="406"/>
      <c r="BN574" s="406"/>
      <c r="BO574" s="406"/>
      <c r="BP574" s="406"/>
      <c r="BQ574" s="406"/>
      <c r="BR574" s="406"/>
      <c r="BS574" s="406"/>
      <c r="BT574" s="406"/>
      <c r="BU574" s="406"/>
      <c r="BV574" s="406"/>
      <c r="BW574" s="406"/>
      <c r="BX574" s="406"/>
      <c r="BY574" s="406"/>
      <c r="BZ574" s="406"/>
      <c r="CA574" s="406"/>
      <c r="CB574" s="406"/>
      <c r="CC574" s="406"/>
      <c r="CD574" s="406"/>
      <c r="CE574" s="406"/>
      <c r="CF574" s="406"/>
      <c r="CG574" s="406"/>
      <c r="CH574" s="406"/>
      <c r="CI574" s="406"/>
    </row>
    <row r="575" spans="1:87" ht="15.75" customHeight="1">
      <c r="A575" s="406"/>
      <c r="B575" s="407"/>
      <c r="C575" s="407"/>
      <c r="D575" s="406"/>
      <c r="E575" s="406"/>
      <c r="F575" s="406"/>
      <c r="G575" s="406"/>
      <c r="H575" s="406"/>
      <c r="I575" s="406"/>
      <c r="J575" s="406"/>
      <c r="K575" s="406"/>
      <c r="L575" s="406"/>
      <c r="M575" s="406"/>
      <c r="N575" s="406"/>
      <c r="O575" s="406"/>
      <c r="P575" s="406"/>
      <c r="Q575" s="406"/>
      <c r="R575" s="406"/>
      <c r="S575" s="406"/>
      <c r="T575" s="406"/>
      <c r="U575" s="406"/>
      <c r="V575" s="406"/>
      <c r="W575" s="406"/>
      <c r="X575" s="406"/>
      <c r="Y575" s="406"/>
      <c r="Z575" s="406"/>
      <c r="AA575" s="406"/>
      <c r="AB575" s="406"/>
      <c r="AC575" s="406"/>
      <c r="AD575" s="406"/>
      <c r="AE575" s="406"/>
      <c r="AF575" s="406"/>
      <c r="AG575" s="406"/>
      <c r="AH575" s="406"/>
      <c r="AI575" s="406"/>
      <c r="AJ575" s="406"/>
      <c r="AK575" s="406"/>
      <c r="AL575" s="406"/>
      <c r="AM575" s="406"/>
      <c r="AN575" s="406"/>
      <c r="AO575" s="406"/>
      <c r="AP575" s="406"/>
      <c r="AQ575" s="406"/>
      <c r="AR575" s="406"/>
      <c r="AS575" s="406"/>
      <c r="AT575" s="406"/>
      <c r="AU575" s="406"/>
      <c r="AV575" s="406"/>
      <c r="AW575" s="406"/>
      <c r="AX575" s="406"/>
      <c r="AY575" s="406"/>
      <c r="AZ575" s="406"/>
      <c r="BA575" s="406"/>
      <c r="BB575" s="406"/>
      <c r="BC575" s="406"/>
      <c r="BD575" s="406"/>
      <c r="BE575" s="406"/>
      <c r="BF575" s="406"/>
      <c r="BG575" s="406"/>
      <c r="BH575" s="406"/>
      <c r="BI575" s="406"/>
      <c r="BJ575" s="406"/>
      <c r="BK575" s="406"/>
      <c r="BL575" s="406"/>
      <c r="BM575" s="406"/>
      <c r="BN575" s="406"/>
      <c r="BO575" s="406"/>
      <c r="BP575" s="406"/>
      <c r="BQ575" s="406"/>
      <c r="BR575" s="406"/>
      <c r="BS575" s="406"/>
      <c r="BT575" s="406"/>
      <c r="BU575" s="406"/>
      <c r="BV575" s="406"/>
      <c r="BW575" s="406"/>
      <c r="BX575" s="406"/>
      <c r="BY575" s="406"/>
      <c r="BZ575" s="406"/>
      <c r="CA575" s="406"/>
      <c r="CB575" s="406"/>
      <c r="CC575" s="406"/>
      <c r="CD575" s="406"/>
      <c r="CE575" s="406"/>
      <c r="CF575" s="406"/>
      <c r="CG575" s="406"/>
      <c r="CH575" s="406"/>
      <c r="CI575" s="406"/>
    </row>
    <row r="576" spans="1:87" ht="15.75" customHeight="1">
      <c r="A576" s="406"/>
      <c r="B576" s="407"/>
      <c r="C576" s="407"/>
      <c r="D576" s="406"/>
      <c r="E576" s="406"/>
      <c r="F576" s="406"/>
      <c r="G576" s="406"/>
      <c r="H576" s="406"/>
      <c r="I576" s="406"/>
      <c r="J576" s="406"/>
      <c r="K576" s="406"/>
      <c r="L576" s="406"/>
      <c r="M576" s="406"/>
      <c r="N576" s="406"/>
      <c r="O576" s="406"/>
      <c r="P576" s="406"/>
      <c r="Q576" s="406"/>
      <c r="R576" s="406"/>
      <c r="S576" s="406"/>
      <c r="T576" s="406"/>
      <c r="U576" s="406"/>
      <c r="V576" s="406"/>
      <c r="W576" s="406"/>
      <c r="X576" s="406"/>
      <c r="Y576" s="406"/>
      <c r="Z576" s="406"/>
      <c r="AA576" s="406"/>
      <c r="AB576" s="406"/>
      <c r="AC576" s="406"/>
      <c r="AD576" s="406"/>
      <c r="AE576" s="406"/>
      <c r="AF576" s="406"/>
      <c r="AG576" s="406"/>
      <c r="AH576" s="406"/>
      <c r="AI576" s="406"/>
      <c r="AJ576" s="406"/>
      <c r="AK576" s="406"/>
      <c r="AL576" s="406"/>
      <c r="AM576" s="406"/>
      <c r="AN576" s="406"/>
      <c r="AO576" s="406"/>
      <c r="AP576" s="406"/>
      <c r="AQ576" s="406"/>
      <c r="AR576" s="406"/>
      <c r="AS576" s="406"/>
      <c r="AT576" s="406"/>
      <c r="AU576" s="406"/>
      <c r="AV576" s="406"/>
      <c r="AW576" s="406"/>
      <c r="AX576" s="406"/>
      <c r="AY576" s="406"/>
      <c r="AZ576" s="406"/>
      <c r="BA576" s="406"/>
      <c r="BB576" s="406"/>
      <c r="BC576" s="406"/>
      <c r="BD576" s="406"/>
      <c r="BE576" s="406"/>
      <c r="BF576" s="406"/>
      <c r="BG576" s="406"/>
      <c r="BH576" s="406"/>
      <c r="BI576" s="406"/>
      <c r="BJ576" s="406"/>
      <c r="BK576" s="406"/>
      <c r="BL576" s="406"/>
      <c r="BM576" s="406"/>
      <c r="BN576" s="406"/>
      <c r="BO576" s="406"/>
      <c r="BP576" s="406"/>
      <c r="BQ576" s="406"/>
      <c r="BR576" s="406"/>
      <c r="BS576" s="406"/>
      <c r="BT576" s="406"/>
      <c r="BU576" s="406"/>
      <c r="BV576" s="406"/>
      <c r="BW576" s="406"/>
      <c r="BX576" s="406"/>
      <c r="BY576" s="406"/>
      <c r="BZ576" s="406"/>
      <c r="CA576" s="406"/>
      <c r="CB576" s="406"/>
      <c r="CC576" s="406"/>
      <c r="CD576" s="406"/>
      <c r="CE576" s="406"/>
      <c r="CF576" s="406"/>
      <c r="CG576" s="406"/>
      <c r="CH576" s="406"/>
      <c r="CI576" s="406"/>
    </row>
    <row r="577" spans="1:87" ht="15.75" customHeight="1">
      <c r="A577" s="406"/>
      <c r="B577" s="407"/>
      <c r="C577" s="407"/>
      <c r="D577" s="406"/>
      <c r="E577" s="406"/>
      <c r="F577" s="406"/>
      <c r="G577" s="406"/>
      <c r="H577" s="406"/>
      <c r="I577" s="406"/>
      <c r="J577" s="406"/>
      <c r="K577" s="406"/>
      <c r="L577" s="406"/>
      <c r="M577" s="406"/>
      <c r="N577" s="406"/>
      <c r="O577" s="406"/>
      <c r="P577" s="406"/>
      <c r="Q577" s="406"/>
      <c r="R577" s="406"/>
      <c r="S577" s="406"/>
      <c r="T577" s="406"/>
      <c r="U577" s="406"/>
      <c r="V577" s="406"/>
      <c r="W577" s="406"/>
      <c r="X577" s="406"/>
      <c r="Y577" s="406"/>
      <c r="Z577" s="406"/>
      <c r="AA577" s="406"/>
      <c r="AB577" s="406"/>
      <c r="AC577" s="406"/>
      <c r="AD577" s="406"/>
      <c r="AE577" s="406"/>
      <c r="AF577" s="406"/>
      <c r="AG577" s="406"/>
      <c r="AH577" s="406"/>
      <c r="AI577" s="406"/>
      <c r="AJ577" s="406"/>
      <c r="AK577" s="406"/>
      <c r="AL577" s="406"/>
      <c r="AM577" s="406"/>
      <c r="AN577" s="406"/>
      <c r="AO577" s="406"/>
      <c r="AP577" s="406"/>
      <c r="AQ577" s="406"/>
      <c r="AR577" s="406"/>
      <c r="AS577" s="406"/>
      <c r="AT577" s="406"/>
      <c r="AU577" s="406"/>
      <c r="AV577" s="406"/>
      <c r="AW577" s="406"/>
      <c r="AX577" s="406"/>
      <c r="AY577" s="406"/>
      <c r="AZ577" s="406"/>
      <c r="BA577" s="406"/>
      <c r="BB577" s="406"/>
      <c r="BC577" s="406"/>
      <c r="BD577" s="406"/>
      <c r="BE577" s="406"/>
      <c r="BF577" s="406"/>
      <c r="BG577" s="406"/>
      <c r="BH577" s="406"/>
      <c r="BI577" s="406"/>
      <c r="BJ577" s="406"/>
      <c r="BK577" s="406"/>
      <c r="BL577" s="406"/>
      <c r="BM577" s="406"/>
      <c r="BN577" s="406"/>
      <c r="BO577" s="406"/>
      <c r="BP577" s="406"/>
      <c r="BQ577" s="406"/>
      <c r="BR577" s="406"/>
      <c r="BS577" s="406"/>
      <c r="BT577" s="406"/>
      <c r="BU577" s="406"/>
      <c r="BV577" s="406"/>
      <c r="BW577" s="406"/>
      <c r="BX577" s="406"/>
      <c r="BY577" s="406"/>
      <c r="BZ577" s="406"/>
      <c r="CA577" s="406"/>
      <c r="CB577" s="406"/>
      <c r="CC577" s="406"/>
      <c r="CD577" s="406"/>
      <c r="CE577" s="406"/>
      <c r="CF577" s="406"/>
      <c r="CG577" s="406"/>
      <c r="CH577" s="406"/>
      <c r="CI577" s="406"/>
    </row>
    <row r="578" spans="1:87" ht="15.75" customHeight="1">
      <c r="A578" s="406"/>
      <c r="B578" s="407"/>
      <c r="C578" s="407"/>
      <c r="D578" s="406"/>
      <c r="E578" s="406"/>
      <c r="F578" s="406"/>
      <c r="G578" s="406"/>
      <c r="H578" s="406"/>
      <c r="I578" s="406"/>
      <c r="J578" s="406"/>
      <c r="K578" s="406"/>
      <c r="L578" s="406"/>
      <c r="M578" s="406"/>
      <c r="N578" s="406"/>
      <c r="O578" s="406"/>
      <c r="P578" s="406"/>
      <c r="Q578" s="406"/>
      <c r="R578" s="406"/>
      <c r="S578" s="406"/>
      <c r="T578" s="406"/>
      <c r="U578" s="406"/>
      <c r="V578" s="406"/>
      <c r="W578" s="406"/>
      <c r="X578" s="406"/>
      <c r="Y578" s="406"/>
      <c r="Z578" s="406"/>
      <c r="AA578" s="406"/>
      <c r="AB578" s="406"/>
      <c r="AC578" s="406"/>
      <c r="AD578" s="406"/>
      <c r="AE578" s="406"/>
      <c r="AF578" s="406"/>
      <c r="AG578" s="406"/>
      <c r="AH578" s="406"/>
      <c r="AI578" s="406"/>
      <c r="AJ578" s="406"/>
      <c r="AK578" s="406"/>
      <c r="AL578" s="406"/>
      <c r="AM578" s="406"/>
      <c r="AN578" s="406"/>
      <c r="AO578" s="406"/>
      <c r="AP578" s="406"/>
      <c r="AQ578" s="406"/>
      <c r="AR578" s="406"/>
      <c r="AS578" s="406"/>
      <c r="AT578" s="406"/>
      <c r="AU578" s="406"/>
      <c r="AV578" s="406"/>
      <c r="AW578" s="406"/>
      <c r="AX578" s="406"/>
      <c r="AY578" s="406"/>
      <c r="AZ578" s="406"/>
      <c r="BA578" s="406"/>
      <c r="BB578" s="406"/>
      <c r="BC578" s="406"/>
      <c r="BD578" s="406"/>
      <c r="BE578" s="406"/>
      <c r="BF578" s="406"/>
      <c r="BG578" s="406"/>
      <c r="BH578" s="406"/>
      <c r="BI578" s="406"/>
      <c r="BJ578" s="406"/>
      <c r="BK578" s="406"/>
      <c r="BL578" s="406"/>
      <c r="BM578" s="406"/>
      <c r="BN578" s="406"/>
      <c r="BO578" s="406"/>
      <c r="BP578" s="406"/>
      <c r="BQ578" s="406"/>
      <c r="BR578" s="406"/>
      <c r="BS578" s="406"/>
      <c r="BT578" s="406"/>
      <c r="BU578" s="406"/>
      <c r="BV578" s="406"/>
      <c r="BW578" s="406"/>
      <c r="BX578" s="406"/>
      <c r="BY578" s="406"/>
      <c r="BZ578" s="406"/>
      <c r="CA578" s="406"/>
      <c r="CB578" s="406"/>
      <c r="CC578" s="406"/>
      <c r="CD578" s="406"/>
      <c r="CE578" s="406"/>
      <c r="CF578" s="406"/>
      <c r="CG578" s="406"/>
      <c r="CH578" s="406"/>
      <c r="CI578" s="406"/>
    </row>
    <row r="579" spans="1:87" ht="15.75" customHeight="1">
      <c r="A579" s="406"/>
      <c r="B579" s="407"/>
      <c r="C579" s="407"/>
      <c r="D579" s="406"/>
      <c r="E579" s="406"/>
      <c r="F579" s="406"/>
      <c r="G579" s="406"/>
      <c r="H579" s="406"/>
      <c r="I579" s="406"/>
      <c r="J579" s="406"/>
      <c r="K579" s="406"/>
      <c r="L579" s="406"/>
      <c r="M579" s="406"/>
      <c r="N579" s="406"/>
      <c r="O579" s="406"/>
      <c r="P579" s="406"/>
      <c r="Q579" s="406"/>
      <c r="R579" s="406"/>
      <c r="S579" s="406"/>
      <c r="T579" s="406"/>
      <c r="U579" s="406"/>
      <c r="V579" s="406"/>
      <c r="W579" s="406"/>
      <c r="X579" s="406"/>
      <c r="Y579" s="406"/>
      <c r="Z579" s="406"/>
      <c r="AA579" s="406"/>
      <c r="AB579" s="406"/>
      <c r="AC579" s="406"/>
      <c r="AD579" s="406"/>
      <c r="AE579" s="406"/>
      <c r="AF579" s="406"/>
      <c r="AG579" s="406"/>
      <c r="AH579" s="406"/>
      <c r="AI579" s="406"/>
      <c r="AJ579" s="406"/>
      <c r="AK579" s="406"/>
      <c r="AL579" s="406"/>
      <c r="AM579" s="406"/>
      <c r="AN579" s="406"/>
      <c r="AO579" s="406"/>
      <c r="AP579" s="406"/>
      <c r="AQ579" s="406"/>
      <c r="AR579" s="406"/>
      <c r="AS579" s="406"/>
      <c r="AT579" s="406"/>
      <c r="AU579" s="406"/>
      <c r="AV579" s="406"/>
      <c r="AW579" s="406"/>
      <c r="AX579" s="406"/>
      <c r="AY579" s="406"/>
      <c r="AZ579" s="406"/>
      <c r="BA579" s="406"/>
      <c r="BB579" s="406"/>
      <c r="BC579" s="406"/>
      <c r="BD579" s="406"/>
      <c r="BE579" s="406"/>
      <c r="BF579" s="406"/>
      <c r="BG579" s="406"/>
      <c r="BH579" s="406"/>
      <c r="BI579" s="406"/>
      <c r="BJ579" s="406"/>
      <c r="BK579" s="406"/>
      <c r="BL579" s="406"/>
      <c r="BM579" s="406"/>
      <c r="BN579" s="406"/>
      <c r="BO579" s="406"/>
      <c r="BP579" s="406"/>
      <c r="BQ579" s="406"/>
      <c r="BR579" s="406"/>
      <c r="BS579" s="406"/>
      <c r="BT579" s="406"/>
      <c r="BU579" s="406"/>
      <c r="BV579" s="406"/>
      <c r="BW579" s="406"/>
      <c r="BX579" s="406"/>
      <c r="BY579" s="406"/>
      <c r="BZ579" s="406"/>
      <c r="CA579" s="406"/>
      <c r="CB579" s="406"/>
      <c r="CC579" s="406"/>
      <c r="CD579" s="406"/>
      <c r="CE579" s="406"/>
      <c r="CF579" s="406"/>
      <c r="CG579" s="406"/>
      <c r="CH579" s="406"/>
      <c r="CI579" s="406"/>
    </row>
    <row r="580" spans="1:87" ht="15.75" customHeight="1">
      <c r="A580" s="406"/>
      <c r="B580" s="407"/>
      <c r="C580" s="407"/>
      <c r="D580" s="406"/>
      <c r="E580" s="406"/>
      <c r="F580" s="406"/>
      <c r="G580" s="406"/>
      <c r="H580" s="406"/>
      <c r="I580" s="406"/>
      <c r="J580" s="406"/>
      <c r="K580" s="406"/>
      <c r="L580" s="406"/>
      <c r="M580" s="406"/>
      <c r="N580" s="406"/>
      <c r="O580" s="406"/>
      <c r="P580" s="406"/>
      <c r="Q580" s="406"/>
      <c r="R580" s="406"/>
      <c r="S580" s="406"/>
      <c r="T580" s="406"/>
      <c r="U580" s="406"/>
      <c r="V580" s="406"/>
      <c r="W580" s="406"/>
      <c r="X580" s="406"/>
      <c r="Y580" s="406"/>
      <c r="Z580" s="406"/>
      <c r="AA580" s="406"/>
      <c r="AB580" s="406"/>
      <c r="AC580" s="406"/>
      <c r="AD580" s="406"/>
      <c r="AE580" s="406"/>
      <c r="AF580" s="406"/>
      <c r="AG580" s="406"/>
      <c r="AH580" s="406"/>
      <c r="AI580" s="406"/>
      <c r="AJ580" s="406"/>
      <c r="AK580" s="406"/>
      <c r="AL580" s="406"/>
      <c r="AM580" s="406"/>
      <c r="AN580" s="406"/>
      <c r="AO580" s="406"/>
      <c r="AP580" s="406"/>
      <c r="AQ580" s="406"/>
      <c r="AR580" s="406"/>
      <c r="AS580" s="406"/>
      <c r="AT580" s="406"/>
      <c r="AU580" s="406"/>
      <c r="AV580" s="406"/>
      <c r="AW580" s="406"/>
      <c r="AX580" s="406"/>
      <c r="AY580" s="406"/>
      <c r="AZ580" s="406"/>
      <c r="BA580" s="406"/>
      <c r="BB580" s="406"/>
      <c r="BC580" s="406"/>
      <c r="BD580" s="406"/>
      <c r="BE580" s="406"/>
      <c r="BF580" s="406"/>
      <c r="BG580" s="406"/>
      <c r="BH580" s="406"/>
      <c r="BI580" s="406"/>
      <c r="BJ580" s="406"/>
      <c r="BK580" s="406"/>
      <c r="BL580" s="406"/>
      <c r="BM580" s="406"/>
      <c r="BN580" s="406"/>
      <c r="BO580" s="406"/>
      <c r="BP580" s="406"/>
      <c r="BQ580" s="406"/>
      <c r="BR580" s="406"/>
      <c r="BS580" s="406"/>
      <c r="BT580" s="406"/>
      <c r="BU580" s="406"/>
      <c r="BV580" s="406"/>
      <c r="BW580" s="406"/>
      <c r="BX580" s="406"/>
      <c r="BY580" s="406"/>
      <c r="BZ580" s="406"/>
      <c r="CA580" s="406"/>
      <c r="CB580" s="406"/>
      <c r="CC580" s="406"/>
      <c r="CD580" s="406"/>
      <c r="CE580" s="406"/>
      <c r="CF580" s="406"/>
      <c r="CG580" s="406"/>
      <c r="CH580" s="406"/>
      <c r="CI580" s="406"/>
    </row>
    <row r="581" spans="1:87" ht="15.75" customHeight="1">
      <c r="A581" s="406"/>
      <c r="B581" s="407"/>
      <c r="C581" s="407"/>
      <c r="D581" s="406"/>
      <c r="E581" s="406"/>
      <c r="F581" s="406"/>
      <c r="G581" s="406"/>
      <c r="H581" s="406"/>
      <c r="I581" s="406"/>
      <c r="J581" s="406"/>
      <c r="K581" s="406"/>
      <c r="L581" s="406"/>
      <c r="M581" s="406"/>
      <c r="N581" s="406"/>
      <c r="O581" s="406"/>
      <c r="P581" s="406"/>
      <c r="Q581" s="406"/>
      <c r="R581" s="406"/>
      <c r="S581" s="406"/>
      <c r="T581" s="406"/>
      <c r="U581" s="406"/>
      <c r="V581" s="406"/>
      <c r="W581" s="406"/>
      <c r="X581" s="406"/>
      <c r="Y581" s="406"/>
      <c r="Z581" s="406"/>
      <c r="AA581" s="406"/>
      <c r="AB581" s="406"/>
      <c r="AC581" s="406"/>
      <c r="AD581" s="406"/>
      <c r="AE581" s="406"/>
      <c r="AF581" s="406"/>
      <c r="AG581" s="406"/>
      <c r="AH581" s="406"/>
      <c r="AI581" s="406"/>
      <c r="AJ581" s="406"/>
      <c r="AK581" s="406"/>
      <c r="AL581" s="406"/>
      <c r="AM581" s="406"/>
      <c r="AN581" s="406"/>
      <c r="AO581" s="406"/>
      <c r="AP581" s="406"/>
      <c r="AQ581" s="406"/>
      <c r="AR581" s="406"/>
      <c r="AS581" s="406"/>
      <c r="AT581" s="406"/>
      <c r="AU581" s="406"/>
      <c r="AV581" s="406"/>
      <c r="AW581" s="406"/>
      <c r="AX581" s="406"/>
      <c r="AY581" s="406"/>
      <c r="AZ581" s="406"/>
      <c r="BA581" s="406"/>
      <c r="BB581" s="406"/>
      <c r="BC581" s="406"/>
      <c r="BD581" s="406"/>
      <c r="BE581" s="406"/>
      <c r="BF581" s="406"/>
      <c r="BG581" s="406"/>
      <c r="BH581" s="406"/>
      <c r="BI581" s="406"/>
      <c r="BJ581" s="406"/>
      <c r="BK581" s="406"/>
      <c r="BL581" s="406"/>
      <c r="BM581" s="406"/>
      <c r="BN581" s="406"/>
      <c r="BO581" s="406"/>
      <c r="BP581" s="406"/>
      <c r="BQ581" s="406"/>
      <c r="BR581" s="406"/>
      <c r="BS581" s="406"/>
      <c r="BT581" s="406"/>
      <c r="BU581" s="406"/>
      <c r="BV581" s="406"/>
      <c r="BW581" s="406"/>
      <c r="BX581" s="406"/>
      <c r="BY581" s="406"/>
      <c r="BZ581" s="406"/>
      <c r="CA581" s="406"/>
      <c r="CB581" s="406"/>
      <c r="CC581" s="406"/>
      <c r="CD581" s="406"/>
      <c r="CE581" s="406"/>
      <c r="CF581" s="406"/>
      <c r="CG581" s="406"/>
      <c r="CH581" s="406"/>
      <c r="CI581" s="406"/>
    </row>
    <row r="582" spans="1:87" ht="15.75" customHeight="1">
      <c r="A582" s="406"/>
      <c r="B582" s="407"/>
      <c r="C582" s="407"/>
      <c r="D582" s="406"/>
      <c r="E582" s="406"/>
      <c r="F582" s="406"/>
      <c r="G582" s="406"/>
      <c r="H582" s="406"/>
      <c r="I582" s="406"/>
      <c r="J582" s="406"/>
      <c r="K582" s="406"/>
      <c r="L582" s="406"/>
      <c r="M582" s="406"/>
      <c r="N582" s="406"/>
      <c r="O582" s="406"/>
      <c r="P582" s="406"/>
      <c r="Q582" s="406"/>
      <c r="R582" s="406"/>
      <c r="S582" s="406"/>
      <c r="T582" s="406"/>
      <c r="U582" s="406"/>
      <c r="V582" s="406"/>
      <c r="W582" s="406"/>
      <c r="X582" s="406"/>
      <c r="Y582" s="406"/>
      <c r="Z582" s="406"/>
      <c r="AA582" s="406"/>
      <c r="AB582" s="406"/>
      <c r="AC582" s="406"/>
      <c r="AD582" s="406"/>
      <c r="AE582" s="406"/>
      <c r="AF582" s="406"/>
      <c r="AG582" s="406"/>
      <c r="AH582" s="406"/>
      <c r="AI582" s="406"/>
      <c r="AJ582" s="406"/>
      <c r="AK582" s="406"/>
      <c r="AL582" s="406"/>
      <c r="AM582" s="406"/>
      <c r="AN582" s="406"/>
      <c r="AO582" s="406"/>
      <c r="AP582" s="406"/>
      <c r="AQ582" s="406"/>
      <c r="AR582" s="406"/>
      <c r="AS582" s="406"/>
      <c r="AT582" s="406"/>
      <c r="AU582" s="406"/>
      <c r="AV582" s="406"/>
      <c r="AW582" s="406"/>
      <c r="AX582" s="406"/>
      <c r="AY582" s="406"/>
      <c r="AZ582" s="406"/>
      <c r="BA582" s="406"/>
      <c r="BB582" s="406"/>
      <c r="BC582" s="406"/>
      <c r="BD582" s="406"/>
      <c r="BE582" s="406"/>
      <c r="BF582" s="406"/>
      <c r="BG582" s="406"/>
      <c r="BH582" s="406"/>
      <c r="BI582" s="406"/>
      <c r="BJ582" s="406"/>
      <c r="BK582" s="406"/>
      <c r="BL582" s="406"/>
      <c r="BM582" s="406"/>
      <c r="BN582" s="406"/>
      <c r="BO582" s="406"/>
      <c r="BP582" s="406"/>
      <c r="BQ582" s="406"/>
      <c r="BR582" s="406"/>
      <c r="BS582" s="406"/>
      <c r="BT582" s="406"/>
      <c r="BU582" s="406"/>
      <c r="BV582" s="406"/>
      <c r="BW582" s="406"/>
      <c r="BX582" s="406"/>
      <c r="BY582" s="406"/>
      <c r="BZ582" s="406"/>
      <c r="CA582" s="406"/>
      <c r="CB582" s="406"/>
      <c r="CC582" s="406"/>
      <c r="CD582" s="406"/>
      <c r="CE582" s="406"/>
      <c r="CF582" s="406"/>
      <c r="CG582" s="406"/>
      <c r="CH582" s="406"/>
      <c r="CI582" s="406"/>
    </row>
    <row r="583" spans="1:87" ht="15.75" customHeight="1">
      <c r="A583" s="406"/>
      <c r="B583" s="407"/>
      <c r="C583" s="407"/>
      <c r="D583" s="406"/>
      <c r="E583" s="406"/>
      <c r="F583" s="406"/>
      <c r="G583" s="406"/>
      <c r="H583" s="406"/>
      <c r="I583" s="406"/>
      <c r="J583" s="406"/>
      <c r="K583" s="406"/>
      <c r="L583" s="406"/>
      <c r="M583" s="406"/>
      <c r="N583" s="406"/>
      <c r="O583" s="406"/>
      <c r="P583" s="406"/>
      <c r="Q583" s="406"/>
      <c r="R583" s="406"/>
      <c r="S583" s="406"/>
      <c r="T583" s="406"/>
      <c r="U583" s="406"/>
      <c r="V583" s="406"/>
      <c r="W583" s="406"/>
      <c r="X583" s="406"/>
      <c r="Y583" s="406"/>
      <c r="Z583" s="406"/>
      <c r="AA583" s="406"/>
      <c r="AB583" s="406"/>
      <c r="AC583" s="406"/>
      <c r="AD583" s="406"/>
      <c r="AE583" s="406"/>
      <c r="AF583" s="406"/>
      <c r="AG583" s="406"/>
      <c r="AH583" s="406"/>
      <c r="AI583" s="406"/>
      <c r="AJ583" s="406"/>
      <c r="AK583" s="406"/>
      <c r="AL583" s="406"/>
      <c r="AM583" s="406"/>
      <c r="AN583" s="406"/>
      <c r="AO583" s="406"/>
      <c r="AP583" s="406"/>
      <c r="AQ583" s="406"/>
      <c r="AR583" s="406"/>
      <c r="AS583" s="406"/>
      <c r="AT583" s="406"/>
      <c r="AU583" s="406"/>
      <c r="AV583" s="406"/>
      <c r="AW583" s="406"/>
      <c r="AX583" s="406"/>
      <c r="AY583" s="406"/>
      <c r="AZ583" s="406"/>
      <c r="BA583" s="406"/>
      <c r="BB583" s="406"/>
      <c r="BC583" s="406"/>
      <c r="BD583" s="406"/>
      <c r="BE583" s="406"/>
      <c r="BF583" s="406"/>
      <c r="BG583" s="406"/>
      <c r="BH583" s="406"/>
      <c r="BI583" s="406"/>
      <c r="BJ583" s="406"/>
      <c r="BK583" s="406"/>
      <c r="BL583" s="406"/>
      <c r="BM583" s="406"/>
      <c r="BN583" s="406"/>
      <c r="BO583" s="406"/>
      <c r="BP583" s="406"/>
      <c r="BQ583" s="406"/>
      <c r="BR583" s="406"/>
      <c r="BS583" s="406"/>
      <c r="BT583" s="406"/>
      <c r="BU583" s="406"/>
      <c r="BV583" s="406"/>
      <c r="BW583" s="406"/>
      <c r="BX583" s="406"/>
      <c r="BY583" s="406"/>
      <c r="BZ583" s="406"/>
      <c r="CA583" s="406"/>
      <c r="CB583" s="406"/>
      <c r="CC583" s="406"/>
      <c r="CD583" s="406"/>
      <c r="CE583" s="406"/>
      <c r="CF583" s="406"/>
      <c r="CG583" s="406"/>
      <c r="CH583" s="406"/>
      <c r="CI583" s="406"/>
    </row>
    <row r="584" spans="1:87" ht="15.75" customHeight="1">
      <c r="A584" s="406"/>
      <c r="B584" s="407"/>
      <c r="C584" s="407"/>
      <c r="D584" s="406"/>
      <c r="E584" s="406"/>
      <c r="F584" s="406"/>
      <c r="G584" s="406"/>
      <c r="H584" s="406"/>
      <c r="I584" s="406"/>
      <c r="J584" s="406"/>
      <c r="K584" s="406"/>
      <c r="L584" s="406"/>
      <c r="M584" s="406"/>
      <c r="N584" s="406"/>
      <c r="O584" s="406"/>
      <c r="P584" s="406"/>
      <c r="Q584" s="406"/>
      <c r="R584" s="406"/>
      <c r="S584" s="406"/>
      <c r="T584" s="406"/>
      <c r="U584" s="406"/>
      <c r="V584" s="406"/>
      <c r="W584" s="406"/>
      <c r="X584" s="406"/>
      <c r="Y584" s="406"/>
      <c r="Z584" s="406"/>
      <c r="AA584" s="406"/>
      <c r="AB584" s="406"/>
      <c r="AC584" s="406"/>
      <c r="AD584" s="406"/>
      <c r="AE584" s="406"/>
      <c r="AF584" s="406"/>
      <c r="AG584" s="406"/>
      <c r="AH584" s="406"/>
      <c r="AI584" s="406"/>
      <c r="AJ584" s="406"/>
      <c r="AK584" s="406"/>
      <c r="AL584" s="406"/>
      <c r="AM584" s="406"/>
      <c r="AN584" s="406"/>
      <c r="AO584" s="406"/>
      <c r="AP584" s="406"/>
      <c r="AQ584" s="406"/>
      <c r="AR584" s="406"/>
      <c r="AS584" s="406"/>
      <c r="AT584" s="406"/>
      <c r="AU584" s="406"/>
      <c r="AV584" s="406"/>
      <c r="AW584" s="406"/>
      <c r="AX584" s="406"/>
      <c r="AY584" s="406"/>
      <c r="AZ584" s="406"/>
      <c r="BA584" s="406"/>
      <c r="BB584" s="406"/>
      <c r="BC584" s="406"/>
      <c r="BD584" s="406"/>
      <c r="BE584" s="406"/>
      <c r="BF584" s="406"/>
      <c r="BG584" s="406"/>
      <c r="BH584" s="406"/>
      <c r="BI584" s="406"/>
      <c r="BJ584" s="406"/>
      <c r="BK584" s="406"/>
      <c r="BL584" s="406"/>
      <c r="BM584" s="406"/>
      <c r="BN584" s="406"/>
      <c r="BO584" s="406"/>
      <c r="BP584" s="406"/>
      <c r="BQ584" s="406"/>
      <c r="BR584" s="406"/>
      <c r="BS584" s="406"/>
      <c r="BT584" s="406"/>
      <c r="BU584" s="406"/>
      <c r="BV584" s="406"/>
      <c r="BW584" s="406"/>
      <c r="BX584" s="406"/>
      <c r="BY584" s="406"/>
      <c r="BZ584" s="406"/>
      <c r="CA584" s="406"/>
      <c r="CB584" s="406"/>
      <c r="CC584" s="406"/>
      <c r="CD584" s="406"/>
      <c r="CE584" s="406"/>
      <c r="CF584" s="406"/>
      <c r="CG584" s="406"/>
      <c r="CH584" s="406"/>
      <c r="CI584" s="406"/>
    </row>
    <row r="585" spans="1:87" ht="15.75" customHeight="1">
      <c r="A585" s="406"/>
      <c r="B585" s="407"/>
      <c r="C585" s="407"/>
      <c r="D585" s="406"/>
      <c r="E585" s="406"/>
      <c r="F585" s="406"/>
      <c r="G585" s="406"/>
      <c r="H585" s="406"/>
      <c r="I585" s="406"/>
      <c r="J585" s="406"/>
      <c r="K585" s="406"/>
      <c r="L585" s="406"/>
      <c r="M585" s="406"/>
      <c r="N585" s="406"/>
      <c r="O585" s="406"/>
      <c r="P585" s="406"/>
      <c r="Q585" s="406"/>
      <c r="R585" s="406"/>
      <c r="S585" s="406"/>
      <c r="T585" s="406"/>
      <c r="U585" s="406"/>
      <c r="V585" s="406"/>
      <c r="W585" s="406"/>
      <c r="X585" s="406"/>
      <c r="Y585" s="406"/>
      <c r="Z585" s="406"/>
      <c r="AA585" s="406"/>
      <c r="AB585" s="406"/>
      <c r="AC585" s="406"/>
      <c r="AD585" s="406"/>
      <c r="AE585" s="406"/>
      <c r="AF585" s="406"/>
      <c r="AG585" s="406"/>
      <c r="AH585" s="406"/>
      <c r="AI585" s="406"/>
      <c r="AJ585" s="406"/>
      <c r="AK585" s="406"/>
      <c r="AL585" s="406"/>
      <c r="AM585" s="406"/>
      <c r="AN585" s="406"/>
      <c r="AO585" s="406"/>
      <c r="AP585" s="406"/>
      <c r="AQ585" s="406"/>
      <c r="AR585" s="406"/>
      <c r="AS585" s="406"/>
      <c r="AT585" s="406"/>
      <c r="AU585" s="406"/>
      <c r="AV585" s="406"/>
      <c r="AW585" s="406"/>
      <c r="AX585" s="406"/>
      <c r="AY585" s="406"/>
      <c r="AZ585" s="406"/>
      <c r="BA585" s="406"/>
      <c r="BB585" s="406"/>
      <c r="BC585" s="406"/>
      <c r="BD585" s="406"/>
      <c r="BE585" s="406"/>
      <c r="BF585" s="406"/>
      <c r="BG585" s="406"/>
      <c r="BH585" s="406"/>
      <c r="BI585" s="406"/>
      <c r="BJ585" s="406"/>
      <c r="BK585" s="406"/>
      <c r="BL585" s="406"/>
      <c r="BM585" s="406"/>
      <c r="BN585" s="406"/>
      <c r="BO585" s="406"/>
      <c r="BP585" s="406"/>
      <c r="BQ585" s="406"/>
      <c r="BR585" s="406"/>
      <c r="BS585" s="406"/>
      <c r="BT585" s="406"/>
      <c r="BU585" s="406"/>
      <c r="BV585" s="406"/>
      <c r="BW585" s="406"/>
      <c r="BX585" s="406"/>
      <c r="BY585" s="406"/>
      <c r="BZ585" s="406"/>
      <c r="CA585" s="406"/>
      <c r="CB585" s="406"/>
      <c r="CC585" s="406"/>
      <c r="CD585" s="406"/>
      <c r="CE585" s="406"/>
      <c r="CF585" s="406"/>
      <c r="CG585" s="406"/>
      <c r="CH585" s="406"/>
      <c r="CI585" s="406"/>
    </row>
    <row r="586" spans="1:87" ht="15.75" customHeight="1">
      <c r="A586" s="406"/>
      <c r="B586" s="407"/>
      <c r="C586" s="407"/>
      <c r="D586" s="406"/>
      <c r="E586" s="406"/>
      <c r="F586" s="406"/>
      <c r="G586" s="406"/>
      <c r="H586" s="406"/>
      <c r="I586" s="406"/>
      <c r="J586" s="406"/>
      <c r="K586" s="406"/>
      <c r="L586" s="406"/>
      <c r="M586" s="406"/>
      <c r="N586" s="406"/>
      <c r="O586" s="406"/>
      <c r="P586" s="406"/>
      <c r="Q586" s="406"/>
      <c r="R586" s="406"/>
      <c r="S586" s="406"/>
      <c r="T586" s="406"/>
      <c r="U586" s="406"/>
      <c r="V586" s="406"/>
      <c r="W586" s="406"/>
      <c r="X586" s="406"/>
      <c r="Y586" s="406"/>
      <c r="Z586" s="406"/>
      <c r="AA586" s="406"/>
      <c r="AB586" s="406"/>
      <c r="AC586" s="406"/>
      <c r="AD586" s="406"/>
      <c r="AE586" s="406"/>
      <c r="AF586" s="406"/>
      <c r="AG586" s="406"/>
      <c r="AH586" s="406"/>
      <c r="AI586" s="406"/>
      <c r="AJ586" s="406"/>
      <c r="AK586" s="406"/>
      <c r="AL586" s="406"/>
      <c r="AM586" s="406"/>
      <c r="AN586" s="406"/>
      <c r="AO586" s="406"/>
      <c r="AP586" s="406"/>
      <c r="AQ586" s="406"/>
      <c r="AR586" s="406"/>
      <c r="AS586" s="406"/>
      <c r="AT586" s="406"/>
      <c r="AU586" s="406"/>
      <c r="AV586" s="406"/>
      <c r="AW586" s="406"/>
      <c r="AX586" s="406"/>
      <c r="AY586" s="406"/>
      <c r="AZ586" s="406"/>
      <c r="BA586" s="406"/>
      <c r="BB586" s="406"/>
      <c r="BC586" s="406"/>
      <c r="BD586" s="406"/>
      <c r="BE586" s="406"/>
      <c r="BF586" s="406"/>
      <c r="BG586" s="406"/>
      <c r="BH586" s="406"/>
      <c r="BI586" s="406"/>
      <c r="BJ586" s="406"/>
      <c r="BK586" s="406"/>
      <c r="BL586" s="406"/>
      <c r="BM586" s="406"/>
      <c r="BN586" s="406"/>
      <c r="BO586" s="406"/>
      <c r="BP586" s="406"/>
      <c r="BQ586" s="406"/>
      <c r="BR586" s="406"/>
      <c r="BS586" s="406"/>
      <c r="BT586" s="406"/>
      <c r="BU586" s="406"/>
      <c r="BV586" s="406"/>
      <c r="BW586" s="406"/>
      <c r="BX586" s="406"/>
      <c r="BY586" s="406"/>
      <c r="BZ586" s="406"/>
      <c r="CA586" s="406"/>
      <c r="CB586" s="406"/>
      <c r="CC586" s="406"/>
      <c r="CD586" s="406"/>
      <c r="CE586" s="406"/>
      <c r="CF586" s="406"/>
      <c r="CG586" s="406"/>
      <c r="CH586" s="406"/>
      <c r="CI586" s="406"/>
    </row>
    <row r="587" spans="1:87" ht="15.75" customHeight="1">
      <c r="A587" s="406"/>
      <c r="B587" s="407"/>
      <c r="C587" s="407"/>
      <c r="D587" s="406"/>
      <c r="E587" s="406"/>
      <c r="F587" s="406"/>
      <c r="G587" s="406"/>
      <c r="H587" s="406"/>
      <c r="I587" s="406"/>
      <c r="J587" s="406"/>
      <c r="K587" s="406"/>
      <c r="L587" s="406"/>
      <c r="M587" s="406"/>
      <c r="N587" s="406"/>
      <c r="O587" s="406"/>
      <c r="P587" s="406"/>
      <c r="Q587" s="406"/>
      <c r="R587" s="406"/>
      <c r="S587" s="406"/>
      <c r="T587" s="406"/>
      <c r="U587" s="406"/>
      <c r="V587" s="406"/>
      <c r="W587" s="406"/>
      <c r="X587" s="406"/>
      <c r="Y587" s="406"/>
      <c r="Z587" s="406"/>
      <c r="AA587" s="406"/>
      <c r="AB587" s="406"/>
      <c r="AC587" s="406"/>
      <c r="AD587" s="406"/>
      <c r="AE587" s="406"/>
      <c r="AF587" s="406"/>
      <c r="AG587" s="406"/>
      <c r="AH587" s="406"/>
      <c r="AI587" s="406"/>
      <c r="AJ587" s="406"/>
      <c r="AK587" s="406"/>
      <c r="AL587" s="406"/>
      <c r="AM587" s="406"/>
      <c r="AN587" s="406"/>
      <c r="AO587" s="406"/>
      <c r="AP587" s="406"/>
      <c r="AQ587" s="406"/>
      <c r="AR587" s="406"/>
      <c r="AS587" s="406"/>
      <c r="AT587" s="406"/>
      <c r="AU587" s="406"/>
      <c r="AV587" s="406"/>
      <c r="AW587" s="406"/>
      <c r="AX587" s="406"/>
      <c r="AY587" s="406"/>
      <c r="AZ587" s="406"/>
      <c r="BA587" s="406"/>
      <c r="BB587" s="406"/>
      <c r="BC587" s="406"/>
      <c r="BD587" s="406"/>
      <c r="BE587" s="406"/>
      <c r="BF587" s="406"/>
      <c r="BG587" s="406"/>
      <c r="BH587" s="406"/>
      <c r="BI587" s="406"/>
      <c r="BJ587" s="406"/>
      <c r="BK587" s="406"/>
      <c r="BL587" s="406"/>
      <c r="BM587" s="406"/>
      <c r="BN587" s="406"/>
      <c r="BO587" s="406"/>
      <c r="BP587" s="406"/>
      <c r="BQ587" s="406"/>
      <c r="BR587" s="406"/>
      <c r="BS587" s="406"/>
      <c r="BT587" s="406"/>
      <c r="BU587" s="406"/>
      <c r="BV587" s="406"/>
      <c r="BW587" s="406"/>
      <c r="BX587" s="406"/>
      <c r="BY587" s="406"/>
      <c r="BZ587" s="406"/>
      <c r="CA587" s="406"/>
      <c r="CB587" s="406"/>
      <c r="CC587" s="406"/>
      <c r="CD587" s="406"/>
      <c r="CE587" s="406"/>
      <c r="CF587" s="406"/>
      <c r="CG587" s="406"/>
      <c r="CH587" s="406"/>
      <c r="CI587" s="406"/>
    </row>
    <row r="588" spans="1:87" ht="15.75" customHeight="1">
      <c r="A588" s="406"/>
      <c r="B588" s="407"/>
      <c r="C588" s="407"/>
      <c r="D588" s="406"/>
      <c r="E588" s="406"/>
      <c r="F588" s="406"/>
      <c r="G588" s="406"/>
      <c r="H588" s="406"/>
      <c r="I588" s="406"/>
      <c r="J588" s="406"/>
      <c r="K588" s="406"/>
      <c r="L588" s="406"/>
      <c r="M588" s="406"/>
      <c r="N588" s="406"/>
      <c r="O588" s="406"/>
      <c r="P588" s="406"/>
      <c r="Q588" s="406"/>
      <c r="R588" s="406"/>
      <c r="S588" s="406"/>
      <c r="T588" s="406"/>
      <c r="U588" s="406"/>
      <c r="V588" s="406"/>
      <c r="W588" s="406"/>
      <c r="X588" s="406"/>
      <c r="Y588" s="406"/>
      <c r="Z588" s="406"/>
      <c r="AA588" s="406"/>
      <c r="AB588" s="406"/>
      <c r="AC588" s="406"/>
      <c r="AD588" s="406"/>
      <c r="AE588" s="406"/>
      <c r="AF588" s="406"/>
      <c r="AG588" s="406"/>
      <c r="AH588" s="406"/>
      <c r="AI588" s="406"/>
      <c r="AJ588" s="406"/>
      <c r="AK588" s="406"/>
      <c r="AL588" s="406"/>
      <c r="AM588" s="406"/>
      <c r="AN588" s="406"/>
      <c r="AO588" s="406"/>
      <c r="AP588" s="406"/>
      <c r="AQ588" s="406"/>
      <c r="AR588" s="406"/>
      <c r="AS588" s="406"/>
      <c r="AT588" s="406"/>
      <c r="AU588" s="406"/>
      <c r="AV588" s="406"/>
      <c r="AW588" s="406"/>
      <c r="AX588" s="406"/>
      <c r="AY588" s="406"/>
      <c r="AZ588" s="406"/>
      <c r="BA588" s="406"/>
      <c r="BB588" s="406"/>
      <c r="BC588" s="406"/>
      <c r="BD588" s="406"/>
      <c r="BE588" s="406"/>
      <c r="BF588" s="406"/>
      <c r="BG588" s="406"/>
      <c r="BH588" s="406"/>
      <c r="BI588" s="406"/>
      <c r="BJ588" s="406"/>
      <c r="BK588" s="406"/>
      <c r="BL588" s="406"/>
      <c r="BM588" s="406"/>
      <c r="BN588" s="406"/>
      <c r="BO588" s="406"/>
      <c r="BP588" s="406"/>
      <c r="BQ588" s="406"/>
      <c r="BR588" s="406"/>
      <c r="BS588" s="406"/>
      <c r="BT588" s="406"/>
      <c r="BU588" s="406"/>
      <c r="BV588" s="406"/>
      <c r="BW588" s="406"/>
      <c r="BX588" s="406"/>
      <c r="BY588" s="406"/>
      <c r="BZ588" s="406"/>
      <c r="CA588" s="406"/>
      <c r="CB588" s="406"/>
      <c r="CC588" s="406"/>
      <c r="CD588" s="406"/>
      <c r="CE588" s="406"/>
      <c r="CF588" s="406"/>
      <c r="CG588" s="406"/>
      <c r="CH588" s="406"/>
      <c r="CI588" s="406"/>
    </row>
    <row r="589" spans="1:87" ht="15.75" customHeight="1">
      <c r="A589" s="406"/>
      <c r="B589" s="407"/>
      <c r="C589" s="407"/>
      <c r="D589" s="406"/>
      <c r="E589" s="406"/>
      <c r="F589" s="406"/>
      <c r="G589" s="406"/>
      <c r="H589" s="406"/>
      <c r="I589" s="406"/>
      <c r="J589" s="406"/>
      <c r="K589" s="406"/>
      <c r="L589" s="406"/>
      <c r="M589" s="406"/>
      <c r="N589" s="406"/>
      <c r="O589" s="406"/>
      <c r="P589" s="406"/>
      <c r="Q589" s="406"/>
      <c r="R589" s="406"/>
      <c r="S589" s="406"/>
      <c r="T589" s="406"/>
      <c r="U589" s="406"/>
      <c r="V589" s="406"/>
      <c r="W589" s="406"/>
      <c r="X589" s="406"/>
      <c r="Y589" s="406"/>
      <c r="Z589" s="406"/>
      <c r="AA589" s="406"/>
      <c r="AB589" s="406"/>
      <c r="AC589" s="406"/>
      <c r="AD589" s="406"/>
      <c r="AE589" s="406"/>
      <c r="AF589" s="406"/>
      <c r="AG589" s="406"/>
      <c r="AH589" s="406"/>
      <c r="AI589" s="406"/>
      <c r="AJ589" s="406"/>
      <c r="AK589" s="406"/>
      <c r="AL589" s="406"/>
      <c r="AM589" s="406"/>
      <c r="AN589" s="406"/>
      <c r="AO589" s="406"/>
      <c r="AP589" s="406"/>
      <c r="AQ589" s="406"/>
      <c r="AR589" s="406"/>
      <c r="AS589" s="406"/>
      <c r="AT589" s="406"/>
      <c r="AU589" s="406"/>
      <c r="AV589" s="406"/>
      <c r="AW589" s="406"/>
      <c r="AX589" s="406"/>
      <c r="AY589" s="406"/>
      <c r="AZ589" s="406"/>
      <c r="BA589" s="406"/>
      <c r="BB589" s="406"/>
      <c r="BC589" s="406"/>
      <c r="BD589" s="406"/>
      <c r="BE589" s="406"/>
      <c r="BF589" s="406"/>
      <c r="BG589" s="406"/>
      <c r="BH589" s="406"/>
      <c r="BI589" s="406"/>
      <c r="BJ589" s="406"/>
      <c r="BK589" s="406"/>
      <c r="BL589" s="406"/>
      <c r="BM589" s="406"/>
      <c r="BN589" s="406"/>
      <c r="BO589" s="406"/>
      <c r="BP589" s="406"/>
      <c r="BQ589" s="406"/>
      <c r="BR589" s="406"/>
      <c r="BS589" s="406"/>
      <c r="BT589" s="406"/>
      <c r="BU589" s="406"/>
      <c r="BV589" s="406"/>
      <c r="BW589" s="406"/>
      <c r="BX589" s="406"/>
      <c r="BY589" s="406"/>
      <c r="BZ589" s="406"/>
      <c r="CA589" s="406"/>
      <c r="CB589" s="406"/>
      <c r="CC589" s="406"/>
      <c r="CD589" s="406"/>
      <c r="CE589" s="406"/>
      <c r="CF589" s="406"/>
      <c r="CG589" s="406"/>
      <c r="CH589" s="406"/>
      <c r="CI589" s="406"/>
    </row>
    <row r="590" spans="1:87" ht="15.75" customHeight="1">
      <c r="A590" s="406"/>
      <c r="B590" s="407"/>
      <c r="C590" s="407"/>
      <c r="D590" s="406"/>
      <c r="E590" s="406"/>
      <c r="F590" s="406"/>
      <c r="G590" s="406"/>
      <c r="H590" s="406"/>
      <c r="I590" s="406"/>
      <c r="J590" s="406"/>
      <c r="K590" s="406"/>
      <c r="L590" s="406"/>
      <c r="M590" s="406"/>
      <c r="N590" s="406"/>
      <c r="O590" s="406"/>
      <c r="P590" s="406"/>
      <c r="Q590" s="406"/>
      <c r="R590" s="406"/>
      <c r="S590" s="406"/>
      <c r="T590" s="406"/>
      <c r="U590" s="406"/>
      <c r="V590" s="406"/>
      <c r="W590" s="406"/>
      <c r="X590" s="406"/>
      <c r="Y590" s="406"/>
      <c r="Z590" s="406"/>
      <c r="AA590" s="406"/>
      <c r="AB590" s="406"/>
      <c r="AC590" s="406"/>
      <c r="AD590" s="406"/>
      <c r="AE590" s="406"/>
      <c r="AF590" s="406"/>
      <c r="AG590" s="406"/>
      <c r="AH590" s="406"/>
      <c r="AI590" s="406"/>
      <c r="AJ590" s="406"/>
      <c r="AK590" s="406"/>
      <c r="AL590" s="406"/>
      <c r="AM590" s="406"/>
      <c r="AN590" s="406"/>
      <c r="AO590" s="406"/>
      <c r="AP590" s="406"/>
      <c r="AQ590" s="406"/>
      <c r="AR590" s="406"/>
      <c r="AS590" s="406"/>
      <c r="AT590" s="406"/>
      <c r="AU590" s="406"/>
      <c r="AV590" s="406"/>
      <c r="AW590" s="406"/>
      <c r="AX590" s="406"/>
      <c r="AY590" s="406"/>
      <c r="AZ590" s="406"/>
      <c r="BA590" s="406"/>
      <c r="BB590" s="406"/>
      <c r="BC590" s="406"/>
      <c r="BD590" s="406"/>
      <c r="BE590" s="406"/>
      <c r="BF590" s="406"/>
      <c r="BG590" s="406"/>
      <c r="BH590" s="406"/>
      <c r="BI590" s="406"/>
      <c r="BJ590" s="406"/>
      <c r="BK590" s="406"/>
      <c r="BL590" s="406"/>
      <c r="BM590" s="406"/>
      <c r="BN590" s="406"/>
      <c r="BO590" s="406"/>
      <c r="BP590" s="406"/>
      <c r="BQ590" s="406"/>
      <c r="BR590" s="406"/>
      <c r="BS590" s="406"/>
      <c r="BT590" s="406"/>
      <c r="BU590" s="406"/>
      <c r="BV590" s="406"/>
      <c r="BW590" s="406"/>
      <c r="BX590" s="406"/>
      <c r="BY590" s="406"/>
      <c r="BZ590" s="406"/>
      <c r="CA590" s="406"/>
      <c r="CB590" s="406"/>
      <c r="CC590" s="406"/>
      <c r="CD590" s="406"/>
      <c r="CE590" s="406"/>
      <c r="CF590" s="406"/>
      <c r="CG590" s="406"/>
      <c r="CH590" s="406"/>
      <c r="CI590" s="406"/>
    </row>
    <row r="591" spans="1:87" ht="15.75" customHeight="1">
      <c r="A591" s="406"/>
      <c r="B591" s="407"/>
      <c r="C591" s="407"/>
      <c r="D591" s="406"/>
      <c r="E591" s="406"/>
      <c r="F591" s="406"/>
      <c r="G591" s="406"/>
      <c r="H591" s="406"/>
      <c r="I591" s="406"/>
      <c r="J591" s="406"/>
      <c r="K591" s="406"/>
      <c r="L591" s="406"/>
      <c r="M591" s="406"/>
      <c r="N591" s="406"/>
      <c r="O591" s="406"/>
      <c r="P591" s="406"/>
      <c r="Q591" s="406"/>
      <c r="R591" s="406"/>
      <c r="S591" s="406"/>
      <c r="T591" s="406"/>
      <c r="U591" s="406"/>
      <c r="V591" s="406"/>
      <c r="W591" s="406"/>
      <c r="X591" s="406"/>
      <c r="Y591" s="406"/>
      <c r="Z591" s="406"/>
      <c r="AA591" s="406"/>
      <c r="AB591" s="406"/>
      <c r="AC591" s="406"/>
      <c r="AD591" s="406"/>
      <c r="AE591" s="406"/>
      <c r="AF591" s="406"/>
      <c r="AG591" s="406"/>
      <c r="AH591" s="406"/>
      <c r="AI591" s="406"/>
      <c r="AJ591" s="406"/>
      <c r="AK591" s="406"/>
      <c r="AL591" s="406"/>
      <c r="AM591" s="406"/>
      <c r="AN591" s="406"/>
      <c r="AO591" s="406"/>
      <c r="AP591" s="406"/>
      <c r="AQ591" s="406"/>
      <c r="AR591" s="406"/>
      <c r="AS591" s="406"/>
      <c r="AT591" s="406"/>
      <c r="AU591" s="406"/>
      <c r="AV591" s="406"/>
      <c r="AW591" s="406"/>
      <c r="AX591" s="406"/>
      <c r="AY591" s="406"/>
      <c r="AZ591" s="406"/>
      <c r="BA591" s="406"/>
      <c r="BB591" s="406"/>
      <c r="BC591" s="406"/>
      <c r="BD591" s="406"/>
      <c r="BE591" s="406"/>
      <c r="BF591" s="406"/>
      <c r="BG591" s="406"/>
      <c r="BH591" s="406"/>
      <c r="BI591" s="406"/>
      <c r="BJ591" s="406"/>
      <c r="BK591" s="406"/>
      <c r="BL591" s="406"/>
      <c r="BM591" s="406"/>
      <c r="BN591" s="406"/>
      <c r="BO591" s="406"/>
      <c r="BP591" s="406"/>
      <c r="BQ591" s="406"/>
      <c r="BR591" s="406"/>
      <c r="BS591" s="406"/>
      <c r="BT591" s="406"/>
      <c r="BU591" s="406"/>
      <c r="BV591" s="406"/>
      <c r="BW591" s="406"/>
      <c r="BX591" s="406"/>
      <c r="BY591" s="406"/>
      <c r="BZ591" s="406"/>
      <c r="CA591" s="406"/>
      <c r="CB591" s="406"/>
      <c r="CC591" s="406"/>
      <c r="CD591" s="406"/>
      <c r="CE591" s="406"/>
      <c r="CF591" s="406"/>
      <c r="CG591" s="406"/>
      <c r="CH591" s="406"/>
      <c r="CI591" s="406"/>
    </row>
    <row r="592" spans="1:87" ht="15.75" customHeight="1">
      <c r="A592" s="406"/>
      <c r="B592" s="407"/>
      <c r="C592" s="407"/>
      <c r="D592" s="406"/>
      <c r="E592" s="406"/>
      <c r="F592" s="406"/>
      <c r="G592" s="406"/>
      <c r="H592" s="406"/>
      <c r="I592" s="406"/>
      <c r="J592" s="406"/>
      <c r="K592" s="406"/>
      <c r="L592" s="406"/>
      <c r="M592" s="406"/>
      <c r="N592" s="406"/>
      <c r="O592" s="406"/>
      <c r="P592" s="406"/>
      <c r="Q592" s="406"/>
      <c r="R592" s="406"/>
      <c r="S592" s="406"/>
      <c r="T592" s="406"/>
      <c r="U592" s="406"/>
      <c r="V592" s="406"/>
      <c r="W592" s="406"/>
      <c r="X592" s="406"/>
      <c r="Y592" s="406"/>
      <c r="Z592" s="406"/>
      <c r="AA592" s="406"/>
      <c r="AB592" s="406"/>
      <c r="AC592" s="406"/>
      <c r="AD592" s="406"/>
      <c r="AE592" s="406"/>
      <c r="AF592" s="406"/>
      <c r="AG592" s="406"/>
      <c r="AH592" s="406"/>
      <c r="AI592" s="406"/>
      <c r="AJ592" s="406"/>
      <c r="AK592" s="406"/>
      <c r="AL592" s="406"/>
      <c r="AM592" s="406"/>
      <c r="AN592" s="406"/>
      <c r="AO592" s="406"/>
      <c r="AP592" s="406"/>
      <c r="AQ592" s="406"/>
      <c r="AR592" s="406"/>
      <c r="AS592" s="406"/>
      <c r="AT592" s="406"/>
      <c r="AU592" s="406"/>
      <c r="AV592" s="406"/>
      <c r="AW592" s="406"/>
      <c r="AX592" s="406"/>
      <c r="AY592" s="406"/>
      <c r="AZ592" s="406"/>
      <c r="BA592" s="406"/>
      <c r="BB592" s="406"/>
      <c r="BC592" s="406"/>
      <c r="BD592" s="406"/>
      <c r="BE592" s="406"/>
      <c r="BF592" s="406"/>
      <c r="BG592" s="406"/>
      <c r="BH592" s="406"/>
      <c r="BI592" s="406"/>
      <c r="BJ592" s="406"/>
      <c r="BK592" s="406"/>
      <c r="BL592" s="406"/>
      <c r="BM592" s="406"/>
      <c r="BN592" s="406"/>
      <c r="BO592" s="406"/>
      <c r="BP592" s="406"/>
      <c r="BQ592" s="406"/>
      <c r="BR592" s="406"/>
      <c r="BS592" s="406"/>
      <c r="BT592" s="406"/>
      <c r="BU592" s="406"/>
      <c r="BV592" s="406"/>
      <c r="BW592" s="406"/>
      <c r="BX592" s="406"/>
      <c r="BY592" s="406"/>
      <c r="BZ592" s="406"/>
      <c r="CA592" s="406"/>
      <c r="CB592" s="406"/>
      <c r="CC592" s="406"/>
      <c r="CD592" s="406"/>
      <c r="CE592" s="406"/>
      <c r="CF592" s="406"/>
      <c r="CG592" s="406"/>
      <c r="CH592" s="406"/>
      <c r="CI592" s="406"/>
    </row>
    <row r="593" spans="1:87" ht="15.75" customHeight="1">
      <c r="A593" s="406"/>
      <c r="B593" s="407"/>
      <c r="C593" s="407"/>
      <c r="D593" s="406"/>
      <c r="E593" s="406"/>
      <c r="F593" s="406"/>
      <c r="G593" s="406"/>
      <c r="H593" s="406"/>
      <c r="I593" s="406"/>
      <c r="J593" s="406"/>
      <c r="K593" s="406"/>
      <c r="L593" s="406"/>
      <c r="M593" s="406"/>
      <c r="N593" s="406"/>
      <c r="O593" s="406"/>
      <c r="P593" s="406"/>
      <c r="Q593" s="406"/>
      <c r="R593" s="406"/>
      <c r="S593" s="406"/>
      <c r="T593" s="406"/>
      <c r="U593" s="406"/>
      <c r="V593" s="406"/>
      <c r="W593" s="406"/>
      <c r="X593" s="406"/>
      <c r="Y593" s="406"/>
      <c r="Z593" s="406"/>
      <c r="AA593" s="406"/>
      <c r="AB593" s="406"/>
      <c r="AC593" s="406"/>
      <c r="AD593" s="406"/>
      <c r="AE593" s="406"/>
      <c r="AF593" s="406"/>
      <c r="AG593" s="406"/>
      <c r="AH593" s="406"/>
      <c r="AI593" s="406"/>
      <c r="AJ593" s="406"/>
      <c r="AK593" s="406"/>
      <c r="AL593" s="406"/>
      <c r="AM593" s="406"/>
      <c r="AN593" s="406"/>
      <c r="AO593" s="406"/>
      <c r="AP593" s="406"/>
      <c r="AQ593" s="406"/>
      <c r="AR593" s="406"/>
      <c r="AS593" s="406"/>
      <c r="AT593" s="406"/>
      <c r="AU593" s="406"/>
      <c r="AV593" s="406"/>
      <c r="AW593" s="406"/>
      <c r="AX593" s="406"/>
      <c r="AY593" s="406"/>
      <c r="AZ593" s="406"/>
      <c r="BA593" s="406"/>
      <c r="BB593" s="406"/>
      <c r="BC593" s="406"/>
      <c r="BD593" s="406"/>
      <c r="BE593" s="406"/>
      <c r="BF593" s="406"/>
      <c r="BG593" s="406"/>
      <c r="BH593" s="406"/>
      <c r="BI593" s="406"/>
      <c r="BJ593" s="406"/>
      <c r="BK593" s="406"/>
      <c r="BL593" s="406"/>
      <c r="BM593" s="406"/>
      <c r="BN593" s="406"/>
      <c r="BO593" s="406"/>
      <c r="BP593" s="406"/>
      <c r="BQ593" s="406"/>
      <c r="BR593" s="406"/>
      <c r="BS593" s="406"/>
      <c r="BT593" s="406"/>
      <c r="BU593" s="406"/>
      <c r="BV593" s="406"/>
      <c r="BW593" s="406"/>
      <c r="BX593" s="406"/>
      <c r="BY593" s="406"/>
      <c r="BZ593" s="406"/>
      <c r="CA593" s="406"/>
      <c r="CB593" s="406"/>
      <c r="CC593" s="406"/>
      <c r="CD593" s="406"/>
      <c r="CE593" s="406"/>
      <c r="CF593" s="406"/>
      <c r="CG593" s="406"/>
      <c r="CH593" s="406"/>
      <c r="CI593" s="406"/>
    </row>
    <row r="594" spans="1:87" ht="15.75" customHeight="1">
      <c r="A594" s="406"/>
      <c r="B594" s="407"/>
      <c r="C594" s="407"/>
      <c r="D594" s="406"/>
      <c r="E594" s="406"/>
      <c r="F594" s="406"/>
      <c r="G594" s="406"/>
      <c r="H594" s="406"/>
      <c r="I594" s="406"/>
      <c r="J594" s="406"/>
      <c r="K594" s="406"/>
      <c r="L594" s="406"/>
      <c r="M594" s="406"/>
      <c r="N594" s="406"/>
      <c r="O594" s="406"/>
      <c r="P594" s="406"/>
      <c r="Q594" s="406"/>
      <c r="R594" s="406"/>
      <c r="S594" s="406"/>
      <c r="T594" s="406"/>
      <c r="U594" s="406"/>
      <c r="V594" s="406"/>
      <c r="W594" s="406"/>
      <c r="X594" s="406"/>
      <c r="Y594" s="406"/>
      <c r="Z594" s="406"/>
      <c r="AA594" s="406"/>
      <c r="AB594" s="406"/>
      <c r="AC594" s="406"/>
      <c r="AD594" s="406"/>
      <c r="AE594" s="406"/>
      <c r="AF594" s="406"/>
      <c r="AG594" s="406"/>
      <c r="AH594" s="406"/>
      <c r="AI594" s="406"/>
      <c r="AJ594" s="406"/>
      <c r="AK594" s="406"/>
      <c r="AL594" s="406"/>
      <c r="AM594" s="406"/>
      <c r="AN594" s="406"/>
      <c r="AO594" s="406"/>
      <c r="AP594" s="406"/>
      <c r="AQ594" s="406"/>
      <c r="AR594" s="406"/>
      <c r="AS594" s="406"/>
      <c r="AT594" s="406"/>
      <c r="AU594" s="406"/>
      <c r="AV594" s="406"/>
      <c r="AW594" s="406"/>
      <c r="AX594" s="406"/>
      <c r="AY594" s="406"/>
      <c r="AZ594" s="406"/>
      <c r="BA594" s="406"/>
      <c r="BB594" s="406"/>
      <c r="BC594" s="406"/>
      <c r="BD594" s="406"/>
      <c r="BE594" s="406"/>
      <c r="BF594" s="406"/>
      <c r="BG594" s="406"/>
      <c r="BH594" s="406"/>
      <c r="BI594" s="406"/>
      <c r="BJ594" s="406"/>
      <c r="BK594" s="406"/>
      <c r="BL594" s="406"/>
      <c r="BM594" s="406"/>
      <c r="BN594" s="406"/>
      <c r="BO594" s="406"/>
      <c r="BP594" s="406"/>
      <c r="BQ594" s="406"/>
      <c r="BR594" s="406"/>
      <c r="BS594" s="406"/>
      <c r="BT594" s="406"/>
      <c r="BU594" s="406"/>
      <c r="BV594" s="406"/>
      <c r="BW594" s="406"/>
      <c r="BX594" s="406"/>
      <c r="BY594" s="406"/>
      <c r="BZ594" s="406"/>
      <c r="CA594" s="406"/>
      <c r="CB594" s="406"/>
      <c r="CC594" s="406"/>
      <c r="CD594" s="406"/>
      <c r="CE594" s="406"/>
      <c r="CF594" s="406"/>
      <c r="CG594" s="406"/>
      <c r="CH594" s="406"/>
      <c r="CI594" s="406"/>
    </row>
    <row r="595" spans="1:87" ht="15.75" customHeight="1">
      <c r="A595" s="406"/>
      <c r="B595" s="407"/>
      <c r="C595" s="407"/>
      <c r="D595" s="406"/>
      <c r="E595" s="406"/>
      <c r="F595" s="406"/>
      <c r="G595" s="406"/>
      <c r="H595" s="406"/>
      <c r="I595" s="406"/>
      <c r="J595" s="406"/>
      <c r="K595" s="406"/>
      <c r="L595" s="406"/>
      <c r="M595" s="406"/>
      <c r="N595" s="406"/>
      <c r="O595" s="406"/>
      <c r="P595" s="406"/>
      <c r="Q595" s="406"/>
      <c r="R595" s="406"/>
      <c r="S595" s="406"/>
      <c r="T595" s="406"/>
      <c r="U595" s="406"/>
      <c r="V595" s="406"/>
      <c r="W595" s="406"/>
      <c r="X595" s="406"/>
      <c r="Y595" s="406"/>
      <c r="Z595" s="406"/>
      <c r="AA595" s="406"/>
      <c r="AB595" s="406"/>
      <c r="AC595" s="406"/>
      <c r="AD595" s="406"/>
      <c r="AE595" s="406"/>
      <c r="AF595" s="406"/>
      <c r="AG595" s="406"/>
      <c r="AH595" s="406"/>
      <c r="AI595" s="406"/>
      <c r="AJ595" s="406"/>
      <c r="AK595" s="406"/>
      <c r="AL595" s="406"/>
      <c r="AM595" s="406"/>
      <c r="AN595" s="406"/>
      <c r="AO595" s="406"/>
      <c r="AP595" s="406"/>
      <c r="AQ595" s="406"/>
      <c r="AR595" s="406"/>
      <c r="AS595" s="406"/>
      <c r="AT595" s="406"/>
      <c r="AU595" s="406"/>
      <c r="AV595" s="406"/>
      <c r="AW595" s="406"/>
      <c r="AX595" s="406"/>
      <c r="AY595" s="406"/>
      <c r="AZ595" s="406"/>
      <c r="BA595" s="406"/>
      <c r="BB595" s="406"/>
      <c r="BC595" s="406"/>
      <c r="BD595" s="406"/>
      <c r="BE595" s="406"/>
      <c r="BF595" s="406"/>
      <c r="BG595" s="406"/>
      <c r="BH595" s="406"/>
      <c r="BI595" s="406"/>
      <c r="BJ595" s="406"/>
      <c r="BK595" s="406"/>
      <c r="BL595" s="406"/>
      <c r="BM595" s="406"/>
      <c r="BN595" s="406"/>
      <c r="BO595" s="406"/>
      <c r="BP595" s="406"/>
      <c r="BQ595" s="406"/>
      <c r="BR595" s="406"/>
      <c r="BS595" s="406"/>
      <c r="BT595" s="406"/>
      <c r="BU595" s="406"/>
      <c r="BV595" s="406"/>
      <c r="BW595" s="406"/>
      <c r="BX595" s="406"/>
      <c r="BY595" s="406"/>
      <c r="BZ595" s="406"/>
      <c r="CA595" s="406"/>
      <c r="CB595" s="406"/>
      <c r="CC595" s="406"/>
      <c r="CD595" s="406"/>
      <c r="CE595" s="406"/>
      <c r="CF595" s="406"/>
      <c r="CG595" s="406"/>
      <c r="CH595" s="406"/>
      <c r="CI595" s="406"/>
    </row>
    <row r="596" spans="1:87" ht="15.75" customHeight="1">
      <c r="A596" s="406"/>
      <c r="B596" s="407"/>
      <c r="C596" s="407"/>
      <c r="D596" s="406"/>
      <c r="E596" s="406"/>
      <c r="F596" s="406"/>
      <c r="G596" s="406"/>
      <c r="H596" s="406"/>
      <c r="I596" s="406"/>
      <c r="J596" s="406"/>
      <c r="K596" s="406"/>
      <c r="L596" s="406"/>
      <c r="M596" s="406"/>
      <c r="N596" s="406"/>
      <c r="O596" s="406"/>
      <c r="P596" s="406"/>
      <c r="Q596" s="406"/>
      <c r="R596" s="406"/>
      <c r="S596" s="406"/>
      <c r="T596" s="406"/>
      <c r="U596" s="406"/>
      <c r="V596" s="406"/>
      <c r="W596" s="406"/>
      <c r="X596" s="406"/>
      <c r="Y596" s="406"/>
      <c r="Z596" s="406"/>
      <c r="AA596" s="406"/>
      <c r="AB596" s="406"/>
      <c r="AC596" s="406"/>
      <c r="AD596" s="406"/>
      <c r="AE596" s="406"/>
      <c r="AF596" s="406"/>
      <c r="AG596" s="406"/>
      <c r="AH596" s="406"/>
      <c r="AI596" s="406"/>
      <c r="AJ596" s="406"/>
      <c r="AK596" s="406"/>
      <c r="AL596" s="406"/>
      <c r="AM596" s="406"/>
      <c r="AN596" s="406"/>
      <c r="AO596" s="406"/>
      <c r="AP596" s="406"/>
      <c r="AQ596" s="406"/>
      <c r="AR596" s="406"/>
      <c r="AS596" s="406"/>
      <c r="AT596" s="406"/>
      <c r="AU596" s="406"/>
      <c r="AV596" s="406"/>
      <c r="AW596" s="406"/>
      <c r="AX596" s="406"/>
      <c r="AY596" s="406"/>
      <c r="AZ596" s="406"/>
      <c r="BA596" s="406"/>
      <c r="BB596" s="406"/>
      <c r="BC596" s="406"/>
      <c r="BD596" s="406"/>
      <c r="BE596" s="406"/>
      <c r="BF596" s="406"/>
      <c r="BG596" s="406"/>
      <c r="BH596" s="406"/>
      <c r="BI596" s="406"/>
      <c r="BJ596" s="406"/>
      <c r="BK596" s="406"/>
      <c r="BL596" s="406"/>
      <c r="BM596" s="406"/>
      <c r="BN596" s="406"/>
      <c r="BO596" s="406"/>
      <c r="BP596" s="406"/>
      <c r="BQ596" s="406"/>
      <c r="BR596" s="406"/>
      <c r="BS596" s="406"/>
      <c r="BT596" s="406"/>
      <c r="BU596" s="406"/>
      <c r="BV596" s="406"/>
      <c r="BW596" s="406"/>
      <c r="BX596" s="406"/>
      <c r="BY596" s="406"/>
      <c r="BZ596" s="406"/>
      <c r="CA596" s="406"/>
      <c r="CB596" s="406"/>
      <c r="CC596" s="406"/>
      <c r="CD596" s="406"/>
      <c r="CE596" s="406"/>
      <c r="CF596" s="406"/>
      <c r="CG596" s="406"/>
      <c r="CH596" s="406"/>
      <c r="CI596" s="406"/>
    </row>
    <row r="597" spans="1:87" ht="15.75" customHeight="1">
      <c r="A597" s="406"/>
      <c r="B597" s="407"/>
      <c r="C597" s="407"/>
      <c r="D597" s="406"/>
      <c r="E597" s="406"/>
      <c r="F597" s="406"/>
      <c r="G597" s="406"/>
      <c r="H597" s="406"/>
      <c r="I597" s="406"/>
      <c r="J597" s="406"/>
      <c r="K597" s="406"/>
      <c r="L597" s="406"/>
      <c r="M597" s="406"/>
      <c r="N597" s="406"/>
      <c r="O597" s="406"/>
      <c r="P597" s="406"/>
      <c r="Q597" s="406"/>
      <c r="R597" s="406"/>
      <c r="S597" s="406"/>
      <c r="T597" s="406"/>
      <c r="U597" s="406"/>
      <c r="V597" s="406"/>
      <c r="W597" s="406"/>
      <c r="X597" s="406"/>
      <c r="Y597" s="406"/>
      <c r="Z597" s="406"/>
      <c r="AA597" s="406"/>
      <c r="AB597" s="406"/>
      <c r="AC597" s="406"/>
      <c r="AD597" s="406"/>
      <c r="AE597" s="406"/>
      <c r="AF597" s="406"/>
      <c r="AG597" s="406"/>
      <c r="AH597" s="406"/>
      <c r="AI597" s="406"/>
      <c r="AJ597" s="406"/>
      <c r="AK597" s="406"/>
      <c r="AL597" s="406"/>
      <c r="AM597" s="406"/>
      <c r="AN597" s="406"/>
      <c r="AO597" s="406"/>
      <c r="AP597" s="406"/>
      <c r="AQ597" s="406"/>
      <c r="AR597" s="406"/>
      <c r="AS597" s="406"/>
      <c r="AT597" s="406"/>
      <c r="AU597" s="406"/>
      <c r="AV597" s="406"/>
      <c r="AW597" s="406"/>
      <c r="AX597" s="406"/>
      <c r="AY597" s="406"/>
      <c r="AZ597" s="406"/>
      <c r="BA597" s="406"/>
      <c r="BB597" s="406"/>
      <c r="BC597" s="406"/>
      <c r="BD597" s="406"/>
      <c r="BE597" s="406"/>
      <c r="BF597" s="406"/>
      <c r="BG597" s="406"/>
      <c r="BH597" s="406"/>
      <c r="BI597" s="406"/>
      <c r="BJ597" s="406"/>
      <c r="BK597" s="406"/>
      <c r="BL597" s="406"/>
      <c r="BM597" s="406"/>
      <c r="BN597" s="406"/>
      <c r="BO597" s="406"/>
      <c r="BP597" s="406"/>
      <c r="BQ597" s="406"/>
      <c r="BR597" s="406"/>
      <c r="BS597" s="406"/>
      <c r="BT597" s="406"/>
      <c r="BU597" s="406"/>
      <c r="BV597" s="406"/>
      <c r="BW597" s="406"/>
      <c r="BX597" s="406"/>
      <c r="BY597" s="406"/>
      <c r="BZ597" s="406"/>
      <c r="CA597" s="406"/>
      <c r="CB597" s="406"/>
      <c r="CC597" s="406"/>
      <c r="CD597" s="406"/>
      <c r="CE597" s="406"/>
      <c r="CF597" s="406"/>
      <c r="CG597" s="406"/>
      <c r="CH597" s="406"/>
      <c r="CI597" s="406"/>
    </row>
    <row r="598" spans="1:87" ht="15.75" customHeight="1">
      <c r="A598" s="406"/>
      <c r="B598" s="407"/>
      <c r="C598" s="407"/>
      <c r="D598" s="406"/>
      <c r="E598" s="406"/>
      <c r="F598" s="406"/>
      <c r="G598" s="406"/>
      <c r="H598" s="406"/>
      <c r="I598" s="406"/>
      <c r="J598" s="406"/>
      <c r="K598" s="406"/>
      <c r="L598" s="406"/>
      <c r="M598" s="406"/>
      <c r="N598" s="406"/>
      <c r="O598" s="406"/>
      <c r="P598" s="406"/>
      <c r="Q598" s="406"/>
      <c r="R598" s="406"/>
      <c r="S598" s="406"/>
      <c r="T598" s="406"/>
      <c r="U598" s="406"/>
      <c r="V598" s="406"/>
      <c r="W598" s="406"/>
      <c r="X598" s="406"/>
      <c r="Y598" s="406"/>
      <c r="Z598" s="406"/>
      <c r="AA598" s="406"/>
      <c r="AB598" s="406"/>
      <c r="AC598" s="406"/>
      <c r="AD598" s="406"/>
      <c r="AE598" s="406"/>
      <c r="AF598" s="406"/>
      <c r="AG598" s="406"/>
      <c r="AH598" s="406"/>
      <c r="AI598" s="406"/>
      <c r="AJ598" s="406"/>
      <c r="AK598" s="406"/>
      <c r="AL598" s="406"/>
      <c r="AM598" s="406"/>
      <c r="AN598" s="406"/>
      <c r="AO598" s="406"/>
      <c r="AP598" s="406"/>
      <c r="AQ598" s="406"/>
      <c r="AR598" s="406"/>
      <c r="AS598" s="406"/>
      <c r="AT598" s="406"/>
      <c r="AU598" s="406"/>
      <c r="AV598" s="406"/>
      <c r="AW598" s="406"/>
      <c r="AX598" s="406"/>
      <c r="AY598" s="406"/>
      <c r="AZ598" s="406"/>
      <c r="BA598" s="406"/>
      <c r="BB598" s="406"/>
      <c r="BC598" s="406"/>
      <c r="BD598" s="406"/>
      <c r="BE598" s="406"/>
      <c r="BF598" s="406"/>
      <c r="BG598" s="406"/>
      <c r="BH598" s="406"/>
      <c r="BI598" s="406"/>
      <c r="BJ598" s="406"/>
      <c r="BK598" s="406"/>
      <c r="BL598" s="406"/>
      <c r="BM598" s="406"/>
      <c r="BN598" s="406"/>
      <c r="BO598" s="406"/>
      <c r="BP598" s="406"/>
      <c r="BQ598" s="406"/>
      <c r="BR598" s="406"/>
      <c r="BS598" s="406"/>
      <c r="BT598" s="406"/>
      <c r="BU598" s="406"/>
      <c r="BV598" s="406"/>
      <c r="BW598" s="406"/>
      <c r="BX598" s="406"/>
      <c r="BY598" s="406"/>
      <c r="BZ598" s="406"/>
      <c r="CA598" s="406"/>
      <c r="CB598" s="406"/>
      <c r="CC598" s="406"/>
      <c r="CD598" s="406"/>
      <c r="CE598" s="406"/>
      <c r="CF598" s="406"/>
      <c r="CG598" s="406"/>
      <c r="CH598" s="406"/>
      <c r="CI598" s="406"/>
    </row>
    <row r="599" spans="1:87" ht="15.75" customHeight="1">
      <c r="A599" s="406"/>
      <c r="B599" s="407"/>
      <c r="C599" s="407"/>
      <c r="D599" s="406"/>
      <c r="E599" s="406"/>
      <c r="F599" s="406"/>
      <c r="G599" s="406"/>
      <c r="H599" s="406"/>
      <c r="I599" s="406"/>
      <c r="J599" s="406"/>
      <c r="K599" s="406"/>
      <c r="L599" s="406"/>
      <c r="M599" s="406"/>
      <c r="N599" s="406"/>
      <c r="O599" s="406"/>
      <c r="P599" s="406"/>
      <c r="Q599" s="406"/>
      <c r="R599" s="406"/>
      <c r="S599" s="406"/>
      <c r="T599" s="406"/>
      <c r="U599" s="406"/>
      <c r="V599" s="406"/>
      <c r="W599" s="406"/>
      <c r="X599" s="406"/>
      <c r="Y599" s="406"/>
      <c r="Z599" s="406"/>
      <c r="AA599" s="406"/>
      <c r="AB599" s="406"/>
      <c r="AC599" s="406"/>
      <c r="AD599" s="406"/>
      <c r="AE599" s="406"/>
      <c r="AF599" s="406"/>
      <c r="AG599" s="406"/>
      <c r="AH599" s="406"/>
      <c r="AI599" s="406"/>
      <c r="AJ599" s="406"/>
      <c r="AK599" s="406"/>
      <c r="AL599" s="406"/>
      <c r="AM599" s="406"/>
      <c r="AN599" s="406"/>
      <c r="AO599" s="406"/>
      <c r="AP599" s="406"/>
      <c r="AQ599" s="406"/>
      <c r="AR599" s="406"/>
      <c r="AS599" s="406"/>
      <c r="AT599" s="406"/>
      <c r="AU599" s="406"/>
      <c r="AV599" s="406"/>
      <c r="AW599" s="406"/>
      <c r="AX599" s="406"/>
      <c r="AY599" s="406"/>
      <c r="AZ599" s="406"/>
      <c r="BA599" s="406"/>
      <c r="BB599" s="406"/>
      <c r="BC599" s="406"/>
      <c r="BD599" s="406"/>
      <c r="BE599" s="406"/>
      <c r="BF599" s="406"/>
      <c r="BG599" s="406"/>
      <c r="BH599" s="406"/>
      <c r="BI599" s="406"/>
      <c r="BJ599" s="406"/>
      <c r="BK599" s="406"/>
      <c r="BL599" s="406"/>
      <c r="BM599" s="406"/>
      <c r="BN599" s="406"/>
      <c r="BO599" s="406"/>
      <c r="BP599" s="406"/>
      <c r="BQ599" s="406"/>
      <c r="BR599" s="406"/>
      <c r="BS599" s="406"/>
      <c r="BT599" s="406"/>
      <c r="BU599" s="406"/>
      <c r="BV599" s="406"/>
      <c r="BW599" s="406"/>
      <c r="BX599" s="406"/>
      <c r="BY599" s="406"/>
      <c r="BZ599" s="406"/>
      <c r="CA599" s="406"/>
      <c r="CB599" s="406"/>
      <c r="CC599" s="406"/>
      <c r="CD599" s="406"/>
      <c r="CE599" s="406"/>
      <c r="CF599" s="406"/>
      <c r="CG599" s="406"/>
      <c r="CH599" s="406"/>
      <c r="CI599" s="406"/>
    </row>
    <row r="600" spans="1:87" ht="15.75" customHeight="1">
      <c r="A600" s="406"/>
      <c r="B600" s="407"/>
      <c r="C600" s="407"/>
      <c r="D600" s="406"/>
      <c r="E600" s="406"/>
      <c r="F600" s="406"/>
      <c r="G600" s="406"/>
      <c r="H600" s="406"/>
      <c r="I600" s="406"/>
      <c r="J600" s="406"/>
      <c r="K600" s="406"/>
      <c r="L600" s="406"/>
      <c r="M600" s="406"/>
      <c r="N600" s="406"/>
      <c r="O600" s="406"/>
      <c r="P600" s="406"/>
      <c r="Q600" s="406"/>
      <c r="R600" s="406"/>
      <c r="S600" s="406"/>
      <c r="T600" s="406"/>
      <c r="U600" s="406"/>
      <c r="V600" s="406"/>
      <c r="W600" s="406"/>
      <c r="X600" s="406"/>
      <c r="Y600" s="406"/>
      <c r="Z600" s="406"/>
      <c r="AA600" s="406"/>
      <c r="AB600" s="406"/>
      <c r="AC600" s="406"/>
      <c r="AD600" s="406"/>
      <c r="AE600" s="406"/>
      <c r="AF600" s="406"/>
      <c r="AG600" s="406"/>
      <c r="AH600" s="406"/>
      <c r="AI600" s="406"/>
      <c r="AJ600" s="406"/>
      <c r="AK600" s="406"/>
      <c r="AL600" s="406"/>
      <c r="AM600" s="406"/>
      <c r="AN600" s="406"/>
      <c r="AO600" s="406"/>
      <c r="AP600" s="406"/>
      <c r="AQ600" s="406"/>
      <c r="AR600" s="406"/>
      <c r="AS600" s="406"/>
      <c r="AT600" s="406"/>
      <c r="AU600" s="406"/>
      <c r="AV600" s="406"/>
      <c r="AW600" s="406"/>
      <c r="AX600" s="406"/>
      <c r="AY600" s="406"/>
      <c r="AZ600" s="406"/>
      <c r="BA600" s="406"/>
      <c r="BB600" s="406"/>
      <c r="BC600" s="406"/>
      <c r="BD600" s="406"/>
      <c r="BE600" s="406"/>
      <c r="BF600" s="406"/>
      <c r="BG600" s="406"/>
      <c r="BH600" s="406"/>
      <c r="BI600" s="406"/>
      <c r="BJ600" s="406"/>
      <c r="BK600" s="406"/>
      <c r="BL600" s="406"/>
      <c r="BM600" s="406"/>
      <c r="BN600" s="406"/>
      <c r="BO600" s="406"/>
      <c r="BP600" s="406"/>
      <c r="BQ600" s="406"/>
      <c r="BR600" s="406"/>
      <c r="BS600" s="406"/>
      <c r="BT600" s="406"/>
      <c r="BU600" s="406"/>
      <c r="BV600" s="406"/>
      <c r="BW600" s="406"/>
      <c r="BX600" s="406"/>
      <c r="BY600" s="406"/>
      <c r="BZ600" s="406"/>
      <c r="CA600" s="406"/>
      <c r="CB600" s="406"/>
      <c r="CC600" s="406"/>
      <c r="CD600" s="406"/>
      <c r="CE600" s="406"/>
      <c r="CF600" s="406"/>
      <c r="CG600" s="406"/>
      <c r="CH600" s="406"/>
      <c r="CI600" s="406"/>
    </row>
    <row r="601" spans="1:87" ht="15.75" customHeight="1">
      <c r="A601" s="406"/>
      <c r="B601" s="407"/>
      <c r="C601" s="407"/>
      <c r="D601" s="406"/>
      <c r="E601" s="406"/>
      <c r="F601" s="406"/>
      <c r="G601" s="406"/>
      <c r="H601" s="406"/>
      <c r="I601" s="406"/>
      <c r="J601" s="406"/>
      <c r="K601" s="406"/>
      <c r="L601" s="406"/>
      <c r="M601" s="406"/>
      <c r="N601" s="406"/>
      <c r="O601" s="406"/>
      <c r="P601" s="406"/>
      <c r="Q601" s="406"/>
      <c r="R601" s="406"/>
      <c r="S601" s="406"/>
      <c r="T601" s="406"/>
      <c r="U601" s="406"/>
      <c r="V601" s="406"/>
      <c r="W601" s="406"/>
      <c r="X601" s="406"/>
      <c r="Y601" s="406"/>
      <c r="Z601" s="406"/>
      <c r="AA601" s="406"/>
      <c r="AB601" s="406"/>
      <c r="AC601" s="406"/>
      <c r="AD601" s="406"/>
      <c r="AE601" s="406"/>
      <c r="AF601" s="406"/>
      <c r="AG601" s="406"/>
      <c r="AH601" s="406"/>
      <c r="AI601" s="406"/>
      <c r="AJ601" s="406"/>
      <c r="AK601" s="406"/>
      <c r="AL601" s="406"/>
      <c r="AM601" s="406"/>
      <c r="AN601" s="406"/>
      <c r="AO601" s="406"/>
      <c r="AP601" s="406"/>
      <c r="AQ601" s="406"/>
      <c r="AR601" s="406"/>
      <c r="AS601" s="406"/>
      <c r="AT601" s="406"/>
      <c r="AU601" s="406"/>
      <c r="AV601" s="406"/>
      <c r="AW601" s="406"/>
      <c r="AX601" s="406"/>
      <c r="AY601" s="406"/>
      <c r="AZ601" s="406"/>
      <c r="BA601" s="406"/>
      <c r="BB601" s="406"/>
      <c r="BC601" s="406"/>
      <c r="BD601" s="406"/>
      <c r="BE601" s="406"/>
      <c r="BF601" s="406"/>
      <c r="BG601" s="406"/>
      <c r="BH601" s="406"/>
      <c r="BI601" s="406"/>
      <c r="BJ601" s="406"/>
      <c r="BK601" s="406"/>
      <c r="BL601" s="406"/>
      <c r="BM601" s="406"/>
      <c r="BN601" s="406"/>
      <c r="BO601" s="406"/>
      <c r="BP601" s="406"/>
      <c r="BQ601" s="406"/>
      <c r="BR601" s="406"/>
      <c r="BS601" s="406"/>
      <c r="BT601" s="406"/>
      <c r="BU601" s="406"/>
      <c r="BV601" s="406"/>
      <c r="BW601" s="406"/>
      <c r="BX601" s="406"/>
      <c r="BY601" s="406"/>
      <c r="BZ601" s="406"/>
      <c r="CA601" s="406"/>
      <c r="CB601" s="406"/>
      <c r="CC601" s="406"/>
      <c r="CD601" s="406"/>
      <c r="CE601" s="406"/>
      <c r="CF601" s="406"/>
      <c r="CG601" s="406"/>
      <c r="CH601" s="406"/>
      <c r="CI601" s="406"/>
    </row>
    <row r="602" spans="1:87" ht="15.75" customHeight="1">
      <c r="A602" s="406"/>
      <c r="B602" s="407"/>
      <c r="C602" s="407"/>
      <c r="D602" s="406"/>
      <c r="E602" s="406"/>
      <c r="F602" s="406"/>
      <c r="G602" s="406"/>
      <c r="H602" s="406"/>
      <c r="I602" s="406"/>
      <c r="J602" s="406"/>
      <c r="K602" s="406"/>
      <c r="L602" s="406"/>
      <c r="M602" s="406"/>
      <c r="N602" s="406"/>
      <c r="O602" s="406"/>
      <c r="P602" s="406"/>
      <c r="Q602" s="406"/>
      <c r="R602" s="406"/>
      <c r="S602" s="406"/>
      <c r="T602" s="406"/>
      <c r="U602" s="406"/>
      <c r="V602" s="406"/>
      <c r="W602" s="406"/>
      <c r="X602" s="406"/>
      <c r="Y602" s="406"/>
      <c r="Z602" s="406"/>
      <c r="AA602" s="406"/>
      <c r="AB602" s="406"/>
      <c r="AC602" s="406"/>
      <c r="AD602" s="406"/>
      <c r="AE602" s="406"/>
      <c r="AF602" s="406"/>
      <c r="AG602" s="406"/>
      <c r="AH602" s="406"/>
      <c r="AI602" s="406"/>
      <c r="AJ602" s="406"/>
      <c r="AK602" s="406"/>
      <c r="AL602" s="406"/>
      <c r="AM602" s="406"/>
      <c r="AN602" s="406"/>
      <c r="AO602" s="406"/>
      <c r="AP602" s="406"/>
      <c r="AQ602" s="406"/>
      <c r="AR602" s="406"/>
      <c r="AS602" s="406"/>
      <c r="AT602" s="406"/>
      <c r="AU602" s="406"/>
      <c r="AV602" s="406"/>
      <c r="AW602" s="406"/>
      <c r="AX602" s="406"/>
      <c r="AY602" s="406"/>
      <c r="AZ602" s="406"/>
      <c r="BA602" s="406"/>
      <c r="BB602" s="406"/>
      <c r="BC602" s="406"/>
      <c r="BD602" s="406"/>
      <c r="BE602" s="406"/>
      <c r="BF602" s="406"/>
      <c r="BG602" s="406"/>
      <c r="BH602" s="406"/>
      <c r="BI602" s="406"/>
      <c r="BJ602" s="406"/>
      <c r="BK602" s="406"/>
      <c r="BL602" s="406"/>
      <c r="BM602" s="406"/>
      <c r="BN602" s="406"/>
      <c r="BO602" s="406"/>
      <c r="BP602" s="406"/>
      <c r="BQ602" s="406"/>
      <c r="BR602" s="406"/>
      <c r="BS602" s="406"/>
      <c r="BT602" s="406"/>
      <c r="BU602" s="406"/>
      <c r="BV602" s="406"/>
      <c r="BW602" s="406"/>
      <c r="BX602" s="406"/>
      <c r="BY602" s="406"/>
      <c r="BZ602" s="406"/>
      <c r="CA602" s="406"/>
      <c r="CB602" s="406"/>
      <c r="CC602" s="406"/>
      <c r="CD602" s="406"/>
      <c r="CE602" s="406"/>
      <c r="CF602" s="406"/>
      <c r="CG602" s="406"/>
      <c r="CH602" s="406"/>
      <c r="CI602" s="406"/>
    </row>
    <row r="603" spans="1:87" ht="15.75" customHeight="1">
      <c r="A603" s="406"/>
      <c r="B603" s="407"/>
      <c r="C603" s="407"/>
      <c r="D603" s="406"/>
      <c r="E603" s="406"/>
      <c r="F603" s="406"/>
      <c r="G603" s="406"/>
      <c r="H603" s="406"/>
      <c r="I603" s="406"/>
      <c r="J603" s="406"/>
      <c r="K603" s="406"/>
      <c r="L603" s="406"/>
      <c r="M603" s="406"/>
      <c r="N603" s="406"/>
      <c r="O603" s="406"/>
      <c r="P603" s="406"/>
      <c r="Q603" s="406"/>
      <c r="R603" s="406"/>
      <c r="S603" s="406"/>
      <c r="T603" s="406"/>
      <c r="U603" s="406"/>
      <c r="V603" s="406"/>
      <c r="W603" s="406"/>
      <c r="X603" s="406"/>
      <c r="Y603" s="406"/>
      <c r="Z603" s="406"/>
      <c r="AA603" s="406"/>
      <c r="AB603" s="406"/>
      <c r="AC603" s="406"/>
      <c r="AD603" s="406"/>
      <c r="AE603" s="406"/>
      <c r="AF603" s="406"/>
      <c r="AG603" s="406"/>
      <c r="AH603" s="406"/>
      <c r="AI603" s="406"/>
      <c r="AJ603" s="406"/>
      <c r="AK603" s="406"/>
      <c r="AL603" s="406"/>
      <c r="AM603" s="406"/>
      <c r="AN603" s="406"/>
      <c r="AO603" s="406"/>
      <c r="AP603" s="406"/>
      <c r="AQ603" s="406"/>
      <c r="AR603" s="406"/>
      <c r="AS603" s="406"/>
      <c r="AT603" s="406"/>
      <c r="AU603" s="406"/>
      <c r="AV603" s="406"/>
      <c r="AW603" s="406"/>
      <c r="AX603" s="406"/>
      <c r="AY603" s="406"/>
      <c r="AZ603" s="406"/>
      <c r="BA603" s="406"/>
      <c r="BB603" s="406"/>
      <c r="BC603" s="406"/>
      <c r="BD603" s="406"/>
      <c r="BE603" s="406"/>
      <c r="BF603" s="406"/>
      <c r="BG603" s="406"/>
      <c r="BH603" s="406"/>
      <c r="BI603" s="406"/>
      <c r="BJ603" s="406"/>
      <c r="BK603" s="406"/>
      <c r="BL603" s="406"/>
      <c r="BM603" s="406"/>
      <c r="BN603" s="406"/>
      <c r="BO603" s="406"/>
      <c r="BP603" s="406"/>
      <c r="BQ603" s="406"/>
      <c r="BR603" s="406"/>
      <c r="BS603" s="406"/>
      <c r="BT603" s="406"/>
      <c r="BU603" s="406"/>
      <c r="BV603" s="406"/>
      <c r="BW603" s="406"/>
      <c r="BX603" s="406"/>
      <c r="BY603" s="406"/>
      <c r="BZ603" s="406"/>
      <c r="CA603" s="406"/>
      <c r="CB603" s="406"/>
      <c r="CC603" s="406"/>
      <c r="CD603" s="406"/>
      <c r="CE603" s="406"/>
      <c r="CF603" s="406"/>
      <c r="CG603" s="406"/>
      <c r="CH603" s="406"/>
      <c r="CI603" s="406"/>
    </row>
    <row r="604" spans="1:87" ht="15.75" customHeight="1">
      <c r="A604" s="406"/>
      <c r="B604" s="407"/>
      <c r="C604" s="407"/>
      <c r="D604" s="406"/>
      <c r="E604" s="406"/>
      <c r="F604" s="406"/>
      <c r="G604" s="406"/>
      <c r="H604" s="406"/>
      <c r="I604" s="406"/>
      <c r="J604" s="406"/>
      <c r="K604" s="406"/>
      <c r="L604" s="406"/>
      <c r="M604" s="406"/>
      <c r="N604" s="406"/>
      <c r="O604" s="406"/>
      <c r="P604" s="406"/>
      <c r="Q604" s="406"/>
      <c r="R604" s="406"/>
      <c r="S604" s="406"/>
      <c r="T604" s="406"/>
      <c r="U604" s="406"/>
      <c r="V604" s="406"/>
      <c r="W604" s="406"/>
      <c r="X604" s="406"/>
      <c r="Y604" s="406"/>
      <c r="Z604" s="406"/>
      <c r="AA604" s="406"/>
      <c r="AB604" s="406"/>
      <c r="AC604" s="406"/>
      <c r="AD604" s="406"/>
      <c r="AE604" s="406"/>
      <c r="AF604" s="406"/>
      <c r="AG604" s="406"/>
      <c r="AH604" s="406"/>
      <c r="AI604" s="406"/>
      <c r="AJ604" s="406"/>
      <c r="AK604" s="406"/>
      <c r="AL604" s="406"/>
      <c r="AM604" s="406"/>
      <c r="AN604" s="406"/>
      <c r="AO604" s="406"/>
      <c r="AP604" s="406"/>
      <c r="AQ604" s="406"/>
      <c r="AR604" s="406"/>
      <c r="AS604" s="406"/>
      <c r="AT604" s="406"/>
      <c r="AU604" s="406"/>
      <c r="AV604" s="406"/>
      <c r="AW604" s="406"/>
      <c r="AX604" s="406"/>
      <c r="AY604" s="406"/>
      <c r="AZ604" s="406"/>
      <c r="BA604" s="406"/>
      <c r="BB604" s="406"/>
      <c r="BC604" s="406"/>
      <c r="BD604" s="406"/>
      <c r="BE604" s="406"/>
      <c r="BF604" s="406"/>
      <c r="BG604" s="406"/>
      <c r="BH604" s="406"/>
      <c r="BI604" s="406"/>
      <c r="BJ604" s="406"/>
      <c r="BK604" s="406"/>
      <c r="BL604" s="406"/>
      <c r="BM604" s="406"/>
      <c r="BN604" s="406"/>
      <c r="BO604" s="406"/>
      <c r="BP604" s="406"/>
      <c r="BQ604" s="406"/>
      <c r="BR604" s="406"/>
      <c r="BS604" s="406"/>
      <c r="BT604" s="406"/>
      <c r="BU604" s="406"/>
      <c r="BV604" s="406"/>
      <c r="BW604" s="406"/>
      <c r="BX604" s="406"/>
      <c r="BY604" s="406"/>
      <c r="BZ604" s="406"/>
      <c r="CA604" s="406"/>
      <c r="CB604" s="406"/>
      <c r="CC604" s="406"/>
      <c r="CD604" s="406"/>
      <c r="CE604" s="406"/>
      <c r="CF604" s="406"/>
      <c r="CG604" s="406"/>
      <c r="CH604" s="406"/>
      <c r="CI604" s="406"/>
    </row>
    <row r="605" spans="1:87" ht="15.75" customHeight="1">
      <c r="A605" s="406"/>
      <c r="B605" s="407"/>
      <c r="C605" s="407"/>
      <c r="D605" s="406"/>
      <c r="E605" s="406"/>
      <c r="F605" s="406"/>
      <c r="G605" s="406"/>
      <c r="H605" s="406"/>
      <c r="I605" s="406"/>
      <c r="J605" s="406"/>
      <c r="K605" s="406"/>
      <c r="L605" s="406"/>
      <c r="M605" s="406"/>
      <c r="N605" s="406"/>
      <c r="O605" s="406"/>
      <c r="P605" s="406"/>
      <c r="Q605" s="406"/>
      <c r="R605" s="406"/>
      <c r="S605" s="406"/>
      <c r="T605" s="406"/>
      <c r="U605" s="406"/>
      <c r="V605" s="406"/>
      <c r="W605" s="406"/>
      <c r="X605" s="406"/>
      <c r="Y605" s="406"/>
      <c r="Z605" s="406"/>
      <c r="AA605" s="406"/>
      <c r="AB605" s="406"/>
      <c r="AC605" s="406"/>
      <c r="AD605" s="406"/>
      <c r="AE605" s="406"/>
      <c r="AF605" s="406"/>
      <c r="AG605" s="406"/>
      <c r="AH605" s="406"/>
      <c r="AI605" s="406"/>
      <c r="AJ605" s="406"/>
      <c r="AK605" s="406"/>
      <c r="AL605" s="406"/>
      <c r="AM605" s="406"/>
      <c r="AN605" s="406"/>
      <c r="AO605" s="406"/>
      <c r="AP605" s="406"/>
      <c r="AQ605" s="406"/>
      <c r="AR605" s="406"/>
      <c r="AS605" s="406"/>
      <c r="AT605" s="406"/>
      <c r="AU605" s="406"/>
      <c r="AV605" s="406"/>
      <c r="AW605" s="406"/>
      <c r="AX605" s="406"/>
      <c r="AY605" s="406"/>
      <c r="AZ605" s="406"/>
      <c r="BA605" s="406"/>
      <c r="BB605" s="406"/>
      <c r="BC605" s="406"/>
      <c r="BD605" s="406"/>
      <c r="BE605" s="406"/>
      <c r="BF605" s="406"/>
      <c r="BG605" s="406"/>
      <c r="BH605" s="406"/>
      <c r="BI605" s="406"/>
      <c r="BJ605" s="406"/>
      <c r="BK605" s="406"/>
      <c r="BL605" s="406"/>
      <c r="BM605" s="406"/>
      <c r="BN605" s="406"/>
      <c r="BO605" s="406"/>
      <c r="BP605" s="406"/>
      <c r="BQ605" s="406"/>
      <c r="BR605" s="406"/>
      <c r="BS605" s="406"/>
      <c r="BT605" s="406"/>
      <c r="BU605" s="406"/>
      <c r="BV605" s="406"/>
      <c r="BW605" s="406"/>
      <c r="BX605" s="406"/>
      <c r="BY605" s="406"/>
      <c r="BZ605" s="406"/>
      <c r="CA605" s="406"/>
      <c r="CB605" s="406"/>
      <c r="CC605" s="406"/>
      <c r="CD605" s="406"/>
      <c r="CE605" s="406"/>
      <c r="CF605" s="406"/>
      <c r="CG605" s="406"/>
      <c r="CH605" s="406"/>
      <c r="CI605" s="406"/>
    </row>
    <row r="606" spans="1:87" ht="15.75" customHeight="1">
      <c r="A606" s="406"/>
      <c r="B606" s="407"/>
      <c r="C606" s="407"/>
      <c r="D606" s="406"/>
      <c r="E606" s="406"/>
      <c r="F606" s="406"/>
      <c r="G606" s="406"/>
      <c r="H606" s="406"/>
      <c r="I606" s="406"/>
      <c r="J606" s="406"/>
      <c r="K606" s="406"/>
      <c r="L606" s="406"/>
      <c r="M606" s="406"/>
      <c r="N606" s="406"/>
      <c r="O606" s="406"/>
      <c r="P606" s="406"/>
      <c r="Q606" s="406"/>
      <c r="R606" s="406"/>
      <c r="S606" s="406"/>
      <c r="T606" s="406"/>
      <c r="U606" s="406"/>
      <c r="V606" s="406"/>
      <c r="W606" s="406"/>
      <c r="X606" s="406"/>
      <c r="Y606" s="406"/>
      <c r="Z606" s="406"/>
      <c r="AA606" s="406"/>
      <c r="AB606" s="406"/>
      <c r="AC606" s="406"/>
      <c r="AD606" s="406"/>
      <c r="AE606" s="406"/>
      <c r="AF606" s="406"/>
      <c r="AG606" s="406"/>
      <c r="AH606" s="406"/>
      <c r="AI606" s="406"/>
      <c r="AJ606" s="406"/>
      <c r="AK606" s="406"/>
      <c r="AL606" s="406"/>
      <c r="AM606" s="406"/>
      <c r="AN606" s="406"/>
      <c r="AO606" s="406"/>
      <c r="AP606" s="406"/>
      <c r="AQ606" s="406"/>
      <c r="AR606" s="406"/>
      <c r="AS606" s="406"/>
      <c r="AT606" s="406"/>
      <c r="AU606" s="406"/>
      <c r="AV606" s="406"/>
      <c r="AW606" s="406"/>
      <c r="AX606" s="406"/>
      <c r="AY606" s="406"/>
      <c r="AZ606" s="406"/>
      <c r="BA606" s="406"/>
      <c r="BB606" s="406"/>
      <c r="BC606" s="406"/>
      <c r="BD606" s="406"/>
      <c r="BE606" s="406"/>
      <c r="BF606" s="406"/>
      <c r="BG606" s="406"/>
      <c r="BH606" s="406"/>
      <c r="BI606" s="406"/>
      <c r="BJ606" s="406"/>
      <c r="BK606" s="406"/>
      <c r="BL606" s="406"/>
      <c r="BM606" s="406"/>
      <c r="BN606" s="406"/>
      <c r="BO606" s="406"/>
      <c r="BP606" s="406"/>
      <c r="BQ606" s="406"/>
      <c r="BR606" s="406"/>
      <c r="BS606" s="406"/>
      <c r="BT606" s="406"/>
      <c r="BU606" s="406"/>
      <c r="BV606" s="406"/>
      <c r="BW606" s="406"/>
      <c r="BX606" s="406"/>
      <c r="BY606" s="406"/>
      <c r="BZ606" s="406"/>
      <c r="CA606" s="406"/>
      <c r="CB606" s="406"/>
      <c r="CC606" s="406"/>
      <c r="CD606" s="406"/>
      <c r="CE606" s="406"/>
      <c r="CF606" s="406"/>
      <c r="CG606" s="406"/>
      <c r="CH606" s="406"/>
      <c r="CI606" s="406"/>
    </row>
    <row r="607" spans="1:87" ht="15.75" customHeight="1">
      <c r="A607" s="406"/>
      <c r="B607" s="407"/>
      <c r="C607" s="407"/>
      <c r="D607" s="406"/>
      <c r="E607" s="406"/>
      <c r="F607" s="406"/>
      <c r="G607" s="406"/>
      <c r="H607" s="406"/>
      <c r="I607" s="406"/>
      <c r="J607" s="406"/>
      <c r="K607" s="406"/>
      <c r="L607" s="406"/>
      <c r="M607" s="406"/>
      <c r="N607" s="406"/>
      <c r="O607" s="406"/>
      <c r="P607" s="406"/>
      <c r="Q607" s="406"/>
      <c r="R607" s="406"/>
      <c r="S607" s="406"/>
      <c r="T607" s="406"/>
      <c r="U607" s="406"/>
      <c r="V607" s="406"/>
      <c r="W607" s="406"/>
      <c r="X607" s="406"/>
      <c r="Y607" s="406"/>
      <c r="Z607" s="406"/>
      <c r="AA607" s="406"/>
      <c r="AB607" s="406"/>
      <c r="AC607" s="406"/>
      <c r="AD607" s="406"/>
      <c r="AE607" s="406"/>
      <c r="AF607" s="406"/>
      <c r="AG607" s="406"/>
      <c r="AH607" s="406"/>
      <c r="AI607" s="406"/>
      <c r="AJ607" s="406"/>
      <c r="AK607" s="406"/>
      <c r="AL607" s="406"/>
      <c r="AM607" s="406"/>
      <c r="AN607" s="406"/>
      <c r="AO607" s="406"/>
      <c r="AP607" s="406"/>
      <c r="AQ607" s="406"/>
      <c r="AR607" s="406"/>
      <c r="AS607" s="406"/>
      <c r="AT607" s="406"/>
      <c r="AU607" s="406"/>
      <c r="AV607" s="406"/>
      <c r="AW607" s="406"/>
      <c r="AX607" s="406"/>
      <c r="AY607" s="406"/>
      <c r="AZ607" s="406"/>
      <c r="BA607" s="406"/>
      <c r="BB607" s="406"/>
      <c r="BC607" s="406"/>
      <c r="BD607" s="406"/>
      <c r="BE607" s="406"/>
      <c r="BF607" s="406"/>
      <c r="BG607" s="406"/>
      <c r="BH607" s="406"/>
      <c r="BI607" s="406"/>
      <c r="BJ607" s="406"/>
      <c r="BK607" s="406"/>
      <c r="BL607" s="406"/>
      <c r="BM607" s="406"/>
      <c r="BN607" s="406"/>
      <c r="BO607" s="406"/>
      <c r="BP607" s="406"/>
      <c r="BQ607" s="406"/>
      <c r="BR607" s="406"/>
      <c r="BS607" s="406"/>
      <c r="BT607" s="406"/>
      <c r="BU607" s="406"/>
      <c r="BV607" s="406"/>
      <c r="BW607" s="406"/>
      <c r="BX607" s="406"/>
      <c r="BY607" s="406"/>
      <c r="BZ607" s="406"/>
      <c r="CA607" s="406"/>
      <c r="CB607" s="406"/>
      <c r="CC607" s="406"/>
      <c r="CD607" s="406"/>
      <c r="CE607" s="406"/>
      <c r="CF607" s="406"/>
      <c r="CG607" s="406"/>
      <c r="CH607" s="406"/>
      <c r="CI607" s="406"/>
    </row>
    <row r="608" spans="1:87" ht="15.75" customHeight="1">
      <c r="A608" s="406"/>
      <c r="B608" s="407"/>
      <c r="C608" s="407"/>
      <c r="D608" s="406"/>
      <c r="E608" s="406"/>
      <c r="F608" s="406"/>
      <c r="G608" s="406"/>
      <c r="H608" s="406"/>
      <c r="I608" s="406"/>
      <c r="J608" s="406"/>
      <c r="K608" s="406"/>
      <c r="L608" s="406"/>
      <c r="M608" s="406"/>
      <c r="N608" s="406"/>
      <c r="O608" s="406"/>
      <c r="P608" s="406"/>
      <c r="Q608" s="406"/>
      <c r="R608" s="406"/>
      <c r="S608" s="406"/>
      <c r="T608" s="406"/>
      <c r="U608" s="406"/>
      <c r="V608" s="406"/>
      <c r="W608" s="406"/>
      <c r="X608" s="406"/>
      <c r="Y608" s="406"/>
      <c r="Z608" s="406"/>
      <c r="AA608" s="406"/>
      <c r="AB608" s="406"/>
      <c r="AC608" s="406"/>
      <c r="AD608" s="406"/>
      <c r="AE608" s="406"/>
      <c r="AF608" s="406"/>
      <c r="AG608" s="406"/>
      <c r="AH608" s="406"/>
      <c r="AI608" s="406"/>
      <c r="AJ608" s="406"/>
      <c r="AK608" s="406"/>
      <c r="AL608" s="406"/>
      <c r="AM608" s="406"/>
      <c r="AN608" s="406"/>
      <c r="AO608" s="406"/>
      <c r="AP608" s="406"/>
      <c r="AQ608" s="406"/>
      <c r="AR608" s="406"/>
      <c r="AS608" s="406"/>
      <c r="AT608" s="406"/>
      <c r="AU608" s="406"/>
      <c r="AV608" s="406"/>
      <c r="AW608" s="406"/>
      <c r="AX608" s="406"/>
      <c r="AY608" s="406"/>
      <c r="AZ608" s="406"/>
      <c r="BA608" s="406"/>
      <c r="BB608" s="406"/>
      <c r="BC608" s="406"/>
      <c r="BD608" s="406"/>
      <c r="BE608" s="406"/>
      <c r="BF608" s="406"/>
      <c r="BG608" s="406"/>
      <c r="BH608" s="406"/>
      <c r="BI608" s="406"/>
      <c r="BJ608" s="406"/>
      <c r="BK608" s="406"/>
      <c r="BL608" s="406"/>
      <c r="BM608" s="406"/>
      <c r="BN608" s="406"/>
      <c r="BO608" s="406"/>
      <c r="BP608" s="406"/>
      <c r="BQ608" s="406"/>
      <c r="BR608" s="406"/>
      <c r="BS608" s="406"/>
      <c r="BT608" s="406"/>
      <c r="BU608" s="406"/>
      <c r="BV608" s="406"/>
      <c r="BW608" s="406"/>
      <c r="BX608" s="406"/>
      <c r="BY608" s="406"/>
      <c r="BZ608" s="406"/>
      <c r="CA608" s="406"/>
      <c r="CB608" s="406"/>
      <c r="CC608" s="406"/>
      <c r="CD608" s="406"/>
      <c r="CE608" s="406"/>
      <c r="CF608" s="406"/>
      <c r="CG608" s="406"/>
      <c r="CH608" s="406"/>
      <c r="CI608" s="406"/>
    </row>
    <row r="609" spans="1:87" ht="15.75" customHeight="1">
      <c r="A609" s="406"/>
      <c r="B609" s="407"/>
      <c r="C609" s="407"/>
      <c r="D609" s="406"/>
      <c r="E609" s="406"/>
      <c r="F609" s="406"/>
      <c r="G609" s="406"/>
      <c r="H609" s="406"/>
      <c r="I609" s="406"/>
      <c r="J609" s="406"/>
      <c r="K609" s="406"/>
      <c r="L609" s="406"/>
      <c r="M609" s="406"/>
      <c r="N609" s="406"/>
      <c r="O609" s="406"/>
      <c r="P609" s="406"/>
      <c r="Q609" s="406"/>
      <c r="R609" s="406"/>
      <c r="S609" s="406"/>
      <c r="T609" s="406"/>
      <c r="U609" s="406"/>
      <c r="V609" s="406"/>
      <c r="W609" s="406"/>
      <c r="X609" s="406"/>
      <c r="Y609" s="406"/>
      <c r="Z609" s="406"/>
      <c r="AA609" s="406"/>
      <c r="AB609" s="406"/>
      <c r="AC609" s="406"/>
      <c r="AD609" s="406"/>
      <c r="AE609" s="406"/>
      <c r="AF609" s="406"/>
      <c r="AG609" s="406"/>
      <c r="AH609" s="406"/>
      <c r="AI609" s="406"/>
      <c r="AJ609" s="406"/>
      <c r="AK609" s="406"/>
      <c r="AL609" s="406"/>
      <c r="AM609" s="406"/>
      <c r="AN609" s="406"/>
      <c r="AO609" s="406"/>
      <c r="AP609" s="406"/>
      <c r="AQ609" s="406"/>
      <c r="AR609" s="406"/>
      <c r="AS609" s="406"/>
      <c r="AT609" s="406"/>
      <c r="AU609" s="406"/>
      <c r="AV609" s="406"/>
      <c r="AW609" s="406"/>
      <c r="AX609" s="406"/>
      <c r="AY609" s="406"/>
      <c r="AZ609" s="406"/>
      <c r="BA609" s="406"/>
      <c r="BB609" s="406"/>
      <c r="BC609" s="406"/>
      <c r="BD609" s="406"/>
      <c r="BE609" s="406"/>
      <c r="BF609" s="406"/>
      <c r="BG609" s="406"/>
      <c r="BH609" s="406"/>
      <c r="BI609" s="406"/>
      <c r="BJ609" s="406"/>
      <c r="BK609" s="406"/>
      <c r="BL609" s="406"/>
      <c r="BM609" s="406"/>
      <c r="BN609" s="406"/>
      <c r="BO609" s="406"/>
      <c r="BP609" s="406"/>
      <c r="BQ609" s="406"/>
      <c r="BR609" s="406"/>
      <c r="BS609" s="406"/>
      <c r="BT609" s="406"/>
      <c r="BU609" s="406"/>
      <c r="BV609" s="406"/>
      <c r="BW609" s="406"/>
      <c r="BX609" s="406"/>
      <c r="BY609" s="406"/>
      <c r="BZ609" s="406"/>
      <c r="CA609" s="406"/>
      <c r="CB609" s="406"/>
      <c r="CC609" s="406"/>
      <c r="CD609" s="406"/>
      <c r="CE609" s="406"/>
      <c r="CF609" s="406"/>
      <c r="CG609" s="406"/>
      <c r="CH609" s="406"/>
      <c r="CI609" s="406"/>
    </row>
    <row r="610" spans="1:87" ht="15.75" customHeight="1">
      <c r="A610" s="406"/>
      <c r="B610" s="407"/>
      <c r="C610" s="407"/>
      <c r="D610" s="406"/>
      <c r="E610" s="406"/>
      <c r="F610" s="406"/>
      <c r="G610" s="406"/>
      <c r="H610" s="406"/>
      <c r="I610" s="406"/>
      <c r="J610" s="406"/>
      <c r="K610" s="406"/>
      <c r="L610" s="406"/>
      <c r="M610" s="406"/>
      <c r="N610" s="406"/>
      <c r="O610" s="406"/>
      <c r="P610" s="406"/>
      <c r="Q610" s="406"/>
      <c r="R610" s="406"/>
      <c r="S610" s="406"/>
      <c r="T610" s="406"/>
      <c r="U610" s="406"/>
      <c r="V610" s="406"/>
      <c r="W610" s="406"/>
      <c r="X610" s="406"/>
      <c r="Y610" s="406"/>
      <c r="Z610" s="406"/>
      <c r="AA610" s="406"/>
      <c r="AB610" s="406"/>
      <c r="AC610" s="406"/>
      <c r="AD610" s="406"/>
      <c r="AE610" s="406"/>
      <c r="AF610" s="406"/>
      <c r="AG610" s="406"/>
      <c r="AH610" s="406"/>
      <c r="AI610" s="406"/>
      <c r="AJ610" s="406"/>
      <c r="AK610" s="406"/>
      <c r="AL610" s="406"/>
      <c r="AM610" s="406"/>
      <c r="AN610" s="406"/>
      <c r="AO610" s="406"/>
      <c r="AP610" s="406"/>
      <c r="AQ610" s="406"/>
      <c r="AR610" s="406"/>
      <c r="AS610" s="406"/>
      <c r="AT610" s="406"/>
      <c r="AU610" s="406"/>
      <c r="AV610" s="406"/>
      <c r="AW610" s="406"/>
      <c r="AX610" s="406"/>
      <c r="AY610" s="406"/>
      <c r="AZ610" s="406"/>
      <c r="BA610" s="406"/>
      <c r="BB610" s="406"/>
      <c r="BC610" s="406"/>
      <c r="BD610" s="406"/>
      <c r="BE610" s="406"/>
      <c r="BF610" s="406"/>
      <c r="BG610" s="406"/>
      <c r="BH610" s="406"/>
      <c r="BI610" s="406"/>
      <c r="BJ610" s="406"/>
      <c r="BK610" s="406"/>
      <c r="BL610" s="406"/>
      <c r="BM610" s="406"/>
      <c r="BN610" s="406"/>
      <c r="BO610" s="406"/>
      <c r="BP610" s="406"/>
      <c r="BQ610" s="406"/>
      <c r="BR610" s="406"/>
      <c r="BS610" s="406"/>
      <c r="BT610" s="406"/>
      <c r="BU610" s="406"/>
      <c r="BV610" s="406"/>
      <c r="BW610" s="406"/>
      <c r="BX610" s="406"/>
      <c r="BY610" s="406"/>
      <c r="BZ610" s="406"/>
      <c r="CA610" s="406"/>
      <c r="CB610" s="406"/>
      <c r="CC610" s="406"/>
      <c r="CD610" s="406"/>
      <c r="CE610" s="406"/>
      <c r="CF610" s="406"/>
      <c r="CG610" s="406"/>
      <c r="CH610" s="406"/>
      <c r="CI610" s="406"/>
    </row>
    <row r="611" spans="1:87" ht="15.75" customHeight="1">
      <c r="A611" s="406"/>
      <c r="B611" s="407"/>
      <c r="C611" s="407"/>
      <c r="D611" s="406"/>
      <c r="E611" s="406"/>
      <c r="F611" s="406"/>
      <c r="G611" s="406"/>
      <c r="H611" s="406"/>
      <c r="I611" s="406"/>
      <c r="J611" s="406"/>
      <c r="K611" s="406"/>
      <c r="L611" s="406"/>
      <c r="M611" s="406"/>
      <c r="N611" s="406"/>
      <c r="O611" s="406"/>
      <c r="P611" s="406"/>
      <c r="Q611" s="406"/>
      <c r="R611" s="406"/>
      <c r="S611" s="406"/>
      <c r="T611" s="406"/>
      <c r="U611" s="406"/>
      <c r="V611" s="406"/>
      <c r="W611" s="406"/>
      <c r="X611" s="406"/>
      <c r="Y611" s="406"/>
      <c r="Z611" s="406"/>
      <c r="AA611" s="406"/>
      <c r="AB611" s="406"/>
      <c r="AC611" s="406"/>
      <c r="AD611" s="406"/>
      <c r="AE611" s="406"/>
      <c r="AF611" s="406"/>
      <c r="AG611" s="406"/>
      <c r="AH611" s="406"/>
      <c r="AI611" s="406"/>
      <c r="AJ611" s="406"/>
      <c r="AK611" s="406"/>
      <c r="AL611" s="406"/>
      <c r="AM611" s="406"/>
      <c r="AN611" s="406"/>
      <c r="AO611" s="406"/>
      <c r="AP611" s="406"/>
      <c r="AQ611" s="406"/>
      <c r="AR611" s="406"/>
      <c r="AS611" s="406"/>
      <c r="AT611" s="406"/>
      <c r="AU611" s="406"/>
      <c r="AV611" s="406"/>
      <c r="AW611" s="406"/>
      <c r="AX611" s="406"/>
      <c r="AY611" s="406"/>
      <c r="AZ611" s="406"/>
      <c r="BA611" s="406"/>
      <c r="BB611" s="406"/>
      <c r="BC611" s="406"/>
      <c r="BD611" s="406"/>
      <c r="BE611" s="406"/>
      <c r="BF611" s="406"/>
      <c r="BG611" s="406"/>
      <c r="BH611" s="406"/>
      <c r="BI611" s="406"/>
      <c r="BJ611" s="406"/>
      <c r="BK611" s="406"/>
      <c r="BL611" s="406"/>
      <c r="BM611" s="406"/>
      <c r="BN611" s="406"/>
      <c r="BO611" s="406"/>
      <c r="BP611" s="406"/>
      <c r="BQ611" s="406"/>
      <c r="BR611" s="406"/>
      <c r="BS611" s="406"/>
      <c r="BT611" s="406"/>
      <c r="BU611" s="406"/>
      <c r="BV611" s="406"/>
      <c r="BW611" s="406"/>
      <c r="BX611" s="406"/>
      <c r="BY611" s="406"/>
      <c r="BZ611" s="406"/>
      <c r="CA611" s="406"/>
      <c r="CB611" s="406"/>
      <c r="CC611" s="406"/>
      <c r="CD611" s="406"/>
      <c r="CE611" s="406"/>
      <c r="CF611" s="406"/>
      <c r="CG611" s="406"/>
      <c r="CH611" s="406"/>
      <c r="CI611" s="406"/>
    </row>
    <row r="612" spans="1:87" ht="15.75" customHeight="1">
      <c r="A612" s="406"/>
      <c r="B612" s="407"/>
      <c r="C612" s="407"/>
      <c r="D612" s="406"/>
      <c r="E612" s="406"/>
      <c r="F612" s="406"/>
      <c r="G612" s="406"/>
      <c r="H612" s="406"/>
      <c r="I612" s="406"/>
      <c r="J612" s="406"/>
      <c r="K612" s="406"/>
      <c r="L612" s="406"/>
      <c r="M612" s="406"/>
      <c r="N612" s="406"/>
      <c r="O612" s="406"/>
      <c r="P612" s="406"/>
      <c r="Q612" s="406"/>
      <c r="R612" s="406"/>
      <c r="S612" s="406"/>
      <c r="T612" s="406"/>
      <c r="U612" s="406"/>
      <c r="V612" s="406"/>
      <c r="W612" s="406"/>
      <c r="X612" s="406"/>
      <c r="Y612" s="406"/>
      <c r="Z612" s="406"/>
      <c r="AA612" s="406"/>
      <c r="AB612" s="406"/>
      <c r="AC612" s="406"/>
      <c r="AD612" s="406"/>
      <c r="AE612" s="406"/>
      <c r="AF612" s="406"/>
      <c r="AG612" s="406"/>
      <c r="AH612" s="406"/>
      <c r="AI612" s="406"/>
      <c r="AJ612" s="406"/>
      <c r="AK612" s="406"/>
      <c r="AL612" s="406"/>
      <c r="AM612" s="406"/>
      <c r="AN612" s="406"/>
      <c r="AO612" s="406"/>
      <c r="AP612" s="406"/>
      <c r="AQ612" s="406"/>
      <c r="AR612" s="406"/>
      <c r="AS612" s="406"/>
      <c r="AT612" s="406"/>
      <c r="AU612" s="406"/>
      <c r="AV612" s="406"/>
      <c r="AW612" s="406"/>
      <c r="AX612" s="406"/>
      <c r="AY612" s="406"/>
      <c r="AZ612" s="406"/>
      <c r="BA612" s="406"/>
      <c r="BB612" s="406"/>
      <c r="BC612" s="406"/>
      <c r="BD612" s="406"/>
      <c r="BE612" s="406"/>
      <c r="BF612" s="406"/>
      <c r="BG612" s="406"/>
      <c r="BH612" s="406"/>
      <c r="BI612" s="406"/>
      <c r="BJ612" s="406"/>
      <c r="BK612" s="406"/>
      <c r="BL612" s="406"/>
      <c r="BM612" s="406"/>
      <c r="BN612" s="406"/>
      <c r="BO612" s="406"/>
      <c r="BP612" s="406"/>
      <c r="BQ612" s="406"/>
      <c r="BR612" s="406"/>
      <c r="BS612" s="406"/>
      <c r="BT612" s="406"/>
      <c r="BU612" s="406"/>
      <c r="BV612" s="406"/>
      <c r="BW612" s="406"/>
      <c r="BX612" s="406"/>
      <c r="BY612" s="406"/>
      <c r="BZ612" s="406"/>
      <c r="CA612" s="406"/>
      <c r="CB612" s="406"/>
      <c r="CC612" s="406"/>
      <c r="CD612" s="406"/>
      <c r="CE612" s="406"/>
      <c r="CF612" s="406"/>
      <c r="CG612" s="406"/>
      <c r="CH612" s="406"/>
      <c r="CI612" s="406"/>
    </row>
    <row r="613" spans="1:87" ht="15.75" customHeight="1">
      <c r="A613" s="406"/>
      <c r="B613" s="407"/>
      <c r="C613" s="407"/>
      <c r="D613" s="406"/>
      <c r="E613" s="406"/>
      <c r="F613" s="406"/>
      <c r="G613" s="406"/>
      <c r="H613" s="406"/>
      <c r="I613" s="406"/>
      <c r="J613" s="406"/>
      <c r="K613" s="406"/>
      <c r="L613" s="406"/>
      <c r="M613" s="406"/>
      <c r="N613" s="406"/>
      <c r="O613" s="406"/>
      <c r="P613" s="406"/>
      <c r="Q613" s="406"/>
      <c r="R613" s="406"/>
      <c r="S613" s="406"/>
      <c r="T613" s="406"/>
      <c r="U613" s="406"/>
      <c r="V613" s="406"/>
      <c r="W613" s="406"/>
      <c r="X613" s="406"/>
      <c r="Y613" s="406"/>
      <c r="Z613" s="406"/>
      <c r="AA613" s="406"/>
      <c r="AB613" s="406"/>
      <c r="AC613" s="406"/>
      <c r="AD613" s="406"/>
      <c r="AE613" s="406"/>
      <c r="AF613" s="406"/>
      <c r="AG613" s="406"/>
      <c r="AH613" s="406"/>
      <c r="AI613" s="406"/>
      <c r="AJ613" s="406"/>
      <c r="AK613" s="406"/>
      <c r="AL613" s="406"/>
      <c r="AM613" s="406"/>
      <c r="AN613" s="406"/>
      <c r="AO613" s="406"/>
      <c r="AP613" s="406"/>
      <c r="AQ613" s="406"/>
      <c r="AR613" s="406"/>
      <c r="AS613" s="406"/>
      <c r="AT613" s="406"/>
      <c r="AU613" s="406"/>
      <c r="AV613" s="406"/>
      <c r="AW613" s="406"/>
      <c r="AX613" s="406"/>
      <c r="AY613" s="406"/>
      <c r="AZ613" s="406"/>
      <c r="BA613" s="406"/>
      <c r="BB613" s="406"/>
      <c r="BC613" s="406"/>
      <c r="BD613" s="406"/>
      <c r="BE613" s="406"/>
      <c r="BF613" s="406"/>
      <c r="BG613" s="406"/>
      <c r="BH613" s="406"/>
      <c r="BI613" s="406"/>
      <c r="BJ613" s="406"/>
      <c r="BK613" s="406"/>
      <c r="BL613" s="406"/>
      <c r="BM613" s="406"/>
      <c r="BN613" s="406"/>
      <c r="BO613" s="406"/>
      <c r="BP613" s="406"/>
      <c r="BQ613" s="406"/>
      <c r="BR613" s="406"/>
      <c r="BS613" s="406"/>
      <c r="BT613" s="406"/>
      <c r="BU613" s="406"/>
      <c r="BV613" s="406"/>
      <c r="BW613" s="406"/>
      <c r="BX613" s="406"/>
      <c r="BY613" s="406"/>
      <c r="BZ613" s="406"/>
      <c r="CA613" s="406"/>
      <c r="CB613" s="406"/>
      <c r="CC613" s="406"/>
      <c r="CD613" s="406"/>
      <c r="CE613" s="406"/>
      <c r="CF613" s="406"/>
      <c r="CG613" s="406"/>
      <c r="CH613" s="406"/>
      <c r="CI613" s="406"/>
    </row>
    <row r="614" spans="1:87" ht="15.75" customHeight="1">
      <c r="A614" s="406"/>
      <c r="B614" s="407"/>
      <c r="C614" s="407"/>
      <c r="D614" s="406"/>
      <c r="E614" s="406"/>
      <c r="F614" s="406"/>
      <c r="G614" s="406"/>
      <c r="H614" s="406"/>
      <c r="I614" s="406"/>
      <c r="J614" s="406"/>
      <c r="K614" s="406"/>
      <c r="L614" s="406"/>
      <c r="M614" s="406"/>
      <c r="N614" s="406"/>
      <c r="O614" s="406"/>
      <c r="P614" s="406"/>
      <c r="Q614" s="406"/>
      <c r="R614" s="406"/>
      <c r="S614" s="406"/>
      <c r="T614" s="406"/>
      <c r="U614" s="406"/>
      <c r="V614" s="406"/>
      <c r="W614" s="406"/>
      <c r="X614" s="406"/>
      <c r="Y614" s="406"/>
      <c r="Z614" s="406"/>
      <c r="AA614" s="406"/>
      <c r="AB614" s="406"/>
      <c r="AC614" s="406"/>
      <c r="AD614" s="406"/>
      <c r="AE614" s="406"/>
      <c r="AF614" s="406"/>
      <c r="AG614" s="406"/>
      <c r="AH614" s="406"/>
      <c r="AI614" s="406"/>
      <c r="AJ614" s="406"/>
      <c r="AK614" s="406"/>
      <c r="AL614" s="406"/>
      <c r="AM614" s="406"/>
      <c r="AN614" s="406"/>
      <c r="AO614" s="406"/>
      <c r="AP614" s="406"/>
      <c r="AQ614" s="406"/>
      <c r="AR614" s="406"/>
      <c r="AS614" s="406"/>
      <c r="AT614" s="406"/>
      <c r="AU614" s="406"/>
      <c r="AV614" s="406"/>
      <c r="AW614" s="406"/>
      <c r="AX614" s="406"/>
      <c r="AY614" s="406"/>
      <c r="AZ614" s="406"/>
      <c r="BA614" s="406"/>
      <c r="BB614" s="406"/>
      <c r="BC614" s="406"/>
      <c r="BD614" s="406"/>
      <c r="BE614" s="406"/>
      <c r="BF614" s="406"/>
      <c r="BG614" s="406"/>
      <c r="BH614" s="406"/>
      <c r="BI614" s="406"/>
      <c r="BJ614" s="406"/>
      <c r="BK614" s="406"/>
      <c r="BL614" s="406"/>
      <c r="BM614" s="406"/>
      <c r="BN614" s="406"/>
      <c r="BO614" s="406"/>
      <c r="BP614" s="406"/>
      <c r="BQ614" s="406"/>
      <c r="BR614" s="406"/>
      <c r="BS614" s="406"/>
      <c r="BT614" s="406"/>
      <c r="BU614" s="406"/>
      <c r="BV614" s="406"/>
      <c r="BW614" s="406"/>
      <c r="BX614" s="406"/>
      <c r="BY614" s="406"/>
      <c r="BZ614" s="406"/>
      <c r="CA614" s="406"/>
      <c r="CB614" s="406"/>
      <c r="CC614" s="406"/>
      <c r="CD614" s="406"/>
      <c r="CE614" s="406"/>
      <c r="CF614" s="406"/>
      <c r="CG614" s="406"/>
      <c r="CH614" s="406"/>
      <c r="CI614" s="406"/>
    </row>
    <row r="615" spans="1:87" ht="15.75" customHeight="1">
      <c r="A615" s="406"/>
      <c r="B615" s="407"/>
      <c r="C615" s="407"/>
      <c r="D615" s="406"/>
      <c r="E615" s="406"/>
      <c r="F615" s="406"/>
      <c r="G615" s="406"/>
      <c r="H615" s="406"/>
      <c r="I615" s="406"/>
      <c r="J615" s="406"/>
      <c r="K615" s="406"/>
      <c r="L615" s="406"/>
      <c r="M615" s="406"/>
      <c r="N615" s="406"/>
      <c r="O615" s="406"/>
      <c r="P615" s="406"/>
      <c r="Q615" s="406"/>
      <c r="R615" s="406"/>
      <c r="S615" s="406"/>
      <c r="T615" s="406"/>
      <c r="U615" s="406"/>
      <c r="V615" s="406"/>
      <c r="W615" s="406"/>
      <c r="X615" s="406"/>
      <c r="Y615" s="406"/>
      <c r="Z615" s="406"/>
      <c r="AA615" s="406"/>
      <c r="AB615" s="406"/>
      <c r="AC615" s="406"/>
      <c r="AD615" s="406"/>
      <c r="AE615" s="406"/>
      <c r="AF615" s="406"/>
      <c r="AG615" s="406"/>
      <c r="AH615" s="406"/>
      <c r="AI615" s="406"/>
      <c r="AJ615" s="406"/>
      <c r="AK615" s="406"/>
      <c r="AL615" s="406"/>
      <c r="AM615" s="406"/>
      <c r="AN615" s="406"/>
      <c r="AO615" s="406"/>
      <c r="AP615" s="406"/>
      <c r="AQ615" s="406"/>
      <c r="AR615" s="406"/>
      <c r="AS615" s="406"/>
      <c r="AT615" s="406"/>
      <c r="AU615" s="406"/>
      <c r="AV615" s="406"/>
      <c r="AW615" s="406"/>
      <c r="AX615" s="406"/>
      <c r="AY615" s="406"/>
      <c r="AZ615" s="406"/>
      <c r="BA615" s="406"/>
      <c r="BB615" s="406"/>
      <c r="BC615" s="406"/>
      <c r="BD615" s="406"/>
      <c r="BE615" s="406"/>
      <c r="BF615" s="406"/>
      <c r="BG615" s="406"/>
      <c r="BH615" s="406"/>
      <c r="BI615" s="406"/>
      <c r="BJ615" s="406"/>
      <c r="BK615" s="406"/>
      <c r="BL615" s="406"/>
      <c r="BM615" s="406"/>
      <c r="BN615" s="406"/>
      <c r="BO615" s="406"/>
      <c r="BP615" s="406"/>
      <c r="BQ615" s="406"/>
      <c r="BR615" s="406"/>
      <c r="BS615" s="406"/>
      <c r="BT615" s="406"/>
      <c r="BU615" s="406"/>
      <c r="BV615" s="406"/>
      <c r="BW615" s="406"/>
      <c r="BX615" s="406"/>
      <c r="BY615" s="406"/>
      <c r="BZ615" s="406"/>
      <c r="CA615" s="406"/>
      <c r="CB615" s="406"/>
      <c r="CC615" s="406"/>
      <c r="CD615" s="406"/>
      <c r="CE615" s="406"/>
      <c r="CF615" s="406"/>
      <c r="CG615" s="406"/>
      <c r="CH615" s="406"/>
      <c r="CI615" s="406"/>
    </row>
    <row r="616" spans="1:87" ht="15.75" customHeight="1">
      <c r="A616" s="406"/>
      <c r="B616" s="407"/>
      <c r="C616" s="407"/>
      <c r="D616" s="406"/>
      <c r="E616" s="406"/>
      <c r="F616" s="406"/>
      <c r="G616" s="406"/>
      <c r="H616" s="406"/>
      <c r="I616" s="406"/>
      <c r="J616" s="406"/>
      <c r="K616" s="406"/>
      <c r="L616" s="406"/>
      <c r="M616" s="406"/>
      <c r="N616" s="406"/>
      <c r="O616" s="406"/>
      <c r="P616" s="406"/>
      <c r="Q616" s="406"/>
      <c r="R616" s="406"/>
      <c r="S616" s="406"/>
      <c r="T616" s="406"/>
      <c r="U616" s="406"/>
      <c r="V616" s="406"/>
      <c r="W616" s="406"/>
      <c r="X616" s="406"/>
      <c r="Y616" s="406"/>
      <c r="Z616" s="406"/>
      <c r="AA616" s="406"/>
      <c r="AB616" s="406"/>
      <c r="AC616" s="406"/>
      <c r="AD616" s="406"/>
      <c r="AE616" s="406"/>
      <c r="AF616" s="406"/>
      <c r="AG616" s="406"/>
      <c r="AH616" s="406"/>
      <c r="AI616" s="406"/>
      <c r="AJ616" s="406"/>
      <c r="AK616" s="406"/>
      <c r="AL616" s="406"/>
      <c r="AM616" s="406"/>
      <c r="AN616" s="406"/>
      <c r="AO616" s="406"/>
      <c r="AP616" s="406"/>
      <c r="AQ616" s="406"/>
      <c r="AR616" s="406"/>
      <c r="AS616" s="406"/>
      <c r="AT616" s="406"/>
      <c r="AU616" s="406"/>
      <c r="AV616" s="406"/>
      <c r="AW616" s="406"/>
      <c r="AX616" s="406"/>
      <c r="AY616" s="406"/>
      <c r="AZ616" s="406"/>
      <c r="BA616" s="406"/>
      <c r="BB616" s="406"/>
      <c r="BC616" s="406"/>
      <c r="BD616" s="406"/>
      <c r="BE616" s="406"/>
      <c r="BF616" s="406"/>
      <c r="BG616" s="406"/>
      <c r="BH616" s="406"/>
      <c r="BI616" s="406"/>
      <c r="BJ616" s="406"/>
      <c r="BK616" s="406"/>
      <c r="BL616" s="406"/>
      <c r="BM616" s="406"/>
      <c r="BN616" s="406"/>
      <c r="BO616" s="406"/>
      <c r="BP616" s="406"/>
      <c r="BQ616" s="406"/>
      <c r="BR616" s="406"/>
      <c r="BS616" s="406"/>
      <c r="BT616" s="406"/>
      <c r="BU616" s="406"/>
      <c r="BV616" s="406"/>
      <c r="BW616" s="406"/>
      <c r="BX616" s="406"/>
      <c r="BY616" s="406"/>
      <c r="BZ616" s="406"/>
      <c r="CA616" s="406"/>
      <c r="CB616" s="406"/>
      <c r="CC616" s="406"/>
      <c r="CD616" s="406"/>
      <c r="CE616" s="406"/>
      <c r="CF616" s="406"/>
      <c r="CG616" s="406"/>
      <c r="CH616" s="406"/>
      <c r="CI616" s="406"/>
    </row>
    <row r="617" spans="1:87" ht="15.75" customHeight="1">
      <c r="A617" s="406"/>
      <c r="B617" s="407"/>
      <c r="C617" s="407"/>
      <c r="D617" s="406"/>
      <c r="E617" s="406"/>
      <c r="F617" s="406"/>
      <c r="G617" s="406"/>
      <c r="H617" s="406"/>
      <c r="I617" s="406"/>
      <c r="J617" s="406"/>
      <c r="K617" s="406"/>
      <c r="L617" s="406"/>
      <c r="M617" s="406"/>
      <c r="N617" s="406"/>
      <c r="O617" s="406"/>
      <c r="P617" s="406"/>
      <c r="Q617" s="406"/>
      <c r="R617" s="406"/>
      <c r="S617" s="406"/>
      <c r="T617" s="406"/>
      <c r="U617" s="406"/>
      <c r="V617" s="406"/>
      <c r="W617" s="406"/>
      <c r="X617" s="406"/>
      <c r="Y617" s="406"/>
      <c r="Z617" s="406"/>
      <c r="AA617" s="406"/>
      <c r="AB617" s="406"/>
      <c r="AC617" s="406"/>
      <c r="AD617" s="406"/>
      <c r="AE617" s="406"/>
      <c r="AF617" s="406"/>
      <c r="AG617" s="406"/>
      <c r="AH617" s="406"/>
      <c r="AI617" s="406"/>
      <c r="AJ617" s="406"/>
      <c r="AK617" s="406"/>
      <c r="AL617" s="406"/>
      <c r="AM617" s="406"/>
      <c r="AN617" s="406"/>
      <c r="AO617" s="406"/>
      <c r="AP617" s="406"/>
      <c r="AQ617" s="406"/>
      <c r="AR617" s="406"/>
      <c r="AS617" s="406"/>
      <c r="AT617" s="406"/>
      <c r="AU617" s="406"/>
      <c r="AV617" s="406"/>
      <c r="AW617" s="406"/>
      <c r="AX617" s="406"/>
      <c r="AY617" s="406"/>
      <c r="AZ617" s="406"/>
      <c r="BA617" s="406"/>
      <c r="BB617" s="406"/>
      <c r="BC617" s="406"/>
      <c r="BD617" s="406"/>
      <c r="BE617" s="406"/>
      <c r="BF617" s="406"/>
      <c r="BG617" s="406"/>
      <c r="BH617" s="406"/>
      <c r="BI617" s="406"/>
      <c r="BJ617" s="406"/>
      <c r="BK617" s="406"/>
      <c r="BL617" s="406"/>
      <c r="BM617" s="406"/>
      <c r="BN617" s="406"/>
      <c r="BO617" s="406"/>
      <c r="BP617" s="406"/>
      <c r="BQ617" s="406"/>
      <c r="BR617" s="406"/>
      <c r="BS617" s="406"/>
      <c r="BT617" s="406"/>
      <c r="BU617" s="406"/>
      <c r="BV617" s="406"/>
      <c r="BW617" s="406"/>
      <c r="BX617" s="406"/>
      <c r="BY617" s="406"/>
      <c r="BZ617" s="406"/>
      <c r="CA617" s="406"/>
      <c r="CB617" s="406"/>
      <c r="CC617" s="406"/>
      <c r="CD617" s="406"/>
      <c r="CE617" s="406"/>
      <c r="CF617" s="406"/>
      <c r="CG617" s="406"/>
      <c r="CH617" s="406"/>
      <c r="CI617" s="406"/>
    </row>
    <row r="618" spans="1:87" ht="15.75" customHeight="1">
      <c r="A618" s="406"/>
      <c r="B618" s="407"/>
      <c r="C618" s="407"/>
      <c r="D618" s="406"/>
      <c r="E618" s="406"/>
      <c r="F618" s="406"/>
      <c r="G618" s="406"/>
      <c r="H618" s="406"/>
      <c r="I618" s="406"/>
      <c r="J618" s="406"/>
      <c r="K618" s="406"/>
      <c r="L618" s="406"/>
      <c r="M618" s="406"/>
      <c r="N618" s="406"/>
      <c r="O618" s="406"/>
      <c r="P618" s="406"/>
      <c r="Q618" s="406"/>
      <c r="R618" s="406"/>
      <c r="S618" s="406"/>
      <c r="T618" s="406"/>
      <c r="U618" s="406"/>
      <c r="V618" s="406"/>
      <c r="W618" s="406"/>
      <c r="X618" s="406"/>
      <c r="Y618" s="406"/>
      <c r="Z618" s="406"/>
      <c r="AA618" s="406"/>
      <c r="AB618" s="406"/>
      <c r="AC618" s="406"/>
      <c r="AD618" s="406"/>
      <c r="AE618" s="406"/>
      <c r="AF618" s="406"/>
      <c r="AG618" s="406"/>
      <c r="AH618" s="406"/>
      <c r="AI618" s="406"/>
      <c r="AJ618" s="406"/>
      <c r="AK618" s="406"/>
      <c r="AL618" s="406"/>
      <c r="AM618" s="406"/>
      <c r="AN618" s="406"/>
      <c r="AO618" s="406"/>
      <c r="AP618" s="406"/>
      <c r="AQ618" s="406"/>
      <c r="AR618" s="406"/>
      <c r="AS618" s="406"/>
      <c r="AT618" s="406"/>
      <c r="AU618" s="406"/>
      <c r="AV618" s="406"/>
      <c r="AW618" s="406"/>
      <c r="AX618" s="406"/>
      <c r="AY618" s="406"/>
      <c r="AZ618" s="406"/>
      <c r="BA618" s="406"/>
      <c r="BB618" s="406"/>
      <c r="BC618" s="406"/>
      <c r="BD618" s="406"/>
      <c r="BE618" s="406"/>
      <c r="BF618" s="406"/>
      <c r="BG618" s="406"/>
      <c r="BH618" s="406"/>
      <c r="BI618" s="406"/>
      <c r="BJ618" s="406"/>
      <c r="BK618" s="406"/>
      <c r="BL618" s="406"/>
      <c r="BM618" s="406"/>
      <c r="BN618" s="406"/>
      <c r="BO618" s="406"/>
      <c r="BP618" s="406"/>
      <c r="BQ618" s="406"/>
      <c r="BR618" s="406"/>
      <c r="BS618" s="406"/>
      <c r="BT618" s="406"/>
      <c r="BU618" s="406"/>
      <c r="BV618" s="406"/>
      <c r="BW618" s="406"/>
      <c r="BX618" s="406"/>
      <c r="BY618" s="406"/>
      <c r="BZ618" s="406"/>
      <c r="CA618" s="406"/>
      <c r="CB618" s="406"/>
      <c r="CC618" s="406"/>
      <c r="CD618" s="406"/>
      <c r="CE618" s="406"/>
      <c r="CF618" s="406"/>
      <c r="CG618" s="406"/>
      <c r="CH618" s="406"/>
      <c r="CI618" s="406"/>
    </row>
    <row r="619" spans="1:87" ht="15.75" customHeight="1">
      <c r="A619" s="406"/>
      <c r="B619" s="407"/>
      <c r="C619" s="407"/>
      <c r="D619" s="406"/>
      <c r="E619" s="406"/>
      <c r="F619" s="406"/>
      <c r="G619" s="406"/>
      <c r="H619" s="406"/>
      <c r="I619" s="406"/>
      <c r="J619" s="406"/>
      <c r="K619" s="406"/>
      <c r="L619" s="406"/>
      <c r="M619" s="406"/>
      <c r="N619" s="406"/>
      <c r="O619" s="406"/>
      <c r="P619" s="406"/>
      <c r="Q619" s="406"/>
      <c r="R619" s="406"/>
      <c r="S619" s="406"/>
      <c r="T619" s="406"/>
      <c r="U619" s="406"/>
      <c r="V619" s="406"/>
      <c r="W619" s="406"/>
      <c r="X619" s="406"/>
      <c r="Y619" s="406"/>
      <c r="Z619" s="406"/>
      <c r="AA619" s="406"/>
      <c r="AB619" s="406"/>
      <c r="AC619" s="406"/>
      <c r="AD619" s="406"/>
      <c r="AE619" s="406"/>
      <c r="AF619" s="406"/>
      <c r="AG619" s="406"/>
      <c r="AH619" s="406"/>
      <c r="AI619" s="406"/>
      <c r="AJ619" s="406"/>
      <c r="AK619" s="406"/>
      <c r="AL619" s="406"/>
      <c r="AM619" s="406"/>
      <c r="AN619" s="406"/>
      <c r="AO619" s="406"/>
      <c r="AP619" s="406"/>
      <c r="AQ619" s="406"/>
      <c r="AR619" s="406"/>
      <c r="AS619" s="406"/>
      <c r="AT619" s="406"/>
      <c r="AU619" s="406"/>
      <c r="AV619" s="406"/>
      <c r="AW619" s="406"/>
      <c r="AX619" s="406"/>
      <c r="AY619" s="406"/>
      <c r="AZ619" s="406"/>
      <c r="BA619" s="406"/>
      <c r="BB619" s="406"/>
      <c r="BC619" s="406"/>
      <c r="BD619" s="406"/>
      <c r="BE619" s="406"/>
      <c r="BF619" s="406"/>
      <c r="BG619" s="406"/>
      <c r="BH619" s="406"/>
      <c r="BI619" s="406"/>
      <c r="BJ619" s="406"/>
      <c r="BK619" s="406"/>
      <c r="BL619" s="406"/>
      <c r="BM619" s="406"/>
      <c r="BN619" s="406"/>
      <c r="BO619" s="406"/>
      <c r="BP619" s="406"/>
      <c r="BQ619" s="406"/>
      <c r="BR619" s="406"/>
      <c r="BS619" s="406"/>
      <c r="BT619" s="406"/>
      <c r="BU619" s="406"/>
      <c r="BV619" s="406"/>
      <c r="BW619" s="406"/>
      <c r="BX619" s="406"/>
      <c r="BY619" s="406"/>
      <c r="BZ619" s="406"/>
      <c r="CA619" s="406"/>
      <c r="CB619" s="406"/>
      <c r="CC619" s="406"/>
      <c r="CD619" s="406"/>
      <c r="CE619" s="406"/>
      <c r="CF619" s="406"/>
      <c r="CG619" s="406"/>
      <c r="CH619" s="406"/>
      <c r="CI619" s="406"/>
    </row>
    <row r="620" spans="1:87" ht="15.75" customHeight="1">
      <c r="A620" s="406"/>
      <c r="B620" s="407"/>
      <c r="C620" s="407"/>
      <c r="D620" s="406"/>
      <c r="E620" s="406"/>
      <c r="F620" s="406"/>
      <c r="G620" s="406"/>
      <c r="H620" s="406"/>
      <c r="I620" s="406"/>
      <c r="J620" s="406"/>
      <c r="K620" s="406"/>
      <c r="L620" s="406"/>
      <c r="M620" s="406"/>
      <c r="N620" s="406"/>
      <c r="O620" s="406"/>
      <c r="P620" s="406"/>
      <c r="Q620" s="406"/>
      <c r="R620" s="406"/>
      <c r="S620" s="406"/>
      <c r="T620" s="406"/>
      <c r="U620" s="406"/>
      <c r="V620" s="406"/>
      <c r="W620" s="406"/>
      <c r="X620" s="406"/>
      <c r="Y620" s="406"/>
      <c r="Z620" s="406"/>
      <c r="AA620" s="406"/>
      <c r="AB620" s="406"/>
      <c r="AC620" s="406"/>
      <c r="AD620" s="406"/>
      <c r="AE620" s="406"/>
      <c r="AF620" s="406"/>
      <c r="AG620" s="406"/>
      <c r="AH620" s="406"/>
      <c r="AI620" s="406"/>
      <c r="AJ620" s="406"/>
      <c r="AK620" s="406"/>
      <c r="AL620" s="406"/>
      <c r="AM620" s="406"/>
      <c r="AN620" s="406"/>
      <c r="AO620" s="406"/>
      <c r="AP620" s="406"/>
      <c r="AQ620" s="406"/>
      <c r="AR620" s="406"/>
      <c r="AS620" s="406"/>
      <c r="AT620" s="406"/>
      <c r="AU620" s="406"/>
      <c r="AV620" s="406"/>
      <c r="AW620" s="406"/>
      <c r="AX620" s="406"/>
      <c r="AY620" s="406"/>
      <c r="AZ620" s="406"/>
      <c r="BA620" s="406"/>
      <c r="BB620" s="406"/>
      <c r="BC620" s="406"/>
      <c r="BD620" s="406"/>
      <c r="BE620" s="406"/>
      <c r="BF620" s="406"/>
      <c r="BG620" s="406"/>
      <c r="BH620" s="406"/>
      <c r="BI620" s="406"/>
      <c r="BJ620" s="406"/>
      <c r="BK620" s="406"/>
      <c r="BL620" s="406"/>
      <c r="BM620" s="406"/>
      <c r="BN620" s="406"/>
      <c r="BO620" s="406"/>
      <c r="BP620" s="406"/>
      <c r="BQ620" s="406"/>
      <c r="BR620" s="406"/>
      <c r="BS620" s="406"/>
      <c r="BT620" s="406"/>
      <c r="BU620" s="406"/>
      <c r="BV620" s="406"/>
      <c r="BW620" s="406"/>
      <c r="BX620" s="406"/>
      <c r="BY620" s="406"/>
      <c r="BZ620" s="406"/>
      <c r="CA620" s="406"/>
      <c r="CB620" s="406"/>
      <c r="CC620" s="406"/>
      <c r="CD620" s="406"/>
      <c r="CE620" s="406"/>
      <c r="CF620" s="406"/>
      <c r="CG620" s="406"/>
      <c r="CH620" s="406"/>
      <c r="CI620" s="406"/>
    </row>
    <row r="621" spans="1:87" ht="15.75" customHeight="1">
      <c r="A621" s="406"/>
      <c r="B621" s="407"/>
      <c r="C621" s="407"/>
      <c r="D621" s="406"/>
      <c r="E621" s="406"/>
      <c r="F621" s="406"/>
      <c r="G621" s="406"/>
      <c r="H621" s="406"/>
      <c r="I621" s="406"/>
      <c r="J621" s="406"/>
      <c r="K621" s="406"/>
      <c r="L621" s="406"/>
      <c r="M621" s="406"/>
      <c r="N621" s="406"/>
      <c r="O621" s="406"/>
      <c r="P621" s="406"/>
      <c r="Q621" s="406"/>
      <c r="R621" s="406"/>
      <c r="S621" s="406"/>
      <c r="T621" s="406"/>
      <c r="U621" s="406"/>
      <c r="V621" s="406"/>
      <c r="W621" s="406"/>
      <c r="X621" s="406"/>
      <c r="Y621" s="406"/>
      <c r="Z621" s="406"/>
      <c r="AA621" s="406"/>
      <c r="AB621" s="406"/>
      <c r="AC621" s="406"/>
      <c r="AD621" s="406"/>
      <c r="AE621" s="406"/>
      <c r="AF621" s="406"/>
      <c r="AG621" s="406"/>
      <c r="AH621" s="406"/>
      <c r="AI621" s="406"/>
      <c r="AJ621" s="406"/>
      <c r="AK621" s="406"/>
      <c r="AL621" s="406"/>
      <c r="AM621" s="406"/>
      <c r="AN621" s="406"/>
      <c r="AO621" s="406"/>
      <c r="AP621" s="406"/>
      <c r="AQ621" s="406"/>
      <c r="AR621" s="406"/>
      <c r="AS621" s="406"/>
      <c r="AT621" s="406"/>
      <c r="AU621" s="406"/>
      <c r="AV621" s="406"/>
      <c r="AW621" s="406"/>
      <c r="AX621" s="406"/>
      <c r="AY621" s="406"/>
      <c r="AZ621" s="406"/>
      <c r="BA621" s="406"/>
      <c r="BB621" s="406"/>
      <c r="BC621" s="406"/>
      <c r="BD621" s="406"/>
      <c r="BE621" s="406"/>
      <c r="BF621" s="406"/>
      <c r="BG621" s="406"/>
      <c r="BH621" s="406"/>
      <c r="BI621" s="406"/>
      <c r="BJ621" s="406"/>
      <c r="BK621" s="406"/>
      <c r="BL621" s="406"/>
      <c r="BM621" s="406"/>
      <c r="BN621" s="406"/>
      <c r="BO621" s="406"/>
      <c r="BP621" s="406"/>
      <c r="BQ621" s="406"/>
      <c r="BR621" s="406"/>
      <c r="BS621" s="406"/>
      <c r="BT621" s="406"/>
      <c r="BU621" s="406"/>
      <c r="BV621" s="406"/>
      <c r="BW621" s="406"/>
      <c r="BX621" s="406"/>
      <c r="BY621" s="406"/>
      <c r="BZ621" s="406"/>
      <c r="CA621" s="406"/>
      <c r="CB621" s="406"/>
      <c r="CC621" s="406"/>
      <c r="CD621" s="406"/>
      <c r="CE621" s="406"/>
      <c r="CF621" s="406"/>
      <c r="CG621" s="406"/>
      <c r="CH621" s="406"/>
      <c r="CI621" s="406"/>
    </row>
    <row r="622" spans="1:87" ht="15.75" customHeight="1">
      <c r="A622" s="406"/>
      <c r="B622" s="407"/>
      <c r="C622" s="407"/>
      <c r="D622" s="406"/>
      <c r="E622" s="406"/>
      <c r="F622" s="406"/>
      <c r="G622" s="406"/>
      <c r="H622" s="406"/>
      <c r="I622" s="406"/>
      <c r="J622" s="406"/>
      <c r="K622" s="406"/>
      <c r="L622" s="406"/>
      <c r="M622" s="406"/>
      <c r="N622" s="406"/>
      <c r="O622" s="406"/>
      <c r="P622" s="406"/>
      <c r="Q622" s="406"/>
      <c r="R622" s="406"/>
      <c r="S622" s="406"/>
      <c r="T622" s="406"/>
      <c r="U622" s="406"/>
      <c r="V622" s="406"/>
      <c r="W622" s="406"/>
      <c r="X622" s="406"/>
      <c r="Y622" s="406"/>
      <c r="Z622" s="406"/>
      <c r="AA622" s="406"/>
      <c r="AB622" s="406"/>
      <c r="AC622" s="406"/>
      <c r="AD622" s="406"/>
      <c r="AE622" s="406"/>
      <c r="AF622" s="406"/>
      <c r="AG622" s="406"/>
      <c r="AH622" s="406"/>
      <c r="AI622" s="406"/>
      <c r="AJ622" s="406"/>
      <c r="AK622" s="406"/>
      <c r="AL622" s="406"/>
      <c r="AM622" s="406"/>
      <c r="AN622" s="406"/>
      <c r="AO622" s="406"/>
      <c r="AP622" s="406"/>
      <c r="AQ622" s="406"/>
      <c r="AR622" s="406"/>
      <c r="AS622" s="406"/>
      <c r="AT622" s="406"/>
      <c r="AU622" s="406"/>
      <c r="AV622" s="406"/>
      <c r="AW622" s="406"/>
      <c r="AX622" s="406"/>
      <c r="AY622" s="406"/>
      <c r="AZ622" s="406"/>
      <c r="BA622" s="406"/>
      <c r="BB622" s="406"/>
      <c r="BC622" s="406"/>
      <c r="BD622" s="406"/>
      <c r="BE622" s="406"/>
      <c r="BF622" s="406"/>
      <c r="BG622" s="406"/>
      <c r="BH622" s="406"/>
      <c r="BI622" s="406"/>
      <c r="BJ622" s="406"/>
      <c r="BK622" s="406"/>
      <c r="BL622" s="406"/>
      <c r="BM622" s="406"/>
      <c r="BN622" s="406"/>
      <c r="BO622" s="406"/>
      <c r="BP622" s="406"/>
      <c r="BQ622" s="406"/>
      <c r="BR622" s="406"/>
      <c r="BS622" s="406"/>
      <c r="BT622" s="406"/>
      <c r="BU622" s="406"/>
      <c r="BV622" s="406"/>
      <c r="BW622" s="406"/>
      <c r="BX622" s="406"/>
      <c r="BY622" s="406"/>
      <c r="BZ622" s="406"/>
      <c r="CA622" s="406"/>
      <c r="CB622" s="406"/>
      <c r="CC622" s="406"/>
      <c r="CD622" s="406"/>
      <c r="CE622" s="406"/>
      <c r="CF622" s="406"/>
      <c r="CG622" s="406"/>
      <c r="CH622" s="406"/>
      <c r="CI622" s="406"/>
    </row>
    <row r="623" spans="1:87" ht="15.75" customHeight="1">
      <c r="A623" s="406"/>
      <c r="B623" s="407"/>
      <c r="C623" s="407"/>
      <c r="D623" s="406"/>
      <c r="E623" s="406"/>
      <c r="F623" s="406"/>
      <c r="G623" s="406"/>
      <c r="H623" s="406"/>
      <c r="I623" s="406"/>
      <c r="J623" s="406"/>
      <c r="K623" s="406"/>
      <c r="L623" s="406"/>
      <c r="M623" s="406"/>
      <c r="N623" s="406"/>
      <c r="O623" s="406"/>
      <c r="P623" s="406"/>
      <c r="Q623" s="406"/>
      <c r="R623" s="406"/>
      <c r="S623" s="406"/>
      <c r="T623" s="406"/>
      <c r="U623" s="406"/>
      <c r="V623" s="406"/>
      <c r="W623" s="406"/>
      <c r="X623" s="406"/>
      <c r="Y623" s="406"/>
      <c r="Z623" s="406"/>
      <c r="AA623" s="406"/>
      <c r="AB623" s="406"/>
      <c r="AC623" s="406"/>
      <c r="AD623" s="406"/>
      <c r="AE623" s="406"/>
      <c r="AF623" s="406"/>
      <c r="AG623" s="406"/>
      <c r="AH623" s="406"/>
      <c r="AI623" s="406"/>
      <c r="AJ623" s="406"/>
      <c r="AK623" s="406"/>
      <c r="AL623" s="406"/>
      <c r="AM623" s="406"/>
      <c r="AN623" s="406"/>
      <c r="AO623" s="406"/>
      <c r="AP623" s="406"/>
      <c r="AQ623" s="406"/>
      <c r="AR623" s="406"/>
      <c r="AS623" s="406"/>
      <c r="AT623" s="406"/>
      <c r="AU623" s="406"/>
      <c r="AV623" s="406"/>
      <c r="AW623" s="406"/>
      <c r="AX623" s="406"/>
      <c r="AY623" s="406"/>
      <c r="AZ623" s="406"/>
      <c r="BA623" s="406"/>
      <c r="BB623" s="406"/>
      <c r="BC623" s="406"/>
      <c r="BD623" s="406"/>
      <c r="BE623" s="406"/>
      <c r="BF623" s="406"/>
      <c r="BG623" s="406"/>
      <c r="BH623" s="406"/>
      <c r="BI623" s="406"/>
      <c r="BJ623" s="406"/>
      <c r="BK623" s="406"/>
      <c r="BL623" s="406"/>
      <c r="BM623" s="406"/>
      <c r="BN623" s="406"/>
      <c r="BO623" s="406"/>
      <c r="BP623" s="406"/>
      <c r="BQ623" s="406"/>
      <c r="BR623" s="406"/>
      <c r="BS623" s="406"/>
      <c r="BT623" s="406"/>
      <c r="BU623" s="406"/>
      <c r="BV623" s="406"/>
      <c r="BW623" s="406"/>
      <c r="BX623" s="406"/>
      <c r="BY623" s="406"/>
      <c r="BZ623" s="406"/>
      <c r="CA623" s="406"/>
      <c r="CB623" s="406"/>
      <c r="CC623" s="406"/>
      <c r="CD623" s="406"/>
      <c r="CE623" s="406"/>
      <c r="CF623" s="406"/>
      <c r="CG623" s="406"/>
      <c r="CH623" s="406"/>
      <c r="CI623" s="406"/>
    </row>
    <row r="624" spans="1:87" ht="15.75" customHeight="1">
      <c r="A624" s="406"/>
      <c r="B624" s="407"/>
      <c r="C624" s="407"/>
      <c r="D624" s="406"/>
      <c r="E624" s="406"/>
      <c r="F624" s="406"/>
      <c r="G624" s="406"/>
      <c r="H624" s="406"/>
      <c r="I624" s="406"/>
      <c r="J624" s="406"/>
      <c r="K624" s="406"/>
      <c r="L624" s="406"/>
      <c r="M624" s="406"/>
      <c r="N624" s="406"/>
      <c r="O624" s="406"/>
      <c r="P624" s="406"/>
      <c r="Q624" s="406"/>
      <c r="R624" s="406"/>
      <c r="S624" s="406"/>
      <c r="T624" s="406"/>
      <c r="U624" s="406"/>
      <c r="V624" s="406"/>
      <c r="W624" s="406"/>
      <c r="X624" s="406"/>
      <c r="Y624" s="406"/>
      <c r="Z624" s="406"/>
      <c r="AA624" s="406"/>
      <c r="AB624" s="406"/>
      <c r="AC624" s="406"/>
      <c r="AD624" s="406"/>
      <c r="AE624" s="406"/>
      <c r="AF624" s="406"/>
      <c r="AG624" s="406"/>
      <c r="AH624" s="406"/>
      <c r="AI624" s="406"/>
      <c r="AJ624" s="406"/>
      <c r="AK624" s="406"/>
      <c r="AL624" s="406"/>
      <c r="AM624" s="406"/>
      <c r="AN624" s="406"/>
      <c r="AO624" s="406"/>
      <c r="AP624" s="406"/>
      <c r="AQ624" s="406"/>
      <c r="AR624" s="406"/>
      <c r="AS624" s="406"/>
      <c r="AT624" s="406"/>
      <c r="AU624" s="406"/>
      <c r="AV624" s="406"/>
      <c r="AW624" s="406"/>
      <c r="AX624" s="406"/>
      <c r="AY624" s="406"/>
      <c r="AZ624" s="406"/>
      <c r="BA624" s="406"/>
      <c r="BB624" s="406"/>
      <c r="BC624" s="406"/>
      <c r="BD624" s="406"/>
      <c r="BE624" s="406"/>
      <c r="BF624" s="406"/>
      <c r="BG624" s="406"/>
      <c r="BH624" s="406"/>
      <c r="BI624" s="406"/>
      <c r="BJ624" s="406"/>
      <c r="BK624" s="406"/>
      <c r="BL624" s="406"/>
      <c r="BM624" s="406"/>
      <c r="BN624" s="406"/>
      <c r="BO624" s="406"/>
      <c r="BP624" s="406"/>
      <c r="BQ624" s="406"/>
      <c r="BR624" s="406"/>
      <c r="BS624" s="406"/>
      <c r="BT624" s="406"/>
      <c r="BU624" s="406"/>
      <c r="BV624" s="406"/>
      <c r="BW624" s="406"/>
      <c r="BX624" s="406"/>
      <c r="BY624" s="406"/>
      <c r="BZ624" s="406"/>
      <c r="CA624" s="406"/>
      <c r="CB624" s="406"/>
      <c r="CC624" s="406"/>
      <c r="CD624" s="406"/>
      <c r="CE624" s="406"/>
      <c r="CF624" s="406"/>
      <c r="CG624" s="406"/>
      <c r="CH624" s="406"/>
      <c r="CI624" s="406"/>
    </row>
    <row r="625" spans="1:87" ht="15.75" customHeight="1">
      <c r="A625" s="406"/>
      <c r="B625" s="407"/>
      <c r="C625" s="407"/>
      <c r="D625" s="406"/>
      <c r="E625" s="406"/>
      <c r="F625" s="406"/>
      <c r="G625" s="406"/>
      <c r="H625" s="406"/>
      <c r="I625" s="406"/>
      <c r="J625" s="406"/>
      <c r="K625" s="406"/>
      <c r="L625" s="406"/>
      <c r="M625" s="406"/>
      <c r="N625" s="406"/>
      <c r="O625" s="406"/>
      <c r="P625" s="406"/>
      <c r="Q625" s="406"/>
      <c r="R625" s="406"/>
      <c r="S625" s="406"/>
      <c r="T625" s="406"/>
      <c r="U625" s="406"/>
      <c r="V625" s="406"/>
      <c r="W625" s="406"/>
      <c r="X625" s="406"/>
      <c r="Y625" s="406"/>
      <c r="Z625" s="406"/>
      <c r="AA625" s="406"/>
      <c r="AB625" s="406"/>
      <c r="AC625" s="406"/>
      <c r="AD625" s="406"/>
      <c r="AE625" s="406"/>
      <c r="AF625" s="406"/>
      <c r="AG625" s="406"/>
      <c r="AH625" s="406"/>
      <c r="AI625" s="406"/>
      <c r="AJ625" s="406"/>
      <c r="AK625" s="406"/>
      <c r="AL625" s="406"/>
      <c r="AM625" s="406"/>
      <c r="AN625" s="406"/>
      <c r="AO625" s="406"/>
      <c r="AP625" s="406"/>
      <c r="AQ625" s="406"/>
      <c r="AR625" s="406"/>
      <c r="AS625" s="406"/>
      <c r="AT625" s="406"/>
      <c r="AU625" s="406"/>
      <c r="AV625" s="406"/>
      <c r="AW625" s="406"/>
      <c r="AX625" s="406"/>
      <c r="AY625" s="406"/>
      <c r="AZ625" s="406"/>
      <c r="BA625" s="406"/>
      <c r="BB625" s="406"/>
      <c r="BC625" s="406"/>
      <c r="BD625" s="406"/>
      <c r="BE625" s="406"/>
      <c r="BF625" s="406"/>
      <c r="BG625" s="406"/>
      <c r="BH625" s="406"/>
      <c r="BI625" s="406"/>
      <c r="BJ625" s="406"/>
      <c r="BK625" s="406"/>
      <c r="BL625" s="406"/>
      <c r="BM625" s="406"/>
      <c r="BN625" s="406"/>
      <c r="BO625" s="406"/>
      <c r="BP625" s="406"/>
      <c r="BQ625" s="406"/>
      <c r="BR625" s="406"/>
      <c r="BS625" s="406"/>
      <c r="BT625" s="406"/>
      <c r="BU625" s="406"/>
      <c r="BV625" s="406"/>
      <c r="BW625" s="406"/>
      <c r="BX625" s="406"/>
      <c r="BY625" s="406"/>
      <c r="BZ625" s="406"/>
      <c r="CA625" s="406"/>
      <c r="CB625" s="406"/>
      <c r="CC625" s="406"/>
      <c r="CD625" s="406"/>
      <c r="CE625" s="406"/>
      <c r="CF625" s="406"/>
      <c r="CG625" s="406"/>
      <c r="CH625" s="406"/>
      <c r="CI625" s="406"/>
    </row>
    <row r="626" spans="1:87" ht="15.75" customHeight="1">
      <c r="A626" s="406"/>
      <c r="B626" s="407"/>
      <c r="C626" s="407"/>
      <c r="D626" s="406"/>
      <c r="E626" s="406"/>
      <c r="F626" s="406"/>
      <c r="G626" s="406"/>
      <c r="H626" s="406"/>
      <c r="I626" s="406"/>
      <c r="J626" s="406"/>
      <c r="K626" s="406"/>
      <c r="L626" s="406"/>
      <c r="M626" s="406"/>
      <c r="N626" s="406"/>
      <c r="O626" s="406"/>
      <c r="P626" s="406"/>
      <c r="Q626" s="406"/>
      <c r="R626" s="406"/>
      <c r="S626" s="406"/>
      <c r="T626" s="406"/>
      <c r="U626" s="406"/>
      <c r="V626" s="406"/>
      <c r="W626" s="406"/>
      <c r="X626" s="406"/>
      <c r="Y626" s="406"/>
      <c r="Z626" s="406"/>
      <c r="AA626" s="406"/>
      <c r="AB626" s="406"/>
      <c r="AC626" s="406"/>
      <c r="AD626" s="406"/>
      <c r="AE626" s="406"/>
      <c r="AF626" s="406"/>
      <c r="AG626" s="406"/>
      <c r="AH626" s="406"/>
      <c r="AI626" s="406"/>
      <c r="AJ626" s="406"/>
      <c r="AK626" s="406"/>
      <c r="AL626" s="406"/>
      <c r="AM626" s="406"/>
      <c r="AN626" s="406"/>
      <c r="AO626" s="406"/>
      <c r="AP626" s="406"/>
      <c r="AQ626" s="406"/>
      <c r="AR626" s="406"/>
      <c r="AS626" s="406"/>
      <c r="AT626" s="406"/>
      <c r="AU626" s="406"/>
      <c r="AV626" s="406"/>
      <c r="AW626" s="406"/>
      <c r="AX626" s="406"/>
      <c r="AY626" s="406"/>
      <c r="AZ626" s="406"/>
      <c r="BA626" s="406"/>
      <c r="BB626" s="406"/>
      <c r="BC626" s="406"/>
      <c r="BD626" s="406"/>
      <c r="BE626" s="406"/>
      <c r="BF626" s="406"/>
      <c r="BG626" s="406"/>
      <c r="BH626" s="406"/>
      <c r="BI626" s="406"/>
      <c r="BJ626" s="406"/>
      <c r="BK626" s="406"/>
      <c r="BL626" s="406"/>
      <c r="BM626" s="406"/>
      <c r="BN626" s="406"/>
      <c r="BO626" s="406"/>
      <c r="BP626" s="406"/>
      <c r="BQ626" s="406"/>
      <c r="BR626" s="406"/>
      <c r="BS626" s="406"/>
      <c r="BT626" s="406"/>
      <c r="BU626" s="406"/>
      <c r="BV626" s="406"/>
      <c r="BW626" s="406"/>
      <c r="BX626" s="406"/>
      <c r="BY626" s="406"/>
      <c r="BZ626" s="406"/>
      <c r="CA626" s="406"/>
      <c r="CB626" s="406"/>
      <c r="CC626" s="406"/>
      <c r="CD626" s="406"/>
      <c r="CE626" s="406"/>
      <c r="CF626" s="406"/>
      <c r="CG626" s="406"/>
      <c r="CH626" s="406"/>
      <c r="CI626" s="406"/>
    </row>
    <row r="627" spans="1:87" ht="15.75" customHeight="1">
      <c r="A627" s="406"/>
      <c r="B627" s="407"/>
      <c r="C627" s="407"/>
      <c r="D627" s="406"/>
      <c r="E627" s="406"/>
      <c r="F627" s="406"/>
      <c r="G627" s="406"/>
      <c r="H627" s="406"/>
      <c r="I627" s="406"/>
      <c r="J627" s="406"/>
      <c r="K627" s="406"/>
      <c r="L627" s="406"/>
      <c r="M627" s="406"/>
      <c r="N627" s="406"/>
      <c r="O627" s="406"/>
      <c r="P627" s="406"/>
      <c r="Q627" s="406"/>
      <c r="R627" s="406"/>
      <c r="S627" s="406"/>
      <c r="T627" s="406"/>
      <c r="U627" s="406"/>
      <c r="V627" s="406"/>
      <c r="W627" s="406"/>
      <c r="X627" s="406"/>
      <c r="Y627" s="406"/>
      <c r="Z627" s="406"/>
      <c r="AA627" s="406"/>
      <c r="AB627" s="406"/>
      <c r="AC627" s="406"/>
      <c r="AD627" s="406"/>
      <c r="AE627" s="406"/>
      <c r="AF627" s="406"/>
      <c r="AG627" s="406"/>
      <c r="AH627" s="406"/>
      <c r="AI627" s="406"/>
      <c r="AJ627" s="406"/>
      <c r="AK627" s="406"/>
      <c r="AL627" s="406"/>
      <c r="AM627" s="406"/>
      <c r="AN627" s="406"/>
      <c r="AO627" s="406"/>
      <c r="AP627" s="406"/>
      <c r="AQ627" s="406"/>
      <c r="AR627" s="406"/>
      <c r="AS627" s="406"/>
      <c r="AT627" s="406"/>
      <c r="AU627" s="406"/>
      <c r="AV627" s="406"/>
      <c r="AW627" s="406"/>
      <c r="AX627" s="406"/>
      <c r="AY627" s="406"/>
      <c r="AZ627" s="406"/>
      <c r="BA627" s="406"/>
      <c r="BB627" s="406"/>
      <c r="BC627" s="406"/>
      <c r="BD627" s="406"/>
      <c r="BE627" s="406"/>
      <c r="BF627" s="406"/>
      <c r="BG627" s="406"/>
      <c r="BH627" s="406"/>
      <c r="BI627" s="406"/>
      <c r="BJ627" s="406"/>
      <c r="BK627" s="406"/>
      <c r="BL627" s="406"/>
      <c r="BM627" s="406"/>
      <c r="BN627" s="406"/>
      <c r="BO627" s="406"/>
      <c r="BP627" s="406"/>
      <c r="BQ627" s="406"/>
      <c r="BR627" s="406"/>
      <c r="BS627" s="406"/>
      <c r="BT627" s="406"/>
      <c r="BU627" s="406"/>
      <c r="BV627" s="406"/>
      <c r="BW627" s="406"/>
      <c r="BX627" s="406"/>
      <c r="BY627" s="406"/>
      <c r="BZ627" s="406"/>
      <c r="CA627" s="406"/>
      <c r="CB627" s="406"/>
      <c r="CC627" s="406"/>
      <c r="CD627" s="406"/>
      <c r="CE627" s="406"/>
      <c r="CF627" s="406"/>
      <c r="CG627" s="406"/>
      <c r="CH627" s="406"/>
      <c r="CI627" s="406"/>
    </row>
    <row r="628" spans="1:87" ht="15.75" customHeight="1">
      <c r="A628" s="406"/>
      <c r="B628" s="407"/>
      <c r="C628" s="407"/>
      <c r="D628" s="406"/>
      <c r="E628" s="406"/>
      <c r="F628" s="406"/>
      <c r="G628" s="406"/>
      <c r="H628" s="406"/>
      <c r="I628" s="406"/>
      <c r="J628" s="406"/>
      <c r="K628" s="406"/>
      <c r="L628" s="406"/>
      <c r="M628" s="406"/>
      <c r="N628" s="406"/>
      <c r="O628" s="406"/>
      <c r="P628" s="406"/>
      <c r="Q628" s="406"/>
      <c r="R628" s="406"/>
      <c r="S628" s="406"/>
      <c r="T628" s="406"/>
      <c r="U628" s="406"/>
      <c r="V628" s="406"/>
      <c r="W628" s="406"/>
      <c r="X628" s="406"/>
      <c r="Y628" s="406"/>
      <c r="Z628" s="406"/>
      <c r="AA628" s="406"/>
      <c r="AB628" s="406"/>
      <c r="AC628" s="406"/>
      <c r="AD628" s="406"/>
      <c r="AE628" s="406"/>
      <c r="AF628" s="406"/>
      <c r="AG628" s="406"/>
      <c r="AH628" s="406"/>
      <c r="AI628" s="406"/>
      <c r="AJ628" s="406"/>
      <c r="AK628" s="406"/>
      <c r="AL628" s="406"/>
      <c r="AM628" s="406"/>
      <c r="AN628" s="406"/>
      <c r="AO628" s="406"/>
      <c r="AP628" s="406"/>
      <c r="AQ628" s="406"/>
      <c r="AR628" s="406"/>
      <c r="AS628" s="406"/>
      <c r="AT628" s="406"/>
      <c r="AU628" s="406"/>
      <c r="AV628" s="406"/>
      <c r="AW628" s="406"/>
      <c r="AX628" s="406"/>
      <c r="AY628" s="406"/>
      <c r="AZ628" s="406"/>
      <c r="BA628" s="406"/>
      <c r="BB628" s="406"/>
      <c r="BC628" s="406"/>
      <c r="BD628" s="406"/>
      <c r="BE628" s="406"/>
      <c r="BF628" s="406"/>
      <c r="BG628" s="406"/>
      <c r="BH628" s="406"/>
      <c r="BI628" s="406"/>
      <c r="BJ628" s="406"/>
      <c r="BK628" s="406"/>
      <c r="BL628" s="406"/>
      <c r="BM628" s="406"/>
      <c r="BN628" s="406"/>
      <c r="BO628" s="406"/>
      <c r="BP628" s="406"/>
      <c r="BQ628" s="406"/>
      <c r="BR628" s="406"/>
      <c r="BS628" s="406"/>
      <c r="BT628" s="406"/>
      <c r="BU628" s="406"/>
      <c r="BV628" s="406"/>
      <c r="BW628" s="406"/>
      <c r="BX628" s="406"/>
      <c r="BY628" s="406"/>
      <c r="BZ628" s="406"/>
      <c r="CA628" s="406"/>
      <c r="CB628" s="406"/>
      <c r="CC628" s="406"/>
      <c r="CD628" s="406"/>
      <c r="CE628" s="406"/>
      <c r="CF628" s="406"/>
      <c r="CG628" s="406"/>
      <c r="CH628" s="406"/>
      <c r="CI628" s="406"/>
    </row>
    <row r="629" spans="1:87" ht="15.75" customHeight="1">
      <c r="A629" s="406"/>
      <c r="B629" s="407"/>
      <c r="C629" s="407"/>
      <c r="D629" s="406"/>
      <c r="E629" s="406"/>
      <c r="F629" s="406"/>
      <c r="G629" s="406"/>
      <c r="H629" s="406"/>
      <c r="I629" s="406"/>
      <c r="J629" s="406"/>
      <c r="K629" s="406"/>
      <c r="L629" s="406"/>
      <c r="M629" s="406"/>
      <c r="N629" s="406"/>
      <c r="O629" s="406"/>
      <c r="P629" s="406"/>
      <c r="Q629" s="406"/>
      <c r="R629" s="406"/>
      <c r="S629" s="406"/>
      <c r="T629" s="406"/>
      <c r="U629" s="406"/>
      <c r="V629" s="406"/>
      <c r="W629" s="406"/>
      <c r="X629" s="406"/>
      <c r="Y629" s="406"/>
      <c r="Z629" s="406"/>
      <c r="AA629" s="406"/>
      <c r="AB629" s="406"/>
      <c r="AC629" s="406"/>
      <c r="AD629" s="406"/>
      <c r="AE629" s="406"/>
      <c r="AF629" s="406"/>
      <c r="AG629" s="406"/>
      <c r="AH629" s="406"/>
      <c r="AI629" s="406"/>
      <c r="AJ629" s="406"/>
      <c r="AK629" s="406"/>
      <c r="AL629" s="406"/>
      <c r="AM629" s="406"/>
      <c r="AN629" s="406"/>
      <c r="AO629" s="406"/>
      <c r="AP629" s="406"/>
      <c r="AQ629" s="406"/>
      <c r="AR629" s="406"/>
      <c r="AS629" s="406"/>
      <c r="AT629" s="406"/>
      <c r="AU629" s="406"/>
      <c r="AV629" s="406"/>
      <c r="AW629" s="406"/>
      <c r="AX629" s="406"/>
      <c r="AY629" s="406"/>
      <c r="AZ629" s="406"/>
      <c r="BA629" s="406"/>
      <c r="BB629" s="406"/>
      <c r="BC629" s="406"/>
      <c r="BD629" s="406"/>
      <c r="BE629" s="406"/>
      <c r="BF629" s="406"/>
      <c r="BG629" s="406"/>
      <c r="BH629" s="406"/>
      <c r="BI629" s="406"/>
      <c r="BJ629" s="406"/>
      <c r="BK629" s="406"/>
      <c r="BL629" s="406"/>
      <c r="BM629" s="406"/>
      <c r="BN629" s="406"/>
      <c r="BO629" s="406"/>
      <c r="BP629" s="406"/>
      <c r="BQ629" s="406"/>
      <c r="BR629" s="406"/>
      <c r="BS629" s="406"/>
      <c r="BT629" s="406"/>
      <c r="BU629" s="406"/>
      <c r="BV629" s="406"/>
      <c r="BW629" s="406"/>
      <c r="BX629" s="406"/>
      <c r="BY629" s="406"/>
      <c r="BZ629" s="406"/>
      <c r="CA629" s="406"/>
      <c r="CB629" s="406"/>
      <c r="CC629" s="406"/>
      <c r="CD629" s="406"/>
      <c r="CE629" s="406"/>
      <c r="CF629" s="406"/>
      <c r="CG629" s="406"/>
      <c r="CH629" s="406"/>
      <c r="CI629" s="406"/>
    </row>
    <row r="630" spans="1:87" ht="15.75" customHeight="1">
      <c r="A630" s="406"/>
      <c r="B630" s="407"/>
      <c r="C630" s="407"/>
      <c r="D630" s="406"/>
      <c r="E630" s="406"/>
      <c r="F630" s="406"/>
      <c r="G630" s="406"/>
      <c r="H630" s="406"/>
      <c r="I630" s="406"/>
      <c r="J630" s="406"/>
      <c r="K630" s="406"/>
      <c r="L630" s="406"/>
      <c r="M630" s="406"/>
      <c r="N630" s="406"/>
      <c r="O630" s="406"/>
      <c r="P630" s="406"/>
      <c r="Q630" s="406"/>
      <c r="R630" s="406"/>
      <c r="S630" s="406"/>
      <c r="T630" s="406"/>
      <c r="U630" s="406"/>
      <c r="V630" s="406"/>
      <c r="W630" s="406"/>
      <c r="X630" s="406"/>
      <c r="Y630" s="406"/>
      <c r="Z630" s="406"/>
      <c r="AA630" s="406"/>
      <c r="AB630" s="406"/>
      <c r="AC630" s="406"/>
      <c r="AD630" s="406"/>
      <c r="AE630" s="406"/>
      <c r="AF630" s="406"/>
      <c r="AG630" s="406"/>
      <c r="AH630" s="406"/>
      <c r="AI630" s="406"/>
      <c r="AJ630" s="406"/>
      <c r="AK630" s="406"/>
      <c r="AL630" s="406"/>
      <c r="AM630" s="406"/>
      <c r="AN630" s="406"/>
      <c r="AO630" s="406"/>
      <c r="AP630" s="406"/>
      <c r="AQ630" s="406"/>
      <c r="AR630" s="406"/>
      <c r="AS630" s="406"/>
      <c r="AT630" s="406"/>
      <c r="AU630" s="406"/>
      <c r="AV630" s="406"/>
      <c r="AW630" s="406"/>
      <c r="AX630" s="406"/>
      <c r="AY630" s="406"/>
      <c r="AZ630" s="406"/>
      <c r="BA630" s="406"/>
      <c r="BB630" s="406"/>
      <c r="BC630" s="406"/>
      <c r="BD630" s="406"/>
      <c r="BE630" s="406"/>
      <c r="BF630" s="406"/>
      <c r="BG630" s="406"/>
      <c r="BH630" s="406"/>
      <c r="BI630" s="406"/>
      <c r="BJ630" s="406"/>
      <c r="BK630" s="406"/>
      <c r="BL630" s="406"/>
      <c r="BM630" s="406"/>
      <c r="BN630" s="406"/>
      <c r="BO630" s="406"/>
      <c r="BP630" s="406"/>
      <c r="BQ630" s="406"/>
      <c r="BR630" s="406"/>
      <c r="BS630" s="406"/>
      <c r="BT630" s="406"/>
      <c r="BU630" s="406"/>
      <c r="BV630" s="406"/>
      <c r="BW630" s="406"/>
      <c r="BX630" s="406"/>
      <c r="BY630" s="406"/>
      <c r="BZ630" s="406"/>
      <c r="CA630" s="406"/>
      <c r="CB630" s="406"/>
      <c r="CC630" s="406"/>
      <c r="CD630" s="406"/>
      <c r="CE630" s="406"/>
      <c r="CF630" s="406"/>
      <c r="CG630" s="406"/>
      <c r="CH630" s="406"/>
      <c r="CI630" s="406"/>
    </row>
    <row r="631" spans="1:87" ht="15.75" customHeight="1">
      <c r="A631" s="406"/>
      <c r="B631" s="407"/>
      <c r="C631" s="407"/>
      <c r="D631" s="406"/>
      <c r="E631" s="406"/>
      <c r="F631" s="406"/>
      <c r="G631" s="406"/>
      <c r="H631" s="406"/>
      <c r="I631" s="406"/>
      <c r="J631" s="406"/>
      <c r="K631" s="406"/>
      <c r="L631" s="406"/>
      <c r="M631" s="406"/>
      <c r="N631" s="406"/>
      <c r="O631" s="406"/>
      <c r="P631" s="406"/>
      <c r="Q631" s="406"/>
      <c r="R631" s="406"/>
      <c r="S631" s="406"/>
      <c r="T631" s="406"/>
      <c r="U631" s="406"/>
      <c r="V631" s="406"/>
      <c r="W631" s="406"/>
      <c r="X631" s="406"/>
      <c r="Y631" s="406"/>
      <c r="Z631" s="406"/>
      <c r="AA631" s="406"/>
      <c r="AB631" s="406"/>
      <c r="AC631" s="406"/>
      <c r="AD631" s="406"/>
      <c r="AE631" s="406"/>
      <c r="AF631" s="406"/>
      <c r="AG631" s="406"/>
      <c r="AH631" s="406"/>
      <c r="AI631" s="406"/>
      <c r="AJ631" s="406"/>
      <c r="AK631" s="406"/>
      <c r="AL631" s="406"/>
      <c r="AM631" s="406"/>
      <c r="AN631" s="406"/>
      <c r="AO631" s="406"/>
      <c r="AP631" s="406"/>
      <c r="AQ631" s="406"/>
      <c r="AR631" s="406"/>
      <c r="AS631" s="406"/>
      <c r="AT631" s="406"/>
      <c r="AU631" s="406"/>
      <c r="AV631" s="406"/>
      <c r="AW631" s="406"/>
      <c r="AX631" s="406"/>
      <c r="AY631" s="406"/>
      <c r="AZ631" s="406"/>
      <c r="BA631" s="406"/>
      <c r="BB631" s="406"/>
      <c r="BC631" s="406"/>
      <c r="BD631" s="406"/>
      <c r="BE631" s="406"/>
      <c r="BF631" s="406"/>
      <c r="BG631" s="406"/>
      <c r="BH631" s="406"/>
      <c r="BI631" s="406"/>
      <c r="BJ631" s="406"/>
      <c r="BK631" s="406"/>
      <c r="BL631" s="406"/>
      <c r="BM631" s="406"/>
      <c r="BN631" s="406"/>
      <c r="BO631" s="406"/>
      <c r="BP631" s="406"/>
      <c r="BQ631" s="406"/>
      <c r="BR631" s="406"/>
      <c r="BS631" s="406"/>
      <c r="BT631" s="406"/>
      <c r="BU631" s="406"/>
      <c r="BV631" s="406"/>
      <c r="BW631" s="406"/>
      <c r="BX631" s="406"/>
      <c r="BY631" s="406"/>
      <c r="BZ631" s="406"/>
      <c r="CA631" s="406"/>
      <c r="CB631" s="406"/>
      <c r="CC631" s="406"/>
      <c r="CD631" s="406"/>
      <c r="CE631" s="406"/>
      <c r="CF631" s="406"/>
      <c r="CG631" s="406"/>
      <c r="CH631" s="406"/>
      <c r="CI631" s="406"/>
    </row>
    <row r="632" spans="1:87" ht="15.75" customHeight="1">
      <c r="A632" s="406"/>
      <c r="B632" s="407"/>
      <c r="C632" s="407"/>
      <c r="D632" s="406"/>
      <c r="E632" s="406"/>
      <c r="F632" s="406"/>
      <c r="G632" s="406"/>
      <c r="H632" s="406"/>
      <c r="I632" s="406"/>
      <c r="J632" s="406"/>
      <c r="K632" s="406"/>
      <c r="L632" s="406"/>
      <c r="M632" s="406"/>
      <c r="N632" s="406"/>
      <c r="O632" s="406"/>
      <c r="P632" s="406"/>
      <c r="Q632" s="406"/>
      <c r="R632" s="406"/>
      <c r="S632" s="406"/>
      <c r="T632" s="406"/>
      <c r="U632" s="406"/>
      <c r="V632" s="406"/>
      <c r="W632" s="406"/>
      <c r="X632" s="406"/>
      <c r="Y632" s="406"/>
      <c r="Z632" s="406"/>
      <c r="AA632" s="406"/>
      <c r="AB632" s="406"/>
      <c r="AC632" s="406"/>
      <c r="AD632" s="406"/>
      <c r="AE632" s="406"/>
      <c r="AF632" s="406"/>
      <c r="AG632" s="406"/>
      <c r="AH632" s="406"/>
      <c r="AI632" s="406"/>
      <c r="AJ632" s="406"/>
      <c r="AK632" s="406"/>
      <c r="AL632" s="406"/>
      <c r="AM632" s="406"/>
      <c r="AN632" s="406"/>
      <c r="AO632" s="406"/>
      <c r="AP632" s="406"/>
      <c r="AQ632" s="406"/>
      <c r="AR632" s="406"/>
      <c r="AS632" s="406"/>
      <c r="AT632" s="406"/>
      <c r="AU632" s="406"/>
      <c r="AV632" s="406"/>
      <c r="AW632" s="406"/>
      <c r="AX632" s="406"/>
      <c r="AY632" s="406"/>
      <c r="AZ632" s="406"/>
      <c r="BA632" s="406"/>
      <c r="BB632" s="406"/>
      <c r="BC632" s="406"/>
      <c r="BD632" s="406"/>
      <c r="BE632" s="406"/>
      <c r="BF632" s="406"/>
      <c r="BG632" s="406"/>
      <c r="BH632" s="406"/>
      <c r="BI632" s="406"/>
      <c r="BJ632" s="406"/>
      <c r="BK632" s="406"/>
      <c r="BL632" s="406"/>
      <c r="BM632" s="406"/>
      <c r="BN632" s="406"/>
      <c r="BO632" s="406"/>
      <c r="BP632" s="406"/>
      <c r="BQ632" s="406"/>
      <c r="BR632" s="406"/>
      <c r="BS632" s="406"/>
      <c r="BT632" s="406"/>
      <c r="BU632" s="406"/>
      <c r="BV632" s="406"/>
      <c r="BW632" s="406"/>
      <c r="BX632" s="406"/>
      <c r="BY632" s="406"/>
      <c r="BZ632" s="406"/>
      <c r="CA632" s="406"/>
      <c r="CB632" s="406"/>
      <c r="CC632" s="406"/>
      <c r="CD632" s="406"/>
      <c r="CE632" s="406"/>
      <c r="CF632" s="406"/>
      <c r="CG632" s="406"/>
      <c r="CH632" s="406"/>
      <c r="CI632" s="406"/>
    </row>
    <row r="633" spans="1:87" ht="15.75" customHeight="1">
      <c r="A633" s="406"/>
      <c r="B633" s="407"/>
      <c r="C633" s="407"/>
      <c r="D633" s="406"/>
      <c r="E633" s="406"/>
      <c r="F633" s="406"/>
      <c r="G633" s="406"/>
      <c r="H633" s="406"/>
      <c r="I633" s="406"/>
      <c r="J633" s="406"/>
      <c r="K633" s="406"/>
      <c r="L633" s="406"/>
      <c r="M633" s="406"/>
      <c r="N633" s="406"/>
      <c r="O633" s="406"/>
      <c r="P633" s="406"/>
      <c r="Q633" s="406"/>
      <c r="R633" s="406"/>
      <c r="S633" s="406"/>
      <c r="T633" s="406"/>
      <c r="U633" s="406"/>
      <c r="V633" s="406"/>
      <c r="W633" s="406"/>
      <c r="X633" s="406"/>
      <c r="Y633" s="406"/>
      <c r="Z633" s="406"/>
      <c r="AA633" s="406"/>
      <c r="AB633" s="406"/>
      <c r="AC633" s="406"/>
      <c r="AD633" s="406"/>
      <c r="AE633" s="406"/>
      <c r="AF633" s="406"/>
      <c r="AG633" s="406"/>
      <c r="AH633" s="406"/>
      <c r="AI633" s="406"/>
      <c r="AJ633" s="406"/>
      <c r="AK633" s="406"/>
      <c r="AL633" s="406"/>
      <c r="AM633" s="406"/>
      <c r="AN633" s="406"/>
      <c r="AO633" s="406"/>
      <c r="AP633" s="406"/>
      <c r="AQ633" s="406"/>
      <c r="AR633" s="406"/>
      <c r="AS633" s="406"/>
      <c r="AT633" s="406"/>
      <c r="AU633" s="406"/>
      <c r="AV633" s="406"/>
      <c r="AW633" s="406"/>
      <c r="AX633" s="406"/>
      <c r="AY633" s="406"/>
      <c r="AZ633" s="406"/>
      <c r="BA633" s="406"/>
      <c r="BB633" s="406"/>
      <c r="BC633" s="406"/>
      <c r="BD633" s="406"/>
      <c r="BE633" s="406"/>
      <c r="BF633" s="406"/>
      <c r="BG633" s="406"/>
      <c r="BH633" s="406"/>
      <c r="BI633" s="406"/>
      <c r="BJ633" s="406"/>
      <c r="BK633" s="406"/>
      <c r="BL633" s="406"/>
      <c r="BM633" s="406"/>
      <c r="BN633" s="406"/>
      <c r="BO633" s="406"/>
      <c r="BP633" s="406"/>
      <c r="BQ633" s="406"/>
      <c r="BR633" s="406"/>
      <c r="BS633" s="406"/>
      <c r="BT633" s="406"/>
      <c r="BU633" s="406"/>
      <c r="BV633" s="406"/>
      <c r="BW633" s="406"/>
      <c r="BX633" s="406"/>
      <c r="BY633" s="406"/>
      <c r="BZ633" s="406"/>
      <c r="CA633" s="406"/>
      <c r="CB633" s="406"/>
      <c r="CC633" s="406"/>
      <c r="CD633" s="406"/>
      <c r="CE633" s="406"/>
      <c r="CF633" s="406"/>
      <c r="CG633" s="406"/>
      <c r="CH633" s="406"/>
      <c r="CI633" s="406"/>
    </row>
    <row r="634" spans="1:87" ht="15.75" customHeight="1">
      <c r="A634" s="406"/>
      <c r="B634" s="407"/>
      <c r="C634" s="407"/>
      <c r="D634" s="406"/>
      <c r="E634" s="406"/>
      <c r="F634" s="406"/>
      <c r="G634" s="406"/>
      <c r="H634" s="406"/>
      <c r="I634" s="406"/>
      <c r="J634" s="406"/>
      <c r="K634" s="406"/>
      <c r="L634" s="406"/>
      <c r="M634" s="406"/>
      <c r="N634" s="406"/>
      <c r="O634" s="406"/>
      <c r="P634" s="406"/>
      <c r="Q634" s="406"/>
      <c r="R634" s="406"/>
      <c r="S634" s="406"/>
      <c r="T634" s="406"/>
      <c r="U634" s="406"/>
      <c r="V634" s="406"/>
      <c r="W634" s="406"/>
      <c r="X634" s="406"/>
      <c r="Y634" s="406"/>
      <c r="Z634" s="406"/>
      <c r="AA634" s="406"/>
      <c r="AB634" s="406"/>
      <c r="AC634" s="406"/>
      <c r="AD634" s="406"/>
      <c r="AE634" s="406"/>
      <c r="AF634" s="406"/>
      <c r="AG634" s="406"/>
      <c r="AH634" s="406"/>
      <c r="AI634" s="406"/>
      <c r="AJ634" s="406"/>
      <c r="AK634" s="406"/>
      <c r="AL634" s="406"/>
      <c r="AM634" s="406"/>
      <c r="AN634" s="406"/>
      <c r="AO634" s="406"/>
      <c r="AP634" s="406"/>
      <c r="AQ634" s="406"/>
      <c r="AR634" s="406"/>
      <c r="AS634" s="406"/>
      <c r="AT634" s="406"/>
      <c r="AU634" s="406"/>
      <c r="AV634" s="406"/>
      <c r="AW634" s="406"/>
      <c r="AX634" s="406"/>
      <c r="AY634" s="406"/>
      <c r="AZ634" s="406"/>
      <c r="BA634" s="406"/>
      <c r="BB634" s="406"/>
      <c r="BC634" s="406"/>
      <c r="BD634" s="406"/>
      <c r="BE634" s="406"/>
      <c r="BF634" s="406"/>
      <c r="BG634" s="406"/>
      <c r="BH634" s="406"/>
      <c r="BI634" s="406"/>
      <c r="BJ634" s="406"/>
      <c r="BK634" s="406"/>
      <c r="BL634" s="406"/>
      <c r="BM634" s="406"/>
      <c r="BN634" s="406"/>
      <c r="BO634" s="406"/>
      <c r="BP634" s="406"/>
      <c r="BQ634" s="406"/>
      <c r="BR634" s="406"/>
      <c r="BS634" s="406"/>
      <c r="BT634" s="406"/>
      <c r="BU634" s="406"/>
      <c r="BV634" s="406"/>
      <c r="BW634" s="406"/>
      <c r="BX634" s="406"/>
      <c r="BY634" s="406"/>
      <c r="BZ634" s="406"/>
      <c r="CA634" s="406"/>
      <c r="CB634" s="406"/>
      <c r="CC634" s="406"/>
      <c r="CD634" s="406"/>
      <c r="CE634" s="406"/>
      <c r="CF634" s="406"/>
      <c r="CG634" s="406"/>
      <c r="CH634" s="406"/>
      <c r="CI634" s="406"/>
    </row>
    <row r="635" spans="1:87" ht="15.75" customHeight="1">
      <c r="A635" s="406"/>
      <c r="B635" s="407"/>
      <c r="C635" s="407"/>
      <c r="D635" s="406"/>
      <c r="E635" s="406"/>
      <c r="F635" s="406"/>
      <c r="G635" s="406"/>
      <c r="H635" s="406"/>
      <c r="I635" s="406"/>
      <c r="J635" s="406"/>
      <c r="K635" s="406"/>
      <c r="L635" s="406"/>
      <c r="M635" s="406"/>
      <c r="N635" s="406"/>
      <c r="O635" s="406"/>
      <c r="P635" s="406"/>
      <c r="Q635" s="406"/>
      <c r="R635" s="406"/>
      <c r="S635" s="406"/>
      <c r="T635" s="406"/>
      <c r="U635" s="406"/>
      <c r="V635" s="406"/>
      <c r="W635" s="406"/>
      <c r="X635" s="406"/>
      <c r="Y635" s="406"/>
      <c r="Z635" s="406"/>
      <c r="AA635" s="406"/>
      <c r="AB635" s="406"/>
      <c r="AC635" s="406"/>
      <c r="AD635" s="406"/>
      <c r="AE635" s="406"/>
      <c r="AF635" s="406"/>
      <c r="AG635" s="406"/>
      <c r="AH635" s="406"/>
      <c r="AI635" s="406"/>
      <c r="AJ635" s="406"/>
      <c r="AK635" s="406"/>
      <c r="AL635" s="406"/>
      <c r="AM635" s="406"/>
      <c r="AN635" s="406"/>
      <c r="AO635" s="406"/>
      <c r="AP635" s="406"/>
      <c r="AQ635" s="406"/>
      <c r="AR635" s="406"/>
      <c r="AS635" s="406"/>
      <c r="AT635" s="406"/>
      <c r="AU635" s="406"/>
      <c r="AV635" s="406"/>
      <c r="AW635" s="406"/>
      <c r="AX635" s="406"/>
      <c r="AY635" s="406"/>
      <c r="AZ635" s="406"/>
      <c r="BA635" s="406"/>
      <c r="BB635" s="406"/>
      <c r="BC635" s="406"/>
      <c r="BD635" s="406"/>
      <c r="BE635" s="406"/>
      <c r="BF635" s="406"/>
      <c r="BG635" s="406"/>
      <c r="BH635" s="406"/>
      <c r="BI635" s="406"/>
      <c r="BJ635" s="406"/>
      <c r="BK635" s="406"/>
      <c r="BL635" s="406"/>
      <c r="BM635" s="406"/>
      <c r="BN635" s="406"/>
      <c r="BO635" s="406"/>
      <c r="BP635" s="406"/>
      <c r="BQ635" s="406"/>
      <c r="BR635" s="406"/>
      <c r="BS635" s="406"/>
      <c r="BT635" s="406"/>
      <c r="BU635" s="406"/>
      <c r="BV635" s="406"/>
      <c r="BW635" s="406"/>
      <c r="BX635" s="406"/>
      <c r="BY635" s="406"/>
      <c r="BZ635" s="406"/>
      <c r="CA635" s="406"/>
      <c r="CB635" s="406"/>
      <c r="CC635" s="406"/>
      <c r="CD635" s="406"/>
      <c r="CE635" s="406"/>
      <c r="CF635" s="406"/>
      <c r="CG635" s="406"/>
      <c r="CH635" s="406"/>
      <c r="CI635" s="406"/>
    </row>
    <row r="636" spans="1:87" ht="15.75" customHeight="1">
      <c r="A636" s="406"/>
      <c r="B636" s="407"/>
      <c r="C636" s="407"/>
      <c r="D636" s="406"/>
      <c r="E636" s="406"/>
      <c r="F636" s="406"/>
      <c r="G636" s="406"/>
      <c r="H636" s="406"/>
      <c r="I636" s="406"/>
      <c r="J636" s="406"/>
      <c r="K636" s="406"/>
      <c r="L636" s="406"/>
      <c r="M636" s="406"/>
      <c r="N636" s="406"/>
      <c r="O636" s="406"/>
      <c r="P636" s="406"/>
      <c r="Q636" s="406"/>
      <c r="R636" s="406"/>
      <c r="S636" s="406"/>
      <c r="T636" s="406"/>
      <c r="U636" s="406"/>
      <c r="V636" s="406"/>
      <c r="W636" s="406"/>
      <c r="X636" s="406"/>
      <c r="Y636" s="406"/>
      <c r="Z636" s="406"/>
      <c r="AA636" s="406"/>
      <c r="AB636" s="406"/>
      <c r="AC636" s="406"/>
      <c r="AD636" s="406"/>
      <c r="AE636" s="406"/>
      <c r="AF636" s="406"/>
      <c r="AG636" s="406"/>
      <c r="AH636" s="406"/>
      <c r="AI636" s="406"/>
      <c r="AJ636" s="406"/>
      <c r="AK636" s="406"/>
      <c r="AL636" s="406"/>
      <c r="AM636" s="406"/>
      <c r="AN636" s="406"/>
      <c r="AO636" s="406"/>
      <c r="AP636" s="406"/>
      <c r="AQ636" s="406"/>
      <c r="AR636" s="406"/>
      <c r="AS636" s="406"/>
      <c r="AT636" s="406"/>
      <c r="AU636" s="406"/>
      <c r="AV636" s="406"/>
      <c r="AW636" s="406"/>
      <c r="AX636" s="406"/>
      <c r="AY636" s="406"/>
      <c r="AZ636" s="406"/>
      <c r="BA636" s="406"/>
      <c r="BB636" s="406"/>
      <c r="BC636" s="406"/>
      <c r="BD636" s="406"/>
      <c r="BE636" s="406"/>
      <c r="BF636" s="406"/>
      <c r="BG636" s="406"/>
      <c r="BH636" s="406"/>
      <c r="BI636" s="406"/>
      <c r="BJ636" s="406"/>
      <c r="BK636" s="406"/>
      <c r="BL636" s="406"/>
      <c r="BM636" s="406"/>
      <c r="BN636" s="406"/>
      <c r="BO636" s="406"/>
      <c r="BP636" s="406"/>
      <c r="BQ636" s="406"/>
      <c r="BR636" s="406"/>
      <c r="BS636" s="406"/>
      <c r="BT636" s="406"/>
      <c r="BU636" s="406"/>
      <c r="BV636" s="406"/>
      <c r="BW636" s="406"/>
      <c r="BX636" s="406"/>
      <c r="BY636" s="406"/>
      <c r="BZ636" s="406"/>
      <c r="CA636" s="406"/>
      <c r="CB636" s="406"/>
      <c r="CC636" s="406"/>
      <c r="CD636" s="406"/>
      <c r="CE636" s="406"/>
      <c r="CF636" s="406"/>
      <c r="CG636" s="406"/>
      <c r="CH636" s="406"/>
      <c r="CI636" s="406"/>
    </row>
    <row r="637" spans="1:87" ht="15.75" customHeight="1">
      <c r="A637" s="406"/>
      <c r="B637" s="407"/>
      <c r="C637" s="407"/>
      <c r="D637" s="406"/>
      <c r="E637" s="406"/>
      <c r="F637" s="406"/>
      <c r="G637" s="406"/>
      <c r="H637" s="406"/>
      <c r="I637" s="406"/>
      <c r="J637" s="406"/>
      <c r="K637" s="406"/>
      <c r="L637" s="406"/>
      <c r="M637" s="406"/>
      <c r="N637" s="406"/>
      <c r="O637" s="406"/>
      <c r="P637" s="406"/>
      <c r="Q637" s="406"/>
      <c r="R637" s="406"/>
      <c r="S637" s="406"/>
      <c r="T637" s="406"/>
      <c r="U637" s="406"/>
      <c r="V637" s="406"/>
      <c r="W637" s="406"/>
      <c r="X637" s="406"/>
      <c r="Y637" s="406"/>
      <c r="Z637" s="406"/>
      <c r="AA637" s="406"/>
      <c r="AB637" s="406"/>
      <c r="AC637" s="406"/>
      <c r="AD637" s="406"/>
      <c r="AE637" s="406"/>
      <c r="AF637" s="406"/>
      <c r="AG637" s="406"/>
      <c r="AH637" s="406"/>
      <c r="AI637" s="406"/>
      <c r="AJ637" s="406"/>
      <c r="AK637" s="406"/>
      <c r="AL637" s="406"/>
      <c r="AM637" s="406"/>
      <c r="AN637" s="406"/>
      <c r="AO637" s="406"/>
      <c r="AP637" s="406"/>
      <c r="AQ637" s="406"/>
      <c r="AR637" s="406"/>
      <c r="AS637" s="406"/>
      <c r="AT637" s="406"/>
      <c r="AU637" s="406"/>
      <c r="AV637" s="406"/>
      <c r="AW637" s="406"/>
      <c r="AX637" s="406"/>
      <c r="AY637" s="406"/>
      <c r="AZ637" s="406"/>
      <c r="BA637" s="406"/>
      <c r="BB637" s="406"/>
      <c r="BC637" s="406"/>
      <c r="BD637" s="406"/>
      <c r="BE637" s="406"/>
      <c r="BF637" s="406"/>
      <c r="BG637" s="406"/>
      <c r="BH637" s="406"/>
      <c r="BI637" s="406"/>
      <c r="BJ637" s="406"/>
      <c r="BK637" s="406"/>
      <c r="BL637" s="406"/>
      <c r="BM637" s="406"/>
      <c r="BN637" s="406"/>
      <c r="BO637" s="406"/>
      <c r="BP637" s="406"/>
      <c r="BQ637" s="406"/>
      <c r="BR637" s="406"/>
      <c r="BS637" s="406"/>
      <c r="BT637" s="406"/>
      <c r="BU637" s="406"/>
      <c r="BV637" s="406"/>
      <c r="BW637" s="406"/>
      <c r="BX637" s="406"/>
      <c r="BY637" s="406"/>
      <c r="BZ637" s="406"/>
      <c r="CA637" s="406"/>
      <c r="CB637" s="406"/>
      <c r="CC637" s="406"/>
      <c r="CD637" s="406"/>
      <c r="CE637" s="406"/>
      <c r="CF637" s="406"/>
      <c r="CG637" s="406"/>
      <c r="CH637" s="406"/>
      <c r="CI637" s="406"/>
    </row>
    <row r="638" spans="1:87" ht="15.75" customHeight="1">
      <c r="A638" s="406"/>
      <c r="B638" s="407"/>
      <c r="C638" s="407"/>
      <c r="D638" s="406"/>
      <c r="E638" s="406"/>
      <c r="F638" s="406"/>
      <c r="G638" s="406"/>
      <c r="H638" s="406"/>
      <c r="I638" s="406"/>
      <c r="J638" s="406"/>
      <c r="K638" s="406"/>
      <c r="L638" s="406"/>
      <c r="M638" s="406"/>
      <c r="N638" s="406"/>
      <c r="O638" s="406"/>
      <c r="P638" s="406"/>
      <c r="Q638" s="406"/>
      <c r="R638" s="406"/>
      <c r="S638" s="406"/>
      <c r="T638" s="406"/>
      <c r="U638" s="406"/>
      <c r="V638" s="406"/>
      <c r="W638" s="406"/>
      <c r="X638" s="406"/>
      <c r="Y638" s="406"/>
      <c r="Z638" s="406"/>
      <c r="AA638" s="406"/>
      <c r="AB638" s="406"/>
      <c r="AC638" s="406"/>
      <c r="AD638" s="406"/>
      <c r="AE638" s="406"/>
      <c r="AF638" s="406"/>
      <c r="AG638" s="406"/>
      <c r="AH638" s="406"/>
      <c r="AI638" s="406"/>
      <c r="AJ638" s="406"/>
      <c r="AK638" s="406"/>
      <c r="AL638" s="406"/>
      <c r="AM638" s="406"/>
      <c r="AN638" s="406"/>
      <c r="AO638" s="406"/>
      <c r="AP638" s="406"/>
      <c r="AQ638" s="406"/>
      <c r="AR638" s="406"/>
      <c r="AS638" s="406"/>
      <c r="AT638" s="406"/>
      <c r="AU638" s="406"/>
      <c r="AV638" s="406"/>
      <c r="AW638" s="406"/>
      <c r="AX638" s="406"/>
      <c r="AY638" s="406"/>
      <c r="AZ638" s="406"/>
      <c r="BA638" s="406"/>
      <c r="BB638" s="406"/>
      <c r="BC638" s="406"/>
      <c r="BD638" s="406"/>
      <c r="BE638" s="406"/>
      <c r="BF638" s="406"/>
      <c r="BG638" s="406"/>
      <c r="BH638" s="406"/>
      <c r="BI638" s="406"/>
      <c r="BJ638" s="406"/>
      <c r="BK638" s="406"/>
      <c r="BL638" s="406"/>
      <c r="BM638" s="406"/>
      <c r="BN638" s="406"/>
      <c r="BO638" s="406"/>
      <c r="BP638" s="406"/>
      <c r="BQ638" s="406"/>
      <c r="BR638" s="406"/>
      <c r="BS638" s="406"/>
      <c r="BT638" s="406"/>
      <c r="BU638" s="406"/>
      <c r="BV638" s="406"/>
      <c r="BW638" s="406"/>
      <c r="BX638" s="406"/>
      <c r="BY638" s="406"/>
      <c r="BZ638" s="406"/>
      <c r="CA638" s="406"/>
      <c r="CB638" s="406"/>
      <c r="CC638" s="406"/>
      <c r="CD638" s="406"/>
      <c r="CE638" s="406"/>
      <c r="CF638" s="406"/>
      <c r="CG638" s="406"/>
      <c r="CH638" s="406"/>
      <c r="CI638" s="406"/>
    </row>
    <row r="639" spans="1:87" ht="15.75" customHeight="1">
      <c r="A639" s="406"/>
      <c r="B639" s="407"/>
      <c r="C639" s="407"/>
      <c r="D639" s="406"/>
      <c r="E639" s="406"/>
      <c r="F639" s="406"/>
      <c r="G639" s="406"/>
      <c r="H639" s="406"/>
      <c r="I639" s="406"/>
      <c r="J639" s="406"/>
      <c r="K639" s="406"/>
      <c r="L639" s="406"/>
      <c r="M639" s="406"/>
      <c r="N639" s="406"/>
      <c r="O639" s="406"/>
      <c r="P639" s="406"/>
      <c r="Q639" s="406"/>
      <c r="R639" s="406"/>
      <c r="S639" s="406"/>
      <c r="T639" s="406"/>
      <c r="U639" s="406"/>
      <c r="V639" s="406"/>
      <c r="W639" s="406"/>
      <c r="X639" s="406"/>
      <c r="Y639" s="406"/>
      <c r="Z639" s="406"/>
      <c r="AA639" s="406"/>
      <c r="AB639" s="406"/>
      <c r="AC639" s="406"/>
      <c r="AD639" s="406"/>
      <c r="AE639" s="406"/>
      <c r="AF639" s="406"/>
      <c r="AG639" s="406"/>
      <c r="AH639" s="406"/>
      <c r="AI639" s="406"/>
      <c r="AJ639" s="406"/>
      <c r="AK639" s="406"/>
      <c r="AL639" s="406"/>
      <c r="AM639" s="406"/>
      <c r="AN639" s="406"/>
      <c r="AO639" s="406"/>
      <c r="AP639" s="406"/>
      <c r="AQ639" s="406"/>
      <c r="AR639" s="406"/>
      <c r="AS639" s="406"/>
      <c r="AT639" s="406"/>
      <c r="AU639" s="406"/>
      <c r="AV639" s="406"/>
      <c r="AW639" s="406"/>
      <c r="AX639" s="406"/>
      <c r="AY639" s="406"/>
      <c r="AZ639" s="406"/>
      <c r="BA639" s="406"/>
      <c r="BB639" s="406"/>
      <c r="BC639" s="406"/>
      <c r="BD639" s="406"/>
      <c r="BE639" s="406"/>
      <c r="BF639" s="406"/>
      <c r="BG639" s="406"/>
      <c r="BH639" s="406"/>
      <c r="BI639" s="406"/>
      <c r="BJ639" s="406"/>
      <c r="BK639" s="406"/>
      <c r="BL639" s="406"/>
      <c r="BM639" s="406"/>
      <c r="BN639" s="406"/>
      <c r="BO639" s="406"/>
      <c r="BP639" s="406"/>
      <c r="BQ639" s="406"/>
      <c r="BR639" s="406"/>
      <c r="BS639" s="406"/>
      <c r="BT639" s="406"/>
      <c r="BU639" s="406"/>
      <c r="BV639" s="406"/>
      <c r="BW639" s="406"/>
      <c r="BX639" s="406"/>
      <c r="BY639" s="406"/>
      <c r="BZ639" s="406"/>
      <c r="CA639" s="406"/>
      <c r="CB639" s="406"/>
      <c r="CC639" s="406"/>
      <c r="CD639" s="406"/>
      <c r="CE639" s="406"/>
      <c r="CF639" s="406"/>
      <c r="CG639" s="406"/>
      <c r="CH639" s="406"/>
      <c r="CI639" s="406"/>
    </row>
    <row r="640" spans="1:87" ht="15.75" customHeight="1">
      <c r="A640" s="406"/>
      <c r="B640" s="407"/>
      <c r="C640" s="407"/>
      <c r="D640" s="406"/>
      <c r="E640" s="406"/>
      <c r="F640" s="406"/>
      <c r="G640" s="406"/>
      <c r="H640" s="406"/>
      <c r="I640" s="406"/>
      <c r="J640" s="406"/>
      <c r="K640" s="406"/>
      <c r="L640" s="406"/>
      <c r="M640" s="406"/>
      <c r="N640" s="406"/>
      <c r="O640" s="406"/>
      <c r="P640" s="406"/>
      <c r="Q640" s="406"/>
      <c r="R640" s="406"/>
      <c r="S640" s="406"/>
      <c r="T640" s="406"/>
      <c r="U640" s="406"/>
      <c r="V640" s="406"/>
      <c r="W640" s="406"/>
      <c r="X640" s="406"/>
      <c r="Y640" s="406"/>
      <c r="Z640" s="406"/>
      <c r="AA640" s="406"/>
      <c r="AB640" s="406"/>
      <c r="AC640" s="406"/>
      <c r="AD640" s="406"/>
      <c r="AE640" s="406"/>
      <c r="AF640" s="406"/>
      <c r="AG640" s="406"/>
      <c r="AH640" s="406"/>
      <c r="AI640" s="406"/>
      <c r="AJ640" s="406"/>
      <c r="AK640" s="406"/>
      <c r="AL640" s="406"/>
      <c r="AM640" s="406"/>
      <c r="AN640" s="406"/>
      <c r="AO640" s="406"/>
      <c r="AP640" s="406"/>
      <c r="AQ640" s="406"/>
      <c r="AR640" s="406"/>
      <c r="AS640" s="406"/>
      <c r="AT640" s="406"/>
      <c r="AU640" s="406"/>
      <c r="AV640" s="406"/>
      <c r="AW640" s="406"/>
      <c r="AX640" s="406"/>
      <c r="AY640" s="406"/>
      <c r="AZ640" s="406"/>
      <c r="BA640" s="406"/>
      <c r="BB640" s="406"/>
      <c r="BC640" s="406"/>
      <c r="BD640" s="406"/>
      <c r="BE640" s="406"/>
      <c r="BF640" s="406"/>
      <c r="BG640" s="406"/>
      <c r="BH640" s="406"/>
      <c r="BI640" s="406"/>
      <c r="BJ640" s="406"/>
      <c r="BK640" s="406"/>
      <c r="BL640" s="406"/>
      <c r="BM640" s="406"/>
      <c r="BN640" s="406"/>
      <c r="BO640" s="406"/>
      <c r="BP640" s="406"/>
      <c r="BQ640" s="406"/>
      <c r="BR640" s="406"/>
      <c r="BS640" s="406"/>
      <c r="BT640" s="406"/>
      <c r="BU640" s="406"/>
      <c r="BV640" s="406"/>
      <c r="BW640" s="406"/>
      <c r="BX640" s="406"/>
      <c r="BY640" s="406"/>
      <c r="BZ640" s="406"/>
      <c r="CA640" s="406"/>
      <c r="CB640" s="406"/>
      <c r="CC640" s="406"/>
      <c r="CD640" s="406"/>
      <c r="CE640" s="406"/>
      <c r="CF640" s="406"/>
      <c r="CG640" s="406"/>
      <c r="CH640" s="406"/>
      <c r="CI640" s="406"/>
    </row>
    <row r="641" spans="1:87" ht="15.75" customHeight="1">
      <c r="A641" s="406"/>
      <c r="B641" s="407"/>
      <c r="C641" s="407"/>
      <c r="D641" s="406"/>
      <c r="E641" s="406"/>
      <c r="F641" s="406"/>
      <c r="G641" s="406"/>
      <c r="H641" s="406"/>
      <c r="I641" s="406"/>
      <c r="J641" s="406"/>
      <c r="K641" s="406"/>
      <c r="L641" s="406"/>
      <c r="M641" s="406"/>
      <c r="N641" s="406"/>
      <c r="O641" s="406"/>
      <c r="P641" s="406"/>
      <c r="Q641" s="406"/>
      <c r="R641" s="406"/>
      <c r="S641" s="406"/>
      <c r="T641" s="406"/>
      <c r="U641" s="406"/>
      <c r="V641" s="406"/>
      <c r="W641" s="406"/>
      <c r="X641" s="406"/>
      <c r="Y641" s="406"/>
      <c r="Z641" s="406"/>
      <c r="AA641" s="406"/>
      <c r="AB641" s="406"/>
      <c r="AC641" s="406"/>
      <c r="AD641" s="406"/>
      <c r="AE641" s="406"/>
      <c r="AF641" s="406"/>
      <c r="AG641" s="406"/>
      <c r="AH641" s="406"/>
      <c r="AI641" s="406"/>
      <c r="AJ641" s="406"/>
      <c r="AK641" s="406"/>
      <c r="AL641" s="406"/>
      <c r="AM641" s="406"/>
      <c r="AN641" s="406"/>
      <c r="AO641" s="406"/>
      <c r="AP641" s="406"/>
      <c r="AQ641" s="406"/>
      <c r="AR641" s="406"/>
      <c r="AS641" s="406"/>
      <c r="AT641" s="406"/>
      <c r="AU641" s="406"/>
      <c r="AV641" s="406"/>
      <c r="AW641" s="406"/>
      <c r="AX641" s="406"/>
      <c r="AY641" s="406"/>
      <c r="AZ641" s="406"/>
      <c r="BA641" s="406"/>
      <c r="BB641" s="406"/>
      <c r="BC641" s="406"/>
      <c r="BD641" s="406"/>
      <c r="BE641" s="406"/>
      <c r="BF641" s="406"/>
      <c r="BG641" s="406"/>
      <c r="BH641" s="406"/>
      <c r="BI641" s="406"/>
      <c r="BJ641" s="406"/>
      <c r="BK641" s="406"/>
      <c r="BL641" s="406"/>
      <c r="BM641" s="406"/>
      <c r="BN641" s="406"/>
      <c r="BO641" s="406"/>
      <c r="BP641" s="406"/>
      <c r="BQ641" s="406"/>
      <c r="BR641" s="406"/>
      <c r="BS641" s="406"/>
      <c r="BT641" s="406"/>
      <c r="BU641" s="406"/>
      <c r="BV641" s="406"/>
      <c r="BW641" s="406"/>
      <c r="BX641" s="406"/>
      <c r="BY641" s="406"/>
      <c r="BZ641" s="406"/>
      <c r="CA641" s="406"/>
      <c r="CB641" s="406"/>
      <c r="CC641" s="406"/>
      <c r="CD641" s="406"/>
      <c r="CE641" s="406"/>
      <c r="CF641" s="406"/>
      <c r="CG641" s="406"/>
      <c r="CH641" s="406"/>
      <c r="CI641" s="406"/>
    </row>
    <row r="642" spans="1:87" ht="15.75" customHeight="1">
      <c r="A642" s="406"/>
      <c r="B642" s="407"/>
      <c r="C642" s="407"/>
      <c r="D642" s="406"/>
      <c r="E642" s="406"/>
      <c r="F642" s="406"/>
      <c r="G642" s="406"/>
      <c r="H642" s="406"/>
      <c r="I642" s="406"/>
      <c r="J642" s="406"/>
      <c r="K642" s="406"/>
      <c r="L642" s="406"/>
      <c r="M642" s="406"/>
      <c r="N642" s="406"/>
      <c r="O642" s="406"/>
      <c r="P642" s="406"/>
      <c r="Q642" s="406"/>
      <c r="R642" s="406"/>
      <c r="S642" s="406"/>
      <c r="T642" s="406"/>
      <c r="U642" s="406"/>
      <c r="V642" s="406"/>
      <c r="W642" s="406"/>
      <c r="X642" s="406"/>
      <c r="Y642" s="406"/>
      <c r="Z642" s="406"/>
      <c r="AA642" s="406"/>
      <c r="AB642" s="406"/>
      <c r="AC642" s="406"/>
      <c r="AD642" s="406"/>
      <c r="AE642" s="406"/>
      <c r="AF642" s="406"/>
      <c r="AG642" s="406"/>
      <c r="AH642" s="406"/>
      <c r="AI642" s="406"/>
      <c r="AJ642" s="406"/>
      <c r="AK642" s="406"/>
      <c r="AL642" s="406"/>
      <c r="AM642" s="406"/>
      <c r="AN642" s="406"/>
      <c r="AO642" s="406"/>
      <c r="AP642" s="406"/>
      <c r="AQ642" s="406"/>
      <c r="AR642" s="406"/>
      <c r="AS642" s="406"/>
      <c r="AT642" s="406"/>
      <c r="AU642" s="406"/>
      <c r="AV642" s="406"/>
      <c r="AW642" s="406"/>
      <c r="AX642" s="406"/>
      <c r="AY642" s="406"/>
      <c r="AZ642" s="406"/>
      <c r="BA642" s="406"/>
      <c r="BB642" s="406"/>
      <c r="BC642" s="406"/>
      <c r="BD642" s="406"/>
      <c r="BE642" s="406"/>
      <c r="BF642" s="406"/>
      <c r="BG642" s="406"/>
      <c r="BH642" s="406"/>
      <c r="BI642" s="406"/>
      <c r="BJ642" s="406"/>
      <c r="BK642" s="406"/>
      <c r="BL642" s="406"/>
      <c r="BM642" s="406"/>
      <c r="BN642" s="406"/>
      <c r="BO642" s="406"/>
      <c r="BP642" s="406"/>
      <c r="BQ642" s="406"/>
      <c r="BR642" s="406"/>
      <c r="BS642" s="406"/>
      <c r="BT642" s="406"/>
      <c r="BU642" s="406"/>
      <c r="BV642" s="406"/>
      <c r="BW642" s="406"/>
      <c r="BX642" s="406"/>
      <c r="BY642" s="406"/>
      <c r="BZ642" s="406"/>
      <c r="CA642" s="406"/>
      <c r="CB642" s="406"/>
      <c r="CC642" s="406"/>
      <c r="CD642" s="406"/>
      <c r="CE642" s="406"/>
      <c r="CF642" s="406"/>
      <c r="CG642" s="406"/>
      <c r="CH642" s="406"/>
      <c r="CI642" s="406"/>
    </row>
    <row r="643" spans="1:87" ht="15.75" customHeight="1">
      <c r="A643" s="406"/>
      <c r="B643" s="407"/>
      <c r="C643" s="407"/>
      <c r="D643" s="406"/>
      <c r="E643" s="406"/>
      <c r="F643" s="406"/>
      <c r="G643" s="406"/>
      <c r="H643" s="406"/>
      <c r="I643" s="406"/>
      <c r="J643" s="406"/>
      <c r="K643" s="406"/>
      <c r="L643" s="406"/>
      <c r="M643" s="406"/>
      <c r="N643" s="406"/>
      <c r="O643" s="406"/>
      <c r="P643" s="406"/>
      <c r="Q643" s="406"/>
      <c r="R643" s="406"/>
      <c r="S643" s="406"/>
      <c r="T643" s="406"/>
      <c r="U643" s="406"/>
      <c r="V643" s="406"/>
      <c r="W643" s="406"/>
      <c r="X643" s="406"/>
      <c r="Y643" s="406"/>
      <c r="Z643" s="406"/>
      <c r="AA643" s="406"/>
      <c r="AB643" s="406"/>
      <c r="AC643" s="406"/>
      <c r="AD643" s="406"/>
      <c r="AE643" s="406"/>
      <c r="AF643" s="406"/>
      <c r="AG643" s="406"/>
      <c r="AH643" s="406"/>
      <c r="AI643" s="406"/>
      <c r="AJ643" s="406"/>
      <c r="AK643" s="406"/>
      <c r="AL643" s="406"/>
      <c r="AM643" s="406"/>
      <c r="AN643" s="406"/>
      <c r="AO643" s="406"/>
      <c r="AP643" s="406"/>
      <c r="AQ643" s="406"/>
      <c r="AR643" s="406"/>
      <c r="AS643" s="406"/>
      <c r="AT643" s="406"/>
      <c r="AU643" s="406"/>
      <c r="AV643" s="406"/>
      <c r="AW643" s="406"/>
      <c r="AX643" s="406"/>
      <c r="AY643" s="406"/>
      <c r="AZ643" s="406"/>
      <c r="BA643" s="406"/>
      <c r="BB643" s="406"/>
      <c r="BC643" s="406"/>
      <c r="BD643" s="406"/>
      <c r="BE643" s="406"/>
      <c r="BF643" s="406"/>
      <c r="BG643" s="406"/>
      <c r="BH643" s="406"/>
      <c r="BI643" s="406"/>
      <c r="BJ643" s="406"/>
      <c r="BK643" s="406"/>
      <c r="BL643" s="406"/>
      <c r="BM643" s="406"/>
      <c r="BN643" s="406"/>
      <c r="BO643" s="406"/>
      <c r="BP643" s="406"/>
      <c r="BQ643" s="406"/>
      <c r="BR643" s="406"/>
      <c r="BS643" s="406"/>
      <c r="BT643" s="406"/>
      <c r="BU643" s="406"/>
      <c r="BV643" s="406"/>
      <c r="BW643" s="406"/>
      <c r="BX643" s="406"/>
      <c r="BY643" s="406"/>
      <c r="BZ643" s="406"/>
      <c r="CA643" s="406"/>
      <c r="CB643" s="406"/>
      <c r="CC643" s="406"/>
      <c r="CD643" s="406"/>
      <c r="CE643" s="406"/>
      <c r="CF643" s="406"/>
      <c r="CG643" s="406"/>
      <c r="CH643" s="406"/>
      <c r="CI643" s="406"/>
    </row>
    <row r="644" spans="1:87" ht="15.75" customHeight="1">
      <c r="A644" s="406"/>
      <c r="B644" s="407"/>
      <c r="C644" s="407"/>
      <c r="D644" s="406"/>
      <c r="E644" s="406"/>
      <c r="F644" s="406"/>
      <c r="G644" s="406"/>
      <c r="H644" s="406"/>
      <c r="I644" s="406"/>
      <c r="J644" s="406"/>
      <c r="K644" s="406"/>
      <c r="L644" s="406"/>
      <c r="M644" s="406"/>
      <c r="N644" s="406"/>
      <c r="O644" s="406"/>
      <c r="P644" s="406"/>
      <c r="Q644" s="406"/>
      <c r="R644" s="406"/>
      <c r="S644" s="406"/>
      <c r="T644" s="406"/>
      <c r="U644" s="406"/>
      <c r="V644" s="406"/>
      <c r="W644" s="406"/>
      <c r="X644" s="406"/>
      <c r="Y644" s="406"/>
      <c r="Z644" s="406"/>
      <c r="AA644" s="406"/>
      <c r="AB644" s="406"/>
      <c r="AC644" s="406"/>
      <c r="AD644" s="406"/>
      <c r="AE644" s="406"/>
      <c r="AF644" s="406"/>
      <c r="AG644" s="406"/>
      <c r="AH644" s="406"/>
      <c r="AI644" s="406"/>
      <c r="AJ644" s="406"/>
      <c r="AK644" s="406"/>
      <c r="AL644" s="406"/>
      <c r="AM644" s="406"/>
      <c r="AN644" s="406"/>
      <c r="AO644" s="406"/>
      <c r="AP644" s="406"/>
      <c r="AQ644" s="406"/>
      <c r="AR644" s="406"/>
      <c r="AS644" s="406"/>
      <c r="AT644" s="406"/>
      <c r="AU644" s="406"/>
      <c r="AV644" s="406"/>
      <c r="AW644" s="406"/>
      <c r="AX644" s="406"/>
      <c r="AY644" s="406"/>
      <c r="AZ644" s="406"/>
      <c r="BA644" s="406"/>
      <c r="BB644" s="406"/>
      <c r="BC644" s="406"/>
      <c r="BD644" s="406"/>
      <c r="BE644" s="406"/>
      <c r="BF644" s="406"/>
      <c r="BG644" s="406"/>
      <c r="BH644" s="406"/>
      <c r="BI644" s="406"/>
      <c r="BJ644" s="406"/>
      <c r="BK644" s="406"/>
      <c r="BL644" s="406"/>
      <c r="BM644" s="406"/>
      <c r="BN644" s="406"/>
      <c r="BO644" s="406"/>
      <c r="BP644" s="406"/>
      <c r="BQ644" s="406"/>
      <c r="BR644" s="406"/>
      <c r="BS644" s="406"/>
      <c r="BT644" s="406"/>
      <c r="BU644" s="406"/>
      <c r="BV644" s="406"/>
      <c r="BW644" s="406"/>
      <c r="BX644" s="406"/>
      <c r="BY644" s="406"/>
      <c r="BZ644" s="406"/>
      <c r="CA644" s="406"/>
      <c r="CB644" s="406"/>
      <c r="CC644" s="406"/>
      <c r="CD644" s="406"/>
      <c r="CE644" s="406"/>
      <c r="CF644" s="406"/>
      <c r="CG644" s="406"/>
      <c r="CH644" s="406"/>
      <c r="CI644" s="406"/>
    </row>
    <row r="645" spans="1:87" ht="15.75" customHeight="1">
      <c r="A645" s="406"/>
      <c r="B645" s="407"/>
      <c r="C645" s="407"/>
      <c r="D645" s="406"/>
      <c r="E645" s="406"/>
      <c r="F645" s="406"/>
      <c r="G645" s="406"/>
      <c r="H645" s="406"/>
      <c r="I645" s="406"/>
      <c r="J645" s="406"/>
      <c r="K645" s="406"/>
      <c r="L645" s="406"/>
      <c r="M645" s="406"/>
      <c r="N645" s="406"/>
      <c r="O645" s="406"/>
      <c r="P645" s="406"/>
      <c r="Q645" s="406"/>
      <c r="R645" s="406"/>
      <c r="S645" s="406"/>
      <c r="T645" s="406"/>
      <c r="U645" s="406"/>
      <c r="V645" s="406"/>
      <c r="W645" s="406"/>
      <c r="X645" s="406"/>
      <c r="Y645" s="406"/>
      <c r="Z645" s="406"/>
      <c r="AA645" s="406"/>
      <c r="AB645" s="406"/>
      <c r="AC645" s="406"/>
      <c r="AD645" s="406"/>
      <c r="AE645" s="406"/>
      <c r="AF645" s="406"/>
      <c r="AG645" s="406"/>
      <c r="AH645" s="406"/>
      <c r="AI645" s="406"/>
      <c r="AJ645" s="406"/>
      <c r="AK645" s="406"/>
      <c r="AL645" s="406"/>
      <c r="AM645" s="406"/>
      <c r="AN645" s="406"/>
      <c r="AO645" s="406"/>
      <c r="AP645" s="406"/>
      <c r="AQ645" s="406"/>
      <c r="AR645" s="406"/>
      <c r="AS645" s="406"/>
      <c r="AT645" s="406"/>
      <c r="AU645" s="406"/>
      <c r="AV645" s="406"/>
      <c r="AW645" s="406"/>
      <c r="AX645" s="406"/>
      <c r="AY645" s="406"/>
      <c r="AZ645" s="406"/>
      <c r="BA645" s="406"/>
      <c r="BB645" s="406"/>
      <c r="BC645" s="406"/>
      <c r="BD645" s="406"/>
      <c r="BE645" s="406"/>
      <c r="BF645" s="406"/>
      <c r="BG645" s="406"/>
      <c r="BH645" s="406"/>
      <c r="BI645" s="406"/>
      <c r="BJ645" s="406"/>
      <c r="BK645" s="406"/>
      <c r="BL645" s="406"/>
      <c r="BM645" s="406"/>
      <c r="BN645" s="406"/>
      <c r="BO645" s="406"/>
      <c r="BP645" s="406"/>
      <c r="BQ645" s="406"/>
      <c r="BR645" s="406"/>
      <c r="BS645" s="406"/>
      <c r="BT645" s="406"/>
      <c r="BU645" s="406"/>
      <c r="BV645" s="406"/>
      <c r="BW645" s="406"/>
      <c r="BX645" s="406"/>
      <c r="BY645" s="406"/>
      <c r="BZ645" s="406"/>
      <c r="CA645" s="406"/>
      <c r="CB645" s="406"/>
      <c r="CC645" s="406"/>
      <c r="CD645" s="406"/>
      <c r="CE645" s="406"/>
      <c r="CF645" s="406"/>
      <c r="CG645" s="406"/>
      <c r="CH645" s="406"/>
      <c r="CI645" s="406"/>
    </row>
    <row r="646" spans="1:87" ht="15.75" customHeight="1">
      <c r="A646" s="406"/>
      <c r="B646" s="407"/>
      <c r="C646" s="407"/>
      <c r="D646" s="406"/>
      <c r="E646" s="406"/>
      <c r="F646" s="406"/>
      <c r="G646" s="406"/>
      <c r="H646" s="406"/>
      <c r="I646" s="406"/>
      <c r="J646" s="406"/>
      <c r="K646" s="406"/>
      <c r="L646" s="406"/>
      <c r="M646" s="406"/>
      <c r="N646" s="406"/>
      <c r="O646" s="406"/>
      <c r="P646" s="406"/>
      <c r="Q646" s="406"/>
      <c r="R646" s="406"/>
      <c r="S646" s="406"/>
      <c r="T646" s="406"/>
      <c r="U646" s="406"/>
      <c r="V646" s="406"/>
      <c r="W646" s="406"/>
      <c r="X646" s="406"/>
      <c r="Y646" s="406"/>
      <c r="Z646" s="406"/>
      <c r="AA646" s="406"/>
      <c r="AB646" s="406"/>
      <c r="AC646" s="406"/>
      <c r="AD646" s="406"/>
      <c r="AE646" s="406"/>
      <c r="AF646" s="406"/>
      <c r="AG646" s="406"/>
      <c r="AH646" s="406"/>
      <c r="AI646" s="406"/>
      <c r="AJ646" s="406"/>
      <c r="AK646" s="406"/>
      <c r="AL646" s="406"/>
      <c r="AM646" s="406"/>
      <c r="AN646" s="406"/>
      <c r="AO646" s="406"/>
      <c r="AP646" s="406"/>
      <c r="AQ646" s="406"/>
      <c r="AR646" s="406"/>
      <c r="AS646" s="406"/>
      <c r="AT646" s="406"/>
      <c r="AU646" s="406"/>
      <c r="AV646" s="406"/>
      <c r="AW646" s="406"/>
      <c r="AX646" s="406"/>
      <c r="AY646" s="406"/>
      <c r="AZ646" s="406"/>
      <c r="BA646" s="406"/>
      <c r="BB646" s="406"/>
      <c r="BC646" s="406"/>
      <c r="BD646" s="406"/>
      <c r="BE646" s="406"/>
      <c r="BF646" s="406"/>
      <c r="BG646" s="406"/>
      <c r="BH646" s="406"/>
      <c r="BI646" s="406"/>
      <c r="BJ646" s="406"/>
      <c r="BK646" s="406"/>
      <c r="BL646" s="406"/>
      <c r="BM646" s="406"/>
      <c r="BN646" s="406"/>
      <c r="BO646" s="406"/>
      <c r="BP646" s="406"/>
      <c r="BQ646" s="406"/>
      <c r="BR646" s="406"/>
      <c r="BS646" s="406"/>
      <c r="BT646" s="406"/>
      <c r="BU646" s="406"/>
      <c r="BV646" s="406"/>
      <c r="BW646" s="406"/>
      <c r="BX646" s="406"/>
      <c r="BY646" s="406"/>
      <c r="BZ646" s="406"/>
      <c r="CA646" s="406"/>
      <c r="CB646" s="406"/>
      <c r="CC646" s="406"/>
      <c r="CD646" s="406"/>
      <c r="CE646" s="406"/>
      <c r="CF646" s="406"/>
      <c r="CG646" s="406"/>
      <c r="CH646" s="406"/>
      <c r="CI646" s="406"/>
    </row>
    <row r="647" spans="1:87" ht="15.75" customHeight="1">
      <c r="A647" s="406"/>
      <c r="B647" s="407"/>
      <c r="C647" s="407"/>
      <c r="D647" s="406"/>
      <c r="E647" s="406"/>
      <c r="F647" s="406"/>
      <c r="G647" s="406"/>
      <c r="H647" s="406"/>
      <c r="I647" s="406"/>
      <c r="J647" s="406"/>
      <c r="K647" s="406"/>
      <c r="L647" s="406"/>
      <c r="M647" s="406"/>
      <c r="N647" s="406"/>
      <c r="O647" s="406"/>
      <c r="P647" s="406"/>
      <c r="Q647" s="406"/>
      <c r="R647" s="406"/>
      <c r="S647" s="406"/>
      <c r="T647" s="406"/>
      <c r="U647" s="406"/>
      <c r="V647" s="406"/>
      <c r="W647" s="406"/>
      <c r="X647" s="406"/>
      <c r="Y647" s="406"/>
      <c r="Z647" s="406"/>
      <c r="AA647" s="406"/>
      <c r="AB647" s="406"/>
      <c r="AC647" s="406"/>
      <c r="AD647" s="406"/>
      <c r="AE647" s="406"/>
      <c r="AF647" s="406"/>
      <c r="AG647" s="406"/>
      <c r="AH647" s="406"/>
      <c r="AI647" s="406"/>
      <c r="AJ647" s="406"/>
      <c r="AK647" s="406"/>
      <c r="AL647" s="406"/>
      <c r="AM647" s="406"/>
      <c r="AN647" s="406"/>
      <c r="AO647" s="406"/>
      <c r="AP647" s="406"/>
      <c r="AQ647" s="406"/>
      <c r="AR647" s="406"/>
      <c r="AS647" s="406"/>
      <c r="AT647" s="406"/>
      <c r="AU647" s="406"/>
      <c r="AV647" s="406"/>
      <c r="AW647" s="406"/>
      <c r="AX647" s="406"/>
      <c r="AY647" s="406"/>
      <c r="AZ647" s="406"/>
      <c r="BA647" s="406"/>
      <c r="BB647" s="406"/>
      <c r="BC647" s="406"/>
      <c r="BD647" s="406"/>
      <c r="BE647" s="406"/>
      <c r="BF647" s="406"/>
      <c r="BG647" s="406"/>
      <c r="BH647" s="406"/>
      <c r="BI647" s="406"/>
      <c r="BJ647" s="406"/>
      <c r="BK647" s="406"/>
      <c r="BL647" s="406"/>
      <c r="BM647" s="406"/>
      <c r="BN647" s="406"/>
      <c r="BO647" s="406"/>
      <c r="BP647" s="406"/>
      <c r="BQ647" s="406"/>
      <c r="BR647" s="406"/>
      <c r="BS647" s="406"/>
      <c r="BT647" s="406"/>
      <c r="BU647" s="406"/>
      <c r="BV647" s="406"/>
      <c r="BW647" s="406"/>
      <c r="BX647" s="406"/>
      <c r="BY647" s="406"/>
      <c r="BZ647" s="406"/>
      <c r="CA647" s="406"/>
      <c r="CB647" s="406"/>
      <c r="CC647" s="406"/>
      <c r="CD647" s="406"/>
      <c r="CE647" s="406"/>
      <c r="CF647" s="406"/>
      <c r="CG647" s="406"/>
      <c r="CH647" s="406"/>
      <c r="CI647" s="406"/>
    </row>
    <row r="648" spans="1:87" ht="15.75" customHeight="1">
      <c r="A648" s="406"/>
      <c r="B648" s="407"/>
      <c r="C648" s="407"/>
      <c r="D648" s="406"/>
      <c r="E648" s="406"/>
      <c r="F648" s="406"/>
      <c r="G648" s="406"/>
      <c r="H648" s="406"/>
      <c r="I648" s="406"/>
      <c r="J648" s="406"/>
      <c r="K648" s="406"/>
      <c r="L648" s="406"/>
      <c r="M648" s="406"/>
      <c r="N648" s="406"/>
      <c r="O648" s="406"/>
      <c r="P648" s="406"/>
      <c r="Q648" s="406"/>
      <c r="R648" s="406"/>
      <c r="S648" s="406"/>
      <c r="T648" s="406"/>
      <c r="U648" s="406"/>
      <c r="V648" s="406"/>
      <c r="W648" s="406"/>
      <c r="X648" s="406"/>
      <c r="Y648" s="406"/>
      <c r="Z648" s="406"/>
      <c r="AA648" s="406"/>
      <c r="AB648" s="406"/>
      <c r="AC648" s="406"/>
      <c r="AD648" s="406"/>
      <c r="AE648" s="406"/>
      <c r="AF648" s="406"/>
      <c r="AG648" s="406"/>
      <c r="AH648" s="406"/>
      <c r="AI648" s="406"/>
      <c r="AJ648" s="406"/>
      <c r="AK648" s="406"/>
      <c r="AL648" s="406"/>
      <c r="AM648" s="406"/>
      <c r="AN648" s="406"/>
      <c r="AO648" s="406"/>
      <c r="AP648" s="406"/>
      <c r="AQ648" s="406"/>
      <c r="AR648" s="406"/>
      <c r="AS648" s="406"/>
      <c r="AT648" s="406"/>
      <c r="AU648" s="406"/>
      <c r="AV648" s="406"/>
      <c r="AW648" s="406"/>
      <c r="AX648" s="406"/>
      <c r="AY648" s="406"/>
      <c r="AZ648" s="406"/>
      <c r="BA648" s="406"/>
      <c r="BB648" s="406"/>
      <c r="BC648" s="406"/>
      <c r="BD648" s="406"/>
      <c r="BE648" s="406"/>
      <c r="BF648" s="406"/>
      <c r="BG648" s="406"/>
      <c r="BH648" s="406"/>
      <c r="BI648" s="406"/>
      <c r="BJ648" s="406"/>
      <c r="BK648" s="406"/>
      <c r="BL648" s="406"/>
      <c r="BM648" s="406"/>
      <c r="BN648" s="406"/>
      <c r="BO648" s="406"/>
      <c r="BP648" s="406"/>
      <c r="BQ648" s="406"/>
      <c r="BR648" s="406"/>
      <c r="BS648" s="406"/>
      <c r="BT648" s="406"/>
      <c r="BU648" s="406"/>
      <c r="BV648" s="406"/>
      <c r="BW648" s="406"/>
      <c r="BX648" s="406"/>
      <c r="BY648" s="406"/>
      <c r="BZ648" s="406"/>
      <c r="CA648" s="406"/>
      <c r="CB648" s="406"/>
      <c r="CC648" s="406"/>
      <c r="CD648" s="406"/>
      <c r="CE648" s="406"/>
      <c r="CF648" s="406"/>
      <c r="CG648" s="406"/>
      <c r="CH648" s="406"/>
      <c r="CI648" s="406"/>
    </row>
    <row r="649" spans="1:87" ht="15.75" customHeight="1">
      <c r="A649" s="406"/>
      <c r="B649" s="407"/>
      <c r="C649" s="407"/>
      <c r="D649" s="406"/>
      <c r="E649" s="406"/>
      <c r="F649" s="406"/>
      <c r="G649" s="406"/>
      <c r="H649" s="406"/>
      <c r="I649" s="406"/>
      <c r="J649" s="406"/>
      <c r="K649" s="406"/>
      <c r="L649" s="406"/>
      <c r="M649" s="406"/>
      <c r="N649" s="406"/>
      <c r="O649" s="406"/>
      <c r="P649" s="406"/>
      <c r="Q649" s="406"/>
      <c r="R649" s="406"/>
      <c r="S649" s="406"/>
      <c r="T649" s="406"/>
      <c r="U649" s="406"/>
      <c r="V649" s="406"/>
      <c r="W649" s="406"/>
      <c r="X649" s="406"/>
      <c r="Y649" s="406"/>
      <c r="Z649" s="406"/>
      <c r="AA649" s="406"/>
      <c r="AB649" s="406"/>
      <c r="AC649" s="406"/>
      <c r="AD649" s="406"/>
      <c r="AE649" s="406"/>
      <c r="AF649" s="406"/>
      <c r="AG649" s="406"/>
      <c r="AH649" s="406"/>
      <c r="AI649" s="406"/>
      <c r="AJ649" s="406"/>
      <c r="AK649" s="406"/>
      <c r="AL649" s="406"/>
      <c r="AM649" s="406"/>
      <c r="AN649" s="406"/>
      <c r="AO649" s="406"/>
      <c r="AP649" s="406"/>
      <c r="AQ649" s="406"/>
      <c r="AR649" s="406"/>
      <c r="AS649" s="406"/>
      <c r="AT649" s="406"/>
      <c r="AU649" s="406"/>
      <c r="AV649" s="406"/>
      <c r="AW649" s="406"/>
      <c r="AX649" s="406"/>
      <c r="AY649" s="406"/>
      <c r="AZ649" s="406"/>
      <c r="BA649" s="406"/>
      <c r="BB649" s="406"/>
      <c r="BC649" s="406"/>
      <c r="BD649" s="406"/>
      <c r="BE649" s="406"/>
      <c r="BF649" s="406"/>
      <c r="BG649" s="406"/>
      <c r="BH649" s="406"/>
      <c r="BI649" s="406"/>
      <c r="BJ649" s="406"/>
      <c r="BK649" s="406"/>
      <c r="BL649" s="406"/>
      <c r="BM649" s="406"/>
      <c r="BN649" s="406"/>
      <c r="BO649" s="406"/>
      <c r="BP649" s="406"/>
      <c r="BQ649" s="406"/>
      <c r="BR649" s="406"/>
      <c r="BS649" s="406"/>
      <c r="BT649" s="406"/>
      <c r="BU649" s="406"/>
      <c r="BV649" s="406"/>
      <c r="BW649" s="406"/>
      <c r="BX649" s="406"/>
      <c r="BY649" s="406"/>
      <c r="BZ649" s="406"/>
      <c r="CA649" s="406"/>
      <c r="CB649" s="406"/>
      <c r="CC649" s="406"/>
      <c r="CD649" s="406"/>
      <c r="CE649" s="406"/>
      <c r="CF649" s="406"/>
      <c r="CG649" s="406"/>
      <c r="CH649" s="406"/>
      <c r="CI649" s="406"/>
    </row>
    <row r="650" spans="1:87" ht="15.75" customHeight="1">
      <c r="A650" s="406"/>
      <c r="B650" s="407"/>
      <c r="C650" s="407"/>
      <c r="D650" s="406"/>
      <c r="E650" s="406"/>
      <c r="F650" s="406"/>
      <c r="G650" s="406"/>
      <c r="H650" s="406"/>
      <c r="I650" s="406"/>
      <c r="J650" s="406"/>
      <c r="K650" s="406"/>
      <c r="L650" s="406"/>
      <c r="M650" s="406"/>
      <c r="N650" s="406"/>
      <c r="O650" s="406"/>
      <c r="P650" s="406"/>
      <c r="Q650" s="406"/>
      <c r="R650" s="406"/>
      <c r="S650" s="406"/>
      <c r="T650" s="406"/>
      <c r="U650" s="406"/>
      <c r="V650" s="406"/>
      <c r="W650" s="406"/>
      <c r="X650" s="406"/>
      <c r="Y650" s="406"/>
      <c r="Z650" s="406"/>
      <c r="AA650" s="406"/>
      <c r="AB650" s="406"/>
      <c r="AC650" s="406"/>
      <c r="AD650" s="406"/>
      <c r="AE650" s="406"/>
      <c r="AF650" s="406"/>
      <c r="AG650" s="406"/>
      <c r="AH650" s="406"/>
      <c r="AI650" s="406"/>
      <c r="AJ650" s="406"/>
      <c r="AK650" s="406"/>
      <c r="AL650" s="406"/>
      <c r="AM650" s="406"/>
      <c r="AN650" s="406"/>
      <c r="AO650" s="406"/>
      <c r="AP650" s="406"/>
      <c r="AQ650" s="406"/>
      <c r="AR650" s="406"/>
      <c r="AS650" s="406"/>
      <c r="AT650" s="406"/>
      <c r="AU650" s="406"/>
      <c r="AV650" s="406"/>
      <c r="AW650" s="406"/>
      <c r="AX650" s="406"/>
      <c r="AY650" s="406"/>
      <c r="AZ650" s="406"/>
      <c r="BA650" s="406"/>
      <c r="BB650" s="406"/>
      <c r="BC650" s="406"/>
      <c r="BD650" s="406"/>
      <c r="BE650" s="406"/>
      <c r="BF650" s="406"/>
      <c r="BG650" s="406"/>
      <c r="BH650" s="406"/>
      <c r="BI650" s="406"/>
      <c r="BJ650" s="406"/>
      <c r="BK650" s="406"/>
      <c r="BL650" s="406"/>
      <c r="BM650" s="406"/>
      <c r="BN650" s="406"/>
      <c r="BO650" s="406"/>
      <c r="BP650" s="406"/>
      <c r="BQ650" s="406"/>
      <c r="BR650" s="406"/>
      <c r="BS650" s="406"/>
      <c r="BT650" s="406"/>
      <c r="BU650" s="406"/>
      <c r="BV650" s="406"/>
      <c r="BW650" s="406"/>
      <c r="BX650" s="406"/>
      <c r="BY650" s="406"/>
      <c r="BZ650" s="406"/>
      <c r="CA650" s="406"/>
      <c r="CB650" s="406"/>
      <c r="CC650" s="406"/>
      <c r="CD650" s="406"/>
      <c r="CE650" s="406"/>
      <c r="CF650" s="406"/>
      <c r="CG650" s="406"/>
      <c r="CH650" s="406"/>
      <c r="CI650" s="406"/>
    </row>
    <row r="651" spans="1:87" ht="15.75" customHeight="1">
      <c r="A651" s="406"/>
      <c r="B651" s="407"/>
      <c r="C651" s="407"/>
      <c r="D651" s="406"/>
      <c r="E651" s="406"/>
      <c r="F651" s="406"/>
      <c r="G651" s="406"/>
      <c r="H651" s="406"/>
      <c r="I651" s="406"/>
      <c r="J651" s="406"/>
      <c r="K651" s="406"/>
      <c r="L651" s="406"/>
      <c r="M651" s="406"/>
      <c r="N651" s="406"/>
      <c r="O651" s="406"/>
      <c r="P651" s="406"/>
      <c r="Q651" s="406"/>
      <c r="R651" s="406"/>
      <c r="S651" s="406"/>
      <c r="T651" s="406"/>
      <c r="U651" s="406"/>
      <c r="V651" s="406"/>
      <c r="W651" s="406"/>
      <c r="X651" s="406"/>
      <c r="Y651" s="406"/>
      <c r="Z651" s="406"/>
      <c r="AA651" s="406"/>
      <c r="AB651" s="406"/>
      <c r="AC651" s="406"/>
      <c r="AD651" s="406"/>
      <c r="AE651" s="406"/>
      <c r="AF651" s="406"/>
      <c r="AG651" s="406"/>
      <c r="AH651" s="406"/>
      <c r="AI651" s="406"/>
      <c r="AJ651" s="406"/>
      <c r="AK651" s="406"/>
      <c r="AL651" s="406"/>
      <c r="AM651" s="406"/>
      <c r="AN651" s="406"/>
      <c r="AO651" s="406"/>
      <c r="AP651" s="406"/>
      <c r="AQ651" s="406"/>
      <c r="AR651" s="406"/>
      <c r="AS651" s="406"/>
      <c r="AT651" s="406"/>
      <c r="AU651" s="406"/>
      <c r="AV651" s="406"/>
      <c r="AW651" s="406"/>
      <c r="AX651" s="406"/>
      <c r="AY651" s="406"/>
      <c r="AZ651" s="406"/>
      <c r="BA651" s="406"/>
      <c r="BB651" s="406"/>
      <c r="BC651" s="406"/>
      <c r="BD651" s="406"/>
      <c r="BE651" s="406"/>
      <c r="BF651" s="406"/>
      <c r="BG651" s="406"/>
      <c r="BH651" s="406"/>
      <c r="BI651" s="406"/>
      <c r="BJ651" s="406"/>
      <c r="BK651" s="406"/>
      <c r="BL651" s="406"/>
      <c r="BM651" s="406"/>
      <c r="BN651" s="406"/>
      <c r="BO651" s="406"/>
      <c r="BP651" s="406"/>
      <c r="BQ651" s="406"/>
      <c r="BR651" s="406"/>
      <c r="BS651" s="406"/>
      <c r="BT651" s="406"/>
      <c r="BU651" s="406"/>
      <c r="BV651" s="406"/>
      <c r="BW651" s="406"/>
      <c r="BX651" s="406"/>
      <c r="BY651" s="406"/>
      <c r="BZ651" s="406"/>
      <c r="CA651" s="406"/>
      <c r="CB651" s="406"/>
      <c r="CC651" s="406"/>
      <c r="CD651" s="406"/>
      <c r="CE651" s="406"/>
      <c r="CF651" s="406"/>
      <c r="CG651" s="406"/>
      <c r="CH651" s="406"/>
      <c r="CI651" s="406"/>
    </row>
    <row r="652" spans="1:87" ht="15.75" customHeight="1">
      <c r="A652" s="406"/>
      <c r="B652" s="407"/>
      <c r="C652" s="407"/>
      <c r="D652" s="406"/>
      <c r="E652" s="406"/>
      <c r="F652" s="406"/>
      <c r="G652" s="406"/>
      <c r="H652" s="406"/>
      <c r="I652" s="406"/>
      <c r="J652" s="406"/>
      <c r="K652" s="406"/>
      <c r="L652" s="406"/>
      <c r="M652" s="406"/>
      <c r="N652" s="406"/>
      <c r="O652" s="406"/>
      <c r="P652" s="406"/>
      <c r="Q652" s="406"/>
      <c r="R652" s="406"/>
      <c r="S652" s="406"/>
      <c r="T652" s="406"/>
      <c r="U652" s="406"/>
      <c r="V652" s="406"/>
      <c r="W652" s="406"/>
      <c r="X652" s="406"/>
      <c r="Y652" s="406"/>
      <c r="Z652" s="406"/>
      <c r="AA652" s="406"/>
      <c r="AB652" s="406"/>
      <c r="AC652" s="406"/>
      <c r="AD652" s="406"/>
      <c r="AE652" s="406"/>
      <c r="AF652" s="406"/>
      <c r="AG652" s="406"/>
      <c r="AH652" s="406"/>
      <c r="AI652" s="406"/>
      <c r="AJ652" s="406"/>
      <c r="AK652" s="406"/>
      <c r="AL652" s="406"/>
      <c r="AM652" s="406"/>
      <c r="AN652" s="406"/>
      <c r="AO652" s="406"/>
      <c r="AP652" s="406"/>
      <c r="AQ652" s="406"/>
      <c r="AR652" s="406"/>
      <c r="AS652" s="406"/>
      <c r="AT652" s="406"/>
      <c r="AU652" s="406"/>
      <c r="AV652" s="406"/>
      <c r="AW652" s="406"/>
      <c r="AX652" s="406"/>
      <c r="AY652" s="406"/>
      <c r="AZ652" s="406"/>
      <c r="BA652" s="406"/>
      <c r="BB652" s="406"/>
      <c r="BC652" s="406"/>
      <c r="BD652" s="406"/>
      <c r="BE652" s="406"/>
      <c r="BF652" s="406"/>
      <c r="BG652" s="406"/>
      <c r="BH652" s="406"/>
      <c r="BI652" s="406"/>
      <c r="BJ652" s="406"/>
      <c r="BK652" s="406"/>
      <c r="BL652" s="406"/>
      <c r="BM652" s="406"/>
      <c r="BN652" s="406"/>
      <c r="BO652" s="406"/>
      <c r="BP652" s="406"/>
      <c r="BQ652" s="406"/>
      <c r="BR652" s="406"/>
      <c r="BS652" s="406"/>
      <c r="BT652" s="406"/>
      <c r="BU652" s="406"/>
      <c r="BV652" s="406"/>
      <c r="BW652" s="406"/>
      <c r="BX652" s="406"/>
      <c r="BY652" s="406"/>
      <c r="BZ652" s="406"/>
      <c r="CA652" s="406"/>
      <c r="CB652" s="406"/>
      <c r="CC652" s="406"/>
      <c r="CD652" s="406"/>
      <c r="CE652" s="406"/>
      <c r="CF652" s="406"/>
      <c r="CG652" s="406"/>
      <c r="CH652" s="406"/>
      <c r="CI652" s="406"/>
    </row>
    <row r="653" spans="1:87" ht="15.75" customHeight="1">
      <c r="A653" s="406"/>
      <c r="B653" s="407"/>
      <c r="C653" s="407"/>
      <c r="D653" s="406"/>
      <c r="E653" s="406"/>
      <c r="F653" s="406"/>
      <c r="G653" s="406"/>
      <c r="H653" s="406"/>
      <c r="I653" s="406"/>
      <c r="J653" s="406"/>
      <c r="K653" s="406"/>
      <c r="L653" s="406"/>
      <c r="M653" s="406"/>
      <c r="N653" s="406"/>
      <c r="O653" s="406"/>
      <c r="P653" s="406"/>
      <c r="Q653" s="406"/>
      <c r="R653" s="406"/>
      <c r="S653" s="406"/>
      <c r="T653" s="406"/>
      <c r="U653" s="406"/>
      <c r="V653" s="406"/>
      <c r="W653" s="406"/>
      <c r="X653" s="406"/>
      <c r="Y653" s="406"/>
      <c r="Z653" s="406"/>
      <c r="AA653" s="406"/>
      <c r="AB653" s="406"/>
      <c r="AC653" s="406"/>
      <c r="AD653" s="406"/>
      <c r="AE653" s="406"/>
      <c r="AF653" s="406"/>
      <c r="AG653" s="406"/>
      <c r="AH653" s="406"/>
      <c r="AI653" s="406"/>
      <c r="AJ653" s="406"/>
      <c r="AK653" s="406"/>
      <c r="AL653" s="406"/>
      <c r="AM653" s="406"/>
      <c r="AN653" s="406"/>
      <c r="AO653" s="406"/>
      <c r="AP653" s="406"/>
      <c r="AQ653" s="406"/>
      <c r="AR653" s="406"/>
      <c r="AS653" s="406"/>
      <c r="AT653" s="406"/>
      <c r="AU653" s="406"/>
      <c r="AV653" s="406"/>
      <c r="AW653" s="406"/>
      <c r="AX653" s="406"/>
      <c r="AY653" s="406"/>
      <c r="AZ653" s="406"/>
      <c r="BA653" s="406"/>
      <c r="BB653" s="406"/>
      <c r="BC653" s="406"/>
      <c r="BD653" s="406"/>
      <c r="BE653" s="406"/>
      <c r="BF653" s="406"/>
      <c r="BG653" s="406"/>
      <c r="BH653" s="406"/>
      <c r="BI653" s="406"/>
      <c r="BJ653" s="406"/>
      <c r="BK653" s="406"/>
      <c r="BL653" s="406"/>
      <c r="BM653" s="406"/>
      <c r="BN653" s="406"/>
      <c r="BO653" s="406"/>
      <c r="BP653" s="406"/>
      <c r="BQ653" s="406"/>
      <c r="BR653" s="406"/>
      <c r="BS653" s="406"/>
      <c r="BT653" s="406"/>
      <c r="BU653" s="406"/>
      <c r="BV653" s="406"/>
      <c r="BW653" s="406"/>
      <c r="BX653" s="406"/>
      <c r="BY653" s="406"/>
      <c r="BZ653" s="406"/>
      <c r="CA653" s="406"/>
      <c r="CB653" s="406"/>
      <c r="CC653" s="406"/>
      <c r="CD653" s="406"/>
      <c r="CE653" s="406"/>
      <c r="CF653" s="406"/>
      <c r="CG653" s="406"/>
      <c r="CH653" s="406"/>
      <c r="CI653" s="406"/>
    </row>
    <row r="654" spans="1:87" ht="15.75" customHeight="1">
      <c r="A654" s="406"/>
      <c r="B654" s="407"/>
      <c r="C654" s="407"/>
      <c r="D654" s="406"/>
      <c r="E654" s="406"/>
      <c r="F654" s="406"/>
      <c r="G654" s="406"/>
      <c r="H654" s="406"/>
      <c r="I654" s="406"/>
      <c r="J654" s="406"/>
      <c r="K654" s="406"/>
      <c r="L654" s="406"/>
      <c r="M654" s="406"/>
      <c r="N654" s="406"/>
      <c r="O654" s="406"/>
      <c r="P654" s="406"/>
      <c r="Q654" s="406"/>
      <c r="R654" s="406"/>
      <c r="S654" s="406"/>
      <c r="T654" s="406"/>
      <c r="U654" s="406"/>
      <c r="V654" s="406"/>
      <c r="W654" s="406"/>
      <c r="X654" s="406"/>
      <c r="Y654" s="406"/>
      <c r="Z654" s="406"/>
      <c r="AA654" s="406"/>
      <c r="AB654" s="406"/>
      <c r="AC654" s="406"/>
      <c r="AD654" s="406"/>
      <c r="AE654" s="406"/>
      <c r="AF654" s="406"/>
      <c r="AG654" s="406"/>
      <c r="AH654" s="406"/>
      <c r="AI654" s="406"/>
      <c r="AJ654" s="406"/>
      <c r="AK654" s="406"/>
      <c r="AL654" s="406"/>
      <c r="AM654" s="406"/>
      <c r="AN654" s="406"/>
      <c r="AO654" s="406"/>
      <c r="AP654" s="406"/>
      <c r="AQ654" s="406"/>
      <c r="AR654" s="406"/>
      <c r="AS654" s="406"/>
      <c r="AT654" s="406"/>
      <c r="AU654" s="406"/>
      <c r="AV654" s="406"/>
      <c r="AW654" s="406"/>
      <c r="AX654" s="406"/>
      <c r="AY654" s="406"/>
      <c r="AZ654" s="406"/>
      <c r="BA654" s="406"/>
      <c r="BB654" s="406"/>
      <c r="BC654" s="406"/>
      <c r="BD654" s="406"/>
      <c r="BE654" s="406"/>
      <c r="BF654" s="406"/>
      <c r="BG654" s="406"/>
      <c r="BH654" s="406"/>
      <c r="BI654" s="406"/>
      <c r="BJ654" s="406"/>
      <c r="BK654" s="406"/>
      <c r="BL654" s="406"/>
      <c r="BM654" s="406"/>
      <c r="BN654" s="406"/>
      <c r="BO654" s="406"/>
      <c r="BP654" s="406"/>
      <c r="BQ654" s="406"/>
      <c r="BR654" s="406"/>
      <c r="BS654" s="406"/>
      <c r="BT654" s="406"/>
      <c r="BU654" s="406"/>
      <c r="BV654" s="406"/>
      <c r="BW654" s="406"/>
      <c r="BX654" s="406"/>
      <c r="BY654" s="406"/>
      <c r="BZ654" s="406"/>
      <c r="CA654" s="406"/>
      <c r="CB654" s="406"/>
      <c r="CC654" s="406"/>
      <c r="CD654" s="406"/>
      <c r="CE654" s="406"/>
      <c r="CF654" s="406"/>
      <c r="CG654" s="406"/>
      <c r="CH654" s="406"/>
      <c r="CI654" s="406"/>
    </row>
    <row r="655" spans="1:87" ht="15.75" customHeight="1">
      <c r="A655" s="406"/>
      <c r="B655" s="407"/>
      <c r="C655" s="407"/>
      <c r="D655" s="406"/>
      <c r="E655" s="406"/>
      <c r="F655" s="406"/>
      <c r="G655" s="406"/>
      <c r="H655" s="406"/>
      <c r="I655" s="406"/>
      <c r="J655" s="406"/>
      <c r="K655" s="406"/>
      <c r="L655" s="406"/>
      <c r="M655" s="406"/>
      <c r="N655" s="406"/>
      <c r="O655" s="406"/>
      <c r="P655" s="406"/>
      <c r="Q655" s="406"/>
      <c r="R655" s="406"/>
      <c r="S655" s="406"/>
      <c r="T655" s="406"/>
      <c r="U655" s="406"/>
      <c r="V655" s="406"/>
      <c r="W655" s="406"/>
      <c r="X655" s="406"/>
      <c r="Y655" s="406"/>
      <c r="Z655" s="406"/>
      <c r="AA655" s="406"/>
      <c r="AB655" s="406"/>
      <c r="AC655" s="406"/>
      <c r="AD655" s="406"/>
      <c r="AE655" s="406"/>
      <c r="AF655" s="406"/>
      <c r="AG655" s="406"/>
      <c r="AH655" s="406"/>
      <c r="AI655" s="406"/>
      <c r="AJ655" s="406"/>
      <c r="AK655" s="406"/>
      <c r="AL655" s="406"/>
      <c r="AM655" s="406"/>
      <c r="AN655" s="406"/>
      <c r="AO655" s="406"/>
      <c r="AP655" s="406"/>
      <c r="AQ655" s="406"/>
      <c r="AR655" s="406"/>
      <c r="AS655" s="406"/>
      <c r="AT655" s="406"/>
      <c r="AU655" s="406"/>
      <c r="AV655" s="406"/>
      <c r="AW655" s="406"/>
      <c r="AX655" s="406"/>
      <c r="AY655" s="406"/>
      <c r="AZ655" s="406"/>
      <c r="BA655" s="406"/>
      <c r="BB655" s="406"/>
      <c r="BC655" s="406"/>
      <c r="BD655" s="406"/>
      <c r="BE655" s="406"/>
      <c r="BF655" s="406"/>
      <c r="BG655" s="406"/>
      <c r="BH655" s="406"/>
      <c r="BI655" s="406"/>
      <c r="BJ655" s="406"/>
      <c r="BK655" s="406"/>
      <c r="BL655" s="406"/>
      <c r="BM655" s="406"/>
      <c r="BN655" s="406"/>
      <c r="BO655" s="406"/>
      <c r="BP655" s="406"/>
      <c r="BQ655" s="406"/>
      <c r="BR655" s="406"/>
      <c r="BS655" s="406"/>
      <c r="BT655" s="406"/>
      <c r="BU655" s="406"/>
      <c r="BV655" s="406"/>
      <c r="BW655" s="406"/>
      <c r="BX655" s="406"/>
      <c r="BY655" s="406"/>
      <c r="BZ655" s="406"/>
      <c r="CA655" s="406"/>
      <c r="CB655" s="406"/>
      <c r="CC655" s="406"/>
      <c r="CD655" s="406"/>
      <c r="CE655" s="406"/>
      <c r="CF655" s="406"/>
      <c r="CG655" s="406"/>
      <c r="CH655" s="406"/>
      <c r="CI655" s="406"/>
    </row>
    <row r="656" spans="1:87" ht="15.75" customHeight="1">
      <c r="A656" s="406"/>
      <c r="B656" s="407"/>
      <c r="C656" s="407"/>
      <c r="D656" s="406"/>
      <c r="E656" s="406"/>
      <c r="F656" s="406"/>
      <c r="G656" s="406"/>
      <c r="H656" s="406"/>
      <c r="I656" s="406"/>
      <c r="J656" s="406"/>
      <c r="K656" s="406"/>
      <c r="L656" s="406"/>
      <c r="M656" s="406"/>
      <c r="N656" s="406"/>
      <c r="O656" s="406"/>
      <c r="P656" s="406"/>
      <c r="Q656" s="406"/>
      <c r="R656" s="406"/>
      <c r="S656" s="406"/>
      <c r="T656" s="406"/>
      <c r="U656" s="406"/>
      <c r="V656" s="406"/>
      <c r="W656" s="406"/>
      <c r="X656" s="406"/>
      <c r="Y656" s="406"/>
      <c r="Z656" s="406"/>
      <c r="AA656" s="406"/>
      <c r="AB656" s="406"/>
      <c r="AC656" s="406"/>
      <c r="AD656" s="406"/>
      <c r="AE656" s="406"/>
      <c r="AF656" s="406"/>
      <c r="AG656" s="406"/>
      <c r="AH656" s="406"/>
      <c r="AI656" s="406"/>
      <c r="AJ656" s="406"/>
      <c r="AK656" s="406"/>
      <c r="AL656" s="406"/>
      <c r="AM656" s="406"/>
      <c r="AN656" s="406"/>
      <c r="AO656" s="406"/>
      <c r="AP656" s="406"/>
      <c r="AQ656" s="406"/>
      <c r="AR656" s="406"/>
      <c r="AS656" s="406"/>
      <c r="AT656" s="406"/>
      <c r="AU656" s="406"/>
      <c r="AV656" s="406"/>
      <c r="AW656" s="406"/>
      <c r="AX656" s="406"/>
      <c r="AY656" s="406"/>
      <c r="AZ656" s="406"/>
      <c r="BA656" s="406"/>
      <c r="BB656" s="406"/>
      <c r="BC656" s="406"/>
      <c r="BD656" s="406"/>
      <c r="BE656" s="406"/>
      <c r="BF656" s="406"/>
      <c r="BG656" s="406"/>
      <c r="BH656" s="406"/>
      <c r="BI656" s="406"/>
      <c r="BJ656" s="406"/>
      <c r="BK656" s="406"/>
      <c r="BL656" s="406"/>
      <c r="BM656" s="406"/>
      <c r="BN656" s="406"/>
      <c r="BO656" s="406"/>
      <c r="BP656" s="406"/>
      <c r="BQ656" s="406"/>
      <c r="BR656" s="406"/>
      <c r="BS656" s="406"/>
      <c r="BT656" s="406"/>
      <c r="BU656" s="406"/>
      <c r="BV656" s="406"/>
      <c r="BW656" s="406"/>
      <c r="BX656" s="406"/>
      <c r="BY656" s="406"/>
      <c r="BZ656" s="406"/>
      <c r="CA656" s="406"/>
      <c r="CB656" s="406"/>
      <c r="CC656" s="406"/>
      <c r="CD656" s="406"/>
      <c r="CE656" s="406"/>
      <c r="CF656" s="406"/>
      <c r="CG656" s="406"/>
      <c r="CH656" s="406"/>
      <c r="CI656" s="406"/>
    </row>
    <row r="657" spans="1:87" ht="15.75" customHeight="1">
      <c r="A657" s="406"/>
      <c r="B657" s="407"/>
      <c r="C657" s="407"/>
      <c r="D657" s="406"/>
      <c r="E657" s="406"/>
      <c r="F657" s="406"/>
      <c r="G657" s="406"/>
      <c r="H657" s="406"/>
      <c r="I657" s="406"/>
      <c r="J657" s="406"/>
      <c r="K657" s="406"/>
      <c r="L657" s="406"/>
      <c r="M657" s="406"/>
      <c r="N657" s="406"/>
      <c r="O657" s="406"/>
      <c r="P657" s="406"/>
      <c r="Q657" s="406"/>
      <c r="R657" s="406"/>
      <c r="S657" s="406"/>
      <c r="T657" s="406"/>
      <c r="U657" s="406"/>
      <c r="V657" s="406"/>
      <c r="W657" s="406"/>
      <c r="X657" s="406"/>
      <c r="Y657" s="406"/>
      <c r="Z657" s="406"/>
      <c r="AA657" s="406"/>
      <c r="AB657" s="406"/>
      <c r="AC657" s="406"/>
      <c r="AD657" s="406"/>
      <c r="AE657" s="406"/>
      <c r="AF657" s="406"/>
      <c r="AG657" s="406"/>
      <c r="AH657" s="406"/>
      <c r="AI657" s="406"/>
      <c r="AJ657" s="406"/>
      <c r="AK657" s="406"/>
      <c r="AL657" s="406"/>
      <c r="AM657" s="406"/>
      <c r="AN657" s="406"/>
      <c r="AO657" s="406"/>
      <c r="AP657" s="406"/>
      <c r="AQ657" s="406"/>
      <c r="AR657" s="406"/>
      <c r="AS657" s="406"/>
      <c r="AT657" s="406"/>
      <c r="AU657" s="406"/>
      <c r="AV657" s="406"/>
      <c r="AW657" s="406"/>
      <c r="AX657" s="406"/>
      <c r="AY657" s="406"/>
      <c r="AZ657" s="406"/>
      <c r="BA657" s="406"/>
      <c r="BB657" s="406"/>
      <c r="BC657" s="406"/>
      <c r="BD657" s="406"/>
      <c r="BE657" s="406"/>
      <c r="BF657" s="406"/>
      <c r="BG657" s="406"/>
      <c r="BH657" s="406"/>
      <c r="BI657" s="406"/>
      <c r="BJ657" s="406"/>
      <c r="BK657" s="406"/>
      <c r="BL657" s="406"/>
      <c r="BM657" s="406"/>
      <c r="BN657" s="406"/>
      <c r="BO657" s="406"/>
      <c r="BP657" s="406"/>
      <c r="BQ657" s="406"/>
      <c r="BR657" s="406"/>
      <c r="BS657" s="406"/>
      <c r="BT657" s="406"/>
      <c r="BU657" s="406"/>
      <c r="BV657" s="406"/>
      <c r="BW657" s="406"/>
      <c r="BX657" s="406"/>
      <c r="BY657" s="406"/>
      <c r="BZ657" s="406"/>
      <c r="CA657" s="406"/>
      <c r="CB657" s="406"/>
      <c r="CC657" s="406"/>
      <c r="CD657" s="406"/>
      <c r="CE657" s="406"/>
      <c r="CF657" s="406"/>
      <c r="CG657" s="406"/>
      <c r="CH657" s="406"/>
      <c r="CI657" s="406"/>
    </row>
    <row r="658" spans="1:87" ht="15.75" customHeight="1">
      <c r="A658" s="406"/>
      <c r="B658" s="407"/>
      <c r="C658" s="407"/>
      <c r="D658" s="406"/>
      <c r="E658" s="406"/>
      <c r="F658" s="406"/>
      <c r="G658" s="406"/>
      <c r="H658" s="406"/>
      <c r="I658" s="406"/>
      <c r="J658" s="406"/>
      <c r="K658" s="406"/>
      <c r="L658" s="406"/>
      <c r="M658" s="406"/>
      <c r="N658" s="406"/>
      <c r="O658" s="406"/>
      <c r="P658" s="406"/>
      <c r="Q658" s="406"/>
      <c r="R658" s="406"/>
      <c r="S658" s="406"/>
      <c r="T658" s="406"/>
      <c r="U658" s="406"/>
      <c r="V658" s="406"/>
      <c r="W658" s="406"/>
      <c r="X658" s="406"/>
      <c r="Y658" s="406"/>
      <c r="Z658" s="406"/>
      <c r="AA658" s="406"/>
      <c r="AB658" s="406"/>
      <c r="AC658" s="406"/>
      <c r="AD658" s="406"/>
      <c r="AE658" s="406"/>
      <c r="AF658" s="406"/>
      <c r="AG658" s="406"/>
      <c r="AH658" s="406"/>
      <c r="AI658" s="406"/>
      <c r="AJ658" s="406"/>
      <c r="AK658" s="406"/>
      <c r="AL658" s="406"/>
      <c r="AM658" s="406"/>
      <c r="AN658" s="406"/>
      <c r="AO658" s="406"/>
      <c r="AP658" s="406"/>
      <c r="AQ658" s="406"/>
      <c r="AR658" s="406"/>
      <c r="AS658" s="406"/>
      <c r="AT658" s="406"/>
      <c r="AU658" s="406"/>
      <c r="AV658" s="406"/>
      <c r="AW658" s="406"/>
      <c r="AX658" s="406"/>
      <c r="AY658" s="406"/>
      <c r="AZ658" s="406"/>
      <c r="BA658" s="406"/>
      <c r="BB658" s="406"/>
      <c r="BC658" s="406"/>
      <c r="BD658" s="406"/>
      <c r="BE658" s="406"/>
      <c r="BF658" s="406"/>
      <c r="BG658" s="406"/>
      <c r="BH658" s="406"/>
      <c r="BI658" s="406"/>
      <c r="BJ658" s="406"/>
      <c r="BK658" s="406"/>
      <c r="BL658" s="406"/>
      <c r="BM658" s="406"/>
      <c r="BN658" s="406"/>
      <c r="BO658" s="406"/>
      <c r="BP658" s="406"/>
      <c r="BQ658" s="406"/>
      <c r="BR658" s="406"/>
      <c r="BS658" s="406"/>
      <c r="BT658" s="406"/>
      <c r="BU658" s="406"/>
      <c r="BV658" s="406"/>
      <c r="BW658" s="406"/>
      <c r="BX658" s="406"/>
      <c r="BY658" s="406"/>
      <c r="BZ658" s="406"/>
      <c r="CA658" s="406"/>
      <c r="CB658" s="406"/>
      <c r="CC658" s="406"/>
      <c r="CD658" s="406"/>
      <c r="CE658" s="406"/>
      <c r="CF658" s="406"/>
      <c r="CG658" s="406"/>
      <c r="CH658" s="406"/>
      <c r="CI658" s="406"/>
    </row>
    <row r="659" spans="1:87" ht="15.75" customHeight="1">
      <c r="A659" s="406"/>
      <c r="B659" s="407"/>
      <c r="C659" s="407"/>
      <c r="D659" s="406"/>
      <c r="E659" s="406"/>
      <c r="F659" s="406"/>
      <c r="G659" s="406"/>
      <c r="H659" s="406"/>
      <c r="I659" s="406"/>
      <c r="J659" s="406"/>
      <c r="K659" s="406"/>
      <c r="L659" s="406"/>
      <c r="M659" s="406"/>
      <c r="N659" s="406"/>
      <c r="O659" s="406"/>
      <c r="P659" s="406"/>
      <c r="Q659" s="406"/>
      <c r="R659" s="406"/>
      <c r="S659" s="406"/>
      <c r="T659" s="406"/>
      <c r="U659" s="406"/>
      <c r="V659" s="406"/>
      <c r="W659" s="406"/>
      <c r="X659" s="406"/>
      <c r="Y659" s="406"/>
      <c r="Z659" s="406"/>
      <c r="AA659" s="406"/>
      <c r="AB659" s="406"/>
      <c r="AC659" s="406"/>
      <c r="AD659" s="406"/>
      <c r="AE659" s="406"/>
      <c r="AF659" s="406"/>
      <c r="AG659" s="406"/>
      <c r="AH659" s="406"/>
      <c r="AI659" s="406"/>
      <c r="AJ659" s="406"/>
      <c r="AK659" s="406"/>
      <c r="AL659" s="406"/>
      <c r="AM659" s="406"/>
      <c r="AN659" s="406"/>
      <c r="AO659" s="406"/>
      <c r="AP659" s="406"/>
      <c r="AQ659" s="406"/>
      <c r="AR659" s="406"/>
      <c r="AS659" s="406"/>
      <c r="AT659" s="406"/>
      <c r="AU659" s="406"/>
      <c r="AV659" s="406"/>
      <c r="AW659" s="406"/>
      <c r="AX659" s="406"/>
      <c r="AY659" s="406"/>
      <c r="AZ659" s="406"/>
      <c r="BA659" s="406"/>
      <c r="BB659" s="406"/>
      <c r="BC659" s="406"/>
      <c r="BD659" s="406"/>
      <c r="BE659" s="406"/>
      <c r="BF659" s="406"/>
      <c r="BG659" s="406"/>
      <c r="BH659" s="406"/>
      <c r="BI659" s="406"/>
      <c r="BJ659" s="406"/>
      <c r="BK659" s="406"/>
      <c r="BL659" s="406"/>
      <c r="BM659" s="406"/>
      <c r="BN659" s="406"/>
      <c r="BO659" s="406"/>
      <c r="BP659" s="406"/>
      <c r="BQ659" s="406"/>
      <c r="BR659" s="406"/>
      <c r="BS659" s="406"/>
      <c r="BT659" s="406"/>
      <c r="BU659" s="406"/>
      <c r="BV659" s="406"/>
      <c r="BW659" s="406"/>
      <c r="BX659" s="406"/>
      <c r="BY659" s="406"/>
      <c r="BZ659" s="406"/>
      <c r="CA659" s="406"/>
      <c r="CB659" s="406"/>
      <c r="CC659" s="406"/>
      <c r="CD659" s="406"/>
      <c r="CE659" s="406"/>
      <c r="CF659" s="406"/>
      <c r="CG659" s="406"/>
      <c r="CH659" s="406"/>
      <c r="CI659" s="406"/>
    </row>
    <row r="660" spans="1:87" ht="15.75" customHeight="1">
      <c r="A660" s="406"/>
      <c r="B660" s="407"/>
      <c r="C660" s="407"/>
      <c r="D660" s="406"/>
      <c r="E660" s="406"/>
      <c r="F660" s="406"/>
      <c r="G660" s="406"/>
      <c r="H660" s="406"/>
      <c r="I660" s="406"/>
      <c r="J660" s="406"/>
      <c r="K660" s="406"/>
      <c r="L660" s="406"/>
      <c r="M660" s="406"/>
      <c r="N660" s="406"/>
      <c r="O660" s="406"/>
      <c r="P660" s="406"/>
      <c r="Q660" s="406"/>
      <c r="R660" s="406"/>
      <c r="S660" s="406"/>
      <c r="T660" s="406"/>
      <c r="U660" s="406"/>
      <c r="V660" s="406"/>
      <c r="W660" s="406"/>
      <c r="X660" s="406"/>
      <c r="Y660" s="406"/>
      <c r="Z660" s="406"/>
      <c r="AA660" s="406"/>
      <c r="AB660" s="406"/>
      <c r="AC660" s="406"/>
      <c r="AD660" s="406"/>
      <c r="AE660" s="406"/>
      <c r="AF660" s="406"/>
      <c r="AG660" s="406"/>
      <c r="AH660" s="406"/>
      <c r="AI660" s="406"/>
      <c r="AJ660" s="406"/>
      <c r="AK660" s="406"/>
      <c r="AL660" s="406"/>
      <c r="AM660" s="406"/>
      <c r="AN660" s="406"/>
      <c r="AO660" s="406"/>
      <c r="AP660" s="406"/>
      <c r="AQ660" s="406"/>
      <c r="AR660" s="406"/>
      <c r="AS660" s="406"/>
      <c r="AT660" s="406"/>
      <c r="AU660" s="406"/>
      <c r="AV660" s="406"/>
      <c r="AW660" s="406"/>
      <c r="AX660" s="406"/>
      <c r="AY660" s="406"/>
      <c r="AZ660" s="406"/>
      <c r="BA660" s="406"/>
      <c r="BB660" s="406"/>
      <c r="BC660" s="406"/>
      <c r="BD660" s="406"/>
      <c r="BE660" s="406"/>
      <c r="BF660" s="406"/>
      <c r="BG660" s="406"/>
      <c r="BH660" s="406"/>
      <c r="BI660" s="406"/>
      <c r="BJ660" s="406"/>
      <c r="BK660" s="406"/>
      <c r="BL660" s="406"/>
      <c r="BM660" s="406"/>
      <c r="BN660" s="406"/>
      <c r="BO660" s="406"/>
      <c r="BP660" s="406"/>
      <c r="BQ660" s="406"/>
      <c r="BR660" s="406"/>
      <c r="BS660" s="406"/>
      <c r="BT660" s="406"/>
      <c r="BU660" s="406"/>
      <c r="BV660" s="406"/>
      <c r="BW660" s="406"/>
      <c r="BX660" s="406"/>
      <c r="BY660" s="406"/>
      <c r="BZ660" s="406"/>
      <c r="CA660" s="406"/>
      <c r="CB660" s="406"/>
      <c r="CC660" s="406"/>
      <c r="CD660" s="406"/>
      <c r="CE660" s="406"/>
      <c r="CF660" s="406"/>
      <c r="CG660" s="406"/>
      <c r="CH660" s="406"/>
      <c r="CI660" s="406"/>
    </row>
    <row r="661" spans="1:87" ht="15.75" customHeight="1">
      <c r="A661" s="406"/>
      <c r="B661" s="407"/>
      <c r="C661" s="407"/>
      <c r="D661" s="406"/>
      <c r="E661" s="406"/>
      <c r="F661" s="406"/>
      <c r="G661" s="406"/>
      <c r="H661" s="406"/>
      <c r="I661" s="406"/>
      <c r="J661" s="406"/>
      <c r="K661" s="406"/>
      <c r="L661" s="406"/>
      <c r="M661" s="406"/>
      <c r="N661" s="406"/>
      <c r="O661" s="406"/>
      <c r="P661" s="406"/>
      <c r="Q661" s="406"/>
      <c r="R661" s="406"/>
      <c r="S661" s="406"/>
      <c r="T661" s="406"/>
      <c r="U661" s="406"/>
      <c r="V661" s="406"/>
      <c r="W661" s="406"/>
      <c r="X661" s="406"/>
      <c r="Y661" s="406"/>
      <c r="Z661" s="406"/>
      <c r="AA661" s="406"/>
      <c r="AB661" s="406"/>
      <c r="AC661" s="406"/>
      <c r="AD661" s="406"/>
      <c r="AE661" s="406"/>
      <c r="AF661" s="406"/>
      <c r="AG661" s="406"/>
      <c r="AH661" s="406"/>
      <c r="AI661" s="406"/>
      <c r="AJ661" s="406"/>
      <c r="AK661" s="406"/>
      <c r="AL661" s="406"/>
      <c r="AM661" s="406"/>
      <c r="AN661" s="406"/>
      <c r="AO661" s="406"/>
      <c r="AP661" s="406"/>
      <c r="AQ661" s="406"/>
      <c r="AR661" s="406"/>
      <c r="AS661" s="406"/>
      <c r="AT661" s="406"/>
      <c r="AU661" s="406"/>
      <c r="AV661" s="406"/>
      <c r="AW661" s="406"/>
      <c r="AX661" s="406"/>
      <c r="AY661" s="406"/>
      <c r="AZ661" s="406"/>
      <c r="BA661" s="406"/>
      <c r="BB661" s="406"/>
      <c r="BC661" s="406"/>
      <c r="BD661" s="406"/>
      <c r="BE661" s="406"/>
      <c r="BF661" s="406"/>
      <c r="BG661" s="406"/>
      <c r="BH661" s="406"/>
      <c r="BI661" s="406"/>
      <c r="BJ661" s="406"/>
      <c r="BK661" s="406"/>
      <c r="BL661" s="406"/>
      <c r="BM661" s="406"/>
      <c r="BN661" s="406"/>
      <c r="BO661" s="406"/>
      <c r="BP661" s="406"/>
      <c r="BQ661" s="406"/>
      <c r="BR661" s="406"/>
      <c r="BS661" s="406"/>
      <c r="BT661" s="406"/>
      <c r="BU661" s="406"/>
      <c r="BV661" s="406"/>
      <c r="BW661" s="406"/>
      <c r="BX661" s="406"/>
      <c r="BY661" s="406"/>
      <c r="BZ661" s="406"/>
      <c r="CA661" s="406"/>
      <c r="CB661" s="406"/>
      <c r="CC661" s="406"/>
      <c r="CD661" s="406"/>
      <c r="CE661" s="406"/>
      <c r="CF661" s="406"/>
      <c r="CG661" s="406"/>
      <c r="CH661" s="406"/>
      <c r="CI661" s="406"/>
    </row>
    <row r="662" spans="1:87" ht="15.75" customHeight="1">
      <c r="A662" s="406"/>
      <c r="B662" s="407"/>
      <c r="C662" s="407"/>
      <c r="D662" s="406"/>
      <c r="E662" s="406"/>
      <c r="F662" s="406"/>
      <c r="G662" s="406"/>
      <c r="H662" s="406"/>
      <c r="I662" s="406"/>
      <c r="J662" s="406"/>
      <c r="K662" s="406"/>
      <c r="L662" s="406"/>
      <c r="M662" s="406"/>
      <c r="N662" s="406"/>
      <c r="O662" s="406"/>
      <c r="P662" s="406"/>
      <c r="Q662" s="406"/>
      <c r="R662" s="406"/>
      <c r="S662" s="406"/>
      <c r="T662" s="406"/>
      <c r="U662" s="406"/>
      <c r="V662" s="406"/>
      <c r="W662" s="406"/>
      <c r="X662" s="406"/>
      <c r="Y662" s="406"/>
      <c r="Z662" s="406"/>
      <c r="AA662" s="406"/>
      <c r="AB662" s="406"/>
      <c r="AC662" s="406"/>
      <c r="AD662" s="406"/>
      <c r="AE662" s="406"/>
      <c r="AF662" s="406"/>
      <c r="AG662" s="406"/>
      <c r="AH662" s="406"/>
      <c r="AI662" s="406"/>
      <c r="AJ662" s="406"/>
      <c r="AK662" s="406"/>
      <c r="AL662" s="406"/>
      <c r="AM662" s="406"/>
      <c r="AN662" s="406"/>
      <c r="AO662" s="406"/>
      <c r="AP662" s="406"/>
      <c r="AQ662" s="406"/>
      <c r="AR662" s="406"/>
      <c r="AS662" s="406"/>
      <c r="AT662" s="406"/>
      <c r="AU662" s="406"/>
      <c r="AV662" s="406"/>
      <c r="AW662" s="406"/>
      <c r="AX662" s="406"/>
      <c r="AY662" s="406"/>
      <c r="AZ662" s="406"/>
      <c r="BA662" s="406"/>
      <c r="BB662" s="406"/>
      <c r="BC662" s="406"/>
      <c r="BD662" s="406"/>
      <c r="BE662" s="406"/>
      <c r="BF662" s="406"/>
      <c r="BG662" s="406"/>
      <c r="BH662" s="406"/>
      <c r="BI662" s="406"/>
      <c r="BJ662" s="406"/>
      <c r="BK662" s="406"/>
      <c r="BL662" s="406"/>
      <c r="BM662" s="406"/>
      <c r="BN662" s="406"/>
      <c r="BO662" s="406"/>
      <c r="BP662" s="406"/>
      <c r="BQ662" s="406"/>
      <c r="BR662" s="406"/>
      <c r="BS662" s="406"/>
      <c r="BT662" s="406"/>
      <c r="BU662" s="406"/>
      <c r="BV662" s="406"/>
      <c r="BW662" s="406"/>
      <c r="BX662" s="406"/>
      <c r="BY662" s="406"/>
      <c r="BZ662" s="406"/>
      <c r="CA662" s="406"/>
      <c r="CB662" s="406"/>
      <c r="CC662" s="406"/>
      <c r="CD662" s="406"/>
      <c r="CE662" s="406"/>
      <c r="CF662" s="406"/>
      <c r="CG662" s="406"/>
      <c r="CH662" s="406"/>
      <c r="CI662" s="406"/>
    </row>
    <row r="663" spans="1:87" ht="15.75" customHeight="1">
      <c r="A663" s="406"/>
      <c r="B663" s="407"/>
      <c r="C663" s="407"/>
      <c r="D663" s="406"/>
      <c r="E663" s="406"/>
      <c r="F663" s="406"/>
      <c r="G663" s="406"/>
      <c r="H663" s="406"/>
      <c r="I663" s="406"/>
      <c r="J663" s="406"/>
      <c r="K663" s="406"/>
      <c r="L663" s="406"/>
      <c r="M663" s="406"/>
      <c r="N663" s="406"/>
      <c r="O663" s="406"/>
      <c r="P663" s="406"/>
      <c r="Q663" s="406"/>
      <c r="R663" s="406"/>
      <c r="S663" s="406"/>
      <c r="T663" s="406"/>
      <c r="U663" s="406"/>
      <c r="V663" s="406"/>
      <c r="W663" s="406"/>
      <c r="X663" s="406"/>
      <c r="Y663" s="406"/>
      <c r="Z663" s="406"/>
      <c r="AA663" s="406"/>
      <c r="AB663" s="406"/>
      <c r="AC663" s="406"/>
      <c r="AD663" s="406"/>
      <c r="AE663" s="406"/>
      <c r="AF663" s="406"/>
      <c r="AG663" s="406"/>
      <c r="AH663" s="406"/>
      <c r="AI663" s="406"/>
      <c r="AJ663" s="406"/>
      <c r="AK663" s="406"/>
      <c r="AL663" s="406"/>
      <c r="AM663" s="406"/>
      <c r="AN663" s="406"/>
      <c r="AO663" s="406"/>
      <c r="AP663" s="406"/>
      <c r="AQ663" s="406"/>
      <c r="AR663" s="406"/>
      <c r="AS663" s="406"/>
      <c r="AT663" s="406"/>
      <c r="AU663" s="406"/>
      <c r="AV663" s="406"/>
      <c r="AW663" s="406"/>
      <c r="AX663" s="406"/>
      <c r="AY663" s="406"/>
      <c r="AZ663" s="406"/>
      <c r="BA663" s="406"/>
      <c r="BB663" s="406"/>
      <c r="BC663" s="406"/>
      <c r="BD663" s="406"/>
      <c r="BE663" s="406"/>
      <c r="BF663" s="406"/>
      <c r="BG663" s="406"/>
      <c r="BH663" s="406"/>
      <c r="BI663" s="406"/>
      <c r="BJ663" s="406"/>
      <c r="BK663" s="406"/>
      <c r="BL663" s="406"/>
      <c r="BM663" s="406"/>
      <c r="BN663" s="406"/>
      <c r="BO663" s="406"/>
      <c r="BP663" s="406"/>
      <c r="BQ663" s="406"/>
      <c r="BR663" s="406"/>
      <c r="BS663" s="406"/>
      <c r="BT663" s="406"/>
      <c r="BU663" s="406"/>
      <c r="BV663" s="406"/>
      <c r="BW663" s="406"/>
      <c r="BX663" s="406"/>
      <c r="BY663" s="406"/>
      <c r="BZ663" s="406"/>
      <c r="CA663" s="406"/>
      <c r="CB663" s="406"/>
      <c r="CC663" s="406"/>
      <c r="CD663" s="406"/>
      <c r="CE663" s="406"/>
      <c r="CF663" s="406"/>
      <c r="CG663" s="406"/>
      <c r="CH663" s="406"/>
      <c r="CI663" s="406"/>
    </row>
    <row r="664" spans="1:87" ht="15.75" customHeight="1">
      <c r="A664" s="406"/>
      <c r="B664" s="407"/>
      <c r="C664" s="407"/>
      <c r="D664" s="406"/>
      <c r="E664" s="406"/>
      <c r="F664" s="406"/>
      <c r="G664" s="406"/>
      <c r="H664" s="406"/>
      <c r="I664" s="406"/>
      <c r="J664" s="406"/>
      <c r="K664" s="406"/>
      <c r="L664" s="406"/>
      <c r="M664" s="406"/>
      <c r="N664" s="406"/>
      <c r="O664" s="406"/>
      <c r="P664" s="406"/>
      <c r="Q664" s="406"/>
      <c r="R664" s="406"/>
      <c r="S664" s="406"/>
      <c r="T664" s="406"/>
      <c r="U664" s="406"/>
      <c r="V664" s="406"/>
      <c r="W664" s="406"/>
      <c r="X664" s="406"/>
      <c r="Y664" s="406"/>
      <c r="Z664" s="406"/>
      <c r="AA664" s="406"/>
      <c r="AB664" s="406"/>
      <c r="AC664" s="406"/>
      <c r="AD664" s="406"/>
      <c r="AE664" s="406"/>
      <c r="AF664" s="406"/>
      <c r="AG664" s="406"/>
      <c r="AH664" s="406"/>
      <c r="AI664" s="406"/>
      <c r="AJ664" s="406"/>
      <c r="AK664" s="406"/>
      <c r="AL664" s="406"/>
      <c r="AM664" s="406"/>
      <c r="AN664" s="406"/>
      <c r="AO664" s="406"/>
      <c r="AP664" s="406"/>
      <c r="AQ664" s="406"/>
      <c r="AR664" s="406"/>
      <c r="AS664" s="406"/>
      <c r="AT664" s="406"/>
      <c r="AU664" s="406"/>
      <c r="AV664" s="406"/>
      <c r="AW664" s="406"/>
      <c r="AX664" s="406"/>
      <c r="AY664" s="406"/>
      <c r="AZ664" s="406"/>
      <c r="BA664" s="406"/>
      <c r="BB664" s="406"/>
      <c r="BC664" s="406"/>
      <c r="BD664" s="406"/>
      <c r="BE664" s="406"/>
      <c r="BF664" s="406"/>
      <c r="BG664" s="406"/>
      <c r="BH664" s="406"/>
      <c r="BI664" s="406"/>
      <c r="BJ664" s="406"/>
      <c r="BK664" s="406"/>
      <c r="BL664" s="406"/>
      <c r="BM664" s="406"/>
      <c r="BN664" s="406"/>
      <c r="BO664" s="406"/>
      <c r="BP664" s="406"/>
      <c r="BQ664" s="406"/>
      <c r="BR664" s="406"/>
      <c r="BS664" s="406"/>
      <c r="BT664" s="406"/>
      <c r="BU664" s="406"/>
      <c r="BV664" s="406"/>
      <c r="BW664" s="406"/>
      <c r="BX664" s="406"/>
      <c r="BY664" s="406"/>
      <c r="BZ664" s="406"/>
      <c r="CA664" s="406"/>
      <c r="CB664" s="406"/>
      <c r="CC664" s="406"/>
      <c r="CD664" s="406"/>
      <c r="CE664" s="406"/>
      <c r="CF664" s="406"/>
      <c r="CG664" s="406"/>
      <c r="CH664" s="406"/>
      <c r="CI664" s="406"/>
    </row>
    <row r="665" spans="1:87" ht="15.75" customHeight="1">
      <c r="A665" s="406"/>
      <c r="B665" s="407"/>
      <c r="C665" s="407"/>
      <c r="D665" s="406"/>
      <c r="E665" s="406"/>
      <c r="F665" s="406"/>
      <c r="G665" s="406"/>
      <c r="H665" s="406"/>
      <c r="I665" s="406"/>
      <c r="J665" s="406"/>
      <c r="K665" s="406"/>
      <c r="L665" s="406"/>
      <c r="M665" s="406"/>
      <c r="N665" s="406"/>
      <c r="O665" s="406"/>
      <c r="P665" s="406"/>
      <c r="Q665" s="406"/>
      <c r="R665" s="406"/>
      <c r="S665" s="406"/>
      <c r="T665" s="406"/>
      <c r="U665" s="406"/>
      <c r="V665" s="406"/>
      <c r="W665" s="406"/>
      <c r="X665" s="406"/>
      <c r="Y665" s="406"/>
      <c r="Z665" s="406"/>
      <c r="AA665" s="406"/>
      <c r="AB665" s="406"/>
      <c r="AC665" s="406"/>
      <c r="AD665" s="406"/>
      <c r="AE665" s="406"/>
      <c r="AF665" s="406"/>
      <c r="AG665" s="406"/>
      <c r="AH665" s="406"/>
      <c r="AI665" s="406"/>
      <c r="AJ665" s="406"/>
      <c r="AK665" s="406"/>
      <c r="AL665" s="406"/>
      <c r="AM665" s="406"/>
      <c r="AN665" s="406"/>
      <c r="AO665" s="406"/>
      <c r="AP665" s="406"/>
      <c r="AQ665" s="406"/>
      <c r="AR665" s="406"/>
      <c r="AS665" s="406"/>
      <c r="AT665" s="406"/>
      <c r="AU665" s="406"/>
      <c r="AV665" s="406"/>
      <c r="AW665" s="406"/>
      <c r="AX665" s="406"/>
      <c r="AY665" s="406"/>
      <c r="AZ665" s="406"/>
      <c r="BA665" s="406"/>
      <c r="BB665" s="406"/>
      <c r="BC665" s="406"/>
      <c r="BD665" s="406"/>
      <c r="BE665" s="406"/>
      <c r="BF665" s="406"/>
      <c r="BG665" s="406"/>
      <c r="BH665" s="406"/>
      <c r="BI665" s="406"/>
      <c r="BJ665" s="406"/>
      <c r="BK665" s="406"/>
      <c r="BL665" s="406"/>
      <c r="BM665" s="406"/>
      <c r="BN665" s="406"/>
      <c r="BO665" s="406"/>
      <c r="BP665" s="406"/>
      <c r="BQ665" s="406"/>
      <c r="BR665" s="406"/>
      <c r="BS665" s="406"/>
      <c r="BT665" s="406"/>
      <c r="BU665" s="406"/>
      <c r="BV665" s="406"/>
      <c r="BW665" s="406"/>
      <c r="BX665" s="406"/>
      <c r="BY665" s="406"/>
      <c r="BZ665" s="406"/>
      <c r="CA665" s="406"/>
      <c r="CB665" s="406"/>
      <c r="CC665" s="406"/>
      <c r="CD665" s="406"/>
      <c r="CE665" s="406"/>
      <c r="CF665" s="406"/>
      <c r="CG665" s="406"/>
      <c r="CH665" s="406"/>
      <c r="CI665" s="406"/>
    </row>
    <row r="666" spans="1:87" ht="15.75" customHeight="1">
      <c r="A666" s="406"/>
      <c r="B666" s="407"/>
      <c r="C666" s="407"/>
      <c r="D666" s="406"/>
      <c r="E666" s="406"/>
      <c r="F666" s="406"/>
      <c r="G666" s="406"/>
      <c r="H666" s="406"/>
      <c r="I666" s="406"/>
      <c r="J666" s="406"/>
      <c r="K666" s="406"/>
      <c r="L666" s="406"/>
      <c r="M666" s="406"/>
      <c r="N666" s="406"/>
      <c r="O666" s="406"/>
      <c r="P666" s="406"/>
      <c r="Q666" s="406"/>
      <c r="R666" s="406"/>
      <c r="S666" s="406"/>
      <c r="T666" s="406"/>
      <c r="U666" s="406"/>
      <c r="V666" s="406"/>
      <c r="W666" s="406"/>
      <c r="X666" s="406"/>
      <c r="Y666" s="406"/>
      <c r="Z666" s="406"/>
      <c r="AA666" s="406"/>
      <c r="AB666" s="406"/>
      <c r="AC666" s="406"/>
      <c r="AD666" s="406"/>
      <c r="AE666" s="406"/>
      <c r="AF666" s="406"/>
      <c r="AG666" s="406"/>
      <c r="AH666" s="406"/>
      <c r="AI666" s="406"/>
      <c r="AJ666" s="406"/>
      <c r="AK666" s="406"/>
      <c r="AL666" s="406"/>
      <c r="AM666" s="406"/>
      <c r="AN666" s="406"/>
      <c r="AO666" s="406"/>
      <c r="AP666" s="406"/>
      <c r="AQ666" s="406"/>
      <c r="AR666" s="406"/>
      <c r="AS666" s="406"/>
      <c r="AT666" s="406"/>
      <c r="AU666" s="406"/>
      <c r="AV666" s="406"/>
      <c r="AW666" s="406"/>
      <c r="AX666" s="406"/>
      <c r="AY666" s="406"/>
      <c r="AZ666" s="406"/>
      <c r="BA666" s="406"/>
      <c r="BB666" s="406"/>
      <c r="BC666" s="406"/>
      <c r="BD666" s="406"/>
      <c r="BE666" s="406"/>
      <c r="BF666" s="406"/>
      <c r="BG666" s="406"/>
      <c r="BH666" s="406"/>
      <c r="BI666" s="406"/>
      <c r="BJ666" s="406"/>
      <c r="BK666" s="406"/>
      <c r="BL666" s="406"/>
      <c r="BM666" s="406"/>
      <c r="BN666" s="406"/>
      <c r="BO666" s="406"/>
      <c r="BP666" s="406"/>
      <c r="BQ666" s="406"/>
      <c r="BR666" s="406"/>
      <c r="BS666" s="406"/>
      <c r="BT666" s="406"/>
      <c r="BU666" s="406"/>
      <c r="BV666" s="406"/>
      <c r="BW666" s="406"/>
      <c r="BX666" s="406"/>
      <c r="BY666" s="406"/>
      <c r="BZ666" s="406"/>
      <c r="CA666" s="406"/>
      <c r="CB666" s="406"/>
      <c r="CC666" s="406"/>
      <c r="CD666" s="406"/>
      <c r="CE666" s="406"/>
      <c r="CF666" s="406"/>
      <c r="CG666" s="406"/>
      <c r="CH666" s="406"/>
      <c r="CI666" s="406"/>
    </row>
    <row r="667" spans="1:87" ht="15.75" customHeight="1">
      <c r="A667" s="406"/>
      <c r="B667" s="407"/>
      <c r="C667" s="407"/>
      <c r="D667" s="406"/>
      <c r="E667" s="406"/>
      <c r="F667" s="406"/>
      <c r="G667" s="406"/>
      <c r="H667" s="406"/>
      <c r="I667" s="406"/>
      <c r="J667" s="406"/>
      <c r="K667" s="406"/>
      <c r="L667" s="406"/>
      <c r="M667" s="406"/>
      <c r="N667" s="406"/>
      <c r="O667" s="406"/>
      <c r="P667" s="406"/>
      <c r="Q667" s="406"/>
      <c r="R667" s="406"/>
      <c r="S667" s="406"/>
      <c r="T667" s="406"/>
      <c r="U667" s="406"/>
      <c r="V667" s="406"/>
      <c r="W667" s="406"/>
      <c r="X667" s="406"/>
      <c r="Y667" s="406"/>
      <c r="Z667" s="406"/>
      <c r="AA667" s="406"/>
      <c r="AB667" s="406"/>
      <c r="AC667" s="406"/>
      <c r="AD667" s="406"/>
      <c r="AE667" s="406"/>
      <c r="AF667" s="406"/>
      <c r="AG667" s="406"/>
      <c r="AH667" s="406"/>
      <c r="AI667" s="406"/>
      <c r="AJ667" s="406"/>
      <c r="AK667" s="406"/>
      <c r="AL667" s="406"/>
      <c r="AM667" s="406"/>
      <c r="AN667" s="406"/>
      <c r="AO667" s="406"/>
      <c r="AP667" s="406"/>
      <c r="AQ667" s="406"/>
      <c r="AR667" s="406"/>
      <c r="AS667" s="406"/>
      <c r="AT667" s="406"/>
      <c r="AU667" s="406"/>
      <c r="AV667" s="406"/>
      <c r="AW667" s="406"/>
      <c r="AX667" s="406"/>
      <c r="AY667" s="406"/>
      <c r="AZ667" s="406"/>
      <c r="BA667" s="406"/>
      <c r="BB667" s="406"/>
      <c r="BC667" s="406"/>
      <c r="BD667" s="406"/>
      <c r="BE667" s="406"/>
      <c r="BF667" s="406"/>
      <c r="BG667" s="406"/>
      <c r="BH667" s="406"/>
      <c r="BI667" s="406"/>
      <c r="BJ667" s="406"/>
      <c r="BK667" s="406"/>
      <c r="BL667" s="406"/>
      <c r="BM667" s="406"/>
      <c r="BN667" s="406"/>
      <c r="BO667" s="406"/>
      <c r="BP667" s="406"/>
      <c r="BQ667" s="406"/>
      <c r="BR667" s="406"/>
      <c r="BS667" s="406"/>
      <c r="BT667" s="406"/>
      <c r="BU667" s="406"/>
      <c r="BV667" s="406"/>
      <c r="BW667" s="406"/>
      <c r="BX667" s="406"/>
      <c r="BY667" s="406"/>
      <c r="BZ667" s="406"/>
      <c r="CA667" s="406"/>
      <c r="CB667" s="406"/>
      <c r="CC667" s="406"/>
      <c r="CD667" s="406"/>
      <c r="CE667" s="406"/>
      <c r="CF667" s="406"/>
      <c r="CG667" s="406"/>
      <c r="CH667" s="406"/>
      <c r="CI667" s="406"/>
    </row>
    <row r="668" spans="1:87" ht="15.75" customHeight="1">
      <c r="A668" s="406"/>
      <c r="B668" s="407"/>
      <c r="C668" s="407"/>
      <c r="D668" s="406"/>
      <c r="E668" s="406"/>
      <c r="F668" s="406"/>
      <c r="G668" s="406"/>
      <c r="H668" s="406"/>
      <c r="I668" s="406"/>
      <c r="J668" s="406"/>
      <c r="K668" s="406"/>
      <c r="L668" s="406"/>
      <c r="M668" s="406"/>
      <c r="N668" s="406"/>
      <c r="O668" s="406"/>
      <c r="P668" s="406"/>
      <c r="Q668" s="406"/>
      <c r="R668" s="406"/>
      <c r="S668" s="406"/>
      <c r="T668" s="406"/>
      <c r="U668" s="406"/>
      <c r="V668" s="406"/>
      <c r="W668" s="406"/>
      <c r="X668" s="406"/>
      <c r="Y668" s="406"/>
      <c r="Z668" s="406"/>
      <c r="AA668" s="406"/>
      <c r="AB668" s="406"/>
      <c r="AC668" s="406"/>
      <c r="AD668" s="406"/>
      <c r="AE668" s="406"/>
      <c r="AF668" s="406"/>
      <c r="AG668" s="406"/>
      <c r="AH668" s="406"/>
      <c r="AI668" s="406"/>
      <c r="AJ668" s="406"/>
      <c r="AK668" s="406"/>
      <c r="AL668" s="406"/>
      <c r="AM668" s="406"/>
      <c r="AN668" s="406"/>
      <c r="AO668" s="406"/>
      <c r="AP668" s="406"/>
      <c r="AQ668" s="406"/>
      <c r="AR668" s="406"/>
      <c r="AS668" s="406"/>
      <c r="AT668" s="406"/>
      <c r="AU668" s="406"/>
      <c r="AV668" s="406"/>
      <c r="AW668" s="406"/>
      <c r="AX668" s="406"/>
      <c r="AY668" s="406"/>
      <c r="AZ668" s="406"/>
      <c r="BA668" s="406"/>
      <c r="BB668" s="406"/>
      <c r="BC668" s="406"/>
      <c r="BD668" s="406"/>
      <c r="BE668" s="406"/>
      <c r="BF668" s="406"/>
      <c r="BG668" s="406"/>
      <c r="BH668" s="406"/>
      <c r="BI668" s="406"/>
      <c r="BJ668" s="406"/>
      <c r="BK668" s="406"/>
      <c r="BL668" s="406"/>
      <c r="BM668" s="406"/>
      <c r="BN668" s="406"/>
      <c r="BO668" s="406"/>
      <c r="BP668" s="406"/>
      <c r="BQ668" s="406"/>
      <c r="BR668" s="406"/>
      <c r="BS668" s="406"/>
      <c r="BT668" s="406"/>
      <c r="BU668" s="406"/>
      <c r="BV668" s="406"/>
      <c r="BW668" s="406"/>
      <c r="BX668" s="406"/>
      <c r="BY668" s="406"/>
      <c r="BZ668" s="406"/>
      <c r="CA668" s="406"/>
      <c r="CB668" s="406"/>
      <c r="CC668" s="406"/>
      <c r="CD668" s="406"/>
      <c r="CE668" s="406"/>
      <c r="CF668" s="406"/>
      <c r="CG668" s="406"/>
      <c r="CH668" s="406"/>
      <c r="CI668" s="406"/>
    </row>
    <row r="669" spans="1:87" ht="15.75" customHeight="1">
      <c r="A669" s="406"/>
      <c r="B669" s="407"/>
      <c r="C669" s="407"/>
      <c r="D669" s="406"/>
      <c r="E669" s="406"/>
      <c r="F669" s="406"/>
      <c r="G669" s="406"/>
      <c r="H669" s="406"/>
      <c r="I669" s="406"/>
      <c r="J669" s="406"/>
      <c r="K669" s="406"/>
      <c r="L669" s="406"/>
      <c r="M669" s="406"/>
      <c r="N669" s="406"/>
      <c r="O669" s="406"/>
      <c r="P669" s="406"/>
      <c r="Q669" s="406"/>
      <c r="R669" s="406"/>
      <c r="S669" s="406"/>
      <c r="T669" s="406"/>
      <c r="U669" s="406"/>
      <c r="V669" s="406"/>
      <c r="W669" s="406"/>
      <c r="X669" s="406"/>
      <c r="Y669" s="406"/>
      <c r="Z669" s="406"/>
      <c r="AA669" s="406"/>
      <c r="AB669" s="406"/>
      <c r="AC669" s="406"/>
      <c r="AD669" s="406"/>
      <c r="AE669" s="406"/>
      <c r="AF669" s="406"/>
      <c r="AG669" s="406"/>
      <c r="AH669" s="406"/>
      <c r="AI669" s="406"/>
      <c r="AJ669" s="406"/>
      <c r="AK669" s="406"/>
      <c r="AL669" s="406"/>
      <c r="AM669" s="406"/>
      <c r="AN669" s="406"/>
      <c r="AO669" s="406"/>
      <c r="AP669" s="406"/>
      <c r="AQ669" s="406"/>
      <c r="AR669" s="406"/>
      <c r="AS669" s="406"/>
      <c r="AT669" s="406"/>
      <c r="AU669" s="406"/>
      <c r="AV669" s="406"/>
      <c r="AW669" s="406"/>
      <c r="AX669" s="406"/>
      <c r="AY669" s="406"/>
      <c r="AZ669" s="406"/>
      <c r="BA669" s="406"/>
      <c r="BB669" s="406"/>
      <c r="BC669" s="406"/>
      <c r="BD669" s="406"/>
      <c r="BE669" s="406"/>
      <c r="BF669" s="406"/>
      <c r="BG669" s="406"/>
      <c r="BH669" s="406"/>
      <c r="BI669" s="406"/>
      <c r="BJ669" s="406"/>
      <c r="BK669" s="406"/>
      <c r="BL669" s="406"/>
      <c r="BM669" s="406"/>
      <c r="BN669" s="406"/>
      <c r="BO669" s="406"/>
      <c r="BP669" s="406"/>
      <c r="BQ669" s="406"/>
      <c r="BR669" s="406"/>
      <c r="BS669" s="406"/>
      <c r="BT669" s="406"/>
      <c r="BU669" s="406"/>
      <c r="BV669" s="406"/>
      <c r="BW669" s="406"/>
      <c r="BX669" s="406"/>
      <c r="BY669" s="406"/>
      <c r="BZ669" s="406"/>
      <c r="CA669" s="406"/>
      <c r="CB669" s="406"/>
      <c r="CC669" s="406"/>
      <c r="CD669" s="406"/>
      <c r="CE669" s="406"/>
      <c r="CF669" s="406"/>
      <c r="CG669" s="406"/>
      <c r="CH669" s="406"/>
      <c r="CI669" s="406"/>
    </row>
    <row r="670" spans="1:87" ht="15.75" customHeight="1">
      <c r="A670" s="406"/>
      <c r="B670" s="407"/>
      <c r="C670" s="407"/>
      <c r="D670" s="406"/>
      <c r="E670" s="406"/>
      <c r="F670" s="406"/>
      <c r="G670" s="406"/>
      <c r="H670" s="406"/>
      <c r="I670" s="406"/>
      <c r="J670" s="406"/>
      <c r="K670" s="406"/>
      <c r="L670" s="406"/>
      <c r="M670" s="406"/>
      <c r="N670" s="406"/>
      <c r="O670" s="406"/>
      <c r="P670" s="406"/>
      <c r="Q670" s="406"/>
      <c r="R670" s="406"/>
      <c r="S670" s="406"/>
      <c r="T670" s="406"/>
      <c r="U670" s="406"/>
      <c r="V670" s="406"/>
      <c r="W670" s="406"/>
      <c r="X670" s="406"/>
      <c r="Y670" s="406"/>
      <c r="Z670" s="406"/>
      <c r="AA670" s="406"/>
      <c r="AB670" s="406"/>
      <c r="AC670" s="406"/>
      <c r="AD670" s="406"/>
      <c r="AE670" s="406"/>
      <c r="AF670" s="406"/>
      <c r="AG670" s="406"/>
      <c r="AH670" s="406"/>
      <c r="AI670" s="406"/>
      <c r="AJ670" s="406"/>
      <c r="AK670" s="406"/>
      <c r="AL670" s="406"/>
      <c r="AM670" s="406"/>
      <c r="AN670" s="406"/>
      <c r="AO670" s="406"/>
      <c r="AP670" s="406"/>
      <c r="AQ670" s="406"/>
      <c r="AR670" s="406"/>
      <c r="AS670" s="406"/>
      <c r="AT670" s="406"/>
      <c r="AU670" s="406"/>
      <c r="AV670" s="406"/>
      <c r="AW670" s="406"/>
      <c r="AX670" s="406"/>
      <c r="AY670" s="406"/>
      <c r="AZ670" s="406"/>
      <c r="BA670" s="406"/>
      <c r="BB670" s="406"/>
      <c r="BC670" s="406"/>
      <c r="BD670" s="406"/>
      <c r="BE670" s="406"/>
      <c r="BF670" s="406"/>
      <c r="BG670" s="406"/>
      <c r="BH670" s="406"/>
      <c r="BI670" s="406"/>
      <c r="BJ670" s="406"/>
      <c r="BK670" s="406"/>
      <c r="BL670" s="406"/>
      <c r="BM670" s="406"/>
      <c r="BN670" s="406"/>
      <c r="BO670" s="406"/>
      <c r="BP670" s="406"/>
      <c r="BQ670" s="406"/>
      <c r="BR670" s="406"/>
      <c r="BS670" s="406"/>
      <c r="BT670" s="406"/>
      <c r="BU670" s="406"/>
      <c r="BV670" s="406"/>
      <c r="BW670" s="406"/>
      <c r="BX670" s="406"/>
      <c r="BY670" s="406"/>
      <c r="BZ670" s="406"/>
      <c r="CA670" s="406"/>
      <c r="CB670" s="406"/>
      <c r="CC670" s="406"/>
      <c r="CD670" s="406"/>
      <c r="CE670" s="406"/>
      <c r="CF670" s="406"/>
      <c r="CG670" s="406"/>
      <c r="CH670" s="406"/>
      <c r="CI670" s="406"/>
    </row>
    <row r="671" spans="1:87" ht="15.75" customHeight="1">
      <c r="A671" s="406"/>
      <c r="B671" s="407"/>
      <c r="C671" s="407"/>
      <c r="D671" s="406"/>
      <c r="E671" s="406"/>
      <c r="F671" s="406"/>
      <c r="G671" s="406"/>
      <c r="H671" s="406"/>
      <c r="I671" s="406"/>
      <c r="J671" s="406"/>
      <c r="K671" s="406"/>
      <c r="L671" s="406"/>
      <c r="M671" s="406"/>
      <c r="N671" s="406"/>
      <c r="O671" s="406"/>
      <c r="P671" s="406"/>
      <c r="Q671" s="406"/>
      <c r="R671" s="406"/>
      <c r="S671" s="406"/>
      <c r="T671" s="406"/>
      <c r="U671" s="406"/>
      <c r="V671" s="406"/>
      <c r="W671" s="406"/>
      <c r="X671" s="406"/>
      <c r="Y671" s="406"/>
      <c r="Z671" s="406"/>
      <c r="AA671" s="406"/>
      <c r="AB671" s="406"/>
      <c r="AC671" s="406"/>
      <c r="AD671" s="406"/>
      <c r="AE671" s="406"/>
      <c r="AF671" s="406"/>
      <c r="AG671" s="406"/>
      <c r="AH671" s="406"/>
      <c r="AI671" s="406"/>
      <c r="AJ671" s="406"/>
      <c r="AK671" s="406"/>
      <c r="AL671" s="406"/>
      <c r="AM671" s="406"/>
      <c r="AN671" s="406"/>
      <c r="AO671" s="406"/>
      <c r="AP671" s="406"/>
      <c r="AQ671" s="406"/>
      <c r="AR671" s="406"/>
      <c r="AS671" s="406"/>
      <c r="AT671" s="406"/>
      <c r="AU671" s="406"/>
      <c r="AV671" s="406"/>
      <c r="AW671" s="406"/>
      <c r="AX671" s="406"/>
      <c r="AY671" s="406"/>
      <c r="AZ671" s="406"/>
      <c r="BA671" s="406"/>
      <c r="BB671" s="406"/>
      <c r="BC671" s="406"/>
      <c r="BD671" s="406"/>
      <c r="BE671" s="406"/>
      <c r="BF671" s="406"/>
      <c r="BG671" s="406"/>
      <c r="BH671" s="406"/>
      <c r="BI671" s="406"/>
      <c r="BJ671" s="406"/>
      <c r="BK671" s="406"/>
      <c r="BL671" s="406"/>
      <c r="BM671" s="406"/>
      <c r="BN671" s="406"/>
      <c r="BO671" s="406"/>
      <c r="BP671" s="406"/>
      <c r="BQ671" s="406"/>
      <c r="BR671" s="406"/>
      <c r="BS671" s="406"/>
      <c r="BT671" s="406"/>
      <c r="BU671" s="406"/>
      <c r="BV671" s="406"/>
      <c r="BW671" s="406"/>
      <c r="BX671" s="406"/>
      <c r="BY671" s="406"/>
      <c r="BZ671" s="406"/>
      <c r="CA671" s="406"/>
      <c r="CB671" s="406"/>
      <c r="CC671" s="406"/>
      <c r="CD671" s="406"/>
      <c r="CE671" s="406"/>
      <c r="CF671" s="406"/>
      <c r="CG671" s="406"/>
      <c r="CH671" s="406"/>
      <c r="CI671" s="406"/>
    </row>
    <row r="672" spans="1:87" ht="15.75" customHeight="1">
      <c r="A672" s="406"/>
      <c r="B672" s="407"/>
      <c r="C672" s="407"/>
      <c r="D672" s="406"/>
      <c r="E672" s="406"/>
      <c r="F672" s="406"/>
      <c r="G672" s="406"/>
      <c r="H672" s="406"/>
      <c r="I672" s="406"/>
      <c r="J672" s="406"/>
      <c r="K672" s="406"/>
      <c r="L672" s="406"/>
      <c r="M672" s="406"/>
      <c r="N672" s="406"/>
      <c r="O672" s="406"/>
      <c r="P672" s="406"/>
      <c r="Q672" s="406"/>
      <c r="R672" s="406"/>
      <c r="S672" s="406"/>
      <c r="T672" s="406"/>
      <c r="U672" s="406"/>
      <c r="V672" s="406"/>
      <c r="W672" s="406"/>
      <c r="X672" s="406"/>
      <c r="Y672" s="406"/>
      <c r="Z672" s="406"/>
      <c r="AA672" s="406"/>
      <c r="AB672" s="406"/>
      <c r="AC672" s="406"/>
      <c r="AD672" s="406"/>
      <c r="AE672" s="406"/>
      <c r="AF672" s="406"/>
      <c r="AG672" s="406"/>
      <c r="AH672" s="406"/>
      <c r="AI672" s="406"/>
      <c r="AJ672" s="406"/>
      <c r="AK672" s="406"/>
      <c r="AL672" s="406"/>
      <c r="AM672" s="406"/>
      <c r="AN672" s="406"/>
      <c r="AO672" s="406"/>
      <c r="AP672" s="406"/>
      <c r="AQ672" s="406"/>
      <c r="AR672" s="406"/>
      <c r="AS672" s="406"/>
      <c r="AT672" s="406"/>
      <c r="AU672" s="406"/>
      <c r="AV672" s="406"/>
      <c r="AW672" s="406"/>
      <c r="AX672" s="406"/>
      <c r="AY672" s="406"/>
      <c r="AZ672" s="406"/>
      <c r="BA672" s="406"/>
      <c r="BB672" s="406"/>
      <c r="BC672" s="406"/>
      <c r="BD672" s="406"/>
      <c r="BE672" s="406"/>
      <c r="BF672" s="406"/>
      <c r="BG672" s="406"/>
      <c r="BH672" s="406"/>
      <c r="BI672" s="406"/>
      <c r="BJ672" s="406"/>
      <c r="BK672" s="406"/>
      <c r="BL672" s="406"/>
      <c r="BM672" s="406"/>
      <c r="BN672" s="406"/>
      <c r="BO672" s="406"/>
      <c r="BP672" s="406"/>
      <c r="BQ672" s="406"/>
      <c r="BR672" s="406"/>
      <c r="BS672" s="406"/>
      <c r="BT672" s="406"/>
      <c r="BU672" s="406"/>
      <c r="BV672" s="406"/>
      <c r="BW672" s="406"/>
      <c r="BX672" s="406"/>
      <c r="BY672" s="406"/>
      <c r="BZ672" s="406"/>
      <c r="CA672" s="406"/>
      <c r="CB672" s="406"/>
      <c r="CC672" s="406"/>
      <c r="CD672" s="406"/>
      <c r="CE672" s="406"/>
      <c r="CF672" s="406"/>
      <c r="CG672" s="406"/>
      <c r="CH672" s="406"/>
      <c r="CI672" s="406"/>
    </row>
    <row r="673" spans="1:87" ht="15.75" customHeight="1">
      <c r="A673" s="406"/>
      <c r="B673" s="407"/>
      <c r="C673" s="407"/>
      <c r="D673" s="406"/>
      <c r="E673" s="406"/>
      <c r="F673" s="406"/>
      <c r="G673" s="406"/>
      <c r="H673" s="406"/>
      <c r="I673" s="406"/>
      <c r="J673" s="406"/>
      <c r="K673" s="406"/>
      <c r="L673" s="406"/>
      <c r="M673" s="406"/>
      <c r="N673" s="406"/>
      <c r="O673" s="406"/>
      <c r="P673" s="406"/>
      <c r="Q673" s="406"/>
      <c r="R673" s="406"/>
      <c r="S673" s="406"/>
      <c r="T673" s="406"/>
      <c r="U673" s="406"/>
      <c r="V673" s="406"/>
      <c r="W673" s="406"/>
      <c r="X673" s="406"/>
      <c r="Y673" s="406"/>
      <c r="Z673" s="406"/>
      <c r="AA673" s="406"/>
      <c r="AB673" s="406"/>
      <c r="AC673" s="406"/>
      <c r="AD673" s="406"/>
      <c r="AE673" s="406"/>
      <c r="AF673" s="406"/>
      <c r="AG673" s="406"/>
      <c r="AH673" s="406"/>
      <c r="AI673" s="406"/>
      <c r="AJ673" s="406"/>
      <c r="AK673" s="406"/>
      <c r="AL673" s="406"/>
      <c r="AM673" s="406"/>
      <c r="AN673" s="406"/>
      <c r="AO673" s="406"/>
      <c r="AP673" s="406"/>
      <c r="AQ673" s="406"/>
      <c r="AR673" s="406"/>
      <c r="AS673" s="406"/>
      <c r="AT673" s="406"/>
      <c r="AU673" s="406"/>
      <c r="AV673" s="406"/>
      <c r="AW673" s="406"/>
      <c r="AX673" s="406"/>
      <c r="AY673" s="406"/>
      <c r="AZ673" s="406"/>
      <c r="BA673" s="406"/>
      <c r="BB673" s="406"/>
      <c r="BC673" s="406"/>
      <c r="BD673" s="406"/>
      <c r="BE673" s="406"/>
      <c r="BF673" s="406"/>
      <c r="BG673" s="406"/>
      <c r="BH673" s="406"/>
      <c r="BI673" s="406"/>
      <c r="BJ673" s="406"/>
      <c r="BK673" s="406"/>
      <c r="BL673" s="406"/>
      <c r="BM673" s="406"/>
      <c r="BN673" s="406"/>
      <c r="BO673" s="406"/>
      <c r="BP673" s="406"/>
      <c r="BQ673" s="406"/>
      <c r="BR673" s="406"/>
      <c r="BS673" s="406"/>
      <c r="BT673" s="406"/>
      <c r="BU673" s="406"/>
      <c r="BV673" s="406"/>
      <c r="BW673" s="406"/>
      <c r="BX673" s="406"/>
      <c r="BY673" s="406"/>
      <c r="BZ673" s="406"/>
      <c r="CA673" s="406"/>
      <c r="CB673" s="406"/>
      <c r="CC673" s="406"/>
      <c r="CD673" s="406"/>
      <c r="CE673" s="406"/>
      <c r="CF673" s="406"/>
      <c r="CG673" s="406"/>
      <c r="CH673" s="406"/>
      <c r="CI673" s="406"/>
    </row>
    <row r="674" spans="1:87" ht="15.75" customHeight="1">
      <c r="A674" s="406"/>
      <c r="B674" s="407"/>
      <c r="C674" s="407"/>
      <c r="D674" s="406"/>
      <c r="E674" s="406"/>
      <c r="F674" s="406"/>
      <c r="G674" s="406"/>
      <c r="H674" s="406"/>
      <c r="I674" s="406"/>
      <c r="J674" s="406"/>
      <c r="K674" s="406"/>
      <c r="L674" s="406"/>
      <c r="M674" s="406"/>
      <c r="N674" s="406"/>
      <c r="O674" s="406"/>
      <c r="P674" s="406"/>
      <c r="Q674" s="406"/>
      <c r="R674" s="406"/>
      <c r="S674" s="406"/>
      <c r="T674" s="406"/>
      <c r="U674" s="406"/>
      <c r="V674" s="406"/>
      <c r="W674" s="406"/>
      <c r="X674" s="406"/>
      <c r="Y674" s="406"/>
      <c r="Z674" s="406"/>
      <c r="AA674" s="406"/>
      <c r="AB674" s="406"/>
      <c r="AC674" s="406"/>
      <c r="AD674" s="406"/>
      <c r="AE674" s="406"/>
      <c r="AF674" s="406"/>
      <c r="AG674" s="406"/>
      <c r="AH674" s="406"/>
      <c r="AI674" s="406"/>
      <c r="AJ674" s="406"/>
      <c r="AK674" s="406"/>
      <c r="AL674" s="406"/>
      <c r="AM674" s="406"/>
      <c r="AN674" s="406"/>
      <c r="AO674" s="406"/>
      <c r="AP674" s="406"/>
      <c r="AQ674" s="406"/>
      <c r="AR674" s="406"/>
      <c r="AS674" s="406"/>
      <c r="AT674" s="406"/>
      <c r="AU674" s="406"/>
      <c r="AV674" s="406"/>
      <c r="AW674" s="406"/>
      <c r="AX674" s="406"/>
      <c r="AY674" s="406"/>
      <c r="AZ674" s="406"/>
      <c r="BA674" s="406"/>
      <c r="BB674" s="406"/>
      <c r="BC674" s="406"/>
      <c r="BD674" s="406"/>
      <c r="BE674" s="406"/>
      <c r="BF674" s="406"/>
      <c r="BG674" s="406"/>
      <c r="BH674" s="406"/>
      <c r="BI674" s="406"/>
      <c r="BJ674" s="406"/>
      <c r="BK674" s="406"/>
      <c r="BL674" s="406"/>
      <c r="BM674" s="406"/>
      <c r="BN674" s="406"/>
      <c r="BO674" s="406"/>
      <c r="BP674" s="406"/>
      <c r="BQ674" s="406"/>
      <c r="BR674" s="406"/>
      <c r="BS674" s="406"/>
      <c r="BT674" s="406"/>
      <c r="BU674" s="406"/>
      <c r="BV674" s="406"/>
      <c r="BW674" s="406"/>
      <c r="BX674" s="406"/>
      <c r="BY674" s="406"/>
      <c r="BZ674" s="406"/>
      <c r="CA674" s="406"/>
      <c r="CB674" s="406"/>
      <c r="CC674" s="406"/>
      <c r="CD674" s="406"/>
      <c r="CE674" s="406"/>
      <c r="CF674" s="406"/>
      <c r="CG674" s="406"/>
      <c r="CH674" s="406"/>
      <c r="CI674" s="406"/>
    </row>
    <row r="675" spans="1:87" ht="15.75" customHeight="1">
      <c r="A675" s="406"/>
      <c r="B675" s="407"/>
      <c r="C675" s="407"/>
      <c r="D675" s="406"/>
      <c r="E675" s="406"/>
      <c r="F675" s="406"/>
      <c r="G675" s="406"/>
      <c r="H675" s="406"/>
      <c r="I675" s="406"/>
      <c r="J675" s="406"/>
      <c r="K675" s="406"/>
      <c r="L675" s="406"/>
      <c r="M675" s="406"/>
      <c r="N675" s="406"/>
      <c r="O675" s="406"/>
      <c r="P675" s="406"/>
      <c r="Q675" s="406"/>
      <c r="R675" s="406"/>
      <c r="S675" s="406"/>
      <c r="T675" s="406"/>
      <c r="U675" s="406"/>
      <c r="V675" s="406"/>
      <c r="W675" s="406"/>
      <c r="X675" s="406"/>
      <c r="Y675" s="406"/>
      <c r="Z675" s="406"/>
      <c r="AA675" s="406"/>
      <c r="AB675" s="406"/>
      <c r="AC675" s="406"/>
      <c r="AD675" s="406"/>
      <c r="AE675" s="406"/>
      <c r="AF675" s="406"/>
      <c r="AG675" s="406"/>
      <c r="AH675" s="406"/>
      <c r="AI675" s="406"/>
      <c r="AJ675" s="406"/>
      <c r="AK675" s="406"/>
      <c r="AL675" s="406"/>
      <c r="AM675" s="406"/>
      <c r="AN675" s="406"/>
      <c r="AO675" s="406"/>
      <c r="AP675" s="406"/>
      <c r="AQ675" s="406"/>
      <c r="AR675" s="406"/>
      <c r="AS675" s="406"/>
      <c r="AT675" s="406"/>
      <c r="AU675" s="406"/>
      <c r="AV675" s="406"/>
      <c r="AW675" s="406"/>
      <c r="AX675" s="406"/>
      <c r="AY675" s="406"/>
      <c r="AZ675" s="406"/>
      <c r="BA675" s="406"/>
      <c r="BB675" s="406"/>
      <c r="BC675" s="406"/>
      <c r="BD675" s="406"/>
      <c r="BE675" s="406"/>
      <c r="BF675" s="406"/>
      <c r="BG675" s="406"/>
      <c r="BH675" s="406"/>
      <c r="BI675" s="406"/>
      <c r="BJ675" s="406"/>
      <c r="BK675" s="406"/>
      <c r="BL675" s="406"/>
      <c r="BM675" s="406"/>
      <c r="BN675" s="406"/>
      <c r="BO675" s="406"/>
      <c r="BP675" s="406"/>
      <c r="BQ675" s="406"/>
      <c r="BR675" s="406"/>
      <c r="BS675" s="406"/>
      <c r="BT675" s="406"/>
      <c r="BU675" s="406"/>
      <c r="BV675" s="406"/>
      <c r="BW675" s="406"/>
      <c r="BX675" s="406"/>
      <c r="BY675" s="406"/>
      <c r="BZ675" s="406"/>
      <c r="CA675" s="406"/>
      <c r="CB675" s="406"/>
      <c r="CC675" s="406"/>
      <c r="CD675" s="406"/>
      <c r="CE675" s="406"/>
      <c r="CF675" s="406"/>
      <c r="CG675" s="406"/>
      <c r="CH675" s="406"/>
      <c r="CI675" s="406"/>
    </row>
    <row r="676" spans="1:87" ht="15.75" customHeight="1">
      <c r="A676" s="406"/>
      <c r="B676" s="407"/>
      <c r="C676" s="407"/>
      <c r="D676" s="406"/>
      <c r="E676" s="406"/>
      <c r="F676" s="406"/>
      <c r="G676" s="406"/>
      <c r="H676" s="406"/>
      <c r="I676" s="406"/>
      <c r="J676" s="406"/>
      <c r="K676" s="406"/>
      <c r="L676" s="406"/>
      <c r="M676" s="406"/>
      <c r="N676" s="406"/>
      <c r="O676" s="406"/>
      <c r="P676" s="406"/>
      <c r="Q676" s="406"/>
      <c r="R676" s="406"/>
      <c r="S676" s="406"/>
      <c r="T676" s="406"/>
      <c r="U676" s="406"/>
      <c r="V676" s="406"/>
      <c r="W676" s="406"/>
      <c r="X676" s="406"/>
      <c r="Y676" s="406"/>
      <c r="Z676" s="406"/>
      <c r="AA676" s="406"/>
      <c r="AB676" s="406"/>
      <c r="AC676" s="406"/>
      <c r="AD676" s="406"/>
      <c r="AE676" s="406"/>
      <c r="AF676" s="406"/>
      <c r="AG676" s="406"/>
      <c r="AH676" s="406"/>
      <c r="AI676" s="406"/>
      <c r="AJ676" s="406"/>
      <c r="AK676" s="406"/>
      <c r="AL676" s="406"/>
      <c r="AM676" s="406"/>
      <c r="AN676" s="406"/>
      <c r="AO676" s="406"/>
      <c r="AP676" s="406"/>
      <c r="AQ676" s="406"/>
      <c r="AR676" s="406"/>
      <c r="AS676" s="406"/>
      <c r="AT676" s="406"/>
      <c r="AU676" s="406"/>
      <c r="AV676" s="406"/>
      <c r="AW676" s="406"/>
      <c r="AX676" s="406"/>
      <c r="AY676" s="406"/>
      <c r="AZ676" s="406"/>
      <c r="BA676" s="406"/>
      <c r="BB676" s="406"/>
      <c r="BC676" s="406"/>
      <c r="BD676" s="406"/>
      <c r="BE676" s="406"/>
      <c r="BF676" s="406"/>
      <c r="BG676" s="406"/>
      <c r="BH676" s="406"/>
      <c r="BI676" s="406"/>
      <c r="BJ676" s="406"/>
      <c r="BK676" s="406"/>
      <c r="BL676" s="406"/>
      <c r="BM676" s="406"/>
      <c r="BN676" s="406"/>
      <c r="BO676" s="406"/>
      <c r="BP676" s="406"/>
      <c r="BQ676" s="406"/>
      <c r="BR676" s="406"/>
      <c r="BS676" s="406"/>
      <c r="BT676" s="406"/>
      <c r="BU676" s="406"/>
      <c r="BV676" s="406"/>
      <c r="BW676" s="406"/>
      <c r="BX676" s="406"/>
      <c r="BY676" s="406"/>
      <c r="BZ676" s="406"/>
      <c r="CA676" s="406"/>
      <c r="CB676" s="406"/>
      <c r="CC676" s="406"/>
      <c r="CD676" s="406"/>
      <c r="CE676" s="406"/>
      <c r="CF676" s="406"/>
      <c r="CG676" s="406"/>
      <c r="CH676" s="406"/>
      <c r="CI676" s="406"/>
    </row>
    <row r="677" spans="1:87" ht="15.75" customHeight="1">
      <c r="A677" s="406"/>
      <c r="B677" s="407"/>
      <c r="C677" s="407"/>
      <c r="D677" s="406"/>
      <c r="E677" s="406"/>
      <c r="F677" s="406"/>
      <c r="G677" s="406"/>
      <c r="H677" s="406"/>
      <c r="I677" s="406"/>
      <c r="J677" s="406"/>
      <c r="K677" s="406"/>
      <c r="L677" s="406"/>
      <c r="M677" s="406"/>
      <c r="N677" s="406"/>
      <c r="O677" s="406"/>
      <c r="P677" s="406"/>
      <c r="Q677" s="406"/>
      <c r="R677" s="406"/>
      <c r="S677" s="406"/>
      <c r="T677" s="406"/>
      <c r="U677" s="406"/>
      <c r="V677" s="406"/>
      <c r="W677" s="406"/>
      <c r="X677" s="406"/>
      <c r="Y677" s="406"/>
      <c r="Z677" s="406"/>
      <c r="AA677" s="406"/>
      <c r="AB677" s="406"/>
      <c r="AC677" s="406"/>
      <c r="AD677" s="406"/>
      <c r="AE677" s="406"/>
      <c r="AF677" s="406"/>
      <c r="AG677" s="406"/>
      <c r="AH677" s="406"/>
      <c r="AI677" s="406"/>
      <c r="AJ677" s="406"/>
      <c r="AK677" s="406"/>
      <c r="AL677" s="406"/>
      <c r="AM677" s="406"/>
      <c r="AN677" s="406"/>
      <c r="AO677" s="406"/>
      <c r="AP677" s="406"/>
      <c r="AQ677" s="406"/>
      <c r="AR677" s="406"/>
      <c r="AS677" s="406"/>
      <c r="AT677" s="406"/>
      <c r="AU677" s="406"/>
      <c r="AV677" s="406"/>
      <c r="AW677" s="406"/>
      <c r="AX677" s="406"/>
      <c r="AY677" s="406"/>
      <c r="AZ677" s="406"/>
      <c r="BA677" s="406"/>
      <c r="BB677" s="406"/>
      <c r="BC677" s="406"/>
      <c r="BD677" s="406"/>
      <c r="BE677" s="406"/>
      <c r="BF677" s="406"/>
      <c r="BG677" s="406"/>
      <c r="BH677" s="406"/>
      <c r="BI677" s="406"/>
      <c r="BJ677" s="406"/>
      <c r="BK677" s="406"/>
      <c r="BL677" s="406"/>
      <c r="BM677" s="406"/>
      <c r="BN677" s="406"/>
      <c r="BO677" s="406"/>
      <c r="BP677" s="406"/>
      <c r="BQ677" s="406"/>
      <c r="BR677" s="406"/>
      <c r="BS677" s="406"/>
      <c r="BT677" s="406"/>
      <c r="BU677" s="406"/>
      <c r="BV677" s="406"/>
      <c r="BW677" s="406"/>
      <c r="BX677" s="406"/>
      <c r="BY677" s="406"/>
      <c r="BZ677" s="406"/>
      <c r="CA677" s="406"/>
      <c r="CB677" s="406"/>
      <c r="CC677" s="406"/>
      <c r="CD677" s="406"/>
      <c r="CE677" s="406"/>
      <c r="CF677" s="406"/>
      <c r="CG677" s="406"/>
      <c r="CH677" s="406"/>
      <c r="CI677" s="406"/>
    </row>
    <row r="678" spans="1:87" ht="15.75" customHeight="1">
      <c r="A678" s="406"/>
      <c r="B678" s="407"/>
      <c r="C678" s="407"/>
      <c r="D678" s="406"/>
      <c r="E678" s="406"/>
      <c r="F678" s="406"/>
      <c r="G678" s="406"/>
      <c r="H678" s="406"/>
      <c r="I678" s="406"/>
      <c r="J678" s="406"/>
      <c r="K678" s="406"/>
      <c r="L678" s="406"/>
      <c r="M678" s="406"/>
      <c r="N678" s="406"/>
      <c r="O678" s="406"/>
      <c r="P678" s="406"/>
      <c r="Q678" s="406"/>
      <c r="R678" s="406"/>
      <c r="S678" s="406"/>
      <c r="T678" s="406"/>
      <c r="U678" s="406"/>
      <c r="V678" s="406"/>
      <c r="W678" s="406"/>
      <c r="X678" s="406"/>
      <c r="Y678" s="406"/>
      <c r="Z678" s="406"/>
      <c r="AA678" s="406"/>
      <c r="AB678" s="406"/>
      <c r="AC678" s="406"/>
      <c r="AD678" s="406"/>
      <c r="AE678" s="406"/>
      <c r="AF678" s="406"/>
      <c r="AG678" s="406"/>
      <c r="AH678" s="406"/>
      <c r="AI678" s="406"/>
      <c r="AJ678" s="406"/>
      <c r="AK678" s="406"/>
      <c r="AL678" s="406"/>
      <c r="AM678" s="406"/>
      <c r="AN678" s="406"/>
      <c r="AO678" s="406"/>
      <c r="AP678" s="406"/>
      <c r="AQ678" s="406"/>
      <c r="AR678" s="406"/>
      <c r="AS678" s="406"/>
      <c r="AT678" s="406"/>
      <c r="AU678" s="406"/>
      <c r="AV678" s="406"/>
      <c r="AW678" s="406"/>
      <c r="AX678" s="406"/>
      <c r="AY678" s="406"/>
      <c r="AZ678" s="406"/>
      <c r="BA678" s="406"/>
      <c r="BB678" s="406"/>
      <c r="BC678" s="406"/>
      <c r="BD678" s="406"/>
      <c r="BE678" s="406"/>
      <c r="BF678" s="406"/>
      <c r="BG678" s="406"/>
      <c r="BH678" s="406"/>
      <c r="BI678" s="406"/>
      <c r="BJ678" s="406"/>
      <c r="BK678" s="406"/>
      <c r="BL678" s="406"/>
      <c r="BM678" s="406"/>
      <c r="BN678" s="406"/>
      <c r="BO678" s="406"/>
      <c r="BP678" s="406"/>
      <c r="BQ678" s="406"/>
      <c r="BR678" s="406"/>
      <c r="BS678" s="406"/>
      <c r="BT678" s="406"/>
      <c r="BU678" s="406"/>
      <c r="BV678" s="406"/>
      <c r="BW678" s="406"/>
      <c r="BX678" s="406"/>
      <c r="BY678" s="406"/>
      <c r="BZ678" s="406"/>
      <c r="CA678" s="406"/>
      <c r="CB678" s="406"/>
      <c r="CC678" s="406"/>
      <c r="CD678" s="406"/>
      <c r="CE678" s="406"/>
      <c r="CF678" s="406"/>
      <c r="CG678" s="406"/>
      <c r="CH678" s="406"/>
      <c r="CI678" s="406"/>
    </row>
    <row r="679" spans="1:87" ht="15.75" customHeight="1">
      <c r="A679" s="406"/>
      <c r="B679" s="407"/>
      <c r="C679" s="407"/>
      <c r="D679" s="406"/>
      <c r="E679" s="406"/>
      <c r="F679" s="406"/>
      <c r="G679" s="406"/>
      <c r="H679" s="406"/>
      <c r="I679" s="406"/>
      <c r="J679" s="406"/>
      <c r="K679" s="406"/>
      <c r="L679" s="406"/>
      <c r="M679" s="406"/>
      <c r="N679" s="406"/>
      <c r="O679" s="406"/>
      <c r="P679" s="406"/>
      <c r="Q679" s="406"/>
      <c r="R679" s="406"/>
      <c r="S679" s="406"/>
      <c r="T679" s="406"/>
      <c r="U679" s="406"/>
      <c r="V679" s="406"/>
      <c r="W679" s="406"/>
      <c r="X679" s="406"/>
      <c r="Y679" s="406"/>
      <c r="Z679" s="406"/>
      <c r="AA679" s="406"/>
      <c r="AB679" s="406"/>
      <c r="AC679" s="406"/>
      <c r="AD679" s="406"/>
      <c r="AE679" s="406"/>
      <c r="AF679" s="406"/>
      <c r="AG679" s="406"/>
      <c r="AH679" s="406"/>
      <c r="AI679" s="406"/>
      <c r="AJ679" s="406"/>
      <c r="AK679" s="406"/>
      <c r="AL679" s="406"/>
      <c r="AM679" s="406"/>
      <c r="AN679" s="406"/>
      <c r="AO679" s="406"/>
      <c r="AP679" s="406"/>
      <c r="AQ679" s="406"/>
      <c r="AR679" s="406"/>
      <c r="AS679" s="406"/>
      <c r="AT679" s="406"/>
      <c r="AU679" s="406"/>
      <c r="AV679" s="406"/>
      <c r="AW679" s="406"/>
      <c r="AX679" s="406"/>
      <c r="AY679" s="406"/>
      <c r="AZ679" s="406"/>
      <c r="BA679" s="406"/>
      <c r="BB679" s="406"/>
      <c r="BC679" s="406"/>
      <c r="BD679" s="406"/>
      <c r="BE679" s="406"/>
      <c r="BF679" s="406"/>
      <c r="BG679" s="406"/>
      <c r="BH679" s="406"/>
      <c r="BI679" s="406"/>
      <c r="BJ679" s="406"/>
      <c r="BK679" s="406"/>
      <c r="BL679" s="406"/>
      <c r="BM679" s="406"/>
      <c r="BN679" s="406"/>
      <c r="BO679" s="406"/>
      <c r="BP679" s="406"/>
      <c r="BQ679" s="406"/>
      <c r="BR679" s="406"/>
      <c r="BS679" s="406"/>
      <c r="BT679" s="406"/>
      <c r="BU679" s="406"/>
      <c r="BV679" s="406"/>
      <c r="BW679" s="406"/>
      <c r="BX679" s="406"/>
      <c r="BY679" s="406"/>
      <c r="BZ679" s="406"/>
      <c r="CA679" s="406"/>
      <c r="CB679" s="406"/>
      <c r="CC679" s="406"/>
      <c r="CD679" s="406"/>
      <c r="CE679" s="406"/>
      <c r="CF679" s="406"/>
      <c r="CG679" s="406"/>
      <c r="CH679" s="406"/>
      <c r="CI679" s="406"/>
    </row>
    <row r="680" spans="1:87" ht="15.75" customHeight="1">
      <c r="A680" s="406"/>
      <c r="B680" s="407"/>
      <c r="C680" s="407"/>
      <c r="D680" s="406"/>
      <c r="E680" s="406"/>
      <c r="F680" s="406"/>
      <c r="G680" s="406"/>
      <c r="H680" s="406"/>
      <c r="I680" s="406"/>
      <c r="J680" s="406"/>
      <c r="K680" s="406"/>
      <c r="L680" s="406"/>
      <c r="M680" s="406"/>
      <c r="N680" s="406"/>
      <c r="O680" s="406"/>
      <c r="P680" s="406"/>
      <c r="Q680" s="406"/>
      <c r="R680" s="406"/>
      <c r="S680" s="406"/>
      <c r="T680" s="406"/>
      <c r="U680" s="406"/>
      <c r="V680" s="406"/>
      <c r="W680" s="406"/>
      <c r="X680" s="406"/>
      <c r="Y680" s="406"/>
      <c r="Z680" s="406"/>
      <c r="AA680" s="406"/>
      <c r="AB680" s="406"/>
      <c r="AC680" s="406"/>
      <c r="AD680" s="406"/>
      <c r="AE680" s="406"/>
      <c r="AF680" s="406"/>
      <c r="AG680" s="406"/>
      <c r="AH680" s="406"/>
      <c r="AI680" s="406"/>
      <c r="AJ680" s="406"/>
      <c r="AK680" s="406"/>
      <c r="AL680" s="406"/>
      <c r="AM680" s="406"/>
      <c r="AN680" s="406"/>
      <c r="AO680" s="406"/>
      <c r="AP680" s="406"/>
      <c r="AQ680" s="406"/>
      <c r="AR680" s="406"/>
      <c r="AS680" s="406"/>
      <c r="AT680" s="406"/>
      <c r="AU680" s="406"/>
      <c r="AV680" s="406"/>
      <c r="AW680" s="406"/>
      <c r="AX680" s="406"/>
      <c r="AY680" s="406"/>
      <c r="AZ680" s="406"/>
      <c r="BA680" s="406"/>
      <c r="BB680" s="406"/>
      <c r="BC680" s="406"/>
      <c r="BD680" s="406"/>
      <c r="BE680" s="406"/>
      <c r="BF680" s="406"/>
      <c r="BG680" s="406"/>
      <c r="BH680" s="406"/>
      <c r="BI680" s="406"/>
      <c r="BJ680" s="406"/>
      <c r="BK680" s="406"/>
      <c r="BL680" s="406"/>
      <c r="BM680" s="406"/>
      <c r="BN680" s="406"/>
      <c r="BO680" s="406"/>
      <c r="BP680" s="406"/>
      <c r="BQ680" s="406"/>
      <c r="BR680" s="406"/>
      <c r="BS680" s="406"/>
      <c r="BT680" s="406"/>
      <c r="BU680" s="406"/>
      <c r="BV680" s="406"/>
      <c r="BW680" s="406"/>
      <c r="BX680" s="406"/>
      <c r="BY680" s="406"/>
      <c r="BZ680" s="406"/>
      <c r="CA680" s="406"/>
      <c r="CB680" s="406"/>
      <c r="CC680" s="406"/>
      <c r="CD680" s="406"/>
      <c r="CE680" s="406"/>
      <c r="CF680" s="406"/>
      <c r="CG680" s="406"/>
      <c r="CH680" s="406"/>
      <c r="CI680" s="406"/>
    </row>
    <row r="681" spans="1:87" ht="15.75" customHeight="1">
      <c r="A681" s="406"/>
      <c r="B681" s="407"/>
      <c r="C681" s="407"/>
      <c r="D681" s="406"/>
      <c r="E681" s="406"/>
      <c r="F681" s="406"/>
      <c r="G681" s="406"/>
      <c r="H681" s="406"/>
      <c r="I681" s="406"/>
      <c r="J681" s="406"/>
      <c r="K681" s="406"/>
      <c r="L681" s="406"/>
      <c r="M681" s="406"/>
      <c r="N681" s="406"/>
      <c r="O681" s="406"/>
      <c r="P681" s="406"/>
      <c r="Q681" s="406"/>
      <c r="R681" s="406"/>
      <c r="S681" s="406"/>
      <c r="T681" s="406"/>
      <c r="U681" s="406"/>
      <c r="V681" s="406"/>
      <c r="W681" s="406"/>
      <c r="X681" s="406"/>
      <c r="Y681" s="406"/>
      <c r="Z681" s="406"/>
      <c r="AA681" s="406"/>
      <c r="AB681" s="406"/>
      <c r="AC681" s="406"/>
      <c r="AD681" s="406"/>
      <c r="AE681" s="406"/>
      <c r="AF681" s="406"/>
      <c r="AG681" s="406"/>
      <c r="AH681" s="406"/>
      <c r="AI681" s="406"/>
      <c r="AJ681" s="406"/>
      <c r="AK681" s="406"/>
      <c r="AL681" s="406"/>
      <c r="AM681" s="406"/>
      <c r="AN681" s="406"/>
      <c r="AO681" s="406"/>
      <c r="AP681" s="406"/>
      <c r="AQ681" s="406"/>
      <c r="AR681" s="406"/>
      <c r="AS681" s="406"/>
      <c r="AT681" s="406"/>
      <c r="AU681" s="406"/>
      <c r="AV681" s="406"/>
      <c r="AW681" s="406"/>
      <c r="AX681" s="406"/>
      <c r="AY681" s="406"/>
      <c r="AZ681" s="406"/>
      <c r="BA681" s="406"/>
      <c r="BB681" s="406"/>
      <c r="BC681" s="406"/>
      <c r="BD681" s="406"/>
      <c r="BE681" s="406"/>
      <c r="BF681" s="406"/>
      <c r="BG681" s="406"/>
      <c r="BH681" s="406"/>
      <c r="BI681" s="406"/>
      <c r="BJ681" s="406"/>
      <c r="BK681" s="406"/>
      <c r="BL681" s="406"/>
      <c r="BM681" s="406"/>
      <c r="BN681" s="406"/>
      <c r="BO681" s="406"/>
      <c r="BP681" s="406"/>
      <c r="BQ681" s="406"/>
      <c r="BR681" s="406"/>
      <c r="BS681" s="406"/>
      <c r="BT681" s="406"/>
      <c r="BU681" s="406"/>
      <c r="BV681" s="406"/>
      <c r="BW681" s="406"/>
      <c r="BX681" s="406"/>
      <c r="BY681" s="406"/>
      <c r="BZ681" s="406"/>
      <c r="CA681" s="406"/>
      <c r="CB681" s="406"/>
      <c r="CC681" s="406"/>
      <c r="CD681" s="406"/>
      <c r="CE681" s="406"/>
      <c r="CF681" s="406"/>
      <c r="CG681" s="406"/>
      <c r="CH681" s="406"/>
      <c r="CI681" s="406"/>
    </row>
    <row r="682" spans="1:87" ht="15.75" customHeight="1">
      <c r="A682" s="406"/>
      <c r="B682" s="407"/>
      <c r="C682" s="407"/>
      <c r="D682" s="406"/>
      <c r="E682" s="406"/>
      <c r="F682" s="406"/>
      <c r="G682" s="406"/>
      <c r="H682" s="406"/>
      <c r="I682" s="406"/>
      <c r="J682" s="406"/>
      <c r="K682" s="406"/>
      <c r="L682" s="406"/>
      <c r="M682" s="406"/>
      <c r="N682" s="406"/>
      <c r="O682" s="406"/>
      <c r="P682" s="406"/>
      <c r="Q682" s="406"/>
      <c r="R682" s="406"/>
      <c r="S682" s="406"/>
      <c r="T682" s="406"/>
      <c r="U682" s="406"/>
      <c r="V682" s="406"/>
      <c r="W682" s="406"/>
      <c r="X682" s="406"/>
      <c r="Y682" s="406"/>
      <c r="Z682" s="406"/>
      <c r="AA682" s="406"/>
      <c r="AB682" s="406"/>
      <c r="AC682" s="406"/>
      <c r="AD682" s="406"/>
      <c r="AE682" s="406"/>
      <c r="AF682" s="406"/>
      <c r="AG682" s="406"/>
      <c r="AH682" s="406"/>
      <c r="AI682" s="406"/>
      <c r="AJ682" s="406"/>
      <c r="AK682" s="406"/>
      <c r="AL682" s="406"/>
      <c r="AM682" s="406"/>
      <c r="AN682" s="406"/>
      <c r="AO682" s="406"/>
      <c r="AP682" s="406"/>
      <c r="AQ682" s="406"/>
      <c r="AR682" s="406"/>
      <c r="AS682" s="406"/>
      <c r="AT682" s="406"/>
      <c r="AU682" s="406"/>
      <c r="AV682" s="406"/>
      <c r="AW682" s="406"/>
      <c r="AX682" s="406"/>
      <c r="AY682" s="406"/>
      <c r="AZ682" s="406"/>
      <c r="BA682" s="406"/>
      <c r="BB682" s="406"/>
      <c r="BC682" s="406"/>
      <c r="BD682" s="406"/>
      <c r="BE682" s="406"/>
      <c r="BF682" s="406"/>
      <c r="BG682" s="406"/>
      <c r="BH682" s="406"/>
      <c r="BI682" s="406"/>
      <c r="BJ682" s="406"/>
      <c r="BK682" s="406"/>
      <c r="BL682" s="406"/>
      <c r="BM682" s="406"/>
      <c r="BN682" s="406"/>
      <c r="BO682" s="406"/>
      <c r="BP682" s="406"/>
      <c r="BQ682" s="406"/>
      <c r="BR682" s="406"/>
      <c r="BS682" s="406"/>
      <c r="BT682" s="406"/>
      <c r="BU682" s="406"/>
      <c r="BV682" s="406"/>
      <c r="BW682" s="406"/>
      <c r="BX682" s="406"/>
      <c r="BY682" s="406"/>
      <c r="BZ682" s="406"/>
      <c r="CA682" s="406"/>
      <c r="CB682" s="406"/>
      <c r="CC682" s="406"/>
      <c r="CD682" s="406"/>
      <c r="CE682" s="406"/>
      <c r="CF682" s="406"/>
      <c r="CG682" s="406"/>
      <c r="CH682" s="406"/>
      <c r="CI682" s="406"/>
    </row>
    <row r="683" spans="1:87" ht="15.75" customHeight="1">
      <c r="A683" s="406"/>
      <c r="B683" s="407"/>
      <c r="C683" s="407"/>
      <c r="D683" s="406"/>
      <c r="E683" s="406"/>
      <c r="F683" s="406"/>
      <c r="G683" s="406"/>
      <c r="H683" s="406"/>
      <c r="I683" s="406"/>
      <c r="J683" s="406"/>
      <c r="K683" s="406"/>
      <c r="L683" s="406"/>
      <c r="M683" s="406"/>
      <c r="N683" s="406"/>
      <c r="O683" s="406"/>
      <c r="P683" s="406"/>
      <c r="Q683" s="406"/>
      <c r="R683" s="406"/>
      <c r="S683" s="406"/>
      <c r="T683" s="406"/>
      <c r="U683" s="406"/>
      <c r="V683" s="406"/>
      <c r="W683" s="406"/>
      <c r="X683" s="406"/>
      <c r="Y683" s="406"/>
      <c r="Z683" s="406"/>
      <c r="AA683" s="406"/>
      <c r="AB683" s="406"/>
      <c r="AC683" s="406"/>
      <c r="AD683" s="406"/>
      <c r="AE683" s="406"/>
      <c r="AF683" s="406"/>
      <c r="AG683" s="406"/>
      <c r="AH683" s="406"/>
      <c r="AI683" s="406"/>
      <c r="AJ683" s="406"/>
      <c r="AK683" s="406"/>
      <c r="AL683" s="406"/>
      <c r="AM683" s="406"/>
      <c r="AN683" s="406"/>
      <c r="AO683" s="406"/>
      <c r="AP683" s="406"/>
      <c r="AQ683" s="406"/>
      <c r="AR683" s="406"/>
      <c r="AS683" s="406"/>
      <c r="AT683" s="406"/>
      <c r="AU683" s="406"/>
      <c r="AV683" s="406"/>
      <c r="AW683" s="406"/>
      <c r="AX683" s="406"/>
      <c r="AY683" s="406"/>
      <c r="AZ683" s="406"/>
      <c r="BA683" s="406"/>
      <c r="BB683" s="406"/>
      <c r="BC683" s="406"/>
      <c r="BD683" s="406"/>
      <c r="BE683" s="406"/>
      <c r="BF683" s="406"/>
      <c r="BG683" s="406"/>
      <c r="BH683" s="406"/>
      <c r="BI683" s="406"/>
      <c r="BJ683" s="406"/>
      <c r="BK683" s="406"/>
      <c r="BL683" s="406"/>
      <c r="BM683" s="406"/>
      <c r="BN683" s="406"/>
      <c r="BO683" s="406"/>
      <c r="BP683" s="406"/>
      <c r="BQ683" s="406"/>
      <c r="BR683" s="406"/>
      <c r="BS683" s="406"/>
      <c r="BT683" s="406"/>
      <c r="BU683" s="406"/>
      <c r="BV683" s="406"/>
      <c r="BW683" s="406"/>
      <c r="BX683" s="406"/>
      <c r="BY683" s="406"/>
      <c r="BZ683" s="406"/>
      <c r="CA683" s="406"/>
      <c r="CB683" s="406"/>
      <c r="CC683" s="406"/>
      <c r="CD683" s="406"/>
      <c r="CE683" s="406"/>
      <c r="CF683" s="406"/>
      <c r="CG683" s="406"/>
      <c r="CH683" s="406"/>
      <c r="CI683" s="406"/>
    </row>
    <row r="684" spans="1:87" ht="15.75" customHeight="1">
      <c r="A684" s="406"/>
      <c r="B684" s="407"/>
      <c r="C684" s="407"/>
      <c r="D684" s="406"/>
      <c r="E684" s="406"/>
      <c r="F684" s="406"/>
      <c r="G684" s="406"/>
      <c r="H684" s="406"/>
      <c r="I684" s="406"/>
      <c r="J684" s="406"/>
      <c r="K684" s="406"/>
      <c r="L684" s="406"/>
      <c r="M684" s="406"/>
      <c r="N684" s="406"/>
      <c r="O684" s="406"/>
      <c r="P684" s="406"/>
      <c r="Q684" s="406"/>
      <c r="R684" s="406"/>
      <c r="S684" s="406"/>
      <c r="T684" s="406"/>
      <c r="U684" s="406"/>
      <c r="V684" s="406"/>
      <c r="W684" s="406"/>
      <c r="X684" s="406"/>
      <c r="Y684" s="406"/>
      <c r="Z684" s="406"/>
      <c r="AA684" s="406"/>
      <c r="AB684" s="406"/>
      <c r="AC684" s="406"/>
      <c r="AD684" s="406"/>
      <c r="AE684" s="406"/>
      <c r="AF684" s="406"/>
      <c r="AG684" s="406"/>
      <c r="AH684" s="406"/>
      <c r="AI684" s="406"/>
      <c r="AJ684" s="406"/>
      <c r="AK684" s="406"/>
      <c r="AL684" s="406"/>
      <c r="AM684" s="406"/>
      <c r="AN684" s="406"/>
      <c r="AO684" s="406"/>
      <c r="AP684" s="406"/>
      <c r="AQ684" s="406"/>
      <c r="AR684" s="406"/>
      <c r="AS684" s="406"/>
      <c r="AT684" s="406"/>
      <c r="AU684" s="406"/>
      <c r="AV684" s="406"/>
      <c r="AW684" s="406"/>
      <c r="AX684" s="406"/>
      <c r="AY684" s="406"/>
      <c r="AZ684" s="406"/>
      <c r="BA684" s="406"/>
      <c r="BB684" s="406"/>
      <c r="BC684" s="406"/>
      <c r="BD684" s="406"/>
      <c r="BE684" s="406"/>
      <c r="BF684" s="406"/>
      <c r="BG684" s="406"/>
      <c r="BH684" s="406"/>
      <c r="BI684" s="406"/>
      <c r="BJ684" s="406"/>
      <c r="BK684" s="406"/>
      <c r="BL684" s="406"/>
      <c r="BM684" s="406"/>
      <c r="BN684" s="406"/>
      <c r="BO684" s="406"/>
      <c r="BP684" s="406"/>
      <c r="BQ684" s="406"/>
      <c r="BR684" s="406"/>
      <c r="BS684" s="406"/>
      <c r="BT684" s="406"/>
      <c r="BU684" s="406"/>
      <c r="BV684" s="406"/>
      <c r="BW684" s="406"/>
      <c r="BX684" s="406"/>
      <c r="BY684" s="406"/>
      <c r="BZ684" s="406"/>
      <c r="CA684" s="406"/>
      <c r="CB684" s="406"/>
      <c r="CC684" s="406"/>
      <c r="CD684" s="406"/>
      <c r="CE684" s="406"/>
      <c r="CF684" s="406"/>
      <c r="CG684" s="406"/>
      <c r="CH684" s="406"/>
      <c r="CI684" s="406"/>
    </row>
    <row r="685" spans="1:87" ht="15.75" customHeight="1">
      <c r="A685" s="406"/>
      <c r="B685" s="407"/>
      <c r="C685" s="407"/>
      <c r="D685" s="406"/>
      <c r="E685" s="406"/>
      <c r="F685" s="406"/>
      <c r="G685" s="406"/>
      <c r="H685" s="406"/>
      <c r="I685" s="406"/>
      <c r="J685" s="406"/>
      <c r="K685" s="406"/>
      <c r="L685" s="406"/>
      <c r="M685" s="406"/>
      <c r="N685" s="406"/>
      <c r="O685" s="406"/>
      <c r="P685" s="406"/>
      <c r="Q685" s="406"/>
      <c r="R685" s="406"/>
      <c r="S685" s="406"/>
      <c r="T685" s="406"/>
      <c r="U685" s="406"/>
      <c r="V685" s="406"/>
      <c r="W685" s="406"/>
      <c r="X685" s="406"/>
      <c r="Y685" s="406"/>
      <c r="Z685" s="406"/>
      <c r="AA685" s="406"/>
      <c r="AB685" s="406"/>
      <c r="AC685" s="406"/>
      <c r="AD685" s="406"/>
      <c r="AE685" s="406"/>
      <c r="AF685" s="406"/>
      <c r="AG685" s="406"/>
      <c r="AH685" s="406"/>
      <c r="AI685" s="406"/>
      <c r="AJ685" s="406"/>
      <c r="AK685" s="406"/>
      <c r="AL685" s="406"/>
      <c r="AM685" s="406"/>
      <c r="AN685" s="406"/>
      <c r="AO685" s="406"/>
      <c r="AP685" s="406"/>
      <c r="AQ685" s="406"/>
      <c r="AR685" s="406"/>
      <c r="AS685" s="406"/>
      <c r="AT685" s="406"/>
      <c r="AU685" s="406"/>
      <c r="AV685" s="406"/>
      <c r="AW685" s="406"/>
      <c r="AX685" s="406"/>
      <c r="AY685" s="406"/>
      <c r="AZ685" s="406"/>
      <c r="BA685" s="406"/>
      <c r="BB685" s="406"/>
      <c r="BC685" s="406"/>
      <c r="BD685" s="406"/>
      <c r="BE685" s="406"/>
      <c r="BF685" s="406"/>
      <c r="BG685" s="406"/>
      <c r="BH685" s="406"/>
      <c r="BI685" s="406"/>
      <c r="BJ685" s="406"/>
      <c r="BK685" s="406"/>
      <c r="BL685" s="406"/>
      <c r="BM685" s="406"/>
      <c r="BN685" s="406"/>
      <c r="BO685" s="406"/>
      <c r="BP685" s="406"/>
      <c r="BQ685" s="406"/>
      <c r="BR685" s="406"/>
      <c r="BS685" s="406"/>
      <c r="BT685" s="406"/>
      <c r="BU685" s="406"/>
      <c r="BV685" s="406"/>
      <c r="BW685" s="406"/>
      <c r="BX685" s="406"/>
      <c r="BY685" s="406"/>
      <c r="BZ685" s="406"/>
      <c r="CA685" s="406"/>
      <c r="CB685" s="406"/>
      <c r="CC685" s="406"/>
      <c r="CD685" s="406"/>
      <c r="CE685" s="406"/>
      <c r="CF685" s="406"/>
      <c r="CG685" s="406"/>
      <c r="CH685" s="406"/>
      <c r="CI685" s="406"/>
    </row>
    <row r="686" spans="1:87" ht="15.75" customHeight="1">
      <c r="A686" s="406"/>
      <c r="B686" s="407"/>
      <c r="C686" s="407"/>
      <c r="D686" s="406"/>
      <c r="E686" s="406"/>
      <c r="F686" s="406"/>
      <c r="G686" s="406"/>
      <c r="H686" s="406"/>
      <c r="I686" s="406"/>
      <c r="J686" s="406"/>
      <c r="K686" s="406"/>
      <c r="L686" s="406"/>
      <c r="M686" s="406"/>
      <c r="N686" s="406"/>
      <c r="O686" s="406"/>
      <c r="P686" s="406"/>
      <c r="Q686" s="406"/>
      <c r="R686" s="406"/>
      <c r="S686" s="406"/>
      <c r="T686" s="406"/>
      <c r="U686" s="406"/>
      <c r="V686" s="406"/>
      <c r="W686" s="406"/>
      <c r="X686" s="406"/>
      <c r="Y686" s="406"/>
      <c r="Z686" s="406"/>
      <c r="AA686" s="406"/>
      <c r="AB686" s="406"/>
      <c r="AC686" s="406"/>
      <c r="AD686" s="406"/>
      <c r="AE686" s="406"/>
      <c r="AF686" s="406"/>
      <c r="AG686" s="406"/>
      <c r="AH686" s="406"/>
      <c r="AI686" s="406"/>
      <c r="AJ686" s="406"/>
      <c r="AK686" s="406"/>
      <c r="AL686" s="406"/>
      <c r="AM686" s="406"/>
      <c r="AN686" s="406"/>
      <c r="AO686" s="406"/>
      <c r="AP686" s="406"/>
      <c r="AQ686" s="406"/>
      <c r="AR686" s="406"/>
      <c r="AS686" s="406"/>
      <c r="AT686" s="406"/>
      <c r="AU686" s="406"/>
      <c r="AV686" s="406"/>
      <c r="AW686" s="406"/>
      <c r="AX686" s="406"/>
      <c r="AY686" s="406"/>
      <c r="AZ686" s="406"/>
      <c r="BA686" s="406"/>
      <c r="BB686" s="406"/>
      <c r="BC686" s="406"/>
      <c r="BD686" s="406"/>
      <c r="BE686" s="406"/>
      <c r="BF686" s="406"/>
      <c r="BG686" s="406"/>
      <c r="BH686" s="406"/>
      <c r="BI686" s="406"/>
      <c r="BJ686" s="406"/>
      <c r="BK686" s="406"/>
      <c r="BL686" s="406"/>
      <c r="BM686" s="406"/>
      <c r="BN686" s="406"/>
      <c r="BO686" s="406"/>
      <c r="BP686" s="406"/>
      <c r="BQ686" s="406"/>
      <c r="BR686" s="406"/>
      <c r="BS686" s="406"/>
      <c r="BT686" s="406"/>
      <c r="BU686" s="406"/>
      <c r="BV686" s="406"/>
      <c r="BW686" s="406"/>
      <c r="BX686" s="406"/>
      <c r="BY686" s="406"/>
      <c r="BZ686" s="406"/>
      <c r="CA686" s="406"/>
      <c r="CB686" s="406"/>
      <c r="CC686" s="406"/>
      <c r="CD686" s="406"/>
      <c r="CE686" s="406"/>
      <c r="CF686" s="406"/>
      <c r="CG686" s="406"/>
      <c r="CH686" s="406"/>
      <c r="CI686" s="406"/>
    </row>
    <row r="687" spans="1:87" ht="15.75" customHeight="1">
      <c r="A687" s="406"/>
      <c r="B687" s="407"/>
      <c r="C687" s="407"/>
      <c r="D687" s="406"/>
      <c r="E687" s="406"/>
      <c r="F687" s="406"/>
      <c r="G687" s="406"/>
      <c r="H687" s="406"/>
      <c r="I687" s="406"/>
      <c r="J687" s="406"/>
      <c r="K687" s="406"/>
      <c r="L687" s="406"/>
      <c r="M687" s="406"/>
      <c r="N687" s="406"/>
      <c r="O687" s="406"/>
      <c r="P687" s="406"/>
      <c r="Q687" s="406"/>
      <c r="R687" s="406"/>
      <c r="S687" s="406"/>
      <c r="T687" s="406"/>
      <c r="U687" s="406"/>
      <c r="V687" s="406"/>
      <c r="W687" s="406"/>
      <c r="X687" s="406"/>
      <c r="Y687" s="406"/>
      <c r="Z687" s="406"/>
      <c r="AA687" s="406"/>
      <c r="AB687" s="406"/>
      <c r="AC687" s="406"/>
      <c r="AD687" s="406"/>
      <c r="AE687" s="406"/>
      <c r="AF687" s="406"/>
      <c r="AG687" s="406"/>
      <c r="AH687" s="406"/>
      <c r="AI687" s="406"/>
      <c r="AJ687" s="406"/>
      <c r="AK687" s="406"/>
      <c r="AL687" s="406"/>
      <c r="AM687" s="406"/>
      <c r="AN687" s="406"/>
      <c r="AO687" s="406"/>
      <c r="AP687" s="406"/>
      <c r="AQ687" s="406"/>
      <c r="AR687" s="406"/>
      <c r="AS687" s="406"/>
      <c r="AT687" s="406"/>
      <c r="AU687" s="406"/>
      <c r="AV687" s="406"/>
      <c r="AW687" s="406"/>
      <c r="AX687" s="406"/>
      <c r="AY687" s="406"/>
      <c r="AZ687" s="406"/>
      <c r="BA687" s="406"/>
      <c r="BB687" s="406"/>
      <c r="BC687" s="406"/>
      <c r="BD687" s="406"/>
      <c r="BE687" s="406"/>
      <c r="BF687" s="406"/>
      <c r="BG687" s="406"/>
      <c r="BH687" s="406"/>
      <c r="BI687" s="406"/>
      <c r="BJ687" s="406"/>
      <c r="BK687" s="406"/>
      <c r="BL687" s="406"/>
      <c r="BM687" s="406"/>
      <c r="BN687" s="406"/>
      <c r="BO687" s="406"/>
      <c r="BP687" s="406"/>
      <c r="BQ687" s="406"/>
      <c r="BR687" s="406"/>
      <c r="BS687" s="406"/>
      <c r="BT687" s="406"/>
      <c r="BU687" s="406"/>
      <c r="BV687" s="406"/>
      <c r="BW687" s="406"/>
      <c r="BX687" s="406"/>
      <c r="BY687" s="406"/>
      <c r="BZ687" s="406"/>
      <c r="CA687" s="406"/>
      <c r="CB687" s="406"/>
      <c r="CC687" s="406"/>
      <c r="CD687" s="406"/>
      <c r="CE687" s="406"/>
      <c r="CF687" s="406"/>
      <c r="CG687" s="406"/>
      <c r="CH687" s="406"/>
      <c r="CI687" s="406"/>
    </row>
    <row r="688" spans="1:87" ht="15.75" customHeight="1">
      <c r="A688" s="406"/>
      <c r="B688" s="407"/>
      <c r="C688" s="407"/>
      <c r="D688" s="406"/>
      <c r="E688" s="406"/>
      <c r="F688" s="406"/>
      <c r="G688" s="406"/>
      <c r="H688" s="406"/>
      <c r="I688" s="406"/>
      <c r="J688" s="406"/>
      <c r="K688" s="406"/>
      <c r="L688" s="406"/>
      <c r="M688" s="406"/>
      <c r="N688" s="406"/>
      <c r="O688" s="406"/>
      <c r="P688" s="406"/>
      <c r="Q688" s="406"/>
      <c r="R688" s="406"/>
      <c r="S688" s="406"/>
      <c r="T688" s="406"/>
      <c r="U688" s="406"/>
      <c r="V688" s="406"/>
      <c r="W688" s="406"/>
      <c r="X688" s="406"/>
      <c r="Y688" s="406"/>
      <c r="Z688" s="406"/>
      <c r="AA688" s="406"/>
      <c r="AB688" s="406"/>
      <c r="AC688" s="406"/>
      <c r="AD688" s="406"/>
      <c r="AE688" s="406"/>
      <c r="AF688" s="406"/>
      <c r="AG688" s="406"/>
      <c r="AH688" s="406"/>
      <c r="AI688" s="406"/>
      <c r="AJ688" s="406"/>
      <c r="AK688" s="406"/>
      <c r="AL688" s="406"/>
      <c r="AM688" s="406"/>
      <c r="AN688" s="406"/>
      <c r="AO688" s="406"/>
      <c r="AP688" s="406"/>
      <c r="AQ688" s="406"/>
      <c r="AR688" s="406"/>
      <c r="AS688" s="406"/>
      <c r="AT688" s="406"/>
      <c r="AU688" s="406"/>
      <c r="AV688" s="406"/>
      <c r="AW688" s="406"/>
      <c r="AX688" s="406"/>
      <c r="AY688" s="406"/>
      <c r="AZ688" s="406"/>
      <c r="BA688" s="406"/>
      <c r="BB688" s="406"/>
      <c r="BC688" s="406"/>
      <c r="BD688" s="406"/>
      <c r="BE688" s="406"/>
      <c r="BF688" s="406"/>
      <c r="BG688" s="406"/>
      <c r="BH688" s="406"/>
      <c r="BI688" s="406"/>
      <c r="BJ688" s="406"/>
      <c r="BK688" s="406"/>
      <c r="BL688" s="406"/>
      <c r="BM688" s="406"/>
      <c r="BN688" s="406"/>
      <c r="BO688" s="406"/>
      <c r="BP688" s="406"/>
      <c r="BQ688" s="406"/>
      <c r="BR688" s="406"/>
      <c r="BS688" s="406"/>
      <c r="BT688" s="406"/>
      <c r="BU688" s="406"/>
      <c r="BV688" s="406"/>
      <c r="BW688" s="406"/>
      <c r="BX688" s="406"/>
      <c r="BY688" s="406"/>
      <c r="BZ688" s="406"/>
      <c r="CA688" s="406"/>
      <c r="CB688" s="406"/>
      <c r="CC688" s="406"/>
      <c r="CD688" s="406"/>
      <c r="CE688" s="406"/>
      <c r="CF688" s="406"/>
      <c r="CG688" s="406"/>
      <c r="CH688" s="406"/>
      <c r="CI688" s="406"/>
    </row>
    <row r="689" spans="1:87" ht="15.75" customHeight="1">
      <c r="A689" s="406"/>
      <c r="B689" s="407"/>
      <c r="C689" s="407"/>
      <c r="D689" s="406"/>
      <c r="E689" s="406"/>
      <c r="F689" s="406"/>
      <c r="G689" s="406"/>
      <c r="H689" s="406"/>
      <c r="I689" s="406"/>
      <c r="J689" s="406"/>
      <c r="K689" s="406"/>
      <c r="L689" s="406"/>
      <c r="M689" s="406"/>
      <c r="N689" s="406"/>
      <c r="O689" s="406"/>
      <c r="P689" s="406"/>
      <c r="Q689" s="406"/>
      <c r="R689" s="406"/>
      <c r="S689" s="406"/>
      <c r="T689" s="406"/>
      <c r="U689" s="406"/>
      <c r="V689" s="406"/>
      <c r="W689" s="406"/>
      <c r="X689" s="406"/>
      <c r="Y689" s="406"/>
      <c r="Z689" s="406"/>
      <c r="AA689" s="406"/>
      <c r="AB689" s="406"/>
      <c r="AC689" s="406"/>
      <c r="AD689" s="406"/>
      <c r="AE689" s="406"/>
      <c r="AF689" s="406"/>
      <c r="AG689" s="406"/>
      <c r="AH689" s="406"/>
      <c r="AI689" s="406"/>
      <c r="AJ689" s="406"/>
      <c r="AK689" s="406"/>
      <c r="AL689" s="406"/>
      <c r="AM689" s="406"/>
      <c r="AN689" s="406"/>
      <c r="AO689" s="406"/>
      <c r="AP689" s="406"/>
      <c r="AQ689" s="406"/>
      <c r="AR689" s="406"/>
      <c r="AS689" s="406"/>
      <c r="AT689" s="406"/>
      <c r="AU689" s="406"/>
      <c r="AV689" s="406"/>
      <c r="AW689" s="406"/>
      <c r="AX689" s="406"/>
      <c r="AY689" s="406"/>
      <c r="AZ689" s="406"/>
      <c r="BA689" s="406"/>
      <c r="BB689" s="406"/>
      <c r="BC689" s="406"/>
      <c r="BD689" s="406"/>
      <c r="BE689" s="406"/>
      <c r="BF689" s="406"/>
      <c r="BG689" s="406"/>
      <c r="BH689" s="406"/>
      <c r="BI689" s="406"/>
      <c r="BJ689" s="406"/>
      <c r="BK689" s="406"/>
      <c r="BL689" s="406"/>
      <c r="BM689" s="406"/>
      <c r="BN689" s="406"/>
      <c r="BO689" s="406"/>
      <c r="BP689" s="406"/>
      <c r="BQ689" s="406"/>
      <c r="BR689" s="406"/>
      <c r="BS689" s="406"/>
      <c r="BT689" s="406"/>
      <c r="BU689" s="406"/>
      <c r="BV689" s="406"/>
      <c r="BW689" s="406"/>
      <c r="BX689" s="406"/>
      <c r="BY689" s="406"/>
      <c r="BZ689" s="406"/>
      <c r="CA689" s="406"/>
      <c r="CB689" s="406"/>
      <c r="CC689" s="406"/>
      <c r="CD689" s="406"/>
      <c r="CE689" s="406"/>
      <c r="CF689" s="406"/>
      <c r="CG689" s="406"/>
      <c r="CH689" s="406"/>
      <c r="CI689" s="406"/>
    </row>
    <row r="690" spans="1:87" ht="15.75" customHeight="1">
      <c r="A690" s="406"/>
      <c r="B690" s="407"/>
      <c r="C690" s="407"/>
      <c r="D690" s="406"/>
      <c r="E690" s="406"/>
      <c r="F690" s="406"/>
      <c r="G690" s="406"/>
      <c r="H690" s="406"/>
      <c r="I690" s="406"/>
      <c r="J690" s="406"/>
      <c r="K690" s="406"/>
      <c r="L690" s="406"/>
      <c r="M690" s="406"/>
      <c r="N690" s="406"/>
      <c r="O690" s="406"/>
      <c r="P690" s="406"/>
      <c r="Q690" s="406"/>
      <c r="R690" s="406"/>
      <c r="S690" s="406"/>
      <c r="T690" s="406"/>
      <c r="U690" s="406"/>
      <c r="V690" s="406"/>
      <c r="W690" s="406"/>
      <c r="X690" s="406"/>
      <c r="Y690" s="406"/>
      <c r="Z690" s="406"/>
      <c r="AA690" s="406"/>
      <c r="AB690" s="406"/>
      <c r="AC690" s="406"/>
      <c r="AD690" s="406"/>
      <c r="AE690" s="406"/>
      <c r="AF690" s="406"/>
      <c r="AG690" s="406"/>
      <c r="AH690" s="406"/>
      <c r="AI690" s="406"/>
      <c r="AJ690" s="406"/>
      <c r="AK690" s="406"/>
      <c r="AL690" s="406"/>
      <c r="AM690" s="406"/>
      <c r="AN690" s="406"/>
      <c r="AO690" s="406"/>
      <c r="AP690" s="406"/>
      <c r="AQ690" s="406"/>
      <c r="AR690" s="406"/>
      <c r="AS690" s="406"/>
      <c r="AT690" s="406"/>
      <c r="AU690" s="406"/>
      <c r="AV690" s="406"/>
      <c r="AW690" s="406"/>
      <c r="AX690" s="406"/>
      <c r="AY690" s="406"/>
      <c r="AZ690" s="406"/>
      <c r="BA690" s="406"/>
      <c r="BB690" s="406"/>
      <c r="BC690" s="406"/>
      <c r="BD690" s="406"/>
      <c r="BE690" s="406"/>
      <c r="BF690" s="406"/>
      <c r="BG690" s="406"/>
      <c r="BH690" s="406"/>
      <c r="BI690" s="406"/>
      <c r="BJ690" s="406"/>
      <c r="BK690" s="406"/>
      <c r="BL690" s="406"/>
      <c r="BM690" s="406"/>
      <c r="BN690" s="406"/>
      <c r="BO690" s="406"/>
      <c r="BP690" s="406"/>
      <c r="BQ690" s="406"/>
      <c r="BR690" s="406"/>
      <c r="BS690" s="406"/>
      <c r="BT690" s="406"/>
      <c r="BU690" s="406"/>
      <c r="BV690" s="406"/>
      <c r="BW690" s="406"/>
      <c r="BX690" s="406"/>
      <c r="BY690" s="406"/>
      <c r="BZ690" s="406"/>
      <c r="CA690" s="406"/>
      <c r="CB690" s="406"/>
      <c r="CC690" s="406"/>
      <c r="CD690" s="406"/>
      <c r="CE690" s="406"/>
      <c r="CF690" s="406"/>
      <c r="CG690" s="406"/>
      <c r="CH690" s="406"/>
      <c r="CI690" s="406"/>
    </row>
    <row r="691" spans="1:87" ht="15.75" customHeight="1">
      <c r="A691" s="406"/>
      <c r="B691" s="407"/>
      <c r="C691" s="407"/>
      <c r="D691" s="406"/>
      <c r="E691" s="406"/>
      <c r="F691" s="406"/>
      <c r="G691" s="406"/>
      <c r="H691" s="406"/>
      <c r="I691" s="406"/>
      <c r="J691" s="406"/>
      <c r="K691" s="406"/>
      <c r="L691" s="406"/>
      <c r="M691" s="406"/>
      <c r="N691" s="406"/>
      <c r="O691" s="406"/>
      <c r="P691" s="406"/>
      <c r="Q691" s="406"/>
      <c r="R691" s="406"/>
      <c r="S691" s="406"/>
      <c r="T691" s="406"/>
      <c r="U691" s="406"/>
      <c r="V691" s="406"/>
      <c r="W691" s="406"/>
      <c r="X691" s="406"/>
      <c r="Y691" s="406"/>
      <c r="Z691" s="406"/>
      <c r="AA691" s="406"/>
      <c r="AB691" s="406"/>
      <c r="AC691" s="406"/>
      <c r="AD691" s="406"/>
      <c r="AE691" s="406"/>
      <c r="AF691" s="406"/>
      <c r="AG691" s="406"/>
      <c r="AH691" s="406"/>
      <c r="AI691" s="406"/>
      <c r="AJ691" s="406"/>
      <c r="AK691" s="406"/>
      <c r="AL691" s="406"/>
      <c r="AM691" s="406"/>
      <c r="AN691" s="406"/>
      <c r="AO691" s="406"/>
      <c r="AP691" s="406"/>
      <c r="AQ691" s="406"/>
      <c r="AR691" s="406"/>
      <c r="AS691" s="406"/>
      <c r="AT691" s="406"/>
      <c r="AU691" s="406"/>
      <c r="AV691" s="406"/>
      <c r="AW691" s="406"/>
      <c r="AX691" s="406"/>
      <c r="AY691" s="406"/>
      <c r="AZ691" s="406"/>
      <c r="BA691" s="406"/>
      <c r="BB691" s="406"/>
      <c r="BC691" s="406"/>
      <c r="BD691" s="406"/>
      <c r="BE691" s="406"/>
      <c r="BF691" s="406"/>
      <c r="BG691" s="406"/>
      <c r="BH691" s="406"/>
      <c r="BI691" s="406"/>
      <c r="BJ691" s="406"/>
      <c r="BK691" s="406"/>
      <c r="BL691" s="406"/>
      <c r="BM691" s="406"/>
      <c r="BN691" s="406"/>
      <c r="BO691" s="406"/>
      <c r="BP691" s="406"/>
      <c r="BQ691" s="406"/>
      <c r="BR691" s="406"/>
      <c r="BS691" s="406"/>
      <c r="BT691" s="406"/>
      <c r="BU691" s="406"/>
      <c r="BV691" s="406"/>
      <c r="BW691" s="406"/>
      <c r="BX691" s="406"/>
      <c r="BY691" s="406"/>
      <c r="BZ691" s="406"/>
      <c r="CA691" s="406"/>
      <c r="CB691" s="406"/>
      <c r="CC691" s="406"/>
      <c r="CD691" s="406"/>
      <c r="CE691" s="406"/>
      <c r="CF691" s="406"/>
      <c r="CG691" s="406"/>
      <c r="CH691" s="406"/>
      <c r="CI691" s="406"/>
    </row>
    <row r="692" spans="1:87" ht="15.75" customHeight="1">
      <c r="A692" s="406"/>
      <c r="B692" s="407"/>
      <c r="C692" s="407"/>
      <c r="D692" s="406"/>
      <c r="E692" s="406"/>
      <c r="F692" s="406"/>
      <c r="G692" s="406"/>
      <c r="H692" s="406"/>
      <c r="I692" s="406"/>
      <c r="J692" s="406"/>
      <c r="K692" s="406"/>
      <c r="L692" s="406"/>
      <c r="M692" s="406"/>
      <c r="N692" s="406"/>
      <c r="O692" s="406"/>
      <c r="P692" s="406"/>
      <c r="Q692" s="406"/>
      <c r="R692" s="406"/>
      <c r="S692" s="406"/>
      <c r="T692" s="406"/>
      <c r="U692" s="406"/>
      <c r="V692" s="406"/>
      <c r="W692" s="406"/>
      <c r="X692" s="406"/>
      <c r="Y692" s="406"/>
      <c r="Z692" s="406"/>
      <c r="AA692" s="406"/>
      <c r="AB692" s="406"/>
      <c r="AC692" s="406"/>
      <c r="AD692" s="406"/>
      <c r="AE692" s="406"/>
      <c r="AF692" s="406"/>
      <c r="AG692" s="406"/>
      <c r="AH692" s="406"/>
      <c r="AI692" s="406"/>
      <c r="AJ692" s="406"/>
      <c r="AK692" s="406"/>
      <c r="AL692" s="406"/>
      <c r="AM692" s="406"/>
      <c r="AN692" s="406"/>
      <c r="AO692" s="406"/>
      <c r="AP692" s="406"/>
      <c r="AQ692" s="406"/>
      <c r="AR692" s="406"/>
      <c r="AS692" s="406"/>
      <c r="AT692" s="406"/>
      <c r="AU692" s="406"/>
      <c r="AV692" s="406"/>
      <c r="AW692" s="406"/>
      <c r="AX692" s="406"/>
      <c r="AY692" s="406"/>
      <c r="AZ692" s="406"/>
      <c r="BA692" s="406"/>
      <c r="BB692" s="406"/>
      <c r="BC692" s="406"/>
      <c r="BD692" s="406"/>
      <c r="BE692" s="406"/>
      <c r="BF692" s="406"/>
      <c r="BG692" s="406"/>
      <c r="BH692" s="406"/>
      <c r="BI692" s="406"/>
      <c r="BJ692" s="406"/>
      <c r="BK692" s="406"/>
      <c r="BL692" s="406"/>
      <c r="BM692" s="406"/>
      <c r="BN692" s="406"/>
      <c r="BO692" s="406"/>
      <c r="BP692" s="406"/>
      <c r="BQ692" s="406"/>
      <c r="BR692" s="406"/>
      <c r="BS692" s="406"/>
      <c r="BT692" s="406"/>
      <c r="BU692" s="406"/>
      <c r="BV692" s="406"/>
      <c r="BW692" s="406"/>
      <c r="BX692" s="406"/>
      <c r="BY692" s="406"/>
      <c r="BZ692" s="406"/>
      <c r="CA692" s="406"/>
      <c r="CB692" s="406"/>
      <c r="CC692" s="406"/>
      <c r="CD692" s="406"/>
      <c r="CE692" s="406"/>
      <c r="CF692" s="406"/>
      <c r="CG692" s="406"/>
      <c r="CH692" s="406"/>
      <c r="CI692" s="406"/>
    </row>
    <row r="693" spans="1:87" ht="15.75" customHeight="1">
      <c r="A693" s="406"/>
      <c r="B693" s="407"/>
      <c r="C693" s="407"/>
      <c r="D693" s="406"/>
      <c r="E693" s="406"/>
      <c r="F693" s="406"/>
      <c r="G693" s="406"/>
      <c r="H693" s="406"/>
      <c r="I693" s="406"/>
      <c r="J693" s="406"/>
      <c r="K693" s="406"/>
      <c r="L693" s="406"/>
      <c r="M693" s="406"/>
      <c r="N693" s="406"/>
      <c r="O693" s="406"/>
      <c r="P693" s="406"/>
      <c r="Q693" s="406"/>
      <c r="R693" s="406"/>
      <c r="S693" s="406"/>
      <c r="T693" s="406"/>
      <c r="U693" s="406"/>
      <c r="V693" s="406"/>
      <c r="W693" s="406"/>
      <c r="X693" s="406"/>
      <c r="Y693" s="406"/>
      <c r="Z693" s="406"/>
      <c r="AA693" s="406"/>
      <c r="AB693" s="406"/>
      <c r="AC693" s="406"/>
      <c r="AD693" s="406"/>
      <c r="AE693" s="406"/>
      <c r="AF693" s="406"/>
      <c r="AG693" s="406"/>
      <c r="AH693" s="406"/>
      <c r="AI693" s="406"/>
      <c r="AJ693" s="406"/>
      <c r="AK693" s="406"/>
      <c r="AL693" s="406"/>
      <c r="AM693" s="406"/>
      <c r="AN693" s="406"/>
      <c r="AO693" s="406"/>
      <c r="AP693" s="406"/>
      <c r="AQ693" s="406"/>
      <c r="AR693" s="406"/>
      <c r="AS693" s="406"/>
      <c r="AT693" s="406"/>
      <c r="AU693" s="406"/>
      <c r="AV693" s="406"/>
      <c r="AW693" s="406"/>
      <c r="AX693" s="406"/>
      <c r="AY693" s="406"/>
      <c r="AZ693" s="406"/>
      <c r="BA693" s="406"/>
      <c r="BB693" s="406"/>
      <c r="BC693" s="406"/>
      <c r="BD693" s="406"/>
      <c r="BE693" s="406"/>
      <c r="BF693" s="406"/>
      <c r="BG693" s="406"/>
      <c r="BH693" s="406"/>
      <c r="BI693" s="406"/>
      <c r="BJ693" s="406"/>
      <c r="BK693" s="406"/>
      <c r="BL693" s="406"/>
      <c r="BM693" s="406"/>
      <c r="BN693" s="406"/>
      <c r="BO693" s="406"/>
      <c r="BP693" s="406"/>
      <c r="BQ693" s="406"/>
      <c r="BR693" s="406"/>
      <c r="BS693" s="406"/>
      <c r="BT693" s="406"/>
      <c r="BU693" s="406"/>
      <c r="BV693" s="406"/>
      <c r="BW693" s="406"/>
      <c r="BX693" s="406"/>
      <c r="BY693" s="406"/>
      <c r="BZ693" s="406"/>
      <c r="CA693" s="406"/>
      <c r="CB693" s="406"/>
      <c r="CC693" s="406"/>
      <c r="CD693" s="406"/>
      <c r="CE693" s="406"/>
      <c r="CF693" s="406"/>
      <c r="CG693" s="406"/>
      <c r="CH693" s="406"/>
      <c r="CI693" s="406"/>
    </row>
    <row r="694" spans="1:87" ht="15.75" customHeight="1">
      <c r="A694" s="406"/>
      <c r="B694" s="407"/>
      <c r="C694" s="407"/>
      <c r="D694" s="406"/>
      <c r="E694" s="406"/>
      <c r="F694" s="406"/>
      <c r="G694" s="406"/>
      <c r="H694" s="406"/>
      <c r="I694" s="406"/>
      <c r="J694" s="406"/>
      <c r="K694" s="406"/>
      <c r="L694" s="406"/>
      <c r="M694" s="406"/>
      <c r="N694" s="406"/>
      <c r="O694" s="406"/>
      <c r="P694" s="406"/>
      <c r="Q694" s="406"/>
      <c r="R694" s="406"/>
      <c r="S694" s="406"/>
      <c r="T694" s="406"/>
      <c r="U694" s="406"/>
      <c r="V694" s="406"/>
      <c r="W694" s="406"/>
      <c r="X694" s="406"/>
      <c r="Y694" s="406"/>
      <c r="Z694" s="406"/>
      <c r="AA694" s="406"/>
      <c r="AB694" s="406"/>
      <c r="AC694" s="406"/>
      <c r="AD694" s="406"/>
      <c r="AE694" s="406"/>
      <c r="AF694" s="406"/>
      <c r="AG694" s="406"/>
      <c r="AH694" s="406"/>
      <c r="AI694" s="406"/>
      <c r="AJ694" s="406"/>
      <c r="AK694" s="406"/>
      <c r="AL694" s="406"/>
      <c r="AM694" s="406"/>
      <c r="AN694" s="406"/>
      <c r="AO694" s="406"/>
      <c r="AP694" s="406"/>
      <c r="AQ694" s="406"/>
      <c r="AR694" s="406"/>
      <c r="AS694" s="406"/>
      <c r="AT694" s="406"/>
      <c r="AU694" s="406"/>
      <c r="AV694" s="406"/>
      <c r="AW694" s="406"/>
      <c r="AX694" s="406"/>
      <c r="AY694" s="406"/>
      <c r="AZ694" s="406"/>
      <c r="BA694" s="406"/>
      <c r="BB694" s="406"/>
      <c r="BC694" s="406"/>
      <c r="BD694" s="406"/>
      <c r="BE694" s="406"/>
      <c r="BF694" s="406"/>
      <c r="BG694" s="406"/>
      <c r="BH694" s="406"/>
      <c r="BI694" s="406"/>
      <c r="BJ694" s="406"/>
      <c r="BK694" s="406"/>
      <c r="BL694" s="406"/>
      <c r="BM694" s="406"/>
      <c r="BN694" s="406"/>
      <c r="BO694" s="406"/>
      <c r="BP694" s="406"/>
      <c r="BQ694" s="406"/>
      <c r="BR694" s="406"/>
      <c r="BS694" s="406"/>
      <c r="BT694" s="406"/>
      <c r="BU694" s="406"/>
      <c r="BV694" s="406"/>
      <c r="BW694" s="406"/>
      <c r="BX694" s="406"/>
      <c r="BY694" s="406"/>
      <c r="BZ694" s="406"/>
      <c r="CA694" s="406"/>
      <c r="CB694" s="406"/>
      <c r="CC694" s="406"/>
      <c r="CD694" s="406"/>
      <c r="CE694" s="406"/>
      <c r="CF694" s="406"/>
      <c r="CG694" s="406"/>
      <c r="CH694" s="406"/>
      <c r="CI694" s="406"/>
    </row>
    <row r="695" spans="1:87" ht="15.75" customHeight="1">
      <c r="A695" s="406"/>
      <c r="B695" s="407"/>
      <c r="C695" s="407"/>
      <c r="D695" s="406"/>
      <c r="E695" s="406"/>
      <c r="F695" s="406"/>
      <c r="G695" s="406"/>
      <c r="H695" s="406"/>
      <c r="I695" s="406"/>
      <c r="J695" s="406"/>
      <c r="K695" s="406"/>
      <c r="L695" s="406"/>
      <c r="M695" s="406"/>
      <c r="N695" s="406"/>
      <c r="O695" s="406"/>
      <c r="P695" s="406"/>
      <c r="Q695" s="406"/>
      <c r="R695" s="406"/>
      <c r="S695" s="406"/>
      <c r="T695" s="406"/>
      <c r="U695" s="406"/>
      <c r="V695" s="406"/>
      <c r="W695" s="406"/>
      <c r="X695" s="406"/>
      <c r="Y695" s="406"/>
      <c r="Z695" s="406"/>
      <c r="AA695" s="406"/>
      <c r="AB695" s="406"/>
      <c r="AC695" s="406"/>
      <c r="AD695" s="406"/>
      <c r="AE695" s="406"/>
      <c r="AF695" s="406"/>
      <c r="AG695" s="406"/>
      <c r="AH695" s="406"/>
      <c r="AI695" s="406"/>
      <c r="AJ695" s="406"/>
      <c r="AK695" s="406"/>
      <c r="AL695" s="406"/>
      <c r="AM695" s="406"/>
      <c r="AN695" s="406"/>
      <c r="AO695" s="406"/>
      <c r="AP695" s="406"/>
      <c r="AQ695" s="406"/>
      <c r="AR695" s="406"/>
      <c r="AS695" s="406"/>
      <c r="AT695" s="406"/>
      <c r="AU695" s="406"/>
      <c r="AV695" s="406"/>
      <c r="AW695" s="406"/>
      <c r="AX695" s="406"/>
      <c r="AY695" s="406"/>
      <c r="AZ695" s="406"/>
      <c r="BA695" s="406"/>
      <c r="BB695" s="406"/>
      <c r="BC695" s="406"/>
      <c r="BD695" s="406"/>
      <c r="BE695" s="406"/>
      <c r="BF695" s="406"/>
      <c r="BG695" s="406"/>
      <c r="BH695" s="406"/>
      <c r="BI695" s="406"/>
      <c r="BJ695" s="406"/>
      <c r="BK695" s="406"/>
      <c r="BL695" s="406"/>
      <c r="BM695" s="406"/>
      <c r="BN695" s="406"/>
      <c r="BO695" s="406"/>
      <c r="BP695" s="406"/>
      <c r="BQ695" s="406"/>
      <c r="BR695" s="406"/>
      <c r="BS695" s="406"/>
      <c r="BT695" s="406"/>
      <c r="BU695" s="406"/>
      <c r="BV695" s="406"/>
      <c r="BW695" s="406"/>
      <c r="BX695" s="406"/>
      <c r="BY695" s="406"/>
      <c r="BZ695" s="406"/>
      <c r="CA695" s="406"/>
      <c r="CB695" s="406"/>
      <c r="CC695" s="406"/>
      <c r="CD695" s="406"/>
      <c r="CE695" s="406"/>
      <c r="CF695" s="406"/>
      <c r="CG695" s="406"/>
      <c r="CH695" s="406"/>
      <c r="CI695" s="406"/>
    </row>
    <row r="696" spans="1:87" ht="15.75" customHeight="1">
      <c r="A696" s="406"/>
      <c r="B696" s="407"/>
      <c r="C696" s="407"/>
      <c r="D696" s="406"/>
      <c r="E696" s="406"/>
      <c r="F696" s="406"/>
      <c r="G696" s="406"/>
      <c r="H696" s="406"/>
      <c r="I696" s="406"/>
      <c r="J696" s="406"/>
      <c r="K696" s="406"/>
      <c r="L696" s="406"/>
      <c r="M696" s="406"/>
      <c r="N696" s="406"/>
      <c r="O696" s="406"/>
      <c r="P696" s="406"/>
      <c r="Q696" s="406"/>
      <c r="R696" s="406"/>
      <c r="S696" s="406"/>
      <c r="T696" s="406"/>
      <c r="U696" s="406"/>
      <c r="V696" s="406"/>
      <c r="W696" s="406"/>
      <c r="X696" s="406"/>
      <c r="Y696" s="406"/>
      <c r="Z696" s="406"/>
      <c r="AA696" s="406"/>
      <c r="AB696" s="406"/>
      <c r="AC696" s="406"/>
      <c r="AD696" s="406"/>
      <c r="AE696" s="406"/>
      <c r="AF696" s="406"/>
      <c r="AG696" s="406"/>
      <c r="AH696" s="406"/>
      <c r="AI696" s="406"/>
      <c r="AJ696" s="406"/>
      <c r="AK696" s="406"/>
      <c r="AL696" s="406"/>
      <c r="AM696" s="406"/>
      <c r="AN696" s="406"/>
      <c r="AO696" s="406"/>
      <c r="AP696" s="406"/>
      <c r="AQ696" s="406"/>
      <c r="AR696" s="406"/>
      <c r="AS696" s="406"/>
      <c r="AT696" s="406"/>
      <c r="AU696" s="406"/>
      <c r="AV696" s="406"/>
      <c r="AW696" s="406"/>
      <c r="AX696" s="406"/>
      <c r="AY696" s="406"/>
      <c r="AZ696" s="406"/>
      <c r="BA696" s="406"/>
      <c r="BB696" s="406"/>
      <c r="BC696" s="406"/>
      <c r="BD696" s="406"/>
      <c r="BE696" s="406"/>
      <c r="BF696" s="406"/>
      <c r="BG696" s="406"/>
      <c r="BH696" s="406"/>
      <c r="BI696" s="406"/>
      <c r="BJ696" s="406"/>
      <c r="BK696" s="406"/>
      <c r="BL696" s="406"/>
      <c r="BM696" s="406"/>
      <c r="BN696" s="406"/>
      <c r="BO696" s="406"/>
      <c r="BP696" s="406"/>
      <c r="BQ696" s="406"/>
      <c r="BR696" s="406"/>
      <c r="BS696" s="406"/>
      <c r="BT696" s="406"/>
      <c r="BU696" s="406"/>
      <c r="BV696" s="406"/>
      <c r="BW696" s="406"/>
      <c r="BX696" s="406"/>
      <c r="BY696" s="406"/>
      <c r="BZ696" s="406"/>
      <c r="CA696" s="406"/>
      <c r="CB696" s="406"/>
      <c r="CC696" s="406"/>
      <c r="CD696" s="406"/>
      <c r="CE696" s="406"/>
      <c r="CF696" s="406"/>
      <c r="CG696" s="406"/>
      <c r="CH696" s="406"/>
      <c r="CI696" s="406"/>
    </row>
    <row r="697" spans="1:87" ht="15.75" customHeight="1">
      <c r="A697" s="406"/>
      <c r="B697" s="407"/>
      <c r="C697" s="407"/>
      <c r="D697" s="406"/>
      <c r="E697" s="406"/>
      <c r="F697" s="406"/>
      <c r="G697" s="406"/>
      <c r="H697" s="406"/>
      <c r="I697" s="406"/>
      <c r="J697" s="406"/>
      <c r="K697" s="406"/>
      <c r="L697" s="406"/>
      <c r="M697" s="406"/>
      <c r="N697" s="406"/>
      <c r="O697" s="406"/>
      <c r="P697" s="406"/>
      <c r="Q697" s="406"/>
      <c r="R697" s="406"/>
      <c r="S697" s="406"/>
      <c r="T697" s="406"/>
      <c r="U697" s="406"/>
      <c r="V697" s="406"/>
      <c r="W697" s="406"/>
      <c r="X697" s="406"/>
      <c r="Y697" s="406"/>
      <c r="Z697" s="406"/>
      <c r="AA697" s="406"/>
      <c r="AB697" s="406"/>
      <c r="AC697" s="406"/>
      <c r="AD697" s="406"/>
      <c r="AE697" s="406"/>
      <c r="AF697" s="406"/>
      <c r="AG697" s="406"/>
      <c r="AH697" s="406"/>
      <c r="AI697" s="406"/>
      <c r="AJ697" s="406"/>
      <c r="AK697" s="406"/>
      <c r="AL697" s="406"/>
      <c r="AM697" s="406"/>
      <c r="AN697" s="406"/>
      <c r="AO697" s="406"/>
      <c r="AP697" s="406"/>
      <c r="AQ697" s="406"/>
      <c r="AR697" s="406"/>
      <c r="AS697" s="406"/>
      <c r="AT697" s="406"/>
      <c r="AU697" s="406"/>
      <c r="AV697" s="406"/>
      <c r="AW697" s="406"/>
      <c r="AX697" s="406"/>
      <c r="AY697" s="406"/>
      <c r="AZ697" s="406"/>
      <c r="BA697" s="406"/>
      <c r="BB697" s="406"/>
      <c r="BC697" s="406"/>
      <c r="BD697" s="406"/>
      <c r="BE697" s="406"/>
      <c r="BF697" s="406"/>
      <c r="BG697" s="406"/>
      <c r="BH697" s="406"/>
      <c r="BI697" s="406"/>
      <c r="BJ697" s="406"/>
      <c r="BK697" s="406"/>
      <c r="BL697" s="406"/>
      <c r="BM697" s="406"/>
      <c r="BN697" s="406"/>
      <c r="BO697" s="406"/>
      <c r="BP697" s="406"/>
      <c r="BQ697" s="406"/>
      <c r="BR697" s="406"/>
      <c r="BS697" s="406"/>
      <c r="BT697" s="406"/>
      <c r="BU697" s="406"/>
      <c r="BV697" s="406"/>
      <c r="BW697" s="406"/>
      <c r="BX697" s="406"/>
      <c r="BY697" s="406"/>
      <c r="BZ697" s="406"/>
      <c r="CA697" s="406"/>
      <c r="CB697" s="406"/>
      <c r="CC697" s="406"/>
      <c r="CD697" s="406"/>
      <c r="CE697" s="406"/>
      <c r="CF697" s="406"/>
      <c r="CG697" s="406"/>
      <c r="CH697" s="406"/>
      <c r="CI697" s="406"/>
    </row>
    <row r="698" spans="1:87" ht="15.75" customHeight="1">
      <c r="A698" s="406"/>
      <c r="B698" s="407"/>
      <c r="C698" s="407"/>
      <c r="D698" s="406"/>
      <c r="E698" s="406"/>
      <c r="F698" s="406"/>
      <c r="G698" s="406"/>
      <c r="H698" s="406"/>
      <c r="I698" s="406"/>
      <c r="J698" s="406"/>
      <c r="K698" s="406"/>
      <c r="L698" s="406"/>
      <c r="M698" s="406"/>
      <c r="N698" s="406"/>
      <c r="O698" s="406"/>
      <c r="P698" s="406"/>
      <c r="Q698" s="406"/>
      <c r="R698" s="406"/>
      <c r="S698" s="406"/>
      <c r="T698" s="406"/>
      <c r="U698" s="406"/>
      <c r="V698" s="406"/>
      <c r="W698" s="406"/>
      <c r="X698" s="406"/>
      <c r="Y698" s="406"/>
      <c r="Z698" s="406"/>
      <c r="AA698" s="406"/>
      <c r="AB698" s="406"/>
      <c r="AC698" s="406"/>
      <c r="AD698" s="406"/>
      <c r="AE698" s="406"/>
      <c r="AF698" s="406"/>
      <c r="AG698" s="406"/>
      <c r="AH698" s="406"/>
      <c r="AI698" s="406"/>
      <c r="AJ698" s="406"/>
      <c r="AK698" s="406"/>
      <c r="AL698" s="406"/>
      <c r="AM698" s="406"/>
      <c r="AN698" s="406"/>
      <c r="AO698" s="406"/>
      <c r="AP698" s="406"/>
      <c r="AQ698" s="406"/>
      <c r="AR698" s="406"/>
      <c r="AS698" s="406"/>
      <c r="AT698" s="406"/>
      <c r="AU698" s="406"/>
      <c r="AV698" s="406"/>
      <c r="AW698" s="406"/>
      <c r="AX698" s="406"/>
      <c r="AY698" s="406"/>
      <c r="AZ698" s="406"/>
      <c r="BA698" s="406"/>
      <c r="BB698" s="406"/>
      <c r="BC698" s="406"/>
      <c r="BD698" s="406"/>
      <c r="BE698" s="406"/>
      <c r="BF698" s="406"/>
      <c r="BG698" s="406"/>
      <c r="BH698" s="406"/>
      <c r="BI698" s="406"/>
      <c r="BJ698" s="406"/>
      <c r="BK698" s="406"/>
      <c r="BL698" s="406"/>
      <c r="BM698" s="406"/>
      <c r="BN698" s="406"/>
      <c r="BO698" s="406"/>
      <c r="BP698" s="406"/>
      <c r="BQ698" s="406"/>
      <c r="BR698" s="406"/>
      <c r="BS698" s="406"/>
      <c r="BT698" s="406"/>
      <c r="BU698" s="406"/>
      <c r="BV698" s="406"/>
      <c r="BW698" s="406"/>
      <c r="BX698" s="406"/>
      <c r="BY698" s="406"/>
      <c r="BZ698" s="406"/>
      <c r="CA698" s="406"/>
      <c r="CB698" s="406"/>
      <c r="CC698" s="406"/>
      <c r="CD698" s="406"/>
      <c r="CE698" s="406"/>
      <c r="CF698" s="406"/>
      <c r="CG698" s="406"/>
      <c r="CH698" s="406"/>
      <c r="CI698" s="406"/>
    </row>
    <row r="699" spans="1:87" ht="15.75" customHeight="1">
      <c r="A699" s="406"/>
      <c r="B699" s="407"/>
      <c r="C699" s="407"/>
      <c r="D699" s="406"/>
      <c r="E699" s="406"/>
      <c r="F699" s="406"/>
      <c r="G699" s="406"/>
      <c r="H699" s="406"/>
      <c r="I699" s="406"/>
      <c r="J699" s="406"/>
      <c r="K699" s="406"/>
      <c r="L699" s="406"/>
      <c r="M699" s="406"/>
      <c r="N699" s="406"/>
      <c r="O699" s="406"/>
      <c r="P699" s="406"/>
      <c r="Q699" s="406"/>
      <c r="R699" s="406"/>
      <c r="S699" s="406"/>
      <c r="T699" s="406"/>
      <c r="U699" s="406"/>
      <c r="V699" s="406"/>
      <c r="W699" s="406"/>
      <c r="X699" s="406"/>
      <c r="Y699" s="406"/>
      <c r="Z699" s="406"/>
      <c r="AA699" s="406"/>
      <c r="AB699" s="406"/>
      <c r="AC699" s="406"/>
      <c r="AD699" s="406"/>
      <c r="AE699" s="406"/>
      <c r="AF699" s="406"/>
      <c r="AG699" s="406"/>
      <c r="AH699" s="406"/>
      <c r="AI699" s="406"/>
      <c r="AJ699" s="406"/>
      <c r="AK699" s="406"/>
      <c r="AL699" s="406"/>
      <c r="AM699" s="406"/>
      <c r="AN699" s="406"/>
      <c r="AO699" s="406"/>
      <c r="AP699" s="406"/>
      <c r="AQ699" s="406"/>
      <c r="AR699" s="406"/>
      <c r="AS699" s="406"/>
      <c r="AT699" s="406"/>
      <c r="AU699" s="406"/>
      <c r="AV699" s="406"/>
      <c r="AW699" s="406"/>
      <c r="AX699" s="406"/>
      <c r="AY699" s="406"/>
      <c r="AZ699" s="406"/>
      <c r="BA699" s="406"/>
      <c r="BB699" s="406"/>
      <c r="BC699" s="406"/>
      <c r="BD699" s="406"/>
      <c r="BE699" s="406"/>
      <c r="BF699" s="406"/>
      <c r="BG699" s="406"/>
      <c r="BH699" s="406"/>
      <c r="BI699" s="406"/>
      <c r="BJ699" s="406"/>
      <c r="BK699" s="406"/>
      <c r="BL699" s="406"/>
      <c r="BM699" s="406"/>
      <c r="BN699" s="406"/>
      <c r="BO699" s="406"/>
      <c r="BP699" s="406"/>
      <c r="BQ699" s="406"/>
      <c r="BR699" s="406"/>
      <c r="BS699" s="406"/>
      <c r="BT699" s="406"/>
      <c r="BU699" s="406"/>
      <c r="BV699" s="406"/>
      <c r="BW699" s="406"/>
      <c r="BX699" s="406"/>
      <c r="BY699" s="406"/>
      <c r="BZ699" s="406"/>
      <c r="CA699" s="406"/>
      <c r="CB699" s="406"/>
      <c r="CC699" s="406"/>
      <c r="CD699" s="406"/>
      <c r="CE699" s="406"/>
      <c r="CF699" s="406"/>
      <c r="CG699" s="406"/>
      <c r="CH699" s="406"/>
      <c r="CI699" s="406"/>
    </row>
    <row r="700" spans="1:87" ht="15.75" customHeight="1">
      <c r="A700" s="406"/>
      <c r="B700" s="407"/>
      <c r="C700" s="407"/>
      <c r="D700" s="406"/>
      <c r="E700" s="406"/>
      <c r="F700" s="406"/>
      <c r="G700" s="406"/>
      <c r="H700" s="406"/>
      <c r="I700" s="406"/>
      <c r="J700" s="406"/>
      <c r="K700" s="406"/>
      <c r="L700" s="406"/>
      <c r="M700" s="406"/>
      <c r="N700" s="406"/>
      <c r="O700" s="406"/>
      <c r="P700" s="406"/>
      <c r="Q700" s="406"/>
      <c r="R700" s="406"/>
      <c r="S700" s="406"/>
      <c r="T700" s="406"/>
      <c r="U700" s="406"/>
      <c r="V700" s="406"/>
      <c r="W700" s="406"/>
      <c r="X700" s="406"/>
      <c r="Y700" s="406"/>
      <c r="Z700" s="406"/>
      <c r="AA700" s="406"/>
      <c r="AB700" s="406"/>
      <c r="AC700" s="406"/>
      <c r="AD700" s="406"/>
      <c r="AE700" s="406"/>
      <c r="AF700" s="406"/>
      <c r="AG700" s="406"/>
      <c r="AH700" s="406"/>
      <c r="AI700" s="406"/>
      <c r="AJ700" s="406"/>
      <c r="AK700" s="406"/>
      <c r="AL700" s="406"/>
      <c r="AM700" s="406"/>
      <c r="AN700" s="406"/>
      <c r="AO700" s="406"/>
      <c r="AP700" s="406"/>
      <c r="AQ700" s="406"/>
      <c r="AR700" s="406"/>
      <c r="AS700" s="406"/>
      <c r="AT700" s="406"/>
      <c r="AU700" s="406"/>
      <c r="AV700" s="406"/>
      <c r="AW700" s="406"/>
      <c r="AX700" s="406"/>
      <c r="AY700" s="406"/>
      <c r="AZ700" s="406"/>
      <c r="BA700" s="406"/>
      <c r="BB700" s="406"/>
      <c r="BC700" s="406"/>
      <c r="BD700" s="406"/>
      <c r="BE700" s="406"/>
      <c r="BF700" s="406"/>
      <c r="BG700" s="406"/>
      <c r="BH700" s="406"/>
      <c r="BI700" s="406"/>
      <c r="BJ700" s="406"/>
      <c r="BK700" s="406"/>
      <c r="BL700" s="406"/>
      <c r="BM700" s="406"/>
      <c r="BN700" s="406"/>
      <c r="BO700" s="406"/>
      <c r="BP700" s="406"/>
      <c r="BQ700" s="406"/>
      <c r="BR700" s="406"/>
      <c r="BS700" s="406"/>
      <c r="BT700" s="406"/>
      <c r="BU700" s="406"/>
      <c r="BV700" s="406"/>
      <c r="BW700" s="406"/>
      <c r="BX700" s="406"/>
      <c r="BY700" s="406"/>
      <c r="BZ700" s="406"/>
      <c r="CA700" s="406"/>
      <c r="CB700" s="406"/>
      <c r="CC700" s="406"/>
      <c r="CD700" s="406"/>
      <c r="CE700" s="406"/>
      <c r="CF700" s="406"/>
      <c r="CG700" s="406"/>
      <c r="CH700" s="406"/>
      <c r="CI700" s="406"/>
    </row>
    <row r="701" spans="1:87" ht="15.75" customHeight="1">
      <c r="A701" s="406"/>
      <c r="B701" s="407"/>
      <c r="C701" s="407"/>
      <c r="D701" s="406"/>
      <c r="E701" s="406"/>
      <c r="F701" s="406"/>
      <c r="G701" s="406"/>
      <c r="H701" s="406"/>
      <c r="I701" s="406"/>
      <c r="J701" s="406"/>
      <c r="K701" s="406"/>
      <c r="L701" s="406"/>
      <c r="M701" s="406"/>
      <c r="N701" s="406"/>
      <c r="O701" s="406"/>
      <c r="P701" s="406"/>
      <c r="Q701" s="406"/>
      <c r="R701" s="406"/>
      <c r="S701" s="406"/>
      <c r="T701" s="406"/>
      <c r="U701" s="406"/>
      <c r="V701" s="406"/>
      <c r="W701" s="406"/>
      <c r="X701" s="406"/>
      <c r="Y701" s="406"/>
      <c r="Z701" s="406"/>
      <c r="AA701" s="406"/>
      <c r="AB701" s="406"/>
      <c r="AC701" s="406"/>
      <c r="AD701" s="406"/>
      <c r="AE701" s="406"/>
      <c r="AF701" s="406"/>
      <c r="AG701" s="406"/>
      <c r="AH701" s="406"/>
      <c r="AI701" s="406"/>
      <c r="AJ701" s="406"/>
      <c r="AK701" s="406"/>
      <c r="AL701" s="406"/>
      <c r="AM701" s="406"/>
      <c r="AN701" s="406"/>
      <c r="AO701" s="406"/>
      <c r="AP701" s="406"/>
      <c r="AQ701" s="406"/>
      <c r="AR701" s="406"/>
      <c r="AS701" s="406"/>
      <c r="AT701" s="406"/>
      <c r="AU701" s="406"/>
      <c r="AV701" s="406"/>
      <c r="AW701" s="406"/>
      <c r="AX701" s="406"/>
      <c r="AY701" s="406"/>
      <c r="AZ701" s="406"/>
      <c r="BA701" s="406"/>
      <c r="BB701" s="406"/>
      <c r="BC701" s="406"/>
      <c r="BD701" s="406"/>
      <c r="BE701" s="406"/>
      <c r="BF701" s="406"/>
      <c r="BG701" s="406"/>
      <c r="BH701" s="406"/>
      <c r="BI701" s="406"/>
      <c r="BJ701" s="406"/>
      <c r="BK701" s="406"/>
      <c r="BL701" s="406"/>
      <c r="BM701" s="406"/>
      <c r="BN701" s="406"/>
      <c r="BO701" s="406"/>
      <c r="BP701" s="406"/>
      <c r="BQ701" s="406"/>
      <c r="BR701" s="406"/>
      <c r="BS701" s="406"/>
      <c r="BT701" s="406"/>
      <c r="BU701" s="406"/>
      <c r="BV701" s="406"/>
      <c r="BW701" s="406"/>
      <c r="BX701" s="406"/>
      <c r="BY701" s="406"/>
      <c r="BZ701" s="406"/>
      <c r="CA701" s="406"/>
      <c r="CB701" s="406"/>
      <c r="CC701" s="406"/>
      <c r="CD701" s="406"/>
      <c r="CE701" s="406"/>
      <c r="CF701" s="406"/>
      <c r="CG701" s="406"/>
      <c r="CH701" s="406"/>
      <c r="CI701" s="406"/>
    </row>
    <row r="702" spans="1:87" ht="15.75" customHeight="1">
      <c r="A702" s="406"/>
      <c r="B702" s="407"/>
      <c r="C702" s="407"/>
      <c r="D702" s="406"/>
      <c r="E702" s="406"/>
      <c r="F702" s="406"/>
      <c r="G702" s="406"/>
      <c r="H702" s="406"/>
      <c r="I702" s="406"/>
      <c r="J702" s="406"/>
      <c r="K702" s="406"/>
      <c r="L702" s="406"/>
      <c r="M702" s="406"/>
      <c r="N702" s="406"/>
      <c r="O702" s="406"/>
      <c r="P702" s="406"/>
      <c r="Q702" s="406"/>
      <c r="R702" s="406"/>
      <c r="S702" s="406"/>
      <c r="T702" s="406"/>
      <c r="U702" s="406"/>
      <c r="V702" s="406"/>
      <c r="W702" s="406"/>
      <c r="X702" s="406"/>
      <c r="Y702" s="406"/>
      <c r="Z702" s="406"/>
      <c r="AA702" s="406"/>
      <c r="AB702" s="406"/>
      <c r="AC702" s="406"/>
      <c r="AD702" s="406"/>
      <c r="AE702" s="406"/>
      <c r="AF702" s="406"/>
      <c r="AG702" s="406"/>
      <c r="AH702" s="406"/>
      <c r="AI702" s="406"/>
      <c r="AJ702" s="406"/>
      <c r="AK702" s="406"/>
      <c r="AL702" s="406"/>
      <c r="AM702" s="406"/>
      <c r="AN702" s="406"/>
      <c r="AO702" s="406"/>
      <c r="AP702" s="406"/>
      <c r="AQ702" s="406"/>
      <c r="AR702" s="406"/>
      <c r="AS702" s="406"/>
      <c r="AT702" s="406"/>
      <c r="AU702" s="406"/>
      <c r="AV702" s="406"/>
      <c r="AW702" s="406"/>
      <c r="AX702" s="406"/>
      <c r="AY702" s="406"/>
      <c r="AZ702" s="406"/>
      <c r="BA702" s="406"/>
      <c r="BB702" s="406"/>
      <c r="BC702" s="406"/>
      <c r="BD702" s="406"/>
      <c r="BE702" s="406"/>
      <c r="BF702" s="406"/>
      <c r="BG702" s="406"/>
      <c r="BH702" s="406"/>
      <c r="BI702" s="406"/>
      <c r="BJ702" s="406"/>
      <c r="BK702" s="406"/>
      <c r="BL702" s="406"/>
      <c r="BM702" s="406"/>
      <c r="BN702" s="406"/>
      <c r="BO702" s="406"/>
      <c r="BP702" s="406"/>
      <c r="BQ702" s="406"/>
      <c r="BR702" s="406"/>
      <c r="BS702" s="406"/>
      <c r="BT702" s="406"/>
      <c r="BU702" s="406"/>
      <c r="BV702" s="406"/>
      <c r="BW702" s="406"/>
      <c r="BX702" s="406"/>
      <c r="BY702" s="406"/>
      <c r="BZ702" s="406"/>
      <c r="CA702" s="406"/>
      <c r="CB702" s="406"/>
      <c r="CC702" s="406"/>
      <c r="CD702" s="406"/>
      <c r="CE702" s="406"/>
      <c r="CF702" s="406"/>
      <c r="CG702" s="406"/>
      <c r="CH702" s="406"/>
      <c r="CI702" s="406"/>
    </row>
    <row r="703" spans="1:87" ht="15.75" customHeight="1">
      <c r="A703" s="406"/>
      <c r="B703" s="407"/>
      <c r="C703" s="407"/>
      <c r="D703" s="406"/>
      <c r="E703" s="406"/>
      <c r="F703" s="406"/>
      <c r="G703" s="406"/>
      <c r="H703" s="406"/>
      <c r="I703" s="406"/>
      <c r="J703" s="406"/>
      <c r="K703" s="406"/>
      <c r="L703" s="406"/>
      <c r="M703" s="406"/>
      <c r="N703" s="406"/>
      <c r="O703" s="406"/>
      <c r="P703" s="406"/>
      <c r="Q703" s="406"/>
      <c r="R703" s="406"/>
      <c r="S703" s="406"/>
      <c r="T703" s="406"/>
      <c r="U703" s="406"/>
      <c r="V703" s="406"/>
      <c r="W703" s="406"/>
      <c r="X703" s="406"/>
      <c r="Y703" s="406"/>
      <c r="Z703" s="406"/>
      <c r="AA703" s="406"/>
      <c r="AB703" s="406"/>
      <c r="AC703" s="406"/>
      <c r="AD703" s="406"/>
      <c r="AE703" s="406"/>
      <c r="AF703" s="406"/>
      <c r="AG703" s="406"/>
      <c r="AH703" s="406"/>
      <c r="AI703" s="406"/>
      <c r="AJ703" s="406"/>
      <c r="AK703" s="406"/>
      <c r="AL703" s="406"/>
      <c r="AM703" s="406"/>
      <c r="AN703" s="406"/>
      <c r="AO703" s="406"/>
      <c r="AP703" s="406"/>
      <c r="AQ703" s="406"/>
      <c r="AR703" s="406"/>
      <c r="AS703" s="406"/>
      <c r="AT703" s="406"/>
      <c r="AU703" s="406"/>
      <c r="AV703" s="406"/>
      <c r="AW703" s="406"/>
      <c r="AX703" s="406"/>
      <c r="AY703" s="406"/>
      <c r="AZ703" s="406"/>
      <c r="BA703" s="406"/>
      <c r="BB703" s="406"/>
      <c r="BC703" s="406"/>
      <c r="BD703" s="406"/>
      <c r="BE703" s="406"/>
      <c r="BF703" s="406"/>
      <c r="BG703" s="406"/>
      <c r="BH703" s="406"/>
      <c r="BI703" s="406"/>
      <c r="BJ703" s="406"/>
      <c r="BK703" s="406"/>
      <c r="BL703" s="406"/>
      <c r="BM703" s="406"/>
      <c r="BN703" s="406"/>
      <c r="BO703" s="406"/>
      <c r="BP703" s="406"/>
      <c r="BQ703" s="406"/>
      <c r="BR703" s="406"/>
      <c r="BS703" s="406"/>
      <c r="BT703" s="406"/>
      <c r="BU703" s="406"/>
      <c r="BV703" s="406"/>
      <c r="BW703" s="406"/>
      <c r="BX703" s="406"/>
      <c r="BY703" s="406"/>
      <c r="BZ703" s="406"/>
      <c r="CA703" s="406"/>
      <c r="CB703" s="406"/>
      <c r="CC703" s="406"/>
      <c r="CD703" s="406"/>
      <c r="CE703" s="406"/>
      <c r="CF703" s="406"/>
      <c r="CG703" s="406"/>
      <c r="CH703" s="406"/>
      <c r="CI703" s="406"/>
    </row>
    <row r="704" spans="1:87" ht="15.75" customHeight="1">
      <c r="A704" s="406"/>
      <c r="B704" s="407"/>
      <c r="C704" s="407"/>
      <c r="D704" s="406"/>
      <c r="E704" s="406"/>
      <c r="F704" s="406"/>
      <c r="G704" s="406"/>
      <c r="H704" s="406"/>
      <c r="I704" s="406"/>
      <c r="J704" s="406"/>
      <c r="K704" s="406"/>
      <c r="L704" s="406"/>
      <c r="M704" s="406"/>
      <c r="N704" s="406"/>
      <c r="O704" s="406"/>
      <c r="P704" s="406"/>
      <c r="Q704" s="406"/>
      <c r="R704" s="406"/>
      <c r="S704" s="406"/>
      <c r="T704" s="406"/>
      <c r="U704" s="406"/>
      <c r="V704" s="406"/>
      <c r="W704" s="406"/>
      <c r="X704" s="406"/>
      <c r="Y704" s="406"/>
      <c r="Z704" s="406"/>
      <c r="AA704" s="406"/>
      <c r="AB704" s="406"/>
      <c r="AC704" s="406"/>
      <c r="AD704" s="406"/>
      <c r="AE704" s="406"/>
      <c r="AF704" s="406"/>
      <c r="AG704" s="406"/>
      <c r="AH704" s="406"/>
      <c r="AI704" s="406"/>
      <c r="AJ704" s="406"/>
      <c r="AK704" s="406"/>
      <c r="AL704" s="406"/>
      <c r="AM704" s="406"/>
      <c r="AN704" s="406"/>
      <c r="AO704" s="406"/>
      <c r="AP704" s="406"/>
      <c r="AQ704" s="406"/>
      <c r="AR704" s="406"/>
      <c r="AS704" s="406"/>
      <c r="AT704" s="406"/>
      <c r="AU704" s="406"/>
      <c r="AV704" s="406"/>
      <c r="AW704" s="406"/>
      <c r="AX704" s="406"/>
      <c r="AY704" s="406"/>
      <c r="AZ704" s="406"/>
      <c r="BA704" s="406"/>
      <c r="BB704" s="406"/>
      <c r="BC704" s="406"/>
      <c r="BD704" s="406"/>
      <c r="BE704" s="406"/>
      <c r="BF704" s="406"/>
      <c r="BG704" s="406"/>
      <c r="BH704" s="406"/>
      <c r="BI704" s="406"/>
      <c r="BJ704" s="406"/>
      <c r="BK704" s="406"/>
      <c r="BL704" s="406"/>
      <c r="BM704" s="406"/>
      <c r="BN704" s="406"/>
      <c r="BO704" s="406"/>
      <c r="BP704" s="406"/>
      <c r="BQ704" s="406"/>
      <c r="BR704" s="406"/>
      <c r="BS704" s="406"/>
      <c r="BT704" s="406"/>
      <c r="BU704" s="406"/>
      <c r="BV704" s="406"/>
      <c r="BW704" s="406"/>
      <c r="BX704" s="406"/>
      <c r="BY704" s="406"/>
      <c r="BZ704" s="406"/>
      <c r="CA704" s="406"/>
      <c r="CB704" s="406"/>
      <c r="CC704" s="406"/>
      <c r="CD704" s="406"/>
      <c r="CE704" s="406"/>
      <c r="CF704" s="406"/>
      <c r="CG704" s="406"/>
      <c r="CH704" s="406"/>
      <c r="CI704" s="406"/>
    </row>
    <row r="705" spans="1:87" ht="15.75" customHeight="1">
      <c r="A705" s="406"/>
      <c r="B705" s="407"/>
      <c r="C705" s="407"/>
      <c r="D705" s="406"/>
      <c r="E705" s="406"/>
      <c r="F705" s="406"/>
      <c r="G705" s="406"/>
      <c r="H705" s="406"/>
      <c r="I705" s="406"/>
      <c r="J705" s="406"/>
      <c r="K705" s="406"/>
      <c r="L705" s="406"/>
      <c r="M705" s="406"/>
      <c r="N705" s="406"/>
      <c r="O705" s="406"/>
      <c r="P705" s="406"/>
      <c r="Q705" s="406"/>
      <c r="R705" s="406"/>
      <c r="S705" s="406"/>
      <c r="T705" s="406"/>
      <c r="U705" s="406"/>
      <c r="V705" s="406"/>
      <c r="W705" s="406"/>
      <c r="X705" s="406"/>
      <c r="Y705" s="406"/>
      <c r="Z705" s="406"/>
      <c r="AA705" s="406"/>
      <c r="AB705" s="406"/>
      <c r="AC705" s="406"/>
      <c r="AD705" s="406"/>
      <c r="AE705" s="406"/>
      <c r="AF705" s="406"/>
      <c r="AG705" s="406"/>
      <c r="AH705" s="406"/>
      <c r="AI705" s="406"/>
      <c r="AJ705" s="406"/>
      <c r="AK705" s="406"/>
      <c r="AL705" s="406"/>
      <c r="AM705" s="406"/>
      <c r="AN705" s="406"/>
      <c r="AO705" s="406"/>
      <c r="AP705" s="406"/>
      <c r="AQ705" s="406"/>
      <c r="AR705" s="406"/>
      <c r="AS705" s="406"/>
      <c r="AT705" s="406"/>
      <c r="AU705" s="406"/>
      <c r="AV705" s="406"/>
      <c r="AW705" s="406"/>
      <c r="AX705" s="406"/>
      <c r="AY705" s="406"/>
      <c r="AZ705" s="406"/>
      <c r="BA705" s="406"/>
      <c r="BB705" s="406"/>
      <c r="BC705" s="406"/>
      <c r="BD705" s="406"/>
      <c r="BE705" s="406"/>
      <c r="BF705" s="406"/>
      <c r="BG705" s="406"/>
      <c r="BH705" s="406"/>
      <c r="BI705" s="406"/>
      <c r="BJ705" s="406"/>
      <c r="BK705" s="406"/>
      <c r="BL705" s="406"/>
      <c r="BM705" s="406"/>
      <c r="BN705" s="406"/>
      <c r="BO705" s="406"/>
      <c r="BP705" s="406"/>
      <c r="BQ705" s="406"/>
      <c r="BR705" s="406"/>
      <c r="BS705" s="406"/>
      <c r="BT705" s="406"/>
      <c r="BU705" s="406"/>
      <c r="BV705" s="406"/>
      <c r="BW705" s="406"/>
      <c r="BX705" s="406"/>
      <c r="BY705" s="406"/>
      <c r="BZ705" s="406"/>
      <c r="CA705" s="406"/>
      <c r="CB705" s="406"/>
      <c r="CC705" s="406"/>
      <c r="CD705" s="406"/>
      <c r="CE705" s="406"/>
      <c r="CF705" s="406"/>
      <c r="CG705" s="406"/>
      <c r="CH705" s="406"/>
      <c r="CI705" s="406"/>
    </row>
    <row r="706" spans="1:87" ht="15.75" customHeight="1">
      <c r="A706" s="406"/>
      <c r="B706" s="407"/>
      <c r="C706" s="407"/>
      <c r="D706" s="406"/>
      <c r="E706" s="406"/>
      <c r="F706" s="406"/>
      <c r="G706" s="406"/>
      <c r="H706" s="406"/>
      <c r="I706" s="406"/>
      <c r="J706" s="406"/>
      <c r="K706" s="406"/>
      <c r="L706" s="406"/>
      <c r="M706" s="406"/>
      <c r="N706" s="406"/>
      <c r="O706" s="406"/>
      <c r="P706" s="406"/>
      <c r="Q706" s="406"/>
      <c r="R706" s="406"/>
      <c r="S706" s="406"/>
      <c r="T706" s="406"/>
      <c r="U706" s="406"/>
      <c r="V706" s="406"/>
      <c r="W706" s="406"/>
      <c r="X706" s="406"/>
      <c r="Y706" s="406"/>
      <c r="Z706" s="406"/>
      <c r="AA706" s="406"/>
      <c r="AB706" s="406"/>
      <c r="AC706" s="406"/>
      <c r="AD706" s="406"/>
      <c r="AE706" s="406"/>
      <c r="AF706" s="406"/>
      <c r="AG706" s="406"/>
      <c r="AH706" s="406"/>
      <c r="AI706" s="406"/>
      <c r="AJ706" s="406"/>
      <c r="AK706" s="406"/>
      <c r="AL706" s="406"/>
      <c r="AM706" s="406"/>
      <c r="AN706" s="406"/>
      <c r="AO706" s="406"/>
      <c r="AP706" s="406"/>
      <c r="AQ706" s="406"/>
      <c r="AR706" s="406"/>
      <c r="AS706" s="406"/>
      <c r="AT706" s="406"/>
      <c r="AU706" s="406"/>
      <c r="AV706" s="406"/>
      <c r="AW706" s="406"/>
      <c r="AX706" s="406"/>
      <c r="AY706" s="406"/>
      <c r="AZ706" s="406"/>
      <c r="BA706" s="406"/>
      <c r="BB706" s="406"/>
      <c r="BC706" s="406"/>
      <c r="BD706" s="406"/>
      <c r="BE706" s="406"/>
      <c r="BF706" s="406"/>
      <c r="BG706" s="406"/>
      <c r="BH706" s="406"/>
      <c r="BI706" s="406"/>
      <c r="BJ706" s="406"/>
      <c r="BK706" s="406"/>
      <c r="BL706" s="406"/>
      <c r="BM706" s="406"/>
      <c r="BN706" s="406"/>
      <c r="BO706" s="406"/>
      <c r="BP706" s="406"/>
      <c r="BQ706" s="406"/>
      <c r="BR706" s="406"/>
      <c r="BS706" s="406"/>
      <c r="BT706" s="406"/>
      <c r="BU706" s="406"/>
      <c r="BV706" s="406"/>
      <c r="BW706" s="406"/>
      <c r="BX706" s="406"/>
      <c r="BY706" s="406"/>
      <c r="BZ706" s="406"/>
      <c r="CA706" s="406"/>
      <c r="CB706" s="406"/>
      <c r="CC706" s="406"/>
      <c r="CD706" s="406"/>
      <c r="CE706" s="406"/>
      <c r="CF706" s="406"/>
      <c r="CG706" s="406"/>
      <c r="CH706" s="406"/>
      <c r="CI706" s="406"/>
    </row>
    <row r="707" spans="1:87" ht="15.75" customHeight="1">
      <c r="A707" s="406"/>
      <c r="B707" s="407"/>
      <c r="C707" s="407"/>
      <c r="D707" s="406"/>
      <c r="E707" s="406"/>
      <c r="F707" s="406"/>
      <c r="G707" s="406"/>
      <c r="H707" s="406"/>
      <c r="I707" s="406"/>
      <c r="J707" s="406"/>
      <c r="K707" s="406"/>
      <c r="L707" s="406"/>
      <c r="M707" s="406"/>
      <c r="N707" s="406"/>
      <c r="O707" s="406"/>
      <c r="P707" s="406"/>
      <c r="Q707" s="406"/>
      <c r="R707" s="406"/>
      <c r="S707" s="406"/>
      <c r="T707" s="406"/>
      <c r="U707" s="406"/>
      <c r="V707" s="406"/>
      <c r="W707" s="406"/>
      <c r="X707" s="406"/>
      <c r="Y707" s="406"/>
      <c r="Z707" s="406"/>
      <c r="AA707" s="406"/>
      <c r="AB707" s="406"/>
      <c r="AC707" s="406"/>
      <c r="AD707" s="406"/>
      <c r="AE707" s="406"/>
      <c r="AF707" s="406"/>
      <c r="AG707" s="406"/>
      <c r="AH707" s="406"/>
      <c r="AI707" s="406"/>
      <c r="AJ707" s="406"/>
      <c r="AK707" s="406"/>
      <c r="AL707" s="406"/>
      <c r="AM707" s="406"/>
      <c r="AN707" s="406"/>
      <c r="AO707" s="406"/>
      <c r="AP707" s="406"/>
      <c r="AQ707" s="406"/>
      <c r="AR707" s="406"/>
      <c r="AS707" s="406"/>
      <c r="AT707" s="406"/>
      <c r="AU707" s="406"/>
      <c r="AV707" s="406"/>
      <c r="AW707" s="406"/>
      <c r="AX707" s="406"/>
      <c r="AY707" s="406"/>
      <c r="AZ707" s="406"/>
      <c r="BA707" s="406"/>
      <c r="BB707" s="406"/>
      <c r="BC707" s="406"/>
      <c r="BD707" s="406"/>
      <c r="BE707" s="406"/>
      <c r="BF707" s="406"/>
      <c r="BG707" s="406"/>
      <c r="BH707" s="406"/>
      <c r="BI707" s="406"/>
      <c r="BJ707" s="406"/>
      <c r="BK707" s="406"/>
      <c r="BL707" s="406"/>
      <c r="BM707" s="406"/>
      <c r="BN707" s="406"/>
      <c r="BO707" s="406"/>
      <c r="BP707" s="406"/>
      <c r="BQ707" s="406"/>
      <c r="BR707" s="406"/>
      <c r="BS707" s="406"/>
      <c r="BT707" s="406"/>
      <c r="BU707" s="406"/>
      <c r="BV707" s="406"/>
      <c r="BW707" s="406"/>
      <c r="BX707" s="406"/>
      <c r="BY707" s="406"/>
      <c r="BZ707" s="406"/>
      <c r="CA707" s="406"/>
      <c r="CB707" s="406"/>
      <c r="CC707" s="406"/>
      <c r="CD707" s="406"/>
      <c r="CE707" s="406"/>
      <c r="CF707" s="406"/>
      <c r="CG707" s="406"/>
      <c r="CH707" s="406"/>
      <c r="CI707" s="406"/>
    </row>
    <row r="708" spans="1:87" ht="15.75" customHeight="1">
      <c r="A708" s="406"/>
      <c r="B708" s="407"/>
      <c r="C708" s="407"/>
      <c r="D708" s="406"/>
      <c r="E708" s="406"/>
      <c r="F708" s="406"/>
      <c r="G708" s="406"/>
      <c r="H708" s="406"/>
      <c r="I708" s="406"/>
      <c r="J708" s="406"/>
      <c r="K708" s="406"/>
      <c r="L708" s="406"/>
      <c r="M708" s="406"/>
      <c r="N708" s="406"/>
      <c r="O708" s="406"/>
      <c r="P708" s="406"/>
      <c r="Q708" s="406"/>
      <c r="R708" s="406"/>
      <c r="S708" s="406"/>
      <c r="T708" s="406"/>
      <c r="U708" s="406"/>
      <c r="V708" s="406"/>
      <c r="W708" s="406"/>
      <c r="X708" s="406"/>
      <c r="Y708" s="406"/>
      <c r="Z708" s="406"/>
      <c r="AA708" s="406"/>
      <c r="AB708" s="406"/>
      <c r="AC708" s="406"/>
      <c r="AD708" s="406"/>
      <c r="AE708" s="406"/>
      <c r="AF708" s="406"/>
      <c r="AG708" s="406"/>
      <c r="AH708" s="406"/>
      <c r="AI708" s="406"/>
      <c r="AJ708" s="406"/>
      <c r="AK708" s="406"/>
      <c r="AL708" s="406"/>
      <c r="AM708" s="406"/>
      <c r="AN708" s="406"/>
      <c r="AO708" s="406"/>
      <c r="AP708" s="406"/>
      <c r="AQ708" s="406"/>
      <c r="AR708" s="406"/>
      <c r="AS708" s="406"/>
      <c r="AT708" s="406"/>
      <c r="AU708" s="406"/>
      <c r="AV708" s="406"/>
      <c r="AW708" s="406"/>
      <c r="AX708" s="406"/>
      <c r="AY708" s="406"/>
      <c r="AZ708" s="406"/>
      <c r="BA708" s="406"/>
      <c r="BB708" s="406"/>
      <c r="BC708" s="406"/>
      <c r="BD708" s="406"/>
      <c r="BE708" s="406"/>
      <c r="BF708" s="406"/>
      <c r="BG708" s="406"/>
      <c r="BH708" s="406"/>
      <c r="BI708" s="406"/>
      <c r="BJ708" s="406"/>
      <c r="BK708" s="406"/>
      <c r="BL708" s="406"/>
      <c r="BM708" s="406"/>
      <c r="BN708" s="406"/>
      <c r="BO708" s="406"/>
      <c r="BP708" s="406"/>
      <c r="BQ708" s="406"/>
      <c r="BR708" s="406"/>
      <c r="BS708" s="406"/>
      <c r="BT708" s="406"/>
      <c r="BU708" s="406"/>
      <c r="BV708" s="406"/>
      <c r="BW708" s="406"/>
      <c r="BX708" s="406"/>
      <c r="BY708" s="406"/>
      <c r="BZ708" s="406"/>
      <c r="CA708" s="406"/>
      <c r="CB708" s="406"/>
      <c r="CC708" s="406"/>
      <c r="CD708" s="406"/>
      <c r="CE708" s="406"/>
      <c r="CF708" s="406"/>
      <c r="CG708" s="406"/>
      <c r="CH708" s="406"/>
      <c r="CI708" s="406"/>
    </row>
    <row r="709" spans="1:87" ht="15.75" customHeight="1">
      <c r="A709" s="406"/>
      <c r="B709" s="407"/>
      <c r="C709" s="407"/>
      <c r="D709" s="406"/>
      <c r="E709" s="406"/>
      <c r="F709" s="406"/>
      <c r="G709" s="406"/>
      <c r="H709" s="406"/>
      <c r="I709" s="406"/>
      <c r="J709" s="406"/>
      <c r="K709" s="406"/>
      <c r="L709" s="406"/>
      <c r="M709" s="406"/>
      <c r="N709" s="406"/>
      <c r="O709" s="406"/>
      <c r="P709" s="406"/>
      <c r="Q709" s="406"/>
      <c r="R709" s="406"/>
      <c r="S709" s="406"/>
      <c r="T709" s="406"/>
      <c r="U709" s="406"/>
      <c r="V709" s="406"/>
      <c r="W709" s="406"/>
      <c r="X709" s="406"/>
      <c r="Y709" s="406"/>
      <c r="Z709" s="406"/>
      <c r="AA709" s="406"/>
      <c r="AB709" s="406"/>
      <c r="AC709" s="406"/>
      <c r="AD709" s="406"/>
      <c r="AE709" s="406"/>
      <c r="AF709" s="406"/>
      <c r="AG709" s="406"/>
      <c r="AH709" s="406"/>
      <c r="AI709" s="406"/>
      <c r="AJ709" s="406"/>
      <c r="AK709" s="406"/>
      <c r="AL709" s="406"/>
      <c r="AM709" s="406"/>
      <c r="AN709" s="406"/>
      <c r="AO709" s="406"/>
      <c r="AP709" s="406"/>
      <c r="AQ709" s="406"/>
      <c r="AR709" s="406"/>
      <c r="AS709" s="406"/>
      <c r="AT709" s="406"/>
      <c r="AU709" s="406"/>
      <c r="AV709" s="406"/>
      <c r="AW709" s="406"/>
      <c r="AX709" s="406"/>
      <c r="AY709" s="406"/>
      <c r="AZ709" s="406"/>
      <c r="BA709" s="406"/>
      <c r="BB709" s="406"/>
      <c r="BC709" s="406"/>
      <c r="BD709" s="406"/>
      <c r="BE709" s="406"/>
      <c r="BF709" s="406"/>
      <c r="BG709" s="406"/>
      <c r="BH709" s="406"/>
      <c r="BI709" s="406"/>
      <c r="BJ709" s="406"/>
      <c r="BK709" s="406"/>
      <c r="BL709" s="406"/>
      <c r="BM709" s="406"/>
      <c r="BN709" s="406"/>
      <c r="BO709" s="406"/>
      <c r="BP709" s="406"/>
      <c r="BQ709" s="406"/>
      <c r="BR709" s="406"/>
      <c r="BS709" s="406"/>
      <c r="BT709" s="406"/>
      <c r="BU709" s="406"/>
      <c r="BV709" s="406"/>
      <c r="BW709" s="406"/>
      <c r="BX709" s="406"/>
      <c r="BY709" s="406"/>
      <c r="BZ709" s="406"/>
      <c r="CA709" s="406"/>
      <c r="CB709" s="406"/>
      <c r="CC709" s="406"/>
      <c r="CD709" s="406"/>
      <c r="CE709" s="406"/>
      <c r="CF709" s="406"/>
      <c r="CG709" s="406"/>
      <c r="CH709" s="406"/>
      <c r="CI709" s="406"/>
    </row>
    <row r="710" spans="1:87" ht="15.75" customHeight="1">
      <c r="A710" s="406"/>
      <c r="B710" s="407"/>
      <c r="C710" s="407"/>
      <c r="D710" s="406"/>
      <c r="E710" s="406"/>
      <c r="F710" s="406"/>
      <c r="G710" s="406"/>
      <c r="H710" s="406"/>
      <c r="I710" s="406"/>
      <c r="J710" s="406"/>
      <c r="K710" s="406"/>
      <c r="L710" s="406"/>
      <c r="M710" s="406"/>
      <c r="N710" s="406"/>
      <c r="O710" s="406"/>
      <c r="P710" s="406"/>
      <c r="Q710" s="406"/>
      <c r="R710" s="406"/>
      <c r="S710" s="406"/>
      <c r="T710" s="406"/>
      <c r="U710" s="406"/>
      <c r="V710" s="406"/>
      <c r="W710" s="406"/>
      <c r="X710" s="406"/>
      <c r="Y710" s="406"/>
      <c r="Z710" s="406"/>
      <c r="AA710" s="406"/>
      <c r="AB710" s="406"/>
      <c r="AC710" s="406"/>
      <c r="AD710" s="406"/>
      <c r="AE710" s="406"/>
      <c r="AF710" s="406"/>
      <c r="AG710" s="406"/>
      <c r="AH710" s="406"/>
      <c r="AI710" s="406"/>
      <c r="AJ710" s="406"/>
      <c r="AK710" s="406"/>
      <c r="AL710" s="406"/>
      <c r="AM710" s="406"/>
      <c r="AN710" s="406"/>
      <c r="AO710" s="406"/>
      <c r="AP710" s="406"/>
      <c r="AQ710" s="406"/>
      <c r="AR710" s="406"/>
      <c r="AS710" s="406"/>
      <c r="AT710" s="406"/>
      <c r="AU710" s="406"/>
      <c r="AV710" s="406"/>
      <c r="AW710" s="406"/>
      <c r="AX710" s="406"/>
      <c r="AY710" s="406"/>
      <c r="AZ710" s="406"/>
      <c r="BA710" s="406"/>
      <c r="BB710" s="406"/>
      <c r="BC710" s="406"/>
      <c r="BD710" s="406"/>
      <c r="BE710" s="406"/>
      <c r="BF710" s="406"/>
      <c r="BG710" s="406"/>
      <c r="BH710" s="406"/>
      <c r="BI710" s="406"/>
      <c r="BJ710" s="406"/>
      <c r="BK710" s="406"/>
      <c r="BL710" s="406"/>
      <c r="BM710" s="406"/>
      <c r="BN710" s="406"/>
      <c r="BO710" s="406"/>
      <c r="BP710" s="406"/>
      <c r="BQ710" s="406"/>
      <c r="BR710" s="406"/>
      <c r="BS710" s="406"/>
      <c r="BT710" s="406"/>
      <c r="BU710" s="406"/>
      <c r="BV710" s="406"/>
      <c r="BW710" s="406"/>
      <c r="BX710" s="406"/>
      <c r="BY710" s="406"/>
      <c r="BZ710" s="406"/>
      <c r="CA710" s="406"/>
      <c r="CB710" s="406"/>
      <c r="CC710" s="406"/>
      <c r="CD710" s="406"/>
      <c r="CE710" s="406"/>
      <c r="CF710" s="406"/>
      <c r="CG710" s="406"/>
      <c r="CH710" s="406"/>
      <c r="CI710" s="406"/>
    </row>
    <row r="711" spans="1:87" ht="15.75" customHeight="1">
      <c r="A711" s="406"/>
      <c r="B711" s="407"/>
      <c r="C711" s="407"/>
      <c r="D711" s="406"/>
      <c r="E711" s="406"/>
      <c r="F711" s="406"/>
      <c r="G711" s="406"/>
      <c r="H711" s="406"/>
      <c r="I711" s="406"/>
      <c r="J711" s="406"/>
      <c r="K711" s="406"/>
      <c r="L711" s="406"/>
      <c r="M711" s="406"/>
      <c r="N711" s="406"/>
      <c r="O711" s="406"/>
      <c r="P711" s="406"/>
      <c r="Q711" s="406"/>
      <c r="R711" s="406"/>
      <c r="S711" s="406"/>
      <c r="T711" s="406"/>
      <c r="U711" s="406"/>
      <c r="V711" s="406"/>
      <c r="W711" s="406"/>
      <c r="X711" s="406"/>
      <c r="Y711" s="406"/>
      <c r="Z711" s="406"/>
      <c r="AA711" s="406"/>
      <c r="AB711" s="406"/>
      <c r="AC711" s="406"/>
      <c r="AD711" s="406"/>
      <c r="AE711" s="406"/>
      <c r="AF711" s="406"/>
      <c r="AG711" s="406"/>
      <c r="AH711" s="406"/>
      <c r="AI711" s="406"/>
      <c r="AJ711" s="406"/>
      <c r="AK711" s="406"/>
      <c r="AL711" s="406"/>
      <c r="AM711" s="406"/>
      <c r="AN711" s="406"/>
      <c r="AO711" s="406"/>
      <c r="AP711" s="406"/>
      <c r="AQ711" s="406"/>
      <c r="AR711" s="406"/>
      <c r="AS711" s="406"/>
      <c r="AT711" s="406"/>
      <c r="AU711" s="406"/>
      <c r="AV711" s="406"/>
      <c r="AW711" s="406"/>
      <c r="AX711" s="406"/>
      <c r="AY711" s="406"/>
      <c r="AZ711" s="406"/>
      <c r="BA711" s="406"/>
      <c r="BB711" s="406"/>
      <c r="BC711" s="406"/>
      <c r="BD711" s="406"/>
      <c r="BE711" s="406"/>
      <c r="BF711" s="406"/>
      <c r="BG711" s="406"/>
      <c r="BH711" s="406"/>
      <c r="BI711" s="406"/>
      <c r="BJ711" s="406"/>
      <c r="BK711" s="406"/>
      <c r="BL711" s="406"/>
      <c r="BM711" s="406"/>
      <c r="BN711" s="406"/>
      <c r="BO711" s="406"/>
      <c r="BP711" s="406"/>
      <c r="BQ711" s="406"/>
      <c r="BR711" s="406"/>
      <c r="BS711" s="406"/>
      <c r="BT711" s="406"/>
      <c r="BU711" s="406"/>
      <c r="BV711" s="406"/>
      <c r="BW711" s="406"/>
      <c r="BX711" s="406"/>
      <c r="BY711" s="406"/>
      <c r="BZ711" s="406"/>
      <c r="CA711" s="406"/>
      <c r="CB711" s="406"/>
      <c r="CC711" s="406"/>
      <c r="CD711" s="406"/>
      <c r="CE711" s="406"/>
      <c r="CF711" s="406"/>
      <c r="CG711" s="406"/>
      <c r="CH711" s="406"/>
      <c r="CI711" s="406"/>
    </row>
    <row r="712" spans="1:87" ht="15.75" customHeight="1">
      <c r="A712" s="406"/>
      <c r="B712" s="407"/>
      <c r="C712" s="407"/>
      <c r="D712" s="406"/>
      <c r="E712" s="406"/>
      <c r="F712" s="406"/>
      <c r="G712" s="406"/>
      <c r="H712" s="406"/>
      <c r="I712" s="406"/>
      <c r="J712" s="406"/>
      <c r="K712" s="406"/>
      <c r="L712" s="406"/>
      <c r="M712" s="406"/>
      <c r="N712" s="406"/>
      <c r="O712" s="406"/>
      <c r="P712" s="406"/>
      <c r="Q712" s="406"/>
      <c r="R712" s="406"/>
      <c r="S712" s="406"/>
      <c r="T712" s="406"/>
      <c r="U712" s="406"/>
      <c r="V712" s="406"/>
      <c r="W712" s="406"/>
      <c r="X712" s="406"/>
      <c r="Y712" s="406"/>
      <c r="Z712" s="406"/>
      <c r="AA712" s="406"/>
      <c r="AB712" s="406"/>
      <c r="AC712" s="406"/>
      <c r="AD712" s="406"/>
      <c r="AE712" s="406"/>
      <c r="AF712" s="406"/>
      <c r="AG712" s="406"/>
      <c r="AH712" s="406"/>
      <c r="AI712" s="406"/>
      <c r="AJ712" s="406"/>
      <c r="AK712" s="406"/>
      <c r="AL712" s="406"/>
      <c r="AM712" s="406"/>
      <c r="AN712" s="406"/>
      <c r="AO712" s="406"/>
      <c r="AP712" s="406"/>
      <c r="AQ712" s="406"/>
      <c r="AR712" s="406"/>
      <c r="AS712" s="406"/>
      <c r="AT712" s="406"/>
      <c r="AU712" s="406"/>
      <c r="AV712" s="406"/>
      <c r="AW712" s="406"/>
      <c r="AX712" s="406"/>
      <c r="AY712" s="406"/>
      <c r="AZ712" s="406"/>
      <c r="BA712" s="406"/>
      <c r="BB712" s="406"/>
      <c r="BC712" s="406"/>
      <c r="BD712" s="406"/>
      <c r="BE712" s="406"/>
      <c r="BF712" s="406"/>
      <c r="BG712" s="406"/>
      <c r="BH712" s="406"/>
      <c r="BI712" s="406"/>
      <c r="BJ712" s="406"/>
      <c r="BK712" s="406"/>
      <c r="BL712" s="406"/>
      <c r="BM712" s="406"/>
      <c r="BN712" s="406"/>
      <c r="BO712" s="406"/>
      <c r="BP712" s="406"/>
      <c r="BQ712" s="406"/>
      <c r="BR712" s="406"/>
      <c r="BS712" s="406"/>
      <c r="BT712" s="406"/>
      <c r="BU712" s="406"/>
      <c r="BV712" s="406"/>
      <c r="BW712" s="406"/>
      <c r="BX712" s="406"/>
      <c r="BY712" s="406"/>
      <c r="BZ712" s="406"/>
      <c r="CA712" s="406"/>
      <c r="CB712" s="406"/>
      <c r="CC712" s="406"/>
      <c r="CD712" s="406"/>
      <c r="CE712" s="406"/>
      <c r="CF712" s="406"/>
      <c r="CG712" s="406"/>
      <c r="CH712" s="406"/>
      <c r="CI712" s="406"/>
    </row>
    <row r="713" spans="1:87" ht="15.75" customHeight="1">
      <c r="A713" s="406"/>
      <c r="B713" s="407"/>
      <c r="C713" s="407"/>
      <c r="D713" s="406"/>
      <c r="E713" s="406"/>
      <c r="F713" s="406"/>
      <c r="G713" s="406"/>
      <c r="H713" s="406"/>
      <c r="I713" s="406"/>
      <c r="J713" s="406"/>
      <c r="K713" s="406"/>
      <c r="L713" s="406"/>
      <c r="M713" s="406"/>
      <c r="N713" s="406"/>
      <c r="O713" s="406"/>
      <c r="P713" s="406"/>
      <c r="Q713" s="406"/>
      <c r="R713" s="406"/>
      <c r="S713" s="406"/>
      <c r="T713" s="406"/>
      <c r="U713" s="406"/>
      <c r="V713" s="406"/>
      <c r="W713" s="406"/>
      <c r="X713" s="406"/>
      <c r="Y713" s="406"/>
      <c r="Z713" s="406"/>
      <c r="AA713" s="406"/>
      <c r="AB713" s="406"/>
      <c r="AC713" s="406"/>
      <c r="AD713" s="406"/>
      <c r="AE713" s="406"/>
      <c r="AF713" s="406"/>
      <c r="AG713" s="406"/>
      <c r="AH713" s="406"/>
      <c r="AI713" s="406"/>
      <c r="AJ713" s="406"/>
      <c r="AK713" s="406"/>
      <c r="AL713" s="406"/>
      <c r="AM713" s="406"/>
      <c r="AN713" s="406"/>
      <c r="AO713" s="406"/>
      <c r="AP713" s="406"/>
      <c r="AQ713" s="406"/>
      <c r="AR713" s="406"/>
      <c r="AS713" s="406"/>
      <c r="AT713" s="406"/>
      <c r="AU713" s="406"/>
      <c r="AV713" s="406"/>
      <c r="AW713" s="406"/>
      <c r="AX713" s="406"/>
      <c r="AY713" s="406"/>
      <c r="AZ713" s="406"/>
      <c r="BA713" s="406"/>
      <c r="BB713" s="406"/>
      <c r="BC713" s="406"/>
      <c r="BD713" s="406"/>
      <c r="BE713" s="406"/>
      <c r="BF713" s="406"/>
      <c r="BG713" s="406"/>
      <c r="BH713" s="406"/>
      <c r="BI713" s="406"/>
      <c r="BJ713" s="406"/>
      <c r="BK713" s="406"/>
      <c r="BL713" s="406"/>
      <c r="BM713" s="406"/>
      <c r="BN713" s="406"/>
      <c r="BO713" s="406"/>
      <c r="BP713" s="406"/>
      <c r="BQ713" s="406"/>
      <c r="BR713" s="406"/>
      <c r="BS713" s="406"/>
      <c r="BT713" s="406"/>
      <c r="BU713" s="406"/>
      <c r="BV713" s="406"/>
      <c r="BW713" s="406"/>
      <c r="BX713" s="406"/>
      <c r="BY713" s="406"/>
      <c r="BZ713" s="406"/>
      <c r="CA713" s="406"/>
      <c r="CB713" s="406"/>
      <c r="CC713" s="406"/>
      <c r="CD713" s="406"/>
      <c r="CE713" s="406"/>
      <c r="CF713" s="406"/>
      <c r="CG713" s="406"/>
      <c r="CH713" s="406"/>
      <c r="CI713" s="406"/>
    </row>
    <row r="714" spans="1:87" ht="15.75" customHeight="1">
      <c r="A714" s="406"/>
      <c r="B714" s="407"/>
      <c r="C714" s="407"/>
      <c r="D714" s="406"/>
      <c r="E714" s="406"/>
      <c r="F714" s="406"/>
      <c r="G714" s="406"/>
      <c r="H714" s="406"/>
      <c r="I714" s="406"/>
      <c r="J714" s="406"/>
      <c r="K714" s="406"/>
      <c r="L714" s="406"/>
      <c r="M714" s="406"/>
      <c r="N714" s="406"/>
      <c r="O714" s="406"/>
      <c r="P714" s="406"/>
      <c r="Q714" s="406"/>
      <c r="R714" s="406"/>
      <c r="S714" s="406"/>
      <c r="T714" s="406"/>
      <c r="U714" s="406"/>
      <c r="V714" s="406"/>
      <c r="W714" s="406"/>
      <c r="X714" s="406"/>
      <c r="Y714" s="406"/>
      <c r="Z714" s="406"/>
      <c r="AA714" s="406"/>
      <c r="AB714" s="406"/>
      <c r="AC714" s="406"/>
      <c r="AD714" s="406"/>
      <c r="AE714" s="406"/>
      <c r="AF714" s="406"/>
      <c r="AG714" s="406"/>
      <c r="AH714" s="406"/>
      <c r="AI714" s="406"/>
      <c r="AJ714" s="406"/>
      <c r="AK714" s="406"/>
      <c r="AL714" s="406"/>
      <c r="AM714" s="406"/>
      <c r="AN714" s="406"/>
      <c r="AO714" s="406"/>
      <c r="AP714" s="406"/>
      <c r="AQ714" s="406"/>
      <c r="AR714" s="406"/>
      <c r="AS714" s="406"/>
      <c r="AT714" s="406"/>
      <c r="AU714" s="406"/>
      <c r="AV714" s="406"/>
      <c r="AW714" s="406"/>
      <c r="AX714" s="406"/>
      <c r="AY714" s="406"/>
      <c r="AZ714" s="406"/>
      <c r="BA714" s="406"/>
      <c r="BB714" s="406"/>
      <c r="BC714" s="406"/>
      <c r="BD714" s="406"/>
      <c r="BE714" s="406"/>
      <c r="BF714" s="406"/>
      <c r="BG714" s="406"/>
      <c r="BH714" s="406"/>
      <c r="BI714" s="406"/>
      <c r="BJ714" s="406"/>
      <c r="BK714" s="406"/>
      <c r="BL714" s="406"/>
      <c r="BM714" s="406"/>
      <c r="BN714" s="406"/>
      <c r="BO714" s="406"/>
      <c r="BP714" s="406"/>
      <c r="BQ714" s="406"/>
      <c r="BR714" s="406"/>
      <c r="BS714" s="406"/>
      <c r="BT714" s="406"/>
      <c r="BU714" s="406"/>
      <c r="BV714" s="406"/>
      <c r="BW714" s="406"/>
      <c r="BX714" s="406"/>
      <c r="BY714" s="406"/>
      <c r="BZ714" s="406"/>
      <c r="CA714" s="406"/>
      <c r="CB714" s="406"/>
      <c r="CC714" s="406"/>
      <c r="CD714" s="406"/>
      <c r="CE714" s="406"/>
      <c r="CF714" s="406"/>
      <c r="CG714" s="406"/>
      <c r="CH714" s="406"/>
      <c r="CI714" s="406"/>
    </row>
    <row r="715" spans="1:87" ht="15.75" customHeight="1">
      <c r="A715" s="406"/>
      <c r="B715" s="407"/>
      <c r="C715" s="407"/>
      <c r="D715" s="406"/>
      <c r="E715" s="406"/>
      <c r="F715" s="406"/>
      <c r="G715" s="406"/>
      <c r="H715" s="406"/>
      <c r="I715" s="406"/>
      <c r="J715" s="406"/>
      <c r="K715" s="406"/>
      <c r="L715" s="406"/>
      <c r="M715" s="406"/>
      <c r="N715" s="406"/>
      <c r="O715" s="406"/>
      <c r="P715" s="406"/>
      <c r="Q715" s="406"/>
      <c r="R715" s="406"/>
      <c r="S715" s="406"/>
      <c r="T715" s="406"/>
      <c r="U715" s="406"/>
      <c r="V715" s="406"/>
      <c r="W715" s="406"/>
      <c r="X715" s="406"/>
      <c r="Y715" s="406"/>
      <c r="Z715" s="406"/>
      <c r="AA715" s="406"/>
      <c r="AB715" s="406"/>
      <c r="AC715" s="406"/>
      <c r="AD715" s="406"/>
      <c r="AE715" s="406"/>
      <c r="AF715" s="406"/>
      <c r="AG715" s="406"/>
      <c r="AH715" s="406"/>
      <c r="AI715" s="406"/>
      <c r="AJ715" s="406"/>
      <c r="AK715" s="406"/>
      <c r="AL715" s="406"/>
      <c r="AM715" s="406"/>
      <c r="AN715" s="406"/>
      <c r="AO715" s="406"/>
      <c r="AP715" s="406"/>
      <c r="AQ715" s="406"/>
      <c r="AR715" s="406"/>
      <c r="AS715" s="406"/>
      <c r="AT715" s="406"/>
      <c r="AU715" s="406"/>
      <c r="AV715" s="406"/>
      <c r="AW715" s="406"/>
      <c r="AX715" s="406"/>
      <c r="AY715" s="406"/>
      <c r="AZ715" s="406"/>
      <c r="BA715" s="406"/>
      <c r="BB715" s="406"/>
      <c r="BC715" s="406"/>
      <c r="BD715" s="406"/>
      <c r="BE715" s="406"/>
      <c r="BF715" s="406"/>
      <c r="BG715" s="406"/>
      <c r="BH715" s="406"/>
      <c r="BI715" s="406"/>
      <c r="BJ715" s="406"/>
      <c r="BK715" s="406"/>
      <c r="BL715" s="406"/>
      <c r="BM715" s="406"/>
      <c r="BN715" s="406"/>
      <c r="BO715" s="406"/>
      <c r="BP715" s="406"/>
      <c r="BQ715" s="406"/>
      <c r="BR715" s="406"/>
      <c r="BS715" s="406"/>
      <c r="BT715" s="406"/>
      <c r="BU715" s="406"/>
      <c r="BV715" s="406"/>
      <c r="BW715" s="406"/>
      <c r="BX715" s="406"/>
      <c r="BY715" s="406"/>
      <c r="BZ715" s="406"/>
      <c r="CA715" s="406"/>
      <c r="CB715" s="406"/>
      <c r="CC715" s="406"/>
      <c r="CD715" s="406"/>
      <c r="CE715" s="406"/>
      <c r="CF715" s="406"/>
      <c r="CG715" s="406"/>
      <c r="CH715" s="406"/>
      <c r="CI715" s="406"/>
    </row>
    <row r="716" spans="1:87" ht="15.75" customHeight="1">
      <c r="A716" s="406"/>
      <c r="B716" s="407"/>
      <c r="C716" s="407"/>
      <c r="D716" s="406"/>
      <c r="E716" s="406"/>
      <c r="F716" s="406"/>
      <c r="G716" s="406"/>
      <c r="H716" s="406"/>
      <c r="I716" s="406"/>
      <c r="J716" s="406"/>
      <c r="K716" s="406"/>
      <c r="L716" s="406"/>
      <c r="M716" s="406"/>
      <c r="N716" s="406"/>
      <c r="O716" s="406"/>
      <c r="P716" s="406"/>
      <c r="Q716" s="406"/>
      <c r="R716" s="406"/>
      <c r="S716" s="406"/>
      <c r="T716" s="406"/>
      <c r="U716" s="406"/>
      <c r="V716" s="406"/>
      <c r="W716" s="406"/>
      <c r="X716" s="406"/>
      <c r="Y716" s="406"/>
      <c r="Z716" s="406"/>
      <c r="AA716" s="406"/>
      <c r="AB716" s="406"/>
      <c r="AC716" s="406"/>
      <c r="AD716" s="406"/>
      <c r="AE716" s="406"/>
      <c r="AF716" s="406"/>
      <c r="AG716" s="406"/>
      <c r="AH716" s="406"/>
      <c r="AI716" s="406"/>
      <c r="AJ716" s="406"/>
      <c r="AK716" s="406"/>
      <c r="AL716" s="406"/>
      <c r="AM716" s="406"/>
      <c r="AN716" s="406"/>
      <c r="AO716" s="406"/>
      <c r="AP716" s="406"/>
      <c r="AQ716" s="406"/>
      <c r="AR716" s="406"/>
      <c r="AS716" s="406"/>
      <c r="AT716" s="406"/>
      <c r="AU716" s="406"/>
      <c r="AV716" s="406"/>
      <c r="AW716" s="406"/>
      <c r="AX716" s="406"/>
      <c r="AY716" s="406"/>
      <c r="AZ716" s="406"/>
      <c r="BA716" s="406"/>
      <c r="BB716" s="406"/>
      <c r="BC716" s="406"/>
      <c r="BD716" s="406"/>
      <c r="BE716" s="406"/>
      <c r="BF716" s="406"/>
      <c r="BG716" s="406"/>
      <c r="BH716" s="406"/>
      <c r="BI716" s="406"/>
      <c r="BJ716" s="406"/>
      <c r="BK716" s="406"/>
      <c r="BL716" s="406"/>
      <c r="BM716" s="406"/>
      <c r="BN716" s="406"/>
      <c r="BO716" s="406"/>
      <c r="BP716" s="406"/>
      <c r="BQ716" s="406"/>
      <c r="BR716" s="406"/>
      <c r="BS716" s="406"/>
      <c r="BT716" s="406"/>
      <c r="BU716" s="406"/>
      <c r="BV716" s="406"/>
      <c r="BW716" s="406"/>
      <c r="BX716" s="406"/>
      <c r="BY716" s="406"/>
      <c r="BZ716" s="406"/>
      <c r="CA716" s="406"/>
      <c r="CB716" s="406"/>
      <c r="CC716" s="406"/>
      <c r="CD716" s="406"/>
      <c r="CE716" s="406"/>
      <c r="CF716" s="406"/>
      <c r="CG716" s="406"/>
      <c r="CH716" s="406"/>
      <c r="CI716" s="406"/>
    </row>
    <row r="717" spans="1:87" ht="15.75" customHeight="1">
      <c r="A717" s="406"/>
      <c r="B717" s="407"/>
      <c r="C717" s="407"/>
      <c r="D717" s="406"/>
      <c r="E717" s="406"/>
      <c r="F717" s="406"/>
      <c r="G717" s="406"/>
      <c r="H717" s="406"/>
      <c r="I717" s="406"/>
      <c r="J717" s="406"/>
      <c r="K717" s="406"/>
      <c r="L717" s="406"/>
      <c r="M717" s="406"/>
      <c r="N717" s="406"/>
      <c r="O717" s="406"/>
      <c r="P717" s="406"/>
      <c r="Q717" s="406"/>
      <c r="R717" s="406"/>
      <c r="S717" s="406"/>
      <c r="T717" s="406"/>
      <c r="U717" s="406"/>
      <c r="V717" s="406"/>
      <c r="W717" s="406"/>
      <c r="X717" s="406"/>
      <c r="Y717" s="406"/>
      <c r="Z717" s="406"/>
      <c r="AA717" s="406"/>
      <c r="AB717" s="406"/>
      <c r="AC717" s="406"/>
      <c r="AD717" s="406"/>
      <c r="AE717" s="406"/>
      <c r="AF717" s="406"/>
      <c r="AG717" s="406"/>
      <c r="AH717" s="406"/>
      <c r="AI717" s="406"/>
      <c r="AJ717" s="406"/>
      <c r="AK717" s="406"/>
      <c r="AL717" s="406"/>
      <c r="AM717" s="406"/>
      <c r="AN717" s="406"/>
      <c r="AO717" s="406"/>
      <c r="AP717" s="406"/>
      <c r="AQ717" s="406"/>
      <c r="AR717" s="406"/>
      <c r="AS717" s="406"/>
      <c r="AT717" s="406"/>
      <c r="AU717" s="406"/>
      <c r="AV717" s="406"/>
      <c r="AW717" s="406"/>
      <c r="AX717" s="406"/>
      <c r="AY717" s="406"/>
      <c r="AZ717" s="406"/>
      <c r="BA717" s="406"/>
      <c r="BB717" s="406"/>
      <c r="BC717" s="406"/>
      <c r="BD717" s="406"/>
      <c r="BE717" s="406"/>
      <c r="BF717" s="406"/>
      <c r="BG717" s="406"/>
      <c r="BH717" s="406"/>
      <c r="BI717" s="406"/>
      <c r="BJ717" s="406"/>
      <c r="BK717" s="406"/>
      <c r="BL717" s="406"/>
      <c r="BM717" s="406"/>
      <c r="BN717" s="406"/>
      <c r="BO717" s="406"/>
      <c r="BP717" s="406"/>
      <c r="BQ717" s="406"/>
      <c r="BR717" s="406"/>
      <c r="BS717" s="406"/>
      <c r="BT717" s="406"/>
      <c r="BU717" s="406"/>
      <c r="BV717" s="406"/>
      <c r="BW717" s="406"/>
      <c r="BX717" s="406"/>
      <c r="BY717" s="406"/>
      <c r="BZ717" s="406"/>
      <c r="CA717" s="406"/>
      <c r="CB717" s="406"/>
      <c r="CC717" s="406"/>
      <c r="CD717" s="406"/>
      <c r="CE717" s="406"/>
      <c r="CF717" s="406"/>
      <c r="CG717" s="406"/>
      <c r="CH717" s="406"/>
      <c r="CI717" s="406"/>
    </row>
    <row r="718" spans="1:87" ht="15.75" customHeight="1">
      <c r="A718" s="406"/>
      <c r="B718" s="407"/>
      <c r="C718" s="407"/>
      <c r="D718" s="406"/>
      <c r="E718" s="406"/>
      <c r="F718" s="406"/>
      <c r="G718" s="406"/>
      <c r="H718" s="406"/>
      <c r="I718" s="406"/>
      <c r="J718" s="406"/>
      <c r="K718" s="406"/>
      <c r="L718" s="406"/>
      <c r="M718" s="406"/>
      <c r="N718" s="406"/>
      <c r="O718" s="406"/>
      <c r="P718" s="406"/>
      <c r="Q718" s="406"/>
      <c r="R718" s="406"/>
      <c r="S718" s="406"/>
      <c r="T718" s="406"/>
      <c r="U718" s="406"/>
      <c r="V718" s="406"/>
      <c r="W718" s="406"/>
      <c r="X718" s="406"/>
      <c r="Y718" s="406"/>
      <c r="Z718" s="406"/>
      <c r="AA718" s="406"/>
      <c r="AB718" s="406"/>
      <c r="AC718" s="406"/>
      <c r="AD718" s="406"/>
      <c r="AE718" s="406"/>
      <c r="AF718" s="406"/>
      <c r="AG718" s="406"/>
      <c r="AH718" s="406"/>
      <c r="AI718" s="406"/>
      <c r="AJ718" s="406"/>
      <c r="AK718" s="406"/>
      <c r="AL718" s="406"/>
      <c r="AM718" s="406"/>
      <c r="AN718" s="406"/>
      <c r="AO718" s="406"/>
      <c r="AP718" s="406"/>
      <c r="AQ718" s="406"/>
      <c r="AR718" s="406"/>
      <c r="AS718" s="406"/>
      <c r="AT718" s="406"/>
      <c r="AU718" s="406"/>
      <c r="AV718" s="406"/>
      <c r="AW718" s="406"/>
      <c r="AX718" s="406"/>
      <c r="AY718" s="406"/>
      <c r="AZ718" s="406"/>
      <c r="BA718" s="406"/>
      <c r="BB718" s="406"/>
      <c r="BC718" s="406"/>
      <c r="BD718" s="406"/>
      <c r="BE718" s="406"/>
      <c r="BF718" s="406"/>
      <c r="BG718" s="406"/>
      <c r="BH718" s="406"/>
      <c r="BI718" s="406"/>
      <c r="BJ718" s="406"/>
      <c r="BK718" s="406"/>
      <c r="BL718" s="406"/>
      <c r="BM718" s="406"/>
      <c r="BN718" s="406"/>
      <c r="BO718" s="406"/>
      <c r="BP718" s="406"/>
      <c r="BQ718" s="406"/>
      <c r="BR718" s="406"/>
      <c r="BS718" s="406"/>
      <c r="BT718" s="406"/>
      <c r="BU718" s="406"/>
      <c r="BV718" s="406"/>
      <c r="BW718" s="406"/>
      <c r="BX718" s="406"/>
      <c r="BY718" s="406"/>
      <c r="BZ718" s="406"/>
      <c r="CA718" s="406"/>
      <c r="CB718" s="406"/>
      <c r="CC718" s="406"/>
      <c r="CD718" s="406"/>
      <c r="CE718" s="406"/>
      <c r="CF718" s="406"/>
      <c r="CG718" s="406"/>
      <c r="CH718" s="406"/>
      <c r="CI718" s="406"/>
    </row>
    <row r="719" spans="1:87" ht="15.75" customHeight="1">
      <c r="A719" s="406"/>
      <c r="B719" s="407"/>
      <c r="C719" s="407"/>
      <c r="D719" s="406"/>
      <c r="E719" s="406"/>
      <c r="F719" s="406"/>
      <c r="G719" s="406"/>
      <c r="H719" s="406"/>
      <c r="I719" s="406"/>
      <c r="J719" s="406"/>
      <c r="K719" s="406"/>
      <c r="L719" s="406"/>
      <c r="M719" s="406"/>
      <c r="N719" s="406"/>
      <c r="O719" s="406"/>
      <c r="P719" s="406"/>
      <c r="Q719" s="406"/>
      <c r="R719" s="406"/>
      <c r="S719" s="406"/>
      <c r="T719" s="406"/>
      <c r="U719" s="406"/>
      <c r="V719" s="406"/>
      <c r="W719" s="406"/>
      <c r="X719" s="406"/>
      <c r="Y719" s="406"/>
      <c r="Z719" s="406"/>
      <c r="AA719" s="406"/>
      <c r="AB719" s="406"/>
      <c r="AC719" s="406"/>
      <c r="AD719" s="406"/>
      <c r="AE719" s="406"/>
      <c r="AF719" s="406"/>
      <c r="AG719" s="406"/>
      <c r="AH719" s="406"/>
      <c r="AI719" s="406"/>
      <c r="AJ719" s="406"/>
      <c r="AK719" s="406"/>
      <c r="AL719" s="406"/>
      <c r="AM719" s="406"/>
      <c r="AN719" s="406"/>
      <c r="AO719" s="406"/>
      <c r="AP719" s="406"/>
      <c r="AQ719" s="406"/>
      <c r="AR719" s="406"/>
      <c r="AS719" s="406"/>
      <c r="AT719" s="406"/>
      <c r="AU719" s="406"/>
      <c r="AV719" s="406"/>
      <c r="AW719" s="406"/>
      <c r="AX719" s="406"/>
      <c r="AY719" s="406"/>
      <c r="AZ719" s="406"/>
      <c r="BA719" s="406"/>
      <c r="BB719" s="406"/>
      <c r="BC719" s="406"/>
      <c r="BD719" s="406"/>
      <c r="BE719" s="406"/>
      <c r="BF719" s="406"/>
      <c r="BG719" s="406"/>
      <c r="BH719" s="406"/>
      <c r="BI719" s="406"/>
      <c r="BJ719" s="406"/>
      <c r="BK719" s="406"/>
      <c r="BL719" s="406"/>
      <c r="BM719" s="406"/>
      <c r="BN719" s="406"/>
      <c r="BO719" s="406"/>
      <c r="BP719" s="406"/>
      <c r="BQ719" s="406"/>
      <c r="BR719" s="406"/>
      <c r="BS719" s="406"/>
      <c r="BT719" s="406"/>
      <c r="BU719" s="406"/>
      <c r="BV719" s="406"/>
      <c r="BW719" s="406"/>
      <c r="BX719" s="406"/>
      <c r="BY719" s="406"/>
      <c r="BZ719" s="406"/>
      <c r="CA719" s="406"/>
      <c r="CB719" s="406"/>
      <c r="CC719" s="406"/>
      <c r="CD719" s="406"/>
      <c r="CE719" s="406"/>
      <c r="CF719" s="406"/>
      <c r="CG719" s="406"/>
      <c r="CH719" s="406"/>
      <c r="CI719" s="406"/>
    </row>
    <row r="720" spans="1:87" ht="15.75" customHeight="1">
      <c r="A720" s="406"/>
      <c r="B720" s="407"/>
      <c r="C720" s="407"/>
      <c r="D720" s="406"/>
      <c r="E720" s="406"/>
      <c r="F720" s="406"/>
      <c r="G720" s="406"/>
      <c r="H720" s="406"/>
      <c r="I720" s="406"/>
      <c r="J720" s="406"/>
      <c r="K720" s="406"/>
      <c r="L720" s="406"/>
      <c r="M720" s="406"/>
      <c r="N720" s="406"/>
      <c r="O720" s="406"/>
      <c r="P720" s="406"/>
      <c r="Q720" s="406"/>
      <c r="R720" s="406"/>
      <c r="S720" s="406"/>
      <c r="T720" s="406"/>
      <c r="U720" s="406"/>
      <c r="V720" s="406"/>
      <c r="W720" s="406"/>
      <c r="X720" s="406"/>
      <c r="Y720" s="406"/>
      <c r="Z720" s="406"/>
      <c r="AA720" s="406"/>
      <c r="AB720" s="406"/>
      <c r="AC720" s="406"/>
      <c r="AD720" s="406"/>
      <c r="AE720" s="406"/>
      <c r="AF720" s="406"/>
      <c r="AG720" s="406"/>
      <c r="AH720" s="406"/>
      <c r="AI720" s="406"/>
      <c r="AJ720" s="406"/>
      <c r="AK720" s="406"/>
      <c r="AL720" s="406"/>
      <c r="AM720" s="406"/>
      <c r="AN720" s="406"/>
      <c r="AO720" s="406"/>
      <c r="AP720" s="406"/>
      <c r="AQ720" s="406"/>
      <c r="AR720" s="406"/>
      <c r="AS720" s="406"/>
      <c r="AT720" s="406"/>
      <c r="AU720" s="406"/>
      <c r="AV720" s="406"/>
      <c r="AW720" s="406"/>
      <c r="AX720" s="406"/>
      <c r="AY720" s="406"/>
      <c r="AZ720" s="406"/>
      <c r="BA720" s="406"/>
      <c r="BB720" s="406"/>
      <c r="BC720" s="406"/>
      <c r="BD720" s="406"/>
      <c r="BE720" s="406"/>
      <c r="BF720" s="406"/>
      <c r="BG720" s="406"/>
      <c r="BH720" s="406"/>
      <c r="BI720" s="406"/>
      <c r="BJ720" s="406"/>
      <c r="BK720" s="406"/>
      <c r="BL720" s="406"/>
      <c r="BM720" s="406"/>
      <c r="BN720" s="406"/>
      <c r="BO720" s="406"/>
      <c r="BP720" s="406"/>
      <c r="BQ720" s="406"/>
      <c r="BR720" s="406"/>
      <c r="BS720" s="406"/>
      <c r="BT720" s="406"/>
      <c r="BU720" s="406"/>
      <c r="BV720" s="406"/>
      <c r="BW720" s="406"/>
      <c r="BX720" s="406"/>
      <c r="BY720" s="406"/>
      <c r="BZ720" s="406"/>
      <c r="CA720" s="406"/>
      <c r="CB720" s="406"/>
      <c r="CC720" s="406"/>
      <c r="CD720" s="406"/>
      <c r="CE720" s="406"/>
      <c r="CF720" s="406"/>
      <c r="CG720" s="406"/>
      <c r="CH720" s="406"/>
      <c r="CI720" s="406"/>
    </row>
    <row r="721" spans="1:87" ht="15.75" customHeight="1">
      <c r="A721" s="406"/>
      <c r="B721" s="407"/>
      <c r="C721" s="407"/>
      <c r="D721" s="406"/>
      <c r="E721" s="406"/>
      <c r="F721" s="406"/>
      <c r="G721" s="406"/>
      <c r="H721" s="406"/>
      <c r="I721" s="406"/>
      <c r="J721" s="406"/>
      <c r="K721" s="406"/>
      <c r="L721" s="406"/>
      <c r="M721" s="406"/>
      <c r="N721" s="406"/>
      <c r="O721" s="406"/>
      <c r="P721" s="406"/>
      <c r="Q721" s="406"/>
      <c r="R721" s="406"/>
      <c r="S721" s="406"/>
      <c r="T721" s="406"/>
      <c r="U721" s="406"/>
      <c r="V721" s="406"/>
      <c r="W721" s="406"/>
      <c r="X721" s="406"/>
      <c r="Y721" s="406"/>
      <c r="Z721" s="406"/>
      <c r="AA721" s="406"/>
      <c r="AB721" s="406"/>
      <c r="AC721" s="406"/>
      <c r="AD721" s="406"/>
      <c r="AE721" s="406"/>
      <c r="AF721" s="406"/>
      <c r="AG721" s="406"/>
      <c r="AH721" s="406"/>
      <c r="AI721" s="406"/>
      <c r="AJ721" s="406"/>
      <c r="AK721" s="406"/>
      <c r="AL721" s="406"/>
      <c r="AM721" s="406"/>
      <c r="AN721" s="406"/>
      <c r="AO721" s="406"/>
      <c r="AP721" s="406"/>
      <c r="AQ721" s="406"/>
      <c r="AR721" s="406"/>
      <c r="AS721" s="406"/>
      <c r="AT721" s="406"/>
      <c r="AU721" s="406"/>
      <c r="AV721" s="406"/>
      <c r="AW721" s="406"/>
      <c r="AX721" s="406"/>
      <c r="AY721" s="406"/>
      <c r="AZ721" s="406"/>
      <c r="BA721" s="406"/>
      <c r="BB721" s="406"/>
      <c r="BC721" s="406"/>
      <c r="BD721" s="406"/>
      <c r="BE721" s="406"/>
      <c r="BF721" s="406"/>
      <c r="BG721" s="406"/>
      <c r="BH721" s="406"/>
      <c r="BI721" s="406"/>
      <c r="BJ721" s="406"/>
      <c r="BK721" s="406"/>
      <c r="BL721" s="406"/>
      <c r="BM721" s="406"/>
      <c r="BN721" s="406"/>
      <c r="BO721" s="406"/>
      <c r="BP721" s="406"/>
      <c r="BQ721" s="406"/>
      <c r="BR721" s="406"/>
      <c r="BS721" s="406"/>
      <c r="BT721" s="406"/>
      <c r="BU721" s="406"/>
      <c r="BV721" s="406"/>
      <c r="BW721" s="406"/>
      <c r="BX721" s="406"/>
      <c r="BY721" s="406"/>
      <c r="BZ721" s="406"/>
      <c r="CA721" s="406"/>
      <c r="CB721" s="406"/>
      <c r="CC721" s="406"/>
      <c r="CD721" s="406"/>
      <c r="CE721" s="406"/>
      <c r="CF721" s="406"/>
      <c r="CG721" s="406"/>
      <c r="CH721" s="406"/>
      <c r="CI721" s="406"/>
    </row>
    <row r="722" spans="1:87" ht="15.75" customHeight="1">
      <c r="A722" s="406"/>
      <c r="B722" s="407"/>
      <c r="C722" s="407"/>
      <c r="D722" s="406"/>
      <c r="E722" s="406"/>
      <c r="F722" s="406"/>
      <c r="G722" s="406"/>
      <c r="H722" s="406"/>
      <c r="I722" s="406"/>
      <c r="J722" s="406"/>
      <c r="K722" s="406"/>
      <c r="L722" s="406"/>
      <c r="M722" s="406"/>
      <c r="N722" s="406"/>
      <c r="O722" s="406"/>
      <c r="P722" s="406"/>
      <c r="Q722" s="406"/>
      <c r="R722" s="406"/>
      <c r="S722" s="406"/>
      <c r="T722" s="406"/>
      <c r="U722" s="406"/>
      <c r="V722" s="406"/>
      <c r="W722" s="406"/>
      <c r="X722" s="406"/>
      <c r="Y722" s="406"/>
      <c r="Z722" s="406"/>
      <c r="AA722" s="406"/>
      <c r="AB722" s="406"/>
      <c r="AC722" s="406"/>
      <c r="AD722" s="406"/>
      <c r="AE722" s="406"/>
      <c r="AF722" s="406"/>
      <c r="AG722" s="406"/>
      <c r="AH722" s="406"/>
      <c r="AI722" s="406"/>
      <c r="AJ722" s="406"/>
      <c r="AK722" s="406"/>
      <c r="AL722" s="406"/>
      <c r="AM722" s="406"/>
      <c r="AN722" s="406"/>
      <c r="AO722" s="406"/>
      <c r="AP722" s="406"/>
      <c r="AQ722" s="406"/>
      <c r="AR722" s="406"/>
      <c r="AS722" s="406"/>
      <c r="AT722" s="406"/>
      <c r="AU722" s="406"/>
      <c r="AV722" s="406"/>
      <c r="AW722" s="406"/>
      <c r="AX722" s="406"/>
      <c r="AY722" s="406"/>
      <c r="AZ722" s="406"/>
      <c r="BA722" s="406"/>
      <c r="BB722" s="406"/>
      <c r="BC722" s="406"/>
      <c r="BD722" s="406"/>
      <c r="BE722" s="406"/>
      <c r="BF722" s="406"/>
      <c r="BG722" s="406"/>
      <c r="BH722" s="406"/>
      <c r="BI722" s="406"/>
      <c r="BJ722" s="406"/>
      <c r="BK722" s="406"/>
      <c r="BL722" s="406"/>
      <c r="BM722" s="406"/>
      <c r="BN722" s="406"/>
      <c r="BO722" s="406"/>
      <c r="BP722" s="406"/>
      <c r="BQ722" s="406"/>
      <c r="BR722" s="406"/>
      <c r="BS722" s="406"/>
      <c r="BT722" s="406"/>
      <c r="BU722" s="406"/>
      <c r="BV722" s="406"/>
      <c r="BW722" s="406"/>
      <c r="BX722" s="406"/>
      <c r="BY722" s="406"/>
      <c r="BZ722" s="406"/>
      <c r="CA722" s="406"/>
      <c r="CB722" s="406"/>
      <c r="CC722" s="406"/>
      <c r="CD722" s="406"/>
      <c r="CE722" s="406"/>
      <c r="CF722" s="406"/>
      <c r="CG722" s="406"/>
      <c r="CH722" s="406"/>
      <c r="CI722" s="406"/>
    </row>
    <row r="723" spans="1:87" ht="15.75" customHeight="1">
      <c r="A723" s="406"/>
      <c r="B723" s="407"/>
      <c r="C723" s="407"/>
      <c r="D723" s="406"/>
      <c r="E723" s="406"/>
      <c r="F723" s="406"/>
      <c r="G723" s="406"/>
      <c r="H723" s="406"/>
      <c r="I723" s="406"/>
      <c r="J723" s="406"/>
      <c r="K723" s="406"/>
      <c r="L723" s="406"/>
      <c r="M723" s="406"/>
      <c r="N723" s="406"/>
      <c r="O723" s="406"/>
      <c r="P723" s="406"/>
      <c r="Q723" s="406"/>
      <c r="R723" s="406"/>
      <c r="S723" s="406"/>
      <c r="T723" s="406"/>
      <c r="U723" s="406"/>
      <c r="V723" s="406"/>
      <c r="W723" s="406"/>
      <c r="X723" s="406"/>
      <c r="Y723" s="406"/>
      <c r="Z723" s="406"/>
      <c r="AA723" s="406"/>
      <c r="AB723" s="406"/>
      <c r="AC723" s="406"/>
      <c r="AD723" s="406"/>
      <c r="AE723" s="406"/>
      <c r="AF723" s="406"/>
      <c r="AG723" s="406"/>
      <c r="AH723" s="406"/>
      <c r="AI723" s="406"/>
      <c r="AJ723" s="406"/>
      <c r="AK723" s="406"/>
      <c r="AL723" s="406"/>
      <c r="AM723" s="406"/>
      <c r="AN723" s="406"/>
      <c r="AO723" s="406"/>
      <c r="AP723" s="406"/>
      <c r="AQ723" s="406"/>
      <c r="AR723" s="406"/>
      <c r="AS723" s="406"/>
      <c r="AT723" s="406"/>
      <c r="AU723" s="406"/>
      <c r="AV723" s="406"/>
      <c r="AW723" s="406"/>
      <c r="AX723" s="406"/>
      <c r="AY723" s="406"/>
      <c r="AZ723" s="406"/>
      <c r="BA723" s="406"/>
      <c r="BB723" s="406"/>
      <c r="BC723" s="406"/>
      <c r="BD723" s="406"/>
      <c r="BE723" s="406"/>
      <c r="BF723" s="406"/>
      <c r="BG723" s="406"/>
      <c r="BH723" s="406"/>
      <c r="BI723" s="406"/>
      <c r="BJ723" s="406"/>
      <c r="BK723" s="406"/>
      <c r="BL723" s="406"/>
      <c r="BM723" s="406"/>
      <c r="BN723" s="406"/>
      <c r="BO723" s="406"/>
      <c r="BP723" s="406"/>
      <c r="BQ723" s="406"/>
      <c r="BR723" s="406"/>
      <c r="BS723" s="406"/>
      <c r="BT723" s="406"/>
      <c r="BU723" s="406"/>
      <c r="BV723" s="406"/>
      <c r="BW723" s="406"/>
      <c r="BX723" s="406"/>
      <c r="BY723" s="406"/>
      <c r="BZ723" s="406"/>
      <c r="CA723" s="406"/>
      <c r="CB723" s="406"/>
      <c r="CC723" s="406"/>
      <c r="CD723" s="406"/>
      <c r="CE723" s="406"/>
      <c r="CF723" s="406"/>
      <c r="CG723" s="406"/>
      <c r="CH723" s="406"/>
      <c r="CI723" s="406"/>
    </row>
    <row r="724" spans="1:87" ht="15.75" customHeight="1">
      <c r="A724" s="406"/>
      <c r="B724" s="407"/>
      <c r="C724" s="407"/>
      <c r="D724" s="406"/>
      <c r="E724" s="406"/>
      <c r="F724" s="406"/>
      <c r="G724" s="406"/>
      <c r="H724" s="406"/>
      <c r="I724" s="406"/>
      <c r="J724" s="406"/>
      <c r="K724" s="406"/>
      <c r="L724" s="406"/>
      <c r="M724" s="406"/>
      <c r="N724" s="406"/>
      <c r="O724" s="406"/>
      <c r="P724" s="406"/>
      <c r="Q724" s="406"/>
      <c r="R724" s="406"/>
      <c r="S724" s="406"/>
      <c r="T724" s="406"/>
      <c r="U724" s="406"/>
      <c r="V724" s="406"/>
      <c r="W724" s="406"/>
      <c r="X724" s="406"/>
      <c r="Y724" s="406"/>
      <c r="Z724" s="406"/>
      <c r="AA724" s="406"/>
      <c r="AB724" s="406"/>
      <c r="AC724" s="406"/>
      <c r="AD724" s="406"/>
      <c r="AE724" s="406"/>
      <c r="AF724" s="406"/>
      <c r="AG724" s="406"/>
      <c r="AH724" s="406"/>
      <c r="AI724" s="406"/>
      <c r="AJ724" s="406"/>
      <c r="AK724" s="406"/>
      <c r="AL724" s="406"/>
      <c r="AM724" s="406"/>
      <c r="AN724" s="406"/>
      <c r="AO724" s="406"/>
      <c r="AP724" s="406"/>
      <c r="AQ724" s="406"/>
      <c r="AR724" s="406"/>
      <c r="AS724" s="406"/>
      <c r="AT724" s="406"/>
      <c r="AU724" s="406"/>
      <c r="AV724" s="406"/>
      <c r="AW724" s="406"/>
      <c r="AX724" s="406"/>
      <c r="AY724" s="406"/>
      <c r="AZ724" s="406"/>
      <c r="BA724" s="406"/>
      <c r="BB724" s="406"/>
      <c r="BC724" s="406"/>
      <c r="BD724" s="406"/>
      <c r="BE724" s="406"/>
      <c r="BF724" s="406"/>
      <c r="BG724" s="406"/>
      <c r="BH724" s="406"/>
      <c r="BI724" s="406"/>
      <c r="BJ724" s="406"/>
      <c r="BK724" s="406"/>
      <c r="BL724" s="406"/>
      <c r="BM724" s="406"/>
      <c r="BN724" s="406"/>
      <c r="BO724" s="406"/>
      <c r="BP724" s="406"/>
      <c r="BQ724" s="406"/>
      <c r="BR724" s="406"/>
      <c r="BS724" s="406"/>
      <c r="BT724" s="406"/>
      <c r="BU724" s="406"/>
      <c r="BV724" s="406"/>
      <c r="BW724" s="406"/>
      <c r="BX724" s="406"/>
      <c r="BY724" s="406"/>
      <c r="BZ724" s="406"/>
      <c r="CA724" s="406"/>
      <c r="CB724" s="406"/>
      <c r="CC724" s="406"/>
      <c r="CD724" s="406"/>
      <c r="CE724" s="406"/>
      <c r="CF724" s="406"/>
      <c r="CG724" s="406"/>
      <c r="CH724" s="406"/>
      <c r="CI724" s="406"/>
    </row>
    <row r="725" spans="1:87" ht="15.75" customHeight="1">
      <c r="A725" s="406"/>
      <c r="B725" s="407"/>
      <c r="C725" s="407"/>
      <c r="D725" s="406"/>
      <c r="E725" s="406"/>
      <c r="F725" s="406"/>
      <c r="G725" s="406"/>
      <c r="H725" s="406"/>
      <c r="I725" s="406"/>
      <c r="J725" s="406"/>
      <c r="K725" s="406"/>
      <c r="L725" s="406"/>
      <c r="M725" s="406"/>
      <c r="N725" s="406"/>
      <c r="O725" s="406"/>
      <c r="P725" s="406"/>
      <c r="Q725" s="406"/>
      <c r="R725" s="406"/>
      <c r="S725" s="406"/>
      <c r="T725" s="406"/>
      <c r="U725" s="406"/>
      <c r="V725" s="406"/>
      <c r="W725" s="406"/>
      <c r="X725" s="406"/>
      <c r="Y725" s="406"/>
      <c r="Z725" s="406"/>
      <c r="AA725" s="406"/>
      <c r="AB725" s="406"/>
      <c r="AC725" s="406"/>
      <c r="AD725" s="406"/>
      <c r="AE725" s="406"/>
      <c r="AF725" s="406"/>
      <c r="AG725" s="406"/>
      <c r="AH725" s="406"/>
      <c r="AI725" s="406"/>
      <c r="AJ725" s="406"/>
      <c r="AK725" s="406"/>
      <c r="AL725" s="406"/>
      <c r="AM725" s="406"/>
      <c r="AN725" s="406"/>
      <c r="AO725" s="406"/>
      <c r="AP725" s="406"/>
      <c r="AQ725" s="406"/>
      <c r="AR725" s="406"/>
      <c r="AS725" s="406"/>
      <c r="AT725" s="406"/>
      <c r="AU725" s="406"/>
      <c r="AV725" s="406"/>
      <c r="AW725" s="406"/>
      <c r="AX725" s="406"/>
      <c r="AY725" s="406"/>
      <c r="AZ725" s="406"/>
      <c r="BA725" s="406"/>
      <c r="BB725" s="406"/>
      <c r="BC725" s="406"/>
      <c r="BD725" s="406"/>
      <c r="BE725" s="406"/>
      <c r="BF725" s="406"/>
      <c r="BG725" s="406"/>
      <c r="BH725" s="406"/>
      <c r="BI725" s="406"/>
      <c r="BJ725" s="406"/>
      <c r="BK725" s="406"/>
      <c r="BL725" s="406"/>
      <c r="BM725" s="406"/>
      <c r="BN725" s="406"/>
      <c r="BO725" s="406"/>
      <c r="BP725" s="406"/>
      <c r="BQ725" s="406"/>
      <c r="BR725" s="406"/>
      <c r="BS725" s="406"/>
      <c r="BT725" s="406"/>
      <c r="BU725" s="406"/>
      <c r="BV725" s="406"/>
      <c r="BW725" s="406"/>
      <c r="BX725" s="406"/>
      <c r="BY725" s="406"/>
      <c r="BZ725" s="406"/>
      <c r="CA725" s="406"/>
      <c r="CB725" s="406"/>
      <c r="CC725" s="406"/>
      <c r="CD725" s="406"/>
      <c r="CE725" s="406"/>
      <c r="CF725" s="406"/>
      <c r="CG725" s="406"/>
      <c r="CH725" s="406"/>
      <c r="CI725" s="406"/>
    </row>
    <row r="726" spans="1:87" ht="15.75" customHeight="1">
      <c r="A726" s="406"/>
      <c r="B726" s="407"/>
      <c r="C726" s="407"/>
      <c r="D726" s="406"/>
      <c r="E726" s="406"/>
      <c r="F726" s="406"/>
      <c r="G726" s="406"/>
      <c r="H726" s="406"/>
      <c r="I726" s="406"/>
      <c r="J726" s="406"/>
      <c r="K726" s="406"/>
      <c r="L726" s="406"/>
      <c r="M726" s="406"/>
      <c r="N726" s="406"/>
      <c r="O726" s="406"/>
      <c r="P726" s="406"/>
      <c r="Q726" s="406"/>
      <c r="R726" s="406"/>
      <c r="S726" s="406"/>
      <c r="T726" s="406"/>
      <c r="U726" s="406"/>
      <c r="V726" s="406"/>
      <c r="W726" s="406"/>
      <c r="X726" s="406"/>
      <c r="Y726" s="406"/>
      <c r="Z726" s="406"/>
      <c r="AA726" s="406"/>
      <c r="AB726" s="406"/>
      <c r="AC726" s="406"/>
      <c r="AD726" s="406"/>
      <c r="AE726" s="406"/>
      <c r="AF726" s="406"/>
      <c r="AG726" s="406"/>
      <c r="AH726" s="406"/>
      <c r="AI726" s="406"/>
      <c r="AJ726" s="406"/>
      <c r="AK726" s="406"/>
      <c r="AL726" s="406"/>
      <c r="AM726" s="406"/>
      <c r="AN726" s="406"/>
      <c r="AO726" s="406"/>
      <c r="AP726" s="406"/>
      <c r="AQ726" s="406"/>
      <c r="AR726" s="406"/>
      <c r="AS726" s="406"/>
      <c r="AT726" s="406"/>
      <c r="AU726" s="406"/>
      <c r="AV726" s="406"/>
      <c r="AW726" s="406"/>
      <c r="AX726" s="406"/>
      <c r="AY726" s="406"/>
      <c r="AZ726" s="406"/>
      <c r="BA726" s="406"/>
      <c r="BB726" s="406"/>
      <c r="BC726" s="406"/>
      <c r="BD726" s="406"/>
      <c r="BE726" s="406"/>
      <c r="BF726" s="406"/>
      <c r="BG726" s="406"/>
      <c r="BH726" s="406"/>
      <c r="BI726" s="406"/>
      <c r="BJ726" s="406"/>
      <c r="BK726" s="406"/>
      <c r="BL726" s="406"/>
      <c r="BM726" s="406"/>
      <c r="BN726" s="406"/>
      <c r="BO726" s="406"/>
      <c r="BP726" s="406"/>
      <c r="BQ726" s="406"/>
      <c r="BR726" s="406"/>
      <c r="BS726" s="406"/>
      <c r="BT726" s="406"/>
      <c r="BU726" s="406"/>
      <c r="BV726" s="406"/>
      <c r="BW726" s="406"/>
      <c r="BX726" s="406"/>
      <c r="BY726" s="406"/>
      <c r="BZ726" s="406"/>
      <c r="CA726" s="406"/>
      <c r="CB726" s="406"/>
      <c r="CC726" s="406"/>
      <c r="CD726" s="406"/>
      <c r="CE726" s="406"/>
      <c r="CF726" s="406"/>
      <c r="CG726" s="406"/>
      <c r="CH726" s="406"/>
      <c r="CI726" s="406"/>
    </row>
    <row r="727" spans="1:87" ht="15.75" customHeight="1">
      <c r="A727" s="406"/>
      <c r="B727" s="407"/>
      <c r="C727" s="407"/>
      <c r="D727" s="406"/>
      <c r="E727" s="406"/>
      <c r="F727" s="406"/>
      <c r="G727" s="406"/>
      <c r="H727" s="406"/>
      <c r="I727" s="406"/>
      <c r="J727" s="406"/>
      <c r="K727" s="406"/>
      <c r="L727" s="406"/>
      <c r="M727" s="406"/>
      <c r="N727" s="406"/>
      <c r="O727" s="406"/>
      <c r="P727" s="406"/>
      <c r="Q727" s="406"/>
      <c r="R727" s="406"/>
      <c r="S727" s="406"/>
      <c r="T727" s="406"/>
      <c r="U727" s="406"/>
      <c r="V727" s="406"/>
      <c r="W727" s="406"/>
      <c r="X727" s="406"/>
      <c r="Y727" s="406"/>
      <c r="Z727" s="406"/>
      <c r="AA727" s="406"/>
      <c r="AB727" s="406"/>
      <c r="AC727" s="406"/>
      <c r="AD727" s="406"/>
      <c r="AE727" s="406"/>
      <c r="AF727" s="406"/>
      <c r="AG727" s="406"/>
      <c r="AH727" s="406"/>
      <c r="AI727" s="406"/>
      <c r="AJ727" s="406"/>
      <c r="AK727" s="406"/>
      <c r="AL727" s="406"/>
      <c r="AM727" s="406"/>
      <c r="AN727" s="406"/>
      <c r="AO727" s="406"/>
      <c r="AP727" s="406"/>
      <c r="AQ727" s="406"/>
      <c r="AR727" s="406"/>
      <c r="AS727" s="406"/>
      <c r="AT727" s="406"/>
      <c r="AU727" s="406"/>
      <c r="AV727" s="406"/>
      <c r="AW727" s="406"/>
      <c r="AX727" s="406"/>
      <c r="AY727" s="406"/>
      <c r="AZ727" s="406"/>
      <c r="BA727" s="406"/>
      <c r="BB727" s="406"/>
      <c r="BC727" s="406"/>
      <c r="BD727" s="406"/>
      <c r="BE727" s="406"/>
      <c r="BF727" s="406"/>
      <c r="BG727" s="406"/>
      <c r="BH727" s="406"/>
      <c r="BI727" s="406"/>
      <c r="BJ727" s="406"/>
      <c r="BK727" s="406"/>
      <c r="BL727" s="406"/>
      <c r="BM727" s="406"/>
      <c r="BN727" s="406"/>
      <c r="BO727" s="406"/>
      <c r="BP727" s="406"/>
      <c r="BQ727" s="406"/>
      <c r="BR727" s="406"/>
      <c r="BS727" s="406"/>
      <c r="BT727" s="406"/>
      <c r="BU727" s="406"/>
      <c r="BV727" s="406"/>
      <c r="BW727" s="406"/>
      <c r="BX727" s="406"/>
      <c r="BY727" s="406"/>
      <c r="BZ727" s="406"/>
      <c r="CA727" s="406"/>
      <c r="CB727" s="406"/>
      <c r="CC727" s="406"/>
      <c r="CD727" s="406"/>
      <c r="CE727" s="406"/>
      <c r="CF727" s="406"/>
      <c r="CG727" s="406"/>
      <c r="CH727" s="406"/>
      <c r="CI727" s="406"/>
    </row>
    <row r="728" spans="1:87" ht="15.75" customHeight="1">
      <c r="A728" s="406"/>
      <c r="B728" s="407"/>
      <c r="C728" s="407"/>
      <c r="D728" s="406"/>
      <c r="E728" s="406"/>
      <c r="F728" s="406"/>
      <c r="G728" s="406"/>
      <c r="H728" s="406"/>
      <c r="I728" s="406"/>
      <c r="J728" s="406"/>
      <c r="K728" s="406"/>
      <c r="L728" s="406"/>
      <c r="M728" s="406"/>
      <c r="N728" s="406"/>
      <c r="O728" s="406"/>
      <c r="P728" s="406"/>
      <c r="Q728" s="406"/>
      <c r="R728" s="406"/>
      <c r="S728" s="406"/>
      <c r="T728" s="406"/>
      <c r="U728" s="406"/>
      <c r="V728" s="406"/>
      <c r="W728" s="406"/>
      <c r="X728" s="406"/>
      <c r="Y728" s="406"/>
      <c r="Z728" s="406"/>
      <c r="AA728" s="406"/>
      <c r="AB728" s="406"/>
      <c r="AC728" s="406"/>
      <c r="AD728" s="406"/>
      <c r="AE728" s="406"/>
      <c r="AF728" s="406"/>
      <c r="AG728" s="406"/>
      <c r="AH728" s="406"/>
      <c r="AI728" s="406"/>
      <c r="AJ728" s="406"/>
      <c r="AK728" s="406"/>
      <c r="AL728" s="406"/>
      <c r="AM728" s="406"/>
      <c r="AN728" s="406"/>
      <c r="AO728" s="406"/>
      <c r="AP728" s="406"/>
      <c r="AQ728" s="406"/>
      <c r="AR728" s="406"/>
      <c r="AS728" s="406"/>
      <c r="AT728" s="406"/>
      <c r="AU728" s="406"/>
      <c r="AV728" s="406"/>
      <c r="AW728" s="406"/>
      <c r="AX728" s="406"/>
      <c r="AY728" s="406"/>
      <c r="AZ728" s="406"/>
      <c r="BA728" s="406"/>
      <c r="BB728" s="406"/>
      <c r="BC728" s="406"/>
      <c r="BD728" s="406"/>
      <c r="BE728" s="406"/>
      <c r="BF728" s="406"/>
      <c r="BG728" s="406"/>
      <c r="BH728" s="406"/>
      <c r="BI728" s="406"/>
      <c r="BJ728" s="406"/>
      <c r="BK728" s="406"/>
      <c r="BL728" s="406"/>
      <c r="BM728" s="406"/>
      <c r="BN728" s="406"/>
      <c r="BO728" s="406"/>
      <c r="BP728" s="406"/>
      <c r="BQ728" s="406"/>
      <c r="BR728" s="406"/>
      <c r="BS728" s="406"/>
      <c r="BT728" s="406"/>
      <c r="BU728" s="406"/>
      <c r="BV728" s="406"/>
      <c r="BW728" s="406"/>
      <c r="BX728" s="406"/>
      <c r="BY728" s="406"/>
      <c r="BZ728" s="406"/>
      <c r="CA728" s="406"/>
      <c r="CB728" s="406"/>
      <c r="CC728" s="406"/>
      <c r="CD728" s="406"/>
      <c r="CE728" s="406"/>
      <c r="CF728" s="406"/>
      <c r="CG728" s="406"/>
      <c r="CH728" s="406"/>
      <c r="CI728" s="406"/>
    </row>
    <row r="729" spans="1:87" ht="15.75" customHeight="1">
      <c r="A729" s="406"/>
      <c r="B729" s="407"/>
      <c r="C729" s="407"/>
      <c r="D729" s="406"/>
      <c r="E729" s="406"/>
      <c r="F729" s="406"/>
      <c r="G729" s="406"/>
      <c r="H729" s="406"/>
      <c r="I729" s="406"/>
      <c r="J729" s="406"/>
      <c r="K729" s="406"/>
      <c r="L729" s="406"/>
      <c r="M729" s="406"/>
      <c r="N729" s="406"/>
      <c r="O729" s="406"/>
      <c r="P729" s="406"/>
      <c r="Q729" s="406"/>
      <c r="R729" s="406"/>
      <c r="S729" s="406"/>
      <c r="T729" s="406"/>
      <c r="U729" s="406"/>
      <c r="V729" s="406"/>
      <c r="W729" s="406"/>
      <c r="X729" s="406"/>
      <c r="Y729" s="406"/>
      <c r="Z729" s="406"/>
      <c r="AA729" s="406"/>
      <c r="AB729" s="406"/>
      <c r="AC729" s="406"/>
      <c r="AD729" s="406"/>
      <c r="AE729" s="406"/>
      <c r="AF729" s="406"/>
      <c r="AG729" s="406"/>
      <c r="AH729" s="406"/>
      <c r="AI729" s="406"/>
      <c r="AJ729" s="406"/>
      <c r="AK729" s="406"/>
      <c r="AL729" s="406"/>
      <c r="AM729" s="406"/>
      <c r="AN729" s="406"/>
      <c r="AO729" s="406"/>
      <c r="AP729" s="406"/>
      <c r="AQ729" s="406"/>
      <c r="AR729" s="406"/>
      <c r="AS729" s="406"/>
      <c r="AT729" s="406"/>
      <c r="AU729" s="406"/>
      <c r="AV729" s="406"/>
      <c r="AW729" s="406"/>
      <c r="AX729" s="406"/>
      <c r="AY729" s="406"/>
      <c r="AZ729" s="406"/>
      <c r="BA729" s="406"/>
      <c r="BB729" s="406"/>
      <c r="BC729" s="406"/>
      <c r="BD729" s="406"/>
      <c r="BE729" s="406"/>
      <c r="BF729" s="406"/>
      <c r="BG729" s="406"/>
      <c r="BH729" s="406"/>
      <c r="BI729" s="406"/>
      <c r="BJ729" s="406"/>
      <c r="BK729" s="406"/>
      <c r="BL729" s="406"/>
      <c r="BM729" s="406"/>
      <c r="BN729" s="406"/>
      <c r="BO729" s="406"/>
      <c r="BP729" s="406"/>
      <c r="BQ729" s="406"/>
      <c r="BR729" s="406"/>
      <c r="BS729" s="406"/>
      <c r="BT729" s="406"/>
      <c r="BU729" s="406"/>
      <c r="BV729" s="406"/>
      <c r="BW729" s="406"/>
      <c r="BX729" s="406"/>
      <c r="BY729" s="406"/>
      <c r="BZ729" s="406"/>
      <c r="CA729" s="406"/>
      <c r="CB729" s="406"/>
      <c r="CC729" s="406"/>
      <c r="CD729" s="406"/>
      <c r="CE729" s="406"/>
      <c r="CF729" s="406"/>
      <c r="CG729" s="406"/>
      <c r="CH729" s="406"/>
      <c r="CI729" s="406"/>
    </row>
    <row r="730" spans="1:87" ht="15.75" customHeight="1">
      <c r="A730" s="406"/>
      <c r="B730" s="407"/>
      <c r="C730" s="407"/>
      <c r="D730" s="406"/>
      <c r="E730" s="406"/>
      <c r="F730" s="406"/>
      <c r="G730" s="406"/>
      <c r="H730" s="406"/>
      <c r="I730" s="406"/>
      <c r="J730" s="406"/>
      <c r="K730" s="406"/>
      <c r="L730" s="406"/>
      <c r="M730" s="406"/>
      <c r="N730" s="406"/>
      <c r="O730" s="406"/>
      <c r="P730" s="406"/>
      <c r="Q730" s="406"/>
      <c r="R730" s="406"/>
      <c r="S730" s="406"/>
      <c r="T730" s="406"/>
      <c r="U730" s="406"/>
      <c r="V730" s="406"/>
      <c r="W730" s="406"/>
      <c r="X730" s="406"/>
      <c r="Y730" s="406"/>
      <c r="Z730" s="406"/>
      <c r="AA730" s="406"/>
      <c r="AB730" s="406"/>
      <c r="AC730" s="406"/>
      <c r="AD730" s="406"/>
      <c r="AE730" s="406"/>
      <c r="AF730" s="406"/>
      <c r="AG730" s="406"/>
      <c r="AH730" s="406"/>
      <c r="AI730" s="406"/>
      <c r="AJ730" s="406"/>
      <c r="AK730" s="406"/>
      <c r="AL730" s="406"/>
      <c r="AM730" s="406"/>
      <c r="AN730" s="406"/>
      <c r="AO730" s="406"/>
      <c r="AP730" s="406"/>
      <c r="AQ730" s="406"/>
      <c r="AR730" s="406"/>
      <c r="AS730" s="406"/>
      <c r="AT730" s="406"/>
      <c r="AU730" s="406"/>
      <c r="AV730" s="406"/>
      <c r="AW730" s="406"/>
      <c r="AX730" s="406"/>
      <c r="AY730" s="406"/>
      <c r="AZ730" s="406"/>
      <c r="BA730" s="406"/>
      <c r="BB730" s="406"/>
      <c r="BC730" s="406"/>
      <c r="BD730" s="406"/>
      <c r="BE730" s="406"/>
      <c r="BF730" s="406"/>
      <c r="BG730" s="406"/>
      <c r="BH730" s="406"/>
      <c r="BI730" s="406"/>
      <c r="BJ730" s="406"/>
      <c r="BK730" s="406"/>
      <c r="BL730" s="406"/>
      <c r="BM730" s="406"/>
      <c r="BN730" s="406"/>
      <c r="BO730" s="406"/>
      <c r="BP730" s="406"/>
      <c r="BQ730" s="406"/>
      <c r="BR730" s="406"/>
      <c r="BS730" s="406"/>
      <c r="BT730" s="406"/>
      <c r="BU730" s="406"/>
      <c r="BV730" s="406"/>
      <c r="BW730" s="406"/>
      <c r="BX730" s="406"/>
      <c r="BY730" s="406"/>
      <c r="BZ730" s="406"/>
      <c r="CA730" s="406"/>
      <c r="CB730" s="406"/>
      <c r="CC730" s="406"/>
      <c r="CD730" s="406"/>
      <c r="CE730" s="406"/>
      <c r="CF730" s="406"/>
      <c r="CG730" s="406"/>
      <c r="CH730" s="406"/>
      <c r="CI730" s="406"/>
    </row>
    <row r="731" spans="1:87" ht="15.75" customHeight="1">
      <c r="A731" s="406"/>
      <c r="B731" s="407"/>
      <c r="C731" s="407"/>
      <c r="D731" s="406"/>
      <c r="E731" s="406"/>
      <c r="F731" s="406"/>
      <c r="G731" s="406"/>
      <c r="H731" s="406"/>
      <c r="I731" s="406"/>
      <c r="J731" s="406"/>
      <c r="K731" s="406"/>
      <c r="L731" s="406"/>
      <c r="M731" s="406"/>
      <c r="N731" s="406"/>
      <c r="O731" s="406"/>
      <c r="P731" s="406"/>
      <c r="Q731" s="406"/>
      <c r="R731" s="406"/>
      <c r="S731" s="406"/>
      <c r="T731" s="406"/>
      <c r="U731" s="406"/>
      <c r="V731" s="406"/>
      <c r="W731" s="406"/>
      <c r="X731" s="406"/>
      <c r="Y731" s="406"/>
      <c r="Z731" s="406"/>
      <c r="AA731" s="406"/>
      <c r="AB731" s="406"/>
      <c r="AC731" s="406"/>
      <c r="AD731" s="406"/>
      <c r="AE731" s="406"/>
      <c r="AF731" s="406"/>
      <c r="AG731" s="406"/>
      <c r="AH731" s="406"/>
      <c r="AI731" s="406"/>
      <c r="AJ731" s="406"/>
      <c r="AK731" s="406"/>
      <c r="AL731" s="406"/>
      <c r="AM731" s="406"/>
      <c r="AN731" s="406"/>
      <c r="AO731" s="406"/>
      <c r="AP731" s="406"/>
      <c r="AQ731" s="406"/>
      <c r="AR731" s="406"/>
      <c r="AS731" s="406"/>
      <c r="AT731" s="406"/>
      <c r="AU731" s="406"/>
      <c r="AV731" s="406"/>
      <c r="AW731" s="406"/>
      <c r="AX731" s="406"/>
      <c r="AY731" s="406"/>
      <c r="AZ731" s="406"/>
      <c r="BA731" s="406"/>
      <c r="BB731" s="406"/>
      <c r="BC731" s="406"/>
      <c r="BD731" s="406"/>
      <c r="BE731" s="406"/>
      <c r="BF731" s="406"/>
      <c r="BG731" s="406"/>
      <c r="BH731" s="406"/>
      <c r="BI731" s="406"/>
      <c r="BJ731" s="406"/>
      <c r="BK731" s="406"/>
      <c r="BL731" s="406"/>
      <c r="BM731" s="406"/>
      <c r="BN731" s="406"/>
      <c r="BO731" s="406"/>
      <c r="BP731" s="406"/>
      <c r="BQ731" s="406"/>
      <c r="BR731" s="406"/>
      <c r="BS731" s="406"/>
      <c r="BT731" s="406"/>
      <c r="BU731" s="406"/>
      <c r="BV731" s="406"/>
      <c r="BW731" s="406"/>
      <c r="BX731" s="406"/>
      <c r="BY731" s="406"/>
      <c r="BZ731" s="406"/>
      <c r="CA731" s="406"/>
      <c r="CB731" s="406"/>
      <c r="CC731" s="406"/>
      <c r="CD731" s="406"/>
      <c r="CE731" s="406"/>
      <c r="CF731" s="406"/>
      <c r="CG731" s="406"/>
      <c r="CH731" s="406"/>
      <c r="CI731" s="406"/>
    </row>
    <row r="732" spans="1:87" ht="15.75" customHeight="1">
      <c r="A732" s="406"/>
      <c r="B732" s="407"/>
      <c r="C732" s="407"/>
      <c r="D732" s="406"/>
      <c r="E732" s="406"/>
      <c r="F732" s="406"/>
      <c r="G732" s="406"/>
      <c r="H732" s="406"/>
      <c r="I732" s="406"/>
      <c r="J732" s="406"/>
      <c r="K732" s="406"/>
      <c r="L732" s="406"/>
      <c r="M732" s="406"/>
      <c r="N732" s="406"/>
      <c r="O732" s="406"/>
      <c r="P732" s="406"/>
      <c r="Q732" s="406"/>
      <c r="R732" s="406"/>
      <c r="S732" s="406"/>
      <c r="T732" s="406"/>
      <c r="U732" s="406"/>
      <c r="V732" s="406"/>
      <c r="W732" s="406"/>
      <c r="X732" s="406"/>
      <c r="Y732" s="406"/>
      <c r="Z732" s="406"/>
      <c r="AA732" s="406"/>
      <c r="AB732" s="406"/>
      <c r="AC732" s="406"/>
      <c r="AD732" s="406"/>
      <c r="AE732" s="406"/>
      <c r="AF732" s="406"/>
      <c r="AG732" s="406"/>
      <c r="AH732" s="406"/>
      <c r="AI732" s="406"/>
      <c r="AJ732" s="406"/>
      <c r="AK732" s="406"/>
      <c r="AL732" s="406"/>
      <c r="AM732" s="406"/>
      <c r="AN732" s="406"/>
      <c r="AO732" s="406"/>
      <c r="AP732" s="406"/>
      <c r="AQ732" s="406"/>
      <c r="AR732" s="406"/>
      <c r="AS732" s="406"/>
      <c r="AT732" s="406"/>
      <c r="AU732" s="406"/>
      <c r="AV732" s="406"/>
      <c r="AW732" s="406"/>
      <c r="AX732" s="406"/>
      <c r="AY732" s="406"/>
      <c r="AZ732" s="406"/>
      <c r="BA732" s="406"/>
      <c r="BB732" s="406"/>
      <c r="BC732" s="406"/>
      <c r="BD732" s="406"/>
      <c r="BE732" s="406"/>
      <c r="BF732" s="406"/>
      <c r="BG732" s="406"/>
      <c r="BH732" s="406"/>
      <c r="BI732" s="406"/>
      <c r="BJ732" s="406"/>
      <c r="BK732" s="406"/>
      <c r="BL732" s="406"/>
      <c r="BM732" s="406"/>
      <c r="BN732" s="406"/>
      <c r="BO732" s="406"/>
      <c r="BP732" s="406"/>
      <c r="BQ732" s="406"/>
      <c r="BR732" s="406"/>
      <c r="BS732" s="406"/>
      <c r="BT732" s="406"/>
      <c r="BU732" s="406"/>
      <c r="BV732" s="406"/>
      <c r="BW732" s="406"/>
      <c r="BX732" s="406"/>
      <c r="BY732" s="406"/>
      <c r="BZ732" s="406"/>
      <c r="CA732" s="406"/>
      <c r="CB732" s="406"/>
      <c r="CC732" s="406"/>
      <c r="CD732" s="406"/>
      <c r="CE732" s="406"/>
      <c r="CF732" s="406"/>
      <c r="CG732" s="406"/>
      <c r="CH732" s="406"/>
      <c r="CI732" s="406"/>
    </row>
    <row r="733" spans="1:87" ht="15.75" customHeight="1">
      <c r="A733" s="406"/>
      <c r="B733" s="407"/>
      <c r="C733" s="407"/>
      <c r="D733" s="406"/>
      <c r="E733" s="406"/>
      <c r="F733" s="406"/>
      <c r="G733" s="406"/>
      <c r="H733" s="406"/>
      <c r="I733" s="406"/>
      <c r="J733" s="406"/>
      <c r="K733" s="406"/>
      <c r="L733" s="406"/>
      <c r="M733" s="406"/>
      <c r="N733" s="406"/>
      <c r="O733" s="406"/>
      <c r="P733" s="406"/>
      <c r="Q733" s="406"/>
      <c r="R733" s="406"/>
      <c r="S733" s="406"/>
      <c r="T733" s="406"/>
      <c r="U733" s="406"/>
      <c r="V733" s="406"/>
      <c r="W733" s="406"/>
      <c r="X733" s="406"/>
      <c r="Y733" s="406"/>
      <c r="Z733" s="406"/>
      <c r="AA733" s="406"/>
      <c r="AB733" s="406"/>
      <c r="AC733" s="406"/>
      <c r="AD733" s="406"/>
      <c r="AE733" s="406"/>
      <c r="AF733" s="406"/>
      <c r="AG733" s="406"/>
      <c r="AH733" s="406"/>
      <c r="AI733" s="406"/>
      <c r="AJ733" s="406"/>
      <c r="AK733" s="406"/>
      <c r="AL733" s="406"/>
      <c r="AM733" s="406"/>
      <c r="AN733" s="406"/>
      <c r="AO733" s="406"/>
      <c r="AP733" s="406"/>
      <c r="AQ733" s="406"/>
      <c r="AR733" s="406"/>
      <c r="AS733" s="406"/>
      <c r="AT733" s="406"/>
      <c r="AU733" s="406"/>
      <c r="AV733" s="406"/>
      <c r="AW733" s="406"/>
      <c r="AX733" s="406"/>
      <c r="AY733" s="406"/>
      <c r="AZ733" s="406"/>
      <c r="BA733" s="406"/>
      <c r="BB733" s="406"/>
      <c r="BC733" s="406"/>
      <c r="BD733" s="406"/>
      <c r="BE733" s="406"/>
      <c r="BF733" s="406"/>
      <c r="BG733" s="406"/>
      <c r="BH733" s="406"/>
      <c r="BI733" s="406"/>
      <c r="BJ733" s="406"/>
      <c r="BK733" s="406"/>
      <c r="BL733" s="406"/>
      <c r="BM733" s="406"/>
      <c r="BN733" s="406"/>
      <c r="BO733" s="406"/>
      <c r="BP733" s="406"/>
      <c r="BQ733" s="406"/>
      <c r="BR733" s="406"/>
      <c r="BS733" s="406"/>
      <c r="BT733" s="406"/>
      <c r="BU733" s="406"/>
      <c r="BV733" s="406"/>
      <c r="BW733" s="406"/>
      <c r="BX733" s="406"/>
      <c r="BY733" s="406"/>
      <c r="BZ733" s="406"/>
      <c r="CA733" s="406"/>
      <c r="CB733" s="406"/>
      <c r="CC733" s="406"/>
      <c r="CD733" s="406"/>
      <c r="CE733" s="406"/>
      <c r="CF733" s="406"/>
      <c r="CG733" s="406"/>
      <c r="CH733" s="406"/>
      <c r="CI733" s="406"/>
    </row>
    <row r="734" spans="1:87" ht="15.75" customHeight="1">
      <c r="A734" s="406"/>
      <c r="B734" s="407"/>
      <c r="C734" s="407"/>
      <c r="D734" s="406"/>
      <c r="E734" s="406"/>
      <c r="F734" s="406"/>
      <c r="G734" s="406"/>
      <c r="H734" s="406"/>
      <c r="I734" s="406"/>
      <c r="J734" s="406"/>
      <c r="K734" s="406"/>
      <c r="L734" s="406"/>
      <c r="M734" s="406"/>
      <c r="N734" s="406"/>
      <c r="O734" s="406"/>
      <c r="P734" s="406"/>
      <c r="Q734" s="406"/>
      <c r="R734" s="406"/>
      <c r="S734" s="406"/>
      <c r="T734" s="406"/>
      <c r="U734" s="406"/>
      <c r="V734" s="406"/>
      <c r="W734" s="406"/>
      <c r="X734" s="406"/>
      <c r="Y734" s="406"/>
      <c r="Z734" s="406"/>
      <c r="AA734" s="406"/>
      <c r="AB734" s="406"/>
      <c r="AC734" s="406"/>
      <c r="AD734" s="406"/>
      <c r="AE734" s="406"/>
      <c r="AF734" s="406"/>
      <c r="AG734" s="406"/>
      <c r="AH734" s="406"/>
      <c r="AI734" s="406"/>
      <c r="AJ734" s="406"/>
      <c r="AK734" s="406"/>
      <c r="AL734" s="406"/>
      <c r="AM734" s="406"/>
      <c r="AN734" s="406"/>
      <c r="AO734" s="406"/>
      <c r="AP734" s="406"/>
      <c r="AQ734" s="406"/>
      <c r="AR734" s="406"/>
      <c r="AS734" s="406"/>
      <c r="AT734" s="406"/>
      <c r="AU734" s="406"/>
      <c r="AV734" s="406"/>
      <c r="AW734" s="406"/>
      <c r="AX734" s="406"/>
      <c r="AY734" s="406"/>
      <c r="AZ734" s="406"/>
      <c r="BA734" s="406"/>
      <c r="BB734" s="406"/>
      <c r="BC734" s="406"/>
      <c r="BD734" s="406"/>
      <c r="BE734" s="406"/>
      <c r="BF734" s="406"/>
      <c r="BG734" s="406"/>
      <c r="BH734" s="406"/>
      <c r="BI734" s="406"/>
      <c r="BJ734" s="406"/>
      <c r="BK734" s="406"/>
      <c r="BL734" s="406"/>
      <c r="BM734" s="406"/>
      <c r="BN734" s="406"/>
      <c r="BO734" s="406"/>
      <c r="BP734" s="406"/>
      <c r="BQ734" s="406"/>
      <c r="BR734" s="406"/>
      <c r="BS734" s="406"/>
      <c r="BT734" s="406"/>
      <c r="BU734" s="406"/>
      <c r="BV734" s="406"/>
      <c r="BW734" s="406"/>
      <c r="BX734" s="406"/>
      <c r="BY734" s="406"/>
      <c r="BZ734" s="406"/>
      <c r="CA734" s="406"/>
      <c r="CB734" s="406"/>
      <c r="CC734" s="406"/>
      <c r="CD734" s="406"/>
      <c r="CE734" s="406"/>
      <c r="CF734" s="406"/>
      <c r="CG734" s="406"/>
      <c r="CH734" s="406"/>
      <c r="CI734" s="406"/>
    </row>
    <row r="735" spans="1:87" ht="15.75" customHeight="1">
      <c r="A735" s="406"/>
      <c r="B735" s="407"/>
      <c r="C735" s="407"/>
      <c r="D735" s="406"/>
      <c r="E735" s="406"/>
      <c r="F735" s="406"/>
      <c r="G735" s="406"/>
      <c r="H735" s="406"/>
      <c r="I735" s="406"/>
      <c r="J735" s="406"/>
      <c r="K735" s="406"/>
      <c r="L735" s="406"/>
      <c r="M735" s="406"/>
      <c r="N735" s="406"/>
      <c r="O735" s="406"/>
      <c r="P735" s="406"/>
      <c r="Q735" s="406"/>
      <c r="R735" s="406"/>
      <c r="S735" s="406"/>
      <c r="T735" s="406"/>
      <c r="U735" s="406"/>
      <c r="V735" s="406"/>
      <c r="W735" s="406"/>
      <c r="X735" s="406"/>
      <c r="Y735" s="406"/>
      <c r="Z735" s="406"/>
      <c r="AA735" s="406"/>
      <c r="AB735" s="406"/>
      <c r="AC735" s="406"/>
      <c r="AD735" s="406"/>
      <c r="AE735" s="406"/>
      <c r="AF735" s="406"/>
      <c r="AG735" s="406"/>
      <c r="AH735" s="406"/>
      <c r="AI735" s="406"/>
      <c r="AJ735" s="406"/>
      <c r="AK735" s="406"/>
      <c r="AL735" s="406"/>
      <c r="AM735" s="406"/>
      <c r="AN735" s="406"/>
      <c r="AO735" s="406"/>
      <c r="AP735" s="406"/>
      <c r="AQ735" s="406"/>
      <c r="AR735" s="406"/>
      <c r="AS735" s="406"/>
      <c r="AT735" s="406"/>
      <c r="AU735" s="406"/>
      <c r="AV735" s="406"/>
      <c r="AW735" s="406"/>
      <c r="AX735" s="406"/>
      <c r="AY735" s="406"/>
      <c r="AZ735" s="406"/>
      <c r="BA735" s="406"/>
      <c r="BB735" s="406"/>
      <c r="BC735" s="406"/>
      <c r="BD735" s="406"/>
      <c r="BE735" s="406"/>
      <c r="BF735" s="406"/>
      <c r="BG735" s="406"/>
      <c r="BH735" s="406"/>
      <c r="BI735" s="406"/>
      <c r="BJ735" s="406"/>
      <c r="BK735" s="406"/>
      <c r="BL735" s="406"/>
      <c r="BM735" s="406"/>
      <c r="BN735" s="406"/>
      <c r="BO735" s="406"/>
      <c r="BP735" s="406"/>
      <c r="BQ735" s="406"/>
      <c r="BR735" s="406"/>
      <c r="BS735" s="406"/>
      <c r="BT735" s="406"/>
      <c r="BU735" s="406"/>
      <c r="BV735" s="406"/>
      <c r="BW735" s="406"/>
      <c r="BX735" s="406"/>
      <c r="BY735" s="406"/>
      <c r="BZ735" s="406"/>
      <c r="CA735" s="406"/>
      <c r="CB735" s="406"/>
      <c r="CC735" s="406"/>
      <c r="CD735" s="406"/>
      <c r="CE735" s="406"/>
      <c r="CF735" s="406"/>
      <c r="CG735" s="406"/>
      <c r="CH735" s="406"/>
      <c r="CI735" s="406"/>
    </row>
    <row r="736" spans="1:87" ht="15.75" customHeight="1">
      <c r="A736" s="406"/>
      <c r="B736" s="407"/>
      <c r="C736" s="407"/>
      <c r="D736" s="406"/>
      <c r="E736" s="406"/>
      <c r="F736" s="406"/>
      <c r="G736" s="406"/>
      <c r="H736" s="406"/>
      <c r="I736" s="406"/>
      <c r="J736" s="406"/>
      <c r="K736" s="406"/>
      <c r="L736" s="406"/>
      <c r="M736" s="406"/>
      <c r="N736" s="406"/>
      <c r="O736" s="406"/>
      <c r="P736" s="406"/>
      <c r="Q736" s="406"/>
      <c r="R736" s="406"/>
      <c r="S736" s="406"/>
      <c r="T736" s="406"/>
      <c r="U736" s="406"/>
      <c r="V736" s="406"/>
      <c r="W736" s="406"/>
      <c r="X736" s="406"/>
      <c r="Y736" s="406"/>
      <c r="Z736" s="406"/>
      <c r="AA736" s="406"/>
      <c r="AB736" s="406"/>
      <c r="AC736" s="406"/>
      <c r="AD736" s="406"/>
      <c r="AE736" s="406"/>
      <c r="AF736" s="406"/>
      <c r="AG736" s="406"/>
      <c r="AH736" s="406"/>
      <c r="AI736" s="406"/>
      <c r="AJ736" s="406"/>
      <c r="AK736" s="406"/>
      <c r="AL736" s="406"/>
      <c r="AM736" s="406"/>
      <c r="AN736" s="406"/>
      <c r="AO736" s="406"/>
      <c r="AP736" s="406"/>
      <c r="AQ736" s="406"/>
      <c r="AR736" s="406"/>
      <c r="AS736" s="406"/>
      <c r="AT736" s="406"/>
      <c r="AU736" s="406"/>
      <c r="AV736" s="406"/>
      <c r="AW736" s="406"/>
      <c r="AX736" s="406"/>
      <c r="AY736" s="406"/>
      <c r="AZ736" s="406"/>
      <c r="BA736" s="406"/>
      <c r="BB736" s="406"/>
      <c r="BC736" s="406"/>
      <c r="BD736" s="406"/>
      <c r="BE736" s="406"/>
      <c r="BF736" s="406"/>
      <c r="BG736" s="406"/>
      <c r="BH736" s="406"/>
      <c r="BI736" s="406"/>
      <c r="BJ736" s="406"/>
      <c r="BK736" s="406"/>
      <c r="BL736" s="406"/>
      <c r="BM736" s="406"/>
      <c r="BN736" s="406"/>
      <c r="BO736" s="406"/>
      <c r="BP736" s="406"/>
      <c r="BQ736" s="406"/>
      <c r="BR736" s="406"/>
      <c r="BS736" s="406"/>
      <c r="BT736" s="406"/>
      <c r="BU736" s="406"/>
      <c r="BV736" s="406"/>
      <c r="BW736" s="406"/>
      <c r="BX736" s="406"/>
      <c r="BY736" s="406"/>
      <c r="BZ736" s="406"/>
      <c r="CA736" s="406"/>
      <c r="CB736" s="406"/>
      <c r="CC736" s="406"/>
      <c r="CD736" s="406"/>
      <c r="CE736" s="406"/>
      <c r="CF736" s="406"/>
      <c r="CG736" s="406"/>
      <c r="CH736" s="406"/>
      <c r="CI736" s="406"/>
    </row>
    <row r="737" spans="1:87" ht="15.75" customHeight="1">
      <c r="A737" s="406"/>
      <c r="B737" s="407"/>
      <c r="C737" s="407"/>
      <c r="D737" s="406"/>
      <c r="E737" s="406"/>
      <c r="F737" s="406"/>
      <c r="G737" s="406"/>
      <c r="H737" s="406"/>
      <c r="I737" s="406"/>
      <c r="J737" s="406"/>
      <c r="K737" s="406"/>
      <c r="L737" s="406"/>
      <c r="M737" s="406"/>
      <c r="N737" s="406"/>
      <c r="O737" s="406"/>
      <c r="P737" s="406"/>
      <c r="Q737" s="406"/>
      <c r="R737" s="406"/>
      <c r="S737" s="406"/>
      <c r="T737" s="406"/>
      <c r="U737" s="406"/>
      <c r="V737" s="406"/>
      <c r="W737" s="406"/>
      <c r="X737" s="406"/>
      <c r="Y737" s="406"/>
      <c r="Z737" s="406"/>
      <c r="AA737" s="406"/>
      <c r="AB737" s="406"/>
      <c r="AC737" s="406"/>
      <c r="AD737" s="406"/>
      <c r="AE737" s="406"/>
      <c r="AF737" s="406"/>
      <c r="AG737" s="406"/>
      <c r="AH737" s="406"/>
      <c r="AI737" s="406"/>
      <c r="AJ737" s="406"/>
      <c r="AK737" s="406"/>
      <c r="AL737" s="406"/>
      <c r="AM737" s="406"/>
      <c r="AN737" s="406"/>
      <c r="AO737" s="406"/>
      <c r="AP737" s="406"/>
      <c r="AQ737" s="406"/>
      <c r="AR737" s="406"/>
      <c r="AS737" s="406"/>
      <c r="AT737" s="406"/>
      <c r="AU737" s="406"/>
      <c r="AV737" s="406"/>
      <c r="AW737" s="406"/>
      <c r="AX737" s="406"/>
      <c r="AY737" s="406"/>
      <c r="AZ737" s="406"/>
      <c r="BA737" s="406"/>
      <c r="BB737" s="406"/>
      <c r="BC737" s="406"/>
      <c r="BD737" s="406"/>
      <c r="BE737" s="406"/>
      <c r="BF737" s="406"/>
      <c r="BG737" s="406"/>
      <c r="BH737" s="406"/>
      <c r="BI737" s="406"/>
      <c r="BJ737" s="406"/>
      <c r="BK737" s="406"/>
      <c r="BL737" s="406"/>
      <c r="BM737" s="406"/>
      <c r="BN737" s="406"/>
      <c r="BO737" s="406"/>
      <c r="BP737" s="406"/>
      <c r="BQ737" s="406"/>
      <c r="BR737" s="406"/>
      <c r="BS737" s="406"/>
      <c r="BT737" s="406"/>
      <c r="BU737" s="406"/>
      <c r="BV737" s="406"/>
      <c r="BW737" s="406"/>
      <c r="BX737" s="406"/>
      <c r="BY737" s="406"/>
      <c r="BZ737" s="406"/>
      <c r="CA737" s="406"/>
      <c r="CB737" s="406"/>
      <c r="CC737" s="406"/>
      <c r="CD737" s="406"/>
      <c r="CE737" s="406"/>
      <c r="CF737" s="406"/>
      <c r="CG737" s="406"/>
      <c r="CH737" s="406"/>
      <c r="CI737" s="406"/>
    </row>
    <row r="738" spans="1:87" ht="15.75" customHeight="1">
      <c r="A738" s="406"/>
      <c r="B738" s="407"/>
      <c r="C738" s="407"/>
      <c r="D738" s="406"/>
      <c r="E738" s="406"/>
      <c r="F738" s="406"/>
      <c r="G738" s="406"/>
      <c r="H738" s="406"/>
      <c r="I738" s="406"/>
      <c r="J738" s="406"/>
      <c r="K738" s="406"/>
      <c r="L738" s="406"/>
      <c r="M738" s="406"/>
      <c r="N738" s="406"/>
      <c r="O738" s="406"/>
      <c r="P738" s="406"/>
      <c r="Q738" s="406"/>
      <c r="R738" s="406"/>
      <c r="S738" s="406"/>
      <c r="T738" s="406"/>
      <c r="U738" s="406"/>
      <c r="V738" s="406"/>
      <c r="W738" s="406"/>
      <c r="X738" s="406"/>
      <c r="Y738" s="406"/>
      <c r="Z738" s="406"/>
      <c r="AA738" s="406"/>
      <c r="AB738" s="406"/>
      <c r="AC738" s="406"/>
      <c r="AD738" s="406"/>
      <c r="AE738" s="406"/>
      <c r="AF738" s="406"/>
      <c r="AG738" s="406"/>
      <c r="AH738" s="406"/>
      <c r="AI738" s="406"/>
      <c r="AJ738" s="406"/>
      <c r="AK738" s="406"/>
      <c r="AL738" s="406"/>
      <c r="AM738" s="406"/>
      <c r="AN738" s="406"/>
      <c r="AO738" s="406"/>
      <c r="AP738" s="406"/>
      <c r="AQ738" s="406"/>
      <c r="AR738" s="406"/>
      <c r="AS738" s="406"/>
      <c r="AT738" s="406"/>
      <c r="AU738" s="406"/>
      <c r="AV738" s="406"/>
      <c r="AW738" s="406"/>
      <c r="AX738" s="406"/>
      <c r="AY738" s="406"/>
      <c r="AZ738" s="406"/>
      <c r="BA738" s="406"/>
      <c r="BB738" s="406"/>
      <c r="BC738" s="406"/>
      <c r="BD738" s="406"/>
      <c r="BE738" s="406"/>
      <c r="BF738" s="406"/>
      <c r="BG738" s="406"/>
      <c r="BH738" s="406"/>
      <c r="BI738" s="406"/>
      <c r="BJ738" s="406"/>
      <c r="BK738" s="406"/>
      <c r="BL738" s="406"/>
      <c r="BM738" s="406"/>
      <c r="BN738" s="406"/>
      <c r="BO738" s="406"/>
      <c r="BP738" s="406"/>
      <c r="BQ738" s="406"/>
      <c r="BR738" s="406"/>
      <c r="BS738" s="406"/>
      <c r="BT738" s="406"/>
      <c r="BU738" s="406"/>
      <c r="BV738" s="406"/>
      <c r="BW738" s="406"/>
      <c r="BX738" s="406"/>
      <c r="BY738" s="406"/>
      <c r="BZ738" s="406"/>
      <c r="CA738" s="406"/>
      <c r="CB738" s="406"/>
      <c r="CC738" s="406"/>
      <c r="CD738" s="406"/>
      <c r="CE738" s="406"/>
      <c r="CF738" s="406"/>
      <c r="CG738" s="406"/>
      <c r="CH738" s="406"/>
      <c r="CI738" s="406"/>
    </row>
    <row r="739" spans="1:87" ht="15.75" customHeight="1">
      <c r="A739" s="406"/>
      <c r="B739" s="407"/>
      <c r="C739" s="407"/>
      <c r="D739" s="406"/>
      <c r="E739" s="406"/>
      <c r="F739" s="406"/>
      <c r="G739" s="406"/>
      <c r="H739" s="406"/>
      <c r="I739" s="406"/>
      <c r="J739" s="406"/>
      <c r="K739" s="406"/>
      <c r="L739" s="406"/>
      <c r="M739" s="406"/>
      <c r="N739" s="406"/>
      <c r="O739" s="406"/>
      <c r="P739" s="406"/>
      <c r="Q739" s="406"/>
      <c r="R739" s="406"/>
      <c r="S739" s="406"/>
      <c r="T739" s="406"/>
      <c r="U739" s="406"/>
      <c r="V739" s="406"/>
      <c r="W739" s="406"/>
      <c r="X739" s="406"/>
      <c r="Y739" s="406"/>
      <c r="Z739" s="406"/>
      <c r="AA739" s="406"/>
      <c r="AB739" s="406"/>
      <c r="AC739" s="406"/>
      <c r="AD739" s="406"/>
      <c r="AE739" s="406"/>
      <c r="AF739" s="406"/>
      <c r="AG739" s="406"/>
      <c r="AH739" s="406"/>
      <c r="AI739" s="406"/>
      <c r="AJ739" s="406"/>
      <c r="AK739" s="406"/>
      <c r="AL739" s="406"/>
      <c r="AM739" s="406"/>
      <c r="AN739" s="406"/>
      <c r="AO739" s="406"/>
      <c r="AP739" s="406"/>
      <c r="AQ739" s="406"/>
      <c r="AR739" s="406"/>
      <c r="AS739" s="406"/>
      <c r="AT739" s="406"/>
      <c r="AU739" s="406"/>
      <c r="AV739" s="406"/>
      <c r="AW739" s="406"/>
      <c r="AX739" s="406"/>
      <c r="AY739" s="406"/>
      <c r="AZ739" s="406"/>
      <c r="BA739" s="406"/>
      <c r="BB739" s="406"/>
      <c r="BC739" s="406"/>
      <c r="BD739" s="406"/>
      <c r="BE739" s="406"/>
      <c r="BF739" s="406"/>
      <c r="BG739" s="406"/>
      <c r="BH739" s="406"/>
      <c r="BI739" s="406"/>
      <c r="BJ739" s="406"/>
      <c r="BK739" s="406"/>
      <c r="BL739" s="406"/>
      <c r="BM739" s="406"/>
      <c r="BN739" s="406"/>
      <c r="BO739" s="406"/>
      <c r="BP739" s="406"/>
      <c r="BQ739" s="406"/>
      <c r="BR739" s="406"/>
      <c r="BS739" s="406"/>
      <c r="BT739" s="406"/>
      <c r="BU739" s="406"/>
      <c r="BV739" s="406"/>
      <c r="BW739" s="406"/>
      <c r="BX739" s="406"/>
      <c r="BY739" s="406"/>
      <c r="BZ739" s="406"/>
      <c r="CA739" s="406"/>
      <c r="CB739" s="406"/>
      <c r="CC739" s="406"/>
      <c r="CD739" s="406"/>
      <c r="CE739" s="406"/>
      <c r="CF739" s="406"/>
      <c r="CG739" s="406"/>
      <c r="CH739" s="406"/>
      <c r="CI739" s="406"/>
    </row>
    <row r="740" spans="1:87" ht="15.75" customHeight="1">
      <c r="A740" s="406"/>
      <c r="B740" s="407"/>
      <c r="C740" s="407"/>
      <c r="D740" s="406"/>
      <c r="E740" s="406"/>
      <c r="F740" s="406"/>
      <c r="G740" s="406"/>
      <c r="H740" s="406"/>
      <c r="I740" s="406"/>
      <c r="J740" s="406"/>
      <c r="K740" s="406"/>
      <c r="L740" s="406"/>
      <c r="M740" s="406"/>
      <c r="N740" s="406"/>
      <c r="O740" s="406"/>
      <c r="P740" s="406"/>
      <c r="Q740" s="406"/>
      <c r="R740" s="406"/>
      <c r="S740" s="406"/>
      <c r="T740" s="406"/>
      <c r="U740" s="406"/>
      <c r="V740" s="406"/>
      <c r="W740" s="406"/>
      <c r="X740" s="406"/>
      <c r="Y740" s="406"/>
      <c r="Z740" s="406"/>
      <c r="AA740" s="406"/>
      <c r="AB740" s="406"/>
      <c r="AC740" s="406"/>
      <c r="AD740" s="406"/>
      <c r="AE740" s="406"/>
      <c r="AF740" s="406"/>
      <c r="AG740" s="406"/>
      <c r="AH740" s="406"/>
      <c r="AI740" s="406"/>
      <c r="AJ740" s="406"/>
      <c r="AK740" s="406"/>
      <c r="AL740" s="406"/>
      <c r="AM740" s="406"/>
      <c r="AN740" s="406"/>
      <c r="AO740" s="406"/>
      <c r="AP740" s="406"/>
      <c r="AQ740" s="406"/>
      <c r="AR740" s="406"/>
      <c r="AS740" s="406"/>
      <c r="AT740" s="406"/>
      <c r="AU740" s="406"/>
      <c r="AV740" s="406"/>
      <c r="AW740" s="406"/>
      <c r="AX740" s="406"/>
      <c r="AY740" s="406"/>
      <c r="AZ740" s="406"/>
      <c r="BA740" s="406"/>
      <c r="BB740" s="406"/>
      <c r="BC740" s="406"/>
      <c r="BD740" s="406"/>
      <c r="BE740" s="406"/>
      <c r="BF740" s="406"/>
      <c r="BG740" s="406"/>
      <c r="BH740" s="406"/>
      <c r="BI740" s="406"/>
      <c r="BJ740" s="406"/>
      <c r="BK740" s="406"/>
      <c r="BL740" s="406"/>
      <c r="BM740" s="406"/>
      <c r="BN740" s="406"/>
      <c r="BO740" s="406"/>
      <c r="BP740" s="406"/>
      <c r="BQ740" s="406"/>
      <c r="BR740" s="406"/>
      <c r="BS740" s="406"/>
      <c r="BT740" s="406"/>
      <c r="BU740" s="406"/>
      <c r="BV740" s="406"/>
      <c r="BW740" s="406"/>
      <c r="BX740" s="406"/>
      <c r="BY740" s="406"/>
      <c r="BZ740" s="406"/>
      <c r="CA740" s="406"/>
      <c r="CB740" s="406"/>
      <c r="CC740" s="406"/>
      <c r="CD740" s="406"/>
      <c r="CE740" s="406"/>
      <c r="CF740" s="406"/>
      <c r="CG740" s="406"/>
      <c r="CH740" s="406"/>
      <c r="CI740" s="406"/>
    </row>
    <row r="741" spans="1:87" ht="15.75" customHeight="1">
      <c r="A741" s="406"/>
      <c r="B741" s="407"/>
      <c r="C741" s="407"/>
      <c r="D741" s="406"/>
      <c r="E741" s="406"/>
      <c r="F741" s="406"/>
      <c r="G741" s="406"/>
      <c r="H741" s="406"/>
      <c r="I741" s="406"/>
      <c r="J741" s="406"/>
      <c r="K741" s="406"/>
      <c r="L741" s="406"/>
      <c r="M741" s="406"/>
      <c r="N741" s="406"/>
      <c r="O741" s="406"/>
      <c r="P741" s="406"/>
      <c r="Q741" s="406"/>
      <c r="R741" s="406"/>
      <c r="S741" s="406"/>
      <c r="T741" s="406"/>
      <c r="U741" s="406"/>
      <c r="V741" s="406"/>
      <c r="W741" s="406"/>
      <c r="X741" s="406"/>
      <c r="Y741" s="406"/>
      <c r="Z741" s="406"/>
      <c r="AA741" s="406"/>
      <c r="AB741" s="406"/>
      <c r="AC741" s="406"/>
      <c r="AD741" s="406"/>
      <c r="AE741" s="406"/>
      <c r="AF741" s="406"/>
      <c r="AG741" s="406"/>
      <c r="AH741" s="406"/>
      <c r="AI741" s="406"/>
      <c r="AJ741" s="406"/>
      <c r="AK741" s="406"/>
      <c r="AL741" s="406"/>
      <c r="AM741" s="406"/>
      <c r="AN741" s="406"/>
      <c r="AO741" s="406"/>
      <c r="AP741" s="406"/>
      <c r="AQ741" s="406"/>
      <c r="AR741" s="406"/>
      <c r="AS741" s="406"/>
      <c r="AT741" s="406"/>
      <c r="AU741" s="406"/>
      <c r="AV741" s="406"/>
      <c r="AW741" s="406"/>
      <c r="AX741" s="406"/>
      <c r="AY741" s="406"/>
      <c r="AZ741" s="406"/>
      <c r="BA741" s="406"/>
      <c r="BB741" s="406"/>
      <c r="BC741" s="406"/>
      <c r="BD741" s="406"/>
      <c r="BE741" s="406"/>
      <c r="BF741" s="406"/>
      <c r="BG741" s="406"/>
      <c r="BH741" s="406"/>
      <c r="BI741" s="406"/>
      <c r="BJ741" s="406"/>
      <c r="BK741" s="406"/>
      <c r="BL741" s="406"/>
      <c r="BM741" s="406"/>
      <c r="BN741" s="406"/>
      <c r="BO741" s="406"/>
      <c r="BP741" s="406"/>
      <c r="BQ741" s="406"/>
      <c r="BR741" s="406"/>
      <c r="BS741" s="406"/>
      <c r="BT741" s="406"/>
      <c r="BU741" s="406"/>
      <c r="BV741" s="406"/>
      <c r="BW741" s="406"/>
      <c r="BX741" s="406"/>
      <c r="BY741" s="406"/>
      <c r="BZ741" s="406"/>
      <c r="CA741" s="406"/>
      <c r="CB741" s="406"/>
      <c r="CC741" s="406"/>
      <c r="CD741" s="406"/>
      <c r="CE741" s="406"/>
      <c r="CF741" s="406"/>
      <c r="CG741" s="406"/>
      <c r="CH741" s="406"/>
      <c r="CI741" s="406"/>
    </row>
    <row r="742" spans="1:87" ht="15.75" customHeight="1">
      <c r="A742" s="406"/>
      <c r="B742" s="407"/>
      <c r="C742" s="407"/>
      <c r="D742" s="406"/>
      <c r="E742" s="406"/>
      <c r="F742" s="406"/>
      <c r="G742" s="406"/>
      <c r="H742" s="406"/>
      <c r="I742" s="406"/>
      <c r="J742" s="406"/>
      <c r="K742" s="406"/>
      <c r="L742" s="406"/>
      <c r="M742" s="406"/>
      <c r="N742" s="406"/>
      <c r="O742" s="406"/>
      <c r="P742" s="406"/>
      <c r="Q742" s="406"/>
      <c r="R742" s="406"/>
      <c r="S742" s="406"/>
      <c r="T742" s="406"/>
      <c r="U742" s="406"/>
      <c r="V742" s="406"/>
      <c r="W742" s="406"/>
      <c r="X742" s="406"/>
      <c r="Y742" s="406"/>
      <c r="Z742" s="406"/>
      <c r="AA742" s="406"/>
      <c r="AB742" s="406"/>
      <c r="AC742" s="406"/>
      <c r="AD742" s="406"/>
      <c r="AE742" s="406"/>
      <c r="AF742" s="406"/>
      <c r="AG742" s="406"/>
      <c r="AH742" s="406"/>
      <c r="AI742" s="406"/>
      <c r="AJ742" s="406"/>
      <c r="AK742" s="406"/>
      <c r="AL742" s="406"/>
      <c r="AM742" s="406"/>
      <c r="AN742" s="406"/>
      <c r="AO742" s="406"/>
      <c r="AP742" s="406"/>
      <c r="AQ742" s="406"/>
      <c r="AR742" s="406"/>
      <c r="AS742" s="406"/>
      <c r="AT742" s="406"/>
      <c r="AU742" s="406"/>
      <c r="AV742" s="406"/>
      <c r="AW742" s="406"/>
      <c r="AX742" s="406"/>
      <c r="AY742" s="406"/>
      <c r="AZ742" s="406"/>
      <c r="BA742" s="406"/>
      <c r="BB742" s="406"/>
      <c r="BC742" s="406"/>
      <c r="BD742" s="406"/>
      <c r="BE742" s="406"/>
      <c r="BF742" s="406"/>
      <c r="BG742" s="406"/>
      <c r="BH742" s="406"/>
      <c r="BI742" s="406"/>
      <c r="BJ742" s="406"/>
      <c r="BK742" s="406"/>
      <c r="BL742" s="406"/>
      <c r="BM742" s="406"/>
      <c r="BN742" s="406"/>
      <c r="BO742" s="406"/>
      <c r="BP742" s="406"/>
      <c r="BQ742" s="406"/>
      <c r="BR742" s="406"/>
      <c r="BS742" s="406"/>
      <c r="BT742" s="406"/>
      <c r="BU742" s="406"/>
      <c r="BV742" s="406"/>
      <c r="BW742" s="406"/>
      <c r="BX742" s="406"/>
      <c r="BY742" s="406"/>
      <c r="BZ742" s="406"/>
      <c r="CA742" s="406"/>
      <c r="CB742" s="406"/>
      <c r="CC742" s="406"/>
      <c r="CD742" s="406"/>
      <c r="CE742" s="406"/>
      <c r="CF742" s="406"/>
      <c r="CG742" s="406"/>
      <c r="CH742" s="406"/>
      <c r="CI742" s="406"/>
    </row>
    <row r="743" spans="1:87" ht="15.75" customHeight="1">
      <c r="A743" s="406"/>
      <c r="B743" s="407"/>
      <c r="C743" s="407"/>
      <c r="D743" s="406"/>
      <c r="E743" s="406"/>
      <c r="F743" s="406"/>
      <c r="G743" s="406"/>
      <c r="H743" s="406"/>
      <c r="I743" s="406"/>
      <c r="J743" s="406"/>
      <c r="K743" s="406"/>
      <c r="L743" s="406"/>
      <c r="M743" s="406"/>
      <c r="N743" s="406"/>
      <c r="O743" s="406"/>
      <c r="P743" s="406"/>
      <c r="Q743" s="406"/>
      <c r="R743" s="406"/>
      <c r="S743" s="406"/>
      <c r="T743" s="406"/>
      <c r="U743" s="406"/>
      <c r="V743" s="406"/>
      <c r="W743" s="406"/>
      <c r="X743" s="406"/>
      <c r="Y743" s="406"/>
      <c r="Z743" s="406"/>
      <c r="AA743" s="406"/>
      <c r="AB743" s="406"/>
      <c r="AC743" s="406"/>
      <c r="AD743" s="406"/>
      <c r="AE743" s="406"/>
      <c r="AF743" s="406"/>
      <c r="AG743" s="406"/>
      <c r="AH743" s="406"/>
      <c r="AI743" s="406"/>
      <c r="AJ743" s="406"/>
      <c r="AK743" s="406"/>
      <c r="AL743" s="406"/>
      <c r="AM743" s="406"/>
      <c r="AN743" s="406"/>
      <c r="AO743" s="406"/>
      <c r="AP743" s="406"/>
      <c r="AQ743" s="406"/>
      <c r="AR743" s="406"/>
      <c r="AS743" s="406"/>
      <c r="AT743" s="406"/>
      <c r="AU743" s="406"/>
      <c r="AV743" s="406"/>
      <c r="AW743" s="406"/>
      <c r="AX743" s="406"/>
      <c r="AY743" s="406"/>
      <c r="AZ743" s="406"/>
      <c r="BA743" s="406"/>
      <c r="BB743" s="406"/>
      <c r="BC743" s="406"/>
      <c r="BD743" s="406"/>
      <c r="BE743" s="406"/>
      <c r="BF743" s="406"/>
      <c r="BG743" s="406"/>
      <c r="BH743" s="406"/>
      <c r="BI743" s="406"/>
      <c r="BJ743" s="406"/>
      <c r="BK743" s="406"/>
      <c r="BL743" s="406"/>
      <c r="BM743" s="406"/>
      <c r="BN743" s="406"/>
      <c r="BO743" s="406"/>
      <c r="BP743" s="406"/>
      <c r="BQ743" s="406"/>
      <c r="BR743" s="406"/>
      <c r="BS743" s="406"/>
      <c r="BT743" s="406"/>
      <c r="BU743" s="406"/>
      <c r="BV743" s="406"/>
      <c r="BW743" s="406"/>
      <c r="BX743" s="406"/>
      <c r="BY743" s="406"/>
      <c r="BZ743" s="406"/>
      <c r="CA743" s="406"/>
      <c r="CB743" s="406"/>
      <c r="CC743" s="406"/>
      <c r="CD743" s="406"/>
      <c r="CE743" s="406"/>
      <c r="CF743" s="406"/>
      <c r="CG743" s="406"/>
      <c r="CH743" s="406"/>
      <c r="CI743" s="406"/>
    </row>
    <row r="744" spans="1:87" ht="15.75" customHeight="1">
      <c r="A744" s="406"/>
      <c r="B744" s="407"/>
      <c r="C744" s="407"/>
      <c r="D744" s="406"/>
      <c r="E744" s="406"/>
      <c r="F744" s="406"/>
      <c r="G744" s="406"/>
      <c r="H744" s="406"/>
      <c r="I744" s="406"/>
      <c r="J744" s="406"/>
      <c r="K744" s="406"/>
      <c r="L744" s="406"/>
      <c r="M744" s="406"/>
      <c r="N744" s="406"/>
      <c r="O744" s="406"/>
      <c r="P744" s="406"/>
      <c r="Q744" s="406"/>
      <c r="R744" s="406"/>
      <c r="S744" s="406"/>
      <c r="T744" s="406"/>
      <c r="U744" s="406"/>
      <c r="V744" s="406"/>
      <c r="W744" s="406"/>
      <c r="X744" s="406"/>
      <c r="Y744" s="406"/>
      <c r="Z744" s="406"/>
      <c r="AA744" s="406"/>
      <c r="AB744" s="406"/>
      <c r="AC744" s="406"/>
      <c r="AD744" s="406"/>
      <c r="AE744" s="406"/>
      <c r="AF744" s="406"/>
      <c r="AG744" s="406"/>
      <c r="AH744" s="406"/>
      <c r="AI744" s="406"/>
      <c r="AJ744" s="406"/>
      <c r="AK744" s="406"/>
      <c r="AL744" s="406"/>
      <c r="AM744" s="406"/>
      <c r="AN744" s="406"/>
      <c r="AO744" s="406"/>
      <c r="AP744" s="406"/>
      <c r="AQ744" s="406"/>
      <c r="AR744" s="406"/>
      <c r="AS744" s="406"/>
      <c r="AT744" s="406"/>
      <c r="AU744" s="406"/>
      <c r="AV744" s="406"/>
      <c r="AW744" s="406"/>
      <c r="AX744" s="406"/>
      <c r="AY744" s="406"/>
      <c r="AZ744" s="406"/>
      <c r="BA744" s="406"/>
      <c r="BB744" s="406"/>
      <c r="BC744" s="406"/>
      <c r="BD744" s="406"/>
      <c r="BE744" s="406"/>
      <c r="BF744" s="406"/>
      <c r="BG744" s="406"/>
      <c r="BH744" s="406"/>
      <c r="BI744" s="406"/>
      <c r="BJ744" s="406"/>
      <c r="BK744" s="406"/>
      <c r="BL744" s="406"/>
      <c r="BM744" s="406"/>
      <c r="BN744" s="406"/>
      <c r="BO744" s="406"/>
      <c r="BP744" s="406"/>
      <c r="BQ744" s="406"/>
      <c r="BR744" s="406"/>
      <c r="BS744" s="406"/>
      <c r="BT744" s="406"/>
      <c r="BU744" s="406"/>
      <c r="BV744" s="406"/>
      <c r="BW744" s="406"/>
      <c r="BX744" s="406"/>
      <c r="BY744" s="406"/>
      <c r="BZ744" s="406"/>
      <c r="CA744" s="406"/>
      <c r="CB744" s="406"/>
      <c r="CC744" s="406"/>
      <c r="CD744" s="406"/>
      <c r="CE744" s="406"/>
      <c r="CF744" s="406"/>
      <c r="CG744" s="406"/>
      <c r="CH744" s="406"/>
      <c r="CI744" s="406"/>
    </row>
    <row r="745" spans="1:87" ht="15.75" customHeight="1">
      <c r="A745" s="406"/>
      <c r="B745" s="407"/>
      <c r="C745" s="407"/>
      <c r="D745" s="406"/>
      <c r="E745" s="406"/>
      <c r="F745" s="406"/>
      <c r="G745" s="406"/>
      <c r="H745" s="406"/>
      <c r="I745" s="406"/>
      <c r="J745" s="406"/>
      <c r="K745" s="406"/>
      <c r="L745" s="406"/>
      <c r="M745" s="406"/>
      <c r="N745" s="406"/>
      <c r="O745" s="406"/>
      <c r="P745" s="406"/>
      <c r="Q745" s="406"/>
      <c r="R745" s="406"/>
      <c r="S745" s="406"/>
      <c r="T745" s="406"/>
      <c r="U745" s="406"/>
      <c r="V745" s="406"/>
      <c r="W745" s="406"/>
      <c r="X745" s="406"/>
      <c r="Y745" s="406"/>
      <c r="Z745" s="406"/>
      <c r="AA745" s="406"/>
      <c r="AB745" s="406"/>
      <c r="AC745" s="406"/>
      <c r="AD745" s="406"/>
      <c r="AE745" s="406"/>
      <c r="AF745" s="406"/>
      <c r="AG745" s="406"/>
      <c r="AH745" s="406"/>
      <c r="AI745" s="406"/>
      <c r="AJ745" s="406"/>
      <c r="AK745" s="406"/>
      <c r="AL745" s="406"/>
      <c r="AM745" s="406"/>
      <c r="AN745" s="406"/>
      <c r="AO745" s="406"/>
      <c r="AP745" s="406"/>
      <c r="AQ745" s="406"/>
      <c r="AR745" s="406"/>
      <c r="AS745" s="406"/>
      <c r="AT745" s="406"/>
      <c r="AU745" s="406"/>
      <c r="AV745" s="406"/>
      <c r="AW745" s="406"/>
      <c r="AX745" s="406"/>
      <c r="AY745" s="406"/>
      <c r="AZ745" s="406"/>
      <c r="BA745" s="406"/>
      <c r="BB745" s="406"/>
      <c r="BC745" s="406"/>
      <c r="BD745" s="406"/>
      <c r="BE745" s="406"/>
      <c r="BF745" s="406"/>
      <c r="BG745" s="406"/>
      <c r="BH745" s="406"/>
      <c r="BI745" s="406"/>
      <c r="BJ745" s="406"/>
      <c r="BK745" s="406"/>
      <c r="BL745" s="406"/>
      <c r="BM745" s="406"/>
      <c r="BN745" s="406"/>
      <c r="BO745" s="406"/>
      <c r="BP745" s="406"/>
      <c r="BQ745" s="406"/>
      <c r="BR745" s="406"/>
      <c r="BS745" s="406"/>
      <c r="BT745" s="406"/>
      <c r="BU745" s="406"/>
      <c r="BV745" s="406"/>
      <c r="BW745" s="406"/>
      <c r="BX745" s="406"/>
      <c r="BY745" s="406"/>
      <c r="BZ745" s="406"/>
      <c r="CA745" s="406"/>
      <c r="CB745" s="406"/>
      <c r="CC745" s="406"/>
      <c r="CD745" s="406"/>
      <c r="CE745" s="406"/>
      <c r="CF745" s="406"/>
      <c r="CG745" s="406"/>
      <c r="CH745" s="406"/>
      <c r="CI745" s="406"/>
    </row>
    <row r="746" spans="1:87" ht="15.75" customHeight="1">
      <c r="A746" s="406"/>
      <c r="B746" s="407"/>
      <c r="C746" s="407"/>
      <c r="D746" s="406"/>
      <c r="E746" s="406"/>
      <c r="F746" s="406"/>
      <c r="G746" s="406"/>
      <c r="H746" s="406"/>
      <c r="I746" s="406"/>
      <c r="J746" s="406"/>
      <c r="K746" s="406"/>
      <c r="L746" s="406"/>
      <c r="M746" s="406"/>
      <c r="N746" s="406"/>
      <c r="O746" s="406"/>
      <c r="P746" s="406"/>
      <c r="Q746" s="406"/>
      <c r="R746" s="406"/>
      <c r="S746" s="406"/>
      <c r="T746" s="406"/>
      <c r="U746" s="406"/>
      <c r="V746" s="406"/>
      <c r="W746" s="406"/>
      <c r="X746" s="406"/>
      <c r="Y746" s="406"/>
      <c r="Z746" s="406"/>
      <c r="AA746" s="406"/>
      <c r="AB746" s="406"/>
      <c r="AC746" s="406"/>
      <c r="AD746" s="406"/>
      <c r="AE746" s="406"/>
      <c r="AF746" s="406"/>
      <c r="AG746" s="406"/>
      <c r="AH746" s="406"/>
      <c r="AI746" s="406"/>
      <c r="AJ746" s="406"/>
      <c r="AK746" s="406"/>
      <c r="AL746" s="406"/>
      <c r="AM746" s="406"/>
      <c r="AN746" s="406"/>
      <c r="AO746" s="406"/>
      <c r="AP746" s="406"/>
      <c r="AQ746" s="406"/>
      <c r="AR746" s="406"/>
      <c r="AS746" s="406"/>
      <c r="AT746" s="406"/>
      <c r="AU746" s="406"/>
      <c r="AV746" s="406"/>
      <c r="AW746" s="406"/>
      <c r="AX746" s="406"/>
      <c r="AY746" s="406"/>
      <c r="AZ746" s="406"/>
      <c r="BA746" s="406"/>
      <c r="BB746" s="406"/>
      <c r="BC746" s="406"/>
      <c r="BD746" s="406"/>
      <c r="BE746" s="406"/>
      <c r="BF746" s="406"/>
      <c r="BG746" s="406"/>
      <c r="BH746" s="406"/>
      <c r="BI746" s="406"/>
      <c r="BJ746" s="406"/>
      <c r="BK746" s="406"/>
      <c r="BL746" s="406"/>
      <c r="BM746" s="406"/>
      <c r="BN746" s="406"/>
      <c r="BO746" s="406"/>
      <c r="BP746" s="406"/>
      <c r="BQ746" s="406"/>
      <c r="BR746" s="406"/>
      <c r="BS746" s="406"/>
      <c r="BT746" s="406"/>
      <c r="BU746" s="406"/>
      <c r="BV746" s="406"/>
      <c r="BW746" s="406"/>
      <c r="BX746" s="406"/>
      <c r="BY746" s="406"/>
      <c r="BZ746" s="406"/>
      <c r="CA746" s="406"/>
      <c r="CB746" s="406"/>
      <c r="CC746" s="406"/>
      <c r="CD746" s="406"/>
      <c r="CE746" s="406"/>
      <c r="CF746" s="406"/>
      <c r="CG746" s="406"/>
      <c r="CH746" s="406"/>
      <c r="CI746" s="406"/>
    </row>
    <row r="747" spans="1:87" ht="15.75" customHeight="1">
      <c r="A747" s="406"/>
      <c r="B747" s="407"/>
      <c r="C747" s="407"/>
      <c r="D747" s="406"/>
      <c r="E747" s="406"/>
      <c r="F747" s="406"/>
      <c r="G747" s="406"/>
      <c r="H747" s="406"/>
      <c r="I747" s="406"/>
      <c r="J747" s="406"/>
      <c r="K747" s="406"/>
      <c r="L747" s="406"/>
      <c r="M747" s="406"/>
      <c r="N747" s="406"/>
      <c r="O747" s="406"/>
      <c r="P747" s="406"/>
      <c r="Q747" s="406"/>
      <c r="R747" s="406"/>
      <c r="S747" s="406"/>
      <c r="T747" s="406"/>
      <c r="U747" s="406"/>
      <c r="V747" s="406"/>
      <c r="W747" s="406"/>
      <c r="X747" s="406"/>
      <c r="Y747" s="406"/>
      <c r="Z747" s="406"/>
      <c r="AA747" s="406"/>
      <c r="AB747" s="406"/>
      <c r="AC747" s="406"/>
      <c r="AD747" s="406"/>
      <c r="AE747" s="406"/>
      <c r="AF747" s="406"/>
      <c r="AG747" s="406"/>
      <c r="AH747" s="406"/>
      <c r="AI747" s="406"/>
      <c r="AJ747" s="406"/>
      <c r="AK747" s="406"/>
      <c r="AL747" s="406"/>
      <c r="AM747" s="406"/>
      <c r="AN747" s="406"/>
      <c r="AO747" s="406"/>
      <c r="AP747" s="406"/>
      <c r="AQ747" s="406"/>
      <c r="AR747" s="406"/>
      <c r="AS747" s="406"/>
      <c r="AT747" s="406"/>
      <c r="AU747" s="406"/>
      <c r="AV747" s="406"/>
      <c r="AW747" s="406"/>
      <c r="AX747" s="406"/>
      <c r="AY747" s="406"/>
      <c r="AZ747" s="406"/>
      <c r="BA747" s="406"/>
      <c r="BB747" s="406"/>
      <c r="BC747" s="406"/>
      <c r="BD747" s="406"/>
      <c r="BE747" s="406"/>
      <c r="BF747" s="406"/>
      <c r="BG747" s="406"/>
      <c r="BH747" s="406"/>
      <c r="BI747" s="406"/>
      <c r="BJ747" s="406"/>
      <c r="BK747" s="406"/>
      <c r="BL747" s="406"/>
      <c r="BM747" s="406"/>
      <c r="BN747" s="406"/>
      <c r="BO747" s="406"/>
      <c r="BP747" s="406"/>
      <c r="BQ747" s="406"/>
      <c r="BR747" s="406"/>
      <c r="BS747" s="406"/>
      <c r="BT747" s="406"/>
      <c r="BU747" s="406"/>
      <c r="BV747" s="406"/>
      <c r="BW747" s="406"/>
      <c r="BX747" s="406"/>
      <c r="BY747" s="406"/>
      <c r="BZ747" s="406"/>
      <c r="CA747" s="406"/>
      <c r="CB747" s="406"/>
      <c r="CC747" s="406"/>
      <c r="CD747" s="406"/>
      <c r="CE747" s="406"/>
      <c r="CF747" s="406"/>
      <c r="CG747" s="406"/>
      <c r="CH747" s="406"/>
      <c r="CI747" s="406"/>
    </row>
    <row r="748" spans="1:87" ht="15.75" customHeight="1">
      <c r="A748" s="406"/>
      <c r="B748" s="407"/>
      <c r="C748" s="407"/>
      <c r="D748" s="406"/>
      <c r="E748" s="406"/>
      <c r="F748" s="406"/>
      <c r="G748" s="406"/>
      <c r="H748" s="406"/>
      <c r="I748" s="406"/>
      <c r="J748" s="406"/>
      <c r="K748" s="406"/>
      <c r="L748" s="406"/>
      <c r="M748" s="406"/>
      <c r="N748" s="406"/>
      <c r="O748" s="406"/>
      <c r="P748" s="406"/>
      <c r="Q748" s="406"/>
      <c r="R748" s="406"/>
      <c r="S748" s="406"/>
      <c r="T748" s="406"/>
      <c r="U748" s="406"/>
      <c r="V748" s="406"/>
      <c r="W748" s="406"/>
      <c r="X748" s="406"/>
      <c r="Y748" s="406"/>
      <c r="Z748" s="406"/>
      <c r="AA748" s="406"/>
      <c r="AB748" s="406"/>
      <c r="AC748" s="406"/>
      <c r="AD748" s="406"/>
      <c r="AE748" s="406"/>
      <c r="AF748" s="406"/>
      <c r="AG748" s="406"/>
      <c r="AH748" s="406"/>
      <c r="AI748" s="406"/>
      <c r="AJ748" s="406"/>
      <c r="AK748" s="406"/>
      <c r="AL748" s="406"/>
      <c r="AM748" s="406"/>
      <c r="AN748" s="406"/>
      <c r="AO748" s="406"/>
      <c r="AP748" s="406"/>
      <c r="AQ748" s="406"/>
      <c r="AR748" s="406"/>
      <c r="AS748" s="406"/>
      <c r="AT748" s="406"/>
      <c r="AU748" s="406"/>
      <c r="AV748" s="406"/>
      <c r="AW748" s="406"/>
      <c r="AX748" s="406"/>
      <c r="AY748" s="406"/>
      <c r="AZ748" s="406"/>
      <c r="BA748" s="406"/>
      <c r="BB748" s="406"/>
      <c r="BC748" s="406"/>
      <c r="BD748" s="406"/>
      <c r="BE748" s="406"/>
      <c r="BF748" s="406"/>
      <c r="BG748" s="406"/>
      <c r="BH748" s="406"/>
      <c r="BI748" s="406"/>
      <c r="BJ748" s="406"/>
      <c r="BK748" s="406"/>
      <c r="BL748" s="406"/>
      <c r="BM748" s="406"/>
      <c r="BN748" s="406"/>
      <c r="BO748" s="406"/>
      <c r="BP748" s="406"/>
      <c r="BQ748" s="406"/>
      <c r="BR748" s="406"/>
      <c r="BS748" s="406"/>
      <c r="BT748" s="406"/>
      <c r="BU748" s="406"/>
      <c r="BV748" s="406"/>
      <c r="BW748" s="406"/>
      <c r="BX748" s="406"/>
      <c r="BY748" s="406"/>
      <c r="BZ748" s="406"/>
      <c r="CA748" s="406"/>
      <c r="CB748" s="406"/>
      <c r="CC748" s="406"/>
      <c r="CD748" s="406"/>
      <c r="CE748" s="406"/>
      <c r="CF748" s="406"/>
      <c r="CG748" s="406"/>
      <c r="CH748" s="406"/>
      <c r="CI748" s="406"/>
    </row>
    <row r="749" spans="1:87" ht="15.75" customHeight="1">
      <c r="A749" s="406"/>
      <c r="B749" s="407"/>
      <c r="C749" s="407"/>
      <c r="D749" s="406"/>
      <c r="E749" s="406"/>
      <c r="F749" s="406"/>
      <c r="G749" s="406"/>
      <c r="H749" s="406"/>
      <c r="I749" s="406"/>
      <c r="J749" s="406"/>
      <c r="K749" s="406"/>
      <c r="L749" s="406"/>
      <c r="M749" s="406"/>
      <c r="N749" s="406"/>
      <c r="O749" s="406"/>
      <c r="P749" s="406"/>
      <c r="Q749" s="406"/>
      <c r="R749" s="406"/>
      <c r="S749" s="406"/>
      <c r="T749" s="406"/>
      <c r="U749" s="406"/>
      <c r="V749" s="406"/>
      <c r="W749" s="406"/>
      <c r="X749" s="406"/>
      <c r="Y749" s="406"/>
      <c r="Z749" s="406"/>
      <c r="AA749" s="406"/>
      <c r="AB749" s="406"/>
      <c r="AC749" s="406"/>
      <c r="AD749" s="406"/>
      <c r="AE749" s="406"/>
      <c r="AF749" s="406"/>
      <c r="AG749" s="406"/>
      <c r="AH749" s="406"/>
      <c r="AI749" s="406"/>
      <c r="AJ749" s="406"/>
      <c r="AK749" s="406"/>
      <c r="AL749" s="406"/>
      <c r="AM749" s="406"/>
      <c r="AN749" s="406"/>
      <c r="AO749" s="406"/>
      <c r="AP749" s="406"/>
      <c r="AQ749" s="406"/>
      <c r="AR749" s="406"/>
      <c r="AS749" s="406"/>
      <c r="AT749" s="406"/>
      <c r="AU749" s="406"/>
      <c r="AV749" s="406"/>
      <c r="AW749" s="406"/>
      <c r="AX749" s="406"/>
      <c r="AY749" s="406"/>
      <c r="AZ749" s="406"/>
      <c r="BA749" s="406"/>
      <c r="BB749" s="406"/>
      <c r="BC749" s="406"/>
      <c r="BD749" s="406"/>
      <c r="BE749" s="406"/>
      <c r="BF749" s="406"/>
      <c r="BG749" s="406"/>
      <c r="BH749" s="406"/>
      <c r="BI749" s="406"/>
      <c r="BJ749" s="406"/>
      <c r="BK749" s="406"/>
      <c r="BL749" s="406"/>
      <c r="BM749" s="406"/>
      <c r="BN749" s="406"/>
      <c r="BO749" s="406"/>
      <c r="BP749" s="406"/>
      <c r="BQ749" s="406"/>
      <c r="BR749" s="406"/>
      <c r="BS749" s="406"/>
      <c r="BT749" s="406"/>
      <c r="BU749" s="406"/>
      <c r="BV749" s="406"/>
      <c r="BW749" s="406"/>
      <c r="BX749" s="406"/>
      <c r="BY749" s="406"/>
      <c r="BZ749" s="406"/>
      <c r="CA749" s="406"/>
      <c r="CB749" s="406"/>
      <c r="CC749" s="406"/>
      <c r="CD749" s="406"/>
      <c r="CE749" s="406"/>
      <c r="CF749" s="406"/>
      <c r="CG749" s="406"/>
      <c r="CH749" s="406"/>
      <c r="CI749" s="406"/>
    </row>
    <row r="750" spans="1:87" ht="15.75" customHeight="1">
      <c r="A750" s="406"/>
      <c r="B750" s="407"/>
      <c r="C750" s="407"/>
      <c r="D750" s="406"/>
      <c r="E750" s="406"/>
      <c r="F750" s="406"/>
      <c r="G750" s="406"/>
      <c r="H750" s="406"/>
      <c r="I750" s="406"/>
      <c r="J750" s="406"/>
      <c r="K750" s="406"/>
      <c r="L750" s="406"/>
      <c r="M750" s="406"/>
      <c r="N750" s="406"/>
      <c r="O750" s="406"/>
      <c r="P750" s="406"/>
      <c r="Q750" s="406"/>
      <c r="R750" s="406"/>
      <c r="S750" s="406"/>
      <c r="T750" s="406"/>
      <c r="U750" s="406"/>
      <c r="V750" s="406"/>
      <c r="W750" s="406"/>
      <c r="X750" s="406"/>
      <c r="Y750" s="406"/>
      <c r="Z750" s="406"/>
      <c r="AA750" s="406"/>
      <c r="AB750" s="406"/>
      <c r="AC750" s="406"/>
      <c r="AD750" s="406"/>
      <c r="AE750" s="406"/>
      <c r="AF750" s="406"/>
      <c r="AG750" s="406"/>
      <c r="AH750" s="406"/>
      <c r="AI750" s="406"/>
      <c r="AJ750" s="406"/>
      <c r="AK750" s="406"/>
      <c r="AL750" s="406"/>
      <c r="AM750" s="406"/>
      <c r="AN750" s="406"/>
      <c r="AO750" s="406"/>
      <c r="AP750" s="406"/>
      <c r="AQ750" s="406"/>
      <c r="AR750" s="406"/>
      <c r="AS750" s="406"/>
      <c r="AT750" s="406"/>
      <c r="AU750" s="406"/>
      <c r="AV750" s="406"/>
      <c r="AW750" s="406"/>
      <c r="AX750" s="406"/>
      <c r="AY750" s="406"/>
      <c r="AZ750" s="406"/>
      <c r="BA750" s="406"/>
      <c r="BB750" s="406"/>
      <c r="BC750" s="406"/>
      <c r="BD750" s="406"/>
      <c r="BE750" s="406"/>
      <c r="BF750" s="406"/>
      <c r="BG750" s="406"/>
      <c r="BH750" s="406"/>
      <c r="BI750" s="406"/>
      <c r="BJ750" s="406"/>
      <c r="BK750" s="406"/>
      <c r="BL750" s="406"/>
      <c r="BM750" s="406"/>
      <c r="BN750" s="406"/>
      <c r="BO750" s="406"/>
      <c r="BP750" s="406"/>
      <c r="BQ750" s="406"/>
      <c r="BR750" s="406"/>
      <c r="BS750" s="406"/>
      <c r="BT750" s="406"/>
      <c r="BU750" s="406"/>
      <c r="BV750" s="406"/>
      <c r="BW750" s="406"/>
      <c r="BX750" s="406"/>
      <c r="BY750" s="406"/>
      <c r="BZ750" s="406"/>
      <c r="CA750" s="406"/>
      <c r="CB750" s="406"/>
      <c r="CC750" s="406"/>
      <c r="CD750" s="406"/>
      <c r="CE750" s="406"/>
      <c r="CF750" s="406"/>
      <c r="CG750" s="406"/>
      <c r="CH750" s="406"/>
      <c r="CI750" s="406"/>
    </row>
    <row r="751" spans="1:87" ht="15.75" customHeight="1">
      <c r="A751" s="406"/>
      <c r="B751" s="407"/>
      <c r="C751" s="407"/>
      <c r="D751" s="406"/>
      <c r="E751" s="406"/>
      <c r="F751" s="406"/>
      <c r="G751" s="406"/>
      <c r="H751" s="406"/>
      <c r="I751" s="406"/>
      <c r="J751" s="406"/>
      <c r="K751" s="406"/>
      <c r="L751" s="406"/>
      <c r="M751" s="406"/>
      <c r="N751" s="406"/>
      <c r="O751" s="406"/>
      <c r="P751" s="406"/>
      <c r="Q751" s="406"/>
      <c r="R751" s="406"/>
      <c r="S751" s="406"/>
      <c r="T751" s="406"/>
      <c r="U751" s="406"/>
      <c r="V751" s="406"/>
      <c r="W751" s="406"/>
      <c r="X751" s="406"/>
      <c r="Y751" s="406"/>
      <c r="Z751" s="406"/>
      <c r="AA751" s="406"/>
      <c r="AB751" s="406"/>
      <c r="AC751" s="406"/>
      <c r="AD751" s="406"/>
      <c r="AE751" s="406"/>
      <c r="AF751" s="406"/>
      <c r="AG751" s="406"/>
      <c r="AH751" s="406"/>
      <c r="AI751" s="406"/>
      <c r="AJ751" s="406"/>
      <c r="AK751" s="406"/>
      <c r="AL751" s="406"/>
      <c r="AM751" s="406"/>
      <c r="AN751" s="406"/>
      <c r="AO751" s="406"/>
      <c r="AP751" s="406"/>
      <c r="AQ751" s="406"/>
      <c r="AR751" s="406"/>
      <c r="AS751" s="406"/>
      <c r="AT751" s="406"/>
      <c r="AU751" s="406"/>
      <c r="AV751" s="406"/>
      <c r="AW751" s="406"/>
      <c r="AX751" s="406"/>
      <c r="AY751" s="406"/>
      <c r="AZ751" s="406"/>
      <c r="BA751" s="406"/>
      <c r="BB751" s="406"/>
      <c r="BC751" s="406"/>
      <c r="BD751" s="406"/>
      <c r="BE751" s="406"/>
      <c r="BF751" s="406"/>
      <c r="BG751" s="406"/>
      <c r="BH751" s="406"/>
      <c r="BI751" s="406"/>
      <c r="BJ751" s="406"/>
      <c r="BK751" s="406"/>
      <c r="BL751" s="406"/>
      <c r="BM751" s="406"/>
      <c r="BN751" s="406"/>
      <c r="BO751" s="406"/>
      <c r="BP751" s="406"/>
      <c r="BQ751" s="406"/>
      <c r="BR751" s="406"/>
      <c r="BS751" s="406"/>
      <c r="BT751" s="406"/>
      <c r="BU751" s="406"/>
      <c r="BV751" s="406"/>
      <c r="BW751" s="406"/>
      <c r="BX751" s="406"/>
      <c r="BY751" s="406"/>
      <c r="BZ751" s="406"/>
      <c r="CA751" s="406"/>
      <c r="CB751" s="406"/>
      <c r="CC751" s="406"/>
      <c r="CD751" s="406"/>
      <c r="CE751" s="406"/>
      <c r="CF751" s="406"/>
      <c r="CG751" s="406"/>
      <c r="CH751" s="406"/>
      <c r="CI751" s="406"/>
    </row>
    <row r="752" spans="1:87" ht="15.75" customHeight="1">
      <c r="A752" s="406"/>
      <c r="B752" s="407"/>
      <c r="C752" s="407"/>
      <c r="D752" s="406"/>
      <c r="E752" s="406"/>
      <c r="F752" s="406"/>
      <c r="G752" s="406"/>
      <c r="H752" s="406"/>
      <c r="I752" s="406"/>
      <c r="J752" s="406"/>
      <c r="K752" s="406"/>
      <c r="L752" s="406"/>
      <c r="M752" s="406"/>
      <c r="N752" s="406"/>
      <c r="O752" s="406"/>
      <c r="P752" s="406"/>
      <c r="Q752" s="406"/>
      <c r="R752" s="406"/>
      <c r="S752" s="406"/>
      <c r="T752" s="406"/>
      <c r="U752" s="406"/>
      <c r="V752" s="406"/>
      <c r="W752" s="406"/>
      <c r="X752" s="406"/>
      <c r="Y752" s="406"/>
      <c r="Z752" s="406"/>
      <c r="AA752" s="406"/>
      <c r="AB752" s="406"/>
      <c r="AC752" s="406"/>
      <c r="AD752" s="406"/>
      <c r="AE752" s="406"/>
      <c r="AF752" s="406"/>
      <c r="AG752" s="406"/>
      <c r="AH752" s="406"/>
      <c r="AI752" s="406"/>
      <c r="AJ752" s="406"/>
      <c r="AK752" s="406"/>
      <c r="AL752" s="406"/>
      <c r="AM752" s="406"/>
      <c r="AN752" s="406"/>
      <c r="AO752" s="406"/>
      <c r="AP752" s="406"/>
      <c r="AQ752" s="406"/>
      <c r="AR752" s="406"/>
      <c r="AS752" s="406"/>
      <c r="AT752" s="406"/>
      <c r="AU752" s="406"/>
      <c r="AV752" s="406"/>
      <c r="AW752" s="406"/>
      <c r="AX752" s="406"/>
      <c r="AY752" s="406"/>
      <c r="AZ752" s="406"/>
      <c r="BA752" s="406"/>
      <c r="BB752" s="406"/>
      <c r="BC752" s="406"/>
      <c r="BD752" s="406"/>
      <c r="BE752" s="406"/>
      <c r="BF752" s="406"/>
      <c r="BG752" s="406"/>
      <c r="BH752" s="406"/>
      <c r="BI752" s="406"/>
      <c r="BJ752" s="406"/>
      <c r="BK752" s="406"/>
      <c r="BL752" s="406"/>
      <c r="BM752" s="406"/>
      <c r="BN752" s="406"/>
      <c r="BO752" s="406"/>
      <c r="BP752" s="406"/>
      <c r="BQ752" s="406"/>
      <c r="BR752" s="406"/>
      <c r="BS752" s="406"/>
      <c r="BT752" s="406"/>
      <c r="BU752" s="406"/>
      <c r="BV752" s="406"/>
      <c r="BW752" s="406"/>
      <c r="BX752" s="406"/>
      <c r="BY752" s="406"/>
      <c r="BZ752" s="406"/>
      <c r="CA752" s="406"/>
      <c r="CB752" s="406"/>
      <c r="CC752" s="406"/>
      <c r="CD752" s="406"/>
      <c r="CE752" s="406"/>
      <c r="CF752" s="406"/>
      <c r="CG752" s="406"/>
      <c r="CH752" s="406"/>
      <c r="CI752" s="406"/>
    </row>
    <row r="753" spans="1:87" ht="15.75" customHeight="1">
      <c r="A753" s="406"/>
      <c r="B753" s="407"/>
      <c r="C753" s="407"/>
      <c r="D753" s="406"/>
      <c r="E753" s="406"/>
      <c r="F753" s="406"/>
      <c r="G753" s="406"/>
      <c r="H753" s="406"/>
      <c r="I753" s="406"/>
      <c r="J753" s="406"/>
      <c r="K753" s="406"/>
      <c r="L753" s="406"/>
      <c r="M753" s="406"/>
      <c r="N753" s="406"/>
      <c r="O753" s="406"/>
      <c r="P753" s="406"/>
      <c r="Q753" s="406"/>
      <c r="R753" s="406"/>
      <c r="S753" s="406"/>
      <c r="T753" s="406"/>
      <c r="U753" s="406"/>
      <c r="V753" s="406"/>
      <c r="W753" s="406"/>
      <c r="X753" s="406"/>
      <c r="Y753" s="406"/>
      <c r="Z753" s="406"/>
      <c r="AA753" s="406"/>
      <c r="AB753" s="406"/>
      <c r="AC753" s="406"/>
      <c r="AD753" s="406"/>
      <c r="AE753" s="406"/>
      <c r="AF753" s="406"/>
      <c r="AG753" s="406"/>
      <c r="AH753" s="406"/>
      <c r="AI753" s="406"/>
      <c r="AJ753" s="406"/>
      <c r="AK753" s="406"/>
      <c r="AL753" s="406"/>
      <c r="AM753" s="406"/>
      <c r="AN753" s="406"/>
      <c r="AO753" s="406"/>
      <c r="AP753" s="406"/>
      <c r="AQ753" s="406"/>
      <c r="AR753" s="406"/>
      <c r="AS753" s="406"/>
      <c r="AT753" s="406"/>
      <c r="AU753" s="406"/>
      <c r="AV753" s="406"/>
      <c r="AW753" s="406"/>
      <c r="AX753" s="406"/>
      <c r="AY753" s="406"/>
      <c r="AZ753" s="406"/>
      <c r="BA753" s="406"/>
      <c r="BB753" s="406"/>
      <c r="BC753" s="406"/>
      <c r="BD753" s="406"/>
      <c r="BE753" s="406"/>
      <c r="BF753" s="406"/>
      <c r="BG753" s="406"/>
      <c r="BH753" s="406"/>
      <c r="BI753" s="406"/>
      <c r="BJ753" s="406"/>
      <c r="BK753" s="406"/>
      <c r="BL753" s="406"/>
      <c r="BM753" s="406"/>
      <c r="BN753" s="406"/>
      <c r="BO753" s="406"/>
      <c r="BP753" s="406"/>
      <c r="BQ753" s="406"/>
      <c r="BR753" s="406"/>
      <c r="BS753" s="406"/>
      <c r="BT753" s="406"/>
      <c r="BU753" s="406"/>
      <c r="BV753" s="406"/>
      <c r="BW753" s="406"/>
      <c r="BX753" s="406"/>
      <c r="BY753" s="406"/>
      <c r="BZ753" s="406"/>
      <c r="CA753" s="406"/>
      <c r="CB753" s="406"/>
      <c r="CC753" s="406"/>
      <c r="CD753" s="406"/>
      <c r="CE753" s="406"/>
      <c r="CF753" s="406"/>
      <c r="CG753" s="406"/>
      <c r="CH753" s="406"/>
      <c r="CI753" s="406"/>
    </row>
    <row r="754" spans="1:87" ht="15.75" customHeight="1">
      <c r="A754" s="406"/>
      <c r="B754" s="407"/>
      <c r="C754" s="407"/>
      <c r="D754" s="406"/>
      <c r="E754" s="406"/>
      <c r="F754" s="406"/>
      <c r="G754" s="406"/>
      <c r="H754" s="406"/>
      <c r="I754" s="406"/>
      <c r="J754" s="406"/>
      <c r="K754" s="406"/>
      <c r="L754" s="406"/>
      <c r="M754" s="406"/>
      <c r="N754" s="406"/>
      <c r="O754" s="406"/>
      <c r="P754" s="406"/>
      <c r="Q754" s="406"/>
      <c r="R754" s="406"/>
      <c r="S754" s="406"/>
      <c r="T754" s="406"/>
      <c r="U754" s="406"/>
      <c r="V754" s="406"/>
      <c r="W754" s="406"/>
      <c r="X754" s="406"/>
      <c r="Y754" s="406"/>
      <c r="Z754" s="406"/>
      <c r="AA754" s="406"/>
      <c r="AB754" s="406"/>
      <c r="AC754" s="406"/>
      <c r="AD754" s="406"/>
      <c r="AE754" s="406"/>
      <c r="AF754" s="406"/>
      <c r="AG754" s="406"/>
      <c r="AH754" s="406"/>
      <c r="AI754" s="406"/>
      <c r="AJ754" s="406"/>
      <c r="AK754" s="406"/>
      <c r="AL754" s="406"/>
      <c r="AM754" s="406"/>
      <c r="AN754" s="406"/>
      <c r="AO754" s="406"/>
      <c r="AP754" s="406"/>
      <c r="AQ754" s="406"/>
      <c r="AR754" s="406"/>
      <c r="AS754" s="406"/>
      <c r="AT754" s="406"/>
      <c r="AU754" s="406"/>
      <c r="AV754" s="406"/>
      <c r="AW754" s="406"/>
      <c r="AX754" s="406"/>
      <c r="AY754" s="406"/>
      <c r="AZ754" s="406"/>
      <c r="BA754" s="406"/>
      <c r="BB754" s="406"/>
      <c r="BC754" s="406"/>
      <c r="BD754" s="406"/>
      <c r="BE754" s="406"/>
      <c r="BF754" s="406"/>
      <c r="BG754" s="406"/>
      <c r="BH754" s="406"/>
      <c r="BI754" s="406"/>
      <c r="BJ754" s="406"/>
      <c r="BK754" s="406"/>
      <c r="BL754" s="406"/>
      <c r="BM754" s="406"/>
      <c r="BN754" s="406"/>
      <c r="BO754" s="406"/>
      <c r="BP754" s="406"/>
      <c r="BQ754" s="406"/>
      <c r="BR754" s="406"/>
      <c r="BS754" s="406"/>
      <c r="BT754" s="406"/>
      <c r="BU754" s="406"/>
      <c r="BV754" s="406"/>
      <c r="BW754" s="406"/>
      <c r="BX754" s="406"/>
      <c r="BY754" s="406"/>
      <c r="BZ754" s="406"/>
      <c r="CA754" s="406"/>
      <c r="CB754" s="406"/>
      <c r="CC754" s="406"/>
      <c r="CD754" s="406"/>
      <c r="CE754" s="406"/>
      <c r="CF754" s="406"/>
      <c r="CG754" s="406"/>
      <c r="CH754" s="406"/>
      <c r="CI754" s="406"/>
    </row>
    <row r="755" spans="1:87" ht="15.75" customHeight="1">
      <c r="A755" s="406"/>
      <c r="B755" s="407"/>
      <c r="C755" s="407"/>
      <c r="D755" s="406"/>
      <c r="E755" s="406"/>
      <c r="F755" s="406"/>
      <c r="G755" s="406"/>
      <c r="H755" s="406"/>
      <c r="I755" s="406"/>
      <c r="J755" s="406"/>
      <c r="K755" s="406"/>
      <c r="L755" s="406"/>
      <c r="M755" s="406"/>
      <c r="N755" s="406"/>
      <c r="O755" s="406"/>
      <c r="P755" s="406"/>
      <c r="Q755" s="406"/>
      <c r="R755" s="406"/>
      <c r="S755" s="406"/>
      <c r="T755" s="406"/>
      <c r="U755" s="406"/>
      <c r="V755" s="406"/>
      <c r="W755" s="406"/>
      <c r="X755" s="406"/>
      <c r="Y755" s="406"/>
      <c r="Z755" s="406"/>
      <c r="AA755" s="406"/>
      <c r="AB755" s="406"/>
      <c r="AC755" s="406"/>
      <c r="AD755" s="406"/>
      <c r="AE755" s="406"/>
      <c r="AF755" s="406"/>
      <c r="AG755" s="406"/>
      <c r="AH755" s="406"/>
      <c r="AI755" s="406"/>
      <c r="AJ755" s="406"/>
      <c r="AK755" s="406"/>
      <c r="AL755" s="406"/>
      <c r="AM755" s="406"/>
      <c r="AN755" s="406"/>
      <c r="AO755" s="406"/>
      <c r="AP755" s="406"/>
      <c r="AQ755" s="406"/>
      <c r="AR755" s="406"/>
      <c r="AS755" s="406"/>
      <c r="AT755" s="406"/>
      <c r="AU755" s="406"/>
      <c r="AV755" s="406"/>
      <c r="AW755" s="406"/>
      <c r="AX755" s="406"/>
      <c r="AY755" s="406"/>
      <c r="AZ755" s="406"/>
      <c r="BA755" s="406"/>
      <c r="BB755" s="406"/>
      <c r="BC755" s="406"/>
      <c r="BD755" s="406"/>
      <c r="BE755" s="406"/>
      <c r="BF755" s="406"/>
      <c r="BG755" s="406"/>
      <c r="BH755" s="406"/>
      <c r="BI755" s="406"/>
      <c r="BJ755" s="406"/>
      <c r="BK755" s="406"/>
      <c r="BL755" s="406"/>
      <c r="BM755" s="406"/>
      <c r="BN755" s="406"/>
      <c r="BO755" s="406"/>
      <c r="BP755" s="406"/>
      <c r="BQ755" s="406"/>
      <c r="BR755" s="406"/>
      <c r="BS755" s="406"/>
      <c r="BT755" s="406"/>
      <c r="BU755" s="406"/>
      <c r="BV755" s="406"/>
      <c r="BW755" s="406"/>
      <c r="BX755" s="406"/>
      <c r="BY755" s="406"/>
      <c r="BZ755" s="406"/>
      <c r="CA755" s="406"/>
      <c r="CB755" s="406"/>
      <c r="CC755" s="406"/>
      <c r="CD755" s="406"/>
      <c r="CE755" s="406"/>
      <c r="CF755" s="406"/>
      <c r="CG755" s="406"/>
      <c r="CH755" s="406"/>
      <c r="CI755" s="406"/>
    </row>
    <row r="756" spans="1:87" ht="15.75" customHeight="1">
      <c r="A756" s="406"/>
      <c r="B756" s="407"/>
      <c r="C756" s="407"/>
      <c r="D756" s="406"/>
      <c r="E756" s="406"/>
      <c r="F756" s="406"/>
      <c r="G756" s="406"/>
      <c r="H756" s="406"/>
      <c r="I756" s="406"/>
      <c r="J756" s="406"/>
      <c r="K756" s="406"/>
      <c r="L756" s="406"/>
      <c r="M756" s="406"/>
      <c r="N756" s="406"/>
      <c r="O756" s="406"/>
      <c r="P756" s="406"/>
      <c r="Q756" s="406"/>
      <c r="R756" s="406"/>
      <c r="S756" s="406"/>
      <c r="T756" s="406"/>
      <c r="U756" s="406"/>
      <c r="V756" s="406"/>
      <c r="W756" s="406"/>
      <c r="X756" s="406"/>
      <c r="Y756" s="406"/>
      <c r="Z756" s="406"/>
      <c r="AA756" s="406"/>
      <c r="AB756" s="406"/>
      <c r="AC756" s="406"/>
      <c r="AD756" s="406"/>
      <c r="AE756" s="406"/>
      <c r="AF756" s="406"/>
      <c r="AG756" s="406"/>
      <c r="AH756" s="406"/>
      <c r="AI756" s="406"/>
      <c r="AJ756" s="406"/>
      <c r="AK756" s="406"/>
      <c r="AL756" s="406"/>
      <c r="AM756" s="406"/>
      <c r="AN756" s="406"/>
      <c r="AO756" s="406"/>
      <c r="AP756" s="406"/>
      <c r="AQ756" s="406"/>
      <c r="AR756" s="406"/>
      <c r="AS756" s="406"/>
      <c r="AT756" s="406"/>
      <c r="AU756" s="406"/>
      <c r="AV756" s="406"/>
      <c r="AW756" s="406"/>
      <c r="AX756" s="406"/>
      <c r="AY756" s="406"/>
      <c r="AZ756" s="406"/>
      <c r="BA756" s="406"/>
      <c r="BB756" s="406"/>
      <c r="BC756" s="406"/>
      <c r="BD756" s="406"/>
      <c r="BE756" s="406"/>
      <c r="BF756" s="406"/>
      <c r="BG756" s="406"/>
      <c r="BH756" s="406"/>
      <c r="BI756" s="406"/>
      <c r="BJ756" s="406"/>
      <c r="BK756" s="406"/>
      <c r="BL756" s="406"/>
      <c r="BM756" s="406"/>
      <c r="BN756" s="406"/>
      <c r="BO756" s="406"/>
      <c r="BP756" s="406"/>
      <c r="BQ756" s="406"/>
      <c r="BR756" s="406"/>
      <c r="BS756" s="406"/>
      <c r="BT756" s="406"/>
      <c r="BU756" s="406"/>
      <c r="BV756" s="406"/>
      <c r="BW756" s="406"/>
      <c r="BX756" s="406"/>
      <c r="BY756" s="406"/>
      <c r="BZ756" s="406"/>
      <c r="CA756" s="406"/>
      <c r="CB756" s="406"/>
      <c r="CC756" s="406"/>
      <c r="CD756" s="406"/>
      <c r="CE756" s="406"/>
      <c r="CF756" s="406"/>
      <c r="CG756" s="406"/>
      <c r="CH756" s="406"/>
      <c r="CI756" s="406"/>
    </row>
    <row r="757" spans="1:87" ht="15.75" customHeight="1">
      <c r="A757" s="406"/>
      <c r="B757" s="407"/>
      <c r="C757" s="407"/>
      <c r="D757" s="406"/>
      <c r="E757" s="406"/>
      <c r="F757" s="406"/>
      <c r="G757" s="406"/>
      <c r="H757" s="406"/>
      <c r="I757" s="406"/>
      <c r="J757" s="406"/>
      <c r="K757" s="406"/>
      <c r="L757" s="406"/>
      <c r="M757" s="406"/>
      <c r="N757" s="406"/>
      <c r="O757" s="406"/>
      <c r="P757" s="406"/>
      <c r="Q757" s="406"/>
      <c r="R757" s="406"/>
      <c r="S757" s="406"/>
      <c r="T757" s="406"/>
      <c r="U757" s="406"/>
      <c r="V757" s="406"/>
      <c r="W757" s="406"/>
      <c r="X757" s="406"/>
      <c r="Y757" s="406"/>
      <c r="Z757" s="406"/>
      <c r="AA757" s="406"/>
      <c r="AB757" s="406"/>
      <c r="AC757" s="406"/>
      <c r="AD757" s="406"/>
      <c r="AE757" s="406"/>
      <c r="AF757" s="406"/>
      <c r="AG757" s="406"/>
      <c r="AH757" s="406"/>
      <c r="AI757" s="406"/>
      <c r="AJ757" s="406"/>
      <c r="AK757" s="406"/>
      <c r="AL757" s="406"/>
      <c r="AM757" s="406"/>
      <c r="AN757" s="406"/>
      <c r="AO757" s="406"/>
      <c r="AP757" s="406"/>
      <c r="AQ757" s="406"/>
      <c r="AR757" s="406"/>
      <c r="AS757" s="406"/>
      <c r="AT757" s="406"/>
      <c r="AU757" s="406"/>
      <c r="AV757" s="406"/>
      <c r="AW757" s="406"/>
      <c r="AX757" s="406"/>
      <c r="AY757" s="406"/>
      <c r="AZ757" s="406"/>
      <c r="BA757" s="406"/>
      <c r="BB757" s="406"/>
      <c r="BC757" s="406"/>
      <c r="BD757" s="406"/>
      <c r="BE757" s="406"/>
      <c r="BF757" s="406"/>
      <c r="BG757" s="406"/>
      <c r="BH757" s="406"/>
      <c r="BI757" s="406"/>
      <c r="BJ757" s="406"/>
      <c r="BK757" s="406"/>
      <c r="BL757" s="406"/>
      <c r="BM757" s="406"/>
      <c r="BN757" s="406"/>
      <c r="BO757" s="406"/>
      <c r="BP757" s="406"/>
      <c r="BQ757" s="406"/>
      <c r="BR757" s="406"/>
      <c r="BS757" s="406"/>
      <c r="BT757" s="406"/>
      <c r="BU757" s="406"/>
      <c r="BV757" s="406"/>
      <c r="BW757" s="406"/>
      <c r="BX757" s="406"/>
      <c r="BY757" s="406"/>
      <c r="BZ757" s="406"/>
      <c r="CA757" s="406"/>
      <c r="CB757" s="406"/>
      <c r="CC757" s="406"/>
      <c r="CD757" s="406"/>
      <c r="CE757" s="406"/>
      <c r="CF757" s="406"/>
      <c r="CG757" s="406"/>
      <c r="CH757" s="406"/>
      <c r="CI757" s="406"/>
    </row>
    <row r="758" spans="1:87" ht="15.75" customHeight="1">
      <c r="A758" s="406"/>
      <c r="B758" s="407"/>
      <c r="C758" s="407"/>
      <c r="D758" s="406"/>
      <c r="E758" s="406"/>
      <c r="F758" s="406"/>
      <c r="G758" s="406"/>
      <c r="H758" s="406"/>
      <c r="I758" s="406"/>
      <c r="J758" s="406"/>
      <c r="K758" s="406"/>
      <c r="L758" s="406"/>
      <c r="M758" s="406"/>
      <c r="N758" s="406"/>
      <c r="O758" s="406"/>
      <c r="P758" s="406"/>
      <c r="Q758" s="406"/>
      <c r="R758" s="406"/>
      <c r="S758" s="406"/>
      <c r="T758" s="406"/>
      <c r="U758" s="406"/>
      <c r="V758" s="406"/>
      <c r="W758" s="406"/>
      <c r="X758" s="406"/>
      <c r="Y758" s="406"/>
      <c r="Z758" s="406"/>
      <c r="AA758" s="406"/>
      <c r="AB758" s="406"/>
      <c r="AC758" s="406"/>
      <c r="AD758" s="406"/>
      <c r="AE758" s="406"/>
      <c r="AF758" s="406"/>
      <c r="AG758" s="406"/>
      <c r="AH758" s="406"/>
      <c r="AI758" s="406"/>
      <c r="AJ758" s="406"/>
      <c r="AK758" s="406"/>
      <c r="AL758" s="406"/>
      <c r="AM758" s="406"/>
      <c r="AN758" s="406"/>
      <c r="AO758" s="406"/>
      <c r="AP758" s="406"/>
      <c r="AQ758" s="406"/>
      <c r="AR758" s="406"/>
      <c r="AS758" s="406"/>
      <c r="AT758" s="406"/>
      <c r="AU758" s="406"/>
      <c r="AV758" s="406"/>
      <c r="AW758" s="406"/>
      <c r="AX758" s="406"/>
      <c r="AY758" s="406"/>
      <c r="AZ758" s="406"/>
      <c r="BA758" s="406"/>
      <c r="BB758" s="406"/>
      <c r="BC758" s="406"/>
      <c r="BD758" s="406"/>
      <c r="BE758" s="406"/>
      <c r="BF758" s="406"/>
      <c r="BG758" s="406"/>
      <c r="BH758" s="406"/>
      <c r="BI758" s="406"/>
      <c r="BJ758" s="406"/>
      <c r="BK758" s="406"/>
      <c r="BL758" s="406"/>
      <c r="BM758" s="406"/>
      <c r="BN758" s="406"/>
      <c r="BO758" s="406"/>
      <c r="BP758" s="406"/>
      <c r="BQ758" s="406"/>
      <c r="BR758" s="406"/>
      <c r="BS758" s="406"/>
      <c r="BT758" s="406"/>
      <c r="BU758" s="406"/>
      <c r="BV758" s="406"/>
      <c r="BW758" s="406"/>
      <c r="BX758" s="406"/>
      <c r="BY758" s="406"/>
      <c r="BZ758" s="406"/>
      <c r="CA758" s="406"/>
      <c r="CB758" s="406"/>
      <c r="CC758" s="406"/>
      <c r="CD758" s="406"/>
      <c r="CE758" s="406"/>
      <c r="CF758" s="406"/>
      <c r="CG758" s="406"/>
      <c r="CH758" s="406"/>
      <c r="CI758" s="406"/>
    </row>
    <row r="759" spans="1:87" ht="15.75" customHeight="1">
      <c r="A759" s="406"/>
      <c r="B759" s="407"/>
      <c r="C759" s="407"/>
      <c r="D759" s="406"/>
      <c r="E759" s="406"/>
      <c r="F759" s="406"/>
      <c r="G759" s="406"/>
      <c r="H759" s="406"/>
      <c r="I759" s="406"/>
      <c r="J759" s="406"/>
      <c r="K759" s="406"/>
      <c r="L759" s="406"/>
      <c r="M759" s="406"/>
      <c r="N759" s="406"/>
      <c r="O759" s="406"/>
      <c r="P759" s="406"/>
      <c r="Q759" s="406"/>
      <c r="R759" s="406"/>
      <c r="S759" s="406"/>
      <c r="T759" s="406"/>
      <c r="U759" s="406"/>
      <c r="V759" s="406"/>
      <c r="W759" s="406"/>
      <c r="X759" s="406"/>
      <c r="Y759" s="406"/>
      <c r="Z759" s="406"/>
      <c r="AA759" s="406"/>
      <c r="AB759" s="406"/>
      <c r="AC759" s="406"/>
      <c r="AD759" s="406"/>
      <c r="AE759" s="406"/>
      <c r="AF759" s="406"/>
      <c r="AG759" s="406"/>
      <c r="AH759" s="406"/>
      <c r="AI759" s="406"/>
      <c r="AJ759" s="406"/>
      <c r="AK759" s="406"/>
      <c r="AL759" s="406"/>
      <c r="AM759" s="406"/>
      <c r="AN759" s="406"/>
      <c r="AO759" s="406"/>
      <c r="AP759" s="406"/>
      <c r="AQ759" s="406"/>
      <c r="AR759" s="406"/>
      <c r="AS759" s="406"/>
      <c r="AT759" s="406"/>
      <c r="AU759" s="406"/>
      <c r="AV759" s="406"/>
      <c r="AW759" s="406"/>
      <c r="AX759" s="406"/>
      <c r="AY759" s="406"/>
      <c r="AZ759" s="406"/>
      <c r="BA759" s="406"/>
      <c r="BB759" s="406"/>
      <c r="BC759" s="406"/>
      <c r="BD759" s="406"/>
      <c r="BE759" s="406"/>
      <c r="BF759" s="406"/>
      <c r="BG759" s="406"/>
      <c r="BH759" s="406"/>
      <c r="BI759" s="406"/>
      <c r="BJ759" s="406"/>
      <c r="BK759" s="406"/>
      <c r="BL759" s="406"/>
      <c r="BM759" s="406"/>
      <c r="BN759" s="406"/>
      <c r="BO759" s="406"/>
      <c r="BP759" s="406"/>
      <c r="BQ759" s="406"/>
      <c r="BR759" s="406"/>
      <c r="BS759" s="406"/>
      <c r="BT759" s="406"/>
      <c r="BU759" s="406"/>
      <c r="BV759" s="406"/>
      <c r="BW759" s="406"/>
      <c r="BX759" s="406"/>
      <c r="BY759" s="406"/>
      <c r="BZ759" s="406"/>
      <c r="CA759" s="406"/>
      <c r="CB759" s="406"/>
      <c r="CC759" s="406"/>
      <c r="CD759" s="406"/>
      <c r="CE759" s="406"/>
      <c r="CF759" s="406"/>
      <c r="CG759" s="406"/>
      <c r="CH759" s="406"/>
      <c r="CI759" s="406"/>
    </row>
    <row r="760" spans="1:87" ht="15.75" customHeight="1">
      <c r="A760" s="406"/>
      <c r="B760" s="407"/>
      <c r="C760" s="407"/>
      <c r="D760" s="406"/>
      <c r="E760" s="406"/>
      <c r="F760" s="406"/>
      <c r="G760" s="406"/>
      <c r="H760" s="406"/>
      <c r="I760" s="406"/>
      <c r="J760" s="406"/>
      <c r="K760" s="406"/>
      <c r="L760" s="406"/>
      <c r="M760" s="406"/>
      <c r="N760" s="406"/>
      <c r="O760" s="406"/>
      <c r="P760" s="406"/>
      <c r="Q760" s="406"/>
      <c r="R760" s="406"/>
      <c r="S760" s="406"/>
      <c r="T760" s="406"/>
      <c r="U760" s="406"/>
      <c r="V760" s="406"/>
      <c r="W760" s="406"/>
      <c r="X760" s="406"/>
      <c r="Y760" s="406"/>
      <c r="Z760" s="406"/>
      <c r="AA760" s="406"/>
      <c r="AB760" s="406"/>
      <c r="AC760" s="406"/>
      <c r="AD760" s="406"/>
      <c r="AE760" s="406"/>
      <c r="AF760" s="406"/>
      <c r="AG760" s="406"/>
      <c r="AH760" s="406"/>
      <c r="AI760" s="406"/>
      <c r="AJ760" s="406"/>
      <c r="AK760" s="406"/>
      <c r="AL760" s="406"/>
      <c r="AM760" s="406"/>
      <c r="AN760" s="406"/>
      <c r="AO760" s="406"/>
      <c r="AP760" s="406"/>
      <c r="AQ760" s="406"/>
      <c r="AR760" s="406"/>
      <c r="AS760" s="406"/>
      <c r="AT760" s="406"/>
      <c r="AU760" s="406"/>
      <c r="AV760" s="406"/>
      <c r="AW760" s="406"/>
      <c r="AX760" s="406"/>
      <c r="AY760" s="406"/>
      <c r="AZ760" s="406"/>
      <c r="BA760" s="406"/>
      <c r="BB760" s="406"/>
      <c r="BC760" s="406"/>
      <c r="BD760" s="406"/>
      <c r="BE760" s="406"/>
      <c r="BF760" s="406"/>
      <c r="BG760" s="406"/>
      <c r="BH760" s="406"/>
      <c r="BI760" s="406"/>
      <c r="BJ760" s="406"/>
      <c r="BK760" s="406"/>
      <c r="BL760" s="406"/>
      <c r="BM760" s="406"/>
      <c r="BN760" s="406"/>
      <c r="BO760" s="406"/>
      <c r="BP760" s="406"/>
      <c r="BQ760" s="406"/>
      <c r="BR760" s="406"/>
      <c r="BS760" s="406"/>
      <c r="BT760" s="406"/>
      <c r="BU760" s="406"/>
      <c r="BV760" s="406"/>
      <c r="BW760" s="406"/>
      <c r="BX760" s="406"/>
      <c r="BY760" s="406"/>
      <c r="BZ760" s="406"/>
      <c r="CA760" s="406"/>
      <c r="CB760" s="406"/>
      <c r="CC760" s="406"/>
      <c r="CD760" s="406"/>
      <c r="CE760" s="406"/>
      <c r="CF760" s="406"/>
      <c r="CG760" s="406"/>
      <c r="CH760" s="406"/>
      <c r="CI760" s="406"/>
    </row>
    <row r="761" spans="1:87" ht="15.75" customHeight="1">
      <c r="A761" s="406"/>
      <c r="B761" s="407"/>
      <c r="C761" s="407"/>
      <c r="D761" s="406"/>
      <c r="E761" s="406"/>
      <c r="F761" s="406"/>
      <c r="G761" s="406"/>
      <c r="H761" s="406"/>
      <c r="I761" s="406"/>
      <c r="J761" s="406"/>
      <c r="K761" s="406"/>
      <c r="L761" s="406"/>
      <c r="M761" s="406"/>
      <c r="N761" s="406"/>
      <c r="O761" s="406"/>
      <c r="P761" s="406"/>
      <c r="Q761" s="406"/>
      <c r="R761" s="406"/>
      <c r="S761" s="406"/>
      <c r="T761" s="406"/>
      <c r="U761" s="406"/>
      <c r="V761" s="406"/>
      <c r="W761" s="406"/>
      <c r="X761" s="406"/>
      <c r="Y761" s="406"/>
      <c r="Z761" s="406"/>
      <c r="AA761" s="406"/>
      <c r="AB761" s="406"/>
      <c r="AC761" s="406"/>
      <c r="AD761" s="406"/>
      <c r="AE761" s="406"/>
      <c r="AF761" s="406"/>
      <c r="AG761" s="406"/>
      <c r="AH761" s="406"/>
      <c r="AI761" s="406"/>
      <c r="AJ761" s="406"/>
      <c r="AK761" s="406"/>
      <c r="AL761" s="406"/>
      <c r="AM761" s="406"/>
      <c r="AN761" s="406"/>
      <c r="AO761" s="406"/>
      <c r="AP761" s="406"/>
      <c r="AQ761" s="406"/>
      <c r="AR761" s="406"/>
      <c r="AS761" s="406"/>
      <c r="AT761" s="406"/>
      <c r="AU761" s="406"/>
      <c r="AV761" s="406"/>
      <c r="AW761" s="406"/>
      <c r="AX761" s="406"/>
      <c r="AY761" s="406"/>
      <c r="AZ761" s="406"/>
      <c r="BA761" s="406"/>
      <c r="BB761" s="406"/>
      <c r="BC761" s="406"/>
      <c r="BD761" s="406"/>
      <c r="BE761" s="406"/>
      <c r="BF761" s="406"/>
      <c r="BG761" s="406"/>
      <c r="BH761" s="406"/>
      <c r="BI761" s="406"/>
      <c r="BJ761" s="406"/>
      <c r="BK761" s="406"/>
      <c r="BL761" s="406"/>
      <c r="BM761" s="406"/>
      <c r="BN761" s="406"/>
      <c r="BO761" s="406"/>
      <c r="BP761" s="406"/>
      <c r="BQ761" s="406"/>
      <c r="BR761" s="406"/>
      <c r="BS761" s="406"/>
      <c r="BT761" s="406"/>
      <c r="BU761" s="406"/>
      <c r="BV761" s="406"/>
      <c r="BW761" s="406"/>
      <c r="BX761" s="406"/>
      <c r="BY761" s="406"/>
      <c r="BZ761" s="406"/>
      <c r="CA761" s="406"/>
      <c r="CB761" s="406"/>
      <c r="CC761" s="406"/>
      <c r="CD761" s="406"/>
      <c r="CE761" s="406"/>
      <c r="CF761" s="406"/>
      <c r="CG761" s="406"/>
      <c r="CH761" s="406"/>
      <c r="CI761" s="406"/>
    </row>
    <row r="762" spans="1:87" ht="15.75" customHeight="1">
      <c r="A762" s="406"/>
      <c r="B762" s="407"/>
      <c r="C762" s="407"/>
      <c r="D762" s="406"/>
      <c r="E762" s="406"/>
      <c r="F762" s="406"/>
      <c r="G762" s="406"/>
      <c r="H762" s="406"/>
      <c r="I762" s="406"/>
      <c r="J762" s="406"/>
      <c r="K762" s="406"/>
      <c r="L762" s="406"/>
      <c r="M762" s="406"/>
      <c r="N762" s="406"/>
      <c r="O762" s="406"/>
      <c r="P762" s="406"/>
      <c r="Q762" s="406"/>
      <c r="R762" s="406"/>
      <c r="S762" s="406"/>
      <c r="T762" s="406"/>
      <c r="U762" s="406"/>
      <c r="V762" s="406"/>
      <c r="W762" s="406"/>
      <c r="X762" s="406"/>
      <c r="Y762" s="406"/>
      <c r="Z762" s="406"/>
      <c r="AA762" s="406"/>
      <c r="AB762" s="406"/>
      <c r="AC762" s="406"/>
      <c r="AD762" s="406"/>
      <c r="AE762" s="406"/>
      <c r="AF762" s="406"/>
      <c r="AG762" s="406"/>
      <c r="AH762" s="406"/>
      <c r="AI762" s="406"/>
      <c r="AJ762" s="406"/>
      <c r="AK762" s="406"/>
      <c r="AL762" s="406"/>
      <c r="AM762" s="406"/>
      <c r="AN762" s="406"/>
      <c r="AO762" s="406"/>
      <c r="AP762" s="406"/>
      <c r="AQ762" s="406"/>
      <c r="AR762" s="406"/>
      <c r="AS762" s="406"/>
      <c r="AT762" s="406"/>
      <c r="AU762" s="406"/>
      <c r="AV762" s="406"/>
      <c r="AW762" s="406"/>
      <c r="AX762" s="406"/>
      <c r="AY762" s="406"/>
      <c r="AZ762" s="406"/>
      <c r="BA762" s="406"/>
      <c r="BB762" s="406"/>
      <c r="BC762" s="406"/>
      <c r="BD762" s="406"/>
      <c r="BE762" s="406"/>
      <c r="BF762" s="406"/>
      <c r="BG762" s="406"/>
      <c r="BH762" s="406"/>
      <c r="BI762" s="406"/>
      <c r="BJ762" s="406"/>
      <c r="BK762" s="406"/>
      <c r="BL762" s="406"/>
      <c r="BM762" s="406"/>
      <c r="BN762" s="406"/>
      <c r="BO762" s="406"/>
      <c r="BP762" s="406"/>
      <c r="BQ762" s="406"/>
      <c r="BR762" s="406"/>
      <c r="BS762" s="406"/>
      <c r="BT762" s="406"/>
      <c r="BU762" s="406"/>
      <c r="BV762" s="406"/>
      <c r="BW762" s="406"/>
      <c r="BX762" s="406"/>
      <c r="BY762" s="406"/>
      <c r="BZ762" s="406"/>
      <c r="CA762" s="406"/>
      <c r="CB762" s="406"/>
      <c r="CC762" s="406"/>
      <c r="CD762" s="406"/>
      <c r="CE762" s="406"/>
      <c r="CF762" s="406"/>
      <c r="CG762" s="406"/>
      <c r="CH762" s="406"/>
      <c r="CI762" s="406"/>
    </row>
    <row r="763" spans="1:87" ht="15.75" customHeight="1">
      <c r="A763" s="406"/>
      <c r="B763" s="407"/>
      <c r="C763" s="407"/>
      <c r="D763" s="406"/>
      <c r="E763" s="406"/>
      <c r="F763" s="406"/>
      <c r="G763" s="406"/>
      <c r="H763" s="406"/>
      <c r="I763" s="406"/>
      <c r="J763" s="406"/>
      <c r="K763" s="406"/>
      <c r="L763" s="406"/>
      <c r="M763" s="406"/>
      <c r="N763" s="406"/>
      <c r="O763" s="406"/>
      <c r="P763" s="406"/>
      <c r="Q763" s="406"/>
      <c r="R763" s="406"/>
      <c r="S763" s="406"/>
      <c r="T763" s="406"/>
      <c r="U763" s="406"/>
      <c r="V763" s="406"/>
      <c r="W763" s="406"/>
      <c r="X763" s="406"/>
      <c r="Y763" s="406"/>
      <c r="Z763" s="406"/>
      <c r="AA763" s="406"/>
      <c r="AB763" s="406"/>
      <c r="AC763" s="406"/>
      <c r="AD763" s="406"/>
      <c r="AE763" s="406"/>
      <c r="AF763" s="406"/>
      <c r="AG763" s="406"/>
      <c r="AH763" s="406"/>
      <c r="AI763" s="406"/>
      <c r="AJ763" s="406"/>
      <c r="AK763" s="406"/>
      <c r="AL763" s="406"/>
      <c r="AM763" s="406"/>
      <c r="AN763" s="406"/>
      <c r="AO763" s="406"/>
      <c r="AP763" s="406"/>
      <c r="AQ763" s="406"/>
      <c r="AR763" s="406"/>
      <c r="AS763" s="406"/>
      <c r="AT763" s="406"/>
      <c r="AU763" s="406"/>
      <c r="AV763" s="406"/>
      <c r="AW763" s="406"/>
      <c r="AX763" s="406"/>
      <c r="AY763" s="406"/>
      <c r="AZ763" s="406"/>
      <c r="BA763" s="406"/>
      <c r="BB763" s="406"/>
      <c r="BC763" s="406"/>
      <c r="BD763" s="406"/>
      <c r="BE763" s="406"/>
      <c r="BF763" s="406"/>
      <c r="BG763" s="406"/>
      <c r="BH763" s="406"/>
      <c r="BI763" s="406"/>
      <c r="BJ763" s="406"/>
      <c r="BK763" s="406"/>
      <c r="BL763" s="406"/>
      <c r="BM763" s="406"/>
      <c r="BN763" s="406"/>
      <c r="BO763" s="406"/>
      <c r="BP763" s="406"/>
      <c r="BQ763" s="406"/>
      <c r="BR763" s="406"/>
      <c r="BS763" s="406"/>
      <c r="BT763" s="406"/>
      <c r="BU763" s="406"/>
      <c r="BV763" s="406"/>
      <c r="BW763" s="406"/>
      <c r="BX763" s="406"/>
      <c r="BY763" s="406"/>
      <c r="BZ763" s="406"/>
      <c r="CA763" s="406"/>
      <c r="CB763" s="406"/>
      <c r="CC763" s="406"/>
      <c r="CD763" s="406"/>
      <c r="CE763" s="406"/>
      <c r="CF763" s="406"/>
      <c r="CG763" s="406"/>
      <c r="CH763" s="406"/>
      <c r="CI763" s="406"/>
    </row>
    <row r="764" spans="1:87" ht="15.75" customHeight="1">
      <c r="A764" s="406"/>
      <c r="B764" s="407"/>
      <c r="C764" s="407"/>
      <c r="D764" s="406"/>
      <c r="E764" s="406"/>
      <c r="F764" s="406"/>
      <c r="G764" s="406"/>
      <c r="H764" s="406"/>
      <c r="I764" s="406"/>
      <c r="J764" s="406"/>
      <c r="K764" s="406"/>
      <c r="L764" s="406"/>
      <c r="M764" s="406"/>
      <c r="N764" s="406"/>
      <c r="O764" s="406"/>
      <c r="P764" s="406"/>
      <c r="Q764" s="406"/>
      <c r="R764" s="406"/>
      <c r="S764" s="406"/>
      <c r="T764" s="406"/>
      <c r="U764" s="406"/>
      <c r="V764" s="406"/>
      <c r="W764" s="406"/>
      <c r="X764" s="406"/>
      <c r="Y764" s="406"/>
      <c r="Z764" s="406"/>
      <c r="AA764" s="406"/>
      <c r="AB764" s="406"/>
      <c r="AC764" s="406"/>
      <c r="AD764" s="406"/>
      <c r="AE764" s="406"/>
      <c r="AF764" s="406"/>
      <c r="AG764" s="406"/>
      <c r="AH764" s="406"/>
      <c r="AI764" s="406"/>
      <c r="AJ764" s="406"/>
      <c r="AK764" s="406"/>
      <c r="AL764" s="406"/>
      <c r="AM764" s="406"/>
      <c r="AN764" s="406"/>
      <c r="AO764" s="406"/>
      <c r="AP764" s="406"/>
      <c r="AQ764" s="406"/>
      <c r="AR764" s="406"/>
      <c r="AS764" s="406"/>
      <c r="AT764" s="406"/>
      <c r="AU764" s="406"/>
      <c r="AV764" s="406"/>
      <c r="AW764" s="406"/>
      <c r="AX764" s="406"/>
      <c r="AY764" s="406"/>
      <c r="AZ764" s="406"/>
      <c r="BA764" s="406"/>
      <c r="BB764" s="406"/>
      <c r="BC764" s="406"/>
      <c r="BD764" s="406"/>
      <c r="BE764" s="406"/>
      <c r="BF764" s="406"/>
      <c r="BG764" s="406"/>
      <c r="BH764" s="406"/>
      <c r="BI764" s="406"/>
      <c r="BJ764" s="406"/>
      <c r="BK764" s="406"/>
      <c r="BL764" s="406"/>
      <c r="BM764" s="406"/>
      <c r="BN764" s="406"/>
      <c r="BO764" s="406"/>
      <c r="BP764" s="406"/>
      <c r="BQ764" s="406"/>
      <c r="BR764" s="406"/>
      <c r="BS764" s="406"/>
      <c r="BT764" s="406"/>
      <c r="BU764" s="406"/>
      <c r="BV764" s="406"/>
      <c r="BW764" s="406"/>
      <c r="BX764" s="406"/>
      <c r="BY764" s="406"/>
      <c r="BZ764" s="406"/>
      <c r="CA764" s="406"/>
      <c r="CB764" s="406"/>
      <c r="CC764" s="406"/>
      <c r="CD764" s="406"/>
      <c r="CE764" s="406"/>
      <c r="CF764" s="406"/>
      <c r="CG764" s="406"/>
      <c r="CH764" s="406"/>
      <c r="CI764" s="406"/>
    </row>
    <row r="765" spans="1:87" ht="15.75" customHeight="1">
      <c r="A765" s="406"/>
      <c r="B765" s="407"/>
      <c r="C765" s="407"/>
      <c r="D765" s="406"/>
      <c r="E765" s="406"/>
      <c r="F765" s="406"/>
      <c r="G765" s="406"/>
      <c r="H765" s="406"/>
      <c r="I765" s="406"/>
      <c r="J765" s="406"/>
      <c r="K765" s="406"/>
      <c r="L765" s="406"/>
      <c r="M765" s="406"/>
      <c r="N765" s="406"/>
      <c r="O765" s="406"/>
      <c r="P765" s="406"/>
      <c r="Q765" s="406"/>
      <c r="R765" s="406"/>
      <c r="S765" s="406"/>
      <c r="T765" s="406"/>
      <c r="U765" s="406"/>
      <c r="V765" s="406"/>
      <c r="W765" s="406"/>
      <c r="X765" s="406"/>
      <c r="Y765" s="406"/>
      <c r="Z765" s="406"/>
      <c r="AA765" s="406"/>
      <c r="AB765" s="406"/>
      <c r="AC765" s="406"/>
      <c r="AD765" s="406"/>
      <c r="AE765" s="406"/>
      <c r="AF765" s="406"/>
      <c r="AG765" s="406"/>
      <c r="AH765" s="406"/>
      <c r="AI765" s="406"/>
      <c r="AJ765" s="406"/>
      <c r="AK765" s="406"/>
      <c r="AL765" s="406"/>
      <c r="AM765" s="406"/>
      <c r="AN765" s="406"/>
      <c r="AO765" s="406"/>
      <c r="AP765" s="406"/>
      <c r="AQ765" s="406"/>
      <c r="AR765" s="406"/>
      <c r="AS765" s="406"/>
      <c r="AT765" s="406"/>
      <c r="AU765" s="406"/>
      <c r="AV765" s="406"/>
      <c r="AW765" s="406"/>
      <c r="AX765" s="406"/>
      <c r="AY765" s="406"/>
      <c r="AZ765" s="406"/>
      <c r="BA765" s="406"/>
      <c r="BB765" s="406"/>
      <c r="BC765" s="406"/>
      <c r="BD765" s="406"/>
      <c r="BE765" s="406"/>
      <c r="BF765" s="406"/>
      <c r="BG765" s="406"/>
      <c r="BH765" s="406"/>
      <c r="BI765" s="406"/>
      <c r="BJ765" s="406"/>
      <c r="BK765" s="406"/>
      <c r="BL765" s="406"/>
      <c r="BM765" s="406"/>
      <c r="BN765" s="406"/>
      <c r="BO765" s="406"/>
      <c r="BP765" s="406"/>
      <c r="BQ765" s="406"/>
      <c r="BR765" s="406"/>
      <c r="BS765" s="406"/>
      <c r="BT765" s="406"/>
      <c r="BU765" s="406"/>
      <c r="BV765" s="406"/>
      <c r="BW765" s="406"/>
      <c r="BX765" s="406"/>
      <c r="BY765" s="406"/>
      <c r="BZ765" s="406"/>
      <c r="CA765" s="406"/>
      <c r="CB765" s="406"/>
      <c r="CC765" s="406"/>
      <c r="CD765" s="406"/>
      <c r="CE765" s="406"/>
      <c r="CF765" s="406"/>
      <c r="CG765" s="406"/>
      <c r="CH765" s="406"/>
      <c r="CI765" s="406"/>
    </row>
    <row r="766" spans="1:87" ht="15.75" customHeight="1">
      <c r="A766" s="406"/>
      <c r="B766" s="407"/>
      <c r="C766" s="407"/>
      <c r="D766" s="406"/>
      <c r="E766" s="406"/>
      <c r="F766" s="406"/>
      <c r="G766" s="406"/>
      <c r="H766" s="406"/>
      <c r="I766" s="406"/>
      <c r="J766" s="406"/>
      <c r="K766" s="406"/>
      <c r="L766" s="406"/>
      <c r="M766" s="406"/>
      <c r="N766" s="406"/>
      <c r="O766" s="406"/>
      <c r="P766" s="406"/>
      <c r="Q766" s="406"/>
      <c r="R766" s="406"/>
      <c r="S766" s="406"/>
      <c r="T766" s="406"/>
      <c r="U766" s="406"/>
      <c r="V766" s="406"/>
      <c r="W766" s="406"/>
      <c r="X766" s="406"/>
      <c r="Y766" s="406"/>
      <c r="Z766" s="406"/>
      <c r="AA766" s="406"/>
      <c r="AB766" s="406"/>
      <c r="AC766" s="406"/>
      <c r="AD766" s="406"/>
      <c r="AE766" s="406"/>
      <c r="AF766" s="406"/>
      <c r="AG766" s="406"/>
      <c r="AH766" s="406"/>
      <c r="AI766" s="406"/>
      <c r="AJ766" s="406"/>
      <c r="AK766" s="406"/>
      <c r="AL766" s="406"/>
      <c r="AM766" s="406"/>
      <c r="AN766" s="406"/>
      <c r="AO766" s="406"/>
      <c r="AP766" s="406"/>
      <c r="AQ766" s="406"/>
      <c r="AR766" s="406"/>
      <c r="AS766" s="406"/>
      <c r="AT766" s="406"/>
      <c r="AU766" s="406"/>
      <c r="AV766" s="406"/>
      <c r="AW766" s="406"/>
      <c r="AX766" s="406"/>
      <c r="AY766" s="406"/>
      <c r="AZ766" s="406"/>
      <c r="BA766" s="406"/>
      <c r="BB766" s="406"/>
      <c r="BC766" s="406"/>
      <c r="BD766" s="406"/>
      <c r="BE766" s="406"/>
      <c r="BF766" s="406"/>
      <c r="BG766" s="406"/>
      <c r="BH766" s="406"/>
      <c r="BI766" s="406"/>
      <c r="BJ766" s="406"/>
      <c r="BK766" s="406"/>
      <c r="BL766" s="406"/>
      <c r="BM766" s="406"/>
      <c r="BN766" s="406"/>
      <c r="BO766" s="406"/>
      <c r="BP766" s="406"/>
      <c r="BQ766" s="406"/>
      <c r="BR766" s="406"/>
      <c r="BS766" s="406"/>
      <c r="BT766" s="406"/>
      <c r="BU766" s="406"/>
      <c r="BV766" s="406"/>
      <c r="BW766" s="406"/>
      <c r="BX766" s="406"/>
      <c r="BY766" s="406"/>
      <c r="BZ766" s="406"/>
      <c r="CA766" s="406"/>
      <c r="CB766" s="406"/>
      <c r="CC766" s="406"/>
      <c r="CD766" s="406"/>
      <c r="CE766" s="406"/>
      <c r="CF766" s="406"/>
      <c r="CG766" s="406"/>
      <c r="CH766" s="406"/>
      <c r="CI766" s="406"/>
    </row>
    <row r="767" spans="1:87" ht="15.75" customHeight="1">
      <c r="A767" s="406"/>
      <c r="B767" s="407"/>
      <c r="C767" s="407"/>
      <c r="D767" s="406"/>
      <c r="E767" s="406"/>
      <c r="F767" s="406"/>
      <c r="G767" s="406"/>
      <c r="H767" s="406"/>
      <c r="I767" s="406"/>
      <c r="J767" s="406"/>
      <c r="K767" s="406"/>
      <c r="L767" s="406"/>
      <c r="M767" s="406"/>
      <c r="N767" s="406"/>
      <c r="O767" s="406"/>
      <c r="P767" s="406"/>
      <c r="Q767" s="406"/>
      <c r="R767" s="406"/>
      <c r="S767" s="406"/>
      <c r="T767" s="406"/>
      <c r="U767" s="406"/>
      <c r="V767" s="406"/>
      <c r="W767" s="406"/>
      <c r="X767" s="406"/>
      <c r="Y767" s="406"/>
      <c r="Z767" s="406"/>
      <c r="AA767" s="406"/>
      <c r="AB767" s="406"/>
      <c r="AC767" s="406"/>
      <c r="AD767" s="406"/>
      <c r="AE767" s="406"/>
      <c r="AF767" s="406"/>
      <c r="AG767" s="406"/>
      <c r="AH767" s="406"/>
      <c r="AI767" s="406"/>
      <c r="AJ767" s="406"/>
      <c r="AK767" s="406"/>
      <c r="AL767" s="406"/>
      <c r="AM767" s="406"/>
      <c r="AN767" s="406"/>
      <c r="AO767" s="406"/>
      <c r="AP767" s="406"/>
      <c r="AQ767" s="406"/>
      <c r="AR767" s="406"/>
      <c r="AS767" s="406"/>
      <c r="AT767" s="406"/>
      <c r="AU767" s="406"/>
      <c r="AV767" s="406"/>
      <c r="AW767" s="406"/>
      <c r="AX767" s="406"/>
      <c r="AY767" s="406"/>
      <c r="AZ767" s="406"/>
      <c r="BA767" s="406"/>
      <c r="BB767" s="406"/>
      <c r="BC767" s="406"/>
      <c r="BD767" s="406"/>
      <c r="BE767" s="406"/>
      <c r="BF767" s="406"/>
      <c r="BG767" s="406"/>
      <c r="BH767" s="406"/>
      <c r="BI767" s="406"/>
      <c r="BJ767" s="406"/>
      <c r="BK767" s="406"/>
      <c r="BL767" s="406"/>
      <c r="BM767" s="406"/>
      <c r="BN767" s="406"/>
      <c r="BO767" s="406"/>
      <c r="BP767" s="406"/>
      <c r="BQ767" s="406"/>
      <c r="BR767" s="406"/>
      <c r="BS767" s="406"/>
      <c r="BT767" s="406"/>
      <c r="BU767" s="406"/>
      <c r="BV767" s="406"/>
      <c r="BW767" s="406"/>
      <c r="BX767" s="406"/>
      <c r="BY767" s="406"/>
      <c r="BZ767" s="406"/>
      <c r="CA767" s="406"/>
      <c r="CB767" s="406"/>
      <c r="CC767" s="406"/>
      <c r="CD767" s="406"/>
      <c r="CE767" s="406"/>
      <c r="CF767" s="406"/>
      <c r="CG767" s="406"/>
      <c r="CH767" s="406"/>
      <c r="CI767" s="406"/>
    </row>
    <row r="768" spans="1:87" ht="15.75" customHeight="1">
      <c r="A768" s="406"/>
      <c r="B768" s="407"/>
      <c r="C768" s="407"/>
      <c r="D768" s="406"/>
      <c r="E768" s="406"/>
      <c r="F768" s="406"/>
      <c r="G768" s="406"/>
      <c r="H768" s="406"/>
      <c r="I768" s="406"/>
      <c r="J768" s="406"/>
      <c r="K768" s="406"/>
      <c r="L768" s="406"/>
      <c r="M768" s="406"/>
      <c r="N768" s="406"/>
      <c r="O768" s="406"/>
      <c r="P768" s="406"/>
      <c r="Q768" s="406"/>
      <c r="R768" s="406"/>
      <c r="S768" s="406"/>
      <c r="T768" s="406"/>
      <c r="U768" s="406"/>
      <c r="V768" s="406"/>
      <c r="W768" s="406"/>
      <c r="X768" s="406"/>
      <c r="Y768" s="406"/>
      <c r="Z768" s="406"/>
      <c r="AA768" s="406"/>
      <c r="AB768" s="406"/>
      <c r="AC768" s="406"/>
      <c r="AD768" s="406"/>
      <c r="AE768" s="406"/>
      <c r="AF768" s="406"/>
      <c r="AG768" s="406"/>
      <c r="AH768" s="406"/>
      <c r="AI768" s="406"/>
      <c r="AJ768" s="406"/>
      <c r="AK768" s="406"/>
      <c r="AL768" s="406"/>
      <c r="AM768" s="406"/>
      <c r="AN768" s="406"/>
      <c r="AO768" s="406"/>
      <c r="AP768" s="406"/>
      <c r="AQ768" s="406"/>
      <c r="AR768" s="406"/>
      <c r="AS768" s="406"/>
      <c r="AT768" s="406"/>
      <c r="AU768" s="406"/>
      <c r="AV768" s="406"/>
      <c r="AW768" s="406"/>
      <c r="AX768" s="406"/>
      <c r="AY768" s="406"/>
      <c r="AZ768" s="406"/>
      <c r="BA768" s="406"/>
      <c r="BB768" s="406"/>
      <c r="BC768" s="406"/>
      <c r="BD768" s="406"/>
      <c r="BE768" s="406"/>
      <c r="BF768" s="406"/>
      <c r="BG768" s="406"/>
      <c r="BH768" s="406"/>
      <c r="BI768" s="406"/>
      <c r="BJ768" s="406"/>
      <c r="BK768" s="406"/>
      <c r="BL768" s="406"/>
      <c r="BM768" s="406"/>
      <c r="BN768" s="406"/>
      <c r="BO768" s="406"/>
      <c r="BP768" s="406"/>
      <c r="BQ768" s="406"/>
      <c r="BR768" s="406"/>
      <c r="BS768" s="406"/>
      <c r="BT768" s="406"/>
      <c r="BU768" s="406"/>
      <c r="BV768" s="406"/>
      <c r="BW768" s="406"/>
      <c r="BX768" s="406"/>
      <c r="BY768" s="406"/>
      <c r="BZ768" s="406"/>
      <c r="CA768" s="406"/>
      <c r="CB768" s="406"/>
      <c r="CC768" s="406"/>
      <c r="CD768" s="406"/>
      <c r="CE768" s="406"/>
      <c r="CF768" s="406"/>
      <c r="CG768" s="406"/>
      <c r="CH768" s="406"/>
      <c r="CI768" s="406"/>
    </row>
    <row r="769" spans="1:87" ht="15.75" customHeight="1">
      <c r="A769" s="406"/>
      <c r="B769" s="407"/>
      <c r="C769" s="407"/>
      <c r="D769" s="406"/>
      <c r="E769" s="406"/>
      <c r="F769" s="406"/>
      <c r="G769" s="406"/>
      <c r="H769" s="406"/>
      <c r="I769" s="406"/>
      <c r="J769" s="406"/>
      <c r="K769" s="406"/>
      <c r="L769" s="406"/>
      <c r="M769" s="406"/>
      <c r="N769" s="406"/>
      <c r="O769" s="406"/>
      <c r="P769" s="406"/>
      <c r="Q769" s="406"/>
      <c r="R769" s="406"/>
      <c r="S769" s="406"/>
      <c r="T769" s="406"/>
      <c r="U769" s="406"/>
      <c r="V769" s="406"/>
      <c r="W769" s="406"/>
      <c r="X769" s="406"/>
      <c r="Y769" s="406"/>
      <c r="Z769" s="406"/>
      <c r="AA769" s="406"/>
      <c r="AB769" s="406"/>
      <c r="AC769" s="406"/>
      <c r="AD769" s="406"/>
      <c r="AE769" s="406"/>
      <c r="AF769" s="406"/>
      <c r="AG769" s="406"/>
      <c r="AH769" s="406"/>
      <c r="AI769" s="406"/>
      <c r="AJ769" s="406"/>
      <c r="AK769" s="406"/>
      <c r="AL769" s="406"/>
      <c r="AM769" s="406"/>
      <c r="AN769" s="406"/>
      <c r="AO769" s="406"/>
      <c r="AP769" s="406"/>
      <c r="AQ769" s="406"/>
      <c r="AR769" s="406"/>
      <c r="AS769" s="406"/>
      <c r="AT769" s="406"/>
      <c r="AU769" s="406"/>
      <c r="AV769" s="406"/>
      <c r="AW769" s="406"/>
      <c r="AX769" s="406"/>
      <c r="AY769" s="406"/>
      <c r="AZ769" s="406"/>
      <c r="BA769" s="406"/>
      <c r="BB769" s="406"/>
      <c r="BC769" s="406"/>
      <c r="BD769" s="406"/>
      <c r="BE769" s="406"/>
      <c r="BF769" s="406"/>
      <c r="BG769" s="406"/>
      <c r="BH769" s="406"/>
      <c r="BI769" s="406"/>
      <c r="BJ769" s="406"/>
      <c r="BK769" s="406"/>
      <c r="BL769" s="406"/>
      <c r="BM769" s="406"/>
      <c r="BN769" s="406"/>
      <c r="BO769" s="406"/>
      <c r="BP769" s="406"/>
      <c r="BQ769" s="406"/>
      <c r="BR769" s="406"/>
      <c r="BS769" s="406"/>
      <c r="BT769" s="406"/>
      <c r="BU769" s="406"/>
      <c r="BV769" s="406"/>
      <c r="BW769" s="406"/>
      <c r="BX769" s="406"/>
      <c r="BY769" s="406"/>
      <c r="BZ769" s="406"/>
      <c r="CA769" s="406"/>
      <c r="CB769" s="406"/>
      <c r="CC769" s="406"/>
      <c r="CD769" s="406"/>
      <c r="CE769" s="406"/>
      <c r="CF769" s="406"/>
      <c r="CG769" s="406"/>
      <c r="CH769" s="406"/>
      <c r="CI769" s="406"/>
    </row>
    <row r="770" spans="1:87" ht="15.75" customHeight="1">
      <c r="A770" s="406"/>
      <c r="B770" s="407"/>
      <c r="C770" s="407"/>
      <c r="D770" s="406"/>
      <c r="E770" s="406"/>
      <c r="F770" s="406"/>
      <c r="G770" s="406"/>
      <c r="H770" s="406"/>
      <c r="I770" s="406"/>
      <c r="J770" s="406"/>
      <c r="K770" s="406"/>
      <c r="L770" s="406"/>
      <c r="M770" s="406"/>
      <c r="N770" s="406"/>
      <c r="O770" s="406"/>
      <c r="P770" s="406"/>
      <c r="Q770" s="406"/>
      <c r="R770" s="406"/>
      <c r="S770" s="406"/>
      <c r="T770" s="406"/>
      <c r="U770" s="406"/>
      <c r="V770" s="406"/>
      <c r="W770" s="406"/>
      <c r="X770" s="406"/>
      <c r="Y770" s="406"/>
      <c r="Z770" s="406"/>
      <c r="AA770" s="406"/>
      <c r="AB770" s="406"/>
      <c r="AC770" s="406"/>
      <c r="AD770" s="406"/>
      <c r="AE770" s="406"/>
      <c r="AF770" s="406"/>
      <c r="AG770" s="406"/>
      <c r="AH770" s="406"/>
      <c r="AI770" s="406"/>
      <c r="AJ770" s="406"/>
      <c r="AK770" s="406"/>
      <c r="AL770" s="406"/>
      <c r="AM770" s="406"/>
      <c r="AN770" s="406"/>
      <c r="AO770" s="406"/>
      <c r="AP770" s="406"/>
      <c r="AQ770" s="406"/>
      <c r="AR770" s="406"/>
      <c r="AS770" s="406"/>
      <c r="AT770" s="406"/>
      <c r="AU770" s="406"/>
      <c r="AV770" s="406"/>
      <c r="AW770" s="406"/>
      <c r="AX770" s="406"/>
      <c r="AY770" s="406"/>
      <c r="AZ770" s="406"/>
      <c r="BA770" s="406"/>
      <c r="BB770" s="406"/>
      <c r="BC770" s="406"/>
      <c r="BD770" s="406"/>
      <c r="BE770" s="406"/>
      <c r="BF770" s="406"/>
      <c r="BG770" s="406"/>
      <c r="BH770" s="406"/>
      <c r="BI770" s="406"/>
      <c r="BJ770" s="406"/>
      <c r="BK770" s="406"/>
      <c r="BL770" s="406"/>
      <c r="BM770" s="406"/>
      <c r="BN770" s="406"/>
      <c r="BO770" s="406"/>
      <c r="BP770" s="406"/>
      <c r="BQ770" s="406"/>
      <c r="BR770" s="406"/>
      <c r="BS770" s="406"/>
      <c r="BT770" s="406"/>
      <c r="BU770" s="406"/>
      <c r="BV770" s="406"/>
      <c r="BW770" s="406"/>
      <c r="BX770" s="406"/>
      <c r="BY770" s="406"/>
      <c r="BZ770" s="406"/>
      <c r="CA770" s="406"/>
      <c r="CB770" s="406"/>
      <c r="CC770" s="406"/>
      <c r="CD770" s="406"/>
      <c r="CE770" s="406"/>
      <c r="CF770" s="406"/>
      <c r="CG770" s="406"/>
      <c r="CH770" s="406"/>
      <c r="CI770" s="406"/>
    </row>
    <row r="771" spans="1:87" ht="15.75" customHeight="1">
      <c r="A771" s="406"/>
      <c r="B771" s="407"/>
      <c r="C771" s="407"/>
      <c r="D771" s="406"/>
      <c r="E771" s="406"/>
      <c r="F771" s="406"/>
      <c r="G771" s="406"/>
      <c r="H771" s="406"/>
      <c r="I771" s="406"/>
      <c r="J771" s="406"/>
      <c r="K771" s="406"/>
      <c r="L771" s="406"/>
      <c r="M771" s="406"/>
      <c r="N771" s="406"/>
      <c r="O771" s="406"/>
      <c r="P771" s="406"/>
      <c r="Q771" s="406"/>
      <c r="R771" s="406"/>
      <c r="S771" s="406"/>
      <c r="T771" s="406"/>
      <c r="U771" s="406"/>
      <c r="V771" s="406"/>
      <c r="W771" s="406"/>
      <c r="X771" s="406"/>
      <c r="Y771" s="406"/>
      <c r="Z771" s="406"/>
      <c r="AA771" s="406"/>
      <c r="AB771" s="406"/>
      <c r="AC771" s="406"/>
      <c r="AD771" s="406"/>
      <c r="AE771" s="406"/>
      <c r="AF771" s="406"/>
      <c r="AG771" s="406"/>
      <c r="AH771" s="406"/>
      <c r="AI771" s="406"/>
      <c r="AJ771" s="406"/>
      <c r="AK771" s="406"/>
      <c r="AL771" s="406"/>
      <c r="AM771" s="406"/>
      <c r="AN771" s="406"/>
      <c r="AO771" s="406"/>
      <c r="AP771" s="406"/>
      <c r="AQ771" s="406"/>
      <c r="AR771" s="406"/>
      <c r="AS771" s="406"/>
      <c r="AT771" s="406"/>
      <c r="AU771" s="406"/>
      <c r="AV771" s="406"/>
      <c r="AW771" s="406"/>
      <c r="AX771" s="406"/>
      <c r="AY771" s="406"/>
      <c r="AZ771" s="406"/>
      <c r="BA771" s="406"/>
      <c r="BB771" s="406"/>
      <c r="BC771" s="406"/>
      <c r="BD771" s="406"/>
      <c r="BE771" s="406"/>
      <c r="BF771" s="406"/>
      <c r="BG771" s="406"/>
      <c r="BH771" s="406"/>
      <c r="BI771" s="406"/>
      <c r="BJ771" s="406"/>
      <c r="BK771" s="406"/>
      <c r="BL771" s="406"/>
      <c r="BM771" s="406"/>
      <c r="BN771" s="406"/>
      <c r="BO771" s="406"/>
      <c r="BP771" s="406"/>
      <c r="BQ771" s="406"/>
      <c r="BR771" s="406"/>
      <c r="BS771" s="406"/>
      <c r="BT771" s="406"/>
      <c r="BU771" s="406"/>
      <c r="BV771" s="406"/>
      <c r="BW771" s="406"/>
      <c r="BX771" s="406"/>
      <c r="BY771" s="406"/>
      <c r="BZ771" s="406"/>
      <c r="CA771" s="406"/>
      <c r="CB771" s="406"/>
      <c r="CC771" s="406"/>
      <c r="CD771" s="406"/>
      <c r="CE771" s="406"/>
      <c r="CF771" s="406"/>
      <c r="CG771" s="406"/>
      <c r="CH771" s="406"/>
      <c r="CI771" s="406"/>
    </row>
    <row r="772" spans="1:87" ht="15.75" customHeight="1">
      <c r="A772" s="406"/>
      <c r="B772" s="407"/>
      <c r="C772" s="407"/>
      <c r="D772" s="406"/>
      <c r="E772" s="406"/>
      <c r="F772" s="406"/>
      <c r="G772" s="406"/>
      <c r="H772" s="406"/>
      <c r="I772" s="406"/>
      <c r="J772" s="406"/>
      <c r="K772" s="406"/>
      <c r="L772" s="406"/>
      <c r="M772" s="406"/>
      <c r="N772" s="406"/>
      <c r="O772" s="406"/>
      <c r="P772" s="406"/>
      <c r="Q772" s="406"/>
      <c r="R772" s="406"/>
      <c r="S772" s="406"/>
      <c r="T772" s="406"/>
      <c r="U772" s="406"/>
      <c r="V772" s="406"/>
      <c r="W772" s="406"/>
      <c r="X772" s="406"/>
      <c r="Y772" s="406"/>
      <c r="Z772" s="406"/>
      <c r="AA772" s="406"/>
      <c r="AB772" s="406"/>
      <c r="AC772" s="406"/>
      <c r="AD772" s="406"/>
      <c r="AE772" s="406"/>
      <c r="AF772" s="406"/>
      <c r="AG772" s="406"/>
      <c r="AH772" s="406"/>
      <c r="AI772" s="406"/>
      <c r="AJ772" s="406"/>
      <c r="AK772" s="406"/>
      <c r="AL772" s="406"/>
      <c r="AM772" s="406"/>
      <c r="AN772" s="406"/>
      <c r="AO772" s="406"/>
      <c r="AP772" s="406"/>
      <c r="AQ772" s="406"/>
      <c r="AR772" s="406"/>
      <c r="AS772" s="406"/>
      <c r="AT772" s="406"/>
      <c r="AU772" s="406"/>
      <c r="AV772" s="406"/>
      <c r="AW772" s="406"/>
      <c r="AX772" s="406"/>
      <c r="AY772" s="406"/>
      <c r="AZ772" s="406"/>
      <c r="BA772" s="406"/>
      <c r="BB772" s="406"/>
      <c r="BC772" s="406"/>
      <c r="BD772" s="406"/>
      <c r="BE772" s="406"/>
      <c r="BF772" s="406"/>
      <c r="BG772" s="406"/>
      <c r="BH772" s="406"/>
      <c r="BI772" s="406"/>
      <c r="BJ772" s="406"/>
      <c r="BK772" s="406"/>
      <c r="BL772" s="406"/>
      <c r="BM772" s="406"/>
      <c r="BN772" s="406"/>
      <c r="BO772" s="406"/>
      <c r="BP772" s="406"/>
      <c r="BQ772" s="406"/>
      <c r="BR772" s="406"/>
      <c r="BS772" s="406"/>
      <c r="BT772" s="406"/>
      <c r="BU772" s="406"/>
      <c r="BV772" s="406"/>
      <c r="BW772" s="406"/>
      <c r="BX772" s="406"/>
      <c r="BY772" s="406"/>
      <c r="BZ772" s="406"/>
      <c r="CA772" s="406"/>
      <c r="CB772" s="406"/>
      <c r="CC772" s="406"/>
      <c r="CD772" s="406"/>
      <c r="CE772" s="406"/>
      <c r="CF772" s="406"/>
      <c r="CG772" s="406"/>
      <c r="CH772" s="406"/>
      <c r="CI772" s="406"/>
    </row>
    <row r="773" spans="1:87" ht="15.75" customHeight="1">
      <c r="A773" s="406"/>
      <c r="B773" s="407"/>
      <c r="C773" s="407"/>
      <c r="D773" s="406"/>
      <c r="E773" s="406"/>
      <c r="F773" s="406"/>
      <c r="G773" s="406"/>
      <c r="H773" s="406"/>
      <c r="I773" s="406"/>
      <c r="J773" s="406"/>
      <c r="K773" s="406"/>
      <c r="L773" s="406"/>
      <c r="M773" s="406"/>
      <c r="N773" s="406"/>
      <c r="O773" s="406"/>
      <c r="P773" s="406"/>
      <c r="Q773" s="406"/>
      <c r="R773" s="406"/>
      <c r="S773" s="406"/>
      <c r="T773" s="406"/>
      <c r="U773" s="406"/>
      <c r="V773" s="406"/>
      <c r="W773" s="406"/>
      <c r="X773" s="406"/>
      <c r="Y773" s="406"/>
      <c r="Z773" s="406"/>
      <c r="AA773" s="406"/>
      <c r="AB773" s="406"/>
      <c r="AC773" s="406"/>
      <c r="AD773" s="406"/>
      <c r="AE773" s="406"/>
      <c r="AF773" s="406"/>
      <c r="AG773" s="406"/>
      <c r="AH773" s="406"/>
      <c r="AI773" s="406"/>
      <c r="AJ773" s="406"/>
      <c r="AK773" s="406"/>
      <c r="AL773" s="406"/>
      <c r="AM773" s="406"/>
      <c r="AN773" s="406"/>
      <c r="AO773" s="406"/>
      <c r="AP773" s="406"/>
      <c r="AQ773" s="406"/>
      <c r="AR773" s="406"/>
      <c r="AS773" s="406"/>
      <c r="AT773" s="406"/>
      <c r="AU773" s="406"/>
      <c r="AV773" s="406"/>
      <c r="AW773" s="406"/>
      <c r="AX773" s="406"/>
      <c r="AY773" s="406"/>
      <c r="AZ773" s="406"/>
      <c r="BA773" s="406"/>
      <c r="BB773" s="406"/>
      <c r="BC773" s="406"/>
      <c r="BD773" s="406"/>
      <c r="BE773" s="406"/>
      <c r="BF773" s="406"/>
      <c r="BG773" s="406"/>
      <c r="BH773" s="406"/>
      <c r="BI773" s="406"/>
      <c r="BJ773" s="406"/>
      <c r="BK773" s="406"/>
      <c r="BL773" s="406"/>
      <c r="BM773" s="406"/>
      <c r="BN773" s="406"/>
      <c r="BO773" s="406"/>
      <c r="BP773" s="406"/>
      <c r="BQ773" s="406"/>
      <c r="BR773" s="406"/>
      <c r="BS773" s="406"/>
      <c r="BT773" s="406"/>
      <c r="BU773" s="406"/>
      <c r="BV773" s="406"/>
      <c r="BW773" s="406"/>
      <c r="BX773" s="406"/>
      <c r="BY773" s="406"/>
      <c r="BZ773" s="406"/>
      <c r="CA773" s="406"/>
      <c r="CB773" s="406"/>
      <c r="CC773" s="406"/>
      <c r="CD773" s="406"/>
      <c r="CE773" s="406"/>
      <c r="CF773" s="406"/>
      <c r="CG773" s="406"/>
      <c r="CH773" s="406"/>
      <c r="CI773" s="406"/>
    </row>
    <row r="774" spans="1:87" ht="15.75" customHeight="1">
      <c r="A774" s="406"/>
      <c r="B774" s="407"/>
      <c r="C774" s="407"/>
      <c r="D774" s="406"/>
      <c r="E774" s="406"/>
      <c r="F774" s="406"/>
      <c r="G774" s="406"/>
      <c r="H774" s="406"/>
      <c r="I774" s="406"/>
      <c r="J774" s="406"/>
      <c r="K774" s="406"/>
      <c r="L774" s="406"/>
      <c r="M774" s="406"/>
      <c r="N774" s="406"/>
      <c r="O774" s="406"/>
      <c r="P774" s="406"/>
      <c r="Q774" s="406"/>
      <c r="R774" s="406"/>
      <c r="S774" s="406"/>
      <c r="T774" s="406"/>
      <c r="U774" s="406"/>
      <c r="V774" s="406"/>
      <c r="W774" s="406"/>
      <c r="X774" s="406"/>
      <c r="Y774" s="406"/>
      <c r="Z774" s="406"/>
      <c r="AA774" s="406"/>
      <c r="AB774" s="406"/>
      <c r="AC774" s="406"/>
      <c r="AD774" s="406"/>
      <c r="AE774" s="406"/>
      <c r="AF774" s="406"/>
      <c r="AG774" s="406"/>
      <c r="AH774" s="406"/>
      <c r="AI774" s="406"/>
      <c r="AJ774" s="406"/>
      <c r="AK774" s="406"/>
      <c r="AL774" s="406"/>
      <c r="AM774" s="406"/>
      <c r="AN774" s="406"/>
      <c r="AO774" s="406"/>
      <c r="AP774" s="406"/>
      <c r="AQ774" s="406"/>
      <c r="AR774" s="406"/>
      <c r="AS774" s="406"/>
      <c r="AT774" s="406"/>
      <c r="AU774" s="406"/>
      <c r="AV774" s="406"/>
      <c r="AW774" s="406"/>
      <c r="AX774" s="406"/>
      <c r="AY774" s="406"/>
      <c r="AZ774" s="406"/>
      <c r="BA774" s="406"/>
      <c r="BB774" s="406"/>
      <c r="BC774" s="406"/>
      <c r="BD774" s="406"/>
      <c r="BE774" s="406"/>
      <c r="BF774" s="406"/>
      <c r="BG774" s="406"/>
      <c r="BH774" s="406"/>
      <c r="BI774" s="406"/>
      <c r="BJ774" s="406"/>
      <c r="BK774" s="406"/>
      <c r="BL774" s="406"/>
      <c r="BM774" s="406"/>
      <c r="BN774" s="406"/>
      <c r="BO774" s="406"/>
      <c r="BP774" s="406"/>
      <c r="BQ774" s="406"/>
      <c r="BR774" s="406"/>
      <c r="BS774" s="406"/>
      <c r="BT774" s="406"/>
      <c r="BU774" s="406"/>
      <c r="BV774" s="406"/>
      <c r="BW774" s="406"/>
      <c r="BX774" s="406"/>
      <c r="BY774" s="406"/>
      <c r="BZ774" s="406"/>
      <c r="CA774" s="406"/>
      <c r="CB774" s="406"/>
      <c r="CC774" s="406"/>
      <c r="CD774" s="406"/>
      <c r="CE774" s="406"/>
      <c r="CF774" s="406"/>
      <c r="CG774" s="406"/>
      <c r="CH774" s="406"/>
      <c r="CI774" s="406"/>
    </row>
    <row r="775" spans="1:87" ht="15.75" customHeight="1">
      <c r="A775" s="406"/>
      <c r="B775" s="407"/>
      <c r="C775" s="407"/>
      <c r="D775" s="406"/>
      <c r="E775" s="406"/>
      <c r="F775" s="406"/>
      <c r="G775" s="406"/>
      <c r="H775" s="406"/>
      <c r="I775" s="406"/>
      <c r="J775" s="406"/>
      <c r="K775" s="406"/>
      <c r="L775" s="406"/>
      <c r="M775" s="406"/>
      <c r="N775" s="406"/>
      <c r="O775" s="406"/>
      <c r="P775" s="406"/>
      <c r="Q775" s="406"/>
      <c r="R775" s="406"/>
      <c r="S775" s="406"/>
      <c r="T775" s="406"/>
      <c r="U775" s="406"/>
      <c r="V775" s="406"/>
      <c r="W775" s="406"/>
      <c r="X775" s="406"/>
      <c r="Y775" s="406"/>
      <c r="Z775" s="406"/>
      <c r="AA775" s="406"/>
      <c r="AB775" s="406"/>
      <c r="AC775" s="406"/>
      <c r="AD775" s="406"/>
      <c r="AE775" s="406"/>
      <c r="AF775" s="406"/>
      <c r="AG775" s="406"/>
      <c r="AH775" s="406"/>
      <c r="AI775" s="406"/>
      <c r="AJ775" s="406"/>
      <c r="AK775" s="406"/>
      <c r="AL775" s="406"/>
      <c r="AM775" s="406"/>
      <c r="AN775" s="406"/>
      <c r="AO775" s="406"/>
      <c r="AP775" s="406"/>
      <c r="AQ775" s="406"/>
      <c r="AR775" s="406"/>
      <c r="AS775" s="406"/>
      <c r="AT775" s="406"/>
      <c r="AU775" s="406"/>
      <c r="AV775" s="406"/>
      <c r="AW775" s="406"/>
      <c r="AX775" s="406"/>
      <c r="AY775" s="406"/>
      <c r="AZ775" s="406"/>
      <c r="BA775" s="406"/>
      <c r="BB775" s="406"/>
      <c r="BC775" s="406"/>
      <c r="BD775" s="406"/>
      <c r="BE775" s="406"/>
      <c r="BF775" s="406"/>
      <c r="BG775" s="406"/>
      <c r="BH775" s="406"/>
      <c r="BI775" s="406"/>
      <c r="BJ775" s="406"/>
      <c r="BK775" s="406"/>
      <c r="BL775" s="406"/>
      <c r="BM775" s="406"/>
      <c r="BN775" s="406"/>
      <c r="BO775" s="406"/>
      <c r="BP775" s="406"/>
      <c r="BQ775" s="406"/>
      <c r="BR775" s="406"/>
      <c r="BS775" s="406"/>
      <c r="BT775" s="406"/>
      <c r="BU775" s="406"/>
      <c r="BV775" s="406"/>
      <c r="BW775" s="406"/>
      <c r="BX775" s="406"/>
      <c r="BY775" s="406"/>
      <c r="BZ775" s="406"/>
      <c r="CA775" s="406"/>
      <c r="CB775" s="406"/>
      <c r="CC775" s="406"/>
      <c r="CD775" s="406"/>
      <c r="CE775" s="406"/>
      <c r="CF775" s="406"/>
      <c r="CG775" s="406"/>
      <c r="CH775" s="406"/>
      <c r="CI775" s="406"/>
    </row>
    <row r="776" spans="1:87" ht="15.75" customHeight="1">
      <c r="A776" s="406"/>
      <c r="B776" s="407"/>
      <c r="C776" s="407"/>
      <c r="D776" s="406"/>
      <c r="E776" s="406"/>
      <c r="F776" s="406"/>
      <c r="G776" s="406"/>
      <c r="H776" s="406"/>
      <c r="I776" s="406"/>
      <c r="J776" s="406"/>
      <c r="K776" s="406"/>
      <c r="L776" s="406"/>
      <c r="M776" s="406"/>
      <c r="N776" s="406"/>
      <c r="O776" s="406"/>
      <c r="P776" s="406"/>
      <c r="Q776" s="406"/>
      <c r="R776" s="406"/>
      <c r="S776" s="406"/>
      <c r="T776" s="406"/>
      <c r="U776" s="406"/>
      <c r="V776" s="406"/>
      <c r="W776" s="406"/>
      <c r="X776" s="406"/>
      <c r="Y776" s="406"/>
      <c r="Z776" s="406"/>
      <c r="AA776" s="406"/>
      <c r="AB776" s="406"/>
      <c r="AC776" s="406"/>
      <c r="AD776" s="406"/>
      <c r="AE776" s="406"/>
      <c r="AF776" s="406"/>
      <c r="AG776" s="406"/>
      <c r="AH776" s="406"/>
      <c r="AI776" s="406"/>
      <c r="AJ776" s="406"/>
      <c r="AK776" s="406"/>
      <c r="AL776" s="406"/>
      <c r="AM776" s="406"/>
      <c r="AN776" s="406"/>
      <c r="AO776" s="406"/>
      <c r="AP776" s="406"/>
      <c r="AQ776" s="406"/>
      <c r="AR776" s="406"/>
      <c r="AS776" s="406"/>
      <c r="AT776" s="406"/>
      <c r="AU776" s="406"/>
      <c r="AV776" s="406"/>
      <c r="AW776" s="406"/>
      <c r="AX776" s="406"/>
      <c r="AY776" s="406"/>
      <c r="AZ776" s="406"/>
      <c r="BA776" s="406"/>
      <c r="BB776" s="406"/>
      <c r="BC776" s="406"/>
      <c r="BD776" s="406"/>
      <c r="BE776" s="406"/>
      <c r="BF776" s="406"/>
      <c r="BG776" s="406"/>
      <c r="BH776" s="406"/>
      <c r="BI776" s="406"/>
      <c r="BJ776" s="406"/>
      <c r="BK776" s="406"/>
      <c r="BL776" s="406"/>
      <c r="BM776" s="406"/>
      <c r="BN776" s="406"/>
      <c r="BO776" s="406"/>
      <c r="BP776" s="406"/>
      <c r="BQ776" s="406"/>
      <c r="BR776" s="406"/>
      <c r="BS776" s="406"/>
      <c r="BT776" s="406"/>
      <c r="BU776" s="406"/>
      <c r="BV776" s="406"/>
      <c r="BW776" s="406"/>
      <c r="BX776" s="406"/>
      <c r="BY776" s="406"/>
      <c r="BZ776" s="406"/>
      <c r="CA776" s="406"/>
      <c r="CB776" s="406"/>
      <c r="CC776" s="406"/>
      <c r="CD776" s="406"/>
      <c r="CE776" s="406"/>
      <c r="CF776" s="406"/>
      <c r="CG776" s="406"/>
      <c r="CH776" s="406"/>
      <c r="CI776" s="406"/>
    </row>
    <row r="777" spans="1:87" ht="15.75" customHeight="1">
      <c r="A777" s="406"/>
      <c r="B777" s="407"/>
      <c r="C777" s="407"/>
      <c r="D777" s="406"/>
      <c r="E777" s="406"/>
      <c r="F777" s="406"/>
      <c r="G777" s="406"/>
      <c r="H777" s="406"/>
      <c r="I777" s="406"/>
      <c r="J777" s="406"/>
      <c r="K777" s="406"/>
      <c r="L777" s="406"/>
      <c r="M777" s="406"/>
      <c r="N777" s="406"/>
      <c r="O777" s="406"/>
      <c r="P777" s="406"/>
      <c r="Q777" s="406"/>
      <c r="R777" s="406"/>
      <c r="S777" s="406"/>
      <c r="T777" s="406"/>
      <c r="U777" s="406"/>
      <c r="V777" s="406"/>
      <c r="W777" s="406"/>
      <c r="X777" s="406"/>
      <c r="Y777" s="406"/>
      <c r="Z777" s="406"/>
      <c r="AA777" s="406"/>
      <c r="AB777" s="406"/>
      <c r="AC777" s="406"/>
      <c r="AD777" s="406"/>
      <c r="AE777" s="406"/>
      <c r="AF777" s="406"/>
      <c r="AG777" s="406"/>
      <c r="AH777" s="406"/>
      <c r="AI777" s="406"/>
      <c r="AJ777" s="406"/>
      <c r="AK777" s="406"/>
      <c r="AL777" s="406"/>
      <c r="AM777" s="406"/>
      <c r="AN777" s="406"/>
      <c r="AO777" s="406"/>
      <c r="AP777" s="406"/>
      <c r="AQ777" s="406"/>
      <c r="AR777" s="406"/>
      <c r="AS777" s="406"/>
      <c r="AT777" s="406"/>
      <c r="AU777" s="406"/>
      <c r="AV777" s="406"/>
      <c r="AW777" s="406"/>
      <c r="AX777" s="406"/>
      <c r="AY777" s="406"/>
      <c r="AZ777" s="406"/>
      <c r="BA777" s="406"/>
      <c r="BB777" s="406"/>
      <c r="BC777" s="406"/>
      <c r="BD777" s="406"/>
      <c r="BE777" s="406"/>
      <c r="BF777" s="406"/>
      <c r="BG777" s="406"/>
      <c r="BH777" s="406"/>
      <c r="BI777" s="406"/>
      <c r="BJ777" s="406"/>
      <c r="BK777" s="406"/>
      <c r="BL777" s="406"/>
      <c r="BM777" s="406"/>
      <c r="BN777" s="406"/>
      <c r="BO777" s="406"/>
      <c r="BP777" s="406"/>
      <c r="BQ777" s="406"/>
      <c r="BR777" s="406"/>
      <c r="BS777" s="406"/>
      <c r="BT777" s="406"/>
      <c r="BU777" s="406"/>
      <c r="BV777" s="406"/>
      <c r="BW777" s="406"/>
      <c r="BX777" s="406"/>
      <c r="BY777" s="406"/>
      <c r="BZ777" s="406"/>
      <c r="CA777" s="406"/>
      <c r="CB777" s="406"/>
      <c r="CC777" s="406"/>
      <c r="CD777" s="406"/>
      <c r="CE777" s="406"/>
      <c r="CF777" s="406"/>
      <c r="CG777" s="406"/>
      <c r="CH777" s="406"/>
      <c r="CI777" s="406"/>
    </row>
    <row r="778" spans="1:87" ht="15.75" customHeight="1">
      <c r="A778" s="406"/>
      <c r="B778" s="407"/>
      <c r="C778" s="407"/>
      <c r="D778" s="406"/>
      <c r="E778" s="406"/>
      <c r="F778" s="406"/>
      <c r="G778" s="406"/>
      <c r="H778" s="406"/>
      <c r="I778" s="406"/>
      <c r="J778" s="406"/>
      <c r="K778" s="406"/>
      <c r="L778" s="406"/>
      <c r="M778" s="406"/>
      <c r="N778" s="406"/>
      <c r="O778" s="406"/>
      <c r="P778" s="406"/>
      <c r="Q778" s="406"/>
      <c r="R778" s="406"/>
      <c r="S778" s="406"/>
      <c r="T778" s="406"/>
      <c r="U778" s="406"/>
      <c r="V778" s="406"/>
      <c r="W778" s="406"/>
      <c r="X778" s="406"/>
      <c r="Y778" s="406"/>
      <c r="Z778" s="406"/>
      <c r="AA778" s="406"/>
      <c r="AB778" s="406"/>
      <c r="AC778" s="406"/>
      <c r="AD778" s="406"/>
      <c r="AE778" s="406"/>
      <c r="AF778" s="406"/>
      <c r="AG778" s="406"/>
      <c r="AH778" s="406"/>
      <c r="AI778" s="406"/>
      <c r="AJ778" s="406"/>
      <c r="AK778" s="406"/>
      <c r="AL778" s="406"/>
      <c r="AM778" s="406"/>
      <c r="AN778" s="406"/>
      <c r="AO778" s="406"/>
      <c r="AP778" s="406"/>
      <c r="AQ778" s="406"/>
      <c r="AR778" s="406"/>
      <c r="AS778" s="406"/>
      <c r="AT778" s="406"/>
      <c r="AU778" s="406"/>
      <c r="AV778" s="406"/>
      <c r="AW778" s="406"/>
      <c r="AX778" s="406"/>
      <c r="AY778" s="406"/>
      <c r="AZ778" s="406"/>
      <c r="BA778" s="406"/>
      <c r="BB778" s="406"/>
      <c r="BC778" s="406"/>
      <c r="BD778" s="406"/>
      <c r="BE778" s="406"/>
      <c r="BF778" s="406"/>
      <c r="BG778" s="406"/>
      <c r="BH778" s="406"/>
      <c r="BI778" s="406"/>
      <c r="BJ778" s="406"/>
      <c r="BK778" s="406"/>
      <c r="BL778" s="406"/>
      <c r="BM778" s="406"/>
      <c r="BN778" s="406"/>
      <c r="BO778" s="406"/>
      <c r="BP778" s="406"/>
      <c r="BQ778" s="406"/>
      <c r="BR778" s="406"/>
      <c r="BS778" s="406"/>
      <c r="BT778" s="406"/>
      <c r="BU778" s="406"/>
      <c r="BV778" s="406"/>
      <c r="BW778" s="406"/>
      <c r="BX778" s="406"/>
      <c r="BY778" s="406"/>
      <c r="BZ778" s="406"/>
      <c r="CA778" s="406"/>
      <c r="CB778" s="406"/>
      <c r="CC778" s="406"/>
      <c r="CD778" s="406"/>
      <c r="CE778" s="406"/>
      <c r="CF778" s="406"/>
      <c r="CG778" s="406"/>
      <c r="CH778" s="406"/>
      <c r="CI778" s="406"/>
    </row>
    <row r="779" spans="1:87" ht="15.75" customHeight="1">
      <c r="A779" s="406"/>
      <c r="B779" s="407"/>
      <c r="C779" s="407"/>
      <c r="D779" s="406"/>
      <c r="E779" s="406"/>
      <c r="F779" s="406"/>
      <c r="G779" s="406"/>
      <c r="H779" s="406"/>
      <c r="I779" s="406"/>
      <c r="J779" s="406"/>
      <c r="K779" s="406"/>
      <c r="L779" s="406"/>
      <c r="M779" s="406"/>
      <c r="N779" s="406"/>
      <c r="O779" s="406"/>
      <c r="P779" s="406"/>
      <c r="Q779" s="406"/>
      <c r="R779" s="406"/>
      <c r="S779" s="406"/>
      <c r="T779" s="406"/>
      <c r="U779" s="406"/>
      <c r="V779" s="406"/>
      <c r="W779" s="406"/>
      <c r="X779" s="406"/>
      <c r="Y779" s="406"/>
      <c r="Z779" s="406"/>
      <c r="AA779" s="406"/>
      <c r="AB779" s="406"/>
      <c r="AC779" s="406"/>
      <c r="AD779" s="406"/>
      <c r="AE779" s="406"/>
      <c r="AF779" s="406"/>
      <c r="AG779" s="406"/>
      <c r="AH779" s="406"/>
      <c r="AI779" s="406"/>
      <c r="AJ779" s="406"/>
      <c r="AK779" s="406"/>
      <c r="AL779" s="406"/>
      <c r="AM779" s="406"/>
      <c r="AN779" s="406"/>
      <c r="AO779" s="406"/>
      <c r="AP779" s="406"/>
      <c r="AQ779" s="406"/>
      <c r="AR779" s="406"/>
      <c r="AS779" s="406"/>
      <c r="AT779" s="406"/>
      <c r="AU779" s="406"/>
      <c r="AV779" s="406"/>
      <c r="AW779" s="406"/>
      <c r="AX779" s="406"/>
      <c r="AY779" s="406"/>
      <c r="AZ779" s="406"/>
      <c r="BA779" s="406"/>
      <c r="BB779" s="406"/>
      <c r="BC779" s="406"/>
      <c r="BD779" s="406"/>
      <c r="BE779" s="406"/>
      <c r="BF779" s="406"/>
      <c r="BG779" s="406"/>
      <c r="BH779" s="406"/>
      <c r="BI779" s="406"/>
      <c r="BJ779" s="406"/>
      <c r="BK779" s="406"/>
      <c r="BL779" s="406"/>
      <c r="BM779" s="406"/>
      <c r="BN779" s="406"/>
      <c r="BO779" s="406"/>
      <c r="BP779" s="406"/>
      <c r="BQ779" s="406"/>
      <c r="BR779" s="406"/>
      <c r="BS779" s="406"/>
      <c r="BT779" s="406"/>
      <c r="BU779" s="406"/>
      <c r="BV779" s="406"/>
      <c r="BW779" s="406"/>
      <c r="BX779" s="406"/>
      <c r="BY779" s="406"/>
      <c r="BZ779" s="406"/>
      <c r="CA779" s="406"/>
      <c r="CB779" s="406"/>
      <c r="CC779" s="406"/>
      <c r="CD779" s="406"/>
      <c r="CE779" s="406"/>
      <c r="CF779" s="406"/>
      <c r="CG779" s="406"/>
      <c r="CH779" s="406"/>
      <c r="CI779" s="406"/>
    </row>
    <row r="780" spans="1:87" ht="15.75" customHeight="1">
      <c r="A780" s="406"/>
      <c r="B780" s="407"/>
      <c r="C780" s="407"/>
      <c r="D780" s="406"/>
      <c r="E780" s="406"/>
      <c r="F780" s="406"/>
      <c r="G780" s="406"/>
      <c r="H780" s="406"/>
      <c r="I780" s="406"/>
      <c r="J780" s="406"/>
      <c r="K780" s="406"/>
      <c r="L780" s="406"/>
      <c r="M780" s="406"/>
      <c r="N780" s="406"/>
      <c r="O780" s="406"/>
      <c r="P780" s="406"/>
      <c r="Q780" s="406"/>
      <c r="R780" s="406"/>
      <c r="S780" s="406"/>
      <c r="T780" s="406"/>
      <c r="U780" s="406"/>
      <c r="V780" s="406"/>
      <c r="W780" s="406"/>
      <c r="X780" s="406"/>
      <c r="Y780" s="406"/>
      <c r="Z780" s="406"/>
      <c r="AA780" s="406"/>
      <c r="AB780" s="406"/>
      <c r="AC780" s="406"/>
      <c r="AD780" s="406"/>
      <c r="AE780" s="406"/>
      <c r="AF780" s="406"/>
      <c r="AG780" s="406"/>
      <c r="AH780" s="406"/>
      <c r="AI780" s="406"/>
      <c r="AJ780" s="406"/>
      <c r="AK780" s="406"/>
      <c r="AL780" s="406"/>
      <c r="AM780" s="406"/>
      <c r="AN780" s="406"/>
      <c r="AO780" s="406"/>
      <c r="AP780" s="406"/>
      <c r="AQ780" s="406"/>
      <c r="AR780" s="406"/>
      <c r="AS780" s="406"/>
      <c r="AT780" s="406"/>
      <c r="AU780" s="406"/>
      <c r="AV780" s="406"/>
      <c r="AW780" s="406"/>
      <c r="AX780" s="406"/>
      <c r="AY780" s="406"/>
      <c r="AZ780" s="406"/>
      <c r="BA780" s="406"/>
      <c r="BB780" s="406"/>
      <c r="BC780" s="406"/>
      <c r="BD780" s="406"/>
      <c r="BE780" s="406"/>
      <c r="BF780" s="406"/>
      <c r="BG780" s="406"/>
      <c r="BH780" s="406"/>
      <c r="BI780" s="406"/>
      <c r="BJ780" s="406"/>
      <c r="BK780" s="406"/>
      <c r="BL780" s="406"/>
      <c r="BM780" s="406"/>
      <c r="BN780" s="406"/>
      <c r="BO780" s="406"/>
      <c r="BP780" s="406"/>
      <c r="BQ780" s="406"/>
      <c r="BR780" s="406"/>
      <c r="BS780" s="406"/>
      <c r="BT780" s="406"/>
      <c r="BU780" s="406"/>
      <c r="BV780" s="406"/>
      <c r="BW780" s="406"/>
      <c r="BX780" s="406"/>
      <c r="BY780" s="406"/>
      <c r="BZ780" s="406"/>
      <c r="CA780" s="406"/>
      <c r="CB780" s="406"/>
      <c r="CC780" s="406"/>
      <c r="CD780" s="406"/>
      <c r="CE780" s="406"/>
      <c r="CF780" s="406"/>
      <c r="CG780" s="406"/>
      <c r="CH780" s="406"/>
      <c r="CI780" s="406"/>
    </row>
    <row r="781" spans="1:87" ht="15.75" customHeight="1">
      <c r="A781" s="406"/>
      <c r="B781" s="407"/>
      <c r="C781" s="407"/>
      <c r="D781" s="406"/>
      <c r="E781" s="406"/>
      <c r="F781" s="406"/>
      <c r="G781" s="406"/>
      <c r="H781" s="406"/>
      <c r="I781" s="406"/>
      <c r="J781" s="406"/>
      <c r="K781" s="406"/>
      <c r="L781" s="406"/>
      <c r="M781" s="406"/>
      <c r="N781" s="406"/>
      <c r="O781" s="406"/>
      <c r="P781" s="406"/>
      <c r="Q781" s="406"/>
      <c r="R781" s="406"/>
      <c r="S781" s="406"/>
      <c r="T781" s="406"/>
      <c r="U781" s="406"/>
      <c r="V781" s="406"/>
      <c r="W781" s="406"/>
      <c r="X781" s="406"/>
      <c r="Y781" s="406"/>
      <c r="Z781" s="406"/>
      <c r="AA781" s="406"/>
      <c r="AB781" s="406"/>
      <c r="AC781" s="406"/>
      <c r="AD781" s="406"/>
      <c r="AE781" s="406"/>
      <c r="AF781" s="406"/>
      <c r="AG781" s="406"/>
      <c r="AH781" s="406"/>
      <c r="AI781" s="406"/>
      <c r="AJ781" s="406"/>
      <c r="AK781" s="406"/>
      <c r="AL781" s="406"/>
      <c r="AM781" s="406"/>
      <c r="AN781" s="406"/>
      <c r="AO781" s="406"/>
      <c r="AP781" s="406"/>
      <c r="AQ781" s="406"/>
      <c r="AR781" s="406"/>
      <c r="AS781" s="406"/>
      <c r="AT781" s="406"/>
      <c r="AU781" s="406"/>
      <c r="AV781" s="406"/>
      <c r="AW781" s="406"/>
      <c r="AX781" s="406"/>
      <c r="AY781" s="406"/>
      <c r="AZ781" s="406"/>
      <c r="BA781" s="406"/>
      <c r="BB781" s="406"/>
      <c r="BC781" s="406"/>
      <c r="BD781" s="406"/>
      <c r="BE781" s="406"/>
      <c r="BF781" s="406"/>
      <c r="BG781" s="406"/>
      <c r="BH781" s="406"/>
      <c r="BI781" s="406"/>
      <c r="BJ781" s="406"/>
      <c r="BK781" s="406"/>
      <c r="BL781" s="406"/>
      <c r="BM781" s="406"/>
      <c r="BN781" s="406"/>
      <c r="BO781" s="406"/>
      <c r="BP781" s="406"/>
      <c r="BQ781" s="406"/>
      <c r="BR781" s="406"/>
      <c r="BS781" s="406"/>
      <c r="BT781" s="406"/>
      <c r="BU781" s="406"/>
      <c r="BV781" s="406"/>
      <c r="BW781" s="406"/>
      <c r="BX781" s="406"/>
      <c r="BY781" s="406"/>
      <c r="BZ781" s="406"/>
      <c r="CA781" s="406"/>
      <c r="CB781" s="406"/>
      <c r="CC781" s="406"/>
      <c r="CD781" s="406"/>
      <c r="CE781" s="406"/>
      <c r="CF781" s="406"/>
      <c r="CG781" s="406"/>
      <c r="CH781" s="406"/>
      <c r="CI781" s="406"/>
    </row>
    <row r="782" spans="1:87" ht="15.75" customHeight="1">
      <c r="A782" s="406"/>
      <c r="B782" s="407"/>
      <c r="C782" s="407"/>
      <c r="D782" s="406"/>
      <c r="E782" s="406"/>
      <c r="F782" s="406"/>
      <c r="G782" s="406"/>
      <c r="H782" s="406"/>
      <c r="I782" s="406"/>
      <c r="J782" s="406"/>
      <c r="K782" s="406"/>
      <c r="L782" s="406"/>
      <c r="M782" s="406"/>
      <c r="N782" s="406"/>
      <c r="O782" s="406"/>
      <c r="P782" s="406"/>
      <c r="Q782" s="406"/>
      <c r="R782" s="406"/>
      <c r="S782" s="406"/>
      <c r="T782" s="406"/>
      <c r="U782" s="406"/>
      <c r="V782" s="406"/>
      <c r="W782" s="406"/>
      <c r="X782" s="406"/>
      <c r="Y782" s="406"/>
      <c r="Z782" s="406"/>
      <c r="AA782" s="406"/>
      <c r="AB782" s="406"/>
      <c r="AC782" s="406"/>
      <c r="AD782" s="406"/>
      <c r="AE782" s="406"/>
      <c r="AF782" s="406"/>
      <c r="AG782" s="406"/>
      <c r="AH782" s="406"/>
      <c r="AI782" s="406"/>
      <c r="AJ782" s="406"/>
      <c r="AK782" s="406"/>
      <c r="AL782" s="406"/>
      <c r="AM782" s="406"/>
      <c r="AN782" s="406"/>
      <c r="AO782" s="406"/>
      <c r="AP782" s="406"/>
      <c r="AQ782" s="406"/>
      <c r="AR782" s="406"/>
      <c r="AS782" s="406"/>
      <c r="AT782" s="406"/>
      <c r="AU782" s="406"/>
      <c r="AV782" s="406"/>
      <c r="AW782" s="406"/>
      <c r="AX782" s="406"/>
      <c r="AY782" s="406"/>
      <c r="AZ782" s="406"/>
      <c r="BA782" s="406"/>
      <c r="BB782" s="406"/>
      <c r="BC782" s="406"/>
      <c r="BD782" s="406"/>
      <c r="BE782" s="406"/>
      <c r="BF782" s="406"/>
      <c r="BG782" s="406"/>
      <c r="BH782" s="406"/>
      <c r="BI782" s="406"/>
      <c r="BJ782" s="406"/>
      <c r="BK782" s="406"/>
      <c r="BL782" s="406"/>
      <c r="BM782" s="406"/>
      <c r="BN782" s="406"/>
      <c r="BO782" s="406"/>
      <c r="BP782" s="406"/>
      <c r="BQ782" s="406"/>
      <c r="BR782" s="406"/>
      <c r="BS782" s="406"/>
      <c r="BT782" s="406"/>
      <c r="BU782" s="406"/>
      <c r="BV782" s="406"/>
      <c r="BW782" s="406"/>
      <c r="BX782" s="406"/>
      <c r="BY782" s="406"/>
      <c r="BZ782" s="406"/>
      <c r="CA782" s="406"/>
      <c r="CB782" s="406"/>
      <c r="CC782" s="406"/>
      <c r="CD782" s="406"/>
      <c r="CE782" s="406"/>
      <c r="CF782" s="406"/>
      <c r="CG782" s="406"/>
      <c r="CH782" s="406"/>
      <c r="CI782" s="406"/>
    </row>
    <row r="783" spans="1:87" ht="15.75" customHeight="1">
      <c r="A783" s="406"/>
      <c r="B783" s="407"/>
      <c r="C783" s="407"/>
      <c r="D783" s="406"/>
      <c r="E783" s="406"/>
      <c r="F783" s="406"/>
      <c r="G783" s="406"/>
      <c r="H783" s="406"/>
      <c r="I783" s="406"/>
      <c r="J783" s="406"/>
      <c r="K783" s="406"/>
      <c r="L783" s="406"/>
      <c r="M783" s="406"/>
      <c r="N783" s="406"/>
      <c r="O783" s="406"/>
      <c r="P783" s="406"/>
      <c r="Q783" s="406"/>
      <c r="R783" s="406"/>
      <c r="S783" s="406"/>
      <c r="T783" s="406"/>
      <c r="U783" s="406"/>
      <c r="V783" s="406"/>
      <c r="W783" s="406"/>
      <c r="X783" s="406"/>
      <c r="Y783" s="406"/>
      <c r="Z783" s="406"/>
      <c r="AA783" s="406"/>
      <c r="AB783" s="406"/>
      <c r="AC783" s="406"/>
      <c r="AD783" s="406"/>
      <c r="AE783" s="406"/>
      <c r="AF783" s="406"/>
      <c r="AG783" s="406"/>
      <c r="AH783" s="406"/>
      <c r="AI783" s="406"/>
      <c r="AJ783" s="406"/>
      <c r="AK783" s="406"/>
      <c r="AL783" s="406"/>
      <c r="AM783" s="406"/>
      <c r="AN783" s="406"/>
      <c r="AO783" s="406"/>
      <c r="AP783" s="406"/>
      <c r="AQ783" s="406"/>
      <c r="AR783" s="406"/>
      <c r="AS783" s="406"/>
      <c r="AT783" s="406"/>
      <c r="AU783" s="406"/>
      <c r="AV783" s="406"/>
      <c r="AW783" s="406"/>
      <c r="AX783" s="406"/>
      <c r="AY783" s="406"/>
      <c r="AZ783" s="406"/>
      <c r="BA783" s="406"/>
      <c r="BB783" s="406"/>
      <c r="BC783" s="406"/>
      <c r="BD783" s="406"/>
      <c r="BE783" s="406"/>
      <c r="BF783" s="406"/>
      <c r="BG783" s="406"/>
      <c r="BH783" s="406"/>
      <c r="BI783" s="406"/>
      <c r="BJ783" s="406"/>
      <c r="BK783" s="406"/>
      <c r="BL783" s="406"/>
      <c r="BM783" s="406"/>
      <c r="BN783" s="406"/>
      <c r="BO783" s="406"/>
      <c r="BP783" s="406"/>
      <c r="BQ783" s="406"/>
      <c r="BR783" s="406"/>
      <c r="BS783" s="406"/>
      <c r="BT783" s="406"/>
      <c r="BU783" s="406"/>
      <c r="BV783" s="406"/>
      <c r="BW783" s="406"/>
      <c r="BX783" s="406"/>
      <c r="BY783" s="406"/>
      <c r="BZ783" s="406"/>
      <c r="CA783" s="406"/>
      <c r="CB783" s="406"/>
      <c r="CC783" s="406"/>
      <c r="CD783" s="406"/>
      <c r="CE783" s="406"/>
      <c r="CF783" s="406"/>
      <c r="CG783" s="406"/>
      <c r="CH783" s="406"/>
      <c r="CI783" s="406"/>
    </row>
    <row r="784" spans="1:87" ht="15.75" customHeight="1">
      <c r="A784" s="406"/>
      <c r="B784" s="407"/>
      <c r="C784" s="407"/>
      <c r="D784" s="406"/>
      <c r="E784" s="406"/>
      <c r="F784" s="406"/>
      <c r="G784" s="406"/>
      <c r="H784" s="406"/>
      <c r="I784" s="406"/>
      <c r="J784" s="406"/>
      <c r="K784" s="406"/>
      <c r="L784" s="406"/>
      <c r="M784" s="406"/>
      <c r="N784" s="406"/>
      <c r="O784" s="406"/>
      <c r="P784" s="406"/>
      <c r="Q784" s="406"/>
      <c r="R784" s="406"/>
      <c r="S784" s="406"/>
      <c r="T784" s="406"/>
      <c r="U784" s="406"/>
      <c r="V784" s="406"/>
      <c r="W784" s="406"/>
      <c r="X784" s="406"/>
      <c r="Y784" s="406"/>
      <c r="Z784" s="406"/>
      <c r="AA784" s="406"/>
      <c r="AB784" s="406"/>
      <c r="AC784" s="406"/>
      <c r="AD784" s="406"/>
      <c r="AE784" s="406"/>
      <c r="AF784" s="406"/>
      <c r="AG784" s="406"/>
      <c r="AH784" s="406"/>
      <c r="AI784" s="406"/>
      <c r="AJ784" s="406"/>
      <c r="AK784" s="406"/>
      <c r="AL784" s="406"/>
      <c r="AM784" s="406"/>
      <c r="AN784" s="406"/>
      <c r="AO784" s="406"/>
      <c r="AP784" s="406"/>
      <c r="AQ784" s="406"/>
      <c r="AR784" s="406"/>
      <c r="AS784" s="406"/>
      <c r="AT784" s="406"/>
      <c r="AU784" s="406"/>
      <c r="AV784" s="406"/>
      <c r="AW784" s="406"/>
      <c r="AX784" s="406"/>
      <c r="AY784" s="406"/>
      <c r="AZ784" s="406"/>
      <c r="BA784" s="406"/>
      <c r="BB784" s="406"/>
      <c r="BC784" s="406"/>
      <c r="BD784" s="406"/>
      <c r="BE784" s="406"/>
      <c r="BF784" s="406"/>
      <c r="BG784" s="406"/>
      <c r="BH784" s="406"/>
      <c r="BI784" s="406"/>
      <c r="BJ784" s="406"/>
      <c r="BK784" s="406"/>
      <c r="BL784" s="406"/>
      <c r="BM784" s="406"/>
      <c r="BN784" s="406"/>
      <c r="BO784" s="406"/>
      <c r="BP784" s="406"/>
      <c r="BQ784" s="406"/>
      <c r="BR784" s="406"/>
      <c r="BS784" s="406"/>
      <c r="BT784" s="406"/>
      <c r="BU784" s="406"/>
      <c r="BV784" s="406"/>
      <c r="BW784" s="406"/>
      <c r="BX784" s="406"/>
      <c r="BY784" s="406"/>
      <c r="BZ784" s="406"/>
      <c r="CA784" s="406"/>
      <c r="CB784" s="406"/>
      <c r="CC784" s="406"/>
      <c r="CD784" s="406"/>
      <c r="CE784" s="406"/>
      <c r="CF784" s="406"/>
      <c r="CG784" s="406"/>
      <c r="CH784" s="406"/>
      <c r="CI784" s="406"/>
    </row>
    <row r="785" spans="1:87" ht="15.75" customHeight="1">
      <c r="A785" s="406"/>
      <c r="B785" s="407"/>
      <c r="C785" s="407"/>
      <c r="D785" s="406"/>
      <c r="E785" s="406"/>
      <c r="F785" s="406"/>
      <c r="G785" s="406"/>
      <c r="H785" s="406"/>
      <c r="I785" s="406"/>
      <c r="J785" s="406"/>
      <c r="K785" s="406"/>
      <c r="L785" s="406"/>
      <c r="M785" s="406"/>
      <c r="N785" s="406"/>
      <c r="O785" s="406"/>
      <c r="P785" s="406"/>
      <c r="Q785" s="406"/>
      <c r="R785" s="406"/>
      <c r="S785" s="406"/>
      <c r="T785" s="406"/>
      <c r="U785" s="406"/>
      <c r="V785" s="406"/>
      <c r="W785" s="406"/>
      <c r="X785" s="406"/>
      <c r="Y785" s="406"/>
      <c r="Z785" s="406"/>
      <c r="AA785" s="406"/>
      <c r="AB785" s="406"/>
      <c r="AC785" s="406"/>
      <c r="AD785" s="406"/>
      <c r="AE785" s="406"/>
      <c r="AF785" s="406"/>
      <c r="AG785" s="406"/>
      <c r="AH785" s="406"/>
      <c r="AI785" s="406"/>
      <c r="AJ785" s="406"/>
      <c r="AK785" s="406"/>
      <c r="AL785" s="406"/>
      <c r="AM785" s="406"/>
      <c r="AN785" s="406"/>
      <c r="AO785" s="406"/>
      <c r="AP785" s="406"/>
      <c r="AQ785" s="406"/>
      <c r="AR785" s="406"/>
      <c r="AS785" s="406"/>
      <c r="AT785" s="406"/>
      <c r="AU785" s="406"/>
      <c r="AV785" s="406"/>
      <c r="AW785" s="406"/>
      <c r="AX785" s="406"/>
      <c r="AY785" s="406"/>
      <c r="AZ785" s="406"/>
      <c r="BA785" s="406"/>
      <c r="BB785" s="406"/>
      <c r="BC785" s="406"/>
      <c r="BD785" s="406"/>
      <c r="BE785" s="406"/>
      <c r="BF785" s="406"/>
      <c r="BG785" s="406"/>
      <c r="BH785" s="406"/>
      <c r="BI785" s="406"/>
      <c r="BJ785" s="406"/>
      <c r="BK785" s="406"/>
      <c r="BL785" s="406"/>
      <c r="BM785" s="406"/>
      <c r="BN785" s="406"/>
      <c r="BO785" s="406"/>
      <c r="BP785" s="406"/>
      <c r="BQ785" s="406"/>
      <c r="BR785" s="406"/>
      <c r="BS785" s="406"/>
      <c r="BT785" s="406"/>
      <c r="BU785" s="406"/>
      <c r="BV785" s="406"/>
      <c r="BW785" s="406"/>
      <c r="BX785" s="406"/>
      <c r="BY785" s="406"/>
      <c r="BZ785" s="406"/>
      <c r="CA785" s="406"/>
      <c r="CB785" s="406"/>
      <c r="CC785" s="406"/>
      <c r="CD785" s="406"/>
      <c r="CE785" s="406"/>
      <c r="CF785" s="406"/>
      <c r="CG785" s="406"/>
      <c r="CH785" s="406"/>
      <c r="CI785" s="406"/>
    </row>
    <row r="786" spans="1:87" ht="15.75" customHeight="1">
      <c r="A786" s="406"/>
      <c r="B786" s="407"/>
      <c r="C786" s="407"/>
      <c r="D786" s="406"/>
      <c r="E786" s="406"/>
      <c r="F786" s="406"/>
      <c r="G786" s="406"/>
      <c r="H786" s="406"/>
      <c r="I786" s="406"/>
      <c r="J786" s="406"/>
      <c r="K786" s="406"/>
      <c r="L786" s="406"/>
      <c r="M786" s="406"/>
      <c r="N786" s="406"/>
      <c r="O786" s="406"/>
      <c r="P786" s="406"/>
      <c r="Q786" s="406"/>
      <c r="R786" s="406"/>
      <c r="S786" s="406"/>
      <c r="T786" s="406"/>
      <c r="U786" s="406"/>
      <c r="V786" s="406"/>
      <c r="W786" s="406"/>
      <c r="X786" s="406"/>
      <c r="Y786" s="406"/>
      <c r="Z786" s="406"/>
      <c r="AA786" s="406"/>
      <c r="AB786" s="406"/>
      <c r="AC786" s="406"/>
      <c r="AD786" s="406"/>
      <c r="AE786" s="406"/>
      <c r="AF786" s="406"/>
      <c r="AG786" s="406"/>
      <c r="AH786" s="406"/>
      <c r="AI786" s="406"/>
      <c r="AJ786" s="406"/>
      <c r="AK786" s="406"/>
      <c r="AL786" s="406"/>
      <c r="AM786" s="406"/>
      <c r="AN786" s="406"/>
      <c r="AO786" s="406"/>
      <c r="AP786" s="406"/>
      <c r="AQ786" s="406"/>
      <c r="AR786" s="406"/>
      <c r="AS786" s="406"/>
      <c r="AT786" s="406"/>
      <c r="AU786" s="406"/>
      <c r="AV786" s="406"/>
      <c r="AW786" s="406"/>
      <c r="AX786" s="406"/>
      <c r="AY786" s="406"/>
      <c r="AZ786" s="406"/>
      <c r="BA786" s="406"/>
      <c r="BB786" s="406"/>
      <c r="BC786" s="406"/>
      <c r="BD786" s="406"/>
      <c r="BE786" s="406"/>
      <c r="BF786" s="406"/>
      <c r="BG786" s="406"/>
      <c r="BH786" s="406"/>
      <c r="BI786" s="406"/>
      <c r="BJ786" s="406"/>
      <c r="BK786" s="406"/>
      <c r="BL786" s="406"/>
      <c r="BM786" s="406"/>
      <c r="BN786" s="406"/>
      <c r="BO786" s="406"/>
      <c r="BP786" s="406"/>
      <c r="BQ786" s="406"/>
      <c r="BR786" s="406"/>
      <c r="BS786" s="406"/>
      <c r="BT786" s="406"/>
      <c r="BU786" s="406"/>
      <c r="BV786" s="406"/>
      <c r="BW786" s="406"/>
      <c r="BX786" s="406"/>
      <c r="BY786" s="406"/>
      <c r="BZ786" s="406"/>
      <c r="CA786" s="406"/>
      <c r="CB786" s="406"/>
      <c r="CC786" s="406"/>
      <c r="CD786" s="406"/>
      <c r="CE786" s="406"/>
      <c r="CF786" s="406"/>
      <c r="CG786" s="406"/>
      <c r="CH786" s="406"/>
      <c r="CI786" s="406"/>
    </row>
    <row r="787" spans="1:87" ht="15.75" customHeight="1">
      <c r="A787" s="406"/>
      <c r="B787" s="407"/>
      <c r="C787" s="407"/>
      <c r="D787" s="406"/>
      <c r="E787" s="406"/>
      <c r="F787" s="406"/>
      <c r="G787" s="406"/>
      <c r="H787" s="406"/>
      <c r="I787" s="406"/>
      <c r="J787" s="406"/>
      <c r="K787" s="406"/>
      <c r="L787" s="406"/>
      <c r="M787" s="406"/>
      <c r="N787" s="406"/>
      <c r="O787" s="406"/>
      <c r="P787" s="406"/>
      <c r="Q787" s="406"/>
      <c r="R787" s="406"/>
      <c r="S787" s="406"/>
      <c r="T787" s="406"/>
      <c r="U787" s="406"/>
      <c r="V787" s="406"/>
      <c r="W787" s="406"/>
      <c r="X787" s="406"/>
      <c r="Y787" s="406"/>
      <c r="Z787" s="406"/>
      <c r="AA787" s="406"/>
      <c r="AB787" s="406"/>
      <c r="AC787" s="406"/>
      <c r="AD787" s="406"/>
      <c r="AE787" s="406"/>
      <c r="AF787" s="406"/>
      <c r="AG787" s="406"/>
      <c r="AH787" s="406"/>
      <c r="AI787" s="406"/>
      <c r="AJ787" s="406"/>
      <c r="AK787" s="406"/>
      <c r="AL787" s="406"/>
      <c r="AM787" s="406"/>
      <c r="AN787" s="406"/>
      <c r="AO787" s="406"/>
      <c r="AP787" s="406"/>
      <c r="AQ787" s="406"/>
      <c r="AR787" s="406"/>
      <c r="AS787" s="406"/>
      <c r="AT787" s="406"/>
      <c r="AU787" s="406"/>
      <c r="AV787" s="406"/>
      <c r="AW787" s="406"/>
      <c r="AX787" s="406"/>
      <c r="AY787" s="406"/>
      <c r="AZ787" s="406"/>
      <c r="BA787" s="406"/>
      <c r="BB787" s="406"/>
      <c r="BC787" s="406"/>
      <c r="BD787" s="406"/>
      <c r="BE787" s="406"/>
      <c r="BF787" s="406"/>
      <c r="BG787" s="406"/>
      <c r="BH787" s="406"/>
      <c r="BI787" s="406"/>
      <c r="BJ787" s="406"/>
      <c r="BK787" s="406"/>
      <c r="BL787" s="406"/>
      <c r="BM787" s="406"/>
      <c r="BN787" s="406"/>
      <c r="BO787" s="406"/>
      <c r="BP787" s="406"/>
      <c r="BQ787" s="406"/>
      <c r="BR787" s="406"/>
      <c r="BS787" s="406"/>
      <c r="BT787" s="406"/>
      <c r="BU787" s="406"/>
      <c r="BV787" s="406"/>
      <c r="BW787" s="406"/>
      <c r="BX787" s="406"/>
      <c r="BY787" s="406"/>
      <c r="BZ787" s="406"/>
      <c r="CA787" s="406"/>
      <c r="CB787" s="406"/>
      <c r="CC787" s="406"/>
      <c r="CD787" s="406"/>
      <c r="CE787" s="406"/>
      <c r="CF787" s="406"/>
      <c r="CG787" s="406"/>
      <c r="CH787" s="406"/>
      <c r="CI787" s="406"/>
    </row>
    <row r="788" spans="1:87" ht="15.75" customHeight="1">
      <c r="A788" s="406"/>
      <c r="B788" s="407"/>
      <c r="C788" s="407"/>
      <c r="D788" s="406"/>
      <c r="E788" s="406"/>
      <c r="F788" s="406"/>
      <c r="G788" s="406"/>
      <c r="H788" s="406"/>
      <c r="I788" s="406"/>
      <c r="J788" s="406"/>
      <c r="K788" s="406"/>
      <c r="L788" s="406"/>
      <c r="M788" s="406"/>
      <c r="N788" s="406"/>
      <c r="O788" s="406"/>
      <c r="P788" s="406"/>
      <c r="Q788" s="406"/>
      <c r="R788" s="406"/>
      <c r="S788" s="406"/>
      <c r="T788" s="406"/>
      <c r="U788" s="406"/>
      <c r="V788" s="406"/>
      <c r="W788" s="406"/>
      <c r="X788" s="406"/>
      <c r="Y788" s="406"/>
      <c r="Z788" s="406"/>
      <c r="AA788" s="406"/>
      <c r="AB788" s="406"/>
      <c r="AC788" s="406"/>
      <c r="AD788" s="406"/>
      <c r="AE788" s="406"/>
      <c r="AF788" s="406"/>
      <c r="AG788" s="406"/>
      <c r="AH788" s="406"/>
      <c r="AI788" s="406"/>
      <c r="AJ788" s="406"/>
      <c r="AK788" s="406"/>
      <c r="AL788" s="406"/>
      <c r="AM788" s="406"/>
      <c r="AN788" s="406"/>
      <c r="AO788" s="406"/>
      <c r="AP788" s="406"/>
      <c r="AQ788" s="406"/>
      <c r="AR788" s="406"/>
      <c r="AS788" s="406"/>
      <c r="AT788" s="406"/>
      <c r="AU788" s="406"/>
      <c r="AV788" s="406"/>
      <c r="AW788" s="406"/>
      <c r="AX788" s="406"/>
      <c r="AY788" s="406"/>
      <c r="AZ788" s="406"/>
      <c r="BA788" s="406"/>
      <c r="BB788" s="406"/>
      <c r="BC788" s="406"/>
      <c r="BD788" s="406"/>
      <c r="BE788" s="406"/>
      <c r="BF788" s="406"/>
      <c r="BG788" s="406"/>
      <c r="BH788" s="406"/>
      <c r="BI788" s="406"/>
      <c r="BJ788" s="406"/>
      <c r="BK788" s="406"/>
      <c r="BL788" s="406"/>
      <c r="BM788" s="406"/>
      <c r="BN788" s="406"/>
      <c r="BO788" s="406"/>
      <c r="BP788" s="406"/>
      <c r="BQ788" s="406"/>
      <c r="BR788" s="406"/>
      <c r="BS788" s="406"/>
      <c r="BT788" s="406"/>
      <c r="BU788" s="406"/>
      <c r="BV788" s="406"/>
      <c r="BW788" s="406"/>
      <c r="BX788" s="406"/>
      <c r="BY788" s="406"/>
      <c r="BZ788" s="406"/>
      <c r="CA788" s="406"/>
      <c r="CB788" s="406"/>
      <c r="CC788" s="406"/>
      <c r="CD788" s="406"/>
      <c r="CE788" s="406"/>
      <c r="CF788" s="406"/>
      <c r="CG788" s="406"/>
      <c r="CH788" s="406"/>
      <c r="CI788" s="406"/>
    </row>
    <row r="789" spans="1:87" ht="15.75" customHeight="1">
      <c r="A789" s="406"/>
      <c r="B789" s="407"/>
      <c r="C789" s="407"/>
      <c r="D789" s="406"/>
      <c r="E789" s="406"/>
      <c r="F789" s="406"/>
      <c r="G789" s="406"/>
      <c r="H789" s="406"/>
      <c r="I789" s="406"/>
      <c r="J789" s="406"/>
      <c r="K789" s="406"/>
      <c r="L789" s="406"/>
      <c r="M789" s="406"/>
      <c r="N789" s="406"/>
      <c r="O789" s="406"/>
      <c r="P789" s="406"/>
      <c r="Q789" s="406"/>
      <c r="R789" s="406"/>
      <c r="S789" s="406"/>
      <c r="T789" s="406"/>
      <c r="U789" s="406"/>
      <c r="V789" s="406"/>
      <c r="W789" s="406"/>
      <c r="X789" s="406"/>
      <c r="Y789" s="406"/>
      <c r="Z789" s="406"/>
      <c r="AA789" s="406"/>
      <c r="AB789" s="406"/>
      <c r="AC789" s="406"/>
      <c r="AD789" s="406"/>
      <c r="AE789" s="406"/>
      <c r="AF789" s="406"/>
      <c r="AG789" s="406"/>
      <c r="AH789" s="406"/>
      <c r="AI789" s="406"/>
      <c r="AJ789" s="406"/>
      <c r="AK789" s="406"/>
      <c r="AL789" s="406"/>
      <c r="AM789" s="406"/>
      <c r="AN789" s="406"/>
      <c r="AO789" s="406"/>
      <c r="AP789" s="406"/>
      <c r="AQ789" s="406"/>
      <c r="AR789" s="406"/>
      <c r="AS789" s="406"/>
      <c r="AT789" s="406"/>
      <c r="AU789" s="406"/>
      <c r="AV789" s="406"/>
      <c r="AW789" s="406"/>
      <c r="AX789" s="406"/>
      <c r="AY789" s="406"/>
      <c r="AZ789" s="406"/>
      <c r="BA789" s="406"/>
      <c r="BB789" s="406"/>
      <c r="BC789" s="406"/>
      <c r="BD789" s="406"/>
      <c r="BE789" s="406"/>
      <c r="BF789" s="406"/>
      <c r="BG789" s="406"/>
      <c r="BH789" s="406"/>
      <c r="BI789" s="406"/>
      <c r="BJ789" s="406"/>
      <c r="BK789" s="406"/>
      <c r="BL789" s="406"/>
      <c r="BM789" s="406"/>
      <c r="BN789" s="406"/>
      <c r="BO789" s="406"/>
      <c r="BP789" s="406"/>
      <c r="BQ789" s="406"/>
      <c r="BR789" s="406"/>
      <c r="BS789" s="406"/>
      <c r="BT789" s="406"/>
      <c r="BU789" s="406"/>
      <c r="BV789" s="406"/>
      <c r="BW789" s="406"/>
      <c r="BX789" s="406"/>
      <c r="BY789" s="406"/>
      <c r="BZ789" s="406"/>
      <c r="CA789" s="406"/>
      <c r="CB789" s="406"/>
      <c r="CC789" s="406"/>
      <c r="CD789" s="406"/>
      <c r="CE789" s="406"/>
      <c r="CF789" s="406"/>
      <c r="CG789" s="406"/>
      <c r="CH789" s="406"/>
      <c r="CI789" s="406"/>
    </row>
    <row r="790" spans="1:87" ht="15.75" customHeight="1">
      <c r="A790" s="406"/>
      <c r="B790" s="407"/>
      <c r="C790" s="407"/>
      <c r="D790" s="406"/>
      <c r="E790" s="406"/>
      <c r="F790" s="406"/>
      <c r="G790" s="406"/>
      <c r="H790" s="406"/>
      <c r="I790" s="406"/>
      <c r="J790" s="406"/>
      <c r="K790" s="406"/>
      <c r="L790" s="406"/>
      <c r="M790" s="406"/>
      <c r="N790" s="406"/>
      <c r="O790" s="406"/>
      <c r="P790" s="406"/>
      <c r="Q790" s="406"/>
      <c r="R790" s="406"/>
      <c r="S790" s="406"/>
      <c r="T790" s="406"/>
      <c r="U790" s="406"/>
      <c r="V790" s="406"/>
      <c r="W790" s="406"/>
      <c r="X790" s="406"/>
      <c r="Y790" s="406"/>
      <c r="Z790" s="406"/>
      <c r="AA790" s="406"/>
      <c r="AB790" s="406"/>
      <c r="AC790" s="406"/>
      <c r="AD790" s="406"/>
      <c r="AE790" s="406"/>
      <c r="AF790" s="406"/>
      <c r="AG790" s="406"/>
      <c r="AH790" s="406"/>
      <c r="AI790" s="406"/>
      <c r="AJ790" s="406"/>
      <c r="AK790" s="406"/>
      <c r="AL790" s="406"/>
      <c r="AM790" s="406"/>
      <c r="AN790" s="406"/>
      <c r="AO790" s="406"/>
      <c r="AP790" s="406"/>
      <c r="AQ790" s="406"/>
      <c r="AR790" s="406"/>
      <c r="AS790" s="406"/>
      <c r="AT790" s="406"/>
      <c r="AU790" s="406"/>
      <c r="AV790" s="406"/>
      <c r="AW790" s="406"/>
      <c r="AX790" s="406"/>
      <c r="AY790" s="406"/>
      <c r="AZ790" s="406"/>
      <c r="BA790" s="406"/>
      <c r="BB790" s="406"/>
      <c r="BC790" s="406"/>
      <c r="BD790" s="406"/>
      <c r="BE790" s="406"/>
      <c r="BF790" s="406"/>
      <c r="BG790" s="406"/>
      <c r="BH790" s="406"/>
      <c r="BI790" s="406"/>
      <c r="BJ790" s="406"/>
      <c r="BK790" s="406"/>
      <c r="BL790" s="406"/>
      <c r="BM790" s="406"/>
      <c r="BN790" s="406"/>
      <c r="BO790" s="406"/>
      <c r="BP790" s="406"/>
      <c r="BQ790" s="406"/>
      <c r="BR790" s="406"/>
      <c r="BS790" s="406"/>
      <c r="BT790" s="406"/>
      <c r="BU790" s="406"/>
      <c r="BV790" s="406"/>
      <c r="BW790" s="406"/>
      <c r="BX790" s="406"/>
      <c r="BY790" s="406"/>
      <c r="BZ790" s="406"/>
      <c r="CA790" s="406"/>
      <c r="CB790" s="406"/>
      <c r="CC790" s="406"/>
      <c r="CD790" s="406"/>
      <c r="CE790" s="406"/>
      <c r="CF790" s="406"/>
      <c r="CG790" s="406"/>
      <c r="CH790" s="406"/>
      <c r="CI790" s="406"/>
    </row>
    <row r="791" spans="1:87" ht="15.75" customHeight="1">
      <c r="A791" s="406"/>
      <c r="B791" s="407"/>
      <c r="C791" s="407"/>
      <c r="D791" s="406"/>
      <c r="E791" s="406"/>
      <c r="F791" s="406"/>
      <c r="G791" s="406"/>
      <c r="H791" s="406"/>
      <c r="I791" s="406"/>
      <c r="J791" s="406"/>
      <c r="K791" s="406"/>
      <c r="L791" s="406"/>
      <c r="M791" s="406"/>
      <c r="N791" s="406"/>
      <c r="O791" s="406"/>
      <c r="P791" s="406"/>
      <c r="Q791" s="406"/>
      <c r="R791" s="406"/>
      <c r="S791" s="406"/>
      <c r="T791" s="406"/>
      <c r="U791" s="406"/>
      <c r="V791" s="406"/>
      <c r="W791" s="406"/>
      <c r="X791" s="406"/>
      <c r="Y791" s="406"/>
      <c r="Z791" s="406"/>
      <c r="AA791" s="406"/>
      <c r="AB791" s="406"/>
      <c r="AC791" s="406"/>
      <c r="AD791" s="406"/>
      <c r="AE791" s="406"/>
      <c r="AF791" s="406"/>
      <c r="AG791" s="406"/>
      <c r="AH791" s="406"/>
      <c r="AI791" s="406"/>
      <c r="AJ791" s="406"/>
      <c r="AK791" s="406"/>
      <c r="AL791" s="406"/>
      <c r="AM791" s="406"/>
      <c r="AN791" s="406"/>
      <c r="AO791" s="406"/>
      <c r="AP791" s="406"/>
      <c r="AQ791" s="406"/>
      <c r="AR791" s="406"/>
      <c r="AS791" s="406"/>
      <c r="AT791" s="406"/>
      <c r="AU791" s="406"/>
      <c r="AV791" s="406"/>
      <c r="AW791" s="406"/>
      <c r="AX791" s="406"/>
      <c r="AY791" s="406"/>
      <c r="AZ791" s="406"/>
      <c r="BA791" s="406"/>
      <c r="BB791" s="406"/>
      <c r="BC791" s="406"/>
      <c r="BD791" s="406"/>
      <c r="BE791" s="406"/>
      <c r="BF791" s="406"/>
      <c r="BG791" s="406"/>
      <c r="BH791" s="406"/>
      <c r="BI791" s="406"/>
      <c r="BJ791" s="406"/>
      <c r="BK791" s="406"/>
      <c r="BL791" s="406"/>
      <c r="BM791" s="406"/>
      <c r="BN791" s="406"/>
      <c r="BO791" s="406"/>
      <c r="BP791" s="406"/>
      <c r="BQ791" s="406"/>
      <c r="BR791" s="406"/>
      <c r="BS791" s="406"/>
      <c r="BT791" s="406"/>
      <c r="BU791" s="406"/>
      <c r="BV791" s="406"/>
      <c r="BW791" s="406"/>
      <c r="BX791" s="406"/>
      <c r="BY791" s="406"/>
      <c r="BZ791" s="406"/>
      <c r="CA791" s="406"/>
      <c r="CB791" s="406"/>
      <c r="CC791" s="406"/>
      <c r="CD791" s="406"/>
      <c r="CE791" s="406"/>
      <c r="CF791" s="406"/>
      <c r="CG791" s="406"/>
      <c r="CH791" s="406"/>
      <c r="CI791" s="406"/>
    </row>
    <row r="792" spans="1:87" ht="15.75" customHeight="1">
      <c r="A792" s="406"/>
      <c r="B792" s="407"/>
      <c r="C792" s="407"/>
      <c r="D792" s="406"/>
      <c r="E792" s="406"/>
      <c r="F792" s="406"/>
      <c r="G792" s="406"/>
      <c r="H792" s="406"/>
      <c r="I792" s="406"/>
      <c r="J792" s="406"/>
      <c r="K792" s="406"/>
      <c r="L792" s="406"/>
      <c r="M792" s="406"/>
      <c r="N792" s="406"/>
      <c r="O792" s="406"/>
      <c r="P792" s="406"/>
      <c r="Q792" s="406"/>
      <c r="R792" s="406"/>
      <c r="S792" s="406"/>
      <c r="T792" s="406"/>
      <c r="U792" s="406"/>
      <c r="V792" s="406"/>
      <c r="W792" s="406"/>
      <c r="X792" s="406"/>
      <c r="Y792" s="406"/>
      <c r="Z792" s="406"/>
      <c r="AA792" s="406"/>
      <c r="AB792" s="406"/>
      <c r="AC792" s="406"/>
      <c r="AD792" s="406"/>
      <c r="AE792" s="406"/>
      <c r="AF792" s="406"/>
      <c r="AG792" s="406"/>
      <c r="AH792" s="406"/>
      <c r="AI792" s="406"/>
      <c r="AJ792" s="406"/>
      <c r="AK792" s="406"/>
      <c r="AL792" s="406"/>
      <c r="AM792" s="406"/>
      <c r="AN792" s="406"/>
      <c r="AO792" s="406"/>
      <c r="AP792" s="406"/>
      <c r="AQ792" s="406"/>
      <c r="AR792" s="406"/>
      <c r="AS792" s="406"/>
      <c r="AT792" s="406"/>
      <c r="AU792" s="406"/>
      <c r="AV792" s="406"/>
      <c r="AW792" s="406"/>
      <c r="AX792" s="406"/>
      <c r="AY792" s="406"/>
      <c r="AZ792" s="406"/>
      <c r="BA792" s="406"/>
      <c r="BB792" s="406"/>
      <c r="BC792" s="406"/>
      <c r="BD792" s="406"/>
      <c r="BE792" s="406"/>
      <c r="BF792" s="406"/>
      <c r="BG792" s="406"/>
      <c r="BH792" s="406"/>
      <c r="BI792" s="406"/>
      <c r="BJ792" s="406"/>
      <c r="BK792" s="406"/>
      <c r="BL792" s="406"/>
      <c r="BM792" s="406"/>
      <c r="BN792" s="406"/>
      <c r="BO792" s="406"/>
      <c r="BP792" s="406"/>
      <c r="BQ792" s="406"/>
      <c r="BR792" s="406"/>
      <c r="BS792" s="406"/>
      <c r="BT792" s="406"/>
      <c r="BU792" s="406"/>
      <c r="BV792" s="406"/>
      <c r="BW792" s="406"/>
      <c r="BX792" s="406"/>
      <c r="BY792" s="406"/>
      <c r="BZ792" s="406"/>
      <c r="CA792" s="406"/>
      <c r="CB792" s="406"/>
      <c r="CC792" s="406"/>
      <c r="CD792" s="406"/>
      <c r="CE792" s="406"/>
      <c r="CF792" s="406"/>
      <c r="CG792" s="406"/>
      <c r="CH792" s="406"/>
      <c r="CI792" s="406"/>
    </row>
    <row r="793" spans="1:87" ht="15.75" customHeight="1">
      <c r="A793" s="406"/>
      <c r="B793" s="407"/>
      <c r="C793" s="407"/>
      <c r="D793" s="406"/>
      <c r="E793" s="406"/>
      <c r="F793" s="406"/>
      <c r="G793" s="406"/>
      <c r="H793" s="406"/>
      <c r="I793" s="406"/>
      <c r="J793" s="406"/>
      <c r="K793" s="406"/>
      <c r="L793" s="406"/>
      <c r="M793" s="406"/>
      <c r="N793" s="406"/>
      <c r="O793" s="406"/>
      <c r="P793" s="406"/>
      <c r="Q793" s="406"/>
      <c r="R793" s="406"/>
      <c r="S793" s="406"/>
      <c r="T793" s="406"/>
      <c r="U793" s="406"/>
      <c r="V793" s="406"/>
      <c r="W793" s="406"/>
      <c r="X793" s="406"/>
      <c r="Y793" s="406"/>
      <c r="Z793" s="406"/>
      <c r="AA793" s="406"/>
      <c r="AB793" s="406"/>
      <c r="AC793" s="406"/>
      <c r="AD793" s="406"/>
      <c r="AE793" s="406"/>
      <c r="AF793" s="406"/>
      <c r="AG793" s="406"/>
      <c r="AH793" s="406"/>
      <c r="AI793" s="406"/>
      <c r="AJ793" s="406"/>
      <c r="AK793" s="406"/>
      <c r="AL793" s="406"/>
      <c r="AM793" s="406"/>
      <c r="AN793" s="406"/>
      <c r="AO793" s="406"/>
      <c r="AP793" s="406"/>
      <c r="AQ793" s="406"/>
      <c r="AR793" s="406"/>
      <c r="AS793" s="406"/>
      <c r="AT793" s="406"/>
      <c r="AU793" s="406"/>
      <c r="AV793" s="406"/>
      <c r="AW793" s="406"/>
      <c r="AX793" s="406"/>
      <c r="AY793" s="406"/>
      <c r="AZ793" s="406"/>
      <c r="BA793" s="406"/>
      <c r="BB793" s="406"/>
      <c r="BC793" s="406"/>
      <c r="BD793" s="406"/>
      <c r="BE793" s="406"/>
      <c r="BF793" s="406"/>
      <c r="BG793" s="406"/>
      <c r="BH793" s="406"/>
      <c r="BI793" s="406"/>
      <c r="BJ793" s="406"/>
      <c r="BK793" s="406"/>
      <c r="BL793" s="406"/>
      <c r="BM793" s="406"/>
      <c r="BN793" s="406"/>
      <c r="BO793" s="406"/>
      <c r="BP793" s="406"/>
      <c r="BQ793" s="406"/>
      <c r="BR793" s="406"/>
      <c r="BS793" s="406"/>
      <c r="BT793" s="406"/>
      <c r="BU793" s="406"/>
      <c r="BV793" s="406"/>
      <c r="BW793" s="406"/>
      <c r="BX793" s="406"/>
      <c r="BY793" s="406"/>
      <c r="BZ793" s="406"/>
      <c r="CA793" s="406"/>
      <c r="CB793" s="406"/>
      <c r="CC793" s="406"/>
      <c r="CD793" s="406"/>
      <c r="CE793" s="406"/>
      <c r="CF793" s="406"/>
      <c r="CG793" s="406"/>
      <c r="CH793" s="406"/>
      <c r="CI793" s="406"/>
    </row>
    <row r="794" spans="1:87" ht="15.75" customHeight="1">
      <c r="A794" s="406"/>
      <c r="B794" s="407"/>
      <c r="C794" s="407"/>
      <c r="D794" s="406"/>
      <c r="E794" s="406"/>
      <c r="F794" s="406"/>
      <c r="G794" s="406"/>
      <c r="H794" s="406"/>
      <c r="I794" s="406"/>
      <c r="J794" s="406"/>
      <c r="K794" s="406"/>
      <c r="L794" s="406"/>
      <c r="M794" s="406"/>
      <c r="N794" s="406"/>
      <c r="O794" s="406"/>
      <c r="P794" s="406"/>
      <c r="Q794" s="406"/>
      <c r="R794" s="406"/>
      <c r="S794" s="406"/>
      <c r="T794" s="406"/>
      <c r="U794" s="406"/>
      <c r="V794" s="406"/>
      <c r="W794" s="406"/>
      <c r="X794" s="406"/>
      <c r="Y794" s="406"/>
      <c r="Z794" s="406"/>
      <c r="AA794" s="406"/>
      <c r="AB794" s="406"/>
      <c r="AC794" s="406"/>
      <c r="AD794" s="406"/>
      <c r="AE794" s="406"/>
      <c r="AF794" s="406"/>
      <c r="AG794" s="406"/>
      <c r="AH794" s="406"/>
      <c r="AI794" s="406"/>
      <c r="AJ794" s="406"/>
      <c r="AK794" s="406"/>
      <c r="AL794" s="406"/>
      <c r="AM794" s="406"/>
      <c r="AN794" s="406"/>
      <c r="AO794" s="406"/>
      <c r="AP794" s="406"/>
      <c r="AQ794" s="406"/>
      <c r="AR794" s="406"/>
      <c r="AS794" s="406"/>
      <c r="AT794" s="406"/>
      <c r="AU794" s="406"/>
      <c r="AV794" s="406"/>
      <c r="AW794" s="406"/>
      <c r="AX794" s="406"/>
      <c r="AY794" s="406"/>
      <c r="AZ794" s="406"/>
      <c r="BA794" s="406"/>
      <c r="BB794" s="406"/>
      <c r="BC794" s="406"/>
      <c r="BD794" s="406"/>
      <c r="BE794" s="406"/>
      <c r="BF794" s="406"/>
      <c r="BG794" s="406"/>
      <c r="BH794" s="406"/>
      <c r="BI794" s="406"/>
      <c r="BJ794" s="406"/>
      <c r="BK794" s="406"/>
      <c r="BL794" s="406"/>
      <c r="BM794" s="406"/>
      <c r="BN794" s="406"/>
      <c r="BO794" s="406"/>
      <c r="BP794" s="406"/>
      <c r="BQ794" s="406"/>
      <c r="BR794" s="406"/>
      <c r="BS794" s="406"/>
      <c r="BT794" s="406"/>
      <c r="BU794" s="406"/>
      <c r="BV794" s="406"/>
      <c r="BW794" s="406"/>
      <c r="BX794" s="406"/>
      <c r="BY794" s="406"/>
      <c r="BZ794" s="406"/>
      <c r="CA794" s="406"/>
      <c r="CB794" s="406"/>
      <c r="CC794" s="406"/>
      <c r="CD794" s="406"/>
      <c r="CE794" s="406"/>
      <c r="CF794" s="406"/>
      <c r="CG794" s="406"/>
      <c r="CH794" s="406"/>
      <c r="CI794" s="406"/>
    </row>
    <row r="795" spans="1:87" ht="15.75" customHeight="1">
      <c r="A795" s="406"/>
      <c r="B795" s="407"/>
      <c r="C795" s="407"/>
      <c r="D795" s="406"/>
      <c r="E795" s="406"/>
      <c r="F795" s="406"/>
      <c r="G795" s="406"/>
      <c r="H795" s="406"/>
      <c r="I795" s="406"/>
      <c r="J795" s="406"/>
      <c r="K795" s="406"/>
      <c r="L795" s="406"/>
      <c r="M795" s="406"/>
      <c r="N795" s="406"/>
      <c r="O795" s="406"/>
      <c r="P795" s="406"/>
      <c r="Q795" s="406"/>
      <c r="R795" s="406"/>
      <c r="S795" s="406"/>
      <c r="T795" s="406"/>
      <c r="U795" s="406"/>
      <c r="V795" s="406"/>
      <c r="W795" s="406"/>
      <c r="X795" s="406"/>
      <c r="Y795" s="406"/>
      <c r="Z795" s="406"/>
      <c r="AA795" s="406"/>
      <c r="AB795" s="406"/>
      <c r="AC795" s="406"/>
      <c r="AD795" s="406"/>
      <c r="AE795" s="406"/>
      <c r="AF795" s="406"/>
      <c r="AG795" s="406"/>
      <c r="AH795" s="406"/>
      <c r="AI795" s="406"/>
      <c r="AJ795" s="406"/>
      <c r="AK795" s="406"/>
      <c r="AL795" s="406"/>
      <c r="AM795" s="406"/>
      <c r="AN795" s="406"/>
      <c r="AO795" s="406"/>
      <c r="AP795" s="406"/>
      <c r="AQ795" s="406"/>
      <c r="AR795" s="406"/>
      <c r="AS795" s="406"/>
      <c r="AT795" s="406"/>
      <c r="AU795" s="406"/>
      <c r="AV795" s="406"/>
      <c r="AW795" s="406"/>
      <c r="AX795" s="406"/>
      <c r="AY795" s="406"/>
      <c r="AZ795" s="406"/>
      <c r="BA795" s="406"/>
      <c r="BB795" s="406"/>
      <c r="BC795" s="406"/>
      <c r="BD795" s="406"/>
      <c r="BE795" s="406"/>
      <c r="BF795" s="406"/>
      <c r="BG795" s="406"/>
      <c r="BH795" s="406"/>
      <c r="BI795" s="406"/>
      <c r="BJ795" s="406"/>
      <c r="BK795" s="406"/>
      <c r="BL795" s="406"/>
      <c r="BM795" s="406"/>
      <c r="BN795" s="406"/>
      <c r="BO795" s="406"/>
      <c r="BP795" s="406"/>
      <c r="BQ795" s="406"/>
      <c r="BR795" s="406"/>
      <c r="BS795" s="406"/>
      <c r="BT795" s="406"/>
      <c r="BU795" s="406"/>
      <c r="BV795" s="406"/>
      <c r="BW795" s="406"/>
      <c r="BX795" s="406"/>
      <c r="BY795" s="406"/>
      <c r="BZ795" s="406"/>
      <c r="CA795" s="406"/>
      <c r="CB795" s="406"/>
      <c r="CC795" s="406"/>
      <c r="CD795" s="406"/>
      <c r="CE795" s="406"/>
      <c r="CF795" s="406"/>
      <c r="CG795" s="406"/>
      <c r="CH795" s="406"/>
      <c r="CI795" s="406"/>
    </row>
    <row r="796" spans="1:87" ht="15.75" customHeight="1">
      <c r="A796" s="406"/>
      <c r="B796" s="407"/>
      <c r="C796" s="407"/>
      <c r="D796" s="406"/>
      <c r="E796" s="406"/>
      <c r="F796" s="406"/>
      <c r="G796" s="406"/>
      <c r="H796" s="406"/>
      <c r="I796" s="406"/>
      <c r="J796" s="406"/>
      <c r="K796" s="406"/>
      <c r="L796" s="406"/>
      <c r="M796" s="406"/>
      <c r="N796" s="406"/>
      <c r="O796" s="406"/>
      <c r="P796" s="406"/>
      <c r="Q796" s="406"/>
      <c r="R796" s="406"/>
      <c r="S796" s="406"/>
      <c r="T796" s="406"/>
      <c r="U796" s="406"/>
      <c r="V796" s="406"/>
      <c r="W796" s="406"/>
      <c r="X796" s="406"/>
      <c r="Y796" s="406"/>
      <c r="Z796" s="406"/>
      <c r="AA796" s="406"/>
      <c r="AB796" s="406"/>
      <c r="AC796" s="406"/>
      <c r="AD796" s="406"/>
      <c r="AE796" s="406"/>
      <c r="AF796" s="406"/>
      <c r="AG796" s="406"/>
      <c r="AH796" s="406"/>
      <c r="AI796" s="406"/>
      <c r="AJ796" s="406"/>
      <c r="AK796" s="406"/>
      <c r="AL796" s="406"/>
      <c r="AM796" s="406"/>
      <c r="AN796" s="406"/>
      <c r="AO796" s="406"/>
      <c r="AP796" s="406"/>
      <c r="AQ796" s="406"/>
      <c r="AR796" s="406"/>
      <c r="AS796" s="406"/>
      <c r="AT796" s="406"/>
      <c r="AU796" s="406"/>
      <c r="AV796" s="406"/>
      <c r="AW796" s="406"/>
      <c r="AX796" s="406"/>
      <c r="AY796" s="406"/>
      <c r="AZ796" s="406"/>
      <c r="BA796" s="406"/>
      <c r="BB796" s="406"/>
      <c r="BC796" s="406"/>
      <c r="BD796" s="406"/>
      <c r="BE796" s="406"/>
      <c r="BF796" s="406"/>
      <c r="BG796" s="406"/>
      <c r="BH796" s="406"/>
      <c r="BI796" s="406"/>
      <c r="BJ796" s="406"/>
      <c r="BK796" s="406"/>
      <c r="BL796" s="406"/>
      <c r="BM796" s="406"/>
      <c r="BN796" s="406"/>
      <c r="BO796" s="406"/>
      <c r="BP796" s="406"/>
      <c r="BQ796" s="406"/>
      <c r="BR796" s="406"/>
      <c r="BS796" s="406"/>
      <c r="BT796" s="406"/>
      <c r="BU796" s="406"/>
      <c r="BV796" s="406"/>
      <c r="BW796" s="406"/>
      <c r="BX796" s="406"/>
      <c r="BY796" s="406"/>
      <c r="BZ796" s="406"/>
      <c r="CA796" s="406"/>
      <c r="CB796" s="406"/>
      <c r="CC796" s="406"/>
      <c r="CD796" s="406"/>
      <c r="CE796" s="406"/>
      <c r="CF796" s="406"/>
      <c r="CG796" s="406"/>
      <c r="CH796" s="406"/>
      <c r="CI796" s="406"/>
    </row>
    <row r="797" spans="1:87" ht="15.75" customHeight="1">
      <c r="A797" s="406"/>
      <c r="B797" s="407"/>
      <c r="C797" s="407"/>
      <c r="D797" s="406"/>
      <c r="E797" s="406"/>
      <c r="F797" s="406"/>
      <c r="G797" s="406"/>
      <c r="H797" s="406"/>
      <c r="I797" s="406"/>
      <c r="J797" s="406"/>
      <c r="K797" s="406"/>
      <c r="L797" s="406"/>
      <c r="M797" s="406"/>
      <c r="N797" s="406"/>
      <c r="O797" s="406"/>
      <c r="P797" s="406"/>
      <c r="Q797" s="406"/>
      <c r="R797" s="406"/>
      <c r="S797" s="406"/>
      <c r="T797" s="406"/>
      <c r="U797" s="406"/>
      <c r="V797" s="406"/>
      <c r="W797" s="406"/>
      <c r="X797" s="406"/>
      <c r="Y797" s="406"/>
      <c r="Z797" s="406"/>
      <c r="AA797" s="406"/>
      <c r="AB797" s="406"/>
      <c r="AC797" s="406"/>
      <c r="AD797" s="406"/>
      <c r="AE797" s="406"/>
      <c r="AF797" s="406"/>
      <c r="AG797" s="406"/>
      <c r="AH797" s="406"/>
      <c r="AI797" s="406"/>
      <c r="AJ797" s="406"/>
      <c r="AK797" s="406"/>
      <c r="AL797" s="406"/>
      <c r="AM797" s="406"/>
      <c r="AN797" s="406"/>
      <c r="AO797" s="406"/>
      <c r="AP797" s="406"/>
      <c r="AQ797" s="406"/>
      <c r="AR797" s="406"/>
      <c r="AS797" s="406"/>
      <c r="AT797" s="406"/>
      <c r="AU797" s="406"/>
      <c r="AV797" s="406"/>
      <c r="AW797" s="406"/>
      <c r="AX797" s="406"/>
      <c r="AY797" s="406"/>
      <c r="AZ797" s="406"/>
      <c r="BA797" s="406"/>
      <c r="BB797" s="406"/>
      <c r="BC797" s="406"/>
      <c r="BD797" s="406"/>
      <c r="BE797" s="406"/>
      <c r="BF797" s="406"/>
      <c r="BG797" s="406"/>
      <c r="BH797" s="406"/>
      <c r="BI797" s="406"/>
      <c r="BJ797" s="406"/>
      <c r="BK797" s="406"/>
      <c r="BL797" s="406"/>
      <c r="BM797" s="406"/>
      <c r="BN797" s="406"/>
      <c r="BO797" s="406"/>
      <c r="BP797" s="406"/>
      <c r="BQ797" s="406"/>
      <c r="BR797" s="406"/>
      <c r="BS797" s="406"/>
      <c r="BT797" s="406"/>
      <c r="BU797" s="406"/>
      <c r="BV797" s="406"/>
      <c r="BW797" s="406"/>
      <c r="BX797" s="406"/>
      <c r="BY797" s="406"/>
      <c r="BZ797" s="406"/>
      <c r="CA797" s="406"/>
      <c r="CB797" s="406"/>
      <c r="CC797" s="406"/>
      <c r="CD797" s="406"/>
      <c r="CE797" s="406"/>
      <c r="CF797" s="406"/>
      <c r="CG797" s="406"/>
      <c r="CH797" s="406"/>
      <c r="CI797" s="406"/>
    </row>
    <row r="798" spans="1:87" ht="15.75" customHeight="1">
      <c r="A798" s="406"/>
      <c r="B798" s="407"/>
      <c r="C798" s="407"/>
      <c r="D798" s="406"/>
      <c r="E798" s="406"/>
      <c r="F798" s="406"/>
      <c r="G798" s="406"/>
      <c r="H798" s="406"/>
      <c r="I798" s="406"/>
      <c r="J798" s="406"/>
      <c r="K798" s="406"/>
      <c r="L798" s="406"/>
      <c r="M798" s="406"/>
      <c r="N798" s="406"/>
      <c r="O798" s="406"/>
      <c r="P798" s="406"/>
      <c r="Q798" s="406"/>
      <c r="R798" s="406"/>
      <c r="S798" s="406"/>
      <c r="T798" s="406"/>
      <c r="U798" s="406"/>
      <c r="V798" s="406"/>
      <c r="W798" s="406"/>
      <c r="X798" s="406"/>
      <c r="Y798" s="406"/>
      <c r="Z798" s="406"/>
      <c r="AA798" s="406"/>
      <c r="AB798" s="406"/>
      <c r="AC798" s="406"/>
      <c r="AD798" s="406"/>
      <c r="AE798" s="406"/>
      <c r="AF798" s="406"/>
      <c r="AG798" s="406"/>
      <c r="AH798" s="406"/>
      <c r="AI798" s="406"/>
      <c r="AJ798" s="406"/>
      <c r="AK798" s="406"/>
      <c r="AL798" s="406"/>
      <c r="AM798" s="406"/>
      <c r="AN798" s="406"/>
      <c r="AO798" s="406"/>
      <c r="AP798" s="406"/>
      <c r="AQ798" s="406"/>
      <c r="AR798" s="406"/>
      <c r="AS798" s="406"/>
      <c r="AT798" s="406"/>
      <c r="AU798" s="406"/>
      <c r="AV798" s="406"/>
      <c r="AW798" s="406"/>
      <c r="AX798" s="406"/>
      <c r="AY798" s="406"/>
      <c r="AZ798" s="406"/>
      <c r="BA798" s="406"/>
      <c r="BB798" s="406"/>
      <c r="BC798" s="406"/>
      <c r="BD798" s="406"/>
      <c r="BE798" s="406"/>
      <c r="BF798" s="406"/>
      <c r="BG798" s="406"/>
      <c r="BH798" s="406"/>
      <c r="BI798" s="406"/>
      <c r="BJ798" s="406"/>
      <c r="BK798" s="406"/>
      <c r="BL798" s="406"/>
      <c r="BM798" s="406"/>
      <c r="BN798" s="406"/>
      <c r="BO798" s="406"/>
      <c r="BP798" s="406"/>
      <c r="BQ798" s="406"/>
      <c r="BR798" s="406"/>
      <c r="BS798" s="406"/>
      <c r="BT798" s="406"/>
      <c r="BU798" s="406"/>
      <c r="BV798" s="406"/>
      <c r="BW798" s="406"/>
      <c r="BX798" s="406"/>
      <c r="BY798" s="406"/>
      <c r="BZ798" s="406"/>
      <c r="CA798" s="406"/>
      <c r="CB798" s="406"/>
      <c r="CC798" s="406"/>
      <c r="CD798" s="406"/>
      <c r="CE798" s="406"/>
      <c r="CF798" s="406"/>
      <c r="CG798" s="406"/>
      <c r="CH798" s="406"/>
      <c r="CI798" s="406"/>
    </row>
    <row r="799" spans="1:87" ht="15.75" customHeight="1">
      <c r="A799" s="406"/>
      <c r="B799" s="407"/>
      <c r="C799" s="407"/>
      <c r="D799" s="406"/>
      <c r="E799" s="406"/>
      <c r="F799" s="406"/>
      <c r="G799" s="406"/>
      <c r="H799" s="406"/>
      <c r="I799" s="406"/>
      <c r="J799" s="406"/>
      <c r="K799" s="406"/>
      <c r="L799" s="406"/>
      <c r="M799" s="406"/>
      <c r="N799" s="406"/>
      <c r="O799" s="406"/>
      <c r="P799" s="406"/>
      <c r="Q799" s="406"/>
      <c r="R799" s="406"/>
      <c r="S799" s="406"/>
      <c r="T799" s="406"/>
      <c r="U799" s="406"/>
      <c r="V799" s="406"/>
      <c r="W799" s="406"/>
      <c r="X799" s="406"/>
      <c r="Y799" s="406"/>
      <c r="Z799" s="406"/>
      <c r="AA799" s="406"/>
      <c r="AB799" s="406"/>
      <c r="AC799" s="406"/>
      <c r="AD799" s="406"/>
      <c r="AE799" s="406"/>
      <c r="AF799" s="406"/>
      <c r="AG799" s="406"/>
      <c r="AH799" s="406"/>
      <c r="AI799" s="406"/>
      <c r="AJ799" s="406"/>
      <c r="AK799" s="406"/>
      <c r="AL799" s="406"/>
      <c r="AM799" s="406"/>
      <c r="AN799" s="406"/>
      <c r="AO799" s="406"/>
      <c r="AP799" s="406"/>
      <c r="AQ799" s="406"/>
      <c r="AR799" s="406"/>
      <c r="AS799" s="406"/>
      <c r="AT799" s="406"/>
      <c r="AU799" s="406"/>
      <c r="AV799" s="406"/>
      <c r="AW799" s="406"/>
      <c r="AX799" s="406"/>
      <c r="AY799" s="406"/>
      <c r="AZ799" s="406"/>
      <c r="BA799" s="406"/>
      <c r="BB799" s="406"/>
      <c r="BC799" s="406"/>
      <c r="BD799" s="406"/>
      <c r="BE799" s="406"/>
      <c r="BF799" s="406"/>
      <c r="BG799" s="406"/>
      <c r="BH799" s="406"/>
      <c r="BI799" s="406"/>
      <c r="BJ799" s="406"/>
      <c r="BK799" s="406"/>
      <c r="BL799" s="406"/>
      <c r="BM799" s="406"/>
      <c r="BN799" s="406"/>
      <c r="BO799" s="406"/>
      <c r="BP799" s="406"/>
      <c r="BQ799" s="406"/>
      <c r="BR799" s="406"/>
      <c r="BS799" s="406"/>
      <c r="BT799" s="406"/>
      <c r="BU799" s="406"/>
      <c r="BV799" s="406"/>
      <c r="BW799" s="406"/>
      <c r="BX799" s="406"/>
      <c r="BY799" s="406"/>
      <c r="BZ799" s="406"/>
      <c r="CA799" s="406"/>
      <c r="CB799" s="406"/>
      <c r="CC799" s="406"/>
      <c r="CD799" s="406"/>
      <c r="CE799" s="406"/>
      <c r="CF799" s="406"/>
      <c r="CG799" s="406"/>
      <c r="CH799" s="406"/>
      <c r="CI799" s="406"/>
    </row>
    <row r="800" spans="1:87" ht="15.75" customHeight="1">
      <c r="A800" s="406"/>
      <c r="B800" s="407"/>
      <c r="C800" s="407"/>
      <c r="D800" s="406"/>
      <c r="E800" s="406"/>
      <c r="F800" s="406"/>
      <c r="G800" s="406"/>
      <c r="H800" s="406"/>
      <c r="I800" s="406"/>
      <c r="J800" s="406"/>
      <c r="K800" s="406"/>
      <c r="L800" s="406"/>
      <c r="M800" s="406"/>
      <c r="N800" s="406"/>
      <c r="O800" s="406"/>
      <c r="P800" s="406"/>
      <c r="Q800" s="406"/>
      <c r="R800" s="406"/>
      <c r="S800" s="406"/>
      <c r="T800" s="406"/>
      <c r="U800" s="406"/>
      <c r="V800" s="406"/>
      <c r="W800" s="406"/>
      <c r="X800" s="406"/>
      <c r="Y800" s="406"/>
      <c r="Z800" s="406"/>
      <c r="AA800" s="406"/>
      <c r="AB800" s="406"/>
      <c r="AC800" s="406"/>
      <c r="AD800" s="406"/>
      <c r="AE800" s="406"/>
      <c r="AF800" s="406"/>
      <c r="AG800" s="406"/>
      <c r="AH800" s="406"/>
      <c r="AI800" s="406"/>
      <c r="AJ800" s="406"/>
      <c r="AK800" s="406"/>
      <c r="AL800" s="406"/>
      <c r="AM800" s="406"/>
      <c r="AN800" s="406"/>
      <c r="AO800" s="406"/>
      <c r="AP800" s="406"/>
      <c r="AQ800" s="406"/>
      <c r="AR800" s="406"/>
      <c r="AS800" s="406"/>
      <c r="AT800" s="406"/>
      <c r="AU800" s="406"/>
      <c r="AV800" s="406"/>
      <c r="AW800" s="406"/>
      <c r="AX800" s="406"/>
      <c r="AY800" s="406"/>
      <c r="AZ800" s="406"/>
      <c r="BA800" s="406"/>
      <c r="BB800" s="406"/>
      <c r="BC800" s="406"/>
      <c r="BD800" s="406"/>
      <c r="BE800" s="406"/>
      <c r="BF800" s="406"/>
      <c r="BG800" s="406"/>
      <c r="BH800" s="406"/>
      <c r="BI800" s="406"/>
      <c r="BJ800" s="406"/>
      <c r="BK800" s="406"/>
      <c r="BL800" s="406"/>
      <c r="BM800" s="406"/>
      <c r="BN800" s="406"/>
      <c r="BO800" s="406"/>
      <c r="BP800" s="406"/>
      <c r="BQ800" s="406"/>
      <c r="BR800" s="406"/>
      <c r="BS800" s="406"/>
      <c r="BT800" s="406"/>
      <c r="BU800" s="406"/>
      <c r="BV800" s="406"/>
      <c r="BW800" s="406"/>
      <c r="BX800" s="406"/>
      <c r="BY800" s="406"/>
      <c r="BZ800" s="406"/>
      <c r="CA800" s="406"/>
      <c r="CB800" s="406"/>
      <c r="CC800" s="406"/>
      <c r="CD800" s="406"/>
      <c r="CE800" s="406"/>
      <c r="CF800" s="406"/>
      <c r="CG800" s="406"/>
      <c r="CH800" s="406"/>
      <c r="CI800" s="406"/>
    </row>
    <row r="801" spans="1:87" ht="15.75" customHeight="1">
      <c r="A801" s="406"/>
      <c r="B801" s="407"/>
      <c r="C801" s="407"/>
      <c r="D801" s="406"/>
      <c r="E801" s="406"/>
      <c r="F801" s="406"/>
      <c r="G801" s="406"/>
      <c r="H801" s="406"/>
      <c r="I801" s="406"/>
      <c r="J801" s="406"/>
      <c r="K801" s="406"/>
      <c r="L801" s="406"/>
      <c r="M801" s="406"/>
      <c r="N801" s="406"/>
      <c r="O801" s="406"/>
      <c r="P801" s="406"/>
      <c r="Q801" s="406"/>
      <c r="R801" s="406"/>
      <c r="S801" s="406"/>
      <c r="T801" s="406"/>
      <c r="U801" s="406"/>
      <c r="V801" s="406"/>
      <c r="W801" s="406"/>
      <c r="X801" s="406"/>
      <c r="Y801" s="406"/>
      <c r="Z801" s="406"/>
      <c r="AA801" s="406"/>
      <c r="AB801" s="406"/>
      <c r="AC801" s="406"/>
      <c r="AD801" s="406"/>
      <c r="AE801" s="406"/>
      <c r="AF801" s="406"/>
      <c r="AG801" s="406"/>
      <c r="AH801" s="406"/>
      <c r="AI801" s="406"/>
      <c r="AJ801" s="406"/>
      <c r="AK801" s="406"/>
      <c r="AL801" s="406"/>
      <c r="AM801" s="406"/>
      <c r="AN801" s="406"/>
      <c r="AO801" s="406"/>
      <c r="AP801" s="406"/>
      <c r="AQ801" s="406"/>
      <c r="AR801" s="406"/>
      <c r="AS801" s="406"/>
      <c r="AT801" s="406"/>
      <c r="AU801" s="406"/>
      <c r="AV801" s="406"/>
      <c r="AW801" s="406"/>
      <c r="AX801" s="406"/>
      <c r="AY801" s="406"/>
      <c r="AZ801" s="406"/>
      <c r="BA801" s="406"/>
      <c r="BB801" s="406"/>
      <c r="BC801" s="406"/>
      <c r="BD801" s="406"/>
      <c r="BE801" s="406"/>
      <c r="BF801" s="406"/>
      <c r="BG801" s="406"/>
      <c r="BH801" s="406"/>
      <c r="BI801" s="406"/>
      <c r="BJ801" s="406"/>
      <c r="BK801" s="406"/>
      <c r="BL801" s="406"/>
      <c r="BM801" s="406"/>
      <c r="BN801" s="406"/>
      <c r="BO801" s="406"/>
      <c r="BP801" s="406"/>
      <c r="BQ801" s="406"/>
      <c r="BR801" s="406"/>
      <c r="BS801" s="406"/>
      <c r="BT801" s="406"/>
      <c r="BU801" s="406"/>
      <c r="BV801" s="406"/>
      <c r="BW801" s="406"/>
      <c r="BX801" s="406"/>
      <c r="BY801" s="406"/>
      <c r="BZ801" s="406"/>
      <c r="CA801" s="406"/>
      <c r="CB801" s="406"/>
      <c r="CC801" s="406"/>
      <c r="CD801" s="406"/>
      <c r="CE801" s="406"/>
      <c r="CF801" s="406"/>
      <c r="CG801" s="406"/>
      <c r="CH801" s="406"/>
      <c r="CI801" s="406"/>
    </row>
    <row r="802" spans="1:87" ht="15.75" customHeight="1">
      <c r="A802" s="406"/>
      <c r="B802" s="407"/>
      <c r="C802" s="407"/>
      <c r="D802" s="406"/>
      <c r="E802" s="406"/>
      <c r="F802" s="406"/>
      <c r="G802" s="406"/>
      <c r="H802" s="406"/>
      <c r="I802" s="406"/>
      <c r="J802" s="406"/>
      <c r="K802" s="406"/>
      <c r="L802" s="406"/>
      <c r="M802" s="406"/>
      <c r="N802" s="406"/>
      <c r="O802" s="406"/>
      <c r="P802" s="406"/>
      <c r="Q802" s="406"/>
      <c r="R802" s="406"/>
      <c r="S802" s="406"/>
      <c r="T802" s="406"/>
      <c r="U802" s="406"/>
      <c r="V802" s="406"/>
      <c r="W802" s="406"/>
      <c r="X802" s="406"/>
      <c r="Y802" s="406"/>
      <c r="Z802" s="406"/>
      <c r="AA802" s="406"/>
      <c r="AB802" s="406"/>
      <c r="AC802" s="406"/>
      <c r="AD802" s="406"/>
      <c r="AE802" s="406"/>
      <c r="AF802" s="406"/>
      <c r="AG802" s="406"/>
      <c r="AH802" s="406"/>
      <c r="AI802" s="406"/>
      <c r="AJ802" s="406"/>
      <c r="AK802" s="406"/>
      <c r="AL802" s="406"/>
      <c r="AM802" s="406"/>
      <c r="AN802" s="406"/>
      <c r="AO802" s="406"/>
      <c r="AP802" s="406"/>
      <c r="AQ802" s="406"/>
      <c r="AR802" s="406"/>
      <c r="AS802" s="406"/>
      <c r="AT802" s="406"/>
      <c r="AU802" s="406"/>
      <c r="AV802" s="406"/>
      <c r="AW802" s="406"/>
      <c r="AX802" s="406"/>
      <c r="AY802" s="406"/>
      <c r="AZ802" s="406"/>
      <c r="BA802" s="406"/>
      <c r="BB802" s="406"/>
      <c r="BC802" s="406"/>
      <c r="BD802" s="406"/>
      <c r="BE802" s="406"/>
      <c r="BF802" s="406"/>
      <c r="BG802" s="406"/>
      <c r="BH802" s="406"/>
      <c r="BI802" s="406"/>
      <c r="BJ802" s="406"/>
      <c r="BK802" s="406"/>
      <c r="BL802" s="406"/>
      <c r="BM802" s="406"/>
      <c r="BN802" s="406"/>
      <c r="BO802" s="406"/>
      <c r="BP802" s="406"/>
      <c r="BQ802" s="406"/>
      <c r="BR802" s="406"/>
      <c r="BS802" s="406"/>
      <c r="BT802" s="406"/>
      <c r="BU802" s="406"/>
      <c r="BV802" s="406"/>
      <c r="BW802" s="406"/>
      <c r="BX802" s="406"/>
      <c r="BY802" s="406"/>
      <c r="BZ802" s="406"/>
      <c r="CA802" s="406"/>
      <c r="CB802" s="406"/>
      <c r="CC802" s="406"/>
      <c r="CD802" s="406"/>
      <c r="CE802" s="406"/>
      <c r="CF802" s="406"/>
      <c r="CG802" s="406"/>
      <c r="CH802" s="406"/>
      <c r="CI802" s="406"/>
    </row>
    <row r="803" spans="1:87" ht="15.75" customHeight="1">
      <c r="A803" s="406"/>
      <c r="B803" s="407"/>
      <c r="C803" s="407"/>
      <c r="D803" s="406"/>
      <c r="E803" s="406"/>
      <c r="F803" s="406"/>
      <c r="G803" s="406"/>
      <c r="H803" s="406"/>
      <c r="I803" s="406"/>
      <c r="J803" s="406"/>
      <c r="K803" s="406"/>
      <c r="L803" s="406"/>
      <c r="M803" s="406"/>
      <c r="N803" s="406"/>
      <c r="O803" s="406"/>
      <c r="P803" s="406"/>
      <c r="Q803" s="406"/>
      <c r="R803" s="406"/>
      <c r="S803" s="406"/>
      <c r="T803" s="406"/>
      <c r="U803" s="406"/>
      <c r="V803" s="406"/>
      <c r="W803" s="406"/>
      <c r="X803" s="406"/>
      <c r="Y803" s="406"/>
      <c r="Z803" s="406"/>
      <c r="AA803" s="406"/>
      <c r="AB803" s="406"/>
      <c r="AC803" s="406"/>
      <c r="AD803" s="406"/>
      <c r="AE803" s="406"/>
      <c r="AF803" s="406"/>
      <c r="AG803" s="406"/>
      <c r="AH803" s="406"/>
      <c r="AI803" s="406"/>
      <c r="AJ803" s="406"/>
      <c r="AK803" s="406"/>
      <c r="AL803" s="406"/>
      <c r="AM803" s="406"/>
      <c r="AN803" s="406"/>
      <c r="AO803" s="406"/>
      <c r="AP803" s="406"/>
      <c r="AQ803" s="406"/>
      <c r="AR803" s="406"/>
      <c r="AS803" s="406"/>
      <c r="AT803" s="406"/>
      <c r="AU803" s="406"/>
      <c r="AV803" s="406"/>
      <c r="AW803" s="406"/>
      <c r="AX803" s="406"/>
      <c r="AY803" s="406"/>
      <c r="AZ803" s="406"/>
      <c r="BA803" s="406"/>
      <c r="BB803" s="406"/>
      <c r="BC803" s="406"/>
      <c r="BD803" s="406"/>
      <c r="BE803" s="406"/>
      <c r="BF803" s="406"/>
      <c r="BG803" s="406"/>
      <c r="BH803" s="406"/>
      <c r="BI803" s="406"/>
      <c r="BJ803" s="406"/>
      <c r="BK803" s="406"/>
      <c r="BL803" s="406"/>
      <c r="BM803" s="406"/>
      <c r="BN803" s="406"/>
      <c r="BO803" s="406"/>
      <c r="BP803" s="406"/>
      <c r="BQ803" s="406"/>
      <c r="BR803" s="406"/>
      <c r="BS803" s="406"/>
      <c r="BT803" s="406"/>
      <c r="BU803" s="406"/>
      <c r="BV803" s="406"/>
      <c r="BW803" s="406"/>
      <c r="BX803" s="406"/>
      <c r="BY803" s="406"/>
      <c r="BZ803" s="406"/>
      <c r="CA803" s="406"/>
      <c r="CB803" s="406"/>
      <c r="CC803" s="406"/>
      <c r="CD803" s="406"/>
      <c r="CE803" s="406"/>
      <c r="CF803" s="406"/>
      <c r="CG803" s="406"/>
      <c r="CH803" s="406"/>
      <c r="CI803" s="406"/>
    </row>
    <row r="804" spans="1:87" ht="15.75" customHeight="1">
      <c r="A804" s="406"/>
      <c r="B804" s="407"/>
      <c r="C804" s="407"/>
      <c r="D804" s="406"/>
      <c r="E804" s="406"/>
      <c r="F804" s="406"/>
      <c r="G804" s="406"/>
      <c r="H804" s="406"/>
      <c r="I804" s="406"/>
      <c r="J804" s="406"/>
      <c r="K804" s="406"/>
      <c r="L804" s="406"/>
      <c r="M804" s="406"/>
      <c r="N804" s="406"/>
      <c r="O804" s="406"/>
      <c r="P804" s="406"/>
      <c r="Q804" s="406"/>
      <c r="R804" s="406"/>
      <c r="S804" s="406"/>
      <c r="T804" s="406"/>
      <c r="U804" s="406"/>
      <c r="V804" s="406"/>
      <c r="W804" s="406"/>
      <c r="X804" s="406"/>
      <c r="Y804" s="406"/>
      <c r="Z804" s="406"/>
      <c r="AA804" s="406"/>
      <c r="AB804" s="406"/>
      <c r="AC804" s="406"/>
      <c r="AD804" s="406"/>
      <c r="AE804" s="406"/>
      <c r="AF804" s="406"/>
      <c r="AG804" s="406"/>
      <c r="AH804" s="406"/>
      <c r="AI804" s="406"/>
      <c r="AJ804" s="406"/>
      <c r="AK804" s="406"/>
      <c r="AL804" s="406"/>
      <c r="AM804" s="406"/>
      <c r="AN804" s="406"/>
      <c r="AO804" s="406"/>
      <c r="AP804" s="406"/>
      <c r="AQ804" s="406"/>
      <c r="AR804" s="406"/>
      <c r="AS804" s="406"/>
      <c r="AT804" s="406"/>
      <c r="AU804" s="406"/>
      <c r="AV804" s="406"/>
      <c r="AW804" s="406"/>
      <c r="AX804" s="406"/>
      <c r="AY804" s="406"/>
      <c r="AZ804" s="406"/>
      <c r="BA804" s="406"/>
      <c r="BB804" s="406"/>
      <c r="BC804" s="406"/>
      <c r="BD804" s="406"/>
      <c r="BE804" s="406"/>
      <c r="BF804" s="406"/>
      <c r="BG804" s="406"/>
      <c r="BH804" s="406"/>
      <c r="BI804" s="406"/>
      <c r="BJ804" s="406"/>
      <c r="BK804" s="406"/>
      <c r="BL804" s="406"/>
      <c r="BM804" s="406"/>
      <c r="BN804" s="406"/>
      <c r="BO804" s="406"/>
      <c r="BP804" s="406"/>
      <c r="BQ804" s="406"/>
      <c r="BR804" s="406"/>
      <c r="BS804" s="406"/>
      <c r="BT804" s="406"/>
      <c r="BU804" s="406"/>
      <c r="BV804" s="406"/>
      <c r="BW804" s="406"/>
      <c r="BX804" s="406"/>
      <c r="BY804" s="406"/>
      <c r="BZ804" s="406"/>
      <c r="CA804" s="406"/>
      <c r="CB804" s="406"/>
      <c r="CC804" s="406"/>
      <c r="CD804" s="406"/>
      <c r="CE804" s="406"/>
      <c r="CF804" s="406"/>
      <c r="CG804" s="406"/>
      <c r="CH804" s="406"/>
      <c r="CI804" s="406"/>
    </row>
    <row r="805" spans="1:87" ht="15.75" customHeight="1">
      <c r="A805" s="406"/>
      <c r="B805" s="407"/>
      <c r="C805" s="407"/>
      <c r="D805" s="406"/>
      <c r="E805" s="406"/>
      <c r="F805" s="406"/>
      <c r="G805" s="406"/>
      <c r="H805" s="406"/>
      <c r="I805" s="406"/>
      <c r="J805" s="406"/>
      <c r="K805" s="406"/>
      <c r="L805" s="406"/>
      <c r="M805" s="406"/>
      <c r="N805" s="406"/>
      <c r="O805" s="406"/>
      <c r="P805" s="406"/>
      <c r="Q805" s="406"/>
      <c r="R805" s="406"/>
      <c r="S805" s="406"/>
      <c r="T805" s="406"/>
      <c r="U805" s="406"/>
      <c r="V805" s="406"/>
      <c r="W805" s="406"/>
      <c r="X805" s="406"/>
      <c r="Y805" s="406"/>
      <c r="Z805" s="406"/>
      <c r="AA805" s="406"/>
      <c r="AB805" s="406"/>
      <c r="AC805" s="406"/>
      <c r="AD805" s="406"/>
      <c r="AE805" s="406"/>
      <c r="AF805" s="406"/>
      <c r="AG805" s="406"/>
      <c r="AH805" s="406"/>
      <c r="AI805" s="406"/>
      <c r="AJ805" s="406"/>
      <c r="AK805" s="406"/>
      <c r="AL805" s="406"/>
      <c r="AM805" s="406"/>
      <c r="AN805" s="406"/>
      <c r="AO805" s="406"/>
      <c r="AP805" s="406"/>
      <c r="AQ805" s="406"/>
      <c r="AR805" s="406"/>
      <c r="AS805" s="406"/>
      <c r="AT805" s="406"/>
      <c r="AU805" s="406"/>
      <c r="AV805" s="406"/>
      <c r="AW805" s="406"/>
      <c r="AX805" s="406"/>
      <c r="AY805" s="406"/>
      <c r="AZ805" s="406"/>
      <c r="BA805" s="406"/>
      <c r="BB805" s="406"/>
      <c r="BC805" s="406"/>
      <c r="BD805" s="406"/>
      <c r="BE805" s="406"/>
      <c r="BF805" s="406"/>
      <c r="BG805" s="406"/>
      <c r="BH805" s="406"/>
      <c r="BI805" s="406"/>
      <c r="BJ805" s="406"/>
      <c r="BK805" s="406"/>
      <c r="BL805" s="406"/>
      <c r="BM805" s="406"/>
      <c r="BN805" s="406"/>
      <c r="BO805" s="406"/>
      <c r="BP805" s="406"/>
      <c r="BQ805" s="406"/>
      <c r="BR805" s="406"/>
      <c r="BS805" s="406"/>
      <c r="BT805" s="406"/>
      <c r="BU805" s="406"/>
      <c r="BV805" s="406"/>
      <c r="BW805" s="406"/>
      <c r="BX805" s="406"/>
      <c r="BY805" s="406"/>
      <c r="BZ805" s="406"/>
      <c r="CA805" s="406"/>
      <c r="CB805" s="406"/>
      <c r="CC805" s="406"/>
      <c r="CD805" s="406"/>
      <c r="CE805" s="406"/>
      <c r="CF805" s="406"/>
      <c r="CG805" s="406"/>
      <c r="CH805" s="406"/>
      <c r="CI805" s="406"/>
    </row>
    <row r="806" spans="1:87" ht="15.75" customHeight="1">
      <c r="A806" s="406"/>
      <c r="B806" s="407"/>
      <c r="C806" s="407"/>
      <c r="D806" s="406"/>
      <c r="E806" s="406"/>
      <c r="F806" s="406"/>
      <c r="G806" s="406"/>
      <c r="H806" s="406"/>
      <c r="I806" s="406"/>
      <c r="J806" s="406"/>
      <c r="K806" s="406"/>
      <c r="L806" s="406"/>
      <c r="M806" s="406"/>
      <c r="N806" s="406"/>
      <c r="O806" s="406"/>
      <c r="P806" s="406"/>
      <c r="Q806" s="406"/>
      <c r="R806" s="406"/>
      <c r="S806" s="406"/>
      <c r="T806" s="406"/>
      <c r="U806" s="406"/>
      <c r="V806" s="406"/>
      <c r="W806" s="406"/>
      <c r="X806" s="406"/>
      <c r="Y806" s="406"/>
      <c r="Z806" s="406"/>
      <c r="AA806" s="406"/>
      <c r="AB806" s="406"/>
      <c r="AC806" s="406"/>
      <c r="AD806" s="406"/>
      <c r="AE806" s="406"/>
      <c r="AF806" s="406"/>
      <c r="AG806" s="406"/>
      <c r="AH806" s="406"/>
      <c r="AI806" s="406"/>
      <c r="AJ806" s="406"/>
      <c r="AK806" s="406"/>
      <c r="AL806" s="406"/>
      <c r="AM806" s="406"/>
      <c r="AN806" s="406"/>
      <c r="AO806" s="406"/>
      <c r="AP806" s="406"/>
      <c r="AQ806" s="406"/>
      <c r="AR806" s="406"/>
      <c r="AS806" s="406"/>
      <c r="AT806" s="406"/>
      <c r="AU806" s="406"/>
      <c r="AV806" s="406"/>
      <c r="AW806" s="406"/>
      <c r="AX806" s="406"/>
      <c r="AY806" s="406"/>
      <c r="AZ806" s="406"/>
      <c r="BA806" s="406"/>
      <c r="BB806" s="406"/>
      <c r="BC806" s="406"/>
      <c r="BD806" s="406"/>
      <c r="BE806" s="406"/>
      <c r="BF806" s="406"/>
      <c r="BG806" s="406"/>
      <c r="BH806" s="406"/>
      <c r="BI806" s="406"/>
      <c r="BJ806" s="406"/>
      <c r="BK806" s="406"/>
      <c r="BL806" s="406"/>
      <c r="BM806" s="406"/>
      <c r="BN806" s="406"/>
      <c r="BO806" s="406"/>
      <c r="BP806" s="406"/>
      <c r="BQ806" s="406"/>
      <c r="BR806" s="406"/>
      <c r="BS806" s="406"/>
      <c r="BT806" s="406"/>
      <c r="BU806" s="406"/>
      <c r="BV806" s="406"/>
      <c r="BW806" s="406"/>
      <c r="BX806" s="406"/>
      <c r="BY806" s="406"/>
      <c r="BZ806" s="406"/>
      <c r="CA806" s="406"/>
      <c r="CB806" s="406"/>
      <c r="CC806" s="406"/>
      <c r="CD806" s="406"/>
      <c r="CE806" s="406"/>
      <c r="CF806" s="406"/>
      <c r="CG806" s="406"/>
      <c r="CH806" s="406"/>
      <c r="CI806" s="406"/>
    </row>
    <row r="807" spans="1:87" ht="15.75" customHeight="1">
      <c r="A807" s="406"/>
      <c r="B807" s="407"/>
      <c r="C807" s="407"/>
      <c r="D807" s="406"/>
      <c r="E807" s="406"/>
      <c r="F807" s="406"/>
      <c r="G807" s="406"/>
      <c r="H807" s="406"/>
      <c r="I807" s="406"/>
      <c r="J807" s="406"/>
      <c r="K807" s="406"/>
      <c r="L807" s="406"/>
      <c r="M807" s="406"/>
      <c r="N807" s="406"/>
      <c r="O807" s="406"/>
      <c r="P807" s="406"/>
      <c r="Q807" s="406"/>
      <c r="R807" s="406"/>
      <c r="S807" s="406"/>
      <c r="T807" s="406"/>
      <c r="U807" s="406"/>
      <c r="V807" s="406"/>
      <c r="W807" s="406"/>
      <c r="X807" s="406"/>
      <c r="Y807" s="406"/>
      <c r="Z807" s="406"/>
      <c r="AA807" s="406"/>
      <c r="AB807" s="406"/>
      <c r="AC807" s="406"/>
      <c r="AD807" s="406"/>
      <c r="AE807" s="406"/>
      <c r="AF807" s="406"/>
      <c r="AG807" s="406"/>
      <c r="AH807" s="406"/>
      <c r="AI807" s="406"/>
      <c r="AJ807" s="406"/>
      <c r="AK807" s="406"/>
      <c r="AL807" s="406"/>
      <c r="AM807" s="406"/>
      <c r="AN807" s="406"/>
      <c r="AO807" s="406"/>
      <c r="AP807" s="406"/>
      <c r="AQ807" s="406"/>
      <c r="AR807" s="406"/>
      <c r="AS807" s="406"/>
      <c r="AT807" s="406"/>
      <c r="AU807" s="406"/>
      <c r="AV807" s="406"/>
      <c r="AW807" s="406"/>
      <c r="AX807" s="406"/>
      <c r="AY807" s="406"/>
      <c r="AZ807" s="406"/>
      <c r="BA807" s="406"/>
      <c r="BB807" s="406"/>
      <c r="BC807" s="406"/>
      <c r="BD807" s="406"/>
      <c r="BE807" s="406"/>
      <c r="BF807" s="406"/>
      <c r="BG807" s="406"/>
      <c r="BH807" s="406"/>
      <c r="BI807" s="406"/>
      <c r="BJ807" s="406"/>
      <c r="BK807" s="406"/>
      <c r="BL807" s="406"/>
      <c r="BM807" s="406"/>
      <c r="BN807" s="406"/>
      <c r="BO807" s="406"/>
      <c r="BP807" s="406"/>
      <c r="BQ807" s="406"/>
      <c r="BR807" s="406"/>
      <c r="BS807" s="406"/>
      <c r="BT807" s="406"/>
      <c r="BU807" s="406"/>
      <c r="BV807" s="406"/>
      <c r="BW807" s="406"/>
      <c r="BX807" s="406"/>
      <c r="BY807" s="406"/>
      <c r="BZ807" s="406"/>
      <c r="CA807" s="406"/>
      <c r="CB807" s="406"/>
      <c r="CC807" s="406"/>
      <c r="CD807" s="406"/>
      <c r="CE807" s="406"/>
      <c r="CF807" s="406"/>
      <c r="CG807" s="406"/>
      <c r="CH807" s="406"/>
      <c r="CI807" s="406"/>
    </row>
    <row r="808" spans="1:87" ht="15.75" customHeight="1">
      <c r="A808" s="406"/>
      <c r="B808" s="407"/>
      <c r="C808" s="407"/>
      <c r="D808" s="406"/>
      <c r="E808" s="406"/>
      <c r="F808" s="406"/>
      <c r="G808" s="406"/>
      <c r="H808" s="406"/>
      <c r="I808" s="406"/>
      <c r="J808" s="406"/>
      <c r="K808" s="406"/>
      <c r="L808" s="406"/>
      <c r="M808" s="406"/>
      <c r="N808" s="406"/>
      <c r="O808" s="406"/>
      <c r="P808" s="406"/>
      <c r="Q808" s="406"/>
      <c r="R808" s="406"/>
      <c r="S808" s="406"/>
      <c r="T808" s="406"/>
      <c r="U808" s="406"/>
      <c r="V808" s="406"/>
      <c r="W808" s="406"/>
      <c r="X808" s="406"/>
      <c r="Y808" s="406"/>
      <c r="Z808" s="406"/>
      <c r="AA808" s="406"/>
      <c r="AB808" s="406"/>
      <c r="AC808" s="406"/>
      <c r="AD808" s="406"/>
      <c r="AE808" s="406"/>
      <c r="AF808" s="406"/>
      <c r="AG808" s="406"/>
      <c r="AH808" s="406"/>
      <c r="AI808" s="406"/>
      <c r="AJ808" s="406"/>
      <c r="AK808" s="406"/>
      <c r="AL808" s="406"/>
      <c r="AM808" s="406"/>
      <c r="AN808" s="406"/>
      <c r="AO808" s="406"/>
      <c r="AP808" s="406"/>
      <c r="AQ808" s="406"/>
      <c r="AR808" s="406"/>
      <c r="AS808" s="406"/>
      <c r="AT808" s="406"/>
      <c r="AU808" s="406"/>
      <c r="AV808" s="406"/>
      <c r="AW808" s="406"/>
      <c r="AX808" s="406"/>
      <c r="AY808" s="406"/>
      <c r="AZ808" s="406"/>
      <c r="BA808" s="406"/>
      <c r="BB808" s="406"/>
      <c r="BC808" s="406"/>
      <c r="BD808" s="406"/>
      <c r="BE808" s="406"/>
      <c r="BF808" s="406"/>
      <c r="BG808" s="406"/>
      <c r="BH808" s="406"/>
      <c r="BI808" s="406"/>
      <c r="BJ808" s="406"/>
      <c r="BK808" s="406"/>
      <c r="BL808" s="406"/>
      <c r="BM808" s="406"/>
      <c r="BN808" s="406"/>
      <c r="BO808" s="406"/>
      <c r="BP808" s="406"/>
      <c r="BQ808" s="406"/>
      <c r="BR808" s="406"/>
      <c r="BS808" s="406"/>
      <c r="BT808" s="406"/>
      <c r="BU808" s="406"/>
      <c r="BV808" s="406"/>
      <c r="BW808" s="406"/>
      <c r="BX808" s="406"/>
      <c r="BY808" s="406"/>
      <c r="BZ808" s="406"/>
      <c r="CA808" s="406"/>
      <c r="CB808" s="406"/>
      <c r="CC808" s="406"/>
      <c r="CD808" s="406"/>
      <c r="CE808" s="406"/>
      <c r="CF808" s="406"/>
      <c r="CG808" s="406"/>
      <c r="CH808" s="406"/>
      <c r="CI808" s="406"/>
    </row>
    <row r="809" spans="1:87" ht="15.75" customHeight="1">
      <c r="A809" s="406"/>
      <c r="B809" s="407"/>
      <c r="C809" s="407"/>
      <c r="D809" s="406"/>
      <c r="E809" s="406"/>
      <c r="F809" s="406"/>
      <c r="G809" s="406"/>
      <c r="H809" s="406"/>
      <c r="I809" s="406"/>
      <c r="J809" s="406"/>
      <c r="K809" s="406"/>
      <c r="L809" s="406"/>
      <c r="M809" s="406"/>
      <c r="N809" s="406"/>
      <c r="O809" s="406"/>
      <c r="P809" s="406"/>
      <c r="Q809" s="406"/>
      <c r="R809" s="406"/>
      <c r="S809" s="406"/>
      <c r="T809" s="406"/>
      <c r="U809" s="406"/>
      <c r="V809" s="406"/>
      <c r="W809" s="406"/>
      <c r="X809" s="406"/>
      <c r="Y809" s="406"/>
      <c r="Z809" s="406"/>
      <c r="AA809" s="406"/>
      <c r="AB809" s="406"/>
      <c r="AC809" s="406"/>
      <c r="AD809" s="406"/>
      <c r="AE809" s="406"/>
      <c r="AF809" s="406"/>
      <c r="AG809" s="406"/>
      <c r="AH809" s="406"/>
      <c r="AI809" s="406"/>
      <c r="AJ809" s="406"/>
      <c r="AK809" s="406"/>
      <c r="AL809" s="406"/>
      <c r="AM809" s="406"/>
      <c r="AN809" s="406"/>
      <c r="AO809" s="406"/>
      <c r="AP809" s="406"/>
      <c r="AQ809" s="406"/>
      <c r="AR809" s="406"/>
      <c r="AS809" s="406"/>
      <c r="AT809" s="406"/>
      <c r="AU809" s="406"/>
      <c r="AV809" s="406"/>
      <c r="AW809" s="406"/>
      <c r="AX809" s="406"/>
      <c r="AY809" s="406"/>
      <c r="AZ809" s="406"/>
      <c r="BA809" s="406"/>
      <c r="BB809" s="406"/>
      <c r="BC809" s="406"/>
      <c r="BD809" s="406"/>
      <c r="BE809" s="406"/>
      <c r="BF809" s="406"/>
      <c r="BG809" s="406"/>
      <c r="BH809" s="406"/>
      <c r="BI809" s="406"/>
      <c r="BJ809" s="406"/>
      <c r="BK809" s="406"/>
      <c r="BL809" s="406"/>
      <c r="BM809" s="406"/>
      <c r="BN809" s="406"/>
      <c r="BO809" s="406"/>
      <c r="BP809" s="406"/>
      <c r="BQ809" s="406"/>
      <c r="BR809" s="406"/>
      <c r="BS809" s="406"/>
      <c r="BT809" s="406"/>
      <c r="BU809" s="406"/>
      <c r="BV809" s="406"/>
      <c r="BW809" s="406"/>
      <c r="BX809" s="406"/>
      <c r="BY809" s="406"/>
      <c r="BZ809" s="406"/>
      <c r="CA809" s="406"/>
      <c r="CB809" s="406"/>
      <c r="CC809" s="406"/>
      <c r="CD809" s="406"/>
      <c r="CE809" s="406"/>
      <c r="CF809" s="406"/>
      <c r="CG809" s="406"/>
      <c r="CH809" s="406"/>
      <c r="CI809" s="406"/>
    </row>
    <row r="810" spans="1:87" ht="15.75" customHeight="1">
      <c r="A810" s="406"/>
      <c r="B810" s="407"/>
      <c r="C810" s="407"/>
      <c r="D810" s="406"/>
      <c r="E810" s="406"/>
      <c r="F810" s="406"/>
      <c r="G810" s="406"/>
      <c r="H810" s="406"/>
      <c r="I810" s="406"/>
      <c r="J810" s="406"/>
      <c r="K810" s="406"/>
      <c r="L810" s="406"/>
      <c r="M810" s="406"/>
      <c r="N810" s="406"/>
      <c r="O810" s="406"/>
      <c r="P810" s="406"/>
      <c r="Q810" s="406"/>
      <c r="R810" s="406"/>
      <c r="S810" s="406"/>
      <c r="T810" s="406"/>
      <c r="U810" s="406"/>
      <c r="V810" s="406"/>
      <c r="W810" s="406"/>
      <c r="X810" s="406"/>
      <c r="Y810" s="406"/>
      <c r="Z810" s="406"/>
      <c r="AA810" s="406"/>
      <c r="AB810" s="406"/>
      <c r="AC810" s="406"/>
      <c r="AD810" s="406"/>
      <c r="AE810" s="406"/>
      <c r="AF810" s="406"/>
      <c r="AG810" s="406"/>
      <c r="AH810" s="406"/>
      <c r="AI810" s="406"/>
      <c r="AJ810" s="406"/>
      <c r="AK810" s="406"/>
      <c r="AL810" s="406"/>
      <c r="AM810" s="406"/>
      <c r="AN810" s="406"/>
      <c r="AO810" s="406"/>
      <c r="AP810" s="406"/>
      <c r="AQ810" s="406"/>
      <c r="AR810" s="406"/>
      <c r="AS810" s="406"/>
      <c r="AT810" s="406"/>
      <c r="AU810" s="406"/>
      <c r="AV810" s="406"/>
      <c r="AW810" s="406"/>
      <c r="AX810" s="406"/>
      <c r="AY810" s="406"/>
      <c r="AZ810" s="406"/>
      <c r="BA810" s="406"/>
      <c r="BB810" s="406"/>
      <c r="BC810" s="406"/>
      <c r="BD810" s="406"/>
      <c r="BE810" s="406"/>
      <c r="BF810" s="406"/>
      <c r="BG810" s="406"/>
      <c r="BH810" s="406"/>
      <c r="BI810" s="406"/>
      <c r="BJ810" s="406"/>
      <c r="BK810" s="406"/>
      <c r="BL810" s="406"/>
      <c r="BM810" s="406"/>
      <c r="BN810" s="406"/>
      <c r="BO810" s="406"/>
      <c r="BP810" s="406"/>
      <c r="BQ810" s="406"/>
      <c r="BR810" s="406"/>
      <c r="BS810" s="406"/>
      <c r="BT810" s="406"/>
      <c r="BU810" s="406"/>
      <c r="BV810" s="406"/>
      <c r="BW810" s="406"/>
      <c r="BX810" s="406"/>
      <c r="BY810" s="406"/>
      <c r="BZ810" s="406"/>
      <c r="CA810" s="406"/>
      <c r="CB810" s="406"/>
      <c r="CC810" s="406"/>
      <c r="CD810" s="406"/>
      <c r="CE810" s="406"/>
      <c r="CF810" s="406"/>
      <c r="CG810" s="406"/>
      <c r="CH810" s="406"/>
      <c r="CI810" s="406"/>
    </row>
    <row r="811" spans="1:87" ht="15.75" customHeight="1">
      <c r="A811" s="406"/>
      <c r="B811" s="407"/>
      <c r="C811" s="407"/>
      <c r="D811" s="406"/>
      <c r="E811" s="406"/>
      <c r="F811" s="406"/>
      <c r="G811" s="406"/>
      <c r="H811" s="406"/>
      <c r="I811" s="406"/>
      <c r="J811" s="406"/>
      <c r="K811" s="406"/>
      <c r="L811" s="406"/>
      <c r="M811" s="406"/>
      <c r="N811" s="406"/>
      <c r="O811" s="406"/>
      <c r="P811" s="406"/>
      <c r="Q811" s="406"/>
      <c r="R811" s="406"/>
      <c r="S811" s="406"/>
      <c r="T811" s="406"/>
      <c r="U811" s="406"/>
      <c r="V811" s="406"/>
      <c r="W811" s="406"/>
      <c r="X811" s="406"/>
      <c r="Y811" s="406"/>
      <c r="Z811" s="406"/>
      <c r="AA811" s="406"/>
      <c r="AB811" s="406"/>
      <c r="AC811" s="406"/>
      <c r="AD811" s="406"/>
      <c r="AE811" s="406"/>
      <c r="AF811" s="406"/>
      <c r="AG811" s="406"/>
      <c r="AH811" s="406"/>
      <c r="AI811" s="406"/>
      <c r="AJ811" s="406"/>
      <c r="AK811" s="406"/>
      <c r="AL811" s="406"/>
      <c r="AM811" s="406"/>
      <c r="AN811" s="406"/>
      <c r="AO811" s="406"/>
      <c r="AP811" s="406"/>
      <c r="AQ811" s="406"/>
      <c r="AR811" s="406"/>
      <c r="AS811" s="406"/>
      <c r="AT811" s="406"/>
      <c r="AU811" s="406"/>
      <c r="AV811" s="406"/>
      <c r="AW811" s="406"/>
      <c r="AX811" s="406"/>
      <c r="AY811" s="406"/>
      <c r="AZ811" s="406"/>
      <c r="BA811" s="406"/>
      <c r="BB811" s="406"/>
      <c r="BC811" s="406"/>
      <c r="BD811" s="406"/>
      <c r="BE811" s="406"/>
      <c r="BF811" s="406"/>
      <c r="BG811" s="406"/>
      <c r="BH811" s="406"/>
      <c r="BI811" s="406"/>
      <c r="BJ811" s="406"/>
      <c r="BK811" s="406"/>
      <c r="BL811" s="406"/>
      <c r="BM811" s="406"/>
      <c r="BN811" s="406"/>
      <c r="BO811" s="406"/>
      <c r="BP811" s="406"/>
      <c r="BQ811" s="406"/>
      <c r="BR811" s="406"/>
      <c r="BS811" s="406"/>
      <c r="BT811" s="406"/>
      <c r="BU811" s="406"/>
      <c r="BV811" s="406"/>
      <c r="BW811" s="406"/>
      <c r="BX811" s="406"/>
      <c r="BY811" s="406"/>
      <c r="BZ811" s="406"/>
      <c r="CA811" s="406"/>
      <c r="CB811" s="406"/>
      <c r="CC811" s="406"/>
      <c r="CD811" s="406"/>
      <c r="CE811" s="406"/>
      <c r="CF811" s="406"/>
      <c r="CG811" s="406"/>
      <c r="CH811" s="406"/>
      <c r="CI811" s="406"/>
    </row>
    <row r="812" spans="1:87" ht="15.75" customHeight="1">
      <c r="A812" s="406"/>
      <c r="B812" s="407"/>
      <c r="C812" s="407"/>
      <c r="D812" s="406"/>
      <c r="E812" s="406"/>
      <c r="F812" s="406"/>
      <c r="G812" s="406"/>
      <c r="H812" s="406"/>
      <c r="I812" s="406"/>
      <c r="J812" s="406"/>
      <c r="K812" s="406"/>
      <c r="L812" s="406"/>
      <c r="M812" s="406"/>
      <c r="N812" s="406"/>
      <c r="O812" s="406"/>
      <c r="P812" s="406"/>
      <c r="Q812" s="406"/>
      <c r="R812" s="406"/>
      <c r="S812" s="406"/>
      <c r="T812" s="406"/>
      <c r="U812" s="406"/>
      <c r="V812" s="406"/>
      <c r="W812" s="406"/>
      <c r="X812" s="406"/>
      <c r="Y812" s="406"/>
      <c r="Z812" s="406"/>
      <c r="AA812" s="406"/>
      <c r="AB812" s="406"/>
      <c r="AC812" s="406"/>
      <c r="AD812" s="406"/>
      <c r="AE812" s="406"/>
      <c r="AF812" s="406"/>
      <c r="AG812" s="406"/>
      <c r="AH812" s="406"/>
      <c r="AI812" s="406"/>
      <c r="AJ812" s="406"/>
      <c r="AK812" s="406"/>
      <c r="AL812" s="406"/>
      <c r="AM812" s="406"/>
      <c r="AN812" s="406"/>
      <c r="AO812" s="406"/>
      <c r="AP812" s="406"/>
      <c r="AQ812" s="406"/>
      <c r="AR812" s="406"/>
      <c r="AS812" s="406"/>
      <c r="AT812" s="406"/>
      <c r="AU812" s="406"/>
      <c r="AV812" s="406"/>
      <c r="AW812" s="406"/>
      <c r="AX812" s="406"/>
      <c r="AY812" s="406"/>
      <c r="AZ812" s="406"/>
      <c r="BA812" s="406"/>
      <c r="BB812" s="406"/>
      <c r="BC812" s="406"/>
      <c r="BD812" s="406"/>
      <c r="BE812" s="406"/>
      <c r="BF812" s="406"/>
      <c r="BG812" s="406"/>
      <c r="BH812" s="406"/>
      <c r="BI812" s="406"/>
      <c r="BJ812" s="406"/>
      <c r="BK812" s="406"/>
      <c r="BL812" s="406"/>
      <c r="BM812" s="406"/>
      <c r="BN812" s="406"/>
      <c r="BO812" s="406"/>
      <c r="BP812" s="406"/>
      <c r="BQ812" s="406"/>
      <c r="BR812" s="406"/>
      <c r="BS812" s="406"/>
      <c r="BT812" s="406"/>
      <c r="BU812" s="406"/>
      <c r="BV812" s="406"/>
      <c r="BW812" s="406"/>
      <c r="BX812" s="406"/>
      <c r="BY812" s="406"/>
      <c r="BZ812" s="406"/>
      <c r="CA812" s="406"/>
      <c r="CB812" s="406"/>
      <c r="CC812" s="406"/>
      <c r="CD812" s="406"/>
      <c r="CE812" s="406"/>
      <c r="CF812" s="406"/>
      <c r="CG812" s="406"/>
      <c r="CH812" s="406"/>
      <c r="CI812" s="406"/>
    </row>
    <row r="813" spans="1:87" ht="15.75" customHeight="1">
      <c r="A813" s="406"/>
      <c r="B813" s="407"/>
      <c r="C813" s="407"/>
      <c r="D813" s="406"/>
      <c r="E813" s="406"/>
      <c r="F813" s="406"/>
      <c r="G813" s="406"/>
      <c r="H813" s="406"/>
      <c r="I813" s="406"/>
      <c r="J813" s="406"/>
      <c r="K813" s="406"/>
      <c r="L813" s="406"/>
      <c r="M813" s="406"/>
      <c r="N813" s="406"/>
      <c r="O813" s="406"/>
      <c r="P813" s="406"/>
      <c r="Q813" s="406"/>
      <c r="R813" s="406"/>
      <c r="S813" s="406"/>
      <c r="T813" s="406"/>
      <c r="U813" s="406"/>
      <c r="V813" s="406"/>
      <c r="W813" s="406"/>
      <c r="X813" s="406"/>
      <c r="Y813" s="406"/>
      <c r="Z813" s="406"/>
      <c r="AA813" s="406"/>
      <c r="AB813" s="406"/>
      <c r="AC813" s="406"/>
      <c r="AD813" s="406"/>
      <c r="AE813" s="406"/>
      <c r="AF813" s="406"/>
      <c r="AG813" s="406"/>
      <c r="AH813" s="406"/>
      <c r="AI813" s="406"/>
      <c r="AJ813" s="406"/>
      <c r="AK813" s="406"/>
      <c r="AL813" s="406"/>
      <c r="AM813" s="406"/>
      <c r="AN813" s="406"/>
      <c r="AO813" s="406"/>
      <c r="AP813" s="406"/>
      <c r="AQ813" s="406"/>
      <c r="AR813" s="406"/>
      <c r="AS813" s="406"/>
      <c r="AT813" s="406"/>
      <c r="AU813" s="406"/>
      <c r="AV813" s="406"/>
      <c r="AW813" s="406"/>
      <c r="AX813" s="406"/>
      <c r="AY813" s="406"/>
      <c r="AZ813" s="406"/>
      <c r="BA813" s="406"/>
      <c r="BB813" s="406"/>
      <c r="BC813" s="406"/>
      <c r="BD813" s="406"/>
      <c r="BE813" s="406"/>
      <c r="BF813" s="406"/>
      <c r="BG813" s="406"/>
      <c r="BH813" s="406"/>
      <c r="BI813" s="406"/>
      <c r="BJ813" s="406"/>
      <c r="BK813" s="406"/>
      <c r="BL813" s="406"/>
      <c r="BM813" s="406"/>
      <c r="BN813" s="406"/>
      <c r="BO813" s="406"/>
      <c r="BP813" s="406"/>
      <c r="BQ813" s="406"/>
      <c r="BR813" s="406"/>
      <c r="BS813" s="406"/>
      <c r="BT813" s="406"/>
      <c r="BU813" s="406"/>
      <c r="BV813" s="406"/>
      <c r="BW813" s="406"/>
      <c r="BX813" s="406"/>
      <c r="BY813" s="406"/>
      <c r="BZ813" s="406"/>
      <c r="CA813" s="406"/>
      <c r="CB813" s="406"/>
      <c r="CC813" s="406"/>
      <c r="CD813" s="406"/>
      <c r="CE813" s="406"/>
      <c r="CF813" s="406"/>
      <c r="CG813" s="406"/>
      <c r="CH813" s="406"/>
      <c r="CI813" s="406"/>
    </row>
    <row r="814" spans="1:87" ht="15.75" customHeight="1">
      <c r="A814" s="406"/>
      <c r="B814" s="407"/>
      <c r="C814" s="407"/>
      <c r="D814" s="406"/>
      <c r="E814" s="406"/>
      <c r="F814" s="406"/>
      <c r="G814" s="406"/>
      <c r="H814" s="406"/>
      <c r="I814" s="406"/>
      <c r="J814" s="406"/>
      <c r="K814" s="406"/>
      <c r="L814" s="406"/>
      <c r="M814" s="406"/>
      <c r="N814" s="406"/>
      <c r="O814" s="406"/>
      <c r="P814" s="406"/>
      <c r="Q814" s="406"/>
      <c r="R814" s="406"/>
      <c r="S814" s="406"/>
      <c r="T814" s="406"/>
      <c r="U814" s="406"/>
      <c r="V814" s="406"/>
      <c r="W814" s="406"/>
      <c r="X814" s="406"/>
      <c r="Y814" s="406"/>
      <c r="Z814" s="406"/>
      <c r="AA814" s="406"/>
      <c r="AB814" s="406"/>
      <c r="AC814" s="406"/>
      <c r="AD814" s="406"/>
      <c r="AE814" s="406"/>
      <c r="AF814" s="406"/>
      <c r="AG814" s="406"/>
      <c r="AH814" s="406"/>
      <c r="AI814" s="406"/>
      <c r="AJ814" s="406"/>
      <c r="AK814" s="406"/>
      <c r="AL814" s="406"/>
      <c r="AM814" s="406"/>
      <c r="AN814" s="406"/>
      <c r="AO814" s="406"/>
      <c r="AP814" s="406"/>
      <c r="AQ814" s="406"/>
      <c r="AR814" s="406"/>
      <c r="AS814" s="406"/>
      <c r="AT814" s="406"/>
      <c r="AU814" s="406"/>
      <c r="AV814" s="406"/>
      <c r="AW814" s="406"/>
      <c r="AX814" s="406"/>
      <c r="AY814" s="406"/>
      <c r="AZ814" s="406"/>
      <c r="BA814" s="406"/>
      <c r="BB814" s="406"/>
      <c r="BC814" s="406"/>
      <c r="BD814" s="406"/>
      <c r="BE814" s="406"/>
      <c r="BF814" s="406"/>
      <c r="BG814" s="406"/>
      <c r="BH814" s="406"/>
      <c r="BI814" s="406"/>
      <c r="BJ814" s="406"/>
      <c r="BK814" s="406"/>
      <c r="BL814" s="406"/>
      <c r="BM814" s="406"/>
      <c r="BN814" s="406"/>
      <c r="BO814" s="406"/>
      <c r="BP814" s="406"/>
      <c r="BQ814" s="406"/>
      <c r="BR814" s="406"/>
      <c r="BS814" s="406"/>
      <c r="BT814" s="406"/>
      <c r="BU814" s="406"/>
      <c r="BV814" s="406"/>
      <c r="BW814" s="406"/>
      <c r="BX814" s="406"/>
      <c r="BY814" s="406"/>
      <c r="BZ814" s="406"/>
      <c r="CA814" s="406"/>
      <c r="CB814" s="406"/>
      <c r="CC814" s="406"/>
      <c r="CD814" s="406"/>
      <c r="CE814" s="406"/>
      <c r="CF814" s="406"/>
      <c r="CG814" s="406"/>
      <c r="CH814" s="406"/>
      <c r="CI814" s="406"/>
    </row>
    <row r="815" spans="1:87" ht="15.75" customHeight="1">
      <c r="A815" s="406"/>
      <c r="B815" s="407"/>
      <c r="C815" s="407"/>
      <c r="D815" s="406"/>
      <c r="E815" s="406"/>
      <c r="F815" s="406"/>
      <c r="G815" s="406"/>
      <c r="H815" s="406"/>
      <c r="I815" s="406"/>
      <c r="J815" s="406"/>
      <c r="K815" s="406"/>
      <c r="L815" s="406"/>
      <c r="M815" s="406"/>
      <c r="N815" s="406"/>
      <c r="O815" s="406"/>
      <c r="P815" s="406"/>
      <c r="Q815" s="406"/>
      <c r="R815" s="406"/>
      <c r="S815" s="406"/>
      <c r="T815" s="406"/>
      <c r="U815" s="406"/>
      <c r="V815" s="406"/>
      <c r="W815" s="406"/>
      <c r="X815" s="406"/>
      <c r="Y815" s="406"/>
      <c r="Z815" s="406"/>
      <c r="AA815" s="406"/>
      <c r="AB815" s="406"/>
      <c r="AC815" s="406"/>
      <c r="AD815" s="406"/>
      <c r="AE815" s="406"/>
      <c r="AF815" s="406"/>
      <c r="AG815" s="406"/>
      <c r="AH815" s="406"/>
      <c r="AI815" s="406"/>
      <c r="AJ815" s="406"/>
      <c r="AK815" s="406"/>
      <c r="AL815" s="406"/>
      <c r="AM815" s="406"/>
      <c r="AN815" s="406"/>
      <c r="AO815" s="406"/>
      <c r="AP815" s="406"/>
      <c r="AQ815" s="406"/>
      <c r="AR815" s="406"/>
      <c r="AS815" s="406"/>
      <c r="AT815" s="406"/>
      <c r="AU815" s="406"/>
      <c r="AV815" s="406"/>
      <c r="AW815" s="406"/>
      <c r="AX815" s="406"/>
      <c r="AY815" s="406"/>
      <c r="AZ815" s="406"/>
      <c r="BA815" s="406"/>
      <c r="BB815" s="406"/>
      <c r="BC815" s="406"/>
      <c r="BD815" s="406"/>
      <c r="BE815" s="406"/>
      <c r="BF815" s="406"/>
      <c r="BG815" s="406"/>
      <c r="BH815" s="406"/>
      <c r="BI815" s="406"/>
      <c r="BJ815" s="406"/>
      <c r="BK815" s="406"/>
      <c r="BL815" s="406"/>
      <c r="BM815" s="406"/>
      <c r="BN815" s="406"/>
      <c r="BO815" s="406"/>
      <c r="BP815" s="406"/>
      <c r="BQ815" s="406"/>
      <c r="BR815" s="406"/>
      <c r="BS815" s="406"/>
      <c r="BT815" s="406"/>
      <c r="BU815" s="406"/>
      <c r="BV815" s="406"/>
      <c r="BW815" s="406"/>
      <c r="BX815" s="406"/>
      <c r="BY815" s="406"/>
      <c r="BZ815" s="406"/>
      <c r="CA815" s="406"/>
      <c r="CB815" s="406"/>
      <c r="CC815" s="406"/>
      <c r="CD815" s="406"/>
      <c r="CE815" s="406"/>
      <c r="CF815" s="406"/>
      <c r="CG815" s="406"/>
      <c r="CH815" s="406"/>
      <c r="CI815" s="406"/>
    </row>
    <row r="816" spans="1:87" ht="15.75" customHeight="1">
      <c r="A816" s="406"/>
      <c r="B816" s="407"/>
      <c r="C816" s="407"/>
      <c r="D816" s="406"/>
      <c r="E816" s="406"/>
      <c r="F816" s="406"/>
      <c r="G816" s="406"/>
      <c r="H816" s="406"/>
      <c r="I816" s="406"/>
      <c r="J816" s="406"/>
      <c r="K816" s="406"/>
      <c r="L816" s="406"/>
      <c r="M816" s="406"/>
      <c r="N816" s="406"/>
      <c r="O816" s="406"/>
      <c r="P816" s="406"/>
      <c r="Q816" s="406"/>
      <c r="R816" s="406"/>
      <c r="S816" s="406"/>
      <c r="T816" s="406"/>
      <c r="U816" s="406"/>
      <c r="V816" s="406"/>
      <c r="W816" s="406"/>
      <c r="X816" s="406"/>
      <c r="Y816" s="406"/>
      <c r="Z816" s="406"/>
      <c r="AA816" s="406"/>
      <c r="AB816" s="406"/>
      <c r="AC816" s="406"/>
      <c r="AD816" s="406"/>
      <c r="AE816" s="406"/>
      <c r="AF816" s="406"/>
      <c r="AG816" s="406"/>
      <c r="AH816" s="406"/>
      <c r="AI816" s="406"/>
      <c r="AJ816" s="406"/>
      <c r="AK816" s="406"/>
      <c r="AL816" s="406"/>
      <c r="AM816" s="406"/>
      <c r="AN816" s="406"/>
      <c r="AO816" s="406"/>
      <c r="AP816" s="406"/>
      <c r="AQ816" s="406"/>
      <c r="AR816" s="406"/>
      <c r="AS816" s="406"/>
      <c r="AT816" s="406"/>
      <c r="AU816" s="406"/>
      <c r="AV816" s="406"/>
      <c r="AW816" s="406"/>
      <c r="AX816" s="406"/>
      <c r="AY816" s="406"/>
      <c r="AZ816" s="406"/>
      <c r="BA816" s="406"/>
      <c r="BB816" s="406"/>
      <c r="BC816" s="406"/>
      <c r="BD816" s="406"/>
      <c r="BE816" s="406"/>
      <c r="BF816" s="406"/>
      <c r="BG816" s="406"/>
      <c r="BH816" s="406"/>
      <c r="BI816" s="406"/>
      <c r="BJ816" s="406"/>
      <c r="BK816" s="406"/>
      <c r="BL816" s="406"/>
      <c r="BM816" s="406"/>
      <c r="BN816" s="406"/>
      <c r="BO816" s="406"/>
      <c r="BP816" s="406"/>
      <c r="BQ816" s="406"/>
      <c r="BR816" s="406"/>
      <c r="BS816" s="406"/>
      <c r="BT816" s="406"/>
      <c r="BU816" s="406"/>
      <c r="BV816" s="406"/>
      <c r="BW816" s="406"/>
      <c r="BX816" s="406"/>
      <c r="BY816" s="406"/>
      <c r="BZ816" s="406"/>
      <c r="CA816" s="406"/>
      <c r="CB816" s="406"/>
      <c r="CC816" s="406"/>
      <c r="CD816" s="406"/>
      <c r="CE816" s="406"/>
      <c r="CF816" s="406"/>
      <c r="CG816" s="406"/>
      <c r="CH816" s="406"/>
      <c r="CI816" s="406"/>
    </row>
    <row r="817" spans="1:87" ht="15.75" customHeight="1">
      <c r="A817" s="406"/>
      <c r="B817" s="407"/>
      <c r="C817" s="407"/>
      <c r="D817" s="406"/>
      <c r="E817" s="406"/>
      <c r="F817" s="406"/>
      <c r="G817" s="406"/>
      <c r="H817" s="406"/>
      <c r="I817" s="406"/>
      <c r="J817" s="406"/>
      <c r="K817" s="406"/>
      <c r="L817" s="406"/>
      <c r="M817" s="406"/>
      <c r="N817" s="406"/>
      <c r="O817" s="406"/>
      <c r="P817" s="406"/>
      <c r="Q817" s="406"/>
      <c r="R817" s="406"/>
      <c r="S817" s="406"/>
      <c r="T817" s="406"/>
      <c r="U817" s="406"/>
      <c r="V817" s="406"/>
      <c r="W817" s="406"/>
      <c r="X817" s="406"/>
      <c r="Y817" s="406"/>
      <c r="Z817" s="406"/>
      <c r="AA817" s="406"/>
      <c r="AB817" s="406"/>
      <c r="AC817" s="406"/>
      <c r="AD817" s="406"/>
      <c r="AE817" s="406"/>
      <c r="AF817" s="406"/>
      <c r="AG817" s="406"/>
      <c r="AH817" s="406"/>
      <c r="AI817" s="406"/>
      <c r="AJ817" s="406"/>
      <c r="AK817" s="406"/>
      <c r="AL817" s="406"/>
      <c r="AM817" s="406"/>
      <c r="AN817" s="406"/>
      <c r="AO817" s="406"/>
      <c r="AP817" s="406"/>
      <c r="AQ817" s="406"/>
      <c r="AR817" s="406"/>
      <c r="AS817" s="406"/>
      <c r="AT817" s="406"/>
      <c r="AU817" s="406"/>
      <c r="AV817" s="406"/>
      <c r="AW817" s="406"/>
      <c r="AX817" s="406"/>
      <c r="AY817" s="406"/>
      <c r="AZ817" s="406"/>
      <c r="BA817" s="406"/>
      <c r="BB817" s="406"/>
      <c r="BC817" s="406"/>
      <c r="BD817" s="406"/>
      <c r="BE817" s="406"/>
      <c r="BF817" s="406"/>
      <c r="BG817" s="406"/>
      <c r="BH817" s="406"/>
      <c r="BI817" s="406"/>
      <c r="BJ817" s="406"/>
      <c r="BK817" s="406"/>
      <c r="BL817" s="406"/>
      <c r="BM817" s="406"/>
      <c r="BN817" s="406"/>
      <c r="BO817" s="406"/>
      <c r="BP817" s="406"/>
      <c r="BQ817" s="406"/>
      <c r="BR817" s="406"/>
      <c r="BS817" s="406"/>
      <c r="BT817" s="406"/>
      <c r="BU817" s="406"/>
      <c r="BV817" s="406"/>
      <c r="BW817" s="406"/>
      <c r="BX817" s="406"/>
      <c r="BY817" s="406"/>
      <c r="BZ817" s="406"/>
      <c r="CA817" s="406"/>
      <c r="CB817" s="406"/>
      <c r="CC817" s="406"/>
      <c r="CD817" s="406"/>
      <c r="CE817" s="406"/>
      <c r="CF817" s="406"/>
      <c r="CG817" s="406"/>
      <c r="CH817" s="406"/>
      <c r="CI817" s="406"/>
    </row>
    <row r="818" spans="1:87" ht="15.75" customHeight="1">
      <c r="A818" s="406"/>
      <c r="B818" s="407"/>
      <c r="C818" s="407"/>
      <c r="D818" s="406"/>
      <c r="E818" s="406"/>
      <c r="F818" s="406"/>
      <c r="G818" s="406"/>
      <c r="H818" s="406"/>
      <c r="I818" s="406"/>
      <c r="J818" s="406"/>
      <c r="K818" s="406"/>
      <c r="L818" s="406"/>
      <c r="M818" s="406"/>
      <c r="N818" s="406"/>
      <c r="O818" s="406"/>
      <c r="P818" s="406"/>
      <c r="Q818" s="406"/>
      <c r="R818" s="406"/>
      <c r="S818" s="406"/>
      <c r="T818" s="406"/>
      <c r="U818" s="406"/>
      <c r="V818" s="406"/>
      <c r="W818" s="406"/>
      <c r="X818" s="406"/>
      <c r="Y818" s="406"/>
      <c r="Z818" s="406"/>
      <c r="AA818" s="406"/>
      <c r="AB818" s="406"/>
      <c r="AC818" s="406"/>
      <c r="AD818" s="406"/>
      <c r="AE818" s="406"/>
      <c r="AF818" s="406"/>
      <c r="AG818" s="406"/>
      <c r="AH818" s="406"/>
      <c r="AI818" s="406"/>
      <c r="AJ818" s="406"/>
      <c r="AK818" s="406"/>
      <c r="AL818" s="406"/>
      <c r="AM818" s="406"/>
      <c r="AN818" s="406"/>
      <c r="AO818" s="406"/>
      <c r="AP818" s="406"/>
      <c r="AQ818" s="406"/>
      <c r="AR818" s="406"/>
      <c r="AS818" s="406"/>
      <c r="AT818" s="406"/>
      <c r="AU818" s="406"/>
      <c r="AV818" s="406"/>
      <c r="AW818" s="406"/>
      <c r="AX818" s="406"/>
      <c r="AY818" s="406"/>
      <c r="AZ818" s="406"/>
      <c r="BA818" s="406"/>
      <c r="BB818" s="406"/>
      <c r="BC818" s="406"/>
      <c r="BD818" s="406"/>
      <c r="BE818" s="406"/>
      <c r="BF818" s="406"/>
      <c r="BG818" s="406"/>
      <c r="BH818" s="406"/>
      <c r="BI818" s="406"/>
      <c r="BJ818" s="406"/>
      <c r="BK818" s="406"/>
      <c r="BL818" s="406"/>
      <c r="BM818" s="406"/>
      <c r="BN818" s="406"/>
      <c r="BO818" s="406"/>
      <c r="BP818" s="406"/>
      <c r="BQ818" s="406"/>
      <c r="BR818" s="406"/>
      <c r="BS818" s="406"/>
      <c r="BT818" s="406"/>
      <c r="BU818" s="406"/>
      <c r="BV818" s="406"/>
      <c r="BW818" s="406"/>
      <c r="BX818" s="406"/>
      <c r="BY818" s="406"/>
      <c r="BZ818" s="406"/>
      <c r="CA818" s="406"/>
      <c r="CB818" s="406"/>
      <c r="CC818" s="406"/>
      <c r="CD818" s="406"/>
      <c r="CE818" s="406"/>
      <c r="CF818" s="406"/>
      <c r="CG818" s="406"/>
      <c r="CH818" s="406"/>
      <c r="CI818" s="406"/>
    </row>
    <row r="819" spans="1:87" ht="15.75" customHeight="1">
      <c r="A819" s="406"/>
      <c r="B819" s="407"/>
      <c r="C819" s="407"/>
      <c r="D819" s="406"/>
      <c r="E819" s="406"/>
      <c r="F819" s="406"/>
      <c r="G819" s="406"/>
      <c r="H819" s="406"/>
      <c r="I819" s="406"/>
      <c r="J819" s="406"/>
      <c r="K819" s="406"/>
      <c r="L819" s="406"/>
      <c r="M819" s="406"/>
      <c r="N819" s="406"/>
      <c r="O819" s="406"/>
      <c r="P819" s="406"/>
      <c r="Q819" s="406"/>
      <c r="R819" s="406"/>
      <c r="S819" s="406"/>
      <c r="T819" s="406"/>
      <c r="U819" s="406"/>
      <c r="V819" s="406"/>
      <c r="W819" s="406"/>
      <c r="X819" s="406"/>
      <c r="Y819" s="406"/>
      <c r="Z819" s="406"/>
      <c r="AA819" s="406"/>
      <c r="AB819" s="406"/>
      <c r="AC819" s="406"/>
      <c r="AD819" s="406"/>
      <c r="AE819" s="406"/>
      <c r="AF819" s="406"/>
      <c r="AG819" s="406"/>
      <c r="AH819" s="406"/>
      <c r="AI819" s="406"/>
      <c r="AJ819" s="406"/>
      <c r="AK819" s="406"/>
      <c r="AL819" s="406"/>
      <c r="AM819" s="406"/>
      <c r="AN819" s="406"/>
      <c r="AO819" s="406"/>
      <c r="AP819" s="406"/>
      <c r="AQ819" s="406"/>
      <c r="AR819" s="406"/>
      <c r="AS819" s="406"/>
      <c r="AT819" s="406"/>
      <c r="AU819" s="406"/>
      <c r="AV819" s="406"/>
      <c r="AW819" s="406"/>
      <c r="AX819" s="406"/>
      <c r="AY819" s="406"/>
      <c r="AZ819" s="406"/>
      <c r="BA819" s="406"/>
      <c r="BB819" s="406"/>
      <c r="BC819" s="406"/>
      <c r="BD819" s="406"/>
      <c r="BE819" s="406"/>
      <c r="BF819" s="406"/>
      <c r="BG819" s="406"/>
      <c r="BH819" s="406"/>
      <c r="BI819" s="406"/>
      <c r="BJ819" s="406"/>
      <c r="BK819" s="406"/>
      <c r="BL819" s="406"/>
      <c r="BM819" s="406"/>
      <c r="BN819" s="406"/>
      <c r="BO819" s="406"/>
      <c r="BP819" s="406"/>
      <c r="BQ819" s="406"/>
      <c r="BR819" s="406"/>
      <c r="BS819" s="406"/>
      <c r="BT819" s="406"/>
      <c r="BU819" s="406"/>
      <c r="BV819" s="406"/>
      <c r="BW819" s="406"/>
      <c r="BX819" s="406"/>
      <c r="BY819" s="406"/>
      <c r="BZ819" s="406"/>
      <c r="CA819" s="406"/>
      <c r="CB819" s="406"/>
      <c r="CC819" s="406"/>
      <c r="CD819" s="406"/>
      <c r="CE819" s="406"/>
      <c r="CF819" s="406"/>
      <c r="CG819" s="406"/>
      <c r="CH819" s="406"/>
      <c r="CI819" s="406"/>
    </row>
    <row r="820" spans="1:87" ht="15.75" customHeight="1">
      <c r="A820" s="406"/>
      <c r="B820" s="407"/>
      <c r="C820" s="407"/>
      <c r="D820" s="406"/>
      <c r="E820" s="406"/>
      <c r="F820" s="406"/>
      <c r="G820" s="406"/>
      <c r="H820" s="406"/>
      <c r="I820" s="406"/>
      <c r="J820" s="406"/>
      <c r="K820" s="406"/>
      <c r="L820" s="406"/>
      <c r="M820" s="406"/>
      <c r="N820" s="406"/>
      <c r="O820" s="406"/>
      <c r="P820" s="406"/>
      <c r="Q820" s="406"/>
      <c r="R820" s="406"/>
      <c r="S820" s="406"/>
      <c r="T820" s="406"/>
      <c r="U820" s="406"/>
      <c r="V820" s="406"/>
      <c r="W820" s="406"/>
      <c r="X820" s="406"/>
      <c r="Y820" s="406"/>
      <c r="Z820" s="406"/>
      <c r="AA820" s="406"/>
      <c r="AB820" s="406"/>
      <c r="AC820" s="406"/>
      <c r="AD820" s="406"/>
      <c r="AE820" s="406"/>
      <c r="AF820" s="406"/>
      <c r="AG820" s="406"/>
      <c r="AH820" s="406"/>
      <c r="AI820" s="406"/>
      <c r="AJ820" s="406"/>
      <c r="AK820" s="406"/>
      <c r="AL820" s="406"/>
      <c r="AM820" s="406"/>
      <c r="AN820" s="406"/>
      <c r="AO820" s="406"/>
      <c r="AP820" s="406"/>
      <c r="AQ820" s="406"/>
      <c r="AR820" s="406"/>
      <c r="AS820" s="406"/>
      <c r="AT820" s="406"/>
      <c r="AU820" s="406"/>
      <c r="AV820" s="406"/>
      <c r="AW820" s="406"/>
      <c r="AX820" s="406"/>
      <c r="AY820" s="406"/>
      <c r="AZ820" s="406"/>
      <c r="BA820" s="406"/>
      <c r="BB820" s="406"/>
      <c r="BC820" s="406"/>
      <c r="BD820" s="406"/>
      <c r="BE820" s="406"/>
      <c r="BF820" s="406"/>
      <c r="BG820" s="406"/>
      <c r="BH820" s="406"/>
      <c r="BI820" s="406"/>
      <c r="BJ820" s="406"/>
      <c r="BK820" s="406"/>
      <c r="BL820" s="406"/>
      <c r="BM820" s="406"/>
      <c r="BN820" s="406"/>
      <c r="BO820" s="406"/>
      <c r="BP820" s="406"/>
      <c r="BQ820" s="406"/>
      <c r="BR820" s="406"/>
      <c r="BS820" s="406"/>
      <c r="BT820" s="406"/>
      <c r="BU820" s="406"/>
      <c r="BV820" s="406"/>
      <c r="BW820" s="406"/>
      <c r="BX820" s="406"/>
      <c r="BY820" s="406"/>
      <c r="BZ820" s="406"/>
      <c r="CA820" s="406"/>
      <c r="CB820" s="406"/>
      <c r="CC820" s="406"/>
      <c r="CD820" s="406"/>
      <c r="CE820" s="406"/>
      <c r="CF820" s="406"/>
      <c r="CG820" s="406"/>
      <c r="CH820" s="406"/>
      <c r="CI820" s="406"/>
    </row>
    <row r="821" spans="1:87" ht="15.75" customHeight="1">
      <c r="A821" s="406"/>
      <c r="B821" s="407"/>
      <c r="C821" s="407"/>
      <c r="D821" s="406"/>
      <c r="E821" s="406"/>
      <c r="F821" s="406"/>
      <c r="G821" s="406"/>
      <c r="H821" s="406"/>
      <c r="I821" s="406"/>
      <c r="J821" s="406"/>
      <c r="K821" s="406"/>
      <c r="L821" s="406"/>
      <c r="M821" s="406"/>
      <c r="N821" s="406"/>
      <c r="O821" s="406"/>
      <c r="P821" s="406"/>
      <c r="Q821" s="406"/>
      <c r="R821" s="406"/>
      <c r="S821" s="406"/>
      <c r="T821" s="406"/>
      <c r="U821" s="406"/>
      <c r="V821" s="406"/>
      <c r="W821" s="406"/>
      <c r="X821" s="406"/>
      <c r="Y821" s="406"/>
      <c r="Z821" s="406"/>
      <c r="AA821" s="406"/>
      <c r="AB821" s="406"/>
      <c r="AC821" s="406"/>
      <c r="AD821" s="406"/>
      <c r="AE821" s="406"/>
      <c r="AF821" s="406"/>
      <c r="AG821" s="406"/>
      <c r="AH821" s="406"/>
      <c r="AI821" s="406"/>
      <c r="AJ821" s="406"/>
      <c r="AK821" s="406"/>
      <c r="AL821" s="406"/>
      <c r="AM821" s="406"/>
      <c r="AN821" s="406"/>
      <c r="AO821" s="406"/>
      <c r="AP821" s="406"/>
      <c r="AQ821" s="406"/>
      <c r="AR821" s="406"/>
      <c r="AS821" s="406"/>
      <c r="AT821" s="406"/>
      <c r="AU821" s="406"/>
      <c r="AV821" s="406"/>
      <c r="AW821" s="406"/>
      <c r="AX821" s="406"/>
      <c r="AY821" s="406"/>
      <c r="AZ821" s="406"/>
      <c r="BA821" s="406"/>
      <c r="BB821" s="406"/>
      <c r="BC821" s="406"/>
      <c r="BD821" s="406"/>
      <c r="BE821" s="406"/>
      <c r="BF821" s="406"/>
      <c r="BG821" s="406"/>
      <c r="BH821" s="406"/>
      <c r="BI821" s="406"/>
      <c r="BJ821" s="406"/>
      <c r="BK821" s="406"/>
      <c r="BL821" s="406"/>
      <c r="BM821" s="406"/>
      <c r="BN821" s="406"/>
      <c r="BO821" s="406"/>
      <c r="BP821" s="406"/>
      <c r="BQ821" s="406"/>
      <c r="BR821" s="406"/>
      <c r="BS821" s="406"/>
      <c r="BT821" s="406"/>
      <c r="BU821" s="406"/>
      <c r="BV821" s="406"/>
      <c r="BW821" s="406"/>
      <c r="BX821" s="406"/>
      <c r="BY821" s="406"/>
      <c r="BZ821" s="406"/>
      <c r="CA821" s="406"/>
      <c r="CB821" s="406"/>
      <c r="CC821" s="406"/>
      <c r="CD821" s="406"/>
      <c r="CE821" s="406"/>
      <c r="CF821" s="406"/>
      <c r="CG821" s="406"/>
      <c r="CH821" s="406"/>
      <c r="CI821" s="406"/>
    </row>
    <row r="822" spans="1:87" ht="15.75" customHeight="1">
      <c r="A822" s="406"/>
      <c r="B822" s="407"/>
      <c r="C822" s="407"/>
      <c r="D822" s="406"/>
      <c r="E822" s="406"/>
      <c r="F822" s="406"/>
      <c r="G822" s="406"/>
      <c r="H822" s="406"/>
      <c r="I822" s="406"/>
      <c r="J822" s="406"/>
      <c r="K822" s="406"/>
      <c r="L822" s="406"/>
      <c r="M822" s="406"/>
      <c r="N822" s="406"/>
      <c r="O822" s="406"/>
      <c r="P822" s="406"/>
      <c r="Q822" s="406"/>
      <c r="R822" s="406"/>
      <c r="S822" s="406"/>
      <c r="T822" s="406"/>
      <c r="U822" s="406"/>
      <c r="V822" s="406"/>
      <c r="W822" s="406"/>
      <c r="X822" s="406"/>
      <c r="Y822" s="406"/>
      <c r="Z822" s="406"/>
      <c r="AA822" s="406"/>
      <c r="AB822" s="406"/>
      <c r="AC822" s="406"/>
      <c r="AD822" s="406"/>
      <c r="AE822" s="406"/>
      <c r="AF822" s="406"/>
      <c r="AG822" s="406"/>
      <c r="AH822" s="406"/>
      <c r="AI822" s="406"/>
      <c r="AJ822" s="406"/>
      <c r="AK822" s="406"/>
      <c r="AL822" s="406"/>
      <c r="AM822" s="406"/>
      <c r="AN822" s="406"/>
      <c r="AO822" s="406"/>
      <c r="AP822" s="406"/>
      <c r="AQ822" s="406"/>
      <c r="AR822" s="406"/>
      <c r="AS822" s="406"/>
      <c r="AT822" s="406"/>
      <c r="AU822" s="406"/>
      <c r="AV822" s="406"/>
      <c r="AW822" s="406"/>
      <c r="AX822" s="406"/>
      <c r="AY822" s="406"/>
      <c r="AZ822" s="406"/>
      <c r="BA822" s="406"/>
      <c r="BB822" s="406"/>
      <c r="BC822" s="406"/>
      <c r="BD822" s="406"/>
      <c r="BE822" s="406"/>
      <c r="BF822" s="406"/>
      <c r="BG822" s="406"/>
      <c r="BH822" s="406"/>
      <c r="BI822" s="406"/>
      <c r="BJ822" s="406"/>
      <c r="BK822" s="406"/>
      <c r="BL822" s="406"/>
      <c r="BM822" s="406"/>
      <c r="BN822" s="406"/>
      <c r="BO822" s="406"/>
      <c r="BP822" s="406"/>
      <c r="BQ822" s="406"/>
      <c r="BR822" s="406"/>
      <c r="BS822" s="406"/>
      <c r="BT822" s="406"/>
      <c r="BU822" s="406"/>
      <c r="BV822" s="406"/>
      <c r="BW822" s="406"/>
      <c r="BX822" s="406"/>
      <c r="BY822" s="406"/>
      <c r="BZ822" s="406"/>
      <c r="CA822" s="406"/>
      <c r="CB822" s="406"/>
      <c r="CC822" s="406"/>
      <c r="CD822" s="406"/>
      <c r="CE822" s="406"/>
      <c r="CF822" s="406"/>
      <c r="CG822" s="406"/>
      <c r="CH822" s="406"/>
      <c r="CI822" s="406"/>
    </row>
    <row r="823" spans="1:87" ht="15.75" customHeight="1">
      <c r="A823" s="406"/>
      <c r="B823" s="407"/>
      <c r="C823" s="407"/>
      <c r="D823" s="406"/>
      <c r="E823" s="406"/>
      <c r="F823" s="406"/>
      <c r="G823" s="406"/>
      <c r="H823" s="406"/>
      <c r="I823" s="406"/>
      <c r="J823" s="406"/>
      <c r="K823" s="406"/>
      <c r="L823" s="406"/>
      <c r="M823" s="406"/>
      <c r="N823" s="406"/>
      <c r="O823" s="406"/>
      <c r="P823" s="406"/>
      <c r="Q823" s="406"/>
      <c r="R823" s="406"/>
      <c r="S823" s="406"/>
      <c r="T823" s="406"/>
      <c r="U823" s="406"/>
      <c r="V823" s="406"/>
      <c r="W823" s="406"/>
      <c r="X823" s="406"/>
      <c r="Y823" s="406"/>
      <c r="Z823" s="406"/>
      <c r="AA823" s="406"/>
      <c r="AB823" s="406"/>
      <c r="AC823" s="406"/>
      <c r="AD823" s="406"/>
      <c r="AE823" s="406"/>
      <c r="AF823" s="406"/>
      <c r="AG823" s="406"/>
      <c r="AH823" s="406"/>
      <c r="AI823" s="406"/>
      <c r="AJ823" s="406"/>
      <c r="AK823" s="406"/>
      <c r="AL823" s="406"/>
      <c r="AM823" s="406"/>
      <c r="AN823" s="406"/>
      <c r="AO823" s="406"/>
      <c r="AP823" s="406"/>
      <c r="AQ823" s="406"/>
      <c r="AR823" s="406"/>
      <c r="AS823" s="406"/>
      <c r="AT823" s="406"/>
      <c r="AU823" s="406"/>
      <c r="AV823" s="406"/>
      <c r="AW823" s="406"/>
      <c r="AX823" s="406"/>
      <c r="AY823" s="406"/>
      <c r="AZ823" s="406"/>
      <c r="BA823" s="406"/>
      <c r="BB823" s="406"/>
      <c r="BC823" s="406"/>
      <c r="BD823" s="406"/>
      <c r="BE823" s="406"/>
      <c r="BF823" s="406"/>
      <c r="BG823" s="406"/>
      <c r="BH823" s="406"/>
      <c r="BI823" s="406"/>
      <c r="BJ823" s="406"/>
      <c r="BK823" s="406"/>
      <c r="BL823" s="406"/>
      <c r="BM823" s="406"/>
      <c r="BN823" s="406"/>
      <c r="BO823" s="406"/>
      <c r="BP823" s="406"/>
      <c r="BQ823" s="406"/>
      <c r="BR823" s="406"/>
      <c r="BS823" s="406"/>
      <c r="BT823" s="406"/>
      <c r="BU823" s="406"/>
      <c r="BV823" s="406"/>
      <c r="BW823" s="406"/>
      <c r="BX823" s="406"/>
      <c r="BY823" s="406"/>
      <c r="BZ823" s="406"/>
      <c r="CA823" s="406"/>
      <c r="CB823" s="406"/>
      <c r="CC823" s="406"/>
      <c r="CD823" s="406"/>
      <c r="CE823" s="406"/>
      <c r="CF823" s="406"/>
      <c r="CG823" s="406"/>
      <c r="CH823" s="406"/>
      <c r="CI823" s="406"/>
    </row>
    <row r="824" spans="1:87" ht="15.75" customHeight="1">
      <c r="A824" s="406"/>
      <c r="B824" s="407"/>
      <c r="C824" s="407"/>
      <c r="D824" s="406"/>
      <c r="E824" s="406"/>
      <c r="F824" s="406"/>
      <c r="G824" s="406"/>
      <c r="H824" s="406"/>
      <c r="I824" s="406"/>
      <c r="J824" s="406"/>
      <c r="K824" s="406"/>
      <c r="L824" s="406"/>
      <c r="M824" s="406"/>
      <c r="N824" s="406"/>
      <c r="O824" s="406"/>
      <c r="P824" s="406"/>
      <c r="Q824" s="406"/>
      <c r="R824" s="406"/>
      <c r="S824" s="406"/>
      <c r="T824" s="406"/>
      <c r="U824" s="406"/>
      <c r="V824" s="406"/>
      <c r="W824" s="406"/>
      <c r="X824" s="406"/>
      <c r="Y824" s="406"/>
      <c r="Z824" s="406"/>
      <c r="AA824" s="406"/>
      <c r="AB824" s="406"/>
      <c r="AC824" s="406"/>
      <c r="AD824" s="406"/>
      <c r="AE824" s="406"/>
      <c r="AF824" s="406"/>
      <c r="AG824" s="406"/>
      <c r="AH824" s="406"/>
      <c r="AI824" s="406"/>
      <c r="AJ824" s="406"/>
      <c r="AK824" s="406"/>
      <c r="AL824" s="406"/>
      <c r="AM824" s="406"/>
      <c r="AN824" s="406"/>
      <c r="AO824" s="406"/>
      <c r="AP824" s="406"/>
      <c r="AQ824" s="406"/>
      <c r="AR824" s="406"/>
      <c r="AS824" s="406"/>
      <c r="AT824" s="406"/>
      <c r="AU824" s="406"/>
      <c r="AV824" s="406"/>
      <c r="AW824" s="406"/>
      <c r="AX824" s="406"/>
      <c r="AY824" s="406"/>
      <c r="AZ824" s="406"/>
      <c r="BA824" s="406"/>
      <c r="BB824" s="406"/>
      <c r="BC824" s="406"/>
      <c r="BD824" s="406"/>
      <c r="BE824" s="406"/>
      <c r="BF824" s="406"/>
      <c r="BG824" s="406"/>
      <c r="BH824" s="406"/>
      <c r="BI824" s="406"/>
      <c r="BJ824" s="406"/>
      <c r="BK824" s="406"/>
      <c r="BL824" s="406"/>
      <c r="BM824" s="406"/>
      <c r="BN824" s="406"/>
      <c r="BO824" s="406"/>
      <c r="BP824" s="406"/>
      <c r="BQ824" s="406"/>
      <c r="BR824" s="406"/>
      <c r="BS824" s="406"/>
      <c r="BT824" s="406"/>
      <c r="BU824" s="406"/>
      <c r="BV824" s="406"/>
      <c r="BW824" s="406"/>
      <c r="BX824" s="406"/>
      <c r="BY824" s="406"/>
      <c r="BZ824" s="406"/>
      <c r="CA824" s="406"/>
      <c r="CB824" s="406"/>
      <c r="CC824" s="406"/>
      <c r="CD824" s="406"/>
      <c r="CE824" s="406"/>
      <c r="CF824" s="406"/>
      <c r="CG824" s="406"/>
      <c r="CH824" s="406"/>
      <c r="CI824" s="406"/>
    </row>
    <row r="825" spans="1:87" ht="15.75" customHeight="1">
      <c r="A825" s="406"/>
      <c r="B825" s="407"/>
      <c r="C825" s="407"/>
      <c r="D825" s="406"/>
      <c r="E825" s="406"/>
      <c r="F825" s="406"/>
      <c r="G825" s="406"/>
      <c r="H825" s="406"/>
      <c r="I825" s="406"/>
      <c r="J825" s="406"/>
      <c r="K825" s="406"/>
      <c r="L825" s="406"/>
      <c r="M825" s="406"/>
      <c r="N825" s="406"/>
      <c r="O825" s="406"/>
      <c r="P825" s="406"/>
      <c r="Q825" s="406"/>
      <c r="R825" s="406"/>
      <c r="S825" s="406"/>
      <c r="T825" s="406"/>
      <c r="U825" s="406"/>
      <c r="V825" s="406"/>
      <c r="W825" s="406"/>
      <c r="X825" s="406"/>
      <c r="Y825" s="406"/>
      <c r="Z825" s="406"/>
      <c r="AA825" s="406"/>
      <c r="AB825" s="406"/>
      <c r="AC825" s="406"/>
      <c r="AD825" s="406"/>
      <c r="AE825" s="406"/>
      <c r="AF825" s="406"/>
      <c r="AG825" s="406"/>
      <c r="AH825" s="406"/>
      <c r="AI825" s="406"/>
      <c r="AJ825" s="406"/>
      <c r="AK825" s="406"/>
      <c r="AL825" s="406"/>
      <c r="AM825" s="406"/>
      <c r="AN825" s="406"/>
      <c r="AO825" s="406"/>
      <c r="AP825" s="406"/>
      <c r="AQ825" s="406"/>
      <c r="AR825" s="406"/>
      <c r="AS825" s="406"/>
      <c r="AT825" s="406"/>
      <c r="AU825" s="406"/>
      <c r="AV825" s="406"/>
      <c r="AW825" s="406"/>
      <c r="AX825" s="406"/>
      <c r="AY825" s="406"/>
      <c r="AZ825" s="406"/>
      <c r="BA825" s="406"/>
      <c r="BB825" s="406"/>
      <c r="BC825" s="406"/>
      <c r="BD825" s="406"/>
      <c r="BE825" s="406"/>
      <c r="BF825" s="406"/>
      <c r="BG825" s="406"/>
      <c r="BH825" s="406"/>
      <c r="BI825" s="406"/>
      <c r="BJ825" s="406"/>
      <c r="BK825" s="406"/>
      <c r="BL825" s="406"/>
      <c r="BM825" s="406"/>
      <c r="BN825" s="406"/>
      <c r="BO825" s="406"/>
      <c r="BP825" s="406"/>
      <c r="BQ825" s="406"/>
      <c r="BR825" s="406"/>
      <c r="BS825" s="406"/>
      <c r="BT825" s="406"/>
      <c r="BU825" s="406"/>
      <c r="BV825" s="406"/>
      <c r="BW825" s="406"/>
      <c r="BX825" s="406"/>
      <c r="BY825" s="406"/>
      <c r="BZ825" s="406"/>
      <c r="CA825" s="406"/>
      <c r="CB825" s="406"/>
      <c r="CC825" s="406"/>
      <c r="CD825" s="406"/>
      <c r="CE825" s="406"/>
      <c r="CF825" s="406"/>
      <c r="CG825" s="406"/>
      <c r="CH825" s="406"/>
      <c r="CI825" s="406"/>
    </row>
    <row r="826" spans="1:87" ht="15.75" customHeight="1">
      <c r="A826" s="406"/>
      <c r="B826" s="407"/>
      <c r="C826" s="407"/>
      <c r="D826" s="406"/>
      <c r="E826" s="406"/>
      <c r="F826" s="406"/>
      <c r="G826" s="406"/>
      <c r="H826" s="406"/>
      <c r="I826" s="406"/>
      <c r="J826" s="406"/>
      <c r="K826" s="406"/>
      <c r="L826" s="406"/>
      <c r="M826" s="406"/>
      <c r="N826" s="406"/>
      <c r="O826" s="406"/>
      <c r="P826" s="406"/>
      <c r="Q826" s="406"/>
      <c r="R826" s="406"/>
      <c r="S826" s="406"/>
      <c r="T826" s="406"/>
      <c r="U826" s="406"/>
      <c r="V826" s="406"/>
      <c r="W826" s="406"/>
      <c r="X826" s="406"/>
      <c r="Y826" s="406"/>
      <c r="Z826" s="406"/>
      <c r="AA826" s="406"/>
      <c r="AB826" s="406"/>
      <c r="AC826" s="406"/>
      <c r="AD826" s="406"/>
      <c r="AE826" s="406"/>
      <c r="AF826" s="406"/>
      <c r="AG826" s="406"/>
      <c r="AH826" s="406"/>
      <c r="AI826" s="406"/>
      <c r="AJ826" s="406"/>
      <c r="AK826" s="406"/>
      <c r="AL826" s="406"/>
      <c r="AM826" s="406"/>
      <c r="AN826" s="406"/>
      <c r="AO826" s="406"/>
      <c r="AP826" s="406"/>
      <c r="AQ826" s="406"/>
      <c r="AR826" s="406"/>
      <c r="AS826" s="406"/>
      <c r="AT826" s="406"/>
      <c r="AU826" s="406"/>
      <c r="AV826" s="406"/>
      <c r="AW826" s="406"/>
      <c r="AX826" s="406"/>
      <c r="AY826" s="406"/>
      <c r="AZ826" s="406"/>
      <c r="BA826" s="406"/>
      <c r="BB826" s="406"/>
      <c r="BC826" s="406"/>
      <c r="BD826" s="406"/>
      <c r="BE826" s="406"/>
      <c r="BF826" s="406"/>
      <c r="BG826" s="406"/>
      <c r="BH826" s="406"/>
      <c r="BI826" s="406"/>
      <c r="BJ826" s="406"/>
      <c r="BK826" s="406"/>
      <c r="BL826" s="406"/>
      <c r="BM826" s="406"/>
      <c r="BN826" s="406"/>
      <c r="BO826" s="406"/>
      <c r="BP826" s="406"/>
      <c r="BQ826" s="406"/>
      <c r="BR826" s="406"/>
      <c r="BS826" s="406"/>
      <c r="BT826" s="406"/>
      <c r="BU826" s="406"/>
      <c r="BV826" s="406"/>
      <c r="BW826" s="406"/>
      <c r="BX826" s="406"/>
      <c r="BY826" s="406"/>
      <c r="BZ826" s="406"/>
      <c r="CA826" s="406"/>
      <c r="CB826" s="406"/>
      <c r="CC826" s="406"/>
      <c r="CD826" s="406"/>
      <c r="CE826" s="406"/>
      <c r="CF826" s="406"/>
      <c r="CG826" s="406"/>
      <c r="CH826" s="406"/>
      <c r="CI826" s="406"/>
    </row>
    <row r="827" spans="1:87" ht="15.75" customHeight="1">
      <c r="A827" s="406"/>
      <c r="B827" s="407"/>
      <c r="C827" s="407"/>
      <c r="D827" s="406"/>
      <c r="E827" s="406"/>
      <c r="F827" s="406"/>
      <c r="G827" s="406"/>
      <c r="H827" s="406"/>
      <c r="I827" s="406"/>
      <c r="J827" s="406"/>
      <c r="K827" s="406"/>
      <c r="L827" s="406"/>
      <c r="M827" s="406"/>
      <c r="N827" s="406"/>
      <c r="O827" s="406"/>
      <c r="P827" s="406"/>
      <c r="Q827" s="406"/>
      <c r="R827" s="406"/>
      <c r="S827" s="406"/>
      <c r="T827" s="406"/>
      <c r="U827" s="406"/>
      <c r="V827" s="406"/>
      <c r="W827" s="406"/>
      <c r="X827" s="406"/>
      <c r="Y827" s="406"/>
      <c r="Z827" s="406"/>
      <c r="AA827" s="406"/>
      <c r="AB827" s="406"/>
      <c r="AC827" s="406"/>
      <c r="AD827" s="406"/>
      <c r="AE827" s="406"/>
      <c r="AF827" s="406"/>
      <c r="AG827" s="406"/>
      <c r="AH827" s="406"/>
      <c r="AI827" s="406"/>
      <c r="AJ827" s="406"/>
      <c r="AK827" s="406"/>
      <c r="AL827" s="406"/>
      <c r="AM827" s="406"/>
      <c r="AN827" s="406"/>
      <c r="AO827" s="406"/>
      <c r="AP827" s="406"/>
      <c r="AQ827" s="406"/>
      <c r="AR827" s="406"/>
      <c r="AS827" s="406"/>
      <c r="AT827" s="406"/>
      <c r="AU827" s="406"/>
      <c r="AV827" s="406"/>
      <c r="AW827" s="406"/>
      <c r="AX827" s="406"/>
      <c r="AY827" s="406"/>
      <c r="AZ827" s="406"/>
      <c r="BA827" s="406"/>
      <c r="BB827" s="406"/>
      <c r="BC827" s="406"/>
      <c r="BD827" s="406"/>
      <c r="BE827" s="406"/>
      <c r="BF827" s="406"/>
      <c r="BG827" s="406"/>
      <c r="BH827" s="406"/>
      <c r="BI827" s="406"/>
      <c r="BJ827" s="406"/>
      <c r="BK827" s="406"/>
      <c r="BL827" s="406"/>
      <c r="BM827" s="406"/>
      <c r="BN827" s="406"/>
      <c r="BO827" s="406"/>
      <c r="BP827" s="406"/>
      <c r="BQ827" s="406"/>
      <c r="BR827" s="406"/>
      <c r="BS827" s="406"/>
      <c r="BT827" s="406"/>
      <c r="BU827" s="406"/>
      <c r="BV827" s="406"/>
      <c r="BW827" s="406"/>
      <c r="BX827" s="406"/>
      <c r="BY827" s="406"/>
      <c r="BZ827" s="406"/>
      <c r="CA827" s="406"/>
      <c r="CB827" s="406"/>
      <c r="CC827" s="406"/>
      <c r="CD827" s="406"/>
      <c r="CE827" s="406"/>
      <c r="CF827" s="406"/>
      <c r="CG827" s="406"/>
      <c r="CH827" s="406"/>
      <c r="CI827" s="406"/>
    </row>
    <row r="828" spans="1:87" ht="15.75" customHeight="1">
      <c r="A828" s="406"/>
      <c r="B828" s="407"/>
      <c r="C828" s="407"/>
      <c r="D828" s="406"/>
      <c r="E828" s="406"/>
      <c r="F828" s="406"/>
      <c r="G828" s="406"/>
      <c r="H828" s="406"/>
      <c r="I828" s="406"/>
      <c r="J828" s="406"/>
      <c r="K828" s="406"/>
      <c r="L828" s="406"/>
      <c r="M828" s="406"/>
      <c r="N828" s="406"/>
      <c r="O828" s="406"/>
      <c r="P828" s="406"/>
      <c r="Q828" s="406"/>
      <c r="R828" s="406"/>
      <c r="S828" s="406"/>
      <c r="T828" s="406"/>
      <c r="U828" s="406"/>
      <c r="V828" s="406"/>
      <c r="W828" s="406"/>
      <c r="X828" s="406"/>
      <c r="Y828" s="406"/>
      <c r="Z828" s="406"/>
      <c r="AA828" s="406"/>
      <c r="AB828" s="406"/>
      <c r="AC828" s="406"/>
      <c r="AD828" s="406"/>
      <c r="AE828" s="406"/>
      <c r="AF828" s="406"/>
      <c r="AG828" s="406"/>
      <c r="AH828" s="406"/>
      <c r="AI828" s="406"/>
      <c r="AJ828" s="406"/>
      <c r="AK828" s="406"/>
      <c r="AL828" s="406"/>
      <c r="AM828" s="406"/>
      <c r="AN828" s="406"/>
      <c r="AO828" s="406"/>
      <c r="AP828" s="406"/>
      <c r="AQ828" s="406"/>
      <c r="AR828" s="406"/>
      <c r="AS828" s="406"/>
      <c r="AT828" s="406"/>
      <c r="AU828" s="406"/>
      <c r="AV828" s="406"/>
      <c r="AW828" s="406"/>
      <c r="AX828" s="406"/>
      <c r="AY828" s="406"/>
      <c r="AZ828" s="406"/>
      <c r="BA828" s="406"/>
      <c r="BB828" s="406"/>
      <c r="BC828" s="406"/>
      <c r="BD828" s="406"/>
      <c r="BE828" s="406"/>
      <c r="BF828" s="406"/>
      <c r="BG828" s="406"/>
      <c r="BH828" s="406"/>
      <c r="BI828" s="406"/>
      <c r="BJ828" s="406"/>
      <c r="BK828" s="406"/>
      <c r="BL828" s="406"/>
      <c r="BM828" s="406"/>
      <c r="BN828" s="406"/>
      <c r="BO828" s="406"/>
      <c r="BP828" s="406"/>
      <c r="BQ828" s="406"/>
      <c r="BR828" s="406"/>
      <c r="BS828" s="406"/>
      <c r="BT828" s="406"/>
      <c r="BU828" s="406"/>
      <c r="BV828" s="406"/>
      <c r="BW828" s="406"/>
      <c r="BX828" s="406"/>
      <c r="BY828" s="406"/>
      <c r="BZ828" s="406"/>
      <c r="CA828" s="406"/>
      <c r="CB828" s="406"/>
      <c r="CC828" s="406"/>
      <c r="CD828" s="406"/>
      <c r="CE828" s="406"/>
      <c r="CF828" s="406"/>
      <c r="CG828" s="406"/>
      <c r="CH828" s="406"/>
      <c r="CI828" s="406"/>
    </row>
    <row r="829" spans="1:87" ht="15.75" customHeight="1">
      <c r="A829" s="406"/>
      <c r="B829" s="407"/>
      <c r="C829" s="407"/>
      <c r="D829" s="406"/>
      <c r="E829" s="406"/>
      <c r="F829" s="406"/>
      <c r="G829" s="406"/>
      <c r="H829" s="406"/>
      <c r="I829" s="406"/>
      <c r="J829" s="406"/>
      <c r="K829" s="406"/>
      <c r="L829" s="406"/>
      <c r="M829" s="406"/>
      <c r="N829" s="406"/>
      <c r="O829" s="406"/>
      <c r="P829" s="406"/>
      <c r="Q829" s="406"/>
      <c r="R829" s="406"/>
      <c r="S829" s="406"/>
      <c r="T829" s="406"/>
      <c r="U829" s="406"/>
      <c r="V829" s="406"/>
      <c r="W829" s="406"/>
      <c r="X829" s="406"/>
      <c r="Y829" s="406"/>
      <c r="Z829" s="406"/>
      <c r="AA829" s="406"/>
      <c r="AB829" s="406"/>
      <c r="AC829" s="406"/>
      <c r="AD829" s="406"/>
      <c r="AE829" s="406"/>
      <c r="AF829" s="406"/>
      <c r="AG829" s="406"/>
      <c r="AH829" s="406"/>
      <c r="AI829" s="406"/>
      <c r="AJ829" s="406"/>
      <c r="AK829" s="406"/>
      <c r="AL829" s="406"/>
      <c r="AM829" s="406"/>
      <c r="AN829" s="406"/>
      <c r="AO829" s="406"/>
      <c r="AP829" s="406"/>
      <c r="AQ829" s="406"/>
      <c r="AR829" s="406"/>
      <c r="AS829" s="406"/>
      <c r="AT829" s="406"/>
      <c r="AU829" s="406"/>
      <c r="AV829" s="406"/>
      <c r="AW829" s="406"/>
      <c r="AX829" s="406"/>
      <c r="AY829" s="406"/>
      <c r="AZ829" s="406"/>
      <c r="BA829" s="406"/>
      <c r="BB829" s="406"/>
      <c r="BC829" s="406"/>
      <c r="BD829" s="406"/>
      <c r="BE829" s="406"/>
      <c r="BF829" s="406"/>
      <c r="BG829" s="406"/>
      <c r="BH829" s="406"/>
      <c r="BI829" s="406"/>
      <c r="BJ829" s="406"/>
      <c r="BK829" s="406"/>
      <c r="BL829" s="406"/>
      <c r="BM829" s="406"/>
      <c r="BN829" s="406"/>
      <c r="BO829" s="406"/>
      <c r="BP829" s="406"/>
      <c r="BQ829" s="406"/>
      <c r="BR829" s="406"/>
      <c r="BS829" s="406"/>
      <c r="BT829" s="406"/>
      <c r="BU829" s="406"/>
      <c r="BV829" s="406"/>
      <c r="BW829" s="406"/>
      <c r="BX829" s="406"/>
      <c r="BY829" s="406"/>
      <c r="BZ829" s="406"/>
      <c r="CA829" s="406"/>
      <c r="CB829" s="406"/>
      <c r="CC829" s="406"/>
      <c r="CD829" s="406"/>
      <c r="CE829" s="406"/>
      <c r="CF829" s="406"/>
      <c r="CG829" s="406"/>
      <c r="CH829" s="406"/>
      <c r="CI829" s="406"/>
    </row>
    <row r="830" spans="1:87" ht="15.75" customHeight="1">
      <c r="A830" s="406"/>
      <c r="B830" s="407"/>
      <c r="C830" s="407"/>
      <c r="D830" s="406"/>
      <c r="E830" s="406"/>
      <c r="F830" s="406"/>
      <c r="G830" s="406"/>
      <c r="H830" s="406"/>
      <c r="I830" s="406"/>
      <c r="J830" s="406"/>
      <c r="K830" s="406"/>
      <c r="L830" s="406"/>
      <c r="M830" s="406"/>
      <c r="N830" s="406"/>
      <c r="O830" s="406"/>
      <c r="P830" s="406"/>
      <c r="Q830" s="406"/>
      <c r="R830" s="406"/>
      <c r="S830" s="406"/>
      <c r="T830" s="406"/>
      <c r="U830" s="406"/>
      <c r="V830" s="406"/>
      <c r="W830" s="406"/>
      <c r="X830" s="406"/>
      <c r="Y830" s="406"/>
      <c r="Z830" s="406"/>
      <c r="AA830" s="406"/>
      <c r="AB830" s="406"/>
      <c r="AC830" s="406"/>
      <c r="AD830" s="406"/>
      <c r="AE830" s="406"/>
      <c r="AF830" s="406"/>
      <c r="AG830" s="406"/>
      <c r="AH830" s="406"/>
      <c r="AI830" s="406"/>
      <c r="AJ830" s="406"/>
      <c r="AK830" s="406"/>
      <c r="AL830" s="406"/>
      <c r="AM830" s="406"/>
      <c r="AN830" s="406"/>
      <c r="AO830" s="406"/>
      <c r="AP830" s="406"/>
      <c r="AQ830" s="406"/>
      <c r="AR830" s="406"/>
      <c r="AS830" s="406"/>
      <c r="AT830" s="406"/>
      <c r="AU830" s="406"/>
      <c r="AV830" s="406"/>
      <c r="AW830" s="406"/>
      <c r="AX830" s="406"/>
      <c r="AY830" s="406"/>
      <c r="AZ830" s="406"/>
      <c r="BA830" s="406"/>
      <c r="BB830" s="406"/>
      <c r="BC830" s="406"/>
      <c r="BD830" s="406"/>
      <c r="BE830" s="406"/>
      <c r="BF830" s="406"/>
      <c r="BG830" s="406"/>
      <c r="BH830" s="406"/>
      <c r="BI830" s="406"/>
      <c r="BJ830" s="406"/>
      <c r="BK830" s="406"/>
      <c r="BL830" s="406"/>
      <c r="BM830" s="406"/>
      <c r="BN830" s="406"/>
      <c r="BO830" s="406"/>
      <c r="BP830" s="406"/>
      <c r="BQ830" s="406"/>
      <c r="BR830" s="406"/>
      <c r="BS830" s="406"/>
      <c r="BT830" s="406"/>
      <c r="BU830" s="406"/>
      <c r="BV830" s="406"/>
      <c r="BW830" s="406"/>
      <c r="BX830" s="406"/>
      <c r="BY830" s="406"/>
      <c r="BZ830" s="406"/>
      <c r="CA830" s="406"/>
      <c r="CB830" s="406"/>
      <c r="CC830" s="406"/>
      <c r="CD830" s="406"/>
      <c r="CE830" s="406"/>
      <c r="CF830" s="406"/>
      <c r="CG830" s="406"/>
      <c r="CH830" s="406"/>
      <c r="CI830" s="406"/>
    </row>
    <row r="831" spans="1:87" ht="15.75" customHeight="1">
      <c r="A831" s="406"/>
      <c r="B831" s="407"/>
      <c r="C831" s="407"/>
      <c r="D831" s="406"/>
      <c r="E831" s="406"/>
      <c r="F831" s="406"/>
      <c r="G831" s="406"/>
      <c r="H831" s="406"/>
      <c r="I831" s="406"/>
      <c r="J831" s="406"/>
      <c r="K831" s="406"/>
      <c r="L831" s="406"/>
      <c r="M831" s="406"/>
      <c r="N831" s="406"/>
      <c r="O831" s="406"/>
      <c r="P831" s="406"/>
      <c r="Q831" s="406"/>
      <c r="R831" s="406"/>
      <c r="S831" s="406"/>
      <c r="T831" s="406"/>
      <c r="U831" s="406"/>
      <c r="V831" s="406"/>
      <c r="W831" s="406"/>
      <c r="X831" s="406"/>
      <c r="Y831" s="406"/>
      <c r="Z831" s="406"/>
      <c r="AA831" s="406"/>
      <c r="AB831" s="406"/>
      <c r="AC831" s="406"/>
      <c r="AD831" s="406"/>
      <c r="AE831" s="406"/>
      <c r="AF831" s="406"/>
      <c r="AG831" s="406"/>
      <c r="AH831" s="406"/>
      <c r="AI831" s="406"/>
      <c r="AJ831" s="406"/>
      <c r="AK831" s="406"/>
      <c r="AL831" s="406"/>
      <c r="AM831" s="406"/>
      <c r="AN831" s="406"/>
      <c r="AO831" s="406"/>
      <c r="AP831" s="406"/>
      <c r="AQ831" s="406"/>
      <c r="AR831" s="406"/>
      <c r="AS831" s="406"/>
      <c r="AT831" s="406"/>
      <c r="AU831" s="406"/>
      <c r="AV831" s="406"/>
      <c r="AW831" s="406"/>
      <c r="AX831" s="406"/>
      <c r="AY831" s="406"/>
      <c r="AZ831" s="406"/>
      <c r="BA831" s="406"/>
      <c r="BB831" s="406"/>
      <c r="BC831" s="406"/>
      <c r="BD831" s="406"/>
      <c r="BE831" s="406"/>
      <c r="BF831" s="406"/>
      <c r="BG831" s="406"/>
      <c r="BH831" s="406"/>
      <c r="BI831" s="406"/>
      <c r="BJ831" s="406"/>
      <c r="BK831" s="406"/>
      <c r="BL831" s="406"/>
      <c r="BM831" s="406"/>
      <c r="BN831" s="406"/>
      <c r="BO831" s="406"/>
      <c r="BP831" s="406"/>
      <c r="BQ831" s="406"/>
      <c r="BR831" s="406"/>
      <c r="BS831" s="406"/>
      <c r="BT831" s="406"/>
      <c r="BU831" s="406"/>
      <c r="BV831" s="406"/>
      <c r="BW831" s="406"/>
      <c r="BX831" s="406"/>
      <c r="BY831" s="406"/>
      <c r="BZ831" s="406"/>
      <c r="CA831" s="406"/>
      <c r="CB831" s="406"/>
      <c r="CC831" s="406"/>
      <c r="CD831" s="406"/>
      <c r="CE831" s="406"/>
      <c r="CF831" s="406"/>
      <c r="CG831" s="406"/>
      <c r="CH831" s="406"/>
      <c r="CI831" s="406"/>
    </row>
    <row r="832" spans="1:87" ht="15.75" customHeight="1">
      <c r="A832" s="406"/>
      <c r="B832" s="407"/>
      <c r="C832" s="407"/>
      <c r="D832" s="406"/>
      <c r="E832" s="406"/>
      <c r="F832" s="406"/>
      <c r="G832" s="406"/>
      <c r="H832" s="406"/>
      <c r="I832" s="406"/>
      <c r="J832" s="406"/>
      <c r="K832" s="406"/>
      <c r="L832" s="406"/>
      <c r="M832" s="406"/>
      <c r="N832" s="406"/>
      <c r="O832" s="406"/>
      <c r="P832" s="406"/>
      <c r="Q832" s="406"/>
      <c r="R832" s="406"/>
      <c r="S832" s="406"/>
      <c r="T832" s="406"/>
      <c r="U832" s="406"/>
      <c r="V832" s="406"/>
      <c r="W832" s="406"/>
      <c r="X832" s="406"/>
      <c r="Y832" s="406"/>
      <c r="Z832" s="406"/>
      <c r="AA832" s="406"/>
      <c r="AB832" s="406"/>
      <c r="AC832" s="406"/>
      <c r="AD832" s="406"/>
      <c r="AE832" s="406"/>
      <c r="AF832" s="406"/>
      <c r="AG832" s="406"/>
      <c r="AH832" s="406"/>
      <c r="AI832" s="406"/>
      <c r="AJ832" s="406"/>
      <c r="AK832" s="406"/>
      <c r="AL832" s="406"/>
      <c r="AM832" s="406"/>
      <c r="AN832" s="406"/>
      <c r="AO832" s="406"/>
      <c r="AP832" s="406"/>
      <c r="AQ832" s="406"/>
      <c r="AR832" s="406"/>
      <c r="AS832" s="406"/>
      <c r="AT832" s="406"/>
      <c r="AU832" s="406"/>
      <c r="AV832" s="406"/>
      <c r="AW832" s="406"/>
      <c r="AX832" s="406"/>
      <c r="AY832" s="406"/>
      <c r="AZ832" s="406"/>
      <c r="BA832" s="406"/>
      <c r="BB832" s="406"/>
      <c r="BC832" s="406"/>
      <c r="BD832" s="406"/>
      <c r="BE832" s="406"/>
      <c r="BF832" s="406"/>
      <c r="BG832" s="406"/>
      <c r="BH832" s="406"/>
      <c r="BI832" s="406"/>
      <c r="BJ832" s="406"/>
      <c r="BK832" s="406"/>
      <c r="BL832" s="406"/>
      <c r="BM832" s="406"/>
      <c r="BN832" s="406"/>
      <c r="BO832" s="406"/>
      <c r="BP832" s="406"/>
      <c r="BQ832" s="406"/>
      <c r="BR832" s="406"/>
      <c r="BS832" s="406"/>
      <c r="BT832" s="406"/>
      <c r="BU832" s="406"/>
      <c r="BV832" s="406"/>
      <c r="BW832" s="406"/>
      <c r="BX832" s="406"/>
      <c r="BY832" s="406"/>
      <c r="BZ832" s="406"/>
      <c r="CA832" s="406"/>
      <c r="CB832" s="406"/>
      <c r="CC832" s="406"/>
      <c r="CD832" s="406"/>
      <c r="CE832" s="406"/>
      <c r="CF832" s="406"/>
      <c r="CG832" s="406"/>
      <c r="CH832" s="406"/>
      <c r="CI832" s="406"/>
    </row>
    <row r="833" spans="1:87" ht="15.75" customHeight="1">
      <c r="A833" s="406"/>
      <c r="B833" s="407"/>
      <c r="C833" s="407"/>
      <c r="D833" s="406"/>
      <c r="E833" s="406"/>
      <c r="F833" s="406"/>
      <c r="G833" s="406"/>
      <c r="H833" s="406"/>
      <c r="I833" s="406"/>
      <c r="J833" s="406"/>
      <c r="K833" s="406"/>
      <c r="L833" s="406"/>
      <c r="M833" s="406"/>
      <c r="N833" s="406"/>
      <c r="O833" s="406"/>
      <c r="P833" s="406"/>
      <c r="Q833" s="406"/>
      <c r="R833" s="406"/>
      <c r="S833" s="406"/>
      <c r="T833" s="406"/>
      <c r="U833" s="406"/>
      <c r="V833" s="406"/>
      <c r="W833" s="406"/>
      <c r="X833" s="406"/>
      <c r="Y833" s="406"/>
      <c r="Z833" s="406"/>
      <c r="AA833" s="406"/>
      <c r="AB833" s="406"/>
      <c r="AC833" s="406"/>
      <c r="AD833" s="406"/>
      <c r="AE833" s="406"/>
      <c r="AF833" s="406"/>
      <c r="AG833" s="406"/>
      <c r="AH833" s="406"/>
      <c r="AI833" s="406"/>
      <c r="AJ833" s="406"/>
      <c r="AK833" s="406"/>
      <c r="AL833" s="406"/>
      <c r="AM833" s="406"/>
      <c r="AN833" s="406"/>
      <c r="AO833" s="406"/>
      <c r="AP833" s="406"/>
      <c r="AQ833" s="406"/>
      <c r="AR833" s="406"/>
      <c r="AS833" s="406"/>
      <c r="AT833" s="406"/>
      <c r="AU833" s="406"/>
      <c r="AV833" s="406"/>
      <c r="AW833" s="406"/>
      <c r="AX833" s="406"/>
      <c r="AY833" s="406"/>
      <c r="AZ833" s="406"/>
      <c r="BA833" s="406"/>
      <c r="BB833" s="406"/>
      <c r="BC833" s="406"/>
      <c r="BD833" s="406"/>
      <c r="BE833" s="406"/>
      <c r="BF833" s="406"/>
      <c r="BG833" s="406"/>
      <c r="BH833" s="406"/>
      <c r="BI833" s="406"/>
      <c r="BJ833" s="406"/>
      <c r="BK833" s="406"/>
      <c r="BL833" s="406"/>
      <c r="BM833" s="406"/>
      <c r="BN833" s="406"/>
      <c r="BO833" s="406"/>
      <c r="BP833" s="406"/>
      <c r="BQ833" s="406"/>
      <c r="BR833" s="406"/>
      <c r="BS833" s="406"/>
      <c r="BT833" s="406"/>
      <c r="BU833" s="406"/>
      <c r="BV833" s="406"/>
      <c r="BW833" s="406"/>
      <c r="BX833" s="406"/>
      <c r="BY833" s="406"/>
      <c r="BZ833" s="406"/>
      <c r="CA833" s="406"/>
      <c r="CB833" s="406"/>
      <c r="CC833" s="406"/>
      <c r="CD833" s="406"/>
      <c r="CE833" s="406"/>
      <c r="CF833" s="406"/>
      <c r="CG833" s="406"/>
      <c r="CH833" s="406"/>
      <c r="CI833" s="406"/>
    </row>
    <row r="834" spans="1:87" ht="15.75" customHeight="1">
      <c r="A834" s="406"/>
      <c r="B834" s="407"/>
      <c r="C834" s="407"/>
      <c r="D834" s="406"/>
      <c r="E834" s="406"/>
      <c r="F834" s="406"/>
      <c r="G834" s="406"/>
      <c r="H834" s="406"/>
      <c r="I834" s="406"/>
      <c r="J834" s="406"/>
      <c r="K834" s="406"/>
      <c r="L834" s="406"/>
      <c r="M834" s="406"/>
      <c r="N834" s="406"/>
      <c r="O834" s="406"/>
      <c r="P834" s="406"/>
      <c r="Q834" s="406"/>
      <c r="R834" s="406"/>
      <c r="S834" s="406"/>
      <c r="T834" s="406"/>
      <c r="U834" s="406"/>
      <c r="V834" s="406"/>
      <c r="W834" s="406"/>
      <c r="X834" s="406"/>
      <c r="Y834" s="406"/>
      <c r="Z834" s="406"/>
      <c r="AA834" s="406"/>
      <c r="AB834" s="406"/>
      <c r="AC834" s="406"/>
      <c r="AD834" s="406"/>
      <c r="AE834" s="406"/>
      <c r="AF834" s="406"/>
      <c r="AG834" s="406"/>
      <c r="AH834" s="406"/>
      <c r="AI834" s="406"/>
      <c r="AJ834" s="406"/>
      <c r="AK834" s="406"/>
      <c r="AL834" s="406"/>
      <c r="AM834" s="406"/>
      <c r="AN834" s="406"/>
      <c r="AO834" s="406"/>
      <c r="AP834" s="406"/>
      <c r="AQ834" s="406"/>
      <c r="AR834" s="406"/>
      <c r="AS834" s="406"/>
      <c r="AT834" s="406"/>
      <c r="AU834" s="406"/>
      <c r="AV834" s="406"/>
      <c r="AW834" s="406"/>
      <c r="AX834" s="406"/>
      <c r="AY834" s="406"/>
      <c r="AZ834" s="406"/>
      <c r="BA834" s="406"/>
      <c r="BB834" s="406"/>
      <c r="BC834" s="406"/>
      <c r="BD834" s="406"/>
      <c r="BE834" s="406"/>
      <c r="BF834" s="406"/>
      <c r="BG834" s="406"/>
      <c r="BH834" s="406"/>
      <c r="BI834" s="406"/>
      <c r="BJ834" s="406"/>
      <c r="BK834" s="406"/>
      <c r="BL834" s="406"/>
      <c r="BM834" s="406"/>
      <c r="BN834" s="406"/>
      <c r="BO834" s="406"/>
      <c r="BP834" s="406"/>
      <c r="BQ834" s="406"/>
      <c r="BR834" s="406"/>
      <c r="BS834" s="406"/>
      <c r="BT834" s="406"/>
      <c r="BU834" s="406"/>
      <c r="BV834" s="406"/>
      <c r="BW834" s="406"/>
      <c r="BX834" s="406"/>
      <c r="BY834" s="406"/>
      <c r="BZ834" s="406"/>
      <c r="CA834" s="406"/>
      <c r="CB834" s="406"/>
      <c r="CC834" s="406"/>
      <c r="CD834" s="406"/>
      <c r="CE834" s="406"/>
      <c r="CF834" s="406"/>
      <c r="CG834" s="406"/>
      <c r="CH834" s="406"/>
      <c r="CI834" s="406"/>
    </row>
    <row r="835" spans="1:87" ht="15.75" customHeight="1">
      <c r="A835" s="406"/>
      <c r="B835" s="407"/>
      <c r="C835" s="407"/>
      <c r="D835" s="406"/>
      <c r="E835" s="406"/>
      <c r="F835" s="406"/>
      <c r="G835" s="406"/>
      <c r="H835" s="406"/>
      <c r="I835" s="406"/>
      <c r="J835" s="406"/>
      <c r="K835" s="406"/>
      <c r="L835" s="406"/>
      <c r="M835" s="406"/>
      <c r="N835" s="406"/>
      <c r="O835" s="406"/>
      <c r="P835" s="406"/>
      <c r="Q835" s="406"/>
      <c r="R835" s="406"/>
      <c r="S835" s="406"/>
      <c r="T835" s="406"/>
      <c r="U835" s="406"/>
      <c r="V835" s="406"/>
      <c r="W835" s="406"/>
      <c r="X835" s="406"/>
      <c r="Y835" s="406"/>
      <c r="Z835" s="406"/>
      <c r="AA835" s="406"/>
      <c r="AB835" s="406"/>
      <c r="AC835" s="406"/>
      <c r="AD835" s="406"/>
      <c r="AE835" s="406"/>
      <c r="AF835" s="406"/>
      <c r="AG835" s="406"/>
      <c r="AH835" s="406"/>
      <c r="AI835" s="406"/>
      <c r="AJ835" s="406"/>
      <c r="AK835" s="406"/>
      <c r="AL835" s="406"/>
      <c r="AM835" s="406"/>
      <c r="AN835" s="406"/>
      <c r="AO835" s="406"/>
      <c r="AP835" s="406"/>
      <c r="AQ835" s="406"/>
      <c r="AR835" s="406"/>
      <c r="AS835" s="406"/>
      <c r="AT835" s="406"/>
      <c r="AU835" s="406"/>
      <c r="AV835" s="406"/>
      <c r="AW835" s="406"/>
      <c r="AX835" s="406"/>
      <c r="AY835" s="406"/>
      <c r="AZ835" s="406"/>
      <c r="BA835" s="406"/>
      <c r="BB835" s="406"/>
      <c r="BC835" s="406"/>
      <c r="BD835" s="406"/>
      <c r="BE835" s="406"/>
      <c r="BF835" s="406"/>
      <c r="BG835" s="406"/>
      <c r="BH835" s="406"/>
      <c r="BI835" s="406"/>
      <c r="BJ835" s="406"/>
      <c r="BK835" s="406"/>
      <c r="BL835" s="406"/>
      <c r="BM835" s="406"/>
      <c r="BN835" s="406"/>
      <c r="BO835" s="406"/>
      <c r="BP835" s="406"/>
      <c r="BQ835" s="406"/>
      <c r="BR835" s="406"/>
      <c r="BS835" s="406"/>
      <c r="BT835" s="406"/>
      <c r="BU835" s="406"/>
      <c r="BV835" s="406"/>
      <c r="BW835" s="406"/>
      <c r="BX835" s="406"/>
      <c r="BY835" s="406"/>
      <c r="BZ835" s="406"/>
      <c r="CA835" s="406"/>
      <c r="CB835" s="406"/>
      <c r="CC835" s="406"/>
      <c r="CD835" s="406"/>
      <c r="CE835" s="406"/>
      <c r="CF835" s="406"/>
      <c r="CG835" s="406"/>
      <c r="CH835" s="406"/>
      <c r="CI835" s="406"/>
    </row>
    <row r="836" spans="1:87" ht="15.75" customHeight="1">
      <c r="A836" s="406"/>
      <c r="B836" s="407"/>
      <c r="C836" s="407"/>
      <c r="D836" s="406"/>
      <c r="E836" s="406"/>
      <c r="F836" s="406"/>
      <c r="G836" s="406"/>
      <c r="H836" s="406"/>
      <c r="I836" s="406"/>
      <c r="J836" s="406"/>
      <c r="K836" s="406"/>
      <c r="L836" s="406"/>
      <c r="M836" s="406"/>
      <c r="N836" s="406"/>
      <c r="O836" s="406"/>
      <c r="P836" s="406"/>
      <c r="Q836" s="406"/>
      <c r="R836" s="406"/>
      <c r="S836" s="406"/>
      <c r="T836" s="406"/>
      <c r="U836" s="406"/>
      <c r="V836" s="406"/>
      <c r="W836" s="406"/>
      <c r="X836" s="406"/>
      <c r="Y836" s="406"/>
      <c r="Z836" s="406"/>
      <c r="AA836" s="406"/>
      <c r="AB836" s="406"/>
      <c r="AC836" s="406"/>
      <c r="AD836" s="406"/>
      <c r="AE836" s="406"/>
      <c r="AF836" s="406"/>
      <c r="AG836" s="406"/>
      <c r="AH836" s="406"/>
      <c r="AI836" s="406"/>
      <c r="AJ836" s="406"/>
      <c r="AK836" s="406"/>
      <c r="AL836" s="406"/>
      <c r="AM836" s="406"/>
      <c r="AN836" s="406"/>
      <c r="AO836" s="406"/>
      <c r="AP836" s="406"/>
      <c r="AQ836" s="406"/>
      <c r="AR836" s="406"/>
      <c r="AS836" s="406"/>
      <c r="AT836" s="406"/>
      <c r="AU836" s="406"/>
      <c r="AV836" s="406"/>
      <c r="AW836" s="406"/>
      <c r="AX836" s="406"/>
      <c r="AY836" s="406"/>
      <c r="AZ836" s="406"/>
      <c r="BA836" s="406"/>
      <c r="BB836" s="406"/>
      <c r="BC836" s="406"/>
      <c r="BD836" s="406"/>
      <c r="BE836" s="406"/>
      <c r="BF836" s="406"/>
      <c r="BG836" s="406"/>
      <c r="BH836" s="406"/>
      <c r="BI836" s="406"/>
      <c r="BJ836" s="406"/>
      <c r="BK836" s="406"/>
      <c r="BL836" s="406"/>
      <c r="BM836" s="406"/>
      <c r="BN836" s="406"/>
      <c r="BO836" s="406"/>
      <c r="BP836" s="406"/>
      <c r="BQ836" s="406"/>
      <c r="BR836" s="406"/>
      <c r="BS836" s="406"/>
      <c r="BT836" s="406"/>
      <c r="BU836" s="406"/>
      <c r="BV836" s="406"/>
      <c r="BW836" s="406"/>
      <c r="BX836" s="406"/>
      <c r="BY836" s="406"/>
      <c r="BZ836" s="406"/>
      <c r="CA836" s="406"/>
      <c r="CB836" s="406"/>
      <c r="CC836" s="406"/>
      <c r="CD836" s="406"/>
      <c r="CE836" s="406"/>
      <c r="CF836" s="406"/>
      <c r="CG836" s="406"/>
      <c r="CH836" s="406"/>
      <c r="CI836" s="406"/>
    </row>
    <row r="837" spans="1:87" ht="15.75" customHeight="1">
      <c r="A837" s="406"/>
      <c r="B837" s="407"/>
      <c r="C837" s="407"/>
      <c r="D837" s="406"/>
      <c r="E837" s="406"/>
      <c r="F837" s="406"/>
      <c r="G837" s="406"/>
      <c r="H837" s="406"/>
      <c r="I837" s="406"/>
      <c r="J837" s="406"/>
      <c r="K837" s="406"/>
      <c r="L837" s="406"/>
      <c r="M837" s="406"/>
      <c r="N837" s="406"/>
      <c r="O837" s="406"/>
      <c r="P837" s="406"/>
      <c r="Q837" s="406"/>
      <c r="R837" s="406"/>
      <c r="S837" s="406"/>
      <c r="T837" s="406"/>
      <c r="U837" s="406"/>
      <c r="V837" s="406"/>
      <c r="W837" s="406"/>
      <c r="X837" s="406"/>
      <c r="Y837" s="406"/>
      <c r="Z837" s="406"/>
      <c r="AA837" s="406"/>
      <c r="AB837" s="406"/>
      <c r="AC837" s="406"/>
      <c r="AD837" s="406"/>
      <c r="AE837" s="406"/>
      <c r="AF837" s="406"/>
      <c r="AG837" s="406"/>
      <c r="AH837" s="406"/>
      <c r="AI837" s="406"/>
      <c r="AJ837" s="406"/>
      <c r="AK837" s="406"/>
      <c r="AL837" s="406"/>
      <c r="AM837" s="406"/>
      <c r="AN837" s="406"/>
      <c r="AO837" s="406"/>
      <c r="AP837" s="406"/>
      <c r="AQ837" s="406"/>
      <c r="AR837" s="406"/>
      <c r="AS837" s="406"/>
      <c r="AT837" s="406"/>
      <c r="AU837" s="406"/>
      <c r="AV837" s="406"/>
      <c r="AW837" s="406"/>
      <c r="AX837" s="406"/>
      <c r="AY837" s="406"/>
      <c r="AZ837" s="406"/>
      <c r="BA837" s="406"/>
      <c r="BB837" s="406"/>
      <c r="BC837" s="406"/>
      <c r="BD837" s="406"/>
      <c r="BE837" s="406"/>
      <c r="BF837" s="406"/>
      <c r="BG837" s="406"/>
      <c r="BH837" s="406"/>
      <c r="BI837" s="406"/>
      <c r="BJ837" s="406"/>
      <c r="BK837" s="406"/>
      <c r="BL837" s="406"/>
      <c r="BM837" s="406"/>
      <c r="BN837" s="406"/>
      <c r="BO837" s="406"/>
      <c r="BP837" s="406"/>
      <c r="BQ837" s="406"/>
      <c r="BR837" s="406"/>
      <c r="BS837" s="406"/>
      <c r="BT837" s="406"/>
      <c r="BU837" s="406"/>
      <c r="BV837" s="406"/>
      <c r="BW837" s="406"/>
      <c r="BX837" s="406"/>
      <c r="BY837" s="406"/>
      <c r="BZ837" s="406"/>
      <c r="CA837" s="406"/>
      <c r="CB837" s="406"/>
      <c r="CC837" s="406"/>
      <c r="CD837" s="406"/>
      <c r="CE837" s="406"/>
      <c r="CF837" s="406"/>
      <c r="CG837" s="406"/>
      <c r="CH837" s="406"/>
      <c r="CI837" s="406"/>
    </row>
    <row r="838" spans="1:87" ht="15.75" customHeight="1">
      <c r="A838" s="406"/>
      <c r="B838" s="407"/>
      <c r="C838" s="407"/>
      <c r="D838" s="406"/>
      <c r="E838" s="406"/>
      <c r="F838" s="406"/>
      <c r="G838" s="406"/>
      <c r="H838" s="406"/>
      <c r="I838" s="406"/>
      <c r="J838" s="406"/>
      <c r="K838" s="406"/>
      <c r="L838" s="406"/>
      <c r="M838" s="406"/>
      <c r="N838" s="406"/>
      <c r="O838" s="406"/>
      <c r="P838" s="406"/>
      <c r="Q838" s="406"/>
      <c r="R838" s="406"/>
      <c r="S838" s="406"/>
      <c r="T838" s="406"/>
      <c r="U838" s="406"/>
      <c r="V838" s="406"/>
      <c r="W838" s="406"/>
      <c r="X838" s="406"/>
      <c r="Y838" s="406"/>
      <c r="Z838" s="406"/>
      <c r="AA838" s="406"/>
      <c r="AB838" s="406"/>
      <c r="AC838" s="406"/>
      <c r="AD838" s="406"/>
      <c r="AE838" s="406"/>
      <c r="AF838" s="406"/>
      <c r="AG838" s="406"/>
      <c r="AH838" s="406"/>
      <c r="AI838" s="406"/>
      <c r="AJ838" s="406"/>
      <c r="AK838" s="406"/>
      <c r="AL838" s="406"/>
      <c r="AM838" s="406"/>
      <c r="AN838" s="406"/>
      <c r="AO838" s="406"/>
      <c r="AP838" s="406"/>
      <c r="AQ838" s="406"/>
      <c r="AR838" s="406"/>
      <c r="AS838" s="406"/>
      <c r="AT838" s="406"/>
      <c r="AU838" s="406"/>
      <c r="AV838" s="406"/>
      <c r="AW838" s="406"/>
      <c r="AX838" s="406"/>
      <c r="AY838" s="406"/>
      <c r="AZ838" s="406"/>
      <c r="BA838" s="406"/>
      <c r="BB838" s="406"/>
      <c r="BC838" s="406"/>
      <c r="BD838" s="406"/>
      <c r="BE838" s="406"/>
      <c r="BF838" s="406"/>
      <c r="BG838" s="406"/>
      <c r="BH838" s="406"/>
      <c r="BI838" s="406"/>
      <c r="BJ838" s="406"/>
      <c r="BK838" s="406"/>
      <c r="BL838" s="406"/>
      <c r="BM838" s="406"/>
      <c r="BN838" s="406"/>
      <c r="BO838" s="406"/>
      <c r="BP838" s="406"/>
      <c r="BQ838" s="406"/>
      <c r="BR838" s="406"/>
      <c r="BS838" s="406"/>
      <c r="BT838" s="406"/>
      <c r="BU838" s="406"/>
      <c r="BV838" s="406"/>
      <c r="BW838" s="406"/>
      <c r="BX838" s="406"/>
      <c r="BY838" s="406"/>
      <c r="BZ838" s="406"/>
      <c r="CA838" s="406"/>
      <c r="CB838" s="406"/>
      <c r="CC838" s="406"/>
      <c r="CD838" s="406"/>
      <c r="CE838" s="406"/>
      <c r="CF838" s="406"/>
      <c r="CG838" s="406"/>
      <c r="CH838" s="406"/>
      <c r="CI838" s="406"/>
    </row>
    <row r="839" spans="1:87" ht="15.75" customHeight="1">
      <c r="A839" s="406"/>
      <c r="B839" s="407"/>
      <c r="C839" s="407"/>
      <c r="D839" s="406"/>
      <c r="E839" s="406"/>
      <c r="F839" s="406"/>
      <c r="G839" s="406"/>
      <c r="H839" s="406"/>
      <c r="I839" s="406"/>
      <c r="J839" s="406"/>
      <c r="K839" s="406"/>
      <c r="L839" s="406"/>
      <c r="M839" s="406"/>
      <c r="N839" s="406"/>
      <c r="O839" s="406"/>
      <c r="P839" s="406"/>
      <c r="Q839" s="406"/>
      <c r="R839" s="406"/>
      <c r="S839" s="406"/>
      <c r="T839" s="406"/>
      <c r="U839" s="406"/>
      <c r="V839" s="406"/>
      <c r="W839" s="406"/>
      <c r="X839" s="406"/>
      <c r="Y839" s="406"/>
      <c r="Z839" s="406"/>
      <c r="AA839" s="406"/>
      <c r="AB839" s="406"/>
      <c r="AC839" s="406"/>
      <c r="AD839" s="406"/>
      <c r="AE839" s="406"/>
      <c r="AF839" s="406"/>
      <c r="AG839" s="406"/>
      <c r="AH839" s="406"/>
      <c r="AI839" s="406"/>
      <c r="AJ839" s="406"/>
      <c r="AK839" s="406"/>
      <c r="AL839" s="406"/>
      <c r="AM839" s="406"/>
      <c r="AN839" s="406"/>
      <c r="AO839" s="406"/>
      <c r="AP839" s="406"/>
      <c r="AQ839" s="406"/>
      <c r="AR839" s="406"/>
      <c r="AS839" s="406"/>
      <c r="AT839" s="406"/>
      <c r="AU839" s="406"/>
      <c r="AV839" s="406"/>
      <c r="AW839" s="406"/>
      <c r="AX839" s="406"/>
      <c r="AY839" s="406"/>
      <c r="AZ839" s="406"/>
      <c r="BA839" s="406"/>
      <c r="BB839" s="406"/>
      <c r="BC839" s="406"/>
      <c r="BD839" s="406"/>
      <c r="BE839" s="406"/>
      <c r="BF839" s="406"/>
      <c r="BG839" s="406"/>
      <c r="BH839" s="406"/>
      <c r="BI839" s="406"/>
      <c r="BJ839" s="406"/>
      <c r="BK839" s="406"/>
      <c r="BL839" s="406"/>
      <c r="BM839" s="406"/>
      <c r="BN839" s="406"/>
      <c r="BO839" s="406"/>
      <c r="BP839" s="406"/>
      <c r="BQ839" s="406"/>
      <c r="BR839" s="406"/>
      <c r="BS839" s="406"/>
      <c r="BT839" s="406"/>
      <c r="BU839" s="406"/>
      <c r="BV839" s="406"/>
      <c r="BW839" s="406"/>
      <c r="BX839" s="406"/>
      <c r="BY839" s="406"/>
      <c r="BZ839" s="406"/>
      <c r="CA839" s="406"/>
      <c r="CB839" s="406"/>
      <c r="CC839" s="406"/>
      <c r="CD839" s="406"/>
      <c r="CE839" s="406"/>
      <c r="CF839" s="406"/>
      <c r="CG839" s="406"/>
      <c r="CH839" s="406"/>
      <c r="CI839" s="406"/>
    </row>
    <row r="840" spans="1:87" ht="15.75" customHeight="1">
      <c r="A840" s="406"/>
      <c r="B840" s="407"/>
      <c r="C840" s="407"/>
      <c r="D840" s="406"/>
      <c r="E840" s="406"/>
      <c r="F840" s="406"/>
      <c r="G840" s="406"/>
      <c r="H840" s="406"/>
      <c r="I840" s="406"/>
      <c r="J840" s="406"/>
      <c r="K840" s="406"/>
      <c r="L840" s="406"/>
      <c r="M840" s="406"/>
      <c r="N840" s="406"/>
      <c r="O840" s="406"/>
      <c r="P840" s="406"/>
      <c r="Q840" s="406"/>
      <c r="R840" s="406"/>
      <c r="S840" s="406"/>
      <c r="T840" s="406"/>
      <c r="U840" s="406"/>
      <c r="V840" s="406"/>
      <c r="W840" s="406"/>
      <c r="X840" s="406"/>
      <c r="Y840" s="406"/>
      <c r="Z840" s="406"/>
      <c r="AA840" s="406"/>
      <c r="AB840" s="406"/>
      <c r="AC840" s="406"/>
      <c r="AD840" s="406"/>
      <c r="AE840" s="406"/>
      <c r="AF840" s="406"/>
      <c r="AG840" s="406"/>
      <c r="AH840" s="406"/>
      <c r="AI840" s="406"/>
      <c r="AJ840" s="406"/>
      <c r="AK840" s="406"/>
      <c r="AL840" s="406"/>
      <c r="AM840" s="406"/>
      <c r="AN840" s="406"/>
      <c r="AO840" s="406"/>
      <c r="AP840" s="406"/>
      <c r="AQ840" s="406"/>
      <c r="AR840" s="406"/>
      <c r="AS840" s="406"/>
      <c r="AT840" s="406"/>
      <c r="AU840" s="406"/>
      <c r="AV840" s="406"/>
      <c r="AW840" s="406"/>
      <c r="AX840" s="406"/>
      <c r="AY840" s="406"/>
      <c r="AZ840" s="406"/>
      <c r="BA840" s="406"/>
      <c r="BB840" s="406"/>
      <c r="BC840" s="406"/>
      <c r="BD840" s="406"/>
      <c r="BE840" s="406"/>
      <c r="BF840" s="406"/>
      <c r="BG840" s="406"/>
      <c r="BH840" s="406"/>
      <c r="BI840" s="406"/>
      <c r="BJ840" s="406"/>
      <c r="BK840" s="406"/>
      <c r="BL840" s="406"/>
      <c r="BM840" s="406"/>
      <c r="BN840" s="406"/>
      <c r="BO840" s="406"/>
      <c r="BP840" s="406"/>
      <c r="BQ840" s="406"/>
      <c r="BR840" s="406"/>
      <c r="BS840" s="406"/>
      <c r="BT840" s="406"/>
      <c r="BU840" s="406"/>
      <c r="BV840" s="406"/>
      <c r="BW840" s="406"/>
      <c r="BX840" s="406"/>
      <c r="BY840" s="406"/>
      <c r="BZ840" s="406"/>
      <c r="CA840" s="406"/>
      <c r="CB840" s="406"/>
      <c r="CC840" s="406"/>
      <c r="CD840" s="406"/>
      <c r="CE840" s="406"/>
      <c r="CF840" s="406"/>
      <c r="CG840" s="406"/>
      <c r="CH840" s="406"/>
      <c r="CI840" s="406"/>
    </row>
    <row r="841" spans="1:87" ht="15.75" customHeight="1">
      <c r="A841" s="406"/>
      <c r="B841" s="407"/>
      <c r="C841" s="407"/>
      <c r="D841" s="406"/>
      <c r="E841" s="406"/>
      <c r="F841" s="406"/>
      <c r="G841" s="406"/>
      <c r="H841" s="406"/>
      <c r="I841" s="406"/>
      <c r="J841" s="406"/>
      <c r="K841" s="406"/>
      <c r="L841" s="406"/>
      <c r="M841" s="406"/>
      <c r="N841" s="406"/>
      <c r="O841" s="406"/>
      <c r="P841" s="406"/>
      <c r="Q841" s="406"/>
      <c r="R841" s="406"/>
      <c r="S841" s="406"/>
      <c r="T841" s="406"/>
      <c r="U841" s="406"/>
      <c r="V841" s="406"/>
      <c r="W841" s="406"/>
      <c r="X841" s="406"/>
      <c r="Y841" s="406"/>
      <c r="Z841" s="406"/>
      <c r="AA841" s="406"/>
      <c r="AB841" s="406"/>
      <c r="AC841" s="406"/>
      <c r="AD841" s="406"/>
      <c r="AE841" s="406"/>
      <c r="AF841" s="406"/>
      <c r="AG841" s="406"/>
      <c r="AH841" s="406"/>
      <c r="AI841" s="406"/>
      <c r="AJ841" s="406"/>
      <c r="AK841" s="406"/>
      <c r="AL841" s="406"/>
      <c r="AM841" s="406"/>
      <c r="AN841" s="406"/>
      <c r="AO841" s="406"/>
      <c r="AP841" s="406"/>
      <c r="AQ841" s="406"/>
      <c r="AR841" s="406"/>
      <c r="AS841" s="406"/>
      <c r="AT841" s="406"/>
      <c r="AU841" s="406"/>
      <c r="AV841" s="406"/>
      <c r="AW841" s="406"/>
      <c r="AX841" s="406"/>
      <c r="AY841" s="406"/>
      <c r="AZ841" s="406"/>
      <c r="BA841" s="406"/>
      <c r="BB841" s="406"/>
      <c r="BC841" s="406"/>
      <c r="BD841" s="406"/>
      <c r="BE841" s="406"/>
      <c r="BF841" s="406"/>
      <c r="BG841" s="406"/>
      <c r="BH841" s="406"/>
      <c r="BI841" s="406"/>
      <c r="BJ841" s="406"/>
      <c r="BK841" s="406"/>
      <c r="BL841" s="406"/>
      <c r="BM841" s="406"/>
      <c r="BN841" s="406"/>
      <c r="BO841" s="406"/>
      <c r="BP841" s="406"/>
      <c r="BQ841" s="406"/>
      <c r="BR841" s="406"/>
      <c r="BS841" s="406"/>
      <c r="BT841" s="406"/>
      <c r="BU841" s="406"/>
      <c r="BV841" s="406"/>
      <c r="BW841" s="406"/>
      <c r="BX841" s="406"/>
      <c r="BY841" s="406"/>
      <c r="BZ841" s="406"/>
      <c r="CA841" s="406"/>
      <c r="CB841" s="406"/>
      <c r="CC841" s="406"/>
      <c r="CD841" s="406"/>
      <c r="CE841" s="406"/>
      <c r="CF841" s="406"/>
      <c r="CG841" s="406"/>
      <c r="CH841" s="406"/>
      <c r="CI841" s="406"/>
    </row>
    <row r="842" spans="1:87" ht="15.75" customHeight="1">
      <c r="A842" s="406"/>
      <c r="B842" s="407"/>
      <c r="C842" s="407"/>
      <c r="D842" s="406"/>
      <c r="E842" s="406"/>
      <c r="F842" s="406"/>
      <c r="G842" s="406"/>
      <c r="H842" s="406"/>
      <c r="I842" s="406"/>
      <c r="J842" s="406"/>
      <c r="K842" s="406"/>
      <c r="L842" s="406"/>
      <c r="M842" s="406"/>
      <c r="N842" s="406"/>
      <c r="O842" s="406"/>
      <c r="P842" s="406"/>
      <c r="Q842" s="406"/>
      <c r="R842" s="406"/>
      <c r="S842" s="406"/>
      <c r="T842" s="406"/>
      <c r="U842" s="406"/>
      <c r="V842" s="406"/>
      <c r="W842" s="406"/>
      <c r="X842" s="406"/>
      <c r="Y842" s="406"/>
      <c r="Z842" s="406"/>
      <c r="AA842" s="406"/>
      <c r="AB842" s="406"/>
      <c r="AC842" s="406"/>
      <c r="AD842" s="406"/>
      <c r="AE842" s="406"/>
      <c r="AF842" s="406"/>
      <c r="AG842" s="406"/>
      <c r="AH842" s="406"/>
      <c r="AI842" s="406"/>
      <c r="AJ842" s="406"/>
      <c r="AK842" s="406"/>
      <c r="AL842" s="406"/>
      <c r="AM842" s="406"/>
      <c r="AN842" s="406"/>
      <c r="AO842" s="406"/>
      <c r="AP842" s="406"/>
      <c r="AQ842" s="406"/>
      <c r="AR842" s="406"/>
      <c r="AS842" s="406"/>
      <c r="AT842" s="406"/>
      <c r="AU842" s="406"/>
      <c r="AV842" s="406"/>
      <c r="AW842" s="406"/>
      <c r="AX842" s="406"/>
      <c r="AY842" s="406"/>
      <c r="AZ842" s="406"/>
      <c r="BA842" s="406"/>
      <c r="BB842" s="406"/>
      <c r="BC842" s="406"/>
      <c r="BD842" s="406"/>
      <c r="BE842" s="406"/>
      <c r="BF842" s="406"/>
      <c r="BG842" s="406"/>
      <c r="BH842" s="406"/>
      <c r="BI842" s="406"/>
      <c r="BJ842" s="406"/>
      <c r="BK842" s="406"/>
      <c r="BL842" s="406"/>
      <c r="BM842" s="406"/>
      <c r="BN842" s="406"/>
      <c r="BO842" s="406"/>
      <c r="BP842" s="406"/>
      <c r="BQ842" s="406"/>
      <c r="BR842" s="406"/>
      <c r="BS842" s="406"/>
      <c r="BT842" s="406"/>
      <c r="BU842" s="406"/>
      <c r="BV842" s="406"/>
      <c r="BW842" s="406"/>
      <c r="BX842" s="406"/>
      <c r="BY842" s="406"/>
      <c r="BZ842" s="406"/>
      <c r="CA842" s="406"/>
      <c r="CB842" s="406"/>
      <c r="CC842" s="406"/>
      <c r="CD842" s="406"/>
      <c r="CE842" s="406"/>
      <c r="CF842" s="406"/>
      <c r="CG842" s="406"/>
      <c r="CH842" s="406"/>
      <c r="CI842" s="406"/>
    </row>
    <row r="843" spans="1:87" ht="15.75" customHeight="1">
      <c r="A843" s="406"/>
      <c r="B843" s="407"/>
      <c r="C843" s="407"/>
      <c r="D843" s="406"/>
      <c r="E843" s="406"/>
      <c r="F843" s="406"/>
      <c r="G843" s="406"/>
      <c r="H843" s="406"/>
      <c r="I843" s="406"/>
      <c r="J843" s="406"/>
      <c r="K843" s="406"/>
      <c r="L843" s="406"/>
      <c r="M843" s="406"/>
      <c r="N843" s="406"/>
      <c r="O843" s="406"/>
      <c r="P843" s="406"/>
      <c r="Q843" s="406"/>
      <c r="R843" s="406"/>
      <c r="S843" s="406"/>
      <c r="T843" s="406"/>
      <c r="U843" s="406"/>
      <c r="V843" s="406"/>
      <c r="W843" s="406"/>
      <c r="X843" s="406"/>
      <c r="Y843" s="406"/>
      <c r="Z843" s="406"/>
      <c r="AA843" s="406"/>
      <c r="AB843" s="406"/>
      <c r="AC843" s="406"/>
      <c r="AD843" s="406"/>
      <c r="AE843" s="406"/>
      <c r="AF843" s="406"/>
      <c r="AG843" s="406"/>
      <c r="AH843" s="406"/>
      <c r="AI843" s="406"/>
      <c r="AJ843" s="406"/>
      <c r="AK843" s="406"/>
      <c r="AL843" s="406"/>
      <c r="AM843" s="406"/>
      <c r="AN843" s="406"/>
      <c r="AO843" s="406"/>
      <c r="AP843" s="406"/>
      <c r="AQ843" s="406"/>
      <c r="AR843" s="406"/>
      <c r="AS843" s="406"/>
      <c r="AT843" s="406"/>
      <c r="AU843" s="406"/>
      <c r="AV843" s="406"/>
      <c r="AW843" s="406"/>
      <c r="AX843" s="406"/>
      <c r="AY843" s="406"/>
      <c r="AZ843" s="406"/>
      <c r="BA843" s="406"/>
      <c r="BB843" s="406"/>
      <c r="BC843" s="406"/>
      <c r="BD843" s="406"/>
      <c r="BE843" s="406"/>
      <c r="BF843" s="406"/>
      <c r="BG843" s="406"/>
      <c r="BH843" s="406"/>
      <c r="BI843" s="406"/>
      <c r="BJ843" s="406"/>
      <c r="BK843" s="406"/>
      <c r="BL843" s="406"/>
      <c r="BM843" s="406"/>
      <c r="BN843" s="406"/>
      <c r="BO843" s="406"/>
      <c r="BP843" s="406"/>
      <c r="BQ843" s="406"/>
      <c r="BR843" s="406"/>
      <c r="BS843" s="406"/>
      <c r="BT843" s="406"/>
      <c r="BU843" s="406"/>
      <c r="BV843" s="406"/>
      <c r="BW843" s="406"/>
      <c r="BX843" s="406"/>
      <c r="BY843" s="406"/>
      <c r="BZ843" s="406"/>
      <c r="CA843" s="406"/>
      <c r="CB843" s="406"/>
      <c r="CC843" s="406"/>
      <c r="CD843" s="406"/>
      <c r="CE843" s="406"/>
      <c r="CF843" s="406"/>
      <c r="CG843" s="406"/>
      <c r="CH843" s="406"/>
      <c r="CI843" s="406"/>
    </row>
    <row r="844" spans="1:87" ht="15.75" customHeight="1">
      <c r="A844" s="406"/>
      <c r="B844" s="407"/>
      <c r="C844" s="407"/>
      <c r="D844" s="406"/>
      <c r="E844" s="406"/>
      <c r="F844" s="406"/>
      <c r="G844" s="406"/>
      <c r="H844" s="406"/>
      <c r="I844" s="406"/>
      <c r="J844" s="406"/>
      <c r="K844" s="406"/>
      <c r="L844" s="406"/>
      <c r="M844" s="406"/>
      <c r="N844" s="406"/>
      <c r="O844" s="406"/>
      <c r="P844" s="406"/>
      <c r="Q844" s="406"/>
      <c r="R844" s="406"/>
      <c r="S844" s="406"/>
      <c r="T844" s="406"/>
      <c r="U844" s="406"/>
      <c r="V844" s="406"/>
      <c r="W844" s="406"/>
      <c r="X844" s="406"/>
      <c r="Y844" s="406"/>
      <c r="Z844" s="406"/>
      <c r="AA844" s="406"/>
      <c r="AB844" s="406"/>
      <c r="AC844" s="406"/>
      <c r="AD844" s="406"/>
      <c r="AE844" s="406"/>
      <c r="AF844" s="406"/>
      <c r="AG844" s="406"/>
      <c r="AH844" s="406"/>
      <c r="AI844" s="406"/>
      <c r="AJ844" s="406"/>
      <c r="AK844" s="406"/>
      <c r="AL844" s="406"/>
      <c r="AM844" s="406"/>
      <c r="AN844" s="406"/>
      <c r="AO844" s="406"/>
      <c r="AP844" s="406"/>
      <c r="AQ844" s="406"/>
      <c r="AR844" s="406"/>
      <c r="AS844" s="406"/>
      <c r="AT844" s="406"/>
      <c r="AU844" s="406"/>
      <c r="AV844" s="406"/>
      <c r="AW844" s="406"/>
      <c r="AX844" s="406"/>
      <c r="AY844" s="406"/>
      <c r="AZ844" s="406"/>
      <c r="BA844" s="406"/>
      <c r="BB844" s="406"/>
      <c r="BC844" s="406"/>
      <c r="BD844" s="406"/>
      <c r="BE844" s="406"/>
      <c r="BF844" s="406"/>
      <c r="BG844" s="406"/>
      <c r="BH844" s="406"/>
      <c r="BI844" s="406"/>
      <c r="BJ844" s="406"/>
      <c r="BK844" s="406"/>
      <c r="BL844" s="406"/>
      <c r="BM844" s="406"/>
      <c r="BN844" s="406"/>
      <c r="BO844" s="406"/>
      <c r="BP844" s="406"/>
      <c r="BQ844" s="406"/>
      <c r="BR844" s="406"/>
      <c r="BS844" s="406"/>
      <c r="BT844" s="406"/>
      <c r="BU844" s="406"/>
      <c r="BV844" s="406"/>
      <c r="BW844" s="406"/>
      <c r="BX844" s="406"/>
      <c r="BY844" s="406"/>
      <c r="BZ844" s="406"/>
      <c r="CA844" s="406"/>
      <c r="CB844" s="406"/>
      <c r="CC844" s="406"/>
      <c r="CD844" s="406"/>
      <c r="CE844" s="406"/>
      <c r="CF844" s="406"/>
      <c r="CG844" s="406"/>
      <c r="CH844" s="406"/>
      <c r="CI844" s="406"/>
    </row>
    <row r="845" spans="1:87" ht="15.75" customHeight="1">
      <c r="A845" s="406"/>
      <c r="B845" s="407"/>
      <c r="C845" s="407"/>
      <c r="D845" s="406"/>
      <c r="E845" s="406"/>
      <c r="F845" s="406"/>
      <c r="G845" s="406"/>
      <c r="H845" s="406"/>
      <c r="I845" s="406"/>
      <c r="J845" s="406"/>
      <c r="K845" s="406"/>
      <c r="L845" s="406"/>
      <c r="M845" s="406"/>
      <c r="N845" s="406"/>
      <c r="O845" s="406"/>
      <c r="P845" s="406"/>
      <c r="Q845" s="406"/>
      <c r="R845" s="406"/>
      <c r="S845" s="406"/>
      <c r="T845" s="406"/>
      <c r="U845" s="406"/>
      <c r="V845" s="406"/>
      <c r="W845" s="406"/>
      <c r="X845" s="406"/>
      <c r="Y845" s="406"/>
      <c r="Z845" s="406"/>
      <c r="AA845" s="406"/>
      <c r="AB845" s="406"/>
      <c r="AC845" s="406"/>
      <c r="AD845" s="406"/>
      <c r="AE845" s="406"/>
      <c r="AF845" s="406"/>
      <c r="AG845" s="406"/>
      <c r="AH845" s="406"/>
      <c r="AI845" s="406"/>
      <c r="AJ845" s="406"/>
      <c r="AK845" s="406"/>
      <c r="AL845" s="406"/>
      <c r="AM845" s="406"/>
      <c r="AN845" s="406"/>
      <c r="AO845" s="406"/>
      <c r="AP845" s="406"/>
      <c r="AQ845" s="406"/>
      <c r="AR845" s="406"/>
      <c r="AS845" s="406"/>
      <c r="AT845" s="406"/>
      <c r="AU845" s="406"/>
      <c r="AV845" s="406"/>
      <c r="AW845" s="406"/>
      <c r="AX845" s="406"/>
      <c r="AY845" s="406"/>
      <c r="AZ845" s="406"/>
      <c r="BA845" s="406"/>
      <c r="BB845" s="406"/>
      <c r="BC845" s="406"/>
      <c r="BD845" s="406"/>
      <c r="BE845" s="406"/>
      <c r="BF845" s="406"/>
      <c r="BG845" s="406"/>
      <c r="BH845" s="406"/>
      <c r="BI845" s="406"/>
      <c r="BJ845" s="406"/>
      <c r="BK845" s="406"/>
      <c r="BL845" s="406"/>
      <c r="BM845" s="406"/>
      <c r="BN845" s="406"/>
      <c r="BO845" s="406"/>
      <c r="BP845" s="406"/>
      <c r="BQ845" s="406"/>
      <c r="BR845" s="406"/>
      <c r="BS845" s="406"/>
      <c r="BT845" s="406"/>
      <c r="BU845" s="406"/>
      <c r="BV845" s="406"/>
      <c r="BW845" s="406"/>
      <c r="BX845" s="406"/>
      <c r="BY845" s="406"/>
      <c r="BZ845" s="406"/>
      <c r="CA845" s="406"/>
      <c r="CB845" s="406"/>
      <c r="CC845" s="406"/>
      <c r="CD845" s="406"/>
      <c r="CE845" s="406"/>
      <c r="CF845" s="406"/>
      <c r="CG845" s="406"/>
      <c r="CH845" s="406"/>
      <c r="CI845" s="406"/>
    </row>
    <row r="846" spans="1:87" ht="15.75" customHeight="1">
      <c r="A846" s="406"/>
      <c r="B846" s="407"/>
      <c r="C846" s="407"/>
      <c r="D846" s="406"/>
      <c r="E846" s="406"/>
      <c r="F846" s="406"/>
      <c r="G846" s="406"/>
      <c r="H846" s="406"/>
      <c r="I846" s="406"/>
      <c r="J846" s="406"/>
      <c r="K846" s="406"/>
      <c r="L846" s="406"/>
      <c r="M846" s="406"/>
      <c r="N846" s="406"/>
      <c r="O846" s="406"/>
      <c r="P846" s="406"/>
      <c r="Q846" s="406"/>
      <c r="R846" s="406"/>
      <c r="S846" s="406"/>
      <c r="T846" s="406"/>
      <c r="U846" s="406"/>
      <c r="V846" s="406"/>
      <c r="W846" s="406"/>
      <c r="X846" s="406"/>
      <c r="Y846" s="406"/>
      <c r="Z846" s="406"/>
      <c r="AA846" s="406"/>
      <c r="AB846" s="406"/>
      <c r="AC846" s="406"/>
      <c r="AD846" s="406"/>
      <c r="AE846" s="406"/>
      <c r="AF846" s="406"/>
      <c r="AG846" s="406"/>
      <c r="AH846" s="406"/>
      <c r="AI846" s="406"/>
      <c r="AJ846" s="406"/>
      <c r="AK846" s="406"/>
      <c r="AL846" s="406"/>
      <c r="AM846" s="406"/>
      <c r="AN846" s="406"/>
      <c r="AO846" s="406"/>
      <c r="AP846" s="406"/>
      <c r="AQ846" s="406"/>
      <c r="AR846" s="406"/>
      <c r="AS846" s="406"/>
      <c r="AT846" s="406"/>
      <c r="AU846" s="406"/>
      <c r="AV846" s="406"/>
      <c r="AW846" s="406"/>
      <c r="AX846" s="406"/>
      <c r="AY846" s="406"/>
      <c r="AZ846" s="406"/>
      <c r="BA846" s="406"/>
      <c r="BB846" s="406"/>
      <c r="BC846" s="406"/>
      <c r="BD846" s="406"/>
      <c r="BE846" s="406"/>
      <c r="BF846" s="406"/>
      <c r="BG846" s="406"/>
      <c r="BH846" s="406"/>
      <c r="BI846" s="406"/>
      <c r="BJ846" s="406"/>
      <c r="BK846" s="406"/>
      <c r="BL846" s="406"/>
      <c r="BM846" s="406"/>
      <c r="BN846" s="406"/>
      <c r="BO846" s="406"/>
      <c r="BP846" s="406"/>
      <c r="BQ846" s="406"/>
      <c r="BR846" s="406"/>
      <c r="BS846" s="406"/>
      <c r="BT846" s="406"/>
      <c r="BU846" s="406"/>
      <c r="BV846" s="406"/>
      <c r="BW846" s="406"/>
      <c r="BX846" s="406"/>
      <c r="BY846" s="406"/>
      <c r="BZ846" s="406"/>
      <c r="CA846" s="406"/>
      <c r="CB846" s="406"/>
      <c r="CC846" s="406"/>
      <c r="CD846" s="406"/>
      <c r="CE846" s="406"/>
      <c r="CF846" s="406"/>
      <c r="CG846" s="406"/>
      <c r="CH846" s="406"/>
      <c r="CI846" s="406"/>
    </row>
    <row r="847" spans="1:87" ht="15.75" customHeight="1">
      <c r="A847" s="406"/>
      <c r="B847" s="407"/>
      <c r="C847" s="407"/>
      <c r="D847" s="406"/>
      <c r="E847" s="406"/>
      <c r="F847" s="406"/>
      <c r="G847" s="406"/>
      <c r="H847" s="406"/>
      <c r="I847" s="406"/>
      <c r="J847" s="406"/>
      <c r="K847" s="406"/>
      <c r="L847" s="406"/>
      <c r="M847" s="406"/>
      <c r="N847" s="406"/>
      <c r="O847" s="406"/>
      <c r="P847" s="406"/>
      <c r="Q847" s="406"/>
      <c r="R847" s="406"/>
      <c r="S847" s="406"/>
      <c r="T847" s="406"/>
      <c r="U847" s="406"/>
      <c r="V847" s="406"/>
      <c r="W847" s="406"/>
      <c r="X847" s="406"/>
      <c r="Y847" s="406"/>
      <c r="Z847" s="406"/>
      <c r="AA847" s="406"/>
      <c r="AB847" s="406"/>
      <c r="AC847" s="406"/>
      <c r="AD847" s="406"/>
      <c r="AE847" s="406"/>
      <c r="AF847" s="406"/>
      <c r="AG847" s="406"/>
      <c r="AH847" s="406"/>
      <c r="AI847" s="406"/>
      <c r="AJ847" s="406"/>
      <c r="AK847" s="406"/>
      <c r="AL847" s="406"/>
      <c r="AM847" s="406"/>
      <c r="AN847" s="406"/>
      <c r="AO847" s="406"/>
      <c r="AP847" s="406"/>
      <c r="AQ847" s="406"/>
      <c r="AR847" s="406"/>
      <c r="AS847" s="406"/>
      <c r="AT847" s="406"/>
      <c r="AU847" s="406"/>
      <c r="AV847" s="406"/>
      <c r="AW847" s="406"/>
      <c r="AX847" s="406"/>
      <c r="AY847" s="406"/>
      <c r="AZ847" s="406"/>
      <c r="BA847" s="406"/>
      <c r="BB847" s="406"/>
      <c r="BC847" s="406"/>
      <c r="BD847" s="406"/>
      <c r="BE847" s="406"/>
      <c r="BF847" s="406"/>
      <c r="BG847" s="406"/>
      <c r="BH847" s="406"/>
      <c r="BI847" s="406"/>
      <c r="BJ847" s="406"/>
      <c r="BK847" s="406"/>
      <c r="BL847" s="406"/>
      <c r="BM847" s="406"/>
      <c r="BN847" s="406"/>
      <c r="BO847" s="406"/>
      <c r="BP847" s="406"/>
      <c r="BQ847" s="406"/>
      <c r="BR847" s="406"/>
      <c r="BS847" s="406"/>
      <c r="BT847" s="406"/>
      <c r="BU847" s="406"/>
      <c r="BV847" s="406"/>
      <c r="BW847" s="406"/>
      <c r="BX847" s="406"/>
      <c r="BY847" s="406"/>
      <c r="BZ847" s="406"/>
      <c r="CA847" s="406"/>
      <c r="CB847" s="406"/>
      <c r="CC847" s="406"/>
      <c r="CD847" s="406"/>
      <c r="CE847" s="406"/>
      <c r="CF847" s="406"/>
      <c r="CG847" s="406"/>
      <c r="CH847" s="406"/>
      <c r="CI847" s="406"/>
    </row>
    <row r="848" spans="1:87" ht="15.75" customHeight="1">
      <c r="A848" s="406"/>
      <c r="B848" s="407"/>
      <c r="C848" s="407"/>
      <c r="D848" s="406"/>
      <c r="E848" s="406"/>
      <c r="F848" s="406"/>
      <c r="G848" s="406"/>
      <c r="H848" s="406"/>
      <c r="I848" s="406"/>
      <c r="J848" s="406"/>
      <c r="K848" s="406"/>
      <c r="L848" s="406"/>
      <c r="M848" s="406"/>
      <c r="N848" s="406"/>
      <c r="O848" s="406"/>
      <c r="P848" s="406"/>
      <c r="Q848" s="406"/>
      <c r="R848" s="406"/>
      <c r="S848" s="406"/>
      <c r="T848" s="406"/>
      <c r="U848" s="406"/>
      <c r="V848" s="406"/>
      <c r="W848" s="406"/>
      <c r="X848" s="406"/>
      <c r="Y848" s="406"/>
      <c r="Z848" s="406"/>
      <c r="AA848" s="406"/>
      <c r="AB848" s="406"/>
      <c r="AC848" s="406"/>
      <c r="AD848" s="406"/>
      <c r="AE848" s="406"/>
      <c r="AF848" s="406"/>
      <c r="AG848" s="406"/>
      <c r="AH848" s="406"/>
      <c r="AI848" s="406"/>
      <c r="AJ848" s="406"/>
      <c r="AK848" s="406"/>
      <c r="AL848" s="406"/>
      <c r="AM848" s="406"/>
      <c r="AN848" s="406"/>
      <c r="AO848" s="406"/>
      <c r="AP848" s="406"/>
      <c r="AQ848" s="406"/>
      <c r="AR848" s="406"/>
      <c r="AS848" s="406"/>
      <c r="AT848" s="406"/>
      <c r="AU848" s="406"/>
      <c r="AV848" s="406"/>
      <c r="AW848" s="406"/>
      <c r="AX848" s="406"/>
      <c r="AY848" s="406"/>
      <c r="AZ848" s="406"/>
      <c r="BA848" s="406"/>
      <c r="BB848" s="406"/>
      <c r="BC848" s="406"/>
      <c r="BD848" s="406"/>
      <c r="BE848" s="406"/>
      <c r="BF848" s="406"/>
      <c r="BG848" s="406"/>
      <c r="BH848" s="406"/>
      <c r="BI848" s="406"/>
      <c r="BJ848" s="406"/>
      <c r="BK848" s="406"/>
      <c r="BL848" s="406"/>
      <c r="BM848" s="406"/>
      <c r="BN848" s="406"/>
      <c r="BO848" s="406"/>
      <c r="BP848" s="406"/>
      <c r="BQ848" s="406"/>
      <c r="BR848" s="406"/>
      <c r="BS848" s="406"/>
      <c r="BT848" s="406"/>
      <c r="BU848" s="406"/>
      <c r="BV848" s="406"/>
      <c r="BW848" s="406"/>
      <c r="BX848" s="406"/>
      <c r="BY848" s="406"/>
      <c r="BZ848" s="406"/>
      <c r="CA848" s="406"/>
      <c r="CB848" s="406"/>
      <c r="CC848" s="406"/>
      <c r="CD848" s="406"/>
      <c r="CE848" s="406"/>
      <c r="CF848" s="406"/>
      <c r="CG848" s="406"/>
      <c r="CH848" s="406"/>
      <c r="CI848" s="406"/>
    </row>
    <row r="849" spans="1:87" ht="15.75" customHeight="1">
      <c r="A849" s="406"/>
      <c r="B849" s="407"/>
      <c r="C849" s="407"/>
      <c r="D849" s="406"/>
      <c r="E849" s="406"/>
      <c r="F849" s="406"/>
      <c r="G849" s="406"/>
      <c r="H849" s="406"/>
      <c r="I849" s="406"/>
      <c r="J849" s="406"/>
      <c r="K849" s="406"/>
      <c r="L849" s="406"/>
      <c r="M849" s="406"/>
      <c r="N849" s="406"/>
      <c r="O849" s="406"/>
      <c r="P849" s="406"/>
      <c r="Q849" s="406"/>
      <c r="R849" s="406"/>
      <c r="S849" s="406"/>
      <c r="T849" s="406"/>
      <c r="U849" s="406"/>
      <c r="V849" s="406"/>
      <c r="W849" s="406"/>
      <c r="X849" s="406"/>
      <c r="Y849" s="406"/>
      <c r="Z849" s="406"/>
      <c r="AA849" s="406"/>
      <c r="AB849" s="406"/>
      <c r="AC849" s="406"/>
      <c r="AD849" s="406"/>
      <c r="AE849" s="406"/>
      <c r="AF849" s="406"/>
      <c r="AG849" s="406"/>
      <c r="AH849" s="406"/>
      <c r="AI849" s="406"/>
      <c r="AJ849" s="406"/>
      <c r="AK849" s="406"/>
      <c r="AL849" s="406"/>
      <c r="AM849" s="406"/>
      <c r="AN849" s="406"/>
      <c r="AO849" s="406"/>
      <c r="AP849" s="406"/>
      <c r="AQ849" s="406"/>
      <c r="AR849" s="406"/>
      <c r="AS849" s="406"/>
      <c r="AT849" s="406"/>
      <c r="AU849" s="406"/>
      <c r="AV849" s="406"/>
      <c r="AW849" s="406"/>
      <c r="AX849" s="406"/>
      <c r="AY849" s="406"/>
      <c r="AZ849" s="406"/>
      <c r="BA849" s="406"/>
      <c r="BB849" s="406"/>
      <c r="BC849" s="406"/>
      <c r="BD849" s="406"/>
      <c r="BE849" s="406"/>
      <c r="BF849" s="406"/>
      <c r="BG849" s="406"/>
      <c r="BH849" s="406"/>
      <c r="BI849" s="406"/>
      <c r="BJ849" s="406"/>
      <c r="BK849" s="406"/>
      <c r="BL849" s="406"/>
      <c r="BM849" s="406"/>
      <c r="BN849" s="406"/>
      <c r="BO849" s="406"/>
      <c r="BP849" s="406"/>
      <c r="BQ849" s="406"/>
      <c r="BR849" s="406"/>
      <c r="BS849" s="406"/>
      <c r="BT849" s="406"/>
      <c r="BU849" s="406"/>
      <c r="BV849" s="406"/>
      <c r="BW849" s="406"/>
      <c r="BX849" s="406"/>
      <c r="BY849" s="406"/>
      <c r="BZ849" s="406"/>
      <c r="CA849" s="406"/>
      <c r="CB849" s="406"/>
      <c r="CC849" s="406"/>
      <c r="CD849" s="406"/>
      <c r="CE849" s="406"/>
      <c r="CF849" s="406"/>
      <c r="CG849" s="406"/>
      <c r="CH849" s="406"/>
      <c r="CI849" s="406"/>
    </row>
    <row r="850" spans="1:87" ht="15.75" customHeight="1">
      <c r="A850" s="406"/>
      <c r="B850" s="407"/>
      <c r="C850" s="407"/>
      <c r="D850" s="406"/>
      <c r="E850" s="406"/>
      <c r="F850" s="406"/>
      <c r="G850" s="406"/>
      <c r="H850" s="406"/>
      <c r="I850" s="406"/>
      <c r="J850" s="406"/>
      <c r="K850" s="406"/>
      <c r="L850" s="406"/>
      <c r="M850" s="406"/>
      <c r="N850" s="406"/>
      <c r="O850" s="406"/>
      <c r="P850" s="406"/>
      <c r="Q850" s="406"/>
      <c r="R850" s="406"/>
      <c r="S850" s="406"/>
      <c r="T850" s="406"/>
      <c r="U850" s="406"/>
      <c r="V850" s="406"/>
      <c r="W850" s="406"/>
      <c r="X850" s="406"/>
      <c r="Y850" s="406"/>
      <c r="Z850" s="406"/>
      <c r="AA850" s="406"/>
      <c r="AB850" s="406"/>
      <c r="AC850" s="406"/>
      <c r="AD850" s="406"/>
      <c r="AE850" s="406"/>
      <c r="AF850" s="406"/>
      <c r="AG850" s="406"/>
      <c r="AH850" s="406"/>
      <c r="AI850" s="406"/>
      <c r="AJ850" s="406"/>
      <c r="AK850" s="406"/>
      <c r="AL850" s="406"/>
      <c r="AM850" s="406"/>
      <c r="AN850" s="406"/>
      <c r="AO850" s="406"/>
      <c r="AP850" s="406"/>
      <c r="AQ850" s="406"/>
      <c r="AR850" s="406"/>
      <c r="AS850" s="406"/>
      <c r="AT850" s="406"/>
      <c r="AU850" s="406"/>
      <c r="AV850" s="406"/>
      <c r="AW850" s="406"/>
      <c r="AX850" s="406"/>
      <c r="AY850" s="406"/>
      <c r="AZ850" s="406"/>
      <c r="BA850" s="406"/>
      <c r="BB850" s="406"/>
      <c r="BC850" s="406"/>
      <c r="BD850" s="406"/>
      <c r="BE850" s="406"/>
      <c r="BF850" s="406"/>
      <c r="BG850" s="406"/>
      <c r="BH850" s="406"/>
      <c r="BI850" s="406"/>
      <c r="BJ850" s="406"/>
      <c r="BK850" s="406"/>
      <c r="BL850" s="406"/>
      <c r="BM850" s="406"/>
      <c r="BN850" s="406"/>
      <c r="BO850" s="406"/>
      <c r="BP850" s="406"/>
      <c r="BQ850" s="406"/>
      <c r="BR850" s="406"/>
      <c r="BS850" s="406"/>
      <c r="BT850" s="406"/>
      <c r="BU850" s="406"/>
      <c r="BV850" s="406"/>
      <c r="BW850" s="406"/>
      <c r="BX850" s="406"/>
      <c r="BY850" s="406"/>
      <c r="BZ850" s="406"/>
      <c r="CA850" s="406"/>
      <c r="CB850" s="406"/>
      <c r="CC850" s="406"/>
      <c r="CD850" s="406"/>
      <c r="CE850" s="406"/>
      <c r="CF850" s="406"/>
      <c r="CG850" s="406"/>
      <c r="CH850" s="406"/>
      <c r="CI850" s="406"/>
    </row>
    <row r="851" spans="1:87" ht="15.75" customHeight="1">
      <c r="A851" s="406"/>
      <c r="B851" s="407"/>
      <c r="C851" s="407"/>
      <c r="D851" s="406"/>
      <c r="E851" s="406"/>
      <c r="F851" s="406"/>
      <c r="G851" s="406"/>
      <c r="H851" s="406"/>
      <c r="I851" s="406"/>
      <c r="J851" s="406"/>
      <c r="K851" s="406"/>
      <c r="L851" s="406"/>
      <c r="M851" s="406"/>
      <c r="N851" s="406"/>
      <c r="O851" s="406"/>
      <c r="P851" s="406"/>
      <c r="Q851" s="406"/>
      <c r="R851" s="406"/>
      <c r="S851" s="406"/>
      <c r="T851" s="406"/>
      <c r="U851" s="406"/>
      <c r="V851" s="406"/>
      <c r="W851" s="406"/>
      <c r="X851" s="406"/>
      <c r="Y851" s="406"/>
      <c r="Z851" s="406"/>
      <c r="AA851" s="406"/>
      <c r="AB851" s="406"/>
      <c r="AC851" s="406"/>
      <c r="AD851" s="406"/>
      <c r="AE851" s="406"/>
      <c r="AF851" s="406"/>
      <c r="AG851" s="406"/>
      <c r="AH851" s="406"/>
      <c r="AI851" s="406"/>
      <c r="AJ851" s="406"/>
      <c r="AK851" s="406"/>
      <c r="AL851" s="406"/>
      <c r="AM851" s="406"/>
      <c r="AN851" s="406"/>
      <c r="AO851" s="406"/>
      <c r="AP851" s="406"/>
      <c r="AQ851" s="406"/>
      <c r="AR851" s="406"/>
      <c r="AS851" s="406"/>
      <c r="AT851" s="406"/>
      <c r="AU851" s="406"/>
      <c r="AV851" s="406"/>
      <c r="AW851" s="406"/>
      <c r="AX851" s="406"/>
      <c r="AY851" s="406"/>
      <c r="AZ851" s="406"/>
      <c r="BA851" s="406"/>
      <c r="BB851" s="406"/>
      <c r="BC851" s="406"/>
      <c r="BD851" s="406"/>
      <c r="BE851" s="406"/>
      <c r="BF851" s="406"/>
      <c r="BG851" s="406"/>
      <c r="BH851" s="406"/>
      <c r="BI851" s="406"/>
      <c r="BJ851" s="406"/>
      <c r="BK851" s="406"/>
      <c r="BL851" s="406"/>
      <c r="BM851" s="406"/>
      <c r="BN851" s="406"/>
      <c r="BO851" s="406"/>
      <c r="BP851" s="406"/>
      <c r="BQ851" s="406"/>
      <c r="BR851" s="406"/>
      <c r="BS851" s="406"/>
      <c r="BT851" s="406"/>
      <c r="BU851" s="406"/>
      <c r="BV851" s="406"/>
      <c r="BW851" s="406"/>
      <c r="BX851" s="406"/>
      <c r="BY851" s="406"/>
      <c r="BZ851" s="406"/>
      <c r="CA851" s="406"/>
      <c r="CB851" s="406"/>
      <c r="CC851" s="406"/>
      <c r="CD851" s="406"/>
      <c r="CE851" s="406"/>
      <c r="CF851" s="406"/>
      <c r="CG851" s="406"/>
      <c r="CH851" s="406"/>
      <c r="CI851" s="406"/>
    </row>
    <row r="852" spans="1:87" ht="15.75" customHeight="1">
      <c r="A852" s="406"/>
      <c r="B852" s="407"/>
      <c r="C852" s="407"/>
      <c r="D852" s="406"/>
      <c r="E852" s="406"/>
      <c r="F852" s="406"/>
      <c r="G852" s="406"/>
      <c r="H852" s="406"/>
      <c r="I852" s="406"/>
      <c r="J852" s="406"/>
      <c r="K852" s="406"/>
      <c r="L852" s="406"/>
      <c r="M852" s="406"/>
      <c r="N852" s="406"/>
      <c r="O852" s="406"/>
      <c r="P852" s="406"/>
      <c r="Q852" s="406"/>
      <c r="R852" s="406"/>
      <c r="S852" s="406"/>
      <c r="T852" s="406"/>
      <c r="U852" s="406"/>
      <c r="V852" s="406"/>
      <c r="W852" s="406"/>
      <c r="X852" s="406"/>
      <c r="Y852" s="406"/>
      <c r="Z852" s="406"/>
      <c r="AA852" s="406"/>
      <c r="AB852" s="406"/>
      <c r="AC852" s="406"/>
      <c r="AD852" s="406"/>
      <c r="AE852" s="406"/>
      <c r="AF852" s="406"/>
      <c r="AG852" s="406"/>
      <c r="AH852" s="406"/>
      <c r="AI852" s="406"/>
      <c r="AJ852" s="406"/>
      <c r="AK852" s="406"/>
      <c r="AL852" s="406"/>
      <c r="AM852" s="406"/>
      <c r="AN852" s="406"/>
      <c r="AO852" s="406"/>
      <c r="AP852" s="406"/>
      <c r="AQ852" s="406"/>
      <c r="AR852" s="406"/>
      <c r="AS852" s="406"/>
      <c r="AT852" s="406"/>
      <c r="AU852" s="406"/>
      <c r="AV852" s="406"/>
      <c r="AW852" s="406"/>
      <c r="AX852" s="406"/>
      <c r="AY852" s="406"/>
      <c r="AZ852" s="406"/>
      <c r="BA852" s="406"/>
      <c r="BB852" s="406"/>
      <c r="BC852" s="406"/>
      <c r="BD852" s="406"/>
      <c r="BE852" s="406"/>
      <c r="BF852" s="406"/>
      <c r="BG852" s="406"/>
      <c r="BH852" s="406"/>
      <c r="BI852" s="406"/>
      <c r="BJ852" s="406"/>
      <c r="BK852" s="406"/>
      <c r="BL852" s="406"/>
      <c r="BM852" s="406"/>
      <c r="BN852" s="406"/>
      <c r="BO852" s="406"/>
      <c r="BP852" s="406"/>
      <c r="BQ852" s="406"/>
      <c r="BR852" s="406"/>
      <c r="BS852" s="406"/>
      <c r="BT852" s="406"/>
      <c r="BU852" s="406"/>
      <c r="BV852" s="406"/>
      <c r="BW852" s="406"/>
      <c r="BX852" s="406"/>
      <c r="BY852" s="406"/>
      <c r="BZ852" s="406"/>
      <c r="CA852" s="406"/>
      <c r="CB852" s="406"/>
      <c r="CC852" s="406"/>
      <c r="CD852" s="406"/>
      <c r="CE852" s="406"/>
      <c r="CF852" s="406"/>
      <c r="CG852" s="406"/>
      <c r="CH852" s="406"/>
      <c r="CI852" s="406"/>
    </row>
    <row r="853" spans="1:87" ht="15.75" customHeight="1">
      <c r="A853" s="406"/>
      <c r="B853" s="407"/>
      <c r="C853" s="407"/>
      <c r="D853" s="406"/>
      <c r="E853" s="406"/>
      <c r="F853" s="406"/>
      <c r="G853" s="406"/>
      <c r="H853" s="406"/>
      <c r="I853" s="406"/>
      <c r="J853" s="406"/>
      <c r="K853" s="406"/>
      <c r="L853" s="406"/>
      <c r="M853" s="406"/>
      <c r="N853" s="406"/>
      <c r="O853" s="406"/>
      <c r="P853" s="406"/>
      <c r="Q853" s="406"/>
      <c r="R853" s="406"/>
      <c r="S853" s="406"/>
      <c r="T853" s="406"/>
      <c r="U853" s="406"/>
      <c r="V853" s="406"/>
      <c r="W853" s="406"/>
      <c r="X853" s="406"/>
      <c r="Y853" s="406"/>
      <c r="Z853" s="406"/>
      <c r="AA853" s="406"/>
      <c r="AB853" s="406"/>
      <c r="AC853" s="406"/>
      <c r="AD853" s="406"/>
      <c r="AE853" s="406"/>
      <c r="AF853" s="406"/>
      <c r="AG853" s="406"/>
      <c r="AH853" s="406"/>
      <c r="AI853" s="406"/>
      <c r="AJ853" s="406"/>
      <c r="AK853" s="406"/>
      <c r="AL853" s="406"/>
      <c r="AM853" s="406"/>
      <c r="AN853" s="406"/>
      <c r="AO853" s="406"/>
      <c r="AP853" s="406"/>
      <c r="AQ853" s="406"/>
      <c r="AR853" s="406"/>
      <c r="AS853" s="406"/>
      <c r="AT853" s="406"/>
      <c r="AU853" s="406"/>
      <c r="AV853" s="406"/>
      <c r="AW853" s="406"/>
      <c r="AX853" s="406"/>
      <c r="AY853" s="406"/>
      <c r="AZ853" s="406"/>
      <c r="BA853" s="406"/>
      <c r="BB853" s="406"/>
      <c r="BC853" s="406"/>
      <c r="BD853" s="406"/>
      <c r="BE853" s="406"/>
      <c r="BF853" s="406"/>
      <c r="BG853" s="406"/>
      <c r="BH853" s="406"/>
      <c r="BI853" s="406"/>
      <c r="BJ853" s="406"/>
      <c r="BK853" s="406"/>
      <c r="BL853" s="406"/>
      <c r="BM853" s="406"/>
      <c r="BN853" s="406"/>
      <c r="BO853" s="406"/>
      <c r="BP853" s="406"/>
      <c r="BQ853" s="406"/>
      <c r="BR853" s="406"/>
      <c r="BS853" s="406"/>
      <c r="BT853" s="406"/>
      <c r="BU853" s="406"/>
      <c r="BV853" s="406"/>
      <c r="BW853" s="406"/>
      <c r="BX853" s="406"/>
      <c r="BY853" s="406"/>
      <c r="BZ853" s="406"/>
      <c r="CA853" s="406"/>
      <c r="CB853" s="406"/>
      <c r="CC853" s="406"/>
      <c r="CD853" s="406"/>
      <c r="CE853" s="406"/>
      <c r="CF853" s="406"/>
      <c r="CG853" s="406"/>
      <c r="CH853" s="406"/>
      <c r="CI853" s="406"/>
    </row>
    <row r="854" spans="1:87" ht="15.75" customHeight="1">
      <c r="A854" s="406"/>
      <c r="B854" s="407"/>
      <c r="C854" s="407"/>
      <c r="D854" s="406"/>
      <c r="E854" s="406"/>
      <c r="F854" s="406"/>
      <c r="G854" s="406"/>
      <c r="H854" s="406"/>
      <c r="I854" s="406"/>
      <c r="J854" s="406"/>
      <c r="K854" s="406"/>
      <c r="L854" s="406"/>
      <c r="M854" s="406"/>
      <c r="N854" s="406"/>
      <c r="O854" s="406"/>
      <c r="P854" s="406"/>
      <c r="Q854" s="406"/>
      <c r="R854" s="406"/>
      <c r="S854" s="406"/>
      <c r="T854" s="406"/>
      <c r="U854" s="406"/>
      <c r="V854" s="406"/>
      <c r="W854" s="406"/>
      <c r="X854" s="406"/>
      <c r="Y854" s="406"/>
      <c r="Z854" s="406"/>
      <c r="AA854" s="406"/>
      <c r="AB854" s="406"/>
      <c r="AC854" s="406"/>
      <c r="AD854" s="406"/>
      <c r="AE854" s="406"/>
      <c r="AF854" s="406"/>
      <c r="AG854" s="406"/>
      <c r="AH854" s="406"/>
      <c r="AI854" s="406"/>
      <c r="AJ854" s="406"/>
      <c r="AK854" s="406"/>
      <c r="AL854" s="406"/>
      <c r="AM854" s="406"/>
      <c r="AN854" s="406"/>
      <c r="AO854" s="406"/>
      <c r="AP854" s="406"/>
      <c r="AQ854" s="406"/>
      <c r="AR854" s="406"/>
      <c r="AS854" s="406"/>
      <c r="AT854" s="406"/>
      <c r="AU854" s="406"/>
      <c r="AV854" s="406"/>
      <c r="AW854" s="406"/>
      <c r="AX854" s="406"/>
      <c r="AY854" s="406"/>
      <c r="AZ854" s="406"/>
      <c r="BA854" s="406"/>
      <c r="BB854" s="406"/>
      <c r="BC854" s="406"/>
      <c r="BD854" s="406"/>
      <c r="BE854" s="406"/>
      <c r="BF854" s="406"/>
      <c r="BG854" s="406"/>
      <c r="BH854" s="406"/>
      <c r="BI854" s="406"/>
      <c r="BJ854" s="406"/>
      <c r="BK854" s="406"/>
      <c r="BL854" s="406"/>
      <c r="BM854" s="406"/>
      <c r="BN854" s="406"/>
      <c r="BO854" s="406"/>
      <c r="BP854" s="406"/>
      <c r="BQ854" s="406"/>
      <c r="BR854" s="406"/>
      <c r="BS854" s="406"/>
      <c r="BT854" s="406"/>
      <c r="BU854" s="406"/>
      <c r="BV854" s="406"/>
      <c r="BW854" s="406"/>
      <c r="BX854" s="406"/>
      <c r="BY854" s="406"/>
      <c r="BZ854" s="406"/>
      <c r="CA854" s="406"/>
      <c r="CB854" s="406"/>
      <c r="CC854" s="406"/>
      <c r="CD854" s="406"/>
      <c r="CE854" s="406"/>
      <c r="CF854" s="406"/>
      <c r="CG854" s="406"/>
      <c r="CH854" s="406"/>
      <c r="CI854" s="406"/>
    </row>
    <row r="855" spans="1:87" ht="15.75" customHeight="1">
      <c r="A855" s="406"/>
      <c r="B855" s="407"/>
      <c r="C855" s="407"/>
      <c r="D855" s="406"/>
      <c r="E855" s="406"/>
      <c r="F855" s="406"/>
      <c r="G855" s="406"/>
      <c r="H855" s="406"/>
      <c r="I855" s="406"/>
      <c r="J855" s="406"/>
      <c r="K855" s="406"/>
      <c r="L855" s="406"/>
      <c r="M855" s="406"/>
      <c r="N855" s="406"/>
      <c r="O855" s="406"/>
      <c r="P855" s="406"/>
      <c r="Q855" s="406"/>
      <c r="R855" s="406"/>
      <c r="S855" s="406"/>
      <c r="T855" s="406"/>
      <c r="U855" s="406"/>
      <c r="V855" s="406"/>
      <c r="W855" s="406"/>
      <c r="X855" s="406"/>
      <c r="Y855" s="406"/>
      <c r="Z855" s="406"/>
      <c r="AA855" s="406"/>
      <c r="AB855" s="406"/>
      <c r="AC855" s="406"/>
      <c r="AD855" s="406"/>
      <c r="AE855" s="406"/>
      <c r="AF855" s="406"/>
      <c r="AG855" s="406"/>
      <c r="AH855" s="406"/>
      <c r="AI855" s="406"/>
      <c r="AJ855" s="406"/>
      <c r="AK855" s="406"/>
      <c r="AL855" s="406"/>
      <c r="AM855" s="406"/>
      <c r="AN855" s="406"/>
      <c r="AO855" s="406"/>
      <c r="AP855" s="406"/>
      <c r="AQ855" s="406"/>
      <c r="AR855" s="406"/>
      <c r="AS855" s="406"/>
      <c r="AT855" s="406"/>
      <c r="AU855" s="406"/>
      <c r="AV855" s="406"/>
      <c r="AW855" s="406"/>
      <c r="AX855" s="406"/>
      <c r="AY855" s="406"/>
      <c r="AZ855" s="406"/>
      <c r="BA855" s="406"/>
      <c r="BB855" s="406"/>
      <c r="BC855" s="406"/>
      <c r="BD855" s="406"/>
      <c r="BE855" s="406"/>
      <c r="BF855" s="406"/>
      <c r="BG855" s="406"/>
      <c r="BH855" s="406"/>
      <c r="BI855" s="406"/>
      <c r="BJ855" s="406"/>
      <c r="BK855" s="406"/>
      <c r="BL855" s="406"/>
      <c r="BM855" s="406"/>
      <c r="BN855" s="406"/>
      <c r="BO855" s="406"/>
      <c r="BP855" s="406"/>
      <c r="BQ855" s="406"/>
      <c r="BR855" s="406"/>
      <c r="BS855" s="406"/>
      <c r="BT855" s="406"/>
      <c r="BU855" s="406"/>
      <c r="BV855" s="406"/>
      <c r="BW855" s="406"/>
      <c r="BX855" s="406"/>
      <c r="BY855" s="406"/>
      <c r="BZ855" s="406"/>
      <c r="CA855" s="406"/>
      <c r="CB855" s="406"/>
      <c r="CC855" s="406"/>
      <c r="CD855" s="406"/>
      <c r="CE855" s="406"/>
      <c r="CF855" s="406"/>
      <c r="CG855" s="406"/>
      <c r="CH855" s="406"/>
      <c r="CI855" s="406"/>
    </row>
    <row r="856" spans="1:87" ht="15.75" customHeight="1">
      <c r="A856" s="406"/>
      <c r="B856" s="407"/>
      <c r="C856" s="407"/>
      <c r="D856" s="406"/>
      <c r="E856" s="406"/>
      <c r="F856" s="406"/>
      <c r="G856" s="406"/>
      <c r="H856" s="406"/>
      <c r="I856" s="406"/>
      <c r="J856" s="406"/>
      <c r="K856" s="406"/>
      <c r="L856" s="406"/>
      <c r="M856" s="406"/>
      <c r="N856" s="406"/>
      <c r="O856" s="406"/>
      <c r="P856" s="406"/>
      <c r="Q856" s="406"/>
      <c r="R856" s="406"/>
      <c r="S856" s="406"/>
      <c r="T856" s="406"/>
      <c r="U856" s="406"/>
      <c r="V856" s="406"/>
      <c r="W856" s="406"/>
      <c r="X856" s="406"/>
      <c r="Y856" s="406"/>
      <c r="Z856" s="406"/>
      <c r="AA856" s="406"/>
      <c r="AB856" s="406"/>
      <c r="AC856" s="406"/>
      <c r="AD856" s="406"/>
      <c r="AE856" s="406"/>
      <c r="AF856" s="406"/>
      <c r="AG856" s="406"/>
      <c r="AH856" s="406"/>
      <c r="AI856" s="406"/>
      <c r="AJ856" s="406"/>
      <c r="AK856" s="406"/>
      <c r="AL856" s="406"/>
      <c r="AM856" s="406"/>
      <c r="AN856" s="406"/>
      <c r="AO856" s="406"/>
      <c r="AP856" s="406"/>
      <c r="AQ856" s="406"/>
      <c r="AR856" s="406"/>
      <c r="AS856" s="406"/>
      <c r="AT856" s="406"/>
      <c r="AU856" s="406"/>
      <c r="AV856" s="406"/>
      <c r="AW856" s="406"/>
      <c r="AX856" s="406"/>
      <c r="AY856" s="406"/>
      <c r="AZ856" s="406"/>
      <c r="BA856" s="406"/>
      <c r="BB856" s="406"/>
      <c r="BC856" s="406"/>
      <c r="BD856" s="406"/>
      <c r="BE856" s="406"/>
      <c r="BF856" s="406"/>
      <c r="BG856" s="406"/>
      <c r="BH856" s="406"/>
      <c r="BI856" s="406"/>
      <c r="BJ856" s="406"/>
      <c r="BK856" s="406"/>
      <c r="BL856" s="406"/>
      <c r="BM856" s="406"/>
      <c r="BN856" s="406"/>
      <c r="BO856" s="406"/>
      <c r="BP856" s="406"/>
      <c r="BQ856" s="406"/>
      <c r="BR856" s="406"/>
      <c r="BS856" s="406"/>
      <c r="BT856" s="406"/>
      <c r="BU856" s="406"/>
      <c r="BV856" s="406"/>
      <c r="BW856" s="406"/>
      <c r="BX856" s="406"/>
      <c r="BY856" s="406"/>
      <c r="BZ856" s="406"/>
      <c r="CA856" s="406"/>
      <c r="CB856" s="406"/>
      <c r="CC856" s="406"/>
      <c r="CD856" s="406"/>
      <c r="CE856" s="406"/>
      <c r="CF856" s="406"/>
      <c r="CG856" s="406"/>
      <c r="CH856" s="406"/>
      <c r="CI856" s="406"/>
    </row>
    <row r="857" spans="1:87" ht="15.75" customHeight="1">
      <c r="A857" s="406"/>
      <c r="B857" s="407"/>
      <c r="C857" s="407"/>
      <c r="D857" s="406"/>
      <c r="E857" s="406"/>
      <c r="F857" s="406"/>
      <c r="G857" s="406"/>
      <c r="H857" s="406"/>
      <c r="I857" s="406"/>
      <c r="J857" s="406"/>
      <c r="K857" s="406"/>
      <c r="L857" s="406"/>
      <c r="M857" s="406"/>
      <c r="N857" s="406"/>
      <c r="O857" s="406"/>
      <c r="P857" s="406"/>
      <c r="Q857" s="406"/>
      <c r="R857" s="406"/>
      <c r="S857" s="406"/>
      <c r="T857" s="406"/>
      <c r="U857" s="406"/>
      <c r="V857" s="406"/>
      <c r="W857" s="406"/>
      <c r="X857" s="406"/>
      <c r="Y857" s="406"/>
      <c r="Z857" s="406"/>
      <c r="AA857" s="406"/>
      <c r="AB857" s="406"/>
      <c r="AC857" s="406"/>
      <c r="AD857" s="406"/>
      <c r="AE857" s="406"/>
      <c r="AF857" s="406"/>
      <c r="AG857" s="406"/>
      <c r="AH857" s="406"/>
      <c r="AI857" s="406"/>
      <c r="AJ857" s="406"/>
      <c r="AK857" s="406"/>
      <c r="AL857" s="406"/>
      <c r="AM857" s="406"/>
      <c r="AN857" s="406"/>
      <c r="AO857" s="406"/>
      <c r="AP857" s="406"/>
      <c r="AQ857" s="406"/>
      <c r="AR857" s="406"/>
      <c r="AS857" s="406"/>
      <c r="AT857" s="406"/>
      <c r="AU857" s="406"/>
      <c r="AV857" s="406"/>
      <c r="AW857" s="406"/>
      <c r="AX857" s="406"/>
      <c r="AY857" s="406"/>
      <c r="AZ857" s="406"/>
      <c r="BA857" s="406"/>
      <c r="BB857" s="406"/>
      <c r="BC857" s="406"/>
      <c r="BD857" s="406"/>
      <c r="BE857" s="406"/>
      <c r="BF857" s="406"/>
      <c r="BG857" s="406"/>
      <c r="BH857" s="406"/>
      <c r="BI857" s="406"/>
      <c r="BJ857" s="406"/>
      <c r="BK857" s="406"/>
      <c r="BL857" s="406"/>
      <c r="BM857" s="406"/>
      <c r="BN857" s="406"/>
      <c r="BO857" s="406"/>
      <c r="BP857" s="406"/>
      <c r="BQ857" s="406"/>
      <c r="BR857" s="406"/>
      <c r="BS857" s="406"/>
      <c r="BT857" s="406"/>
      <c r="BU857" s="406"/>
      <c r="BV857" s="406"/>
      <c r="BW857" s="406"/>
      <c r="BX857" s="406"/>
      <c r="BY857" s="406"/>
      <c r="BZ857" s="406"/>
      <c r="CA857" s="406"/>
      <c r="CB857" s="406"/>
      <c r="CC857" s="406"/>
      <c r="CD857" s="406"/>
      <c r="CE857" s="406"/>
      <c r="CF857" s="406"/>
      <c r="CG857" s="406"/>
      <c r="CH857" s="406"/>
      <c r="CI857" s="406"/>
    </row>
    <row r="858" spans="1:87" ht="15.75" customHeight="1">
      <c r="A858" s="406"/>
      <c r="B858" s="407"/>
      <c r="C858" s="407"/>
      <c r="D858" s="406"/>
      <c r="E858" s="406"/>
      <c r="F858" s="406"/>
      <c r="G858" s="406"/>
      <c r="H858" s="406"/>
      <c r="I858" s="406"/>
      <c r="J858" s="406"/>
      <c r="K858" s="406"/>
      <c r="L858" s="406"/>
      <c r="M858" s="406"/>
      <c r="N858" s="406"/>
      <c r="O858" s="406"/>
      <c r="P858" s="406"/>
      <c r="Q858" s="406"/>
      <c r="R858" s="406"/>
      <c r="S858" s="406"/>
      <c r="T858" s="406"/>
      <c r="U858" s="406"/>
      <c r="V858" s="406"/>
      <c r="W858" s="406"/>
      <c r="X858" s="406"/>
      <c r="Y858" s="406"/>
      <c r="Z858" s="406"/>
      <c r="AA858" s="406"/>
      <c r="AB858" s="406"/>
      <c r="AC858" s="406"/>
      <c r="AD858" s="406"/>
      <c r="AE858" s="406"/>
      <c r="AF858" s="406"/>
      <c r="AG858" s="406"/>
      <c r="AH858" s="406"/>
      <c r="AI858" s="406"/>
      <c r="AJ858" s="406"/>
      <c r="AK858" s="406"/>
      <c r="AL858" s="406"/>
      <c r="AM858" s="406"/>
      <c r="AN858" s="406"/>
      <c r="AO858" s="406"/>
      <c r="AP858" s="406"/>
      <c r="AQ858" s="406"/>
      <c r="AR858" s="406"/>
      <c r="AS858" s="406"/>
      <c r="AT858" s="406"/>
      <c r="AU858" s="406"/>
      <c r="AV858" s="406"/>
      <c r="AW858" s="406"/>
      <c r="AX858" s="406"/>
      <c r="AY858" s="406"/>
      <c r="AZ858" s="406"/>
      <c r="BA858" s="406"/>
      <c r="BB858" s="406"/>
      <c r="BC858" s="406"/>
      <c r="BD858" s="406"/>
      <c r="BE858" s="406"/>
      <c r="BF858" s="406"/>
      <c r="BG858" s="406"/>
      <c r="BH858" s="406"/>
      <c r="BI858" s="406"/>
      <c r="BJ858" s="406"/>
      <c r="BK858" s="406"/>
      <c r="BL858" s="406"/>
      <c r="BM858" s="406"/>
      <c r="BN858" s="406"/>
      <c r="BO858" s="406"/>
      <c r="BP858" s="406"/>
      <c r="BQ858" s="406"/>
      <c r="BR858" s="406"/>
      <c r="BS858" s="406"/>
      <c r="BT858" s="406"/>
      <c r="BU858" s="406"/>
      <c r="BV858" s="406"/>
      <c r="BW858" s="406"/>
      <c r="BX858" s="406"/>
      <c r="BY858" s="406"/>
      <c r="BZ858" s="406"/>
      <c r="CA858" s="406"/>
      <c r="CB858" s="406"/>
      <c r="CC858" s="406"/>
      <c r="CD858" s="406"/>
      <c r="CE858" s="406"/>
      <c r="CF858" s="406"/>
      <c r="CG858" s="406"/>
      <c r="CH858" s="406"/>
      <c r="CI858" s="406"/>
    </row>
    <row r="859" spans="1:87" ht="15.75" customHeight="1">
      <c r="A859" s="406"/>
      <c r="B859" s="407"/>
      <c r="C859" s="407"/>
      <c r="D859" s="406"/>
      <c r="E859" s="406"/>
      <c r="F859" s="406"/>
      <c r="G859" s="406"/>
      <c r="H859" s="406"/>
      <c r="I859" s="406"/>
      <c r="J859" s="406"/>
      <c r="K859" s="406"/>
      <c r="L859" s="406"/>
      <c r="M859" s="406"/>
      <c r="N859" s="406"/>
      <c r="O859" s="406"/>
      <c r="P859" s="406"/>
      <c r="Q859" s="406"/>
      <c r="R859" s="406"/>
      <c r="S859" s="406"/>
      <c r="T859" s="406"/>
      <c r="U859" s="406"/>
      <c r="V859" s="406"/>
      <c r="W859" s="406"/>
      <c r="X859" s="406"/>
      <c r="Y859" s="406"/>
      <c r="Z859" s="406"/>
      <c r="AA859" s="406"/>
      <c r="AB859" s="406"/>
      <c r="AC859" s="406"/>
      <c r="AD859" s="406"/>
      <c r="AE859" s="406"/>
      <c r="AF859" s="406"/>
      <c r="AG859" s="406"/>
      <c r="AH859" s="406"/>
      <c r="AI859" s="406"/>
      <c r="AJ859" s="406"/>
      <c r="AK859" s="406"/>
      <c r="AL859" s="406"/>
      <c r="AM859" s="406"/>
      <c r="AN859" s="406"/>
      <c r="AO859" s="406"/>
      <c r="AP859" s="406"/>
      <c r="AQ859" s="406"/>
      <c r="AR859" s="406"/>
      <c r="AS859" s="406"/>
      <c r="AT859" s="406"/>
      <c r="AU859" s="406"/>
      <c r="AV859" s="406"/>
      <c r="AW859" s="406"/>
      <c r="AX859" s="406"/>
      <c r="AY859" s="406"/>
      <c r="AZ859" s="406"/>
      <c r="BA859" s="406"/>
      <c r="BB859" s="406"/>
      <c r="BC859" s="406"/>
      <c r="BD859" s="406"/>
      <c r="BE859" s="406"/>
      <c r="BF859" s="406"/>
      <c r="BG859" s="406"/>
      <c r="BH859" s="406"/>
      <c r="BI859" s="406"/>
      <c r="BJ859" s="406"/>
      <c r="BK859" s="406"/>
      <c r="BL859" s="406"/>
      <c r="BM859" s="406"/>
      <c r="BN859" s="406"/>
      <c r="BO859" s="406"/>
      <c r="BP859" s="406"/>
      <c r="BQ859" s="406"/>
      <c r="BR859" s="406"/>
      <c r="BS859" s="406"/>
      <c r="BT859" s="406"/>
      <c r="BU859" s="406"/>
      <c r="BV859" s="406"/>
      <c r="BW859" s="406"/>
      <c r="BX859" s="406"/>
      <c r="BY859" s="406"/>
      <c r="BZ859" s="406"/>
      <c r="CA859" s="406"/>
      <c r="CB859" s="406"/>
      <c r="CC859" s="406"/>
      <c r="CD859" s="406"/>
      <c r="CE859" s="406"/>
      <c r="CF859" s="406"/>
      <c r="CG859" s="406"/>
      <c r="CH859" s="406"/>
      <c r="CI859" s="406"/>
    </row>
    <row r="860" spans="1:87" ht="15.75" customHeight="1">
      <c r="A860" s="406"/>
      <c r="B860" s="407"/>
      <c r="C860" s="407"/>
      <c r="D860" s="406"/>
      <c r="E860" s="406"/>
      <c r="F860" s="406"/>
      <c r="G860" s="406"/>
      <c r="H860" s="406"/>
      <c r="I860" s="406"/>
      <c r="J860" s="406"/>
      <c r="K860" s="406"/>
      <c r="L860" s="406"/>
      <c r="M860" s="406"/>
      <c r="N860" s="406"/>
      <c r="O860" s="406"/>
      <c r="P860" s="406"/>
      <c r="Q860" s="406"/>
      <c r="R860" s="406"/>
      <c r="S860" s="406"/>
      <c r="T860" s="406"/>
      <c r="U860" s="406"/>
      <c r="V860" s="406"/>
      <c r="W860" s="406"/>
      <c r="X860" s="406"/>
      <c r="Y860" s="406"/>
      <c r="Z860" s="406"/>
      <c r="AA860" s="406"/>
      <c r="AB860" s="406"/>
      <c r="AC860" s="406"/>
      <c r="AD860" s="406"/>
      <c r="AE860" s="406"/>
      <c r="AF860" s="406"/>
      <c r="AG860" s="406"/>
      <c r="AH860" s="406"/>
      <c r="AI860" s="406"/>
      <c r="AJ860" s="406"/>
      <c r="AK860" s="406"/>
      <c r="AL860" s="406"/>
      <c r="AM860" s="406"/>
      <c r="AN860" s="406"/>
      <c r="AO860" s="406"/>
      <c r="AP860" s="406"/>
      <c r="AQ860" s="406"/>
      <c r="AR860" s="406"/>
      <c r="AS860" s="406"/>
      <c r="AT860" s="406"/>
      <c r="AU860" s="406"/>
      <c r="AV860" s="406"/>
      <c r="AW860" s="406"/>
      <c r="AX860" s="406"/>
      <c r="AY860" s="406"/>
      <c r="AZ860" s="406"/>
      <c r="BA860" s="406"/>
      <c r="BB860" s="406"/>
      <c r="BC860" s="406"/>
      <c r="BD860" s="406"/>
      <c r="BE860" s="406"/>
      <c r="BF860" s="406"/>
      <c r="BG860" s="406"/>
      <c r="BH860" s="406"/>
      <c r="BI860" s="406"/>
      <c r="BJ860" s="406"/>
      <c r="BK860" s="406"/>
      <c r="BL860" s="406"/>
      <c r="BM860" s="406"/>
      <c r="BN860" s="406"/>
      <c r="BO860" s="406"/>
      <c r="BP860" s="406"/>
      <c r="BQ860" s="406"/>
      <c r="BR860" s="406"/>
      <c r="BS860" s="406"/>
      <c r="BT860" s="406"/>
      <c r="BU860" s="406"/>
      <c r="BV860" s="406"/>
      <c r="BW860" s="406"/>
      <c r="BX860" s="406"/>
      <c r="BY860" s="406"/>
      <c r="BZ860" s="406"/>
      <c r="CA860" s="406"/>
      <c r="CB860" s="406"/>
      <c r="CC860" s="406"/>
      <c r="CD860" s="406"/>
      <c r="CE860" s="406"/>
      <c r="CF860" s="406"/>
      <c r="CG860" s="406"/>
      <c r="CH860" s="406"/>
      <c r="CI860" s="406"/>
    </row>
    <row r="861" spans="1:87" ht="15.75" customHeight="1">
      <c r="A861" s="406"/>
      <c r="B861" s="407"/>
      <c r="C861" s="407"/>
      <c r="D861" s="406"/>
      <c r="E861" s="406"/>
      <c r="F861" s="406"/>
      <c r="G861" s="406"/>
      <c r="H861" s="406"/>
      <c r="I861" s="406"/>
      <c r="J861" s="406"/>
      <c r="K861" s="406"/>
      <c r="L861" s="406"/>
      <c r="M861" s="406"/>
      <c r="N861" s="406"/>
      <c r="O861" s="406"/>
      <c r="P861" s="406"/>
      <c r="Q861" s="406"/>
      <c r="R861" s="406"/>
      <c r="S861" s="406"/>
      <c r="T861" s="406"/>
      <c r="U861" s="406"/>
      <c r="V861" s="406"/>
      <c r="W861" s="406"/>
      <c r="X861" s="406"/>
      <c r="Y861" s="406"/>
      <c r="Z861" s="406"/>
      <c r="AA861" s="406"/>
      <c r="AB861" s="406"/>
      <c r="AC861" s="406"/>
      <c r="AD861" s="406"/>
      <c r="AE861" s="406"/>
      <c r="AF861" s="406"/>
      <c r="AG861" s="406"/>
      <c r="AH861" s="406"/>
      <c r="AI861" s="406"/>
      <c r="AJ861" s="406"/>
      <c r="AK861" s="406"/>
      <c r="AL861" s="406"/>
      <c r="AM861" s="406"/>
      <c r="AN861" s="406"/>
      <c r="AO861" s="406"/>
      <c r="AP861" s="406"/>
      <c r="AQ861" s="406"/>
      <c r="AR861" s="406"/>
      <c r="AS861" s="406"/>
      <c r="AT861" s="406"/>
      <c r="AU861" s="406"/>
      <c r="AV861" s="406"/>
      <c r="AW861" s="406"/>
      <c r="AX861" s="406"/>
      <c r="AY861" s="406"/>
      <c r="AZ861" s="406"/>
      <c r="BA861" s="406"/>
      <c r="BB861" s="406"/>
      <c r="BC861" s="406"/>
      <c r="BD861" s="406"/>
      <c r="BE861" s="406"/>
      <c r="BF861" s="406"/>
      <c r="BG861" s="406"/>
      <c r="BH861" s="406"/>
      <c r="BI861" s="406"/>
      <c r="BJ861" s="406"/>
      <c r="BK861" s="406"/>
      <c r="BL861" s="406"/>
      <c r="BM861" s="406"/>
      <c r="BN861" s="406"/>
      <c r="BO861" s="406"/>
      <c r="BP861" s="406"/>
      <c r="BQ861" s="406"/>
      <c r="BR861" s="406"/>
      <c r="BS861" s="406"/>
      <c r="BT861" s="406"/>
      <c r="BU861" s="406"/>
      <c r="BV861" s="406"/>
      <c r="BW861" s="406"/>
      <c r="BX861" s="406"/>
      <c r="BY861" s="406"/>
      <c r="BZ861" s="406"/>
      <c r="CA861" s="406"/>
      <c r="CB861" s="406"/>
      <c r="CC861" s="406"/>
      <c r="CD861" s="406"/>
      <c r="CE861" s="406"/>
      <c r="CF861" s="406"/>
      <c r="CG861" s="406"/>
      <c r="CH861" s="406"/>
      <c r="CI861" s="406"/>
    </row>
    <row r="862" spans="1:87" ht="15.75" customHeight="1">
      <c r="A862" s="406"/>
      <c r="B862" s="407"/>
      <c r="C862" s="407"/>
      <c r="D862" s="406"/>
      <c r="E862" s="406"/>
      <c r="F862" s="406"/>
      <c r="G862" s="406"/>
      <c r="H862" s="406"/>
      <c r="I862" s="406"/>
      <c r="J862" s="406"/>
      <c r="K862" s="406"/>
      <c r="L862" s="406"/>
      <c r="M862" s="406"/>
      <c r="N862" s="406"/>
      <c r="O862" s="406"/>
      <c r="P862" s="406"/>
      <c r="Q862" s="406"/>
      <c r="R862" s="406"/>
      <c r="S862" s="406"/>
      <c r="T862" s="406"/>
      <c r="U862" s="406"/>
      <c r="V862" s="406"/>
      <c r="W862" s="406"/>
      <c r="X862" s="406"/>
      <c r="Y862" s="406"/>
      <c r="Z862" s="406"/>
      <c r="AA862" s="406"/>
      <c r="AB862" s="406"/>
      <c r="AC862" s="406"/>
      <c r="AD862" s="406"/>
      <c r="AE862" s="406"/>
      <c r="AF862" s="406"/>
      <c r="AG862" s="406"/>
      <c r="AH862" s="406"/>
      <c r="AI862" s="406"/>
      <c r="AJ862" s="406"/>
      <c r="AK862" s="406"/>
      <c r="AL862" s="406"/>
      <c r="AM862" s="406"/>
      <c r="AN862" s="406"/>
      <c r="AO862" s="406"/>
      <c r="AP862" s="406"/>
      <c r="AQ862" s="406"/>
      <c r="AR862" s="406"/>
      <c r="AS862" s="406"/>
      <c r="AT862" s="406"/>
      <c r="AU862" s="406"/>
      <c r="AV862" s="406"/>
      <c r="AW862" s="406"/>
      <c r="AX862" s="406"/>
      <c r="AY862" s="406"/>
      <c r="AZ862" s="406"/>
      <c r="BA862" s="406"/>
      <c r="BB862" s="406"/>
      <c r="BC862" s="406"/>
      <c r="BD862" s="406"/>
      <c r="BE862" s="406"/>
      <c r="BF862" s="406"/>
      <c r="BG862" s="406"/>
      <c r="BH862" s="406"/>
      <c r="BI862" s="406"/>
      <c r="BJ862" s="406"/>
      <c r="BK862" s="406"/>
      <c r="BL862" s="406"/>
      <c r="BM862" s="406"/>
      <c r="BN862" s="406"/>
      <c r="BO862" s="406"/>
      <c r="BP862" s="406"/>
      <c r="BQ862" s="406"/>
      <c r="BR862" s="406"/>
      <c r="BS862" s="406"/>
      <c r="BT862" s="406"/>
      <c r="BU862" s="406"/>
      <c r="BV862" s="406"/>
      <c r="BW862" s="406"/>
      <c r="BX862" s="406"/>
      <c r="BY862" s="406"/>
      <c r="BZ862" s="406"/>
      <c r="CA862" s="406"/>
      <c r="CB862" s="406"/>
      <c r="CC862" s="406"/>
      <c r="CD862" s="406"/>
      <c r="CE862" s="406"/>
      <c r="CF862" s="406"/>
      <c r="CG862" s="406"/>
      <c r="CH862" s="406"/>
      <c r="CI862" s="406"/>
    </row>
    <row r="863" spans="1:87" ht="15.75" customHeight="1">
      <c r="A863" s="406"/>
      <c r="B863" s="407"/>
      <c r="C863" s="407"/>
      <c r="D863" s="406"/>
      <c r="E863" s="406"/>
      <c r="F863" s="406"/>
      <c r="G863" s="406"/>
      <c r="H863" s="406"/>
      <c r="I863" s="406"/>
      <c r="J863" s="406"/>
      <c r="K863" s="406"/>
      <c r="L863" s="406"/>
      <c r="M863" s="406"/>
      <c r="N863" s="406"/>
      <c r="O863" s="406"/>
      <c r="P863" s="406"/>
      <c r="Q863" s="406"/>
      <c r="R863" s="406"/>
      <c r="S863" s="406"/>
      <c r="T863" s="406"/>
      <c r="U863" s="406"/>
      <c r="V863" s="406"/>
      <c r="W863" s="406"/>
      <c r="X863" s="406"/>
      <c r="Y863" s="406"/>
      <c r="Z863" s="406"/>
      <c r="AA863" s="406"/>
      <c r="AB863" s="406"/>
      <c r="AC863" s="406"/>
      <c r="AD863" s="406"/>
      <c r="AE863" s="406"/>
      <c r="AF863" s="406"/>
      <c r="AG863" s="406"/>
      <c r="AH863" s="406"/>
      <c r="AI863" s="406"/>
      <c r="AJ863" s="406"/>
      <c r="AK863" s="406"/>
      <c r="AL863" s="406"/>
      <c r="AM863" s="406"/>
      <c r="AN863" s="406"/>
      <c r="AO863" s="406"/>
      <c r="AP863" s="406"/>
      <c r="AQ863" s="406"/>
      <c r="AR863" s="406"/>
      <c r="AS863" s="406"/>
      <c r="AT863" s="406"/>
      <c r="AU863" s="406"/>
      <c r="AV863" s="406"/>
      <c r="AW863" s="406"/>
      <c r="AX863" s="406"/>
      <c r="AY863" s="406"/>
      <c r="AZ863" s="406"/>
      <c r="BA863" s="406"/>
      <c r="BB863" s="406"/>
      <c r="BC863" s="406"/>
      <c r="BD863" s="406"/>
      <c r="BE863" s="406"/>
      <c r="BF863" s="406"/>
      <c r="BG863" s="406"/>
      <c r="BH863" s="406"/>
      <c r="BI863" s="406"/>
      <c r="BJ863" s="406"/>
      <c r="BK863" s="406"/>
      <c r="BL863" s="406"/>
      <c r="BM863" s="406"/>
      <c r="BN863" s="406"/>
      <c r="BO863" s="406"/>
      <c r="BP863" s="406"/>
      <c r="BQ863" s="406"/>
      <c r="BR863" s="406"/>
      <c r="BS863" s="406"/>
      <c r="BT863" s="406"/>
      <c r="BU863" s="406"/>
      <c r="BV863" s="406"/>
      <c r="BW863" s="406"/>
      <c r="BX863" s="406"/>
      <c r="BY863" s="406"/>
      <c r="BZ863" s="406"/>
      <c r="CA863" s="406"/>
      <c r="CB863" s="406"/>
      <c r="CC863" s="406"/>
      <c r="CD863" s="406"/>
      <c r="CE863" s="406"/>
      <c r="CF863" s="406"/>
      <c r="CG863" s="406"/>
      <c r="CH863" s="406"/>
      <c r="CI863" s="406"/>
    </row>
    <row r="864" spans="1:87" ht="15.75" customHeight="1">
      <c r="A864" s="406"/>
      <c r="B864" s="407"/>
      <c r="C864" s="407"/>
      <c r="D864" s="406"/>
      <c r="E864" s="406"/>
      <c r="F864" s="406"/>
      <c r="G864" s="406"/>
      <c r="H864" s="406"/>
      <c r="I864" s="406"/>
      <c r="J864" s="406"/>
      <c r="K864" s="406"/>
      <c r="L864" s="406"/>
      <c r="M864" s="406"/>
      <c r="N864" s="406"/>
      <c r="O864" s="406"/>
      <c r="P864" s="406"/>
      <c r="Q864" s="406"/>
      <c r="R864" s="406"/>
      <c r="S864" s="406"/>
      <c r="T864" s="406"/>
      <c r="U864" s="406"/>
      <c r="V864" s="406"/>
      <c r="W864" s="406"/>
      <c r="X864" s="406"/>
      <c r="Y864" s="406"/>
      <c r="Z864" s="406"/>
      <c r="AA864" s="406"/>
      <c r="AB864" s="406"/>
      <c r="AC864" s="406"/>
      <c r="AD864" s="406"/>
      <c r="AE864" s="406"/>
      <c r="AF864" s="406"/>
      <c r="AG864" s="406"/>
      <c r="AH864" s="406"/>
      <c r="AI864" s="406"/>
      <c r="AJ864" s="406"/>
      <c r="AK864" s="406"/>
      <c r="AL864" s="406"/>
      <c r="AM864" s="406"/>
      <c r="AN864" s="406"/>
      <c r="AO864" s="406"/>
      <c r="AP864" s="406"/>
      <c r="AQ864" s="406"/>
      <c r="AR864" s="406"/>
      <c r="AS864" s="406"/>
      <c r="AT864" s="406"/>
      <c r="AU864" s="406"/>
      <c r="AV864" s="406"/>
      <c r="AW864" s="406"/>
      <c r="AX864" s="406"/>
      <c r="AY864" s="406"/>
      <c r="AZ864" s="406"/>
      <c r="BA864" s="406"/>
      <c r="BB864" s="406"/>
      <c r="BC864" s="406"/>
      <c r="BD864" s="406"/>
      <c r="BE864" s="406"/>
      <c r="BF864" s="406"/>
      <c r="BG864" s="406"/>
      <c r="BH864" s="406"/>
      <c r="BI864" s="406"/>
      <c r="BJ864" s="406"/>
      <c r="BK864" s="406"/>
      <c r="BL864" s="406"/>
      <c r="BM864" s="406"/>
      <c r="BN864" s="406"/>
      <c r="BO864" s="406"/>
      <c r="BP864" s="406"/>
      <c r="BQ864" s="406"/>
      <c r="BR864" s="406"/>
      <c r="BS864" s="406"/>
      <c r="BT864" s="406"/>
      <c r="BU864" s="406"/>
      <c r="BV864" s="406"/>
      <c r="BW864" s="406"/>
      <c r="BX864" s="406"/>
      <c r="BY864" s="406"/>
      <c r="BZ864" s="406"/>
      <c r="CA864" s="406"/>
      <c r="CB864" s="406"/>
      <c r="CC864" s="406"/>
      <c r="CD864" s="406"/>
      <c r="CE864" s="406"/>
      <c r="CF864" s="406"/>
      <c r="CG864" s="406"/>
      <c r="CH864" s="406"/>
      <c r="CI864" s="406"/>
    </row>
    <row r="865" spans="1:87" ht="15.75" customHeight="1">
      <c r="A865" s="406"/>
      <c r="B865" s="407"/>
      <c r="C865" s="407"/>
      <c r="D865" s="406"/>
      <c r="E865" s="406"/>
      <c r="F865" s="406"/>
      <c r="G865" s="406"/>
      <c r="H865" s="406"/>
      <c r="I865" s="406"/>
      <c r="J865" s="406"/>
      <c r="K865" s="406"/>
      <c r="L865" s="406"/>
      <c r="M865" s="406"/>
      <c r="N865" s="406"/>
      <c r="O865" s="406"/>
      <c r="P865" s="406"/>
      <c r="Q865" s="406"/>
      <c r="R865" s="406"/>
      <c r="S865" s="406"/>
      <c r="T865" s="406"/>
      <c r="U865" s="406"/>
      <c r="V865" s="406"/>
      <c r="W865" s="406"/>
      <c r="X865" s="406"/>
      <c r="Y865" s="406"/>
      <c r="Z865" s="406"/>
      <c r="AA865" s="406"/>
      <c r="AB865" s="406"/>
      <c r="AC865" s="406"/>
      <c r="AD865" s="406"/>
      <c r="AE865" s="406"/>
      <c r="AF865" s="406"/>
      <c r="AG865" s="406"/>
      <c r="AH865" s="406"/>
      <c r="AI865" s="406"/>
      <c r="AJ865" s="406"/>
      <c r="AK865" s="406"/>
      <c r="AL865" s="406"/>
      <c r="AM865" s="406"/>
      <c r="AN865" s="406"/>
      <c r="AO865" s="406"/>
      <c r="AP865" s="406"/>
      <c r="AQ865" s="406"/>
      <c r="AR865" s="406"/>
      <c r="AS865" s="406"/>
      <c r="AT865" s="406"/>
      <c r="AU865" s="406"/>
      <c r="AV865" s="406"/>
      <c r="AW865" s="406"/>
      <c r="AX865" s="406"/>
      <c r="AY865" s="406"/>
      <c r="AZ865" s="406"/>
      <c r="BA865" s="406"/>
      <c r="BB865" s="406"/>
      <c r="BC865" s="406"/>
      <c r="BD865" s="406"/>
      <c r="BE865" s="406"/>
      <c r="BF865" s="406"/>
      <c r="BG865" s="406"/>
      <c r="BH865" s="406"/>
      <c r="BI865" s="406"/>
      <c r="BJ865" s="406"/>
      <c r="BK865" s="406"/>
      <c r="BL865" s="406"/>
      <c r="BM865" s="406"/>
      <c r="BN865" s="406"/>
      <c r="BO865" s="406"/>
      <c r="BP865" s="406"/>
      <c r="BQ865" s="406"/>
      <c r="BR865" s="406"/>
      <c r="BS865" s="406"/>
      <c r="BT865" s="406"/>
      <c r="BU865" s="406"/>
      <c r="BV865" s="406"/>
      <c r="BW865" s="406"/>
      <c r="BX865" s="406"/>
      <c r="BY865" s="406"/>
      <c r="BZ865" s="406"/>
      <c r="CA865" s="406"/>
      <c r="CB865" s="406"/>
      <c r="CC865" s="406"/>
      <c r="CD865" s="406"/>
      <c r="CE865" s="406"/>
      <c r="CF865" s="406"/>
      <c r="CG865" s="406"/>
      <c r="CH865" s="406"/>
      <c r="CI865" s="406"/>
    </row>
    <row r="866" spans="1:87" ht="15.75" customHeight="1">
      <c r="A866" s="406"/>
      <c r="B866" s="407"/>
      <c r="C866" s="407"/>
      <c r="D866" s="406"/>
      <c r="E866" s="406"/>
      <c r="F866" s="406"/>
      <c r="G866" s="406"/>
      <c r="H866" s="406"/>
      <c r="I866" s="406"/>
      <c r="J866" s="406"/>
      <c r="K866" s="406"/>
      <c r="L866" s="406"/>
      <c r="M866" s="406"/>
      <c r="N866" s="406"/>
      <c r="O866" s="406"/>
      <c r="P866" s="406"/>
      <c r="Q866" s="406"/>
      <c r="R866" s="406"/>
      <c r="S866" s="406"/>
      <c r="T866" s="406"/>
      <c r="U866" s="406"/>
      <c r="V866" s="406"/>
      <c r="W866" s="406"/>
      <c r="X866" s="406"/>
      <c r="Y866" s="406"/>
      <c r="Z866" s="406"/>
      <c r="AA866" s="406"/>
      <c r="AB866" s="406"/>
      <c r="AC866" s="406"/>
      <c r="AD866" s="406"/>
      <c r="AE866" s="406"/>
      <c r="AF866" s="406"/>
      <c r="AG866" s="406"/>
      <c r="AH866" s="406"/>
      <c r="AI866" s="406"/>
      <c r="AJ866" s="406"/>
      <c r="AK866" s="406"/>
      <c r="AL866" s="406"/>
      <c r="AM866" s="406"/>
      <c r="AN866" s="406"/>
      <c r="AO866" s="406"/>
      <c r="AP866" s="406"/>
      <c r="AQ866" s="406"/>
      <c r="AR866" s="406"/>
      <c r="AS866" s="406"/>
      <c r="AT866" s="406"/>
      <c r="AU866" s="406"/>
      <c r="AV866" s="406"/>
      <c r="AW866" s="406"/>
      <c r="AX866" s="406"/>
      <c r="AY866" s="406"/>
      <c r="AZ866" s="406"/>
      <c r="BA866" s="406"/>
      <c r="BB866" s="406"/>
      <c r="BC866" s="406"/>
      <c r="BD866" s="406"/>
      <c r="BE866" s="406"/>
      <c r="BF866" s="406"/>
      <c r="BG866" s="406"/>
      <c r="BH866" s="406"/>
      <c r="BI866" s="406"/>
      <c r="BJ866" s="406"/>
      <c r="BK866" s="406"/>
      <c r="BL866" s="406"/>
      <c r="BM866" s="406"/>
      <c r="BN866" s="406"/>
      <c r="BO866" s="406"/>
      <c r="BP866" s="406"/>
      <c r="BQ866" s="406"/>
      <c r="BR866" s="406"/>
      <c r="BS866" s="406"/>
      <c r="BT866" s="406"/>
      <c r="BU866" s="406"/>
      <c r="BV866" s="406"/>
      <c r="BW866" s="406"/>
      <c r="BX866" s="406"/>
      <c r="BY866" s="406"/>
      <c r="BZ866" s="406"/>
      <c r="CA866" s="406"/>
      <c r="CB866" s="406"/>
      <c r="CC866" s="406"/>
      <c r="CD866" s="406"/>
      <c r="CE866" s="406"/>
      <c r="CF866" s="406"/>
      <c r="CG866" s="406"/>
      <c r="CH866" s="406"/>
      <c r="CI866" s="406"/>
    </row>
    <row r="867" spans="1:87" ht="15.75" customHeight="1">
      <c r="A867" s="406"/>
      <c r="B867" s="407"/>
      <c r="C867" s="407"/>
      <c r="D867" s="406"/>
      <c r="E867" s="406"/>
      <c r="F867" s="406"/>
      <c r="G867" s="406"/>
      <c r="H867" s="406"/>
      <c r="I867" s="406"/>
      <c r="J867" s="406"/>
      <c r="K867" s="406"/>
      <c r="L867" s="406"/>
      <c r="M867" s="406"/>
      <c r="N867" s="406"/>
      <c r="O867" s="406"/>
      <c r="P867" s="406"/>
      <c r="Q867" s="406"/>
      <c r="R867" s="406"/>
      <c r="S867" s="406"/>
      <c r="T867" s="406"/>
      <c r="U867" s="406"/>
      <c r="V867" s="406"/>
      <c r="W867" s="406"/>
      <c r="X867" s="406"/>
      <c r="Y867" s="406"/>
      <c r="Z867" s="406"/>
      <c r="AA867" s="406"/>
      <c r="AB867" s="406"/>
      <c r="AC867" s="406"/>
      <c r="AD867" s="406"/>
      <c r="AE867" s="406"/>
      <c r="AF867" s="406"/>
      <c r="AG867" s="406"/>
      <c r="AH867" s="406"/>
      <c r="AI867" s="406"/>
      <c r="AJ867" s="406"/>
      <c r="AK867" s="406"/>
      <c r="AL867" s="406"/>
      <c r="AM867" s="406"/>
      <c r="AN867" s="406"/>
      <c r="AO867" s="406"/>
      <c r="AP867" s="406"/>
      <c r="AQ867" s="406"/>
      <c r="AR867" s="406"/>
      <c r="AS867" s="406"/>
      <c r="AT867" s="406"/>
      <c r="AU867" s="406"/>
      <c r="AV867" s="406"/>
      <c r="AW867" s="406"/>
      <c r="AX867" s="406"/>
      <c r="AY867" s="406"/>
      <c r="AZ867" s="406"/>
      <c r="BA867" s="406"/>
      <c r="BB867" s="406"/>
      <c r="BC867" s="406"/>
      <c r="BD867" s="406"/>
      <c r="BE867" s="406"/>
      <c r="BF867" s="406"/>
      <c r="BG867" s="406"/>
      <c r="BH867" s="406"/>
      <c r="BI867" s="406"/>
      <c r="BJ867" s="406"/>
      <c r="BK867" s="406"/>
      <c r="BL867" s="406"/>
      <c r="BM867" s="406"/>
      <c r="BN867" s="406"/>
      <c r="BO867" s="406"/>
      <c r="BP867" s="406"/>
      <c r="BQ867" s="406"/>
      <c r="BR867" s="406"/>
      <c r="BS867" s="406"/>
      <c r="BT867" s="406"/>
      <c r="BU867" s="406"/>
      <c r="BV867" s="406"/>
      <c r="BW867" s="406"/>
      <c r="BX867" s="406"/>
      <c r="BY867" s="406"/>
      <c r="BZ867" s="406"/>
      <c r="CA867" s="406"/>
      <c r="CB867" s="406"/>
      <c r="CC867" s="406"/>
      <c r="CD867" s="406"/>
      <c r="CE867" s="406"/>
      <c r="CF867" s="406"/>
      <c r="CG867" s="406"/>
      <c r="CH867" s="406"/>
      <c r="CI867" s="406"/>
    </row>
    <row r="868" spans="1:87" ht="15.75" customHeight="1">
      <c r="A868" s="406"/>
      <c r="B868" s="407"/>
      <c r="C868" s="407"/>
      <c r="D868" s="406"/>
      <c r="E868" s="406"/>
      <c r="F868" s="406"/>
      <c r="G868" s="406"/>
      <c r="H868" s="406"/>
      <c r="I868" s="406"/>
      <c r="J868" s="406"/>
      <c r="K868" s="406"/>
      <c r="L868" s="406"/>
      <c r="M868" s="406"/>
      <c r="N868" s="406"/>
      <c r="O868" s="406"/>
      <c r="P868" s="406"/>
      <c r="Q868" s="406"/>
      <c r="R868" s="406"/>
      <c r="S868" s="406"/>
      <c r="T868" s="406"/>
      <c r="U868" s="406"/>
      <c r="V868" s="406"/>
      <c r="W868" s="406"/>
      <c r="X868" s="406"/>
      <c r="Y868" s="406"/>
      <c r="Z868" s="406"/>
      <c r="AA868" s="406"/>
      <c r="AB868" s="406"/>
      <c r="AC868" s="406"/>
      <c r="AD868" s="406"/>
      <c r="AE868" s="406"/>
      <c r="AF868" s="406"/>
      <c r="AG868" s="406"/>
      <c r="AH868" s="406"/>
      <c r="AI868" s="406"/>
      <c r="AJ868" s="406"/>
      <c r="AK868" s="406"/>
      <c r="AL868" s="406"/>
      <c r="AM868" s="406"/>
      <c r="AN868" s="406"/>
      <c r="AO868" s="406"/>
      <c r="AP868" s="406"/>
      <c r="AQ868" s="406"/>
      <c r="AR868" s="406"/>
      <c r="AS868" s="406"/>
      <c r="AT868" s="406"/>
      <c r="AU868" s="406"/>
      <c r="AV868" s="406"/>
      <c r="AW868" s="406"/>
      <c r="AX868" s="406"/>
      <c r="AY868" s="406"/>
      <c r="AZ868" s="406"/>
      <c r="BA868" s="406"/>
      <c r="BB868" s="406"/>
      <c r="BC868" s="406"/>
      <c r="BD868" s="406"/>
      <c r="BE868" s="406"/>
      <c r="BF868" s="406"/>
      <c r="BG868" s="406"/>
      <c r="BH868" s="406"/>
      <c r="BI868" s="406"/>
      <c r="BJ868" s="406"/>
      <c r="BK868" s="406"/>
      <c r="BL868" s="406"/>
      <c r="BM868" s="406"/>
      <c r="BN868" s="406"/>
      <c r="BO868" s="406"/>
      <c r="BP868" s="406"/>
      <c r="BQ868" s="406"/>
      <c r="BR868" s="406"/>
      <c r="BS868" s="406"/>
      <c r="BT868" s="406"/>
      <c r="BU868" s="406"/>
      <c r="BV868" s="406"/>
      <c r="BW868" s="406"/>
      <c r="BX868" s="406"/>
      <c r="BY868" s="406"/>
      <c r="BZ868" s="406"/>
      <c r="CA868" s="406"/>
      <c r="CB868" s="406"/>
      <c r="CC868" s="406"/>
      <c r="CD868" s="406"/>
      <c r="CE868" s="406"/>
      <c r="CF868" s="406"/>
      <c r="CG868" s="406"/>
      <c r="CH868" s="406"/>
      <c r="CI868" s="406"/>
    </row>
    <row r="869" spans="1:87" ht="15.75" customHeight="1">
      <c r="A869" s="406"/>
      <c r="B869" s="407"/>
      <c r="C869" s="407"/>
      <c r="D869" s="406"/>
      <c r="E869" s="406"/>
      <c r="F869" s="406"/>
      <c r="G869" s="406"/>
      <c r="H869" s="406"/>
      <c r="I869" s="406"/>
      <c r="J869" s="406"/>
      <c r="K869" s="406"/>
      <c r="L869" s="406"/>
      <c r="M869" s="406"/>
      <c r="N869" s="406"/>
      <c r="O869" s="406"/>
      <c r="P869" s="406"/>
      <c r="Q869" s="406"/>
      <c r="R869" s="406"/>
      <c r="S869" s="406"/>
      <c r="T869" s="406"/>
      <c r="U869" s="406"/>
      <c r="V869" s="406"/>
      <c r="W869" s="406"/>
      <c r="X869" s="406"/>
      <c r="Y869" s="406"/>
      <c r="Z869" s="406"/>
      <c r="AA869" s="406"/>
      <c r="AB869" s="406"/>
      <c r="AC869" s="406"/>
      <c r="AD869" s="406"/>
      <c r="AE869" s="406"/>
      <c r="AF869" s="406"/>
      <c r="AG869" s="406"/>
      <c r="AH869" s="406"/>
      <c r="AI869" s="406"/>
      <c r="AJ869" s="406"/>
      <c r="AK869" s="406"/>
      <c r="AL869" s="406"/>
      <c r="AM869" s="406"/>
      <c r="AN869" s="406"/>
      <c r="AO869" s="406"/>
      <c r="AP869" s="406"/>
      <c r="AQ869" s="406"/>
      <c r="AR869" s="406"/>
      <c r="AS869" s="406"/>
      <c r="AT869" s="406"/>
      <c r="AU869" s="406"/>
      <c r="AV869" s="406"/>
      <c r="AW869" s="406"/>
      <c r="AX869" s="406"/>
      <c r="AY869" s="406"/>
      <c r="AZ869" s="406"/>
      <c r="BA869" s="406"/>
      <c r="BB869" s="406"/>
      <c r="BC869" s="406"/>
      <c r="BD869" s="406"/>
      <c r="BE869" s="406"/>
      <c r="BF869" s="406"/>
      <c r="BG869" s="406"/>
      <c r="BH869" s="406"/>
      <c r="BI869" s="406"/>
      <c r="BJ869" s="406"/>
      <c r="BK869" s="406"/>
      <c r="BL869" s="406"/>
      <c r="BM869" s="406"/>
      <c r="BN869" s="406"/>
      <c r="BO869" s="406"/>
      <c r="BP869" s="406"/>
      <c r="BQ869" s="406"/>
      <c r="BR869" s="406"/>
      <c r="BS869" s="406"/>
      <c r="BT869" s="406"/>
      <c r="BU869" s="406"/>
      <c r="BV869" s="406"/>
      <c r="BW869" s="406"/>
      <c r="BX869" s="406"/>
      <c r="BY869" s="406"/>
      <c r="BZ869" s="406"/>
      <c r="CA869" s="406"/>
      <c r="CB869" s="406"/>
      <c r="CC869" s="406"/>
      <c r="CD869" s="406"/>
      <c r="CE869" s="406"/>
      <c r="CF869" s="406"/>
      <c r="CG869" s="406"/>
      <c r="CH869" s="406"/>
      <c r="CI869" s="406"/>
    </row>
    <row r="870" spans="1:87" ht="15.75" customHeight="1">
      <c r="A870" s="406"/>
      <c r="B870" s="407"/>
      <c r="C870" s="407"/>
      <c r="D870" s="406"/>
      <c r="E870" s="406"/>
      <c r="F870" s="406"/>
      <c r="G870" s="406"/>
      <c r="H870" s="406"/>
      <c r="I870" s="406"/>
      <c r="J870" s="406"/>
      <c r="K870" s="406"/>
      <c r="L870" s="406"/>
      <c r="M870" s="406"/>
      <c r="N870" s="406"/>
      <c r="O870" s="406"/>
      <c r="P870" s="406"/>
      <c r="Q870" s="406"/>
      <c r="R870" s="406"/>
      <c r="S870" s="406"/>
      <c r="T870" s="406"/>
      <c r="U870" s="406"/>
      <c r="V870" s="406"/>
      <c r="W870" s="406"/>
      <c r="X870" s="406"/>
      <c r="Y870" s="406"/>
      <c r="Z870" s="406"/>
      <c r="AA870" s="406"/>
      <c r="AB870" s="406"/>
      <c r="AC870" s="406"/>
      <c r="AD870" s="406"/>
      <c r="AE870" s="406"/>
      <c r="AF870" s="406"/>
      <c r="AG870" s="406"/>
      <c r="AH870" s="406"/>
      <c r="AI870" s="406"/>
      <c r="AJ870" s="406"/>
      <c r="AK870" s="406"/>
      <c r="AL870" s="406"/>
      <c r="AM870" s="406"/>
      <c r="AN870" s="406"/>
      <c r="AO870" s="406"/>
      <c r="AP870" s="406"/>
      <c r="AQ870" s="406"/>
      <c r="AR870" s="406"/>
      <c r="AS870" s="406"/>
      <c r="AT870" s="406"/>
      <c r="AU870" s="406"/>
      <c r="AV870" s="406"/>
      <c r="AW870" s="406"/>
      <c r="AX870" s="406"/>
      <c r="AY870" s="406"/>
      <c r="AZ870" s="406"/>
      <c r="BA870" s="406"/>
      <c r="BB870" s="406"/>
      <c r="BC870" s="406"/>
      <c r="BD870" s="406"/>
      <c r="BE870" s="406"/>
      <c r="BF870" s="406"/>
      <c r="BG870" s="406"/>
      <c r="BH870" s="406"/>
      <c r="BI870" s="406"/>
      <c r="BJ870" s="406"/>
      <c r="BK870" s="406"/>
      <c r="BL870" s="406"/>
      <c r="BM870" s="406"/>
      <c r="BN870" s="406"/>
      <c r="BO870" s="406"/>
      <c r="BP870" s="406"/>
      <c r="BQ870" s="406"/>
      <c r="BR870" s="406"/>
      <c r="BS870" s="406"/>
      <c r="BT870" s="406"/>
      <c r="BU870" s="406"/>
      <c r="BV870" s="406"/>
      <c r="BW870" s="406"/>
      <c r="BX870" s="406"/>
      <c r="BY870" s="406"/>
      <c r="BZ870" s="406"/>
      <c r="CA870" s="406"/>
      <c r="CB870" s="406"/>
      <c r="CC870" s="406"/>
      <c r="CD870" s="406"/>
      <c r="CE870" s="406"/>
      <c r="CF870" s="406"/>
      <c r="CG870" s="406"/>
      <c r="CH870" s="406"/>
      <c r="CI870" s="406"/>
    </row>
    <row r="871" spans="1:87" ht="15.75" customHeight="1">
      <c r="A871" s="406"/>
      <c r="B871" s="407"/>
      <c r="C871" s="407"/>
      <c r="D871" s="406"/>
      <c r="E871" s="406"/>
      <c r="F871" s="406"/>
      <c r="G871" s="406"/>
      <c r="H871" s="406"/>
      <c r="I871" s="406"/>
      <c r="J871" s="406"/>
      <c r="K871" s="406"/>
      <c r="L871" s="406"/>
      <c r="M871" s="406"/>
      <c r="N871" s="406"/>
      <c r="O871" s="406"/>
      <c r="P871" s="406"/>
      <c r="Q871" s="406"/>
      <c r="R871" s="406"/>
      <c r="S871" s="406"/>
      <c r="T871" s="406"/>
      <c r="U871" s="406"/>
      <c r="V871" s="406"/>
      <c r="W871" s="406"/>
      <c r="X871" s="406"/>
      <c r="Y871" s="406"/>
      <c r="Z871" s="406"/>
      <c r="AA871" s="406"/>
      <c r="AB871" s="406"/>
      <c r="AC871" s="406"/>
      <c r="AD871" s="406"/>
      <c r="AE871" s="406"/>
      <c r="AF871" s="406"/>
      <c r="AG871" s="406"/>
      <c r="AH871" s="406"/>
      <c r="AI871" s="406"/>
      <c r="AJ871" s="406"/>
      <c r="AK871" s="406"/>
      <c r="AL871" s="406"/>
      <c r="AM871" s="406"/>
      <c r="AN871" s="406"/>
      <c r="AO871" s="406"/>
      <c r="AP871" s="406"/>
      <c r="AQ871" s="406"/>
      <c r="AR871" s="406"/>
      <c r="AS871" s="406"/>
      <c r="AT871" s="406"/>
      <c r="AU871" s="406"/>
      <c r="AV871" s="406"/>
      <c r="AW871" s="406"/>
      <c r="AX871" s="406"/>
      <c r="AY871" s="406"/>
      <c r="AZ871" s="406"/>
      <c r="BA871" s="406"/>
      <c r="BB871" s="406"/>
      <c r="BC871" s="406"/>
      <c r="BD871" s="406"/>
      <c r="BE871" s="406"/>
      <c r="BF871" s="406"/>
      <c r="BG871" s="406"/>
      <c r="BH871" s="406"/>
      <c r="BI871" s="406"/>
      <c r="BJ871" s="406"/>
      <c r="BK871" s="406"/>
      <c r="BL871" s="406"/>
      <c r="BM871" s="406"/>
      <c r="BN871" s="406"/>
      <c r="BO871" s="406"/>
      <c r="BP871" s="406"/>
      <c r="BQ871" s="406"/>
      <c r="BR871" s="406"/>
      <c r="BS871" s="406"/>
      <c r="BT871" s="406"/>
      <c r="BU871" s="406"/>
      <c r="BV871" s="406"/>
      <c r="BW871" s="406"/>
      <c r="BX871" s="406"/>
      <c r="BY871" s="406"/>
      <c r="BZ871" s="406"/>
      <c r="CA871" s="406"/>
      <c r="CB871" s="406"/>
      <c r="CC871" s="406"/>
      <c r="CD871" s="406"/>
      <c r="CE871" s="406"/>
      <c r="CF871" s="406"/>
      <c r="CG871" s="406"/>
      <c r="CH871" s="406"/>
      <c r="CI871" s="406"/>
    </row>
    <row r="872" spans="1:87" ht="15.75" customHeight="1">
      <c r="A872" s="406"/>
      <c r="B872" s="407"/>
      <c r="C872" s="407"/>
      <c r="D872" s="406"/>
      <c r="E872" s="406"/>
      <c r="F872" s="406"/>
      <c r="G872" s="406"/>
      <c r="H872" s="406"/>
      <c r="I872" s="406"/>
      <c r="J872" s="406"/>
      <c r="K872" s="406"/>
      <c r="L872" s="406"/>
      <c r="M872" s="406"/>
      <c r="N872" s="406"/>
      <c r="O872" s="406"/>
      <c r="P872" s="406"/>
      <c r="Q872" s="406"/>
      <c r="R872" s="406"/>
      <c r="S872" s="406"/>
      <c r="T872" s="406"/>
      <c r="U872" s="406"/>
      <c r="V872" s="406"/>
      <c r="W872" s="406"/>
      <c r="X872" s="406"/>
      <c r="Y872" s="406"/>
      <c r="Z872" s="406"/>
      <c r="AA872" s="406"/>
      <c r="AB872" s="406"/>
      <c r="AC872" s="406"/>
      <c r="AD872" s="406"/>
      <c r="AE872" s="406"/>
      <c r="AF872" s="406"/>
      <c r="AG872" s="406"/>
      <c r="AH872" s="406"/>
      <c r="AI872" s="406"/>
      <c r="AJ872" s="406"/>
      <c r="AK872" s="406"/>
      <c r="AL872" s="406"/>
      <c r="AM872" s="406"/>
      <c r="AN872" s="406"/>
      <c r="AO872" s="406"/>
      <c r="AP872" s="406"/>
      <c r="AQ872" s="406"/>
      <c r="AR872" s="406"/>
      <c r="AS872" s="406"/>
      <c r="AT872" s="406"/>
      <c r="AU872" s="406"/>
      <c r="AV872" s="406"/>
      <c r="AW872" s="406"/>
      <c r="AX872" s="406"/>
      <c r="AY872" s="406"/>
      <c r="AZ872" s="406"/>
      <c r="BA872" s="406"/>
      <c r="BB872" s="406"/>
      <c r="BC872" s="406"/>
      <c r="BD872" s="406"/>
      <c r="BE872" s="406"/>
      <c r="BF872" s="406"/>
      <c r="BG872" s="406"/>
      <c r="BH872" s="406"/>
      <c r="BI872" s="406"/>
      <c r="BJ872" s="406"/>
      <c r="BK872" s="406"/>
      <c r="BL872" s="406"/>
      <c r="BM872" s="406"/>
      <c r="BN872" s="406"/>
      <c r="BO872" s="406"/>
      <c r="BP872" s="406"/>
      <c r="BQ872" s="406"/>
      <c r="BR872" s="406"/>
      <c r="BS872" s="406"/>
      <c r="BT872" s="406"/>
      <c r="BU872" s="406"/>
      <c r="BV872" s="406"/>
      <c r="BW872" s="406"/>
      <c r="BX872" s="406"/>
      <c r="BY872" s="406"/>
      <c r="BZ872" s="406"/>
      <c r="CA872" s="406"/>
      <c r="CB872" s="406"/>
      <c r="CC872" s="406"/>
      <c r="CD872" s="406"/>
      <c r="CE872" s="406"/>
      <c r="CF872" s="406"/>
      <c r="CG872" s="406"/>
      <c r="CH872" s="406"/>
      <c r="CI872" s="406"/>
    </row>
    <row r="873" spans="1:87" ht="15.75" customHeight="1">
      <c r="A873" s="406"/>
      <c r="B873" s="407"/>
      <c r="C873" s="407"/>
      <c r="D873" s="406"/>
      <c r="E873" s="406"/>
      <c r="F873" s="406"/>
      <c r="G873" s="406"/>
      <c r="H873" s="406"/>
      <c r="I873" s="406"/>
      <c r="J873" s="406"/>
      <c r="K873" s="406"/>
      <c r="L873" s="406"/>
      <c r="M873" s="406"/>
      <c r="N873" s="406"/>
      <c r="O873" s="406"/>
      <c r="P873" s="406"/>
      <c r="Q873" s="406"/>
      <c r="R873" s="406"/>
      <c r="S873" s="406"/>
      <c r="T873" s="406"/>
      <c r="U873" s="406"/>
      <c r="V873" s="406"/>
      <c r="W873" s="406"/>
      <c r="X873" s="406"/>
      <c r="Y873" s="406"/>
      <c r="Z873" s="406"/>
      <c r="AA873" s="406"/>
      <c r="AB873" s="406"/>
      <c r="AC873" s="406"/>
      <c r="AD873" s="406"/>
      <c r="AE873" s="406"/>
      <c r="AF873" s="406"/>
      <c r="AG873" s="406"/>
      <c r="AH873" s="406"/>
      <c r="AI873" s="406"/>
      <c r="AJ873" s="406"/>
      <c r="AK873" s="406"/>
      <c r="AL873" s="406"/>
      <c r="AM873" s="406"/>
      <c r="AN873" s="406"/>
      <c r="AO873" s="406"/>
      <c r="AP873" s="406"/>
      <c r="AQ873" s="406"/>
      <c r="AR873" s="406"/>
      <c r="AS873" s="406"/>
      <c r="AT873" s="406"/>
      <c r="AU873" s="406"/>
      <c r="AV873" s="406"/>
      <c r="AW873" s="406"/>
      <c r="AX873" s="406"/>
      <c r="AY873" s="406"/>
      <c r="AZ873" s="406"/>
      <c r="BA873" s="406"/>
      <c r="BB873" s="406"/>
      <c r="BC873" s="406"/>
      <c r="BD873" s="406"/>
      <c r="BE873" s="406"/>
      <c r="BF873" s="406"/>
      <c r="BG873" s="406"/>
      <c r="BH873" s="406"/>
      <c r="BI873" s="406"/>
      <c r="BJ873" s="406"/>
      <c r="BK873" s="406"/>
      <c r="BL873" s="406"/>
      <c r="BM873" s="406"/>
      <c r="BN873" s="406"/>
      <c r="BO873" s="406"/>
      <c r="BP873" s="406"/>
      <c r="BQ873" s="406"/>
      <c r="BR873" s="406"/>
      <c r="BS873" s="406"/>
      <c r="BT873" s="406"/>
      <c r="BU873" s="406"/>
      <c r="BV873" s="406"/>
      <c r="BW873" s="406"/>
      <c r="BX873" s="406"/>
      <c r="BY873" s="406"/>
      <c r="BZ873" s="406"/>
      <c r="CA873" s="406"/>
      <c r="CB873" s="406"/>
      <c r="CC873" s="406"/>
      <c r="CD873" s="406"/>
      <c r="CE873" s="406"/>
      <c r="CF873" s="406"/>
      <c r="CG873" s="406"/>
      <c r="CH873" s="406"/>
      <c r="CI873" s="406"/>
    </row>
    <row r="874" spans="1:87" ht="15.75" customHeight="1">
      <c r="A874" s="406"/>
      <c r="B874" s="407"/>
      <c r="C874" s="407"/>
      <c r="D874" s="406"/>
      <c r="E874" s="406"/>
      <c r="F874" s="406"/>
      <c r="G874" s="406"/>
      <c r="H874" s="406"/>
      <c r="I874" s="406"/>
      <c r="J874" s="406"/>
      <c r="K874" s="406"/>
      <c r="L874" s="406"/>
      <c r="M874" s="406"/>
      <c r="N874" s="406"/>
      <c r="O874" s="406"/>
      <c r="P874" s="406"/>
      <c r="Q874" s="406"/>
      <c r="R874" s="406"/>
      <c r="S874" s="406"/>
      <c r="T874" s="406"/>
      <c r="U874" s="406"/>
      <c r="V874" s="406"/>
      <c r="W874" s="406"/>
      <c r="X874" s="406"/>
      <c r="Y874" s="406"/>
      <c r="Z874" s="406"/>
      <c r="AA874" s="406"/>
      <c r="AB874" s="406"/>
      <c r="AC874" s="406"/>
      <c r="AD874" s="406"/>
      <c r="AE874" s="406"/>
      <c r="AF874" s="406"/>
      <c r="AG874" s="406"/>
      <c r="AH874" s="406"/>
      <c r="AI874" s="406"/>
      <c r="AJ874" s="406"/>
      <c r="AK874" s="406"/>
      <c r="AL874" s="406"/>
      <c r="AM874" s="406"/>
      <c r="AN874" s="406"/>
      <c r="AO874" s="406"/>
      <c r="AP874" s="406"/>
      <c r="AQ874" s="406"/>
      <c r="AR874" s="406"/>
      <c r="AS874" s="406"/>
      <c r="AT874" s="406"/>
      <c r="AU874" s="406"/>
      <c r="AV874" s="406"/>
      <c r="AW874" s="406"/>
      <c r="AX874" s="406"/>
      <c r="AY874" s="406"/>
      <c r="AZ874" s="406"/>
      <c r="BA874" s="406"/>
      <c r="BB874" s="406"/>
      <c r="BC874" s="406"/>
      <c r="BD874" s="406"/>
      <c r="BE874" s="406"/>
      <c r="BF874" s="406"/>
      <c r="BG874" s="406"/>
      <c r="BH874" s="406"/>
      <c r="BI874" s="406"/>
      <c r="BJ874" s="406"/>
      <c r="BK874" s="406"/>
      <c r="BL874" s="406"/>
      <c r="BM874" s="406"/>
      <c r="BN874" s="406"/>
      <c r="BO874" s="406"/>
      <c r="BP874" s="406"/>
      <c r="BQ874" s="406"/>
      <c r="BR874" s="406"/>
      <c r="BS874" s="406"/>
      <c r="BT874" s="406"/>
      <c r="BU874" s="406"/>
      <c r="BV874" s="406"/>
      <c r="BW874" s="406"/>
      <c r="BX874" s="406"/>
      <c r="BY874" s="406"/>
      <c r="BZ874" s="406"/>
      <c r="CA874" s="406"/>
      <c r="CB874" s="406"/>
      <c r="CC874" s="406"/>
      <c r="CD874" s="406"/>
      <c r="CE874" s="406"/>
      <c r="CF874" s="406"/>
      <c r="CG874" s="406"/>
      <c r="CH874" s="406"/>
      <c r="CI874" s="406"/>
    </row>
    <row r="875" spans="1:87" ht="15.75" customHeight="1">
      <c r="A875" s="406"/>
      <c r="B875" s="407"/>
      <c r="C875" s="407"/>
      <c r="D875" s="406"/>
      <c r="E875" s="406"/>
      <c r="F875" s="406"/>
      <c r="G875" s="406"/>
      <c r="H875" s="406"/>
      <c r="I875" s="406"/>
      <c r="J875" s="406"/>
      <c r="K875" s="406"/>
      <c r="L875" s="406"/>
      <c r="M875" s="406"/>
      <c r="N875" s="406"/>
      <c r="O875" s="406"/>
      <c r="P875" s="406"/>
      <c r="Q875" s="406"/>
      <c r="R875" s="406"/>
      <c r="S875" s="406"/>
      <c r="T875" s="406"/>
      <c r="U875" s="406"/>
      <c r="V875" s="406"/>
      <c r="W875" s="406"/>
      <c r="X875" s="406"/>
      <c r="Y875" s="406"/>
      <c r="Z875" s="406"/>
      <c r="AA875" s="406"/>
      <c r="AB875" s="406"/>
      <c r="AC875" s="406"/>
      <c r="AD875" s="406"/>
      <c r="AE875" s="406"/>
      <c r="AF875" s="406"/>
      <c r="AG875" s="406"/>
      <c r="AH875" s="406"/>
      <c r="AI875" s="406"/>
      <c r="AJ875" s="406"/>
      <c r="AK875" s="406"/>
      <c r="AL875" s="406"/>
      <c r="AM875" s="406"/>
      <c r="AN875" s="406"/>
      <c r="AO875" s="406"/>
      <c r="AP875" s="406"/>
      <c r="AQ875" s="406"/>
      <c r="AR875" s="406"/>
      <c r="AS875" s="406"/>
      <c r="AT875" s="406"/>
      <c r="AU875" s="406"/>
      <c r="AV875" s="406"/>
      <c r="AW875" s="406"/>
      <c r="AX875" s="406"/>
      <c r="AY875" s="406"/>
      <c r="AZ875" s="406"/>
      <c r="BA875" s="406"/>
      <c r="BB875" s="406"/>
      <c r="BC875" s="406"/>
      <c r="BD875" s="406"/>
      <c r="BE875" s="406"/>
      <c r="BF875" s="406"/>
      <c r="BG875" s="406"/>
      <c r="BH875" s="406"/>
      <c r="BI875" s="406"/>
      <c r="BJ875" s="406"/>
      <c r="BK875" s="406"/>
      <c r="BL875" s="406"/>
      <c r="BM875" s="406"/>
      <c r="BN875" s="406"/>
      <c r="BO875" s="406"/>
      <c r="BP875" s="406"/>
      <c r="BQ875" s="406"/>
      <c r="BR875" s="406"/>
      <c r="BS875" s="406"/>
      <c r="BT875" s="406"/>
      <c r="BU875" s="406"/>
      <c r="BV875" s="406"/>
      <c r="BW875" s="406"/>
      <c r="BX875" s="406"/>
      <c r="BY875" s="406"/>
      <c r="BZ875" s="406"/>
      <c r="CA875" s="406"/>
      <c r="CB875" s="406"/>
      <c r="CC875" s="406"/>
      <c r="CD875" s="406"/>
      <c r="CE875" s="406"/>
      <c r="CF875" s="406"/>
      <c r="CG875" s="406"/>
      <c r="CH875" s="406"/>
      <c r="CI875" s="406"/>
    </row>
    <row r="876" spans="1:87" ht="15.75" customHeight="1">
      <c r="A876" s="406"/>
      <c r="B876" s="407"/>
      <c r="C876" s="407"/>
      <c r="D876" s="406"/>
      <c r="E876" s="406"/>
      <c r="F876" s="406"/>
      <c r="G876" s="406"/>
      <c r="H876" s="406"/>
      <c r="I876" s="406"/>
      <c r="J876" s="406"/>
      <c r="K876" s="406"/>
      <c r="L876" s="406"/>
      <c r="M876" s="406"/>
      <c r="N876" s="406"/>
      <c r="O876" s="406"/>
      <c r="P876" s="406"/>
      <c r="Q876" s="406"/>
      <c r="R876" s="406"/>
      <c r="S876" s="406"/>
      <c r="T876" s="406"/>
      <c r="U876" s="406"/>
      <c r="V876" s="406"/>
      <c r="W876" s="406"/>
      <c r="X876" s="406"/>
      <c r="Y876" s="406"/>
      <c r="Z876" s="406"/>
      <c r="AA876" s="406"/>
      <c r="AB876" s="406"/>
      <c r="AC876" s="406"/>
      <c r="AD876" s="406"/>
      <c r="AE876" s="406"/>
      <c r="AF876" s="406"/>
      <c r="AG876" s="406"/>
      <c r="AH876" s="406"/>
      <c r="AI876" s="406"/>
      <c r="AJ876" s="406"/>
      <c r="AK876" s="406"/>
      <c r="AL876" s="406"/>
      <c r="AM876" s="406"/>
      <c r="AN876" s="406"/>
      <c r="AO876" s="406"/>
      <c r="AP876" s="406"/>
      <c r="AQ876" s="406"/>
      <c r="AR876" s="406"/>
      <c r="AS876" s="406"/>
      <c r="AT876" s="406"/>
      <c r="AU876" s="406"/>
      <c r="AV876" s="406"/>
      <c r="AW876" s="406"/>
      <c r="AX876" s="406"/>
      <c r="AY876" s="406"/>
      <c r="AZ876" s="406"/>
      <c r="BA876" s="406"/>
      <c r="BB876" s="406"/>
      <c r="BC876" s="406"/>
      <c r="BD876" s="406"/>
      <c r="BE876" s="406"/>
      <c r="BF876" s="406"/>
      <c r="BG876" s="406"/>
      <c r="BH876" s="406"/>
      <c r="BI876" s="406"/>
      <c r="BJ876" s="406"/>
      <c r="BK876" s="406"/>
      <c r="BL876" s="406"/>
      <c r="BM876" s="406"/>
      <c r="BN876" s="406"/>
      <c r="BO876" s="406"/>
      <c r="BP876" s="406"/>
      <c r="BQ876" s="406"/>
      <c r="BR876" s="406"/>
      <c r="BS876" s="406"/>
      <c r="BT876" s="406"/>
      <c r="BU876" s="406"/>
      <c r="BV876" s="406"/>
      <c r="BW876" s="406"/>
      <c r="BX876" s="406"/>
      <c r="BY876" s="406"/>
      <c r="BZ876" s="406"/>
      <c r="CA876" s="406"/>
      <c r="CB876" s="406"/>
      <c r="CC876" s="406"/>
      <c r="CD876" s="406"/>
      <c r="CE876" s="406"/>
      <c r="CF876" s="406"/>
      <c r="CG876" s="406"/>
      <c r="CH876" s="406"/>
      <c r="CI876" s="406"/>
    </row>
    <row r="877" spans="1:87" ht="15.75" customHeight="1">
      <c r="A877" s="406"/>
      <c r="B877" s="407"/>
      <c r="C877" s="407"/>
      <c r="D877" s="406"/>
      <c r="E877" s="406"/>
      <c r="F877" s="406"/>
      <c r="G877" s="406"/>
      <c r="H877" s="406"/>
      <c r="I877" s="406"/>
      <c r="J877" s="406"/>
      <c r="K877" s="406"/>
      <c r="L877" s="406"/>
      <c r="M877" s="406"/>
      <c r="N877" s="406"/>
      <c r="O877" s="406"/>
      <c r="P877" s="406"/>
      <c r="Q877" s="406"/>
      <c r="R877" s="406"/>
      <c r="S877" s="406"/>
      <c r="T877" s="406"/>
      <c r="U877" s="406"/>
      <c r="V877" s="406"/>
      <c r="W877" s="406"/>
      <c r="X877" s="406"/>
      <c r="Y877" s="406"/>
      <c r="Z877" s="406"/>
      <c r="AA877" s="406"/>
      <c r="AB877" s="406"/>
      <c r="AC877" s="406"/>
      <c r="AD877" s="406"/>
      <c r="AE877" s="406"/>
      <c r="AF877" s="406"/>
      <c r="AG877" s="406"/>
      <c r="AH877" s="406"/>
      <c r="AI877" s="406"/>
      <c r="AJ877" s="406"/>
      <c r="AK877" s="406"/>
      <c r="AL877" s="406"/>
      <c r="AM877" s="406"/>
      <c r="AN877" s="406"/>
      <c r="AO877" s="406"/>
      <c r="AP877" s="406"/>
      <c r="AQ877" s="406"/>
      <c r="AR877" s="406"/>
      <c r="AS877" s="406"/>
      <c r="AT877" s="406"/>
      <c r="AU877" s="406"/>
      <c r="AV877" s="406"/>
      <c r="AW877" s="406"/>
      <c r="AX877" s="406"/>
      <c r="AY877" s="406"/>
      <c r="AZ877" s="406"/>
      <c r="BA877" s="406"/>
      <c r="BB877" s="406"/>
      <c r="BC877" s="406"/>
      <c r="BD877" s="406"/>
      <c r="BE877" s="406"/>
      <c r="BF877" s="406"/>
      <c r="BG877" s="406"/>
      <c r="BH877" s="406"/>
      <c r="BI877" s="406"/>
      <c r="BJ877" s="406"/>
      <c r="BK877" s="406"/>
      <c r="BL877" s="406"/>
      <c r="BM877" s="406"/>
      <c r="BN877" s="406"/>
      <c r="BO877" s="406"/>
      <c r="BP877" s="406"/>
      <c r="BQ877" s="406"/>
      <c r="BR877" s="406"/>
      <c r="BS877" s="406"/>
      <c r="BT877" s="406"/>
      <c r="BU877" s="406"/>
      <c r="BV877" s="406"/>
      <c r="BW877" s="406"/>
      <c r="BX877" s="406"/>
      <c r="BY877" s="406"/>
      <c r="BZ877" s="406"/>
      <c r="CA877" s="406"/>
      <c r="CB877" s="406"/>
      <c r="CC877" s="406"/>
      <c r="CD877" s="406"/>
      <c r="CE877" s="406"/>
      <c r="CF877" s="406"/>
      <c r="CG877" s="406"/>
      <c r="CH877" s="406"/>
      <c r="CI877" s="406"/>
    </row>
    <row r="878" spans="1:87" ht="15.75" customHeight="1">
      <c r="A878" s="406"/>
      <c r="B878" s="407"/>
      <c r="C878" s="407"/>
      <c r="D878" s="406"/>
      <c r="E878" s="406"/>
      <c r="F878" s="406"/>
      <c r="G878" s="406"/>
      <c r="H878" s="406"/>
      <c r="I878" s="406"/>
      <c r="J878" s="406"/>
      <c r="K878" s="406"/>
      <c r="L878" s="406"/>
      <c r="M878" s="406"/>
      <c r="N878" s="406"/>
      <c r="O878" s="406"/>
      <c r="P878" s="406"/>
      <c r="Q878" s="406"/>
      <c r="R878" s="406"/>
      <c r="S878" s="406"/>
      <c r="T878" s="406"/>
      <c r="U878" s="406"/>
      <c r="V878" s="406"/>
      <c r="W878" s="406"/>
      <c r="X878" s="406"/>
      <c r="Y878" s="406"/>
      <c r="Z878" s="406"/>
      <c r="AA878" s="406"/>
      <c r="AB878" s="406"/>
      <c r="AC878" s="406"/>
      <c r="AD878" s="406"/>
      <c r="AE878" s="406"/>
      <c r="AF878" s="406"/>
      <c r="AG878" s="406"/>
      <c r="AH878" s="406"/>
      <c r="AI878" s="406"/>
      <c r="AJ878" s="406"/>
      <c r="AK878" s="406"/>
      <c r="AL878" s="406"/>
      <c r="AM878" s="406"/>
      <c r="AN878" s="406"/>
      <c r="AO878" s="406"/>
      <c r="AP878" s="406"/>
      <c r="AQ878" s="406"/>
      <c r="AR878" s="406"/>
      <c r="AS878" s="406"/>
      <c r="AT878" s="406"/>
      <c r="AU878" s="406"/>
      <c r="AV878" s="406"/>
      <c r="AW878" s="406"/>
      <c r="AX878" s="406"/>
      <c r="AY878" s="406"/>
      <c r="AZ878" s="406"/>
      <c r="BA878" s="406"/>
      <c r="BB878" s="406"/>
      <c r="BC878" s="406"/>
      <c r="BD878" s="406"/>
      <c r="BE878" s="406"/>
      <c r="BF878" s="406"/>
      <c r="BG878" s="406"/>
      <c r="BH878" s="406"/>
      <c r="BI878" s="406"/>
      <c r="BJ878" s="406"/>
      <c r="BK878" s="406"/>
      <c r="BL878" s="406"/>
      <c r="BM878" s="406"/>
      <c r="BN878" s="406"/>
      <c r="BO878" s="406"/>
      <c r="BP878" s="406"/>
      <c r="BQ878" s="406"/>
      <c r="BR878" s="406"/>
      <c r="BS878" s="406"/>
      <c r="BT878" s="406"/>
      <c r="BU878" s="406"/>
      <c r="BV878" s="406"/>
      <c r="BW878" s="406"/>
      <c r="BX878" s="406"/>
      <c r="BY878" s="406"/>
      <c r="BZ878" s="406"/>
      <c r="CA878" s="406"/>
      <c r="CB878" s="406"/>
      <c r="CC878" s="406"/>
      <c r="CD878" s="406"/>
      <c r="CE878" s="406"/>
      <c r="CF878" s="406"/>
      <c r="CG878" s="406"/>
      <c r="CH878" s="406"/>
      <c r="CI878" s="406"/>
    </row>
    <row r="879" spans="1:87" ht="15.75" customHeight="1">
      <c r="A879" s="406"/>
      <c r="B879" s="407"/>
      <c r="C879" s="407"/>
      <c r="D879" s="406"/>
      <c r="E879" s="406"/>
      <c r="F879" s="406"/>
      <c r="G879" s="406"/>
      <c r="H879" s="406"/>
      <c r="I879" s="406"/>
      <c r="J879" s="406"/>
      <c r="K879" s="406"/>
      <c r="L879" s="406"/>
      <c r="M879" s="406"/>
      <c r="N879" s="406"/>
      <c r="O879" s="406"/>
      <c r="P879" s="406"/>
      <c r="Q879" s="406"/>
      <c r="R879" s="406"/>
      <c r="S879" s="406"/>
      <c r="T879" s="406"/>
      <c r="U879" s="406"/>
      <c r="V879" s="406"/>
      <c r="W879" s="406"/>
      <c r="X879" s="406"/>
      <c r="Y879" s="406"/>
      <c r="Z879" s="406"/>
      <c r="AA879" s="406"/>
      <c r="AB879" s="406"/>
      <c r="AC879" s="406"/>
      <c r="AD879" s="406"/>
      <c r="AE879" s="406"/>
      <c r="AF879" s="406"/>
      <c r="AG879" s="406"/>
      <c r="AH879" s="406"/>
      <c r="AI879" s="406"/>
      <c r="AJ879" s="406"/>
      <c r="AK879" s="406"/>
      <c r="AL879" s="406"/>
      <c r="AM879" s="406"/>
      <c r="AN879" s="406"/>
      <c r="AO879" s="406"/>
      <c r="AP879" s="406"/>
      <c r="AQ879" s="406"/>
      <c r="AR879" s="406"/>
      <c r="AS879" s="406"/>
      <c r="AT879" s="406"/>
      <c r="AU879" s="406"/>
      <c r="AV879" s="406"/>
      <c r="AW879" s="406"/>
      <c r="AX879" s="406"/>
      <c r="AY879" s="406"/>
      <c r="AZ879" s="406"/>
      <c r="BA879" s="406"/>
      <c r="BB879" s="406"/>
      <c r="BC879" s="406"/>
      <c r="BD879" s="406"/>
      <c r="BE879" s="406"/>
      <c r="BF879" s="406"/>
      <c r="BG879" s="406"/>
      <c r="BH879" s="406"/>
      <c r="BI879" s="406"/>
      <c r="BJ879" s="406"/>
      <c r="BK879" s="406"/>
      <c r="BL879" s="406"/>
      <c r="BM879" s="406"/>
      <c r="BN879" s="406"/>
      <c r="BO879" s="406"/>
      <c r="BP879" s="406"/>
      <c r="BQ879" s="406"/>
      <c r="BR879" s="406"/>
      <c r="BS879" s="406"/>
      <c r="BT879" s="406"/>
      <c r="BU879" s="406"/>
      <c r="BV879" s="406"/>
      <c r="BW879" s="406"/>
      <c r="BX879" s="406"/>
      <c r="BY879" s="406"/>
      <c r="BZ879" s="406"/>
      <c r="CA879" s="406"/>
      <c r="CB879" s="406"/>
      <c r="CC879" s="406"/>
      <c r="CD879" s="406"/>
      <c r="CE879" s="406"/>
      <c r="CF879" s="406"/>
      <c r="CG879" s="406"/>
      <c r="CH879" s="406"/>
      <c r="CI879" s="406"/>
    </row>
    <row r="880" spans="1:87" ht="15.75" customHeight="1">
      <c r="A880" s="406"/>
      <c r="B880" s="407"/>
      <c r="C880" s="407"/>
      <c r="D880" s="406"/>
      <c r="E880" s="406"/>
      <c r="F880" s="406"/>
      <c r="G880" s="406"/>
      <c r="H880" s="406"/>
      <c r="I880" s="406"/>
      <c r="J880" s="406"/>
      <c r="K880" s="406"/>
      <c r="L880" s="406"/>
      <c r="M880" s="406"/>
      <c r="N880" s="406"/>
      <c r="O880" s="406"/>
      <c r="P880" s="406"/>
      <c r="Q880" s="406"/>
      <c r="R880" s="406"/>
      <c r="S880" s="406"/>
      <c r="T880" s="406"/>
      <c r="U880" s="406"/>
      <c r="V880" s="406"/>
      <c r="W880" s="406"/>
      <c r="X880" s="406"/>
      <c r="Y880" s="406"/>
      <c r="Z880" s="406"/>
      <c r="AA880" s="406"/>
      <c r="AB880" s="406"/>
      <c r="AC880" s="406"/>
      <c r="AD880" s="406"/>
      <c r="AE880" s="406"/>
      <c r="AF880" s="406"/>
      <c r="AG880" s="406"/>
      <c r="AH880" s="406"/>
      <c r="AI880" s="406"/>
      <c r="AJ880" s="406"/>
      <c r="AK880" s="406"/>
      <c r="AL880" s="406"/>
      <c r="AM880" s="406"/>
      <c r="AN880" s="406"/>
      <c r="AO880" s="406"/>
      <c r="AP880" s="406"/>
      <c r="AQ880" s="406"/>
      <c r="AR880" s="406"/>
      <c r="AS880" s="406"/>
      <c r="AT880" s="406"/>
      <c r="AU880" s="406"/>
      <c r="AV880" s="406"/>
      <c r="AW880" s="406"/>
      <c r="AX880" s="406"/>
      <c r="AY880" s="406"/>
      <c r="AZ880" s="406"/>
      <c r="BA880" s="406"/>
      <c r="BB880" s="406"/>
      <c r="BC880" s="406"/>
      <c r="BD880" s="406"/>
      <c r="BE880" s="406"/>
      <c r="BF880" s="406"/>
      <c r="BG880" s="406"/>
      <c r="BH880" s="406"/>
      <c r="BI880" s="406"/>
      <c r="BJ880" s="406"/>
      <c r="BK880" s="406"/>
      <c r="BL880" s="406"/>
      <c r="BM880" s="406"/>
      <c r="BN880" s="406"/>
      <c r="BO880" s="406"/>
      <c r="BP880" s="406"/>
      <c r="BQ880" s="406"/>
      <c r="BR880" s="406"/>
      <c r="BS880" s="406"/>
      <c r="BT880" s="406"/>
      <c r="BU880" s="406"/>
      <c r="BV880" s="406"/>
      <c r="BW880" s="406"/>
      <c r="BX880" s="406"/>
      <c r="BY880" s="406"/>
      <c r="BZ880" s="406"/>
      <c r="CA880" s="406"/>
      <c r="CB880" s="406"/>
      <c r="CC880" s="406"/>
      <c r="CD880" s="406"/>
      <c r="CE880" s="406"/>
      <c r="CF880" s="406"/>
      <c r="CG880" s="406"/>
      <c r="CH880" s="406"/>
      <c r="CI880" s="406"/>
    </row>
    <row r="881" spans="1:87" ht="15.75" customHeight="1">
      <c r="A881" s="406"/>
      <c r="B881" s="407"/>
      <c r="C881" s="407"/>
      <c r="D881" s="406"/>
      <c r="E881" s="406"/>
      <c r="F881" s="406"/>
      <c r="G881" s="406"/>
      <c r="H881" s="406"/>
      <c r="I881" s="406"/>
      <c r="J881" s="406"/>
      <c r="K881" s="406"/>
      <c r="L881" s="406"/>
      <c r="M881" s="406"/>
      <c r="N881" s="406"/>
      <c r="O881" s="406"/>
      <c r="P881" s="406"/>
      <c r="Q881" s="406"/>
      <c r="R881" s="406"/>
      <c r="S881" s="406"/>
      <c r="T881" s="406"/>
      <c r="U881" s="406"/>
      <c r="V881" s="406"/>
      <c r="W881" s="406"/>
      <c r="X881" s="406"/>
      <c r="Y881" s="406"/>
      <c r="Z881" s="406"/>
      <c r="AA881" s="406"/>
      <c r="AB881" s="406"/>
      <c r="AC881" s="406"/>
      <c r="AD881" s="406"/>
      <c r="AE881" s="406"/>
      <c r="AF881" s="406"/>
      <c r="AG881" s="406"/>
      <c r="AH881" s="406"/>
      <c r="AI881" s="406"/>
      <c r="AJ881" s="406"/>
      <c r="AK881" s="406"/>
      <c r="AL881" s="406"/>
      <c r="AM881" s="406"/>
      <c r="AN881" s="406"/>
      <c r="AO881" s="406"/>
      <c r="AP881" s="406"/>
      <c r="AQ881" s="406"/>
      <c r="AR881" s="406"/>
      <c r="AS881" s="406"/>
      <c r="AT881" s="406"/>
      <c r="AU881" s="406"/>
      <c r="AV881" s="406"/>
      <c r="AW881" s="406"/>
      <c r="AX881" s="406"/>
      <c r="AY881" s="406"/>
      <c r="AZ881" s="406"/>
      <c r="BA881" s="406"/>
      <c r="BB881" s="406"/>
      <c r="BC881" s="406"/>
      <c r="BD881" s="406"/>
      <c r="BE881" s="406"/>
      <c r="BF881" s="406"/>
      <c r="BG881" s="406"/>
      <c r="BH881" s="406"/>
      <c r="BI881" s="406"/>
      <c r="BJ881" s="406"/>
      <c r="BK881" s="406"/>
      <c r="BL881" s="406"/>
      <c r="BM881" s="406"/>
      <c r="BN881" s="406"/>
      <c r="BO881" s="406"/>
      <c r="BP881" s="406"/>
      <c r="BQ881" s="406"/>
      <c r="BR881" s="406"/>
      <c r="BS881" s="406"/>
      <c r="BT881" s="406"/>
      <c r="BU881" s="406"/>
      <c r="BV881" s="406"/>
      <c r="BW881" s="406"/>
      <c r="BX881" s="406"/>
      <c r="BY881" s="406"/>
      <c r="BZ881" s="406"/>
      <c r="CA881" s="406"/>
      <c r="CB881" s="406"/>
      <c r="CC881" s="406"/>
      <c r="CD881" s="406"/>
      <c r="CE881" s="406"/>
      <c r="CF881" s="406"/>
      <c r="CG881" s="406"/>
      <c r="CH881" s="406"/>
      <c r="CI881" s="406"/>
    </row>
    <row r="882" spans="1:87" ht="15.75" customHeight="1">
      <c r="A882" s="406"/>
      <c r="B882" s="407"/>
      <c r="C882" s="407"/>
      <c r="D882" s="406"/>
      <c r="E882" s="406"/>
      <c r="F882" s="406"/>
      <c r="G882" s="406"/>
      <c r="H882" s="406"/>
      <c r="I882" s="406"/>
      <c r="J882" s="406"/>
      <c r="K882" s="406"/>
      <c r="L882" s="406"/>
      <c r="M882" s="406"/>
      <c r="N882" s="406"/>
      <c r="O882" s="406"/>
      <c r="P882" s="406"/>
      <c r="Q882" s="406"/>
      <c r="R882" s="406"/>
      <c r="S882" s="406"/>
      <c r="T882" s="406"/>
      <c r="U882" s="406"/>
      <c r="V882" s="406"/>
      <c r="W882" s="406"/>
      <c r="X882" s="406"/>
      <c r="Y882" s="406"/>
      <c r="Z882" s="406"/>
      <c r="AA882" s="406"/>
      <c r="AB882" s="406"/>
      <c r="AC882" s="406"/>
      <c r="AD882" s="406"/>
      <c r="AE882" s="406"/>
      <c r="AF882" s="406"/>
      <c r="AG882" s="406"/>
      <c r="AH882" s="406"/>
      <c r="AI882" s="406"/>
      <c r="AJ882" s="406"/>
      <c r="AK882" s="406"/>
      <c r="AL882" s="406"/>
      <c r="AM882" s="406"/>
      <c r="AN882" s="406"/>
      <c r="AO882" s="406"/>
      <c r="AP882" s="406"/>
      <c r="AQ882" s="406"/>
      <c r="AR882" s="406"/>
      <c r="AS882" s="406"/>
      <c r="AT882" s="406"/>
      <c r="AU882" s="406"/>
      <c r="AV882" s="406"/>
      <c r="AW882" s="406"/>
      <c r="AX882" s="406"/>
      <c r="AY882" s="406"/>
      <c r="AZ882" s="406"/>
      <c r="BA882" s="406"/>
      <c r="BB882" s="406"/>
      <c r="BC882" s="406"/>
      <c r="BD882" s="406"/>
      <c r="BE882" s="406"/>
      <c r="BF882" s="406"/>
      <c r="BG882" s="406"/>
      <c r="BH882" s="406"/>
      <c r="BI882" s="406"/>
      <c r="BJ882" s="406"/>
      <c r="BK882" s="406"/>
      <c r="BL882" s="406"/>
      <c r="BM882" s="406"/>
      <c r="BN882" s="406"/>
      <c r="BO882" s="406"/>
      <c r="BP882" s="406"/>
      <c r="BQ882" s="406"/>
      <c r="BR882" s="406"/>
      <c r="BS882" s="406"/>
      <c r="BT882" s="406"/>
      <c r="BU882" s="406"/>
      <c r="BV882" s="406"/>
      <c r="BW882" s="406"/>
      <c r="BX882" s="406"/>
      <c r="BY882" s="406"/>
      <c r="BZ882" s="406"/>
      <c r="CA882" s="406"/>
      <c r="CB882" s="406"/>
      <c r="CC882" s="406"/>
      <c r="CD882" s="406"/>
      <c r="CE882" s="406"/>
      <c r="CF882" s="406"/>
      <c r="CG882" s="406"/>
      <c r="CH882" s="406"/>
      <c r="CI882" s="406"/>
    </row>
    <row r="883" spans="1:87" ht="15.75" customHeight="1">
      <c r="A883" s="406"/>
      <c r="B883" s="407"/>
      <c r="C883" s="407"/>
      <c r="D883" s="406"/>
      <c r="E883" s="406"/>
      <c r="F883" s="406"/>
      <c r="G883" s="406"/>
      <c r="H883" s="406"/>
      <c r="I883" s="406"/>
      <c r="J883" s="406"/>
      <c r="K883" s="406"/>
      <c r="L883" s="406"/>
      <c r="M883" s="406"/>
      <c r="N883" s="406"/>
      <c r="O883" s="406"/>
      <c r="P883" s="406"/>
      <c r="Q883" s="406"/>
      <c r="R883" s="406"/>
      <c r="S883" s="406"/>
      <c r="T883" s="406"/>
      <c r="U883" s="406"/>
      <c r="V883" s="406"/>
      <c r="W883" s="406"/>
      <c r="X883" s="406"/>
      <c r="Y883" s="406"/>
      <c r="Z883" s="406"/>
      <c r="AA883" s="406"/>
      <c r="AB883" s="406"/>
      <c r="AC883" s="406"/>
      <c r="AD883" s="406"/>
      <c r="AE883" s="406"/>
      <c r="AF883" s="406"/>
      <c r="AG883" s="406"/>
      <c r="AH883" s="406"/>
      <c r="AI883" s="406"/>
      <c r="AJ883" s="406"/>
      <c r="AK883" s="406"/>
      <c r="AL883" s="406"/>
      <c r="AM883" s="406"/>
      <c r="AN883" s="406"/>
      <c r="AO883" s="406"/>
      <c r="AP883" s="406"/>
      <c r="AQ883" s="406"/>
      <c r="AR883" s="406"/>
      <c r="AS883" s="406"/>
      <c r="AT883" s="406"/>
      <c r="AU883" s="406"/>
      <c r="AV883" s="406"/>
      <c r="AW883" s="406"/>
      <c r="AX883" s="406"/>
      <c r="AY883" s="406"/>
      <c r="AZ883" s="406"/>
      <c r="BA883" s="406"/>
      <c r="BB883" s="406"/>
      <c r="BC883" s="406"/>
      <c r="BD883" s="406"/>
      <c r="BE883" s="406"/>
      <c r="BF883" s="406"/>
      <c r="BG883" s="406"/>
      <c r="BH883" s="406"/>
      <c r="BI883" s="406"/>
      <c r="BJ883" s="406"/>
      <c r="BK883" s="406"/>
      <c r="BL883" s="406"/>
      <c r="BM883" s="406"/>
      <c r="BN883" s="406"/>
      <c r="BO883" s="406"/>
      <c r="BP883" s="406"/>
      <c r="BQ883" s="406"/>
      <c r="BR883" s="406"/>
      <c r="BS883" s="406"/>
      <c r="BT883" s="406"/>
      <c r="BU883" s="406"/>
      <c r="BV883" s="406"/>
      <c r="BW883" s="406"/>
      <c r="BX883" s="406"/>
      <c r="BY883" s="406"/>
      <c r="BZ883" s="406"/>
      <c r="CA883" s="406"/>
      <c r="CB883" s="406"/>
      <c r="CC883" s="406"/>
      <c r="CD883" s="406"/>
      <c r="CE883" s="406"/>
      <c r="CF883" s="406"/>
      <c r="CG883" s="406"/>
      <c r="CH883" s="406"/>
      <c r="CI883" s="406"/>
    </row>
    <row r="884" spans="1:87" ht="15.75" customHeight="1">
      <c r="A884" s="406"/>
      <c r="B884" s="407"/>
      <c r="C884" s="407"/>
      <c r="D884" s="406"/>
      <c r="E884" s="406"/>
      <c r="F884" s="406"/>
      <c r="G884" s="406"/>
      <c r="H884" s="406"/>
      <c r="I884" s="406"/>
      <c r="J884" s="406"/>
      <c r="K884" s="406"/>
      <c r="L884" s="406"/>
      <c r="M884" s="406"/>
      <c r="N884" s="406"/>
      <c r="O884" s="406"/>
      <c r="P884" s="406"/>
      <c r="Q884" s="406"/>
      <c r="R884" s="406"/>
      <c r="S884" s="406"/>
      <c r="T884" s="406"/>
      <c r="U884" s="406"/>
      <c r="V884" s="406"/>
      <c r="W884" s="406"/>
      <c r="X884" s="406"/>
      <c r="Y884" s="406"/>
      <c r="Z884" s="406"/>
      <c r="AA884" s="406"/>
      <c r="AB884" s="406"/>
      <c r="AC884" s="406"/>
      <c r="AD884" s="406"/>
      <c r="AE884" s="406"/>
      <c r="AF884" s="406"/>
      <c r="AG884" s="406"/>
      <c r="AH884" s="406"/>
      <c r="AI884" s="406"/>
      <c r="AJ884" s="406"/>
      <c r="AK884" s="406"/>
      <c r="AL884" s="406"/>
      <c r="AM884" s="406"/>
      <c r="AN884" s="406"/>
      <c r="AO884" s="406"/>
      <c r="AP884" s="406"/>
      <c r="AQ884" s="406"/>
      <c r="AR884" s="406"/>
      <c r="AS884" s="406"/>
      <c r="AT884" s="406"/>
      <c r="AU884" s="406"/>
      <c r="AV884" s="406"/>
      <c r="AW884" s="406"/>
      <c r="AX884" s="406"/>
      <c r="AY884" s="406"/>
      <c r="AZ884" s="406"/>
      <c r="BA884" s="406"/>
      <c r="BB884" s="406"/>
      <c r="BC884" s="406"/>
      <c r="BD884" s="406"/>
      <c r="BE884" s="406"/>
      <c r="BF884" s="406"/>
      <c r="BG884" s="406"/>
      <c r="BH884" s="406"/>
      <c r="BI884" s="406"/>
      <c r="BJ884" s="406"/>
      <c r="BK884" s="406"/>
      <c r="BL884" s="406"/>
      <c r="BM884" s="406"/>
      <c r="BN884" s="406"/>
      <c r="BO884" s="406"/>
      <c r="BP884" s="406"/>
      <c r="BQ884" s="406"/>
      <c r="BR884" s="406"/>
      <c r="BS884" s="406"/>
      <c r="BT884" s="406"/>
      <c r="BU884" s="406"/>
      <c r="BV884" s="406"/>
      <c r="BW884" s="406"/>
      <c r="BX884" s="406"/>
      <c r="BY884" s="406"/>
      <c r="BZ884" s="406"/>
      <c r="CA884" s="406"/>
      <c r="CB884" s="406"/>
      <c r="CC884" s="406"/>
      <c r="CD884" s="406"/>
      <c r="CE884" s="406"/>
      <c r="CF884" s="406"/>
      <c r="CG884" s="406"/>
      <c r="CH884" s="406"/>
      <c r="CI884" s="406"/>
    </row>
    <row r="885" spans="1:87" ht="15.75" customHeight="1">
      <c r="A885" s="406"/>
      <c r="B885" s="407"/>
      <c r="C885" s="407"/>
      <c r="D885" s="406"/>
      <c r="E885" s="406"/>
      <c r="F885" s="406"/>
      <c r="G885" s="406"/>
      <c r="H885" s="406"/>
      <c r="I885" s="406"/>
      <c r="J885" s="406"/>
      <c r="K885" s="406"/>
      <c r="L885" s="406"/>
      <c r="M885" s="406"/>
      <c r="N885" s="406"/>
      <c r="O885" s="406"/>
      <c r="P885" s="406"/>
      <c r="Q885" s="406"/>
      <c r="R885" s="406"/>
      <c r="S885" s="406"/>
      <c r="T885" s="406"/>
      <c r="U885" s="406"/>
      <c r="V885" s="406"/>
      <c r="W885" s="406"/>
      <c r="X885" s="406"/>
      <c r="Y885" s="406"/>
      <c r="Z885" s="406"/>
      <c r="AA885" s="406"/>
      <c r="AB885" s="406"/>
      <c r="AC885" s="406"/>
      <c r="AD885" s="406"/>
      <c r="AE885" s="406"/>
      <c r="AF885" s="406"/>
      <c r="AG885" s="406"/>
      <c r="AH885" s="406"/>
      <c r="AI885" s="406"/>
      <c r="AJ885" s="406"/>
      <c r="AK885" s="406"/>
      <c r="AL885" s="406"/>
      <c r="AM885" s="406"/>
      <c r="AN885" s="406"/>
      <c r="AO885" s="406"/>
      <c r="AP885" s="406"/>
      <c r="AQ885" s="406"/>
      <c r="AR885" s="406"/>
      <c r="AS885" s="406"/>
      <c r="AT885" s="406"/>
      <c r="AU885" s="406"/>
      <c r="AV885" s="406"/>
      <c r="AW885" s="406"/>
      <c r="AX885" s="406"/>
      <c r="AY885" s="406"/>
      <c r="AZ885" s="406"/>
      <c r="BA885" s="406"/>
      <c r="BB885" s="406"/>
      <c r="BC885" s="406"/>
      <c r="BD885" s="406"/>
      <c r="BE885" s="406"/>
      <c r="BF885" s="406"/>
      <c r="BG885" s="406"/>
      <c r="BH885" s="406"/>
      <c r="BI885" s="406"/>
      <c r="BJ885" s="406"/>
      <c r="BK885" s="406"/>
      <c r="BL885" s="406"/>
      <c r="BM885" s="406"/>
      <c r="BN885" s="406"/>
      <c r="BO885" s="406"/>
      <c r="BP885" s="406"/>
      <c r="BQ885" s="406"/>
      <c r="BR885" s="406"/>
      <c r="BS885" s="406"/>
      <c r="BT885" s="406"/>
      <c r="BU885" s="406"/>
      <c r="BV885" s="406"/>
      <c r="BW885" s="406"/>
      <c r="BX885" s="406"/>
      <c r="BY885" s="406"/>
      <c r="BZ885" s="406"/>
      <c r="CA885" s="406"/>
      <c r="CB885" s="406"/>
      <c r="CC885" s="406"/>
      <c r="CD885" s="406"/>
      <c r="CE885" s="406"/>
      <c r="CF885" s="406"/>
      <c r="CG885" s="406"/>
      <c r="CH885" s="406"/>
      <c r="CI885" s="406"/>
    </row>
    <row r="886" spans="1:87" ht="15.75" customHeight="1">
      <c r="A886" s="406"/>
      <c r="B886" s="407"/>
      <c r="C886" s="407"/>
      <c r="D886" s="406"/>
      <c r="E886" s="406"/>
      <c r="F886" s="406"/>
      <c r="G886" s="406"/>
      <c r="H886" s="406"/>
      <c r="I886" s="406"/>
      <c r="J886" s="406"/>
      <c r="K886" s="406"/>
      <c r="L886" s="406"/>
      <c r="M886" s="406"/>
      <c r="N886" s="406"/>
      <c r="O886" s="406"/>
      <c r="P886" s="406"/>
      <c r="Q886" s="406"/>
      <c r="R886" s="406"/>
      <c r="S886" s="406"/>
      <c r="T886" s="406"/>
      <c r="U886" s="406"/>
      <c r="V886" s="406"/>
      <c r="W886" s="406"/>
      <c r="X886" s="406"/>
      <c r="Y886" s="406"/>
      <c r="Z886" s="406"/>
      <c r="AA886" s="406"/>
      <c r="AB886" s="406"/>
      <c r="AC886" s="406"/>
      <c r="AD886" s="406"/>
      <c r="AE886" s="406"/>
      <c r="AF886" s="406"/>
      <c r="AG886" s="406"/>
      <c r="AH886" s="406"/>
      <c r="AI886" s="406"/>
      <c r="AJ886" s="406"/>
      <c r="AK886" s="406"/>
      <c r="AL886" s="406"/>
      <c r="AM886" s="406"/>
      <c r="AN886" s="406"/>
      <c r="AO886" s="406"/>
      <c r="AP886" s="406"/>
      <c r="AQ886" s="406"/>
      <c r="AR886" s="406"/>
      <c r="AS886" s="406"/>
      <c r="AT886" s="406"/>
      <c r="AU886" s="406"/>
      <c r="AV886" s="406"/>
      <c r="AW886" s="406"/>
      <c r="AX886" s="406"/>
      <c r="AY886" s="406"/>
      <c r="AZ886" s="406"/>
      <c r="BA886" s="406"/>
      <c r="BB886" s="406"/>
      <c r="BC886" s="406"/>
      <c r="BD886" s="406"/>
      <c r="BE886" s="406"/>
      <c r="BF886" s="406"/>
      <c r="BG886" s="406"/>
      <c r="BH886" s="406"/>
      <c r="BI886" s="406"/>
      <c r="BJ886" s="406"/>
      <c r="BK886" s="406"/>
      <c r="BL886" s="406"/>
      <c r="BM886" s="406"/>
      <c r="BN886" s="406"/>
      <c r="BO886" s="406"/>
      <c r="BP886" s="406"/>
      <c r="BQ886" s="406"/>
      <c r="BR886" s="406"/>
      <c r="BS886" s="406"/>
      <c r="BT886" s="406"/>
      <c r="BU886" s="406"/>
      <c r="BV886" s="406"/>
      <c r="BW886" s="406"/>
      <c r="BX886" s="406"/>
      <c r="BY886" s="406"/>
      <c r="BZ886" s="406"/>
      <c r="CA886" s="406"/>
      <c r="CB886" s="406"/>
      <c r="CC886" s="406"/>
      <c r="CD886" s="406"/>
      <c r="CE886" s="406"/>
      <c r="CF886" s="406"/>
      <c r="CG886" s="406"/>
      <c r="CH886" s="406"/>
      <c r="CI886" s="406"/>
    </row>
    <row r="887" spans="1:87" ht="15.75" customHeight="1">
      <c r="A887" s="406"/>
      <c r="B887" s="407"/>
      <c r="C887" s="407"/>
      <c r="D887" s="406"/>
      <c r="E887" s="406"/>
      <c r="F887" s="406"/>
      <c r="G887" s="406"/>
      <c r="H887" s="406"/>
      <c r="I887" s="406"/>
      <c r="J887" s="406"/>
      <c r="K887" s="406"/>
      <c r="L887" s="406"/>
      <c r="M887" s="406"/>
      <c r="N887" s="406"/>
      <c r="O887" s="406"/>
      <c r="P887" s="406"/>
      <c r="Q887" s="406"/>
      <c r="R887" s="406"/>
      <c r="S887" s="406"/>
      <c r="T887" s="406"/>
      <c r="U887" s="406"/>
      <c r="V887" s="406"/>
      <c r="W887" s="406"/>
      <c r="X887" s="406"/>
      <c r="Y887" s="406"/>
      <c r="Z887" s="406"/>
      <c r="AA887" s="406"/>
      <c r="AB887" s="406"/>
      <c r="AC887" s="406"/>
      <c r="AD887" s="406"/>
      <c r="AE887" s="406"/>
      <c r="AF887" s="406"/>
      <c r="AG887" s="406"/>
      <c r="AH887" s="406"/>
      <c r="AI887" s="406"/>
      <c r="AJ887" s="406"/>
      <c r="AK887" s="406"/>
      <c r="AL887" s="406"/>
      <c r="AM887" s="406"/>
      <c r="AN887" s="406"/>
      <c r="AO887" s="406"/>
      <c r="AP887" s="406"/>
      <c r="AQ887" s="406"/>
      <c r="AR887" s="406"/>
      <c r="AS887" s="406"/>
      <c r="AT887" s="406"/>
      <c r="AU887" s="406"/>
      <c r="AV887" s="406"/>
      <c r="AW887" s="406"/>
      <c r="AX887" s="406"/>
      <c r="AY887" s="406"/>
      <c r="AZ887" s="406"/>
      <c r="BA887" s="406"/>
      <c r="BB887" s="406"/>
      <c r="BC887" s="406"/>
      <c r="BD887" s="406"/>
      <c r="BE887" s="406"/>
      <c r="BF887" s="406"/>
      <c r="BG887" s="406"/>
      <c r="BH887" s="406"/>
      <c r="BI887" s="406"/>
      <c r="BJ887" s="406"/>
      <c r="BK887" s="406"/>
      <c r="BL887" s="406"/>
      <c r="BM887" s="406"/>
      <c r="BN887" s="406"/>
      <c r="BO887" s="406"/>
      <c r="BP887" s="406"/>
      <c r="BQ887" s="406"/>
      <c r="BR887" s="406"/>
      <c r="BS887" s="406"/>
      <c r="BT887" s="406"/>
      <c r="BU887" s="406"/>
      <c r="BV887" s="406"/>
      <c r="BW887" s="406"/>
      <c r="BX887" s="406"/>
      <c r="BY887" s="406"/>
      <c r="BZ887" s="406"/>
      <c r="CA887" s="406"/>
      <c r="CB887" s="406"/>
      <c r="CC887" s="406"/>
      <c r="CD887" s="406"/>
      <c r="CE887" s="406"/>
      <c r="CF887" s="406"/>
      <c r="CG887" s="406"/>
      <c r="CH887" s="406"/>
      <c r="CI887" s="406"/>
    </row>
    <row r="888" spans="1:87" ht="15.75" customHeight="1">
      <c r="A888" s="406"/>
      <c r="B888" s="407"/>
      <c r="C888" s="407"/>
      <c r="D888" s="406"/>
      <c r="E888" s="406"/>
      <c r="F888" s="406"/>
      <c r="G888" s="406"/>
      <c r="H888" s="406"/>
      <c r="I888" s="406"/>
      <c r="J888" s="406"/>
      <c r="K888" s="406"/>
      <c r="L888" s="406"/>
      <c r="M888" s="406"/>
      <c r="N888" s="406"/>
      <c r="O888" s="406"/>
      <c r="P888" s="406"/>
      <c r="Q888" s="406"/>
      <c r="R888" s="406"/>
      <c r="S888" s="406"/>
      <c r="T888" s="406"/>
      <c r="U888" s="406"/>
      <c r="V888" s="406"/>
      <c r="W888" s="406"/>
      <c r="X888" s="406"/>
      <c r="Y888" s="406"/>
      <c r="Z888" s="406"/>
      <c r="AA888" s="406"/>
      <c r="AB888" s="406"/>
      <c r="AC888" s="406"/>
      <c r="AD888" s="406"/>
      <c r="AE888" s="406"/>
      <c r="AF888" s="406"/>
      <c r="AG888" s="406"/>
      <c r="AH888" s="406"/>
      <c r="AI888" s="406"/>
      <c r="AJ888" s="406"/>
      <c r="AK888" s="406"/>
      <c r="AL888" s="406"/>
      <c r="AM888" s="406"/>
      <c r="AN888" s="406"/>
      <c r="AO888" s="406"/>
      <c r="AP888" s="406"/>
      <c r="AQ888" s="406"/>
      <c r="AR888" s="406"/>
      <c r="AS888" s="406"/>
      <c r="AT888" s="406"/>
      <c r="AU888" s="406"/>
      <c r="AV888" s="406"/>
      <c r="AW888" s="406"/>
      <c r="AX888" s="406"/>
      <c r="AY888" s="406"/>
      <c r="AZ888" s="406"/>
      <c r="BA888" s="406"/>
      <c r="BB888" s="406"/>
      <c r="BC888" s="406"/>
      <c r="BD888" s="406"/>
      <c r="BE888" s="406"/>
      <c r="BF888" s="406"/>
      <c r="BG888" s="406"/>
      <c r="BH888" s="406"/>
      <c r="BI888" s="406"/>
      <c r="BJ888" s="406"/>
      <c r="BK888" s="406"/>
      <c r="BL888" s="406"/>
      <c r="BM888" s="406"/>
      <c r="BN888" s="406"/>
      <c r="BO888" s="406"/>
      <c r="BP888" s="406"/>
      <c r="BQ888" s="406"/>
      <c r="BR888" s="406"/>
      <c r="BS888" s="406"/>
      <c r="BT888" s="406"/>
      <c r="BU888" s="406"/>
      <c r="BV888" s="406"/>
      <c r="BW888" s="406"/>
      <c r="BX888" s="406"/>
      <c r="BY888" s="406"/>
      <c r="BZ888" s="406"/>
      <c r="CA888" s="406"/>
      <c r="CB888" s="406"/>
      <c r="CC888" s="406"/>
      <c r="CD888" s="406"/>
      <c r="CE888" s="406"/>
      <c r="CF888" s="406"/>
      <c r="CG888" s="406"/>
      <c r="CH888" s="406"/>
      <c r="CI888" s="406"/>
    </row>
    <row r="889" spans="1:87" ht="15.75" customHeight="1">
      <c r="A889" s="406"/>
      <c r="B889" s="407"/>
      <c r="C889" s="407"/>
      <c r="D889" s="406"/>
      <c r="E889" s="406"/>
      <c r="F889" s="406"/>
      <c r="G889" s="406"/>
      <c r="H889" s="406"/>
      <c r="I889" s="406"/>
      <c r="J889" s="406"/>
      <c r="K889" s="406"/>
      <c r="L889" s="406"/>
      <c r="M889" s="406"/>
      <c r="N889" s="406"/>
      <c r="O889" s="406"/>
      <c r="P889" s="406"/>
      <c r="Q889" s="406"/>
      <c r="R889" s="406"/>
      <c r="S889" s="406"/>
      <c r="T889" s="406"/>
      <c r="U889" s="406"/>
      <c r="V889" s="406"/>
      <c r="W889" s="406"/>
      <c r="X889" s="406"/>
      <c r="Y889" s="406"/>
      <c r="Z889" s="406"/>
      <c r="AA889" s="406"/>
      <c r="AB889" s="406"/>
      <c r="AC889" s="406"/>
      <c r="AD889" s="406"/>
      <c r="AE889" s="406"/>
      <c r="AF889" s="406"/>
      <c r="AG889" s="406"/>
      <c r="AH889" s="406"/>
      <c r="AI889" s="406"/>
      <c r="AJ889" s="406"/>
      <c r="AK889" s="406"/>
      <c r="AL889" s="406"/>
      <c r="AM889" s="406"/>
      <c r="AN889" s="406"/>
      <c r="AO889" s="406"/>
      <c r="AP889" s="406"/>
      <c r="AQ889" s="406"/>
      <c r="AR889" s="406"/>
      <c r="AS889" s="406"/>
      <c r="AT889" s="406"/>
      <c r="AU889" s="406"/>
      <c r="AV889" s="406"/>
      <c r="AW889" s="406"/>
      <c r="AX889" s="406"/>
      <c r="AY889" s="406"/>
      <c r="AZ889" s="406"/>
      <c r="BA889" s="406"/>
      <c r="BB889" s="406"/>
      <c r="BC889" s="406"/>
      <c r="BD889" s="406"/>
      <c r="BE889" s="406"/>
      <c r="BF889" s="406"/>
      <c r="BG889" s="406"/>
      <c r="BH889" s="406"/>
      <c r="BI889" s="406"/>
      <c r="BJ889" s="406"/>
      <c r="BK889" s="406"/>
      <c r="BL889" s="406"/>
      <c r="BM889" s="406"/>
      <c r="BN889" s="406"/>
      <c r="BO889" s="406"/>
      <c r="BP889" s="406"/>
      <c r="BQ889" s="406"/>
      <c r="BR889" s="406"/>
      <c r="BS889" s="406"/>
      <c r="BT889" s="406"/>
      <c r="BU889" s="406"/>
      <c r="BV889" s="406"/>
      <c r="BW889" s="406"/>
      <c r="BX889" s="406"/>
      <c r="BY889" s="406"/>
      <c r="BZ889" s="406"/>
      <c r="CA889" s="406"/>
      <c r="CB889" s="406"/>
      <c r="CC889" s="406"/>
      <c r="CD889" s="406"/>
      <c r="CE889" s="406"/>
      <c r="CF889" s="406"/>
      <c r="CG889" s="406"/>
      <c r="CH889" s="406"/>
      <c r="CI889" s="406"/>
    </row>
    <row r="890" spans="1:87" ht="15.75" customHeight="1">
      <c r="A890" s="406"/>
      <c r="B890" s="407"/>
      <c r="C890" s="407"/>
      <c r="D890" s="406"/>
      <c r="E890" s="406"/>
      <c r="F890" s="406"/>
      <c r="G890" s="406"/>
      <c r="H890" s="406"/>
      <c r="I890" s="406"/>
      <c r="J890" s="406"/>
      <c r="K890" s="406"/>
      <c r="L890" s="406"/>
      <c r="M890" s="406"/>
      <c r="N890" s="406"/>
      <c r="O890" s="406"/>
      <c r="P890" s="406"/>
      <c r="Q890" s="406"/>
      <c r="R890" s="406"/>
      <c r="S890" s="406"/>
      <c r="T890" s="406"/>
      <c r="U890" s="406"/>
      <c r="V890" s="406"/>
      <c r="W890" s="406"/>
      <c r="X890" s="406"/>
      <c r="Y890" s="406"/>
      <c r="Z890" s="406"/>
      <c r="AA890" s="406"/>
      <c r="AB890" s="406"/>
      <c r="AC890" s="406"/>
      <c r="AD890" s="406"/>
      <c r="AE890" s="406"/>
      <c r="AF890" s="406"/>
      <c r="AG890" s="406"/>
      <c r="AH890" s="406"/>
      <c r="AI890" s="406"/>
      <c r="AJ890" s="406"/>
      <c r="AK890" s="406"/>
      <c r="AL890" s="406"/>
      <c r="AM890" s="406"/>
      <c r="AN890" s="406"/>
      <c r="AO890" s="406"/>
      <c r="AP890" s="406"/>
      <c r="AQ890" s="406"/>
      <c r="AR890" s="406"/>
      <c r="AS890" s="406"/>
      <c r="AT890" s="406"/>
      <c r="AU890" s="406"/>
      <c r="AV890" s="406"/>
      <c r="AW890" s="406"/>
      <c r="AX890" s="406"/>
      <c r="AY890" s="406"/>
      <c r="AZ890" s="406"/>
      <c r="BA890" s="406"/>
      <c r="BB890" s="406"/>
      <c r="BC890" s="406"/>
      <c r="BD890" s="406"/>
      <c r="BE890" s="406"/>
      <c r="BF890" s="406"/>
      <c r="BG890" s="406"/>
      <c r="BH890" s="406"/>
      <c r="BI890" s="406"/>
      <c r="BJ890" s="406"/>
      <c r="BK890" s="406"/>
      <c r="BL890" s="406"/>
      <c r="BM890" s="406"/>
      <c r="BN890" s="406"/>
      <c r="BO890" s="406"/>
      <c r="BP890" s="406"/>
      <c r="BQ890" s="406"/>
      <c r="BR890" s="406"/>
      <c r="BS890" s="406"/>
      <c r="BT890" s="406"/>
      <c r="BU890" s="406"/>
      <c r="BV890" s="406"/>
      <c r="BW890" s="406"/>
      <c r="BX890" s="406"/>
      <c r="BY890" s="406"/>
      <c r="BZ890" s="406"/>
      <c r="CA890" s="406"/>
      <c r="CB890" s="406"/>
      <c r="CC890" s="406"/>
      <c r="CD890" s="406"/>
      <c r="CE890" s="406"/>
      <c r="CF890" s="406"/>
      <c r="CG890" s="406"/>
      <c r="CH890" s="406"/>
      <c r="CI890" s="406"/>
    </row>
    <row r="891" spans="1:87" ht="15.75" customHeight="1">
      <c r="A891" s="406"/>
      <c r="B891" s="407"/>
      <c r="C891" s="407"/>
      <c r="D891" s="406"/>
      <c r="E891" s="406"/>
      <c r="F891" s="406"/>
      <c r="G891" s="406"/>
      <c r="H891" s="406"/>
      <c r="I891" s="406"/>
      <c r="J891" s="406"/>
      <c r="K891" s="406"/>
      <c r="L891" s="406"/>
      <c r="M891" s="406"/>
      <c r="N891" s="406"/>
      <c r="O891" s="406"/>
      <c r="P891" s="406"/>
      <c r="Q891" s="406"/>
      <c r="R891" s="406"/>
      <c r="S891" s="406"/>
      <c r="T891" s="406"/>
      <c r="U891" s="406"/>
      <c r="V891" s="406"/>
      <c r="W891" s="406"/>
      <c r="X891" s="406"/>
      <c r="Y891" s="406"/>
      <c r="Z891" s="406"/>
      <c r="AA891" s="406"/>
      <c r="AB891" s="406"/>
      <c r="AC891" s="406"/>
      <c r="AD891" s="406"/>
      <c r="AE891" s="406"/>
      <c r="AF891" s="406"/>
      <c r="AG891" s="406"/>
      <c r="AH891" s="406"/>
      <c r="AI891" s="406"/>
      <c r="AJ891" s="406"/>
      <c r="AK891" s="406"/>
      <c r="AL891" s="406"/>
      <c r="AM891" s="406"/>
      <c r="AN891" s="406"/>
      <c r="AO891" s="406"/>
      <c r="AP891" s="406"/>
      <c r="AQ891" s="406"/>
      <c r="AR891" s="406"/>
      <c r="AS891" s="406"/>
      <c r="AT891" s="406"/>
      <c r="AU891" s="406"/>
      <c r="AV891" s="406"/>
      <c r="AW891" s="406"/>
      <c r="AX891" s="406"/>
      <c r="AY891" s="406"/>
      <c r="AZ891" s="406"/>
      <c r="BA891" s="406"/>
      <c r="BB891" s="406"/>
      <c r="BC891" s="406"/>
      <c r="BD891" s="406"/>
      <c r="BE891" s="406"/>
      <c r="BF891" s="406"/>
      <c r="BG891" s="406"/>
      <c r="BH891" s="406"/>
      <c r="BI891" s="406"/>
      <c r="BJ891" s="406"/>
      <c r="BK891" s="406"/>
      <c r="BL891" s="406"/>
      <c r="BM891" s="406"/>
      <c r="BN891" s="406"/>
      <c r="BO891" s="406"/>
      <c r="BP891" s="406"/>
      <c r="BQ891" s="406"/>
      <c r="BR891" s="406"/>
      <c r="BS891" s="406"/>
      <c r="BT891" s="406"/>
      <c r="BU891" s="406"/>
      <c r="BV891" s="406"/>
      <c r="BW891" s="406"/>
      <c r="BX891" s="406"/>
      <c r="BY891" s="406"/>
      <c r="BZ891" s="406"/>
      <c r="CA891" s="406"/>
      <c r="CB891" s="406"/>
      <c r="CC891" s="406"/>
      <c r="CD891" s="406"/>
      <c r="CE891" s="406"/>
      <c r="CF891" s="406"/>
      <c r="CG891" s="406"/>
      <c r="CH891" s="406"/>
      <c r="CI891" s="406"/>
    </row>
    <row r="892" spans="1:87" ht="15.75" customHeight="1">
      <c r="A892" s="406"/>
      <c r="B892" s="407"/>
      <c r="C892" s="407"/>
      <c r="D892" s="406"/>
      <c r="E892" s="406"/>
      <c r="F892" s="406"/>
      <c r="G892" s="406"/>
      <c r="H892" s="406"/>
      <c r="I892" s="406"/>
      <c r="J892" s="406"/>
      <c r="K892" s="406"/>
      <c r="L892" s="406"/>
      <c r="M892" s="406"/>
      <c r="N892" s="406"/>
      <c r="O892" s="406"/>
      <c r="P892" s="406"/>
      <c r="Q892" s="406"/>
      <c r="R892" s="406"/>
      <c r="S892" s="406"/>
      <c r="T892" s="406"/>
      <c r="U892" s="406"/>
      <c r="V892" s="406"/>
      <c r="W892" s="406"/>
      <c r="X892" s="406"/>
      <c r="Y892" s="406"/>
      <c r="Z892" s="406"/>
      <c r="AA892" s="406"/>
      <c r="AB892" s="406"/>
      <c r="AC892" s="406"/>
      <c r="AD892" s="406"/>
      <c r="AE892" s="406"/>
      <c r="AF892" s="406"/>
      <c r="AG892" s="406"/>
      <c r="AH892" s="406"/>
      <c r="AI892" s="406"/>
      <c r="AJ892" s="406"/>
      <c r="AK892" s="406"/>
      <c r="AL892" s="406"/>
      <c r="AM892" s="406"/>
      <c r="AN892" s="406"/>
      <c r="AO892" s="406"/>
      <c r="AP892" s="406"/>
      <c r="AQ892" s="406"/>
      <c r="AR892" s="406"/>
      <c r="AS892" s="406"/>
      <c r="AT892" s="406"/>
      <c r="AU892" s="406"/>
      <c r="AV892" s="406"/>
      <c r="AW892" s="406"/>
      <c r="AX892" s="406"/>
      <c r="AY892" s="406"/>
      <c r="AZ892" s="406"/>
      <c r="BA892" s="406"/>
      <c r="BB892" s="406"/>
      <c r="BC892" s="406"/>
      <c r="BD892" s="406"/>
      <c r="BE892" s="406"/>
      <c r="BF892" s="406"/>
      <c r="BG892" s="406"/>
      <c r="BH892" s="406"/>
      <c r="BI892" s="406"/>
      <c r="BJ892" s="406"/>
      <c r="BK892" s="406"/>
      <c r="BL892" s="406"/>
      <c r="BM892" s="406"/>
      <c r="BN892" s="406"/>
      <c r="BO892" s="406"/>
      <c r="BP892" s="406"/>
      <c r="BQ892" s="406"/>
      <c r="BR892" s="406"/>
      <c r="BS892" s="406"/>
      <c r="BT892" s="406"/>
      <c r="BU892" s="406"/>
      <c r="BV892" s="406"/>
      <c r="BW892" s="406"/>
      <c r="BX892" s="406"/>
      <c r="BY892" s="406"/>
      <c r="BZ892" s="406"/>
      <c r="CA892" s="406"/>
      <c r="CB892" s="406"/>
      <c r="CC892" s="406"/>
      <c r="CD892" s="406"/>
      <c r="CE892" s="406"/>
      <c r="CF892" s="406"/>
      <c r="CG892" s="406"/>
      <c r="CH892" s="406"/>
      <c r="CI892" s="406"/>
    </row>
    <row r="893" spans="1:87" ht="15.75" customHeight="1">
      <c r="A893" s="406"/>
      <c r="B893" s="407"/>
      <c r="C893" s="407"/>
      <c r="D893" s="406"/>
      <c r="E893" s="406"/>
      <c r="F893" s="406"/>
      <c r="G893" s="406"/>
      <c r="H893" s="406"/>
      <c r="I893" s="406"/>
      <c r="J893" s="406"/>
      <c r="K893" s="406"/>
      <c r="L893" s="406"/>
      <c r="M893" s="406"/>
      <c r="N893" s="406"/>
      <c r="O893" s="406"/>
      <c r="P893" s="406"/>
      <c r="Q893" s="406"/>
      <c r="R893" s="406"/>
      <c r="S893" s="406"/>
      <c r="T893" s="406"/>
      <c r="U893" s="406"/>
      <c r="V893" s="406"/>
      <c r="W893" s="406"/>
      <c r="X893" s="406"/>
      <c r="Y893" s="406"/>
      <c r="Z893" s="406"/>
      <c r="AA893" s="406"/>
      <c r="AB893" s="406"/>
      <c r="AC893" s="406"/>
      <c r="AD893" s="406"/>
      <c r="AE893" s="406"/>
      <c r="AF893" s="406"/>
      <c r="AG893" s="406"/>
      <c r="AH893" s="406"/>
      <c r="AI893" s="406"/>
      <c r="AJ893" s="406"/>
      <c r="AK893" s="406"/>
      <c r="AL893" s="406"/>
      <c r="AM893" s="406"/>
      <c r="AN893" s="406"/>
      <c r="AO893" s="406"/>
      <c r="AP893" s="406"/>
      <c r="AQ893" s="406"/>
      <c r="AR893" s="406"/>
      <c r="AS893" s="406"/>
      <c r="AT893" s="406"/>
      <c r="AU893" s="406"/>
      <c r="AV893" s="406"/>
      <c r="AW893" s="406"/>
      <c r="AX893" s="406"/>
      <c r="AY893" s="406"/>
      <c r="AZ893" s="406"/>
      <c r="BA893" s="406"/>
      <c r="BB893" s="406"/>
      <c r="BC893" s="406"/>
      <c r="BD893" s="406"/>
      <c r="BE893" s="406"/>
      <c r="BF893" s="406"/>
      <c r="BG893" s="406"/>
      <c r="BH893" s="406"/>
      <c r="BI893" s="406"/>
      <c r="BJ893" s="406"/>
      <c r="BK893" s="406"/>
      <c r="BL893" s="406"/>
      <c r="BM893" s="406"/>
      <c r="BN893" s="406"/>
      <c r="BO893" s="406"/>
      <c r="BP893" s="406"/>
      <c r="BQ893" s="406"/>
      <c r="BR893" s="406"/>
      <c r="BS893" s="406"/>
      <c r="BT893" s="406"/>
      <c r="BU893" s="406"/>
      <c r="BV893" s="406"/>
      <c r="BW893" s="406"/>
      <c r="BX893" s="406"/>
      <c r="BY893" s="406"/>
      <c r="BZ893" s="406"/>
      <c r="CA893" s="406"/>
      <c r="CB893" s="406"/>
      <c r="CC893" s="406"/>
      <c r="CD893" s="406"/>
      <c r="CE893" s="406"/>
      <c r="CF893" s="406"/>
      <c r="CG893" s="406"/>
      <c r="CH893" s="406"/>
      <c r="CI893" s="406"/>
    </row>
    <row r="894" spans="1:87" ht="15.75" customHeight="1">
      <c r="A894" s="406"/>
      <c r="B894" s="407"/>
      <c r="C894" s="407"/>
      <c r="D894" s="406"/>
      <c r="E894" s="406"/>
      <c r="F894" s="406"/>
      <c r="G894" s="406"/>
      <c r="H894" s="406"/>
      <c r="I894" s="406"/>
      <c r="J894" s="406"/>
      <c r="K894" s="406"/>
      <c r="L894" s="406"/>
      <c r="M894" s="406"/>
      <c r="N894" s="406"/>
      <c r="O894" s="406"/>
      <c r="P894" s="406"/>
      <c r="Q894" s="406"/>
      <c r="R894" s="406"/>
      <c r="S894" s="406"/>
      <c r="T894" s="406"/>
      <c r="U894" s="406"/>
      <c r="V894" s="406"/>
      <c r="W894" s="406"/>
      <c r="X894" s="406"/>
      <c r="Y894" s="406"/>
      <c r="Z894" s="406"/>
      <c r="AA894" s="406"/>
      <c r="AB894" s="406"/>
      <c r="AC894" s="406"/>
      <c r="AD894" s="406"/>
      <c r="AE894" s="406"/>
      <c r="AF894" s="406"/>
      <c r="AG894" s="406"/>
      <c r="AH894" s="406"/>
      <c r="AI894" s="406"/>
      <c r="AJ894" s="406"/>
      <c r="AK894" s="406"/>
      <c r="AL894" s="406"/>
      <c r="AM894" s="406"/>
      <c r="AN894" s="406"/>
      <c r="AO894" s="406"/>
      <c r="AP894" s="406"/>
      <c r="AQ894" s="406"/>
      <c r="AR894" s="406"/>
      <c r="AS894" s="406"/>
      <c r="AT894" s="406"/>
      <c r="AU894" s="406"/>
      <c r="AV894" s="406"/>
      <c r="AW894" s="406"/>
      <c r="AX894" s="406"/>
      <c r="AY894" s="406"/>
      <c r="AZ894" s="406"/>
      <c r="BA894" s="406"/>
      <c r="BB894" s="406"/>
      <c r="BC894" s="406"/>
      <c r="BD894" s="406"/>
      <c r="BE894" s="406"/>
      <c r="BF894" s="406"/>
      <c r="BG894" s="406"/>
      <c r="BH894" s="406"/>
      <c r="BI894" s="406"/>
      <c r="BJ894" s="406"/>
      <c r="BK894" s="406"/>
      <c r="BL894" s="406"/>
      <c r="BM894" s="406"/>
      <c r="BN894" s="406"/>
      <c r="BO894" s="406"/>
      <c r="BP894" s="406"/>
      <c r="BQ894" s="406"/>
      <c r="BR894" s="406"/>
      <c r="BS894" s="406"/>
      <c r="BT894" s="406"/>
      <c r="BU894" s="406"/>
      <c r="BV894" s="406"/>
      <c r="BW894" s="406"/>
      <c r="BX894" s="406"/>
      <c r="BY894" s="406"/>
      <c r="BZ894" s="406"/>
      <c r="CA894" s="406"/>
      <c r="CB894" s="406"/>
      <c r="CC894" s="406"/>
      <c r="CD894" s="406"/>
      <c r="CE894" s="406"/>
      <c r="CF894" s="406"/>
      <c r="CG894" s="406"/>
      <c r="CH894" s="406"/>
      <c r="CI894" s="406"/>
    </row>
    <row r="895" spans="1:87" ht="15.75" customHeight="1">
      <c r="A895" s="406"/>
      <c r="B895" s="407"/>
      <c r="C895" s="407"/>
      <c r="D895" s="406"/>
      <c r="E895" s="406"/>
      <c r="F895" s="406"/>
      <c r="G895" s="406"/>
      <c r="H895" s="406"/>
      <c r="I895" s="406"/>
      <c r="J895" s="406"/>
      <c r="K895" s="406"/>
      <c r="L895" s="406"/>
      <c r="M895" s="406"/>
      <c r="N895" s="406"/>
      <c r="O895" s="406"/>
      <c r="P895" s="406"/>
      <c r="Q895" s="406"/>
      <c r="R895" s="406"/>
      <c r="S895" s="406"/>
      <c r="T895" s="406"/>
      <c r="U895" s="406"/>
      <c r="V895" s="406"/>
      <c r="W895" s="406"/>
      <c r="X895" s="406"/>
      <c r="Y895" s="406"/>
      <c r="Z895" s="406"/>
      <c r="AA895" s="406"/>
      <c r="AB895" s="406"/>
      <c r="AC895" s="406"/>
      <c r="AD895" s="406"/>
      <c r="AE895" s="406"/>
      <c r="AF895" s="406"/>
      <c r="AG895" s="406"/>
      <c r="AH895" s="406"/>
      <c r="AI895" s="406"/>
      <c r="AJ895" s="406"/>
      <c r="AK895" s="406"/>
      <c r="AL895" s="406"/>
      <c r="AM895" s="406"/>
      <c r="AN895" s="406"/>
      <c r="AO895" s="406"/>
      <c r="AP895" s="406"/>
      <c r="AQ895" s="406"/>
      <c r="AR895" s="406"/>
      <c r="AS895" s="406"/>
      <c r="AT895" s="406"/>
      <c r="AU895" s="406"/>
      <c r="AV895" s="406"/>
      <c r="AW895" s="406"/>
      <c r="AX895" s="406"/>
      <c r="AY895" s="406"/>
      <c r="AZ895" s="406"/>
      <c r="BA895" s="406"/>
      <c r="BB895" s="406"/>
      <c r="BC895" s="406"/>
      <c r="BD895" s="406"/>
      <c r="BE895" s="406"/>
      <c r="BF895" s="406"/>
      <c r="BG895" s="406"/>
      <c r="BH895" s="406"/>
      <c r="BI895" s="406"/>
      <c r="BJ895" s="406"/>
      <c r="BK895" s="406"/>
      <c r="BL895" s="406"/>
      <c r="BM895" s="406"/>
      <c r="BN895" s="406"/>
      <c r="BO895" s="406"/>
      <c r="BP895" s="406"/>
      <c r="BQ895" s="406"/>
      <c r="BR895" s="406"/>
      <c r="BS895" s="406"/>
      <c r="BT895" s="406"/>
      <c r="BU895" s="406"/>
      <c r="BV895" s="406"/>
      <c r="BW895" s="406"/>
      <c r="BX895" s="406"/>
      <c r="BY895" s="406"/>
      <c r="BZ895" s="406"/>
      <c r="CA895" s="406"/>
      <c r="CB895" s="406"/>
      <c r="CC895" s="406"/>
      <c r="CD895" s="406"/>
      <c r="CE895" s="406"/>
      <c r="CF895" s="406"/>
      <c r="CG895" s="406"/>
      <c r="CH895" s="406"/>
      <c r="CI895" s="406"/>
    </row>
    <row r="896" spans="1:87" ht="15.75" customHeight="1">
      <c r="A896" s="406"/>
      <c r="B896" s="407"/>
      <c r="C896" s="407"/>
      <c r="D896" s="406"/>
      <c r="E896" s="406"/>
      <c r="F896" s="406"/>
      <c r="G896" s="406"/>
      <c r="H896" s="406"/>
      <c r="I896" s="406"/>
      <c r="J896" s="406"/>
      <c r="K896" s="406"/>
      <c r="L896" s="406"/>
      <c r="M896" s="406"/>
      <c r="N896" s="406"/>
      <c r="O896" s="406"/>
      <c r="P896" s="406"/>
      <c r="Q896" s="406"/>
      <c r="R896" s="406"/>
      <c r="S896" s="406"/>
      <c r="T896" s="406"/>
      <c r="U896" s="406"/>
      <c r="V896" s="406"/>
      <c r="W896" s="406"/>
      <c r="X896" s="406"/>
      <c r="Y896" s="406"/>
      <c r="Z896" s="406"/>
      <c r="AA896" s="406"/>
      <c r="AB896" s="406"/>
      <c r="AC896" s="406"/>
      <c r="AD896" s="406"/>
      <c r="AE896" s="406"/>
      <c r="AF896" s="406"/>
      <c r="AG896" s="406"/>
      <c r="AH896" s="406"/>
      <c r="AI896" s="406"/>
      <c r="AJ896" s="406"/>
      <c r="AK896" s="406"/>
      <c r="AL896" s="406"/>
      <c r="AM896" s="406"/>
      <c r="AN896" s="406"/>
      <c r="AO896" s="406"/>
      <c r="AP896" s="406"/>
      <c r="AQ896" s="406"/>
      <c r="AR896" s="406"/>
      <c r="AS896" s="406"/>
      <c r="AT896" s="406"/>
      <c r="AU896" s="406"/>
      <c r="AV896" s="406"/>
      <c r="AW896" s="406"/>
      <c r="AX896" s="406"/>
      <c r="AY896" s="406"/>
      <c r="AZ896" s="406"/>
      <c r="BA896" s="406"/>
      <c r="BB896" s="406"/>
      <c r="BC896" s="406"/>
      <c r="BD896" s="406"/>
      <c r="BE896" s="406"/>
      <c r="BF896" s="406"/>
      <c r="BG896" s="406"/>
      <c r="BH896" s="406"/>
      <c r="BI896" s="406"/>
      <c r="BJ896" s="406"/>
      <c r="BK896" s="406"/>
      <c r="BL896" s="406"/>
      <c r="BM896" s="406"/>
      <c r="BN896" s="406"/>
      <c r="BO896" s="406"/>
      <c r="BP896" s="406"/>
      <c r="BQ896" s="406"/>
      <c r="BR896" s="406"/>
      <c r="BS896" s="406"/>
      <c r="BT896" s="406"/>
      <c r="BU896" s="406"/>
      <c r="BV896" s="406"/>
      <c r="BW896" s="406"/>
      <c r="BX896" s="406"/>
      <c r="BY896" s="406"/>
      <c r="BZ896" s="406"/>
      <c r="CA896" s="406"/>
      <c r="CB896" s="406"/>
      <c r="CC896" s="406"/>
      <c r="CD896" s="406"/>
      <c r="CE896" s="406"/>
      <c r="CF896" s="406"/>
      <c r="CG896" s="406"/>
      <c r="CH896" s="406"/>
      <c r="CI896" s="406"/>
    </row>
    <row r="897" spans="1:87" ht="15.75" customHeight="1">
      <c r="A897" s="406"/>
      <c r="B897" s="407"/>
      <c r="C897" s="407"/>
      <c r="D897" s="406"/>
      <c r="E897" s="406"/>
      <c r="F897" s="406"/>
      <c r="G897" s="406"/>
      <c r="H897" s="406"/>
      <c r="I897" s="406"/>
      <c r="J897" s="406"/>
      <c r="K897" s="406"/>
      <c r="L897" s="406"/>
      <c r="M897" s="406"/>
      <c r="N897" s="406"/>
      <c r="O897" s="406"/>
      <c r="P897" s="406"/>
      <c r="Q897" s="406"/>
      <c r="R897" s="406"/>
      <c r="S897" s="406"/>
      <c r="T897" s="406"/>
      <c r="U897" s="406"/>
      <c r="V897" s="406"/>
      <c r="W897" s="406"/>
      <c r="X897" s="406"/>
      <c r="Y897" s="406"/>
      <c r="Z897" s="406"/>
      <c r="AA897" s="406"/>
      <c r="AB897" s="406"/>
      <c r="AC897" s="406"/>
      <c r="AD897" s="406"/>
      <c r="AE897" s="406"/>
      <c r="AF897" s="406"/>
      <c r="AG897" s="406"/>
      <c r="AH897" s="406"/>
      <c r="AI897" s="406"/>
      <c r="AJ897" s="406"/>
      <c r="AK897" s="406"/>
      <c r="AL897" s="406"/>
      <c r="AM897" s="406"/>
      <c r="AN897" s="406"/>
      <c r="AO897" s="406"/>
      <c r="AP897" s="406"/>
      <c r="AQ897" s="406"/>
      <c r="AR897" s="406"/>
      <c r="AS897" s="406"/>
      <c r="AT897" s="406"/>
      <c r="AU897" s="406"/>
      <c r="AV897" s="406"/>
      <c r="AW897" s="406"/>
      <c r="AX897" s="406"/>
      <c r="AY897" s="406"/>
      <c r="AZ897" s="406"/>
      <c r="BA897" s="406"/>
      <c r="BB897" s="406"/>
      <c r="BC897" s="406"/>
      <c r="BD897" s="406"/>
      <c r="BE897" s="406"/>
      <c r="BF897" s="406"/>
      <c r="BG897" s="406"/>
      <c r="BH897" s="406"/>
      <c r="BI897" s="406"/>
      <c r="BJ897" s="406"/>
      <c r="BK897" s="406"/>
      <c r="BL897" s="406"/>
      <c r="BM897" s="406"/>
      <c r="BN897" s="406"/>
      <c r="BO897" s="406"/>
      <c r="BP897" s="406"/>
      <c r="BQ897" s="406"/>
      <c r="BR897" s="406"/>
      <c r="BS897" s="406"/>
      <c r="BT897" s="406"/>
      <c r="BU897" s="406"/>
      <c r="BV897" s="406"/>
      <c r="BW897" s="406"/>
      <c r="BX897" s="406"/>
      <c r="BY897" s="406"/>
      <c r="BZ897" s="406"/>
      <c r="CA897" s="406"/>
      <c r="CB897" s="406"/>
      <c r="CC897" s="406"/>
      <c r="CD897" s="406"/>
      <c r="CE897" s="406"/>
      <c r="CF897" s="406"/>
      <c r="CG897" s="406"/>
      <c r="CH897" s="406"/>
      <c r="CI897" s="406"/>
    </row>
    <row r="898" spans="1:87" ht="15.75" customHeight="1">
      <c r="A898" s="406"/>
      <c r="B898" s="407"/>
      <c r="C898" s="407"/>
      <c r="D898" s="406"/>
      <c r="E898" s="406"/>
      <c r="F898" s="406"/>
      <c r="G898" s="406"/>
      <c r="H898" s="406"/>
      <c r="I898" s="406"/>
      <c r="J898" s="406"/>
      <c r="K898" s="406"/>
      <c r="L898" s="406"/>
      <c r="M898" s="406"/>
      <c r="N898" s="406"/>
      <c r="O898" s="406"/>
      <c r="P898" s="406"/>
      <c r="Q898" s="406"/>
      <c r="R898" s="406"/>
      <c r="S898" s="406"/>
      <c r="T898" s="406"/>
      <c r="U898" s="406"/>
      <c r="V898" s="406"/>
      <c r="W898" s="406"/>
      <c r="X898" s="406"/>
      <c r="Y898" s="406"/>
      <c r="Z898" s="406"/>
      <c r="AA898" s="406"/>
      <c r="AB898" s="406"/>
      <c r="AC898" s="406"/>
      <c r="AD898" s="406"/>
      <c r="AE898" s="406"/>
      <c r="AF898" s="406"/>
      <c r="AG898" s="406"/>
      <c r="AH898" s="406"/>
      <c r="AI898" s="406"/>
      <c r="AJ898" s="406"/>
      <c r="AK898" s="406"/>
      <c r="AL898" s="406"/>
      <c r="AM898" s="406"/>
      <c r="AN898" s="406"/>
      <c r="AO898" s="406"/>
      <c r="AP898" s="406"/>
      <c r="AQ898" s="406"/>
      <c r="AR898" s="406"/>
      <c r="AS898" s="406"/>
      <c r="AT898" s="406"/>
      <c r="AU898" s="406"/>
      <c r="AV898" s="406"/>
      <c r="AW898" s="406"/>
      <c r="AX898" s="406"/>
      <c r="AY898" s="406"/>
      <c r="AZ898" s="406"/>
      <c r="BA898" s="406"/>
      <c r="BB898" s="406"/>
      <c r="BC898" s="406"/>
      <c r="BD898" s="406"/>
      <c r="BE898" s="406"/>
      <c r="BF898" s="406"/>
      <c r="BG898" s="406"/>
      <c r="BH898" s="406"/>
      <c r="BI898" s="406"/>
      <c r="BJ898" s="406"/>
      <c r="BK898" s="406"/>
      <c r="BL898" s="406"/>
      <c r="BM898" s="406"/>
      <c r="BN898" s="406"/>
      <c r="BO898" s="406"/>
      <c r="BP898" s="406"/>
      <c r="BQ898" s="406"/>
      <c r="BR898" s="406"/>
      <c r="BS898" s="406"/>
      <c r="BT898" s="406"/>
      <c r="BU898" s="406"/>
      <c r="BV898" s="406"/>
      <c r="BW898" s="406"/>
      <c r="BX898" s="406"/>
      <c r="BY898" s="406"/>
      <c r="BZ898" s="406"/>
      <c r="CA898" s="406"/>
      <c r="CB898" s="406"/>
      <c r="CC898" s="406"/>
      <c r="CD898" s="406"/>
      <c r="CE898" s="406"/>
      <c r="CF898" s="406"/>
      <c r="CG898" s="406"/>
      <c r="CH898" s="406"/>
      <c r="CI898" s="406"/>
    </row>
    <row r="899" spans="1:87" ht="15.75" customHeight="1">
      <c r="A899" s="406"/>
      <c r="B899" s="407"/>
      <c r="C899" s="407"/>
      <c r="D899" s="406"/>
      <c r="E899" s="406"/>
      <c r="F899" s="406"/>
      <c r="G899" s="406"/>
      <c r="H899" s="406"/>
      <c r="I899" s="406"/>
      <c r="J899" s="406"/>
      <c r="K899" s="406"/>
      <c r="L899" s="406"/>
      <c r="M899" s="406"/>
      <c r="N899" s="406"/>
      <c r="O899" s="406"/>
      <c r="P899" s="406"/>
      <c r="Q899" s="406"/>
      <c r="R899" s="406"/>
      <c r="S899" s="406"/>
      <c r="T899" s="406"/>
      <c r="U899" s="406"/>
      <c r="V899" s="406"/>
      <c r="W899" s="406"/>
      <c r="X899" s="406"/>
      <c r="Y899" s="406"/>
      <c r="Z899" s="406"/>
      <c r="AA899" s="406"/>
      <c r="AB899" s="406"/>
      <c r="AC899" s="406"/>
      <c r="AD899" s="406"/>
      <c r="AE899" s="406"/>
      <c r="AF899" s="406"/>
      <c r="AG899" s="406"/>
      <c r="AH899" s="406"/>
      <c r="AI899" s="406"/>
      <c r="AJ899" s="406"/>
      <c r="AK899" s="406"/>
      <c r="AL899" s="406"/>
      <c r="AM899" s="406"/>
      <c r="AN899" s="406"/>
      <c r="AO899" s="406"/>
      <c r="AP899" s="406"/>
      <c r="AQ899" s="406"/>
      <c r="AR899" s="406"/>
      <c r="AS899" s="406"/>
      <c r="AT899" s="406"/>
      <c r="AU899" s="406"/>
      <c r="AV899" s="406"/>
      <c r="AW899" s="406"/>
      <c r="AX899" s="406"/>
      <c r="AY899" s="406"/>
      <c r="AZ899" s="406"/>
      <c r="BA899" s="406"/>
      <c r="BB899" s="406"/>
      <c r="BC899" s="406"/>
      <c r="BD899" s="406"/>
      <c r="BE899" s="406"/>
      <c r="BF899" s="406"/>
      <c r="BG899" s="406"/>
      <c r="BH899" s="406"/>
      <c r="BI899" s="406"/>
      <c r="BJ899" s="406"/>
      <c r="BK899" s="406"/>
      <c r="BL899" s="406"/>
      <c r="BM899" s="406"/>
      <c r="BN899" s="406"/>
      <c r="BO899" s="406"/>
      <c r="BP899" s="406"/>
      <c r="BQ899" s="406"/>
      <c r="BR899" s="406"/>
      <c r="BS899" s="406"/>
      <c r="BT899" s="406"/>
      <c r="BU899" s="406"/>
      <c r="BV899" s="406"/>
      <c r="BW899" s="406"/>
      <c r="BX899" s="406"/>
      <c r="BY899" s="406"/>
      <c r="BZ899" s="406"/>
      <c r="CA899" s="406"/>
      <c r="CB899" s="406"/>
      <c r="CC899" s="406"/>
      <c r="CD899" s="406"/>
      <c r="CE899" s="406"/>
      <c r="CF899" s="406"/>
      <c r="CG899" s="406"/>
      <c r="CH899" s="406"/>
      <c r="CI899" s="406"/>
    </row>
    <row r="900" spans="1:87" ht="15.75" customHeight="1">
      <c r="A900" s="406"/>
      <c r="B900" s="407"/>
      <c r="C900" s="407"/>
      <c r="D900" s="406"/>
      <c r="E900" s="406"/>
      <c r="F900" s="406"/>
      <c r="G900" s="406"/>
      <c r="H900" s="406"/>
      <c r="I900" s="406"/>
      <c r="J900" s="406"/>
      <c r="K900" s="406"/>
      <c r="L900" s="406"/>
      <c r="M900" s="406"/>
      <c r="N900" s="406"/>
      <c r="O900" s="406"/>
      <c r="P900" s="406"/>
      <c r="Q900" s="406"/>
      <c r="R900" s="406"/>
      <c r="S900" s="406"/>
      <c r="T900" s="406"/>
      <c r="U900" s="406"/>
      <c r="V900" s="406"/>
      <c r="W900" s="406"/>
      <c r="X900" s="406"/>
      <c r="Y900" s="406"/>
      <c r="Z900" s="406"/>
      <c r="AA900" s="406"/>
      <c r="AB900" s="406"/>
      <c r="AC900" s="406"/>
      <c r="AD900" s="406"/>
      <c r="AE900" s="406"/>
      <c r="AF900" s="406"/>
      <c r="AG900" s="406"/>
      <c r="AH900" s="406"/>
      <c r="AI900" s="406"/>
      <c r="AJ900" s="406"/>
      <c r="AK900" s="406"/>
      <c r="AL900" s="406"/>
      <c r="AM900" s="406"/>
      <c r="AN900" s="406"/>
      <c r="AO900" s="406"/>
      <c r="AP900" s="406"/>
      <c r="AQ900" s="406"/>
      <c r="AR900" s="406"/>
      <c r="AS900" s="406"/>
      <c r="AT900" s="406"/>
      <c r="AU900" s="406"/>
      <c r="AV900" s="406"/>
      <c r="AW900" s="406"/>
      <c r="AX900" s="406"/>
      <c r="AY900" s="406"/>
      <c r="AZ900" s="406"/>
      <c r="BA900" s="406"/>
      <c r="BB900" s="406"/>
      <c r="BC900" s="406"/>
      <c r="BD900" s="406"/>
      <c r="BE900" s="406"/>
      <c r="BF900" s="406"/>
      <c r="BG900" s="406"/>
      <c r="BH900" s="406"/>
      <c r="BI900" s="406"/>
      <c r="BJ900" s="406"/>
      <c r="BK900" s="406"/>
      <c r="BL900" s="406"/>
      <c r="BM900" s="406"/>
      <c r="BN900" s="406"/>
      <c r="BO900" s="406"/>
      <c r="BP900" s="406"/>
      <c r="BQ900" s="406"/>
      <c r="BR900" s="406"/>
      <c r="BS900" s="406"/>
      <c r="BT900" s="406"/>
      <c r="BU900" s="406"/>
      <c r="BV900" s="406"/>
      <c r="BW900" s="406"/>
      <c r="BX900" s="406"/>
      <c r="BY900" s="406"/>
      <c r="BZ900" s="406"/>
      <c r="CA900" s="406"/>
      <c r="CB900" s="406"/>
      <c r="CC900" s="406"/>
      <c r="CD900" s="406"/>
      <c r="CE900" s="406"/>
      <c r="CF900" s="406"/>
      <c r="CG900" s="406"/>
      <c r="CH900" s="406"/>
      <c r="CI900" s="406"/>
    </row>
    <row r="901" spans="1:87" ht="15.75" customHeight="1">
      <c r="A901" s="406"/>
      <c r="B901" s="407"/>
      <c r="C901" s="407"/>
      <c r="D901" s="406"/>
      <c r="E901" s="406"/>
      <c r="F901" s="406"/>
      <c r="G901" s="406"/>
      <c r="H901" s="406"/>
      <c r="I901" s="406"/>
      <c r="J901" s="406"/>
      <c r="K901" s="406"/>
      <c r="L901" s="406"/>
      <c r="M901" s="406"/>
      <c r="N901" s="406"/>
      <c r="O901" s="406"/>
      <c r="P901" s="406"/>
      <c r="Q901" s="406"/>
      <c r="R901" s="406"/>
      <c r="S901" s="406"/>
      <c r="T901" s="406"/>
      <c r="U901" s="406"/>
      <c r="V901" s="406"/>
      <c r="W901" s="406"/>
      <c r="X901" s="406"/>
      <c r="Y901" s="406"/>
      <c r="Z901" s="406"/>
      <c r="AA901" s="406"/>
      <c r="AB901" s="406"/>
      <c r="AC901" s="406"/>
      <c r="AD901" s="406"/>
      <c r="AE901" s="406"/>
      <c r="AF901" s="406"/>
      <c r="AG901" s="406"/>
      <c r="AH901" s="406"/>
      <c r="AI901" s="406"/>
      <c r="AJ901" s="406"/>
      <c r="AK901" s="406"/>
      <c r="AL901" s="406"/>
      <c r="AM901" s="406"/>
      <c r="AN901" s="406"/>
      <c r="AO901" s="406"/>
      <c r="AP901" s="406"/>
      <c r="AQ901" s="406"/>
      <c r="AR901" s="406"/>
      <c r="AS901" s="406"/>
      <c r="AT901" s="406"/>
      <c r="AU901" s="406"/>
      <c r="AV901" s="406"/>
      <c r="AW901" s="406"/>
      <c r="AX901" s="406"/>
      <c r="AY901" s="406"/>
      <c r="AZ901" s="406"/>
      <c r="BA901" s="406"/>
      <c r="BB901" s="406"/>
      <c r="BC901" s="406"/>
      <c r="BD901" s="406"/>
      <c r="BE901" s="406"/>
      <c r="BF901" s="406"/>
      <c r="BG901" s="406"/>
      <c r="BH901" s="406"/>
      <c r="BI901" s="406"/>
      <c r="BJ901" s="406"/>
      <c r="BK901" s="406"/>
      <c r="BL901" s="406"/>
      <c r="BM901" s="406"/>
      <c r="BN901" s="406"/>
      <c r="BO901" s="406"/>
      <c r="BP901" s="406"/>
      <c r="BQ901" s="406"/>
      <c r="BR901" s="406"/>
      <c r="BS901" s="406"/>
      <c r="BT901" s="406"/>
      <c r="BU901" s="406"/>
      <c r="BV901" s="406"/>
      <c r="BW901" s="406"/>
      <c r="BX901" s="406"/>
      <c r="BY901" s="406"/>
      <c r="BZ901" s="406"/>
      <c r="CA901" s="406"/>
      <c r="CB901" s="406"/>
      <c r="CC901" s="406"/>
      <c r="CD901" s="406"/>
      <c r="CE901" s="406"/>
      <c r="CF901" s="406"/>
      <c r="CG901" s="406"/>
      <c r="CH901" s="406"/>
      <c r="CI901" s="406"/>
    </row>
    <row r="902" spans="1:87" ht="15.75" customHeight="1">
      <c r="A902" s="406"/>
      <c r="B902" s="407"/>
      <c r="C902" s="407"/>
      <c r="D902" s="406"/>
      <c r="E902" s="406"/>
      <c r="F902" s="406"/>
      <c r="G902" s="406"/>
      <c r="H902" s="406"/>
      <c r="I902" s="406"/>
      <c r="J902" s="406"/>
      <c r="K902" s="406"/>
      <c r="L902" s="406"/>
      <c r="M902" s="406"/>
      <c r="N902" s="406"/>
      <c r="O902" s="406"/>
      <c r="P902" s="406"/>
      <c r="Q902" s="406"/>
      <c r="R902" s="406"/>
      <c r="S902" s="406"/>
      <c r="T902" s="406"/>
      <c r="U902" s="406"/>
      <c r="V902" s="406"/>
      <c r="W902" s="406"/>
      <c r="X902" s="406"/>
      <c r="Y902" s="406"/>
      <c r="Z902" s="406"/>
      <c r="AA902" s="406"/>
      <c r="AB902" s="406"/>
      <c r="AC902" s="406"/>
      <c r="AD902" s="406"/>
      <c r="AE902" s="406"/>
      <c r="AF902" s="406"/>
      <c r="AG902" s="406"/>
      <c r="AH902" s="406"/>
      <c r="AI902" s="406"/>
      <c r="AJ902" s="406"/>
      <c r="AK902" s="406"/>
      <c r="AL902" s="406"/>
      <c r="AM902" s="406"/>
      <c r="AN902" s="406"/>
      <c r="AO902" s="406"/>
      <c r="AP902" s="406"/>
      <c r="AQ902" s="406"/>
      <c r="AR902" s="406"/>
      <c r="AS902" s="406"/>
      <c r="AT902" s="406"/>
      <c r="AU902" s="406"/>
      <c r="AV902" s="406"/>
      <c r="AW902" s="406"/>
      <c r="AX902" s="406"/>
      <c r="AY902" s="406"/>
      <c r="AZ902" s="406"/>
      <c r="BA902" s="406"/>
      <c r="BB902" s="406"/>
      <c r="BC902" s="406"/>
      <c r="BD902" s="406"/>
      <c r="BE902" s="406"/>
      <c r="BF902" s="406"/>
      <c r="BG902" s="406"/>
      <c r="BH902" s="406"/>
      <c r="BI902" s="406"/>
      <c r="BJ902" s="406"/>
      <c r="BK902" s="406"/>
      <c r="BL902" s="406"/>
      <c r="BM902" s="406"/>
      <c r="BN902" s="406"/>
      <c r="BO902" s="406"/>
      <c r="BP902" s="406"/>
      <c r="BQ902" s="406"/>
      <c r="BR902" s="406"/>
      <c r="BS902" s="406"/>
      <c r="BT902" s="406"/>
      <c r="BU902" s="406"/>
      <c r="BV902" s="406"/>
      <c r="BW902" s="406"/>
      <c r="BX902" s="406"/>
      <c r="BY902" s="406"/>
      <c r="BZ902" s="406"/>
      <c r="CA902" s="406"/>
      <c r="CB902" s="406"/>
      <c r="CC902" s="406"/>
      <c r="CD902" s="406"/>
      <c r="CE902" s="406"/>
      <c r="CF902" s="406"/>
      <c r="CG902" s="406"/>
      <c r="CH902" s="406"/>
      <c r="CI902" s="406"/>
    </row>
    <row r="903" spans="1:87" ht="15.75" customHeight="1">
      <c r="A903" s="406"/>
      <c r="B903" s="407"/>
      <c r="C903" s="407"/>
      <c r="D903" s="406"/>
      <c r="E903" s="406"/>
      <c r="F903" s="406"/>
      <c r="G903" s="406"/>
      <c r="H903" s="406"/>
      <c r="I903" s="406"/>
      <c r="J903" s="406"/>
      <c r="K903" s="406"/>
      <c r="L903" s="406"/>
      <c r="M903" s="406"/>
      <c r="N903" s="406"/>
      <c r="O903" s="406"/>
      <c r="P903" s="406"/>
      <c r="Q903" s="406"/>
      <c r="R903" s="406"/>
      <c r="S903" s="406"/>
      <c r="T903" s="406"/>
      <c r="U903" s="406"/>
      <c r="V903" s="406"/>
      <c r="W903" s="406"/>
      <c r="X903" s="406"/>
      <c r="Y903" s="406"/>
      <c r="Z903" s="406"/>
      <c r="AA903" s="406"/>
      <c r="AB903" s="406"/>
      <c r="AC903" s="406"/>
      <c r="AD903" s="406"/>
      <c r="AE903" s="406"/>
      <c r="AF903" s="406"/>
      <c r="AG903" s="406"/>
      <c r="AH903" s="406"/>
      <c r="AI903" s="406"/>
      <c r="AJ903" s="406"/>
      <c r="AK903" s="406"/>
      <c r="AL903" s="406"/>
      <c r="AM903" s="406"/>
      <c r="AN903" s="406"/>
      <c r="AO903" s="406"/>
      <c r="AP903" s="406"/>
      <c r="AQ903" s="406"/>
      <c r="AR903" s="406"/>
      <c r="AS903" s="406"/>
      <c r="AT903" s="406"/>
      <c r="AU903" s="406"/>
      <c r="AV903" s="406"/>
      <c r="AW903" s="406"/>
      <c r="AX903" s="406"/>
      <c r="AY903" s="406"/>
      <c r="AZ903" s="406"/>
      <c r="BA903" s="406"/>
      <c r="BB903" s="406"/>
      <c r="BC903" s="406"/>
      <c r="BD903" s="406"/>
      <c r="BE903" s="406"/>
      <c r="BF903" s="406"/>
      <c r="BG903" s="406"/>
      <c r="BH903" s="406"/>
      <c r="BI903" s="406"/>
      <c r="BJ903" s="406"/>
      <c r="BK903" s="406"/>
      <c r="BL903" s="406"/>
      <c r="BM903" s="406"/>
      <c r="BN903" s="406"/>
      <c r="BO903" s="406"/>
      <c r="BP903" s="406"/>
      <c r="BQ903" s="406"/>
      <c r="BR903" s="406"/>
      <c r="BS903" s="406"/>
      <c r="BT903" s="406"/>
      <c r="BU903" s="406"/>
      <c r="BV903" s="406"/>
      <c r="BW903" s="406"/>
      <c r="BX903" s="406"/>
      <c r="BY903" s="406"/>
      <c r="BZ903" s="406"/>
      <c r="CA903" s="406"/>
      <c r="CB903" s="406"/>
      <c r="CC903" s="406"/>
      <c r="CD903" s="406"/>
      <c r="CE903" s="406"/>
      <c r="CF903" s="406"/>
      <c r="CG903" s="406"/>
      <c r="CH903" s="406"/>
      <c r="CI903" s="406"/>
    </row>
    <row r="904" spans="1:87" ht="15.75" customHeight="1">
      <c r="A904" s="406"/>
      <c r="B904" s="407"/>
      <c r="C904" s="407"/>
      <c r="D904" s="406"/>
      <c r="E904" s="406"/>
      <c r="F904" s="406"/>
      <c r="G904" s="406"/>
      <c r="H904" s="406"/>
      <c r="I904" s="406"/>
      <c r="J904" s="406"/>
      <c r="K904" s="406"/>
      <c r="L904" s="406"/>
      <c r="M904" s="406"/>
      <c r="N904" s="406"/>
      <c r="O904" s="406"/>
      <c r="P904" s="406"/>
      <c r="Q904" s="406"/>
      <c r="R904" s="406"/>
      <c r="S904" s="406"/>
      <c r="T904" s="406"/>
      <c r="U904" s="406"/>
      <c r="V904" s="406"/>
      <c r="W904" s="406"/>
      <c r="X904" s="406"/>
      <c r="Y904" s="406"/>
      <c r="Z904" s="406"/>
      <c r="AA904" s="406"/>
      <c r="AB904" s="406"/>
      <c r="AC904" s="406"/>
      <c r="AD904" s="406"/>
      <c r="AE904" s="406"/>
      <c r="AF904" s="406"/>
      <c r="AG904" s="406"/>
      <c r="AH904" s="406"/>
      <c r="AI904" s="406"/>
      <c r="AJ904" s="406"/>
      <c r="AK904" s="406"/>
      <c r="AL904" s="406"/>
      <c r="AM904" s="406"/>
      <c r="AN904" s="406"/>
      <c r="AO904" s="406"/>
      <c r="AP904" s="406"/>
      <c r="AQ904" s="406"/>
      <c r="AR904" s="406"/>
      <c r="AS904" s="406"/>
      <c r="AT904" s="406"/>
      <c r="AU904" s="406"/>
      <c r="AV904" s="406"/>
      <c r="AW904" s="406"/>
      <c r="AX904" s="406"/>
      <c r="AY904" s="406"/>
      <c r="AZ904" s="406"/>
      <c r="BA904" s="406"/>
      <c r="BB904" s="406"/>
      <c r="BC904" s="406"/>
      <c r="BD904" s="406"/>
      <c r="BE904" s="406"/>
      <c r="BF904" s="406"/>
      <c r="BG904" s="406"/>
      <c r="BH904" s="406"/>
      <c r="BI904" s="406"/>
      <c r="BJ904" s="406"/>
      <c r="BK904" s="406"/>
      <c r="BL904" s="406"/>
      <c r="BM904" s="406"/>
      <c r="BN904" s="406"/>
      <c r="BO904" s="406"/>
      <c r="BP904" s="406"/>
      <c r="BQ904" s="406"/>
      <c r="BR904" s="406"/>
      <c r="BS904" s="406"/>
      <c r="BT904" s="406"/>
      <c r="BU904" s="406"/>
      <c r="BV904" s="406"/>
      <c r="BW904" s="406"/>
      <c r="BX904" s="406"/>
      <c r="BY904" s="406"/>
      <c r="BZ904" s="406"/>
      <c r="CA904" s="406"/>
      <c r="CB904" s="406"/>
      <c r="CC904" s="406"/>
      <c r="CD904" s="406"/>
      <c r="CE904" s="406"/>
      <c r="CF904" s="406"/>
      <c r="CG904" s="406"/>
      <c r="CH904" s="406"/>
      <c r="CI904" s="406"/>
    </row>
    <row r="905" spans="1:87" ht="15.75" customHeight="1">
      <c r="A905" s="406"/>
      <c r="B905" s="407"/>
      <c r="C905" s="407"/>
      <c r="D905" s="406"/>
      <c r="E905" s="406"/>
      <c r="F905" s="406"/>
      <c r="G905" s="406"/>
      <c r="H905" s="406"/>
      <c r="I905" s="406"/>
      <c r="J905" s="406"/>
      <c r="K905" s="406"/>
      <c r="L905" s="406"/>
      <c r="M905" s="406"/>
      <c r="N905" s="406"/>
      <c r="O905" s="406"/>
      <c r="P905" s="406"/>
      <c r="Q905" s="406"/>
      <c r="R905" s="406"/>
      <c r="S905" s="406"/>
      <c r="T905" s="406"/>
      <c r="U905" s="406"/>
      <c r="V905" s="406"/>
      <c r="W905" s="406"/>
      <c r="X905" s="406"/>
      <c r="Y905" s="406"/>
      <c r="Z905" s="406"/>
      <c r="AA905" s="406"/>
      <c r="AB905" s="406"/>
      <c r="AC905" s="406"/>
      <c r="AD905" s="406"/>
      <c r="AE905" s="406"/>
      <c r="AF905" s="406"/>
      <c r="AG905" s="406"/>
      <c r="AH905" s="406"/>
      <c r="AI905" s="406"/>
      <c r="AJ905" s="406"/>
      <c r="AK905" s="406"/>
      <c r="AL905" s="406"/>
      <c r="AM905" s="406"/>
      <c r="AN905" s="406"/>
      <c r="AO905" s="406"/>
      <c r="AP905" s="406"/>
      <c r="AQ905" s="406"/>
      <c r="AR905" s="406"/>
      <c r="AS905" s="406"/>
      <c r="AT905" s="406"/>
      <c r="AU905" s="406"/>
      <c r="AV905" s="406"/>
      <c r="AW905" s="406"/>
      <c r="AX905" s="406"/>
      <c r="AY905" s="406"/>
      <c r="AZ905" s="406"/>
      <c r="BA905" s="406"/>
      <c r="BB905" s="406"/>
      <c r="BC905" s="406"/>
      <c r="BD905" s="406"/>
      <c r="BE905" s="406"/>
      <c r="BF905" s="406"/>
      <c r="BG905" s="406"/>
      <c r="BH905" s="406"/>
      <c r="BI905" s="406"/>
      <c r="BJ905" s="406"/>
      <c r="BK905" s="406"/>
      <c r="BL905" s="406"/>
      <c r="BM905" s="406"/>
      <c r="BN905" s="406"/>
      <c r="BO905" s="406"/>
      <c r="BP905" s="406"/>
      <c r="BQ905" s="406"/>
      <c r="BR905" s="406"/>
      <c r="BS905" s="406"/>
      <c r="BT905" s="406"/>
      <c r="BU905" s="406"/>
      <c r="BV905" s="406"/>
      <c r="BW905" s="406"/>
      <c r="BX905" s="406"/>
      <c r="BY905" s="406"/>
      <c r="BZ905" s="406"/>
      <c r="CA905" s="406"/>
      <c r="CB905" s="406"/>
      <c r="CC905" s="406"/>
      <c r="CD905" s="406"/>
      <c r="CE905" s="406"/>
      <c r="CF905" s="406"/>
      <c r="CG905" s="406"/>
      <c r="CH905" s="406"/>
      <c r="CI905" s="406"/>
    </row>
    <row r="906" spans="1:87" ht="15.75" customHeight="1">
      <c r="A906" s="406"/>
      <c r="B906" s="407"/>
      <c r="C906" s="407"/>
      <c r="D906" s="406"/>
      <c r="E906" s="406"/>
      <c r="F906" s="406"/>
      <c r="G906" s="406"/>
      <c r="H906" s="406"/>
      <c r="I906" s="406"/>
      <c r="J906" s="406"/>
      <c r="K906" s="406"/>
      <c r="L906" s="406"/>
      <c r="M906" s="406"/>
      <c r="N906" s="406"/>
      <c r="O906" s="406"/>
      <c r="P906" s="406"/>
      <c r="Q906" s="406"/>
      <c r="R906" s="406"/>
      <c r="S906" s="406"/>
      <c r="T906" s="406"/>
      <c r="U906" s="406"/>
      <c r="V906" s="406"/>
      <c r="W906" s="406"/>
      <c r="X906" s="406"/>
      <c r="Y906" s="406"/>
      <c r="Z906" s="406"/>
      <c r="AA906" s="406"/>
      <c r="AB906" s="406"/>
      <c r="AC906" s="406"/>
      <c r="AD906" s="406"/>
      <c r="AE906" s="406"/>
      <c r="AF906" s="406"/>
      <c r="AG906" s="406"/>
      <c r="AH906" s="406"/>
      <c r="AI906" s="406"/>
      <c r="AJ906" s="406"/>
      <c r="AK906" s="406"/>
      <c r="AL906" s="406"/>
      <c r="AM906" s="406"/>
      <c r="AN906" s="406"/>
      <c r="AO906" s="406"/>
      <c r="AP906" s="406"/>
      <c r="AQ906" s="406"/>
      <c r="AR906" s="406"/>
      <c r="AS906" s="406"/>
      <c r="AT906" s="406"/>
      <c r="AU906" s="406"/>
      <c r="AV906" s="406"/>
      <c r="AW906" s="406"/>
      <c r="AX906" s="406"/>
      <c r="AY906" s="406"/>
      <c r="AZ906" s="406"/>
      <c r="BA906" s="406"/>
      <c r="BB906" s="406"/>
      <c r="BC906" s="406"/>
      <c r="BD906" s="406"/>
      <c r="BE906" s="406"/>
      <c r="BF906" s="406"/>
      <c r="BG906" s="406"/>
      <c r="BH906" s="406"/>
      <c r="BI906" s="406"/>
      <c r="BJ906" s="406"/>
      <c r="BK906" s="406"/>
      <c r="BL906" s="406"/>
      <c r="BM906" s="406"/>
      <c r="BN906" s="406"/>
      <c r="BO906" s="406"/>
      <c r="BP906" s="406"/>
      <c r="BQ906" s="406"/>
      <c r="BR906" s="406"/>
      <c r="BS906" s="406"/>
      <c r="BT906" s="406"/>
      <c r="BU906" s="406"/>
      <c r="BV906" s="406"/>
      <c r="BW906" s="406"/>
      <c r="BX906" s="406"/>
      <c r="BY906" s="406"/>
      <c r="BZ906" s="406"/>
      <c r="CA906" s="406"/>
      <c r="CB906" s="406"/>
      <c r="CC906" s="406"/>
      <c r="CD906" s="406"/>
      <c r="CE906" s="406"/>
      <c r="CF906" s="406"/>
      <c r="CG906" s="406"/>
      <c r="CH906" s="406"/>
      <c r="CI906" s="406"/>
    </row>
    <row r="907" spans="1:87" ht="15.75" customHeight="1">
      <c r="A907" s="406"/>
      <c r="B907" s="407"/>
      <c r="C907" s="407"/>
      <c r="D907" s="406"/>
      <c r="E907" s="406"/>
      <c r="F907" s="406"/>
      <c r="G907" s="406"/>
      <c r="H907" s="406"/>
      <c r="I907" s="406"/>
      <c r="J907" s="406"/>
      <c r="K907" s="406"/>
      <c r="L907" s="406"/>
      <c r="M907" s="406"/>
      <c r="N907" s="406"/>
      <c r="O907" s="406"/>
      <c r="P907" s="406"/>
      <c r="Q907" s="406"/>
      <c r="R907" s="406"/>
      <c r="S907" s="406"/>
      <c r="T907" s="406"/>
      <c r="U907" s="406"/>
      <c r="V907" s="406"/>
      <c r="W907" s="406"/>
      <c r="X907" s="406"/>
      <c r="Y907" s="406"/>
      <c r="Z907" s="406"/>
      <c r="AA907" s="406"/>
      <c r="AB907" s="406"/>
      <c r="AC907" s="406"/>
      <c r="AD907" s="406"/>
      <c r="AE907" s="406"/>
      <c r="AF907" s="406"/>
      <c r="AG907" s="406"/>
      <c r="AH907" s="406"/>
      <c r="AI907" s="406"/>
      <c r="AJ907" s="406"/>
      <c r="AK907" s="406"/>
      <c r="AL907" s="406"/>
      <c r="AM907" s="406"/>
      <c r="AN907" s="406"/>
      <c r="AO907" s="406"/>
      <c r="AP907" s="406"/>
      <c r="AQ907" s="406"/>
      <c r="AR907" s="406"/>
      <c r="AS907" s="406"/>
      <c r="AT907" s="406"/>
      <c r="AU907" s="406"/>
      <c r="AV907" s="406"/>
      <c r="AW907" s="406"/>
      <c r="AX907" s="406"/>
      <c r="AY907" s="406"/>
      <c r="AZ907" s="406"/>
      <c r="BA907" s="406"/>
      <c r="BB907" s="406"/>
      <c r="BC907" s="406"/>
      <c r="BD907" s="406"/>
      <c r="BE907" s="406"/>
      <c r="BF907" s="406"/>
      <c r="BG907" s="406"/>
      <c r="BH907" s="406"/>
      <c r="BI907" s="406"/>
      <c r="BJ907" s="406"/>
      <c r="BK907" s="406"/>
      <c r="BL907" s="406"/>
      <c r="BM907" s="406"/>
      <c r="BN907" s="406"/>
      <c r="BO907" s="406"/>
      <c r="BP907" s="406"/>
      <c r="BQ907" s="406"/>
      <c r="BR907" s="406"/>
      <c r="BS907" s="406"/>
      <c r="BT907" s="406"/>
      <c r="BU907" s="406"/>
      <c r="BV907" s="406"/>
      <c r="BW907" s="406"/>
      <c r="BX907" s="406"/>
      <c r="BY907" s="406"/>
      <c r="BZ907" s="406"/>
      <c r="CA907" s="406"/>
      <c r="CB907" s="406"/>
      <c r="CC907" s="406"/>
      <c r="CD907" s="406"/>
      <c r="CE907" s="406"/>
      <c r="CF907" s="406"/>
      <c r="CG907" s="406"/>
      <c r="CH907" s="406"/>
      <c r="CI907" s="406"/>
    </row>
    <row r="908" spans="1:87" ht="15.75" customHeight="1">
      <c r="A908" s="406"/>
      <c r="B908" s="407"/>
      <c r="C908" s="407"/>
      <c r="D908" s="406"/>
      <c r="E908" s="406"/>
      <c r="F908" s="406"/>
      <c r="G908" s="406"/>
      <c r="H908" s="406"/>
      <c r="I908" s="406"/>
      <c r="J908" s="406"/>
      <c r="K908" s="406"/>
      <c r="L908" s="406"/>
      <c r="M908" s="406"/>
      <c r="N908" s="406"/>
      <c r="O908" s="406"/>
      <c r="P908" s="406"/>
      <c r="Q908" s="406"/>
      <c r="R908" s="406"/>
      <c r="S908" s="406"/>
      <c r="T908" s="406"/>
      <c r="U908" s="406"/>
      <c r="V908" s="406"/>
      <c r="W908" s="406"/>
      <c r="X908" s="406"/>
      <c r="Y908" s="406"/>
      <c r="Z908" s="406"/>
      <c r="AA908" s="406"/>
      <c r="AB908" s="406"/>
      <c r="AC908" s="406"/>
      <c r="AD908" s="406"/>
      <c r="AE908" s="406"/>
      <c r="AF908" s="406"/>
      <c r="AG908" s="406"/>
      <c r="AH908" s="406"/>
      <c r="AI908" s="406"/>
      <c r="AJ908" s="406"/>
      <c r="AK908" s="406"/>
      <c r="AL908" s="406"/>
      <c r="AM908" s="406"/>
      <c r="AN908" s="406"/>
      <c r="AO908" s="406"/>
      <c r="AP908" s="406"/>
      <c r="AQ908" s="406"/>
      <c r="AR908" s="406"/>
      <c r="AS908" s="406"/>
      <c r="AT908" s="406"/>
      <c r="AU908" s="406"/>
      <c r="AV908" s="406"/>
      <c r="AW908" s="406"/>
      <c r="AX908" s="406"/>
      <c r="AY908" s="406"/>
      <c r="AZ908" s="406"/>
      <c r="BA908" s="406"/>
      <c r="BB908" s="406"/>
      <c r="BC908" s="406"/>
      <c r="BD908" s="406"/>
      <c r="BE908" s="406"/>
      <c r="BF908" s="406"/>
      <c r="BG908" s="406"/>
      <c r="BH908" s="406"/>
      <c r="BI908" s="406"/>
      <c r="BJ908" s="406"/>
      <c r="BK908" s="406"/>
      <c r="BL908" s="406"/>
      <c r="BM908" s="406"/>
      <c r="BN908" s="406"/>
      <c r="BO908" s="406"/>
      <c r="BP908" s="406"/>
      <c r="BQ908" s="406"/>
      <c r="BR908" s="406"/>
      <c r="BS908" s="406"/>
      <c r="BT908" s="406"/>
      <c r="BU908" s="406"/>
      <c r="BV908" s="406"/>
      <c r="BW908" s="406"/>
      <c r="BX908" s="406"/>
      <c r="BY908" s="406"/>
      <c r="BZ908" s="406"/>
      <c r="CA908" s="406"/>
      <c r="CB908" s="406"/>
      <c r="CC908" s="406"/>
      <c r="CD908" s="406"/>
      <c r="CE908" s="406"/>
      <c r="CF908" s="406"/>
      <c r="CG908" s="406"/>
      <c r="CH908" s="406"/>
      <c r="CI908" s="406"/>
    </row>
    <row r="909" spans="1:87" ht="15.75" customHeight="1">
      <c r="A909" s="406"/>
      <c r="B909" s="407"/>
      <c r="C909" s="407"/>
      <c r="D909" s="406"/>
      <c r="E909" s="406"/>
      <c r="F909" s="406"/>
      <c r="G909" s="406"/>
      <c r="H909" s="406"/>
      <c r="I909" s="406"/>
      <c r="J909" s="406"/>
      <c r="K909" s="406"/>
      <c r="L909" s="406"/>
      <c r="M909" s="406"/>
      <c r="N909" s="406"/>
      <c r="O909" s="406"/>
      <c r="P909" s="406"/>
      <c r="Q909" s="406"/>
      <c r="R909" s="406"/>
      <c r="S909" s="406"/>
      <c r="T909" s="406"/>
      <c r="U909" s="406"/>
      <c r="V909" s="406"/>
      <c r="W909" s="406"/>
      <c r="X909" s="406"/>
      <c r="Y909" s="406"/>
      <c r="Z909" s="406"/>
      <c r="AA909" s="406"/>
      <c r="AB909" s="406"/>
      <c r="AC909" s="406"/>
      <c r="AD909" s="406"/>
      <c r="AE909" s="406"/>
      <c r="AF909" s="406"/>
      <c r="AG909" s="406"/>
      <c r="AH909" s="406"/>
      <c r="AI909" s="406"/>
      <c r="AJ909" s="406"/>
      <c r="AK909" s="406"/>
      <c r="AL909" s="406"/>
      <c r="AM909" s="406"/>
      <c r="AN909" s="406"/>
      <c r="AO909" s="406"/>
      <c r="AP909" s="406"/>
      <c r="AQ909" s="406"/>
      <c r="AR909" s="406"/>
      <c r="AS909" s="406"/>
      <c r="AT909" s="406"/>
      <c r="AU909" s="406"/>
      <c r="AV909" s="406"/>
      <c r="AW909" s="406"/>
      <c r="AX909" s="406"/>
      <c r="AY909" s="406"/>
      <c r="AZ909" s="406"/>
      <c r="BA909" s="406"/>
      <c r="BB909" s="406"/>
      <c r="BC909" s="406"/>
      <c r="BD909" s="406"/>
      <c r="BE909" s="406"/>
      <c r="BF909" s="406"/>
      <c r="BG909" s="406"/>
      <c r="BH909" s="406"/>
      <c r="BI909" s="406"/>
      <c r="BJ909" s="406"/>
      <c r="BK909" s="406"/>
      <c r="BL909" s="406"/>
      <c r="BM909" s="406"/>
      <c r="BN909" s="406"/>
      <c r="BO909" s="406"/>
      <c r="BP909" s="406"/>
      <c r="BQ909" s="406"/>
      <c r="BR909" s="406"/>
      <c r="BS909" s="406"/>
      <c r="BT909" s="406"/>
      <c r="BU909" s="406"/>
      <c r="BV909" s="406"/>
      <c r="BW909" s="406"/>
      <c r="BX909" s="406"/>
      <c r="BY909" s="406"/>
      <c r="BZ909" s="406"/>
      <c r="CA909" s="406"/>
      <c r="CB909" s="406"/>
      <c r="CC909" s="406"/>
      <c r="CD909" s="406"/>
      <c r="CE909" s="406"/>
      <c r="CF909" s="406"/>
      <c r="CG909" s="406"/>
      <c r="CH909" s="406"/>
      <c r="CI909" s="406"/>
    </row>
    <row r="910" spans="1:87" ht="15.75" customHeight="1">
      <c r="A910" s="406"/>
      <c r="B910" s="407"/>
      <c r="C910" s="407"/>
      <c r="D910" s="406"/>
      <c r="E910" s="406"/>
      <c r="F910" s="406"/>
      <c r="G910" s="406"/>
      <c r="H910" s="406"/>
      <c r="I910" s="406"/>
      <c r="J910" s="406"/>
      <c r="K910" s="406"/>
      <c r="L910" s="406"/>
      <c r="M910" s="406"/>
      <c r="N910" s="406"/>
      <c r="O910" s="406"/>
      <c r="P910" s="406"/>
      <c r="Q910" s="406"/>
      <c r="R910" s="406"/>
      <c r="S910" s="406"/>
      <c r="T910" s="406"/>
      <c r="U910" s="406"/>
      <c r="V910" s="406"/>
      <c r="W910" s="406"/>
      <c r="X910" s="406"/>
      <c r="Y910" s="406"/>
      <c r="Z910" s="406"/>
      <c r="AA910" s="406"/>
      <c r="AB910" s="406"/>
      <c r="AC910" s="406"/>
      <c r="AD910" s="406"/>
      <c r="AE910" s="406"/>
      <c r="AF910" s="406"/>
      <c r="AG910" s="406"/>
      <c r="AH910" s="406"/>
      <c r="AI910" s="406"/>
      <c r="AJ910" s="406"/>
      <c r="AK910" s="406"/>
      <c r="AL910" s="406"/>
      <c r="AM910" s="406"/>
      <c r="AN910" s="406"/>
      <c r="AO910" s="406"/>
      <c r="AP910" s="406"/>
      <c r="AQ910" s="406"/>
      <c r="AR910" s="406"/>
      <c r="AS910" s="406"/>
      <c r="AT910" s="406"/>
      <c r="AU910" s="406"/>
      <c r="AV910" s="406"/>
      <c r="AW910" s="406"/>
      <c r="AX910" s="406"/>
      <c r="AY910" s="406"/>
      <c r="AZ910" s="406"/>
      <c r="BA910" s="406"/>
      <c r="BB910" s="406"/>
      <c r="BC910" s="406"/>
      <c r="BD910" s="406"/>
      <c r="BE910" s="406"/>
      <c r="BF910" s="406"/>
      <c r="BG910" s="406"/>
      <c r="BH910" s="406"/>
      <c r="BI910" s="406"/>
      <c r="BJ910" s="406"/>
      <c r="BK910" s="406"/>
      <c r="BL910" s="406"/>
      <c r="BM910" s="406"/>
      <c r="BN910" s="406"/>
      <c r="BO910" s="406"/>
      <c r="BP910" s="406"/>
      <c r="BQ910" s="406"/>
      <c r="BR910" s="406"/>
      <c r="BS910" s="406"/>
      <c r="BT910" s="406"/>
      <c r="BU910" s="406"/>
      <c r="BV910" s="406"/>
      <c r="BW910" s="406"/>
      <c r="BX910" s="406"/>
      <c r="BY910" s="406"/>
      <c r="BZ910" s="406"/>
      <c r="CA910" s="406"/>
      <c r="CB910" s="406"/>
      <c r="CC910" s="406"/>
      <c r="CD910" s="406"/>
      <c r="CE910" s="406"/>
      <c r="CF910" s="406"/>
      <c r="CG910" s="406"/>
      <c r="CH910" s="406"/>
      <c r="CI910" s="406"/>
    </row>
    <row r="911" spans="1:87" ht="15.75" customHeight="1">
      <c r="A911" s="406"/>
      <c r="B911" s="407"/>
      <c r="C911" s="407"/>
      <c r="D911" s="406"/>
      <c r="E911" s="406"/>
      <c r="F911" s="406"/>
      <c r="G911" s="406"/>
      <c r="H911" s="406"/>
      <c r="I911" s="406"/>
      <c r="J911" s="406"/>
      <c r="K911" s="406"/>
      <c r="L911" s="406"/>
      <c r="M911" s="406"/>
      <c r="N911" s="406"/>
      <c r="O911" s="406"/>
      <c r="P911" s="406"/>
      <c r="Q911" s="406"/>
      <c r="R911" s="406"/>
      <c r="S911" s="406"/>
      <c r="T911" s="406"/>
      <c r="U911" s="406"/>
      <c r="V911" s="406"/>
      <c r="W911" s="406"/>
      <c r="X911" s="406"/>
      <c r="Y911" s="406"/>
      <c r="Z911" s="406"/>
      <c r="AA911" s="406"/>
      <c r="AB911" s="406"/>
      <c r="AC911" s="406"/>
      <c r="AD911" s="406"/>
      <c r="AE911" s="406"/>
      <c r="AF911" s="406"/>
      <c r="AG911" s="406"/>
      <c r="AH911" s="406"/>
      <c r="AI911" s="406"/>
      <c r="AJ911" s="406"/>
      <c r="AK911" s="406"/>
      <c r="AL911" s="406"/>
      <c r="AM911" s="406"/>
      <c r="AN911" s="406"/>
      <c r="AO911" s="406"/>
      <c r="AP911" s="406"/>
      <c r="AQ911" s="406"/>
      <c r="AR911" s="406"/>
      <c r="AS911" s="406"/>
      <c r="AT911" s="406"/>
      <c r="AU911" s="406"/>
      <c r="AV911" s="406"/>
      <c r="AW911" s="406"/>
      <c r="AX911" s="406"/>
      <c r="AY911" s="406"/>
      <c r="AZ911" s="406"/>
      <c r="BA911" s="406"/>
      <c r="BB911" s="406"/>
      <c r="BC911" s="406"/>
      <c r="BD911" s="406"/>
      <c r="BE911" s="406"/>
      <c r="BF911" s="406"/>
      <c r="BG911" s="406"/>
      <c r="BH911" s="406"/>
      <c r="BI911" s="406"/>
      <c r="BJ911" s="406"/>
      <c r="BK911" s="406"/>
      <c r="BL911" s="406"/>
      <c r="BM911" s="406"/>
      <c r="BN911" s="406"/>
      <c r="BO911" s="406"/>
      <c r="BP911" s="406"/>
      <c r="BQ911" s="406"/>
      <c r="BR911" s="406"/>
      <c r="BS911" s="406"/>
      <c r="BT911" s="406"/>
      <c r="BU911" s="406"/>
      <c r="BV911" s="406"/>
      <c r="BW911" s="406"/>
      <c r="BX911" s="406"/>
      <c r="BY911" s="406"/>
      <c r="BZ911" s="406"/>
      <c r="CA911" s="406"/>
      <c r="CB911" s="406"/>
      <c r="CC911" s="406"/>
      <c r="CD911" s="406"/>
      <c r="CE911" s="406"/>
      <c r="CF911" s="406"/>
      <c r="CG911" s="406"/>
      <c r="CH911" s="406"/>
      <c r="CI911" s="406"/>
    </row>
    <row r="912" spans="1:87" ht="15.75" customHeight="1">
      <c r="A912" s="406"/>
      <c r="B912" s="407"/>
      <c r="C912" s="407"/>
      <c r="D912" s="406"/>
      <c r="E912" s="406"/>
      <c r="F912" s="406"/>
      <c r="G912" s="406"/>
      <c r="H912" s="406"/>
      <c r="I912" s="406"/>
      <c r="J912" s="406"/>
      <c r="K912" s="406"/>
      <c r="L912" s="406"/>
      <c r="M912" s="406"/>
      <c r="N912" s="406"/>
      <c r="O912" s="406"/>
      <c r="P912" s="406"/>
      <c r="Q912" s="406"/>
      <c r="R912" s="406"/>
      <c r="S912" s="406"/>
      <c r="T912" s="406"/>
      <c r="U912" s="406"/>
      <c r="V912" s="406"/>
      <c r="W912" s="406"/>
      <c r="X912" s="406"/>
      <c r="Y912" s="406"/>
      <c r="Z912" s="406"/>
      <c r="AA912" s="406"/>
      <c r="AB912" s="406"/>
      <c r="AC912" s="406"/>
      <c r="AD912" s="406"/>
      <c r="AE912" s="406"/>
      <c r="AF912" s="406"/>
      <c r="AG912" s="406"/>
      <c r="AH912" s="406"/>
      <c r="AI912" s="406"/>
      <c r="AJ912" s="406"/>
      <c r="AK912" s="406"/>
      <c r="AL912" s="406"/>
      <c r="AM912" s="406"/>
      <c r="AN912" s="406"/>
      <c r="AO912" s="406"/>
      <c r="AP912" s="406"/>
      <c r="AQ912" s="406"/>
      <c r="AR912" s="406"/>
      <c r="AS912" s="406"/>
      <c r="AT912" s="406"/>
      <c r="AU912" s="406"/>
      <c r="AV912" s="406"/>
      <c r="AW912" s="406"/>
      <c r="AX912" s="406"/>
      <c r="AY912" s="406"/>
      <c r="AZ912" s="406"/>
      <c r="BA912" s="406"/>
      <c r="BB912" s="406"/>
      <c r="BC912" s="406"/>
      <c r="BD912" s="406"/>
      <c r="BE912" s="406"/>
      <c r="BF912" s="406"/>
      <c r="BG912" s="406"/>
      <c r="BH912" s="406"/>
      <c r="BI912" s="406"/>
      <c r="BJ912" s="406"/>
      <c r="BK912" s="406"/>
      <c r="BL912" s="406"/>
      <c r="BM912" s="406"/>
      <c r="BN912" s="406"/>
      <c r="BO912" s="406"/>
      <c r="BP912" s="406"/>
      <c r="BQ912" s="406"/>
      <c r="BR912" s="406"/>
      <c r="BS912" s="406"/>
      <c r="BT912" s="406"/>
      <c r="BU912" s="406"/>
      <c r="BV912" s="406"/>
      <c r="BW912" s="406"/>
      <c r="BX912" s="406"/>
      <c r="BY912" s="406"/>
      <c r="BZ912" s="406"/>
      <c r="CA912" s="406"/>
      <c r="CB912" s="406"/>
      <c r="CC912" s="406"/>
      <c r="CD912" s="406"/>
      <c r="CE912" s="406"/>
      <c r="CF912" s="406"/>
      <c r="CG912" s="406"/>
      <c r="CH912" s="406"/>
      <c r="CI912" s="406"/>
    </row>
    <row r="913" spans="1:87" ht="15.75" customHeight="1">
      <c r="A913" s="406"/>
      <c r="B913" s="407"/>
      <c r="C913" s="407"/>
      <c r="D913" s="406"/>
      <c r="E913" s="406"/>
      <c r="F913" s="406"/>
      <c r="G913" s="406"/>
      <c r="H913" s="406"/>
      <c r="I913" s="406"/>
      <c r="J913" s="406"/>
      <c r="K913" s="406"/>
      <c r="L913" s="406"/>
      <c r="M913" s="406"/>
      <c r="N913" s="406"/>
      <c r="O913" s="406"/>
      <c r="P913" s="406"/>
      <c r="Q913" s="406"/>
      <c r="R913" s="406"/>
      <c r="S913" s="406"/>
      <c r="T913" s="406"/>
      <c r="U913" s="406"/>
      <c r="V913" s="406"/>
      <c r="W913" s="406"/>
      <c r="X913" s="406"/>
      <c r="Y913" s="406"/>
      <c r="Z913" s="406"/>
      <c r="AA913" s="406"/>
      <c r="AB913" s="406"/>
      <c r="AC913" s="406"/>
      <c r="AD913" s="406"/>
      <c r="AE913" s="406"/>
      <c r="AF913" s="406"/>
      <c r="AG913" s="406"/>
      <c r="AH913" s="406"/>
      <c r="AI913" s="406"/>
      <c r="AJ913" s="406"/>
      <c r="AK913" s="406"/>
      <c r="AL913" s="406"/>
      <c r="AM913" s="406"/>
      <c r="AN913" s="406"/>
      <c r="AO913" s="406"/>
      <c r="AP913" s="406"/>
      <c r="AQ913" s="406"/>
      <c r="AR913" s="406"/>
      <c r="AS913" s="406"/>
      <c r="AT913" s="406"/>
      <c r="AU913" s="406"/>
      <c r="AV913" s="406"/>
      <c r="AW913" s="406"/>
      <c r="AX913" s="406"/>
      <c r="AY913" s="406"/>
      <c r="AZ913" s="406"/>
      <c r="BA913" s="406"/>
      <c r="BB913" s="406"/>
      <c r="BC913" s="406"/>
      <c r="BD913" s="406"/>
      <c r="BE913" s="406"/>
      <c r="BF913" s="406"/>
      <c r="BG913" s="406"/>
      <c r="BH913" s="406"/>
      <c r="BI913" s="406"/>
      <c r="BJ913" s="406"/>
      <c r="BK913" s="406"/>
      <c r="BL913" s="406"/>
      <c r="BM913" s="406"/>
      <c r="BN913" s="406"/>
      <c r="BO913" s="406"/>
      <c r="BP913" s="406"/>
      <c r="BQ913" s="406"/>
      <c r="BR913" s="406"/>
      <c r="BS913" s="406"/>
      <c r="BT913" s="406"/>
      <c r="BU913" s="406"/>
      <c r="BV913" s="406"/>
      <c r="BW913" s="406"/>
      <c r="BX913" s="406"/>
      <c r="BY913" s="406"/>
      <c r="BZ913" s="406"/>
      <c r="CA913" s="406"/>
      <c r="CB913" s="406"/>
      <c r="CC913" s="406"/>
      <c r="CD913" s="406"/>
      <c r="CE913" s="406"/>
      <c r="CF913" s="406"/>
      <c r="CG913" s="406"/>
      <c r="CH913" s="406"/>
      <c r="CI913" s="406"/>
    </row>
    <row r="914" spans="1:87" ht="15.75" customHeight="1">
      <c r="A914" s="406"/>
      <c r="B914" s="407"/>
      <c r="C914" s="407"/>
      <c r="D914" s="406"/>
      <c r="E914" s="406"/>
      <c r="F914" s="406"/>
      <c r="G914" s="406"/>
      <c r="H914" s="406"/>
      <c r="I914" s="406"/>
      <c r="J914" s="406"/>
      <c r="K914" s="406"/>
      <c r="L914" s="406"/>
      <c r="M914" s="406"/>
      <c r="N914" s="406"/>
      <c r="O914" s="406"/>
      <c r="P914" s="406"/>
      <c r="Q914" s="406"/>
      <c r="R914" s="406"/>
      <c r="S914" s="406"/>
      <c r="T914" s="406"/>
      <c r="U914" s="406"/>
      <c r="V914" s="406"/>
      <c r="W914" s="406"/>
      <c r="X914" s="406"/>
      <c r="Y914" s="406"/>
      <c r="Z914" s="406"/>
      <c r="AA914" s="406"/>
      <c r="AB914" s="406"/>
      <c r="AC914" s="406"/>
      <c r="AD914" s="406"/>
      <c r="AE914" s="406"/>
      <c r="AF914" s="406"/>
      <c r="AG914" s="406"/>
      <c r="AH914" s="406"/>
      <c r="AI914" s="406"/>
      <c r="AJ914" s="406"/>
      <c r="AK914" s="406"/>
      <c r="AL914" s="406"/>
      <c r="AM914" s="406"/>
      <c r="AN914" s="406"/>
      <c r="AO914" s="406"/>
      <c r="AP914" s="406"/>
      <c r="AQ914" s="406"/>
      <c r="AR914" s="406"/>
      <c r="AS914" s="406"/>
      <c r="AT914" s="406"/>
      <c r="AU914" s="406"/>
      <c r="AV914" s="406"/>
      <c r="AW914" s="406"/>
      <c r="AX914" s="406"/>
      <c r="AY914" s="406"/>
      <c r="AZ914" s="406"/>
      <c r="BA914" s="406"/>
      <c r="BB914" s="406"/>
      <c r="BC914" s="406"/>
      <c r="BD914" s="406"/>
      <c r="BE914" s="406"/>
      <c r="BF914" s="406"/>
      <c r="BG914" s="406"/>
      <c r="BH914" s="406"/>
      <c r="BI914" s="406"/>
      <c r="BJ914" s="406"/>
      <c r="BK914" s="406"/>
      <c r="BL914" s="406"/>
      <c r="BM914" s="406"/>
      <c r="BN914" s="406"/>
      <c r="BO914" s="406"/>
      <c r="BP914" s="406"/>
      <c r="BQ914" s="406"/>
      <c r="BR914" s="406"/>
      <c r="BS914" s="406"/>
      <c r="BT914" s="406"/>
      <c r="BU914" s="406"/>
      <c r="BV914" s="406"/>
      <c r="BW914" s="406"/>
      <c r="BX914" s="406"/>
      <c r="BY914" s="406"/>
      <c r="BZ914" s="406"/>
      <c r="CA914" s="406"/>
      <c r="CB914" s="406"/>
      <c r="CC914" s="406"/>
      <c r="CD914" s="406"/>
      <c r="CE914" s="406"/>
      <c r="CF914" s="406"/>
      <c r="CG914" s="406"/>
      <c r="CH914" s="406"/>
      <c r="CI914" s="406"/>
    </row>
    <row r="915" spans="1:87" ht="15.75" customHeight="1">
      <c r="A915" s="406"/>
      <c r="B915" s="407"/>
      <c r="C915" s="407"/>
      <c r="D915" s="406"/>
      <c r="E915" s="406"/>
      <c r="F915" s="406"/>
      <c r="G915" s="406"/>
      <c r="H915" s="406"/>
      <c r="I915" s="406"/>
      <c r="J915" s="406"/>
      <c r="K915" s="406"/>
      <c r="L915" s="406"/>
      <c r="M915" s="406"/>
      <c r="N915" s="406"/>
      <c r="O915" s="406"/>
      <c r="P915" s="406"/>
      <c r="Q915" s="406"/>
      <c r="R915" s="406"/>
      <c r="S915" s="406"/>
      <c r="T915" s="406"/>
      <c r="U915" s="406"/>
      <c r="V915" s="406"/>
      <c r="W915" s="406"/>
      <c r="X915" s="406"/>
      <c r="Y915" s="406"/>
      <c r="Z915" s="406"/>
      <c r="AA915" s="406"/>
      <c r="AB915" s="406"/>
      <c r="AC915" s="406"/>
      <c r="AD915" s="406"/>
      <c r="AE915" s="406"/>
      <c r="AF915" s="406"/>
      <c r="AG915" s="406"/>
      <c r="AH915" s="406"/>
      <c r="AI915" s="406"/>
      <c r="AJ915" s="406"/>
      <c r="AK915" s="406"/>
      <c r="AL915" s="406"/>
      <c r="AM915" s="406"/>
      <c r="AN915" s="406"/>
      <c r="AO915" s="406"/>
      <c r="AP915" s="406"/>
      <c r="AQ915" s="406"/>
      <c r="AR915" s="406"/>
      <c r="AS915" s="406"/>
      <c r="AT915" s="406"/>
      <c r="AU915" s="406"/>
      <c r="AV915" s="406"/>
      <c r="AW915" s="406"/>
      <c r="AX915" s="406"/>
      <c r="AY915" s="406"/>
      <c r="AZ915" s="406"/>
      <c r="BA915" s="406"/>
      <c r="BB915" s="406"/>
      <c r="BC915" s="406"/>
      <c r="BD915" s="406"/>
      <c r="BE915" s="406"/>
      <c r="BF915" s="406"/>
      <c r="BG915" s="406"/>
      <c r="BH915" s="406"/>
      <c r="BI915" s="406"/>
      <c r="BJ915" s="406"/>
      <c r="BK915" s="406"/>
      <c r="BL915" s="406"/>
      <c r="BM915" s="406"/>
      <c r="BN915" s="406"/>
      <c r="BO915" s="406"/>
      <c r="BP915" s="406"/>
      <c r="BQ915" s="406"/>
      <c r="BR915" s="406"/>
      <c r="BS915" s="406"/>
      <c r="BT915" s="406"/>
      <c r="BU915" s="406"/>
      <c r="BV915" s="406"/>
      <c r="BW915" s="406"/>
      <c r="BX915" s="406"/>
      <c r="BY915" s="406"/>
      <c r="BZ915" s="406"/>
      <c r="CA915" s="406"/>
      <c r="CB915" s="406"/>
      <c r="CC915" s="406"/>
      <c r="CD915" s="406"/>
      <c r="CE915" s="406"/>
      <c r="CF915" s="406"/>
      <c r="CG915" s="406"/>
      <c r="CH915" s="406"/>
      <c r="CI915" s="406"/>
    </row>
    <row r="916" spans="1:87" ht="15.75" customHeight="1">
      <c r="A916" s="406"/>
      <c r="B916" s="407"/>
      <c r="C916" s="407"/>
      <c r="D916" s="406"/>
      <c r="E916" s="406"/>
      <c r="F916" s="406"/>
      <c r="G916" s="406"/>
      <c r="H916" s="406"/>
      <c r="I916" s="406"/>
      <c r="J916" s="406"/>
      <c r="K916" s="406"/>
      <c r="L916" s="406"/>
      <c r="M916" s="406"/>
      <c r="N916" s="406"/>
      <c r="O916" s="406"/>
      <c r="P916" s="406"/>
      <c r="Q916" s="406"/>
      <c r="R916" s="406"/>
      <c r="S916" s="406"/>
      <c r="T916" s="406"/>
      <c r="U916" s="406"/>
      <c r="V916" s="406"/>
      <c r="W916" s="406"/>
      <c r="X916" s="406"/>
      <c r="Y916" s="406"/>
      <c r="Z916" s="406"/>
      <c r="AA916" s="406"/>
      <c r="AB916" s="406"/>
      <c r="AC916" s="406"/>
      <c r="AD916" s="406"/>
      <c r="AE916" s="406"/>
      <c r="AF916" s="406"/>
      <c r="AG916" s="406"/>
      <c r="AH916" s="406"/>
      <c r="AI916" s="406"/>
      <c r="AJ916" s="406"/>
      <c r="AK916" s="406"/>
      <c r="AL916" s="406"/>
      <c r="AM916" s="406"/>
      <c r="AN916" s="406"/>
      <c r="AO916" s="406"/>
      <c r="AP916" s="406"/>
      <c r="AQ916" s="406"/>
      <c r="AR916" s="406"/>
      <c r="AS916" s="406"/>
      <c r="AT916" s="406"/>
      <c r="AU916" s="406"/>
      <c r="AV916" s="406"/>
      <c r="AW916" s="406"/>
      <c r="AX916" s="406"/>
      <c r="AY916" s="406"/>
      <c r="AZ916" s="406"/>
      <c r="BA916" s="406"/>
      <c r="BB916" s="406"/>
      <c r="BC916" s="406"/>
      <c r="BD916" s="406"/>
      <c r="BE916" s="406"/>
      <c r="BF916" s="406"/>
      <c r="BG916" s="406"/>
      <c r="BH916" s="406"/>
      <c r="BI916" s="406"/>
      <c r="BJ916" s="406"/>
      <c r="BK916" s="406"/>
      <c r="BL916" s="406"/>
      <c r="BM916" s="406"/>
      <c r="BN916" s="406"/>
      <c r="BO916" s="406"/>
      <c r="BP916" s="406"/>
      <c r="BQ916" s="406"/>
      <c r="BR916" s="406"/>
      <c r="BS916" s="406"/>
      <c r="BT916" s="406"/>
      <c r="BU916" s="406"/>
      <c r="BV916" s="406"/>
      <c r="BW916" s="406"/>
      <c r="BX916" s="406"/>
      <c r="BY916" s="406"/>
      <c r="BZ916" s="406"/>
      <c r="CA916" s="406"/>
      <c r="CB916" s="406"/>
      <c r="CC916" s="406"/>
      <c r="CD916" s="406"/>
      <c r="CE916" s="406"/>
      <c r="CF916" s="406"/>
      <c r="CG916" s="406"/>
      <c r="CH916" s="406"/>
      <c r="CI916" s="406"/>
    </row>
    <row r="917" spans="1:87" ht="15.75" customHeight="1">
      <c r="A917" s="406"/>
      <c r="B917" s="407"/>
      <c r="C917" s="407"/>
      <c r="D917" s="406"/>
      <c r="E917" s="406"/>
      <c r="F917" s="406"/>
      <c r="G917" s="406"/>
      <c r="H917" s="406"/>
      <c r="I917" s="406"/>
      <c r="J917" s="406"/>
      <c r="K917" s="406"/>
      <c r="L917" s="406"/>
      <c r="M917" s="406"/>
      <c r="N917" s="406"/>
      <c r="O917" s="406"/>
      <c r="P917" s="406"/>
      <c r="Q917" s="406"/>
      <c r="R917" s="406"/>
      <c r="S917" s="406"/>
      <c r="T917" s="406"/>
      <c r="U917" s="406"/>
      <c r="V917" s="406"/>
      <c r="W917" s="406"/>
      <c r="X917" s="406"/>
      <c r="Y917" s="406"/>
      <c r="Z917" s="406"/>
      <c r="AA917" s="406"/>
      <c r="AB917" s="406"/>
      <c r="AC917" s="406"/>
      <c r="AD917" s="406"/>
      <c r="AE917" s="406"/>
      <c r="AF917" s="406"/>
      <c r="AG917" s="406"/>
      <c r="AH917" s="406"/>
      <c r="AI917" s="406"/>
      <c r="AJ917" s="406"/>
      <c r="AK917" s="406"/>
      <c r="AL917" s="406"/>
      <c r="AM917" s="406"/>
      <c r="AN917" s="406"/>
      <c r="AO917" s="406"/>
      <c r="AP917" s="406"/>
      <c r="AQ917" s="406"/>
      <c r="AR917" s="406"/>
      <c r="AS917" s="406"/>
      <c r="AT917" s="406"/>
      <c r="AU917" s="406"/>
      <c r="AV917" s="406"/>
      <c r="AW917" s="406"/>
      <c r="AX917" s="406"/>
      <c r="AY917" s="406"/>
      <c r="AZ917" s="406"/>
      <c r="BA917" s="406"/>
      <c r="BB917" s="406"/>
      <c r="BC917" s="406"/>
      <c r="BD917" s="406"/>
      <c r="BE917" s="406"/>
      <c r="BF917" s="406"/>
      <c r="BG917" s="406"/>
      <c r="BH917" s="406"/>
      <c r="BI917" s="406"/>
      <c r="BJ917" s="406"/>
      <c r="BK917" s="406"/>
      <c r="BL917" s="406"/>
      <c r="BM917" s="406"/>
      <c r="BN917" s="406"/>
      <c r="BO917" s="406"/>
      <c r="BP917" s="406"/>
      <c r="BQ917" s="406"/>
      <c r="BR917" s="406"/>
      <c r="BS917" s="406"/>
      <c r="BT917" s="406"/>
      <c r="BU917" s="406"/>
      <c r="BV917" s="406"/>
      <c r="BW917" s="406"/>
      <c r="BX917" s="406"/>
      <c r="BY917" s="406"/>
      <c r="BZ917" s="406"/>
      <c r="CA917" s="406"/>
      <c r="CB917" s="406"/>
      <c r="CC917" s="406"/>
      <c r="CD917" s="406"/>
      <c r="CE917" s="406"/>
      <c r="CF917" s="406"/>
      <c r="CG917" s="406"/>
      <c r="CH917" s="406"/>
      <c r="CI917" s="406"/>
    </row>
    <row r="918" spans="1:87" ht="15.75" customHeight="1">
      <c r="A918" s="406"/>
      <c r="B918" s="407"/>
      <c r="C918" s="407"/>
      <c r="D918" s="406"/>
      <c r="E918" s="406"/>
      <c r="F918" s="406"/>
      <c r="G918" s="406"/>
      <c r="H918" s="406"/>
      <c r="I918" s="406"/>
      <c r="J918" s="406"/>
      <c r="K918" s="406"/>
      <c r="L918" s="406"/>
      <c r="M918" s="406"/>
      <c r="N918" s="406"/>
      <c r="O918" s="406"/>
      <c r="P918" s="406"/>
      <c r="Q918" s="406"/>
      <c r="R918" s="406"/>
      <c r="S918" s="406"/>
      <c r="T918" s="406"/>
      <c r="U918" s="406"/>
      <c r="V918" s="406"/>
      <c r="W918" s="406"/>
      <c r="X918" s="406"/>
      <c r="Y918" s="406"/>
      <c r="Z918" s="406"/>
      <c r="AA918" s="406"/>
      <c r="AB918" s="406"/>
      <c r="AC918" s="406"/>
      <c r="AD918" s="406"/>
      <c r="AE918" s="406"/>
      <c r="AF918" s="406"/>
      <c r="AG918" s="406"/>
      <c r="AH918" s="406"/>
      <c r="AI918" s="406"/>
      <c r="AJ918" s="406"/>
      <c r="AK918" s="406"/>
      <c r="AL918" s="406"/>
      <c r="AM918" s="406"/>
      <c r="AN918" s="406"/>
      <c r="AO918" s="406"/>
      <c r="AP918" s="406"/>
      <c r="AQ918" s="406"/>
      <c r="AR918" s="406"/>
      <c r="AS918" s="406"/>
      <c r="AT918" s="406"/>
      <c r="AU918" s="406"/>
      <c r="AV918" s="406"/>
      <c r="AW918" s="406"/>
      <c r="AX918" s="406"/>
      <c r="AY918" s="406"/>
      <c r="AZ918" s="406"/>
      <c r="BA918" s="406"/>
      <c r="BB918" s="406"/>
      <c r="BC918" s="406"/>
      <c r="BD918" s="406"/>
      <c r="BE918" s="406"/>
      <c r="BF918" s="406"/>
      <c r="BG918" s="406"/>
      <c r="BH918" s="406"/>
      <c r="BI918" s="406"/>
      <c r="BJ918" s="406"/>
      <c r="BK918" s="406"/>
      <c r="BL918" s="406"/>
      <c r="BM918" s="406"/>
      <c r="BN918" s="406"/>
      <c r="BO918" s="406"/>
      <c r="BP918" s="406"/>
      <c r="BQ918" s="406"/>
      <c r="BR918" s="406"/>
      <c r="BS918" s="406"/>
      <c r="BT918" s="406"/>
      <c r="BU918" s="406"/>
      <c r="BV918" s="406"/>
      <c r="BW918" s="406"/>
      <c r="BX918" s="406"/>
      <c r="BY918" s="406"/>
      <c r="BZ918" s="406"/>
      <c r="CA918" s="406"/>
      <c r="CB918" s="406"/>
      <c r="CC918" s="406"/>
      <c r="CD918" s="406"/>
      <c r="CE918" s="406"/>
      <c r="CF918" s="406"/>
      <c r="CG918" s="406"/>
      <c r="CH918" s="406"/>
      <c r="CI918" s="406"/>
    </row>
    <row r="919" spans="1:87" ht="15.75" customHeight="1">
      <c r="A919" s="406"/>
      <c r="B919" s="407"/>
      <c r="C919" s="407"/>
      <c r="D919" s="406"/>
      <c r="E919" s="406"/>
      <c r="F919" s="406"/>
      <c r="G919" s="406"/>
      <c r="H919" s="406"/>
      <c r="I919" s="406"/>
      <c r="J919" s="406"/>
      <c r="K919" s="406"/>
      <c r="L919" s="406"/>
      <c r="M919" s="406"/>
      <c r="N919" s="406"/>
      <c r="O919" s="406"/>
      <c r="P919" s="406"/>
      <c r="Q919" s="406"/>
      <c r="R919" s="406"/>
      <c r="S919" s="406"/>
      <c r="T919" s="406"/>
      <c r="U919" s="406"/>
      <c r="V919" s="406"/>
      <c r="W919" s="406"/>
      <c r="X919" s="406"/>
      <c r="Y919" s="406"/>
      <c r="Z919" s="406"/>
      <c r="AA919" s="406"/>
      <c r="AB919" s="406"/>
      <c r="AC919" s="406"/>
      <c r="AD919" s="406"/>
      <c r="AE919" s="406"/>
      <c r="AF919" s="406"/>
      <c r="AG919" s="406"/>
      <c r="AH919" s="406"/>
      <c r="AI919" s="406"/>
      <c r="AJ919" s="406"/>
      <c r="AK919" s="406"/>
      <c r="AL919" s="406"/>
      <c r="AM919" s="406"/>
      <c r="AN919" s="406"/>
      <c r="AO919" s="406"/>
      <c r="AP919" s="406"/>
      <c r="AQ919" s="406"/>
      <c r="AR919" s="406"/>
      <c r="AS919" s="406"/>
      <c r="AT919" s="406"/>
      <c r="AU919" s="406"/>
      <c r="AV919" s="406"/>
      <c r="AW919" s="406"/>
      <c r="AX919" s="406"/>
      <c r="AY919" s="406"/>
      <c r="AZ919" s="406"/>
      <c r="BA919" s="406"/>
      <c r="BB919" s="406"/>
      <c r="BC919" s="406"/>
      <c r="BD919" s="406"/>
      <c r="BE919" s="406"/>
      <c r="BF919" s="406"/>
      <c r="BG919" s="406"/>
      <c r="BH919" s="406"/>
      <c r="BI919" s="406"/>
      <c r="BJ919" s="406"/>
      <c r="BK919" s="406"/>
      <c r="BL919" s="406"/>
      <c r="BM919" s="406"/>
      <c r="BN919" s="406"/>
      <c r="BO919" s="406"/>
      <c r="BP919" s="406"/>
      <c r="BQ919" s="406"/>
      <c r="BR919" s="406"/>
      <c r="BS919" s="406"/>
      <c r="BT919" s="406"/>
      <c r="BU919" s="406"/>
      <c r="BV919" s="406"/>
      <c r="BW919" s="406"/>
      <c r="BX919" s="406"/>
      <c r="BY919" s="406"/>
      <c r="BZ919" s="406"/>
      <c r="CA919" s="406"/>
      <c r="CB919" s="406"/>
      <c r="CC919" s="406"/>
      <c r="CD919" s="406"/>
      <c r="CE919" s="406"/>
      <c r="CF919" s="406"/>
      <c r="CG919" s="406"/>
      <c r="CH919" s="406"/>
      <c r="CI919" s="406"/>
    </row>
    <row r="920" spans="1:87" ht="15.75" customHeight="1">
      <c r="A920" s="406"/>
      <c r="B920" s="407"/>
      <c r="C920" s="407"/>
      <c r="D920" s="406"/>
      <c r="E920" s="406"/>
      <c r="F920" s="406"/>
      <c r="G920" s="406"/>
      <c r="H920" s="406"/>
      <c r="I920" s="406"/>
      <c r="J920" s="406"/>
      <c r="K920" s="406"/>
      <c r="L920" s="406"/>
      <c r="M920" s="406"/>
      <c r="N920" s="406"/>
      <c r="O920" s="406"/>
      <c r="P920" s="406"/>
      <c r="Q920" s="406"/>
      <c r="R920" s="406"/>
      <c r="S920" s="406"/>
      <c r="T920" s="406"/>
      <c r="U920" s="406"/>
      <c r="V920" s="406"/>
      <c r="W920" s="406"/>
      <c r="X920" s="406"/>
      <c r="Y920" s="406"/>
      <c r="Z920" s="406"/>
      <c r="AA920" s="406"/>
      <c r="AB920" s="406"/>
      <c r="AC920" s="406"/>
      <c r="AD920" s="406"/>
      <c r="AE920" s="406"/>
      <c r="AF920" s="406"/>
      <c r="AG920" s="406"/>
      <c r="AH920" s="406"/>
      <c r="AI920" s="406"/>
      <c r="AJ920" s="406"/>
      <c r="AK920" s="406"/>
      <c r="AL920" s="406"/>
      <c r="AM920" s="406"/>
      <c r="AN920" s="406"/>
      <c r="AO920" s="406"/>
      <c r="AP920" s="406"/>
      <c r="AQ920" s="406"/>
      <c r="AR920" s="406"/>
      <c r="AS920" s="406"/>
      <c r="AT920" s="406"/>
      <c r="AU920" s="406"/>
      <c r="AV920" s="406"/>
      <c r="AW920" s="406"/>
      <c r="AX920" s="406"/>
      <c r="AY920" s="406"/>
      <c r="AZ920" s="406"/>
      <c r="BA920" s="406"/>
      <c r="BB920" s="406"/>
      <c r="BC920" s="406"/>
      <c r="BD920" s="406"/>
      <c r="BE920" s="406"/>
      <c r="BF920" s="406"/>
      <c r="BG920" s="406"/>
      <c r="BH920" s="406"/>
      <c r="BI920" s="406"/>
      <c r="BJ920" s="406"/>
      <c r="BK920" s="406"/>
      <c r="BL920" s="406"/>
      <c r="BM920" s="406"/>
      <c r="BN920" s="406"/>
      <c r="BO920" s="406"/>
      <c r="BP920" s="406"/>
      <c r="BQ920" s="406"/>
      <c r="BR920" s="406"/>
      <c r="BS920" s="406"/>
      <c r="BT920" s="406"/>
      <c r="BU920" s="406"/>
      <c r="BV920" s="406"/>
      <c r="BW920" s="406"/>
      <c r="BX920" s="406"/>
      <c r="BY920" s="406"/>
      <c r="BZ920" s="406"/>
      <c r="CA920" s="406"/>
      <c r="CB920" s="406"/>
      <c r="CC920" s="406"/>
      <c r="CD920" s="406"/>
      <c r="CE920" s="406"/>
      <c r="CF920" s="406"/>
      <c r="CG920" s="406"/>
      <c r="CH920" s="406"/>
      <c r="CI920" s="406"/>
    </row>
    <row r="921" spans="1:87" ht="15.75" customHeight="1">
      <c r="A921" s="406"/>
      <c r="B921" s="407"/>
      <c r="C921" s="407"/>
      <c r="D921" s="406"/>
      <c r="E921" s="406"/>
      <c r="F921" s="406"/>
      <c r="G921" s="406"/>
      <c r="H921" s="406"/>
      <c r="I921" s="406"/>
      <c r="J921" s="406"/>
      <c r="K921" s="406"/>
      <c r="L921" s="406"/>
      <c r="M921" s="406"/>
      <c r="N921" s="406"/>
      <c r="O921" s="406"/>
      <c r="P921" s="406"/>
      <c r="Q921" s="406"/>
      <c r="R921" s="406"/>
      <c r="S921" s="406"/>
      <c r="T921" s="406"/>
      <c r="U921" s="406"/>
      <c r="V921" s="406"/>
      <c r="W921" s="406"/>
      <c r="X921" s="406"/>
      <c r="Y921" s="406"/>
      <c r="Z921" s="406"/>
      <c r="AA921" s="406"/>
      <c r="AB921" s="406"/>
      <c r="AC921" s="406"/>
      <c r="AD921" s="406"/>
      <c r="AE921" s="406"/>
      <c r="AF921" s="406"/>
      <c r="AG921" s="406"/>
      <c r="AH921" s="406"/>
      <c r="AI921" s="406"/>
      <c r="AJ921" s="406"/>
      <c r="AK921" s="406"/>
      <c r="AL921" s="406"/>
      <c r="AM921" s="406"/>
      <c r="AN921" s="406"/>
      <c r="AO921" s="406"/>
      <c r="AP921" s="406"/>
      <c r="AQ921" s="406"/>
      <c r="AR921" s="406"/>
      <c r="AS921" s="406"/>
      <c r="AT921" s="406"/>
      <c r="AU921" s="406"/>
      <c r="AV921" s="406"/>
      <c r="AW921" s="406"/>
      <c r="AX921" s="406"/>
      <c r="AY921" s="406"/>
      <c r="AZ921" s="406"/>
      <c r="BA921" s="406"/>
      <c r="BB921" s="406"/>
      <c r="BC921" s="406"/>
      <c r="BD921" s="406"/>
      <c r="BE921" s="406"/>
      <c r="BF921" s="406"/>
      <c r="BG921" s="406"/>
      <c r="BH921" s="406"/>
      <c r="BI921" s="406"/>
      <c r="BJ921" s="406"/>
      <c r="BK921" s="406"/>
      <c r="BL921" s="406"/>
      <c r="BM921" s="406"/>
      <c r="BN921" s="406"/>
      <c r="BO921" s="406"/>
      <c r="BP921" s="406"/>
      <c r="BQ921" s="406"/>
      <c r="BR921" s="406"/>
      <c r="BS921" s="406"/>
      <c r="BT921" s="406"/>
      <c r="BU921" s="406"/>
      <c r="BV921" s="406"/>
      <c r="BW921" s="406"/>
      <c r="BX921" s="406"/>
      <c r="BY921" s="406"/>
      <c r="BZ921" s="406"/>
      <c r="CA921" s="406"/>
      <c r="CB921" s="406"/>
      <c r="CC921" s="406"/>
      <c r="CD921" s="406"/>
      <c r="CE921" s="406"/>
      <c r="CF921" s="406"/>
      <c r="CG921" s="406"/>
      <c r="CH921" s="406"/>
      <c r="CI921" s="406"/>
    </row>
    <row r="922" spans="1:87" ht="15.75" customHeight="1">
      <c r="A922" s="406"/>
      <c r="B922" s="407"/>
      <c r="C922" s="407"/>
      <c r="D922" s="406"/>
      <c r="E922" s="406"/>
      <c r="F922" s="406"/>
      <c r="G922" s="406"/>
      <c r="H922" s="406"/>
      <c r="I922" s="406"/>
      <c r="J922" s="406"/>
      <c r="K922" s="406"/>
      <c r="L922" s="406"/>
      <c r="M922" s="406"/>
      <c r="N922" s="406"/>
      <c r="O922" s="406"/>
      <c r="P922" s="406"/>
      <c r="Q922" s="406"/>
      <c r="R922" s="406"/>
      <c r="S922" s="406"/>
      <c r="T922" s="406"/>
      <c r="U922" s="406"/>
      <c r="V922" s="406"/>
      <c r="W922" s="406"/>
      <c r="X922" s="406"/>
      <c r="Y922" s="406"/>
      <c r="Z922" s="406"/>
      <c r="AA922" s="406"/>
      <c r="AB922" s="406"/>
      <c r="AC922" s="406"/>
      <c r="AD922" s="406"/>
      <c r="AE922" s="406"/>
      <c r="AF922" s="406"/>
      <c r="AG922" s="406"/>
      <c r="AH922" s="406"/>
      <c r="AI922" s="406"/>
      <c r="AJ922" s="406"/>
      <c r="AK922" s="406"/>
      <c r="AL922" s="406"/>
      <c r="AM922" s="406"/>
      <c r="AN922" s="406"/>
      <c r="AO922" s="406"/>
      <c r="AP922" s="406"/>
      <c r="AQ922" s="406"/>
      <c r="AR922" s="406"/>
      <c r="AS922" s="406"/>
      <c r="AT922" s="406"/>
      <c r="AU922" s="406"/>
      <c r="AV922" s="406"/>
      <c r="AW922" s="406"/>
      <c r="AX922" s="406"/>
      <c r="AY922" s="406"/>
      <c r="AZ922" s="406"/>
      <c r="BA922" s="406"/>
      <c r="BB922" s="406"/>
      <c r="BC922" s="406"/>
      <c r="BD922" s="406"/>
      <c r="BE922" s="406"/>
      <c r="BF922" s="406"/>
      <c r="BG922" s="406"/>
      <c r="BH922" s="406"/>
      <c r="BI922" s="406"/>
      <c r="BJ922" s="406"/>
      <c r="BK922" s="406"/>
      <c r="BL922" s="406"/>
      <c r="BM922" s="406"/>
      <c r="BN922" s="406"/>
      <c r="BO922" s="406"/>
      <c r="BP922" s="406"/>
      <c r="BQ922" s="406"/>
      <c r="BR922" s="406"/>
      <c r="BS922" s="406"/>
      <c r="BT922" s="406"/>
      <c r="BU922" s="406"/>
      <c r="BV922" s="406"/>
      <c r="BW922" s="406"/>
      <c r="BX922" s="406"/>
      <c r="BY922" s="406"/>
      <c r="BZ922" s="406"/>
      <c r="CA922" s="406"/>
      <c r="CB922" s="406"/>
      <c r="CC922" s="406"/>
      <c r="CD922" s="406"/>
      <c r="CE922" s="406"/>
      <c r="CF922" s="406"/>
      <c r="CG922" s="406"/>
      <c r="CH922" s="406"/>
      <c r="CI922" s="406"/>
    </row>
    <row r="923" spans="1:87" ht="15.75" customHeight="1">
      <c r="A923" s="406"/>
      <c r="B923" s="407"/>
      <c r="C923" s="407"/>
      <c r="D923" s="406"/>
      <c r="E923" s="406"/>
      <c r="F923" s="406"/>
      <c r="G923" s="406"/>
      <c r="H923" s="406"/>
      <c r="I923" s="406"/>
      <c r="J923" s="406"/>
      <c r="K923" s="406"/>
      <c r="L923" s="406"/>
      <c r="M923" s="406"/>
      <c r="N923" s="406"/>
      <c r="O923" s="406"/>
      <c r="P923" s="406"/>
      <c r="Q923" s="406"/>
      <c r="R923" s="406"/>
      <c r="S923" s="406"/>
      <c r="T923" s="406"/>
      <c r="U923" s="406"/>
      <c r="V923" s="406"/>
      <c r="W923" s="406"/>
      <c r="X923" s="406"/>
      <c r="Y923" s="406"/>
      <c r="Z923" s="406"/>
      <c r="AA923" s="406"/>
      <c r="AB923" s="406"/>
      <c r="AC923" s="406"/>
      <c r="AD923" s="406"/>
      <c r="AE923" s="406"/>
      <c r="AF923" s="406"/>
      <c r="AG923" s="406"/>
      <c r="AH923" s="406"/>
      <c r="AI923" s="406"/>
      <c r="AJ923" s="406"/>
      <c r="AK923" s="406"/>
      <c r="AL923" s="406"/>
      <c r="AM923" s="406"/>
      <c r="AN923" s="406"/>
      <c r="AO923" s="406"/>
      <c r="AP923" s="406"/>
      <c r="AQ923" s="406"/>
      <c r="AR923" s="406"/>
      <c r="AS923" s="406"/>
      <c r="AT923" s="406"/>
      <c r="AU923" s="406"/>
      <c r="AV923" s="406"/>
      <c r="AW923" s="406"/>
      <c r="AX923" s="406"/>
      <c r="AY923" s="406"/>
      <c r="AZ923" s="406"/>
      <c r="BA923" s="406"/>
      <c r="BB923" s="406"/>
      <c r="BC923" s="406"/>
      <c r="BD923" s="406"/>
      <c r="BE923" s="406"/>
      <c r="BF923" s="406"/>
      <c r="BG923" s="406"/>
      <c r="BH923" s="406"/>
      <c r="BI923" s="406"/>
      <c r="BJ923" s="406"/>
      <c r="BK923" s="406"/>
      <c r="BL923" s="406"/>
      <c r="BM923" s="406"/>
      <c r="BN923" s="406"/>
      <c r="BO923" s="406"/>
      <c r="BP923" s="406"/>
      <c r="BQ923" s="406"/>
      <c r="BR923" s="406"/>
      <c r="BS923" s="406"/>
      <c r="BT923" s="406"/>
      <c r="BU923" s="406"/>
      <c r="BV923" s="406"/>
      <c r="BW923" s="406"/>
      <c r="BX923" s="406"/>
      <c r="BY923" s="406"/>
      <c r="BZ923" s="406"/>
      <c r="CA923" s="406"/>
      <c r="CB923" s="406"/>
      <c r="CC923" s="406"/>
      <c r="CD923" s="406"/>
      <c r="CE923" s="406"/>
      <c r="CF923" s="406"/>
      <c r="CG923" s="406"/>
      <c r="CH923" s="406"/>
      <c r="CI923" s="406"/>
    </row>
    <row r="924" spans="1:87" ht="15.75" customHeight="1">
      <c r="A924" s="406"/>
      <c r="B924" s="407"/>
      <c r="C924" s="407"/>
      <c r="D924" s="406"/>
      <c r="E924" s="406"/>
      <c r="F924" s="406"/>
      <c r="G924" s="406"/>
      <c r="H924" s="406"/>
      <c r="I924" s="406"/>
      <c r="J924" s="406"/>
      <c r="K924" s="406"/>
      <c r="L924" s="406"/>
      <c r="M924" s="406"/>
      <c r="N924" s="406"/>
      <c r="O924" s="406"/>
      <c r="P924" s="406"/>
      <c r="Q924" s="406"/>
      <c r="R924" s="406"/>
      <c r="S924" s="406"/>
      <c r="T924" s="406"/>
      <c r="U924" s="406"/>
      <c r="V924" s="406"/>
      <c r="W924" s="406"/>
      <c r="X924" s="406"/>
      <c r="Y924" s="406"/>
      <c r="Z924" s="406"/>
      <c r="AA924" s="406"/>
      <c r="AB924" s="406"/>
      <c r="AC924" s="406"/>
      <c r="AD924" s="406"/>
      <c r="AE924" s="406"/>
      <c r="AF924" s="406"/>
      <c r="AG924" s="406"/>
      <c r="AH924" s="406"/>
      <c r="AI924" s="406"/>
      <c r="AJ924" s="406"/>
      <c r="AK924" s="406"/>
      <c r="AL924" s="406"/>
      <c r="AM924" s="406"/>
      <c r="AN924" s="406"/>
      <c r="AO924" s="406"/>
      <c r="AP924" s="406"/>
      <c r="AQ924" s="406"/>
      <c r="AR924" s="406"/>
      <c r="AS924" s="406"/>
      <c r="AT924" s="406"/>
      <c r="AU924" s="406"/>
      <c r="AV924" s="406"/>
      <c r="AW924" s="406"/>
      <c r="AX924" s="406"/>
      <c r="AY924" s="406"/>
      <c r="AZ924" s="406"/>
      <c r="BA924" s="406"/>
      <c r="BB924" s="406"/>
      <c r="BC924" s="406"/>
      <c r="BD924" s="406"/>
      <c r="BE924" s="406"/>
      <c r="BF924" s="406"/>
      <c r="BG924" s="406"/>
      <c r="BH924" s="406"/>
      <c r="BI924" s="406"/>
      <c r="BJ924" s="406"/>
      <c r="BK924" s="406"/>
      <c r="BL924" s="406"/>
      <c r="BM924" s="406"/>
      <c r="BN924" s="406"/>
      <c r="BO924" s="406"/>
      <c r="BP924" s="406"/>
      <c r="BQ924" s="406"/>
      <c r="BR924" s="406"/>
      <c r="BS924" s="406"/>
      <c r="BT924" s="406"/>
      <c r="BU924" s="406"/>
      <c r="BV924" s="406"/>
      <c r="BW924" s="406"/>
      <c r="BX924" s="406"/>
      <c r="BY924" s="406"/>
      <c r="BZ924" s="406"/>
      <c r="CA924" s="406"/>
      <c r="CB924" s="406"/>
      <c r="CC924" s="406"/>
      <c r="CD924" s="406"/>
      <c r="CE924" s="406"/>
      <c r="CF924" s="406"/>
      <c r="CG924" s="406"/>
      <c r="CH924" s="406"/>
      <c r="CI924" s="406"/>
    </row>
    <row r="925" spans="1:87" ht="15.75" customHeight="1">
      <c r="A925" s="406"/>
      <c r="B925" s="407"/>
      <c r="C925" s="407"/>
      <c r="D925" s="406"/>
      <c r="E925" s="406"/>
      <c r="F925" s="406"/>
      <c r="G925" s="406"/>
      <c r="H925" s="406"/>
      <c r="I925" s="406"/>
      <c r="J925" s="406"/>
      <c r="K925" s="406"/>
      <c r="L925" s="406"/>
      <c r="M925" s="406"/>
      <c r="N925" s="406"/>
      <c r="O925" s="406"/>
      <c r="P925" s="406"/>
      <c r="Q925" s="406"/>
      <c r="R925" s="406"/>
      <c r="S925" s="406"/>
      <c r="T925" s="406"/>
      <c r="U925" s="406"/>
      <c r="V925" s="406"/>
      <c r="W925" s="406"/>
      <c r="X925" s="406"/>
      <c r="Y925" s="406"/>
      <c r="Z925" s="406"/>
      <c r="AA925" s="406"/>
      <c r="AB925" s="406"/>
      <c r="AC925" s="406"/>
      <c r="AD925" s="406"/>
      <c r="AE925" s="406"/>
      <c r="AF925" s="406"/>
      <c r="AG925" s="406"/>
      <c r="AH925" s="406"/>
      <c r="AI925" s="406"/>
      <c r="AJ925" s="406"/>
      <c r="AK925" s="406"/>
      <c r="AL925" s="406"/>
      <c r="AM925" s="406"/>
      <c r="AN925" s="406"/>
      <c r="AO925" s="406"/>
      <c r="AP925" s="406"/>
      <c r="AQ925" s="406"/>
      <c r="AR925" s="406"/>
      <c r="AS925" s="406"/>
      <c r="AT925" s="406"/>
      <c r="AU925" s="406"/>
      <c r="AV925" s="406"/>
      <c r="AW925" s="406"/>
      <c r="AX925" s="406"/>
      <c r="AY925" s="406"/>
      <c r="AZ925" s="406"/>
      <c r="BA925" s="406"/>
      <c r="BB925" s="406"/>
      <c r="BC925" s="406"/>
      <c r="BD925" s="406"/>
      <c r="BE925" s="406"/>
      <c r="BF925" s="406"/>
      <c r="BG925" s="406"/>
      <c r="BH925" s="406"/>
      <c r="BI925" s="406"/>
      <c r="BJ925" s="406"/>
      <c r="BK925" s="406"/>
      <c r="BL925" s="406"/>
      <c r="BM925" s="406"/>
      <c r="BN925" s="406"/>
      <c r="BO925" s="406"/>
      <c r="BP925" s="406"/>
      <c r="BQ925" s="406"/>
      <c r="BR925" s="406"/>
      <c r="BS925" s="406"/>
      <c r="BT925" s="406"/>
      <c r="BU925" s="406"/>
      <c r="BV925" s="406"/>
      <c r="BW925" s="406"/>
      <c r="BX925" s="406"/>
      <c r="BY925" s="406"/>
      <c r="BZ925" s="406"/>
      <c r="CA925" s="406"/>
      <c r="CB925" s="406"/>
      <c r="CC925" s="406"/>
      <c r="CD925" s="406"/>
      <c r="CE925" s="406"/>
      <c r="CF925" s="406"/>
      <c r="CG925" s="406"/>
      <c r="CH925" s="406"/>
      <c r="CI925" s="406"/>
    </row>
    <row r="926" spans="1:87" ht="15.75" customHeight="1">
      <c r="A926" s="406"/>
      <c r="B926" s="407"/>
      <c r="C926" s="407"/>
      <c r="D926" s="406"/>
      <c r="E926" s="406"/>
      <c r="F926" s="406"/>
      <c r="G926" s="406"/>
      <c r="H926" s="406"/>
      <c r="I926" s="406"/>
      <c r="J926" s="406"/>
      <c r="K926" s="406"/>
      <c r="L926" s="406"/>
      <c r="M926" s="406"/>
      <c r="N926" s="406"/>
      <c r="O926" s="406"/>
      <c r="P926" s="406"/>
      <c r="Q926" s="406"/>
      <c r="R926" s="406"/>
      <c r="S926" s="406"/>
      <c r="T926" s="406"/>
      <c r="U926" s="406"/>
      <c r="V926" s="406"/>
      <c r="W926" s="406"/>
      <c r="X926" s="406"/>
      <c r="Y926" s="406"/>
      <c r="Z926" s="406"/>
      <c r="AA926" s="406"/>
      <c r="AB926" s="406"/>
      <c r="AC926" s="406"/>
      <c r="AD926" s="406"/>
      <c r="AE926" s="406"/>
      <c r="AF926" s="406"/>
      <c r="AG926" s="406"/>
      <c r="AH926" s="406"/>
      <c r="AI926" s="406"/>
      <c r="AJ926" s="406"/>
      <c r="AK926" s="406"/>
      <c r="AL926" s="406"/>
      <c r="AM926" s="406"/>
      <c r="AN926" s="406"/>
      <c r="AO926" s="406"/>
      <c r="AP926" s="406"/>
      <c r="AQ926" s="406"/>
      <c r="AR926" s="406"/>
      <c r="AS926" s="406"/>
      <c r="AT926" s="406"/>
      <c r="AU926" s="406"/>
      <c r="AV926" s="406"/>
      <c r="AW926" s="406"/>
      <c r="AX926" s="406"/>
      <c r="AY926" s="406"/>
      <c r="AZ926" s="406"/>
      <c r="BA926" s="406"/>
      <c r="BB926" s="406"/>
      <c r="BC926" s="406"/>
      <c r="BD926" s="406"/>
      <c r="BE926" s="406"/>
      <c r="BF926" s="406"/>
      <c r="BG926" s="406"/>
      <c r="BH926" s="406"/>
      <c r="BI926" s="406"/>
      <c r="BJ926" s="406"/>
      <c r="BK926" s="406"/>
      <c r="BL926" s="406"/>
      <c r="BM926" s="406"/>
      <c r="BN926" s="406"/>
      <c r="BO926" s="406"/>
      <c r="BP926" s="406"/>
      <c r="BQ926" s="406"/>
      <c r="BR926" s="406"/>
      <c r="BS926" s="406"/>
      <c r="BT926" s="406"/>
      <c r="BU926" s="406"/>
      <c r="BV926" s="406"/>
      <c r="BW926" s="406"/>
      <c r="BX926" s="406"/>
      <c r="BY926" s="406"/>
      <c r="BZ926" s="406"/>
      <c r="CA926" s="406"/>
      <c r="CB926" s="406"/>
      <c r="CC926" s="406"/>
      <c r="CD926" s="406"/>
      <c r="CE926" s="406"/>
      <c r="CF926" s="406"/>
      <c r="CG926" s="406"/>
      <c r="CH926" s="406"/>
      <c r="CI926" s="406"/>
    </row>
    <row r="927" spans="1:87" ht="15.75" customHeight="1">
      <c r="A927" s="406"/>
      <c r="B927" s="407"/>
      <c r="C927" s="407"/>
      <c r="D927" s="406"/>
      <c r="E927" s="406"/>
      <c r="F927" s="406"/>
      <c r="G927" s="406"/>
      <c r="H927" s="406"/>
      <c r="I927" s="406"/>
      <c r="J927" s="406"/>
      <c r="K927" s="406"/>
      <c r="L927" s="406"/>
      <c r="M927" s="406"/>
      <c r="N927" s="406"/>
      <c r="O927" s="406"/>
      <c r="P927" s="406"/>
      <c r="Q927" s="406"/>
      <c r="R927" s="406"/>
      <c r="S927" s="406"/>
      <c r="T927" s="406"/>
      <c r="U927" s="406"/>
      <c r="V927" s="406"/>
      <c r="W927" s="406"/>
      <c r="X927" s="406"/>
      <c r="Y927" s="406"/>
      <c r="Z927" s="406"/>
      <c r="AA927" s="406"/>
      <c r="AB927" s="406"/>
      <c r="AC927" s="406"/>
      <c r="AD927" s="406"/>
      <c r="AE927" s="406"/>
      <c r="AF927" s="406"/>
      <c r="AG927" s="406"/>
      <c r="AH927" s="406"/>
      <c r="AI927" s="406"/>
      <c r="AJ927" s="406"/>
      <c r="AK927" s="406"/>
      <c r="AL927" s="406"/>
      <c r="AM927" s="406"/>
      <c r="AN927" s="406"/>
      <c r="AO927" s="406"/>
      <c r="AP927" s="406"/>
      <c r="AQ927" s="406"/>
      <c r="AR927" s="406"/>
      <c r="AS927" s="406"/>
      <c r="AT927" s="406"/>
      <c r="AU927" s="406"/>
      <c r="AV927" s="406"/>
      <c r="AW927" s="406"/>
      <c r="AX927" s="406"/>
      <c r="AY927" s="406"/>
      <c r="AZ927" s="406"/>
      <c r="BA927" s="406"/>
      <c r="BB927" s="406"/>
      <c r="BC927" s="406"/>
      <c r="BD927" s="406"/>
      <c r="BE927" s="406"/>
      <c r="BF927" s="406"/>
      <c r="BG927" s="406"/>
      <c r="BH927" s="406"/>
      <c r="BI927" s="406"/>
      <c r="BJ927" s="406"/>
      <c r="BK927" s="406"/>
      <c r="BL927" s="406"/>
      <c r="BM927" s="406"/>
      <c r="BN927" s="406"/>
      <c r="BO927" s="406"/>
      <c r="BP927" s="406"/>
      <c r="BQ927" s="406"/>
      <c r="BR927" s="406"/>
      <c r="BS927" s="406"/>
      <c r="BT927" s="406"/>
      <c r="BU927" s="406"/>
      <c r="BV927" s="406"/>
      <c r="BW927" s="406"/>
      <c r="BX927" s="406"/>
      <c r="BY927" s="406"/>
      <c r="BZ927" s="406"/>
      <c r="CA927" s="406"/>
      <c r="CB927" s="406"/>
      <c r="CC927" s="406"/>
      <c r="CD927" s="406"/>
      <c r="CE927" s="406"/>
      <c r="CF927" s="406"/>
      <c r="CG927" s="406"/>
      <c r="CH927" s="406"/>
      <c r="CI927" s="406"/>
    </row>
    <row r="928" spans="1:87" ht="15.75" customHeight="1">
      <c r="A928" s="406"/>
      <c r="B928" s="407"/>
      <c r="C928" s="407"/>
      <c r="D928" s="406"/>
      <c r="E928" s="406"/>
      <c r="F928" s="406"/>
      <c r="G928" s="406"/>
      <c r="H928" s="406"/>
      <c r="I928" s="406"/>
      <c r="J928" s="406"/>
      <c r="K928" s="406"/>
      <c r="L928" s="406"/>
      <c r="M928" s="406"/>
      <c r="N928" s="406"/>
      <c r="O928" s="406"/>
      <c r="P928" s="406"/>
      <c r="Q928" s="406"/>
      <c r="R928" s="406"/>
      <c r="S928" s="406"/>
      <c r="T928" s="406"/>
      <c r="U928" s="406"/>
      <c r="V928" s="406"/>
      <c r="W928" s="406"/>
      <c r="X928" s="406"/>
      <c r="Y928" s="406"/>
      <c r="Z928" s="406"/>
      <c r="AA928" s="406"/>
      <c r="AB928" s="406"/>
      <c r="AC928" s="406"/>
      <c r="AD928" s="406"/>
      <c r="AE928" s="406"/>
      <c r="AF928" s="406"/>
      <c r="AG928" s="406"/>
      <c r="AH928" s="406"/>
      <c r="AI928" s="406"/>
      <c r="AJ928" s="406"/>
      <c r="AK928" s="406"/>
      <c r="AL928" s="406"/>
      <c r="AM928" s="406"/>
      <c r="AN928" s="406"/>
      <c r="AO928" s="406"/>
      <c r="AP928" s="406"/>
      <c r="AQ928" s="406"/>
      <c r="AR928" s="406"/>
      <c r="AS928" s="406"/>
      <c r="AT928" s="406"/>
      <c r="AU928" s="406"/>
      <c r="AV928" s="406"/>
      <c r="AW928" s="406"/>
      <c r="AX928" s="406"/>
      <c r="AY928" s="406"/>
      <c r="AZ928" s="406"/>
      <c r="BA928" s="406"/>
      <c r="BB928" s="406"/>
      <c r="BC928" s="406"/>
      <c r="BD928" s="406"/>
      <c r="BE928" s="406"/>
      <c r="BF928" s="406"/>
      <c r="BG928" s="406"/>
      <c r="BH928" s="406"/>
      <c r="BI928" s="406"/>
      <c r="BJ928" s="406"/>
      <c r="BK928" s="406"/>
      <c r="BL928" s="406"/>
      <c r="BM928" s="406"/>
      <c r="BN928" s="406"/>
      <c r="BO928" s="406"/>
      <c r="BP928" s="406"/>
      <c r="BQ928" s="406"/>
      <c r="BR928" s="406"/>
      <c r="BS928" s="406"/>
      <c r="BT928" s="406"/>
      <c r="BU928" s="406"/>
      <c r="BV928" s="406"/>
      <c r="BW928" s="406"/>
      <c r="BX928" s="406"/>
      <c r="BY928" s="406"/>
      <c r="BZ928" s="406"/>
      <c r="CA928" s="406"/>
      <c r="CB928" s="406"/>
      <c r="CC928" s="406"/>
      <c r="CD928" s="406"/>
      <c r="CE928" s="406"/>
      <c r="CF928" s="406"/>
      <c r="CG928" s="406"/>
      <c r="CH928" s="406"/>
      <c r="CI928" s="406"/>
    </row>
    <row r="929" spans="1:87" ht="15.75" customHeight="1">
      <c r="A929" s="406"/>
      <c r="B929" s="407"/>
      <c r="C929" s="407"/>
      <c r="D929" s="406"/>
      <c r="E929" s="406"/>
      <c r="F929" s="406"/>
      <c r="G929" s="406"/>
      <c r="H929" s="406"/>
      <c r="I929" s="406"/>
      <c r="J929" s="406"/>
      <c r="K929" s="406"/>
      <c r="L929" s="406"/>
      <c r="M929" s="406"/>
      <c r="N929" s="406"/>
      <c r="O929" s="406"/>
      <c r="P929" s="406"/>
      <c r="Q929" s="406"/>
      <c r="R929" s="406"/>
      <c r="S929" s="406"/>
      <c r="T929" s="406"/>
      <c r="U929" s="406"/>
      <c r="V929" s="406"/>
      <c r="W929" s="406"/>
      <c r="X929" s="406"/>
      <c r="Y929" s="406"/>
      <c r="Z929" s="406"/>
      <c r="AA929" s="406"/>
      <c r="AB929" s="406"/>
      <c r="AC929" s="406"/>
      <c r="AD929" s="406"/>
      <c r="AE929" s="406"/>
      <c r="AF929" s="406"/>
      <c r="AG929" s="406"/>
      <c r="AH929" s="406"/>
      <c r="AI929" s="406"/>
      <c r="AJ929" s="406"/>
      <c r="AK929" s="406"/>
      <c r="AL929" s="406"/>
      <c r="AM929" s="406"/>
      <c r="AN929" s="406"/>
      <c r="AO929" s="406"/>
      <c r="AP929" s="406"/>
      <c r="AQ929" s="406"/>
      <c r="AR929" s="406"/>
      <c r="AS929" s="406"/>
      <c r="AT929" s="406"/>
      <c r="AU929" s="406"/>
      <c r="AV929" s="406"/>
      <c r="AW929" s="406"/>
      <c r="AX929" s="406"/>
      <c r="AY929" s="406"/>
      <c r="AZ929" s="406"/>
      <c r="BA929" s="406"/>
      <c r="BB929" s="406"/>
      <c r="BC929" s="406"/>
      <c r="BD929" s="406"/>
      <c r="BE929" s="406"/>
      <c r="BF929" s="406"/>
      <c r="BG929" s="406"/>
      <c r="BH929" s="406"/>
      <c r="BI929" s="406"/>
      <c r="BJ929" s="406"/>
      <c r="BK929" s="406"/>
      <c r="BL929" s="406"/>
      <c r="BM929" s="406"/>
      <c r="BN929" s="406"/>
      <c r="BO929" s="406"/>
      <c r="BP929" s="406"/>
      <c r="BQ929" s="406"/>
      <c r="BR929" s="406"/>
      <c r="BS929" s="406"/>
      <c r="BT929" s="406"/>
      <c r="BU929" s="406"/>
      <c r="BV929" s="406"/>
      <c r="BW929" s="406"/>
      <c r="BX929" s="406"/>
      <c r="BY929" s="406"/>
      <c r="BZ929" s="406"/>
      <c r="CA929" s="406"/>
      <c r="CB929" s="406"/>
      <c r="CC929" s="406"/>
      <c r="CD929" s="406"/>
      <c r="CE929" s="406"/>
      <c r="CF929" s="406"/>
      <c r="CG929" s="406"/>
      <c r="CH929" s="406"/>
      <c r="CI929" s="406"/>
    </row>
    <row r="930" spans="1:87" ht="15.75" customHeight="1">
      <c r="A930" s="406"/>
      <c r="B930" s="407"/>
      <c r="C930" s="407"/>
      <c r="D930" s="406"/>
      <c r="E930" s="406"/>
      <c r="F930" s="406"/>
      <c r="G930" s="406"/>
      <c r="H930" s="406"/>
      <c r="I930" s="406"/>
      <c r="J930" s="406"/>
      <c r="K930" s="406"/>
      <c r="L930" s="406"/>
      <c r="M930" s="406"/>
      <c r="N930" s="406"/>
      <c r="O930" s="406"/>
      <c r="P930" s="406"/>
      <c r="Q930" s="406"/>
      <c r="R930" s="406"/>
      <c r="S930" s="406"/>
      <c r="T930" s="406"/>
      <c r="U930" s="406"/>
      <c r="V930" s="406"/>
      <c r="W930" s="406"/>
      <c r="X930" s="406"/>
      <c r="Y930" s="406"/>
      <c r="Z930" s="406"/>
      <c r="AA930" s="406"/>
      <c r="AB930" s="406"/>
      <c r="AC930" s="406"/>
      <c r="AD930" s="406"/>
      <c r="AE930" s="406"/>
      <c r="AF930" s="406"/>
      <c r="AG930" s="406"/>
      <c r="AH930" s="406"/>
      <c r="AI930" s="406"/>
      <c r="AJ930" s="406"/>
      <c r="AK930" s="406"/>
      <c r="AL930" s="406"/>
      <c r="AM930" s="406"/>
      <c r="AN930" s="406"/>
      <c r="AO930" s="406"/>
      <c r="AP930" s="406"/>
      <c r="AQ930" s="406"/>
      <c r="AR930" s="406"/>
      <c r="AS930" s="406"/>
      <c r="AT930" s="406"/>
      <c r="AU930" s="406"/>
      <c r="AV930" s="406"/>
      <c r="AW930" s="406"/>
      <c r="AX930" s="406"/>
      <c r="AY930" s="406"/>
      <c r="AZ930" s="406"/>
      <c r="BA930" s="406"/>
      <c r="BB930" s="406"/>
      <c r="BC930" s="406"/>
      <c r="BD930" s="406"/>
      <c r="BE930" s="406"/>
      <c r="BF930" s="406"/>
      <c r="BG930" s="406"/>
      <c r="BH930" s="406"/>
      <c r="BI930" s="406"/>
      <c r="BJ930" s="406"/>
      <c r="BK930" s="406"/>
      <c r="BL930" s="406"/>
      <c r="BM930" s="406"/>
      <c r="BN930" s="406"/>
      <c r="BO930" s="406"/>
      <c r="BP930" s="406"/>
      <c r="BQ930" s="406"/>
      <c r="BR930" s="406"/>
      <c r="BS930" s="406"/>
      <c r="BT930" s="406"/>
      <c r="BU930" s="406"/>
      <c r="BV930" s="406"/>
      <c r="BW930" s="406"/>
      <c r="BX930" s="406"/>
      <c r="BY930" s="406"/>
      <c r="BZ930" s="406"/>
      <c r="CA930" s="406"/>
      <c r="CB930" s="406"/>
      <c r="CC930" s="406"/>
      <c r="CD930" s="406"/>
      <c r="CE930" s="406"/>
      <c r="CF930" s="406"/>
      <c r="CG930" s="406"/>
      <c r="CH930" s="406"/>
      <c r="CI930" s="406"/>
    </row>
    <row r="931" spans="1:87" ht="15.75" customHeight="1">
      <c r="A931" s="406"/>
      <c r="B931" s="407"/>
      <c r="C931" s="407"/>
      <c r="D931" s="406"/>
      <c r="E931" s="406"/>
      <c r="F931" s="406"/>
      <c r="G931" s="406"/>
      <c r="H931" s="406"/>
      <c r="I931" s="406"/>
      <c r="J931" s="406"/>
      <c r="K931" s="406"/>
      <c r="L931" s="406"/>
      <c r="M931" s="406"/>
      <c r="N931" s="406"/>
      <c r="O931" s="406"/>
      <c r="P931" s="406"/>
      <c r="Q931" s="406"/>
      <c r="R931" s="406"/>
      <c r="S931" s="406"/>
      <c r="T931" s="406"/>
      <c r="U931" s="406"/>
      <c r="V931" s="406"/>
      <c r="W931" s="406"/>
      <c r="X931" s="406"/>
      <c r="Y931" s="406"/>
      <c r="Z931" s="406"/>
      <c r="AA931" s="406"/>
      <c r="AB931" s="406"/>
      <c r="AC931" s="406"/>
      <c r="AD931" s="406"/>
      <c r="AE931" s="406"/>
      <c r="AF931" s="406"/>
      <c r="AG931" s="406"/>
      <c r="AH931" s="406"/>
      <c r="AI931" s="406"/>
      <c r="AJ931" s="406"/>
      <c r="AK931" s="406"/>
      <c r="AL931" s="406"/>
      <c r="AM931" s="406"/>
      <c r="AN931" s="406"/>
      <c r="AO931" s="406"/>
      <c r="AP931" s="406"/>
      <c r="AQ931" s="406"/>
      <c r="AR931" s="406"/>
      <c r="AS931" s="406"/>
      <c r="AT931" s="406"/>
      <c r="AU931" s="406"/>
      <c r="AV931" s="406"/>
      <c r="AW931" s="406"/>
      <c r="AX931" s="406"/>
      <c r="AY931" s="406"/>
      <c r="AZ931" s="406"/>
      <c r="BA931" s="406"/>
      <c r="BB931" s="406"/>
      <c r="BC931" s="406"/>
      <c r="BD931" s="406"/>
      <c r="BE931" s="406"/>
      <c r="BF931" s="406"/>
      <c r="BG931" s="406"/>
      <c r="BH931" s="406"/>
      <c r="BI931" s="406"/>
      <c r="BJ931" s="406"/>
      <c r="BK931" s="406"/>
      <c r="BL931" s="406"/>
      <c r="BM931" s="406"/>
      <c r="BN931" s="406"/>
      <c r="BO931" s="406"/>
      <c r="BP931" s="406"/>
      <c r="BQ931" s="406"/>
      <c r="BR931" s="406"/>
      <c r="BS931" s="406"/>
      <c r="BT931" s="406"/>
      <c r="BU931" s="406"/>
      <c r="BV931" s="406"/>
      <c r="BW931" s="406"/>
      <c r="BX931" s="406"/>
      <c r="BY931" s="406"/>
      <c r="BZ931" s="406"/>
      <c r="CA931" s="406"/>
      <c r="CB931" s="406"/>
      <c r="CC931" s="406"/>
      <c r="CD931" s="406"/>
      <c r="CE931" s="406"/>
      <c r="CF931" s="406"/>
      <c r="CG931" s="406"/>
      <c r="CH931" s="406"/>
      <c r="CI931" s="406"/>
    </row>
    <row r="932" spans="1:87" ht="15.75" customHeight="1">
      <c r="A932" s="406"/>
      <c r="B932" s="407"/>
      <c r="C932" s="407"/>
      <c r="D932" s="406"/>
      <c r="E932" s="406"/>
      <c r="F932" s="406"/>
      <c r="G932" s="406"/>
      <c r="H932" s="406"/>
      <c r="I932" s="406"/>
      <c r="J932" s="406"/>
      <c r="K932" s="406"/>
      <c r="L932" s="406"/>
      <c r="M932" s="406"/>
      <c r="N932" s="406"/>
      <c r="O932" s="406"/>
      <c r="P932" s="406"/>
      <c r="Q932" s="406"/>
      <c r="R932" s="406"/>
      <c r="S932" s="406"/>
      <c r="T932" s="406"/>
      <c r="U932" s="406"/>
      <c r="V932" s="406"/>
      <c r="W932" s="406"/>
      <c r="X932" s="406"/>
      <c r="Y932" s="406"/>
      <c r="Z932" s="406"/>
      <c r="AA932" s="406"/>
      <c r="AB932" s="406"/>
      <c r="AC932" s="406"/>
      <c r="AD932" s="406"/>
      <c r="AE932" s="406"/>
      <c r="AF932" s="406"/>
      <c r="AG932" s="406"/>
      <c r="AH932" s="406"/>
      <c r="AI932" s="406"/>
      <c r="AJ932" s="406"/>
      <c r="AK932" s="406"/>
      <c r="AL932" s="406"/>
      <c r="AM932" s="406"/>
      <c r="AN932" s="406"/>
      <c r="AO932" s="406"/>
      <c r="AP932" s="406"/>
      <c r="AQ932" s="406"/>
      <c r="AR932" s="406"/>
      <c r="AS932" s="406"/>
      <c r="AT932" s="406"/>
      <c r="AU932" s="406"/>
      <c r="AV932" s="406"/>
      <c r="AW932" s="406"/>
      <c r="AX932" s="406"/>
      <c r="AY932" s="406"/>
      <c r="AZ932" s="406"/>
      <c r="BA932" s="406"/>
      <c r="BB932" s="406"/>
      <c r="BC932" s="406"/>
      <c r="BD932" s="406"/>
      <c r="BE932" s="406"/>
      <c r="BF932" s="406"/>
      <c r="BG932" s="406"/>
      <c r="BH932" s="406"/>
      <c r="BI932" s="406"/>
      <c r="BJ932" s="406"/>
      <c r="BK932" s="406"/>
      <c r="BL932" s="406"/>
      <c r="BM932" s="406"/>
      <c r="BN932" s="406"/>
      <c r="BO932" s="406"/>
      <c r="BP932" s="406"/>
      <c r="BQ932" s="406"/>
      <c r="BR932" s="406"/>
      <c r="BS932" s="406"/>
      <c r="BT932" s="406"/>
      <c r="BU932" s="406"/>
      <c r="BV932" s="406"/>
      <c r="BW932" s="406"/>
      <c r="BX932" s="406"/>
      <c r="BY932" s="406"/>
      <c r="BZ932" s="406"/>
      <c r="CA932" s="406"/>
      <c r="CB932" s="406"/>
      <c r="CC932" s="406"/>
      <c r="CD932" s="406"/>
      <c r="CE932" s="406"/>
      <c r="CF932" s="406"/>
      <c r="CG932" s="406"/>
      <c r="CH932" s="406"/>
      <c r="CI932" s="406"/>
    </row>
    <row r="933" spans="1:87" ht="15.75" customHeight="1">
      <c r="A933" s="406"/>
      <c r="B933" s="407"/>
      <c r="C933" s="407"/>
      <c r="D933" s="406"/>
      <c r="E933" s="406"/>
      <c r="F933" s="406"/>
      <c r="G933" s="406"/>
      <c r="H933" s="406"/>
      <c r="I933" s="406"/>
      <c r="J933" s="406"/>
      <c r="K933" s="406"/>
      <c r="L933" s="406"/>
      <c r="M933" s="406"/>
      <c r="N933" s="406"/>
      <c r="O933" s="406"/>
      <c r="P933" s="406"/>
      <c r="Q933" s="406"/>
      <c r="R933" s="406"/>
      <c r="S933" s="406"/>
      <c r="T933" s="406"/>
      <c r="U933" s="406"/>
      <c r="V933" s="406"/>
      <c r="W933" s="406"/>
      <c r="X933" s="406"/>
      <c r="Y933" s="406"/>
      <c r="Z933" s="406"/>
      <c r="AA933" s="406"/>
      <c r="AB933" s="406"/>
      <c r="AC933" s="406"/>
      <c r="AD933" s="406"/>
      <c r="AE933" s="406"/>
      <c r="AF933" s="406"/>
      <c r="AG933" s="406"/>
      <c r="AH933" s="406"/>
      <c r="AI933" s="406"/>
      <c r="AJ933" s="406"/>
      <c r="AK933" s="406"/>
      <c r="AL933" s="406"/>
      <c r="AM933" s="406"/>
      <c r="AN933" s="406"/>
      <c r="AO933" s="406"/>
      <c r="AP933" s="406"/>
      <c r="AQ933" s="406"/>
      <c r="AR933" s="406"/>
      <c r="AS933" s="406"/>
      <c r="AT933" s="406"/>
      <c r="AU933" s="406"/>
      <c r="AV933" s="406"/>
      <c r="AW933" s="406"/>
      <c r="AX933" s="406"/>
      <c r="AY933" s="406"/>
      <c r="AZ933" s="406"/>
      <c r="BA933" s="406"/>
      <c r="BB933" s="406"/>
      <c r="BC933" s="406"/>
      <c r="BD933" s="406"/>
      <c r="BE933" s="406"/>
      <c r="BF933" s="406"/>
      <c r="BG933" s="406"/>
      <c r="BH933" s="406"/>
      <c r="BI933" s="406"/>
      <c r="BJ933" s="406"/>
      <c r="BK933" s="406"/>
      <c r="BL933" s="406"/>
      <c r="BM933" s="406"/>
      <c r="BN933" s="406"/>
      <c r="BO933" s="406"/>
      <c r="BP933" s="406"/>
      <c r="BQ933" s="406"/>
      <c r="BR933" s="406"/>
      <c r="BS933" s="406"/>
      <c r="BT933" s="406"/>
      <c r="BU933" s="406"/>
      <c r="BV933" s="406"/>
      <c r="BW933" s="406"/>
      <c r="BX933" s="406"/>
      <c r="BY933" s="406"/>
      <c r="BZ933" s="406"/>
      <c r="CA933" s="406"/>
      <c r="CB933" s="406"/>
      <c r="CC933" s="406"/>
      <c r="CD933" s="406"/>
      <c r="CE933" s="406"/>
      <c r="CF933" s="406"/>
      <c r="CG933" s="406"/>
      <c r="CH933" s="406"/>
      <c r="CI933" s="406"/>
    </row>
    <row r="934" spans="1:87" ht="15.75" customHeight="1">
      <c r="A934" s="406"/>
      <c r="B934" s="407"/>
      <c r="C934" s="407"/>
      <c r="D934" s="406"/>
      <c r="E934" s="406"/>
      <c r="F934" s="406"/>
      <c r="G934" s="406"/>
      <c r="H934" s="406"/>
      <c r="I934" s="406"/>
      <c r="J934" s="406"/>
      <c r="K934" s="406"/>
      <c r="L934" s="406"/>
      <c r="M934" s="406"/>
      <c r="N934" s="406"/>
      <c r="O934" s="406"/>
      <c r="P934" s="406"/>
      <c r="Q934" s="406"/>
      <c r="R934" s="406"/>
      <c r="S934" s="406"/>
      <c r="T934" s="406"/>
      <c r="U934" s="406"/>
      <c r="V934" s="406"/>
      <c r="W934" s="406"/>
      <c r="X934" s="406"/>
      <c r="Y934" s="406"/>
      <c r="Z934" s="406"/>
      <c r="AA934" s="406"/>
      <c r="AB934" s="406"/>
      <c r="AC934" s="406"/>
      <c r="AD934" s="406"/>
      <c r="AE934" s="406"/>
      <c r="AF934" s="406"/>
      <c r="AG934" s="406"/>
      <c r="AH934" s="406"/>
      <c r="AI934" s="406"/>
      <c r="AJ934" s="406"/>
      <c r="AK934" s="406"/>
      <c r="AL934" s="406"/>
      <c r="AM934" s="406"/>
      <c r="AN934" s="406"/>
      <c r="AO934" s="406"/>
      <c r="AP934" s="406"/>
      <c r="AQ934" s="406"/>
      <c r="AR934" s="406"/>
      <c r="AS934" s="406"/>
      <c r="AT934" s="406"/>
      <c r="AU934" s="406"/>
      <c r="AV934" s="406"/>
      <c r="AW934" s="406"/>
      <c r="AX934" s="406"/>
      <c r="AY934" s="406"/>
      <c r="AZ934" s="406"/>
      <c r="BA934" s="406"/>
      <c r="BB934" s="406"/>
      <c r="BC934" s="406"/>
      <c r="BD934" s="406"/>
      <c r="BE934" s="406"/>
      <c r="BF934" s="406"/>
      <c r="BG934" s="406"/>
      <c r="BH934" s="406"/>
      <c r="BI934" s="406"/>
      <c r="BJ934" s="406"/>
      <c r="BK934" s="406"/>
      <c r="BL934" s="406"/>
      <c r="BM934" s="406"/>
      <c r="BN934" s="406"/>
      <c r="BO934" s="406"/>
      <c r="BP934" s="406"/>
      <c r="BQ934" s="406"/>
      <c r="BR934" s="406"/>
      <c r="BS934" s="406"/>
      <c r="BT934" s="406"/>
      <c r="BU934" s="406"/>
      <c r="BV934" s="406"/>
      <c r="BW934" s="406"/>
      <c r="BX934" s="406"/>
      <c r="BY934" s="406"/>
      <c r="BZ934" s="406"/>
      <c r="CA934" s="406"/>
      <c r="CB934" s="406"/>
      <c r="CC934" s="406"/>
      <c r="CD934" s="406"/>
      <c r="CE934" s="406"/>
      <c r="CF934" s="406"/>
      <c r="CG934" s="406"/>
      <c r="CH934" s="406"/>
      <c r="CI934" s="406"/>
    </row>
    <row r="935" spans="1:87" ht="15.75" customHeight="1">
      <c r="A935" s="406"/>
      <c r="B935" s="407"/>
      <c r="C935" s="407"/>
      <c r="D935" s="406"/>
      <c r="E935" s="406"/>
      <c r="F935" s="406"/>
      <c r="G935" s="406"/>
      <c r="H935" s="406"/>
      <c r="I935" s="406"/>
      <c r="J935" s="406"/>
      <c r="K935" s="406"/>
      <c r="L935" s="406"/>
      <c r="M935" s="406"/>
      <c r="N935" s="406"/>
      <c r="O935" s="406"/>
      <c r="P935" s="406"/>
      <c r="Q935" s="406"/>
      <c r="R935" s="406"/>
      <c r="S935" s="406"/>
      <c r="T935" s="406"/>
      <c r="U935" s="406"/>
      <c r="V935" s="406"/>
      <c r="W935" s="406"/>
      <c r="X935" s="406"/>
      <c r="Y935" s="406"/>
      <c r="Z935" s="406"/>
      <c r="AA935" s="406"/>
      <c r="AB935" s="406"/>
      <c r="AC935" s="406"/>
      <c r="AD935" s="406"/>
      <c r="AE935" s="406"/>
      <c r="AF935" s="406"/>
      <c r="AG935" s="406"/>
      <c r="AH935" s="406"/>
      <c r="AI935" s="406"/>
      <c r="AJ935" s="406"/>
      <c r="AK935" s="406"/>
      <c r="AL935" s="406"/>
      <c r="AM935" s="406"/>
      <c r="AN935" s="406"/>
      <c r="AO935" s="406"/>
      <c r="AP935" s="406"/>
      <c r="AQ935" s="406"/>
      <c r="AR935" s="406"/>
      <c r="AS935" s="406"/>
      <c r="AT935" s="406"/>
      <c r="AU935" s="406"/>
      <c r="AV935" s="406"/>
      <c r="AW935" s="406"/>
      <c r="AX935" s="406"/>
      <c r="AY935" s="406"/>
      <c r="AZ935" s="406"/>
      <c r="BA935" s="406"/>
      <c r="BB935" s="406"/>
      <c r="BC935" s="406"/>
      <c r="BD935" s="406"/>
      <c r="BE935" s="406"/>
      <c r="BF935" s="406"/>
      <c r="BG935" s="406"/>
      <c r="BH935" s="406"/>
      <c r="BI935" s="406"/>
      <c r="BJ935" s="406"/>
      <c r="BK935" s="406"/>
      <c r="BL935" s="406"/>
      <c r="BM935" s="406"/>
      <c r="BN935" s="406"/>
      <c r="BO935" s="406"/>
      <c r="BP935" s="406"/>
      <c r="BQ935" s="406"/>
      <c r="BR935" s="406"/>
      <c r="BS935" s="406"/>
      <c r="BT935" s="406"/>
      <c r="BU935" s="406"/>
      <c r="BV935" s="406"/>
      <c r="BW935" s="406"/>
      <c r="BX935" s="406"/>
      <c r="BY935" s="406"/>
      <c r="BZ935" s="406"/>
      <c r="CA935" s="406"/>
      <c r="CB935" s="406"/>
      <c r="CC935" s="406"/>
      <c r="CD935" s="406"/>
      <c r="CE935" s="406"/>
      <c r="CF935" s="406"/>
      <c r="CG935" s="406"/>
      <c r="CH935" s="406"/>
      <c r="CI935" s="406"/>
    </row>
    <row r="936" spans="1:87" ht="15.75" customHeight="1">
      <c r="A936" s="406"/>
      <c r="B936" s="407"/>
      <c r="C936" s="407"/>
      <c r="D936" s="406"/>
      <c r="E936" s="406"/>
      <c r="F936" s="406"/>
      <c r="G936" s="406"/>
      <c r="H936" s="406"/>
      <c r="I936" s="406"/>
      <c r="J936" s="406"/>
      <c r="K936" s="406"/>
      <c r="L936" s="406"/>
      <c r="M936" s="406"/>
      <c r="N936" s="406"/>
      <c r="O936" s="406"/>
      <c r="P936" s="406"/>
      <c r="Q936" s="406"/>
      <c r="R936" s="406"/>
      <c r="S936" s="406"/>
      <c r="T936" s="406"/>
      <c r="U936" s="406"/>
      <c r="V936" s="406"/>
      <c r="W936" s="406"/>
      <c r="X936" s="406"/>
      <c r="Y936" s="406"/>
      <c r="Z936" s="406"/>
      <c r="AA936" s="406"/>
      <c r="AB936" s="406"/>
      <c r="AC936" s="406"/>
      <c r="AD936" s="406"/>
      <c r="AE936" s="406"/>
      <c r="AF936" s="406"/>
      <c r="AG936" s="406"/>
      <c r="AH936" s="406"/>
      <c r="AI936" s="406"/>
      <c r="AJ936" s="406"/>
      <c r="AK936" s="406"/>
      <c r="AL936" s="406"/>
      <c r="AM936" s="406"/>
      <c r="AN936" s="406"/>
      <c r="AO936" s="406"/>
      <c r="AP936" s="406"/>
      <c r="AQ936" s="406"/>
      <c r="AR936" s="406"/>
      <c r="AS936" s="406"/>
      <c r="AT936" s="406"/>
      <c r="AU936" s="406"/>
      <c r="AV936" s="406"/>
      <c r="AW936" s="406"/>
      <c r="AX936" s="406"/>
      <c r="AY936" s="406"/>
      <c r="AZ936" s="406"/>
      <c r="BA936" s="406"/>
      <c r="BB936" s="406"/>
      <c r="BC936" s="406"/>
      <c r="BD936" s="406"/>
      <c r="BE936" s="406"/>
      <c r="BF936" s="406"/>
      <c r="BG936" s="406"/>
      <c r="BH936" s="406"/>
      <c r="BI936" s="406"/>
      <c r="BJ936" s="406"/>
      <c r="BK936" s="406"/>
      <c r="BL936" s="406"/>
      <c r="BM936" s="406"/>
      <c r="BN936" s="406"/>
      <c r="BO936" s="406"/>
      <c r="BP936" s="406"/>
      <c r="BQ936" s="406"/>
      <c r="BR936" s="406"/>
      <c r="BS936" s="406"/>
      <c r="BT936" s="406"/>
      <c r="BU936" s="406"/>
      <c r="BV936" s="406"/>
      <c r="BW936" s="406"/>
      <c r="BX936" s="406"/>
      <c r="BY936" s="406"/>
      <c r="BZ936" s="406"/>
      <c r="CA936" s="406"/>
      <c r="CB936" s="406"/>
      <c r="CC936" s="406"/>
      <c r="CD936" s="406"/>
      <c r="CE936" s="406"/>
      <c r="CF936" s="406"/>
      <c r="CG936" s="406"/>
      <c r="CH936" s="406"/>
      <c r="CI936" s="406"/>
    </row>
    <row r="937" spans="1:87" ht="15.75" customHeight="1">
      <c r="A937" s="406"/>
      <c r="B937" s="407"/>
      <c r="C937" s="407"/>
      <c r="D937" s="406"/>
      <c r="E937" s="406"/>
      <c r="F937" s="406"/>
      <c r="G937" s="406"/>
      <c r="H937" s="406"/>
      <c r="I937" s="406"/>
      <c r="J937" s="406"/>
      <c r="K937" s="406"/>
      <c r="L937" s="406"/>
      <c r="M937" s="406"/>
      <c r="N937" s="406"/>
      <c r="O937" s="406"/>
      <c r="P937" s="406"/>
      <c r="Q937" s="406"/>
      <c r="R937" s="406"/>
      <c r="S937" s="406"/>
      <c r="T937" s="406"/>
      <c r="U937" s="406"/>
      <c r="V937" s="406"/>
      <c r="W937" s="406"/>
      <c r="X937" s="406"/>
      <c r="Y937" s="406"/>
      <c r="Z937" s="406"/>
      <c r="AA937" s="406"/>
      <c r="AB937" s="406"/>
      <c r="AC937" s="406"/>
      <c r="AD937" s="406"/>
      <c r="AE937" s="406"/>
      <c r="AF937" s="406"/>
      <c r="AG937" s="406"/>
      <c r="AH937" s="406"/>
      <c r="AI937" s="406"/>
      <c r="AJ937" s="406"/>
      <c r="AK937" s="406"/>
      <c r="AL937" s="406"/>
      <c r="AM937" s="406"/>
      <c r="AN937" s="406"/>
      <c r="AO937" s="406"/>
      <c r="AP937" s="406"/>
      <c r="AQ937" s="406"/>
      <c r="AR937" s="406"/>
      <c r="AS937" s="406"/>
      <c r="AT937" s="406"/>
      <c r="AU937" s="406"/>
      <c r="AV937" s="406"/>
      <c r="AW937" s="406"/>
      <c r="AX937" s="406"/>
      <c r="AY937" s="406"/>
      <c r="AZ937" s="406"/>
      <c r="BA937" s="406"/>
      <c r="BB937" s="406"/>
      <c r="BC937" s="406"/>
      <c r="BD937" s="406"/>
      <c r="BE937" s="406"/>
      <c r="BF937" s="406"/>
      <c r="BG937" s="406"/>
      <c r="BH937" s="406"/>
      <c r="BI937" s="406"/>
      <c r="BJ937" s="406"/>
      <c r="BK937" s="406"/>
      <c r="BL937" s="406"/>
      <c r="BM937" s="406"/>
      <c r="BN937" s="406"/>
      <c r="BO937" s="406"/>
      <c r="BP937" s="406"/>
      <c r="BQ937" s="406"/>
      <c r="BR937" s="406"/>
      <c r="BS937" s="406"/>
      <c r="BT937" s="406"/>
      <c r="BU937" s="406"/>
      <c r="BV937" s="406"/>
      <c r="BW937" s="406"/>
      <c r="BX937" s="406"/>
      <c r="BY937" s="406"/>
      <c r="BZ937" s="406"/>
      <c r="CA937" s="406"/>
      <c r="CB937" s="406"/>
      <c r="CC937" s="406"/>
      <c r="CD937" s="406"/>
      <c r="CE937" s="406"/>
      <c r="CF937" s="406"/>
      <c r="CG937" s="406"/>
      <c r="CH937" s="406"/>
      <c r="CI937" s="406"/>
    </row>
    <row r="938" spans="1:87" ht="15.75" customHeight="1">
      <c r="A938" s="406"/>
      <c r="B938" s="407"/>
      <c r="C938" s="407"/>
      <c r="D938" s="406"/>
      <c r="E938" s="406"/>
      <c r="F938" s="406"/>
      <c r="G938" s="406"/>
      <c r="H938" s="406"/>
      <c r="I938" s="406"/>
      <c r="J938" s="406"/>
      <c r="K938" s="406"/>
      <c r="L938" s="406"/>
      <c r="M938" s="406"/>
      <c r="N938" s="406"/>
      <c r="O938" s="406"/>
      <c r="P938" s="406"/>
      <c r="Q938" s="406"/>
      <c r="R938" s="406"/>
      <c r="S938" s="406"/>
      <c r="T938" s="406"/>
      <c r="U938" s="406"/>
      <c r="V938" s="406"/>
      <c r="W938" s="406"/>
      <c r="X938" s="406"/>
      <c r="Y938" s="406"/>
      <c r="Z938" s="406"/>
      <c r="AA938" s="406"/>
      <c r="AB938" s="406"/>
      <c r="AC938" s="406"/>
      <c r="AD938" s="406"/>
      <c r="AE938" s="406"/>
      <c r="AF938" s="406"/>
      <c r="AG938" s="406"/>
      <c r="AH938" s="406"/>
      <c r="AI938" s="406"/>
      <c r="AJ938" s="406"/>
      <c r="AK938" s="406"/>
      <c r="AL938" s="406"/>
      <c r="AM938" s="406"/>
      <c r="AN938" s="406"/>
      <c r="AO938" s="406"/>
      <c r="AP938" s="406"/>
      <c r="AQ938" s="406"/>
      <c r="AR938" s="406"/>
      <c r="AS938" s="406"/>
      <c r="AT938" s="406"/>
      <c r="AU938" s="406"/>
      <c r="AV938" s="406"/>
      <c r="AW938" s="406"/>
      <c r="AX938" s="406"/>
      <c r="AY938" s="406"/>
      <c r="AZ938" s="406"/>
      <c r="BA938" s="406"/>
      <c r="BB938" s="406"/>
      <c r="BC938" s="406"/>
      <c r="BD938" s="406"/>
      <c r="BE938" s="406"/>
      <c r="BF938" s="406"/>
      <c r="BG938" s="406"/>
      <c r="BH938" s="406"/>
      <c r="BI938" s="406"/>
      <c r="BJ938" s="406"/>
      <c r="BK938" s="406"/>
      <c r="BL938" s="406"/>
      <c r="BM938" s="406"/>
      <c r="BN938" s="406"/>
      <c r="BO938" s="406"/>
      <c r="BP938" s="406"/>
      <c r="BQ938" s="406"/>
      <c r="BR938" s="406"/>
      <c r="BS938" s="406"/>
      <c r="BT938" s="406"/>
      <c r="BU938" s="406"/>
      <c r="BV938" s="406"/>
      <c r="BW938" s="406"/>
      <c r="BX938" s="406"/>
      <c r="BY938" s="406"/>
      <c r="BZ938" s="406"/>
      <c r="CA938" s="406"/>
      <c r="CB938" s="406"/>
      <c r="CC938" s="406"/>
      <c r="CD938" s="406"/>
      <c r="CE938" s="406"/>
      <c r="CF938" s="406"/>
      <c r="CG938" s="406"/>
      <c r="CH938" s="406"/>
      <c r="CI938" s="406"/>
    </row>
    <row r="939" spans="1:87" ht="15.75" customHeight="1">
      <c r="A939" s="406"/>
      <c r="B939" s="407"/>
      <c r="C939" s="407"/>
      <c r="D939" s="406"/>
      <c r="E939" s="406"/>
      <c r="F939" s="406"/>
      <c r="G939" s="406"/>
      <c r="H939" s="406"/>
      <c r="I939" s="406"/>
      <c r="J939" s="406"/>
      <c r="K939" s="406"/>
      <c r="L939" s="406"/>
      <c r="M939" s="406"/>
      <c r="N939" s="406"/>
      <c r="O939" s="406"/>
      <c r="P939" s="406"/>
      <c r="Q939" s="406"/>
      <c r="R939" s="406"/>
      <c r="S939" s="406"/>
      <c r="T939" s="406"/>
      <c r="U939" s="406"/>
      <c r="V939" s="406"/>
      <c r="W939" s="406"/>
      <c r="X939" s="406"/>
      <c r="Y939" s="406"/>
      <c r="Z939" s="406"/>
      <c r="AA939" s="406"/>
      <c r="AB939" s="406"/>
      <c r="AC939" s="406"/>
      <c r="AD939" s="406"/>
      <c r="AE939" s="406"/>
      <c r="AF939" s="406"/>
      <c r="AG939" s="406"/>
      <c r="AH939" s="406"/>
      <c r="AI939" s="406"/>
      <c r="AJ939" s="406"/>
      <c r="AK939" s="406"/>
      <c r="AL939" s="406"/>
      <c r="AM939" s="406"/>
      <c r="AN939" s="406"/>
      <c r="AO939" s="406"/>
      <c r="AP939" s="406"/>
      <c r="AQ939" s="406"/>
      <c r="AR939" s="406"/>
      <c r="AS939" s="406"/>
      <c r="AT939" s="406"/>
      <c r="AU939" s="406"/>
      <c r="AV939" s="406"/>
      <c r="AW939" s="406"/>
      <c r="AX939" s="406"/>
      <c r="AY939" s="406"/>
      <c r="AZ939" s="406"/>
      <c r="BA939" s="406"/>
      <c r="BB939" s="406"/>
      <c r="BC939" s="406"/>
      <c r="BD939" s="406"/>
      <c r="BE939" s="406"/>
      <c r="BF939" s="406"/>
      <c r="BG939" s="406"/>
      <c r="BH939" s="406"/>
      <c r="BI939" s="406"/>
      <c r="BJ939" s="406"/>
      <c r="BK939" s="406"/>
      <c r="BL939" s="406"/>
      <c r="BM939" s="406"/>
      <c r="BN939" s="406"/>
      <c r="BO939" s="406"/>
      <c r="BP939" s="406"/>
      <c r="BQ939" s="406"/>
      <c r="BR939" s="406"/>
      <c r="BS939" s="406"/>
      <c r="BT939" s="406"/>
      <c r="BU939" s="406"/>
      <c r="BV939" s="406"/>
      <c r="BW939" s="406"/>
      <c r="BX939" s="406"/>
      <c r="BY939" s="406"/>
      <c r="BZ939" s="406"/>
      <c r="CA939" s="406"/>
      <c r="CB939" s="406"/>
      <c r="CC939" s="406"/>
      <c r="CD939" s="406"/>
      <c r="CE939" s="406"/>
      <c r="CF939" s="406"/>
      <c r="CG939" s="406"/>
      <c r="CH939" s="406"/>
      <c r="CI939" s="406"/>
    </row>
    <row r="940" spans="1:87" ht="15.75" customHeight="1">
      <c r="A940" s="406"/>
      <c r="B940" s="407"/>
      <c r="C940" s="407"/>
      <c r="D940" s="406"/>
      <c r="E940" s="406"/>
      <c r="F940" s="406"/>
      <c r="G940" s="406"/>
      <c r="H940" s="406"/>
      <c r="I940" s="406"/>
      <c r="J940" s="406"/>
      <c r="K940" s="406"/>
      <c r="L940" s="406"/>
      <c r="M940" s="406"/>
      <c r="N940" s="406"/>
      <c r="O940" s="406"/>
      <c r="P940" s="406"/>
      <c r="Q940" s="406"/>
      <c r="R940" s="406"/>
      <c r="S940" s="406"/>
      <c r="T940" s="406"/>
      <c r="U940" s="406"/>
      <c r="V940" s="406"/>
      <c r="W940" s="406"/>
      <c r="X940" s="406"/>
      <c r="Y940" s="406"/>
      <c r="Z940" s="406"/>
      <c r="AA940" s="406"/>
      <c r="AB940" s="406"/>
      <c r="AC940" s="406"/>
      <c r="AD940" s="406"/>
      <c r="AE940" s="406"/>
      <c r="AF940" s="406"/>
      <c r="AG940" s="406"/>
      <c r="AH940" s="406"/>
      <c r="AI940" s="406"/>
      <c r="AJ940" s="406"/>
      <c r="AK940" s="406"/>
      <c r="AL940" s="406"/>
      <c r="AM940" s="406"/>
      <c r="AN940" s="406"/>
      <c r="AO940" s="406"/>
      <c r="AP940" s="406"/>
      <c r="AQ940" s="406"/>
      <c r="AR940" s="406"/>
      <c r="AS940" s="406"/>
      <c r="AT940" s="406"/>
      <c r="AU940" s="406"/>
      <c r="AV940" s="406"/>
      <c r="AW940" s="406"/>
      <c r="AX940" s="406"/>
      <c r="AY940" s="406"/>
      <c r="AZ940" s="406"/>
      <c r="BA940" s="406"/>
      <c r="BB940" s="406"/>
      <c r="BC940" s="406"/>
      <c r="BD940" s="406"/>
      <c r="BE940" s="406"/>
      <c r="BF940" s="406"/>
      <c r="BG940" s="406"/>
      <c r="BH940" s="406"/>
      <c r="BI940" s="406"/>
      <c r="BJ940" s="406"/>
      <c r="BK940" s="406"/>
      <c r="BL940" s="406"/>
      <c r="BM940" s="406"/>
      <c r="BN940" s="406"/>
      <c r="BO940" s="406"/>
      <c r="BP940" s="406"/>
      <c r="BQ940" s="406"/>
      <c r="BR940" s="406"/>
      <c r="BS940" s="406"/>
      <c r="BT940" s="406"/>
      <c r="BU940" s="406"/>
      <c r="BV940" s="406"/>
      <c r="BW940" s="406"/>
      <c r="BX940" s="406"/>
      <c r="BY940" s="406"/>
      <c r="BZ940" s="406"/>
      <c r="CA940" s="406"/>
      <c r="CB940" s="406"/>
      <c r="CC940" s="406"/>
      <c r="CD940" s="406"/>
      <c r="CE940" s="406"/>
      <c r="CF940" s="406"/>
      <c r="CG940" s="406"/>
      <c r="CH940" s="406"/>
      <c r="CI940" s="406"/>
    </row>
    <row r="941" spans="1:87" ht="15.75" customHeight="1">
      <c r="A941" s="406"/>
      <c r="B941" s="407"/>
      <c r="C941" s="407"/>
      <c r="D941" s="406"/>
      <c r="E941" s="406"/>
      <c r="F941" s="406"/>
      <c r="G941" s="406"/>
      <c r="H941" s="406"/>
      <c r="I941" s="406"/>
      <c r="J941" s="406"/>
      <c r="K941" s="406"/>
      <c r="L941" s="406"/>
      <c r="M941" s="406"/>
      <c r="N941" s="406"/>
      <c r="O941" s="406"/>
      <c r="P941" s="406"/>
      <c r="Q941" s="406"/>
      <c r="R941" s="406"/>
      <c r="S941" s="406"/>
      <c r="T941" s="406"/>
      <c r="U941" s="406"/>
      <c r="V941" s="406"/>
      <c r="W941" s="406"/>
      <c r="X941" s="406"/>
      <c r="Y941" s="406"/>
      <c r="Z941" s="406"/>
      <c r="AA941" s="406"/>
      <c r="AB941" s="406"/>
      <c r="AC941" s="406"/>
      <c r="AD941" s="406"/>
      <c r="AE941" s="406"/>
      <c r="AF941" s="406"/>
      <c r="AG941" s="406"/>
      <c r="AH941" s="406"/>
      <c r="AI941" s="406"/>
      <c r="AJ941" s="406"/>
      <c r="AK941" s="406"/>
      <c r="AL941" s="406"/>
      <c r="AM941" s="406"/>
      <c r="AN941" s="406"/>
      <c r="AO941" s="406"/>
      <c r="AP941" s="406"/>
      <c r="AQ941" s="406"/>
      <c r="AR941" s="406"/>
      <c r="AS941" s="406"/>
      <c r="AT941" s="406"/>
      <c r="AU941" s="406"/>
      <c r="AV941" s="406"/>
      <c r="AW941" s="406"/>
      <c r="AX941" s="406"/>
      <c r="AY941" s="406"/>
      <c r="AZ941" s="406"/>
      <c r="BA941" s="406"/>
      <c r="BB941" s="406"/>
      <c r="BC941" s="406"/>
      <c r="BD941" s="406"/>
      <c r="BE941" s="406"/>
      <c r="BF941" s="406"/>
      <c r="BG941" s="406"/>
      <c r="BH941" s="406"/>
      <c r="BI941" s="406"/>
      <c r="BJ941" s="406"/>
      <c r="BK941" s="406"/>
      <c r="BL941" s="406"/>
      <c r="BM941" s="406"/>
      <c r="BN941" s="406"/>
      <c r="BO941" s="406"/>
      <c r="BP941" s="406"/>
      <c r="BQ941" s="406"/>
      <c r="BR941" s="406"/>
      <c r="BS941" s="406"/>
      <c r="BT941" s="406"/>
      <c r="BU941" s="406"/>
      <c r="BV941" s="406"/>
      <c r="BW941" s="406"/>
      <c r="BX941" s="406"/>
      <c r="BY941" s="406"/>
      <c r="BZ941" s="406"/>
      <c r="CA941" s="406"/>
      <c r="CB941" s="406"/>
      <c r="CC941" s="406"/>
      <c r="CD941" s="406"/>
      <c r="CE941" s="406"/>
      <c r="CF941" s="406"/>
      <c r="CG941" s="406"/>
      <c r="CH941" s="406"/>
      <c r="CI941" s="406"/>
    </row>
    <row r="942" spans="1:87" ht="15.75" customHeight="1">
      <c r="A942" s="406"/>
      <c r="B942" s="407"/>
      <c r="C942" s="407"/>
      <c r="D942" s="406"/>
      <c r="E942" s="406"/>
      <c r="F942" s="406"/>
      <c r="G942" s="406"/>
      <c r="H942" s="406"/>
      <c r="I942" s="406"/>
      <c r="J942" s="406"/>
      <c r="K942" s="406"/>
      <c r="L942" s="406"/>
      <c r="M942" s="406"/>
      <c r="N942" s="406"/>
      <c r="O942" s="406"/>
      <c r="P942" s="406"/>
      <c r="Q942" s="406"/>
      <c r="R942" s="406"/>
      <c r="S942" s="406"/>
      <c r="T942" s="406"/>
      <c r="U942" s="406"/>
      <c r="V942" s="406"/>
      <c r="W942" s="406"/>
      <c r="X942" s="406"/>
      <c r="Y942" s="406"/>
      <c r="Z942" s="406"/>
      <c r="AA942" s="406"/>
      <c r="AB942" s="406"/>
      <c r="AC942" s="406"/>
      <c r="AD942" s="406"/>
      <c r="AE942" s="406"/>
      <c r="AF942" s="406"/>
      <c r="AG942" s="406"/>
      <c r="AH942" s="406"/>
      <c r="AI942" s="406"/>
      <c r="AJ942" s="406"/>
      <c r="AK942" s="406"/>
      <c r="AL942" s="406"/>
      <c r="AM942" s="406"/>
      <c r="AN942" s="406"/>
      <c r="AO942" s="406"/>
      <c r="AP942" s="406"/>
      <c r="AQ942" s="406"/>
      <c r="AR942" s="406"/>
      <c r="AS942" s="406"/>
      <c r="AT942" s="406"/>
      <c r="AU942" s="406"/>
      <c r="AV942" s="406"/>
      <c r="AW942" s="406"/>
      <c r="AX942" s="406"/>
      <c r="AY942" s="406"/>
      <c r="AZ942" s="406"/>
      <c r="BA942" s="406"/>
      <c r="BB942" s="406"/>
      <c r="BC942" s="406"/>
      <c r="BD942" s="406"/>
      <c r="BE942" s="406"/>
      <c r="BF942" s="406"/>
      <c r="BG942" s="406"/>
      <c r="BH942" s="406"/>
      <c r="BI942" s="406"/>
      <c r="BJ942" s="406"/>
      <c r="BK942" s="406"/>
      <c r="BL942" s="406"/>
      <c r="BM942" s="406"/>
      <c r="BN942" s="406"/>
      <c r="BO942" s="406"/>
      <c r="BP942" s="406"/>
      <c r="BQ942" s="406"/>
      <c r="BR942" s="406"/>
      <c r="BS942" s="406"/>
      <c r="BT942" s="406"/>
      <c r="BU942" s="406"/>
      <c r="BV942" s="406"/>
      <c r="BW942" s="406"/>
      <c r="BX942" s="406"/>
      <c r="BY942" s="406"/>
      <c r="BZ942" s="406"/>
      <c r="CA942" s="406"/>
      <c r="CB942" s="406"/>
      <c r="CC942" s="406"/>
      <c r="CD942" s="406"/>
      <c r="CE942" s="406"/>
      <c r="CF942" s="406"/>
      <c r="CG942" s="406"/>
      <c r="CH942" s="406"/>
      <c r="CI942" s="406"/>
    </row>
    <row r="943" spans="1:87" ht="15.75" customHeight="1">
      <c r="A943" s="406"/>
      <c r="B943" s="407"/>
      <c r="C943" s="407"/>
      <c r="D943" s="406"/>
      <c r="E943" s="406"/>
      <c r="F943" s="406"/>
      <c r="G943" s="406"/>
      <c r="H943" s="406"/>
      <c r="I943" s="406"/>
      <c r="J943" s="406"/>
      <c r="K943" s="406"/>
      <c r="L943" s="406"/>
      <c r="M943" s="406"/>
      <c r="N943" s="406"/>
      <c r="O943" s="406"/>
      <c r="P943" s="406"/>
      <c r="Q943" s="406"/>
      <c r="R943" s="406"/>
      <c r="S943" s="406"/>
      <c r="T943" s="406"/>
      <c r="U943" s="406"/>
      <c r="V943" s="406"/>
      <c r="W943" s="406"/>
      <c r="X943" s="406"/>
      <c r="Y943" s="406"/>
      <c r="Z943" s="406"/>
      <c r="AA943" s="406"/>
      <c r="AB943" s="406"/>
      <c r="AC943" s="406"/>
      <c r="AD943" s="406"/>
      <c r="AE943" s="406"/>
      <c r="AF943" s="406"/>
      <c r="AG943" s="406"/>
      <c r="AH943" s="406"/>
      <c r="AI943" s="406"/>
      <c r="AJ943" s="406"/>
      <c r="AK943" s="406"/>
      <c r="AL943" s="406"/>
      <c r="AM943" s="406"/>
      <c r="AN943" s="406"/>
      <c r="AO943" s="406"/>
      <c r="AP943" s="406"/>
      <c r="AQ943" s="406"/>
      <c r="AR943" s="406"/>
      <c r="AS943" s="406"/>
      <c r="AT943" s="406"/>
      <c r="AU943" s="406"/>
      <c r="AV943" s="406"/>
      <c r="AW943" s="406"/>
      <c r="AX943" s="406"/>
      <c r="AY943" s="406"/>
      <c r="AZ943" s="406"/>
      <c r="BA943" s="406"/>
      <c r="BB943" s="406"/>
      <c r="BC943" s="406"/>
      <c r="BD943" s="406"/>
      <c r="BE943" s="406"/>
      <c r="BF943" s="406"/>
      <c r="BG943" s="406"/>
      <c r="BH943" s="406"/>
      <c r="BI943" s="406"/>
      <c r="BJ943" s="406"/>
      <c r="BK943" s="406"/>
      <c r="BL943" s="406"/>
      <c r="BM943" s="406"/>
      <c r="BN943" s="406"/>
      <c r="BO943" s="406"/>
      <c r="BP943" s="406"/>
      <c r="BQ943" s="406"/>
      <c r="BR943" s="406"/>
      <c r="BS943" s="406"/>
      <c r="BT943" s="406"/>
      <c r="BU943" s="406"/>
      <c r="BV943" s="406"/>
      <c r="BW943" s="406"/>
      <c r="BX943" s="406"/>
      <c r="BY943" s="406"/>
      <c r="BZ943" s="406"/>
      <c r="CA943" s="406"/>
      <c r="CB943" s="406"/>
      <c r="CC943" s="406"/>
      <c r="CD943" s="406"/>
      <c r="CE943" s="406"/>
      <c r="CF943" s="406"/>
      <c r="CG943" s="406"/>
      <c r="CH943" s="406"/>
      <c r="CI943" s="406"/>
    </row>
    <row r="944" spans="1:87" ht="15.75" customHeight="1">
      <c r="A944" s="406"/>
      <c r="B944" s="407"/>
      <c r="C944" s="407"/>
      <c r="D944" s="406"/>
      <c r="E944" s="406"/>
      <c r="F944" s="406"/>
      <c r="G944" s="406"/>
      <c r="H944" s="406"/>
      <c r="I944" s="406"/>
      <c r="J944" s="406"/>
      <c r="K944" s="406"/>
      <c r="L944" s="406"/>
      <c r="M944" s="406"/>
      <c r="N944" s="406"/>
      <c r="O944" s="406"/>
      <c r="P944" s="406"/>
      <c r="Q944" s="406"/>
      <c r="R944" s="406"/>
      <c r="S944" s="406"/>
      <c r="T944" s="406"/>
      <c r="U944" s="406"/>
      <c r="V944" s="406"/>
      <c r="W944" s="406"/>
      <c r="X944" s="406"/>
      <c r="Y944" s="406"/>
      <c r="Z944" s="406"/>
      <c r="AA944" s="406"/>
      <c r="AB944" s="406"/>
      <c r="AC944" s="406"/>
      <c r="AD944" s="406"/>
      <c r="AE944" s="406"/>
      <c r="AF944" s="406"/>
      <c r="AG944" s="406"/>
      <c r="AH944" s="406"/>
      <c r="AI944" s="406"/>
      <c r="AJ944" s="406"/>
      <c r="AK944" s="406"/>
      <c r="AL944" s="406"/>
      <c r="AM944" s="406"/>
      <c r="AN944" s="406"/>
      <c r="AO944" s="406"/>
      <c r="AP944" s="406"/>
      <c r="AQ944" s="406"/>
      <c r="AR944" s="406"/>
      <c r="AS944" s="406"/>
      <c r="AT944" s="406"/>
      <c r="AU944" s="406"/>
      <c r="AV944" s="406"/>
      <c r="AW944" s="406"/>
      <c r="AX944" s="406"/>
      <c r="AY944" s="406"/>
      <c r="AZ944" s="406"/>
      <c r="BA944" s="406"/>
      <c r="BB944" s="406"/>
      <c r="BC944" s="406"/>
      <c r="BD944" s="406"/>
      <c r="BE944" s="406"/>
      <c r="BF944" s="406"/>
      <c r="BG944" s="406"/>
      <c r="BH944" s="406"/>
      <c r="BI944" s="406"/>
      <c r="BJ944" s="406"/>
      <c r="BK944" s="406"/>
      <c r="BL944" s="406"/>
      <c r="BM944" s="406"/>
      <c r="BN944" s="406"/>
      <c r="BO944" s="406"/>
      <c r="BP944" s="406"/>
      <c r="BQ944" s="406"/>
      <c r="BR944" s="406"/>
      <c r="BS944" s="406"/>
      <c r="BT944" s="406"/>
      <c r="BU944" s="406"/>
      <c r="BV944" s="406"/>
      <c r="BW944" s="406"/>
      <c r="BX944" s="406"/>
      <c r="BY944" s="406"/>
      <c r="BZ944" s="406"/>
      <c r="CA944" s="406"/>
      <c r="CB944" s="406"/>
      <c r="CC944" s="406"/>
      <c r="CD944" s="406"/>
      <c r="CE944" s="406"/>
      <c r="CF944" s="406"/>
      <c r="CG944" s="406"/>
      <c r="CH944" s="406"/>
      <c r="CI944" s="406"/>
    </row>
    <row r="945" spans="1:87" ht="15.75" customHeight="1">
      <c r="A945" s="406"/>
      <c r="B945" s="407"/>
      <c r="C945" s="407"/>
      <c r="D945" s="406"/>
      <c r="E945" s="406"/>
      <c r="F945" s="406"/>
      <c r="G945" s="406"/>
      <c r="H945" s="406"/>
      <c r="I945" s="406"/>
      <c r="J945" s="406"/>
      <c r="K945" s="406"/>
      <c r="L945" s="406"/>
      <c r="M945" s="406"/>
      <c r="N945" s="406"/>
      <c r="O945" s="406"/>
      <c r="P945" s="406"/>
      <c r="Q945" s="406"/>
      <c r="R945" s="406"/>
      <c r="S945" s="406"/>
      <c r="T945" s="406"/>
      <c r="U945" s="406"/>
      <c r="V945" s="406"/>
      <c r="W945" s="406"/>
      <c r="X945" s="406"/>
      <c r="Y945" s="406"/>
      <c r="Z945" s="406"/>
      <c r="AA945" s="406"/>
      <c r="AB945" s="406"/>
      <c r="AC945" s="406"/>
      <c r="AD945" s="406"/>
      <c r="AE945" s="406"/>
      <c r="AF945" s="406"/>
      <c r="AG945" s="406"/>
      <c r="AH945" s="406"/>
      <c r="AI945" s="406"/>
      <c r="AJ945" s="406"/>
      <c r="AK945" s="406"/>
      <c r="AL945" s="406"/>
      <c r="AM945" s="406"/>
      <c r="AN945" s="406"/>
      <c r="AO945" s="406"/>
      <c r="AP945" s="406"/>
      <c r="AQ945" s="406"/>
      <c r="AR945" s="406"/>
      <c r="AS945" s="406"/>
      <c r="AT945" s="406"/>
      <c r="AU945" s="406"/>
      <c r="AV945" s="406"/>
      <c r="AW945" s="406"/>
      <c r="AX945" s="406"/>
      <c r="AY945" s="406"/>
      <c r="AZ945" s="406"/>
      <c r="BA945" s="406"/>
      <c r="BB945" s="406"/>
      <c r="BC945" s="406"/>
      <c r="BD945" s="406"/>
      <c r="BE945" s="406"/>
      <c r="BF945" s="406"/>
      <c r="BG945" s="406"/>
      <c r="BH945" s="406"/>
      <c r="BI945" s="406"/>
      <c r="BJ945" s="406"/>
      <c r="BK945" s="406"/>
      <c r="BL945" s="406"/>
      <c r="BM945" s="406"/>
      <c r="BN945" s="406"/>
      <c r="BO945" s="406"/>
      <c r="BP945" s="406"/>
      <c r="BQ945" s="406"/>
      <c r="BR945" s="406"/>
      <c r="BS945" s="406"/>
      <c r="BT945" s="406"/>
      <c r="BU945" s="406"/>
      <c r="BV945" s="406"/>
      <c r="BW945" s="406"/>
      <c r="BX945" s="406"/>
      <c r="BY945" s="406"/>
      <c r="BZ945" s="406"/>
      <c r="CA945" s="406"/>
      <c r="CB945" s="406"/>
      <c r="CC945" s="406"/>
      <c r="CD945" s="406"/>
      <c r="CE945" s="406"/>
      <c r="CF945" s="406"/>
      <c r="CG945" s="406"/>
      <c r="CH945" s="406"/>
      <c r="CI945" s="406"/>
    </row>
    <row r="946" spans="1:87" ht="15.75" customHeight="1">
      <c r="A946" s="406"/>
      <c r="B946" s="407"/>
      <c r="C946" s="407"/>
      <c r="D946" s="406"/>
      <c r="E946" s="406"/>
      <c r="F946" s="406"/>
      <c r="G946" s="406"/>
      <c r="H946" s="406"/>
      <c r="I946" s="406"/>
      <c r="J946" s="406"/>
      <c r="K946" s="406"/>
      <c r="L946" s="406"/>
      <c r="M946" s="406"/>
      <c r="N946" s="406"/>
      <c r="O946" s="406"/>
      <c r="P946" s="406"/>
      <c r="Q946" s="406"/>
      <c r="R946" s="406"/>
      <c r="S946" s="406"/>
      <c r="T946" s="406"/>
      <c r="U946" s="406"/>
      <c r="V946" s="406"/>
      <c r="W946" s="406"/>
      <c r="X946" s="406"/>
      <c r="Y946" s="406"/>
      <c r="Z946" s="406"/>
      <c r="AA946" s="406"/>
      <c r="AB946" s="406"/>
      <c r="AC946" s="406"/>
      <c r="AD946" s="406"/>
      <c r="AE946" s="406"/>
      <c r="AF946" s="406"/>
      <c r="AG946" s="406"/>
      <c r="AH946" s="406"/>
      <c r="AI946" s="406"/>
      <c r="AJ946" s="406"/>
      <c r="AK946" s="406"/>
      <c r="AL946" s="406"/>
      <c r="AM946" s="406"/>
      <c r="AN946" s="406"/>
      <c r="AO946" s="406"/>
      <c r="AP946" s="406"/>
      <c r="AQ946" s="406"/>
      <c r="AR946" s="406"/>
      <c r="AS946" s="406"/>
      <c r="AT946" s="406"/>
      <c r="AU946" s="406"/>
      <c r="AV946" s="406"/>
      <c r="AW946" s="406"/>
      <c r="AX946" s="406"/>
      <c r="AY946" s="406"/>
      <c r="AZ946" s="406"/>
      <c r="BA946" s="406"/>
      <c r="BB946" s="406"/>
      <c r="BC946" s="406"/>
      <c r="BD946" s="406"/>
      <c r="BE946" s="406"/>
      <c r="BF946" s="406"/>
      <c r="BG946" s="406"/>
      <c r="BH946" s="406"/>
      <c r="BI946" s="406"/>
      <c r="BJ946" s="406"/>
      <c r="BK946" s="406"/>
      <c r="BL946" s="406"/>
      <c r="BM946" s="406"/>
      <c r="BN946" s="406"/>
      <c r="BO946" s="406"/>
      <c r="BP946" s="406"/>
      <c r="BQ946" s="406"/>
      <c r="BR946" s="406"/>
      <c r="BS946" s="406"/>
      <c r="BT946" s="406"/>
      <c r="BU946" s="406"/>
      <c r="BV946" s="406"/>
      <c r="BW946" s="406"/>
      <c r="BX946" s="406"/>
      <c r="BY946" s="406"/>
      <c r="BZ946" s="406"/>
      <c r="CA946" s="406"/>
      <c r="CB946" s="406"/>
      <c r="CC946" s="406"/>
      <c r="CD946" s="406"/>
      <c r="CE946" s="406"/>
      <c r="CF946" s="406"/>
      <c r="CG946" s="406"/>
      <c r="CH946" s="406"/>
      <c r="CI946" s="406"/>
    </row>
    <row r="947" spans="1:87" ht="15.75" customHeight="1">
      <c r="A947" s="406"/>
      <c r="B947" s="407"/>
      <c r="C947" s="407"/>
      <c r="D947" s="406"/>
      <c r="E947" s="406"/>
      <c r="F947" s="406"/>
      <c r="G947" s="406"/>
      <c r="H947" s="406"/>
      <c r="I947" s="406"/>
      <c r="J947" s="406"/>
      <c r="K947" s="406"/>
      <c r="L947" s="406"/>
      <c r="M947" s="406"/>
      <c r="N947" s="406"/>
      <c r="O947" s="406"/>
      <c r="P947" s="406"/>
      <c r="Q947" s="406"/>
      <c r="R947" s="406"/>
      <c r="S947" s="406"/>
      <c r="T947" s="406"/>
      <c r="U947" s="406"/>
      <c r="V947" s="406"/>
      <c r="W947" s="406"/>
      <c r="X947" s="406"/>
      <c r="Y947" s="406"/>
      <c r="Z947" s="406"/>
      <c r="AA947" s="406"/>
      <c r="AB947" s="406"/>
      <c r="AC947" s="406"/>
      <c r="AD947" s="406"/>
      <c r="AE947" s="406"/>
      <c r="AF947" s="406"/>
      <c r="AG947" s="406"/>
      <c r="AH947" s="406"/>
      <c r="AI947" s="406"/>
      <c r="AJ947" s="406"/>
      <c r="AK947" s="406"/>
      <c r="AL947" s="406"/>
      <c r="AM947" s="406"/>
      <c r="AN947" s="406"/>
      <c r="AO947" s="406"/>
      <c r="AP947" s="406"/>
      <c r="AQ947" s="406"/>
      <c r="AR947" s="406"/>
      <c r="AS947" s="406"/>
      <c r="AT947" s="406"/>
      <c r="AU947" s="406"/>
      <c r="AV947" s="406"/>
      <c r="AW947" s="406"/>
      <c r="AX947" s="406"/>
      <c r="AY947" s="406"/>
      <c r="AZ947" s="406"/>
      <c r="BA947" s="406"/>
      <c r="BB947" s="406"/>
      <c r="BC947" s="406"/>
      <c r="BD947" s="406"/>
      <c r="BE947" s="406"/>
      <c r="BF947" s="406"/>
      <c r="BG947" s="406"/>
      <c r="BH947" s="406"/>
      <c r="BI947" s="406"/>
      <c r="BJ947" s="406"/>
      <c r="BK947" s="406"/>
      <c r="BL947" s="406"/>
      <c r="BM947" s="406"/>
      <c r="BN947" s="406"/>
      <c r="BO947" s="406"/>
      <c r="BP947" s="406"/>
      <c r="BQ947" s="406"/>
      <c r="BR947" s="406"/>
      <c r="BS947" s="406"/>
      <c r="BT947" s="406"/>
      <c r="BU947" s="406"/>
      <c r="BV947" s="406"/>
      <c r="BW947" s="406"/>
      <c r="BX947" s="406"/>
      <c r="BY947" s="406"/>
      <c r="BZ947" s="406"/>
      <c r="CA947" s="406"/>
      <c r="CB947" s="406"/>
      <c r="CC947" s="406"/>
      <c r="CD947" s="406"/>
      <c r="CE947" s="406"/>
      <c r="CF947" s="406"/>
      <c r="CG947" s="406"/>
      <c r="CH947" s="406"/>
      <c r="CI947" s="406"/>
    </row>
    <row r="948" spans="1:87" ht="15.75" customHeight="1">
      <c r="A948" s="406"/>
      <c r="B948" s="407"/>
      <c r="C948" s="407"/>
      <c r="D948" s="406"/>
      <c r="E948" s="406"/>
      <c r="F948" s="406"/>
      <c r="G948" s="406"/>
      <c r="H948" s="406"/>
      <c r="I948" s="406"/>
      <c r="J948" s="406"/>
      <c r="K948" s="406"/>
      <c r="L948" s="406"/>
      <c r="M948" s="406"/>
      <c r="N948" s="406"/>
      <c r="O948" s="406"/>
      <c r="P948" s="406"/>
      <c r="Q948" s="406"/>
      <c r="R948" s="406"/>
      <c r="S948" s="406"/>
      <c r="T948" s="406"/>
      <c r="U948" s="406"/>
      <c r="V948" s="406"/>
      <c r="W948" s="406"/>
      <c r="X948" s="406"/>
      <c r="Y948" s="406"/>
      <c r="Z948" s="406"/>
      <c r="AA948" s="406"/>
      <c r="AB948" s="406"/>
      <c r="AC948" s="406"/>
      <c r="AD948" s="406"/>
      <c r="AE948" s="406"/>
      <c r="AF948" s="406"/>
      <c r="AG948" s="406"/>
      <c r="AH948" s="406"/>
      <c r="AI948" s="406"/>
      <c r="AJ948" s="406"/>
      <c r="AK948" s="406"/>
      <c r="AL948" s="406"/>
      <c r="AM948" s="406"/>
      <c r="AN948" s="406"/>
      <c r="AO948" s="406"/>
      <c r="AP948" s="406"/>
      <c r="AQ948" s="406"/>
      <c r="AR948" s="406"/>
      <c r="AS948" s="406"/>
      <c r="AT948" s="406"/>
      <c r="AU948" s="406"/>
      <c r="AV948" s="406"/>
      <c r="AW948" s="406"/>
      <c r="AX948" s="406"/>
      <c r="AY948" s="406"/>
      <c r="AZ948" s="406"/>
      <c r="BA948" s="406"/>
      <c r="BB948" s="406"/>
      <c r="BC948" s="406"/>
      <c r="BD948" s="406"/>
      <c r="BE948" s="406"/>
      <c r="BF948" s="406"/>
      <c r="BG948" s="406"/>
      <c r="BH948" s="406"/>
      <c r="BI948" s="406"/>
      <c r="BJ948" s="406"/>
      <c r="BK948" s="406"/>
      <c r="BL948" s="406"/>
      <c r="BM948" s="406"/>
      <c r="BN948" s="406"/>
      <c r="BO948" s="406"/>
      <c r="BP948" s="406"/>
      <c r="BQ948" s="406"/>
      <c r="BR948" s="406"/>
      <c r="BS948" s="406"/>
      <c r="BT948" s="406"/>
      <c r="BU948" s="406"/>
      <c r="BV948" s="406"/>
      <c r="BW948" s="406"/>
      <c r="BX948" s="406"/>
      <c r="BY948" s="406"/>
      <c r="BZ948" s="406"/>
      <c r="CA948" s="406"/>
      <c r="CB948" s="406"/>
      <c r="CC948" s="406"/>
      <c r="CD948" s="406"/>
      <c r="CE948" s="406"/>
      <c r="CF948" s="406"/>
      <c r="CG948" s="406"/>
      <c r="CH948" s="406"/>
      <c r="CI948" s="406"/>
    </row>
    <row r="949" spans="1:87" ht="15.75" customHeight="1">
      <c r="A949" s="406"/>
      <c r="B949" s="407"/>
      <c r="C949" s="407"/>
      <c r="D949" s="406"/>
      <c r="E949" s="406"/>
      <c r="F949" s="406"/>
      <c r="G949" s="406"/>
      <c r="H949" s="406"/>
      <c r="I949" s="406"/>
      <c r="J949" s="406"/>
      <c r="K949" s="406"/>
      <c r="L949" s="406"/>
      <c r="M949" s="406"/>
      <c r="N949" s="406"/>
      <c r="O949" s="406"/>
      <c r="P949" s="406"/>
      <c r="Q949" s="406"/>
      <c r="R949" s="406"/>
      <c r="S949" s="406"/>
      <c r="T949" s="406"/>
      <c r="U949" s="406"/>
      <c r="V949" s="406"/>
      <c r="W949" s="406"/>
      <c r="X949" s="406"/>
      <c r="Y949" s="406"/>
      <c r="Z949" s="406"/>
      <c r="AA949" s="406"/>
      <c r="AB949" s="406"/>
      <c r="AC949" s="406"/>
      <c r="AD949" s="406"/>
      <c r="AE949" s="406"/>
      <c r="AF949" s="406"/>
      <c r="AG949" s="406"/>
      <c r="AH949" s="406"/>
      <c r="AI949" s="406"/>
      <c r="AJ949" s="406"/>
      <c r="AK949" s="406"/>
      <c r="AL949" s="406"/>
      <c r="AM949" s="406"/>
      <c r="AN949" s="406"/>
      <c r="AO949" s="406"/>
      <c r="AP949" s="406"/>
      <c r="AQ949" s="406"/>
      <c r="AR949" s="406"/>
      <c r="AS949" s="406"/>
      <c r="AT949" s="406"/>
      <c r="AU949" s="406"/>
      <c r="AV949" s="406"/>
      <c r="AW949" s="406"/>
      <c r="AX949" s="406"/>
      <c r="AY949" s="406"/>
      <c r="AZ949" s="406"/>
      <c r="BA949" s="406"/>
      <c r="BB949" s="406"/>
      <c r="BC949" s="406"/>
      <c r="BD949" s="406"/>
      <c r="BE949" s="406"/>
      <c r="BF949" s="406"/>
      <c r="BG949" s="406"/>
      <c r="BH949" s="406"/>
      <c r="BI949" s="406"/>
      <c r="BJ949" s="406"/>
      <c r="BK949" s="406"/>
      <c r="BL949" s="406"/>
      <c r="BM949" s="406"/>
      <c r="BN949" s="406"/>
      <c r="BO949" s="406"/>
      <c r="BP949" s="406"/>
      <c r="BQ949" s="406"/>
      <c r="BR949" s="406"/>
      <c r="BS949" s="406"/>
      <c r="BT949" s="406"/>
      <c r="BU949" s="406"/>
      <c r="BV949" s="406"/>
      <c r="BW949" s="406"/>
      <c r="BX949" s="406"/>
      <c r="BY949" s="406"/>
      <c r="BZ949" s="406"/>
      <c r="CA949" s="406"/>
      <c r="CB949" s="406"/>
      <c r="CC949" s="406"/>
      <c r="CD949" s="406"/>
      <c r="CE949" s="406"/>
      <c r="CF949" s="406"/>
      <c r="CG949" s="406"/>
      <c r="CH949" s="406"/>
      <c r="CI949" s="406"/>
    </row>
    <row r="950" spans="1:87" ht="15.75" customHeight="1">
      <c r="A950" s="406"/>
      <c r="B950" s="407"/>
      <c r="C950" s="407"/>
      <c r="D950" s="406"/>
      <c r="E950" s="406"/>
      <c r="F950" s="406"/>
      <c r="G950" s="406"/>
      <c r="H950" s="406"/>
      <c r="I950" s="406"/>
      <c r="J950" s="406"/>
      <c r="K950" s="406"/>
      <c r="L950" s="406"/>
      <c r="M950" s="406"/>
      <c r="N950" s="406"/>
      <c r="O950" s="406"/>
      <c r="P950" s="406"/>
      <c r="Q950" s="406"/>
      <c r="R950" s="406"/>
      <c r="S950" s="406"/>
      <c r="T950" s="406"/>
      <c r="U950" s="406"/>
      <c r="V950" s="406"/>
      <c r="W950" s="406"/>
      <c r="X950" s="406"/>
      <c r="Y950" s="406"/>
      <c r="Z950" s="406"/>
      <c r="AA950" s="406"/>
      <c r="AB950" s="406"/>
      <c r="AC950" s="406"/>
      <c r="AD950" s="406"/>
      <c r="AE950" s="406"/>
      <c r="AF950" s="406"/>
      <c r="AG950" s="406"/>
      <c r="AH950" s="406"/>
      <c r="AI950" s="406"/>
      <c r="AJ950" s="406"/>
      <c r="AK950" s="406"/>
      <c r="AL950" s="406"/>
      <c r="AM950" s="406"/>
      <c r="AN950" s="406"/>
      <c r="AO950" s="406"/>
      <c r="AP950" s="406"/>
      <c r="AQ950" s="406"/>
      <c r="AR950" s="406"/>
      <c r="AS950" s="406"/>
      <c r="AT950" s="406"/>
      <c r="AU950" s="406"/>
      <c r="AV950" s="406"/>
      <c r="AW950" s="406"/>
      <c r="AX950" s="406"/>
      <c r="AY950" s="406"/>
      <c r="AZ950" s="406"/>
      <c r="BA950" s="406"/>
      <c r="BB950" s="406"/>
      <c r="BC950" s="406"/>
      <c r="BD950" s="406"/>
      <c r="BE950" s="406"/>
      <c r="BF950" s="406"/>
      <c r="BG950" s="406"/>
      <c r="BH950" s="406"/>
      <c r="BI950" s="406"/>
      <c r="BJ950" s="406"/>
      <c r="BK950" s="406"/>
      <c r="BL950" s="406"/>
      <c r="BM950" s="406"/>
      <c r="BN950" s="406"/>
      <c r="BO950" s="406"/>
      <c r="BP950" s="406"/>
      <c r="BQ950" s="406"/>
      <c r="BR950" s="406"/>
      <c r="BS950" s="406"/>
      <c r="BT950" s="406"/>
      <c r="BU950" s="406"/>
      <c r="BV950" s="406"/>
      <c r="BW950" s="406"/>
      <c r="BX950" s="406"/>
      <c r="BY950" s="406"/>
      <c r="BZ950" s="406"/>
      <c r="CA950" s="406"/>
      <c r="CB950" s="406"/>
      <c r="CC950" s="406"/>
      <c r="CD950" s="406"/>
      <c r="CE950" s="406"/>
      <c r="CF950" s="406"/>
      <c r="CG950" s="406"/>
      <c r="CH950" s="406"/>
      <c r="CI950" s="406"/>
    </row>
    <row r="951" spans="1:87" ht="15.75" customHeight="1">
      <c r="A951" s="406"/>
      <c r="B951" s="407"/>
      <c r="C951" s="407"/>
      <c r="D951" s="406"/>
      <c r="E951" s="406"/>
      <c r="F951" s="406"/>
      <c r="G951" s="406"/>
      <c r="H951" s="406"/>
      <c r="I951" s="406"/>
      <c r="J951" s="406"/>
      <c r="K951" s="406"/>
      <c r="L951" s="406"/>
      <c r="M951" s="406"/>
      <c r="N951" s="406"/>
      <c r="O951" s="406"/>
      <c r="P951" s="406"/>
      <c r="Q951" s="406"/>
      <c r="R951" s="406"/>
      <c r="S951" s="406"/>
      <c r="T951" s="406"/>
      <c r="U951" s="406"/>
      <c r="V951" s="406"/>
      <c r="W951" s="406"/>
      <c r="X951" s="406"/>
      <c r="Y951" s="406"/>
      <c r="Z951" s="406"/>
      <c r="AA951" s="406"/>
      <c r="AB951" s="406"/>
      <c r="AC951" s="406"/>
      <c r="AD951" s="406"/>
      <c r="AE951" s="406"/>
      <c r="AF951" s="406"/>
      <c r="AG951" s="406"/>
      <c r="AH951" s="406"/>
      <c r="AI951" s="406"/>
      <c r="AJ951" s="406"/>
      <c r="AK951" s="406"/>
      <c r="AL951" s="406"/>
      <c r="AM951" s="406"/>
      <c r="AN951" s="406"/>
      <c r="AO951" s="406"/>
      <c r="AP951" s="406"/>
      <c r="AQ951" s="406"/>
      <c r="AR951" s="406"/>
      <c r="AS951" s="406"/>
      <c r="AT951" s="406"/>
      <c r="AU951" s="406"/>
      <c r="AV951" s="406"/>
      <c r="AW951" s="406"/>
      <c r="AX951" s="406"/>
      <c r="AY951" s="406"/>
      <c r="AZ951" s="406"/>
      <c r="BA951" s="406"/>
      <c r="BB951" s="406"/>
      <c r="BC951" s="406"/>
      <c r="BD951" s="406"/>
      <c r="BE951" s="406"/>
      <c r="BF951" s="406"/>
      <c r="BG951" s="406"/>
      <c r="BH951" s="406"/>
      <c r="BI951" s="406"/>
      <c r="BJ951" s="406"/>
      <c r="BK951" s="406"/>
      <c r="BL951" s="406"/>
      <c r="BM951" s="406"/>
      <c r="BN951" s="406"/>
      <c r="BO951" s="406"/>
      <c r="BP951" s="406"/>
      <c r="BQ951" s="406"/>
      <c r="BR951" s="406"/>
      <c r="BS951" s="406"/>
      <c r="BT951" s="406"/>
      <c r="BU951" s="406"/>
      <c r="BV951" s="406"/>
      <c r="BW951" s="406"/>
      <c r="BX951" s="406"/>
      <c r="BY951" s="406"/>
      <c r="BZ951" s="406"/>
      <c r="CA951" s="406"/>
      <c r="CB951" s="406"/>
      <c r="CC951" s="406"/>
      <c r="CD951" s="406"/>
      <c r="CE951" s="406"/>
      <c r="CF951" s="406"/>
      <c r="CG951" s="406"/>
      <c r="CH951" s="406"/>
      <c r="CI951" s="406"/>
    </row>
    <row r="952" spans="1:87" ht="15.75" customHeight="1">
      <c r="A952" s="406"/>
      <c r="B952" s="407"/>
      <c r="C952" s="407"/>
      <c r="D952" s="406"/>
      <c r="E952" s="406"/>
      <c r="F952" s="406"/>
      <c r="G952" s="406"/>
      <c r="H952" s="406"/>
      <c r="I952" s="406"/>
      <c r="J952" s="406"/>
      <c r="K952" s="406"/>
      <c r="L952" s="406"/>
      <c r="M952" s="406"/>
      <c r="N952" s="406"/>
      <c r="O952" s="406"/>
      <c r="P952" s="406"/>
      <c r="Q952" s="406"/>
      <c r="R952" s="406"/>
      <c r="S952" s="406"/>
      <c r="T952" s="406"/>
      <c r="U952" s="406"/>
      <c r="V952" s="406"/>
      <c r="W952" s="406"/>
      <c r="X952" s="406"/>
      <c r="Y952" s="406"/>
      <c r="Z952" s="406"/>
      <c r="AA952" s="406"/>
      <c r="AB952" s="406"/>
      <c r="AC952" s="406"/>
      <c r="AD952" s="406"/>
      <c r="AE952" s="406"/>
      <c r="AF952" s="406"/>
      <c r="AG952" s="406"/>
      <c r="AH952" s="406"/>
      <c r="AI952" s="406"/>
      <c r="AJ952" s="406"/>
      <c r="AK952" s="406"/>
      <c r="AL952" s="406"/>
      <c r="AM952" s="406"/>
      <c r="AN952" s="406"/>
      <c r="AO952" s="406"/>
      <c r="AP952" s="406"/>
      <c r="AQ952" s="406"/>
      <c r="AR952" s="406"/>
      <c r="AS952" s="406"/>
      <c r="AT952" s="406"/>
      <c r="AU952" s="406"/>
      <c r="AV952" s="406"/>
      <c r="AW952" s="406"/>
      <c r="AX952" s="406"/>
      <c r="AY952" s="406"/>
      <c r="AZ952" s="406"/>
      <c r="BA952" s="406"/>
      <c r="BB952" s="406"/>
      <c r="BC952" s="406"/>
      <c r="BD952" s="406"/>
      <c r="BE952" s="406"/>
      <c r="BF952" s="406"/>
      <c r="BG952" s="406"/>
      <c r="BH952" s="406"/>
      <c r="BI952" s="406"/>
      <c r="BJ952" s="406"/>
      <c r="BK952" s="406"/>
      <c r="BL952" s="406"/>
      <c r="BM952" s="406"/>
      <c r="BN952" s="406"/>
      <c r="BO952" s="406"/>
      <c r="BP952" s="406"/>
      <c r="BQ952" s="406"/>
      <c r="BR952" s="406"/>
      <c r="BS952" s="406"/>
      <c r="BT952" s="406"/>
      <c r="BU952" s="406"/>
      <c r="BV952" s="406"/>
      <c r="BW952" s="406"/>
      <c r="BX952" s="406"/>
      <c r="BY952" s="406"/>
      <c r="BZ952" s="406"/>
      <c r="CA952" s="406"/>
      <c r="CB952" s="406"/>
      <c r="CC952" s="406"/>
      <c r="CD952" s="406"/>
      <c r="CE952" s="406"/>
      <c r="CF952" s="406"/>
      <c r="CG952" s="406"/>
      <c r="CH952" s="406"/>
      <c r="CI952" s="406"/>
    </row>
    <row r="953" spans="1:87" ht="15.75" customHeight="1">
      <c r="A953" s="406"/>
      <c r="B953" s="407"/>
      <c r="C953" s="407"/>
      <c r="D953" s="406"/>
      <c r="E953" s="406"/>
      <c r="F953" s="406"/>
      <c r="G953" s="406"/>
      <c r="H953" s="406"/>
      <c r="I953" s="406"/>
      <c r="J953" s="406"/>
      <c r="K953" s="406"/>
      <c r="L953" s="406"/>
      <c r="M953" s="406"/>
      <c r="N953" s="406"/>
      <c r="O953" s="406"/>
      <c r="P953" s="406"/>
      <c r="Q953" s="406"/>
      <c r="R953" s="406"/>
      <c r="S953" s="406"/>
      <c r="T953" s="406"/>
      <c r="U953" s="406"/>
      <c r="V953" s="406"/>
      <c r="W953" s="406"/>
      <c r="X953" s="406"/>
      <c r="Y953" s="406"/>
      <c r="Z953" s="406"/>
      <c r="AA953" s="406"/>
      <c r="AB953" s="406"/>
      <c r="AC953" s="406"/>
      <c r="AD953" s="406"/>
      <c r="AE953" s="406"/>
      <c r="AF953" s="406"/>
      <c r="AG953" s="406"/>
      <c r="AH953" s="406"/>
      <c r="AI953" s="406"/>
      <c r="AJ953" s="406"/>
      <c r="AK953" s="406"/>
      <c r="AL953" s="406"/>
      <c r="AM953" s="406"/>
      <c r="AN953" s="406"/>
      <c r="AO953" s="406"/>
      <c r="AP953" s="406"/>
      <c r="AQ953" s="406"/>
      <c r="AR953" s="406"/>
      <c r="AS953" s="406"/>
      <c r="AT953" s="406"/>
      <c r="AU953" s="406"/>
      <c r="AV953" s="406"/>
      <c r="AW953" s="406"/>
      <c r="AX953" s="406"/>
      <c r="AY953" s="406"/>
      <c r="AZ953" s="406"/>
      <c r="BA953" s="406"/>
      <c r="BB953" s="406"/>
      <c r="BC953" s="406"/>
      <c r="BD953" s="406"/>
      <c r="BE953" s="406"/>
      <c r="BF953" s="406"/>
      <c r="BG953" s="406"/>
      <c r="BH953" s="406"/>
      <c r="BI953" s="406"/>
      <c r="BJ953" s="406"/>
      <c r="BK953" s="406"/>
      <c r="BL953" s="406"/>
      <c r="BM953" s="406"/>
      <c r="BN953" s="406"/>
      <c r="BO953" s="406"/>
      <c r="BP953" s="406"/>
      <c r="BQ953" s="406"/>
      <c r="BR953" s="406"/>
      <c r="BS953" s="406"/>
      <c r="BT953" s="406"/>
      <c r="BU953" s="406"/>
      <c r="BV953" s="406"/>
      <c r="BW953" s="406"/>
      <c r="BX953" s="406"/>
      <c r="BY953" s="406"/>
      <c r="BZ953" s="406"/>
      <c r="CA953" s="406"/>
      <c r="CB953" s="406"/>
      <c r="CC953" s="406"/>
      <c r="CD953" s="406"/>
      <c r="CE953" s="406"/>
      <c r="CF953" s="406"/>
      <c r="CG953" s="406"/>
      <c r="CH953" s="406"/>
      <c r="CI953" s="406"/>
    </row>
    <row r="954" spans="1:87" ht="15.75" customHeight="1">
      <c r="A954" s="406"/>
      <c r="B954" s="407"/>
      <c r="C954" s="407"/>
      <c r="D954" s="406"/>
      <c r="E954" s="406"/>
      <c r="F954" s="406"/>
      <c r="G954" s="406"/>
      <c r="H954" s="406"/>
      <c r="I954" s="406"/>
      <c r="J954" s="406"/>
      <c r="K954" s="406"/>
      <c r="L954" s="406"/>
      <c r="M954" s="406"/>
      <c r="N954" s="406"/>
      <c r="O954" s="406"/>
      <c r="P954" s="406"/>
      <c r="Q954" s="406"/>
      <c r="R954" s="406"/>
      <c r="S954" s="406"/>
      <c r="T954" s="406"/>
      <c r="U954" s="406"/>
      <c r="V954" s="406"/>
      <c r="W954" s="406"/>
      <c r="X954" s="406"/>
      <c r="Y954" s="406"/>
      <c r="Z954" s="406"/>
      <c r="AA954" s="406"/>
      <c r="AB954" s="406"/>
      <c r="AC954" s="406"/>
      <c r="AD954" s="406"/>
      <c r="AE954" s="406"/>
      <c r="AF954" s="406"/>
      <c r="AG954" s="406"/>
      <c r="AH954" s="406"/>
      <c r="AI954" s="406"/>
      <c r="AJ954" s="406"/>
      <c r="AK954" s="406"/>
      <c r="AL954" s="406"/>
      <c r="AM954" s="406"/>
      <c r="AN954" s="406"/>
      <c r="AO954" s="406"/>
      <c r="AP954" s="406"/>
      <c r="AQ954" s="406"/>
      <c r="AR954" s="406"/>
      <c r="AS954" s="406"/>
      <c r="AT954" s="406"/>
      <c r="AU954" s="406"/>
      <c r="AV954" s="406"/>
      <c r="AW954" s="406"/>
      <c r="AX954" s="406"/>
      <c r="AY954" s="406"/>
      <c r="AZ954" s="406"/>
      <c r="BA954" s="406"/>
      <c r="BB954" s="406"/>
      <c r="BC954" s="406"/>
      <c r="BD954" s="406"/>
      <c r="BE954" s="406"/>
      <c r="BF954" s="406"/>
      <c r="BG954" s="406"/>
      <c r="BH954" s="406"/>
      <c r="BI954" s="406"/>
      <c r="BJ954" s="406"/>
      <c r="BK954" s="406"/>
      <c r="BL954" s="406"/>
      <c r="BM954" s="406"/>
      <c r="BN954" s="406"/>
      <c r="BO954" s="406"/>
      <c r="BP954" s="406"/>
      <c r="BQ954" s="406"/>
      <c r="BR954" s="406"/>
      <c r="BS954" s="406"/>
      <c r="BT954" s="406"/>
      <c r="BU954" s="406"/>
      <c r="BV954" s="406"/>
      <c r="BW954" s="406"/>
      <c r="BX954" s="406"/>
      <c r="BY954" s="406"/>
      <c r="BZ954" s="406"/>
      <c r="CA954" s="406"/>
      <c r="CB954" s="406"/>
      <c r="CC954" s="406"/>
      <c r="CD954" s="406"/>
      <c r="CE954" s="406"/>
      <c r="CF954" s="406"/>
      <c r="CG954" s="406"/>
      <c r="CH954" s="406"/>
      <c r="CI954" s="406"/>
    </row>
    <row r="955" spans="1:87" ht="15.75" customHeight="1">
      <c r="A955" s="406"/>
      <c r="B955" s="407"/>
      <c r="C955" s="407"/>
      <c r="D955" s="406"/>
      <c r="E955" s="406"/>
      <c r="F955" s="406"/>
      <c r="G955" s="406"/>
      <c r="H955" s="406"/>
      <c r="I955" s="406"/>
      <c r="J955" s="406"/>
      <c r="K955" s="406"/>
      <c r="L955" s="406"/>
      <c r="M955" s="406"/>
      <c r="N955" s="406"/>
      <c r="O955" s="406"/>
      <c r="P955" s="406"/>
      <c r="Q955" s="406"/>
      <c r="R955" s="406"/>
      <c r="S955" s="406"/>
      <c r="T955" s="406"/>
      <c r="U955" s="406"/>
      <c r="V955" s="406"/>
      <c r="W955" s="406"/>
      <c r="X955" s="406"/>
      <c r="Y955" s="406"/>
      <c r="Z955" s="406"/>
      <c r="AA955" s="406"/>
      <c r="AB955" s="406"/>
      <c r="AC955" s="406"/>
      <c r="AD955" s="406"/>
      <c r="AE955" s="406"/>
      <c r="AF955" s="406"/>
      <c r="AG955" s="406"/>
      <c r="AH955" s="406"/>
      <c r="AI955" s="406"/>
      <c r="AJ955" s="406"/>
      <c r="AK955" s="406"/>
      <c r="AL955" s="406"/>
      <c r="AM955" s="406"/>
      <c r="AN955" s="406"/>
      <c r="AO955" s="406"/>
      <c r="AP955" s="406"/>
      <c r="AQ955" s="406"/>
      <c r="AR955" s="406"/>
      <c r="AS955" s="406"/>
      <c r="AT955" s="406"/>
      <c r="AU955" s="406"/>
      <c r="AV955" s="406"/>
      <c r="AW955" s="406"/>
      <c r="AX955" s="406"/>
      <c r="AY955" s="406"/>
      <c r="AZ955" s="406"/>
      <c r="BA955" s="406"/>
      <c r="BB955" s="406"/>
      <c r="BC955" s="406"/>
      <c r="BD955" s="406"/>
      <c r="BE955" s="406"/>
      <c r="BF955" s="406"/>
      <c r="BG955" s="406"/>
      <c r="BH955" s="406"/>
      <c r="BI955" s="406"/>
      <c r="BJ955" s="406"/>
      <c r="BK955" s="406"/>
      <c r="BL955" s="406"/>
      <c r="BM955" s="406"/>
      <c r="BN955" s="406"/>
      <c r="BO955" s="406"/>
      <c r="BP955" s="406"/>
      <c r="BQ955" s="406"/>
      <c r="BR955" s="406"/>
      <c r="BS955" s="406"/>
      <c r="BT955" s="406"/>
      <c r="BU955" s="406"/>
      <c r="BV955" s="406"/>
      <c r="BW955" s="406"/>
      <c r="BX955" s="406"/>
      <c r="BY955" s="406"/>
      <c r="BZ955" s="406"/>
      <c r="CA955" s="406"/>
      <c r="CB955" s="406"/>
      <c r="CC955" s="406"/>
      <c r="CD955" s="406"/>
      <c r="CE955" s="406"/>
      <c r="CF955" s="406"/>
      <c r="CG955" s="406"/>
      <c r="CH955" s="406"/>
      <c r="CI955" s="406"/>
    </row>
    <row r="956" spans="1:87" ht="15.75" customHeight="1">
      <c r="A956" s="406"/>
      <c r="B956" s="407"/>
      <c r="C956" s="407"/>
      <c r="D956" s="406"/>
      <c r="E956" s="406"/>
      <c r="F956" s="406"/>
      <c r="G956" s="406"/>
      <c r="H956" s="406"/>
      <c r="I956" s="406"/>
      <c r="J956" s="406"/>
      <c r="K956" s="406"/>
      <c r="L956" s="406"/>
      <c r="M956" s="406"/>
      <c r="N956" s="406"/>
      <c r="O956" s="406"/>
      <c r="P956" s="406"/>
      <c r="Q956" s="406"/>
      <c r="R956" s="406"/>
      <c r="S956" s="406"/>
      <c r="T956" s="406"/>
      <c r="U956" s="406"/>
      <c r="V956" s="406"/>
      <c r="W956" s="406"/>
      <c r="X956" s="406"/>
      <c r="Y956" s="406"/>
      <c r="Z956" s="406"/>
      <c r="AA956" s="406"/>
      <c r="AB956" s="406"/>
      <c r="AC956" s="406"/>
      <c r="AD956" s="406"/>
      <c r="AE956" s="406"/>
      <c r="AF956" s="406"/>
      <c r="AG956" s="406"/>
      <c r="AH956" s="406"/>
      <c r="AI956" s="406"/>
      <c r="AJ956" s="406"/>
      <c r="AK956" s="406"/>
      <c r="AL956" s="406"/>
      <c r="AM956" s="406"/>
      <c r="AN956" s="406"/>
      <c r="AO956" s="406"/>
      <c r="AP956" s="406"/>
      <c r="AQ956" s="406"/>
      <c r="AR956" s="406"/>
      <c r="AS956" s="406"/>
      <c r="AT956" s="406"/>
      <c r="AU956" s="406"/>
      <c r="AV956" s="406"/>
      <c r="AW956" s="406"/>
      <c r="AX956" s="406"/>
      <c r="AY956" s="406"/>
      <c r="AZ956" s="406"/>
      <c r="BA956" s="406"/>
      <c r="BB956" s="406"/>
      <c r="BC956" s="406"/>
      <c r="BD956" s="406"/>
      <c r="BE956" s="406"/>
      <c r="BF956" s="406"/>
      <c r="BG956" s="406"/>
      <c r="BH956" s="406"/>
      <c r="BI956" s="406"/>
      <c r="BJ956" s="406"/>
      <c r="BK956" s="406"/>
      <c r="BL956" s="406"/>
      <c r="BM956" s="406"/>
      <c r="BN956" s="406"/>
      <c r="BO956" s="406"/>
      <c r="BP956" s="406"/>
      <c r="BQ956" s="406"/>
      <c r="BR956" s="406"/>
      <c r="BS956" s="406"/>
      <c r="BT956" s="406"/>
      <c r="BU956" s="406"/>
      <c r="BV956" s="406"/>
      <c r="BW956" s="406"/>
      <c r="BX956" s="406"/>
      <c r="BY956" s="406"/>
      <c r="BZ956" s="406"/>
      <c r="CA956" s="406"/>
      <c r="CB956" s="406"/>
      <c r="CC956" s="406"/>
      <c r="CD956" s="406"/>
      <c r="CE956" s="406"/>
      <c r="CF956" s="406"/>
      <c r="CG956" s="406"/>
      <c r="CH956" s="406"/>
      <c r="CI956" s="406"/>
    </row>
    <row r="957" spans="1:87" ht="15.75" customHeight="1">
      <c r="A957" s="406"/>
      <c r="B957" s="407"/>
      <c r="C957" s="407"/>
      <c r="D957" s="406"/>
      <c r="E957" s="406"/>
      <c r="F957" s="406"/>
      <c r="G957" s="406"/>
      <c r="H957" s="406"/>
      <c r="I957" s="406"/>
      <c r="J957" s="406"/>
      <c r="K957" s="406"/>
      <c r="L957" s="406"/>
      <c r="M957" s="406"/>
      <c r="N957" s="406"/>
      <c r="O957" s="406"/>
      <c r="P957" s="406"/>
      <c r="Q957" s="406"/>
      <c r="R957" s="406"/>
      <c r="S957" s="406"/>
      <c r="T957" s="406"/>
      <c r="U957" s="406"/>
      <c r="V957" s="406"/>
      <c r="W957" s="406"/>
      <c r="X957" s="406"/>
      <c r="Y957" s="406"/>
      <c r="Z957" s="406"/>
      <c r="AA957" s="406"/>
      <c r="AB957" s="406"/>
      <c r="AC957" s="406"/>
      <c r="AD957" s="406"/>
      <c r="AE957" s="406"/>
      <c r="AF957" s="406"/>
      <c r="AG957" s="406"/>
      <c r="AH957" s="406"/>
      <c r="AI957" s="406"/>
      <c r="AJ957" s="406"/>
      <c r="AK957" s="406"/>
      <c r="AL957" s="406"/>
      <c r="AM957" s="406"/>
      <c r="AN957" s="406"/>
      <c r="AO957" s="406"/>
      <c r="AP957" s="406"/>
      <c r="AQ957" s="406"/>
      <c r="AR957" s="406"/>
      <c r="AS957" s="406"/>
      <c r="AT957" s="406"/>
      <c r="AU957" s="406"/>
      <c r="AV957" s="406"/>
      <c r="AW957" s="406"/>
      <c r="AX957" s="406"/>
      <c r="AY957" s="406"/>
      <c r="AZ957" s="406"/>
      <c r="BA957" s="406"/>
      <c r="BB957" s="406"/>
      <c r="BC957" s="406"/>
      <c r="BD957" s="406"/>
      <c r="BE957" s="406"/>
      <c r="BF957" s="406"/>
      <c r="BG957" s="406"/>
      <c r="BH957" s="406"/>
      <c r="BI957" s="406"/>
      <c r="BJ957" s="406"/>
      <c r="BK957" s="406"/>
      <c r="BL957" s="406"/>
      <c r="BM957" s="406"/>
      <c r="BN957" s="406"/>
      <c r="BO957" s="406"/>
      <c r="BP957" s="406"/>
      <c r="BQ957" s="406"/>
      <c r="BR957" s="406"/>
      <c r="BS957" s="406"/>
      <c r="BT957" s="406"/>
      <c r="BU957" s="406"/>
      <c r="BV957" s="406"/>
      <c r="BW957" s="406"/>
      <c r="BX957" s="406"/>
      <c r="BY957" s="406"/>
      <c r="BZ957" s="406"/>
      <c r="CA957" s="406"/>
      <c r="CB957" s="406"/>
      <c r="CC957" s="406"/>
      <c r="CD957" s="406"/>
      <c r="CE957" s="406"/>
      <c r="CF957" s="406"/>
      <c r="CG957" s="406"/>
      <c r="CH957" s="406"/>
      <c r="CI957" s="406"/>
    </row>
    <row r="958" spans="1:87" ht="15.75" customHeight="1">
      <c r="A958" s="406"/>
      <c r="B958" s="407"/>
      <c r="C958" s="407"/>
      <c r="D958" s="406"/>
      <c r="E958" s="406"/>
      <c r="F958" s="406"/>
      <c r="G958" s="406"/>
      <c r="H958" s="406"/>
      <c r="I958" s="406"/>
      <c r="J958" s="406"/>
      <c r="K958" s="406"/>
      <c r="L958" s="406"/>
      <c r="M958" s="406"/>
      <c r="N958" s="406"/>
      <c r="O958" s="406"/>
      <c r="P958" s="406"/>
      <c r="Q958" s="406"/>
      <c r="R958" s="406"/>
      <c r="S958" s="406"/>
      <c r="T958" s="406"/>
      <c r="U958" s="406"/>
      <c r="V958" s="406"/>
      <c r="W958" s="406"/>
      <c r="X958" s="406"/>
      <c r="Y958" s="406"/>
      <c r="Z958" s="406"/>
      <c r="AA958" s="406"/>
      <c r="AB958" s="406"/>
      <c r="AC958" s="406"/>
      <c r="AD958" s="406"/>
      <c r="AE958" s="406"/>
      <c r="AF958" s="406"/>
      <c r="AG958" s="406"/>
      <c r="AH958" s="406"/>
      <c r="AI958" s="406"/>
      <c r="AJ958" s="406"/>
      <c r="AK958" s="406"/>
      <c r="AL958" s="406"/>
      <c r="AM958" s="406"/>
      <c r="AN958" s="406"/>
      <c r="AO958" s="406"/>
      <c r="AP958" s="406"/>
      <c r="AQ958" s="406"/>
      <c r="AR958" s="406"/>
      <c r="AS958" s="406"/>
      <c r="AT958" s="406"/>
      <c r="AU958" s="406"/>
      <c r="AV958" s="406"/>
      <c r="AW958" s="406"/>
      <c r="AX958" s="406"/>
      <c r="AY958" s="406"/>
      <c r="AZ958" s="406"/>
      <c r="BA958" s="406"/>
      <c r="BB958" s="406"/>
      <c r="BC958" s="406"/>
      <c r="BD958" s="406"/>
      <c r="BE958" s="406"/>
      <c r="BF958" s="406"/>
      <c r="BG958" s="406"/>
      <c r="BH958" s="406"/>
      <c r="BI958" s="406"/>
      <c r="BJ958" s="406"/>
      <c r="BK958" s="406"/>
      <c r="BL958" s="406"/>
      <c r="BM958" s="406"/>
      <c r="BN958" s="406"/>
      <c r="BO958" s="406"/>
      <c r="BP958" s="406"/>
      <c r="BQ958" s="406"/>
      <c r="BR958" s="406"/>
      <c r="BS958" s="406"/>
      <c r="BT958" s="406"/>
      <c r="BU958" s="406"/>
      <c r="BV958" s="406"/>
      <c r="BW958" s="406"/>
      <c r="BX958" s="406"/>
      <c r="BY958" s="406"/>
      <c r="BZ958" s="406"/>
      <c r="CA958" s="406"/>
      <c r="CB958" s="406"/>
      <c r="CC958" s="406"/>
      <c r="CD958" s="406"/>
      <c r="CE958" s="406"/>
      <c r="CF958" s="406"/>
      <c r="CG958" s="406"/>
      <c r="CH958" s="406"/>
      <c r="CI958" s="406"/>
    </row>
    <row r="959" spans="1:87" ht="15.75" customHeight="1">
      <c r="A959" s="406"/>
      <c r="B959" s="407"/>
      <c r="C959" s="407"/>
      <c r="D959" s="406"/>
      <c r="E959" s="406"/>
      <c r="F959" s="406"/>
      <c r="G959" s="406"/>
      <c r="H959" s="406"/>
      <c r="I959" s="406"/>
      <c r="J959" s="406"/>
      <c r="K959" s="406"/>
      <c r="L959" s="406"/>
      <c r="M959" s="406"/>
      <c r="N959" s="406"/>
      <c r="O959" s="406"/>
      <c r="P959" s="406"/>
      <c r="Q959" s="406"/>
      <c r="R959" s="406"/>
      <c r="S959" s="406"/>
      <c r="T959" s="406"/>
      <c r="U959" s="406"/>
      <c r="V959" s="406"/>
      <c r="W959" s="406"/>
      <c r="X959" s="406"/>
      <c r="Y959" s="406"/>
      <c r="Z959" s="406"/>
      <c r="AA959" s="406"/>
      <c r="AB959" s="406"/>
      <c r="AC959" s="406"/>
      <c r="AD959" s="406"/>
      <c r="AE959" s="406"/>
      <c r="AF959" s="406"/>
      <c r="AG959" s="406"/>
      <c r="AH959" s="406"/>
      <c r="AI959" s="406"/>
      <c r="AJ959" s="406"/>
      <c r="AK959" s="406"/>
      <c r="AL959" s="406"/>
      <c r="AM959" s="406"/>
      <c r="AN959" s="406"/>
      <c r="AO959" s="406"/>
      <c r="AP959" s="406"/>
      <c r="AQ959" s="406"/>
      <c r="AR959" s="406"/>
      <c r="AS959" s="406"/>
      <c r="AT959" s="406"/>
      <c r="AU959" s="406"/>
      <c r="AV959" s="406"/>
      <c r="AW959" s="406"/>
      <c r="AX959" s="406"/>
      <c r="AY959" s="406"/>
      <c r="AZ959" s="406"/>
      <c r="BA959" s="406"/>
      <c r="BB959" s="406"/>
      <c r="BC959" s="406"/>
      <c r="BD959" s="406"/>
      <c r="BE959" s="406"/>
      <c r="BF959" s="406"/>
      <c r="BG959" s="406"/>
      <c r="BH959" s="406"/>
      <c r="BI959" s="406"/>
      <c r="BJ959" s="406"/>
      <c r="BK959" s="406"/>
      <c r="BL959" s="406"/>
      <c r="BM959" s="406"/>
      <c r="BN959" s="406"/>
      <c r="BO959" s="406"/>
      <c r="BP959" s="406"/>
      <c r="BQ959" s="406"/>
      <c r="BR959" s="406"/>
      <c r="BS959" s="406"/>
      <c r="BT959" s="406"/>
      <c r="BU959" s="406"/>
      <c r="BV959" s="406"/>
      <c r="BW959" s="406"/>
      <c r="BX959" s="406"/>
      <c r="BY959" s="406"/>
      <c r="BZ959" s="406"/>
      <c r="CA959" s="406"/>
      <c r="CB959" s="406"/>
      <c r="CC959" s="406"/>
      <c r="CD959" s="406"/>
      <c r="CE959" s="406"/>
      <c r="CF959" s="406"/>
      <c r="CG959" s="406"/>
      <c r="CH959" s="406"/>
      <c r="CI959" s="406"/>
    </row>
    <row r="960" spans="1:87" ht="15.75" customHeight="1">
      <c r="A960" s="406"/>
      <c r="B960" s="407"/>
      <c r="C960" s="407"/>
      <c r="D960" s="406"/>
      <c r="E960" s="406"/>
      <c r="F960" s="406"/>
      <c r="G960" s="406"/>
      <c r="H960" s="406"/>
      <c r="I960" s="406"/>
      <c r="J960" s="406"/>
      <c r="K960" s="406"/>
      <c r="L960" s="406"/>
      <c r="M960" s="406"/>
      <c r="N960" s="406"/>
      <c r="O960" s="406"/>
      <c r="P960" s="406"/>
      <c r="Q960" s="406"/>
      <c r="R960" s="406"/>
      <c r="S960" s="406"/>
      <c r="T960" s="406"/>
      <c r="U960" s="406"/>
      <c r="V960" s="406"/>
      <c r="W960" s="406"/>
      <c r="X960" s="406"/>
      <c r="Y960" s="406"/>
      <c r="Z960" s="406"/>
      <c r="AA960" s="406"/>
      <c r="AB960" s="406"/>
      <c r="AC960" s="406"/>
      <c r="AD960" s="406"/>
      <c r="AE960" s="406"/>
      <c r="AF960" s="406"/>
      <c r="AG960" s="406"/>
      <c r="AH960" s="406"/>
      <c r="AI960" s="406"/>
      <c r="AJ960" s="406"/>
      <c r="AK960" s="406"/>
      <c r="AL960" s="406"/>
      <c r="AM960" s="406"/>
      <c r="AN960" s="406"/>
      <c r="AO960" s="406"/>
      <c r="AP960" s="406"/>
      <c r="AQ960" s="406"/>
      <c r="AR960" s="406"/>
      <c r="AS960" s="406"/>
      <c r="AT960" s="406"/>
      <c r="AU960" s="406"/>
      <c r="AV960" s="406"/>
      <c r="AW960" s="406"/>
      <c r="AX960" s="406"/>
      <c r="AY960" s="406"/>
      <c r="AZ960" s="406"/>
      <c r="BA960" s="406"/>
      <c r="BB960" s="406"/>
      <c r="BC960" s="406"/>
      <c r="BD960" s="406"/>
      <c r="BE960" s="406"/>
      <c r="BF960" s="406"/>
      <c r="BG960" s="406"/>
      <c r="BH960" s="406"/>
      <c r="BI960" s="406"/>
      <c r="BJ960" s="406"/>
      <c r="BK960" s="406"/>
      <c r="BL960" s="406"/>
      <c r="BM960" s="406"/>
      <c r="BN960" s="406"/>
      <c r="BO960" s="406"/>
      <c r="BP960" s="406"/>
      <c r="BQ960" s="406"/>
      <c r="BR960" s="406"/>
      <c r="BS960" s="406"/>
      <c r="BT960" s="406"/>
      <c r="BU960" s="406"/>
      <c r="BV960" s="406"/>
      <c r="BW960" s="406"/>
      <c r="BX960" s="406"/>
      <c r="BY960" s="406"/>
      <c r="BZ960" s="406"/>
      <c r="CA960" s="406"/>
      <c r="CB960" s="406"/>
      <c r="CC960" s="406"/>
      <c r="CD960" s="406"/>
      <c r="CE960" s="406"/>
      <c r="CF960" s="406"/>
      <c r="CG960" s="406"/>
      <c r="CH960" s="406"/>
      <c r="CI960" s="406"/>
    </row>
    <row r="961" spans="1:87" ht="15.75" customHeight="1">
      <c r="A961" s="406"/>
      <c r="B961" s="407"/>
      <c r="C961" s="407"/>
      <c r="D961" s="406"/>
      <c r="E961" s="406"/>
      <c r="F961" s="406"/>
      <c r="G961" s="406"/>
      <c r="H961" s="406"/>
      <c r="I961" s="406"/>
      <c r="J961" s="406"/>
      <c r="K961" s="406"/>
      <c r="L961" s="406"/>
      <c r="M961" s="406"/>
      <c r="N961" s="406"/>
      <c r="O961" s="406"/>
      <c r="P961" s="406"/>
      <c r="Q961" s="406"/>
      <c r="R961" s="406"/>
      <c r="S961" s="406"/>
      <c r="T961" s="406"/>
      <c r="U961" s="406"/>
      <c r="V961" s="406"/>
      <c r="W961" s="406"/>
      <c r="X961" s="406"/>
      <c r="Y961" s="406"/>
      <c r="Z961" s="406"/>
      <c r="AA961" s="406"/>
      <c r="AB961" s="406"/>
      <c r="AC961" s="406"/>
      <c r="AD961" s="406"/>
      <c r="AE961" s="406"/>
      <c r="AF961" s="406"/>
      <c r="AG961" s="406"/>
      <c r="AH961" s="406"/>
      <c r="AI961" s="406"/>
      <c r="AJ961" s="406"/>
      <c r="AK961" s="406"/>
      <c r="AL961" s="406"/>
      <c r="AM961" s="406"/>
      <c r="AN961" s="406"/>
      <c r="AO961" s="406"/>
      <c r="AP961" s="406"/>
      <c r="AQ961" s="406"/>
      <c r="AR961" s="406"/>
      <c r="AS961" s="406"/>
      <c r="AT961" s="406"/>
      <c r="AU961" s="406"/>
      <c r="AV961" s="406"/>
      <c r="AW961" s="406"/>
      <c r="AX961" s="406"/>
      <c r="AY961" s="406"/>
      <c r="AZ961" s="406"/>
      <c r="BA961" s="406"/>
      <c r="BB961" s="406"/>
      <c r="BC961" s="406"/>
      <c r="BD961" s="406"/>
      <c r="BE961" s="406"/>
      <c r="BF961" s="406"/>
      <c r="BG961" s="406"/>
      <c r="BH961" s="406"/>
      <c r="BI961" s="406"/>
      <c r="BJ961" s="406"/>
      <c r="BK961" s="406"/>
      <c r="BL961" s="406"/>
      <c r="BM961" s="406"/>
      <c r="BN961" s="406"/>
      <c r="BO961" s="406"/>
      <c r="BP961" s="406"/>
      <c r="BQ961" s="406"/>
      <c r="BR961" s="406"/>
      <c r="BS961" s="406"/>
      <c r="BT961" s="406"/>
      <c r="BU961" s="406"/>
      <c r="BV961" s="406"/>
      <c r="BW961" s="406"/>
      <c r="BX961" s="406"/>
      <c r="BY961" s="406"/>
      <c r="BZ961" s="406"/>
      <c r="CA961" s="406"/>
      <c r="CB961" s="406"/>
      <c r="CC961" s="406"/>
      <c r="CD961" s="406"/>
      <c r="CE961" s="406"/>
      <c r="CF961" s="406"/>
      <c r="CG961" s="406"/>
      <c r="CH961" s="406"/>
      <c r="CI961" s="406"/>
    </row>
    <row r="962" spans="1:87" ht="15.75" customHeight="1">
      <c r="A962" s="406"/>
      <c r="B962" s="407"/>
      <c r="C962" s="407"/>
      <c r="D962" s="406"/>
      <c r="E962" s="406"/>
      <c r="F962" s="406"/>
      <c r="G962" s="406"/>
      <c r="H962" s="406"/>
      <c r="I962" s="406"/>
      <c r="J962" s="406"/>
      <c r="K962" s="406"/>
      <c r="L962" s="406"/>
      <c r="M962" s="406"/>
      <c r="N962" s="406"/>
      <c r="O962" s="406"/>
      <c r="P962" s="406"/>
      <c r="Q962" s="406"/>
      <c r="R962" s="406"/>
      <c r="S962" s="406"/>
      <c r="T962" s="406"/>
      <c r="U962" s="406"/>
      <c r="V962" s="406"/>
      <c r="W962" s="406"/>
      <c r="X962" s="406"/>
      <c r="Y962" s="406"/>
      <c r="Z962" s="406"/>
      <c r="AA962" s="406"/>
      <c r="AB962" s="406"/>
      <c r="AC962" s="406"/>
      <c r="AD962" s="406"/>
      <c r="AE962" s="406"/>
      <c r="AF962" s="406"/>
      <c r="AG962" s="406"/>
      <c r="AH962" s="406"/>
      <c r="AI962" s="406"/>
      <c r="AJ962" s="406"/>
      <c r="AK962" s="406"/>
      <c r="AL962" s="406"/>
      <c r="AM962" s="406"/>
      <c r="AN962" s="406"/>
      <c r="AO962" s="406"/>
      <c r="AP962" s="406"/>
      <c r="AQ962" s="406"/>
      <c r="AR962" s="406"/>
      <c r="AS962" s="406"/>
      <c r="AT962" s="406"/>
      <c r="AU962" s="406"/>
      <c r="AV962" s="406"/>
      <c r="AW962" s="406"/>
      <c r="AX962" s="406"/>
      <c r="AY962" s="406"/>
      <c r="AZ962" s="406"/>
      <c r="BA962" s="406"/>
      <c r="BB962" s="406"/>
      <c r="BC962" s="406"/>
      <c r="BD962" s="406"/>
      <c r="BE962" s="406"/>
      <c r="BF962" s="406"/>
      <c r="BG962" s="406"/>
      <c r="BH962" s="406"/>
      <c r="BI962" s="406"/>
      <c r="BJ962" s="406"/>
      <c r="BK962" s="406"/>
      <c r="BL962" s="406"/>
      <c r="BM962" s="406"/>
      <c r="BN962" s="406"/>
      <c r="BO962" s="406"/>
      <c r="BP962" s="406"/>
      <c r="BQ962" s="406"/>
      <c r="BR962" s="406"/>
      <c r="BS962" s="406"/>
      <c r="BT962" s="406"/>
      <c r="BU962" s="406"/>
      <c r="BV962" s="406"/>
      <c r="BW962" s="406"/>
      <c r="BX962" s="406"/>
      <c r="BY962" s="406"/>
      <c r="BZ962" s="406"/>
      <c r="CA962" s="406"/>
      <c r="CB962" s="406"/>
      <c r="CC962" s="406"/>
      <c r="CD962" s="406"/>
      <c r="CE962" s="406"/>
      <c r="CF962" s="406"/>
      <c r="CG962" s="406"/>
      <c r="CH962" s="406"/>
      <c r="CI962" s="406"/>
    </row>
    <row r="963" spans="1:87" ht="15.75" customHeight="1">
      <c r="A963" s="406"/>
      <c r="B963" s="407"/>
      <c r="C963" s="407"/>
      <c r="D963" s="406"/>
      <c r="E963" s="406"/>
      <c r="F963" s="406"/>
      <c r="G963" s="406"/>
      <c r="H963" s="406"/>
      <c r="I963" s="406"/>
      <c r="J963" s="406"/>
      <c r="K963" s="406"/>
      <c r="L963" s="406"/>
      <c r="M963" s="406"/>
      <c r="N963" s="406"/>
      <c r="O963" s="406"/>
      <c r="P963" s="406"/>
      <c r="Q963" s="406"/>
      <c r="R963" s="406"/>
      <c r="S963" s="406"/>
      <c r="T963" s="406"/>
      <c r="U963" s="406"/>
      <c r="V963" s="406"/>
      <c r="W963" s="406"/>
      <c r="X963" s="406"/>
      <c r="Y963" s="406"/>
      <c r="Z963" s="406"/>
      <c r="AA963" s="406"/>
      <c r="AB963" s="406"/>
      <c r="AC963" s="406"/>
      <c r="AD963" s="406"/>
      <c r="AE963" s="406"/>
      <c r="AF963" s="406"/>
      <c r="AG963" s="406"/>
      <c r="AH963" s="406"/>
      <c r="AI963" s="406"/>
      <c r="AJ963" s="406"/>
      <c r="AK963" s="406"/>
      <c r="AL963" s="406"/>
      <c r="AM963" s="406"/>
      <c r="AN963" s="406"/>
      <c r="AO963" s="406"/>
      <c r="AP963" s="406"/>
      <c r="AQ963" s="406"/>
      <c r="AR963" s="406"/>
      <c r="AS963" s="406"/>
      <c r="AT963" s="406"/>
      <c r="AU963" s="406"/>
      <c r="AV963" s="406"/>
      <c r="AW963" s="406"/>
      <c r="AX963" s="406"/>
      <c r="AY963" s="406"/>
      <c r="AZ963" s="406"/>
      <c r="BA963" s="406"/>
      <c r="BB963" s="406"/>
      <c r="BC963" s="406"/>
      <c r="BD963" s="406"/>
      <c r="BE963" s="406"/>
      <c r="BF963" s="406"/>
      <c r="BG963" s="406"/>
      <c r="BH963" s="406"/>
      <c r="BI963" s="406"/>
      <c r="BJ963" s="406"/>
      <c r="BK963" s="406"/>
      <c r="BL963" s="406"/>
      <c r="BM963" s="406"/>
      <c r="BN963" s="406"/>
      <c r="BO963" s="406"/>
      <c r="BP963" s="406"/>
      <c r="BQ963" s="406"/>
      <c r="BR963" s="406"/>
      <c r="BS963" s="406"/>
      <c r="BT963" s="406"/>
      <c r="BU963" s="406"/>
      <c r="BV963" s="406"/>
      <c r="BW963" s="406"/>
      <c r="BX963" s="406"/>
      <c r="BY963" s="406"/>
      <c r="BZ963" s="406"/>
      <c r="CA963" s="406"/>
      <c r="CB963" s="406"/>
      <c r="CC963" s="406"/>
      <c r="CD963" s="406"/>
      <c r="CE963" s="406"/>
      <c r="CF963" s="406"/>
      <c r="CG963" s="406"/>
      <c r="CH963" s="406"/>
      <c r="CI963" s="406"/>
    </row>
    <row r="964" spans="1:87" ht="15.75" customHeight="1">
      <c r="A964" s="406"/>
      <c r="B964" s="407"/>
      <c r="C964" s="407"/>
      <c r="D964" s="406"/>
      <c r="E964" s="406"/>
      <c r="F964" s="406"/>
      <c r="G964" s="406"/>
      <c r="H964" s="406"/>
      <c r="I964" s="406"/>
      <c r="J964" s="406"/>
      <c r="K964" s="406"/>
      <c r="L964" s="406"/>
      <c r="M964" s="406"/>
      <c r="N964" s="406"/>
      <c r="O964" s="406"/>
      <c r="P964" s="406"/>
      <c r="Q964" s="406"/>
      <c r="R964" s="406"/>
      <c r="S964" s="406"/>
      <c r="T964" s="406"/>
      <c r="U964" s="406"/>
      <c r="V964" s="406"/>
      <c r="W964" s="406"/>
      <c r="X964" s="406"/>
      <c r="Y964" s="406"/>
      <c r="Z964" s="406"/>
      <c r="AA964" s="406"/>
      <c r="AB964" s="406"/>
      <c r="AC964" s="406"/>
      <c r="AD964" s="406"/>
      <c r="AE964" s="406"/>
      <c r="AF964" s="406"/>
      <c r="AG964" s="406"/>
      <c r="AH964" s="406"/>
      <c r="AI964" s="406"/>
      <c r="AJ964" s="406"/>
      <c r="AK964" s="406"/>
      <c r="AL964" s="406"/>
      <c r="AM964" s="406"/>
      <c r="AN964" s="406"/>
      <c r="AO964" s="406"/>
      <c r="AP964" s="406"/>
      <c r="AQ964" s="406"/>
      <c r="AR964" s="406"/>
      <c r="AS964" s="406"/>
      <c r="AT964" s="406"/>
      <c r="AU964" s="406"/>
      <c r="AV964" s="406"/>
      <c r="AW964" s="406"/>
      <c r="AX964" s="406"/>
      <c r="AY964" s="406"/>
      <c r="AZ964" s="406"/>
      <c r="BA964" s="406"/>
      <c r="BB964" s="406"/>
      <c r="BC964" s="406"/>
      <c r="BD964" s="406"/>
      <c r="BE964" s="406"/>
      <c r="BF964" s="406"/>
      <c r="BG964" s="406"/>
      <c r="BH964" s="406"/>
      <c r="BI964" s="406"/>
      <c r="BJ964" s="406"/>
      <c r="BK964" s="406"/>
      <c r="BL964" s="406"/>
      <c r="BM964" s="406"/>
      <c r="BN964" s="406"/>
      <c r="BO964" s="406"/>
      <c r="BP964" s="406"/>
      <c r="BQ964" s="406"/>
      <c r="BR964" s="406"/>
      <c r="BS964" s="406"/>
      <c r="BT964" s="406"/>
      <c r="BU964" s="406"/>
      <c r="BV964" s="406"/>
      <c r="BW964" s="406"/>
      <c r="BX964" s="406"/>
      <c r="BY964" s="406"/>
      <c r="BZ964" s="406"/>
      <c r="CA964" s="406"/>
      <c r="CB964" s="406"/>
      <c r="CC964" s="406"/>
      <c r="CD964" s="406"/>
      <c r="CE964" s="406"/>
      <c r="CF964" s="406"/>
      <c r="CG964" s="406"/>
      <c r="CH964" s="406"/>
      <c r="CI964" s="406"/>
    </row>
    <row r="965" spans="1:87" ht="15.75" customHeight="1">
      <c r="A965" s="406"/>
      <c r="B965" s="407"/>
      <c r="C965" s="407"/>
      <c r="D965" s="406"/>
      <c r="E965" s="406"/>
      <c r="F965" s="406"/>
      <c r="G965" s="406"/>
      <c r="H965" s="406"/>
      <c r="I965" s="406"/>
      <c r="J965" s="406"/>
      <c r="K965" s="406"/>
      <c r="L965" s="406"/>
      <c r="M965" s="406"/>
      <c r="N965" s="406"/>
      <c r="O965" s="406"/>
      <c r="P965" s="406"/>
      <c r="Q965" s="406"/>
      <c r="R965" s="406"/>
      <c r="S965" s="406"/>
      <c r="T965" s="406"/>
      <c r="U965" s="406"/>
      <c r="V965" s="406"/>
      <c r="W965" s="406"/>
      <c r="X965" s="406"/>
      <c r="Y965" s="406"/>
      <c r="Z965" s="406"/>
      <c r="AA965" s="406"/>
      <c r="AB965" s="406"/>
      <c r="AC965" s="406"/>
      <c r="AD965" s="406"/>
      <c r="AE965" s="406"/>
      <c r="AF965" s="406"/>
      <c r="AG965" s="406"/>
      <c r="AH965" s="406"/>
      <c r="AI965" s="406"/>
      <c r="AJ965" s="406"/>
      <c r="AK965" s="406"/>
      <c r="AL965" s="406"/>
      <c r="AM965" s="406"/>
      <c r="AN965" s="406"/>
      <c r="AO965" s="406"/>
      <c r="AP965" s="406"/>
      <c r="AQ965" s="406"/>
      <c r="AR965" s="406"/>
      <c r="AS965" s="406"/>
      <c r="AT965" s="406"/>
      <c r="AU965" s="406"/>
      <c r="AV965" s="406"/>
      <c r="AW965" s="406"/>
      <c r="AX965" s="406"/>
      <c r="AY965" s="406"/>
      <c r="AZ965" s="406"/>
      <c r="BA965" s="406"/>
      <c r="BB965" s="406"/>
      <c r="BC965" s="406"/>
      <c r="BD965" s="406"/>
      <c r="BE965" s="406"/>
      <c r="BF965" s="406"/>
      <c r="BG965" s="406"/>
      <c r="BH965" s="406"/>
      <c r="BI965" s="406"/>
      <c r="BJ965" s="406"/>
      <c r="BK965" s="406"/>
      <c r="BL965" s="406"/>
      <c r="BM965" s="406"/>
      <c r="BN965" s="406"/>
      <c r="BO965" s="406"/>
      <c r="BP965" s="406"/>
      <c r="BQ965" s="406"/>
      <c r="BR965" s="406"/>
      <c r="BS965" s="406"/>
      <c r="BT965" s="406"/>
      <c r="BU965" s="406"/>
      <c r="BV965" s="406"/>
      <c r="BW965" s="406"/>
      <c r="BX965" s="406"/>
      <c r="BY965" s="406"/>
      <c r="BZ965" s="406"/>
      <c r="CA965" s="406"/>
      <c r="CB965" s="406"/>
      <c r="CC965" s="406"/>
      <c r="CD965" s="406"/>
      <c r="CE965" s="406"/>
      <c r="CF965" s="406"/>
      <c r="CG965" s="406"/>
      <c r="CH965" s="406"/>
      <c r="CI965" s="406"/>
    </row>
    <row r="966" spans="1:87" ht="15.75" customHeight="1">
      <c r="A966" s="406"/>
      <c r="B966" s="407"/>
      <c r="C966" s="407"/>
      <c r="D966" s="406"/>
      <c r="E966" s="406"/>
      <c r="F966" s="406"/>
      <c r="G966" s="406"/>
      <c r="H966" s="406"/>
      <c r="I966" s="406"/>
      <c r="J966" s="406"/>
      <c r="K966" s="406"/>
      <c r="L966" s="406"/>
      <c r="M966" s="406"/>
      <c r="N966" s="406"/>
      <c r="O966" s="406"/>
      <c r="P966" s="406"/>
      <c r="Q966" s="406"/>
      <c r="R966" s="406"/>
      <c r="S966" s="406"/>
      <c r="T966" s="406"/>
      <c r="U966" s="406"/>
      <c r="V966" s="406"/>
      <c r="W966" s="406"/>
      <c r="X966" s="406"/>
      <c r="Y966" s="406"/>
      <c r="Z966" s="406"/>
      <c r="AA966" s="406"/>
      <c r="AB966" s="406"/>
      <c r="AC966" s="406"/>
      <c r="AD966" s="406"/>
      <c r="AE966" s="406"/>
      <c r="AF966" s="406"/>
      <c r="AG966" s="406"/>
      <c r="AH966" s="406"/>
      <c r="AI966" s="406"/>
      <c r="AJ966" s="406"/>
      <c r="AK966" s="406"/>
      <c r="AL966" s="406"/>
      <c r="AM966" s="406"/>
      <c r="AN966" s="406"/>
      <c r="AO966" s="406"/>
      <c r="AP966" s="406"/>
      <c r="AQ966" s="406"/>
      <c r="AR966" s="406"/>
      <c r="AS966" s="406"/>
      <c r="AT966" s="406"/>
      <c r="AU966" s="406"/>
      <c r="AV966" s="406"/>
      <c r="AW966" s="406"/>
      <c r="AX966" s="406"/>
      <c r="AY966" s="406"/>
      <c r="AZ966" s="406"/>
      <c r="BA966" s="406"/>
      <c r="BB966" s="406"/>
      <c r="BC966" s="406"/>
      <c r="BD966" s="406"/>
      <c r="BE966" s="406"/>
      <c r="BF966" s="406"/>
      <c r="BG966" s="406"/>
      <c r="BH966" s="406"/>
      <c r="BI966" s="406"/>
      <c r="BJ966" s="406"/>
      <c r="BK966" s="406"/>
      <c r="BL966" s="406"/>
      <c r="BM966" s="406"/>
      <c r="BN966" s="406"/>
      <c r="BO966" s="406"/>
      <c r="BP966" s="406"/>
      <c r="BQ966" s="406"/>
      <c r="BR966" s="406"/>
      <c r="BS966" s="406"/>
      <c r="BT966" s="406"/>
      <c r="BU966" s="406"/>
      <c r="BV966" s="406"/>
      <c r="BW966" s="406"/>
      <c r="BX966" s="406"/>
      <c r="BY966" s="406"/>
      <c r="BZ966" s="406"/>
      <c r="CA966" s="406"/>
      <c r="CB966" s="406"/>
      <c r="CC966" s="406"/>
      <c r="CD966" s="406"/>
      <c r="CE966" s="406"/>
      <c r="CF966" s="406"/>
      <c r="CG966" s="406"/>
      <c r="CH966" s="406"/>
      <c r="CI966" s="406"/>
    </row>
    <row r="967" spans="1:87" ht="15.75" customHeight="1">
      <c r="A967" s="406"/>
      <c r="B967" s="407"/>
      <c r="C967" s="407"/>
      <c r="D967" s="406"/>
      <c r="E967" s="406"/>
      <c r="F967" s="406"/>
      <c r="G967" s="406"/>
      <c r="H967" s="406"/>
      <c r="I967" s="406"/>
      <c r="J967" s="406"/>
      <c r="K967" s="406"/>
      <c r="L967" s="406"/>
      <c r="M967" s="406"/>
      <c r="N967" s="406"/>
      <c r="O967" s="406"/>
      <c r="P967" s="406"/>
      <c r="Q967" s="406"/>
      <c r="R967" s="406"/>
      <c r="S967" s="406"/>
      <c r="T967" s="406"/>
      <c r="U967" s="406"/>
      <c r="V967" s="406"/>
      <c r="W967" s="406"/>
      <c r="X967" s="406"/>
      <c r="Y967" s="406"/>
      <c r="Z967" s="406"/>
      <c r="AA967" s="406"/>
      <c r="AB967" s="406"/>
      <c r="AC967" s="406"/>
      <c r="AD967" s="406"/>
      <c r="AE967" s="406"/>
      <c r="AF967" s="406"/>
      <c r="AG967" s="406"/>
      <c r="AH967" s="406"/>
      <c r="AI967" s="406"/>
      <c r="AJ967" s="406"/>
      <c r="AK967" s="406"/>
      <c r="AL967" s="406"/>
      <c r="AM967" s="406"/>
      <c r="AN967" s="406"/>
      <c r="AO967" s="406"/>
      <c r="AP967" s="406"/>
      <c r="AQ967" s="406"/>
      <c r="AR967" s="406"/>
      <c r="AS967" s="406"/>
      <c r="AT967" s="406"/>
      <c r="AU967" s="406"/>
      <c r="AV967" s="406"/>
      <c r="AW967" s="406"/>
      <c r="AX967" s="406"/>
      <c r="AY967" s="406"/>
      <c r="AZ967" s="406"/>
      <c r="BA967" s="406"/>
      <c r="BB967" s="406"/>
      <c r="BC967" s="406"/>
      <c r="BD967" s="406"/>
      <c r="BE967" s="406"/>
      <c r="BF967" s="406"/>
      <c r="BG967" s="406"/>
      <c r="BH967" s="406"/>
      <c r="BI967" s="406"/>
      <c r="BJ967" s="406"/>
      <c r="BK967" s="406"/>
      <c r="BL967" s="406"/>
      <c r="BM967" s="406"/>
      <c r="BN967" s="406"/>
      <c r="BO967" s="406"/>
      <c r="BP967" s="406"/>
      <c r="BQ967" s="406"/>
      <c r="BR967" s="406"/>
      <c r="BS967" s="406"/>
      <c r="BT967" s="406"/>
      <c r="BU967" s="406"/>
      <c r="BV967" s="406"/>
      <c r="BW967" s="406"/>
      <c r="BX967" s="406"/>
      <c r="BY967" s="406"/>
      <c r="BZ967" s="406"/>
      <c r="CA967" s="406"/>
      <c r="CB967" s="406"/>
      <c r="CC967" s="406"/>
      <c r="CD967" s="406"/>
      <c r="CE967" s="406"/>
      <c r="CF967" s="406"/>
      <c r="CG967" s="406"/>
      <c r="CH967" s="406"/>
      <c r="CI967" s="406"/>
    </row>
    <row r="968" spans="1:87" ht="15.75" customHeight="1">
      <c r="A968" s="406"/>
      <c r="B968" s="407"/>
      <c r="C968" s="407"/>
      <c r="D968" s="406"/>
      <c r="E968" s="406"/>
      <c r="F968" s="406"/>
      <c r="G968" s="406"/>
      <c r="H968" s="406"/>
      <c r="I968" s="406"/>
      <c r="J968" s="406"/>
      <c r="K968" s="406"/>
      <c r="L968" s="406"/>
      <c r="M968" s="406"/>
      <c r="N968" s="406"/>
      <c r="O968" s="406"/>
      <c r="P968" s="406"/>
      <c r="Q968" s="406"/>
      <c r="R968" s="406"/>
      <c r="S968" s="406"/>
      <c r="T968" s="406"/>
      <c r="U968" s="406"/>
      <c r="V968" s="406"/>
      <c r="W968" s="406"/>
      <c r="X968" s="406"/>
      <c r="Y968" s="406"/>
      <c r="Z968" s="406"/>
      <c r="AA968" s="406"/>
      <c r="AB968" s="406"/>
      <c r="AC968" s="406"/>
      <c r="AD968" s="406"/>
      <c r="AE968" s="406"/>
      <c r="AF968" s="406"/>
      <c r="AG968" s="406"/>
      <c r="AH968" s="406"/>
      <c r="AI968" s="406"/>
      <c r="AJ968" s="406"/>
      <c r="AK968" s="406"/>
      <c r="AL968" s="406"/>
      <c r="AM968" s="406"/>
      <c r="AN968" s="406"/>
      <c r="AO968" s="406"/>
      <c r="AP968" s="406"/>
      <c r="AQ968" s="406"/>
      <c r="AR968" s="406"/>
      <c r="AS968" s="406"/>
      <c r="AT968" s="406"/>
      <c r="AU968" s="406"/>
      <c r="AV968" s="406"/>
      <c r="AW968" s="406"/>
      <c r="AX968" s="406"/>
      <c r="AY968" s="406"/>
      <c r="AZ968" s="406"/>
      <c r="BA968" s="406"/>
      <c r="BB968" s="406"/>
      <c r="BC968" s="406"/>
      <c r="BD968" s="406"/>
      <c r="BE968" s="406"/>
      <c r="BF968" s="406"/>
      <c r="BG968" s="406"/>
      <c r="BH968" s="406"/>
      <c r="BI968" s="406"/>
      <c r="BJ968" s="406"/>
      <c r="BK968" s="406"/>
      <c r="BL968" s="406"/>
      <c r="BM968" s="406"/>
      <c r="BN968" s="406"/>
      <c r="BO968" s="406"/>
      <c r="BP968" s="406"/>
      <c r="BQ968" s="406"/>
      <c r="BR968" s="406"/>
      <c r="BS968" s="406"/>
      <c r="BT968" s="406"/>
      <c r="BU968" s="406"/>
      <c r="BV968" s="406"/>
      <c r="BW968" s="406"/>
      <c r="BX968" s="406"/>
      <c r="BY968" s="406"/>
      <c r="BZ968" s="406"/>
      <c r="CA968" s="406"/>
      <c r="CB968" s="406"/>
      <c r="CC968" s="406"/>
      <c r="CD968" s="406"/>
      <c r="CE968" s="406"/>
      <c r="CF968" s="406"/>
      <c r="CG968" s="406"/>
      <c r="CH968" s="406"/>
      <c r="CI968" s="406"/>
    </row>
    <row r="969" spans="1:87" ht="15.75" customHeight="1">
      <c r="A969" s="406"/>
      <c r="B969" s="407"/>
      <c r="C969" s="407"/>
      <c r="D969" s="406"/>
      <c r="E969" s="406"/>
      <c r="F969" s="406"/>
      <c r="G969" s="406"/>
      <c r="H969" s="406"/>
      <c r="I969" s="406"/>
      <c r="J969" s="406"/>
      <c r="K969" s="406"/>
      <c r="L969" s="406"/>
      <c r="M969" s="406"/>
      <c r="N969" s="406"/>
      <c r="O969" s="406"/>
      <c r="P969" s="406"/>
      <c r="Q969" s="406"/>
      <c r="R969" s="406"/>
      <c r="S969" s="406"/>
      <c r="T969" s="406"/>
      <c r="U969" s="406"/>
      <c r="V969" s="406"/>
      <c r="W969" s="406"/>
      <c r="X969" s="406"/>
      <c r="Y969" s="406"/>
      <c r="Z969" s="406"/>
      <c r="AA969" s="406"/>
      <c r="AB969" s="406"/>
      <c r="AC969" s="406"/>
      <c r="AD969" s="406"/>
      <c r="AE969" s="406"/>
      <c r="AF969" s="406"/>
      <c r="AG969" s="406"/>
      <c r="AH969" s="406"/>
      <c r="AI969" s="406"/>
      <c r="AJ969" s="406"/>
      <c r="AK969" s="406"/>
      <c r="AL969" s="406"/>
      <c r="AM969" s="406"/>
      <c r="AN969" s="406"/>
      <c r="AO969" s="406"/>
      <c r="AP969" s="406"/>
      <c r="AQ969" s="406"/>
      <c r="AR969" s="406"/>
      <c r="AS969" s="406"/>
      <c r="AT969" s="406"/>
      <c r="AU969" s="406"/>
      <c r="AV969" s="406"/>
      <c r="AW969" s="406"/>
      <c r="AX969" s="406"/>
      <c r="AY969" s="406"/>
      <c r="AZ969" s="406"/>
      <c r="BA969" s="406"/>
      <c r="BB969" s="406"/>
      <c r="BC969" s="406"/>
      <c r="BD969" s="406"/>
      <c r="BE969" s="406"/>
      <c r="BF969" s="406"/>
      <c r="BG969" s="406"/>
      <c r="BH969" s="406"/>
      <c r="BI969" s="406"/>
      <c r="BJ969" s="406"/>
      <c r="BK969" s="406"/>
      <c r="BL969" s="406"/>
      <c r="BM969" s="406"/>
      <c r="BN969" s="406"/>
      <c r="BO969" s="406"/>
      <c r="BP969" s="406"/>
      <c r="BQ969" s="406"/>
      <c r="BR969" s="406"/>
      <c r="BS969" s="406"/>
      <c r="BT969" s="406"/>
      <c r="BU969" s="406"/>
      <c r="BV969" s="406"/>
      <c r="BW969" s="406"/>
      <c r="BX969" s="406"/>
      <c r="BY969" s="406"/>
      <c r="BZ969" s="406"/>
      <c r="CA969" s="406"/>
      <c r="CB969" s="406"/>
      <c r="CC969" s="406"/>
      <c r="CD969" s="406"/>
      <c r="CE969" s="406"/>
      <c r="CF969" s="406"/>
      <c r="CG969" s="406"/>
      <c r="CH969" s="406"/>
      <c r="CI969" s="406"/>
    </row>
    <row r="970" spans="1:87" ht="15.75" customHeight="1">
      <c r="A970" s="406"/>
      <c r="B970" s="407"/>
      <c r="C970" s="407"/>
      <c r="D970" s="406"/>
      <c r="E970" s="406"/>
      <c r="F970" s="406"/>
      <c r="G970" s="406"/>
      <c r="H970" s="406"/>
      <c r="I970" s="406"/>
      <c r="J970" s="406"/>
      <c r="K970" s="406"/>
      <c r="L970" s="406"/>
      <c r="M970" s="406"/>
      <c r="N970" s="406"/>
      <c r="O970" s="406"/>
      <c r="P970" s="406"/>
      <c r="Q970" s="406"/>
      <c r="R970" s="406"/>
      <c r="S970" s="406"/>
      <c r="T970" s="406"/>
      <c r="U970" s="406"/>
      <c r="V970" s="406"/>
      <c r="W970" s="406"/>
      <c r="X970" s="406"/>
      <c r="Y970" s="406"/>
      <c r="Z970" s="406"/>
      <c r="AA970" s="406"/>
      <c r="AB970" s="406"/>
      <c r="AC970" s="406"/>
      <c r="AD970" s="406"/>
      <c r="AE970" s="406"/>
      <c r="AF970" s="406"/>
      <c r="AG970" s="406"/>
      <c r="AH970" s="406"/>
      <c r="AI970" s="406"/>
      <c r="AJ970" s="406"/>
      <c r="AK970" s="406"/>
      <c r="AL970" s="406"/>
      <c r="AM970" s="406"/>
      <c r="AN970" s="406"/>
      <c r="AO970" s="406"/>
      <c r="AP970" s="406"/>
      <c r="AQ970" s="406"/>
      <c r="AR970" s="406"/>
      <c r="AS970" s="406"/>
      <c r="AT970" s="406"/>
      <c r="AU970" s="406"/>
      <c r="AV970" s="406"/>
      <c r="AW970" s="406"/>
      <c r="AX970" s="406"/>
      <c r="AY970" s="406"/>
      <c r="AZ970" s="406"/>
      <c r="BA970" s="406"/>
      <c r="BB970" s="406"/>
      <c r="BC970" s="406"/>
      <c r="BD970" s="406"/>
      <c r="BE970" s="406"/>
      <c r="BF970" s="406"/>
      <c r="BG970" s="406"/>
      <c r="BH970" s="406"/>
      <c r="BI970" s="406"/>
      <c r="BJ970" s="406"/>
      <c r="BK970" s="406"/>
      <c r="BL970" s="406"/>
      <c r="BM970" s="406"/>
      <c r="BN970" s="406"/>
      <c r="BO970" s="406"/>
      <c r="BP970" s="406"/>
      <c r="BQ970" s="406"/>
      <c r="BR970" s="406"/>
      <c r="BS970" s="406"/>
      <c r="BT970" s="406"/>
      <c r="BU970" s="406"/>
      <c r="BV970" s="406"/>
      <c r="BW970" s="406"/>
      <c r="BX970" s="406"/>
      <c r="BY970" s="406"/>
      <c r="BZ970" s="406"/>
      <c r="CA970" s="406"/>
      <c r="CB970" s="406"/>
      <c r="CC970" s="406"/>
      <c r="CD970" s="406"/>
      <c r="CE970" s="406"/>
      <c r="CF970" s="406"/>
      <c r="CG970" s="406"/>
      <c r="CH970" s="406"/>
      <c r="CI970" s="406"/>
    </row>
    <row r="971" spans="1:87" ht="15.75" customHeight="1">
      <c r="A971" s="406"/>
      <c r="B971" s="407"/>
      <c r="C971" s="407"/>
      <c r="D971" s="406"/>
      <c r="E971" s="406"/>
      <c r="F971" s="406"/>
      <c r="G971" s="406"/>
      <c r="H971" s="406"/>
      <c r="I971" s="406"/>
      <c r="J971" s="406"/>
      <c r="K971" s="406"/>
      <c r="L971" s="406"/>
      <c r="M971" s="406"/>
      <c r="N971" s="406"/>
      <c r="O971" s="406"/>
      <c r="P971" s="406"/>
      <c r="Q971" s="406"/>
      <c r="R971" s="406"/>
      <c r="S971" s="406"/>
      <c r="T971" s="406"/>
      <c r="U971" s="406"/>
      <c r="V971" s="406"/>
      <c r="W971" s="406"/>
      <c r="X971" s="406"/>
      <c r="Y971" s="406"/>
      <c r="Z971" s="406"/>
      <c r="AA971" s="406"/>
      <c r="AB971" s="406"/>
      <c r="AC971" s="406"/>
      <c r="AD971" s="406"/>
      <c r="AE971" s="406"/>
      <c r="AF971" s="406"/>
      <c r="AG971" s="406"/>
      <c r="AH971" s="406"/>
      <c r="AI971" s="406"/>
      <c r="AJ971" s="406"/>
      <c r="AK971" s="406"/>
      <c r="AL971" s="406"/>
      <c r="AM971" s="406"/>
      <c r="AN971" s="406"/>
      <c r="AO971" s="406"/>
      <c r="AP971" s="406"/>
      <c r="AQ971" s="406"/>
      <c r="AR971" s="406"/>
      <c r="AS971" s="406"/>
      <c r="AT971" s="406"/>
      <c r="AU971" s="406"/>
      <c r="AV971" s="406"/>
      <c r="AW971" s="406"/>
      <c r="AX971" s="406"/>
      <c r="AY971" s="406"/>
      <c r="AZ971" s="406"/>
      <c r="BA971" s="406"/>
      <c r="BB971" s="406"/>
      <c r="BC971" s="406"/>
      <c r="BD971" s="406"/>
      <c r="BE971" s="406"/>
      <c r="BF971" s="406"/>
      <c r="BG971" s="406"/>
      <c r="BH971" s="406"/>
      <c r="BI971" s="406"/>
      <c r="BJ971" s="406"/>
      <c r="BK971" s="406"/>
      <c r="BL971" s="406"/>
      <c r="BM971" s="406"/>
      <c r="BN971" s="406"/>
      <c r="BO971" s="406"/>
      <c r="BP971" s="406"/>
      <c r="BQ971" s="406"/>
      <c r="BR971" s="406"/>
      <c r="BS971" s="406"/>
      <c r="BT971" s="406"/>
      <c r="BU971" s="406"/>
      <c r="BV971" s="406"/>
      <c r="BW971" s="406"/>
      <c r="BX971" s="406"/>
      <c r="BY971" s="406"/>
      <c r="BZ971" s="406"/>
      <c r="CA971" s="406"/>
      <c r="CB971" s="406"/>
      <c r="CC971" s="406"/>
      <c r="CD971" s="406"/>
      <c r="CE971" s="406"/>
      <c r="CF971" s="406"/>
      <c r="CG971" s="406"/>
      <c r="CH971" s="406"/>
      <c r="CI971" s="406"/>
    </row>
    <row r="972" spans="1:87" ht="15.75" customHeight="1">
      <c r="A972" s="406"/>
      <c r="B972" s="407"/>
      <c r="C972" s="407"/>
      <c r="D972" s="406"/>
      <c r="E972" s="406"/>
      <c r="F972" s="406"/>
      <c r="G972" s="406"/>
      <c r="H972" s="406"/>
      <c r="I972" s="406"/>
      <c r="J972" s="406"/>
      <c r="K972" s="406"/>
      <c r="L972" s="406"/>
      <c r="M972" s="406"/>
      <c r="N972" s="406"/>
      <c r="O972" s="406"/>
      <c r="P972" s="406"/>
      <c r="Q972" s="406"/>
      <c r="R972" s="406"/>
      <c r="S972" s="406"/>
      <c r="T972" s="406"/>
      <c r="U972" s="406"/>
      <c r="V972" s="406"/>
      <c r="W972" s="406"/>
      <c r="X972" s="406"/>
      <c r="Y972" s="406"/>
      <c r="Z972" s="406"/>
      <c r="AA972" s="406"/>
      <c r="AB972" s="406"/>
      <c r="AC972" s="406"/>
      <c r="AD972" s="406"/>
      <c r="AE972" s="406"/>
      <c r="AF972" s="406"/>
      <c r="AG972" s="406"/>
      <c r="AH972" s="406"/>
      <c r="AI972" s="406"/>
      <c r="AJ972" s="406"/>
      <c r="AK972" s="406"/>
      <c r="AL972" s="406"/>
      <c r="AM972" s="406"/>
      <c r="AN972" s="406"/>
      <c r="AO972" s="406"/>
      <c r="AP972" s="406"/>
      <c r="AQ972" s="406"/>
      <c r="AR972" s="406"/>
      <c r="AS972" s="406"/>
      <c r="AT972" s="406"/>
      <c r="AU972" s="406"/>
      <c r="AV972" s="406"/>
      <c r="AW972" s="406"/>
      <c r="AX972" s="406"/>
      <c r="AY972" s="406"/>
      <c r="AZ972" s="406"/>
      <c r="BA972" s="406"/>
      <c r="BB972" s="406"/>
      <c r="BC972" s="406"/>
      <c r="BD972" s="406"/>
      <c r="BE972" s="406"/>
      <c r="BF972" s="406"/>
      <c r="BG972" s="406"/>
      <c r="BH972" s="406"/>
      <c r="BI972" s="406"/>
      <c r="BJ972" s="406"/>
      <c r="BK972" s="406"/>
      <c r="BL972" s="406"/>
      <c r="BM972" s="406"/>
      <c r="BN972" s="406"/>
      <c r="BO972" s="406"/>
      <c r="BP972" s="406"/>
      <c r="BQ972" s="406"/>
      <c r="BR972" s="406"/>
      <c r="BS972" s="406"/>
      <c r="BT972" s="406"/>
      <c r="BU972" s="406"/>
      <c r="BV972" s="406"/>
      <c r="BW972" s="406"/>
      <c r="BX972" s="406"/>
      <c r="BY972" s="406"/>
      <c r="BZ972" s="406"/>
      <c r="CA972" s="406"/>
      <c r="CB972" s="406"/>
      <c r="CC972" s="406"/>
      <c r="CD972" s="406"/>
      <c r="CE972" s="406"/>
      <c r="CF972" s="406"/>
      <c r="CG972" s="406"/>
      <c r="CH972" s="406"/>
      <c r="CI972" s="406"/>
    </row>
    <row r="973" spans="1:87" ht="15.75" customHeight="1">
      <c r="A973" s="406"/>
      <c r="B973" s="407"/>
      <c r="C973" s="407"/>
      <c r="D973" s="406"/>
      <c r="E973" s="406"/>
      <c r="F973" s="406"/>
      <c r="G973" s="406"/>
      <c r="H973" s="406"/>
      <c r="I973" s="406"/>
      <c r="J973" s="406"/>
      <c r="K973" s="406"/>
      <c r="L973" s="406"/>
      <c r="M973" s="406"/>
      <c r="N973" s="406"/>
      <c r="O973" s="406"/>
      <c r="P973" s="406"/>
      <c r="Q973" s="406"/>
      <c r="R973" s="406"/>
      <c r="S973" s="406"/>
      <c r="T973" s="406"/>
      <c r="U973" s="406"/>
      <c r="V973" s="406"/>
      <c r="W973" s="406"/>
      <c r="X973" s="406"/>
      <c r="Y973" s="406"/>
      <c r="Z973" s="406"/>
      <c r="AA973" s="406"/>
      <c r="AB973" s="406"/>
      <c r="AC973" s="406"/>
      <c r="AD973" s="406"/>
      <c r="AE973" s="406"/>
      <c r="AF973" s="406"/>
      <c r="AG973" s="406"/>
      <c r="AH973" s="406"/>
      <c r="AI973" s="406"/>
      <c r="AJ973" s="406"/>
      <c r="AK973" s="406"/>
      <c r="AL973" s="406"/>
      <c r="AM973" s="406"/>
      <c r="AN973" s="406"/>
      <c r="AO973" s="406"/>
      <c r="AP973" s="406"/>
      <c r="AQ973" s="406"/>
      <c r="AR973" s="406"/>
      <c r="AS973" s="406"/>
      <c r="AT973" s="406"/>
      <c r="AU973" s="406"/>
      <c r="AV973" s="406"/>
      <c r="AW973" s="406"/>
      <c r="AX973" s="406"/>
      <c r="AY973" s="406"/>
      <c r="AZ973" s="406"/>
      <c r="BA973" s="406"/>
      <c r="BB973" s="406"/>
      <c r="BC973" s="406"/>
      <c r="BD973" s="406"/>
      <c r="BE973" s="406"/>
      <c r="BF973" s="406"/>
      <c r="BG973" s="406"/>
      <c r="BH973" s="406"/>
      <c r="BI973" s="406"/>
      <c r="BJ973" s="406"/>
      <c r="BK973" s="406"/>
      <c r="BL973" s="406"/>
      <c r="BM973" s="406"/>
      <c r="BN973" s="406"/>
      <c r="BO973" s="406"/>
      <c r="BP973" s="406"/>
      <c r="BQ973" s="406"/>
      <c r="BR973" s="406"/>
      <c r="BS973" s="406"/>
      <c r="BT973" s="406"/>
      <c r="BU973" s="406"/>
      <c r="BV973" s="406"/>
      <c r="BW973" s="406"/>
      <c r="BX973" s="406"/>
      <c r="BY973" s="406"/>
      <c r="BZ973" s="406"/>
      <c r="CA973" s="406"/>
      <c r="CB973" s="406"/>
      <c r="CC973" s="406"/>
      <c r="CD973" s="406"/>
      <c r="CE973" s="406"/>
      <c r="CF973" s="406"/>
      <c r="CG973" s="406"/>
      <c r="CH973" s="406"/>
      <c r="CI973" s="406"/>
    </row>
    <row r="974" spans="1:87" ht="15.75" customHeight="1">
      <c r="A974" s="406"/>
      <c r="B974" s="407"/>
      <c r="C974" s="407"/>
      <c r="D974" s="406"/>
      <c r="E974" s="406"/>
      <c r="F974" s="406"/>
      <c r="G974" s="406"/>
      <c r="H974" s="406"/>
      <c r="I974" s="406"/>
      <c r="J974" s="406"/>
      <c r="K974" s="406"/>
      <c r="L974" s="406"/>
      <c r="M974" s="406"/>
      <c r="N974" s="406"/>
      <c r="O974" s="406"/>
      <c r="P974" s="406"/>
      <c r="Q974" s="406"/>
      <c r="R974" s="406"/>
      <c r="S974" s="406"/>
      <c r="T974" s="406"/>
      <c r="U974" s="406"/>
      <c r="V974" s="406"/>
      <c r="W974" s="406"/>
      <c r="X974" s="406"/>
      <c r="Y974" s="406"/>
      <c r="Z974" s="406"/>
      <c r="AA974" s="406"/>
      <c r="AB974" s="406"/>
      <c r="AC974" s="406"/>
      <c r="AD974" s="406"/>
      <c r="AE974" s="406"/>
      <c r="AF974" s="406"/>
      <c r="AG974" s="406"/>
      <c r="AH974" s="406"/>
      <c r="AI974" s="406"/>
      <c r="AJ974" s="406"/>
      <c r="AK974" s="406"/>
      <c r="AL974" s="406"/>
      <c r="AM974" s="406"/>
      <c r="AN974" s="406"/>
      <c r="AO974" s="406"/>
      <c r="AP974" s="406"/>
      <c r="AQ974" s="406"/>
      <c r="AR974" s="406"/>
      <c r="AS974" s="406"/>
      <c r="AT974" s="406"/>
      <c r="AU974" s="406"/>
      <c r="AV974" s="406"/>
      <c r="AW974" s="406"/>
      <c r="AX974" s="406"/>
      <c r="AY974" s="406"/>
      <c r="AZ974" s="406"/>
      <c r="BA974" s="406"/>
      <c r="BB974" s="406"/>
      <c r="BC974" s="406"/>
      <c r="BD974" s="406"/>
      <c r="BE974" s="406"/>
      <c r="BF974" s="406"/>
      <c r="BG974" s="406"/>
      <c r="BH974" s="406"/>
      <c r="BI974" s="406"/>
      <c r="BJ974" s="406"/>
      <c r="BK974" s="406"/>
      <c r="BL974" s="406"/>
      <c r="BM974" s="406"/>
      <c r="BN974" s="406"/>
      <c r="BO974" s="406"/>
      <c r="BP974" s="406"/>
      <c r="BQ974" s="406"/>
      <c r="BR974" s="406"/>
      <c r="BS974" s="406"/>
      <c r="BT974" s="406"/>
      <c r="BU974" s="406"/>
      <c r="BV974" s="406"/>
      <c r="BW974" s="406"/>
      <c r="BX974" s="406"/>
      <c r="BY974" s="406"/>
      <c r="BZ974" s="406"/>
      <c r="CA974" s="406"/>
      <c r="CB974" s="406"/>
      <c r="CC974" s="406"/>
      <c r="CD974" s="406"/>
      <c r="CE974" s="406"/>
      <c r="CF974" s="406"/>
      <c r="CG974" s="406"/>
      <c r="CH974" s="406"/>
      <c r="CI974" s="406"/>
    </row>
    <row r="975" spans="1:87" ht="15.75" customHeight="1">
      <c r="A975" s="406"/>
      <c r="B975" s="407"/>
      <c r="C975" s="407"/>
      <c r="D975" s="406"/>
      <c r="E975" s="406"/>
      <c r="F975" s="406"/>
      <c r="G975" s="406"/>
      <c r="H975" s="406"/>
      <c r="I975" s="406"/>
      <c r="J975" s="406"/>
      <c r="K975" s="406"/>
      <c r="L975" s="406"/>
      <c r="M975" s="406"/>
      <c r="N975" s="406"/>
      <c r="O975" s="406"/>
      <c r="P975" s="406"/>
      <c r="Q975" s="406"/>
      <c r="R975" s="406"/>
      <c r="S975" s="406"/>
      <c r="T975" s="406"/>
      <c r="U975" s="406"/>
      <c r="V975" s="406"/>
      <c r="W975" s="406"/>
      <c r="X975" s="406"/>
      <c r="Y975" s="406"/>
      <c r="Z975" s="406"/>
      <c r="AA975" s="406"/>
      <c r="AB975" s="406"/>
      <c r="AC975" s="406"/>
      <c r="AD975" s="406"/>
      <c r="AE975" s="406"/>
      <c r="AF975" s="406"/>
      <c r="AG975" s="406"/>
      <c r="AH975" s="406"/>
      <c r="AI975" s="406"/>
      <c r="AJ975" s="406"/>
      <c r="AK975" s="406"/>
      <c r="AL975" s="406"/>
      <c r="AM975" s="406"/>
      <c r="AN975" s="406"/>
      <c r="AO975" s="406"/>
      <c r="AP975" s="406"/>
      <c r="AQ975" s="406"/>
      <c r="AR975" s="406"/>
      <c r="AS975" s="406"/>
      <c r="AT975" s="406"/>
      <c r="AU975" s="406"/>
      <c r="AV975" s="406"/>
      <c r="AW975" s="406"/>
      <c r="AX975" s="406"/>
      <c r="AY975" s="406"/>
      <c r="AZ975" s="406"/>
      <c r="BA975" s="406"/>
      <c r="BB975" s="406"/>
      <c r="BC975" s="406"/>
      <c r="BD975" s="406"/>
      <c r="BE975" s="406"/>
      <c r="BF975" s="406"/>
      <c r="BG975" s="406"/>
      <c r="BH975" s="406"/>
      <c r="BI975" s="406"/>
      <c r="BJ975" s="406"/>
      <c r="BK975" s="406"/>
      <c r="BL975" s="406"/>
      <c r="BM975" s="406"/>
      <c r="BN975" s="406"/>
      <c r="BO975" s="406"/>
      <c r="BP975" s="406"/>
      <c r="BQ975" s="406"/>
      <c r="BR975" s="406"/>
      <c r="BS975" s="406"/>
      <c r="BT975" s="406"/>
      <c r="BU975" s="406"/>
      <c r="BV975" s="406"/>
      <c r="BW975" s="406"/>
      <c r="BX975" s="406"/>
      <c r="BY975" s="406"/>
      <c r="BZ975" s="406"/>
      <c r="CA975" s="406"/>
      <c r="CB975" s="406"/>
      <c r="CC975" s="406"/>
      <c r="CD975" s="406"/>
      <c r="CE975" s="406"/>
      <c r="CF975" s="406"/>
      <c r="CG975" s="406"/>
      <c r="CH975" s="406"/>
      <c r="CI975" s="406"/>
    </row>
    <row r="976" spans="1:87" ht="15.75" customHeight="1">
      <c r="A976" s="406"/>
      <c r="B976" s="407"/>
      <c r="C976" s="407"/>
      <c r="D976" s="406"/>
      <c r="E976" s="406"/>
      <c r="F976" s="406"/>
      <c r="G976" s="406"/>
      <c r="H976" s="406"/>
      <c r="I976" s="406"/>
      <c r="J976" s="406"/>
      <c r="K976" s="406"/>
      <c r="L976" s="406"/>
      <c r="M976" s="406"/>
      <c r="N976" s="406"/>
      <c r="O976" s="406"/>
      <c r="P976" s="406"/>
      <c r="Q976" s="406"/>
      <c r="R976" s="406"/>
      <c r="S976" s="406"/>
      <c r="T976" s="406"/>
      <c r="U976" s="406"/>
      <c r="V976" s="406"/>
      <c r="W976" s="406"/>
      <c r="X976" s="406"/>
      <c r="Y976" s="406"/>
      <c r="Z976" s="406"/>
      <c r="AA976" s="406"/>
      <c r="AB976" s="406"/>
      <c r="AC976" s="406"/>
      <c r="AD976" s="406"/>
      <c r="AE976" s="406"/>
      <c r="AF976" s="406"/>
      <c r="AG976" s="406"/>
      <c r="AH976" s="406"/>
      <c r="AI976" s="406"/>
      <c r="AJ976" s="406"/>
      <c r="AK976" s="406"/>
      <c r="AL976" s="406"/>
      <c r="AM976" s="406"/>
      <c r="AN976" s="406"/>
      <c r="AO976" s="406"/>
      <c r="AP976" s="406"/>
      <c r="AQ976" s="406"/>
      <c r="AR976" s="406"/>
      <c r="AS976" s="406"/>
      <c r="AT976" s="406"/>
      <c r="AU976" s="406"/>
      <c r="AV976" s="406"/>
      <c r="AW976" s="406"/>
      <c r="AX976" s="406"/>
      <c r="AY976" s="406"/>
      <c r="AZ976" s="406"/>
      <c r="BA976" s="406"/>
      <c r="BB976" s="406"/>
      <c r="BC976" s="406"/>
      <c r="BD976" s="406"/>
      <c r="BE976" s="406"/>
      <c r="BF976" s="406"/>
      <c r="BG976" s="406"/>
      <c r="BH976" s="406"/>
      <c r="BI976" s="406"/>
      <c r="BJ976" s="406"/>
      <c r="BK976" s="406"/>
      <c r="BL976" s="406"/>
      <c r="BM976" s="406"/>
      <c r="BN976" s="406"/>
      <c r="BO976" s="406"/>
      <c r="BP976" s="406"/>
      <c r="BQ976" s="406"/>
      <c r="BR976" s="406"/>
      <c r="BS976" s="406"/>
      <c r="BT976" s="406"/>
      <c r="BU976" s="406"/>
      <c r="BV976" s="406"/>
      <c r="BW976" s="406"/>
      <c r="BX976" s="406"/>
      <c r="BY976" s="406"/>
      <c r="BZ976" s="406"/>
      <c r="CA976" s="406"/>
      <c r="CB976" s="406"/>
      <c r="CC976" s="406"/>
      <c r="CD976" s="406"/>
      <c r="CE976" s="406"/>
      <c r="CF976" s="406"/>
      <c r="CG976" s="406"/>
      <c r="CH976" s="406"/>
      <c r="CI976" s="406"/>
    </row>
    <row r="977" spans="1:87" ht="15.75" customHeight="1">
      <c r="A977" s="406"/>
      <c r="B977" s="407"/>
      <c r="C977" s="407"/>
      <c r="D977" s="406"/>
      <c r="E977" s="406"/>
      <c r="F977" s="406"/>
      <c r="G977" s="406"/>
      <c r="H977" s="406"/>
      <c r="I977" s="406"/>
      <c r="J977" s="406"/>
      <c r="K977" s="406"/>
      <c r="L977" s="406"/>
      <c r="M977" s="406"/>
      <c r="N977" s="406"/>
      <c r="O977" s="406"/>
      <c r="P977" s="406"/>
      <c r="Q977" s="406"/>
      <c r="R977" s="406"/>
      <c r="S977" s="406"/>
      <c r="T977" s="406"/>
      <c r="U977" s="406"/>
      <c r="V977" s="406"/>
      <c r="W977" s="406"/>
      <c r="X977" s="406"/>
      <c r="Y977" s="406"/>
      <c r="Z977" s="406"/>
      <c r="AA977" s="406"/>
      <c r="AB977" s="406"/>
      <c r="AC977" s="406"/>
      <c r="AD977" s="406"/>
      <c r="AE977" s="406"/>
      <c r="AF977" s="406"/>
      <c r="AG977" s="406"/>
      <c r="AH977" s="406"/>
      <c r="AI977" s="406"/>
      <c r="AJ977" s="406"/>
      <c r="AK977" s="406"/>
      <c r="AL977" s="406"/>
      <c r="AM977" s="406"/>
      <c r="AN977" s="406"/>
      <c r="AO977" s="406"/>
      <c r="AP977" s="406"/>
      <c r="AQ977" s="406"/>
      <c r="AR977" s="406"/>
      <c r="AS977" s="406"/>
      <c r="AT977" s="406"/>
      <c r="AU977" s="406"/>
      <c r="AV977" s="406"/>
      <c r="AW977" s="406"/>
      <c r="AX977" s="406"/>
      <c r="AY977" s="406"/>
      <c r="AZ977" s="406"/>
      <c r="BA977" s="406"/>
      <c r="BB977" s="406"/>
      <c r="BC977" s="406"/>
      <c r="BD977" s="406"/>
      <c r="BE977" s="406"/>
      <c r="BF977" s="406"/>
      <c r="BG977" s="406"/>
      <c r="BH977" s="406"/>
      <c r="BI977" s="406"/>
      <c r="BJ977" s="406"/>
      <c r="BK977" s="406"/>
      <c r="BL977" s="406"/>
      <c r="BM977" s="406"/>
      <c r="BN977" s="406"/>
      <c r="BO977" s="406"/>
      <c r="BP977" s="406"/>
      <c r="BQ977" s="406"/>
      <c r="BR977" s="406"/>
      <c r="BS977" s="406"/>
      <c r="BT977" s="406"/>
      <c r="BU977" s="406"/>
      <c r="BV977" s="406"/>
      <c r="BW977" s="406"/>
      <c r="BX977" s="406"/>
      <c r="BY977" s="406"/>
      <c r="BZ977" s="406"/>
      <c r="CA977" s="406"/>
      <c r="CB977" s="406"/>
      <c r="CC977" s="406"/>
      <c r="CD977" s="406"/>
      <c r="CE977" s="406"/>
      <c r="CF977" s="406"/>
      <c r="CG977" s="406"/>
      <c r="CH977" s="406"/>
      <c r="CI977" s="406"/>
    </row>
    <row r="978" spans="1:87" ht="15.75" customHeight="1">
      <c r="A978" s="406"/>
      <c r="B978" s="407"/>
      <c r="C978" s="407"/>
      <c r="D978" s="406"/>
      <c r="E978" s="406"/>
      <c r="F978" s="406"/>
      <c r="G978" s="406"/>
      <c r="H978" s="406"/>
      <c r="I978" s="406"/>
      <c r="J978" s="406"/>
      <c r="K978" s="406"/>
      <c r="L978" s="406"/>
      <c r="M978" s="406"/>
      <c r="N978" s="406"/>
      <c r="O978" s="406"/>
      <c r="P978" s="406"/>
      <c r="Q978" s="406"/>
      <c r="R978" s="406"/>
      <c r="S978" s="406"/>
      <c r="T978" s="406"/>
      <c r="U978" s="406"/>
      <c r="V978" s="406"/>
      <c r="W978" s="406"/>
      <c r="X978" s="406"/>
      <c r="Y978" s="406"/>
      <c r="Z978" s="406"/>
      <c r="AA978" s="406"/>
      <c r="AB978" s="406"/>
      <c r="AC978" s="406"/>
      <c r="AD978" s="406"/>
      <c r="AE978" s="406"/>
      <c r="AF978" s="406"/>
      <c r="AG978" s="406"/>
      <c r="AH978" s="406"/>
      <c r="AI978" s="406"/>
      <c r="AJ978" s="406"/>
      <c r="AK978" s="406"/>
      <c r="AL978" s="406"/>
      <c r="AM978" s="406"/>
      <c r="AN978" s="406"/>
      <c r="AO978" s="406"/>
      <c r="AP978" s="406"/>
      <c r="AQ978" s="406"/>
      <c r="AR978" s="406"/>
      <c r="AS978" s="406"/>
      <c r="AT978" s="406"/>
      <c r="AU978" s="406"/>
      <c r="AV978" s="406"/>
      <c r="AW978" s="406"/>
      <c r="AX978" s="406"/>
      <c r="AY978" s="406"/>
      <c r="AZ978" s="406"/>
      <c r="BA978" s="406"/>
      <c r="BB978" s="406"/>
      <c r="BC978" s="406"/>
      <c r="BD978" s="406"/>
      <c r="BE978" s="406"/>
      <c r="BF978" s="406"/>
      <c r="BG978" s="406"/>
      <c r="BH978" s="406"/>
      <c r="BI978" s="406"/>
      <c r="BJ978" s="406"/>
      <c r="BK978" s="406"/>
      <c r="BL978" s="406"/>
      <c r="BM978" s="406"/>
      <c r="BN978" s="406"/>
      <c r="BO978" s="406"/>
      <c r="BP978" s="406"/>
      <c r="BQ978" s="406"/>
      <c r="BR978" s="406"/>
      <c r="BS978" s="406"/>
      <c r="BT978" s="406"/>
      <c r="BU978" s="406"/>
      <c r="BV978" s="406"/>
      <c r="BW978" s="406"/>
      <c r="BX978" s="406"/>
      <c r="BY978" s="406"/>
      <c r="BZ978" s="406"/>
      <c r="CA978" s="406"/>
      <c r="CB978" s="406"/>
      <c r="CC978" s="406"/>
      <c r="CD978" s="406"/>
      <c r="CE978" s="406"/>
      <c r="CF978" s="406"/>
      <c r="CG978" s="406"/>
      <c r="CH978" s="406"/>
      <c r="CI978" s="406"/>
    </row>
    <row r="979" spans="1:87" ht="15.75" customHeight="1">
      <c r="A979" s="406"/>
      <c r="B979" s="407"/>
      <c r="C979" s="407"/>
      <c r="D979" s="406"/>
      <c r="E979" s="406"/>
      <c r="F979" s="406"/>
      <c r="G979" s="406"/>
      <c r="H979" s="406"/>
      <c r="I979" s="406"/>
      <c r="J979" s="406"/>
      <c r="K979" s="406"/>
      <c r="L979" s="406"/>
      <c r="M979" s="406"/>
      <c r="N979" s="406"/>
      <c r="O979" s="406"/>
      <c r="P979" s="406"/>
      <c r="Q979" s="406"/>
      <c r="R979" s="406"/>
      <c r="S979" s="406"/>
      <c r="T979" s="406"/>
      <c r="U979" s="406"/>
      <c r="V979" s="406"/>
      <c r="W979" s="406"/>
      <c r="X979" s="406"/>
      <c r="Y979" s="406"/>
      <c r="Z979" s="406"/>
      <c r="AA979" s="406"/>
      <c r="AB979" s="406"/>
      <c r="AC979" s="406"/>
      <c r="AD979" s="406"/>
      <c r="AE979" s="406"/>
      <c r="AF979" s="406"/>
      <c r="AG979" s="406"/>
      <c r="AH979" s="406"/>
      <c r="AI979" s="406"/>
      <c r="AJ979" s="406"/>
      <c r="AK979" s="406"/>
      <c r="AL979" s="406"/>
      <c r="AM979" s="406"/>
      <c r="AN979" s="406"/>
      <c r="AO979" s="406"/>
      <c r="AP979" s="406"/>
      <c r="AQ979" s="406"/>
      <c r="AR979" s="406"/>
      <c r="AS979" s="406"/>
      <c r="AT979" s="406"/>
      <c r="AU979" s="406"/>
      <c r="AV979" s="406"/>
      <c r="AW979" s="406"/>
      <c r="AX979" s="406"/>
      <c r="AY979" s="406"/>
      <c r="AZ979" s="406"/>
      <c r="BA979" s="406"/>
      <c r="BB979" s="406"/>
      <c r="BC979" s="406"/>
      <c r="BD979" s="406"/>
      <c r="BE979" s="406"/>
      <c r="BF979" s="406"/>
      <c r="BG979" s="406"/>
      <c r="BH979" s="406"/>
      <c r="BI979" s="406"/>
      <c r="BJ979" s="406"/>
      <c r="BK979" s="406"/>
      <c r="BL979" s="406"/>
      <c r="BM979" s="406"/>
      <c r="BN979" s="406"/>
      <c r="BO979" s="406"/>
      <c r="BP979" s="406"/>
      <c r="BQ979" s="406"/>
      <c r="BR979" s="406"/>
      <c r="BS979" s="406"/>
      <c r="BT979" s="406"/>
      <c r="BU979" s="406"/>
      <c r="BV979" s="406"/>
      <c r="BW979" s="406"/>
      <c r="BX979" s="406"/>
      <c r="BY979" s="406"/>
      <c r="BZ979" s="406"/>
      <c r="CA979" s="406"/>
      <c r="CB979" s="406"/>
      <c r="CC979" s="406"/>
      <c r="CD979" s="406"/>
      <c r="CE979" s="406"/>
      <c r="CF979" s="406"/>
      <c r="CG979" s="406"/>
      <c r="CH979" s="406"/>
      <c r="CI979" s="406"/>
    </row>
    <row r="980" spans="1:87" ht="15.75" customHeight="1">
      <c r="A980" s="406"/>
      <c r="B980" s="407"/>
      <c r="C980" s="407"/>
      <c r="D980" s="406"/>
      <c r="E980" s="406"/>
      <c r="F980" s="406"/>
      <c r="G980" s="406"/>
      <c r="H980" s="406"/>
      <c r="I980" s="406"/>
      <c r="J980" s="406"/>
      <c r="K980" s="406"/>
      <c r="L980" s="406"/>
      <c r="M980" s="406"/>
      <c r="N980" s="406"/>
      <c r="O980" s="406"/>
      <c r="P980" s="406"/>
      <c r="Q980" s="406"/>
      <c r="R980" s="406"/>
      <c r="S980" s="406"/>
      <c r="T980" s="406"/>
      <c r="U980" s="406"/>
      <c r="V980" s="406"/>
      <c r="W980" s="406"/>
      <c r="X980" s="406"/>
      <c r="Y980" s="406"/>
      <c r="Z980" s="406"/>
      <c r="AA980" s="406"/>
      <c r="AB980" s="406"/>
      <c r="AC980" s="406"/>
      <c r="AD980" s="406"/>
      <c r="AE980" s="406"/>
      <c r="AF980" s="406"/>
      <c r="AG980" s="406"/>
      <c r="AH980" s="406"/>
      <c r="AI980" s="406"/>
      <c r="AJ980" s="406"/>
      <c r="AK980" s="406"/>
      <c r="AL980" s="406"/>
      <c r="AM980" s="406"/>
      <c r="AN980" s="406"/>
      <c r="AO980" s="406"/>
      <c r="AP980" s="406"/>
      <c r="AQ980" s="406"/>
      <c r="AR980" s="406"/>
      <c r="AS980" s="406"/>
      <c r="AT980" s="406"/>
      <c r="AU980" s="406"/>
      <c r="AV980" s="406"/>
      <c r="AW980" s="406"/>
      <c r="AX980" s="406"/>
      <c r="AY980" s="406"/>
      <c r="AZ980" s="406"/>
      <c r="BA980" s="406"/>
      <c r="BB980" s="406"/>
      <c r="BC980" s="406"/>
      <c r="BD980" s="406"/>
      <c r="BE980" s="406"/>
      <c r="BF980" s="406"/>
      <c r="BG980" s="406"/>
      <c r="BH980" s="406"/>
      <c r="BI980" s="406"/>
      <c r="BJ980" s="406"/>
      <c r="BK980" s="406"/>
      <c r="BL980" s="406"/>
      <c r="BM980" s="406"/>
      <c r="BN980" s="406"/>
      <c r="BO980" s="406"/>
      <c r="BP980" s="406"/>
      <c r="BQ980" s="406"/>
      <c r="BR980" s="406"/>
      <c r="BS980" s="406"/>
      <c r="BT980" s="406"/>
      <c r="BU980" s="406"/>
      <c r="BV980" s="406"/>
      <c r="BW980" s="406"/>
      <c r="BX980" s="406"/>
      <c r="BY980" s="406"/>
      <c r="BZ980" s="406"/>
      <c r="CA980" s="406"/>
      <c r="CB980" s="406"/>
      <c r="CC980" s="406"/>
      <c r="CD980" s="406"/>
      <c r="CE980" s="406"/>
      <c r="CF980" s="406"/>
      <c r="CG980" s="406"/>
      <c r="CH980" s="406"/>
      <c r="CI980" s="406"/>
    </row>
    <row r="981" spans="1:87" ht="15.75" customHeight="1">
      <c r="A981" s="406"/>
      <c r="B981" s="407"/>
      <c r="C981" s="407"/>
      <c r="D981" s="406"/>
      <c r="E981" s="406"/>
      <c r="F981" s="406"/>
      <c r="G981" s="406"/>
      <c r="H981" s="406"/>
      <c r="I981" s="406"/>
      <c r="J981" s="406"/>
      <c r="K981" s="406"/>
      <c r="L981" s="406"/>
      <c r="M981" s="406"/>
      <c r="N981" s="406"/>
      <c r="O981" s="406"/>
      <c r="P981" s="406"/>
      <c r="Q981" s="406"/>
      <c r="R981" s="406"/>
      <c r="S981" s="406"/>
      <c r="T981" s="406"/>
      <c r="U981" s="406"/>
      <c r="V981" s="406"/>
      <c r="W981" s="406"/>
      <c r="X981" s="406"/>
      <c r="Y981" s="406"/>
      <c r="Z981" s="406"/>
      <c r="AA981" s="406"/>
      <c r="AB981" s="406"/>
      <c r="AC981" s="406"/>
      <c r="AD981" s="406"/>
      <c r="AE981" s="406"/>
      <c r="AF981" s="406"/>
      <c r="AG981" s="406"/>
      <c r="AH981" s="406"/>
      <c r="AI981" s="406"/>
      <c r="AJ981" s="406"/>
      <c r="AK981" s="406"/>
      <c r="AL981" s="406"/>
      <c r="AM981" s="406"/>
      <c r="AN981" s="406"/>
      <c r="AO981" s="406"/>
      <c r="AP981" s="406"/>
      <c r="AQ981" s="406"/>
      <c r="AR981" s="406"/>
      <c r="AS981" s="406"/>
      <c r="AT981" s="406"/>
      <c r="AU981" s="406"/>
      <c r="AV981" s="406"/>
      <c r="AW981" s="406"/>
      <c r="AX981" s="406"/>
      <c r="AY981" s="406"/>
      <c r="AZ981" s="406"/>
      <c r="BA981" s="406"/>
      <c r="BB981" s="406"/>
      <c r="BC981" s="406"/>
      <c r="BD981" s="406"/>
      <c r="BE981" s="406"/>
      <c r="BF981" s="406"/>
      <c r="BG981" s="406"/>
      <c r="BH981" s="406"/>
      <c r="BI981" s="406"/>
      <c r="BJ981" s="406"/>
      <c r="BK981" s="406"/>
      <c r="BL981" s="406"/>
      <c r="BM981" s="406"/>
      <c r="BN981" s="406"/>
      <c r="BO981" s="406"/>
      <c r="BP981" s="406"/>
      <c r="BQ981" s="406"/>
      <c r="BR981" s="406"/>
      <c r="BS981" s="406"/>
      <c r="BT981" s="406"/>
      <c r="BU981" s="406"/>
      <c r="BV981" s="406"/>
      <c r="BW981" s="406"/>
      <c r="BX981" s="406"/>
      <c r="BY981" s="406"/>
      <c r="BZ981" s="406"/>
      <c r="CA981" s="406"/>
      <c r="CB981" s="406"/>
      <c r="CC981" s="406"/>
      <c r="CD981" s="406"/>
      <c r="CE981" s="406"/>
      <c r="CF981" s="406"/>
      <c r="CG981" s="406"/>
      <c r="CH981" s="406"/>
      <c r="CI981" s="406"/>
    </row>
    <row r="982" spans="1:87" ht="15.75" customHeight="1">
      <c r="A982" s="406"/>
      <c r="B982" s="407"/>
      <c r="C982" s="407"/>
      <c r="D982" s="406"/>
      <c r="E982" s="406"/>
      <c r="F982" s="406"/>
      <c r="G982" s="406"/>
      <c r="H982" s="406"/>
      <c r="I982" s="406"/>
      <c r="J982" s="406"/>
      <c r="K982" s="406"/>
      <c r="L982" s="406"/>
      <c r="M982" s="406"/>
      <c r="N982" s="406"/>
      <c r="O982" s="406"/>
      <c r="P982" s="406"/>
      <c r="Q982" s="406"/>
      <c r="R982" s="406"/>
      <c r="S982" s="406"/>
      <c r="T982" s="406"/>
      <c r="U982" s="406"/>
      <c r="V982" s="406"/>
      <c r="W982" s="406"/>
      <c r="X982" s="406"/>
      <c r="Y982" s="406"/>
      <c r="Z982" s="406"/>
      <c r="AA982" s="406"/>
      <c r="AB982" s="406"/>
      <c r="AC982" s="406"/>
      <c r="AD982" s="406"/>
      <c r="AE982" s="406"/>
      <c r="AF982" s="406"/>
      <c r="AG982" s="406"/>
      <c r="AH982" s="406"/>
      <c r="AI982" s="406"/>
      <c r="AJ982" s="406"/>
      <c r="AK982" s="406"/>
      <c r="AL982" s="406"/>
      <c r="AM982" s="406"/>
      <c r="AN982" s="406"/>
      <c r="AO982" s="406"/>
      <c r="AP982" s="406"/>
      <c r="AQ982" s="406"/>
      <c r="AR982" s="406"/>
      <c r="AS982" s="406"/>
      <c r="AT982" s="406"/>
      <c r="AU982" s="406"/>
      <c r="AV982" s="406"/>
      <c r="AW982" s="406"/>
      <c r="AX982" s="406"/>
      <c r="AY982" s="406"/>
      <c r="AZ982" s="406"/>
      <c r="BA982" s="406"/>
      <c r="BB982" s="406"/>
      <c r="BC982" s="406"/>
      <c r="BD982" s="406"/>
      <c r="BE982" s="406"/>
      <c r="BF982" s="406"/>
      <c r="BG982" s="406"/>
      <c r="BH982" s="406"/>
      <c r="BI982" s="406"/>
      <c r="BJ982" s="406"/>
      <c r="BK982" s="406"/>
      <c r="BL982" s="406"/>
      <c r="BM982" s="406"/>
      <c r="BN982" s="406"/>
      <c r="BO982" s="406"/>
      <c r="BP982" s="406"/>
      <c r="BQ982" s="406"/>
      <c r="BR982" s="406"/>
      <c r="BS982" s="406"/>
      <c r="BT982" s="406"/>
      <c r="BU982" s="406"/>
      <c r="BV982" s="406"/>
      <c r="BW982" s="406"/>
      <c r="BX982" s="406"/>
      <c r="BY982" s="406"/>
      <c r="BZ982" s="406"/>
      <c r="CA982" s="406"/>
      <c r="CB982" s="406"/>
      <c r="CC982" s="406"/>
      <c r="CD982" s="406"/>
      <c r="CE982" s="406"/>
      <c r="CF982" s="406"/>
      <c r="CG982" s="406"/>
      <c r="CH982" s="406"/>
      <c r="CI982" s="406"/>
    </row>
    <row r="983" spans="1:87" ht="15.75" customHeight="1">
      <c r="A983" s="406"/>
      <c r="B983" s="407"/>
      <c r="C983" s="407"/>
      <c r="D983" s="406"/>
      <c r="E983" s="406"/>
      <c r="F983" s="406"/>
      <c r="G983" s="406"/>
      <c r="H983" s="406"/>
      <c r="I983" s="406"/>
      <c r="J983" s="406"/>
      <c r="K983" s="406"/>
      <c r="L983" s="406"/>
      <c r="M983" s="406"/>
      <c r="N983" s="406"/>
      <c r="O983" s="406"/>
      <c r="P983" s="406"/>
      <c r="Q983" s="406"/>
      <c r="R983" s="406"/>
      <c r="S983" s="406"/>
      <c r="T983" s="406"/>
      <c r="U983" s="406"/>
      <c r="V983" s="406"/>
      <c r="W983" s="406"/>
      <c r="X983" s="406"/>
      <c r="Y983" s="406"/>
      <c r="Z983" s="406"/>
      <c r="AA983" s="406"/>
      <c r="AB983" s="406"/>
      <c r="AC983" s="406"/>
      <c r="AD983" s="406"/>
      <c r="AE983" s="406"/>
      <c r="AF983" s="406"/>
      <c r="AG983" s="406"/>
      <c r="AH983" s="406"/>
      <c r="AI983" s="406"/>
      <c r="AJ983" s="406"/>
      <c r="AK983" s="406"/>
      <c r="AL983" s="406"/>
      <c r="AM983" s="406"/>
      <c r="AN983" s="406"/>
      <c r="AO983" s="406"/>
      <c r="AP983" s="406"/>
      <c r="AQ983" s="406"/>
      <c r="AR983" s="406"/>
      <c r="AS983" s="406"/>
      <c r="AT983" s="406"/>
      <c r="AU983" s="406"/>
      <c r="AV983" s="406"/>
      <c r="AW983" s="406"/>
      <c r="AX983" s="406"/>
      <c r="AY983" s="406"/>
      <c r="AZ983" s="406"/>
      <c r="BA983" s="406"/>
      <c r="BB983" s="406"/>
      <c r="BC983" s="406"/>
      <c r="BD983" s="406"/>
      <c r="BE983" s="406"/>
      <c r="BF983" s="406"/>
      <c r="BG983" s="406"/>
      <c r="BH983" s="406"/>
      <c r="BI983" s="406"/>
      <c r="BJ983" s="406"/>
      <c r="BK983" s="406"/>
      <c r="BL983" s="406"/>
      <c r="BM983" s="406"/>
      <c r="BN983" s="406"/>
      <c r="BO983" s="406"/>
      <c r="BP983" s="406"/>
      <c r="BQ983" s="406"/>
      <c r="BR983" s="406"/>
      <c r="BS983" s="406"/>
      <c r="BT983" s="406"/>
      <c r="BU983" s="406"/>
      <c r="BV983" s="406"/>
      <c r="BW983" s="406"/>
      <c r="BX983" s="406"/>
      <c r="BY983" s="406"/>
      <c r="BZ983" s="406"/>
      <c r="CA983" s="406"/>
      <c r="CB983" s="406"/>
      <c r="CC983" s="406"/>
      <c r="CD983" s="406"/>
      <c r="CE983" s="406"/>
      <c r="CF983" s="406"/>
      <c r="CG983" s="406"/>
      <c r="CH983" s="406"/>
      <c r="CI983" s="406"/>
    </row>
    <row r="984" spans="1:87" ht="15.75" customHeight="1">
      <c r="A984" s="406"/>
      <c r="B984" s="407"/>
      <c r="C984" s="407"/>
      <c r="D984" s="406"/>
      <c r="E984" s="406"/>
      <c r="F984" s="406"/>
      <c r="G984" s="406"/>
      <c r="H984" s="406"/>
      <c r="I984" s="406"/>
      <c r="J984" s="406"/>
      <c r="K984" s="406"/>
      <c r="L984" s="406"/>
      <c r="M984" s="406"/>
      <c r="N984" s="406"/>
      <c r="O984" s="406"/>
      <c r="P984" s="406"/>
      <c r="Q984" s="406"/>
      <c r="R984" s="406"/>
      <c r="S984" s="406"/>
      <c r="T984" s="406"/>
      <c r="U984" s="406"/>
      <c r="V984" s="406"/>
      <c r="W984" s="406"/>
      <c r="X984" s="406"/>
      <c r="Y984" s="406"/>
      <c r="Z984" s="406"/>
      <c r="AA984" s="406"/>
      <c r="AB984" s="406"/>
      <c r="AC984" s="406"/>
      <c r="AD984" s="406"/>
      <c r="AE984" s="406"/>
      <c r="AF984" s="406"/>
      <c r="AG984" s="406"/>
      <c r="AH984" s="406"/>
      <c r="AI984" s="406"/>
      <c r="AJ984" s="406"/>
      <c r="AK984" s="406"/>
      <c r="AL984" s="406"/>
      <c r="AM984" s="406"/>
      <c r="AN984" s="406"/>
      <c r="AO984" s="406"/>
      <c r="AP984" s="406"/>
      <c r="AQ984" s="406"/>
      <c r="AR984" s="406"/>
      <c r="AS984" s="406"/>
      <c r="AT984" s="406"/>
      <c r="AU984" s="406"/>
      <c r="AV984" s="406"/>
      <c r="AW984" s="406"/>
      <c r="AX984" s="406"/>
      <c r="AY984" s="406"/>
      <c r="AZ984" s="406"/>
      <c r="BA984" s="406"/>
      <c r="BB984" s="406"/>
      <c r="BC984" s="406"/>
      <c r="BD984" s="406"/>
      <c r="BE984" s="406"/>
      <c r="BF984" s="406"/>
      <c r="BG984" s="406"/>
      <c r="BH984" s="406"/>
      <c r="BI984" s="406"/>
      <c r="BJ984" s="406"/>
      <c r="BK984" s="406"/>
      <c r="BL984" s="406"/>
      <c r="BM984" s="406"/>
      <c r="BN984" s="406"/>
      <c r="BO984" s="406"/>
      <c r="BP984" s="406"/>
      <c r="BQ984" s="406"/>
      <c r="BR984" s="406"/>
      <c r="BS984" s="406"/>
      <c r="BT984" s="406"/>
      <c r="BU984" s="406"/>
      <c r="BV984" s="406"/>
      <c r="BW984" s="406"/>
      <c r="BX984" s="406"/>
      <c r="BY984" s="406"/>
      <c r="BZ984" s="406"/>
      <c r="CA984" s="406"/>
      <c r="CB984" s="406"/>
      <c r="CC984" s="406"/>
      <c r="CD984" s="406"/>
      <c r="CE984" s="406"/>
      <c r="CF984" s="406"/>
      <c r="CG984" s="406"/>
      <c r="CH984" s="406"/>
      <c r="CI984" s="406"/>
    </row>
    <row r="985" spans="1:87" ht="15.75" customHeight="1">
      <c r="A985" s="406"/>
      <c r="B985" s="407"/>
      <c r="C985" s="407"/>
      <c r="D985" s="406"/>
      <c r="E985" s="406"/>
      <c r="F985" s="406"/>
      <c r="G985" s="406"/>
      <c r="H985" s="406"/>
      <c r="I985" s="406"/>
      <c r="J985" s="406"/>
      <c r="K985" s="406"/>
      <c r="L985" s="406"/>
      <c r="M985" s="406"/>
      <c r="N985" s="406"/>
      <c r="O985" s="406"/>
      <c r="P985" s="406"/>
      <c r="Q985" s="406"/>
      <c r="R985" s="406"/>
      <c r="S985" s="406"/>
      <c r="T985" s="406"/>
      <c r="U985" s="406"/>
      <c r="V985" s="406"/>
      <c r="W985" s="406"/>
      <c r="X985" s="406"/>
      <c r="Y985" s="406"/>
      <c r="Z985" s="406"/>
      <c r="AA985" s="406"/>
      <c r="AB985" s="406"/>
      <c r="AC985" s="406"/>
      <c r="AD985" s="406"/>
      <c r="AE985" s="406"/>
      <c r="AF985" s="406"/>
      <c r="AG985" s="406"/>
      <c r="AH985" s="406"/>
      <c r="AI985" s="406"/>
      <c r="AJ985" s="406"/>
      <c r="AK985" s="406"/>
      <c r="AL985" s="406"/>
      <c r="AM985" s="406"/>
      <c r="AN985" s="406"/>
      <c r="AO985" s="406"/>
      <c r="AP985" s="406"/>
      <c r="AQ985" s="406"/>
      <c r="AR985" s="406"/>
      <c r="AS985" s="406"/>
      <c r="AT985" s="406"/>
      <c r="AU985" s="406"/>
      <c r="AV985" s="406"/>
      <c r="AW985" s="406"/>
      <c r="AX985" s="406"/>
      <c r="AY985" s="406"/>
      <c r="AZ985" s="406"/>
      <c r="BA985" s="406"/>
      <c r="BB985" s="406"/>
      <c r="BC985" s="406"/>
      <c r="BD985" s="406"/>
      <c r="BE985" s="406"/>
      <c r="BF985" s="406"/>
      <c r="BG985" s="406"/>
      <c r="BH985" s="406"/>
      <c r="BI985" s="406"/>
      <c r="BJ985" s="406"/>
      <c r="BK985" s="406"/>
      <c r="BL985" s="406"/>
      <c r="BM985" s="406"/>
      <c r="BN985" s="406"/>
      <c r="BO985" s="406"/>
      <c r="BP985" s="406"/>
      <c r="BQ985" s="406"/>
      <c r="BR985" s="406"/>
      <c r="BS985" s="406"/>
      <c r="BT985" s="406"/>
      <c r="BU985" s="406"/>
      <c r="BV985" s="406"/>
      <c r="BW985" s="406"/>
      <c r="BX985" s="406"/>
      <c r="BY985" s="406"/>
      <c r="BZ985" s="406"/>
      <c r="CA985" s="406"/>
      <c r="CB985" s="406"/>
      <c r="CC985" s="406"/>
      <c r="CD985" s="406"/>
      <c r="CE985" s="406"/>
      <c r="CF985" s="406"/>
      <c r="CG985" s="406"/>
      <c r="CH985" s="406"/>
      <c r="CI985" s="406"/>
    </row>
    <row r="986" spans="1:87" ht="15.75" customHeight="1">
      <c r="A986" s="406"/>
      <c r="B986" s="407"/>
      <c r="C986" s="407"/>
      <c r="D986" s="406"/>
      <c r="E986" s="406"/>
      <c r="F986" s="406"/>
      <c r="G986" s="406"/>
      <c r="H986" s="406"/>
      <c r="I986" s="406"/>
      <c r="J986" s="406"/>
      <c r="K986" s="406"/>
      <c r="L986" s="406"/>
      <c r="M986" s="406"/>
      <c r="N986" s="406"/>
      <c r="O986" s="406"/>
      <c r="P986" s="406"/>
      <c r="Q986" s="406"/>
      <c r="R986" s="406"/>
      <c r="S986" s="406"/>
      <c r="T986" s="406"/>
      <c r="U986" s="406"/>
      <c r="V986" s="406"/>
      <c r="W986" s="406"/>
      <c r="X986" s="406"/>
      <c r="Y986" s="406"/>
      <c r="Z986" s="406"/>
      <c r="AA986" s="406"/>
      <c r="AB986" s="406"/>
      <c r="AC986" s="406"/>
      <c r="AD986" s="406"/>
      <c r="AE986" s="406"/>
      <c r="AF986" s="406"/>
      <c r="AG986" s="406"/>
      <c r="AH986" s="406"/>
      <c r="AI986" s="406"/>
      <c r="AJ986" s="406"/>
      <c r="AK986" s="406"/>
      <c r="AL986" s="406"/>
      <c r="AM986" s="406"/>
      <c r="AN986" s="406"/>
      <c r="AO986" s="406"/>
      <c r="AP986" s="406"/>
      <c r="AQ986" s="406"/>
      <c r="AR986" s="406"/>
      <c r="AS986" s="406"/>
      <c r="AT986" s="406"/>
      <c r="AU986" s="406"/>
      <c r="AV986" s="406"/>
      <c r="AW986" s="406"/>
      <c r="AX986" s="406"/>
      <c r="AY986" s="406"/>
      <c r="AZ986" s="406"/>
      <c r="BA986" s="406"/>
      <c r="BB986" s="406"/>
      <c r="BC986" s="406"/>
      <c r="BD986" s="406"/>
      <c r="BE986" s="406"/>
      <c r="BF986" s="406"/>
      <c r="BG986" s="406"/>
      <c r="BH986" s="406"/>
      <c r="BI986" s="406"/>
      <c r="BJ986" s="406"/>
      <c r="BK986" s="406"/>
      <c r="BL986" s="406"/>
      <c r="BM986" s="406"/>
      <c r="BN986" s="406"/>
      <c r="BO986" s="406"/>
      <c r="BP986" s="406"/>
      <c r="BQ986" s="406"/>
      <c r="BR986" s="406"/>
      <c r="BS986" s="406"/>
      <c r="BT986" s="406"/>
      <c r="BU986" s="406"/>
      <c r="BV986" s="406"/>
      <c r="BW986" s="406"/>
      <c r="BX986" s="406"/>
      <c r="BY986" s="406"/>
      <c r="BZ986" s="406"/>
      <c r="CA986" s="406"/>
      <c r="CB986" s="406"/>
      <c r="CC986" s="406"/>
      <c r="CD986" s="406"/>
      <c r="CE986" s="406"/>
      <c r="CF986" s="406"/>
      <c r="CG986" s="406"/>
      <c r="CH986" s="406"/>
      <c r="CI986" s="406"/>
    </row>
    <row r="987" spans="1:87" ht="15.75" customHeight="1">
      <c r="A987" s="406"/>
      <c r="B987" s="407"/>
      <c r="C987" s="407"/>
      <c r="D987" s="406"/>
      <c r="E987" s="406"/>
      <c r="F987" s="406"/>
      <c r="G987" s="406"/>
      <c r="H987" s="406"/>
      <c r="I987" s="406"/>
      <c r="J987" s="406"/>
      <c r="K987" s="406"/>
      <c r="L987" s="406"/>
      <c r="M987" s="406"/>
      <c r="N987" s="406"/>
      <c r="O987" s="406"/>
      <c r="P987" s="406"/>
      <c r="Q987" s="406"/>
      <c r="R987" s="406"/>
      <c r="S987" s="406"/>
      <c r="T987" s="406"/>
      <c r="U987" s="406"/>
      <c r="V987" s="406"/>
      <c r="W987" s="406"/>
      <c r="X987" s="406"/>
      <c r="Y987" s="406"/>
      <c r="Z987" s="406"/>
      <c r="AA987" s="406"/>
      <c r="AB987" s="406"/>
      <c r="AC987" s="406"/>
      <c r="AD987" s="406"/>
      <c r="AE987" s="406"/>
      <c r="AF987" s="406"/>
      <c r="AG987" s="406"/>
      <c r="AH987" s="406"/>
      <c r="AI987" s="406"/>
      <c r="AJ987" s="406"/>
      <c r="AK987" s="406"/>
      <c r="AL987" s="406"/>
      <c r="AM987" s="406"/>
      <c r="AN987" s="406"/>
      <c r="AO987" s="406"/>
      <c r="AP987" s="406"/>
      <c r="AQ987" s="406"/>
      <c r="AR987" s="406"/>
      <c r="AS987" s="406"/>
      <c r="AT987" s="406"/>
      <c r="AU987" s="406"/>
      <c r="AV987" s="406"/>
      <c r="AW987" s="406"/>
      <c r="AX987" s="406"/>
      <c r="AY987" s="406"/>
      <c r="AZ987" s="406"/>
      <c r="BA987" s="406"/>
      <c r="BB987" s="406"/>
      <c r="BC987" s="406"/>
      <c r="BD987" s="406"/>
      <c r="BE987" s="406"/>
      <c r="BF987" s="406"/>
      <c r="BG987" s="406"/>
      <c r="BH987" s="406"/>
      <c r="BI987" s="406"/>
      <c r="BJ987" s="406"/>
      <c r="BK987" s="406"/>
      <c r="BL987" s="406"/>
      <c r="BM987" s="406"/>
      <c r="BN987" s="406"/>
      <c r="BO987" s="406"/>
      <c r="BP987" s="406"/>
      <c r="BQ987" s="406"/>
      <c r="BR987" s="406"/>
      <c r="BS987" s="406"/>
      <c r="BT987" s="406"/>
      <c r="BU987" s="406"/>
      <c r="BV987" s="406"/>
      <c r="BW987" s="406"/>
      <c r="BX987" s="406"/>
      <c r="BY987" s="406"/>
      <c r="BZ987" s="406"/>
      <c r="CA987" s="406"/>
      <c r="CB987" s="406"/>
      <c r="CC987" s="406"/>
      <c r="CD987" s="406"/>
      <c r="CE987" s="406"/>
      <c r="CF987" s="406"/>
      <c r="CG987" s="406"/>
      <c r="CH987" s="406"/>
      <c r="CI987" s="406"/>
    </row>
    <row r="988" spans="1:87" ht="15.75" customHeight="1">
      <c r="A988" s="406"/>
      <c r="B988" s="407"/>
      <c r="C988" s="407"/>
      <c r="D988" s="406"/>
      <c r="E988" s="406"/>
      <c r="F988" s="406"/>
      <c r="G988" s="406"/>
      <c r="H988" s="406"/>
      <c r="I988" s="406"/>
      <c r="J988" s="406"/>
      <c r="K988" s="406"/>
      <c r="L988" s="406"/>
      <c r="M988" s="406"/>
      <c r="N988" s="406"/>
      <c r="O988" s="406"/>
      <c r="P988" s="406"/>
      <c r="Q988" s="406"/>
      <c r="R988" s="406"/>
      <c r="S988" s="406"/>
      <c r="T988" s="406"/>
      <c r="U988" s="406"/>
      <c r="V988" s="406"/>
      <c r="W988" s="406"/>
      <c r="X988" s="406"/>
      <c r="Y988" s="406"/>
      <c r="Z988" s="406"/>
      <c r="AA988" s="406"/>
      <c r="AB988" s="406"/>
      <c r="AC988" s="406"/>
      <c r="AD988" s="406"/>
      <c r="AE988" s="406"/>
      <c r="AF988" s="406"/>
      <c r="AG988" s="406"/>
      <c r="AH988" s="406"/>
      <c r="AI988" s="406"/>
      <c r="AJ988" s="406"/>
      <c r="AK988" s="406"/>
      <c r="AL988" s="406"/>
      <c r="AM988" s="406"/>
      <c r="AN988" s="406"/>
      <c r="AO988" s="406"/>
      <c r="AP988" s="406"/>
      <c r="AQ988" s="406"/>
      <c r="AR988" s="406"/>
      <c r="AS988" s="406"/>
      <c r="AT988" s="406"/>
      <c r="AU988" s="406"/>
      <c r="AV988" s="406"/>
      <c r="AW988" s="406"/>
      <c r="AX988" s="406"/>
      <c r="AY988" s="406"/>
      <c r="AZ988" s="406"/>
      <c r="BA988" s="406"/>
      <c r="BB988" s="406"/>
      <c r="BC988" s="406"/>
      <c r="BD988" s="406"/>
      <c r="BE988" s="406"/>
      <c r="BF988" s="406"/>
      <c r="BG988" s="406"/>
      <c r="BH988" s="406"/>
      <c r="BI988" s="406"/>
      <c r="BJ988" s="406"/>
      <c r="BK988" s="406"/>
      <c r="BL988" s="406"/>
      <c r="BM988" s="406"/>
      <c r="BN988" s="406"/>
      <c r="BO988" s="406"/>
      <c r="BP988" s="406"/>
      <c r="BQ988" s="406"/>
      <c r="BR988" s="406"/>
      <c r="BS988" s="406"/>
      <c r="BT988" s="406"/>
      <c r="BU988" s="406"/>
      <c r="BV988" s="406"/>
      <c r="BW988" s="406"/>
      <c r="BX988" s="406"/>
      <c r="BY988" s="406"/>
      <c r="BZ988" s="406"/>
      <c r="CA988" s="406"/>
      <c r="CB988" s="406"/>
      <c r="CC988" s="406"/>
      <c r="CD988" s="406"/>
      <c r="CE988" s="406"/>
      <c r="CF988" s="406"/>
      <c r="CG988" s="406"/>
      <c r="CH988" s="406"/>
      <c r="CI988" s="406"/>
    </row>
    <row r="989" spans="1:87" ht="15.75" customHeight="1">
      <c r="A989" s="406"/>
      <c r="B989" s="407"/>
      <c r="C989" s="407"/>
      <c r="D989" s="406"/>
      <c r="E989" s="406"/>
      <c r="F989" s="406"/>
      <c r="G989" s="406"/>
      <c r="H989" s="406"/>
      <c r="I989" s="406"/>
      <c r="J989" s="406"/>
      <c r="K989" s="406"/>
      <c r="L989" s="406"/>
      <c r="M989" s="406"/>
      <c r="N989" s="406"/>
      <c r="O989" s="406"/>
      <c r="P989" s="406"/>
      <c r="Q989" s="406"/>
      <c r="R989" s="406"/>
      <c r="S989" s="406"/>
      <c r="T989" s="406"/>
      <c r="U989" s="406"/>
      <c r="V989" s="406"/>
      <c r="W989" s="406"/>
      <c r="X989" s="406"/>
      <c r="Y989" s="406"/>
      <c r="Z989" s="406"/>
      <c r="AA989" s="406"/>
      <c r="AB989" s="406"/>
      <c r="AC989" s="406"/>
      <c r="AD989" s="406"/>
      <c r="AE989" s="406"/>
      <c r="AF989" s="406"/>
      <c r="AG989" s="406"/>
      <c r="AH989" s="406"/>
      <c r="AI989" s="406"/>
      <c r="AJ989" s="406"/>
      <c r="AK989" s="406"/>
      <c r="AL989" s="406"/>
      <c r="AM989" s="406"/>
      <c r="AN989" s="406"/>
      <c r="AO989" s="406"/>
      <c r="AP989" s="406"/>
      <c r="AQ989" s="406"/>
      <c r="AR989" s="406"/>
      <c r="AS989" s="406"/>
      <c r="AT989" s="406"/>
      <c r="AU989" s="406"/>
      <c r="AV989" s="406"/>
      <c r="AW989" s="406"/>
      <c r="AX989" s="406"/>
      <c r="AY989" s="406"/>
      <c r="AZ989" s="406"/>
      <c r="BA989" s="406"/>
      <c r="BB989" s="406"/>
      <c r="BC989" s="406"/>
      <c r="BD989" s="406"/>
      <c r="BE989" s="406"/>
      <c r="BF989" s="406"/>
      <c r="BG989" s="406"/>
      <c r="BH989" s="406"/>
      <c r="BI989" s="406"/>
      <c r="BJ989" s="406"/>
      <c r="BK989" s="406"/>
      <c r="BL989" s="406"/>
      <c r="BM989" s="406"/>
      <c r="BN989" s="406"/>
      <c r="BO989" s="406"/>
      <c r="BP989" s="406"/>
      <c r="BQ989" s="406"/>
      <c r="BR989" s="406"/>
      <c r="BS989" s="406"/>
      <c r="BT989" s="406"/>
      <c r="BU989" s="406"/>
      <c r="BV989" s="406"/>
      <c r="BW989" s="406"/>
      <c r="BX989" s="406"/>
      <c r="BY989" s="406"/>
      <c r="BZ989" s="406"/>
      <c r="CA989" s="406"/>
      <c r="CB989" s="406"/>
      <c r="CC989" s="406"/>
      <c r="CD989" s="406"/>
      <c r="CE989" s="406"/>
      <c r="CF989" s="406"/>
      <c r="CG989" s="406"/>
      <c r="CH989" s="406"/>
      <c r="CI989" s="406"/>
    </row>
    <row r="990" spans="1:87" ht="15.75" customHeight="1">
      <c r="A990" s="406"/>
      <c r="B990" s="407"/>
      <c r="C990" s="407"/>
      <c r="D990" s="406"/>
      <c r="E990" s="406"/>
      <c r="F990" s="406"/>
      <c r="G990" s="406"/>
      <c r="H990" s="406"/>
      <c r="I990" s="406"/>
      <c r="J990" s="406"/>
      <c r="K990" s="406"/>
      <c r="L990" s="406"/>
      <c r="M990" s="406"/>
      <c r="N990" s="406"/>
      <c r="O990" s="406"/>
      <c r="P990" s="406"/>
      <c r="Q990" s="406"/>
      <c r="R990" s="406"/>
      <c r="S990" s="406"/>
      <c r="T990" s="406"/>
      <c r="U990" s="406"/>
      <c r="V990" s="406"/>
      <c r="W990" s="406"/>
      <c r="X990" s="406"/>
      <c r="Y990" s="406"/>
      <c r="Z990" s="406"/>
      <c r="AA990" s="406"/>
      <c r="AB990" s="406"/>
      <c r="AC990" s="406"/>
      <c r="AD990" s="406"/>
      <c r="AE990" s="406"/>
      <c r="AF990" s="406"/>
      <c r="AG990" s="406"/>
      <c r="AH990" s="406"/>
      <c r="AI990" s="406"/>
      <c r="AJ990" s="406"/>
      <c r="AK990" s="406"/>
      <c r="AL990" s="406"/>
      <c r="AM990" s="406"/>
      <c r="AN990" s="406"/>
      <c r="AO990" s="406"/>
      <c r="AP990" s="406"/>
      <c r="AQ990" s="406"/>
      <c r="AR990" s="406"/>
      <c r="AS990" s="406"/>
      <c r="AT990" s="406"/>
      <c r="AU990" s="406"/>
      <c r="AV990" s="406"/>
      <c r="AW990" s="406"/>
      <c r="AX990" s="406"/>
      <c r="AY990" s="406"/>
      <c r="AZ990" s="406"/>
      <c r="BA990" s="406"/>
      <c r="BB990" s="406"/>
      <c r="BC990" s="406"/>
      <c r="BD990" s="406"/>
      <c r="BE990" s="406"/>
      <c r="BF990" s="406"/>
      <c r="BG990" s="406"/>
      <c r="BH990" s="406"/>
      <c r="BI990" s="406"/>
      <c r="BJ990" s="406"/>
      <c r="BK990" s="406"/>
      <c r="BL990" s="406"/>
      <c r="BM990" s="406"/>
      <c r="BN990" s="406"/>
      <c r="BO990" s="406"/>
      <c r="BP990" s="406"/>
      <c r="BQ990" s="406"/>
      <c r="BR990" s="406"/>
      <c r="BS990" s="406"/>
      <c r="BT990" s="406"/>
      <c r="BU990" s="406"/>
      <c r="BV990" s="406"/>
      <c r="BW990" s="406"/>
      <c r="BX990" s="406"/>
      <c r="BY990" s="406"/>
      <c r="BZ990" s="406"/>
      <c r="CA990" s="406"/>
      <c r="CB990" s="406"/>
      <c r="CC990" s="406"/>
      <c r="CD990" s="406"/>
      <c r="CE990" s="406"/>
      <c r="CF990" s="406"/>
      <c r="CG990" s="406"/>
      <c r="CH990" s="406"/>
      <c r="CI990" s="406"/>
    </row>
    <row r="991" spans="1:87" ht="15.75" customHeight="1">
      <c r="A991" s="406"/>
      <c r="B991" s="407"/>
      <c r="C991" s="407"/>
      <c r="D991" s="406"/>
      <c r="E991" s="406"/>
      <c r="F991" s="406"/>
      <c r="G991" s="406"/>
      <c r="H991" s="406"/>
      <c r="I991" s="406"/>
      <c r="J991" s="406"/>
      <c r="K991" s="406"/>
      <c r="L991" s="406"/>
      <c r="M991" s="406"/>
      <c r="N991" s="406"/>
      <c r="O991" s="406"/>
      <c r="P991" s="406"/>
      <c r="Q991" s="406"/>
      <c r="R991" s="406"/>
      <c r="S991" s="406"/>
      <c r="T991" s="406"/>
      <c r="U991" s="406"/>
      <c r="V991" s="406"/>
      <c r="W991" s="406"/>
      <c r="X991" s="406"/>
      <c r="Y991" s="406"/>
      <c r="Z991" s="406"/>
      <c r="AA991" s="406"/>
      <c r="AB991" s="406"/>
      <c r="AC991" s="406"/>
      <c r="AD991" s="406"/>
      <c r="AE991" s="406"/>
      <c r="AF991" s="406"/>
      <c r="AG991" s="406"/>
      <c r="AH991" s="406"/>
      <c r="AI991" s="406"/>
      <c r="AJ991" s="406"/>
      <c r="AK991" s="406"/>
      <c r="AL991" s="406"/>
      <c r="AM991" s="406"/>
      <c r="AN991" s="406"/>
      <c r="AO991" s="406"/>
      <c r="AP991" s="406"/>
      <c r="AQ991" s="406"/>
      <c r="AR991" s="406"/>
      <c r="AS991" s="406"/>
      <c r="AT991" s="406"/>
      <c r="AU991" s="406"/>
      <c r="AV991" s="406"/>
      <c r="AW991" s="406"/>
      <c r="AX991" s="406"/>
      <c r="AY991" s="406"/>
      <c r="AZ991" s="406"/>
      <c r="BA991" s="406"/>
      <c r="BB991" s="406"/>
      <c r="BC991" s="406"/>
      <c r="BD991" s="406"/>
      <c r="BE991" s="406"/>
      <c r="BF991" s="406"/>
      <c r="BG991" s="406"/>
      <c r="BH991" s="406"/>
      <c r="BI991" s="406"/>
      <c r="BJ991" s="406"/>
      <c r="BK991" s="406"/>
      <c r="BL991" s="406"/>
      <c r="BM991" s="406"/>
      <c r="BN991" s="406"/>
      <c r="BO991" s="406"/>
      <c r="BP991" s="406"/>
      <c r="BQ991" s="406"/>
      <c r="BR991" s="406"/>
      <c r="BS991" s="406"/>
      <c r="BT991" s="406"/>
      <c r="BU991" s="406"/>
      <c r="BV991" s="406"/>
      <c r="BW991" s="406"/>
      <c r="BX991" s="406"/>
      <c r="BY991" s="406"/>
      <c r="BZ991" s="406"/>
      <c r="CA991" s="406"/>
      <c r="CB991" s="406"/>
      <c r="CC991" s="406"/>
      <c r="CD991" s="406"/>
      <c r="CE991" s="406"/>
      <c r="CF991" s="406"/>
      <c r="CG991" s="406"/>
      <c r="CH991" s="406"/>
      <c r="CI991" s="406"/>
    </row>
    <row r="992" spans="1:87" ht="15.75" customHeight="1">
      <c r="A992" s="406"/>
      <c r="B992" s="407"/>
      <c r="C992" s="407"/>
      <c r="D992" s="406"/>
      <c r="E992" s="406"/>
      <c r="F992" s="406"/>
      <c r="G992" s="406"/>
      <c r="H992" s="406"/>
      <c r="I992" s="406"/>
      <c r="J992" s="406"/>
      <c r="K992" s="406"/>
      <c r="L992" s="406"/>
      <c r="M992" s="406"/>
      <c r="N992" s="406"/>
      <c r="O992" s="406"/>
      <c r="P992" s="406"/>
      <c r="Q992" s="406"/>
      <c r="R992" s="406"/>
      <c r="S992" s="406"/>
      <c r="T992" s="406"/>
      <c r="U992" s="406"/>
      <c r="V992" s="406"/>
      <c r="W992" s="406"/>
      <c r="X992" s="406"/>
      <c r="Y992" s="406"/>
      <c r="Z992" s="406"/>
      <c r="AA992" s="406"/>
      <c r="AB992" s="406"/>
      <c r="AC992" s="406"/>
      <c r="AD992" s="406"/>
      <c r="AE992" s="406"/>
      <c r="AF992" s="406"/>
      <c r="AG992" s="406"/>
      <c r="AH992" s="406"/>
      <c r="AI992" s="406"/>
      <c r="AJ992" s="406"/>
      <c r="AK992" s="406"/>
      <c r="AL992" s="406"/>
      <c r="AM992" s="406"/>
      <c r="AN992" s="406"/>
      <c r="AO992" s="406"/>
      <c r="AP992" s="406"/>
      <c r="AQ992" s="406"/>
      <c r="AR992" s="406"/>
      <c r="AS992" s="406"/>
      <c r="AT992" s="406"/>
      <c r="AU992" s="406"/>
      <c r="AV992" s="406"/>
      <c r="AW992" s="406"/>
      <c r="AX992" s="406"/>
      <c r="AY992" s="406"/>
      <c r="AZ992" s="406"/>
      <c r="BA992" s="406"/>
      <c r="BB992" s="406"/>
      <c r="BC992" s="406"/>
      <c r="BD992" s="406"/>
      <c r="BE992" s="406"/>
      <c r="BF992" s="406"/>
      <c r="BG992" s="406"/>
      <c r="BH992" s="406"/>
      <c r="BI992" s="406"/>
      <c r="BJ992" s="406"/>
      <c r="BK992" s="406"/>
      <c r="BL992" s="406"/>
      <c r="BM992" s="406"/>
      <c r="BN992" s="406"/>
      <c r="BO992" s="406"/>
      <c r="BP992" s="406"/>
      <c r="BQ992" s="406"/>
      <c r="BR992" s="406"/>
      <c r="BS992" s="406"/>
      <c r="BT992" s="406"/>
      <c r="BU992" s="406"/>
      <c r="BV992" s="406"/>
      <c r="BW992" s="406"/>
      <c r="BX992" s="406"/>
      <c r="BY992" s="406"/>
      <c r="BZ992" s="406"/>
      <c r="CA992" s="406"/>
      <c r="CB992" s="406"/>
      <c r="CC992" s="406"/>
      <c r="CD992" s="406"/>
      <c r="CE992" s="406"/>
      <c r="CF992" s="406"/>
      <c r="CG992" s="406"/>
      <c r="CH992" s="406"/>
      <c r="CI992" s="406"/>
    </row>
    <row r="993" spans="1:87" ht="15.75" customHeight="1">
      <c r="A993" s="406"/>
      <c r="B993" s="407"/>
      <c r="C993" s="407"/>
      <c r="D993" s="406"/>
      <c r="E993" s="406"/>
      <c r="F993" s="406"/>
      <c r="G993" s="406"/>
      <c r="H993" s="406"/>
      <c r="I993" s="406"/>
      <c r="J993" s="406"/>
      <c r="K993" s="406"/>
      <c r="L993" s="406"/>
      <c r="M993" s="406"/>
      <c r="N993" s="406"/>
      <c r="O993" s="406"/>
      <c r="P993" s="406"/>
      <c r="Q993" s="406"/>
      <c r="R993" s="406"/>
      <c r="S993" s="406"/>
      <c r="T993" s="406"/>
      <c r="U993" s="406"/>
      <c r="V993" s="406"/>
      <c r="W993" s="406"/>
      <c r="X993" s="406"/>
      <c r="Y993" s="406"/>
      <c r="Z993" s="406"/>
      <c r="AA993" s="406"/>
      <c r="AB993" s="406"/>
      <c r="AC993" s="406"/>
      <c r="AD993" s="406"/>
      <c r="AE993" s="406"/>
      <c r="AF993" s="406"/>
      <c r="AG993" s="406"/>
      <c r="AH993" s="406"/>
      <c r="AI993" s="406"/>
      <c r="AJ993" s="406"/>
      <c r="AK993" s="406"/>
      <c r="AL993" s="406"/>
      <c r="AM993" s="406"/>
      <c r="AN993" s="406"/>
      <c r="AO993" s="406"/>
      <c r="AP993" s="406"/>
      <c r="AQ993" s="406"/>
      <c r="AR993" s="406"/>
      <c r="AS993" s="406"/>
      <c r="AT993" s="406"/>
      <c r="AU993" s="406"/>
      <c r="AV993" s="406"/>
      <c r="AW993" s="406"/>
      <c r="AX993" s="406"/>
      <c r="AY993" s="406"/>
      <c r="AZ993" s="406"/>
      <c r="BA993" s="406"/>
      <c r="BB993" s="406"/>
      <c r="BC993" s="406"/>
      <c r="BD993" s="406"/>
      <c r="BE993" s="406"/>
      <c r="BF993" s="406"/>
      <c r="BG993" s="406"/>
      <c r="BH993" s="406"/>
      <c r="BI993" s="406"/>
      <c r="BJ993" s="406"/>
      <c r="BK993" s="406"/>
      <c r="BL993" s="406"/>
      <c r="BM993" s="406"/>
      <c r="BN993" s="406"/>
      <c r="BO993" s="406"/>
      <c r="BP993" s="406"/>
      <c r="BQ993" s="406"/>
      <c r="BR993" s="406"/>
      <c r="BS993" s="406"/>
      <c r="BT993" s="406"/>
      <c r="BU993" s="406"/>
      <c r="BV993" s="406"/>
      <c r="BW993" s="406"/>
      <c r="BX993" s="406"/>
      <c r="BY993" s="406"/>
      <c r="BZ993" s="406"/>
      <c r="CA993" s="406"/>
      <c r="CB993" s="406"/>
      <c r="CC993" s="406"/>
      <c r="CD993" s="406"/>
      <c r="CE993" s="406"/>
      <c r="CF993" s="406"/>
      <c r="CG993" s="406"/>
      <c r="CH993" s="406"/>
      <c r="CI993" s="406"/>
    </row>
    <row r="994" spans="1:87" ht="15.75" customHeight="1">
      <c r="A994" s="406"/>
      <c r="B994" s="407"/>
      <c r="C994" s="407"/>
      <c r="D994" s="406"/>
      <c r="E994" s="406"/>
      <c r="F994" s="406"/>
      <c r="G994" s="406"/>
      <c r="H994" s="406"/>
      <c r="I994" s="406"/>
      <c r="J994" s="406"/>
      <c r="K994" s="406"/>
      <c r="L994" s="406"/>
      <c r="M994" s="406"/>
      <c r="N994" s="406"/>
      <c r="O994" s="406"/>
      <c r="P994" s="406"/>
      <c r="Q994" s="406"/>
      <c r="R994" s="406"/>
      <c r="S994" s="406"/>
      <c r="T994" s="406"/>
      <c r="U994" s="406"/>
      <c r="V994" s="406"/>
      <c r="W994" s="406"/>
      <c r="X994" s="406"/>
      <c r="Y994" s="406"/>
      <c r="Z994" s="406"/>
      <c r="AA994" s="406"/>
      <c r="AB994" s="406"/>
      <c r="AC994" s="406"/>
      <c r="AD994" s="406"/>
      <c r="AE994" s="406"/>
      <c r="AF994" s="406"/>
      <c r="AG994" s="406"/>
      <c r="AH994" s="406"/>
      <c r="AI994" s="406"/>
      <c r="AJ994" s="406"/>
      <c r="AK994" s="406"/>
      <c r="AL994" s="406"/>
      <c r="AM994" s="406"/>
      <c r="AN994" s="406"/>
      <c r="AO994" s="406"/>
      <c r="AP994" s="406"/>
      <c r="AQ994" s="406"/>
      <c r="AR994" s="406"/>
      <c r="AS994" s="406"/>
      <c r="AT994" s="406"/>
      <c r="AU994" s="406"/>
      <c r="AV994" s="406"/>
      <c r="AW994" s="406"/>
      <c r="AX994" s="406"/>
      <c r="AY994" s="406"/>
      <c r="AZ994" s="406"/>
      <c r="BA994" s="406"/>
      <c r="BB994" s="406"/>
      <c r="BC994" s="406"/>
      <c r="BD994" s="406"/>
      <c r="BE994" s="406"/>
      <c r="BF994" s="406"/>
      <c r="BG994" s="406"/>
      <c r="BH994" s="406"/>
      <c r="BI994" s="406"/>
      <c r="BJ994" s="406"/>
      <c r="BK994" s="406"/>
      <c r="BL994" s="406"/>
      <c r="BM994" s="406"/>
      <c r="BN994" s="406"/>
      <c r="BO994" s="406"/>
      <c r="BP994" s="406"/>
      <c r="BQ994" s="406"/>
      <c r="BR994" s="406"/>
      <c r="BS994" s="406"/>
      <c r="BT994" s="406"/>
      <c r="BU994" s="406"/>
      <c r="BV994" s="406"/>
      <c r="BW994" s="406"/>
      <c r="BX994" s="406"/>
      <c r="BY994" s="406"/>
      <c r="BZ994" s="406"/>
      <c r="CA994" s="406"/>
      <c r="CB994" s="406"/>
      <c r="CC994" s="406"/>
      <c r="CD994" s="406"/>
      <c r="CE994" s="406"/>
      <c r="CF994" s="406"/>
      <c r="CG994" s="406"/>
      <c r="CH994" s="406"/>
      <c r="CI994" s="406"/>
    </row>
    <row r="995" spans="1:87" ht="15.75" customHeight="1">
      <c r="A995" s="406"/>
      <c r="B995" s="407"/>
      <c r="C995" s="407"/>
      <c r="D995" s="406"/>
      <c r="E995" s="406"/>
      <c r="F995" s="406"/>
      <c r="G995" s="406"/>
      <c r="H995" s="406"/>
      <c r="I995" s="406"/>
      <c r="J995" s="406"/>
      <c r="K995" s="406"/>
      <c r="L995" s="406"/>
      <c r="M995" s="406"/>
      <c r="N995" s="406"/>
      <c r="O995" s="406"/>
      <c r="P995" s="406"/>
      <c r="Q995" s="406"/>
      <c r="R995" s="406"/>
      <c r="S995" s="406"/>
      <c r="T995" s="406"/>
      <c r="U995" s="406"/>
      <c r="V995" s="406"/>
      <c r="W995" s="406"/>
      <c r="X995" s="406"/>
      <c r="Y995" s="406"/>
      <c r="Z995" s="406"/>
      <c r="AA995" s="406"/>
      <c r="AB995" s="406"/>
      <c r="AC995" s="406"/>
      <c r="AD995" s="406"/>
      <c r="AE995" s="406"/>
      <c r="AF995" s="406"/>
      <c r="AG995" s="406"/>
      <c r="AH995" s="406"/>
      <c r="AI995" s="406"/>
      <c r="AJ995" s="406"/>
      <c r="AK995" s="406"/>
      <c r="AL995" s="406"/>
      <c r="AM995" s="406"/>
      <c r="AN995" s="406"/>
      <c r="AO995" s="406"/>
      <c r="AP995" s="406"/>
      <c r="AQ995" s="406"/>
      <c r="AR995" s="406"/>
      <c r="AS995" s="406"/>
      <c r="AT995" s="406"/>
      <c r="AU995" s="406"/>
      <c r="AV995" s="406"/>
      <c r="AW995" s="406"/>
      <c r="AX995" s="406"/>
      <c r="AY995" s="406"/>
      <c r="AZ995" s="406"/>
      <c r="BA995" s="406"/>
      <c r="BB995" s="406"/>
      <c r="BC995" s="406"/>
      <c r="BD995" s="406"/>
      <c r="BE995" s="406"/>
      <c r="BF995" s="406"/>
      <c r="BG995" s="406"/>
      <c r="BH995" s="406"/>
      <c r="BI995" s="406"/>
      <c r="BJ995" s="406"/>
      <c r="BK995" s="406"/>
      <c r="BL995" s="406"/>
      <c r="BM995" s="406"/>
      <c r="BN995" s="406"/>
      <c r="BO995" s="406"/>
      <c r="BP995" s="406"/>
      <c r="BQ995" s="406"/>
      <c r="BR995" s="406"/>
      <c r="BS995" s="406"/>
      <c r="BT995" s="406"/>
      <c r="BU995" s="406"/>
      <c r="BV995" s="406"/>
      <c r="BW995" s="406"/>
      <c r="BX995" s="406"/>
      <c r="BY995" s="406"/>
      <c r="BZ995" s="406"/>
      <c r="CA995" s="406"/>
      <c r="CB995" s="406"/>
      <c r="CC995" s="406"/>
      <c r="CD995" s="406"/>
      <c r="CE995" s="406"/>
      <c r="CF995" s="406"/>
      <c r="CG995" s="406"/>
      <c r="CH995" s="406"/>
      <c r="CI995" s="406"/>
    </row>
    <row r="996" spans="1:87" ht="15.75" customHeight="1">
      <c r="A996" s="406"/>
      <c r="B996" s="407"/>
      <c r="C996" s="407"/>
      <c r="D996" s="406"/>
      <c r="E996" s="406"/>
      <c r="F996" s="406"/>
      <c r="G996" s="406"/>
      <c r="H996" s="406"/>
      <c r="I996" s="406"/>
      <c r="J996" s="406"/>
      <c r="K996" s="406"/>
      <c r="L996" s="406"/>
      <c r="M996" s="406"/>
      <c r="N996" s="406"/>
      <c r="O996" s="406"/>
      <c r="P996" s="406"/>
      <c r="Q996" s="406"/>
      <c r="R996" s="406"/>
      <c r="S996" s="406"/>
      <c r="T996" s="406"/>
      <c r="U996" s="406"/>
      <c r="V996" s="406"/>
      <c r="W996" s="406"/>
      <c r="X996" s="406"/>
      <c r="Y996" s="406"/>
      <c r="Z996" s="406"/>
      <c r="AA996" s="406"/>
      <c r="AB996" s="406"/>
      <c r="AC996" s="406"/>
      <c r="AD996" s="406"/>
      <c r="AE996" s="406"/>
      <c r="AF996" s="406"/>
      <c r="AG996" s="406"/>
      <c r="AH996" s="406"/>
      <c r="AI996" s="406"/>
      <c r="AJ996" s="406"/>
      <c r="AK996" s="406"/>
      <c r="AL996" s="406"/>
      <c r="AM996" s="406"/>
      <c r="AN996" s="406"/>
      <c r="AO996" s="406"/>
      <c r="AP996" s="406"/>
      <c r="AQ996" s="406"/>
      <c r="AR996" s="406"/>
      <c r="AS996" s="406"/>
      <c r="AT996" s="406"/>
      <c r="AU996" s="406"/>
      <c r="AV996" s="406"/>
      <c r="AW996" s="406"/>
      <c r="AX996" s="406"/>
      <c r="AY996" s="406"/>
      <c r="AZ996" s="406"/>
      <c r="BA996" s="406"/>
      <c r="BB996" s="406"/>
      <c r="BC996" s="406"/>
      <c r="BD996" s="406"/>
      <c r="BE996" s="406"/>
      <c r="BF996" s="406"/>
      <c r="BG996" s="406"/>
      <c r="BH996" s="406"/>
      <c r="BI996" s="406"/>
      <c r="BJ996" s="406"/>
      <c r="BK996" s="406"/>
      <c r="BL996" s="406"/>
      <c r="BM996" s="406"/>
      <c r="BN996" s="406"/>
      <c r="BO996" s="406"/>
      <c r="BP996" s="406"/>
      <c r="BQ996" s="406"/>
      <c r="BR996" s="406"/>
      <c r="BS996" s="406"/>
      <c r="BT996" s="406"/>
      <c r="BU996" s="406"/>
      <c r="BV996" s="406"/>
      <c r="BW996" s="406"/>
      <c r="BX996" s="406"/>
      <c r="BY996" s="406"/>
      <c r="BZ996" s="406"/>
      <c r="CA996" s="406"/>
      <c r="CB996" s="406"/>
      <c r="CC996" s="406"/>
      <c r="CD996" s="406"/>
      <c r="CE996" s="406"/>
      <c r="CF996" s="406"/>
      <c r="CG996" s="406"/>
      <c r="CH996" s="406"/>
      <c r="CI996" s="406"/>
    </row>
  </sheetData>
  <mergeCells count="2">
    <mergeCell ref="G1:H1"/>
    <mergeCell ref="L1:M1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F00-000000000000}">
          <x14:formula1>
            <xm:f>Settings!$C$32:$C$38</xm:f>
          </x14:formula1>
          <xm:sqref>B38 B59 B49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F0"/>
  </sheetPr>
  <dimension ref="A1:U87"/>
  <sheetViews>
    <sheetView showGridLines="0" workbookViewId="0">
      <pane xSplit="3" ySplit="4" topLeftCell="D5" activePane="bottomRight" state="frozen"/>
      <selection pane="topRight" activeCell="D1" sqref="D1"/>
      <selection pane="bottomLeft" activeCell="A7" sqref="A7"/>
      <selection pane="bottomRight"/>
    </sheetView>
  </sheetViews>
  <sheetFormatPr defaultColWidth="12.6640625" defaultRowHeight="15" customHeight="1"/>
  <cols>
    <col min="1" max="1" width="36.1640625" style="273" customWidth="1"/>
    <col min="2" max="2" width="11.25" style="273" customWidth="1"/>
    <col min="3" max="3" width="7" style="273" customWidth="1"/>
    <col min="4" max="4" width="13.6640625" style="273" customWidth="1"/>
    <col min="5" max="5" width="12.6640625" style="273"/>
    <col min="6" max="6" width="11.4140625" style="273" customWidth="1"/>
    <col min="7" max="7" width="12.25" style="273" customWidth="1"/>
    <col min="8" max="9" width="15.25" style="273" customWidth="1"/>
    <col min="10" max="10" width="16.9140625" style="273" customWidth="1"/>
    <col min="11" max="12" width="13.4140625" style="273" customWidth="1"/>
    <col min="13" max="14" width="15.25" style="273" customWidth="1"/>
    <col min="15" max="21" width="17" style="273" customWidth="1"/>
    <col min="22" max="16384" width="12.6640625" style="273"/>
  </cols>
  <sheetData>
    <row r="1" spans="1:21" ht="25.5" customHeight="1">
      <c r="A1" s="778" t="str">
        <f>Settings!$C$6</f>
        <v>F9 Finance</v>
      </c>
      <c r="B1" s="779"/>
      <c r="C1" s="779"/>
      <c r="D1" s="780"/>
      <c r="E1" s="468"/>
      <c r="F1" s="415"/>
      <c r="G1" s="781"/>
      <c r="H1" s="417"/>
      <c r="I1" s="418"/>
      <c r="J1" s="782"/>
      <c r="K1" s="415"/>
      <c r="L1" s="781"/>
      <c r="M1" s="783"/>
      <c r="N1" s="784"/>
      <c r="O1" s="785"/>
      <c r="P1" s="785"/>
      <c r="Q1" s="785"/>
      <c r="R1" s="785"/>
      <c r="S1" s="785"/>
      <c r="T1" s="785"/>
      <c r="U1" s="785"/>
    </row>
    <row r="2" spans="1:21" ht="25.5" customHeight="1">
      <c r="A2" s="786" t="s">
        <v>246</v>
      </c>
      <c r="B2" s="779"/>
      <c r="C2" s="779"/>
      <c r="D2" s="787"/>
      <c r="E2" s="470"/>
      <c r="F2" s="470"/>
      <c r="G2" s="788"/>
      <c r="H2" s="788"/>
      <c r="I2" s="470"/>
      <c r="J2" s="788"/>
      <c r="K2" s="470"/>
      <c r="L2" s="788"/>
      <c r="M2" s="470"/>
      <c r="N2" s="470"/>
      <c r="O2" s="789"/>
      <c r="P2" s="789"/>
      <c r="Q2" s="789"/>
      <c r="R2" s="789"/>
      <c r="S2" s="789"/>
      <c r="T2" s="789"/>
      <c r="U2" s="789"/>
    </row>
    <row r="3" spans="1:21" ht="9.75" customHeight="1">
      <c r="A3" s="790"/>
      <c r="B3" s="779"/>
      <c r="C3" s="779"/>
      <c r="D3" s="787"/>
      <c r="E3" s="470"/>
      <c r="F3" s="470"/>
      <c r="G3" s="788"/>
      <c r="H3" s="788"/>
      <c r="I3" s="470"/>
      <c r="J3" s="788"/>
      <c r="K3" s="470"/>
      <c r="L3" s="788"/>
      <c r="M3" s="470"/>
      <c r="N3" s="470"/>
      <c r="O3" s="789"/>
      <c r="P3" s="789"/>
      <c r="Q3" s="789"/>
      <c r="R3" s="789"/>
      <c r="S3" s="789"/>
      <c r="T3" s="789"/>
      <c r="U3" s="789"/>
    </row>
    <row r="4" spans="1:21" ht="66.75" customHeight="1">
      <c r="A4" s="791" t="s">
        <v>247</v>
      </c>
      <c r="B4" s="791" t="s">
        <v>225</v>
      </c>
      <c r="C4" s="791"/>
      <c r="D4" s="791" t="s">
        <v>248</v>
      </c>
      <c r="E4" s="791" t="s">
        <v>249</v>
      </c>
      <c r="F4" s="791" t="s">
        <v>250</v>
      </c>
      <c r="G4" s="791" t="s">
        <v>251</v>
      </c>
      <c r="H4" s="791" t="s">
        <v>252</v>
      </c>
      <c r="I4" s="791" t="s">
        <v>253</v>
      </c>
      <c r="J4" s="791" t="s">
        <v>254</v>
      </c>
      <c r="K4" s="791" t="s">
        <v>255</v>
      </c>
      <c r="L4" s="791" t="s">
        <v>256</v>
      </c>
      <c r="M4" s="792" t="s">
        <v>48</v>
      </c>
      <c r="N4" s="414"/>
      <c r="O4" s="414"/>
      <c r="P4" s="791"/>
      <c r="Q4" s="791"/>
      <c r="R4" s="791"/>
      <c r="S4" s="791"/>
      <c r="T4" s="791"/>
      <c r="U4" s="791"/>
    </row>
    <row r="5" spans="1:21" ht="59.25" customHeight="1">
      <c r="A5" s="793"/>
      <c r="B5" s="794"/>
      <c r="C5" s="795"/>
      <c r="D5" s="796"/>
      <c r="E5" s="795"/>
      <c r="F5" s="795"/>
      <c r="G5" s="795"/>
      <c r="H5" s="795"/>
      <c r="I5" s="795"/>
      <c r="J5" s="793" t="s">
        <v>257</v>
      </c>
      <c r="K5" s="795"/>
      <c r="L5" s="795"/>
      <c r="M5" s="795"/>
      <c r="N5" s="795"/>
      <c r="O5" s="795"/>
      <c r="P5" s="795"/>
      <c r="Q5" s="795"/>
      <c r="R5" s="795"/>
      <c r="S5" s="795"/>
      <c r="T5" s="795"/>
      <c r="U5" s="795"/>
    </row>
    <row r="6" spans="1:21" ht="15.75" customHeight="1">
      <c r="A6" s="797"/>
      <c r="B6" s="794"/>
      <c r="C6" s="798"/>
      <c r="D6" s="798"/>
      <c r="E6" s="799"/>
      <c r="F6" s="799"/>
      <c r="G6" s="800"/>
      <c r="H6" s="800"/>
      <c r="I6" s="801"/>
      <c r="J6" s="795"/>
      <c r="K6" s="799"/>
      <c r="L6" s="800"/>
      <c r="M6" s="799"/>
      <c r="N6" s="799"/>
      <c r="O6" s="799"/>
      <c r="P6" s="799"/>
      <c r="Q6" s="799"/>
      <c r="R6" s="799"/>
      <c r="S6" s="799"/>
      <c r="T6" s="799"/>
      <c r="U6" s="799"/>
    </row>
    <row r="7" spans="1:21" ht="15.75" customHeight="1">
      <c r="A7" s="797"/>
      <c r="B7" s="794"/>
      <c r="C7" s="798"/>
      <c r="D7" s="802"/>
      <c r="E7" s="803"/>
      <c r="F7" s="803"/>
      <c r="G7" s="800"/>
      <c r="H7" s="800"/>
      <c r="I7" s="804"/>
      <c r="J7" s="795"/>
      <c r="K7" s="799"/>
      <c r="L7" s="800"/>
      <c r="M7" s="799"/>
      <c r="N7" s="799"/>
      <c r="O7" s="799"/>
      <c r="P7" s="799"/>
      <c r="Q7" s="799"/>
      <c r="R7" s="799"/>
      <c r="S7" s="799"/>
      <c r="T7" s="799"/>
      <c r="U7" s="799"/>
    </row>
    <row r="8" spans="1:21" ht="15.75" customHeight="1">
      <c r="A8" s="805" t="s">
        <v>258</v>
      </c>
      <c r="B8" s="806"/>
      <c r="C8" s="806"/>
      <c r="D8" s="807"/>
      <c r="E8" s="807"/>
      <c r="F8" s="807"/>
      <c r="G8" s="808"/>
      <c r="H8" s="808"/>
      <c r="I8" s="807"/>
      <c r="J8" s="808"/>
      <c r="K8" s="809"/>
      <c r="L8" s="808"/>
      <c r="M8" s="809"/>
      <c r="N8" s="809"/>
      <c r="O8" s="809"/>
      <c r="P8" s="809"/>
      <c r="Q8" s="809"/>
      <c r="R8" s="809"/>
      <c r="S8" s="809"/>
      <c r="T8" s="809"/>
      <c r="U8" s="809"/>
    </row>
    <row r="9" spans="1:21" ht="15.75" customHeight="1">
      <c r="A9" s="810" t="s">
        <v>259</v>
      </c>
      <c r="B9" s="811" t="s">
        <v>71</v>
      </c>
      <c r="C9" s="812" t="str">
        <f>Settings!$C$7</f>
        <v>USD</v>
      </c>
      <c r="D9" s="813">
        <f t="shared" ref="D9:D21" si="0">F9/12*(1+G9)</f>
        <v>5250</v>
      </c>
      <c r="E9" s="814">
        <f t="shared" ref="E9:E21" si="1">F9/12</f>
        <v>5000</v>
      </c>
      <c r="F9" s="815">
        <v>60000</v>
      </c>
      <c r="G9" s="816">
        <v>0.05</v>
      </c>
      <c r="H9" s="816">
        <v>0.1</v>
      </c>
      <c r="I9" s="817">
        <v>44927</v>
      </c>
      <c r="J9" s="445">
        <v>0</v>
      </c>
      <c r="K9" s="818" t="s">
        <v>260</v>
      </c>
      <c r="L9" s="445">
        <f t="shared" ref="L9:L21" si="2">J9</f>
        <v>0</v>
      </c>
      <c r="M9" s="819"/>
      <c r="N9" s="819"/>
      <c r="O9" s="819"/>
      <c r="P9" s="819"/>
      <c r="Q9" s="819"/>
      <c r="R9" s="819"/>
      <c r="S9" s="819"/>
      <c r="T9" s="819"/>
      <c r="U9" s="819"/>
    </row>
    <row r="10" spans="1:21" ht="15.75" customHeight="1">
      <c r="A10" s="810" t="s">
        <v>261</v>
      </c>
      <c r="B10" s="811" t="s">
        <v>71</v>
      </c>
      <c r="C10" s="812" t="str">
        <f>Settings!$C$7</f>
        <v>USD</v>
      </c>
      <c r="D10" s="813">
        <f t="shared" si="0"/>
        <v>5250</v>
      </c>
      <c r="E10" s="814">
        <f t="shared" si="1"/>
        <v>5000</v>
      </c>
      <c r="F10" s="815">
        <v>60000</v>
      </c>
      <c r="G10" s="816">
        <v>0.05</v>
      </c>
      <c r="H10" s="816">
        <v>0.1</v>
      </c>
      <c r="I10" s="817">
        <f>Settings!$C$8</f>
        <v>44927</v>
      </c>
      <c r="J10" s="445">
        <v>0</v>
      </c>
      <c r="K10" s="818" t="s">
        <v>260</v>
      </c>
      <c r="L10" s="445">
        <f t="shared" si="2"/>
        <v>0</v>
      </c>
      <c r="M10" s="820"/>
      <c r="N10" s="820"/>
      <c r="O10" s="820"/>
      <c r="P10" s="820"/>
      <c r="Q10" s="820"/>
      <c r="R10" s="820"/>
      <c r="S10" s="820"/>
      <c r="T10" s="820"/>
      <c r="U10" s="820"/>
    </row>
    <row r="11" spans="1:21" ht="15.75" customHeight="1">
      <c r="A11" s="810" t="s">
        <v>262</v>
      </c>
      <c r="B11" s="811" t="s">
        <v>71</v>
      </c>
      <c r="C11" s="812" t="str">
        <f>Settings!$C$7</f>
        <v>USD</v>
      </c>
      <c r="D11" s="813">
        <f t="shared" si="0"/>
        <v>5250</v>
      </c>
      <c r="E11" s="814">
        <f t="shared" si="1"/>
        <v>5000</v>
      </c>
      <c r="F11" s="815">
        <v>60000</v>
      </c>
      <c r="G11" s="816">
        <v>0.05</v>
      </c>
      <c r="H11" s="816">
        <v>0.1</v>
      </c>
      <c r="I11" s="817">
        <f>Settings!$C$8</f>
        <v>44927</v>
      </c>
      <c r="J11" s="445">
        <v>0</v>
      </c>
      <c r="K11" s="818" t="s">
        <v>260</v>
      </c>
      <c r="L11" s="445">
        <f t="shared" si="2"/>
        <v>0</v>
      </c>
      <c r="M11" s="820"/>
      <c r="N11" s="820"/>
      <c r="O11" s="820"/>
      <c r="P11" s="820"/>
      <c r="Q11" s="820"/>
      <c r="R11" s="820"/>
      <c r="S11" s="820"/>
      <c r="T11" s="820"/>
      <c r="U11" s="820"/>
    </row>
    <row r="12" spans="1:21" ht="15.75" customHeight="1">
      <c r="A12" s="810" t="s">
        <v>77</v>
      </c>
      <c r="B12" s="811" t="s">
        <v>71</v>
      </c>
      <c r="C12" s="812" t="str">
        <f>Settings!$C$7</f>
        <v>USD</v>
      </c>
      <c r="D12" s="813">
        <f t="shared" si="0"/>
        <v>5250</v>
      </c>
      <c r="E12" s="814">
        <f t="shared" si="1"/>
        <v>5000</v>
      </c>
      <c r="F12" s="815">
        <v>60000</v>
      </c>
      <c r="G12" s="816">
        <v>0.05</v>
      </c>
      <c r="H12" s="816">
        <v>0.1</v>
      </c>
      <c r="I12" s="817">
        <f>Settings!$C$8</f>
        <v>44927</v>
      </c>
      <c r="J12" s="445">
        <v>0</v>
      </c>
      <c r="K12" s="818" t="s">
        <v>260</v>
      </c>
      <c r="L12" s="445">
        <f t="shared" si="2"/>
        <v>0</v>
      </c>
      <c r="M12" s="820"/>
      <c r="N12" s="820"/>
      <c r="O12" s="820"/>
      <c r="P12" s="820"/>
      <c r="Q12" s="820"/>
      <c r="R12" s="820"/>
      <c r="S12" s="820"/>
      <c r="T12" s="820"/>
      <c r="U12" s="820"/>
    </row>
    <row r="13" spans="1:21" ht="15.75" customHeight="1">
      <c r="A13" s="810" t="s">
        <v>79</v>
      </c>
      <c r="B13" s="811" t="s">
        <v>71</v>
      </c>
      <c r="C13" s="812" t="str">
        <f>Settings!$C$7</f>
        <v>USD</v>
      </c>
      <c r="D13" s="813">
        <f t="shared" si="0"/>
        <v>5250</v>
      </c>
      <c r="E13" s="814">
        <f t="shared" si="1"/>
        <v>5000</v>
      </c>
      <c r="F13" s="815">
        <v>60000</v>
      </c>
      <c r="G13" s="816">
        <v>0.05</v>
      </c>
      <c r="H13" s="816">
        <v>0.1</v>
      </c>
      <c r="I13" s="817">
        <f>Settings!$C$8</f>
        <v>44927</v>
      </c>
      <c r="J13" s="445">
        <v>0</v>
      </c>
      <c r="K13" s="818" t="s">
        <v>260</v>
      </c>
      <c r="L13" s="445">
        <f t="shared" si="2"/>
        <v>0</v>
      </c>
      <c r="M13" s="820"/>
      <c r="N13" s="820"/>
      <c r="O13" s="820"/>
      <c r="P13" s="820"/>
      <c r="Q13" s="820"/>
      <c r="R13" s="820"/>
      <c r="S13" s="820"/>
      <c r="T13" s="820"/>
      <c r="U13" s="820"/>
    </row>
    <row r="14" spans="1:21" ht="15.75" customHeight="1">
      <c r="A14" s="810" t="s">
        <v>81</v>
      </c>
      <c r="B14" s="811" t="s">
        <v>71</v>
      </c>
      <c r="C14" s="812" t="str">
        <f>Settings!$C$7</f>
        <v>USD</v>
      </c>
      <c r="D14" s="813">
        <f t="shared" si="0"/>
        <v>5250</v>
      </c>
      <c r="E14" s="814">
        <f t="shared" si="1"/>
        <v>5000</v>
      </c>
      <c r="F14" s="815">
        <v>60000</v>
      </c>
      <c r="G14" s="816">
        <v>0.05</v>
      </c>
      <c r="H14" s="816">
        <v>0.1</v>
      </c>
      <c r="I14" s="817">
        <f>Settings!$C$8</f>
        <v>44927</v>
      </c>
      <c r="J14" s="445">
        <v>0</v>
      </c>
      <c r="K14" s="818" t="s">
        <v>260</v>
      </c>
      <c r="L14" s="445">
        <f t="shared" si="2"/>
        <v>0</v>
      </c>
      <c r="M14" s="820"/>
      <c r="N14" s="820"/>
      <c r="O14" s="820"/>
      <c r="P14" s="820"/>
      <c r="Q14" s="820"/>
      <c r="R14" s="820"/>
      <c r="S14" s="820"/>
      <c r="T14" s="820"/>
      <c r="U14" s="820"/>
    </row>
    <row r="15" spans="1:21" ht="15.75" customHeight="1">
      <c r="A15" s="810" t="s">
        <v>263</v>
      </c>
      <c r="B15" s="811" t="s">
        <v>71</v>
      </c>
      <c r="C15" s="812" t="str">
        <f>Settings!$C$7</f>
        <v>USD</v>
      </c>
      <c r="D15" s="813">
        <f t="shared" si="0"/>
        <v>5250</v>
      </c>
      <c r="E15" s="814">
        <f t="shared" si="1"/>
        <v>5000</v>
      </c>
      <c r="F15" s="815">
        <v>60000</v>
      </c>
      <c r="G15" s="816">
        <v>0.05</v>
      </c>
      <c r="H15" s="816">
        <v>0.1</v>
      </c>
      <c r="I15" s="817">
        <f>Settings!$C$8</f>
        <v>44927</v>
      </c>
      <c r="J15" s="445">
        <v>0</v>
      </c>
      <c r="K15" s="818" t="s">
        <v>260</v>
      </c>
      <c r="L15" s="445">
        <f t="shared" si="2"/>
        <v>0</v>
      </c>
      <c r="M15" s="820"/>
      <c r="N15" s="820"/>
      <c r="O15" s="820"/>
      <c r="P15" s="820"/>
      <c r="Q15" s="820"/>
      <c r="R15" s="820"/>
      <c r="S15" s="820"/>
      <c r="T15" s="820"/>
      <c r="U15" s="820"/>
    </row>
    <row r="16" spans="1:21" ht="15.75" customHeight="1">
      <c r="A16" s="810" t="s">
        <v>264</v>
      </c>
      <c r="B16" s="811" t="s">
        <v>71</v>
      </c>
      <c r="C16" s="812" t="str">
        <f>Settings!$C$7</f>
        <v>USD</v>
      </c>
      <c r="D16" s="813">
        <f t="shared" si="0"/>
        <v>5250</v>
      </c>
      <c r="E16" s="814">
        <f t="shared" si="1"/>
        <v>5000</v>
      </c>
      <c r="F16" s="815">
        <v>60000</v>
      </c>
      <c r="G16" s="816">
        <v>0.05</v>
      </c>
      <c r="H16" s="816">
        <v>0.1</v>
      </c>
      <c r="I16" s="817">
        <f>Settings!$C$8</f>
        <v>44927</v>
      </c>
      <c r="J16" s="445">
        <v>0</v>
      </c>
      <c r="K16" s="818" t="s">
        <v>260</v>
      </c>
      <c r="L16" s="445">
        <f t="shared" si="2"/>
        <v>0</v>
      </c>
      <c r="M16" s="820"/>
      <c r="N16" s="820"/>
      <c r="O16" s="820"/>
      <c r="P16" s="820"/>
      <c r="Q16" s="820"/>
      <c r="R16" s="820"/>
      <c r="S16" s="820"/>
      <c r="T16" s="820"/>
      <c r="U16" s="820"/>
    </row>
    <row r="17" spans="1:21" ht="15.75" customHeight="1">
      <c r="A17" s="810" t="s">
        <v>265</v>
      </c>
      <c r="B17" s="811" t="s">
        <v>71</v>
      </c>
      <c r="C17" s="812" t="str">
        <f>Settings!$C$7</f>
        <v>USD</v>
      </c>
      <c r="D17" s="813">
        <f t="shared" si="0"/>
        <v>5250</v>
      </c>
      <c r="E17" s="814">
        <f t="shared" si="1"/>
        <v>5000</v>
      </c>
      <c r="F17" s="815">
        <v>60000</v>
      </c>
      <c r="G17" s="816">
        <v>0.05</v>
      </c>
      <c r="H17" s="816">
        <v>0.1</v>
      </c>
      <c r="I17" s="817">
        <f>Settings!$C$8</f>
        <v>44927</v>
      </c>
      <c r="J17" s="445">
        <v>0</v>
      </c>
      <c r="K17" s="818" t="s">
        <v>260</v>
      </c>
      <c r="L17" s="445">
        <f t="shared" si="2"/>
        <v>0</v>
      </c>
      <c r="M17" s="820"/>
      <c r="N17" s="820"/>
      <c r="O17" s="820"/>
      <c r="P17" s="820"/>
      <c r="Q17" s="820"/>
      <c r="R17" s="820"/>
      <c r="S17" s="820"/>
      <c r="T17" s="820"/>
      <c r="U17" s="820"/>
    </row>
    <row r="18" spans="1:21" ht="15.75" customHeight="1">
      <c r="A18" s="810" t="s">
        <v>266</v>
      </c>
      <c r="B18" s="811" t="s">
        <v>71</v>
      </c>
      <c r="C18" s="812" t="str">
        <f>Settings!$C$7</f>
        <v>USD</v>
      </c>
      <c r="D18" s="813">
        <f t="shared" si="0"/>
        <v>5250</v>
      </c>
      <c r="E18" s="814">
        <f t="shared" si="1"/>
        <v>5000</v>
      </c>
      <c r="F18" s="815">
        <v>60000</v>
      </c>
      <c r="G18" s="816">
        <v>0.05</v>
      </c>
      <c r="H18" s="816">
        <v>0.1</v>
      </c>
      <c r="I18" s="817">
        <f>Settings!$C$8</f>
        <v>44927</v>
      </c>
      <c r="J18" s="445">
        <v>0</v>
      </c>
      <c r="K18" s="818" t="s">
        <v>260</v>
      </c>
      <c r="L18" s="445">
        <f t="shared" si="2"/>
        <v>0</v>
      </c>
      <c r="M18" s="820"/>
      <c r="N18" s="820"/>
      <c r="O18" s="820"/>
      <c r="P18" s="820"/>
      <c r="Q18" s="820"/>
      <c r="R18" s="820"/>
      <c r="S18" s="820"/>
      <c r="T18" s="820"/>
      <c r="U18" s="820"/>
    </row>
    <row r="19" spans="1:21" ht="15.75" customHeight="1">
      <c r="A19" s="810" t="s">
        <v>267</v>
      </c>
      <c r="B19" s="811" t="s">
        <v>71</v>
      </c>
      <c r="C19" s="812" t="str">
        <f>Settings!$C$7</f>
        <v>USD</v>
      </c>
      <c r="D19" s="813">
        <f t="shared" si="0"/>
        <v>5250</v>
      </c>
      <c r="E19" s="814">
        <f t="shared" si="1"/>
        <v>5000</v>
      </c>
      <c r="F19" s="815">
        <v>60000</v>
      </c>
      <c r="G19" s="816">
        <v>0.05</v>
      </c>
      <c r="H19" s="821">
        <v>0.1</v>
      </c>
      <c r="I19" s="817">
        <f>Settings!$C$8</f>
        <v>44927</v>
      </c>
      <c r="J19" s="445">
        <v>0</v>
      </c>
      <c r="K19" s="818" t="s">
        <v>260</v>
      </c>
      <c r="L19" s="445">
        <f t="shared" si="2"/>
        <v>0</v>
      </c>
      <c r="M19" s="820"/>
      <c r="N19" s="820"/>
      <c r="O19" s="820"/>
      <c r="P19" s="820"/>
      <c r="Q19" s="820"/>
      <c r="R19" s="820"/>
      <c r="S19" s="820"/>
      <c r="T19" s="820"/>
      <c r="U19" s="820"/>
    </row>
    <row r="20" spans="1:21" ht="15.75" customHeight="1">
      <c r="A20" s="810" t="s">
        <v>268</v>
      </c>
      <c r="B20" s="811" t="s">
        <v>71</v>
      </c>
      <c r="C20" s="812" t="str">
        <f>Settings!$C$7</f>
        <v>USD</v>
      </c>
      <c r="D20" s="813">
        <f t="shared" si="0"/>
        <v>5250</v>
      </c>
      <c r="E20" s="814">
        <f t="shared" si="1"/>
        <v>5000</v>
      </c>
      <c r="F20" s="815">
        <v>60000</v>
      </c>
      <c r="G20" s="816">
        <v>0.05</v>
      </c>
      <c r="H20" s="816">
        <v>0.1</v>
      </c>
      <c r="I20" s="817">
        <f>Settings!$C$8</f>
        <v>44927</v>
      </c>
      <c r="J20" s="445">
        <v>0</v>
      </c>
      <c r="K20" s="818" t="s">
        <v>260</v>
      </c>
      <c r="L20" s="445">
        <f t="shared" si="2"/>
        <v>0</v>
      </c>
      <c r="M20" s="820"/>
      <c r="N20" s="820"/>
      <c r="O20" s="820"/>
      <c r="P20" s="820"/>
      <c r="Q20" s="820"/>
      <c r="R20" s="820"/>
      <c r="S20" s="820"/>
      <c r="T20" s="820"/>
      <c r="U20" s="820"/>
    </row>
    <row r="21" spans="1:21" ht="15.75" customHeight="1">
      <c r="A21" s="810" t="s">
        <v>269</v>
      </c>
      <c r="B21" s="811" t="s">
        <v>71</v>
      </c>
      <c r="C21" s="812" t="str">
        <f>Settings!$C$7</f>
        <v>USD</v>
      </c>
      <c r="D21" s="813">
        <f t="shared" si="0"/>
        <v>5250</v>
      </c>
      <c r="E21" s="814">
        <f t="shared" si="1"/>
        <v>5000</v>
      </c>
      <c r="F21" s="815">
        <v>60000</v>
      </c>
      <c r="G21" s="816">
        <v>0.05</v>
      </c>
      <c r="H21" s="816">
        <v>0.1</v>
      </c>
      <c r="I21" s="817">
        <f>Settings!$C$8</f>
        <v>44927</v>
      </c>
      <c r="J21" s="445">
        <v>0</v>
      </c>
      <c r="K21" s="818" t="s">
        <v>260</v>
      </c>
      <c r="L21" s="445">
        <f t="shared" si="2"/>
        <v>0</v>
      </c>
      <c r="M21" s="820"/>
      <c r="N21" s="820"/>
      <c r="O21" s="820"/>
      <c r="P21" s="820"/>
      <c r="Q21" s="820"/>
      <c r="R21" s="820"/>
      <c r="S21" s="820"/>
      <c r="T21" s="820"/>
      <c r="U21" s="820"/>
    </row>
    <row r="22" spans="1:21" ht="15.75" customHeight="1">
      <c r="A22" s="822"/>
      <c r="B22" s="823"/>
      <c r="C22" s="812"/>
      <c r="D22" s="813"/>
      <c r="E22" s="824"/>
      <c r="F22" s="825"/>
      <c r="G22" s="445"/>
      <c r="H22" s="445"/>
      <c r="I22" s="449"/>
      <c r="J22" s="445"/>
      <c r="K22" s="818"/>
      <c r="L22" s="445"/>
      <c r="M22" s="820"/>
      <c r="N22" s="820"/>
      <c r="O22" s="820"/>
      <c r="P22" s="820"/>
      <c r="Q22" s="820"/>
      <c r="R22" s="820"/>
      <c r="S22" s="820"/>
      <c r="T22" s="820"/>
      <c r="U22" s="820"/>
    </row>
    <row r="23" spans="1:21" ht="15.75" customHeight="1">
      <c r="A23" s="826"/>
      <c r="B23" s="823"/>
      <c r="C23" s="812"/>
      <c r="D23" s="813"/>
      <c r="E23" s="824"/>
      <c r="F23" s="825"/>
      <c r="G23" s="445"/>
      <c r="H23" s="445"/>
      <c r="I23" s="449"/>
      <c r="J23" s="445"/>
      <c r="K23" s="818"/>
      <c r="L23" s="445"/>
      <c r="M23" s="820"/>
      <c r="N23" s="820"/>
      <c r="O23" s="820"/>
      <c r="P23" s="820"/>
      <c r="Q23" s="820"/>
      <c r="R23" s="820"/>
      <c r="S23" s="820"/>
      <c r="T23" s="820"/>
      <c r="U23" s="820"/>
    </row>
    <row r="24" spans="1:21" ht="15.75" customHeight="1">
      <c r="A24" s="805" t="s">
        <v>270</v>
      </c>
      <c r="B24" s="806"/>
      <c r="C24" s="827"/>
      <c r="D24" s="813"/>
      <c r="E24" s="828"/>
      <c r="F24" s="829"/>
      <c r="G24" s="830"/>
      <c r="H24" s="830"/>
      <c r="I24" s="829"/>
      <c r="J24" s="830"/>
      <c r="K24" s="831"/>
      <c r="L24" s="830"/>
      <c r="M24" s="809"/>
      <c r="N24" s="809"/>
      <c r="O24" s="809"/>
      <c r="P24" s="809"/>
      <c r="Q24" s="809"/>
      <c r="R24" s="809"/>
      <c r="S24" s="809"/>
      <c r="T24" s="809"/>
      <c r="U24" s="809"/>
    </row>
    <row r="25" spans="1:21" ht="15.75" customHeight="1">
      <c r="A25" s="810" t="s">
        <v>271</v>
      </c>
      <c r="B25" s="811" t="s">
        <v>73</v>
      </c>
      <c r="C25" s="812" t="str">
        <f>Settings!$C$7</f>
        <v>USD</v>
      </c>
      <c r="D25" s="813">
        <f t="shared" ref="D25:D39" si="3">F25/12*(1+G25)</f>
        <v>5250</v>
      </c>
      <c r="E25" s="814">
        <f t="shared" ref="E25:E39" si="4">F25/12</f>
        <v>5000</v>
      </c>
      <c r="F25" s="815">
        <v>60000</v>
      </c>
      <c r="G25" s="816">
        <v>0.05</v>
      </c>
      <c r="H25" s="816">
        <v>0.1</v>
      </c>
      <c r="I25" s="817">
        <f>Settings!$C$8</f>
        <v>44927</v>
      </c>
      <c r="J25" s="832">
        <v>0</v>
      </c>
      <c r="K25" s="818" t="s">
        <v>272</v>
      </c>
      <c r="L25" s="445">
        <f t="shared" ref="L25:L39" si="5">J25</f>
        <v>0</v>
      </c>
      <c r="M25" s="820"/>
      <c r="N25" s="820"/>
      <c r="O25" s="820"/>
      <c r="P25" s="820"/>
      <c r="Q25" s="820"/>
      <c r="R25" s="820"/>
      <c r="S25" s="820"/>
      <c r="T25" s="820"/>
      <c r="U25" s="820"/>
    </row>
    <row r="26" spans="1:21" ht="15.75" customHeight="1">
      <c r="A26" s="810" t="s">
        <v>273</v>
      </c>
      <c r="B26" s="811" t="s">
        <v>73</v>
      </c>
      <c r="C26" s="812" t="str">
        <f>Settings!$C$7</f>
        <v>USD</v>
      </c>
      <c r="D26" s="813">
        <f t="shared" si="3"/>
        <v>5250</v>
      </c>
      <c r="E26" s="814">
        <f t="shared" si="4"/>
        <v>5000</v>
      </c>
      <c r="F26" s="815">
        <v>60000</v>
      </c>
      <c r="G26" s="816">
        <v>0.05</v>
      </c>
      <c r="H26" s="816">
        <v>0.1</v>
      </c>
      <c r="I26" s="817">
        <f>Settings!$C$8</f>
        <v>44927</v>
      </c>
      <c r="J26" s="445">
        <v>0</v>
      </c>
      <c r="K26" s="818" t="s">
        <v>272</v>
      </c>
      <c r="L26" s="445">
        <f t="shared" si="5"/>
        <v>0</v>
      </c>
      <c r="M26" s="820"/>
      <c r="N26" s="820"/>
      <c r="O26" s="820"/>
      <c r="P26" s="820"/>
      <c r="Q26" s="820"/>
      <c r="R26" s="820"/>
      <c r="S26" s="820"/>
      <c r="T26" s="820"/>
      <c r="U26" s="820"/>
    </row>
    <row r="27" spans="1:21" ht="15.75" customHeight="1">
      <c r="A27" s="810" t="s">
        <v>274</v>
      </c>
      <c r="B27" s="811" t="s">
        <v>73</v>
      </c>
      <c r="C27" s="812" t="str">
        <f>Settings!$C$7</f>
        <v>USD</v>
      </c>
      <c r="D27" s="813">
        <f t="shared" si="3"/>
        <v>5250</v>
      </c>
      <c r="E27" s="814">
        <f t="shared" si="4"/>
        <v>5000</v>
      </c>
      <c r="F27" s="815">
        <v>60000</v>
      </c>
      <c r="G27" s="816">
        <v>0.05</v>
      </c>
      <c r="H27" s="816">
        <v>0.1</v>
      </c>
      <c r="I27" s="817">
        <f>Settings!$C$8</f>
        <v>44927</v>
      </c>
      <c r="J27" s="445">
        <v>0</v>
      </c>
      <c r="K27" s="818" t="s">
        <v>272</v>
      </c>
      <c r="L27" s="445">
        <f t="shared" si="5"/>
        <v>0</v>
      </c>
      <c r="M27" s="820"/>
      <c r="N27" s="820"/>
      <c r="O27" s="820"/>
      <c r="P27" s="820"/>
      <c r="Q27" s="820"/>
      <c r="R27" s="820"/>
      <c r="S27" s="820"/>
      <c r="T27" s="820"/>
      <c r="U27" s="820"/>
    </row>
    <row r="28" spans="1:21" ht="15.75" customHeight="1">
      <c r="A28" s="810" t="s">
        <v>275</v>
      </c>
      <c r="B28" s="811" t="s">
        <v>73</v>
      </c>
      <c r="C28" s="812" t="str">
        <f>Settings!$C$7</f>
        <v>USD</v>
      </c>
      <c r="D28" s="813">
        <f t="shared" si="3"/>
        <v>5250</v>
      </c>
      <c r="E28" s="814">
        <f t="shared" si="4"/>
        <v>5000</v>
      </c>
      <c r="F28" s="815">
        <v>60000</v>
      </c>
      <c r="G28" s="816">
        <v>0.05</v>
      </c>
      <c r="H28" s="816">
        <v>0.1</v>
      </c>
      <c r="I28" s="817">
        <f>Settings!$C$8</f>
        <v>44927</v>
      </c>
      <c r="J28" s="445">
        <v>0</v>
      </c>
      <c r="K28" s="818" t="s">
        <v>272</v>
      </c>
      <c r="L28" s="445">
        <f t="shared" si="5"/>
        <v>0</v>
      </c>
      <c r="M28" s="820"/>
      <c r="N28" s="820"/>
      <c r="O28" s="820"/>
      <c r="P28" s="820"/>
      <c r="Q28" s="820"/>
      <c r="R28" s="820"/>
      <c r="S28" s="820"/>
      <c r="T28" s="820"/>
      <c r="U28" s="820"/>
    </row>
    <row r="29" spans="1:21" ht="15.75" customHeight="1">
      <c r="A29" s="810" t="s">
        <v>276</v>
      </c>
      <c r="B29" s="811" t="s">
        <v>73</v>
      </c>
      <c r="C29" s="812" t="str">
        <f>Settings!$C$7</f>
        <v>USD</v>
      </c>
      <c r="D29" s="813">
        <f t="shared" si="3"/>
        <v>5250</v>
      </c>
      <c r="E29" s="814">
        <f t="shared" si="4"/>
        <v>5000</v>
      </c>
      <c r="F29" s="815">
        <v>60000</v>
      </c>
      <c r="G29" s="816">
        <v>0.05</v>
      </c>
      <c r="H29" s="816">
        <v>0.1</v>
      </c>
      <c r="I29" s="817">
        <f>Settings!$C$8</f>
        <v>44927</v>
      </c>
      <c r="J29" s="445">
        <v>0</v>
      </c>
      <c r="K29" s="818" t="s">
        <v>272</v>
      </c>
      <c r="L29" s="445">
        <f t="shared" si="5"/>
        <v>0</v>
      </c>
      <c r="M29" s="820"/>
      <c r="N29" s="820"/>
      <c r="O29" s="820"/>
      <c r="P29" s="820"/>
      <c r="Q29" s="820"/>
      <c r="R29" s="820"/>
      <c r="S29" s="820"/>
      <c r="T29" s="820"/>
      <c r="U29" s="820"/>
    </row>
    <row r="30" spans="1:21" ht="15.75" customHeight="1">
      <c r="A30" s="810" t="s">
        <v>77</v>
      </c>
      <c r="B30" s="811" t="s">
        <v>73</v>
      </c>
      <c r="C30" s="812" t="str">
        <f>Settings!$C$7</f>
        <v>USD</v>
      </c>
      <c r="D30" s="813">
        <f t="shared" si="3"/>
        <v>3500.0000000000005</v>
      </c>
      <c r="E30" s="814">
        <f t="shared" si="4"/>
        <v>3333.3333333333335</v>
      </c>
      <c r="F30" s="815">
        <v>40000</v>
      </c>
      <c r="G30" s="816">
        <v>0.05</v>
      </c>
      <c r="H30" s="816">
        <v>0.1</v>
      </c>
      <c r="I30" s="817">
        <f>Settings!$C$8</f>
        <v>44927</v>
      </c>
      <c r="J30" s="445">
        <v>0</v>
      </c>
      <c r="K30" s="818" t="s">
        <v>272</v>
      </c>
      <c r="L30" s="445">
        <f t="shared" si="5"/>
        <v>0</v>
      </c>
      <c r="M30" s="820"/>
      <c r="N30" s="820"/>
      <c r="O30" s="820"/>
      <c r="P30" s="820"/>
      <c r="Q30" s="820"/>
      <c r="R30" s="820"/>
      <c r="S30" s="820"/>
      <c r="T30" s="820"/>
      <c r="U30" s="820"/>
    </row>
    <row r="31" spans="1:21" ht="15.75" customHeight="1">
      <c r="A31" s="810" t="s">
        <v>79</v>
      </c>
      <c r="B31" s="811" t="s">
        <v>73</v>
      </c>
      <c r="C31" s="812" t="str">
        <f>Settings!$C$7</f>
        <v>USD</v>
      </c>
      <c r="D31" s="813">
        <f t="shared" si="3"/>
        <v>3500.0000000000005</v>
      </c>
      <c r="E31" s="814">
        <f t="shared" si="4"/>
        <v>3333.3333333333335</v>
      </c>
      <c r="F31" s="815">
        <v>40000</v>
      </c>
      <c r="G31" s="816">
        <v>0.05</v>
      </c>
      <c r="H31" s="816">
        <v>0.1</v>
      </c>
      <c r="I31" s="817">
        <f>Settings!$C$8</f>
        <v>44927</v>
      </c>
      <c r="J31" s="445">
        <v>0</v>
      </c>
      <c r="K31" s="818" t="s">
        <v>272</v>
      </c>
      <c r="L31" s="445">
        <f t="shared" si="5"/>
        <v>0</v>
      </c>
      <c r="M31" s="820"/>
      <c r="N31" s="820"/>
      <c r="O31" s="820"/>
      <c r="P31" s="820"/>
      <c r="Q31" s="820"/>
      <c r="R31" s="820"/>
      <c r="S31" s="820"/>
      <c r="T31" s="820"/>
      <c r="U31" s="820"/>
    </row>
    <row r="32" spans="1:21" ht="15.75" customHeight="1">
      <c r="A32" s="810" t="s">
        <v>81</v>
      </c>
      <c r="B32" s="811" t="s">
        <v>73</v>
      </c>
      <c r="C32" s="812" t="str">
        <f>Settings!$C$7</f>
        <v>USD</v>
      </c>
      <c r="D32" s="813">
        <f t="shared" si="3"/>
        <v>3500.0000000000005</v>
      </c>
      <c r="E32" s="814">
        <f t="shared" si="4"/>
        <v>3333.3333333333335</v>
      </c>
      <c r="F32" s="815">
        <v>40000</v>
      </c>
      <c r="G32" s="816">
        <v>0.05</v>
      </c>
      <c r="H32" s="816">
        <v>0.1</v>
      </c>
      <c r="I32" s="817">
        <f>Settings!$C$8</f>
        <v>44927</v>
      </c>
      <c r="J32" s="445">
        <v>0</v>
      </c>
      <c r="K32" s="818" t="s">
        <v>272</v>
      </c>
      <c r="L32" s="445">
        <f t="shared" si="5"/>
        <v>0</v>
      </c>
      <c r="M32" s="820"/>
      <c r="N32" s="820"/>
      <c r="O32" s="820"/>
      <c r="P32" s="820"/>
      <c r="Q32" s="820"/>
      <c r="R32" s="820"/>
      <c r="S32" s="820"/>
      <c r="T32" s="820"/>
      <c r="U32" s="820"/>
    </row>
    <row r="33" spans="1:21" ht="15.75" customHeight="1">
      <c r="A33" s="810" t="s">
        <v>263</v>
      </c>
      <c r="B33" s="811" t="s">
        <v>73</v>
      </c>
      <c r="C33" s="812" t="str">
        <f>Settings!$C$7</f>
        <v>USD</v>
      </c>
      <c r="D33" s="813">
        <f t="shared" si="3"/>
        <v>3500.0000000000005</v>
      </c>
      <c r="E33" s="814">
        <f t="shared" si="4"/>
        <v>3333.3333333333335</v>
      </c>
      <c r="F33" s="815">
        <v>40000</v>
      </c>
      <c r="G33" s="816">
        <v>0.05</v>
      </c>
      <c r="H33" s="816">
        <v>0.1</v>
      </c>
      <c r="I33" s="817">
        <f>Settings!$C$8</f>
        <v>44927</v>
      </c>
      <c r="J33" s="445">
        <v>0</v>
      </c>
      <c r="K33" s="818" t="s">
        <v>272</v>
      </c>
      <c r="L33" s="445">
        <f t="shared" si="5"/>
        <v>0</v>
      </c>
      <c r="M33" s="820"/>
      <c r="N33" s="820"/>
      <c r="O33" s="820"/>
      <c r="P33" s="820"/>
      <c r="Q33" s="820"/>
      <c r="R33" s="820"/>
      <c r="S33" s="820"/>
      <c r="T33" s="820"/>
      <c r="U33" s="820"/>
    </row>
    <row r="34" spans="1:21" ht="15.75" customHeight="1">
      <c r="A34" s="810" t="s">
        <v>264</v>
      </c>
      <c r="B34" s="811" t="s">
        <v>73</v>
      </c>
      <c r="C34" s="812" t="str">
        <f>Settings!$C$7</f>
        <v>USD</v>
      </c>
      <c r="D34" s="813">
        <f t="shared" si="3"/>
        <v>3500.0000000000005</v>
      </c>
      <c r="E34" s="814">
        <f t="shared" si="4"/>
        <v>3333.3333333333335</v>
      </c>
      <c r="F34" s="815">
        <v>40000</v>
      </c>
      <c r="G34" s="816">
        <v>0.05</v>
      </c>
      <c r="H34" s="816">
        <v>0.1</v>
      </c>
      <c r="I34" s="817">
        <f>Settings!$C$8</f>
        <v>44927</v>
      </c>
      <c r="J34" s="445">
        <v>0</v>
      </c>
      <c r="K34" s="818" t="s">
        <v>272</v>
      </c>
      <c r="L34" s="445">
        <f t="shared" si="5"/>
        <v>0</v>
      </c>
      <c r="M34" s="820"/>
      <c r="N34" s="820"/>
      <c r="O34" s="820"/>
      <c r="P34" s="820"/>
      <c r="Q34" s="820"/>
      <c r="R34" s="820"/>
      <c r="S34" s="820"/>
      <c r="T34" s="820"/>
      <c r="U34" s="820"/>
    </row>
    <row r="35" spans="1:21" ht="15.75" customHeight="1">
      <c r="A35" s="810" t="s">
        <v>265</v>
      </c>
      <c r="B35" s="811" t="s">
        <v>73</v>
      </c>
      <c r="C35" s="812" t="str">
        <f>Settings!$C$7</f>
        <v>USD</v>
      </c>
      <c r="D35" s="813">
        <f t="shared" si="3"/>
        <v>3500.0000000000005</v>
      </c>
      <c r="E35" s="814">
        <f t="shared" si="4"/>
        <v>3333.3333333333335</v>
      </c>
      <c r="F35" s="815">
        <v>40000</v>
      </c>
      <c r="G35" s="816">
        <v>0.05</v>
      </c>
      <c r="H35" s="816">
        <v>0.1</v>
      </c>
      <c r="I35" s="817">
        <f>Settings!$C$8</f>
        <v>44927</v>
      </c>
      <c r="J35" s="445">
        <v>0</v>
      </c>
      <c r="K35" s="818" t="s">
        <v>272</v>
      </c>
      <c r="L35" s="445">
        <f t="shared" si="5"/>
        <v>0</v>
      </c>
      <c r="M35" s="820"/>
      <c r="N35" s="820"/>
      <c r="O35" s="820"/>
      <c r="P35" s="820"/>
      <c r="Q35" s="820"/>
      <c r="R35" s="820"/>
      <c r="S35" s="820"/>
      <c r="T35" s="820"/>
      <c r="U35" s="820"/>
    </row>
    <row r="36" spans="1:21" ht="15.75" customHeight="1">
      <c r="A36" s="810" t="s">
        <v>266</v>
      </c>
      <c r="B36" s="811" t="s">
        <v>73</v>
      </c>
      <c r="C36" s="812" t="str">
        <f>Settings!$C$7</f>
        <v>USD</v>
      </c>
      <c r="D36" s="813">
        <f t="shared" si="3"/>
        <v>3500.0000000000005</v>
      </c>
      <c r="E36" s="814">
        <f t="shared" si="4"/>
        <v>3333.3333333333335</v>
      </c>
      <c r="F36" s="815">
        <v>40000</v>
      </c>
      <c r="G36" s="816">
        <v>0.05</v>
      </c>
      <c r="H36" s="816">
        <v>0.1</v>
      </c>
      <c r="I36" s="817">
        <f>Settings!$C$8</f>
        <v>44927</v>
      </c>
      <c r="J36" s="445">
        <v>0</v>
      </c>
      <c r="K36" s="818" t="s">
        <v>272</v>
      </c>
      <c r="L36" s="445">
        <f t="shared" si="5"/>
        <v>0</v>
      </c>
      <c r="M36" s="820"/>
      <c r="N36" s="820"/>
      <c r="O36" s="820"/>
      <c r="P36" s="820"/>
      <c r="Q36" s="820"/>
      <c r="R36" s="820"/>
      <c r="S36" s="820"/>
      <c r="T36" s="820"/>
      <c r="U36" s="820"/>
    </row>
    <row r="37" spans="1:21" ht="15.75" customHeight="1">
      <c r="A37" s="810" t="s">
        <v>267</v>
      </c>
      <c r="B37" s="811" t="s">
        <v>73</v>
      </c>
      <c r="C37" s="812" t="str">
        <f>Settings!$C$7</f>
        <v>USD</v>
      </c>
      <c r="D37" s="813">
        <f t="shared" si="3"/>
        <v>3500.0000000000005</v>
      </c>
      <c r="E37" s="814">
        <f t="shared" si="4"/>
        <v>3333.3333333333335</v>
      </c>
      <c r="F37" s="815">
        <v>40000</v>
      </c>
      <c r="G37" s="816">
        <v>0.05</v>
      </c>
      <c r="H37" s="816">
        <v>0.1</v>
      </c>
      <c r="I37" s="817">
        <f>Settings!$C$8</f>
        <v>44927</v>
      </c>
      <c r="J37" s="445">
        <v>0</v>
      </c>
      <c r="K37" s="818" t="s">
        <v>272</v>
      </c>
      <c r="L37" s="445">
        <f t="shared" si="5"/>
        <v>0</v>
      </c>
      <c r="M37" s="820"/>
      <c r="N37" s="820"/>
      <c r="O37" s="820"/>
      <c r="P37" s="820"/>
      <c r="Q37" s="820"/>
      <c r="R37" s="820"/>
      <c r="S37" s="820"/>
      <c r="T37" s="820"/>
      <c r="U37" s="820"/>
    </row>
    <row r="38" spans="1:21" ht="15.75" customHeight="1">
      <c r="A38" s="810" t="s">
        <v>268</v>
      </c>
      <c r="B38" s="811" t="s">
        <v>73</v>
      </c>
      <c r="C38" s="812" t="str">
        <f>Settings!$C$7</f>
        <v>USD</v>
      </c>
      <c r="D38" s="813">
        <f t="shared" si="3"/>
        <v>3500.0000000000005</v>
      </c>
      <c r="E38" s="814">
        <f t="shared" si="4"/>
        <v>3333.3333333333335</v>
      </c>
      <c r="F38" s="815">
        <v>40000</v>
      </c>
      <c r="G38" s="816">
        <v>0.05</v>
      </c>
      <c r="H38" s="816">
        <v>0.1</v>
      </c>
      <c r="I38" s="817">
        <f>Settings!$C$8</f>
        <v>44927</v>
      </c>
      <c r="J38" s="445">
        <v>0</v>
      </c>
      <c r="K38" s="818" t="s">
        <v>272</v>
      </c>
      <c r="L38" s="445">
        <f t="shared" si="5"/>
        <v>0</v>
      </c>
      <c r="M38" s="820"/>
      <c r="N38" s="820"/>
      <c r="O38" s="820"/>
      <c r="P38" s="820"/>
      <c r="Q38" s="820"/>
      <c r="R38" s="820"/>
      <c r="S38" s="820"/>
      <c r="T38" s="820"/>
      <c r="U38" s="820"/>
    </row>
    <row r="39" spans="1:21" ht="15.75" customHeight="1">
      <c r="A39" s="810" t="s">
        <v>269</v>
      </c>
      <c r="B39" s="811" t="s">
        <v>73</v>
      </c>
      <c r="C39" s="812" t="str">
        <f>Settings!$C$7</f>
        <v>USD</v>
      </c>
      <c r="D39" s="813">
        <f t="shared" si="3"/>
        <v>3500.0000000000005</v>
      </c>
      <c r="E39" s="814">
        <f t="shared" si="4"/>
        <v>3333.3333333333335</v>
      </c>
      <c r="F39" s="815">
        <v>40000</v>
      </c>
      <c r="G39" s="816">
        <v>0.05</v>
      </c>
      <c r="H39" s="816">
        <v>0.1</v>
      </c>
      <c r="I39" s="817">
        <f>Settings!$C$8</f>
        <v>44927</v>
      </c>
      <c r="J39" s="445">
        <v>0</v>
      </c>
      <c r="K39" s="818" t="s">
        <v>272</v>
      </c>
      <c r="L39" s="445">
        <f t="shared" si="5"/>
        <v>0</v>
      </c>
      <c r="M39" s="820"/>
      <c r="N39" s="820"/>
      <c r="O39" s="820"/>
      <c r="P39" s="820"/>
      <c r="Q39" s="820"/>
      <c r="R39" s="820"/>
      <c r="S39" s="820"/>
      <c r="T39" s="820"/>
      <c r="U39" s="820"/>
    </row>
    <row r="40" spans="1:21" ht="15.75" customHeight="1">
      <c r="A40" s="833"/>
      <c r="B40" s="834"/>
      <c r="C40" s="812"/>
      <c r="D40" s="813"/>
      <c r="E40" s="824"/>
      <c r="F40" s="815"/>
      <c r="G40" s="834"/>
      <c r="H40" s="834"/>
      <c r="I40" s="835"/>
      <c r="J40" s="834"/>
      <c r="K40" s="834"/>
      <c r="L40" s="834"/>
      <c r="M40" s="820"/>
      <c r="N40" s="820"/>
      <c r="O40" s="820"/>
      <c r="P40" s="820"/>
      <c r="Q40" s="820"/>
      <c r="R40" s="820"/>
      <c r="S40" s="820"/>
      <c r="T40" s="820"/>
      <c r="U40" s="820"/>
    </row>
    <row r="41" spans="1:21" ht="15.75" customHeight="1">
      <c r="A41" s="836"/>
      <c r="B41" s="823"/>
      <c r="C41" s="812"/>
      <c r="D41" s="813"/>
      <c r="E41" s="824"/>
      <c r="F41" s="835"/>
      <c r="G41" s="834"/>
      <c r="H41" s="834"/>
      <c r="I41" s="835"/>
      <c r="J41" s="834"/>
      <c r="K41" s="834"/>
      <c r="L41" s="834"/>
      <c r="M41" s="820"/>
      <c r="N41" s="820"/>
      <c r="O41" s="820"/>
      <c r="P41" s="820"/>
      <c r="Q41" s="820"/>
      <c r="R41" s="820"/>
      <c r="S41" s="820"/>
      <c r="T41" s="820"/>
      <c r="U41" s="820"/>
    </row>
    <row r="42" spans="1:21" ht="15.75" customHeight="1">
      <c r="A42" s="805" t="s">
        <v>277</v>
      </c>
      <c r="B42" s="806"/>
      <c r="C42" s="827"/>
      <c r="D42" s="813"/>
      <c r="E42" s="828"/>
      <c r="F42" s="829"/>
      <c r="G42" s="830"/>
      <c r="H42" s="830"/>
      <c r="I42" s="829"/>
      <c r="J42" s="830"/>
      <c r="K42" s="831"/>
      <c r="L42" s="830"/>
      <c r="M42" s="809"/>
      <c r="N42" s="809"/>
      <c r="O42" s="809"/>
      <c r="P42" s="809"/>
      <c r="Q42" s="809"/>
      <c r="R42" s="809"/>
      <c r="S42" s="809"/>
      <c r="T42" s="809"/>
      <c r="U42" s="809"/>
    </row>
    <row r="43" spans="1:21" ht="15.75" customHeight="1">
      <c r="A43" s="810" t="s">
        <v>278</v>
      </c>
      <c r="B43" s="811" t="s">
        <v>69</v>
      </c>
      <c r="C43" s="812" t="str">
        <f>Settings!$C$7</f>
        <v>USD</v>
      </c>
      <c r="D43" s="813">
        <f t="shared" ref="D43:D55" si="6">F43/12*(1+G43)</f>
        <v>5250</v>
      </c>
      <c r="E43" s="814">
        <f t="shared" ref="E43:E55" si="7">F43/12</f>
        <v>5000</v>
      </c>
      <c r="F43" s="815">
        <v>60000</v>
      </c>
      <c r="G43" s="816">
        <v>0.05</v>
      </c>
      <c r="H43" s="816">
        <v>0.1</v>
      </c>
      <c r="I43" s="817">
        <f>Settings!$C$8</f>
        <v>44927</v>
      </c>
      <c r="J43" s="445">
        <v>0</v>
      </c>
      <c r="K43" s="818" t="s">
        <v>272</v>
      </c>
      <c r="L43" s="445">
        <f t="shared" ref="L43:L55" si="8">J43</f>
        <v>0</v>
      </c>
      <c r="M43" s="820"/>
      <c r="N43" s="820"/>
      <c r="O43" s="820"/>
      <c r="P43" s="820"/>
      <c r="Q43" s="820"/>
      <c r="R43" s="820"/>
      <c r="S43" s="820"/>
      <c r="T43" s="820"/>
      <c r="U43" s="820"/>
    </row>
    <row r="44" spans="1:21" ht="15.75" customHeight="1">
      <c r="A44" s="810" t="s">
        <v>279</v>
      </c>
      <c r="B44" s="811" t="s">
        <v>69</v>
      </c>
      <c r="C44" s="812" t="str">
        <f>Settings!$C$7</f>
        <v>USD</v>
      </c>
      <c r="D44" s="813">
        <f t="shared" si="6"/>
        <v>4375.0000000000009</v>
      </c>
      <c r="E44" s="814">
        <f t="shared" si="7"/>
        <v>4166.666666666667</v>
      </c>
      <c r="F44" s="815">
        <v>50000</v>
      </c>
      <c r="G44" s="816">
        <v>0.05</v>
      </c>
      <c r="H44" s="816">
        <v>0.1</v>
      </c>
      <c r="I44" s="817">
        <f>Settings!$C$8</f>
        <v>44927</v>
      </c>
      <c r="J44" s="445">
        <v>0</v>
      </c>
      <c r="K44" s="818" t="s">
        <v>272</v>
      </c>
      <c r="L44" s="445">
        <f t="shared" si="8"/>
        <v>0</v>
      </c>
      <c r="M44" s="820"/>
      <c r="N44" s="820"/>
      <c r="O44" s="820"/>
      <c r="P44" s="820"/>
      <c r="Q44" s="820"/>
      <c r="R44" s="820"/>
      <c r="S44" s="820"/>
      <c r="T44" s="820"/>
      <c r="U44" s="820"/>
    </row>
    <row r="45" spans="1:21" ht="15.75" customHeight="1">
      <c r="A45" s="810" t="s">
        <v>280</v>
      </c>
      <c r="B45" s="811" t="s">
        <v>69</v>
      </c>
      <c r="C45" s="812" t="str">
        <f>Settings!$C$7</f>
        <v>USD</v>
      </c>
      <c r="D45" s="813">
        <f t="shared" si="6"/>
        <v>3500.0000000000005</v>
      </c>
      <c r="E45" s="814">
        <f t="shared" si="7"/>
        <v>3333.3333333333335</v>
      </c>
      <c r="F45" s="815">
        <v>40000</v>
      </c>
      <c r="G45" s="816">
        <v>0.05</v>
      </c>
      <c r="H45" s="816">
        <v>0.1</v>
      </c>
      <c r="I45" s="817">
        <f>Settings!$C$8</f>
        <v>44927</v>
      </c>
      <c r="J45" s="445">
        <v>0</v>
      </c>
      <c r="K45" s="818" t="s">
        <v>272</v>
      </c>
      <c r="L45" s="445">
        <f t="shared" si="8"/>
        <v>0</v>
      </c>
      <c r="M45" s="837"/>
      <c r="N45" s="837"/>
      <c r="O45" s="837"/>
      <c r="P45" s="837"/>
      <c r="Q45" s="837"/>
      <c r="R45" s="837"/>
      <c r="S45" s="837"/>
      <c r="T45" s="837"/>
      <c r="U45" s="837"/>
    </row>
    <row r="46" spans="1:21" ht="15.75" customHeight="1">
      <c r="A46" s="810" t="s">
        <v>77</v>
      </c>
      <c r="B46" s="811" t="s">
        <v>69</v>
      </c>
      <c r="C46" s="812" t="str">
        <f>Settings!$C$7</f>
        <v>USD</v>
      </c>
      <c r="D46" s="813">
        <f t="shared" si="6"/>
        <v>3500.0000000000005</v>
      </c>
      <c r="E46" s="814">
        <f t="shared" si="7"/>
        <v>3333.3333333333335</v>
      </c>
      <c r="F46" s="815">
        <v>40000</v>
      </c>
      <c r="G46" s="816">
        <v>0.05</v>
      </c>
      <c r="H46" s="816">
        <v>0.1</v>
      </c>
      <c r="I46" s="817">
        <f>Settings!$C$8</f>
        <v>44927</v>
      </c>
      <c r="J46" s="445">
        <v>0</v>
      </c>
      <c r="K46" s="818" t="s">
        <v>272</v>
      </c>
      <c r="L46" s="445">
        <f t="shared" si="8"/>
        <v>0</v>
      </c>
      <c r="M46" s="820"/>
      <c r="N46" s="820"/>
      <c r="O46" s="820"/>
      <c r="P46" s="820"/>
      <c r="Q46" s="820"/>
      <c r="R46" s="820"/>
      <c r="S46" s="820"/>
      <c r="T46" s="820"/>
      <c r="U46" s="820"/>
    </row>
    <row r="47" spans="1:21" ht="15.75" customHeight="1">
      <c r="A47" s="810" t="s">
        <v>79</v>
      </c>
      <c r="B47" s="811" t="s">
        <v>69</v>
      </c>
      <c r="C47" s="812" t="str">
        <f>Settings!$C$7</f>
        <v>USD</v>
      </c>
      <c r="D47" s="813">
        <f t="shared" si="6"/>
        <v>3500.0000000000005</v>
      </c>
      <c r="E47" s="814">
        <f t="shared" si="7"/>
        <v>3333.3333333333335</v>
      </c>
      <c r="F47" s="815">
        <v>40000</v>
      </c>
      <c r="G47" s="816">
        <v>0.05</v>
      </c>
      <c r="H47" s="816">
        <v>0.1</v>
      </c>
      <c r="I47" s="817">
        <f>Settings!$C$8</f>
        <v>44927</v>
      </c>
      <c r="J47" s="445">
        <v>0</v>
      </c>
      <c r="K47" s="818" t="s">
        <v>272</v>
      </c>
      <c r="L47" s="445">
        <f t="shared" si="8"/>
        <v>0</v>
      </c>
      <c r="M47" s="820"/>
      <c r="N47" s="820"/>
      <c r="O47" s="820"/>
      <c r="P47" s="820"/>
      <c r="Q47" s="820"/>
      <c r="R47" s="820"/>
      <c r="S47" s="820"/>
      <c r="T47" s="820"/>
      <c r="U47" s="820"/>
    </row>
    <row r="48" spans="1:21" ht="15.75" customHeight="1">
      <c r="A48" s="810" t="s">
        <v>81</v>
      </c>
      <c r="B48" s="811" t="s">
        <v>69</v>
      </c>
      <c r="C48" s="812" t="str">
        <f>Settings!$C$7</f>
        <v>USD</v>
      </c>
      <c r="D48" s="813">
        <f t="shared" si="6"/>
        <v>3500.0000000000005</v>
      </c>
      <c r="E48" s="814">
        <f t="shared" si="7"/>
        <v>3333.3333333333335</v>
      </c>
      <c r="F48" s="815">
        <v>40000</v>
      </c>
      <c r="G48" s="816">
        <v>0.05</v>
      </c>
      <c r="H48" s="816">
        <v>0.1</v>
      </c>
      <c r="I48" s="817">
        <f>Settings!$C$8</f>
        <v>44927</v>
      </c>
      <c r="J48" s="445">
        <v>0</v>
      </c>
      <c r="K48" s="818" t="s">
        <v>272</v>
      </c>
      <c r="L48" s="445">
        <f t="shared" si="8"/>
        <v>0</v>
      </c>
      <c r="M48" s="820"/>
      <c r="N48" s="820"/>
      <c r="O48" s="820"/>
      <c r="P48" s="820"/>
      <c r="Q48" s="820"/>
      <c r="R48" s="820"/>
      <c r="S48" s="820"/>
      <c r="T48" s="820"/>
      <c r="U48" s="820"/>
    </row>
    <row r="49" spans="1:21" ht="15.75" customHeight="1">
      <c r="A49" s="810" t="s">
        <v>263</v>
      </c>
      <c r="B49" s="811" t="s">
        <v>69</v>
      </c>
      <c r="C49" s="812" t="str">
        <f>Settings!$C$7</f>
        <v>USD</v>
      </c>
      <c r="D49" s="813">
        <f t="shared" si="6"/>
        <v>3500.0000000000005</v>
      </c>
      <c r="E49" s="814">
        <f t="shared" si="7"/>
        <v>3333.3333333333335</v>
      </c>
      <c r="F49" s="815">
        <v>40000</v>
      </c>
      <c r="G49" s="816">
        <v>0.05</v>
      </c>
      <c r="H49" s="816">
        <v>0.1</v>
      </c>
      <c r="I49" s="817">
        <f>Settings!$C$8</f>
        <v>44927</v>
      </c>
      <c r="J49" s="445">
        <v>0</v>
      </c>
      <c r="K49" s="818" t="s">
        <v>272</v>
      </c>
      <c r="L49" s="445">
        <f t="shared" si="8"/>
        <v>0</v>
      </c>
      <c r="M49" s="820"/>
      <c r="N49" s="820"/>
      <c r="O49" s="820"/>
      <c r="P49" s="820"/>
      <c r="Q49" s="820"/>
      <c r="R49" s="820"/>
      <c r="S49" s="820"/>
      <c r="T49" s="820"/>
      <c r="U49" s="820"/>
    </row>
    <row r="50" spans="1:21" ht="15.75" customHeight="1">
      <c r="A50" s="810" t="s">
        <v>264</v>
      </c>
      <c r="B50" s="811" t="s">
        <v>69</v>
      </c>
      <c r="C50" s="812" t="str">
        <f>Settings!$C$7</f>
        <v>USD</v>
      </c>
      <c r="D50" s="813">
        <f t="shared" si="6"/>
        <v>3500.0000000000005</v>
      </c>
      <c r="E50" s="814">
        <f t="shared" si="7"/>
        <v>3333.3333333333335</v>
      </c>
      <c r="F50" s="815">
        <v>40000</v>
      </c>
      <c r="G50" s="816">
        <v>0.05</v>
      </c>
      <c r="H50" s="816">
        <v>0.1</v>
      </c>
      <c r="I50" s="817">
        <f>Settings!$C$8</f>
        <v>44927</v>
      </c>
      <c r="J50" s="445">
        <v>0</v>
      </c>
      <c r="K50" s="818" t="s">
        <v>272</v>
      </c>
      <c r="L50" s="445">
        <f t="shared" si="8"/>
        <v>0</v>
      </c>
      <c r="M50" s="820"/>
      <c r="N50" s="820"/>
      <c r="O50" s="820"/>
      <c r="P50" s="820"/>
      <c r="Q50" s="820"/>
      <c r="R50" s="820"/>
      <c r="S50" s="820"/>
      <c r="T50" s="820"/>
      <c r="U50" s="820"/>
    </row>
    <row r="51" spans="1:21" ht="15.75" customHeight="1">
      <c r="A51" s="810" t="s">
        <v>265</v>
      </c>
      <c r="B51" s="811" t="s">
        <v>69</v>
      </c>
      <c r="C51" s="812" t="str">
        <f>Settings!$C$7</f>
        <v>USD</v>
      </c>
      <c r="D51" s="813">
        <f t="shared" si="6"/>
        <v>3500.0000000000005</v>
      </c>
      <c r="E51" s="814">
        <f t="shared" si="7"/>
        <v>3333.3333333333335</v>
      </c>
      <c r="F51" s="815">
        <v>40000</v>
      </c>
      <c r="G51" s="816">
        <v>0.05</v>
      </c>
      <c r="H51" s="816">
        <v>0.1</v>
      </c>
      <c r="I51" s="817">
        <f>Settings!$C$8</f>
        <v>44927</v>
      </c>
      <c r="J51" s="445">
        <v>0</v>
      </c>
      <c r="K51" s="818" t="s">
        <v>272</v>
      </c>
      <c r="L51" s="445">
        <f t="shared" si="8"/>
        <v>0</v>
      </c>
      <c r="M51" s="838"/>
      <c r="N51" s="838"/>
      <c r="O51" s="838"/>
      <c r="P51" s="838"/>
      <c r="Q51" s="838"/>
      <c r="R51" s="838"/>
      <c r="S51" s="838"/>
      <c r="T51" s="838"/>
      <c r="U51" s="838"/>
    </row>
    <row r="52" spans="1:21" ht="15.75" customHeight="1">
      <c r="A52" s="810" t="s">
        <v>266</v>
      </c>
      <c r="B52" s="811" t="s">
        <v>69</v>
      </c>
      <c r="C52" s="812" t="str">
        <f>Settings!$C$7</f>
        <v>USD</v>
      </c>
      <c r="D52" s="813">
        <f t="shared" si="6"/>
        <v>3500.0000000000005</v>
      </c>
      <c r="E52" s="814">
        <f t="shared" si="7"/>
        <v>3333.3333333333335</v>
      </c>
      <c r="F52" s="815">
        <v>40000</v>
      </c>
      <c r="G52" s="816">
        <v>0.05</v>
      </c>
      <c r="H52" s="816">
        <v>0.1</v>
      </c>
      <c r="I52" s="817">
        <f>Settings!$C$8</f>
        <v>44927</v>
      </c>
      <c r="J52" s="445">
        <v>0</v>
      </c>
      <c r="K52" s="818" t="s">
        <v>272</v>
      </c>
      <c r="L52" s="445">
        <f t="shared" si="8"/>
        <v>0</v>
      </c>
      <c r="M52" s="838"/>
      <c r="N52" s="838"/>
      <c r="O52" s="838"/>
      <c r="P52" s="838"/>
      <c r="Q52" s="838"/>
      <c r="R52" s="838"/>
      <c r="S52" s="838"/>
      <c r="T52" s="838"/>
      <c r="U52" s="838"/>
    </row>
    <row r="53" spans="1:21" ht="15.75" customHeight="1">
      <c r="A53" s="810" t="s">
        <v>267</v>
      </c>
      <c r="B53" s="811" t="s">
        <v>69</v>
      </c>
      <c r="C53" s="812" t="str">
        <f>Settings!$C$7</f>
        <v>USD</v>
      </c>
      <c r="D53" s="813">
        <f t="shared" si="6"/>
        <v>3500.0000000000005</v>
      </c>
      <c r="E53" s="814">
        <f t="shared" si="7"/>
        <v>3333.3333333333335</v>
      </c>
      <c r="F53" s="815">
        <v>40000</v>
      </c>
      <c r="G53" s="816">
        <v>0.05</v>
      </c>
      <c r="H53" s="816">
        <v>0.1</v>
      </c>
      <c r="I53" s="817">
        <f>Settings!$C$8</f>
        <v>44927</v>
      </c>
      <c r="J53" s="445">
        <v>0</v>
      </c>
      <c r="K53" s="818" t="s">
        <v>272</v>
      </c>
      <c r="L53" s="445">
        <f t="shared" si="8"/>
        <v>0</v>
      </c>
      <c r="M53" s="838"/>
      <c r="N53" s="838"/>
      <c r="O53" s="838"/>
      <c r="P53" s="838"/>
      <c r="Q53" s="838"/>
      <c r="R53" s="838"/>
      <c r="S53" s="838"/>
      <c r="T53" s="838"/>
      <c r="U53" s="838"/>
    </row>
    <row r="54" spans="1:21" ht="15.75" customHeight="1">
      <c r="A54" s="810" t="s">
        <v>268</v>
      </c>
      <c r="B54" s="811" t="s">
        <v>69</v>
      </c>
      <c r="C54" s="812" t="str">
        <f>Settings!$C$7</f>
        <v>USD</v>
      </c>
      <c r="D54" s="813">
        <f t="shared" si="6"/>
        <v>3500.0000000000005</v>
      </c>
      <c r="E54" s="814">
        <f t="shared" si="7"/>
        <v>3333.3333333333335</v>
      </c>
      <c r="F54" s="815">
        <v>40000</v>
      </c>
      <c r="G54" s="816">
        <v>0.05</v>
      </c>
      <c r="H54" s="816">
        <v>0.1</v>
      </c>
      <c r="I54" s="817">
        <f>Settings!$C$8</f>
        <v>44927</v>
      </c>
      <c r="J54" s="445">
        <v>0</v>
      </c>
      <c r="K54" s="839" t="s">
        <v>272</v>
      </c>
      <c r="L54" s="445">
        <f t="shared" si="8"/>
        <v>0</v>
      </c>
      <c r="M54" s="838"/>
      <c r="N54" s="838"/>
      <c r="O54" s="838"/>
      <c r="P54" s="838"/>
      <c r="Q54" s="838"/>
      <c r="R54" s="838"/>
      <c r="S54" s="838"/>
      <c r="T54" s="838"/>
      <c r="U54" s="838"/>
    </row>
    <row r="55" spans="1:21" ht="15.75" customHeight="1">
      <c r="A55" s="810" t="s">
        <v>269</v>
      </c>
      <c r="B55" s="811" t="s">
        <v>69</v>
      </c>
      <c r="C55" s="812" t="str">
        <f>Settings!$C$7</f>
        <v>USD</v>
      </c>
      <c r="D55" s="813">
        <f t="shared" si="6"/>
        <v>3500.0000000000005</v>
      </c>
      <c r="E55" s="814">
        <f t="shared" si="7"/>
        <v>3333.3333333333335</v>
      </c>
      <c r="F55" s="815">
        <v>40000</v>
      </c>
      <c r="G55" s="816">
        <v>0.05</v>
      </c>
      <c r="H55" s="816">
        <v>0.1</v>
      </c>
      <c r="I55" s="817">
        <f>Settings!$C$8</f>
        <v>44927</v>
      </c>
      <c r="J55" s="445">
        <v>0</v>
      </c>
      <c r="K55" s="818" t="s">
        <v>272</v>
      </c>
      <c r="L55" s="445">
        <f t="shared" si="8"/>
        <v>0</v>
      </c>
      <c r="M55" s="838"/>
      <c r="N55" s="838"/>
      <c r="O55" s="838"/>
      <c r="P55" s="838"/>
      <c r="Q55" s="838"/>
      <c r="R55" s="838"/>
      <c r="S55" s="838"/>
      <c r="T55" s="838"/>
      <c r="U55" s="838"/>
    </row>
    <row r="56" spans="1:21" ht="15.75" customHeight="1">
      <c r="A56" s="810"/>
      <c r="B56" s="810"/>
      <c r="C56" s="840"/>
      <c r="D56" s="813"/>
      <c r="E56" s="824"/>
      <c r="F56" s="835"/>
      <c r="G56" s="834"/>
      <c r="H56" s="834"/>
      <c r="I56" s="835"/>
      <c r="J56" s="834"/>
      <c r="K56" s="810"/>
      <c r="L56" s="834"/>
      <c r="M56" s="838"/>
      <c r="N56" s="838"/>
      <c r="O56" s="838"/>
      <c r="P56" s="838"/>
      <c r="Q56" s="838"/>
      <c r="R56" s="838"/>
      <c r="S56" s="838"/>
      <c r="T56" s="838"/>
      <c r="U56" s="838"/>
    </row>
    <row r="57" spans="1:21" ht="15.75" customHeight="1">
      <c r="A57" s="810"/>
      <c r="B57" s="810"/>
      <c r="C57" s="840"/>
      <c r="D57" s="813"/>
      <c r="E57" s="824"/>
      <c r="F57" s="835"/>
      <c r="G57" s="834"/>
      <c r="H57" s="834"/>
      <c r="I57" s="835"/>
      <c r="J57" s="834"/>
      <c r="K57" s="810"/>
      <c r="L57" s="834"/>
      <c r="M57" s="838"/>
      <c r="N57" s="838"/>
      <c r="O57" s="838"/>
      <c r="P57" s="838"/>
      <c r="Q57" s="838"/>
      <c r="R57" s="838"/>
      <c r="S57" s="838"/>
      <c r="T57" s="838"/>
      <c r="U57" s="838"/>
    </row>
    <row r="58" spans="1:21" ht="15.75" customHeight="1">
      <c r="A58" s="810" t="s">
        <v>281</v>
      </c>
      <c r="B58" s="811" t="s">
        <v>69</v>
      </c>
      <c r="C58" s="812" t="str">
        <f>Settings!$C$7</f>
        <v>USD</v>
      </c>
      <c r="D58" s="813">
        <f t="shared" ref="D58:D70" si="9">F58/12*(1+G58)</f>
        <v>5250</v>
      </c>
      <c r="E58" s="814">
        <f t="shared" ref="E58:E70" si="10">F58/12</f>
        <v>5000</v>
      </c>
      <c r="F58" s="815">
        <v>60000</v>
      </c>
      <c r="G58" s="816">
        <v>0.05</v>
      </c>
      <c r="H58" s="816">
        <v>0.1</v>
      </c>
      <c r="I58" s="817">
        <f>Settings!$C$8</f>
        <v>44927</v>
      </c>
      <c r="J58" s="445">
        <v>0</v>
      </c>
      <c r="K58" s="818" t="s">
        <v>272</v>
      </c>
      <c r="L58" s="445">
        <f t="shared" ref="L58:L70" si="11">J58</f>
        <v>0</v>
      </c>
      <c r="M58" s="820"/>
      <c r="N58" s="820"/>
      <c r="O58" s="820"/>
      <c r="P58" s="820"/>
      <c r="Q58" s="820"/>
      <c r="R58" s="820"/>
      <c r="S58" s="820"/>
      <c r="T58" s="820"/>
      <c r="U58" s="820"/>
    </row>
    <row r="59" spans="1:21" ht="15.75" customHeight="1">
      <c r="A59" s="810" t="s">
        <v>282</v>
      </c>
      <c r="B59" s="811" t="s">
        <v>69</v>
      </c>
      <c r="C59" s="812" t="str">
        <f>Settings!$C$7</f>
        <v>USD</v>
      </c>
      <c r="D59" s="813">
        <f t="shared" si="9"/>
        <v>4375.0000000000009</v>
      </c>
      <c r="E59" s="814">
        <f t="shared" si="10"/>
        <v>4166.666666666667</v>
      </c>
      <c r="F59" s="815">
        <v>50000</v>
      </c>
      <c r="G59" s="816">
        <v>0.05</v>
      </c>
      <c r="H59" s="816">
        <v>0.1</v>
      </c>
      <c r="I59" s="817">
        <f>Settings!$C$8</f>
        <v>44927</v>
      </c>
      <c r="J59" s="445">
        <v>0</v>
      </c>
      <c r="K59" s="818" t="s">
        <v>272</v>
      </c>
      <c r="L59" s="445">
        <f t="shared" si="11"/>
        <v>0</v>
      </c>
      <c r="M59" s="820"/>
      <c r="N59" s="820"/>
      <c r="O59" s="820"/>
      <c r="P59" s="820"/>
      <c r="Q59" s="820"/>
      <c r="R59" s="820"/>
      <c r="S59" s="820"/>
      <c r="T59" s="820"/>
      <c r="U59" s="820"/>
    </row>
    <row r="60" spans="1:21" ht="15.75" customHeight="1">
      <c r="A60" s="810" t="s">
        <v>283</v>
      </c>
      <c r="B60" s="811" t="s">
        <v>69</v>
      </c>
      <c r="C60" s="812" t="str">
        <f>Settings!$C$7</f>
        <v>USD</v>
      </c>
      <c r="D60" s="813">
        <f t="shared" si="9"/>
        <v>3500.0000000000005</v>
      </c>
      <c r="E60" s="814">
        <f t="shared" si="10"/>
        <v>3333.3333333333335</v>
      </c>
      <c r="F60" s="815">
        <v>40000</v>
      </c>
      <c r="G60" s="816">
        <v>0.05</v>
      </c>
      <c r="H60" s="816">
        <v>0.1</v>
      </c>
      <c r="I60" s="817">
        <f>Settings!$C$8</f>
        <v>44927</v>
      </c>
      <c r="J60" s="445">
        <v>0</v>
      </c>
      <c r="K60" s="818" t="s">
        <v>272</v>
      </c>
      <c r="L60" s="445">
        <f t="shared" si="11"/>
        <v>0</v>
      </c>
      <c r="M60" s="820"/>
      <c r="N60" s="820"/>
      <c r="O60" s="820"/>
      <c r="P60" s="820"/>
      <c r="Q60" s="820"/>
      <c r="R60" s="820"/>
      <c r="S60" s="820"/>
      <c r="T60" s="820"/>
      <c r="U60" s="820"/>
    </row>
    <row r="61" spans="1:21" ht="15.75" customHeight="1">
      <c r="A61" s="810" t="s">
        <v>77</v>
      </c>
      <c r="B61" s="811" t="s">
        <v>69</v>
      </c>
      <c r="C61" s="812" t="str">
        <f>Settings!$C$7</f>
        <v>USD</v>
      </c>
      <c r="D61" s="813">
        <f t="shared" si="9"/>
        <v>3500.0000000000005</v>
      </c>
      <c r="E61" s="814">
        <f t="shared" si="10"/>
        <v>3333.3333333333335</v>
      </c>
      <c r="F61" s="815">
        <v>40000</v>
      </c>
      <c r="G61" s="816">
        <v>0.05</v>
      </c>
      <c r="H61" s="816">
        <v>0.1</v>
      </c>
      <c r="I61" s="817">
        <f>Settings!$C$8</f>
        <v>44927</v>
      </c>
      <c r="J61" s="445">
        <v>0</v>
      </c>
      <c r="K61" s="818" t="s">
        <v>272</v>
      </c>
      <c r="L61" s="445">
        <f t="shared" si="11"/>
        <v>0</v>
      </c>
      <c r="M61" s="820"/>
      <c r="N61" s="820"/>
      <c r="O61" s="820"/>
      <c r="P61" s="820"/>
      <c r="Q61" s="820"/>
      <c r="R61" s="820"/>
      <c r="S61" s="820"/>
      <c r="T61" s="820"/>
      <c r="U61" s="820"/>
    </row>
    <row r="62" spans="1:21" ht="15.75" customHeight="1">
      <c r="A62" s="810" t="s">
        <v>79</v>
      </c>
      <c r="B62" s="811" t="s">
        <v>69</v>
      </c>
      <c r="C62" s="812" t="str">
        <f>Settings!$C$7</f>
        <v>USD</v>
      </c>
      <c r="D62" s="813">
        <f t="shared" si="9"/>
        <v>3500.0000000000005</v>
      </c>
      <c r="E62" s="814">
        <f t="shared" si="10"/>
        <v>3333.3333333333335</v>
      </c>
      <c r="F62" s="815">
        <v>40000</v>
      </c>
      <c r="G62" s="816">
        <v>0.05</v>
      </c>
      <c r="H62" s="816">
        <v>0.1</v>
      </c>
      <c r="I62" s="817">
        <f>Settings!$C$8</f>
        <v>44927</v>
      </c>
      <c r="J62" s="445">
        <v>0</v>
      </c>
      <c r="K62" s="818" t="s">
        <v>272</v>
      </c>
      <c r="L62" s="445">
        <f t="shared" si="11"/>
        <v>0</v>
      </c>
      <c r="M62" s="820"/>
      <c r="N62" s="820"/>
      <c r="O62" s="820"/>
      <c r="P62" s="820"/>
      <c r="Q62" s="820"/>
      <c r="R62" s="820"/>
      <c r="S62" s="820"/>
      <c r="T62" s="820"/>
      <c r="U62" s="820"/>
    </row>
    <row r="63" spans="1:21" ht="15.75" customHeight="1">
      <c r="A63" s="810" t="s">
        <v>81</v>
      </c>
      <c r="B63" s="811" t="s">
        <v>69</v>
      </c>
      <c r="C63" s="812" t="str">
        <f>Settings!$C$7</f>
        <v>USD</v>
      </c>
      <c r="D63" s="813">
        <f t="shared" si="9"/>
        <v>3500.0000000000005</v>
      </c>
      <c r="E63" s="814">
        <f t="shared" si="10"/>
        <v>3333.3333333333335</v>
      </c>
      <c r="F63" s="815">
        <v>40000</v>
      </c>
      <c r="G63" s="816">
        <v>0.05</v>
      </c>
      <c r="H63" s="816">
        <v>0.1</v>
      </c>
      <c r="I63" s="817">
        <f>Settings!$C$8</f>
        <v>44927</v>
      </c>
      <c r="J63" s="445">
        <v>0</v>
      </c>
      <c r="K63" s="818" t="s">
        <v>272</v>
      </c>
      <c r="L63" s="445">
        <f t="shared" si="11"/>
        <v>0</v>
      </c>
      <c r="M63" s="820"/>
      <c r="N63" s="820"/>
      <c r="O63" s="820"/>
      <c r="P63" s="820"/>
      <c r="Q63" s="820"/>
      <c r="R63" s="820"/>
      <c r="S63" s="820"/>
      <c r="T63" s="820"/>
      <c r="U63" s="820"/>
    </row>
    <row r="64" spans="1:21" ht="15.75" customHeight="1">
      <c r="A64" s="810" t="s">
        <v>263</v>
      </c>
      <c r="B64" s="811" t="s">
        <v>69</v>
      </c>
      <c r="C64" s="812" t="str">
        <f>Settings!$C$7</f>
        <v>USD</v>
      </c>
      <c r="D64" s="813">
        <f t="shared" si="9"/>
        <v>3500.0000000000005</v>
      </c>
      <c r="E64" s="814">
        <f t="shared" si="10"/>
        <v>3333.3333333333335</v>
      </c>
      <c r="F64" s="815">
        <v>40000</v>
      </c>
      <c r="G64" s="816">
        <v>0.05</v>
      </c>
      <c r="H64" s="816">
        <v>0.1</v>
      </c>
      <c r="I64" s="817">
        <f>Settings!$C$8</f>
        <v>44927</v>
      </c>
      <c r="J64" s="445">
        <v>0</v>
      </c>
      <c r="K64" s="818" t="s">
        <v>272</v>
      </c>
      <c r="L64" s="445">
        <f t="shared" si="11"/>
        <v>0</v>
      </c>
      <c r="M64" s="820"/>
      <c r="N64" s="820"/>
      <c r="O64" s="820"/>
      <c r="P64" s="820"/>
      <c r="Q64" s="820"/>
      <c r="R64" s="820"/>
      <c r="S64" s="820"/>
      <c r="T64" s="820"/>
      <c r="U64" s="820"/>
    </row>
    <row r="65" spans="1:21" ht="15.75" customHeight="1">
      <c r="A65" s="810" t="s">
        <v>264</v>
      </c>
      <c r="B65" s="811" t="s">
        <v>69</v>
      </c>
      <c r="C65" s="812" t="str">
        <f>Settings!$C$7</f>
        <v>USD</v>
      </c>
      <c r="D65" s="813">
        <f t="shared" si="9"/>
        <v>3500.0000000000005</v>
      </c>
      <c r="E65" s="814">
        <f t="shared" si="10"/>
        <v>3333.3333333333335</v>
      </c>
      <c r="F65" s="815">
        <v>40000</v>
      </c>
      <c r="G65" s="816">
        <v>0.05</v>
      </c>
      <c r="H65" s="816">
        <v>0.1</v>
      </c>
      <c r="I65" s="817">
        <f>Settings!$C$8</f>
        <v>44927</v>
      </c>
      <c r="J65" s="445">
        <v>0</v>
      </c>
      <c r="K65" s="818" t="s">
        <v>272</v>
      </c>
      <c r="L65" s="445">
        <f t="shared" si="11"/>
        <v>0</v>
      </c>
      <c r="M65" s="820"/>
      <c r="N65" s="820"/>
      <c r="O65" s="820"/>
      <c r="P65" s="820"/>
      <c r="Q65" s="820"/>
      <c r="R65" s="820"/>
      <c r="S65" s="820"/>
      <c r="T65" s="820"/>
      <c r="U65" s="820"/>
    </row>
    <row r="66" spans="1:21" ht="15.75" customHeight="1">
      <c r="A66" s="810" t="s">
        <v>265</v>
      </c>
      <c r="B66" s="811" t="s">
        <v>69</v>
      </c>
      <c r="C66" s="812" t="str">
        <f>Settings!$C$7</f>
        <v>USD</v>
      </c>
      <c r="D66" s="813">
        <f t="shared" si="9"/>
        <v>3500.0000000000005</v>
      </c>
      <c r="E66" s="814">
        <f t="shared" si="10"/>
        <v>3333.3333333333335</v>
      </c>
      <c r="F66" s="815">
        <v>40000</v>
      </c>
      <c r="G66" s="816">
        <v>0.05</v>
      </c>
      <c r="H66" s="816">
        <v>0.1</v>
      </c>
      <c r="I66" s="817">
        <f>Settings!$C$8</f>
        <v>44927</v>
      </c>
      <c r="J66" s="445">
        <v>0</v>
      </c>
      <c r="K66" s="818" t="s">
        <v>272</v>
      </c>
      <c r="L66" s="445">
        <f t="shared" si="11"/>
        <v>0</v>
      </c>
      <c r="M66" s="820"/>
      <c r="N66" s="820"/>
      <c r="O66" s="820"/>
      <c r="P66" s="820"/>
      <c r="Q66" s="820"/>
      <c r="R66" s="820"/>
      <c r="S66" s="820"/>
      <c r="T66" s="820"/>
      <c r="U66" s="820"/>
    </row>
    <row r="67" spans="1:21" ht="15.75" customHeight="1">
      <c r="A67" s="810" t="s">
        <v>266</v>
      </c>
      <c r="B67" s="811" t="s">
        <v>69</v>
      </c>
      <c r="C67" s="812" t="str">
        <f>Settings!$C$7</f>
        <v>USD</v>
      </c>
      <c r="D67" s="813">
        <f t="shared" si="9"/>
        <v>3500.0000000000005</v>
      </c>
      <c r="E67" s="814">
        <f t="shared" si="10"/>
        <v>3333.3333333333335</v>
      </c>
      <c r="F67" s="815">
        <v>40000</v>
      </c>
      <c r="G67" s="816">
        <v>0.05</v>
      </c>
      <c r="H67" s="816">
        <v>0.1</v>
      </c>
      <c r="I67" s="817">
        <f>Settings!$C$8</f>
        <v>44927</v>
      </c>
      <c r="J67" s="445">
        <v>0</v>
      </c>
      <c r="K67" s="818" t="s">
        <v>272</v>
      </c>
      <c r="L67" s="445">
        <f t="shared" si="11"/>
        <v>0</v>
      </c>
      <c r="M67" s="820"/>
      <c r="N67" s="820"/>
      <c r="O67" s="820"/>
      <c r="P67" s="820"/>
      <c r="Q67" s="820"/>
      <c r="R67" s="820"/>
      <c r="S67" s="820"/>
      <c r="T67" s="820"/>
      <c r="U67" s="820"/>
    </row>
    <row r="68" spans="1:21" ht="15.75" customHeight="1">
      <c r="A68" s="810" t="s">
        <v>267</v>
      </c>
      <c r="B68" s="811" t="s">
        <v>69</v>
      </c>
      <c r="C68" s="812" t="str">
        <f>Settings!$C$7</f>
        <v>USD</v>
      </c>
      <c r="D68" s="813">
        <f t="shared" si="9"/>
        <v>3500.0000000000005</v>
      </c>
      <c r="E68" s="814">
        <f t="shared" si="10"/>
        <v>3333.3333333333335</v>
      </c>
      <c r="F68" s="815">
        <v>40000</v>
      </c>
      <c r="G68" s="816">
        <v>0.05</v>
      </c>
      <c r="H68" s="816">
        <v>0.1</v>
      </c>
      <c r="I68" s="817">
        <f>Settings!$C$8</f>
        <v>44927</v>
      </c>
      <c r="J68" s="445">
        <v>0</v>
      </c>
      <c r="K68" s="818" t="s">
        <v>272</v>
      </c>
      <c r="L68" s="445">
        <f t="shared" si="11"/>
        <v>0</v>
      </c>
      <c r="M68" s="820"/>
      <c r="N68" s="820"/>
      <c r="O68" s="820"/>
      <c r="P68" s="820"/>
      <c r="Q68" s="820"/>
      <c r="R68" s="820"/>
      <c r="S68" s="820"/>
      <c r="T68" s="820"/>
      <c r="U68" s="820"/>
    </row>
    <row r="69" spans="1:21" ht="15.75" customHeight="1">
      <c r="A69" s="810" t="s">
        <v>268</v>
      </c>
      <c r="B69" s="811" t="s">
        <v>69</v>
      </c>
      <c r="C69" s="812" t="str">
        <f>Settings!$C$7</f>
        <v>USD</v>
      </c>
      <c r="D69" s="813">
        <f t="shared" si="9"/>
        <v>3500.0000000000005</v>
      </c>
      <c r="E69" s="814">
        <f t="shared" si="10"/>
        <v>3333.3333333333335</v>
      </c>
      <c r="F69" s="815">
        <v>40000</v>
      </c>
      <c r="G69" s="816">
        <v>0.05</v>
      </c>
      <c r="H69" s="816">
        <v>0.1</v>
      </c>
      <c r="I69" s="817">
        <f>Settings!$C$8</f>
        <v>44927</v>
      </c>
      <c r="J69" s="445">
        <v>0</v>
      </c>
      <c r="K69" s="818" t="s">
        <v>272</v>
      </c>
      <c r="L69" s="445">
        <f t="shared" si="11"/>
        <v>0</v>
      </c>
      <c r="M69" s="820"/>
      <c r="N69" s="820"/>
      <c r="O69" s="820"/>
      <c r="P69" s="820"/>
      <c r="Q69" s="820"/>
      <c r="R69" s="820"/>
      <c r="S69" s="820"/>
      <c r="T69" s="820"/>
      <c r="U69" s="820"/>
    </row>
    <row r="70" spans="1:21" ht="15.75" customHeight="1">
      <c r="A70" s="810" t="s">
        <v>269</v>
      </c>
      <c r="B70" s="811" t="s">
        <v>69</v>
      </c>
      <c r="C70" s="812" t="str">
        <f>Settings!$C$7</f>
        <v>USD</v>
      </c>
      <c r="D70" s="813">
        <f t="shared" si="9"/>
        <v>3500.0000000000005</v>
      </c>
      <c r="E70" s="814">
        <f t="shared" si="10"/>
        <v>3333.3333333333335</v>
      </c>
      <c r="F70" s="815">
        <v>40000</v>
      </c>
      <c r="G70" s="816">
        <v>0.05</v>
      </c>
      <c r="H70" s="816">
        <v>0.1</v>
      </c>
      <c r="I70" s="817">
        <f>Settings!$C$8</f>
        <v>44927</v>
      </c>
      <c r="J70" s="445">
        <v>0</v>
      </c>
      <c r="K70" s="818" t="s">
        <v>272</v>
      </c>
      <c r="L70" s="445">
        <f t="shared" si="11"/>
        <v>0</v>
      </c>
      <c r="M70" s="820"/>
      <c r="N70" s="820"/>
      <c r="O70" s="820"/>
      <c r="P70" s="820"/>
      <c r="Q70" s="820"/>
      <c r="R70" s="820"/>
      <c r="S70" s="820"/>
      <c r="T70" s="820"/>
      <c r="U70" s="820"/>
    </row>
    <row r="71" spans="1:21" ht="15.75" customHeight="1">
      <c r="A71" s="836"/>
      <c r="B71" s="823"/>
      <c r="C71" s="812"/>
      <c r="D71" s="813"/>
      <c r="E71" s="824"/>
      <c r="F71" s="835"/>
      <c r="G71" s="834"/>
      <c r="H71" s="834"/>
      <c r="I71" s="835"/>
      <c r="J71" s="834"/>
      <c r="K71" s="834"/>
      <c r="L71" s="834"/>
      <c r="M71" s="820"/>
      <c r="N71" s="820"/>
      <c r="O71" s="820"/>
      <c r="P71" s="820"/>
      <c r="Q71" s="820"/>
      <c r="R71" s="820"/>
      <c r="S71" s="820"/>
      <c r="T71" s="820"/>
      <c r="U71" s="820"/>
    </row>
    <row r="72" spans="1:21" ht="15.75" customHeight="1">
      <c r="A72" s="836"/>
      <c r="B72" s="823"/>
      <c r="C72" s="812"/>
      <c r="D72" s="813"/>
      <c r="E72" s="824"/>
      <c r="F72" s="835"/>
      <c r="G72" s="834"/>
      <c r="H72" s="834"/>
      <c r="I72" s="835"/>
      <c r="J72" s="834"/>
      <c r="K72" s="834"/>
      <c r="L72" s="834"/>
      <c r="M72" s="820"/>
      <c r="N72" s="820"/>
      <c r="O72" s="820"/>
      <c r="P72" s="820"/>
      <c r="Q72" s="820"/>
      <c r="R72" s="820"/>
      <c r="S72" s="820"/>
      <c r="T72" s="820"/>
      <c r="U72" s="820"/>
    </row>
    <row r="73" spans="1:21" ht="15.75" customHeight="1">
      <c r="A73" s="836"/>
      <c r="B73" s="823"/>
      <c r="C73" s="812"/>
      <c r="D73" s="813"/>
      <c r="E73" s="824"/>
      <c r="F73" s="835"/>
      <c r="G73" s="834"/>
      <c r="H73" s="834"/>
      <c r="I73" s="835"/>
      <c r="J73" s="834"/>
      <c r="K73" s="834"/>
      <c r="L73" s="834"/>
      <c r="M73" s="820"/>
      <c r="N73" s="820"/>
      <c r="O73" s="820"/>
      <c r="P73" s="820"/>
      <c r="Q73" s="820"/>
      <c r="R73" s="820"/>
      <c r="S73" s="820"/>
      <c r="T73" s="820"/>
      <c r="U73" s="820"/>
    </row>
    <row r="74" spans="1:21" ht="15.75" customHeight="1">
      <c r="A74" s="805" t="s">
        <v>284</v>
      </c>
      <c r="B74" s="806"/>
      <c r="C74" s="827"/>
      <c r="D74" s="813"/>
      <c r="E74" s="828"/>
      <c r="F74" s="829"/>
      <c r="G74" s="830"/>
      <c r="H74" s="830"/>
      <c r="I74" s="829"/>
      <c r="J74" s="830"/>
      <c r="K74" s="831"/>
      <c r="L74" s="830"/>
      <c r="M74" s="809"/>
      <c r="N74" s="809"/>
      <c r="O74" s="809"/>
      <c r="P74" s="809"/>
      <c r="Q74" s="809"/>
      <c r="R74" s="809"/>
      <c r="S74" s="809"/>
      <c r="T74" s="809"/>
      <c r="U74" s="809"/>
    </row>
    <row r="75" spans="1:21" ht="15.75" customHeight="1">
      <c r="A75" s="810" t="s">
        <v>285</v>
      </c>
      <c r="B75" s="811" t="s">
        <v>71</v>
      </c>
      <c r="C75" s="812" t="str">
        <f>Settings!$C$7</f>
        <v>USD</v>
      </c>
      <c r="D75" s="813">
        <f t="shared" ref="D75:D80" si="12">F75/12*(1+G75)</f>
        <v>5250</v>
      </c>
      <c r="E75" s="814">
        <f t="shared" ref="E75:E87" si="13">F75/12</f>
        <v>5000</v>
      </c>
      <c r="F75" s="815">
        <v>60000</v>
      </c>
      <c r="G75" s="816">
        <v>0.05</v>
      </c>
      <c r="H75" s="816">
        <v>0.1</v>
      </c>
      <c r="I75" s="817">
        <f>Settings!$C$8</f>
        <v>44927</v>
      </c>
      <c r="J75" s="445">
        <v>0</v>
      </c>
      <c r="K75" s="818" t="s">
        <v>272</v>
      </c>
      <c r="L75" s="445">
        <f t="shared" ref="L75:L87" si="14">J75</f>
        <v>0</v>
      </c>
      <c r="M75" s="820"/>
      <c r="N75" s="820"/>
      <c r="O75" s="820"/>
      <c r="P75" s="820"/>
      <c r="Q75" s="820"/>
      <c r="R75" s="820"/>
      <c r="S75" s="820"/>
      <c r="T75" s="820"/>
      <c r="U75" s="820"/>
    </row>
    <row r="76" spans="1:21" ht="15.75" customHeight="1">
      <c r="A76" s="810" t="s">
        <v>286</v>
      </c>
      <c r="B76" s="811" t="s">
        <v>71</v>
      </c>
      <c r="C76" s="812" t="str">
        <f>Settings!$C$7</f>
        <v>USD</v>
      </c>
      <c r="D76" s="813">
        <f t="shared" si="12"/>
        <v>4375.0000000000009</v>
      </c>
      <c r="E76" s="814">
        <f t="shared" si="13"/>
        <v>4166.666666666667</v>
      </c>
      <c r="F76" s="815">
        <v>50000</v>
      </c>
      <c r="G76" s="816">
        <v>0.05</v>
      </c>
      <c r="H76" s="816">
        <v>0.1</v>
      </c>
      <c r="I76" s="817">
        <f>Settings!$C$8</f>
        <v>44927</v>
      </c>
      <c r="J76" s="445">
        <v>0</v>
      </c>
      <c r="K76" s="818" t="s">
        <v>272</v>
      </c>
      <c r="L76" s="445">
        <f t="shared" si="14"/>
        <v>0</v>
      </c>
      <c r="M76" s="820"/>
      <c r="N76" s="820"/>
      <c r="O76" s="820"/>
      <c r="P76" s="820"/>
      <c r="Q76" s="820"/>
      <c r="R76" s="820"/>
      <c r="S76" s="820"/>
      <c r="T76" s="820"/>
      <c r="U76" s="820"/>
    </row>
    <row r="77" spans="1:21" ht="15.75" customHeight="1">
      <c r="A77" s="810" t="s">
        <v>287</v>
      </c>
      <c r="B77" s="811" t="s">
        <v>71</v>
      </c>
      <c r="C77" s="812" t="str">
        <f>Settings!$C$7</f>
        <v>USD</v>
      </c>
      <c r="D77" s="813">
        <f t="shared" si="12"/>
        <v>3500.0000000000005</v>
      </c>
      <c r="E77" s="814">
        <f t="shared" si="13"/>
        <v>3333.3333333333335</v>
      </c>
      <c r="F77" s="815">
        <v>40000</v>
      </c>
      <c r="G77" s="816">
        <v>0.05</v>
      </c>
      <c r="H77" s="816">
        <v>0.1</v>
      </c>
      <c r="I77" s="817">
        <f>Settings!$C$8</f>
        <v>44927</v>
      </c>
      <c r="J77" s="445">
        <v>0</v>
      </c>
      <c r="K77" s="818" t="s">
        <v>272</v>
      </c>
      <c r="L77" s="445">
        <f t="shared" si="14"/>
        <v>0</v>
      </c>
      <c r="M77" s="837"/>
      <c r="N77" s="837"/>
      <c r="O77" s="837"/>
      <c r="P77" s="837"/>
      <c r="Q77" s="837"/>
      <c r="R77" s="837"/>
      <c r="S77" s="837"/>
      <c r="T77" s="837"/>
      <c r="U77" s="837"/>
    </row>
    <row r="78" spans="1:21" ht="15.75" customHeight="1">
      <c r="A78" s="841" t="s">
        <v>77</v>
      </c>
      <c r="B78" s="842" t="s">
        <v>71</v>
      </c>
      <c r="C78" s="843" t="str">
        <f>Settings!$C$7</f>
        <v>USD</v>
      </c>
      <c r="D78" s="844">
        <f t="shared" si="12"/>
        <v>3500.0000000000005</v>
      </c>
      <c r="E78" s="845">
        <f t="shared" si="13"/>
        <v>3333.3333333333335</v>
      </c>
      <c r="F78" s="846">
        <v>40000</v>
      </c>
      <c r="G78" s="847">
        <v>0.05</v>
      </c>
      <c r="H78" s="847">
        <v>0.1</v>
      </c>
      <c r="I78" s="848">
        <f>Settings!$C$8</f>
        <v>44927</v>
      </c>
      <c r="J78" s="849">
        <v>0</v>
      </c>
      <c r="K78" s="850" t="s">
        <v>272</v>
      </c>
      <c r="L78" s="849">
        <f t="shared" si="14"/>
        <v>0</v>
      </c>
      <c r="M78" s="851"/>
      <c r="N78" s="851"/>
      <c r="O78" s="851"/>
      <c r="P78" s="851"/>
      <c r="Q78" s="851"/>
      <c r="R78" s="851"/>
      <c r="S78" s="851"/>
      <c r="T78" s="851"/>
      <c r="U78" s="851"/>
    </row>
    <row r="79" spans="1:21" ht="15.75" customHeight="1">
      <c r="A79" s="841" t="s">
        <v>79</v>
      </c>
      <c r="B79" s="842" t="s">
        <v>71</v>
      </c>
      <c r="C79" s="843" t="str">
        <f>Settings!$C$7</f>
        <v>USD</v>
      </c>
      <c r="D79" s="844">
        <f t="shared" si="12"/>
        <v>3500.0000000000005</v>
      </c>
      <c r="E79" s="845">
        <f t="shared" si="13"/>
        <v>3333.3333333333335</v>
      </c>
      <c r="F79" s="846">
        <v>40000</v>
      </c>
      <c r="G79" s="847">
        <v>0.05</v>
      </c>
      <c r="H79" s="847">
        <v>0.1</v>
      </c>
      <c r="I79" s="848">
        <f>Settings!$C$8</f>
        <v>44927</v>
      </c>
      <c r="J79" s="849">
        <v>0</v>
      </c>
      <c r="K79" s="850" t="s">
        <v>272</v>
      </c>
      <c r="L79" s="849">
        <f t="shared" si="14"/>
        <v>0</v>
      </c>
      <c r="M79" s="851"/>
      <c r="N79" s="851"/>
      <c r="O79" s="851"/>
      <c r="P79" s="851"/>
      <c r="Q79" s="851"/>
      <c r="R79" s="851"/>
      <c r="S79" s="851"/>
      <c r="T79" s="851"/>
      <c r="U79" s="851"/>
    </row>
    <row r="80" spans="1:21" ht="15.75" customHeight="1">
      <c r="A80" s="841" t="s">
        <v>81</v>
      </c>
      <c r="B80" s="842" t="s">
        <v>71</v>
      </c>
      <c r="C80" s="843" t="str">
        <f>Settings!$C$7</f>
        <v>USD</v>
      </c>
      <c r="D80" s="844">
        <f t="shared" si="12"/>
        <v>3500.0000000000005</v>
      </c>
      <c r="E80" s="845">
        <f t="shared" si="13"/>
        <v>3333.3333333333335</v>
      </c>
      <c r="F80" s="846">
        <v>40000</v>
      </c>
      <c r="G80" s="847">
        <v>0.05</v>
      </c>
      <c r="H80" s="847">
        <v>0.1</v>
      </c>
      <c r="I80" s="848">
        <f>Settings!$C$8</f>
        <v>44927</v>
      </c>
      <c r="J80" s="849">
        <v>0</v>
      </c>
      <c r="K80" s="850" t="s">
        <v>272</v>
      </c>
      <c r="L80" s="849">
        <f t="shared" si="14"/>
        <v>0</v>
      </c>
      <c r="M80" s="851"/>
      <c r="N80" s="851"/>
      <c r="O80" s="851"/>
      <c r="P80" s="851"/>
      <c r="Q80" s="851"/>
      <c r="R80" s="851"/>
      <c r="S80" s="851"/>
      <c r="T80" s="851"/>
      <c r="U80" s="851"/>
    </row>
    <row r="81" spans="1:21" ht="15.75" customHeight="1">
      <c r="A81" s="841" t="s">
        <v>263</v>
      </c>
      <c r="B81" s="842" t="s">
        <v>71</v>
      </c>
      <c r="C81" s="843" t="str">
        <f>Settings!$C$7</f>
        <v>USD</v>
      </c>
      <c r="D81" s="844">
        <f t="shared" ref="D81:D87" si="15">F81/12*(1+H81)</f>
        <v>3666.666666666667</v>
      </c>
      <c r="E81" s="845">
        <f t="shared" si="13"/>
        <v>3333.3333333333335</v>
      </c>
      <c r="F81" s="846">
        <v>40000</v>
      </c>
      <c r="G81" s="847">
        <v>0.05</v>
      </c>
      <c r="H81" s="847">
        <v>0.1</v>
      </c>
      <c r="I81" s="848">
        <f>Settings!$C$8</f>
        <v>44927</v>
      </c>
      <c r="J81" s="849">
        <v>0</v>
      </c>
      <c r="K81" s="850" t="s">
        <v>272</v>
      </c>
      <c r="L81" s="849">
        <f t="shared" si="14"/>
        <v>0</v>
      </c>
      <c r="M81" s="851"/>
      <c r="N81" s="851"/>
      <c r="O81" s="851"/>
      <c r="P81" s="851"/>
      <c r="Q81" s="851"/>
      <c r="R81" s="851"/>
      <c r="S81" s="851"/>
      <c r="T81" s="851"/>
      <c r="U81" s="851"/>
    </row>
    <row r="82" spans="1:21" ht="15.75" customHeight="1">
      <c r="A82" s="841" t="s">
        <v>264</v>
      </c>
      <c r="B82" s="842" t="s">
        <v>71</v>
      </c>
      <c r="C82" s="843" t="str">
        <f>Settings!$C$7</f>
        <v>USD</v>
      </c>
      <c r="D82" s="844">
        <f t="shared" si="15"/>
        <v>3666.666666666667</v>
      </c>
      <c r="E82" s="845">
        <f t="shared" si="13"/>
        <v>3333.3333333333335</v>
      </c>
      <c r="F82" s="846">
        <v>40000</v>
      </c>
      <c r="G82" s="847">
        <v>0.05</v>
      </c>
      <c r="H82" s="847">
        <v>0.1</v>
      </c>
      <c r="I82" s="848">
        <f>Settings!$C$8</f>
        <v>44927</v>
      </c>
      <c r="J82" s="849">
        <v>0</v>
      </c>
      <c r="K82" s="850" t="s">
        <v>272</v>
      </c>
      <c r="L82" s="849">
        <f t="shared" si="14"/>
        <v>0</v>
      </c>
      <c r="M82" s="851"/>
      <c r="N82" s="851"/>
      <c r="O82" s="851"/>
      <c r="P82" s="851"/>
      <c r="Q82" s="851"/>
      <c r="R82" s="851"/>
      <c r="S82" s="851"/>
      <c r="T82" s="851"/>
      <c r="U82" s="851"/>
    </row>
    <row r="83" spans="1:21" ht="15.75" customHeight="1">
      <c r="A83" s="841" t="s">
        <v>265</v>
      </c>
      <c r="B83" s="842" t="s">
        <v>71</v>
      </c>
      <c r="C83" s="843" t="str">
        <f>Settings!$C$7</f>
        <v>USD</v>
      </c>
      <c r="D83" s="844">
        <f t="shared" si="15"/>
        <v>3666.666666666667</v>
      </c>
      <c r="E83" s="845">
        <f t="shared" si="13"/>
        <v>3333.3333333333335</v>
      </c>
      <c r="F83" s="846">
        <v>40000</v>
      </c>
      <c r="G83" s="847">
        <v>0.05</v>
      </c>
      <c r="H83" s="847">
        <v>0.1</v>
      </c>
      <c r="I83" s="848">
        <f>Settings!$C$8</f>
        <v>44927</v>
      </c>
      <c r="J83" s="849">
        <v>0</v>
      </c>
      <c r="K83" s="850" t="s">
        <v>272</v>
      </c>
      <c r="L83" s="849">
        <f t="shared" si="14"/>
        <v>0</v>
      </c>
      <c r="M83" s="851"/>
      <c r="N83" s="851"/>
      <c r="O83" s="851"/>
      <c r="P83" s="851"/>
      <c r="Q83" s="851"/>
      <c r="R83" s="851"/>
      <c r="S83" s="851"/>
      <c r="T83" s="851"/>
      <c r="U83" s="851"/>
    </row>
    <row r="84" spans="1:21" ht="15.75" customHeight="1">
      <c r="A84" s="841" t="s">
        <v>266</v>
      </c>
      <c r="B84" s="842" t="s">
        <v>71</v>
      </c>
      <c r="C84" s="843" t="str">
        <f>Settings!$C$7</f>
        <v>USD</v>
      </c>
      <c r="D84" s="844">
        <f t="shared" si="15"/>
        <v>3666.666666666667</v>
      </c>
      <c r="E84" s="845">
        <f t="shared" si="13"/>
        <v>3333.3333333333335</v>
      </c>
      <c r="F84" s="846">
        <v>40000</v>
      </c>
      <c r="G84" s="847">
        <v>0.05</v>
      </c>
      <c r="H84" s="847">
        <v>0.1</v>
      </c>
      <c r="I84" s="848">
        <f>Settings!$C$8</f>
        <v>44927</v>
      </c>
      <c r="J84" s="849">
        <v>0</v>
      </c>
      <c r="K84" s="850" t="s">
        <v>272</v>
      </c>
      <c r="L84" s="849">
        <f t="shared" si="14"/>
        <v>0</v>
      </c>
      <c r="M84" s="851"/>
      <c r="N84" s="851"/>
      <c r="O84" s="851"/>
      <c r="P84" s="851"/>
      <c r="Q84" s="851"/>
      <c r="R84" s="851"/>
      <c r="S84" s="851"/>
      <c r="T84" s="851"/>
      <c r="U84" s="851"/>
    </row>
    <row r="85" spans="1:21" ht="15.75" customHeight="1">
      <c r="A85" s="841" t="s">
        <v>267</v>
      </c>
      <c r="B85" s="842" t="s">
        <v>71</v>
      </c>
      <c r="C85" s="843" t="str">
        <f>Settings!$C$7</f>
        <v>USD</v>
      </c>
      <c r="D85" s="844">
        <f t="shared" si="15"/>
        <v>3666.666666666667</v>
      </c>
      <c r="E85" s="845">
        <f t="shared" si="13"/>
        <v>3333.3333333333335</v>
      </c>
      <c r="F85" s="846">
        <v>40000</v>
      </c>
      <c r="G85" s="847">
        <v>0.05</v>
      </c>
      <c r="H85" s="847">
        <v>0.1</v>
      </c>
      <c r="I85" s="848">
        <f>Settings!$C$8</f>
        <v>44927</v>
      </c>
      <c r="J85" s="849">
        <v>0</v>
      </c>
      <c r="K85" s="850" t="s">
        <v>272</v>
      </c>
      <c r="L85" s="849">
        <f t="shared" si="14"/>
        <v>0</v>
      </c>
      <c r="M85" s="851"/>
      <c r="N85" s="851"/>
      <c r="O85" s="851"/>
      <c r="P85" s="851"/>
      <c r="Q85" s="851"/>
      <c r="R85" s="851"/>
      <c r="S85" s="851"/>
      <c r="T85" s="851"/>
      <c r="U85" s="851"/>
    </row>
    <row r="86" spans="1:21" ht="15.75" customHeight="1">
      <c r="A86" s="841" t="s">
        <v>268</v>
      </c>
      <c r="B86" s="842" t="s">
        <v>71</v>
      </c>
      <c r="C86" s="843" t="str">
        <f>Settings!$C$7</f>
        <v>USD</v>
      </c>
      <c r="D86" s="844">
        <f t="shared" si="15"/>
        <v>3666.666666666667</v>
      </c>
      <c r="E86" s="845">
        <f t="shared" si="13"/>
        <v>3333.3333333333335</v>
      </c>
      <c r="F86" s="846">
        <v>40000</v>
      </c>
      <c r="G86" s="847">
        <v>0.05</v>
      </c>
      <c r="H86" s="847">
        <v>0.1</v>
      </c>
      <c r="I86" s="848">
        <f>Settings!$C$8</f>
        <v>44927</v>
      </c>
      <c r="J86" s="849">
        <v>0</v>
      </c>
      <c r="K86" s="850" t="s">
        <v>272</v>
      </c>
      <c r="L86" s="849">
        <f t="shared" si="14"/>
        <v>0</v>
      </c>
      <c r="M86" s="851"/>
      <c r="N86" s="851"/>
      <c r="O86" s="851"/>
      <c r="P86" s="851"/>
      <c r="Q86" s="851"/>
      <c r="R86" s="851"/>
      <c r="S86" s="851"/>
      <c r="T86" s="851"/>
      <c r="U86" s="851"/>
    </row>
    <row r="87" spans="1:21" ht="15.75" customHeight="1">
      <c r="A87" s="841" t="s">
        <v>269</v>
      </c>
      <c r="B87" s="842" t="s">
        <v>71</v>
      </c>
      <c r="C87" s="843" t="str">
        <f>Settings!$C$7</f>
        <v>USD</v>
      </c>
      <c r="D87" s="844">
        <f t="shared" si="15"/>
        <v>3666.666666666667</v>
      </c>
      <c r="E87" s="845">
        <f t="shared" si="13"/>
        <v>3333.3333333333335</v>
      </c>
      <c r="F87" s="846">
        <v>40000</v>
      </c>
      <c r="G87" s="847">
        <v>0.05</v>
      </c>
      <c r="H87" s="847">
        <v>0.1</v>
      </c>
      <c r="I87" s="848">
        <f>Settings!$C$8</f>
        <v>44927</v>
      </c>
      <c r="J87" s="849">
        <v>0</v>
      </c>
      <c r="K87" s="850" t="s">
        <v>272</v>
      </c>
      <c r="L87" s="849">
        <f t="shared" si="14"/>
        <v>0</v>
      </c>
      <c r="M87" s="851"/>
      <c r="N87" s="851"/>
      <c r="O87" s="851"/>
      <c r="P87" s="851"/>
      <c r="Q87" s="851"/>
      <c r="R87" s="851"/>
      <c r="S87" s="851"/>
      <c r="T87" s="851"/>
      <c r="U87" s="851"/>
    </row>
  </sheetData>
  <mergeCells count="3">
    <mergeCell ref="H1:I1"/>
    <mergeCell ref="M1:N1"/>
    <mergeCell ref="M4:O4"/>
  </mergeCells>
  <dataValidations count="1">
    <dataValidation type="list" allowBlank="1" sqref="K9:K21 K25:K39 K43:K55 K58:K70 K75:K87" xr:uid="{00000000-0002-0000-1000-000002000000}">
      <formula1>"Never,Monthly,Quarterly,Annually"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1000-000000000000}">
          <x14:formula1>
            <xm:f>'FS-Month'!$4:$4</xm:f>
          </x14:formula1>
          <xm:sqref>I9:I21 I75:I87 I58:I70 I43:I55 I25:I39</xm:sqref>
        </x14:dataValidation>
        <x14:dataValidation type="list" allowBlank="1" xr:uid="{00000000-0002-0000-1000-000001000000}">
          <x14:formula1>
            <xm:f>Settings!$C$32:$C$38</xm:f>
          </x14:formula1>
          <xm:sqref>B9:B21 B75:B87 B58:B70 B43:B55 B25:B39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  <outlinePr summaryBelow="0"/>
  </sheetPr>
  <dimension ref="A1:CI332"/>
  <sheetViews>
    <sheetView showGridLines="0" workbookViewId="0">
      <pane xSplit="3" ySplit="5" topLeftCell="D10" activePane="bottomRight" state="frozen"/>
      <selection pane="topRight" activeCell="D1" sqref="D1"/>
      <selection pane="bottomLeft" activeCell="A8" sqref="A8"/>
      <selection pane="bottomRight"/>
    </sheetView>
  </sheetViews>
  <sheetFormatPr defaultColWidth="12.6640625" defaultRowHeight="15" customHeight="1" outlineLevelRow="1"/>
  <cols>
    <col min="1" max="1" width="36.1640625" style="273" customWidth="1"/>
    <col min="2" max="2" width="11.25" style="273" customWidth="1"/>
    <col min="3" max="3" width="7" style="273" customWidth="1"/>
    <col min="4" max="87" width="11.25" style="273" customWidth="1"/>
    <col min="88" max="16384" width="12.6640625" style="273"/>
  </cols>
  <sheetData>
    <row r="1" spans="1:87" ht="25.5" customHeight="1">
      <c r="A1" s="778" t="str">
        <f>Settings!$C$6</f>
        <v>F9 Finance</v>
      </c>
      <c r="B1" s="852"/>
      <c r="C1" s="853"/>
      <c r="D1" s="364"/>
      <c r="E1" s="415"/>
      <c r="F1" s="416"/>
      <c r="G1" s="417"/>
      <c r="H1" s="418"/>
      <c r="I1" s="419"/>
      <c r="J1" s="415"/>
      <c r="K1" s="416"/>
      <c r="L1" s="417"/>
      <c r="M1" s="418"/>
      <c r="N1" s="364"/>
      <c r="O1" s="364"/>
      <c r="P1" s="364"/>
      <c r="Q1" s="363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364"/>
      <c r="AK1" s="364"/>
      <c r="AL1" s="364"/>
      <c r="AM1" s="364"/>
      <c r="AN1" s="364"/>
      <c r="AO1" s="364"/>
      <c r="AP1" s="364"/>
      <c r="AQ1" s="364"/>
      <c r="AR1" s="364"/>
      <c r="AS1" s="364"/>
      <c r="AT1" s="364"/>
      <c r="AU1" s="364"/>
      <c r="AV1" s="364"/>
      <c r="AW1" s="364"/>
      <c r="AX1" s="364"/>
      <c r="AY1" s="364"/>
      <c r="AZ1" s="364"/>
      <c r="BA1" s="364"/>
      <c r="BB1" s="364"/>
      <c r="BC1" s="364"/>
      <c r="BD1" s="364"/>
      <c r="BE1" s="364"/>
      <c r="BF1" s="364"/>
      <c r="BG1" s="364"/>
      <c r="BH1" s="364"/>
      <c r="BI1" s="364"/>
      <c r="BJ1" s="364"/>
      <c r="BK1" s="364"/>
      <c r="BL1" s="364"/>
      <c r="BM1" s="364"/>
      <c r="BN1" s="364"/>
      <c r="BO1" s="364"/>
      <c r="BP1" s="364"/>
      <c r="BQ1" s="364"/>
      <c r="BR1" s="364"/>
      <c r="BS1" s="364"/>
      <c r="BT1" s="364"/>
      <c r="BU1" s="364"/>
      <c r="BV1" s="364"/>
      <c r="BW1" s="364"/>
      <c r="BX1" s="364"/>
      <c r="BY1" s="364"/>
      <c r="BZ1" s="364"/>
      <c r="CA1" s="364"/>
      <c r="CB1" s="364"/>
      <c r="CC1" s="364"/>
      <c r="CD1" s="364"/>
      <c r="CE1" s="364"/>
      <c r="CF1" s="364"/>
      <c r="CG1" s="364"/>
      <c r="CH1" s="364"/>
      <c r="CI1" s="364"/>
    </row>
    <row r="2" spans="1:87" ht="25.5" customHeight="1">
      <c r="A2" s="786" t="s">
        <v>246</v>
      </c>
      <c r="B2" s="854"/>
      <c r="C2" s="855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W2" s="406"/>
      <c r="X2" s="406"/>
      <c r="Y2" s="406"/>
      <c r="Z2" s="406"/>
      <c r="AA2" s="406"/>
      <c r="AB2" s="406"/>
      <c r="AC2" s="406"/>
      <c r="AD2" s="406"/>
      <c r="AE2" s="406"/>
      <c r="AF2" s="406"/>
      <c r="AG2" s="406"/>
      <c r="AH2" s="406"/>
      <c r="AI2" s="406"/>
      <c r="AJ2" s="406"/>
      <c r="AK2" s="406"/>
      <c r="AL2" s="406"/>
      <c r="AM2" s="406"/>
      <c r="AN2" s="406"/>
      <c r="AO2" s="406"/>
      <c r="AP2" s="406"/>
      <c r="AQ2" s="406"/>
      <c r="AR2" s="406"/>
      <c r="AS2" s="406"/>
      <c r="AT2" s="406"/>
      <c r="AU2" s="406"/>
      <c r="AV2" s="406"/>
      <c r="AW2" s="406"/>
      <c r="AX2" s="406"/>
      <c r="AY2" s="406"/>
      <c r="AZ2" s="406"/>
      <c r="BA2" s="406"/>
      <c r="BB2" s="406"/>
      <c r="BC2" s="406"/>
      <c r="BD2" s="406"/>
      <c r="BE2" s="406"/>
      <c r="BF2" s="406"/>
      <c r="BG2" s="406"/>
      <c r="BH2" s="406"/>
      <c r="BI2" s="406"/>
      <c r="BJ2" s="406"/>
      <c r="BK2" s="406"/>
      <c r="BL2" s="406"/>
      <c r="BM2" s="406"/>
      <c r="BN2" s="406"/>
      <c r="BO2" s="406"/>
      <c r="BP2" s="406"/>
      <c r="BQ2" s="406"/>
      <c r="BR2" s="406"/>
      <c r="BS2" s="406"/>
      <c r="BT2" s="406"/>
      <c r="BU2" s="406"/>
      <c r="BV2" s="406"/>
      <c r="BW2" s="406"/>
      <c r="BX2" s="406"/>
      <c r="BY2" s="406"/>
      <c r="BZ2" s="406"/>
      <c r="CA2" s="406"/>
      <c r="CB2" s="406"/>
      <c r="CC2" s="406"/>
      <c r="CD2" s="406"/>
      <c r="CE2" s="406"/>
      <c r="CF2" s="406"/>
      <c r="CG2" s="406"/>
      <c r="CH2" s="406"/>
      <c r="CI2" s="406"/>
    </row>
    <row r="3" spans="1:87" ht="9.75" customHeight="1">
      <c r="A3" s="856"/>
      <c r="B3" s="854"/>
      <c r="C3" s="857"/>
      <c r="D3" s="691"/>
      <c r="E3" s="406"/>
      <c r="F3" s="690"/>
      <c r="G3" s="691"/>
      <c r="H3" s="406"/>
      <c r="I3" s="690"/>
      <c r="J3" s="406"/>
      <c r="K3" s="406"/>
      <c r="L3" s="406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  <c r="Z3" s="406"/>
      <c r="AA3" s="406"/>
      <c r="AB3" s="406"/>
      <c r="AC3" s="406"/>
      <c r="AD3" s="406"/>
      <c r="AE3" s="406"/>
      <c r="AF3" s="406"/>
      <c r="AG3" s="406"/>
      <c r="AH3" s="406"/>
      <c r="AI3" s="406"/>
      <c r="AJ3" s="406"/>
      <c r="AK3" s="406"/>
      <c r="AL3" s="406"/>
      <c r="AM3" s="406"/>
      <c r="AN3" s="406"/>
      <c r="AO3" s="406"/>
      <c r="AP3" s="406"/>
      <c r="AQ3" s="406"/>
      <c r="AR3" s="406"/>
      <c r="AS3" s="406"/>
      <c r="AT3" s="406"/>
      <c r="AU3" s="406"/>
      <c r="AV3" s="406"/>
      <c r="AW3" s="406"/>
      <c r="AX3" s="406"/>
      <c r="AY3" s="406"/>
      <c r="AZ3" s="406"/>
      <c r="BA3" s="406"/>
      <c r="BB3" s="406"/>
      <c r="BC3" s="406"/>
      <c r="BD3" s="406"/>
      <c r="BE3" s="406"/>
      <c r="BF3" s="406"/>
      <c r="BG3" s="406"/>
      <c r="BH3" s="406"/>
      <c r="BI3" s="406"/>
      <c r="BJ3" s="406"/>
      <c r="BK3" s="406"/>
      <c r="BL3" s="406"/>
      <c r="BM3" s="406"/>
      <c r="BN3" s="406"/>
      <c r="BO3" s="406"/>
      <c r="BP3" s="406"/>
      <c r="BQ3" s="406"/>
      <c r="BR3" s="406"/>
      <c r="BS3" s="406"/>
      <c r="BT3" s="406"/>
      <c r="BU3" s="406"/>
      <c r="BV3" s="406"/>
      <c r="BW3" s="406"/>
      <c r="BX3" s="406"/>
      <c r="BY3" s="406"/>
      <c r="BZ3" s="406"/>
      <c r="CA3" s="406"/>
      <c r="CB3" s="406"/>
      <c r="CC3" s="406"/>
      <c r="CD3" s="406"/>
      <c r="CE3" s="406"/>
      <c r="CF3" s="406"/>
      <c r="CG3" s="406"/>
      <c r="CH3" s="406"/>
      <c r="CI3" s="406"/>
    </row>
    <row r="4" spans="1:87" ht="25.5" customHeight="1">
      <c r="A4" s="858"/>
      <c r="B4" s="859"/>
      <c r="C4" s="860"/>
      <c r="D4" s="861">
        <f>'FS-Month'!D4</f>
        <v>44927</v>
      </c>
      <c r="E4" s="862">
        <f>'FS-Month'!E4</f>
        <v>44958</v>
      </c>
      <c r="F4" s="862">
        <f>'FS-Month'!F4</f>
        <v>44986</v>
      </c>
      <c r="G4" s="862">
        <f>'FS-Month'!G4</f>
        <v>45017</v>
      </c>
      <c r="H4" s="862">
        <f>'FS-Month'!H4</f>
        <v>45047</v>
      </c>
      <c r="I4" s="862">
        <f>'FS-Month'!I4</f>
        <v>45078</v>
      </c>
      <c r="J4" s="862">
        <f>'FS-Month'!J4</f>
        <v>45108</v>
      </c>
      <c r="K4" s="862">
        <f>'FS-Month'!K4</f>
        <v>45139</v>
      </c>
      <c r="L4" s="862">
        <f>'FS-Month'!L4</f>
        <v>45170</v>
      </c>
      <c r="M4" s="862">
        <f>'FS-Month'!M4</f>
        <v>45200</v>
      </c>
      <c r="N4" s="862">
        <f>'FS-Month'!N4</f>
        <v>45231</v>
      </c>
      <c r="O4" s="862">
        <f>'FS-Month'!O4</f>
        <v>45261</v>
      </c>
      <c r="P4" s="862">
        <f>'FS-Month'!P4</f>
        <v>45292</v>
      </c>
      <c r="Q4" s="862">
        <f>'FS-Month'!Q4</f>
        <v>45323</v>
      </c>
      <c r="R4" s="862">
        <f>'FS-Month'!R4</f>
        <v>45352</v>
      </c>
      <c r="S4" s="862">
        <f>'FS-Month'!S4</f>
        <v>45383</v>
      </c>
      <c r="T4" s="862">
        <f>'FS-Month'!T4</f>
        <v>45413</v>
      </c>
      <c r="U4" s="862">
        <f>'FS-Month'!U4</f>
        <v>45444</v>
      </c>
      <c r="V4" s="862">
        <f>'FS-Month'!V4</f>
        <v>45474</v>
      </c>
      <c r="W4" s="862">
        <f>'FS-Month'!W4</f>
        <v>45505</v>
      </c>
      <c r="X4" s="862">
        <f>'FS-Month'!X4</f>
        <v>45536</v>
      </c>
      <c r="Y4" s="862">
        <f>'FS-Month'!Y4</f>
        <v>45566</v>
      </c>
      <c r="Z4" s="862">
        <f>'FS-Month'!Z4</f>
        <v>45597</v>
      </c>
      <c r="AA4" s="862">
        <f>'FS-Month'!AA4</f>
        <v>45627</v>
      </c>
      <c r="AB4" s="862">
        <f>'FS-Month'!AB4</f>
        <v>45658</v>
      </c>
      <c r="AC4" s="862">
        <f>'FS-Month'!AC4</f>
        <v>45689</v>
      </c>
      <c r="AD4" s="862">
        <f>'FS-Month'!AD4</f>
        <v>45717</v>
      </c>
      <c r="AE4" s="862">
        <f>'FS-Month'!AE4</f>
        <v>45748</v>
      </c>
      <c r="AF4" s="862">
        <f>'FS-Month'!AF4</f>
        <v>45778</v>
      </c>
      <c r="AG4" s="862">
        <f>'FS-Month'!AG4</f>
        <v>45809</v>
      </c>
      <c r="AH4" s="862">
        <f>'FS-Month'!AH4</f>
        <v>45839</v>
      </c>
      <c r="AI4" s="862">
        <f>'FS-Month'!AI4</f>
        <v>45870</v>
      </c>
      <c r="AJ4" s="862">
        <f>'FS-Month'!AJ4</f>
        <v>45901</v>
      </c>
      <c r="AK4" s="862">
        <f>'FS-Month'!AK4</f>
        <v>45931</v>
      </c>
      <c r="AL4" s="862">
        <f>'FS-Month'!AL4</f>
        <v>45962</v>
      </c>
      <c r="AM4" s="862">
        <f>'FS-Month'!AM4</f>
        <v>45992</v>
      </c>
      <c r="AN4" s="862">
        <f>'FS-Month'!AN4</f>
        <v>46023</v>
      </c>
      <c r="AO4" s="862">
        <f>'FS-Month'!AO4</f>
        <v>46054</v>
      </c>
      <c r="AP4" s="862">
        <f>'FS-Month'!AP4</f>
        <v>46082</v>
      </c>
      <c r="AQ4" s="862">
        <f>'FS-Month'!AQ4</f>
        <v>46113</v>
      </c>
      <c r="AR4" s="862">
        <f>'FS-Month'!AR4</f>
        <v>46143</v>
      </c>
      <c r="AS4" s="862">
        <f>'FS-Month'!AS4</f>
        <v>46174</v>
      </c>
      <c r="AT4" s="862">
        <f>'FS-Month'!AT4</f>
        <v>46204</v>
      </c>
      <c r="AU4" s="862">
        <f>'FS-Month'!AU4</f>
        <v>46235</v>
      </c>
      <c r="AV4" s="862">
        <f>'FS-Month'!AV4</f>
        <v>46266</v>
      </c>
      <c r="AW4" s="862">
        <f>'FS-Month'!AW4</f>
        <v>46296</v>
      </c>
      <c r="AX4" s="862">
        <f>'FS-Month'!AX4</f>
        <v>46327</v>
      </c>
      <c r="AY4" s="862">
        <f>'FS-Month'!AY4</f>
        <v>46357</v>
      </c>
      <c r="AZ4" s="862">
        <f>'FS-Month'!AZ4</f>
        <v>46388</v>
      </c>
      <c r="BA4" s="862">
        <f>'FS-Month'!BA4</f>
        <v>46419</v>
      </c>
      <c r="BB4" s="862">
        <f>'FS-Month'!BB4</f>
        <v>46447</v>
      </c>
      <c r="BC4" s="862">
        <f>'FS-Month'!BC4</f>
        <v>46478</v>
      </c>
      <c r="BD4" s="862">
        <f>'FS-Month'!BD4</f>
        <v>46508</v>
      </c>
      <c r="BE4" s="862">
        <f>'FS-Month'!BE4</f>
        <v>46539</v>
      </c>
      <c r="BF4" s="862">
        <f>'FS-Month'!BF4</f>
        <v>46569</v>
      </c>
      <c r="BG4" s="862">
        <f>'FS-Month'!BG4</f>
        <v>46600</v>
      </c>
      <c r="BH4" s="862">
        <f>'FS-Month'!BH4</f>
        <v>46631</v>
      </c>
      <c r="BI4" s="862">
        <f>'FS-Month'!BI4</f>
        <v>46661</v>
      </c>
      <c r="BJ4" s="862">
        <f>'FS-Month'!BJ4</f>
        <v>46692</v>
      </c>
      <c r="BK4" s="862">
        <f>'FS-Month'!BK4</f>
        <v>46722</v>
      </c>
      <c r="BL4" s="862">
        <f>'FS-Month'!BL4</f>
        <v>46753</v>
      </c>
      <c r="BM4" s="862">
        <f>'FS-Month'!BM4</f>
        <v>46784</v>
      </c>
      <c r="BN4" s="862">
        <f>'FS-Month'!BN4</f>
        <v>46813</v>
      </c>
      <c r="BO4" s="862">
        <f>'FS-Month'!BO4</f>
        <v>46844</v>
      </c>
      <c r="BP4" s="862">
        <f>'FS-Month'!BP4</f>
        <v>46874</v>
      </c>
      <c r="BQ4" s="862">
        <f>'FS-Month'!BQ4</f>
        <v>46905</v>
      </c>
      <c r="BR4" s="862">
        <f>'FS-Month'!BR4</f>
        <v>46935</v>
      </c>
      <c r="BS4" s="862">
        <f>'FS-Month'!BS4</f>
        <v>46966</v>
      </c>
      <c r="BT4" s="862">
        <f>'FS-Month'!BT4</f>
        <v>46997</v>
      </c>
      <c r="BU4" s="862">
        <f>'FS-Month'!BU4</f>
        <v>47027</v>
      </c>
      <c r="BV4" s="862">
        <f>'FS-Month'!BV4</f>
        <v>47058</v>
      </c>
      <c r="BW4" s="862">
        <f>'FS-Month'!BW4</f>
        <v>47088</v>
      </c>
      <c r="BX4" s="862">
        <f>'FS-Month'!BX4</f>
        <v>47119</v>
      </c>
      <c r="BY4" s="862">
        <f>'FS-Month'!BY4</f>
        <v>47150</v>
      </c>
      <c r="BZ4" s="862">
        <f>'FS-Month'!BZ4</f>
        <v>47178</v>
      </c>
      <c r="CA4" s="862">
        <f>'FS-Month'!CA4</f>
        <v>47209</v>
      </c>
      <c r="CB4" s="862">
        <f>'FS-Month'!CB4</f>
        <v>47239</v>
      </c>
      <c r="CC4" s="862">
        <f>'FS-Month'!CC4</f>
        <v>47270</v>
      </c>
      <c r="CD4" s="862">
        <f>'FS-Month'!CD4</f>
        <v>47300</v>
      </c>
      <c r="CE4" s="862">
        <f>'FS-Month'!CE4</f>
        <v>47331</v>
      </c>
      <c r="CF4" s="862">
        <f>'FS-Month'!CF4</f>
        <v>47362</v>
      </c>
      <c r="CG4" s="862">
        <f>'FS-Month'!CG4</f>
        <v>47392</v>
      </c>
      <c r="CH4" s="862">
        <f>'FS-Month'!CH4</f>
        <v>47423</v>
      </c>
      <c r="CI4" s="862">
        <f>'FS-Month'!CI4</f>
        <v>47453</v>
      </c>
    </row>
    <row r="5" spans="1:87" ht="25.5" customHeight="1">
      <c r="A5" s="863"/>
      <c r="B5" s="864" t="s">
        <v>225</v>
      </c>
      <c r="C5" s="865"/>
      <c r="D5" s="866">
        <f>'FS-Month'!D7</f>
        <v>1</v>
      </c>
      <c r="E5" s="867">
        <f>'FS-Month'!E7</f>
        <v>2</v>
      </c>
      <c r="F5" s="867">
        <f>'FS-Month'!F7</f>
        <v>3</v>
      </c>
      <c r="G5" s="867">
        <f>'FS-Month'!G7</f>
        <v>4</v>
      </c>
      <c r="H5" s="867">
        <f>'FS-Month'!H7</f>
        <v>5</v>
      </c>
      <c r="I5" s="867">
        <f>'FS-Month'!I7</f>
        <v>6</v>
      </c>
      <c r="J5" s="867">
        <f>'FS-Month'!J7</f>
        <v>7</v>
      </c>
      <c r="K5" s="867">
        <f>'FS-Month'!K7</f>
        <v>8</v>
      </c>
      <c r="L5" s="867">
        <f>'FS-Month'!L7</f>
        <v>9</v>
      </c>
      <c r="M5" s="867">
        <f>'FS-Month'!M7</f>
        <v>10</v>
      </c>
      <c r="N5" s="867">
        <f>'FS-Month'!N7</f>
        <v>11</v>
      </c>
      <c r="O5" s="867">
        <f>'FS-Month'!O7</f>
        <v>12</v>
      </c>
      <c r="P5" s="867">
        <f>'FS-Month'!P7</f>
        <v>13</v>
      </c>
      <c r="Q5" s="867">
        <f>'FS-Month'!Q7</f>
        <v>14</v>
      </c>
      <c r="R5" s="867">
        <f>'FS-Month'!R7</f>
        <v>15</v>
      </c>
      <c r="S5" s="867">
        <f>'FS-Month'!S7</f>
        <v>16</v>
      </c>
      <c r="T5" s="867">
        <f>'FS-Month'!T7</f>
        <v>17</v>
      </c>
      <c r="U5" s="867">
        <f>'FS-Month'!U7</f>
        <v>18</v>
      </c>
      <c r="V5" s="867">
        <f>'FS-Month'!V7</f>
        <v>19</v>
      </c>
      <c r="W5" s="867">
        <f>'FS-Month'!W7</f>
        <v>20</v>
      </c>
      <c r="X5" s="867">
        <f>'FS-Month'!X7</f>
        <v>21</v>
      </c>
      <c r="Y5" s="867">
        <f>'FS-Month'!Y7</f>
        <v>22</v>
      </c>
      <c r="Z5" s="867">
        <f>'FS-Month'!Z7</f>
        <v>23</v>
      </c>
      <c r="AA5" s="867">
        <f>'FS-Month'!AA7</f>
        <v>24</v>
      </c>
      <c r="AB5" s="867">
        <f>'FS-Month'!AB7</f>
        <v>25</v>
      </c>
      <c r="AC5" s="867">
        <f>'FS-Month'!AC7</f>
        <v>26</v>
      </c>
      <c r="AD5" s="867">
        <f>'FS-Month'!AD7</f>
        <v>27</v>
      </c>
      <c r="AE5" s="867">
        <f>'FS-Month'!AE7</f>
        <v>28</v>
      </c>
      <c r="AF5" s="867">
        <f>'FS-Month'!AF7</f>
        <v>29</v>
      </c>
      <c r="AG5" s="867">
        <f>'FS-Month'!AG7</f>
        <v>30</v>
      </c>
      <c r="AH5" s="867">
        <f>'FS-Month'!AH7</f>
        <v>31</v>
      </c>
      <c r="AI5" s="867">
        <f>'FS-Month'!AI7</f>
        <v>32</v>
      </c>
      <c r="AJ5" s="867">
        <f>'FS-Month'!AJ7</f>
        <v>33</v>
      </c>
      <c r="AK5" s="867">
        <f>'FS-Month'!AK7</f>
        <v>34</v>
      </c>
      <c r="AL5" s="867">
        <f>'FS-Month'!AL7</f>
        <v>35</v>
      </c>
      <c r="AM5" s="867">
        <f>'FS-Month'!AM7</f>
        <v>36</v>
      </c>
      <c r="AN5" s="867">
        <f>'FS-Month'!AN7</f>
        <v>37</v>
      </c>
      <c r="AO5" s="867">
        <f>'FS-Month'!AO7</f>
        <v>38</v>
      </c>
      <c r="AP5" s="867">
        <f>'FS-Month'!AP7</f>
        <v>39</v>
      </c>
      <c r="AQ5" s="867">
        <f>'FS-Month'!AQ7</f>
        <v>40</v>
      </c>
      <c r="AR5" s="867">
        <f>'FS-Month'!AR7</f>
        <v>41</v>
      </c>
      <c r="AS5" s="867">
        <f>'FS-Month'!AS7</f>
        <v>42</v>
      </c>
      <c r="AT5" s="867">
        <f>'FS-Month'!AT7</f>
        <v>43</v>
      </c>
      <c r="AU5" s="867">
        <f>'FS-Month'!AU7</f>
        <v>44</v>
      </c>
      <c r="AV5" s="867">
        <f>'FS-Month'!AV7</f>
        <v>45</v>
      </c>
      <c r="AW5" s="867">
        <f>'FS-Month'!AW7</f>
        <v>46</v>
      </c>
      <c r="AX5" s="867">
        <f>'FS-Month'!AX7</f>
        <v>47</v>
      </c>
      <c r="AY5" s="867">
        <f>'FS-Month'!AY7</f>
        <v>48</v>
      </c>
      <c r="AZ5" s="867">
        <f>'FS-Month'!AZ7</f>
        <v>49</v>
      </c>
      <c r="BA5" s="867">
        <f>'FS-Month'!BA7</f>
        <v>50</v>
      </c>
      <c r="BB5" s="867">
        <f>'FS-Month'!BB7</f>
        <v>51</v>
      </c>
      <c r="BC5" s="867">
        <f>'FS-Month'!BC7</f>
        <v>52</v>
      </c>
      <c r="BD5" s="867">
        <f>'FS-Month'!BD7</f>
        <v>53</v>
      </c>
      <c r="BE5" s="867">
        <f>'FS-Month'!BE7</f>
        <v>54</v>
      </c>
      <c r="BF5" s="867">
        <f>'FS-Month'!BF7</f>
        <v>55</v>
      </c>
      <c r="BG5" s="867">
        <f>'FS-Month'!BG7</f>
        <v>56</v>
      </c>
      <c r="BH5" s="867">
        <f>'FS-Month'!BH7</f>
        <v>57</v>
      </c>
      <c r="BI5" s="867">
        <f>'FS-Month'!BI7</f>
        <v>58</v>
      </c>
      <c r="BJ5" s="867">
        <f>'FS-Month'!BJ7</f>
        <v>59</v>
      </c>
      <c r="BK5" s="867">
        <f>'FS-Month'!BK7</f>
        <v>60</v>
      </c>
      <c r="BL5" s="867">
        <f>'FS-Month'!BL7</f>
        <v>61</v>
      </c>
      <c r="BM5" s="867">
        <f>'FS-Month'!BM7</f>
        <v>62</v>
      </c>
      <c r="BN5" s="867">
        <f>'FS-Month'!BN7</f>
        <v>63</v>
      </c>
      <c r="BO5" s="867">
        <f>'FS-Month'!BO7</f>
        <v>64</v>
      </c>
      <c r="BP5" s="867">
        <f>'FS-Month'!BP7</f>
        <v>65</v>
      </c>
      <c r="BQ5" s="867">
        <f>'FS-Month'!BQ7</f>
        <v>66</v>
      </c>
      <c r="BR5" s="867">
        <f>'FS-Month'!BR7</f>
        <v>67</v>
      </c>
      <c r="BS5" s="867">
        <f>'FS-Month'!BS7</f>
        <v>68</v>
      </c>
      <c r="BT5" s="867">
        <f>'FS-Month'!BT7</f>
        <v>69</v>
      </c>
      <c r="BU5" s="867">
        <f>'FS-Month'!BU7</f>
        <v>70</v>
      </c>
      <c r="BV5" s="867">
        <f>'FS-Month'!BV7</f>
        <v>71</v>
      </c>
      <c r="BW5" s="867">
        <f>'FS-Month'!BW7</f>
        <v>72</v>
      </c>
      <c r="BX5" s="867">
        <f>'FS-Month'!BX7</f>
        <v>73</v>
      </c>
      <c r="BY5" s="867">
        <f>'FS-Month'!BY7</f>
        <v>74</v>
      </c>
      <c r="BZ5" s="867">
        <f>'FS-Month'!BZ7</f>
        <v>75</v>
      </c>
      <c r="CA5" s="867">
        <f>'FS-Month'!CA7</f>
        <v>76</v>
      </c>
      <c r="CB5" s="867">
        <f>'FS-Month'!CB7</f>
        <v>77</v>
      </c>
      <c r="CC5" s="867">
        <f>'FS-Month'!CC7</f>
        <v>78</v>
      </c>
      <c r="CD5" s="867">
        <f>'FS-Month'!CD7</f>
        <v>79</v>
      </c>
      <c r="CE5" s="867">
        <f>'FS-Month'!CE7</f>
        <v>80</v>
      </c>
      <c r="CF5" s="867">
        <f>'FS-Month'!CF7</f>
        <v>81</v>
      </c>
      <c r="CG5" s="867">
        <f>'FS-Month'!CG7</f>
        <v>82</v>
      </c>
      <c r="CH5" s="867">
        <f>'FS-Month'!CH7</f>
        <v>83</v>
      </c>
      <c r="CI5" s="867">
        <f>'FS-Month'!CI7</f>
        <v>84</v>
      </c>
    </row>
    <row r="6" spans="1:87" ht="15.75" customHeight="1">
      <c r="A6" s="868"/>
      <c r="B6" s="869"/>
      <c r="C6" s="870"/>
      <c r="D6" s="750"/>
      <c r="E6" s="750"/>
      <c r="F6" s="750"/>
      <c r="G6" s="750"/>
      <c r="H6" s="750"/>
      <c r="I6" s="750"/>
      <c r="J6" s="750"/>
      <c r="K6" s="750"/>
      <c r="L6" s="750"/>
      <c r="M6" s="750"/>
      <c r="N6" s="750"/>
      <c r="O6" s="750"/>
      <c r="P6" s="750"/>
      <c r="Q6" s="750"/>
      <c r="R6" s="750"/>
      <c r="S6" s="750"/>
      <c r="T6" s="750"/>
      <c r="U6" s="750"/>
      <c r="V6" s="750"/>
      <c r="W6" s="750"/>
      <c r="X6" s="750"/>
      <c r="Y6" s="750"/>
      <c r="Z6" s="750"/>
      <c r="AA6" s="750"/>
      <c r="AB6" s="750"/>
      <c r="AC6" s="750"/>
      <c r="AD6" s="750"/>
      <c r="AE6" s="750"/>
      <c r="AF6" s="750"/>
      <c r="AG6" s="750"/>
      <c r="AH6" s="750"/>
      <c r="AI6" s="750"/>
      <c r="AJ6" s="750"/>
      <c r="AK6" s="750"/>
      <c r="AL6" s="750"/>
      <c r="AM6" s="750"/>
      <c r="AN6" s="750"/>
      <c r="AO6" s="750"/>
      <c r="AP6" s="750"/>
      <c r="AQ6" s="750"/>
      <c r="AR6" s="750"/>
      <c r="AS6" s="750"/>
      <c r="AT6" s="750"/>
      <c r="AU6" s="750"/>
      <c r="AV6" s="750"/>
      <c r="AW6" s="750"/>
      <c r="AX6" s="750"/>
      <c r="AY6" s="750"/>
      <c r="AZ6" s="750"/>
      <c r="BA6" s="750"/>
      <c r="BB6" s="750"/>
      <c r="BC6" s="750"/>
      <c r="BD6" s="750"/>
      <c r="BE6" s="750"/>
      <c r="BF6" s="750"/>
      <c r="BG6" s="750"/>
      <c r="BH6" s="750"/>
      <c r="BI6" s="750"/>
      <c r="BJ6" s="750"/>
      <c r="BK6" s="750"/>
      <c r="BL6" s="750"/>
      <c r="BM6" s="750"/>
      <c r="BN6" s="750"/>
      <c r="BO6" s="750"/>
      <c r="BP6" s="750"/>
      <c r="BQ6" s="750"/>
      <c r="BR6" s="750"/>
      <c r="BS6" s="750"/>
      <c r="BT6" s="750"/>
      <c r="BU6" s="750"/>
      <c r="BV6" s="750"/>
      <c r="BW6" s="750"/>
      <c r="BX6" s="750"/>
      <c r="BY6" s="750"/>
      <c r="BZ6" s="750"/>
      <c r="CA6" s="750"/>
      <c r="CB6" s="750"/>
      <c r="CC6" s="750"/>
      <c r="CD6" s="750"/>
      <c r="CE6" s="750"/>
      <c r="CF6" s="750"/>
      <c r="CG6" s="750"/>
      <c r="CH6" s="750"/>
      <c r="CI6" s="750"/>
    </row>
    <row r="7" spans="1:87" ht="41.25" customHeight="1">
      <c r="A7" s="655" t="s">
        <v>136</v>
      </c>
      <c r="B7" s="871"/>
      <c r="C7" s="872"/>
      <c r="D7" s="873"/>
      <c r="E7" s="874"/>
      <c r="F7" s="874"/>
      <c r="G7" s="874"/>
      <c r="H7" s="874"/>
      <c r="I7" s="874"/>
      <c r="J7" s="874"/>
      <c r="K7" s="874"/>
      <c r="L7" s="874"/>
      <c r="M7" s="874"/>
      <c r="N7" s="874"/>
      <c r="O7" s="874"/>
      <c r="P7" s="874"/>
      <c r="Q7" s="874"/>
      <c r="R7" s="874"/>
      <c r="S7" s="874"/>
      <c r="T7" s="874"/>
      <c r="U7" s="874"/>
      <c r="V7" s="874"/>
      <c r="W7" s="874"/>
      <c r="X7" s="874"/>
      <c r="Y7" s="874"/>
      <c r="Z7" s="874"/>
      <c r="AA7" s="874"/>
      <c r="AB7" s="874"/>
      <c r="AC7" s="874"/>
      <c r="AD7" s="874"/>
      <c r="AE7" s="874"/>
      <c r="AF7" s="874"/>
      <c r="AG7" s="874"/>
      <c r="AH7" s="874"/>
      <c r="AI7" s="874"/>
      <c r="AJ7" s="874"/>
      <c r="AK7" s="874"/>
      <c r="AL7" s="874"/>
      <c r="AM7" s="874"/>
      <c r="AN7" s="874"/>
      <c r="AO7" s="874"/>
      <c r="AP7" s="874"/>
      <c r="AQ7" s="874"/>
      <c r="AR7" s="874"/>
      <c r="AS7" s="874"/>
      <c r="AT7" s="874"/>
      <c r="AU7" s="874"/>
      <c r="AV7" s="874"/>
      <c r="AW7" s="874"/>
      <c r="AX7" s="874"/>
      <c r="AY7" s="874"/>
      <c r="AZ7" s="874"/>
      <c r="BA7" s="874"/>
      <c r="BB7" s="874"/>
      <c r="BC7" s="874"/>
      <c r="BD7" s="874"/>
      <c r="BE7" s="874"/>
      <c r="BF7" s="874"/>
      <c r="BG7" s="874"/>
      <c r="BH7" s="874"/>
      <c r="BI7" s="874"/>
      <c r="BJ7" s="874"/>
      <c r="BK7" s="874"/>
      <c r="BL7" s="874"/>
      <c r="BM7" s="874"/>
      <c r="BN7" s="874"/>
      <c r="BO7" s="874"/>
      <c r="BP7" s="874"/>
      <c r="BQ7" s="874"/>
      <c r="BR7" s="874"/>
      <c r="BS7" s="874"/>
      <c r="BT7" s="874"/>
      <c r="BU7" s="874"/>
      <c r="BV7" s="874"/>
      <c r="BW7" s="874"/>
      <c r="BX7" s="874"/>
      <c r="BY7" s="874"/>
      <c r="BZ7" s="874"/>
      <c r="CA7" s="874"/>
      <c r="CB7" s="874"/>
      <c r="CC7" s="874"/>
      <c r="CD7" s="874"/>
      <c r="CE7" s="874"/>
      <c r="CF7" s="874"/>
      <c r="CG7" s="874"/>
      <c r="CH7" s="874"/>
      <c r="CI7" s="874"/>
    </row>
    <row r="8" spans="1:87" ht="15.75" customHeight="1">
      <c r="A8" s="875"/>
      <c r="B8" s="876"/>
      <c r="C8" s="719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390"/>
      <c r="V8" s="390"/>
      <c r="W8" s="390"/>
      <c r="X8" s="390"/>
      <c r="Y8" s="390"/>
      <c r="Z8" s="390"/>
      <c r="AA8" s="390"/>
      <c r="AB8" s="390"/>
      <c r="AC8" s="390"/>
      <c r="AD8" s="390"/>
      <c r="AE8" s="390"/>
      <c r="AF8" s="390"/>
      <c r="AG8" s="390"/>
      <c r="AH8" s="390"/>
      <c r="AI8" s="390"/>
      <c r="AJ8" s="390"/>
      <c r="AK8" s="390"/>
      <c r="AL8" s="390"/>
      <c r="AM8" s="390"/>
      <c r="AN8" s="390"/>
      <c r="AO8" s="390"/>
      <c r="AP8" s="390"/>
      <c r="AQ8" s="390"/>
      <c r="AR8" s="390"/>
      <c r="AS8" s="390"/>
      <c r="AT8" s="390"/>
      <c r="AU8" s="390"/>
      <c r="AV8" s="390"/>
      <c r="AW8" s="390"/>
      <c r="AX8" s="390"/>
      <c r="AY8" s="390"/>
      <c r="AZ8" s="390"/>
      <c r="BA8" s="390"/>
      <c r="BB8" s="390"/>
      <c r="BC8" s="390"/>
      <c r="BD8" s="390"/>
      <c r="BE8" s="390"/>
      <c r="BF8" s="390"/>
      <c r="BG8" s="390"/>
      <c r="BH8" s="390"/>
      <c r="BI8" s="390"/>
      <c r="BJ8" s="390"/>
      <c r="BK8" s="390"/>
      <c r="BL8" s="390"/>
      <c r="BM8" s="390"/>
      <c r="BN8" s="390"/>
      <c r="BO8" s="390"/>
      <c r="BP8" s="390"/>
      <c r="BQ8" s="390"/>
      <c r="BR8" s="390"/>
      <c r="BS8" s="390"/>
      <c r="BT8" s="390"/>
      <c r="BU8" s="390"/>
      <c r="BV8" s="390"/>
      <c r="BW8" s="390"/>
      <c r="BX8" s="390"/>
      <c r="BY8" s="390"/>
      <c r="BZ8" s="390"/>
      <c r="CA8" s="390"/>
      <c r="CB8" s="390"/>
      <c r="CC8" s="390"/>
      <c r="CD8" s="390"/>
      <c r="CE8" s="390"/>
      <c r="CF8" s="390"/>
      <c r="CG8" s="390"/>
      <c r="CH8" s="390"/>
      <c r="CI8" s="390"/>
    </row>
    <row r="9" spans="1:87" ht="15.75" customHeight="1">
      <c r="A9" s="875"/>
      <c r="B9" s="876"/>
      <c r="C9" s="719"/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390"/>
      <c r="AS9" s="390"/>
      <c r="AT9" s="390"/>
      <c r="AU9" s="390"/>
      <c r="AV9" s="390"/>
      <c r="AW9" s="390"/>
      <c r="AX9" s="390"/>
      <c r="AY9" s="390"/>
      <c r="AZ9" s="390"/>
      <c r="BA9" s="390"/>
      <c r="BB9" s="390"/>
      <c r="BC9" s="390"/>
      <c r="BD9" s="390"/>
      <c r="BE9" s="390"/>
      <c r="BF9" s="390"/>
      <c r="BG9" s="390"/>
      <c r="BH9" s="390"/>
      <c r="BI9" s="390"/>
      <c r="BJ9" s="390"/>
      <c r="BK9" s="390"/>
      <c r="BL9" s="390"/>
      <c r="BM9" s="390"/>
      <c r="BN9" s="390"/>
      <c r="BO9" s="390"/>
      <c r="BP9" s="390"/>
      <c r="BQ9" s="390"/>
      <c r="BR9" s="390"/>
      <c r="BS9" s="390"/>
      <c r="BT9" s="390"/>
      <c r="BU9" s="390"/>
      <c r="BV9" s="390"/>
      <c r="BW9" s="390"/>
      <c r="BX9" s="390"/>
      <c r="BY9" s="390"/>
      <c r="BZ9" s="390"/>
      <c r="CA9" s="390"/>
      <c r="CB9" s="390"/>
      <c r="CC9" s="390"/>
      <c r="CD9" s="390"/>
      <c r="CE9" s="390"/>
      <c r="CF9" s="390"/>
      <c r="CG9" s="390"/>
      <c r="CH9" s="390"/>
      <c r="CI9" s="390"/>
    </row>
    <row r="10" spans="1:87" ht="15.75" customHeight="1" collapsed="1">
      <c r="A10" s="877" t="s">
        <v>288</v>
      </c>
      <c r="B10" s="878"/>
      <c r="C10" s="498"/>
      <c r="D10" s="879"/>
      <c r="E10" s="880"/>
      <c r="F10" s="880"/>
      <c r="G10" s="880"/>
      <c r="H10" s="880"/>
      <c r="I10" s="880"/>
      <c r="J10" s="880"/>
      <c r="K10" s="880"/>
      <c r="L10" s="880"/>
      <c r="M10" s="880"/>
      <c r="N10" s="880"/>
      <c r="O10" s="880"/>
      <c r="P10" s="880"/>
      <c r="Q10" s="880"/>
      <c r="R10" s="880"/>
      <c r="S10" s="880"/>
      <c r="T10" s="880"/>
      <c r="U10" s="880"/>
      <c r="V10" s="880"/>
      <c r="W10" s="880"/>
      <c r="X10" s="880"/>
      <c r="Y10" s="880"/>
      <c r="Z10" s="880"/>
      <c r="AA10" s="880"/>
      <c r="AB10" s="880"/>
      <c r="AC10" s="880"/>
      <c r="AD10" s="880"/>
      <c r="AE10" s="880"/>
      <c r="AF10" s="880"/>
      <c r="AG10" s="880"/>
      <c r="AH10" s="880"/>
      <c r="AI10" s="880"/>
      <c r="AJ10" s="880"/>
      <c r="AK10" s="880"/>
      <c r="AL10" s="880"/>
      <c r="AM10" s="880"/>
      <c r="AN10" s="880"/>
      <c r="AO10" s="880"/>
      <c r="AP10" s="880"/>
      <c r="AQ10" s="880"/>
      <c r="AR10" s="880"/>
      <c r="AS10" s="880"/>
      <c r="AT10" s="880"/>
      <c r="AU10" s="880"/>
      <c r="AV10" s="880"/>
      <c r="AW10" s="880"/>
      <c r="AX10" s="880"/>
      <c r="AY10" s="880"/>
      <c r="AZ10" s="880"/>
      <c r="BA10" s="880"/>
      <c r="BB10" s="880"/>
      <c r="BC10" s="880"/>
      <c r="BD10" s="880"/>
      <c r="BE10" s="880"/>
      <c r="BF10" s="880"/>
      <c r="BG10" s="880"/>
      <c r="BH10" s="880"/>
      <c r="BI10" s="880"/>
      <c r="BJ10" s="880"/>
      <c r="BK10" s="880"/>
      <c r="BL10" s="880"/>
      <c r="BM10" s="880"/>
      <c r="BN10" s="880"/>
      <c r="BO10" s="880"/>
      <c r="BP10" s="880"/>
      <c r="BQ10" s="880"/>
      <c r="BR10" s="880"/>
      <c r="BS10" s="880"/>
      <c r="BT10" s="880"/>
      <c r="BU10" s="880"/>
      <c r="BV10" s="880"/>
      <c r="BW10" s="880"/>
      <c r="BX10" s="880"/>
      <c r="BY10" s="880"/>
      <c r="BZ10" s="880"/>
      <c r="CA10" s="880"/>
      <c r="CB10" s="880"/>
      <c r="CC10" s="880"/>
      <c r="CD10" s="880"/>
      <c r="CE10" s="880"/>
      <c r="CF10" s="880"/>
      <c r="CG10" s="880"/>
      <c r="CH10" s="880"/>
      <c r="CI10" s="880"/>
    </row>
    <row r="11" spans="1:87" ht="15.75" hidden="1" customHeight="1" outlineLevel="1">
      <c r="A11" s="881"/>
      <c r="B11" s="882"/>
      <c r="C11" s="719"/>
      <c r="D11" s="437"/>
      <c r="E11" s="437"/>
      <c r="F11" s="437"/>
      <c r="G11" s="437"/>
      <c r="H11" s="437"/>
      <c r="I11" s="437"/>
      <c r="J11" s="437"/>
      <c r="K11" s="437"/>
      <c r="L11" s="437"/>
      <c r="M11" s="437"/>
      <c r="N11" s="437"/>
      <c r="O11" s="437"/>
      <c r="P11" s="437"/>
      <c r="Q11" s="437"/>
      <c r="R11" s="437"/>
      <c r="S11" s="437"/>
      <c r="T11" s="437"/>
      <c r="U11" s="437"/>
      <c r="V11" s="437"/>
      <c r="W11" s="437"/>
      <c r="X11" s="437"/>
      <c r="Y11" s="437"/>
      <c r="Z11" s="437"/>
      <c r="AA11" s="437"/>
      <c r="AB11" s="437"/>
      <c r="AC11" s="437"/>
      <c r="AD11" s="437"/>
      <c r="AE11" s="437"/>
      <c r="AF11" s="437"/>
      <c r="AG11" s="437"/>
      <c r="AH11" s="437"/>
      <c r="AI11" s="437"/>
      <c r="AJ11" s="437"/>
      <c r="AK11" s="437"/>
      <c r="AL11" s="437"/>
      <c r="AM11" s="437"/>
      <c r="AN11" s="437"/>
      <c r="AO11" s="437"/>
      <c r="AP11" s="437"/>
      <c r="AQ11" s="437"/>
      <c r="AR11" s="437"/>
      <c r="AS11" s="437"/>
      <c r="AT11" s="437"/>
      <c r="AU11" s="437"/>
      <c r="AV11" s="437"/>
      <c r="AW11" s="437"/>
      <c r="AX11" s="437"/>
      <c r="AY11" s="437"/>
      <c r="AZ11" s="437"/>
      <c r="BA11" s="437"/>
      <c r="BB11" s="437"/>
      <c r="BC11" s="437"/>
      <c r="BD11" s="437"/>
      <c r="BE11" s="437"/>
      <c r="BF11" s="437"/>
      <c r="BG11" s="437"/>
      <c r="BH11" s="437"/>
      <c r="BI11" s="437"/>
      <c r="BJ11" s="437"/>
      <c r="BK11" s="437"/>
      <c r="BL11" s="437"/>
      <c r="BM11" s="437"/>
      <c r="BN11" s="437"/>
      <c r="BO11" s="437"/>
      <c r="BP11" s="437"/>
      <c r="BQ11" s="437"/>
      <c r="BR11" s="437"/>
      <c r="BS11" s="437"/>
      <c r="BT11" s="437"/>
      <c r="BU11" s="437"/>
      <c r="BV11" s="437"/>
      <c r="BW11" s="437"/>
      <c r="BX11" s="437"/>
      <c r="BY11" s="437"/>
      <c r="BZ11" s="437"/>
      <c r="CA11" s="437"/>
      <c r="CB11" s="437"/>
      <c r="CC11" s="437"/>
      <c r="CD11" s="437"/>
      <c r="CE11" s="437"/>
      <c r="CF11" s="437"/>
      <c r="CG11" s="437"/>
      <c r="CH11" s="437"/>
      <c r="CI11" s="437"/>
    </row>
    <row r="12" spans="1:87" ht="15.75" hidden="1" customHeight="1" outlineLevel="1">
      <c r="A12" s="883" t="str">
        <f>Staff!A8</f>
        <v>Operations</v>
      </c>
      <c r="B12" s="884"/>
      <c r="C12" s="884"/>
      <c r="D12" s="885"/>
      <c r="E12" s="885"/>
      <c r="F12" s="885"/>
      <c r="G12" s="885"/>
      <c r="H12" s="885"/>
      <c r="I12" s="885"/>
      <c r="J12" s="885"/>
      <c r="K12" s="885"/>
      <c r="L12" s="885"/>
      <c r="M12" s="885"/>
      <c r="N12" s="885"/>
      <c r="O12" s="885"/>
      <c r="P12" s="885"/>
      <c r="Q12" s="885"/>
      <c r="R12" s="885"/>
      <c r="S12" s="885"/>
      <c r="T12" s="885"/>
      <c r="U12" s="885"/>
      <c r="V12" s="885"/>
      <c r="W12" s="885"/>
      <c r="X12" s="885"/>
      <c r="Y12" s="885"/>
      <c r="Z12" s="885"/>
      <c r="AA12" s="885"/>
      <c r="AB12" s="885"/>
      <c r="AC12" s="885"/>
      <c r="AD12" s="885"/>
      <c r="AE12" s="885"/>
      <c r="AF12" s="885"/>
      <c r="AG12" s="885"/>
      <c r="AH12" s="885"/>
      <c r="AI12" s="885"/>
      <c r="AJ12" s="885"/>
      <c r="AK12" s="885"/>
      <c r="AL12" s="885"/>
      <c r="AM12" s="885"/>
      <c r="AN12" s="885"/>
      <c r="AO12" s="885"/>
      <c r="AP12" s="885"/>
      <c r="AQ12" s="885"/>
      <c r="AR12" s="885"/>
      <c r="AS12" s="885"/>
      <c r="AT12" s="885"/>
      <c r="AU12" s="885"/>
      <c r="AV12" s="885"/>
      <c r="AW12" s="885"/>
      <c r="AX12" s="885"/>
      <c r="AY12" s="885"/>
      <c r="AZ12" s="885"/>
      <c r="BA12" s="885"/>
      <c r="BB12" s="885"/>
      <c r="BC12" s="885"/>
      <c r="BD12" s="885"/>
      <c r="BE12" s="885"/>
      <c r="BF12" s="885"/>
      <c r="BG12" s="885"/>
      <c r="BH12" s="885"/>
      <c r="BI12" s="885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</row>
    <row r="13" spans="1:87" ht="15.75" hidden="1" customHeight="1" outlineLevel="1">
      <c r="A13" s="875" t="str">
        <f>Staff!A9</f>
        <v>CEO</v>
      </c>
      <c r="B13" s="423"/>
      <c r="C13" s="719" t="s">
        <v>289</v>
      </c>
      <c r="D13" s="567">
        <f>IF(Staff!$K9="Never",IF(D$4&gt;=Staff!$I9,MIN(Staff!$J9,Staff!$L9),0),IF(Staff!$K9="Monthly",IF(D$4=Staff!$I9,MIN(Staff!$J9,Staff!$L9),IF(D$4&gt;Staff!$I9,MIN(Staff!$L9,C13+Staff!$J9),0)),IF(Staff!$K9="Quarterly",IF(D$4=Staff!$I9,MIN(Staff!$J9,Staff!$L9),IF(D$4&gt;Staff!$I9,IFERROR(MIN(Staff!$L9,IF(ISNUMBER(A13),A13,0)+Staff!$J9),Staff!$J9),0)),IF(Staff!$K9="Annually",IF(D$4=Staff!$I9,MIN(Staff!$J9,Staff!$L9),IF(D$4&gt;Staff!$I9,IFERROR(MIN(Staff!$L9,#REF!+Staff!$J9),MIN(Staff!$J9,Staff!$L9)),0))))))</f>
        <v>0</v>
      </c>
      <c r="E13" s="567">
        <f>IF(Staff!$K9="Never",IF(E$4&gt;=Staff!$I9,MIN(Staff!$J9,Staff!$L9),0),IF(Staff!$K9="Monthly",IF(E$4=Staff!$I9,MIN(Staff!$J9,Staff!$L9),IF(E$4&gt;Staff!$I9,MIN(Staff!$L9,D13+Staff!$J9),0)),IF(Staff!$K9="Quarterly",IF(E$4=Staff!$I9,MIN(Staff!$J9,Staff!$L9),IF(E$4&gt;Staff!$I9,IFERROR(MIN(Staff!$L9,IF(ISNUMBER(B13),B13,0)+Staff!$J9),Staff!$J9),0)),IF(Staff!$K9="Annually",IF(E$4=Staff!$I9,MIN(Staff!$J9,Staff!$L9),IF(E$4&gt;Staff!$I9,IFERROR(MIN(Staff!$L9,#REF!+Staff!$J9),MIN(Staff!$J9,Staff!$L9)),0))))))</f>
        <v>0</v>
      </c>
      <c r="F13" s="567">
        <f>IF(Staff!$K9="Never",IF(F$4&gt;=Staff!$I9,MIN(Staff!$J9,Staff!$L9),0),IF(Staff!$K9="Monthly",IF(F$4=Staff!$I9,MIN(Staff!$J9,Staff!$L9),IF(F$4&gt;Staff!$I9,MIN(Staff!$L9,E13+Staff!$J9),0)),IF(Staff!$K9="Quarterly",IF(F$4=Staff!$I9,MIN(Staff!$J9,Staff!$L9),IF(F$4&gt;Staff!$I9,IFERROR(MIN(Staff!$L9,IF(ISNUMBER(C13),C13,0)+Staff!$J9),Staff!$J9),0)),IF(Staff!$K9="Annually",IF(F$4=Staff!$I9,MIN(Staff!$J9,Staff!$L9),IF(F$4&gt;Staff!$I9,IFERROR(MIN(Staff!$L9,#REF!+Staff!$J9),MIN(Staff!$J9,Staff!$L9)),0))))))</f>
        <v>0</v>
      </c>
      <c r="G13" s="567">
        <f>IF(Staff!$K9="Never",IF(G$4&gt;=Staff!$I9,MIN(Staff!$J9,Staff!$L9),0),IF(Staff!$K9="Monthly",IF(G$4=Staff!$I9,MIN(Staff!$J9,Staff!$L9),IF(G$4&gt;Staff!$I9,MIN(Staff!$L9,F13+Staff!$J9),0)),IF(Staff!$K9="Quarterly",IF(G$4=Staff!$I9,MIN(Staff!$J9,Staff!$L9),IF(G$4&gt;Staff!$I9,IFERROR(MIN(Staff!$L9,IF(ISNUMBER(D13),D13,0)+Staff!$J9),Staff!$J9),0)),IF(Staff!$K9="Annually",IF(G$4=Staff!$I9,MIN(Staff!$J9,Staff!$L9),IF(G$4&gt;Staff!$I9,IFERROR(MIN(Staff!$L9,#REF!+Staff!$J9),MIN(Staff!$J9,Staff!$L9)),0))))))</f>
        <v>0</v>
      </c>
      <c r="H13" s="567">
        <f>IF(Staff!$K9="Never",IF(H$4&gt;=Staff!$I9,MIN(Staff!$J9,Staff!$L9),0),IF(Staff!$K9="Monthly",IF(H$4=Staff!$I9,MIN(Staff!$J9,Staff!$L9),IF(H$4&gt;Staff!$I9,MIN(Staff!$L9,G13+Staff!$J9),0)),IF(Staff!$K9="Quarterly",IF(H$4=Staff!$I9,MIN(Staff!$J9,Staff!$L9),IF(H$4&gt;Staff!$I9,IFERROR(MIN(Staff!$L9,IF(ISNUMBER(E13),E13,0)+Staff!$J9),Staff!$J9),0)),IF(Staff!$K9="Annually",IF(H$4=Staff!$I9,MIN(Staff!$J9,Staff!$L9),IF(H$4&gt;Staff!$I9,IFERROR(MIN(Staff!$L9,#REF!+Staff!$J9),MIN(Staff!$J9,Staff!$L9)),0))))))</f>
        <v>0</v>
      </c>
      <c r="I13" s="567">
        <f>IF(Staff!$K9="Never",IF(I$4&gt;=Staff!$I9,MIN(Staff!$J9,Staff!$L9),0),IF(Staff!$K9="Monthly",IF(I$4=Staff!$I9,MIN(Staff!$J9,Staff!$L9),IF(I$4&gt;Staff!$I9,MIN(Staff!$L9,H13+Staff!$J9),0)),IF(Staff!$K9="Quarterly",IF(I$4=Staff!$I9,MIN(Staff!$J9,Staff!$L9),IF(I$4&gt;Staff!$I9,IFERROR(MIN(Staff!$L9,IF(ISNUMBER(F13),F13,0)+Staff!$J9),Staff!$J9),0)),IF(Staff!$K9="Annually",IF(I$4=Staff!$I9,MIN(Staff!$J9,Staff!$L9),IF(I$4&gt;Staff!$I9,IFERROR(MIN(Staff!$L9,#REF!+Staff!$J9),MIN(Staff!$J9,Staff!$L9)),0))))))</f>
        <v>0</v>
      </c>
      <c r="J13" s="567">
        <f>IF(Staff!$K9="Never",IF(J$4&gt;=Staff!$I9,MIN(Staff!$J9,Staff!$L9),0),IF(Staff!$K9="Monthly",IF(J$4=Staff!$I9,MIN(Staff!$J9,Staff!$L9),IF(J$4&gt;Staff!$I9,MIN(Staff!$L9,I13+Staff!$J9),0)),IF(Staff!$K9="Quarterly",IF(J$4=Staff!$I9,MIN(Staff!$J9,Staff!$L9),IF(J$4&gt;Staff!$I9,IFERROR(MIN(Staff!$L9,IF(ISNUMBER(G13),G13,0)+Staff!$J9),Staff!$J9),0)),IF(Staff!$K9="Annually",IF(J$4=Staff!$I9,MIN(Staff!$J9,Staff!$L9),IF(J$4&gt;Staff!$I9,IFERROR(MIN(Staff!$L9,#REF!+Staff!$J9),MIN(Staff!$J9,Staff!$L9)),0))))))</f>
        <v>0</v>
      </c>
      <c r="K13" s="567">
        <f>IF(Staff!$K9="Never",IF(K$4&gt;=Staff!$I9,MIN(Staff!$J9,Staff!$L9),0),IF(Staff!$K9="Monthly",IF(K$4=Staff!$I9,MIN(Staff!$J9,Staff!$L9),IF(K$4&gt;Staff!$I9,MIN(Staff!$L9,J13+Staff!$J9),0)),IF(Staff!$K9="Quarterly",IF(K$4=Staff!$I9,MIN(Staff!$J9,Staff!$L9),IF(K$4&gt;Staff!$I9,IFERROR(MIN(Staff!$L9,IF(ISNUMBER(H13),H13,0)+Staff!$J9),Staff!$J9),0)),IF(Staff!$K9="Annually",IF(K$4=Staff!$I9,MIN(Staff!$J9,Staff!$L9),IF(K$4&gt;Staff!$I9,IFERROR(MIN(Staff!$L9,#REF!+Staff!$J9),MIN(Staff!$J9,Staff!$L9)),0))))))</f>
        <v>0</v>
      </c>
      <c r="L13" s="567">
        <f>IF(Staff!$K9="Never",IF(L$4&gt;=Staff!$I9,MIN(Staff!$J9,Staff!$L9),0),IF(Staff!$K9="Monthly",IF(L$4=Staff!$I9,MIN(Staff!$J9,Staff!$L9),IF(L$4&gt;Staff!$I9,MIN(Staff!$L9,K13+Staff!$J9),0)),IF(Staff!$K9="Quarterly",IF(L$4=Staff!$I9,MIN(Staff!$J9,Staff!$L9),IF(L$4&gt;Staff!$I9,IFERROR(MIN(Staff!$L9,IF(ISNUMBER(I13),I13,0)+Staff!$J9),Staff!$J9),0)),IF(Staff!$K9="Annually",IF(L$4=Staff!$I9,MIN(Staff!$J9,Staff!$L9),IF(L$4&gt;Staff!$I9,IFERROR(MIN(Staff!$L9,#REF!+Staff!$J9),MIN(Staff!$J9,Staff!$L9)),0))))))</f>
        <v>0</v>
      </c>
      <c r="M13" s="567">
        <f>IF(Staff!$K9="Never",IF(M$4&gt;=Staff!$I9,MIN(Staff!$J9,Staff!$L9),0),IF(Staff!$K9="Monthly",IF(M$4=Staff!$I9,MIN(Staff!$J9,Staff!$L9),IF(M$4&gt;Staff!$I9,MIN(Staff!$L9,L13+Staff!$J9),0)),IF(Staff!$K9="Quarterly",IF(M$4=Staff!$I9,MIN(Staff!$J9,Staff!$L9),IF(M$4&gt;Staff!$I9,IFERROR(MIN(Staff!$L9,IF(ISNUMBER(J13),J13,0)+Staff!$J9),Staff!$J9),0)),IF(Staff!$K9="Annually",IF(M$4=Staff!$I9,MIN(Staff!$J9,Staff!$L9),IF(M$4&gt;Staff!$I9,IFERROR(MIN(Staff!$L9,A13+Staff!$J9),MIN(Staff!$J9,Staff!$L9)),0))))))</f>
        <v>0</v>
      </c>
      <c r="N13" s="567">
        <f>IF(Staff!$K9="Never",IF(N$4&gt;=Staff!$I9,MIN(Staff!$J9,Staff!$L9),0),IF(Staff!$K9="Monthly",IF(N$4=Staff!$I9,MIN(Staff!$J9,Staff!$L9),IF(N$4&gt;Staff!$I9,MIN(Staff!$L9,M13+Staff!$J9),0)),IF(Staff!$K9="Quarterly",IF(N$4=Staff!$I9,MIN(Staff!$J9,Staff!$L9),IF(N$4&gt;Staff!$I9,IFERROR(MIN(Staff!$L9,IF(ISNUMBER(K13),K13,0)+Staff!$J9),Staff!$J9),0)),IF(Staff!$K9="Annually",IF(N$4=Staff!$I9,MIN(Staff!$J9,Staff!$L9),IF(N$4&gt;Staff!$I9,IFERROR(MIN(Staff!$L9,B13+Staff!$J9),MIN(Staff!$J9,Staff!$L9)),0))))))</f>
        <v>0</v>
      </c>
      <c r="O13" s="567">
        <f>IF(Staff!$K9="Never",IF(O$4&gt;=Staff!$I9,MIN(Staff!$J9,Staff!$L9),0),IF(Staff!$K9="Monthly",IF(O$4=Staff!$I9,MIN(Staff!$J9,Staff!$L9),IF(O$4&gt;Staff!$I9,MIN(Staff!$L9,N13+Staff!$J9),0)),IF(Staff!$K9="Quarterly",IF(O$4=Staff!$I9,MIN(Staff!$J9,Staff!$L9),IF(O$4&gt;Staff!$I9,IFERROR(MIN(Staff!$L9,IF(ISNUMBER(L13),L13,0)+Staff!$J9),Staff!$J9),0)),IF(Staff!$K9="Annually",IF(O$4=Staff!$I9,MIN(Staff!$J9,Staff!$L9),IF(O$4&gt;Staff!$I9,IFERROR(MIN(Staff!$L9,C13+Staff!$J9),MIN(Staff!$J9,Staff!$L9)),0))))))</f>
        <v>0</v>
      </c>
      <c r="P13" s="567">
        <f>IF(Staff!$K9="Never",IF(P$4&gt;=Staff!$I9,MIN(Staff!$J9,Staff!$L9),0),IF(Staff!$K9="Monthly",IF(P$4=Staff!$I9,MIN(Staff!$J9,Staff!$L9),IF(P$4&gt;Staff!$I9,MIN(Staff!$L9,O13+Staff!$J9),0)),IF(Staff!$K9="Quarterly",IF(P$4=Staff!$I9,MIN(Staff!$J9,Staff!$L9),IF(P$4&gt;Staff!$I9,IFERROR(MIN(Staff!$L9,IF(ISNUMBER(M13),M13,0)+Staff!$J9),Staff!$J9),0)),IF(Staff!$K9="Annually",IF(P$4=Staff!$I9,MIN(Staff!$J9,Staff!$L9),IF(P$4&gt;Staff!$I9,IFERROR(MIN(Staff!$L9,D13+Staff!$J9),MIN(Staff!$J9,Staff!$L9)),0))))))</f>
        <v>0</v>
      </c>
      <c r="Q13" s="567">
        <f>IF(Staff!$K9="Never",IF(Q$4&gt;=Staff!$I9,MIN(Staff!$J9,Staff!$L9),0),IF(Staff!$K9="Monthly",IF(Q$4=Staff!$I9,MIN(Staff!$J9,Staff!$L9),IF(Q$4&gt;Staff!$I9,MIN(Staff!$L9,P13+Staff!$J9),0)),IF(Staff!$K9="Quarterly",IF(Q$4=Staff!$I9,MIN(Staff!$J9,Staff!$L9),IF(Q$4&gt;Staff!$I9,IFERROR(MIN(Staff!$L9,IF(ISNUMBER(N13),N13,0)+Staff!$J9),Staff!$J9),0)),IF(Staff!$K9="Annually",IF(Q$4=Staff!$I9,MIN(Staff!$J9,Staff!$L9),IF(Q$4&gt;Staff!$I9,IFERROR(MIN(Staff!$L9,E13+Staff!$J9),MIN(Staff!$J9,Staff!$L9)),0))))))</f>
        <v>0</v>
      </c>
      <c r="R13" s="567">
        <f>IF(Staff!$K9="Never",IF(R$4&gt;=Staff!$I9,MIN(Staff!$J9,Staff!$L9),0),IF(Staff!$K9="Monthly",IF(R$4=Staff!$I9,MIN(Staff!$J9,Staff!$L9),IF(R$4&gt;Staff!$I9,MIN(Staff!$L9,Q13+Staff!$J9),0)),IF(Staff!$K9="Quarterly",IF(R$4=Staff!$I9,MIN(Staff!$J9,Staff!$L9),IF(R$4&gt;Staff!$I9,IFERROR(MIN(Staff!$L9,IF(ISNUMBER(O13),O13,0)+Staff!$J9),Staff!$J9),0)),IF(Staff!$K9="Annually",IF(R$4=Staff!$I9,MIN(Staff!$J9,Staff!$L9),IF(R$4&gt;Staff!$I9,IFERROR(MIN(Staff!$L9,F13+Staff!$J9),MIN(Staff!$J9,Staff!$L9)),0))))))</f>
        <v>0</v>
      </c>
      <c r="S13" s="567">
        <f>IF(Staff!$K9="Never",IF(S$4&gt;=Staff!$I9,MIN(Staff!$J9,Staff!$L9),0),IF(Staff!$K9="Monthly",IF(S$4=Staff!$I9,MIN(Staff!$J9,Staff!$L9),IF(S$4&gt;Staff!$I9,MIN(Staff!$L9,R13+Staff!$J9),0)),IF(Staff!$K9="Quarterly",IF(S$4=Staff!$I9,MIN(Staff!$J9,Staff!$L9),IF(S$4&gt;Staff!$I9,IFERROR(MIN(Staff!$L9,IF(ISNUMBER(P13),P13,0)+Staff!$J9),Staff!$J9),0)),IF(Staff!$K9="Annually",IF(S$4=Staff!$I9,MIN(Staff!$J9,Staff!$L9),IF(S$4&gt;Staff!$I9,IFERROR(MIN(Staff!$L9,G13+Staff!$J9),MIN(Staff!$J9,Staff!$L9)),0))))))</f>
        <v>0</v>
      </c>
      <c r="T13" s="567">
        <f>IF(Staff!$K9="Never",IF(T$4&gt;=Staff!$I9,MIN(Staff!$J9,Staff!$L9),0),IF(Staff!$K9="Monthly",IF(T$4=Staff!$I9,MIN(Staff!$J9,Staff!$L9),IF(T$4&gt;Staff!$I9,MIN(Staff!$L9,S13+Staff!$J9),0)),IF(Staff!$K9="Quarterly",IF(T$4=Staff!$I9,MIN(Staff!$J9,Staff!$L9),IF(T$4&gt;Staff!$I9,IFERROR(MIN(Staff!$L9,IF(ISNUMBER(Q13),Q13,0)+Staff!$J9),Staff!$J9),0)),IF(Staff!$K9="Annually",IF(T$4=Staff!$I9,MIN(Staff!$J9,Staff!$L9),IF(T$4&gt;Staff!$I9,IFERROR(MIN(Staff!$L9,H13+Staff!$J9),MIN(Staff!$J9,Staff!$L9)),0))))))</f>
        <v>0</v>
      </c>
      <c r="U13" s="567">
        <f>IF(Staff!$K9="Never",IF(U$4&gt;=Staff!$I9,MIN(Staff!$J9,Staff!$L9),0),IF(Staff!$K9="Monthly",IF(U$4=Staff!$I9,MIN(Staff!$J9,Staff!$L9),IF(U$4&gt;Staff!$I9,MIN(Staff!$L9,T13+Staff!$J9),0)),IF(Staff!$K9="Quarterly",IF(U$4=Staff!$I9,MIN(Staff!$J9,Staff!$L9),IF(U$4&gt;Staff!$I9,IFERROR(MIN(Staff!$L9,IF(ISNUMBER(R13),R13,0)+Staff!$J9),Staff!$J9),0)),IF(Staff!$K9="Annually",IF(U$4=Staff!$I9,MIN(Staff!$J9,Staff!$L9),IF(U$4&gt;Staff!$I9,IFERROR(MIN(Staff!$L9,I13+Staff!$J9),MIN(Staff!$J9,Staff!$L9)),0))))))</f>
        <v>0</v>
      </c>
      <c r="V13" s="567">
        <f>IF(Staff!$K9="Never",IF(V$4&gt;=Staff!$I9,MIN(Staff!$J9,Staff!$L9),0),IF(Staff!$K9="Monthly",IF(V$4=Staff!$I9,MIN(Staff!$J9,Staff!$L9),IF(V$4&gt;Staff!$I9,MIN(Staff!$L9,U13+Staff!$J9),0)),IF(Staff!$K9="Quarterly",IF(V$4=Staff!$I9,MIN(Staff!$J9,Staff!$L9),IF(V$4&gt;Staff!$I9,IFERROR(MIN(Staff!$L9,IF(ISNUMBER(S13),S13,0)+Staff!$J9),Staff!$J9),0)),IF(Staff!$K9="Annually",IF(V$4=Staff!$I9,MIN(Staff!$J9,Staff!$L9),IF(V$4&gt;Staff!$I9,IFERROR(MIN(Staff!$L9,J13+Staff!$J9),MIN(Staff!$J9,Staff!$L9)),0))))))</f>
        <v>0</v>
      </c>
      <c r="W13" s="567">
        <f>IF(Staff!$K9="Never",IF(W$4&gt;=Staff!$I9,MIN(Staff!$J9,Staff!$L9),0),IF(Staff!$K9="Monthly",IF(W$4=Staff!$I9,MIN(Staff!$J9,Staff!$L9),IF(W$4&gt;Staff!$I9,MIN(Staff!$L9,V13+Staff!$J9),0)),IF(Staff!$K9="Quarterly",IF(W$4=Staff!$I9,MIN(Staff!$J9,Staff!$L9),IF(W$4&gt;Staff!$I9,IFERROR(MIN(Staff!$L9,IF(ISNUMBER(T13),T13,0)+Staff!$J9),Staff!$J9),0)),IF(Staff!$K9="Annually",IF(W$4=Staff!$I9,MIN(Staff!$J9,Staff!$L9),IF(W$4&gt;Staff!$I9,IFERROR(MIN(Staff!$L9,K13+Staff!$J9),MIN(Staff!$J9,Staff!$L9)),0))))))</f>
        <v>0</v>
      </c>
      <c r="X13" s="567">
        <f>IF(Staff!$K9="Never",IF(X$4&gt;=Staff!$I9,MIN(Staff!$J9,Staff!$L9),0),IF(Staff!$K9="Monthly",IF(X$4=Staff!$I9,MIN(Staff!$J9,Staff!$L9),IF(X$4&gt;Staff!$I9,MIN(Staff!$L9,W13+Staff!$J9),0)),IF(Staff!$K9="Quarterly",IF(X$4=Staff!$I9,MIN(Staff!$J9,Staff!$L9),IF(X$4&gt;Staff!$I9,IFERROR(MIN(Staff!$L9,IF(ISNUMBER(U13),U13,0)+Staff!$J9),Staff!$J9),0)),IF(Staff!$K9="Annually",IF(X$4=Staff!$I9,MIN(Staff!$J9,Staff!$L9),IF(X$4&gt;Staff!$I9,IFERROR(MIN(Staff!$L9,L13+Staff!$J9),MIN(Staff!$J9,Staff!$L9)),0))))))</f>
        <v>0</v>
      </c>
      <c r="Y13" s="567">
        <f>IF(Staff!$K9="Never",IF(Y$4&gt;=Staff!$I9,MIN(Staff!$J9,Staff!$L9),0),IF(Staff!$K9="Monthly",IF(Y$4=Staff!$I9,MIN(Staff!$J9,Staff!$L9),IF(Y$4&gt;Staff!$I9,MIN(Staff!$L9,X13+Staff!$J9),0)),IF(Staff!$K9="Quarterly",IF(Y$4=Staff!$I9,MIN(Staff!$J9,Staff!$L9),IF(Y$4&gt;Staff!$I9,IFERROR(MIN(Staff!$L9,IF(ISNUMBER(V13),V13,0)+Staff!$J9),Staff!$J9),0)),IF(Staff!$K9="Annually",IF(Y$4=Staff!$I9,MIN(Staff!$J9,Staff!$L9),IF(Y$4&gt;Staff!$I9,IFERROR(MIN(Staff!$L9,M13+Staff!$J9),MIN(Staff!$J9,Staff!$L9)),0))))))</f>
        <v>0</v>
      </c>
      <c r="Z13" s="567">
        <f>IF(Staff!$K9="Never",IF(Z$4&gt;=Staff!$I9,MIN(Staff!$J9,Staff!$L9),0),IF(Staff!$K9="Monthly",IF(Z$4=Staff!$I9,MIN(Staff!$J9,Staff!$L9),IF(Z$4&gt;Staff!$I9,MIN(Staff!$L9,Y13+Staff!$J9),0)),IF(Staff!$K9="Quarterly",IF(Z$4=Staff!$I9,MIN(Staff!$J9,Staff!$L9),IF(Z$4&gt;Staff!$I9,IFERROR(MIN(Staff!$L9,IF(ISNUMBER(W13),W13,0)+Staff!$J9),Staff!$J9),0)),IF(Staff!$K9="Annually",IF(Z$4=Staff!$I9,MIN(Staff!$J9,Staff!$L9),IF(Z$4&gt;Staff!$I9,IFERROR(MIN(Staff!$L9,N13+Staff!$J9),MIN(Staff!$J9,Staff!$L9)),0))))))</f>
        <v>0</v>
      </c>
      <c r="AA13" s="567">
        <f>IF(Staff!$K9="Never",IF(AA$4&gt;=Staff!$I9,MIN(Staff!$J9,Staff!$L9),0),IF(Staff!$K9="Monthly",IF(AA$4=Staff!$I9,MIN(Staff!$J9,Staff!$L9),IF(AA$4&gt;Staff!$I9,MIN(Staff!$L9,Z13+Staff!$J9),0)),IF(Staff!$K9="Quarterly",IF(AA$4=Staff!$I9,MIN(Staff!$J9,Staff!$L9),IF(AA$4&gt;Staff!$I9,IFERROR(MIN(Staff!$L9,IF(ISNUMBER(X13),X13,0)+Staff!$J9),Staff!$J9),0)),IF(Staff!$K9="Annually",IF(AA$4=Staff!$I9,MIN(Staff!$J9,Staff!$L9),IF(AA$4&gt;Staff!$I9,IFERROR(MIN(Staff!$L9,O13+Staff!$J9),MIN(Staff!$J9,Staff!$L9)),0))))))</f>
        <v>0</v>
      </c>
      <c r="AB13" s="567">
        <f>IF(Staff!$K9="Never",IF(AB$4&gt;=Staff!$I9,MIN(Staff!$J9,Staff!$L9),0),IF(Staff!$K9="Monthly",IF(AB$4=Staff!$I9,MIN(Staff!$J9,Staff!$L9),IF(AB$4&gt;Staff!$I9,MIN(Staff!$L9,AA13+Staff!$J9),0)),IF(Staff!$K9="Quarterly",IF(AB$4=Staff!$I9,MIN(Staff!$J9,Staff!$L9),IF(AB$4&gt;Staff!$I9,IFERROR(MIN(Staff!$L9,IF(ISNUMBER(Y13),Y13,0)+Staff!$J9),Staff!$J9),0)),IF(Staff!$K9="Annually",IF(AB$4=Staff!$I9,MIN(Staff!$J9,Staff!$L9),IF(AB$4&gt;Staff!$I9,IFERROR(MIN(Staff!$L9,P13+Staff!$J9),MIN(Staff!$J9,Staff!$L9)),0))))))</f>
        <v>0</v>
      </c>
      <c r="AC13" s="567">
        <f>IF(Staff!$K9="Never",IF(AC$4&gt;=Staff!$I9,MIN(Staff!$J9,Staff!$L9),0),IF(Staff!$K9="Monthly",IF(AC$4=Staff!$I9,MIN(Staff!$J9,Staff!$L9),IF(AC$4&gt;Staff!$I9,MIN(Staff!$L9,AB13+Staff!$J9),0)),IF(Staff!$K9="Quarterly",IF(AC$4=Staff!$I9,MIN(Staff!$J9,Staff!$L9),IF(AC$4&gt;Staff!$I9,IFERROR(MIN(Staff!$L9,IF(ISNUMBER(Z13),Z13,0)+Staff!$J9),Staff!$J9),0)),IF(Staff!$K9="Annually",IF(AC$4=Staff!$I9,MIN(Staff!$J9,Staff!$L9),IF(AC$4&gt;Staff!$I9,IFERROR(MIN(Staff!$L9,Q13+Staff!$J9),MIN(Staff!$J9,Staff!$L9)),0))))))</f>
        <v>0</v>
      </c>
      <c r="AD13" s="567">
        <f>IF(Staff!$K9="Never",IF(AD$4&gt;=Staff!$I9,MIN(Staff!$J9,Staff!$L9),0),IF(Staff!$K9="Monthly",IF(AD$4=Staff!$I9,MIN(Staff!$J9,Staff!$L9),IF(AD$4&gt;Staff!$I9,MIN(Staff!$L9,AC13+Staff!$J9),0)),IF(Staff!$K9="Quarterly",IF(AD$4=Staff!$I9,MIN(Staff!$J9,Staff!$L9),IF(AD$4&gt;Staff!$I9,IFERROR(MIN(Staff!$L9,IF(ISNUMBER(AA13),AA13,0)+Staff!$J9),Staff!$J9),0)),IF(Staff!$K9="Annually",IF(AD$4=Staff!$I9,MIN(Staff!$J9,Staff!$L9),IF(AD$4&gt;Staff!$I9,IFERROR(MIN(Staff!$L9,R13+Staff!$J9),MIN(Staff!$J9,Staff!$L9)),0))))))</f>
        <v>0</v>
      </c>
      <c r="AE13" s="567">
        <f>IF(Staff!$K9="Never",IF(AE$4&gt;=Staff!$I9,MIN(Staff!$J9,Staff!$L9),0),IF(Staff!$K9="Monthly",IF(AE$4=Staff!$I9,MIN(Staff!$J9,Staff!$L9),IF(AE$4&gt;Staff!$I9,MIN(Staff!$L9,AD13+Staff!$J9),0)),IF(Staff!$K9="Quarterly",IF(AE$4=Staff!$I9,MIN(Staff!$J9,Staff!$L9),IF(AE$4&gt;Staff!$I9,IFERROR(MIN(Staff!$L9,IF(ISNUMBER(AB13),AB13,0)+Staff!$J9),Staff!$J9),0)),IF(Staff!$K9="Annually",IF(AE$4=Staff!$I9,MIN(Staff!$J9,Staff!$L9),IF(AE$4&gt;Staff!$I9,IFERROR(MIN(Staff!$L9,S13+Staff!$J9),MIN(Staff!$J9,Staff!$L9)),0))))))</f>
        <v>0</v>
      </c>
      <c r="AF13" s="567">
        <f>IF(Staff!$K9="Never",IF(AF$4&gt;=Staff!$I9,MIN(Staff!$J9,Staff!$L9),0),IF(Staff!$K9="Monthly",IF(AF$4=Staff!$I9,MIN(Staff!$J9,Staff!$L9),IF(AF$4&gt;Staff!$I9,MIN(Staff!$L9,AE13+Staff!$J9),0)),IF(Staff!$K9="Quarterly",IF(AF$4=Staff!$I9,MIN(Staff!$J9,Staff!$L9),IF(AF$4&gt;Staff!$I9,IFERROR(MIN(Staff!$L9,IF(ISNUMBER(AC13),AC13,0)+Staff!$J9),Staff!$J9),0)),IF(Staff!$K9="Annually",IF(AF$4=Staff!$I9,MIN(Staff!$J9,Staff!$L9),IF(AF$4&gt;Staff!$I9,IFERROR(MIN(Staff!$L9,T13+Staff!$J9),MIN(Staff!$J9,Staff!$L9)),0))))))</f>
        <v>0</v>
      </c>
      <c r="AG13" s="567">
        <f>IF(Staff!$K9="Never",IF(AG$4&gt;=Staff!$I9,MIN(Staff!$J9,Staff!$L9),0),IF(Staff!$K9="Monthly",IF(AG$4=Staff!$I9,MIN(Staff!$J9,Staff!$L9),IF(AG$4&gt;Staff!$I9,MIN(Staff!$L9,AF13+Staff!$J9),0)),IF(Staff!$K9="Quarterly",IF(AG$4=Staff!$I9,MIN(Staff!$J9,Staff!$L9),IF(AG$4&gt;Staff!$I9,IFERROR(MIN(Staff!$L9,IF(ISNUMBER(AD13),AD13,0)+Staff!$J9),Staff!$J9),0)),IF(Staff!$K9="Annually",IF(AG$4=Staff!$I9,MIN(Staff!$J9,Staff!$L9),IF(AG$4&gt;Staff!$I9,IFERROR(MIN(Staff!$L9,U13+Staff!$J9),MIN(Staff!$J9,Staff!$L9)),0))))))</f>
        <v>0</v>
      </c>
      <c r="AH13" s="567">
        <f>IF(Staff!$K9="Never",IF(AH$4&gt;=Staff!$I9,MIN(Staff!$J9,Staff!$L9),0),IF(Staff!$K9="Monthly",IF(AH$4=Staff!$I9,MIN(Staff!$J9,Staff!$L9),IF(AH$4&gt;Staff!$I9,MIN(Staff!$L9,AG13+Staff!$J9),0)),IF(Staff!$K9="Quarterly",IF(AH$4=Staff!$I9,MIN(Staff!$J9,Staff!$L9),IF(AH$4&gt;Staff!$I9,IFERROR(MIN(Staff!$L9,IF(ISNUMBER(AE13),AE13,0)+Staff!$J9),Staff!$J9),0)),IF(Staff!$K9="Annually",IF(AH$4=Staff!$I9,MIN(Staff!$J9,Staff!$L9),IF(AH$4&gt;Staff!$I9,IFERROR(MIN(Staff!$L9,V13+Staff!$J9),MIN(Staff!$J9,Staff!$L9)),0))))))</f>
        <v>0</v>
      </c>
      <c r="AI13" s="567">
        <f>IF(Staff!$K9="Never",IF(AI$4&gt;=Staff!$I9,MIN(Staff!$J9,Staff!$L9),0),IF(Staff!$K9="Monthly",IF(AI$4=Staff!$I9,MIN(Staff!$J9,Staff!$L9),IF(AI$4&gt;Staff!$I9,MIN(Staff!$L9,AH13+Staff!$J9),0)),IF(Staff!$K9="Quarterly",IF(AI$4=Staff!$I9,MIN(Staff!$J9,Staff!$L9),IF(AI$4&gt;Staff!$I9,IFERROR(MIN(Staff!$L9,IF(ISNUMBER(AF13),AF13,0)+Staff!$J9),Staff!$J9),0)),IF(Staff!$K9="Annually",IF(AI$4=Staff!$I9,MIN(Staff!$J9,Staff!$L9),IF(AI$4&gt;Staff!$I9,IFERROR(MIN(Staff!$L9,W13+Staff!$J9),MIN(Staff!$J9,Staff!$L9)),0))))))</f>
        <v>0</v>
      </c>
      <c r="AJ13" s="567">
        <f>IF(Staff!$K9="Never",IF(AJ$4&gt;=Staff!$I9,MIN(Staff!$J9,Staff!$L9),0),IF(Staff!$K9="Monthly",IF(AJ$4=Staff!$I9,MIN(Staff!$J9,Staff!$L9),IF(AJ$4&gt;Staff!$I9,MIN(Staff!$L9,AI13+Staff!$J9),0)),IF(Staff!$K9="Quarterly",IF(AJ$4=Staff!$I9,MIN(Staff!$J9,Staff!$L9),IF(AJ$4&gt;Staff!$I9,IFERROR(MIN(Staff!$L9,IF(ISNUMBER(AG13),AG13,0)+Staff!$J9),Staff!$J9),0)),IF(Staff!$K9="Annually",IF(AJ$4=Staff!$I9,MIN(Staff!$J9,Staff!$L9),IF(AJ$4&gt;Staff!$I9,IFERROR(MIN(Staff!$L9,X13+Staff!$J9),MIN(Staff!$J9,Staff!$L9)),0))))))</f>
        <v>0</v>
      </c>
      <c r="AK13" s="567">
        <f>IF(Staff!$K9="Never",IF(AK$4&gt;=Staff!$I9,MIN(Staff!$J9,Staff!$L9),0),IF(Staff!$K9="Monthly",IF(AK$4=Staff!$I9,MIN(Staff!$J9,Staff!$L9),IF(AK$4&gt;Staff!$I9,MIN(Staff!$L9,AJ13+Staff!$J9),0)),IF(Staff!$K9="Quarterly",IF(AK$4=Staff!$I9,MIN(Staff!$J9,Staff!$L9),IF(AK$4&gt;Staff!$I9,IFERROR(MIN(Staff!$L9,IF(ISNUMBER(AH13),AH13,0)+Staff!$J9),Staff!$J9),0)),IF(Staff!$K9="Annually",IF(AK$4=Staff!$I9,MIN(Staff!$J9,Staff!$L9),IF(AK$4&gt;Staff!$I9,IFERROR(MIN(Staff!$L9,Y13+Staff!$J9),MIN(Staff!$J9,Staff!$L9)),0))))))</f>
        <v>0</v>
      </c>
      <c r="AL13" s="567">
        <f>IF(Staff!$K9="Never",IF(AL$4&gt;=Staff!$I9,MIN(Staff!$J9,Staff!$L9),0),IF(Staff!$K9="Monthly",IF(AL$4=Staff!$I9,MIN(Staff!$J9,Staff!$L9),IF(AL$4&gt;Staff!$I9,MIN(Staff!$L9,AK13+Staff!$J9),0)),IF(Staff!$K9="Quarterly",IF(AL$4=Staff!$I9,MIN(Staff!$J9,Staff!$L9),IF(AL$4&gt;Staff!$I9,IFERROR(MIN(Staff!$L9,IF(ISNUMBER(AI13),AI13,0)+Staff!$J9),Staff!$J9),0)),IF(Staff!$K9="Annually",IF(AL$4=Staff!$I9,MIN(Staff!$J9,Staff!$L9),IF(AL$4&gt;Staff!$I9,IFERROR(MIN(Staff!$L9,Z13+Staff!$J9),MIN(Staff!$J9,Staff!$L9)),0))))))</f>
        <v>0</v>
      </c>
      <c r="AM13" s="567">
        <f>IF(Staff!$K9="Never",IF(AM$4&gt;=Staff!$I9,MIN(Staff!$J9,Staff!$L9),0),IF(Staff!$K9="Monthly",IF(AM$4=Staff!$I9,MIN(Staff!$J9,Staff!$L9),IF(AM$4&gt;Staff!$I9,MIN(Staff!$L9,AL13+Staff!$J9),0)),IF(Staff!$K9="Quarterly",IF(AM$4=Staff!$I9,MIN(Staff!$J9,Staff!$L9),IF(AM$4&gt;Staff!$I9,IFERROR(MIN(Staff!$L9,IF(ISNUMBER(AJ13),AJ13,0)+Staff!$J9),Staff!$J9),0)),IF(Staff!$K9="Annually",IF(AM$4=Staff!$I9,MIN(Staff!$J9,Staff!$L9),IF(AM$4&gt;Staff!$I9,IFERROR(MIN(Staff!$L9,AA13+Staff!$J9),MIN(Staff!$J9,Staff!$L9)),0))))))</f>
        <v>0</v>
      </c>
      <c r="AN13" s="567">
        <f>IF(Staff!$K9="Never",IF(AN$4&gt;=Staff!$I9,MIN(Staff!$J9,Staff!$L9),0),IF(Staff!$K9="Monthly",IF(AN$4=Staff!$I9,MIN(Staff!$J9,Staff!$L9),IF(AN$4&gt;Staff!$I9,MIN(Staff!$L9,AM13+Staff!$J9),0)),IF(Staff!$K9="Quarterly",IF(AN$4=Staff!$I9,MIN(Staff!$J9,Staff!$L9),IF(AN$4&gt;Staff!$I9,IFERROR(MIN(Staff!$L9,IF(ISNUMBER(AK13),AK13,0)+Staff!$J9),Staff!$J9),0)),IF(Staff!$K9="Annually",IF(AN$4=Staff!$I9,MIN(Staff!$J9,Staff!$L9),IF(AN$4&gt;Staff!$I9,IFERROR(MIN(Staff!$L9,AB13+Staff!$J9),MIN(Staff!$J9,Staff!$L9)),0))))))</f>
        <v>0</v>
      </c>
      <c r="AO13" s="567">
        <f>IF(Staff!$K9="Never",IF(AO$4&gt;=Staff!$I9,MIN(Staff!$J9,Staff!$L9),0),IF(Staff!$K9="Monthly",IF(AO$4=Staff!$I9,MIN(Staff!$J9,Staff!$L9),IF(AO$4&gt;Staff!$I9,MIN(Staff!$L9,AN13+Staff!$J9),0)),IF(Staff!$K9="Quarterly",IF(AO$4=Staff!$I9,MIN(Staff!$J9,Staff!$L9),IF(AO$4&gt;Staff!$I9,IFERROR(MIN(Staff!$L9,IF(ISNUMBER(AL13),AL13,0)+Staff!$J9),Staff!$J9),0)),IF(Staff!$K9="Annually",IF(AO$4=Staff!$I9,MIN(Staff!$J9,Staff!$L9),IF(AO$4&gt;Staff!$I9,IFERROR(MIN(Staff!$L9,AC13+Staff!$J9),MIN(Staff!$J9,Staff!$L9)),0))))))</f>
        <v>0</v>
      </c>
      <c r="AP13" s="567">
        <f>IF(Staff!$K9="Never",IF(AP$4&gt;=Staff!$I9,MIN(Staff!$J9,Staff!$L9),0),IF(Staff!$K9="Monthly",IF(AP$4=Staff!$I9,MIN(Staff!$J9,Staff!$L9),IF(AP$4&gt;Staff!$I9,MIN(Staff!$L9,AO13+Staff!$J9),0)),IF(Staff!$K9="Quarterly",IF(AP$4=Staff!$I9,MIN(Staff!$J9,Staff!$L9),IF(AP$4&gt;Staff!$I9,IFERROR(MIN(Staff!$L9,IF(ISNUMBER(AM13),AM13,0)+Staff!$J9),Staff!$J9),0)),IF(Staff!$K9="Annually",IF(AP$4=Staff!$I9,MIN(Staff!$J9,Staff!$L9),IF(AP$4&gt;Staff!$I9,IFERROR(MIN(Staff!$L9,AD13+Staff!$J9),MIN(Staff!$J9,Staff!$L9)),0))))))</f>
        <v>0</v>
      </c>
      <c r="AQ13" s="567">
        <f>IF(Staff!$K9="Never",IF(AQ$4&gt;=Staff!$I9,MIN(Staff!$J9,Staff!$L9),0),IF(Staff!$K9="Monthly",IF(AQ$4=Staff!$I9,MIN(Staff!$J9,Staff!$L9),IF(AQ$4&gt;Staff!$I9,MIN(Staff!$L9,AP13+Staff!$J9),0)),IF(Staff!$K9="Quarterly",IF(AQ$4=Staff!$I9,MIN(Staff!$J9,Staff!$L9),IF(AQ$4&gt;Staff!$I9,IFERROR(MIN(Staff!$L9,IF(ISNUMBER(AN13),AN13,0)+Staff!$J9),Staff!$J9),0)),IF(Staff!$K9="Annually",IF(AQ$4=Staff!$I9,MIN(Staff!$J9,Staff!$L9),IF(AQ$4&gt;Staff!$I9,IFERROR(MIN(Staff!$L9,AE13+Staff!$J9),MIN(Staff!$J9,Staff!$L9)),0))))))</f>
        <v>0</v>
      </c>
      <c r="AR13" s="567">
        <f>IF(Staff!$K9="Never",IF(AR$4&gt;=Staff!$I9,MIN(Staff!$J9,Staff!$L9),0),IF(Staff!$K9="Monthly",IF(AR$4=Staff!$I9,MIN(Staff!$J9,Staff!$L9),IF(AR$4&gt;Staff!$I9,MIN(Staff!$L9,AQ13+Staff!$J9),0)),IF(Staff!$K9="Quarterly",IF(AR$4=Staff!$I9,MIN(Staff!$J9,Staff!$L9),IF(AR$4&gt;Staff!$I9,IFERROR(MIN(Staff!$L9,IF(ISNUMBER(AO13),AO13,0)+Staff!$J9),Staff!$J9),0)),IF(Staff!$K9="Annually",IF(AR$4=Staff!$I9,MIN(Staff!$J9,Staff!$L9),IF(AR$4&gt;Staff!$I9,IFERROR(MIN(Staff!$L9,AF13+Staff!$J9),MIN(Staff!$J9,Staff!$L9)),0))))))</f>
        <v>0</v>
      </c>
      <c r="AS13" s="567">
        <f>IF(Staff!$K9="Never",IF(AS$4&gt;=Staff!$I9,MIN(Staff!$J9,Staff!$L9),0),IF(Staff!$K9="Monthly",IF(AS$4=Staff!$I9,MIN(Staff!$J9,Staff!$L9),IF(AS$4&gt;Staff!$I9,MIN(Staff!$L9,AR13+Staff!$J9),0)),IF(Staff!$K9="Quarterly",IF(AS$4=Staff!$I9,MIN(Staff!$J9,Staff!$L9),IF(AS$4&gt;Staff!$I9,IFERROR(MIN(Staff!$L9,IF(ISNUMBER(AP13),AP13,0)+Staff!$J9),Staff!$J9),0)),IF(Staff!$K9="Annually",IF(AS$4=Staff!$I9,MIN(Staff!$J9,Staff!$L9),IF(AS$4&gt;Staff!$I9,IFERROR(MIN(Staff!$L9,AG13+Staff!$J9),MIN(Staff!$J9,Staff!$L9)),0))))))</f>
        <v>0</v>
      </c>
      <c r="AT13" s="567">
        <f>IF(Staff!$K9="Never",IF(AT$4&gt;=Staff!$I9,MIN(Staff!$J9,Staff!$L9),0),IF(Staff!$K9="Monthly",IF(AT$4=Staff!$I9,MIN(Staff!$J9,Staff!$L9),IF(AT$4&gt;Staff!$I9,MIN(Staff!$L9,AS13+Staff!$J9),0)),IF(Staff!$K9="Quarterly",IF(AT$4=Staff!$I9,MIN(Staff!$J9,Staff!$L9),IF(AT$4&gt;Staff!$I9,IFERROR(MIN(Staff!$L9,IF(ISNUMBER(AQ13),AQ13,0)+Staff!$J9),Staff!$J9),0)),IF(Staff!$K9="Annually",IF(AT$4=Staff!$I9,MIN(Staff!$J9,Staff!$L9),IF(AT$4&gt;Staff!$I9,IFERROR(MIN(Staff!$L9,AH13+Staff!$J9),MIN(Staff!$J9,Staff!$L9)),0))))))</f>
        <v>0</v>
      </c>
      <c r="AU13" s="567">
        <f>IF(Staff!$K9="Never",IF(AU$4&gt;=Staff!$I9,MIN(Staff!$J9,Staff!$L9),0),IF(Staff!$K9="Monthly",IF(AU$4=Staff!$I9,MIN(Staff!$J9,Staff!$L9),IF(AU$4&gt;Staff!$I9,MIN(Staff!$L9,AT13+Staff!$J9),0)),IF(Staff!$K9="Quarterly",IF(AU$4=Staff!$I9,MIN(Staff!$J9,Staff!$L9),IF(AU$4&gt;Staff!$I9,IFERROR(MIN(Staff!$L9,IF(ISNUMBER(AR13),AR13,0)+Staff!$J9),Staff!$J9),0)),IF(Staff!$K9="Annually",IF(AU$4=Staff!$I9,MIN(Staff!$J9,Staff!$L9),IF(AU$4&gt;Staff!$I9,IFERROR(MIN(Staff!$L9,AI13+Staff!$J9),MIN(Staff!$J9,Staff!$L9)),0))))))</f>
        <v>0</v>
      </c>
      <c r="AV13" s="567">
        <f>IF(Staff!$K9="Never",IF(AV$4&gt;=Staff!$I9,MIN(Staff!$J9,Staff!$L9),0),IF(Staff!$K9="Monthly",IF(AV$4=Staff!$I9,MIN(Staff!$J9,Staff!$L9),IF(AV$4&gt;Staff!$I9,MIN(Staff!$L9,AU13+Staff!$J9),0)),IF(Staff!$K9="Quarterly",IF(AV$4=Staff!$I9,MIN(Staff!$J9,Staff!$L9),IF(AV$4&gt;Staff!$I9,IFERROR(MIN(Staff!$L9,IF(ISNUMBER(AS13),AS13,0)+Staff!$J9),Staff!$J9),0)),IF(Staff!$K9="Annually",IF(AV$4=Staff!$I9,MIN(Staff!$J9,Staff!$L9),IF(AV$4&gt;Staff!$I9,IFERROR(MIN(Staff!$L9,AJ13+Staff!$J9),MIN(Staff!$J9,Staff!$L9)),0))))))</f>
        <v>0</v>
      </c>
      <c r="AW13" s="567">
        <f>IF(Staff!$K9="Never",IF(AW$4&gt;=Staff!$I9,MIN(Staff!$J9,Staff!$L9),0),IF(Staff!$K9="Monthly",IF(AW$4=Staff!$I9,MIN(Staff!$J9,Staff!$L9),IF(AW$4&gt;Staff!$I9,MIN(Staff!$L9,AV13+Staff!$J9),0)),IF(Staff!$K9="Quarterly",IF(AW$4=Staff!$I9,MIN(Staff!$J9,Staff!$L9),IF(AW$4&gt;Staff!$I9,IFERROR(MIN(Staff!$L9,IF(ISNUMBER(AT13),AT13,0)+Staff!$J9),Staff!$J9),0)),IF(Staff!$K9="Annually",IF(AW$4=Staff!$I9,MIN(Staff!$J9,Staff!$L9),IF(AW$4&gt;Staff!$I9,IFERROR(MIN(Staff!$L9,AK13+Staff!$J9),MIN(Staff!$J9,Staff!$L9)),0))))))</f>
        <v>0</v>
      </c>
      <c r="AX13" s="567">
        <f>IF(Staff!$K9="Never",IF(AX$4&gt;=Staff!$I9,MIN(Staff!$J9,Staff!$L9),0),IF(Staff!$K9="Monthly",IF(AX$4=Staff!$I9,MIN(Staff!$J9,Staff!$L9),IF(AX$4&gt;Staff!$I9,MIN(Staff!$L9,AW13+Staff!$J9),0)),IF(Staff!$K9="Quarterly",IF(AX$4=Staff!$I9,MIN(Staff!$J9,Staff!$L9),IF(AX$4&gt;Staff!$I9,IFERROR(MIN(Staff!$L9,IF(ISNUMBER(AU13),AU13,0)+Staff!$J9),Staff!$J9),0)),IF(Staff!$K9="Annually",IF(AX$4=Staff!$I9,MIN(Staff!$J9,Staff!$L9),IF(AX$4&gt;Staff!$I9,IFERROR(MIN(Staff!$L9,AL13+Staff!$J9),MIN(Staff!$J9,Staff!$L9)),0))))))</f>
        <v>0</v>
      </c>
      <c r="AY13" s="567">
        <f>IF(Staff!$K9="Never",IF(AY$4&gt;=Staff!$I9,MIN(Staff!$J9,Staff!$L9),0),IF(Staff!$K9="Monthly",IF(AY$4=Staff!$I9,MIN(Staff!$J9,Staff!$L9),IF(AY$4&gt;Staff!$I9,MIN(Staff!$L9,AX13+Staff!$J9),0)),IF(Staff!$K9="Quarterly",IF(AY$4=Staff!$I9,MIN(Staff!$J9,Staff!$L9),IF(AY$4&gt;Staff!$I9,IFERROR(MIN(Staff!$L9,IF(ISNUMBER(AV13),AV13,0)+Staff!$J9),Staff!$J9),0)),IF(Staff!$K9="Annually",IF(AY$4=Staff!$I9,MIN(Staff!$J9,Staff!$L9),IF(AY$4&gt;Staff!$I9,IFERROR(MIN(Staff!$L9,AM13+Staff!$J9),MIN(Staff!$J9,Staff!$L9)),0))))))</f>
        <v>0</v>
      </c>
      <c r="AZ13" s="567">
        <f>IF(Staff!$K9="Never",IF(AZ$4&gt;=Staff!$I9,MIN(Staff!$J9,Staff!$L9),0),IF(Staff!$K9="Monthly",IF(AZ$4=Staff!$I9,MIN(Staff!$J9,Staff!$L9),IF(AZ$4&gt;Staff!$I9,MIN(Staff!$L9,AY13+Staff!$J9),0)),IF(Staff!$K9="Quarterly",IF(AZ$4=Staff!$I9,MIN(Staff!$J9,Staff!$L9),IF(AZ$4&gt;Staff!$I9,IFERROR(MIN(Staff!$L9,IF(ISNUMBER(AW13),AW13,0)+Staff!$J9),Staff!$J9),0)),IF(Staff!$K9="Annually",IF(AZ$4=Staff!$I9,MIN(Staff!$J9,Staff!$L9),IF(AZ$4&gt;Staff!$I9,IFERROR(MIN(Staff!$L9,AN13+Staff!$J9),MIN(Staff!$J9,Staff!$L9)),0))))))</f>
        <v>0</v>
      </c>
      <c r="BA13" s="567">
        <f>IF(Staff!$K9="Never",IF(BA$4&gt;=Staff!$I9,MIN(Staff!$J9,Staff!$L9),0),IF(Staff!$K9="Monthly",IF(BA$4=Staff!$I9,MIN(Staff!$J9,Staff!$L9),IF(BA$4&gt;Staff!$I9,MIN(Staff!$L9,AZ13+Staff!$J9),0)),IF(Staff!$K9="Quarterly",IF(BA$4=Staff!$I9,MIN(Staff!$J9,Staff!$L9),IF(BA$4&gt;Staff!$I9,IFERROR(MIN(Staff!$L9,IF(ISNUMBER(AX13),AX13,0)+Staff!$J9),Staff!$J9),0)),IF(Staff!$K9="Annually",IF(BA$4=Staff!$I9,MIN(Staff!$J9,Staff!$L9),IF(BA$4&gt;Staff!$I9,IFERROR(MIN(Staff!$L9,AO13+Staff!$J9),MIN(Staff!$J9,Staff!$L9)),0))))))</f>
        <v>0</v>
      </c>
      <c r="BB13" s="567">
        <f>IF(Staff!$K9="Never",IF(BB$4&gt;=Staff!$I9,MIN(Staff!$J9,Staff!$L9),0),IF(Staff!$K9="Monthly",IF(BB$4=Staff!$I9,MIN(Staff!$J9,Staff!$L9),IF(BB$4&gt;Staff!$I9,MIN(Staff!$L9,BA13+Staff!$J9),0)),IF(Staff!$K9="Quarterly",IF(BB$4=Staff!$I9,MIN(Staff!$J9,Staff!$L9),IF(BB$4&gt;Staff!$I9,IFERROR(MIN(Staff!$L9,IF(ISNUMBER(AY13),AY13,0)+Staff!$J9),Staff!$J9),0)),IF(Staff!$K9="Annually",IF(BB$4=Staff!$I9,MIN(Staff!$J9,Staff!$L9),IF(BB$4&gt;Staff!$I9,IFERROR(MIN(Staff!$L9,AP13+Staff!$J9),MIN(Staff!$J9,Staff!$L9)),0))))))</f>
        <v>0</v>
      </c>
      <c r="BC13" s="567">
        <f>IF(Staff!$K9="Never",IF(BC$4&gt;=Staff!$I9,MIN(Staff!$J9,Staff!$L9),0),IF(Staff!$K9="Monthly",IF(BC$4=Staff!$I9,MIN(Staff!$J9,Staff!$L9),IF(BC$4&gt;Staff!$I9,MIN(Staff!$L9,BB13+Staff!$J9),0)),IF(Staff!$K9="Quarterly",IF(BC$4=Staff!$I9,MIN(Staff!$J9,Staff!$L9),IF(BC$4&gt;Staff!$I9,IFERROR(MIN(Staff!$L9,IF(ISNUMBER(AZ13),AZ13,0)+Staff!$J9),Staff!$J9),0)),IF(Staff!$K9="Annually",IF(BC$4=Staff!$I9,MIN(Staff!$J9,Staff!$L9),IF(BC$4&gt;Staff!$I9,IFERROR(MIN(Staff!$L9,AQ13+Staff!$J9),MIN(Staff!$J9,Staff!$L9)),0))))))</f>
        <v>0</v>
      </c>
      <c r="BD13" s="567">
        <f>IF(Staff!$K9="Never",IF(BD$4&gt;=Staff!$I9,MIN(Staff!$J9,Staff!$L9),0),IF(Staff!$K9="Monthly",IF(BD$4=Staff!$I9,MIN(Staff!$J9,Staff!$L9),IF(BD$4&gt;Staff!$I9,MIN(Staff!$L9,BC13+Staff!$J9),0)),IF(Staff!$K9="Quarterly",IF(BD$4=Staff!$I9,MIN(Staff!$J9,Staff!$L9),IF(BD$4&gt;Staff!$I9,IFERROR(MIN(Staff!$L9,IF(ISNUMBER(BA13),BA13,0)+Staff!$J9),Staff!$J9),0)),IF(Staff!$K9="Annually",IF(BD$4=Staff!$I9,MIN(Staff!$J9,Staff!$L9),IF(BD$4&gt;Staff!$I9,IFERROR(MIN(Staff!$L9,AR13+Staff!$J9),MIN(Staff!$J9,Staff!$L9)),0))))))</f>
        <v>0</v>
      </c>
      <c r="BE13" s="567">
        <f>IF(Staff!$K9="Never",IF(BE$4&gt;=Staff!$I9,MIN(Staff!$J9,Staff!$L9),0),IF(Staff!$K9="Monthly",IF(BE$4=Staff!$I9,MIN(Staff!$J9,Staff!$L9),IF(BE$4&gt;Staff!$I9,MIN(Staff!$L9,BD13+Staff!$J9),0)),IF(Staff!$K9="Quarterly",IF(BE$4=Staff!$I9,MIN(Staff!$J9,Staff!$L9),IF(BE$4&gt;Staff!$I9,IFERROR(MIN(Staff!$L9,IF(ISNUMBER(BB13),BB13,0)+Staff!$J9),Staff!$J9),0)),IF(Staff!$K9="Annually",IF(BE$4=Staff!$I9,MIN(Staff!$J9,Staff!$L9),IF(BE$4&gt;Staff!$I9,IFERROR(MIN(Staff!$L9,AS13+Staff!$J9),MIN(Staff!$J9,Staff!$L9)),0))))))</f>
        <v>0</v>
      </c>
      <c r="BF13" s="567">
        <f>IF(Staff!$K9="Never",IF(BF$4&gt;=Staff!$I9,MIN(Staff!$J9,Staff!$L9),0),IF(Staff!$K9="Monthly",IF(BF$4=Staff!$I9,MIN(Staff!$J9,Staff!$L9),IF(BF$4&gt;Staff!$I9,MIN(Staff!$L9,BE13+Staff!$J9),0)),IF(Staff!$K9="Quarterly",IF(BF$4=Staff!$I9,MIN(Staff!$J9,Staff!$L9),IF(BF$4&gt;Staff!$I9,IFERROR(MIN(Staff!$L9,IF(ISNUMBER(BC13),BC13,0)+Staff!$J9),Staff!$J9),0)),IF(Staff!$K9="Annually",IF(BF$4=Staff!$I9,MIN(Staff!$J9,Staff!$L9),IF(BF$4&gt;Staff!$I9,IFERROR(MIN(Staff!$L9,AT13+Staff!$J9),MIN(Staff!$J9,Staff!$L9)),0))))))</f>
        <v>0</v>
      </c>
      <c r="BG13" s="567">
        <f>IF(Staff!$K9="Never",IF(BG$4&gt;=Staff!$I9,MIN(Staff!$J9,Staff!$L9),0),IF(Staff!$K9="Monthly",IF(BG$4=Staff!$I9,MIN(Staff!$J9,Staff!$L9),IF(BG$4&gt;Staff!$I9,MIN(Staff!$L9,BF13+Staff!$J9),0)),IF(Staff!$K9="Quarterly",IF(BG$4=Staff!$I9,MIN(Staff!$J9,Staff!$L9),IF(BG$4&gt;Staff!$I9,IFERROR(MIN(Staff!$L9,IF(ISNUMBER(BD13),BD13,0)+Staff!$J9),Staff!$J9),0)),IF(Staff!$K9="Annually",IF(BG$4=Staff!$I9,MIN(Staff!$J9,Staff!$L9),IF(BG$4&gt;Staff!$I9,IFERROR(MIN(Staff!$L9,AU13+Staff!$J9),MIN(Staff!$J9,Staff!$L9)),0))))))</f>
        <v>0</v>
      </c>
      <c r="BH13" s="567">
        <f>IF(Staff!$K9="Never",IF(BH$4&gt;=Staff!$I9,MIN(Staff!$J9,Staff!$L9),0),IF(Staff!$K9="Monthly",IF(BH$4=Staff!$I9,MIN(Staff!$J9,Staff!$L9),IF(BH$4&gt;Staff!$I9,MIN(Staff!$L9,BG13+Staff!$J9),0)),IF(Staff!$K9="Quarterly",IF(BH$4=Staff!$I9,MIN(Staff!$J9,Staff!$L9),IF(BH$4&gt;Staff!$I9,IFERROR(MIN(Staff!$L9,IF(ISNUMBER(BE13),BE13,0)+Staff!$J9),Staff!$J9),0)),IF(Staff!$K9="Annually",IF(BH$4=Staff!$I9,MIN(Staff!$J9,Staff!$L9),IF(BH$4&gt;Staff!$I9,IFERROR(MIN(Staff!$L9,AV13+Staff!$J9),MIN(Staff!$J9,Staff!$L9)),0))))))</f>
        <v>0</v>
      </c>
      <c r="BI13" s="567">
        <f>IF(Staff!$K9="Never",IF(BI$4&gt;=Staff!$I9,MIN(Staff!$J9,Staff!$L9),0),IF(Staff!$K9="Monthly",IF(BI$4=Staff!$I9,MIN(Staff!$J9,Staff!$L9),IF(BI$4&gt;Staff!$I9,MIN(Staff!$L9,BH13+Staff!$J9),0)),IF(Staff!$K9="Quarterly",IF(BI$4=Staff!$I9,MIN(Staff!$J9,Staff!$L9),IF(BI$4&gt;Staff!$I9,IFERROR(MIN(Staff!$L9,IF(ISNUMBER(BF13),BF13,0)+Staff!$J9),Staff!$J9),0)),IF(Staff!$K9="Annually",IF(BI$4=Staff!$I9,MIN(Staff!$J9,Staff!$L9),IF(BI$4&gt;Staff!$I9,IFERROR(MIN(Staff!$L9,AW13+Staff!$J9),MIN(Staff!$J9,Staff!$L9)),0))))))</f>
        <v>0</v>
      </c>
      <c r="BJ13" s="567">
        <f>IF(Staff!$K9="Never",IF(BJ$4&gt;=Staff!$I9,MIN(Staff!$J9,Staff!$L9),0),IF(Staff!$K9="Monthly",IF(BJ$4=Staff!$I9,MIN(Staff!$J9,Staff!$L9),IF(BJ$4&gt;Staff!$I9,MIN(Staff!$L9,BI13+Staff!$J9),0)),IF(Staff!$K9="Quarterly",IF(BJ$4=Staff!$I9,MIN(Staff!$J9,Staff!$L9),IF(BJ$4&gt;Staff!$I9,IFERROR(MIN(Staff!$L9,IF(ISNUMBER(BG13),BG13,0)+Staff!$J9),Staff!$J9),0)),IF(Staff!$K9="Annually",IF(BJ$4=Staff!$I9,MIN(Staff!$J9,Staff!$L9),IF(BJ$4&gt;Staff!$I9,IFERROR(MIN(Staff!$L9,AX13+Staff!$J9),MIN(Staff!$J9,Staff!$L9)),0))))))</f>
        <v>0</v>
      </c>
      <c r="BK13" s="567">
        <f>IF(Staff!$K9="Never",IF(BK$4&gt;=Staff!$I9,MIN(Staff!$J9,Staff!$L9),0),IF(Staff!$K9="Monthly",IF(BK$4=Staff!$I9,MIN(Staff!$J9,Staff!$L9),IF(BK$4&gt;Staff!$I9,MIN(Staff!$L9,BJ13+Staff!$J9),0)),IF(Staff!$K9="Quarterly",IF(BK$4=Staff!$I9,MIN(Staff!$J9,Staff!$L9),IF(BK$4&gt;Staff!$I9,IFERROR(MIN(Staff!$L9,IF(ISNUMBER(BH13),BH13,0)+Staff!$J9),Staff!$J9),0)),IF(Staff!$K9="Annually",IF(BK$4=Staff!$I9,MIN(Staff!$J9,Staff!$L9),IF(BK$4&gt;Staff!$I9,IFERROR(MIN(Staff!$L9,AY13+Staff!$J9),MIN(Staff!$J9,Staff!$L9)),0))))))</f>
        <v>0</v>
      </c>
      <c r="BL13" s="567">
        <f>IF(Staff!$K9="Never",IF(BL$4&gt;=Staff!$I9,MIN(Staff!$J9,Staff!$L9),0),IF(Staff!$K9="Monthly",IF(BL$4=Staff!$I9,MIN(Staff!$J9,Staff!$L9),IF(BL$4&gt;Staff!$I9,MIN(Staff!$L9,BK13+Staff!$J9),0)),IF(Staff!$K9="Quarterly",IF(BL$4=Staff!$I9,MIN(Staff!$J9,Staff!$L9),IF(BL$4&gt;Staff!$I9,IFERROR(MIN(Staff!$L9,IF(ISNUMBER(BI13),BI13,0)+Staff!$J9),Staff!$J9),0)),IF(Staff!$K9="Annually",IF(BL$4=Staff!$I9,MIN(Staff!$J9,Staff!$L9),IF(BL$4&gt;Staff!$I9,IFERROR(MIN(Staff!$L9,AZ13+Staff!$J9),MIN(Staff!$J9,Staff!$L9)),0))))))</f>
        <v>0</v>
      </c>
      <c r="BM13" s="567">
        <f>IF(Staff!$K9="Never",IF(BM$4&gt;=Staff!$I9,MIN(Staff!$J9,Staff!$L9),0),IF(Staff!$K9="Monthly",IF(BM$4=Staff!$I9,MIN(Staff!$J9,Staff!$L9),IF(BM$4&gt;Staff!$I9,MIN(Staff!$L9,BL13+Staff!$J9),0)),IF(Staff!$K9="Quarterly",IF(BM$4=Staff!$I9,MIN(Staff!$J9,Staff!$L9),IF(BM$4&gt;Staff!$I9,IFERROR(MIN(Staff!$L9,IF(ISNUMBER(BJ13),BJ13,0)+Staff!$J9),Staff!$J9),0)),IF(Staff!$K9="Annually",IF(BM$4=Staff!$I9,MIN(Staff!$J9,Staff!$L9),IF(BM$4&gt;Staff!$I9,IFERROR(MIN(Staff!$L9,BA13+Staff!$J9),MIN(Staff!$J9,Staff!$L9)),0))))))</f>
        <v>0</v>
      </c>
      <c r="BN13" s="567">
        <f>IF(Staff!$K9="Never",IF(BN$4&gt;=Staff!$I9,MIN(Staff!$J9,Staff!$L9),0),IF(Staff!$K9="Monthly",IF(BN$4=Staff!$I9,MIN(Staff!$J9,Staff!$L9),IF(BN$4&gt;Staff!$I9,MIN(Staff!$L9,BM13+Staff!$J9),0)),IF(Staff!$K9="Quarterly",IF(BN$4=Staff!$I9,MIN(Staff!$J9,Staff!$L9),IF(BN$4&gt;Staff!$I9,IFERROR(MIN(Staff!$L9,IF(ISNUMBER(BK13),BK13,0)+Staff!$J9),Staff!$J9),0)),IF(Staff!$K9="Annually",IF(BN$4=Staff!$I9,MIN(Staff!$J9,Staff!$L9),IF(BN$4&gt;Staff!$I9,IFERROR(MIN(Staff!$L9,BB13+Staff!$J9),MIN(Staff!$J9,Staff!$L9)),0))))))</f>
        <v>0</v>
      </c>
      <c r="BO13" s="567">
        <f>IF(Staff!$K9="Never",IF(BO$4&gt;=Staff!$I9,MIN(Staff!$J9,Staff!$L9),0),IF(Staff!$K9="Monthly",IF(BO$4=Staff!$I9,MIN(Staff!$J9,Staff!$L9),IF(BO$4&gt;Staff!$I9,MIN(Staff!$L9,BN13+Staff!$J9),0)),IF(Staff!$K9="Quarterly",IF(BO$4=Staff!$I9,MIN(Staff!$J9,Staff!$L9),IF(BO$4&gt;Staff!$I9,IFERROR(MIN(Staff!$L9,IF(ISNUMBER(BL13),BL13,0)+Staff!$J9),Staff!$J9),0)),IF(Staff!$K9="Annually",IF(BO$4=Staff!$I9,MIN(Staff!$J9,Staff!$L9),IF(BO$4&gt;Staff!$I9,IFERROR(MIN(Staff!$L9,BC13+Staff!$J9),MIN(Staff!$J9,Staff!$L9)),0))))))</f>
        <v>0</v>
      </c>
      <c r="BP13" s="567">
        <f>IF(Staff!$K9="Never",IF(BP$4&gt;=Staff!$I9,MIN(Staff!$J9,Staff!$L9),0),IF(Staff!$K9="Monthly",IF(BP$4=Staff!$I9,MIN(Staff!$J9,Staff!$L9),IF(BP$4&gt;Staff!$I9,MIN(Staff!$L9,BO13+Staff!$J9),0)),IF(Staff!$K9="Quarterly",IF(BP$4=Staff!$I9,MIN(Staff!$J9,Staff!$L9),IF(BP$4&gt;Staff!$I9,IFERROR(MIN(Staff!$L9,IF(ISNUMBER(BM13),BM13,0)+Staff!$J9),Staff!$J9),0)),IF(Staff!$K9="Annually",IF(BP$4=Staff!$I9,MIN(Staff!$J9,Staff!$L9),IF(BP$4&gt;Staff!$I9,IFERROR(MIN(Staff!$L9,BD13+Staff!$J9),MIN(Staff!$J9,Staff!$L9)),0))))))</f>
        <v>0</v>
      </c>
      <c r="BQ13" s="567">
        <f>IF(Staff!$K9="Never",IF(BQ$4&gt;=Staff!$I9,MIN(Staff!$J9,Staff!$L9),0),IF(Staff!$K9="Monthly",IF(BQ$4=Staff!$I9,MIN(Staff!$J9,Staff!$L9),IF(BQ$4&gt;Staff!$I9,MIN(Staff!$L9,BP13+Staff!$J9),0)),IF(Staff!$K9="Quarterly",IF(BQ$4=Staff!$I9,MIN(Staff!$J9,Staff!$L9),IF(BQ$4&gt;Staff!$I9,IFERROR(MIN(Staff!$L9,IF(ISNUMBER(BN13),BN13,0)+Staff!$J9),Staff!$J9),0)),IF(Staff!$K9="Annually",IF(BQ$4=Staff!$I9,MIN(Staff!$J9,Staff!$L9),IF(BQ$4&gt;Staff!$I9,IFERROR(MIN(Staff!$L9,BE13+Staff!$J9),MIN(Staff!$J9,Staff!$L9)),0))))))</f>
        <v>0</v>
      </c>
      <c r="BR13" s="567">
        <f>IF(Staff!$K9="Never",IF(BR$4&gt;=Staff!$I9,MIN(Staff!$J9,Staff!$L9),0),IF(Staff!$K9="Monthly",IF(BR$4=Staff!$I9,MIN(Staff!$J9,Staff!$L9),IF(BR$4&gt;Staff!$I9,MIN(Staff!$L9,BQ13+Staff!$J9),0)),IF(Staff!$K9="Quarterly",IF(BR$4=Staff!$I9,MIN(Staff!$J9,Staff!$L9),IF(BR$4&gt;Staff!$I9,IFERROR(MIN(Staff!$L9,IF(ISNUMBER(BO13),BO13,0)+Staff!$J9),Staff!$J9),0)),IF(Staff!$K9="Annually",IF(BR$4=Staff!$I9,MIN(Staff!$J9,Staff!$L9),IF(BR$4&gt;Staff!$I9,IFERROR(MIN(Staff!$L9,BF13+Staff!$J9),MIN(Staff!$J9,Staff!$L9)),0))))))</f>
        <v>0</v>
      </c>
      <c r="BS13" s="567">
        <f>IF(Staff!$K9="Never",IF(BS$4&gt;=Staff!$I9,MIN(Staff!$J9,Staff!$L9),0),IF(Staff!$K9="Monthly",IF(BS$4=Staff!$I9,MIN(Staff!$J9,Staff!$L9),IF(BS$4&gt;Staff!$I9,MIN(Staff!$L9,BR13+Staff!$J9),0)),IF(Staff!$K9="Quarterly",IF(BS$4=Staff!$I9,MIN(Staff!$J9,Staff!$L9),IF(BS$4&gt;Staff!$I9,IFERROR(MIN(Staff!$L9,IF(ISNUMBER(BP13),BP13,0)+Staff!$J9),Staff!$J9),0)),IF(Staff!$K9="Annually",IF(BS$4=Staff!$I9,MIN(Staff!$J9,Staff!$L9),IF(BS$4&gt;Staff!$I9,IFERROR(MIN(Staff!$L9,BG13+Staff!$J9),MIN(Staff!$J9,Staff!$L9)),0))))))</f>
        <v>0</v>
      </c>
      <c r="BT13" s="567">
        <f>IF(Staff!$K9="Never",IF(BT$4&gt;=Staff!$I9,MIN(Staff!$J9,Staff!$L9),0),IF(Staff!$K9="Monthly",IF(BT$4=Staff!$I9,MIN(Staff!$J9,Staff!$L9),IF(BT$4&gt;Staff!$I9,MIN(Staff!$L9,BS13+Staff!$J9),0)),IF(Staff!$K9="Quarterly",IF(BT$4=Staff!$I9,MIN(Staff!$J9,Staff!$L9),IF(BT$4&gt;Staff!$I9,IFERROR(MIN(Staff!$L9,IF(ISNUMBER(BQ13),BQ13,0)+Staff!$J9),Staff!$J9),0)),IF(Staff!$K9="Annually",IF(BT$4=Staff!$I9,MIN(Staff!$J9,Staff!$L9),IF(BT$4&gt;Staff!$I9,IFERROR(MIN(Staff!$L9,BH13+Staff!$J9),MIN(Staff!$J9,Staff!$L9)),0))))))</f>
        <v>0</v>
      </c>
      <c r="BU13" s="567">
        <f>IF(Staff!$K9="Never",IF(BU$4&gt;=Staff!$I9,MIN(Staff!$J9,Staff!$L9),0),IF(Staff!$K9="Monthly",IF(BU$4=Staff!$I9,MIN(Staff!$J9,Staff!$L9),IF(BU$4&gt;Staff!$I9,MIN(Staff!$L9,BT13+Staff!$J9),0)),IF(Staff!$K9="Quarterly",IF(BU$4=Staff!$I9,MIN(Staff!$J9,Staff!$L9),IF(BU$4&gt;Staff!$I9,IFERROR(MIN(Staff!$L9,IF(ISNUMBER(BR13),BR13,0)+Staff!$J9),Staff!$J9),0)),IF(Staff!$K9="Annually",IF(BU$4=Staff!$I9,MIN(Staff!$J9,Staff!$L9),IF(BU$4&gt;Staff!$I9,IFERROR(MIN(Staff!$L9,BI13+Staff!$J9),MIN(Staff!$J9,Staff!$L9)),0))))))</f>
        <v>0</v>
      </c>
      <c r="BV13" s="567">
        <f>IF(Staff!$K9="Never",IF(BV$4&gt;=Staff!$I9,MIN(Staff!$J9,Staff!$L9),0),IF(Staff!$K9="Monthly",IF(BV$4=Staff!$I9,MIN(Staff!$J9,Staff!$L9),IF(BV$4&gt;Staff!$I9,MIN(Staff!$L9,BU13+Staff!$J9),0)),IF(Staff!$K9="Quarterly",IF(BV$4=Staff!$I9,MIN(Staff!$J9,Staff!$L9),IF(BV$4&gt;Staff!$I9,IFERROR(MIN(Staff!$L9,IF(ISNUMBER(BS13),BS13,0)+Staff!$J9),Staff!$J9),0)),IF(Staff!$K9="Annually",IF(BV$4=Staff!$I9,MIN(Staff!$J9,Staff!$L9),IF(BV$4&gt;Staff!$I9,IFERROR(MIN(Staff!$L9,BJ13+Staff!$J9),MIN(Staff!$J9,Staff!$L9)),0))))))</f>
        <v>0</v>
      </c>
      <c r="BW13" s="567">
        <f>IF(Staff!$K9="Never",IF(BW$4&gt;=Staff!$I9,MIN(Staff!$J9,Staff!$L9),0),IF(Staff!$K9="Monthly",IF(BW$4=Staff!$I9,MIN(Staff!$J9,Staff!$L9),IF(BW$4&gt;Staff!$I9,MIN(Staff!$L9,BV13+Staff!$J9),0)),IF(Staff!$K9="Quarterly",IF(BW$4=Staff!$I9,MIN(Staff!$J9,Staff!$L9),IF(BW$4&gt;Staff!$I9,IFERROR(MIN(Staff!$L9,IF(ISNUMBER(BT13),BT13,0)+Staff!$J9),Staff!$J9),0)),IF(Staff!$K9="Annually",IF(BW$4=Staff!$I9,MIN(Staff!$J9,Staff!$L9),IF(BW$4&gt;Staff!$I9,IFERROR(MIN(Staff!$L9,BK13+Staff!$J9),MIN(Staff!$J9,Staff!$L9)),0))))))</f>
        <v>0</v>
      </c>
      <c r="BX13" s="567">
        <f>IF(Staff!$K9="Never",IF(BX$4&gt;=Staff!$I9,MIN(Staff!$J9,Staff!$L9),0),IF(Staff!$K9="Monthly",IF(BX$4=Staff!$I9,MIN(Staff!$J9,Staff!$L9),IF(BX$4&gt;Staff!$I9,MIN(Staff!$L9,BW13+Staff!$J9),0)),IF(Staff!$K9="Quarterly",IF(BX$4=Staff!$I9,MIN(Staff!$J9,Staff!$L9),IF(BX$4&gt;Staff!$I9,IFERROR(MIN(Staff!$L9,IF(ISNUMBER(BU13),BU13,0)+Staff!$J9),Staff!$J9),0)),IF(Staff!$K9="Annually",IF(BX$4=Staff!$I9,MIN(Staff!$J9,Staff!$L9),IF(BX$4&gt;Staff!$I9,IFERROR(MIN(Staff!$L9,BL13+Staff!$J9),MIN(Staff!$J9,Staff!$L9)),0))))))</f>
        <v>0</v>
      </c>
      <c r="BY13" s="567">
        <f>IF(Staff!$K9="Never",IF(BY$4&gt;=Staff!$I9,MIN(Staff!$J9,Staff!$L9),0),IF(Staff!$K9="Monthly",IF(BY$4=Staff!$I9,MIN(Staff!$J9,Staff!$L9),IF(BY$4&gt;Staff!$I9,MIN(Staff!$L9,BX13+Staff!$J9),0)),IF(Staff!$K9="Quarterly",IF(BY$4=Staff!$I9,MIN(Staff!$J9,Staff!$L9),IF(BY$4&gt;Staff!$I9,IFERROR(MIN(Staff!$L9,IF(ISNUMBER(BV13),BV13,0)+Staff!$J9),Staff!$J9),0)),IF(Staff!$K9="Annually",IF(BY$4=Staff!$I9,MIN(Staff!$J9,Staff!$L9),IF(BY$4&gt;Staff!$I9,IFERROR(MIN(Staff!$L9,BM13+Staff!$J9),MIN(Staff!$J9,Staff!$L9)),0))))))</f>
        <v>0</v>
      </c>
      <c r="BZ13" s="567">
        <f>IF(Staff!$K9="Never",IF(BZ$4&gt;=Staff!$I9,MIN(Staff!$J9,Staff!$L9),0),IF(Staff!$K9="Monthly",IF(BZ$4=Staff!$I9,MIN(Staff!$J9,Staff!$L9),IF(BZ$4&gt;Staff!$I9,MIN(Staff!$L9,BY13+Staff!$J9),0)),IF(Staff!$K9="Quarterly",IF(BZ$4=Staff!$I9,MIN(Staff!$J9,Staff!$L9),IF(BZ$4&gt;Staff!$I9,IFERROR(MIN(Staff!$L9,IF(ISNUMBER(BW13),BW13,0)+Staff!$J9),Staff!$J9),0)),IF(Staff!$K9="Annually",IF(BZ$4=Staff!$I9,MIN(Staff!$J9,Staff!$L9),IF(BZ$4&gt;Staff!$I9,IFERROR(MIN(Staff!$L9,BN13+Staff!$J9),MIN(Staff!$J9,Staff!$L9)),0))))))</f>
        <v>0</v>
      </c>
      <c r="CA13" s="567">
        <f>IF(Staff!$K9="Never",IF(CA$4&gt;=Staff!$I9,MIN(Staff!$J9,Staff!$L9),0),IF(Staff!$K9="Monthly",IF(CA$4=Staff!$I9,MIN(Staff!$J9,Staff!$L9),IF(CA$4&gt;Staff!$I9,MIN(Staff!$L9,BZ13+Staff!$J9),0)),IF(Staff!$K9="Quarterly",IF(CA$4=Staff!$I9,MIN(Staff!$J9,Staff!$L9),IF(CA$4&gt;Staff!$I9,IFERROR(MIN(Staff!$L9,IF(ISNUMBER(BX13),BX13,0)+Staff!$J9),Staff!$J9),0)),IF(Staff!$K9="Annually",IF(CA$4=Staff!$I9,MIN(Staff!$J9,Staff!$L9),IF(CA$4&gt;Staff!$I9,IFERROR(MIN(Staff!$L9,BO13+Staff!$J9),MIN(Staff!$J9,Staff!$L9)),0))))))</f>
        <v>0</v>
      </c>
      <c r="CB13" s="567">
        <f>IF(Staff!$K9="Never",IF(CB$4&gt;=Staff!$I9,MIN(Staff!$J9,Staff!$L9),0),IF(Staff!$K9="Monthly",IF(CB$4=Staff!$I9,MIN(Staff!$J9,Staff!$L9),IF(CB$4&gt;Staff!$I9,MIN(Staff!$L9,CA13+Staff!$J9),0)),IF(Staff!$K9="Quarterly",IF(CB$4=Staff!$I9,MIN(Staff!$J9,Staff!$L9),IF(CB$4&gt;Staff!$I9,IFERROR(MIN(Staff!$L9,IF(ISNUMBER(BY13),BY13,0)+Staff!$J9),Staff!$J9),0)),IF(Staff!$K9="Annually",IF(CB$4=Staff!$I9,MIN(Staff!$J9,Staff!$L9),IF(CB$4&gt;Staff!$I9,IFERROR(MIN(Staff!$L9,BP13+Staff!$J9),MIN(Staff!$J9,Staff!$L9)),0))))))</f>
        <v>0</v>
      </c>
      <c r="CC13" s="567">
        <f>IF(Staff!$K9="Never",IF(CC$4&gt;=Staff!$I9,MIN(Staff!$J9,Staff!$L9),0),IF(Staff!$K9="Monthly",IF(CC$4=Staff!$I9,MIN(Staff!$J9,Staff!$L9),IF(CC$4&gt;Staff!$I9,MIN(Staff!$L9,CB13+Staff!$J9),0)),IF(Staff!$K9="Quarterly",IF(CC$4=Staff!$I9,MIN(Staff!$J9,Staff!$L9),IF(CC$4&gt;Staff!$I9,IFERROR(MIN(Staff!$L9,IF(ISNUMBER(BZ13),BZ13,0)+Staff!$J9),Staff!$J9),0)),IF(Staff!$K9="Annually",IF(CC$4=Staff!$I9,MIN(Staff!$J9,Staff!$L9),IF(CC$4&gt;Staff!$I9,IFERROR(MIN(Staff!$L9,BQ13+Staff!$J9),MIN(Staff!$J9,Staff!$L9)),0))))))</f>
        <v>0</v>
      </c>
      <c r="CD13" s="567">
        <f>IF(Staff!$K9="Never",IF(CD$4&gt;=Staff!$I9,MIN(Staff!$J9,Staff!$L9),0),IF(Staff!$K9="Monthly",IF(CD$4=Staff!$I9,MIN(Staff!$J9,Staff!$L9),IF(CD$4&gt;Staff!$I9,MIN(Staff!$L9,CC13+Staff!$J9),0)),IF(Staff!$K9="Quarterly",IF(CD$4=Staff!$I9,MIN(Staff!$J9,Staff!$L9),IF(CD$4&gt;Staff!$I9,IFERROR(MIN(Staff!$L9,IF(ISNUMBER(CA13),CA13,0)+Staff!$J9),Staff!$J9),0)),IF(Staff!$K9="Annually",IF(CD$4=Staff!$I9,MIN(Staff!$J9,Staff!$L9),IF(CD$4&gt;Staff!$I9,IFERROR(MIN(Staff!$L9,BR13+Staff!$J9),MIN(Staff!$J9,Staff!$L9)),0))))))</f>
        <v>0</v>
      </c>
      <c r="CE13" s="567">
        <f>IF(Staff!$K9="Never",IF(CE$4&gt;=Staff!$I9,MIN(Staff!$J9,Staff!$L9),0),IF(Staff!$K9="Monthly",IF(CE$4=Staff!$I9,MIN(Staff!$J9,Staff!$L9),IF(CE$4&gt;Staff!$I9,MIN(Staff!$L9,CD13+Staff!$J9),0)),IF(Staff!$K9="Quarterly",IF(CE$4=Staff!$I9,MIN(Staff!$J9,Staff!$L9),IF(CE$4&gt;Staff!$I9,IFERROR(MIN(Staff!$L9,IF(ISNUMBER(CB13),CB13,0)+Staff!$J9),Staff!$J9),0)),IF(Staff!$K9="Annually",IF(CE$4=Staff!$I9,MIN(Staff!$J9,Staff!$L9),IF(CE$4&gt;Staff!$I9,IFERROR(MIN(Staff!$L9,BS13+Staff!$J9),MIN(Staff!$J9,Staff!$L9)),0))))))</f>
        <v>0</v>
      </c>
      <c r="CF13" s="567">
        <f>IF(Staff!$K9="Never",IF(CF$4&gt;=Staff!$I9,MIN(Staff!$J9,Staff!$L9),0),IF(Staff!$K9="Monthly",IF(CF$4=Staff!$I9,MIN(Staff!$J9,Staff!$L9),IF(CF$4&gt;Staff!$I9,MIN(Staff!$L9,CE13+Staff!$J9),0)),IF(Staff!$K9="Quarterly",IF(CF$4=Staff!$I9,MIN(Staff!$J9,Staff!$L9),IF(CF$4&gt;Staff!$I9,IFERROR(MIN(Staff!$L9,IF(ISNUMBER(CC13),CC13,0)+Staff!$J9),Staff!$J9),0)),IF(Staff!$K9="Annually",IF(CF$4=Staff!$I9,MIN(Staff!$J9,Staff!$L9),IF(CF$4&gt;Staff!$I9,IFERROR(MIN(Staff!$L9,BT13+Staff!$J9),MIN(Staff!$J9,Staff!$L9)),0))))))</f>
        <v>0</v>
      </c>
      <c r="CG13" s="567">
        <f>IF(Staff!$K9="Never",IF(CG$4&gt;=Staff!$I9,MIN(Staff!$J9,Staff!$L9),0),IF(Staff!$K9="Monthly",IF(CG$4=Staff!$I9,MIN(Staff!$J9,Staff!$L9),IF(CG$4&gt;Staff!$I9,MIN(Staff!$L9,CF13+Staff!$J9),0)),IF(Staff!$K9="Quarterly",IF(CG$4=Staff!$I9,MIN(Staff!$J9,Staff!$L9),IF(CG$4&gt;Staff!$I9,IFERROR(MIN(Staff!$L9,IF(ISNUMBER(CD13),CD13,0)+Staff!$J9),Staff!$J9),0)),IF(Staff!$K9="Annually",IF(CG$4=Staff!$I9,MIN(Staff!$J9,Staff!$L9),IF(CG$4&gt;Staff!$I9,IFERROR(MIN(Staff!$L9,BU13+Staff!$J9),MIN(Staff!$J9,Staff!$L9)),0))))))</f>
        <v>0</v>
      </c>
      <c r="CH13" s="567">
        <f>IF(Staff!$K9="Never",IF(CH$4&gt;=Staff!$I9,MIN(Staff!$J9,Staff!$L9),0),IF(Staff!$K9="Monthly",IF(CH$4=Staff!$I9,MIN(Staff!$J9,Staff!$L9),IF(CH$4&gt;Staff!$I9,MIN(Staff!$L9,CG13+Staff!$J9),0)),IF(Staff!$K9="Quarterly",IF(CH$4=Staff!$I9,MIN(Staff!$J9,Staff!$L9),IF(CH$4&gt;Staff!$I9,IFERROR(MIN(Staff!$L9,IF(ISNUMBER(CE13),CE13,0)+Staff!$J9),Staff!$J9),0)),IF(Staff!$K9="Annually",IF(CH$4=Staff!$I9,MIN(Staff!$J9,Staff!$L9),IF(CH$4&gt;Staff!$I9,IFERROR(MIN(Staff!$L9,BV13+Staff!$J9),MIN(Staff!$J9,Staff!$L9)),0))))))</f>
        <v>0</v>
      </c>
      <c r="CI13" s="567">
        <f>IF(Staff!$K9="Never",IF(CI$4&gt;=Staff!$I9,MIN(Staff!$J9,Staff!$L9),0),IF(Staff!$K9="Monthly",IF(CI$4=Staff!$I9,MIN(Staff!$J9,Staff!$L9),IF(CI$4&gt;Staff!$I9,MIN(Staff!$L9,CH13+Staff!$J9),0)),IF(Staff!$K9="Quarterly",IF(CI$4=Staff!$I9,MIN(Staff!$J9,Staff!$L9),IF(CI$4&gt;Staff!$I9,IFERROR(MIN(Staff!$L9,IF(ISNUMBER(CF13),CF13,0)+Staff!$J9),Staff!$J9),0)),IF(Staff!$K9="Annually",IF(CI$4=Staff!$I9,MIN(Staff!$J9,Staff!$L9),IF(CI$4&gt;Staff!$I9,IFERROR(MIN(Staff!$L9,BW13+Staff!$J9),MIN(Staff!$J9,Staff!$L9)),0))))))</f>
        <v>0</v>
      </c>
    </row>
    <row r="14" spans="1:87" ht="15.75" hidden="1" customHeight="1" outlineLevel="1">
      <c r="A14" s="875" t="str">
        <f>Staff!A10</f>
        <v>COO</v>
      </c>
      <c r="B14" s="876"/>
      <c r="C14" s="719" t="s">
        <v>289</v>
      </c>
      <c r="D14" s="567">
        <f>IF(Staff!$K10="Never",IF(D$4&gt;=Staff!$I10,MIN(Staff!$J10,Staff!$L10),0),IF(Staff!$K10="Monthly",IF(D$4=Staff!$I10,MIN(Staff!$J10,Staff!$L10),IF(D$4&gt;Staff!$I10,MIN(Staff!$L10,C14+Staff!$J10),0)),IF(Staff!$K10="Quarterly",IF(D$4=Staff!$I10,MIN(Staff!$J10,Staff!$L10),IF(D$4&gt;Staff!$I10,IFERROR(MIN(Staff!$L10,IF(ISNUMBER(A14),A14,0)+Staff!$J10),Staff!$J10),0)),IF(Staff!$K10="Annually",IF(D$4=Staff!$I10,MIN(Staff!$J10,Staff!$L10),IF(D$4&gt;Staff!$I10,IFERROR(MIN(Staff!$L10,#REF!+Staff!$J10),MIN(Staff!$J10,Staff!$L10)),0))))))</f>
        <v>0</v>
      </c>
      <c r="E14" s="567">
        <f>IF(Staff!$K10="Never",IF(E$4&gt;=Staff!$I10,MIN(Staff!$J10,Staff!$L10),0),IF(Staff!$K10="Monthly",IF(E$4=Staff!$I10,MIN(Staff!$J10,Staff!$L10),IF(E$4&gt;Staff!$I10,MIN(Staff!$L10,D14+Staff!$J10),0)),IF(Staff!$K10="Quarterly",IF(E$4=Staff!$I10,MIN(Staff!$J10,Staff!$L10),IF(E$4&gt;Staff!$I10,IFERROR(MIN(Staff!$L10,IF(ISNUMBER(B14),B14,0)+Staff!$J10),Staff!$J10),0)),IF(Staff!$K10="Annually",IF(E$4=Staff!$I10,MIN(Staff!$J10,Staff!$L10),IF(E$4&gt;Staff!$I10,IFERROR(MIN(Staff!$L10,#REF!+Staff!$J10),MIN(Staff!$J10,Staff!$L10)),0))))))</f>
        <v>0</v>
      </c>
      <c r="F14" s="567">
        <f>IF(Staff!$K10="Never",IF(F$4&gt;=Staff!$I10,MIN(Staff!$J10,Staff!$L10),0),IF(Staff!$K10="Monthly",IF(F$4=Staff!$I10,MIN(Staff!$J10,Staff!$L10),IF(F$4&gt;Staff!$I10,MIN(Staff!$L10,E14+Staff!$J10),0)),IF(Staff!$K10="Quarterly",IF(F$4=Staff!$I10,MIN(Staff!$J10,Staff!$L10),IF(F$4&gt;Staff!$I10,IFERROR(MIN(Staff!$L10,IF(ISNUMBER(C14),C14,0)+Staff!$J10),Staff!$J10),0)),IF(Staff!$K10="Annually",IF(F$4=Staff!$I10,MIN(Staff!$J10,Staff!$L10),IF(F$4&gt;Staff!$I10,IFERROR(MIN(Staff!$L10,#REF!+Staff!$J10),MIN(Staff!$J10,Staff!$L10)),0))))))</f>
        <v>0</v>
      </c>
      <c r="G14" s="567">
        <f>IF(Staff!$K10="Never",IF(G$4&gt;=Staff!$I10,MIN(Staff!$J10,Staff!$L10),0),IF(Staff!$K10="Monthly",IF(G$4=Staff!$I10,MIN(Staff!$J10,Staff!$L10),IF(G$4&gt;Staff!$I10,MIN(Staff!$L10,F14+Staff!$J10),0)),IF(Staff!$K10="Quarterly",IF(G$4=Staff!$I10,MIN(Staff!$J10,Staff!$L10),IF(G$4&gt;Staff!$I10,IFERROR(MIN(Staff!$L10,IF(ISNUMBER(D14),D14,0)+Staff!$J10),Staff!$J10),0)),IF(Staff!$K10="Annually",IF(G$4=Staff!$I10,MIN(Staff!$J10,Staff!$L10),IF(G$4&gt;Staff!$I10,IFERROR(MIN(Staff!$L10,#REF!+Staff!$J10),MIN(Staff!$J10,Staff!$L10)),0))))))</f>
        <v>0</v>
      </c>
      <c r="H14" s="567">
        <f>IF(Staff!$K10="Never",IF(H$4&gt;=Staff!$I10,MIN(Staff!$J10,Staff!$L10),0),IF(Staff!$K10="Monthly",IF(H$4=Staff!$I10,MIN(Staff!$J10,Staff!$L10),IF(H$4&gt;Staff!$I10,MIN(Staff!$L10,G14+Staff!$J10),0)),IF(Staff!$K10="Quarterly",IF(H$4=Staff!$I10,MIN(Staff!$J10,Staff!$L10),IF(H$4&gt;Staff!$I10,IFERROR(MIN(Staff!$L10,IF(ISNUMBER(E14),E14,0)+Staff!$J10),Staff!$J10),0)),IF(Staff!$K10="Annually",IF(H$4=Staff!$I10,MIN(Staff!$J10,Staff!$L10),IF(H$4&gt;Staff!$I10,IFERROR(MIN(Staff!$L10,#REF!+Staff!$J10),MIN(Staff!$J10,Staff!$L10)),0))))))</f>
        <v>0</v>
      </c>
      <c r="I14" s="567">
        <f>IF(Staff!$K10="Never",IF(I$4&gt;=Staff!$I10,MIN(Staff!$J10,Staff!$L10),0),IF(Staff!$K10="Monthly",IF(I$4=Staff!$I10,MIN(Staff!$J10,Staff!$L10),IF(I$4&gt;Staff!$I10,MIN(Staff!$L10,H14+Staff!$J10),0)),IF(Staff!$K10="Quarterly",IF(I$4=Staff!$I10,MIN(Staff!$J10,Staff!$L10),IF(I$4&gt;Staff!$I10,IFERROR(MIN(Staff!$L10,IF(ISNUMBER(F14),F14,0)+Staff!$J10),Staff!$J10),0)),IF(Staff!$K10="Annually",IF(I$4=Staff!$I10,MIN(Staff!$J10,Staff!$L10),IF(I$4&gt;Staff!$I10,IFERROR(MIN(Staff!$L10,#REF!+Staff!$J10),MIN(Staff!$J10,Staff!$L10)),0))))))</f>
        <v>0</v>
      </c>
      <c r="J14" s="567">
        <f>IF(Staff!$K10="Never",IF(J$4&gt;=Staff!$I10,MIN(Staff!$J10,Staff!$L10),0),IF(Staff!$K10="Monthly",IF(J$4=Staff!$I10,MIN(Staff!$J10,Staff!$L10),IF(J$4&gt;Staff!$I10,MIN(Staff!$L10,I14+Staff!$J10),0)),IF(Staff!$K10="Quarterly",IF(J$4=Staff!$I10,MIN(Staff!$J10,Staff!$L10),IF(J$4&gt;Staff!$I10,IFERROR(MIN(Staff!$L10,IF(ISNUMBER(G14),G14,0)+Staff!$J10),Staff!$J10),0)),IF(Staff!$K10="Annually",IF(J$4=Staff!$I10,MIN(Staff!$J10,Staff!$L10),IF(J$4&gt;Staff!$I10,IFERROR(MIN(Staff!$L10,#REF!+Staff!$J10),MIN(Staff!$J10,Staff!$L10)),0))))))</f>
        <v>0</v>
      </c>
      <c r="K14" s="567">
        <f>IF(Staff!$K10="Never",IF(K$4&gt;=Staff!$I10,MIN(Staff!$J10,Staff!$L10),0),IF(Staff!$K10="Monthly",IF(K$4=Staff!$I10,MIN(Staff!$J10,Staff!$L10),IF(K$4&gt;Staff!$I10,MIN(Staff!$L10,J14+Staff!$J10),0)),IF(Staff!$K10="Quarterly",IF(K$4=Staff!$I10,MIN(Staff!$J10,Staff!$L10),IF(K$4&gt;Staff!$I10,IFERROR(MIN(Staff!$L10,IF(ISNUMBER(H14),H14,0)+Staff!$J10),Staff!$J10),0)),IF(Staff!$K10="Annually",IF(K$4=Staff!$I10,MIN(Staff!$J10,Staff!$L10),IF(K$4&gt;Staff!$I10,IFERROR(MIN(Staff!$L10,#REF!+Staff!$J10),MIN(Staff!$J10,Staff!$L10)),0))))))</f>
        <v>0</v>
      </c>
      <c r="L14" s="567">
        <f>IF(Staff!$K10="Never",IF(L$4&gt;=Staff!$I10,MIN(Staff!$J10,Staff!$L10),0),IF(Staff!$K10="Monthly",IF(L$4=Staff!$I10,MIN(Staff!$J10,Staff!$L10),IF(L$4&gt;Staff!$I10,MIN(Staff!$L10,K14+Staff!$J10),0)),IF(Staff!$K10="Quarterly",IF(L$4=Staff!$I10,MIN(Staff!$J10,Staff!$L10),IF(L$4&gt;Staff!$I10,IFERROR(MIN(Staff!$L10,IF(ISNUMBER(I14),I14,0)+Staff!$J10),Staff!$J10),0)),IF(Staff!$K10="Annually",IF(L$4=Staff!$I10,MIN(Staff!$J10,Staff!$L10),IF(L$4&gt;Staff!$I10,IFERROR(MIN(Staff!$L10,#REF!+Staff!$J10),MIN(Staff!$J10,Staff!$L10)),0))))))</f>
        <v>0</v>
      </c>
      <c r="M14" s="567">
        <f>IF(Staff!$K10="Never",IF(M$4&gt;=Staff!$I10,MIN(Staff!$J10,Staff!$L10),0),IF(Staff!$K10="Monthly",IF(M$4=Staff!$I10,MIN(Staff!$J10,Staff!$L10),IF(M$4&gt;Staff!$I10,MIN(Staff!$L10,L14+Staff!$J10),0)),IF(Staff!$K10="Quarterly",IF(M$4=Staff!$I10,MIN(Staff!$J10,Staff!$L10),IF(M$4&gt;Staff!$I10,IFERROR(MIN(Staff!$L10,IF(ISNUMBER(J14),J14,0)+Staff!$J10),Staff!$J10),0)),IF(Staff!$K10="Annually",IF(M$4=Staff!$I10,MIN(Staff!$J10,Staff!$L10),IF(M$4&gt;Staff!$I10,IFERROR(MIN(Staff!$L10,A14+Staff!$J10),MIN(Staff!$J10,Staff!$L10)),0))))))</f>
        <v>0</v>
      </c>
      <c r="N14" s="567">
        <f>IF(Staff!$K10="Never",IF(N$4&gt;=Staff!$I10,MIN(Staff!$J10,Staff!$L10),0),IF(Staff!$K10="Monthly",IF(N$4=Staff!$I10,MIN(Staff!$J10,Staff!$L10),IF(N$4&gt;Staff!$I10,MIN(Staff!$L10,M14+Staff!$J10),0)),IF(Staff!$K10="Quarterly",IF(N$4=Staff!$I10,MIN(Staff!$J10,Staff!$L10),IF(N$4&gt;Staff!$I10,IFERROR(MIN(Staff!$L10,IF(ISNUMBER(K14),K14,0)+Staff!$J10),Staff!$J10),0)),IF(Staff!$K10="Annually",IF(N$4=Staff!$I10,MIN(Staff!$J10,Staff!$L10),IF(N$4&gt;Staff!$I10,IFERROR(MIN(Staff!$L10,B14+Staff!$J10),MIN(Staff!$J10,Staff!$L10)),0))))))</f>
        <v>0</v>
      </c>
      <c r="O14" s="567">
        <f>IF(Staff!$K10="Never",IF(O$4&gt;=Staff!$I10,MIN(Staff!$J10,Staff!$L10),0),IF(Staff!$K10="Monthly",IF(O$4=Staff!$I10,MIN(Staff!$J10,Staff!$L10),IF(O$4&gt;Staff!$I10,MIN(Staff!$L10,N14+Staff!$J10),0)),IF(Staff!$K10="Quarterly",IF(O$4=Staff!$I10,MIN(Staff!$J10,Staff!$L10),IF(O$4&gt;Staff!$I10,IFERROR(MIN(Staff!$L10,IF(ISNUMBER(L14),L14,0)+Staff!$J10),Staff!$J10),0)),IF(Staff!$K10="Annually",IF(O$4=Staff!$I10,MIN(Staff!$J10,Staff!$L10),IF(O$4&gt;Staff!$I10,IFERROR(MIN(Staff!$L10,C14+Staff!$J10),MIN(Staff!$J10,Staff!$L10)),0))))))</f>
        <v>0</v>
      </c>
      <c r="P14" s="567">
        <f>IF(Staff!$K10="Never",IF(P$4&gt;=Staff!$I10,MIN(Staff!$J10,Staff!$L10),0),IF(Staff!$K10="Monthly",IF(P$4=Staff!$I10,MIN(Staff!$J10,Staff!$L10),IF(P$4&gt;Staff!$I10,MIN(Staff!$L10,O14+Staff!$J10),0)),IF(Staff!$K10="Quarterly",IF(P$4=Staff!$I10,MIN(Staff!$J10,Staff!$L10),IF(P$4&gt;Staff!$I10,IFERROR(MIN(Staff!$L10,IF(ISNUMBER(M14),M14,0)+Staff!$J10),Staff!$J10),0)),IF(Staff!$K10="Annually",IF(P$4=Staff!$I10,MIN(Staff!$J10,Staff!$L10),IF(P$4&gt;Staff!$I10,IFERROR(MIN(Staff!$L10,D14+Staff!$J10),MIN(Staff!$J10,Staff!$L10)),0))))))</f>
        <v>0</v>
      </c>
      <c r="Q14" s="567">
        <f>IF(Staff!$K10="Never",IF(Q$4&gt;=Staff!$I10,MIN(Staff!$J10,Staff!$L10),0),IF(Staff!$K10="Monthly",IF(Q$4=Staff!$I10,MIN(Staff!$J10,Staff!$L10),IF(Q$4&gt;Staff!$I10,MIN(Staff!$L10,P14+Staff!$J10),0)),IF(Staff!$K10="Quarterly",IF(Q$4=Staff!$I10,MIN(Staff!$J10,Staff!$L10),IF(Q$4&gt;Staff!$I10,IFERROR(MIN(Staff!$L10,IF(ISNUMBER(N14),N14,0)+Staff!$J10),Staff!$J10),0)),IF(Staff!$K10="Annually",IF(Q$4=Staff!$I10,MIN(Staff!$J10,Staff!$L10),IF(Q$4&gt;Staff!$I10,IFERROR(MIN(Staff!$L10,E14+Staff!$J10),MIN(Staff!$J10,Staff!$L10)),0))))))</f>
        <v>0</v>
      </c>
      <c r="R14" s="567">
        <f>IF(Staff!$K10="Never",IF(R$4&gt;=Staff!$I10,MIN(Staff!$J10,Staff!$L10),0),IF(Staff!$K10="Monthly",IF(R$4=Staff!$I10,MIN(Staff!$J10,Staff!$L10),IF(R$4&gt;Staff!$I10,MIN(Staff!$L10,Q14+Staff!$J10),0)),IF(Staff!$K10="Quarterly",IF(R$4=Staff!$I10,MIN(Staff!$J10,Staff!$L10),IF(R$4&gt;Staff!$I10,IFERROR(MIN(Staff!$L10,IF(ISNUMBER(O14),O14,0)+Staff!$J10),Staff!$J10),0)),IF(Staff!$K10="Annually",IF(R$4=Staff!$I10,MIN(Staff!$J10,Staff!$L10),IF(R$4&gt;Staff!$I10,IFERROR(MIN(Staff!$L10,F14+Staff!$J10),MIN(Staff!$J10,Staff!$L10)),0))))))</f>
        <v>0</v>
      </c>
      <c r="S14" s="567">
        <f>IF(Staff!$K10="Never",IF(S$4&gt;=Staff!$I10,MIN(Staff!$J10,Staff!$L10),0),IF(Staff!$K10="Monthly",IF(S$4=Staff!$I10,MIN(Staff!$J10,Staff!$L10),IF(S$4&gt;Staff!$I10,MIN(Staff!$L10,R14+Staff!$J10),0)),IF(Staff!$K10="Quarterly",IF(S$4=Staff!$I10,MIN(Staff!$J10,Staff!$L10),IF(S$4&gt;Staff!$I10,IFERROR(MIN(Staff!$L10,IF(ISNUMBER(P14),P14,0)+Staff!$J10),Staff!$J10),0)),IF(Staff!$K10="Annually",IF(S$4=Staff!$I10,MIN(Staff!$J10,Staff!$L10),IF(S$4&gt;Staff!$I10,IFERROR(MIN(Staff!$L10,G14+Staff!$J10),MIN(Staff!$J10,Staff!$L10)),0))))))</f>
        <v>0</v>
      </c>
      <c r="T14" s="567">
        <f>IF(Staff!$K10="Never",IF(T$4&gt;=Staff!$I10,MIN(Staff!$J10,Staff!$L10),0),IF(Staff!$K10="Monthly",IF(T$4=Staff!$I10,MIN(Staff!$J10,Staff!$L10),IF(T$4&gt;Staff!$I10,MIN(Staff!$L10,S14+Staff!$J10),0)),IF(Staff!$K10="Quarterly",IF(T$4=Staff!$I10,MIN(Staff!$J10,Staff!$L10),IF(T$4&gt;Staff!$I10,IFERROR(MIN(Staff!$L10,IF(ISNUMBER(Q14),Q14,0)+Staff!$J10),Staff!$J10),0)),IF(Staff!$K10="Annually",IF(T$4=Staff!$I10,MIN(Staff!$J10,Staff!$L10),IF(T$4&gt;Staff!$I10,IFERROR(MIN(Staff!$L10,H14+Staff!$J10),MIN(Staff!$J10,Staff!$L10)),0))))))</f>
        <v>0</v>
      </c>
      <c r="U14" s="567">
        <f>IF(Staff!$K10="Never",IF(U$4&gt;=Staff!$I10,MIN(Staff!$J10,Staff!$L10),0),IF(Staff!$K10="Monthly",IF(U$4=Staff!$I10,MIN(Staff!$J10,Staff!$L10),IF(U$4&gt;Staff!$I10,MIN(Staff!$L10,T14+Staff!$J10),0)),IF(Staff!$K10="Quarterly",IF(U$4=Staff!$I10,MIN(Staff!$J10,Staff!$L10),IF(U$4&gt;Staff!$I10,IFERROR(MIN(Staff!$L10,IF(ISNUMBER(R14),R14,0)+Staff!$J10),Staff!$J10),0)),IF(Staff!$K10="Annually",IF(U$4=Staff!$I10,MIN(Staff!$J10,Staff!$L10),IF(U$4&gt;Staff!$I10,IFERROR(MIN(Staff!$L10,I14+Staff!$J10),MIN(Staff!$J10,Staff!$L10)),0))))))</f>
        <v>0</v>
      </c>
      <c r="V14" s="567">
        <f>IF(Staff!$K10="Never",IF(V$4&gt;=Staff!$I10,MIN(Staff!$J10,Staff!$L10),0),IF(Staff!$K10="Monthly",IF(V$4=Staff!$I10,MIN(Staff!$J10,Staff!$L10),IF(V$4&gt;Staff!$I10,MIN(Staff!$L10,U14+Staff!$J10),0)),IF(Staff!$K10="Quarterly",IF(V$4=Staff!$I10,MIN(Staff!$J10,Staff!$L10),IF(V$4&gt;Staff!$I10,IFERROR(MIN(Staff!$L10,IF(ISNUMBER(S14),S14,0)+Staff!$J10),Staff!$J10),0)),IF(Staff!$K10="Annually",IF(V$4=Staff!$I10,MIN(Staff!$J10,Staff!$L10),IF(V$4&gt;Staff!$I10,IFERROR(MIN(Staff!$L10,J14+Staff!$J10),MIN(Staff!$J10,Staff!$L10)),0))))))</f>
        <v>0</v>
      </c>
      <c r="W14" s="567">
        <f>IF(Staff!$K10="Never",IF(W$4&gt;=Staff!$I10,MIN(Staff!$J10,Staff!$L10),0),IF(Staff!$K10="Monthly",IF(W$4=Staff!$I10,MIN(Staff!$J10,Staff!$L10),IF(W$4&gt;Staff!$I10,MIN(Staff!$L10,V14+Staff!$J10),0)),IF(Staff!$K10="Quarterly",IF(W$4=Staff!$I10,MIN(Staff!$J10,Staff!$L10),IF(W$4&gt;Staff!$I10,IFERROR(MIN(Staff!$L10,IF(ISNUMBER(T14),T14,0)+Staff!$J10),Staff!$J10),0)),IF(Staff!$K10="Annually",IF(W$4=Staff!$I10,MIN(Staff!$J10,Staff!$L10),IF(W$4&gt;Staff!$I10,IFERROR(MIN(Staff!$L10,K14+Staff!$J10),MIN(Staff!$J10,Staff!$L10)),0))))))</f>
        <v>0</v>
      </c>
      <c r="X14" s="567">
        <f>IF(Staff!$K10="Never",IF(X$4&gt;=Staff!$I10,MIN(Staff!$J10,Staff!$L10),0),IF(Staff!$K10="Monthly",IF(X$4=Staff!$I10,MIN(Staff!$J10,Staff!$L10),IF(X$4&gt;Staff!$I10,MIN(Staff!$L10,W14+Staff!$J10),0)),IF(Staff!$K10="Quarterly",IF(X$4=Staff!$I10,MIN(Staff!$J10,Staff!$L10),IF(X$4&gt;Staff!$I10,IFERROR(MIN(Staff!$L10,IF(ISNUMBER(U14),U14,0)+Staff!$J10),Staff!$J10),0)),IF(Staff!$K10="Annually",IF(X$4=Staff!$I10,MIN(Staff!$J10,Staff!$L10),IF(X$4&gt;Staff!$I10,IFERROR(MIN(Staff!$L10,L14+Staff!$J10),MIN(Staff!$J10,Staff!$L10)),0))))))</f>
        <v>0</v>
      </c>
      <c r="Y14" s="567">
        <f>IF(Staff!$K10="Never",IF(Y$4&gt;=Staff!$I10,MIN(Staff!$J10,Staff!$L10),0),IF(Staff!$K10="Monthly",IF(Y$4=Staff!$I10,MIN(Staff!$J10,Staff!$L10),IF(Y$4&gt;Staff!$I10,MIN(Staff!$L10,X14+Staff!$J10),0)),IF(Staff!$K10="Quarterly",IF(Y$4=Staff!$I10,MIN(Staff!$J10,Staff!$L10),IF(Y$4&gt;Staff!$I10,IFERROR(MIN(Staff!$L10,IF(ISNUMBER(V14),V14,0)+Staff!$J10),Staff!$J10),0)),IF(Staff!$K10="Annually",IF(Y$4=Staff!$I10,MIN(Staff!$J10,Staff!$L10),IF(Y$4&gt;Staff!$I10,IFERROR(MIN(Staff!$L10,M14+Staff!$J10),MIN(Staff!$J10,Staff!$L10)),0))))))</f>
        <v>0</v>
      </c>
      <c r="Z14" s="567">
        <f>IF(Staff!$K10="Never",IF(Z$4&gt;=Staff!$I10,MIN(Staff!$J10,Staff!$L10),0),IF(Staff!$K10="Monthly",IF(Z$4=Staff!$I10,MIN(Staff!$J10,Staff!$L10),IF(Z$4&gt;Staff!$I10,MIN(Staff!$L10,Y14+Staff!$J10),0)),IF(Staff!$K10="Quarterly",IF(Z$4=Staff!$I10,MIN(Staff!$J10,Staff!$L10),IF(Z$4&gt;Staff!$I10,IFERROR(MIN(Staff!$L10,IF(ISNUMBER(W14),W14,0)+Staff!$J10),Staff!$J10),0)),IF(Staff!$K10="Annually",IF(Z$4=Staff!$I10,MIN(Staff!$J10,Staff!$L10),IF(Z$4&gt;Staff!$I10,IFERROR(MIN(Staff!$L10,N14+Staff!$J10),MIN(Staff!$J10,Staff!$L10)),0))))))</f>
        <v>0</v>
      </c>
      <c r="AA14" s="567">
        <f>IF(Staff!$K10="Never",IF(AA$4&gt;=Staff!$I10,MIN(Staff!$J10,Staff!$L10),0),IF(Staff!$K10="Monthly",IF(AA$4=Staff!$I10,MIN(Staff!$J10,Staff!$L10),IF(AA$4&gt;Staff!$I10,MIN(Staff!$L10,Z14+Staff!$J10),0)),IF(Staff!$K10="Quarterly",IF(AA$4=Staff!$I10,MIN(Staff!$J10,Staff!$L10),IF(AA$4&gt;Staff!$I10,IFERROR(MIN(Staff!$L10,IF(ISNUMBER(X14),X14,0)+Staff!$J10),Staff!$J10),0)),IF(Staff!$K10="Annually",IF(AA$4=Staff!$I10,MIN(Staff!$J10,Staff!$L10),IF(AA$4&gt;Staff!$I10,IFERROR(MIN(Staff!$L10,O14+Staff!$J10),MIN(Staff!$J10,Staff!$L10)),0))))))</f>
        <v>0</v>
      </c>
      <c r="AB14" s="567">
        <f>IF(Staff!$K10="Never",IF(AB$4&gt;=Staff!$I10,MIN(Staff!$J10,Staff!$L10),0),IF(Staff!$K10="Monthly",IF(AB$4=Staff!$I10,MIN(Staff!$J10,Staff!$L10),IF(AB$4&gt;Staff!$I10,MIN(Staff!$L10,AA14+Staff!$J10),0)),IF(Staff!$K10="Quarterly",IF(AB$4=Staff!$I10,MIN(Staff!$J10,Staff!$L10),IF(AB$4&gt;Staff!$I10,IFERROR(MIN(Staff!$L10,IF(ISNUMBER(Y14),Y14,0)+Staff!$J10),Staff!$J10),0)),IF(Staff!$K10="Annually",IF(AB$4=Staff!$I10,MIN(Staff!$J10,Staff!$L10),IF(AB$4&gt;Staff!$I10,IFERROR(MIN(Staff!$L10,P14+Staff!$J10),MIN(Staff!$J10,Staff!$L10)),0))))))</f>
        <v>0</v>
      </c>
      <c r="AC14" s="567">
        <f>IF(Staff!$K10="Never",IF(AC$4&gt;=Staff!$I10,MIN(Staff!$J10,Staff!$L10),0),IF(Staff!$K10="Monthly",IF(AC$4=Staff!$I10,MIN(Staff!$J10,Staff!$L10),IF(AC$4&gt;Staff!$I10,MIN(Staff!$L10,AB14+Staff!$J10),0)),IF(Staff!$K10="Quarterly",IF(AC$4=Staff!$I10,MIN(Staff!$J10,Staff!$L10),IF(AC$4&gt;Staff!$I10,IFERROR(MIN(Staff!$L10,IF(ISNUMBER(Z14),Z14,0)+Staff!$J10),Staff!$J10),0)),IF(Staff!$K10="Annually",IF(AC$4=Staff!$I10,MIN(Staff!$J10,Staff!$L10),IF(AC$4&gt;Staff!$I10,IFERROR(MIN(Staff!$L10,Q14+Staff!$J10),MIN(Staff!$J10,Staff!$L10)),0))))))</f>
        <v>0</v>
      </c>
      <c r="AD14" s="567">
        <f>IF(Staff!$K10="Never",IF(AD$4&gt;=Staff!$I10,MIN(Staff!$J10,Staff!$L10),0),IF(Staff!$K10="Monthly",IF(AD$4=Staff!$I10,MIN(Staff!$J10,Staff!$L10),IF(AD$4&gt;Staff!$I10,MIN(Staff!$L10,AC14+Staff!$J10),0)),IF(Staff!$K10="Quarterly",IF(AD$4=Staff!$I10,MIN(Staff!$J10,Staff!$L10),IF(AD$4&gt;Staff!$I10,IFERROR(MIN(Staff!$L10,IF(ISNUMBER(AA14),AA14,0)+Staff!$J10),Staff!$J10),0)),IF(Staff!$K10="Annually",IF(AD$4=Staff!$I10,MIN(Staff!$J10,Staff!$L10),IF(AD$4&gt;Staff!$I10,IFERROR(MIN(Staff!$L10,R14+Staff!$J10),MIN(Staff!$J10,Staff!$L10)),0))))))</f>
        <v>0</v>
      </c>
      <c r="AE14" s="567">
        <f>IF(Staff!$K10="Never",IF(AE$4&gt;=Staff!$I10,MIN(Staff!$J10,Staff!$L10),0),IF(Staff!$K10="Monthly",IF(AE$4=Staff!$I10,MIN(Staff!$J10,Staff!$L10),IF(AE$4&gt;Staff!$I10,MIN(Staff!$L10,AD14+Staff!$J10),0)),IF(Staff!$K10="Quarterly",IF(AE$4=Staff!$I10,MIN(Staff!$J10,Staff!$L10),IF(AE$4&gt;Staff!$I10,IFERROR(MIN(Staff!$L10,IF(ISNUMBER(AB14),AB14,0)+Staff!$J10),Staff!$J10),0)),IF(Staff!$K10="Annually",IF(AE$4=Staff!$I10,MIN(Staff!$J10,Staff!$L10),IF(AE$4&gt;Staff!$I10,IFERROR(MIN(Staff!$L10,S14+Staff!$J10),MIN(Staff!$J10,Staff!$L10)),0))))))</f>
        <v>0</v>
      </c>
      <c r="AF14" s="567">
        <f>IF(Staff!$K10="Never",IF(AF$4&gt;=Staff!$I10,MIN(Staff!$J10,Staff!$L10),0),IF(Staff!$K10="Monthly",IF(AF$4=Staff!$I10,MIN(Staff!$J10,Staff!$L10),IF(AF$4&gt;Staff!$I10,MIN(Staff!$L10,AE14+Staff!$J10),0)),IF(Staff!$K10="Quarterly",IF(AF$4=Staff!$I10,MIN(Staff!$J10,Staff!$L10),IF(AF$4&gt;Staff!$I10,IFERROR(MIN(Staff!$L10,IF(ISNUMBER(AC14),AC14,0)+Staff!$J10),Staff!$J10),0)),IF(Staff!$K10="Annually",IF(AF$4=Staff!$I10,MIN(Staff!$J10,Staff!$L10),IF(AF$4&gt;Staff!$I10,IFERROR(MIN(Staff!$L10,T14+Staff!$J10),MIN(Staff!$J10,Staff!$L10)),0))))))</f>
        <v>0</v>
      </c>
      <c r="AG14" s="567">
        <f>IF(Staff!$K10="Never",IF(AG$4&gt;=Staff!$I10,MIN(Staff!$J10,Staff!$L10),0),IF(Staff!$K10="Monthly",IF(AG$4=Staff!$I10,MIN(Staff!$J10,Staff!$L10),IF(AG$4&gt;Staff!$I10,MIN(Staff!$L10,AF14+Staff!$J10),0)),IF(Staff!$K10="Quarterly",IF(AG$4=Staff!$I10,MIN(Staff!$J10,Staff!$L10),IF(AG$4&gt;Staff!$I10,IFERROR(MIN(Staff!$L10,IF(ISNUMBER(AD14),AD14,0)+Staff!$J10),Staff!$J10),0)),IF(Staff!$K10="Annually",IF(AG$4=Staff!$I10,MIN(Staff!$J10,Staff!$L10),IF(AG$4&gt;Staff!$I10,IFERROR(MIN(Staff!$L10,U14+Staff!$J10),MIN(Staff!$J10,Staff!$L10)),0))))))</f>
        <v>0</v>
      </c>
      <c r="AH14" s="567">
        <f>IF(Staff!$K10="Never",IF(AH$4&gt;=Staff!$I10,MIN(Staff!$J10,Staff!$L10),0),IF(Staff!$K10="Monthly",IF(AH$4=Staff!$I10,MIN(Staff!$J10,Staff!$L10),IF(AH$4&gt;Staff!$I10,MIN(Staff!$L10,AG14+Staff!$J10),0)),IF(Staff!$K10="Quarterly",IF(AH$4=Staff!$I10,MIN(Staff!$J10,Staff!$L10),IF(AH$4&gt;Staff!$I10,IFERROR(MIN(Staff!$L10,IF(ISNUMBER(AE14),AE14,0)+Staff!$J10),Staff!$J10),0)),IF(Staff!$K10="Annually",IF(AH$4=Staff!$I10,MIN(Staff!$J10,Staff!$L10),IF(AH$4&gt;Staff!$I10,IFERROR(MIN(Staff!$L10,V14+Staff!$J10),MIN(Staff!$J10,Staff!$L10)),0))))))</f>
        <v>0</v>
      </c>
      <c r="AI14" s="567">
        <f>IF(Staff!$K10="Never",IF(AI$4&gt;=Staff!$I10,MIN(Staff!$J10,Staff!$L10),0),IF(Staff!$K10="Monthly",IF(AI$4=Staff!$I10,MIN(Staff!$J10,Staff!$L10),IF(AI$4&gt;Staff!$I10,MIN(Staff!$L10,AH14+Staff!$J10),0)),IF(Staff!$K10="Quarterly",IF(AI$4=Staff!$I10,MIN(Staff!$J10,Staff!$L10),IF(AI$4&gt;Staff!$I10,IFERROR(MIN(Staff!$L10,IF(ISNUMBER(AF14),AF14,0)+Staff!$J10),Staff!$J10),0)),IF(Staff!$K10="Annually",IF(AI$4=Staff!$I10,MIN(Staff!$J10,Staff!$L10),IF(AI$4&gt;Staff!$I10,IFERROR(MIN(Staff!$L10,W14+Staff!$J10),MIN(Staff!$J10,Staff!$L10)),0))))))</f>
        <v>0</v>
      </c>
      <c r="AJ14" s="567">
        <f>IF(Staff!$K10="Never",IF(AJ$4&gt;=Staff!$I10,MIN(Staff!$J10,Staff!$L10),0),IF(Staff!$K10="Monthly",IF(AJ$4=Staff!$I10,MIN(Staff!$J10,Staff!$L10),IF(AJ$4&gt;Staff!$I10,MIN(Staff!$L10,AI14+Staff!$J10),0)),IF(Staff!$K10="Quarterly",IF(AJ$4=Staff!$I10,MIN(Staff!$J10,Staff!$L10),IF(AJ$4&gt;Staff!$I10,IFERROR(MIN(Staff!$L10,IF(ISNUMBER(AG14),AG14,0)+Staff!$J10),Staff!$J10),0)),IF(Staff!$K10="Annually",IF(AJ$4=Staff!$I10,MIN(Staff!$J10,Staff!$L10),IF(AJ$4&gt;Staff!$I10,IFERROR(MIN(Staff!$L10,X14+Staff!$J10),MIN(Staff!$J10,Staff!$L10)),0))))))</f>
        <v>0</v>
      </c>
      <c r="AK14" s="567">
        <f>IF(Staff!$K10="Never",IF(AK$4&gt;=Staff!$I10,MIN(Staff!$J10,Staff!$L10),0),IF(Staff!$K10="Monthly",IF(AK$4=Staff!$I10,MIN(Staff!$J10,Staff!$L10),IF(AK$4&gt;Staff!$I10,MIN(Staff!$L10,AJ14+Staff!$J10),0)),IF(Staff!$K10="Quarterly",IF(AK$4=Staff!$I10,MIN(Staff!$J10,Staff!$L10),IF(AK$4&gt;Staff!$I10,IFERROR(MIN(Staff!$L10,IF(ISNUMBER(AH14),AH14,0)+Staff!$J10),Staff!$J10),0)),IF(Staff!$K10="Annually",IF(AK$4=Staff!$I10,MIN(Staff!$J10,Staff!$L10),IF(AK$4&gt;Staff!$I10,IFERROR(MIN(Staff!$L10,Y14+Staff!$J10),MIN(Staff!$J10,Staff!$L10)),0))))))</f>
        <v>0</v>
      </c>
      <c r="AL14" s="567">
        <f>IF(Staff!$K10="Never",IF(AL$4&gt;=Staff!$I10,MIN(Staff!$J10,Staff!$L10),0),IF(Staff!$K10="Monthly",IF(AL$4=Staff!$I10,MIN(Staff!$J10,Staff!$L10),IF(AL$4&gt;Staff!$I10,MIN(Staff!$L10,AK14+Staff!$J10),0)),IF(Staff!$K10="Quarterly",IF(AL$4=Staff!$I10,MIN(Staff!$J10,Staff!$L10),IF(AL$4&gt;Staff!$I10,IFERROR(MIN(Staff!$L10,IF(ISNUMBER(AI14),AI14,0)+Staff!$J10),Staff!$J10),0)),IF(Staff!$K10="Annually",IF(AL$4=Staff!$I10,MIN(Staff!$J10,Staff!$L10),IF(AL$4&gt;Staff!$I10,IFERROR(MIN(Staff!$L10,Z14+Staff!$J10),MIN(Staff!$J10,Staff!$L10)),0))))))</f>
        <v>0</v>
      </c>
      <c r="AM14" s="567">
        <f>IF(Staff!$K10="Never",IF(AM$4&gt;=Staff!$I10,MIN(Staff!$J10,Staff!$L10),0),IF(Staff!$K10="Monthly",IF(AM$4=Staff!$I10,MIN(Staff!$J10,Staff!$L10),IF(AM$4&gt;Staff!$I10,MIN(Staff!$L10,AL14+Staff!$J10),0)),IF(Staff!$K10="Quarterly",IF(AM$4=Staff!$I10,MIN(Staff!$J10,Staff!$L10),IF(AM$4&gt;Staff!$I10,IFERROR(MIN(Staff!$L10,IF(ISNUMBER(AJ14),AJ14,0)+Staff!$J10),Staff!$J10),0)),IF(Staff!$K10="Annually",IF(AM$4=Staff!$I10,MIN(Staff!$J10,Staff!$L10),IF(AM$4&gt;Staff!$I10,IFERROR(MIN(Staff!$L10,AA14+Staff!$J10),MIN(Staff!$J10,Staff!$L10)),0))))))</f>
        <v>0</v>
      </c>
      <c r="AN14" s="567">
        <f>IF(Staff!$K10="Never",IF(AN$4&gt;=Staff!$I10,MIN(Staff!$J10,Staff!$L10),0),IF(Staff!$K10="Monthly",IF(AN$4=Staff!$I10,MIN(Staff!$J10,Staff!$L10),IF(AN$4&gt;Staff!$I10,MIN(Staff!$L10,AM14+Staff!$J10),0)),IF(Staff!$K10="Quarterly",IF(AN$4=Staff!$I10,MIN(Staff!$J10,Staff!$L10),IF(AN$4&gt;Staff!$I10,IFERROR(MIN(Staff!$L10,IF(ISNUMBER(AK14),AK14,0)+Staff!$J10),Staff!$J10),0)),IF(Staff!$K10="Annually",IF(AN$4=Staff!$I10,MIN(Staff!$J10,Staff!$L10),IF(AN$4&gt;Staff!$I10,IFERROR(MIN(Staff!$L10,AB14+Staff!$J10),MIN(Staff!$J10,Staff!$L10)),0))))))</f>
        <v>0</v>
      </c>
      <c r="AO14" s="567">
        <f>IF(Staff!$K10="Never",IF(AO$4&gt;=Staff!$I10,MIN(Staff!$J10,Staff!$L10),0),IF(Staff!$K10="Monthly",IF(AO$4=Staff!$I10,MIN(Staff!$J10,Staff!$L10),IF(AO$4&gt;Staff!$I10,MIN(Staff!$L10,AN14+Staff!$J10),0)),IF(Staff!$K10="Quarterly",IF(AO$4=Staff!$I10,MIN(Staff!$J10,Staff!$L10),IF(AO$4&gt;Staff!$I10,IFERROR(MIN(Staff!$L10,IF(ISNUMBER(AL14),AL14,0)+Staff!$J10),Staff!$J10),0)),IF(Staff!$K10="Annually",IF(AO$4=Staff!$I10,MIN(Staff!$J10,Staff!$L10),IF(AO$4&gt;Staff!$I10,IFERROR(MIN(Staff!$L10,AC14+Staff!$J10),MIN(Staff!$J10,Staff!$L10)),0))))))</f>
        <v>0</v>
      </c>
      <c r="AP14" s="567">
        <f>IF(Staff!$K10="Never",IF(AP$4&gt;=Staff!$I10,MIN(Staff!$J10,Staff!$L10),0),IF(Staff!$K10="Monthly",IF(AP$4=Staff!$I10,MIN(Staff!$J10,Staff!$L10),IF(AP$4&gt;Staff!$I10,MIN(Staff!$L10,AO14+Staff!$J10),0)),IF(Staff!$K10="Quarterly",IF(AP$4=Staff!$I10,MIN(Staff!$J10,Staff!$L10),IF(AP$4&gt;Staff!$I10,IFERROR(MIN(Staff!$L10,IF(ISNUMBER(AM14),AM14,0)+Staff!$J10),Staff!$J10),0)),IF(Staff!$K10="Annually",IF(AP$4=Staff!$I10,MIN(Staff!$J10,Staff!$L10),IF(AP$4&gt;Staff!$I10,IFERROR(MIN(Staff!$L10,AD14+Staff!$J10),MIN(Staff!$J10,Staff!$L10)),0))))))</f>
        <v>0</v>
      </c>
      <c r="AQ14" s="567">
        <f>IF(Staff!$K10="Never",IF(AQ$4&gt;=Staff!$I10,MIN(Staff!$J10,Staff!$L10),0),IF(Staff!$K10="Monthly",IF(AQ$4=Staff!$I10,MIN(Staff!$J10,Staff!$L10),IF(AQ$4&gt;Staff!$I10,MIN(Staff!$L10,AP14+Staff!$J10),0)),IF(Staff!$K10="Quarterly",IF(AQ$4=Staff!$I10,MIN(Staff!$J10,Staff!$L10),IF(AQ$4&gt;Staff!$I10,IFERROR(MIN(Staff!$L10,IF(ISNUMBER(AN14),AN14,0)+Staff!$J10),Staff!$J10),0)),IF(Staff!$K10="Annually",IF(AQ$4=Staff!$I10,MIN(Staff!$J10,Staff!$L10),IF(AQ$4&gt;Staff!$I10,IFERROR(MIN(Staff!$L10,AE14+Staff!$J10),MIN(Staff!$J10,Staff!$L10)),0))))))</f>
        <v>0</v>
      </c>
      <c r="AR14" s="567">
        <f>IF(Staff!$K10="Never",IF(AR$4&gt;=Staff!$I10,MIN(Staff!$J10,Staff!$L10),0),IF(Staff!$K10="Monthly",IF(AR$4=Staff!$I10,MIN(Staff!$J10,Staff!$L10),IF(AR$4&gt;Staff!$I10,MIN(Staff!$L10,AQ14+Staff!$J10),0)),IF(Staff!$K10="Quarterly",IF(AR$4=Staff!$I10,MIN(Staff!$J10,Staff!$L10),IF(AR$4&gt;Staff!$I10,IFERROR(MIN(Staff!$L10,IF(ISNUMBER(AO14),AO14,0)+Staff!$J10),Staff!$J10),0)),IF(Staff!$K10="Annually",IF(AR$4=Staff!$I10,MIN(Staff!$J10,Staff!$L10),IF(AR$4&gt;Staff!$I10,IFERROR(MIN(Staff!$L10,AF14+Staff!$J10),MIN(Staff!$J10,Staff!$L10)),0))))))</f>
        <v>0</v>
      </c>
      <c r="AS14" s="567">
        <f>IF(Staff!$K10="Never",IF(AS$4&gt;=Staff!$I10,MIN(Staff!$J10,Staff!$L10),0),IF(Staff!$K10="Monthly",IF(AS$4=Staff!$I10,MIN(Staff!$J10,Staff!$L10),IF(AS$4&gt;Staff!$I10,MIN(Staff!$L10,AR14+Staff!$J10),0)),IF(Staff!$K10="Quarterly",IF(AS$4=Staff!$I10,MIN(Staff!$J10,Staff!$L10),IF(AS$4&gt;Staff!$I10,IFERROR(MIN(Staff!$L10,IF(ISNUMBER(AP14),AP14,0)+Staff!$J10),Staff!$J10),0)),IF(Staff!$K10="Annually",IF(AS$4=Staff!$I10,MIN(Staff!$J10,Staff!$L10),IF(AS$4&gt;Staff!$I10,IFERROR(MIN(Staff!$L10,AG14+Staff!$J10),MIN(Staff!$J10,Staff!$L10)),0))))))</f>
        <v>0</v>
      </c>
      <c r="AT14" s="567">
        <f>IF(Staff!$K10="Never",IF(AT$4&gt;=Staff!$I10,MIN(Staff!$J10,Staff!$L10),0),IF(Staff!$K10="Monthly",IF(AT$4=Staff!$I10,MIN(Staff!$J10,Staff!$L10),IF(AT$4&gt;Staff!$I10,MIN(Staff!$L10,AS14+Staff!$J10),0)),IF(Staff!$K10="Quarterly",IF(AT$4=Staff!$I10,MIN(Staff!$J10,Staff!$L10),IF(AT$4&gt;Staff!$I10,IFERROR(MIN(Staff!$L10,IF(ISNUMBER(AQ14),AQ14,0)+Staff!$J10),Staff!$J10),0)),IF(Staff!$K10="Annually",IF(AT$4=Staff!$I10,MIN(Staff!$J10,Staff!$L10),IF(AT$4&gt;Staff!$I10,IFERROR(MIN(Staff!$L10,AH14+Staff!$J10),MIN(Staff!$J10,Staff!$L10)),0))))))</f>
        <v>0</v>
      </c>
      <c r="AU14" s="567">
        <f>IF(Staff!$K10="Never",IF(AU$4&gt;=Staff!$I10,MIN(Staff!$J10,Staff!$L10),0),IF(Staff!$K10="Monthly",IF(AU$4=Staff!$I10,MIN(Staff!$J10,Staff!$L10),IF(AU$4&gt;Staff!$I10,MIN(Staff!$L10,AT14+Staff!$J10),0)),IF(Staff!$K10="Quarterly",IF(AU$4=Staff!$I10,MIN(Staff!$J10,Staff!$L10),IF(AU$4&gt;Staff!$I10,IFERROR(MIN(Staff!$L10,IF(ISNUMBER(AR14),AR14,0)+Staff!$J10),Staff!$J10),0)),IF(Staff!$K10="Annually",IF(AU$4=Staff!$I10,MIN(Staff!$J10,Staff!$L10),IF(AU$4&gt;Staff!$I10,IFERROR(MIN(Staff!$L10,AI14+Staff!$J10),MIN(Staff!$J10,Staff!$L10)),0))))))</f>
        <v>0</v>
      </c>
      <c r="AV14" s="567">
        <f>IF(Staff!$K10="Never",IF(AV$4&gt;=Staff!$I10,MIN(Staff!$J10,Staff!$L10),0),IF(Staff!$K10="Monthly",IF(AV$4=Staff!$I10,MIN(Staff!$J10,Staff!$L10),IF(AV$4&gt;Staff!$I10,MIN(Staff!$L10,AU14+Staff!$J10),0)),IF(Staff!$K10="Quarterly",IF(AV$4=Staff!$I10,MIN(Staff!$J10,Staff!$L10),IF(AV$4&gt;Staff!$I10,IFERROR(MIN(Staff!$L10,IF(ISNUMBER(AS14),AS14,0)+Staff!$J10),Staff!$J10),0)),IF(Staff!$K10="Annually",IF(AV$4=Staff!$I10,MIN(Staff!$J10,Staff!$L10),IF(AV$4&gt;Staff!$I10,IFERROR(MIN(Staff!$L10,AJ14+Staff!$J10),MIN(Staff!$J10,Staff!$L10)),0))))))</f>
        <v>0</v>
      </c>
      <c r="AW14" s="567">
        <f>IF(Staff!$K10="Never",IF(AW$4&gt;=Staff!$I10,MIN(Staff!$J10,Staff!$L10),0),IF(Staff!$K10="Monthly",IF(AW$4=Staff!$I10,MIN(Staff!$J10,Staff!$L10),IF(AW$4&gt;Staff!$I10,MIN(Staff!$L10,AV14+Staff!$J10),0)),IF(Staff!$K10="Quarterly",IF(AW$4=Staff!$I10,MIN(Staff!$J10,Staff!$L10),IF(AW$4&gt;Staff!$I10,IFERROR(MIN(Staff!$L10,IF(ISNUMBER(AT14),AT14,0)+Staff!$J10),Staff!$J10),0)),IF(Staff!$K10="Annually",IF(AW$4=Staff!$I10,MIN(Staff!$J10,Staff!$L10),IF(AW$4&gt;Staff!$I10,IFERROR(MIN(Staff!$L10,AK14+Staff!$J10),MIN(Staff!$J10,Staff!$L10)),0))))))</f>
        <v>0</v>
      </c>
      <c r="AX14" s="567">
        <f>IF(Staff!$K10="Never",IF(AX$4&gt;=Staff!$I10,MIN(Staff!$J10,Staff!$L10),0),IF(Staff!$K10="Monthly",IF(AX$4=Staff!$I10,MIN(Staff!$J10,Staff!$L10),IF(AX$4&gt;Staff!$I10,MIN(Staff!$L10,AW14+Staff!$J10),0)),IF(Staff!$K10="Quarterly",IF(AX$4=Staff!$I10,MIN(Staff!$J10,Staff!$L10),IF(AX$4&gt;Staff!$I10,IFERROR(MIN(Staff!$L10,IF(ISNUMBER(AU14),AU14,0)+Staff!$J10),Staff!$J10),0)),IF(Staff!$K10="Annually",IF(AX$4=Staff!$I10,MIN(Staff!$J10,Staff!$L10),IF(AX$4&gt;Staff!$I10,IFERROR(MIN(Staff!$L10,AL14+Staff!$J10),MIN(Staff!$J10,Staff!$L10)),0))))))</f>
        <v>0</v>
      </c>
      <c r="AY14" s="567">
        <f>IF(Staff!$K10="Never",IF(AY$4&gt;=Staff!$I10,MIN(Staff!$J10,Staff!$L10),0),IF(Staff!$K10="Monthly",IF(AY$4=Staff!$I10,MIN(Staff!$J10,Staff!$L10),IF(AY$4&gt;Staff!$I10,MIN(Staff!$L10,AX14+Staff!$J10),0)),IF(Staff!$K10="Quarterly",IF(AY$4=Staff!$I10,MIN(Staff!$J10,Staff!$L10),IF(AY$4&gt;Staff!$I10,IFERROR(MIN(Staff!$L10,IF(ISNUMBER(AV14),AV14,0)+Staff!$J10),Staff!$J10),0)),IF(Staff!$K10="Annually",IF(AY$4=Staff!$I10,MIN(Staff!$J10,Staff!$L10),IF(AY$4&gt;Staff!$I10,IFERROR(MIN(Staff!$L10,AM14+Staff!$J10),MIN(Staff!$J10,Staff!$L10)),0))))))</f>
        <v>0</v>
      </c>
      <c r="AZ14" s="567">
        <f>IF(Staff!$K10="Never",IF(AZ$4&gt;=Staff!$I10,MIN(Staff!$J10,Staff!$L10),0),IF(Staff!$K10="Monthly",IF(AZ$4=Staff!$I10,MIN(Staff!$J10,Staff!$L10),IF(AZ$4&gt;Staff!$I10,MIN(Staff!$L10,AY14+Staff!$J10),0)),IF(Staff!$K10="Quarterly",IF(AZ$4=Staff!$I10,MIN(Staff!$J10,Staff!$L10),IF(AZ$4&gt;Staff!$I10,IFERROR(MIN(Staff!$L10,IF(ISNUMBER(AW14),AW14,0)+Staff!$J10),Staff!$J10),0)),IF(Staff!$K10="Annually",IF(AZ$4=Staff!$I10,MIN(Staff!$J10,Staff!$L10),IF(AZ$4&gt;Staff!$I10,IFERROR(MIN(Staff!$L10,AN14+Staff!$J10),MIN(Staff!$J10,Staff!$L10)),0))))))</f>
        <v>0</v>
      </c>
      <c r="BA14" s="567">
        <f>IF(Staff!$K10="Never",IF(BA$4&gt;=Staff!$I10,MIN(Staff!$J10,Staff!$L10),0),IF(Staff!$K10="Monthly",IF(BA$4=Staff!$I10,MIN(Staff!$J10,Staff!$L10),IF(BA$4&gt;Staff!$I10,MIN(Staff!$L10,AZ14+Staff!$J10),0)),IF(Staff!$K10="Quarterly",IF(BA$4=Staff!$I10,MIN(Staff!$J10,Staff!$L10),IF(BA$4&gt;Staff!$I10,IFERROR(MIN(Staff!$L10,IF(ISNUMBER(AX14),AX14,0)+Staff!$J10),Staff!$J10),0)),IF(Staff!$K10="Annually",IF(BA$4=Staff!$I10,MIN(Staff!$J10,Staff!$L10),IF(BA$4&gt;Staff!$I10,IFERROR(MIN(Staff!$L10,AO14+Staff!$J10),MIN(Staff!$J10,Staff!$L10)),0))))))</f>
        <v>0</v>
      </c>
      <c r="BB14" s="567">
        <f>IF(Staff!$K10="Never",IF(BB$4&gt;=Staff!$I10,MIN(Staff!$J10,Staff!$L10),0),IF(Staff!$K10="Monthly",IF(BB$4=Staff!$I10,MIN(Staff!$J10,Staff!$L10),IF(BB$4&gt;Staff!$I10,MIN(Staff!$L10,BA14+Staff!$J10),0)),IF(Staff!$K10="Quarterly",IF(BB$4=Staff!$I10,MIN(Staff!$J10,Staff!$L10),IF(BB$4&gt;Staff!$I10,IFERROR(MIN(Staff!$L10,IF(ISNUMBER(AY14),AY14,0)+Staff!$J10),Staff!$J10),0)),IF(Staff!$K10="Annually",IF(BB$4=Staff!$I10,MIN(Staff!$J10,Staff!$L10),IF(BB$4&gt;Staff!$I10,IFERROR(MIN(Staff!$L10,AP14+Staff!$J10),MIN(Staff!$J10,Staff!$L10)),0))))))</f>
        <v>0</v>
      </c>
      <c r="BC14" s="567">
        <f>IF(Staff!$K10="Never",IF(BC$4&gt;=Staff!$I10,MIN(Staff!$J10,Staff!$L10),0),IF(Staff!$K10="Monthly",IF(BC$4=Staff!$I10,MIN(Staff!$J10,Staff!$L10),IF(BC$4&gt;Staff!$I10,MIN(Staff!$L10,BB14+Staff!$J10),0)),IF(Staff!$K10="Quarterly",IF(BC$4=Staff!$I10,MIN(Staff!$J10,Staff!$L10),IF(BC$4&gt;Staff!$I10,IFERROR(MIN(Staff!$L10,IF(ISNUMBER(AZ14),AZ14,0)+Staff!$J10),Staff!$J10),0)),IF(Staff!$K10="Annually",IF(BC$4=Staff!$I10,MIN(Staff!$J10,Staff!$L10),IF(BC$4&gt;Staff!$I10,IFERROR(MIN(Staff!$L10,AQ14+Staff!$J10),MIN(Staff!$J10,Staff!$L10)),0))))))</f>
        <v>0</v>
      </c>
      <c r="BD14" s="567">
        <f>IF(Staff!$K10="Never",IF(BD$4&gt;=Staff!$I10,MIN(Staff!$J10,Staff!$L10),0),IF(Staff!$K10="Monthly",IF(BD$4=Staff!$I10,MIN(Staff!$J10,Staff!$L10),IF(BD$4&gt;Staff!$I10,MIN(Staff!$L10,BC14+Staff!$J10),0)),IF(Staff!$K10="Quarterly",IF(BD$4=Staff!$I10,MIN(Staff!$J10,Staff!$L10),IF(BD$4&gt;Staff!$I10,IFERROR(MIN(Staff!$L10,IF(ISNUMBER(BA14),BA14,0)+Staff!$J10),Staff!$J10),0)),IF(Staff!$K10="Annually",IF(BD$4=Staff!$I10,MIN(Staff!$J10,Staff!$L10),IF(BD$4&gt;Staff!$I10,IFERROR(MIN(Staff!$L10,AR14+Staff!$J10),MIN(Staff!$J10,Staff!$L10)),0))))))</f>
        <v>0</v>
      </c>
      <c r="BE14" s="567">
        <f>IF(Staff!$K10="Never",IF(BE$4&gt;=Staff!$I10,MIN(Staff!$J10,Staff!$L10),0),IF(Staff!$K10="Monthly",IF(BE$4=Staff!$I10,MIN(Staff!$J10,Staff!$L10),IF(BE$4&gt;Staff!$I10,MIN(Staff!$L10,BD14+Staff!$J10),0)),IF(Staff!$K10="Quarterly",IF(BE$4=Staff!$I10,MIN(Staff!$J10,Staff!$L10),IF(BE$4&gt;Staff!$I10,IFERROR(MIN(Staff!$L10,IF(ISNUMBER(BB14),BB14,0)+Staff!$J10),Staff!$J10),0)),IF(Staff!$K10="Annually",IF(BE$4=Staff!$I10,MIN(Staff!$J10,Staff!$L10),IF(BE$4&gt;Staff!$I10,IFERROR(MIN(Staff!$L10,AS14+Staff!$J10),MIN(Staff!$J10,Staff!$L10)),0))))))</f>
        <v>0</v>
      </c>
      <c r="BF14" s="567">
        <f>IF(Staff!$K10="Never",IF(BF$4&gt;=Staff!$I10,MIN(Staff!$J10,Staff!$L10),0),IF(Staff!$K10="Monthly",IF(BF$4=Staff!$I10,MIN(Staff!$J10,Staff!$L10),IF(BF$4&gt;Staff!$I10,MIN(Staff!$L10,BE14+Staff!$J10),0)),IF(Staff!$K10="Quarterly",IF(BF$4=Staff!$I10,MIN(Staff!$J10,Staff!$L10),IF(BF$4&gt;Staff!$I10,IFERROR(MIN(Staff!$L10,IF(ISNUMBER(BC14),BC14,0)+Staff!$J10),Staff!$J10),0)),IF(Staff!$K10="Annually",IF(BF$4=Staff!$I10,MIN(Staff!$J10,Staff!$L10),IF(BF$4&gt;Staff!$I10,IFERROR(MIN(Staff!$L10,AT14+Staff!$J10),MIN(Staff!$J10,Staff!$L10)),0))))))</f>
        <v>0</v>
      </c>
      <c r="BG14" s="567">
        <f>IF(Staff!$K10="Never",IF(BG$4&gt;=Staff!$I10,MIN(Staff!$J10,Staff!$L10),0),IF(Staff!$K10="Monthly",IF(BG$4=Staff!$I10,MIN(Staff!$J10,Staff!$L10),IF(BG$4&gt;Staff!$I10,MIN(Staff!$L10,BF14+Staff!$J10),0)),IF(Staff!$K10="Quarterly",IF(BG$4=Staff!$I10,MIN(Staff!$J10,Staff!$L10),IF(BG$4&gt;Staff!$I10,IFERROR(MIN(Staff!$L10,IF(ISNUMBER(BD14),BD14,0)+Staff!$J10),Staff!$J10),0)),IF(Staff!$K10="Annually",IF(BG$4=Staff!$I10,MIN(Staff!$J10,Staff!$L10),IF(BG$4&gt;Staff!$I10,IFERROR(MIN(Staff!$L10,AU14+Staff!$J10),MIN(Staff!$J10,Staff!$L10)),0))))))</f>
        <v>0</v>
      </c>
      <c r="BH14" s="567">
        <f>IF(Staff!$K10="Never",IF(BH$4&gt;=Staff!$I10,MIN(Staff!$J10,Staff!$L10),0),IF(Staff!$K10="Monthly",IF(BH$4=Staff!$I10,MIN(Staff!$J10,Staff!$L10),IF(BH$4&gt;Staff!$I10,MIN(Staff!$L10,BG14+Staff!$J10),0)),IF(Staff!$K10="Quarterly",IF(BH$4=Staff!$I10,MIN(Staff!$J10,Staff!$L10),IF(BH$4&gt;Staff!$I10,IFERROR(MIN(Staff!$L10,IF(ISNUMBER(BE14),BE14,0)+Staff!$J10),Staff!$J10),0)),IF(Staff!$K10="Annually",IF(BH$4=Staff!$I10,MIN(Staff!$J10,Staff!$L10),IF(BH$4&gt;Staff!$I10,IFERROR(MIN(Staff!$L10,AV14+Staff!$J10),MIN(Staff!$J10,Staff!$L10)),0))))))</f>
        <v>0</v>
      </c>
      <c r="BI14" s="567">
        <f>IF(Staff!$K10="Never",IF(BI$4&gt;=Staff!$I10,MIN(Staff!$J10,Staff!$L10),0),IF(Staff!$K10="Monthly",IF(BI$4=Staff!$I10,MIN(Staff!$J10,Staff!$L10),IF(BI$4&gt;Staff!$I10,MIN(Staff!$L10,BH14+Staff!$J10),0)),IF(Staff!$K10="Quarterly",IF(BI$4=Staff!$I10,MIN(Staff!$J10,Staff!$L10),IF(BI$4&gt;Staff!$I10,IFERROR(MIN(Staff!$L10,IF(ISNUMBER(BF14),BF14,0)+Staff!$J10),Staff!$J10),0)),IF(Staff!$K10="Annually",IF(BI$4=Staff!$I10,MIN(Staff!$J10,Staff!$L10),IF(BI$4&gt;Staff!$I10,IFERROR(MIN(Staff!$L10,AW14+Staff!$J10),MIN(Staff!$J10,Staff!$L10)),0))))))</f>
        <v>0</v>
      </c>
      <c r="BJ14" s="567">
        <f>IF(Staff!$K10="Never",IF(BJ$4&gt;=Staff!$I10,MIN(Staff!$J10,Staff!$L10),0),IF(Staff!$K10="Monthly",IF(BJ$4=Staff!$I10,MIN(Staff!$J10,Staff!$L10),IF(BJ$4&gt;Staff!$I10,MIN(Staff!$L10,BI14+Staff!$J10),0)),IF(Staff!$K10="Quarterly",IF(BJ$4=Staff!$I10,MIN(Staff!$J10,Staff!$L10),IF(BJ$4&gt;Staff!$I10,IFERROR(MIN(Staff!$L10,IF(ISNUMBER(BG14),BG14,0)+Staff!$J10),Staff!$J10),0)),IF(Staff!$K10="Annually",IF(BJ$4=Staff!$I10,MIN(Staff!$J10,Staff!$L10),IF(BJ$4&gt;Staff!$I10,IFERROR(MIN(Staff!$L10,AX14+Staff!$J10),MIN(Staff!$J10,Staff!$L10)),0))))))</f>
        <v>0</v>
      </c>
      <c r="BK14" s="567">
        <f>IF(Staff!$K10="Never",IF(BK$4&gt;=Staff!$I10,MIN(Staff!$J10,Staff!$L10),0),IF(Staff!$K10="Monthly",IF(BK$4=Staff!$I10,MIN(Staff!$J10,Staff!$L10),IF(BK$4&gt;Staff!$I10,MIN(Staff!$L10,BJ14+Staff!$J10),0)),IF(Staff!$K10="Quarterly",IF(BK$4=Staff!$I10,MIN(Staff!$J10,Staff!$L10),IF(BK$4&gt;Staff!$I10,IFERROR(MIN(Staff!$L10,IF(ISNUMBER(BH14),BH14,0)+Staff!$J10),Staff!$J10),0)),IF(Staff!$K10="Annually",IF(BK$4=Staff!$I10,MIN(Staff!$J10,Staff!$L10),IF(BK$4&gt;Staff!$I10,IFERROR(MIN(Staff!$L10,AY14+Staff!$J10),MIN(Staff!$J10,Staff!$L10)),0))))))</f>
        <v>0</v>
      </c>
      <c r="BL14" s="567">
        <f>IF(Staff!$K10="Never",IF(BL$4&gt;=Staff!$I10,MIN(Staff!$J10,Staff!$L10),0),IF(Staff!$K10="Monthly",IF(BL$4=Staff!$I10,MIN(Staff!$J10,Staff!$L10),IF(BL$4&gt;Staff!$I10,MIN(Staff!$L10,BK14+Staff!$J10),0)),IF(Staff!$K10="Quarterly",IF(BL$4=Staff!$I10,MIN(Staff!$J10,Staff!$L10),IF(BL$4&gt;Staff!$I10,IFERROR(MIN(Staff!$L10,IF(ISNUMBER(BI14),BI14,0)+Staff!$J10),Staff!$J10),0)),IF(Staff!$K10="Annually",IF(BL$4=Staff!$I10,MIN(Staff!$J10,Staff!$L10),IF(BL$4&gt;Staff!$I10,IFERROR(MIN(Staff!$L10,AZ14+Staff!$J10),MIN(Staff!$J10,Staff!$L10)),0))))))</f>
        <v>0</v>
      </c>
      <c r="BM14" s="567">
        <f>IF(Staff!$K10="Never",IF(BM$4&gt;=Staff!$I10,MIN(Staff!$J10,Staff!$L10),0),IF(Staff!$K10="Monthly",IF(BM$4=Staff!$I10,MIN(Staff!$J10,Staff!$L10),IF(BM$4&gt;Staff!$I10,MIN(Staff!$L10,BL14+Staff!$J10),0)),IF(Staff!$K10="Quarterly",IF(BM$4=Staff!$I10,MIN(Staff!$J10,Staff!$L10),IF(BM$4&gt;Staff!$I10,IFERROR(MIN(Staff!$L10,IF(ISNUMBER(BJ14),BJ14,0)+Staff!$J10),Staff!$J10),0)),IF(Staff!$K10="Annually",IF(BM$4=Staff!$I10,MIN(Staff!$J10,Staff!$L10),IF(BM$4&gt;Staff!$I10,IFERROR(MIN(Staff!$L10,BA14+Staff!$J10),MIN(Staff!$J10,Staff!$L10)),0))))))</f>
        <v>0</v>
      </c>
      <c r="BN14" s="567">
        <f>IF(Staff!$K10="Never",IF(BN$4&gt;=Staff!$I10,MIN(Staff!$J10,Staff!$L10),0),IF(Staff!$K10="Monthly",IF(BN$4=Staff!$I10,MIN(Staff!$J10,Staff!$L10),IF(BN$4&gt;Staff!$I10,MIN(Staff!$L10,BM14+Staff!$J10),0)),IF(Staff!$K10="Quarterly",IF(BN$4=Staff!$I10,MIN(Staff!$J10,Staff!$L10),IF(BN$4&gt;Staff!$I10,IFERROR(MIN(Staff!$L10,IF(ISNUMBER(BK14),BK14,0)+Staff!$J10),Staff!$J10),0)),IF(Staff!$K10="Annually",IF(BN$4=Staff!$I10,MIN(Staff!$J10,Staff!$L10),IF(BN$4&gt;Staff!$I10,IFERROR(MIN(Staff!$L10,BB14+Staff!$J10),MIN(Staff!$J10,Staff!$L10)),0))))))</f>
        <v>0</v>
      </c>
      <c r="BO14" s="567">
        <f>IF(Staff!$K10="Never",IF(BO$4&gt;=Staff!$I10,MIN(Staff!$J10,Staff!$L10),0),IF(Staff!$K10="Monthly",IF(BO$4=Staff!$I10,MIN(Staff!$J10,Staff!$L10),IF(BO$4&gt;Staff!$I10,MIN(Staff!$L10,BN14+Staff!$J10),0)),IF(Staff!$K10="Quarterly",IF(BO$4=Staff!$I10,MIN(Staff!$J10,Staff!$L10),IF(BO$4&gt;Staff!$I10,IFERROR(MIN(Staff!$L10,IF(ISNUMBER(BL14),BL14,0)+Staff!$J10),Staff!$J10),0)),IF(Staff!$K10="Annually",IF(BO$4=Staff!$I10,MIN(Staff!$J10,Staff!$L10),IF(BO$4&gt;Staff!$I10,IFERROR(MIN(Staff!$L10,BC14+Staff!$J10),MIN(Staff!$J10,Staff!$L10)),0))))))</f>
        <v>0</v>
      </c>
      <c r="BP14" s="567">
        <f>IF(Staff!$K10="Never",IF(BP$4&gt;=Staff!$I10,MIN(Staff!$J10,Staff!$L10),0),IF(Staff!$K10="Monthly",IF(BP$4=Staff!$I10,MIN(Staff!$J10,Staff!$L10),IF(BP$4&gt;Staff!$I10,MIN(Staff!$L10,BO14+Staff!$J10),0)),IF(Staff!$K10="Quarterly",IF(BP$4=Staff!$I10,MIN(Staff!$J10,Staff!$L10),IF(BP$4&gt;Staff!$I10,IFERROR(MIN(Staff!$L10,IF(ISNUMBER(BM14),BM14,0)+Staff!$J10),Staff!$J10),0)),IF(Staff!$K10="Annually",IF(BP$4=Staff!$I10,MIN(Staff!$J10,Staff!$L10),IF(BP$4&gt;Staff!$I10,IFERROR(MIN(Staff!$L10,BD14+Staff!$J10),MIN(Staff!$J10,Staff!$L10)),0))))))</f>
        <v>0</v>
      </c>
      <c r="BQ14" s="567">
        <f>IF(Staff!$K10="Never",IF(BQ$4&gt;=Staff!$I10,MIN(Staff!$J10,Staff!$L10),0),IF(Staff!$K10="Monthly",IF(BQ$4=Staff!$I10,MIN(Staff!$J10,Staff!$L10),IF(BQ$4&gt;Staff!$I10,MIN(Staff!$L10,BP14+Staff!$J10),0)),IF(Staff!$K10="Quarterly",IF(BQ$4=Staff!$I10,MIN(Staff!$J10,Staff!$L10),IF(BQ$4&gt;Staff!$I10,IFERROR(MIN(Staff!$L10,IF(ISNUMBER(BN14),BN14,0)+Staff!$J10),Staff!$J10),0)),IF(Staff!$K10="Annually",IF(BQ$4=Staff!$I10,MIN(Staff!$J10,Staff!$L10),IF(BQ$4&gt;Staff!$I10,IFERROR(MIN(Staff!$L10,BE14+Staff!$J10),MIN(Staff!$J10,Staff!$L10)),0))))))</f>
        <v>0</v>
      </c>
      <c r="BR14" s="567">
        <f>IF(Staff!$K10="Never",IF(BR$4&gt;=Staff!$I10,MIN(Staff!$J10,Staff!$L10),0),IF(Staff!$K10="Monthly",IF(BR$4=Staff!$I10,MIN(Staff!$J10,Staff!$L10),IF(BR$4&gt;Staff!$I10,MIN(Staff!$L10,BQ14+Staff!$J10),0)),IF(Staff!$K10="Quarterly",IF(BR$4=Staff!$I10,MIN(Staff!$J10,Staff!$L10),IF(BR$4&gt;Staff!$I10,IFERROR(MIN(Staff!$L10,IF(ISNUMBER(BO14),BO14,0)+Staff!$J10),Staff!$J10),0)),IF(Staff!$K10="Annually",IF(BR$4=Staff!$I10,MIN(Staff!$J10,Staff!$L10),IF(BR$4&gt;Staff!$I10,IFERROR(MIN(Staff!$L10,BF14+Staff!$J10),MIN(Staff!$J10,Staff!$L10)),0))))))</f>
        <v>0</v>
      </c>
      <c r="BS14" s="567">
        <f>IF(Staff!$K10="Never",IF(BS$4&gt;=Staff!$I10,MIN(Staff!$J10,Staff!$L10),0),IF(Staff!$K10="Monthly",IF(BS$4=Staff!$I10,MIN(Staff!$J10,Staff!$L10),IF(BS$4&gt;Staff!$I10,MIN(Staff!$L10,BR14+Staff!$J10),0)),IF(Staff!$K10="Quarterly",IF(BS$4=Staff!$I10,MIN(Staff!$J10,Staff!$L10),IF(BS$4&gt;Staff!$I10,IFERROR(MIN(Staff!$L10,IF(ISNUMBER(BP14),BP14,0)+Staff!$J10),Staff!$J10),0)),IF(Staff!$K10="Annually",IF(BS$4=Staff!$I10,MIN(Staff!$J10,Staff!$L10),IF(BS$4&gt;Staff!$I10,IFERROR(MIN(Staff!$L10,BG14+Staff!$J10),MIN(Staff!$J10,Staff!$L10)),0))))))</f>
        <v>0</v>
      </c>
      <c r="BT14" s="567">
        <f>IF(Staff!$K10="Never",IF(BT$4&gt;=Staff!$I10,MIN(Staff!$J10,Staff!$L10),0),IF(Staff!$K10="Monthly",IF(BT$4=Staff!$I10,MIN(Staff!$J10,Staff!$L10),IF(BT$4&gt;Staff!$I10,MIN(Staff!$L10,BS14+Staff!$J10),0)),IF(Staff!$K10="Quarterly",IF(BT$4=Staff!$I10,MIN(Staff!$J10,Staff!$L10),IF(BT$4&gt;Staff!$I10,IFERROR(MIN(Staff!$L10,IF(ISNUMBER(BQ14),BQ14,0)+Staff!$J10),Staff!$J10),0)),IF(Staff!$K10="Annually",IF(BT$4=Staff!$I10,MIN(Staff!$J10,Staff!$L10),IF(BT$4&gt;Staff!$I10,IFERROR(MIN(Staff!$L10,BH14+Staff!$J10),MIN(Staff!$J10,Staff!$L10)),0))))))</f>
        <v>0</v>
      </c>
      <c r="BU14" s="567">
        <f>IF(Staff!$K10="Never",IF(BU$4&gt;=Staff!$I10,MIN(Staff!$J10,Staff!$L10),0),IF(Staff!$K10="Monthly",IF(BU$4=Staff!$I10,MIN(Staff!$J10,Staff!$L10),IF(BU$4&gt;Staff!$I10,MIN(Staff!$L10,BT14+Staff!$J10),0)),IF(Staff!$K10="Quarterly",IF(BU$4=Staff!$I10,MIN(Staff!$J10,Staff!$L10),IF(BU$4&gt;Staff!$I10,IFERROR(MIN(Staff!$L10,IF(ISNUMBER(BR14),BR14,0)+Staff!$J10),Staff!$J10),0)),IF(Staff!$K10="Annually",IF(BU$4=Staff!$I10,MIN(Staff!$J10,Staff!$L10),IF(BU$4&gt;Staff!$I10,IFERROR(MIN(Staff!$L10,BI14+Staff!$J10),MIN(Staff!$J10,Staff!$L10)),0))))))</f>
        <v>0</v>
      </c>
      <c r="BV14" s="567">
        <f>IF(Staff!$K10="Never",IF(BV$4&gt;=Staff!$I10,MIN(Staff!$J10,Staff!$L10),0),IF(Staff!$K10="Monthly",IF(BV$4=Staff!$I10,MIN(Staff!$J10,Staff!$L10),IF(BV$4&gt;Staff!$I10,MIN(Staff!$L10,BU14+Staff!$J10),0)),IF(Staff!$K10="Quarterly",IF(BV$4=Staff!$I10,MIN(Staff!$J10,Staff!$L10),IF(BV$4&gt;Staff!$I10,IFERROR(MIN(Staff!$L10,IF(ISNUMBER(BS14),BS14,0)+Staff!$J10),Staff!$J10),0)),IF(Staff!$K10="Annually",IF(BV$4=Staff!$I10,MIN(Staff!$J10,Staff!$L10),IF(BV$4&gt;Staff!$I10,IFERROR(MIN(Staff!$L10,BJ14+Staff!$J10),MIN(Staff!$J10,Staff!$L10)),0))))))</f>
        <v>0</v>
      </c>
      <c r="BW14" s="567">
        <f>IF(Staff!$K10="Never",IF(BW$4&gt;=Staff!$I10,MIN(Staff!$J10,Staff!$L10),0),IF(Staff!$K10="Monthly",IF(BW$4=Staff!$I10,MIN(Staff!$J10,Staff!$L10),IF(BW$4&gt;Staff!$I10,MIN(Staff!$L10,BV14+Staff!$J10),0)),IF(Staff!$K10="Quarterly",IF(BW$4=Staff!$I10,MIN(Staff!$J10,Staff!$L10),IF(BW$4&gt;Staff!$I10,IFERROR(MIN(Staff!$L10,IF(ISNUMBER(BT14),BT14,0)+Staff!$J10),Staff!$J10),0)),IF(Staff!$K10="Annually",IF(BW$4=Staff!$I10,MIN(Staff!$J10,Staff!$L10),IF(BW$4&gt;Staff!$I10,IFERROR(MIN(Staff!$L10,BK14+Staff!$J10),MIN(Staff!$J10,Staff!$L10)),0))))))</f>
        <v>0</v>
      </c>
      <c r="BX14" s="567">
        <f>IF(Staff!$K10="Never",IF(BX$4&gt;=Staff!$I10,MIN(Staff!$J10,Staff!$L10),0),IF(Staff!$K10="Monthly",IF(BX$4=Staff!$I10,MIN(Staff!$J10,Staff!$L10),IF(BX$4&gt;Staff!$I10,MIN(Staff!$L10,BW14+Staff!$J10),0)),IF(Staff!$K10="Quarterly",IF(BX$4=Staff!$I10,MIN(Staff!$J10,Staff!$L10),IF(BX$4&gt;Staff!$I10,IFERROR(MIN(Staff!$L10,IF(ISNUMBER(BU14),BU14,0)+Staff!$J10),Staff!$J10),0)),IF(Staff!$K10="Annually",IF(BX$4=Staff!$I10,MIN(Staff!$J10,Staff!$L10),IF(BX$4&gt;Staff!$I10,IFERROR(MIN(Staff!$L10,BL14+Staff!$J10),MIN(Staff!$J10,Staff!$L10)),0))))))</f>
        <v>0</v>
      </c>
      <c r="BY14" s="567">
        <f>IF(Staff!$K10="Never",IF(BY$4&gt;=Staff!$I10,MIN(Staff!$J10,Staff!$L10),0),IF(Staff!$K10="Monthly",IF(BY$4=Staff!$I10,MIN(Staff!$J10,Staff!$L10),IF(BY$4&gt;Staff!$I10,MIN(Staff!$L10,BX14+Staff!$J10),0)),IF(Staff!$K10="Quarterly",IF(BY$4=Staff!$I10,MIN(Staff!$J10,Staff!$L10),IF(BY$4&gt;Staff!$I10,IFERROR(MIN(Staff!$L10,IF(ISNUMBER(BV14),BV14,0)+Staff!$J10),Staff!$J10),0)),IF(Staff!$K10="Annually",IF(BY$4=Staff!$I10,MIN(Staff!$J10,Staff!$L10),IF(BY$4&gt;Staff!$I10,IFERROR(MIN(Staff!$L10,BM14+Staff!$J10),MIN(Staff!$J10,Staff!$L10)),0))))))</f>
        <v>0</v>
      </c>
      <c r="BZ14" s="567">
        <f>IF(Staff!$K10="Never",IF(BZ$4&gt;=Staff!$I10,MIN(Staff!$J10,Staff!$L10),0),IF(Staff!$K10="Monthly",IF(BZ$4=Staff!$I10,MIN(Staff!$J10,Staff!$L10),IF(BZ$4&gt;Staff!$I10,MIN(Staff!$L10,BY14+Staff!$J10),0)),IF(Staff!$K10="Quarterly",IF(BZ$4=Staff!$I10,MIN(Staff!$J10,Staff!$L10),IF(BZ$4&gt;Staff!$I10,IFERROR(MIN(Staff!$L10,IF(ISNUMBER(BW14),BW14,0)+Staff!$J10),Staff!$J10),0)),IF(Staff!$K10="Annually",IF(BZ$4=Staff!$I10,MIN(Staff!$J10,Staff!$L10),IF(BZ$4&gt;Staff!$I10,IFERROR(MIN(Staff!$L10,BN14+Staff!$J10),MIN(Staff!$J10,Staff!$L10)),0))))))</f>
        <v>0</v>
      </c>
      <c r="CA14" s="567">
        <f>IF(Staff!$K10="Never",IF(CA$4&gt;=Staff!$I10,MIN(Staff!$J10,Staff!$L10),0),IF(Staff!$K10="Monthly",IF(CA$4=Staff!$I10,MIN(Staff!$J10,Staff!$L10),IF(CA$4&gt;Staff!$I10,MIN(Staff!$L10,BZ14+Staff!$J10),0)),IF(Staff!$K10="Quarterly",IF(CA$4=Staff!$I10,MIN(Staff!$J10,Staff!$L10),IF(CA$4&gt;Staff!$I10,IFERROR(MIN(Staff!$L10,IF(ISNUMBER(BX14),BX14,0)+Staff!$J10),Staff!$J10),0)),IF(Staff!$K10="Annually",IF(CA$4=Staff!$I10,MIN(Staff!$J10,Staff!$L10),IF(CA$4&gt;Staff!$I10,IFERROR(MIN(Staff!$L10,BO14+Staff!$J10),MIN(Staff!$J10,Staff!$L10)),0))))))</f>
        <v>0</v>
      </c>
      <c r="CB14" s="567">
        <f>IF(Staff!$K10="Never",IF(CB$4&gt;=Staff!$I10,MIN(Staff!$J10,Staff!$L10),0),IF(Staff!$K10="Monthly",IF(CB$4=Staff!$I10,MIN(Staff!$J10,Staff!$L10),IF(CB$4&gt;Staff!$I10,MIN(Staff!$L10,CA14+Staff!$J10),0)),IF(Staff!$K10="Quarterly",IF(CB$4=Staff!$I10,MIN(Staff!$J10,Staff!$L10),IF(CB$4&gt;Staff!$I10,IFERROR(MIN(Staff!$L10,IF(ISNUMBER(BY14),BY14,0)+Staff!$J10),Staff!$J10),0)),IF(Staff!$K10="Annually",IF(CB$4=Staff!$I10,MIN(Staff!$J10,Staff!$L10),IF(CB$4&gt;Staff!$I10,IFERROR(MIN(Staff!$L10,BP14+Staff!$J10),MIN(Staff!$J10,Staff!$L10)),0))))))</f>
        <v>0</v>
      </c>
      <c r="CC14" s="567">
        <f>IF(Staff!$K10="Never",IF(CC$4&gt;=Staff!$I10,MIN(Staff!$J10,Staff!$L10),0),IF(Staff!$K10="Monthly",IF(CC$4=Staff!$I10,MIN(Staff!$J10,Staff!$L10),IF(CC$4&gt;Staff!$I10,MIN(Staff!$L10,CB14+Staff!$J10),0)),IF(Staff!$K10="Quarterly",IF(CC$4=Staff!$I10,MIN(Staff!$J10,Staff!$L10),IF(CC$4&gt;Staff!$I10,IFERROR(MIN(Staff!$L10,IF(ISNUMBER(BZ14),BZ14,0)+Staff!$J10),Staff!$J10),0)),IF(Staff!$K10="Annually",IF(CC$4=Staff!$I10,MIN(Staff!$J10,Staff!$L10),IF(CC$4&gt;Staff!$I10,IFERROR(MIN(Staff!$L10,BQ14+Staff!$J10),MIN(Staff!$J10,Staff!$L10)),0))))))</f>
        <v>0</v>
      </c>
      <c r="CD14" s="567">
        <f>IF(Staff!$K10="Never",IF(CD$4&gt;=Staff!$I10,MIN(Staff!$J10,Staff!$L10),0),IF(Staff!$K10="Monthly",IF(CD$4=Staff!$I10,MIN(Staff!$J10,Staff!$L10),IF(CD$4&gt;Staff!$I10,MIN(Staff!$L10,CC14+Staff!$J10),0)),IF(Staff!$K10="Quarterly",IF(CD$4=Staff!$I10,MIN(Staff!$J10,Staff!$L10),IF(CD$4&gt;Staff!$I10,IFERROR(MIN(Staff!$L10,IF(ISNUMBER(CA14),CA14,0)+Staff!$J10),Staff!$J10),0)),IF(Staff!$K10="Annually",IF(CD$4=Staff!$I10,MIN(Staff!$J10,Staff!$L10),IF(CD$4&gt;Staff!$I10,IFERROR(MIN(Staff!$L10,BR14+Staff!$J10),MIN(Staff!$J10,Staff!$L10)),0))))))</f>
        <v>0</v>
      </c>
      <c r="CE14" s="567">
        <f>IF(Staff!$K10="Never",IF(CE$4&gt;=Staff!$I10,MIN(Staff!$J10,Staff!$L10),0),IF(Staff!$K10="Monthly",IF(CE$4=Staff!$I10,MIN(Staff!$J10,Staff!$L10),IF(CE$4&gt;Staff!$I10,MIN(Staff!$L10,CD14+Staff!$J10),0)),IF(Staff!$K10="Quarterly",IF(CE$4=Staff!$I10,MIN(Staff!$J10,Staff!$L10),IF(CE$4&gt;Staff!$I10,IFERROR(MIN(Staff!$L10,IF(ISNUMBER(CB14),CB14,0)+Staff!$J10),Staff!$J10),0)),IF(Staff!$K10="Annually",IF(CE$4=Staff!$I10,MIN(Staff!$J10,Staff!$L10),IF(CE$4&gt;Staff!$I10,IFERROR(MIN(Staff!$L10,BS14+Staff!$J10),MIN(Staff!$J10,Staff!$L10)),0))))))</f>
        <v>0</v>
      </c>
      <c r="CF14" s="567">
        <f>IF(Staff!$K10="Never",IF(CF$4&gt;=Staff!$I10,MIN(Staff!$J10,Staff!$L10),0),IF(Staff!$K10="Monthly",IF(CF$4=Staff!$I10,MIN(Staff!$J10,Staff!$L10),IF(CF$4&gt;Staff!$I10,MIN(Staff!$L10,CE14+Staff!$J10),0)),IF(Staff!$K10="Quarterly",IF(CF$4=Staff!$I10,MIN(Staff!$J10,Staff!$L10),IF(CF$4&gt;Staff!$I10,IFERROR(MIN(Staff!$L10,IF(ISNUMBER(CC14),CC14,0)+Staff!$J10),Staff!$J10),0)),IF(Staff!$K10="Annually",IF(CF$4=Staff!$I10,MIN(Staff!$J10,Staff!$L10),IF(CF$4&gt;Staff!$I10,IFERROR(MIN(Staff!$L10,BT14+Staff!$J10),MIN(Staff!$J10,Staff!$L10)),0))))))</f>
        <v>0</v>
      </c>
      <c r="CG14" s="567">
        <f>IF(Staff!$K10="Never",IF(CG$4&gt;=Staff!$I10,MIN(Staff!$J10,Staff!$L10),0),IF(Staff!$K10="Monthly",IF(CG$4=Staff!$I10,MIN(Staff!$J10,Staff!$L10),IF(CG$4&gt;Staff!$I10,MIN(Staff!$L10,CF14+Staff!$J10),0)),IF(Staff!$K10="Quarterly",IF(CG$4=Staff!$I10,MIN(Staff!$J10,Staff!$L10),IF(CG$4&gt;Staff!$I10,IFERROR(MIN(Staff!$L10,IF(ISNUMBER(CD14),CD14,0)+Staff!$J10),Staff!$J10),0)),IF(Staff!$K10="Annually",IF(CG$4=Staff!$I10,MIN(Staff!$J10,Staff!$L10),IF(CG$4&gt;Staff!$I10,IFERROR(MIN(Staff!$L10,BU14+Staff!$J10),MIN(Staff!$J10,Staff!$L10)),0))))))</f>
        <v>0</v>
      </c>
      <c r="CH14" s="567">
        <f>IF(Staff!$K10="Never",IF(CH$4&gt;=Staff!$I10,MIN(Staff!$J10,Staff!$L10),0),IF(Staff!$K10="Monthly",IF(CH$4=Staff!$I10,MIN(Staff!$J10,Staff!$L10),IF(CH$4&gt;Staff!$I10,MIN(Staff!$L10,CG14+Staff!$J10),0)),IF(Staff!$K10="Quarterly",IF(CH$4=Staff!$I10,MIN(Staff!$J10,Staff!$L10),IF(CH$4&gt;Staff!$I10,IFERROR(MIN(Staff!$L10,IF(ISNUMBER(CE14),CE14,0)+Staff!$J10),Staff!$J10),0)),IF(Staff!$K10="Annually",IF(CH$4=Staff!$I10,MIN(Staff!$J10,Staff!$L10),IF(CH$4&gt;Staff!$I10,IFERROR(MIN(Staff!$L10,BV14+Staff!$J10),MIN(Staff!$J10,Staff!$L10)),0))))))</f>
        <v>0</v>
      </c>
      <c r="CI14" s="567">
        <f>IF(Staff!$K10="Never",IF(CI$4&gt;=Staff!$I10,MIN(Staff!$J10,Staff!$L10),0),IF(Staff!$K10="Monthly",IF(CI$4=Staff!$I10,MIN(Staff!$J10,Staff!$L10),IF(CI$4&gt;Staff!$I10,MIN(Staff!$L10,CH14+Staff!$J10),0)),IF(Staff!$K10="Quarterly",IF(CI$4=Staff!$I10,MIN(Staff!$J10,Staff!$L10),IF(CI$4&gt;Staff!$I10,IFERROR(MIN(Staff!$L10,IF(ISNUMBER(CF14),CF14,0)+Staff!$J10),Staff!$J10),0)),IF(Staff!$K10="Annually",IF(CI$4=Staff!$I10,MIN(Staff!$J10,Staff!$L10),IF(CI$4&gt;Staff!$I10,IFERROR(MIN(Staff!$L10,BW14+Staff!$J10),MIN(Staff!$J10,Staff!$L10)),0))))))</f>
        <v>0</v>
      </c>
    </row>
    <row r="15" spans="1:87" ht="15.75" hidden="1" customHeight="1" outlineLevel="1">
      <c r="A15" s="875" t="str">
        <f>Staff!A11</f>
        <v>Office Manager</v>
      </c>
      <c r="B15" s="876"/>
      <c r="C15" s="719" t="s">
        <v>289</v>
      </c>
      <c r="D15" s="567">
        <f>IF(Staff!$K11="Never",IF(D$4&gt;=Staff!$I11,MIN(Staff!$J11,Staff!$L11),0),IF(Staff!$K11="Monthly",IF(D$4=Staff!$I11,MIN(Staff!$J11,Staff!$L11),IF(D$4&gt;Staff!$I11,MIN(Staff!$L11,C15+Staff!$J11),0)),IF(Staff!$K11="Quarterly",IF(D$4=Staff!$I11,MIN(Staff!$J11,Staff!$L11),IF(D$4&gt;Staff!$I11,IFERROR(MIN(Staff!$L11,IF(ISNUMBER(A15),A15,0)+Staff!$J11),Staff!$J11),0)),IF(Staff!$K11="Annually",IF(D$4=Staff!$I11,MIN(Staff!$J11,Staff!$L11),IF(D$4&gt;Staff!$I11,IFERROR(MIN(Staff!$L11,#REF!+Staff!$J11),MIN(Staff!$J11,Staff!$L11)),0))))))</f>
        <v>0</v>
      </c>
      <c r="E15" s="567">
        <f>IF(Staff!$K11="Never",IF(E$4&gt;=Staff!$I11,MIN(Staff!$J11,Staff!$L11),0),IF(Staff!$K11="Monthly",IF(E$4=Staff!$I11,MIN(Staff!$J11,Staff!$L11),IF(E$4&gt;Staff!$I11,MIN(Staff!$L11,D15+Staff!$J11),0)),IF(Staff!$K11="Quarterly",IF(E$4=Staff!$I11,MIN(Staff!$J11,Staff!$L11),IF(E$4&gt;Staff!$I11,IFERROR(MIN(Staff!$L11,IF(ISNUMBER(B15),B15,0)+Staff!$J11),Staff!$J11),0)),IF(Staff!$K11="Annually",IF(E$4=Staff!$I11,MIN(Staff!$J11,Staff!$L11),IF(E$4&gt;Staff!$I11,IFERROR(MIN(Staff!$L11,#REF!+Staff!$J11),MIN(Staff!$J11,Staff!$L11)),0))))))</f>
        <v>0</v>
      </c>
      <c r="F15" s="567">
        <f>IF(Staff!$K11="Never",IF(F$4&gt;=Staff!$I11,MIN(Staff!$J11,Staff!$L11),0),IF(Staff!$K11="Monthly",IF(F$4=Staff!$I11,MIN(Staff!$J11,Staff!$L11),IF(F$4&gt;Staff!$I11,MIN(Staff!$L11,E15+Staff!$J11),0)),IF(Staff!$K11="Quarterly",IF(F$4=Staff!$I11,MIN(Staff!$J11,Staff!$L11),IF(F$4&gt;Staff!$I11,IFERROR(MIN(Staff!$L11,IF(ISNUMBER(C15),C15,0)+Staff!$J11),Staff!$J11),0)),IF(Staff!$K11="Annually",IF(F$4=Staff!$I11,MIN(Staff!$J11,Staff!$L11),IF(F$4&gt;Staff!$I11,IFERROR(MIN(Staff!$L11,#REF!+Staff!$J11),MIN(Staff!$J11,Staff!$L11)),0))))))</f>
        <v>0</v>
      </c>
      <c r="G15" s="567">
        <f>IF(Staff!$K11="Never",IF(G$4&gt;=Staff!$I11,MIN(Staff!$J11,Staff!$L11),0),IF(Staff!$K11="Monthly",IF(G$4=Staff!$I11,MIN(Staff!$J11,Staff!$L11),IF(G$4&gt;Staff!$I11,MIN(Staff!$L11,F15+Staff!$J11),0)),IF(Staff!$K11="Quarterly",IF(G$4=Staff!$I11,MIN(Staff!$J11,Staff!$L11),IF(G$4&gt;Staff!$I11,IFERROR(MIN(Staff!$L11,IF(ISNUMBER(D15),D15,0)+Staff!$J11),Staff!$J11),0)),IF(Staff!$K11="Annually",IF(G$4=Staff!$I11,MIN(Staff!$J11,Staff!$L11),IF(G$4&gt;Staff!$I11,IFERROR(MIN(Staff!$L11,#REF!+Staff!$J11),MIN(Staff!$J11,Staff!$L11)),0))))))</f>
        <v>0</v>
      </c>
      <c r="H15" s="567">
        <f>IF(Staff!$K11="Never",IF(H$4&gt;=Staff!$I11,MIN(Staff!$J11,Staff!$L11),0),IF(Staff!$K11="Monthly",IF(H$4=Staff!$I11,MIN(Staff!$J11,Staff!$L11),IF(H$4&gt;Staff!$I11,MIN(Staff!$L11,G15+Staff!$J11),0)),IF(Staff!$K11="Quarterly",IF(H$4=Staff!$I11,MIN(Staff!$J11,Staff!$L11),IF(H$4&gt;Staff!$I11,IFERROR(MIN(Staff!$L11,IF(ISNUMBER(E15),E15,0)+Staff!$J11),Staff!$J11),0)),IF(Staff!$K11="Annually",IF(H$4=Staff!$I11,MIN(Staff!$J11,Staff!$L11),IF(H$4&gt;Staff!$I11,IFERROR(MIN(Staff!$L11,#REF!+Staff!$J11),MIN(Staff!$J11,Staff!$L11)),0))))))</f>
        <v>0</v>
      </c>
      <c r="I15" s="567">
        <f>IF(Staff!$K11="Never",IF(I$4&gt;=Staff!$I11,MIN(Staff!$J11,Staff!$L11),0),IF(Staff!$K11="Monthly",IF(I$4=Staff!$I11,MIN(Staff!$J11,Staff!$L11),IF(I$4&gt;Staff!$I11,MIN(Staff!$L11,H15+Staff!$J11),0)),IF(Staff!$K11="Quarterly",IF(I$4=Staff!$I11,MIN(Staff!$J11,Staff!$L11),IF(I$4&gt;Staff!$I11,IFERROR(MIN(Staff!$L11,IF(ISNUMBER(F15),F15,0)+Staff!$J11),Staff!$J11),0)),IF(Staff!$K11="Annually",IF(I$4=Staff!$I11,MIN(Staff!$J11,Staff!$L11),IF(I$4&gt;Staff!$I11,IFERROR(MIN(Staff!$L11,#REF!+Staff!$J11),MIN(Staff!$J11,Staff!$L11)),0))))))</f>
        <v>0</v>
      </c>
      <c r="J15" s="567">
        <f>IF(Staff!$K11="Never",IF(J$4&gt;=Staff!$I11,MIN(Staff!$J11,Staff!$L11),0),IF(Staff!$K11="Monthly",IF(J$4=Staff!$I11,MIN(Staff!$J11,Staff!$L11),IF(J$4&gt;Staff!$I11,MIN(Staff!$L11,I15+Staff!$J11),0)),IF(Staff!$K11="Quarterly",IF(J$4=Staff!$I11,MIN(Staff!$J11,Staff!$L11),IF(J$4&gt;Staff!$I11,IFERROR(MIN(Staff!$L11,IF(ISNUMBER(G15),G15,0)+Staff!$J11),Staff!$J11),0)),IF(Staff!$K11="Annually",IF(J$4=Staff!$I11,MIN(Staff!$J11,Staff!$L11),IF(J$4&gt;Staff!$I11,IFERROR(MIN(Staff!$L11,#REF!+Staff!$J11),MIN(Staff!$J11,Staff!$L11)),0))))))</f>
        <v>0</v>
      </c>
      <c r="K15" s="567">
        <f>IF(Staff!$K11="Never",IF(K$4&gt;=Staff!$I11,MIN(Staff!$J11,Staff!$L11),0),IF(Staff!$K11="Monthly",IF(K$4=Staff!$I11,MIN(Staff!$J11,Staff!$L11),IF(K$4&gt;Staff!$I11,MIN(Staff!$L11,J15+Staff!$J11),0)),IF(Staff!$K11="Quarterly",IF(K$4=Staff!$I11,MIN(Staff!$J11,Staff!$L11),IF(K$4&gt;Staff!$I11,IFERROR(MIN(Staff!$L11,IF(ISNUMBER(H15),H15,0)+Staff!$J11),Staff!$J11),0)),IF(Staff!$K11="Annually",IF(K$4=Staff!$I11,MIN(Staff!$J11,Staff!$L11),IF(K$4&gt;Staff!$I11,IFERROR(MIN(Staff!$L11,#REF!+Staff!$J11),MIN(Staff!$J11,Staff!$L11)),0))))))</f>
        <v>0</v>
      </c>
      <c r="L15" s="567">
        <f>IF(Staff!$K11="Never",IF(L$4&gt;=Staff!$I11,MIN(Staff!$J11,Staff!$L11),0),IF(Staff!$K11="Monthly",IF(L$4=Staff!$I11,MIN(Staff!$J11,Staff!$L11),IF(L$4&gt;Staff!$I11,MIN(Staff!$L11,K15+Staff!$J11),0)),IF(Staff!$K11="Quarterly",IF(L$4=Staff!$I11,MIN(Staff!$J11,Staff!$L11),IF(L$4&gt;Staff!$I11,IFERROR(MIN(Staff!$L11,IF(ISNUMBER(I15),I15,0)+Staff!$J11),Staff!$J11),0)),IF(Staff!$K11="Annually",IF(L$4=Staff!$I11,MIN(Staff!$J11,Staff!$L11),IF(L$4&gt;Staff!$I11,IFERROR(MIN(Staff!$L11,#REF!+Staff!$J11),MIN(Staff!$J11,Staff!$L11)),0))))))</f>
        <v>0</v>
      </c>
      <c r="M15" s="567">
        <f>IF(Staff!$K11="Never",IF(M$4&gt;=Staff!$I11,MIN(Staff!$J11,Staff!$L11),0),IF(Staff!$K11="Monthly",IF(M$4=Staff!$I11,MIN(Staff!$J11,Staff!$L11),IF(M$4&gt;Staff!$I11,MIN(Staff!$L11,L15+Staff!$J11),0)),IF(Staff!$K11="Quarterly",IF(M$4=Staff!$I11,MIN(Staff!$J11,Staff!$L11),IF(M$4&gt;Staff!$I11,IFERROR(MIN(Staff!$L11,IF(ISNUMBER(J15),J15,0)+Staff!$J11),Staff!$J11),0)),IF(Staff!$K11="Annually",IF(M$4=Staff!$I11,MIN(Staff!$J11,Staff!$L11),IF(M$4&gt;Staff!$I11,IFERROR(MIN(Staff!$L11,A15+Staff!$J11),MIN(Staff!$J11,Staff!$L11)),0))))))</f>
        <v>0</v>
      </c>
      <c r="N15" s="567">
        <f>IF(Staff!$K11="Never",IF(N$4&gt;=Staff!$I11,MIN(Staff!$J11,Staff!$L11),0),IF(Staff!$K11="Monthly",IF(N$4=Staff!$I11,MIN(Staff!$J11,Staff!$L11),IF(N$4&gt;Staff!$I11,MIN(Staff!$L11,M15+Staff!$J11),0)),IF(Staff!$K11="Quarterly",IF(N$4=Staff!$I11,MIN(Staff!$J11,Staff!$L11),IF(N$4&gt;Staff!$I11,IFERROR(MIN(Staff!$L11,IF(ISNUMBER(K15),K15,0)+Staff!$J11),Staff!$J11),0)),IF(Staff!$K11="Annually",IF(N$4=Staff!$I11,MIN(Staff!$J11,Staff!$L11),IF(N$4&gt;Staff!$I11,IFERROR(MIN(Staff!$L11,B15+Staff!$J11),MIN(Staff!$J11,Staff!$L11)),0))))))</f>
        <v>0</v>
      </c>
      <c r="O15" s="567">
        <f>IF(Staff!$K11="Never",IF(O$4&gt;=Staff!$I11,MIN(Staff!$J11,Staff!$L11),0),IF(Staff!$K11="Monthly",IF(O$4=Staff!$I11,MIN(Staff!$J11,Staff!$L11),IF(O$4&gt;Staff!$I11,MIN(Staff!$L11,N15+Staff!$J11),0)),IF(Staff!$K11="Quarterly",IF(O$4=Staff!$I11,MIN(Staff!$J11,Staff!$L11),IF(O$4&gt;Staff!$I11,IFERROR(MIN(Staff!$L11,IF(ISNUMBER(L15),L15,0)+Staff!$J11),Staff!$J11),0)),IF(Staff!$K11="Annually",IF(O$4=Staff!$I11,MIN(Staff!$J11,Staff!$L11),IF(O$4&gt;Staff!$I11,IFERROR(MIN(Staff!$L11,C15+Staff!$J11),MIN(Staff!$J11,Staff!$L11)),0))))))</f>
        <v>0</v>
      </c>
      <c r="P15" s="567">
        <f>IF(Staff!$K11="Never",IF(P$4&gt;=Staff!$I11,MIN(Staff!$J11,Staff!$L11),0),IF(Staff!$K11="Monthly",IF(P$4=Staff!$I11,MIN(Staff!$J11,Staff!$L11),IF(P$4&gt;Staff!$I11,MIN(Staff!$L11,O15+Staff!$J11),0)),IF(Staff!$K11="Quarterly",IF(P$4=Staff!$I11,MIN(Staff!$J11,Staff!$L11),IF(P$4&gt;Staff!$I11,IFERROR(MIN(Staff!$L11,IF(ISNUMBER(M15),M15,0)+Staff!$J11),Staff!$J11),0)),IF(Staff!$K11="Annually",IF(P$4=Staff!$I11,MIN(Staff!$J11,Staff!$L11),IF(P$4&gt;Staff!$I11,IFERROR(MIN(Staff!$L11,D15+Staff!$J11),MIN(Staff!$J11,Staff!$L11)),0))))))</f>
        <v>0</v>
      </c>
      <c r="Q15" s="567">
        <f>IF(Staff!$K11="Never",IF(Q$4&gt;=Staff!$I11,MIN(Staff!$J11,Staff!$L11),0),IF(Staff!$K11="Monthly",IF(Q$4=Staff!$I11,MIN(Staff!$J11,Staff!$L11),IF(Q$4&gt;Staff!$I11,MIN(Staff!$L11,P15+Staff!$J11),0)),IF(Staff!$K11="Quarterly",IF(Q$4=Staff!$I11,MIN(Staff!$J11,Staff!$L11),IF(Q$4&gt;Staff!$I11,IFERROR(MIN(Staff!$L11,IF(ISNUMBER(N15),N15,0)+Staff!$J11),Staff!$J11),0)),IF(Staff!$K11="Annually",IF(Q$4=Staff!$I11,MIN(Staff!$J11,Staff!$L11),IF(Q$4&gt;Staff!$I11,IFERROR(MIN(Staff!$L11,E15+Staff!$J11),MIN(Staff!$J11,Staff!$L11)),0))))))</f>
        <v>0</v>
      </c>
      <c r="R15" s="567">
        <f>IF(Staff!$K11="Never",IF(R$4&gt;=Staff!$I11,MIN(Staff!$J11,Staff!$L11),0),IF(Staff!$K11="Monthly",IF(R$4=Staff!$I11,MIN(Staff!$J11,Staff!$L11),IF(R$4&gt;Staff!$I11,MIN(Staff!$L11,Q15+Staff!$J11),0)),IF(Staff!$K11="Quarterly",IF(R$4=Staff!$I11,MIN(Staff!$J11,Staff!$L11),IF(R$4&gt;Staff!$I11,IFERROR(MIN(Staff!$L11,IF(ISNUMBER(O15),O15,0)+Staff!$J11),Staff!$J11),0)),IF(Staff!$K11="Annually",IF(R$4=Staff!$I11,MIN(Staff!$J11,Staff!$L11),IF(R$4&gt;Staff!$I11,IFERROR(MIN(Staff!$L11,F15+Staff!$J11),MIN(Staff!$J11,Staff!$L11)),0))))))</f>
        <v>0</v>
      </c>
      <c r="S15" s="567">
        <f>IF(Staff!$K11="Never",IF(S$4&gt;=Staff!$I11,MIN(Staff!$J11,Staff!$L11),0),IF(Staff!$K11="Monthly",IF(S$4=Staff!$I11,MIN(Staff!$J11,Staff!$L11),IF(S$4&gt;Staff!$I11,MIN(Staff!$L11,R15+Staff!$J11),0)),IF(Staff!$K11="Quarterly",IF(S$4=Staff!$I11,MIN(Staff!$J11,Staff!$L11),IF(S$4&gt;Staff!$I11,IFERROR(MIN(Staff!$L11,IF(ISNUMBER(P15),P15,0)+Staff!$J11),Staff!$J11),0)),IF(Staff!$K11="Annually",IF(S$4=Staff!$I11,MIN(Staff!$J11,Staff!$L11),IF(S$4&gt;Staff!$I11,IFERROR(MIN(Staff!$L11,G15+Staff!$J11),MIN(Staff!$J11,Staff!$L11)),0))))))</f>
        <v>0</v>
      </c>
      <c r="T15" s="567">
        <f>IF(Staff!$K11="Never",IF(T$4&gt;=Staff!$I11,MIN(Staff!$J11,Staff!$L11),0),IF(Staff!$K11="Monthly",IF(T$4=Staff!$I11,MIN(Staff!$J11,Staff!$L11),IF(T$4&gt;Staff!$I11,MIN(Staff!$L11,S15+Staff!$J11),0)),IF(Staff!$K11="Quarterly",IF(T$4=Staff!$I11,MIN(Staff!$J11,Staff!$L11),IF(T$4&gt;Staff!$I11,IFERROR(MIN(Staff!$L11,IF(ISNUMBER(Q15),Q15,0)+Staff!$J11),Staff!$J11),0)),IF(Staff!$K11="Annually",IF(T$4=Staff!$I11,MIN(Staff!$J11,Staff!$L11),IF(T$4&gt;Staff!$I11,IFERROR(MIN(Staff!$L11,H15+Staff!$J11),MIN(Staff!$J11,Staff!$L11)),0))))))</f>
        <v>0</v>
      </c>
      <c r="U15" s="567">
        <f>IF(Staff!$K11="Never",IF(U$4&gt;=Staff!$I11,MIN(Staff!$J11,Staff!$L11),0),IF(Staff!$K11="Monthly",IF(U$4=Staff!$I11,MIN(Staff!$J11,Staff!$L11),IF(U$4&gt;Staff!$I11,MIN(Staff!$L11,T15+Staff!$J11),0)),IF(Staff!$K11="Quarterly",IF(U$4=Staff!$I11,MIN(Staff!$J11,Staff!$L11),IF(U$4&gt;Staff!$I11,IFERROR(MIN(Staff!$L11,IF(ISNUMBER(R15),R15,0)+Staff!$J11),Staff!$J11),0)),IF(Staff!$K11="Annually",IF(U$4=Staff!$I11,MIN(Staff!$J11,Staff!$L11),IF(U$4&gt;Staff!$I11,IFERROR(MIN(Staff!$L11,I15+Staff!$J11),MIN(Staff!$J11,Staff!$L11)),0))))))</f>
        <v>0</v>
      </c>
      <c r="V15" s="567">
        <f>IF(Staff!$K11="Never",IF(V$4&gt;=Staff!$I11,MIN(Staff!$J11,Staff!$L11),0),IF(Staff!$K11="Monthly",IF(V$4=Staff!$I11,MIN(Staff!$J11,Staff!$L11),IF(V$4&gt;Staff!$I11,MIN(Staff!$L11,U15+Staff!$J11),0)),IF(Staff!$K11="Quarterly",IF(V$4=Staff!$I11,MIN(Staff!$J11,Staff!$L11),IF(V$4&gt;Staff!$I11,IFERROR(MIN(Staff!$L11,IF(ISNUMBER(S15),S15,0)+Staff!$J11),Staff!$J11),0)),IF(Staff!$K11="Annually",IF(V$4=Staff!$I11,MIN(Staff!$J11,Staff!$L11),IF(V$4&gt;Staff!$I11,IFERROR(MIN(Staff!$L11,J15+Staff!$J11),MIN(Staff!$J11,Staff!$L11)),0))))))</f>
        <v>0</v>
      </c>
      <c r="W15" s="567">
        <f>IF(Staff!$K11="Never",IF(W$4&gt;=Staff!$I11,MIN(Staff!$J11,Staff!$L11),0),IF(Staff!$K11="Monthly",IF(W$4=Staff!$I11,MIN(Staff!$J11,Staff!$L11),IF(W$4&gt;Staff!$I11,MIN(Staff!$L11,V15+Staff!$J11),0)),IF(Staff!$K11="Quarterly",IF(W$4=Staff!$I11,MIN(Staff!$J11,Staff!$L11),IF(W$4&gt;Staff!$I11,IFERROR(MIN(Staff!$L11,IF(ISNUMBER(T15),T15,0)+Staff!$J11),Staff!$J11),0)),IF(Staff!$K11="Annually",IF(W$4=Staff!$I11,MIN(Staff!$J11,Staff!$L11),IF(W$4&gt;Staff!$I11,IFERROR(MIN(Staff!$L11,K15+Staff!$J11),MIN(Staff!$J11,Staff!$L11)),0))))))</f>
        <v>0</v>
      </c>
      <c r="X15" s="567">
        <f>IF(Staff!$K11="Never",IF(X$4&gt;=Staff!$I11,MIN(Staff!$J11,Staff!$L11),0),IF(Staff!$K11="Monthly",IF(X$4=Staff!$I11,MIN(Staff!$J11,Staff!$L11),IF(X$4&gt;Staff!$I11,MIN(Staff!$L11,W15+Staff!$J11),0)),IF(Staff!$K11="Quarterly",IF(X$4=Staff!$I11,MIN(Staff!$J11,Staff!$L11),IF(X$4&gt;Staff!$I11,IFERROR(MIN(Staff!$L11,IF(ISNUMBER(U15),U15,0)+Staff!$J11),Staff!$J11),0)),IF(Staff!$K11="Annually",IF(X$4=Staff!$I11,MIN(Staff!$J11,Staff!$L11),IF(X$4&gt;Staff!$I11,IFERROR(MIN(Staff!$L11,L15+Staff!$J11),MIN(Staff!$J11,Staff!$L11)),0))))))</f>
        <v>0</v>
      </c>
      <c r="Y15" s="567">
        <f>IF(Staff!$K11="Never",IF(Y$4&gt;=Staff!$I11,MIN(Staff!$J11,Staff!$L11),0),IF(Staff!$K11="Monthly",IF(Y$4=Staff!$I11,MIN(Staff!$J11,Staff!$L11),IF(Y$4&gt;Staff!$I11,MIN(Staff!$L11,X15+Staff!$J11),0)),IF(Staff!$K11="Quarterly",IF(Y$4=Staff!$I11,MIN(Staff!$J11,Staff!$L11),IF(Y$4&gt;Staff!$I11,IFERROR(MIN(Staff!$L11,IF(ISNUMBER(V15),V15,0)+Staff!$J11),Staff!$J11),0)),IF(Staff!$K11="Annually",IF(Y$4=Staff!$I11,MIN(Staff!$J11,Staff!$L11),IF(Y$4&gt;Staff!$I11,IFERROR(MIN(Staff!$L11,M15+Staff!$J11),MIN(Staff!$J11,Staff!$L11)),0))))))</f>
        <v>0</v>
      </c>
      <c r="Z15" s="567">
        <f>IF(Staff!$K11="Never",IF(Z$4&gt;=Staff!$I11,MIN(Staff!$J11,Staff!$L11),0),IF(Staff!$K11="Monthly",IF(Z$4=Staff!$I11,MIN(Staff!$J11,Staff!$L11),IF(Z$4&gt;Staff!$I11,MIN(Staff!$L11,Y15+Staff!$J11),0)),IF(Staff!$K11="Quarterly",IF(Z$4=Staff!$I11,MIN(Staff!$J11,Staff!$L11),IF(Z$4&gt;Staff!$I11,IFERROR(MIN(Staff!$L11,IF(ISNUMBER(W15),W15,0)+Staff!$J11),Staff!$J11),0)),IF(Staff!$K11="Annually",IF(Z$4=Staff!$I11,MIN(Staff!$J11,Staff!$L11),IF(Z$4&gt;Staff!$I11,IFERROR(MIN(Staff!$L11,N15+Staff!$J11),MIN(Staff!$J11,Staff!$L11)),0))))))</f>
        <v>0</v>
      </c>
      <c r="AA15" s="567">
        <f>IF(Staff!$K11="Never",IF(AA$4&gt;=Staff!$I11,MIN(Staff!$J11,Staff!$L11),0),IF(Staff!$K11="Monthly",IF(AA$4=Staff!$I11,MIN(Staff!$J11,Staff!$L11),IF(AA$4&gt;Staff!$I11,MIN(Staff!$L11,Z15+Staff!$J11),0)),IF(Staff!$K11="Quarterly",IF(AA$4=Staff!$I11,MIN(Staff!$J11,Staff!$L11),IF(AA$4&gt;Staff!$I11,IFERROR(MIN(Staff!$L11,IF(ISNUMBER(X15),X15,0)+Staff!$J11),Staff!$J11),0)),IF(Staff!$K11="Annually",IF(AA$4=Staff!$I11,MIN(Staff!$J11,Staff!$L11),IF(AA$4&gt;Staff!$I11,IFERROR(MIN(Staff!$L11,O15+Staff!$J11),MIN(Staff!$J11,Staff!$L11)),0))))))</f>
        <v>0</v>
      </c>
      <c r="AB15" s="567">
        <f>IF(Staff!$K11="Never",IF(AB$4&gt;=Staff!$I11,MIN(Staff!$J11,Staff!$L11),0),IF(Staff!$K11="Monthly",IF(AB$4=Staff!$I11,MIN(Staff!$J11,Staff!$L11),IF(AB$4&gt;Staff!$I11,MIN(Staff!$L11,AA15+Staff!$J11),0)),IF(Staff!$K11="Quarterly",IF(AB$4=Staff!$I11,MIN(Staff!$J11,Staff!$L11),IF(AB$4&gt;Staff!$I11,IFERROR(MIN(Staff!$L11,IF(ISNUMBER(Y15),Y15,0)+Staff!$J11),Staff!$J11),0)),IF(Staff!$K11="Annually",IF(AB$4=Staff!$I11,MIN(Staff!$J11,Staff!$L11),IF(AB$4&gt;Staff!$I11,IFERROR(MIN(Staff!$L11,P15+Staff!$J11),MIN(Staff!$J11,Staff!$L11)),0))))))</f>
        <v>0</v>
      </c>
      <c r="AC15" s="567">
        <f>IF(Staff!$K11="Never",IF(AC$4&gt;=Staff!$I11,MIN(Staff!$J11,Staff!$L11),0),IF(Staff!$K11="Monthly",IF(AC$4=Staff!$I11,MIN(Staff!$J11,Staff!$L11),IF(AC$4&gt;Staff!$I11,MIN(Staff!$L11,AB15+Staff!$J11),0)),IF(Staff!$K11="Quarterly",IF(AC$4=Staff!$I11,MIN(Staff!$J11,Staff!$L11),IF(AC$4&gt;Staff!$I11,IFERROR(MIN(Staff!$L11,IF(ISNUMBER(Z15),Z15,0)+Staff!$J11),Staff!$J11),0)),IF(Staff!$K11="Annually",IF(AC$4=Staff!$I11,MIN(Staff!$J11,Staff!$L11),IF(AC$4&gt;Staff!$I11,IFERROR(MIN(Staff!$L11,Q15+Staff!$J11),MIN(Staff!$J11,Staff!$L11)),0))))))</f>
        <v>0</v>
      </c>
      <c r="AD15" s="567">
        <f>IF(Staff!$K11="Never",IF(AD$4&gt;=Staff!$I11,MIN(Staff!$J11,Staff!$L11),0),IF(Staff!$K11="Monthly",IF(AD$4=Staff!$I11,MIN(Staff!$J11,Staff!$L11),IF(AD$4&gt;Staff!$I11,MIN(Staff!$L11,AC15+Staff!$J11),0)),IF(Staff!$K11="Quarterly",IF(AD$4=Staff!$I11,MIN(Staff!$J11,Staff!$L11),IF(AD$4&gt;Staff!$I11,IFERROR(MIN(Staff!$L11,IF(ISNUMBER(AA15),AA15,0)+Staff!$J11),Staff!$J11),0)),IF(Staff!$K11="Annually",IF(AD$4=Staff!$I11,MIN(Staff!$J11,Staff!$L11),IF(AD$4&gt;Staff!$I11,IFERROR(MIN(Staff!$L11,R15+Staff!$J11),MIN(Staff!$J11,Staff!$L11)),0))))))</f>
        <v>0</v>
      </c>
      <c r="AE15" s="567">
        <f>IF(Staff!$K11="Never",IF(AE$4&gt;=Staff!$I11,MIN(Staff!$J11,Staff!$L11),0),IF(Staff!$K11="Monthly",IF(AE$4=Staff!$I11,MIN(Staff!$J11,Staff!$L11),IF(AE$4&gt;Staff!$I11,MIN(Staff!$L11,AD15+Staff!$J11),0)),IF(Staff!$K11="Quarterly",IF(AE$4=Staff!$I11,MIN(Staff!$J11,Staff!$L11),IF(AE$4&gt;Staff!$I11,IFERROR(MIN(Staff!$L11,IF(ISNUMBER(AB15),AB15,0)+Staff!$J11),Staff!$J11),0)),IF(Staff!$K11="Annually",IF(AE$4=Staff!$I11,MIN(Staff!$J11,Staff!$L11),IF(AE$4&gt;Staff!$I11,IFERROR(MIN(Staff!$L11,S15+Staff!$J11),MIN(Staff!$J11,Staff!$L11)),0))))))</f>
        <v>0</v>
      </c>
      <c r="AF15" s="567">
        <f>IF(Staff!$K11="Never",IF(AF$4&gt;=Staff!$I11,MIN(Staff!$J11,Staff!$L11),0),IF(Staff!$K11="Monthly",IF(AF$4=Staff!$I11,MIN(Staff!$J11,Staff!$L11),IF(AF$4&gt;Staff!$I11,MIN(Staff!$L11,AE15+Staff!$J11),0)),IF(Staff!$K11="Quarterly",IF(AF$4=Staff!$I11,MIN(Staff!$J11,Staff!$L11),IF(AF$4&gt;Staff!$I11,IFERROR(MIN(Staff!$L11,IF(ISNUMBER(AC15),AC15,0)+Staff!$J11),Staff!$J11),0)),IF(Staff!$K11="Annually",IF(AF$4=Staff!$I11,MIN(Staff!$J11,Staff!$L11),IF(AF$4&gt;Staff!$I11,IFERROR(MIN(Staff!$L11,T15+Staff!$J11),MIN(Staff!$J11,Staff!$L11)),0))))))</f>
        <v>0</v>
      </c>
      <c r="AG15" s="567">
        <f>IF(Staff!$K11="Never",IF(AG$4&gt;=Staff!$I11,MIN(Staff!$J11,Staff!$L11),0),IF(Staff!$K11="Monthly",IF(AG$4=Staff!$I11,MIN(Staff!$J11,Staff!$L11),IF(AG$4&gt;Staff!$I11,MIN(Staff!$L11,AF15+Staff!$J11),0)),IF(Staff!$K11="Quarterly",IF(AG$4=Staff!$I11,MIN(Staff!$J11,Staff!$L11),IF(AG$4&gt;Staff!$I11,IFERROR(MIN(Staff!$L11,IF(ISNUMBER(AD15),AD15,0)+Staff!$J11),Staff!$J11),0)),IF(Staff!$K11="Annually",IF(AG$4=Staff!$I11,MIN(Staff!$J11,Staff!$L11),IF(AG$4&gt;Staff!$I11,IFERROR(MIN(Staff!$L11,U15+Staff!$J11),MIN(Staff!$J11,Staff!$L11)),0))))))</f>
        <v>0</v>
      </c>
      <c r="AH15" s="567">
        <f>IF(Staff!$K11="Never",IF(AH$4&gt;=Staff!$I11,MIN(Staff!$J11,Staff!$L11),0),IF(Staff!$K11="Monthly",IF(AH$4=Staff!$I11,MIN(Staff!$J11,Staff!$L11),IF(AH$4&gt;Staff!$I11,MIN(Staff!$L11,AG15+Staff!$J11),0)),IF(Staff!$K11="Quarterly",IF(AH$4=Staff!$I11,MIN(Staff!$J11,Staff!$L11),IF(AH$4&gt;Staff!$I11,IFERROR(MIN(Staff!$L11,IF(ISNUMBER(AE15),AE15,0)+Staff!$J11),Staff!$J11),0)),IF(Staff!$K11="Annually",IF(AH$4=Staff!$I11,MIN(Staff!$J11,Staff!$L11),IF(AH$4&gt;Staff!$I11,IFERROR(MIN(Staff!$L11,V15+Staff!$J11),MIN(Staff!$J11,Staff!$L11)),0))))))</f>
        <v>0</v>
      </c>
      <c r="AI15" s="567">
        <f>IF(Staff!$K11="Never",IF(AI$4&gt;=Staff!$I11,MIN(Staff!$J11,Staff!$L11),0),IF(Staff!$K11="Monthly",IF(AI$4=Staff!$I11,MIN(Staff!$J11,Staff!$L11),IF(AI$4&gt;Staff!$I11,MIN(Staff!$L11,AH15+Staff!$J11),0)),IF(Staff!$K11="Quarterly",IF(AI$4=Staff!$I11,MIN(Staff!$J11,Staff!$L11),IF(AI$4&gt;Staff!$I11,IFERROR(MIN(Staff!$L11,IF(ISNUMBER(AF15),AF15,0)+Staff!$J11),Staff!$J11),0)),IF(Staff!$K11="Annually",IF(AI$4=Staff!$I11,MIN(Staff!$J11,Staff!$L11),IF(AI$4&gt;Staff!$I11,IFERROR(MIN(Staff!$L11,W15+Staff!$J11),MIN(Staff!$J11,Staff!$L11)),0))))))</f>
        <v>0</v>
      </c>
      <c r="AJ15" s="567">
        <f>IF(Staff!$K11="Never",IF(AJ$4&gt;=Staff!$I11,MIN(Staff!$J11,Staff!$L11),0),IF(Staff!$K11="Monthly",IF(AJ$4=Staff!$I11,MIN(Staff!$J11,Staff!$L11),IF(AJ$4&gt;Staff!$I11,MIN(Staff!$L11,AI15+Staff!$J11),0)),IF(Staff!$K11="Quarterly",IF(AJ$4=Staff!$I11,MIN(Staff!$J11,Staff!$L11),IF(AJ$4&gt;Staff!$I11,IFERROR(MIN(Staff!$L11,IF(ISNUMBER(AG15),AG15,0)+Staff!$J11),Staff!$J11),0)),IF(Staff!$K11="Annually",IF(AJ$4=Staff!$I11,MIN(Staff!$J11,Staff!$L11),IF(AJ$4&gt;Staff!$I11,IFERROR(MIN(Staff!$L11,X15+Staff!$J11),MIN(Staff!$J11,Staff!$L11)),0))))))</f>
        <v>0</v>
      </c>
      <c r="AK15" s="567">
        <f>IF(Staff!$K11="Never",IF(AK$4&gt;=Staff!$I11,MIN(Staff!$J11,Staff!$L11),0),IF(Staff!$K11="Monthly",IF(AK$4=Staff!$I11,MIN(Staff!$J11,Staff!$L11),IF(AK$4&gt;Staff!$I11,MIN(Staff!$L11,AJ15+Staff!$J11),0)),IF(Staff!$K11="Quarterly",IF(AK$4=Staff!$I11,MIN(Staff!$J11,Staff!$L11),IF(AK$4&gt;Staff!$I11,IFERROR(MIN(Staff!$L11,IF(ISNUMBER(AH15),AH15,0)+Staff!$J11),Staff!$J11),0)),IF(Staff!$K11="Annually",IF(AK$4=Staff!$I11,MIN(Staff!$J11,Staff!$L11),IF(AK$4&gt;Staff!$I11,IFERROR(MIN(Staff!$L11,Y15+Staff!$J11),MIN(Staff!$J11,Staff!$L11)),0))))))</f>
        <v>0</v>
      </c>
      <c r="AL15" s="567">
        <f>IF(Staff!$K11="Never",IF(AL$4&gt;=Staff!$I11,MIN(Staff!$J11,Staff!$L11),0),IF(Staff!$K11="Monthly",IF(AL$4=Staff!$I11,MIN(Staff!$J11,Staff!$L11),IF(AL$4&gt;Staff!$I11,MIN(Staff!$L11,AK15+Staff!$J11),0)),IF(Staff!$K11="Quarterly",IF(AL$4=Staff!$I11,MIN(Staff!$J11,Staff!$L11),IF(AL$4&gt;Staff!$I11,IFERROR(MIN(Staff!$L11,IF(ISNUMBER(AI15),AI15,0)+Staff!$J11),Staff!$J11),0)),IF(Staff!$K11="Annually",IF(AL$4=Staff!$I11,MIN(Staff!$J11,Staff!$L11),IF(AL$4&gt;Staff!$I11,IFERROR(MIN(Staff!$L11,Z15+Staff!$J11),MIN(Staff!$J11,Staff!$L11)),0))))))</f>
        <v>0</v>
      </c>
      <c r="AM15" s="567">
        <f>IF(Staff!$K11="Never",IF(AM$4&gt;=Staff!$I11,MIN(Staff!$J11,Staff!$L11),0),IF(Staff!$K11="Monthly",IF(AM$4=Staff!$I11,MIN(Staff!$J11,Staff!$L11),IF(AM$4&gt;Staff!$I11,MIN(Staff!$L11,AL15+Staff!$J11),0)),IF(Staff!$K11="Quarterly",IF(AM$4=Staff!$I11,MIN(Staff!$J11,Staff!$L11),IF(AM$4&gt;Staff!$I11,IFERROR(MIN(Staff!$L11,IF(ISNUMBER(AJ15),AJ15,0)+Staff!$J11),Staff!$J11),0)),IF(Staff!$K11="Annually",IF(AM$4=Staff!$I11,MIN(Staff!$J11,Staff!$L11),IF(AM$4&gt;Staff!$I11,IFERROR(MIN(Staff!$L11,AA15+Staff!$J11),MIN(Staff!$J11,Staff!$L11)),0))))))</f>
        <v>0</v>
      </c>
      <c r="AN15" s="567">
        <f>IF(Staff!$K11="Never",IF(AN$4&gt;=Staff!$I11,MIN(Staff!$J11,Staff!$L11),0),IF(Staff!$K11="Monthly",IF(AN$4=Staff!$I11,MIN(Staff!$J11,Staff!$L11),IF(AN$4&gt;Staff!$I11,MIN(Staff!$L11,AM15+Staff!$J11),0)),IF(Staff!$K11="Quarterly",IF(AN$4=Staff!$I11,MIN(Staff!$J11,Staff!$L11),IF(AN$4&gt;Staff!$I11,IFERROR(MIN(Staff!$L11,IF(ISNUMBER(AK15),AK15,0)+Staff!$J11),Staff!$J11),0)),IF(Staff!$K11="Annually",IF(AN$4=Staff!$I11,MIN(Staff!$J11,Staff!$L11),IF(AN$4&gt;Staff!$I11,IFERROR(MIN(Staff!$L11,AB15+Staff!$J11),MIN(Staff!$J11,Staff!$L11)),0))))))</f>
        <v>0</v>
      </c>
      <c r="AO15" s="567">
        <f>IF(Staff!$K11="Never",IF(AO$4&gt;=Staff!$I11,MIN(Staff!$J11,Staff!$L11),0),IF(Staff!$K11="Monthly",IF(AO$4=Staff!$I11,MIN(Staff!$J11,Staff!$L11),IF(AO$4&gt;Staff!$I11,MIN(Staff!$L11,AN15+Staff!$J11),0)),IF(Staff!$K11="Quarterly",IF(AO$4=Staff!$I11,MIN(Staff!$J11,Staff!$L11),IF(AO$4&gt;Staff!$I11,IFERROR(MIN(Staff!$L11,IF(ISNUMBER(AL15),AL15,0)+Staff!$J11),Staff!$J11),0)),IF(Staff!$K11="Annually",IF(AO$4=Staff!$I11,MIN(Staff!$J11,Staff!$L11),IF(AO$4&gt;Staff!$I11,IFERROR(MIN(Staff!$L11,AC15+Staff!$J11),MIN(Staff!$J11,Staff!$L11)),0))))))</f>
        <v>0</v>
      </c>
      <c r="AP15" s="567">
        <f>IF(Staff!$K11="Never",IF(AP$4&gt;=Staff!$I11,MIN(Staff!$J11,Staff!$L11),0),IF(Staff!$K11="Monthly",IF(AP$4=Staff!$I11,MIN(Staff!$J11,Staff!$L11),IF(AP$4&gt;Staff!$I11,MIN(Staff!$L11,AO15+Staff!$J11),0)),IF(Staff!$K11="Quarterly",IF(AP$4=Staff!$I11,MIN(Staff!$J11,Staff!$L11),IF(AP$4&gt;Staff!$I11,IFERROR(MIN(Staff!$L11,IF(ISNUMBER(AM15),AM15,0)+Staff!$J11),Staff!$J11),0)),IF(Staff!$K11="Annually",IF(AP$4=Staff!$I11,MIN(Staff!$J11,Staff!$L11),IF(AP$4&gt;Staff!$I11,IFERROR(MIN(Staff!$L11,AD15+Staff!$J11),MIN(Staff!$J11,Staff!$L11)),0))))))</f>
        <v>0</v>
      </c>
      <c r="AQ15" s="567">
        <f>IF(Staff!$K11="Never",IF(AQ$4&gt;=Staff!$I11,MIN(Staff!$J11,Staff!$L11),0),IF(Staff!$K11="Monthly",IF(AQ$4=Staff!$I11,MIN(Staff!$J11,Staff!$L11),IF(AQ$4&gt;Staff!$I11,MIN(Staff!$L11,AP15+Staff!$J11),0)),IF(Staff!$K11="Quarterly",IF(AQ$4=Staff!$I11,MIN(Staff!$J11,Staff!$L11),IF(AQ$4&gt;Staff!$I11,IFERROR(MIN(Staff!$L11,IF(ISNUMBER(AN15),AN15,0)+Staff!$J11),Staff!$J11),0)),IF(Staff!$K11="Annually",IF(AQ$4=Staff!$I11,MIN(Staff!$J11,Staff!$L11),IF(AQ$4&gt;Staff!$I11,IFERROR(MIN(Staff!$L11,AE15+Staff!$J11),MIN(Staff!$J11,Staff!$L11)),0))))))</f>
        <v>0</v>
      </c>
      <c r="AR15" s="567">
        <f>IF(Staff!$K11="Never",IF(AR$4&gt;=Staff!$I11,MIN(Staff!$J11,Staff!$L11),0),IF(Staff!$K11="Monthly",IF(AR$4=Staff!$I11,MIN(Staff!$J11,Staff!$L11),IF(AR$4&gt;Staff!$I11,MIN(Staff!$L11,AQ15+Staff!$J11),0)),IF(Staff!$K11="Quarterly",IF(AR$4=Staff!$I11,MIN(Staff!$J11,Staff!$L11),IF(AR$4&gt;Staff!$I11,IFERROR(MIN(Staff!$L11,IF(ISNUMBER(AO15),AO15,0)+Staff!$J11),Staff!$J11),0)),IF(Staff!$K11="Annually",IF(AR$4=Staff!$I11,MIN(Staff!$J11,Staff!$L11),IF(AR$4&gt;Staff!$I11,IFERROR(MIN(Staff!$L11,AF15+Staff!$J11),MIN(Staff!$J11,Staff!$L11)),0))))))</f>
        <v>0</v>
      </c>
      <c r="AS15" s="567">
        <f>IF(Staff!$K11="Never",IF(AS$4&gt;=Staff!$I11,MIN(Staff!$J11,Staff!$L11),0),IF(Staff!$K11="Monthly",IF(AS$4=Staff!$I11,MIN(Staff!$J11,Staff!$L11),IF(AS$4&gt;Staff!$I11,MIN(Staff!$L11,AR15+Staff!$J11),0)),IF(Staff!$K11="Quarterly",IF(AS$4=Staff!$I11,MIN(Staff!$J11,Staff!$L11),IF(AS$4&gt;Staff!$I11,IFERROR(MIN(Staff!$L11,IF(ISNUMBER(AP15),AP15,0)+Staff!$J11),Staff!$J11),0)),IF(Staff!$K11="Annually",IF(AS$4=Staff!$I11,MIN(Staff!$J11,Staff!$L11),IF(AS$4&gt;Staff!$I11,IFERROR(MIN(Staff!$L11,AG15+Staff!$J11),MIN(Staff!$J11,Staff!$L11)),0))))))</f>
        <v>0</v>
      </c>
      <c r="AT15" s="567">
        <f>IF(Staff!$K11="Never",IF(AT$4&gt;=Staff!$I11,MIN(Staff!$J11,Staff!$L11),0),IF(Staff!$K11="Monthly",IF(AT$4=Staff!$I11,MIN(Staff!$J11,Staff!$L11),IF(AT$4&gt;Staff!$I11,MIN(Staff!$L11,AS15+Staff!$J11),0)),IF(Staff!$K11="Quarterly",IF(AT$4=Staff!$I11,MIN(Staff!$J11,Staff!$L11),IF(AT$4&gt;Staff!$I11,IFERROR(MIN(Staff!$L11,IF(ISNUMBER(AQ15),AQ15,0)+Staff!$J11),Staff!$J11),0)),IF(Staff!$K11="Annually",IF(AT$4=Staff!$I11,MIN(Staff!$J11,Staff!$L11),IF(AT$4&gt;Staff!$I11,IFERROR(MIN(Staff!$L11,AH15+Staff!$J11),MIN(Staff!$J11,Staff!$L11)),0))))))</f>
        <v>0</v>
      </c>
      <c r="AU15" s="567">
        <f>IF(Staff!$K11="Never",IF(AU$4&gt;=Staff!$I11,MIN(Staff!$J11,Staff!$L11),0),IF(Staff!$K11="Monthly",IF(AU$4=Staff!$I11,MIN(Staff!$J11,Staff!$L11),IF(AU$4&gt;Staff!$I11,MIN(Staff!$L11,AT15+Staff!$J11),0)),IF(Staff!$K11="Quarterly",IF(AU$4=Staff!$I11,MIN(Staff!$J11,Staff!$L11),IF(AU$4&gt;Staff!$I11,IFERROR(MIN(Staff!$L11,IF(ISNUMBER(AR15),AR15,0)+Staff!$J11),Staff!$J11),0)),IF(Staff!$K11="Annually",IF(AU$4=Staff!$I11,MIN(Staff!$J11,Staff!$L11),IF(AU$4&gt;Staff!$I11,IFERROR(MIN(Staff!$L11,AI15+Staff!$J11),MIN(Staff!$J11,Staff!$L11)),0))))))</f>
        <v>0</v>
      </c>
      <c r="AV15" s="567">
        <f>IF(Staff!$K11="Never",IF(AV$4&gt;=Staff!$I11,MIN(Staff!$J11,Staff!$L11),0),IF(Staff!$K11="Monthly",IF(AV$4=Staff!$I11,MIN(Staff!$J11,Staff!$L11),IF(AV$4&gt;Staff!$I11,MIN(Staff!$L11,AU15+Staff!$J11),0)),IF(Staff!$K11="Quarterly",IF(AV$4=Staff!$I11,MIN(Staff!$J11,Staff!$L11),IF(AV$4&gt;Staff!$I11,IFERROR(MIN(Staff!$L11,IF(ISNUMBER(AS15),AS15,0)+Staff!$J11),Staff!$J11),0)),IF(Staff!$K11="Annually",IF(AV$4=Staff!$I11,MIN(Staff!$J11,Staff!$L11),IF(AV$4&gt;Staff!$I11,IFERROR(MIN(Staff!$L11,AJ15+Staff!$J11),MIN(Staff!$J11,Staff!$L11)),0))))))</f>
        <v>0</v>
      </c>
      <c r="AW15" s="567">
        <f>IF(Staff!$K11="Never",IF(AW$4&gt;=Staff!$I11,MIN(Staff!$J11,Staff!$L11),0),IF(Staff!$K11="Monthly",IF(AW$4=Staff!$I11,MIN(Staff!$J11,Staff!$L11),IF(AW$4&gt;Staff!$I11,MIN(Staff!$L11,AV15+Staff!$J11),0)),IF(Staff!$K11="Quarterly",IF(AW$4=Staff!$I11,MIN(Staff!$J11,Staff!$L11),IF(AW$4&gt;Staff!$I11,IFERROR(MIN(Staff!$L11,IF(ISNUMBER(AT15),AT15,0)+Staff!$J11),Staff!$J11),0)),IF(Staff!$K11="Annually",IF(AW$4=Staff!$I11,MIN(Staff!$J11,Staff!$L11),IF(AW$4&gt;Staff!$I11,IFERROR(MIN(Staff!$L11,AK15+Staff!$J11),MIN(Staff!$J11,Staff!$L11)),0))))))</f>
        <v>0</v>
      </c>
      <c r="AX15" s="567">
        <f>IF(Staff!$K11="Never",IF(AX$4&gt;=Staff!$I11,MIN(Staff!$J11,Staff!$L11),0),IF(Staff!$K11="Monthly",IF(AX$4=Staff!$I11,MIN(Staff!$J11,Staff!$L11),IF(AX$4&gt;Staff!$I11,MIN(Staff!$L11,AW15+Staff!$J11),0)),IF(Staff!$K11="Quarterly",IF(AX$4=Staff!$I11,MIN(Staff!$J11,Staff!$L11),IF(AX$4&gt;Staff!$I11,IFERROR(MIN(Staff!$L11,IF(ISNUMBER(AU15),AU15,0)+Staff!$J11),Staff!$J11),0)),IF(Staff!$K11="Annually",IF(AX$4=Staff!$I11,MIN(Staff!$J11,Staff!$L11),IF(AX$4&gt;Staff!$I11,IFERROR(MIN(Staff!$L11,AL15+Staff!$J11),MIN(Staff!$J11,Staff!$L11)),0))))))</f>
        <v>0</v>
      </c>
      <c r="AY15" s="567">
        <f>IF(Staff!$K11="Never",IF(AY$4&gt;=Staff!$I11,MIN(Staff!$J11,Staff!$L11),0),IF(Staff!$K11="Monthly",IF(AY$4=Staff!$I11,MIN(Staff!$J11,Staff!$L11),IF(AY$4&gt;Staff!$I11,MIN(Staff!$L11,AX15+Staff!$J11),0)),IF(Staff!$K11="Quarterly",IF(AY$4=Staff!$I11,MIN(Staff!$J11,Staff!$L11),IF(AY$4&gt;Staff!$I11,IFERROR(MIN(Staff!$L11,IF(ISNUMBER(AV15),AV15,0)+Staff!$J11),Staff!$J11),0)),IF(Staff!$K11="Annually",IF(AY$4=Staff!$I11,MIN(Staff!$J11,Staff!$L11),IF(AY$4&gt;Staff!$I11,IFERROR(MIN(Staff!$L11,AM15+Staff!$J11),MIN(Staff!$J11,Staff!$L11)),0))))))</f>
        <v>0</v>
      </c>
      <c r="AZ15" s="567">
        <f>IF(Staff!$K11="Never",IF(AZ$4&gt;=Staff!$I11,MIN(Staff!$J11,Staff!$L11),0),IF(Staff!$K11="Monthly",IF(AZ$4=Staff!$I11,MIN(Staff!$J11,Staff!$L11),IF(AZ$4&gt;Staff!$I11,MIN(Staff!$L11,AY15+Staff!$J11),0)),IF(Staff!$K11="Quarterly",IF(AZ$4=Staff!$I11,MIN(Staff!$J11,Staff!$L11),IF(AZ$4&gt;Staff!$I11,IFERROR(MIN(Staff!$L11,IF(ISNUMBER(AW15),AW15,0)+Staff!$J11),Staff!$J11),0)),IF(Staff!$K11="Annually",IF(AZ$4=Staff!$I11,MIN(Staff!$J11,Staff!$L11),IF(AZ$4&gt;Staff!$I11,IFERROR(MIN(Staff!$L11,AN15+Staff!$J11),MIN(Staff!$J11,Staff!$L11)),0))))))</f>
        <v>0</v>
      </c>
      <c r="BA15" s="567">
        <f>IF(Staff!$K11="Never",IF(BA$4&gt;=Staff!$I11,MIN(Staff!$J11,Staff!$L11),0),IF(Staff!$K11="Monthly",IF(BA$4=Staff!$I11,MIN(Staff!$J11,Staff!$L11),IF(BA$4&gt;Staff!$I11,MIN(Staff!$L11,AZ15+Staff!$J11),0)),IF(Staff!$K11="Quarterly",IF(BA$4=Staff!$I11,MIN(Staff!$J11,Staff!$L11),IF(BA$4&gt;Staff!$I11,IFERROR(MIN(Staff!$L11,IF(ISNUMBER(AX15),AX15,0)+Staff!$J11),Staff!$J11),0)),IF(Staff!$K11="Annually",IF(BA$4=Staff!$I11,MIN(Staff!$J11,Staff!$L11),IF(BA$4&gt;Staff!$I11,IFERROR(MIN(Staff!$L11,AO15+Staff!$J11),MIN(Staff!$J11,Staff!$L11)),0))))))</f>
        <v>0</v>
      </c>
      <c r="BB15" s="567">
        <f>IF(Staff!$K11="Never",IF(BB$4&gt;=Staff!$I11,MIN(Staff!$J11,Staff!$L11),0),IF(Staff!$K11="Monthly",IF(BB$4=Staff!$I11,MIN(Staff!$J11,Staff!$L11),IF(BB$4&gt;Staff!$I11,MIN(Staff!$L11,BA15+Staff!$J11),0)),IF(Staff!$K11="Quarterly",IF(BB$4=Staff!$I11,MIN(Staff!$J11,Staff!$L11),IF(BB$4&gt;Staff!$I11,IFERROR(MIN(Staff!$L11,IF(ISNUMBER(AY15),AY15,0)+Staff!$J11),Staff!$J11),0)),IF(Staff!$K11="Annually",IF(BB$4=Staff!$I11,MIN(Staff!$J11,Staff!$L11),IF(BB$4&gt;Staff!$I11,IFERROR(MIN(Staff!$L11,AP15+Staff!$J11),MIN(Staff!$J11,Staff!$L11)),0))))))</f>
        <v>0</v>
      </c>
      <c r="BC15" s="567">
        <f>IF(Staff!$K11="Never",IF(BC$4&gt;=Staff!$I11,MIN(Staff!$J11,Staff!$L11),0),IF(Staff!$K11="Monthly",IF(BC$4=Staff!$I11,MIN(Staff!$J11,Staff!$L11),IF(BC$4&gt;Staff!$I11,MIN(Staff!$L11,BB15+Staff!$J11),0)),IF(Staff!$K11="Quarterly",IF(BC$4=Staff!$I11,MIN(Staff!$J11,Staff!$L11),IF(BC$4&gt;Staff!$I11,IFERROR(MIN(Staff!$L11,IF(ISNUMBER(AZ15),AZ15,0)+Staff!$J11),Staff!$J11),0)),IF(Staff!$K11="Annually",IF(BC$4=Staff!$I11,MIN(Staff!$J11,Staff!$L11),IF(BC$4&gt;Staff!$I11,IFERROR(MIN(Staff!$L11,AQ15+Staff!$J11),MIN(Staff!$J11,Staff!$L11)),0))))))</f>
        <v>0</v>
      </c>
      <c r="BD15" s="567">
        <f>IF(Staff!$K11="Never",IF(BD$4&gt;=Staff!$I11,MIN(Staff!$J11,Staff!$L11),0),IF(Staff!$K11="Monthly",IF(BD$4=Staff!$I11,MIN(Staff!$J11,Staff!$L11),IF(BD$4&gt;Staff!$I11,MIN(Staff!$L11,BC15+Staff!$J11),0)),IF(Staff!$K11="Quarterly",IF(BD$4=Staff!$I11,MIN(Staff!$J11,Staff!$L11),IF(BD$4&gt;Staff!$I11,IFERROR(MIN(Staff!$L11,IF(ISNUMBER(BA15),BA15,0)+Staff!$J11),Staff!$J11),0)),IF(Staff!$K11="Annually",IF(BD$4=Staff!$I11,MIN(Staff!$J11,Staff!$L11),IF(BD$4&gt;Staff!$I11,IFERROR(MIN(Staff!$L11,AR15+Staff!$J11),MIN(Staff!$J11,Staff!$L11)),0))))))</f>
        <v>0</v>
      </c>
      <c r="BE15" s="567">
        <f>IF(Staff!$K11="Never",IF(BE$4&gt;=Staff!$I11,MIN(Staff!$J11,Staff!$L11),0),IF(Staff!$K11="Monthly",IF(BE$4=Staff!$I11,MIN(Staff!$J11,Staff!$L11),IF(BE$4&gt;Staff!$I11,MIN(Staff!$L11,BD15+Staff!$J11),0)),IF(Staff!$K11="Quarterly",IF(BE$4=Staff!$I11,MIN(Staff!$J11,Staff!$L11),IF(BE$4&gt;Staff!$I11,IFERROR(MIN(Staff!$L11,IF(ISNUMBER(BB15),BB15,0)+Staff!$J11),Staff!$J11),0)),IF(Staff!$K11="Annually",IF(BE$4=Staff!$I11,MIN(Staff!$J11,Staff!$L11),IF(BE$4&gt;Staff!$I11,IFERROR(MIN(Staff!$L11,AS15+Staff!$J11),MIN(Staff!$J11,Staff!$L11)),0))))))</f>
        <v>0</v>
      </c>
      <c r="BF15" s="567">
        <f>IF(Staff!$K11="Never",IF(BF$4&gt;=Staff!$I11,MIN(Staff!$J11,Staff!$L11),0),IF(Staff!$K11="Monthly",IF(BF$4=Staff!$I11,MIN(Staff!$J11,Staff!$L11),IF(BF$4&gt;Staff!$I11,MIN(Staff!$L11,BE15+Staff!$J11),0)),IF(Staff!$K11="Quarterly",IF(BF$4=Staff!$I11,MIN(Staff!$J11,Staff!$L11),IF(BF$4&gt;Staff!$I11,IFERROR(MIN(Staff!$L11,IF(ISNUMBER(BC15),BC15,0)+Staff!$J11),Staff!$J11),0)),IF(Staff!$K11="Annually",IF(BF$4=Staff!$I11,MIN(Staff!$J11,Staff!$L11),IF(BF$4&gt;Staff!$I11,IFERROR(MIN(Staff!$L11,AT15+Staff!$J11),MIN(Staff!$J11,Staff!$L11)),0))))))</f>
        <v>0</v>
      </c>
      <c r="BG15" s="567">
        <f>IF(Staff!$K11="Never",IF(BG$4&gt;=Staff!$I11,MIN(Staff!$J11,Staff!$L11),0),IF(Staff!$K11="Monthly",IF(BG$4=Staff!$I11,MIN(Staff!$J11,Staff!$L11),IF(BG$4&gt;Staff!$I11,MIN(Staff!$L11,BF15+Staff!$J11),0)),IF(Staff!$K11="Quarterly",IF(BG$4=Staff!$I11,MIN(Staff!$J11,Staff!$L11),IF(BG$4&gt;Staff!$I11,IFERROR(MIN(Staff!$L11,IF(ISNUMBER(BD15),BD15,0)+Staff!$J11),Staff!$J11),0)),IF(Staff!$K11="Annually",IF(BG$4=Staff!$I11,MIN(Staff!$J11,Staff!$L11),IF(BG$4&gt;Staff!$I11,IFERROR(MIN(Staff!$L11,AU15+Staff!$J11),MIN(Staff!$J11,Staff!$L11)),0))))))</f>
        <v>0</v>
      </c>
      <c r="BH15" s="567">
        <f>IF(Staff!$K11="Never",IF(BH$4&gt;=Staff!$I11,MIN(Staff!$J11,Staff!$L11),0),IF(Staff!$K11="Monthly",IF(BH$4=Staff!$I11,MIN(Staff!$J11,Staff!$L11),IF(BH$4&gt;Staff!$I11,MIN(Staff!$L11,BG15+Staff!$J11),0)),IF(Staff!$K11="Quarterly",IF(BH$4=Staff!$I11,MIN(Staff!$J11,Staff!$L11),IF(BH$4&gt;Staff!$I11,IFERROR(MIN(Staff!$L11,IF(ISNUMBER(BE15),BE15,0)+Staff!$J11),Staff!$J11),0)),IF(Staff!$K11="Annually",IF(BH$4=Staff!$I11,MIN(Staff!$J11,Staff!$L11),IF(BH$4&gt;Staff!$I11,IFERROR(MIN(Staff!$L11,AV15+Staff!$J11),MIN(Staff!$J11,Staff!$L11)),0))))))</f>
        <v>0</v>
      </c>
      <c r="BI15" s="567">
        <f>IF(Staff!$K11="Never",IF(BI$4&gt;=Staff!$I11,MIN(Staff!$J11,Staff!$L11),0),IF(Staff!$K11="Monthly",IF(BI$4=Staff!$I11,MIN(Staff!$J11,Staff!$L11),IF(BI$4&gt;Staff!$I11,MIN(Staff!$L11,BH15+Staff!$J11),0)),IF(Staff!$K11="Quarterly",IF(BI$4=Staff!$I11,MIN(Staff!$J11,Staff!$L11),IF(BI$4&gt;Staff!$I11,IFERROR(MIN(Staff!$L11,IF(ISNUMBER(BF15),BF15,0)+Staff!$J11),Staff!$J11),0)),IF(Staff!$K11="Annually",IF(BI$4=Staff!$I11,MIN(Staff!$J11,Staff!$L11),IF(BI$4&gt;Staff!$I11,IFERROR(MIN(Staff!$L11,AW15+Staff!$J11),MIN(Staff!$J11,Staff!$L11)),0))))))</f>
        <v>0</v>
      </c>
      <c r="BJ15" s="567">
        <f>IF(Staff!$K11="Never",IF(BJ$4&gt;=Staff!$I11,MIN(Staff!$J11,Staff!$L11),0),IF(Staff!$K11="Monthly",IF(BJ$4=Staff!$I11,MIN(Staff!$J11,Staff!$L11),IF(BJ$4&gt;Staff!$I11,MIN(Staff!$L11,BI15+Staff!$J11),0)),IF(Staff!$K11="Quarterly",IF(BJ$4=Staff!$I11,MIN(Staff!$J11,Staff!$L11),IF(BJ$4&gt;Staff!$I11,IFERROR(MIN(Staff!$L11,IF(ISNUMBER(BG15),BG15,0)+Staff!$J11),Staff!$J11),0)),IF(Staff!$K11="Annually",IF(BJ$4=Staff!$I11,MIN(Staff!$J11,Staff!$L11),IF(BJ$4&gt;Staff!$I11,IFERROR(MIN(Staff!$L11,AX15+Staff!$J11),MIN(Staff!$J11,Staff!$L11)),0))))))</f>
        <v>0</v>
      </c>
      <c r="BK15" s="567">
        <f>IF(Staff!$K11="Never",IF(BK$4&gt;=Staff!$I11,MIN(Staff!$J11,Staff!$L11),0),IF(Staff!$K11="Monthly",IF(BK$4=Staff!$I11,MIN(Staff!$J11,Staff!$L11),IF(BK$4&gt;Staff!$I11,MIN(Staff!$L11,BJ15+Staff!$J11),0)),IF(Staff!$K11="Quarterly",IF(BK$4=Staff!$I11,MIN(Staff!$J11,Staff!$L11),IF(BK$4&gt;Staff!$I11,IFERROR(MIN(Staff!$L11,IF(ISNUMBER(BH15),BH15,0)+Staff!$J11),Staff!$J11),0)),IF(Staff!$K11="Annually",IF(BK$4=Staff!$I11,MIN(Staff!$J11,Staff!$L11),IF(BK$4&gt;Staff!$I11,IFERROR(MIN(Staff!$L11,AY15+Staff!$J11),MIN(Staff!$J11,Staff!$L11)),0))))))</f>
        <v>0</v>
      </c>
      <c r="BL15" s="567">
        <f>IF(Staff!$K11="Never",IF(BL$4&gt;=Staff!$I11,MIN(Staff!$J11,Staff!$L11),0),IF(Staff!$K11="Monthly",IF(BL$4=Staff!$I11,MIN(Staff!$J11,Staff!$L11),IF(BL$4&gt;Staff!$I11,MIN(Staff!$L11,BK15+Staff!$J11),0)),IF(Staff!$K11="Quarterly",IF(BL$4=Staff!$I11,MIN(Staff!$J11,Staff!$L11),IF(BL$4&gt;Staff!$I11,IFERROR(MIN(Staff!$L11,IF(ISNUMBER(BI15),BI15,0)+Staff!$J11),Staff!$J11),0)),IF(Staff!$K11="Annually",IF(BL$4=Staff!$I11,MIN(Staff!$J11,Staff!$L11),IF(BL$4&gt;Staff!$I11,IFERROR(MIN(Staff!$L11,AZ15+Staff!$J11),MIN(Staff!$J11,Staff!$L11)),0))))))</f>
        <v>0</v>
      </c>
      <c r="BM15" s="567">
        <f>IF(Staff!$K11="Never",IF(BM$4&gt;=Staff!$I11,MIN(Staff!$J11,Staff!$L11),0),IF(Staff!$K11="Monthly",IF(BM$4=Staff!$I11,MIN(Staff!$J11,Staff!$L11),IF(BM$4&gt;Staff!$I11,MIN(Staff!$L11,BL15+Staff!$J11),0)),IF(Staff!$K11="Quarterly",IF(BM$4=Staff!$I11,MIN(Staff!$J11,Staff!$L11),IF(BM$4&gt;Staff!$I11,IFERROR(MIN(Staff!$L11,IF(ISNUMBER(BJ15),BJ15,0)+Staff!$J11),Staff!$J11),0)),IF(Staff!$K11="Annually",IF(BM$4=Staff!$I11,MIN(Staff!$J11,Staff!$L11),IF(BM$4&gt;Staff!$I11,IFERROR(MIN(Staff!$L11,BA15+Staff!$J11),MIN(Staff!$J11,Staff!$L11)),0))))))</f>
        <v>0</v>
      </c>
      <c r="BN15" s="567">
        <f>IF(Staff!$K11="Never",IF(BN$4&gt;=Staff!$I11,MIN(Staff!$J11,Staff!$L11),0),IF(Staff!$K11="Monthly",IF(BN$4=Staff!$I11,MIN(Staff!$J11,Staff!$L11),IF(BN$4&gt;Staff!$I11,MIN(Staff!$L11,BM15+Staff!$J11),0)),IF(Staff!$K11="Quarterly",IF(BN$4=Staff!$I11,MIN(Staff!$J11,Staff!$L11),IF(BN$4&gt;Staff!$I11,IFERROR(MIN(Staff!$L11,IF(ISNUMBER(BK15),BK15,0)+Staff!$J11),Staff!$J11),0)),IF(Staff!$K11="Annually",IF(BN$4=Staff!$I11,MIN(Staff!$J11,Staff!$L11),IF(BN$4&gt;Staff!$I11,IFERROR(MIN(Staff!$L11,BB15+Staff!$J11),MIN(Staff!$J11,Staff!$L11)),0))))))</f>
        <v>0</v>
      </c>
      <c r="BO15" s="567">
        <f>IF(Staff!$K11="Never",IF(BO$4&gt;=Staff!$I11,MIN(Staff!$J11,Staff!$L11),0),IF(Staff!$K11="Monthly",IF(BO$4=Staff!$I11,MIN(Staff!$J11,Staff!$L11),IF(BO$4&gt;Staff!$I11,MIN(Staff!$L11,BN15+Staff!$J11),0)),IF(Staff!$K11="Quarterly",IF(BO$4=Staff!$I11,MIN(Staff!$J11,Staff!$L11),IF(BO$4&gt;Staff!$I11,IFERROR(MIN(Staff!$L11,IF(ISNUMBER(BL15),BL15,0)+Staff!$J11),Staff!$J11),0)),IF(Staff!$K11="Annually",IF(BO$4=Staff!$I11,MIN(Staff!$J11,Staff!$L11),IF(BO$4&gt;Staff!$I11,IFERROR(MIN(Staff!$L11,BC15+Staff!$J11),MIN(Staff!$J11,Staff!$L11)),0))))))</f>
        <v>0</v>
      </c>
      <c r="BP15" s="567">
        <f>IF(Staff!$K11="Never",IF(BP$4&gt;=Staff!$I11,MIN(Staff!$J11,Staff!$L11),0),IF(Staff!$K11="Monthly",IF(BP$4=Staff!$I11,MIN(Staff!$J11,Staff!$L11),IF(BP$4&gt;Staff!$I11,MIN(Staff!$L11,BO15+Staff!$J11),0)),IF(Staff!$K11="Quarterly",IF(BP$4=Staff!$I11,MIN(Staff!$J11,Staff!$L11),IF(BP$4&gt;Staff!$I11,IFERROR(MIN(Staff!$L11,IF(ISNUMBER(BM15),BM15,0)+Staff!$J11),Staff!$J11),0)),IF(Staff!$K11="Annually",IF(BP$4=Staff!$I11,MIN(Staff!$J11,Staff!$L11),IF(BP$4&gt;Staff!$I11,IFERROR(MIN(Staff!$L11,BD15+Staff!$J11),MIN(Staff!$J11,Staff!$L11)),0))))))</f>
        <v>0</v>
      </c>
      <c r="BQ15" s="567">
        <f>IF(Staff!$K11="Never",IF(BQ$4&gt;=Staff!$I11,MIN(Staff!$J11,Staff!$L11),0),IF(Staff!$K11="Monthly",IF(BQ$4=Staff!$I11,MIN(Staff!$J11,Staff!$L11),IF(BQ$4&gt;Staff!$I11,MIN(Staff!$L11,BP15+Staff!$J11),0)),IF(Staff!$K11="Quarterly",IF(BQ$4=Staff!$I11,MIN(Staff!$J11,Staff!$L11),IF(BQ$4&gt;Staff!$I11,IFERROR(MIN(Staff!$L11,IF(ISNUMBER(BN15),BN15,0)+Staff!$J11),Staff!$J11),0)),IF(Staff!$K11="Annually",IF(BQ$4=Staff!$I11,MIN(Staff!$J11,Staff!$L11),IF(BQ$4&gt;Staff!$I11,IFERROR(MIN(Staff!$L11,BE15+Staff!$J11),MIN(Staff!$J11,Staff!$L11)),0))))))</f>
        <v>0</v>
      </c>
      <c r="BR15" s="567">
        <f>IF(Staff!$K11="Never",IF(BR$4&gt;=Staff!$I11,MIN(Staff!$J11,Staff!$L11),0),IF(Staff!$K11="Monthly",IF(BR$4=Staff!$I11,MIN(Staff!$J11,Staff!$L11),IF(BR$4&gt;Staff!$I11,MIN(Staff!$L11,BQ15+Staff!$J11),0)),IF(Staff!$K11="Quarterly",IF(BR$4=Staff!$I11,MIN(Staff!$J11,Staff!$L11),IF(BR$4&gt;Staff!$I11,IFERROR(MIN(Staff!$L11,IF(ISNUMBER(BO15),BO15,0)+Staff!$J11),Staff!$J11),0)),IF(Staff!$K11="Annually",IF(BR$4=Staff!$I11,MIN(Staff!$J11,Staff!$L11),IF(BR$4&gt;Staff!$I11,IFERROR(MIN(Staff!$L11,BF15+Staff!$J11),MIN(Staff!$J11,Staff!$L11)),0))))))</f>
        <v>0</v>
      </c>
      <c r="BS15" s="567">
        <f>IF(Staff!$K11="Never",IF(BS$4&gt;=Staff!$I11,MIN(Staff!$J11,Staff!$L11),0),IF(Staff!$K11="Monthly",IF(BS$4=Staff!$I11,MIN(Staff!$J11,Staff!$L11),IF(BS$4&gt;Staff!$I11,MIN(Staff!$L11,BR15+Staff!$J11),0)),IF(Staff!$K11="Quarterly",IF(BS$4=Staff!$I11,MIN(Staff!$J11,Staff!$L11),IF(BS$4&gt;Staff!$I11,IFERROR(MIN(Staff!$L11,IF(ISNUMBER(BP15),BP15,0)+Staff!$J11),Staff!$J11),0)),IF(Staff!$K11="Annually",IF(BS$4=Staff!$I11,MIN(Staff!$J11,Staff!$L11),IF(BS$4&gt;Staff!$I11,IFERROR(MIN(Staff!$L11,BG15+Staff!$J11),MIN(Staff!$J11,Staff!$L11)),0))))))</f>
        <v>0</v>
      </c>
      <c r="BT15" s="567">
        <f>IF(Staff!$K11="Never",IF(BT$4&gt;=Staff!$I11,MIN(Staff!$J11,Staff!$L11),0),IF(Staff!$K11="Monthly",IF(BT$4=Staff!$I11,MIN(Staff!$J11,Staff!$L11),IF(BT$4&gt;Staff!$I11,MIN(Staff!$L11,BS15+Staff!$J11),0)),IF(Staff!$K11="Quarterly",IF(BT$4=Staff!$I11,MIN(Staff!$J11,Staff!$L11),IF(BT$4&gt;Staff!$I11,IFERROR(MIN(Staff!$L11,IF(ISNUMBER(BQ15),BQ15,0)+Staff!$J11),Staff!$J11),0)),IF(Staff!$K11="Annually",IF(BT$4=Staff!$I11,MIN(Staff!$J11,Staff!$L11),IF(BT$4&gt;Staff!$I11,IFERROR(MIN(Staff!$L11,BH15+Staff!$J11),MIN(Staff!$J11,Staff!$L11)),0))))))</f>
        <v>0</v>
      </c>
      <c r="BU15" s="567">
        <f>IF(Staff!$K11="Never",IF(BU$4&gt;=Staff!$I11,MIN(Staff!$J11,Staff!$L11),0),IF(Staff!$K11="Monthly",IF(BU$4=Staff!$I11,MIN(Staff!$J11,Staff!$L11),IF(BU$4&gt;Staff!$I11,MIN(Staff!$L11,BT15+Staff!$J11),0)),IF(Staff!$K11="Quarterly",IF(BU$4=Staff!$I11,MIN(Staff!$J11,Staff!$L11),IF(BU$4&gt;Staff!$I11,IFERROR(MIN(Staff!$L11,IF(ISNUMBER(BR15),BR15,0)+Staff!$J11),Staff!$J11),0)),IF(Staff!$K11="Annually",IF(BU$4=Staff!$I11,MIN(Staff!$J11,Staff!$L11),IF(BU$4&gt;Staff!$I11,IFERROR(MIN(Staff!$L11,BI15+Staff!$J11),MIN(Staff!$J11,Staff!$L11)),0))))))</f>
        <v>0</v>
      </c>
      <c r="BV15" s="567">
        <f>IF(Staff!$K11="Never",IF(BV$4&gt;=Staff!$I11,MIN(Staff!$J11,Staff!$L11),0),IF(Staff!$K11="Monthly",IF(BV$4=Staff!$I11,MIN(Staff!$J11,Staff!$L11),IF(BV$4&gt;Staff!$I11,MIN(Staff!$L11,BU15+Staff!$J11),0)),IF(Staff!$K11="Quarterly",IF(BV$4=Staff!$I11,MIN(Staff!$J11,Staff!$L11),IF(BV$4&gt;Staff!$I11,IFERROR(MIN(Staff!$L11,IF(ISNUMBER(BS15),BS15,0)+Staff!$J11),Staff!$J11),0)),IF(Staff!$K11="Annually",IF(BV$4=Staff!$I11,MIN(Staff!$J11,Staff!$L11),IF(BV$4&gt;Staff!$I11,IFERROR(MIN(Staff!$L11,BJ15+Staff!$J11),MIN(Staff!$J11,Staff!$L11)),0))))))</f>
        <v>0</v>
      </c>
      <c r="BW15" s="567">
        <f>IF(Staff!$K11="Never",IF(BW$4&gt;=Staff!$I11,MIN(Staff!$J11,Staff!$L11),0),IF(Staff!$K11="Monthly",IF(BW$4=Staff!$I11,MIN(Staff!$J11,Staff!$L11),IF(BW$4&gt;Staff!$I11,MIN(Staff!$L11,BV15+Staff!$J11),0)),IF(Staff!$K11="Quarterly",IF(BW$4=Staff!$I11,MIN(Staff!$J11,Staff!$L11),IF(BW$4&gt;Staff!$I11,IFERROR(MIN(Staff!$L11,IF(ISNUMBER(BT15),BT15,0)+Staff!$J11),Staff!$J11),0)),IF(Staff!$K11="Annually",IF(BW$4=Staff!$I11,MIN(Staff!$J11,Staff!$L11),IF(BW$4&gt;Staff!$I11,IFERROR(MIN(Staff!$L11,BK15+Staff!$J11),MIN(Staff!$J11,Staff!$L11)),0))))))</f>
        <v>0</v>
      </c>
      <c r="BX15" s="567">
        <f>IF(Staff!$K11="Never",IF(BX$4&gt;=Staff!$I11,MIN(Staff!$J11,Staff!$L11),0),IF(Staff!$K11="Monthly",IF(BX$4=Staff!$I11,MIN(Staff!$J11,Staff!$L11),IF(BX$4&gt;Staff!$I11,MIN(Staff!$L11,BW15+Staff!$J11),0)),IF(Staff!$K11="Quarterly",IF(BX$4=Staff!$I11,MIN(Staff!$J11,Staff!$L11),IF(BX$4&gt;Staff!$I11,IFERROR(MIN(Staff!$L11,IF(ISNUMBER(BU15),BU15,0)+Staff!$J11),Staff!$J11),0)),IF(Staff!$K11="Annually",IF(BX$4=Staff!$I11,MIN(Staff!$J11,Staff!$L11),IF(BX$4&gt;Staff!$I11,IFERROR(MIN(Staff!$L11,BL15+Staff!$J11),MIN(Staff!$J11,Staff!$L11)),0))))))</f>
        <v>0</v>
      </c>
      <c r="BY15" s="567">
        <f>IF(Staff!$K11="Never",IF(BY$4&gt;=Staff!$I11,MIN(Staff!$J11,Staff!$L11),0),IF(Staff!$K11="Monthly",IF(BY$4=Staff!$I11,MIN(Staff!$J11,Staff!$L11),IF(BY$4&gt;Staff!$I11,MIN(Staff!$L11,BX15+Staff!$J11),0)),IF(Staff!$K11="Quarterly",IF(BY$4=Staff!$I11,MIN(Staff!$J11,Staff!$L11),IF(BY$4&gt;Staff!$I11,IFERROR(MIN(Staff!$L11,IF(ISNUMBER(BV15),BV15,0)+Staff!$J11),Staff!$J11),0)),IF(Staff!$K11="Annually",IF(BY$4=Staff!$I11,MIN(Staff!$J11,Staff!$L11),IF(BY$4&gt;Staff!$I11,IFERROR(MIN(Staff!$L11,BM15+Staff!$J11),MIN(Staff!$J11,Staff!$L11)),0))))))</f>
        <v>0</v>
      </c>
      <c r="BZ15" s="567">
        <f>IF(Staff!$K11="Never",IF(BZ$4&gt;=Staff!$I11,MIN(Staff!$J11,Staff!$L11),0),IF(Staff!$K11="Monthly",IF(BZ$4=Staff!$I11,MIN(Staff!$J11,Staff!$L11),IF(BZ$4&gt;Staff!$I11,MIN(Staff!$L11,BY15+Staff!$J11),0)),IF(Staff!$K11="Quarterly",IF(BZ$4=Staff!$I11,MIN(Staff!$J11,Staff!$L11),IF(BZ$4&gt;Staff!$I11,IFERROR(MIN(Staff!$L11,IF(ISNUMBER(BW15),BW15,0)+Staff!$J11),Staff!$J11),0)),IF(Staff!$K11="Annually",IF(BZ$4=Staff!$I11,MIN(Staff!$J11,Staff!$L11),IF(BZ$4&gt;Staff!$I11,IFERROR(MIN(Staff!$L11,BN15+Staff!$J11),MIN(Staff!$J11,Staff!$L11)),0))))))</f>
        <v>0</v>
      </c>
      <c r="CA15" s="567">
        <f>IF(Staff!$K11="Never",IF(CA$4&gt;=Staff!$I11,MIN(Staff!$J11,Staff!$L11),0),IF(Staff!$K11="Monthly",IF(CA$4=Staff!$I11,MIN(Staff!$J11,Staff!$L11),IF(CA$4&gt;Staff!$I11,MIN(Staff!$L11,BZ15+Staff!$J11),0)),IF(Staff!$K11="Quarterly",IF(CA$4=Staff!$I11,MIN(Staff!$J11,Staff!$L11),IF(CA$4&gt;Staff!$I11,IFERROR(MIN(Staff!$L11,IF(ISNUMBER(BX15),BX15,0)+Staff!$J11),Staff!$J11),0)),IF(Staff!$K11="Annually",IF(CA$4=Staff!$I11,MIN(Staff!$J11,Staff!$L11),IF(CA$4&gt;Staff!$I11,IFERROR(MIN(Staff!$L11,BO15+Staff!$J11),MIN(Staff!$J11,Staff!$L11)),0))))))</f>
        <v>0</v>
      </c>
      <c r="CB15" s="567">
        <f>IF(Staff!$K11="Never",IF(CB$4&gt;=Staff!$I11,MIN(Staff!$J11,Staff!$L11),0),IF(Staff!$K11="Monthly",IF(CB$4=Staff!$I11,MIN(Staff!$J11,Staff!$L11),IF(CB$4&gt;Staff!$I11,MIN(Staff!$L11,CA15+Staff!$J11),0)),IF(Staff!$K11="Quarterly",IF(CB$4=Staff!$I11,MIN(Staff!$J11,Staff!$L11),IF(CB$4&gt;Staff!$I11,IFERROR(MIN(Staff!$L11,IF(ISNUMBER(BY15),BY15,0)+Staff!$J11),Staff!$J11),0)),IF(Staff!$K11="Annually",IF(CB$4=Staff!$I11,MIN(Staff!$J11,Staff!$L11),IF(CB$4&gt;Staff!$I11,IFERROR(MIN(Staff!$L11,BP15+Staff!$J11),MIN(Staff!$J11,Staff!$L11)),0))))))</f>
        <v>0</v>
      </c>
      <c r="CC15" s="567">
        <f>IF(Staff!$K11="Never",IF(CC$4&gt;=Staff!$I11,MIN(Staff!$J11,Staff!$L11),0),IF(Staff!$K11="Monthly",IF(CC$4=Staff!$I11,MIN(Staff!$J11,Staff!$L11),IF(CC$4&gt;Staff!$I11,MIN(Staff!$L11,CB15+Staff!$J11),0)),IF(Staff!$K11="Quarterly",IF(CC$4=Staff!$I11,MIN(Staff!$J11,Staff!$L11),IF(CC$4&gt;Staff!$I11,IFERROR(MIN(Staff!$L11,IF(ISNUMBER(BZ15),BZ15,0)+Staff!$J11),Staff!$J11),0)),IF(Staff!$K11="Annually",IF(CC$4=Staff!$I11,MIN(Staff!$J11,Staff!$L11),IF(CC$4&gt;Staff!$I11,IFERROR(MIN(Staff!$L11,BQ15+Staff!$J11),MIN(Staff!$J11,Staff!$L11)),0))))))</f>
        <v>0</v>
      </c>
      <c r="CD15" s="567">
        <f>IF(Staff!$K11="Never",IF(CD$4&gt;=Staff!$I11,MIN(Staff!$J11,Staff!$L11),0),IF(Staff!$K11="Monthly",IF(CD$4=Staff!$I11,MIN(Staff!$J11,Staff!$L11),IF(CD$4&gt;Staff!$I11,MIN(Staff!$L11,CC15+Staff!$J11),0)),IF(Staff!$K11="Quarterly",IF(CD$4=Staff!$I11,MIN(Staff!$J11,Staff!$L11),IF(CD$4&gt;Staff!$I11,IFERROR(MIN(Staff!$L11,IF(ISNUMBER(CA15),CA15,0)+Staff!$J11),Staff!$J11),0)),IF(Staff!$K11="Annually",IF(CD$4=Staff!$I11,MIN(Staff!$J11,Staff!$L11),IF(CD$4&gt;Staff!$I11,IFERROR(MIN(Staff!$L11,BR15+Staff!$J11),MIN(Staff!$J11,Staff!$L11)),0))))))</f>
        <v>0</v>
      </c>
      <c r="CE15" s="567">
        <f>IF(Staff!$K11="Never",IF(CE$4&gt;=Staff!$I11,MIN(Staff!$J11,Staff!$L11),0),IF(Staff!$K11="Monthly",IF(CE$4=Staff!$I11,MIN(Staff!$J11,Staff!$L11),IF(CE$4&gt;Staff!$I11,MIN(Staff!$L11,CD15+Staff!$J11),0)),IF(Staff!$K11="Quarterly",IF(CE$4=Staff!$I11,MIN(Staff!$J11,Staff!$L11),IF(CE$4&gt;Staff!$I11,IFERROR(MIN(Staff!$L11,IF(ISNUMBER(CB15),CB15,0)+Staff!$J11),Staff!$J11),0)),IF(Staff!$K11="Annually",IF(CE$4=Staff!$I11,MIN(Staff!$J11,Staff!$L11),IF(CE$4&gt;Staff!$I11,IFERROR(MIN(Staff!$L11,BS15+Staff!$J11),MIN(Staff!$J11,Staff!$L11)),0))))))</f>
        <v>0</v>
      </c>
      <c r="CF15" s="567">
        <f>IF(Staff!$K11="Never",IF(CF$4&gt;=Staff!$I11,MIN(Staff!$J11,Staff!$L11),0),IF(Staff!$K11="Monthly",IF(CF$4=Staff!$I11,MIN(Staff!$J11,Staff!$L11),IF(CF$4&gt;Staff!$I11,MIN(Staff!$L11,CE15+Staff!$J11),0)),IF(Staff!$K11="Quarterly",IF(CF$4=Staff!$I11,MIN(Staff!$J11,Staff!$L11),IF(CF$4&gt;Staff!$I11,IFERROR(MIN(Staff!$L11,IF(ISNUMBER(CC15),CC15,0)+Staff!$J11),Staff!$J11),0)),IF(Staff!$K11="Annually",IF(CF$4=Staff!$I11,MIN(Staff!$J11,Staff!$L11),IF(CF$4&gt;Staff!$I11,IFERROR(MIN(Staff!$L11,BT15+Staff!$J11),MIN(Staff!$J11,Staff!$L11)),0))))))</f>
        <v>0</v>
      </c>
      <c r="CG15" s="567">
        <f>IF(Staff!$K11="Never",IF(CG$4&gt;=Staff!$I11,MIN(Staff!$J11,Staff!$L11),0),IF(Staff!$K11="Monthly",IF(CG$4=Staff!$I11,MIN(Staff!$J11,Staff!$L11),IF(CG$4&gt;Staff!$I11,MIN(Staff!$L11,CF15+Staff!$J11),0)),IF(Staff!$K11="Quarterly",IF(CG$4=Staff!$I11,MIN(Staff!$J11,Staff!$L11),IF(CG$4&gt;Staff!$I11,IFERROR(MIN(Staff!$L11,IF(ISNUMBER(CD15),CD15,0)+Staff!$J11),Staff!$J11),0)),IF(Staff!$K11="Annually",IF(CG$4=Staff!$I11,MIN(Staff!$J11,Staff!$L11),IF(CG$4&gt;Staff!$I11,IFERROR(MIN(Staff!$L11,BU15+Staff!$J11),MIN(Staff!$J11,Staff!$L11)),0))))))</f>
        <v>0</v>
      </c>
      <c r="CH15" s="567">
        <f>IF(Staff!$K11="Never",IF(CH$4&gt;=Staff!$I11,MIN(Staff!$J11,Staff!$L11),0),IF(Staff!$K11="Monthly",IF(CH$4=Staff!$I11,MIN(Staff!$J11,Staff!$L11),IF(CH$4&gt;Staff!$I11,MIN(Staff!$L11,CG15+Staff!$J11),0)),IF(Staff!$K11="Quarterly",IF(CH$4=Staff!$I11,MIN(Staff!$J11,Staff!$L11),IF(CH$4&gt;Staff!$I11,IFERROR(MIN(Staff!$L11,IF(ISNUMBER(CE15),CE15,0)+Staff!$J11),Staff!$J11),0)),IF(Staff!$K11="Annually",IF(CH$4=Staff!$I11,MIN(Staff!$J11,Staff!$L11),IF(CH$4&gt;Staff!$I11,IFERROR(MIN(Staff!$L11,BV15+Staff!$J11),MIN(Staff!$J11,Staff!$L11)),0))))))</f>
        <v>0</v>
      </c>
      <c r="CI15" s="567">
        <f>IF(Staff!$K11="Never",IF(CI$4&gt;=Staff!$I11,MIN(Staff!$J11,Staff!$L11),0),IF(Staff!$K11="Monthly",IF(CI$4=Staff!$I11,MIN(Staff!$J11,Staff!$L11),IF(CI$4&gt;Staff!$I11,MIN(Staff!$L11,CH15+Staff!$J11),0)),IF(Staff!$K11="Quarterly",IF(CI$4=Staff!$I11,MIN(Staff!$J11,Staff!$L11),IF(CI$4&gt;Staff!$I11,IFERROR(MIN(Staff!$L11,IF(ISNUMBER(CF15),CF15,0)+Staff!$J11),Staff!$J11),0)),IF(Staff!$K11="Annually",IF(CI$4=Staff!$I11,MIN(Staff!$J11,Staff!$L11),IF(CI$4&gt;Staff!$I11,IFERROR(MIN(Staff!$L11,BW15+Staff!$J11),MIN(Staff!$J11,Staff!$L11)),0))))))</f>
        <v>0</v>
      </c>
    </row>
    <row r="16" spans="1:87" ht="15.75" hidden="1" customHeight="1" outlineLevel="1">
      <c r="A16" s="875" t="str">
        <f>Staff!A12</f>
        <v>Other 1</v>
      </c>
      <c r="B16" s="876"/>
      <c r="C16" s="719" t="s">
        <v>289</v>
      </c>
      <c r="D16" s="567">
        <f>IF(Staff!$K12="Never",IF(D$4&gt;=Staff!$I12,MIN(Staff!$J12,Staff!$L12),0),IF(Staff!$K12="Monthly",IF(D$4=Staff!$I12,MIN(Staff!$J12,Staff!$L12),IF(D$4&gt;Staff!$I12,MIN(Staff!$L12,C16+Staff!$J12),0)),IF(Staff!$K12="Quarterly",IF(D$4=Staff!$I12,MIN(Staff!$J12,Staff!$L12),IF(D$4&gt;Staff!$I12,IFERROR(MIN(Staff!$L12,IF(ISNUMBER(A16),A16,0)+Staff!$J12),Staff!$J12),0)),IF(Staff!$K12="Annually",IF(D$4=Staff!$I12,MIN(Staff!$J12,Staff!$L12),IF(D$4&gt;Staff!$I12,IFERROR(MIN(Staff!$L12,#REF!+Staff!$J12),MIN(Staff!$J12,Staff!$L12)),0))))))</f>
        <v>0</v>
      </c>
      <c r="E16" s="567">
        <f>IF(Staff!$K12="Never",IF(E$4&gt;=Staff!$I12,MIN(Staff!$J12,Staff!$L12),0),IF(Staff!$K12="Monthly",IF(E$4=Staff!$I12,MIN(Staff!$J12,Staff!$L12),IF(E$4&gt;Staff!$I12,MIN(Staff!$L12,D16+Staff!$J12),0)),IF(Staff!$K12="Quarterly",IF(E$4=Staff!$I12,MIN(Staff!$J12,Staff!$L12),IF(E$4&gt;Staff!$I12,IFERROR(MIN(Staff!$L12,IF(ISNUMBER(B16),B16,0)+Staff!$J12),Staff!$J12),0)),IF(Staff!$K12="Annually",IF(E$4=Staff!$I12,MIN(Staff!$J12,Staff!$L12),IF(E$4&gt;Staff!$I12,IFERROR(MIN(Staff!$L12,#REF!+Staff!$J12),MIN(Staff!$J12,Staff!$L12)),0))))))</f>
        <v>0</v>
      </c>
      <c r="F16" s="567">
        <f>IF(Staff!$K12="Never",IF(F$4&gt;=Staff!$I12,MIN(Staff!$J12,Staff!$L12),0),IF(Staff!$K12="Monthly",IF(F$4=Staff!$I12,MIN(Staff!$J12,Staff!$L12),IF(F$4&gt;Staff!$I12,MIN(Staff!$L12,E16+Staff!$J12),0)),IF(Staff!$K12="Quarterly",IF(F$4=Staff!$I12,MIN(Staff!$J12,Staff!$L12),IF(F$4&gt;Staff!$I12,IFERROR(MIN(Staff!$L12,IF(ISNUMBER(C16),C16,0)+Staff!$J12),Staff!$J12),0)),IF(Staff!$K12="Annually",IF(F$4=Staff!$I12,MIN(Staff!$J12,Staff!$L12),IF(F$4&gt;Staff!$I12,IFERROR(MIN(Staff!$L12,#REF!+Staff!$J12),MIN(Staff!$J12,Staff!$L12)),0))))))</f>
        <v>0</v>
      </c>
      <c r="G16" s="567">
        <f>IF(Staff!$K12="Never",IF(G$4&gt;=Staff!$I12,MIN(Staff!$J12,Staff!$L12),0),IF(Staff!$K12="Monthly",IF(G$4=Staff!$I12,MIN(Staff!$J12,Staff!$L12),IF(G$4&gt;Staff!$I12,MIN(Staff!$L12,F16+Staff!$J12),0)),IF(Staff!$K12="Quarterly",IF(G$4=Staff!$I12,MIN(Staff!$J12,Staff!$L12),IF(G$4&gt;Staff!$I12,IFERROR(MIN(Staff!$L12,IF(ISNUMBER(D16),D16,0)+Staff!$J12),Staff!$J12),0)),IF(Staff!$K12="Annually",IF(G$4=Staff!$I12,MIN(Staff!$J12,Staff!$L12),IF(G$4&gt;Staff!$I12,IFERROR(MIN(Staff!$L12,#REF!+Staff!$J12),MIN(Staff!$J12,Staff!$L12)),0))))))</f>
        <v>0</v>
      </c>
      <c r="H16" s="567">
        <f>IF(Staff!$K12="Never",IF(H$4&gt;=Staff!$I12,MIN(Staff!$J12,Staff!$L12),0),IF(Staff!$K12="Monthly",IF(H$4=Staff!$I12,MIN(Staff!$J12,Staff!$L12),IF(H$4&gt;Staff!$I12,MIN(Staff!$L12,G16+Staff!$J12),0)),IF(Staff!$K12="Quarterly",IF(H$4=Staff!$I12,MIN(Staff!$J12,Staff!$L12),IF(H$4&gt;Staff!$I12,IFERROR(MIN(Staff!$L12,IF(ISNUMBER(E16),E16,0)+Staff!$J12),Staff!$J12),0)),IF(Staff!$K12="Annually",IF(H$4=Staff!$I12,MIN(Staff!$J12,Staff!$L12),IF(H$4&gt;Staff!$I12,IFERROR(MIN(Staff!$L12,#REF!+Staff!$J12),MIN(Staff!$J12,Staff!$L12)),0))))))</f>
        <v>0</v>
      </c>
      <c r="I16" s="567">
        <f>IF(Staff!$K12="Never",IF(I$4&gt;=Staff!$I12,MIN(Staff!$J12,Staff!$L12),0),IF(Staff!$K12="Monthly",IF(I$4=Staff!$I12,MIN(Staff!$J12,Staff!$L12),IF(I$4&gt;Staff!$I12,MIN(Staff!$L12,H16+Staff!$J12),0)),IF(Staff!$K12="Quarterly",IF(I$4=Staff!$I12,MIN(Staff!$J12,Staff!$L12),IF(I$4&gt;Staff!$I12,IFERROR(MIN(Staff!$L12,IF(ISNUMBER(F16),F16,0)+Staff!$J12),Staff!$J12),0)),IF(Staff!$K12="Annually",IF(I$4=Staff!$I12,MIN(Staff!$J12,Staff!$L12),IF(I$4&gt;Staff!$I12,IFERROR(MIN(Staff!$L12,#REF!+Staff!$J12),MIN(Staff!$J12,Staff!$L12)),0))))))</f>
        <v>0</v>
      </c>
      <c r="J16" s="567">
        <f>IF(Staff!$K12="Never",IF(J$4&gt;=Staff!$I12,MIN(Staff!$J12,Staff!$L12),0),IF(Staff!$K12="Monthly",IF(J$4=Staff!$I12,MIN(Staff!$J12,Staff!$L12),IF(J$4&gt;Staff!$I12,MIN(Staff!$L12,I16+Staff!$J12),0)),IF(Staff!$K12="Quarterly",IF(J$4=Staff!$I12,MIN(Staff!$J12,Staff!$L12),IF(J$4&gt;Staff!$I12,IFERROR(MIN(Staff!$L12,IF(ISNUMBER(G16),G16,0)+Staff!$J12),Staff!$J12),0)),IF(Staff!$K12="Annually",IF(J$4=Staff!$I12,MIN(Staff!$J12,Staff!$L12),IF(J$4&gt;Staff!$I12,IFERROR(MIN(Staff!$L12,#REF!+Staff!$J12),MIN(Staff!$J12,Staff!$L12)),0))))))</f>
        <v>0</v>
      </c>
      <c r="K16" s="567">
        <f>IF(Staff!$K12="Never",IF(K$4&gt;=Staff!$I12,MIN(Staff!$J12,Staff!$L12),0),IF(Staff!$K12="Monthly",IF(K$4=Staff!$I12,MIN(Staff!$J12,Staff!$L12),IF(K$4&gt;Staff!$I12,MIN(Staff!$L12,J16+Staff!$J12),0)),IF(Staff!$K12="Quarterly",IF(K$4=Staff!$I12,MIN(Staff!$J12,Staff!$L12),IF(K$4&gt;Staff!$I12,IFERROR(MIN(Staff!$L12,IF(ISNUMBER(H16),H16,0)+Staff!$J12),Staff!$J12),0)),IF(Staff!$K12="Annually",IF(K$4=Staff!$I12,MIN(Staff!$J12,Staff!$L12),IF(K$4&gt;Staff!$I12,IFERROR(MIN(Staff!$L12,#REF!+Staff!$J12),MIN(Staff!$J12,Staff!$L12)),0))))))</f>
        <v>0</v>
      </c>
      <c r="L16" s="567">
        <f>IF(Staff!$K12="Never",IF(L$4&gt;=Staff!$I12,MIN(Staff!$J12,Staff!$L12),0),IF(Staff!$K12="Monthly",IF(L$4=Staff!$I12,MIN(Staff!$J12,Staff!$L12),IF(L$4&gt;Staff!$I12,MIN(Staff!$L12,K16+Staff!$J12),0)),IF(Staff!$K12="Quarterly",IF(L$4=Staff!$I12,MIN(Staff!$J12,Staff!$L12),IF(L$4&gt;Staff!$I12,IFERROR(MIN(Staff!$L12,IF(ISNUMBER(I16),I16,0)+Staff!$J12),Staff!$J12),0)),IF(Staff!$K12="Annually",IF(L$4=Staff!$I12,MIN(Staff!$J12,Staff!$L12),IF(L$4&gt;Staff!$I12,IFERROR(MIN(Staff!$L12,#REF!+Staff!$J12),MIN(Staff!$J12,Staff!$L12)),0))))))</f>
        <v>0</v>
      </c>
      <c r="M16" s="567">
        <f>IF(Staff!$K12="Never",IF(M$4&gt;=Staff!$I12,MIN(Staff!$J12,Staff!$L12),0),IF(Staff!$K12="Monthly",IF(M$4=Staff!$I12,MIN(Staff!$J12,Staff!$L12),IF(M$4&gt;Staff!$I12,MIN(Staff!$L12,L16+Staff!$J12),0)),IF(Staff!$K12="Quarterly",IF(M$4=Staff!$I12,MIN(Staff!$J12,Staff!$L12),IF(M$4&gt;Staff!$I12,IFERROR(MIN(Staff!$L12,IF(ISNUMBER(J16),J16,0)+Staff!$J12),Staff!$J12),0)),IF(Staff!$K12="Annually",IF(M$4=Staff!$I12,MIN(Staff!$J12,Staff!$L12),IF(M$4&gt;Staff!$I12,IFERROR(MIN(Staff!$L12,A16+Staff!$J12),MIN(Staff!$J12,Staff!$L12)),0))))))</f>
        <v>0</v>
      </c>
      <c r="N16" s="567">
        <f>IF(Staff!$K12="Never",IF(N$4&gt;=Staff!$I12,MIN(Staff!$J12,Staff!$L12),0),IF(Staff!$K12="Monthly",IF(N$4=Staff!$I12,MIN(Staff!$J12,Staff!$L12),IF(N$4&gt;Staff!$I12,MIN(Staff!$L12,M16+Staff!$J12),0)),IF(Staff!$K12="Quarterly",IF(N$4=Staff!$I12,MIN(Staff!$J12,Staff!$L12),IF(N$4&gt;Staff!$I12,IFERROR(MIN(Staff!$L12,IF(ISNUMBER(K16),K16,0)+Staff!$J12),Staff!$J12),0)),IF(Staff!$K12="Annually",IF(N$4=Staff!$I12,MIN(Staff!$J12,Staff!$L12),IF(N$4&gt;Staff!$I12,IFERROR(MIN(Staff!$L12,B16+Staff!$J12),MIN(Staff!$J12,Staff!$L12)),0))))))</f>
        <v>0</v>
      </c>
      <c r="O16" s="567">
        <f>IF(Staff!$K12="Never",IF(O$4&gt;=Staff!$I12,MIN(Staff!$J12,Staff!$L12),0),IF(Staff!$K12="Monthly",IF(O$4=Staff!$I12,MIN(Staff!$J12,Staff!$L12),IF(O$4&gt;Staff!$I12,MIN(Staff!$L12,N16+Staff!$J12),0)),IF(Staff!$K12="Quarterly",IF(O$4=Staff!$I12,MIN(Staff!$J12,Staff!$L12),IF(O$4&gt;Staff!$I12,IFERROR(MIN(Staff!$L12,IF(ISNUMBER(L16),L16,0)+Staff!$J12),Staff!$J12),0)),IF(Staff!$K12="Annually",IF(O$4=Staff!$I12,MIN(Staff!$J12,Staff!$L12),IF(O$4&gt;Staff!$I12,IFERROR(MIN(Staff!$L12,C16+Staff!$J12),MIN(Staff!$J12,Staff!$L12)),0))))))</f>
        <v>0</v>
      </c>
      <c r="P16" s="567">
        <f>IF(Staff!$K12="Never",IF(P$4&gt;=Staff!$I12,MIN(Staff!$J12,Staff!$L12),0),IF(Staff!$K12="Monthly",IF(P$4=Staff!$I12,MIN(Staff!$J12,Staff!$L12),IF(P$4&gt;Staff!$I12,MIN(Staff!$L12,O16+Staff!$J12),0)),IF(Staff!$K12="Quarterly",IF(P$4=Staff!$I12,MIN(Staff!$J12,Staff!$L12),IF(P$4&gt;Staff!$I12,IFERROR(MIN(Staff!$L12,IF(ISNUMBER(M16),M16,0)+Staff!$J12),Staff!$J12),0)),IF(Staff!$K12="Annually",IF(P$4=Staff!$I12,MIN(Staff!$J12,Staff!$L12),IF(P$4&gt;Staff!$I12,IFERROR(MIN(Staff!$L12,D16+Staff!$J12),MIN(Staff!$J12,Staff!$L12)),0))))))</f>
        <v>0</v>
      </c>
      <c r="Q16" s="567">
        <f>IF(Staff!$K12="Never",IF(Q$4&gt;=Staff!$I12,MIN(Staff!$J12,Staff!$L12),0),IF(Staff!$K12="Monthly",IF(Q$4=Staff!$I12,MIN(Staff!$J12,Staff!$L12),IF(Q$4&gt;Staff!$I12,MIN(Staff!$L12,P16+Staff!$J12),0)),IF(Staff!$K12="Quarterly",IF(Q$4=Staff!$I12,MIN(Staff!$J12,Staff!$L12),IF(Q$4&gt;Staff!$I12,IFERROR(MIN(Staff!$L12,IF(ISNUMBER(N16),N16,0)+Staff!$J12),Staff!$J12),0)),IF(Staff!$K12="Annually",IF(Q$4=Staff!$I12,MIN(Staff!$J12,Staff!$L12),IF(Q$4&gt;Staff!$I12,IFERROR(MIN(Staff!$L12,E16+Staff!$J12),MIN(Staff!$J12,Staff!$L12)),0))))))</f>
        <v>0</v>
      </c>
      <c r="R16" s="567">
        <f>IF(Staff!$K12="Never",IF(R$4&gt;=Staff!$I12,MIN(Staff!$J12,Staff!$L12),0),IF(Staff!$K12="Monthly",IF(R$4=Staff!$I12,MIN(Staff!$J12,Staff!$L12),IF(R$4&gt;Staff!$I12,MIN(Staff!$L12,Q16+Staff!$J12),0)),IF(Staff!$K12="Quarterly",IF(R$4=Staff!$I12,MIN(Staff!$J12,Staff!$L12),IF(R$4&gt;Staff!$I12,IFERROR(MIN(Staff!$L12,IF(ISNUMBER(O16),O16,0)+Staff!$J12),Staff!$J12),0)),IF(Staff!$K12="Annually",IF(R$4=Staff!$I12,MIN(Staff!$J12,Staff!$L12),IF(R$4&gt;Staff!$I12,IFERROR(MIN(Staff!$L12,F16+Staff!$J12),MIN(Staff!$J12,Staff!$L12)),0))))))</f>
        <v>0</v>
      </c>
      <c r="S16" s="567">
        <f>IF(Staff!$K12="Never",IF(S$4&gt;=Staff!$I12,MIN(Staff!$J12,Staff!$L12),0),IF(Staff!$K12="Monthly",IF(S$4=Staff!$I12,MIN(Staff!$J12,Staff!$L12),IF(S$4&gt;Staff!$I12,MIN(Staff!$L12,R16+Staff!$J12),0)),IF(Staff!$K12="Quarterly",IF(S$4=Staff!$I12,MIN(Staff!$J12,Staff!$L12),IF(S$4&gt;Staff!$I12,IFERROR(MIN(Staff!$L12,IF(ISNUMBER(P16),P16,0)+Staff!$J12),Staff!$J12),0)),IF(Staff!$K12="Annually",IF(S$4=Staff!$I12,MIN(Staff!$J12,Staff!$L12),IF(S$4&gt;Staff!$I12,IFERROR(MIN(Staff!$L12,G16+Staff!$J12),MIN(Staff!$J12,Staff!$L12)),0))))))</f>
        <v>0</v>
      </c>
      <c r="T16" s="567">
        <f>IF(Staff!$K12="Never",IF(T$4&gt;=Staff!$I12,MIN(Staff!$J12,Staff!$L12),0),IF(Staff!$K12="Monthly",IF(T$4=Staff!$I12,MIN(Staff!$J12,Staff!$L12),IF(T$4&gt;Staff!$I12,MIN(Staff!$L12,S16+Staff!$J12),0)),IF(Staff!$K12="Quarterly",IF(T$4=Staff!$I12,MIN(Staff!$J12,Staff!$L12),IF(T$4&gt;Staff!$I12,IFERROR(MIN(Staff!$L12,IF(ISNUMBER(Q16),Q16,0)+Staff!$J12),Staff!$J12),0)),IF(Staff!$K12="Annually",IF(T$4=Staff!$I12,MIN(Staff!$J12,Staff!$L12),IF(T$4&gt;Staff!$I12,IFERROR(MIN(Staff!$L12,H16+Staff!$J12),MIN(Staff!$J12,Staff!$L12)),0))))))</f>
        <v>0</v>
      </c>
      <c r="U16" s="567">
        <f>IF(Staff!$K12="Never",IF(U$4&gt;=Staff!$I12,MIN(Staff!$J12,Staff!$L12),0),IF(Staff!$K12="Monthly",IF(U$4=Staff!$I12,MIN(Staff!$J12,Staff!$L12),IF(U$4&gt;Staff!$I12,MIN(Staff!$L12,T16+Staff!$J12),0)),IF(Staff!$K12="Quarterly",IF(U$4=Staff!$I12,MIN(Staff!$J12,Staff!$L12),IF(U$4&gt;Staff!$I12,IFERROR(MIN(Staff!$L12,IF(ISNUMBER(R16),R16,0)+Staff!$J12),Staff!$J12),0)),IF(Staff!$K12="Annually",IF(U$4=Staff!$I12,MIN(Staff!$J12,Staff!$L12),IF(U$4&gt;Staff!$I12,IFERROR(MIN(Staff!$L12,I16+Staff!$J12),MIN(Staff!$J12,Staff!$L12)),0))))))</f>
        <v>0</v>
      </c>
      <c r="V16" s="567">
        <f>IF(Staff!$K12="Never",IF(V$4&gt;=Staff!$I12,MIN(Staff!$J12,Staff!$L12),0),IF(Staff!$K12="Monthly",IF(V$4=Staff!$I12,MIN(Staff!$J12,Staff!$L12),IF(V$4&gt;Staff!$I12,MIN(Staff!$L12,U16+Staff!$J12),0)),IF(Staff!$K12="Quarterly",IF(V$4=Staff!$I12,MIN(Staff!$J12,Staff!$L12),IF(V$4&gt;Staff!$I12,IFERROR(MIN(Staff!$L12,IF(ISNUMBER(S16),S16,0)+Staff!$J12),Staff!$J12),0)),IF(Staff!$K12="Annually",IF(V$4=Staff!$I12,MIN(Staff!$J12,Staff!$L12),IF(V$4&gt;Staff!$I12,IFERROR(MIN(Staff!$L12,J16+Staff!$J12),MIN(Staff!$J12,Staff!$L12)),0))))))</f>
        <v>0</v>
      </c>
      <c r="W16" s="567">
        <f>IF(Staff!$K12="Never",IF(W$4&gt;=Staff!$I12,MIN(Staff!$J12,Staff!$L12),0),IF(Staff!$K12="Monthly",IF(W$4=Staff!$I12,MIN(Staff!$J12,Staff!$L12),IF(W$4&gt;Staff!$I12,MIN(Staff!$L12,V16+Staff!$J12),0)),IF(Staff!$K12="Quarterly",IF(W$4=Staff!$I12,MIN(Staff!$J12,Staff!$L12),IF(W$4&gt;Staff!$I12,IFERROR(MIN(Staff!$L12,IF(ISNUMBER(T16),T16,0)+Staff!$J12),Staff!$J12),0)),IF(Staff!$K12="Annually",IF(W$4=Staff!$I12,MIN(Staff!$J12,Staff!$L12),IF(W$4&gt;Staff!$I12,IFERROR(MIN(Staff!$L12,K16+Staff!$J12),MIN(Staff!$J12,Staff!$L12)),0))))))</f>
        <v>0</v>
      </c>
      <c r="X16" s="567">
        <f>IF(Staff!$K12="Never",IF(X$4&gt;=Staff!$I12,MIN(Staff!$J12,Staff!$L12),0),IF(Staff!$K12="Monthly",IF(X$4=Staff!$I12,MIN(Staff!$J12,Staff!$L12),IF(X$4&gt;Staff!$I12,MIN(Staff!$L12,W16+Staff!$J12),0)),IF(Staff!$K12="Quarterly",IF(X$4=Staff!$I12,MIN(Staff!$J12,Staff!$L12),IF(X$4&gt;Staff!$I12,IFERROR(MIN(Staff!$L12,IF(ISNUMBER(U16),U16,0)+Staff!$J12),Staff!$J12),0)),IF(Staff!$K12="Annually",IF(X$4=Staff!$I12,MIN(Staff!$J12,Staff!$L12),IF(X$4&gt;Staff!$I12,IFERROR(MIN(Staff!$L12,L16+Staff!$J12),MIN(Staff!$J12,Staff!$L12)),0))))))</f>
        <v>0</v>
      </c>
      <c r="Y16" s="567">
        <f>IF(Staff!$K12="Never",IF(Y$4&gt;=Staff!$I12,MIN(Staff!$J12,Staff!$L12),0),IF(Staff!$K12="Monthly",IF(Y$4=Staff!$I12,MIN(Staff!$J12,Staff!$L12),IF(Y$4&gt;Staff!$I12,MIN(Staff!$L12,X16+Staff!$J12),0)),IF(Staff!$K12="Quarterly",IF(Y$4=Staff!$I12,MIN(Staff!$J12,Staff!$L12),IF(Y$4&gt;Staff!$I12,IFERROR(MIN(Staff!$L12,IF(ISNUMBER(V16),V16,0)+Staff!$J12),Staff!$J12),0)),IF(Staff!$K12="Annually",IF(Y$4=Staff!$I12,MIN(Staff!$J12,Staff!$L12),IF(Y$4&gt;Staff!$I12,IFERROR(MIN(Staff!$L12,M16+Staff!$J12),MIN(Staff!$J12,Staff!$L12)),0))))))</f>
        <v>0</v>
      </c>
      <c r="Z16" s="567">
        <f>IF(Staff!$K12="Never",IF(Z$4&gt;=Staff!$I12,MIN(Staff!$J12,Staff!$L12),0),IF(Staff!$K12="Monthly",IF(Z$4=Staff!$I12,MIN(Staff!$J12,Staff!$L12),IF(Z$4&gt;Staff!$I12,MIN(Staff!$L12,Y16+Staff!$J12),0)),IF(Staff!$K12="Quarterly",IF(Z$4=Staff!$I12,MIN(Staff!$J12,Staff!$L12),IF(Z$4&gt;Staff!$I12,IFERROR(MIN(Staff!$L12,IF(ISNUMBER(W16),W16,0)+Staff!$J12),Staff!$J12),0)),IF(Staff!$K12="Annually",IF(Z$4=Staff!$I12,MIN(Staff!$J12,Staff!$L12),IF(Z$4&gt;Staff!$I12,IFERROR(MIN(Staff!$L12,N16+Staff!$J12),MIN(Staff!$J12,Staff!$L12)),0))))))</f>
        <v>0</v>
      </c>
      <c r="AA16" s="567">
        <f>IF(Staff!$K12="Never",IF(AA$4&gt;=Staff!$I12,MIN(Staff!$J12,Staff!$L12),0),IF(Staff!$K12="Monthly",IF(AA$4=Staff!$I12,MIN(Staff!$J12,Staff!$L12),IF(AA$4&gt;Staff!$I12,MIN(Staff!$L12,Z16+Staff!$J12),0)),IF(Staff!$K12="Quarterly",IF(AA$4=Staff!$I12,MIN(Staff!$J12,Staff!$L12),IF(AA$4&gt;Staff!$I12,IFERROR(MIN(Staff!$L12,IF(ISNUMBER(X16),X16,0)+Staff!$J12),Staff!$J12),0)),IF(Staff!$K12="Annually",IF(AA$4=Staff!$I12,MIN(Staff!$J12,Staff!$L12),IF(AA$4&gt;Staff!$I12,IFERROR(MIN(Staff!$L12,O16+Staff!$J12),MIN(Staff!$J12,Staff!$L12)),0))))))</f>
        <v>0</v>
      </c>
      <c r="AB16" s="567">
        <f>IF(Staff!$K12="Never",IF(AB$4&gt;=Staff!$I12,MIN(Staff!$J12,Staff!$L12),0),IF(Staff!$K12="Monthly",IF(AB$4=Staff!$I12,MIN(Staff!$J12,Staff!$L12),IF(AB$4&gt;Staff!$I12,MIN(Staff!$L12,AA16+Staff!$J12),0)),IF(Staff!$K12="Quarterly",IF(AB$4=Staff!$I12,MIN(Staff!$J12,Staff!$L12),IF(AB$4&gt;Staff!$I12,IFERROR(MIN(Staff!$L12,IF(ISNUMBER(Y16),Y16,0)+Staff!$J12),Staff!$J12),0)),IF(Staff!$K12="Annually",IF(AB$4=Staff!$I12,MIN(Staff!$J12,Staff!$L12),IF(AB$4&gt;Staff!$I12,IFERROR(MIN(Staff!$L12,P16+Staff!$J12),MIN(Staff!$J12,Staff!$L12)),0))))))</f>
        <v>0</v>
      </c>
      <c r="AC16" s="567">
        <f>IF(Staff!$K12="Never",IF(AC$4&gt;=Staff!$I12,MIN(Staff!$J12,Staff!$L12),0),IF(Staff!$K12="Monthly",IF(AC$4=Staff!$I12,MIN(Staff!$J12,Staff!$L12),IF(AC$4&gt;Staff!$I12,MIN(Staff!$L12,AB16+Staff!$J12),0)),IF(Staff!$K12="Quarterly",IF(AC$4=Staff!$I12,MIN(Staff!$J12,Staff!$L12),IF(AC$4&gt;Staff!$I12,IFERROR(MIN(Staff!$L12,IF(ISNUMBER(Z16),Z16,0)+Staff!$J12),Staff!$J12),0)),IF(Staff!$K12="Annually",IF(AC$4=Staff!$I12,MIN(Staff!$J12,Staff!$L12),IF(AC$4&gt;Staff!$I12,IFERROR(MIN(Staff!$L12,Q16+Staff!$J12),MIN(Staff!$J12,Staff!$L12)),0))))))</f>
        <v>0</v>
      </c>
      <c r="AD16" s="567">
        <f>IF(Staff!$K12="Never",IF(AD$4&gt;=Staff!$I12,MIN(Staff!$J12,Staff!$L12),0),IF(Staff!$K12="Monthly",IF(AD$4=Staff!$I12,MIN(Staff!$J12,Staff!$L12),IF(AD$4&gt;Staff!$I12,MIN(Staff!$L12,AC16+Staff!$J12),0)),IF(Staff!$K12="Quarterly",IF(AD$4=Staff!$I12,MIN(Staff!$J12,Staff!$L12),IF(AD$4&gt;Staff!$I12,IFERROR(MIN(Staff!$L12,IF(ISNUMBER(AA16),AA16,0)+Staff!$J12),Staff!$J12),0)),IF(Staff!$K12="Annually",IF(AD$4=Staff!$I12,MIN(Staff!$J12,Staff!$L12),IF(AD$4&gt;Staff!$I12,IFERROR(MIN(Staff!$L12,R16+Staff!$J12),MIN(Staff!$J12,Staff!$L12)),0))))))</f>
        <v>0</v>
      </c>
      <c r="AE16" s="567">
        <f>IF(Staff!$K12="Never",IF(AE$4&gt;=Staff!$I12,MIN(Staff!$J12,Staff!$L12),0),IF(Staff!$K12="Monthly",IF(AE$4=Staff!$I12,MIN(Staff!$J12,Staff!$L12),IF(AE$4&gt;Staff!$I12,MIN(Staff!$L12,AD16+Staff!$J12),0)),IF(Staff!$K12="Quarterly",IF(AE$4=Staff!$I12,MIN(Staff!$J12,Staff!$L12),IF(AE$4&gt;Staff!$I12,IFERROR(MIN(Staff!$L12,IF(ISNUMBER(AB16),AB16,0)+Staff!$J12),Staff!$J12),0)),IF(Staff!$K12="Annually",IF(AE$4=Staff!$I12,MIN(Staff!$J12,Staff!$L12),IF(AE$4&gt;Staff!$I12,IFERROR(MIN(Staff!$L12,S16+Staff!$J12),MIN(Staff!$J12,Staff!$L12)),0))))))</f>
        <v>0</v>
      </c>
      <c r="AF16" s="567">
        <f>IF(Staff!$K12="Never",IF(AF$4&gt;=Staff!$I12,MIN(Staff!$J12,Staff!$L12),0),IF(Staff!$K12="Monthly",IF(AF$4=Staff!$I12,MIN(Staff!$J12,Staff!$L12),IF(AF$4&gt;Staff!$I12,MIN(Staff!$L12,AE16+Staff!$J12),0)),IF(Staff!$K12="Quarterly",IF(AF$4=Staff!$I12,MIN(Staff!$J12,Staff!$L12),IF(AF$4&gt;Staff!$I12,IFERROR(MIN(Staff!$L12,IF(ISNUMBER(AC16),AC16,0)+Staff!$J12),Staff!$J12),0)),IF(Staff!$K12="Annually",IF(AF$4=Staff!$I12,MIN(Staff!$J12,Staff!$L12),IF(AF$4&gt;Staff!$I12,IFERROR(MIN(Staff!$L12,T16+Staff!$J12),MIN(Staff!$J12,Staff!$L12)),0))))))</f>
        <v>0</v>
      </c>
      <c r="AG16" s="567">
        <f>IF(Staff!$K12="Never",IF(AG$4&gt;=Staff!$I12,MIN(Staff!$J12,Staff!$L12),0),IF(Staff!$K12="Monthly",IF(AG$4=Staff!$I12,MIN(Staff!$J12,Staff!$L12),IF(AG$4&gt;Staff!$I12,MIN(Staff!$L12,AF16+Staff!$J12),0)),IF(Staff!$K12="Quarterly",IF(AG$4=Staff!$I12,MIN(Staff!$J12,Staff!$L12),IF(AG$4&gt;Staff!$I12,IFERROR(MIN(Staff!$L12,IF(ISNUMBER(AD16),AD16,0)+Staff!$J12),Staff!$J12),0)),IF(Staff!$K12="Annually",IF(AG$4=Staff!$I12,MIN(Staff!$J12,Staff!$L12),IF(AG$4&gt;Staff!$I12,IFERROR(MIN(Staff!$L12,U16+Staff!$J12),MIN(Staff!$J12,Staff!$L12)),0))))))</f>
        <v>0</v>
      </c>
      <c r="AH16" s="567">
        <f>IF(Staff!$K12="Never",IF(AH$4&gt;=Staff!$I12,MIN(Staff!$J12,Staff!$L12),0),IF(Staff!$K12="Monthly",IF(AH$4=Staff!$I12,MIN(Staff!$J12,Staff!$L12),IF(AH$4&gt;Staff!$I12,MIN(Staff!$L12,AG16+Staff!$J12),0)),IF(Staff!$K12="Quarterly",IF(AH$4=Staff!$I12,MIN(Staff!$J12,Staff!$L12),IF(AH$4&gt;Staff!$I12,IFERROR(MIN(Staff!$L12,IF(ISNUMBER(AE16),AE16,0)+Staff!$J12),Staff!$J12),0)),IF(Staff!$K12="Annually",IF(AH$4=Staff!$I12,MIN(Staff!$J12,Staff!$L12),IF(AH$4&gt;Staff!$I12,IFERROR(MIN(Staff!$L12,V16+Staff!$J12),MIN(Staff!$J12,Staff!$L12)),0))))))</f>
        <v>0</v>
      </c>
      <c r="AI16" s="567">
        <f>IF(Staff!$K12="Never",IF(AI$4&gt;=Staff!$I12,MIN(Staff!$J12,Staff!$L12),0),IF(Staff!$K12="Monthly",IF(AI$4=Staff!$I12,MIN(Staff!$J12,Staff!$L12),IF(AI$4&gt;Staff!$I12,MIN(Staff!$L12,AH16+Staff!$J12),0)),IF(Staff!$K12="Quarterly",IF(AI$4=Staff!$I12,MIN(Staff!$J12,Staff!$L12),IF(AI$4&gt;Staff!$I12,IFERROR(MIN(Staff!$L12,IF(ISNUMBER(AF16),AF16,0)+Staff!$J12),Staff!$J12),0)),IF(Staff!$K12="Annually",IF(AI$4=Staff!$I12,MIN(Staff!$J12,Staff!$L12),IF(AI$4&gt;Staff!$I12,IFERROR(MIN(Staff!$L12,W16+Staff!$J12),MIN(Staff!$J12,Staff!$L12)),0))))))</f>
        <v>0</v>
      </c>
      <c r="AJ16" s="567">
        <f>IF(Staff!$K12="Never",IF(AJ$4&gt;=Staff!$I12,MIN(Staff!$J12,Staff!$L12),0),IF(Staff!$K12="Monthly",IF(AJ$4=Staff!$I12,MIN(Staff!$J12,Staff!$L12),IF(AJ$4&gt;Staff!$I12,MIN(Staff!$L12,AI16+Staff!$J12),0)),IF(Staff!$K12="Quarterly",IF(AJ$4=Staff!$I12,MIN(Staff!$J12,Staff!$L12),IF(AJ$4&gt;Staff!$I12,IFERROR(MIN(Staff!$L12,IF(ISNUMBER(AG16),AG16,0)+Staff!$J12),Staff!$J12),0)),IF(Staff!$K12="Annually",IF(AJ$4=Staff!$I12,MIN(Staff!$J12,Staff!$L12),IF(AJ$4&gt;Staff!$I12,IFERROR(MIN(Staff!$L12,X16+Staff!$J12),MIN(Staff!$J12,Staff!$L12)),0))))))</f>
        <v>0</v>
      </c>
      <c r="AK16" s="567">
        <f>IF(Staff!$K12="Never",IF(AK$4&gt;=Staff!$I12,MIN(Staff!$J12,Staff!$L12),0),IF(Staff!$K12="Monthly",IF(AK$4=Staff!$I12,MIN(Staff!$J12,Staff!$L12),IF(AK$4&gt;Staff!$I12,MIN(Staff!$L12,AJ16+Staff!$J12),0)),IF(Staff!$K12="Quarterly",IF(AK$4=Staff!$I12,MIN(Staff!$J12,Staff!$L12),IF(AK$4&gt;Staff!$I12,IFERROR(MIN(Staff!$L12,IF(ISNUMBER(AH16),AH16,0)+Staff!$J12),Staff!$J12),0)),IF(Staff!$K12="Annually",IF(AK$4=Staff!$I12,MIN(Staff!$J12,Staff!$L12),IF(AK$4&gt;Staff!$I12,IFERROR(MIN(Staff!$L12,Y16+Staff!$J12),MIN(Staff!$J12,Staff!$L12)),0))))))</f>
        <v>0</v>
      </c>
      <c r="AL16" s="567">
        <f>IF(Staff!$K12="Never",IF(AL$4&gt;=Staff!$I12,MIN(Staff!$J12,Staff!$L12),0),IF(Staff!$K12="Monthly",IF(AL$4=Staff!$I12,MIN(Staff!$J12,Staff!$L12),IF(AL$4&gt;Staff!$I12,MIN(Staff!$L12,AK16+Staff!$J12),0)),IF(Staff!$K12="Quarterly",IF(AL$4=Staff!$I12,MIN(Staff!$J12,Staff!$L12),IF(AL$4&gt;Staff!$I12,IFERROR(MIN(Staff!$L12,IF(ISNUMBER(AI16),AI16,0)+Staff!$J12),Staff!$J12),0)),IF(Staff!$K12="Annually",IF(AL$4=Staff!$I12,MIN(Staff!$J12,Staff!$L12),IF(AL$4&gt;Staff!$I12,IFERROR(MIN(Staff!$L12,Z16+Staff!$J12),MIN(Staff!$J12,Staff!$L12)),0))))))</f>
        <v>0</v>
      </c>
      <c r="AM16" s="567">
        <f>IF(Staff!$K12="Never",IF(AM$4&gt;=Staff!$I12,MIN(Staff!$J12,Staff!$L12),0),IF(Staff!$K12="Monthly",IF(AM$4=Staff!$I12,MIN(Staff!$J12,Staff!$L12),IF(AM$4&gt;Staff!$I12,MIN(Staff!$L12,AL16+Staff!$J12),0)),IF(Staff!$K12="Quarterly",IF(AM$4=Staff!$I12,MIN(Staff!$J12,Staff!$L12),IF(AM$4&gt;Staff!$I12,IFERROR(MIN(Staff!$L12,IF(ISNUMBER(AJ16),AJ16,0)+Staff!$J12),Staff!$J12),0)),IF(Staff!$K12="Annually",IF(AM$4=Staff!$I12,MIN(Staff!$J12,Staff!$L12),IF(AM$4&gt;Staff!$I12,IFERROR(MIN(Staff!$L12,AA16+Staff!$J12),MIN(Staff!$J12,Staff!$L12)),0))))))</f>
        <v>0</v>
      </c>
      <c r="AN16" s="567">
        <f>IF(Staff!$K12="Never",IF(AN$4&gt;=Staff!$I12,MIN(Staff!$J12,Staff!$L12),0),IF(Staff!$K12="Monthly",IF(AN$4=Staff!$I12,MIN(Staff!$J12,Staff!$L12),IF(AN$4&gt;Staff!$I12,MIN(Staff!$L12,AM16+Staff!$J12),0)),IF(Staff!$K12="Quarterly",IF(AN$4=Staff!$I12,MIN(Staff!$J12,Staff!$L12),IF(AN$4&gt;Staff!$I12,IFERROR(MIN(Staff!$L12,IF(ISNUMBER(AK16),AK16,0)+Staff!$J12),Staff!$J12),0)),IF(Staff!$K12="Annually",IF(AN$4=Staff!$I12,MIN(Staff!$J12,Staff!$L12),IF(AN$4&gt;Staff!$I12,IFERROR(MIN(Staff!$L12,AB16+Staff!$J12),MIN(Staff!$J12,Staff!$L12)),0))))))</f>
        <v>0</v>
      </c>
      <c r="AO16" s="567">
        <f>IF(Staff!$K12="Never",IF(AO$4&gt;=Staff!$I12,MIN(Staff!$J12,Staff!$L12),0),IF(Staff!$K12="Monthly",IF(AO$4=Staff!$I12,MIN(Staff!$J12,Staff!$L12),IF(AO$4&gt;Staff!$I12,MIN(Staff!$L12,AN16+Staff!$J12),0)),IF(Staff!$K12="Quarterly",IF(AO$4=Staff!$I12,MIN(Staff!$J12,Staff!$L12),IF(AO$4&gt;Staff!$I12,IFERROR(MIN(Staff!$L12,IF(ISNUMBER(AL16),AL16,0)+Staff!$J12),Staff!$J12),0)),IF(Staff!$K12="Annually",IF(AO$4=Staff!$I12,MIN(Staff!$J12,Staff!$L12),IF(AO$4&gt;Staff!$I12,IFERROR(MIN(Staff!$L12,AC16+Staff!$J12),MIN(Staff!$J12,Staff!$L12)),0))))))</f>
        <v>0</v>
      </c>
      <c r="AP16" s="567">
        <f>IF(Staff!$K12="Never",IF(AP$4&gt;=Staff!$I12,MIN(Staff!$J12,Staff!$L12),0),IF(Staff!$K12="Monthly",IF(AP$4=Staff!$I12,MIN(Staff!$J12,Staff!$L12),IF(AP$4&gt;Staff!$I12,MIN(Staff!$L12,AO16+Staff!$J12),0)),IF(Staff!$K12="Quarterly",IF(AP$4=Staff!$I12,MIN(Staff!$J12,Staff!$L12),IF(AP$4&gt;Staff!$I12,IFERROR(MIN(Staff!$L12,IF(ISNUMBER(AM16),AM16,0)+Staff!$J12),Staff!$J12),0)),IF(Staff!$K12="Annually",IF(AP$4=Staff!$I12,MIN(Staff!$J12,Staff!$L12),IF(AP$4&gt;Staff!$I12,IFERROR(MIN(Staff!$L12,AD16+Staff!$J12),MIN(Staff!$J12,Staff!$L12)),0))))))</f>
        <v>0</v>
      </c>
      <c r="AQ16" s="567">
        <f>IF(Staff!$K12="Never",IF(AQ$4&gt;=Staff!$I12,MIN(Staff!$J12,Staff!$L12),0),IF(Staff!$K12="Monthly",IF(AQ$4=Staff!$I12,MIN(Staff!$J12,Staff!$L12),IF(AQ$4&gt;Staff!$I12,MIN(Staff!$L12,AP16+Staff!$J12),0)),IF(Staff!$K12="Quarterly",IF(AQ$4=Staff!$I12,MIN(Staff!$J12,Staff!$L12),IF(AQ$4&gt;Staff!$I12,IFERROR(MIN(Staff!$L12,IF(ISNUMBER(AN16),AN16,0)+Staff!$J12),Staff!$J12),0)),IF(Staff!$K12="Annually",IF(AQ$4=Staff!$I12,MIN(Staff!$J12,Staff!$L12),IF(AQ$4&gt;Staff!$I12,IFERROR(MIN(Staff!$L12,AE16+Staff!$J12),MIN(Staff!$J12,Staff!$L12)),0))))))</f>
        <v>0</v>
      </c>
      <c r="AR16" s="567">
        <f>IF(Staff!$K12="Never",IF(AR$4&gt;=Staff!$I12,MIN(Staff!$J12,Staff!$L12),0),IF(Staff!$K12="Monthly",IF(AR$4=Staff!$I12,MIN(Staff!$J12,Staff!$L12),IF(AR$4&gt;Staff!$I12,MIN(Staff!$L12,AQ16+Staff!$J12),0)),IF(Staff!$K12="Quarterly",IF(AR$4=Staff!$I12,MIN(Staff!$J12,Staff!$L12),IF(AR$4&gt;Staff!$I12,IFERROR(MIN(Staff!$L12,IF(ISNUMBER(AO16),AO16,0)+Staff!$J12),Staff!$J12),0)),IF(Staff!$K12="Annually",IF(AR$4=Staff!$I12,MIN(Staff!$J12,Staff!$L12),IF(AR$4&gt;Staff!$I12,IFERROR(MIN(Staff!$L12,AF16+Staff!$J12),MIN(Staff!$J12,Staff!$L12)),0))))))</f>
        <v>0</v>
      </c>
      <c r="AS16" s="567">
        <f>IF(Staff!$K12="Never",IF(AS$4&gt;=Staff!$I12,MIN(Staff!$J12,Staff!$L12),0),IF(Staff!$K12="Monthly",IF(AS$4=Staff!$I12,MIN(Staff!$J12,Staff!$L12),IF(AS$4&gt;Staff!$I12,MIN(Staff!$L12,AR16+Staff!$J12),0)),IF(Staff!$K12="Quarterly",IF(AS$4=Staff!$I12,MIN(Staff!$J12,Staff!$L12),IF(AS$4&gt;Staff!$I12,IFERROR(MIN(Staff!$L12,IF(ISNUMBER(AP16),AP16,0)+Staff!$J12),Staff!$J12),0)),IF(Staff!$K12="Annually",IF(AS$4=Staff!$I12,MIN(Staff!$J12,Staff!$L12),IF(AS$4&gt;Staff!$I12,IFERROR(MIN(Staff!$L12,AG16+Staff!$J12),MIN(Staff!$J12,Staff!$L12)),0))))))</f>
        <v>0</v>
      </c>
      <c r="AT16" s="567">
        <f>IF(Staff!$K12="Never",IF(AT$4&gt;=Staff!$I12,MIN(Staff!$J12,Staff!$L12),0),IF(Staff!$K12="Monthly",IF(AT$4=Staff!$I12,MIN(Staff!$J12,Staff!$L12),IF(AT$4&gt;Staff!$I12,MIN(Staff!$L12,AS16+Staff!$J12),0)),IF(Staff!$K12="Quarterly",IF(AT$4=Staff!$I12,MIN(Staff!$J12,Staff!$L12),IF(AT$4&gt;Staff!$I12,IFERROR(MIN(Staff!$L12,IF(ISNUMBER(AQ16),AQ16,0)+Staff!$J12),Staff!$J12),0)),IF(Staff!$K12="Annually",IF(AT$4=Staff!$I12,MIN(Staff!$J12,Staff!$L12),IF(AT$4&gt;Staff!$I12,IFERROR(MIN(Staff!$L12,AH16+Staff!$J12),MIN(Staff!$J12,Staff!$L12)),0))))))</f>
        <v>0</v>
      </c>
      <c r="AU16" s="567">
        <f>IF(Staff!$K12="Never",IF(AU$4&gt;=Staff!$I12,MIN(Staff!$J12,Staff!$L12),0),IF(Staff!$K12="Monthly",IF(AU$4=Staff!$I12,MIN(Staff!$J12,Staff!$L12),IF(AU$4&gt;Staff!$I12,MIN(Staff!$L12,AT16+Staff!$J12),0)),IF(Staff!$K12="Quarterly",IF(AU$4=Staff!$I12,MIN(Staff!$J12,Staff!$L12),IF(AU$4&gt;Staff!$I12,IFERROR(MIN(Staff!$L12,IF(ISNUMBER(AR16),AR16,0)+Staff!$J12),Staff!$J12),0)),IF(Staff!$K12="Annually",IF(AU$4=Staff!$I12,MIN(Staff!$J12,Staff!$L12),IF(AU$4&gt;Staff!$I12,IFERROR(MIN(Staff!$L12,AI16+Staff!$J12),MIN(Staff!$J12,Staff!$L12)),0))))))</f>
        <v>0</v>
      </c>
      <c r="AV16" s="567">
        <f>IF(Staff!$K12="Never",IF(AV$4&gt;=Staff!$I12,MIN(Staff!$J12,Staff!$L12),0),IF(Staff!$K12="Monthly",IF(AV$4=Staff!$I12,MIN(Staff!$J12,Staff!$L12),IF(AV$4&gt;Staff!$I12,MIN(Staff!$L12,AU16+Staff!$J12),0)),IF(Staff!$K12="Quarterly",IF(AV$4=Staff!$I12,MIN(Staff!$J12,Staff!$L12),IF(AV$4&gt;Staff!$I12,IFERROR(MIN(Staff!$L12,IF(ISNUMBER(AS16),AS16,0)+Staff!$J12),Staff!$J12),0)),IF(Staff!$K12="Annually",IF(AV$4=Staff!$I12,MIN(Staff!$J12,Staff!$L12),IF(AV$4&gt;Staff!$I12,IFERROR(MIN(Staff!$L12,AJ16+Staff!$J12),MIN(Staff!$J12,Staff!$L12)),0))))))</f>
        <v>0</v>
      </c>
      <c r="AW16" s="567">
        <f>IF(Staff!$K12="Never",IF(AW$4&gt;=Staff!$I12,MIN(Staff!$J12,Staff!$L12),0),IF(Staff!$K12="Monthly",IF(AW$4=Staff!$I12,MIN(Staff!$J12,Staff!$L12),IF(AW$4&gt;Staff!$I12,MIN(Staff!$L12,AV16+Staff!$J12),0)),IF(Staff!$K12="Quarterly",IF(AW$4=Staff!$I12,MIN(Staff!$J12,Staff!$L12),IF(AW$4&gt;Staff!$I12,IFERROR(MIN(Staff!$L12,IF(ISNUMBER(AT16),AT16,0)+Staff!$J12),Staff!$J12),0)),IF(Staff!$K12="Annually",IF(AW$4=Staff!$I12,MIN(Staff!$J12,Staff!$L12),IF(AW$4&gt;Staff!$I12,IFERROR(MIN(Staff!$L12,AK16+Staff!$J12),MIN(Staff!$J12,Staff!$L12)),0))))))</f>
        <v>0</v>
      </c>
      <c r="AX16" s="567">
        <f>IF(Staff!$K12="Never",IF(AX$4&gt;=Staff!$I12,MIN(Staff!$J12,Staff!$L12),0),IF(Staff!$K12="Monthly",IF(AX$4=Staff!$I12,MIN(Staff!$J12,Staff!$L12),IF(AX$4&gt;Staff!$I12,MIN(Staff!$L12,AW16+Staff!$J12),0)),IF(Staff!$K12="Quarterly",IF(AX$4=Staff!$I12,MIN(Staff!$J12,Staff!$L12),IF(AX$4&gt;Staff!$I12,IFERROR(MIN(Staff!$L12,IF(ISNUMBER(AU16),AU16,0)+Staff!$J12),Staff!$J12),0)),IF(Staff!$K12="Annually",IF(AX$4=Staff!$I12,MIN(Staff!$J12,Staff!$L12),IF(AX$4&gt;Staff!$I12,IFERROR(MIN(Staff!$L12,AL16+Staff!$J12),MIN(Staff!$J12,Staff!$L12)),0))))))</f>
        <v>0</v>
      </c>
      <c r="AY16" s="567">
        <f>IF(Staff!$K12="Never",IF(AY$4&gt;=Staff!$I12,MIN(Staff!$J12,Staff!$L12),0),IF(Staff!$K12="Monthly",IF(AY$4=Staff!$I12,MIN(Staff!$J12,Staff!$L12),IF(AY$4&gt;Staff!$I12,MIN(Staff!$L12,AX16+Staff!$J12),0)),IF(Staff!$K12="Quarterly",IF(AY$4=Staff!$I12,MIN(Staff!$J12,Staff!$L12),IF(AY$4&gt;Staff!$I12,IFERROR(MIN(Staff!$L12,IF(ISNUMBER(AV16),AV16,0)+Staff!$J12),Staff!$J12),0)),IF(Staff!$K12="Annually",IF(AY$4=Staff!$I12,MIN(Staff!$J12,Staff!$L12),IF(AY$4&gt;Staff!$I12,IFERROR(MIN(Staff!$L12,AM16+Staff!$J12),MIN(Staff!$J12,Staff!$L12)),0))))))</f>
        <v>0</v>
      </c>
      <c r="AZ16" s="567">
        <f>IF(Staff!$K12="Never",IF(AZ$4&gt;=Staff!$I12,MIN(Staff!$J12,Staff!$L12),0),IF(Staff!$K12="Monthly",IF(AZ$4=Staff!$I12,MIN(Staff!$J12,Staff!$L12),IF(AZ$4&gt;Staff!$I12,MIN(Staff!$L12,AY16+Staff!$J12),0)),IF(Staff!$K12="Quarterly",IF(AZ$4=Staff!$I12,MIN(Staff!$J12,Staff!$L12),IF(AZ$4&gt;Staff!$I12,IFERROR(MIN(Staff!$L12,IF(ISNUMBER(AW16),AW16,0)+Staff!$J12),Staff!$J12),0)),IF(Staff!$K12="Annually",IF(AZ$4=Staff!$I12,MIN(Staff!$J12,Staff!$L12),IF(AZ$4&gt;Staff!$I12,IFERROR(MIN(Staff!$L12,AN16+Staff!$J12),MIN(Staff!$J12,Staff!$L12)),0))))))</f>
        <v>0</v>
      </c>
      <c r="BA16" s="567">
        <f>IF(Staff!$K12="Never",IF(BA$4&gt;=Staff!$I12,MIN(Staff!$J12,Staff!$L12),0),IF(Staff!$K12="Monthly",IF(BA$4=Staff!$I12,MIN(Staff!$J12,Staff!$L12),IF(BA$4&gt;Staff!$I12,MIN(Staff!$L12,AZ16+Staff!$J12),0)),IF(Staff!$K12="Quarterly",IF(BA$4=Staff!$I12,MIN(Staff!$J12,Staff!$L12),IF(BA$4&gt;Staff!$I12,IFERROR(MIN(Staff!$L12,IF(ISNUMBER(AX16),AX16,0)+Staff!$J12),Staff!$J12),0)),IF(Staff!$K12="Annually",IF(BA$4=Staff!$I12,MIN(Staff!$J12,Staff!$L12),IF(BA$4&gt;Staff!$I12,IFERROR(MIN(Staff!$L12,AO16+Staff!$J12),MIN(Staff!$J12,Staff!$L12)),0))))))</f>
        <v>0</v>
      </c>
      <c r="BB16" s="567">
        <f>IF(Staff!$K12="Never",IF(BB$4&gt;=Staff!$I12,MIN(Staff!$J12,Staff!$L12),0),IF(Staff!$K12="Monthly",IF(BB$4=Staff!$I12,MIN(Staff!$J12,Staff!$L12),IF(BB$4&gt;Staff!$I12,MIN(Staff!$L12,BA16+Staff!$J12),0)),IF(Staff!$K12="Quarterly",IF(BB$4=Staff!$I12,MIN(Staff!$J12,Staff!$L12),IF(BB$4&gt;Staff!$I12,IFERROR(MIN(Staff!$L12,IF(ISNUMBER(AY16),AY16,0)+Staff!$J12),Staff!$J12),0)),IF(Staff!$K12="Annually",IF(BB$4=Staff!$I12,MIN(Staff!$J12,Staff!$L12),IF(BB$4&gt;Staff!$I12,IFERROR(MIN(Staff!$L12,AP16+Staff!$J12),MIN(Staff!$J12,Staff!$L12)),0))))))</f>
        <v>0</v>
      </c>
      <c r="BC16" s="567">
        <f>IF(Staff!$K12="Never",IF(BC$4&gt;=Staff!$I12,MIN(Staff!$J12,Staff!$L12),0),IF(Staff!$K12="Monthly",IF(BC$4=Staff!$I12,MIN(Staff!$J12,Staff!$L12),IF(BC$4&gt;Staff!$I12,MIN(Staff!$L12,BB16+Staff!$J12),0)),IF(Staff!$K12="Quarterly",IF(BC$4=Staff!$I12,MIN(Staff!$J12,Staff!$L12),IF(BC$4&gt;Staff!$I12,IFERROR(MIN(Staff!$L12,IF(ISNUMBER(AZ16),AZ16,0)+Staff!$J12),Staff!$J12),0)),IF(Staff!$K12="Annually",IF(BC$4=Staff!$I12,MIN(Staff!$J12,Staff!$L12),IF(BC$4&gt;Staff!$I12,IFERROR(MIN(Staff!$L12,AQ16+Staff!$J12),MIN(Staff!$J12,Staff!$L12)),0))))))</f>
        <v>0</v>
      </c>
      <c r="BD16" s="567">
        <f>IF(Staff!$K12="Never",IF(BD$4&gt;=Staff!$I12,MIN(Staff!$J12,Staff!$L12),0),IF(Staff!$K12="Monthly",IF(BD$4=Staff!$I12,MIN(Staff!$J12,Staff!$L12),IF(BD$4&gt;Staff!$I12,MIN(Staff!$L12,BC16+Staff!$J12),0)),IF(Staff!$K12="Quarterly",IF(BD$4=Staff!$I12,MIN(Staff!$J12,Staff!$L12),IF(BD$4&gt;Staff!$I12,IFERROR(MIN(Staff!$L12,IF(ISNUMBER(BA16),BA16,0)+Staff!$J12),Staff!$J12),0)),IF(Staff!$K12="Annually",IF(BD$4=Staff!$I12,MIN(Staff!$J12,Staff!$L12),IF(BD$4&gt;Staff!$I12,IFERROR(MIN(Staff!$L12,AR16+Staff!$J12),MIN(Staff!$J12,Staff!$L12)),0))))))</f>
        <v>0</v>
      </c>
      <c r="BE16" s="567">
        <f>IF(Staff!$K12="Never",IF(BE$4&gt;=Staff!$I12,MIN(Staff!$J12,Staff!$L12),0),IF(Staff!$K12="Monthly",IF(BE$4=Staff!$I12,MIN(Staff!$J12,Staff!$L12),IF(BE$4&gt;Staff!$I12,MIN(Staff!$L12,BD16+Staff!$J12),0)),IF(Staff!$K12="Quarterly",IF(BE$4=Staff!$I12,MIN(Staff!$J12,Staff!$L12),IF(BE$4&gt;Staff!$I12,IFERROR(MIN(Staff!$L12,IF(ISNUMBER(BB16),BB16,0)+Staff!$J12),Staff!$J12),0)),IF(Staff!$K12="Annually",IF(BE$4=Staff!$I12,MIN(Staff!$J12,Staff!$L12),IF(BE$4&gt;Staff!$I12,IFERROR(MIN(Staff!$L12,AS16+Staff!$J12),MIN(Staff!$J12,Staff!$L12)),0))))))</f>
        <v>0</v>
      </c>
      <c r="BF16" s="567">
        <f>IF(Staff!$K12="Never",IF(BF$4&gt;=Staff!$I12,MIN(Staff!$J12,Staff!$L12),0),IF(Staff!$K12="Monthly",IF(BF$4=Staff!$I12,MIN(Staff!$J12,Staff!$L12),IF(BF$4&gt;Staff!$I12,MIN(Staff!$L12,BE16+Staff!$J12),0)),IF(Staff!$K12="Quarterly",IF(BF$4=Staff!$I12,MIN(Staff!$J12,Staff!$L12),IF(BF$4&gt;Staff!$I12,IFERROR(MIN(Staff!$L12,IF(ISNUMBER(BC16),BC16,0)+Staff!$J12),Staff!$J12),0)),IF(Staff!$K12="Annually",IF(BF$4=Staff!$I12,MIN(Staff!$J12,Staff!$L12),IF(BF$4&gt;Staff!$I12,IFERROR(MIN(Staff!$L12,AT16+Staff!$J12),MIN(Staff!$J12,Staff!$L12)),0))))))</f>
        <v>0</v>
      </c>
      <c r="BG16" s="567">
        <f>IF(Staff!$K12="Never",IF(BG$4&gt;=Staff!$I12,MIN(Staff!$J12,Staff!$L12),0),IF(Staff!$K12="Monthly",IF(BG$4=Staff!$I12,MIN(Staff!$J12,Staff!$L12),IF(BG$4&gt;Staff!$I12,MIN(Staff!$L12,BF16+Staff!$J12),0)),IF(Staff!$K12="Quarterly",IF(BG$4=Staff!$I12,MIN(Staff!$J12,Staff!$L12),IF(BG$4&gt;Staff!$I12,IFERROR(MIN(Staff!$L12,IF(ISNUMBER(BD16),BD16,0)+Staff!$J12),Staff!$J12),0)),IF(Staff!$K12="Annually",IF(BG$4=Staff!$I12,MIN(Staff!$J12,Staff!$L12),IF(BG$4&gt;Staff!$I12,IFERROR(MIN(Staff!$L12,AU16+Staff!$J12),MIN(Staff!$J12,Staff!$L12)),0))))))</f>
        <v>0</v>
      </c>
      <c r="BH16" s="567">
        <f>IF(Staff!$K12="Never",IF(BH$4&gt;=Staff!$I12,MIN(Staff!$J12,Staff!$L12),0),IF(Staff!$K12="Monthly",IF(BH$4=Staff!$I12,MIN(Staff!$J12,Staff!$L12),IF(BH$4&gt;Staff!$I12,MIN(Staff!$L12,BG16+Staff!$J12),0)),IF(Staff!$K12="Quarterly",IF(BH$4=Staff!$I12,MIN(Staff!$J12,Staff!$L12),IF(BH$4&gt;Staff!$I12,IFERROR(MIN(Staff!$L12,IF(ISNUMBER(BE16),BE16,0)+Staff!$J12),Staff!$J12),0)),IF(Staff!$K12="Annually",IF(BH$4=Staff!$I12,MIN(Staff!$J12,Staff!$L12),IF(BH$4&gt;Staff!$I12,IFERROR(MIN(Staff!$L12,AV16+Staff!$J12),MIN(Staff!$J12,Staff!$L12)),0))))))</f>
        <v>0</v>
      </c>
      <c r="BI16" s="567">
        <f>IF(Staff!$K12="Never",IF(BI$4&gt;=Staff!$I12,MIN(Staff!$J12,Staff!$L12),0),IF(Staff!$K12="Monthly",IF(BI$4=Staff!$I12,MIN(Staff!$J12,Staff!$L12),IF(BI$4&gt;Staff!$I12,MIN(Staff!$L12,BH16+Staff!$J12),0)),IF(Staff!$K12="Quarterly",IF(BI$4=Staff!$I12,MIN(Staff!$J12,Staff!$L12),IF(BI$4&gt;Staff!$I12,IFERROR(MIN(Staff!$L12,IF(ISNUMBER(BF16),BF16,0)+Staff!$J12),Staff!$J12),0)),IF(Staff!$K12="Annually",IF(BI$4=Staff!$I12,MIN(Staff!$J12,Staff!$L12),IF(BI$4&gt;Staff!$I12,IFERROR(MIN(Staff!$L12,AW16+Staff!$J12),MIN(Staff!$J12,Staff!$L12)),0))))))</f>
        <v>0</v>
      </c>
      <c r="BJ16" s="567">
        <f>IF(Staff!$K12="Never",IF(BJ$4&gt;=Staff!$I12,MIN(Staff!$J12,Staff!$L12),0),IF(Staff!$K12="Monthly",IF(BJ$4=Staff!$I12,MIN(Staff!$J12,Staff!$L12),IF(BJ$4&gt;Staff!$I12,MIN(Staff!$L12,BI16+Staff!$J12),0)),IF(Staff!$K12="Quarterly",IF(BJ$4=Staff!$I12,MIN(Staff!$J12,Staff!$L12),IF(BJ$4&gt;Staff!$I12,IFERROR(MIN(Staff!$L12,IF(ISNUMBER(BG16),BG16,0)+Staff!$J12),Staff!$J12),0)),IF(Staff!$K12="Annually",IF(BJ$4=Staff!$I12,MIN(Staff!$J12,Staff!$L12),IF(BJ$4&gt;Staff!$I12,IFERROR(MIN(Staff!$L12,AX16+Staff!$J12),MIN(Staff!$J12,Staff!$L12)),0))))))</f>
        <v>0</v>
      </c>
      <c r="BK16" s="567">
        <f>IF(Staff!$K12="Never",IF(BK$4&gt;=Staff!$I12,MIN(Staff!$J12,Staff!$L12),0),IF(Staff!$K12="Monthly",IF(BK$4=Staff!$I12,MIN(Staff!$J12,Staff!$L12),IF(BK$4&gt;Staff!$I12,MIN(Staff!$L12,BJ16+Staff!$J12),0)),IF(Staff!$K12="Quarterly",IF(BK$4=Staff!$I12,MIN(Staff!$J12,Staff!$L12),IF(BK$4&gt;Staff!$I12,IFERROR(MIN(Staff!$L12,IF(ISNUMBER(BH16),BH16,0)+Staff!$J12),Staff!$J12),0)),IF(Staff!$K12="Annually",IF(BK$4=Staff!$I12,MIN(Staff!$J12,Staff!$L12),IF(BK$4&gt;Staff!$I12,IFERROR(MIN(Staff!$L12,AY16+Staff!$J12),MIN(Staff!$J12,Staff!$L12)),0))))))</f>
        <v>0</v>
      </c>
      <c r="BL16" s="567">
        <f>IF(Staff!$K12="Never",IF(BL$4&gt;=Staff!$I12,MIN(Staff!$J12,Staff!$L12),0),IF(Staff!$K12="Monthly",IF(BL$4=Staff!$I12,MIN(Staff!$J12,Staff!$L12),IF(BL$4&gt;Staff!$I12,MIN(Staff!$L12,BK16+Staff!$J12),0)),IF(Staff!$K12="Quarterly",IF(BL$4=Staff!$I12,MIN(Staff!$J12,Staff!$L12),IF(BL$4&gt;Staff!$I12,IFERROR(MIN(Staff!$L12,IF(ISNUMBER(BI16),BI16,0)+Staff!$J12),Staff!$J12),0)),IF(Staff!$K12="Annually",IF(BL$4=Staff!$I12,MIN(Staff!$J12,Staff!$L12),IF(BL$4&gt;Staff!$I12,IFERROR(MIN(Staff!$L12,AZ16+Staff!$J12),MIN(Staff!$J12,Staff!$L12)),0))))))</f>
        <v>0</v>
      </c>
      <c r="BM16" s="567">
        <f>IF(Staff!$K12="Never",IF(BM$4&gt;=Staff!$I12,MIN(Staff!$J12,Staff!$L12),0),IF(Staff!$K12="Monthly",IF(BM$4=Staff!$I12,MIN(Staff!$J12,Staff!$L12),IF(BM$4&gt;Staff!$I12,MIN(Staff!$L12,BL16+Staff!$J12),0)),IF(Staff!$K12="Quarterly",IF(BM$4=Staff!$I12,MIN(Staff!$J12,Staff!$L12),IF(BM$4&gt;Staff!$I12,IFERROR(MIN(Staff!$L12,IF(ISNUMBER(BJ16),BJ16,0)+Staff!$J12),Staff!$J12),0)),IF(Staff!$K12="Annually",IF(BM$4=Staff!$I12,MIN(Staff!$J12,Staff!$L12),IF(BM$4&gt;Staff!$I12,IFERROR(MIN(Staff!$L12,BA16+Staff!$J12),MIN(Staff!$J12,Staff!$L12)),0))))))</f>
        <v>0</v>
      </c>
      <c r="BN16" s="567">
        <f>IF(Staff!$K12="Never",IF(BN$4&gt;=Staff!$I12,MIN(Staff!$J12,Staff!$L12),0),IF(Staff!$K12="Monthly",IF(BN$4=Staff!$I12,MIN(Staff!$J12,Staff!$L12),IF(BN$4&gt;Staff!$I12,MIN(Staff!$L12,BM16+Staff!$J12),0)),IF(Staff!$K12="Quarterly",IF(BN$4=Staff!$I12,MIN(Staff!$J12,Staff!$L12),IF(BN$4&gt;Staff!$I12,IFERROR(MIN(Staff!$L12,IF(ISNUMBER(BK16),BK16,0)+Staff!$J12),Staff!$J12),0)),IF(Staff!$K12="Annually",IF(BN$4=Staff!$I12,MIN(Staff!$J12,Staff!$L12),IF(BN$4&gt;Staff!$I12,IFERROR(MIN(Staff!$L12,BB16+Staff!$J12),MIN(Staff!$J12,Staff!$L12)),0))))))</f>
        <v>0</v>
      </c>
      <c r="BO16" s="567">
        <f>IF(Staff!$K12="Never",IF(BO$4&gt;=Staff!$I12,MIN(Staff!$J12,Staff!$L12),0),IF(Staff!$K12="Monthly",IF(BO$4=Staff!$I12,MIN(Staff!$J12,Staff!$L12),IF(BO$4&gt;Staff!$I12,MIN(Staff!$L12,BN16+Staff!$J12),0)),IF(Staff!$K12="Quarterly",IF(BO$4=Staff!$I12,MIN(Staff!$J12,Staff!$L12),IF(BO$4&gt;Staff!$I12,IFERROR(MIN(Staff!$L12,IF(ISNUMBER(BL16),BL16,0)+Staff!$J12),Staff!$J12),0)),IF(Staff!$K12="Annually",IF(BO$4=Staff!$I12,MIN(Staff!$J12,Staff!$L12),IF(BO$4&gt;Staff!$I12,IFERROR(MIN(Staff!$L12,BC16+Staff!$J12),MIN(Staff!$J12,Staff!$L12)),0))))))</f>
        <v>0</v>
      </c>
      <c r="BP16" s="567">
        <f>IF(Staff!$K12="Never",IF(BP$4&gt;=Staff!$I12,MIN(Staff!$J12,Staff!$L12),0),IF(Staff!$K12="Monthly",IF(BP$4=Staff!$I12,MIN(Staff!$J12,Staff!$L12),IF(BP$4&gt;Staff!$I12,MIN(Staff!$L12,BO16+Staff!$J12),0)),IF(Staff!$K12="Quarterly",IF(BP$4=Staff!$I12,MIN(Staff!$J12,Staff!$L12),IF(BP$4&gt;Staff!$I12,IFERROR(MIN(Staff!$L12,IF(ISNUMBER(BM16),BM16,0)+Staff!$J12),Staff!$J12),0)),IF(Staff!$K12="Annually",IF(BP$4=Staff!$I12,MIN(Staff!$J12,Staff!$L12),IF(BP$4&gt;Staff!$I12,IFERROR(MIN(Staff!$L12,BD16+Staff!$J12),MIN(Staff!$J12,Staff!$L12)),0))))))</f>
        <v>0</v>
      </c>
      <c r="BQ16" s="567">
        <f>IF(Staff!$K12="Never",IF(BQ$4&gt;=Staff!$I12,MIN(Staff!$J12,Staff!$L12),0),IF(Staff!$K12="Monthly",IF(BQ$4=Staff!$I12,MIN(Staff!$J12,Staff!$L12),IF(BQ$4&gt;Staff!$I12,MIN(Staff!$L12,BP16+Staff!$J12),0)),IF(Staff!$K12="Quarterly",IF(BQ$4=Staff!$I12,MIN(Staff!$J12,Staff!$L12),IF(BQ$4&gt;Staff!$I12,IFERROR(MIN(Staff!$L12,IF(ISNUMBER(BN16),BN16,0)+Staff!$J12),Staff!$J12),0)),IF(Staff!$K12="Annually",IF(BQ$4=Staff!$I12,MIN(Staff!$J12,Staff!$L12),IF(BQ$4&gt;Staff!$I12,IFERROR(MIN(Staff!$L12,BE16+Staff!$J12),MIN(Staff!$J12,Staff!$L12)),0))))))</f>
        <v>0</v>
      </c>
      <c r="BR16" s="567">
        <f>IF(Staff!$K12="Never",IF(BR$4&gt;=Staff!$I12,MIN(Staff!$J12,Staff!$L12),0),IF(Staff!$K12="Monthly",IF(BR$4=Staff!$I12,MIN(Staff!$J12,Staff!$L12),IF(BR$4&gt;Staff!$I12,MIN(Staff!$L12,BQ16+Staff!$J12),0)),IF(Staff!$K12="Quarterly",IF(BR$4=Staff!$I12,MIN(Staff!$J12,Staff!$L12),IF(BR$4&gt;Staff!$I12,IFERROR(MIN(Staff!$L12,IF(ISNUMBER(BO16),BO16,0)+Staff!$J12),Staff!$J12),0)),IF(Staff!$K12="Annually",IF(BR$4=Staff!$I12,MIN(Staff!$J12,Staff!$L12),IF(BR$4&gt;Staff!$I12,IFERROR(MIN(Staff!$L12,BF16+Staff!$J12),MIN(Staff!$J12,Staff!$L12)),0))))))</f>
        <v>0</v>
      </c>
      <c r="BS16" s="567">
        <f>IF(Staff!$K12="Never",IF(BS$4&gt;=Staff!$I12,MIN(Staff!$J12,Staff!$L12),0),IF(Staff!$K12="Monthly",IF(BS$4=Staff!$I12,MIN(Staff!$J12,Staff!$L12),IF(BS$4&gt;Staff!$I12,MIN(Staff!$L12,BR16+Staff!$J12),0)),IF(Staff!$K12="Quarterly",IF(BS$4=Staff!$I12,MIN(Staff!$J12,Staff!$L12),IF(BS$4&gt;Staff!$I12,IFERROR(MIN(Staff!$L12,IF(ISNUMBER(BP16),BP16,0)+Staff!$J12),Staff!$J12),0)),IF(Staff!$K12="Annually",IF(BS$4=Staff!$I12,MIN(Staff!$J12,Staff!$L12),IF(BS$4&gt;Staff!$I12,IFERROR(MIN(Staff!$L12,BG16+Staff!$J12),MIN(Staff!$J12,Staff!$L12)),0))))))</f>
        <v>0</v>
      </c>
      <c r="BT16" s="567">
        <f>IF(Staff!$K12="Never",IF(BT$4&gt;=Staff!$I12,MIN(Staff!$J12,Staff!$L12),0),IF(Staff!$K12="Monthly",IF(BT$4=Staff!$I12,MIN(Staff!$J12,Staff!$L12),IF(BT$4&gt;Staff!$I12,MIN(Staff!$L12,BS16+Staff!$J12),0)),IF(Staff!$K12="Quarterly",IF(BT$4=Staff!$I12,MIN(Staff!$J12,Staff!$L12),IF(BT$4&gt;Staff!$I12,IFERROR(MIN(Staff!$L12,IF(ISNUMBER(BQ16),BQ16,0)+Staff!$J12),Staff!$J12),0)),IF(Staff!$K12="Annually",IF(BT$4=Staff!$I12,MIN(Staff!$J12,Staff!$L12),IF(BT$4&gt;Staff!$I12,IFERROR(MIN(Staff!$L12,BH16+Staff!$J12),MIN(Staff!$J12,Staff!$L12)),0))))))</f>
        <v>0</v>
      </c>
      <c r="BU16" s="567">
        <f>IF(Staff!$K12="Never",IF(BU$4&gt;=Staff!$I12,MIN(Staff!$J12,Staff!$L12),0),IF(Staff!$K12="Monthly",IF(BU$4=Staff!$I12,MIN(Staff!$J12,Staff!$L12),IF(BU$4&gt;Staff!$I12,MIN(Staff!$L12,BT16+Staff!$J12),0)),IF(Staff!$K12="Quarterly",IF(BU$4=Staff!$I12,MIN(Staff!$J12,Staff!$L12),IF(BU$4&gt;Staff!$I12,IFERROR(MIN(Staff!$L12,IF(ISNUMBER(BR16),BR16,0)+Staff!$J12),Staff!$J12),0)),IF(Staff!$K12="Annually",IF(BU$4=Staff!$I12,MIN(Staff!$J12,Staff!$L12),IF(BU$4&gt;Staff!$I12,IFERROR(MIN(Staff!$L12,BI16+Staff!$J12),MIN(Staff!$J12,Staff!$L12)),0))))))</f>
        <v>0</v>
      </c>
      <c r="BV16" s="567">
        <f>IF(Staff!$K12="Never",IF(BV$4&gt;=Staff!$I12,MIN(Staff!$J12,Staff!$L12),0),IF(Staff!$K12="Monthly",IF(BV$4=Staff!$I12,MIN(Staff!$J12,Staff!$L12),IF(BV$4&gt;Staff!$I12,MIN(Staff!$L12,BU16+Staff!$J12),0)),IF(Staff!$K12="Quarterly",IF(BV$4=Staff!$I12,MIN(Staff!$J12,Staff!$L12),IF(BV$4&gt;Staff!$I12,IFERROR(MIN(Staff!$L12,IF(ISNUMBER(BS16),BS16,0)+Staff!$J12),Staff!$J12),0)),IF(Staff!$K12="Annually",IF(BV$4=Staff!$I12,MIN(Staff!$J12,Staff!$L12),IF(BV$4&gt;Staff!$I12,IFERROR(MIN(Staff!$L12,BJ16+Staff!$J12),MIN(Staff!$J12,Staff!$L12)),0))))))</f>
        <v>0</v>
      </c>
      <c r="BW16" s="567">
        <f>IF(Staff!$K12="Never",IF(BW$4&gt;=Staff!$I12,MIN(Staff!$J12,Staff!$L12),0),IF(Staff!$K12="Monthly",IF(BW$4=Staff!$I12,MIN(Staff!$J12,Staff!$L12),IF(BW$4&gt;Staff!$I12,MIN(Staff!$L12,BV16+Staff!$J12),0)),IF(Staff!$K12="Quarterly",IF(BW$4=Staff!$I12,MIN(Staff!$J12,Staff!$L12),IF(BW$4&gt;Staff!$I12,IFERROR(MIN(Staff!$L12,IF(ISNUMBER(BT16),BT16,0)+Staff!$J12),Staff!$J12),0)),IF(Staff!$K12="Annually",IF(BW$4=Staff!$I12,MIN(Staff!$J12,Staff!$L12),IF(BW$4&gt;Staff!$I12,IFERROR(MIN(Staff!$L12,BK16+Staff!$J12),MIN(Staff!$J12,Staff!$L12)),0))))))</f>
        <v>0</v>
      </c>
      <c r="BX16" s="567">
        <f>IF(Staff!$K12="Never",IF(BX$4&gt;=Staff!$I12,MIN(Staff!$J12,Staff!$L12),0),IF(Staff!$K12="Monthly",IF(BX$4=Staff!$I12,MIN(Staff!$J12,Staff!$L12),IF(BX$4&gt;Staff!$I12,MIN(Staff!$L12,BW16+Staff!$J12),0)),IF(Staff!$K12="Quarterly",IF(BX$4=Staff!$I12,MIN(Staff!$J12,Staff!$L12),IF(BX$4&gt;Staff!$I12,IFERROR(MIN(Staff!$L12,IF(ISNUMBER(BU16),BU16,0)+Staff!$J12),Staff!$J12),0)),IF(Staff!$K12="Annually",IF(BX$4=Staff!$I12,MIN(Staff!$J12,Staff!$L12),IF(BX$4&gt;Staff!$I12,IFERROR(MIN(Staff!$L12,BL16+Staff!$J12),MIN(Staff!$J12,Staff!$L12)),0))))))</f>
        <v>0</v>
      </c>
      <c r="BY16" s="567">
        <f>IF(Staff!$K12="Never",IF(BY$4&gt;=Staff!$I12,MIN(Staff!$J12,Staff!$L12),0),IF(Staff!$K12="Monthly",IF(BY$4=Staff!$I12,MIN(Staff!$J12,Staff!$L12),IF(BY$4&gt;Staff!$I12,MIN(Staff!$L12,BX16+Staff!$J12),0)),IF(Staff!$K12="Quarterly",IF(BY$4=Staff!$I12,MIN(Staff!$J12,Staff!$L12),IF(BY$4&gt;Staff!$I12,IFERROR(MIN(Staff!$L12,IF(ISNUMBER(BV16),BV16,0)+Staff!$J12),Staff!$J12),0)),IF(Staff!$K12="Annually",IF(BY$4=Staff!$I12,MIN(Staff!$J12,Staff!$L12),IF(BY$4&gt;Staff!$I12,IFERROR(MIN(Staff!$L12,BM16+Staff!$J12),MIN(Staff!$J12,Staff!$L12)),0))))))</f>
        <v>0</v>
      </c>
      <c r="BZ16" s="567">
        <f>IF(Staff!$K12="Never",IF(BZ$4&gt;=Staff!$I12,MIN(Staff!$J12,Staff!$L12),0),IF(Staff!$K12="Monthly",IF(BZ$4=Staff!$I12,MIN(Staff!$J12,Staff!$L12),IF(BZ$4&gt;Staff!$I12,MIN(Staff!$L12,BY16+Staff!$J12),0)),IF(Staff!$K12="Quarterly",IF(BZ$4=Staff!$I12,MIN(Staff!$J12,Staff!$L12),IF(BZ$4&gt;Staff!$I12,IFERROR(MIN(Staff!$L12,IF(ISNUMBER(BW16),BW16,0)+Staff!$J12),Staff!$J12),0)),IF(Staff!$K12="Annually",IF(BZ$4=Staff!$I12,MIN(Staff!$J12,Staff!$L12),IF(BZ$4&gt;Staff!$I12,IFERROR(MIN(Staff!$L12,BN16+Staff!$J12),MIN(Staff!$J12,Staff!$L12)),0))))))</f>
        <v>0</v>
      </c>
      <c r="CA16" s="567">
        <f>IF(Staff!$K12="Never",IF(CA$4&gt;=Staff!$I12,MIN(Staff!$J12,Staff!$L12),0),IF(Staff!$K12="Monthly",IF(CA$4=Staff!$I12,MIN(Staff!$J12,Staff!$L12),IF(CA$4&gt;Staff!$I12,MIN(Staff!$L12,BZ16+Staff!$J12),0)),IF(Staff!$K12="Quarterly",IF(CA$4=Staff!$I12,MIN(Staff!$J12,Staff!$L12),IF(CA$4&gt;Staff!$I12,IFERROR(MIN(Staff!$L12,IF(ISNUMBER(BX16),BX16,0)+Staff!$J12),Staff!$J12),0)),IF(Staff!$K12="Annually",IF(CA$4=Staff!$I12,MIN(Staff!$J12,Staff!$L12),IF(CA$4&gt;Staff!$I12,IFERROR(MIN(Staff!$L12,BO16+Staff!$J12),MIN(Staff!$J12,Staff!$L12)),0))))))</f>
        <v>0</v>
      </c>
      <c r="CB16" s="567">
        <f>IF(Staff!$K12="Never",IF(CB$4&gt;=Staff!$I12,MIN(Staff!$J12,Staff!$L12),0),IF(Staff!$K12="Monthly",IF(CB$4=Staff!$I12,MIN(Staff!$J12,Staff!$L12),IF(CB$4&gt;Staff!$I12,MIN(Staff!$L12,CA16+Staff!$J12),0)),IF(Staff!$K12="Quarterly",IF(CB$4=Staff!$I12,MIN(Staff!$J12,Staff!$L12),IF(CB$4&gt;Staff!$I12,IFERROR(MIN(Staff!$L12,IF(ISNUMBER(BY16),BY16,0)+Staff!$J12),Staff!$J12),0)),IF(Staff!$K12="Annually",IF(CB$4=Staff!$I12,MIN(Staff!$J12,Staff!$L12),IF(CB$4&gt;Staff!$I12,IFERROR(MIN(Staff!$L12,BP16+Staff!$J12),MIN(Staff!$J12,Staff!$L12)),0))))))</f>
        <v>0</v>
      </c>
      <c r="CC16" s="567">
        <f>IF(Staff!$K12="Never",IF(CC$4&gt;=Staff!$I12,MIN(Staff!$J12,Staff!$L12),0),IF(Staff!$K12="Monthly",IF(CC$4=Staff!$I12,MIN(Staff!$J12,Staff!$L12),IF(CC$4&gt;Staff!$I12,MIN(Staff!$L12,CB16+Staff!$J12),0)),IF(Staff!$K12="Quarterly",IF(CC$4=Staff!$I12,MIN(Staff!$J12,Staff!$L12),IF(CC$4&gt;Staff!$I12,IFERROR(MIN(Staff!$L12,IF(ISNUMBER(BZ16),BZ16,0)+Staff!$J12),Staff!$J12),0)),IF(Staff!$K12="Annually",IF(CC$4=Staff!$I12,MIN(Staff!$J12,Staff!$L12),IF(CC$4&gt;Staff!$I12,IFERROR(MIN(Staff!$L12,BQ16+Staff!$J12),MIN(Staff!$J12,Staff!$L12)),0))))))</f>
        <v>0</v>
      </c>
      <c r="CD16" s="567">
        <f>IF(Staff!$K12="Never",IF(CD$4&gt;=Staff!$I12,MIN(Staff!$J12,Staff!$L12),0),IF(Staff!$K12="Monthly",IF(CD$4=Staff!$I12,MIN(Staff!$J12,Staff!$L12),IF(CD$4&gt;Staff!$I12,MIN(Staff!$L12,CC16+Staff!$J12),0)),IF(Staff!$K12="Quarterly",IF(CD$4=Staff!$I12,MIN(Staff!$J12,Staff!$L12),IF(CD$4&gt;Staff!$I12,IFERROR(MIN(Staff!$L12,IF(ISNUMBER(CA16),CA16,0)+Staff!$J12),Staff!$J12),0)),IF(Staff!$K12="Annually",IF(CD$4=Staff!$I12,MIN(Staff!$J12,Staff!$L12),IF(CD$4&gt;Staff!$I12,IFERROR(MIN(Staff!$L12,BR16+Staff!$J12),MIN(Staff!$J12,Staff!$L12)),0))))))</f>
        <v>0</v>
      </c>
      <c r="CE16" s="567">
        <f>IF(Staff!$K12="Never",IF(CE$4&gt;=Staff!$I12,MIN(Staff!$J12,Staff!$L12),0),IF(Staff!$K12="Monthly",IF(CE$4=Staff!$I12,MIN(Staff!$J12,Staff!$L12),IF(CE$4&gt;Staff!$I12,MIN(Staff!$L12,CD16+Staff!$J12),0)),IF(Staff!$K12="Quarterly",IF(CE$4=Staff!$I12,MIN(Staff!$J12,Staff!$L12),IF(CE$4&gt;Staff!$I12,IFERROR(MIN(Staff!$L12,IF(ISNUMBER(CB16),CB16,0)+Staff!$J12),Staff!$J12),0)),IF(Staff!$K12="Annually",IF(CE$4=Staff!$I12,MIN(Staff!$J12,Staff!$L12),IF(CE$4&gt;Staff!$I12,IFERROR(MIN(Staff!$L12,BS16+Staff!$J12),MIN(Staff!$J12,Staff!$L12)),0))))))</f>
        <v>0</v>
      </c>
      <c r="CF16" s="567">
        <f>IF(Staff!$K12="Never",IF(CF$4&gt;=Staff!$I12,MIN(Staff!$J12,Staff!$L12),0),IF(Staff!$K12="Monthly",IF(CF$4=Staff!$I12,MIN(Staff!$J12,Staff!$L12),IF(CF$4&gt;Staff!$I12,MIN(Staff!$L12,CE16+Staff!$J12),0)),IF(Staff!$K12="Quarterly",IF(CF$4=Staff!$I12,MIN(Staff!$J12,Staff!$L12),IF(CF$4&gt;Staff!$I12,IFERROR(MIN(Staff!$L12,IF(ISNUMBER(CC16),CC16,0)+Staff!$J12),Staff!$J12),0)),IF(Staff!$K12="Annually",IF(CF$4=Staff!$I12,MIN(Staff!$J12,Staff!$L12),IF(CF$4&gt;Staff!$I12,IFERROR(MIN(Staff!$L12,BT16+Staff!$J12),MIN(Staff!$J12,Staff!$L12)),0))))))</f>
        <v>0</v>
      </c>
      <c r="CG16" s="567">
        <f>IF(Staff!$K12="Never",IF(CG$4&gt;=Staff!$I12,MIN(Staff!$J12,Staff!$L12),0),IF(Staff!$K12="Monthly",IF(CG$4=Staff!$I12,MIN(Staff!$J12,Staff!$L12),IF(CG$4&gt;Staff!$I12,MIN(Staff!$L12,CF16+Staff!$J12),0)),IF(Staff!$K12="Quarterly",IF(CG$4=Staff!$I12,MIN(Staff!$J12,Staff!$L12),IF(CG$4&gt;Staff!$I12,IFERROR(MIN(Staff!$L12,IF(ISNUMBER(CD16),CD16,0)+Staff!$J12),Staff!$J12),0)),IF(Staff!$K12="Annually",IF(CG$4=Staff!$I12,MIN(Staff!$J12,Staff!$L12),IF(CG$4&gt;Staff!$I12,IFERROR(MIN(Staff!$L12,BU16+Staff!$J12),MIN(Staff!$J12,Staff!$L12)),0))))))</f>
        <v>0</v>
      </c>
      <c r="CH16" s="567">
        <f>IF(Staff!$K12="Never",IF(CH$4&gt;=Staff!$I12,MIN(Staff!$J12,Staff!$L12),0),IF(Staff!$K12="Monthly",IF(CH$4=Staff!$I12,MIN(Staff!$J12,Staff!$L12),IF(CH$4&gt;Staff!$I12,MIN(Staff!$L12,CG16+Staff!$J12),0)),IF(Staff!$K12="Quarterly",IF(CH$4=Staff!$I12,MIN(Staff!$J12,Staff!$L12),IF(CH$4&gt;Staff!$I12,IFERROR(MIN(Staff!$L12,IF(ISNUMBER(CE16),CE16,0)+Staff!$J12),Staff!$J12),0)),IF(Staff!$K12="Annually",IF(CH$4=Staff!$I12,MIN(Staff!$J12,Staff!$L12),IF(CH$4&gt;Staff!$I12,IFERROR(MIN(Staff!$L12,BV16+Staff!$J12),MIN(Staff!$J12,Staff!$L12)),0))))))</f>
        <v>0</v>
      </c>
      <c r="CI16" s="567">
        <f>IF(Staff!$K12="Never",IF(CI$4&gt;=Staff!$I12,MIN(Staff!$J12,Staff!$L12),0),IF(Staff!$K12="Monthly",IF(CI$4=Staff!$I12,MIN(Staff!$J12,Staff!$L12),IF(CI$4&gt;Staff!$I12,MIN(Staff!$L12,CH16+Staff!$J12),0)),IF(Staff!$K12="Quarterly",IF(CI$4=Staff!$I12,MIN(Staff!$J12,Staff!$L12),IF(CI$4&gt;Staff!$I12,IFERROR(MIN(Staff!$L12,IF(ISNUMBER(CF16),CF16,0)+Staff!$J12),Staff!$J12),0)),IF(Staff!$K12="Annually",IF(CI$4=Staff!$I12,MIN(Staff!$J12,Staff!$L12),IF(CI$4&gt;Staff!$I12,IFERROR(MIN(Staff!$L12,BW16+Staff!$J12),MIN(Staff!$J12,Staff!$L12)),0))))))</f>
        <v>0</v>
      </c>
    </row>
    <row r="17" spans="1:87" ht="15.75" hidden="1" customHeight="1" outlineLevel="1">
      <c r="A17" s="875" t="str">
        <f>Staff!A13</f>
        <v>Other 2</v>
      </c>
      <c r="B17" s="876"/>
      <c r="C17" s="719" t="s">
        <v>289</v>
      </c>
      <c r="D17" s="567">
        <f>IF(Staff!$K13="Never",IF(D$4&gt;=Staff!$I13,MIN(Staff!$J13,Staff!$L13),0),IF(Staff!$K13="Monthly",IF(D$4=Staff!$I13,MIN(Staff!$J13,Staff!$L13),IF(D$4&gt;Staff!$I13,MIN(Staff!$L13,C17+Staff!$J13),0)),IF(Staff!$K13="Quarterly",IF(D$4=Staff!$I13,MIN(Staff!$J13,Staff!$L13),IF(D$4&gt;Staff!$I13,IFERROR(MIN(Staff!$L13,IF(ISNUMBER(A17),A17,0)+Staff!$J13),Staff!$J13),0)),IF(Staff!$K13="Annually",IF(D$4=Staff!$I13,MIN(Staff!$J13,Staff!$L13),IF(D$4&gt;Staff!$I13,IFERROR(MIN(Staff!$L13,#REF!+Staff!$J13),MIN(Staff!$J13,Staff!$L13)),0))))))</f>
        <v>0</v>
      </c>
      <c r="E17" s="567">
        <f>IF(Staff!$K13="Never",IF(E$4&gt;=Staff!$I13,MIN(Staff!$J13,Staff!$L13),0),IF(Staff!$K13="Monthly",IF(E$4=Staff!$I13,MIN(Staff!$J13,Staff!$L13),IF(E$4&gt;Staff!$I13,MIN(Staff!$L13,D17+Staff!$J13),0)),IF(Staff!$K13="Quarterly",IF(E$4=Staff!$I13,MIN(Staff!$J13,Staff!$L13),IF(E$4&gt;Staff!$I13,IFERROR(MIN(Staff!$L13,IF(ISNUMBER(B17),B17,0)+Staff!$J13),Staff!$J13),0)),IF(Staff!$K13="Annually",IF(E$4=Staff!$I13,MIN(Staff!$J13,Staff!$L13),IF(E$4&gt;Staff!$I13,IFERROR(MIN(Staff!$L13,#REF!+Staff!$J13),MIN(Staff!$J13,Staff!$L13)),0))))))</f>
        <v>0</v>
      </c>
      <c r="F17" s="567">
        <f>IF(Staff!$K13="Never",IF(F$4&gt;=Staff!$I13,MIN(Staff!$J13,Staff!$L13),0),IF(Staff!$K13="Monthly",IF(F$4=Staff!$I13,MIN(Staff!$J13,Staff!$L13),IF(F$4&gt;Staff!$I13,MIN(Staff!$L13,E17+Staff!$J13),0)),IF(Staff!$K13="Quarterly",IF(F$4=Staff!$I13,MIN(Staff!$J13,Staff!$L13),IF(F$4&gt;Staff!$I13,IFERROR(MIN(Staff!$L13,IF(ISNUMBER(C17),C17,0)+Staff!$J13),Staff!$J13),0)),IF(Staff!$K13="Annually",IF(F$4=Staff!$I13,MIN(Staff!$J13,Staff!$L13),IF(F$4&gt;Staff!$I13,IFERROR(MIN(Staff!$L13,#REF!+Staff!$J13),MIN(Staff!$J13,Staff!$L13)),0))))))</f>
        <v>0</v>
      </c>
      <c r="G17" s="567">
        <f>IF(Staff!$K13="Never",IF(G$4&gt;=Staff!$I13,MIN(Staff!$J13,Staff!$L13),0),IF(Staff!$K13="Monthly",IF(G$4=Staff!$I13,MIN(Staff!$J13,Staff!$L13),IF(G$4&gt;Staff!$I13,MIN(Staff!$L13,F17+Staff!$J13),0)),IF(Staff!$K13="Quarterly",IF(G$4=Staff!$I13,MIN(Staff!$J13,Staff!$L13),IF(G$4&gt;Staff!$I13,IFERROR(MIN(Staff!$L13,IF(ISNUMBER(D17),D17,0)+Staff!$J13),Staff!$J13),0)),IF(Staff!$K13="Annually",IF(G$4=Staff!$I13,MIN(Staff!$J13,Staff!$L13),IF(G$4&gt;Staff!$I13,IFERROR(MIN(Staff!$L13,#REF!+Staff!$J13),MIN(Staff!$J13,Staff!$L13)),0))))))</f>
        <v>0</v>
      </c>
      <c r="H17" s="567">
        <f>IF(Staff!$K13="Never",IF(H$4&gt;=Staff!$I13,MIN(Staff!$J13,Staff!$L13),0),IF(Staff!$K13="Monthly",IF(H$4=Staff!$I13,MIN(Staff!$J13,Staff!$L13),IF(H$4&gt;Staff!$I13,MIN(Staff!$L13,G17+Staff!$J13),0)),IF(Staff!$K13="Quarterly",IF(H$4=Staff!$I13,MIN(Staff!$J13,Staff!$L13),IF(H$4&gt;Staff!$I13,IFERROR(MIN(Staff!$L13,IF(ISNUMBER(E17),E17,0)+Staff!$J13),Staff!$J13),0)),IF(Staff!$K13="Annually",IF(H$4=Staff!$I13,MIN(Staff!$J13,Staff!$L13),IF(H$4&gt;Staff!$I13,IFERROR(MIN(Staff!$L13,#REF!+Staff!$J13),MIN(Staff!$J13,Staff!$L13)),0))))))</f>
        <v>0</v>
      </c>
      <c r="I17" s="567">
        <f>IF(Staff!$K13="Never",IF(I$4&gt;=Staff!$I13,MIN(Staff!$J13,Staff!$L13),0),IF(Staff!$K13="Monthly",IF(I$4=Staff!$I13,MIN(Staff!$J13,Staff!$L13),IF(I$4&gt;Staff!$I13,MIN(Staff!$L13,H17+Staff!$J13),0)),IF(Staff!$K13="Quarterly",IF(I$4=Staff!$I13,MIN(Staff!$J13,Staff!$L13),IF(I$4&gt;Staff!$I13,IFERROR(MIN(Staff!$L13,IF(ISNUMBER(F17),F17,0)+Staff!$J13),Staff!$J13),0)),IF(Staff!$K13="Annually",IF(I$4=Staff!$I13,MIN(Staff!$J13,Staff!$L13),IF(I$4&gt;Staff!$I13,IFERROR(MIN(Staff!$L13,#REF!+Staff!$J13),MIN(Staff!$J13,Staff!$L13)),0))))))</f>
        <v>0</v>
      </c>
      <c r="J17" s="567">
        <f>IF(Staff!$K13="Never",IF(J$4&gt;=Staff!$I13,MIN(Staff!$J13,Staff!$L13),0),IF(Staff!$K13="Monthly",IF(J$4=Staff!$I13,MIN(Staff!$J13,Staff!$L13),IF(J$4&gt;Staff!$I13,MIN(Staff!$L13,I17+Staff!$J13),0)),IF(Staff!$K13="Quarterly",IF(J$4=Staff!$I13,MIN(Staff!$J13,Staff!$L13),IF(J$4&gt;Staff!$I13,IFERROR(MIN(Staff!$L13,IF(ISNUMBER(G17),G17,0)+Staff!$J13),Staff!$J13),0)),IF(Staff!$K13="Annually",IF(J$4=Staff!$I13,MIN(Staff!$J13,Staff!$L13),IF(J$4&gt;Staff!$I13,IFERROR(MIN(Staff!$L13,#REF!+Staff!$J13),MIN(Staff!$J13,Staff!$L13)),0))))))</f>
        <v>0</v>
      </c>
      <c r="K17" s="567">
        <f>IF(Staff!$K13="Never",IF(K$4&gt;=Staff!$I13,MIN(Staff!$J13,Staff!$L13),0),IF(Staff!$K13="Monthly",IF(K$4=Staff!$I13,MIN(Staff!$J13,Staff!$L13),IF(K$4&gt;Staff!$I13,MIN(Staff!$L13,J17+Staff!$J13),0)),IF(Staff!$K13="Quarterly",IF(K$4=Staff!$I13,MIN(Staff!$J13,Staff!$L13),IF(K$4&gt;Staff!$I13,IFERROR(MIN(Staff!$L13,IF(ISNUMBER(H17),H17,0)+Staff!$J13),Staff!$J13),0)),IF(Staff!$K13="Annually",IF(K$4=Staff!$I13,MIN(Staff!$J13,Staff!$L13),IF(K$4&gt;Staff!$I13,IFERROR(MIN(Staff!$L13,#REF!+Staff!$J13),MIN(Staff!$J13,Staff!$L13)),0))))))</f>
        <v>0</v>
      </c>
      <c r="L17" s="567">
        <f>IF(Staff!$K13="Never",IF(L$4&gt;=Staff!$I13,MIN(Staff!$J13,Staff!$L13),0),IF(Staff!$K13="Monthly",IF(L$4=Staff!$I13,MIN(Staff!$J13,Staff!$L13),IF(L$4&gt;Staff!$I13,MIN(Staff!$L13,K17+Staff!$J13),0)),IF(Staff!$K13="Quarterly",IF(L$4=Staff!$I13,MIN(Staff!$J13,Staff!$L13),IF(L$4&gt;Staff!$I13,IFERROR(MIN(Staff!$L13,IF(ISNUMBER(I17),I17,0)+Staff!$J13),Staff!$J13),0)),IF(Staff!$K13="Annually",IF(L$4=Staff!$I13,MIN(Staff!$J13,Staff!$L13),IF(L$4&gt;Staff!$I13,IFERROR(MIN(Staff!$L13,#REF!+Staff!$J13),MIN(Staff!$J13,Staff!$L13)),0))))))</f>
        <v>0</v>
      </c>
      <c r="M17" s="567">
        <f>IF(Staff!$K13="Never",IF(M$4&gt;=Staff!$I13,MIN(Staff!$J13,Staff!$L13),0),IF(Staff!$K13="Monthly",IF(M$4=Staff!$I13,MIN(Staff!$J13,Staff!$L13),IF(M$4&gt;Staff!$I13,MIN(Staff!$L13,L17+Staff!$J13),0)),IF(Staff!$K13="Quarterly",IF(M$4=Staff!$I13,MIN(Staff!$J13,Staff!$L13),IF(M$4&gt;Staff!$I13,IFERROR(MIN(Staff!$L13,IF(ISNUMBER(J17),J17,0)+Staff!$J13),Staff!$J13),0)),IF(Staff!$K13="Annually",IF(M$4=Staff!$I13,MIN(Staff!$J13,Staff!$L13),IF(M$4&gt;Staff!$I13,IFERROR(MIN(Staff!$L13,A17+Staff!$J13),MIN(Staff!$J13,Staff!$L13)),0))))))</f>
        <v>0</v>
      </c>
      <c r="N17" s="567">
        <f>IF(Staff!$K13="Never",IF(N$4&gt;=Staff!$I13,MIN(Staff!$J13,Staff!$L13),0),IF(Staff!$K13="Monthly",IF(N$4=Staff!$I13,MIN(Staff!$J13,Staff!$L13),IF(N$4&gt;Staff!$I13,MIN(Staff!$L13,M17+Staff!$J13),0)),IF(Staff!$K13="Quarterly",IF(N$4=Staff!$I13,MIN(Staff!$J13,Staff!$L13),IF(N$4&gt;Staff!$I13,IFERROR(MIN(Staff!$L13,IF(ISNUMBER(K17),K17,0)+Staff!$J13),Staff!$J13),0)),IF(Staff!$K13="Annually",IF(N$4=Staff!$I13,MIN(Staff!$J13,Staff!$L13),IF(N$4&gt;Staff!$I13,IFERROR(MIN(Staff!$L13,B17+Staff!$J13),MIN(Staff!$J13,Staff!$L13)),0))))))</f>
        <v>0</v>
      </c>
      <c r="O17" s="567">
        <f>IF(Staff!$K13="Never",IF(O$4&gt;=Staff!$I13,MIN(Staff!$J13,Staff!$L13),0),IF(Staff!$K13="Monthly",IF(O$4=Staff!$I13,MIN(Staff!$J13,Staff!$L13),IF(O$4&gt;Staff!$I13,MIN(Staff!$L13,N17+Staff!$J13),0)),IF(Staff!$K13="Quarterly",IF(O$4=Staff!$I13,MIN(Staff!$J13,Staff!$L13),IF(O$4&gt;Staff!$I13,IFERROR(MIN(Staff!$L13,IF(ISNUMBER(L17),L17,0)+Staff!$J13),Staff!$J13),0)),IF(Staff!$K13="Annually",IF(O$4=Staff!$I13,MIN(Staff!$J13,Staff!$L13),IF(O$4&gt;Staff!$I13,IFERROR(MIN(Staff!$L13,C17+Staff!$J13),MIN(Staff!$J13,Staff!$L13)),0))))))</f>
        <v>0</v>
      </c>
      <c r="P17" s="567">
        <f>IF(Staff!$K13="Never",IF(P$4&gt;=Staff!$I13,MIN(Staff!$J13,Staff!$L13),0),IF(Staff!$K13="Monthly",IF(P$4=Staff!$I13,MIN(Staff!$J13,Staff!$L13),IF(P$4&gt;Staff!$I13,MIN(Staff!$L13,O17+Staff!$J13),0)),IF(Staff!$K13="Quarterly",IF(P$4=Staff!$I13,MIN(Staff!$J13,Staff!$L13),IF(P$4&gt;Staff!$I13,IFERROR(MIN(Staff!$L13,IF(ISNUMBER(M17),M17,0)+Staff!$J13),Staff!$J13),0)),IF(Staff!$K13="Annually",IF(P$4=Staff!$I13,MIN(Staff!$J13,Staff!$L13),IF(P$4&gt;Staff!$I13,IFERROR(MIN(Staff!$L13,D17+Staff!$J13),MIN(Staff!$J13,Staff!$L13)),0))))))</f>
        <v>0</v>
      </c>
      <c r="Q17" s="567">
        <f>IF(Staff!$K13="Never",IF(Q$4&gt;=Staff!$I13,MIN(Staff!$J13,Staff!$L13),0),IF(Staff!$K13="Monthly",IF(Q$4=Staff!$I13,MIN(Staff!$J13,Staff!$L13),IF(Q$4&gt;Staff!$I13,MIN(Staff!$L13,P17+Staff!$J13),0)),IF(Staff!$K13="Quarterly",IF(Q$4=Staff!$I13,MIN(Staff!$J13,Staff!$L13),IF(Q$4&gt;Staff!$I13,IFERROR(MIN(Staff!$L13,IF(ISNUMBER(N17),N17,0)+Staff!$J13),Staff!$J13),0)),IF(Staff!$K13="Annually",IF(Q$4=Staff!$I13,MIN(Staff!$J13,Staff!$L13),IF(Q$4&gt;Staff!$I13,IFERROR(MIN(Staff!$L13,E17+Staff!$J13),MIN(Staff!$J13,Staff!$L13)),0))))))</f>
        <v>0</v>
      </c>
      <c r="R17" s="567">
        <f>IF(Staff!$K13="Never",IF(R$4&gt;=Staff!$I13,MIN(Staff!$J13,Staff!$L13),0),IF(Staff!$K13="Monthly",IF(R$4=Staff!$I13,MIN(Staff!$J13,Staff!$L13),IF(R$4&gt;Staff!$I13,MIN(Staff!$L13,Q17+Staff!$J13),0)),IF(Staff!$K13="Quarterly",IF(R$4=Staff!$I13,MIN(Staff!$J13,Staff!$L13),IF(R$4&gt;Staff!$I13,IFERROR(MIN(Staff!$L13,IF(ISNUMBER(O17),O17,0)+Staff!$J13),Staff!$J13),0)),IF(Staff!$K13="Annually",IF(R$4=Staff!$I13,MIN(Staff!$J13,Staff!$L13),IF(R$4&gt;Staff!$I13,IFERROR(MIN(Staff!$L13,F17+Staff!$J13),MIN(Staff!$J13,Staff!$L13)),0))))))</f>
        <v>0</v>
      </c>
      <c r="S17" s="567">
        <f>IF(Staff!$K13="Never",IF(S$4&gt;=Staff!$I13,MIN(Staff!$J13,Staff!$L13),0),IF(Staff!$K13="Monthly",IF(S$4=Staff!$I13,MIN(Staff!$J13,Staff!$L13),IF(S$4&gt;Staff!$I13,MIN(Staff!$L13,R17+Staff!$J13),0)),IF(Staff!$K13="Quarterly",IF(S$4=Staff!$I13,MIN(Staff!$J13,Staff!$L13),IF(S$4&gt;Staff!$I13,IFERROR(MIN(Staff!$L13,IF(ISNUMBER(P17),P17,0)+Staff!$J13),Staff!$J13),0)),IF(Staff!$K13="Annually",IF(S$4=Staff!$I13,MIN(Staff!$J13,Staff!$L13),IF(S$4&gt;Staff!$I13,IFERROR(MIN(Staff!$L13,G17+Staff!$J13),MIN(Staff!$J13,Staff!$L13)),0))))))</f>
        <v>0</v>
      </c>
      <c r="T17" s="567">
        <f>IF(Staff!$K13="Never",IF(T$4&gt;=Staff!$I13,MIN(Staff!$J13,Staff!$L13),0),IF(Staff!$K13="Monthly",IF(T$4=Staff!$I13,MIN(Staff!$J13,Staff!$L13),IF(T$4&gt;Staff!$I13,MIN(Staff!$L13,S17+Staff!$J13),0)),IF(Staff!$K13="Quarterly",IF(T$4=Staff!$I13,MIN(Staff!$J13,Staff!$L13),IF(T$4&gt;Staff!$I13,IFERROR(MIN(Staff!$L13,IF(ISNUMBER(Q17),Q17,0)+Staff!$J13),Staff!$J13),0)),IF(Staff!$K13="Annually",IF(T$4=Staff!$I13,MIN(Staff!$J13,Staff!$L13),IF(T$4&gt;Staff!$I13,IFERROR(MIN(Staff!$L13,H17+Staff!$J13),MIN(Staff!$J13,Staff!$L13)),0))))))</f>
        <v>0</v>
      </c>
      <c r="U17" s="567">
        <f>IF(Staff!$K13="Never",IF(U$4&gt;=Staff!$I13,MIN(Staff!$J13,Staff!$L13),0),IF(Staff!$K13="Monthly",IF(U$4=Staff!$I13,MIN(Staff!$J13,Staff!$L13),IF(U$4&gt;Staff!$I13,MIN(Staff!$L13,T17+Staff!$J13),0)),IF(Staff!$K13="Quarterly",IF(U$4=Staff!$I13,MIN(Staff!$J13,Staff!$L13),IF(U$4&gt;Staff!$I13,IFERROR(MIN(Staff!$L13,IF(ISNUMBER(R17),R17,0)+Staff!$J13),Staff!$J13),0)),IF(Staff!$K13="Annually",IF(U$4=Staff!$I13,MIN(Staff!$J13,Staff!$L13),IF(U$4&gt;Staff!$I13,IFERROR(MIN(Staff!$L13,I17+Staff!$J13),MIN(Staff!$J13,Staff!$L13)),0))))))</f>
        <v>0</v>
      </c>
      <c r="V17" s="567">
        <f>IF(Staff!$K13="Never",IF(V$4&gt;=Staff!$I13,MIN(Staff!$J13,Staff!$L13),0),IF(Staff!$K13="Monthly",IF(V$4=Staff!$I13,MIN(Staff!$J13,Staff!$L13),IF(V$4&gt;Staff!$I13,MIN(Staff!$L13,U17+Staff!$J13),0)),IF(Staff!$K13="Quarterly",IF(V$4=Staff!$I13,MIN(Staff!$J13,Staff!$L13),IF(V$4&gt;Staff!$I13,IFERROR(MIN(Staff!$L13,IF(ISNUMBER(S17),S17,0)+Staff!$J13),Staff!$J13),0)),IF(Staff!$K13="Annually",IF(V$4=Staff!$I13,MIN(Staff!$J13,Staff!$L13),IF(V$4&gt;Staff!$I13,IFERROR(MIN(Staff!$L13,J17+Staff!$J13),MIN(Staff!$J13,Staff!$L13)),0))))))</f>
        <v>0</v>
      </c>
      <c r="W17" s="567">
        <f>IF(Staff!$K13="Never",IF(W$4&gt;=Staff!$I13,MIN(Staff!$J13,Staff!$L13),0),IF(Staff!$K13="Monthly",IF(W$4=Staff!$I13,MIN(Staff!$J13,Staff!$L13),IF(W$4&gt;Staff!$I13,MIN(Staff!$L13,V17+Staff!$J13),0)),IF(Staff!$K13="Quarterly",IF(W$4=Staff!$I13,MIN(Staff!$J13,Staff!$L13),IF(W$4&gt;Staff!$I13,IFERROR(MIN(Staff!$L13,IF(ISNUMBER(T17),T17,0)+Staff!$J13),Staff!$J13),0)),IF(Staff!$K13="Annually",IF(W$4=Staff!$I13,MIN(Staff!$J13,Staff!$L13),IF(W$4&gt;Staff!$I13,IFERROR(MIN(Staff!$L13,K17+Staff!$J13),MIN(Staff!$J13,Staff!$L13)),0))))))</f>
        <v>0</v>
      </c>
      <c r="X17" s="567">
        <f>IF(Staff!$K13="Never",IF(X$4&gt;=Staff!$I13,MIN(Staff!$J13,Staff!$L13),0),IF(Staff!$K13="Monthly",IF(X$4=Staff!$I13,MIN(Staff!$J13,Staff!$L13),IF(X$4&gt;Staff!$I13,MIN(Staff!$L13,W17+Staff!$J13),0)),IF(Staff!$K13="Quarterly",IF(X$4=Staff!$I13,MIN(Staff!$J13,Staff!$L13),IF(X$4&gt;Staff!$I13,IFERROR(MIN(Staff!$L13,IF(ISNUMBER(U17),U17,0)+Staff!$J13),Staff!$J13),0)),IF(Staff!$K13="Annually",IF(X$4=Staff!$I13,MIN(Staff!$J13,Staff!$L13),IF(X$4&gt;Staff!$I13,IFERROR(MIN(Staff!$L13,L17+Staff!$J13),MIN(Staff!$J13,Staff!$L13)),0))))))</f>
        <v>0</v>
      </c>
      <c r="Y17" s="567">
        <f>IF(Staff!$K13="Never",IF(Y$4&gt;=Staff!$I13,MIN(Staff!$J13,Staff!$L13),0),IF(Staff!$K13="Monthly",IF(Y$4=Staff!$I13,MIN(Staff!$J13,Staff!$L13),IF(Y$4&gt;Staff!$I13,MIN(Staff!$L13,X17+Staff!$J13),0)),IF(Staff!$K13="Quarterly",IF(Y$4=Staff!$I13,MIN(Staff!$J13,Staff!$L13),IF(Y$4&gt;Staff!$I13,IFERROR(MIN(Staff!$L13,IF(ISNUMBER(V17),V17,0)+Staff!$J13),Staff!$J13),0)),IF(Staff!$K13="Annually",IF(Y$4=Staff!$I13,MIN(Staff!$J13,Staff!$L13),IF(Y$4&gt;Staff!$I13,IFERROR(MIN(Staff!$L13,M17+Staff!$J13),MIN(Staff!$J13,Staff!$L13)),0))))))</f>
        <v>0</v>
      </c>
      <c r="Z17" s="567">
        <f>IF(Staff!$K13="Never",IF(Z$4&gt;=Staff!$I13,MIN(Staff!$J13,Staff!$L13),0),IF(Staff!$K13="Monthly",IF(Z$4=Staff!$I13,MIN(Staff!$J13,Staff!$L13),IF(Z$4&gt;Staff!$I13,MIN(Staff!$L13,Y17+Staff!$J13),0)),IF(Staff!$K13="Quarterly",IF(Z$4=Staff!$I13,MIN(Staff!$J13,Staff!$L13),IF(Z$4&gt;Staff!$I13,IFERROR(MIN(Staff!$L13,IF(ISNUMBER(W17),W17,0)+Staff!$J13),Staff!$J13),0)),IF(Staff!$K13="Annually",IF(Z$4=Staff!$I13,MIN(Staff!$J13,Staff!$L13),IF(Z$4&gt;Staff!$I13,IFERROR(MIN(Staff!$L13,N17+Staff!$J13),MIN(Staff!$J13,Staff!$L13)),0))))))</f>
        <v>0</v>
      </c>
      <c r="AA17" s="567">
        <f>IF(Staff!$K13="Never",IF(AA$4&gt;=Staff!$I13,MIN(Staff!$J13,Staff!$L13),0),IF(Staff!$K13="Monthly",IF(AA$4=Staff!$I13,MIN(Staff!$J13,Staff!$L13),IF(AA$4&gt;Staff!$I13,MIN(Staff!$L13,Z17+Staff!$J13),0)),IF(Staff!$K13="Quarterly",IF(AA$4=Staff!$I13,MIN(Staff!$J13,Staff!$L13),IF(AA$4&gt;Staff!$I13,IFERROR(MIN(Staff!$L13,IF(ISNUMBER(X17),X17,0)+Staff!$J13),Staff!$J13),0)),IF(Staff!$K13="Annually",IF(AA$4=Staff!$I13,MIN(Staff!$J13,Staff!$L13),IF(AA$4&gt;Staff!$I13,IFERROR(MIN(Staff!$L13,O17+Staff!$J13),MIN(Staff!$J13,Staff!$L13)),0))))))</f>
        <v>0</v>
      </c>
      <c r="AB17" s="567">
        <f>IF(Staff!$K13="Never",IF(AB$4&gt;=Staff!$I13,MIN(Staff!$J13,Staff!$L13),0),IF(Staff!$K13="Monthly",IF(AB$4=Staff!$I13,MIN(Staff!$J13,Staff!$L13),IF(AB$4&gt;Staff!$I13,MIN(Staff!$L13,AA17+Staff!$J13),0)),IF(Staff!$K13="Quarterly",IF(AB$4=Staff!$I13,MIN(Staff!$J13,Staff!$L13),IF(AB$4&gt;Staff!$I13,IFERROR(MIN(Staff!$L13,IF(ISNUMBER(Y17),Y17,0)+Staff!$J13),Staff!$J13),0)),IF(Staff!$K13="Annually",IF(AB$4=Staff!$I13,MIN(Staff!$J13,Staff!$L13),IF(AB$4&gt;Staff!$I13,IFERROR(MIN(Staff!$L13,P17+Staff!$J13),MIN(Staff!$J13,Staff!$L13)),0))))))</f>
        <v>0</v>
      </c>
      <c r="AC17" s="567">
        <f>IF(Staff!$K13="Never",IF(AC$4&gt;=Staff!$I13,MIN(Staff!$J13,Staff!$L13),0),IF(Staff!$K13="Monthly",IF(AC$4=Staff!$I13,MIN(Staff!$J13,Staff!$L13),IF(AC$4&gt;Staff!$I13,MIN(Staff!$L13,AB17+Staff!$J13),0)),IF(Staff!$K13="Quarterly",IF(AC$4=Staff!$I13,MIN(Staff!$J13,Staff!$L13),IF(AC$4&gt;Staff!$I13,IFERROR(MIN(Staff!$L13,IF(ISNUMBER(Z17),Z17,0)+Staff!$J13),Staff!$J13),0)),IF(Staff!$K13="Annually",IF(AC$4=Staff!$I13,MIN(Staff!$J13,Staff!$L13),IF(AC$4&gt;Staff!$I13,IFERROR(MIN(Staff!$L13,Q17+Staff!$J13),MIN(Staff!$J13,Staff!$L13)),0))))))</f>
        <v>0</v>
      </c>
      <c r="AD17" s="567">
        <f>IF(Staff!$K13="Never",IF(AD$4&gt;=Staff!$I13,MIN(Staff!$J13,Staff!$L13),0),IF(Staff!$K13="Monthly",IF(AD$4=Staff!$I13,MIN(Staff!$J13,Staff!$L13),IF(AD$4&gt;Staff!$I13,MIN(Staff!$L13,AC17+Staff!$J13),0)),IF(Staff!$K13="Quarterly",IF(AD$4=Staff!$I13,MIN(Staff!$J13,Staff!$L13),IF(AD$4&gt;Staff!$I13,IFERROR(MIN(Staff!$L13,IF(ISNUMBER(AA17),AA17,0)+Staff!$J13),Staff!$J13),0)),IF(Staff!$K13="Annually",IF(AD$4=Staff!$I13,MIN(Staff!$J13,Staff!$L13),IF(AD$4&gt;Staff!$I13,IFERROR(MIN(Staff!$L13,R17+Staff!$J13),MIN(Staff!$J13,Staff!$L13)),0))))))</f>
        <v>0</v>
      </c>
      <c r="AE17" s="567">
        <f>IF(Staff!$K13="Never",IF(AE$4&gt;=Staff!$I13,MIN(Staff!$J13,Staff!$L13),0),IF(Staff!$K13="Monthly",IF(AE$4=Staff!$I13,MIN(Staff!$J13,Staff!$L13),IF(AE$4&gt;Staff!$I13,MIN(Staff!$L13,AD17+Staff!$J13),0)),IF(Staff!$K13="Quarterly",IF(AE$4=Staff!$I13,MIN(Staff!$J13,Staff!$L13),IF(AE$4&gt;Staff!$I13,IFERROR(MIN(Staff!$L13,IF(ISNUMBER(AB17),AB17,0)+Staff!$J13),Staff!$J13),0)),IF(Staff!$K13="Annually",IF(AE$4=Staff!$I13,MIN(Staff!$J13,Staff!$L13),IF(AE$4&gt;Staff!$I13,IFERROR(MIN(Staff!$L13,S17+Staff!$J13),MIN(Staff!$J13,Staff!$L13)),0))))))</f>
        <v>0</v>
      </c>
      <c r="AF17" s="567">
        <f>IF(Staff!$K13="Never",IF(AF$4&gt;=Staff!$I13,MIN(Staff!$J13,Staff!$L13),0),IF(Staff!$K13="Monthly",IF(AF$4=Staff!$I13,MIN(Staff!$J13,Staff!$L13),IF(AF$4&gt;Staff!$I13,MIN(Staff!$L13,AE17+Staff!$J13),0)),IF(Staff!$K13="Quarterly",IF(AF$4=Staff!$I13,MIN(Staff!$J13,Staff!$L13),IF(AF$4&gt;Staff!$I13,IFERROR(MIN(Staff!$L13,IF(ISNUMBER(AC17),AC17,0)+Staff!$J13),Staff!$J13),0)),IF(Staff!$K13="Annually",IF(AF$4=Staff!$I13,MIN(Staff!$J13,Staff!$L13),IF(AF$4&gt;Staff!$I13,IFERROR(MIN(Staff!$L13,T17+Staff!$J13),MIN(Staff!$J13,Staff!$L13)),0))))))</f>
        <v>0</v>
      </c>
      <c r="AG17" s="567">
        <f>IF(Staff!$K13="Never",IF(AG$4&gt;=Staff!$I13,MIN(Staff!$J13,Staff!$L13),0),IF(Staff!$K13="Monthly",IF(AG$4=Staff!$I13,MIN(Staff!$J13,Staff!$L13),IF(AG$4&gt;Staff!$I13,MIN(Staff!$L13,AF17+Staff!$J13),0)),IF(Staff!$K13="Quarterly",IF(AG$4=Staff!$I13,MIN(Staff!$J13,Staff!$L13),IF(AG$4&gt;Staff!$I13,IFERROR(MIN(Staff!$L13,IF(ISNUMBER(AD17),AD17,0)+Staff!$J13),Staff!$J13),0)),IF(Staff!$K13="Annually",IF(AG$4=Staff!$I13,MIN(Staff!$J13,Staff!$L13),IF(AG$4&gt;Staff!$I13,IFERROR(MIN(Staff!$L13,U17+Staff!$J13),MIN(Staff!$J13,Staff!$L13)),0))))))</f>
        <v>0</v>
      </c>
      <c r="AH17" s="567">
        <f>IF(Staff!$K13="Never",IF(AH$4&gt;=Staff!$I13,MIN(Staff!$J13,Staff!$L13),0),IF(Staff!$K13="Monthly",IF(AH$4=Staff!$I13,MIN(Staff!$J13,Staff!$L13),IF(AH$4&gt;Staff!$I13,MIN(Staff!$L13,AG17+Staff!$J13),0)),IF(Staff!$K13="Quarterly",IF(AH$4=Staff!$I13,MIN(Staff!$J13,Staff!$L13),IF(AH$4&gt;Staff!$I13,IFERROR(MIN(Staff!$L13,IF(ISNUMBER(AE17),AE17,0)+Staff!$J13),Staff!$J13),0)),IF(Staff!$K13="Annually",IF(AH$4=Staff!$I13,MIN(Staff!$J13,Staff!$L13),IF(AH$4&gt;Staff!$I13,IFERROR(MIN(Staff!$L13,V17+Staff!$J13),MIN(Staff!$J13,Staff!$L13)),0))))))</f>
        <v>0</v>
      </c>
      <c r="AI17" s="567">
        <f>IF(Staff!$K13="Never",IF(AI$4&gt;=Staff!$I13,MIN(Staff!$J13,Staff!$L13),0),IF(Staff!$K13="Monthly",IF(AI$4=Staff!$I13,MIN(Staff!$J13,Staff!$L13),IF(AI$4&gt;Staff!$I13,MIN(Staff!$L13,AH17+Staff!$J13),0)),IF(Staff!$K13="Quarterly",IF(AI$4=Staff!$I13,MIN(Staff!$J13,Staff!$L13),IF(AI$4&gt;Staff!$I13,IFERROR(MIN(Staff!$L13,IF(ISNUMBER(AF17),AF17,0)+Staff!$J13),Staff!$J13),0)),IF(Staff!$K13="Annually",IF(AI$4=Staff!$I13,MIN(Staff!$J13,Staff!$L13),IF(AI$4&gt;Staff!$I13,IFERROR(MIN(Staff!$L13,W17+Staff!$J13),MIN(Staff!$J13,Staff!$L13)),0))))))</f>
        <v>0</v>
      </c>
      <c r="AJ17" s="567">
        <f>IF(Staff!$K13="Never",IF(AJ$4&gt;=Staff!$I13,MIN(Staff!$J13,Staff!$L13),0),IF(Staff!$K13="Monthly",IF(AJ$4=Staff!$I13,MIN(Staff!$J13,Staff!$L13),IF(AJ$4&gt;Staff!$I13,MIN(Staff!$L13,AI17+Staff!$J13),0)),IF(Staff!$K13="Quarterly",IF(AJ$4=Staff!$I13,MIN(Staff!$J13,Staff!$L13),IF(AJ$4&gt;Staff!$I13,IFERROR(MIN(Staff!$L13,IF(ISNUMBER(AG17),AG17,0)+Staff!$J13),Staff!$J13),0)),IF(Staff!$K13="Annually",IF(AJ$4=Staff!$I13,MIN(Staff!$J13,Staff!$L13),IF(AJ$4&gt;Staff!$I13,IFERROR(MIN(Staff!$L13,X17+Staff!$J13),MIN(Staff!$J13,Staff!$L13)),0))))))</f>
        <v>0</v>
      </c>
      <c r="AK17" s="567">
        <f>IF(Staff!$K13="Never",IF(AK$4&gt;=Staff!$I13,MIN(Staff!$J13,Staff!$L13),0),IF(Staff!$K13="Monthly",IF(AK$4=Staff!$I13,MIN(Staff!$J13,Staff!$L13),IF(AK$4&gt;Staff!$I13,MIN(Staff!$L13,AJ17+Staff!$J13),0)),IF(Staff!$K13="Quarterly",IF(AK$4=Staff!$I13,MIN(Staff!$J13,Staff!$L13),IF(AK$4&gt;Staff!$I13,IFERROR(MIN(Staff!$L13,IF(ISNUMBER(AH17),AH17,0)+Staff!$J13),Staff!$J13),0)),IF(Staff!$K13="Annually",IF(AK$4=Staff!$I13,MIN(Staff!$J13,Staff!$L13),IF(AK$4&gt;Staff!$I13,IFERROR(MIN(Staff!$L13,Y17+Staff!$J13),MIN(Staff!$J13,Staff!$L13)),0))))))</f>
        <v>0</v>
      </c>
      <c r="AL17" s="567">
        <f>IF(Staff!$K13="Never",IF(AL$4&gt;=Staff!$I13,MIN(Staff!$J13,Staff!$L13),0),IF(Staff!$K13="Monthly",IF(AL$4=Staff!$I13,MIN(Staff!$J13,Staff!$L13),IF(AL$4&gt;Staff!$I13,MIN(Staff!$L13,AK17+Staff!$J13),0)),IF(Staff!$K13="Quarterly",IF(AL$4=Staff!$I13,MIN(Staff!$J13,Staff!$L13),IF(AL$4&gt;Staff!$I13,IFERROR(MIN(Staff!$L13,IF(ISNUMBER(AI17),AI17,0)+Staff!$J13),Staff!$J13),0)),IF(Staff!$K13="Annually",IF(AL$4=Staff!$I13,MIN(Staff!$J13,Staff!$L13),IF(AL$4&gt;Staff!$I13,IFERROR(MIN(Staff!$L13,Z17+Staff!$J13),MIN(Staff!$J13,Staff!$L13)),0))))))</f>
        <v>0</v>
      </c>
      <c r="AM17" s="567">
        <f>IF(Staff!$K13="Never",IF(AM$4&gt;=Staff!$I13,MIN(Staff!$J13,Staff!$L13),0),IF(Staff!$K13="Monthly",IF(AM$4=Staff!$I13,MIN(Staff!$J13,Staff!$L13),IF(AM$4&gt;Staff!$I13,MIN(Staff!$L13,AL17+Staff!$J13),0)),IF(Staff!$K13="Quarterly",IF(AM$4=Staff!$I13,MIN(Staff!$J13,Staff!$L13),IF(AM$4&gt;Staff!$I13,IFERROR(MIN(Staff!$L13,IF(ISNUMBER(AJ17),AJ17,0)+Staff!$J13),Staff!$J13),0)),IF(Staff!$K13="Annually",IF(AM$4=Staff!$I13,MIN(Staff!$J13,Staff!$L13),IF(AM$4&gt;Staff!$I13,IFERROR(MIN(Staff!$L13,AA17+Staff!$J13),MIN(Staff!$J13,Staff!$L13)),0))))))</f>
        <v>0</v>
      </c>
      <c r="AN17" s="567">
        <f>IF(Staff!$K13="Never",IF(AN$4&gt;=Staff!$I13,MIN(Staff!$J13,Staff!$L13),0),IF(Staff!$K13="Monthly",IF(AN$4=Staff!$I13,MIN(Staff!$J13,Staff!$L13),IF(AN$4&gt;Staff!$I13,MIN(Staff!$L13,AM17+Staff!$J13),0)),IF(Staff!$K13="Quarterly",IF(AN$4=Staff!$I13,MIN(Staff!$J13,Staff!$L13),IF(AN$4&gt;Staff!$I13,IFERROR(MIN(Staff!$L13,IF(ISNUMBER(AK17),AK17,0)+Staff!$J13),Staff!$J13),0)),IF(Staff!$K13="Annually",IF(AN$4=Staff!$I13,MIN(Staff!$J13,Staff!$L13),IF(AN$4&gt;Staff!$I13,IFERROR(MIN(Staff!$L13,AB17+Staff!$J13),MIN(Staff!$J13,Staff!$L13)),0))))))</f>
        <v>0</v>
      </c>
      <c r="AO17" s="567">
        <f>IF(Staff!$K13="Never",IF(AO$4&gt;=Staff!$I13,MIN(Staff!$J13,Staff!$L13),0),IF(Staff!$K13="Monthly",IF(AO$4=Staff!$I13,MIN(Staff!$J13,Staff!$L13),IF(AO$4&gt;Staff!$I13,MIN(Staff!$L13,AN17+Staff!$J13),0)),IF(Staff!$K13="Quarterly",IF(AO$4=Staff!$I13,MIN(Staff!$J13,Staff!$L13),IF(AO$4&gt;Staff!$I13,IFERROR(MIN(Staff!$L13,IF(ISNUMBER(AL17),AL17,0)+Staff!$J13),Staff!$J13),0)),IF(Staff!$K13="Annually",IF(AO$4=Staff!$I13,MIN(Staff!$J13,Staff!$L13),IF(AO$4&gt;Staff!$I13,IFERROR(MIN(Staff!$L13,AC17+Staff!$J13),MIN(Staff!$J13,Staff!$L13)),0))))))</f>
        <v>0</v>
      </c>
      <c r="AP17" s="567">
        <f>IF(Staff!$K13="Never",IF(AP$4&gt;=Staff!$I13,MIN(Staff!$J13,Staff!$L13),0),IF(Staff!$K13="Monthly",IF(AP$4=Staff!$I13,MIN(Staff!$J13,Staff!$L13),IF(AP$4&gt;Staff!$I13,MIN(Staff!$L13,AO17+Staff!$J13),0)),IF(Staff!$K13="Quarterly",IF(AP$4=Staff!$I13,MIN(Staff!$J13,Staff!$L13),IF(AP$4&gt;Staff!$I13,IFERROR(MIN(Staff!$L13,IF(ISNUMBER(AM17),AM17,0)+Staff!$J13),Staff!$J13),0)),IF(Staff!$K13="Annually",IF(AP$4=Staff!$I13,MIN(Staff!$J13,Staff!$L13),IF(AP$4&gt;Staff!$I13,IFERROR(MIN(Staff!$L13,AD17+Staff!$J13),MIN(Staff!$J13,Staff!$L13)),0))))))</f>
        <v>0</v>
      </c>
      <c r="AQ17" s="567">
        <f>IF(Staff!$K13="Never",IF(AQ$4&gt;=Staff!$I13,MIN(Staff!$J13,Staff!$L13),0),IF(Staff!$K13="Monthly",IF(AQ$4=Staff!$I13,MIN(Staff!$J13,Staff!$L13),IF(AQ$4&gt;Staff!$I13,MIN(Staff!$L13,AP17+Staff!$J13),0)),IF(Staff!$K13="Quarterly",IF(AQ$4=Staff!$I13,MIN(Staff!$J13,Staff!$L13),IF(AQ$4&gt;Staff!$I13,IFERROR(MIN(Staff!$L13,IF(ISNUMBER(AN17),AN17,0)+Staff!$J13),Staff!$J13),0)),IF(Staff!$K13="Annually",IF(AQ$4=Staff!$I13,MIN(Staff!$J13,Staff!$L13),IF(AQ$4&gt;Staff!$I13,IFERROR(MIN(Staff!$L13,AE17+Staff!$J13),MIN(Staff!$J13,Staff!$L13)),0))))))</f>
        <v>0</v>
      </c>
      <c r="AR17" s="567">
        <f>IF(Staff!$K13="Never",IF(AR$4&gt;=Staff!$I13,MIN(Staff!$J13,Staff!$L13),0),IF(Staff!$K13="Monthly",IF(AR$4=Staff!$I13,MIN(Staff!$J13,Staff!$L13),IF(AR$4&gt;Staff!$I13,MIN(Staff!$L13,AQ17+Staff!$J13),0)),IF(Staff!$K13="Quarterly",IF(AR$4=Staff!$I13,MIN(Staff!$J13,Staff!$L13),IF(AR$4&gt;Staff!$I13,IFERROR(MIN(Staff!$L13,IF(ISNUMBER(AO17),AO17,0)+Staff!$J13),Staff!$J13),0)),IF(Staff!$K13="Annually",IF(AR$4=Staff!$I13,MIN(Staff!$J13,Staff!$L13),IF(AR$4&gt;Staff!$I13,IFERROR(MIN(Staff!$L13,AF17+Staff!$J13),MIN(Staff!$J13,Staff!$L13)),0))))))</f>
        <v>0</v>
      </c>
      <c r="AS17" s="567">
        <f>IF(Staff!$K13="Never",IF(AS$4&gt;=Staff!$I13,MIN(Staff!$J13,Staff!$L13),0),IF(Staff!$K13="Monthly",IF(AS$4=Staff!$I13,MIN(Staff!$J13,Staff!$L13),IF(AS$4&gt;Staff!$I13,MIN(Staff!$L13,AR17+Staff!$J13),0)),IF(Staff!$K13="Quarterly",IF(AS$4=Staff!$I13,MIN(Staff!$J13,Staff!$L13),IF(AS$4&gt;Staff!$I13,IFERROR(MIN(Staff!$L13,IF(ISNUMBER(AP17),AP17,0)+Staff!$J13),Staff!$J13),0)),IF(Staff!$K13="Annually",IF(AS$4=Staff!$I13,MIN(Staff!$J13,Staff!$L13),IF(AS$4&gt;Staff!$I13,IFERROR(MIN(Staff!$L13,AG17+Staff!$J13),MIN(Staff!$J13,Staff!$L13)),0))))))</f>
        <v>0</v>
      </c>
      <c r="AT17" s="567">
        <f>IF(Staff!$K13="Never",IF(AT$4&gt;=Staff!$I13,MIN(Staff!$J13,Staff!$L13),0),IF(Staff!$K13="Monthly",IF(AT$4=Staff!$I13,MIN(Staff!$J13,Staff!$L13),IF(AT$4&gt;Staff!$I13,MIN(Staff!$L13,AS17+Staff!$J13),0)),IF(Staff!$K13="Quarterly",IF(AT$4=Staff!$I13,MIN(Staff!$J13,Staff!$L13),IF(AT$4&gt;Staff!$I13,IFERROR(MIN(Staff!$L13,IF(ISNUMBER(AQ17),AQ17,0)+Staff!$J13),Staff!$J13),0)),IF(Staff!$K13="Annually",IF(AT$4=Staff!$I13,MIN(Staff!$J13,Staff!$L13),IF(AT$4&gt;Staff!$I13,IFERROR(MIN(Staff!$L13,AH17+Staff!$J13),MIN(Staff!$J13,Staff!$L13)),0))))))</f>
        <v>0</v>
      </c>
      <c r="AU17" s="567">
        <f>IF(Staff!$K13="Never",IF(AU$4&gt;=Staff!$I13,MIN(Staff!$J13,Staff!$L13),0),IF(Staff!$K13="Monthly",IF(AU$4=Staff!$I13,MIN(Staff!$J13,Staff!$L13),IF(AU$4&gt;Staff!$I13,MIN(Staff!$L13,AT17+Staff!$J13),0)),IF(Staff!$K13="Quarterly",IF(AU$4=Staff!$I13,MIN(Staff!$J13,Staff!$L13),IF(AU$4&gt;Staff!$I13,IFERROR(MIN(Staff!$L13,IF(ISNUMBER(AR17),AR17,0)+Staff!$J13),Staff!$J13),0)),IF(Staff!$K13="Annually",IF(AU$4=Staff!$I13,MIN(Staff!$J13,Staff!$L13),IF(AU$4&gt;Staff!$I13,IFERROR(MIN(Staff!$L13,AI17+Staff!$J13),MIN(Staff!$J13,Staff!$L13)),0))))))</f>
        <v>0</v>
      </c>
      <c r="AV17" s="567">
        <f>IF(Staff!$K13="Never",IF(AV$4&gt;=Staff!$I13,MIN(Staff!$J13,Staff!$L13),0),IF(Staff!$K13="Monthly",IF(AV$4=Staff!$I13,MIN(Staff!$J13,Staff!$L13),IF(AV$4&gt;Staff!$I13,MIN(Staff!$L13,AU17+Staff!$J13),0)),IF(Staff!$K13="Quarterly",IF(AV$4=Staff!$I13,MIN(Staff!$J13,Staff!$L13),IF(AV$4&gt;Staff!$I13,IFERROR(MIN(Staff!$L13,IF(ISNUMBER(AS17),AS17,0)+Staff!$J13),Staff!$J13),0)),IF(Staff!$K13="Annually",IF(AV$4=Staff!$I13,MIN(Staff!$J13,Staff!$L13),IF(AV$4&gt;Staff!$I13,IFERROR(MIN(Staff!$L13,AJ17+Staff!$J13),MIN(Staff!$J13,Staff!$L13)),0))))))</f>
        <v>0</v>
      </c>
      <c r="AW17" s="567">
        <f>IF(Staff!$K13="Never",IF(AW$4&gt;=Staff!$I13,MIN(Staff!$J13,Staff!$L13),0),IF(Staff!$K13="Monthly",IF(AW$4=Staff!$I13,MIN(Staff!$J13,Staff!$L13),IF(AW$4&gt;Staff!$I13,MIN(Staff!$L13,AV17+Staff!$J13),0)),IF(Staff!$K13="Quarterly",IF(AW$4=Staff!$I13,MIN(Staff!$J13,Staff!$L13),IF(AW$4&gt;Staff!$I13,IFERROR(MIN(Staff!$L13,IF(ISNUMBER(AT17),AT17,0)+Staff!$J13),Staff!$J13),0)),IF(Staff!$K13="Annually",IF(AW$4=Staff!$I13,MIN(Staff!$J13,Staff!$L13),IF(AW$4&gt;Staff!$I13,IFERROR(MIN(Staff!$L13,AK17+Staff!$J13),MIN(Staff!$J13,Staff!$L13)),0))))))</f>
        <v>0</v>
      </c>
      <c r="AX17" s="567">
        <f>IF(Staff!$K13="Never",IF(AX$4&gt;=Staff!$I13,MIN(Staff!$J13,Staff!$L13),0),IF(Staff!$K13="Monthly",IF(AX$4=Staff!$I13,MIN(Staff!$J13,Staff!$L13),IF(AX$4&gt;Staff!$I13,MIN(Staff!$L13,AW17+Staff!$J13),0)),IF(Staff!$K13="Quarterly",IF(AX$4=Staff!$I13,MIN(Staff!$J13,Staff!$L13),IF(AX$4&gt;Staff!$I13,IFERROR(MIN(Staff!$L13,IF(ISNUMBER(AU17),AU17,0)+Staff!$J13),Staff!$J13),0)),IF(Staff!$K13="Annually",IF(AX$4=Staff!$I13,MIN(Staff!$J13,Staff!$L13),IF(AX$4&gt;Staff!$I13,IFERROR(MIN(Staff!$L13,AL17+Staff!$J13),MIN(Staff!$J13,Staff!$L13)),0))))))</f>
        <v>0</v>
      </c>
      <c r="AY17" s="567">
        <f>IF(Staff!$K13="Never",IF(AY$4&gt;=Staff!$I13,MIN(Staff!$J13,Staff!$L13),0),IF(Staff!$K13="Monthly",IF(AY$4=Staff!$I13,MIN(Staff!$J13,Staff!$L13),IF(AY$4&gt;Staff!$I13,MIN(Staff!$L13,AX17+Staff!$J13),0)),IF(Staff!$K13="Quarterly",IF(AY$4=Staff!$I13,MIN(Staff!$J13,Staff!$L13),IF(AY$4&gt;Staff!$I13,IFERROR(MIN(Staff!$L13,IF(ISNUMBER(AV17),AV17,0)+Staff!$J13),Staff!$J13),0)),IF(Staff!$K13="Annually",IF(AY$4=Staff!$I13,MIN(Staff!$J13,Staff!$L13),IF(AY$4&gt;Staff!$I13,IFERROR(MIN(Staff!$L13,AM17+Staff!$J13),MIN(Staff!$J13,Staff!$L13)),0))))))</f>
        <v>0</v>
      </c>
      <c r="AZ17" s="567">
        <f>IF(Staff!$K13="Never",IF(AZ$4&gt;=Staff!$I13,MIN(Staff!$J13,Staff!$L13),0),IF(Staff!$K13="Monthly",IF(AZ$4=Staff!$I13,MIN(Staff!$J13,Staff!$L13),IF(AZ$4&gt;Staff!$I13,MIN(Staff!$L13,AY17+Staff!$J13),0)),IF(Staff!$K13="Quarterly",IF(AZ$4=Staff!$I13,MIN(Staff!$J13,Staff!$L13),IF(AZ$4&gt;Staff!$I13,IFERROR(MIN(Staff!$L13,IF(ISNUMBER(AW17),AW17,0)+Staff!$J13),Staff!$J13),0)),IF(Staff!$K13="Annually",IF(AZ$4=Staff!$I13,MIN(Staff!$J13,Staff!$L13),IF(AZ$4&gt;Staff!$I13,IFERROR(MIN(Staff!$L13,AN17+Staff!$J13),MIN(Staff!$J13,Staff!$L13)),0))))))</f>
        <v>0</v>
      </c>
      <c r="BA17" s="567">
        <f>IF(Staff!$K13="Never",IF(BA$4&gt;=Staff!$I13,MIN(Staff!$J13,Staff!$L13),0),IF(Staff!$K13="Monthly",IF(BA$4=Staff!$I13,MIN(Staff!$J13,Staff!$L13),IF(BA$4&gt;Staff!$I13,MIN(Staff!$L13,AZ17+Staff!$J13),0)),IF(Staff!$K13="Quarterly",IF(BA$4=Staff!$I13,MIN(Staff!$J13,Staff!$L13),IF(BA$4&gt;Staff!$I13,IFERROR(MIN(Staff!$L13,IF(ISNUMBER(AX17),AX17,0)+Staff!$J13),Staff!$J13),0)),IF(Staff!$K13="Annually",IF(BA$4=Staff!$I13,MIN(Staff!$J13,Staff!$L13),IF(BA$4&gt;Staff!$I13,IFERROR(MIN(Staff!$L13,AO17+Staff!$J13),MIN(Staff!$J13,Staff!$L13)),0))))))</f>
        <v>0</v>
      </c>
      <c r="BB17" s="567">
        <f>IF(Staff!$K13="Never",IF(BB$4&gt;=Staff!$I13,MIN(Staff!$J13,Staff!$L13),0),IF(Staff!$K13="Monthly",IF(BB$4=Staff!$I13,MIN(Staff!$J13,Staff!$L13),IF(BB$4&gt;Staff!$I13,MIN(Staff!$L13,BA17+Staff!$J13),0)),IF(Staff!$K13="Quarterly",IF(BB$4=Staff!$I13,MIN(Staff!$J13,Staff!$L13),IF(BB$4&gt;Staff!$I13,IFERROR(MIN(Staff!$L13,IF(ISNUMBER(AY17),AY17,0)+Staff!$J13),Staff!$J13),0)),IF(Staff!$K13="Annually",IF(BB$4=Staff!$I13,MIN(Staff!$J13,Staff!$L13),IF(BB$4&gt;Staff!$I13,IFERROR(MIN(Staff!$L13,AP17+Staff!$J13),MIN(Staff!$J13,Staff!$L13)),0))))))</f>
        <v>0</v>
      </c>
      <c r="BC17" s="567">
        <f>IF(Staff!$K13="Never",IF(BC$4&gt;=Staff!$I13,MIN(Staff!$J13,Staff!$L13),0),IF(Staff!$K13="Monthly",IF(BC$4=Staff!$I13,MIN(Staff!$J13,Staff!$L13),IF(BC$4&gt;Staff!$I13,MIN(Staff!$L13,BB17+Staff!$J13),0)),IF(Staff!$K13="Quarterly",IF(BC$4=Staff!$I13,MIN(Staff!$J13,Staff!$L13),IF(BC$4&gt;Staff!$I13,IFERROR(MIN(Staff!$L13,IF(ISNUMBER(AZ17),AZ17,0)+Staff!$J13),Staff!$J13),0)),IF(Staff!$K13="Annually",IF(BC$4=Staff!$I13,MIN(Staff!$J13,Staff!$L13),IF(BC$4&gt;Staff!$I13,IFERROR(MIN(Staff!$L13,AQ17+Staff!$J13),MIN(Staff!$J13,Staff!$L13)),0))))))</f>
        <v>0</v>
      </c>
      <c r="BD17" s="567">
        <f>IF(Staff!$K13="Never",IF(BD$4&gt;=Staff!$I13,MIN(Staff!$J13,Staff!$L13),0),IF(Staff!$K13="Monthly",IF(BD$4=Staff!$I13,MIN(Staff!$J13,Staff!$L13),IF(BD$4&gt;Staff!$I13,MIN(Staff!$L13,BC17+Staff!$J13),0)),IF(Staff!$K13="Quarterly",IF(BD$4=Staff!$I13,MIN(Staff!$J13,Staff!$L13),IF(BD$4&gt;Staff!$I13,IFERROR(MIN(Staff!$L13,IF(ISNUMBER(BA17),BA17,0)+Staff!$J13),Staff!$J13),0)),IF(Staff!$K13="Annually",IF(BD$4=Staff!$I13,MIN(Staff!$J13,Staff!$L13),IF(BD$4&gt;Staff!$I13,IFERROR(MIN(Staff!$L13,AR17+Staff!$J13),MIN(Staff!$J13,Staff!$L13)),0))))))</f>
        <v>0</v>
      </c>
      <c r="BE17" s="567">
        <f>IF(Staff!$K13="Never",IF(BE$4&gt;=Staff!$I13,MIN(Staff!$J13,Staff!$L13),0),IF(Staff!$K13="Monthly",IF(BE$4=Staff!$I13,MIN(Staff!$J13,Staff!$L13),IF(BE$4&gt;Staff!$I13,MIN(Staff!$L13,BD17+Staff!$J13),0)),IF(Staff!$K13="Quarterly",IF(BE$4=Staff!$I13,MIN(Staff!$J13,Staff!$L13),IF(BE$4&gt;Staff!$I13,IFERROR(MIN(Staff!$L13,IF(ISNUMBER(BB17),BB17,0)+Staff!$J13),Staff!$J13),0)),IF(Staff!$K13="Annually",IF(BE$4=Staff!$I13,MIN(Staff!$J13,Staff!$L13),IF(BE$4&gt;Staff!$I13,IFERROR(MIN(Staff!$L13,AS17+Staff!$J13),MIN(Staff!$J13,Staff!$L13)),0))))))</f>
        <v>0</v>
      </c>
      <c r="BF17" s="567">
        <f>IF(Staff!$K13="Never",IF(BF$4&gt;=Staff!$I13,MIN(Staff!$J13,Staff!$L13),0),IF(Staff!$K13="Monthly",IF(BF$4=Staff!$I13,MIN(Staff!$J13,Staff!$L13),IF(BF$4&gt;Staff!$I13,MIN(Staff!$L13,BE17+Staff!$J13),0)),IF(Staff!$K13="Quarterly",IF(BF$4=Staff!$I13,MIN(Staff!$J13,Staff!$L13),IF(BF$4&gt;Staff!$I13,IFERROR(MIN(Staff!$L13,IF(ISNUMBER(BC17),BC17,0)+Staff!$J13),Staff!$J13),0)),IF(Staff!$K13="Annually",IF(BF$4=Staff!$I13,MIN(Staff!$J13,Staff!$L13),IF(BF$4&gt;Staff!$I13,IFERROR(MIN(Staff!$L13,AT17+Staff!$J13),MIN(Staff!$J13,Staff!$L13)),0))))))</f>
        <v>0</v>
      </c>
      <c r="BG17" s="567">
        <f>IF(Staff!$K13="Never",IF(BG$4&gt;=Staff!$I13,MIN(Staff!$J13,Staff!$L13),0),IF(Staff!$K13="Monthly",IF(BG$4=Staff!$I13,MIN(Staff!$J13,Staff!$L13),IF(BG$4&gt;Staff!$I13,MIN(Staff!$L13,BF17+Staff!$J13),0)),IF(Staff!$K13="Quarterly",IF(BG$4=Staff!$I13,MIN(Staff!$J13,Staff!$L13),IF(BG$4&gt;Staff!$I13,IFERROR(MIN(Staff!$L13,IF(ISNUMBER(BD17),BD17,0)+Staff!$J13),Staff!$J13),0)),IF(Staff!$K13="Annually",IF(BG$4=Staff!$I13,MIN(Staff!$J13,Staff!$L13),IF(BG$4&gt;Staff!$I13,IFERROR(MIN(Staff!$L13,AU17+Staff!$J13),MIN(Staff!$J13,Staff!$L13)),0))))))</f>
        <v>0</v>
      </c>
      <c r="BH17" s="567">
        <f>IF(Staff!$K13="Never",IF(BH$4&gt;=Staff!$I13,MIN(Staff!$J13,Staff!$L13),0),IF(Staff!$K13="Monthly",IF(BH$4=Staff!$I13,MIN(Staff!$J13,Staff!$L13),IF(BH$4&gt;Staff!$I13,MIN(Staff!$L13,BG17+Staff!$J13),0)),IF(Staff!$K13="Quarterly",IF(BH$4=Staff!$I13,MIN(Staff!$J13,Staff!$L13),IF(BH$4&gt;Staff!$I13,IFERROR(MIN(Staff!$L13,IF(ISNUMBER(BE17),BE17,0)+Staff!$J13),Staff!$J13),0)),IF(Staff!$K13="Annually",IF(BH$4=Staff!$I13,MIN(Staff!$J13,Staff!$L13),IF(BH$4&gt;Staff!$I13,IFERROR(MIN(Staff!$L13,AV17+Staff!$J13),MIN(Staff!$J13,Staff!$L13)),0))))))</f>
        <v>0</v>
      </c>
      <c r="BI17" s="567">
        <f>IF(Staff!$K13="Never",IF(BI$4&gt;=Staff!$I13,MIN(Staff!$J13,Staff!$L13),0),IF(Staff!$K13="Monthly",IF(BI$4=Staff!$I13,MIN(Staff!$J13,Staff!$L13),IF(BI$4&gt;Staff!$I13,MIN(Staff!$L13,BH17+Staff!$J13),0)),IF(Staff!$K13="Quarterly",IF(BI$4=Staff!$I13,MIN(Staff!$J13,Staff!$L13),IF(BI$4&gt;Staff!$I13,IFERROR(MIN(Staff!$L13,IF(ISNUMBER(BF17),BF17,0)+Staff!$J13),Staff!$J13),0)),IF(Staff!$K13="Annually",IF(BI$4=Staff!$I13,MIN(Staff!$J13,Staff!$L13),IF(BI$4&gt;Staff!$I13,IFERROR(MIN(Staff!$L13,AW17+Staff!$J13),MIN(Staff!$J13,Staff!$L13)),0))))))</f>
        <v>0</v>
      </c>
      <c r="BJ17" s="567">
        <f>IF(Staff!$K13="Never",IF(BJ$4&gt;=Staff!$I13,MIN(Staff!$J13,Staff!$L13),0),IF(Staff!$K13="Monthly",IF(BJ$4=Staff!$I13,MIN(Staff!$J13,Staff!$L13),IF(BJ$4&gt;Staff!$I13,MIN(Staff!$L13,BI17+Staff!$J13),0)),IF(Staff!$K13="Quarterly",IF(BJ$4=Staff!$I13,MIN(Staff!$J13,Staff!$L13),IF(BJ$4&gt;Staff!$I13,IFERROR(MIN(Staff!$L13,IF(ISNUMBER(BG17),BG17,0)+Staff!$J13),Staff!$J13),0)),IF(Staff!$K13="Annually",IF(BJ$4=Staff!$I13,MIN(Staff!$J13,Staff!$L13),IF(BJ$4&gt;Staff!$I13,IFERROR(MIN(Staff!$L13,AX17+Staff!$J13),MIN(Staff!$J13,Staff!$L13)),0))))))</f>
        <v>0</v>
      </c>
      <c r="BK17" s="567">
        <f>IF(Staff!$K13="Never",IF(BK$4&gt;=Staff!$I13,MIN(Staff!$J13,Staff!$L13),0),IF(Staff!$K13="Monthly",IF(BK$4=Staff!$I13,MIN(Staff!$J13,Staff!$L13),IF(BK$4&gt;Staff!$I13,MIN(Staff!$L13,BJ17+Staff!$J13),0)),IF(Staff!$K13="Quarterly",IF(BK$4=Staff!$I13,MIN(Staff!$J13,Staff!$L13),IF(BK$4&gt;Staff!$I13,IFERROR(MIN(Staff!$L13,IF(ISNUMBER(BH17),BH17,0)+Staff!$J13),Staff!$J13),0)),IF(Staff!$K13="Annually",IF(BK$4=Staff!$I13,MIN(Staff!$J13,Staff!$L13),IF(BK$4&gt;Staff!$I13,IFERROR(MIN(Staff!$L13,AY17+Staff!$J13),MIN(Staff!$J13,Staff!$L13)),0))))))</f>
        <v>0</v>
      </c>
      <c r="BL17" s="567">
        <f>IF(Staff!$K13="Never",IF(BL$4&gt;=Staff!$I13,MIN(Staff!$J13,Staff!$L13),0),IF(Staff!$K13="Monthly",IF(BL$4=Staff!$I13,MIN(Staff!$J13,Staff!$L13),IF(BL$4&gt;Staff!$I13,MIN(Staff!$L13,BK17+Staff!$J13),0)),IF(Staff!$K13="Quarterly",IF(BL$4=Staff!$I13,MIN(Staff!$J13,Staff!$L13),IF(BL$4&gt;Staff!$I13,IFERROR(MIN(Staff!$L13,IF(ISNUMBER(BI17),BI17,0)+Staff!$J13),Staff!$J13),0)),IF(Staff!$K13="Annually",IF(BL$4=Staff!$I13,MIN(Staff!$J13,Staff!$L13),IF(BL$4&gt;Staff!$I13,IFERROR(MIN(Staff!$L13,AZ17+Staff!$J13),MIN(Staff!$J13,Staff!$L13)),0))))))</f>
        <v>0</v>
      </c>
      <c r="BM17" s="567">
        <f>IF(Staff!$K13="Never",IF(BM$4&gt;=Staff!$I13,MIN(Staff!$J13,Staff!$L13),0),IF(Staff!$K13="Monthly",IF(BM$4=Staff!$I13,MIN(Staff!$J13,Staff!$L13),IF(BM$4&gt;Staff!$I13,MIN(Staff!$L13,BL17+Staff!$J13),0)),IF(Staff!$K13="Quarterly",IF(BM$4=Staff!$I13,MIN(Staff!$J13,Staff!$L13),IF(BM$4&gt;Staff!$I13,IFERROR(MIN(Staff!$L13,IF(ISNUMBER(BJ17),BJ17,0)+Staff!$J13),Staff!$J13),0)),IF(Staff!$K13="Annually",IF(BM$4=Staff!$I13,MIN(Staff!$J13,Staff!$L13),IF(BM$4&gt;Staff!$I13,IFERROR(MIN(Staff!$L13,BA17+Staff!$J13),MIN(Staff!$J13,Staff!$L13)),0))))))</f>
        <v>0</v>
      </c>
      <c r="BN17" s="567">
        <f>IF(Staff!$K13="Never",IF(BN$4&gt;=Staff!$I13,MIN(Staff!$J13,Staff!$L13),0),IF(Staff!$K13="Monthly",IF(BN$4=Staff!$I13,MIN(Staff!$J13,Staff!$L13),IF(BN$4&gt;Staff!$I13,MIN(Staff!$L13,BM17+Staff!$J13),0)),IF(Staff!$K13="Quarterly",IF(BN$4=Staff!$I13,MIN(Staff!$J13,Staff!$L13),IF(BN$4&gt;Staff!$I13,IFERROR(MIN(Staff!$L13,IF(ISNUMBER(BK17),BK17,0)+Staff!$J13),Staff!$J13),0)),IF(Staff!$K13="Annually",IF(BN$4=Staff!$I13,MIN(Staff!$J13,Staff!$L13),IF(BN$4&gt;Staff!$I13,IFERROR(MIN(Staff!$L13,BB17+Staff!$J13),MIN(Staff!$J13,Staff!$L13)),0))))))</f>
        <v>0</v>
      </c>
      <c r="BO17" s="567">
        <f>IF(Staff!$K13="Never",IF(BO$4&gt;=Staff!$I13,MIN(Staff!$J13,Staff!$L13),0),IF(Staff!$K13="Monthly",IF(BO$4=Staff!$I13,MIN(Staff!$J13,Staff!$L13),IF(BO$4&gt;Staff!$I13,MIN(Staff!$L13,BN17+Staff!$J13),0)),IF(Staff!$K13="Quarterly",IF(BO$4=Staff!$I13,MIN(Staff!$J13,Staff!$L13),IF(BO$4&gt;Staff!$I13,IFERROR(MIN(Staff!$L13,IF(ISNUMBER(BL17),BL17,0)+Staff!$J13),Staff!$J13),0)),IF(Staff!$K13="Annually",IF(BO$4=Staff!$I13,MIN(Staff!$J13,Staff!$L13),IF(BO$4&gt;Staff!$I13,IFERROR(MIN(Staff!$L13,BC17+Staff!$J13),MIN(Staff!$J13,Staff!$L13)),0))))))</f>
        <v>0</v>
      </c>
      <c r="BP17" s="567">
        <f>IF(Staff!$K13="Never",IF(BP$4&gt;=Staff!$I13,MIN(Staff!$J13,Staff!$L13),0),IF(Staff!$K13="Monthly",IF(BP$4=Staff!$I13,MIN(Staff!$J13,Staff!$L13),IF(BP$4&gt;Staff!$I13,MIN(Staff!$L13,BO17+Staff!$J13),0)),IF(Staff!$K13="Quarterly",IF(BP$4=Staff!$I13,MIN(Staff!$J13,Staff!$L13),IF(BP$4&gt;Staff!$I13,IFERROR(MIN(Staff!$L13,IF(ISNUMBER(BM17),BM17,0)+Staff!$J13),Staff!$J13),0)),IF(Staff!$K13="Annually",IF(BP$4=Staff!$I13,MIN(Staff!$J13,Staff!$L13),IF(BP$4&gt;Staff!$I13,IFERROR(MIN(Staff!$L13,BD17+Staff!$J13),MIN(Staff!$J13,Staff!$L13)),0))))))</f>
        <v>0</v>
      </c>
      <c r="BQ17" s="567">
        <f>IF(Staff!$K13="Never",IF(BQ$4&gt;=Staff!$I13,MIN(Staff!$J13,Staff!$L13),0),IF(Staff!$K13="Monthly",IF(BQ$4=Staff!$I13,MIN(Staff!$J13,Staff!$L13),IF(BQ$4&gt;Staff!$I13,MIN(Staff!$L13,BP17+Staff!$J13),0)),IF(Staff!$K13="Quarterly",IF(BQ$4=Staff!$I13,MIN(Staff!$J13,Staff!$L13),IF(BQ$4&gt;Staff!$I13,IFERROR(MIN(Staff!$L13,IF(ISNUMBER(BN17),BN17,0)+Staff!$J13),Staff!$J13),0)),IF(Staff!$K13="Annually",IF(BQ$4=Staff!$I13,MIN(Staff!$J13,Staff!$L13),IF(BQ$4&gt;Staff!$I13,IFERROR(MIN(Staff!$L13,BE17+Staff!$J13),MIN(Staff!$J13,Staff!$L13)),0))))))</f>
        <v>0</v>
      </c>
      <c r="BR17" s="567">
        <f>IF(Staff!$K13="Never",IF(BR$4&gt;=Staff!$I13,MIN(Staff!$J13,Staff!$L13),0),IF(Staff!$K13="Monthly",IF(BR$4=Staff!$I13,MIN(Staff!$J13,Staff!$L13),IF(BR$4&gt;Staff!$I13,MIN(Staff!$L13,BQ17+Staff!$J13),0)),IF(Staff!$K13="Quarterly",IF(BR$4=Staff!$I13,MIN(Staff!$J13,Staff!$L13),IF(BR$4&gt;Staff!$I13,IFERROR(MIN(Staff!$L13,IF(ISNUMBER(BO17),BO17,0)+Staff!$J13),Staff!$J13),0)),IF(Staff!$K13="Annually",IF(BR$4=Staff!$I13,MIN(Staff!$J13,Staff!$L13),IF(BR$4&gt;Staff!$I13,IFERROR(MIN(Staff!$L13,BF17+Staff!$J13),MIN(Staff!$J13,Staff!$L13)),0))))))</f>
        <v>0</v>
      </c>
      <c r="BS17" s="567">
        <f>IF(Staff!$K13="Never",IF(BS$4&gt;=Staff!$I13,MIN(Staff!$J13,Staff!$L13),0),IF(Staff!$K13="Monthly",IF(BS$4=Staff!$I13,MIN(Staff!$J13,Staff!$L13),IF(BS$4&gt;Staff!$I13,MIN(Staff!$L13,BR17+Staff!$J13),0)),IF(Staff!$K13="Quarterly",IF(BS$4=Staff!$I13,MIN(Staff!$J13,Staff!$L13),IF(BS$4&gt;Staff!$I13,IFERROR(MIN(Staff!$L13,IF(ISNUMBER(BP17),BP17,0)+Staff!$J13),Staff!$J13),0)),IF(Staff!$K13="Annually",IF(BS$4=Staff!$I13,MIN(Staff!$J13,Staff!$L13),IF(BS$4&gt;Staff!$I13,IFERROR(MIN(Staff!$L13,BG17+Staff!$J13),MIN(Staff!$J13,Staff!$L13)),0))))))</f>
        <v>0</v>
      </c>
      <c r="BT17" s="567">
        <f>IF(Staff!$K13="Never",IF(BT$4&gt;=Staff!$I13,MIN(Staff!$J13,Staff!$L13),0),IF(Staff!$K13="Monthly",IF(BT$4=Staff!$I13,MIN(Staff!$J13,Staff!$L13),IF(BT$4&gt;Staff!$I13,MIN(Staff!$L13,BS17+Staff!$J13),0)),IF(Staff!$K13="Quarterly",IF(BT$4=Staff!$I13,MIN(Staff!$J13,Staff!$L13),IF(BT$4&gt;Staff!$I13,IFERROR(MIN(Staff!$L13,IF(ISNUMBER(BQ17),BQ17,0)+Staff!$J13),Staff!$J13),0)),IF(Staff!$K13="Annually",IF(BT$4=Staff!$I13,MIN(Staff!$J13,Staff!$L13),IF(BT$4&gt;Staff!$I13,IFERROR(MIN(Staff!$L13,BH17+Staff!$J13),MIN(Staff!$J13,Staff!$L13)),0))))))</f>
        <v>0</v>
      </c>
      <c r="BU17" s="567">
        <f>IF(Staff!$K13="Never",IF(BU$4&gt;=Staff!$I13,MIN(Staff!$J13,Staff!$L13),0),IF(Staff!$K13="Monthly",IF(BU$4=Staff!$I13,MIN(Staff!$J13,Staff!$L13),IF(BU$4&gt;Staff!$I13,MIN(Staff!$L13,BT17+Staff!$J13),0)),IF(Staff!$K13="Quarterly",IF(BU$4=Staff!$I13,MIN(Staff!$J13,Staff!$L13),IF(BU$4&gt;Staff!$I13,IFERROR(MIN(Staff!$L13,IF(ISNUMBER(BR17),BR17,0)+Staff!$J13),Staff!$J13),0)),IF(Staff!$K13="Annually",IF(BU$4=Staff!$I13,MIN(Staff!$J13,Staff!$L13),IF(BU$4&gt;Staff!$I13,IFERROR(MIN(Staff!$L13,BI17+Staff!$J13),MIN(Staff!$J13,Staff!$L13)),0))))))</f>
        <v>0</v>
      </c>
      <c r="BV17" s="567">
        <f>IF(Staff!$K13="Never",IF(BV$4&gt;=Staff!$I13,MIN(Staff!$J13,Staff!$L13),0),IF(Staff!$K13="Monthly",IF(BV$4=Staff!$I13,MIN(Staff!$J13,Staff!$L13),IF(BV$4&gt;Staff!$I13,MIN(Staff!$L13,BU17+Staff!$J13),0)),IF(Staff!$K13="Quarterly",IF(BV$4=Staff!$I13,MIN(Staff!$J13,Staff!$L13),IF(BV$4&gt;Staff!$I13,IFERROR(MIN(Staff!$L13,IF(ISNUMBER(BS17),BS17,0)+Staff!$J13),Staff!$J13),0)),IF(Staff!$K13="Annually",IF(BV$4=Staff!$I13,MIN(Staff!$J13,Staff!$L13),IF(BV$4&gt;Staff!$I13,IFERROR(MIN(Staff!$L13,BJ17+Staff!$J13),MIN(Staff!$J13,Staff!$L13)),0))))))</f>
        <v>0</v>
      </c>
      <c r="BW17" s="567">
        <f>IF(Staff!$K13="Never",IF(BW$4&gt;=Staff!$I13,MIN(Staff!$J13,Staff!$L13),0),IF(Staff!$K13="Monthly",IF(BW$4=Staff!$I13,MIN(Staff!$J13,Staff!$L13),IF(BW$4&gt;Staff!$I13,MIN(Staff!$L13,BV17+Staff!$J13),0)),IF(Staff!$K13="Quarterly",IF(BW$4=Staff!$I13,MIN(Staff!$J13,Staff!$L13),IF(BW$4&gt;Staff!$I13,IFERROR(MIN(Staff!$L13,IF(ISNUMBER(BT17),BT17,0)+Staff!$J13),Staff!$J13),0)),IF(Staff!$K13="Annually",IF(BW$4=Staff!$I13,MIN(Staff!$J13,Staff!$L13),IF(BW$4&gt;Staff!$I13,IFERROR(MIN(Staff!$L13,BK17+Staff!$J13),MIN(Staff!$J13,Staff!$L13)),0))))))</f>
        <v>0</v>
      </c>
      <c r="BX17" s="567">
        <f>IF(Staff!$K13="Never",IF(BX$4&gt;=Staff!$I13,MIN(Staff!$J13,Staff!$L13),0),IF(Staff!$K13="Monthly",IF(BX$4=Staff!$I13,MIN(Staff!$J13,Staff!$L13),IF(BX$4&gt;Staff!$I13,MIN(Staff!$L13,BW17+Staff!$J13),0)),IF(Staff!$K13="Quarterly",IF(BX$4=Staff!$I13,MIN(Staff!$J13,Staff!$L13),IF(BX$4&gt;Staff!$I13,IFERROR(MIN(Staff!$L13,IF(ISNUMBER(BU17),BU17,0)+Staff!$J13),Staff!$J13),0)),IF(Staff!$K13="Annually",IF(BX$4=Staff!$I13,MIN(Staff!$J13,Staff!$L13),IF(BX$4&gt;Staff!$I13,IFERROR(MIN(Staff!$L13,BL17+Staff!$J13),MIN(Staff!$J13,Staff!$L13)),0))))))</f>
        <v>0</v>
      </c>
      <c r="BY17" s="567">
        <f>IF(Staff!$K13="Never",IF(BY$4&gt;=Staff!$I13,MIN(Staff!$J13,Staff!$L13),0),IF(Staff!$K13="Monthly",IF(BY$4=Staff!$I13,MIN(Staff!$J13,Staff!$L13),IF(BY$4&gt;Staff!$I13,MIN(Staff!$L13,BX17+Staff!$J13),0)),IF(Staff!$K13="Quarterly",IF(BY$4=Staff!$I13,MIN(Staff!$J13,Staff!$L13),IF(BY$4&gt;Staff!$I13,IFERROR(MIN(Staff!$L13,IF(ISNUMBER(BV17),BV17,0)+Staff!$J13),Staff!$J13),0)),IF(Staff!$K13="Annually",IF(BY$4=Staff!$I13,MIN(Staff!$J13,Staff!$L13),IF(BY$4&gt;Staff!$I13,IFERROR(MIN(Staff!$L13,BM17+Staff!$J13),MIN(Staff!$J13,Staff!$L13)),0))))))</f>
        <v>0</v>
      </c>
      <c r="BZ17" s="567">
        <f>IF(Staff!$K13="Never",IF(BZ$4&gt;=Staff!$I13,MIN(Staff!$J13,Staff!$L13),0),IF(Staff!$K13="Monthly",IF(BZ$4=Staff!$I13,MIN(Staff!$J13,Staff!$L13),IF(BZ$4&gt;Staff!$I13,MIN(Staff!$L13,BY17+Staff!$J13),0)),IF(Staff!$K13="Quarterly",IF(BZ$4=Staff!$I13,MIN(Staff!$J13,Staff!$L13),IF(BZ$4&gt;Staff!$I13,IFERROR(MIN(Staff!$L13,IF(ISNUMBER(BW17),BW17,0)+Staff!$J13),Staff!$J13),0)),IF(Staff!$K13="Annually",IF(BZ$4=Staff!$I13,MIN(Staff!$J13,Staff!$L13),IF(BZ$4&gt;Staff!$I13,IFERROR(MIN(Staff!$L13,BN17+Staff!$J13),MIN(Staff!$J13,Staff!$L13)),0))))))</f>
        <v>0</v>
      </c>
      <c r="CA17" s="567">
        <f>IF(Staff!$K13="Never",IF(CA$4&gt;=Staff!$I13,MIN(Staff!$J13,Staff!$L13),0),IF(Staff!$K13="Monthly",IF(CA$4=Staff!$I13,MIN(Staff!$J13,Staff!$L13),IF(CA$4&gt;Staff!$I13,MIN(Staff!$L13,BZ17+Staff!$J13),0)),IF(Staff!$K13="Quarterly",IF(CA$4=Staff!$I13,MIN(Staff!$J13,Staff!$L13),IF(CA$4&gt;Staff!$I13,IFERROR(MIN(Staff!$L13,IF(ISNUMBER(BX17),BX17,0)+Staff!$J13),Staff!$J13),0)),IF(Staff!$K13="Annually",IF(CA$4=Staff!$I13,MIN(Staff!$J13,Staff!$L13),IF(CA$4&gt;Staff!$I13,IFERROR(MIN(Staff!$L13,BO17+Staff!$J13),MIN(Staff!$J13,Staff!$L13)),0))))))</f>
        <v>0</v>
      </c>
      <c r="CB17" s="567">
        <f>IF(Staff!$K13="Never",IF(CB$4&gt;=Staff!$I13,MIN(Staff!$J13,Staff!$L13),0),IF(Staff!$K13="Monthly",IF(CB$4=Staff!$I13,MIN(Staff!$J13,Staff!$L13),IF(CB$4&gt;Staff!$I13,MIN(Staff!$L13,CA17+Staff!$J13),0)),IF(Staff!$K13="Quarterly",IF(CB$4=Staff!$I13,MIN(Staff!$J13,Staff!$L13),IF(CB$4&gt;Staff!$I13,IFERROR(MIN(Staff!$L13,IF(ISNUMBER(BY17),BY17,0)+Staff!$J13),Staff!$J13),0)),IF(Staff!$K13="Annually",IF(CB$4=Staff!$I13,MIN(Staff!$J13,Staff!$L13),IF(CB$4&gt;Staff!$I13,IFERROR(MIN(Staff!$L13,BP17+Staff!$J13),MIN(Staff!$J13,Staff!$L13)),0))))))</f>
        <v>0</v>
      </c>
      <c r="CC17" s="567">
        <f>IF(Staff!$K13="Never",IF(CC$4&gt;=Staff!$I13,MIN(Staff!$J13,Staff!$L13),0),IF(Staff!$K13="Monthly",IF(CC$4=Staff!$I13,MIN(Staff!$J13,Staff!$L13),IF(CC$4&gt;Staff!$I13,MIN(Staff!$L13,CB17+Staff!$J13),0)),IF(Staff!$K13="Quarterly",IF(CC$4=Staff!$I13,MIN(Staff!$J13,Staff!$L13),IF(CC$4&gt;Staff!$I13,IFERROR(MIN(Staff!$L13,IF(ISNUMBER(BZ17),BZ17,0)+Staff!$J13),Staff!$J13),0)),IF(Staff!$K13="Annually",IF(CC$4=Staff!$I13,MIN(Staff!$J13,Staff!$L13),IF(CC$4&gt;Staff!$I13,IFERROR(MIN(Staff!$L13,BQ17+Staff!$J13),MIN(Staff!$J13,Staff!$L13)),0))))))</f>
        <v>0</v>
      </c>
      <c r="CD17" s="567">
        <f>IF(Staff!$K13="Never",IF(CD$4&gt;=Staff!$I13,MIN(Staff!$J13,Staff!$L13),0),IF(Staff!$K13="Monthly",IF(CD$4=Staff!$I13,MIN(Staff!$J13,Staff!$L13),IF(CD$4&gt;Staff!$I13,MIN(Staff!$L13,CC17+Staff!$J13),0)),IF(Staff!$K13="Quarterly",IF(CD$4=Staff!$I13,MIN(Staff!$J13,Staff!$L13),IF(CD$4&gt;Staff!$I13,IFERROR(MIN(Staff!$L13,IF(ISNUMBER(CA17),CA17,0)+Staff!$J13),Staff!$J13),0)),IF(Staff!$K13="Annually",IF(CD$4=Staff!$I13,MIN(Staff!$J13,Staff!$L13),IF(CD$4&gt;Staff!$I13,IFERROR(MIN(Staff!$L13,BR17+Staff!$J13),MIN(Staff!$J13,Staff!$L13)),0))))))</f>
        <v>0</v>
      </c>
      <c r="CE17" s="567">
        <f>IF(Staff!$K13="Never",IF(CE$4&gt;=Staff!$I13,MIN(Staff!$J13,Staff!$L13),0),IF(Staff!$K13="Monthly",IF(CE$4=Staff!$I13,MIN(Staff!$J13,Staff!$L13),IF(CE$4&gt;Staff!$I13,MIN(Staff!$L13,CD17+Staff!$J13),0)),IF(Staff!$K13="Quarterly",IF(CE$4=Staff!$I13,MIN(Staff!$J13,Staff!$L13),IF(CE$4&gt;Staff!$I13,IFERROR(MIN(Staff!$L13,IF(ISNUMBER(CB17),CB17,0)+Staff!$J13),Staff!$J13),0)),IF(Staff!$K13="Annually",IF(CE$4=Staff!$I13,MIN(Staff!$J13,Staff!$L13),IF(CE$4&gt;Staff!$I13,IFERROR(MIN(Staff!$L13,BS17+Staff!$J13),MIN(Staff!$J13,Staff!$L13)),0))))))</f>
        <v>0</v>
      </c>
      <c r="CF17" s="567">
        <f>IF(Staff!$K13="Never",IF(CF$4&gt;=Staff!$I13,MIN(Staff!$J13,Staff!$L13),0),IF(Staff!$K13="Monthly",IF(CF$4=Staff!$I13,MIN(Staff!$J13,Staff!$L13),IF(CF$4&gt;Staff!$I13,MIN(Staff!$L13,CE17+Staff!$J13),0)),IF(Staff!$K13="Quarterly",IF(CF$4=Staff!$I13,MIN(Staff!$J13,Staff!$L13),IF(CF$4&gt;Staff!$I13,IFERROR(MIN(Staff!$L13,IF(ISNUMBER(CC17),CC17,0)+Staff!$J13),Staff!$J13),0)),IF(Staff!$K13="Annually",IF(CF$4=Staff!$I13,MIN(Staff!$J13,Staff!$L13),IF(CF$4&gt;Staff!$I13,IFERROR(MIN(Staff!$L13,BT17+Staff!$J13),MIN(Staff!$J13,Staff!$L13)),0))))))</f>
        <v>0</v>
      </c>
      <c r="CG17" s="567">
        <f>IF(Staff!$K13="Never",IF(CG$4&gt;=Staff!$I13,MIN(Staff!$J13,Staff!$L13),0),IF(Staff!$K13="Monthly",IF(CG$4=Staff!$I13,MIN(Staff!$J13,Staff!$L13),IF(CG$4&gt;Staff!$I13,MIN(Staff!$L13,CF17+Staff!$J13),0)),IF(Staff!$K13="Quarterly",IF(CG$4=Staff!$I13,MIN(Staff!$J13,Staff!$L13),IF(CG$4&gt;Staff!$I13,IFERROR(MIN(Staff!$L13,IF(ISNUMBER(CD17),CD17,0)+Staff!$J13),Staff!$J13),0)),IF(Staff!$K13="Annually",IF(CG$4=Staff!$I13,MIN(Staff!$J13,Staff!$L13),IF(CG$4&gt;Staff!$I13,IFERROR(MIN(Staff!$L13,BU17+Staff!$J13),MIN(Staff!$J13,Staff!$L13)),0))))))</f>
        <v>0</v>
      </c>
      <c r="CH17" s="567">
        <f>IF(Staff!$K13="Never",IF(CH$4&gt;=Staff!$I13,MIN(Staff!$J13,Staff!$L13),0),IF(Staff!$K13="Monthly",IF(CH$4=Staff!$I13,MIN(Staff!$J13,Staff!$L13),IF(CH$4&gt;Staff!$I13,MIN(Staff!$L13,CG17+Staff!$J13),0)),IF(Staff!$K13="Quarterly",IF(CH$4=Staff!$I13,MIN(Staff!$J13,Staff!$L13),IF(CH$4&gt;Staff!$I13,IFERROR(MIN(Staff!$L13,IF(ISNUMBER(CE17),CE17,0)+Staff!$J13),Staff!$J13),0)),IF(Staff!$K13="Annually",IF(CH$4=Staff!$I13,MIN(Staff!$J13,Staff!$L13),IF(CH$4&gt;Staff!$I13,IFERROR(MIN(Staff!$L13,BV17+Staff!$J13),MIN(Staff!$J13,Staff!$L13)),0))))))</f>
        <v>0</v>
      </c>
      <c r="CI17" s="567">
        <f>IF(Staff!$K13="Never",IF(CI$4&gt;=Staff!$I13,MIN(Staff!$J13,Staff!$L13),0),IF(Staff!$K13="Monthly",IF(CI$4=Staff!$I13,MIN(Staff!$J13,Staff!$L13),IF(CI$4&gt;Staff!$I13,MIN(Staff!$L13,CH17+Staff!$J13),0)),IF(Staff!$K13="Quarterly",IF(CI$4=Staff!$I13,MIN(Staff!$J13,Staff!$L13),IF(CI$4&gt;Staff!$I13,IFERROR(MIN(Staff!$L13,IF(ISNUMBER(CF17),CF17,0)+Staff!$J13),Staff!$J13),0)),IF(Staff!$K13="Annually",IF(CI$4=Staff!$I13,MIN(Staff!$J13,Staff!$L13),IF(CI$4&gt;Staff!$I13,IFERROR(MIN(Staff!$L13,BW17+Staff!$J13),MIN(Staff!$J13,Staff!$L13)),0))))))</f>
        <v>0</v>
      </c>
    </row>
    <row r="18" spans="1:87" ht="15.75" hidden="1" customHeight="1" outlineLevel="1">
      <c r="A18" s="875" t="str">
        <f>Staff!A14</f>
        <v>Other 3</v>
      </c>
      <c r="B18" s="876"/>
      <c r="C18" s="719" t="s">
        <v>289</v>
      </c>
      <c r="D18" s="567">
        <f>IF(Staff!$K14="Never",IF(D$4&gt;=Staff!$I14,MIN(Staff!$J14,Staff!$L14),0),IF(Staff!$K14="Monthly",IF(D$4=Staff!$I14,MIN(Staff!$J14,Staff!$L14),IF(D$4&gt;Staff!$I14,MIN(Staff!$L14,C18+Staff!$J14),0)),IF(Staff!$K14="Quarterly",IF(D$4=Staff!$I14,MIN(Staff!$J14,Staff!$L14),IF(D$4&gt;Staff!$I14,IFERROR(MIN(Staff!$L14,IF(ISNUMBER(A18),A18,0)+Staff!$J14),Staff!$J14),0)),IF(Staff!$K14="Annually",IF(D$4=Staff!$I14,MIN(Staff!$J14,Staff!$L14),IF(D$4&gt;Staff!$I14,IFERROR(MIN(Staff!$L14,#REF!+Staff!$J14),MIN(Staff!$J14,Staff!$L14)),0))))))</f>
        <v>0</v>
      </c>
      <c r="E18" s="567">
        <f>IF(Staff!$K14="Never",IF(E$4&gt;=Staff!$I14,MIN(Staff!$J14,Staff!$L14),0),IF(Staff!$K14="Monthly",IF(E$4=Staff!$I14,MIN(Staff!$J14,Staff!$L14),IF(E$4&gt;Staff!$I14,MIN(Staff!$L14,D18+Staff!$J14),0)),IF(Staff!$K14="Quarterly",IF(E$4=Staff!$I14,MIN(Staff!$J14,Staff!$L14),IF(E$4&gt;Staff!$I14,IFERROR(MIN(Staff!$L14,IF(ISNUMBER(B18),B18,0)+Staff!$J14),Staff!$J14),0)),IF(Staff!$K14="Annually",IF(E$4=Staff!$I14,MIN(Staff!$J14,Staff!$L14),IF(E$4&gt;Staff!$I14,IFERROR(MIN(Staff!$L14,#REF!+Staff!$J14),MIN(Staff!$J14,Staff!$L14)),0))))))</f>
        <v>0</v>
      </c>
      <c r="F18" s="567">
        <f>IF(Staff!$K14="Never",IF(F$4&gt;=Staff!$I14,MIN(Staff!$J14,Staff!$L14),0),IF(Staff!$K14="Monthly",IF(F$4=Staff!$I14,MIN(Staff!$J14,Staff!$L14),IF(F$4&gt;Staff!$I14,MIN(Staff!$L14,E18+Staff!$J14),0)),IF(Staff!$K14="Quarterly",IF(F$4=Staff!$I14,MIN(Staff!$J14,Staff!$L14),IF(F$4&gt;Staff!$I14,IFERROR(MIN(Staff!$L14,IF(ISNUMBER(C18),C18,0)+Staff!$J14),Staff!$J14),0)),IF(Staff!$K14="Annually",IF(F$4=Staff!$I14,MIN(Staff!$J14,Staff!$L14),IF(F$4&gt;Staff!$I14,IFERROR(MIN(Staff!$L14,#REF!+Staff!$J14),MIN(Staff!$J14,Staff!$L14)),0))))))</f>
        <v>0</v>
      </c>
      <c r="G18" s="567">
        <f>IF(Staff!$K14="Never",IF(G$4&gt;=Staff!$I14,MIN(Staff!$J14,Staff!$L14),0),IF(Staff!$K14="Monthly",IF(G$4=Staff!$I14,MIN(Staff!$J14,Staff!$L14),IF(G$4&gt;Staff!$I14,MIN(Staff!$L14,F18+Staff!$J14),0)),IF(Staff!$K14="Quarterly",IF(G$4=Staff!$I14,MIN(Staff!$J14,Staff!$L14),IF(G$4&gt;Staff!$I14,IFERROR(MIN(Staff!$L14,IF(ISNUMBER(D18),D18,0)+Staff!$J14),Staff!$J14),0)),IF(Staff!$K14="Annually",IF(G$4=Staff!$I14,MIN(Staff!$J14,Staff!$L14),IF(G$4&gt;Staff!$I14,IFERROR(MIN(Staff!$L14,#REF!+Staff!$J14),MIN(Staff!$J14,Staff!$L14)),0))))))</f>
        <v>0</v>
      </c>
      <c r="H18" s="567">
        <f>IF(Staff!$K14="Never",IF(H$4&gt;=Staff!$I14,MIN(Staff!$J14,Staff!$L14),0),IF(Staff!$K14="Monthly",IF(H$4=Staff!$I14,MIN(Staff!$J14,Staff!$L14),IF(H$4&gt;Staff!$I14,MIN(Staff!$L14,G18+Staff!$J14),0)),IF(Staff!$K14="Quarterly",IF(H$4=Staff!$I14,MIN(Staff!$J14,Staff!$L14),IF(H$4&gt;Staff!$I14,IFERROR(MIN(Staff!$L14,IF(ISNUMBER(E18),E18,0)+Staff!$J14),Staff!$J14),0)),IF(Staff!$K14="Annually",IF(H$4=Staff!$I14,MIN(Staff!$J14,Staff!$L14),IF(H$4&gt;Staff!$I14,IFERROR(MIN(Staff!$L14,#REF!+Staff!$J14),MIN(Staff!$J14,Staff!$L14)),0))))))</f>
        <v>0</v>
      </c>
      <c r="I18" s="567">
        <f>IF(Staff!$K14="Never",IF(I$4&gt;=Staff!$I14,MIN(Staff!$J14,Staff!$L14),0),IF(Staff!$K14="Monthly",IF(I$4=Staff!$I14,MIN(Staff!$J14,Staff!$L14),IF(I$4&gt;Staff!$I14,MIN(Staff!$L14,H18+Staff!$J14),0)),IF(Staff!$K14="Quarterly",IF(I$4=Staff!$I14,MIN(Staff!$J14,Staff!$L14),IF(I$4&gt;Staff!$I14,IFERROR(MIN(Staff!$L14,IF(ISNUMBER(F18),F18,0)+Staff!$J14),Staff!$J14),0)),IF(Staff!$K14="Annually",IF(I$4=Staff!$I14,MIN(Staff!$J14,Staff!$L14),IF(I$4&gt;Staff!$I14,IFERROR(MIN(Staff!$L14,#REF!+Staff!$J14),MIN(Staff!$J14,Staff!$L14)),0))))))</f>
        <v>0</v>
      </c>
      <c r="J18" s="567">
        <f>IF(Staff!$K14="Never",IF(J$4&gt;=Staff!$I14,MIN(Staff!$J14,Staff!$L14),0),IF(Staff!$K14="Monthly",IF(J$4=Staff!$I14,MIN(Staff!$J14,Staff!$L14),IF(J$4&gt;Staff!$I14,MIN(Staff!$L14,I18+Staff!$J14),0)),IF(Staff!$K14="Quarterly",IF(J$4=Staff!$I14,MIN(Staff!$J14,Staff!$L14),IF(J$4&gt;Staff!$I14,IFERROR(MIN(Staff!$L14,IF(ISNUMBER(G18),G18,0)+Staff!$J14),Staff!$J14),0)),IF(Staff!$K14="Annually",IF(J$4=Staff!$I14,MIN(Staff!$J14,Staff!$L14),IF(J$4&gt;Staff!$I14,IFERROR(MIN(Staff!$L14,#REF!+Staff!$J14),MIN(Staff!$J14,Staff!$L14)),0))))))</f>
        <v>0</v>
      </c>
      <c r="K18" s="567">
        <f>IF(Staff!$K14="Never",IF(K$4&gt;=Staff!$I14,MIN(Staff!$J14,Staff!$L14),0),IF(Staff!$K14="Monthly",IF(K$4=Staff!$I14,MIN(Staff!$J14,Staff!$L14),IF(K$4&gt;Staff!$I14,MIN(Staff!$L14,J18+Staff!$J14),0)),IF(Staff!$K14="Quarterly",IF(K$4=Staff!$I14,MIN(Staff!$J14,Staff!$L14),IF(K$4&gt;Staff!$I14,IFERROR(MIN(Staff!$L14,IF(ISNUMBER(H18),H18,0)+Staff!$J14),Staff!$J14),0)),IF(Staff!$K14="Annually",IF(K$4=Staff!$I14,MIN(Staff!$J14,Staff!$L14),IF(K$4&gt;Staff!$I14,IFERROR(MIN(Staff!$L14,#REF!+Staff!$J14),MIN(Staff!$J14,Staff!$L14)),0))))))</f>
        <v>0</v>
      </c>
      <c r="L18" s="567">
        <f>IF(Staff!$K14="Never",IF(L$4&gt;=Staff!$I14,MIN(Staff!$J14,Staff!$L14),0),IF(Staff!$K14="Monthly",IF(L$4=Staff!$I14,MIN(Staff!$J14,Staff!$L14),IF(L$4&gt;Staff!$I14,MIN(Staff!$L14,K18+Staff!$J14),0)),IF(Staff!$K14="Quarterly",IF(L$4=Staff!$I14,MIN(Staff!$J14,Staff!$L14),IF(L$4&gt;Staff!$I14,IFERROR(MIN(Staff!$L14,IF(ISNUMBER(I18),I18,0)+Staff!$J14),Staff!$J14),0)),IF(Staff!$K14="Annually",IF(L$4=Staff!$I14,MIN(Staff!$J14,Staff!$L14),IF(L$4&gt;Staff!$I14,IFERROR(MIN(Staff!$L14,#REF!+Staff!$J14),MIN(Staff!$J14,Staff!$L14)),0))))))</f>
        <v>0</v>
      </c>
      <c r="M18" s="567">
        <f>IF(Staff!$K14="Never",IF(M$4&gt;=Staff!$I14,MIN(Staff!$J14,Staff!$L14),0),IF(Staff!$K14="Monthly",IF(M$4=Staff!$I14,MIN(Staff!$J14,Staff!$L14),IF(M$4&gt;Staff!$I14,MIN(Staff!$L14,L18+Staff!$J14),0)),IF(Staff!$K14="Quarterly",IF(M$4=Staff!$I14,MIN(Staff!$J14,Staff!$L14),IF(M$4&gt;Staff!$I14,IFERROR(MIN(Staff!$L14,IF(ISNUMBER(J18),J18,0)+Staff!$J14),Staff!$J14),0)),IF(Staff!$K14="Annually",IF(M$4=Staff!$I14,MIN(Staff!$J14,Staff!$L14),IF(M$4&gt;Staff!$I14,IFERROR(MIN(Staff!$L14,A18+Staff!$J14),MIN(Staff!$J14,Staff!$L14)),0))))))</f>
        <v>0</v>
      </c>
      <c r="N18" s="567">
        <f>IF(Staff!$K14="Never",IF(N$4&gt;=Staff!$I14,MIN(Staff!$J14,Staff!$L14),0),IF(Staff!$K14="Monthly",IF(N$4=Staff!$I14,MIN(Staff!$J14,Staff!$L14),IF(N$4&gt;Staff!$I14,MIN(Staff!$L14,M18+Staff!$J14),0)),IF(Staff!$K14="Quarterly",IF(N$4=Staff!$I14,MIN(Staff!$J14,Staff!$L14),IF(N$4&gt;Staff!$I14,IFERROR(MIN(Staff!$L14,IF(ISNUMBER(K18),K18,0)+Staff!$J14),Staff!$J14),0)),IF(Staff!$K14="Annually",IF(N$4=Staff!$I14,MIN(Staff!$J14,Staff!$L14),IF(N$4&gt;Staff!$I14,IFERROR(MIN(Staff!$L14,B18+Staff!$J14),MIN(Staff!$J14,Staff!$L14)),0))))))</f>
        <v>0</v>
      </c>
      <c r="O18" s="567">
        <f>IF(Staff!$K14="Never",IF(O$4&gt;=Staff!$I14,MIN(Staff!$J14,Staff!$L14),0),IF(Staff!$K14="Monthly",IF(O$4=Staff!$I14,MIN(Staff!$J14,Staff!$L14),IF(O$4&gt;Staff!$I14,MIN(Staff!$L14,N18+Staff!$J14),0)),IF(Staff!$K14="Quarterly",IF(O$4=Staff!$I14,MIN(Staff!$J14,Staff!$L14),IF(O$4&gt;Staff!$I14,IFERROR(MIN(Staff!$L14,IF(ISNUMBER(L18),L18,0)+Staff!$J14),Staff!$J14),0)),IF(Staff!$K14="Annually",IF(O$4=Staff!$I14,MIN(Staff!$J14,Staff!$L14),IF(O$4&gt;Staff!$I14,IFERROR(MIN(Staff!$L14,C18+Staff!$J14),MIN(Staff!$J14,Staff!$L14)),0))))))</f>
        <v>0</v>
      </c>
      <c r="P18" s="567">
        <f>IF(Staff!$K14="Never",IF(P$4&gt;=Staff!$I14,MIN(Staff!$J14,Staff!$L14),0),IF(Staff!$K14="Monthly",IF(P$4=Staff!$I14,MIN(Staff!$J14,Staff!$L14),IF(P$4&gt;Staff!$I14,MIN(Staff!$L14,O18+Staff!$J14),0)),IF(Staff!$K14="Quarterly",IF(P$4=Staff!$I14,MIN(Staff!$J14,Staff!$L14),IF(P$4&gt;Staff!$I14,IFERROR(MIN(Staff!$L14,IF(ISNUMBER(M18),M18,0)+Staff!$J14),Staff!$J14),0)),IF(Staff!$K14="Annually",IF(P$4=Staff!$I14,MIN(Staff!$J14,Staff!$L14),IF(P$4&gt;Staff!$I14,IFERROR(MIN(Staff!$L14,D18+Staff!$J14),MIN(Staff!$J14,Staff!$L14)),0))))))</f>
        <v>0</v>
      </c>
      <c r="Q18" s="567">
        <f>IF(Staff!$K14="Never",IF(Q$4&gt;=Staff!$I14,MIN(Staff!$J14,Staff!$L14),0),IF(Staff!$K14="Monthly",IF(Q$4=Staff!$I14,MIN(Staff!$J14,Staff!$L14),IF(Q$4&gt;Staff!$I14,MIN(Staff!$L14,P18+Staff!$J14),0)),IF(Staff!$K14="Quarterly",IF(Q$4=Staff!$I14,MIN(Staff!$J14,Staff!$L14),IF(Q$4&gt;Staff!$I14,IFERROR(MIN(Staff!$L14,IF(ISNUMBER(N18),N18,0)+Staff!$J14),Staff!$J14),0)),IF(Staff!$K14="Annually",IF(Q$4=Staff!$I14,MIN(Staff!$J14,Staff!$L14),IF(Q$4&gt;Staff!$I14,IFERROR(MIN(Staff!$L14,E18+Staff!$J14),MIN(Staff!$J14,Staff!$L14)),0))))))</f>
        <v>0</v>
      </c>
      <c r="R18" s="567">
        <f>IF(Staff!$K14="Never",IF(R$4&gt;=Staff!$I14,MIN(Staff!$J14,Staff!$L14),0),IF(Staff!$K14="Monthly",IF(R$4=Staff!$I14,MIN(Staff!$J14,Staff!$L14),IF(R$4&gt;Staff!$I14,MIN(Staff!$L14,Q18+Staff!$J14),0)),IF(Staff!$K14="Quarterly",IF(R$4=Staff!$I14,MIN(Staff!$J14,Staff!$L14),IF(R$4&gt;Staff!$I14,IFERROR(MIN(Staff!$L14,IF(ISNUMBER(O18),O18,0)+Staff!$J14),Staff!$J14),0)),IF(Staff!$K14="Annually",IF(R$4=Staff!$I14,MIN(Staff!$J14,Staff!$L14),IF(R$4&gt;Staff!$I14,IFERROR(MIN(Staff!$L14,F18+Staff!$J14),MIN(Staff!$J14,Staff!$L14)),0))))))</f>
        <v>0</v>
      </c>
      <c r="S18" s="567">
        <f>IF(Staff!$K14="Never",IF(S$4&gt;=Staff!$I14,MIN(Staff!$J14,Staff!$L14),0),IF(Staff!$K14="Monthly",IF(S$4=Staff!$I14,MIN(Staff!$J14,Staff!$L14),IF(S$4&gt;Staff!$I14,MIN(Staff!$L14,R18+Staff!$J14),0)),IF(Staff!$K14="Quarterly",IF(S$4=Staff!$I14,MIN(Staff!$J14,Staff!$L14),IF(S$4&gt;Staff!$I14,IFERROR(MIN(Staff!$L14,IF(ISNUMBER(P18),P18,0)+Staff!$J14),Staff!$J14),0)),IF(Staff!$K14="Annually",IF(S$4=Staff!$I14,MIN(Staff!$J14,Staff!$L14),IF(S$4&gt;Staff!$I14,IFERROR(MIN(Staff!$L14,G18+Staff!$J14),MIN(Staff!$J14,Staff!$L14)),0))))))</f>
        <v>0</v>
      </c>
      <c r="T18" s="567">
        <f>IF(Staff!$K14="Never",IF(T$4&gt;=Staff!$I14,MIN(Staff!$J14,Staff!$L14),0),IF(Staff!$K14="Monthly",IF(T$4=Staff!$I14,MIN(Staff!$J14,Staff!$L14),IF(T$4&gt;Staff!$I14,MIN(Staff!$L14,S18+Staff!$J14),0)),IF(Staff!$K14="Quarterly",IF(T$4=Staff!$I14,MIN(Staff!$J14,Staff!$L14),IF(T$4&gt;Staff!$I14,IFERROR(MIN(Staff!$L14,IF(ISNUMBER(Q18),Q18,0)+Staff!$J14),Staff!$J14),0)),IF(Staff!$K14="Annually",IF(T$4=Staff!$I14,MIN(Staff!$J14,Staff!$L14),IF(T$4&gt;Staff!$I14,IFERROR(MIN(Staff!$L14,H18+Staff!$J14),MIN(Staff!$J14,Staff!$L14)),0))))))</f>
        <v>0</v>
      </c>
      <c r="U18" s="567">
        <f>IF(Staff!$K14="Never",IF(U$4&gt;=Staff!$I14,MIN(Staff!$J14,Staff!$L14),0),IF(Staff!$K14="Monthly",IF(U$4=Staff!$I14,MIN(Staff!$J14,Staff!$L14),IF(U$4&gt;Staff!$I14,MIN(Staff!$L14,T18+Staff!$J14),0)),IF(Staff!$K14="Quarterly",IF(U$4=Staff!$I14,MIN(Staff!$J14,Staff!$L14),IF(U$4&gt;Staff!$I14,IFERROR(MIN(Staff!$L14,IF(ISNUMBER(R18),R18,0)+Staff!$J14),Staff!$J14),0)),IF(Staff!$K14="Annually",IF(U$4=Staff!$I14,MIN(Staff!$J14,Staff!$L14),IF(U$4&gt;Staff!$I14,IFERROR(MIN(Staff!$L14,I18+Staff!$J14),MIN(Staff!$J14,Staff!$L14)),0))))))</f>
        <v>0</v>
      </c>
      <c r="V18" s="567">
        <f>IF(Staff!$K14="Never",IF(V$4&gt;=Staff!$I14,MIN(Staff!$J14,Staff!$L14),0),IF(Staff!$K14="Monthly",IF(V$4=Staff!$I14,MIN(Staff!$J14,Staff!$L14),IF(V$4&gt;Staff!$I14,MIN(Staff!$L14,U18+Staff!$J14),0)),IF(Staff!$K14="Quarterly",IF(V$4=Staff!$I14,MIN(Staff!$J14,Staff!$L14),IF(V$4&gt;Staff!$I14,IFERROR(MIN(Staff!$L14,IF(ISNUMBER(S18),S18,0)+Staff!$J14),Staff!$J14),0)),IF(Staff!$K14="Annually",IF(V$4=Staff!$I14,MIN(Staff!$J14,Staff!$L14),IF(V$4&gt;Staff!$I14,IFERROR(MIN(Staff!$L14,J18+Staff!$J14),MIN(Staff!$J14,Staff!$L14)),0))))))</f>
        <v>0</v>
      </c>
      <c r="W18" s="567">
        <f>IF(Staff!$K14="Never",IF(W$4&gt;=Staff!$I14,MIN(Staff!$J14,Staff!$L14),0),IF(Staff!$K14="Monthly",IF(W$4=Staff!$I14,MIN(Staff!$J14,Staff!$L14),IF(W$4&gt;Staff!$I14,MIN(Staff!$L14,V18+Staff!$J14),0)),IF(Staff!$K14="Quarterly",IF(W$4=Staff!$I14,MIN(Staff!$J14,Staff!$L14),IF(W$4&gt;Staff!$I14,IFERROR(MIN(Staff!$L14,IF(ISNUMBER(T18),T18,0)+Staff!$J14),Staff!$J14),0)),IF(Staff!$K14="Annually",IF(W$4=Staff!$I14,MIN(Staff!$J14,Staff!$L14),IF(W$4&gt;Staff!$I14,IFERROR(MIN(Staff!$L14,K18+Staff!$J14),MIN(Staff!$J14,Staff!$L14)),0))))))</f>
        <v>0</v>
      </c>
      <c r="X18" s="567">
        <f>IF(Staff!$K14="Never",IF(X$4&gt;=Staff!$I14,MIN(Staff!$J14,Staff!$L14),0),IF(Staff!$K14="Monthly",IF(X$4=Staff!$I14,MIN(Staff!$J14,Staff!$L14),IF(X$4&gt;Staff!$I14,MIN(Staff!$L14,W18+Staff!$J14),0)),IF(Staff!$K14="Quarterly",IF(X$4=Staff!$I14,MIN(Staff!$J14,Staff!$L14),IF(X$4&gt;Staff!$I14,IFERROR(MIN(Staff!$L14,IF(ISNUMBER(U18),U18,0)+Staff!$J14),Staff!$J14),0)),IF(Staff!$K14="Annually",IF(X$4=Staff!$I14,MIN(Staff!$J14,Staff!$L14),IF(X$4&gt;Staff!$I14,IFERROR(MIN(Staff!$L14,L18+Staff!$J14),MIN(Staff!$J14,Staff!$L14)),0))))))</f>
        <v>0</v>
      </c>
      <c r="Y18" s="567">
        <f>IF(Staff!$K14="Never",IF(Y$4&gt;=Staff!$I14,MIN(Staff!$J14,Staff!$L14),0),IF(Staff!$K14="Monthly",IF(Y$4=Staff!$I14,MIN(Staff!$J14,Staff!$L14),IF(Y$4&gt;Staff!$I14,MIN(Staff!$L14,X18+Staff!$J14),0)),IF(Staff!$K14="Quarterly",IF(Y$4=Staff!$I14,MIN(Staff!$J14,Staff!$L14),IF(Y$4&gt;Staff!$I14,IFERROR(MIN(Staff!$L14,IF(ISNUMBER(V18),V18,0)+Staff!$J14),Staff!$J14),0)),IF(Staff!$K14="Annually",IF(Y$4=Staff!$I14,MIN(Staff!$J14,Staff!$L14),IF(Y$4&gt;Staff!$I14,IFERROR(MIN(Staff!$L14,M18+Staff!$J14),MIN(Staff!$J14,Staff!$L14)),0))))))</f>
        <v>0</v>
      </c>
      <c r="Z18" s="567">
        <f>IF(Staff!$K14="Never",IF(Z$4&gt;=Staff!$I14,MIN(Staff!$J14,Staff!$L14),0),IF(Staff!$K14="Monthly",IF(Z$4=Staff!$I14,MIN(Staff!$J14,Staff!$L14),IF(Z$4&gt;Staff!$I14,MIN(Staff!$L14,Y18+Staff!$J14),0)),IF(Staff!$K14="Quarterly",IF(Z$4=Staff!$I14,MIN(Staff!$J14,Staff!$L14),IF(Z$4&gt;Staff!$I14,IFERROR(MIN(Staff!$L14,IF(ISNUMBER(W18),W18,0)+Staff!$J14),Staff!$J14),0)),IF(Staff!$K14="Annually",IF(Z$4=Staff!$I14,MIN(Staff!$J14,Staff!$L14),IF(Z$4&gt;Staff!$I14,IFERROR(MIN(Staff!$L14,N18+Staff!$J14),MIN(Staff!$J14,Staff!$L14)),0))))))</f>
        <v>0</v>
      </c>
      <c r="AA18" s="567">
        <f>IF(Staff!$K14="Never",IF(AA$4&gt;=Staff!$I14,MIN(Staff!$J14,Staff!$L14),0),IF(Staff!$K14="Monthly",IF(AA$4=Staff!$I14,MIN(Staff!$J14,Staff!$L14),IF(AA$4&gt;Staff!$I14,MIN(Staff!$L14,Z18+Staff!$J14),0)),IF(Staff!$K14="Quarterly",IF(AA$4=Staff!$I14,MIN(Staff!$J14,Staff!$L14),IF(AA$4&gt;Staff!$I14,IFERROR(MIN(Staff!$L14,IF(ISNUMBER(X18),X18,0)+Staff!$J14),Staff!$J14),0)),IF(Staff!$K14="Annually",IF(AA$4=Staff!$I14,MIN(Staff!$J14,Staff!$L14),IF(AA$4&gt;Staff!$I14,IFERROR(MIN(Staff!$L14,O18+Staff!$J14),MIN(Staff!$J14,Staff!$L14)),0))))))</f>
        <v>0</v>
      </c>
      <c r="AB18" s="567">
        <f>IF(Staff!$K14="Never",IF(AB$4&gt;=Staff!$I14,MIN(Staff!$J14,Staff!$L14),0),IF(Staff!$K14="Monthly",IF(AB$4=Staff!$I14,MIN(Staff!$J14,Staff!$L14),IF(AB$4&gt;Staff!$I14,MIN(Staff!$L14,AA18+Staff!$J14),0)),IF(Staff!$K14="Quarterly",IF(AB$4=Staff!$I14,MIN(Staff!$J14,Staff!$L14),IF(AB$4&gt;Staff!$I14,IFERROR(MIN(Staff!$L14,IF(ISNUMBER(Y18),Y18,0)+Staff!$J14),Staff!$J14),0)),IF(Staff!$K14="Annually",IF(AB$4=Staff!$I14,MIN(Staff!$J14,Staff!$L14),IF(AB$4&gt;Staff!$I14,IFERROR(MIN(Staff!$L14,P18+Staff!$J14),MIN(Staff!$J14,Staff!$L14)),0))))))</f>
        <v>0</v>
      </c>
      <c r="AC18" s="567">
        <f>IF(Staff!$K14="Never",IF(AC$4&gt;=Staff!$I14,MIN(Staff!$J14,Staff!$L14),0),IF(Staff!$K14="Monthly",IF(AC$4=Staff!$I14,MIN(Staff!$J14,Staff!$L14),IF(AC$4&gt;Staff!$I14,MIN(Staff!$L14,AB18+Staff!$J14),0)),IF(Staff!$K14="Quarterly",IF(AC$4=Staff!$I14,MIN(Staff!$J14,Staff!$L14),IF(AC$4&gt;Staff!$I14,IFERROR(MIN(Staff!$L14,IF(ISNUMBER(Z18),Z18,0)+Staff!$J14),Staff!$J14),0)),IF(Staff!$K14="Annually",IF(AC$4=Staff!$I14,MIN(Staff!$J14,Staff!$L14),IF(AC$4&gt;Staff!$I14,IFERROR(MIN(Staff!$L14,Q18+Staff!$J14),MIN(Staff!$J14,Staff!$L14)),0))))))</f>
        <v>0</v>
      </c>
      <c r="AD18" s="567">
        <f>IF(Staff!$K14="Never",IF(AD$4&gt;=Staff!$I14,MIN(Staff!$J14,Staff!$L14),0),IF(Staff!$K14="Monthly",IF(AD$4=Staff!$I14,MIN(Staff!$J14,Staff!$L14),IF(AD$4&gt;Staff!$I14,MIN(Staff!$L14,AC18+Staff!$J14),0)),IF(Staff!$K14="Quarterly",IF(AD$4=Staff!$I14,MIN(Staff!$J14,Staff!$L14),IF(AD$4&gt;Staff!$I14,IFERROR(MIN(Staff!$L14,IF(ISNUMBER(AA18),AA18,0)+Staff!$J14),Staff!$J14),0)),IF(Staff!$K14="Annually",IF(AD$4=Staff!$I14,MIN(Staff!$J14,Staff!$L14),IF(AD$4&gt;Staff!$I14,IFERROR(MIN(Staff!$L14,R18+Staff!$J14),MIN(Staff!$J14,Staff!$L14)),0))))))</f>
        <v>0</v>
      </c>
      <c r="AE18" s="567">
        <f>IF(Staff!$K14="Never",IF(AE$4&gt;=Staff!$I14,MIN(Staff!$J14,Staff!$L14),0),IF(Staff!$K14="Monthly",IF(AE$4=Staff!$I14,MIN(Staff!$J14,Staff!$L14),IF(AE$4&gt;Staff!$I14,MIN(Staff!$L14,AD18+Staff!$J14),0)),IF(Staff!$K14="Quarterly",IF(AE$4=Staff!$I14,MIN(Staff!$J14,Staff!$L14),IF(AE$4&gt;Staff!$I14,IFERROR(MIN(Staff!$L14,IF(ISNUMBER(AB18),AB18,0)+Staff!$J14),Staff!$J14),0)),IF(Staff!$K14="Annually",IF(AE$4=Staff!$I14,MIN(Staff!$J14,Staff!$L14),IF(AE$4&gt;Staff!$I14,IFERROR(MIN(Staff!$L14,S18+Staff!$J14),MIN(Staff!$J14,Staff!$L14)),0))))))</f>
        <v>0</v>
      </c>
      <c r="AF18" s="567">
        <f>IF(Staff!$K14="Never",IF(AF$4&gt;=Staff!$I14,MIN(Staff!$J14,Staff!$L14),0),IF(Staff!$K14="Monthly",IF(AF$4=Staff!$I14,MIN(Staff!$J14,Staff!$L14),IF(AF$4&gt;Staff!$I14,MIN(Staff!$L14,AE18+Staff!$J14),0)),IF(Staff!$K14="Quarterly",IF(AF$4=Staff!$I14,MIN(Staff!$J14,Staff!$L14),IF(AF$4&gt;Staff!$I14,IFERROR(MIN(Staff!$L14,IF(ISNUMBER(AC18),AC18,0)+Staff!$J14),Staff!$J14),0)),IF(Staff!$K14="Annually",IF(AF$4=Staff!$I14,MIN(Staff!$J14,Staff!$L14),IF(AF$4&gt;Staff!$I14,IFERROR(MIN(Staff!$L14,T18+Staff!$J14),MIN(Staff!$J14,Staff!$L14)),0))))))</f>
        <v>0</v>
      </c>
      <c r="AG18" s="567">
        <f>IF(Staff!$K14="Never",IF(AG$4&gt;=Staff!$I14,MIN(Staff!$J14,Staff!$L14),0),IF(Staff!$K14="Monthly",IF(AG$4=Staff!$I14,MIN(Staff!$J14,Staff!$L14),IF(AG$4&gt;Staff!$I14,MIN(Staff!$L14,AF18+Staff!$J14),0)),IF(Staff!$K14="Quarterly",IF(AG$4=Staff!$I14,MIN(Staff!$J14,Staff!$L14),IF(AG$4&gt;Staff!$I14,IFERROR(MIN(Staff!$L14,IF(ISNUMBER(AD18),AD18,0)+Staff!$J14),Staff!$J14),0)),IF(Staff!$K14="Annually",IF(AG$4=Staff!$I14,MIN(Staff!$J14,Staff!$L14),IF(AG$4&gt;Staff!$I14,IFERROR(MIN(Staff!$L14,U18+Staff!$J14),MIN(Staff!$J14,Staff!$L14)),0))))))</f>
        <v>0</v>
      </c>
      <c r="AH18" s="567">
        <f>IF(Staff!$K14="Never",IF(AH$4&gt;=Staff!$I14,MIN(Staff!$J14,Staff!$L14),0),IF(Staff!$K14="Monthly",IF(AH$4=Staff!$I14,MIN(Staff!$J14,Staff!$L14),IF(AH$4&gt;Staff!$I14,MIN(Staff!$L14,AG18+Staff!$J14),0)),IF(Staff!$K14="Quarterly",IF(AH$4=Staff!$I14,MIN(Staff!$J14,Staff!$L14),IF(AH$4&gt;Staff!$I14,IFERROR(MIN(Staff!$L14,IF(ISNUMBER(AE18),AE18,0)+Staff!$J14),Staff!$J14),0)),IF(Staff!$K14="Annually",IF(AH$4=Staff!$I14,MIN(Staff!$J14,Staff!$L14),IF(AH$4&gt;Staff!$I14,IFERROR(MIN(Staff!$L14,V18+Staff!$J14),MIN(Staff!$J14,Staff!$L14)),0))))))</f>
        <v>0</v>
      </c>
      <c r="AI18" s="567">
        <f>IF(Staff!$K14="Never",IF(AI$4&gt;=Staff!$I14,MIN(Staff!$J14,Staff!$L14),0),IF(Staff!$K14="Monthly",IF(AI$4=Staff!$I14,MIN(Staff!$J14,Staff!$L14),IF(AI$4&gt;Staff!$I14,MIN(Staff!$L14,AH18+Staff!$J14),0)),IF(Staff!$K14="Quarterly",IF(AI$4=Staff!$I14,MIN(Staff!$J14,Staff!$L14),IF(AI$4&gt;Staff!$I14,IFERROR(MIN(Staff!$L14,IF(ISNUMBER(AF18),AF18,0)+Staff!$J14),Staff!$J14),0)),IF(Staff!$K14="Annually",IF(AI$4=Staff!$I14,MIN(Staff!$J14,Staff!$L14),IF(AI$4&gt;Staff!$I14,IFERROR(MIN(Staff!$L14,W18+Staff!$J14),MIN(Staff!$J14,Staff!$L14)),0))))))</f>
        <v>0</v>
      </c>
      <c r="AJ18" s="567">
        <f>IF(Staff!$K14="Never",IF(AJ$4&gt;=Staff!$I14,MIN(Staff!$J14,Staff!$L14),0),IF(Staff!$K14="Monthly",IF(AJ$4=Staff!$I14,MIN(Staff!$J14,Staff!$L14),IF(AJ$4&gt;Staff!$I14,MIN(Staff!$L14,AI18+Staff!$J14),0)),IF(Staff!$K14="Quarterly",IF(AJ$4=Staff!$I14,MIN(Staff!$J14,Staff!$L14),IF(AJ$4&gt;Staff!$I14,IFERROR(MIN(Staff!$L14,IF(ISNUMBER(AG18),AG18,0)+Staff!$J14),Staff!$J14),0)),IF(Staff!$K14="Annually",IF(AJ$4=Staff!$I14,MIN(Staff!$J14,Staff!$L14),IF(AJ$4&gt;Staff!$I14,IFERROR(MIN(Staff!$L14,X18+Staff!$J14),MIN(Staff!$J14,Staff!$L14)),0))))))</f>
        <v>0</v>
      </c>
      <c r="AK18" s="567">
        <f>IF(Staff!$K14="Never",IF(AK$4&gt;=Staff!$I14,MIN(Staff!$J14,Staff!$L14),0),IF(Staff!$K14="Monthly",IF(AK$4=Staff!$I14,MIN(Staff!$J14,Staff!$L14),IF(AK$4&gt;Staff!$I14,MIN(Staff!$L14,AJ18+Staff!$J14),0)),IF(Staff!$K14="Quarterly",IF(AK$4=Staff!$I14,MIN(Staff!$J14,Staff!$L14),IF(AK$4&gt;Staff!$I14,IFERROR(MIN(Staff!$L14,IF(ISNUMBER(AH18),AH18,0)+Staff!$J14),Staff!$J14),0)),IF(Staff!$K14="Annually",IF(AK$4=Staff!$I14,MIN(Staff!$J14,Staff!$L14),IF(AK$4&gt;Staff!$I14,IFERROR(MIN(Staff!$L14,Y18+Staff!$J14),MIN(Staff!$J14,Staff!$L14)),0))))))</f>
        <v>0</v>
      </c>
      <c r="AL18" s="567">
        <f>IF(Staff!$K14="Never",IF(AL$4&gt;=Staff!$I14,MIN(Staff!$J14,Staff!$L14),0),IF(Staff!$K14="Monthly",IF(AL$4=Staff!$I14,MIN(Staff!$J14,Staff!$L14),IF(AL$4&gt;Staff!$I14,MIN(Staff!$L14,AK18+Staff!$J14),0)),IF(Staff!$K14="Quarterly",IF(AL$4=Staff!$I14,MIN(Staff!$J14,Staff!$L14),IF(AL$4&gt;Staff!$I14,IFERROR(MIN(Staff!$L14,IF(ISNUMBER(AI18),AI18,0)+Staff!$J14),Staff!$J14),0)),IF(Staff!$K14="Annually",IF(AL$4=Staff!$I14,MIN(Staff!$J14,Staff!$L14),IF(AL$4&gt;Staff!$I14,IFERROR(MIN(Staff!$L14,Z18+Staff!$J14),MIN(Staff!$J14,Staff!$L14)),0))))))</f>
        <v>0</v>
      </c>
      <c r="AM18" s="567">
        <f>IF(Staff!$K14="Never",IF(AM$4&gt;=Staff!$I14,MIN(Staff!$J14,Staff!$L14),0),IF(Staff!$K14="Monthly",IF(AM$4=Staff!$I14,MIN(Staff!$J14,Staff!$L14),IF(AM$4&gt;Staff!$I14,MIN(Staff!$L14,AL18+Staff!$J14),0)),IF(Staff!$K14="Quarterly",IF(AM$4=Staff!$I14,MIN(Staff!$J14,Staff!$L14),IF(AM$4&gt;Staff!$I14,IFERROR(MIN(Staff!$L14,IF(ISNUMBER(AJ18),AJ18,0)+Staff!$J14),Staff!$J14),0)),IF(Staff!$K14="Annually",IF(AM$4=Staff!$I14,MIN(Staff!$J14,Staff!$L14),IF(AM$4&gt;Staff!$I14,IFERROR(MIN(Staff!$L14,AA18+Staff!$J14),MIN(Staff!$J14,Staff!$L14)),0))))))</f>
        <v>0</v>
      </c>
      <c r="AN18" s="567">
        <f>IF(Staff!$K14="Never",IF(AN$4&gt;=Staff!$I14,MIN(Staff!$J14,Staff!$L14),0),IF(Staff!$K14="Monthly",IF(AN$4=Staff!$I14,MIN(Staff!$J14,Staff!$L14),IF(AN$4&gt;Staff!$I14,MIN(Staff!$L14,AM18+Staff!$J14),0)),IF(Staff!$K14="Quarterly",IF(AN$4=Staff!$I14,MIN(Staff!$J14,Staff!$L14),IF(AN$4&gt;Staff!$I14,IFERROR(MIN(Staff!$L14,IF(ISNUMBER(AK18),AK18,0)+Staff!$J14),Staff!$J14),0)),IF(Staff!$K14="Annually",IF(AN$4=Staff!$I14,MIN(Staff!$J14,Staff!$L14),IF(AN$4&gt;Staff!$I14,IFERROR(MIN(Staff!$L14,AB18+Staff!$J14),MIN(Staff!$J14,Staff!$L14)),0))))))</f>
        <v>0</v>
      </c>
      <c r="AO18" s="567">
        <f>IF(Staff!$K14="Never",IF(AO$4&gt;=Staff!$I14,MIN(Staff!$J14,Staff!$L14),0),IF(Staff!$K14="Monthly",IF(AO$4=Staff!$I14,MIN(Staff!$J14,Staff!$L14),IF(AO$4&gt;Staff!$I14,MIN(Staff!$L14,AN18+Staff!$J14),0)),IF(Staff!$K14="Quarterly",IF(AO$4=Staff!$I14,MIN(Staff!$J14,Staff!$L14),IF(AO$4&gt;Staff!$I14,IFERROR(MIN(Staff!$L14,IF(ISNUMBER(AL18),AL18,0)+Staff!$J14),Staff!$J14),0)),IF(Staff!$K14="Annually",IF(AO$4=Staff!$I14,MIN(Staff!$J14,Staff!$L14),IF(AO$4&gt;Staff!$I14,IFERROR(MIN(Staff!$L14,AC18+Staff!$J14),MIN(Staff!$J14,Staff!$L14)),0))))))</f>
        <v>0</v>
      </c>
      <c r="AP18" s="567">
        <f>IF(Staff!$K14="Never",IF(AP$4&gt;=Staff!$I14,MIN(Staff!$J14,Staff!$L14),0),IF(Staff!$K14="Monthly",IF(AP$4=Staff!$I14,MIN(Staff!$J14,Staff!$L14),IF(AP$4&gt;Staff!$I14,MIN(Staff!$L14,AO18+Staff!$J14),0)),IF(Staff!$K14="Quarterly",IF(AP$4=Staff!$I14,MIN(Staff!$J14,Staff!$L14),IF(AP$4&gt;Staff!$I14,IFERROR(MIN(Staff!$L14,IF(ISNUMBER(AM18),AM18,0)+Staff!$J14),Staff!$J14),0)),IF(Staff!$K14="Annually",IF(AP$4=Staff!$I14,MIN(Staff!$J14,Staff!$L14),IF(AP$4&gt;Staff!$I14,IFERROR(MIN(Staff!$L14,AD18+Staff!$J14),MIN(Staff!$J14,Staff!$L14)),0))))))</f>
        <v>0</v>
      </c>
      <c r="AQ18" s="567">
        <f>IF(Staff!$K14="Never",IF(AQ$4&gt;=Staff!$I14,MIN(Staff!$J14,Staff!$L14),0),IF(Staff!$K14="Monthly",IF(AQ$4=Staff!$I14,MIN(Staff!$J14,Staff!$L14),IF(AQ$4&gt;Staff!$I14,MIN(Staff!$L14,AP18+Staff!$J14),0)),IF(Staff!$K14="Quarterly",IF(AQ$4=Staff!$I14,MIN(Staff!$J14,Staff!$L14),IF(AQ$4&gt;Staff!$I14,IFERROR(MIN(Staff!$L14,IF(ISNUMBER(AN18),AN18,0)+Staff!$J14),Staff!$J14),0)),IF(Staff!$K14="Annually",IF(AQ$4=Staff!$I14,MIN(Staff!$J14,Staff!$L14),IF(AQ$4&gt;Staff!$I14,IFERROR(MIN(Staff!$L14,AE18+Staff!$J14),MIN(Staff!$J14,Staff!$L14)),0))))))</f>
        <v>0</v>
      </c>
      <c r="AR18" s="567">
        <f>IF(Staff!$K14="Never",IF(AR$4&gt;=Staff!$I14,MIN(Staff!$J14,Staff!$L14),0),IF(Staff!$K14="Monthly",IF(AR$4=Staff!$I14,MIN(Staff!$J14,Staff!$L14),IF(AR$4&gt;Staff!$I14,MIN(Staff!$L14,AQ18+Staff!$J14),0)),IF(Staff!$K14="Quarterly",IF(AR$4=Staff!$I14,MIN(Staff!$J14,Staff!$L14),IF(AR$4&gt;Staff!$I14,IFERROR(MIN(Staff!$L14,IF(ISNUMBER(AO18),AO18,0)+Staff!$J14),Staff!$J14),0)),IF(Staff!$K14="Annually",IF(AR$4=Staff!$I14,MIN(Staff!$J14,Staff!$L14),IF(AR$4&gt;Staff!$I14,IFERROR(MIN(Staff!$L14,AF18+Staff!$J14),MIN(Staff!$J14,Staff!$L14)),0))))))</f>
        <v>0</v>
      </c>
      <c r="AS18" s="567">
        <f>IF(Staff!$K14="Never",IF(AS$4&gt;=Staff!$I14,MIN(Staff!$J14,Staff!$L14),0),IF(Staff!$K14="Monthly",IF(AS$4=Staff!$I14,MIN(Staff!$J14,Staff!$L14),IF(AS$4&gt;Staff!$I14,MIN(Staff!$L14,AR18+Staff!$J14),0)),IF(Staff!$K14="Quarterly",IF(AS$4=Staff!$I14,MIN(Staff!$J14,Staff!$L14),IF(AS$4&gt;Staff!$I14,IFERROR(MIN(Staff!$L14,IF(ISNUMBER(AP18),AP18,0)+Staff!$J14),Staff!$J14),0)),IF(Staff!$K14="Annually",IF(AS$4=Staff!$I14,MIN(Staff!$J14,Staff!$L14),IF(AS$4&gt;Staff!$I14,IFERROR(MIN(Staff!$L14,AG18+Staff!$J14),MIN(Staff!$J14,Staff!$L14)),0))))))</f>
        <v>0</v>
      </c>
      <c r="AT18" s="567">
        <f>IF(Staff!$K14="Never",IF(AT$4&gt;=Staff!$I14,MIN(Staff!$J14,Staff!$L14),0),IF(Staff!$K14="Monthly",IF(AT$4=Staff!$I14,MIN(Staff!$J14,Staff!$L14),IF(AT$4&gt;Staff!$I14,MIN(Staff!$L14,AS18+Staff!$J14),0)),IF(Staff!$K14="Quarterly",IF(AT$4=Staff!$I14,MIN(Staff!$J14,Staff!$L14),IF(AT$4&gt;Staff!$I14,IFERROR(MIN(Staff!$L14,IF(ISNUMBER(AQ18),AQ18,0)+Staff!$J14),Staff!$J14),0)),IF(Staff!$K14="Annually",IF(AT$4=Staff!$I14,MIN(Staff!$J14,Staff!$L14),IF(AT$4&gt;Staff!$I14,IFERROR(MIN(Staff!$L14,AH18+Staff!$J14),MIN(Staff!$J14,Staff!$L14)),0))))))</f>
        <v>0</v>
      </c>
      <c r="AU18" s="567">
        <f>IF(Staff!$K14="Never",IF(AU$4&gt;=Staff!$I14,MIN(Staff!$J14,Staff!$L14),0),IF(Staff!$K14="Monthly",IF(AU$4=Staff!$I14,MIN(Staff!$J14,Staff!$L14),IF(AU$4&gt;Staff!$I14,MIN(Staff!$L14,AT18+Staff!$J14),0)),IF(Staff!$K14="Quarterly",IF(AU$4=Staff!$I14,MIN(Staff!$J14,Staff!$L14),IF(AU$4&gt;Staff!$I14,IFERROR(MIN(Staff!$L14,IF(ISNUMBER(AR18),AR18,0)+Staff!$J14),Staff!$J14),0)),IF(Staff!$K14="Annually",IF(AU$4=Staff!$I14,MIN(Staff!$J14,Staff!$L14),IF(AU$4&gt;Staff!$I14,IFERROR(MIN(Staff!$L14,AI18+Staff!$J14),MIN(Staff!$J14,Staff!$L14)),0))))))</f>
        <v>0</v>
      </c>
      <c r="AV18" s="567">
        <f>IF(Staff!$K14="Never",IF(AV$4&gt;=Staff!$I14,MIN(Staff!$J14,Staff!$L14),0),IF(Staff!$K14="Monthly",IF(AV$4=Staff!$I14,MIN(Staff!$J14,Staff!$L14),IF(AV$4&gt;Staff!$I14,MIN(Staff!$L14,AU18+Staff!$J14),0)),IF(Staff!$K14="Quarterly",IF(AV$4=Staff!$I14,MIN(Staff!$J14,Staff!$L14),IF(AV$4&gt;Staff!$I14,IFERROR(MIN(Staff!$L14,IF(ISNUMBER(AS18),AS18,0)+Staff!$J14),Staff!$J14),0)),IF(Staff!$K14="Annually",IF(AV$4=Staff!$I14,MIN(Staff!$J14,Staff!$L14),IF(AV$4&gt;Staff!$I14,IFERROR(MIN(Staff!$L14,AJ18+Staff!$J14),MIN(Staff!$J14,Staff!$L14)),0))))))</f>
        <v>0</v>
      </c>
      <c r="AW18" s="567">
        <f>IF(Staff!$K14="Never",IF(AW$4&gt;=Staff!$I14,MIN(Staff!$J14,Staff!$L14),0),IF(Staff!$K14="Monthly",IF(AW$4=Staff!$I14,MIN(Staff!$J14,Staff!$L14),IF(AW$4&gt;Staff!$I14,MIN(Staff!$L14,AV18+Staff!$J14),0)),IF(Staff!$K14="Quarterly",IF(AW$4=Staff!$I14,MIN(Staff!$J14,Staff!$L14),IF(AW$4&gt;Staff!$I14,IFERROR(MIN(Staff!$L14,IF(ISNUMBER(AT18),AT18,0)+Staff!$J14),Staff!$J14),0)),IF(Staff!$K14="Annually",IF(AW$4=Staff!$I14,MIN(Staff!$J14,Staff!$L14),IF(AW$4&gt;Staff!$I14,IFERROR(MIN(Staff!$L14,AK18+Staff!$J14),MIN(Staff!$J14,Staff!$L14)),0))))))</f>
        <v>0</v>
      </c>
      <c r="AX18" s="567">
        <f>IF(Staff!$K14="Never",IF(AX$4&gt;=Staff!$I14,MIN(Staff!$J14,Staff!$L14),0),IF(Staff!$K14="Monthly",IF(AX$4=Staff!$I14,MIN(Staff!$J14,Staff!$L14),IF(AX$4&gt;Staff!$I14,MIN(Staff!$L14,AW18+Staff!$J14),0)),IF(Staff!$K14="Quarterly",IF(AX$4=Staff!$I14,MIN(Staff!$J14,Staff!$L14),IF(AX$4&gt;Staff!$I14,IFERROR(MIN(Staff!$L14,IF(ISNUMBER(AU18),AU18,0)+Staff!$J14),Staff!$J14),0)),IF(Staff!$K14="Annually",IF(AX$4=Staff!$I14,MIN(Staff!$J14,Staff!$L14),IF(AX$4&gt;Staff!$I14,IFERROR(MIN(Staff!$L14,AL18+Staff!$J14),MIN(Staff!$J14,Staff!$L14)),0))))))</f>
        <v>0</v>
      </c>
      <c r="AY18" s="567">
        <f>IF(Staff!$K14="Never",IF(AY$4&gt;=Staff!$I14,MIN(Staff!$J14,Staff!$L14),0),IF(Staff!$K14="Monthly",IF(AY$4=Staff!$I14,MIN(Staff!$J14,Staff!$L14),IF(AY$4&gt;Staff!$I14,MIN(Staff!$L14,AX18+Staff!$J14),0)),IF(Staff!$K14="Quarterly",IF(AY$4=Staff!$I14,MIN(Staff!$J14,Staff!$L14),IF(AY$4&gt;Staff!$I14,IFERROR(MIN(Staff!$L14,IF(ISNUMBER(AV18),AV18,0)+Staff!$J14),Staff!$J14),0)),IF(Staff!$K14="Annually",IF(AY$4=Staff!$I14,MIN(Staff!$J14,Staff!$L14),IF(AY$4&gt;Staff!$I14,IFERROR(MIN(Staff!$L14,AM18+Staff!$J14),MIN(Staff!$J14,Staff!$L14)),0))))))</f>
        <v>0</v>
      </c>
      <c r="AZ18" s="567">
        <f>IF(Staff!$K14="Never",IF(AZ$4&gt;=Staff!$I14,MIN(Staff!$J14,Staff!$L14),0),IF(Staff!$K14="Monthly",IF(AZ$4=Staff!$I14,MIN(Staff!$J14,Staff!$L14),IF(AZ$4&gt;Staff!$I14,MIN(Staff!$L14,AY18+Staff!$J14),0)),IF(Staff!$K14="Quarterly",IF(AZ$4=Staff!$I14,MIN(Staff!$J14,Staff!$L14),IF(AZ$4&gt;Staff!$I14,IFERROR(MIN(Staff!$L14,IF(ISNUMBER(AW18),AW18,0)+Staff!$J14),Staff!$J14),0)),IF(Staff!$K14="Annually",IF(AZ$4=Staff!$I14,MIN(Staff!$J14,Staff!$L14),IF(AZ$4&gt;Staff!$I14,IFERROR(MIN(Staff!$L14,AN18+Staff!$J14),MIN(Staff!$J14,Staff!$L14)),0))))))</f>
        <v>0</v>
      </c>
      <c r="BA18" s="567">
        <f>IF(Staff!$K14="Never",IF(BA$4&gt;=Staff!$I14,MIN(Staff!$J14,Staff!$L14),0),IF(Staff!$K14="Monthly",IF(BA$4=Staff!$I14,MIN(Staff!$J14,Staff!$L14),IF(BA$4&gt;Staff!$I14,MIN(Staff!$L14,AZ18+Staff!$J14),0)),IF(Staff!$K14="Quarterly",IF(BA$4=Staff!$I14,MIN(Staff!$J14,Staff!$L14),IF(BA$4&gt;Staff!$I14,IFERROR(MIN(Staff!$L14,IF(ISNUMBER(AX18),AX18,0)+Staff!$J14),Staff!$J14),0)),IF(Staff!$K14="Annually",IF(BA$4=Staff!$I14,MIN(Staff!$J14,Staff!$L14),IF(BA$4&gt;Staff!$I14,IFERROR(MIN(Staff!$L14,AO18+Staff!$J14),MIN(Staff!$J14,Staff!$L14)),0))))))</f>
        <v>0</v>
      </c>
      <c r="BB18" s="567">
        <f>IF(Staff!$K14="Never",IF(BB$4&gt;=Staff!$I14,MIN(Staff!$J14,Staff!$L14),0),IF(Staff!$K14="Monthly",IF(BB$4=Staff!$I14,MIN(Staff!$J14,Staff!$L14),IF(BB$4&gt;Staff!$I14,MIN(Staff!$L14,BA18+Staff!$J14),0)),IF(Staff!$K14="Quarterly",IF(BB$4=Staff!$I14,MIN(Staff!$J14,Staff!$L14),IF(BB$4&gt;Staff!$I14,IFERROR(MIN(Staff!$L14,IF(ISNUMBER(AY18),AY18,0)+Staff!$J14),Staff!$J14),0)),IF(Staff!$K14="Annually",IF(BB$4=Staff!$I14,MIN(Staff!$J14,Staff!$L14),IF(BB$4&gt;Staff!$I14,IFERROR(MIN(Staff!$L14,AP18+Staff!$J14),MIN(Staff!$J14,Staff!$L14)),0))))))</f>
        <v>0</v>
      </c>
      <c r="BC18" s="567">
        <f>IF(Staff!$K14="Never",IF(BC$4&gt;=Staff!$I14,MIN(Staff!$J14,Staff!$L14),0),IF(Staff!$K14="Monthly",IF(BC$4=Staff!$I14,MIN(Staff!$J14,Staff!$L14),IF(BC$4&gt;Staff!$I14,MIN(Staff!$L14,BB18+Staff!$J14),0)),IF(Staff!$K14="Quarterly",IF(BC$4=Staff!$I14,MIN(Staff!$J14,Staff!$L14),IF(BC$4&gt;Staff!$I14,IFERROR(MIN(Staff!$L14,IF(ISNUMBER(AZ18),AZ18,0)+Staff!$J14),Staff!$J14),0)),IF(Staff!$K14="Annually",IF(BC$4=Staff!$I14,MIN(Staff!$J14,Staff!$L14),IF(BC$4&gt;Staff!$I14,IFERROR(MIN(Staff!$L14,AQ18+Staff!$J14),MIN(Staff!$J14,Staff!$L14)),0))))))</f>
        <v>0</v>
      </c>
      <c r="BD18" s="567">
        <f>IF(Staff!$K14="Never",IF(BD$4&gt;=Staff!$I14,MIN(Staff!$J14,Staff!$L14),0),IF(Staff!$K14="Monthly",IF(BD$4=Staff!$I14,MIN(Staff!$J14,Staff!$L14),IF(BD$4&gt;Staff!$I14,MIN(Staff!$L14,BC18+Staff!$J14),0)),IF(Staff!$K14="Quarterly",IF(BD$4=Staff!$I14,MIN(Staff!$J14,Staff!$L14),IF(BD$4&gt;Staff!$I14,IFERROR(MIN(Staff!$L14,IF(ISNUMBER(BA18),BA18,0)+Staff!$J14),Staff!$J14),0)),IF(Staff!$K14="Annually",IF(BD$4=Staff!$I14,MIN(Staff!$J14,Staff!$L14),IF(BD$4&gt;Staff!$I14,IFERROR(MIN(Staff!$L14,AR18+Staff!$J14),MIN(Staff!$J14,Staff!$L14)),0))))))</f>
        <v>0</v>
      </c>
      <c r="BE18" s="567">
        <f>IF(Staff!$K14="Never",IF(BE$4&gt;=Staff!$I14,MIN(Staff!$J14,Staff!$L14),0),IF(Staff!$K14="Monthly",IF(BE$4=Staff!$I14,MIN(Staff!$J14,Staff!$L14),IF(BE$4&gt;Staff!$I14,MIN(Staff!$L14,BD18+Staff!$J14),0)),IF(Staff!$K14="Quarterly",IF(BE$4=Staff!$I14,MIN(Staff!$J14,Staff!$L14),IF(BE$4&gt;Staff!$I14,IFERROR(MIN(Staff!$L14,IF(ISNUMBER(BB18),BB18,0)+Staff!$J14),Staff!$J14),0)),IF(Staff!$K14="Annually",IF(BE$4=Staff!$I14,MIN(Staff!$J14,Staff!$L14),IF(BE$4&gt;Staff!$I14,IFERROR(MIN(Staff!$L14,AS18+Staff!$J14),MIN(Staff!$J14,Staff!$L14)),0))))))</f>
        <v>0</v>
      </c>
      <c r="BF18" s="567">
        <f>IF(Staff!$K14="Never",IF(BF$4&gt;=Staff!$I14,MIN(Staff!$J14,Staff!$L14),0),IF(Staff!$K14="Monthly",IF(BF$4=Staff!$I14,MIN(Staff!$J14,Staff!$L14),IF(BF$4&gt;Staff!$I14,MIN(Staff!$L14,BE18+Staff!$J14),0)),IF(Staff!$K14="Quarterly",IF(BF$4=Staff!$I14,MIN(Staff!$J14,Staff!$L14),IF(BF$4&gt;Staff!$I14,IFERROR(MIN(Staff!$L14,IF(ISNUMBER(BC18),BC18,0)+Staff!$J14),Staff!$J14),0)),IF(Staff!$K14="Annually",IF(BF$4=Staff!$I14,MIN(Staff!$J14,Staff!$L14),IF(BF$4&gt;Staff!$I14,IFERROR(MIN(Staff!$L14,AT18+Staff!$J14),MIN(Staff!$J14,Staff!$L14)),0))))))</f>
        <v>0</v>
      </c>
      <c r="BG18" s="567">
        <f>IF(Staff!$K14="Never",IF(BG$4&gt;=Staff!$I14,MIN(Staff!$J14,Staff!$L14),0),IF(Staff!$K14="Monthly",IF(BG$4=Staff!$I14,MIN(Staff!$J14,Staff!$L14),IF(BG$4&gt;Staff!$I14,MIN(Staff!$L14,BF18+Staff!$J14),0)),IF(Staff!$K14="Quarterly",IF(BG$4=Staff!$I14,MIN(Staff!$J14,Staff!$L14),IF(BG$4&gt;Staff!$I14,IFERROR(MIN(Staff!$L14,IF(ISNUMBER(BD18),BD18,0)+Staff!$J14),Staff!$J14),0)),IF(Staff!$K14="Annually",IF(BG$4=Staff!$I14,MIN(Staff!$J14,Staff!$L14),IF(BG$4&gt;Staff!$I14,IFERROR(MIN(Staff!$L14,AU18+Staff!$J14),MIN(Staff!$J14,Staff!$L14)),0))))))</f>
        <v>0</v>
      </c>
      <c r="BH18" s="567">
        <f>IF(Staff!$K14="Never",IF(BH$4&gt;=Staff!$I14,MIN(Staff!$J14,Staff!$L14),0),IF(Staff!$K14="Monthly",IF(BH$4=Staff!$I14,MIN(Staff!$J14,Staff!$L14),IF(BH$4&gt;Staff!$I14,MIN(Staff!$L14,BG18+Staff!$J14),0)),IF(Staff!$K14="Quarterly",IF(BH$4=Staff!$I14,MIN(Staff!$J14,Staff!$L14),IF(BH$4&gt;Staff!$I14,IFERROR(MIN(Staff!$L14,IF(ISNUMBER(BE18),BE18,0)+Staff!$J14),Staff!$J14),0)),IF(Staff!$K14="Annually",IF(BH$4=Staff!$I14,MIN(Staff!$J14,Staff!$L14),IF(BH$4&gt;Staff!$I14,IFERROR(MIN(Staff!$L14,AV18+Staff!$J14),MIN(Staff!$J14,Staff!$L14)),0))))))</f>
        <v>0</v>
      </c>
      <c r="BI18" s="567">
        <f>IF(Staff!$K14="Never",IF(BI$4&gt;=Staff!$I14,MIN(Staff!$J14,Staff!$L14),0),IF(Staff!$K14="Monthly",IF(BI$4=Staff!$I14,MIN(Staff!$J14,Staff!$L14),IF(BI$4&gt;Staff!$I14,MIN(Staff!$L14,BH18+Staff!$J14),0)),IF(Staff!$K14="Quarterly",IF(BI$4=Staff!$I14,MIN(Staff!$J14,Staff!$L14),IF(BI$4&gt;Staff!$I14,IFERROR(MIN(Staff!$L14,IF(ISNUMBER(BF18),BF18,0)+Staff!$J14),Staff!$J14),0)),IF(Staff!$K14="Annually",IF(BI$4=Staff!$I14,MIN(Staff!$J14,Staff!$L14),IF(BI$4&gt;Staff!$I14,IFERROR(MIN(Staff!$L14,AW18+Staff!$J14),MIN(Staff!$J14,Staff!$L14)),0))))))</f>
        <v>0</v>
      </c>
      <c r="BJ18" s="567">
        <f>IF(Staff!$K14="Never",IF(BJ$4&gt;=Staff!$I14,MIN(Staff!$J14,Staff!$L14),0),IF(Staff!$K14="Monthly",IF(BJ$4=Staff!$I14,MIN(Staff!$J14,Staff!$L14),IF(BJ$4&gt;Staff!$I14,MIN(Staff!$L14,BI18+Staff!$J14),0)),IF(Staff!$K14="Quarterly",IF(BJ$4=Staff!$I14,MIN(Staff!$J14,Staff!$L14),IF(BJ$4&gt;Staff!$I14,IFERROR(MIN(Staff!$L14,IF(ISNUMBER(BG18),BG18,0)+Staff!$J14),Staff!$J14),0)),IF(Staff!$K14="Annually",IF(BJ$4=Staff!$I14,MIN(Staff!$J14,Staff!$L14),IF(BJ$4&gt;Staff!$I14,IFERROR(MIN(Staff!$L14,AX18+Staff!$J14),MIN(Staff!$J14,Staff!$L14)),0))))))</f>
        <v>0</v>
      </c>
      <c r="BK18" s="567">
        <f>IF(Staff!$K14="Never",IF(BK$4&gt;=Staff!$I14,MIN(Staff!$J14,Staff!$L14),0),IF(Staff!$K14="Monthly",IF(BK$4=Staff!$I14,MIN(Staff!$J14,Staff!$L14),IF(BK$4&gt;Staff!$I14,MIN(Staff!$L14,BJ18+Staff!$J14),0)),IF(Staff!$K14="Quarterly",IF(BK$4=Staff!$I14,MIN(Staff!$J14,Staff!$L14),IF(BK$4&gt;Staff!$I14,IFERROR(MIN(Staff!$L14,IF(ISNUMBER(BH18),BH18,0)+Staff!$J14),Staff!$J14),0)),IF(Staff!$K14="Annually",IF(BK$4=Staff!$I14,MIN(Staff!$J14,Staff!$L14),IF(BK$4&gt;Staff!$I14,IFERROR(MIN(Staff!$L14,AY18+Staff!$J14),MIN(Staff!$J14,Staff!$L14)),0))))))</f>
        <v>0</v>
      </c>
      <c r="BL18" s="567">
        <f>IF(Staff!$K14="Never",IF(BL$4&gt;=Staff!$I14,MIN(Staff!$J14,Staff!$L14),0),IF(Staff!$K14="Monthly",IF(BL$4=Staff!$I14,MIN(Staff!$J14,Staff!$L14),IF(BL$4&gt;Staff!$I14,MIN(Staff!$L14,BK18+Staff!$J14),0)),IF(Staff!$K14="Quarterly",IF(BL$4=Staff!$I14,MIN(Staff!$J14,Staff!$L14),IF(BL$4&gt;Staff!$I14,IFERROR(MIN(Staff!$L14,IF(ISNUMBER(BI18),BI18,0)+Staff!$J14),Staff!$J14),0)),IF(Staff!$K14="Annually",IF(BL$4=Staff!$I14,MIN(Staff!$J14,Staff!$L14),IF(BL$4&gt;Staff!$I14,IFERROR(MIN(Staff!$L14,AZ18+Staff!$J14),MIN(Staff!$J14,Staff!$L14)),0))))))</f>
        <v>0</v>
      </c>
      <c r="BM18" s="567">
        <f>IF(Staff!$K14="Never",IF(BM$4&gt;=Staff!$I14,MIN(Staff!$J14,Staff!$L14),0),IF(Staff!$K14="Monthly",IF(BM$4=Staff!$I14,MIN(Staff!$J14,Staff!$L14),IF(BM$4&gt;Staff!$I14,MIN(Staff!$L14,BL18+Staff!$J14),0)),IF(Staff!$K14="Quarterly",IF(BM$4=Staff!$I14,MIN(Staff!$J14,Staff!$L14),IF(BM$4&gt;Staff!$I14,IFERROR(MIN(Staff!$L14,IF(ISNUMBER(BJ18),BJ18,0)+Staff!$J14),Staff!$J14),0)),IF(Staff!$K14="Annually",IF(BM$4=Staff!$I14,MIN(Staff!$J14,Staff!$L14),IF(BM$4&gt;Staff!$I14,IFERROR(MIN(Staff!$L14,BA18+Staff!$J14),MIN(Staff!$J14,Staff!$L14)),0))))))</f>
        <v>0</v>
      </c>
      <c r="BN18" s="567">
        <f>IF(Staff!$K14="Never",IF(BN$4&gt;=Staff!$I14,MIN(Staff!$J14,Staff!$L14),0),IF(Staff!$K14="Monthly",IF(BN$4=Staff!$I14,MIN(Staff!$J14,Staff!$L14),IF(BN$4&gt;Staff!$I14,MIN(Staff!$L14,BM18+Staff!$J14),0)),IF(Staff!$K14="Quarterly",IF(BN$4=Staff!$I14,MIN(Staff!$J14,Staff!$L14),IF(BN$4&gt;Staff!$I14,IFERROR(MIN(Staff!$L14,IF(ISNUMBER(BK18),BK18,0)+Staff!$J14),Staff!$J14),0)),IF(Staff!$K14="Annually",IF(BN$4=Staff!$I14,MIN(Staff!$J14,Staff!$L14),IF(BN$4&gt;Staff!$I14,IFERROR(MIN(Staff!$L14,BB18+Staff!$J14),MIN(Staff!$J14,Staff!$L14)),0))))))</f>
        <v>0</v>
      </c>
      <c r="BO18" s="567">
        <f>IF(Staff!$K14="Never",IF(BO$4&gt;=Staff!$I14,MIN(Staff!$J14,Staff!$L14),0),IF(Staff!$K14="Monthly",IF(BO$4=Staff!$I14,MIN(Staff!$J14,Staff!$L14),IF(BO$4&gt;Staff!$I14,MIN(Staff!$L14,BN18+Staff!$J14),0)),IF(Staff!$K14="Quarterly",IF(BO$4=Staff!$I14,MIN(Staff!$J14,Staff!$L14),IF(BO$4&gt;Staff!$I14,IFERROR(MIN(Staff!$L14,IF(ISNUMBER(BL18),BL18,0)+Staff!$J14),Staff!$J14),0)),IF(Staff!$K14="Annually",IF(BO$4=Staff!$I14,MIN(Staff!$J14,Staff!$L14),IF(BO$4&gt;Staff!$I14,IFERROR(MIN(Staff!$L14,BC18+Staff!$J14),MIN(Staff!$J14,Staff!$L14)),0))))))</f>
        <v>0</v>
      </c>
      <c r="BP18" s="567">
        <f>IF(Staff!$K14="Never",IF(BP$4&gt;=Staff!$I14,MIN(Staff!$J14,Staff!$L14),0),IF(Staff!$K14="Monthly",IF(BP$4=Staff!$I14,MIN(Staff!$J14,Staff!$L14),IF(BP$4&gt;Staff!$I14,MIN(Staff!$L14,BO18+Staff!$J14),0)),IF(Staff!$K14="Quarterly",IF(BP$4=Staff!$I14,MIN(Staff!$J14,Staff!$L14),IF(BP$4&gt;Staff!$I14,IFERROR(MIN(Staff!$L14,IF(ISNUMBER(BM18),BM18,0)+Staff!$J14),Staff!$J14),0)),IF(Staff!$K14="Annually",IF(BP$4=Staff!$I14,MIN(Staff!$J14,Staff!$L14),IF(BP$4&gt;Staff!$I14,IFERROR(MIN(Staff!$L14,BD18+Staff!$J14),MIN(Staff!$J14,Staff!$L14)),0))))))</f>
        <v>0</v>
      </c>
      <c r="BQ18" s="567">
        <f>IF(Staff!$K14="Never",IF(BQ$4&gt;=Staff!$I14,MIN(Staff!$J14,Staff!$L14),0),IF(Staff!$K14="Monthly",IF(BQ$4=Staff!$I14,MIN(Staff!$J14,Staff!$L14),IF(BQ$4&gt;Staff!$I14,MIN(Staff!$L14,BP18+Staff!$J14),0)),IF(Staff!$K14="Quarterly",IF(BQ$4=Staff!$I14,MIN(Staff!$J14,Staff!$L14),IF(BQ$4&gt;Staff!$I14,IFERROR(MIN(Staff!$L14,IF(ISNUMBER(BN18),BN18,0)+Staff!$J14),Staff!$J14),0)),IF(Staff!$K14="Annually",IF(BQ$4=Staff!$I14,MIN(Staff!$J14,Staff!$L14),IF(BQ$4&gt;Staff!$I14,IFERROR(MIN(Staff!$L14,BE18+Staff!$J14),MIN(Staff!$J14,Staff!$L14)),0))))))</f>
        <v>0</v>
      </c>
      <c r="BR18" s="567">
        <f>IF(Staff!$K14="Never",IF(BR$4&gt;=Staff!$I14,MIN(Staff!$J14,Staff!$L14),0),IF(Staff!$K14="Monthly",IF(BR$4=Staff!$I14,MIN(Staff!$J14,Staff!$L14),IF(BR$4&gt;Staff!$I14,MIN(Staff!$L14,BQ18+Staff!$J14),0)),IF(Staff!$K14="Quarterly",IF(BR$4=Staff!$I14,MIN(Staff!$J14,Staff!$L14),IF(BR$4&gt;Staff!$I14,IFERROR(MIN(Staff!$L14,IF(ISNUMBER(BO18),BO18,0)+Staff!$J14),Staff!$J14),0)),IF(Staff!$K14="Annually",IF(BR$4=Staff!$I14,MIN(Staff!$J14,Staff!$L14),IF(BR$4&gt;Staff!$I14,IFERROR(MIN(Staff!$L14,BF18+Staff!$J14),MIN(Staff!$J14,Staff!$L14)),0))))))</f>
        <v>0</v>
      </c>
      <c r="BS18" s="567">
        <f>IF(Staff!$K14="Never",IF(BS$4&gt;=Staff!$I14,MIN(Staff!$J14,Staff!$L14),0),IF(Staff!$K14="Monthly",IF(BS$4=Staff!$I14,MIN(Staff!$J14,Staff!$L14),IF(BS$4&gt;Staff!$I14,MIN(Staff!$L14,BR18+Staff!$J14),0)),IF(Staff!$K14="Quarterly",IF(BS$4=Staff!$I14,MIN(Staff!$J14,Staff!$L14),IF(BS$4&gt;Staff!$I14,IFERROR(MIN(Staff!$L14,IF(ISNUMBER(BP18),BP18,0)+Staff!$J14),Staff!$J14),0)),IF(Staff!$K14="Annually",IF(BS$4=Staff!$I14,MIN(Staff!$J14,Staff!$L14),IF(BS$4&gt;Staff!$I14,IFERROR(MIN(Staff!$L14,BG18+Staff!$J14),MIN(Staff!$J14,Staff!$L14)),0))))))</f>
        <v>0</v>
      </c>
      <c r="BT18" s="567">
        <f>IF(Staff!$K14="Never",IF(BT$4&gt;=Staff!$I14,MIN(Staff!$J14,Staff!$L14),0),IF(Staff!$K14="Monthly",IF(BT$4=Staff!$I14,MIN(Staff!$J14,Staff!$L14),IF(BT$4&gt;Staff!$I14,MIN(Staff!$L14,BS18+Staff!$J14),0)),IF(Staff!$K14="Quarterly",IF(BT$4=Staff!$I14,MIN(Staff!$J14,Staff!$L14),IF(BT$4&gt;Staff!$I14,IFERROR(MIN(Staff!$L14,IF(ISNUMBER(BQ18),BQ18,0)+Staff!$J14),Staff!$J14),0)),IF(Staff!$K14="Annually",IF(BT$4=Staff!$I14,MIN(Staff!$J14,Staff!$L14),IF(BT$4&gt;Staff!$I14,IFERROR(MIN(Staff!$L14,BH18+Staff!$J14),MIN(Staff!$J14,Staff!$L14)),0))))))</f>
        <v>0</v>
      </c>
      <c r="BU18" s="567">
        <f>IF(Staff!$K14="Never",IF(BU$4&gt;=Staff!$I14,MIN(Staff!$J14,Staff!$L14),0),IF(Staff!$K14="Monthly",IF(BU$4=Staff!$I14,MIN(Staff!$J14,Staff!$L14),IF(BU$4&gt;Staff!$I14,MIN(Staff!$L14,BT18+Staff!$J14),0)),IF(Staff!$K14="Quarterly",IF(BU$4=Staff!$I14,MIN(Staff!$J14,Staff!$L14),IF(BU$4&gt;Staff!$I14,IFERROR(MIN(Staff!$L14,IF(ISNUMBER(BR18),BR18,0)+Staff!$J14),Staff!$J14),0)),IF(Staff!$K14="Annually",IF(BU$4=Staff!$I14,MIN(Staff!$J14,Staff!$L14),IF(BU$4&gt;Staff!$I14,IFERROR(MIN(Staff!$L14,BI18+Staff!$J14),MIN(Staff!$J14,Staff!$L14)),0))))))</f>
        <v>0</v>
      </c>
      <c r="BV18" s="567">
        <f>IF(Staff!$K14="Never",IF(BV$4&gt;=Staff!$I14,MIN(Staff!$J14,Staff!$L14),0),IF(Staff!$K14="Monthly",IF(BV$4=Staff!$I14,MIN(Staff!$J14,Staff!$L14),IF(BV$4&gt;Staff!$I14,MIN(Staff!$L14,BU18+Staff!$J14),0)),IF(Staff!$K14="Quarterly",IF(BV$4=Staff!$I14,MIN(Staff!$J14,Staff!$L14),IF(BV$4&gt;Staff!$I14,IFERROR(MIN(Staff!$L14,IF(ISNUMBER(BS18),BS18,0)+Staff!$J14),Staff!$J14),0)),IF(Staff!$K14="Annually",IF(BV$4=Staff!$I14,MIN(Staff!$J14,Staff!$L14),IF(BV$4&gt;Staff!$I14,IFERROR(MIN(Staff!$L14,BJ18+Staff!$J14),MIN(Staff!$J14,Staff!$L14)),0))))))</f>
        <v>0</v>
      </c>
      <c r="BW18" s="567">
        <f>IF(Staff!$K14="Never",IF(BW$4&gt;=Staff!$I14,MIN(Staff!$J14,Staff!$L14),0),IF(Staff!$K14="Monthly",IF(BW$4=Staff!$I14,MIN(Staff!$J14,Staff!$L14),IF(BW$4&gt;Staff!$I14,MIN(Staff!$L14,BV18+Staff!$J14),0)),IF(Staff!$K14="Quarterly",IF(BW$4=Staff!$I14,MIN(Staff!$J14,Staff!$L14),IF(BW$4&gt;Staff!$I14,IFERROR(MIN(Staff!$L14,IF(ISNUMBER(BT18),BT18,0)+Staff!$J14),Staff!$J14),0)),IF(Staff!$K14="Annually",IF(BW$4=Staff!$I14,MIN(Staff!$J14,Staff!$L14),IF(BW$4&gt;Staff!$I14,IFERROR(MIN(Staff!$L14,BK18+Staff!$J14),MIN(Staff!$J14,Staff!$L14)),0))))))</f>
        <v>0</v>
      </c>
      <c r="BX18" s="567">
        <f>IF(Staff!$K14="Never",IF(BX$4&gt;=Staff!$I14,MIN(Staff!$J14,Staff!$L14),0),IF(Staff!$K14="Monthly",IF(BX$4=Staff!$I14,MIN(Staff!$J14,Staff!$L14),IF(BX$4&gt;Staff!$I14,MIN(Staff!$L14,BW18+Staff!$J14),0)),IF(Staff!$K14="Quarterly",IF(BX$4=Staff!$I14,MIN(Staff!$J14,Staff!$L14),IF(BX$4&gt;Staff!$I14,IFERROR(MIN(Staff!$L14,IF(ISNUMBER(BU18),BU18,0)+Staff!$J14),Staff!$J14),0)),IF(Staff!$K14="Annually",IF(BX$4=Staff!$I14,MIN(Staff!$J14,Staff!$L14),IF(BX$4&gt;Staff!$I14,IFERROR(MIN(Staff!$L14,BL18+Staff!$J14),MIN(Staff!$J14,Staff!$L14)),0))))))</f>
        <v>0</v>
      </c>
      <c r="BY18" s="567">
        <f>IF(Staff!$K14="Never",IF(BY$4&gt;=Staff!$I14,MIN(Staff!$J14,Staff!$L14),0),IF(Staff!$K14="Monthly",IF(BY$4=Staff!$I14,MIN(Staff!$J14,Staff!$L14),IF(BY$4&gt;Staff!$I14,MIN(Staff!$L14,BX18+Staff!$J14),0)),IF(Staff!$K14="Quarterly",IF(BY$4=Staff!$I14,MIN(Staff!$J14,Staff!$L14),IF(BY$4&gt;Staff!$I14,IFERROR(MIN(Staff!$L14,IF(ISNUMBER(BV18),BV18,0)+Staff!$J14),Staff!$J14),0)),IF(Staff!$K14="Annually",IF(BY$4=Staff!$I14,MIN(Staff!$J14,Staff!$L14),IF(BY$4&gt;Staff!$I14,IFERROR(MIN(Staff!$L14,BM18+Staff!$J14),MIN(Staff!$J14,Staff!$L14)),0))))))</f>
        <v>0</v>
      </c>
      <c r="BZ18" s="567">
        <f>IF(Staff!$K14="Never",IF(BZ$4&gt;=Staff!$I14,MIN(Staff!$J14,Staff!$L14),0),IF(Staff!$K14="Monthly",IF(BZ$4=Staff!$I14,MIN(Staff!$J14,Staff!$L14),IF(BZ$4&gt;Staff!$I14,MIN(Staff!$L14,BY18+Staff!$J14),0)),IF(Staff!$K14="Quarterly",IF(BZ$4=Staff!$I14,MIN(Staff!$J14,Staff!$L14),IF(BZ$4&gt;Staff!$I14,IFERROR(MIN(Staff!$L14,IF(ISNUMBER(BW18),BW18,0)+Staff!$J14),Staff!$J14),0)),IF(Staff!$K14="Annually",IF(BZ$4=Staff!$I14,MIN(Staff!$J14,Staff!$L14),IF(BZ$4&gt;Staff!$I14,IFERROR(MIN(Staff!$L14,BN18+Staff!$J14),MIN(Staff!$J14,Staff!$L14)),0))))))</f>
        <v>0</v>
      </c>
      <c r="CA18" s="567">
        <f>IF(Staff!$K14="Never",IF(CA$4&gt;=Staff!$I14,MIN(Staff!$J14,Staff!$L14),0),IF(Staff!$K14="Monthly",IF(CA$4=Staff!$I14,MIN(Staff!$J14,Staff!$L14),IF(CA$4&gt;Staff!$I14,MIN(Staff!$L14,BZ18+Staff!$J14),0)),IF(Staff!$K14="Quarterly",IF(CA$4=Staff!$I14,MIN(Staff!$J14,Staff!$L14),IF(CA$4&gt;Staff!$I14,IFERROR(MIN(Staff!$L14,IF(ISNUMBER(BX18),BX18,0)+Staff!$J14),Staff!$J14),0)),IF(Staff!$K14="Annually",IF(CA$4=Staff!$I14,MIN(Staff!$J14,Staff!$L14),IF(CA$4&gt;Staff!$I14,IFERROR(MIN(Staff!$L14,BO18+Staff!$J14),MIN(Staff!$J14,Staff!$L14)),0))))))</f>
        <v>0</v>
      </c>
      <c r="CB18" s="567">
        <f>IF(Staff!$K14="Never",IF(CB$4&gt;=Staff!$I14,MIN(Staff!$J14,Staff!$L14),0),IF(Staff!$K14="Monthly",IF(CB$4=Staff!$I14,MIN(Staff!$J14,Staff!$L14),IF(CB$4&gt;Staff!$I14,MIN(Staff!$L14,CA18+Staff!$J14),0)),IF(Staff!$K14="Quarterly",IF(CB$4=Staff!$I14,MIN(Staff!$J14,Staff!$L14),IF(CB$4&gt;Staff!$I14,IFERROR(MIN(Staff!$L14,IF(ISNUMBER(BY18),BY18,0)+Staff!$J14),Staff!$J14),0)),IF(Staff!$K14="Annually",IF(CB$4=Staff!$I14,MIN(Staff!$J14,Staff!$L14),IF(CB$4&gt;Staff!$I14,IFERROR(MIN(Staff!$L14,BP18+Staff!$J14),MIN(Staff!$J14,Staff!$L14)),0))))))</f>
        <v>0</v>
      </c>
      <c r="CC18" s="567">
        <f>IF(Staff!$K14="Never",IF(CC$4&gt;=Staff!$I14,MIN(Staff!$J14,Staff!$L14),0),IF(Staff!$K14="Monthly",IF(CC$4=Staff!$I14,MIN(Staff!$J14,Staff!$L14),IF(CC$4&gt;Staff!$I14,MIN(Staff!$L14,CB18+Staff!$J14),0)),IF(Staff!$K14="Quarterly",IF(CC$4=Staff!$I14,MIN(Staff!$J14,Staff!$L14),IF(CC$4&gt;Staff!$I14,IFERROR(MIN(Staff!$L14,IF(ISNUMBER(BZ18),BZ18,0)+Staff!$J14),Staff!$J14),0)),IF(Staff!$K14="Annually",IF(CC$4=Staff!$I14,MIN(Staff!$J14,Staff!$L14),IF(CC$4&gt;Staff!$I14,IFERROR(MIN(Staff!$L14,BQ18+Staff!$J14),MIN(Staff!$J14,Staff!$L14)),0))))))</f>
        <v>0</v>
      </c>
      <c r="CD18" s="567">
        <f>IF(Staff!$K14="Never",IF(CD$4&gt;=Staff!$I14,MIN(Staff!$J14,Staff!$L14),0),IF(Staff!$K14="Monthly",IF(CD$4=Staff!$I14,MIN(Staff!$J14,Staff!$L14),IF(CD$4&gt;Staff!$I14,MIN(Staff!$L14,CC18+Staff!$J14),0)),IF(Staff!$K14="Quarterly",IF(CD$4=Staff!$I14,MIN(Staff!$J14,Staff!$L14),IF(CD$4&gt;Staff!$I14,IFERROR(MIN(Staff!$L14,IF(ISNUMBER(CA18),CA18,0)+Staff!$J14),Staff!$J14),0)),IF(Staff!$K14="Annually",IF(CD$4=Staff!$I14,MIN(Staff!$J14,Staff!$L14),IF(CD$4&gt;Staff!$I14,IFERROR(MIN(Staff!$L14,BR18+Staff!$J14),MIN(Staff!$J14,Staff!$L14)),0))))))</f>
        <v>0</v>
      </c>
      <c r="CE18" s="567">
        <f>IF(Staff!$K14="Never",IF(CE$4&gt;=Staff!$I14,MIN(Staff!$J14,Staff!$L14),0),IF(Staff!$K14="Monthly",IF(CE$4=Staff!$I14,MIN(Staff!$J14,Staff!$L14),IF(CE$4&gt;Staff!$I14,MIN(Staff!$L14,CD18+Staff!$J14),0)),IF(Staff!$K14="Quarterly",IF(CE$4=Staff!$I14,MIN(Staff!$J14,Staff!$L14),IF(CE$4&gt;Staff!$I14,IFERROR(MIN(Staff!$L14,IF(ISNUMBER(CB18),CB18,0)+Staff!$J14),Staff!$J14),0)),IF(Staff!$K14="Annually",IF(CE$4=Staff!$I14,MIN(Staff!$J14,Staff!$L14),IF(CE$4&gt;Staff!$I14,IFERROR(MIN(Staff!$L14,BS18+Staff!$J14),MIN(Staff!$J14,Staff!$L14)),0))))))</f>
        <v>0</v>
      </c>
      <c r="CF18" s="567">
        <f>IF(Staff!$K14="Never",IF(CF$4&gt;=Staff!$I14,MIN(Staff!$J14,Staff!$L14),0),IF(Staff!$K14="Monthly",IF(CF$4=Staff!$I14,MIN(Staff!$J14,Staff!$L14),IF(CF$4&gt;Staff!$I14,MIN(Staff!$L14,CE18+Staff!$J14),0)),IF(Staff!$K14="Quarterly",IF(CF$4=Staff!$I14,MIN(Staff!$J14,Staff!$L14),IF(CF$4&gt;Staff!$I14,IFERROR(MIN(Staff!$L14,IF(ISNUMBER(CC18),CC18,0)+Staff!$J14),Staff!$J14),0)),IF(Staff!$K14="Annually",IF(CF$4=Staff!$I14,MIN(Staff!$J14,Staff!$L14),IF(CF$4&gt;Staff!$I14,IFERROR(MIN(Staff!$L14,BT18+Staff!$J14),MIN(Staff!$J14,Staff!$L14)),0))))))</f>
        <v>0</v>
      </c>
      <c r="CG18" s="567">
        <f>IF(Staff!$K14="Never",IF(CG$4&gt;=Staff!$I14,MIN(Staff!$J14,Staff!$L14),0),IF(Staff!$K14="Monthly",IF(CG$4=Staff!$I14,MIN(Staff!$J14,Staff!$L14),IF(CG$4&gt;Staff!$I14,MIN(Staff!$L14,CF18+Staff!$J14),0)),IF(Staff!$K14="Quarterly",IF(CG$4=Staff!$I14,MIN(Staff!$J14,Staff!$L14),IF(CG$4&gt;Staff!$I14,IFERROR(MIN(Staff!$L14,IF(ISNUMBER(CD18),CD18,0)+Staff!$J14),Staff!$J14),0)),IF(Staff!$K14="Annually",IF(CG$4=Staff!$I14,MIN(Staff!$J14,Staff!$L14),IF(CG$4&gt;Staff!$I14,IFERROR(MIN(Staff!$L14,BU18+Staff!$J14),MIN(Staff!$J14,Staff!$L14)),0))))))</f>
        <v>0</v>
      </c>
      <c r="CH18" s="567">
        <f>IF(Staff!$K14="Never",IF(CH$4&gt;=Staff!$I14,MIN(Staff!$J14,Staff!$L14),0),IF(Staff!$K14="Monthly",IF(CH$4=Staff!$I14,MIN(Staff!$J14,Staff!$L14),IF(CH$4&gt;Staff!$I14,MIN(Staff!$L14,CG18+Staff!$J14),0)),IF(Staff!$K14="Quarterly",IF(CH$4=Staff!$I14,MIN(Staff!$J14,Staff!$L14),IF(CH$4&gt;Staff!$I14,IFERROR(MIN(Staff!$L14,IF(ISNUMBER(CE18),CE18,0)+Staff!$J14),Staff!$J14),0)),IF(Staff!$K14="Annually",IF(CH$4=Staff!$I14,MIN(Staff!$J14,Staff!$L14),IF(CH$4&gt;Staff!$I14,IFERROR(MIN(Staff!$L14,BV18+Staff!$J14),MIN(Staff!$J14,Staff!$L14)),0))))))</f>
        <v>0</v>
      </c>
      <c r="CI18" s="567">
        <f>IF(Staff!$K14="Never",IF(CI$4&gt;=Staff!$I14,MIN(Staff!$J14,Staff!$L14),0),IF(Staff!$K14="Monthly",IF(CI$4=Staff!$I14,MIN(Staff!$J14,Staff!$L14),IF(CI$4&gt;Staff!$I14,MIN(Staff!$L14,CH18+Staff!$J14),0)),IF(Staff!$K14="Quarterly",IF(CI$4=Staff!$I14,MIN(Staff!$J14,Staff!$L14),IF(CI$4&gt;Staff!$I14,IFERROR(MIN(Staff!$L14,IF(ISNUMBER(CF18),CF18,0)+Staff!$J14),Staff!$J14),0)),IF(Staff!$K14="Annually",IF(CI$4=Staff!$I14,MIN(Staff!$J14,Staff!$L14),IF(CI$4&gt;Staff!$I14,IFERROR(MIN(Staff!$L14,BW18+Staff!$J14),MIN(Staff!$J14,Staff!$L14)),0))))))</f>
        <v>0</v>
      </c>
    </row>
    <row r="19" spans="1:87" ht="15.75" hidden="1" customHeight="1" outlineLevel="1">
      <c r="A19" s="875" t="str">
        <f>Staff!A15</f>
        <v>Other 4</v>
      </c>
      <c r="B19" s="876"/>
      <c r="C19" s="719" t="s">
        <v>289</v>
      </c>
      <c r="D19" s="567">
        <f>IF(Staff!$K15="Never",IF(D$4&gt;=Staff!$I15,MIN(Staff!$J15,Staff!$L15),0),IF(Staff!$K15="Monthly",IF(D$4=Staff!$I15,MIN(Staff!$J15,Staff!$L15),IF(D$4&gt;Staff!$I15,MIN(Staff!$L15,C19+Staff!$J15),0)),IF(Staff!$K15="Quarterly",IF(D$4=Staff!$I15,MIN(Staff!$J15,Staff!$L15),IF(D$4&gt;Staff!$I15,IFERROR(MIN(Staff!$L15,IF(ISNUMBER(A19),A19,0)+Staff!$J15),Staff!$J15),0)),IF(Staff!$K15="Annually",IF(D$4=Staff!$I15,MIN(Staff!$J15,Staff!$L15),IF(D$4&gt;Staff!$I15,IFERROR(MIN(Staff!$L15,#REF!+Staff!$J15),MIN(Staff!$J15,Staff!$L15)),0))))))</f>
        <v>0</v>
      </c>
      <c r="E19" s="567">
        <f>IF(Staff!$K15="Never",IF(E$4&gt;=Staff!$I15,MIN(Staff!$J15,Staff!$L15),0),IF(Staff!$K15="Monthly",IF(E$4=Staff!$I15,MIN(Staff!$J15,Staff!$L15),IF(E$4&gt;Staff!$I15,MIN(Staff!$L15,D19+Staff!$J15),0)),IF(Staff!$K15="Quarterly",IF(E$4=Staff!$I15,MIN(Staff!$J15,Staff!$L15),IF(E$4&gt;Staff!$I15,IFERROR(MIN(Staff!$L15,IF(ISNUMBER(B19),B19,0)+Staff!$J15),Staff!$J15),0)),IF(Staff!$K15="Annually",IF(E$4=Staff!$I15,MIN(Staff!$J15,Staff!$L15),IF(E$4&gt;Staff!$I15,IFERROR(MIN(Staff!$L15,#REF!+Staff!$J15),MIN(Staff!$J15,Staff!$L15)),0))))))</f>
        <v>0</v>
      </c>
      <c r="F19" s="567">
        <f>IF(Staff!$K15="Never",IF(F$4&gt;=Staff!$I15,MIN(Staff!$J15,Staff!$L15),0),IF(Staff!$K15="Monthly",IF(F$4=Staff!$I15,MIN(Staff!$J15,Staff!$L15),IF(F$4&gt;Staff!$I15,MIN(Staff!$L15,E19+Staff!$J15),0)),IF(Staff!$K15="Quarterly",IF(F$4=Staff!$I15,MIN(Staff!$J15,Staff!$L15),IF(F$4&gt;Staff!$I15,IFERROR(MIN(Staff!$L15,IF(ISNUMBER(C19),C19,0)+Staff!$J15),Staff!$J15),0)),IF(Staff!$K15="Annually",IF(F$4=Staff!$I15,MIN(Staff!$J15,Staff!$L15),IF(F$4&gt;Staff!$I15,IFERROR(MIN(Staff!$L15,#REF!+Staff!$J15),MIN(Staff!$J15,Staff!$L15)),0))))))</f>
        <v>0</v>
      </c>
      <c r="G19" s="567">
        <f>IF(Staff!$K15="Never",IF(G$4&gt;=Staff!$I15,MIN(Staff!$J15,Staff!$L15),0),IF(Staff!$K15="Monthly",IF(G$4=Staff!$I15,MIN(Staff!$J15,Staff!$L15),IF(G$4&gt;Staff!$I15,MIN(Staff!$L15,F19+Staff!$J15),0)),IF(Staff!$K15="Quarterly",IF(G$4=Staff!$I15,MIN(Staff!$J15,Staff!$L15),IF(G$4&gt;Staff!$I15,IFERROR(MIN(Staff!$L15,IF(ISNUMBER(D19),D19,0)+Staff!$J15),Staff!$J15),0)),IF(Staff!$K15="Annually",IF(G$4=Staff!$I15,MIN(Staff!$J15,Staff!$L15),IF(G$4&gt;Staff!$I15,IFERROR(MIN(Staff!$L15,#REF!+Staff!$J15),MIN(Staff!$J15,Staff!$L15)),0))))))</f>
        <v>0</v>
      </c>
      <c r="H19" s="567">
        <f>IF(Staff!$K15="Never",IF(H$4&gt;=Staff!$I15,MIN(Staff!$J15,Staff!$L15),0),IF(Staff!$K15="Monthly",IF(H$4=Staff!$I15,MIN(Staff!$J15,Staff!$L15),IF(H$4&gt;Staff!$I15,MIN(Staff!$L15,G19+Staff!$J15),0)),IF(Staff!$K15="Quarterly",IF(H$4=Staff!$I15,MIN(Staff!$J15,Staff!$L15),IF(H$4&gt;Staff!$I15,IFERROR(MIN(Staff!$L15,IF(ISNUMBER(E19),E19,0)+Staff!$J15),Staff!$J15),0)),IF(Staff!$K15="Annually",IF(H$4=Staff!$I15,MIN(Staff!$J15,Staff!$L15),IF(H$4&gt;Staff!$I15,IFERROR(MIN(Staff!$L15,#REF!+Staff!$J15),MIN(Staff!$J15,Staff!$L15)),0))))))</f>
        <v>0</v>
      </c>
      <c r="I19" s="567">
        <f>IF(Staff!$K15="Never",IF(I$4&gt;=Staff!$I15,MIN(Staff!$J15,Staff!$L15),0),IF(Staff!$K15="Monthly",IF(I$4=Staff!$I15,MIN(Staff!$J15,Staff!$L15),IF(I$4&gt;Staff!$I15,MIN(Staff!$L15,H19+Staff!$J15),0)),IF(Staff!$K15="Quarterly",IF(I$4=Staff!$I15,MIN(Staff!$J15,Staff!$L15),IF(I$4&gt;Staff!$I15,IFERROR(MIN(Staff!$L15,IF(ISNUMBER(F19),F19,0)+Staff!$J15),Staff!$J15),0)),IF(Staff!$K15="Annually",IF(I$4=Staff!$I15,MIN(Staff!$J15,Staff!$L15),IF(I$4&gt;Staff!$I15,IFERROR(MIN(Staff!$L15,#REF!+Staff!$J15),MIN(Staff!$J15,Staff!$L15)),0))))))</f>
        <v>0</v>
      </c>
      <c r="J19" s="567">
        <f>IF(Staff!$K15="Never",IF(J$4&gt;=Staff!$I15,MIN(Staff!$J15,Staff!$L15),0),IF(Staff!$K15="Monthly",IF(J$4=Staff!$I15,MIN(Staff!$J15,Staff!$L15),IF(J$4&gt;Staff!$I15,MIN(Staff!$L15,I19+Staff!$J15),0)),IF(Staff!$K15="Quarterly",IF(J$4=Staff!$I15,MIN(Staff!$J15,Staff!$L15),IF(J$4&gt;Staff!$I15,IFERROR(MIN(Staff!$L15,IF(ISNUMBER(G19),G19,0)+Staff!$J15),Staff!$J15),0)),IF(Staff!$K15="Annually",IF(J$4=Staff!$I15,MIN(Staff!$J15,Staff!$L15),IF(J$4&gt;Staff!$I15,IFERROR(MIN(Staff!$L15,#REF!+Staff!$J15),MIN(Staff!$J15,Staff!$L15)),0))))))</f>
        <v>0</v>
      </c>
      <c r="K19" s="567">
        <f>IF(Staff!$K15="Never",IF(K$4&gt;=Staff!$I15,MIN(Staff!$J15,Staff!$L15),0),IF(Staff!$K15="Monthly",IF(K$4=Staff!$I15,MIN(Staff!$J15,Staff!$L15),IF(K$4&gt;Staff!$I15,MIN(Staff!$L15,J19+Staff!$J15),0)),IF(Staff!$K15="Quarterly",IF(K$4=Staff!$I15,MIN(Staff!$J15,Staff!$L15),IF(K$4&gt;Staff!$I15,IFERROR(MIN(Staff!$L15,IF(ISNUMBER(H19),H19,0)+Staff!$J15),Staff!$J15),0)),IF(Staff!$K15="Annually",IF(K$4=Staff!$I15,MIN(Staff!$J15,Staff!$L15),IF(K$4&gt;Staff!$I15,IFERROR(MIN(Staff!$L15,#REF!+Staff!$J15),MIN(Staff!$J15,Staff!$L15)),0))))))</f>
        <v>0</v>
      </c>
      <c r="L19" s="567">
        <f>IF(Staff!$K15="Never",IF(L$4&gt;=Staff!$I15,MIN(Staff!$J15,Staff!$L15),0),IF(Staff!$K15="Monthly",IF(L$4=Staff!$I15,MIN(Staff!$J15,Staff!$L15),IF(L$4&gt;Staff!$I15,MIN(Staff!$L15,K19+Staff!$J15),0)),IF(Staff!$K15="Quarterly",IF(L$4=Staff!$I15,MIN(Staff!$J15,Staff!$L15),IF(L$4&gt;Staff!$I15,IFERROR(MIN(Staff!$L15,IF(ISNUMBER(I19),I19,0)+Staff!$J15),Staff!$J15),0)),IF(Staff!$K15="Annually",IF(L$4=Staff!$I15,MIN(Staff!$J15,Staff!$L15),IF(L$4&gt;Staff!$I15,IFERROR(MIN(Staff!$L15,#REF!+Staff!$J15),MIN(Staff!$J15,Staff!$L15)),0))))))</f>
        <v>0</v>
      </c>
      <c r="M19" s="567">
        <f>IF(Staff!$K15="Never",IF(M$4&gt;=Staff!$I15,MIN(Staff!$J15,Staff!$L15),0),IF(Staff!$K15="Monthly",IF(M$4=Staff!$I15,MIN(Staff!$J15,Staff!$L15),IF(M$4&gt;Staff!$I15,MIN(Staff!$L15,L19+Staff!$J15),0)),IF(Staff!$K15="Quarterly",IF(M$4=Staff!$I15,MIN(Staff!$J15,Staff!$L15),IF(M$4&gt;Staff!$I15,IFERROR(MIN(Staff!$L15,IF(ISNUMBER(J19),J19,0)+Staff!$J15),Staff!$J15),0)),IF(Staff!$K15="Annually",IF(M$4=Staff!$I15,MIN(Staff!$J15,Staff!$L15),IF(M$4&gt;Staff!$I15,IFERROR(MIN(Staff!$L15,A19+Staff!$J15),MIN(Staff!$J15,Staff!$L15)),0))))))</f>
        <v>0</v>
      </c>
      <c r="N19" s="567">
        <f>IF(Staff!$K15="Never",IF(N$4&gt;=Staff!$I15,MIN(Staff!$J15,Staff!$L15),0),IF(Staff!$K15="Monthly",IF(N$4=Staff!$I15,MIN(Staff!$J15,Staff!$L15),IF(N$4&gt;Staff!$I15,MIN(Staff!$L15,M19+Staff!$J15),0)),IF(Staff!$K15="Quarterly",IF(N$4=Staff!$I15,MIN(Staff!$J15,Staff!$L15),IF(N$4&gt;Staff!$I15,IFERROR(MIN(Staff!$L15,IF(ISNUMBER(K19),K19,0)+Staff!$J15),Staff!$J15),0)),IF(Staff!$K15="Annually",IF(N$4=Staff!$I15,MIN(Staff!$J15,Staff!$L15),IF(N$4&gt;Staff!$I15,IFERROR(MIN(Staff!$L15,B19+Staff!$J15),MIN(Staff!$J15,Staff!$L15)),0))))))</f>
        <v>0</v>
      </c>
      <c r="O19" s="567">
        <f>IF(Staff!$K15="Never",IF(O$4&gt;=Staff!$I15,MIN(Staff!$J15,Staff!$L15),0),IF(Staff!$K15="Monthly",IF(O$4=Staff!$I15,MIN(Staff!$J15,Staff!$L15),IF(O$4&gt;Staff!$I15,MIN(Staff!$L15,N19+Staff!$J15),0)),IF(Staff!$K15="Quarterly",IF(O$4=Staff!$I15,MIN(Staff!$J15,Staff!$L15),IF(O$4&gt;Staff!$I15,IFERROR(MIN(Staff!$L15,IF(ISNUMBER(L19),L19,0)+Staff!$J15),Staff!$J15),0)),IF(Staff!$K15="Annually",IF(O$4=Staff!$I15,MIN(Staff!$J15,Staff!$L15),IF(O$4&gt;Staff!$I15,IFERROR(MIN(Staff!$L15,C19+Staff!$J15),MIN(Staff!$J15,Staff!$L15)),0))))))</f>
        <v>0</v>
      </c>
      <c r="P19" s="567">
        <f>IF(Staff!$K15="Never",IF(P$4&gt;=Staff!$I15,MIN(Staff!$J15,Staff!$L15),0),IF(Staff!$K15="Monthly",IF(P$4=Staff!$I15,MIN(Staff!$J15,Staff!$L15),IF(P$4&gt;Staff!$I15,MIN(Staff!$L15,O19+Staff!$J15),0)),IF(Staff!$K15="Quarterly",IF(P$4=Staff!$I15,MIN(Staff!$J15,Staff!$L15),IF(P$4&gt;Staff!$I15,IFERROR(MIN(Staff!$L15,IF(ISNUMBER(M19),M19,0)+Staff!$J15),Staff!$J15),0)),IF(Staff!$K15="Annually",IF(P$4=Staff!$I15,MIN(Staff!$J15,Staff!$L15),IF(P$4&gt;Staff!$I15,IFERROR(MIN(Staff!$L15,D19+Staff!$J15),MIN(Staff!$J15,Staff!$L15)),0))))))</f>
        <v>0</v>
      </c>
      <c r="Q19" s="567">
        <f>IF(Staff!$K15="Never",IF(Q$4&gt;=Staff!$I15,MIN(Staff!$J15,Staff!$L15),0),IF(Staff!$K15="Monthly",IF(Q$4=Staff!$I15,MIN(Staff!$J15,Staff!$L15),IF(Q$4&gt;Staff!$I15,MIN(Staff!$L15,P19+Staff!$J15),0)),IF(Staff!$K15="Quarterly",IF(Q$4=Staff!$I15,MIN(Staff!$J15,Staff!$L15),IF(Q$4&gt;Staff!$I15,IFERROR(MIN(Staff!$L15,IF(ISNUMBER(N19),N19,0)+Staff!$J15),Staff!$J15),0)),IF(Staff!$K15="Annually",IF(Q$4=Staff!$I15,MIN(Staff!$J15,Staff!$L15),IF(Q$4&gt;Staff!$I15,IFERROR(MIN(Staff!$L15,E19+Staff!$J15),MIN(Staff!$J15,Staff!$L15)),0))))))</f>
        <v>0</v>
      </c>
      <c r="R19" s="567">
        <f>IF(Staff!$K15="Never",IF(R$4&gt;=Staff!$I15,MIN(Staff!$J15,Staff!$L15),0),IF(Staff!$K15="Monthly",IF(R$4=Staff!$I15,MIN(Staff!$J15,Staff!$L15),IF(R$4&gt;Staff!$I15,MIN(Staff!$L15,Q19+Staff!$J15),0)),IF(Staff!$K15="Quarterly",IF(R$4=Staff!$I15,MIN(Staff!$J15,Staff!$L15),IF(R$4&gt;Staff!$I15,IFERROR(MIN(Staff!$L15,IF(ISNUMBER(O19),O19,0)+Staff!$J15),Staff!$J15),0)),IF(Staff!$K15="Annually",IF(R$4=Staff!$I15,MIN(Staff!$J15,Staff!$L15),IF(R$4&gt;Staff!$I15,IFERROR(MIN(Staff!$L15,F19+Staff!$J15),MIN(Staff!$J15,Staff!$L15)),0))))))</f>
        <v>0</v>
      </c>
      <c r="S19" s="567">
        <f>IF(Staff!$K15="Never",IF(S$4&gt;=Staff!$I15,MIN(Staff!$J15,Staff!$L15),0),IF(Staff!$K15="Monthly",IF(S$4=Staff!$I15,MIN(Staff!$J15,Staff!$L15),IF(S$4&gt;Staff!$I15,MIN(Staff!$L15,R19+Staff!$J15),0)),IF(Staff!$K15="Quarterly",IF(S$4=Staff!$I15,MIN(Staff!$J15,Staff!$L15),IF(S$4&gt;Staff!$I15,IFERROR(MIN(Staff!$L15,IF(ISNUMBER(P19),P19,0)+Staff!$J15),Staff!$J15),0)),IF(Staff!$K15="Annually",IF(S$4=Staff!$I15,MIN(Staff!$J15,Staff!$L15),IF(S$4&gt;Staff!$I15,IFERROR(MIN(Staff!$L15,G19+Staff!$J15),MIN(Staff!$J15,Staff!$L15)),0))))))</f>
        <v>0</v>
      </c>
      <c r="T19" s="567">
        <f>IF(Staff!$K15="Never",IF(T$4&gt;=Staff!$I15,MIN(Staff!$J15,Staff!$L15),0),IF(Staff!$K15="Monthly",IF(T$4=Staff!$I15,MIN(Staff!$J15,Staff!$L15),IF(T$4&gt;Staff!$I15,MIN(Staff!$L15,S19+Staff!$J15),0)),IF(Staff!$K15="Quarterly",IF(T$4=Staff!$I15,MIN(Staff!$J15,Staff!$L15),IF(T$4&gt;Staff!$I15,IFERROR(MIN(Staff!$L15,IF(ISNUMBER(Q19),Q19,0)+Staff!$J15),Staff!$J15),0)),IF(Staff!$K15="Annually",IF(T$4=Staff!$I15,MIN(Staff!$J15,Staff!$L15),IF(T$4&gt;Staff!$I15,IFERROR(MIN(Staff!$L15,H19+Staff!$J15),MIN(Staff!$J15,Staff!$L15)),0))))))</f>
        <v>0</v>
      </c>
      <c r="U19" s="567">
        <f>IF(Staff!$K15="Never",IF(U$4&gt;=Staff!$I15,MIN(Staff!$J15,Staff!$L15),0),IF(Staff!$K15="Monthly",IF(U$4=Staff!$I15,MIN(Staff!$J15,Staff!$L15),IF(U$4&gt;Staff!$I15,MIN(Staff!$L15,T19+Staff!$J15),0)),IF(Staff!$K15="Quarterly",IF(U$4=Staff!$I15,MIN(Staff!$J15,Staff!$L15),IF(U$4&gt;Staff!$I15,IFERROR(MIN(Staff!$L15,IF(ISNUMBER(R19),R19,0)+Staff!$J15),Staff!$J15),0)),IF(Staff!$K15="Annually",IF(U$4=Staff!$I15,MIN(Staff!$J15,Staff!$L15),IF(U$4&gt;Staff!$I15,IFERROR(MIN(Staff!$L15,I19+Staff!$J15),MIN(Staff!$J15,Staff!$L15)),0))))))</f>
        <v>0</v>
      </c>
      <c r="V19" s="567">
        <f>IF(Staff!$K15="Never",IF(V$4&gt;=Staff!$I15,MIN(Staff!$J15,Staff!$L15),0),IF(Staff!$K15="Monthly",IF(V$4=Staff!$I15,MIN(Staff!$J15,Staff!$L15),IF(V$4&gt;Staff!$I15,MIN(Staff!$L15,U19+Staff!$J15),0)),IF(Staff!$K15="Quarterly",IF(V$4=Staff!$I15,MIN(Staff!$J15,Staff!$L15),IF(V$4&gt;Staff!$I15,IFERROR(MIN(Staff!$L15,IF(ISNUMBER(S19),S19,0)+Staff!$J15),Staff!$J15),0)),IF(Staff!$K15="Annually",IF(V$4=Staff!$I15,MIN(Staff!$J15,Staff!$L15),IF(V$4&gt;Staff!$I15,IFERROR(MIN(Staff!$L15,J19+Staff!$J15),MIN(Staff!$J15,Staff!$L15)),0))))))</f>
        <v>0</v>
      </c>
      <c r="W19" s="567">
        <f>IF(Staff!$K15="Never",IF(W$4&gt;=Staff!$I15,MIN(Staff!$J15,Staff!$L15),0),IF(Staff!$K15="Monthly",IF(W$4=Staff!$I15,MIN(Staff!$J15,Staff!$L15),IF(W$4&gt;Staff!$I15,MIN(Staff!$L15,V19+Staff!$J15),0)),IF(Staff!$K15="Quarterly",IF(W$4=Staff!$I15,MIN(Staff!$J15,Staff!$L15),IF(W$4&gt;Staff!$I15,IFERROR(MIN(Staff!$L15,IF(ISNUMBER(T19),T19,0)+Staff!$J15),Staff!$J15),0)),IF(Staff!$K15="Annually",IF(W$4=Staff!$I15,MIN(Staff!$J15,Staff!$L15),IF(W$4&gt;Staff!$I15,IFERROR(MIN(Staff!$L15,K19+Staff!$J15),MIN(Staff!$J15,Staff!$L15)),0))))))</f>
        <v>0</v>
      </c>
      <c r="X19" s="567">
        <f>IF(Staff!$K15="Never",IF(X$4&gt;=Staff!$I15,MIN(Staff!$J15,Staff!$L15),0),IF(Staff!$K15="Monthly",IF(X$4=Staff!$I15,MIN(Staff!$J15,Staff!$L15),IF(X$4&gt;Staff!$I15,MIN(Staff!$L15,W19+Staff!$J15),0)),IF(Staff!$K15="Quarterly",IF(X$4=Staff!$I15,MIN(Staff!$J15,Staff!$L15),IF(X$4&gt;Staff!$I15,IFERROR(MIN(Staff!$L15,IF(ISNUMBER(U19),U19,0)+Staff!$J15),Staff!$J15),0)),IF(Staff!$K15="Annually",IF(X$4=Staff!$I15,MIN(Staff!$J15,Staff!$L15),IF(X$4&gt;Staff!$I15,IFERROR(MIN(Staff!$L15,L19+Staff!$J15),MIN(Staff!$J15,Staff!$L15)),0))))))</f>
        <v>0</v>
      </c>
      <c r="Y19" s="567">
        <f>IF(Staff!$K15="Never",IF(Y$4&gt;=Staff!$I15,MIN(Staff!$J15,Staff!$L15),0),IF(Staff!$K15="Monthly",IF(Y$4=Staff!$I15,MIN(Staff!$J15,Staff!$L15),IF(Y$4&gt;Staff!$I15,MIN(Staff!$L15,X19+Staff!$J15),0)),IF(Staff!$K15="Quarterly",IF(Y$4=Staff!$I15,MIN(Staff!$J15,Staff!$L15),IF(Y$4&gt;Staff!$I15,IFERROR(MIN(Staff!$L15,IF(ISNUMBER(V19),V19,0)+Staff!$J15),Staff!$J15),0)),IF(Staff!$K15="Annually",IF(Y$4=Staff!$I15,MIN(Staff!$J15,Staff!$L15),IF(Y$4&gt;Staff!$I15,IFERROR(MIN(Staff!$L15,M19+Staff!$J15),MIN(Staff!$J15,Staff!$L15)),0))))))</f>
        <v>0</v>
      </c>
      <c r="Z19" s="567">
        <f>IF(Staff!$K15="Never",IF(Z$4&gt;=Staff!$I15,MIN(Staff!$J15,Staff!$L15),0),IF(Staff!$K15="Monthly",IF(Z$4=Staff!$I15,MIN(Staff!$J15,Staff!$L15),IF(Z$4&gt;Staff!$I15,MIN(Staff!$L15,Y19+Staff!$J15),0)),IF(Staff!$K15="Quarterly",IF(Z$4=Staff!$I15,MIN(Staff!$J15,Staff!$L15),IF(Z$4&gt;Staff!$I15,IFERROR(MIN(Staff!$L15,IF(ISNUMBER(W19),W19,0)+Staff!$J15),Staff!$J15),0)),IF(Staff!$K15="Annually",IF(Z$4=Staff!$I15,MIN(Staff!$J15,Staff!$L15),IF(Z$4&gt;Staff!$I15,IFERROR(MIN(Staff!$L15,N19+Staff!$J15),MIN(Staff!$J15,Staff!$L15)),0))))))</f>
        <v>0</v>
      </c>
      <c r="AA19" s="567">
        <f>IF(Staff!$K15="Never",IF(AA$4&gt;=Staff!$I15,MIN(Staff!$J15,Staff!$L15),0),IF(Staff!$K15="Monthly",IF(AA$4=Staff!$I15,MIN(Staff!$J15,Staff!$L15),IF(AA$4&gt;Staff!$I15,MIN(Staff!$L15,Z19+Staff!$J15),0)),IF(Staff!$K15="Quarterly",IF(AA$4=Staff!$I15,MIN(Staff!$J15,Staff!$L15),IF(AA$4&gt;Staff!$I15,IFERROR(MIN(Staff!$L15,IF(ISNUMBER(X19),X19,0)+Staff!$J15),Staff!$J15),0)),IF(Staff!$K15="Annually",IF(AA$4=Staff!$I15,MIN(Staff!$J15,Staff!$L15),IF(AA$4&gt;Staff!$I15,IFERROR(MIN(Staff!$L15,O19+Staff!$J15),MIN(Staff!$J15,Staff!$L15)),0))))))</f>
        <v>0</v>
      </c>
      <c r="AB19" s="567">
        <f>IF(Staff!$K15="Never",IF(AB$4&gt;=Staff!$I15,MIN(Staff!$J15,Staff!$L15),0),IF(Staff!$K15="Monthly",IF(AB$4=Staff!$I15,MIN(Staff!$J15,Staff!$L15),IF(AB$4&gt;Staff!$I15,MIN(Staff!$L15,AA19+Staff!$J15),0)),IF(Staff!$K15="Quarterly",IF(AB$4=Staff!$I15,MIN(Staff!$J15,Staff!$L15),IF(AB$4&gt;Staff!$I15,IFERROR(MIN(Staff!$L15,IF(ISNUMBER(Y19),Y19,0)+Staff!$J15),Staff!$J15),0)),IF(Staff!$K15="Annually",IF(AB$4=Staff!$I15,MIN(Staff!$J15,Staff!$L15),IF(AB$4&gt;Staff!$I15,IFERROR(MIN(Staff!$L15,P19+Staff!$J15),MIN(Staff!$J15,Staff!$L15)),0))))))</f>
        <v>0</v>
      </c>
      <c r="AC19" s="567">
        <f>IF(Staff!$K15="Never",IF(AC$4&gt;=Staff!$I15,MIN(Staff!$J15,Staff!$L15),0),IF(Staff!$K15="Monthly",IF(AC$4=Staff!$I15,MIN(Staff!$J15,Staff!$L15),IF(AC$4&gt;Staff!$I15,MIN(Staff!$L15,AB19+Staff!$J15),0)),IF(Staff!$K15="Quarterly",IF(AC$4=Staff!$I15,MIN(Staff!$J15,Staff!$L15),IF(AC$4&gt;Staff!$I15,IFERROR(MIN(Staff!$L15,IF(ISNUMBER(Z19),Z19,0)+Staff!$J15),Staff!$J15),0)),IF(Staff!$K15="Annually",IF(AC$4=Staff!$I15,MIN(Staff!$J15,Staff!$L15),IF(AC$4&gt;Staff!$I15,IFERROR(MIN(Staff!$L15,Q19+Staff!$J15),MIN(Staff!$J15,Staff!$L15)),0))))))</f>
        <v>0</v>
      </c>
      <c r="AD19" s="567">
        <f>IF(Staff!$K15="Never",IF(AD$4&gt;=Staff!$I15,MIN(Staff!$J15,Staff!$L15),0),IF(Staff!$K15="Monthly",IF(AD$4=Staff!$I15,MIN(Staff!$J15,Staff!$L15),IF(AD$4&gt;Staff!$I15,MIN(Staff!$L15,AC19+Staff!$J15),0)),IF(Staff!$K15="Quarterly",IF(AD$4=Staff!$I15,MIN(Staff!$J15,Staff!$L15),IF(AD$4&gt;Staff!$I15,IFERROR(MIN(Staff!$L15,IF(ISNUMBER(AA19),AA19,0)+Staff!$J15),Staff!$J15),0)),IF(Staff!$K15="Annually",IF(AD$4=Staff!$I15,MIN(Staff!$J15,Staff!$L15),IF(AD$4&gt;Staff!$I15,IFERROR(MIN(Staff!$L15,R19+Staff!$J15),MIN(Staff!$J15,Staff!$L15)),0))))))</f>
        <v>0</v>
      </c>
      <c r="AE19" s="567">
        <f>IF(Staff!$K15="Never",IF(AE$4&gt;=Staff!$I15,MIN(Staff!$J15,Staff!$L15),0),IF(Staff!$K15="Monthly",IF(AE$4=Staff!$I15,MIN(Staff!$J15,Staff!$L15),IF(AE$4&gt;Staff!$I15,MIN(Staff!$L15,AD19+Staff!$J15),0)),IF(Staff!$K15="Quarterly",IF(AE$4=Staff!$I15,MIN(Staff!$J15,Staff!$L15),IF(AE$4&gt;Staff!$I15,IFERROR(MIN(Staff!$L15,IF(ISNUMBER(AB19),AB19,0)+Staff!$J15),Staff!$J15),0)),IF(Staff!$K15="Annually",IF(AE$4=Staff!$I15,MIN(Staff!$J15,Staff!$L15),IF(AE$4&gt;Staff!$I15,IFERROR(MIN(Staff!$L15,S19+Staff!$J15),MIN(Staff!$J15,Staff!$L15)),0))))))</f>
        <v>0</v>
      </c>
      <c r="AF19" s="567">
        <f>IF(Staff!$K15="Never",IF(AF$4&gt;=Staff!$I15,MIN(Staff!$J15,Staff!$L15),0),IF(Staff!$K15="Monthly",IF(AF$4=Staff!$I15,MIN(Staff!$J15,Staff!$L15),IF(AF$4&gt;Staff!$I15,MIN(Staff!$L15,AE19+Staff!$J15),0)),IF(Staff!$K15="Quarterly",IF(AF$4=Staff!$I15,MIN(Staff!$J15,Staff!$L15),IF(AF$4&gt;Staff!$I15,IFERROR(MIN(Staff!$L15,IF(ISNUMBER(AC19),AC19,0)+Staff!$J15),Staff!$J15),0)),IF(Staff!$K15="Annually",IF(AF$4=Staff!$I15,MIN(Staff!$J15,Staff!$L15),IF(AF$4&gt;Staff!$I15,IFERROR(MIN(Staff!$L15,T19+Staff!$J15),MIN(Staff!$J15,Staff!$L15)),0))))))</f>
        <v>0</v>
      </c>
      <c r="AG19" s="567">
        <f>IF(Staff!$K15="Never",IF(AG$4&gt;=Staff!$I15,MIN(Staff!$J15,Staff!$L15),0),IF(Staff!$K15="Monthly",IF(AG$4=Staff!$I15,MIN(Staff!$J15,Staff!$L15),IF(AG$4&gt;Staff!$I15,MIN(Staff!$L15,AF19+Staff!$J15),0)),IF(Staff!$K15="Quarterly",IF(AG$4=Staff!$I15,MIN(Staff!$J15,Staff!$L15),IF(AG$4&gt;Staff!$I15,IFERROR(MIN(Staff!$L15,IF(ISNUMBER(AD19),AD19,0)+Staff!$J15),Staff!$J15),0)),IF(Staff!$K15="Annually",IF(AG$4=Staff!$I15,MIN(Staff!$J15,Staff!$L15),IF(AG$4&gt;Staff!$I15,IFERROR(MIN(Staff!$L15,U19+Staff!$J15),MIN(Staff!$J15,Staff!$L15)),0))))))</f>
        <v>0</v>
      </c>
      <c r="AH19" s="567">
        <f>IF(Staff!$K15="Never",IF(AH$4&gt;=Staff!$I15,MIN(Staff!$J15,Staff!$L15),0),IF(Staff!$K15="Monthly",IF(AH$4=Staff!$I15,MIN(Staff!$J15,Staff!$L15),IF(AH$4&gt;Staff!$I15,MIN(Staff!$L15,AG19+Staff!$J15),0)),IF(Staff!$K15="Quarterly",IF(AH$4=Staff!$I15,MIN(Staff!$J15,Staff!$L15),IF(AH$4&gt;Staff!$I15,IFERROR(MIN(Staff!$L15,IF(ISNUMBER(AE19),AE19,0)+Staff!$J15),Staff!$J15),0)),IF(Staff!$K15="Annually",IF(AH$4=Staff!$I15,MIN(Staff!$J15,Staff!$L15),IF(AH$4&gt;Staff!$I15,IFERROR(MIN(Staff!$L15,V19+Staff!$J15),MIN(Staff!$J15,Staff!$L15)),0))))))</f>
        <v>0</v>
      </c>
      <c r="AI19" s="567">
        <f>IF(Staff!$K15="Never",IF(AI$4&gt;=Staff!$I15,MIN(Staff!$J15,Staff!$L15),0),IF(Staff!$K15="Monthly",IF(AI$4=Staff!$I15,MIN(Staff!$J15,Staff!$L15),IF(AI$4&gt;Staff!$I15,MIN(Staff!$L15,AH19+Staff!$J15),0)),IF(Staff!$K15="Quarterly",IF(AI$4=Staff!$I15,MIN(Staff!$J15,Staff!$L15),IF(AI$4&gt;Staff!$I15,IFERROR(MIN(Staff!$L15,IF(ISNUMBER(AF19),AF19,0)+Staff!$J15),Staff!$J15),0)),IF(Staff!$K15="Annually",IF(AI$4=Staff!$I15,MIN(Staff!$J15,Staff!$L15),IF(AI$4&gt;Staff!$I15,IFERROR(MIN(Staff!$L15,W19+Staff!$J15),MIN(Staff!$J15,Staff!$L15)),0))))))</f>
        <v>0</v>
      </c>
      <c r="AJ19" s="567">
        <f>IF(Staff!$K15="Never",IF(AJ$4&gt;=Staff!$I15,MIN(Staff!$J15,Staff!$L15),0),IF(Staff!$K15="Monthly",IF(AJ$4=Staff!$I15,MIN(Staff!$J15,Staff!$L15),IF(AJ$4&gt;Staff!$I15,MIN(Staff!$L15,AI19+Staff!$J15),0)),IF(Staff!$K15="Quarterly",IF(AJ$4=Staff!$I15,MIN(Staff!$J15,Staff!$L15),IF(AJ$4&gt;Staff!$I15,IFERROR(MIN(Staff!$L15,IF(ISNUMBER(AG19),AG19,0)+Staff!$J15),Staff!$J15),0)),IF(Staff!$K15="Annually",IF(AJ$4=Staff!$I15,MIN(Staff!$J15,Staff!$L15),IF(AJ$4&gt;Staff!$I15,IFERROR(MIN(Staff!$L15,X19+Staff!$J15),MIN(Staff!$J15,Staff!$L15)),0))))))</f>
        <v>0</v>
      </c>
      <c r="AK19" s="567">
        <f>IF(Staff!$K15="Never",IF(AK$4&gt;=Staff!$I15,MIN(Staff!$J15,Staff!$L15),0),IF(Staff!$K15="Monthly",IF(AK$4=Staff!$I15,MIN(Staff!$J15,Staff!$L15),IF(AK$4&gt;Staff!$I15,MIN(Staff!$L15,AJ19+Staff!$J15),0)),IF(Staff!$K15="Quarterly",IF(AK$4=Staff!$I15,MIN(Staff!$J15,Staff!$L15),IF(AK$4&gt;Staff!$I15,IFERROR(MIN(Staff!$L15,IF(ISNUMBER(AH19),AH19,0)+Staff!$J15),Staff!$J15),0)),IF(Staff!$K15="Annually",IF(AK$4=Staff!$I15,MIN(Staff!$J15,Staff!$L15),IF(AK$4&gt;Staff!$I15,IFERROR(MIN(Staff!$L15,Y19+Staff!$J15),MIN(Staff!$J15,Staff!$L15)),0))))))</f>
        <v>0</v>
      </c>
      <c r="AL19" s="567">
        <f>IF(Staff!$K15="Never",IF(AL$4&gt;=Staff!$I15,MIN(Staff!$J15,Staff!$L15),0),IF(Staff!$K15="Monthly",IF(AL$4=Staff!$I15,MIN(Staff!$J15,Staff!$L15),IF(AL$4&gt;Staff!$I15,MIN(Staff!$L15,AK19+Staff!$J15),0)),IF(Staff!$K15="Quarterly",IF(AL$4=Staff!$I15,MIN(Staff!$J15,Staff!$L15),IF(AL$4&gt;Staff!$I15,IFERROR(MIN(Staff!$L15,IF(ISNUMBER(AI19),AI19,0)+Staff!$J15),Staff!$J15),0)),IF(Staff!$K15="Annually",IF(AL$4=Staff!$I15,MIN(Staff!$J15,Staff!$L15),IF(AL$4&gt;Staff!$I15,IFERROR(MIN(Staff!$L15,Z19+Staff!$J15),MIN(Staff!$J15,Staff!$L15)),0))))))</f>
        <v>0</v>
      </c>
      <c r="AM19" s="567">
        <f>IF(Staff!$K15="Never",IF(AM$4&gt;=Staff!$I15,MIN(Staff!$J15,Staff!$L15),0),IF(Staff!$K15="Monthly",IF(AM$4=Staff!$I15,MIN(Staff!$J15,Staff!$L15),IF(AM$4&gt;Staff!$I15,MIN(Staff!$L15,AL19+Staff!$J15),0)),IF(Staff!$K15="Quarterly",IF(AM$4=Staff!$I15,MIN(Staff!$J15,Staff!$L15),IF(AM$4&gt;Staff!$I15,IFERROR(MIN(Staff!$L15,IF(ISNUMBER(AJ19),AJ19,0)+Staff!$J15),Staff!$J15),0)),IF(Staff!$K15="Annually",IF(AM$4=Staff!$I15,MIN(Staff!$J15,Staff!$L15),IF(AM$4&gt;Staff!$I15,IFERROR(MIN(Staff!$L15,AA19+Staff!$J15),MIN(Staff!$J15,Staff!$L15)),0))))))</f>
        <v>0</v>
      </c>
      <c r="AN19" s="567">
        <f>IF(Staff!$K15="Never",IF(AN$4&gt;=Staff!$I15,MIN(Staff!$J15,Staff!$L15),0),IF(Staff!$K15="Monthly",IF(AN$4=Staff!$I15,MIN(Staff!$J15,Staff!$L15),IF(AN$4&gt;Staff!$I15,MIN(Staff!$L15,AM19+Staff!$J15),0)),IF(Staff!$K15="Quarterly",IF(AN$4=Staff!$I15,MIN(Staff!$J15,Staff!$L15),IF(AN$4&gt;Staff!$I15,IFERROR(MIN(Staff!$L15,IF(ISNUMBER(AK19),AK19,0)+Staff!$J15),Staff!$J15),0)),IF(Staff!$K15="Annually",IF(AN$4=Staff!$I15,MIN(Staff!$J15,Staff!$L15),IF(AN$4&gt;Staff!$I15,IFERROR(MIN(Staff!$L15,AB19+Staff!$J15),MIN(Staff!$J15,Staff!$L15)),0))))))</f>
        <v>0</v>
      </c>
      <c r="AO19" s="567">
        <f>IF(Staff!$K15="Never",IF(AO$4&gt;=Staff!$I15,MIN(Staff!$J15,Staff!$L15),0),IF(Staff!$K15="Monthly",IF(AO$4=Staff!$I15,MIN(Staff!$J15,Staff!$L15),IF(AO$4&gt;Staff!$I15,MIN(Staff!$L15,AN19+Staff!$J15),0)),IF(Staff!$K15="Quarterly",IF(AO$4=Staff!$I15,MIN(Staff!$J15,Staff!$L15),IF(AO$4&gt;Staff!$I15,IFERROR(MIN(Staff!$L15,IF(ISNUMBER(AL19),AL19,0)+Staff!$J15),Staff!$J15),0)),IF(Staff!$K15="Annually",IF(AO$4=Staff!$I15,MIN(Staff!$J15,Staff!$L15),IF(AO$4&gt;Staff!$I15,IFERROR(MIN(Staff!$L15,AC19+Staff!$J15),MIN(Staff!$J15,Staff!$L15)),0))))))</f>
        <v>0</v>
      </c>
      <c r="AP19" s="567">
        <f>IF(Staff!$K15="Never",IF(AP$4&gt;=Staff!$I15,MIN(Staff!$J15,Staff!$L15),0),IF(Staff!$K15="Monthly",IF(AP$4=Staff!$I15,MIN(Staff!$J15,Staff!$L15),IF(AP$4&gt;Staff!$I15,MIN(Staff!$L15,AO19+Staff!$J15),0)),IF(Staff!$K15="Quarterly",IF(AP$4=Staff!$I15,MIN(Staff!$J15,Staff!$L15),IF(AP$4&gt;Staff!$I15,IFERROR(MIN(Staff!$L15,IF(ISNUMBER(AM19),AM19,0)+Staff!$J15),Staff!$J15),0)),IF(Staff!$K15="Annually",IF(AP$4=Staff!$I15,MIN(Staff!$J15,Staff!$L15),IF(AP$4&gt;Staff!$I15,IFERROR(MIN(Staff!$L15,AD19+Staff!$J15),MIN(Staff!$J15,Staff!$L15)),0))))))</f>
        <v>0</v>
      </c>
      <c r="AQ19" s="567">
        <f>IF(Staff!$K15="Never",IF(AQ$4&gt;=Staff!$I15,MIN(Staff!$J15,Staff!$L15),0),IF(Staff!$K15="Monthly",IF(AQ$4=Staff!$I15,MIN(Staff!$J15,Staff!$L15),IF(AQ$4&gt;Staff!$I15,MIN(Staff!$L15,AP19+Staff!$J15),0)),IF(Staff!$K15="Quarterly",IF(AQ$4=Staff!$I15,MIN(Staff!$J15,Staff!$L15),IF(AQ$4&gt;Staff!$I15,IFERROR(MIN(Staff!$L15,IF(ISNUMBER(AN19),AN19,0)+Staff!$J15),Staff!$J15),0)),IF(Staff!$K15="Annually",IF(AQ$4=Staff!$I15,MIN(Staff!$J15,Staff!$L15),IF(AQ$4&gt;Staff!$I15,IFERROR(MIN(Staff!$L15,AE19+Staff!$J15),MIN(Staff!$J15,Staff!$L15)),0))))))</f>
        <v>0</v>
      </c>
      <c r="AR19" s="567">
        <f>IF(Staff!$K15="Never",IF(AR$4&gt;=Staff!$I15,MIN(Staff!$J15,Staff!$L15),0),IF(Staff!$K15="Monthly",IF(AR$4=Staff!$I15,MIN(Staff!$J15,Staff!$L15),IF(AR$4&gt;Staff!$I15,MIN(Staff!$L15,AQ19+Staff!$J15),0)),IF(Staff!$K15="Quarterly",IF(AR$4=Staff!$I15,MIN(Staff!$J15,Staff!$L15),IF(AR$4&gt;Staff!$I15,IFERROR(MIN(Staff!$L15,IF(ISNUMBER(AO19),AO19,0)+Staff!$J15),Staff!$J15),0)),IF(Staff!$K15="Annually",IF(AR$4=Staff!$I15,MIN(Staff!$J15,Staff!$L15),IF(AR$4&gt;Staff!$I15,IFERROR(MIN(Staff!$L15,AF19+Staff!$J15),MIN(Staff!$J15,Staff!$L15)),0))))))</f>
        <v>0</v>
      </c>
      <c r="AS19" s="567">
        <f>IF(Staff!$K15="Never",IF(AS$4&gt;=Staff!$I15,MIN(Staff!$J15,Staff!$L15),0),IF(Staff!$K15="Monthly",IF(AS$4=Staff!$I15,MIN(Staff!$J15,Staff!$L15),IF(AS$4&gt;Staff!$I15,MIN(Staff!$L15,AR19+Staff!$J15),0)),IF(Staff!$K15="Quarterly",IF(AS$4=Staff!$I15,MIN(Staff!$J15,Staff!$L15),IF(AS$4&gt;Staff!$I15,IFERROR(MIN(Staff!$L15,IF(ISNUMBER(AP19),AP19,0)+Staff!$J15),Staff!$J15),0)),IF(Staff!$K15="Annually",IF(AS$4=Staff!$I15,MIN(Staff!$J15,Staff!$L15),IF(AS$4&gt;Staff!$I15,IFERROR(MIN(Staff!$L15,AG19+Staff!$J15),MIN(Staff!$J15,Staff!$L15)),0))))))</f>
        <v>0</v>
      </c>
      <c r="AT19" s="567">
        <f>IF(Staff!$K15="Never",IF(AT$4&gt;=Staff!$I15,MIN(Staff!$J15,Staff!$L15),0),IF(Staff!$K15="Monthly",IF(AT$4=Staff!$I15,MIN(Staff!$J15,Staff!$L15),IF(AT$4&gt;Staff!$I15,MIN(Staff!$L15,AS19+Staff!$J15),0)),IF(Staff!$K15="Quarterly",IF(AT$4=Staff!$I15,MIN(Staff!$J15,Staff!$L15),IF(AT$4&gt;Staff!$I15,IFERROR(MIN(Staff!$L15,IF(ISNUMBER(AQ19),AQ19,0)+Staff!$J15),Staff!$J15),0)),IF(Staff!$K15="Annually",IF(AT$4=Staff!$I15,MIN(Staff!$J15,Staff!$L15),IF(AT$4&gt;Staff!$I15,IFERROR(MIN(Staff!$L15,AH19+Staff!$J15),MIN(Staff!$J15,Staff!$L15)),0))))))</f>
        <v>0</v>
      </c>
      <c r="AU19" s="567">
        <f>IF(Staff!$K15="Never",IF(AU$4&gt;=Staff!$I15,MIN(Staff!$J15,Staff!$L15),0),IF(Staff!$K15="Monthly",IF(AU$4=Staff!$I15,MIN(Staff!$J15,Staff!$L15),IF(AU$4&gt;Staff!$I15,MIN(Staff!$L15,AT19+Staff!$J15),0)),IF(Staff!$K15="Quarterly",IF(AU$4=Staff!$I15,MIN(Staff!$J15,Staff!$L15),IF(AU$4&gt;Staff!$I15,IFERROR(MIN(Staff!$L15,IF(ISNUMBER(AR19),AR19,0)+Staff!$J15),Staff!$J15),0)),IF(Staff!$K15="Annually",IF(AU$4=Staff!$I15,MIN(Staff!$J15,Staff!$L15),IF(AU$4&gt;Staff!$I15,IFERROR(MIN(Staff!$L15,AI19+Staff!$J15),MIN(Staff!$J15,Staff!$L15)),0))))))</f>
        <v>0</v>
      </c>
      <c r="AV19" s="567">
        <f>IF(Staff!$K15="Never",IF(AV$4&gt;=Staff!$I15,MIN(Staff!$J15,Staff!$L15),0),IF(Staff!$K15="Monthly",IF(AV$4=Staff!$I15,MIN(Staff!$J15,Staff!$L15),IF(AV$4&gt;Staff!$I15,MIN(Staff!$L15,AU19+Staff!$J15),0)),IF(Staff!$K15="Quarterly",IF(AV$4=Staff!$I15,MIN(Staff!$J15,Staff!$L15),IF(AV$4&gt;Staff!$I15,IFERROR(MIN(Staff!$L15,IF(ISNUMBER(AS19),AS19,0)+Staff!$J15),Staff!$J15),0)),IF(Staff!$K15="Annually",IF(AV$4=Staff!$I15,MIN(Staff!$J15,Staff!$L15),IF(AV$4&gt;Staff!$I15,IFERROR(MIN(Staff!$L15,AJ19+Staff!$J15),MIN(Staff!$J15,Staff!$L15)),0))))))</f>
        <v>0</v>
      </c>
      <c r="AW19" s="567">
        <f>IF(Staff!$K15="Never",IF(AW$4&gt;=Staff!$I15,MIN(Staff!$J15,Staff!$L15),0),IF(Staff!$K15="Monthly",IF(AW$4=Staff!$I15,MIN(Staff!$J15,Staff!$L15),IF(AW$4&gt;Staff!$I15,MIN(Staff!$L15,AV19+Staff!$J15),0)),IF(Staff!$K15="Quarterly",IF(AW$4=Staff!$I15,MIN(Staff!$J15,Staff!$L15),IF(AW$4&gt;Staff!$I15,IFERROR(MIN(Staff!$L15,IF(ISNUMBER(AT19),AT19,0)+Staff!$J15),Staff!$J15),0)),IF(Staff!$K15="Annually",IF(AW$4=Staff!$I15,MIN(Staff!$J15,Staff!$L15),IF(AW$4&gt;Staff!$I15,IFERROR(MIN(Staff!$L15,AK19+Staff!$J15),MIN(Staff!$J15,Staff!$L15)),0))))))</f>
        <v>0</v>
      </c>
      <c r="AX19" s="567">
        <f>IF(Staff!$K15="Never",IF(AX$4&gt;=Staff!$I15,MIN(Staff!$J15,Staff!$L15),0),IF(Staff!$K15="Monthly",IF(AX$4=Staff!$I15,MIN(Staff!$J15,Staff!$L15),IF(AX$4&gt;Staff!$I15,MIN(Staff!$L15,AW19+Staff!$J15),0)),IF(Staff!$K15="Quarterly",IF(AX$4=Staff!$I15,MIN(Staff!$J15,Staff!$L15),IF(AX$4&gt;Staff!$I15,IFERROR(MIN(Staff!$L15,IF(ISNUMBER(AU19),AU19,0)+Staff!$J15),Staff!$J15),0)),IF(Staff!$K15="Annually",IF(AX$4=Staff!$I15,MIN(Staff!$J15,Staff!$L15),IF(AX$4&gt;Staff!$I15,IFERROR(MIN(Staff!$L15,AL19+Staff!$J15),MIN(Staff!$J15,Staff!$L15)),0))))))</f>
        <v>0</v>
      </c>
      <c r="AY19" s="567">
        <f>IF(Staff!$K15="Never",IF(AY$4&gt;=Staff!$I15,MIN(Staff!$J15,Staff!$L15),0),IF(Staff!$K15="Monthly",IF(AY$4=Staff!$I15,MIN(Staff!$J15,Staff!$L15),IF(AY$4&gt;Staff!$I15,MIN(Staff!$L15,AX19+Staff!$J15),0)),IF(Staff!$K15="Quarterly",IF(AY$4=Staff!$I15,MIN(Staff!$J15,Staff!$L15),IF(AY$4&gt;Staff!$I15,IFERROR(MIN(Staff!$L15,IF(ISNUMBER(AV19),AV19,0)+Staff!$J15),Staff!$J15),0)),IF(Staff!$K15="Annually",IF(AY$4=Staff!$I15,MIN(Staff!$J15,Staff!$L15),IF(AY$4&gt;Staff!$I15,IFERROR(MIN(Staff!$L15,AM19+Staff!$J15),MIN(Staff!$J15,Staff!$L15)),0))))))</f>
        <v>0</v>
      </c>
      <c r="AZ19" s="567">
        <f>IF(Staff!$K15="Never",IF(AZ$4&gt;=Staff!$I15,MIN(Staff!$J15,Staff!$L15),0),IF(Staff!$K15="Monthly",IF(AZ$4=Staff!$I15,MIN(Staff!$J15,Staff!$L15),IF(AZ$4&gt;Staff!$I15,MIN(Staff!$L15,AY19+Staff!$J15),0)),IF(Staff!$K15="Quarterly",IF(AZ$4=Staff!$I15,MIN(Staff!$J15,Staff!$L15),IF(AZ$4&gt;Staff!$I15,IFERROR(MIN(Staff!$L15,IF(ISNUMBER(AW19),AW19,0)+Staff!$J15),Staff!$J15),0)),IF(Staff!$K15="Annually",IF(AZ$4=Staff!$I15,MIN(Staff!$J15,Staff!$L15),IF(AZ$4&gt;Staff!$I15,IFERROR(MIN(Staff!$L15,AN19+Staff!$J15),MIN(Staff!$J15,Staff!$L15)),0))))))</f>
        <v>0</v>
      </c>
      <c r="BA19" s="567">
        <f>IF(Staff!$K15="Never",IF(BA$4&gt;=Staff!$I15,MIN(Staff!$J15,Staff!$L15),0),IF(Staff!$K15="Monthly",IF(BA$4=Staff!$I15,MIN(Staff!$J15,Staff!$L15),IF(BA$4&gt;Staff!$I15,MIN(Staff!$L15,AZ19+Staff!$J15),0)),IF(Staff!$K15="Quarterly",IF(BA$4=Staff!$I15,MIN(Staff!$J15,Staff!$L15),IF(BA$4&gt;Staff!$I15,IFERROR(MIN(Staff!$L15,IF(ISNUMBER(AX19),AX19,0)+Staff!$J15),Staff!$J15),0)),IF(Staff!$K15="Annually",IF(BA$4=Staff!$I15,MIN(Staff!$J15,Staff!$L15),IF(BA$4&gt;Staff!$I15,IFERROR(MIN(Staff!$L15,AO19+Staff!$J15),MIN(Staff!$J15,Staff!$L15)),0))))))</f>
        <v>0</v>
      </c>
      <c r="BB19" s="567">
        <f>IF(Staff!$K15="Never",IF(BB$4&gt;=Staff!$I15,MIN(Staff!$J15,Staff!$L15),0),IF(Staff!$K15="Monthly",IF(BB$4=Staff!$I15,MIN(Staff!$J15,Staff!$L15),IF(BB$4&gt;Staff!$I15,MIN(Staff!$L15,BA19+Staff!$J15),0)),IF(Staff!$K15="Quarterly",IF(BB$4=Staff!$I15,MIN(Staff!$J15,Staff!$L15),IF(BB$4&gt;Staff!$I15,IFERROR(MIN(Staff!$L15,IF(ISNUMBER(AY19),AY19,0)+Staff!$J15),Staff!$J15),0)),IF(Staff!$K15="Annually",IF(BB$4=Staff!$I15,MIN(Staff!$J15,Staff!$L15),IF(BB$4&gt;Staff!$I15,IFERROR(MIN(Staff!$L15,AP19+Staff!$J15),MIN(Staff!$J15,Staff!$L15)),0))))))</f>
        <v>0</v>
      </c>
      <c r="BC19" s="567">
        <f>IF(Staff!$K15="Never",IF(BC$4&gt;=Staff!$I15,MIN(Staff!$J15,Staff!$L15),0),IF(Staff!$K15="Monthly",IF(BC$4=Staff!$I15,MIN(Staff!$J15,Staff!$L15),IF(BC$4&gt;Staff!$I15,MIN(Staff!$L15,BB19+Staff!$J15),0)),IF(Staff!$K15="Quarterly",IF(BC$4=Staff!$I15,MIN(Staff!$J15,Staff!$L15),IF(BC$4&gt;Staff!$I15,IFERROR(MIN(Staff!$L15,IF(ISNUMBER(AZ19),AZ19,0)+Staff!$J15),Staff!$J15),0)),IF(Staff!$K15="Annually",IF(BC$4=Staff!$I15,MIN(Staff!$J15,Staff!$L15),IF(BC$4&gt;Staff!$I15,IFERROR(MIN(Staff!$L15,AQ19+Staff!$J15),MIN(Staff!$J15,Staff!$L15)),0))))))</f>
        <v>0</v>
      </c>
      <c r="BD19" s="567">
        <f>IF(Staff!$K15="Never",IF(BD$4&gt;=Staff!$I15,MIN(Staff!$J15,Staff!$L15),0),IF(Staff!$K15="Monthly",IF(BD$4=Staff!$I15,MIN(Staff!$J15,Staff!$L15),IF(BD$4&gt;Staff!$I15,MIN(Staff!$L15,BC19+Staff!$J15),0)),IF(Staff!$K15="Quarterly",IF(BD$4=Staff!$I15,MIN(Staff!$J15,Staff!$L15),IF(BD$4&gt;Staff!$I15,IFERROR(MIN(Staff!$L15,IF(ISNUMBER(BA19),BA19,0)+Staff!$J15),Staff!$J15),0)),IF(Staff!$K15="Annually",IF(BD$4=Staff!$I15,MIN(Staff!$J15,Staff!$L15),IF(BD$4&gt;Staff!$I15,IFERROR(MIN(Staff!$L15,AR19+Staff!$J15),MIN(Staff!$J15,Staff!$L15)),0))))))</f>
        <v>0</v>
      </c>
      <c r="BE19" s="567">
        <f>IF(Staff!$K15="Never",IF(BE$4&gt;=Staff!$I15,MIN(Staff!$J15,Staff!$L15),0),IF(Staff!$K15="Monthly",IF(BE$4=Staff!$I15,MIN(Staff!$J15,Staff!$L15),IF(BE$4&gt;Staff!$I15,MIN(Staff!$L15,BD19+Staff!$J15),0)),IF(Staff!$K15="Quarterly",IF(BE$4=Staff!$I15,MIN(Staff!$J15,Staff!$L15),IF(BE$4&gt;Staff!$I15,IFERROR(MIN(Staff!$L15,IF(ISNUMBER(BB19),BB19,0)+Staff!$J15),Staff!$J15),0)),IF(Staff!$K15="Annually",IF(BE$4=Staff!$I15,MIN(Staff!$J15,Staff!$L15),IF(BE$4&gt;Staff!$I15,IFERROR(MIN(Staff!$L15,AS19+Staff!$J15),MIN(Staff!$J15,Staff!$L15)),0))))))</f>
        <v>0</v>
      </c>
      <c r="BF19" s="567">
        <f>IF(Staff!$K15="Never",IF(BF$4&gt;=Staff!$I15,MIN(Staff!$J15,Staff!$L15),0),IF(Staff!$K15="Monthly",IF(BF$4=Staff!$I15,MIN(Staff!$J15,Staff!$L15),IF(BF$4&gt;Staff!$I15,MIN(Staff!$L15,BE19+Staff!$J15),0)),IF(Staff!$K15="Quarterly",IF(BF$4=Staff!$I15,MIN(Staff!$J15,Staff!$L15),IF(BF$4&gt;Staff!$I15,IFERROR(MIN(Staff!$L15,IF(ISNUMBER(BC19),BC19,0)+Staff!$J15),Staff!$J15),0)),IF(Staff!$K15="Annually",IF(BF$4=Staff!$I15,MIN(Staff!$J15,Staff!$L15),IF(BF$4&gt;Staff!$I15,IFERROR(MIN(Staff!$L15,AT19+Staff!$J15),MIN(Staff!$J15,Staff!$L15)),0))))))</f>
        <v>0</v>
      </c>
      <c r="BG19" s="567">
        <f>IF(Staff!$K15="Never",IF(BG$4&gt;=Staff!$I15,MIN(Staff!$J15,Staff!$L15),0),IF(Staff!$K15="Monthly",IF(BG$4=Staff!$I15,MIN(Staff!$J15,Staff!$L15),IF(BG$4&gt;Staff!$I15,MIN(Staff!$L15,BF19+Staff!$J15),0)),IF(Staff!$K15="Quarterly",IF(BG$4=Staff!$I15,MIN(Staff!$J15,Staff!$L15),IF(BG$4&gt;Staff!$I15,IFERROR(MIN(Staff!$L15,IF(ISNUMBER(BD19),BD19,0)+Staff!$J15),Staff!$J15),0)),IF(Staff!$K15="Annually",IF(BG$4=Staff!$I15,MIN(Staff!$J15,Staff!$L15),IF(BG$4&gt;Staff!$I15,IFERROR(MIN(Staff!$L15,AU19+Staff!$J15),MIN(Staff!$J15,Staff!$L15)),0))))))</f>
        <v>0</v>
      </c>
      <c r="BH19" s="567">
        <f>IF(Staff!$K15="Never",IF(BH$4&gt;=Staff!$I15,MIN(Staff!$J15,Staff!$L15),0),IF(Staff!$K15="Monthly",IF(BH$4=Staff!$I15,MIN(Staff!$J15,Staff!$L15),IF(BH$4&gt;Staff!$I15,MIN(Staff!$L15,BG19+Staff!$J15),0)),IF(Staff!$K15="Quarterly",IF(BH$4=Staff!$I15,MIN(Staff!$J15,Staff!$L15),IF(BH$4&gt;Staff!$I15,IFERROR(MIN(Staff!$L15,IF(ISNUMBER(BE19),BE19,0)+Staff!$J15),Staff!$J15),0)),IF(Staff!$K15="Annually",IF(BH$4=Staff!$I15,MIN(Staff!$J15,Staff!$L15),IF(BH$4&gt;Staff!$I15,IFERROR(MIN(Staff!$L15,AV19+Staff!$J15),MIN(Staff!$J15,Staff!$L15)),0))))))</f>
        <v>0</v>
      </c>
      <c r="BI19" s="567">
        <f>IF(Staff!$K15="Never",IF(BI$4&gt;=Staff!$I15,MIN(Staff!$J15,Staff!$L15),0),IF(Staff!$K15="Monthly",IF(BI$4=Staff!$I15,MIN(Staff!$J15,Staff!$L15),IF(BI$4&gt;Staff!$I15,MIN(Staff!$L15,BH19+Staff!$J15),0)),IF(Staff!$K15="Quarterly",IF(BI$4=Staff!$I15,MIN(Staff!$J15,Staff!$L15),IF(BI$4&gt;Staff!$I15,IFERROR(MIN(Staff!$L15,IF(ISNUMBER(BF19),BF19,0)+Staff!$J15),Staff!$J15),0)),IF(Staff!$K15="Annually",IF(BI$4=Staff!$I15,MIN(Staff!$J15,Staff!$L15),IF(BI$4&gt;Staff!$I15,IFERROR(MIN(Staff!$L15,AW19+Staff!$J15),MIN(Staff!$J15,Staff!$L15)),0))))))</f>
        <v>0</v>
      </c>
      <c r="BJ19" s="567">
        <f>IF(Staff!$K15="Never",IF(BJ$4&gt;=Staff!$I15,MIN(Staff!$J15,Staff!$L15),0),IF(Staff!$K15="Monthly",IF(BJ$4=Staff!$I15,MIN(Staff!$J15,Staff!$L15),IF(BJ$4&gt;Staff!$I15,MIN(Staff!$L15,BI19+Staff!$J15),0)),IF(Staff!$K15="Quarterly",IF(BJ$4=Staff!$I15,MIN(Staff!$J15,Staff!$L15),IF(BJ$4&gt;Staff!$I15,IFERROR(MIN(Staff!$L15,IF(ISNUMBER(BG19),BG19,0)+Staff!$J15),Staff!$J15),0)),IF(Staff!$K15="Annually",IF(BJ$4=Staff!$I15,MIN(Staff!$J15,Staff!$L15),IF(BJ$4&gt;Staff!$I15,IFERROR(MIN(Staff!$L15,AX19+Staff!$J15),MIN(Staff!$J15,Staff!$L15)),0))))))</f>
        <v>0</v>
      </c>
      <c r="BK19" s="567">
        <f>IF(Staff!$K15="Never",IF(BK$4&gt;=Staff!$I15,MIN(Staff!$J15,Staff!$L15),0),IF(Staff!$K15="Monthly",IF(BK$4=Staff!$I15,MIN(Staff!$J15,Staff!$L15),IF(BK$4&gt;Staff!$I15,MIN(Staff!$L15,BJ19+Staff!$J15),0)),IF(Staff!$K15="Quarterly",IF(BK$4=Staff!$I15,MIN(Staff!$J15,Staff!$L15),IF(BK$4&gt;Staff!$I15,IFERROR(MIN(Staff!$L15,IF(ISNUMBER(BH19),BH19,0)+Staff!$J15),Staff!$J15),0)),IF(Staff!$K15="Annually",IF(BK$4=Staff!$I15,MIN(Staff!$J15,Staff!$L15),IF(BK$4&gt;Staff!$I15,IFERROR(MIN(Staff!$L15,AY19+Staff!$J15),MIN(Staff!$J15,Staff!$L15)),0))))))</f>
        <v>0</v>
      </c>
      <c r="BL19" s="567">
        <f>IF(Staff!$K15="Never",IF(BL$4&gt;=Staff!$I15,MIN(Staff!$J15,Staff!$L15),0),IF(Staff!$K15="Monthly",IF(BL$4=Staff!$I15,MIN(Staff!$J15,Staff!$L15),IF(BL$4&gt;Staff!$I15,MIN(Staff!$L15,BK19+Staff!$J15),0)),IF(Staff!$K15="Quarterly",IF(BL$4=Staff!$I15,MIN(Staff!$J15,Staff!$L15),IF(BL$4&gt;Staff!$I15,IFERROR(MIN(Staff!$L15,IF(ISNUMBER(BI19),BI19,0)+Staff!$J15),Staff!$J15),0)),IF(Staff!$K15="Annually",IF(BL$4=Staff!$I15,MIN(Staff!$J15,Staff!$L15),IF(BL$4&gt;Staff!$I15,IFERROR(MIN(Staff!$L15,AZ19+Staff!$J15),MIN(Staff!$J15,Staff!$L15)),0))))))</f>
        <v>0</v>
      </c>
      <c r="BM19" s="567">
        <f>IF(Staff!$K15="Never",IF(BM$4&gt;=Staff!$I15,MIN(Staff!$J15,Staff!$L15),0),IF(Staff!$K15="Monthly",IF(BM$4=Staff!$I15,MIN(Staff!$J15,Staff!$L15),IF(BM$4&gt;Staff!$I15,MIN(Staff!$L15,BL19+Staff!$J15),0)),IF(Staff!$K15="Quarterly",IF(BM$4=Staff!$I15,MIN(Staff!$J15,Staff!$L15),IF(BM$4&gt;Staff!$I15,IFERROR(MIN(Staff!$L15,IF(ISNUMBER(BJ19),BJ19,0)+Staff!$J15),Staff!$J15),0)),IF(Staff!$K15="Annually",IF(BM$4=Staff!$I15,MIN(Staff!$J15,Staff!$L15),IF(BM$4&gt;Staff!$I15,IFERROR(MIN(Staff!$L15,BA19+Staff!$J15),MIN(Staff!$J15,Staff!$L15)),0))))))</f>
        <v>0</v>
      </c>
      <c r="BN19" s="567">
        <f>IF(Staff!$K15="Never",IF(BN$4&gt;=Staff!$I15,MIN(Staff!$J15,Staff!$L15),0),IF(Staff!$K15="Monthly",IF(BN$4=Staff!$I15,MIN(Staff!$J15,Staff!$L15),IF(BN$4&gt;Staff!$I15,MIN(Staff!$L15,BM19+Staff!$J15),0)),IF(Staff!$K15="Quarterly",IF(BN$4=Staff!$I15,MIN(Staff!$J15,Staff!$L15),IF(BN$4&gt;Staff!$I15,IFERROR(MIN(Staff!$L15,IF(ISNUMBER(BK19),BK19,0)+Staff!$J15),Staff!$J15),0)),IF(Staff!$K15="Annually",IF(BN$4=Staff!$I15,MIN(Staff!$J15,Staff!$L15),IF(BN$4&gt;Staff!$I15,IFERROR(MIN(Staff!$L15,BB19+Staff!$J15),MIN(Staff!$J15,Staff!$L15)),0))))))</f>
        <v>0</v>
      </c>
      <c r="BO19" s="567">
        <f>IF(Staff!$K15="Never",IF(BO$4&gt;=Staff!$I15,MIN(Staff!$J15,Staff!$L15),0),IF(Staff!$K15="Monthly",IF(BO$4=Staff!$I15,MIN(Staff!$J15,Staff!$L15),IF(BO$4&gt;Staff!$I15,MIN(Staff!$L15,BN19+Staff!$J15),0)),IF(Staff!$K15="Quarterly",IF(BO$4=Staff!$I15,MIN(Staff!$J15,Staff!$L15),IF(BO$4&gt;Staff!$I15,IFERROR(MIN(Staff!$L15,IF(ISNUMBER(BL19),BL19,0)+Staff!$J15),Staff!$J15),0)),IF(Staff!$K15="Annually",IF(BO$4=Staff!$I15,MIN(Staff!$J15,Staff!$L15),IF(BO$4&gt;Staff!$I15,IFERROR(MIN(Staff!$L15,BC19+Staff!$J15),MIN(Staff!$J15,Staff!$L15)),0))))))</f>
        <v>0</v>
      </c>
      <c r="BP19" s="567">
        <f>IF(Staff!$K15="Never",IF(BP$4&gt;=Staff!$I15,MIN(Staff!$J15,Staff!$L15),0),IF(Staff!$K15="Monthly",IF(BP$4=Staff!$I15,MIN(Staff!$J15,Staff!$L15),IF(BP$4&gt;Staff!$I15,MIN(Staff!$L15,BO19+Staff!$J15),0)),IF(Staff!$K15="Quarterly",IF(BP$4=Staff!$I15,MIN(Staff!$J15,Staff!$L15),IF(BP$4&gt;Staff!$I15,IFERROR(MIN(Staff!$L15,IF(ISNUMBER(BM19),BM19,0)+Staff!$J15),Staff!$J15),0)),IF(Staff!$K15="Annually",IF(BP$4=Staff!$I15,MIN(Staff!$J15,Staff!$L15),IF(BP$4&gt;Staff!$I15,IFERROR(MIN(Staff!$L15,BD19+Staff!$J15),MIN(Staff!$J15,Staff!$L15)),0))))))</f>
        <v>0</v>
      </c>
      <c r="BQ19" s="567">
        <f>IF(Staff!$K15="Never",IF(BQ$4&gt;=Staff!$I15,MIN(Staff!$J15,Staff!$L15),0),IF(Staff!$K15="Monthly",IF(BQ$4=Staff!$I15,MIN(Staff!$J15,Staff!$L15),IF(BQ$4&gt;Staff!$I15,MIN(Staff!$L15,BP19+Staff!$J15),0)),IF(Staff!$K15="Quarterly",IF(BQ$4=Staff!$I15,MIN(Staff!$J15,Staff!$L15),IF(BQ$4&gt;Staff!$I15,IFERROR(MIN(Staff!$L15,IF(ISNUMBER(BN19),BN19,0)+Staff!$J15),Staff!$J15),0)),IF(Staff!$K15="Annually",IF(BQ$4=Staff!$I15,MIN(Staff!$J15,Staff!$L15),IF(BQ$4&gt;Staff!$I15,IFERROR(MIN(Staff!$L15,BE19+Staff!$J15),MIN(Staff!$J15,Staff!$L15)),0))))))</f>
        <v>0</v>
      </c>
      <c r="BR19" s="567">
        <f>IF(Staff!$K15="Never",IF(BR$4&gt;=Staff!$I15,MIN(Staff!$J15,Staff!$L15),0),IF(Staff!$K15="Monthly",IF(BR$4=Staff!$I15,MIN(Staff!$J15,Staff!$L15),IF(BR$4&gt;Staff!$I15,MIN(Staff!$L15,BQ19+Staff!$J15),0)),IF(Staff!$K15="Quarterly",IF(BR$4=Staff!$I15,MIN(Staff!$J15,Staff!$L15),IF(BR$4&gt;Staff!$I15,IFERROR(MIN(Staff!$L15,IF(ISNUMBER(BO19),BO19,0)+Staff!$J15),Staff!$J15),0)),IF(Staff!$K15="Annually",IF(BR$4=Staff!$I15,MIN(Staff!$J15,Staff!$L15),IF(BR$4&gt;Staff!$I15,IFERROR(MIN(Staff!$L15,BF19+Staff!$J15),MIN(Staff!$J15,Staff!$L15)),0))))))</f>
        <v>0</v>
      </c>
      <c r="BS19" s="567">
        <f>IF(Staff!$K15="Never",IF(BS$4&gt;=Staff!$I15,MIN(Staff!$J15,Staff!$L15),0),IF(Staff!$K15="Monthly",IF(BS$4=Staff!$I15,MIN(Staff!$J15,Staff!$L15),IF(BS$4&gt;Staff!$I15,MIN(Staff!$L15,BR19+Staff!$J15),0)),IF(Staff!$K15="Quarterly",IF(BS$4=Staff!$I15,MIN(Staff!$J15,Staff!$L15),IF(BS$4&gt;Staff!$I15,IFERROR(MIN(Staff!$L15,IF(ISNUMBER(BP19),BP19,0)+Staff!$J15),Staff!$J15),0)),IF(Staff!$K15="Annually",IF(BS$4=Staff!$I15,MIN(Staff!$J15,Staff!$L15),IF(BS$4&gt;Staff!$I15,IFERROR(MIN(Staff!$L15,BG19+Staff!$J15),MIN(Staff!$J15,Staff!$L15)),0))))))</f>
        <v>0</v>
      </c>
      <c r="BT19" s="567">
        <f>IF(Staff!$K15="Never",IF(BT$4&gt;=Staff!$I15,MIN(Staff!$J15,Staff!$L15),0),IF(Staff!$K15="Monthly",IF(BT$4=Staff!$I15,MIN(Staff!$J15,Staff!$L15),IF(BT$4&gt;Staff!$I15,MIN(Staff!$L15,BS19+Staff!$J15),0)),IF(Staff!$K15="Quarterly",IF(BT$4=Staff!$I15,MIN(Staff!$J15,Staff!$L15),IF(BT$4&gt;Staff!$I15,IFERROR(MIN(Staff!$L15,IF(ISNUMBER(BQ19),BQ19,0)+Staff!$J15),Staff!$J15),0)),IF(Staff!$K15="Annually",IF(BT$4=Staff!$I15,MIN(Staff!$J15,Staff!$L15),IF(BT$4&gt;Staff!$I15,IFERROR(MIN(Staff!$L15,BH19+Staff!$J15),MIN(Staff!$J15,Staff!$L15)),0))))))</f>
        <v>0</v>
      </c>
      <c r="BU19" s="567">
        <f>IF(Staff!$K15="Never",IF(BU$4&gt;=Staff!$I15,MIN(Staff!$J15,Staff!$L15),0),IF(Staff!$K15="Monthly",IF(BU$4=Staff!$I15,MIN(Staff!$J15,Staff!$L15),IF(BU$4&gt;Staff!$I15,MIN(Staff!$L15,BT19+Staff!$J15),0)),IF(Staff!$K15="Quarterly",IF(BU$4=Staff!$I15,MIN(Staff!$J15,Staff!$L15),IF(BU$4&gt;Staff!$I15,IFERROR(MIN(Staff!$L15,IF(ISNUMBER(BR19),BR19,0)+Staff!$J15),Staff!$J15),0)),IF(Staff!$K15="Annually",IF(BU$4=Staff!$I15,MIN(Staff!$J15,Staff!$L15),IF(BU$4&gt;Staff!$I15,IFERROR(MIN(Staff!$L15,BI19+Staff!$J15),MIN(Staff!$J15,Staff!$L15)),0))))))</f>
        <v>0</v>
      </c>
      <c r="BV19" s="567">
        <f>IF(Staff!$K15="Never",IF(BV$4&gt;=Staff!$I15,MIN(Staff!$J15,Staff!$L15),0),IF(Staff!$K15="Monthly",IF(BV$4=Staff!$I15,MIN(Staff!$J15,Staff!$L15),IF(BV$4&gt;Staff!$I15,MIN(Staff!$L15,BU19+Staff!$J15),0)),IF(Staff!$K15="Quarterly",IF(BV$4=Staff!$I15,MIN(Staff!$J15,Staff!$L15),IF(BV$4&gt;Staff!$I15,IFERROR(MIN(Staff!$L15,IF(ISNUMBER(BS19),BS19,0)+Staff!$J15),Staff!$J15),0)),IF(Staff!$K15="Annually",IF(BV$4=Staff!$I15,MIN(Staff!$J15,Staff!$L15),IF(BV$4&gt;Staff!$I15,IFERROR(MIN(Staff!$L15,BJ19+Staff!$J15),MIN(Staff!$J15,Staff!$L15)),0))))))</f>
        <v>0</v>
      </c>
      <c r="BW19" s="567">
        <f>IF(Staff!$K15="Never",IF(BW$4&gt;=Staff!$I15,MIN(Staff!$J15,Staff!$L15),0),IF(Staff!$K15="Monthly",IF(BW$4=Staff!$I15,MIN(Staff!$J15,Staff!$L15),IF(BW$4&gt;Staff!$I15,MIN(Staff!$L15,BV19+Staff!$J15),0)),IF(Staff!$K15="Quarterly",IF(BW$4=Staff!$I15,MIN(Staff!$J15,Staff!$L15),IF(BW$4&gt;Staff!$I15,IFERROR(MIN(Staff!$L15,IF(ISNUMBER(BT19),BT19,0)+Staff!$J15),Staff!$J15),0)),IF(Staff!$K15="Annually",IF(BW$4=Staff!$I15,MIN(Staff!$J15,Staff!$L15),IF(BW$4&gt;Staff!$I15,IFERROR(MIN(Staff!$L15,BK19+Staff!$J15),MIN(Staff!$J15,Staff!$L15)),0))))))</f>
        <v>0</v>
      </c>
      <c r="BX19" s="567">
        <f>IF(Staff!$K15="Never",IF(BX$4&gt;=Staff!$I15,MIN(Staff!$J15,Staff!$L15),0),IF(Staff!$K15="Monthly",IF(BX$4=Staff!$I15,MIN(Staff!$J15,Staff!$L15),IF(BX$4&gt;Staff!$I15,MIN(Staff!$L15,BW19+Staff!$J15),0)),IF(Staff!$K15="Quarterly",IF(BX$4=Staff!$I15,MIN(Staff!$J15,Staff!$L15),IF(BX$4&gt;Staff!$I15,IFERROR(MIN(Staff!$L15,IF(ISNUMBER(BU19),BU19,0)+Staff!$J15),Staff!$J15),0)),IF(Staff!$K15="Annually",IF(BX$4=Staff!$I15,MIN(Staff!$J15,Staff!$L15),IF(BX$4&gt;Staff!$I15,IFERROR(MIN(Staff!$L15,BL19+Staff!$J15),MIN(Staff!$J15,Staff!$L15)),0))))))</f>
        <v>0</v>
      </c>
      <c r="BY19" s="567">
        <f>IF(Staff!$K15="Never",IF(BY$4&gt;=Staff!$I15,MIN(Staff!$J15,Staff!$L15),0),IF(Staff!$K15="Monthly",IF(BY$4=Staff!$I15,MIN(Staff!$J15,Staff!$L15),IF(BY$4&gt;Staff!$I15,MIN(Staff!$L15,BX19+Staff!$J15),0)),IF(Staff!$K15="Quarterly",IF(BY$4=Staff!$I15,MIN(Staff!$J15,Staff!$L15),IF(BY$4&gt;Staff!$I15,IFERROR(MIN(Staff!$L15,IF(ISNUMBER(BV19),BV19,0)+Staff!$J15),Staff!$J15),0)),IF(Staff!$K15="Annually",IF(BY$4=Staff!$I15,MIN(Staff!$J15,Staff!$L15),IF(BY$4&gt;Staff!$I15,IFERROR(MIN(Staff!$L15,BM19+Staff!$J15),MIN(Staff!$J15,Staff!$L15)),0))))))</f>
        <v>0</v>
      </c>
      <c r="BZ19" s="567">
        <f>IF(Staff!$K15="Never",IF(BZ$4&gt;=Staff!$I15,MIN(Staff!$J15,Staff!$L15),0),IF(Staff!$K15="Monthly",IF(BZ$4=Staff!$I15,MIN(Staff!$J15,Staff!$L15),IF(BZ$4&gt;Staff!$I15,MIN(Staff!$L15,BY19+Staff!$J15),0)),IF(Staff!$K15="Quarterly",IF(BZ$4=Staff!$I15,MIN(Staff!$J15,Staff!$L15),IF(BZ$4&gt;Staff!$I15,IFERROR(MIN(Staff!$L15,IF(ISNUMBER(BW19),BW19,0)+Staff!$J15),Staff!$J15),0)),IF(Staff!$K15="Annually",IF(BZ$4=Staff!$I15,MIN(Staff!$J15,Staff!$L15),IF(BZ$4&gt;Staff!$I15,IFERROR(MIN(Staff!$L15,BN19+Staff!$J15),MIN(Staff!$J15,Staff!$L15)),0))))))</f>
        <v>0</v>
      </c>
      <c r="CA19" s="567">
        <f>IF(Staff!$K15="Never",IF(CA$4&gt;=Staff!$I15,MIN(Staff!$J15,Staff!$L15),0),IF(Staff!$K15="Monthly",IF(CA$4=Staff!$I15,MIN(Staff!$J15,Staff!$L15),IF(CA$4&gt;Staff!$I15,MIN(Staff!$L15,BZ19+Staff!$J15),0)),IF(Staff!$K15="Quarterly",IF(CA$4=Staff!$I15,MIN(Staff!$J15,Staff!$L15),IF(CA$4&gt;Staff!$I15,IFERROR(MIN(Staff!$L15,IF(ISNUMBER(BX19),BX19,0)+Staff!$J15),Staff!$J15),0)),IF(Staff!$K15="Annually",IF(CA$4=Staff!$I15,MIN(Staff!$J15,Staff!$L15),IF(CA$4&gt;Staff!$I15,IFERROR(MIN(Staff!$L15,BO19+Staff!$J15),MIN(Staff!$J15,Staff!$L15)),0))))))</f>
        <v>0</v>
      </c>
      <c r="CB19" s="567">
        <f>IF(Staff!$K15="Never",IF(CB$4&gt;=Staff!$I15,MIN(Staff!$J15,Staff!$L15),0),IF(Staff!$K15="Monthly",IF(CB$4=Staff!$I15,MIN(Staff!$J15,Staff!$L15),IF(CB$4&gt;Staff!$I15,MIN(Staff!$L15,CA19+Staff!$J15),0)),IF(Staff!$K15="Quarterly",IF(CB$4=Staff!$I15,MIN(Staff!$J15,Staff!$L15),IF(CB$4&gt;Staff!$I15,IFERROR(MIN(Staff!$L15,IF(ISNUMBER(BY19),BY19,0)+Staff!$J15),Staff!$J15),0)),IF(Staff!$K15="Annually",IF(CB$4=Staff!$I15,MIN(Staff!$J15,Staff!$L15),IF(CB$4&gt;Staff!$I15,IFERROR(MIN(Staff!$L15,BP19+Staff!$J15),MIN(Staff!$J15,Staff!$L15)),0))))))</f>
        <v>0</v>
      </c>
      <c r="CC19" s="567">
        <f>IF(Staff!$K15="Never",IF(CC$4&gt;=Staff!$I15,MIN(Staff!$J15,Staff!$L15),0),IF(Staff!$K15="Monthly",IF(CC$4=Staff!$I15,MIN(Staff!$J15,Staff!$L15),IF(CC$4&gt;Staff!$I15,MIN(Staff!$L15,CB19+Staff!$J15),0)),IF(Staff!$K15="Quarterly",IF(CC$4=Staff!$I15,MIN(Staff!$J15,Staff!$L15),IF(CC$4&gt;Staff!$I15,IFERROR(MIN(Staff!$L15,IF(ISNUMBER(BZ19),BZ19,0)+Staff!$J15),Staff!$J15),0)),IF(Staff!$K15="Annually",IF(CC$4=Staff!$I15,MIN(Staff!$J15,Staff!$L15),IF(CC$4&gt;Staff!$I15,IFERROR(MIN(Staff!$L15,BQ19+Staff!$J15),MIN(Staff!$J15,Staff!$L15)),0))))))</f>
        <v>0</v>
      </c>
      <c r="CD19" s="567">
        <f>IF(Staff!$K15="Never",IF(CD$4&gt;=Staff!$I15,MIN(Staff!$J15,Staff!$L15),0),IF(Staff!$K15="Monthly",IF(CD$4=Staff!$I15,MIN(Staff!$J15,Staff!$L15),IF(CD$4&gt;Staff!$I15,MIN(Staff!$L15,CC19+Staff!$J15),0)),IF(Staff!$K15="Quarterly",IF(CD$4=Staff!$I15,MIN(Staff!$J15,Staff!$L15),IF(CD$4&gt;Staff!$I15,IFERROR(MIN(Staff!$L15,IF(ISNUMBER(CA19),CA19,0)+Staff!$J15),Staff!$J15),0)),IF(Staff!$K15="Annually",IF(CD$4=Staff!$I15,MIN(Staff!$J15,Staff!$L15),IF(CD$4&gt;Staff!$I15,IFERROR(MIN(Staff!$L15,BR19+Staff!$J15),MIN(Staff!$J15,Staff!$L15)),0))))))</f>
        <v>0</v>
      </c>
      <c r="CE19" s="567">
        <f>IF(Staff!$K15="Never",IF(CE$4&gt;=Staff!$I15,MIN(Staff!$J15,Staff!$L15),0),IF(Staff!$K15="Monthly",IF(CE$4=Staff!$I15,MIN(Staff!$J15,Staff!$L15),IF(CE$4&gt;Staff!$I15,MIN(Staff!$L15,CD19+Staff!$J15),0)),IF(Staff!$K15="Quarterly",IF(CE$4=Staff!$I15,MIN(Staff!$J15,Staff!$L15),IF(CE$4&gt;Staff!$I15,IFERROR(MIN(Staff!$L15,IF(ISNUMBER(CB19),CB19,0)+Staff!$J15),Staff!$J15),0)),IF(Staff!$K15="Annually",IF(CE$4=Staff!$I15,MIN(Staff!$J15,Staff!$L15),IF(CE$4&gt;Staff!$I15,IFERROR(MIN(Staff!$L15,BS19+Staff!$J15),MIN(Staff!$J15,Staff!$L15)),0))))))</f>
        <v>0</v>
      </c>
      <c r="CF19" s="567">
        <f>IF(Staff!$K15="Never",IF(CF$4&gt;=Staff!$I15,MIN(Staff!$J15,Staff!$L15),0),IF(Staff!$K15="Monthly",IF(CF$4=Staff!$I15,MIN(Staff!$J15,Staff!$L15),IF(CF$4&gt;Staff!$I15,MIN(Staff!$L15,CE19+Staff!$J15),0)),IF(Staff!$K15="Quarterly",IF(CF$4=Staff!$I15,MIN(Staff!$J15,Staff!$L15),IF(CF$4&gt;Staff!$I15,IFERROR(MIN(Staff!$L15,IF(ISNUMBER(CC19),CC19,0)+Staff!$J15),Staff!$J15),0)),IF(Staff!$K15="Annually",IF(CF$4=Staff!$I15,MIN(Staff!$J15,Staff!$L15),IF(CF$4&gt;Staff!$I15,IFERROR(MIN(Staff!$L15,BT19+Staff!$J15),MIN(Staff!$J15,Staff!$L15)),0))))))</f>
        <v>0</v>
      </c>
      <c r="CG19" s="567">
        <f>IF(Staff!$K15="Never",IF(CG$4&gt;=Staff!$I15,MIN(Staff!$J15,Staff!$L15),0),IF(Staff!$K15="Monthly",IF(CG$4=Staff!$I15,MIN(Staff!$J15,Staff!$L15),IF(CG$4&gt;Staff!$I15,MIN(Staff!$L15,CF19+Staff!$J15),0)),IF(Staff!$K15="Quarterly",IF(CG$4=Staff!$I15,MIN(Staff!$J15,Staff!$L15),IF(CG$4&gt;Staff!$I15,IFERROR(MIN(Staff!$L15,IF(ISNUMBER(CD19),CD19,0)+Staff!$J15),Staff!$J15),0)),IF(Staff!$K15="Annually",IF(CG$4=Staff!$I15,MIN(Staff!$J15,Staff!$L15),IF(CG$4&gt;Staff!$I15,IFERROR(MIN(Staff!$L15,BU19+Staff!$J15),MIN(Staff!$J15,Staff!$L15)),0))))))</f>
        <v>0</v>
      </c>
      <c r="CH19" s="567">
        <f>IF(Staff!$K15="Never",IF(CH$4&gt;=Staff!$I15,MIN(Staff!$J15,Staff!$L15),0),IF(Staff!$K15="Monthly",IF(CH$4=Staff!$I15,MIN(Staff!$J15,Staff!$L15),IF(CH$4&gt;Staff!$I15,MIN(Staff!$L15,CG19+Staff!$J15),0)),IF(Staff!$K15="Quarterly",IF(CH$4=Staff!$I15,MIN(Staff!$J15,Staff!$L15),IF(CH$4&gt;Staff!$I15,IFERROR(MIN(Staff!$L15,IF(ISNUMBER(CE19),CE19,0)+Staff!$J15),Staff!$J15),0)),IF(Staff!$K15="Annually",IF(CH$4=Staff!$I15,MIN(Staff!$J15,Staff!$L15),IF(CH$4&gt;Staff!$I15,IFERROR(MIN(Staff!$L15,BV19+Staff!$J15),MIN(Staff!$J15,Staff!$L15)),0))))))</f>
        <v>0</v>
      </c>
      <c r="CI19" s="567">
        <f>IF(Staff!$K15="Never",IF(CI$4&gt;=Staff!$I15,MIN(Staff!$J15,Staff!$L15),0),IF(Staff!$K15="Monthly",IF(CI$4=Staff!$I15,MIN(Staff!$J15,Staff!$L15),IF(CI$4&gt;Staff!$I15,MIN(Staff!$L15,CH19+Staff!$J15),0)),IF(Staff!$K15="Quarterly",IF(CI$4=Staff!$I15,MIN(Staff!$J15,Staff!$L15),IF(CI$4&gt;Staff!$I15,IFERROR(MIN(Staff!$L15,IF(ISNUMBER(CF19),CF19,0)+Staff!$J15),Staff!$J15),0)),IF(Staff!$K15="Annually",IF(CI$4=Staff!$I15,MIN(Staff!$J15,Staff!$L15),IF(CI$4&gt;Staff!$I15,IFERROR(MIN(Staff!$L15,BW19+Staff!$J15),MIN(Staff!$J15,Staff!$L15)),0))))))</f>
        <v>0</v>
      </c>
    </row>
    <row r="20" spans="1:87" ht="15.75" hidden="1" customHeight="1" outlineLevel="1">
      <c r="A20" s="875" t="str">
        <f>Staff!A16</f>
        <v>Other 5</v>
      </c>
      <c r="B20" s="876"/>
      <c r="C20" s="719" t="s">
        <v>289</v>
      </c>
      <c r="D20" s="567">
        <f>IF(Staff!$K16="Never",IF(D$4&gt;=Staff!$I16,MIN(Staff!$J16,Staff!$L16),0),IF(Staff!$K16="Monthly",IF(D$4=Staff!$I16,MIN(Staff!$J16,Staff!$L16),IF(D$4&gt;Staff!$I16,MIN(Staff!$L16,C20+Staff!$J16),0)),IF(Staff!$K16="Quarterly",IF(D$4=Staff!$I16,MIN(Staff!$J16,Staff!$L16),IF(D$4&gt;Staff!$I16,IFERROR(MIN(Staff!$L16,IF(ISNUMBER(A20),A20,0)+Staff!$J16),Staff!$J16),0)),IF(Staff!$K16="Annually",IF(D$4=Staff!$I16,MIN(Staff!$J16,Staff!$L16),IF(D$4&gt;Staff!$I16,IFERROR(MIN(Staff!$L16,#REF!+Staff!$J16),MIN(Staff!$J16,Staff!$L16)),0))))))</f>
        <v>0</v>
      </c>
      <c r="E20" s="567">
        <f>IF(Staff!$K16="Never",IF(E$4&gt;=Staff!$I16,MIN(Staff!$J16,Staff!$L16),0),IF(Staff!$K16="Monthly",IF(E$4=Staff!$I16,MIN(Staff!$J16,Staff!$L16),IF(E$4&gt;Staff!$I16,MIN(Staff!$L16,D20+Staff!$J16),0)),IF(Staff!$K16="Quarterly",IF(E$4=Staff!$I16,MIN(Staff!$J16,Staff!$L16),IF(E$4&gt;Staff!$I16,IFERROR(MIN(Staff!$L16,IF(ISNUMBER(B20),B20,0)+Staff!$J16),Staff!$J16),0)),IF(Staff!$K16="Annually",IF(E$4=Staff!$I16,MIN(Staff!$J16,Staff!$L16),IF(E$4&gt;Staff!$I16,IFERROR(MIN(Staff!$L16,#REF!+Staff!$J16),MIN(Staff!$J16,Staff!$L16)),0))))))</f>
        <v>0</v>
      </c>
      <c r="F20" s="567">
        <f>IF(Staff!$K16="Never",IF(F$4&gt;=Staff!$I16,MIN(Staff!$J16,Staff!$L16),0),IF(Staff!$K16="Monthly",IF(F$4=Staff!$I16,MIN(Staff!$J16,Staff!$L16),IF(F$4&gt;Staff!$I16,MIN(Staff!$L16,E20+Staff!$J16),0)),IF(Staff!$K16="Quarterly",IF(F$4=Staff!$I16,MIN(Staff!$J16,Staff!$L16),IF(F$4&gt;Staff!$I16,IFERROR(MIN(Staff!$L16,IF(ISNUMBER(C20),C20,0)+Staff!$J16),Staff!$J16),0)),IF(Staff!$K16="Annually",IF(F$4=Staff!$I16,MIN(Staff!$J16,Staff!$L16),IF(F$4&gt;Staff!$I16,IFERROR(MIN(Staff!$L16,#REF!+Staff!$J16),MIN(Staff!$J16,Staff!$L16)),0))))))</f>
        <v>0</v>
      </c>
      <c r="G20" s="567">
        <f>IF(Staff!$K16="Never",IF(G$4&gt;=Staff!$I16,MIN(Staff!$J16,Staff!$L16),0),IF(Staff!$K16="Monthly",IF(G$4=Staff!$I16,MIN(Staff!$J16,Staff!$L16),IF(G$4&gt;Staff!$I16,MIN(Staff!$L16,F20+Staff!$J16),0)),IF(Staff!$K16="Quarterly",IF(G$4=Staff!$I16,MIN(Staff!$J16,Staff!$L16),IF(G$4&gt;Staff!$I16,IFERROR(MIN(Staff!$L16,IF(ISNUMBER(D20),D20,0)+Staff!$J16),Staff!$J16),0)),IF(Staff!$K16="Annually",IF(G$4=Staff!$I16,MIN(Staff!$J16,Staff!$L16),IF(G$4&gt;Staff!$I16,IFERROR(MIN(Staff!$L16,#REF!+Staff!$J16),MIN(Staff!$J16,Staff!$L16)),0))))))</f>
        <v>0</v>
      </c>
      <c r="H20" s="567">
        <f>IF(Staff!$K16="Never",IF(H$4&gt;=Staff!$I16,MIN(Staff!$J16,Staff!$L16),0),IF(Staff!$K16="Monthly",IF(H$4=Staff!$I16,MIN(Staff!$J16,Staff!$L16),IF(H$4&gt;Staff!$I16,MIN(Staff!$L16,G20+Staff!$J16),0)),IF(Staff!$K16="Quarterly",IF(H$4=Staff!$I16,MIN(Staff!$J16,Staff!$L16),IF(H$4&gt;Staff!$I16,IFERROR(MIN(Staff!$L16,IF(ISNUMBER(E20),E20,0)+Staff!$J16),Staff!$J16),0)),IF(Staff!$K16="Annually",IF(H$4=Staff!$I16,MIN(Staff!$J16,Staff!$L16),IF(H$4&gt;Staff!$I16,IFERROR(MIN(Staff!$L16,#REF!+Staff!$J16),MIN(Staff!$J16,Staff!$L16)),0))))))</f>
        <v>0</v>
      </c>
      <c r="I20" s="567">
        <f>IF(Staff!$K16="Never",IF(I$4&gt;=Staff!$I16,MIN(Staff!$J16,Staff!$L16),0),IF(Staff!$K16="Monthly",IF(I$4=Staff!$I16,MIN(Staff!$J16,Staff!$L16),IF(I$4&gt;Staff!$I16,MIN(Staff!$L16,H20+Staff!$J16),0)),IF(Staff!$K16="Quarterly",IF(I$4=Staff!$I16,MIN(Staff!$J16,Staff!$L16),IF(I$4&gt;Staff!$I16,IFERROR(MIN(Staff!$L16,IF(ISNUMBER(F20),F20,0)+Staff!$J16),Staff!$J16),0)),IF(Staff!$K16="Annually",IF(I$4=Staff!$I16,MIN(Staff!$J16,Staff!$L16),IF(I$4&gt;Staff!$I16,IFERROR(MIN(Staff!$L16,#REF!+Staff!$J16),MIN(Staff!$J16,Staff!$L16)),0))))))</f>
        <v>0</v>
      </c>
      <c r="J20" s="567">
        <f>IF(Staff!$K16="Never",IF(J$4&gt;=Staff!$I16,MIN(Staff!$J16,Staff!$L16),0),IF(Staff!$K16="Monthly",IF(J$4=Staff!$I16,MIN(Staff!$J16,Staff!$L16),IF(J$4&gt;Staff!$I16,MIN(Staff!$L16,I20+Staff!$J16),0)),IF(Staff!$K16="Quarterly",IF(J$4=Staff!$I16,MIN(Staff!$J16,Staff!$L16),IF(J$4&gt;Staff!$I16,IFERROR(MIN(Staff!$L16,IF(ISNUMBER(G20),G20,0)+Staff!$J16),Staff!$J16),0)),IF(Staff!$K16="Annually",IF(J$4=Staff!$I16,MIN(Staff!$J16,Staff!$L16),IF(J$4&gt;Staff!$I16,IFERROR(MIN(Staff!$L16,#REF!+Staff!$J16),MIN(Staff!$J16,Staff!$L16)),0))))))</f>
        <v>0</v>
      </c>
      <c r="K20" s="567">
        <f>IF(Staff!$K16="Never",IF(K$4&gt;=Staff!$I16,MIN(Staff!$J16,Staff!$L16),0),IF(Staff!$K16="Monthly",IF(K$4=Staff!$I16,MIN(Staff!$J16,Staff!$L16),IF(K$4&gt;Staff!$I16,MIN(Staff!$L16,J20+Staff!$J16),0)),IF(Staff!$K16="Quarterly",IF(K$4=Staff!$I16,MIN(Staff!$J16,Staff!$L16),IF(K$4&gt;Staff!$I16,IFERROR(MIN(Staff!$L16,IF(ISNUMBER(H20),H20,0)+Staff!$J16),Staff!$J16),0)),IF(Staff!$K16="Annually",IF(K$4=Staff!$I16,MIN(Staff!$J16,Staff!$L16),IF(K$4&gt;Staff!$I16,IFERROR(MIN(Staff!$L16,#REF!+Staff!$J16),MIN(Staff!$J16,Staff!$L16)),0))))))</f>
        <v>0</v>
      </c>
      <c r="L20" s="567">
        <f>IF(Staff!$K16="Never",IF(L$4&gt;=Staff!$I16,MIN(Staff!$J16,Staff!$L16),0),IF(Staff!$K16="Monthly",IF(L$4=Staff!$I16,MIN(Staff!$J16,Staff!$L16),IF(L$4&gt;Staff!$I16,MIN(Staff!$L16,K20+Staff!$J16),0)),IF(Staff!$K16="Quarterly",IF(L$4=Staff!$I16,MIN(Staff!$J16,Staff!$L16),IF(L$4&gt;Staff!$I16,IFERROR(MIN(Staff!$L16,IF(ISNUMBER(I20),I20,0)+Staff!$J16),Staff!$J16),0)),IF(Staff!$K16="Annually",IF(L$4=Staff!$I16,MIN(Staff!$J16,Staff!$L16),IF(L$4&gt;Staff!$I16,IFERROR(MIN(Staff!$L16,#REF!+Staff!$J16),MIN(Staff!$J16,Staff!$L16)),0))))))</f>
        <v>0</v>
      </c>
      <c r="M20" s="567">
        <f>IF(Staff!$K16="Never",IF(M$4&gt;=Staff!$I16,MIN(Staff!$J16,Staff!$L16),0),IF(Staff!$K16="Monthly",IF(M$4=Staff!$I16,MIN(Staff!$J16,Staff!$L16),IF(M$4&gt;Staff!$I16,MIN(Staff!$L16,L20+Staff!$J16),0)),IF(Staff!$K16="Quarterly",IF(M$4=Staff!$I16,MIN(Staff!$J16,Staff!$L16),IF(M$4&gt;Staff!$I16,IFERROR(MIN(Staff!$L16,IF(ISNUMBER(J20),J20,0)+Staff!$J16),Staff!$J16),0)),IF(Staff!$K16="Annually",IF(M$4=Staff!$I16,MIN(Staff!$J16,Staff!$L16),IF(M$4&gt;Staff!$I16,IFERROR(MIN(Staff!$L16,A20+Staff!$J16),MIN(Staff!$J16,Staff!$L16)),0))))))</f>
        <v>0</v>
      </c>
      <c r="N20" s="567">
        <f>IF(Staff!$K16="Never",IF(N$4&gt;=Staff!$I16,MIN(Staff!$J16,Staff!$L16),0),IF(Staff!$K16="Monthly",IF(N$4=Staff!$I16,MIN(Staff!$J16,Staff!$L16),IF(N$4&gt;Staff!$I16,MIN(Staff!$L16,M20+Staff!$J16),0)),IF(Staff!$K16="Quarterly",IF(N$4=Staff!$I16,MIN(Staff!$J16,Staff!$L16),IF(N$4&gt;Staff!$I16,IFERROR(MIN(Staff!$L16,IF(ISNUMBER(K20),K20,0)+Staff!$J16),Staff!$J16),0)),IF(Staff!$K16="Annually",IF(N$4=Staff!$I16,MIN(Staff!$J16,Staff!$L16),IF(N$4&gt;Staff!$I16,IFERROR(MIN(Staff!$L16,B20+Staff!$J16),MIN(Staff!$J16,Staff!$L16)),0))))))</f>
        <v>0</v>
      </c>
      <c r="O20" s="567">
        <f>IF(Staff!$K16="Never",IF(O$4&gt;=Staff!$I16,MIN(Staff!$J16,Staff!$L16),0),IF(Staff!$K16="Monthly",IF(O$4=Staff!$I16,MIN(Staff!$J16,Staff!$L16),IF(O$4&gt;Staff!$I16,MIN(Staff!$L16,N20+Staff!$J16),0)),IF(Staff!$K16="Quarterly",IF(O$4=Staff!$I16,MIN(Staff!$J16,Staff!$L16),IF(O$4&gt;Staff!$I16,IFERROR(MIN(Staff!$L16,IF(ISNUMBER(L20),L20,0)+Staff!$J16),Staff!$J16),0)),IF(Staff!$K16="Annually",IF(O$4=Staff!$I16,MIN(Staff!$J16,Staff!$L16),IF(O$4&gt;Staff!$I16,IFERROR(MIN(Staff!$L16,C20+Staff!$J16),MIN(Staff!$J16,Staff!$L16)),0))))))</f>
        <v>0</v>
      </c>
      <c r="P20" s="567">
        <f>IF(Staff!$K16="Never",IF(P$4&gt;=Staff!$I16,MIN(Staff!$J16,Staff!$L16),0),IF(Staff!$K16="Monthly",IF(P$4=Staff!$I16,MIN(Staff!$J16,Staff!$L16),IF(P$4&gt;Staff!$I16,MIN(Staff!$L16,O20+Staff!$J16),0)),IF(Staff!$K16="Quarterly",IF(P$4=Staff!$I16,MIN(Staff!$J16,Staff!$L16),IF(P$4&gt;Staff!$I16,IFERROR(MIN(Staff!$L16,IF(ISNUMBER(M20),M20,0)+Staff!$J16),Staff!$J16),0)),IF(Staff!$K16="Annually",IF(P$4=Staff!$I16,MIN(Staff!$J16,Staff!$L16),IF(P$4&gt;Staff!$I16,IFERROR(MIN(Staff!$L16,D20+Staff!$J16),MIN(Staff!$J16,Staff!$L16)),0))))))</f>
        <v>0</v>
      </c>
      <c r="Q20" s="567">
        <f>IF(Staff!$K16="Never",IF(Q$4&gt;=Staff!$I16,MIN(Staff!$J16,Staff!$L16),0),IF(Staff!$K16="Monthly",IF(Q$4=Staff!$I16,MIN(Staff!$J16,Staff!$L16),IF(Q$4&gt;Staff!$I16,MIN(Staff!$L16,P20+Staff!$J16),0)),IF(Staff!$K16="Quarterly",IF(Q$4=Staff!$I16,MIN(Staff!$J16,Staff!$L16),IF(Q$4&gt;Staff!$I16,IFERROR(MIN(Staff!$L16,IF(ISNUMBER(N20),N20,0)+Staff!$J16),Staff!$J16),0)),IF(Staff!$K16="Annually",IF(Q$4=Staff!$I16,MIN(Staff!$J16,Staff!$L16),IF(Q$4&gt;Staff!$I16,IFERROR(MIN(Staff!$L16,E20+Staff!$J16),MIN(Staff!$J16,Staff!$L16)),0))))))</f>
        <v>0</v>
      </c>
      <c r="R20" s="567">
        <f>IF(Staff!$K16="Never",IF(R$4&gt;=Staff!$I16,MIN(Staff!$J16,Staff!$L16),0),IF(Staff!$K16="Monthly",IF(R$4=Staff!$I16,MIN(Staff!$J16,Staff!$L16),IF(R$4&gt;Staff!$I16,MIN(Staff!$L16,Q20+Staff!$J16),0)),IF(Staff!$K16="Quarterly",IF(R$4=Staff!$I16,MIN(Staff!$J16,Staff!$L16),IF(R$4&gt;Staff!$I16,IFERROR(MIN(Staff!$L16,IF(ISNUMBER(O20),O20,0)+Staff!$J16),Staff!$J16),0)),IF(Staff!$K16="Annually",IF(R$4=Staff!$I16,MIN(Staff!$J16,Staff!$L16),IF(R$4&gt;Staff!$I16,IFERROR(MIN(Staff!$L16,F20+Staff!$J16),MIN(Staff!$J16,Staff!$L16)),0))))))</f>
        <v>0</v>
      </c>
      <c r="S20" s="567">
        <f>IF(Staff!$K16="Never",IF(S$4&gt;=Staff!$I16,MIN(Staff!$J16,Staff!$L16),0),IF(Staff!$K16="Monthly",IF(S$4=Staff!$I16,MIN(Staff!$J16,Staff!$L16),IF(S$4&gt;Staff!$I16,MIN(Staff!$L16,R20+Staff!$J16),0)),IF(Staff!$K16="Quarterly",IF(S$4=Staff!$I16,MIN(Staff!$J16,Staff!$L16),IF(S$4&gt;Staff!$I16,IFERROR(MIN(Staff!$L16,IF(ISNUMBER(P20),P20,0)+Staff!$J16),Staff!$J16),0)),IF(Staff!$K16="Annually",IF(S$4=Staff!$I16,MIN(Staff!$J16,Staff!$L16),IF(S$4&gt;Staff!$I16,IFERROR(MIN(Staff!$L16,G20+Staff!$J16),MIN(Staff!$J16,Staff!$L16)),0))))))</f>
        <v>0</v>
      </c>
      <c r="T20" s="567">
        <f>IF(Staff!$K16="Never",IF(T$4&gt;=Staff!$I16,MIN(Staff!$J16,Staff!$L16),0),IF(Staff!$K16="Monthly",IF(T$4=Staff!$I16,MIN(Staff!$J16,Staff!$L16),IF(T$4&gt;Staff!$I16,MIN(Staff!$L16,S20+Staff!$J16),0)),IF(Staff!$K16="Quarterly",IF(T$4=Staff!$I16,MIN(Staff!$J16,Staff!$L16),IF(T$4&gt;Staff!$I16,IFERROR(MIN(Staff!$L16,IF(ISNUMBER(Q20),Q20,0)+Staff!$J16),Staff!$J16),0)),IF(Staff!$K16="Annually",IF(T$4=Staff!$I16,MIN(Staff!$J16,Staff!$L16),IF(T$4&gt;Staff!$I16,IFERROR(MIN(Staff!$L16,H20+Staff!$J16),MIN(Staff!$J16,Staff!$L16)),0))))))</f>
        <v>0</v>
      </c>
      <c r="U20" s="567">
        <f>IF(Staff!$K16="Never",IF(U$4&gt;=Staff!$I16,MIN(Staff!$J16,Staff!$L16),0),IF(Staff!$K16="Monthly",IF(U$4=Staff!$I16,MIN(Staff!$J16,Staff!$L16),IF(U$4&gt;Staff!$I16,MIN(Staff!$L16,T20+Staff!$J16),0)),IF(Staff!$K16="Quarterly",IF(U$4=Staff!$I16,MIN(Staff!$J16,Staff!$L16),IF(U$4&gt;Staff!$I16,IFERROR(MIN(Staff!$L16,IF(ISNUMBER(R20),R20,0)+Staff!$J16),Staff!$J16),0)),IF(Staff!$K16="Annually",IF(U$4=Staff!$I16,MIN(Staff!$J16,Staff!$L16),IF(U$4&gt;Staff!$I16,IFERROR(MIN(Staff!$L16,I20+Staff!$J16),MIN(Staff!$J16,Staff!$L16)),0))))))</f>
        <v>0</v>
      </c>
      <c r="V20" s="567">
        <f>IF(Staff!$K16="Never",IF(V$4&gt;=Staff!$I16,MIN(Staff!$J16,Staff!$L16),0),IF(Staff!$K16="Monthly",IF(V$4=Staff!$I16,MIN(Staff!$J16,Staff!$L16),IF(V$4&gt;Staff!$I16,MIN(Staff!$L16,U20+Staff!$J16),0)),IF(Staff!$K16="Quarterly",IF(V$4=Staff!$I16,MIN(Staff!$J16,Staff!$L16),IF(V$4&gt;Staff!$I16,IFERROR(MIN(Staff!$L16,IF(ISNUMBER(S20),S20,0)+Staff!$J16),Staff!$J16),0)),IF(Staff!$K16="Annually",IF(V$4=Staff!$I16,MIN(Staff!$J16,Staff!$L16),IF(V$4&gt;Staff!$I16,IFERROR(MIN(Staff!$L16,J20+Staff!$J16),MIN(Staff!$J16,Staff!$L16)),0))))))</f>
        <v>0</v>
      </c>
      <c r="W20" s="567">
        <f>IF(Staff!$K16="Never",IF(W$4&gt;=Staff!$I16,MIN(Staff!$J16,Staff!$L16),0),IF(Staff!$K16="Monthly",IF(W$4=Staff!$I16,MIN(Staff!$J16,Staff!$L16),IF(W$4&gt;Staff!$I16,MIN(Staff!$L16,V20+Staff!$J16),0)),IF(Staff!$K16="Quarterly",IF(W$4=Staff!$I16,MIN(Staff!$J16,Staff!$L16),IF(W$4&gt;Staff!$I16,IFERROR(MIN(Staff!$L16,IF(ISNUMBER(T20),T20,0)+Staff!$J16),Staff!$J16),0)),IF(Staff!$K16="Annually",IF(W$4=Staff!$I16,MIN(Staff!$J16,Staff!$L16),IF(W$4&gt;Staff!$I16,IFERROR(MIN(Staff!$L16,K20+Staff!$J16),MIN(Staff!$J16,Staff!$L16)),0))))))</f>
        <v>0</v>
      </c>
      <c r="X20" s="567">
        <f>IF(Staff!$K16="Never",IF(X$4&gt;=Staff!$I16,MIN(Staff!$J16,Staff!$L16),0),IF(Staff!$K16="Monthly",IF(X$4=Staff!$I16,MIN(Staff!$J16,Staff!$L16),IF(X$4&gt;Staff!$I16,MIN(Staff!$L16,W20+Staff!$J16),0)),IF(Staff!$K16="Quarterly",IF(X$4=Staff!$I16,MIN(Staff!$J16,Staff!$L16),IF(X$4&gt;Staff!$I16,IFERROR(MIN(Staff!$L16,IF(ISNUMBER(U20),U20,0)+Staff!$J16),Staff!$J16),0)),IF(Staff!$K16="Annually",IF(X$4=Staff!$I16,MIN(Staff!$J16,Staff!$L16),IF(X$4&gt;Staff!$I16,IFERROR(MIN(Staff!$L16,L20+Staff!$J16),MIN(Staff!$J16,Staff!$L16)),0))))))</f>
        <v>0</v>
      </c>
      <c r="Y20" s="567">
        <f>IF(Staff!$K16="Never",IF(Y$4&gt;=Staff!$I16,MIN(Staff!$J16,Staff!$L16),0),IF(Staff!$K16="Monthly",IF(Y$4=Staff!$I16,MIN(Staff!$J16,Staff!$L16),IF(Y$4&gt;Staff!$I16,MIN(Staff!$L16,X20+Staff!$J16),0)),IF(Staff!$K16="Quarterly",IF(Y$4=Staff!$I16,MIN(Staff!$J16,Staff!$L16),IF(Y$4&gt;Staff!$I16,IFERROR(MIN(Staff!$L16,IF(ISNUMBER(V20),V20,0)+Staff!$J16),Staff!$J16),0)),IF(Staff!$K16="Annually",IF(Y$4=Staff!$I16,MIN(Staff!$J16,Staff!$L16),IF(Y$4&gt;Staff!$I16,IFERROR(MIN(Staff!$L16,M20+Staff!$J16),MIN(Staff!$J16,Staff!$L16)),0))))))</f>
        <v>0</v>
      </c>
      <c r="Z20" s="567">
        <f>IF(Staff!$K16="Never",IF(Z$4&gt;=Staff!$I16,MIN(Staff!$J16,Staff!$L16),0),IF(Staff!$K16="Monthly",IF(Z$4=Staff!$I16,MIN(Staff!$J16,Staff!$L16),IF(Z$4&gt;Staff!$I16,MIN(Staff!$L16,Y20+Staff!$J16),0)),IF(Staff!$K16="Quarterly",IF(Z$4=Staff!$I16,MIN(Staff!$J16,Staff!$L16),IF(Z$4&gt;Staff!$I16,IFERROR(MIN(Staff!$L16,IF(ISNUMBER(W20),W20,0)+Staff!$J16),Staff!$J16),0)),IF(Staff!$K16="Annually",IF(Z$4=Staff!$I16,MIN(Staff!$J16,Staff!$L16),IF(Z$4&gt;Staff!$I16,IFERROR(MIN(Staff!$L16,N20+Staff!$J16),MIN(Staff!$J16,Staff!$L16)),0))))))</f>
        <v>0</v>
      </c>
      <c r="AA20" s="567">
        <f>IF(Staff!$K16="Never",IF(AA$4&gt;=Staff!$I16,MIN(Staff!$J16,Staff!$L16),0),IF(Staff!$K16="Monthly",IF(AA$4=Staff!$I16,MIN(Staff!$J16,Staff!$L16),IF(AA$4&gt;Staff!$I16,MIN(Staff!$L16,Z20+Staff!$J16),0)),IF(Staff!$K16="Quarterly",IF(AA$4=Staff!$I16,MIN(Staff!$J16,Staff!$L16),IF(AA$4&gt;Staff!$I16,IFERROR(MIN(Staff!$L16,IF(ISNUMBER(X20),X20,0)+Staff!$J16),Staff!$J16),0)),IF(Staff!$K16="Annually",IF(AA$4=Staff!$I16,MIN(Staff!$J16,Staff!$L16),IF(AA$4&gt;Staff!$I16,IFERROR(MIN(Staff!$L16,O20+Staff!$J16),MIN(Staff!$J16,Staff!$L16)),0))))))</f>
        <v>0</v>
      </c>
      <c r="AB20" s="567">
        <f>IF(Staff!$K16="Never",IF(AB$4&gt;=Staff!$I16,MIN(Staff!$J16,Staff!$L16),0),IF(Staff!$K16="Monthly",IF(AB$4=Staff!$I16,MIN(Staff!$J16,Staff!$L16),IF(AB$4&gt;Staff!$I16,MIN(Staff!$L16,AA20+Staff!$J16),0)),IF(Staff!$K16="Quarterly",IF(AB$4=Staff!$I16,MIN(Staff!$J16,Staff!$L16),IF(AB$4&gt;Staff!$I16,IFERROR(MIN(Staff!$L16,IF(ISNUMBER(Y20),Y20,0)+Staff!$J16),Staff!$J16),0)),IF(Staff!$K16="Annually",IF(AB$4=Staff!$I16,MIN(Staff!$J16,Staff!$L16),IF(AB$4&gt;Staff!$I16,IFERROR(MIN(Staff!$L16,P20+Staff!$J16),MIN(Staff!$J16,Staff!$L16)),0))))))</f>
        <v>0</v>
      </c>
      <c r="AC20" s="567">
        <f>IF(Staff!$K16="Never",IF(AC$4&gt;=Staff!$I16,MIN(Staff!$J16,Staff!$L16),0),IF(Staff!$K16="Monthly",IF(AC$4=Staff!$I16,MIN(Staff!$J16,Staff!$L16),IF(AC$4&gt;Staff!$I16,MIN(Staff!$L16,AB20+Staff!$J16),0)),IF(Staff!$K16="Quarterly",IF(AC$4=Staff!$I16,MIN(Staff!$J16,Staff!$L16),IF(AC$4&gt;Staff!$I16,IFERROR(MIN(Staff!$L16,IF(ISNUMBER(Z20),Z20,0)+Staff!$J16),Staff!$J16),0)),IF(Staff!$K16="Annually",IF(AC$4=Staff!$I16,MIN(Staff!$J16,Staff!$L16),IF(AC$4&gt;Staff!$I16,IFERROR(MIN(Staff!$L16,Q20+Staff!$J16),MIN(Staff!$J16,Staff!$L16)),0))))))</f>
        <v>0</v>
      </c>
      <c r="AD20" s="567">
        <f>IF(Staff!$K16="Never",IF(AD$4&gt;=Staff!$I16,MIN(Staff!$J16,Staff!$L16),0),IF(Staff!$K16="Monthly",IF(AD$4=Staff!$I16,MIN(Staff!$J16,Staff!$L16),IF(AD$4&gt;Staff!$I16,MIN(Staff!$L16,AC20+Staff!$J16),0)),IF(Staff!$K16="Quarterly",IF(AD$4=Staff!$I16,MIN(Staff!$J16,Staff!$L16),IF(AD$4&gt;Staff!$I16,IFERROR(MIN(Staff!$L16,IF(ISNUMBER(AA20),AA20,0)+Staff!$J16),Staff!$J16),0)),IF(Staff!$K16="Annually",IF(AD$4=Staff!$I16,MIN(Staff!$J16,Staff!$L16),IF(AD$4&gt;Staff!$I16,IFERROR(MIN(Staff!$L16,R20+Staff!$J16),MIN(Staff!$J16,Staff!$L16)),0))))))</f>
        <v>0</v>
      </c>
      <c r="AE20" s="567">
        <f>IF(Staff!$K16="Never",IF(AE$4&gt;=Staff!$I16,MIN(Staff!$J16,Staff!$L16),0),IF(Staff!$K16="Monthly",IF(AE$4=Staff!$I16,MIN(Staff!$J16,Staff!$L16),IF(AE$4&gt;Staff!$I16,MIN(Staff!$L16,AD20+Staff!$J16),0)),IF(Staff!$K16="Quarterly",IF(AE$4=Staff!$I16,MIN(Staff!$J16,Staff!$L16),IF(AE$4&gt;Staff!$I16,IFERROR(MIN(Staff!$L16,IF(ISNUMBER(AB20),AB20,0)+Staff!$J16),Staff!$J16),0)),IF(Staff!$K16="Annually",IF(AE$4=Staff!$I16,MIN(Staff!$J16,Staff!$L16),IF(AE$4&gt;Staff!$I16,IFERROR(MIN(Staff!$L16,S20+Staff!$J16),MIN(Staff!$J16,Staff!$L16)),0))))))</f>
        <v>0</v>
      </c>
      <c r="AF20" s="567">
        <f>IF(Staff!$K16="Never",IF(AF$4&gt;=Staff!$I16,MIN(Staff!$J16,Staff!$L16),0),IF(Staff!$K16="Monthly",IF(AF$4=Staff!$I16,MIN(Staff!$J16,Staff!$L16),IF(AF$4&gt;Staff!$I16,MIN(Staff!$L16,AE20+Staff!$J16),0)),IF(Staff!$K16="Quarterly",IF(AF$4=Staff!$I16,MIN(Staff!$J16,Staff!$L16),IF(AF$4&gt;Staff!$I16,IFERROR(MIN(Staff!$L16,IF(ISNUMBER(AC20),AC20,0)+Staff!$J16),Staff!$J16),0)),IF(Staff!$K16="Annually",IF(AF$4=Staff!$I16,MIN(Staff!$J16,Staff!$L16),IF(AF$4&gt;Staff!$I16,IFERROR(MIN(Staff!$L16,T20+Staff!$J16),MIN(Staff!$J16,Staff!$L16)),0))))))</f>
        <v>0</v>
      </c>
      <c r="AG20" s="567">
        <f>IF(Staff!$K16="Never",IF(AG$4&gt;=Staff!$I16,MIN(Staff!$J16,Staff!$L16),0),IF(Staff!$K16="Monthly",IF(AG$4=Staff!$I16,MIN(Staff!$J16,Staff!$L16),IF(AG$4&gt;Staff!$I16,MIN(Staff!$L16,AF20+Staff!$J16),0)),IF(Staff!$K16="Quarterly",IF(AG$4=Staff!$I16,MIN(Staff!$J16,Staff!$L16),IF(AG$4&gt;Staff!$I16,IFERROR(MIN(Staff!$L16,IF(ISNUMBER(AD20),AD20,0)+Staff!$J16),Staff!$J16),0)),IF(Staff!$K16="Annually",IF(AG$4=Staff!$I16,MIN(Staff!$J16,Staff!$L16),IF(AG$4&gt;Staff!$I16,IFERROR(MIN(Staff!$L16,U20+Staff!$J16),MIN(Staff!$J16,Staff!$L16)),0))))))</f>
        <v>0</v>
      </c>
      <c r="AH20" s="567">
        <f>IF(Staff!$K16="Never",IF(AH$4&gt;=Staff!$I16,MIN(Staff!$J16,Staff!$L16),0),IF(Staff!$K16="Monthly",IF(AH$4=Staff!$I16,MIN(Staff!$J16,Staff!$L16),IF(AH$4&gt;Staff!$I16,MIN(Staff!$L16,AG20+Staff!$J16),0)),IF(Staff!$K16="Quarterly",IF(AH$4=Staff!$I16,MIN(Staff!$J16,Staff!$L16),IF(AH$4&gt;Staff!$I16,IFERROR(MIN(Staff!$L16,IF(ISNUMBER(AE20),AE20,0)+Staff!$J16),Staff!$J16),0)),IF(Staff!$K16="Annually",IF(AH$4=Staff!$I16,MIN(Staff!$J16,Staff!$L16),IF(AH$4&gt;Staff!$I16,IFERROR(MIN(Staff!$L16,V20+Staff!$J16),MIN(Staff!$J16,Staff!$L16)),0))))))</f>
        <v>0</v>
      </c>
      <c r="AI20" s="567">
        <f>IF(Staff!$K16="Never",IF(AI$4&gt;=Staff!$I16,MIN(Staff!$J16,Staff!$L16),0),IF(Staff!$K16="Monthly",IF(AI$4=Staff!$I16,MIN(Staff!$J16,Staff!$L16),IF(AI$4&gt;Staff!$I16,MIN(Staff!$L16,AH20+Staff!$J16),0)),IF(Staff!$K16="Quarterly",IF(AI$4=Staff!$I16,MIN(Staff!$J16,Staff!$L16),IF(AI$4&gt;Staff!$I16,IFERROR(MIN(Staff!$L16,IF(ISNUMBER(AF20),AF20,0)+Staff!$J16),Staff!$J16),0)),IF(Staff!$K16="Annually",IF(AI$4=Staff!$I16,MIN(Staff!$J16,Staff!$L16),IF(AI$4&gt;Staff!$I16,IFERROR(MIN(Staff!$L16,W20+Staff!$J16),MIN(Staff!$J16,Staff!$L16)),0))))))</f>
        <v>0</v>
      </c>
      <c r="AJ20" s="567">
        <f>IF(Staff!$K16="Never",IF(AJ$4&gt;=Staff!$I16,MIN(Staff!$J16,Staff!$L16),0),IF(Staff!$K16="Monthly",IF(AJ$4=Staff!$I16,MIN(Staff!$J16,Staff!$L16),IF(AJ$4&gt;Staff!$I16,MIN(Staff!$L16,AI20+Staff!$J16),0)),IF(Staff!$K16="Quarterly",IF(AJ$4=Staff!$I16,MIN(Staff!$J16,Staff!$L16),IF(AJ$4&gt;Staff!$I16,IFERROR(MIN(Staff!$L16,IF(ISNUMBER(AG20),AG20,0)+Staff!$J16),Staff!$J16),0)),IF(Staff!$K16="Annually",IF(AJ$4=Staff!$I16,MIN(Staff!$J16,Staff!$L16),IF(AJ$4&gt;Staff!$I16,IFERROR(MIN(Staff!$L16,X20+Staff!$J16),MIN(Staff!$J16,Staff!$L16)),0))))))</f>
        <v>0</v>
      </c>
      <c r="AK20" s="567">
        <f>IF(Staff!$K16="Never",IF(AK$4&gt;=Staff!$I16,MIN(Staff!$J16,Staff!$L16),0),IF(Staff!$K16="Monthly",IF(AK$4=Staff!$I16,MIN(Staff!$J16,Staff!$L16),IF(AK$4&gt;Staff!$I16,MIN(Staff!$L16,AJ20+Staff!$J16),0)),IF(Staff!$K16="Quarterly",IF(AK$4=Staff!$I16,MIN(Staff!$J16,Staff!$L16),IF(AK$4&gt;Staff!$I16,IFERROR(MIN(Staff!$L16,IF(ISNUMBER(AH20),AH20,0)+Staff!$J16),Staff!$J16),0)),IF(Staff!$K16="Annually",IF(AK$4=Staff!$I16,MIN(Staff!$J16,Staff!$L16),IF(AK$4&gt;Staff!$I16,IFERROR(MIN(Staff!$L16,Y20+Staff!$J16),MIN(Staff!$J16,Staff!$L16)),0))))))</f>
        <v>0</v>
      </c>
      <c r="AL20" s="567">
        <f>IF(Staff!$K16="Never",IF(AL$4&gt;=Staff!$I16,MIN(Staff!$J16,Staff!$L16),0),IF(Staff!$K16="Monthly",IF(AL$4=Staff!$I16,MIN(Staff!$J16,Staff!$L16),IF(AL$4&gt;Staff!$I16,MIN(Staff!$L16,AK20+Staff!$J16),0)),IF(Staff!$K16="Quarterly",IF(AL$4=Staff!$I16,MIN(Staff!$J16,Staff!$L16),IF(AL$4&gt;Staff!$I16,IFERROR(MIN(Staff!$L16,IF(ISNUMBER(AI20),AI20,0)+Staff!$J16),Staff!$J16),0)),IF(Staff!$K16="Annually",IF(AL$4=Staff!$I16,MIN(Staff!$J16,Staff!$L16),IF(AL$4&gt;Staff!$I16,IFERROR(MIN(Staff!$L16,Z20+Staff!$J16),MIN(Staff!$J16,Staff!$L16)),0))))))</f>
        <v>0</v>
      </c>
      <c r="AM20" s="567">
        <f>IF(Staff!$K16="Never",IF(AM$4&gt;=Staff!$I16,MIN(Staff!$J16,Staff!$L16),0),IF(Staff!$K16="Monthly",IF(AM$4=Staff!$I16,MIN(Staff!$J16,Staff!$L16),IF(AM$4&gt;Staff!$I16,MIN(Staff!$L16,AL20+Staff!$J16),0)),IF(Staff!$K16="Quarterly",IF(AM$4=Staff!$I16,MIN(Staff!$J16,Staff!$L16),IF(AM$4&gt;Staff!$I16,IFERROR(MIN(Staff!$L16,IF(ISNUMBER(AJ20),AJ20,0)+Staff!$J16),Staff!$J16),0)),IF(Staff!$K16="Annually",IF(AM$4=Staff!$I16,MIN(Staff!$J16,Staff!$L16),IF(AM$4&gt;Staff!$I16,IFERROR(MIN(Staff!$L16,AA20+Staff!$J16),MIN(Staff!$J16,Staff!$L16)),0))))))</f>
        <v>0</v>
      </c>
      <c r="AN20" s="567">
        <f>IF(Staff!$K16="Never",IF(AN$4&gt;=Staff!$I16,MIN(Staff!$J16,Staff!$L16),0),IF(Staff!$K16="Monthly",IF(AN$4=Staff!$I16,MIN(Staff!$J16,Staff!$L16),IF(AN$4&gt;Staff!$I16,MIN(Staff!$L16,AM20+Staff!$J16),0)),IF(Staff!$K16="Quarterly",IF(AN$4=Staff!$I16,MIN(Staff!$J16,Staff!$L16),IF(AN$4&gt;Staff!$I16,IFERROR(MIN(Staff!$L16,IF(ISNUMBER(AK20),AK20,0)+Staff!$J16),Staff!$J16),0)),IF(Staff!$K16="Annually",IF(AN$4=Staff!$I16,MIN(Staff!$J16,Staff!$L16),IF(AN$4&gt;Staff!$I16,IFERROR(MIN(Staff!$L16,AB20+Staff!$J16),MIN(Staff!$J16,Staff!$L16)),0))))))</f>
        <v>0</v>
      </c>
      <c r="AO20" s="567">
        <f>IF(Staff!$K16="Never",IF(AO$4&gt;=Staff!$I16,MIN(Staff!$J16,Staff!$L16),0),IF(Staff!$K16="Monthly",IF(AO$4=Staff!$I16,MIN(Staff!$J16,Staff!$L16),IF(AO$4&gt;Staff!$I16,MIN(Staff!$L16,AN20+Staff!$J16),0)),IF(Staff!$K16="Quarterly",IF(AO$4=Staff!$I16,MIN(Staff!$J16,Staff!$L16),IF(AO$4&gt;Staff!$I16,IFERROR(MIN(Staff!$L16,IF(ISNUMBER(AL20),AL20,0)+Staff!$J16),Staff!$J16),0)),IF(Staff!$K16="Annually",IF(AO$4=Staff!$I16,MIN(Staff!$J16,Staff!$L16),IF(AO$4&gt;Staff!$I16,IFERROR(MIN(Staff!$L16,AC20+Staff!$J16),MIN(Staff!$J16,Staff!$L16)),0))))))</f>
        <v>0</v>
      </c>
      <c r="AP20" s="567">
        <f>IF(Staff!$K16="Never",IF(AP$4&gt;=Staff!$I16,MIN(Staff!$J16,Staff!$L16),0),IF(Staff!$K16="Monthly",IF(AP$4=Staff!$I16,MIN(Staff!$J16,Staff!$L16),IF(AP$4&gt;Staff!$I16,MIN(Staff!$L16,AO20+Staff!$J16),0)),IF(Staff!$K16="Quarterly",IF(AP$4=Staff!$I16,MIN(Staff!$J16,Staff!$L16),IF(AP$4&gt;Staff!$I16,IFERROR(MIN(Staff!$L16,IF(ISNUMBER(AM20),AM20,0)+Staff!$J16),Staff!$J16),0)),IF(Staff!$K16="Annually",IF(AP$4=Staff!$I16,MIN(Staff!$J16,Staff!$L16),IF(AP$4&gt;Staff!$I16,IFERROR(MIN(Staff!$L16,AD20+Staff!$J16),MIN(Staff!$J16,Staff!$L16)),0))))))</f>
        <v>0</v>
      </c>
      <c r="AQ20" s="567">
        <f>IF(Staff!$K16="Never",IF(AQ$4&gt;=Staff!$I16,MIN(Staff!$J16,Staff!$L16),0),IF(Staff!$K16="Monthly",IF(AQ$4=Staff!$I16,MIN(Staff!$J16,Staff!$L16),IF(AQ$4&gt;Staff!$I16,MIN(Staff!$L16,AP20+Staff!$J16),0)),IF(Staff!$K16="Quarterly",IF(AQ$4=Staff!$I16,MIN(Staff!$J16,Staff!$L16),IF(AQ$4&gt;Staff!$I16,IFERROR(MIN(Staff!$L16,IF(ISNUMBER(AN20),AN20,0)+Staff!$J16),Staff!$J16),0)),IF(Staff!$K16="Annually",IF(AQ$4=Staff!$I16,MIN(Staff!$J16,Staff!$L16),IF(AQ$4&gt;Staff!$I16,IFERROR(MIN(Staff!$L16,AE20+Staff!$J16),MIN(Staff!$J16,Staff!$L16)),0))))))</f>
        <v>0</v>
      </c>
      <c r="AR20" s="567">
        <f>IF(Staff!$K16="Never",IF(AR$4&gt;=Staff!$I16,MIN(Staff!$J16,Staff!$L16),0),IF(Staff!$K16="Monthly",IF(AR$4=Staff!$I16,MIN(Staff!$J16,Staff!$L16),IF(AR$4&gt;Staff!$I16,MIN(Staff!$L16,AQ20+Staff!$J16),0)),IF(Staff!$K16="Quarterly",IF(AR$4=Staff!$I16,MIN(Staff!$J16,Staff!$L16),IF(AR$4&gt;Staff!$I16,IFERROR(MIN(Staff!$L16,IF(ISNUMBER(AO20),AO20,0)+Staff!$J16),Staff!$J16),0)),IF(Staff!$K16="Annually",IF(AR$4=Staff!$I16,MIN(Staff!$J16,Staff!$L16),IF(AR$4&gt;Staff!$I16,IFERROR(MIN(Staff!$L16,AF20+Staff!$J16),MIN(Staff!$J16,Staff!$L16)),0))))))</f>
        <v>0</v>
      </c>
      <c r="AS20" s="567">
        <f>IF(Staff!$K16="Never",IF(AS$4&gt;=Staff!$I16,MIN(Staff!$J16,Staff!$L16),0),IF(Staff!$K16="Monthly",IF(AS$4=Staff!$I16,MIN(Staff!$J16,Staff!$L16),IF(AS$4&gt;Staff!$I16,MIN(Staff!$L16,AR20+Staff!$J16),0)),IF(Staff!$K16="Quarterly",IF(AS$4=Staff!$I16,MIN(Staff!$J16,Staff!$L16),IF(AS$4&gt;Staff!$I16,IFERROR(MIN(Staff!$L16,IF(ISNUMBER(AP20),AP20,0)+Staff!$J16),Staff!$J16),0)),IF(Staff!$K16="Annually",IF(AS$4=Staff!$I16,MIN(Staff!$J16,Staff!$L16),IF(AS$4&gt;Staff!$I16,IFERROR(MIN(Staff!$L16,AG20+Staff!$J16),MIN(Staff!$J16,Staff!$L16)),0))))))</f>
        <v>0</v>
      </c>
      <c r="AT20" s="567">
        <f>IF(Staff!$K16="Never",IF(AT$4&gt;=Staff!$I16,MIN(Staff!$J16,Staff!$L16),0),IF(Staff!$K16="Monthly",IF(AT$4=Staff!$I16,MIN(Staff!$J16,Staff!$L16),IF(AT$4&gt;Staff!$I16,MIN(Staff!$L16,AS20+Staff!$J16),0)),IF(Staff!$K16="Quarterly",IF(AT$4=Staff!$I16,MIN(Staff!$J16,Staff!$L16),IF(AT$4&gt;Staff!$I16,IFERROR(MIN(Staff!$L16,IF(ISNUMBER(AQ20),AQ20,0)+Staff!$J16),Staff!$J16),0)),IF(Staff!$K16="Annually",IF(AT$4=Staff!$I16,MIN(Staff!$J16,Staff!$L16),IF(AT$4&gt;Staff!$I16,IFERROR(MIN(Staff!$L16,AH20+Staff!$J16),MIN(Staff!$J16,Staff!$L16)),0))))))</f>
        <v>0</v>
      </c>
      <c r="AU20" s="567">
        <f>IF(Staff!$K16="Never",IF(AU$4&gt;=Staff!$I16,MIN(Staff!$J16,Staff!$L16),0),IF(Staff!$K16="Monthly",IF(AU$4=Staff!$I16,MIN(Staff!$J16,Staff!$L16),IF(AU$4&gt;Staff!$I16,MIN(Staff!$L16,AT20+Staff!$J16),0)),IF(Staff!$K16="Quarterly",IF(AU$4=Staff!$I16,MIN(Staff!$J16,Staff!$L16),IF(AU$4&gt;Staff!$I16,IFERROR(MIN(Staff!$L16,IF(ISNUMBER(AR20),AR20,0)+Staff!$J16),Staff!$J16),0)),IF(Staff!$K16="Annually",IF(AU$4=Staff!$I16,MIN(Staff!$J16,Staff!$L16),IF(AU$4&gt;Staff!$I16,IFERROR(MIN(Staff!$L16,AI20+Staff!$J16),MIN(Staff!$J16,Staff!$L16)),0))))))</f>
        <v>0</v>
      </c>
      <c r="AV20" s="567">
        <f>IF(Staff!$K16="Never",IF(AV$4&gt;=Staff!$I16,MIN(Staff!$J16,Staff!$L16),0),IF(Staff!$K16="Monthly",IF(AV$4=Staff!$I16,MIN(Staff!$J16,Staff!$L16),IF(AV$4&gt;Staff!$I16,MIN(Staff!$L16,AU20+Staff!$J16),0)),IF(Staff!$K16="Quarterly",IF(AV$4=Staff!$I16,MIN(Staff!$J16,Staff!$L16),IF(AV$4&gt;Staff!$I16,IFERROR(MIN(Staff!$L16,IF(ISNUMBER(AS20),AS20,0)+Staff!$J16),Staff!$J16),0)),IF(Staff!$K16="Annually",IF(AV$4=Staff!$I16,MIN(Staff!$J16,Staff!$L16),IF(AV$4&gt;Staff!$I16,IFERROR(MIN(Staff!$L16,AJ20+Staff!$J16),MIN(Staff!$J16,Staff!$L16)),0))))))</f>
        <v>0</v>
      </c>
      <c r="AW20" s="567">
        <f>IF(Staff!$K16="Never",IF(AW$4&gt;=Staff!$I16,MIN(Staff!$J16,Staff!$L16),0),IF(Staff!$K16="Monthly",IF(AW$4=Staff!$I16,MIN(Staff!$J16,Staff!$L16),IF(AW$4&gt;Staff!$I16,MIN(Staff!$L16,AV20+Staff!$J16),0)),IF(Staff!$K16="Quarterly",IF(AW$4=Staff!$I16,MIN(Staff!$J16,Staff!$L16),IF(AW$4&gt;Staff!$I16,IFERROR(MIN(Staff!$L16,IF(ISNUMBER(AT20),AT20,0)+Staff!$J16),Staff!$J16),0)),IF(Staff!$K16="Annually",IF(AW$4=Staff!$I16,MIN(Staff!$J16,Staff!$L16),IF(AW$4&gt;Staff!$I16,IFERROR(MIN(Staff!$L16,AK20+Staff!$J16),MIN(Staff!$J16,Staff!$L16)),0))))))</f>
        <v>0</v>
      </c>
      <c r="AX20" s="567">
        <f>IF(Staff!$K16="Never",IF(AX$4&gt;=Staff!$I16,MIN(Staff!$J16,Staff!$L16),0),IF(Staff!$K16="Monthly",IF(AX$4=Staff!$I16,MIN(Staff!$J16,Staff!$L16),IF(AX$4&gt;Staff!$I16,MIN(Staff!$L16,AW20+Staff!$J16),0)),IF(Staff!$K16="Quarterly",IF(AX$4=Staff!$I16,MIN(Staff!$J16,Staff!$L16),IF(AX$4&gt;Staff!$I16,IFERROR(MIN(Staff!$L16,IF(ISNUMBER(AU20),AU20,0)+Staff!$J16),Staff!$J16),0)),IF(Staff!$K16="Annually",IF(AX$4=Staff!$I16,MIN(Staff!$J16,Staff!$L16),IF(AX$4&gt;Staff!$I16,IFERROR(MIN(Staff!$L16,AL20+Staff!$J16),MIN(Staff!$J16,Staff!$L16)),0))))))</f>
        <v>0</v>
      </c>
      <c r="AY20" s="567">
        <f>IF(Staff!$K16="Never",IF(AY$4&gt;=Staff!$I16,MIN(Staff!$J16,Staff!$L16),0),IF(Staff!$K16="Monthly",IF(AY$4=Staff!$I16,MIN(Staff!$J16,Staff!$L16),IF(AY$4&gt;Staff!$I16,MIN(Staff!$L16,AX20+Staff!$J16),0)),IF(Staff!$K16="Quarterly",IF(AY$4=Staff!$I16,MIN(Staff!$J16,Staff!$L16),IF(AY$4&gt;Staff!$I16,IFERROR(MIN(Staff!$L16,IF(ISNUMBER(AV20),AV20,0)+Staff!$J16),Staff!$J16),0)),IF(Staff!$K16="Annually",IF(AY$4=Staff!$I16,MIN(Staff!$J16,Staff!$L16),IF(AY$4&gt;Staff!$I16,IFERROR(MIN(Staff!$L16,AM20+Staff!$J16),MIN(Staff!$J16,Staff!$L16)),0))))))</f>
        <v>0</v>
      </c>
      <c r="AZ20" s="567">
        <f>IF(Staff!$K16="Never",IF(AZ$4&gt;=Staff!$I16,MIN(Staff!$J16,Staff!$L16),0),IF(Staff!$K16="Monthly",IF(AZ$4=Staff!$I16,MIN(Staff!$J16,Staff!$L16),IF(AZ$4&gt;Staff!$I16,MIN(Staff!$L16,AY20+Staff!$J16),0)),IF(Staff!$K16="Quarterly",IF(AZ$4=Staff!$I16,MIN(Staff!$J16,Staff!$L16),IF(AZ$4&gt;Staff!$I16,IFERROR(MIN(Staff!$L16,IF(ISNUMBER(AW20),AW20,0)+Staff!$J16),Staff!$J16),0)),IF(Staff!$K16="Annually",IF(AZ$4=Staff!$I16,MIN(Staff!$J16,Staff!$L16),IF(AZ$4&gt;Staff!$I16,IFERROR(MIN(Staff!$L16,AN20+Staff!$J16),MIN(Staff!$J16,Staff!$L16)),0))))))</f>
        <v>0</v>
      </c>
      <c r="BA20" s="567">
        <f>IF(Staff!$K16="Never",IF(BA$4&gt;=Staff!$I16,MIN(Staff!$J16,Staff!$L16),0),IF(Staff!$K16="Monthly",IF(BA$4=Staff!$I16,MIN(Staff!$J16,Staff!$L16),IF(BA$4&gt;Staff!$I16,MIN(Staff!$L16,AZ20+Staff!$J16),0)),IF(Staff!$K16="Quarterly",IF(BA$4=Staff!$I16,MIN(Staff!$J16,Staff!$L16),IF(BA$4&gt;Staff!$I16,IFERROR(MIN(Staff!$L16,IF(ISNUMBER(AX20),AX20,0)+Staff!$J16),Staff!$J16),0)),IF(Staff!$K16="Annually",IF(BA$4=Staff!$I16,MIN(Staff!$J16,Staff!$L16),IF(BA$4&gt;Staff!$I16,IFERROR(MIN(Staff!$L16,AO20+Staff!$J16),MIN(Staff!$J16,Staff!$L16)),0))))))</f>
        <v>0</v>
      </c>
      <c r="BB20" s="567">
        <f>IF(Staff!$K16="Never",IF(BB$4&gt;=Staff!$I16,MIN(Staff!$J16,Staff!$L16),0),IF(Staff!$K16="Monthly",IF(BB$4=Staff!$I16,MIN(Staff!$J16,Staff!$L16),IF(BB$4&gt;Staff!$I16,MIN(Staff!$L16,BA20+Staff!$J16),0)),IF(Staff!$K16="Quarterly",IF(BB$4=Staff!$I16,MIN(Staff!$J16,Staff!$L16),IF(BB$4&gt;Staff!$I16,IFERROR(MIN(Staff!$L16,IF(ISNUMBER(AY20),AY20,0)+Staff!$J16),Staff!$J16),0)),IF(Staff!$K16="Annually",IF(BB$4=Staff!$I16,MIN(Staff!$J16,Staff!$L16),IF(BB$4&gt;Staff!$I16,IFERROR(MIN(Staff!$L16,AP20+Staff!$J16),MIN(Staff!$J16,Staff!$L16)),0))))))</f>
        <v>0</v>
      </c>
      <c r="BC20" s="567">
        <f>IF(Staff!$K16="Never",IF(BC$4&gt;=Staff!$I16,MIN(Staff!$J16,Staff!$L16),0),IF(Staff!$K16="Monthly",IF(BC$4=Staff!$I16,MIN(Staff!$J16,Staff!$L16),IF(BC$4&gt;Staff!$I16,MIN(Staff!$L16,BB20+Staff!$J16),0)),IF(Staff!$K16="Quarterly",IF(BC$4=Staff!$I16,MIN(Staff!$J16,Staff!$L16),IF(BC$4&gt;Staff!$I16,IFERROR(MIN(Staff!$L16,IF(ISNUMBER(AZ20),AZ20,0)+Staff!$J16),Staff!$J16),0)),IF(Staff!$K16="Annually",IF(BC$4=Staff!$I16,MIN(Staff!$J16,Staff!$L16),IF(BC$4&gt;Staff!$I16,IFERROR(MIN(Staff!$L16,AQ20+Staff!$J16),MIN(Staff!$J16,Staff!$L16)),0))))))</f>
        <v>0</v>
      </c>
      <c r="BD20" s="567">
        <f>IF(Staff!$K16="Never",IF(BD$4&gt;=Staff!$I16,MIN(Staff!$J16,Staff!$L16),0),IF(Staff!$K16="Monthly",IF(BD$4=Staff!$I16,MIN(Staff!$J16,Staff!$L16),IF(BD$4&gt;Staff!$I16,MIN(Staff!$L16,BC20+Staff!$J16),0)),IF(Staff!$K16="Quarterly",IF(BD$4=Staff!$I16,MIN(Staff!$J16,Staff!$L16),IF(BD$4&gt;Staff!$I16,IFERROR(MIN(Staff!$L16,IF(ISNUMBER(BA20),BA20,0)+Staff!$J16),Staff!$J16),0)),IF(Staff!$K16="Annually",IF(BD$4=Staff!$I16,MIN(Staff!$J16,Staff!$L16),IF(BD$4&gt;Staff!$I16,IFERROR(MIN(Staff!$L16,AR20+Staff!$J16),MIN(Staff!$J16,Staff!$L16)),0))))))</f>
        <v>0</v>
      </c>
      <c r="BE20" s="567">
        <f>IF(Staff!$K16="Never",IF(BE$4&gt;=Staff!$I16,MIN(Staff!$J16,Staff!$L16),0),IF(Staff!$K16="Monthly",IF(BE$4=Staff!$I16,MIN(Staff!$J16,Staff!$L16),IF(BE$4&gt;Staff!$I16,MIN(Staff!$L16,BD20+Staff!$J16),0)),IF(Staff!$K16="Quarterly",IF(BE$4=Staff!$I16,MIN(Staff!$J16,Staff!$L16),IF(BE$4&gt;Staff!$I16,IFERROR(MIN(Staff!$L16,IF(ISNUMBER(BB20),BB20,0)+Staff!$J16),Staff!$J16),0)),IF(Staff!$K16="Annually",IF(BE$4=Staff!$I16,MIN(Staff!$J16,Staff!$L16),IF(BE$4&gt;Staff!$I16,IFERROR(MIN(Staff!$L16,AS20+Staff!$J16),MIN(Staff!$J16,Staff!$L16)),0))))))</f>
        <v>0</v>
      </c>
      <c r="BF20" s="567">
        <f>IF(Staff!$K16="Never",IF(BF$4&gt;=Staff!$I16,MIN(Staff!$J16,Staff!$L16),0),IF(Staff!$K16="Monthly",IF(BF$4=Staff!$I16,MIN(Staff!$J16,Staff!$L16),IF(BF$4&gt;Staff!$I16,MIN(Staff!$L16,BE20+Staff!$J16),0)),IF(Staff!$K16="Quarterly",IF(BF$4=Staff!$I16,MIN(Staff!$J16,Staff!$L16),IF(BF$4&gt;Staff!$I16,IFERROR(MIN(Staff!$L16,IF(ISNUMBER(BC20),BC20,0)+Staff!$J16),Staff!$J16),0)),IF(Staff!$K16="Annually",IF(BF$4=Staff!$I16,MIN(Staff!$J16,Staff!$L16),IF(BF$4&gt;Staff!$I16,IFERROR(MIN(Staff!$L16,AT20+Staff!$J16),MIN(Staff!$J16,Staff!$L16)),0))))))</f>
        <v>0</v>
      </c>
      <c r="BG20" s="567">
        <f>IF(Staff!$K16="Never",IF(BG$4&gt;=Staff!$I16,MIN(Staff!$J16,Staff!$L16),0),IF(Staff!$K16="Monthly",IF(BG$4=Staff!$I16,MIN(Staff!$J16,Staff!$L16),IF(BG$4&gt;Staff!$I16,MIN(Staff!$L16,BF20+Staff!$J16),0)),IF(Staff!$K16="Quarterly",IF(BG$4=Staff!$I16,MIN(Staff!$J16,Staff!$L16),IF(BG$4&gt;Staff!$I16,IFERROR(MIN(Staff!$L16,IF(ISNUMBER(BD20),BD20,0)+Staff!$J16),Staff!$J16),0)),IF(Staff!$K16="Annually",IF(BG$4=Staff!$I16,MIN(Staff!$J16,Staff!$L16),IF(BG$4&gt;Staff!$I16,IFERROR(MIN(Staff!$L16,AU20+Staff!$J16),MIN(Staff!$J16,Staff!$L16)),0))))))</f>
        <v>0</v>
      </c>
      <c r="BH20" s="567">
        <f>IF(Staff!$K16="Never",IF(BH$4&gt;=Staff!$I16,MIN(Staff!$J16,Staff!$L16),0),IF(Staff!$K16="Monthly",IF(BH$4=Staff!$I16,MIN(Staff!$J16,Staff!$L16),IF(BH$4&gt;Staff!$I16,MIN(Staff!$L16,BG20+Staff!$J16),0)),IF(Staff!$K16="Quarterly",IF(BH$4=Staff!$I16,MIN(Staff!$J16,Staff!$L16),IF(BH$4&gt;Staff!$I16,IFERROR(MIN(Staff!$L16,IF(ISNUMBER(BE20),BE20,0)+Staff!$J16),Staff!$J16),0)),IF(Staff!$K16="Annually",IF(BH$4=Staff!$I16,MIN(Staff!$J16,Staff!$L16),IF(BH$4&gt;Staff!$I16,IFERROR(MIN(Staff!$L16,AV20+Staff!$J16),MIN(Staff!$J16,Staff!$L16)),0))))))</f>
        <v>0</v>
      </c>
      <c r="BI20" s="567">
        <f>IF(Staff!$K16="Never",IF(BI$4&gt;=Staff!$I16,MIN(Staff!$J16,Staff!$L16),0),IF(Staff!$K16="Monthly",IF(BI$4=Staff!$I16,MIN(Staff!$J16,Staff!$L16),IF(BI$4&gt;Staff!$I16,MIN(Staff!$L16,BH20+Staff!$J16),0)),IF(Staff!$K16="Quarterly",IF(BI$4=Staff!$I16,MIN(Staff!$J16,Staff!$L16),IF(BI$4&gt;Staff!$I16,IFERROR(MIN(Staff!$L16,IF(ISNUMBER(BF20),BF20,0)+Staff!$J16),Staff!$J16),0)),IF(Staff!$K16="Annually",IF(BI$4=Staff!$I16,MIN(Staff!$J16,Staff!$L16),IF(BI$4&gt;Staff!$I16,IFERROR(MIN(Staff!$L16,AW20+Staff!$J16),MIN(Staff!$J16,Staff!$L16)),0))))))</f>
        <v>0</v>
      </c>
      <c r="BJ20" s="567">
        <f>IF(Staff!$K16="Never",IF(BJ$4&gt;=Staff!$I16,MIN(Staff!$J16,Staff!$L16),0),IF(Staff!$K16="Monthly",IF(BJ$4=Staff!$I16,MIN(Staff!$J16,Staff!$L16),IF(BJ$4&gt;Staff!$I16,MIN(Staff!$L16,BI20+Staff!$J16),0)),IF(Staff!$K16="Quarterly",IF(BJ$4=Staff!$I16,MIN(Staff!$J16,Staff!$L16),IF(BJ$4&gt;Staff!$I16,IFERROR(MIN(Staff!$L16,IF(ISNUMBER(BG20),BG20,0)+Staff!$J16),Staff!$J16),0)),IF(Staff!$K16="Annually",IF(BJ$4=Staff!$I16,MIN(Staff!$J16,Staff!$L16),IF(BJ$4&gt;Staff!$I16,IFERROR(MIN(Staff!$L16,AX20+Staff!$J16),MIN(Staff!$J16,Staff!$L16)),0))))))</f>
        <v>0</v>
      </c>
      <c r="BK20" s="567">
        <f>IF(Staff!$K16="Never",IF(BK$4&gt;=Staff!$I16,MIN(Staff!$J16,Staff!$L16),0),IF(Staff!$K16="Monthly",IF(BK$4=Staff!$I16,MIN(Staff!$J16,Staff!$L16),IF(BK$4&gt;Staff!$I16,MIN(Staff!$L16,BJ20+Staff!$J16),0)),IF(Staff!$K16="Quarterly",IF(BK$4=Staff!$I16,MIN(Staff!$J16,Staff!$L16),IF(BK$4&gt;Staff!$I16,IFERROR(MIN(Staff!$L16,IF(ISNUMBER(BH20),BH20,0)+Staff!$J16),Staff!$J16),0)),IF(Staff!$K16="Annually",IF(BK$4=Staff!$I16,MIN(Staff!$J16,Staff!$L16),IF(BK$4&gt;Staff!$I16,IFERROR(MIN(Staff!$L16,AY20+Staff!$J16),MIN(Staff!$J16,Staff!$L16)),0))))))</f>
        <v>0</v>
      </c>
      <c r="BL20" s="567">
        <f>IF(Staff!$K16="Never",IF(BL$4&gt;=Staff!$I16,MIN(Staff!$J16,Staff!$L16),0),IF(Staff!$K16="Monthly",IF(BL$4=Staff!$I16,MIN(Staff!$J16,Staff!$L16),IF(BL$4&gt;Staff!$I16,MIN(Staff!$L16,BK20+Staff!$J16),0)),IF(Staff!$K16="Quarterly",IF(BL$4=Staff!$I16,MIN(Staff!$J16,Staff!$L16),IF(BL$4&gt;Staff!$I16,IFERROR(MIN(Staff!$L16,IF(ISNUMBER(BI20),BI20,0)+Staff!$J16),Staff!$J16),0)),IF(Staff!$K16="Annually",IF(BL$4=Staff!$I16,MIN(Staff!$J16,Staff!$L16),IF(BL$4&gt;Staff!$I16,IFERROR(MIN(Staff!$L16,AZ20+Staff!$J16),MIN(Staff!$J16,Staff!$L16)),0))))))</f>
        <v>0</v>
      </c>
      <c r="BM20" s="567">
        <f>IF(Staff!$K16="Never",IF(BM$4&gt;=Staff!$I16,MIN(Staff!$J16,Staff!$L16),0),IF(Staff!$K16="Monthly",IF(BM$4=Staff!$I16,MIN(Staff!$J16,Staff!$L16),IF(BM$4&gt;Staff!$I16,MIN(Staff!$L16,BL20+Staff!$J16),0)),IF(Staff!$K16="Quarterly",IF(BM$4=Staff!$I16,MIN(Staff!$J16,Staff!$L16),IF(BM$4&gt;Staff!$I16,IFERROR(MIN(Staff!$L16,IF(ISNUMBER(BJ20),BJ20,0)+Staff!$J16),Staff!$J16),0)),IF(Staff!$K16="Annually",IF(BM$4=Staff!$I16,MIN(Staff!$J16,Staff!$L16),IF(BM$4&gt;Staff!$I16,IFERROR(MIN(Staff!$L16,BA20+Staff!$J16),MIN(Staff!$J16,Staff!$L16)),0))))))</f>
        <v>0</v>
      </c>
      <c r="BN20" s="567">
        <f>IF(Staff!$K16="Never",IF(BN$4&gt;=Staff!$I16,MIN(Staff!$J16,Staff!$L16),0),IF(Staff!$K16="Monthly",IF(BN$4=Staff!$I16,MIN(Staff!$J16,Staff!$L16),IF(BN$4&gt;Staff!$I16,MIN(Staff!$L16,BM20+Staff!$J16),0)),IF(Staff!$K16="Quarterly",IF(BN$4=Staff!$I16,MIN(Staff!$J16,Staff!$L16),IF(BN$4&gt;Staff!$I16,IFERROR(MIN(Staff!$L16,IF(ISNUMBER(BK20),BK20,0)+Staff!$J16),Staff!$J16),0)),IF(Staff!$K16="Annually",IF(BN$4=Staff!$I16,MIN(Staff!$J16,Staff!$L16),IF(BN$4&gt;Staff!$I16,IFERROR(MIN(Staff!$L16,BB20+Staff!$J16),MIN(Staff!$J16,Staff!$L16)),0))))))</f>
        <v>0</v>
      </c>
      <c r="BO20" s="567">
        <f>IF(Staff!$K16="Never",IF(BO$4&gt;=Staff!$I16,MIN(Staff!$J16,Staff!$L16),0),IF(Staff!$K16="Monthly",IF(BO$4=Staff!$I16,MIN(Staff!$J16,Staff!$L16),IF(BO$4&gt;Staff!$I16,MIN(Staff!$L16,BN20+Staff!$J16),0)),IF(Staff!$K16="Quarterly",IF(BO$4=Staff!$I16,MIN(Staff!$J16,Staff!$L16),IF(BO$4&gt;Staff!$I16,IFERROR(MIN(Staff!$L16,IF(ISNUMBER(BL20),BL20,0)+Staff!$J16),Staff!$J16),0)),IF(Staff!$K16="Annually",IF(BO$4=Staff!$I16,MIN(Staff!$J16,Staff!$L16),IF(BO$4&gt;Staff!$I16,IFERROR(MIN(Staff!$L16,BC20+Staff!$J16),MIN(Staff!$J16,Staff!$L16)),0))))))</f>
        <v>0</v>
      </c>
      <c r="BP20" s="567">
        <f>IF(Staff!$K16="Never",IF(BP$4&gt;=Staff!$I16,MIN(Staff!$J16,Staff!$L16),0),IF(Staff!$K16="Monthly",IF(BP$4=Staff!$I16,MIN(Staff!$J16,Staff!$L16),IF(BP$4&gt;Staff!$I16,MIN(Staff!$L16,BO20+Staff!$J16),0)),IF(Staff!$K16="Quarterly",IF(BP$4=Staff!$I16,MIN(Staff!$J16,Staff!$L16),IF(BP$4&gt;Staff!$I16,IFERROR(MIN(Staff!$L16,IF(ISNUMBER(BM20),BM20,0)+Staff!$J16),Staff!$J16),0)),IF(Staff!$K16="Annually",IF(BP$4=Staff!$I16,MIN(Staff!$J16,Staff!$L16),IF(BP$4&gt;Staff!$I16,IFERROR(MIN(Staff!$L16,BD20+Staff!$J16),MIN(Staff!$J16,Staff!$L16)),0))))))</f>
        <v>0</v>
      </c>
      <c r="BQ20" s="567">
        <f>IF(Staff!$K16="Never",IF(BQ$4&gt;=Staff!$I16,MIN(Staff!$J16,Staff!$L16),0),IF(Staff!$K16="Monthly",IF(BQ$4=Staff!$I16,MIN(Staff!$J16,Staff!$L16),IF(BQ$4&gt;Staff!$I16,MIN(Staff!$L16,BP20+Staff!$J16),0)),IF(Staff!$K16="Quarterly",IF(BQ$4=Staff!$I16,MIN(Staff!$J16,Staff!$L16),IF(BQ$4&gt;Staff!$I16,IFERROR(MIN(Staff!$L16,IF(ISNUMBER(BN20),BN20,0)+Staff!$J16),Staff!$J16),0)),IF(Staff!$K16="Annually",IF(BQ$4=Staff!$I16,MIN(Staff!$J16,Staff!$L16),IF(BQ$4&gt;Staff!$I16,IFERROR(MIN(Staff!$L16,BE20+Staff!$J16),MIN(Staff!$J16,Staff!$L16)),0))))))</f>
        <v>0</v>
      </c>
      <c r="BR20" s="567">
        <f>IF(Staff!$K16="Never",IF(BR$4&gt;=Staff!$I16,MIN(Staff!$J16,Staff!$L16),0),IF(Staff!$K16="Monthly",IF(BR$4=Staff!$I16,MIN(Staff!$J16,Staff!$L16),IF(BR$4&gt;Staff!$I16,MIN(Staff!$L16,BQ20+Staff!$J16),0)),IF(Staff!$K16="Quarterly",IF(BR$4=Staff!$I16,MIN(Staff!$J16,Staff!$L16),IF(BR$4&gt;Staff!$I16,IFERROR(MIN(Staff!$L16,IF(ISNUMBER(BO20),BO20,0)+Staff!$J16),Staff!$J16),0)),IF(Staff!$K16="Annually",IF(BR$4=Staff!$I16,MIN(Staff!$J16,Staff!$L16),IF(BR$4&gt;Staff!$I16,IFERROR(MIN(Staff!$L16,BF20+Staff!$J16),MIN(Staff!$J16,Staff!$L16)),0))))))</f>
        <v>0</v>
      </c>
      <c r="BS20" s="567">
        <f>IF(Staff!$K16="Never",IF(BS$4&gt;=Staff!$I16,MIN(Staff!$J16,Staff!$L16),0),IF(Staff!$K16="Monthly",IF(BS$4=Staff!$I16,MIN(Staff!$J16,Staff!$L16),IF(BS$4&gt;Staff!$I16,MIN(Staff!$L16,BR20+Staff!$J16),0)),IF(Staff!$K16="Quarterly",IF(BS$4=Staff!$I16,MIN(Staff!$J16,Staff!$L16),IF(BS$4&gt;Staff!$I16,IFERROR(MIN(Staff!$L16,IF(ISNUMBER(BP20),BP20,0)+Staff!$J16),Staff!$J16),0)),IF(Staff!$K16="Annually",IF(BS$4=Staff!$I16,MIN(Staff!$J16,Staff!$L16),IF(BS$4&gt;Staff!$I16,IFERROR(MIN(Staff!$L16,BG20+Staff!$J16),MIN(Staff!$J16,Staff!$L16)),0))))))</f>
        <v>0</v>
      </c>
      <c r="BT20" s="567">
        <f>IF(Staff!$K16="Never",IF(BT$4&gt;=Staff!$I16,MIN(Staff!$J16,Staff!$L16),0),IF(Staff!$K16="Monthly",IF(BT$4=Staff!$I16,MIN(Staff!$J16,Staff!$L16),IF(BT$4&gt;Staff!$I16,MIN(Staff!$L16,BS20+Staff!$J16),0)),IF(Staff!$K16="Quarterly",IF(BT$4=Staff!$I16,MIN(Staff!$J16,Staff!$L16),IF(BT$4&gt;Staff!$I16,IFERROR(MIN(Staff!$L16,IF(ISNUMBER(BQ20),BQ20,0)+Staff!$J16),Staff!$J16),0)),IF(Staff!$K16="Annually",IF(BT$4=Staff!$I16,MIN(Staff!$J16,Staff!$L16),IF(BT$4&gt;Staff!$I16,IFERROR(MIN(Staff!$L16,BH20+Staff!$J16),MIN(Staff!$J16,Staff!$L16)),0))))))</f>
        <v>0</v>
      </c>
      <c r="BU20" s="567">
        <f>IF(Staff!$K16="Never",IF(BU$4&gt;=Staff!$I16,MIN(Staff!$J16,Staff!$L16),0),IF(Staff!$K16="Monthly",IF(BU$4=Staff!$I16,MIN(Staff!$J16,Staff!$L16),IF(BU$4&gt;Staff!$I16,MIN(Staff!$L16,BT20+Staff!$J16),0)),IF(Staff!$K16="Quarterly",IF(BU$4=Staff!$I16,MIN(Staff!$J16,Staff!$L16),IF(BU$4&gt;Staff!$I16,IFERROR(MIN(Staff!$L16,IF(ISNUMBER(BR20),BR20,0)+Staff!$J16),Staff!$J16),0)),IF(Staff!$K16="Annually",IF(BU$4=Staff!$I16,MIN(Staff!$J16,Staff!$L16),IF(BU$4&gt;Staff!$I16,IFERROR(MIN(Staff!$L16,BI20+Staff!$J16),MIN(Staff!$J16,Staff!$L16)),0))))))</f>
        <v>0</v>
      </c>
      <c r="BV20" s="567">
        <f>IF(Staff!$K16="Never",IF(BV$4&gt;=Staff!$I16,MIN(Staff!$J16,Staff!$L16),0),IF(Staff!$K16="Monthly",IF(BV$4=Staff!$I16,MIN(Staff!$J16,Staff!$L16),IF(BV$4&gt;Staff!$I16,MIN(Staff!$L16,BU20+Staff!$J16),0)),IF(Staff!$K16="Quarterly",IF(BV$4=Staff!$I16,MIN(Staff!$J16,Staff!$L16),IF(BV$4&gt;Staff!$I16,IFERROR(MIN(Staff!$L16,IF(ISNUMBER(BS20),BS20,0)+Staff!$J16),Staff!$J16),0)),IF(Staff!$K16="Annually",IF(BV$4=Staff!$I16,MIN(Staff!$J16,Staff!$L16),IF(BV$4&gt;Staff!$I16,IFERROR(MIN(Staff!$L16,BJ20+Staff!$J16),MIN(Staff!$J16,Staff!$L16)),0))))))</f>
        <v>0</v>
      </c>
      <c r="BW20" s="567">
        <f>IF(Staff!$K16="Never",IF(BW$4&gt;=Staff!$I16,MIN(Staff!$J16,Staff!$L16),0),IF(Staff!$K16="Monthly",IF(BW$4=Staff!$I16,MIN(Staff!$J16,Staff!$L16),IF(BW$4&gt;Staff!$I16,MIN(Staff!$L16,BV20+Staff!$J16),0)),IF(Staff!$K16="Quarterly",IF(BW$4=Staff!$I16,MIN(Staff!$J16,Staff!$L16),IF(BW$4&gt;Staff!$I16,IFERROR(MIN(Staff!$L16,IF(ISNUMBER(BT20),BT20,0)+Staff!$J16),Staff!$J16),0)),IF(Staff!$K16="Annually",IF(BW$4=Staff!$I16,MIN(Staff!$J16,Staff!$L16),IF(BW$4&gt;Staff!$I16,IFERROR(MIN(Staff!$L16,BK20+Staff!$J16),MIN(Staff!$J16,Staff!$L16)),0))))))</f>
        <v>0</v>
      </c>
      <c r="BX20" s="567">
        <f>IF(Staff!$K16="Never",IF(BX$4&gt;=Staff!$I16,MIN(Staff!$J16,Staff!$L16),0),IF(Staff!$K16="Monthly",IF(BX$4=Staff!$I16,MIN(Staff!$J16,Staff!$L16),IF(BX$4&gt;Staff!$I16,MIN(Staff!$L16,BW20+Staff!$J16),0)),IF(Staff!$K16="Quarterly",IF(BX$4=Staff!$I16,MIN(Staff!$J16,Staff!$L16),IF(BX$4&gt;Staff!$I16,IFERROR(MIN(Staff!$L16,IF(ISNUMBER(BU20),BU20,0)+Staff!$J16),Staff!$J16),0)),IF(Staff!$K16="Annually",IF(BX$4=Staff!$I16,MIN(Staff!$J16,Staff!$L16),IF(BX$4&gt;Staff!$I16,IFERROR(MIN(Staff!$L16,BL20+Staff!$J16),MIN(Staff!$J16,Staff!$L16)),0))))))</f>
        <v>0</v>
      </c>
      <c r="BY20" s="567">
        <f>IF(Staff!$K16="Never",IF(BY$4&gt;=Staff!$I16,MIN(Staff!$J16,Staff!$L16),0),IF(Staff!$K16="Monthly",IF(BY$4=Staff!$I16,MIN(Staff!$J16,Staff!$L16),IF(BY$4&gt;Staff!$I16,MIN(Staff!$L16,BX20+Staff!$J16),0)),IF(Staff!$K16="Quarterly",IF(BY$4=Staff!$I16,MIN(Staff!$J16,Staff!$L16),IF(BY$4&gt;Staff!$I16,IFERROR(MIN(Staff!$L16,IF(ISNUMBER(BV20),BV20,0)+Staff!$J16),Staff!$J16),0)),IF(Staff!$K16="Annually",IF(BY$4=Staff!$I16,MIN(Staff!$J16,Staff!$L16),IF(BY$4&gt;Staff!$I16,IFERROR(MIN(Staff!$L16,BM20+Staff!$J16),MIN(Staff!$J16,Staff!$L16)),0))))))</f>
        <v>0</v>
      </c>
      <c r="BZ20" s="567">
        <f>IF(Staff!$K16="Never",IF(BZ$4&gt;=Staff!$I16,MIN(Staff!$J16,Staff!$L16),0),IF(Staff!$K16="Monthly",IF(BZ$4=Staff!$I16,MIN(Staff!$J16,Staff!$L16),IF(BZ$4&gt;Staff!$I16,MIN(Staff!$L16,BY20+Staff!$J16),0)),IF(Staff!$K16="Quarterly",IF(BZ$4=Staff!$I16,MIN(Staff!$J16,Staff!$L16),IF(BZ$4&gt;Staff!$I16,IFERROR(MIN(Staff!$L16,IF(ISNUMBER(BW20),BW20,0)+Staff!$J16),Staff!$J16),0)),IF(Staff!$K16="Annually",IF(BZ$4=Staff!$I16,MIN(Staff!$J16,Staff!$L16),IF(BZ$4&gt;Staff!$I16,IFERROR(MIN(Staff!$L16,BN20+Staff!$J16),MIN(Staff!$J16,Staff!$L16)),0))))))</f>
        <v>0</v>
      </c>
      <c r="CA20" s="567">
        <f>IF(Staff!$K16="Never",IF(CA$4&gt;=Staff!$I16,MIN(Staff!$J16,Staff!$L16),0),IF(Staff!$K16="Monthly",IF(CA$4=Staff!$I16,MIN(Staff!$J16,Staff!$L16),IF(CA$4&gt;Staff!$I16,MIN(Staff!$L16,BZ20+Staff!$J16),0)),IF(Staff!$K16="Quarterly",IF(CA$4=Staff!$I16,MIN(Staff!$J16,Staff!$L16),IF(CA$4&gt;Staff!$I16,IFERROR(MIN(Staff!$L16,IF(ISNUMBER(BX20),BX20,0)+Staff!$J16),Staff!$J16),0)),IF(Staff!$K16="Annually",IF(CA$4=Staff!$I16,MIN(Staff!$J16,Staff!$L16),IF(CA$4&gt;Staff!$I16,IFERROR(MIN(Staff!$L16,BO20+Staff!$J16),MIN(Staff!$J16,Staff!$L16)),0))))))</f>
        <v>0</v>
      </c>
      <c r="CB20" s="567">
        <f>IF(Staff!$K16="Never",IF(CB$4&gt;=Staff!$I16,MIN(Staff!$J16,Staff!$L16),0),IF(Staff!$K16="Monthly",IF(CB$4=Staff!$I16,MIN(Staff!$J16,Staff!$L16),IF(CB$4&gt;Staff!$I16,MIN(Staff!$L16,CA20+Staff!$J16),0)),IF(Staff!$K16="Quarterly",IF(CB$4=Staff!$I16,MIN(Staff!$J16,Staff!$L16),IF(CB$4&gt;Staff!$I16,IFERROR(MIN(Staff!$L16,IF(ISNUMBER(BY20),BY20,0)+Staff!$J16),Staff!$J16),0)),IF(Staff!$K16="Annually",IF(CB$4=Staff!$I16,MIN(Staff!$J16,Staff!$L16),IF(CB$4&gt;Staff!$I16,IFERROR(MIN(Staff!$L16,BP20+Staff!$J16),MIN(Staff!$J16,Staff!$L16)),0))))))</f>
        <v>0</v>
      </c>
      <c r="CC20" s="567">
        <f>IF(Staff!$K16="Never",IF(CC$4&gt;=Staff!$I16,MIN(Staff!$J16,Staff!$L16),0),IF(Staff!$K16="Monthly",IF(CC$4=Staff!$I16,MIN(Staff!$J16,Staff!$L16),IF(CC$4&gt;Staff!$I16,MIN(Staff!$L16,CB20+Staff!$J16),0)),IF(Staff!$K16="Quarterly",IF(CC$4=Staff!$I16,MIN(Staff!$J16,Staff!$L16),IF(CC$4&gt;Staff!$I16,IFERROR(MIN(Staff!$L16,IF(ISNUMBER(BZ20),BZ20,0)+Staff!$J16),Staff!$J16),0)),IF(Staff!$K16="Annually",IF(CC$4=Staff!$I16,MIN(Staff!$J16,Staff!$L16),IF(CC$4&gt;Staff!$I16,IFERROR(MIN(Staff!$L16,BQ20+Staff!$J16),MIN(Staff!$J16,Staff!$L16)),0))))))</f>
        <v>0</v>
      </c>
      <c r="CD20" s="567">
        <f>IF(Staff!$K16="Never",IF(CD$4&gt;=Staff!$I16,MIN(Staff!$J16,Staff!$L16),0),IF(Staff!$K16="Monthly",IF(CD$4=Staff!$I16,MIN(Staff!$J16,Staff!$L16),IF(CD$4&gt;Staff!$I16,MIN(Staff!$L16,CC20+Staff!$J16),0)),IF(Staff!$K16="Quarterly",IF(CD$4=Staff!$I16,MIN(Staff!$J16,Staff!$L16),IF(CD$4&gt;Staff!$I16,IFERROR(MIN(Staff!$L16,IF(ISNUMBER(CA20),CA20,0)+Staff!$J16),Staff!$J16),0)),IF(Staff!$K16="Annually",IF(CD$4=Staff!$I16,MIN(Staff!$J16,Staff!$L16),IF(CD$4&gt;Staff!$I16,IFERROR(MIN(Staff!$L16,BR20+Staff!$J16),MIN(Staff!$J16,Staff!$L16)),0))))))</f>
        <v>0</v>
      </c>
      <c r="CE20" s="567">
        <f>IF(Staff!$K16="Never",IF(CE$4&gt;=Staff!$I16,MIN(Staff!$J16,Staff!$L16),0),IF(Staff!$K16="Monthly",IF(CE$4=Staff!$I16,MIN(Staff!$J16,Staff!$L16),IF(CE$4&gt;Staff!$I16,MIN(Staff!$L16,CD20+Staff!$J16),0)),IF(Staff!$K16="Quarterly",IF(CE$4=Staff!$I16,MIN(Staff!$J16,Staff!$L16),IF(CE$4&gt;Staff!$I16,IFERROR(MIN(Staff!$L16,IF(ISNUMBER(CB20),CB20,0)+Staff!$J16),Staff!$J16),0)),IF(Staff!$K16="Annually",IF(CE$4=Staff!$I16,MIN(Staff!$J16,Staff!$L16),IF(CE$4&gt;Staff!$I16,IFERROR(MIN(Staff!$L16,BS20+Staff!$J16),MIN(Staff!$J16,Staff!$L16)),0))))))</f>
        <v>0</v>
      </c>
      <c r="CF20" s="567">
        <f>IF(Staff!$K16="Never",IF(CF$4&gt;=Staff!$I16,MIN(Staff!$J16,Staff!$L16),0),IF(Staff!$K16="Monthly",IF(CF$4=Staff!$I16,MIN(Staff!$J16,Staff!$L16),IF(CF$4&gt;Staff!$I16,MIN(Staff!$L16,CE20+Staff!$J16),0)),IF(Staff!$K16="Quarterly",IF(CF$4=Staff!$I16,MIN(Staff!$J16,Staff!$L16),IF(CF$4&gt;Staff!$I16,IFERROR(MIN(Staff!$L16,IF(ISNUMBER(CC20),CC20,0)+Staff!$J16),Staff!$J16),0)),IF(Staff!$K16="Annually",IF(CF$4=Staff!$I16,MIN(Staff!$J16,Staff!$L16),IF(CF$4&gt;Staff!$I16,IFERROR(MIN(Staff!$L16,BT20+Staff!$J16),MIN(Staff!$J16,Staff!$L16)),0))))))</f>
        <v>0</v>
      </c>
      <c r="CG20" s="567">
        <f>IF(Staff!$K16="Never",IF(CG$4&gt;=Staff!$I16,MIN(Staff!$J16,Staff!$L16),0),IF(Staff!$K16="Monthly",IF(CG$4=Staff!$I16,MIN(Staff!$J16,Staff!$L16),IF(CG$4&gt;Staff!$I16,MIN(Staff!$L16,CF20+Staff!$J16),0)),IF(Staff!$K16="Quarterly",IF(CG$4=Staff!$I16,MIN(Staff!$J16,Staff!$L16),IF(CG$4&gt;Staff!$I16,IFERROR(MIN(Staff!$L16,IF(ISNUMBER(CD20),CD20,0)+Staff!$J16),Staff!$J16),0)),IF(Staff!$K16="Annually",IF(CG$4=Staff!$I16,MIN(Staff!$J16,Staff!$L16),IF(CG$4&gt;Staff!$I16,IFERROR(MIN(Staff!$L16,BU20+Staff!$J16),MIN(Staff!$J16,Staff!$L16)),0))))))</f>
        <v>0</v>
      </c>
      <c r="CH20" s="567">
        <f>IF(Staff!$K16="Never",IF(CH$4&gt;=Staff!$I16,MIN(Staff!$J16,Staff!$L16),0),IF(Staff!$K16="Monthly",IF(CH$4=Staff!$I16,MIN(Staff!$J16,Staff!$L16),IF(CH$4&gt;Staff!$I16,MIN(Staff!$L16,CG20+Staff!$J16),0)),IF(Staff!$K16="Quarterly",IF(CH$4=Staff!$I16,MIN(Staff!$J16,Staff!$L16),IF(CH$4&gt;Staff!$I16,IFERROR(MIN(Staff!$L16,IF(ISNUMBER(CE20),CE20,0)+Staff!$J16),Staff!$J16),0)),IF(Staff!$K16="Annually",IF(CH$4=Staff!$I16,MIN(Staff!$J16,Staff!$L16),IF(CH$4&gt;Staff!$I16,IFERROR(MIN(Staff!$L16,BV20+Staff!$J16),MIN(Staff!$J16,Staff!$L16)),0))))))</f>
        <v>0</v>
      </c>
      <c r="CI20" s="567">
        <f>IF(Staff!$K16="Never",IF(CI$4&gt;=Staff!$I16,MIN(Staff!$J16,Staff!$L16),0),IF(Staff!$K16="Monthly",IF(CI$4=Staff!$I16,MIN(Staff!$J16,Staff!$L16),IF(CI$4&gt;Staff!$I16,MIN(Staff!$L16,CH20+Staff!$J16),0)),IF(Staff!$K16="Quarterly",IF(CI$4=Staff!$I16,MIN(Staff!$J16,Staff!$L16),IF(CI$4&gt;Staff!$I16,IFERROR(MIN(Staff!$L16,IF(ISNUMBER(CF20),CF20,0)+Staff!$J16),Staff!$J16),0)),IF(Staff!$K16="Annually",IF(CI$4=Staff!$I16,MIN(Staff!$J16,Staff!$L16),IF(CI$4&gt;Staff!$I16,IFERROR(MIN(Staff!$L16,BW20+Staff!$J16),MIN(Staff!$J16,Staff!$L16)),0))))))</f>
        <v>0</v>
      </c>
    </row>
    <row r="21" spans="1:87" ht="15.75" hidden="1" customHeight="1" outlineLevel="1">
      <c r="A21" s="875" t="str">
        <f>Staff!A17</f>
        <v>Other 6</v>
      </c>
      <c r="B21" s="876"/>
      <c r="C21" s="719" t="s">
        <v>289</v>
      </c>
      <c r="D21" s="567">
        <f>IF(Staff!$K17="Never",IF(D$4&gt;=Staff!$I17,MIN(Staff!$J17,Staff!$L17),0),IF(Staff!$K17="Monthly",IF(D$4=Staff!$I17,MIN(Staff!$J17,Staff!$L17),IF(D$4&gt;Staff!$I17,MIN(Staff!$L17,C21+Staff!$J17),0)),IF(Staff!$K17="Quarterly",IF(D$4=Staff!$I17,MIN(Staff!$J17,Staff!$L17),IF(D$4&gt;Staff!$I17,IFERROR(MIN(Staff!$L17,IF(ISNUMBER(A21),A21,0)+Staff!$J17),Staff!$J17),0)),IF(Staff!$K17="Annually",IF(D$4=Staff!$I17,MIN(Staff!$J17,Staff!$L17),IF(D$4&gt;Staff!$I17,IFERROR(MIN(Staff!$L17,#REF!+Staff!$J17),MIN(Staff!$J17,Staff!$L17)),0))))))</f>
        <v>0</v>
      </c>
      <c r="E21" s="567">
        <f>IF(Staff!$K17="Never",IF(E$4&gt;=Staff!$I17,MIN(Staff!$J17,Staff!$L17),0),IF(Staff!$K17="Monthly",IF(E$4=Staff!$I17,MIN(Staff!$J17,Staff!$L17),IF(E$4&gt;Staff!$I17,MIN(Staff!$L17,D21+Staff!$J17),0)),IF(Staff!$K17="Quarterly",IF(E$4=Staff!$I17,MIN(Staff!$J17,Staff!$L17),IF(E$4&gt;Staff!$I17,IFERROR(MIN(Staff!$L17,IF(ISNUMBER(B21),B21,0)+Staff!$J17),Staff!$J17),0)),IF(Staff!$K17="Annually",IF(E$4=Staff!$I17,MIN(Staff!$J17,Staff!$L17),IF(E$4&gt;Staff!$I17,IFERROR(MIN(Staff!$L17,#REF!+Staff!$J17),MIN(Staff!$J17,Staff!$L17)),0))))))</f>
        <v>0</v>
      </c>
      <c r="F21" s="567">
        <f>IF(Staff!$K17="Never",IF(F$4&gt;=Staff!$I17,MIN(Staff!$J17,Staff!$L17),0),IF(Staff!$K17="Monthly",IF(F$4=Staff!$I17,MIN(Staff!$J17,Staff!$L17),IF(F$4&gt;Staff!$I17,MIN(Staff!$L17,E21+Staff!$J17),0)),IF(Staff!$K17="Quarterly",IF(F$4=Staff!$I17,MIN(Staff!$J17,Staff!$L17),IF(F$4&gt;Staff!$I17,IFERROR(MIN(Staff!$L17,IF(ISNUMBER(C21),C21,0)+Staff!$J17),Staff!$J17),0)),IF(Staff!$K17="Annually",IF(F$4=Staff!$I17,MIN(Staff!$J17,Staff!$L17),IF(F$4&gt;Staff!$I17,IFERROR(MIN(Staff!$L17,#REF!+Staff!$J17),MIN(Staff!$J17,Staff!$L17)),0))))))</f>
        <v>0</v>
      </c>
      <c r="G21" s="567">
        <f>IF(Staff!$K17="Never",IF(G$4&gt;=Staff!$I17,MIN(Staff!$J17,Staff!$L17),0),IF(Staff!$K17="Monthly",IF(G$4=Staff!$I17,MIN(Staff!$J17,Staff!$L17),IF(G$4&gt;Staff!$I17,MIN(Staff!$L17,F21+Staff!$J17),0)),IF(Staff!$K17="Quarterly",IF(G$4=Staff!$I17,MIN(Staff!$J17,Staff!$L17),IF(G$4&gt;Staff!$I17,IFERROR(MIN(Staff!$L17,IF(ISNUMBER(D21),D21,0)+Staff!$J17),Staff!$J17),0)),IF(Staff!$K17="Annually",IF(G$4=Staff!$I17,MIN(Staff!$J17,Staff!$L17),IF(G$4&gt;Staff!$I17,IFERROR(MIN(Staff!$L17,#REF!+Staff!$J17),MIN(Staff!$J17,Staff!$L17)),0))))))</f>
        <v>0</v>
      </c>
      <c r="H21" s="567">
        <f>IF(Staff!$K17="Never",IF(H$4&gt;=Staff!$I17,MIN(Staff!$J17,Staff!$L17),0),IF(Staff!$K17="Monthly",IF(H$4=Staff!$I17,MIN(Staff!$J17,Staff!$L17),IF(H$4&gt;Staff!$I17,MIN(Staff!$L17,G21+Staff!$J17),0)),IF(Staff!$K17="Quarterly",IF(H$4=Staff!$I17,MIN(Staff!$J17,Staff!$L17),IF(H$4&gt;Staff!$I17,IFERROR(MIN(Staff!$L17,IF(ISNUMBER(E21),E21,0)+Staff!$J17),Staff!$J17),0)),IF(Staff!$K17="Annually",IF(H$4=Staff!$I17,MIN(Staff!$J17,Staff!$L17),IF(H$4&gt;Staff!$I17,IFERROR(MIN(Staff!$L17,#REF!+Staff!$J17),MIN(Staff!$J17,Staff!$L17)),0))))))</f>
        <v>0</v>
      </c>
      <c r="I21" s="567">
        <f>IF(Staff!$K17="Never",IF(I$4&gt;=Staff!$I17,MIN(Staff!$J17,Staff!$L17),0),IF(Staff!$K17="Monthly",IF(I$4=Staff!$I17,MIN(Staff!$J17,Staff!$L17),IF(I$4&gt;Staff!$I17,MIN(Staff!$L17,H21+Staff!$J17),0)),IF(Staff!$K17="Quarterly",IF(I$4=Staff!$I17,MIN(Staff!$J17,Staff!$L17),IF(I$4&gt;Staff!$I17,IFERROR(MIN(Staff!$L17,IF(ISNUMBER(F21),F21,0)+Staff!$J17),Staff!$J17),0)),IF(Staff!$K17="Annually",IF(I$4=Staff!$I17,MIN(Staff!$J17,Staff!$L17),IF(I$4&gt;Staff!$I17,IFERROR(MIN(Staff!$L17,#REF!+Staff!$J17),MIN(Staff!$J17,Staff!$L17)),0))))))</f>
        <v>0</v>
      </c>
      <c r="J21" s="567">
        <f>IF(Staff!$K17="Never",IF(J$4&gt;=Staff!$I17,MIN(Staff!$J17,Staff!$L17),0),IF(Staff!$K17="Monthly",IF(J$4=Staff!$I17,MIN(Staff!$J17,Staff!$L17),IF(J$4&gt;Staff!$I17,MIN(Staff!$L17,I21+Staff!$J17),0)),IF(Staff!$K17="Quarterly",IF(J$4=Staff!$I17,MIN(Staff!$J17,Staff!$L17),IF(J$4&gt;Staff!$I17,IFERROR(MIN(Staff!$L17,IF(ISNUMBER(G21),G21,0)+Staff!$J17),Staff!$J17),0)),IF(Staff!$K17="Annually",IF(J$4=Staff!$I17,MIN(Staff!$J17,Staff!$L17),IF(J$4&gt;Staff!$I17,IFERROR(MIN(Staff!$L17,#REF!+Staff!$J17),MIN(Staff!$J17,Staff!$L17)),0))))))</f>
        <v>0</v>
      </c>
      <c r="K21" s="567">
        <f>IF(Staff!$K17="Never",IF(K$4&gt;=Staff!$I17,MIN(Staff!$J17,Staff!$L17),0),IF(Staff!$K17="Monthly",IF(K$4=Staff!$I17,MIN(Staff!$J17,Staff!$L17),IF(K$4&gt;Staff!$I17,MIN(Staff!$L17,J21+Staff!$J17),0)),IF(Staff!$K17="Quarterly",IF(K$4=Staff!$I17,MIN(Staff!$J17,Staff!$L17),IF(K$4&gt;Staff!$I17,IFERROR(MIN(Staff!$L17,IF(ISNUMBER(H21),H21,0)+Staff!$J17),Staff!$J17),0)),IF(Staff!$K17="Annually",IF(K$4=Staff!$I17,MIN(Staff!$J17,Staff!$L17),IF(K$4&gt;Staff!$I17,IFERROR(MIN(Staff!$L17,#REF!+Staff!$J17),MIN(Staff!$J17,Staff!$L17)),0))))))</f>
        <v>0</v>
      </c>
      <c r="L21" s="567">
        <f>IF(Staff!$K17="Never",IF(L$4&gt;=Staff!$I17,MIN(Staff!$J17,Staff!$L17),0),IF(Staff!$K17="Monthly",IF(L$4=Staff!$I17,MIN(Staff!$J17,Staff!$L17),IF(L$4&gt;Staff!$I17,MIN(Staff!$L17,K21+Staff!$J17),0)),IF(Staff!$K17="Quarterly",IF(L$4=Staff!$I17,MIN(Staff!$J17,Staff!$L17),IF(L$4&gt;Staff!$I17,IFERROR(MIN(Staff!$L17,IF(ISNUMBER(I21),I21,0)+Staff!$J17),Staff!$J17),0)),IF(Staff!$K17="Annually",IF(L$4=Staff!$I17,MIN(Staff!$J17,Staff!$L17),IF(L$4&gt;Staff!$I17,IFERROR(MIN(Staff!$L17,#REF!+Staff!$J17),MIN(Staff!$J17,Staff!$L17)),0))))))</f>
        <v>0</v>
      </c>
      <c r="M21" s="567">
        <f>IF(Staff!$K17="Never",IF(M$4&gt;=Staff!$I17,MIN(Staff!$J17,Staff!$L17),0),IF(Staff!$K17="Monthly",IF(M$4=Staff!$I17,MIN(Staff!$J17,Staff!$L17),IF(M$4&gt;Staff!$I17,MIN(Staff!$L17,L21+Staff!$J17),0)),IF(Staff!$K17="Quarterly",IF(M$4=Staff!$I17,MIN(Staff!$J17,Staff!$L17),IF(M$4&gt;Staff!$I17,IFERROR(MIN(Staff!$L17,IF(ISNUMBER(J21),J21,0)+Staff!$J17),Staff!$J17),0)),IF(Staff!$K17="Annually",IF(M$4=Staff!$I17,MIN(Staff!$J17,Staff!$L17),IF(M$4&gt;Staff!$I17,IFERROR(MIN(Staff!$L17,A21+Staff!$J17),MIN(Staff!$J17,Staff!$L17)),0))))))</f>
        <v>0</v>
      </c>
      <c r="N21" s="567">
        <f>IF(Staff!$K17="Never",IF(N$4&gt;=Staff!$I17,MIN(Staff!$J17,Staff!$L17),0),IF(Staff!$K17="Monthly",IF(N$4=Staff!$I17,MIN(Staff!$J17,Staff!$L17),IF(N$4&gt;Staff!$I17,MIN(Staff!$L17,M21+Staff!$J17),0)),IF(Staff!$K17="Quarterly",IF(N$4=Staff!$I17,MIN(Staff!$J17,Staff!$L17),IF(N$4&gt;Staff!$I17,IFERROR(MIN(Staff!$L17,IF(ISNUMBER(K21),K21,0)+Staff!$J17),Staff!$J17),0)),IF(Staff!$K17="Annually",IF(N$4=Staff!$I17,MIN(Staff!$J17,Staff!$L17),IF(N$4&gt;Staff!$I17,IFERROR(MIN(Staff!$L17,B21+Staff!$J17),MIN(Staff!$J17,Staff!$L17)),0))))))</f>
        <v>0</v>
      </c>
      <c r="O21" s="567">
        <f>IF(Staff!$K17="Never",IF(O$4&gt;=Staff!$I17,MIN(Staff!$J17,Staff!$L17),0),IF(Staff!$K17="Monthly",IF(O$4=Staff!$I17,MIN(Staff!$J17,Staff!$L17),IF(O$4&gt;Staff!$I17,MIN(Staff!$L17,N21+Staff!$J17),0)),IF(Staff!$K17="Quarterly",IF(O$4=Staff!$I17,MIN(Staff!$J17,Staff!$L17),IF(O$4&gt;Staff!$I17,IFERROR(MIN(Staff!$L17,IF(ISNUMBER(L21),L21,0)+Staff!$J17),Staff!$J17),0)),IF(Staff!$K17="Annually",IF(O$4=Staff!$I17,MIN(Staff!$J17,Staff!$L17),IF(O$4&gt;Staff!$I17,IFERROR(MIN(Staff!$L17,C21+Staff!$J17),MIN(Staff!$J17,Staff!$L17)),0))))))</f>
        <v>0</v>
      </c>
      <c r="P21" s="567">
        <f>IF(Staff!$K17="Never",IF(P$4&gt;=Staff!$I17,MIN(Staff!$J17,Staff!$L17),0),IF(Staff!$K17="Monthly",IF(P$4=Staff!$I17,MIN(Staff!$J17,Staff!$L17),IF(P$4&gt;Staff!$I17,MIN(Staff!$L17,O21+Staff!$J17),0)),IF(Staff!$K17="Quarterly",IF(P$4=Staff!$I17,MIN(Staff!$J17,Staff!$L17),IF(P$4&gt;Staff!$I17,IFERROR(MIN(Staff!$L17,IF(ISNUMBER(M21),M21,0)+Staff!$J17),Staff!$J17),0)),IF(Staff!$K17="Annually",IF(P$4=Staff!$I17,MIN(Staff!$J17,Staff!$L17),IF(P$4&gt;Staff!$I17,IFERROR(MIN(Staff!$L17,D21+Staff!$J17),MIN(Staff!$J17,Staff!$L17)),0))))))</f>
        <v>0</v>
      </c>
      <c r="Q21" s="567">
        <f>IF(Staff!$K17="Never",IF(Q$4&gt;=Staff!$I17,MIN(Staff!$J17,Staff!$L17),0),IF(Staff!$K17="Monthly",IF(Q$4=Staff!$I17,MIN(Staff!$J17,Staff!$L17),IF(Q$4&gt;Staff!$I17,MIN(Staff!$L17,P21+Staff!$J17),0)),IF(Staff!$K17="Quarterly",IF(Q$4=Staff!$I17,MIN(Staff!$J17,Staff!$L17),IF(Q$4&gt;Staff!$I17,IFERROR(MIN(Staff!$L17,IF(ISNUMBER(N21),N21,0)+Staff!$J17),Staff!$J17),0)),IF(Staff!$K17="Annually",IF(Q$4=Staff!$I17,MIN(Staff!$J17,Staff!$L17),IF(Q$4&gt;Staff!$I17,IFERROR(MIN(Staff!$L17,E21+Staff!$J17),MIN(Staff!$J17,Staff!$L17)),0))))))</f>
        <v>0</v>
      </c>
      <c r="R21" s="567">
        <f>IF(Staff!$K17="Never",IF(R$4&gt;=Staff!$I17,MIN(Staff!$J17,Staff!$L17),0),IF(Staff!$K17="Monthly",IF(R$4=Staff!$I17,MIN(Staff!$J17,Staff!$L17),IF(R$4&gt;Staff!$I17,MIN(Staff!$L17,Q21+Staff!$J17),0)),IF(Staff!$K17="Quarterly",IF(R$4=Staff!$I17,MIN(Staff!$J17,Staff!$L17),IF(R$4&gt;Staff!$I17,IFERROR(MIN(Staff!$L17,IF(ISNUMBER(O21),O21,0)+Staff!$J17),Staff!$J17),0)),IF(Staff!$K17="Annually",IF(R$4=Staff!$I17,MIN(Staff!$J17,Staff!$L17),IF(R$4&gt;Staff!$I17,IFERROR(MIN(Staff!$L17,F21+Staff!$J17),MIN(Staff!$J17,Staff!$L17)),0))))))</f>
        <v>0</v>
      </c>
      <c r="S21" s="567">
        <f>IF(Staff!$K17="Never",IF(S$4&gt;=Staff!$I17,MIN(Staff!$J17,Staff!$L17),0),IF(Staff!$K17="Monthly",IF(S$4=Staff!$I17,MIN(Staff!$J17,Staff!$L17),IF(S$4&gt;Staff!$I17,MIN(Staff!$L17,R21+Staff!$J17),0)),IF(Staff!$K17="Quarterly",IF(S$4=Staff!$I17,MIN(Staff!$J17,Staff!$L17),IF(S$4&gt;Staff!$I17,IFERROR(MIN(Staff!$L17,IF(ISNUMBER(P21),P21,0)+Staff!$J17),Staff!$J17),0)),IF(Staff!$K17="Annually",IF(S$4=Staff!$I17,MIN(Staff!$J17,Staff!$L17),IF(S$4&gt;Staff!$I17,IFERROR(MIN(Staff!$L17,G21+Staff!$J17),MIN(Staff!$J17,Staff!$L17)),0))))))</f>
        <v>0</v>
      </c>
      <c r="T21" s="567">
        <f>IF(Staff!$K17="Never",IF(T$4&gt;=Staff!$I17,MIN(Staff!$J17,Staff!$L17),0),IF(Staff!$K17="Monthly",IF(T$4=Staff!$I17,MIN(Staff!$J17,Staff!$L17),IF(T$4&gt;Staff!$I17,MIN(Staff!$L17,S21+Staff!$J17),0)),IF(Staff!$K17="Quarterly",IF(T$4=Staff!$I17,MIN(Staff!$J17,Staff!$L17),IF(T$4&gt;Staff!$I17,IFERROR(MIN(Staff!$L17,IF(ISNUMBER(Q21),Q21,0)+Staff!$J17),Staff!$J17),0)),IF(Staff!$K17="Annually",IF(T$4=Staff!$I17,MIN(Staff!$J17,Staff!$L17),IF(T$4&gt;Staff!$I17,IFERROR(MIN(Staff!$L17,H21+Staff!$J17),MIN(Staff!$J17,Staff!$L17)),0))))))</f>
        <v>0</v>
      </c>
      <c r="U21" s="567">
        <f>IF(Staff!$K17="Never",IF(U$4&gt;=Staff!$I17,MIN(Staff!$J17,Staff!$L17),0),IF(Staff!$K17="Monthly",IF(U$4=Staff!$I17,MIN(Staff!$J17,Staff!$L17),IF(U$4&gt;Staff!$I17,MIN(Staff!$L17,T21+Staff!$J17),0)),IF(Staff!$K17="Quarterly",IF(U$4=Staff!$I17,MIN(Staff!$J17,Staff!$L17),IF(U$4&gt;Staff!$I17,IFERROR(MIN(Staff!$L17,IF(ISNUMBER(R21),R21,0)+Staff!$J17),Staff!$J17),0)),IF(Staff!$K17="Annually",IF(U$4=Staff!$I17,MIN(Staff!$J17,Staff!$L17),IF(U$4&gt;Staff!$I17,IFERROR(MIN(Staff!$L17,I21+Staff!$J17),MIN(Staff!$J17,Staff!$L17)),0))))))</f>
        <v>0</v>
      </c>
      <c r="V21" s="567">
        <f>IF(Staff!$K17="Never",IF(V$4&gt;=Staff!$I17,MIN(Staff!$J17,Staff!$L17),0),IF(Staff!$K17="Monthly",IF(V$4=Staff!$I17,MIN(Staff!$J17,Staff!$L17),IF(V$4&gt;Staff!$I17,MIN(Staff!$L17,U21+Staff!$J17),0)),IF(Staff!$K17="Quarterly",IF(V$4=Staff!$I17,MIN(Staff!$J17,Staff!$L17),IF(V$4&gt;Staff!$I17,IFERROR(MIN(Staff!$L17,IF(ISNUMBER(S21),S21,0)+Staff!$J17),Staff!$J17),0)),IF(Staff!$K17="Annually",IF(V$4=Staff!$I17,MIN(Staff!$J17,Staff!$L17),IF(V$4&gt;Staff!$I17,IFERROR(MIN(Staff!$L17,J21+Staff!$J17),MIN(Staff!$J17,Staff!$L17)),0))))))</f>
        <v>0</v>
      </c>
      <c r="W21" s="567">
        <f>IF(Staff!$K17="Never",IF(W$4&gt;=Staff!$I17,MIN(Staff!$J17,Staff!$L17),0),IF(Staff!$K17="Monthly",IF(W$4=Staff!$I17,MIN(Staff!$J17,Staff!$L17),IF(W$4&gt;Staff!$I17,MIN(Staff!$L17,V21+Staff!$J17),0)),IF(Staff!$K17="Quarterly",IF(W$4=Staff!$I17,MIN(Staff!$J17,Staff!$L17),IF(W$4&gt;Staff!$I17,IFERROR(MIN(Staff!$L17,IF(ISNUMBER(T21),T21,0)+Staff!$J17),Staff!$J17),0)),IF(Staff!$K17="Annually",IF(W$4=Staff!$I17,MIN(Staff!$J17,Staff!$L17),IF(W$4&gt;Staff!$I17,IFERROR(MIN(Staff!$L17,K21+Staff!$J17),MIN(Staff!$J17,Staff!$L17)),0))))))</f>
        <v>0</v>
      </c>
      <c r="X21" s="567">
        <f>IF(Staff!$K17="Never",IF(X$4&gt;=Staff!$I17,MIN(Staff!$J17,Staff!$L17),0),IF(Staff!$K17="Monthly",IF(X$4=Staff!$I17,MIN(Staff!$J17,Staff!$L17),IF(X$4&gt;Staff!$I17,MIN(Staff!$L17,W21+Staff!$J17),0)),IF(Staff!$K17="Quarterly",IF(X$4=Staff!$I17,MIN(Staff!$J17,Staff!$L17),IF(X$4&gt;Staff!$I17,IFERROR(MIN(Staff!$L17,IF(ISNUMBER(U21),U21,0)+Staff!$J17),Staff!$J17),0)),IF(Staff!$K17="Annually",IF(X$4=Staff!$I17,MIN(Staff!$J17,Staff!$L17),IF(X$4&gt;Staff!$I17,IFERROR(MIN(Staff!$L17,L21+Staff!$J17),MIN(Staff!$J17,Staff!$L17)),0))))))</f>
        <v>0</v>
      </c>
      <c r="Y21" s="567">
        <f>IF(Staff!$K17="Never",IF(Y$4&gt;=Staff!$I17,MIN(Staff!$J17,Staff!$L17),0),IF(Staff!$K17="Monthly",IF(Y$4=Staff!$I17,MIN(Staff!$J17,Staff!$L17),IF(Y$4&gt;Staff!$I17,MIN(Staff!$L17,X21+Staff!$J17),0)),IF(Staff!$K17="Quarterly",IF(Y$4=Staff!$I17,MIN(Staff!$J17,Staff!$L17),IF(Y$4&gt;Staff!$I17,IFERROR(MIN(Staff!$L17,IF(ISNUMBER(V21),V21,0)+Staff!$J17),Staff!$J17),0)),IF(Staff!$K17="Annually",IF(Y$4=Staff!$I17,MIN(Staff!$J17,Staff!$L17),IF(Y$4&gt;Staff!$I17,IFERROR(MIN(Staff!$L17,M21+Staff!$J17),MIN(Staff!$J17,Staff!$L17)),0))))))</f>
        <v>0</v>
      </c>
      <c r="Z21" s="567">
        <f>IF(Staff!$K17="Never",IF(Z$4&gt;=Staff!$I17,MIN(Staff!$J17,Staff!$L17),0),IF(Staff!$K17="Monthly",IF(Z$4=Staff!$I17,MIN(Staff!$J17,Staff!$L17),IF(Z$4&gt;Staff!$I17,MIN(Staff!$L17,Y21+Staff!$J17),0)),IF(Staff!$K17="Quarterly",IF(Z$4=Staff!$I17,MIN(Staff!$J17,Staff!$L17),IF(Z$4&gt;Staff!$I17,IFERROR(MIN(Staff!$L17,IF(ISNUMBER(W21),W21,0)+Staff!$J17),Staff!$J17),0)),IF(Staff!$K17="Annually",IF(Z$4=Staff!$I17,MIN(Staff!$J17,Staff!$L17),IF(Z$4&gt;Staff!$I17,IFERROR(MIN(Staff!$L17,N21+Staff!$J17),MIN(Staff!$J17,Staff!$L17)),0))))))</f>
        <v>0</v>
      </c>
      <c r="AA21" s="567">
        <f>IF(Staff!$K17="Never",IF(AA$4&gt;=Staff!$I17,MIN(Staff!$J17,Staff!$L17),0),IF(Staff!$K17="Monthly",IF(AA$4=Staff!$I17,MIN(Staff!$J17,Staff!$L17),IF(AA$4&gt;Staff!$I17,MIN(Staff!$L17,Z21+Staff!$J17),0)),IF(Staff!$K17="Quarterly",IF(AA$4=Staff!$I17,MIN(Staff!$J17,Staff!$L17),IF(AA$4&gt;Staff!$I17,IFERROR(MIN(Staff!$L17,IF(ISNUMBER(X21),X21,0)+Staff!$J17),Staff!$J17),0)),IF(Staff!$K17="Annually",IF(AA$4=Staff!$I17,MIN(Staff!$J17,Staff!$L17),IF(AA$4&gt;Staff!$I17,IFERROR(MIN(Staff!$L17,O21+Staff!$J17),MIN(Staff!$J17,Staff!$L17)),0))))))</f>
        <v>0</v>
      </c>
      <c r="AB21" s="567">
        <f>IF(Staff!$K17="Never",IF(AB$4&gt;=Staff!$I17,MIN(Staff!$J17,Staff!$L17),0),IF(Staff!$K17="Monthly",IF(AB$4=Staff!$I17,MIN(Staff!$J17,Staff!$L17),IF(AB$4&gt;Staff!$I17,MIN(Staff!$L17,AA21+Staff!$J17),0)),IF(Staff!$K17="Quarterly",IF(AB$4=Staff!$I17,MIN(Staff!$J17,Staff!$L17),IF(AB$4&gt;Staff!$I17,IFERROR(MIN(Staff!$L17,IF(ISNUMBER(Y21),Y21,0)+Staff!$J17),Staff!$J17),0)),IF(Staff!$K17="Annually",IF(AB$4=Staff!$I17,MIN(Staff!$J17,Staff!$L17),IF(AB$4&gt;Staff!$I17,IFERROR(MIN(Staff!$L17,P21+Staff!$J17),MIN(Staff!$J17,Staff!$L17)),0))))))</f>
        <v>0</v>
      </c>
      <c r="AC21" s="567">
        <f>IF(Staff!$K17="Never",IF(AC$4&gt;=Staff!$I17,MIN(Staff!$J17,Staff!$L17),0),IF(Staff!$K17="Monthly",IF(AC$4=Staff!$I17,MIN(Staff!$J17,Staff!$L17),IF(AC$4&gt;Staff!$I17,MIN(Staff!$L17,AB21+Staff!$J17),0)),IF(Staff!$K17="Quarterly",IF(AC$4=Staff!$I17,MIN(Staff!$J17,Staff!$L17),IF(AC$4&gt;Staff!$I17,IFERROR(MIN(Staff!$L17,IF(ISNUMBER(Z21),Z21,0)+Staff!$J17),Staff!$J17),0)),IF(Staff!$K17="Annually",IF(AC$4=Staff!$I17,MIN(Staff!$J17,Staff!$L17),IF(AC$4&gt;Staff!$I17,IFERROR(MIN(Staff!$L17,Q21+Staff!$J17),MIN(Staff!$J17,Staff!$L17)),0))))))</f>
        <v>0</v>
      </c>
      <c r="AD21" s="567">
        <f>IF(Staff!$K17="Never",IF(AD$4&gt;=Staff!$I17,MIN(Staff!$J17,Staff!$L17),0),IF(Staff!$K17="Monthly",IF(AD$4=Staff!$I17,MIN(Staff!$J17,Staff!$L17),IF(AD$4&gt;Staff!$I17,MIN(Staff!$L17,AC21+Staff!$J17),0)),IF(Staff!$K17="Quarterly",IF(AD$4=Staff!$I17,MIN(Staff!$J17,Staff!$L17),IF(AD$4&gt;Staff!$I17,IFERROR(MIN(Staff!$L17,IF(ISNUMBER(AA21),AA21,0)+Staff!$J17),Staff!$J17),0)),IF(Staff!$K17="Annually",IF(AD$4=Staff!$I17,MIN(Staff!$J17,Staff!$L17),IF(AD$4&gt;Staff!$I17,IFERROR(MIN(Staff!$L17,R21+Staff!$J17),MIN(Staff!$J17,Staff!$L17)),0))))))</f>
        <v>0</v>
      </c>
      <c r="AE21" s="567">
        <f>IF(Staff!$K17="Never",IF(AE$4&gt;=Staff!$I17,MIN(Staff!$J17,Staff!$L17),0),IF(Staff!$K17="Monthly",IF(AE$4=Staff!$I17,MIN(Staff!$J17,Staff!$L17),IF(AE$4&gt;Staff!$I17,MIN(Staff!$L17,AD21+Staff!$J17),0)),IF(Staff!$K17="Quarterly",IF(AE$4=Staff!$I17,MIN(Staff!$J17,Staff!$L17),IF(AE$4&gt;Staff!$I17,IFERROR(MIN(Staff!$L17,IF(ISNUMBER(AB21),AB21,0)+Staff!$J17),Staff!$J17),0)),IF(Staff!$K17="Annually",IF(AE$4=Staff!$I17,MIN(Staff!$J17,Staff!$L17),IF(AE$4&gt;Staff!$I17,IFERROR(MIN(Staff!$L17,S21+Staff!$J17),MIN(Staff!$J17,Staff!$L17)),0))))))</f>
        <v>0</v>
      </c>
      <c r="AF21" s="567">
        <f>IF(Staff!$K17="Never",IF(AF$4&gt;=Staff!$I17,MIN(Staff!$J17,Staff!$L17),0),IF(Staff!$K17="Monthly",IF(AF$4=Staff!$I17,MIN(Staff!$J17,Staff!$L17),IF(AF$4&gt;Staff!$I17,MIN(Staff!$L17,AE21+Staff!$J17),0)),IF(Staff!$K17="Quarterly",IF(AF$4=Staff!$I17,MIN(Staff!$J17,Staff!$L17),IF(AF$4&gt;Staff!$I17,IFERROR(MIN(Staff!$L17,IF(ISNUMBER(AC21),AC21,0)+Staff!$J17),Staff!$J17),0)),IF(Staff!$K17="Annually",IF(AF$4=Staff!$I17,MIN(Staff!$J17,Staff!$L17),IF(AF$4&gt;Staff!$I17,IFERROR(MIN(Staff!$L17,T21+Staff!$J17),MIN(Staff!$J17,Staff!$L17)),0))))))</f>
        <v>0</v>
      </c>
      <c r="AG21" s="567">
        <f>IF(Staff!$K17="Never",IF(AG$4&gt;=Staff!$I17,MIN(Staff!$J17,Staff!$L17),0),IF(Staff!$K17="Monthly",IF(AG$4=Staff!$I17,MIN(Staff!$J17,Staff!$L17),IF(AG$4&gt;Staff!$I17,MIN(Staff!$L17,AF21+Staff!$J17),0)),IF(Staff!$K17="Quarterly",IF(AG$4=Staff!$I17,MIN(Staff!$J17,Staff!$L17),IF(AG$4&gt;Staff!$I17,IFERROR(MIN(Staff!$L17,IF(ISNUMBER(AD21),AD21,0)+Staff!$J17),Staff!$J17),0)),IF(Staff!$K17="Annually",IF(AG$4=Staff!$I17,MIN(Staff!$J17,Staff!$L17),IF(AG$4&gt;Staff!$I17,IFERROR(MIN(Staff!$L17,U21+Staff!$J17),MIN(Staff!$J17,Staff!$L17)),0))))))</f>
        <v>0</v>
      </c>
      <c r="AH21" s="567">
        <f>IF(Staff!$K17="Never",IF(AH$4&gt;=Staff!$I17,MIN(Staff!$J17,Staff!$L17),0),IF(Staff!$K17="Monthly",IF(AH$4=Staff!$I17,MIN(Staff!$J17,Staff!$L17),IF(AH$4&gt;Staff!$I17,MIN(Staff!$L17,AG21+Staff!$J17),0)),IF(Staff!$K17="Quarterly",IF(AH$4=Staff!$I17,MIN(Staff!$J17,Staff!$L17),IF(AH$4&gt;Staff!$I17,IFERROR(MIN(Staff!$L17,IF(ISNUMBER(AE21),AE21,0)+Staff!$J17),Staff!$J17),0)),IF(Staff!$K17="Annually",IF(AH$4=Staff!$I17,MIN(Staff!$J17,Staff!$L17),IF(AH$4&gt;Staff!$I17,IFERROR(MIN(Staff!$L17,V21+Staff!$J17),MIN(Staff!$J17,Staff!$L17)),0))))))</f>
        <v>0</v>
      </c>
      <c r="AI21" s="567">
        <f>IF(Staff!$K17="Never",IF(AI$4&gt;=Staff!$I17,MIN(Staff!$J17,Staff!$L17),0),IF(Staff!$K17="Monthly",IF(AI$4=Staff!$I17,MIN(Staff!$J17,Staff!$L17),IF(AI$4&gt;Staff!$I17,MIN(Staff!$L17,AH21+Staff!$J17),0)),IF(Staff!$K17="Quarterly",IF(AI$4=Staff!$I17,MIN(Staff!$J17,Staff!$L17),IF(AI$4&gt;Staff!$I17,IFERROR(MIN(Staff!$L17,IF(ISNUMBER(AF21),AF21,0)+Staff!$J17),Staff!$J17),0)),IF(Staff!$K17="Annually",IF(AI$4=Staff!$I17,MIN(Staff!$J17,Staff!$L17),IF(AI$4&gt;Staff!$I17,IFERROR(MIN(Staff!$L17,W21+Staff!$J17),MIN(Staff!$J17,Staff!$L17)),0))))))</f>
        <v>0</v>
      </c>
      <c r="AJ21" s="567">
        <f>IF(Staff!$K17="Never",IF(AJ$4&gt;=Staff!$I17,MIN(Staff!$J17,Staff!$L17),0),IF(Staff!$K17="Monthly",IF(AJ$4=Staff!$I17,MIN(Staff!$J17,Staff!$L17),IF(AJ$4&gt;Staff!$I17,MIN(Staff!$L17,AI21+Staff!$J17),0)),IF(Staff!$K17="Quarterly",IF(AJ$4=Staff!$I17,MIN(Staff!$J17,Staff!$L17),IF(AJ$4&gt;Staff!$I17,IFERROR(MIN(Staff!$L17,IF(ISNUMBER(AG21),AG21,0)+Staff!$J17),Staff!$J17),0)),IF(Staff!$K17="Annually",IF(AJ$4=Staff!$I17,MIN(Staff!$J17,Staff!$L17),IF(AJ$4&gt;Staff!$I17,IFERROR(MIN(Staff!$L17,X21+Staff!$J17),MIN(Staff!$J17,Staff!$L17)),0))))))</f>
        <v>0</v>
      </c>
      <c r="AK21" s="567">
        <f>IF(Staff!$K17="Never",IF(AK$4&gt;=Staff!$I17,MIN(Staff!$J17,Staff!$L17),0),IF(Staff!$K17="Monthly",IF(AK$4=Staff!$I17,MIN(Staff!$J17,Staff!$L17),IF(AK$4&gt;Staff!$I17,MIN(Staff!$L17,AJ21+Staff!$J17),0)),IF(Staff!$K17="Quarterly",IF(AK$4=Staff!$I17,MIN(Staff!$J17,Staff!$L17),IF(AK$4&gt;Staff!$I17,IFERROR(MIN(Staff!$L17,IF(ISNUMBER(AH21),AH21,0)+Staff!$J17),Staff!$J17),0)),IF(Staff!$K17="Annually",IF(AK$4=Staff!$I17,MIN(Staff!$J17,Staff!$L17),IF(AK$4&gt;Staff!$I17,IFERROR(MIN(Staff!$L17,Y21+Staff!$J17),MIN(Staff!$J17,Staff!$L17)),0))))))</f>
        <v>0</v>
      </c>
      <c r="AL21" s="567">
        <f>IF(Staff!$K17="Never",IF(AL$4&gt;=Staff!$I17,MIN(Staff!$J17,Staff!$L17),0),IF(Staff!$K17="Monthly",IF(AL$4=Staff!$I17,MIN(Staff!$J17,Staff!$L17),IF(AL$4&gt;Staff!$I17,MIN(Staff!$L17,AK21+Staff!$J17),0)),IF(Staff!$K17="Quarterly",IF(AL$4=Staff!$I17,MIN(Staff!$J17,Staff!$L17),IF(AL$4&gt;Staff!$I17,IFERROR(MIN(Staff!$L17,IF(ISNUMBER(AI21),AI21,0)+Staff!$J17),Staff!$J17),0)),IF(Staff!$K17="Annually",IF(AL$4=Staff!$I17,MIN(Staff!$J17,Staff!$L17),IF(AL$4&gt;Staff!$I17,IFERROR(MIN(Staff!$L17,Z21+Staff!$J17),MIN(Staff!$J17,Staff!$L17)),0))))))</f>
        <v>0</v>
      </c>
      <c r="AM21" s="567">
        <f>IF(Staff!$K17="Never",IF(AM$4&gt;=Staff!$I17,MIN(Staff!$J17,Staff!$L17),0),IF(Staff!$K17="Monthly",IF(AM$4=Staff!$I17,MIN(Staff!$J17,Staff!$L17),IF(AM$4&gt;Staff!$I17,MIN(Staff!$L17,AL21+Staff!$J17),0)),IF(Staff!$K17="Quarterly",IF(AM$4=Staff!$I17,MIN(Staff!$J17,Staff!$L17),IF(AM$4&gt;Staff!$I17,IFERROR(MIN(Staff!$L17,IF(ISNUMBER(AJ21),AJ21,0)+Staff!$J17),Staff!$J17),0)),IF(Staff!$K17="Annually",IF(AM$4=Staff!$I17,MIN(Staff!$J17,Staff!$L17),IF(AM$4&gt;Staff!$I17,IFERROR(MIN(Staff!$L17,AA21+Staff!$J17),MIN(Staff!$J17,Staff!$L17)),0))))))</f>
        <v>0</v>
      </c>
      <c r="AN21" s="567">
        <f>IF(Staff!$K17="Never",IF(AN$4&gt;=Staff!$I17,MIN(Staff!$J17,Staff!$L17),0),IF(Staff!$K17="Monthly",IF(AN$4=Staff!$I17,MIN(Staff!$J17,Staff!$L17),IF(AN$4&gt;Staff!$I17,MIN(Staff!$L17,AM21+Staff!$J17),0)),IF(Staff!$K17="Quarterly",IF(AN$4=Staff!$I17,MIN(Staff!$J17,Staff!$L17),IF(AN$4&gt;Staff!$I17,IFERROR(MIN(Staff!$L17,IF(ISNUMBER(AK21),AK21,0)+Staff!$J17),Staff!$J17),0)),IF(Staff!$K17="Annually",IF(AN$4=Staff!$I17,MIN(Staff!$J17,Staff!$L17),IF(AN$4&gt;Staff!$I17,IFERROR(MIN(Staff!$L17,AB21+Staff!$J17),MIN(Staff!$J17,Staff!$L17)),0))))))</f>
        <v>0</v>
      </c>
      <c r="AO21" s="567">
        <f>IF(Staff!$K17="Never",IF(AO$4&gt;=Staff!$I17,MIN(Staff!$J17,Staff!$L17),0),IF(Staff!$K17="Monthly",IF(AO$4=Staff!$I17,MIN(Staff!$J17,Staff!$L17),IF(AO$4&gt;Staff!$I17,MIN(Staff!$L17,AN21+Staff!$J17),0)),IF(Staff!$K17="Quarterly",IF(AO$4=Staff!$I17,MIN(Staff!$J17,Staff!$L17),IF(AO$4&gt;Staff!$I17,IFERROR(MIN(Staff!$L17,IF(ISNUMBER(AL21),AL21,0)+Staff!$J17),Staff!$J17),0)),IF(Staff!$K17="Annually",IF(AO$4=Staff!$I17,MIN(Staff!$J17,Staff!$L17),IF(AO$4&gt;Staff!$I17,IFERROR(MIN(Staff!$L17,AC21+Staff!$J17),MIN(Staff!$J17,Staff!$L17)),0))))))</f>
        <v>0</v>
      </c>
      <c r="AP21" s="567">
        <f>IF(Staff!$K17="Never",IF(AP$4&gt;=Staff!$I17,MIN(Staff!$J17,Staff!$L17),0),IF(Staff!$K17="Monthly",IF(AP$4=Staff!$I17,MIN(Staff!$J17,Staff!$L17),IF(AP$4&gt;Staff!$I17,MIN(Staff!$L17,AO21+Staff!$J17),0)),IF(Staff!$K17="Quarterly",IF(AP$4=Staff!$I17,MIN(Staff!$J17,Staff!$L17),IF(AP$4&gt;Staff!$I17,IFERROR(MIN(Staff!$L17,IF(ISNUMBER(AM21),AM21,0)+Staff!$J17),Staff!$J17),0)),IF(Staff!$K17="Annually",IF(AP$4=Staff!$I17,MIN(Staff!$J17,Staff!$L17),IF(AP$4&gt;Staff!$I17,IFERROR(MIN(Staff!$L17,AD21+Staff!$J17),MIN(Staff!$J17,Staff!$L17)),0))))))</f>
        <v>0</v>
      </c>
      <c r="AQ21" s="567">
        <f>IF(Staff!$K17="Never",IF(AQ$4&gt;=Staff!$I17,MIN(Staff!$J17,Staff!$L17),0),IF(Staff!$K17="Monthly",IF(AQ$4=Staff!$I17,MIN(Staff!$J17,Staff!$L17),IF(AQ$4&gt;Staff!$I17,MIN(Staff!$L17,AP21+Staff!$J17),0)),IF(Staff!$K17="Quarterly",IF(AQ$4=Staff!$I17,MIN(Staff!$J17,Staff!$L17),IF(AQ$4&gt;Staff!$I17,IFERROR(MIN(Staff!$L17,IF(ISNUMBER(AN21),AN21,0)+Staff!$J17),Staff!$J17),0)),IF(Staff!$K17="Annually",IF(AQ$4=Staff!$I17,MIN(Staff!$J17,Staff!$L17),IF(AQ$4&gt;Staff!$I17,IFERROR(MIN(Staff!$L17,AE21+Staff!$J17),MIN(Staff!$J17,Staff!$L17)),0))))))</f>
        <v>0</v>
      </c>
      <c r="AR21" s="567">
        <f>IF(Staff!$K17="Never",IF(AR$4&gt;=Staff!$I17,MIN(Staff!$J17,Staff!$L17),0),IF(Staff!$K17="Monthly",IF(AR$4=Staff!$I17,MIN(Staff!$J17,Staff!$L17),IF(AR$4&gt;Staff!$I17,MIN(Staff!$L17,AQ21+Staff!$J17),0)),IF(Staff!$K17="Quarterly",IF(AR$4=Staff!$I17,MIN(Staff!$J17,Staff!$L17),IF(AR$4&gt;Staff!$I17,IFERROR(MIN(Staff!$L17,IF(ISNUMBER(AO21),AO21,0)+Staff!$J17),Staff!$J17),0)),IF(Staff!$K17="Annually",IF(AR$4=Staff!$I17,MIN(Staff!$J17,Staff!$L17),IF(AR$4&gt;Staff!$I17,IFERROR(MIN(Staff!$L17,AF21+Staff!$J17),MIN(Staff!$J17,Staff!$L17)),0))))))</f>
        <v>0</v>
      </c>
      <c r="AS21" s="567">
        <f>IF(Staff!$K17="Never",IF(AS$4&gt;=Staff!$I17,MIN(Staff!$J17,Staff!$L17),0),IF(Staff!$K17="Monthly",IF(AS$4=Staff!$I17,MIN(Staff!$J17,Staff!$L17),IF(AS$4&gt;Staff!$I17,MIN(Staff!$L17,AR21+Staff!$J17),0)),IF(Staff!$K17="Quarterly",IF(AS$4=Staff!$I17,MIN(Staff!$J17,Staff!$L17),IF(AS$4&gt;Staff!$I17,IFERROR(MIN(Staff!$L17,IF(ISNUMBER(AP21),AP21,0)+Staff!$J17),Staff!$J17),0)),IF(Staff!$K17="Annually",IF(AS$4=Staff!$I17,MIN(Staff!$J17,Staff!$L17),IF(AS$4&gt;Staff!$I17,IFERROR(MIN(Staff!$L17,AG21+Staff!$J17),MIN(Staff!$J17,Staff!$L17)),0))))))</f>
        <v>0</v>
      </c>
      <c r="AT21" s="567">
        <f>IF(Staff!$K17="Never",IF(AT$4&gt;=Staff!$I17,MIN(Staff!$J17,Staff!$L17),0),IF(Staff!$K17="Monthly",IF(AT$4=Staff!$I17,MIN(Staff!$J17,Staff!$L17),IF(AT$4&gt;Staff!$I17,MIN(Staff!$L17,AS21+Staff!$J17),0)),IF(Staff!$K17="Quarterly",IF(AT$4=Staff!$I17,MIN(Staff!$J17,Staff!$L17),IF(AT$4&gt;Staff!$I17,IFERROR(MIN(Staff!$L17,IF(ISNUMBER(AQ21),AQ21,0)+Staff!$J17),Staff!$J17),0)),IF(Staff!$K17="Annually",IF(AT$4=Staff!$I17,MIN(Staff!$J17,Staff!$L17),IF(AT$4&gt;Staff!$I17,IFERROR(MIN(Staff!$L17,AH21+Staff!$J17),MIN(Staff!$J17,Staff!$L17)),0))))))</f>
        <v>0</v>
      </c>
      <c r="AU21" s="567">
        <f>IF(Staff!$K17="Never",IF(AU$4&gt;=Staff!$I17,MIN(Staff!$J17,Staff!$L17),0),IF(Staff!$K17="Monthly",IF(AU$4=Staff!$I17,MIN(Staff!$J17,Staff!$L17),IF(AU$4&gt;Staff!$I17,MIN(Staff!$L17,AT21+Staff!$J17),0)),IF(Staff!$K17="Quarterly",IF(AU$4=Staff!$I17,MIN(Staff!$J17,Staff!$L17),IF(AU$4&gt;Staff!$I17,IFERROR(MIN(Staff!$L17,IF(ISNUMBER(AR21),AR21,0)+Staff!$J17),Staff!$J17),0)),IF(Staff!$K17="Annually",IF(AU$4=Staff!$I17,MIN(Staff!$J17,Staff!$L17),IF(AU$4&gt;Staff!$I17,IFERROR(MIN(Staff!$L17,AI21+Staff!$J17),MIN(Staff!$J17,Staff!$L17)),0))))))</f>
        <v>0</v>
      </c>
      <c r="AV21" s="567">
        <f>IF(Staff!$K17="Never",IF(AV$4&gt;=Staff!$I17,MIN(Staff!$J17,Staff!$L17),0),IF(Staff!$K17="Monthly",IF(AV$4=Staff!$I17,MIN(Staff!$J17,Staff!$L17),IF(AV$4&gt;Staff!$I17,MIN(Staff!$L17,AU21+Staff!$J17),0)),IF(Staff!$K17="Quarterly",IF(AV$4=Staff!$I17,MIN(Staff!$J17,Staff!$L17),IF(AV$4&gt;Staff!$I17,IFERROR(MIN(Staff!$L17,IF(ISNUMBER(AS21),AS21,0)+Staff!$J17),Staff!$J17),0)),IF(Staff!$K17="Annually",IF(AV$4=Staff!$I17,MIN(Staff!$J17,Staff!$L17),IF(AV$4&gt;Staff!$I17,IFERROR(MIN(Staff!$L17,AJ21+Staff!$J17),MIN(Staff!$J17,Staff!$L17)),0))))))</f>
        <v>0</v>
      </c>
      <c r="AW21" s="567">
        <f>IF(Staff!$K17="Never",IF(AW$4&gt;=Staff!$I17,MIN(Staff!$J17,Staff!$L17),0),IF(Staff!$K17="Monthly",IF(AW$4=Staff!$I17,MIN(Staff!$J17,Staff!$L17),IF(AW$4&gt;Staff!$I17,MIN(Staff!$L17,AV21+Staff!$J17),0)),IF(Staff!$K17="Quarterly",IF(AW$4=Staff!$I17,MIN(Staff!$J17,Staff!$L17),IF(AW$4&gt;Staff!$I17,IFERROR(MIN(Staff!$L17,IF(ISNUMBER(AT21),AT21,0)+Staff!$J17),Staff!$J17),0)),IF(Staff!$K17="Annually",IF(AW$4=Staff!$I17,MIN(Staff!$J17,Staff!$L17),IF(AW$4&gt;Staff!$I17,IFERROR(MIN(Staff!$L17,AK21+Staff!$J17),MIN(Staff!$J17,Staff!$L17)),0))))))</f>
        <v>0</v>
      </c>
      <c r="AX21" s="567">
        <f>IF(Staff!$K17="Never",IF(AX$4&gt;=Staff!$I17,MIN(Staff!$J17,Staff!$L17),0),IF(Staff!$K17="Monthly",IF(AX$4=Staff!$I17,MIN(Staff!$J17,Staff!$L17),IF(AX$4&gt;Staff!$I17,MIN(Staff!$L17,AW21+Staff!$J17),0)),IF(Staff!$K17="Quarterly",IF(AX$4=Staff!$I17,MIN(Staff!$J17,Staff!$L17),IF(AX$4&gt;Staff!$I17,IFERROR(MIN(Staff!$L17,IF(ISNUMBER(AU21),AU21,0)+Staff!$J17),Staff!$J17),0)),IF(Staff!$K17="Annually",IF(AX$4=Staff!$I17,MIN(Staff!$J17,Staff!$L17),IF(AX$4&gt;Staff!$I17,IFERROR(MIN(Staff!$L17,AL21+Staff!$J17),MIN(Staff!$J17,Staff!$L17)),0))))))</f>
        <v>0</v>
      </c>
      <c r="AY21" s="567">
        <f>IF(Staff!$K17="Never",IF(AY$4&gt;=Staff!$I17,MIN(Staff!$J17,Staff!$L17),0),IF(Staff!$K17="Monthly",IF(AY$4=Staff!$I17,MIN(Staff!$J17,Staff!$L17),IF(AY$4&gt;Staff!$I17,MIN(Staff!$L17,AX21+Staff!$J17),0)),IF(Staff!$K17="Quarterly",IF(AY$4=Staff!$I17,MIN(Staff!$J17,Staff!$L17),IF(AY$4&gt;Staff!$I17,IFERROR(MIN(Staff!$L17,IF(ISNUMBER(AV21),AV21,0)+Staff!$J17),Staff!$J17),0)),IF(Staff!$K17="Annually",IF(AY$4=Staff!$I17,MIN(Staff!$J17,Staff!$L17),IF(AY$4&gt;Staff!$I17,IFERROR(MIN(Staff!$L17,AM21+Staff!$J17),MIN(Staff!$J17,Staff!$L17)),0))))))</f>
        <v>0</v>
      </c>
      <c r="AZ21" s="567">
        <f>IF(Staff!$K17="Never",IF(AZ$4&gt;=Staff!$I17,MIN(Staff!$J17,Staff!$L17),0),IF(Staff!$K17="Monthly",IF(AZ$4=Staff!$I17,MIN(Staff!$J17,Staff!$L17),IF(AZ$4&gt;Staff!$I17,MIN(Staff!$L17,AY21+Staff!$J17),0)),IF(Staff!$K17="Quarterly",IF(AZ$4=Staff!$I17,MIN(Staff!$J17,Staff!$L17),IF(AZ$4&gt;Staff!$I17,IFERROR(MIN(Staff!$L17,IF(ISNUMBER(AW21),AW21,0)+Staff!$J17),Staff!$J17),0)),IF(Staff!$K17="Annually",IF(AZ$4=Staff!$I17,MIN(Staff!$J17,Staff!$L17),IF(AZ$4&gt;Staff!$I17,IFERROR(MIN(Staff!$L17,AN21+Staff!$J17),MIN(Staff!$J17,Staff!$L17)),0))))))</f>
        <v>0</v>
      </c>
      <c r="BA21" s="567">
        <f>IF(Staff!$K17="Never",IF(BA$4&gt;=Staff!$I17,MIN(Staff!$J17,Staff!$L17),0),IF(Staff!$K17="Monthly",IF(BA$4=Staff!$I17,MIN(Staff!$J17,Staff!$L17),IF(BA$4&gt;Staff!$I17,MIN(Staff!$L17,AZ21+Staff!$J17),0)),IF(Staff!$K17="Quarterly",IF(BA$4=Staff!$I17,MIN(Staff!$J17,Staff!$L17),IF(BA$4&gt;Staff!$I17,IFERROR(MIN(Staff!$L17,IF(ISNUMBER(AX21),AX21,0)+Staff!$J17),Staff!$J17),0)),IF(Staff!$K17="Annually",IF(BA$4=Staff!$I17,MIN(Staff!$J17,Staff!$L17),IF(BA$4&gt;Staff!$I17,IFERROR(MIN(Staff!$L17,AO21+Staff!$J17),MIN(Staff!$J17,Staff!$L17)),0))))))</f>
        <v>0</v>
      </c>
      <c r="BB21" s="567">
        <f>IF(Staff!$K17="Never",IF(BB$4&gt;=Staff!$I17,MIN(Staff!$J17,Staff!$L17),0),IF(Staff!$K17="Monthly",IF(BB$4=Staff!$I17,MIN(Staff!$J17,Staff!$L17),IF(BB$4&gt;Staff!$I17,MIN(Staff!$L17,BA21+Staff!$J17),0)),IF(Staff!$K17="Quarterly",IF(BB$4=Staff!$I17,MIN(Staff!$J17,Staff!$L17),IF(BB$4&gt;Staff!$I17,IFERROR(MIN(Staff!$L17,IF(ISNUMBER(AY21),AY21,0)+Staff!$J17),Staff!$J17),0)),IF(Staff!$K17="Annually",IF(BB$4=Staff!$I17,MIN(Staff!$J17,Staff!$L17),IF(BB$4&gt;Staff!$I17,IFERROR(MIN(Staff!$L17,AP21+Staff!$J17),MIN(Staff!$J17,Staff!$L17)),0))))))</f>
        <v>0</v>
      </c>
      <c r="BC21" s="567">
        <f>IF(Staff!$K17="Never",IF(BC$4&gt;=Staff!$I17,MIN(Staff!$J17,Staff!$L17),0),IF(Staff!$K17="Monthly",IF(BC$4=Staff!$I17,MIN(Staff!$J17,Staff!$L17),IF(BC$4&gt;Staff!$I17,MIN(Staff!$L17,BB21+Staff!$J17),0)),IF(Staff!$K17="Quarterly",IF(BC$4=Staff!$I17,MIN(Staff!$J17,Staff!$L17),IF(BC$4&gt;Staff!$I17,IFERROR(MIN(Staff!$L17,IF(ISNUMBER(AZ21),AZ21,0)+Staff!$J17),Staff!$J17),0)),IF(Staff!$K17="Annually",IF(BC$4=Staff!$I17,MIN(Staff!$J17,Staff!$L17),IF(BC$4&gt;Staff!$I17,IFERROR(MIN(Staff!$L17,AQ21+Staff!$J17),MIN(Staff!$J17,Staff!$L17)),0))))))</f>
        <v>0</v>
      </c>
      <c r="BD21" s="567">
        <f>IF(Staff!$K17="Never",IF(BD$4&gt;=Staff!$I17,MIN(Staff!$J17,Staff!$L17),0),IF(Staff!$K17="Monthly",IF(BD$4=Staff!$I17,MIN(Staff!$J17,Staff!$L17),IF(BD$4&gt;Staff!$I17,MIN(Staff!$L17,BC21+Staff!$J17),0)),IF(Staff!$K17="Quarterly",IF(BD$4=Staff!$I17,MIN(Staff!$J17,Staff!$L17),IF(BD$4&gt;Staff!$I17,IFERROR(MIN(Staff!$L17,IF(ISNUMBER(BA21),BA21,0)+Staff!$J17),Staff!$J17),0)),IF(Staff!$K17="Annually",IF(BD$4=Staff!$I17,MIN(Staff!$J17,Staff!$L17),IF(BD$4&gt;Staff!$I17,IFERROR(MIN(Staff!$L17,AR21+Staff!$J17),MIN(Staff!$J17,Staff!$L17)),0))))))</f>
        <v>0</v>
      </c>
      <c r="BE21" s="567">
        <f>IF(Staff!$K17="Never",IF(BE$4&gt;=Staff!$I17,MIN(Staff!$J17,Staff!$L17),0),IF(Staff!$K17="Monthly",IF(BE$4=Staff!$I17,MIN(Staff!$J17,Staff!$L17),IF(BE$4&gt;Staff!$I17,MIN(Staff!$L17,BD21+Staff!$J17),0)),IF(Staff!$K17="Quarterly",IF(BE$4=Staff!$I17,MIN(Staff!$J17,Staff!$L17),IF(BE$4&gt;Staff!$I17,IFERROR(MIN(Staff!$L17,IF(ISNUMBER(BB21),BB21,0)+Staff!$J17),Staff!$J17),0)),IF(Staff!$K17="Annually",IF(BE$4=Staff!$I17,MIN(Staff!$J17,Staff!$L17),IF(BE$4&gt;Staff!$I17,IFERROR(MIN(Staff!$L17,AS21+Staff!$J17),MIN(Staff!$J17,Staff!$L17)),0))))))</f>
        <v>0</v>
      </c>
      <c r="BF21" s="567">
        <f>IF(Staff!$K17="Never",IF(BF$4&gt;=Staff!$I17,MIN(Staff!$J17,Staff!$L17),0),IF(Staff!$K17="Monthly",IF(BF$4=Staff!$I17,MIN(Staff!$J17,Staff!$L17),IF(BF$4&gt;Staff!$I17,MIN(Staff!$L17,BE21+Staff!$J17),0)),IF(Staff!$K17="Quarterly",IF(BF$4=Staff!$I17,MIN(Staff!$J17,Staff!$L17),IF(BF$4&gt;Staff!$I17,IFERROR(MIN(Staff!$L17,IF(ISNUMBER(BC21),BC21,0)+Staff!$J17),Staff!$J17),0)),IF(Staff!$K17="Annually",IF(BF$4=Staff!$I17,MIN(Staff!$J17,Staff!$L17),IF(BF$4&gt;Staff!$I17,IFERROR(MIN(Staff!$L17,AT21+Staff!$J17),MIN(Staff!$J17,Staff!$L17)),0))))))</f>
        <v>0</v>
      </c>
      <c r="BG21" s="567">
        <f>IF(Staff!$K17="Never",IF(BG$4&gt;=Staff!$I17,MIN(Staff!$J17,Staff!$L17),0),IF(Staff!$K17="Monthly",IF(BG$4=Staff!$I17,MIN(Staff!$J17,Staff!$L17),IF(BG$4&gt;Staff!$I17,MIN(Staff!$L17,BF21+Staff!$J17),0)),IF(Staff!$K17="Quarterly",IF(BG$4=Staff!$I17,MIN(Staff!$J17,Staff!$L17),IF(BG$4&gt;Staff!$I17,IFERROR(MIN(Staff!$L17,IF(ISNUMBER(BD21),BD21,0)+Staff!$J17),Staff!$J17),0)),IF(Staff!$K17="Annually",IF(BG$4=Staff!$I17,MIN(Staff!$J17,Staff!$L17),IF(BG$4&gt;Staff!$I17,IFERROR(MIN(Staff!$L17,AU21+Staff!$J17),MIN(Staff!$J17,Staff!$L17)),0))))))</f>
        <v>0</v>
      </c>
      <c r="BH21" s="567">
        <f>IF(Staff!$K17="Never",IF(BH$4&gt;=Staff!$I17,MIN(Staff!$J17,Staff!$L17),0),IF(Staff!$K17="Monthly",IF(BH$4=Staff!$I17,MIN(Staff!$J17,Staff!$L17),IF(BH$4&gt;Staff!$I17,MIN(Staff!$L17,BG21+Staff!$J17),0)),IF(Staff!$K17="Quarterly",IF(BH$4=Staff!$I17,MIN(Staff!$J17,Staff!$L17),IF(BH$4&gt;Staff!$I17,IFERROR(MIN(Staff!$L17,IF(ISNUMBER(BE21),BE21,0)+Staff!$J17),Staff!$J17),0)),IF(Staff!$K17="Annually",IF(BH$4=Staff!$I17,MIN(Staff!$J17,Staff!$L17),IF(BH$4&gt;Staff!$I17,IFERROR(MIN(Staff!$L17,AV21+Staff!$J17),MIN(Staff!$J17,Staff!$L17)),0))))))</f>
        <v>0</v>
      </c>
      <c r="BI21" s="567">
        <f>IF(Staff!$K17="Never",IF(BI$4&gt;=Staff!$I17,MIN(Staff!$J17,Staff!$L17),0),IF(Staff!$K17="Monthly",IF(BI$4=Staff!$I17,MIN(Staff!$J17,Staff!$L17),IF(BI$4&gt;Staff!$I17,MIN(Staff!$L17,BH21+Staff!$J17),0)),IF(Staff!$K17="Quarterly",IF(BI$4=Staff!$I17,MIN(Staff!$J17,Staff!$L17),IF(BI$4&gt;Staff!$I17,IFERROR(MIN(Staff!$L17,IF(ISNUMBER(BF21),BF21,0)+Staff!$J17),Staff!$J17),0)),IF(Staff!$K17="Annually",IF(BI$4=Staff!$I17,MIN(Staff!$J17,Staff!$L17),IF(BI$4&gt;Staff!$I17,IFERROR(MIN(Staff!$L17,AW21+Staff!$J17),MIN(Staff!$J17,Staff!$L17)),0))))))</f>
        <v>0</v>
      </c>
      <c r="BJ21" s="567">
        <f>IF(Staff!$K17="Never",IF(BJ$4&gt;=Staff!$I17,MIN(Staff!$J17,Staff!$L17),0),IF(Staff!$K17="Monthly",IF(BJ$4=Staff!$I17,MIN(Staff!$J17,Staff!$L17),IF(BJ$4&gt;Staff!$I17,MIN(Staff!$L17,BI21+Staff!$J17),0)),IF(Staff!$K17="Quarterly",IF(BJ$4=Staff!$I17,MIN(Staff!$J17,Staff!$L17),IF(BJ$4&gt;Staff!$I17,IFERROR(MIN(Staff!$L17,IF(ISNUMBER(BG21),BG21,0)+Staff!$J17),Staff!$J17),0)),IF(Staff!$K17="Annually",IF(BJ$4=Staff!$I17,MIN(Staff!$J17,Staff!$L17),IF(BJ$4&gt;Staff!$I17,IFERROR(MIN(Staff!$L17,AX21+Staff!$J17),MIN(Staff!$J17,Staff!$L17)),0))))))</f>
        <v>0</v>
      </c>
      <c r="BK21" s="567">
        <f>IF(Staff!$K17="Never",IF(BK$4&gt;=Staff!$I17,MIN(Staff!$J17,Staff!$L17),0),IF(Staff!$K17="Monthly",IF(BK$4=Staff!$I17,MIN(Staff!$J17,Staff!$L17),IF(BK$4&gt;Staff!$I17,MIN(Staff!$L17,BJ21+Staff!$J17),0)),IF(Staff!$K17="Quarterly",IF(BK$4=Staff!$I17,MIN(Staff!$J17,Staff!$L17),IF(BK$4&gt;Staff!$I17,IFERROR(MIN(Staff!$L17,IF(ISNUMBER(BH21),BH21,0)+Staff!$J17),Staff!$J17),0)),IF(Staff!$K17="Annually",IF(BK$4=Staff!$I17,MIN(Staff!$J17,Staff!$L17),IF(BK$4&gt;Staff!$I17,IFERROR(MIN(Staff!$L17,AY21+Staff!$J17),MIN(Staff!$J17,Staff!$L17)),0))))))</f>
        <v>0</v>
      </c>
      <c r="BL21" s="567">
        <f>IF(Staff!$K17="Never",IF(BL$4&gt;=Staff!$I17,MIN(Staff!$J17,Staff!$L17),0),IF(Staff!$K17="Monthly",IF(BL$4=Staff!$I17,MIN(Staff!$J17,Staff!$L17),IF(BL$4&gt;Staff!$I17,MIN(Staff!$L17,BK21+Staff!$J17),0)),IF(Staff!$K17="Quarterly",IF(BL$4=Staff!$I17,MIN(Staff!$J17,Staff!$L17),IF(BL$4&gt;Staff!$I17,IFERROR(MIN(Staff!$L17,IF(ISNUMBER(BI21),BI21,0)+Staff!$J17),Staff!$J17),0)),IF(Staff!$K17="Annually",IF(BL$4=Staff!$I17,MIN(Staff!$J17,Staff!$L17),IF(BL$4&gt;Staff!$I17,IFERROR(MIN(Staff!$L17,AZ21+Staff!$J17),MIN(Staff!$J17,Staff!$L17)),0))))))</f>
        <v>0</v>
      </c>
      <c r="BM21" s="567">
        <f>IF(Staff!$K17="Never",IF(BM$4&gt;=Staff!$I17,MIN(Staff!$J17,Staff!$L17),0),IF(Staff!$K17="Monthly",IF(BM$4=Staff!$I17,MIN(Staff!$J17,Staff!$L17),IF(BM$4&gt;Staff!$I17,MIN(Staff!$L17,BL21+Staff!$J17),0)),IF(Staff!$K17="Quarterly",IF(BM$4=Staff!$I17,MIN(Staff!$J17,Staff!$L17),IF(BM$4&gt;Staff!$I17,IFERROR(MIN(Staff!$L17,IF(ISNUMBER(BJ21),BJ21,0)+Staff!$J17),Staff!$J17),0)),IF(Staff!$K17="Annually",IF(BM$4=Staff!$I17,MIN(Staff!$J17,Staff!$L17),IF(BM$4&gt;Staff!$I17,IFERROR(MIN(Staff!$L17,BA21+Staff!$J17),MIN(Staff!$J17,Staff!$L17)),0))))))</f>
        <v>0</v>
      </c>
      <c r="BN21" s="567">
        <f>IF(Staff!$K17="Never",IF(BN$4&gt;=Staff!$I17,MIN(Staff!$J17,Staff!$L17),0),IF(Staff!$K17="Monthly",IF(BN$4=Staff!$I17,MIN(Staff!$J17,Staff!$L17),IF(BN$4&gt;Staff!$I17,MIN(Staff!$L17,BM21+Staff!$J17),0)),IF(Staff!$K17="Quarterly",IF(BN$4=Staff!$I17,MIN(Staff!$J17,Staff!$L17),IF(BN$4&gt;Staff!$I17,IFERROR(MIN(Staff!$L17,IF(ISNUMBER(BK21),BK21,0)+Staff!$J17),Staff!$J17),0)),IF(Staff!$K17="Annually",IF(BN$4=Staff!$I17,MIN(Staff!$J17,Staff!$L17),IF(BN$4&gt;Staff!$I17,IFERROR(MIN(Staff!$L17,BB21+Staff!$J17),MIN(Staff!$J17,Staff!$L17)),0))))))</f>
        <v>0</v>
      </c>
      <c r="BO21" s="567">
        <f>IF(Staff!$K17="Never",IF(BO$4&gt;=Staff!$I17,MIN(Staff!$J17,Staff!$L17),0),IF(Staff!$K17="Monthly",IF(BO$4=Staff!$I17,MIN(Staff!$J17,Staff!$L17),IF(BO$4&gt;Staff!$I17,MIN(Staff!$L17,BN21+Staff!$J17),0)),IF(Staff!$K17="Quarterly",IF(BO$4=Staff!$I17,MIN(Staff!$J17,Staff!$L17),IF(BO$4&gt;Staff!$I17,IFERROR(MIN(Staff!$L17,IF(ISNUMBER(BL21),BL21,0)+Staff!$J17),Staff!$J17),0)),IF(Staff!$K17="Annually",IF(BO$4=Staff!$I17,MIN(Staff!$J17,Staff!$L17),IF(BO$4&gt;Staff!$I17,IFERROR(MIN(Staff!$L17,BC21+Staff!$J17),MIN(Staff!$J17,Staff!$L17)),0))))))</f>
        <v>0</v>
      </c>
      <c r="BP21" s="567">
        <f>IF(Staff!$K17="Never",IF(BP$4&gt;=Staff!$I17,MIN(Staff!$J17,Staff!$L17),0),IF(Staff!$K17="Monthly",IF(BP$4=Staff!$I17,MIN(Staff!$J17,Staff!$L17),IF(BP$4&gt;Staff!$I17,MIN(Staff!$L17,BO21+Staff!$J17),0)),IF(Staff!$K17="Quarterly",IF(BP$4=Staff!$I17,MIN(Staff!$J17,Staff!$L17),IF(BP$4&gt;Staff!$I17,IFERROR(MIN(Staff!$L17,IF(ISNUMBER(BM21),BM21,0)+Staff!$J17),Staff!$J17),0)),IF(Staff!$K17="Annually",IF(BP$4=Staff!$I17,MIN(Staff!$J17,Staff!$L17),IF(BP$4&gt;Staff!$I17,IFERROR(MIN(Staff!$L17,BD21+Staff!$J17),MIN(Staff!$J17,Staff!$L17)),0))))))</f>
        <v>0</v>
      </c>
      <c r="BQ21" s="567">
        <f>IF(Staff!$K17="Never",IF(BQ$4&gt;=Staff!$I17,MIN(Staff!$J17,Staff!$L17),0),IF(Staff!$K17="Monthly",IF(BQ$4=Staff!$I17,MIN(Staff!$J17,Staff!$L17),IF(BQ$4&gt;Staff!$I17,MIN(Staff!$L17,BP21+Staff!$J17),0)),IF(Staff!$K17="Quarterly",IF(BQ$4=Staff!$I17,MIN(Staff!$J17,Staff!$L17),IF(BQ$4&gt;Staff!$I17,IFERROR(MIN(Staff!$L17,IF(ISNUMBER(BN21),BN21,0)+Staff!$J17),Staff!$J17),0)),IF(Staff!$K17="Annually",IF(BQ$4=Staff!$I17,MIN(Staff!$J17,Staff!$L17),IF(BQ$4&gt;Staff!$I17,IFERROR(MIN(Staff!$L17,BE21+Staff!$J17),MIN(Staff!$J17,Staff!$L17)),0))))))</f>
        <v>0</v>
      </c>
      <c r="BR21" s="567">
        <f>IF(Staff!$K17="Never",IF(BR$4&gt;=Staff!$I17,MIN(Staff!$J17,Staff!$L17),0),IF(Staff!$K17="Monthly",IF(BR$4=Staff!$I17,MIN(Staff!$J17,Staff!$L17),IF(BR$4&gt;Staff!$I17,MIN(Staff!$L17,BQ21+Staff!$J17),0)),IF(Staff!$K17="Quarterly",IF(BR$4=Staff!$I17,MIN(Staff!$J17,Staff!$L17),IF(BR$4&gt;Staff!$I17,IFERROR(MIN(Staff!$L17,IF(ISNUMBER(BO21),BO21,0)+Staff!$J17),Staff!$J17),0)),IF(Staff!$K17="Annually",IF(BR$4=Staff!$I17,MIN(Staff!$J17,Staff!$L17),IF(BR$4&gt;Staff!$I17,IFERROR(MIN(Staff!$L17,BF21+Staff!$J17),MIN(Staff!$J17,Staff!$L17)),0))))))</f>
        <v>0</v>
      </c>
      <c r="BS21" s="567">
        <f>IF(Staff!$K17="Never",IF(BS$4&gt;=Staff!$I17,MIN(Staff!$J17,Staff!$L17),0),IF(Staff!$K17="Monthly",IF(BS$4=Staff!$I17,MIN(Staff!$J17,Staff!$L17),IF(BS$4&gt;Staff!$I17,MIN(Staff!$L17,BR21+Staff!$J17),0)),IF(Staff!$K17="Quarterly",IF(BS$4=Staff!$I17,MIN(Staff!$J17,Staff!$L17),IF(BS$4&gt;Staff!$I17,IFERROR(MIN(Staff!$L17,IF(ISNUMBER(BP21),BP21,0)+Staff!$J17),Staff!$J17),0)),IF(Staff!$K17="Annually",IF(BS$4=Staff!$I17,MIN(Staff!$J17,Staff!$L17),IF(BS$4&gt;Staff!$I17,IFERROR(MIN(Staff!$L17,BG21+Staff!$J17),MIN(Staff!$J17,Staff!$L17)),0))))))</f>
        <v>0</v>
      </c>
      <c r="BT21" s="567">
        <f>IF(Staff!$K17="Never",IF(BT$4&gt;=Staff!$I17,MIN(Staff!$J17,Staff!$L17),0),IF(Staff!$K17="Monthly",IF(BT$4=Staff!$I17,MIN(Staff!$J17,Staff!$L17),IF(BT$4&gt;Staff!$I17,MIN(Staff!$L17,BS21+Staff!$J17),0)),IF(Staff!$K17="Quarterly",IF(BT$4=Staff!$I17,MIN(Staff!$J17,Staff!$L17),IF(BT$4&gt;Staff!$I17,IFERROR(MIN(Staff!$L17,IF(ISNUMBER(BQ21),BQ21,0)+Staff!$J17),Staff!$J17),0)),IF(Staff!$K17="Annually",IF(BT$4=Staff!$I17,MIN(Staff!$J17,Staff!$L17),IF(BT$4&gt;Staff!$I17,IFERROR(MIN(Staff!$L17,BH21+Staff!$J17),MIN(Staff!$J17,Staff!$L17)),0))))))</f>
        <v>0</v>
      </c>
      <c r="BU21" s="567">
        <f>IF(Staff!$K17="Never",IF(BU$4&gt;=Staff!$I17,MIN(Staff!$J17,Staff!$L17),0),IF(Staff!$K17="Monthly",IF(BU$4=Staff!$I17,MIN(Staff!$J17,Staff!$L17),IF(BU$4&gt;Staff!$I17,MIN(Staff!$L17,BT21+Staff!$J17),0)),IF(Staff!$K17="Quarterly",IF(BU$4=Staff!$I17,MIN(Staff!$J17,Staff!$L17),IF(BU$4&gt;Staff!$I17,IFERROR(MIN(Staff!$L17,IF(ISNUMBER(BR21),BR21,0)+Staff!$J17),Staff!$J17),0)),IF(Staff!$K17="Annually",IF(BU$4=Staff!$I17,MIN(Staff!$J17,Staff!$L17),IF(BU$4&gt;Staff!$I17,IFERROR(MIN(Staff!$L17,BI21+Staff!$J17),MIN(Staff!$J17,Staff!$L17)),0))))))</f>
        <v>0</v>
      </c>
      <c r="BV21" s="567">
        <f>IF(Staff!$K17="Never",IF(BV$4&gt;=Staff!$I17,MIN(Staff!$J17,Staff!$L17),0),IF(Staff!$K17="Monthly",IF(BV$4=Staff!$I17,MIN(Staff!$J17,Staff!$L17),IF(BV$4&gt;Staff!$I17,MIN(Staff!$L17,BU21+Staff!$J17),0)),IF(Staff!$K17="Quarterly",IF(BV$4=Staff!$I17,MIN(Staff!$J17,Staff!$L17),IF(BV$4&gt;Staff!$I17,IFERROR(MIN(Staff!$L17,IF(ISNUMBER(BS21),BS21,0)+Staff!$J17),Staff!$J17),0)),IF(Staff!$K17="Annually",IF(BV$4=Staff!$I17,MIN(Staff!$J17,Staff!$L17),IF(BV$4&gt;Staff!$I17,IFERROR(MIN(Staff!$L17,BJ21+Staff!$J17),MIN(Staff!$J17,Staff!$L17)),0))))))</f>
        <v>0</v>
      </c>
      <c r="BW21" s="567">
        <f>IF(Staff!$K17="Never",IF(BW$4&gt;=Staff!$I17,MIN(Staff!$J17,Staff!$L17),0),IF(Staff!$K17="Monthly",IF(BW$4=Staff!$I17,MIN(Staff!$J17,Staff!$L17),IF(BW$4&gt;Staff!$I17,MIN(Staff!$L17,BV21+Staff!$J17),0)),IF(Staff!$K17="Quarterly",IF(BW$4=Staff!$I17,MIN(Staff!$J17,Staff!$L17),IF(BW$4&gt;Staff!$I17,IFERROR(MIN(Staff!$L17,IF(ISNUMBER(BT21),BT21,0)+Staff!$J17),Staff!$J17),0)),IF(Staff!$K17="Annually",IF(BW$4=Staff!$I17,MIN(Staff!$J17,Staff!$L17),IF(BW$4&gt;Staff!$I17,IFERROR(MIN(Staff!$L17,BK21+Staff!$J17),MIN(Staff!$J17,Staff!$L17)),0))))))</f>
        <v>0</v>
      </c>
      <c r="BX21" s="567">
        <f>IF(Staff!$K17="Never",IF(BX$4&gt;=Staff!$I17,MIN(Staff!$J17,Staff!$L17),0),IF(Staff!$K17="Monthly",IF(BX$4=Staff!$I17,MIN(Staff!$J17,Staff!$L17),IF(BX$4&gt;Staff!$I17,MIN(Staff!$L17,BW21+Staff!$J17),0)),IF(Staff!$K17="Quarterly",IF(BX$4=Staff!$I17,MIN(Staff!$J17,Staff!$L17),IF(BX$4&gt;Staff!$I17,IFERROR(MIN(Staff!$L17,IF(ISNUMBER(BU21),BU21,0)+Staff!$J17),Staff!$J17),0)),IF(Staff!$K17="Annually",IF(BX$4=Staff!$I17,MIN(Staff!$J17,Staff!$L17),IF(BX$4&gt;Staff!$I17,IFERROR(MIN(Staff!$L17,BL21+Staff!$J17),MIN(Staff!$J17,Staff!$L17)),0))))))</f>
        <v>0</v>
      </c>
      <c r="BY21" s="567">
        <f>IF(Staff!$K17="Never",IF(BY$4&gt;=Staff!$I17,MIN(Staff!$J17,Staff!$L17),0),IF(Staff!$K17="Monthly",IF(BY$4=Staff!$I17,MIN(Staff!$J17,Staff!$L17),IF(BY$4&gt;Staff!$I17,MIN(Staff!$L17,BX21+Staff!$J17),0)),IF(Staff!$K17="Quarterly",IF(BY$4=Staff!$I17,MIN(Staff!$J17,Staff!$L17),IF(BY$4&gt;Staff!$I17,IFERROR(MIN(Staff!$L17,IF(ISNUMBER(BV21),BV21,0)+Staff!$J17),Staff!$J17),0)),IF(Staff!$K17="Annually",IF(BY$4=Staff!$I17,MIN(Staff!$J17,Staff!$L17),IF(BY$4&gt;Staff!$I17,IFERROR(MIN(Staff!$L17,BM21+Staff!$J17),MIN(Staff!$J17,Staff!$L17)),0))))))</f>
        <v>0</v>
      </c>
      <c r="BZ21" s="567">
        <f>IF(Staff!$K17="Never",IF(BZ$4&gt;=Staff!$I17,MIN(Staff!$J17,Staff!$L17),0),IF(Staff!$K17="Monthly",IF(BZ$4=Staff!$I17,MIN(Staff!$J17,Staff!$L17),IF(BZ$4&gt;Staff!$I17,MIN(Staff!$L17,BY21+Staff!$J17),0)),IF(Staff!$K17="Quarterly",IF(BZ$4=Staff!$I17,MIN(Staff!$J17,Staff!$L17),IF(BZ$4&gt;Staff!$I17,IFERROR(MIN(Staff!$L17,IF(ISNUMBER(BW21),BW21,0)+Staff!$J17),Staff!$J17),0)),IF(Staff!$K17="Annually",IF(BZ$4=Staff!$I17,MIN(Staff!$J17,Staff!$L17),IF(BZ$4&gt;Staff!$I17,IFERROR(MIN(Staff!$L17,BN21+Staff!$J17),MIN(Staff!$J17,Staff!$L17)),0))))))</f>
        <v>0</v>
      </c>
      <c r="CA21" s="567">
        <f>IF(Staff!$K17="Never",IF(CA$4&gt;=Staff!$I17,MIN(Staff!$J17,Staff!$L17),0),IF(Staff!$K17="Monthly",IF(CA$4=Staff!$I17,MIN(Staff!$J17,Staff!$L17),IF(CA$4&gt;Staff!$I17,MIN(Staff!$L17,BZ21+Staff!$J17),0)),IF(Staff!$K17="Quarterly",IF(CA$4=Staff!$I17,MIN(Staff!$J17,Staff!$L17),IF(CA$4&gt;Staff!$I17,IFERROR(MIN(Staff!$L17,IF(ISNUMBER(BX21),BX21,0)+Staff!$J17),Staff!$J17),0)),IF(Staff!$K17="Annually",IF(CA$4=Staff!$I17,MIN(Staff!$J17,Staff!$L17),IF(CA$4&gt;Staff!$I17,IFERROR(MIN(Staff!$L17,BO21+Staff!$J17),MIN(Staff!$J17,Staff!$L17)),0))))))</f>
        <v>0</v>
      </c>
      <c r="CB21" s="567">
        <f>IF(Staff!$K17="Never",IF(CB$4&gt;=Staff!$I17,MIN(Staff!$J17,Staff!$L17),0),IF(Staff!$K17="Monthly",IF(CB$4=Staff!$I17,MIN(Staff!$J17,Staff!$L17),IF(CB$4&gt;Staff!$I17,MIN(Staff!$L17,CA21+Staff!$J17),0)),IF(Staff!$K17="Quarterly",IF(CB$4=Staff!$I17,MIN(Staff!$J17,Staff!$L17),IF(CB$4&gt;Staff!$I17,IFERROR(MIN(Staff!$L17,IF(ISNUMBER(BY21),BY21,0)+Staff!$J17),Staff!$J17),0)),IF(Staff!$K17="Annually",IF(CB$4=Staff!$I17,MIN(Staff!$J17,Staff!$L17),IF(CB$4&gt;Staff!$I17,IFERROR(MIN(Staff!$L17,BP21+Staff!$J17),MIN(Staff!$J17,Staff!$L17)),0))))))</f>
        <v>0</v>
      </c>
      <c r="CC21" s="567">
        <f>IF(Staff!$K17="Never",IF(CC$4&gt;=Staff!$I17,MIN(Staff!$J17,Staff!$L17),0),IF(Staff!$K17="Monthly",IF(CC$4=Staff!$I17,MIN(Staff!$J17,Staff!$L17),IF(CC$4&gt;Staff!$I17,MIN(Staff!$L17,CB21+Staff!$J17),0)),IF(Staff!$K17="Quarterly",IF(CC$4=Staff!$I17,MIN(Staff!$J17,Staff!$L17),IF(CC$4&gt;Staff!$I17,IFERROR(MIN(Staff!$L17,IF(ISNUMBER(BZ21),BZ21,0)+Staff!$J17),Staff!$J17),0)),IF(Staff!$K17="Annually",IF(CC$4=Staff!$I17,MIN(Staff!$J17,Staff!$L17),IF(CC$4&gt;Staff!$I17,IFERROR(MIN(Staff!$L17,BQ21+Staff!$J17),MIN(Staff!$J17,Staff!$L17)),0))))))</f>
        <v>0</v>
      </c>
      <c r="CD21" s="567">
        <f>IF(Staff!$K17="Never",IF(CD$4&gt;=Staff!$I17,MIN(Staff!$J17,Staff!$L17),0),IF(Staff!$K17="Monthly",IF(CD$4=Staff!$I17,MIN(Staff!$J17,Staff!$L17),IF(CD$4&gt;Staff!$I17,MIN(Staff!$L17,CC21+Staff!$J17),0)),IF(Staff!$K17="Quarterly",IF(CD$4=Staff!$I17,MIN(Staff!$J17,Staff!$L17),IF(CD$4&gt;Staff!$I17,IFERROR(MIN(Staff!$L17,IF(ISNUMBER(CA21),CA21,0)+Staff!$J17),Staff!$J17),0)),IF(Staff!$K17="Annually",IF(CD$4=Staff!$I17,MIN(Staff!$J17,Staff!$L17),IF(CD$4&gt;Staff!$I17,IFERROR(MIN(Staff!$L17,BR21+Staff!$J17),MIN(Staff!$J17,Staff!$L17)),0))))))</f>
        <v>0</v>
      </c>
      <c r="CE21" s="567">
        <f>IF(Staff!$K17="Never",IF(CE$4&gt;=Staff!$I17,MIN(Staff!$J17,Staff!$L17),0),IF(Staff!$K17="Monthly",IF(CE$4=Staff!$I17,MIN(Staff!$J17,Staff!$L17),IF(CE$4&gt;Staff!$I17,MIN(Staff!$L17,CD21+Staff!$J17),0)),IF(Staff!$K17="Quarterly",IF(CE$4=Staff!$I17,MIN(Staff!$J17,Staff!$L17),IF(CE$4&gt;Staff!$I17,IFERROR(MIN(Staff!$L17,IF(ISNUMBER(CB21),CB21,0)+Staff!$J17),Staff!$J17),0)),IF(Staff!$K17="Annually",IF(CE$4=Staff!$I17,MIN(Staff!$J17,Staff!$L17),IF(CE$4&gt;Staff!$I17,IFERROR(MIN(Staff!$L17,BS21+Staff!$J17),MIN(Staff!$J17,Staff!$L17)),0))))))</f>
        <v>0</v>
      </c>
      <c r="CF21" s="567">
        <f>IF(Staff!$K17="Never",IF(CF$4&gt;=Staff!$I17,MIN(Staff!$J17,Staff!$L17),0),IF(Staff!$K17="Monthly",IF(CF$4=Staff!$I17,MIN(Staff!$J17,Staff!$L17),IF(CF$4&gt;Staff!$I17,MIN(Staff!$L17,CE21+Staff!$J17),0)),IF(Staff!$K17="Quarterly",IF(CF$4=Staff!$I17,MIN(Staff!$J17,Staff!$L17),IF(CF$4&gt;Staff!$I17,IFERROR(MIN(Staff!$L17,IF(ISNUMBER(CC21),CC21,0)+Staff!$J17),Staff!$J17),0)),IF(Staff!$K17="Annually",IF(CF$4=Staff!$I17,MIN(Staff!$J17,Staff!$L17),IF(CF$4&gt;Staff!$I17,IFERROR(MIN(Staff!$L17,BT21+Staff!$J17),MIN(Staff!$J17,Staff!$L17)),0))))))</f>
        <v>0</v>
      </c>
      <c r="CG21" s="567">
        <f>IF(Staff!$K17="Never",IF(CG$4&gt;=Staff!$I17,MIN(Staff!$J17,Staff!$L17),0),IF(Staff!$K17="Monthly",IF(CG$4=Staff!$I17,MIN(Staff!$J17,Staff!$L17),IF(CG$4&gt;Staff!$I17,MIN(Staff!$L17,CF21+Staff!$J17),0)),IF(Staff!$K17="Quarterly",IF(CG$4=Staff!$I17,MIN(Staff!$J17,Staff!$L17),IF(CG$4&gt;Staff!$I17,IFERROR(MIN(Staff!$L17,IF(ISNUMBER(CD21),CD21,0)+Staff!$J17),Staff!$J17),0)),IF(Staff!$K17="Annually",IF(CG$4=Staff!$I17,MIN(Staff!$J17,Staff!$L17),IF(CG$4&gt;Staff!$I17,IFERROR(MIN(Staff!$L17,BU21+Staff!$J17),MIN(Staff!$J17,Staff!$L17)),0))))))</f>
        <v>0</v>
      </c>
      <c r="CH21" s="567">
        <f>IF(Staff!$K17="Never",IF(CH$4&gt;=Staff!$I17,MIN(Staff!$J17,Staff!$L17),0),IF(Staff!$K17="Monthly",IF(CH$4=Staff!$I17,MIN(Staff!$J17,Staff!$L17),IF(CH$4&gt;Staff!$I17,MIN(Staff!$L17,CG21+Staff!$J17),0)),IF(Staff!$K17="Quarterly",IF(CH$4=Staff!$I17,MIN(Staff!$J17,Staff!$L17),IF(CH$4&gt;Staff!$I17,IFERROR(MIN(Staff!$L17,IF(ISNUMBER(CE21),CE21,0)+Staff!$J17),Staff!$J17),0)),IF(Staff!$K17="Annually",IF(CH$4=Staff!$I17,MIN(Staff!$J17,Staff!$L17),IF(CH$4&gt;Staff!$I17,IFERROR(MIN(Staff!$L17,BV21+Staff!$J17),MIN(Staff!$J17,Staff!$L17)),0))))))</f>
        <v>0</v>
      </c>
      <c r="CI21" s="567">
        <f>IF(Staff!$K17="Never",IF(CI$4&gt;=Staff!$I17,MIN(Staff!$J17,Staff!$L17),0),IF(Staff!$K17="Monthly",IF(CI$4=Staff!$I17,MIN(Staff!$J17,Staff!$L17),IF(CI$4&gt;Staff!$I17,MIN(Staff!$L17,CH21+Staff!$J17),0)),IF(Staff!$K17="Quarterly",IF(CI$4=Staff!$I17,MIN(Staff!$J17,Staff!$L17),IF(CI$4&gt;Staff!$I17,IFERROR(MIN(Staff!$L17,IF(ISNUMBER(CF21),CF21,0)+Staff!$J17),Staff!$J17),0)),IF(Staff!$K17="Annually",IF(CI$4=Staff!$I17,MIN(Staff!$J17,Staff!$L17),IF(CI$4&gt;Staff!$I17,IFERROR(MIN(Staff!$L17,BW21+Staff!$J17),MIN(Staff!$J17,Staff!$L17)),0))))))</f>
        <v>0</v>
      </c>
    </row>
    <row r="22" spans="1:87" ht="15.75" hidden="1" customHeight="1" outlineLevel="1">
      <c r="A22" s="875" t="str">
        <f>Staff!A18</f>
        <v>Other 7</v>
      </c>
      <c r="B22" s="876"/>
      <c r="C22" s="719" t="s">
        <v>289</v>
      </c>
      <c r="D22" s="567">
        <f>IF(Staff!$K18="Never",IF(D$4&gt;=Staff!$I18,MIN(Staff!$J18,Staff!$L18),0),IF(Staff!$K18="Monthly",IF(D$4=Staff!$I18,MIN(Staff!$J18,Staff!$L18),IF(D$4&gt;Staff!$I18,MIN(Staff!$L18,C22+Staff!$J18),0)),IF(Staff!$K18="Quarterly",IF(D$4=Staff!$I18,MIN(Staff!$J18,Staff!$L18),IF(D$4&gt;Staff!$I18,IFERROR(MIN(Staff!$L18,IF(ISNUMBER(A22),A22,0)+Staff!$J18),Staff!$J18),0)),IF(Staff!$K18="Annually",IF(D$4=Staff!$I18,MIN(Staff!$J18,Staff!$L18),IF(D$4&gt;Staff!$I18,IFERROR(MIN(Staff!$L18,#REF!+Staff!$J18),MIN(Staff!$J18,Staff!$L18)),0))))))</f>
        <v>0</v>
      </c>
      <c r="E22" s="567">
        <f>IF(Staff!$K18="Never",IF(E$4&gt;=Staff!$I18,MIN(Staff!$J18,Staff!$L18),0),IF(Staff!$K18="Monthly",IF(E$4=Staff!$I18,MIN(Staff!$J18,Staff!$L18),IF(E$4&gt;Staff!$I18,MIN(Staff!$L18,D22+Staff!$J18),0)),IF(Staff!$K18="Quarterly",IF(E$4=Staff!$I18,MIN(Staff!$J18,Staff!$L18),IF(E$4&gt;Staff!$I18,IFERROR(MIN(Staff!$L18,IF(ISNUMBER(B22),B22,0)+Staff!$J18),Staff!$J18),0)),IF(Staff!$K18="Annually",IF(E$4=Staff!$I18,MIN(Staff!$J18,Staff!$L18),IF(E$4&gt;Staff!$I18,IFERROR(MIN(Staff!$L18,#REF!+Staff!$J18),MIN(Staff!$J18,Staff!$L18)),0))))))</f>
        <v>0</v>
      </c>
      <c r="F22" s="567">
        <f>IF(Staff!$K18="Never",IF(F$4&gt;=Staff!$I18,MIN(Staff!$J18,Staff!$L18),0),IF(Staff!$K18="Monthly",IF(F$4=Staff!$I18,MIN(Staff!$J18,Staff!$L18),IF(F$4&gt;Staff!$I18,MIN(Staff!$L18,E22+Staff!$J18),0)),IF(Staff!$K18="Quarterly",IF(F$4=Staff!$I18,MIN(Staff!$J18,Staff!$L18),IF(F$4&gt;Staff!$I18,IFERROR(MIN(Staff!$L18,IF(ISNUMBER(C22),C22,0)+Staff!$J18),Staff!$J18),0)),IF(Staff!$K18="Annually",IF(F$4=Staff!$I18,MIN(Staff!$J18,Staff!$L18),IF(F$4&gt;Staff!$I18,IFERROR(MIN(Staff!$L18,#REF!+Staff!$J18),MIN(Staff!$J18,Staff!$L18)),0))))))</f>
        <v>0</v>
      </c>
      <c r="G22" s="567">
        <f>IF(Staff!$K18="Never",IF(G$4&gt;=Staff!$I18,MIN(Staff!$J18,Staff!$L18),0),IF(Staff!$K18="Monthly",IF(G$4=Staff!$I18,MIN(Staff!$J18,Staff!$L18),IF(G$4&gt;Staff!$I18,MIN(Staff!$L18,F22+Staff!$J18),0)),IF(Staff!$K18="Quarterly",IF(G$4=Staff!$I18,MIN(Staff!$J18,Staff!$L18),IF(G$4&gt;Staff!$I18,IFERROR(MIN(Staff!$L18,IF(ISNUMBER(D22),D22,0)+Staff!$J18),Staff!$J18),0)),IF(Staff!$K18="Annually",IF(G$4=Staff!$I18,MIN(Staff!$J18,Staff!$L18),IF(G$4&gt;Staff!$I18,IFERROR(MIN(Staff!$L18,#REF!+Staff!$J18),MIN(Staff!$J18,Staff!$L18)),0))))))</f>
        <v>0</v>
      </c>
      <c r="H22" s="567">
        <f>IF(Staff!$K18="Never",IF(H$4&gt;=Staff!$I18,MIN(Staff!$J18,Staff!$L18),0),IF(Staff!$K18="Monthly",IF(H$4=Staff!$I18,MIN(Staff!$J18,Staff!$L18),IF(H$4&gt;Staff!$I18,MIN(Staff!$L18,G22+Staff!$J18),0)),IF(Staff!$K18="Quarterly",IF(H$4=Staff!$I18,MIN(Staff!$J18,Staff!$L18),IF(H$4&gt;Staff!$I18,IFERROR(MIN(Staff!$L18,IF(ISNUMBER(E22),E22,0)+Staff!$J18),Staff!$J18),0)),IF(Staff!$K18="Annually",IF(H$4=Staff!$I18,MIN(Staff!$J18,Staff!$L18),IF(H$4&gt;Staff!$I18,IFERROR(MIN(Staff!$L18,#REF!+Staff!$J18),MIN(Staff!$J18,Staff!$L18)),0))))))</f>
        <v>0</v>
      </c>
      <c r="I22" s="567">
        <f>IF(Staff!$K18="Never",IF(I$4&gt;=Staff!$I18,MIN(Staff!$J18,Staff!$L18),0),IF(Staff!$K18="Monthly",IF(I$4=Staff!$I18,MIN(Staff!$J18,Staff!$L18),IF(I$4&gt;Staff!$I18,MIN(Staff!$L18,H22+Staff!$J18),0)),IF(Staff!$K18="Quarterly",IF(I$4=Staff!$I18,MIN(Staff!$J18,Staff!$L18),IF(I$4&gt;Staff!$I18,IFERROR(MIN(Staff!$L18,IF(ISNUMBER(F22),F22,0)+Staff!$J18),Staff!$J18),0)),IF(Staff!$K18="Annually",IF(I$4=Staff!$I18,MIN(Staff!$J18,Staff!$L18),IF(I$4&gt;Staff!$I18,IFERROR(MIN(Staff!$L18,#REF!+Staff!$J18),MIN(Staff!$J18,Staff!$L18)),0))))))</f>
        <v>0</v>
      </c>
      <c r="J22" s="567">
        <f>IF(Staff!$K18="Never",IF(J$4&gt;=Staff!$I18,MIN(Staff!$J18,Staff!$L18),0),IF(Staff!$K18="Monthly",IF(J$4=Staff!$I18,MIN(Staff!$J18,Staff!$L18),IF(J$4&gt;Staff!$I18,MIN(Staff!$L18,I22+Staff!$J18),0)),IF(Staff!$K18="Quarterly",IF(J$4=Staff!$I18,MIN(Staff!$J18,Staff!$L18),IF(J$4&gt;Staff!$I18,IFERROR(MIN(Staff!$L18,IF(ISNUMBER(G22),G22,0)+Staff!$J18),Staff!$J18),0)),IF(Staff!$K18="Annually",IF(J$4=Staff!$I18,MIN(Staff!$J18,Staff!$L18),IF(J$4&gt;Staff!$I18,IFERROR(MIN(Staff!$L18,#REF!+Staff!$J18),MIN(Staff!$J18,Staff!$L18)),0))))))</f>
        <v>0</v>
      </c>
      <c r="K22" s="567">
        <f>IF(Staff!$K18="Never",IF(K$4&gt;=Staff!$I18,MIN(Staff!$J18,Staff!$L18),0),IF(Staff!$K18="Monthly",IF(K$4=Staff!$I18,MIN(Staff!$J18,Staff!$L18),IF(K$4&gt;Staff!$I18,MIN(Staff!$L18,J22+Staff!$J18),0)),IF(Staff!$K18="Quarterly",IF(K$4=Staff!$I18,MIN(Staff!$J18,Staff!$L18),IF(K$4&gt;Staff!$I18,IFERROR(MIN(Staff!$L18,IF(ISNUMBER(H22),H22,0)+Staff!$J18),Staff!$J18),0)),IF(Staff!$K18="Annually",IF(K$4=Staff!$I18,MIN(Staff!$J18,Staff!$L18),IF(K$4&gt;Staff!$I18,IFERROR(MIN(Staff!$L18,#REF!+Staff!$J18),MIN(Staff!$J18,Staff!$L18)),0))))))</f>
        <v>0</v>
      </c>
      <c r="L22" s="567">
        <f>IF(Staff!$K18="Never",IF(L$4&gt;=Staff!$I18,MIN(Staff!$J18,Staff!$L18),0),IF(Staff!$K18="Monthly",IF(L$4=Staff!$I18,MIN(Staff!$J18,Staff!$L18),IF(L$4&gt;Staff!$I18,MIN(Staff!$L18,K22+Staff!$J18),0)),IF(Staff!$K18="Quarterly",IF(L$4=Staff!$I18,MIN(Staff!$J18,Staff!$L18),IF(L$4&gt;Staff!$I18,IFERROR(MIN(Staff!$L18,IF(ISNUMBER(I22),I22,0)+Staff!$J18),Staff!$J18),0)),IF(Staff!$K18="Annually",IF(L$4=Staff!$I18,MIN(Staff!$J18,Staff!$L18),IF(L$4&gt;Staff!$I18,IFERROR(MIN(Staff!$L18,#REF!+Staff!$J18),MIN(Staff!$J18,Staff!$L18)),0))))))</f>
        <v>0</v>
      </c>
      <c r="M22" s="567">
        <f>IF(Staff!$K18="Never",IF(M$4&gt;=Staff!$I18,MIN(Staff!$J18,Staff!$L18),0),IF(Staff!$K18="Monthly",IF(M$4=Staff!$I18,MIN(Staff!$J18,Staff!$L18),IF(M$4&gt;Staff!$I18,MIN(Staff!$L18,L22+Staff!$J18),0)),IF(Staff!$K18="Quarterly",IF(M$4=Staff!$I18,MIN(Staff!$J18,Staff!$L18),IF(M$4&gt;Staff!$I18,IFERROR(MIN(Staff!$L18,IF(ISNUMBER(J22),J22,0)+Staff!$J18),Staff!$J18),0)),IF(Staff!$K18="Annually",IF(M$4=Staff!$I18,MIN(Staff!$J18,Staff!$L18),IF(M$4&gt;Staff!$I18,IFERROR(MIN(Staff!$L18,A22+Staff!$J18),MIN(Staff!$J18,Staff!$L18)),0))))))</f>
        <v>0</v>
      </c>
      <c r="N22" s="567">
        <f>IF(Staff!$K18="Never",IF(N$4&gt;=Staff!$I18,MIN(Staff!$J18,Staff!$L18),0),IF(Staff!$K18="Monthly",IF(N$4=Staff!$I18,MIN(Staff!$J18,Staff!$L18),IF(N$4&gt;Staff!$I18,MIN(Staff!$L18,M22+Staff!$J18),0)),IF(Staff!$K18="Quarterly",IF(N$4=Staff!$I18,MIN(Staff!$J18,Staff!$L18),IF(N$4&gt;Staff!$I18,IFERROR(MIN(Staff!$L18,IF(ISNUMBER(K22),K22,0)+Staff!$J18),Staff!$J18),0)),IF(Staff!$K18="Annually",IF(N$4=Staff!$I18,MIN(Staff!$J18,Staff!$L18),IF(N$4&gt;Staff!$I18,IFERROR(MIN(Staff!$L18,B22+Staff!$J18),MIN(Staff!$J18,Staff!$L18)),0))))))</f>
        <v>0</v>
      </c>
      <c r="O22" s="567">
        <f>IF(Staff!$K18="Never",IF(O$4&gt;=Staff!$I18,MIN(Staff!$J18,Staff!$L18),0),IF(Staff!$K18="Monthly",IF(O$4=Staff!$I18,MIN(Staff!$J18,Staff!$L18),IF(O$4&gt;Staff!$I18,MIN(Staff!$L18,N22+Staff!$J18),0)),IF(Staff!$K18="Quarterly",IF(O$4=Staff!$I18,MIN(Staff!$J18,Staff!$L18),IF(O$4&gt;Staff!$I18,IFERROR(MIN(Staff!$L18,IF(ISNUMBER(L22),L22,0)+Staff!$J18),Staff!$J18),0)),IF(Staff!$K18="Annually",IF(O$4=Staff!$I18,MIN(Staff!$J18,Staff!$L18),IF(O$4&gt;Staff!$I18,IFERROR(MIN(Staff!$L18,C22+Staff!$J18),MIN(Staff!$J18,Staff!$L18)),0))))))</f>
        <v>0</v>
      </c>
      <c r="P22" s="567">
        <f>IF(Staff!$K18="Never",IF(P$4&gt;=Staff!$I18,MIN(Staff!$J18,Staff!$L18),0),IF(Staff!$K18="Monthly",IF(P$4=Staff!$I18,MIN(Staff!$J18,Staff!$L18),IF(P$4&gt;Staff!$I18,MIN(Staff!$L18,O22+Staff!$J18),0)),IF(Staff!$K18="Quarterly",IF(P$4=Staff!$I18,MIN(Staff!$J18,Staff!$L18),IF(P$4&gt;Staff!$I18,IFERROR(MIN(Staff!$L18,IF(ISNUMBER(M22),M22,0)+Staff!$J18),Staff!$J18),0)),IF(Staff!$K18="Annually",IF(P$4=Staff!$I18,MIN(Staff!$J18,Staff!$L18),IF(P$4&gt;Staff!$I18,IFERROR(MIN(Staff!$L18,D22+Staff!$J18),MIN(Staff!$J18,Staff!$L18)),0))))))</f>
        <v>0</v>
      </c>
      <c r="Q22" s="567">
        <f>IF(Staff!$K18="Never",IF(Q$4&gt;=Staff!$I18,MIN(Staff!$J18,Staff!$L18),0),IF(Staff!$K18="Monthly",IF(Q$4=Staff!$I18,MIN(Staff!$J18,Staff!$L18),IF(Q$4&gt;Staff!$I18,MIN(Staff!$L18,P22+Staff!$J18),0)),IF(Staff!$K18="Quarterly",IF(Q$4=Staff!$I18,MIN(Staff!$J18,Staff!$L18),IF(Q$4&gt;Staff!$I18,IFERROR(MIN(Staff!$L18,IF(ISNUMBER(N22),N22,0)+Staff!$J18),Staff!$J18),0)),IF(Staff!$K18="Annually",IF(Q$4=Staff!$I18,MIN(Staff!$J18,Staff!$L18),IF(Q$4&gt;Staff!$I18,IFERROR(MIN(Staff!$L18,E22+Staff!$J18),MIN(Staff!$J18,Staff!$L18)),0))))))</f>
        <v>0</v>
      </c>
      <c r="R22" s="567">
        <f>IF(Staff!$K18="Never",IF(R$4&gt;=Staff!$I18,MIN(Staff!$J18,Staff!$L18),0),IF(Staff!$K18="Monthly",IF(R$4=Staff!$I18,MIN(Staff!$J18,Staff!$L18),IF(R$4&gt;Staff!$I18,MIN(Staff!$L18,Q22+Staff!$J18),0)),IF(Staff!$K18="Quarterly",IF(R$4=Staff!$I18,MIN(Staff!$J18,Staff!$L18),IF(R$4&gt;Staff!$I18,IFERROR(MIN(Staff!$L18,IF(ISNUMBER(O22),O22,0)+Staff!$J18),Staff!$J18),0)),IF(Staff!$K18="Annually",IF(R$4=Staff!$I18,MIN(Staff!$J18,Staff!$L18),IF(R$4&gt;Staff!$I18,IFERROR(MIN(Staff!$L18,F22+Staff!$J18),MIN(Staff!$J18,Staff!$L18)),0))))))</f>
        <v>0</v>
      </c>
      <c r="S22" s="567">
        <f>IF(Staff!$K18="Never",IF(S$4&gt;=Staff!$I18,MIN(Staff!$J18,Staff!$L18),0),IF(Staff!$K18="Monthly",IF(S$4=Staff!$I18,MIN(Staff!$J18,Staff!$L18),IF(S$4&gt;Staff!$I18,MIN(Staff!$L18,R22+Staff!$J18),0)),IF(Staff!$K18="Quarterly",IF(S$4=Staff!$I18,MIN(Staff!$J18,Staff!$L18),IF(S$4&gt;Staff!$I18,IFERROR(MIN(Staff!$L18,IF(ISNUMBER(P22),P22,0)+Staff!$J18),Staff!$J18),0)),IF(Staff!$K18="Annually",IF(S$4=Staff!$I18,MIN(Staff!$J18,Staff!$L18),IF(S$4&gt;Staff!$I18,IFERROR(MIN(Staff!$L18,G22+Staff!$J18),MIN(Staff!$J18,Staff!$L18)),0))))))</f>
        <v>0</v>
      </c>
      <c r="T22" s="567">
        <f>IF(Staff!$K18="Never",IF(T$4&gt;=Staff!$I18,MIN(Staff!$J18,Staff!$L18),0),IF(Staff!$K18="Monthly",IF(T$4=Staff!$I18,MIN(Staff!$J18,Staff!$L18),IF(T$4&gt;Staff!$I18,MIN(Staff!$L18,S22+Staff!$J18),0)),IF(Staff!$K18="Quarterly",IF(T$4=Staff!$I18,MIN(Staff!$J18,Staff!$L18),IF(T$4&gt;Staff!$I18,IFERROR(MIN(Staff!$L18,IF(ISNUMBER(Q22),Q22,0)+Staff!$J18),Staff!$J18),0)),IF(Staff!$K18="Annually",IF(T$4=Staff!$I18,MIN(Staff!$J18,Staff!$L18),IF(T$4&gt;Staff!$I18,IFERROR(MIN(Staff!$L18,H22+Staff!$J18),MIN(Staff!$J18,Staff!$L18)),0))))))</f>
        <v>0</v>
      </c>
      <c r="U22" s="567">
        <f>IF(Staff!$K18="Never",IF(U$4&gt;=Staff!$I18,MIN(Staff!$J18,Staff!$L18),0),IF(Staff!$K18="Monthly",IF(U$4=Staff!$I18,MIN(Staff!$J18,Staff!$L18),IF(U$4&gt;Staff!$I18,MIN(Staff!$L18,T22+Staff!$J18),0)),IF(Staff!$K18="Quarterly",IF(U$4=Staff!$I18,MIN(Staff!$J18,Staff!$L18),IF(U$4&gt;Staff!$I18,IFERROR(MIN(Staff!$L18,IF(ISNUMBER(R22),R22,0)+Staff!$J18),Staff!$J18),0)),IF(Staff!$K18="Annually",IF(U$4=Staff!$I18,MIN(Staff!$J18,Staff!$L18),IF(U$4&gt;Staff!$I18,IFERROR(MIN(Staff!$L18,I22+Staff!$J18),MIN(Staff!$J18,Staff!$L18)),0))))))</f>
        <v>0</v>
      </c>
      <c r="V22" s="567">
        <f>IF(Staff!$K18="Never",IF(V$4&gt;=Staff!$I18,MIN(Staff!$J18,Staff!$L18),0),IF(Staff!$K18="Monthly",IF(V$4=Staff!$I18,MIN(Staff!$J18,Staff!$L18),IF(V$4&gt;Staff!$I18,MIN(Staff!$L18,U22+Staff!$J18),0)),IF(Staff!$K18="Quarterly",IF(V$4=Staff!$I18,MIN(Staff!$J18,Staff!$L18),IF(V$4&gt;Staff!$I18,IFERROR(MIN(Staff!$L18,IF(ISNUMBER(S22),S22,0)+Staff!$J18),Staff!$J18),0)),IF(Staff!$K18="Annually",IF(V$4=Staff!$I18,MIN(Staff!$J18,Staff!$L18),IF(V$4&gt;Staff!$I18,IFERROR(MIN(Staff!$L18,J22+Staff!$J18),MIN(Staff!$J18,Staff!$L18)),0))))))</f>
        <v>0</v>
      </c>
      <c r="W22" s="567">
        <f>IF(Staff!$K18="Never",IF(W$4&gt;=Staff!$I18,MIN(Staff!$J18,Staff!$L18),0),IF(Staff!$K18="Monthly",IF(W$4=Staff!$I18,MIN(Staff!$J18,Staff!$L18),IF(W$4&gt;Staff!$I18,MIN(Staff!$L18,V22+Staff!$J18),0)),IF(Staff!$K18="Quarterly",IF(W$4=Staff!$I18,MIN(Staff!$J18,Staff!$L18),IF(W$4&gt;Staff!$I18,IFERROR(MIN(Staff!$L18,IF(ISNUMBER(T22),T22,0)+Staff!$J18),Staff!$J18),0)),IF(Staff!$K18="Annually",IF(W$4=Staff!$I18,MIN(Staff!$J18,Staff!$L18),IF(W$4&gt;Staff!$I18,IFERROR(MIN(Staff!$L18,K22+Staff!$J18),MIN(Staff!$J18,Staff!$L18)),0))))))</f>
        <v>0</v>
      </c>
      <c r="X22" s="567">
        <f>IF(Staff!$K18="Never",IF(X$4&gt;=Staff!$I18,MIN(Staff!$J18,Staff!$L18),0),IF(Staff!$K18="Monthly",IF(X$4=Staff!$I18,MIN(Staff!$J18,Staff!$L18),IF(X$4&gt;Staff!$I18,MIN(Staff!$L18,W22+Staff!$J18),0)),IF(Staff!$K18="Quarterly",IF(X$4=Staff!$I18,MIN(Staff!$J18,Staff!$L18),IF(X$4&gt;Staff!$I18,IFERROR(MIN(Staff!$L18,IF(ISNUMBER(U22),U22,0)+Staff!$J18),Staff!$J18),0)),IF(Staff!$K18="Annually",IF(X$4=Staff!$I18,MIN(Staff!$J18,Staff!$L18),IF(X$4&gt;Staff!$I18,IFERROR(MIN(Staff!$L18,L22+Staff!$J18),MIN(Staff!$J18,Staff!$L18)),0))))))</f>
        <v>0</v>
      </c>
      <c r="Y22" s="567">
        <f>IF(Staff!$K18="Never",IF(Y$4&gt;=Staff!$I18,MIN(Staff!$J18,Staff!$L18),0),IF(Staff!$K18="Monthly",IF(Y$4=Staff!$I18,MIN(Staff!$J18,Staff!$L18),IF(Y$4&gt;Staff!$I18,MIN(Staff!$L18,X22+Staff!$J18),0)),IF(Staff!$K18="Quarterly",IF(Y$4=Staff!$I18,MIN(Staff!$J18,Staff!$L18),IF(Y$4&gt;Staff!$I18,IFERROR(MIN(Staff!$L18,IF(ISNUMBER(V22),V22,0)+Staff!$J18),Staff!$J18),0)),IF(Staff!$K18="Annually",IF(Y$4=Staff!$I18,MIN(Staff!$J18,Staff!$L18),IF(Y$4&gt;Staff!$I18,IFERROR(MIN(Staff!$L18,M22+Staff!$J18),MIN(Staff!$J18,Staff!$L18)),0))))))</f>
        <v>0</v>
      </c>
      <c r="Z22" s="567">
        <f>IF(Staff!$K18="Never",IF(Z$4&gt;=Staff!$I18,MIN(Staff!$J18,Staff!$L18),0),IF(Staff!$K18="Monthly",IF(Z$4=Staff!$I18,MIN(Staff!$J18,Staff!$L18),IF(Z$4&gt;Staff!$I18,MIN(Staff!$L18,Y22+Staff!$J18),0)),IF(Staff!$K18="Quarterly",IF(Z$4=Staff!$I18,MIN(Staff!$J18,Staff!$L18),IF(Z$4&gt;Staff!$I18,IFERROR(MIN(Staff!$L18,IF(ISNUMBER(W22),W22,0)+Staff!$J18),Staff!$J18),0)),IF(Staff!$K18="Annually",IF(Z$4=Staff!$I18,MIN(Staff!$J18,Staff!$L18),IF(Z$4&gt;Staff!$I18,IFERROR(MIN(Staff!$L18,N22+Staff!$J18),MIN(Staff!$J18,Staff!$L18)),0))))))</f>
        <v>0</v>
      </c>
      <c r="AA22" s="567">
        <f>IF(Staff!$K18="Never",IF(AA$4&gt;=Staff!$I18,MIN(Staff!$J18,Staff!$L18),0),IF(Staff!$K18="Monthly",IF(AA$4=Staff!$I18,MIN(Staff!$J18,Staff!$L18),IF(AA$4&gt;Staff!$I18,MIN(Staff!$L18,Z22+Staff!$J18),0)),IF(Staff!$K18="Quarterly",IF(AA$4=Staff!$I18,MIN(Staff!$J18,Staff!$L18),IF(AA$4&gt;Staff!$I18,IFERROR(MIN(Staff!$L18,IF(ISNUMBER(X22),X22,0)+Staff!$J18),Staff!$J18),0)),IF(Staff!$K18="Annually",IF(AA$4=Staff!$I18,MIN(Staff!$J18,Staff!$L18),IF(AA$4&gt;Staff!$I18,IFERROR(MIN(Staff!$L18,O22+Staff!$J18),MIN(Staff!$J18,Staff!$L18)),0))))))</f>
        <v>0</v>
      </c>
      <c r="AB22" s="567">
        <f>IF(Staff!$K18="Never",IF(AB$4&gt;=Staff!$I18,MIN(Staff!$J18,Staff!$L18),0),IF(Staff!$K18="Monthly",IF(AB$4=Staff!$I18,MIN(Staff!$J18,Staff!$L18),IF(AB$4&gt;Staff!$I18,MIN(Staff!$L18,AA22+Staff!$J18),0)),IF(Staff!$K18="Quarterly",IF(AB$4=Staff!$I18,MIN(Staff!$J18,Staff!$L18),IF(AB$4&gt;Staff!$I18,IFERROR(MIN(Staff!$L18,IF(ISNUMBER(Y22),Y22,0)+Staff!$J18),Staff!$J18),0)),IF(Staff!$K18="Annually",IF(AB$4=Staff!$I18,MIN(Staff!$J18,Staff!$L18),IF(AB$4&gt;Staff!$I18,IFERROR(MIN(Staff!$L18,P22+Staff!$J18),MIN(Staff!$J18,Staff!$L18)),0))))))</f>
        <v>0</v>
      </c>
      <c r="AC22" s="567">
        <f>IF(Staff!$K18="Never",IF(AC$4&gt;=Staff!$I18,MIN(Staff!$J18,Staff!$L18),0),IF(Staff!$K18="Monthly",IF(AC$4=Staff!$I18,MIN(Staff!$J18,Staff!$L18),IF(AC$4&gt;Staff!$I18,MIN(Staff!$L18,AB22+Staff!$J18),0)),IF(Staff!$K18="Quarterly",IF(AC$4=Staff!$I18,MIN(Staff!$J18,Staff!$L18),IF(AC$4&gt;Staff!$I18,IFERROR(MIN(Staff!$L18,IF(ISNUMBER(Z22),Z22,0)+Staff!$J18),Staff!$J18),0)),IF(Staff!$K18="Annually",IF(AC$4=Staff!$I18,MIN(Staff!$J18,Staff!$L18),IF(AC$4&gt;Staff!$I18,IFERROR(MIN(Staff!$L18,Q22+Staff!$J18),MIN(Staff!$J18,Staff!$L18)),0))))))</f>
        <v>0</v>
      </c>
      <c r="AD22" s="567">
        <f>IF(Staff!$K18="Never",IF(AD$4&gt;=Staff!$I18,MIN(Staff!$J18,Staff!$L18),0),IF(Staff!$K18="Monthly",IF(AD$4=Staff!$I18,MIN(Staff!$J18,Staff!$L18),IF(AD$4&gt;Staff!$I18,MIN(Staff!$L18,AC22+Staff!$J18),0)),IF(Staff!$K18="Quarterly",IF(AD$4=Staff!$I18,MIN(Staff!$J18,Staff!$L18),IF(AD$4&gt;Staff!$I18,IFERROR(MIN(Staff!$L18,IF(ISNUMBER(AA22),AA22,0)+Staff!$J18),Staff!$J18),0)),IF(Staff!$K18="Annually",IF(AD$4=Staff!$I18,MIN(Staff!$J18,Staff!$L18),IF(AD$4&gt;Staff!$I18,IFERROR(MIN(Staff!$L18,R22+Staff!$J18),MIN(Staff!$J18,Staff!$L18)),0))))))</f>
        <v>0</v>
      </c>
      <c r="AE22" s="567">
        <f>IF(Staff!$K18="Never",IF(AE$4&gt;=Staff!$I18,MIN(Staff!$J18,Staff!$L18),0),IF(Staff!$K18="Monthly",IF(AE$4=Staff!$I18,MIN(Staff!$J18,Staff!$L18),IF(AE$4&gt;Staff!$I18,MIN(Staff!$L18,AD22+Staff!$J18),0)),IF(Staff!$K18="Quarterly",IF(AE$4=Staff!$I18,MIN(Staff!$J18,Staff!$L18),IF(AE$4&gt;Staff!$I18,IFERROR(MIN(Staff!$L18,IF(ISNUMBER(AB22),AB22,0)+Staff!$J18),Staff!$J18),0)),IF(Staff!$K18="Annually",IF(AE$4=Staff!$I18,MIN(Staff!$J18,Staff!$L18),IF(AE$4&gt;Staff!$I18,IFERROR(MIN(Staff!$L18,S22+Staff!$J18),MIN(Staff!$J18,Staff!$L18)),0))))))</f>
        <v>0</v>
      </c>
      <c r="AF22" s="567">
        <f>IF(Staff!$K18="Never",IF(AF$4&gt;=Staff!$I18,MIN(Staff!$J18,Staff!$L18),0),IF(Staff!$K18="Monthly",IF(AF$4=Staff!$I18,MIN(Staff!$J18,Staff!$L18),IF(AF$4&gt;Staff!$I18,MIN(Staff!$L18,AE22+Staff!$J18),0)),IF(Staff!$K18="Quarterly",IF(AF$4=Staff!$I18,MIN(Staff!$J18,Staff!$L18),IF(AF$4&gt;Staff!$I18,IFERROR(MIN(Staff!$L18,IF(ISNUMBER(AC22),AC22,0)+Staff!$J18),Staff!$J18),0)),IF(Staff!$K18="Annually",IF(AF$4=Staff!$I18,MIN(Staff!$J18,Staff!$L18),IF(AF$4&gt;Staff!$I18,IFERROR(MIN(Staff!$L18,T22+Staff!$J18),MIN(Staff!$J18,Staff!$L18)),0))))))</f>
        <v>0</v>
      </c>
      <c r="AG22" s="567">
        <f>IF(Staff!$K18="Never",IF(AG$4&gt;=Staff!$I18,MIN(Staff!$J18,Staff!$L18),0),IF(Staff!$K18="Monthly",IF(AG$4=Staff!$I18,MIN(Staff!$J18,Staff!$L18),IF(AG$4&gt;Staff!$I18,MIN(Staff!$L18,AF22+Staff!$J18),0)),IF(Staff!$K18="Quarterly",IF(AG$4=Staff!$I18,MIN(Staff!$J18,Staff!$L18),IF(AG$4&gt;Staff!$I18,IFERROR(MIN(Staff!$L18,IF(ISNUMBER(AD22),AD22,0)+Staff!$J18),Staff!$J18),0)),IF(Staff!$K18="Annually",IF(AG$4=Staff!$I18,MIN(Staff!$J18,Staff!$L18),IF(AG$4&gt;Staff!$I18,IFERROR(MIN(Staff!$L18,U22+Staff!$J18),MIN(Staff!$J18,Staff!$L18)),0))))))</f>
        <v>0</v>
      </c>
      <c r="AH22" s="567">
        <f>IF(Staff!$K18="Never",IF(AH$4&gt;=Staff!$I18,MIN(Staff!$J18,Staff!$L18),0),IF(Staff!$K18="Monthly",IF(AH$4=Staff!$I18,MIN(Staff!$J18,Staff!$L18),IF(AH$4&gt;Staff!$I18,MIN(Staff!$L18,AG22+Staff!$J18),0)),IF(Staff!$K18="Quarterly",IF(AH$4=Staff!$I18,MIN(Staff!$J18,Staff!$L18),IF(AH$4&gt;Staff!$I18,IFERROR(MIN(Staff!$L18,IF(ISNUMBER(AE22),AE22,0)+Staff!$J18),Staff!$J18),0)),IF(Staff!$K18="Annually",IF(AH$4=Staff!$I18,MIN(Staff!$J18,Staff!$L18),IF(AH$4&gt;Staff!$I18,IFERROR(MIN(Staff!$L18,V22+Staff!$J18),MIN(Staff!$J18,Staff!$L18)),0))))))</f>
        <v>0</v>
      </c>
      <c r="AI22" s="567">
        <f>IF(Staff!$K18="Never",IF(AI$4&gt;=Staff!$I18,MIN(Staff!$J18,Staff!$L18),0),IF(Staff!$K18="Monthly",IF(AI$4=Staff!$I18,MIN(Staff!$J18,Staff!$L18),IF(AI$4&gt;Staff!$I18,MIN(Staff!$L18,AH22+Staff!$J18),0)),IF(Staff!$K18="Quarterly",IF(AI$4=Staff!$I18,MIN(Staff!$J18,Staff!$L18),IF(AI$4&gt;Staff!$I18,IFERROR(MIN(Staff!$L18,IF(ISNUMBER(AF22),AF22,0)+Staff!$J18),Staff!$J18),0)),IF(Staff!$K18="Annually",IF(AI$4=Staff!$I18,MIN(Staff!$J18,Staff!$L18),IF(AI$4&gt;Staff!$I18,IFERROR(MIN(Staff!$L18,W22+Staff!$J18),MIN(Staff!$J18,Staff!$L18)),0))))))</f>
        <v>0</v>
      </c>
      <c r="AJ22" s="567">
        <f>IF(Staff!$K18="Never",IF(AJ$4&gt;=Staff!$I18,MIN(Staff!$J18,Staff!$L18),0),IF(Staff!$K18="Monthly",IF(AJ$4=Staff!$I18,MIN(Staff!$J18,Staff!$L18),IF(AJ$4&gt;Staff!$I18,MIN(Staff!$L18,AI22+Staff!$J18),0)),IF(Staff!$K18="Quarterly",IF(AJ$4=Staff!$I18,MIN(Staff!$J18,Staff!$L18),IF(AJ$4&gt;Staff!$I18,IFERROR(MIN(Staff!$L18,IF(ISNUMBER(AG22),AG22,0)+Staff!$J18),Staff!$J18),0)),IF(Staff!$K18="Annually",IF(AJ$4=Staff!$I18,MIN(Staff!$J18,Staff!$L18),IF(AJ$4&gt;Staff!$I18,IFERROR(MIN(Staff!$L18,X22+Staff!$J18),MIN(Staff!$J18,Staff!$L18)),0))))))</f>
        <v>0</v>
      </c>
      <c r="AK22" s="567">
        <f>IF(Staff!$K18="Never",IF(AK$4&gt;=Staff!$I18,MIN(Staff!$J18,Staff!$L18),0),IF(Staff!$K18="Monthly",IF(AK$4=Staff!$I18,MIN(Staff!$J18,Staff!$L18),IF(AK$4&gt;Staff!$I18,MIN(Staff!$L18,AJ22+Staff!$J18),0)),IF(Staff!$K18="Quarterly",IF(AK$4=Staff!$I18,MIN(Staff!$J18,Staff!$L18),IF(AK$4&gt;Staff!$I18,IFERROR(MIN(Staff!$L18,IF(ISNUMBER(AH22),AH22,0)+Staff!$J18),Staff!$J18),0)),IF(Staff!$K18="Annually",IF(AK$4=Staff!$I18,MIN(Staff!$J18,Staff!$L18),IF(AK$4&gt;Staff!$I18,IFERROR(MIN(Staff!$L18,Y22+Staff!$J18),MIN(Staff!$J18,Staff!$L18)),0))))))</f>
        <v>0</v>
      </c>
      <c r="AL22" s="567">
        <f>IF(Staff!$K18="Never",IF(AL$4&gt;=Staff!$I18,MIN(Staff!$J18,Staff!$L18),0),IF(Staff!$K18="Monthly",IF(AL$4=Staff!$I18,MIN(Staff!$J18,Staff!$L18),IF(AL$4&gt;Staff!$I18,MIN(Staff!$L18,AK22+Staff!$J18),0)),IF(Staff!$K18="Quarterly",IF(AL$4=Staff!$I18,MIN(Staff!$J18,Staff!$L18),IF(AL$4&gt;Staff!$I18,IFERROR(MIN(Staff!$L18,IF(ISNUMBER(AI22),AI22,0)+Staff!$J18),Staff!$J18),0)),IF(Staff!$K18="Annually",IF(AL$4=Staff!$I18,MIN(Staff!$J18,Staff!$L18),IF(AL$4&gt;Staff!$I18,IFERROR(MIN(Staff!$L18,Z22+Staff!$J18),MIN(Staff!$J18,Staff!$L18)),0))))))</f>
        <v>0</v>
      </c>
      <c r="AM22" s="567">
        <f>IF(Staff!$K18="Never",IF(AM$4&gt;=Staff!$I18,MIN(Staff!$J18,Staff!$L18),0),IF(Staff!$K18="Monthly",IF(AM$4=Staff!$I18,MIN(Staff!$J18,Staff!$L18),IF(AM$4&gt;Staff!$I18,MIN(Staff!$L18,AL22+Staff!$J18),0)),IF(Staff!$K18="Quarterly",IF(AM$4=Staff!$I18,MIN(Staff!$J18,Staff!$L18),IF(AM$4&gt;Staff!$I18,IFERROR(MIN(Staff!$L18,IF(ISNUMBER(AJ22),AJ22,0)+Staff!$J18),Staff!$J18),0)),IF(Staff!$K18="Annually",IF(AM$4=Staff!$I18,MIN(Staff!$J18,Staff!$L18),IF(AM$4&gt;Staff!$I18,IFERROR(MIN(Staff!$L18,AA22+Staff!$J18),MIN(Staff!$J18,Staff!$L18)),0))))))</f>
        <v>0</v>
      </c>
      <c r="AN22" s="567">
        <f>IF(Staff!$K18="Never",IF(AN$4&gt;=Staff!$I18,MIN(Staff!$J18,Staff!$L18),0),IF(Staff!$K18="Monthly",IF(AN$4=Staff!$I18,MIN(Staff!$J18,Staff!$L18),IF(AN$4&gt;Staff!$I18,MIN(Staff!$L18,AM22+Staff!$J18),0)),IF(Staff!$K18="Quarterly",IF(AN$4=Staff!$I18,MIN(Staff!$J18,Staff!$L18),IF(AN$4&gt;Staff!$I18,IFERROR(MIN(Staff!$L18,IF(ISNUMBER(AK22),AK22,0)+Staff!$J18),Staff!$J18),0)),IF(Staff!$K18="Annually",IF(AN$4=Staff!$I18,MIN(Staff!$J18,Staff!$L18),IF(AN$4&gt;Staff!$I18,IFERROR(MIN(Staff!$L18,AB22+Staff!$J18),MIN(Staff!$J18,Staff!$L18)),0))))))</f>
        <v>0</v>
      </c>
      <c r="AO22" s="567">
        <f>IF(Staff!$K18="Never",IF(AO$4&gt;=Staff!$I18,MIN(Staff!$J18,Staff!$L18),0),IF(Staff!$K18="Monthly",IF(AO$4=Staff!$I18,MIN(Staff!$J18,Staff!$L18),IF(AO$4&gt;Staff!$I18,MIN(Staff!$L18,AN22+Staff!$J18),0)),IF(Staff!$K18="Quarterly",IF(AO$4=Staff!$I18,MIN(Staff!$J18,Staff!$L18),IF(AO$4&gt;Staff!$I18,IFERROR(MIN(Staff!$L18,IF(ISNUMBER(AL22),AL22,0)+Staff!$J18),Staff!$J18),0)),IF(Staff!$K18="Annually",IF(AO$4=Staff!$I18,MIN(Staff!$J18,Staff!$L18),IF(AO$4&gt;Staff!$I18,IFERROR(MIN(Staff!$L18,AC22+Staff!$J18),MIN(Staff!$J18,Staff!$L18)),0))))))</f>
        <v>0</v>
      </c>
      <c r="AP22" s="567">
        <f>IF(Staff!$K18="Never",IF(AP$4&gt;=Staff!$I18,MIN(Staff!$J18,Staff!$L18),0),IF(Staff!$K18="Monthly",IF(AP$4=Staff!$I18,MIN(Staff!$J18,Staff!$L18),IF(AP$4&gt;Staff!$I18,MIN(Staff!$L18,AO22+Staff!$J18),0)),IF(Staff!$K18="Quarterly",IF(AP$4=Staff!$I18,MIN(Staff!$J18,Staff!$L18),IF(AP$4&gt;Staff!$I18,IFERROR(MIN(Staff!$L18,IF(ISNUMBER(AM22),AM22,0)+Staff!$J18),Staff!$J18),0)),IF(Staff!$K18="Annually",IF(AP$4=Staff!$I18,MIN(Staff!$J18,Staff!$L18),IF(AP$4&gt;Staff!$I18,IFERROR(MIN(Staff!$L18,AD22+Staff!$J18),MIN(Staff!$J18,Staff!$L18)),0))))))</f>
        <v>0</v>
      </c>
      <c r="AQ22" s="567">
        <f>IF(Staff!$K18="Never",IF(AQ$4&gt;=Staff!$I18,MIN(Staff!$J18,Staff!$L18),0),IF(Staff!$K18="Monthly",IF(AQ$4=Staff!$I18,MIN(Staff!$J18,Staff!$L18),IF(AQ$4&gt;Staff!$I18,MIN(Staff!$L18,AP22+Staff!$J18),0)),IF(Staff!$K18="Quarterly",IF(AQ$4=Staff!$I18,MIN(Staff!$J18,Staff!$L18),IF(AQ$4&gt;Staff!$I18,IFERROR(MIN(Staff!$L18,IF(ISNUMBER(AN22),AN22,0)+Staff!$J18),Staff!$J18),0)),IF(Staff!$K18="Annually",IF(AQ$4=Staff!$I18,MIN(Staff!$J18,Staff!$L18),IF(AQ$4&gt;Staff!$I18,IFERROR(MIN(Staff!$L18,AE22+Staff!$J18),MIN(Staff!$J18,Staff!$L18)),0))))))</f>
        <v>0</v>
      </c>
      <c r="AR22" s="567">
        <f>IF(Staff!$K18="Never",IF(AR$4&gt;=Staff!$I18,MIN(Staff!$J18,Staff!$L18),0),IF(Staff!$K18="Monthly",IF(AR$4=Staff!$I18,MIN(Staff!$J18,Staff!$L18),IF(AR$4&gt;Staff!$I18,MIN(Staff!$L18,AQ22+Staff!$J18),0)),IF(Staff!$K18="Quarterly",IF(AR$4=Staff!$I18,MIN(Staff!$J18,Staff!$L18),IF(AR$4&gt;Staff!$I18,IFERROR(MIN(Staff!$L18,IF(ISNUMBER(AO22),AO22,0)+Staff!$J18),Staff!$J18),0)),IF(Staff!$K18="Annually",IF(AR$4=Staff!$I18,MIN(Staff!$J18,Staff!$L18),IF(AR$4&gt;Staff!$I18,IFERROR(MIN(Staff!$L18,AF22+Staff!$J18),MIN(Staff!$J18,Staff!$L18)),0))))))</f>
        <v>0</v>
      </c>
      <c r="AS22" s="567">
        <f>IF(Staff!$K18="Never",IF(AS$4&gt;=Staff!$I18,MIN(Staff!$J18,Staff!$L18),0),IF(Staff!$K18="Monthly",IF(AS$4=Staff!$I18,MIN(Staff!$J18,Staff!$L18),IF(AS$4&gt;Staff!$I18,MIN(Staff!$L18,AR22+Staff!$J18),0)),IF(Staff!$K18="Quarterly",IF(AS$4=Staff!$I18,MIN(Staff!$J18,Staff!$L18),IF(AS$4&gt;Staff!$I18,IFERROR(MIN(Staff!$L18,IF(ISNUMBER(AP22),AP22,0)+Staff!$J18),Staff!$J18),0)),IF(Staff!$K18="Annually",IF(AS$4=Staff!$I18,MIN(Staff!$J18,Staff!$L18),IF(AS$4&gt;Staff!$I18,IFERROR(MIN(Staff!$L18,AG22+Staff!$J18),MIN(Staff!$J18,Staff!$L18)),0))))))</f>
        <v>0</v>
      </c>
      <c r="AT22" s="567">
        <f>IF(Staff!$K18="Never",IF(AT$4&gt;=Staff!$I18,MIN(Staff!$J18,Staff!$L18),0),IF(Staff!$K18="Monthly",IF(AT$4=Staff!$I18,MIN(Staff!$J18,Staff!$L18),IF(AT$4&gt;Staff!$I18,MIN(Staff!$L18,AS22+Staff!$J18),0)),IF(Staff!$K18="Quarterly",IF(AT$4=Staff!$I18,MIN(Staff!$J18,Staff!$L18),IF(AT$4&gt;Staff!$I18,IFERROR(MIN(Staff!$L18,IF(ISNUMBER(AQ22),AQ22,0)+Staff!$J18),Staff!$J18),0)),IF(Staff!$K18="Annually",IF(AT$4=Staff!$I18,MIN(Staff!$J18,Staff!$L18),IF(AT$4&gt;Staff!$I18,IFERROR(MIN(Staff!$L18,AH22+Staff!$J18),MIN(Staff!$J18,Staff!$L18)),0))))))</f>
        <v>0</v>
      </c>
      <c r="AU22" s="567">
        <f>IF(Staff!$K18="Never",IF(AU$4&gt;=Staff!$I18,MIN(Staff!$J18,Staff!$L18),0),IF(Staff!$K18="Monthly",IF(AU$4=Staff!$I18,MIN(Staff!$J18,Staff!$L18),IF(AU$4&gt;Staff!$I18,MIN(Staff!$L18,AT22+Staff!$J18),0)),IF(Staff!$K18="Quarterly",IF(AU$4=Staff!$I18,MIN(Staff!$J18,Staff!$L18),IF(AU$4&gt;Staff!$I18,IFERROR(MIN(Staff!$L18,IF(ISNUMBER(AR22),AR22,0)+Staff!$J18),Staff!$J18),0)),IF(Staff!$K18="Annually",IF(AU$4=Staff!$I18,MIN(Staff!$J18,Staff!$L18),IF(AU$4&gt;Staff!$I18,IFERROR(MIN(Staff!$L18,AI22+Staff!$J18),MIN(Staff!$J18,Staff!$L18)),0))))))</f>
        <v>0</v>
      </c>
      <c r="AV22" s="567">
        <f>IF(Staff!$K18="Never",IF(AV$4&gt;=Staff!$I18,MIN(Staff!$J18,Staff!$L18),0),IF(Staff!$K18="Monthly",IF(AV$4=Staff!$I18,MIN(Staff!$J18,Staff!$L18),IF(AV$4&gt;Staff!$I18,MIN(Staff!$L18,AU22+Staff!$J18),0)),IF(Staff!$K18="Quarterly",IF(AV$4=Staff!$I18,MIN(Staff!$J18,Staff!$L18),IF(AV$4&gt;Staff!$I18,IFERROR(MIN(Staff!$L18,IF(ISNUMBER(AS22),AS22,0)+Staff!$J18),Staff!$J18),0)),IF(Staff!$K18="Annually",IF(AV$4=Staff!$I18,MIN(Staff!$J18,Staff!$L18),IF(AV$4&gt;Staff!$I18,IFERROR(MIN(Staff!$L18,AJ22+Staff!$J18),MIN(Staff!$J18,Staff!$L18)),0))))))</f>
        <v>0</v>
      </c>
      <c r="AW22" s="567">
        <f>IF(Staff!$K18="Never",IF(AW$4&gt;=Staff!$I18,MIN(Staff!$J18,Staff!$L18),0),IF(Staff!$K18="Monthly",IF(AW$4=Staff!$I18,MIN(Staff!$J18,Staff!$L18),IF(AW$4&gt;Staff!$I18,MIN(Staff!$L18,AV22+Staff!$J18),0)),IF(Staff!$K18="Quarterly",IF(AW$4=Staff!$I18,MIN(Staff!$J18,Staff!$L18),IF(AW$4&gt;Staff!$I18,IFERROR(MIN(Staff!$L18,IF(ISNUMBER(AT22),AT22,0)+Staff!$J18),Staff!$J18),0)),IF(Staff!$K18="Annually",IF(AW$4=Staff!$I18,MIN(Staff!$J18,Staff!$L18),IF(AW$4&gt;Staff!$I18,IFERROR(MIN(Staff!$L18,AK22+Staff!$J18),MIN(Staff!$J18,Staff!$L18)),0))))))</f>
        <v>0</v>
      </c>
      <c r="AX22" s="567">
        <f>IF(Staff!$K18="Never",IF(AX$4&gt;=Staff!$I18,MIN(Staff!$J18,Staff!$L18),0),IF(Staff!$K18="Monthly",IF(AX$4=Staff!$I18,MIN(Staff!$J18,Staff!$L18),IF(AX$4&gt;Staff!$I18,MIN(Staff!$L18,AW22+Staff!$J18),0)),IF(Staff!$K18="Quarterly",IF(AX$4=Staff!$I18,MIN(Staff!$J18,Staff!$L18),IF(AX$4&gt;Staff!$I18,IFERROR(MIN(Staff!$L18,IF(ISNUMBER(AU22),AU22,0)+Staff!$J18),Staff!$J18),0)),IF(Staff!$K18="Annually",IF(AX$4=Staff!$I18,MIN(Staff!$J18,Staff!$L18),IF(AX$4&gt;Staff!$I18,IFERROR(MIN(Staff!$L18,AL22+Staff!$J18),MIN(Staff!$J18,Staff!$L18)),0))))))</f>
        <v>0</v>
      </c>
      <c r="AY22" s="567">
        <f>IF(Staff!$K18="Never",IF(AY$4&gt;=Staff!$I18,MIN(Staff!$J18,Staff!$L18),0),IF(Staff!$K18="Monthly",IF(AY$4=Staff!$I18,MIN(Staff!$J18,Staff!$L18),IF(AY$4&gt;Staff!$I18,MIN(Staff!$L18,AX22+Staff!$J18),0)),IF(Staff!$K18="Quarterly",IF(AY$4=Staff!$I18,MIN(Staff!$J18,Staff!$L18),IF(AY$4&gt;Staff!$I18,IFERROR(MIN(Staff!$L18,IF(ISNUMBER(AV22),AV22,0)+Staff!$J18),Staff!$J18),0)),IF(Staff!$K18="Annually",IF(AY$4=Staff!$I18,MIN(Staff!$J18,Staff!$L18),IF(AY$4&gt;Staff!$I18,IFERROR(MIN(Staff!$L18,AM22+Staff!$J18),MIN(Staff!$J18,Staff!$L18)),0))))))</f>
        <v>0</v>
      </c>
      <c r="AZ22" s="567">
        <f>IF(Staff!$K18="Never",IF(AZ$4&gt;=Staff!$I18,MIN(Staff!$J18,Staff!$L18),0),IF(Staff!$K18="Monthly",IF(AZ$4=Staff!$I18,MIN(Staff!$J18,Staff!$L18),IF(AZ$4&gt;Staff!$I18,MIN(Staff!$L18,AY22+Staff!$J18),0)),IF(Staff!$K18="Quarterly",IF(AZ$4=Staff!$I18,MIN(Staff!$J18,Staff!$L18),IF(AZ$4&gt;Staff!$I18,IFERROR(MIN(Staff!$L18,IF(ISNUMBER(AW22),AW22,0)+Staff!$J18),Staff!$J18),0)),IF(Staff!$K18="Annually",IF(AZ$4=Staff!$I18,MIN(Staff!$J18,Staff!$L18),IF(AZ$4&gt;Staff!$I18,IFERROR(MIN(Staff!$L18,AN22+Staff!$J18),MIN(Staff!$J18,Staff!$L18)),0))))))</f>
        <v>0</v>
      </c>
      <c r="BA22" s="567">
        <f>IF(Staff!$K18="Never",IF(BA$4&gt;=Staff!$I18,MIN(Staff!$J18,Staff!$L18),0),IF(Staff!$K18="Monthly",IF(BA$4=Staff!$I18,MIN(Staff!$J18,Staff!$L18),IF(BA$4&gt;Staff!$I18,MIN(Staff!$L18,AZ22+Staff!$J18),0)),IF(Staff!$K18="Quarterly",IF(BA$4=Staff!$I18,MIN(Staff!$J18,Staff!$L18),IF(BA$4&gt;Staff!$I18,IFERROR(MIN(Staff!$L18,IF(ISNUMBER(AX22),AX22,0)+Staff!$J18),Staff!$J18),0)),IF(Staff!$K18="Annually",IF(BA$4=Staff!$I18,MIN(Staff!$J18,Staff!$L18),IF(BA$4&gt;Staff!$I18,IFERROR(MIN(Staff!$L18,AO22+Staff!$J18),MIN(Staff!$J18,Staff!$L18)),0))))))</f>
        <v>0</v>
      </c>
      <c r="BB22" s="567">
        <f>IF(Staff!$K18="Never",IF(BB$4&gt;=Staff!$I18,MIN(Staff!$J18,Staff!$L18),0),IF(Staff!$K18="Monthly",IF(BB$4=Staff!$I18,MIN(Staff!$J18,Staff!$L18),IF(BB$4&gt;Staff!$I18,MIN(Staff!$L18,BA22+Staff!$J18),0)),IF(Staff!$K18="Quarterly",IF(BB$4=Staff!$I18,MIN(Staff!$J18,Staff!$L18),IF(BB$4&gt;Staff!$I18,IFERROR(MIN(Staff!$L18,IF(ISNUMBER(AY22),AY22,0)+Staff!$J18),Staff!$J18),0)),IF(Staff!$K18="Annually",IF(BB$4=Staff!$I18,MIN(Staff!$J18,Staff!$L18),IF(BB$4&gt;Staff!$I18,IFERROR(MIN(Staff!$L18,AP22+Staff!$J18),MIN(Staff!$J18,Staff!$L18)),0))))))</f>
        <v>0</v>
      </c>
      <c r="BC22" s="567">
        <f>IF(Staff!$K18="Never",IF(BC$4&gt;=Staff!$I18,MIN(Staff!$J18,Staff!$L18),0),IF(Staff!$K18="Monthly",IF(BC$4=Staff!$I18,MIN(Staff!$J18,Staff!$L18),IF(BC$4&gt;Staff!$I18,MIN(Staff!$L18,BB22+Staff!$J18),0)),IF(Staff!$K18="Quarterly",IF(BC$4=Staff!$I18,MIN(Staff!$J18,Staff!$L18),IF(BC$4&gt;Staff!$I18,IFERROR(MIN(Staff!$L18,IF(ISNUMBER(AZ22),AZ22,0)+Staff!$J18),Staff!$J18),0)),IF(Staff!$K18="Annually",IF(BC$4=Staff!$I18,MIN(Staff!$J18,Staff!$L18),IF(BC$4&gt;Staff!$I18,IFERROR(MIN(Staff!$L18,AQ22+Staff!$J18),MIN(Staff!$J18,Staff!$L18)),0))))))</f>
        <v>0</v>
      </c>
      <c r="BD22" s="567">
        <f>IF(Staff!$K18="Never",IF(BD$4&gt;=Staff!$I18,MIN(Staff!$J18,Staff!$L18),0),IF(Staff!$K18="Monthly",IF(BD$4=Staff!$I18,MIN(Staff!$J18,Staff!$L18),IF(BD$4&gt;Staff!$I18,MIN(Staff!$L18,BC22+Staff!$J18),0)),IF(Staff!$K18="Quarterly",IF(BD$4=Staff!$I18,MIN(Staff!$J18,Staff!$L18),IF(BD$4&gt;Staff!$I18,IFERROR(MIN(Staff!$L18,IF(ISNUMBER(BA22),BA22,0)+Staff!$J18),Staff!$J18),0)),IF(Staff!$K18="Annually",IF(BD$4=Staff!$I18,MIN(Staff!$J18,Staff!$L18),IF(BD$4&gt;Staff!$I18,IFERROR(MIN(Staff!$L18,AR22+Staff!$J18),MIN(Staff!$J18,Staff!$L18)),0))))))</f>
        <v>0</v>
      </c>
      <c r="BE22" s="567">
        <f>IF(Staff!$K18="Never",IF(BE$4&gt;=Staff!$I18,MIN(Staff!$J18,Staff!$L18),0),IF(Staff!$K18="Monthly",IF(BE$4=Staff!$I18,MIN(Staff!$J18,Staff!$L18),IF(BE$4&gt;Staff!$I18,MIN(Staff!$L18,BD22+Staff!$J18),0)),IF(Staff!$K18="Quarterly",IF(BE$4=Staff!$I18,MIN(Staff!$J18,Staff!$L18),IF(BE$4&gt;Staff!$I18,IFERROR(MIN(Staff!$L18,IF(ISNUMBER(BB22),BB22,0)+Staff!$J18),Staff!$J18),0)),IF(Staff!$K18="Annually",IF(BE$4=Staff!$I18,MIN(Staff!$J18,Staff!$L18),IF(BE$4&gt;Staff!$I18,IFERROR(MIN(Staff!$L18,AS22+Staff!$J18),MIN(Staff!$J18,Staff!$L18)),0))))))</f>
        <v>0</v>
      </c>
      <c r="BF22" s="567">
        <f>IF(Staff!$K18="Never",IF(BF$4&gt;=Staff!$I18,MIN(Staff!$J18,Staff!$L18),0),IF(Staff!$K18="Monthly",IF(BF$4=Staff!$I18,MIN(Staff!$J18,Staff!$L18),IF(BF$4&gt;Staff!$I18,MIN(Staff!$L18,BE22+Staff!$J18),0)),IF(Staff!$K18="Quarterly",IF(BF$4=Staff!$I18,MIN(Staff!$J18,Staff!$L18),IF(BF$4&gt;Staff!$I18,IFERROR(MIN(Staff!$L18,IF(ISNUMBER(BC22),BC22,0)+Staff!$J18),Staff!$J18),0)),IF(Staff!$K18="Annually",IF(BF$4=Staff!$I18,MIN(Staff!$J18,Staff!$L18),IF(BF$4&gt;Staff!$I18,IFERROR(MIN(Staff!$L18,AT22+Staff!$J18),MIN(Staff!$J18,Staff!$L18)),0))))))</f>
        <v>0</v>
      </c>
      <c r="BG22" s="567">
        <f>IF(Staff!$K18="Never",IF(BG$4&gt;=Staff!$I18,MIN(Staff!$J18,Staff!$L18),0),IF(Staff!$K18="Monthly",IF(BG$4=Staff!$I18,MIN(Staff!$J18,Staff!$L18),IF(BG$4&gt;Staff!$I18,MIN(Staff!$L18,BF22+Staff!$J18),0)),IF(Staff!$K18="Quarterly",IF(BG$4=Staff!$I18,MIN(Staff!$J18,Staff!$L18),IF(BG$4&gt;Staff!$I18,IFERROR(MIN(Staff!$L18,IF(ISNUMBER(BD22),BD22,0)+Staff!$J18),Staff!$J18),0)),IF(Staff!$K18="Annually",IF(BG$4=Staff!$I18,MIN(Staff!$J18,Staff!$L18),IF(BG$4&gt;Staff!$I18,IFERROR(MIN(Staff!$L18,AU22+Staff!$J18),MIN(Staff!$J18,Staff!$L18)),0))))))</f>
        <v>0</v>
      </c>
      <c r="BH22" s="567">
        <f>IF(Staff!$K18="Never",IF(BH$4&gt;=Staff!$I18,MIN(Staff!$J18,Staff!$L18),0),IF(Staff!$K18="Monthly",IF(BH$4=Staff!$I18,MIN(Staff!$J18,Staff!$L18),IF(BH$4&gt;Staff!$I18,MIN(Staff!$L18,BG22+Staff!$J18),0)),IF(Staff!$K18="Quarterly",IF(BH$4=Staff!$I18,MIN(Staff!$J18,Staff!$L18),IF(BH$4&gt;Staff!$I18,IFERROR(MIN(Staff!$L18,IF(ISNUMBER(BE22),BE22,0)+Staff!$J18),Staff!$J18),0)),IF(Staff!$K18="Annually",IF(BH$4=Staff!$I18,MIN(Staff!$J18,Staff!$L18),IF(BH$4&gt;Staff!$I18,IFERROR(MIN(Staff!$L18,AV22+Staff!$J18),MIN(Staff!$J18,Staff!$L18)),0))))))</f>
        <v>0</v>
      </c>
      <c r="BI22" s="567">
        <f>IF(Staff!$K18="Never",IF(BI$4&gt;=Staff!$I18,MIN(Staff!$J18,Staff!$L18),0),IF(Staff!$K18="Monthly",IF(BI$4=Staff!$I18,MIN(Staff!$J18,Staff!$L18),IF(BI$4&gt;Staff!$I18,MIN(Staff!$L18,BH22+Staff!$J18),0)),IF(Staff!$K18="Quarterly",IF(BI$4=Staff!$I18,MIN(Staff!$J18,Staff!$L18),IF(BI$4&gt;Staff!$I18,IFERROR(MIN(Staff!$L18,IF(ISNUMBER(BF22),BF22,0)+Staff!$J18),Staff!$J18),0)),IF(Staff!$K18="Annually",IF(BI$4=Staff!$I18,MIN(Staff!$J18,Staff!$L18),IF(BI$4&gt;Staff!$I18,IFERROR(MIN(Staff!$L18,AW22+Staff!$J18),MIN(Staff!$J18,Staff!$L18)),0))))))</f>
        <v>0</v>
      </c>
      <c r="BJ22" s="567">
        <f>IF(Staff!$K18="Never",IF(BJ$4&gt;=Staff!$I18,MIN(Staff!$J18,Staff!$L18),0),IF(Staff!$K18="Monthly",IF(BJ$4=Staff!$I18,MIN(Staff!$J18,Staff!$L18),IF(BJ$4&gt;Staff!$I18,MIN(Staff!$L18,BI22+Staff!$J18),0)),IF(Staff!$K18="Quarterly",IF(BJ$4=Staff!$I18,MIN(Staff!$J18,Staff!$L18),IF(BJ$4&gt;Staff!$I18,IFERROR(MIN(Staff!$L18,IF(ISNUMBER(BG22),BG22,0)+Staff!$J18),Staff!$J18),0)),IF(Staff!$K18="Annually",IF(BJ$4=Staff!$I18,MIN(Staff!$J18,Staff!$L18),IF(BJ$4&gt;Staff!$I18,IFERROR(MIN(Staff!$L18,AX22+Staff!$J18),MIN(Staff!$J18,Staff!$L18)),0))))))</f>
        <v>0</v>
      </c>
      <c r="BK22" s="567">
        <f>IF(Staff!$K18="Never",IF(BK$4&gt;=Staff!$I18,MIN(Staff!$J18,Staff!$L18),0),IF(Staff!$K18="Monthly",IF(BK$4=Staff!$I18,MIN(Staff!$J18,Staff!$L18),IF(BK$4&gt;Staff!$I18,MIN(Staff!$L18,BJ22+Staff!$J18),0)),IF(Staff!$K18="Quarterly",IF(BK$4=Staff!$I18,MIN(Staff!$J18,Staff!$L18),IF(BK$4&gt;Staff!$I18,IFERROR(MIN(Staff!$L18,IF(ISNUMBER(BH22),BH22,0)+Staff!$J18),Staff!$J18),0)),IF(Staff!$K18="Annually",IF(BK$4=Staff!$I18,MIN(Staff!$J18,Staff!$L18),IF(BK$4&gt;Staff!$I18,IFERROR(MIN(Staff!$L18,AY22+Staff!$J18),MIN(Staff!$J18,Staff!$L18)),0))))))</f>
        <v>0</v>
      </c>
      <c r="BL22" s="567">
        <f>IF(Staff!$K18="Never",IF(BL$4&gt;=Staff!$I18,MIN(Staff!$J18,Staff!$L18),0),IF(Staff!$K18="Monthly",IF(BL$4=Staff!$I18,MIN(Staff!$J18,Staff!$L18),IF(BL$4&gt;Staff!$I18,MIN(Staff!$L18,BK22+Staff!$J18),0)),IF(Staff!$K18="Quarterly",IF(BL$4=Staff!$I18,MIN(Staff!$J18,Staff!$L18),IF(BL$4&gt;Staff!$I18,IFERROR(MIN(Staff!$L18,IF(ISNUMBER(BI22),BI22,0)+Staff!$J18),Staff!$J18),0)),IF(Staff!$K18="Annually",IF(BL$4=Staff!$I18,MIN(Staff!$J18,Staff!$L18),IF(BL$4&gt;Staff!$I18,IFERROR(MIN(Staff!$L18,AZ22+Staff!$J18),MIN(Staff!$J18,Staff!$L18)),0))))))</f>
        <v>0</v>
      </c>
      <c r="BM22" s="567">
        <f>IF(Staff!$K18="Never",IF(BM$4&gt;=Staff!$I18,MIN(Staff!$J18,Staff!$L18),0),IF(Staff!$K18="Monthly",IF(BM$4=Staff!$I18,MIN(Staff!$J18,Staff!$L18),IF(BM$4&gt;Staff!$I18,MIN(Staff!$L18,BL22+Staff!$J18),0)),IF(Staff!$K18="Quarterly",IF(BM$4=Staff!$I18,MIN(Staff!$J18,Staff!$L18),IF(BM$4&gt;Staff!$I18,IFERROR(MIN(Staff!$L18,IF(ISNUMBER(BJ22),BJ22,0)+Staff!$J18),Staff!$J18),0)),IF(Staff!$K18="Annually",IF(BM$4=Staff!$I18,MIN(Staff!$J18,Staff!$L18),IF(BM$4&gt;Staff!$I18,IFERROR(MIN(Staff!$L18,BA22+Staff!$J18),MIN(Staff!$J18,Staff!$L18)),0))))))</f>
        <v>0</v>
      </c>
      <c r="BN22" s="567">
        <f>IF(Staff!$K18="Never",IF(BN$4&gt;=Staff!$I18,MIN(Staff!$J18,Staff!$L18),0),IF(Staff!$K18="Monthly",IF(BN$4=Staff!$I18,MIN(Staff!$J18,Staff!$L18),IF(BN$4&gt;Staff!$I18,MIN(Staff!$L18,BM22+Staff!$J18),0)),IF(Staff!$K18="Quarterly",IF(BN$4=Staff!$I18,MIN(Staff!$J18,Staff!$L18),IF(BN$4&gt;Staff!$I18,IFERROR(MIN(Staff!$L18,IF(ISNUMBER(BK22),BK22,0)+Staff!$J18),Staff!$J18),0)),IF(Staff!$K18="Annually",IF(BN$4=Staff!$I18,MIN(Staff!$J18,Staff!$L18),IF(BN$4&gt;Staff!$I18,IFERROR(MIN(Staff!$L18,BB22+Staff!$J18),MIN(Staff!$J18,Staff!$L18)),0))))))</f>
        <v>0</v>
      </c>
      <c r="BO22" s="567">
        <f>IF(Staff!$K18="Never",IF(BO$4&gt;=Staff!$I18,MIN(Staff!$J18,Staff!$L18),0),IF(Staff!$K18="Monthly",IF(BO$4=Staff!$I18,MIN(Staff!$J18,Staff!$L18),IF(BO$4&gt;Staff!$I18,MIN(Staff!$L18,BN22+Staff!$J18),0)),IF(Staff!$K18="Quarterly",IF(BO$4=Staff!$I18,MIN(Staff!$J18,Staff!$L18),IF(BO$4&gt;Staff!$I18,IFERROR(MIN(Staff!$L18,IF(ISNUMBER(BL22),BL22,0)+Staff!$J18),Staff!$J18),0)),IF(Staff!$K18="Annually",IF(BO$4=Staff!$I18,MIN(Staff!$J18,Staff!$L18),IF(BO$4&gt;Staff!$I18,IFERROR(MIN(Staff!$L18,BC22+Staff!$J18),MIN(Staff!$J18,Staff!$L18)),0))))))</f>
        <v>0</v>
      </c>
      <c r="BP22" s="567">
        <f>IF(Staff!$K18="Never",IF(BP$4&gt;=Staff!$I18,MIN(Staff!$J18,Staff!$L18),0),IF(Staff!$K18="Monthly",IF(BP$4=Staff!$I18,MIN(Staff!$J18,Staff!$L18),IF(BP$4&gt;Staff!$I18,MIN(Staff!$L18,BO22+Staff!$J18),0)),IF(Staff!$K18="Quarterly",IF(BP$4=Staff!$I18,MIN(Staff!$J18,Staff!$L18),IF(BP$4&gt;Staff!$I18,IFERROR(MIN(Staff!$L18,IF(ISNUMBER(BM22),BM22,0)+Staff!$J18),Staff!$J18),0)),IF(Staff!$K18="Annually",IF(BP$4=Staff!$I18,MIN(Staff!$J18,Staff!$L18),IF(BP$4&gt;Staff!$I18,IFERROR(MIN(Staff!$L18,BD22+Staff!$J18),MIN(Staff!$J18,Staff!$L18)),0))))))</f>
        <v>0</v>
      </c>
      <c r="BQ22" s="567">
        <f>IF(Staff!$K18="Never",IF(BQ$4&gt;=Staff!$I18,MIN(Staff!$J18,Staff!$L18),0),IF(Staff!$K18="Monthly",IF(BQ$4=Staff!$I18,MIN(Staff!$J18,Staff!$L18),IF(BQ$4&gt;Staff!$I18,MIN(Staff!$L18,BP22+Staff!$J18),0)),IF(Staff!$K18="Quarterly",IF(BQ$4=Staff!$I18,MIN(Staff!$J18,Staff!$L18),IF(BQ$4&gt;Staff!$I18,IFERROR(MIN(Staff!$L18,IF(ISNUMBER(BN22),BN22,0)+Staff!$J18),Staff!$J18),0)),IF(Staff!$K18="Annually",IF(BQ$4=Staff!$I18,MIN(Staff!$J18,Staff!$L18),IF(BQ$4&gt;Staff!$I18,IFERROR(MIN(Staff!$L18,BE22+Staff!$J18),MIN(Staff!$J18,Staff!$L18)),0))))))</f>
        <v>0</v>
      </c>
      <c r="BR22" s="567">
        <f>IF(Staff!$K18="Never",IF(BR$4&gt;=Staff!$I18,MIN(Staff!$J18,Staff!$L18),0),IF(Staff!$K18="Monthly",IF(BR$4=Staff!$I18,MIN(Staff!$J18,Staff!$L18),IF(BR$4&gt;Staff!$I18,MIN(Staff!$L18,BQ22+Staff!$J18),0)),IF(Staff!$K18="Quarterly",IF(BR$4=Staff!$I18,MIN(Staff!$J18,Staff!$L18),IF(BR$4&gt;Staff!$I18,IFERROR(MIN(Staff!$L18,IF(ISNUMBER(BO22),BO22,0)+Staff!$J18),Staff!$J18),0)),IF(Staff!$K18="Annually",IF(BR$4=Staff!$I18,MIN(Staff!$J18,Staff!$L18),IF(BR$4&gt;Staff!$I18,IFERROR(MIN(Staff!$L18,BF22+Staff!$J18),MIN(Staff!$J18,Staff!$L18)),0))))))</f>
        <v>0</v>
      </c>
      <c r="BS22" s="567">
        <f>IF(Staff!$K18="Never",IF(BS$4&gt;=Staff!$I18,MIN(Staff!$J18,Staff!$L18),0),IF(Staff!$K18="Monthly",IF(BS$4=Staff!$I18,MIN(Staff!$J18,Staff!$L18),IF(BS$4&gt;Staff!$I18,MIN(Staff!$L18,BR22+Staff!$J18),0)),IF(Staff!$K18="Quarterly",IF(BS$4=Staff!$I18,MIN(Staff!$J18,Staff!$L18),IF(BS$4&gt;Staff!$I18,IFERROR(MIN(Staff!$L18,IF(ISNUMBER(BP22),BP22,0)+Staff!$J18),Staff!$J18),0)),IF(Staff!$K18="Annually",IF(BS$4=Staff!$I18,MIN(Staff!$J18,Staff!$L18),IF(BS$4&gt;Staff!$I18,IFERROR(MIN(Staff!$L18,BG22+Staff!$J18),MIN(Staff!$J18,Staff!$L18)),0))))))</f>
        <v>0</v>
      </c>
      <c r="BT22" s="567">
        <f>IF(Staff!$K18="Never",IF(BT$4&gt;=Staff!$I18,MIN(Staff!$J18,Staff!$L18),0),IF(Staff!$K18="Monthly",IF(BT$4=Staff!$I18,MIN(Staff!$J18,Staff!$L18),IF(BT$4&gt;Staff!$I18,MIN(Staff!$L18,BS22+Staff!$J18),0)),IF(Staff!$K18="Quarterly",IF(BT$4=Staff!$I18,MIN(Staff!$J18,Staff!$L18),IF(BT$4&gt;Staff!$I18,IFERROR(MIN(Staff!$L18,IF(ISNUMBER(BQ22),BQ22,0)+Staff!$J18),Staff!$J18),0)),IF(Staff!$K18="Annually",IF(BT$4=Staff!$I18,MIN(Staff!$J18,Staff!$L18),IF(BT$4&gt;Staff!$I18,IFERROR(MIN(Staff!$L18,BH22+Staff!$J18),MIN(Staff!$J18,Staff!$L18)),0))))))</f>
        <v>0</v>
      </c>
      <c r="BU22" s="567">
        <f>IF(Staff!$K18="Never",IF(BU$4&gt;=Staff!$I18,MIN(Staff!$J18,Staff!$L18),0),IF(Staff!$K18="Monthly",IF(BU$4=Staff!$I18,MIN(Staff!$J18,Staff!$L18),IF(BU$4&gt;Staff!$I18,MIN(Staff!$L18,BT22+Staff!$J18),0)),IF(Staff!$K18="Quarterly",IF(BU$4=Staff!$I18,MIN(Staff!$J18,Staff!$L18),IF(BU$4&gt;Staff!$I18,IFERROR(MIN(Staff!$L18,IF(ISNUMBER(BR22),BR22,0)+Staff!$J18),Staff!$J18),0)),IF(Staff!$K18="Annually",IF(BU$4=Staff!$I18,MIN(Staff!$J18,Staff!$L18),IF(BU$4&gt;Staff!$I18,IFERROR(MIN(Staff!$L18,BI22+Staff!$J18),MIN(Staff!$J18,Staff!$L18)),0))))))</f>
        <v>0</v>
      </c>
      <c r="BV22" s="567">
        <f>IF(Staff!$K18="Never",IF(BV$4&gt;=Staff!$I18,MIN(Staff!$J18,Staff!$L18),0),IF(Staff!$K18="Monthly",IF(BV$4=Staff!$I18,MIN(Staff!$J18,Staff!$L18),IF(BV$4&gt;Staff!$I18,MIN(Staff!$L18,BU22+Staff!$J18),0)),IF(Staff!$K18="Quarterly",IF(BV$4=Staff!$I18,MIN(Staff!$J18,Staff!$L18),IF(BV$4&gt;Staff!$I18,IFERROR(MIN(Staff!$L18,IF(ISNUMBER(BS22),BS22,0)+Staff!$J18),Staff!$J18),0)),IF(Staff!$K18="Annually",IF(BV$4=Staff!$I18,MIN(Staff!$J18,Staff!$L18),IF(BV$4&gt;Staff!$I18,IFERROR(MIN(Staff!$L18,BJ22+Staff!$J18),MIN(Staff!$J18,Staff!$L18)),0))))))</f>
        <v>0</v>
      </c>
      <c r="BW22" s="567">
        <f>IF(Staff!$K18="Never",IF(BW$4&gt;=Staff!$I18,MIN(Staff!$J18,Staff!$L18),0),IF(Staff!$K18="Monthly",IF(BW$4=Staff!$I18,MIN(Staff!$J18,Staff!$L18),IF(BW$4&gt;Staff!$I18,MIN(Staff!$L18,BV22+Staff!$J18),0)),IF(Staff!$K18="Quarterly",IF(BW$4=Staff!$I18,MIN(Staff!$J18,Staff!$L18),IF(BW$4&gt;Staff!$I18,IFERROR(MIN(Staff!$L18,IF(ISNUMBER(BT22),BT22,0)+Staff!$J18),Staff!$J18),0)),IF(Staff!$K18="Annually",IF(BW$4=Staff!$I18,MIN(Staff!$J18,Staff!$L18),IF(BW$4&gt;Staff!$I18,IFERROR(MIN(Staff!$L18,BK22+Staff!$J18),MIN(Staff!$J18,Staff!$L18)),0))))))</f>
        <v>0</v>
      </c>
      <c r="BX22" s="567">
        <f>IF(Staff!$K18="Never",IF(BX$4&gt;=Staff!$I18,MIN(Staff!$J18,Staff!$L18),0),IF(Staff!$K18="Monthly",IF(BX$4=Staff!$I18,MIN(Staff!$J18,Staff!$L18),IF(BX$4&gt;Staff!$I18,MIN(Staff!$L18,BW22+Staff!$J18),0)),IF(Staff!$K18="Quarterly",IF(BX$4=Staff!$I18,MIN(Staff!$J18,Staff!$L18),IF(BX$4&gt;Staff!$I18,IFERROR(MIN(Staff!$L18,IF(ISNUMBER(BU22),BU22,0)+Staff!$J18),Staff!$J18),0)),IF(Staff!$K18="Annually",IF(BX$4=Staff!$I18,MIN(Staff!$J18,Staff!$L18),IF(BX$4&gt;Staff!$I18,IFERROR(MIN(Staff!$L18,BL22+Staff!$J18),MIN(Staff!$J18,Staff!$L18)),0))))))</f>
        <v>0</v>
      </c>
      <c r="BY22" s="567">
        <f>IF(Staff!$K18="Never",IF(BY$4&gt;=Staff!$I18,MIN(Staff!$J18,Staff!$L18),0),IF(Staff!$K18="Monthly",IF(BY$4=Staff!$I18,MIN(Staff!$J18,Staff!$L18),IF(BY$4&gt;Staff!$I18,MIN(Staff!$L18,BX22+Staff!$J18),0)),IF(Staff!$K18="Quarterly",IF(BY$4=Staff!$I18,MIN(Staff!$J18,Staff!$L18),IF(BY$4&gt;Staff!$I18,IFERROR(MIN(Staff!$L18,IF(ISNUMBER(BV22),BV22,0)+Staff!$J18),Staff!$J18),0)),IF(Staff!$K18="Annually",IF(BY$4=Staff!$I18,MIN(Staff!$J18,Staff!$L18),IF(BY$4&gt;Staff!$I18,IFERROR(MIN(Staff!$L18,BM22+Staff!$J18),MIN(Staff!$J18,Staff!$L18)),0))))))</f>
        <v>0</v>
      </c>
      <c r="BZ22" s="567">
        <f>IF(Staff!$K18="Never",IF(BZ$4&gt;=Staff!$I18,MIN(Staff!$J18,Staff!$L18),0),IF(Staff!$K18="Monthly",IF(BZ$4=Staff!$I18,MIN(Staff!$J18,Staff!$L18),IF(BZ$4&gt;Staff!$I18,MIN(Staff!$L18,BY22+Staff!$J18),0)),IF(Staff!$K18="Quarterly",IF(BZ$4=Staff!$I18,MIN(Staff!$J18,Staff!$L18),IF(BZ$4&gt;Staff!$I18,IFERROR(MIN(Staff!$L18,IF(ISNUMBER(BW22),BW22,0)+Staff!$J18),Staff!$J18),0)),IF(Staff!$K18="Annually",IF(BZ$4=Staff!$I18,MIN(Staff!$J18,Staff!$L18),IF(BZ$4&gt;Staff!$I18,IFERROR(MIN(Staff!$L18,BN22+Staff!$J18),MIN(Staff!$J18,Staff!$L18)),0))))))</f>
        <v>0</v>
      </c>
      <c r="CA22" s="567">
        <f>IF(Staff!$K18="Never",IF(CA$4&gt;=Staff!$I18,MIN(Staff!$J18,Staff!$L18),0),IF(Staff!$K18="Monthly",IF(CA$4=Staff!$I18,MIN(Staff!$J18,Staff!$L18),IF(CA$4&gt;Staff!$I18,MIN(Staff!$L18,BZ22+Staff!$J18),0)),IF(Staff!$K18="Quarterly",IF(CA$4=Staff!$I18,MIN(Staff!$J18,Staff!$L18),IF(CA$4&gt;Staff!$I18,IFERROR(MIN(Staff!$L18,IF(ISNUMBER(BX22),BX22,0)+Staff!$J18),Staff!$J18),0)),IF(Staff!$K18="Annually",IF(CA$4=Staff!$I18,MIN(Staff!$J18,Staff!$L18),IF(CA$4&gt;Staff!$I18,IFERROR(MIN(Staff!$L18,BO22+Staff!$J18),MIN(Staff!$J18,Staff!$L18)),0))))))</f>
        <v>0</v>
      </c>
      <c r="CB22" s="567">
        <f>IF(Staff!$K18="Never",IF(CB$4&gt;=Staff!$I18,MIN(Staff!$J18,Staff!$L18),0),IF(Staff!$K18="Monthly",IF(CB$4=Staff!$I18,MIN(Staff!$J18,Staff!$L18),IF(CB$4&gt;Staff!$I18,MIN(Staff!$L18,CA22+Staff!$J18),0)),IF(Staff!$K18="Quarterly",IF(CB$4=Staff!$I18,MIN(Staff!$J18,Staff!$L18),IF(CB$4&gt;Staff!$I18,IFERROR(MIN(Staff!$L18,IF(ISNUMBER(BY22),BY22,0)+Staff!$J18),Staff!$J18),0)),IF(Staff!$K18="Annually",IF(CB$4=Staff!$I18,MIN(Staff!$J18,Staff!$L18),IF(CB$4&gt;Staff!$I18,IFERROR(MIN(Staff!$L18,BP22+Staff!$J18),MIN(Staff!$J18,Staff!$L18)),0))))))</f>
        <v>0</v>
      </c>
      <c r="CC22" s="567">
        <f>IF(Staff!$K18="Never",IF(CC$4&gt;=Staff!$I18,MIN(Staff!$J18,Staff!$L18),0),IF(Staff!$K18="Monthly",IF(CC$4=Staff!$I18,MIN(Staff!$J18,Staff!$L18),IF(CC$4&gt;Staff!$I18,MIN(Staff!$L18,CB22+Staff!$J18),0)),IF(Staff!$K18="Quarterly",IF(CC$4=Staff!$I18,MIN(Staff!$J18,Staff!$L18),IF(CC$4&gt;Staff!$I18,IFERROR(MIN(Staff!$L18,IF(ISNUMBER(BZ22),BZ22,0)+Staff!$J18),Staff!$J18),0)),IF(Staff!$K18="Annually",IF(CC$4=Staff!$I18,MIN(Staff!$J18,Staff!$L18),IF(CC$4&gt;Staff!$I18,IFERROR(MIN(Staff!$L18,BQ22+Staff!$J18),MIN(Staff!$J18,Staff!$L18)),0))))))</f>
        <v>0</v>
      </c>
      <c r="CD22" s="567">
        <f>IF(Staff!$K18="Never",IF(CD$4&gt;=Staff!$I18,MIN(Staff!$J18,Staff!$L18),0),IF(Staff!$K18="Monthly",IF(CD$4=Staff!$I18,MIN(Staff!$J18,Staff!$L18),IF(CD$4&gt;Staff!$I18,MIN(Staff!$L18,CC22+Staff!$J18),0)),IF(Staff!$K18="Quarterly",IF(CD$4=Staff!$I18,MIN(Staff!$J18,Staff!$L18),IF(CD$4&gt;Staff!$I18,IFERROR(MIN(Staff!$L18,IF(ISNUMBER(CA22),CA22,0)+Staff!$J18),Staff!$J18),0)),IF(Staff!$K18="Annually",IF(CD$4=Staff!$I18,MIN(Staff!$J18,Staff!$L18),IF(CD$4&gt;Staff!$I18,IFERROR(MIN(Staff!$L18,BR22+Staff!$J18),MIN(Staff!$J18,Staff!$L18)),0))))))</f>
        <v>0</v>
      </c>
      <c r="CE22" s="567">
        <f>IF(Staff!$K18="Never",IF(CE$4&gt;=Staff!$I18,MIN(Staff!$J18,Staff!$L18),0),IF(Staff!$K18="Monthly",IF(CE$4=Staff!$I18,MIN(Staff!$J18,Staff!$L18),IF(CE$4&gt;Staff!$I18,MIN(Staff!$L18,CD22+Staff!$J18),0)),IF(Staff!$K18="Quarterly",IF(CE$4=Staff!$I18,MIN(Staff!$J18,Staff!$L18),IF(CE$4&gt;Staff!$I18,IFERROR(MIN(Staff!$L18,IF(ISNUMBER(CB22),CB22,0)+Staff!$J18),Staff!$J18),0)),IF(Staff!$K18="Annually",IF(CE$4=Staff!$I18,MIN(Staff!$J18,Staff!$L18),IF(CE$4&gt;Staff!$I18,IFERROR(MIN(Staff!$L18,BS22+Staff!$J18),MIN(Staff!$J18,Staff!$L18)),0))))))</f>
        <v>0</v>
      </c>
      <c r="CF22" s="567">
        <f>IF(Staff!$K18="Never",IF(CF$4&gt;=Staff!$I18,MIN(Staff!$J18,Staff!$L18),0),IF(Staff!$K18="Monthly",IF(CF$4=Staff!$I18,MIN(Staff!$J18,Staff!$L18),IF(CF$4&gt;Staff!$I18,MIN(Staff!$L18,CE22+Staff!$J18),0)),IF(Staff!$K18="Quarterly",IF(CF$4=Staff!$I18,MIN(Staff!$J18,Staff!$L18),IF(CF$4&gt;Staff!$I18,IFERROR(MIN(Staff!$L18,IF(ISNUMBER(CC22),CC22,0)+Staff!$J18),Staff!$J18),0)),IF(Staff!$K18="Annually",IF(CF$4=Staff!$I18,MIN(Staff!$J18,Staff!$L18),IF(CF$4&gt;Staff!$I18,IFERROR(MIN(Staff!$L18,BT22+Staff!$J18),MIN(Staff!$J18,Staff!$L18)),0))))))</f>
        <v>0</v>
      </c>
      <c r="CG22" s="567">
        <f>IF(Staff!$K18="Never",IF(CG$4&gt;=Staff!$I18,MIN(Staff!$J18,Staff!$L18),0),IF(Staff!$K18="Monthly",IF(CG$4=Staff!$I18,MIN(Staff!$J18,Staff!$L18),IF(CG$4&gt;Staff!$I18,MIN(Staff!$L18,CF22+Staff!$J18),0)),IF(Staff!$K18="Quarterly",IF(CG$4=Staff!$I18,MIN(Staff!$J18,Staff!$L18),IF(CG$4&gt;Staff!$I18,IFERROR(MIN(Staff!$L18,IF(ISNUMBER(CD22),CD22,0)+Staff!$J18),Staff!$J18),0)),IF(Staff!$K18="Annually",IF(CG$4=Staff!$I18,MIN(Staff!$J18,Staff!$L18),IF(CG$4&gt;Staff!$I18,IFERROR(MIN(Staff!$L18,BU22+Staff!$J18),MIN(Staff!$J18,Staff!$L18)),0))))))</f>
        <v>0</v>
      </c>
      <c r="CH22" s="567">
        <f>IF(Staff!$K18="Never",IF(CH$4&gt;=Staff!$I18,MIN(Staff!$J18,Staff!$L18),0),IF(Staff!$K18="Monthly",IF(CH$4=Staff!$I18,MIN(Staff!$J18,Staff!$L18),IF(CH$4&gt;Staff!$I18,MIN(Staff!$L18,CG22+Staff!$J18),0)),IF(Staff!$K18="Quarterly",IF(CH$4=Staff!$I18,MIN(Staff!$J18,Staff!$L18),IF(CH$4&gt;Staff!$I18,IFERROR(MIN(Staff!$L18,IF(ISNUMBER(CE22),CE22,0)+Staff!$J18),Staff!$J18),0)),IF(Staff!$K18="Annually",IF(CH$4=Staff!$I18,MIN(Staff!$J18,Staff!$L18),IF(CH$4&gt;Staff!$I18,IFERROR(MIN(Staff!$L18,BV22+Staff!$J18),MIN(Staff!$J18,Staff!$L18)),0))))))</f>
        <v>0</v>
      </c>
      <c r="CI22" s="567">
        <f>IF(Staff!$K18="Never",IF(CI$4&gt;=Staff!$I18,MIN(Staff!$J18,Staff!$L18),0),IF(Staff!$K18="Monthly",IF(CI$4=Staff!$I18,MIN(Staff!$J18,Staff!$L18),IF(CI$4&gt;Staff!$I18,MIN(Staff!$L18,CH22+Staff!$J18),0)),IF(Staff!$K18="Quarterly",IF(CI$4=Staff!$I18,MIN(Staff!$J18,Staff!$L18),IF(CI$4&gt;Staff!$I18,IFERROR(MIN(Staff!$L18,IF(ISNUMBER(CF22),CF22,0)+Staff!$J18),Staff!$J18),0)),IF(Staff!$K18="Annually",IF(CI$4=Staff!$I18,MIN(Staff!$J18,Staff!$L18),IF(CI$4&gt;Staff!$I18,IFERROR(MIN(Staff!$L18,BW22+Staff!$J18),MIN(Staff!$J18,Staff!$L18)),0))))))</f>
        <v>0</v>
      </c>
    </row>
    <row r="23" spans="1:87" ht="15.75" hidden="1" customHeight="1" outlineLevel="1">
      <c r="A23" s="875" t="str">
        <f>Staff!A19</f>
        <v>Other 8</v>
      </c>
      <c r="B23" s="876"/>
      <c r="C23" s="719" t="s">
        <v>289</v>
      </c>
      <c r="D23" s="567">
        <f>IF(Staff!$K19="Never",IF(D$4&gt;=Staff!$I19,MIN(Staff!$J19,Staff!$L19),0),IF(Staff!$K19="Monthly",IF(D$4=Staff!$I19,MIN(Staff!$J19,Staff!$L19),IF(D$4&gt;Staff!$I19,MIN(Staff!$L19,C23+Staff!$J19),0)),IF(Staff!$K19="Quarterly",IF(D$4=Staff!$I19,MIN(Staff!$J19,Staff!$L19),IF(D$4&gt;Staff!$I19,IFERROR(MIN(Staff!$L19,IF(ISNUMBER(A23),A23,0)+Staff!$J19),Staff!$J19),0)),IF(Staff!$K19="Annually",IF(D$4=Staff!$I19,MIN(Staff!$J19,Staff!$L19),IF(D$4&gt;Staff!$I19,IFERROR(MIN(Staff!$L19,#REF!+Staff!$J19),MIN(Staff!$J19,Staff!$L19)),0))))))</f>
        <v>0</v>
      </c>
      <c r="E23" s="567">
        <f>IF(Staff!$K19="Never",IF(E$4&gt;=Staff!$I19,MIN(Staff!$J19,Staff!$L19),0),IF(Staff!$K19="Monthly",IF(E$4=Staff!$I19,MIN(Staff!$J19,Staff!$L19),IF(E$4&gt;Staff!$I19,MIN(Staff!$L19,D23+Staff!$J19),0)),IF(Staff!$K19="Quarterly",IF(E$4=Staff!$I19,MIN(Staff!$J19,Staff!$L19),IF(E$4&gt;Staff!$I19,IFERROR(MIN(Staff!$L19,IF(ISNUMBER(B23),B23,0)+Staff!$J19),Staff!$J19),0)),IF(Staff!$K19="Annually",IF(E$4=Staff!$I19,MIN(Staff!$J19,Staff!$L19),IF(E$4&gt;Staff!$I19,IFERROR(MIN(Staff!$L19,#REF!+Staff!$J19),MIN(Staff!$J19,Staff!$L19)),0))))))</f>
        <v>0</v>
      </c>
      <c r="F23" s="567">
        <f>IF(Staff!$K19="Never",IF(F$4&gt;=Staff!$I19,MIN(Staff!$J19,Staff!$L19),0),IF(Staff!$K19="Monthly",IF(F$4=Staff!$I19,MIN(Staff!$J19,Staff!$L19),IF(F$4&gt;Staff!$I19,MIN(Staff!$L19,E23+Staff!$J19),0)),IF(Staff!$K19="Quarterly",IF(F$4=Staff!$I19,MIN(Staff!$J19,Staff!$L19),IF(F$4&gt;Staff!$I19,IFERROR(MIN(Staff!$L19,IF(ISNUMBER(C23),C23,0)+Staff!$J19),Staff!$J19),0)),IF(Staff!$K19="Annually",IF(F$4=Staff!$I19,MIN(Staff!$J19,Staff!$L19),IF(F$4&gt;Staff!$I19,IFERROR(MIN(Staff!$L19,#REF!+Staff!$J19),MIN(Staff!$J19,Staff!$L19)),0))))))</f>
        <v>0</v>
      </c>
      <c r="G23" s="567">
        <f>IF(Staff!$K19="Never",IF(G$4&gt;=Staff!$I19,MIN(Staff!$J19,Staff!$L19),0),IF(Staff!$K19="Monthly",IF(G$4=Staff!$I19,MIN(Staff!$J19,Staff!$L19),IF(G$4&gt;Staff!$I19,MIN(Staff!$L19,F23+Staff!$J19),0)),IF(Staff!$K19="Quarterly",IF(G$4=Staff!$I19,MIN(Staff!$J19,Staff!$L19),IF(G$4&gt;Staff!$I19,IFERROR(MIN(Staff!$L19,IF(ISNUMBER(D23),D23,0)+Staff!$J19),Staff!$J19),0)),IF(Staff!$K19="Annually",IF(G$4=Staff!$I19,MIN(Staff!$J19,Staff!$L19),IF(G$4&gt;Staff!$I19,IFERROR(MIN(Staff!$L19,#REF!+Staff!$J19),MIN(Staff!$J19,Staff!$L19)),0))))))</f>
        <v>0</v>
      </c>
      <c r="H23" s="567">
        <f>IF(Staff!$K19="Never",IF(H$4&gt;=Staff!$I19,MIN(Staff!$J19,Staff!$L19),0),IF(Staff!$K19="Monthly",IF(H$4=Staff!$I19,MIN(Staff!$J19,Staff!$L19),IF(H$4&gt;Staff!$I19,MIN(Staff!$L19,G23+Staff!$J19),0)),IF(Staff!$K19="Quarterly",IF(H$4=Staff!$I19,MIN(Staff!$J19,Staff!$L19),IF(H$4&gt;Staff!$I19,IFERROR(MIN(Staff!$L19,IF(ISNUMBER(E23),E23,0)+Staff!$J19),Staff!$J19),0)),IF(Staff!$K19="Annually",IF(H$4=Staff!$I19,MIN(Staff!$J19,Staff!$L19),IF(H$4&gt;Staff!$I19,IFERROR(MIN(Staff!$L19,#REF!+Staff!$J19),MIN(Staff!$J19,Staff!$L19)),0))))))</f>
        <v>0</v>
      </c>
      <c r="I23" s="567">
        <f>IF(Staff!$K19="Never",IF(I$4&gt;=Staff!$I19,MIN(Staff!$J19,Staff!$L19),0),IF(Staff!$K19="Monthly",IF(I$4=Staff!$I19,MIN(Staff!$J19,Staff!$L19),IF(I$4&gt;Staff!$I19,MIN(Staff!$L19,H23+Staff!$J19),0)),IF(Staff!$K19="Quarterly",IF(I$4=Staff!$I19,MIN(Staff!$J19,Staff!$L19),IF(I$4&gt;Staff!$I19,IFERROR(MIN(Staff!$L19,IF(ISNUMBER(F23),F23,0)+Staff!$J19),Staff!$J19),0)),IF(Staff!$K19="Annually",IF(I$4=Staff!$I19,MIN(Staff!$J19,Staff!$L19),IF(I$4&gt;Staff!$I19,IFERROR(MIN(Staff!$L19,#REF!+Staff!$J19),MIN(Staff!$J19,Staff!$L19)),0))))))</f>
        <v>0</v>
      </c>
      <c r="J23" s="567">
        <f>IF(Staff!$K19="Never",IF(J$4&gt;=Staff!$I19,MIN(Staff!$J19,Staff!$L19),0),IF(Staff!$K19="Monthly",IF(J$4=Staff!$I19,MIN(Staff!$J19,Staff!$L19),IF(J$4&gt;Staff!$I19,MIN(Staff!$L19,I23+Staff!$J19),0)),IF(Staff!$K19="Quarterly",IF(J$4=Staff!$I19,MIN(Staff!$J19,Staff!$L19),IF(J$4&gt;Staff!$I19,IFERROR(MIN(Staff!$L19,IF(ISNUMBER(G23),G23,0)+Staff!$J19),Staff!$J19),0)),IF(Staff!$K19="Annually",IF(J$4=Staff!$I19,MIN(Staff!$J19,Staff!$L19),IF(J$4&gt;Staff!$I19,IFERROR(MIN(Staff!$L19,#REF!+Staff!$J19),MIN(Staff!$J19,Staff!$L19)),0))))))</f>
        <v>0</v>
      </c>
      <c r="K23" s="567">
        <f>IF(Staff!$K19="Never",IF(K$4&gt;=Staff!$I19,MIN(Staff!$J19,Staff!$L19),0),IF(Staff!$K19="Monthly",IF(K$4=Staff!$I19,MIN(Staff!$J19,Staff!$L19),IF(K$4&gt;Staff!$I19,MIN(Staff!$L19,J23+Staff!$J19),0)),IF(Staff!$K19="Quarterly",IF(K$4=Staff!$I19,MIN(Staff!$J19,Staff!$L19),IF(K$4&gt;Staff!$I19,IFERROR(MIN(Staff!$L19,IF(ISNUMBER(H23),H23,0)+Staff!$J19),Staff!$J19),0)),IF(Staff!$K19="Annually",IF(K$4=Staff!$I19,MIN(Staff!$J19,Staff!$L19),IF(K$4&gt;Staff!$I19,IFERROR(MIN(Staff!$L19,#REF!+Staff!$J19),MIN(Staff!$J19,Staff!$L19)),0))))))</f>
        <v>0</v>
      </c>
      <c r="L23" s="567">
        <f>IF(Staff!$K19="Never",IF(L$4&gt;=Staff!$I19,MIN(Staff!$J19,Staff!$L19),0),IF(Staff!$K19="Monthly",IF(L$4=Staff!$I19,MIN(Staff!$J19,Staff!$L19),IF(L$4&gt;Staff!$I19,MIN(Staff!$L19,K23+Staff!$J19),0)),IF(Staff!$K19="Quarterly",IF(L$4=Staff!$I19,MIN(Staff!$J19,Staff!$L19),IF(L$4&gt;Staff!$I19,IFERROR(MIN(Staff!$L19,IF(ISNUMBER(I23),I23,0)+Staff!$J19),Staff!$J19),0)),IF(Staff!$K19="Annually",IF(L$4=Staff!$I19,MIN(Staff!$J19,Staff!$L19),IF(L$4&gt;Staff!$I19,IFERROR(MIN(Staff!$L19,#REF!+Staff!$J19),MIN(Staff!$J19,Staff!$L19)),0))))))</f>
        <v>0</v>
      </c>
      <c r="M23" s="567">
        <f>IF(Staff!$K19="Never",IF(M$4&gt;=Staff!$I19,MIN(Staff!$J19,Staff!$L19),0),IF(Staff!$K19="Monthly",IF(M$4=Staff!$I19,MIN(Staff!$J19,Staff!$L19),IF(M$4&gt;Staff!$I19,MIN(Staff!$L19,L23+Staff!$J19),0)),IF(Staff!$K19="Quarterly",IF(M$4=Staff!$I19,MIN(Staff!$J19,Staff!$L19),IF(M$4&gt;Staff!$I19,IFERROR(MIN(Staff!$L19,IF(ISNUMBER(J23),J23,0)+Staff!$J19),Staff!$J19),0)),IF(Staff!$K19="Annually",IF(M$4=Staff!$I19,MIN(Staff!$J19,Staff!$L19),IF(M$4&gt;Staff!$I19,IFERROR(MIN(Staff!$L19,A23+Staff!$J19),MIN(Staff!$J19,Staff!$L19)),0))))))</f>
        <v>0</v>
      </c>
      <c r="N23" s="567">
        <f>IF(Staff!$K19="Never",IF(N$4&gt;=Staff!$I19,MIN(Staff!$J19,Staff!$L19),0),IF(Staff!$K19="Monthly",IF(N$4=Staff!$I19,MIN(Staff!$J19,Staff!$L19),IF(N$4&gt;Staff!$I19,MIN(Staff!$L19,M23+Staff!$J19),0)),IF(Staff!$K19="Quarterly",IF(N$4=Staff!$I19,MIN(Staff!$J19,Staff!$L19),IF(N$4&gt;Staff!$I19,IFERROR(MIN(Staff!$L19,IF(ISNUMBER(K23),K23,0)+Staff!$J19),Staff!$J19),0)),IF(Staff!$K19="Annually",IF(N$4=Staff!$I19,MIN(Staff!$J19,Staff!$L19),IF(N$4&gt;Staff!$I19,IFERROR(MIN(Staff!$L19,B23+Staff!$J19),MIN(Staff!$J19,Staff!$L19)),0))))))</f>
        <v>0</v>
      </c>
      <c r="O23" s="567">
        <f>IF(Staff!$K19="Never",IF(O$4&gt;=Staff!$I19,MIN(Staff!$J19,Staff!$L19),0),IF(Staff!$K19="Monthly",IF(O$4=Staff!$I19,MIN(Staff!$J19,Staff!$L19),IF(O$4&gt;Staff!$I19,MIN(Staff!$L19,N23+Staff!$J19),0)),IF(Staff!$K19="Quarterly",IF(O$4=Staff!$I19,MIN(Staff!$J19,Staff!$L19),IF(O$4&gt;Staff!$I19,IFERROR(MIN(Staff!$L19,IF(ISNUMBER(L23),L23,0)+Staff!$J19),Staff!$J19),0)),IF(Staff!$K19="Annually",IF(O$4=Staff!$I19,MIN(Staff!$J19,Staff!$L19),IF(O$4&gt;Staff!$I19,IFERROR(MIN(Staff!$L19,C23+Staff!$J19),MIN(Staff!$J19,Staff!$L19)),0))))))</f>
        <v>0</v>
      </c>
      <c r="P23" s="567">
        <f>IF(Staff!$K19="Never",IF(P$4&gt;=Staff!$I19,MIN(Staff!$J19,Staff!$L19),0),IF(Staff!$K19="Monthly",IF(P$4=Staff!$I19,MIN(Staff!$J19,Staff!$L19),IF(P$4&gt;Staff!$I19,MIN(Staff!$L19,O23+Staff!$J19),0)),IF(Staff!$K19="Quarterly",IF(P$4=Staff!$I19,MIN(Staff!$J19,Staff!$L19),IF(P$4&gt;Staff!$I19,IFERROR(MIN(Staff!$L19,IF(ISNUMBER(M23),M23,0)+Staff!$J19),Staff!$J19),0)),IF(Staff!$K19="Annually",IF(P$4=Staff!$I19,MIN(Staff!$J19,Staff!$L19),IF(P$4&gt;Staff!$I19,IFERROR(MIN(Staff!$L19,D23+Staff!$J19),MIN(Staff!$J19,Staff!$L19)),0))))))</f>
        <v>0</v>
      </c>
      <c r="Q23" s="567">
        <f>IF(Staff!$K19="Never",IF(Q$4&gt;=Staff!$I19,MIN(Staff!$J19,Staff!$L19),0),IF(Staff!$K19="Monthly",IF(Q$4=Staff!$I19,MIN(Staff!$J19,Staff!$L19),IF(Q$4&gt;Staff!$I19,MIN(Staff!$L19,P23+Staff!$J19),0)),IF(Staff!$K19="Quarterly",IF(Q$4=Staff!$I19,MIN(Staff!$J19,Staff!$L19),IF(Q$4&gt;Staff!$I19,IFERROR(MIN(Staff!$L19,IF(ISNUMBER(N23),N23,0)+Staff!$J19),Staff!$J19),0)),IF(Staff!$K19="Annually",IF(Q$4=Staff!$I19,MIN(Staff!$J19,Staff!$L19),IF(Q$4&gt;Staff!$I19,IFERROR(MIN(Staff!$L19,E23+Staff!$J19),MIN(Staff!$J19,Staff!$L19)),0))))))</f>
        <v>0</v>
      </c>
      <c r="R23" s="567">
        <f>IF(Staff!$K19="Never",IF(R$4&gt;=Staff!$I19,MIN(Staff!$J19,Staff!$L19),0),IF(Staff!$K19="Monthly",IF(R$4=Staff!$I19,MIN(Staff!$J19,Staff!$L19),IF(R$4&gt;Staff!$I19,MIN(Staff!$L19,Q23+Staff!$J19),0)),IF(Staff!$K19="Quarterly",IF(R$4=Staff!$I19,MIN(Staff!$J19,Staff!$L19),IF(R$4&gt;Staff!$I19,IFERROR(MIN(Staff!$L19,IF(ISNUMBER(O23),O23,0)+Staff!$J19),Staff!$J19),0)),IF(Staff!$K19="Annually",IF(R$4=Staff!$I19,MIN(Staff!$J19,Staff!$L19),IF(R$4&gt;Staff!$I19,IFERROR(MIN(Staff!$L19,F23+Staff!$J19),MIN(Staff!$J19,Staff!$L19)),0))))))</f>
        <v>0</v>
      </c>
      <c r="S23" s="567">
        <f>IF(Staff!$K19="Never",IF(S$4&gt;=Staff!$I19,MIN(Staff!$J19,Staff!$L19),0),IF(Staff!$K19="Monthly",IF(S$4=Staff!$I19,MIN(Staff!$J19,Staff!$L19),IF(S$4&gt;Staff!$I19,MIN(Staff!$L19,R23+Staff!$J19),0)),IF(Staff!$K19="Quarterly",IF(S$4=Staff!$I19,MIN(Staff!$J19,Staff!$L19),IF(S$4&gt;Staff!$I19,IFERROR(MIN(Staff!$L19,IF(ISNUMBER(P23),P23,0)+Staff!$J19),Staff!$J19),0)),IF(Staff!$K19="Annually",IF(S$4=Staff!$I19,MIN(Staff!$J19,Staff!$L19),IF(S$4&gt;Staff!$I19,IFERROR(MIN(Staff!$L19,G23+Staff!$J19),MIN(Staff!$J19,Staff!$L19)),0))))))</f>
        <v>0</v>
      </c>
      <c r="T23" s="567">
        <f>IF(Staff!$K19="Never",IF(T$4&gt;=Staff!$I19,MIN(Staff!$J19,Staff!$L19),0),IF(Staff!$K19="Monthly",IF(T$4=Staff!$I19,MIN(Staff!$J19,Staff!$L19),IF(T$4&gt;Staff!$I19,MIN(Staff!$L19,S23+Staff!$J19),0)),IF(Staff!$K19="Quarterly",IF(T$4=Staff!$I19,MIN(Staff!$J19,Staff!$L19),IF(T$4&gt;Staff!$I19,IFERROR(MIN(Staff!$L19,IF(ISNUMBER(Q23),Q23,0)+Staff!$J19),Staff!$J19),0)),IF(Staff!$K19="Annually",IF(T$4=Staff!$I19,MIN(Staff!$J19,Staff!$L19),IF(T$4&gt;Staff!$I19,IFERROR(MIN(Staff!$L19,H23+Staff!$J19),MIN(Staff!$J19,Staff!$L19)),0))))))</f>
        <v>0</v>
      </c>
      <c r="U23" s="567">
        <f>IF(Staff!$K19="Never",IF(U$4&gt;=Staff!$I19,MIN(Staff!$J19,Staff!$L19),0),IF(Staff!$K19="Monthly",IF(U$4=Staff!$I19,MIN(Staff!$J19,Staff!$L19),IF(U$4&gt;Staff!$I19,MIN(Staff!$L19,T23+Staff!$J19),0)),IF(Staff!$K19="Quarterly",IF(U$4=Staff!$I19,MIN(Staff!$J19,Staff!$L19),IF(U$4&gt;Staff!$I19,IFERROR(MIN(Staff!$L19,IF(ISNUMBER(R23),R23,0)+Staff!$J19),Staff!$J19),0)),IF(Staff!$K19="Annually",IF(U$4=Staff!$I19,MIN(Staff!$J19,Staff!$L19),IF(U$4&gt;Staff!$I19,IFERROR(MIN(Staff!$L19,I23+Staff!$J19),MIN(Staff!$J19,Staff!$L19)),0))))))</f>
        <v>0</v>
      </c>
      <c r="V23" s="567">
        <f>IF(Staff!$K19="Never",IF(V$4&gt;=Staff!$I19,MIN(Staff!$J19,Staff!$L19),0),IF(Staff!$K19="Monthly",IF(V$4=Staff!$I19,MIN(Staff!$J19,Staff!$L19),IF(V$4&gt;Staff!$I19,MIN(Staff!$L19,U23+Staff!$J19),0)),IF(Staff!$K19="Quarterly",IF(V$4=Staff!$I19,MIN(Staff!$J19,Staff!$L19),IF(V$4&gt;Staff!$I19,IFERROR(MIN(Staff!$L19,IF(ISNUMBER(S23),S23,0)+Staff!$J19),Staff!$J19),0)),IF(Staff!$K19="Annually",IF(V$4=Staff!$I19,MIN(Staff!$J19,Staff!$L19),IF(V$4&gt;Staff!$I19,IFERROR(MIN(Staff!$L19,J23+Staff!$J19),MIN(Staff!$J19,Staff!$L19)),0))))))</f>
        <v>0</v>
      </c>
      <c r="W23" s="567">
        <f>IF(Staff!$K19="Never",IF(W$4&gt;=Staff!$I19,MIN(Staff!$J19,Staff!$L19),0),IF(Staff!$K19="Monthly",IF(W$4=Staff!$I19,MIN(Staff!$J19,Staff!$L19),IF(W$4&gt;Staff!$I19,MIN(Staff!$L19,V23+Staff!$J19),0)),IF(Staff!$K19="Quarterly",IF(W$4=Staff!$I19,MIN(Staff!$J19,Staff!$L19),IF(W$4&gt;Staff!$I19,IFERROR(MIN(Staff!$L19,IF(ISNUMBER(T23),T23,0)+Staff!$J19),Staff!$J19),0)),IF(Staff!$K19="Annually",IF(W$4=Staff!$I19,MIN(Staff!$J19,Staff!$L19),IF(W$4&gt;Staff!$I19,IFERROR(MIN(Staff!$L19,K23+Staff!$J19),MIN(Staff!$J19,Staff!$L19)),0))))))</f>
        <v>0</v>
      </c>
      <c r="X23" s="567">
        <f>IF(Staff!$K19="Never",IF(X$4&gt;=Staff!$I19,MIN(Staff!$J19,Staff!$L19),0),IF(Staff!$K19="Monthly",IF(X$4=Staff!$I19,MIN(Staff!$J19,Staff!$L19),IF(X$4&gt;Staff!$I19,MIN(Staff!$L19,W23+Staff!$J19),0)),IF(Staff!$K19="Quarterly",IF(X$4=Staff!$I19,MIN(Staff!$J19,Staff!$L19),IF(X$4&gt;Staff!$I19,IFERROR(MIN(Staff!$L19,IF(ISNUMBER(U23),U23,0)+Staff!$J19),Staff!$J19),0)),IF(Staff!$K19="Annually",IF(X$4=Staff!$I19,MIN(Staff!$J19,Staff!$L19),IF(X$4&gt;Staff!$I19,IFERROR(MIN(Staff!$L19,L23+Staff!$J19),MIN(Staff!$J19,Staff!$L19)),0))))))</f>
        <v>0</v>
      </c>
      <c r="Y23" s="567">
        <f>IF(Staff!$K19="Never",IF(Y$4&gt;=Staff!$I19,MIN(Staff!$J19,Staff!$L19),0),IF(Staff!$K19="Monthly",IF(Y$4=Staff!$I19,MIN(Staff!$J19,Staff!$L19),IF(Y$4&gt;Staff!$I19,MIN(Staff!$L19,X23+Staff!$J19),0)),IF(Staff!$K19="Quarterly",IF(Y$4=Staff!$I19,MIN(Staff!$J19,Staff!$L19),IF(Y$4&gt;Staff!$I19,IFERROR(MIN(Staff!$L19,IF(ISNUMBER(V23),V23,0)+Staff!$J19),Staff!$J19),0)),IF(Staff!$K19="Annually",IF(Y$4=Staff!$I19,MIN(Staff!$J19,Staff!$L19),IF(Y$4&gt;Staff!$I19,IFERROR(MIN(Staff!$L19,M23+Staff!$J19),MIN(Staff!$J19,Staff!$L19)),0))))))</f>
        <v>0</v>
      </c>
      <c r="Z23" s="567">
        <f>IF(Staff!$K19="Never",IF(Z$4&gt;=Staff!$I19,MIN(Staff!$J19,Staff!$L19),0),IF(Staff!$K19="Monthly",IF(Z$4=Staff!$I19,MIN(Staff!$J19,Staff!$L19),IF(Z$4&gt;Staff!$I19,MIN(Staff!$L19,Y23+Staff!$J19),0)),IF(Staff!$K19="Quarterly",IF(Z$4=Staff!$I19,MIN(Staff!$J19,Staff!$L19),IF(Z$4&gt;Staff!$I19,IFERROR(MIN(Staff!$L19,IF(ISNUMBER(W23),W23,0)+Staff!$J19),Staff!$J19),0)),IF(Staff!$K19="Annually",IF(Z$4=Staff!$I19,MIN(Staff!$J19,Staff!$L19),IF(Z$4&gt;Staff!$I19,IFERROR(MIN(Staff!$L19,N23+Staff!$J19),MIN(Staff!$J19,Staff!$L19)),0))))))</f>
        <v>0</v>
      </c>
      <c r="AA23" s="567">
        <f>IF(Staff!$K19="Never",IF(AA$4&gt;=Staff!$I19,MIN(Staff!$J19,Staff!$L19),0),IF(Staff!$K19="Monthly",IF(AA$4=Staff!$I19,MIN(Staff!$J19,Staff!$L19),IF(AA$4&gt;Staff!$I19,MIN(Staff!$L19,Z23+Staff!$J19),0)),IF(Staff!$K19="Quarterly",IF(AA$4=Staff!$I19,MIN(Staff!$J19,Staff!$L19),IF(AA$4&gt;Staff!$I19,IFERROR(MIN(Staff!$L19,IF(ISNUMBER(X23),X23,0)+Staff!$J19),Staff!$J19),0)),IF(Staff!$K19="Annually",IF(AA$4=Staff!$I19,MIN(Staff!$J19,Staff!$L19),IF(AA$4&gt;Staff!$I19,IFERROR(MIN(Staff!$L19,O23+Staff!$J19),MIN(Staff!$J19,Staff!$L19)),0))))))</f>
        <v>0</v>
      </c>
      <c r="AB23" s="567">
        <f>IF(Staff!$K19="Never",IF(AB$4&gt;=Staff!$I19,MIN(Staff!$J19,Staff!$L19),0),IF(Staff!$K19="Monthly",IF(AB$4=Staff!$I19,MIN(Staff!$J19,Staff!$L19),IF(AB$4&gt;Staff!$I19,MIN(Staff!$L19,AA23+Staff!$J19),0)),IF(Staff!$K19="Quarterly",IF(AB$4=Staff!$I19,MIN(Staff!$J19,Staff!$L19),IF(AB$4&gt;Staff!$I19,IFERROR(MIN(Staff!$L19,IF(ISNUMBER(Y23),Y23,0)+Staff!$J19),Staff!$J19),0)),IF(Staff!$K19="Annually",IF(AB$4=Staff!$I19,MIN(Staff!$J19,Staff!$L19),IF(AB$4&gt;Staff!$I19,IFERROR(MIN(Staff!$L19,P23+Staff!$J19),MIN(Staff!$J19,Staff!$L19)),0))))))</f>
        <v>0</v>
      </c>
      <c r="AC23" s="567">
        <f>IF(Staff!$K19="Never",IF(AC$4&gt;=Staff!$I19,MIN(Staff!$J19,Staff!$L19),0),IF(Staff!$K19="Monthly",IF(AC$4=Staff!$I19,MIN(Staff!$J19,Staff!$L19),IF(AC$4&gt;Staff!$I19,MIN(Staff!$L19,AB23+Staff!$J19),0)),IF(Staff!$K19="Quarterly",IF(AC$4=Staff!$I19,MIN(Staff!$J19,Staff!$L19),IF(AC$4&gt;Staff!$I19,IFERROR(MIN(Staff!$L19,IF(ISNUMBER(Z23),Z23,0)+Staff!$J19),Staff!$J19),0)),IF(Staff!$K19="Annually",IF(AC$4=Staff!$I19,MIN(Staff!$J19,Staff!$L19),IF(AC$4&gt;Staff!$I19,IFERROR(MIN(Staff!$L19,Q23+Staff!$J19),MIN(Staff!$J19,Staff!$L19)),0))))))</f>
        <v>0</v>
      </c>
      <c r="AD23" s="567">
        <f>IF(Staff!$K19="Never",IF(AD$4&gt;=Staff!$I19,MIN(Staff!$J19,Staff!$L19),0),IF(Staff!$K19="Monthly",IF(AD$4=Staff!$I19,MIN(Staff!$J19,Staff!$L19),IF(AD$4&gt;Staff!$I19,MIN(Staff!$L19,AC23+Staff!$J19),0)),IF(Staff!$K19="Quarterly",IF(AD$4=Staff!$I19,MIN(Staff!$J19,Staff!$L19),IF(AD$4&gt;Staff!$I19,IFERROR(MIN(Staff!$L19,IF(ISNUMBER(AA23),AA23,0)+Staff!$J19),Staff!$J19),0)),IF(Staff!$K19="Annually",IF(AD$4=Staff!$I19,MIN(Staff!$J19,Staff!$L19),IF(AD$4&gt;Staff!$I19,IFERROR(MIN(Staff!$L19,R23+Staff!$J19),MIN(Staff!$J19,Staff!$L19)),0))))))</f>
        <v>0</v>
      </c>
      <c r="AE23" s="567">
        <f>IF(Staff!$K19="Never",IF(AE$4&gt;=Staff!$I19,MIN(Staff!$J19,Staff!$L19),0),IF(Staff!$K19="Monthly",IF(AE$4=Staff!$I19,MIN(Staff!$J19,Staff!$L19),IF(AE$4&gt;Staff!$I19,MIN(Staff!$L19,AD23+Staff!$J19),0)),IF(Staff!$K19="Quarterly",IF(AE$4=Staff!$I19,MIN(Staff!$J19,Staff!$L19),IF(AE$4&gt;Staff!$I19,IFERROR(MIN(Staff!$L19,IF(ISNUMBER(AB23),AB23,0)+Staff!$J19),Staff!$J19),0)),IF(Staff!$K19="Annually",IF(AE$4=Staff!$I19,MIN(Staff!$J19,Staff!$L19),IF(AE$4&gt;Staff!$I19,IFERROR(MIN(Staff!$L19,S23+Staff!$J19),MIN(Staff!$J19,Staff!$L19)),0))))))</f>
        <v>0</v>
      </c>
      <c r="AF23" s="567">
        <f>IF(Staff!$K19="Never",IF(AF$4&gt;=Staff!$I19,MIN(Staff!$J19,Staff!$L19),0),IF(Staff!$K19="Monthly",IF(AF$4=Staff!$I19,MIN(Staff!$J19,Staff!$L19),IF(AF$4&gt;Staff!$I19,MIN(Staff!$L19,AE23+Staff!$J19),0)),IF(Staff!$K19="Quarterly",IF(AF$4=Staff!$I19,MIN(Staff!$J19,Staff!$L19),IF(AF$4&gt;Staff!$I19,IFERROR(MIN(Staff!$L19,IF(ISNUMBER(AC23),AC23,0)+Staff!$J19),Staff!$J19),0)),IF(Staff!$K19="Annually",IF(AF$4=Staff!$I19,MIN(Staff!$J19,Staff!$L19),IF(AF$4&gt;Staff!$I19,IFERROR(MIN(Staff!$L19,T23+Staff!$J19),MIN(Staff!$J19,Staff!$L19)),0))))))</f>
        <v>0</v>
      </c>
      <c r="AG23" s="567">
        <f>IF(Staff!$K19="Never",IF(AG$4&gt;=Staff!$I19,MIN(Staff!$J19,Staff!$L19),0),IF(Staff!$K19="Monthly",IF(AG$4=Staff!$I19,MIN(Staff!$J19,Staff!$L19),IF(AG$4&gt;Staff!$I19,MIN(Staff!$L19,AF23+Staff!$J19),0)),IF(Staff!$K19="Quarterly",IF(AG$4=Staff!$I19,MIN(Staff!$J19,Staff!$L19),IF(AG$4&gt;Staff!$I19,IFERROR(MIN(Staff!$L19,IF(ISNUMBER(AD23),AD23,0)+Staff!$J19),Staff!$J19),0)),IF(Staff!$K19="Annually",IF(AG$4=Staff!$I19,MIN(Staff!$J19,Staff!$L19),IF(AG$4&gt;Staff!$I19,IFERROR(MIN(Staff!$L19,U23+Staff!$J19),MIN(Staff!$J19,Staff!$L19)),0))))))</f>
        <v>0</v>
      </c>
      <c r="AH23" s="567">
        <f>IF(Staff!$K19="Never",IF(AH$4&gt;=Staff!$I19,MIN(Staff!$J19,Staff!$L19),0),IF(Staff!$K19="Monthly",IF(AH$4=Staff!$I19,MIN(Staff!$J19,Staff!$L19),IF(AH$4&gt;Staff!$I19,MIN(Staff!$L19,AG23+Staff!$J19),0)),IF(Staff!$K19="Quarterly",IF(AH$4=Staff!$I19,MIN(Staff!$J19,Staff!$L19),IF(AH$4&gt;Staff!$I19,IFERROR(MIN(Staff!$L19,IF(ISNUMBER(AE23),AE23,0)+Staff!$J19),Staff!$J19),0)),IF(Staff!$K19="Annually",IF(AH$4=Staff!$I19,MIN(Staff!$J19,Staff!$L19),IF(AH$4&gt;Staff!$I19,IFERROR(MIN(Staff!$L19,V23+Staff!$J19),MIN(Staff!$J19,Staff!$L19)),0))))))</f>
        <v>0</v>
      </c>
      <c r="AI23" s="567">
        <f>IF(Staff!$K19="Never",IF(AI$4&gt;=Staff!$I19,MIN(Staff!$J19,Staff!$L19),0),IF(Staff!$K19="Monthly",IF(AI$4=Staff!$I19,MIN(Staff!$J19,Staff!$L19),IF(AI$4&gt;Staff!$I19,MIN(Staff!$L19,AH23+Staff!$J19),0)),IF(Staff!$K19="Quarterly",IF(AI$4=Staff!$I19,MIN(Staff!$J19,Staff!$L19),IF(AI$4&gt;Staff!$I19,IFERROR(MIN(Staff!$L19,IF(ISNUMBER(AF23),AF23,0)+Staff!$J19),Staff!$J19),0)),IF(Staff!$K19="Annually",IF(AI$4=Staff!$I19,MIN(Staff!$J19,Staff!$L19),IF(AI$4&gt;Staff!$I19,IFERROR(MIN(Staff!$L19,W23+Staff!$J19),MIN(Staff!$J19,Staff!$L19)),0))))))</f>
        <v>0</v>
      </c>
      <c r="AJ23" s="567">
        <f>IF(Staff!$K19="Never",IF(AJ$4&gt;=Staff!$I19,MIN(Staff!$J19,Staff!$L19),0),IF(Staff!$K19="Monthly",IF(AJ$4=Staff!$I19,MIN(Staff!$J19,Staff!$L19),IF(AJ$4&gt;Staff!$I19,MIN(Staff!$L19,AI23+Staff!$J19),0)),IF(Staff!$K19="Quarterly",IF(AJ$4=Staff!$I19,MIN(Staff!$J19,Staff!$L19),IF(AJ$4&gt;Staff!$I19,IFERROR(MIN(Staff!$L19,IF(ISNUMBER(AG23),AG23,0)+Staff!$J19),Staff!$J19),0)),IF(Staff!$K19="Annually",IF(AJ$4=Staff!$I19,MIN(Staff!$J19,Staff!$L19),IF(AJ$4&gt;Staff!$I19,IFERROR(MIN(Staff!$L19,X23+Staff!$J19),MIN(Staff!$J19,Staff!$L19)),0))))))</f>
        <v>0</v>
      </c>
      <c r="AK23" s="567">
        <f>IF(Staff!$K19="Never",IF(AK$4&gt;=Staff!$I19,MIN(Staff!$J19,Staff!$L19),0),IF(Staff!$K19="Monthly",IF(AK$4=Staff!$I19,MIN(Staff!$J19,Staff!$L19),IF(AK$4&gt;Staff!$I19,MIN(Staff!$L19,AJ23+Staff!$J19),0)),IF(Staff!$K19="Quarterly",IF(AK$4=Staff!$I19,MIN(Staff!$J19,Staff!$L19),IF(AK$4&gt;Staff!$I19,IFERROR(MIN(Staff!$L19,IF(ISNUMBER(AH23),AH23,0)+Staff!$J19),Staff!$J19),0)),IF(Staff!$K19="Annually",IF(AK$4=Staff!$I19,MIN(Staff!$J19,Staff!$L19),IF(AK$4&gt;Staff!$I19,IFERROR(MIN(Staff!$L19,Y23+Staff!$J19),MIN(Staff!$J19,Staff!$L19)),0))))))</f>
        <v>0</v>
      </c>
      <c r="AL23" s="567">
        <f>IF(Staff!$K19="Never",IF(AL$4&gt;=Staff!$I19,MIN(Staff!$J19,Staff!$L19),0),IF(Staff!$K19="Monthly",IF(AL$4=Staff!$I19,MIN(Staff!$J19,Staff!$L19),IF(AL$4&gt;Staff!$I19,MIN(Staff!$L19,AK23+Staff!$J19),0)),IF(Staff!$K19="Quarterly",IF(AL$4=Staff!$I19,MIN(Staff!$J19,Staff!$L19),IF(AL$4&gt;Staff!$I19,IFERROR(MIN(Staff!$L19,IF(ISNUMBER(AI23),AI23,0)+Staff!$J19),Staff!$J19),0)),IF(Staff!$K19="Annually",IF(AL$4=Staff!$I19,MIN(Staff!$J19,Staff!$L19),IF(AL$4&gt;Staff!$I19,IFERROR(MIN(Staff!$L19,Z23+Staff!$J19),MIN(Staff!$J19,Staff!$L19)),0))))))</f>
        <v>0</v>
      </c>
      <c r="AM23" s="567">
        <f>IF(Staff!$K19="Never",IF(AM$4&gt;=Staff!$I19,MIN(Staff!$J19,Staff!$L19),0),IF(Staff!$K19="Monthly",IF(AM$4=Staff!$I19,MIN(Staff!$J19,Staff!$L19),IF(AM$4&gt;Staff!$I19,MIN(Staff!$L19,AL23+Staff!$J19),0)),IF(Staff!$K19="Quarterly",IF(AM$4=Staff!$I19,MIN(Staff!$J19,Staff!$L19),IF(AM$4&gt;Staff!$I19,IFERROR(MIN(Staff!$L19,IF(ISNUMBER(AJ23),AJ23,0)+Staff!$J19),Staff!$J19),0)),IF(Staff!$K19="Annually",IF(AM$4=Staff!$I19,MIN(Staff!$J19,Staff!$L19),IF(AM$4&gt;Staff!$I19,IFERROR(MIN(Staff!$L19,AA23+Staff!$J19),MIN(Staff!$J19,Staff!$L19)),0))))))</f>
        <v>0</v>
      </c>
      <c r="AN23" s="567">
        <f>IF(Staff!$K19="Never",IF(AN$4&gt;=Staff!$I19,MIN(Staff!$J19,Staff!$L19),0),IF(Staff!$K19="Monthly",IF(AN$4=Staff!$I19,MIN(Staff!$J19,Staff!$L19),IF(AN$4&gt;Staff!$I19,MIN(Staff!$L19,AM23+Staff!$J19),0)),IF(Staff!$K19="Quarterly",IF(AN$4=Staff!$I19,MIN(Staff!$J19,Staff!$L19),IF(AN$4&gt;Staff!$I19,IFERROR(MIN(Staff!$L19,IF(ISNUMBER(AK23),AK23,0)+Staff!$J19),Staff!$J19),0)),IF(Staff!$K19="Annually",IF(AN$4=Staff!$I19,MIN(Staff!$J19,Staff!$L19),IF(AN$4&gt;Staff!$I19,IFERROR(MIN(Staff!$L19,AB23+Staff!$J19),MIN(Staff!$J19,Staff!$L19)),0))))))</f>
        <v>0</v>
      </c>
      <c r="AO23" s="567">
        <f>IF(Staff!$K19="Never",IF(AO$4&gt;=Staff!$I19,MIN(Staff!$J19,Staff!$L19),0),IF(Staff!$K19="Monthly",IF(AO$4=Staff!$I19,MIN(Staff!$J19,Staff!$L19),IF(AO$4&gt;Staff!$I19,MIN(Staff!$L19,AN23+Staff!$J19),0)),IF(Staff!$K19="Quarterly",IF(AO$4=Staff!$I19,MIN(Staff!$J19,Staff!$L19),IF(AO$4&gt;Staff!$I19,IFERROR(MIN(Staff!$L19,IF(ISNUMBER(AL23),AL23,0)+Staff!$J19),Staff!$J19),0)),IF(Staff!$K19="Annually",IF(AO$4=Staff!$I19,MIN(Staff!$J19,Staff!$L19),IF(AO$4&gt;Staff!$I19,IFERROR(MIN(Staff!$L19,AC23+Staff!$J19),MIN(Staff!$J19,Staff!$L19)),0))))))</f>
        <v>0</v>
      </c>
      <c r="AP23" s="567">
        <f>IF(Staff!$K19="Never",IF(AP$4&gt;=Staff!$I19,MIN(Staff!$J19,Staff!$L19),0),IF(Staff!$K19="Monthly",IF(AP$4=Staff!$I19,MIN(Staff!$J19,Staff!$L19),IF(AP$4&gt;Staff!$I19,MIN(Staff!$L19,AO23+Staff!$J19),0)),IF(Staff!$K19="Quarterly",IF(AP$4=Staff!$I19,MIN(Staff!$J19,Staff!$L19),IF(AP$4&gt;Staff!$I19,IFERROR(MIN(Staff!$L19,IF(ISNUMBER(AM23),AM23,0)+Staff!$J19),Staff!$J19),0)),IF(Staff!$K19="Annually",IF(AP$4=Staff!$I19,MIN(Staff!$J19,Staff!$L19),IF(AP$4&gt;Staff!$I19,IFERROR(MIN(Staff!$L19,AD23+Staff!$J19),MIN(Staff!$J19,Staff!$L19)),0))))))</f>
        <v>0</v>
      </c>
      <c r="AQ23" s="567">
        <f>IF(Staff!$K19="Never",IF(AQ$4&gt;=Staff!$I19,MIN(Staff!$J19,Staff!$L19),0),IF(Staff!$K19="Monthly",IF(AQ$4=Staff!$I19,MIN(Staff!$J19,Staff!$L19),IF(AQ$4&gt;Staff!$I19,MIN(Staff!$L19,AP23+Staff!$J19),0)),IF(Staff!$K19="Quarterly",IF(AQ$4=Staff!$I19,MIN(Staff!$J19,Staff!$L19),IF(AQ$4&gt;Staff!$I19,IFERROR(MIN(Staff!$L19,IF(ISNUMBER(AN23),AN23,0)+Staff!$J19),Staff!$J19),0)),IF(Staff!$K19="Annually",IF(AQ$4=Staff!$I19,MIN(Staff!$J19,Staff!$L19),IF(AQ$4&gt;Staff!$I19,IFERROR(MIN(Staff!$L19,AE23+Staff!$J19),MIN(Staff!$J19,Staff!$L19)),0))))))</f>
        <v>0</v>
      </c>
      <c r="AR23" s="567">
        <f>IF(Staff!$K19="Never",IF(AR$4&gt;=Staff!$I19,MIN(Staff!$J19,Staff!$L19),0),IF(Staff!$K19="Monthly",IF(AR$4=Staff!$I19,MIN(Staff!$J19,Staff!$L19),IF(AR$4&gt;Staff!$I19,MIN(Staff!$L19,AQ23+Staff!$J19),0)),IF(Staff!$K19="Quarterly",IF(AR$4=Staff!$I19,MIN(Staff!$J19,Staff!$L19),IF(AR$4&gt;Staff!$I19,IFERROR(MIN(Staff!$L19,IF(ISNUMBER(AO23),AO23,0)+Staff!$J19),Staff!$J19),0)),IF(Staff!$K19="Annually",IF(AR$4=Staff!$I19,MIN(Staff!$J19,Staff!$L19),IF(AR$4&gt;Staff!$I19,IFERROR(MIN(Staff!$L19,AF23+Staff!$J19),MIN(Staff!$J19,Staff!$L19)),0))))))</f>
        <v>0</v>
      </c>
      <c r="AS23" s="567">
        <f>IF(Staff!$K19="Never",IF(AS$4&gt;=Staff!$I19,MIN(Staff!$J19,Staff!$L19),0),IF(Staff!$K19="Monthly",IF(AS$4=Staff!$I19,MIN(Staff!$J19,Staff!$L19),IF(AS$4&gt;Staff!$I19,MIN(Staff!$L19,AR23+Staff!$J19),0)),IF(Staff!$K19="Quarterly",IF(AS$4=Staff!$I19,MIN(Staff!$J19,Staff!$L19),IF(AS$4&gt;Staff!$I19,IFERROR(MIN(Staff!$L19,IF(ISNUMBER(AP23),AP23,0)+Staff!$J19),Staff!$J19),0)),IF(Staff!$K19="Annually",IF(AS$4=Staff!$I19,MIN(Staff!$J19,Staff!$L19),IF(AS$4&gt;Staff!$I19,IFERROR(MIN(Staff!$L19,AG23+Staff!$J19),MIN(Staff!$J19,Staff!$L19)),0))))))</f>
        <v>0</v>
      </c>
      <c r="AT23" s="567">
        <f>IF(Staff!$K19="Never",IF(AT$4&gt;=Staff!$I19,MIN(Staff!$J19,Staff!$L19),0),IF(Staff!$K19="Monthly",IF(AT$4=Staff!$I19,MIN(Staff!$J19,Staff!$L19),IF(AT$4&gt;Staff!$I19,MIN(Staff!$L19,AS23+Staff!$J19),0)),IF(Staff!$K19="Quarterly",IF(AT$4=Staff!$I19,MIN(Staff!$J19,Staff!$L19),IF(AT$4&gt;Staff!$I19,IFERROR(MIN(Staff!$L19,IF(ISNUMBER(AQ23),AQ23,0)+Staff!$J19),Staff!$J19),0)),IF(Staff!$K19="Annually",IF(AT$4=Staff!$I19,MIN(Staff!$J19,Staff!$L19),IF(AT$4&gt;Staff!$I19,IFERROR(MIN(Staff!$L19,AH23+Staff!$J19),MIN(Staff!$J19,Staff!$L19)),0))))))</f>
        <v>0</v>
      </c>
      <c r="AU23" s="567">
        <f>IF(Staff!$K19="Never",IF(AU$4&gt;=Staff!$I19,MIN(Staff!$J19,Staff!$L19),0),IF(Staff!$K19="Monthly",IF(AU$4=Staff!$I19,MIN(Staff!$J19,Staff!$L19),IF(AU$4&gt;Staff!$I19,MIN(Staff!$L19,AT23+Staff!$J19),0)),IF(Staff!$K19="Quarterly",IF(AU$4=Staff!$I19,MIN(Staff!$J19,Staff!$L19),IF(AU$4&gt;Staff!$I19,IFERROR(MIN(Staff!$L19,IF(ISNUMBER(AR23),AR23,0)+Staff!$J19),Staff!$J19),0)),IF(Staff!$K19="Annually",IF(AU$4=Staff!$I19,MIN(Staff!$J19,Staff!$L19),IF(AU$4&gt;Staff!$I19,IFERROR(MIN(Staff!$L19,AI23+Staff!$J19),MIN(Staff!$J19,Staff!$L19)),0))))))</f>
        <v>0</v>
      </c>
      <c r="AV23" s="567">
        <f>IF(Staff!$K19="Never",IF(AV$4&gt;=Staff!$I19,MIN(Staff!$J19,Staff!$L19),0),IF(Staff!$K19="Monthly",IF(AV$4=Staff!$I19,MIN(Staff!$J19,Staff!$L19),IF(AV$4&gt;Staff!$I19,MIN(Staff!$L19,AU23+Staff!$J19),0)),IF(Staff!$K19="Quarterly",IF(AV$4=Staff!$I19,MIN(Staff!$J19,Staff!$L19),IF(AV$4&gt;Staff!$I19,IFERROR(MIN(Staff!$L19,IF(ISNUMBER(AS23),AS23,0)+Staff!$J19),Staff!$J19),0)),IF(Staff!$K19="Annually",IF(AV$4=Staff!$I19,MIN(Staff!$J19,Staff!$L19),IF(AV$4&gt;Staff!$I19,IFERROR(MIN(Staff!$L19,AJ23+Staff!$J19),MIN(Staff!$J19,Staff!$L19)),0))))))</f>
        <v>0</v>
      </c>
      <c r="AW23" s="567">
        <f>IF(Staff!$K19="Never",IF(AW$4&gt;=Staff!$I19,MIN(Staff!$J19,Staff!$L19),0),IF(Staff!$K19="Monthly",IF(AW$4=Staff!$I19,MIN(Staff!$J19,Staff!$L19),IF(AW$4&gt;Staff!$I19,MIN(Staff!$L19,AV23+Staff!$J19),0)),IF(Staff!$K19="Quarterly",IF(AW$4=Staff!$I19,MIN(Staff!$J19,Staff!$L19),IF(AW$4&gt;Staff!$I19,IFERROR(MIN(Staff!$L19,IF(ISNUMBER(AT23),AT23,0)+Staff!$J19),Staff!$J19),0)),IF(Staff!$K19="Annually",IF(AW$4=Staff!$I19,MIN(Staff!$J19,Staff!$L19),IF(AW$4&gt;Staff!$I19,IFERROR(MIN(Staff!$L19,AK23+Staff!$J19),MIN(Staff!$J19,Staff!$L19)),0))))))</f>
        <v>0</v>
      </c>
      <c r="AX23" s="567">
        <f>IF(Staff!$K19="Never",IF(AX$4&gt;=Staff!$I19,MIN(Staff!$J19,Staff!$L19),0),IF(Staff!$K19="Monthly",IF(AX$4=Staff!$I19,MIN(Staff!$J19,Staff!$L19),IF(AX$4&gt;Staff!$I19,MIN(Staff!$L19,AW23+Staff!$J19),0)),IF(Staff!$K19="Quarterly",IF(AX$4=Staff!$I19,MIN(Staff!$J19,Staff!$L19),IF(AX$4&gt;Staff!$I19,IFERROR(MIN(Staff!$L19,IF(ISNUMBER(AU23),AU23,0)+Staff!$J19),Staff!$J19),0)),IF(Staff!$K19="Annually",IF(AX$4=Staff!$I19,MIN(Staff!$J19,Staff!$L19),IF(AX$4&gt;Staff!$I19,IFERROR(MIN(Staff!$L19,AL23+Staff!$J19),MIN(Staff!$J19,Staff!$L19)),0))))))</f>
        <v>0</v>
      </c>
      <c r="AY23" s="567">
        <f>IF(Staff!$K19="Never",IF(AY$4&gt;=Staff!$I19,MIN(Staff!$J19,Staff!$L19),0),IF(Staff!$K19="Monthly",IF(AY$4=Staff!$I19,MIN(Staff!$J19,Staff!$L19),IF(AY$4&gt;Staff!$I19,MIN(Staff!$L19,AX23+Staff!$J19),0)),IF(Staff!$K19="Quarterly",IF(AY$4=Staff!$I19,MIN(Staff!$J19,Staff!$L19),IF(AY$4&gt;Staff!$I19,IFERROR(MIN(Staff!$L19,IF(ISNUMBER(AV23),AV23,0)+Staff!$J19),Staff!$J19),0)),IF(Staff!$K19="Annually",IF(AY$4=Staff!$I19,MIN(Staff!$J19,Staff!$L19),IF(AY$4&gt;Staff!$I19,IFERROR(MIN(Staff!$L19,AM23+Staff!$J19),MIN(Staff!$J19,Staff!$L19)),0))))))</f>
        <v>0</v>
      </c>
      <c r="AZ23" s="567">
        <f>IF(Staff!$K19="Never",IF(AZ$4&gt;=Staff!$I19,MIN(Staff!$J19,Staff!$L19),0),IF(Staff!$K19="Monthly",IF(AZ$4=Staff!$I19,MIN(Staff!$J19,Staff!$L19),IF(AZ$4&gt;Staff!$I19,MIN(Staff!$L19,AY23+Staff!$J19),0)),IF(Staff!$K19="Quarterly",IF(AZ$4=Staff!$I19,MIN(Staff!$J19,Staff!$L19),IF(AZ$4&gt;Staff!$I19,IFERROR(MIN(Staff!$L19,IF(ISNUMBER(AW23),AW23,0)+Staff!$J19),Staff!$J19),0)),IF(Staff!$K19="Annually",IF(AZ$4=Staff!$I19,MIN(Staff!$J19,Staff!$L19),IF(AZ$4&gt;Staff!$I19,IFERROR(MIN(Staff!$L19,AN23+Staff!$J19),MIN(Staff!$J19,Staff!$L19)),0))))))</f>
        <v>0</v>
      </c>
      <c r="BA23" s="567">
        <f>IF(Staff!$K19="Never",IF(BA$4&gt;=Staff!$I19,MIN(Staff!$J19,Staff!$L19),0),IF(Staff!$K19="Monthly",IF(BA$4=Staff!$I19,MIN(Staff!$J19,Staff!$L19),IF(BA$4&gt;Staff!$I19,MIN(Staff!$L19,AZ23+Staff!$J19),0)),IF(Staff!$K19="Quarterly",IF(BA$4=Staff!$I19,MIN(Staff!$J19,Staff!$L19),IF(BA$4&gt;Staff!$I19,IFERROR(MIN(Staff!$L19,IF(ISNUMBER(AX23),AX23,0)+Staff!$J19),Staff!$J19),0)),IF(Staff!$K19="Annually",IF(BA$4=Staff!$I19,MIN(Staff!$J19,Staff!$L19),IF(BA$4&gt;Staff!$I19,IFERROR(MIN(Staff!$L19,AO23+Staff!$J19),MIN(Staff!$J19,Staff!$L19)),0))))))</f>
        <v>0</v>
      </c>
      <c r="BB23" s="567">
        <f>IF(Staff!$K19="Never",IF(BB$4&gt;=Staff!$I19,MIN(Staff!$J19,Staff!$L19),0),IF(Staff!$K19="Monthly",IF(BB$4=Staff!$I19,MIN(Staff!$J19,Staff!$L19),IF(BB$4&gt;Staff!$I19,MIN(Staff!$L19,BA23+Staff!$J19),0)),IF(Staff!$K19="Quarterly",IF(BB$4=Staff!$I19,MIN(Staff!$J19,Staff!$L19),IF(BB$4&gt;Staff!$I19,IFERROR(MIN(Staff!$L19,IF(ISNUMBER(AY23),AY23,0)+Staff!$J19),Staff!$J19),0)),IF(Staff!$K19="Annually",IF(BB$4=Staff!$I19,MIN(Staff!$J19,Staff!$L19),IF(BB$4&gt;Staff!$I19,IFERROR(MIN(Staff!$L19,AP23+Staff!$J19),MIN(Staff!$J19,Staff!$L19)),0))))))</f>
        <v>0</v>
      </c>
      <c r="BC23" s="567">
        <f>IF(Staff!$K19="Never",IF(BC$4&gt;=Staff!$I19,MIN(Staff!$J19,Staff!$L19),0),IF(Staff!$K19="Monthly",IF(BC$4=Staff!$I19,MIN(Staff!$J19,Staff!$L19),IF(BC$4&gt;Staff!$I19,MIN(Staff!$L19,BB23+Staff!$J19),0)),IF(Staff!$K19="Quarterly",IF(BC$4=Staff!$I19,MIN(Staff!$J19,Staff!$L19),IF(BC$4&gt;Staff!$I19,IFERROR(MIN(Staff!$L19,IF(ISNUMBER(AZ23),AZ23,0)+Staff!$J19),Staff!$J19),0)),IF(Staff!$K19="Annually",IF(BC$4=Staff!$I19,MIN(Staff!$J19,Staff!$L19),IF(BC$4&gt;Staff!$I19,IFERROR(MIN(Staff!$L19,AQ23+Staff!$J19),MIN(Staff!$J19,Staff!$L19)),0))))))</f>
        <v>0</v>
      </c>
      <c r="BD23" s="567">
        <f>IF(Staff!$K19="Never",IF(BD$4&gt;=Staff!$I19,MIN(Staff!$J19,Staff!$L19),0),IF(Staff!$K19="Monthly",IF(BD$4=Staff!$I19,MIN(Staff!$J19,Staff!$L19),IF(BD$4&gt;Staff!$I19,MIN(Staff!$L19,BC23+Staff!$J19),0)),IF(Staff!$K19="Quarterly",IF(BD$4=Staff!$I19,MIN(Staff!$J19,Staff!$L19),IF(BD$4&gt;Staff!$I19,IFERROR(MIN(Staff!$L19,IF(ISNUMBER(BA23),BA23,0)+Staff!$J19),Staff!$J19),0)),IF(Staff!$K19="Annually",IF(BD$4=Staff!$I19,MIN(Staff!$J19,Staff!$L19),IF(BD$4&gt;Staff!$I19,IFERROR(MIN(Staff!$L19,AR23+Staff!$J19),MIN(Staff!$J19,Staff!$L19)),0))))))</f>
        <v>0</v>
      </c>
      <c r="BE23" s="567">
        <f>IF(Staff!$K19="Never",IF(BE$4&gt;=Staff!$I19,MIN(Staff!$J19,Staff!$L19),0),IF(Staff!$K19="Monthly",IF(BE$4=Staff!$I19,MIN(Staff!$J19,Staff!$L19),IF(BE$4&gt;Staff!$I19,MIN(Staff!$L19,BD23+Staff!$J19),0)),IF(Staff!$K19="Quarterly",IF(BE$4=Staff!$I19,MIN(Staff!$J19,Staff!$L19),IF(BE$4&gt;Staff!$I19,IFERROR(MIN(Staff!$L19,IF(ISNUMBER(BB23),BB23,0)+Staff!$J19),Staff!$J19),0)),IF(Staff!$K19="Annually",IF(BE$4=Staff!$I19,MIN(Staff!$J19,Staff!$L19),IF(BE$4&gt;Staff!$I19,IFERROR(MIN(Staff!$L19,AS23+Staff!$J19),MIN(Staff!$J19,Staff!$L19)),0))))))</f>
        <v>0</v>
      </c>
      <c r="BF23" s="567">
        <f>IF(Staff!$K19="Never",IF(BF$4&gt;=Staff!$I19,MIN(Staff!$J19,Staff!$L19),0),IF(Staff!$K19="Monthly",IF(BF$4=Staff!$I19,MIN(Staff!$J19,Staff!$L19),IF(BF$4&gt;Staff!$I19,MIN(Staff!$L19,BE23+Staff!$J19),0)),IF(Staff!$K19="Quarterly",IF(BF$4=Staff!$I19,MIN(Staff!$J19,Staff!$L19),IF(BF$4&gt;Staff!$I19,IFERROR(MIN(Staff!$L19,IF(ISNUMBER(BC23),BC23,0)+Staff!$J19),Staff!$J19),0)),IF(Staff!$K19="Annually",IF(BF$4=Staff!$I19,MIN(Staff!$J19,Staff!$L19),IF(BF$4&gt;Staff!$I19,IFERROR(MIN(Staff!$L19,AT23+Staff!$J19),MIN(Staff!$J19,Staff!$L19)),0))))))</f>
        <v>0</v>
      </c>
      <c r="BG23" s="567">
        <f>IF(Staff!$K19="Never",IF(BG$4&gt;=Staff!$I19,MIN(Staff!$J19,Staff!$L19),0),IF(Staff!$K19="Monthly",IF(BG$4=Staff!$I19,MIN(Staff!$J19,Staff!$L19),IF(BG$4&gt;Staff!$I19,MIN(Staff!$L19,BF23+Staff!$J19),0)),IF(Staff!$K19="Quarterly",IF(BG$4=Staff!$I19,MIN(Staff!$J19,Staff!$L19),IF(BG$4&gt;Staff!$I19,IFERROR(MIN(Staff!$L19,IF(ISNUMBER(BD23),BD23,0)+Staff!$J19),Staff!$J19),0)),IF(Staff!$K19="Annually",IF(BG$4=Staff!$I19,MIN(Staff!$J19,Staff!$L19),IF(BG$4&gt;Staff!$I19,IFERROR(MIN(Staff!$L19,AU23+Staff!$J19),MIN(Staff!$J19,Staff!$L19)),0))))))</f>
        <v>0</v>
      </c>
      <c r="BH23" s="567">
        <f>IF(Staff!$K19="Never",IF(BH$4&gt;=Staff!$I19,MIN(Staff!$J19,Staff!$L19),0),IF(Staff!$K19="Monthly",IF(BH$4=Staff!$I19,MIN(Staff!$J19,Staff!$L19),IF(BH$4&gt;Staff!$I19,MIN(Staff!$L19,BG23+Staff!$J19),0)),IF(Staff!$K19="Quarterly",IF(BH$4=Staff!$I19,MIN(Staff!$J19,Staff!$L19),IF(BH$4&gt;Staff!$I19,IFERROR(MIN(Staff!$L19,IF(ISNUMBER(BE23),BE23,0)+Staff!$J19),Staff!$J19),0)),IF(Staff!$K19="Annually",IF(BH$4=Staff!$I19,MIN(Staff!$J19,Staff!$L19),IF(BH$4&gt;Staff!$I19,IFERROR(MIN(Staff!$L19,AV23+Staff!$J19),MIN(Staff!$J19,Staff!$L19)),0))))))</f>
        <v>0</v>
      </c>
      <c r="BI23" s="567">
        <f>IF(Staff!$K19="Never",IF(BI$4&gt;=Staff!$I19,MIN(Staff!$J19,Staff!$L19),0),IF(Staff!$K19="Monthly",IF(BI$4=Staff!$I19,MIN(Staff!$J19,Staff!$L19),IF(BI$4&gt;Staff!$I19,MIN(Staff!$L19,BH23+Staff!$J19),0)),IF(Staff!$K19="Quarterly",IF(BI$4=Staff!$I19,MIN(Staff!$J19,Staff!$L19),IF(BI$4&gt;Staff!$I19,IFERROR(MIN(Staff!$L19,IF(ISNUMBER(BF23),BF23,0)+Staff!$J19),Staff!$J19),0)),IF(Staff!$K19="Annually",IF(BI$4=Staff!$I19,MIN(Staff!$J19,Staff!$L19),IF(BI$4&gt;Staff!$I19,IFERROR(MIN(Staff!$L19,AW23+Staff!$J19),MIN(Staff!$J19,Staff!$L19)),0))))))</f>
        <v>0</v>
      </c>
      <c r="BJ23" s="567">
        <f>IF(Staff!$K19="Never",IF(BJ$4&gt;=Staff!$I19,MIN(Staff!$J19,Staff!$L19),0),IF(Staff!$K19="Monthly",IF(BJ$4=Staff!$I19,MIN(Staff!$J19,Staff!$L19),IF(BJ$4&gt;Staff!$I19,MIN(Staff!$L19,BI23+Staff!$J19),0)),IF(Staff!$K19="Quarterly",IF(BJ$4=Staff!$I19,MIN(Staff!$J19,Staff!$L19),IF(BJ$4&gt;Staff!$I19,IFERROR(MIN(Staff!$L19,IF(ISNUMBER(BG23),BG23,0)+Staff!$J19),Staff!$J19),0)),IF(Staff!$K19="Annually",IF(BJ$4=Staff!$I19,MIN(Staff!$J19,Staff!$L19),IF(BJ$4&gt;Staff!$I19,IFERROR(MIN(Staff!$L19,AX23+Staff!$J19),MIN(Staff!$J19,Staff!$L19)),0))))))</f>
        <v>0</v>
      </c>
      <c r="BK23" s="567">
        <f>IF(Staff!$K19="Never",IF(BK$4&gt;=Staff!$I19,MIN(Staff!$J19,Staff!$L19),0),IF(Staff!$K19="Monthly",IF(BK$4=Staff!$I19,MIN(Staff!$J19,Staff!$L19),IF(BK$4&gt;Staff!$I19,MIN(Staff!$L19,BJ23+Staff!$J19),0)),IF(Staff!$K19="Quarterly",IF(BK$4=Staff!$I19,MIN(Staff!$J19,Staff!$L19),IF(BK$4&gt;Staff!$I19,IFERROR(MIN(Staff!$L19,IF(ISNUMBER(BH23),BH23,0)+Staff!$J19),Staff!$J19),0)),IF(Staff!$K19="Annually",IF(BK$4=Staff!$I19,MIN(Staff!$J19,Staff!$L19),IF(BK$4&gt;Staff!$I19,IFERROR(MIN(Staff!$L19,AY23+Staff!$J19),MIN(Staff!$J19,Staff!$L19)),0))))))</f>
        <v>0</v>
      </c>
      <c r="BL23" s="567">
        <f>IF(Staff!$K19="Never",IF(BL$4&gt;=Staff!$I19,MIN(Staff!$J19,Staff!$L19),0),IF(Staff!$K19="Monthly",IF(BL$4=Staff!$I19,MIN(Staff!$J19,Staff!$L19),IF(BL$4&gt;Staff!$I19,MIN(Staff!$L19,BK23+Staff!$J19),0)),IF(Staff!$K19="Quarterly",IF(BL$4=Staff!$I19,MIN(Staff!$J19,Staff!$L19),IF(BL$4&gt;Staff!$I19,IFERROR(MIN(Staff!$L19,IF(ISNUMBER(BI23),BI23,0)+Staff!$J19),Staff!$J19),0)),IF(Staff!$K19="Annually",IF(BL$4=Staff!$I19,MIN(Staff!$J19,Staff!$L19),IF(BL$4&gt;Staff!$I19,IFERROR(MIN(Staff!$L19,AZ23+Staff!$J19),MIN(Staff!$J19,Staff!$L19)),0))))))</f>
        <v>0</v>
      </c>
      <c r="BM23" s="567">
        <f>IF(Staff!$K19="Never",IF(BM$4&gt;=Staff!$I19,MIN(Staff!$J19,Staff!$L19),0),IF(Staff!$K19="Monthly",IF(BM$4=Staff!$I19,MIN(Staff!$J19,Staff!$L19),IF(BM$4&gt;Staff!$I19,MIN(Staff!$L19,BL23+Staff!$J19),0)),IF(Staff!$K19="Quarterly",IF(BM$4=Staff!$I19,MIN(Staff!$J19,Staff!$L19),IF(BM$4&gt;Staff!$I19,IFERROR(MIN(Staff!$L19,IF(ISNUMBER(BJ23),BJ23,0)+Staff!$J19),Staff!$J19),0)),IF(Staff!$K19="Annually",IF(BM$4=Staff!$I19,MIN(Staff!$J19,Staff!$L19),IF(BM$4&gt;Staff!$I19,IFERROR(MIN(Staff!$L19,BA23+Staff!$J19),MIN(Staff!$J19,Staff!$L19)),0))))))</f>
        <v>0</v>
      </c>
      <c r="BN23" s="567">
        <f>IF(Staff!$K19="Never",IF(BN$4&gt;=Staff!$I19,MIN(Staff!$J19,Staff!$L19),0),IF(Staff!$K19="Monthly",IF(BN$4=Staff!$I19,MIN(Staff!$J19,Staff!$L19),IF(BN$4&gt;Staff!$I19,MIN(Staff!$L19,BM23+Staff!$J19),0)),IF(Staff!$K19="Quarterly",IF(BN$4=Staff!$I19,MIN(Staff!$J19,Staff!$L19),IF(BN$4&gt;Staff!$I19,IFERROR(MIN(Staff!$L19,IF(ISNUMBER(BK23),BK23,0)+Staff!$J19),Staff!$J19),0)),IF(Staff!$K19="Annually",IF(BN$4=Staff!$I19,MIN(Staff!$J19,Staff!$L19),IF(BN$4&gt;Staff!$I19,IFERROR(MIN(Staff!$L19,BB23+Staff!$J19),MIN(Staff!$J19,Staff!$L19)),0))))))</f>
        <v>0</v>
      </c>
      <c r="BO23" s="567">
        <f>IF(Staff!$K19="Never",IF(BO$4&gt;=Staff!$I19,MIN(Staff!$J19,Staff!$L19),0),IF(Staff!$K19="Monthly",IF(BO$4=Staff!$I19,MIN(Staff!$J19,Staff!$L19),IF(BO$4&gt;Staff!$I19,MIN(Staff!$L19,BN23+Staff!$J19),0)),IF(Staff!$K19="Quarterly",IF(BO$4=Staff!$I19,MIN(Staff!$J19,Staff!$L19),IF(BO$4&gt;Staff!$I19,IFERROR(MIN(Staff!$L19,IF(ISNUMBER(BL23),BL23,0)+Staff!$J19),Staff!$J19),0)),IF(Staff!$K19="Annually",IF(BO$4=Staff!$I19,MIN(Staff!$J19,Staff!$L19),IF(BO$4&gt;Staff!$I19,IFERROR(MIN(Staff!$L19,BC23+Staff!$J19),MIN(Staff!$J19,Staff!$L19)),0))))))</f>
        <v>0</v>
      </c>
      <c r="BP23" s="567">
        <f>IF(Staff!$K19="Never",IF(BP$4&gt;=Staff!$I19,MIN(Staff!$J19,Staff!$L19),0),IF(Staff!$K19="Monthly",IF(BP$4=Staff!$I19,MIN(Staff!$J19,Staff!$L19),IF(BP$4&gt;Staff!$I19,MIN(Staff!$L19,BO23+Staff!$J19),0)),IF(Staff!$K19="Quarterly",IF(BP$4=Staff!$I19,MIN(Staff!$J19,Staff!$L19),IF(BP$4&gt;Staff!$I19,IFERROR(MIN(Staff!$L19,IF(ISNUMBER(BM23),BM23,0)+Staff!$J19),Staff!$J19),0)),IF(Staff!$K19="Annually",IF(BP$4=Staff!$I19,MIN(Staff!$J19,Staff!$L19),IF(BP$4&gt;Staff!$I19,IFERROR(MIN(Staff!$L19,BD23+Staff!$J19),MIN(Staff!$J19,Staff!$L19)),0))))))</f>
        <v>0</v>
      </c>
      <c r="BQ23" s="567">
        <f>IF(Staff!$K19="Never",IF(BQ$4&gt;=Staff!$I19,MIN(Staff!$J19,Staff!$L19),0),IF(Staff!$K19="Monthly",IF(BQ$4=Staff!$I19,MIN(Staff!$J19,Staff!$L19),IF(BQ$4&gt;Staff!$I19,MIN(Staff!$L19,BP23+Staff!$J19),0)),IF(Staff!$K19="Quarterly",IF(BQ$4=Staff!$I19,MIN(Staff!$J19,Staff!$L19),IF(BQ$4&gt;Staff!$I19,IFERROR(MIN(Staff!$L19,IF(ISNUMBER(BN23),BN23,0)+Staff!$J19),Staff!$J19),0)),IF(Staff!$K19="Annually",IF(BQ$4=Staff!$I19,MIN(Staff!$J19,Staff!$L19),IF(BQ$4&gt;Staff!$I19,IFERROR(MIN(Staff!$L19,BE23+Staff!$J19),MIN(Staff!$J19,Staff!$L19)),0))))))</f>
        <v>0</v>
      </c>
      <c r="BR23" s="567">
        <f>IF(Staff!$K19="Never",IF(BR$4&gt;=Staff!$I19,MIN(Staff!$J19,Staff!$L19),0),IF(Staff!$K19="Monthly",IF(BR$4=Staff!$I19,MIN(Staff!$J19,Staff!$L19),IF(BR$4&gt;Staff!$I19,MIN(Staff!$L19,BQ23+Staff!$J19),0)),IF(Staff!$K19="Quarterly",IF(BR$4=Staff!$I19,MIN(Staff!$J19,Staff!$L19),IF(BR$4&gt;Staff!$I19,IFERROR(MIN(Staff!$L19,IF(ISNUMBER(BO23),BO23,0)+Staff!$J19),Staff!$J19),0)),IF(Staff!$K19="Annually",IF(BR$4=Staff!$I19,MIN(Staff!$J19,Staff!$L19),IF(BR$4&gt;Staff!$I19,IFERROR(MIN(Staff!$L19,BF23+Staff!$J19),MIN(Staff!$J19,Staff!$L19)),0))))))</f>
        <v>0</v>
      </c>
      <c r="BS23" s="567">
        <f>IF(Staff!$K19="Never",IF(BS$4&gt;=Staff!$I19,MIN(Staff!$J19,Staff!$L19),0),IF(Staff!$K19="Monthly",IF(BS$4=Staff!$I19,MIN(Staff!$J19,Staff!$L19),IF(BS$4&gt;Staff!$I19,MIN(Staff!$L19,BR23+Staff!$J19),0)),IF(Staff!$K19="Quarterly",IF(BS$4=Staff!$I19,MIN(Staff!$J19,Staff!$L19),IF(BS$4&gt;Staff!$I19,IFERROR(MIN(Staff!$L19,IF(ISNUMBER(BP23),BP23,0)+Staff!$J19),Staff!$J19),0)),IF(Staff!$K19="Annually",IF(BS$4=Staff!$I19,MIN(Staff!$J19,Staff!$L19),IF(BS$4&gt;Staff!$I19,IFERROR(MIN(Staff!$L19,BG23+Staff!$J19),MIN(Staff!$J19,Staff!$L19)),0))))))</f>
        <v>0</v>
      </c>
      <c r="BT23" s="567">
        <f>IF(Staff!$K19="Never",IF(BT$4&gt;=Staff!$I19,MIN(Staff!$J19,Staff!$L19),0),IF(Staff!$K19="Monthly",IF(BT$4=Staff!$I19,MIN(Staff!$J19,Staff!$L19),IF(BT$4&gt;Staff!$I19,MIN(Staff!$L19,BS23+Staff!$J19),0)),IF(Staff!$K19="Quarterly",IF(BT$4=Staff!$I19,MIN(Staff!$J19,Staff!$L19),IF(BT$4&gt;Staff!$I19,IFERROR(MIN(Staff!$L19,IF(ISNUMBER(BQ23),BQ23,0)+Staff!$J19),Staff!$J19),0)),IF(Staff!$K19="Annually",IF(BT$4=Staff!$I19,MIN(Staff!$J19,Staff!$L19),IF(BT$4&gt;Staff!$I19,IFERROR(MIN(Staff!$L19,BH23+Staff!$J19),MIN(Staff!$J19,Staff!$L19)),0))))))</f>
        <v>0</v>
      </c>
      <c r="BU23" s="567">
        <f>IF(Staff!$K19="Never",IF(BU$4&gt;=Staff!$I19,MIN(Staff!$J19,Staff!$L19),0),IF(Staff!$K19="Monthly",IF(BU$4=Staff!$I19,MIN(Staff!$J19,Staff!$L19),IF(BU$4&gt;Staff!$I19,MIN(Staff!$L19,BT23+Staff!$J19),0)),IF(Staff!$K19="Quarterly",IF(BU$4=Staff!$I19,MIN(Staff!$J19,Staff!$L19),IF(BU$4&gt;Staff!$I19,IFERROR(MIN(Staff!$L19,IF(ISNUMBER(BR23),BR23,0)+Staff!$J19),Staff!$J19),0)),IF(Staff!$K19="Annually",IF(BU$4=Staff!$I19,MIN(Staff!$J19,Staff!$L19),IF(BU$4&gt;Staff!$I19,IFERROR(MIN(Staff!$L19,BI23+Staff!$J19),MIN(Staff!$J19,Staff!$L19)),0))))))</f>
        <v>0</v>
      </c>
      <c r="BV23" s="567">
        <f>IF(Staff!$K19="Never",IF(BV$4&gt;=Staff!$I19,MIN(Staff!$J19,Staff!$L19),0),IF(Staff!$K19="Monthly",IF(BV$4=Staff!$I19,MIN(Staff!$J19,Staff!$L19),IF(BV$4&gt;Staff!$I19,MIN(Staff!$L19,BU23+Staff!$J19),0)),IF(Staff!$K19="Quarterly",IF(BV$4=Staff!$I19,MIN(Staff!$J19,Staff!$L19),IF(BV$4&gt;Staff!$I19,IFERROR(MIN(Staff!$L19,IF(ISNUMBER(BS23),BS23,0)+Staff!$J19),Staff!$J19),0)),IF(Staff!$K19="Annually",IF(BV$4=Staff!$I19,MIN(Staff!$J19,Staff!$L19),IF(BV$4&gt;Staff!$I19,IFERROR(MIN(Staff!$L19,BJ23+Staff!$J19),MIN(Staff!$J19,Staff!$L19)),0))))))</f>
        <v>0</v>
      </c>
      <c r="BW23" s="567">
        <f>IF(Staff!$K19="Never",IF(BW$4&gt;=Staff!$I19,MIN(Staff!$J19,Staff!$L19),0),IF(Staff!$K19="Monthly",IF(BW$4=Staff!$I19,MIN(Staff!$J19,Staff!$L19),IF(BW$4&gt;Staff!$I19,MIN(Staff!$L19,BV23+Staff!$J19),0)),IF(Staff!$K19="Quarterly",IF(BW$4=Staff!$I19,MIN(Staff!$J19,Staff!$L19),IF(BW$4&gt;Staff!$I19,IFERROR(MIN(Staff!$L19,IF(ISNUMBER(BT23),BT23,0)+Staff!$J19),Staff!$J19),0)),IF(Staff!$K19="Annually",IF(BW$4=Staff!$I19,MIN(Staff!$J19,Staff!$L19),IF(BW$4&gt;Staff!$I19,IFERROR(MIN(Staff!$L19,BK23+Staff!$J19),MIN(Staff!$J19,Staff!$L19)),0))))))</f>
        <v>0</v>
      </c>
      <c r="BX23" s="567">
        <f>IF(Staff!$K19="Never",IF(BX$4&gt;=Staff!$I19,MIN(Staff!$J19,Staff!$L19),0),IF(Staff!$K19="Monthly",IF(BX$4=Staff!$I19,MIN(Staff!$J19,Staff!$L19),IF(BX$4&gt;Staff!$I19,MIN(Staff!$L19,BW23+Staff!$J19),0)),IF(Staff!$K19="Quarterly",IF(BX$4=Staff!$I19,MIN(Staff!$J19,Staff!$L19),IF(BX$4&gt;Staff!$I19,IFERROR(MIN(Staff!$L19,IF(ISNUMBER(BU23),BU23,0)+Staff!$J19),Staff!$J19),0)),IF(Staff!$K19="Annually",IF(BX$4=Staff!$I19,MIN(Staff!$J19,Staff!$L19),IF(BX$4&gt;Staff!$I19,IFERROR(MIN(Staff!$L19,BL23+Staff!$J19),MIN(Staff!$J19,Staff!$L19)),0))))))</f>
        <v>0</v>
      </c>
      <c r="BY23" s="567">
        <f>IF(Staff!$K19="Never",IF(BY$4&gt;=Staff!$I19,MIN(Staff!$J19,Staff!$L19),0),IF(Staff!$K19="Monthly",IF(BY$4=Staff!$I19,MIN(Staff!$J19,Staff!$L19),IF(BY$4&gt;Staff!$I19,MIN(Staff!$L19,BX23+Staff!$J19),0)),IF(Staff!$K19="Quarterly",IF(BY$4=Staff!$I19,MIN(Staff!$J19,Staff!$L19),IF(BY$4&gt;Staff!$I19,IFERROR(MIN(Staff!$L19,IF(ISNUMBER(BV23),BV23,0)+Staff!$J19),Staff!$J19),0)),IF(Staff!$K19="Annually",IF(BY$4=Staff!$I19,MIN(Staff!$J19,Staff!$L19),IF(BY$4&gt;Staff!$I19,IFERROR(MIN(Staff!$L19,BM23+Staff!$J19),MIN(Staff!$J19,Staff!$L19)),0))))))</f>
        <v>0</v>
      </c>
      <c r="BZ23" s="567">
        <f>IF(Staff!$K19="Never",IF(BZ$4&gt;=Staff!$I19,MIN(Staff!$J19,Staff!$L19),0),IF(Staff!$K19="Monthly",IF(BZ$4=Staff!$I19,MIN(Staff!$J19,Staff!$L19),IF(BZ$4&gt;Staff!$I19,MIN(Staff!$L19,BY23+Staff!$J19),0)),IF(Staff!$K19="Quarterly",IF(BZ$4=Staff!$I19,MIN(Staff!$J19,Staff!$L19),IF(BZ$4&gt;Staff!$I19,IFERROR(MIN(Staff!$L19,IF(ISNUMBER(BW23),BW23,0)+Staff!$J19),Staff!$J19),0)),IF(Staff!$K19="Annually",IF(BZ$4=Staff!$I19,MIN(Staff!$J19,Staff!$L19),IF(BZ$4&gt;Staff!$I19,IFERROR(MIN(Staff!$L19,BN23+Staff!$J19),MIN(Staff!$J19,Staff!$L19)),0))))))</f>
        <v>0</v>
      </c>
      <c r="CA23" s="567">
        <f>IF(Staff!$K19="Never",IF(CA$4&gt;=Staff!$I19,MIN(Staff!$J19,Staff!$L19),0),IF(Staff!$K19="Monthly",IF(CA$4=Staff!$I19,MIN(Staff!$J19,Staff!$L19),IF(CA$4&gt;Staff!$I19,MIN(Staff!$L19,BZ23+Staff!$J19),0)),IF(Staff!$K19="Quarterly",IF(CA$4=Staff!$I19,MIN(Staff!$J19,Staff!$L19),IF(CA$4&gt;Staff!$I19,IFERROR(MIN(Staff!$L19,IF(ISNUMBER(BX23),BX23,0)+Staff!$J19),Staff!$J19),0)),IF(Staff!$K19="Annually",IF(CA$4=Staff!$I19,MIN(Staff!$J19,Staff!$L19),IF(CA$4&gt;Staff!$I19,IFERROR(MIN(Staff!$L19,BO23+Staff!$J19),MIN(Staff!$J19,Staff!$L19)),0))))))</f>
        <v>0</v>
      </c>
      <c r="CB23" s="567">
        <f>IF(Staff!$K19="Never",IF(CB$4&gt;=Staff!$I19,MIN(Staff!$J19,Staff!$L19),0),IF(Staff!$K19="Monthly",IF(CB$4=Staff!$I19,MIN(Staff!$J19,Staff!$L19),IF(CB$4&gt;Staff!$I19,MIN(Staff!$L19,CA23+Staff!$J19),0)),IF(Staff!$K19="Quarterly",IF(CB$4=Staff!$I19,MIN(Staff!$J19,Staff!$L19),IF(CB$4&gt;Staff!$I19,IFERROR(MIN(Staff!$L19,IF(ISNUMBER(BY23),BY23,0)+Staff!$J19),Staff!$J19),0)),IF(Staff!$K19="Annually",IF(CB$4=Staff!$I19,MIN(Staff!$J19,Staff!$L19),IF(CB$4&gt;Staff!$I19,IFERROR(MIN(Staff!$L19,BP23+Staff!$J19),MIN(Staff!$J19,Staff!$L19)),0))))))</f>
        <v>0</v>
      </c>
      <c r="CC23" s="567">
        <f>IF(Staff!$K19="Never",IF(CC$4&gt;=Staff!$I19,MIN(Staff!$J19,Staff!$L19),0),IF(Staff!$K19="Monthly",IF(CC$4=Staff!$I19,MIN(Staff!$J19,Staff!$L19),IF(CC$4&gt;Staff!$I19,MIN(Staff!$L19,CB23+Staff!$J19),0)),IF(Staff!$K19="Quarterly",IF(CC$4=Staff!$I19,MIN(Staff!$J19,Staff!$L19),IF(CC$4&gt;Staff!$I19,IFERROR(MIN(Staff!$L19,IF(ISNUMBER(BZ23),BZ23,0)+Staff!$J19),Staff!$J19),0)),IF(Staff!$K19="Annually",IF(CC$4=Staff!$I19,MIN(Staff!$J19,Staff!$L19),IF(CC$4&gt;Staff!$I19,IFERROR(MIN(Staff!$L19,BQ23+Staff!$J19),MIN(Staff!$J19,Staff!$L19)),0))))))</f>
        <v>0</v>
      </c>
      <c r="CD23" s="567">
        <f>IF(Staff!$K19="Never",IF(CD$4&gt;=Staff!$I19,MIN(Staff!$J19,Staff!$L19),0),IF(Staff!$K19="Monthly",IF(CD$4=Staff!$I19,MIN(Staff!$J19,Staff!$L19),IF(CD$4&gt;Staff!$I19,MIN(Staff!$L19,CC23+Staff!$J19),0)),IF(Staff!$K19="Quarterly",IF(CD$4=Staff!$I19,MIN(Staff!$J19,Staff!$L19),IF(CD$4&gt;Staff!$I19,IFERROR(MIN(Staff!$L19,IF(ISNUMBER(CA23),CA23,0)+Staff!$J19),Staff!$J19),0)),IF(Staff!$K19="Annually",IF(CD$4=Staff!$I19,MIN(Staff!$J19,Staff!$L19),IF(CD$4&gt;Staff!$I19,IFERROR(MIN(Staff!$L19,BR23+Staff!$J19),MIN(Staff!$J19,Staff!$L19)),0))))))</f>
        <v>0</v>
      </c>
      <c r="CE23" s="567">
        <f>IF(Staff!$K19="Never",IF(CE$4&gt;=Staff!$I19,MIN(Staff!$J19,Staff!$L19),0),IF(Staff!$K19="Monthly",IF(CE$4=Staff!$I19,MIN(Staff!$J19,Staff!$L19),IF(CE$4&gt;Staff!$I19,MIN(Staff!$L19,CD23+Staff!$J19),0)),IF(Staff!$K19="Quarterly",IF(CE$4=Staff!$I19,MIN(Staff!$J19,Staff!$L19),IF(CE$4&gt;Staff!$I19,IFERROR(MIN(Staff!$L19,IF(ISNUMBER(CB23),CB23,0)+Staff!$J19),Staff!$J19),0)),IF(Staff!$K19="Annually",IF(CE$4=Staff!$I19,MIN(Staff!$J19,Staff!$L19),IF(CE$4&gt;Staff!$I19,IFERROR(MIN(Staff!$L19,BS23+Staff!$J19),MIN(Staff!$J19,Staff!$L19)),0))))))</f>
        <v>0</v>
      </c>
      <c r="CF23" s="567">
        <f>IF(Staff!$K19="Never",IF(CF$4&gt;=Staff!$I19,MIN(Staff!$J19,Staff!$L19),0),IF(Staff!$K19="Monthly",IF(CF$4=Staff!$I19,MIN(Staff!$J19,Staff!$L19),IF(CF$4&gt;Staff!$I19,MIN(Staff!$L19,CE23+Staff!$J19),0)),IF(Staff!$K19="Quarterly",IF(CF$4=Staff!$I19,MIN(Staff!$J19,Staff!$L19),IF(CF$4&gt;Staff!$I19,IFERROR(MIN(Staff!$L19,IF(ISNUMBER(CC23),CC23,0)+Staff!$J19),Staff!$J19),0)),IF(Staff!$K19="Annually",IF(CF$4=Staff!$I19,MIN(Staff!$J19,Staff!$L19),IF(CF$4&gt;Staff!$I19,IFERROR(MIN(Staff!$L19,BT23+Staff!$J19),MIN(Staff!$J19,Staff!$L19)),0))))))</f>
        <v>0</v>
      </c>
      <c r="CG23" s="567">
        <f>IF(Staff!$K19="Never",IF(CG$4&gt;=Staff!$I19,MIN(Staff!$J19,Staff!$L19),0),IF(Staff!$K19="Monthly",IF(CG$4=Staff!$I19,MIN(Staff!$J19,Staff!$L19),IF(CG$4&gt;Staff!$I19,MIN(Staff!$L19,CF23+Staff!$J19),0)),IF(Staff!$K19="Quarterly",IF(CG$4=Staff!$I19,MIN(Staff!$J19,Staff!$L19),IF(CG$4&gt;Staff!$I19,IFERROR(MIN(Staff!$L19,IF(ISNUMBER(CD23),CD23,0)+Staff!$J19),Staff!$J19),0)),IF(Staff!$K19="Annually",IF(CG$4=Staff!$I19,MIN(Staff!$J19,Staff!$L19),IF(CG$4&gt;Staff!$I19,IFERROR(MIN(Staff!$L19,BU23+Staff!$J19),MIN(Staff!$J19,Staff!$L19)),0))))))</f>
        <v>0</v>
      </c>
      <c r="CH23" s="567">
        <f>IF(Staff!$K19="Never",IF(CH$4&gt;=Staff!$I19,MIN(Staff!$J19,Staff!$L19),0),IF(Staff!$K19="Monthly",IF(CH$4=Staff!$I19,MIN(Staff!$J19,Staff!$L19),IF(CH$4&gt;Staff!$I19,MIN(Staff!$L19,CG23+Staff!$J19),0)),IF(Staff!$K19="Quarterly",IF(CH$4=Staff!$I19,MIN(Staff!$J19,Staff!$L19),IF(CH$4&gt;Staff!$I19,IFERROR(MIN(Staff!$L19,IF(ISNUMBER(CE23),CE23,0)+Staff!$J19),Staff!$J19),0)),IF(Staff!$K19="Annually",IF(CH$4=Staff!$I19,MIN(Staff!$J19,Staff!$L19),IF(CH$4&gt;Staff!$I19,IFERROR(MIN(Staff!$L19,BV23+Staff!$J19),MIN(Staff!$J19,Staff!$L19)),0))))))</f>
        <v>0</v>
      </c>
      <c r="CI23" s="567">
        <f>IF(Staff!$K19="Never",IF(CI$4&gt;=Staff!$I19,MIN(Staff!$J19,Staff!$L19),0),IF(Staff!$K19="Monthly",IF(CI$4=Staff!$I19,MIN(Staff!$J19,Staff!$L19),IF(CI$4&gt;Staff!$I19,MIN(Staff!$L19,CH23+Staff!$J19),0)),IF(Staff!$K19="Quarterly",IF(CI$4=Staff!$I19,MIN(Staff!$J19,Staff!$L19),IF(CI$4&gt;Staff!$I19,IFERROR(MIN(Staff!$L19,IF(ISNUMBER(CF23),CF23,0)+Staff!$J19),Staff!$J19),0)),IF(Staff!$K19="Annually",IF(CI$4=Staff!$I19,MIN(Staff!$J19,Staff!$L19),IF(CI$4&gt;Staff!$I19,IFERROR(MIN(Staff!$L19,BW23+Staff!$J19),MIN(Staff!$J19,Staff!$L19)),0))))))</f>
        <v>0</v>
      </c>
    </row>
    <row r="24" spans="1:87" ht="15.75" hidden="1" customHeight="1" outlineLevel="1">
      <c r="A24" s="875" t="str">
        <f>Staff!A20</f>
        <v>Other 9</v>
      </c>
      <c r="B24" s="876"/>
      <c r="C24" s="719" t="s">
        <v>289</v>
      </c>
      <c r="D24" s="567">
        <f>IF(Staff!$K20="Never",IF(D$4&gt;=Staff!$I20,MIN(Staff!$J20,Staff!$L20),0),IF(Staff!$K20="Monthly",IF(D$4=Staff!$I20,MIN(Staff!$J20,Staff!$L20),IF(D$4&gt;Staff!$I20,MIN(Staff!$L20,C24+Staff!$J20),0)),IF(Staff!$K20="Quarterly",IF(D$4=Staff!$I20,MIN(Staff!$J20,Staff!$L20),IF(D$4&gt;Staff!$I20,IFERROR(MIN(Staff!$L20,IF(ISNUMBER(A24),A24,0)+Staff!$J20),Staff!$J20),0)),IF(Staff!$K20="Annually",IF(D$4=Staff!$I20,MIN(Staff!$J20,Staff!$L20),IF(D$4&gt;Staff!$I20,IFERROR(MIN(Staff!$L20,#REF!+Staff!$J20),MIN(Staff!$J20,Staff!$L20)),0))))))</f>
        <v>0</v>
      </c>
      <c r="E24" s="567">
        <f>IF(Staff!$K20="Never",IF(E$4&gt;=Staff!$I20,MIN(Staff!$J20,Staff!$L20),0),IF(Staff!$K20="Monthly",IF(E$4=Staff!$I20,MIN(Staff!$J20,Staff!$L20),IF(E$4&gt;Staff!$I20,MIN(Staff!$L20,D24+Staff!$J20),0)),IF(Staff!$K20="Quarterly",IF(E$4=Staff!$I20,MIN(Staff!$J20,Staff!$L20),IF(E$4&gt;Staff!$I20,IFERROR(MIN(Staff!$L20,IF(ISNUMBER(B24),B24,0)+Staff!$J20),Staff!$J20),0)),IF(Staff!$K20="Annually",IF(E$4=Staff!$I20,MIN(Staff!$J20,Staff!$L20),IF(E$4&gt;Staff!$I20,IFERROR(MIN(Staff!$L20,#REF!+Staff!$J20),MIN(Staff!$J20,Staff!$L20)),0))))))</f>
        <v>0</v>
      </c>
      <c r="F24" s="567">
        <f>IF(Staff!$K20="Never",IF(F$4&gt;=Staff!$I20,MIN(Staff!$J20,Staff!$L20),0),IF(Staff!$K20="Monthly",IF(F$4=Staff!$I20,MIN(Staff!$J20,Staff!$L20),IF(F$4&gt;Staff!$I20,MIN(Staff!$L20,E24+Staff!$J20),0)),IF(Staff!$K20="Quarterly",IF(F$4=Staff!$I20,MIN(Staff!$J20,Staff!$L20),IF(F$4&gt;Staff!$I20,IFERROR(MIN(Staff!$L20,IF(ISNUMBER(C24),C24,0)+Staff!$J20),Staff!$J20),0)),IF(Staff!$K20="Annually",IF(F$4=Staff!$I20,MIN(Staff!$J20,Staff!$L20),IF(F$4&gt;Staff!$I20,IFERROR(MIN(Staff!$L20,#REF!+Staff!$J20),MIN(Staff!$J20,Staff!$L20)),0))))))</f>
        <v>0</v>
      </c>
      <c r="G24" s="567">
        <f>IF(Staff!$K20="Never",IF(G$4&gt;=Staff!$I20,MIN(Staff!$J20,Staff!$L20),0),IF(Staff!$K20="Monthly",IF(G$4=Staff!$I20,MIN(Staff!$J20,Staff!$L20),IF(G$4&gt;Staff!$I20,MIN(Staff!$L20,F24+Staff!$J20),0)),IF(Staff!$K20="Quarterly",IF(G$4=Staff!$I20,MIN(Staff!$J20,Staff!$L20),IF(G$4&gt;Staff!$I20,IFERROR(MIN(Staff!$L20,IF(ISNUMBER(D24),D24,0)+Staff!$J20),Staff!$J20),0)),IF(Staff!$K20="Annually",IF(G$4=Staff!$I20,MIN(Staff!$J20,Staff!$L20),IF(G$4&gt;Staff!$I20,IFERROR(MIN(Staff!$L20,#REF!+Staff!$J20),MIN(Staff!$J20,Staff!$L20)),0))))))</f>
        <v>0</v>
      </c>
      <c r="H24" s="567">
        <f>IF(Staff!$K20="Never",IF(H$4&gt;=Staff!$I20,MIN(Staff!$J20,Staff!$L20),0),IF(Staff!$K20="Monthly",IF(H$4=Staff!$I20,MIN(Staff!$J20,Staff!$L20),IF(H$4&gt;Staff!$I20,MIN(Staff!$L20,G24+Staff!$J20),0)),IF(Staff!$K20="Quarterly",IF(H$4=Staff!$I20,MIN(Staff!$J20,Staff!$L20),IF(H$4&gt;Staff!$I20,IFERROR(MIN(Staff!$L20,IF(ISNUMBER(E24),E24,0)+Staff!$J20),Staff!$J20),0)),IF(Staff!$K20="Annually",IF(H$4=Staff!$I20,MIN(Staff!$J20,Staff!$L20),IF(H$4&gt;Staff!$I20,IFERROR(MIN(Staff!$L20,#REF!+Staff!$J20),MIN(Staff!$J20,Staff!$L20)),0))))))</f>
        <v>0</v>
      </c>
      <c r="I24" s="567">
        <f>IF(Staff!$K20="Never",IF(I$4&gt;=Staff!$I20,MIN(Staff!$J20,Staff!$L20),0),IF(Staff!$K20="Monthly",IF(I$4=Staff!$I20,MIN(Staff!$J20,Staff!$L20),IF(I$4&gt;Staff!$I20,MIN(Staff!$L20,H24+Staff!$J20),0)),IF(Staff!$K20="Quarterly",IF(I$4=Staff!$I20,MIN(Staff!$J20,Staff!$L20),IF(I$4&gt;Staff!$I20,IFERROR(MIN(Staff!$L20,IF(ISNUMBER(F24),F24,0)+Staff!$J20),Staff!$J20),0)),IF(Staff!$K20="Annually",IF(I$4=Staff!$I20,MIN(Staff!$J20,Staff!$L20),IF(I$4&gt;Staff!$I20,IFERROR(MIN(Staff!$L20,#REF!+Staff!$J20),MIN(Staff!$J20,Staff!$L20)),0))))))</f>
        <v>0</v>
      </c>
      <c r="J24" s="567">
        <f>IF(Staff!$K20="Never",IF(J$4&gt;=Staff!$I20,MIN(Staff!$J20,Staff!$L20),0),IF(Staff!$K20="Monthly",IF(J$4=Staff!$I20,MIN(Staff!$J20,Staff!$L20),IF(J$4&gt;Staff!$I20,MIN(Staff!$L20,I24+Staff!$J20),0)),IF(Staff!$K20="Quarterly",IF(J$4=Staff!$I20,MIN(Staff!$J20,Staff!$L20),IF(J$4&gt;Staff!$I20,IFERROR(MIN(Staff!$L20,IF(ISNUMBER(G24),G24,0)+Staff!$J20),Staff!$J20),0)),IF(Staff!$K20="Annually",IF(J$4=Staff!$I20,MIN(Staff!$J20,Staff!$L20),IF(J$4&gt;Staff!$I20,IFERROR(MIN(Staff!$L20,#REF!+Staff!$J20),MIN(Staff!$J20,Staff!$L20)),0))))))</f>
        <v>0</v>
      </c>
      <c r="K24" s="567">
        <f>IF(Staff!$K20="Never",IF(K$4&gt;=Staff!$I20,MIN(Staff!$J20,Staff!$L20),0),IF(Staff!$K20="Monthly",IF(K$4=Staff!$I20,MIN(Staff!$J20,Staff!$L20),IF(K$4&gt;Staff!$I20,MIN(Staff!$L20,J24+Staff!$J20),0)),IF(Staff!$K20="Quarterly",IF(K$4=Staff!$I20,MIN(Staff!$J20,Staff!$L20),IF(K$4&gt;Staff!$I20,IFERROR(MIN(Staff!$L20,IF(ISNUMBER(H24),H24,0)+Staff!$J20),Staff!$J20),0)),IF(Staff!$K20="Annually",IF(K$4=Staff!$I20,MIN(Staff!$J20,Staff!$L20),IF(K$4&gt;Staff!$I20,IFERROR(MIN(Staff!$L20,#REF!+Staff!$J20),MIN(Staff!$J20,Staff!$L20)),0))))))</f>
        <v>0</v>
      </c>
      <c r="L24" s="567">
        <f>IF(Staff!$K20="Never",IF(L$4&gt;=Staff!$I20,MIN(Staff!$J20,Staff!$L20),0),IF(Staff!$K20="Monthly",IF(L$4=Staff!$I20,MIN(Staff!$J20,Staff!$L20),IF(L$4&gt;Staff!$I20,MIN(Staff!$L20,K24+Staff!$J20),0)),IF(Staff!$K20="Quarterly",IF(L$4=Staff!$I20,MIN(Staff!$J20,Staff!$L20),IF(L$4&gt;Staff!$I20,IFERROR(MIN(Staff!$L20,IF(ISNUMBER(I24),I24,0)+Staff!$J20),Staff!$J20),0)),IF(Staff!$K20="Annually",IF(L$4=Staff!$I20,MIN(Staff!$J20,Staff!$L20),IF(L$4&gt;Staff!$I20,IFERROR(MIN(Staff!$L20,#REF!+Staff!$J20),MIN(Staff!$J20,Staff!$L20)),0))))))</f>
        <v>0</v>
      </c>
      <c r="M24" s="567">
        <f>IF(Staff!$K20="Never",IF(M$4&gt;=Staff!$I20,MIN(Staff!$J20,Staff!$L20),0),IF(Staff!$K20="Monthly",IF(M$4=Staff!$I20,MIN(Staff!$J20,Staff!$L20),IF(M$4&gt;Staff!$I20,MIN(Staff!$L20,L24+Staff!$J20),0)),IF(Staff!$K20="Quarterly",IF(M$4=Staff!$I20,MIN(Staff!$J20,Staff!$L20),IF(M$4&gt;Staff!$I20,IFERROR(MIN(Staff!$L20,IF(ISNUMBER(J24),J24,0)+Staff!$J20),Staff!$J20),0)),IF(Staff!$K20="Annually",IF(M$4=Staff!$I20,MIN(Staff!$J20,Staff!$L20),IF(M$4&gt;Staff!$I20,IFERROR(MIN(Staff!$L20,A24+Staff!$J20),MIN(Staff!$J20,Staff!$L20)),0))))))</f>
        <v>0</v>
      </c>
      <c r="N24" s="567">
        <f>IF(Staff!$K20="Never",IF(N$4&gt;=Staff!$I20,MIN(Staff!$J20,Staff!$L20),0),IF(Staff!$K20="Monthly",IF(N$4=Staff!$I20,MIN(Staff!$J20,Staff!$L20),IF(N$4&gt;Staff!$I20,MIN(Staff!$L20,M24+Staff!$J20),0)),IF(Staff!$K20="Quarterly",IF(N$4=Staff!$I20,MIN(Staff!$J20,Staff!$L20),IF(N$4&gt;Staff!$I20,IFERROR(MIN(Staff!$L20,IF(ISNUMBER(K24),K24,0)+Staff!$J20),Staff!$J20),0)),IF(Staff!$K20="Annually",IF(N$4=Staff!$I20,MIN(Staff!$J20,Staff!$L20),IF(N$4&gt;Staff!$I20,IFERROR(MIN(Staff!$L20,B24+Staff!$J20),MIN(Staff!$J20,Staff!$L20)),0))))))</f>
        <v>0</v>
      </c>
      <c r="O24" s="567">
        <f>IF(Staff!$K20="Never",IF(O$4&gt;=Staff!$I20,MIN(Staff!$J20,Staff!$L20),0),IF(Staff!$K20="Monthly",IF(O$4=Staff!$I20,MIN(Staff!$J20,Staff!$L20),IF(O$4&gt;Staff!$I20,MIN(Staff!$L20,N24+Staff!$J20),0)),IF(Staff!$K20="Quarterly",IF(O$4=Staff!$I20,MIN(Staff!$J20,Staff!$L20),IF(O$4&gt;Staff!$I20,IFERROR(MIN(Staff!$L20,IF(ISNUMBER(L24),L24,0)+Staff!$J20),Staff!$J20),0)),IF(Staff!$K20="Annually",IF(O$4=Staff!$I20,MIN(Staff!$J20,Staff!$L20),IF(O$4&gt;Staff!$I20,IFERROR(MIN(Staff!$L20,C24+Staff!$J20),MIN(Staff!$J20,Staff!$L20)),0))))))</f>
        <v>0</v>
      </c>
      <c r="P24" s="567">
        <f>IF(Staff!$K20="Never",IF(P$4&gt;=Staff!$I20,MIN(Staff!$J20,Staff!$L20),0),IF(Staff!$K20="Monthly",IF(P$4=Staff!$I20,MIN(Staff!$J20,Staff!$L20),IF(P$4&gt;Staff!$I20,MIN(Staff!$L20,O24+Staff!$J20),0)),IF(Staff!$K20="Quarterly",IF(P$4=Staff!$I20,MIN(Staff!$J20,Staff!$L20),IF(P$4&gt;Staff!$I20,IFERROR(MIN(Staff!$L20,IF(ISNUMBER(M24),M24,0)+Staff!$J20),Staff!$J20),0)),IF(Staff!$K20="Annually",IF(P$4=Staff!$I20,MIN(Staff!$J20,Staff!$L20),IF(P$4&gt;Staff!$I20,IFERROR(MIN(Staff!$L20,D24+Staff!$J20),MIN(Staff!$J20,Staff!$L20)),0))))))</f>
        <v>0</v>
      </c>
      <c r="Q24" s="567">
        <f>IF(Staff!$K20="Never",IF(Q$4&gt;=Staff!$I20,MIN(Staff!$J20,Staff!$L20),0),IF(Staff!$K20="Monthly",IF(Q$4=Staff!$I20,MIN(Staff!$J20,Staff!$L20),IF(Q$4&gt;Staff!$I20,MIN(Staff!$L20,P24+Staff!$J20),0)),IF(Staff!$K20="Quarterly",IF(Q$4=Staff!$I20,MIN(Staff!$J20,Staff!$L20),IF(Q$4&gt;Staff!$I20,IFERROR(MIN(Staff!$L20,IF(ISNUMBER(N24),N24,0)+Staff!$J20),Staff!$J20),0)),IF(Staff!$K20="Annually",IF(Q$4=Staff!$I20,MIN(Staff!$J20,Staff!$L20),IF(Q$4&gt;Staff!$I20,IFERROR(MIN(Staff!$L20,E24+Staff!$J20),MIN(Staff!$J20,Staff!$L20)),0))))))</f>
        <v>0</v>
      </c>
      <c r="R24" s="567">
        <f>IF(Staff!$K20="Never",IF(R$4&gt;=Staff!$I20,MIN(Staff!$J20,Staff!$L20),0),IF(Staff!$K20="Monthly",IF(R$4=Staff!$I20,MIN(Staff!$J20,Staff!$L20),IF(R$4&gt;Staff!$I20,MIN(Staff!$L20,Q24+Staff!$J20),0)),IF(Staff!$K20="Quarterly",IF(R$4=Staff!$I20,MIN(Staff!$J20,Staff!$L20),IF(R$4&gt;Staff!$I20,IFERROR(MIN(Staff!$L20,IF(ISNUMBER(O24),O24,0)+Staff!$J20),Staff!$J20),0)),IF(Staff!$K20="Annually",IF(R$4=Staff!$I20,MIN(Staff!$J20,Staff!$L20),IF(R$4&gt;Staff!$I20,IFERROR(MIN(Staff!$L20,F24+Staff!$J20),MIN(Staff!$J20,Staff!$L20)),0))))))</f>
        <v>0</v>
      </c>
      <c r="S24" s="567">
        <f>IF(Staff!$K20="Never",IF(S$4&gt;=Staff!$I20,MIN(Staff!$J20,Staff!$L20),0),IF(Staff!$K20="Monthly",IF(S$4=Staff!$I20,MIN(Staff!$J20,Staff!$L20),IF(S$4&gt;Staff!$I20,MIN(Staff!$L20,R24+Staff!$J20),0)),IF(Staff!$K20="Quarterly",IF(S$4=Staff!$I20,MIN(Staff!$J20,Staff!$L20),IF(S$4&gt;Staff!$I20,IFERROR(MIN(Staff!$L20,IF(ISNUMBER(P24),P24,0)+Staff!$J20),Staff!$J20),0)),IF(Staff!$K20="Annually",IF(S$4=Staff!$I20,MIN(Staff!$J20,Staff!$L20),IF(S$4&gt;Staff!$I20,IFERROR(MIN(Staff!$L20,G24+Staff!$J20),MIN(Staff!$J20,Staff!$L20)),0))))))</f>
        <v>0</v>
      </c>
      <c r="T24" s="567">
        <f>IF(Staff!$K20="Never",IF(T$4&gt;=Staff!$I20,MIN(Staff!$J20,Staff!$L20),0),IF(Staff!$K20="Monthly",IF(T$4=Staff!$I20,MIN(Staff!$J20,Staff!$L20),IF(T$4&gt;Staff!$I20,MIN(Staff!$L20,S24+Staff!$J20),0)),IF(Staff!$K20="Quarterly",IF(T$4=Staff!$I20,MIN(Staff!$J20,Staff!$L20),IF(T$4&gt;Staff!$I20,IFERROR(MIN(Staff!$L20,IF(ISNUMBER(Q24),Q24,0)+Staff!$J20),Staff!$J20),0)),IF(Staff!$K20="Annually",IF(T$4=Staff!$I20,MIN(Staff!$J20,Staff!$L20),IF(T$4&gt;Staff!$I20,IFERROR(MIN(Staff!$L20,H24+Staff!$J20),MIN(Staff!$J20,Staff!$L20)),0))))))</f>
        <v>0</v>
      </c>
      <c r="U24" s="567">
        <f>IF(Staff!$K20="Never",IF(U$4&gt;=Staff!$I20,MIN(Staff!$J20,Staff!$L20),0),IF(Staff!$K20="Monthly",IF(U$4=Staff!$I20,MIN(Staff!$J20,Staff!$L20),IF(U$4&gt;Staff!$I20,MIN(Staff!$L20,T24+Staff!$J20),0)),IF(Staff!$K20="Quarterly",IF(U$4=Staff!$I20,MIN(Staff!$J20,Staff!$L20),IF(U$4&gt;Staff!$I20,IFERROR(MIN(Staff!$L20,IF(ISNUMBER(R24),R24,0)+Staff!$J20),Staff!$J20),0)),IF(Staff!$K20="Annually",IF(U$4=Staff!$I20,MIN(Staff!$J20,Staff!$L20),IF(U$4&gt;Staff!$I20,IFERROR(MIN(Staff!$L20,I24+Staff!$J20),MIN(Staff!$J20,Staff!$L20)),0))))))</f>
        <v>0</v>
      </c>
      <c r="V24" s="567">
        <f>IF(Staff!$K20="Never",IF(V$4&gt;=Staff!$I20,MIN(Staff!$J20,Staff!$L20),0),IF(Staff!$K20="Monthly",IF(V$4=Staff!$I20,MIN(Staff!$J20,Staff!$L20),IF(V$4&gt;Staff!$I20,MIN(Staff!$L20,U24+Staff!$J20),0)),IF(Staff!$K20="Quarterly",IF(V$4=Staff!$I20,MIN(Staff!$J20,Staff!$L20),IF(V$4&gt;Staff!$I20,IFERROR(MIN(Staff!$L20,IF(ISNUMBER(S24),S24,0)+Staff!$J20),Staff!$J20),0)),IF(Staff!$K20="Annually",IF(V$4=Staff!$I20,MIN(Staff!$J20,Staff!$L20),IF(V$4&gt;Staff!$I20,IFERROR(MIN(Staff!$L20,J24+Staff!$J20),MIN(Staff!$J20,Staff!$L20)),0))))))</f>
        <v>0</v>
      </c>
      <c r="W24" s="567">
        <f>IF(Staff!$K20="Never",IF(W$4&gt;=Staff!$I20,MIN(Staff!$J20,Staff!$L20),0),IF(Staff!$K20="Monthly",IF(W$4=Staff!$I20,MIN(Staff!$J20,Staff!$L20),IF(W$4&gt;Staff!$I20,MIN(Staff!$L20,V24+Staff!$J20),0)),IF(Staff!$K20="Quarterly",IF(W$4=Staff!$I20,MIN(Staff!$J20,Staff!$L20),IF(W$4&gt;Staff!$I20,IFERROR(MIN(Staff!$L20,IF(ISNUMBER(T24),T24,0)+Staff!$J20),Staff!$J20),0)),IF(Staff!$K20="Annually",IF(W$4=Staff!$I20,MIN(Staff!$J20,Staff!$L20),IF(W$4&gt;Staff!$I20,IFERROR(MIN(Staff!$L20,K24+Staff!$J20),MIN(Staff!$J20,Staff!$L20)),0))))))</f>
        <v>0</v>
      </c>
      <c r="X24" s="567">
        <f>IF(Staff!$K20="Never",IF(X$4&gt;=Staff!$I20,MIN(Staff!$J20,Staff!$L20),0),IF(Staff!$K20="Monthly",IF(X$4=Staff!$I20,MIN(Staff!$J20,Staff!$L20),IF(X$4&gt;Staff!$I20,MIN(Staff!$L20,W24+Staff!$J20),0)),IF(Staff!$K20="Quarterly",IF(X$4=Staff!$I20,MIN(Staff!$J20,Staff!$L20),IF(X$4&gt;Staff!$I20,IFERROR(MIN(Staff!$L20,IF(ISNUMBER(U24),U24,0)+Staff!$J20),Staff!$J20),0)),IF(Staff!$K20="Annually",IF(X$4=Staff!$I20,MIN(Staff!$J20,Staff!$L20),IF(X$4&gt;Staff!$I20,IFERROR(MIN(Staff!$L20,L24+Staff!$J20),MIN(Staff!$J20,Staff!$L20)),0))))))</f>
        <v>0</v>
      </c>
      <c r="Y24" s="567">
        <f>IF(Staff!$K20="Never",IF(Y$4&gt;=Staff!$I20,MIN(Staff!$J20,Staff!$L20),0),IF(Staff!$K20="Monthly",IF(Y$4=Staff!$I20,MIN(Staff!$J20,Staff!$L20),IF(Y$4&gt;Staff!$I20,MIN(Staff!$L20,X24+Staff!$J20),0)),IF(Staff!$K20="Quarterly",IF(Y$4=Staff!$I20,MIN(Staff!$J20,Staff!$L20),IF(Y$4&gt;Staff!$I20,IFERROR(MIN(Staff!$L20,IF(ISNUMBER(V24),V24,0)+Staff!$J20),Staff!$J20),0)),IF(Staff!$K20="Annually",IF(Y$4=Staff!$I20,MIN(Staff!$J20,Staff!$L20),IF(Y$4&gt;Staff!$I20,IFERROR(MIN(Staff!$L20,M24+Staff!$J20),MIN(Staff!$J20,Staff!$L20)),0))))))</f>
        <v>0</v>
      </c>
      <c r="Z24" s="567">
        <f>IF(Staff!$K20="Never",IF(Z$4&gt;=Staff!$I20,MIN(Staff!$J20,Staff!$L20),0),IF(Staff!$K20="Monthly",IF(Z$4=Staff!$I20,MIN(Staff!$J20,Staff!$L20),IF(Z$4&gt;Staff!$I20,MIN(Staff!$L20,Y24+Staff!$J20),0)),IF(Staff!$K20="Quarterly",IF(Z$4=Staff!$I20,MIN(Staff!$J20,Staff!$L20),IF(Z$4&gt;Staff!$I20,IFERROR(MIN(Staff!$L20,IF(ISNUMBER(W24),W24,0)+Staff!$J20),Staff!$J20),0)),IF(Staff!$K20="Annually",IF(Z$4=Staff!$I20,MIN(Staff!$J20,Staff!$L20),IF(Z$4&gt;Staff!$I20,IFERROR(MIN(Staff!$L20,N24+Staff!$J20),MIN(Staff!$J20,Staff!$L20)),0))))))</f>
        <v>0</v>
      </c>
      <c r="AA24" s="567">
        <f>IF(Staff!$K20="Never",IF(AA$4&gt;=Staff!$I20,MIN(Staff!$J20,Staff!$L20),0),IF(Staff!$K20="Monthly",IF(AA$4=Staff!$I20,MIN(Staff!$J20,Staff!$L20),IF(AA$4&gt;Staff!$I20,MIN(Staff!$L20,Z24+Staff!$J20),0)),IF(Staff!$K20="Quarterly",IF(AA$4=Staff!$I20,MIN(Staff!$J20,Staff!$L20),IF(AA$4&gt;Staff!$I20,IFERROR(MIN(Staff!$L20,IF(ISNUMBER(X24),X24,0)+Staff!$J20),Staff!$J20),0)),IF(Staff!$K20="Annually",IF(AA$4=Staff!$I20,MIN(Staff!$J20,Staff!$L20),IF(AA$4&gt;Staff!$I20,IFERROR(MIN(Staff!$L20,O24+Staff!$J20),MIN(Staff!$J20,Staff!$L20)),0))))))</f>
        <v>0</v>
      </c>
      <c r="AB24" s="567">
        <f>IF(Staff!$K20="Never",IF(AB$4&gt;=Staff!$I20,MIN(Staff!$J20,Staff!$L20),0),IF(Staff!$K20="Monthly",IF(AB$4=Staff!$I20,MIN(Staff!$J20,Staff!$L20),IF(AB$4&gt;Staff!$I20,MIN(Staff!$L20,AA24+Staff!$J20),0)),IF(Staff!$K20="Quarterly",IF(AB$4=Staff!$I20,MIN(Staff!$J20,Staff!$L20),IF(AB$4&gt;Staff!$I20,IFERROR(MIN(Staff!$L20,IF(ISNUMBER(Y24),Y24,0)+Staff!$J20),Staff!$J20),0)),IF(Staff!$K20="Annually",IF(AB$4=Staff!$I20,MIN(Staff!$J20,Staff!$L20),IF(AB$4&gt;Staff!$I20,IFERROR(MIN(Staff!$L20,P24+Staff!$J20),MIN(Staff!$J20,Staff!$L20)),0))))))</f>
        <v>0</v>
      </c>
      <c r="AC24" s="567">
        <f>IF(Staff!$K20="Never",IF(AC$4&gt;=Staff!$I20,MIN(Staff!$J20,Staff!$L20),0),IF(Staff!$K20="Monthly",IF(AC$4=Staff!$I20,MIN(Staff!$J20,Staff!$L20),IF(AC$4&gt;Staff!$I20,MIN(Staff!$L20,AB24+Staff!$J20),0)),IF(Staff!$K20="Quarterly",IF(AC$4=Staff!$I20,MIN(Staff!$J20,Staff!$L20),IF(AC$4&gt;Staff!$I20,IFERROR(MIN(Staff!$L20,IF(ISNUMBER(Z24),Z24,0)+Staff!$J20),Staff!$J20),0)),IF(Staff!$K20="Annually",IF(AC$4=Staff!$I20,MIN(Staff!$J20,Staff!$L20),IF(AC$4&gt;Staff!$I20,IFERROR(MIN(Staff!$L20,Q24+Staff!$J20),MIN(Staff!$J20,Staff!$L20)),0))))))</f>
        <v>0</v>
      </c>
      <c r="AD24" s="567">
        <f>IF(Staff!$K20="Never",IF(AD$4&gt;=Staff!$I20,MIN(Staff!$J20,Staff!$L20),0),IF(Staff!$K20="Monthly",IF(AD$4=Staff!$I20,MIN(Staff!$J20,Staff!$L20),IF(AD$4&gt;Staff!$I20,MIN(Staff!$L20,AC24+Staff!$J20),0)),IF(Staff!$K20="Quarterly",IF(AD$4=Staff!$I20,MIN(Staff!$J20,Staff!$L20),IF(AD$4&gt;Staff!$I20,IFERROR(MIN(Staff!$L20,IF(ISNUMBER(AA24),AA24,0)+Staff!$J20),Staff!$J20),0)),IF(Staff!$K20="Annually",IF(AD$4=Staff!$I20,MIN(Staff!$J20,Staff!$L20),IF(AD$4&gt;Staff!$I20,IFERROR(MIN(Staff!$L20,R24+Staff!$J20),MIN(Staff!$J20,Staff!$L20)),0))))))</f>
        <v>0</v>
      </c>
      <c r="AE24" s="567">
        <f>IF(Staff!$K20="Never",IF(AE$4&gt;=Staff!$I20,MIN(Staff!$J20,Staff!$L20),0),IF(Staff!$K20="Monthly",IF(AE$4=Staff!$I20,MIN(Staff!$J20,Staff!$L20),IF(AE$4&gt;Staff!$I20,MIN(Staff!$L20,AD24+Staff!$J20),0)),IF(Staff!$K20="Quarterly",IF(AE$4=Staff!$I20,MIN(Staff!$J20,Staff!$L20),IF(AE$4&gt;Staff!$I20,IFERROR(MIN(Staff!$L20,IF(ISNUMBER(AB24),AB24,0)+Staff!$J20),Staff!$J20),0)),IF(Staff!$K20="Annually",IF(AE$4=Staff!$I20,MIN(Staff!$J20,Staff!$L20),IF(AE$4&gt;Staff!$I20,IFERROR(MIN(Staff!$L20,S24+Staff!$J20),MIN(Staff!$J20,Staff!$L20)),0))))))</f>
        <v>0</v>
      </c>
      <c r="AF24" s="567">
        <f>IF(Staff!$K20="Never",IF(AF$4&gt;=Staff!$I20,MIN(Staff!$J20,Staff!$L20),0),IF(Staff!$K20="Monthly",IF(AF$4=Staff!$I20,MIN(Staff!$J20,Staff!$L20),IF(AF$4&gt;Staff!$I20,MIN(Staff!$L20,AE24+Staff!$J20),0)),IF(Staff!$K20="Quarterly",IF(AF$4=Staff!$I20,MIN(Staff!$J20,Staff!$L20),IF(AF$4&gt;Staff!$I20,IFERROR(MIN(Staff!$L20,IF(ISNUMBER(AC24),AC24,0)+Staff!$J20),Staff!$J20),0)),IF(Staff!$K20="Annually",IF(AF$4=Staff!$I20,MIN(Staff!$J20,Staff!$L20),IF(AF$4&gt;Staff!$I20,IFERROR(MIN(Staff!$L20,T24+Staff!$J20),MIN(Staff!$J20,Staff!$L20)),0))))))</f>
        <v>0</v>
      </c>
      <c r="AG24" s="567">
        <f>IF(Staff!$K20="Never",IF(AG$4&gt;=Staff!$I20,MIN(Staff!$J20,Staff!$L20),0),IF(Staff!$K20="Monthly",IF(AG$4=Staff!$I20,MIN(Staff!$J20,Staff!$L20),IF(AG$4&gt;Staff!$I20,MIN(Staff!$L20,AF24+Staff!$J20),0)),IF(Staff!$K20="Quarterly",IF(AG$4=Staff!$I20,MIN(Staff!$J20,Staff!$L20),IF(AG$4&gt;Staff!$I20,IFERROR(MIN(Staff!$L20,IF(ISNUMBER(AD24),AD24,0)+Staff!$J20),Staff!$J20),0)),IF(Staff!$K20="Annually",IF(AG$4=Staff!$I20,MIN(Staff!$J20,Staff!$L20),IF(AG$4&gt;Staff!$I20,IFERROR(MIN(Staff!$L20,U24+Staff!$J20),MIN(Staff!$J20,Staff!$L20)),0))))))</f>
        <v>0</v>
      </c>
      <c r="AH24" s="567">
        <f>IF(Staff!$K20="Never",IF(AH$4&gt;=Staff!$I20,MIN(Staff!$J20,Staff!$L20),0),IF(Staff!$K20="Monthly",IF(AH$4=Staff!$I20,MIN(Staff!$J20,Staff!$L20),IF(AH$4&gt;Staff!$I20,MIN(Staff!$L20,AG24+Staff!$J20),0)),IF(Staff!$K20="Quarterly",IF(AH$4=Staff!$I20,MIN(Staff!$J20,Staff!$L20),IF(AH$4&gt;Staff!$I20,IFERROR(MIN(Staff!$L20,IF(ISNUMBER(AE24),AE24,0)+Staff!$J20),Staff!$J20),0)),IF(Staff!$K20="Annually",IF(AH$4=Staff!$I20,MIN(Staff!$J20,Staff!$L20),IF(AH$4&gt;Staff!$I20,IFERROR(MIN(Staff!$L20,V24+Staff!$J20),MIN(Staff!$J20,Staff!$L20)),0))))))</f>
        <v>0</v>
      </c>
      <c r="AI24" s="567">
        <f>IF(Staff!$K20="Never",IF(AI$4&gt;=Staff!$I20,MIN(Staff!$J20,Staff!$L20),0),IF(Staff!$K20="Monthly",IF(AI$4=Staff!$I20,MIN(Staff!$J20,Staff!$L20),IF(AI$4&gt;Staff!$I20,MIN(Staff!$L20,AH24+Staff!$J20),0)),IF(Staff!$K20="Quarterly",IF(AI$4=Staff!$I20,MIN(Staff!$J20,Staff!$L20),IF(AI$4&gt;Staff!$I20,IFERROR(MIN(Staff!$L20,IF(ISNUMBER(AF24),AF24,0)+Staff!$J20),Staff!$J20),0)),IF(Staff!$K20="Annually",IF(AI$4=Staff!$I20,MIN(Staff!$J20,Staff!$L20),IF(AI$4&gt;Staff!$I20,IFERROR(MIN(Staff!$L20,W24+Staff!$J20),MIN(Staff!$J20,Staff!$L20)),0))))))</f>
        <v>0</v>
      </c>
      <c r="AJ24" s="567">
        <f>IF(Staff!$K20="Never",IF(AJ$4&gt;=Staff!$I20,MIN(Staff!$J20,Staff!$L20),0),IF(Staff!$K20="Monthly",IF(AJ$4=Staff!$I20,MIN(Staff!$J20,Staff!$L20),IF(AJ$4&gt;Staff!$I20,MIN(Staff!$L20,AI24+Staff!$J20),0)),IF(Staff!$K20="Quarterly",IF(AJ$4=Staff!$I20,MIN(Staff!$J20,Staff!$L20),IF(AJ$4&gt;Staff!$I20,IFERROR(MIN(Staff!$L20,IF(ISNUMBER(AG24),AG24,0)+Staff!$J20),Staff!$J20),0)),IF(Staff!$K20="Annually",IF(AJ$4=Staff!$I20,MIN(Staff!$J20,Staff!$L20),IF(AJ$4&gt;Staff!$I20,IFERROR(MIN(Staff!$L20,X24+Staff!$J20),MIN(Staff!$J20,Staff!$L20)),0))))))</f>
        <v>0</v>
      </c>
      <c r="AK24" s="567">
        <f>IF(Staff!$K20="Never",IF(AK$4&gt;=Staff!$I20,MIN(Staff!$J20,Staff!$L20),0),IF(Staff!$K20="Monthly",IF(AK$4=Staff!$I20,MIN(Staff!$J20,Staff!$L20),IF(AK$4&gt;Staff!$I20,MIN(Staff!$L20,AJ24+Staff!$J20),0)),IF(Staff!$K20="Quarterly",IF(AK$4=Staff!$I20,MIN(Staff!$J20,Staff!$L20),IF(AK$4&gt;Staff!$I20,IFERROR(MIN(Staff!$L20,IF(ISNUMBER(AH24),AH24,0)+Staff!$J20),Staff!$J20),0)),IF(Staff!$K20="Annually",IF(AK$4=Staff!$I20,MIN(Staff!$J20,Staff!$L20),IF(AK$4&gt;Staff!$I20,IFERROR(MIN(Staff!$L20,Y24+Staff!$J20),MIN(Staff!$J20,Staff!$L20)),0))))))</f>
        <v>0</v>
      </c>
      <c r="AL24" s="567">
        <f>IF(Staff!$K20="Never",IF(AL$4&gt;=Staff!$I20,MIN(Staff!$J20,Staff!$L20),0),IF(Staff!$K20="Monthly",IF(AL$4=Staff!$I20,MIN(Staff!$J20,Staff!$L20),IF(AL$4&gt;Staff!$I20,MIN(Staff!$L20,AK24+Staff!$J20),0)),IF(Staff!$K20="Quarterly",IF(AL$4=Staff!$I20,MIN(Staff!$J20,Staff!$L20),IF(AL$4&gt;Staff!$I20,IFERROR(MIN(Staff!$L20,IF(ISNUMBER(AI24),AI24,0)+Staff!$J20),Staff!$J20),0)),IF(Staff!$K20="Annually",IF(AL$4=Staff!$I20,MIN(Staff!$J20,Staff!$L20),IF(AL$4&gt;Staff!$I20,IFERROR(MIN(Staff!$L20,Z24+Staff!$J20),MIN(Staff!$J20,Staff!$L20)),0))))))</f>
        <v>0</v>
      </c>
      <c r="AM24" s="567">
        <f>IF(Staff!$K20="Never",IF(AM$4&gt;=Staff!$I20,MIN(Staff!$J20,Staff!$L20),0),IF(Staff!$K20="Monthly",IF(AM$4=Staff!$I20,MIN(Staff!$J20,Staff!$L20),IF(AM$4&gt;Staff!$I20,MIN(Staff!$L20,AL24+Staff!$J20),0)),IF(Staff!$K20="Quarterly",IF(AM$4=Staff!$I20,MIN(Staff!$J20,Staff!$L20),IF(AM$4&gt;Staff!$I20,IFERROR(MIN(Staff!$L20,IF(ISNUMBER(AJ24),AJ24,0)+Staff!$J20),Staff!$J20),0)),IF(Staff!$K20="Annually",IF(AM$4=Staff!$I20,MIN(Staff!$J20,Staff!$L20),IF(AM$4&gt;Staff!$I20,IFERROR(MIN(Staff!$L20,AA24+Staff!$J20),MIN(Staff!$J20,Staff!$L20)),0))))))</f>
        <v>0</v>
      </c>
      <c r="AN24" s="567">
        <f>IF(Staff!$K20="Never",IF(AN$4&gt;=Staff!$I20,MIN(Staff!$J20,Staff!$L20),0),IF(Staff!$K20="Monthly",IF(AN$4=Staff!$I20,MIN(Staff!$J20,Staff!$L20),IF(AN$4&gt;Staff!$I20,MIN(Staff!$L20,AM24+Staff!$J20),0)),IF(Staff!$K20="Quarterly",IF(AN$4=Staff!$I20,MIN(Staff!$J20,Staff!$L20),IF(AN$4&gt;Staff!$I20,IFERROR(MIN(Staff!$L20,IF(ISNUMBER(AK24),AK24,0)+Staff!$J20),Staff!$J20),0)),IF(Staff!$K20="Annually",IF(AN$4=Staff!$I20,MIN(Staff!$J20,Staff!$L20),IF(AN$4&gt;Staff!$I20,IFERROR(MIN(Staff!$L20,AB24+Staff!$J20),MIN(Staff!$J20,Staff!$L20)),0))))))</f>
        <v>0</v>
      </c>
      <c r="AO24" s="567">
        <f>IF(Staff!$K20="Never",IF(AO$4&gt;=Staff!$I20,MIN(Staff!$J20,Staff!$L20),0),IF(Staff!$K20="Monthly",IF(AO$4=Staff!$I20,MIN(Staff!$J20,Staff!$L20),IF(AO$4&gt;Staff!$I20,MIN(Staff!$L20,AN24+Staff!$J20),0)),IF(Staff!$K20="Quarterly",IF(AO$4=Staff!$I20,MIN(Staff!$J20,Staff!$L20),IF(AO$4&gt;Staff!$I20,IFERROR(MIN(Staff!$L20,IF(ISNUMBER(AL24),AL24,0)+Staff!$J20),Staff!$J20),0)),IF(Staff!$K20="Annually",IF(AO$4=Staff!$I20,MIN(Staff!$J20,Staff!$L20),IF(AO$4&gt;Staff!$I20,IFERROR(MIN(Staff!$L20,AC24+Staff!$J20),MIN(Staff!$J20,Staff!$L20)),0))))))</f>
        <v>0</v>
      </c>
      <c r="AP24" s="567">
        <f>IF(Staff!$K20="Never",IF(AP$4&gt;=Staff!$I20,MIN(Staff!$J20,Staff!$L20),0),IF(Staff!$K20="Monthly",IF(AP$4=Staff!$I20,MIN(Staff!$J20,Staff!$L20),IF(AP$4&gt;Staff!$I20,MIN(Staff!$L20,AO24+Staff!$J20),0)),IF(Staff!$K20="Quarterly",IF(AP$4=Staff!$I20,MIN(Staff!$J20,Staff!$L20),IF(AP$4&gt;Staff!$I20,IFERROR(MIN(Staff!$L20,IF(ISNUMBER(AM24),AM24,0)+Staff!$J20),Staff!$J20),0)),IF(Staff!$K20="Annually",IF(AP$4=Staff!$I20,MIN(Staff!$J20,Staff!$L20),IF(AP$4&gt;Staff!$I20,IFERROR(MIN(Staff!$L20,AD24+Staff!$J20),MIN(Staff!$J20,Staff!$L20)),0))))))</f>
        <v>0</v>
      </c>
      <c r="AQ24" s="567">
        <f>IF(Staff!$K20="Never",IF(AQ$4&gt;=Staff!$I20,MIN(Staff!$J20,Staff!$L20),0),IF(Staff!$K20="Monthly",IF(AQ$4=Staff!$I20,MIN(Staff!$J20,Staff!$L20),IF(AQ$4&gt;Staff!$I20,MIN(Staff!$L20,AP24+Staff!$J20),0)),IF(Staff!$K20="Quarterly",IF(AQ$4=Staff!$I20,MIN(Staff!$J20,Staff!$L20),IF(AQ$4&gt;Staff!$I20,IFERROR(MIN(Staff!$L20,IF(ISNUMBER(AN24),AN24,0)+Staff!$J20),Staff!$J20),0)),IF(Staff!$K20="Annually",IF(AQ$4=Staff!$I20,MIN(Staff!$J20,Staff!$L20),IF(AQ$4&gt;Staff!$I20,IFERROR(MIN(Staff!$L20,AE24+Staff!$J20),MIN(Staff!$J20,Staff!$L20)),0))))))</f>
        <v>0</v>
      </c>
      <c r="AR24" s="567">
        <f>IF(Staff!$K20="Never",IF(AR$4&gt;=Staff!$I20,MIN(Staff!$J20,Staff!$L20),0),IF(Staff!$K20="Monthly",IF(AR$4=Staff!$I20,MIN(Staff!$J20,Staff!$L20),IF(AR$4&gt;Staff!$I20,MIN(Staff!$L20,AQ24+Staff!$J20),0)),IF(Staff!$K20="Quarterly",IF(AR$4=Staff!$I20,MIN(Staff!$J20,Staff!$L20),IF(AR$4&gt;Staff!$I20,IFERROR(MIN(Staff!$L20,IF(ISNUMBER(AO24),AO24,0)+Staff!$J20),Staff!$J20),0)),IF(Staff!$K20="Annually",IF(AR$4=Staff!$I20,MIN(Staff!$J20,Staff!$L20),IF(AR$4&gt;Staff!$I20,IFERROR(MIN(Staff!$L20,AF24+Staff!$J20),MIN(Staff!$J20,Staff!$L20)),0))))))</f>
        <v>0</v>
      </c>
      <c r="AS24" s="567">
        <f>IF(Staff!$K20="Never",IF(AS$4&gt;=Staff!$I20,MIN(Staff!$J20,Staff!$L20),0),IF(Staff!$K20="Monthly",IF(AS$4=Staff!$I20,MIN(Staff!$J20,Staff!$L20),IF(AS$4&gt;Staff!$I20,MIN(Staff!$L20,AR24+Staff!$J20),0)),IF(Staff!$K20="Quarterly",IF(AS$4=Staff!$I20,MIN(Staff!$J20,Staff!$L20),IF(AS$4&gt;Staff!$I20,IFERROR(MIN(Staff!$L20,IF(ISNUMBER(AP24),AP24,0)+Staff!$J20),Staff!$J20),0)),IF(Staff!$K20="Annually",IF(AS$4=Staff!$I20,MIN(Staff!$J20,Staff!$L20),IF(AS$4&gt;Staff!$I20,IFERROR(MIN(Staff!$L20,AG24+Staff!$J20),MIN(Staff!$J20,Staff!$L20)),0))))))</f>
        <v>0</v>
      </c>
      <c r="AT24" s="567">
        <f>IF(Staff!$K20="Never",IF(AT$4&gt;=Staff!$I20,MIN(Staff!$J20,Staff!$L20),0),IF(Staff!$K20="Monthly",IF(AT$4=Staff!$I20,MIN(Staff!$J20,Staff!$L20),IF(AT$4&gt;Staff!$I20,MIN(Staff!$L20,AS24+Staff!$J20),0)),IF(Staff!$K20="Quarterly",IF(AT$4=Staff!$I20,MIN(Staff!$J20,Staff!$L20),IF(AT$4&gt;Staff!$I20,IFERROR(MIN(Staff!$L20,IF(ISNUMBER(AQ24),AQ24,0)+Staff!$J20),Staff!$J20),0)),IF(Staff!$K20="Annually",IF(AT$4=Staff!$I20,MIN(Staff!$J20,Staff!$L20),IF(AT$4&gt;Staff!$I20,IFERROR(MIN(Staff!$L20,AH24+Staff!$J20),MIN(Staff!$J20,Staff!$L20)),0))))))</f>
        <v>0</v>
      </c>
      <c r="AU24" s="567">
        <f>IF(Staff!$K20="Never",IF(AU$4&gt;=Staff!$I20,MIN(Staff!$J20,Staff!$L20),0),IF(Staff!$K20="Monthly",IF(AU$4=Staff!$I20,MIN(Staff!$J20,Staff!$L20),IF(AU$4&gt;Staff!$I20,MIN(Staff!$L20,AT24+Staff!$J20),0)),IF(Staff!$K20="Quarterly",IF(AU$4=Staff!$I20,MIN(Staff!$J20,Staff!$L20),IF(AU$4&gt;Staff!$I20,IFERROR(MIN(Staff!$L20,IF(ISNUMBER(AR24),AR24,0)+Staff!$J20),Staff!$J20),0)),IF(Staff!$K20="Annually",IF(AU$4=Staff!$I20,MIN(Staff!$J20,Staff!$L20),IF(AU$4&gt;Staff!$I20,IFERROR(MIN(Staff!$L20,AI24+Staff!$J20),MIN(Staff!$J20,Staff!$L20)),0))))))</f>
        <v>0</v>
      </c>
      <c r="AV24" s="567">
        <f>IF(Staff!$K20="Never",IF(AV$4&gt;=Staff!$I20,MIN(Staff!$J20,Staff!$L20),0),IF(Staff!$K20="Monthly",IF(AV$4=Staff!$I20,MIN(Staff!$J20,Staff!$L20),IF(AV$4&gt;Staff!$I20,MIN(Staff!$L20,AU24+Staff!$J20),0)),IF(Staff!$K20="Quarterly",IF(AV$4=Staff!$I20,MIN(Staff!$J20,Staff!$L20),IF(AV$4&gt;Staff!$I20,IFERROR(MIN(Staff!$L20,IF(ISNUMBER(AS24),AS24,0)+Staff!$J20),Staff!$J20),0)),IF(Staff!$K20="Annually",IF(AV$4=Staff!$I20,MIN(Staff!$J20,Staff!$L20),IF(AV$4&gt;Staff!$I20,IFERROR(MIN(Staff!$L20,AJ24+Staff!$J20),MIN(Staff!$J20,Staff!$L20)),0))))))</f>
        <v>0</v>
      </c>
      <c r="AW24" s="567">
        <f>IF(Staff!$K20="Never",IF(AW$4&gt;=Staff!$I20,MIN(Staff!$J20,Staff!$L20),0),IF(Staff!$K20="Monthly",IF(AW$4=Staff!$I20,MIN(Staff!$J20,Staff!$L20),IF(AW$4&gt;Staff!$I20,MIN(Staff!$L20,AV24+Staff!$J20),0)),IF(Staff!$K20="Quarterly",IF(AW$4=Staff!$I20,MIN(Staff!$J20,Staff!$L20),IF(AW$4&gt;Staff!$I20,IFERROR(MIN(Staff!$L20,IF(ISNUMBER(AT24),AT24,0)+Staff!$J20),Staff!$J20),0)),IF(Staff!$K20="Annually",IF(AW$4=Staff!$I20,MIN(Staff!$J20,Staff!$L20),IF(AW$4&gt;Staff!$I20,IFERROR(MIN(Staff!$L20,AK24+Staff!$J20),MIN(Staff!$J20,Staff!$L20)),0))))))</f>
        <v>0</v>
      </c>
      <c r="AX24" s="567">
        <f>IF(Staff!$K20="Never",IF(AX$4&gt;=Staff!$I20,MIN(Staff!$J20,Staff!$L20),0),IF(Staff!$K20="Monthly",IF(AX$4=Staff!$I20,MIN(Staff!$J20,Staff!$L20),IF(AX$4&gt;Staff!$I20,MIN(Staff!$L20,AW24+Staff!$J20),0)),IF(Staff!$K20="Quarterly",IF(AX$4=Staff!$I20,MIN(Staff!$J20,Staff!$L20),IF(AX$4&gt;Staff!$I20,IFERROR(MIN(Staff!$L20,IF(ISNUMBER(AU24),AU24,0)+Staff!$J20),Staff!$J20),0)),IF(Staff!$K20="Annually",IF(AX$4=Staff!$I20,MIN(Staff!$J20,Staff!$L20),IF(AX$4&gt;Staff!$I20,IFERROR(MIN(Staff!$L20,AL24+Staff!$J20),MIN(Staff!$J20,Staff!$L20)),0))))))</f>
        <v>0</v>
      </c>
      <c r="AY24" s="567">
        <f>IF(Staff!$K20="Never",IF(AY$4&gt;=Staff!$I20,MIN(Staff!$J20,Staff!$L20),0),IF(Staff!$K20="Monthly",IF(AY$4=Staff!$I20,MIN(Staff!$J20,Staff!$L20),IF(AY$4&gt;Staff!$I20,MIN(Staff!$L20,AX24+Staff!$J20),0)),IF(Staff!$K20="Quarterly",IF(AY$4=Staff!$I20,MIN(Staff!$J20,Staff!$L20),IF(AY$4&gt;Staff!$I20,IFERROR(MIN(Staff!$L20,IF(ISNUMBER(AV24),AV24,0)+Staff!$J20),Staff!$J20),0)),IF(Staff!$K20="Annually",IF(AY$4=Staff!$I20,MIN(Staff!$J20,Staff!$L20),IF(AY$4&gt;Staff!$I20,IFERROR(MIN(Staff!$L20,AM24+Staff!$J20),MIN(Staff!$J20,Staff!$L20)),0))))))</f>
        <v>0</v>
      </c>
      <c r="AZ24" s="567">
        <f>IF(Staff!$K20="Never",IF(AZ$4&gt;=Staff!$I20,MIN(Staff!$J20,Staff!$L20),0),IF(Staff!$K20="Monthly",IF(AZ$4=Staff!$I20,MIN(Staff!$J20,Staff!$L20),IF(AZ$4&gt;Staff!$I20,MIN(Staff!$L20,AY24+Staff!$J20),0)),IF(Staff!$K20="Quarterly",IF(AZ$4=Staff!$I20,MIN(Staff!$J20,Staff!$L20),IF(AZ$4&gt;Staff!$I20,IFERROR(MIN(Staff!$L20,IF(ISNUMBER(AW24),AW24,0)+Staff!$J20),Staff!$J20),0)),IF(Staff!$K20="Annually",IF(AZ$4=Staff!$I20,MIN(Staff!$J20,Staff!$L20),IF(AZ$4&gt;Staff!$I20,IFERROR(MIN(Staff!$L20,AN24+Staff!$J20),MIN(Staff!$J20,Staff!$L20)),0))))))</f>
        <v>0</v>
      </c>
      <c r="BA24" s="567">
        <f>IF(Staff!$K20="Never",IF(BA$4&gt;=Staff!$I20,MIN(Staff!$J20,Staff!$L20),0),IF(Staff!$K20="Monthly",IF(BA$4=Staff!$I20,MIN(Staff!$J20,Staff!$L20),IF(BA$4&gt;Staff!$I20,MIN(Staff!$L20,AZ24+Staff!$J20),0)),IF(Staff!$K20="Quarterly",IF(BA$4=Staff!$I20,MIN(Staff!$J20,Staff!$L20),IF(BA$4&gt;Staff!$I20,IFERROR(MIN(Staff!$L20,IF(ISNUMBER(AX24),AX24,0)+Staff!$J20),Staff!$J20),0)),IF(Staff!$K20="Annually",IF(BA$4=Staff!$I20,MIN(Staff!$J20,Staff!$L20),IF(BA$4&gt;Staff!$I20,IFERROR(MIN(Staff!$L20,AO24+Staff!$J20),MIN(Staff!$J20,Staff!$L20)),0))))))</f>
        <v>0</v>
      </c>
      <c r="BB24" s="567">
        <f>IF(Staff!$K20="Never",IF(BB$4&gt;=Staff!$I20,MIN(Staff!$J20,Staff!$L20),0),IF(Staff!$K20="Monthly",IF(BB$4=Staff!$I20,MIN(Staff!$J20,Staff!$L20),IF(BB$4&gt;Staff!$I20,MIN(Staff!$L20,BA24+Staff!$J20),0)),IF(Staff!$K20="Quarterly",IF(BB$4=Staff!$I20,MIN(Staff!$J20,Staff!$L20),IF(BB$4&gt;Staff!$I20,IFERROR(MIN(Staff!$L20,IF(ISNUMBER(AY24),AY24,0)+Staff!$J20),Staff!$J20),0)),IF(Staff!$K20="Annually",IF(BB$4=Staff!$I20,MIN(Staff!$J20,Staff!$L20),IF(BB$4&gt;Staff!$I20,IFERROR(MIN(Staff!$L20,AP24+Staff!$J20),MIN(Staff!$J20,Staff!$L20)),0))))))</f>
        <v>0</v>
      </c>
      <c r="BC24" s="567">
        <f>IF(Staff!$K20="Never",IF(BC$4&gt;=Staff!$I20,MIN(Staff!$J20,Staff!$L20),0),IF(Staff!$K20="Monthly",IF(BC$4=Staff!$I20,MIN(Staff!$J20,Staff!$L20),IF(BC$4&gt;Staff!$I20,MIN(Staff!$L20,BB24+Staff!$J20),0)),IF(Staff!$K20="Quarterly",IF(BC$4=Staff!$I20,MIN(Staff!$J20,Staff!$L20),IF(BC$4&gt;Staff!$I20,IFERROR(MIN(Staff!$L20,IF(ISNUMBER(AZ24),AZ24,0)+Staff!$J20),Staff!$J20),0)),IF(Staff!$K20="Annually",IF(BC$4=Staff!$I20,MIN(Staff!$J20,Staff!$L20),IF(BC$4&gt;Staff!$I20,IFERROR(MIN(Staff!$L20,AQ24+Staff!$J20),MIN(Staff!$J20,Staff!$L20)),0))))))</f>
        <v>0</v>
      </c>
      <c r="BD24" s="567">
        <f>IF(Staff!$K20="Never",IF(BD$4&gt;=Staff!$I20,MIN(Staff!$J20,Staff!$L20),0),IF(Staff!$K20="Monthly",IF(BD$4=Staff!$I20,MIN(Staff!$J20,Staff!$L20),IF(BD$4&gt;Staff!$I20,MIN(Staff!$L20,BC24+Staff!$J20),0)),IF(Staff!$K20="Quarterly",IF(BD$4=Staff!$I20,MIN(Staff!$J20,Staff!$L20),IF(BD$4&gt;Staff!$I20,IFERROR(MIN(Staff!$L20,IF(ISNUMBER(BA24),BA24,0)+Staff!$J20),Staff!$J20),0)),IF(Staff!$K20="Annually",IF(BD$4=Staff!$I20,MIN(Staff!$J20,Staff!$L20),IF(BD$4&gt;Staff!$I20,IFERROR(MIN(Staff!$L20,AR24+Staff!$J20),MIN(Staff!$J20,Staff!$L20)),0))))))</f>
        <v>0</v>
      </c>
      <c r="BE24" s="567">
        <f>IF(Staff!$K20="Never",IF(BE$4&gt;=Staff!$I20,MIN(Staff!$J20,Staff!$L20),0),IF(Staff!$K20="Monthly",IF(BE$4=Staff!$I20,MIN(Staff!$J20,Staff!$L20),IF(BE$4&gt;Staff!$I20,MIN(Staff!$L20,BD24+Staff!$J20),0)),IF(Staff!$K20="Quarterly",IF(BE$4=Staff!$I20,MIN(Staff!$J20,Staff!$L20),IF(BE$4&gt;Staff!$I20,IFERROR(MIN(Staff!$L20,IF(ISNUMBER(BB24),BB24,0)+Staff!$J20),Staff!$J20),0)),IF(Staff!$K20="Annually",IF(BE$4=Staff!$I20,MIN(Staff!$J20,Staff!$L20),IF(BE$4&gt;Staff!$I20,IFERROR(MIN(Staff!$L20,AS24+Staff!$J20),MIN(Staff!$J20,Staff!$L20)),0))))))</f>
        <v>0</v>
      </c>
      <c r="BF24" s="567">
        <f>IF(Staff!$K20="Never",IF(BF$4&gt;=Staff!$I20,MIN(Staff!$J20,Staff!$L20),0),IF(Staff!$K20="Monthly",IF(BF$4=Staff!$I20,MIN(Staff!$J20,Staff!$L20),IF(BF$4&gt;Staff!$I20,MIN(Staff!$L20,BE24+Staff!$J20),0)),IF(Staff!$K20="Quarterly",IF(BF$4=Staff!$I20,MIN(Staff!$J20,Staff!$L20),IF(BF$4&gt;Staff!$I20,IFERROR(MIN(Staff!$L20,IF(ISNUMBER(BC24),BC24,0)+Staff!$J20),Staff!$J20),0)),IF(Staff!$K20="Annually",IF(BF$4=Staff!$I20,MIN(Staff!$J20,Staff!$L20),IF(BF$4&gt;Staff!$I20,IFERROR(MIN(Staff!$L20,AT24+Staff!$J20),MIN(Staff!$J20,Staff!$L20)),0))))))</f>
        <v>0</v>
      </c>
      <c r="BG24" s="567">
        <f>IF(Staff!$K20="Never",IF(BG$4&gt;=Staff!$I20,MIN(Staff!$J20,Staff!$L20),0),IF(Staff!$K20="Monthly",IF(BG$4=Staff!$I20,MIN(Staff!$J20,Staff!$L20),IF(BG$4&gt;Staff!$I20,MIN(Staff!$L20,BF24+Staff!$J20),0)),IF(Staff!$K20="Quarterly",IF(BG$4=Staff!$I20,MIN(Staff!$J20,Staff!$L20),IF(BG$4&gt;Staff!$I20,IFERROR(MIN(Staff!$L20,IF(ISNUMBER(BD24),BD24,0)+Staff!$J20),Staff!$J20),0)),IF(Staff!$K20="Annually",IF(BG$4=Staff!$I20,MIN(Staff!$J20,Staff!$L20),IF(BG$4&gt;Staff!$I20,IFERROR(MIN(Staff!$L20,AU24+Staff!$J20),MIN(Staff!$J20,Staff!$L20)),0))))))</f>
        <v>0</v>
      </c>
      <c r="BH24" s="567">
        <f>IF(Staff!$K20="Never",IF(BH$4&gt;=Staff!$I20,MIN(Staff!$J20,Staff!$L20),0),IF(Staff!$K20="Monthly",IF(BH$4=Staff!$I20,MIN(Staff!$J20,Staff!$L20),IF(BH$4&gt;Staff!$I20,MIN(Staff!$L20,BG24+Staff!$J20),0)),IF(Staff!$K20="Quarterly",IF(BH$4=Staff!$I20,MIN(Staff!$J20,Staff!$L20),IF(BH$4&gt;Staff!$I20,IFERROR(MIN(Staff!$L20,IF(ISNUMBER(BE24),BE24,0)+Staff!$J20),Staff!$J20),0)),IF(Staff!$K20="Annually",IF(BH$4=Staff!$I20,MIN(Staff!$J20,Staff!$L20),IF(BH$4&gt;Staff!$I20,IFERROR(MIN(Staff!$L20,AV24+Staff!$J20),MIN(Staff!$J20,Staff!$L20)),0))))))</f>
        <v>0</v>
      </c>
      <c r="BI24" s="567">
        <f>IF(Staff!$K20="Never",IF(BI$4&gt;=Staff!$I20,MIN(Staff!$J20,Staff!$L20),0),IF(Staff!$K20="Monthly",IF(BI$4=Staff!$I20,MIN(Staff!$J20,Staff!$L20),IF(BI$4&gt;Staff!$I20,MIN(Staff!$L20,BH24+Staff!$J20),0)),IF(Staff!$K20="Quarterly",IF(BI$4=Staff!$I20,MIN(Staff!$J20,Staff!$L20),IF(BI$4&gt;Staff!$I20,IFERROR(MIN(Staff!$L20,IF(ISNUMBER(BF24),BF24,0)+Staff!$J20),Staff!$J20),0)),IF(Staff!$K20="Annually",IF(BI$4=Staff!$I20,MIN(Staff!$J20,Staff!$L20),IF(BI$4&gt;Staff!$I20,IFERROR(MIN(Staff!$L20,AW24+Staff!$J20),MIN(Staff!$J20,Staff!$L20)),0))))))</f>
        <v>0</v>
      </c>
      <c r="BJ24" s="567">
        <f>IF(Staff!$K20="Never",IF(BJ$4&gt;=Staff!$I20,MIN(Staff!$J20,Staff!$L20),0),IF(Staff!$K20="Monthly",IF(BJ$4=Staff!$I20,MIN(Staff!$J20,Staff!$L20),IF(BJ$4&gt;Staff!$I20,MIN(Staff!$L20,BI24+Staff!$J20),0)),IF(Staff!$K20="Quarterly",IF(BJ$4=Staff!$I20,MIN(Staff!$J20,Staff!$L20),IF(BJ$4&gt;Staff!$I20,IFERROR(MIN(Staff!$L20,IF(ISNUMBER(BG24),BG24,0)+Staff!$J20),Staff!$J20),0)),IF(Staff!$K20="Annually",IF(BJ$4=Staff!$I20,MIN(Staff!$J20,Staff!$L20),IF(BJ$4&gt;Staff!$I20,IFERROR(MIN(Staff!$L20,AX24+Staff!$J20),MIN(Staff!$J20,Staff!$L20)),0))))))</f>
        <v>0</v>
      </c>
      <c r="BK24" s="567">
        <f>IF(Staff!$K20="Never",IF(BK$4&gt;=Staff!$I20,MIN(Staff!$J20,Staff!$L20),0),IF(Staff!$K20="Monthly",IF(BK$4=Staff!$I20,MIN(Staff!$J20,Staff!$L20),IF(BK$4&gt;Staff!$I20,MIN(Staff!$L20,BJ24+Staff!$J20),0)),IF(Staff!$K20="Quarterly",IF(BK$4=Staff!$I20,MIN(Staff!$J20,Staff!$L20),IF(BK$4&gt;Staff!$I20,IFERROR(MIN(Staff!$L20,IF(ISNUMBER(BH24),BH24,0)+Staff!$J20),Staff!$J20),0)),IF(Staff!$K20="Annually",IF(BK$4=Staff!$I20,MIN(Staff!$J20,Staff!$L20),IF(BK$4&gt;Staff!$I20,IFERROR(MIN(Staff!$L20,AY24+Staff!$J20),MIN(Staff!$J20,Staff!$L20)),0))))))</f>
        <v>0</v>
      </c>
      <c r="BL24" s="567">
        <f>IF(Staff!$K20="Never",IF(BL$4&gt;=Staff!$I20,MIN(Staff!$J20,Staff!$L20),0),IF(Staff!$K20="Monthly",IF(BL$4=Staff!$I20,MIN(Staff!$J20,Staff!$L20),IF(BL$4&gt;Staff!$I20,MIN(Staff!$L20,BK24+Staff!$J20),0)),IF(Staff!$K20="Quarterly",IF(BL$4=Staff!$I20,MIN(Staff!$J20,Staff!$L20),IF(BL$4&gt;Staff!$I20,IFERROR(MIN(Staff!$L20,IF(ISNUMBER(BI24),BI24,0)+Staff!$J20),Staff!$J20),0)),IF(Staff!$K20="Annually",IF(BL$4=Staff!$I20,MIN(Staff!$J20,Staff!$L20),IF(BL$4&gt;Staff!$I20,IFERROR(MIN(Staff!$L20,AZ24+Staff!$J20),MIN(Staff!$J20,Staff!$L20)),0))))))</f>
        <v>0</v>
      </c>
      <c r="BM24" s="567">
        <f>IF(Staff!$K20="Never",IF(BM$4&gt;=Staff!$I20,MIN(Staff!$J20,Staff!$L20),0),IF(Staff!$K20="Monthly",IF(BM$4=Staff!$I20,MIN(Staff!$J20,Staff!$L20),IF(BM$4&gt;Staff!$I20,MIN(Staff!$L20,BL24+Staff!$J20),0)),IF(Staff!$K20="Quarterly",IF(BM$4=Staff!$I20,MIN(Staff!$J20,Staff!$L20),IF(BM$4&gt;Staff!$I20,IFERROR(MIN(Staff!$L20,IF(ISNUMBER(BJ24),BJ24,0)+Staff!$J20),Staff!$J20),0)),IF(Staff!$K20="Annually",IF(BM$4=Staff!$I20,MIN(Staff!$J20,Staff!$L20),IF(BM$4&gt;Staff!$I20,IFERROR(MIN(Staff!$L20,BA24+Staff!$J20),MIN(Staff!$J20,Staff!$L20)),0))))))</f>
        <v>0</v>
      </c>
      <c r="BN24" s="567">
        <f>IF(Staff!$K20="Never",IF(BN$4&gt;=Staff!$I20,MIN(Staff!$J20,Staff!$L20),0),IF(Staff!$K20="Monthly",IF(BN$4=Staff!$I20,MIN(Staff!$J20,Staff!$L20),IF(BN$4&gt;Staff!$I20,MIN(Staff!$L20,BM24+Staff!$J20),0)),IF(Staff!$K20="Quarterly",IF(BN$4=Staff!$I20,MIN(Staff!$J20,Staff!$L20),IF(BN$4&gt;Staff!$I20,IFERROR(MIN(Staff!$L20,IF(ISNUMBER(BK24),BK24,0)+Staff!$J20),Staff!$J20),0)),IF(Staff!$K20="Annually",IF(BN$4=Staff!$I20,MIN(Staff!$J20,Staff!$L20),IF(BN$4&gt;Staff!$I20,IFERROR(MIN(Staff!$L20,BB24+Staff!$J20),MIN(Staff!$J20,Staff!$L20)),0))))))</f>
        <v>0</v>
      </c>
      <c r="BO24" s="567">
        <f>IF(Staff!$K20="Never",IF(BO$4&gt;=Staff!$I20,MIN(Staff!$J20,Staff!$L20),0),IF(Staff!$K20="Monthly",IF(BO$4=Staff!$I20,MIN(Staff!$J20,Staff!$L20),IF(BO$4&gt;Staff!$I20,MIN(Staff!$L20,BN24+Staff!$J20),0)),IF(Staff!$K20="Quarterly",IF(BO$4=Staff!$I20,MIN(Staff!$J20,Staff!$L20),IF(BO$4&gt;Staff!$I20,IFERROR(MIN(Staff!$L20,IF(ISNUMBER(BL24),BL24,0)+Staff!$J20),Staff!$J20),0)),IF(Staff!$K20="Annually",IF(BO$4=Staff!$I20,MIN(Staff!$J20,Staff!$L20),IF(BO$4&gt;Staff!$I20,IFERROR(MIN(Staff!$L20,BC24+Staff!$J20),MIN(Staff!$J20,Staff!$L20)),0))))))</f>
        <v>0</v>
      </c>
      <c r="BP24" s="567">
        <f>IF(Staff!$K20="Never",IF(BP$4&gt;=Staff!$I20,MIN(Staff!$J20,Staff!$L20),0),IF(Staff!$K20="Monthly",IF(BP$4=Staff!$I20,MIN(Staff!$J20,Staff!$L20),IF(BP$4&gt;Staff!$I20,MIN(Staff!$L20,BO24+Staff!$J20),0)),IF(Staff!$K20="Quarterly",IF(BP$4=Staff!$I20,MIN(Staff!$J20,Staff!$L20),IF(BP$4&gt;Staff!$I20,IFERROR(MIN(Staff!$L20,IF(ISNUMBER(BM24),BM24,0)+Staff!$J20),Staff!$J20),0)),IF(Staff!$K20="Annually",IF(BP$4=Staff!$I20,MIN(Staff!$J20,Staff!$L20),IF(BP$4&gt;Staff!$I20,IFERROR(MIN(Staff!$L20,BD24+Staff!$J20),MIN(Staff!$J20,Staff!$L20)),0))))))</f>
        <v>0</v>
      </c>
      <c r="BQ24" s="567">
        <f>IF(Staff!$K20="Never",IF(BQ$4&gt;=Staff!$I20,MIN(Staff!$J20,Staff!$L20),0),IF(Staff!$K20="Monthly",IF(BQ$4=Staff!$I20,MIN(Staff!$J20,Staff!$L20),IF(BQ$4&gt;Staff!$I20,MIN(Staff!$L20,BP24+Staff!$J20),0)),IF(Staff!$K20="Quarterly",IF(BQ$4=Staff!$I20,MIN(Staff!$J20,Staff!$L20),IF(BQ$4&gt;Staff!$I20,IFERROR(MIN(Staff!$L20,IF(ISNUMBER(BN24),BN24,0)+Staff!$J20),Staff!$J20),0)),IF(Staff!$K20="Annually",IF(BQ$4=Staff!$I20,MIN(Staff!$J20,Staff!$L20),IF(BQ$4&gt;Staff!$I20,IFERROR(MIN(Staff!$L20,BE24+Staff!$J20),MIN(Staff!$J20,Staff!$L20)),0))))))</f>
        <v>0</v>
      </c>
      <c r="BR24" s="567">
        <f>IF(Staff!$K20="Never",IF(BR$4&gt;=Staff!$I20,MIN(Staff!$J20,Staff!$L20),0),IF(Staff!$K20="Monthly",IF(BR$4=Staff!$I20,MIN(Staff!$J20,Staff!$L20),IF(BR$4&gt;Staff!$I20,MIN(Staff!$L20,BQ24+Staff!$J20),0)),IF(Staff!$K20="Quarterly",IF(BR$4=Staff!$I20,MIN(Staff!$J20,Staff!$L20),IF(BR$4&gt;Staff!$I20,IFERROR(MIN(Staff!$L20,IF(ISNUMBER(BO24),BO24,0)+Staff!$J20),Staff!$J20),0)),IF(Staff!$K20="Annually",IF(BR$4=Staff!$I20,MIN(Staff!$J20,Staff!$L20),IF(BR$4&gt;Staff!$I20,IFERROR(MIN(Staff!$L20,BF24+Staff!$J20),MIN(Staff!$J20,Staff!$L20)),0))))))</f>
        <v>0</v>
      </c>
      <c r="BS24" s="567">
        <f>IF(Staff!$K20="Never",IF(BS$4&gt;=Staff!$I20,MIN(Staff!$J20,Staff!$L20),0),IF(Staff!$K20="Monthly",IF(BS$4=Staff!$I20,MIN(Staff!$J20,Staff!$L20),IF(BS$4&gt;Staff!$I20,MIN(Staff!$L20,BR24+Staff!$J20),0)),IF(Staff!$K20="Quarterly",IF(BS$4=Staff!$I20,MIN(Staff!$J20,Staff!$L20),IF(BS$4&gt;Staff!$I20,IFERROR(MIN(Staff!$L20,IF(ISNUMBER(BP24),BP24,0)+Staff!$J20),Staff!$J20),0)),IF(Staff!$K20="Annually",IF(BS$4=Staff!$I20,MIN(Staff!$J20,Staff!$L20),IF(BS$4&gt;Staff!$I20,IFERROR(MIN(Staff!$L20,BG24+Staff!$J20),MIN(Staff!$J20,Staff!$L20)),0))))))</f>
        <v>0</v>
      </c>
      <c r="BT24" s="567">
        <f>IF(Staff!$K20="Never",IF(BT$4&gt;=Staff!$I20,MIN(Staff!$J20,Staff!$L20),0),IF(Staff!$K20="Monthly",IF(BT$4=Staff!$I20,MIN(Staff!$J20,Staff!$L20),IF(BT$4&gt;Staff!$I20,MIN(Staff!$L20,BS24+Staff!$J20),0)),IF(Staff!$K20="Quarterly",IF(BT$4=Staff!$I20,MIN(Staff!$J20,Staff!$L20),IF(BT$4&gt;Staff!$I20,IFERROR(MIN(Staff!$L20,IF(ISNUMBER(BQ24),BQ24,0)+Staff!$J20),Staff!$J20),0)),IF(Staff!$K20="Annually",IF(BT$4=Staff!$I20,MIN(Staff!$J20,Staff!$L20),IF(BT$4&gt;Staff!$I20,IFERROR(MIN(Staff!$L20,BH24+Staff!$J20),MIN(Staff!$J20,Staff!$L20)),0))))))</f>
        <v>0</v>
      </c>
      <c r="BU24" s="567">
        <f>IF(Staff!$K20="Never",IF(BU$4&gt;=Staff!$I20,MIN(Staff!$J20,Staff!$L20),0),IF(Staff!$K20="Monthly",IF(BU$4=Staff!$I20,MIN(Staff!$J20,Staff!$L20),IF(BU$4&gt;Staff!$I20,MIN(Staff!$L20,BT24+Staff!$J20),0)),IF(Staff!$K20="Quarterly",IF(BU$4=Staff!$I20,MIN(Staff!$J20,Staff!$L20),IF(BU$4&gt;Staff!$I20,IFERROR(MIN(Staff!$L20,IF(ISNUMBER(BR24),BR24,0)+Staff!$J20),Staff!$J20),0)),IF(Staff!$K20="Annually",IF(BU$4=Staff!$I20,MIN(Staff!$J20,Staff!$L20),IF(BU$4&gt;Staff!$I20,IFERROR(MIN(Staff!$L20,BI24+Staff!$J20),MIN(Staff!$J20,Staff!$L20)),0))))))</f>
        <v>0</v>
      </c>
      <c r="BV24" s="567">
        <f>IF(Staff!$K20="Never",IF(BV$4&gt;=Staff!$I20,MIN(Staff!$J20,Staff!$L20),0),IF(Staff!$K20="Monthly",IF(BV$4=Staff!$I20,MIN(Staff!$J20,Staff!$L20),IF(BV$4&gt;Staff!$I20,MIN(Staff!$L20,BU24+Staff!$J20),0)),IF(Staff!$K20="Quarterly",IF(BV$4=Staff!$I20,MIN(Staff!$J20,Staff!$L20),IF(BV$4&gt;Staff!$I20,IFERROR(MIN(Staff!$L20,IF(ISNUMBER(BS24),BS24,0)+Staff!$J20),Staff!$J20),0)),IF(Staff!$K20="Annually",IF(BV$4=Staff!$I20,MIN(Staff!$J20,Staff!$L20),IF(BV$4&gt;Staff!$I20,IFERROR(MIN(Staff!$L20,BJ24+Staff!$J20),MIN(Staff!$J20,Staff!$L20)),0))))))</f>
        <v>0</v>
      </c>
      <c r="BW24" s="567">
        <f>IF(Staff!$K20="Never",IF(BW$4&gt;=Staff!$I20,MIN(Staff!$J20,Staff!$L20),0),IF(Staff!$K20="Monthly",IF(BW$4=Staff!$I20,MIN(Staff!$J20,Staff!$L20),IF(BW$4&gt;Staff!$I20,MIN(Staff!$L20,BV24+Staff!$J20),0)),IF(Staff!$K20="Quarterly",IF(BW$4=Staff!$I20,MIN(Staff!$J20,Staff!$L20),IF(BW$4&gt;Staff!$I20,IFERROR(MIN(Staff!$L20,IF(ISNUMBER(BT24),BT24,0)+Staff!$J20),Staff!$J20),0)),IF(Staff!$K20="Annually",IF(BW$4=Staff!$I20,MIN(Staff!$J20,Staff!$L20),IF(BW$4&gt;Staff!$I20,IFERROR(MIN(Staff!$L20,BK24+Staff!$J20),MIN(Staff!$J20,Staff!$L20)),0))))))</f>
        <v>0</v>
      </c>
      <c r="BX24" s="567">
        <f>IF(Staff!$K20="Never",IF(BX$4&gt;=Staff!$I20,MIN(Staff!$J20,Staff!$L20),0),IF(Staff!$K20="Monthly",IF(BX$4=Staff!$I20,MIN(Staff!$J20,Staff!$L20),IF(BX$4&gt;Staff!$I20,MIN(Staff!$L20,BW24+Staff!$J20),0)),IF(Staff!$K20="Quarterly",IF(BX$4=Staff!$I20,MIN(Staff!$J20,Staff!$L20),IF(BX$4&gt;Staff!$I20,IFERROR(MIN(Staff!$L20,IF(ISNUMBER(BU24),BU24,0)+Staff!$J20),Staff!$J20),0)),IF(Staff!$K20="Annually",IF(BX$4=Staff!$I20,MIN(Staff!$J20,Staff!$L20),IF(BX$4&gt;Staff!$I20,IFERROR(MIN(Staff!$L20,BL24+Staff!$J20),MIN(Staff!$J20,Staff!$L20)),0))))))</f>
        <v>0</v>
      </c>
      <c r="BY24" s="567">
        <f>IF(Staff!$K20="Never",IF(BY$4&gt;=Staff!$I20,MIN(Staff!$J20,Staff!$L20),0),IF(Staff!$K20="Monthly",IF(BY$4=Staff!$I20,MIN(Staff!$J20,Staff!$L20),IF(BY$4&gt;Staff!$I20,MIN(Staff!$L20,BX24+Staff!$J20),0)),IF(Staff!$K20="Quarterly",IF(BY$4=Staff!$I20,MIN(Staff!$J20,Staff!$L20),IF(BY$4&gt;Staff!$I20,IFERROR(MIN(Staff!$L20,IF(ISNUMBER(BV24),BV24,0)+Staff!$J20),Staff!$J20),0)),IF(Staff!$K20="Annually",IF(BY$4=Staff!$I20,MIN(Staff!$J20,Staff!$L20),IF(BY$4&gt;Staff!$I20,IFERROR(MIN(Staff!$L20,BM24+Staff!$J20),MIN(Staff!$J20,Staff!$L20)),0))))))</f>
        <v>0</v>
      </c>
      <c r="BZ24" s="567">
        <f>IF(Staff!$K20="Never",IF(BZ$4&gt;=Staff!$I20,MIN(Staff!$J20,Staff!$L20),0),IF(Staff!$K20="Monthly",IF(BZ$4=Staff!$I20,MIN(Staff!$J20,Staff!$L20),IF(BZ$4&gt;Staff!$I20,MIN(Staff!$L20,BY24+Staff!$J20),0)),IF(Staff!$K20="Quarterly",IF(BZ$4=Staff!$I20,MIN(Staff!$J20,Staff!$L20),IF(BZ$4&gt;Staff!$I20,IFERROR(MIN(Staff!$L20,IF(ISNUMBER(BW24),BW24,0)+Staff!$J20),Staff!$J20),0)),IF(Staff!$K20="Annually",IF(BZ$4=Staff!$I20,MIN(Staff!$J20,Staff!$L20),IF(BZ$4&gt;Staff!$I20,IFERROR(MIN(Staff!$L20,BN24+Staff!$J20),MIN(Staff!$J20,Staff!$L20)),0))))))</f>
        <v>0</v>
      </c>
      <c r="CA24" s="567">
        <f>IF(Staff!$K20="Never",IF(CA$4&gt;=Staff!$I20,MIN(Staff!$J20,Staff!$L20),0),IF(Staff!$K20="Monthly",IF(CA$4=Staff!$I20,MIN(Staff!$J20,Staff!$L20),IF(CA$4&gt;Staff!$I20,MIN(Staff!$L20,BZ24+Staff!$J20),0)),IF(Staff!$K20="Quarterly",IF(CA$4=Staff!$I20,MIN(Staff!$J20,Staff!$L20),IF(CA$4&gt;Staff!$I20,IFERROR(MIN(Staff!$L20,IF(ISNUMBER(BX24),BX24,0)+Staff!$J20),Staff!$J20),0)),IF(Staff!$K20="Annually",IF(CA$4=Staff!$I20,MIN(Staff!$J20,Staff!$L20),IF(CA$4&gt;Staff!$I20,IFERROR(MIN(Staff!$L20,BO24+Staff!$J20),MIN(Staff!$J20,Staff!$L20)),0))))))</f>
        <v>0</v>
      </c>
      <c r="CB24" s="567">
        <f>IF(Staff!$K20="Never",IF(CB$4&gt;=Staff!$I20,MIN(Staff!$J20,Staff!$L20),0),IF(Staff!$K20="Monthly",IF(CB$4=Staff!$I20,MIN(Staff!$J20,Staff!$L20),IF(CB$4&gt;Staff!$I20,MIN(Staff!$L20,CA24+Staff!$J20),0)),IF(Staff!$K20="Quarterly",IF(CB$4=Staff!$I20,MIN(Staff!$J20,Staff!$L20),IF(CB$4&gt;Staff!$I20,IFERROR(MIN(Staff!$L20,IF(ISNUMBER(BY24),BY24,0)+Staff!$J20),Staff!$J20),0)),IF(Staff!$K20="Annually",IF(CB$4=Staff!$I20,MIN(Staff!$J20,Staff!$L20),IF(CB$4&gt;Staff!$I20,IFERROR(MIN(Staff!$L20,BP24+Staff!$J20),MIN(Staff!$J20,Staff!$L20)),0))))))</f>
        <v>0</v>
      </c>
      <c r="CC24" s="567">
        <f>IF(Staff!$K20="Never",IF(CC$4&gt;=Staff!$I20,MIN(Staff!$J20,Staff!$L20),0),IF(Staff!$K20="Monthly",IF(CC$4=Staff!$I20,MIN(Staff!$J20,Staff!$L20),IF(CC$4&gt;Staff!$I20,MIN(Staff!$L20,CB24+Staff!$J20),0)),IF(Staff!$K20="Quarterly",IF(CC$4=Staff!$I20,MIN(Staff!$J20,Staff!$L20),IF(CC$4&gt;Staff!$I20,IFERROR(MIN(Staff!$L20,IF(ISNUMBER(BZ24),BZ24,0)+Staff!$J20),Staff!$J20),0)),IF(Staff!$K20="Annually",IF(CC$4=Staff!$I20,MIN(Staff!$J20,Staff!$L20),IF(CC$4&gt;Staff!$I20,IFERROR(MIN(Staff!$L20,BQ24+Staff!$J20),MIN(Staff!$J20,Staff!$L20)),0))))))</f>
        <v>0</v>
      </c>
      <c r="CD24" s="567">
        <f>IF(Staff!$K20="Never",IF(CD$4&gt;=Staff!$I20,MIN(Staff!$J20,Staff!$L20),0),IF(Staff!$K20="Monthly",IF(CD$4=Staff!$I20,MIN(Staff!$J20,Staff!$L20),IF(CD$4&gt;Staff!$I20,MIN(Staff!$L20,CC24+Staff!$J20),0)),IF(Staff!$K20="Quarterly",IF(CD$4=Staff!$I20,MIN(Staff!$J20,Staff!$L20),IF(CD$4&gt;Staff!$I20,IFERROR(MIN(Staff!$L20,IF(ISNUMBER(CA24),CA24,0)+Staff!$J20),Staff!$J20),0)),IF(Staff!$K20="Annually",IF(CD$4=Staff!$I20,MIN(Staff!$J20,Staff!$L20),IF(CD$4&gt;Staff!$I20,IFERROR(MIN(Staff!$L20,BR24+Staff!$J20),MIN(Staff!$J20,Staff!$L20)),0))))))</f>
        <v>0</v>
      </c>
      <c r="CE24" s="567">
        <f>IF(Staff!$K20="Never",IF(CE$4&gt;=Staff!$I20,MIN(Staff!$J20,Staff!$L20),0),IF(Staff!$K20="Monthly",IF(CE$4=Staff!$I20,MIN(Staff!$J20,Staff!$L20),IF(CE$4&gt;Staff!$I20,MIN(Staff!$L20,CD24+Staff!$J20),0)),IF(Staff!$K20="Quarterly",IF(CE$4=Staff!$I20,MIN(Staff!$J20,Staff!$L20),IF(CE$4&gt;Staff!$I20,IFERROR(MIN(Staff!$L20,IF(ISNUMBER(CB24),CB24,0)+Staff!$J20),Staff!$J20),0)),IF(Staff!$K20="Annually",IF(CE$4=Staff!$I20,MIN(Staff!$J20,Staff!$L20),IF(CE$4&gt;Staff!$I20,IFERROR(MIN(Staff!$L20,BS24+Staff!$J20),MIN(Staff!$J20,Staff!$L20)),0))))))</f>
        <v>0</v>
      </c>
      <c r="CF24" s="567">
        <f>IF(Staff!$K20="Never",IF(CF$4&gt;=Staff!$I20,MIN(Staff!$J20,Staff!$L20),0),IF(Staff!$K20="Monthly",IF(CF$4=Staff!$I20,MIN(Staff!$J20,Staff!$L20),IF(CF$4&gt;Staff!$I20,MIN(Staff!$L20,CE24+Staff!$J20),0)),IF(Staff!$K20="Quarterly",IF(CF$4=Staff!$I20,MIN(Staff!$J20,Staff!$L20),IF(CF$4&gt;Staff!$I20,IFERROR(MIN(Staff!$L20,IF(ISNUMBER(CC24),CC24,0)+Staff!$J20),Staff!$J20),0)),IF(Staff!$K20="Annually",IF(CF$4=Staff!$I20,MIN(Staff!$J20,Staff!$L20),IF(CF$4&gt;Staff!$I20,IFERROR(MIN(Staff!$L20,BT24+Staff!$J20),MIN(Staff!$J20,Staff!$L20)),0))))))</f>
        <v>0</v>
      </c>
      <c r="CG24" s="567">
        <f>IF(Staff!$K20="Never",IF(CG$4&gt;=Staff!$I20,MIN(Staff!$J20,Staff!$L20),0),IF(Staff!$K20="Monthly",IF(CG$4=Staff!$I20,MIN(Staff!$J20,Staff!$L20),IF(CG$4&gt;Staff!$I20,MIN(Staff!$L20,CF24+Staff!$J20),0)),IF(Staff!$K20="Quarterly",IF(CG$4=Staff!$I20,MIN(Staff!$J20,Staff!$L20),IF(CG$4&gt;Staff!$I20,IFERROR(MIN(Staff!$L20,IF(ISNUMBER(CD24),CD24,0)+Staff!$J20),Staff!$J20),0)),IF(Staff!$K20="Annually",IF(CG$4=Staff!$I20,MIN(Staff!$J20,Staff!$L20),IF(CG$4&gt;Staff!$I20,IFERROR(MIN(Staff!$L20,BU24+Staff!$J20),MIN(Staff!$J20,Staff!$L20)),0))))))</f>
        <v>0</v>
      </c>
      <c r="CH24" s="567">
        <f>IF(Staff!$K20="Never",IF(CH$4&gt;=Staff!$I20,MIN(Staff!$J20,Staff!$L20),0),IF(Staff!$K20="Monthly",IF(CH$4=Staff!$I20,MIN(Staff!$J20,Staff!$L20),IF(CH$4&gt;Staff!$I20,MIN(Staff!$L20,CG24+Staff!$J20),0)),IF(Staff!$K20="Quarterly",IF(CH$4=Staff!$I20,MIN(Staff!$J20,Staff!$L20),IF(CH$4&gt;Staff!$I20,IFERROR(MIN(Staff!$L20,IF(ISNUMBER(CE24),CE24,0)+Staff!$J20),Staff!$J20),0)),IF(Staff!$K20="Annually",IF(CH$4=Staff!$I20,MIN(Staff!$J20,Staff!$L20),IF(CH$4&gt;Staff!$I20,IFERROR(MIN(Staff!$L20,BV24+Staff!$J20),MIN(Staff!$J20,Staff!$L20)),0))))))</f>
        <v>0</v>
      </c>
      <c r="CI24" s="567">
        <f>IF(Staff!$K20="Never",IF(CI$4&gt;=Staff!$I20,MIN(Staff!$J20,Staff!$L20),0),IF(Staff!$K20="Monthly",IF(CI$4=Staff!$I20,MIN(Staff!$J20,Staff!$L20),IF(CI$4&gt;Staff!$I20,MIN(Staff!$L20,CH24+Staff!$J20),0)),IF(Staff!$K20="Quarterly",IF(CI$4=Staff!$I20,MIN(Staff!$J20,Staff!$L20),IF(CI$4&gt;Staff!$I20,IFERROR(MIN(Staff!$L20,IF(ISNUMBER(CF24),CF24,0)+Staff!$J20),Staff!$J20),0)),IF(Staff!$K20="Annually",IF(CI$4=Staff!$I20,MIN(Staff!$J20,Staff!$L20),IF(CI$4&gt;Staff!$I20,IFERROR(MIN(Staff!$L20,BW24+Staff!$J20),MIN(Staff!$J20,Staff!$L20)),0))))))</f>
        <v>0</v>
      </c>
    </row>
    <row r="25" spans="1:87" ht="15.75" hidden="1" customHeight="1" outlineLevel="1">
      <c r="A25" s="875" t="str">
        <f>Staff!A21</f>
        <v>Other 10</v>
      </c>
      <c r="B25" s="876"/>
      <c r="C25" s="719" t="s">
        <v>289</v>
      </c>
      <c r="D25" s="567">
        <f>IF(Staff!$K21="Never",IF(D$4&gt;=Staff!$I21,MIN(Staff!$J21,Staff!$L21),0),IF(Staff!$K21="Monthly",IF(D$4=Staff!$I21,MIN(Staff!$J21,Staff!$L21),IF(D$4&gt;Staff!$I21,MIN(Staff!$L21,C25+Staff!$J21),0)),IF(Staff!$K21="Quarterly",IF(D$4=Staff!$I21,MIN(Staff!$J21,Staff!$L21),IF(D$4&gt;Staff!$I21,IFERROR(MIN(Staff!$L21,IF(ISNUMBER(A25),A25,0)+Staff!$J21),Staff!$J21),0)),IF(Staff!$K21="Annually",IF(D$4=Staff!$I21,MIN(Staff!$J21,Staff!$L21),IF(D$4&gt;Staff!$I21,IFERROR(MIN(Staff!$L21,#REF!+Staff!$J21),MIN(Staff!$J21,Staff!$L21)),0))))))</f>
        <v>0</v>
      </c>
      <c r="E25" s="567">
        <f>IF(Staff!$K21="Never",IF(E$4&gt;=Staff!$I21,MIN(Staff!$J21,Staff!$L21),0),IF(Staff!$K21="Monthly",IF(E$4=Staff!$I21,MIN(Staff!$J21,Staff!$L21),IF(E$4&gt;Staff!$I21,MIN(Staff!$L21,D25+Staff!$J21),0)),IF(Staff!$K21="Quarterly",IF(E$4=Staff!$I21,MIN(Staff!$J21,Staff!$L21),IF(E$4&gt;Staff!$I21,IFERROR(MIN(Staff!$L21,IF(ISNUMBER(B25),B25,0)+Staff!$J21),Staff!$J21),0)),IF(Staff!$K21="Annually",IF(E$4=Staff!$I21,MIN(Staff!$J21,Staff!$L21),IF(E$4&gt;Staff!$I21,IFERROR(MIN(Staff!$L21,#REF!+Staff!$J21),MIN(Staff!$J21,Staff!$L21)),0))))))</f>
        <v>0</v>
      </c>
      <c r="F25" s="567">
        <f>IF(Staff!$K21="Never",IF(F$4&gt;=Staff!$I21,MIN(Staff!$J21,Staff!$L21),0),IF(Staff!$K21="Monthly",IF(F$4=Staff!$I21,MIN(Staff!$J21,Staff!$L21),IF(F$4&gt;Staff!$I21,MIN(Staff!$L21,E25+Staff!$J21),0)),IF(Staff!$K21="Quarterly",IF(F$4=Staff!$I21,MIN(Staff!$J21,Staff!$L21),IF(F$4&gt;Staff!$I21,IFERROR(MIN(Staff!$L21,IF(ISNUMBER(C25),C25,0)+Staff!$J21),Staff!$J21),0)),IF(Staff!$K21="Annually",IF(F$4=Staff!$I21,MIN(Staff!$J21,Staff!$L21),IF(F$4&gt;Staff!$I21,IFERROR(MIN(Staff!$L21,#REF!+Staff!$J21),MIN(Staff!$J21,Staff!$L21)),0))))))</f>
        <v>0</v>
      </c>
      <c r="G25" s="567">
        <f>IF(Staff!$K21="Never",IF(G$4&gt;=Staff!$I21,MIN(Staff!$J21,Staff!$L21),0),IF(Staff!$K21="Monthly",IF(G$4=Staff!$I21,MIN(Staff!$J21,Staff!$L21),IF(G$4&gt;Staff!$I21,MIN(Staff!$L21,F25+Staff!$J21),0)),IF(Staff!$K21="Quarterly",IF(G$4=Staff!$I21,MIN(Staff!$J21,Staff!$L21),IF(G$4&gt;Staff!$I21,IFERROR(MIN(Staff!$L21,IF(ISNUMBER(D25),D25,0)+Staff!$J21),Staff!$J21),0)),IF(Staff!$K21="Annually",IF(G$4=Staff!$I21,MIN(Staff!$J21,Staff!$L21),IF(G$4&gt;Staff!$I21,IFERROR(MIN(Staff!$L21,#REF!+Staff!$J21),MIN(Staff!$J21,Staff!$L21)),0))))))</f>
        <v>0</v>
      </c>
      <c r="H25" s="567">
        <f>IF(Staff!$K21="Never",IF(H$4&gt;=Staff!$I21,MIN(Staff!$J21,Staff!$L21),0),IF(Staff!$K21="Monthly",IF(H$4=Staff!$I21,MIN(Staff!$J21,Staff!$L21),IF(H$4&gt;Staff!$I21,MIN(Staff!$L21,G25+Staff!$J21),0)),IF(Staff!$K21="Quarterly",IF(H$4=Staff!$I21,MIN(Staff!$J21,Staff!$L21),IF(H$4&gt;Staff!$I21,IFERROR(MIN(Staff!$L21,IF(ISNUMBER(E25),E25,0)+Staff!$J21),Staff!$J21),0)),IF(Staff!$K21="Annually",IF(H$4=Staff!$I21,MIN(Staff!$J21,Staff!$L21),IF(H$4&gt;Staff!$I21,IFERROR(MIN(Staff!$L21,#REF!+Staff!$J21),MIN(Staff!$J21,Staff!$L21)),0))))))</f>
        <v>0</v>
      </c>
      <c r="I25" s="567">
        <f>IF(Staff!$K21="Never",IF(I$4&gt;=Staff!$I21,MIN(Staff!$J21,Staff!$L21),0),IF(Staff!$K21="Monthly",IF(I$4=Staff!$I21,MIN(Staff!$J21,Staff!$L21),IF(I$4&gt;Staff!$I21,MIN(Staff!$L21,H25+Staff!$J21),0)),IF(Staff!$K21="Quarterly",IF(I$4=Staff!$I21,MIN(Staff!$J21,Staff!$L21),IF(I$4&gt;Staff!$I21,IFERROR(MIN(Staff!$L21,IF(ISNUMBER(F25),F25,0)+Staff!$J21),Staff!$J21),0)),IF(Staff!$K21="Annually",IF(I$4=Staff!$I21,MIN(Staff!$J21,Staff!$L21),IF(I$4&gt;Staff!$I21,IFERROR(MIN(Staff!$L21,#REF!+Staff!$J21),MIN(Staff!$J21,Staff!$L21)),0))))))</f>
        <v>0</v>
      </c>
      <c r="J25" s="567">
        <f>IF(Staff!$K21="Never",IF(J$4&gt;=Staff!$I21,MIN(Staff!$J21,Staff!$L21),0),IF(Staff!$K21="Monthly",IF(J$4=Staff!$I21,MIN(Staff!$J21,Staff!$L21),IF(J$4&gt;Staff!$I21,MIN(Staff!$L21,I25+Staff!$J21),0)),IF(Staff!$K21="Quarterly",IF(J$4=Staff!$I21,MIN(Staff!$J21,Staff!$L21),IF(J$4&gt;Staff!$I21,IFERROR(MIN(Staff!$L21,IF(ISNUMBER(G25),G25,0)+Staff!$J21),Staff!$J21),0)),IF(Staff!$K21="Annually",IF(J$4=Staff!$I21,MIN(Staff!$J21,Staff!$L21),IF(J$4&gt;Staff!$I21,IFERROR(MIN(Staff!$L21,#REF!+Staff!$J21),MIN(Staff!$J21,Staff!$L21)),0))))))</f>
        <v>0</v>
      </c>
      <c r="K25" s="567">
        <f>IF(Staff!$K21="Never",IF(K$4&gt;=Staff!$I21,MIN(Staff!$J21,Staff!$L21),0),IF(Staff!$K21="Monthly",IF(K$4=Staff!$I21,MIN(Staff!$J21,Staff!$L21),IF(K$4&gt;Staff!$I21,MIN(Staff!$L21,J25+Staff!$J21),0)),IF(Staff!$K21="Quarterly",IF(K$4=Staff!$I21,MIN(Staff!$J21,Staff!$L21),IF(K$4&gt;Staff!$I21,IFERROR(MIN(Staff!$L21,IF(ISNUMBER(H25),H25,0)+Staff!$J21),Staff!$J21),0)),IF(Staff!$K21="Annually",IF(K$4=Staff!$I21,MIN(Staff!$J21,Staff!$L21),IF(K$4&gt;Staff!$I21,IFERROR(MIN(Staff!$L21,#REF!+Staff!$J21),MIN(Staff!$J21,Staff!$L21)),0))))))</f>
        <v>0</v>
      </c>
      <c r="L25" s="567">
        <f>IF(Staff!$K21="Never",IF(L$4&gt;=Staff!$I21,MIN(Staff!$J21,Staff!$L21),0),IF(Staff!$K21="Monthly",IF(L$4=Staff!$I21,MIN(Staff!$J21,Staff!$L21),IF(L$4&gt;Staff!$I21,MIN(Staff!$L21,K25+Staff!$J21),0)),IF(Staff!$K21="Quarterly",IF(L$4=Staff!$I21,MIN(Staff!$J21,Staff!$L21),IF(L$4&gt;Staff!$I21,IFERROR(MIN(Staff!$L21,IF(ISNUMBER(I25),I25,0)+Staff!$J21),Staff!$J21),0)),IF(Staff!$K21="Annually",IF(L$4=Staff!$I21,MIN(Staff!$J21,Staff!$L21),IF(L$4&gt;Staff!$I21,IFERROR(MIN(Staff!$L21,#REF!+Staff!$J21),MIN(Staff!$J21,Staff!$L21)),0))))))</f>
        <v>0</v>
      </c>
      <c r="M25" s="567">
        <f>IF(Staff!$K21="Never",IF(M$4&gt;=Staff!$I21,MIN(Staff!$J21,Staff!$L21),0),IF(Staff!$K21="Monthly",IF(M$4=Staff!$I21,MIN(Staff!$J21,Staff!$L21),IF(M$4&gt;Staff!$I21,MIN(Staff!$L21,L25+Staff!$J21),0)),IF(Staff!$K21="Quarterly",IF(M$4=Staff!$I21,MIN(Staff!$J21,Staff!$L21),IF(M$4&gt;Staff!$I21,IFERROR(MIN(Staff!$L21,IF(ISNUMBER(J25),J25,0)+Staff!$J21),Staff!$J21),0)),IF(Staff!$K21="Annually",IF(M$4=Staff!$I21,MIN(Staff!$J21,Staff!$L21),IF(M$4&gt;Staff!$I21,IFERROR(MIN(Staff!$L21,A25+Staff!$J21),MIN(Staff!$J21,Staff!$L21)),0))))))</f>
        <v>0</v>
      </c>
      <c r="N25" s="567">
        <f>IF(Staff!$K21="Never",IF(N$4&gt;=Staff!$I21,MIN(Staff!$J21,Staff!$L21),0),IF(Staff!$K21="Monthly",IF(N$4=Staff!$I21,MIN(Staff!$J21,Staff!$L21),IF(N$4&gt;Staff!$I21,MIN(Staff!$L21,M25+Staff!$J21),0)),IF(Staff!$K21="Quarterly",IF(N$4=Staff!$I21,MIN(Staff!$J21,Staff!$L21),IF(N$4&gt;Staff!$I21,IFERROR(MIN(Staff!$L21,IF(ISNUMBER(K25),K25,0)+Staff!$J21),Staff!$J21),0)),IF(Staff!$K21="Annually",IF(N$4=Staff!$I21,MIN(Staff!$J21,Staff!$L21),IF(N$4&gt;Staff!$I21,IFERROR(MIN(Staff!$L21,B25+Staff!$J21),MIN(Staff!$J21,Staff!$L21)),0))))))</f>
        <v>0</v>
      </c>
      <c r="O25" s="567">
        <f>IF(Staff!$K21="Never",IF(O$4&gt;=Staff!$I21,MIN(Staff!$J21,Staff!$L21),0),IF(Staff!$K21="Monthly",IF(O$4=Staff!$I21,MIN(Staff!$J21,Staff!$L21),IF(O$4&gt;Staff!$I21,MIN(Staff!$L21,N25+Staff!$J21),0)),IF(Staff!$K21="Quarterly",IF(O$4=Staff!$I21,MIN(Staff!$J21,Staff!$L21),IF(O$4&gt;Staff!$I21,IFERROR(MIN(Staff!$L21,IF(ISNUMBER(L25),L25,0)+Staff!$J21),Staff!$J21),0)),IF(Staff!$K21="Annually",IF(O$4=Staff!$I21,MIN(Staff!$J21,Staff!$L21),IF(O$4&gt;Staff!$I21,IFERROR(MIN(Staff!$L21,C25+Staff!$J21),MIN(Staff!$J21,Staff!$L21)),0))))))</f>
        <v>0</v>
      </c>
      <c r="P25" s="567">
        <f>IF(Staff!$K21="Never",IF(P$4&gt;=Staff!$I21,MIN(Staff!$J21,Staff!$L21),0),IF(Staff!$K21="Monthly",IF(P$4=Staff!$I21,MIN(Staff!$J21,Staff!$L21),IF(P$4&gt;Staff!$I21,MIN(Staff!$L21,O25+Staff!$J21),0)),IF(Staff!$K21="Quarterly",IF(P$4=Staff!$I21,MIN(Staff!$J21,Staff!$L21),IF(P$4&gt;Staff!$I21,IFERROR(MIN(Staff!$L21,IF(ISNUMBER(M25),M25,0)+Staff!$J21),Staff!$J21),0)),IF(Staff!$K21="Annually",IF(P$4=Staff!$I21,MIN(Staff!$J21,Staff!$L21),IF(P$4&gt;Staff!$I21,IFERROR(MIN(Staff!$L21,D25+Staff!$J21),MIN(Staff!$J21,Staff!$L21)),0))))))</f>
        <v>0</v>
      </c>
      <c r="Q25" s="567">
        <f>IF(Staff!$K21="Never",IF(Q$4&gt;=Staff!$I21,MIN(Staff!$J21,Staff!$L21),0),IF(Staff!$K21="Monthly",IF(Q$4=Staff!$I21,MIN(Staff!$J21,Staff!$L21),IF(Q$4&gt;Staff!$I21,MIN(Staff!$L21,P25+Staff!$J21),0)),IF(Staff!$K21="Quarterly",IF(Q$4=Staff!$I21,MIN(Staff!$J21,Staff!$L21),IF(Q$4&gt;Staff!$I21,IFERROR(MIN(Staff!$L21,IF(ISNUMBER(N25),N25,0)+Staff!$J21),Staff!$J21),0)),IF(Staff!$K21="Annually",IF(Q$4=Staff!$I21,MIN(Staff!$J21,Staff!$L21),IF(Q$4&gt;Staff!$I21,IFERROR(MIN(Staff!$L21,E25+Staff!$J21),MIN(Staff!$J21,Staff!$L21)),0))))))</f>
        <v>0</v>
      </c>
      <c r="R25" s="567">
        <f>IF(Staff!$K21="Never",IF(R$4&gt;=Staff!$I21,MIN(Staff!$J21,Staff!$L21),0),IF(Staff!$K21="Monthly",IF(R$4=Staff!$I21,MIN(Staff!$J21,Staff!$L21),IF(R$4&gt;Staff!$I21,MIN(Staff!$L21,Q25+Staff!$J21),0)),IF(Staff!$K21="Quarterly",IF(R$4=Staff!$I21,MIN(Staff!$J21,Staff!$L21),IF(R$4&gt;Staff!$I21,IFERROR(MIN(Staff!$L21,IF(ISNUMBER(O25),O25,0)+Staff!$J21),Staff!$J21),0)),IF(Staff!$K21="Annually",IF(R$4=Staff!$I21,MIN(Staff!$J21,Staff!$L21),IF(R$4&gt;Staff!$I21,IFERROR(MIN(Staff!$L21,F25+Staff!$J21),MIN(Staff!$J21,Staff!$L21)),0))))))</f>
        <v>0</v>
      </c>
      <c r="S25" s="567">
        <f>IF(Staff!$K21="Never",IF(S$4&gt;=Staff!$I21,MIN(Staff!$J21,Staff!$L21),0),IF(Staff!$K21="Monthly",IF(S$4=Staff!$I21,MIN(Staff!$J21,Staff!$L21),IF(S$4&gt;Staff!$I21,MIN(Staff!$L21,R25+Staff!$J21),0)),IF(Staff!$K21="Quarterly",IF(S$4=Staff!$I21,MIN(Staff!$J21,Staff!$L21),IF(S$4&gt;Staff!$I21,IFERROR(MIN(Staff!$L21,IF(ISNUMBER(P25),P25,0)+Staff!$J21),Staff!$J21),0)),IF(Staff!$K21="Annually",IF(S$4=Staff!$I21,MIN(Staff!$J21,Staff!$L21),IF(S$4&gt;Staff!$I21,IFERROR(MIN(Staff!$L21,G25+Staff!$J21),MIN(Staff!$J21,Staff!$L21)),0))))))</f>
        <v>0</v>
      </c>
      <c r="T25" s="567">
        <f>IF(Staff!$K21="Never",IF(T$4&gt;=Staff!$I21,MIN(Staff!$J21,Staff!$L21),0),IF(Staff!$K21="Monthly",IF(T$4=Staff!$I21,MIN(Staff!$J21,Staff!$L21),IF(T$4&gt;Staff!$I21,MIN(Staff!$L21,S25+Staff!$J21),0)),IF(Staff!$K21="Quarterly",IF(T$4=Staff!$I21,MIN(Staff!$J21,Staff!$L21),IF(T$4&gt;Staff!$I21,IFERROR(MIN(Staff!$L21,IF(ISNUMBER(Q25),Q25,0)+Staff!$J21),Staff!$J21),0)),IF(Staff!$K21="Annually",IF(T$4=Staff!$I21,MIN(Staff!$J21,Staff!$L21),IF(T$4&gt;Staff!$I21,IFERROR(MIN(Staff!$L21,H25+Staff!$J21),MIN(Staff!$J21,Staff!$L21)),0))))))</f>
        <v>0</v>
      </c>
      <c r="U25" s="567">
        <f>IF(Staff!$K21="Never",IF(U$4&gt;=Staff!$I21,MIN(Staff!$J21,Staff!$L21),0),IF(Staff!$K21="Monthly",IF(U$4=Staff!$I21,MIN(Staff!$J21,Staff!$L21),IF(U$4&gt;Staff!$I21,MIN(Staff!$L21,T25+Staff!$J21),0)),IF(Staff!$K21="Quarterly",IF(U$4=Staff!$I21,MIN(Staff!$J21,Staff!$L21),IF(U$4&gt;Staff!$I21,IFERROR(MIN(Staff!$L21,IF(ISNUMBER(R25),R25,0)+Staff!$J21),Staff!$J21),0)),IF(Staff!$K21="Annually",IF(U$4=Staff!$I21,MIN(Staff!$J21,Staff!$L21),IF(U$4&gt;Staff!$I21,IFERROR(MIN(Staff!$L21,I25+Staff!$J21),MIN(Staff!$J21,Staff!$L21)),0))))))</f>
        <v>0</v>
      </c>
      <c r="V25" s="567">
        <f>IF(Staff!$K21="Never",IF(V$4&gt;=Staff!$I21,MIN(Staff!$J21,Staff!$L21),0),IF(Staff!$K21="Monthly",IF(V$4=Staff!$I21,MIN(Staff!$J21,Staff!$L21),IF(V$4&gt;Staff!$I21,MIN(Staff!$L21,U25+Staff!$J21),0)),IF(Staff!$K21="Quarterly",IF(V$4=Staff!$I21,MIN(Staff!$J21,Staff!$L21),IF(V$4&gt;Staff!$I21,IFERROR(MIN(Staff!$L21,IF(ISNUMBER(S25),S25,0)+Staff!$J21),Staff!$J21),0)),IF(Staff!$K21="Annually",IF(V$4=Staff!$I21,MIN(Staff!$J21,Staff!$L21),IF(V$4&gt;Staff!$I21,IFERROR(MIN(Staff!$L21,J25+Staff!$J21),MIN(Staff!$J21,Staff!$L21)),0))))))</f>
        <v>0</v>
      </c>
      <c r="W25" s="567">
        <f>IF(Staff!$K21="Never",IF(W$4&gt;=Staff!$I21,MIN(Staff!$J21,Staff!$L21),0),IF(Staff!$K21="Monthly",IF(W$4=Staff!$I21,MIN(Staff!$J21,Staff!$L21),IF(W$4&gt;Staff!$I21,MIN(Staff!$L21,V25+Staff!$J21),0)),IF(Staff!$K21="Quarterly",IF(W$4=Staff!$I21,MIN(Staff!$J21,Staff!$L21),IF(W$4&gt;Staff!$I21,IFERROR(MIN(Staff!$L21,IF(ISNUMBER(T25),T25,0)+Staff!$J21),Staff!$J21),0)),IF(Staff!$K21="Annually",IF(W$4=Staff!$I21,MIN(Staff!$J21,Staff!$L21),IF(W$4&gt;Staff!$I21,IFERROR(MIN(Staff!$L21,K25+Staff!$J21),MIN(Staff!$J21,Staff!$L21)),0))))))</f>
        <v>0</v>
      </c>
      <c r="X25" s="567">
        <f>IF(Staff!$K21="Never",IF(X$4&gt;=Staff!$I21,MIN(Staff!$J21,Staff!$L21),0),IF(Staff!$K21="Monthly",IF(X$4=Staff!$I21,MIN(Staff!$J21,Staff!$L21),IF(X$4&gt;Staff!$I21,MIN(Staff!$L21,W25+Staff!$J21),0)),IF(Staff!$K21="Quarterly",IF(X$4=Staff!$I21,MIN(Staff!$J21,Staff!$L21),IF(X$4&gt;Staff!$I21,IFERROR(MIN(Staff!$L21,IF(ISNUMBER(U25),U25,0)+Staff!$J21),Staff!$J21),0)),IF(Staff!$K21="Annually",IF(X$4=Staff!$I21,MIN(Staff!$J21,Staff!$L21),IF(X$4&gt;Staff!$I21,IFERROR(MIN(Staff!$L21,L25+Staff!$J21),MIN(Staff!$J21,Staff!$L21)),0))))))</f>
        <v>0</v>
      </c>
      <c r="Y25" s="567">
        <f>IF(Staff!$K21="Never",IF(Y$4&gt;=Staff!$I21,MIN(Staff!$J21,Staff!$L21),0),IF(Staff!$K21="Monthly",IF(Y$4=Staff!$I21,MIN(Staff!$J21,Staff!$L21),IF(Y$4&gt;Staff!$I21,MIN(Staff!$L21,X25+Staff!$J21),0)),IF(Staff!$K21="Quarterly",IF(Y$4=Staff!$I21,MIN(Staff!$J21,Staff!$L21),IF(Y$4&gt;Staff!$I21,IFERROR(MIN(Staff!$L21,IF(ISNUMBER(V25),V25,0)+Staff!$J21),Staff!$J21),0)),IF(Staff!$K21="Annually",IF(Y$4=Staff!$I21,MIN(Staff!$J21,Staff!$L21),IF(Y$4&gt;Staff!$I21,IFERROR(MIN(Staff!$L21,M25+Staff!$J21),MIN(Staff!$J21,Staff!$L21)),0))))))</f>
        <v>0</v>
      </c>
      <c r="Z25" s="567">
        <f>IF(Staff!$K21="Never",IF(Z$4&gt;=Staff!$I21,MIN(Staff!$J21,Staff!$L21),0),IF(Staff!$K21="Monthly",IF(Z$4=Staff!$I21,MIN(Staff!$J21,Staff!$L21),IF(Z$4&gt;Staff!$I21,MIN(Staff!$L21,Y25+Staff!$J21),0)),IF(Staff!$K21="Quarterly",IF(Z$4=Staff!$I21,MIN(Staff!$J21,Staff!$L21),IF(Z$4&gt;Staff!$I21,IFERROR(MIN(Staff!$L21,IF(ISNUMBER(W25),W25,0)+Staff!$J21),Staff!$J21),0)),IF(Staff!$K21="Annually",IF(Z$4=Staff!$I21,MIN(Staff!$J21,Staff!$L21),IF(Z$4&gt;Staff!$I21,IFERROR(MIN(Staff!$L21,N25+Staff!$J21),MIN(Staff!$J21,Staff!$L21)),0))))))</f>
        <v>0</v>
      </c>
      <c r="AA25" s="567">
        <f>IF(Staff!$K21="Never",IF(AA$4&gt;=Staff!$I21,MIN(Staff!$J21,Staff!$L21),0),IF(Staff!$K21="Monthly",IF(AA$4=Staff!$I21,MIN(Staff!$J21,Staff!$L21),IF(AA$4&gt;Staff!$I21,MIN(Staff!$L21,Z25+Staff!$J21),0)),IF(Staff!$K21="Quarterly",IF(AA$4=Staff!$I21,MIN(Staff!$J21,Staff!$L21),IF(AA$4&gt;Staff!$I21,IFERROR(MIN(Staff!$L21,IF(ISNUMBER(X25),X25,0)+Staff!$J21),Staff!$J21),0)),IF(Staff!$K21="Annually",IF(AA$4=Staff!$I21,MIN(Staff!$J21,Staff!$L21),IF(AA$4&gt;Staff!$I21,IFERROR(MIN(Staff!$L21,O25+Staff!$J21),MIN(Staff!$J21,Staff!$L21)),0))))))</f>
        <v>0</v>
      </c>
      <c r="AB25" s="567">
        <f>IF(Staff!$K21="Never",IF(AB$4&gt;=Staff!$I21,MIN(Staff!$J21,Staff!$L21),0),IF(Staff!$K21="Monthly",IF(AB$4=Staff!$I21,MIN(Staff!$J21,Staff!$L21),IF(AB$4&gt;Staff!$I21,MIN(Staff!$L21,AA25+Staff!$J21),0)),IF(Staff!$K21="Quarterly",IF(AB$4=Staff!$I21,MIN(Staff!$J21,Staff!$L21),IF(AB$4&gt;Staff!$I21,IFERROR(MIN(Staff!$L21,IF(ISNUMBER(Y25),Y25,0)+Staff!$J21),Staff!$J21),0)),IF(Staff!$K21="Annually",IF(AB$4=Staff!$I21,MIN(Staff!$J21,Staff!$L21),IF(AB$4&gt;Staff!$I21,IFERROR(MIN(Staff!$L21,P25+Staff!$J21),MIN(Staff!$J21,Staff!$L21)),0))))))</f>
        <v>0</v>
      </c>
      <c r="AC25" s="567">
        <f>IF(Staff!$K21="Never",IF(AC$4&gt;=Staff!$I21,MIN(Staff!$J21,Staff!$L21),0),IF(Staff!$K21="Monthly",IF(AC$4=Staff!$I21,MIN(Staff!$J21,Staff!$L21),IF(AC$4&gt;Staff!$I21,MIN(Staff!$L21,AB25+Staff!$J21),0)),IF(Staff!$K21="Quarterly",IF(AC$4=Staff!$I21,MIN(Staff!$J21,Staff!$L21),IF(AC$4&gt;Staff!$I21,IFERROR(MIN(Staff!$L21,IF(ISNUMBER(Z25),Z25,0)+Staff!$J21),Staff!$J21),0)),IF(Staff!$K21="Annually",IF(AC$4=Staff!$I21,MIN(Staff!$J21,Staff!$L21),IF(AC$4&gt;Staff!$I21,IFERROR(MIN(Staff!$L21,Q25+Staff!$J21),MIN(Staff!$J21,Staff!$L21)),0))))))</f>
        <v>0</v>
      </c>
      <c r="AD25" s="567">
        <f>IF(Staff!$K21="Never",IF(AD$4&gt;=Staff!$I21,MIN(Staff!$J21,Staff!$L21),0),IF(Staff!$K21="Monthly",IF(AD$4=Staff!$I21,MIN(Staff!$J21,Staff!$L21),IF(AD$4&gt;Staff!$I21,MIN(Staff!$L21,AC25+Staff!$J21),0)),IF(Staff!$K21="Quarterly",IF(AD$4=Staff!$I21,MIN(Staff!$J21,Staff!$L21),IF(AD$4&gt;Staff!$I21,IFERROR(MIN(Staff!$L21,IF(ISNUMBER(AA25),AA25,0)+Staff!$J21),Staff!$J21),0)),IF(Staff!$K21="Annually",IF(AD$4=Staff!$I21,MIN(Staff!$J21,Staff!$L21),IF(AD$4&gt;Staff!$I21,IFERROR(MIN(Staff!$L21,R25+Staff!$J21),MIN(Staff!$J21,Staff!$L21)),0))))))</f>
        <v>0</v>
      </c>
      <c r="AE25" s="567">
        <f>IF(Staff!$K21="Never",IF(AE$4&gt;=Staff!$I21,MIN(Staff!$J21,Staff!$L21),0),IF(Staff!$K21="Monthly",IF(AE$4=Staff!$I21,MIN(Staff!$J21,Staff!$L21),IF(AE$4&gt;Staff!$I21,MIN(Staff!$L21,AD25+Staff!$J21),0)),IF(Staff!$K21="Quarterly",IF(AE$4=Staff!$I21,MIN(Staff!$J21,Staff!$L21),IF(AE$4&gt;Staff!$I21,IFERROR(MIN(Staff!$L21,IF(ISNUMBER(AB25),AB25,0)+Staff!$J21),Staff!$J21),0)),IF(Staff!$K21="Annually",IF(AE$4=Staff!$I21,MIN(Staff!$J21,Staff!$L21),IF(AE$4&gt;Staff!$I21,IFERROR(MIN(Staff!$L21,S25+Staff!$J21),MIN(Staff!$J21,Staff!$L21)),0))))))</f>
        <v>0</v>
      </c>
      <c r="AF25" s="567">
        <f>IF(Staff!$K21="Never",IF(AF$4&gt;=Staff!$I21,MIN(Staff!$J21,Staff!$L21),0),IF(Staff!$K21="Monthly",IF(AF$4=Staff!$I21,MIN(Staff!$J21,Staff!$L21),IF(AF$4&gt;Staff!$I21,MIN(Staff!$L21,AE25+Staff!$J21),0)),IF(Staff!$K21="Quarterly",IF(AF$4=Staff!$I21,MIN(Staff!$J21,Staff!$L21),IF(AF$4&gt;Staff!$I21,IFERROR(MIN(Staff!$L21,IF(ISNUMBER(AC25),AC25,0)+Staff!$J21),Staff!$J21),0)),IF(Staff!$K21="Annually",IF(AF$4=Staff!$I21,MIN(Staff!$J21,Staff!$L21),IF(AF$4&gt;Staff!$I21,IFERROR(MIN(Staff!$L21,T25+Staff!$J21),MIN(Staff!$J21,Staff!$L21)),0))))))</f>
        <v>0</v>
      </c>
      <c r="AG25" s="567">
        <f>IF(Staff!$K21="Never",IF(AG$4&gt;=Staff!$I21,MIN(Staff!$J21,Staff!$L21),0),IF(Staff!$K21="Monthly",IF(AG$4=Staff!$I21,MIN(Staff!$J21,Staff!$L21),IF(AG$4&gt;Staff!$I21,MIN(Staff!$L21,AF25+Staff!$J21),0)),IF(Staff!$K21="Quarterly",IF(AG$4=Staff!$I21,MIN(Staff!$J21,Staff!$L21),IF(AG$4&gt;Staff!$I21,IFERROR(MIN(Staff!$L21,IF(ISNUMBER(AD25),AD25,0)+Staff!$J21),Staff!$J21),0)),IF(Staff!$K21="Annually",IF(AG$4=Staff!$I21,MIN(Staff!$J21,Staff!$L21),IF(AG$4&gt;Staff!$I21,IFERROR(MIN(Staff!$L21,U25+Staff!$J21),MIN(Staff!$J21,Staff!$L21)),0))))))</f>
        <v>0</v>
      </c>
      <c r="AH25" s="567">
        <f>IF(Staff!$K21="Never",IF(AH$4&gt;=Staff!$I21,MIN(Staff!$J21,Staff!$L21),0),IF(Staff!$K21="Monthly",IF(AH$4=Staff!$I21,MIN(Staff!$J21,Staff!$L21),IF(AH$4&gt;Staff!$I21,MIN(Staff!$L21,AG25+Staff!$J21),0)),IF(Staff!$K21="Quarterly",IF(AH$4=Staff!$I21,MIN(Staff!$J21,Staff!$L21),IF(AH$4&gt;Staff!$I21,IFERROR(MIN(Staff!$L21,IF(ISNUMBER(AE25),AE25,0)+Staff!$J21),Staff!$J21),0)),IF(Staff!$K21="Annually",IF(AH$4=Staff!$I21,MIN(Staff!$J21,Staff!$L21),IF(AH$4&gt;Staff!$I21,IFERROR(MIN(Staff!$L21,V25+Staff!$J21),MIN(Staff!$J21,Staff!$L21)),0))))))</f>
        <v>0</v>
      </c>
      <c r="AI25" s="567">
        <f>IF(Staff!$K21="Never",IF(AI$4&gt;=Staff!$I21,MIN(Staff!$J21,Staff!$L21),0),IF(Staff!$K21="Monthly",IF(AI$4=Staff!$I21,MIN(Staff!$J21,Staff!$L21),IF(AI$4&gt;Staff!$I21,MIN(Staff!$L21,AH25+Staff!$J21),0)),IF(Staff!$K21="Quarterly",IF(AI$4=Staff!$I21,MIN(Staff!$J21,Staff!$L21),IF(AI$4&gt;Staff!$I21,IFERROR(MIN(Staff!$L21,IF(ISNUMBER(AF25),AF25,0)+Staff!$J21),Staff!$J21),0)),IF(Staff!$K21="Annually",IF(AI$4=Staff!$I21,MIN(Staff!$J21,Staff!$L21),IF(AI$4&gt;Staff!$I21,IFERROR(MIN(Staff!$L21,W25+Staff!$J21),MIN(Staff!$J21,Staff!$L21)),0))))))</f>
        <v>0</v>
      </c>
      <c r="AJ25" s="567">
        <f>IF(Staff!$K21="Never",IF(AJ$4&gt;=Staff!$I21,MIN(Staff!$J21,Staff!$L21),0),IF(Staff!$K21="Monthly",IF(AJ$4=Staff!$I21,MIN(Staff!$J21,Staff!$L21),IF(AJ$4&gt;Staff!$I21,MIN(Staff!$L21,AI25+Staff!$J21),0)),IF(Staff!$K21="Quarterly",IF(AJ$4=Staff!$I21,MIN(Staff!$J21,Staff!$L21),IF(AJ$4&gt;Staff!$I21,IFERROR(MIN(Staff!$L21,IF(ISNUMBER(AG25),AG25,0)+Staff!$J21),Staff!$J21),0)),IF(Staff!$K21="Annually",IF(AJ$4=Staff!$I21,MIN(Staff!$J21,Staff!$L21),IF(AJ$4&gt;Staff!$I21,IFERROR(MIN(Staff!$L21,X25+Staff!$J21),MIN(Staff!$J21,Staff!$L21)),0))))))</f>
        <v>0</v>
      </c>
      <c r="AK25" s="567">
        <f>IF(Staff!$K21="Never",IF(AK$4&gt;=Staff!$I21,MIN(Staff!$J21,Staff!$L21),0),IF(Staff!$K21="Monthly",IF(AK$4=Staff!$I21,MIN(Staff!$J21,Staff!$L21),IF(AK$4&gt;Staff!$I21,MIN(Staff!$L21,AJ25+Staff!$J21),0)),IF(Staff!$K21="Quarterly",IF(AK$4=Staff!$I21,MIN(Staff!$J21,Staff!$L21),IF(AK$4&gt;Staff!$I21,IFERROR(MIN(Staff!$L21,IF(ISNUMBER(AH25),AH25,0)+Staff!$J21),Staff!$J21),0)),IF(Staff!$K21="Annually",IF(AK$4=Staff!$I21,MIN(Staff!$J21,Staff!$L21),IF(AK$4&gt;Staff!$I21,IFERROR(MIN(Staff!$L21,Y25+Staff!$J21),MIN(Staff!$J21,Staff!$L21)),0))))))</f>
        <v>0</v>
      </c>
      <c r="AL25" s="567">
        <f>IF(Staff!$K21="Never",IF(AL$4&gt;=Staff!$I21,MIN(Staff!$J21,Staff!$L21),0),IF(Staff!$K21="Monthly",IF(AL$4=Staff!$I21,MIN(Staff!$J21,Staff!$L21),IF(AL$4&gt;Staff!$I21,MIN(Staff!$L21,AK25+Staff!$J21),0)),IF(Staff!$K21="Quarterly",IF(AL$4=Staff!$I21,MIN(Staff!$J21,Staff!$L21),IF(AL$4&gt;Staff!$I21,IFERROR(MIN(Staff!$L21,IF(ISNUMBER(AI25),AI25,0)+Staff!$J21),Staff!$J21),0)),IF(Staff!$K21="Annually",IF(AL$4=Staff!$I21,MIN(Staff!$J21,Staff!$L21),IF(AL$4&gt;Staff!$I21,IFERROR(MIN(Staff!$L21,Z25+Staff!$J21),MIN(Staff!$J21,Staff!$L21)),0))))))</f>
        <v>0</v>
      </c>
      <c r="AM25" s="567">
        <f>IF(Staff!$K21="Never",IF(AM$4&gt;=Staff!$I21,MIN(Staff!$J21,Staff!$L21),0),IF(Staff!$K21="Monthly",IF(AM$4=Staff!$I21,MIN(Staff!$J21,Staff!$L21),IF(AM$4&gt;Staff!$I21,MIN(Staff!$L21,AL25+Staff!$J21),0)),IF(Staff!$K21="Quarterly",IF(AM$4=Staff!$I21,MIN(Staff!$J21,Staff!$L21),IF(AM$4&gt;Staff!$I21,IFERROR(MIN(Staff!$L21,IF(ISNUMBER(AJ25),AJ25,0)+Staff!$J21),Staff!$J21),0)),IF(Staff!$K21="Annually",IF(AM$4=Staff!$I21,MIN(Staff!$J21,Staff!$L21),IF(AM$4&gt;Staff!$I21,IFERROR(MIN(Staff!$L21,AA25+Staff!$J21),MIN(Staff!$J21,Staff!$L21)),0))))))</f>
        <v>0</v>
      </c>
      <c r="AN25" s="567">
        <f>IF(Staff!$K21="Never",IF(AN$4&gt;=Staff!$I21,MIN(Staff!$J21,Staff!$L21),0),IF(Staff!$K21="Monthly",IF(AN$4=Staff!$I21,MIN(Staff!$J21,Staff!$L21),IF(AN$4&gt;Staff!$I21,MIN(Staff!$L21,AM25+Staff!$J21),0)),IF(Staff!$K21="Quarterly",IF(AN$4=Staff!$I21,MIN(Staff!$J21,Staff!$L21),IF(AN$4&gt;Staff!$I21,IFERROR(MIN(Staff!$L21,IF(ISNUMBER(AK25),AK25,0)+Staff!$J21),Staff!$J21),0)),IF(Staff!$K21="Annually",IF(AN$4=Staff!$I21,MIN(Staff!$J21,Staff!$L21),IF(AN$4&gt;Staff!$I21,IFERROR(MIN(Staff!$L21,AB25+Staff!$J21),MIN(Staff!$J21,Staff!$L21)),0))))))</f>
        <v>0</v>
      </c>
      <c r="AO25" s="567">
        <f>IF(Staff!$K21="Never",IF(AO$4&gt;=Staff!$I21,MIN(Staff!$J21,Staff!$L21),0),IF(Staff!$K21="Monthly",IF(AO$4=Staff!$I21,MIN(Staff!$J21,Staff!$L21),IF(AO$4&gt;Staff!$I21,MIN(Staff!$L21,AN25+Staff!$J21),0)),IF(Staff!$K21="Quarterly",IF(AO$4=Staff!$I21,MIN(Staff!$J21,Staff!$L21),IF(AO$4&gt;Staff!$I21,IFERROR(MIN(Staff!$L21,IF(ISNUMBER(AL25),AL25,0)+Staff!$J21),Staff!$J21),0)),IF(Staff!$K21="Annually",IF(AO$4=Staff!$I21,MIN(Staff!$J21,Staff!$L21),IF(AO$4&gt;Staff!$I21,IFERROR(MIN(Staff!$L21,AC25+Staff!$J21),MIN(Staff!$J21,Staff!$L21)),0))))))</f>
        <v>0</v>
      </c>
      <c r="AP25" s="567">
        <f>IF(Staff!$K21="Never",IF(AP$4&gt;=Staff!$I21,MIN(Staff!$J21,Staff!$L21),0),IF(Staff!$K21="Monthly",IF(AP$4=Staff!$I21,MIN(Staff!$J21,Staff!$L21),IF(AP$4&gt;Staff!$I21,MIN(Staff!$L21,AO25+Staff!$J21),0)),IF(Staff!$K21="Quarterly",IF(AP$4=Staff!$I21,MIN(Staff!$J21,Staff!$L21),IF(AP$4&gt;Staff!$I21,IFERROR(MIN(Staff!$L21,IF(ISNUMBER(AM25),AM25,0)+Staff!$J21),Staff!$J21),0)),IF(Staff!$K21="Annually",IF(AP$4=Staff!$I21,MIN(Staff!$J21,Staff!$L21),IF(AP$4&gt;Staff!$I21,IFERROR(MIN(Staff!$L21,AD25+Staff!$J21),MIN(Staff!$J21,Staff!$L21)),0))))))</f>
        <v>0</v>
      </c>
      <c r="AQ25" s="567">
        <f>IF(Staff!$K21="Never",IF(AQ$4&gt;=Staff!$I21,MIN(Staff!$J21,Staff!$L21),0),IF(Staff!$K21="Monthly",IF(AQ$4=Staff!$I21,MIN(Staff!$J21,Staff!$L21),IF(AQ$4&gt;Staff!$I21,MIN(Staff!$L21,AP25+Staff!$J21),0)),IF(Staff!$K21="Quarterly",IF(AQ$4=Staff!$I21,MIN(Staff!$J21,Staff!$L21),IF(AQ$4&gt;Staff!$I21,IFERROR(MIN(Staff!$L21,IF(ISNUMBER(AN25),AN25,0)+Staff!$J21),Staff!$J21),0)),IF(Staff!$K21="Annually",IF(AQ$4=Staff!$I21,MIN(Staff!$J21,Staff!$L21),IF(AQ$4&gt;Staff!$I21,IFERROR(MIN(Staff!$L21,AE25+Staff!$J21),MIN(Staff!$J21,Staff!$L21)),0))))))</f>
        <v>0</v>
      </c>
      <c r="AR25" s="567">
        <f>IF(Staff!$K21="Never",IF(AR$4&gt;=Staff!$I21,MIN(Staff!$J21,Staff!$L21),0),IF(Staff!$K21="Monthly",IF(AR$4=Staff!$I21,MIN(Staff!$J21,Staff!$L21),IF(AR$4&gt;Staff!$I21,MIN(Staff!$L21,AQ25+Staff!$J21),0)),IF(Staff!$K21="Quarterly",IF(AR$4=Staff!$I21,MIN(Staff!$J21,Staff!$L21),IF(AR$4&gt;Staff!$I21,IFERROR(MIN(Staff!$L21,IF(ISNUMBER(AO25),AO25,0)+Staff!$J21),Staff!$J21),0)),IF(Staff!$K21="Annually",IF(AR$4=Staff!$I21,MIN(Staff!$J21,Staff!$L21),IF(AR$4&gt;Staff!$I21,IFERROR(MIN(Staff!$L21,AF25+Staff!$J21),MIN(Staff!$J21,Staff!$L21)),0))))))</f>
        <v>0</v>
      </c>
      <c r="AS25" s="567">
        <f>IF(Staff!$K21="Never",IF(AS$4&gt;=Staff!$I21,MIN(Staff!$J21,Staff!$L21),0),IF(Staff!$K21="Monthly",IF(AS$4=Staff!$I21,MIN(Staff!$J21,Staff!$L21),IF(AS$4&gt;Staff!$I21,MIN(Staff!$L21,AR25+Staff!$J21),0)),IF(Staff!$K21="Quarterly",IF(AS$4=Staff!$I21,MIN(Staff!$J21,Staff!$L21),IF(AS$4&gt;Staff!$I21,IFERROR(MIN(Staff!$L21,IF(ISNUMBER(AP25),AP25,0)+Staff!$J21),Staff!$J21),0)),IF(Staff!$K21="Annually",IF(AS$4=Staff!$I21,MIN(Staff!$J21,Staff!$L21),IF(AS$4&gt;Staff!$I21,IFERROR(MIN(Staff!$L21,AG25+Staff!$J21),MIN(Staff!$J21,Staff!$L21)),0))))))</f>
        <v>0</v>
      </c>
      <c r="AT25" s="567">
        <f>IF(Staff!$K21="Never",IF(AT$4&gt;=Staff!$I21,MIN(Staff!$J21,Staff!$L21),0),IF(Staff!$K21="Monthly",IF(AT$4=Staff!$I21,MIN(Staff!$J21,Staff!$L21),IF(AT$4&gt;Staff!$I21,MIN(Staff!$L21,AS25+Staff!$J21),0)),IF(Staff!$K21="Quarterly",IF(AT$4=Staff!$I21,MIN(Staff!$J21,Staff!$L21),IF(AT$4&gt;Staff!$I21,IFERROR(MIN(Staff!$L21,IF(ISNUMBER(AQ25),AQ25,0)+Staff!$J21),Staff!$J21),0)),IF(Staff!$K21="Annually",IF(AT$4=Staff!$I21,MIN(Staff!$J21,Staff!$L21),IF(AT$4&gt;Staff!$I21,IFERROR(MIN(Staff!$L21,AH25+Staff!$J21),MIN(Staff!$J21,Staff!$L21)),0))))))</f>
        <v>0</v>
      </c>
      <c r="AU25" s="567">
        <f>IF(Staff!$K21="Never",IF(AU$4&gt;=Staff!$I21,MIN(Staff!$J21,Staff!$L21),0),IF(Staff!$K21="Monthly",IF(AU$4=Staff!$I21,MIN(Staff!$J21,Staff!$L21),IF(AU$4&gt;Staff!$I21,MIN(Staff!$L21,AT25+Staff!$J21),0)),IF(Staff!$K21="Quarterly",IF(AU$4=Staff!$I21,MIN(Staff!$J21,Staff!$L21),IF(AU$4&gt;Staff!$I21,IFERROR(MIN(Staff!$L21,IF(ISNUMBER(AR25),AR25,0)+Staff!$J21),Staff!$J21),0)),IF(Staff!$K21="Annually",IF(AU$4=Staff!$I21,MIN(Staff!$J21,Staff!$L21),IF(AU$4&gt;Staff!$I21,IFERROR(MIN(Staff!$L21,AI25+Staff!$J21),MIN(Staff!$J21,Staff!$L21)),0))))))</f>
        <v>0</v>
      </c>
      <c r="AV25" s="567">
        <f>IF(Staff!$K21="Never",IF(AV$4&gt;=Staff!$I21,MIN(Staff!$J21,Staff!$L21),0),IF(Staff!$K21="Monthly",IF(AV$4=Staff!$I21,MIN(Staff!$J21,Staff!$L21),IF(AV$4&gt;Staff!$I21,MIN(Staff!$L21,AU25+Staff!$J21),0)),IF(Staff!$K21="Quarterly",IF(AV$4=Staff!$I21,MIN(Staff!$J21,Staff!$L21),IF(AV$4&gt;Staff!$I21,IFERROR(MIN(Staff!$L21,IF(ISNUMBER(AS25),AS25,0)+Staff!$J21),Staff!$J21),0)),IF(Staff!$K21="Annually",IF(AV$4=Staff!$I21,MIN(Staff!$J21,Staff!$L21),IF(AV$4&gt;Staff!$I21,IFERROR(MIN(Staff!$L21,AJ25+Staff!$J21),MIN(Staff!$J21,Staff!$L21)),0))))))</f>
        <v>0</v>
      </c>
      <c r="AW25" s="567">
        <f>IF(Staff!$K21="Never",IF(AW$4&gt;=Staff!$I21,MIN(Staff!$J21,Staff!$L21),0),IF(Staff!$K21="Monthly",IF(AW$4=Staff!$I21,MIN(Staff!$J21,Staff!$L21),IF(AW$4&gt;Staff!$I21,MIN(Staff!$L21,AV25+Staff!$J21),0)),IF(Staff!$K21="Quarterly",IF(AW$4=Staff!$I21,MIN(Staff!$J21,Staff!$L21),IF(AW$4&gt;Staff!$I21,IFERROR(MIN(Staff!$L21,IF(ISNUMBER(AT25),AT25,0)+Staff!$J21),Staff!$J21),0)),IF(Staff!$K21="Annually",IF(AW$4=Staff!$I21,MIN(Staff!$J21,Staff!$L21),IF(AW$4&gt;Staff!$I21,IFERROR(MIN(Staff!$L21,AK25+Staff!$J21),MIN(Staff!$J21,Staff!$L21)),0))))))</f>
        <v>0</v>
      </c>
      <c r="AX25" s="567">
        <f>IF(Staff!$K21="Never",IF(AX$4&gt;=Staff!$I21,MIN(Staff!$J21,Staff!$L21),0),IF(Staff!$K21="Monthly",IF(AX$4=Staff!$I21,MIN(Staff!$J21,Staff!$L21),IF(AX$4&gt;Staff!$I21,MIN(Staff!$L21,AW25+Staff!$J21),0)),IF(Staff!$K21="Quarterly",IF(AX$4=Staff!$I21,MIN(Staff!$J21,Staff!$L21),IF(AX$4&gt;Staff!$I21,IFERROR(MIN(Staff!$L21,IF(ISNUMBER(AU25),AU25,0)+Staff!$J21),Staff!$J21),0)),IF(Staff!$K21="Annually",IF(AX$4=Staff!$I21,MIN(Staff!$J21,Staff!$L21),IF(AX$4&gt;Staff!$I21,IFERROR(MIN(Staff!$L21,AL25+Staff!$J21),MIN(Staff!$J21,Staff!$L21)),0))))))</f>
        <v>0</v>
      </c>
      <c r="AY25" s="567">
        <f>IF(Staff!$K21="Never",IF(AY$4&gt;=Staff!$I21,MIN(Staff!$J21,Staff!$L21),0),IF(Staff!$K21="Monthly",IF(AY$4=Staff!$I21,MIN(Staff!$J21,Staff!$L21),IF(AY$4&gt;Staff!$I21,MIN(Staff!$L21,AX25+Staff!$J21),0)),IF(Staff!$K21="Quarterly",IF(AY$4=Staff!$I21,MIN(Staff!$J21,Staff!$L21),IF(AY$4&gt;Staff!$I21,IFERROR(MIN(Staff!$L21,IF(ISNUMBER(AV25),AV25,0)+Staff!$J21),Staff!$J21),0)),IF(Staff!$K21="Annually",IF(AY$4=Staff!$I21,MIN(Staff!$J21,Staff!$L21),IF(AY$4&gt;Staff!$I21,IFERROR(MIN(Staff!$L21,AM25+Staff!$J21),MIN(Staff!$J21,Staff!$L21)),0))))))</f>
        <v>0</v>
      </c>
      <c r="AZ25" s="567">
        <f>IF(Staff!$K21="Never",IF(AZ$4&gt;=Staff!$I21,MIN(Staff!$J21,Staff!$L21),0),IF(Staff!$K21="Monthly",IF(AZ$4=Staff!$I21,MIN(Staff!$J21,Staff!$L21),IF(AZ$4&gt;Staff!$I21,MIN(Staff!$L21,AY25+Staff!$J21),0)),IF(Staff!$K21="Quarterly",IF(AZ$4=Staff!$I21,MIN(Staff!$J21,Staff!$L21),IF(AZ$4&gt;Staff!$I21,IFERROR(MIN(Staff!$L21,IF(ISNUMBER(AW25),AW25,0)+Staff!$J21),Staff!$J21),0)),IF(Staff!$K21="Annually",IF(AZ$4=Staff!$I21,MIN(Staff!$J21,Staff!$L21),IF(AZ$4&gt;Staff!$I21,IFERROR(MIN(Staff!$L21,AN25+Staff!$J21),MIN(Staff!$J21,Staff!$L21)),0))))))</f>
        <v>0</v>
      </c>
      <c r="BA25" s="567">
        <f>IF(Staff!$K21="Never",IF(BA$4&gt;=Staff!$I21,MIN(Staff!$J21,Staff!$L21),0),IF(Staff!$K21="Monthly",IF(BA$4=Staff!$I21,MIN(Staff!$J21,Staff!$L21),IF(BA$4&gt;Staff!$I21,MIN(Staff!$L21,AZ25+Staff!$J21),0)),IF(Staff!$K21="Quarterly",IF(BA$4=Staff!$I21,MIN(Staff!$J21,Staff!$L21),IF(BA$4&gt;Staff!$I21,IFERROR(MIN(Staff!$L21,IF(ISNUMBER(AX25),AX25,0)+Staff!$J21),Staff!$J21),0)),IF(Staff!$K21="Annually",IF(BA$4=Staff!$I21,MIN(Staff!$J21,Staff!$L21),IF(BA$4&gt;Staff!$I21,IFERROR(MIN(Staff!$L21,AO25+Staff!$J21),MIN(Staff!$J21,Staff!$L21)),0))))))</f>
        <v>0</v>
      </c>
      <c r="BB25" s="567">
        <f>IF(Staff!$K21="Never",IF(BB$4&gt;=Staff!$I21,MIN(Staff!$J21,Staff!$L21),0),IF(Staff!$K21="Monthly",IF(BB$4=Staff!$I21,MIN(Staff!$J21,Staff!$L21),IF(BB$4&gt;Staff!$I21,MIN(Staff!$L21,BA25+Staff!$J21),0)),IF(Staff!$K21="Quarterly",IF(BB$4=Staff!$I21,MIN(Staff!$J21,Staff!$L21),IF(BB$4&gt;Staff!$I21,IFERROR(MIN(Staff!$L21,IF(ISNUMBER(AY25),AY25,0)+Staff!$J21),Staff!$J21),0)),IF(Staff!$K21="Annually",IF(BB$4=Staff!$I21,MIN(Staff!$J21,Staff!$L21),IF(BB$4&gt;Staff!$I21,IFERROR(MIN(Staff!$L21,AP25+Staff!$J21),MIN(Staff!$J21,Staff!$L21)),0))))))</f>
        <v>0</v>
      </c>
      <c r="BC25" s="567">
        <f>IF(Staff!$K21="Never",IF(BC$4&gt;=Staff!$I21,MIN(Staff!$J21,Staff!$L21),0),IF(Staff!$K21="Monthly",IF(BC$4=Staff!$I21,MIN(Staff!$J21,Staff!$L21),IF(BC$4&gt;Staff!$I21,MIN(Staff!$L21,BB25+Staff!$J21),0)),IF(Staff!$K21="Quarterly",IF(BC$4=Staff!$I21,MIN(Staff!$J21,Staff!$L21),IF(BC$4&gt;Staff!$I21,IFERROR(MIN(Staff!$L21,IF(ISNUMBER(AZ25),AZ25,0)+Staff!$J21),Staff!$J21),0)),IF(Staff!$K21="Annually",IF(BC$4=Staff!$I21,MIN(Staff!$J21,Staff!$L21),IF(BC$4&gt;Staff!$I21,IFERROR(MIN(Staff!$L21,AQ25+Staff!$J21),MIN(Staff!$J21,Staff!$L21)),0))))))</f>
        <v>0</v>
      </c>
      <c r="BD25" s="567">
        <f>IF(Staff!$K21="Never",IF(BD$4&gt;=Staff!$I21,MIN(Staff!$J21,Staff!$L21),0),IF(Staff!$K21="Monthly",IF(BD$4=Staff!$I21,MIN(Staff!$J21,Staff!$L21),IF(BD$4&gt;Staff!$I21,MIN(Staff!$L21,BC25+Staff!$J21),0)),IF(Staff!$K21="Quarterly",IF(BD$4=Staff!$I21,MIN(Staff!$J21,Staff!$L21),IF(BD$4&gt;Staff!$I21,IFERROR(MIN(Staff!$L21,IF(ISNUMBER(BA25),BA25,0)+Staff!$J21),Staff!$J21),0)),IF(Staff!$K21="Annually",IF(BD$4=Staff!$I21,MIN(Staff!$J21,Staff!$L21),IF(BD$4&gt;Staff!$I21,IFERROR(MIN(Staff!$L21,AR25+Staff!$J21),MIN(Staff!$J21,Staff!$L21)),0))))))</f>
        <v>0</v>
      </c>
      <c r="BE25" s="567">
        <f>IF(Staff!$K21="Never",IF(BE$4&gt;=Staff!$I21,MIN(Staff!$J21,Staff!$L21),0),IF(Staff!$K21="Monthly",IF(BE$4=Staff!$I21,MIN(Staff!$J21,Staff!$L21),IF(BE$4&gt;Staff!$I21,MIN(Staff!$L21,BD25+Staff!$J21),0)),IF(Staff!$K21="Quarterly",IF(BE$4=Staff!$I21,MIN(Staff!$J21,Staff!$L21),IF(BE$4&gt;Staff!$I21,IFERROR(MIN(Staff!$L21,IF(ISNUMBER(BB25),BB25,0)+Staff!$J21),Staff!$J21),0)),IF(Staff!$K21="Annually",IF(BE$4=Staff!$I21,MIN(Staff!$J21,Staff!$L21),IF(BE$4&gt;Staff!$I21,IFERROR(MIN(Staff!$L21,AS25+Staff!$J21),MIN(Staff!$J21,Staff!$L21)),0))))))</f>
        <v>0</v>
      </c>
      <c r="BF25" s="567">
        <f>IF(Staff!$K21="Never",IF(BF$4&gt;=Staff!$I21,MIN(Staff!$J21,Staff!$L21),0),IF(Staff!$K21="Monthly",IF(BF$4=Staff!$I21,MIN(Staff!$J21,Staff!$L21),IF(BF$4&gt;Staff!$I21,MIN(Staff!$L21,BE25+Staff!$J21),0)),IF(Staff!$K21="Quarterly",IF(BF$4=Staff!$I21,MIN(Staff!$J21,Staff!$L21),IF(BF$4&gt;Staff!$I21,IFERROR(MIN(Staff!$L21,IF(ISNUMBER(BC25),BC25,0)+Staff!$J21),Staff!$J21),0)),IF(Staff!$K21="Annually",IF(BF$4=Staff!$I21,MIN(Staff!$J21,Staff!$L21),IF(BF$4&gt;Staff!$I21,IFERROR(MIN(Staff!$L21,AT25+Staff!$J21),MIN(Staff!$J21,Staff!$L21)),0))))))</f>
        <v>0</v>
      </c>
      <c r="BG25" s="567">
        <f>IF(Staff!$K21="Never",IF(BG$4&gt;=Staff!$I21,MIN(Staff!$J21,Staff!$L21),0),IF(Staff!$K21="Monthly",IF(BG$4=Staff!$I21,MIN(Staff!$J21,Staff!$L21),IF(BG$4&gt;Staff!$I21,MIN(Staff!$L21,BF25+Staff!$J21),0)),IF(Staff!$K21="Quarterly",IF(BG$4=Staff!$I21,MIN(Staff!$J21,Staff!$L21),IF(BG$4&gt;Staff!$I21,IFERROR(MIN(Staff!$L21,IF(ISNUMBER(BD25),BD25,0)+Staff!$J21),Staff!$J21),0)),IF(Staff!$K21="Annually",IF(BG$4=Staff!$I21,MIN(Staff!$J21,Staff!$L21),IF(BG$4&gt;Staff!$I21,IFERROR(MIN(Staff!$L21,AU25+Staff!$J21),MIN(Staff!$J21,Staff!$L21)),0))))))</f>
        <v>0</v>
      </c>
      <c r="BH25" s="567">
        <f>IF(Staff!$K21="Never",IF(BH$4&gt;=Staff!$I21,MIN(Staff!$J21,Staff!$L21),0),IF(Staff!$K21="Monthly",IF(BH$4=Staff!$I21,MIN(Staff!$J21,Staff!$L21),IF(BH$4&gt;Staff!$I21,MIN(Staff!$L21,BG25+Staff!$J21),0)),IF(Staff!$K21="Quarterly",IF(BH$4=Staff!$I21,MIN(Staff!$J21,Staff!$L21),IF(BH$4&gt;Staff!$I21,IFERROR(MIN(Staff!$L21,IF(ISNUMBER(BE25),BE25,0)+Staff!$J21),Staff!$J21),0)),IF(Staff!$K21="Annually",IF(BH$4=Staff!$I21,MIN(Staff!$J21,Staff!$L21),IF(BH$4&gt;Staff!$I21,IFERROR(MIN(Staff!$L21,AV25+Staff!$J21),MIN(Staff!$J21,Staff!$L21)),0))))))</f>
        <v>0</v>
      </c>
      <c r="BI25" s="567">
        <f>IF(Staff!$K21="Never",IF(BI$4&gt;=Staff!$I21,MIN(Staff!$J21,Staff!$L21),0),IF(Staff!$K21="Monthly",IF(BI$4=Staff!$I21,MIN(Staff!$J21,Staff!$L21),IF(BI$4&gt;Staff!$I21,MIN(Staff!$L21,BH25+Staff!$J21),0)),IF(Staff!$K21="Quarterly",IF(BI$4=Staff!$I21,MIN(Staff!$J21,Staff!$L21),IF(BI$4&gt;Staff!$I21,IFERROR(MIN(Staff!$L21,IF(ISNUMBER(BF25),BF25,0)+Staff!$J21),Staff!$J21),0)),IF(Staff!$K21="Annually",IF(BI$4=Staff!$I21,MIN(Staff!$J21,Staff!$L21),IF(BI$4&gt;Staff!$I21,IFERROR(MIN(Staff!$L21,AW25+Staff!$J21),MIN(Staff!$J21,Staff!$L21)),0))))))</f>
        <v>0</v>
      </c>
      <c r="BJ25" s="567">
        <f>IF(Staff!$K21="Never",IF(BJ$4&gt;=Staff!$I21,MIN(Staff!$J21,Staff!$L21),0),IF(Staff!$K21="Monthly",IF(BJ$4=Staff!$I21,MIN(Staff!$J21,Staff!$L21),IF(BJ$4&gt;Staff!$I21,MIN(Staff!$L21,BI25+Staff!$J21),0)),IF(Staff!$K21="Quarterly",IF(BJ$4=Staff!$I21,MIN(Staff!$J21,Staff!$L21),IF(BJ$4&gt;Staff!$I21,IFERROR(MIN(Staff!$L21,IF(ISNUMBER(BG25),BG25,0)+Staff!$J21),Staff!$J21),0)),IF(Staff!$K21="Annually",IF(BJ$4=Staff!$I21,MIN(Staff!$J21,Staff!$L21),IF(BJ$4&gt;Staff!$I21,IFERROR(MIN(Staff!$L21,AX25+Staff!$J21),MIN(Staff!$J21,Staff!$L21)),0))))))</f>
        <v>0</v>
      </c>
      <c r="BK25" s="567">
        <f>IF(Staff!$K21="Never",IF(BK$4&gt;=Staff!$I21,MIN(Staff!$J21,Staff!$L21),0),IF(Staff!$K21="Monthly",IF(BK$4=Staff!$I21,MIN(Staff!$J21,Staff!$L21),IF(BK$4&gt;Staff!$I21,MIN(Staff!$L21,BJ25+Staff!$J21),0)),IF(Staff!$K21="Quarterly",IF(BK$4=Staff!$I21,MIN(Staff!$J21,Staff!$L21),IF(BK$4&gt;Staff!$I21,IFERROR(MIN(Staff!$L21,IF(ISNUMBER(BH25),BH25,0)+Staff!$J21),Staff!$J21),0)),IF(Staff!$K21="Annually",IF(BK$4=Staff!$I21,MIN(Staff!$J21,Staff!$L21),IF(BK$4&gt;Staff!$I21,IFERROR(MIN(Staff!$L21,AY25+Staff!$J21),MIN(Staff!$J21,Staff!$L21)),0))))))</f>
        <v>0</v>
      </c>
      <c r="BL25" s="567">
        <f>IF(Staff!$K21="Never",IF(BL$4&gt;=Staff!$I21,MIN(Staff!$J21,Staff!$L21),0),IF(Staff!$K21="Monthly",IF(BL$4=Staff!$I21,MIN(Staff!$J21,Staff!$L21),IF(BL$4&gt;Staff!$I21,MIN(Staff!$L21,BK25+Staff!$J21),0)),IF(Staff!$K21="Quarterly",IF(BL$4=Staff!$I21,MIN(Staff!$J21,Staff!$L21),IF(BL$4&gt;Staff!$I21,IFERROR(MIN(Staff!$L21,IF(ISNUMBER(BI25),BI25,0)+Staff!$J21),Staff!$J21),0)),IF(Staff!$K21="Annually",IF(BL$4=Staff!$I21,MIN(Staff!$J21,Staff!$L21),IF(BL$4&gt;Staff!$I21,IFERROR(MIN(Staff!$L21,AZ25+Staff!$J21),MIN(Staff!$J21,Staff!$L21)),0))))))</f>
        <v>0</v>
      </c>
      <c r="BM25" s="567">
        <f>IF(Staff!$K21="Never",IF(BM$4&gt;=Staff!$I21,MIN(Staff!$J21,Staff!$L21),0),IF(Staff!$K21="Monthly",IF(BM$4=Staff!$I21,MIN(Staff!$J21,Staff!$L21),IF(BM$4&gt;Staff!$I21,MIN(Staff!$L21,BL25+Staff!$J21),0)),IF(Staff!$K21="Quarterly",IF(BM$4=Staff!$I21,MIN(Staff!$J21,Staff!$L21),IF(BM$4&gt;Staff!$I21,IFERROR(MIN(Staff!$L21,IF(ISNUMBER(BJ25),BJ25,0)+Staff!$J21),Staff!$J21),0)),IF(Staff!$K21="Annually",IF(BM$4=Staff!$I21,MIN(Staff!$J21,Staff!$L21),IF(BM$4&gt;Staff!$I21,IFERROR(MIN(Staff!$L21,BA25+Staff!$J21),MIN(Staff!$J21,Staff!$L21)),0))))))</f>
        <v>0</v>
      </c>
      <c r="BN25" s="567">
        <f>IF(Staff!$K21="Never",IF(BN$4&gt;=Staff!$I21,MIN(Staff!$J21,Staff!$L21),0),IF(Staff!$K21="Monthly",IF(BN$4=Staff!$I21,MIN(Staff!$J21,Staff!$L21),IF(BN$4&gt;Staff!$I21,MIN(Staff!$L21,BM25+Staff!$J21),0)),IF(Staff!$K21="Quarterly",IF(BN$4=Staff!$I21,MIN(Staff!$J21,Staff!$L21),IF(BN$4&gt;Staff!$I21,IFERROR(MIN(Staff!$L21,IF(ISNUMBER(BK25),BK25,0)+Staff!$J21),Staff!$J21),0)),IF(Staff!$K21="Annually",IF(BN$4=Staff!$I21,MIN(Staff!$J21,Staff!$L21),IF(BN$4&gt;Staff!$I21,IFERROR(MIN(Staff!$L21,BB25+Staff!$J21),MIN(Staff!$J21,Staff!$L21)),0))))))</f>
        <v>0</v>
      </c>
      <c r="BO25" s="567">
        <f>IF(Staff!$K21="Never",IF(BO$4&gt;=Staff!$I21,MIN(Staff!$J21,Staff!$L21),0),IF(Staff!$K21="Monthly",IF(BO$4=Staff!$I21,MIN(Staff!$J21,Staff!$L21),IF(BO$4&gt;Staff!$I21,MIN(Staff!$L21,BN25+Staff!$J21),0)),IF(Staff!$K21="Quarterly",IF(BO$4=Staff!$I21,MIN(Staff!$J21,Staff!$L21),IF(BO$4&gt;Staff!$I21,IFERROR(MIN(Staff!$L21,IF(ISNUMBER(BL25),BL25,0)+Staff!$J21),Staff!$J21),0)),IF(Staff!$K21="Annually",IF(BO$4=Staff!$I21,MIN(Staff!$J21,Staff!$L21),IF(BO$4&gt;Staff!$I21,IFERROR(MIN(Staff!$L21,BC25+Staff!$J21),MIN(Staff!$J21,Staff!$L21)),0))))))</f>
        <v>0</v>
      </c>
      <c r="BP25" s="567">
        <f>IF(Staff!$K21="Never",IF(BP$4&gt;=Staff!$I21,MIN(Staff!$J21,Staff!$L21),0),IF(Staff!$K21="Monthly",IF(BP$4=Staff!$I21,MIN(Staff!$J21,Staff!$L21),IF(BP$4&gt;Staff!$I21,MIN(Staff!$L21,BO25+Staff!$J21),0)),IF(Staff!$K21="Quarterly",IF(BP$4=Staff!$I21,MIN(Staff!$J21,Staff!$L21),IF(BP$4&gt;Staff!$I21,IFERROR(MIN(Staff!$L21,IF(ISNUMBER(BM25),BM25,0)+Staff!$J21),Staff!$J21),0)),IF(Staff!$K21="Annually",IF(BP$4=Staff!$I21,MIN(Staff!$J21,Staff!$L21),IF(BP$4&gt;Staff!$I21,IFERROR(MIN(Staff!$L21,BD25+Staff!$J21),MIN(Staff!$J21,Staff!$L21)),0))))))</f>
        <v>0</v>
      </c>
      <c r="BQ25" s="567">
        <f>IF(Staff!$K21="Never",IF(BQ$4&gt;=Staff!$I21,MIN(Staff!$J21,Staff!$L21),0),IF(Staff!$K21="Monthly",IF(BQ$4=Staff!$I21,MIN(Staff!$J21,Staff!$L21),IF(BQ$4&gt;Staff!$I21,MIN(Staff!$L21,BP25+Staff!$J21),0)),IF(Staff!$K21="Quarterly",IF(BQ$4=Staff!$I21,MIN(Staff!$J21,Staff!$L21),IF(BQ$4&gt;Staff!$I21,IFERROR(MIN(Staff!$L21,IF(ISNUMBER(BN25),BN25,0)+Staff!$J21),Staff!$J21),0)),IF(Staff!$K21="Annually",IF(BQ$4=Staff!$I21,MIN(Staff!$J21,Staff!$L21),IF(BQ$4&gt;Staff!$I21,IFERROR(MIN(Staff!$L21,BE25+Staff!$J21),MIN(Staff!$J21,Staff!$L21)),0))))))</f>
        <v>0</v>
      </c>
      <c r="BR25" s="567">
        <f>IF(Staff!$K21="Never",IF(BR$4&gt;=Staff!$I21,MIN(Staff!$J21,Staff!$L21),0),IF(Staff!$K21="Monthly",IF(BR$4=Staff!$I21,MIN(Staff!$J21,Staff!$L21),IF(BR$4&gt;Staff!$I21,MIN(Staff!$L21,BQ25+Staff!$J21),0)),IF(Staff!$K21="Quarterly",IF(BR$4=Staff!$I21,MIN(Staff!$J21,Staff!$L21),IF(BR$4&gt;Staff!$I21,IFERROR(MIN(Staff!$L21,IF(ISNUMBER(BO25),BO25,0)+Staff!$J21),Staff!$J21),0)),IF(Staff!$K21="Annually",IF(BR$4=Staff!$I21,MIN(Staff!$J21,Staff!$L21),IF(BR$4&gt;Staff!$I21,IFERROR(MIN(Staff!$L21,BF25+Staff!$J21),MIN(Staff!$J21,Staff!$L21)),0))))))</f>
        <v>0</v>
      </c>
      <c r="BS25" s="567">
        <f>IF(Staff!$K21="Never",IF(BS$4&gt;=Staff!$I21,MIN(Staff!$J21,Staff!$L21),0),IF(Staff!$K21="Monthly",IF(BS$4=Staff!$I21,MIN(Staff!$J21,Staff!$L21),IF(BS$4&gt;Staff!$I21,MIN(Staff!$L21,BR25+Staff!$J21),0)),IF(Staff!$K21="Quarterly",IF(BS$4=Staff!$I21,MIN(Staff!$J21,Staff!$L21),IF(BS$4&gt;Staff!$I21,IFERROR(MIN(Staff!$L21,IF(ISNUMBER(BP25),BP25,0)+Staff!$J21),Staff!$J21),0)),IF(Staff!$K21="Annually",IF(BS$4=Staff!$I21,MIN(Staff!$J21,Staff!$L21),IF(BS$4&gt;Staff!$I21,IFERROR(MIN(Staff!$L21,BG25+Staff!$J21),MIN(Staff!$J21,Staff!$L21)),0))))))</f>
        <v>0</v>
      </c>
      <c r="BT25" s="567">
        <f>IF(Staff!$K21="Never",IF(BT$4&gt;=Staff!$I21,MIN(Staff!$J21,Staff!$L21),0),IF(Staff!$K21="Monthly",IF(BT$4=Staff!$I21,MIN(Staff!$J21,Staff!$L21),IF(BT$4&gt;Staff!$I21,MIN(Staff!$L21,BS25+Staff!$J21),0)),IF(Staff!$K21="Quarterly",IF(BT$4=Staff!$I21,MIN(Staff!$J21,Staff!$L21),IF(BT$4&gt;Staff!$I21,IFERROR(MIN(Staff!$L21,IF(ISNUMBER(BQ25),BQ25,0)+Staff!$J21),Staff!$J21),0)),IF(Staff!$K21="Annually",IF(BT$4=Staff!$I21,MIN(Staff!$J21,Staff!$L21),IF(BT$4&gt;Staff!$I21,IFERROR(MIN(Staff!$L21,BH25+Staff!$J21),MIN(Staff!$J21,Staff!$L21)),0))))))</f>
        <v>0</v>
      </c>
      <c r="BU25" s="567">
        <f>IF(Staff!$K21="Never",IF(BU$4&gt;=Staff!$I21,MIN(Staff!$J21,Staff!$L21),0),IF(Staff!$K21="Monthly",IF(BU$4=Staff!$I21,MIN(Staff!$J21,Staff!$L21),IF(BU$4&gt;Staff!$I21,MIN(Staff!$L21,BT25+Staff!$J21),0)),IF(Staff!$K21="Quarterly",IF(BU$4=Staff!$I21,MIN(Staff!$J21,Staff!$L21),IF(BU$4&gt;Staff!$I21,IFERROR(MIN(Staff!$L21,IF(ISNUMBER(BR25),BR25,0)+Staff!$J21),Staff!$J21),0)),IF(Staff!$K21="Annually",IF(BU$4=Staff!$I21,MIN(Staff!$J21,Staff!$L21),IF(BU$4&gt;Staff!$I21,IFERROR(MIN(Staff!$L21,BI25+Staff!$J21),MIN(Staff!$J21,Staff!$L21)),0))))))</f>
        <v>0</v>
      </c>
      <c r="BV25" s="567">
        <f>IF(Staff!$K21="Never",IF(BV$4&gt;=Staff!$I21,MIN(Staff!$J21,Staff!$L21),0),IF(Staff!$K21="Monthly",IF(BV$4=Staff!$I21,MIN(Staff!$J21,Staff!$L21),IF(BV$4&gt;Staff!$I21,MIN(Staff!$L21,BU25+Staff!$J21),0)),IF(Staff!$K21="Quarterly",IF(BV$4=Staff!$I21,MIN(Staff!$J21,Staff!$L21),IF(BV$4&gt;Staff!$I21,IFERROR(MIN(Staff!$L21,IF(ISNUMBER(BS25),BS25,0)+Staff!$J21),Staff!$J21),0)),IF(Staff!$K21="Annually",IF(BV$4=Staff!$I21,MIN(Staff!$J21,Staff!$L21),IF(BV$4&gt;Staff!$I21,IFERROR(MIN(Staff!$L21,BJ25+Staff!$J21),MIN(Staff!$J21,Staff!$L21)),0))))))</f>
        <v>0</v>
      </c>
      <c r="BW25" s="567">
        <f>IF(Staff!$K21="Never",IF(BW$4&gt;=Staff!$I21,MIN(Staff!$J21,Staff!$L21),0),IF(Staff!$K21="Monthly",IF(BW$4=Staff!$I21,MIN(Staff!$J21,Staff!$L21),IF(BW$4&gt;Staff!$I21,MIN(Staff!$L21,BV25+Staff!$J21),0)),IF(Staff!$K21="Quarterly",IF(BW$4=Staff!$I21,MIN(Staff!$J21,Staff!$L21),IF(BW$4&gt;Staff!$I21,IFERROR(MIN(Staff!$L21,IF(ISNUMBER(BT25),BT25,0)+Staff!$J21),Staff!$J21),0)),IF(Staff!$K21="Annually",IF(BW$4=Staff!$I21,MIN(Staff!$J21,Staff!$L21),IF(BW$4&gt;Staff!$I21,IFERROR(MIN(Staff!$L21,BK25+Staff!$J21),MIN(Staff!$J21,Staff!$L21)),0))))))</f>
        <v>0</v>
      </c>
      <c r="BX25" s="567">
        <f>IF(Staff!$K21="Never",IF(BX$4&gt;=Staff!$I21,MIN(Staff!$J21,Staff!$L21),0),IF(Staff!$K21="Monthly",IF(BX$4=Staff!$I21,MIN(Staff!$J21,Staff!$L21),IF(BX$4&gt;Staff!$I21,MIN(Staff!$L21,BW25+Staff!$J21),0)),IF(Staff!$K21="Quarterly",IF(BX$4=Staff!$I21,MIN(Staff!$J21,Staff!$L21),IF(BX$4&gt;Staff!$I21,IFERROR(MIN(Staff!$L21,IF(ISNUMBER(BU25),BU25,0)+Staff!$J21),Staff!$J21),0)),IF(Staff!$K21="Annually",IF(BX$4=Staff!$I21,MIN(Staff!$J21,Staff!$L21),IF(BX$4&gt;Staff!$I21,IFERROR(MIN(Staff!$L21,BL25+Staff!$J21),MIN(Staff!$J21,Staff!$L21)),0))))))</f>
        <v>0</v>
      </c>
      <c r="BY25" s="567">
        <f>IF(Staff!$K21="Never",IF(BY$4&gt;=Staff!$I21,MIN(Staff!$J21,Staff!$L21),0),IF(Staff!$K21="Monthly",IF(BY$4=Staff!$I21,MIN(Staff!$J21,Staff!$L21),IF(BY$4&gt;Staff!$I21,MIN(Staff!$L21,BX25+Staff!$J21),0)),IF(Staff!$K21="Quarterly",IF(BY$4=Staff!$I21,MIN(Staff!$J21,Staff!$L21),IF(BY$4&gt;Staff!$I21,IFERROR(MIN(Staff!$L21,IF(ISNUMBER(BV25),BV25,0)+Staff!$J21),Staff!$J21),0)),IF(Staff!$K21="Annually",IF(BY$4=Staff!$I21,MIN(Staff!$J21,Staff!$L21),IF(BY$4&gt;Staff!$I21,IFERROR(MIN(Staff!$L21,BM25+Staff!$J21),MIN(Staff!$J21,Staff!$L21)),0))))))</f>
        <v>0</v>
      </c>
      <c r="BZ25" s="567">
        <f>IF(Staff!$K21="Never",IF(BZ$4&gt;=Staff!$I21,MIN(Staff!$J21,Staff!$L21),0),IF(Staff!$K21="Monthly",IF(BZ$4=Staff!$I21,MIN(Staff!$J21,Staff!$L21),IF(BZ$4&gt;Staff!$I21,MIN(Staff!$L21,BY25+Staff!$J21),0)),IF(Staff!$K21="Quarterly",IF(BZ$4=Staff!$I21,MIN(Staff!$J21,Staff!$L21),IF(BZ$4&gt;Staff!$I21,IFERROR(MIN(Staff!$L21,IF(ISNUMBER(BW25),BW25,0)+Staff!$J21),Staff!$J21),0)),IF(Staff!$K21="Annually",IF(BZ$4=Staff!$I21,MIN(Staff!$J21,Staff!$L21),IF(BZ$4&gt;Staff!$I21,IFERROR(MIN(Staff!$L21,BN25+Staff!$J21),MIN(Staff!$J21,Staff!$L21)),0))))))</f>
        <v>0</v>
      </c>
      <c r="CA25" s="567">
        <f>IF(Staff!$K21="Never",IF(CA$4&gt;=Staff!$I21,MIN(Staff!$J21,Staff!$L21),0),IF(Staff!$K21="Monthly",IF(CA$4=Staff!$I21,MIN(Staff!$J21,Staff!$L21),IF(CA$4&gt;Staff!$I21,MIN(Staff!$L21,BZ25+Staff!$J21),0)),IF(Staff!$K21="Quarterly",IF(CA$4=Staff!$I21,MIN(Staff!$J21,Staff!$L21),IF(CA$4&gt;Staff!$I21,IFERROR(MIN(Staff!$L21,IF(ISNUMBER(BX25),BX25,0)+Staff!$J21),Staff!$J21),0)),IF(Staff!$K21="Annually",IF(CA$4=Staff!$I21,MIN(Staff!$J21,Staff!$L21),IF(CA$4&gt;Staff!$I21,IFERROR(MIN(Staff!$L21,BO25+Staff!$J21),MIN(Staff!$J21,Staff!$L21)),0))))))</f>
        <v>0</v>
      </c>
      <c r="CB25" s="567">
        <f>IF(Staff!$K21="Never",IF(CB$4&gt;=Staff!$I21,MIN(Staff!$J21,Staff!$L21),0),IF(Staff!$K21="Monthly",IF(CB$4=Staff!$I21,MIN(Staff!$J21,Staff!$L21),IF(CB$4&gt;Staff!$I21,MIN(Staff!$L21,CA25+Staff!$J21),0)),IF(Staff!$K21="Quarterly",IF(CB$4=Staff!$I21,MIN(Staff!$J21,Staff!$L21),IF(CB$4&gt;Staff!$I21,IFERROR(MIN(Staff!$L21,IF(ISNUMBER(BY25),BY25,0)+Staff!$J21),Staff!$J21),0)),IF(Staff!$K21="Annually",IF(CB$4=Staff!$I21,MIN(Staff!$J21,Staff!$L21),IF(CB$4&gt;Staff!$I21,IFERROR(MIN(Staff!$L21,BP25+Staff!$J21),MIN(Staff!$J21,Staff!$L21)),0))))))</f>
        <v>0</v>
      </c>
      <c r="CC25" s="567">
        <f>IF(Staff!$K21="Never",IF(CC$4&gt;=Staff!$I21,MIN(Staff!$J21,Staff!$L21),0),IF(Staff!$K21="Monthly",IF(CC$4=Staff!$I21,MIN(Staff!$J21,Staff!$L21),IF(CC$4&gt;Staff!$I21,MIN(Staff!$L21,CB25+Staff!$J21),0)),IF(Staff!$K21="Quarterly",IF(CC$4=Staff!$I21,MIN(Staff!$J21,Staff!$L21),IF(CC$4&gt;Staff!$I21,IFERROR(MIN(Staff!$L21,IF(ISNUMBER(BZ25),BZ25,0)+Staff!$J21),Staff!$J21),0)),IF(Staff!$K21="Annually",IF(CC$4=Staff!$I21,MIN(Staff!$J21,Staff!$L21),IF(CC$4&gt;Staff!$I21,IFERROR(MIN(Staff!$L21,BQ25+Staff!$J21),MIN(Staff!$J21,Staff!$L21)),0))))))</f>
        <v>0</v>
      </c>
      <c r="CD25" s="567">
        <f>IF(Staff!$K21="Never",IF(CD$4&gt;=Staff!$I21,MIN(Staff!$J21,Staff!$L21),0),IF(Staff!$K21="Monthly",IF(CD$4=Staff!$I21,MIN(Staff!$J21,Staff!$L21),IF(CD$4&gt;Staff!$I21,MIN(Staff!$L21,CC25+Staff!$J21),0)),IF(Staff!$K21="Quarterly",IF(CD$4=Staff!$I21,MIN(Staff!$J21,Staff!$L21),IF(CD$4&gt;Staff!$I21,IFERROR(MIN(Staff!$L21,IF(ISNUMBER(CA25),CA25,0)+Staff!$J21),Staff!$J21),0)),IF(Staff!$K21="Annually",IF(CD$4=Staff!$I21,MIN(Staff!$J21,Staff!$L21),IF(CD$4&gt;Staff!$I21,IFERROR(MIN(Staff!$L21,BR25+Staff!$J21),MIN(Staff!$J21,Staff!$L21)),0))))))</f>
        <v>0</v>
      </c>
      <c r="CE25" s="567">
        <f>IF(Staff!$K21="Never",IF(CE$4&gt;=Staff!$I21,MIN(Staff!$J21,Staff!$L21),0),IF(Staff!$K21="Monthly",IF(CE$4=Staff!$I21,MIN(Staff!$J21,Staff!$L21),IF(CE$4&gt;Staff!$I21,MIN(Staff!$L21,CD25+Staff!$J21),0)),IF(Staff!$K21="Quarterly",IF(CE$4=Staff!$I21,MIN(Staff!$J21,Staff!$L21),IF(CE$4&gt;Staff!$I21,IFERROR(MIN(Staff!$L21,IF(ISNUMBER(CB25),CB25,0)+Staff!$J21),Staff!$J21),0)),IF(Staff!$K21="Annually",IF(CE$4=Staff!$I21,MIN(Staff!$J21,Staff!$L21),IF(CE$4&gt;Staff!$I21,IFERROR(MIN(Staff!$L21,BS25+Staff!$J21),MIN(Staff!$J21,Staff!$L21)),0))))))</f>
        <v>0</v>
      </c>
      <c r="CF25" s="567">
        <f>IF(Staff!$K21="Never",IF(CF$4&gt;=Staff!$I21,MIN(Staff!$J21,Staff!$L21),0),IF(Staff!$K21="Monthly",IF(CF$4=Staff!$I21,MIN(Staff!$J21,Staff!$L21),IF(CF$4&gt;Staff!$I21,MIN(Staff!$L21,CE25+Staff!$J21),0)),IF(Staff!$K21="Quarterly",IF(CF$4=Staff!$I21,MIN(Staff!$J21,Staff!$L21),IF(CF$4&gt;Staff!$I21,IFERROR(MIN(Staff!$L21,IF(ISNUMBER(CC25),CC25,0)+Staff!$J21),Staff!$J21),0)),IF(Staff!$K21="Annually",IF(CF$4=Staff!$I21,MIN(Staff!$J21,Staff!$L21),IF(CF$4&gt;Staff!$I21,IFERROR(MIN(Staff!$L21,BT25+Staff!$J21),MIN(Staff!$J21,Staff!$L21)),0))))))</f>
        <v>0</v>
      </c>
      <c r="CG25" s="567">
        <f>IF(Staff!$K21="Never",IF(CG$4&gt;=Staff!$I21,MIN(Staff!$J21,Staff!$L21),0),IF(Staff!$K21="Monthly",IF(CG$4=Staff!$I21,MIN(Staff!$J21,Staff!$L21),IF(CG$4&gt;Staff!$I21,MIN(Staff!$L21,CF25+Staff!$J21),0)),IF(Staff!$K21="Quarterly",IF(CG$4=Staff!$I21,MIN(Staff!$J21,Staff!$L21),IF(CG$4&gt;Staff!$I21,IFERROR(MIN(Staff!$L21,IF(ISNUMBER(CD25),CD25,0)+Staff!$J21),Staff!$J21),0)),IF(Staff!$K21="Annually",IF(CG$4=Staff!$I21,MIN(Staff!$J21,Staff!$L21),IF(CG$4&gt;Staff!$I21,IFERROR(MIN(Staff!$L21,BU25+Staff!$J21),MIN(Staff!$J21,Staff!$L21)),0))))))</f>
        <v>0</v>
      </c>
      <c r="CH25" s="567">
        <f>IF(Staff!$K21="Never",IF(CH$4&gt;=Staff!$I21,MIN(Staff!$J21,Staff!$L21),0),IF(Staff!$K21="Monthly",IF(CH$4=Staff!$I21,MIN(Staff!$J21,Staff!$L21),IF(CH$4&gt;Staff!$I21,MIN(Staff!$L21,CG25+Staff!$J21),0)),IF(Staff!$K21="Quarterly",IF(CH$4=Staff!$I21,MIN(Staff!$J21,Staff!$L21),IF(CH$4&gt;Staff!$I21,IFERROR(MIN(Staff!$L21,IF(ISNUMBER(CE25),CE25,0)+Staff!$J21),Staff!$J21),0)),IF(Staff!$K21="Annually",IF(CH$4=Staff!$I21,MIN(Staff!$J21,Staff!$L21),IF(CH$4&gt;Staff!$I21,IFERROR(MIN(Staff!$L21,BV25+Staff!$J21),MIN(Staff!$J21,Staff!$L21)),0))))))</f>
        <v>0</v>
      </c>
      <c r="CI25" s="567">
        <f>IF(Staff!$K21="Never",IF(CI$4&gt;=Staff!$I21,MIN(Staff!$J21,Staff!$L21),0),IF(Staff!$K21="Monthly",IF(CI$4=Staff!$I21,MIN(Staff!$J21,Staff!$L21),IF(CI$4&gt;Staff!$I21,MIN(Staff!$L21,CH25+Staff!$J21),0)),IF(Staff!$K21="Quarterly",IF(CI$4=Staff!$I21,MIN(Staff!$J21,Staff!$L21),IF(CI$4&gt;Staff!$I21,IFERROR(MIN(Staff!$L21,IF(ISNUMBER(CF25),CF25,0)+Staff!$J21),Staff!$J21),0)),IF(Staff!$K21="Annually",IF(CI$4=Staff!$I21,MIN(Staff!$J21,Staff!$L21),IF(CI$4&gt;Staff!$I21,IFERROR(MIN(Staff!$L21,BW25+Staff!$J21),MIN(Staff!$J21,Staff!$L21)),0))))))</f>
        <v>0</v>
      </c>
    </row>
    <row r="26" spans="1:87" ht="15.75" hidden="1" customHeight="1" outlineLevel="1">
      <c r="A26" s="875">
        <f>Staff!A22</f>
        <v>0</v>
      </c>
      <c r="B26" s="886"/>
      <c r="C26" s="719"/>
      <c r="D26" s="887"/>
      <c r="E26" s="887"/>
      <c r="F26" s="887"/>
      <c r="G26" s="887"/>
      <c r="H26" s="887"/>
      <c r="I26" s="887"/>
      <c r="J26" s="887"/>
      <c r="K26" s="887"/>
      <c r="L26" s="887"/>
      <c r="M26" s="887"/>
      <c r="N26" s="887"/>
      <c r="O26" s="887"/>
      <c r="P26" s="887"/>
      <c r="Q26" s="887"/>
      <c r="R26" s="887"/>
      <c r="S26" s="887"/>
      <c r="T26" s="887"/>
      <c r="U26" s="887"/>
      <c r="V26" s="887"/>
      <c r="W26" s="887"/>
      <c r="X26" s="887"/>
      <c r="Y26" s="887"/>
      <c r="Z26" s="887"/>
      <c r="AA26" s="887"/>
      <c r="AB26" s="887"/>
      <c r="AC26" s="887"/>
      <c r="AD26" s="887"/>
      <c r="AE26" s="887"/>
      <c r="AF26" s="887"/>
      <c r="AG26" s="887"/>
      <c r="AH26" s="887"/>
      <c r="AI26" s="887"/>
      <c r="AJ26" s="887"/>
      <c r="AK26" s="887"/>
      <c r="AL26" s="887"/>
      <c r="AM26" s="887"/>
      <c r="AN26" s="887"/>
      <c r="AO26" s="887"/>
      <c r="AP26" s="887"/>
      <c r="AQ26" s="887"/>
      <c r="AR26" s="887"/>
      <c r="AS26" s="887"/>
      <c r="AT26" s="887"/>
      <c r="AU26" s="887"/>
      <c r="AV26" s="887"/>
      <c r="AW26" s="887"/>
      <c r="AX26" s="887"/>
      <c r="AY26" s="887"/>
      <c r="AZ26" s="887"/>
      <c r="BA26" s="887"/>
      <c r="BB26" s="887"/>
      <c r="BC26" s="887"/>
      <c r="BD26" s="887"/>
      <c r="BE26" s="887"/>
      <c r="BF26" s="887"/>
      <c r="BG26" s="887"/>
      <c r="BH26" s="887"/>
      <c r="BI26" s="887"/>
      <c r="BJ26" s="887"/>
      <c r="BK26" s="887"/>
      <c r="BL26" s="887"/>
      <c r="BM26" s="887"/>
      <c r="BN26" s="887"/>
      <c r="BO26" s="887"/>
      <c r="BP26" s="887"/>
      <c r="BQ26" s="887"/>
      <c r="BR26" s="887"/>
      <c r="BS26" s="887"/>
      <c r="BT26" s="887"/>
      <c r="BU26" s="887"/>
      <c r="BV26" s="887"/>
      <c r="BW26" s="887"/>
      <c r="BX26" s="887"/>
      <c r="BY26" s="887"/>
      <c r="BZ26" s="887"/>
      <c r="CA26" s="887"/>
      <c r="CB26" s="887"/>
      <c r="CC26" s="887"/>
      <c r="CD26" s="887"/>
      <c r="CE26" s="887"/>
      <c r="CF26" s="887"/>
      <c r="CG26" s="887"/>
      <c r="CH26" s="887"/>
      <c r="CI26" s="887"/>
    </row>
    <row r="27" spans="1:87" ht="15.75" hidden="1" customHeight="1" outlineLevel="1">
      <c r="A27" s="875">
        <f>Staff!A23</f>
        <v>0</v>
      </c>
      <c r="B27" s="886"/>
      <c r="C27" s="719"/>
      <c r="D27" s="887"/>
      <c r="E27" s="887"/>
      <c r="F27" s="887"/>
      <c r="G27" s="887"/>
      <c r="H27" s="887"/>
      <c r="I27" s="887"/>
      <c r="J27" s="887"/>
      <c r="K27" s="887"/>
      <c r="L27" s="887"/>
      <c r="M27" s="887"/>
      <c r="N27" s="887"/>
      <c r="O27" s="887"/>
      <c r="P27" s="887"/>
      <c r="Q27" s="887"/>
      <c r="R27" s="887"/>
      <c r="S27" s="887"/>
      <c r="T27" s="887"/>
      <c r="U27" s="887"/>
      <c r="V27" s="887"/>
      <c r="W27" s="887"/>
      <c r="X27" s="887"/>
      <c r="Y27" s="887"/>
      <c r="Z27" s="887"/>
      <c r="AA27" s="887"/>
      <c r="AB27" s="887"/>
      <c r="AC27" s="887"/>
      <c r="AD27" s="887"/>
      <c r="AE27" s="887"/>
      <c r="AF27" s="887"/>
      <c r="AG27" s="887"/>
      <c r="AH27" s="887"/>
      <c r="AI27" s="887"/>
      <c r="AJ27" s="887"/>
      <c r="AK27" s="887"/>
      <c r="AL27" s="887"/>
      <c r="AM27" s="887"/>
      <c r="AN27" s="887"/>
      <c r="AO27" s="887"/>
      <c r="AP27" s="887"/>
      <c r="AQ27" s="887"/>
      <c r="AR27" s="887"/>
      <c r="AS27" s="887"/>
      <c r="AT27" s="887"/>
      <c r="AU27" s="887"/>
      <c r="AV27" s="887"/>
      <c r="AW27" s="887"/>
      <c r="AX27" s="887"/>
      <c r="AY27" s="887"/>
      <c r="AZ27" s="887"/>
      <c r="BA27" s="887"/>
      <c r="BB27" s="887"/>
      <c r="BC27" s="887"/>
      <c r="BD27" s="887"/>
      <c r="BE27" s="887"/>
      <c r="BF27" s="887"/>
      <c r="BG27" s="887"/>
      <c r="BH27" s="887"/>
      <c r="BI27" s="887"/>
      <c r="BJ27" s="887"/>
      <c r="BK27" s="887"/>
      <c r="BL27" s="887"/>
      <c r="BM27" s="887"/>
      <c r="BN27" s="887"/>
      <c r="BO27" s="887"/>
      <c r="BP27" s="887"/>
      <c r="BQ27" s="887"/>
      <c r="BR27" s="887"/>
      <c r="BS27" s="887"/>
      <c r="BT27" s="887"/>
      <c r="BU27" s="887"/>
      <c r="BV27" s="887"/>
      <c r="BW27" s="887"/>
      <c r="BX27" s="887"/>
      <c r="BY27" s="887"/>
      <c r="BZ27" s="887"/>
      <c r="CA27" s="887"/>
      <c r="CB27" s="887"/>
      <c r="CC27" s="887"/>
      <c r="CD27" s="887"/>
      <c r="CE27" s="887"/>
      <c r="CF27" s="887"/>
      <c r="CG27" s="887"/>
      <c r="CH27" s="887"/>
      <c r="CI27" s="887"/>
    </row>
    <row r="28" spans="1:87" ht="15.75" hidden="1" customHeight="1" outlineLevel="1">
      <c r="A28" s="883" t="str">
        <f>Staff!A24</f>
        <v>Product</v>
      </c>
      <c r="B28" s="884"/>
      <c r="C28" s="884"/>
      <c r="D28" s="885"/>
      <c r="E28" s="885"/>
      <c r="F28" s="885"/>
      <c r="G28" s="885"/>
      <c r="H28" s="885"/>
      <c r="I28" s="885"/>
      <c r="J28" s="885"/>
      <c r="K28" s="885"/>
      <c r="L28" s="885"/>
      <c r="M28" s="885"/>
      <c r="N28" s="885"/>
      <c r="O28" s="885"/>
      <c r="P28" s="885"/>
      <c r="Q28" s="885"/>
      <c r="R28" s="885"/>
      <c r="S28" s="885"/>
      <c r="T28" s="885"/>
      <c r="U28" s="885"/>
      <c r="V28" s="885"/>
      <c r="W28" s="885"/>
      <c r="X28" s="885"/>
      <c r="Y28" s="885"/>
      <c r="Z28" s="885"/>
      <c r="AA28" s="885"/>
      <c r="AB28" s="885"/>
      <c r="AC28" s="885"/>
      <c r="AD28" s="885"/>
      <c r="AE28" s="885"/>
      <c r="AF28" s="885"/>
      <c r="AG28" s="885"/>
      <c r="AH28" s="885"/>
      <c r="AI28" s="885"/>
      <c r="AJ28" s="885"/>
      <c r="AK28" s="885"/>
      <c r="AL28" s="885"/>
      <c r="AM28" s="885"/>
      <c r="AN28" s="885"/>
      <c r="AO28" s="885"/>
      <c r="AP28" s="885"/>
      <c r="AQ28" s="885"/>
      <c r="AR28" s="885"/>
      <c r="AS28" s="885"/>
      <c r="AT28" s="885"/>
      <c r="AU28" s="885"/>
      <c r="AV28" s="885"/>
      <c r="AW28" s="885"/>
      <c r="AX28" s="885"/>
      <c r="AY28" s="885"/>
      <c r="AZ28" s="885"/>
      <c r="BA28" s="885"/>
      <c r="BB28" s="885"/>
      <c r="BC28" s="885"/>
      <c r="BD28" s="885"/>
      <c r="BE28" s="885"/>
      <c r="BF28" s="885"/>
      <c r="BG28" s="885"/>
      <c r="BH28" s="885"/>
      <c r="BI28" s="885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</row>
    <row r="29" spans="1:87" ht="15.75" hidden="1" customHeight="1" outlineLevel="1">
      <c r="A29" s="875" t="str">
        <f>Staff!A25</f>
        <v>CTO</v>
      </c>
      <c r="B29" s="876"/>
      <c r="C29" s="719" t="s">
        <v>289</v>
      </c>
      <c r="D29" s="567">
        <f>IF(Staff!$K25="Never",IF(D$4&gt;=Staff!$I25,MIN(Staff!$J25,Staff!$L25),0),IF(Staff!$K25="Monthly",IF(D$4=Staff!$I25,MIN(Staff!$J25,Staff!$L25),IF(D$4&gt;Staff!$I25,MIN(Staff!$L25,C29+Staff!$J25),0)),IF(Staff!$K25="Quarterly",IF(D$4=Staff!$I25,MIN(Staff!$J25,Staff!$L25),IF(D$4&gt;Staff!$I25,IFERROR(MIN(Staff!$L25,IF(ISNUMBER(A29),A29,0)+Staff!$J25),Staff!$J25),0)),IF(Staff!$K25="Annually",IF(D$4=Staff!$I25,MIN(Staff!$J25,Staff!$L25),IF(D$4&gt;Staff!$I25,IFERROR(MIN(Staff!$L25,#REF!+Staff!$J25),MIN(Staff!$J25,Staff!$L25)),0))))))</f>
        <v>0</v>
      </c>
      <c r="E29" s="567">
        <f>IF(Staff!$K25="Never",IF(E$4&gt;=Staff!$I25,MIN(Staff!$J25,Staff!$L25),0),IF(Staff!$K25="Monthly",IF(E$4=Staff!$I25,MIN(Staff!$J25,Staff!$L25),IF(E$4&gt;Staff!$I25,MIN(Staff!$L25,D29+Staff!$J25),0)),IF(Staff!$K25="Quarterly",IF(E$4=Staff!$I25,MIN(Staff!$J25,Staff!$L25),IF(E$4&gt;Staff!$I25,IFERROR(MIN(Staff!$L25,IF(ISNUMBER(B29),B29,0)+Staff!$J25),Staff!$J25),0)),IF(Staff!$K25="Annually",IF(E$4=Staff!$I25,MIN(Staff!$J25,Staff!$L25),IF(E$4&gt;Staff!$I25,IFERROR(MIN(Staff!$L25,#REF!+Staff!$J25),MIN(Staff!$J25,Staff!$L25)),0))))))</f>
        <v>0</v>
      </c>
      <c r="F29" s="567">
        <f>IF(Staff!$K25="Never",IF(F$4&gt;=Staff!$I25,MIN(Staff!$J25,Staff!$L25),0),IF(Staff!$K25="Monthly",IF(F$4=Staff!$I25,MIN(Staff!$J25,Staff!$L25),IF(F$4&gt;Staff!$I25,MIN(Staff!$L25,E29+Staff!$J25),0)),IF(Staff!$K25="Quarterly",IF(F$4=Staff!$I25,MIN(Staff!$J25,Staff!$L25),IF(F$4&gt;Staff!$I25,IFERROR(MIN(Staff!$L25,IF(ISNUMBER(C29),C29,0)+Staff!$J25),Staff!$J25),0)),IF(Staff!$K25="Annually",IF(F$4=Staff!$I25,MIN(Staff!$J25,Staff!$L25),IF(F$4&gt;Staff!$I25,IFERROR(MIN(Staff!$L25,#REF!+Staff!$J25),MIN(Staff!$J25,Staff!$L25)),0))))))</f>
        <v>0</v>
      </c>
      <c r="G29" s="567">
        <f>IF(Staff!$K25="Never",IF(G$4&gt;=Staff!$I25,MIN(Staff!$J25,Staff!$L25),0),IF(Staff!$K25="Monthly",IF(G$4=Staff!$I25,MIN(Staff!$J25,Staff!$L25),IF(G$4&gt;Staff!$I25,MIN(Staff!$L25,F29+Staff!$J25),0)),IF(Staff!$K25="Quarterly",IF(G$4=Staff!$I25,MIN(Staff!$J25,Staff!$L25),IF(G$4&gt;Staff!$I25,IFERROR(MIN(Staff!$L25,IF(ISNUMBER(D29),D29,0)+Staff!$J25),Staff!$J25),0)),IF(Staff!$K25="Annually",IF(G$4=Staff!$I25,MIN(Staff!$J25,Staff!$L25),IF(G$4&gt;Staff!$I25,IFERROR(MIN(Staff!$L25,#REF!+Staff!$J25),MIN(Staff!$J25,Staff!$L25)),0))))))</f>
        <v>0</v>
      </c>
      <c r="H29" s="567">
        <f>IF(Staff!$K25="Never",IF(H$4&gt;=Staff!$I25,MIN(Staff!$J25,Staff!$L25),0),IF(Staff!$K25="Monthly",IF(H$4=Staff!$I25,MIN(Staff!$J25,Staff!$L25),IF(H$4&gt;Staff!$I25,MIN(Staff!$L25,G29+Staff!$J25),0)),IF(Staff!$K25="Quarterly",IF(H$4=Staff!$I25,MIN(Staff!$J25,Staff!$L25),IF(H$4&gt;Staff!$I25,IFERROR(MIN(Staff!$L25,IF(ISNUMBER(E29),E29,0)+Staff!$J25),Staff!$J25),0)),IF(Staff!$K25="Annually",IF(H$4=Staff!$I25,MIN(Staff!$J25,Staff!$L25),IF(H$4&gt;Staff!$I25,IFERROR(MIN(Staff!$L25,#REF!+Staff!$J25),MIN(Staff!$J25,Staff!$L25)),0))))))</f>
        <v>0</v>
      </c>
      <c r="I29" s="567">
        <f>IF(Staff!$K25="Never",IF(I$4&gt;=Staff!$I25,MIN(Staff!$J25,Staff!$L25),0),IF(Staff!$K25="Monthly",IF(I$4=Staff!$I25,MIN(Staff!$J25,Staff!$L25),IF(I$4&gt;Staff!$I25,MIN(Staff!$L25,H29+Staff!$J25),0)),IF(Staff!$K25="Quarterly",IF(I$4=Staff!$I25,MIN(Staff!$J25,Staff!$L25),IF(I$4&gt;Staff!$I25,IFERROR(MIN(Staff!$L25,IF(ISNUMBER(F29),F29,0)+Staff!$J25),Staff!$J25),0)),IF(Staff!$K25="Annually",IF(I$4=Staff!$I25,MIN(Staff!$J25,Staff!$L25),IF(I$4&gt;Staff!$I25,IFERROR(MIN(Staff!$L25,#REF!+Staff!$J25),MIN(Staff!$J25,Staff!$L25)),0))))))</f>
        <v>0</v>
      </c>
      <c r="J29" s="567">
        <f>IF(Staff!$K25="Never",IF(J$4&gt;=Staff!$I25,MIN(Staff!$J25,Staff!$L25),0),IF(Staff!$K25="Monthly",IF(J$4=Staff!$I25,MIN(Staff!$J25,Staff!$L25),IF(J$4&gt;Staff!$I25,MIN(Staff!$L25,I29+Staff!$J25),0)),IF(Staff!$K25="Quarterly",IF(J$4=Staff!$I25,MIN(Staff!$J25,Staff!$L25),IF(J$4&gt;Staff!$I25,IFERROR(MIN(Staff!$L25,IF(ISNUMBER(G29),G29,0)+Staff!$J25),Staff!$J25),0)),IF(Staff!$K25="Annually",IF(J$4=Staff!$I25,MIN(Staff!$J25,Staff!$L25),IF(J$4&gt;Staff!$I25,IFERROR(MIN(Staff!$L25,#REF!+Staff!$J25),MIN(Staff!$J25,Staff!$L25)),0))))))</f>
        <v>0</v>
      </c>
      <c r="K29" s="567">
        <f>IF(Staff!$K25="Never",IF(K$4&gt;=Staff!$I25,MIN(Staff!$J25,Staff!$L25),0),IF(Staff!$K25="Monthly",IF(K$4=Staff!$I25,MIN(Staff!$J25,Staff!$L25),IF(K$4&gt;Staff!$I25,MIN(Staff!$L25,J29+Staff!$J25),0)),IF(Staff!$K25="Quarterly",IF(K$4=Staff!$I25,MIN(Staff!$J25,Staff!$L25),IF(K$4&gt;Staff!$I25,IFERROR(MIN(Staff!$L25,IF(ISNUMBER(H29),H29,0)+Staff!$J25),Staff!$J25),0)),IF(Staff!$K25="Annually",IF(K$4=Staff!$I25,MIN(Staff!$J25,Staff!$L25),IF(K$4&gt;Staff!$I25,IFERROR(MIN(Staff!$L25,#REF!+Staff!$J25),MIN(Staff!$J25,Staff!$L25)),0))))))</f>
        <v>0</v>
      </c>
      <c r="L29" s="567">
        <f>IF(Staff!$K25="Never",IF(L$4&gt;=Staff!$I25,MIN(Staff!$J25,Staff!$L25),0),IF(Staff!$K25="Monthly",IF(L$4=Staff!$I25,MIN(Staff!$J25,Staff!$L25),IF(L$4&gt;Staff!$I25,MIN(Staff!$L25,K29+Staff!$J25),0)),IF(Staff!$K25="Quarterly",IF(L$4=Staff!$I25,MIN(Staff!$J25,Staff!$L25),IF(L$4&gt;Staff!$I25,IFERROR(MIN(Staff!$L25,IF(ISNUMBER(I29),I29,0)+Staff!$J25),Staff!$J25),0)),IF(Staff!$K25="Annually",IF(L$4=Staff!$I25,MIN(Staff!$J25,Staff!$L25),IF(L$4&gt;Staff!$I25,IFERROR(MIN(Staff!$L25,#REF!+Staff!$J25),MIN(Staff!$J25,Staff!$L25)),0))))))</f>
        <v>0</v>
      </c>
      <c r="M29" s="567">
        <f>IF(Staff!$K25="Never",IF(M$4&gt;=Staff!$I25,MIN(Staff!$J25,Staff!$L25),0),IF(Staff!$K25="Monthly",IF(M$4=Staff!$I25,MIN(Staff!$J25,Staff!$L25),IF(M$4&gt;Staff!$I25,MIN(Staff!$L25,L29+Staff!$J25),0)),IF(Staff!$K25="Quarterly",IF(M$4=Staff!$I25,MIN(Staff!$J25,Staff!$L25),IF(M$4&gt;Staff!$I25,IFERROR(MIN(Staff!$L25,IF(ISNUMBER(J29),J29,0)+Staff!$J25),Staff!$J25),0)),IF(Staff!$K25="Annually",IF(M$4=Staff!$I25,MIN(Staff!$J25,Staff!$L25),IF(M$4&gt;Staff!$I25,IFERROR(MIN(Staff!$L25,A29+Staff!$J25),MIN(Staff!$J25,Staff!$L25)),0))))))</f>
        <v>0</v>
      </c>
      <c r="N29" s="567">
        <f>IF(Staff!$K25="Never",IF(N$4&gt;=Staff!$I25,MIN(Staff!$J25,Staff!$L25),0),IF(Staff!$K25="Monthly",IF(N$4=Staff!$I25,MIN(Staff!$J25,Staff!$L25),IF(N$4&gt;Staff!$I25,MIN(Staff!$L25,M29+Staff!$J25),0)),IF(Staff!$K25="Quarterly",IF(N$4=Staff!$I25,MIN(Staff!$J25,Staff!$L25),IF(N$4&gt;Staff!$I25,IFERROR(MIN(Staff!$L25,IF(ISNUMBER(K29),K29,0)+Staff!$J25),Staff!$J25),0)),IF(Staff!$K25="Annually",IF(N$4=Staff!$I25,MIN(Staff!$J25,Staff!$L25),IF(N$4&gt;Staff!$I25,IFERROR(MIN(Staff!$L25,B29+Staff!$J25),MIN(Staff!$J25,Staff!$L25)),0))))))</f>
        <v>0</v>
      </c>
      <c r="O29" s="567">
        <f>IF(Staff!$K25="Never",IF(O$4&gt;=Staff!$I25,MIN(Staff!$J25,Staff!$L25),0),IF(Staff!$K25="Monthly",IF(O$4=Staff!$I25,MIN(Staff!$J25,Staff!$L25),IF(O$4&gt;Staff!$I25,MIN(Staff!$L25,N29+Staff!$J25),0)),IF(Staff!$K25="Quarterly",IF(O$4=Staff!$I25,MIN(Staff!$J25,Staff!$L25),IF(O$4&gt;Staff!$I25,IFERROR(MIN(Staff!$L25,IF(ISNUMBER(L29),L29,0)+Staff!$J25),Staff!$J25),0)),IF(Staff!$K25="Annually",IF(O$4=Staff!$I25,MIN(Staff!$J25,Staff!$L25),IF(O$4&gt;Staff!$I25,IFERROR(MIN(Staff!$L25,C29+Staff!$J25),MIN(Staff!$J25,Staff!$L25)),0))))))</f>
        <v>0</v>
      </c>
      <c r="P29" s="567">
        <f>IF(Staff!$K25="Never",IF(P$4&gt;=Staff!$I25,MIN(Staff!$J25,Staff!$L25),0),IF(Staff!$K25="Monthly",IF(P$4=Staff!$I25,MIN(Staff!$J25,Staff!$L25),IF(P$4&gt;Staff!$I25,MIN(Staff!$L25,O29+Staff!$J25),0)),IF(Staff!$K25="Quarterly",IF(P$4=Staff!$I25,MIN(Staff!$J25,Staff!$L25),IF(P$4&gt;Staff!$I25,IFERROR(MIN(Staff!$L25,IF(ISNUMBER(M29),M29,0)+Staff!$J25),Staff!$J25),0)),IF(Staff!$K25="Annually",IF(P$4=Staff!$I25,MIN(Staff!$J25,Staff!$L25),IF(P$4&gt;Staff!$I25,IFERROR(MIN(Staff!$L25,D29+Staff!$J25),MIN(Staff!$J25,Staff!$L25)),0))))))</f>
        <v>0</v>
      </c>
      <c r="Q29" s="567">
        <f>IF(Staff!$K25="Never",IF(Q$4&gt;=Staff!$I25,MIN(Staff!$J25,Staff!$L25),0),IF(Staff!$K25="Monthly",IF(Q$4=Staff!$I25,MIN(Staff!$J25,Staff!$L25),IF(Q$4&gt;Staff!$I25,MIN(Staff!$L25,P29+Staff!$J25),0)),IF(Staff!$K25="Quarterly",IF(Q$4=Staff!$I25,MIN(Staff!$J25,Staff!$L25),IF(Q$4&gt;Staff!$I25,IFERROR(MIN(Staff!$L25,IF(ISNUMBER(N29),N29,0)+Staff!$J25),Staff!$J25),0)),IF(Staff!$K25="Annually",IF(Q$4=Staff!$I25,MIN(Staff!$J25,Staff!$L25),IF(Q$4&gt;Staff!$I25,IFERROR(MIN(Staff!$L25,E29+Staff!$J25),MIN(Staff!$J25,Staff!$L25)),0))))))</f>
        <v>0</v>
      </c>
      <c r="R29" s="567">
        <f>IF(Staff!$K25="Never",IF(R$4&gt;=Staff!$I25,MIN(Staff!$J25,Staff!$L25),0),IF(Staff!$K25="Monthly",IF(R$4=Staff!$I25,MIN(Staff!$J25,Staff!$L25),IF(R$4&gt;Staff!$I25,MIN(Staff!$L25,Q29+Staff!$J25),0)),IF(Staff!$K25="Quarterly",IF(R$4=Staff!$I25,MIN(Staff!$J25,Staff!$L25),IF(R$4&gt;Staff!$I25,IFERROR(MIN(Staff!$L25,IF(ISNUMBER(O29),O29,0)+Staff!$J25),Staff!$J25),0)),IF(Staff!$K25="Annually",IF(R$4=Staff!$I25,MIN(Staff!$J25,Staff!$L25),IF(R$4&gt;Staff!$I25,IFERROR(MIN(Staff!$L25,F29+Staff!$J25),MIN(Staff!$J25,Staff!$L25)),0))))))</f>
        <v>0</v>
      </c>
      <c r="S29" s="567">
        <f>IF(Staff!$K25="Never",IF(S$4&gt;=Staff!$I25,MIN(Staff!$J25,Staff!$L25),0),IF(Staff!$K25="Monthly",IF(S$4=Staff!$I25,MIN(Staff!$J25,Staff!$L25),IF(S$4&gt;Staff!$I25,MIN(Staff!$L25,R29+Staff!$J25),0)),IF(Staff!$K25="Quarterly",IF(S$4=Staff!$I25,MIN(Staff!$J25,Staff!$L25),IF(S$4&gt;Staff!$I25,IFERROR(MIN(Staff!$L25,IF(ISNUMBER(P29),P29,0)+Staff!$J25),Staff!$J25),0)),IF(Staff!$K25="Annually",IF(S$4=Staff!$I25,MIN(Staff!$J25,Staff!$L25),IF(S$4&gt;Staff!$I25,IFERROR(MIN(Staff!$L25,G29+Staff!$J25),MIN(Staff!$J25,Staff!$L25)),0))))))</f>
        <v>0</v>
      </c>
      <c r="T29" s="567">
        <f>IF(Staff!$K25="Never",IF(T$4&gt;=Staff!$I25,MIN(Staff!$J25,Staff!$L25),0),IF(Staff!$K25="Monthly",IF(T$4=Staff!$I25,MIN(Staff!$J25,Staff!$L25),IF(T$4&gt;Staff!$I25,MIN(Staff!$L25,S29+Staff!$J25),0)),IF(Staff!$K25="Quarterly",IF(T$4=Staff!$I25,MIN(Staff!$J25,Staff!$L25),IF(T$4&gt;Staff!$I25,IFERROR(MIN(Staff!$L25,IF(ISNUMBER(Q29),Q29,0)+Staff!$J25),Staff!$J25),0)),IF(Staff!$K25="Annually",IF(T$4=Staff!$I25,MIN(Staff!$J25,Staff!$L25),IF(T$4&gt;Staff!$I25,IFERROR(MIN(Staff!$L25,H29+Staff!$J25),MIN(Staff!$J25,Staff!$L25)),0))))))</f>
        <v>0</v>
      </c>
      <c r="U29" s="567">
        <f>IF(Staff!$K25="Never",IF(U$4&gt;=Staff!$I25,MIN(Staff!$J25,Staff!$L25),0),IF(Staff!$K25="Monthly",IF(U$4=Staff!$I25,MIN(Staff!$J25,Staff!$L25),IF(U$4&gt;Staff!$I25,MIN(Staff!$L25,T29+Staff!$J25),0)),IF(Staff!$K25="Quarterly",IF(U$4=Staff!$I25,MIN(Staff!$J25,Staff!$L25),IF(U$4&gt;Staff!$I25,IFERROR(MIN(Staff!$L25,IF(ISNUMBER(R29),R29,0)+Staff!$J25),Staff!$J25),0)),IF(Staff!$K25="Annually",IF(U$4=Staff!$I25,MIN(Staff!$J25,Staff!$L25),IF(U$4&gt;Staff!$I25,IFERROR(MIN(Staff!$L25,I29+Staff!$J25),MIN(Staff!$J25,Staff!$L25)),0))))))</f>
        <v>0</v>
      </c>
      <c r="V29" s="567">
        <f>IF(Staff!$K25="Never",IF(V$4&gt;=Staff!$I25,MIN(Staff!$J25,Staff!$L25),0),IF(Staff!$K25="Monthly",IF(V$4=Staff!$I25,MIN(Staff!$J25,Staff!$L25),IF(V$4&gt;Staff!$I25,MIN(Staff!$L25,U29+Staff!$J25),0)),IF(Staff!$K25="Quarterly",IF(V$4=Staff!$I25,MIN(Staff!$J25,Staff!$L25),IF(V$4&gt;Staff!$I25,IFERROR(MIN(Staff!$L25,IF(ISNUMBER(S29),S29,0)+Staff!$J25),Staff!$J25),0)),IF(Staff!$K25="Annually",IF(V$4=Staff!$I25,MIN(Staff!$J25,Staff!$L25),IF(V$4&gt;Staff!$I25,IFERROR(MIN(Staff!$L25,J29+Staff!$J25),MIN(Staff!$J25,Staff!$L25)),0))))))</f>
        <v>0</v>
      </c>
      <c r="W29" s="567">
        <f>IF(Staff!$K25="Never",IF(W$4&gt;=Staff!$I25,MIN(Staff!$J25,Staff!$L25),0),IF(Staff!$K25="Monthly",IF(W$4=Staff!$I25,MIN(Staff!$J25,Staff!$L25),IF(W$4&gt;Staff!$I25,MIN(Staff!$L25,V29+Staff!$J25),0)),IF(Staff!$K25="Quarterly",IF(W$4=Staff!$I25,MIN(Staff!$J25,Staff!$L25),IF(W$4&gt;Staff!$I25,IFERROR(MIN(Staff!$L25,IF(ISNUMBER(T29),T29,0)+Staff!$J25),Staff!$J25),0)),IF(Staff!$K25="Annually",IF(W$4=Staff!$I25,MIN(Staff!$J25,Staff!$L25),IF(W$4&gt;Staff!$I25,IFERROR(MIN(Staff!$L25,K29+Staff!$J25),MIN(Staff!$J25,Staff!$L25)),0))))))</f>
        <v>0</v>
      </c>
      <c r="X29" s="567">
        <f>IF(Staff!$K25="Never",IF(X$4&gt;=Staff!$I25,MIN(Staff!$J25,Staff!$L25),0),IF(Staff!$K25="Monthly",IF(X$4=Staff!$I25,MIN(Staff!$J25,Staff!$L25),IF(X$4&gt;Staff!$I25,MIN(Staff!$L25,W29+Staff!$J25),0)),IF(Staff!$K25="Quarterly",IF(X$4=Staff!$I25,MIN(Staff!$J25,Staff!$L25),IF(X$4&gt;Staff!$I25,IFERROR(MIN(Staff!$L25,IF(ISNUMBER(U29),U29,0)+Staff!$J25),Staff!$J25),0)),IF(Staff!$K25="Annually",IF(X$4=Staff!$I25,MIN(Staff!$J25,Staff!$L25),IF(X$4&gt;Staff!$I25,IFERROR(MIN(Staff!$L25,L29+Staff!$J25),MIN(Staff!$J25,Staff!$L25)),0))))))</f>
        <v>0</v>
      </c>
      <c r="Y29" s="567">
        <f>IF(Staff!$K25="Never",IF(Y$4&gt;=Staff!$I25,MIN(Staff!$J25,Staff!$L25),0),IF(Staff!$K25="Monthly",IF(Y$4=Staff!$I25,MIN(Staff!$J25,Staff!$L25),IF(Y$4&gt;Staff!$I25,MIN(Staff!$L25,X29+Staff!$J25),0)),IF(Staff!$K25="Quarterly",IF(Y$4=Staff!$I25,MIN(Staff!$J25,Staff!$L25),IF(Y$4&gt;Staff!$I25,IFERROR(MIN(Staff!$L25,IF(ISNUMBER(V29),V29,0)+Staff!$J25),Staff!$J25),0)),IF(Staff!$K25="Annually",IF(Y$4=Staff!$I25,MIN(Staff!$J25,Staff!$L25),IF(Y$4&gt;Staff!$I25,IFERROR(MIN(Staff!$L25,M29+Staff!$J25),MIN(Staff!$J25,Staff!$L25)),0))))))</f>
        <v>0</v>
      </c>
      <c r="Z29" s="567">
        <f>IF(Staff!$K25="Never",IF(Z$4&gt;=Staff!$I25,MIN(Staff!$J25,Staff!$L25),0),IF(Staff!$K25="Monthly",IF(Z$4=Staff!$I25,MIN(Staff!$J25,Staff!$L25),IF(Z$4&gt;Staff!$I25,MIN(Staff!$L25,Y29+Staff!$J25),0)),IF(Staff!$K25="Quarterly",IF(Z$4=Staff!$I25,MIN(Staff!$J25,Staff!$L25),IF(Z$4&gt;Staff!$I25,IFERROR(MIN(Staff!$L25,IF(ISNUMBER(W29),W29,0)+Staff!$J25),Staff!$J25),0)),IF(Staff!$K25="Annually",IF(Z$4=Staff!$I25,MIN(Staff!$J25,Staff!$L25),IF(Z$4&gt;Staff!$I25,IFERROR(MIN(Staff!$L25,N29+Staff!$J25),MIN(Staff!$J25,Staff!$L25)),0))))))</f>
        <v>0</v>
      </c>
      <c r="AA29" s="567">
        <f>IF(Staff!$K25="Never",IF(AA$4&gt;=Staff!$I25,MIN(Staff!$J25,Staff!$L25),0),IF(Staff!$K25="Monthly",IF(AA$4=Staff!$I25,MIN(Staff!$J25,Staff!$L25),IF(AA$4&gt;Staff!$I25,MIN(Staff!$L25,Z29+Staff!$J25),0)),IF(Staff!$K25="Quarterly",IF(AA$4=Staff!$I25,MIN(Staff!$J25,Staff!$L25),IF(AA$4&gt;Staff!$I25,IFERROR(MIN(Staff!$L25,IF(ISNUMBER(X29),X29,0)+Staff!$J25),Staff!$J25),0)),IF(Staff!$K25="Annually",IF(AA$4=Staff!$I25,MIN(Staff!$J25,Staff!$L25),IF(AA$4&gt;Staff!$I25,IFERROR(MIN(Staff!$L25,O29+Staff!$J25),MIN(Staff!$J25,Staff!$L25)),0))))))</f>
        <v>0</v>
      </c>
      <c r="AB29" s="567">
        <f>IF(Staff!$K25="Never",IF(AB$4&gt;=Staff!$I25,MIN(Staff!$J25,Staff!$L25),0),IF(Staff!$K25="Monthly",IF(AB$4=Staff!$I25,MIN(Staff!$J25,Staff!$L25),IF(AB$4&gt;Staff!$I25,MIN(Staff!$L25,AA29+Staff!$J25),0)),IF(Staff!$K25="Quarterly",IF(AB$4=Staff!$I25,MIN(Staff!$J25,Staff!$L25),IF(AB$4&gt;Staff!$I25,IFERROR(MIN(Staff!$L25,IF(ISNUMBER(Y29),Y29,0)+Staff!$J25),Staff!$J25),0)),IF(Staff!$K25="Annually",IF(AB$4=Staff!$I25,MIN(Staff!$J25,Staff!$L25),IF(AB$4&gt;Staff!$I25,IFERROR(MIN(Staff!$L25,P29+Staff!$J25),MIN(Staff!$J25,Staff!$L25)),0))))))</f>
        <v>0</v>
      </c>
      <c r="AC29" s="567">
        <f>IF(Staff!$K25="Never",IF(AC$4&gt;=Staff!$I25,MIN(Staff!$J25,Staff!$L25),0),IF(Staff!$K25="Monthly",IF(AC$4=Staff!$I25,MIN(Staff!$J25,Staff!$L25),IF(AC$4&gt;Staff!$I25,MIN(Staff!$L25,AB29+Staff!$J25),0)),IF(Staff!$K25="Quarterly",IF(AC$4=Staff!$I25,MIN(Staff!$J25,Staff!$L25),IF(AC$4&gt;Staff!$I25,IFERROR(MIN(Staff!$L25,IF(ISNUMBER(Z29),Z29,0)+Staff!$J25),Staff!$J25),0)),IF(Staff!$K25="Annually",IF(AC$4=Staff!$I25,MIN(Staff!$J25,Staff!$L25),IF(AC$4&gt;Staff!$I25,IFERROR(MIN(Staff!$L25,Q29+Staff!$J25),MIN(Staff!$J25,Staff!$L25)),0))))))</f>
        <v>0</v>
      </c>
      <c r="AD29" s="567">
        <f>IF(Staff!$K25="Never",IF(AD$4&gt;=Staff!$I25,MIN(Staff!$J25,Staff!$L25),0),IF(Staff!$K25="Monthly",IF(AD$4=Staff!$I25,MIN(Staff!$J25,Staff!$L25),IF(AD$4&gt;Staff!$I25,MIN(Staff!$L25,AC29+Staff!$J25),0)),IF(Staff!$K25="Quarterly",IF(AD$4=Staff!$I25,MIN(Staff!$J25,Staff!$L25),IF(AD$4&gt;Staff!$I25,IFERROR(MIN(Staff!$L25,IF(ISNUMBER(AA29),AA29,0)+Staff!$J25),Staff!$J25),0)),IF(Staff!$K25="Annually",IF(AD$4=Staff!$I25,MIN(Staff!$J25,Staff!$L25),IF(AD$4&gt;Staff!$I25,IFERROR(MIN(Staff!$L25,R29+Staff!$J25),MIN(Staff!$J25,Staff!$L25)),0))))))</f>
        <v>0</v>
      </c>
      <c r="AE29" s="567">
        <f>IF(Staff!$K25="Never",IF(AE$4&gt;=Staff!$I25,MIN(Staff!$J25,Staff!$L25),0),IF(Staff!$K25="Monthly",IF(AE$4=Staff!$I25,MIN(Staff!$J25,Staff!$L25),IF(AE$4&gt;Staff!$I25,MIN(Staff!$L25,AD29+Staff!$J25),0)),IF(Staff!$K25="Quarterly",IF(AE$4=Staff!$I25,MIN(Staff!$J25,Staff!$L25),IF(AE$4&gt;Staff!$I25,IFERROR(MIN(Staff!$L25,IF(ISNUMBER(AB29),AB29,0)+Staff!$J25),Staff!$J25),0)),IF(Staff!$K25="Annually",IF(AE$4=Staff!$I25,MIN(Staff!$J25,Staff!$L25),IF(AE$4&gt;Staff!$I25,IFERROR(MIN(Staff!$L25,S29+Staff!$J25),MIN(Staff!$J25,Staff!$L25)),0))))))</f>
        <v>0</v>
      </c>
      <c r="AF29" s="567">
        <f>IF(Staff!$K25="Never",IF(AF$4&gt;=Staff!$I25,MIN(Staff!$J25,Staff!$L25),0),IF(Staff!$K25="Monthly",IF(AF$4=Staff!$I25,MIN(Staff!$J25,Staff!$L25),IF(AF$4&gt;Staff!$I25,MIN(Staff!$L25,AE29+Staff!$J25),0)),IF(Staff!$K25="Quarterly",IF(AF$4=Staff!$I25,MIN(Staff!$J25,Staff!$L25),IF(AF$4&gt;Staff!$I25,IFERROR(MIN(Staff!$L25,IF(ISNUMBER(AC29),AC29,0)+Staff!$J25),Staff!$J25),0)),IF(Staff!$K25="Annually",IF(AF$4=Staff!$I25,MIN(Staff!$J25,Staff!$L25),IF(AF$4&gt;Staff!$I25,IFERROR(MIN(Staff!$L25,T29+Staff!$J25),MIN(Staff!$J25,Staff!$L25)),0))))))</f>
        <v>0</v>
      </c>
      <c r="AG29" s="567">
        <f>IF(Staff!$K25="Never",IF(AG$4&gt;=Staff!$I25,MIN(Staff!$J25,Staff!$L25),0),IF(Staff!$K25="Monthly",IF(AG$4=Staff!$I25,MIN(Staff!$J25,Staff!$L25),IF(AG$4&gt;Staff!$I25,MIN(Staff!$L25,AF29+Staff!$J25),0)),IF(Staff!$K25="Quarterly",IF(AG$4=Staff!$I25,MIN(Staff!$J25,Staff!$L25),IF(AG$4&gt;Staff!$I25,IFERROR(MIN(Staff!$L25,IF(ISNUMBER(AD29),AD29,0)+Staff!$J25),Staff!$J25),0)),IF(Staff!$K25="Annually",IF(AG$4=Staff!$I25,MIN(Staff!$J25,Staff!$L25),IF(AG$4&gt;Staff!$I25,IFERROR(MIN(Staff!$L25,U29+Staff!$J25),MIN(Staff!$J25,Staff!$L25)),0))))))</f>
        <v>0</v>
      </c>
      <c r="AH29" s="567">
        <f>IF(Staff!$K25="Never",IF(AH$4&gt;=Staff!$I25,MIN(Staff!$J25,Staff!$L25),0),IF(Staff!$K25="Monthly",IF(AH$4=Staff!$I25,MIN(Staff!$J25,Staff!$L25),IF(AH$4&gt;Staff!$I25,MIN(Staff!$L25,AG29+Staff!$J25),0)),IF(Staff!$K25="Quarterly",IF(AH$4=Staff!$I25,MIN(Staff!$J25,Staff!$L25),IF(AH$4&gt;Staff!$I25,IFERROR(MIN(Staff!$L25,IF(ISNUMBER(AE29),AE29,0)+Staff!$J25),Staff!$J25),0)),IF(Staff!$K25="Annually",IF(AH$4=Staff!$I25,MIN(Staff!$J25,Staff!$L25),IF(AH$4&gt;Staff!$I25,IFERROR(MIN(Staff!$L25,V29+Staff!$J25),MIN(Staff!$J25,Staff!$L25)),0))))))</f>
        <v>0</v>
      </c>
      <c r="AI29" s="567">
        <f>IF(Staff!$K25="Never",IF(AI$4&gt;=Staff!$I25,MIN(Staff!$J25,Staff!$L25),0),IF(Staff!$K25="Monthly",IF(AI$4=Staff!$I25,MIN(Staff!$J25,Staff!$L25),IF(AI$4&gt;Staff!$I25,MIN(Staff!$L25,AH29+Staff!$J25),0)),IF(Staff!$K25="Quarterly",IF(AI$4=Staff!$I25,MIN(Staff!$J25,Staff!$L25),IF(AI$4&gt;Staff!$I25,IFERROR(MIN(Staff!$L25,IF(ISNUMBER(AF29),AF29,0)+Staff!$J25),Staff!$J25),0)),IF(Staff!$K25="Annually",IF(AI$4=Staff!$I25,MIN(Staff!$J25,Staff!$L25),IF(AI$4&gt;Staff!$I25,IFERROR(MIN(Staff!$L25,W29+Staff!$J25),MIN(Staff!$J25,Staff!$L25)),0))))))</f>
        <v>0</v>
      </c>
      <c r="AJ29" s="567">
        <f>IF(Staff!$K25="Never",IF(AJ$4&gt;=Staff!$I25,MIN(Staff!$J25,Staff!$L25),0),IF(Staff!$K25="Monthly",IF(AJ$4=Staff!$I25,MIN(Staff!$J25,Staff!$L25),IF(AJ$4&gt;Staff!$I25,MIN(Staff!$L25,AI29+Staff!$J25),0)),IF(Staff!$K25="Quarterly",IF(AJ$4=Staff!$I25,MIN(Staff!$J25,Staff!$L25),IF(AJ$4&gt;Staff!$I25,IFERROR(MIN(Staff!$L25,IF(ISNUMBER(AG29),AG29,0)+Staff!$J25),Staff!$J25),0)),IF(Staff!$K25="Annually",IF(AJ$4=Staff!$I25,MIN(Staff!$J25,Staff!$L25),IF(AJ$4&gt;Staff!$I25,IFERROR(MIN(Staff!$L25,X29+Staff!$J25),MIN(Staff!$J25,Staff!$L25)),0))))))</f>
        <v>0</v>
      </c>
      <c r="AK29" s="567">
        <f>IF(Staff!$K25="Never",IF(AK$4&gt;=Staff!$I25,MIN(Staff!$J25,Staff!$L25),0),IF(Staff!$K25="Monthly",IF(AK$4=Staff!$I25,MIN(Staff!$J25,Staff!$L25),IF(AK$4&gt;Staff!$I25,MIN(Staff!$L25,AJ29+Staff!$J25),0)),IF(Staff!$K25="Quarterly",IF(AK$4=Staff!$I25,MIN(Staff!$J25,Staff!$L25),IF(AK$4&gt;Staff!$I25,IFERROR(MIN(Staff!$L25,IF(ISNUMBER(AH29),AH29,0)+Staff!$J25),Staff!$J25),0)),IF(Staff!$K25="Annually",IF(AK$4=Staff!$I25,MIN(Staff!$J25,Staff!$L25),IF(AK$4&gt;Staff!$I25,IFERROR(MIN(Staff!$L25,Y29+Staff!$J25),MIN(Staff!$J25,Staff!$L25)),0))))))</f>
        <v>0</v>
      </c>
      <c r="AL29" s="567">
        <f>IF(Staff!$K25="Never",IF(AL$4&gt;=Staff!$I25,MIN(Staff!$J25,Staff!$L25),0),IF(Staff!$K25="Monthly",IF(AL$4=Staff!$I25,MIN(Staff!$J25,Staff!$L25),IF(AL$4&gt;Staff!$I25,MIN(Staff!$L25,AK29+Staff!$J25),0)),IF(Staff!$K25="Quarterly",IF(AL$4=Staff!$I25,MIN(Staff!$J25,Staff!$L25),IF(AL$4&gt;Staff!$I25,IFERROR(MIN(Staff!$L25,IF(ISNUMBER(AI29),AI29,0)+Staff!$J25),Staff!$J25),0)),IF(Staff!$K25="Annually",IF(AL$4=Staff!$I25,MIN(Staff!$J25,Staff!$L25),IF(AL$4&gt;Staff!$I25,IFERROR(MIN(Staff!$L25,Z29+Staff!$J25),MIN(Staff!$J25,Staff!$L25)),0))))))</f>
        <v>0</v>
      </c>
      <c r="AM29" s="567">
        <f>IF(Staff!$K25="Never",IF(AM$4&gt;=Staff!$I25,MIN(Staff!$J25,Staff!$L25),0),IF(Staff!$K25="Monthly",IF(AM$4=Staff!$I25,MIN(Staff!$J25,Staff!$L25),IF(AM$4&gt;Staff!$I25,MIN(Staff!$L25,AL29+Staff!$J25),0)),IF(Staff!$K25="Quarterly",IF(AM$4=Staff!$I25,MIN(Staff!$J25,Staff!$L25),IF(AM$4&gt;Staff!$I25,IFERROR(MIN(Staff!$L25,IF(ISNUMBER(AJ29),AJ29,0)+Staff!$J25),Staff!$J25),0)),IF(Staff!$K25="Annually",IF(AM$4=Staff!$I25,MIN(Staff!$J25,Staff!$L25),IF(AM$4&gt;Staff!$I25,IFERROR(MIN(Staff!$L25,AA29+Staff!$J25),MIN(Staff!$J25,Staff!$L25)),0))))))</f>
        <v>0</v>
      </c>
      <c r="AN29" s="567">
        <f>IF(Staff!$K25="Never",IF(AN$4&gt;=Staff!$I25,MIN(Staff!$J25,Staff!$L25),0),IF(Staff!$K25="Monthly",IF(AN$4=Staff!$I25,MIN(Staff!$J25,Staff!$L25),IF(AN$4&gt;Staff!$I25,MIN(Staff!$L25,AM29+Staff!$J25),0)),IF(Staff!$K25="Quarterly",IF(AN$4=Staff!$I25,MIN(Staff!$J25,Staff!$L25),IF(AN$4&gt;Staff!$I25,IFERROR(MIN(Staff!$L25,IF(ISNUMBER(AK29),AK29,0)+Staff!$J25),Staff!$J25),0)),IF(Staff!$K25="Annually",IF(AN$4=Staff!$I25,MIN(Staff!$J25,Staff!$L25),IF(AN$4&gt;Staff!$I25,IFERROR(MIN(Staff!$L25,AB29+Staff!$J25),MIN(Staff!$J25,Staff!$L25)),0))))))</f>
        <v>0</v>
      </c>
      <c r="AO29" s="567">
        <f>IF(Staff!$K25="Never",IF(AO$4&gt;=Staff!$I25,MIN(Staff!$J25,Staff!$L25),0),IF(Staff!$K25="Monthly",IF(AO$4=Staff!$I25,MIN(Staff!$J25,Staff!$L25),IF(AO$4&gt;Staff!$I25,MIN(Staff!$L25,AN29+Staff!$J25),0)),IF(Staff!$K25="Quarterly",IF(AO$4=Staff!$I25,MIN(Staff!$J25,Staff!$L25),IF(AO$4&gt;Staff!$I25,IFERROR(MIN(Staff!$L25,IF(ISNUMBER(AL29),AL29,0)+Staff!$J25),Staff!$J25),0)),IF(Staff!$K25="Annually",IF(AO$4=Staff!$I25,MIN(Staff!$J25,Staff!$L25),IF(AO$4&gt;Staff!$I25,IFERROR(MIN(Staff!$L25,AC29+Staff!$J25),MIN(Staff!$J25,Staff!$L25)),0))))))</f>
        <v>0</v>
      </c>
      <c r="AP29" s="567">
        <f>IF(Staff!$K25="Never",IF(AP$4&gt;=Staff!$I25,MIN(Staff!$J25,Staff!$L25),0),IF(Staff!$K25="Monthly",IF(AP$4=Staff!$I25,MIN(Staff!$J25,Staff!$L25),IF(AP$4&gt;Staff!$I25,MIN(Staff!$L25,AO29+Staff!$J25),0)),IF(Staff!$K25="Quarterly",IF(AP$4=Staff!$I25,MIN(Staff!$J25,Staff!$L25),IF(AP$4&gt;Staff!$I25,IFERROR(MIN(Staff!$L25,IF(ISNUMBER(AM29),AM29,0)+Staff!$J25),Staff!$J25),0)),IF(Staff!$K25="Annually",IF(AP$4=Staff!$I25,MIN(Staff!$J25,Staff!$L25),IF(AP$4&gt;Staff!$I25,IFERROR(MIN(Staff!$L25,AD29+Staff!$J25),MIN(Staff!$J25,Staff!$L25)),0))))))</f>
        <v>0</v>
      </c>
      <c r="AQ29" s="567">
        <f>IF(Staff!$K25="Never",IF(AQ$4&gt;=Staff!$I25,MIN(Staff!$J25,Staff!$L25),0),IF(Staff!$K25="Monthly",IF(AQ$4=Staff!$I25,MIN(Staff!$J25,Staff!$L25),IF(AQ$4&gt;Staff!$I25,MIN(Staff!$L25,AP29+Staff!$J25),0)),IF(Staff!$K25="Quarterly",IF(AQ$4=Staff!$I25,MIN(Staff!$J25,Staff!$L25),IF(AQ$4&gt;Staff!$I25,IFERROR(MIN(Staff!$L25,IF(ISNUMBER(AN29),AN29,0)+Staff!$J25),Staff!$J25),0)),IF(Staff!$K25="Annually",IF(AQ$4=Staff!$I25,MIN(Staff!$J25,Staff!$L25),IF(AQ$4&gt;Staff!$I25,IFERROR(MIN(Staff!$L25,AE29+Staff!$J25),MIN(Staff!$J25,Staff!$L25)),0))))))</f>
        <v>0</v>
      </c>
      <c r="AR29" s="567">
        <f>IF(Staff!$K25="Never",IF(AR$4&gt;=Staff!$I25,MIN(Staff!$J25,Staff!$L25),0),IF(Staff!$K25="Monthly",IF(AR$4=Staff!$I25,MIN(Staff!$J25,Staff!$L25),IF(AR$4&gt;Staff!$I25,MIN(Staff!$L25,AQ29+Staff!$J25),0)),IF(Staff!$K25="Quarterly",IF(AR$4=Staff!$I25,MIN(Staff!$J25,Staff!$L25),IF(AR$4&gt;Staff!$I25,IFERROR(MIN(Staff!$L25,IF(ISNUMBER(AO29),AO29,0)+Staff!$J25),Staff!$J25),0)),IF(Staff!$K25="Annually",IF(AR$4=Staff!$I25,MIN(Staff!$J25,Staff!$L25),IF(AR$4&gt;Staff!$I25,IFERROR(MIN(Staff!$L25,AF29+Staff!$J25),MIN(Staff!$J25,Staff!$L25)),0))))))</f>
        <v>0</v>
      </c>
      <c r="AS29" s="567">
        <f>IF(Staff!$K25="Never",IF(AS$4&gt;=Staff!$I25,MIN(Staff!$J25,Staff!$L25),0),IF(Staff!$K25="Monthly",IF(AS$4=Staff!$I25,MIN(Staff!$J25,Staff!$L25),IF(AS$4&gt;Staff!$I25,MIN(Staff!$L25,AR29+Staff!$J25),0)),IF(Staff!$K25="Quarterly",IF(AS$4=Staff!$I25,MIN(Staff!$J25,Staff!$L25),IF(AS$4&gt;Staff!$I25,IFERROR(MIN(Staff!$L25,IF(ISNUMBER(AP29),AP29,0)+Staff!$J25),Staff!$J25),0)),IF(Staff!$K25="Annually",IF(AS$4=Staff!$I25,MIN(Staff!$J25,Staff!$L25),IF(AS$4&gt;Staff!$I25,IFERROR(MIN(Staff!$L25,AG29+Staff!$J25),MIN(Staff!$J25,Staff!$L25)),0))))))</f>
        <v>0</v>
      </c>
      <c r="AT29" s="567">
        <f>IF(Staff!$K25="Never",IF(AT$4&gt;=Staff!$I25,MIN(Staff!$J25,Staff!$L25),0),IF(Staff!$K25="Monthly",IF(AT$4=Staff!$I25,MIN(Staff!$J25,Staff!$L25),IF(AT$4&gt;Staff!$I25,MIN(Staff!$L25,AS29+Staff!$J25),0)),IF(Staff!$K25="Quarterly",IF(AT$4=Staff!$I25,MIN(Staff!$J25,Staff!$L25),IF(AT$4&gt;Staff!$I25,IFERROR(MIN(Staff!$L25,IF(ISNUMBER(AQ29),AQ29,0)+Staff!$J25),Staff!$J25),0)),IF(Staff!$K25="Annually",IF(AT$4=Staff!$I25,MIN(Staff!$J25,Staff!$L25),IF(AT$4&gt;Staff!$I25,IFERROR(MIN(Staff!$L25,AH29+Staff!$J25),MIN(Staff!$J25,Staff!$L25)),0))))))</f>
        <v>0</v>
      </c>
      <c r="AU29" s="567">
        <f>IF(Staff!$K25="Never",IF(AU$4&gt;=Staff!$I25,MIN(Staff!$J25,Staff!$L25),0),IF(Staff!$K25="Monthly",IF(AU$4=Staff!$I25,MIN(Staff!$J25,Staff!$L25),IF(AU$4&gt;Staff!$I25,MIN(Staff!$L25,AT29+Staff!$J25),0)),IF(Staff!$K25="Quarterly",IF(AU$4=Staff!$I25,MIN(Staff!$J25,Staff!$L25),IF(AU$4&gt;Staff!$I25,IFERROR(MIN(Staff!$L25,IF(ISNUMBER(AR29),AR29,0)+Staff!$J25),Staff!$J25),0)),IF(Staff!$K25="Annually",IF(AU$4=Staff!$I25,MIN(Staff!$J25,Staff!$L25),IF(AU$4&gt;Staff!$I25,IFERROR(MIN(Staff!$L25,AI29+Staff!$J25),MIN(Staff!$J25,Staff!$L25)),0))))))</f>
        <v>0</v>
      </c>
      <c r="AV29" s="567">
        <f>IF(Staff!$K25="Never",IF(AV$4&gt;=Staff!$I25,MIN(Staff!$J25,Staff!$L25),0),IF(Staff!$K25="Monthly",IF(AV$4=Staff!$I25,MIN(Staff!$J25,Staff!$L25),IF(AV$4&gt;Staff!$I25,MIN(Staff!$L25,AU29+Staff!$J25),0)),IF(Staff!$K25="Quarterly",IF(AV$4=Staff!$I25,MIN(Staff!$J25,Staff!$L25),IF(AV$4&gt;Staff!$I25,IFERROR(MIN(Staff!$L25,IF(ISNUMBER(AS29),AS29,0)+Staff!$J25),Staff!$J25),0)),IF(Staff!$K25="Annually",IF(AV$4=Staff!$I25,MIN(Staff!$J25,Staff!$L25),IF(AV$4&gt;Staff!$I25,IFERROR(MIN(Staff!$L25,AJ29+Staff!$J25),MIN(Staff!$J25,Staff!$L25)),0))))))</f>
        <v>0</v>
      </c>
      <c r="AW29" s="567">
        <f>IF(Staff!$K25="Never",IF(AW$4&gt;=Staff!$I25,MIN(Staff!$J25,Staff!$L25),0),IF(Staff!$K25="Monthly",IF(AW$4=Staff!$I25,MIN(Staff!$J25,Staff!$L25),IF(AW$4&gt;Staff!$I25,MIN(Staff!$L25,AV29+Staff!$J25),0)),IF(Staff!$K25="Quarterly",IF(AW$4=Staff!$I25,MIN(Staff!$J25,Staff!$L25),IF(AW$4&gt;Staff!$I25,IFERROR(MIN(Staff!$L25,IF(ISNUMBER(AT29),AT29,0)+Staff!$J25),Staff!$J25),0)),IF(Staff!$K25="Annually",IF(AW$4=Staff!$I25,MIN(Staff!$J25,Staff!$L25),IF(AW$4&gt;Staff!$I25,IFERROR(MIN(Staff!$L25,AK29+Staff!$J25),MIN(Staff!$J25,Staff!$L25)),0))))))</f>
        <v>0</v>
      </c>
      <c r="AX29" s="567">
        <f>IF(Staff!$K25="Never",IF(AX$4&gt;=Staff!$I25,MIN(Staff!$J25,Staff!$L25),0),IF(Staff!$K25="Monthly",IF(AX$4=Staff!$I25,MIN(Staff!$J25,Staff!$L25),IF(AX$4&gt;Staff!$I25,MIN(Staff!$L25,AW29+Staff!$J25),0)),IF(Staff!$K25="Quarterly",IF(AX$4=Staff!$I25,MIN(Staff!$J25,Staff!$L25),IF(AX$4&gt;Staff!$I25,IFERROR(MIN(Staff!$L25,IF(ISNUMBER(AU29),AU29,0)+Staff!$J25),Staff!$J25),0)),IF(Staff!$K25="Annually",IF(AX$4=Staff!$I25,MIN(Staff!$J25,Staff!$L25),IF(AX$4&gt;Staff!$I25,IFERROR(MIN(Staff!$L25,AL29+Staff!$J25),MIN(Staff!$J25,Staff!$L25)),0))))))</f>
        <v>0</v>
      </c>
      <c r="AY29" s="567">
        <f>IF(Staff!$K25="Never",IF(AY$4&gt;=Staff!$I25,MIN(Staff!$J25,Staff!$L25),0),IF(Staff!$K25="Monthly",IF(AY$4=Staff!$I25,MIN(Staff!$J25,Staff!$L25),IF(AY$4&gt;Staff!$I25,MIN(Staff!$L25,AX29+Staff!$J25),0)),IF(Staff!$K25="Quarterly",IF(AY$4=Staff!$I25,MIN(Staff!$J25,Staff!$L25),IF(AY$4&gt;Staff!$I25,IFERROR(MIN(Staff!$L25,IF(ISNUMBER(AV29),AV29,0)+Staff!$J25),Staff!$J25),0)),IF(Staff!$K25="Annually",IF(AY$4=Staff!$I25,MIN(Staff!$J25,Staff!$L25),IF(AY$4&gt;Staff!$I25,IFERROR(MIN(Staff!$L25,AM29+Staff!$J25),MIN(Staff!$J25,Staff!$L25)),0))))))</f>
        <v>0</v>
      </c>
      <c r="AZ29" s="567">
        <f>IF(Staff!$K25="Never",IF(AZ$4&gt;=Staff!$I25,MIN(Staff!$J25,Staff!$L25),0),IF(Staff!$K25="Monthly",IF(AZ$4=Staff!$I25,MIN(Staff!$J25,Staff!$L25),IF(AZ$4&gt;Staff!$I25,MIN(Staff!$L25,AY29+Staff!$J25),0)),IF(Staff!$K25="Quarterly",IF(AZ$4=Staff!$I25,MIN(Staff!$J25,Staff!$L25),IF(AZ$4&gt;Staff!$I25,IFERROR(MIN(Staff!$L25,IF(ISNUMBER(AW29),AW29,0)+Staff!$J25),Staff!$J25),0)),IF(Staff!$K25="Annually",IF(AZ$4=Staff!$I25,MIN(Staff!$J25,Staff!$L25),IF(AZ$4&gt;Staff!$I25,IFERROR(MIN(Staff!$L25,AN29+Staff!$J25),MIN(Staff!$J25,Staff!$L25)),0))))))</f>
        <v>0</v>
      </c>
      <c r="BA29" s="567">
        <f>IF(Staff!$K25="Never",IF(BA$4&gt;=Staff!$I25,MIN(Staff!$J25,Staff!$L25),0),IF(Staff!$K25="Monthly",IF(BA$4=Staff!$I25,MIN(Staff!$J25,Staff!$L25),IF(BA$4&gt;Staff!$I25,MIN(Staff!$L25,AZ29+Staff!$J25),0)),IF(Staff!$K25="Quarterly",IF(BA$4=Staff!$I25,MIN(Staff!$J25,Staff!$L25),IF(BA$4&gt;Staff!$I25,IFERROR(MIN(Staff!$L25,IF(ISNUMBER(AX29),AX29,0)+Staff!$J25),Staff!$J25),0)),IF(Staff!$K25="Annually",IF(BA$4=Staff!$I25,MIN(Staff!$J25,Staff!$L25),IF(BA$4&gt;Staff!$I25,IFERROR(MIN(Staff!$L25,AO29+Staff!$J25),MIN(Staff!$J25,Staff!$L25)),0))))))</f>
        <v>0</v>
      </c>
      <c r="BB29" s="567">
        <f>IF(Staff!$K25="Never",IF(BB$4&gt;=Staff!$I25,MIN(Staff!$J25,Staff!$L25),0),IF(Staff!$K25="Monthly",IF(BB$4=Staff!$I25,MIN(Staff!$J25,Staff!$L25),IF(BB$4&gt;Staff!$I25,MIN(Staff!$L25,BA29+Staff!$J25),0)),IF(Staff!$K25="Quarterly",IF(BB$4=Staff!$I25,MIN(Staff!$J25,Staff!$L25),IF(BB$4&gt;Staff!$I25,IFERROR(MIN(Staff!$L25,IF(ISNUMBER(AY29),AY29,0)+Staff!$J25),Staff!$J25),0)),IF(Staff!$K25="Annually",IF(BB$4=Staff!$I25,MIN(Staff!$J25,Staff!$L25),IF(BB$4&gt;Staff!$I25,IFERROR(MIN(Staff!$L25,AP29+Staff!$J25),MIN(Staff!$J25,Staff!$L25)),0))))))</f>
        <v>0</v>
      </c>
      <c r="BC29" s="567">
        <f>IF(Staff!$K25="Never",IF(BC$4&gt;=Staff!$I25,MIN(Staff!$J25,Staff!$L25),0),IF(Staff!$K25="Monthly",IF(BC$4=Staff!$I25,MIN(Staff!$J25,Staff!$L25),IF(BC$4&gt;Staff!$I25,MIN(Staff!$L25,BB29+Staff!$J25),0)),IF(Staff!$K25="Quarterly",IF(BC$4=Staff!$I25,MIN(Staff!$J25,Staff!$L25),IF(BC$4&gt;Staff!$I25,IFERROR(MIN(Staff!$L25,IF(ISNUMBER(AZ29),AZ29,0)+Staff!$J25),Staff!$J25),0)),IF(Staff!$K25="Annually",IF(BC$4=Staff!$I25,MIN(Staff!$J25,Staff!$L25),IF(BC$4&gt;Staff!$I25,IFERROR(MIN(Staff!$L25,AQ29+Staff!$J25),MIN(Staff!$J25,Staff!$L25)),0))))))</f>
        <v>0</v>
      </c>
      <c r="BD29" s="567">
        <f>IF(Staff!$K25="Never",IF(BD$4&gt;=Staff!$I25,MIN(Staff!$J25,Staff!$L25),0),IF(Staff!$K25="Monthly",IF(BD$4=Staff!$I25,MIN(Staff!$J25,Staff!$L25),IF(BD$4&gt;Staff!$I25,MIN(Staff!$L25,BC29+Staff!$J25),0)),IF(Staff!$K25="Quarterly",IF(BD$4=Staff!$I25,MIN(Staff!$J25,Staff!$L25),IF(BD$4&gt;Staff!$I25,IFERROR(MIN(Staff!$L25,IF(ISNUMBER(BA29),BA29,0)+Staff!$J25),Staff!$J25),0)),IF(Staff!$K25="Annually",IF(BD$4=Staff!$I25,MIN(Staff!$J25,Staff!$L25),IF(BD$4&gt;Staff!$I25,IFERROR(MIN(Staff!$L25,AR29+Staff!$J25),MIN(Staff!$J25,Staff!$L25)),0))))))</f>
        <v>0</v>
      </c>
      <c r="BE29" s="567">
        <f>IF(Staff!$K25="Never",IF(BE$4&gt;=Staff!$I25,MIN(Staff!$J25,Staff!$L25),0),IF(Staff!$K25="Monthly",IF(BE$4=Staff!$I25,MIN(Staff!$J25,Staff!$L25),IF(BE$4&gt;Staff!$I25,MIN(Staff!$L25,BD29+Staff!$J25),0)),IF(Staff!$K25="Quarterly",IF(BE$4=Staff!$I25,MIN(Staff!$J25,Staff!$L25),IF(BE$4&gt;Staff!$I25,IFERROR(MIN(Staff!$L25,IF(ISNUMBER(BB29),BB29,0)+Staff!$J25),Staff!$J25),0)),IF(Staff!$K25="Annually",IF(BE$4=Staff!$I25,MIN(Staff!$J25,Staff!$L25),IF(BE$4&gt;Staff!$I25,IFERROR(MIN(Staff!$L25,AS29+Staff!$J25),MIN(Staff!$J25,Staff!$L25)),0))))))</f>
        <v>0</v>
      </c>
      <c r="BF29" s="567">
        <f>IF(Staff!$K25="Never",IF(BF$4&gt;=Staff!$I25,MIN(Staff!$J25,Staff!$L25),0),IF(Staff!$K25="Monthly",IF(BF$4=Staff!$I25,MIN(Staff!$J25,Staff!$L25),IF(BF$4&gt;Staff!$I25,MIN(Staff!$L25,BE29+Staff!$J25),0)),IF(Staff!$K25="Quarterly",IF(BF$4=Staff!$I25,MIN(Staff!$J25,Staff!$L25),IF(BF$4&gt;Staff!$I25,IFERROR(MIN(Staff!$L25,IF(ISNUMBER(BC29),BC29,0)+Staff!$J25),Staff!$J25),0)),IF(Staff!$K25="Annually",IF(BF$4=Staff!$I25,MIN(Staff!$J25,Staff!$L25),IF(BF$4&gt;Staff!$I25,IFERROR(MIN(Staff!$L25,AT29+Staff!$J25),MIN(Staff!$J25,Staff!$L25)),0))))))</f>
        <v>0</v>
      </c>
      <c r="BG29" s="567">
        <f>IF(Staff!$K25="Never",IF(BG$4&gt;=Staff!$I25,MIN(Staff!$J25,Staff!$L25),0),IF(Staff!$K25="Monthly",IF(BG$4=Staff!$I25,MIN(Staff!$J25,Staff!$L25),IF(BG$4&gt;Staff!$I25,MIN(Staff!$L25,BF29+Staff!$J25),0)),IF(Staff!$K25="Quarterly",IF(BG$4=Staff!$I25,MIN(Staff!$J25,Staff!$L25),IF(BG$4&gt;Staff!$I25,IFERROR(MIN(Staff!$L25,IF(ISNUMBER(BD29),BD29,0)+Staff!$J25),Staff!$J25),0)),IF(Staff!$K25="Annually",IF(BG$4=Staff!$I25,MIN(Staff!$J25,Staff!$L25),IF(BG$4&gt;Staff!$I25,IFERROR(MIN(Staff!$L25,AU29+Staff!$J25),MIN(Staff!$J25,Staff!$L25)),0))))))</f>
        <v>0</v>
      </c>
      <c r="BH29" s="567">
        <f>IF(Staff!$K25="Never",IF(BH$4&gt;=Staff!$I25,MIN(Staff!$J25,Staff!$L25),0),IF(Staff!$K25="Monthly",IF(BH$4=Staff!$I25,MIN(Staff!$J25,Staff!$L25),IF(BH$4&gt;Staff!$I25,MIN(Staff!$L25,BG29+Staff!$J25),0)),IF(Staff!$K25="Quarterly",IF(BH$4=Staff!$I25,MIN(Staff!$J25,Staff!$L25),IF(BH$4&gt;Staff!$I25,IFERROR(MIN(Staff!$L25,IF(ISNUMBER(BE29),BE29,0)+Staff!$J25),Staff!$J25),0)),IF(Staff!$K25="Annually",IF(BH$4=Staff!$I25,MIN(Staff!$J25,Staff!$L25),IF(BH$4&gt;Staff!$I25,IFERROR(MIN(Staff!$L25,AV29+Staff!$J25),MIN(Staff!$J25,Staff!$L25)),0))))))</f>
        <v>0</v>
      </c>
      <c r="BI29" s="567">
        <f>IF(Staff!$K25="Never",IF(BI$4&gt;=Staff!$I25,MIN(Staff!$J25,Staff!$L25),0),IF(Staff!$K25="Monthly",IF(BI$4=Staff!$I25,MIN(Staff!$J25,Staff!$L25),IF(BI$4&gt;Staff!$I25,MIN(Staff!$L25,BH29+Staff!$J25),0)),IF(Staff!$K25="Quarterly",IF(BI$4=Staff!$I25,MIN(Staff!$J25,Staff!$L25),IF(BI$4&gt;Staff!$I25,IFERROR(MIN(Staff!$L25,IF(ISNUMBER(BF29),BF29,0)+Staff!$J25),Staff!$J25),0)),IF(Staff!$K25="Annually",IF(BI$4=Staff!$I25,MIN(Staff!$J25,Staff!$L25),IF(BI$4&gt;Staff!$I25,IFERROR(MIN(Staff!$L25,AW29+Staff!$J25),MIN(Staff!$J25,Staff!$L25)),0))))))</f>
        <v>0</v>
      </c>
      <c r="BJ29" s="567">
        <f>IF(Staff!$K25="Never",IF(BJ$4&gt;=Staff!$I25,MIN(Staff!$J25,Staff!$L25),0),IF(Staff!$K25="Monthly",IF(BJ$4=Staff!$I25,MIN(Staff!$J25,Staff!$L25),IF(BJ$4&gt;Staff!$I25,MIN(Staff!$L25,BI29+Staff!$J25),0)),IF(Staff!$K25="Quarterly",IF(BJ$4=Staff!$I25,MIN(Staff!$J25,Staff!$L25),IF(BJ$4&gt;Staff!$I25,IFERROR(MIN(Staff!$L25,IF(ISNUMBER(BG29),BG29,0)+Staff!$J25),Staff!$J25),0)),IF(Staff!$K25="Annually",IF(BJ$4=Staff!$I25,MIN(Staff!$J25,Staff!$L25),IF(BJ$4&gt;Staff!$I25,IFERROR(MIN(Staff!$L25,AX29+Staff!$J25),MIN(Staff!$J25,Staff!$L25)),0))))))</f>
        <v>0</v>
      </c>
      <c r="BK29" s="567">
        <f>IF(Staff!$K25="Never",IF(BK$4&gt;=Staff!$I25,MIN(Staff!$J25,Staff!$L25),0),IF(Staff!$K25="Monthly",IF(BK$4=Staff!$I25,MIN(Staff!$J25,Staff!$L25),IF(BK$4&gt;Staff!$I25,MIN(Staff!$L25,BJ29+Staff!$J25),0)),IF(Staff!$K25="Quarterly",IF(BK$4=Staff!$I25,MIN(Staff!$J25,Staff!$L25),IF(BK$4&gt;Staff!$I25,IFERROR(MIN(Staff!$L25,IF(ISNUMBER(BH29),BH29,0)+Staff!$J25),Staff!$J25),0)),IF(Staff!$K25="Annually",IF(BK$4=Staff!$I25,MIN(Staff!$J25,Staff!$L25),IF(BK$4&gt;Staff!$I25,IFERROR(MIN(Staff!$L25,AY29+Staff!$J25),MIN(Staff!$J25,Staff!$L25)),0))))))</f>
        <v>0</v>
      </c>
      <c r="BL29" s="567">
        <f>IF(Staff!$K25="Never",IF(BL$4&gt;=Staff!$I25,MIN(Staff!$J25,Staff!$L25),0),IF(Staff!$K25="Monthly",IF(BL$4=Staff!$I25,MIN(Staff!$J25,Staff!$L25),IF(BL$4&gt;Staff!$I25,MIN(Staff!$L25,BK29+Staff!$J25),0)),IF(Staff!$K25="Quarterly",IF(BL$4=Staff!$I25,MIN(Staff!$J25,Staff!$L25),IF(BL$4&gt;Staff!$I25,IFERROR(MIN(Staff!$L25,IF(ISNUMBER(BI29),BI29,0)+Staff!$J25),Staff!$J25),0)),IF(Staff!$K25="Annually",IF(BL$4=Staff!$I25,MIN(Staff!$J25,Staff!$L25),IF(BL$4&gt;Staff!$I25,IFERROR(MIN(Staff!$L25,AZ29+Staff!$J25),MIN(Staff!$J25,Staff!$L25)),0))))))</f>
        <v>0</v>
      </c>
      <c r="BM29" s="567">
        <f>IF(Staff!$K25="Never",IF(BM$4&gt;=Staff!$I25,MIN(Staff!$J25,Staff!$L25),0),IF(Staff!$K25="Monthly",IF(BM$4=Staff!$I25,MIN(Staff!$J25,Staff!$L25),IF(BM$4&gt;Staff!$I25,MIN(Staff!$L25,BL29+Staff!$J25),0)),IF(Staff!$K25="Quarterly",IF(BM$4=Staff!$I25,MIN(Staff!$J25,Staff!$L25),IF(BM$4&gt;Staff!$I25,IFERROR(MIN(Staff!$L25,IF(ISNUMBER(BJ29),BJ29,0)+Staff!$J25),Staff!$J25),0)),IF(Staff!$K25="Annually",IF(BM$4=Staff!$I25,MIN(Staff!$J25,Staff!$L25),IF(BM$4&gt;Staff!$I25,IFERROR(MIN(Staff!$L25,BA29+Staff!$J25),MIN(Staff!$J25,Staff!$L25)),0))))))</f>
        <v>0</v>
      </c>
      <c r="BN29" s="567">
        <f>IF(Staff!$K25="Never",IF(BN$4&gt;=Staff!$I25,MIN(Staff!$J25,Staff!$L25),0),IF(Staff!$K25="Monthly",IF(BN$4=Staff!$I25,MIN(Staff!$J25,Staff!$L25),IF(BN$4&gt;Staff!$I25,MIN(Staff!$L25,BM29+Staff!$J25),0)),IF(Staff!$K25="Quarterly",IF(BN$4=Staff!$I25,MIN(Staff!$J25,Staff!$L25),IF(BN$4&gt;Staff!$I25,IFERROR(MIN(Staff!$L25,IF(ISNUMBER(BK29),BK29,0)+Staff!$J25),Staff!$J25),0)),IF(Staff!$K25="Annually",IF(BN$4=Staff!$I25,MIN(Staff!$J25,Staff!$L25),IF(BN$4&gt;Staff!$I25,IFERROR(MIN(Staff!$L25,BB29+Staff!$J25),MIN(Staff!$J25,Staff!$L25)),0))))))</f>
        <v>0</v>
      </c>
      <c r="BO29" s="567">
        <f>IF(Staff!$K25="Never",IF(BO$4&gt;=Staff!$I25,MIN(Staff!$J25,Staff!$L25),0),IF(Staff!$K25="Monthly",IF(BO$4=Staff!$I25,MIN(Staff!$J25,Staff!$L25),IF(BO$4&gt;Staff!$I25,MIN(Staff!$L25,BN29+Staff!$J25),0)),IF(Staff!$K25="Quarterly",IF(BO$4=Staff!$I25,MIN(Staff!$J25,Staff!$L25),IF(BO$4&gt;Staff!$I25,IFERROR(MIN(Staff!$L25,IF(ISNUMBER(BL29),BL29,0)+Staff!$J25),Staff!$J25),0)),IF(Staff!$K25="Annually",IF(BO$4=Staff!$I25,MIN(Staff!$J25,Staff!$L25),IF(BO$4&gt;Staff!$I25,IFERROR(MIN(Staff!$L25,BC29+Staff!$J25),MIN(Staff!$J25,Staff!$L25)),0))))))</f>
        <v>0</v>
      </c>
      <c r="BP29" s="567">
        <f>IF(Staff!$K25="Never",IF(BP$4&gt;=Staff!$I25,MIN(Staff!$J25,Staff!$L25),0),IF(Staff!$K25="Monthly",IF(BP$4=Staff!$I25,MIN(Staff!$J25,Staff!$L25),IF(BP$4&gt;Staff!$I25,MIN(Staff!$L25,BO29+Staff!$J25),0)),IF(Staff!$K25="Quarterly",IF(BP$4=Staff!$I25,MIN(Staff!$J25,Staff!$L25),IF(BP$4&gt;Staff!$I25,IFERROR(MIN(Staff!$L25,IF(ISNUMBER(BM29),BM29,0)+Staff!$J25),Staff!$J25),0)),IF(Staff!$K25="Annually",IF(BP$4=Staff!$I25,MIN(Staff!$J25,Staff!$L25),IF(BP$4&gt;Staff!$I25,IFERROR(MIN(Staff!$L25,BD29+Staff!$J25),MIN(Staff!$J25,Staff!$L25)),0))))))</f>
        <v>0</v>
      </c>
      <c r="BQ29" s="567">
        <f>IF(Staff!$K25="Never",IF(BQ$4&gt;=Staff!$I25,MIN(Staff!$J25,Staff!$L25),0),IF(Staff!$K25="Monthly",IF(BQ$4=Staff!$I25,MIN(Staff!$J25,Staff!$L25),IF(BQ$4&gt;Staff!$I25,MIN(Staff!$L25,BP29+Staff!$J25),0)),IF(Staff!$K25="Quarterly",IF(BQ$4=Staff!$I25,MIN(Staff!$J25,Staff!$L25),IF(BQ$4&gt;Staff!$I25,IFERROR(MIN(Staff!$L25,IF(ISNUMBER(BN29),BN29,0)+Staff!$J25),Staff!$J25),0)),IF(Staff!$K25="Annually",IF(BQ$4=Staff!$I25,MIN(Staff!$J25,Staff!$L25),IF(BQ$4&gt;Staff!$I25,IFERROR(MIN(Staff!$L25,BE29+Staff!$J25),MIN(Staff!$J25,Staff!$L25)),0))))))</f>
        <v>0</v>
      </c>
      <c r="BR29" s="567">
        <f>IF(Staff!$K25="Never",IF(BR$4&gt;=Staff!$I25,MIN(Staff!$J25,Staff!$L25),0),IF(Staff!$K25="Monthly",IF(BR$4=Staff!$I25,MIN(Staff!$J25,Staff!$L25),IF(BR$4&gt;Staff!$I25,MIN(Staff!$L25,BQ29+Staff!$J25),0)),IF(Staff!$K25="Quarterly",IF(BR$4=Staff!$I25,MIN(Staff!$J25,Staff!$L25),IF(BR$4&gt;Staff!$I25,IFERROR(MIN(Staff!$L25,IF(ISNUMBER(BO29),BO29,0)+Staff!$J25),Staff!$J25),0)),IF(Staff!$K25="Annually",IF(BR$4=Staff!$I25,MIN(Staff!$J25,Staff!$L25),IF(BR$4&gt;Staff!$I25,IFERROR(MIN(Staff!$L25,BF29+Staff!$J25),MIN(Staff!$J25,Staff!$L25)),0))))))</f>
        <v>0</v>
      </c>
      <c r="BS29" s="567">
        <f>IF(Staff!$K25="Never",IF(BS$4&gt;=Staff!$I25,MIN(Staff!$J25,Staff!$L25),0),IF(Staff!$K25="Monthly",IF(BS$4=Staff!$I25,MIN(Staff!$J25,Staff!$L25),IF(BS$4&gt;Staff!$I25,MIN(Staff!$L25,BR29+Staff!$J25),0)),IF(Staff!$K25="Quarterly",IF(BS$4=Staff!$I25,MIN(Staff!$J25,Staff!$L25),IF(BS$4&gt;Staff!$I25,IFERROR(MIN(Staff!$L25,IF(ISNUMBER(BP29),BP29,0)+Staff!$J25),Staff!$J25),0)),IF(Staff!$K25="Annually",IF(BS$4=Staff!$I25,MIN(Staff!$J25,Staff!$L25),IF(BS$4&gt;Staff!$I25,IFERROR(MIN(Staff!$L25,BG29+Staff!$J25),MIN(Staff!$J25,Staff!$L25)),0))))))</f>
        <v>0</v>
      </c>
      <c r="BT29" s="567">
        <f>IF(Staff!$K25="Never",IF(BT$4&gt;=Staff!$I25,MIN(Staff!$J25,Staff!$L25),0),IF(Staff!$K25="Monthly",IF(BT$4=Staff!$I25,MIN(Staff!$J25,Staff!$L25),IF(BT$4&gt;Staff!$I25,MIN(Staff!$L25,BS29+Staff!$J25),0)),IF(Staff!$K25="Quarterly",IF(BT$4=Staff!$I25,MIN(Staff!$J25,Staff!$L25),IF(BT$4&gt;Staff!$I25,IFERROR(MIN(Staff!$L25,IF(ISNUMBER(BQ29),BQ29,0)+Staff!$J25),Staff!$J25),0)),IF(Staff!$K25="Annually",IF(BT$4=Staff!$I25,MIN(Staff!$J25,Staff!$L25),IF(BT$4&gt;Staff!$I25,IFERROR(MIN(Staff!$L25,BH29+Staff!$J25),MIN(Staff!$J25,Staff!$L25)),0))))))</f>
        <v>0</v>
      </c>
      <c r="BU29" s="567">
        <f>IF(Staff!$K25="Never",IF(BU$4&gt;=Staff!$I25,MIN(Staff!$J25,Staff!$L25),0),IF(Staff!$K25="Monthly",IF(BU$4=Staff!$I25,MIN(Staff!$J25,Staff!$L25),IF(BU$4&gt;Staff!$I25,MIN(Staff!$L25,BT29+Staff!$J25),0)),IF(Staff!$K25="Quarterly",IF(BU$4=Staff!$I25,MIN(Staff!$J25,Staff!$L25),IF(BU$4&gt;Staff!$I25,IFERROR(MIN(Staff!$L25,IF(ISNUMBER(BR29),BR29,0)+Staff!$J25),Staff!$J25),0)),IF(Staff!$K25="Annually",IF(BU$4=Staff!$I25,MIN(Staff!$J25,Staff!$L25),IF(BU$4&gt;Staff!$I25,IFERROR(MIN(Staff!$L25,BI29+Staff!$J25),MIN(Staff!$J25,Staff!$L25)),0))))))</f>
        <v>0</v>
      </c>
      <c r="BV29" s="567">
        <f>IF(Staff!$K25="Never",IF(BV$4&gt;=Staff!$I25,MIN(Staff!$J25,Staff!$L25),0),IF(Staff!$K25="Monthly",IF(BV$4=Staff!$I25,MIN(Staff!$J25,Staff!$L25),IF(BV$4&gt;Staff!$I25,MIN(Staff!$L25,BU29+Staff!$J25),0)),IF(Staff!$K25="Quarterly",IF(BV$4=Staff!$I25,MIN(Staff!$J25,Staff!$L25),IF(BV$4&gt;Staff!$I25,IFERROR(MIN(Staff!$L25,IF(ISNUMBER(BS29),BS29,0)+Staff!$J25),Staff!$J25),0)),IF(Staff!$K25="Annually",IF(BV$4=Staff!$I25,MIN(Staff!$J25,Staff!$L25),IF(BV$4&gt;Staff!$I25,IFERROR(MIN(Staff!$L25,BJ29+Staff!$J25),MIN(Staff!$J25,Staff!$L25)),0))))))</f>
        <v>0</v>
      </c>
      <c r="BW29" s="567">
        <f>IF(Staff!$K25="Never",IF(BW$4&gt;=Staff!$I25,MIN(Staff!$J25,Staff!$L25),0),IF(Staff!$K25="Monthly",IF(BW$4=Staff!$I25,MIN(Staff!$J25,Staff!$L25),IF(BW$4&gt;Staff!$I25,MIN(Staff!$L25,BV29+Staff!$J25),0)),IF(Staff!$K25="Quarterly",IF(BW$4=Staff!$I25,MIN(Staff!$J25,Staff!$L25),IF(BW$4&gt;Staff!$I25,IFERROR(MIN(Staff!$L25,IF(ISNUMBER(BT29),BT29,0)+Staff!$J25),Staff!$J25),0)),IF(Staff!$K25="Annually",IF(BW$4=Staff!$I25,MIN(Staff!$J25,Staff!$L25),IF(BW$4&gt;Staff!$I25,IFERROR(MIN(Staff!$L25,BK29+Staff!$J25),MIN(Staff!$J25,Staff!$L25)),0))))))</f>
        <v>0</v>
      </c>
      <c r="BX29" s="567">
        <f>IF(Staff!$K25="Never",IF(BX$4&gt;=Staff!$I25,MIN(Staff!$J25,Staff!$L25),0),IF(Staff!$K25="Monthly",IF(BX$4=Staff!$I25,MIN(Staff!$J25,Staff!$L25),IF(BX$4&gt;Staff!$I25,MIN(Staff!$L25,BW29+Staff!$J25),0)),IF(Staff!$K25="Quarterly",IF(BX$4=Staff!$I25,MIN(Staff!$J25,Staff!$L25),IF(BX$4&gt;Staff!$I25,IFERROR(MIN(Staff!$L25,IF(ISNUMBER(BU29),BU29,0)+Staff!$J25),Staff!$J25),0)),IF(Staff!$K25="Annually",IF(BX$4=Staff!$I25,MIN(Staff!$J25,Staff!$L25),IF(BX$4&gt;Staff!$I25,IFERROR(MIN(Staff!$L25,BL29+Staff!$J25),MIN(Staff!$J25,Staff!$L25)),0))))))</f>
        <v>0</v>
      </c>
      <c r="BY29" s="567">
        <f>IF(Staff!$K25="Never",IF(BY$4&gt;=Staff!$I25,MIN(Staff!$J25,Staff!$L25),0),IF(Staff!$K25="Monthly",IF(BY$4=Staff!$I25,MIN(Staff!$J25,Staff!$L25),IF(BY$4&gt;Staff!$I25,MIN(Staff!$L25,BX29+Staff!$J25),0)),IF(Staff!$K25="Quarterly",IF(BY$4=Staff!$I25,MIN(Staff!$J25,Staff!$L25),IF(BY$4&gt;Staff!$I25,IFERROR(MIN(Staff!$L25,IF(ISNUMBER(BV29),BV29,0)+Staff!$J25),Staff!$J25),0)),IF(Staff!$K25="Annually",IF(BY$4=Staff!$I25,MIN(Staff!$J25,Staff!$L25),IF(BY$4&gt;Staff!$I25,IFERROR(MIN(Staff!$L25,BM29+Staff!$J25),MIN(Staff!$J25,Staff!$L25)),0))))))</f>
        <v>0</v>
      </c>
      <c r="BZ29" s="567">
        <f>IF(Staff!$K25="Never",IF(BZ$4&gt;=Staff!$I25,MIN(Staff!$J25,Staff!$L25),0),IF(Staff!$K25="Monthly",IF(BZ$4=Staff!$I25,MIN(Staff!$J25,Staff!$L25),IF(BZ$4&gt;Staff!$I25,MIN(Staff!$L25,BY29+Staff!$J25),0)),IF(Staff!$K25="Quarterly",IF(BZ$4=Staff!$I25,MIN(Staff!$J25,Staff!$L25),IF(BZ$4&gt;Staff!$I25,IFERROR(MIN(Staff!$L25,IF(ISNUMBER(BW29),BW29,0)+Staff!$J25),Staff!$J25),0)),IF(Staff!$K25="Annually",IF(BZ$4=Staff!$I25,MIN(Staff!$J25,Staff!$L25),IF(BZ$4&gt;Staff!$I25,IFERROR(MIN(Staff!$L25,BN29+Staff!$J25),MIN(Staff!$J25,Staff!$L25)),0))))))</f>
        <v>0</v>
      </c>
      <c r="CA29" s="567">
        <f>IF(Staff!$K25="Never",IF(CA$4&gt;=Staff!$I25,MIN(Staff!$J25,Staff!$L25),0),IF(Staff!$K25="Monthly",IF(CA$4=Staff!$I25,MIN(Staff!$J25,Staff!$L25),IF(CA$4&gt;Staff!$I25,MIN(Staff!$L25,BZ29+Staff!$J25),0)),IF(Staff!$K25="Quarterly",IF(CA$4=Staff!$I25,MIN(Staff!$J25,Staff!$L25),IF(CA$4&gt;Staff!$I25,IFERROR(MIN(Staff!$L25,IF(ISNUMBER(BX29),BX29,0)+Staff!$J25),Staff!$J25),0)),IF(Staff!$K25="Annually",IF(CA$4=Staff!$I25,MIN(Staff!$J25,Staff!$L25),IF(CA$4&gt;Staff!$I25,IFERROR(MIN(Staff!$L25,BO29+Staff!$J25),MIN(Staff!$J25,Staff!$L25)),0))))))</f>
        <v>0</v>
      </c>
      <c r="CB29" s="567">
        <f>IF(Staff!$K25="Never",IF(CB$4&gt;=Staff!$I25,MIN(Staff!$J25,Staff!$L25),0),IF(Staff!$K25="Monthly",IF(CB$4=Staff!$I25,MIN(Staff!$J25,Staff!$L25),IF(CB$4&gt;Staff!$I25,MIN(Staff!$L25,CA29+Staff!$J25),0)),IF(Staff!$K25="Quarterly",IF(CB$4=Staff!$I25,MIN(Staff!$J25,Staff!$L25),IF(CB$4&gt;Staff!$I25,IFERROR(MIN(Staff!$L25,IF(ISNUMBER(BY29),BY29,0)+Staff!$J25),Staff!$J25),0)),IF(Staff!$K25="Annually",IF(CB$4=Staff!$I25,MIN(Staff!$J25,Staff!$L25),IF(CB$4&gt;Staff!$I25,IFERROR(MIN(Staff!$L25,BP29+Staff!$J25),MIN(Staff!$J25,Staff!$L25)),0))))))</f>
        <v>0</v>
      </c>
      <c r="CC29" s="567">
        <f>IF(Staff!$K25="Never",IF(CC$4&gt;=Staff!$I25,MIN(Staff!$J25,Staff!$L25),0),IF(Staff!$K25="Monthly",IF(CC$4=Staff!$I25,MIN(Staff!$J25,Staff!$L25),IF(CC$4&gt;Staff!$I25,MIN(Staff!$L25,CB29+Staff!$J25),0)),IF(Staff!$K25="Quarterly",IF(CC$4=Staff!$I25,MIN(Staff!$J25,Staff!$L25),IF(CC$4&gt;Staff!$I25,IFERROR(MIN(Staff!$L25,IF(ISNUMBER(BZ29),BZ29,0)+Staff!$J25),Staff!$J25),0)),IF(Staff!$K25="Annually",IF(CC$4=Staff!$I25,MIN(Staff!$J25,Staff!$L25),IF(CC$4&gt;Staff!$I25,IFERROR(MIN(Staff!$L25,BQ29+Staff!$J25),MIN(Staff!$J25,Staff!$L25)),0))))))</f>
        <v>0</v>
      </c>
      <c r="CD29" s="567">
        <f>IF(Staff!$K25="Never",IF(CD$4&gt;=Staff!$I25,MIN(Staff!$J25,Staff!$L25),0),IF(Staff!$K25="Monthly",IF(CD$4=Staff!$I25,MIN(Staff!$J25,Staff!$L25),IF(CD$4&gt;Staff!$I25,MIN(Staff!$L25,CC29+Staff!$J25),0)),IF(Staff!$K25="Quarterly",IF(CD$4=Staff!$I25,MIN(Staff!$J25,Staff!$L25),IF(CD$4&gt;Staff!$I25,IFERROR(MIN(Staff!$L25,IF(ISNUMBER(CA29),CA29,0)+Staff!$J25),Staff!$J25),0)),IF(Staff!$K25="Annually",IF(CD$4=Staff!$I25,MIN(Staff!$J25,Staff!$L25),IF(CD$4&gt;Staff!$I25,IFERROR(MIN(Staff!$L25,BR29+Staff!$J25),MIN(Staff!$J25,Staff!$L25)),0))))))</f>
        <v>0</v>
      </c>
      <c r="CE29" s="567">
        <f>IF(Staff!$K25="Never",IF(CE$4&gt;=Staff!$I25,MIN(Staff!$J25,Staff!$L25),0),IF(Staff!$K25="Monthly",IF(CE$4=Staff!$I25,MIN(Staff!$J25,Staff!$L25),IF(CE$4&gt;Staff!$I25,MIN(Staff!$L25,CD29+Staff!$J25),0)),IF(Staff!$K25="Quarterly",IF(CE$4=Staff!$I25,MIN(Staff!$J25,Staff!$L25),IF(CE$4&gt;Staff!$I25,IFERROR(MIN(Staff!$L25,IF(ISNUMBER(CB29),CB29,0)+Staff!$J25),Staff!$J25),0)),IF(Staff!$K25="Annually",IF(CE$4=Staff!$I25,MIN(Staff!$J25,Staff!$L25),IF(CE$4&gt;Staff!$I25,IFERROR(MIN(Staff!$L25,BS29+Staff!$J25),MIN(Staff!$J25,Staff!$L25)),0))))))</f>
        <v>0</v>
      </c>
      <c r="CF29" s="567">
        <f>IF(Staff!$K25="Never",IF(CF$4&gt;=Staff!$I25,MIN(Staff!$J25,Staff!$L25),0),IF(Staff!$K25="Monthly",IF(CF$4=Staff!$I25,MIN(Staff!$J25,Staff!$L25),IF(CF$4&gt;Staff!$I25,MIN(Staff!$L25,CE29+Staff!$J25),0)),IF(Staff!$K25="Quarterly",IF(CF$4=Staff!$I25,MIN(Staff!$J25,Staff!$L25),IF(CF$4&gt;Staff!$I25,IFERROR(MIN(Staff!$L25,IF(ISNUMBER(CC29),CC29,0)+Staff!$J25),Staff!$J25),0)),IF(Staff!$K25="Annually",IF(CF$4=Staff!$I25,MIN(Staff!$J25,Staff!$L25),IF(CF$4&gt;Staff!$I25,IFERROR(MIN(Staff!$L25,BT29+Staff!$J25),MIN(Staff!$J25,Staff!$L25)),0))))))</f>
        <v>0</v>
      </c>
      <c r="CG29" s="567">
        <f>IF(Staff!$K25="Never",IF(CG$4&gt;=Staff!$I25,MIN(Staff!$J25,Staff!$L25),0),IF(Staff!$K25="Monthly",IF(CG$4=Staff!$I25,MIN(Staff!$J25,Staff!$L25),IF(CG$4&gt;Staff!$I25,MIN(Staff!$L25,CF29+Staff!$J25),0)),IF(Staff!$K25="Quarterly",IF(CG$4=Staff!$I25,MIN(Staff!$J25,Staff!$L25),IF(CG$4&gt;Staff!$I25,IFERROR(MIN(Staff!$L25,IF(ISNUMBER(CD29),CD29,0)+Staff!$J25),Staff!$J25),0)),IF(Staff!$K25="Annually",IF(CG$4=Staff!$I25,MIN(Staff!$J25,Staff!$L25),IF(CG$4&gt;Staff!$I25,IFERROR(MIN(Staff!$L25,BU29+Staff!$J25),MIN(Staff!$J25,Staff!$L25)),0))))))</f>
        <v>0</v>
      </c>
      <c r="CH29" s="567">
        <f>IF(Staff!$K25="Never",IF(CH$4&gt;=Staff!$I25,MIN(Staff!$J25,Staff!$L25),0),IF(Staff!$K25="Monthly",IF(CH$4=Staff!$I25,MIN(Staff!$J25,Staff!$L25),IF(CH$4&gt;Staff!$I25,MIN(Staff!$L25,CG29+Staff!$J25),0)),IF(Staff!$K25="Quarterly",IF(CH$4=Staff!$I25,MIN(Staff!$J25,Staff!$L25),IF(CH$4&gt;Staff!$I25,IFERROR(MIN(Staff!$L25,IF(ISNUMBER(CE29),CE29,0)+Staff!$J25),Staff!$J25),0)),IF(Staff!$K25="Annually",IF(CH$4=Staff!$I25,MIN(Staff!$J25,Staff!$L25),IF(CH$4&gt;Staff!$I25,IFERROR(MIN(Staff!$L25,BV29+Staff!$J25),MIN(Staff!$J25,Staff!$L25)),0))))))</f>
        <v>0</v>
      </c>
      <c r="CI29" s="567">
        <f>IF(Staff!$K25="Never",IF(CI$4&gt;=Staff!$I25,MIN(Staff!$J25,Staff!$L25),0),IF(Staff!$K25="Monthly",IF(CI$4=Staff!$I25,MIN(Staff!$J25,Staff!$L25),IF(CI$4&gt;Staff!$I25,MIN(Staff!$L25,CH29+Staff!$J25),0)),IF(Staff!$K25="Quarterly",IF(CI$4=Staff!$I25,MIN(Staff!$J25,Staff!$L25),IF(CI$4&gt;Staff!$I25,IFERROR(MIN(Staff!$L25,IF(ISNUMBER(CF29),CF29,0)+Staff!$J25),Staff!$J25),0)),IF(Staff!$K25="Annually",IF(CI$4=Staff!$I25,MIN(Staff!$J25,Staff!$L25),IF(CI$4&gt;Staff!$I25,IFERROR(MIN(Staff!$L25,BW29+Staff!$J25),MIN(Staff!$J25,Staff!$L25)),0))))))</f>
        <v>0</v>
      </c>
    </row>
    <row r="30" spans="1:87" ht="15.75" hidden="1" customHeight="1" outlineLevel="1">
      <c r="A30" s="875" t="str">
        <f>Staff!A26</f>
        <v>VP of Product</v>
      </c>
      <c r="B30" s="876"/>
      <c r="C30" s="719" t="s">
        <v>289</v>
      </c>
      <c r="D30" s="567">
        <f>IF(Staff!$K26="Never",IF(D$4&gt;=Staff!$I26,MIN(Staff!$J26,Staff!$L26),0),IF(Staff!$K26="Monthly",IF(D$4=Staff!$I26,MIN(Staff!$J26,Staff!$L26),IF(D$4&gt;Staff!$I26,MIN(Staff!$L26,C30+Staff!$J26),0)),IF(Staff!$K26="Quarterly",IF(D$4=Staff!$I26,MIN(Staff!$J26,Staff!$L26),IF(D$4&gt;Staff!$I26,IFERROR(MIN(Staff!$L26,IF(ISNUMBER(A30),A30,0)+Staff!$J26),Staff!$J26),0)),IF(Staff!$K26="Annually",IF(D$4=Staff!$I26,MIN(Staff!$J26,Staff!$L26),IF(D$4&gt;Staff!$I26,IFERROR(MIN(Staff!$L26,#REF!+Staff!$J26),MIN(Staff!$J26,Staff!$L26)),0))))))</f>
        <v>0</v>
      </c>
      <c r="E30" s="567">
        <f>IF(Staff!$K26="Never",IF(E$4&gt;=Staff!$I26,MIN(Staff!$J26,Staff!$L26),0),IF(Staff!$K26="Monthly",IF(E$4=Staff!$I26,MIN(Staff!$J26,Staff!$L26),IF(E$4&gt;Staff!$I26,MIN(Staff!$L26,D30+Staff!$J26),0)),IF(Staff!$K26="Quarterly",IF(E$4=Staff!$I26,MIN(Staff!$J26,Staff!$L26),IF(E$4&gt;Staff!$I26,IFERROR(MIN(Staff!$L26,IF(ISNUMBER(B30),B30,0)+Staff!$J26),Staff!$J26),0)),IF(Staff!$K26="Annually",IF(E$4=Staff!$I26,MIN(Staff!$J26,Staff!$L26),IF(E$4&gt;Staff!$I26,IFERROR(MIN(Staff!$L26,#REF!+Staff!$J26),MIN(Staff!$J26,Staff!$L26)),0))))))</f>
        <v>0</v>
      </c>
      <c r="F30" s="567">
        <f>IF(Staff!$K26="Never",IF(F$4&gt;=Staff!$I26,MIN(Staff!$J26,Staff!$L26),0),IF(Staff!$K26="Monthly",IF(F$4=Staff!$I26,MIN(Staff!$J26,Staff!$L26),IF(F$4&gt;Staff!$I26,MIN(Staff!$L26,E30+Staff!$J26),0)),IF(Staff!$K26="Quarterly",IF(F$4=Staff!$I26,MIN(Staff!$J26,Staff!$L26),IF(F$4&gt;Staff!$I26,IFERROR(MIN(Staff!$L26,IF(ISNUMBER(C30),C30,0)+Staff!$J26),Staff!$J26),0)),IF(Staff!$K26="Annually",IF(F$4=Staff!$I26,MIN(Staff!$J26,Staff!$L26),IF(F$4&gt;Staff!$I26,IFERROR(MIN(Staff!$L26,#REF!+Staff!$J26),MIN(Staff!$J26,Staff!$L26)),0))))))</f>
        <v>0</v>
      </c>
      <c r="G30" s="567">
        <f>IF(Staff!$K26="Never",IF(G$4&gt;=Staff!$I26,MIN(Staff!$J26,Staff!$L26),0),IF(Staff!$K26="Monthly",IF(G$4=Staff!$I26,MIN(Staff!$J26,Staff!$L26),IF(G$4&gt;Staff!$I26,MIN(Staff!$L26,F30+Staff!$J26),0)),IF(Staff!$K26="Quarterly",IF(G$4=Staff!$I26,MIN(Staff!$J26,Staff!$L26),IF(G$4&gt;Staff!$I26,IFERROR(MIN(Staff!$L26,IF(ISNUMBER(D30),D30,0)+Staff!$J26),Staff!$J26),0)),IF(Staff!$K26="Annually",IF(G$4=Staff!$I26,MIN(Staff!$J26,Staff!$L26),IF(G$4&gt;Staff!$I26,IFERROR(MIN(Staff!$L26,#REF!+Staff!$J26),MIN(Staff!$J26,Staff!$L26)),0))))))</f>
        <v>0</v>
      </c>
      <c r="H30" s="567">
        <f>IF(Staff!$K26="Never",IF(H$4&gt;=Staff!$I26,MIN(Staff!$J26,Staff!$L26),0),IF(Staff!$K26="Monthly",IF(H$4=Staff!$I26,MIN(Staff!$J26,Staff!$L26),IF(H$4&gt;Staff!$I26,MIN(Staff!$L26,G30+Staff!$J26),0)),IF(Staff!$K26="Quarterly",IF(H$4=Staff!$I26,MIN(Staff!$J26,Staff!$L26),IF(H$4&gt;Staff!$I26,IFERROR(MIN(Staff!$L26,IF(ISNUMBER(E30),E30,0)+Staff!$J26),Staff!$J26),0)),IF(Staff!$K26="Annually",IF(H$4=Staff!$I26,MIN(Staff!$J26,Staff!$L26),IF(H$4&gt;Staff!$I26,IFERROR(MIN(Staff!$L26,#REF!+Staff!$J26),MIN(Staff!$J26,Staff!$L26)),0))))))</f>
        <v>0</v>
      </c>
      <c r="I30" s="567">
        <f>IF(Staff!$K26="Never",IF(I$4&gt;=Staff!$I26,MIN(Staff!$J26,Staff!$L26),0),IF(Staff!$K26="Monthly",IF(I$4=Staff!$I26,MIN(Staff!$J26,Staff!$L26),IF(I$4&gt;Staff!$I26,MIN(Staff!$L26,H30+Staff!$J26),0)),IF(Staff!$K26="Quarterly",IF(I$4=Staff!$I26,MIN(Staff!$J26,Staff!$L26),IF(I$4&gt;Staff!$I26,IFERROR(MIN(Staff!$L26,IF(ISNUMBER(F30),F30,0)+Staff!$J26),Staff!$J26),0)),IF(Staff!$K26="Annually",IF(I$4=Staff!$I26,MIN(Staff!$J26,Staff!$L26),IF(I$4&gt;Staff!$I26,IFERROR(MIN(Staff!$L26,#REF!+Staff!$J26),MIN(Staff!$J26,Staff!$L26)),0))))))</f>
        <v>0</v>
      </c>
      <c r="J30" s="567">
        <f>IF(Staff!$K26="Never",IF(J$4&gt;=Staff!$I26,MIN(Staff!$J26,Staff!$L26),0),IF(Staff!$K26="Monthly",IF(J$4=Staff!$I26,MIN(Staff!$J26,Staff!$L26),IF(J$4&gt;Staff!$I26,MIN(Staff!$L26,I30+Staff!$J26),0)),IF(Staff!$K26="Quarterly",IF(J$4=Staff!$I26,MIN(Staff!$J26,Staff!$L26),IF(J$4&gt;Staff!$I26,IFERROR(MIN(Staff!$L26,IF(ISNUMBER(G30),G30,0)+Staff!$J26),Staff!$J26),0)),IF(Staff!$K26="Annually",IF(J$4=Staff!$I26,MIN(Staff!$J26,Staff!$L26),IF(J$4&gt;Staff!$I26,IFERROR(MIN(Staff!$L26,#REF!+Staff!$J26),MIN(Staff!$J26,Staff!$L26)),0))))))</f>
        <v>0</v>
      </c>
      <c r="K30" s="567">
        <f>IF(Staff!$K26="Never",IF(K$4&gt;=Staff!$I26,MIN(Staff!$J26,Staff!$L26),0),IF(Staff!$K26="Monthly",IF(K$4=Staff!$I26,MIN(Staff!$J26,Staff!$L26),IF(K$4&gt;Staff!$I26,MIN(Staff!$L26,J30+Staff!$J26),0)),IF(Staff!$K26="Quarterly",IF(K$4=Staff!$I26,MIN(Staff!$J26,Staff!$L26),IF(K$4&gt;Staff!$I26,IFERROR(MIN(Staff!$L26,IF(ISNUMBER(H30),H30,0)+Staff!$J26),Staff!$J26),0)),IF(Staff!$K26="Annually",IF(K$4=Staff!$I26,MIN(Staff!$J26,Staff!$L26),IF(K$4&gt;Staff!$I26,IFERROR(MIN(Staff!$L26,#REF!+Staff!$J26),MIN(Staff!$J26,Staff!$L26)),0))))))</f>
        <v>0</v>
      </c>
      <c r="L30" s="567">
        <f>IF(Staff!$K26="Never",IF(L$4&gt;=Staff!$I26,MIN(Staff!$J26,Staff!$L26),0),IF(Staff!$K26="Monthly",IF(L$4=Staff!$I26,MIN(Staff!$J26,Staff!$L26),IF(L$4&gt;Staff!$I26,MIN(Staff!$L26,K30+Staff!$J26),0)),IF(Staff!$K26="Quarterly",IF(L$4=Staff!$I26,MIN(Staff!$J26,Staff!$L26),IF(L$4&gt;Staff!$I26,IFERROR(MIN(Staff!$L26,IF(ISNUMBER(I30),I30,0)+Staff!$J26),Staff!$J26),0)),IF(Staff!$K26="Annually",IF(L$4=Staff!$I26,MIN(Staff!$J26,Staff!$L26),IF(L$4&gt;Staff!$I26,IFERROR(MIN(Staff!$L26,#REF!+Staff!$J26),MIN(Staff!$J26,Staff!$L26)),0))))))</f>
        <v>0</v>
      </c>
      <c r="M30" s="567">
        <f>IF(Staff!$K26="Never",IF(M$4&gt;=Staff!$I26,MIN(Staff!$J26,Staff!$L26),0),IF(Staff!$K26="Monthly",IF(M$4=Staff!$I26,MIN(Staff!$J26,Staff!$L26),IF(M$4&gt;Staff!$I26,MIN(Staff!$L26,L30+Staff!$J26),0)),IF(Staff!$K26="Quarterly",IF(M$4=Staff!$I26,MIN(Staff!$J26,Staff!$L26),IF(M$4&gt;Staff!$I26,IFERROR(MIN(Staff!$L26,IF(ISNUMBER(J30),J30,0)+Staff!$J26),Staff!$J26),0)),IF(Staff!$K26="Annually",IF(M$4=Staff!$I26,MIN(Staff!$J26,Staff!$L26),IF(M$4&gt;Staff!$I26,IFERROR(MIN(Staff!$L26,A30+Staff!$J26),MIN(Staff!$J26,Staff!$L26)),0))))))</f>
        <v>0</v>
      </c>
      <c r="N30" s="567">
        <f>IF(Staff!$K26="Never",IF(N$4&gt;=Staff!$I26,MIN(Staff!$J26,Staff!$L26),0),IF(Staff!$K26="Monthly",IF(N$4=Staff!$I26,MIN(Staff!$J26,Staff!$L26),IF(N$4&gt;Staff!$I26,MIN(Staff!$L26,M30+Staff!$J26),0)),IF(Staff!$K26="Quarterly",IF(N$4=Staff!$I26,MIN(Staff!$J26,Staff!$L26),IF(N$4&gt;Staff!$I26,IFERROR(MIN(Staff!$L26,IF(ISNUMBER(K30),K30,0)+Staff!$J26),Staff!$J26),0)),IF(Staff!$K26="Annually",IF(N$4=Staff!$I26,MIN(Staff!$J26,Staff!$L26),IF(N$4&gt;Staff!$I26,IFERROR(MIN(Staff!$L26,B30+Staff!$J26),MIN(Staff!$J26,Staff!$L26)),0))))))</f>
        <v>0</v>
      </c>
      <c r="O30" s="567">
        <f>IF(Staff!$K26="Never",IF(O$4&gt;=Staff!$I26,MIN(Staff!$J26,Staff!$L26),0),IF(Staff!$K26="Monthly",IF(O$4=Staff!$I26,MIN(Staff!$J26,Staff!$L26),IF(O$4&gt;Staff!$I26,MIN(Staff!$L26,N30+Staff!$J26),0)),IF(Staff!$K26="Quarterly",IF(O$4=Staff!$I26,MIN(Staff!$J26,Staff!$L26),IF(O$4&gt;Staff!$I26,IFERROR(MIN(Staff!$L26,IF(ISNUMBER(L30),L30,0)+Staff!$J26),Staff!$J26),0)),IF(Staff!$K26="Annually",IF(O$4=Staff!$I26,MIN(Staff!$J26,Staff!$L26),IF(O$4&gt;Staff!$I26,IFERROR(MIN(Staff!$L26,C30+Staff!$J26),MIN(Staff!$J26,Staff!$L26)),0))))))</f>
        <v>0</v>
      </c>
      <c r="P30" s="567">
        <f>IF(Staff!$K26="Never",IF(P$4&gt;=Staff!$I26,MIN(Staff!$J26,Staff!$L26),0),IF(Staff!$K26="Monthly",IF(P$4=Staff!$I26,MIN(Staff!$J26,Staff!$L26),IF(P$4&gt;Staff!$I26,MIN(Staff!$L26,O30+Staff!$J26),0)),IF(Staff!$K26="Quarterly",IF(P$4=Staff!$I26,MIN(Staff!$J26,Staff!$L26),IF(P$4&gt;Staff!$I26,IFERROR(MIN(Staff!$L26,IF(ISNUMBER(M30),M30,0)+Staff!$J26),Staff!$J26),0)),IF(Staff!$K26="Annually",IF(P$4=Staff!$I26,MIN(Staff!$J26,Staff!$L26),IF(P$4&gt;Staff!$I26,IFERROR(MIN(Staff!$L26,D30+Staff!$J26),MIN(Staff!$J26,Staff!$L26)),0))))))</f>
        <v>0</v>
      </c>
      <c r="Q30" s="567">
        <f>IF(Staff!$K26="Never",IF(Q$4&gt;=Staff!$I26,MIN(Staff!$J26,Staff!$L26),0),IF(Staff!$K26="Monthly",IF(Q$4=Staff!$I26,MIN(Staff!$J26,Staff!$L26),IF(Q$4&gt;Staff!$I26,MIN(Staff!$L26,P30+Staff!$J26),0)),IF(Staff!$K26="Quarterly",IF(Q$4=Staff!$I26,MIN(Staff!$J26,Staff!$L26),IF(Q$4&gt;Staff!$I26,IFERROR(MIN(Staff!$L26,IF(ISNUMBER(N30),N30,0)+Staff!$J26),Staff!$J26),0)),IF(Staff!$K26="Annually",IF(Q$4=Staff!$I26,MIN(Staff!$J26,Staff!$L26),IF(Q$4&gt;Staff!$I26,IFERROR(MIN(Staff!$L26,E30+Staff!$J26),MIN(Staff!$J26,Staff!$L26)),0))))))</f>
        <v>0</v>
      </c>
      <c r="R30" s="567">
        <f>IF(Staff!$K26="Never",IF(R$4&gt;=Staff!$I26,MIN(Staff!$J26,Staff!$L26),0),IF(Staff!$K26="Monthly",IF(R$4=Staff!$I26,MIN(Staff!$J26,Staff!$L26),IF(R$4&gt;Staff!$I26,MIN(Staff!$L26,Q30+Staff!$J26),0)),IF(Staff!$K26="Quarterly",IF(R$4=Staff!$I26,MIN(Staff!$J26,Staff!$L26),IF(R$4&gt;Staff!$I26,IFERROR(MIN(Staff!$L26,IF(ISNUMBER(O30),O30,0)+Staff!$J26),Staff!$J26),0)),IF(Staff!$K26="Annually",IF(R$4=Staff!$I26,MIN(Staff!$J26,Staff!$L26),IF(R$4&gt;Staff!$I26,IFERROR(MIN(Staff!$L26,F30+Staff!$J26),MIN(Staff!$J26,Staff!$L26)),0))))))</f>
        <v>0</v>
      </c>
      <c r="S30" s="567">
        <f>IF(Staff!$K26="Never",IF(S$4&gt;=Staff!$I26,MIN(Staff!$J26,Staff!$L26),0),IF(Staff!$K26="Monthly",IF(S$4=Staff!$I26,MIN(Staff!$J26,Staff!$L26),IF(S$4&gt;Staff!$I26,MIN(Staff!$L26,R30+Staff!$J26),0)),IF(Staff!$K26="Quarterly",IF(S$4=Staff!$I26,MIN(Staff!$J26,Staff!$L26),IF(S$4&gt;Staff!$I26,IFERROR(MIN(Staff!$L26,IF(ISNUMBER(P30),P30,0)+Staff!$J26),Staff!$J26),0)),IF(Staff!$K26="Annually",IF(S$4=Staff!$I26,MIN(Staff!$J26,Staff!$L26),IF(S$4&gt;Staff!$I26,IFERROR(MIN(Staff!$L26,G30+Staff!$J26),MIN(Staff!$J26,Staff!$L26)),0))))))</f>
        <v>0</v>
      </c>
      <c r="T30" s="567">
        <f>IF(Staff!$K26="Never",IF(T$4&gt;=Staff!$I26,MIN(Staff!$J26,Staff!$L26),0),IF(Staff!$K26="Monthly",IF(T$4=Staff!$I26,MIN(Staff!$J26,Staff!$L26),IF(T$4&gt;Staff!$I26,MIN(Staff!$L26,S30+Staff!$J26),0)),IF(Staff!$K26="Quarterly",IF(T$4=Staff!$I26,MIN(Staff!$J26,Staff!$L26),IF(T$4&gt;Staff!$I26,IFERROR(MIN(Staff!$L26,IF(ISNUMBER(Q30),Q30,0)+Staff!$J26),Staff!$J26),0)),IF(Staff!$K26="Annually",IF(T$4=Staff!$I26,MIN(Staff!$J26,Staff!$L26),IF(T$4&gt;Staff!$I26,IFERROR(MIN(Staff!$L26,H30+Staff!$J26),MIN(Staff!$J26,Staff!$L26)),0))))))</f>
        <v>0</v>
      </c>
      <c r="U30" s="567">
        <f>IF(Staff!$K26="Never",IF(U$4&gt;=Staff!$I26,MIN(Staff!$J26,Staff!$L26),0),IF(Staff!$K26="Monthly",IF(U$4=Staff!$I26,MIN(Staff!$J26,Staff!$L26),IF(U$4&gt;Staff!$I26,MIN(Staff!$L26,T30+Staff!$J26),0)),IF(Staff!$K26="Quarterly",IF(U$4=Staff!$I26,MIN(Staff!$J26,Staff!$L26),IF(U$4&gt;Staff!$I26,IFERROR(MIN(Staff!$L26,IF(ISNUMBER(R30),R30,0)+Staff!$J26),Staff!$J26),0)),IF(Staff!$K26="Annually",IF(U$4=Staff!$I26,MIN(Staff!$J26,Staff!$L26),IF(U$4&gt;Staff!$I26,IFERROR(MIN(Staff!$L26,I30+Staff!$J26),MIN(Staff!$J26,Staff!$L26)),0))))))</f>
        <v>0</v>
      </c>
      <c r="V30" s="567">
        <f>IF(Staff!$K26="Never",IF(V$4&gt;=Staff!$I26,MIN(Staff!$J26,Staff!$L26),0),IF(Staff!$K26="Monthly",IF(V$4=Staff!$I26,MIN(Staff!$J26,Staff!$L26),IF(V$4&gt;Staff!$I26,MIN(Staff!$L26,U30+Staff!$J26),0)),IF(Staff!$K26="Quarterly",IF(V$4=Staff!$I26,MIN(Staff!$J26,Staff!$L26),IF(V$4&gt;Staff!$I26,IFERROR(MIN(Staff!$L26,IF(ISNUMBER(S30),S30,0)+Staff!$J26),Staff!$J26),0)),IF(Staff!$K26="Annually",IF(V$4=Staff!$I26,MIN(Staff!$J26,Staff!$L26),IF(V$4&gt;Staff!$I26,IFERROR(MIN(Staff!$L26,J30+Staff!$J26),MIN(Staff!$J26,Staff!$L26)),0))))))</f>
        <v>0</v>
      </c>
      <c r="W30" s="567">
        <f>IF(Staff!$K26="Never",IF(W$4&gt;=Staff!$I26,MIN(Staff!$J26,Staff!$L26),0),IF(Staff!$K26="Monthly",IF(W$4=Staff!$I26,MIN(Staff!$J26,Staff!$L26),IF(W$4&gt;Staff!$I26,MIN(Staff!$L26,V30+Staff!$J26),0)),IF(Staff!$K26="Quarterly",IF(W$4=Staff!$I26,MIN(Staff!$J26,Staff!$L26),IF(W$4&gt;Staff!$I26,IFERROR(MIN(Staff!$L26,IF(ISNUMBER(T30),T30,0)+Staff!$J26),Staff!$J26),0)),IF(Staff!$K26="Annually",IF(W$4=Staff!$I26,MIN(Staff!$J26,Staff!$L26),IF(W$4&gt;Staff!$I26,IFERROR(MIN(Staff!$L26,K30+Staff!$J26),MIN(Staff!$J26,Staff!$L26)),0))))))</f>
        <v>0</v>
      </c>
      <c r="X30" s="567">
        <f>IF(Staff!$K26="Never",IF(X$4&gt;=Staff!$I26,MIN(Staff!$J26,Staff!$L26),0),IF(Staff!$K26="Monthly",IF(X$4=Staff!$I26,MIN(Staff!$J26,Staff!$L26),IF(X$4&gt;Staff!$I26,MIN(Staff!$L26,W30+Staff!$J26),0)),IF(Staff!$K26="Quarterly",IF(X$4=Staff!$I26,MIN(Staff!$J26,Staff!$L26),IF(X$4&gt;Staff!$I26,IFERROR(MIN(Staff!$L26,IF(ISNUMBER(U30),U30,0)+Staff!$J26),Staff!$J26),0)),IF(Staff!$K26="Annually",IF(X$4=Staff!$I26,MIN(Staff!$J26,Staff!$L26),IF(X$4&gt;Staff!$I26,IFERROR(MIN(Staff!$L26,L30+Staff!$J26),MIN(Staff!$J26,Staff!$L26)),0))))))</f>
        <v>0</v>
      </c>
      <c r="Y30" s="567">
        <f>IF(Staff!$K26="Never",IF(Y$4&gt;=Staff!$I26,MIN(Staff!$J26,Staff!$L26),0),IF(Staff!$K26="Monthly",IF(Y$4=Staff!$I26,MIN(Staff!$J26,Staff!$L26),IF(Y$4&gt;Staff!$I26,MIN(Staff!$L26,X30+Staff!$J26),0)),IF(Staff!$K26="Quarterly",IF(Y$4=Staff!$I26,MIN(Staff!$J26,Staff!$L26),IF(Y$4&gt;Staff!$I26,IFERROR(MIN(Staff!$L26,IF(ISNUMBER(V30),V30,0)+Staff!$J26),Staff!$J26),0)),IF(Staff!$K26="Annually",IF(Y$4=Staff!$I26,MIN(Staff!$J26,Staff!$L26),IF(Y$4&gt;Staff!$I26,IFERROR(MIN(Staff!$L26,M30+Staff!$J26),MIN(Staff!$J26,Staff!$L26)),0))))))</f>
        <v>0</v>
      </c>
      <c r="Z30" s="567">
        <f>IF(Staff!$K26="Never",IF(Z$4&gt;=Staff!$I26,MIN(Staff!$J26,Staff!$L26),0),IF(Staff!$K26="Monthly",IF(Z$4=Staff!$I26,MIN(Staff!$J26,Staff!$L26),IF(Z$4&gt;Staff!$I26,MIN(Staff!$L26,Y30+Staff!$J26),0)),IF(Staff!$K26="Quarterly",IF(Z$4=Staff!$I26,MIN(Staff!$J26,Staff!$L26),IF(Z$4&gt;Staff!$I26,IFERROR(MIN(Staff!$L26,IF(ISNUMBER(W30),W30,0)+Staff!$J26),Staff!$J26),0)),IF(Staff!$K26="Annually",IF(Z$4=Staff!$I26,MIN(Staff!$J26,Staff!$L26),IF(Z$4&gt;Staff!$I26,IFERROR(MIN(Staff!$L26,N30+Staff!$J26),MIN(Staff!$J26,Staff!$L26)),0))))))</f>
        <v>0</v>
      </c>
      <c r="AA30" s="567">
        <f>IF(Staff!$K26="Never",IF(AA$4&gt;=Staff!$I26,MIN(Staff!$J26,Staff!$L26),0),IF(Staff!$K26="Monthly",IF(AA$4=Staff!$I26,MIN(Staff!$J26,Staff!$L26),IF(AA$4&gt;Staff!$I26,MIN(Staff!$L26,Z30+Staff!$J26),0)),IF(Staff!$K26="Quarterly",IF(AA$4=Staff!$I26,MIN(Staff!$J26,Staff!$L26),IF(AA$4&gt;Staff!$I26,IFERROR(MIN(Staff!$L26,IF(ISNUMBER(X30),X30,0)+Staff!$J26),Staff!$J26),0)),IF(Staff!$K26="Annually",IF(AA$4=Staff!$I26,MIN(Staff!$J26,Staff!$L26),IF(AA$4&gt;Staff!$I26,IFERROR(MIN(Staff!$L26,O30+Staff!$J26),MIN(Staff!$J26,Staff!$L26)),0))))))</f>
        <v>0</v>
      </c>
      <c r="AB30" s="567">
        <f>IF(Staff!$K26="Never",IF(AB$4&gt;=Staff!$I26,MIN(Staff!$J26,Staff!$L26),0),IF(Staff!$K26="Monthly",IF(AB$4=Staff!$I26,MIN(Staff!$J26,Staff!$L26),IF(AB$4&gt;Staff!$I26,MIN(Staff!$L26,AA30+Staff!$J26),0)),IF(Staff!$K26="Quarterly",IF(AB$4=Staff!$I26,MIN(Staff!$J26,Staff!$L26),IF(AB$4&gt;Staff!$I26,IFERROR(MIN(Staff!$L26,IF(ISNUMBER(Y30),Y30,0)+Staff!$J26),Staff!$J26),0)),IF(Staff!$K26="Annually",IF(AB$4=Staff!$I26,MIN(Staff!$J26,Staff!$L26),IF(AB$4&gt;Staff!$I26,IFERROR(MIN(Staff!$L26,P30+Staff!$J26),MIN(Staff!$J26,Staff!$L26)),0))))))</f>
        <v>0</v>
      </c>
      <c r="AC30" s="567">
        <f>IF(Staff!$K26="Never",IF(AC$4&gt;=Staff!$I26,MIN(Staff!$J26,Staff!$L26),0),IF(Staff!$K26="Monthly",IF(AC$4=Staff!$I26,MIN(Staff!$J26,Staff!$L26),IF(AC$4&gt;Staff!$I26,MIN(Staff!$L26,AB30+Staff!$J26),0)),IF(Staff!$K26="Quarterly",IF(AC$4=Staff!$I26,MIN(Staff!$J26,Staff!$L26),IF(AC$4&gt;Staff!$I26,IFERROR(MIN(Staff!$L26,IF(ISNUMBER(Z30),Z30,0)+Staff!$J26),Staff!$J26),0)),IF(Staff!$K26="Annually",IF(AC$4=Staff!$I26,MIN(Staff!$J26,Staff!$L26),IF(AC$4&gt;Staff!$I26,IFERROR(MIN(Staff!$L26,Q30+Staff!$J26),MIN(Staff!$J26,Staff!$L26)),0))))))</f>
        <v>0</v>
      </c>
      <c r="AD30" s="567">
        <f>IF(Staff!$K26="Never",IF(AD$4&gt;=Staff!$I26,MIN(Staff!$J26,Staff!$L26),0),IF(Staff!$K26="Monthly",IF(AD$4=Staff!$I26,MIN(Staff!$J26,Staff!$L26),IF(AD$4&gt;Staff!$I26,MIN(Staff!$L26,AC30+Staff!$J26),0)),IF(Staff!$K26="Quarterly",IF(AD$4=Staff!$I26,MIN(Staff!$J26,Staff!$L26),IF(AD$4&gt;Staff!$I26,IFERROR(MIN(Staff!$L26,IF(ISNUMBER(AA30),AA30,0)+Staff!$J26),Staff!$J26),0)),IF(Staff!$K26="Annually",IF(AD$4=Staff!$I26,MIN(Staff!$J26,Staff!$L26),IF(AD$4&gt;Staff!$I26,IFERROR(MIN(Staff!$L26,R30+Staff!$J26),MIN(Staff!$J26,Staff!$L26)),0))))))</f>
        <v>0</v>
      </c>
      <c r="AE30" s="567">
        <f>IF(Staff!$K26="Never",IF(AE$4&gt;=Staff!$I26,MIN(Staff!$J26,Staff!$L26),0),IF(Staff!$K26="Monthly",IF(AE$4=Staff!$I26,MIN(Staff!$J26,Staff!$L26),IF(AE$4&gt;Staff!$I26,MIN(Staff!$L26,AD30+Staff!$J26),0)),IF(Staff!$K26="Quarterly",IF(AE$4=Staff!$I26,MIN(Staff!$J26,Staff!$L26),IF(AE$4&gt;Staff!$I26,IFERROR(MIN(Staff!$L26,IF(ISNUMBER(AB30),AB30,0)+Staff!$J26),Staff!$J26),0)),IF(Staff!$K26="Annually",IF(AE$4=Staff!$I26,MIN(Staff!$J26,Staff!$L26),IF(AE$4&gt;Staff!$I26,IFERROR(MIN(Staff!$L26,S30+Staff!$J26),MIN(Staff!$J26,Staff!$L26)),0))))))</f>
        <v>0</v>
      </c>
      <c r="AF30" s="567">
        <f>IF(Staff!$K26="Never",IF(AF$4&gt;=Staff!$I26,MIN(Staff!$J26,Staff!$L26),0),IF(Staff!$K26="Monthly",IF(AF$4=Staff!$I26,MIN(Staff!$J26,Staff!$L26),IF(AF$4&gt;Staff!$I26,MIN(Staff!$L26,AE30+Staff!$J26),0)),IF(Staff!$K26="Quarterly",IF(AF$4=Staff!$I26,MIN(Staff!$J26,Staff!$L26),IF(AF$4&gt;Staff!$I26,IFERROR(MIN(Staff!$L26,IF(ISNUMBER(AC30),AC30,0)+Staff!$J26),Staff!$J26),0)),IF(Staff!$K26="Annually",IF(AF$4=Staff!$I26,MIN(Staff!$J26,Staff!$L26),IF(AF$4&gt;Staff!$I26,IFERROR(MIN(Staff!$L26,T30+Staff!$J26),MIN(Staff!$J26,Staff!$L26)),0))))))</f>
        <v>0</v>
      </c>
      <c r="AG30" s="567">
        <f>IF(Staff!$K26="Never",IF(AG$4&gt;=Staff!$I26,MIN(Staff!$J26,Staff!$L26),0),IF(Staff!$K26="Monthly",IF(AG$4=Staff!$I26,MIN(Staff!$J26,Staff!$L26),IF(AG$4&gt;Staff!$I26,MIN(Staff!$L26,AF30+Staff!$J26),0)),IF(Staff!$K26="Quarterly",IF(AG$4=Staff!$I26,MIN(Staff!$J26,Staff!$L26),IF(AG$4&gt;Staff!$I26,IFERROR(MIN(Staff!$L26,IF(ISNUMBER(AD30),AD30,0)+Staff!$J26),Staff!$J26),0)),IF(Staff!$K26="Annually",IF(AG$4=Staff!$I26,MIN(Staff!$J26,Staff!$L26),IF(AG$4&gt;Staff!$I26,IFERROR(MIN(Staff!$L26,U30+Staff!$J26),MIN(Staff!$J26,Staff!$L26)),0))))))</f>
        <v>0</v>
      </c>
      <c r="AH30" s="567">
        <f>IF(Staff!$K26="Never",IF(AH$4&gt;=Staff!$I26,MIN(Staff!$J26,Staff!$L26),0),IF(Staff!$K26="Monthly",IF(AH$4=Staff!$I26,MIN(Staff!$J26,Staff!$L26),IF(AH$4&gt;Staff!$I26,MIN(Staff!$L26,AG30+Staff!$J26),0)),IF(Staff!$K26="Quarterly",IF(AH$4=Staff!$I26,MIN(Staff!$J26,Staff!$L26),IF(AH$4&gt;Staff!$I26,IFERROR(MIN(Staff!$L26,IF(ISNUMBER(AE30),AE30,0)+Staff!$J26),Staff!$J26),0)),IF(Staff!$K26="Annually",IF(AH$4=Staff!$I26,MIN(Staff!$J26,Staff!$L26),IF(AH$4&gt;Staff!$I26,IFERROR(MIN(Staff!$L26,V30+Staff!$J26),MIN(Staff!$J26,Staff!$L26)),0))))))</f>
        <v>0</v>
      </c>
      <c r="AI30" s="567">
        <f>IF(Staff!$K26="Never",IF(AI$4&gt;=Staff!$I26,MIN(Staff!$J26,Staff!$L26),0),IF(Staff!$K26="Monthly",IF(AI$4=Staff!$I26,MIN(Staff!$J26,Staff!$L26),IF(AI$4&gt;Staff!$I26,MIN(Staff!$L26,AH30+Staff!$J26),0)),IF(Staff!$K26="Quarterly",IF(AI$4=Staff!$I26,MIN(Staff!$J26,Staff!$L26),IF(AI$4&gt;Staff!$I26,IFERROR(MIN(Staff!$L26,IF(ISNUMBER(AF30),AF30,0)+Staff!$J26),Staff!$J26),0)),IF(Staff!$K26="Annually",IF(AI$4=Staff!$I26,MIN(Staff!$J26,Staff!$L26),IF(AI$4&gt;Staff!$I26,IFERROR(MIN(Staff!$L26,W30+Staff!$J26),MIN(Staff!$J26,Staff!$L26)),0))))))</f>
        <v>0</v>
      </c>
      <c r="AJ30" s="567">
        <f>IF(Staff!$K26="Never",IF(AJ$4&gt;=Staff!$I26,MIN(Staff!$J26,Staff!$L26),0),IF(Staff!$K26="Monthly",IF(AJ$4=Staff!$I26,MIN(Staff!$J26,Staff!$L26),IF(AJ$4&gt;Staff!$I26,MIN(Staff!$L26,AI30+Staff!$J26),0)),IF(Staff!$K26="Quarterly",IF(AJ$4=Staff!$I26,MIN(Staff!$J26,Staff!$L26),IF(AJ$4&gt;Staff!$I26,IFERROR(MIN(Staff!$L26,IF(ISNUMBER(AG30),AG30,0)+Staff!$J26),Staff!$J26),0)),IF(Staff!$K26="Annually",IF(AJ$4=Staff!$I26,MIN(Staff!$J26,Staff!$L26),IF(AJ$4&gt;Staff!$I26,IFERROR(MIN(Staff!$L26,X30+Staff!$J26),MIN(Staff!$J26,Staff!$L26)),0))))))</f>
        <v>0</v>
      </c>
      <c r="AK30" s="567">
        <f>IF(Staff!$K26="Never",IF(AK$4&gt;=Staff!$I26,MIN(Staff!$J26,Staff!$L26),0),IF(Staff!$K26="Monthly",IF(AK$4=Staff!$I26,MIN(Staff!$J26,Staff!$L26),IF(AK$4&gt;Staff!$I26,MIN(Staff!$L26,AJ30+Staff!$J26),0)),IF(Staff!$K26="Quarterly",IF(AK$4=Staff!$I26,MIN(Staff!$J26,Staff!$L26),IF(AK$4&gt;Staff!$I26,IFERROR(MIN(Staff!$L26,IF(ISNUMBER(AH30),AH30,0)+Staff!$J26),Staff!$J26),0)),IF(Staff!$K26="Annually",IF(AK$4=Staff!$I26,MIN(Staff!$J26,Staff!$L26),IF(AK$4&gt;Staff!$I26,IFERROR(MIN(Staff!$L26,Y30+Staff!$J26),MIN(Staff!$J26,Staff!$L26)),0))))))</f>
        <v>0</v>
      </c>
      <c r="AL30" s="567">
        <f>IF(Staff!$K26="Never",IF(AL$4&gt;=Staff!$I26,MIN(Staff!$J26,Staff!$L26),0),IF(Staff!$K26="Monthly",IF(AL$4=Staff!$I26,MIN(Staff!$J26,Staff!$L26),IF(AL$4&gt;Staff!$I26,MIN(Staff!$L26,AK30+Staff!$J26),0)),IF(Staff!$K26="Quarterly",IF(AL$4=Staff!$I26,MIN(Staff!$J26,Staff!$L26),IF(AL$4&gt;Staff!$I26,IFERROR(MIN(Staff!$L26,IF(ISNUMBER(AI30),AI30,0)+Staff!$J26),Staff!$J26),0)),IF(Staff!$K26="Annually",IF(AL$4=Staff!$I26,MIN(Staff!$J26,Staff!$L26),IF(AL$4&gt;Staff!$I26,IFERROR(MIN(Staff!$L26,Z30+Staff!$J26),MIN(Staff!$J26,Staff!$L26)),0))))))</f>
        <v>0</v>
      </c>
      <c r="AM30" s="567">
        <f>IF(Staff!$K26="Never",IF(AM$4&gt;=Staff!$I26,MIN(Staff!$J26,Staff!$L26),0),IF(Staff!$K26="Monthly",IF(AM$4=Staff!$I26,MIN(Staff!$J26,Staff!$L26),IF(AM$4&gt;Staff!$I26,MIN(Staff!$L26,AL30+Staff!$J26),0)),IF(Staff!$K26="Quarterly",IF(AM$4=Staff!$I26,MIN(Staff!$J26,Staff!$L26),IF(AM$4&gt;Staff!$I26,IFERROR(MIN(Staff!$L26,IF(ISNUMBER(AJ30),AJ30,0)+Staff!$J26),Staff!$J26),0)),IF(Staff!$K26="Annually",IF(AM$4=Staff!$I26,MIN(Staff!$J26,Staff!$L26),IF(AM$4&gt;Staff!$I26,IFERROR(MIN(Staff!$L26,AA30+Staff!$J26),MIN(Staff!$J26,Staff!$L26)),0))))))</f>
        <v>0</v>
      </c>
      <c r="AN30" s="567">
        <f>IF(Staff!$K26="Never",IF(AN$4&gt;=Staff!$I26,MIN(Staff!$J26,Staff!$L26),0),IF(Staff!$K26="Monthly",IF(AN$4=Staff!$I26,MIN(Staff!$J26,Staff!$L26),IF(AN$4&gt;Staff!$I26,MIN(Staff!$L26,AM30+Staff!$J26),0)),IF(Staff!$K26="Quarterly",IF(AN$4=Staff!$I26,MIN(Staff!$J26,Staff!$L26),IF(AN$4&gt;Staff!$I26,IFERROR(MIN(Staff!$L26,IF(ISNUMBER(AK30),AK30,0)+Staff!$J26),Staff!$J26),0)),IF(Staff!$K26="Annually",IF(AN$4=Staff!$I26,MIN(Staff!$J26,Staff!$L26),IF(AN$4&gt;Staff!$I26,IFERROR(MIN(Staff!$L26,AB30+Staff!$J26),MIN(Staff!$J26,Staff!$L26)),0))))))</f>
        <v>0</v>
      </c>
      <c r="AO30" s="567">
        <f>IF(Staff!$K26="Never",IF(AO$4&gt;=Staff!$I26,MIN(Staff!$J26,Staff!$L26),0),IF(Staff!$K26="Monthly",IF(AO$4=Staff!$I26,MIN(Staff!$J26,Staff!$L26),IF(AO$4&gt;Staff!$I26,MIN(Staff!$L26,AN30+Staff!$J26),0)),IF(Staff!$K26="Quarterly",IF(AO$4=Staff!$I26,MIN(Staff!$J26,Staff!$L26),IF(AO$4&gt;Staff!$I26,IFERROR(MIN(Staff!$L26,IF(ISNUMBER(AL30),AL30,0)+Staff!$J26),Staff!$J26),0)),IF(Staff!$K26="Annually",IF(AO$4=Staff!$I26,MIN(Staff!$J26,Staff!$L26),IF(AO$4&gt;Staff!$I26,IFERROR(MIN(Staff!$L26,AC30+Staff!$J26),MIN(Staff!$J26,Staff!$L26)),0))))))</f>
        <v>0</v>
      </c>
      <c r="AP30" s="567">
        <f>IF(Staff!$K26="Never",IF(AP$4&gt;=Staff!$I26,MIN(Staff!$J26,Staff!$L26),0),IF(Staff!$K26="Monthly",IF(AP$4=Staff!$I26,MIN(Staff!$J26,Staff!$L26),IF(AP$4&gt;Staff!$I26,MIN(Staff!$L26,AO30+Staff!$J26),0)),IF(Staff!$K26="Quarterly",IF(AP$4=Staff!$I26,MIN(Staff!$J26,Staff!$L26),IF(AP$4&gt;Staff!$I26,IFERROR(MIN(Staff!$L26,IF(ISNUMBER(AM30),AM30,0)+Staff!$J26),Staff!$J26),0)),IF(Staff!$K26="Annually",IF(AP$4=Staff!$I26,MIN(Staff!$J26,Staff!$L26),IF(AP$4&gt;Staff!$I26,IFERROR(MIN(Staff!$L26,AD30+Staff!$J26),MIN(Staff!$J26,Staff!$L26)),0))))))</f>
        <v>0</v>
      </c>
      <c r="AQ30" s="567">
        <f>IF(Staff!$K26="Never",IF(AQ$4&gt;=Staff!$I26,MIN(Staff!$J26,Staff!$L26),0),IF(Staff!$K26="Monthly",IF(AQ$4=Staff!$I26,MIN(Staff!$J26,Staff!$L26),IF(AQ$4&gt;Staff!$I26,MIN(Staff!$L26,AP30+Staff!$J26),0)),IF(Staff!$K26="Quarterly",IF(AQ$4=Staff!$I26,MIN(Staff!$J26,Staff!$L26),IF(AQ$4&gt;Staff!$I26,IFERROR(MIN(Staff!$L26,IF(ISNUMBER(AN30),AN30,0)+Staff!$J26),Staff!$J26),0)),IF(Staff!$K26="Annually",IF(AQ$4=Staff!$I26,MIN(Staff!$J26,Staff!$L26),IF(AQ$4&gt;Staff!$I26,IFERROR(MIN(Staff!$L26,AE30+Staff!$J26),MIN(Staff!$J26,Staff!$L26)),0))))))</f>
        <v>0</v>
      </c>
      <c r="AR30" s="567">
        <f>IF(Staff!$K26="Never",IF(AR$4&gt;=Staff!$I26,MIN(Staff!$J26,Staff!$L26),0),IF(Staff!$K26="Monthly",IF(AR$4=Staff!$I26,MIN(Staff!$J26,Staff!$L26),IF(AR$4&gt;Staff!$I26,MIN(Staff!$L26,AQ30+Staff!$J26),0)),IF(Staff!$K26="Quarterly",IF(AR$4=Staff!$I26,MIN(Staff!$J26,Staff!$L26),IF(AR$4&gt;Staff!$I26,IFERROR(MIN(Staff!$L26,IF(ISNUMBER(AO30),AO30,0)+Staff!$J26),Staff!$J26),0)),IF(Staff!$K26="Annually",IF(AR$4=Staff!$I26,MIN(Staff!$J26,Staff!$L26),IF(AR$4&gt;Staff!$I26,IFERROR(MIN(Staff!$L26,AF30+Staff!$J26),MIN(Staff!$J26,Staff!$L26)),0))))))</f>
        <v>0</v>
      </c>
      <c r="AS30" s="567">
        <f>IF(Staff!$K26="Never",IF(AS$4&gt;=Staff!$I26,MIN(Staff!$J26,Staff!$L26),0),IF(Staff!$K26="Monthly",IF(AS$4=Staff!$I26,MIN(Staff!$J26,Staff!$L26),IF(AS$4&gt;Staff!$I26,MIN(Staff!$L26,AR30+Staff!$J26),0)),IF(Staff!$K26="Quarterly",IF(AS$4=Staff!$I26,MIN(Staff!$J26,Staff!$L26),IF(AS$4&gt;Staff!$I26,IFERROR(MIN(Staff!$L26,IF(ISNUMBER(AP30),AP30,0)+Staff!$J26),Staff!$J26),0)),IF(Staff!$K26="Annually",IF(AS$4=Staff!$I26,MIN(Staff!$J26,Staff!$L26),IF(AS$4&gt;Staff!$I26,IFERROR(MIN(Staff!$L26,AG30+Staff!$J26),MIN(Staff!$J26,Staff!$L26)),0))))))</f>
        <v>0</v>
      </c>
      <c r="AT30" s="567">
        <f>IF(Staff!$K26="Never",IF(AT$4&gt;=Staff!$I26,MIN(Staff!$J26,Staff!$L26),0),IF(Staff!$K26="Monthly",IF(AT$4=Staff!$I26,MIN(Staff!$J26,Staff!$L26),IF(AT$4&gt;Staff!$I26,MIN(Staff!$L26,AS30+Staff!$J26),0)),IF(Staff!$K26="Quarterly",IF(AT$4=Staff!$I26,MIN(Staff!$J26,Staff!$L26),IF(AT$4&gt;Staff!$I26,IFERROR(MIN(Staff!$L26,IF(ISNUMBER(AQ30),AQ30,0)+Staff!$J26),Staff!$J26),0)),IF(Staff!$K26="Annually",IF(AT$4=Staff!$I26,MIN(Staff!$J26,Staff!$L26),IF(AT$4&gt;Staff!$I26,IFERROR(MIN(Staff!$L26,AH30+Staff!$J26),MIN(Staff!$J26,Staff!$L26)),0))))))</f>
        <v>0</v>
      </c>
      <c r="AU30" s="567">
        <f>IF(Staff!$K26="Never",IF(AU$4&gt;=Staff!$I26,MIN(Staff!$J26,Staff!$L26),0),IF(Staff!$K26="Monthly",IF(AU$4=Staff!$I26,MIN(Staff!$J26,Staff!$L26),IF(AU$4&gt;Staff!$I26,MIN(Staff!$L26,AT30+Staff!$J26),0)),IF(Staff!$K26="Quarterly",IF(AU$4=Staff!$I26,MIN(Staff!$J26,Staff!$L26),IF(AU$4&gt;Staff!$I26,IFERROR(MIN(Staff!$L26,IF(ISNUMBER(AR30),AR30,0)+Staff!$J26),Staff!$J26),0)),IF(Staff!$K26="Annually",IF(AU$4=Staff!$I26,MIN(Staff!$J26,Staff!$L26),IF(AU$4&gt;Staff!$I26,IFERROR(MIN(Staff!$L26,AI30+Staff!$J26),MIN(Staff!$J26,Staff!$L26)),0))))))</f>
        <v>0</v>
      </c>
      <c r="AV30" s="567">
        <f>IF(Staff!$K26="Never",IF(AV$4&gt;=Staff!$I26,MIN(Staff!$J26,Staff!$L26),0),IF(Staff!$K26="Monthly",IF(AV$4=Staff!$I26,MIN(Staff!$J26,Staff!$L26),IF(AV$4&gt;Staff!$I26,MIN(Staff!$L26,AU30+Staff!$J26),0)),IF(Staff!$K26="Quarterly",IF(AV$4=Staff!$I26,MIN(Staff!$J26,Staff!$L26),IF(AV$4&gt;Staff!$I26,IFERROR(MIN(Staff!$L26,IF(ISNUMBER(AS30),AS30,0)+Staff!$J26),Staff!$J26),0)),IF(Staff!$K26="Annually",IF(AV$4=Staff!$I26,MIN(Staff!$J26,Staff!$L26),IF(AV$4&gt;Staff!$I26,IFERROR(MIN(Staff!$L26,AJ30+Staff!$J26),MIN(Staff!$J26,Staff!$L26)),0))))))</f>
        <v>0</v>
      </c>
      <c r="AW30" s="567">
        <f>IF(Staff!$K26="Never",IF(AW$4&gt;=Staff!$I26,MIN(Staff!$J26,Staff!$L26),0),IF(Staff!$K26="Monthly",IF(AW$4=Staff!$I26,MIN(Staff!$J26,Staff!$L26),IF(AW$4&gt;Staff!$I26,MIN(Staff!$L26,AV30+Staff!$J26),0)),IF(Staff!$K26="Quarterly",IF(AW$4=Staff!$I26,MIN(Staff!$J26,Staff!$L26),IF(AW$4&gt;Staff!$I26,IFERROR(MIN(Staff!$L26,IF(ISNUMBER(AT30),AT30,0)+Staff!$J26),Staff!$J26),0)),IF(Staff!$K26="Annually",IF(AW$4=Staff!$I26,MIN(Staff!$J26,Staff!$L26),IF(AW$4&gt;Staff!$I26,IFERROR(MIN(Staff!$L26,AK30+Staff!$J26),MIN(Staff!$J26,Staff!$L26)),0))))))</f>
        <v>0</v>
      </c>
      <c r="AX30" s="567">
        <f>IF(Staff!$K26="Never",IF(AX$4&gt;=Staff!$I26,MIN(Staff!$J26,Staff!$L26),0),IF(Staff!$K26="Monthly",IF(AX$4=Staff!$I26,MIN(Staff!$J26,Staff!$L26),IF(AX$4&gt;Staff!$I26,MIN(Staff!$L26,AW30+Staff!$J26),0)),IF(Staff!$K26="Quarterly",IF(AX$4=Staff!$I26,MIN(Staff!$J26,Staff!$L26),IF(AX$4&gt;Staff!$I26,IFERROR(MIN(Staff!$L26,IF(ISNUMBER(AU30),AU30,0)+Staff!$J26),Staff!$J26),0)),IF(Staff!$K26="Annually",IF(AX$4=Staff!$I26,MIN(Staff!$J26,Staff!$L26),IF(AX$4&gt;Staff!$I26,IFERROR(MIN(Staff!$L26,AL30+Staff!$J26),MIN(Staff!$J26,Staff!$L26)),0))))))</f>
        <v>0</v>
      </c>
      <c r="AY30" s="567">
        <f>IF(Staff!$K26="Never",IF(AY$4&gt;=Staff!$I26,MIN(Staff!$J26,Staff!$L26),0),IF(Staff!$K26="Monthly",IF(AY$4=Staff!$I26,MIN(Staff!$J26,Staff!$L26),IF(AY$4&gt;Staff!$I26,MIN(Staff!$L26,AX30+Staff!$J26),0)),IF(Staff!$K26="Quarterly",IF(AY$4=Staff!$I26,MIN(Staff!$J26,Staff!$L26),IF(AY$4&gt;Staff!$I26,IFERROR(MIN(Staff!$L26,IF(ISNUMBER(AV30),AV30,0)+Staff!$J26),Staff!$J26),0)),IF(Staff!$K26="Annually",IF(AY$4=Staff!$I26,MIN(Staff!$J26,Staff!$L26),IF(AY$4&gt;Staff!$I26,IFERROR(MIN(Staff!$L26,AM30+Staff!$J26),MIN(Staff!$J26,Staff!$L26)),0))))))</f>
        <v>0</v>
      </c>
      <c r="AZ30" s="567">
        <f>IF(Staff!$K26="Never",IF(AZ$4&gt;=Staff!$I26,MIN(Staff!$J26,Staff!$L26),0),IF(Staff!$K26="Monthly",IF(AZ$4=Staff!$I26,MIN(Staff!$J26,Staff!$L26),IF(AZ$4&gt;Staff!$I26,MIN(Staff!$L26,AY30+Staff!$J26),0)),IF(Staff!$K26="Quarterly",IF(AZ$4=Staff!$I26,MIN(Staff!$J26,Staff!$L26),IF(AZ$4&gt;Staff!$I26,IFERROR(MIN(Staff!$L26,IF(ISNUMBER(AW30),AW30,0)+Staff!$J26),Staff!$J26),0)),IF(Staff!$K26="Annually",IF(AZ$4=Staff!$I26,MIN(Staff!$J26,Staff!$L26),IF(AZ$4&gt;Staff!$I26,IFERROR(MIN(Staff!$L26,AN30+Staff!$J26),MIN(Staff!$J26,Staff!$L26)),0))))))</f>
        <v>0</v>
      </c>
      <c r="BA30" s="567">
        <f>IF(Staff!$K26="Never",IF(BA$4&gt;=Staff!$I26,MIN(Staff!$J26,Staff!$L26),0),IF(Staff!$K26="Monthly",IF(BA$4=Staff!$I26,MIN(Staff!$J26,Staff!$L26),IF(BA$4&gt;Staff!$I26,MIN(Staff!$L26,AZ30+Staff!$J26),0)),IF(Staff!$K26="Quarterly",IF(BA$4=Staff!$I26,MIN(Staff!$J26,Staff!$L26),IF(BA$4&gt;Staff!$I26,IFERROR(MIN(Staff!$L26,IF(ISNUMBER(AX30),AX30,0)+Staff!$J26),Staff!$J26),0)),IF(Staff!$K26="Annually",IF(BA$4=Staff!$I26,MIN(Staff!$J26,Staff!$L26),IF(BA$4&gt;Staff!$I26,IFERROR(MIN(Staff!$L26,AO30+Staff!$J26),MIN(Staff!$J26,Staff!$L26)),0))))))</f>
        <v>0</v>
      </c>
      <c r="BB30" s="567">
        <f>IF(Staff!$K26="Never",IF(BB$4&gt;=Staff!$I26,MIN(Staff!$J26,Staff!$L26),0),IF(Staff!$K26="Monthly",IF(BB$4=Staff!$I26,MIN(Staff!$J26,Staff!$L26),IF(BB$4&gt;Staff!$I26,MIN(Staff!$L26,BA30+Staff!$J26),0)),IF(Staff!$K26="Quarterly",IF(BB$4=Staff!$I26,MIN(Staff!$J26,Staff!$L26),IF(BB$4&gt;Staff!$I26,IFERROR(MIN(Staff!$L26,IF(ISNUMBER(AY30),AY30,0)+Staff!$J26),Staff!$J26),0)),IF(Staff!$K26="Annually",IF(BB$4=Staff!$I26,MIN(Staff!$J26,Staff!$L26),IF(BB$4&gt;Staff!$I26,IFERROR(MIN(Staff!$L26,AP30+Staff!$J26),MIN(Staff!$J26,Staff!$L26)),0))))))</f>
        <v>0</v>
      </c>
      <c r="BC30" s="567">
        <f>IF(Staff!$K26="Never",IF(BC$4&gt;=Staff!$I26,MIN(Staff!$J26,Staff!$L26),0),IF(Staff!$K26="Monthly",IF(BC$4=Staff!$I26,MIN(Staff!$J26,Staff!$L26),IF(BC$4&gt;Staff!$I26,MIN(Staff!$L26,BB30+Staff!$J26),0)),IF(Staff!$K26="Quarterly",IF(BC$4=Staff!$I26,MIN(Staff!$J26,Staff!$L26),IF(BC$4&gt;Staff!$I26,IFERROR(MIN(Staff!$L26,IF(ISNUMBER(AZ30),AZ30,0)+Staff!$J26),Staff!$J26),0)),IF(Staff!$K26="Annually",IF(BC$4=Staff!$I26,MIN(Staff!$J26,Staff!$L26),IF(BC$4&gt;Staff!$I26,IFERROR(MIN(Staff!$L26,AQ30+Staff!$J26),MIN(Staff!$J26,Staff!$L26)),0))))))</f>
        <v>0</v>
      </c>
      <c r="BD30" s="567">
        <f>IF(Staff!$K26="Never",IF(BD$4&gt;=Staff!$I26,MIN(Staff!$J26,Staff!$L26),0),IF(Staff!$K26="Monthly",IF(BD$4=Staff!$I26,MIN(Staff!$J26,Staff!$L26),IF(BD$4&gt;Staff!$I26,MIN(Staff!$L26,BC30+Staff!$J26),0)),IF(Staff!$K26="Quarterly",IF(BD$4=Staff!$I26,MIN(Staff!$J26,Staff!$L26),IF(BD$4&gt;Staff!$I26,IFERROR(MIN(Staff!$L26,IF(ISNUMBER(BA30),BA30,0)+Staff!$J26),Staff!$J26),0)),IF(Staff!$K26="Annually",IF(BD$4=Staff!$I26,MIN(Staff!$J26,Staff!$L26),IF(BD$4&gt;Staff!$I26,IFERROR(MIN(Staff!$L26,AR30+Staff!$J26),MIN(Staff!$J26,Staff!$L26)),0))))))</f>
        <v>0</v>
      </c>
      <c r="BE30" s="567">
        <f>IF(Staff!$K26="Never",IF(BE$4&gt;=Staff!$I26,MIN(Staff!$J26,Staff!$L26),0),IF(Staff!$K26="Monthly",IF(BE$4=Staff!$I26,MIN(Staff!$J26,Staff!$L26),IF(BE$4&gt;Staff!$I26,MIN(Staff!$L26,BD30+Staff!$J26),0)),IF(Staff!$K26="Quarterly",IF(BE$4=Staff!$I26,MIN(Staff!$J26,Staff!$L26),IF(BE$4&gt;Staff!$I26,IFERROR(MIN(Staff!$L26,IF(ISNUMBER(BB30),BB30,0)+Staff!$J26),Staff!$J26),0)),IF(Staff!$K26="Annually",IF(BE$4=Staff!$I26,MIN(Staff!$J26,Staff!$L26),IF(BE$4&gt;Staff!$I26,IFERROR(MIN(Staff!$L26,AS30+Staff!$J26),MIN(Staff!$J26,Staff!$L26)),0))))))</f>
        <v>0</v>
      </c>
      <c r="BF30" s="567">
        <f>IF(Staff!$K26="Never",IF(BF$4&gt;=Staff!$I26,MIN(Staff!$J26,Staff!$L26),0),IF(Staff!$K26="Monthly",IF(BF$4=Staff!$I26,MIN(Staff!$J26,Staff!$L26),IF(BF$4&gt;Staff!$I26,MIN(Staff!$L26,BE30+Staff!$J26),0)),IF(Staff!$K26="Quarterly",IF(BF$4=Staff!$I26,MIN(Staff!$J26,Staff!$L26),IF(BF$4&gt;Staff!$I26,IFERROR(MIN(Staff!$L26,IF(ISNUMBER(BC30),BC30,0)+Staff!$J26),Staff!$J26),0)),IF(Staff!$K26="Annually",IF(BF$4=Staff!$I26,MIN(Staff!$J26,Staff!$L26),IF(BF$4&gt;Staff!$I26,IFERROR(MIN(Staff!$L26,AT30+Staff!$J26),MIN(Staff!$J26,Staff!$L26)),0))))))</f>
        <v>0</v>
      </c>
      <c r="BG30" s="567">
        <f>IF(Staff!$K26="Never",IF(BG$4&gt;=Staff!$I26,MIN(Staff!$J26,Staff!$L26),0),IF(Staff!$K26="Monthly",IF(BG$4=Staff!$I26,MIN(Staff!$J26,Staff!$L26),IF(BG$4&gt;Staff!$I26,MIN(Staff!$L26,BF30+Staff!$J26),0)),IF(Staff!$K26="Quarterly",IF(BG$4=Staff!$I26,MIN(Staff!$J26,Staff!$L26),IF(BG$4&gt;Staff!$I26,IFERROR(MIN(Staff!$L26,IF(ISNUMBER(BD30),BD30,0)+Staff!$J26),Staff!$J26),0)),IF(Staff!$K26="Annually",IF(BG$4=Staff!$I26,MIN(Staff!$J26,Staff!$L26),IF(BG$4&gt;Staff!$I26,IFERROR(MIN(Staff!$L26,AU30+Staff!$J26),MIN(Staff!$J26,Staff!$L26)),0))))))</f>
        <v>0</v>
      </c>
      <c r="BH30" s="567">
        <f>IF(Staff!$K26="Never",IF(BH$4&gt;=Staff!$I26,MIN(Staff!$J26,Staff!$L26),0),IF(Staff!$K26="Monthly",IF(BH$4=Staff!$I26,MIN(Staff!$J26,Staff!$L26),IF(BH$4&gt;Staff!$I26,MIN(Staff!$L26,BG30+Staff!$J26),0)),IF(Staff!$K26="Quarterly",IF(BH$4=Staff!$I26,MIN(Staff!$J26,Staff!$L26),IF(BH$4&gt;Staff!$I26,IFERROR(MIN(Staff!$L26,IF(ISNUMBER(BE30),BE30,0)+Staff!$J26),Staff!$J26),0)),IF(Staff!$K26="Annually",IF(BH$4=Staff!$I26,MIN(Staff!$J26,Staff!$L26),IF(BH$4&gt;Staff!$I26,IFERROR(MIN(Staff!$L26,AV30+Staff!$J26),MIN(Staff!$J26,Staff!$L26)),0))))))</f>
        <v>0</v>
      </c>
      <c r="BI30" s="567">
        <f>IF(Staff!$K26="Never",IF(BI$4&gt;=Staff!$I26,MIN(Staff!$J26,Staff!$L26),0),IF(Staff!$K26="Monthly",IF(BI$4=Staff!$I26,MIN(Staff!$J26,Staff!$L26),IF(BI$4&gt;Staff!$I26,MIN(Staff!$L26,BH30+Staff!$J26),0)),IF(Staff!$K26="Quarterly",IF(BI$4=Staff!$I26,MIN(Staff!$J26,Staff!$L26),IF(BI$4&gt;Staff!$I26,IFERROR(MIN(Staff!$L26,IF(ISNUMBER(BF30),BF30,0)+Staff!$J26),Staff!$J26),0)),IF(Staff!$K26="Annually",IF(BI$4=Staff!$I26,MIN(Staff!$J26,Staff!$L26),IF(BI$4&gt;Staff!$I26,IFERROR(MIN(Staff!$L26,AW30+Staff!$J26),MIN(Staff!$J26,Staff!$L26)),0))))))</f>
        <v>0</v>
      </c>
      <c r="BJ30" s="567">
        <f>IF(Staff!$K26="Never",IF(BJ$4&gt;=Staff!$I26,MIN(Staff!$J26,Staff!$L26),0),IF(Staff!$K26="Monthly",IF(BJ$4=Staff!$I26,MIN(Staff!$J26,Staff!$L26),IF(BJ$4&gt;Staff!$I26,MIN(Staff!$L26,BI30+Staff!$J26),0)),IF(Staff!$K26="Quarterly",IF(BJ$4=Staff!$I26,MIN(Staff!$J26,Staff!$L26),IF(BJ$4&gt;Staff!$I26,IFERROR(MIN(Staff!$L26,IF(ISNUMBER(BG30),BG30,0)+Staff!$J26),Staff!$J26),0)),IF(Staff!$K26="Annually",IF(BJ$4=Staff!$I26,MIN(Staff!$J26,Staff!$L26),IF(BJ$4&gt;Staff!$I26,IFERROR(MIN(Staff!$L26,AX30+Staff!$J26),MIN(Staff!$J26,Staff!$L26)),0))))))</f>
        <v>0</v>
      </c>
      <c r="BK30" s="567">
        <f>IF(Staff!$K26="Never",IF(BK$4&gt;=Staff!$I26,MIN(Staff!$J26,Staff!$L26),0),IF(Staff!$K26="Monthly",IF(BK$4=Staff!$I26,MIN(Staff!$J26,Staff!$L26),IF(BK$4&gt;Staff!$I26,MIN(Staff!$L26,BJ30+Staff!$J26),0)),IF(Staff!$K26="Quarterly",IF(BK$4=Staff!$I26,MIN(Staff!$J26,Staff!$L26),IF(BK$4&gt;Staff!$I26,IFERROR(MIN(Staff!$L26,IF(ISNUMBER(BH30),BH30,0)+Staff!$J26),Staff!$J26),0)),IF(Staff!$K26="Annually",IF(BK$4=Staff!$I26,MIN(Staff!$J26,Staff!$L26),IF(BK$4&gt;Staff!$I26,IFERROR(MIN(Staff!$L26,AY30+Staff!$J26),MIN(Staff!$J26,Staff!$L26)),0))))))</f>
        <v>0</v>
      </c>
      <c r="BL30" s="567">
        <f>IF(Staff!$K26="Never",IF(BL$4&gt;=Staff!$I26,MIN(Staff!$J26,Staff!$L26),0),IF(Staff!$K26="Monthly",IF(BL$4=Staff!$I26,MIN(Staff!$J26,Staff!$L26),IF(BL$4&gt;Staff!$I26,MIN(Staff!$L26,BK30+Staff!$J26),0)),IF(Staff!$K26="Quarterly",IF(BL$4=Staff!$I26,MIN(Staff!$J26,Staff!$L26),IF(BL$4&gt;Staff!$I26,IFERROR(MIN(Staff!$L26,IF(ISNUMBER(BI30),BI30,0)+Staff!$J26),Staff!$J26),0)),IF(Staff!$K26="Annually",IF(BL$4=Staff!$I26,MIN(Staff!$J26,Staff!$L26),IF(BL$4&gt;Staff!$I26,IFERROR(MIN(Staff!$L26,AZ30+Staff!$J26),MIN(Staff!$J26,Staff!$L26)),0))))))</f>
        <v>0</v>
      </c>
      <c r="BM30" s="567">
        <f>IF(Staff!$K26="Never",IF(BM$4&gt;=Staff!$I26,MIN(Staff!$J26,Staff!$L26),0),IF(Staff!$K26="Monthly",IF(BM$4=Staff!$I26,MIN(Staff!$J26,Staff!$L26),IF(BM$4&gt;Staff!$I26,MIN(Staff!$L26,BL30+Staff!$J26),0)),IF(Staff!$K26="Quarterly",IF(BM$4=Staff!$I26,MIN(Staff!$J26,Staff!$L26),IF(BM$4&gt;Staff!$I26,IFERROR(MIN(Staff!$L26,IF(ISNUMBER(BJ30),BJ30,0)+Staff!$J26),Staff!$J26),0)),IF(Staff!$K26="Annually",IF(BM$4=Staff!$I26,MIN(Staff!$J26,Staff!$L26),IF(BM$4&gt;Staff!$I26,IFERROR(MIN(Staff!$L26,BA30+Staff!$J26),MIN(Staff!$J26,Staff!$L26)),0))))))</f>
        <v>0</v>
      </c>
      <c r="BN30" s="567">
        <f>IF(Staff!$K26="Never",IF(BN$4&gt;=Staff!$I26,MIN(Staff!$J26,Staff!$L26),0),IF(Staff!$K26="Monthly",IF(BN$4=Staff!$I26,MIN(Staff!$J26,Staff!$L26),IF(BN$4&gt;Staff!$I26,MIN(Staff!$L26,BM30+Staff!$J26),0)),IF(Staff!$K26="Quarterly",IF(BN$4=Staff!$I26,MIN(Staff!$J26,Staff!$L26),IF(BN$4&gt;Staff!$I26,IFERROR(MIN(Staff!$L26,IF(ISNUMBER(BK30),BK30,0)+Staff!$J26),Staff!$J26),0)),IF(Staff!$K26="Annually",IF(BN$4=Staff!$I26,MIN(Staff!$J26,Staff!$L26),IF(BN$4&gt;Staff!$I26,IFERROR(MIN(Staff!$L26,BB30+Staff!$J26),MIN(Staff!$J26,Staff!$L26)),0))))))</f>
        <v>0</v>
      </c>
      <c r="BO30" s="567">
        <f>IF(Staff!$K26="Never",IF(BO$4&gt;=Staff!$I26,MIN(Staff!$J26,Staff!$L26),0),IF(Staff!$K26="Monthly",IF(BO$4=Staff!$I26,MIN(Staff!$J26,Staff!$L26),IF(BO$4&gt;Staff!$I26,MIN(Staff!$L26,BN30+Staff!$J26),0)),IF(Staff!$K26="Quarterly",IF(BO$4=Staff!$I26,MIN(Staff!$J26,Staff!$L26),IF(BO$4&gt;Staff!$I26,IFERROR(MIN(Staff!$L26,IF(ISNUMBER(BL30),BL30,0)+Staff!$J26),Staff!$J26),0)),IF(Staff!$K26="Annually",IF(BO$4=Staff!$I26,MIN(Staff!$J26,Staff!$L26),IF(BO$4&gt;Staff!$I26,IFERROR(MIN(Staff!$L26,BC30+Staff!$J26),MIN(Staff!$J26,Staff!$L26)),0))))))</f>
        <v>0</v>
      </c>
      <c r="BP30" s="567">
        <f>IF(Staff!$K26="Never",IF(BP$4&gt;=Staff!$I26,MIN(Staff!$J26,Staff!$L26),0),IF(Staff!$K26="Monthly",IF(BP$4=Staff!$I26,MIN(Staff!$J26,Staff!$L26),IF(BP$4&gt;Staff!$I26,MIN(Staff!$L26,BO30+Staff!$J26),0)),IF(Staff!$K26="Quarterly",IF(BP$4=Staff!$I26,MIN(Staff!$J26,Staff!$L26),IF(BP$4&gt;Staff!$I26,IFERROR(MIN(Staff!$L26,IF(ISNUMBER(BM30),BM30,0)+Staff!$J26),Staff!$J26),0)),IF(Staff!$K26="Annually",IF(BP$4=Staff!$I26,MIN(Staff!$J26,Staff!$L26),IF(BP$4&gt;Staff!$I26,IFERROR(MIN(Staff!$L26,BD30+Staff!$J26),MIN(Staff!$J26,Staff!$L26)),0))))))</f>
        <v>0</v>
      </c>
      <c r="BQ30" s="567">
        <f>IF(Staff!$K26="Never",IF(BQ$4&gt;=Staff!$I26,MIN(Staff!$J26,Staff!$L26),0),IF(Staff!$K26="Monthly",IF(BQ$4=Staff!$I26,MIN(Staff!$J26,Staff!$L26),IF(BQ$4&gt;Staff!$I26,MIN(Staff!$L26,BP30+Staff!$J26),0)),IF(Staff!$K26="Quarterly",IF(BQ$4=Staff!$I26,MIN(Staff!$J26,Staff!$L26),IF(BQ$4&gt;Staff!$I26,IFERROR(MIN(Staff!$L26,IF(ISNUMBER(BN30),BN30,0)+Staff!$J26),Staff!$J26),0)),IF(Staff!$K26="Annually",IF(BQ$4=Staff!$I26,MIN(Staff!$J26,Staff!$L26),IF(BQ$4&gt;Staff!$I26,IFERROR(MIN(Staff!$L26,BE30+Staff!$J26),MIN(Staff!$J26,Staff!$L26)),0))))))</f>
        <v>0</v>
      </c>
      <c r="BR30" s="567">
        <f>IF(Staff!$K26="Never",IF(BR$4&gt;=Staff!$I26,MIN(Staff!$J26,Staff!$L26),0),IF(Staff!$K26="Monthly",IF(BR$4=Staff!$I26,MIN(Staff!$J26,Staff!$L26),IF(BR$4&gt;Staff!$I26,MIN(Staff!$L26,BQ30+Staff!$J26),0)),IF(Staff!$K26="Quarterly",IF(BR$4=Staff!$I26,MIN(Staff!$J26,Staff!$L26),IF(BR$4&gt;Staff!$I26,IFERROR(MIN(Staff!$L26,IF(ISNUMBER(BO30),BO30,0)+Staff!$J26),Staff!$J26),0)),IF(Staff!$K26="Annually",IF(BR$4=Staff!$I26,MIN(Staff!$J26,Staff!$L26),IF(BR$4&gt;Staff!$I26,IFERROR(MIN(Staff!$L26,BF30+Staff!$J26),MIN(Staff!$J26,Staff!$L26)),0))))))</f>
        <v>0</v>
      </c>
      <c r="BS30" s="567">
        <f>IF(Staff!$K26="Never",IF(BS$4&gt;=Staff!$I26,MIN(Staff!$J26,Staff!$L26),0),IF(Staff!$K26="Monthly",IF(BS$4=Staff!$I26,MIN(Staff!$J26,Staff!$L26),IF(BS$4&gt;Staff!$I26,MIN(Staff!$L26,BR30+Staff!$J26),0)),IF(Staff!$K26="Quarterly",IF(BS$4=Staff!$I26,MIN(Staff!$J26,Staff!$L26),IF(BS$4&gt;Staff!$I26,IFERROR(MIN(Staff!$L26,IF(ISNUMBER(BP30),BP30,0)+Staff!$J26),Staff!$J26),0)),IF(Staff!$K26="Annually",IF(BS$4=Staff!$I26,MIN(Staff!$J26,Staff!$L26),IF(BS$4&gt;Staff!$I26,IFERROR(MIN(Staff!$L26,BG30+Staff!$J26),MIN(Staff!$J26,Staff!$L26)),0))))))</f>
        <v>0</v>
      </c>
      <c r="BT30" s="567">
        <f>IF(Staff!$K26="Never",IF(BT$4&gt;=Staff!$I26,MIN(Staff!$J26,Staff!$L26),0),IF(Staff!$K26="Monthly",IF(BT$4=Staff!$I26,MIN(Staff!$J26,Staff!$L26),IF(BT$4&gt;Staff!$I26,MIN(Staff!$L26,BS30+Staff!$J26),0)),IF(Staff!$K26="Quarterly",IF(BT$4=Staff!$I26,MIN(Staff!$J26,Staff!$L26),IF(BT$4&gt;Staff!$I26,IFERROR(MIN(Staff!$L26,IF(ISNUMBER(BQ30),BQ30,0)+Staff!$J26),Staff!$J26),0)),IF(Staff!$K26="Annually",IF(BT$4=Staff!$I26,MIN(Staff!$J26,Staff!$L26),IF(BT$4&gt;Staff!$I26,IFERROR(MIN(Staff!$L26,BH30+Staff!$J26),MIN(Staff!$J26,Staff!$L26)),0))))))</f>
        <v>0</v>
      </c>
      <c r="BU30" s="567">
        <f>IF(Staff!$K26="Never",IF(BU$4&gt;=Staff!$I26,MIN(Staff!$J26,Staff!$L26),0),IF(Staff!$K26="Monthly",IF(BU$4=Staff!$I26,MIN(Staff!$J26,Staff!$L26),IF(BU$4&gt;Staff!$I26,MIN(Staff!$L26,BT30+Staff!$J26),0)),IF(Staff!$K26="Quarterly",IF(BU$4=Staff!$I26,MIN(Staff!$J26,Staff!$L26),IF(BU$4&gt;Staff!$I26,IFERROR(MIN(Staff!$L26,IF(ISNUMBER(BR30),BR30,0)+Staff!$J26),Staff!$J26),0)),IF(Staff!$K26="Annually",IF(BU$4=Staff!$I26,MIN(Staff!$J26,Staff!$L26),IF(BU$4&gt;Staff!$I26,IFERROR(MIN(Staff!$L26,BI30+Staff!$J26),MIN(Staff!$J26,Staff!$L26)),0))))))</f>
        <v>0</v>
      </c>
      <c r="BV30" s="567">
        <f>IF(Staff!$K26="Never",IF(BV$4&gt;=Staff!$I26,MIN(Staff!$J26,Staff!$L26),0),IF(Staff!$K26="Monthly",IF(BV$4=Staff!$I26,MIN(Staff!$J26,Staff!$L26),IF(BV$4&gt;Staff!$I26,MIN(Staff!$L26,BU30+Staff!$J26),0)),IF(Staff!$K26="Quarterly",IF(BV$4=Staff!$I26,MIN(Staff!$J26,Staff!$L26),IF(BV$4&gt;Staff!$I26,IFERROR(MIN(Staff!$L26,IF(ISNUMBER(BS30),BS30,0)+Staff!$J26),Staff!$J26),0)),IF(Staff!$K26="Annually",IF(BV$4=Staff!$I26,MIN(Staff!$J26,Staff!$L26),IF(BV$4&gt;Staff!$I26,IFERROR(MIN(Staff!$L26,BJ30+Staff!$J26),MIN(Staff!$J26,Staff!$L26)),0))))))</f>
        <v>0</v>
      </c>
      <c r="BW30" s="567">
        <f>IF(Staff!$K26="Never",IF(BW$4&gt;=Staff!$I26,MIN(Staff!$J26,Staff!$L26),0),IF(Staff!$K26="Monthly",IF(BW$4=Staff!$I26,MIN(Staff!$J26,Staff!$L26),IF(BW$4&gt;Staff!$I26,MIN(Staff!$L26,BV30+Staff!$J26),0)),IF(Staff!$K26="Quarterly",IF(BW$4=Staff!$I26,MIN(Staff!$J26,Staff!$L26),IF(BW$4&gt;Staff!$I26,IFERROR(MIN(Staff!$L26,IF(ISNUMBER(BT30),BT30,0)+Staff!$J26),Staff!$J26),0)),IF(Staff!$K26="Annually",IF(BW$4=Staff!$I26,MIN(Staff!$J26,Staff!$L26),IF(BW$4&gt;Staff!$I26,IFERROR(MIN(Staff!$L26,BK30+Staff!$J26),MIN(Staff!$J26,Staff!$L26)),0))))))</f>
        <v>0</v>
      </c>
      <c r="BX30" s="567">
        <f>IF(Staff!$K26="Never",IF(BX$4&gt;=Staff!$I26,MIN(Staff!$J26,Staff!$L26),0),IF(Staff!$K26="Monthly",IF(BX$4=Staff!$I26,MIN(Staff!$J26,Staff!$L26),IF(BX$4&gt;Staff!$I26,MIN(Staff!$L26,BW30+Staff!$J26),0)),IF(Staff!$K26="Quarterly",IF(BX$4=Staff!$I26,MIN(Staff!$J26,Staff!$L26),IF(BX$4&gt;Staff!$I26,IFERROR(MIN(Staff!$L26,IF(ISNUMBER(BU30),BU30,0)+Staff!$J26),Staff!$J26),0)),IF(Staff!$K26="Annually",IF(BX$4=Staff!$I26,MIN(Staff!$J26,Staff!$L26),IF(BX$4&gt;Staff!$I26,IFERROR(MIN(Staff!$L26,BL30+Staff!$J26),MIN(Staff!$J26,Staff!$L26)),0))))))</f>
        <v>0</v>
      </c>
      <c r="BY30" s="567">
        <f>IF(Staff!$K26="Never",IF(BY$4&gt;=Staff!$I26,MIN(Staff!$J26,Staff!$L26),0),IF(Staff!$K26="Monthly",IF(BY$4=Staff!$I26,MIN(Staff!$J26,Staff!$L26),IF(BY$4&gt;Staff!$I26,MIN(Staff!$L26,BX30+Staff!$J26),0)),IF(Staff!$K26="Quarterly",IF(BY$4=Staff!$I26,MIN(Staff!$J26,Staff!$L26),IF(BY$4&gt;Staff!$I26,IFERROR(MIN(Staff!$L26,IF(ISNUMBER(BV30),BV30,0)+Staff!$J26),Staff!$J26),0)),IF(Staff!$K26="Annually",IF(BY$4=Staff!$I26,MIN(Staff!$J26,Staff!$L26),IF(BY$4&gt;Staff!$I26,IFERROR(MIN(Staff!$L26,BM30+Staff!$J26),MIN(Staff!$J26,Staff!$L26)),0))))))</f>
        <v>0</v>
      </c>
      <c r="BZ30" s="567">
        <f>IF(Staff!$K26="Never",IF(BZ$4&gt;=Staff!$I26,MIN(Staff!$J26,Staff!$L26),0),IF(Staff!$K26="Monthly",IF(BZ$4=Staff!$I26,MIN(Staff!$J26,Staff!$L26),IF(BZ$4&gt;Staff!$I26,MIN(Staff!$L26,BY30+Staff!$J26),0)),IF(Staff!$K26="Quarterly",IF(BZ$4=Staff!$I26,MIN(Staff!$J26,Staff!$L26),IF(BZ$4&gt;Staff!$I26,IFERROR(MIN(Staff!$L26,IF(ISNUMBER(BW30),BW30,0)+Staff!$J26),Staff!$J26),0)),IF(Staff!$K26="Annually",IF(BZ$4=Staff!$I26,MIN(Staff!$J26,Staff!$L26),IF(BZ$4&gt;Staff!$I26,IFERROR(MIN(Staff!$L26,BN30+Staff!$J26),MIN(Staff!$J26,Staff!$L26)),0))))))</f>
        <v>0</v>
      </c>
      <c r="CA30" s="567">
        <f>IF(Staff!$K26="Never",IF(CA$4&gt;=Staff!$I26,MIN(Staff!$J26,Staff!$L26),0),IF(Staff!$K26="Monthly",IF(CA$4=Staff!$I26,MIN(Staff!$J26,Staff!$L26),IF(CA$4&gt;Staff!$I26,MIN(Staff!$L26,BZ30+Staff!$J26),0)),IF(Staff!$K26="Quarterly",IF(CA$4=Staff!$I26,MIN(Staff!$J26,Staff!$L26),IF(CA$4&gt;Staff!$I26,IFERROR(MIN(Staff!$L26,IF(ISNUMBER(BX30),BX30,0)+Staff!$J26),Staff!$J26),0)),IF(Staff!$K26="Annually",IF(CA$4=Staff!$I26,MIN(Staff!$J26,Staff!$L26),IF(CA$4&gt;Staff!$I26,IFERROR(MIN(Staff!$L26,BO30+Staff!$J26),MIN(Staff!$J26,Staff!$L26)),0))))))</f>
        <v>0</v>
      </c>
      <c r="CB30" s="567">
        <f>IF(Staff!$K26="Never",IF(CB$4&gt;=Staff!$I26,MIN(Staff!$J26,Staff!$L26),0),IF(Staff!$K26="Monthly",IF(CB$4=Staff!$I26,MIN(Staff!$J26,Staff!$L26),IF(CB$4&gt;Staff!$I26,MIN(Staff!$L26,CA30+Staff!$J26),0)),IF(Staff!$K26="Quarterly",IF(CB$4=Staff!$I26,MIN(Staff!$J26,Staff!$L26),IF(CB$4&gt;Staff!$I26,IFERROR(MIN(Staff!$L26,IF(ISNUMBER(BY30),BY30,0)+Staff!$J26),Staff!$J26),0)),IF(Staff!$K26="Annually",IF(CB$4=Staff!$I26,MIN(Staff!$J26,Staff!$L26),IF(CB$4&gt;Staff!$I26,IFERROR(MIN(Staff!$L26,BP30+Staff!$J26),MIN(Staff!$J26,Staff!$L26)),0))))))</f>
        <v>0</v>
      </c>
      <c r="CC30" s="567">
        <f>IF(Staff!$K26="Never",IF(CC$4&gt;=Staff!$I26,MIN(Staff!$J26,Staff!$L26),0),IF(Staff!$K26="Monthly",IF(CC$4=Staff!$I26,MIN(Staff!$J26,Staff!$L26),IF(CC$4&gt;Staff!$I26,MIN(Staff!$L26,CB30+Staff!$J26),0)),IF(Staff!$K26="Quarterly",IF(CC$4=Staff!$I26,MIN(Staff!$J26,Staff!$L26),IF(CC$4&gt;Staff!$I26,IFERROR(MIN(Staff!$L26,IF(ISNUMBER(BZ30),BZ30,0)+Staff!$J26),Staff!$J26),0)),IF(Staff!$K26="Annually",IF(CC$4=Staff!$I26,MIN(Staff!$J26,Staff!$L26),IF(CC$4&gt;Staff!$I26,IFERROR(MIN(Staff!$L26,BQ30+Staff!$J26),MIN(Staff!$J26,Staff!$L26)),0))))))</f>
        <v>0</v>
      </c>
      <c r="CD30" s="567">
        <f>IF(Staff!$K26="Never",IF(CD$4&gt;=Staff!$I26,MIN(Staff!$J26,Staff!$L26),0),IF(Staff!$K26="Monthly",IF(CD$4=Staff!$I26,MIN(Staff!$J26,Staff!$L26),IF(CD$4&gt;Staff!$I26,MIN(Staff!$L26,CC30+Staff!$J26),0)),IF(Staff!$K26="Quarterly",IF(CD$4=Staff!$I26,MIN(Staff!$J26,Staff!$L26),IF(CD$4&gt;Staff!$I26,IFERROR(MIN(Staff!$L26,IF(ISNUMBER(CA30),CA30,0)+Staff!$J26),Staff!$J26),0)),IF(Staff!$K26="Annually",IF(CD$4=Staff!$I26,MIN(Staff!$J26,Staff!$L26),IF(CD$4&gt;Staff!$I26,IFERROR(MIN(Staff!$L26,BR30+Staff!$J26),MIN(Staff!$J26,Staff!$L26)),0))))))</f>
        <v>0</v>
      </c>
      <c r="CE30" s="567">
        <f>IF(Staff!$K26="Never",IF(CE$4&gt;=Staff!$I26,MIN(Staff!$J26,Staff!$L26),0),IF(Staff!$K26="Monthly",IF(CE$4=Staff!$I26,MIN(Staff!$J26,Staff!$L26),IF(CE$4&gt;Staff!$I26,MIN(Staff!$L26,CD30+Staff!$J26),0)),IF(Staff!$K26="Quarterly",IF(CE$4=Staff!$I26,MIN(Staff!$J26,Staff!$L26),IF(CE$4&gt;Staff!$I26,IFERROR(MIN(Staff!$L26,IF(ISNUMBER(CB30),CB30,0)+Staff!$J26),Staff!$J26),0)),IF(Staff!$K26="Annually",IF(CE$4=Staff!$I26,MIN(Staff!$J26,Staff!$L26),IF(CE$4&gt;Staff!$I26,IFERROR(MIN(Staff!$L26,BS30+Staff!$J26),MIN(Staff!$J26,Staff!$L26)),0))))))</f>
        <v>0</v>
      </c>
      <c r="CF30" s="567">
        <f>IF(Staff!$K26="Never",IF(CF$4&gt;=Staff!$I26,MIN(Staff!$J26,Staff!$L26),0),IF(Staff!$K26="Monthly",IF(CF$4=Staff!$I26,MIN(Staff!$J26,Staff!$L26),IF(CF$4&gt;Staff!$I26,MIN(Staff!$L26,CE30+Staff!$J26),0)),IF(Staff!$K26="Quarterly",IF(CF$4=Staff!$I26,MIN(Staff!$J26,Staff!$L26),IF(CF$4&gt;Staff!$I26,IFERROR(MIN(Staff!$L26,IF(ISNUMBER(CC30),CC30,0)+Staff!$J26),Staff!$J26),0)),IF(Staff!$K26="Annually",IF(CF$4=Staff!$I26,MIN(Staff!$J26,Staff!$L26),IF(CF$4&gt;Staff!$I26,IFERROR(MIN(Staff!$L26,BT30+Staff!$J26),MIN(Staff!$J26,Staff!$L26)),0))))))</f>
        <v>0</v>
      </c>
      <c r="CG30" s="567">
        <f>IF(Staff!$K26="Never",IF(CG$4&gt;=Staff!$I26,MIN(Staff!$J26,Staff!$L26),0),IF(Staff!$K26="Monthly",IF(CG$4=Staff!$I26,MIN(Staff!$J26,Staff!$L26),IF(CG$4&gt;Staff!$I26,MIN(Staff!$L26,CF30+Staff!$J26),0)),IF(Staff!$K26="Quarterly",IF(CG$4=Staff!$I26,MIN(Staff!$J26,Staff!$L26),IF(CG$4&gt;Staff!$I26,IFERROR(MIN(Staff!$L26,IF(ISNUMBER(CD30),CD30,0)+Staff!$J26),Staff!$J26),0)),IF(Staff!$K26="Annually",IF(CG$4=Staff!$I26,MIN(Staff!$J26,Staff!$L26),IF(CG$4&gt;Staff!$I26,IFERROR(MIN(Staff!$L26,BU30+Staff!$J26),MIN(Staff!$J26,Staff!$L26)),0))))))</f>
        <v>0</v>
      </c>
      <c r="CH30" s="567">
        <f>IF(Staff!$K26="Never",IF(CH$4&gt;=Staff!$I26,MIN(Staff!$J26,Staff!$L26),0),IF(Staff!$K26="Monthly",IF(CH$4=Staff!$I26,MIN(Staff!$J26,Staff!$L26),IF(CH$4&gt;Staff!$I26,MIN(Staff!$L26,CG30+Staff!$J26),0)),IF(Staff!$K26="Quarterly",IF(CH$4=Staff!$I26,MIN(Staff!$J26,Staff!$L26),IF(CH$4&gt;Staff!$I26,IFERROR(MIN(Staff!$L26,IF(ISNUMBER(CE30),CE30,0)+Staff!$J26),Staff!$J26),0)),IF(Staff!$K26="Annually",IF(CH$4=Staff!$I26,MIN(Staff!$J26,Staff!$L26),IF(CH$4&gt;Staff!$I26,IFERROR(MIN(Staff!$L26,BV30+Staff!$J26),MIN(Staff!$J26,Staff!$L26)),0))))))</f>
        <v>0</v>
      </c>
      <c r="CI30" s="567">
        <f>IF(Staff!$K26="Never",IF(CI$4&gt;=Staff!$I26,MIN(Staff!$J26,Staff!$L26),0),IF(Staff!$K26="Monthly",IF(CI$4=Staff!$I26,MIN(Staff!$J26,Staff!$L26),IF(CI$4&gt;Staff!$I26,MIN(Staff!$L26,CH30+Staff!$J26),0)),IF(Staff!$K26="Quarterly",IF(CI$4=Staff!$I26,MIN(Staff!$J26,Staff!$L26),IF(CI$4&gt;Staff!$I26,IFERROR(MIN(Staff!$L26,IF(ISNUMBER(CF30),CF30,0)+Staff!$J26),Staff!$J26),0)),IF(Staff!$K26="Annually",IF(CI$4=Staff!$I26,MIN(Staff!$J26,Staff!$L26),IF(CI$4&gt;Staff!$I26,IFERROR(MIN(Staff!$L26,BW30+Staff!$J26),MIN(Staff!$J26,Staff!$L26)),0))))))</f>
        <v>0</v>
      </c>
    </row>
    <row r="31" spans="1:87" ht="15.75" hidden="1" customHeight="1" outlineLevel="1">
      <c r="A31" s="875" t="str">
        <f>Staff!A27</f>
        <v>UI/UX</v>
      </c>
      <c r="B31" s="876"/>
      <c r="C31" s="719" t="s">
        <v>289</v>
      </c>
      <c r="D31" s="567">
        <f>IF(Staff!$K27="Never",IF(D$4&gt;=Staff!$I27,MIN(Staff!$J27,Staff!$L27),0),IF(Staff!$K27="Monthly",IF(D$4=Staff!$I27,MIN(Staff!$J27,Staff!$L27),IF(D$4&gt;Staff!$I27,MIN(Staff!$L27,C31+Staff!$J27),0)),IF(Staff!$K27="Quarterly",IF(D$4=Staff!$I27,MIN(Staff!$J27,Staff!$L27),IF(D$4&gt;Staff!$I27,IFERROR(MIN(Staff!$L27,IF(ISNUMBER(A31),A31,0)+Staff!$J27),Staff!$J27),0)),IF(Staff!$K27="Annually",IF(D$4=Staff!$I27,MIN(Staff!$J27,Staff!$L27),IF(D$4&gt;Staff!$I27,IFERROR(MIN(Staff!$L27,#REF!+Staff!$J27),MIN(Staff!$J27,Staff!$L27)),0))))))</f>
        <v>0</v>
      </c>
      <c r="E31" s="567">
        <f>IF(Staff!$K27="Never",IF(E$4&gt;=Staff!$I27,MIN(Staff!$J27,Staff!$L27),0),IF(Staff!$K27="Monthly",IF(E$4=Staff!$I27,MIN(Staff!$J27,Staff!$L27),IF(E$4&gt;Staff!$I27,MIN(Staff!$L27,D31+Staff!$J27),0)),IF(Staff!$K27="Quarterly",IF(E$4=Staff!$I27,MIN(Staff!$J27,Staff!$L27),IF(E$4&gt;Staff!$I27,IFERROR(MIN(Staff!$L27,IF(ISNUMBER(B31),B31,0)+Staff!$J27),Staff!$J27),0)),IF(Staff!$K27="Annually",IF(E$4=Staff!$I27,MIN(Staff!$J27,Staff!$L27),IF(E$4&gt;Staff!$I27,IFERROR(MIN(Staff!$L27,#REF!+Staff!$J27),MIN(Staff!$J27,Staff!$L27)),0))))))</f>
        <v>0</v>
      </c>
      <c r="F31" s="567">
        <f>IF(Staff!$K27="Never",IF(F$4&gt;=Staff!$I27,MIN(Staff!$J27,Staff!$L27),0),IF(Staff!$K27="Monthly",IF(F$4=Staff!$I27,MIN(Staff!$J27,Staff!$L27),IF(F$4&gt;Staff!$I27,MIN(Staff!$L27,E31+Staff!$J27),0)),IF(Staff!$K27="Quarterly",IF(F$4=Staff!$I27,MIN(Staff!$J27,Staff!$L27),IF(F$4&gt;Staff!$I27,IFERROR(MIN(Staff!$L27,IF(ISNUMBER(C31),C31,0)+Staff!$J27),Staff!$J27),0)),IF(Staff!$K27="Annually",IF(F$4=Staff!$I27,MIN(Staff!$J27,Staff!$L27),IF(F$4&gt;Staff!$I27,IFERROR(MIN(Staff!$L27,#REF!+Staff!$J27),MIN(Staff!$J27,Staff!$L27)),0))))))</f>
        <v>0</v>
      </c>
      <c r="G31" s="567">
        <f>IF(Staff!$K27="Never",IF(G$4&gt;=Staff!$I27,MIN(Staff!$J27,Staff!$L27),0),IF(Staff!$K27="Monthly",IF(G$4=Staff!$I27,MIN(Staff!$J27,Staff!$L27),IF(G$4&gt;Staff!$I27,MIN(Staff!$L27,F31+Staff!$J27),0)),IF(Staff!$K27="Quarterly",IF(G$4=Staff!$I27,MIN(Staff!$J27,Staff!$L27),IF(G$4&gt;Staff!$I27,IFERROR(MIN(Staff!$L27,IF(ISNUMBER(D31),D31,0)+Staff!$J27),Staff!$J27),0)),IF(Staff!$K27="Annually",IF(G$4=Staff!$I27,MIN(Staff!$J27,Staff!$L27),IF(G$4&gt;Staff!$I27,IFERROR(MIN(Staff!$L27,#REF!+Staff!$J27),MIN(Staff!$J27,Staff!$L27)),0))))))</f>
        <v>0</v>
      </c>
      <c r="H31" s="567">
        <f>IF(Staff!$K27="Never",IF(H$4&gt;=Staff!$I27,MIN(Staff!$J27,Staff!$L27),0),IF(Staff!$K27="Monthly",IF(H$4=Staff!$I27,MIN(Staff!$J27,Staff!$L27),IF(H$4&gt;Staff!$I27,MIN(Staff!$L27,G31+Staff!$J27),0)),IF(Staff!$K27="Quarterly",IF(H$4=Staff!$I27,MIN(Staff!$J27,Staff!$L27),IF(H$4&gt;Staff!$I27,IFERROR(MIN(Staff!$L27,IF(ISNUMBER(E31),E31,0)+Staff!$J27),Staff!$J27),0)),IF(Staff!$K27="Annually",IF(H$4=Staff!$I27,MIN(Staff!$J27,Staff!$L27),IF(H$4&gt;Staff!$I27,IFERROR(MIN(Staff!$L27,#REF!+Staff!$J27),MIN(Staff!$J27,Staff!$L27)),0))))))</f>
        <v>0</v>
      </c>
      <c r="I31" s="567">
        <f>IF(Staff!$K27="Never",IF(I$4&gt;=Staff!$I27,MIN(Staff!$J27,Staff!$L27),0),IF(Staff!$K27="Monthly",IF(I$4=Staff!$I27,MIN(Staff!$J27,Staff!$L27),IF(I$4&gt;Staff!$I27,MIN(Staff!$L27,H31+Staff!$J27),0)),IF(Staff!$K27="Quarterly",IF(I$4=Staff!$I27,MIN(Staff!$J27,Staff!$L27),IF(I$4&gt;Staff!$I27,IFERROR(MIN(Staff!$L27,IF(ISNUMBER(F31),F31,0)+Staff!$J27),Staff!$J27),0)),IF(Staff!$K27="Annually",IF(I$4=Staff!$I27,MIN(Staff!$J27,Staff!$L27),IF(I$4&gt;Staff!$I27,IFERROR(MIN(Staff!$L27,#REF!+Staff!$J27),MIN(Staff!$J27,Staff!$L27)),0))))))</f>
        <v>0</v>
      </c>
      <c r="J31" s="567">
        <f>IF(Staff!$K27="Never",IF(J$4&gt;=Staff!$I27,MIN(Staff!$J27,Staff!$L27),0),IF(Staff!$K27="Monthly",IF(J$4=Staff!$I27,MIN(Staff!$J27,Staff!$L27),IF(J$4&gt;Staff!$I27,MIN(Staff!$L27,I31+Staff!$J27),0)),IF(Staff!$K27="Quarterly",IF(J$4=Staff!$I27,MIN(Staff!$J27,Staff!$L27),IF(J$4&gt;Staff!$I27,IFERROR(MIN(Staff!$L27,IF(ISNUMBER(G31),G31,0)+Staff!$J27),Staff!$J27),0)),IF(Staff!$K27="Annually",IF(J$4=Staff!$I27,MIN(Staff!$J27,Staff!$L27),IF(J$4&gt;Staff!$I27,IFERROR(MIN(Staff!$L27,#REF!+Staff!$J27),MIN(Staff!$J27,Staff!$L27)),0))))))</f>
        <v>0</v>
      </c>
      <c r="K31" s="567">
        <f>IF(Staff!$K27="Never",IF(K$4&gt;=Staff!$I27,MIN(Staff!$J27,Staff!$L27),0),IF(Staff!$K27="Monthly",IF(K$4=Staff!$I27,MIN(Staff!$J27,Staff!$L27),IF(K$4&gt;Staff!$I27,MIN(Staff!$L27,J31+Staff!$J27),0)),IF(Staff!$K27="Quarterly",IF(K$4=Staff!$I27,MIN(Staff!$J27,Staff!$L27),IF(K$4&gt;Staff!$I27,IFERROR(MIN(Staff!$L27,IF(ISNUMBER(H31),H31,0)+Staff!$J27),Staff!$J27),0)),IF(Staff!$K27="Annually",IF(K$4=Staff!$I27,MIN(Staff!$J27,Staff!$L27),IF(K$4&gt;Staff!$I27,IFERROR(MIN(Staff!$L27,#REF!+Staff!$J27),MIN(Staff!$J27,Staff!$L27)),0))))))</f>
        <v>0</v>
      </c>
      <c r="L31" s="567">
        <f>IF(Staff!$K27="Never",IF(L$4&gt;=Staff!$I27,MIN(Staff!$J27,Staff!$L27),0),IF(Staff!$K27="Monthly",IF(L$4=Staff!$I27,MIN(Staff!$J27,Staff!$L27),IF(L$4&gt;Staff!$I27,MIN(Staff!$L27,K31+Staff!$J27),0)),IF(Staff!$K27="Quarterly",IF(L$4=Staff!$I27,MIN(Staff!$J27,Staff!$L27),IF(L$4&gt;Staff!$I27,IFERROR(MIN(Staff!$L27,IF(ISNUMBER(I31),I31,0)+Staff!$J27),Staff!$J27),0)),IF(Staff!$K27="Annually",IF(L$4=Staff!$I27,MIN(Staff!$J27,Staff!$L27),IF(L$4&gt;Staff!$I27,IFERROR(MIN(Staff!$L27,#REF!+Staff!$J27),MIN(Staff!$J27,Staff!$L27)),0))))))</f>
        <v>0</v>
      </c>
      <c r="M31" s="567">
        <f>IF(Staff!$K27="Never",IF(M$4&gt;=Staff!$I27,MIN(Staff!$J27,Staff!$L27),0),IF(Staff!$K27="Monthly",IF(M$4=Staff!$I27,MIN(Staff!$J27,Staff!$L27),IF(M$4&gt;Staff!$I27,MIN(Staff!$L27,L31+Staff!$J27),0)),IF(Staff!$K27="Quarterly",IF(M$4=Staff!$I27,MIN(Staff!$J27,Staff!$L27),IF(M$4&gt;Staff!$I27,IFERROR(MIN(Staff!$L27,IF(ISNUMBER(J31),J31,0)+Staff!$J27),Staff!$J27),0)),IF(Staff!$K27="Annually",IF(M$4=Staff!$I27,MIN(Staff!$J27,Staff!$L27),IF(M$4&gt;Staff!$I27,IFERROR(MIN(Staff!$L27,A31+Staff!$J27),MIN(Staff!$J27,Staff!$L27)),0))))))</f>
        <v>0</v>
      </c>
      <c r="N31" s="567">
        <f>IF(Staff!$K27="Never",IF(N$4&gt;=Staff!$I27,MIN(Staff!$J27,Staff!$L27),0),IF(Staff!$K27="Monthly",IF(N$4=Staff!$I27,MIN(Staff!$J27,Staff!$L27),IF(N$4&gt;Staff!$I27,MIN(Staff!$L27,M31+Staff!$J27),0)),IF(Staff!$K27="Quarterly",IF(N$4=Staff!$I27,MIN(Staff!$J27,Staff!$L27),IF(N$4&gt;Staff!$I27,IFERROR(MIN(Staff!$L27,IF(ISNUMBER(K31),K31,0)+Staff!$J27),Staff!$J27),0)),IF(Staff!$K27="Annually",IF(N$4=Staff!$I27,MIN(Staff!$J27,Staff!$L27),IF(N$4&gt;Staff!$I27,IFERROR(MIN(Staff!$L27,B31+Staff!$J27),MIN(Staff!$J27,Staff!$L27)),0))))))</f>
        <v>0</v>
      </c>
      <c r="O31" s="567">
        <f>IF(Staff!$K27="Never",IF(O$4&gt;=Staff!$I27,MIN(Staff!$J27,Staff!$L27),0),IF(Staff!$K27="Monthly",IF(O$4=Staff!$I27,MIN(Staff!$J27,Staff!$L27),IF(O$4&gt;Staff!$I27,MIN(Staff!$L27,N31+Staff!$J27),0)),IF(Staff!$K27="Quarterly",IF(O$4=Staff!$I27,MIN(Staff!$J27,Staff!$L27),IF(O$4&gt;Staff!$I27,IFERROR(MIN(Staff!$L27,IF(ISNUMBER(L31),L31,0)+Staff!$J27),Staff!$J27),0)),IF(Staff!$K27="Annually",IF(O$4=Staff!$I27,MIN(Staff!$J27,Staff!$L27),IF(O$4&gt;Staff!$I27,IFERROR(MIN(Staff!$L27,C31+Staff!$J27),MIN(Staff!$J27,Staff!$L27)),0))))))</f>
        <v>0</v>
      </c>
      <c r="P31" s="567">
        <f>IF(Staff!$K27="Never",IF(P$4&gt;=Staff!$I27,MIN(Staff!$J27,Staff!$L27),0),IF(Staff!$K27="Monthly",IF(P$4=Staff!$I27,MIN(Staff!$J27,Staff!$L27),IF(P$4&gt;Staff!$I27,MIN(Staff!$L27,O31+Staff!$J27),0)),IF(Staff!$K27="Quarterly",IF(P$4=Staff!$I27,MIN(Staff!$J27,Staff!$L27),IF(P$4&gt;Staff!$I27,IFERROR(MIN(Staff!$L27,IF(ISNUMBER(M31),M31,0)+Staff!$J27),Staff!$J27),0)),IF(Staff!$K27="Annually",IF(P$4=Staff!$I27,MIN(Staff!$J27,Staff!$L27),IF(P$4&gt;Staff!$I27,IFERROR(MIN(Staff!$L27,D31+Staff!$J27),MIN(Staff!$J27,Staff!$L27)),0))))))</f>
        <v>0</v>
      </c>
      <c r="Q31" s="567">
        <f>IF(Staff!$K27="Never",IF(Q$4&gt;=Staff!$I27,MIN(Staff!$J27,Staff!$L27),0),IF(Staff!$K27="Monthly",IF(Q$4=Staff!$I27,MIN(Staff!$J27,Staff!$L27),IF(Q$4&gt;Staff!$I27,MIN(Staff!$L27,P31+Staff!$J27),0)),IF(Staff!$K27="Quarterly",IF(Q$4=Staff!$I27,MIN(Staff!$J27,Staff!$L27),IF(Q$4&gt;Staff!$I27,IFERROR(MIN(Staff!$L27,IF(ISNUMBER(N31),N31,0)+Staff!$J27),Staff!$J27),0)),IF(Staff!$K27="Annually",IF(Q$4=Staff!$I27,MIN(Staff!$J27,Staff!$L27),IF(Q$4&gt;Staff!$I27,IFERROR(MIN(Staff!$L27,E31+Staff!$J27),MIN(Staff!$J27,Staff!$L27)),0))))))</f>
        <v>0</v>
      </c>
      <c r="R31" s="567">
        <f>IF(Staff!$K27="Never",IF(R$4&gt;=Staff!$I27,MIN(Staff!$J27,Staff!$L27),0),IF(Staff!$K27="Monthly",IF(R$4=Staff!$I27,MIN(Staff!$J27,Staff!$L27),IF(R$4&gt;Staff!$I27,MIN(Staff!$L27,Q31+Staff!$J27),0)),IF(Staff!$K27="Quarterly",IF(R$4=Staff!$I27,MIN(Staff!$J27,Staff!$L27),IF(R$4&gt;Staff!$I27,IFERROR(MIN(Staff!$L27,IF(ISNUMBER(O31),O31,0)+Staff!$J27),Staff!$J27),0)),IF(Staff!$K27="Annually",IF(R$4=Staff!$I27,MIN(Staff!$J27,Staff!$L27),IF(R$4&gt;Staff!$I27,IFERROR(MIN(Staff!$L27,F31+Staff!$J27),MIN(Staff!$J27,Staff!$L27)),0))))))</f>
        <v>0</v>
      </c>
      <c r="S31" s="567">
        <f>IF(Staff!$K27="Never",IF(S$4&gt;=Staff!$I27,MIN(Staff!$J27,Staff!$L27),0),IF(Staff!$K27="Monthly",IF(S$4=Staff!$I27,MIN(Staff!$J27,Staff!$L27),IF(S$4&gt;Staff!$I27,MIN(Staff!$L27,R31+Staff!$J27),0)),IF(Staff!$K27="Quarterly",IF(S$4=Staff!$I27,MIN(Staff!$J27,Staff!$L27),IF(S$4&gt;Staff!$I27,IFERROR(MIN(Staff!$L27,IF(ISNUMBER(P31),P31,0)+Staff!$J27),Staff!$J27),0)),IF(Staff!$K27="Annually",IF(S$4=Staff!$I27,MIN(Staff!$J27,Staff!$L27),IF(S$4&gt;Staff!$I27,IFERROR(MIN(Staff!$L27,G31+Staff!$J27),MIN(Staff!$J27,Staff!$L27)),0))))))</f>
        <v>0</v>
      </c>
      <c r="T31" s="567">
        <f>IF(Staff!$K27="Never",IF(T$4&gt;=Staff!$I27,MIN(Staff!$J27,Staff!$L27),0),IF(Staff!$K27="Monthly",IF(T$4=Staff!$I27,MIN(Staff!$J27,Staff!$L27),IF(T$4&gt;Staff!$I27,MIN(Staff!$L27,S31+Staff!$J27),0)),IF(Staff!$K27="Quarterly",IF(T$4=Staff!$I27,MIN(Staff!$J27,Staff!$L27),IF(T$4&gt;Staff!$I27,IFERROR(MIN(Staff!$L27,IF(ISNUMBER(Q31),Q31,0)+Staff!$J27),Staff!$J27),0)),IF(Staff!$K27="Annually",IF(T$4=Staff!$I27,MIN(Staff!$J27,Staff!$L27),IF(T$4&gt;Staff!$I27,IFERROR(MIN(Staff!$L27,H31+Staff!$J27),MIN(Staff!$J27,Staff!$L27)),0))))))</f>
        <v>0</v>
      </c>
      <c r="U31" s="567">
        <f>IF(Staff!$K27="Never",IF(U$4&gt;=Staff!$I27,MIN(Staff!$J27,Staff!$L27),0),IF(Staff!$K27="Monthly",IF(U$4=Staff!$I27,MIN(Staff!$J27,Staff!$L27),IF(U$4&gt;Staff!$I27,MIN(Staff!$L27,T31+Staff!$J27),0)),IF(Staff!$K27="Quarterly",IF(U$4=Staff!$I27,MIN(Staff!$J27,Staff!$L27),IF(U$4&gt;Staff!$I27,IFERROR(MIN(Staff!$L27,IF(ISNUMBER(R31),R31,0)+Staff!$J27),Staff!$J27),0)),IF(Staff!$K27="Annually",IF(U$4=Staff!$I27,MIN(Staff!$J27,Staff!$L27),IF(U$4&gt;Staff!$I27,IFERROR(MIN(Staff!$L27,I31+Staff!$J27),MIN(Staff!$J27,Staff!$L27)),0))))))</f>
        <v>0</v>
      </c>
      <c r="V31" s="567">
        <f>IF(Staff!$K27="Never",IF(V$4&gt;=Staff!$I27,MIN(Staff!$J27,Staff!$L27),0),IF(Staff!$K27="Monthly",IF(V$4=Staff!$I27,MIN(Staff!$J27,Staff!$L27),IF(V$4&gt;Staff!$I27,MIN(Staff!$L27,U31+Staff!$J27),0)),IF(Staff!$K27="Quarterly",IF(V$4=Staff!$I27,MIN(Staff!$J27,Staff!$L27),IF(V$4&gt;Staff!$I27,IFERROR(MIN(Staff!$L27,IF(ISNUMBER(S31),S31,0)+Staff!$J27),Staff!$J27),0)),IF(Staff!$K27="Annually",IF(V$4=Staff!$I27,MIN(Staff!$J27,Staff!$L27),IF(V$4&gt;Staff!$I27,IFERROR(MIN(Staff!$L27,J31+Staff!$J27),MIN(Staff!$J27,Staff!$L27)),0))))))</f>
        <v>0</v>
      </c>
      <c r="W31" s="567">
        <f>IF(Staff!$K27="Never",IF(W$4&gt;=Staff!$I27,MIN(Staff!$J27,Staff!$L27),0),IF(Staff!$K27="Monthly",IF(W$4=Staff!$I27,MIN(Staff!$J27,Staff!$L27),IF(W$4&gt;Staff!$I27,MIN(Staff!$L27,V31+Staff!$J27),0)),IF(Staff!$K27="Quarterly",IF(W$4=Staff!$I27,MIN(Staff!$J27,Staff!$L27),IF(W$4&gt;Staff!$I27,IFERROR(MIN(Staff!$L27,IF(ISNUMBER(T31),T31,0)+Staff!$J27),Staff!$J27),0)),IF(Staff!$K27="Annually",IF(W$4=Staff!$I27,MIN(Staff!$J27,Staff!$L27),IF(W$4&gt;Staff!$I27,IFERROR(MIN(Staff!$L27,K31+Staff!$J27),MIN(Staff!$J27,Staff!$L27)),0))))))</f>
        <v>0</v>
      </c>
      <c r="X31" s="567">
        <f>IF(Staff!$K27="Never",IF(X$4&gt;=Staff!$I27,MIN(Staff!$J27,Staff!$L27),0),IF(Staff!$K27="Monthly",IF(X$4=Staff!$I27,MIN(Staff!$J27,Staff!$L27),IF(X$4&gt;Staff!$I27,MIN(Staff!$L27,W31+Staff!$J27),0)),IF(Staff!$K27="Quarterly",IF(X$4=Staff!$I27,MIN(Staff!$J27,Staff!$L27),IF(X$4&gt;Staff!$I27,IFERROR(MIN(Staff!$L27,IF(ISNUMBER(U31),U31,0)+Staff!$J27),Staff!$J27),0)),IF(Staff!$K27="Annually",IF(X$4=Staff!$I27,MIN(Staff!$J27,Staff!$L27),IF(X$4&gt;Staff!$I27,IFERROR(MIN(Staff!$L27,L31+Staff!$J27),MIN(Staff!$J27,Staff!$L27)),0))))))</f>
        <v>0</v>
      </c>
      <c r="Y31" s="567">
        <f>IF(Staff!$K27="Never",IF(Y$4&gt;=Staff!$I27,MIN(Staff!$J27,Staff!$L27),0),IF(Staff!$K27="Monthly",IF(Y$4=Staff!$I27,MIN(Staff!$J27,Staff!$L27),IF(Y$4&gt;Staff!$I27,MIN(Staff!$L27,X31+Staff!$J27),0)),IF(Staff!$K27="Quarterly",IF(Y$4=Staff!$I27,MIN(Staff!$J27,Staff!$L27),IF(Y$4&gt;Staff!$I27,IFERROR(MIN(Staff!$L27,IF(ISNUMBER(V31),V31,0)+Staff!$J27),Staff!$J27),0)),IF(Staff!$K27="Annually",IF(Y$4=Staff!$I27,MIN(Staff!$J27,Staff!$L27),IF(Y$4&gt;Staff!$I27,IFERROR(MIN(Staff!$L27,M31+Staff!$J27),MIN(Staff!$J27,Staff!$L27)),0))))))</f>
        <v>0</v>
      </c>
      <c r="Z31" s="567">
        <f>IF(Staff!$K27="Never",IF(Z$4&gt;=Staff!$I27,MIN(Staff!$J27,Staff!$L27),0),IF(Staff!$K27="Monthly",IF(Z$4=Staff!$I27,MIN(Staff!$J27,Staff!$L27),IF(Z$4&gt;Staff!$I27,MIN(Staff!$L27,Y31+Staff!$J27),0)),IF(Staff!$K27="Quarterly",IF(Z$4=Staff!$I27,MIN(Staff!$J27,Staff!$L27),IF(Z$4&gt;Staff!$I27,IFERROR(MIN(Staff!$L27,IF(ISNUMBER(W31),W31,0)+Staff!$J27),Staff!$J27),0)),IF(Staff!$K27="Annually",IF(Z$4=Staff!$I27,MIN(Staff!$J27,Staff!$L27),IF(Z$4&gt;Staff!$I27,IFERROR(MIN(Staff!$L27,N31+Staff!$J27),MIN(Staff!$J27,Staff!$L27)),0))))))</f>
        <v>0</v>
      </c>
      <c r="AA31" s="567">
        <f>IF(Staff!$K27="Never",IF(AA$4&gt;=Staff!$I27,MIN(Staff!$J27,Staff!$L27),0),IF(Staff!$K27="Monthly",IF(AA$4=Staff!$I27,MIN(Staff!$J27,Staff!$L27),IF(AA$4&gt;Staff!$I27,MIN(Staff!$L27,Z31+Staff!$J27),0)),IF(Staff!$K27="Quarterly",IF(AA$4=Staff!$I27,MIN(Staff!$J27,Staff!$L27),IF(AA$4&gt;Staff!$I27,IFERROR(MIN(Staff!$L27,IF(ISNUMBER(X31),X31,0)+Staff!$J27),Staff!$J27),0)),IF(Staff!$K27="Annually",IF(AA$4=Staff!$I27,MIN(Staff!$J27,Staff!$L27),IF(AA$4&gt;Staff!$I27,IFERROR(MIN(Staff!$L27,O31+Staff!$J27),MIN(Staff!$J27,Staff!$L27)),0))))))</f>
        <v>0</v>
      </c>
      <c r="AB31" s="567">
        <f>IF(Staff!$K27="Never",IF(AB$4&gt;=Staff!$I27,MIN(Staff!$J27,Staff!$L27),0),IF(Staff!$K27="Monthly",IF(AB$4=Staff!$I27,MIN(Staff!$J27,Staff!$L27),IF(AB$4&gt;Staff!$I27,MIN(Staff!$L27,AA31+Staff!$J27),0)),IF(Staff!$K27="Quarterly",IF(AB$4=Staff!$I27,MIN(Staff!$J27,Staff!$L27),IF(AB$4&gt;Staff!$I27,IFERROR(MIN(Staff!$L27,IF(ISNUMBER(Y31),Y31,0)+Staff!$J27),Staff!$J27),0)),IF(Staff!$K27="Annually",IF(AB$4=Staff!$I27,MIN(Staff!$J27,Staff!$L27),IF(AB$4&gt;Staff!$I27,IFERROR(MIN(Staff!$L27,P31+Staff!$J27),MIN(Staff!$J27,Staff!$L27)),0))))))</f>
        <v>0</v>
      </c>
      <c r="AC31" s="567">
        <f>IF(Staff!$K27="Never",IF(AC$4&gt;=Staff!$I27,MIN(Staff!$J27,Staff!$L27),0),IF(Staff!$K27="Monthly",IF(AC$4=Staff!$I27,MIN(Staff!$J27,Staff!$L27),IF(AC$4&gt;Staff!$I27,MIN(Staff!$L27,AB31+Staff!$J27),0)),IF(Staff!$K27="Quarterly",IF(AC$4=Staff!$I27,MIN(Staff!$J27,Staff!$L27),IF(AC$4&gt;Staff!$I27,IFERROR(MIN(Staff!$L27,IF(ISNUMBER(Z31),Z31,0)+Staff!$J27),Staff!$J27),0)),IF(Staff!$K27="Annually",IF(AC$4=Staff!$I27,MIN(Staff!$J27,Staff!$L27),IF(AC$4&gt;Staff!$I27,IFERROR(MIN(Staff!$L27,Q31+Staff!$J27),MIN(Staff!$J27,Staff!$L27)),0))))))</f>
        <v>0</v>
      </c>
      <c r="AD31" s="567">
        <f>IF(Staff!$K27="Never",IF(AD$4&gt;=Staff!$I27,MIN(Staff!$J27,Staff!$L27),0),IF(Staff!$K27="Monthly",IF(AD$4=Staff!$I27,MIN(Staff!$J27,Staff!$L27),IF(AD$4&gt;Staff!$I27,MIN(Staff!$L27,AC31+Staff!$J27),0)),IF(Staff!$K27="Quarterly",IF(AD$4=Staff!$I27,MIN(Staff!$J27,Staff!$L27),IF(AD$4&gt;Staff!$I27,IFERROR(MIN(Staff!$L27,IF(ISNUMBER(AA31),AA31,0)+Staff!$J27),Staff!$J27),0)),IF(Staff!$K27="Annually",IF(AD$4=Staff!$I27,MIN(Staff!$J27,Staff!$L27),IF(AD$4&gt;Staff!$I27,IFERROR(MIN(Staff!$L27,R31+Staff!$J27),MIN(Staff!$J27,Staff!$L27)),0))))))</f>
        <v>0</v>
      </c>
      <c r="AE31" s="567">
        <f>IF(Staff!$K27="Never",IF(AE$4&gt;=Staff!$I27,MIN(Staff!$J27,Staff!$L27),0),IF(Staff!$K27="Monthly",IF(AE$4=Staff!$I27,MIN(Staff!$J27,Staff!$L27),IF(AE$4&gt;Staff!$I27,MIN(Staff!$L27,AD31+Staff!$J27),0)),IF(Staff!$K27="Quarterly",IF(AE$4=Staff!$I27,MIN(Staff!$J27,Staff!$L27),IF(AE$4&gt;Staff!$I27,IFERROR(MIN(Staff!$L27,IF(ISNUMBER(AB31),AB31,0)+Staff!$J27),Staff!$J27),0)),IF(Staff!$K27="Annually",IF(AE$4=Staff!$I27,MIN(Staff!$J27,Staff!$L27),IF(AE$4&gt;Staff!$I27,IFERROR(MIN(Staff!$L27,S31+Staff!$J27),MIN(Staff!$J27,Staff!$L27)),0))))))</f>
        <v>0</v>
      </c>
      <c r="AF31" s="567">
        <f>IF(Staff!$K27="Never",IF(AF$4&gt;=Staff!$I27,MIN(Staff!$J27,Staff!$L27),0),IF(Staff!$K27="Monthly",IF(AF$4=Staff!$I27,MIN(Staff!$J27,Staff!$L27),IF(AF$4&gt;Staff!$I27,MIN(Staff!$L27,AE31+Staff!$J27),0)),IF(Staff!$K27="Quarterly",IF(AF$4=Staff!$I27,MIN(Staff!$J27,Staff!$L27),IF(AF$4&gt;Staff!$I27,IFERROR(MIN(Staff!$L27,IF(ISNUMBER(AC31),AC31,0)+Staff!$J27),Staff!$J27),0)),IF(Staff!$K27="Annually",IF(AF$4=Staff!$I27,MIN(Staff!$J27,Staff!$L27),IF(AF$4&gt;Staff!$I27,IFERROR(MIN(Staff!$L27,T31+Staff!$J27),MIN(Staff!$J27,Staff!$L27)),0))))))</f>
        <v>0</v>
      </c>
      <c r="AG31" s="567">
        <f>IF(Staff!$K27="Never",IF(AG$4&gt;=Staff!$I27,MIN(Staff!$J27,Staff!$L27),0),IF(Staff!$K27="Monthly",IF(AG$4=Staff!$I27,MIN(Staff!$J27,Staff!$L27),IF(AG$4&gt;Staff!$I27,MIN(Staff!$L27,AF31+Staff!$J27),0)),IF(Staff!$K27="Quarterly",IF(AG$4=Staff!$I27,MIN(Staff!$J27,Staff!$L27),IF(AG$4&gt;Staff!$I27,IFERROR(MIN(Staff!$L27,IF(ISNUMBER(AD31),AD31,0)+Staff!$J27),Staff!$J27),0)),IF(Staff!$K27="Annually",IF(AG$4=Staff!$I27,MIN(Staff!$J27,Staff!$L27),IF(AG$4&gt;Staff!$I27,IFERROR(MIN(Staff!$L27,U31+Staff!$J27),MIN(Staff!$J27,Staff!$L27)),0))))))</f>
        <v>0</v>
      </c>
      <c r="AH31" s="567">
        <f>IF(Staff!$K27="Never",IF(AH$4&gt;=Staff!$I27,MIN(Staff!$J27,Staff!$L27),0),IF(Staff!$K27="Monthly",IF(AH$4=Staff!$I27,MIN(Staff!$J27,Staff!$L27),IF(AH$4&gt;Staff!$I27,MIN(Staff!$L27,AG31+Staff!$J27),0)),IF(Staff!$K27="Quarterly",IF(AH$4=Staff!$I27,MIN(Staff!$J27,Staff!$L27),IF(AH$4&gt;Staff!$I27,IFERROR(MIN(Staff!$L27,IF(ISNUMBER(AE31),AE31,0)+Staff!$J27),Staff!$J27),0)),IF(Staff!$K27="Annually",IF(AH$4=Staff!$I27,MIN(Staff!$J27,Staff!$L27),IF(AH$4&gt;Staff!$I27,IFERROR(MIN(Staff!$L27,V31+Staff!$J27),MIN(Staff!$J27,Staff!$L27)),0))))))</f>
        <v>0</v>
      </c>
      <c r="AI31" s="567">
        <f>IF(Staff!$K27="Never",IF(AI$4&gt;=Staff!$I27,MIN(Staff!$J27,Staff!$L27),0),IF(Staff!$K27="Monthly",IF(AI$4=Staff!$I27,MIN(Staff!$J27,Staff!$L27),IF(AI$4&gt;Staff!$I27,MIN(Staff!$L27,AH31+Staff!$J27),0)),IF(Staff!$K27="Quarterly",IF(AI$4=Staff!$I27,MIN(Staff!$J27,Staff!$L27),IF(AI$4&gt;Staff!$I27,IFERROR(MIN(Staff!$L27,IF(ISNUMBER(AF31),AF31,0)+Staff!$J27),Staff!$J27),0)),IF(Staff!$K27="Annually",IF(AI$4=Staff!$I27,MIN(Staff!$J27,Staff!$L27),IF(AI$4&gt;Staff!$I27,IFERROR(MIN(Staff!$L27,W31+Staff!$J27),MIN(Staff!$J27,Staff!$L27)),0))))))</f>
        <v>0</v>
      </c>
      <c r="AJ31" s="567">
        <f>IF(Staff!$K27="Never",IF(AJ$4&gt;=Staff!$I27,MIN(Staff!$J27,Staff!$L27),0),IF(Staff!$K27="Monthly",IF(AJ$4=Staff!$I27,MIN(Staff!$J27,Staff!$L27),IF(AJ$4&gt;Staff!$I27,MIN(Staff!$L27,AI31+Staff!$J27),0)),IF(Staff!$K27="Quarterly",IF(AJ$4=Staff!$I27,MIN(Staff!$J27,Staff!$L27),IF(AJ$4&gt;Staff!$I27,IFERROR(MIN(Staff!$L27,IF(ISNUMBER(AG31),AG31,0)+Staff!$J27),Staff!$J27),0)),IF(Staff!$K27="Annually",IF(AJ$4=Staff!$I27,MIN(Staff!$J27,Staff!$L27),IF(AJ$4&gt;Staff!$I27,IFERROR(MIN(Staff!$L27,X31+Staff!$J27),MIN(Staff!$J27,Staff!$L27)),0))))))</f>
        <v>0</v>
      </c>
      <c r="AK31" s="567">
        <f>IF(Staff!$K27="Never",IF(AK$4&gt;=Staff!$I27,MIN(Staff!$J27,Staff!$L27),0),IF(Staff!$K27="Monthly",IF(AK$4=Staff!$I27,MIN(Staff!$J27,Staff!$L27),IF(AK$4&gt;Staff!$I27,MIN(Staff!$L27,AJ31+Staff!$J27),0)),IF(Staff!$K27="Quarterly",IF(AK$4=Staff!$I27,MIN(Staff!$J27,Staff!$L27),IF(AK$4&gt;Staff!$I27,IFERROR(MIN(Staff!$L27,IF(ISNUMBER(AH31),AH31,0)+Staff!$J27),Staff!$J27),0)),IF(Staff!$K27="Annually",IF(AK$4=Staff!$I27,MIN(Staff!$J27,Staff!$L27),IF(AK$4&gt;Staff!$I27,IFERROR(MIN(Staff!$L27,Y31+Staff!$J27),MIN(Staff!$J27,Staff!$L27)),0))))))</f>
        <v>0</v>
      </c>
      <c r="AL31" s="567">
        <f>IF(Staff!$K27="Never",IF(AL$4&gt;=Staff!$I27,MIN(Staff!$J27,Staff!$L27),0),IF(Staff!$K27="Monthly",IF(AL$4=Staff!$I27,MIN(Staff!$J27,Staff!$L27),IF(AL$4&gt;Staff!$I27,MIN(Staff!$L27,AK31+Staff!$J27),0)),IF(Staff!$K27="Quarterly",IF(AL$4=Staff!$I27,MIN(Staff!$J27,Staff!$L27),IF(AL$4&gt;Staff!$I27,IFERROR(MIN(Staff!$L27,IF(ISNUMBER(AI31),AI31,0)+Staff!$J27),Staff!$J27),0)),IF(Staff!$K27="Annually",IF(AL$4=Staff!$I27,MIN(Staff!$J27,Staff!$L27),IF(AL$4&gt;Staff!$I27,IFERROR(MIN(Staff!$L27,Z31+Staff!$J27),MIN(Staff!$J27,Staff!$L27)),0))))))</f>
        <v>0</v>
      </c>
      <c r="AM31" s="567">
        <f>IF(Staff!$K27="Never",IF(AM$4&gt;=Staff!$I27,MIN(Staff!$J27,Staff!$L27),0),IF(Staff!$K27="Monthly",IF(AM$4=Staff!$I27,MIN(Staff!$J27,Staff!$L27),IF(AM$4&gt;Staff!$I27,MIN(Staff!$L27,AL31+Staff!$J27),0)),IF(Staff!$K27="Quarterly",IF(AM$4=Staff!$I27,MIN(Staff!$J27,Staff!$L27),IF(AM$4&gt;Staff!$I27,IFERROR(MIN(Staff!$L27,IF(ISNUMBER(AJ31),AJ31,0)+Staff!$J27),Staff!$J27),0)),IF(Staff!$K27="Annually",IF(AM$4=Staff!$I27,MIN(Staff!$J27,Staff!$L27),IF(AM$4&gt;Staff!$I27,IFERROR(MIN(Staff!$L27,AA31+Staff!$J27),MIN(Staff!$J27,Staff!$L27)),0))))))</f>
        <v>0</v>
      </c>
      <c r="AN31" s="567">
        <f>IF(Staff!$K27="Never",IF(AN$4&gt;=Staff!$I27,MIN(Staff!$J27,Staff!$L27),0),IF(Staff!$K27="Monthly",IF(AN$4=Staff!$I27,MIN(Staff!$J27,Staff!$L27),IF(AN$4&gt;Staff!$I27,MIN(Staff!$L27,AM31+Staff!$J27),0)),IF(Staff!$K27="Quarterly",IF(AN$4=Staff!$I27,MIN(Staff!$J27,Staff!$L27),IF(AN$4&gt;Staff!$I27,IFERROR(MIN(Staff!$L27,IF(ISNUMBER(AK31),AK31,0)+Staff!$J27),Staff!$J27),0)),IF(Staff!$K27="Annually",IF(AN$4=Staff!$I27,MIN(Staff!$J27,Staff!$L27),IF(AN$4&gt;Staff!$I27,IFERROR(MIN(Staff!$L27,AB31+Staff!$J27),MIN(Staff!$J27,Staff!$L27)),0))))))</f>
        <v>0</v>
      </c>
      <c r="AO31" s="567">
        <f>IF(Staff!$K27="Never",IF(AO$4&gt;=Staff!$I27,MIN(Staff!$J27,Staff!$L27),0),IF(Staff!$K27="Monthly",IF(AO$4=Staff!$I27,MIN(Staff!$J27,Staff!$L27),IF(AO$4&gt;Staff!$I27,MIN(Staff!$L27,AN31+Staff!$J27),0)),IF(Staff!$K27="Quarterly",IF(AO$4=Staff!$I27,MIN(Staff!$J27,Staff!$L27),IF(AO$4&gt;Staff!$I27,IFERROR(MIN(Staff!$L27,IF(ISNUMBER(AL31),AL31,0)+Staff!$J27),Staff!$J27),0)),IF(Staff!$K27="Annually",IF(AO$4=Staff!$I27,MIN(Staff!$J27,Staff!$L27),IF(AO$4&gt;Staff!$I27,IFERROR(MIN(Staff!$L27,AC31+Staff!$J27),MIN(Staff!$J27,Staff!$L27)),0))))))</f>
        <v>0</v>
      </c>
      <c r="AP31" s="567">
        <f>IF(Staff!$K27="Never",IF(AP$4&gt;=Staff!$I27,MIN(Staff!$J27,Staff!$L27),0),IF(Staff!$K27="Monthly",IF(AP$4=Staff!$I27,MIN(Staff!$J27,Staff!$L27),IF(AP$4&gt;Staff!$I27,MIN(Staff!$L27,AO31+Staff!$J27),0)),IF(Staff!$K27="Quarterly",IF(AP$4=Staff!$I27,MIN(Staff!$J27,Staff!$L27),IF(AP$4&gt;Staff!$I27,IFERROR(MIN(Staff!$L27,IF(ISNUMBER(AM31),AM31,0)+Staff!$J27),Staff!$J27),0)),IF(Staff!$K27="Annually",IF(AP$4=Staff!$I27,MIN(Staff!$J27,Staff!$L27),IF(AP$4&gt;Staff!$I27,IFERROR(MIN(Staff!$L27,AD31+Staff!$J27),MIN(Staff!$J27,Staff!$L27)),0))))))</f>
        <v>0</v>
      </c>
      <c r="AQ31" s="567">
        <f>IF(Staff!$K27="Never",IF(AQ$4&gt;=Staff!$I27,MIN(Staff!$J27,Staff!$L27),0),IF(Staff!$K27="Monthly",IF(AQ$4=Staff!$I27,MIN(Staff!$J27,Staff!$L27),IF(AQ$4&gt;Staff!$I27,MIN(Staff!$L27,AP31+Staff!$J27),0)),IF(Staff!$K27="Quarterly",IF(AQ$4=Staff!$I27,MIN(Staff!$J27,Staff!$L27),IF(AQ$4&gt;Staff!$I27,IFERROR(MIN(Staff!$L27,IF(ISNUMBER(AN31),AN31,0)+Staff!$J27),Staff!$J27),0)),IF(Staff!$K27="Annually",IF(AQ$4=Staff!$I27,MIN(Staff!$J27,Staff!$L27),IF(AQ$4&gt;Staff!$I27,IFERROR(MIN(Staff!$L27,AE31+Staff!$J27),MIN(Staff!$J27,Staff!$L27)),0))))))</f>
        <v>0</v>
      </c>
      <c r="AR31" s="567">
        <f>IF(Staff!$K27="Never",IF(AR$4&gt;=Staff!$I27,MIN(Staff!$J27,Staff!$L27),0),IF(Staff!$K27="Monthly",IF(AR$4=Staff!$I27,MIN(Staff!$J27,Staff!$L27),IF(AR$4&gt;Staff!$I27,MIN(Staff!$L27,AQ31+Staff!$J27),0)),IF(Staff!$K27="Quarterly",IF(AR$4=Staff!$I27,MIN(Staff!$J27,Staff!$L27),IF(AR$4&gt;Staff!$I27,IFERROR(MIN(Staff!$L27,IF(ISNUMBER(AO31),AO31,0)+Staff!$J27),Staff!$J27),0)),IF(Staff!$K27="Annually",IF(AR$4=Staff!$I27,MIN(Staff!$J27,Staff!$L27),IF(AR$4&gt;Staff!$I27,IFERROR(MIN(Staff!$L27,AF31+Staff!$J27),MIN(Staff!$J27,Staff!$L27)),0))))))</f>
        <v>0</v>
      </c>
      <c r="AS31" s="567">
        <f>IF(Staff!$K27="Never",IF(AS$4&gt;=Staff!$I27,MIN(Staff!$J27,Staff!$L27),0),IF(Staff!$K27="Monthly",IF(AS$4=Staff!$I27,MIN(Staff!$J27,Staff!$L27),IF(AS$4&gt;Staff!$I27,MIN(Staff!$L27,AR31+Staff!$J27),0)),IF(Staff!$K27="Quarterly",IF(AS$4=Staff!$I27,MIN(Staff!$J27,Staff!$L27),IF(AS$4&gt;Staff!$I27,IFERROR(MIN(Staff!$L27,IF(ISNUMBER(AP31),AP31,0)+Staff!$J27),Staff!$J27),0)),IF(Staff!$K27="Annually",IF(AS$4=Staff!$I27,MIN(Staff!$J27,Staff!$L27),IF(AS$4&gt;Staff!$I27,IFERROR(MIN(Staff!$L27,AG31+Staff!$J27),MIN(Staff!$J27,Staff!$L27)),0))))))</f>
        <v>0</v>
      </c>
      <c r="AT31" s="567">
        <f>IF(Staff!$K27="Never",IF(AT$4&gt;=Staff!$I27,MIN(Staff!$J27,Staff!$L27),0),IF(Staff!$K27="Monthly",IF(AT$4=Staff!$I27,MIN(Staff!$J27,Staff!$L27),IF(AT$4&gt;Staff!$I27,MIN(Staff!$L27,AS31+Staff!$J27),0)),IF(Staff!$K27="Quarterly",IF(AT$4=Staff!$I27,MIN(Staff!$J27,Staff!$L27),IF(AT$4&gt;Staff!$I27,IFERROR(MIN(Staff!$L27,IF(ISNUMBER(AQ31),AQ31,0)+Staff!$J27),Staff!$J27),0)),IF(Staff!$K27="Annually",IF(AT$4=Staff!$I27,MIN(Staff!$J27,Staff!$L27),IF(AT$4&gt;Staff!$I27,IFERROR(MIN(Staff!$L27,AH31+Staff!$J27),MIN(Staff!$J27,Staff!$L27)),0))))))</f>
        <v>0</v>
      </c>
      <c r="AU31" s="567">
        <f>IF(Staff!$K27="Never",IF(AU$4&gt;=Staff!$I27,MIN(Staff!$J27,Staff!$L27),0),IF(Staff!$K27="Monthly",IF(AU$4=Staff!$I27,MIN(Staff!$J27,Staff!$L27),IF(AU$4&gt;Staff!$I27,MIN(Staff!$L27,AT31+Staff!$J27),0)),IF(Staff!$K27="Quarterly",IF(AU$4=Staff!$I27,MIN(Staff!$J27,Staff!$L27),IF(AU$4&gt;Staff!$I27,IFERROR(MIN(Staff!$L27,IF(ISNUMBER(AR31),AR31,0)+Staff!$J27),Staff!$J27),0)),IF(Staff!$K27="Annually",IF(AU$4=Staff!$I27,MIN(Staff!$J27,Staff!$L27),IF(AU$4&gt;Staff!$I27,IFERROR(MIN(Staff!$L27,AI31+Staff!$J27),MIN(Staff!$J27,Staff!$L27)),0))))))</f>
        <v>0</v>
      </c>
      <c r="AV31" s="567">
        <f>IF(Staff!$K27="Never",IF(AV$4&gt;=Staff!$I27,MIN(Staff!$J27,Staff!$L27),0),IF(Staff!$K27="Monthly",IF(AV$4=Staff!$I27,MIN(Staff!$J27,Staff!$L27),IF(AV$4&gt;Staff!$I27,MIN(Staff!$L27,AU31+Staff!$J27),0)),IF(Staff!$K27="Quarterly",IF(AV$4=Staff!$I27,MIN(Staff!$J27,Staff!$L27),IF(AV$4&gt;Staff!$I27,IFERROR(MIN(Staff!$L27,IF(ISNUMBER(AS31),AS31,0)+Staff!$J27),Staff!$J27),0)),IF(Staff!$K27="Annually",IF(AV$4=Staff!$I27,MIN(Staff!$J27,Staff!$L27),IF(AV$4&gt;Staff!$I27,IFERROR(MIN(Staff!$L27,AJ31+Staff!$J27),MIN(Staff!$J27,Staff!$L27)),0))))))</f>
        <v>0</v>
      </c>
      <c r="AW31" s="567">
        <f>IF(Staff!$K27="Never",IF(AW$4&gt;=Staff!$I27,MIN(Staff!$J27,Staff!$L27),0),IF(Staff!$K27="Monthly",IF(AW$4=Staff!$I27,MIN(Staff!$J27,Staff!$L27),IF(AW$4&gt;Staff!$I27,MIN(Staff!$L27,AV31+Staff!$J27),0)),IF(Staff!$K27="Quarterly",IF(AW$4=Staff!$I27,MIN(Staff!$J27,Staff!$L27),IF(AW$4&gt;Staff!$I27,IFERROR(MIN(Staff!$L27,IF(ISNUMBER(AT31),AT31,0)+Staff!$J27),Staff!$J27),0)),IF(Staff!$K27="Annually",IF(AW$4=Staff!$I27,MIN(Staff!$J27,Staff!$L27),IF(AW$4&gt;Staff!$I27,IFERROR(MIN(Staff!$L27,AK31+Staff!$J27),MIN(Staff!$J27,Staff!$L27)),0))))))</f>
        <v>0</v>
      </c>
      <c r="AX31" s="567">
        <f>IF(Staff!$K27="Never",IF(AX$4&gt;=Staff!$I27,MIN(Staff!$J27,Staff!$L27),0),IF(Staff!$K27="Monthly",IF(AX$4=Staff!$I27,MIN(Staff!$J27,Staff!$L27),IF(AX$4&gt;Staff!$I27,MIN(Staff!$L27,AW31+Staff!$J27),0)),IF(Staff!$K27="Quarterly",IF(AX$4=Staff!$I27,MIN(Staff!$J27,Staff!$L27),IF(AX$4&gt;Staff!$I27,IFERROR(MIN(Staff!$L27,IF(ISNUMBER(AU31),AU31,0)+Staff!$J27),Staff!$J27),0)),IF(Staff!$K27="Annually",IF(AX$4=Staff!$I27,MIN(Staff!$J27,Staff!$L27),IF(AX$4&gt;Staff!$I27,IFERROR(MIN(Staff!$L27,AL31+Staff!$J27),MIN(Staff!$J27,Staff!$L27)),0))))))</f>
        <v>0</v>
      </c>
      <c r="AY31" s="567">
        <f>IF(Staff!$K27="Never",IF(AY$4&gt;=Staff!$I27,MIN(Staff!$J27,Staff!$L27),0),IF(Staff!$K27="Monthly",IF(AY$4=Staff!$I27,MIN(Staff!$J27,Staff!$L27),IF(AY$4&gt;Staff!$I27,MIN(Staff!$L27,AX31+Staff!$J27),0)),IF(Staff!$K27="Quarterly",IF(AY$4=Staff!$I27,MIN(Staff!$J27,Staff!$L27),IF(AY$4&gt;Staff!$I27,IFERROR(MIN(Staff!$L27,IF(ISNUMBER(AV31),AV31,0)+Staff!$J27),Staff!$J27),0)),IF(Staff!$K27="Annually",IF(AY$4=Staff!$I27,MIN(Staff!$J27,Staff!$L27),IF(AY$4&gt;Staff!$I27,IFERROR(MIN(Staff!$L27,AM31+Staff!$J27),MIN(Staff!$J27,Staff!$L27)),0))))))</f>
        <v>0</v>
      </c>
      <c r="AZ31" s="567">
        <f>IF(Staff!$K27="Never",IF(AZ$4&gt;=Staff!$I27,MIN(Staff!$J27,Staff!$L27),0),IF(Staff!$K27="Monthly",IF(AZ$4=Staff!$I27,MIN(Staff!$J27,Staff!$L27),IF(AZ$4&gt;Staff!$I27,MIN(Staff!$L27,AY31+Staff!$J27),0)),IF(Staff!$K27="Quarterly",IF(AZ$4=Staff!$I27,MIN(Staff!$J27,Staff!$L27),IF(AZ$4&gt;Staff!$I27,IFERROR(MIN(Staff!$L27,IF(ISNUMBER(AW31),AW31,0)+Staff!$J27),Staff!$J27),0)),IF(Staff!$K27="Annually",IF(AZ$4=Staff!$I27,MIN(Staff!$J27,Staff!$L27),IF(AZ$4&gt;Staff!$I27,IFERROR(MIN(Staff!$L27,AN31+Staff!$J27),MIN(Staff!$J27,Staff!$L27)),0))))))</f>
        <v>0</v>
      </c>
      <c r="BA31" s="567">
        <f>IF(Staff!$K27="Never",IF(BA$4&gt;=Staff!$I27,MIN(Staff!$J27,Staff!$L27),0),IF(Staff!$K27="Monthly",IF(BA$4=Staff!$I27,MIN(Staff!$J27,Staff!$L27),IF(BA$4&gt;Staff!$I27,MIN(Staff!$L27,AZ31+Staff!$J27),0)),IF(Staff!$K27="Quarterly",IF(BA$4=Staff!$I27,MIN(Staff!$J27,Staff!$L27),IF(BA$4&gt;Staff!$I27,IFERROR(MIN(Staff!$L27,IF(ISNUMBER(AX31),AX31,0)+Staff!$J27),Staff!$J27),0)),IF(Staff!$K27="Annually",IF(BA$4=Staff!$I27,MIN(Staff!$J27,Staff!$L27),IF(BA$4&gt;Staff!$I27,IFERROR(MIN(Staff!$L27,AO31+Staff!$J27),MIN(Staff!$J27,Staff!$L27)),0))))))</f>
        <v>0</v>
      </c>
      <c r="BB31" s="567">
        <f>IF(Staff!$K27="Never",IF(BB$4&gt;=Staff!$I27,MIN(Staff!$J27,Staff!$L27),0),IF(Staff!$K27="Monthly",IF(BB$4=Staff!$I27,MIN(Staff!$J27,Staff!$L27),IF(BB$4&gt;Staff!$I27,MIN(Staff!$L27,BA31+Staff!$J27),0)),IF(Staff!$K27="Quarterly",IF(BB$4=Staff!$I27,MIN(Staff!$J27,Staff!$L27),IF(BB$4&gt;Staff!$I27,IFERROR(MIN(Staff!$L27,IF(ISNUMBER(AY31),AY31,0)+Staff!$J27),Staff!$J27),0)),IF(Staff!$K27="Annually",IF(BB$4=Staff!$I27,MIN(Staff!$J27,Staff!$L27),IF(BB$4&gt;Staff!$I27,IFERROR(MIN(Staff!$L27,AP31+Staff!$J27),MIN(Staff!$J27,Staff!$L27)),0))))))</f>
        <v>0</v>
      </c>
      <c r="BC31" s="567">
        <f>IF(Staff!$K27="Never",IF(BC$4&gt;=Staff!$I27,MIN(Staff!$J27,Staff!$L27),0),IF(Staff!$K27="Monthly",IF(BC$4=Staff!$I27,MIN(Staff!$J27,Staff!$L27),IF(BC$4&gt;Staff!$I27,MIN(Staff!$L27,BB31+Staff!$J27),0)),IF(Staff!$K27="Quarterly",IF(BC$4=Staff!$I27,MIN(Staff!$J27,Staff!$L27),IF(BC$4&gt;Staff!$I27,IFERROR(MIN(Staff!$L27,IF(ISNUMBER(AZ31),AZ31,0)+Staff!$J27),Staff!$J27),0)),IF(Staff!$K27="Annually",IF(BC$4=Staff!$I27,MIN(Staff!$J27,Staff!$L27),IF(BC$4&gt;Staff!$I27,IFERROR(MIN(Staff!$L27,AQ31+Staff!$J27),MIN(Staff!$J27,Staff!$L27)),0))))))</f>
        <v>0</v>
      </c>
      <c r="BD31" s="567">
        <f>IF(Staff!$K27="Never",IF(BD$4&gt;=Staff!$I27,MIN(Staff!$J27,Staff!$L27),0),IF(Staff!$K27="Monthly",IF(BD$4=Staff!$I27,MIN(Staff!$J27,Staff!$L27),IF(BD$4&gt;Staff!$I27,MIN(Staff!$L27,BC31+Staff!$J27),0)),IF(Staff!$K27="Quarterly",IF(BD$4=Staff!$I27,MIN(Staff!$J27,Staff!$L27),IF(BD$4&gt;Staff!$I27,IFERROR(MIN(Staff!$L27,IF(ISNUMBER(BA31),BA31,0)+Staff!$J27),Staff!$J27),0)),IF(Staff!$K27="Annually",IF(BD$4=Staff!$I27,MIN(Staff!$J27,Staff!$L27),IF(BD$4&gt;Staff!$I27,IFERROR(MIN(Staff!$L27,AR31+Staff!$J27),MIN(Staff!$J27,Staff!$L27)),0))))))</f>
        <v>0</v>
      </c>
      <c r="BE31" s="567">
        <f>IF(Staff!$K27="Never",IF(BE$4&gt;=Staff!$I27,MIN(Staff!$J27,Staff!$L27),0),IF(Staff!$K27="Monthly",IF(BE$4=Staff!$I27,MIN(Staff!$J27,Staff!$L27),IF(BE$4&gt;Staff!$I27,MIN(Staff!$L27,BD31+Staff!$J27),0)),IF(Staff!$K27="Quarterly",IF(BE$4=Staff!$I27,MIN(Staff!$J27,Staff!$L27),IF(BE$4&gt;Staff!$I27,IFERROR(MIN(Staff!$L27,IF(ISNUMBER(BB31),BB31,0)+Staff!$J27),Staff!$J27),0)),IF(Staff!$K27="Annually",IF(BE$4=Staff!$I27,MIN(Staff!$J27,Staff!$L27),IF(BE$4&gt;Staff!$I27,IFERROR(MIN(Staff!$L27,AS31+Staff!$J27),MIN(Staff!$J27,Staff!$L27)),0))))))</f>
        <v>0</v>
      </c>
      <c r="BF31" s="567">
        <f>IF(Staff!$K27="Never",IF(BF$4&gt;=Staff!$I27,MIN(Staff!$J27,Staff!$L27),0),IF(Staff!$K27="Monthly",IF(BF$4=Staff!$I27,MIN(Staff!$J27,Staff!$L27),IF(BF$4&gt;Staff!$I27,MIN(Staff!$L27,BE31+Staff!$J27),0)),IF(Staff!$K27="Quarterly",IF(BF$4=Staff!$I27,MIN(Staff!$J27,Staff!$L27),IF(BF$4&gt;Staff!$I27,IFERROR(MIN(Staff!$L27,IF(ISNUMBER(BC31),BC31,0)+Staff!$J27),Staff!$J27),0)),IF(Staff!$K27="Annually",IF(BF$4=Staff!$I27,MIN(Staff!$J27,Staff!$L27),IF(BF$4&gt;Staff!$I27,IFERROR(MIN(Staff!$L27,AT31+Staff!$J27),MIN(Staff!$J27,Staff!$L27)),0))))))</f>
        <v>0</v>
      </c>
      <c r="BG31" s="567">
        <f>IF(Staff!$K27="Never",IF(BG$4&gt;=Staff!$I27,MIN(Staff!$J27,Staff!$L27),0),IF(Staff!$K27="Monthly",IF(BG$4=Staff!$I27,MIN(Staff!$J27,Staff!$L27),IF(BG$4&gt;Staff!$I27,MIN(Staff!$L27,BF31+Staff!$J27),0)),IF(Staff!$K27="Quarterly",IF(BG$4=Staff!$I27,MIN(Staff!$J27,Staff!$L27),IF(BG$4&gt;Staff!$I27,IFERROR(MIN(Staff!$L27,IF(ISNUMBER(BD31),BD31,0)+Staff!$J27),Staff!$J27),0)),IF(Staff!$K27="Annually",IF(BG$4=Staff!$I27,MIN(Staff!$J27,Staff!$L27),IF(BG$4&gt;Staff!$I27,IFERROR(MIN(Staff!$L27,AU31+Staff!$J27),MIN(Staff!$J27,Staff!$L27)),0))))))</f>
        <v>0</v>
      </c>
      <c r="BH31" s="567">
        <f>IF(Staff!$K27="Never",IF(BH$4&gt;=Staff!$I27,MIN(Staff!$J27,Staff!$L27),0),IF(Staff!$K27="Monthly",IF(BH$4=Staff!$I27,MIN(Staff!$J27,Staff!$L27),IF(BH$4&gt;Staff!$I27,MIN(Staff!$L27,BG31+Staff!$J27),0)),IF(Staff!$K27="Quarterly",IF(BH$4=Staff!$I27,MIN(Staff!$J27,Staff!$L27),IF(BH$4&gt;Staff!$I27,IFERROR(MIN(Staff!$L27,IF(ISNUMBER(BE31),BE31,0)+Staff!$J27),Staff!$J27),0)),IF(Staff!$K27="Annually",IF(BH$4=Staff!$I27,MIN(Staff!$J27,Staff!$L27),IF(BH$4&gt;Staff!$I27,IFERROR(MIN(Staff!$L27,AV31+Staff!$J27),MIN(Staff!$J27,Staff!$L27)),0))))))</f>
        <v>0</v>
      </c>
      <c r="BI31" s="567">
        <f>IF(Staff!$K27="Never",IF(BI$4&gt;=Staff!$I27,MIN(Staff!$J27,Staff!$L27),0),IF(Staff!$K27="Monthly",IF(BI$4=Staff!$I27,MIN(Staff!$J27,Staff!$L27),IF(BI$4&gt;Staff!$I27,MIN(Staff!$L27,BH31+Staff!$J27),0)),IF(Staff!$K27="Quarterly",IF(BI$4=Staff!$I27,MIN(Staff!$J27,Staff!$L27),IF(BI$4&gt;Staff!$I27,IFERROR(MIN(Staff!$L27,IF(ISNUMBER(BF31),BF31,0)+Staff!$J27),Staff!$J27),0)),IF(Staff!$K27="Annually",IF(BI$4=Staff!$I27,MIN(Staff!$J27,Staff!$L27),IF(BI$4&gt;Staff!$I27,IFERROR(MIN(Staff!$L27,AW31+Staff!$J27),MIN(Staff!$J27,Staff!$L27)),0))))))</f>
        <v>0</v>
      </c>
      <c r="BJ31" s="567">
        <f>IF(Staff!$K27="Never",IF(BJ$4&gt;=Staff!$I27,MIN(Staff!$J27,Staff!$L27),0),IF(Staff!$K27="Monthly",IF(BJ$4=Staff!$I27,MIN(Staff!$J27,Staff!$L27),IF(BJ$4&gt;Staff!$I27,MIN(Staff!$L27,BI31+Staff!$J27),0)),IF(Staff!$K27="Quarterly",IF(BJ$4=Staff!$I27,MIN(Staff!$J27,Staff!$L27),IF(BJ$4&gt;Staff!$I27,IFERROR(MIN(Staff!$L27,IF(ISNUMBER(BG31),BG31,0)+Staff!$J27),Staff!$J27),0)),IF(Staff!$K27="Annually",IF(BJ$4=Staff!$I27,MIN(Staff!$J27,Staff!$L27),IF(BJ$4&gt;Staff!$I27,IFERROR(MIN(Staff!$L27,AX31+Staff!$J27),MIN(Staff!$J27,Staff!$L27)),0))))))</f>
        <v>0</v>
      </c>
      <c r="BK31" s="567">
        <f>IF(Staff!$K27="Never",IF(BK$4&gt;=Staff!$I27,MIN(Staff!$J27,Staff!$L27),0),IF(Staff!$K27="Monthly",IF(BK$4=Staff!$I27,MIN(Staff!$J27,Staff!$L27),IF(BK$4&gt;Staff!$I27,MIN(Staff!$L27,BJ31+Staff!$J27),0)),IF(Staff!$K27="Quarterly",IF(BK$4=Staff!$I27,MIN(Staff!$J27,Staff!$L27),IF(BK$4&gt;Staff!$I27,IFERROR(MIN(Staff!$L27,IF(ISNUMBER(BH31),BH31,0)+Staff!$J27),Staff!$J27),0)),IF(Staff!$K27="Annually",IF(BK$4=Staff!$I27,MIN(Staff!$J27,Staff!$L27),IF(BK$4&gt;Staff!$I27,IFERROR(MIN(Staff!$L27,AY31+Staff!$J27),MIN(Staff!$J27,Staff!$L27)),0))))))</f>
        <v>0</v>
      </c>
      <c r="BL31" s="567">
        <f>IF(Staff!$K27="Never",IF(BL$4&gt;=Staff!$I27,MIN(Staff!$J27,Staff!$L27),0),IF(Staff!$K27="Monthly",IF(BL$4=Staff!$I27,MIN(Staff!$J27,Staff!$L27),IF(BL$4&gt;Staff!$I27,MIN(Staff!$L27,BK31+Staff!$J27),0)),IF(Staff!$K27="Quarterly",IF(BL$4=Staff!$I27,MIN(Staff!$J27,Staff!$L27),IF(BL$4&gt;Staff!$I27,IFERROR(MIN(Staff!$L27,IF(ISNUMBER(BI31),BI31,0)+Staff!$J27),Staff!$J27),0)),IF(Staff!$K27="Annually",IF(BL$4=Staff!$I27,MIN(Staff!$J27,Staff!$L27),IF(BL$4&gt;Staff!$I27,IFERROR(MIN(Staff!$L27,AZ31+Staff!$J27),MIN(Staff!$J27,Staff!$L27)),0))))))</f>
        <v>0</v>
      </c>
      <c r="BM31" s="567">
        <f>IF(Staff!$K27="Never",IF(BM$4&gt;=Staff!$I27,MIN(Staff!$J27,Staff!$L27),0),IF(Staff!$K27="Monthly",IF(BM$4=Staff!$I27,MIN(Staff!$J27,Staff!$L27),IF(BM$4&gt;Staff!$I27,MIN(Staff!$L27,BL31+Staff!$J27),0)),IF(Staff!$K27="Quarterly",IF(BM$4=Staff!$I27,MIN(Staff!$J27,Staff!$L27),IF(BM$4&gt;Staff!$I27,IFERROR(MIN(Staff!$L27,IF(ISNUMBER(BJ31),BJ31,0)+Staff!$J27),Staff!$J27),0)),IF(Staff!$K27="Annually",IF(BM$4=Staff!$I27,MIN(Staff!$J27,Staff!$L27),IF(BM$4&gt;Staff!$I27,IFERROR(MIN(Staff!$L27,BA31+Staff!$J27),MIN(Staff!$J27,Staff!$L27)),0))))))</f>
        <v>0</v>
      </c>
      <c r="BN31" s="567">
        <f>IF(Staff!$K27="Never",IF(BN$4&gt;=Staff!$I27,MIN(Staff!$J27,Staff!$L27),0),IF(Staff!$K27="Monthly",IF(BN$4=Staff!$I27,MIN(Staff!$J27,Staff!$L27),IF(BN$4&gt;Staff!$I27,MIN(Staff!$L27,BM31+Staff!$J27),0)),IF(Staff!$K27="Quarterly",IF(BN$4=Staff!$I27,MIN(Staff!$J27,Staff!$L27),IF(BN$4&gt;Staff!$I27,IFERROR(MIN(Staff!$L27,IF(ISNUMBER(BK31),BK31,0)+Staff!$J27),Staff!$J27),0)),IF(Staff!$K27="Annually",IF(BN$4=Staff!$I27,MIN(Staff!$J27,Staff!$L27),IF(BN$4&gt;Staff!$I27,IFERROR(MIN(Staff!$L27,BB31+Staff!$J27),MIN(Staff!$J27,Staff!$L27)),0))))))</f>
        <v>0</v>
      </c>
      <c r="BO31" s="567">
        <f>IF(Staff!$K27="Never",IF(BO$4&gt;=Staff!$I27,MIN(Staff!$J27,Staff!$L27),0),IF(Staff!$K27="Monthly",IF(BO$4=Staff!$I27,MIN(Staff!$J27,Staff!$L27),IF(BO$4&gt;Staff!$I27,MIN(Staff!$L27,BN31+Staff!$J27),0)),IF(Staff!$K27="Quarterly",IF(BO$4=Staff!$I27,MIN(Staff!$J27,Staff!$L27),IF(BO$4&gt;Staff!$I27,IFERROR(MIN(Staff!$L27,IF(ISNUMBER(BL31),BL31,0)+Staff!$J27),Staff!$J27),0)),IF(Staff!$K27="Annually",IF(BO$4=Staff!$I27,MIN(Staff!$J27,Staff!$L27),IF(BO$4&gt;Staff!$I27,IFERROR(MIN(Staff!$L27,BC31+Staff!$J27),MIN(Staff!$J27,Staff!$L27)),0))))))</f>
        <v>0</v>
      </c>
      <c r="BP31" s="567">
        <f>IF(Staff!$K27="Never",IF(BP$4&gt;=Staff!$I27,MIN(Staff!$J27,Staff!$L27),0),IF(Staff!$K27="Monthly",IF(BP$4=Staff!$I27,MIN(Staff!$J27,Staff!$L27),IF(BP$4&gt;Staff!$I27,MIN(Staff!$L27,BO31+Staff!$J27),0)),IF(Staff!$K27="Quarterly",IF(BP$4=Staff!$I27,MIN(Staff!$J27,Staff!$L27),IF(BP$4&gt;Staff!$I27,IFERROR(MIN(Staff!$L27,IF(ISNUMBER(BM31),BM31,0)+Staff!$J27),Staff!$J27),0)),IF(Staff!$K27="Annually",IF(BP$4=Staff!$I27,MIN(Staff!$J27,Staff!$L27),IF(BP$4&gt;Staff!$I27,IFERROR(MIN(Staff!$L27,BD31+Staff!$J27),MIN(Staff!$J27,Staff!$L27)),0))))))</f>
        <v>0</v>
      </c>
      <c r="BQ31" s="567">
        <f>IF(Staff!$K27="Never",IF(BQ$4&gt;=Staff!$I27,MIN(Staff!$J27,Staff!$L27),0),IF(Staff!$K27="Monthly",IF(BQ$4=Staff!$I27,MIN(Staff!$J27,Staff!$L27),IF(BQ$4&gt;Staff!$I27,MIN(Staff!$L27,BP31+Staff!$J27),0)),IF(Staff!$K27="Quarterly",IF(BQ$4=Staff!$I27,MIN(Staff!$J27,Staff!$L27),IF(BQ$4&gt;Staff!$I27,IFERROR(MIN(Staff!$L27,IF(ISNUMBER(BN31),BN31,0)+Staff!$J27),Staff!$J27),0)),IF(Staff!$K27="Annually",IF(BQ$4=Staff!$I27,MIN(Staff!$J27,Staff!$L27),IF(BQ$4&gt;Staff!$I27,IFERROR(MIN(Staff!$L27,BE31+Staff!$J27),MIN(Staff!$J27,Staff!$L27)),0))))))</f>
        <v>0</v>
      </c>
      <c r="BR31" s="567">
        <f>IF(Staff!$K27="Never",IF(BR$4&gt;=Staff!$I27,MIN(Staff!$J27,Staff!$L27),0),IF(Staff!$K27="Monthly",IF(BR$4=Staff!$I27,MIN(Staff!$J27,Staff!$L27),IF(BR$4&gt;Staff!$I27,MIN(Staff!$L27,BQ31+Staff!$J27),0)),IF(Staff!$K27="Quarterly",IF(BR$4=Staff!$I27,MIN(Staff!$J27,Staff!$L27),IF(BR$4&gt;Staff!$I27,IFERROR(MIN(Staff!$L27,IF(ISNUMBER(BO31),BO31,0)+Staff!$J27),Staff!$J27),0)),IF(Staff!$K27="Annually",IF(BR$4=Staff!$I27,MIN(Staff!$J27,Staff!$L27),IF(BR$4&gt;Staff!$I27,IFERROR(MIN(Staff!$L27,BF31+Staff!$J27),MIN(Staff!$J27,Staff!$L27)),0))))))</f>
        <v>0</v>
      </c>
      <c r="BS31" s="567">
        <f>IF(Staff!$K27="Never",IF(BS$4&gt;=Staff!$I27,MIN(Staff!$J27,Staff!$L27),0),IF(Staff!$K27="Monthly",IF(BS$4=Staff!$I27,MIN(Staff!$J27,Staff!$L27),IF(BS$4&gt;Staff!$I27,MIN(Staff!$L27,BR31+Staff!$J27),0)),IF(Staff!$K27="Quarterly",IF(BS$4=Staff!$I27,MIN(Staff!$J27,Staff!$L27),IF(BS$4&gt;Staff!$I27,IFERROR(MIN(Staff!$L27,IF(ISNUMBER(BP31),BP31,0)+Staff!$J27),Staff!$J27),0)),IF(Staff!$K27="Annually",IF(BS$4=Staff!$I27,MIN(Staff!$J27,Staff!$L27),IF(BS$4&gt;Staff!$I27,IFERROR(MIN(Staff!$L27,BG31+Staff!$J27),MIN(Staff!$J27,Staff!$L27)),0))))))</f>
        <v>0</v>
      </c>
      <c r="BT31" s="567">
        <f>IF(Staff!$K27="Never",IF(BT$4&gt;=Staff!$I27,MIN(Staff!$J27,Staff!$L27),0),IF(Staff!$K27="Monthly",IF(BT$4=Staff!$I27,MIN(Staff!$J27,Staff!$L27),IF(BT$4&gt;Staff!$I27,MIN(Staff!$L27,BS31+Staff!$J27),0)),IF(Staff!$K27="Quarterly",IF(BT$4=Staff!$I27,MIN(Staff!$J27,Staff!$L27),IF(BT$4&gt;Staff!$I27,IFERROR(MIN(Staff!$L27,IF(ISNUMBER(BQ31),BQ31,0)+Staff!$J27),Staff!$J27),0)),IF(Staff!$K27="Annually",IF(BT$4=Staff!$I27,MIN(Staff!$J27,Staff!$L27),IF(BT$4&gt;Staff!$I27,IFERROR(MIN(Staff!$L27,BH31+Staff!$J27),MIN(Staff!$J27,Staff!$L27)),0))))))</f>
        <v>0</v>
      </c>
      <c r="BU31" s="567">
        <f>IF(Staff!$K27="Never",IF(BU$4&gt;=Staff!$I27,MIN(Staff!$J27,Staff!$L27),0),IF(Staff!$K27="Monthly",IF(BU$4=Staff!$I27,MIN(Staff!$J27,Staff!$L27),IF(BU$4&gt;Staff!$I27,MIN(Staff!$L27,BT31+Staff!$J27),0)),IF(Staff!$K27="Quarterly",IF(BU$4=Staff!$I27,MIN(Staff!$J27,Staff!$L27),IF(BU$4&gt;Staff!$I27,IFERROR(MIN(Staff!$L27,IF(ISNUMBER(BR31),BR31,0)+Staff!$J27),Staff!$J27),0)),IF(Staff!$K27="Annually",IF(BU$4=Staff!$I27,MIN(Staff!$J27,Staff!$L27),IF(BU$4&gt;Staff!$I27,IFERROR(MIN(Staff!$L27,BI31+Staff!$J27),MIN(Staff!$J27,Staff!$L27)),0))))))</f>
        <v>0</v>
      </c>
      <c r="BV31" s="567">
        <f>IF(Staff!$K27="Never",IF(BV$4&gt;=Staff!$I27,MIN(Staff!$J27,Staff!$L27),0),IF(Staff!$K27="Monthly",IF(BV$4=Staff!$I27,MIN(Staff!$J27,Staff!$L27),IF(BV$4&gt;Staff!$I27,MIN(Staff!$L27,BU31+Staff!$J27),0)),IF(Staff!$K27="Quarterly",IF(BV$4=Staff!$I27,MIN(Staff!$J27,Staff!$L27),IF(BV$4&gt;Staff!$I27,IFERROR(MIN(Staff!$L27,IF(ISNUMBER(BS31),BS31,0)+Staff!$J27),Staff!$J27),0)),IF(Staff!$K27="Annually",IF(BV$4=Staff!$I27,MIN(Staff!$J27,Staff!$L27),IF(BV$4&gt;Staff!$I27,IFERROR(MIN(Staff!$L27,BJ31+Staff!$J27),MIN(Staff!$J27,Staff!$L27)),0))))))</f>
        <v>0</v>
      </c>
      <c r="BW31" s="567">
        <f>IF(Staff!$K27="Never",IF(BW$4&gt;=Staff!$I27,MIN(Staff!$J27,Staff!$L27),0),IF(Staff!$K27="Monthly",IF(BW$4=Staff!$I27,MIN(Staff!$J27,Staff!$L27),IF(BW$4&gt;Staff!$I27,MIN(Staff!$L27,BV31+Staff!$J27),0)),IF(Staff!$K27="Quarterly",IF(BW$4=Staff!$I27,MIN(Staff!$J27,Staff!$L27),IF(BW$4&gt;Staff!$I27,IFERROR(MIN(Staff!$L27,IF(ISNUMBER(BT31),BT31,0)+Staff!$J27),Staff!$J27),0)),IF(Staff!$K27="Annually",IF(BW$4=Staff!$I27,MIN(Staff!$J27,Staff!$L27),IF(BW$4&gt;Staff!$I27,IFERROR(MIN(Staff!$L27,BK31+Staff!$J27),MIN(Staff!$J27,Staff!$L27)),0))))))</f>
        <v>0</v>
      </c>
      <c r="BX31" s="567">
        <f>IF(Staff!$K27="Never",IF(BX$4&gt;=Staff!$I27,MIN(Staff!$J27,Staff!$L27),0),IF(Staff!$K27="Monthly",IF(BX$4=Staff!$I27,MIN(Staff!$J27,Staff!$L27),IF(BX$4&gt;Staff!$I27,MIN(Staff!$L27,BW31+Staff!$J27),0)),IF(Staff!$K27="Quarterly",IF(BX$4=Staff!$I27,MIN(Staff!$J27,Staff!$L27),IF(BX$4&gt;Staff!$I27,IFERROR(MIN(Staff!$L27,IF(ISNUMBER(BU31),BU31,0)+Staff!$J27),Staff!$J27),0)),IF(Staff!$K27="Annually",IF(BX$4=Staff!$I27,MIN(Staff!$J27,Staff!$L27),IF(BX$4&gt;Staff!$I27,IFERROR(MIN(Staff!$L27,BL31+Staff!$J27),MIN(Staff!$J27,Staff!$L27)),0))))))</f>
        <v>0</v>
      </c>
      <c r="BY31" s="567">
        <f>IF(Staff!$K27="Never",IF(BY$4&gt;=Staff!$I27,MIN(Staff!$J27,Staff!$L27),0),IF(Staff!$K27="Monthly",IF(BY$4=Staff!$I27,MIN(Staff!$J27,Staff!$L27),IF(BY$4&gt;Staff!$I27,MIN(Staff!$L27,BX31+Staff!$J27),0)),IF(Staff!$K27="Quarterly",IF(BY$4=Staff!$I27,MIN(Staff!$J27,Staff!$L27),IF(BY$4&gt;Staff!$I27,IFERROR(MIN(Staff!$L27,IF(ISNUMBER(BV31),BV31,0)+Staff!$J27),Staff!$J27),0)),IF(Staff!$K27="Annually",IF(BY$4=Staff!$I27,MIN(Staff!$J27,Staff!$L27),IF(BY$4&gt;Staff!$I27,IFERROR(MIN(Staff!$L27,BM31+Staff!$J27),MIN(Staff!$J27,Staff!$L27)),0))))))</f>
        <v>0</v>
      </c>
      <c r="BZ31" s="567">
        <f>IF(Staff!$K27="Never",IF(BZ$4&gt;=Staff!$I27,MIN(Staff!$J27,Staff!$L27),0),IF(Staff!$K27="Monthly",IF(BZ$4=Staff!$I27,MIN(Staff!$J27,Staff!$L27),IF(BZ$4&gt;Staff!$I27,MIN(Staff!$L27,BY31+Staff!$J27),0)),IF(Staff!$K27="Quarterly",IF(BZ$4=Staff!$I27,MIN(Staff!$J27,Staff!$L27),IF(BZ$4&gt;Staff!$I27,IFERROR(MIN(Staff!$L27,IF(ISNUMBER(BW31),BW31,0)+Staff!$J27),Staff!$J27),0)),IF(Staff!$K27="Annually",IF(BZ$4=Staff!$I27,MIN(Staff!$J27,Staff!$L27),IF(BZ$4&gt;Staff!$I27,IFERROR(MIN(Staff!$L27,BN31+Staff!$J27),MIN(Staff!$J27,Staff!$L27)),0))))))</f>
        <v>0</v>
      </c>
      <c r="CA31" s="567">
        <f>IF(Staff!$K27="Never",IF(CA$4&gt;=Staff!$I27,MIN(Staff!$J27,Staff!$L27),0),IF(Staff!$K27="Monthly",IF(CA$4=Staff!$I27,MIN(Staff!$J27,Staff!$L27),IF(CA$4&gt;Staff!$I27,MIN(Staff!$L27,BZ31+Staff!$J27),0)),IF(Staff!$K27="Quarterly",IF(CA$4=Staff!$I27,MIN(Staff!$J27,Staff!$L27),IF(CA$4&gt;Staff!$I27,IFERROR(MIN(Staff!$L27,IF(ISNUMBER(BX31),BX31,0)+Staff!$J27),Staff!$J27),0)),IF(Staff!$K27="Annually",IF(CA$4=Staff!$I27,MIN(Staff!$J27,Staff!$L27),IF(CA$4&gt;Staff!$I27,IFERROR(MIN(Staff!$L27,BO31+Staff!$J27),MIN(Staff!$J27,Staff!$L27)),0))))))</f>
        <v>0</v>
      </c>
      <c r="CB31" s="567">
        <f>IF(Staff!$K27="Never",IF(CB$4&gt;=Staff!$I27,MIN(Staff!$J27,Staff!$L27),0),IF(Staff!$K27="Monthly",IF(CB$4=Staff!$I27,MIN(Staff!$J27,Staff!$L27),IF(CB$4&gt;Staff!$I27,MIN(Staff!$L27,CA31+Staff!$J27),0)),IF(Staff!$K27="Quarterly",IF(CB$4=Staff!$I27,MIN(Staff!$J27,Staff!$L27),IF(CB$4&gt;Staff!$I27,IFERROR(MIN(Staff!$L27,IF(ISNUMBER(BY31),BY31,0)+Staff!$J27),Staff!$J27),0)),IF(Staff!$K27="Annually",IF(CB$4=Staff!$I27,MIN(Staff!$J27,Staff!$L27),IF(CB$4&gt;Staff!$I27,IFERROR(MIN(Staff!$L27,BP31+Staff!$J27),MIN(Staff!$J27,Staff!$L27)),0))))))</f>
        <v>0</v>
      </c>
      <c r="CC31" s="567">
        <f>IF(Staff!$K27="Never",IF(CC$4&gt;=Staff!$I27,MIN(Staff!$J27,Staff!$L27),0),IF(Staff!$K27="Monthly",IF(CC$4=Staff!$I27,MIN(Staff!$J27,Staff!$L27),IF(CC$4&gt;Staff!$I27,MIN(Staff!$L27,CB31+Staff!$J27),0)),IF(Staff!$K27="Quarterly",IF(CC$4=Staff!$I27,MIN(Staff!$J27,Staff!$L27),IF(CC$4&gt;Staff!$I27,IFERROR(MIN(Staff!$L27,IF(ISNUMBER(BZ31),BZ31,0)+Staff!$J27),Staff!$J27),0)),IF(Staff!$K27="Annually",IF(CC$4=Staff!$I27,MIN(Staff!$J27,Staff!$L27),IF(CC$4&gt;Staff!$I27,IFERROR(MIN(Staff!$L27,BQ31+Staff!$J27),MIN(Staff!$J27,Staff!$L27)),0))))))</f>
        <v>0</v>
      </c>
      <c r="CD31" s="567">
        <f>IF(Staff!$K27="Never",IF(CD$4&gt;=Staff!$I27,MIN(Staff!$J27,Staff!$L27),0),IF(Staff!$K27="Monthly",IF(CD$4=Staff!$I27,MIN(Staff!$J27,Staff!$L27),IF(CD$4&gt;Staff!$I27,MIN(Staff!$L27,CC31+Staff!$J27),0)),IF(Staff!$K27="Quarterly",IF(CD$4=Staff!$I27,MIN(Staff!$J27,Staff!$L27),IF(CD$4&gt;Staff!$I27,IFERROR(MIN(Staff!$L27,IF(ISNUMBER(CA31),CA31,0)+Staff!$J27),Staff!$J27),0)),IF(Staff!$K27="Annually",IF(CD$4=Staff!$I27,MIN(Staff!$J27,Staff!$L27),IF(CD$4&gt;Staff!$I27,IFERROR(MIN(Staff!$L27,BR31+Staff!$J27),MIN(Staff!$J27,Staff!$L27)),0))))))</f>
        <v>0</v>
      </c>
      <c r="CE31" s="567">
        <f>IF(Staff!$K27="Never",IF(CE$4&gt;=Staff!$I27,MIN(Staff!$J27,Staff!$L27),0),IF(Staff!$K27="Monthly",IF(CE$4=Staff!$I27,MIN(Staff!$J27,Staff!$L27),IF(CE$4&gt;Staff!$I27,MIN(Staff!$L27,CD31+Staff!$J27),0)),IF(Staff!$K27="Quarterly",IF(CE$4=Staff!$I27,MIN(Staff!$J27,Staff!$L27),IF(CE$4&gt;Staff!$I27,IFERROR(MIN(Staff!$L27,IF(ISNUMBER(CB31),CB31,0)+Staff!$J27),Staff!$J27),0)),IF(Staff!$K27="Annually",IF(CE$4=Staff!$I27,MIN(Staff!$J27,Staff!$L27),IF(CE$4&gt;Staff!$I27,IFERROR(MIN(Staff!$L27,BS31+Staff!$J27),MIN(Staff!$J27,Staff!$L27)),0))))))</f>
        <v>0</v>
      </c>
      <c r="CF31" s="567">
        <f>IF(Staff!$K27="Never",IF(CF$4&gt;=Staff!$I27,MIN(Staff!$J27,Staff!$L27),0),IF(Staff!$K27="Monthly",IF(CF$4=Staff!$I27,MIN(Staff!$J27,Staff!$L27),IF(CF$4&gt;Staff!$I27,MIN(Staff!$L27,CE31+Staff!$J27),0)),IF(Staff!$K27="Quarterly",IF(CF$4=Staff!$I27,MIN(Staff!$J27,Staff!$L27),IF(CF$4&gt;Staff!$I27,IFERROR(MIN(Staff!$L27,IF(ISNUMBER(CC31),CC31,0)+Staff!$J27),Staff!$J27),0)),IF(Staff!$K27="Annually",IF(CF$4=Staff!$I27,MIN(Staff!$J27,Staff!$L27),IF(CF$4&gt;Staff!$I27,IFERROR(MIN(Staff!$L27,BT31+Staff!$J27),MIN(Staff!$J27,Staff!$L27)),0))))))</f>
        <v>0</v>
      </c>
      <c r="CG31" s="567">
        <f>IF(Staff!$K27="Never",IF(CG$4&gt;=Staff!$I27,MIN(Staff!$J27,Staff!$L27),0),IF(Staff!$K27="Monthly",IF(CG$4=Staff!$I27,MIN(Staff!$J27,Staff!$L27),IF(CG$4&gt;Staff!$I27,MIN(Staff!$L27,CF31+Staff!$J27),0)),IF(Staff!$K27="Quarterly",IF(CG$4=Staff!$I27,MIN(Staff!$J27,Staff!$L27),IF(CG$4&gt;Staff!$I27,IFERROR(MIN(Staff!$L27,IF(ISNUMBER(CD31),CD31,0)+Staff!$J27),Staff!$J27),0)),IF(Staff!$K27="Annually",IF(CG$4=Staff!$I27,MIN(Staff!$J27,Staff!$L27),IF(CG$4&gt;Staff!$I27,IFERROR(MIN(Staff!$L27,BU31+Staff!$J27),MIN(Staff!$J27,Staff!$L27)),0))))))</f>
        <v>0</v>
      </c>
      <c r="CH31" s="567">
        <f>IF(Staff!$K27="Never",IF(CH$4&gt;=Staff!$I27,MIN(Staff!$J27,Staff!$L27),0),IF(Staff!$K27="Monthly",IF(CH$4=Staff!$I27,MIN(Staff!$J27,Staff!$L27),IF(CH$4&gt;Staff!$I27,MIN(Staff!$L27,CG31+Staff!$J27),0)),IF(Staff!$K27="Quarterly",IF(CH$4=Staff!$I27,MIN(Staff!$J27,Staff!$L27),IF(CH$4&gt;Staff!$I27,IFERROR(MIN(Staff!$L27,IF(ISNUMBER(CE31),CE31,0)+Staff!$J27),Staff!$J27),0)),IF(Staff!$K27="Annually",IF(CH$4=Staff!$I27,MIN(Staff!$J27,Staff!$L27),IF(CH$4&gt;Staff!$I27,IFERROR(MIN(Staff!$L27,BV31+Staff!$J27),MIN(Staff!$J27,Staff!$L27)),0))))))</f>
        <v>0</v>
      </c>
      <c r="CI31" s="567">
        <f>IF(Staff!$K27="Never",IF(CI$4&gt;=Staff!$I27,MIN(Staff!$J27,Staff!$L27),0),IF(Staff!$K27="Monthly",IF(CI$4=Staff!$I27,MIN(Staff!$J27,Staff!$L27),IF(CI$4&gt;Staff!$I27,MIN(Staff!$L27,CH31+Staff!$J27),0)),IF(Staff!$K27="Quarterly",IF(CI$4=Staff!$I27,MIN(Staff!$J27,Staff!$L27),IF(CI$4&gt;Staff!$I27,IFERROR(MIN(Staff!$L27,IF(ISNUMBER(CF31),CF31,0)+Staff!$J27),Staff!$J27),0)),IF(Staff!$K27="Annually",IF(CI$4=Staff!$I27,MIN(Staff!$J27,Staff!$L27),IF(CI$4&gt;Staff!$I27,IFERROR(MIN(Staff!$L27,BW31+Staff!$J27),MIN(Staff!$J27,Staff!$L27)),0))))))</f>
        <v>0</v>
      </c>
    </row>
    <row r="32" spans="1:87" ht="15.75" hidden="1" customHeight="1" outlineLevel="1">
      <c r="A32" s="875" t="str">
        <f>Staff!A28</f>
        <v>Senior developers</v>
      </c>
      <c r="B32" s="876"/>
      <c r="C32" s="719" t="s">
        <v>289</v>
      </c>
      <c r="D32" s="567">
        <f>IF(Staff!$K28="Never",IF(D$4&gt;=Staff!$I28,MIN(Staff!$J28,Staff!$L28),0),IF(Staff!$K28="Monthly",IF(D$4=Staff!$I28,MIN(Staff!$J28,Staff!$L28),IF(D$4&gt;Staff!$I28,MIN(Staff!$L28,C32+Staff!$J28),0)),IF(Staff!$K28="Quarterly",IF(D$4=Staff!$I28,MIN(Staff!$J28,Staff!$L28),IF(D$4&gt;Staff!$I28,IFERROR(MIN(Staff!$L28,IF(ISNUMBER(A32),A32,0)+Staff!$J28),Staff!$J28),0)),IF(Staff!$K28="Annually",IF(D$4=Staff!$I28,MIN(Staff!$J28,Staff!$L28),IF(D$4&gt;Staff!$I28,IFERROR(MIN(Staff!$L28,#REF!+Staff!$J28),MIN(Staff!$J28,Staff!$L28)),0))))))</f>
        <v>0</v>
      </c>
      <c r="E32" s="567">
        <f>IF(Staff!$K28="Never",IF(E$4&gt;=Staff!$I28,MIN(Staff!$J28,Staff!$L28),0),IF(Staff!$K28="Monthly",IF(E$4=Staff!$I28,MIN(Staff!$J28,Staff!$L28),IF(E$4&gt;Staff!$I28,MIN(Staff!$L28,D32+Staff!$J28),0)),IF(Staff!$K28="Quarterly",IF(E$4=Staff!$I28,MIN(Staff!$J28,Staff!$L28),IF(E$4&gt;Staff!$I28,IFERROR(MIN(Staff!$L28,IF(ISNUMBER(B32),B32,0)+Staff!$J28),Staff!$J28),0)),IF(Staff!$K28="Annually",IF(E$4=Staff!$I28,MIN(Staff!$J28,Staff!$L28),IF(E$4&gt;Staff!$I28,IFERROR(MIN(Staff!$L28,#REF!+Staff!$J28),MIN(Staff!$J28,Staff!$L28)),0))))))</f>
        <v>0</v>
      </c>
      <c r="F32" s="567">
        <f>IF(Staff!$K28="Never",IF(F$4&gt;=Staff!$I28,MIN(Staff!$J28,Staff!$L28),0),IF(Staff!$K28="Monthly",IF(F$4=Staff!$I28,MIN(Staff!$J28,Staff!$L28),IF(F$4&gt;Staff!$I28,MIN(Staff!$L28,E32+Staff!$J28),0)),IF(Staff!$K28="Quarterly",IF(F$4=Staff!$I28,MIN(Staff!$J28,Staff!$L28),IF(F$4&gt;Staff!$I28,IFERROR(MIN(Staff!$L28,IF(ISNUMBER(C32),C32,0)+Staff!$J28),Staff!$J28),0)),IF(Staff!$K28="Annually",IF(F$4=Staff!$I28,MIN(Staff!$J28,Staff!$L28),IF(F$4&gt;Staff!$I28,IFERROR(MIN(Staff!$L28,#REF!+Staff!$J28),MIN(Staff!$J28,Staff!$L28)),0))))))</f>
        <v>0</v>
      </c>
      <c r="G32" s="567">
        <f>IF(Staff!$K28="Never",IF(G$4&gt;=Staff!$I28,MIN(Staff!$J28,Staff!$L28),0),IF(Staff!$K28="Monthly",IF(G$4=Staff!$I28,MIN(Staff!$J28,Staff!$L28),IF(G$4&gt;Staff!$I28,MIN(Staff!$L28,F32+Staff!$J28),0)),IF(Staff!$K28="Quarterly",IF(G$4=Staff!$I28,MIN(Staff!$J28,Staff!$L28),IF(G$4&gt;Staff!$I28,IFERROR(MIN(Staff!$L28,IF(ISNUMBER(D32),D32,0)+Staff!$J28),Staff!$J28),0)),IF(Staff!$K28="Annually",IF(G$4=Staff!$I28,MIN(Staff!$J28,Staff!$L28),IF(G$4&gt;Staff!$I28,IFERROR(MIN(Staff!$L28,#REF!+Staff!$J28),MIN(Staff!$J28,Staff!$L28)),0))))))</f>
        <v>0</v>
      </c>
      <c r="H32" s="567">
        <f>IF(Staff!$K28="Never",IF(H$4&gt;=Staff!$I28,MIN(Staff!$J28,Staff!$L28),0),IF(Staff!$K28="Monthly",IF(H$4=Staff!$I28,MIN(Staff!$J28,Staff!$L28),IF(H$4&gt;Staff!$I28,MIN(Staff!$L28,G32+Staff!$J28),0)),IF(Staff!$K28="Quarterly",IF(H$4=Staff!$I28,MIN(Staff!$J28,Staff!$L28),IF(H$4&gt;Staff!$I28,IFERROR(MIN(Staff!$L28,IF(ISNUMBER(E32),E32,0)+Staff!$J28),Staff!$J28),0)),IF(Staff!$K28="Annually",IF(H$4=Staff!$I28,MIN(Staff!$J28,Staff!$L28),IF(H$4&gt;Staff!$I28,IFERROR(MIN(Staff!$L28,#REF!+Staff!$J28),MIN(Staff!$J28,Staff!$L28)),0))))))</f>
        <v>0</v>
      </c>
      <c r="I32" s="567">
        <f>IF(Staff!$K28="Never",IF(I$4&gt;=Staff!$I28,MIN(Staff!$J28,Staff!$L28),0),IF(Staff!$K28="Monthly",IF(I$4=Staff!$I28,MIN(Staff!$J28,Staff!$L28),IF(I$4&gt;Staff!$I28,MIN(Staff!$L28,H32+Staff!$J28),0)),IF(Staff!$K28="Quarterly",IF(I$4=Staff!$I28,MIN(Staff!$J28,Staff!$L28),IF(I$4&gt;Staff!$I28,IFERROR(MIN(Staff!$L28,IF(ISNUMBER(F32),F32,0)+Staff!$J28),Staff!$J28),0)),IF(Staff!$K28="Annually",IF(I$4=Staff!$I28,MIN(Staff!$J28,Staff!$L28),IF(I$4&gt;Staff!$I28,IFERROR(MIN(Staff!$L28,#REF!+Staff!$J28),MIN(Staff!$J28,Staff!$L28)),0))))))</f>
        <v>0</v>
      </c>
      <c r="J32" s="567">
        <f>IF(Staff!$K28="Never",IF(J$4&gt;=Staff!$I28,MIN(Staff!$J28,Staff!$L28),0),IF(Staff!$K28="Monthly",IF(J$4=Staff!$I28,MIN(Staff!$J28,Staff!$L28),IF(J$4&gt;Staff!$I28,MIN(Staff!$L28,I32+Staff!$J28),0)),IF(Staff!$K28="Quarterly",IF(J$4=Staff!$I28,MIN(Staff!$J28,Staff!$L28),IF(J$4&gt;Staff!$I28,IFERROR(MIN(Staff!$L28,IF(ISNUMBER(G32),G32,0)+Staff!$J28),Staff!$J28),0)),IF(Staff!$K28="Annually",IF(J$4=Staff!$I28,MIN(Staff!$J28,Staff!$L28),IF(J$4&gt;Staff!$I28,IFERROR(MIN(Staff!$L28,#REF!+Staff!$J28),MIN(Staff!$J28,Staff!$L28)),0))))))</f>
        <v>0</v>
      </c>
      <c r="K32" s="567">
        <f>IF(Staff!$K28="Never",IF(K$4&gt;=Staff!$I28,MIN(Staff!$J28,Staff!$L28),0),IF(Staff!$K28="Monthly",IF(K$4=Staff!$I28,MIN(Staff!$J28,Staff!$L28),IF(K$4&gt;Staff!$I28,MIN(Staff!$L28,J32+Staff!$J28),0)),IF(Staff!$K28="Quarterly",IF(K$4=Staff!$I28,MIN(Staff!$J28,Staff!$L28),IF(K$4&gt;Staff!$I28,IFERROR(MIN(Staff!$L28,IF(ISNUMBER(H32),H32,0)+Staff!$J28),Staff!$J28),0)),IF(Staff!$K28="Annually",IF(K$4=Staff!$I28,MIN(Staff!$J28,Staff!$L28),IF(K$4&gt;Staff!$I28,IFERROR(MIN(Staff!$L28,#REF!+Staff!$J28),MIN(Staff!$J28,Staff!$L28)),0))))))</f>
        <v>0</v>
      </c>
      <c r="L32" s="567">
        <f>IF(Staff!$K28="Never",IF(L$4&gt;=Staff!$I28,MIN(Staff!$J28,Staff!$L28),0),IF(Staff!$K28="Monthly",IF(L$4=Staff!$I28,MIN(Staff!$J28,Staff!$L28),IF(L$4&gt;Staff!$I28,MIN(Staff!$L28,K32+Staff!$J28),0)),IF(Staff!$K28="Quarterly",IF(L$4=Staff!$I28,MIN(Staff!$J28,Staff!$L28),IF(L$4&gt;Staff!$I28,IFERROR(MIN(Staff!$L28,IF(ISNUMBER(I32),I32,0)+Staff!$J28),Staff!$J28),0)),IF(Staff!$K28="Annually",IF(L$4=Staff!$I28,MIN(Staff!$J28,Staff!$L28),IF(L$4&gt;Staff!$I28,IFERROR(MIN(Staff!$L28,#REF!+Staff!$J28),MIN(Staff!$J28,Staff!$L28)),0))))))</f>
        <v>0</v>
      </c>
      <c r="M32" s="567">
        <f>IF(Staff!$K28="Never",IF(M$4&gt;=Staff!$I28,MIN(Staff!$J28,Staff!$L28),0),IF(Staff!$K28="Monthly",IF(M$4=Staff!$I28,MIN(Staff!$J28,Staff!$L28),IF(M$4&gt;Staff!$I28,MIN(Staff!$L28,L32+Staff!$J28),0)),IF(Staff!$K28="Quarterly",IF(M$4=Staff!$I28,MIN(Staff!$J28,Staff!$L28),IF(M$4&gt;Staff!$I28,IFERROR(MIN(Staff!$L28,IF(ISNUMBER(J32),J32,0)+Staff!$J28),Staff!$J28),0)),IF(Staff!$K28="Annually",IF(M$4=Staff!$I28,MIN(Staff!$J28,Staff!$L28),IF(M$4&gt;Staff!$I28,IFERROR(MIN(Staff!$L28,A32+Staff!$J28),MIN(Staff!$J28,Staff!$L28)),0))))))</f>
        <v>0</v>
      </c>
      <c r="N32" s="567">
        <f>IF(Staff!$K28="Never",IF(N$4&gt;=Staff!$I28,MIN(Staff!$J28,Staff!$L28),0),IF(Staff!$K28="Monthly",IF(N$4=Staff!$I28,MIN(Staff!$J28,Staff!$L28),IF(N$4&gt;Staff!$I28,MIN(Staff!$L28,M32+Staff!$J28),0)),IF(Staff!$K28="Quarterly",IF(N$4=Staff!$I28,MIN(Staff!$J28,Staff!$L28),IF(N$4&gt;Staff!$I28,IFERROR(MIN(Staff!$L28,IF(ISNUMBER(K32),K32,0)+Staff!$J28),Staff!$J28),0)),IF(Staff!$K28="Annually",IF(N$4=Staff!$I28,MIN(Staff!$J28,Staff!$L28),IF(N$4&gt;Staff!$I28,IFERROR(MIN(Staff!$L28,B32+Staff!$J28),MIN(Staff!$J28,Staff!$L28)),0))))))</f>
        <v>0</v>
      </c>
      <c r="O32" s="567">
        <f>IF(Staff!$K28="Never",IF(O$4&gt;=Staff!$I28,MIN(Staff!$J28,Staff!$L28),0),IF(Staff!$K28="Monthly",IF(O$4=Staff!$I28,MIN(Staff!$J28,Staff!$L28),IF(O$4&gt;Staff!$I28,MIN(Staff!$L28,N32+Staff!$J28),0)),IF(Staff!$K28="Quarterly",IF(O$4=Staff!$I28,MIN(Staff!$J28,Staff!$L28),IF(O$4&gt;Staff!$I28,IFERROR(MIN(Staff!$L28,IF(ISNUMBER(L32),L32,0)+Staff!$J28),Staff!$J28),0)),IF(Staff!$K28="Annually",IF(O$4=Staff!$I28,MIN(Staff!$J28,Staff!$L28),IF(O$4&gt;Staff!$I28,IFERROR(MIN(Staff!$L28,C32+Staff!$J28),MIN(Staff!$J28,Staff!$L28)),0))))))</f>
        <v>0</v>
      </c>
      <c r="P32" s="567">
        <f>IF(Staff!$K28="Never",IF(P$4&gt;=Staff!$I28,MIN(Staff!$J28,Staff!$L28),0),IF(Staff!$K28="Monthly",IF(P$4=Staff!$I28,MIN(Staff!$J28,Staff!$L28),IF(P$4&gt;Staff!$I28,MIN(Staff!$L28,O32+Staff!$J28),0)),IF(Staff!$K28="Quarterly",IF(P$4=Staff!$I28,MIN(Staff!$J28,Staff!$L28),IF(P$4&gt;Staff!$I28,IFERROR(MIN(Staff!$L28,IF(ISNUMBER(M32),M32,0)+Staff!$J28),Staff!$J28),0)),IF(Staff!$K28="Annually",IF(P$4=Staff!$I28,MIN(Staff!$J28,Staff!$L28),IF(P$4&gt;Staff!$I28,IFERROR(MIN(Staff!$L28,D32+Staff!$J28),MIN(Staff!$J28,Staff!$L28)),0))))))</f>
        <v>0</v>
      </c>
      <c r="Q32" s="567">
        <f>IF(Staff!$K28="Never",IF(Q$4&gt;=Staff!$I28,MIN(Staff!$J28,Staff!$L28),0),IF(Staff!$K28="Monthly",IF(Q$4=Staff!$I28,MIN(Staff!$J28,Staff!$L28),IF(Q$4&gt;Staff!$I28,MIN(Staff!$L28,P32+Staff!$J28),0)),IF(Staff!$K28="Quarterly",IF(Q$4=Staff!$I28,MIN(Staff!$J28,Staff!$L28),IF(Q$4&gt;Staff!$I28,IFERROR(MIN(Staff!$L28,IF(ISNUMBER(N32),N32,0)+Staff!$J28),Staff!$J28),0)),IF(Staff!$K28="Annually",IF(Q$4=Staff!$I28,MIN(Staff!$J28,Staff!$L28),IF(Q$4&gt;Staff!$I28,IFERROR(MIN(Staff!$L28,E32+Staff!$J28),MIN(Staff!$J28,Staff!$L28)),0))))))</f>
        <v>0</v>
      </c>
      <c r="R32" s="567">
        <f>IF(Staff!$K28="Never",IF(R$4&gt;=Staff!$I28,MIN(Staff!$J28,Staff!$L28),0),IF(Staff!$K28="Monthly",IF(R$4=Staff!$I28,MIN(Staff!$J28,Staff!$L28),IF(R$4&gt;Staff!$I28,MIN(Staff!$L28,Q32+Staff!$J28),0)),IF(Staff!$K28="Quarterly",IF(R$4=Staff!$I28,MIN(Staff!$J28,Staff!$L28),IF(R$4&gt;Staff!$I28,IFERROR(MIN(Staff!$L28,IF(ISNUMBER(O32),O32,0)+Staff!$J28),Staff!$J28),0)),IF(Staff!$K28="Annually",IF(R$4=Staff!$I28,MIN(Staff!$J28,Staff!$L28),IF(R$4&gt;Staff!$I28,IFERROR(MIN(Staff!$L28,F32+Staff!$J28),MIN(Staff!$J28,Staff!$L28)),0))))))</f>
        <v>0</v>
      </c>
      <c r="S32" s="567">
        <f>IF(Staff!$K28="Never",IF(S$4&gt;=Staff!$I28,MIN(Staff!$J28,Staff!$L28),0),IF(Staff!$K28="Monthly",IF(S$4=Staff!$I28,MIN(Staff!$J28,Staff!$L28),IF(S$4&gt;Staff!$I28,MIN(Staff!$L28,R32+Staff!$J28),0)),IF(Staff!$K28="Quarterly",IF(S$4=Staff!$I28,MIN(Staff!$J28,Staff!$L28),IF(S$4&gt;Staff!$I28,IFERROR(MIN(Staff!$L28,IF(ISNUMBER(P32),P32,0)+Staff!$J28),Staff!$J28),0)),IF(Staff!$K28="Annually",IF(S$4=Staff!$I28,MIN(Staff!$J28,Staff!$L28),IF(S$4&gt;Staff!$I28,IFERROR(MIN(Staff!$L28,G32+Staff!$J28),MIN(Staff!$J28,Staff!$L28)),0))))))</f>
        <v>0</v>
      </c>
      <c r="T32" s="567">
        <f>IF(Staff!$K28="Never",IF(T$4&gt;=Staff!$I28,MIN(Staff!$J28,Staff!$L28),0),IF(Staff!$K28="Monthly",IF(T$4=Staff!$I28,MIN(Staff!$J28,Staff!$L28),IF(T$4&gt;Staff!$I28,MIN(Staff!$L28,S32+Staff!$J28),0)),IF(Staff!$K28="Quarterly",IF(T$4=Staff!$I28,MIN(Staff!$J28,Staff!$L28),IF(T$4&gt;Staff!$I28,IFERROR(MIN(Staff!$L28,IF(ISNUMBER(Q32),Q32,0)+Staff!$J28),Staff!$J28),0)),IF(Staff!$K28="Annually",IF(T$4=Staff!$I28,MIN(Staff!$J28,Staff!$L28),IF(T$4&gt;Staff!$I28,IFERROR(MIN(Staff!$L28,H32+Staff!$J28),MIN(Staff!$J28,Staff!$L28)),0))))))</f>
        <v>0</v>
      </c>
      <c r="U32" s="567">
        <f>IF(Staff!$K28="Never",IF(U$4&gt;=Staff!$I28,MIN(Staff!$J28,Staff!$L28),0),IF(Staff!$K28="Monthly",IF(U$4=Staff!$I28,MIN(Staff!$J28,Staff!$L28),IF(U$4&gt;Staff!$I28,MIN(Staff!$L28,T32+Staff!$J28),0)),IF(Staff!$K28="Quarterly",IF(U$4=Staff!$I28,MIN(Staff!$J28,Staff!$L28),IF(U$4&gt;Staff!$I28,IFERROR(MIN(Staff!$L28,IF(ISNUMBER(R32),R32,0)+Staff!$J28),Staff!$J28),0)),IF(Staff!$K28="Annually",IF(U$4=Staff!$I28,MIN(Staff!$J28,Staff!$L28),IF(U$4&gt;Staff!$I28,IFERROR(MIN(Staff!$L28,I32+Staff!$J28),MIN(Staff!$J28,Staff!$L28)),0))))))</f>
        <v>0</v>
      </c>
      <c r="V32" s="567">
        <f>IF(Staff!$K28="Never",IF(V$4&gt;=Staff!$I28,MIN(Staff!$J28,Staff!$L28),0),IF(Staff!$K28="Monthly",IF(V$4=Staff!$I28,MIN(Staff!$J28,Staff!$L28),IF(V$4&gt;Staff!$I28,MIN(Staff!$L28,U32+Staff!$J28),0)),IF(Staff!$K28="Quarterly",IF(V$4=Staff!$I28,MIN(Staff!$J28,Staff!$L28),IF(V$4&gt;Staff!$I28,IFERROR(MIN(Staff!$L28,IF(ISNUMBER(S32),S32,0)+Staff!$J28),Staff!$J28),0)),IF(Staff!$K28="Annually",IF(V$4=Staff!$I28,MIN(Staff!$J28,Staff!$L28),IF(V$4&gt;Staff!$I28,IFERROR(MIN(Staff!$L28,J32+Staff!$J28),MIN(Staff!$J28,Staff!$L28)),0))))))</f>
        <v>0</v>
      </c>
      <c r="W32" s="567">
        <f>IF(Staff!$K28="Never",IF(W$4&gt;=Staff!$I28,MIN(Staff!$J28,Staff!$L28),0),IF(Staff!$K28="Monthly",IF(W$4=Staff!$I28,MIN(Staff!$J28,Staff!$L28),IF(W$4&gt;Staff!$I28,MIN(Staff!$L28,V32+Staff!$J28),0)),IF(Staff!$K28="Quarterly",IF(W$4=Staff!$I28,MIN(Staff!$J28,Staff!$L28),IF(W$4&gt;Staff!$I28,IFERROR(MIN(Staff!$L28,IF(ISNUMBER(T32),T32,0)+Staff!$J28),Staff!$J28),0)),IF(Staff!$K28="Annually",IF(W$4=Staff!$I28,MIN(Staff!$J28,Staff!$L28),IF(W$4&gt;Staff!$I28,IFERROR(MIN(Staff!$L28,K32+Staff!$J28),MIN(Staff!$J28,Staff!$L28)),0))))))</f>
        <v>0</v>
      </c>
      <c r="X32" s="567">
        <f>IF(Staff!$K28="Never",IF(X$4&gt;=Staff!$I28,MIN(Staff!$J28,Staff!$L28),0),IF(Staff!$K28="Monthly",IF(X$4=Staff!$I28,MIN(Staff!$J28,Staff!$L28),IF(X$4&gt;Staff!$I28,MIN(Staff!$L28,W32+Staff!$J28),0)),IF(Staff!$K28="Quarterly",IF(X$4=Staff!$I28,MIN(Staff!$J28,Staff!$L28),IF(X$4&gt;Staff!$I28,IFERROR(MIN(Staff!$L28,IF(ISNUMBER(U32),U32,0)+Staff!$J28),Staff!$J28),0)),IF(Staff!$K28="Annually",IF(X$4=Staff!$I28,MIN(Staff!$J28,Staff!$L28),IF(X$4&gt;Staff!$I28,IFERROR(MIN(Staff!$L28,L32+Staff!$J28),MIN(Staff!$J28,Staff!$L28)),0))))))</f>
        <v>0</v>
      </c>
      <c r="Y32" s="567">
        <f>IF(Staff!$K28="Never",IF(Y$4&gt;=Staff!$I28,MIN(Staff!$J28,Staff!$L28),0),IF(Staff!$K28="Monthly",IF(Y$4=Staff!$I28,MIN(Staff!$J28,Staff!$L28),IF(Y$4&gt;Staff!$I28,MIN(Staff!$L28,X32+Staff!$J28),0)),IF(Staff!$K28="Quarterly",IF(Y$4=Staff!$I28,MIN(Staff!$J28,Staff!$L28),IF(Y$4&gt;Staff!$I28,IFERROR(MIN(Staff!$L28,IF(ISNUMBER(V32),V32,0)+Staff!$J28),Staff!$J28),0)),IF(Staff!$K28="Annually",IF(Y$4=Staff!$I28,MIN(Staff!$J28,Staff!$L28),IF(Y$4&gt;Staff!$I28,IFERROR(MIN(Staff!$L28,M32+Staff!$J28),MIN(Staff!$J28,Staff!$L28)),0))))))</f>
        <v>0</v>
      </c>
      <c r="Z32" s="567">
        <f>IF(Staff!$K28="Never",IF(Z$4&gt;=Staff!$I28,MIN(Staff!$J28,Staff!$L28),0),IF(Staff!$K28="Monthly",IF(Z$4=Staff!$I28,MIN(Staff!$J28,Staff!$L28),IF(Z$4&gt;Staff!$I28,MIN(Staff!$L28,Y32+Staff!$J28),0)),IF(Staff!$K28="Quarterly",IF(Z$4=Staff!$I28,MIN(Staff!$J28,Staff!$L28),IF(Z$4&gt;Staff!$I28,IFERROR(MIN(Staff!$L28,IF(ISNUMBER(W32),W32,0)+Staff!$J28),Staff!$J28),0)),IF(Staff!$K28="Annually",IF(Z$4=Staff!$I28,MIN(Staff!$J28,Staff!$L28),IF(Z$4&gt;Staff!$I28,IFERROR(MIN(Staff!$L28,N32+Staff!$J28),MIN(Staff!$J28,Staff!$L28)),0))))))</f>
        <v>0</v>
      </c>
      <c r="AA32" s="567">
        <f>IF(Staff!$K28="Never",IF(AA$4&gt;=Staff!$I28,MIN(Staff!$J28,Staff!$L28),0),IF(Staff!$K28="Monthly",IF(AA$4=Staff!$I28,MIN(Staff!$J28,Staff!$L28),IF(AA$4&gt;Staff!$I28,MIN(Staff!$L28,Z32+Staff!$J28),0)),IF(Staff!$K28="Quarterly",IF(AA$4=Staff!$I28,MIN(Staff!$J28,Staff!$L28),IF(AA$4&gt;Staff!$I28,IFERROR(MIN(Staff!$L28,IF(ISNUMBER(X32),X32,0)+Staff!$J28),Staff!$J28),0)),IF(Staff!$K28="Annually",IF(AA$4=Staff!$I28,MIN(Staff!$J28,Staff!$L28),IF(AA$4&gt;Staff!$I28,IFERROR(MIN(Staff!$L28,O32+Staff!$J28),MIN(Staff!$J28,Staff!$L28)),0))))))</f>
        <v>0</v>
      </c>
      <c r="AB32" s="567">
        <f>IF(Staff!$K28="Never",IF(AB$4&gt;=Staff!$I28,MIN(Staff!$J28,Staff!$L28),0),IF(Staff!$K28="Monthly",IF(AB$4=Staff!$I28,MIN(Staff!$J28,Staff!$L28),IF(AB$4&gt;Staff!$I28,MIN(Staff!$L28,AA32+Staff!$J28),0)),IF(Staff!$K28="Quarterly",IF(AB$4=Staff!$I28,MIN(Staff!$J28,Staff!$L28),IF(AB$4&gt;Staff!$I28,IFERROR(MIN(Staff!$L28,IF(ISNUMBER(Y32),Y32,0)+Staff!$J28),Staff!$J28),0)),IF(Staff!$K28="Annually",IF(AB$4=Staff!$I28,MIN(Staff!$J28,Staff!$L28),IF(AB$4&gt;Staff!$I28,IFERROR(MIN(Staff!$L28,P32+Staff!$J28),MIN(Staff!$J28,Staff!$L28)),0))))))</f>
        <v>0</v>
      </c>
      <c r="AC32" s="567">
        <f>IF(Staff!$K28="Never",IF(AC$4&gt;=Staff!$I28,MIN(Staff!$J28,Staff!$L28),0),IF(Staff!$K28="Monthly",IF(AC$4=Staff!$I28,MIN(Staff!$J28,Staff!$L28),IF(AC$4&gt;Staff!$I28,MIN(Staff!$L28,AB32+Staff!$J28),0)),IF(Staff!$K28="Quarterly",IF(AC$4=Staff!$I28,MIN(Staff!$J28,Staff!$L28),IF(AC$4&gt;Staff!$I28,IFERROR(MIN(Staff!$L28,IF(ISNUMBER(Z32),Z32,0)+Staff!$J28),Staff!$J28),0)),IF(Staff!$K28="Annually",IF(AC$4=Staff!$I28,MIN(Staff!$J28,Staff!$L28),IF(AC$4&gt;Staff!$I28,IFERROR(MIN(Staff!$L28,Q32+Staff!$J28),MIN(Staff!$J28,Staff!$L28)),0))))))</f>
        <v>0</v>
      </c>
      <c r="AD32" s="567">
        <f>IF(Staff!$K28="Never",IF(AD$4&gt;=Staff!$I28,MIN(Staff!$J28,Staff!$L28),0),IF(Staff!$K28="Monthly",IF(AD$4=Staff!$I28,MIN(Staff!$J28,Staff!$L28),IF(AD$4&gt;Staff!$I28,MIN(Staff!$L28,AC32+Staff!$J28),0)),IF(Staff!$K28="Quarterly",IF(AD$4=Staff!$I28,MIN(Staff!$J28,Staff!$L28),IF(AD$4&gt;Staff!$I28,IFERROR(MIN(Staff!$L28,IF(ISNUMBER(AA32),AA32,0)+Staff!$J28),Staff!$J28),0)),IF(Staff!$K28="Annually",IF(AD$4=Staff!$I28,MIN(Staff!$J28,Staff!$L28),IF(AD$4&gt;Staff!$I28,IFERROR(MIN(Staff!$L28,R32+Staff!$J28),MIN(Staff!$J28,Staff!$L28)),0))))))</f>
        <v>0</v>
      </c>
      <c r="AE32" s="567">
        <f>IF(Staff!$K28="Never",IF(AE$4&gt;=Staff!$I28,MIN(Staff!$J28,Staff!$L28),0),IF(Staff!$K28="Monthly",IF(AE$4=Staff!$I28,MIN(Staff!$J28,Staff!$L28),IF(AE$4&gt;Staff!$I28,MIN(Staff!$L28,AD32+Staff!$J28),0)),IF(Staff!$K28="Quarterly",IF(AE$4=Staff!$I28,MIN(Staff!$J28,Staff!$L28),IF(AE$4&gt;Staff!$I28,IFERROR(MIN(Staff!$L28,IF(ISNUMBER(AB32),AB32,0)+Staff!$J28),Staff!$J28),0)),IF(Staff!$K28="Annually",IF(AE$4=Staff!$I28,MIN(Staff!$J28,Staff!$L28),IF(AE$4&gt;Staff!$I28,IFERROR(MIN(Staff!$L28,S32+Staff!$J28),MIN(Staff!$J28,Staff!$L28)),0))))))</f>
        <v>0</v>
      </c>
      <c r="AF32" s="567">
        <f>IF(Staff!$K28="Never",IF(AF$4&gt;=Staff!$I28,MIN(Staff!$J28,Staff!$L28),0),IF(Staff!$K28="Monthly",IF(AF$4=Staff!$I28,MIN(Staff!$J28,Staff!$L28),IF(AF$4&gt;Staff!$I28,MIN(Staff!$L28,AE32+Staff!$J28),0)),IF(Staff!$K28="Quarterly",IF(AF$4=Staff!$I28,MIN(Staff!$J28,Staff!$L28),IF(AF$4&gt;Staff!$I28,IFERROR(MIN(Staff!$L28,IF(ISNUMBER(AC32),AC32,0)+Staff!$J28),Staff!$J28),0)),IF(Staff!$K28="Annually",IF(AF$4=Staff!$I28,MIN(Staff!$J28,Staff!$L28),IF(AF$4&gt;Staff!$I28,IFERROR(MIN(Staff!$L28,T32+Staff!$J28),MIN(Staff!$J28,Staff!$L28)),0))))))</f>
        <v>0</v>
      </c>
      <c r="AG32" s="567">
        <f>IF(Staff!$K28="Never",IF(AG$4&gt;=Staff!$I28,MIN(Staff!$J28,Staff!$L28),0),IF(Staff!$K28="Monthly",IF(AG$4=Staff!$I28,MIN(Staff!$J28,Staff!$L28),IF(AG$4&gt;Staff!$I28,MIN(Staff!$L28,AF32+Staff!$J28),0)),IF(Staff!$K28="Quarterly",IF(AG$4=Staff!$I28,MIN(Staff!$J28,Staff!$L28),IF(AG$4&gt;Staff!$I28,IFERROR(MIN(Staff!$L28,IF(ISNUMBER(AD32),AD32,0)+Staff!$J28),Staff!$J28),0)),IF(Staff!$K28="Annually",IF(AG$4=Staff!$I28,MIN(Staff!$J28,Staff!$L28),IF(AG$4&gt;Staff!$I28,IFERROR(MIN(Staff!$L28,U32+Staff!$J28),MIN(Staff!$J28,Staff!$L28)),0))))))</f>
        <v>0</v>
      </c>
      <c r="AH32" s="567">
        <f>IF(Staff!$K28="Never",IF(AH$4&gt;=Staff!$I28,MIN(Staff!$J28,Staff!$L28),0),IF(Staff!$K28="Monthly",IF(AH$4=Staff!$I28,MIN(Staff!$J28,Staff!$L28),IF(AH$4&gt;Staff!$I28,MIN(Staff!$L28,AG32+Staff!$J28),0)),IF(Staff!$K28="Quarterly",IF(AH$4=Staff!$I28,MIN(Staff!$J28,Staff!$L28),IF(AH$4&gt;Staff!$I28,IFERROR(MIN(Staff!$L28,IF(ISNUMBER(AE32),AE32,0)+Staff!$J28),Staff!$J28),0)),IF(Staff!$K28="Annually",IF(AH$4=Staff!$I28,MIN(Staff!$J28,Staff!$L28),IF(AH$4&gt;Staff!$I28,IFERROR(MIN(Staff!$L28,V32+Staff!$J28),MIN(Staff!$J28,Staff!$L28)),0))))))</f>
        <v>0</v>
      </c>
      <c r="AI32" s="567">
        <f>IF(Staff!$K28="Never",IF(AI$4&gt;=Staff!$I28,MIN(Staff!$J28,Staff!$L28),0),IF(Staff!$K28="Monthly",IF(AI$4=Staff!$I28,MIN(Staff!$J28,Staff!$L28),IF(AI$4&gt;Staff!$I28,MIN(Staff!$L28,AH32+Staff!$J28),0)),IF(Staff!$K28="Quarterly",IF(AI$4=Staff!$I28,MIN(Staff!$J28,Staff!$L28),IF(AI$4&gt;Staff!$I28,IFERROR(MIN(Staff!$L28,IF(ISNUMBER(AF32),AF32,0)+Staff!$J28),Staff!$J28),0)),IF(Staff!$K28="Annually",IF(AI$4=Staff!$I28,MIN(Staff!$J28,Staff!$L28),IF(AI$4&gt;Staff!$I28,IFERROR(MIN(Staff!$L28,W32+Staff!$J28),MIN(Staff!$J28,Staff!$L28)),0))))))</f>
        <v>0</v>
      </c>
      <c r="AJ32" s="567">
        <f>IF(Staff!$K28="Never",IF(AJ$4&gt;=Staff!$I28,MIN(Staff!$J28,Staff!$L28),0),IF(Staff!$K28="Monthly",IF(AJ$4=Staff!$I28,MIN(Staff!$J28,Staff!$L28),IF(AJ$4&gt;Staff!$I28,MIN(Staff!$L28,AI32+Staff!$J28),0)),IF(Staff!$K28="Quarterly",IF(AJ$4=Staff!$I28,MIN(Staff!$J28,Staff!$L28),IF(AJ$4&gt;Staff!$I28,IFERROR(MIN(Staff!$L28,IF(ISNUMBER(AG32),AG32,0)+Staff!$J28),Staff!$J28),0)),IF(Staff!$K28="Annually",IF(AJ$4=Staff!$I28,MIN(Staff!$J28,Staff!$L28),IF(AJ$4&gt;Staff!$I28,IFERROR(MIN(Staff!$L28,X32+Staff!$J28),MIN(Staff!$J28,Staff!$L28)),0))))))</f>
        <v>0</v>
      </c>
      <c r="AK32" s="567">
        <f>IF(Staff!$K28="Never",IF(AK$4&gt;=Staff!$I28,MIN(Staff!$J28,Staff!$L28),0),IF(Staff!$K28="Monthly",IF(AK$4=Staff!$I28,MIN(Staff!$J28,Staff!$L28),IF(AK$4&gt;Staff!$I28,MIN(Staff!$L28,AJ32+Staff!$J28),0)),IF(Staff!$K28="Quarterly",IF(AK$4=Staff!$I28,MIN(Staff!$J28,Staff!$L28),IF(AK$4&gt;Staff!$I28,IFERROR(MIN(Staff!$L28,IF(ISNUMBER(AH32),AH32,0)+Staff!$J28),Staff!$J28),0)),IF(Staff!$K28="Annually",IF(AK$4=Staff!$I28,MIN(Staff!$J28,Staff!$L28),IF(AK$4&gt;Staff!$I28,IFERROR(MIN(Staff!$L28,Y32+Staff!$J28),MIN(Staff!$J28,Staff!$L28)),0))))))</f>
        <v>0</v>
      </c>
      <c r="AL32" s="567">
        <f>IF(Staff!$K28="Never",IF(AL$4&gt;=Staff!$I28,MIN(Staff!$J28,Staff!$L28),0),IF(Staff!$K28="Monthly",IF(AL$4=Staff!$I28,MIN(Staff!$J28,Staff!$L28),IF(AL$4&gt;Staff!$I28,MIN(Staff!$L28,AK32+Staff!$J28),0)),IF(Staff!$K28="Quarterly",IF(AL$4=Staff!$I28,MIN(Staff!$J28,Staff!$L28),IF(AL$4&gt;Staff!$I28,IFERROR(MIN(Staff!$L28,IF(ISNUMBER(AI32),AI32,0)+Staff!$J28),Staff!$J28),0)),IF(Staff!$K28="Annually",IF(AL$4=Staff!$I28,MIN(Staff!$J28,Staff!$L28),IF(AL$4&gt;Staff!$I28,IFERROR(MIN(Staff!$L28,Z32+Staff!$J28),MIN(Staff!$J28,Staff!$L28)),0))))))</f>
        <v>0</v>
      </c>
      <c r="AM32" s="567">
        <f>IF(Staff!$K28="Never",IF(AM$4&gt;=Staff!$I28,MIN(Staff!$J28,Staff!$L28),0),IF(Staff!$K28="Monthly",IF(AM$4=Staff!$I28,MIN(Staff!$J28,Staff!$L28),IF(AM$4&gt;Staff!$I28,MIN(Staff!$L28,AL32+Staff!$J28),0)),IF(Staff!$K28="Quarterly",IF(AM$4=Staff!$I28,MIN(Staff!$J28,Staff!$L28),IF(AM$4&gt;Staff!$I28,IFERROR(MIN(Staff!$L28,IF(ISNUMBER(AJ32),AJ32,0)+Staff!$J28),Staff!$J28),0)),IF(Staff!$K28="Annually",IF(AM$4=Staff!$I28,MIN(Staff!$J28,Staff!$L28),IF(AM$4&gt;Staff!$I28,IFERROR(MIN(Staff!$L28,AA32+Staff!$J28),MIN(Staff!$J28,Staff!$L28)),0))))))</f>
        <v>0</v>
      </c>
      <c r="AN32" s="567">
        <f>IF(Staff!$K28="Never",IF(AN$4&gt;=Staff!$I28,MIN(Staff!$J28,Staff!$L28),0),IF(Staff!$K28="Monthly",IF(AN$4=Staff!$I28,MIN(Staff!$J28,Staff!$L28),IF(AN$4&gt;Staff!$I28,MIN(Staff!$L28,AM32+Staff!$J28),0)),IF(Staff!$K28="Quarterly",IF(AN$4=Staff!$I28,MIN(Staff!$J28,Staff!$L28),IF(AN$4&gt;Staff!$I28,IFERROR(MIN(Staff!$L28,IF(ISNUMBER(AK32),AK32,0)+Staff!$J28),Staff!$J28),0)),IF(Staff!$K28="Annually",IF(AN$4=Staff!$I28,MIN(Staff!$J28,Staff!$L28),IF(AN$4&gt;Staff!$I28,IFERROR(MIN(Staff!$L28,AB32+Staff!$J28),MIN(Staff!$J28,Staff!$L28)),0))))))</f>
        <v>0</v>
      </c>
      <c r="AO32" s="567">
        <f>IF(Staff!$K28="Never",IF(AO$4&gt;=Staff!$I28,MIN(Staff!$J28,Staff!$L28),0),IF(Staff!$K28="Monthly",IF(AO$4=Staff!$I28,MIN(Staff!$J28,Staff!$L28),IF(AO$4&gt;Staff!$I28,MIN(Staff!$L28,AN32+Staff!$J28),0)),IF(Staff!$K28="Quarterly",IF(AO$4=Staff!$I28,MIN(Staff!$J28,Staff!$L28),IF(AO$4&gt;Staff!$I28,IFERROR(MIN(Staff!$L28,IF(ISNUMBER(AL32),AL32,0)+Staff!$J28),Staff!$J28),0)),IF(Staff!$K28="Annually",IF(AO$4=Staff!$I28,MIN(Staff!$J28,Staff!$L28),IF(AO$4&gt;Staff!$I28,IFERROR(MIN(Staff!$L28,AC32+Staff!$J28),MIN(Staff!$J28,Staff!$L28)),0))))))</f>
        <v>0</v>
      </c>
      <c r="AP32" s="567">
        <f>IF(Staff!$K28="Never",IF(AP$4&gt;=Staff!$I28,MIN(Staff!$J28,Staff!$L28),0),IF(Staff!$K28="Monthly",IF(AP$4=Staff!$I28,MIN(Staff!$J28,Staff!$L28),IF(AP$4&gt;Staff!$I28,MIN(Staff!$L28,AO32+Staff!$J28),0)),IF(Staff!$K28="Quarterly",IF(AP$4=Staff!$I28,MIN(Staff!$J28,Staff!$L28),IF(AP$4&gt;Staff!$I28,IFERROR(MIN(Staff!$L28,IF(ISNUMBER(AM32),AM32,0)+Staff!$J28),Staff!$J28),0)),IF(Staff!$K28="Annually",IF(AP$4=Staff!$I28,MIN(Staff!$J28,Staff!$L28),IF(AP$4&gt;Staff!$I28,IFERROR(MIN(Staff!$L28,AD32+Staff!$J28),MIN(Staff!$J28,Staff!$L28)),0))))))</f>
        <v>0</v>
      </c>
      <c r="AQ32" s="567">
        <f>IF(Staff!$K28="Never",IF(AQ$4&gt;=Staff!$I28,MIN(Staff!$J28,Staff!$L28),0),IF(Staff!$K28="Monthly",IF(AQ$4=Staff!$I28,MIN(Staff!$J28,Staff!$L28),IF(AQ$4&gt;Staff!$I28,MIN(Staff!$L28,AP32+Staff!$J28),0)),IF(Staff!$K28="Quarterly",IF(AQ$4=Staff!$I28,MIN(Staff!$J28,Staff!$L28),IF(AQ$4&gt;Staff!$I28,IFERROR(MIN(Staff!$L28,IF(ISNUMBER(AN32),AN32,0)+Staff!$J28),Staff!$J28),0)),IF(Staff!$K28="Annually",IF(AQ$4=Staff!$I28,MIN(Staff!$J28,Staff!$L28),IF(AQ$4&gt;Staff!$I28,IFERROR(MIN(Staff!$L28,AE32+Staff!$J28),MIN(Staff!$J28,Staff!$L28)),0))))))</f>
        <v>0</v>
      </c>
      <c r="AR32" s="567">
        <f>IF(Staff!$K28="Never",IF(AR$4&gt;=Staff!$I28,MIN(Staff!$J28,Staff!$L28),0),IF(Staff!$K28="Monthly",IF(AR$4=Staff!$I28,MIN(Staff!$J28,Staff!$L28),IF(AR$4&gt;Staff!$I28,MIN(Staff!$L28,AQ32+Staff!$J28),0)),IF(Staff!$K28="Quarterly",IF(AR$4=Staff!$I28,MIN(Staff!$J28,Staff!$L28),IF(AR$4&gt;Staff!$I28,IFERROR(MIN(Staff!$L28,IF(ISNUMBER(AO32),AO32,0)+Staff!$J28),Staff!$J28),0)),IF(Staff!$K28="Annually",IF(AR$4=Staff!$I28,MIN(Staff!$J28,Staff!$L28),IF(AR$4&gt;Staff!$I28,IFERROR(MIN(Staff!$L28,AF32+Staff!$J28),MIN(Staff!$J28,Staff!$L28)),0))))))</f>
        <v>0</v>
      </c>
      <c r="AS32" s="567">
        <f>IF(Staff!$K28="Never",IF(AS$4&gt;=Staff!$I28,MIN(Staff!$J28,Staff!$L28),0),IF(Staff!$K28="Monthly",IF(AS$4=Staff!$I28,MIN(Staff!$J28,Staff!$L28),IF(AS$4&gt;Staff!$I28,MIN(Staff!$L28,AR32+Staff!$J28),0)),IF(Staff!$K28="Quarterly",IF(AS$4=Staff!$I28,MIN(Staff!$J28,Staff!$L28),IF(AS$4&gt;Staff!$I28,IFERROR(MIN(Staff!$L28,IF(ISNUMBER(AP32),AP32,0)+Staff!$J28),Staff!$J28),0)),IF(Staff!$K28="Annually",IF(AS$4=Staff!$I28,MIN(Staff!$J28,Staff!$L28),IF(AS$4&gt;Staff!$I28,IFERROR(MIN(Staff!$L28,AG32+Staff!$J28),MIN(Staff!$J28,Staff!$L28)),0))))))</f>
        <v>0</v>
      </c>
      <c r="AT32" s="567">
        <f>IF(Staff!$K28="Never",IF(AT$4&gt;=Staff!$I28,MIN(Staff!$J28,Staff!$L28),0),IF(Staff!$K28="Monthly",IF(AT$4=Staff!$I28,MIN(Staff!$J28,Staff!$L28),IF(AT$4&gt;Staff!$I28,MIN(Staff!$L28,AS32+Staff!$J28),0)),IF(Staff!$K28="Quarterly",IF(AT$4=Staff!$I28,MIN(Staff!$J28,Staff!$L28),IF(AT$4&gt;Staff!$I28,IFERROR(MIN(Staff!$L28,IF(ISNUMBER(AQ32),AQ32,0)+Staff!$J28),Staff!$J28),0)),IF(Staff!$K28="Annually",IF(AT$4=Staff!$I28,MIN(Staff!$J28,Staff!$L28),IF(AT$4&gt;Staff!$I28,IFERROR(MIN(Staff!$L28,AH32+Staff!$J28),MIN(Staff!$J28,Staff!$L28)),0))))))</f>
        <v>0</v>
      </c>
      <c r="AU32" s="567">
        <f>IF(Staff!$K28="Never",IF(AU$4&gt;=Staff!$I28,MIN(Staff!$J28,Staff!$L28),0),IF(Staff!$K28="Monthly",IF(AU$4=Staff!$I28,MIN(Staff!$J28,Staff!$L28),IF(AU$4&gt;Staff!$I28,MIN(Staff!$L28,AT32+Staff!$J28),0)),IF(Staff!$K28="Quarterly",IF(AU$4=Staff!$I28,MIN(Staff!$J28,Staff!$L28),IF(AU$4&gt;Staff!$I28,IFERROR(MIN(Staff!$L28,IF(ISNUMBER(AR32),AR32,0)+Staff!$J28),Staff!$J28),0)),IF(Staff!$K28="Annually",IF(AU$4=Staff!$I28,MIN(Staff!$J28,Staff!$L28),IF(AU$4&gt;Staff!$I28,IFERROR(MIN(Staff!$L28,AI32+Staff!$J28),MIN(Staff!$J28,Staff!$L28)),0))))))</f>
        <v>0</v>
      </c>
      <c r="AV32" s="567">
        <f>IF(Staff!$K28="Never",IF(AV$4&gt;=Staff!$I28,MIN(Staff!$J28,Staff!$L28),0),IF(Staff!$K28="Monthly",IF(AV$4=Staff!$I28,MIN(Staff!$J28,Staff!$L28),IF(AV$4&gt;Staff!$I28,MIN(Staff!$L28,AU32+Staff!$J28),0)),IF(Staff!$K28="Quarterly",IF(AV$4=Staff!$I28,MIN(Staff!$J28,Staff!$L28),IF(AV$4&gt;Staff!$I28,IFERROR(MIN(Staff!$L28,IF(ISNUMBER(AS32),AS32,0)+Staff!$J28),Staff!$J28),0)),IF(Staff!$K28="Annually",IF(AV$4=Staff!$I28,MIN(Staff!$J28,Staff!$L28),IF(AV$4&gt;Staff!$I28,IFERROR(MIN(Staff!$L28,AJ32+Staff!$J28),MIN(Staff!$J28,Staff!$L28)),0))))))</f>
        <v>0</v>
      </c>
      <c r="AW32" s="567">
        <f>IF(Staff!$K28="Never",IF(AW$4&gt;=Staff!$I28,MIN(Staff!$J28,Staff!$L28),0),IF(Staff!$K28="Monthly",IF(AW$4=Staff!$I28,MIN(Staff!$J28,Staff!$L28),IF(AW$4&gt;Staff!$I28,MIN(Staff!$L28,AV32+Staff!$J28),0)),IF(Staff!$K28="Quarterly",IF(AW$4=Staff!$I28,MIN(Staff!$J28,Staff!$L28),IF(AW$4&gt;Staff!$I28,IFERROR(MIN(Staff!$L28,IF(ISNUMBER(AT32),AT32,0)+Staff!$J28),Staff!$J28),0)),IF(Staff!$K28="Annually",IF(AW$4=Staff!$I28,MIN(Staff!$J28,Staff!$L28),IF(AW$4&gt;Staff!$I28,IFERROR(MIN(Staff!$L28,AK32+Staff!$J28),MIN(Staff!$J28,Staff!$L28)),0))))))</f>
        <v>0</v>
      </c>
      <c r="AX32" s="567">
        <f>IF(Staff!$K28="Never",IF(AX$4&gt;=Staff!$I28,MIN(Staff!$J28,Staff!$L28),0),IF(Staff!$K28="Monthly",IF(AX$4=Staff!$I28,MIN(Staff!$J28,Staff!$L28),IF(AX$4&gt;Staff!$I28,MIN(Staff!$L28,AW32+Staff!$J28),0)),IF(Staff!$K28="Quarterly",IF(AX$4=Staff!$I28,MIN(Staff!$J28,Staff!$L28),IF(AX$4&gt;Staff!$I28,IFERROR(MIN(Staff!$L28,IF(ISNUMBER(AU32),AU32,0)+Staff!$J28),Staff!$J28),0)),IF(Staff!$K28="Annually",IF(AX$4=Staff!$I28,MIN(Staff!$J28,Staff!$L28),IF(AX$4&gt;Staff!$I28,IFERROR(MIN(Staff!$L28,AL32+Staff!$J28),MIN(Staff!$J28,Staff!$L28)),0))))))</f>
        <v>0</v>
      </c>
      <c r="AY32" s="567">
        <f>IF(Staff!$K28="Never",IF(AY$4&gt;=Staff!$I28,MIN(Staff!$J28,Staff!$L28),0),IF(Staff!$K28="Monthly",IF(AY$4=Staff!$I28,MIN(Staff!$J28,Staff!$L28),IF(AY$4&gt;Staff!$I28,MIN(Staff!$L28,AX32+Staff!$J28),0)),IF(Staff!$K28="Quarterly",IF(AY$4=Staff!$I28,MIN(Staff!$J28,Staff!$L28),IF(AY$4&gt;Staff!$I28,IFERROR(MIN(Staff!$L28,IF(ISNUMBER(AV32),AV32,0)+Staff!$J28),Staff!$J28),0)),IF(Staff!$K28="Annually",IF(AY$4=Staff!$I28,MIN(Staff!$J28,Staff!$L28),IF(AY$4&gt;Staff!$I28,IFERROR(MIN(Staff!$L28,AM32+Staff!$J28),MIN(Staff!$J28,Staff!$L28)),0))))))</f>
        <v>0</v>
      </c>
      <c r="AZ32" s="567">
        <f>IF(Staff!$K28="Never",IF(AZ$4&gt;=Staff!$I28,MIN(Staff!$J28,Staff!$L28),0),IF(Staff!$K28="Monthly",IF(AZ$4=Staff!$I28,MIN(Staff!$J28,Staff!$L28),IF(AZ$4&gt;Staff!$I28,MIN(Staff!$L28,AY32+Staff!$J28),0)),IF(Staff!$K28="Quarterly",IF(AZ$4=Staff!$I28,MIN(Staff!$J28,Staff!$L28),IF(AZ$4&gt;Staff!$I28,IFERROR(MIN(Staff!$L28,IF(ISNUMBER(AW32),AW32,0)+Staff!$J28),Staff!$J28),0)),IF(Staff!$K28="Annually",IF(AZ$4=Staff!$I28,MIN(Staff!$J28,Staff!$L28),IF(AZ$4&gt;Staff!$I28,IFERROR(MIN(Staff!$L28,AN32+Staff!$J28),MIN(Staff!$J28,Staff!$L28)),0))))))</f>
        <v>0</v>
      </c>
      <c r="BA32" s="567">
        <f>IF(Staff!$K28="Never",IF(BA$4&gt;=Staff!$I28,MIN(Staff!$J28,Staff!$L28),0),IF(Staff!$K28="Monthly",IF(BA$4=Staff!$I28,MIN(Staff!$J28,Staff!$L28),IF(BA$4&gt;Staff!$I28,MIN(Staff!$L28,AZ32+Staff!$J28),0)),IF(Staff!$K28="Quarterly",IF(BA$4=Staff!$I28,MIN(Staff!$J28,Staff!$L28),IF(BA$4&gt;Staff!$I28,IFERROR(MIN(Staff!$L28,IF(ISNUMBER(AX32),AX32,0)+Staff!$J28),Staff!$J28),0)),IF(Staff!$K28="Annually",IF(BA$4=Staff!$I28,MIN(Staff!$J28,Staff!$L28),IF(BA$4&gt;Staff!$I28,IFERROR(MIN(Staff!$L28,AO32+Staff!$J28),MIN(Staff!$J28,Staff!$L28)),0))))))</f>
        <v>0</v>
      </c>
      <c r="BB32" s="567">
        <f>IF(Staff!$K28="Never",IF(BB$4&gt;=Staff!$I28,MIN(Staff!$J28,Staff!$L28),0),IF(Staff!$K28="Monthly",IF(BB$4=Staff!$I28,MIN(Staff!$J28,Staff!$L28),IF(BB$4&gt;Staff!$I28,MIN(Staff!$L28,BA32+Staff!$J28),0)),IF(Staff!$K28="Quarterly",IF(BB$4=Staff!$I28,MIN(Staff!$J28,Staff!$L28),IF(BB$4&gt;Staff!$I28,IFERROR(MIN(Staff!$L28,IF(ISNUMBER(AY32),AY32,0)+Staff!$J28),Staff!$J28),0)),IF(Staff!$K28="Annually",IF(BB$4=Staff!$I28,MIN(Staff!$J28,Staff!$L28),IF(BB$4&gt;Staff!$I28,IFERROR(MIN(Staff!$L28,AP32+Staff!$J28),MIN(Staff!$J28,Staff!$L28)),0))))))</f>
        <v>0</v>
      </c>
      <c r="BC32" s="567">
        <f>IF(Staff!$K28="Never",IF(BC$4&gt;=Staff!$I28,MIN(Staff!$J28,Staff!$L28),0),IF(Staff!$K28="Monthly",IF(BC$4=Staff!$I28,MIN(Staff!$J28,Staff!$L28),IF(BC$4&gt;Staff!$I28,MIN(Staff!$L28,BB32+Staff!$J28),0)),IF(Staff!$K28="Quarterly",IF(BC$4=Staff!$I28,MIN(Staff!$J28,Staff!$L28),IF(BC$4&gt;Staff!$I28,IFERROR(MIN(Staff!$L28,IF(ISNUMBER(AZ32),AZ32,0)+Staff!$J28),Staff!$J28),0)),IF(Staff!$K28="Annually",IF(BC$4=Staff!$I28,MIN(Staff!$J28,Staff!$L28),IF(BC$4&gt;Staff!$I28,IFERROR(MIN(Staff!$L28,AQ32+Staff!$J28),MIN(Staff!$J28,Staff!$L28)),0))))))</f>
        <v>0</v>
      </c>
      <c r="BD32" s="567">
        <f>IF(Staff!$K28="Never",IF(BD$4&gt;=Staff!$I28,MIN(Staff!$J28,Staff!$L28),0),IF(Staff!$K28="Monthly",IF(BD$4=Staff!$I28,MIN(Staff!$J28,Staff!$L28),IF(BD$4&gt;Staff!$I28,MIN(Staff!$L28,BC32+Staff!$J28),0)),IF(Staff!$K28="Quarterly",IF(BD$4=Staff!$I28,MIN(Staff!$J28,Staff!$L28),IF(BD$4&gt;Staff!$I28,IFERROR(MIN(Staff!$L28,IF(ISNUMBER(BA32),BA32,0)+Staff!$J28),Staff!$J28),0)),IF(Staff!$K28="Annually",IF(BD$4=Staff!$I28,MIN(Staff!$J28,Staff!$L28),IF(BD$4&gt;Staff!$I28,IFERROR(MIN(Staff!$L28,AR32+Staff!$J28),MIN(Staff!$J28,Staff!$L28)),0))))))</f>
        <v>0</v>
      </c>
      <c r="BE32" s="567">
        <f>IF(Staff!$K28="Never",IF(BE$4&gt;=Staff!$I28,MIN(Staff!$J28,Staff!$L28),0),IF(Staff!$K28="Monthly",IF(BE$4=Staff!$I28,MIN(Staff!$J28,Staff!$L28),IF(BE$4&gt;Staff!$I28,MIN(Staff!$L28,BD32+Staff!$J28),0)),IF(Staff!$K28="Quarterly",IF(BE$4=Staff!$I28,MIN(Staff!$J28,Staff!$L28),IF(BE$4&gt;Staff!$I28,IFERROR(MIN(Staff!$L28,IF(ISNUMBER(BB32),BB32,0)+Staff!$J28),Staff!$J28),0)),IF(Staff!$K28="Annually",IF(BE$4=Staff!$I28,MIN(Staff!$J28,Staff!$L28),IF(BE$4&gt;Staff!$I28,IFERROR(MIN(Staff!$L28,AS32+Staff!$J28),MIN(Staff!$J28,Staff!$L28)),0))))))</f>
        <v>0</v>
      </c>
      <c r="BF32" s="567">
        <f>IF(Staff!$K28="Never",IF(BF$4&gt;=Staff!$I28,MIN(Staff!$J28,Staff!$L28),0),IF(Staff!$K28="Monthly",IF(BF$4=Staff!$I28,MIN(Staff!$J28,Staff!$L28),IF(BF$4&gt;Staff!$I28,MIN(Staff!$L28,BE32+Staff!$J28),0)),IF(Staff!$K28="Quarterly",IF(BF$4=Staff!$I28,MIN(Staff!$J28,Staff!$L28),IF(BF$4&gt;Staff!$I28,IFERROR(MIN(Staff!$L28,IF(ISNUMBER(BC32),BC32,0)+Staff!$J28),Staff!$J28),0)),IF(Staff!$K28="Annually",IF(BF$4=Staff!$I28,MIN(Staff!$J28,Staff!$L28),IF(BF$4&gt;Staff!$I28,IFERROR(MIN(Staff!$L28,AT32+Staff!$J28),MIN(Staff!$J28,Staff!$L28)),0))))))</f>
        <v>0</v>
      </c>
      <c r="BG32" s="567">
        <f>IF(Staff!$K28="Never",IF(BG$4&gt;=Staff!$I28,MIN(Staff!$J28,Staff!$L28),0),IF(Staff!$K28="Monthly",IF(BG$4=Staff!$I28,MIN(Staff!$J28,Staff!$L28),IF(BG$4&gt;Staff!$I28,MIN(Staff!$L28,BF32+Staff!$J28),0)),IF(Staff!$K28="Quarterly",IF(BG$4=Staff!$I28,MIN(Staff!$J28,Staff!$L28),IF(BG$4&gt;Staff!$I28,IFERROR(MIN(Staff!$L28,IF(ISNUMBER(BD32),BD32,0)+Staff!$J28),Staff!$J28),0)),IF(Staff!$K28="Annually",IF(BG$4=Staff!$I28,MIN(Staff!$J28,Staff!$L28),IF(BG$4&gt;Staff!$I28,IFERROR(MIN(Staff!$L28,AU32+Staff!$J28),MIN(Staff!$J28,Staff!$L28)),0))))))</f>
        <v>0</v>
      </c>
      <c r="BH32" s="567">
        <f>IF(Staff!$K28="Never",IF(BH$4&gt;=Staff!$I28,MIN(Staff!$J28,Staff!$L28),0),IF(Staff!$K28="Monthly",IF(BH$4=Staff!$I28,MIN(Staff!$J28,Staff!$L28),IF(BH$4&gt;Staff!$I28,MIN(Staff!$L28,BG32+Staff!$J28),0)),IF(Staff!$K28="Quarterly",IF(BH$4=Staff!$I28,MIN(Staff!$J28,Staff!$L28),IF(BH$4&gt;Staff!$I28,IFERROR(MIN(Staff!$L28,IF(ISNUMBER(BE32),BE32,0)+Staff!$J28),Staff!$J28),0)),IF(Staff!$K28="Annually",IF(BH$4=Staff!$I28,MIN(Staff!$J28,Staff!$L28),IF(BH$4&gt;Staff!$I28,IFERROR(MIN(Staff!$L28,AV32+Staff!$J28),MIN(Staff!$J28,Staff!$L28)),0))))))</f>
        <v>0</v>
      </c>
      <c r="BI32" s="567">
        <f>IF(Staff!$K28="Never",IF(BI$4&gt;=Staff!$I28,MIN(Staff!$J28,Staff!$L28),0),IF(Staff!$K28="Monthly",IF(BI$4=Staff!$I28,MIN(Staff!$J28,Staff!$L28),IF(BI$4&gt;Staff!$I28,MIN(Staff!$L28,BH32+Staff!$J28),0)),IF(Staff!$K28="Quarterly",IF(BI$4=Staff!$I28,MIN(Staff!$J28,Staff!$L28),IF(BI$4&gt;Staff!$I28,IFERROR(MIN(Staff!$L28,IF(ISNUMBER(BF32),BF32,0)+Staff!$J28),Staff!$J28),0)),IF(Staff!$K28="Annually",IF(BI$4=Staff!$I28,MIN(Staff!$J28,Staff!$L28),IF(BI$4&gt;Staff!$I28,IFERROR(MIN(Staff!$L28,AW32+Staff!$J28),MIN(Staff!$J28,Staff!$L28)),0))))))</f>
        <v>0</v>
      </c>
      <c r="BJ32" s="567">
        <f>IF(Staff!$K28="Never",IF(BJ$4&gt;=Staff!$I28,MIN(Staff!$J28,Staff!$L28),0),IF(Staff!$K28="Monthly",IF(BJ$4=Staff!$I28,MIN(Staff!$J28,Staff!$L28),IF(BJ$4&gt;Staff!$I28,MIN(Staff!$L28,BI32+Staff!$J28),0)),IF(Staff!$K28="Quarterly",IF(BJ$4=Staff!$I28,MIN(Staff!$J28,Staff!$L28),IF(BJ$4&gt;Staff!$I28,IFERROR(MIN(Staff!$L28,IF(ISNUMBER(BG32),BG32,0)+Staff!$J28),Staff!$J28),0)),IF(Staff!$K28="Annually",IF(BJ$4=Staff!$I28,MIN(Staff!$J28,Staff!$L28),IF(BJ$4&gt;Staff!$I28,IFERROR(MIN(Staff!$L28,AX32+Staff!$J28),MIN(Staff!$J28,Staff!$L28)),0))))))</f>
        <v>0</v>
      </c>
      <c r="BK32" s="567">
        <f>IF(Staff!$K28="Never",IF(BK$4&gt;=Staff!$I28,MIN(Staff!$J28,Staff!$L28),0),IF(Staff!$K28="Monthly",IF(BK$4=Staff!$I28,MIN(Staff!$J28,Staff!$L28),IF(BK$4&gt;Staff!$I28,MIN(Staff!$L28,BJ32+Staff!$J28),0)),IF(Staff!$K28="Quarterly",IF(BK$4=Staff!$I28,MIN(Staff!$J28,Staff!$L28),IF(BK$4&gt;Staff!$I28,IFERROR(MIN(Staff!$L28,IF(ISNUMBER(BH32),BH32,0)+Staff!$J28),Staff!$J28),0)),IF(Staff!$K28="Annually",IF(BK$4=Staff!$I28,MIN(Staff!$J28,Staff!$L28),IF(BK$4&gt;Staff!$I28,IFERROR(MIN(Staff!$L28,AY32+Staff!$J28),MIN(Staff!$J28,Staff!$L28)),0))))))</f>
        <v>0</v>
      </c>
      <c r="BL32" s="567">
        <f>IF(Staff!$K28="Never",IF(BL$4&gt;=Staff!$I28,MIN(Staff!$J28,Staff!$L28),0),IF(Staff!$K28="Monthly",IF(BL$4=Staff!$I28,MIN(Staff!$J28,Staff!$L28),IF(BL$4&gt;Staff!$I28,MIN(Staff!$L28,BK32+Staff!$J28),0)),IF(Staff!$K28="Quarterly",IF(BL$4=Staff!$I28,MIN(Staff!$J28,Staff!$L28),IF(BL$4&gt;Staff!$I28,IFERROR(MIN(Staff!$L28,IF(ISNUMBER(BI32),BI32,0)+Staff!$J28),Staff!$J28),0)),IF(Staff!$K28="Annually",IF(BL$4=Staff!$I28,MIN(Staff!$J28,Staff!$L28),IF(BL$4&gt;Staff!$I28,IFERROR(MIN(Staff!$L28,AZ32+Staff!$J28),MIN(Staff!$J28,Staff!$L28)),0))))))</f>
        <v>0</v>
      </c>
      <c r="BM32" s="567">
        <f>IF(Staff!$K28="Never",IF(BM$4&gt;=Staff!$I28,MIN(Staff!$J28,Staff!$L28),0),IF(Staff!$K28="Monthly",IF(BM$4=Staff!$I28,MIN(Staff!$J28,Staff!$L28),IF(BM$4&gt;Staff!$I28,MIN(Staff!$L28,BL32+Staff!$J28),0)),IF(Staff!$K28="Quarterly",IF(BM$4=Staff!$I28,MIN(Staff!$J28,Staff!$L28),IF(BM$4&gt;Staff!$I28,IFERROR(MIN(Staff!$L28,IF(ISNUMBER(BJ32),BJ32,0)+Staff!$J28),Staff!$J28),0)),IF(Staff!$K28="Annually",IF(BM$4=Staff!$I28,MIN(Staff!$J28,Staff!$L28),IF(BM$4&gt;Staff!$I28,IFERROR(MIN(Staff!$L28,BA32+Staff!$J28),MIN(Staff!$J28,Staff!$L28)),0))))))</f>
        <v>0</v>
      </c>
      <c r="BN32" s="567">
        <f>IF(Staff!$K28="Never",IF(BN$4&gt;=Staff!$I28,MIN(Staff!$J28,Staff!$L28),0),IF(Staff!$K28="Monthly",IF(BN$4=Staff!$I28,MIN(Staff!$J28,Staff!$L28),IF(BN$4&gt;Staff!$I28,MIN(Staff!$L28,BM32+Staff!$J28),0)),IF(Staff!$K28="Quarterly",IF(BN$4=Staff!$I28,MIN(Staff!$J28,Staff!$L28),IF(BN$4&gt;Staff!$I28,IFERROR(MIN(Staff!$L28,IF(ISNUMBER(BK32),BK32,0)+Staff!$J28),Staff!$J28),0)),IF(Staff!$K28="Annually",IF(BN$4=Staff!$I28,MIN(Staff!$J28,Staff!$L28),IF(BN$4&gt;Staff!$I28,IFERROR(MIN(Staff!$L28,BB32+Staff!$J28),MIN(Staff!$J28,Staff!$L28)),0))))))</f>
        <v>0</v>
      </c>
      <c r="BO32" s="567">
        <f>IF(Staff!$K28="Never",IF(BO$4&gt;=Staff!$I28,MIN(Staff!$J28,Staff!$L28),0),IF(Staff!$K28="Monthly",IF(BO$4=Staff!$I28,MIN(Staff!$J28,Staff!$L28),IF(BO$4&gt;Staff!$I28,MIN(Staff!$L28,BN32+Staff!$J28),0)),IF(Staff!$K28="Quarterly",IF(BO$4=Staff!$I28,MIN(Staff!$J28,Staff!$L28),IF(BO$4&gt;Staff!$I28,IFERROR(MIN(Staff!$L28,IF(ISNUMBER(BL32),BL32,0)+Staff!$J28),Staff!$J28),0)),IF(Staff!$K28="Annually",IF(BO$4=Staff!$I28,MIN(Staff!$J28,Staff!$L28),IF(BO$4&gt;Staff!$I28,IFERROR(MIN(Staff!$L28,BC32+Staff!$J28),MIN(Staff!$J28,Staff!$L28)),0))))))</f>
        <v>0</v>
      </c>
      <c r="BP32" s="567">
        <f>IF(Staff!$K28="Never",IF(BP$4&gt;=Staff!$I28,MIN(Staff!$J28,Staff!$L28),0),IF(Staff!$K28="Monthly",IF(BP$4=Staff!$I28,MIN(Staff!$J28,Staff!$L28),IF(BP$4&gt;Staff!$I28,MIN(Staff!$L28,BO32+Staff!$J28),0)),IF(Staff!$K28="Quarterly",IF(BP$4=Staff!$I28,MIN(Staff!$J28,Staff!$L28),IF(BP$4&gt;Staff!$I28,IFERROR(MIN(Staff!$L28,IF(ISNUMBER(BM32),BM32,0)+Staff!$J28),Staff!$J28),0)),IF(Staff!$K28="Annually",IF(BP$4=Staff!$I28,MIN(Staff!$J28,Staff!$L28),IF(BP$4&gt;Staff!$I28,IFERROR(MIN(Staff!$L28,BD32+Staff!$J28),MIN(Staff!$J28,Staff!$L28)),0))))))</f>
        <v>0</v>
      </c>
      <c r="BQ32" s="567">
        <f>IF(Staff!$K28="Never",IF(BQ$4&gt;=Staff!$I28,MIN(Staff!$J28,Staff!$L28),0),IF(Staff!$K28="Monthly",IF(BQ$4=Staff!$I28,MIN(Staff!$J28,Staff!$L28),IF(BQ$4&gt;Staff!$I28,MIN(Staff!$L28,BP32+Staff!$J28),0)),IF(Staff!$K28="Quarterly",IF(BQ$4=Staff!$I28,MIN(Staff!$J28,Staff!$L28),IF(BQ$4&gt;Staff!$I28,IFERROR(MIN(Staff!$L28,IF(ISNUMBER(BN32),BN32,0)+Staff!$J28),Staff!$J28),0)),IF(Staff!$K28="Annually",IF(BQ$4=Staff!$I28,MIN(Staff!$J28,Staff!$L28),IF(BQ$4&gt;Staff!$I28,IFERROR(MIN(Staff!$L28,BE32+Staff!$J28),MIN(Staff!$J28,Staff!$L28)),0))))))</f>
        <v>0</v>
      </c>
      <c r="BR32" s="567">
        <f>IF(Staff!$K28="Never",IF(BR$4&gt;=Staff!$I28,MIN(Staff!$J28,Staff!$L28),0),IF(Staff!$K28="Monthly",IF(BR$4=Staff!$I28,MIN(Staff!$J28,Staff!$L28),IF(BR$4&gt;Staff!$I28,MIN(Staff!$L28,BQ32+Staff!$J28),0)),IF(Staff!$K28="Quarterly",IF(BR$4=Staff!$I28,MIN(Staff!$J28,Staff!$L28),IF(BR$4&gt;Staff!$I28,IFERROR(MIN(Staff!$L28,IF(ISNUMBER(BO32),BO32,0)+Staff!$J28),Staff!$J28),0)),IF(Staff!$K28="Annually",IF(BR$4=Staff!$I28,MIN(Staff!$J28,Staff!$L28),IF(BR$4&gt;Staff!$I28,IFERROR(MIN(Staff!$L28,BF32+Staff!$J28),MIN(Staff!$J28,Staff!$L28)),0))))))</f>
        <v>0</v>
      </c>
      <c r="BS32" s="567">
        <f>IF(Staff!$K28="Never",IF(BS$4&gt;=Staff!$I28,MIN(Staff!$J28,Staff!$L28),0),IF(Staff!$K28="Monthly",IF(BS$4=Staff!$I28,MIN(Staff!$J28,Staff!$L28),IF(BS$4&gt;Staff!$I28,MIN(Staff!$L28,BR32+Staff!$J28),0)),IF(Staff!$K28="Quarterly",IF(BS$4=Staff!$I28,MIN(Staff!$J28,Staff!$L28),IF(BS$4&gt;Staff!$I28,IFERROR(MIN(Staff!$L28,IF(ISNUMBER(BP32),BP32,0)+Staff!$J28),Staff!$J28),0)),IF(Staff!$K28="Annually",IF(BS$4=Staff!$I28,MIN(Staff!$J28,Staff!$L28),IF(BS$4&gt;Staff!$I28,IFERROR(MIN(Staff!$L28,BG32+Staff!$J28),MIN(Staff!$J28,Staff!$L28)),0))))))</f>
        <v>0</v>
      </c>
      <c r="BT32" s="567">
        <f>IF(Staff!$K28="Never",IF(BT$4&gt;=Staff!$I28,MIN(Staff!$J28,Staff!$L28),0),IF(Staff!$K28="Monthly",IF(BT$4=Staff!$I28,MIN(Staff!$J28,Staff!$L28),IF(BT$4&gt;Staff!$I28,MIN(Staff!$L28,BS32+Staff!$J28),0)),IF(Staff!$K28="Quarterly",IF(BT$4=Staff!$I28,MIN(Staff!$J28,Staff!$L28),IF(BT$4&gt;Staff!$I28,IFERROR(MIN(Staff!$L28,IF(ISNUMBER(BQ32),BQ32,0)+Staff!$J28),Staff!$J28),0)),IF(Staff!$K28="Annually",IF(BT$4=Staff!$I28,MIN(Staff!$J28,Staff!$L28),IF(BT$4&gt;Staff!$I28,IFERROR(MIN(Staff!$L28,BH32+Staff!$J28),MIN(Staff!$J28,Staff!$L28)),0))))))</f>
        <v>0</v>
      </c>
      <c r="BU32" s="567">
        <f>IF(Staff!$K28="Never",IF(BU$4&gt;=Staff!$I28,MIN(Staff!$J28,Staff!$L28),0),IF(Staff!$K28="Monthly",IF(BU$4=Staff!$I28,MIN(Staff!$J28,Staff!$L28),IF(BU$4&gt;Staff!$I28,MIN(Staff!$L28,BT32+Staff!$J28),0)),IF(Staff!$K28="Quarterly",IF(BU$4=Staff!$I28,MIN(Staff!$J28,Staff!$L28),IF(BU$4&gt;Staff!$I28,IFERROR(MIN(Staff!$L28,IF(ISNUMBER(BR32),BR32,0)+Staff!$J28),Staff!$J28),0)),IF(Staff!$K28="Annually",IF(BU$4=Staff!$I28,MIN(Staff!$J28,Staff!$L28),IF(BU$4&gt;Staff!$I28,IFERROR(MIN(Staff!$L28,BI32+Staff!$J28),MIN(Staff!$J28,Staff!$L28)),0))))))</f>
        <v>0</v>
      </c>
      <c r="BV32" s="567">
        <f>IF(Staff!$K28="Never",IF(BV$4&gt;=Staff!$I28,MIN(Staff!$J28,Staff!$L28),0),IF(Staff!$K28="Monthly",IF(BV$4=Staff!$I28,MIN(Staff!$J28,Staff!$L28),IF(BV$4&gt;Staff!$I28,MIN(Staff!$L28,BU32+Staff!$J28),0)),IF(Staff!$K28="Quarterly",IF(BV$4=Staff!$I28,MIN(Staff!$J28,Staff!$L28),IF(BV$4&gt;Staff!$I28,IFERROR(MIN(Staff!$L28,IF(ISNUMBER(BS32),BS32,0)+Staff!$J28),Staff!$J28),0)),IF(Staff!$K28="Annually",IF(BV$4=Staff!$I28,MIN(Staff!$J28,Staff!$L28),IF(BV$4&gt;Staff!$I28,IFERROR(MIN(Staff!$L28,BJ32+Staff!$J28),MIN(Staff!$J28,Staff!$L28)),0))))))</f>
        <v>0</v>
      </c>
      <c r="BW32" s="567">
        <f>IF(Staff!$K28="Never",IF(BW$4&gt;=Staff!$I28,MIN(Staff!$J28,Staff!$L28),0),IF(Staff!$K28="Monthly",IF(BW$4=Staff!$I28,MIN(Staff!$J28,Staff!$L28),IF(BW$4&gt;Staff!$I28,MIN(Staff!$L28,BV32+Staff!$J28),0)),IF(Staff!$K28="Quarterly",IF(BW$4=Staff!$I28,MIN(Staff!$J28,Staff!$L28),IF(BW$4&gt;Staff!$I28,IFERROR(MIN(Staff!$L28,IF(ISNUMBER(BT32),BT32,0)+Staff!$J28),Staff!$J28),0)),IF(Staff!$K28="Annually",IF(BW$4=Staff!$I28,MIN(Staff!$J28,Staff!$L28),IF(BW$4&gt;Staff!$I28,IFERROR(MIN(Staff!$L28,BK32+Staff!$J28),MIN(Staff!$J28,Staff!$L28)),0))))))</f>
        <v>0</v>
      </c>
      <c r="BX32" s="567">
        <f>IF(Staff!$K28="Never",IF(BX$4&gt;=Staff!$I28,MIN(Staff!$J28,Staff!$L28),0),IF(Staff!$K28="Monthly",IF(BX$4=Staff!$I28,MIN(Staff!$J28,Staff!$L28),IF(BX$4&gt;Staff!$I28,MIN(Staff!$L28,BW32+Staff!$J28),0)),IF(Staff!$K28="Quarterly",IF(BX$4=Staff!$I28,MIN(Staff!$J28,Staff!$L28),IF(BX$4&gt;Staff!$I28,IFERROR(MIN(Staff!$L28,IF(ISNUMBER(BU32),BU32,0)+Staff!$J28),Staff!$J28),0)),IF(Staff!$K28="Annually",IF(BX$4=Staff!$I28,MIN(Staff!$J28,Staff!$L28),IF(BX$4&gt;Staff!$I28,IFERROR(MIN(Staff!$L28,BL32+Staff!$J28),MIN(Staff!$J28,Staff!$L28)),0))))))</f>
        <v>0</v>
      </c>
      <c r="BY32" s="567">
        <f>IF(Staff!$K28="Never",IF(BY$4&gt;=Staff!$I28,MIN(Staff!$J28,Staff!$L28),0),IF(Staff!$K28="Monthly",IF(BY$4=Staff!$I28,MIN(Staff!$J28,Staff!$L28),IF(BY$4&gt;Staff!$I28,MIN(Staff!$L28,BX32+Staff!$J28),0)),IF(Staff!$K28="Quarterly",IF(BY$4=Staff!$I28,MIN(Staff!$J28,Staff!$L28),IF(BY$4&gt;Staff!$I28,IFERROR(MIN(Staff!$L28,IF(ISNUMBER(BV32),BV32,0)+Staff!$J28),Staff!$J28),0)),IF(Staff!$K28="Annually",IF(BY$4=Staff!$I28,MIN(Staff!$J28,Staff!$L28),IF(BY$4&gt;Staff!$I28,IFERROR(MIN(Staff!$L28,BM32+Staff!$J28),MIN(Staff!$J28,Staff!$L28)),0))))))</f>
        <v>0</v>
      </c>
      <c r="BZ32" s="567">
        <f>IF(Staff!$K28="Never",IF(BZ$4&gt;=Staff!$I28,MIN(Staff!$J28,Staff!$L28),0),IF(Staff!$K28="Monthly",IF(BZ$4=Staff!$I28,MIN(Staff!$J28,Staff!$L28),IF(BZ$4&gt;Staff!$I28,MIN(Staff!$L28,BY32+Staff!$J28),0)),IF(Staff!$K28="Quarterly",IF(BZ$4=Staff!$I28,MIN(Staff!$J28,Staff!$L28),IF(BZ$4&gt;Staff!$I28,IFERROR(MIN(Staff!$L28,IF(ISNUMBER(BW32),BW32,0)+Staff!$J28),Staff!$J28),0)),IF(Staff!$K28="Annually",IF(BZ$4=Staff!$I28,MIN(Staff!$J28,Staff!$L28),IF(BZ$4&gt;Staff!$I28,IFERROR(MIN(Staff!$L28,BN32+Staff!$J28),MIN(Staff!$J28,Staff!$L28)),0))))))</f>
        <v>0</v>
      </c>
      <c r="CA32" s="567">
        <f>IF(Staff!$K28="Never",IF(CA$4&gt;=Staff!$I28,MIN(Staff!$J28,Staff!$L28),0),IF(Staff!$K28="Monthly",IF(CA$4=Staff!$I28,MIN(Staff!$J28,Staff!$L28),IF(CA$4&gt;Staff!$I28,MIN(Staff!$L28,BZ32+Staff!$J28),0)),IF(Staff!$K28="Quarterly",IF(CA$4=Staff!$I28,MIN(Staff!$J28,Staff!$L28),IF(CA$4&gt;Staff!$I28,IFERROR(MIN(Staff!$L28,IF(ISNUMBER(BX32),BX32,0)+Staff!$J28),Staff!$J28),0)),IF(Staff!$K28="Annually",IF(CA$4=Staff!$I28,MIN(Staff!$J28,Staff!$L28),IF(CA$4&gt;Staff!$I28,IFERROR(MIN(Staff!$L28,BO32+Staff!$J28),MIN(Staff!$J28,Staff!$L28)),0))))))</f>
        <v>0</v>
      </c>
      <c r="CB32" s="567">
        <f>IF(Staff!$K28="Never",IF(CB$4&gt;=Staff!$I28,MIN(Staff!$J28,Staff!$L28),0),IF(Staff!$K28="Monthly",IF(CB$4=Staff!$I28,MIN(Staff!$J28,Staff!$L28),IF(CB$4&gt;Staff!$I28,MIN(Staff!$L28,CA32+Staff!$J28),0)),IF(Staff!$K28="Quarterly",IF(CB$4=Staff!$I28,MIN(Staff!$J28,Staff!$L28),IF(CB$4&gt;Staff!$I28,IFERROR(MIN(Staff!$L28,IF(ISNUMBER(BY32),BY32,0)+Staff!$J28),Staff!$J28),0)),IF(Staff!$K28="Annually",IF(CB$4=Staff!$I28,MIN(Staff!$J28,Staff!$L28),IF(CB$4&gt;Staff!$I28,IFERROR(MIN(Staff!$L28,BP32+Staff!$J28),MIN(Staff!$J28,Staff!$L28)),0))))))</f>
        <v>0</v>
      </c>
      <c r="CC32" s="567">
        <f>IF(Staff!$K28="Never",IF(CC$4&gt;=Staff!$I28,MIN(Staff!$J28,Staff!$L28),0),IF(Staff!$K28="Monthly",IF(CC$4=Staff!$I28,MIN(Staff!$J28,Staff!$L28),IF(CC$4&gt;Staff!$I28,MIN(Staff!$L28,CB32+Staff!$J28),0)),IF(Staff!$K28="Quarterly",IF(CC$4=Staff!$I28,MIN(Staff!$J28,Staff!$L28),IF(CC$4&gt;Staff!$I28,IFERROR(MIN(Staff!$L28,IF(ISNUMBER(BZ32),BZ32,0)+Staff!$J28),Staff!$J28),0)),IF(Staff!$K28="Annually",IF(CC$4=Staff!$I28,MIN(Staff!$J28,Staff!$L28),IF(CC$4&gt;Staff!$I28,IFERROR(MIN(Staff!$L28,BQ32+Staff!$J28),MIN(Staff!$J28,Staff!$L28)),0))))))</f>
        <v>0</v>
      </c>
      <c r="CD32" s="567">
        <f>IF(Staff!$K28="Never",IF(CD$4&gt;=Staff!$I28,MIN(Staff!$J28,Staff!$L28),0),IF(Staff!$K28="Monthly",IF(CD$4=Staff!$I28,MIN(Staff!$J28,Staff!$L28),IF(CD$4&gt;Staff!$I28,MIN(Staff!$L28,CC32+Staff!$J28),0)),IF(Staff!$K28="Quarterly",IF(CD$4=Staff!$I28,MIN(Staff!$J28,Staff!$L28),IF(CD$4&gt;Staff!$I28,IFERROR(MIN(Staff!$L28,IF(ISNUMBER(CA32),CA32,0)+Staff!$J28),Staff!$J28),0)),IF(Staff!$K28="Annually",IF(CD$4=Staff!$I28,MIN(Staff!$J28,Staff!$L28),IF(CD$4&gt;Staff!$I28,IFERROR(MIN(Staff!$L28,BR32+Staff!$J28),MIN(Staff!$J28,Staff!$L28)),0))))))</f>
        <v>0</v>
      </c>
      <c r="CE32" s="567">
        <f>IF(Staff!$K28="Never",IF(CE$4&gt;=Staff!$I28,MIN(Staff!$J28,Staff!$L28),0),IF(Staff!$K28="Monthly",IF(CE$4=Staff!$I28,MIN(Staff!$J28,Staff!$L28),IF(CE$4&gt;Staff!$I28,MIN(Staff!$L28,CD32+Staff!$J28),0)),IF(Staff!$K28="Quarterly",IF(CE$4=Staff!$I28,MIN(Staff!$J28,Staff!$L28),IF(CE$4&gt;Staff!$I28,IFERROR(MIN(Staff!$L28,IF(ISNUMBER(CB32),CB32,0)+Staff!$J28),Staff!$J28),0)),IF(Staff!$K28="Annually",IF(CE$4=Staff!$I28,MIN(Staff!$J28,Staff!$L28),IF(CE$4&gt;Staff!$I28,IFERROR(MIN(Staff!$L28,BS32+Staff!$J28),MIN(Staff!$J28,Staff!$L28)),0))))))</f>
        <v>0</v>
      </c>
      <c r="CF32" s="567">
        <f>IF(Staff!$K28="Never",IF(CF$4&gt;=Staff!$I28,MIN(Staff!$J28,Staff!$L28),0),IF(Staff!$K28="Monthly",IF(CF$4=Staff!$I28,MIN(Staff!$J28,Staff!$L28),IF(CF$4&gt;Staff!$I28,MIN(Staff!$L28,CE32+Staff!$J28),0)),IF(Staff!$K28="Quarterly",IF(CF$4=Staff!$I28,MIN(Staff!$J28,Staff!$L28),IF(CF$4&gt;Staff!$I28,IFERROR(MIN(Staff!$L28,IF(ISNUMBER(CC32),CC32,0)+Staff!$J28),Staff!$J28),0)),IF(Staff!$K28="Annually",IF(CF$4=Staff!$I28,MIN(Staff!$J28,Staff!$L28),IF(CF$4&gt;Staff!$I28,IFERROR(MIN(Staff!$L28,BT32+Staff!$J28),MIN(Staff!$J28,Staff!$L28)),0))))))</f>
        <v>0</v>
      </c>
      <c r="CG32" s="567">
        <f>IF(Staff!$K28="Never",IF(CG$4&gt;=Staff!$I28,MIN(Staff!$J28,Staff!$L28),0),IF(Staff!$K28="Monthly",IF(CG$4=Staff!$I28,MIN(Staff!$J28,Staff!$L28),IF(CG$4&gt;Staff!$I28,MIN(Staff!$L28,CF32+Staff!$J28),0)),IF(Staff!$K28="Quarterly",IF(CG$4=Staff!$I28,MIN(Staff!$J28,Staff!$L28),IF(CG$4&gt;Staff!$I28,IFERROR(MIN(Staff!$L28,IF(ISNUMBER(CD32),CD32,0)+Staff!$J28),Staff!$J28),0)),IF(Staff!$K28="Annually",IF(CG$4=Staff!$I28,MIN(Staff!$J28,Staff!$L28),IF(CG$4&gt;Staff!$I28,IFERROR(MIN(Staff!$L28,BU32+Staff!$J28),MIN(Staff!$J28,Staff!$L28)),0))))))</f>
        <v>0</v>
      </c>
      <c r="CH32" s="567">
        <f>IF(Staff!$K28="Never",IF(CH$4&gt;=Staff!$I28,MIN(Staff!$J28,Staff!$L28),0),IF(Staff!$K28="Monthly",IF(CH$4=Staff!$I28,MIN(Staff!$J28,Staff!$L28),IF(CH$4&gt;Staff!$I28,MIN(Staff!$L28,CG32+Staff!$J28),0)),IF(Staff!$K28="Quarterly",IF(CH$4=Staff!$I28,MIN(Staff!$J28,Staff!$L28),IF(CH$4&gt;Staff!$I28,IFERROR(MIN(Staff!$L28,IF(ISNUMBER(CE32),CE32,0)+Staff!$J28),Staff!$J28),0)),IF(Staff!$K28="Annually",IF(CH$4=Staff!$I28,MIN(Staff!$J28,Staff!$L28),IF(CH$4&gt;Staff!$I28,IFERROR(MIN(Staff!$L28,BV32+Staff!$J28),MIN(Staff!$J28,Staff!$L28)),0))))))</f>
        <v>0</v>
      </c>
      <c r="CI32" s="567">
        <f>IF(Staff!$K28="Never",IF(CI$4&gt;=Staff!$I28,MIN(Staff!$J28,Staff!$L28),0),IF(Staff!$K28="Monthly",IF(CI$4=Staff!$I28,MIN(Staff!$J28,Staff!$L28),IF(CI$4&gt;Staff!$I28,MIN(Staff!$L28,CH32+Staff!$J28),0)),IF(Staff!$K28="Quarterly",IF(CI$4=Staff!$I28,MIN(Staff!$J28,Staff!$L28),IF(CI$4&gt;Staff!$I28,IFERROR(MIN(Staff!$L28,IF(ISNUMBER(CF32),CF32,0)+Staff!$J28),Staff!$J28),0)),IF(Staff!$K28="Annually",IF(CI$4=Staff!$I28,MIN(Staff!$J28,Staff!$L28),IF(CI$4&gt;Staff!$I28,IFERROR(MIN(Staff!$L28,BW32+Staff!$J28),MIN(Staff!$J28,Staff!$L28)),0))))))</f>
        <v>0</v>
      </c>
    </row>
    <row r="33" spans="1:87" ht="15.75" hidden="1" customHeight="1" outlineLevel="1">
      <c r="A33" s="875" t="str">
        <f>Staff!A29</f>
        <v>Junior developers</v>
      </c>
      <c r="B33" s="876"/>
      <c r="C33" s="719" t="s">
        <v>289</v>
      </c>
      <c r="D33" s="567">
        <f>IF(Staff!$K29="Never",IF(D$4&gt;=Staff!$I29,MIN(Staff!$J29,Staff!$L29),0),IF(Staff!$K29="Monthly",IF(D$4=Staff!$I29,MIN(Staff!$J29,Staff!$L29),IF(D$4&gt;Staff!$I29,MIN(Staff!$L29,C33+Staff!$J29),0)),IF(Staff!$K29="Quarterly",IF(D$4=Staff!$I29,MIN(Staff!$J29,Staff!$L29),IF(D$4&gt;Staff!$I29,IFERROR(MIN(Staff!$L29,IF(ISNUMBER(A33),A33,0)+Staff!$J29),Staff!$J29),0)),IF(Staff!$K29="Annually",IF(D$4=Staff!$I29,MIN(Staff!$J29,Staff!$L29),IF(D$4&gt;Staff!$I29,IFERROR(MIN(Staff!$L29,#REF!+Staff!$J29),MIN(Staff!$J29,Staff!$L29)),0))))))</f>
        <v>0</v>
      </c>
      <c r="E33" s="567">
        <f>IF(Staff!$K29="Never",IF(E$4&gt;=Staff!$I29,MIN(Staff!$J29,Staff!$L29),0),IF(Staff!$K29="Monthly",IF(E$4=Staff!$I29,MIN(Staff!$J29,Staff!$L29),IF(E$4&gt;Staff!$I29,MIN(Staff!$L29,D33+Staff!$J29),0)),IF(Staff!$K29="Quarterly",IF(E$4=Staff!$I29,MIN(Staff!$J29,Staff!$L29),IF(E$4&gt;Staff!$I29,IFERROR(MIN(Staff!$L29,IF(ISNUMBER(B33),B33,0)+Staff!$J29),Staff!$J29),0)),IF(Staff!$K29="Annually",IF(E$4=Staff!$I29,MIN(Staff!$J29,Staff!$L29),IF(E$4&gt;Staff!$I29,IFERROR(MIN(Staff!$L29,#REF!+Staff!$J29),MIN(Staff!$J29,Staff!$L29)),0))))))</f>
        <v>0</v>
      </c>
      <c r="F33" s="567">
        <f>IF(Staff!$K29="Never",IF(F$4&gt;=Staff!$I29,MIN(Staff!$J29,Staff!$L29),0),IF(Staff!$K29="Monthly",IF(F$4=Staff!$I29,MIN(Staff!$J29,Staff!$L29),IF(F$4&gt;Staff!$I29,MIN(Staff!$L29,E33+Staff!$J29),0)),IF(Staff!$K29="Quarterly",IF(F$4=Staff!$I29,MIN(Staff!$J29,Staff!$L29),IF(F$4&gt;Staff!$I29,IFERROR(MIN(Staff!$L29,IF(ISNUMBER(C33),C33,0)+Staff!$J29),Staff!$J29),0)),IF(Staff!$K29="Annually",IF(F$4=Staff!$I29,MIN(Staff!$J29,Staff!$L29),IF(F$4&gt;Staff!$I29,IFERROR(MIN(Staff!$L29,#REF!+Staff!$J29),MIN(Staff!$J29,Staff!$L29)),0))))))</f>
        <v>0</v>
      </c>
      <c r="G33" s="567">
        <f>IF(Staff!$K29="Never",IF(G$4&gt;=Staff!$I29,MIN(Staff!$J29,Staff!$L29),0),IF(Staff!$K29="Monthly",IF(G$4=Staff!$I29,MIN(Staff!$J29,Staff!$L29),IF(G$4&gt;Staff!$I29,MIN(Staff!$L29,F33+Staff!$J29),0)),IF(Staff!$K29="Quarterly",IF(G$4=Staff!$I29,MIN(Staff!$J29,Staff!$L29),IF(G$4&gt;Staff!$I29,IFERROR(MIN(Staff!$L29,IF(ISNUMBER(D33),D33,0)+Staff!$J29),Staff!$J29),0)),IF(Staff!$K29="Annually",IF(G$4=Staff!$I29,MIN(Staff!$J29,Staff!$L29),IF(G$4&gt;Staff!$I29,IFERROR(MIN(Staff!$L29,#REF!+Staff!$J29),MIN(Staff!$J29,Staff!$L29)),0))))))</f>
        <v>0</v>
      </c>
      <c r="H33" s="567">
        <f>IF(Staff!$K29="Never",IF(H$4&gt;=Staff!$I29,MIN(Staff!$J29,Staff!$L29),0),IF(Staff!$K29="Monthly",IF(H$4=Staff!$I29,MIN(Staff!$J29,Staff!$L29),IF(H$4&gt;Staff!$I29,MIN(Staff!$L29,G33+Staff!$J29),0)),IF(Staff!$K29="Quarterly",IF(H$4=Staff!$I29,MIN(Staff!$J29,Staff!$L29),IF(H$4&gt;Staff!$I29,IFERROR(MIN(Staff!$L29,IF(ISNUMBER(E33),E33,0)+Staff!$J29),Staff!$J29),0)),IF(Staff!$K29="Annually",IF(H$4=Staff!$I29,MIN(Staff!$J29,Staff!$L29),IF(H$4&gt;Staff!$I29,IFERROR(MIN(Staff!$L29,#REF!+Staff!$J29),MIN(Staff!$J29,Staff!$L29)),0))))))</f>
        <v>0</v>
      </c>
      <c r="I33" s="567">
        <f>IF(Staff!$K29="Never",IF(I$4&gt;=Staff!$I29,MIN(Staff!$J29,Staff!$L29),0),IF(Staff!$K29="Monthly",IF(I$4=Staff!$I29,MIN(Staff!$J29,Staff!$L29),IF(I$4&gt;Staff!$I29,MIN(Staff!$L29,H33+Staff!$J29),0)),IF(Staff!$K29="Quarterly",IF(I$4=Staff!$I29,MIN(Staff!$J29,Staff!$L29),IF(I$4&gt;Staff!$I29,IFERROR(MIN(Staff!$L29,IF(ISNUMBER(F33),F33,0)+Staff!$J29),Staff!$J29),0)),IF(Staff!$K29="Annually",IF(I$4=Staff!$I29,MIN(Staff!$J29,Staff!$L29),IF(I$4&gt;Staff!$I29,IFERROR(MIN(Staff!$L29,#REF!+Staff!$J29),MIN(Staff!$J29,Staff!$L29)),0))))))</f>
        <v>0</v>
      </c>
      <c r="J33" s="567">
        <f>IF(Staff!$K29="Never",IF(J$4&gt;=Staff!$I29,MIN(Staff!$J29,Staff!$L29),0),IF(Staff!$K29="Monthly",IF(J$4=Staff!$I29,MIN(Staff!$J29,Staff!$L29),IF(J$4&gt;Staff!$I29,MIN(Staff!$L29,I33+Staff!$J29),0)),IF(Staff!$K29="Quarterly",IF(J$4=Staff!$I29,MIN(Staff!$J29,Staff!$L29),IF(J$4&gt;Staff!$I29,IFERROR(MIN(Staff!$L29,IF(ISNUMBER(G33),G33,0)+Staff!$J29),Staff!$J29),0)),IF(Staff!$K29="Annually",IF(J$4=Staff!$I29,MIN(Staff!$J29,Staff!$L29),IF(J$4&gt;Staff!$I29,IFERROR(MIN(Staff!$L29,#REF!+Staff!$J29),MIN(Staff!$J29,Staff!$L29)),0))))))</f>
        <v>0</v>
      </c>
      <c r="K33" s="567">
        <f>IF(Staff!$K29="Never",IF(K$4&gt;=Staff!$I29,MIN(Staff!$J29,Staff!$L29),0),IF(Staff!$K29="Monthly",IF(K$4=Staff!$I29,MIN(Staff!$J29,Staff!$L29),IF(K$4&gt;Staff!$I29,MIN(Staff!$L29,J33+Staff!$J29),0)),IF(Staff!$K29="Quarterly",IF(K$4=Staff!$I29,MIN(Staff!$J29,Staff!$L29),IF(K$4&gt;Staff!$I29,IFERROR(MIN(Staff!$L29,IF(ISNUMBER(H33),H33,0)+Staff!$J29),Staff!$J29),0)),IF(Staff!$K29="Annually",IF(K$4=Staff!$I29,MIN(Staff!$J29,Staff!$L29),IF(K$4&gt;Staff!$I29,IFERROR(MIN(Staff!$L29,#REF!+Staff!$J29),MIN(Staff!$J29,Staff!$L29)),0))))))</f>
        <v>0</v>
      </c>
      <c r="L33" s="567">
        <f>IF(Staff!$K29="Never",IF(L$4&gt;=Staff!$I29,MIN(Staff!$J29,Staff!$L29),0),IF(Staff!$K29="Monthly",IF(L$4=Staff!$I29,MIN(Staff!$J29,Staff!$L29),IF(L$4&gt;Staff!$I29,MIN(Staff!$L29,K33+Staff!$J29),0)),IF(Staff!$K29="Quarterly",IF(L$4=Staff!$I29,MIN(Staff!$J29,Staff!$L29),IF(L$4&gt;Staff!$I29,IFERROR(MIN(Staff!$L29,IF(ISNUMBER(I33),I33,0)+Staff!$J29),Staff!$J29),0)),IF(Staff!$K29="Annually",IF(L$4=Staff!$I29,MIN(Staff!$J29,Staff!$L29),IF(L$4&gt;Staff!$I29,IFERROR(MIN(Staff!$L29,#REF!+Staff!$J29),MIN(Staff!$J29,Staff!$L29)),0))))))</f>
        <v>0</v>
      </c>
      <c r="M33" s="567">
        <f>IF(Staff!$K29="Never",IF(M$4&gt;=Staff!$I29,MIN(Staff!$J29,Staff!$L29),0),IF(Staff!$K29="Monthly",IF(M$4=Staff!$I29,MIN(Staff!$J29,Staff!$L29),IF(M$4&gt;Staff!$I29,MIN(Staff!$L29,L33+Staff!$J29),0)),IF(Staff!$K29="Quarterly",IF(M$4=Staff!$I29,MIN(Staff!$J29,Staff!$L29),IF(M$4&gt;Staff!$I29,IFERROR(MIN(Staff!$L29,IF(ISNUMBER(J33),J33,0)+Staff!$J29),Staff!$J29),0)),IF(Staff!$K29="Annually",IF(M$4=Staff!$I29,MIN(Staff!$J29,Staff!$L29),IF(M$4&gt;Staff!$I29,IFERROR(MIN(Staff!$L29,A33+Staff!$J29),MIN(Staff!$J29,Staff!$L29)),0))))))</f>
        <v>0</v>
      </c>
      <c r="N33" s="567">
        <f>IF(Staff!$K29="Never",IF(N$4&gt;=Staff!$I29,MIN(Staff!$J29,Staff!$L29),0),IF(Staff!$K29="Monthly",IF(N$4=Staff!$I29,MIN(Staff!$J29,Staff!$L29),IF(N$4&gt;Staff!$I29,MIN(Staff!$L29,M33+Staff!$J29),0)),IF(Staff!$K29="Quarterly",IF(N$4=Staff!$I29,MIN(Staff!$J29,Staff!$L29),IF(N$4&gt;Staff!$I29,IFERROR(MIN(Staff!$L29,IF(ISNUMBER(K33),K33,0)+Staff!$J29),Staff!$J29),0)),IF(Staff!$K29="Annually",IF(N$4=Staff!$I29,MIN(Staff!$J29,Staff!$L29),IF(N$4&gt;Staff!$I29,IFERROR(MIN(Staff!$L29,B33+Staff!$J29),MIN(Staff!$J29,Staff!$L29)),0))))))</f>
        <v>0</v>
      </c>
      <c r="O33" s="567">
        <f>IF(Staff!$K29="Never",IF(O$4&gt;=Staff!$I29,MIN(Staff!$J29,Staff!$L29),0),IF(Staff!$K29="Monthly",IF(O$4=Staff!$I29,MIN(Staff!$J29,Staff!$L29),IF(O$4&gt;Staff!$I29,MIN(Staff!$L29,N33+Staff!$J29),0)),IF(Staff!$K29="Quarterly",IF(O$4=Staff!$I29,MIN(Staff!$J29,Staff!$L29),IF(O$4&gt;Staff!$I29,IFERROR(MIN(Staff!$L29,IF(ISNUMBER(L33),L33,0)+Staff!$J29),Staff!$J29),0)),IF(Staff!$K29="Annually",IF(O$4=Staff!$I29,MIN(Staff!$J29,Staff!$L29),IF(O$4&gt;Staff!$I29,IFERROR(MIN(Staff!$L29,C33+Staff!$J29),MIN(Staff!$J29,Staff!$L29)),0))))))</f>
        <v>0</v>
      </c>
      <c r="P33" s="567">
        <f>IF(Staff!$K29="Never",IF(P$4&gt;=Staff!$I29,MIN(Staff!$J29,Staff!$L29),0),IF(Staff!$K29="Monthly",IF(P$4=Staff!$I29,MIN(Staff!$J29,Staff!$L29),IF(P$4&gt;Staff!$I29,MIN(Staff!$L29,O33+Staff!$J29),0)),IF(Staff!$K29="Quarterly",IF(P$4=Staff!$I29,MIN(Staff!$J29,Staff!$L29),IF(P$4&gt;Staff!$I29,IFERROR(MIN(Staff!$L29,IF(ISNUMBER(M33),M33,0)+Staff!$J29),Staff!$J29),0)),IF(Staff!$K29="Annually",IF(P$4=Staff!$I29,MIN(Staff!$J29,Staff!$L29),IF(P$4&gt;Staff!$I29,IFERROR(MIN(Staff!$L29,D33+Staff!$J29),MIN(Staff!$J29,Staff!$L29)),0))))))</f>
        <v>0</v>
      </c>
      <c r="Q33" s="567">
        <f>IF(Staff!$K29="Never",IF(Q$4&gt;=Staff!$I29,MIN(Staff!$J29,Staff!$L29),0),IF(Staff!$K29="Monthly",IF(Q$4=Staff!$I29,MIN(Staff!$J29,Staff!$L29),IF(Q$4&gt;Staff!$I29,MIN(Staff!$L29,P33+Staff!$J29),0)),IF(Staff!$K29="Quarterly",IF(Q$4=Staff!$I29,MIN(Staff!$J29,Staff!$L29),IF(Q$4&gt;Staff!$I29,IFERROR(MIN(Staff!$L29,IF(ISNUMBER(N33),N33,0)+Staff!$J29),Staff!$J29),0)),IF(Staff!$K29="Annually",IF(Q$4=Staff!$I29,MIN(Staff!$J29,Staff!$L29),IF(Q$4&gt;Staff!$I29,IFERROR(MIN(Staff!$L29,E33+Staff!$J29),MIN(Staff!$J29,Staff!$L29)),0))))))</f>
        <v>0</v>
      </c>
      <c r="R33" s="567">
        <f>IF(Staff!$K29="Never",IF(R$4&gt;=Staff!$I29,MIN(Staff!$J29,Staff!$L29),0),IF(Staff!$K29="Monthly",IF(R$4=Staff!$I29,MIN(Staff!$J29,Staff!$L29),IF(R$4&gt;Staff!$I29,MIN(Staff!$L29,Q33+Staff!$J29),0)),IF(Staff!$K29="Quarterly",IF(R$4=Staff!$I29,MIN(Staff!$J29,Staff!$L29),IF(R$4&gt;Staff!$I29,IFERROR(MIN(Staff!$L29,IF(ISNUMBER(O33),O33,0)+Staff!$J29),Staff!$J29),0)),IF(Staff!$K29="Annually",IF(R$4=Staff!$I29,MIN(Staff!$J29,Staff!$L29),IF(R$4&gt;Staff!$I29,IFERROR(MIN(Staff!$L29,F33+Staff!$J29),MIN(Staff!$J29,Staff!$L29)),0))))))</f>
        <v>0</v>
      </c>
      <c r="S33" s="567">
        <f>IF(Staff!$K29="Never",IF(S$4&gt;=Staff!$I29,MIN(Staff!$J29,Staff!$L29),0),IF(Staff!$K29="Monthly",IF(S$4=Staff!$I29,MIN(Staff!$J29,Staff!$L29),IF(S$4&gt;Staff!$I29,MIN(Staff!$L29,R33+Staff!$J29),0)),IF(Staff!$K29="Quarterly",IF(S$4=Staff!$I29,MIN(Staff!$J29,Staff!$L29),IF(S$4&gt;Staff!$I29,IFERROR(MIN(Staff!$L29,IF(ISNUMBER(P33),P33,0)+Staff!$J29),Staff!$J29),0)),IF(Staff!$K29="Annually",IF(S$4=Staff!$I29,MIN(Staff!$J29,Staff!$L29),IF(S$4&gt;Staff!$I29,IFERROR(MIN(Staff!$L29,G33+Staff!$J29),MIN(Staff!$J29,Staff!$L29)),0))))))</f>
        <v>0</v>
      </c>
      <c r="T33" s="567">
        <f>IF(Staff!$K29="Never",IF(T$4&gt;=Staff!$I29,MIN(Staff!$J29,Staff!$L29),0),IF(Staff!$K29="Monthly",IF(T$4=Staff!$I29,MIN(Staff!$J29,Staff!$L29),IF(T$4&gt;Staff!$I29,MIN(Staff!$L29,S33+Staff!$J29),0)),IF(Staff!$K29="Quarterly",IF(T$4=Staff!$I29,MIN(Staff!$J29,Staff!$L29),IF(T$4&gt;Staff!$I29,IFERROR(MIN(Staff!$L29,IF(ISNUMBER(Q33),Q33,0)+Staff!$J29),Staff!$J29),0)),IF(Staff!$K29="Annually",IF(T$4=Staff!$I29,MIN(Staff!$J29,Staff!$L29),IF(T$4&gt;Staff!$I29,IFERROR(MIN(Staff!$L29,H33+Staff!$J29),MIN(Staff!$J29,Staff!$L29)),0))))))</f>
        <v>0</v>
      </c>
      <c r="U33" s="567">
        <f>IF(Staff!$K29="Never",IF(U$4&gt;=Staff!$I29,MIN(Staff!$J29,Staff!$L29),0),IF(Staff!$K29="Monthly",IF(U$4=Staff!$I29,MIN(Staff!$J29,Staff!$L29),IF(U$4&gt;Staff!$I29,MIN(Staff!$L29,T33+Staff!$J29),0)),IF(Staff!$K29="Quarterly",IF(U$4=Staff!$I29,MIN(Staff!$J29,Staff!$L29),IF(U$4&gt;Staff!$I29,IFERROR(MIN(Staff!$L29,IF(ISNUMBER(R33),R33,0)+Staff!$J29),Staff!$J29),0)),IF(Staff!$K29="Annually",IF(U$4=Staff!$I29,MIN(Staff!$J29,Staff!$L29),IF(U$4&gt;Staff!$I29,IFERROR(MIN(Staff!$L29,I33+Staff!$J29),MIN(Staff!$J29,Staff!$L29)),0))))))</f>
        <v>0</v>
      </c>
      <c r="V33" s="567">
        <f>IF(Staff!$K29="Never",IF(V$4&gt;=Staff!$I29,MIN(Staff!$J29,Staff!$L29),0),IF(Staff!$K29="Monthly",IF(V$4=Staff!$I29,MIN(Staff!$J29,Staff!$L29),IF(V$4&gt;Staff!$I29,MIN(Staff!$L29,U33+Staff!$J29),0)),IF(Staff!$K29="Quarterly",IF(V$4=Staff!$I29,MIN(Staff!$J29,Staff!$L29),IF(V$4&gt;Staff!$I29,IFERROR(MIN(Staff!$L29,IF(ISNUMBER(S33),S33,0)+Staff!$J29),Staff!$J29),0)),IF(Staff!$K29="Annually",IF(V$4=Staff!$I29,MIN(Staff!$J29,Staff!$L29),IF(V$4&gt;Staff!$I29,IFERROR(MIN(Staff!$L29,J33+Staff!$J29),MIN(Staff!$J29,Staff!$L29)),0))))))</f>
        <v>0</v>
      </c>
      <c r="W33" s="567">
        <f>IF(Staff!$K29="Never",IF(W$4&gt;=Staff!$I29,MIN(Staff!$J29,Staff!$L29),0),IF(Staff!$K29="Monthly",IF(W$4=Staff!$I29,MIN(Staff!$J29,Staff!$L29),IF(W$4&gt;Staff!$I29,MIN(Staff!$L29,V33+Staff!$J29),0)),IF(Staff!$K29="Quarterly",IF(W$4=Staff!$I29,MIN(Staff!$J29,Staff!$L29),IF(W$4&gt;Staff!$I29,IFERROR(MIN(Staff!$L29,IF(ISNUMBER(T33),T33,0)+Staff!$J29),Staff!$J29),0)),IF(Staff!$K29="Annually",IF(W$4=Staff!$I29,MIN(Staff!$J29,Staff!$L29),IF(W$4&gt;Staff!$I29,IFERROR(MIN(Staff!$L29,K33+Staff!$J29),MIN(Staff!$J29,Staff!$L29)),0))))))</f>
        <v>0</v>
      </c>
      <c r="X33" s="567">
        <f>IF(Staff!$K29="Never",IF(X$4&gt;=Staff!$I29,MIN(Staff!$J29,Staff!$L29),0),IF(Staff!$K29="Monthly",IF(X$4=Staff!$I29,MIN(Staff!$J29,Staff!$L29),IF(X$4&gt;Staff!$I29,MIN(Staff!$L29,W33+Staff!$J29),0)),IF(Staff!$K29="Quarterly",IF(X$4=Staff!$I29,MIN(Staff!$J29,Staff!$L29),IF(X$4&gt;Staff!$I29,IFERROR(MIN(Staff!$L29,IF(ISNUMBER(U33),U33,0)+Staff!$J29),Staff!$J29),0)),IF(Staff!$K29="Annually",IF(X$4=Staff!$I29,MIN(Staff!$J29,Staff!$L29),IF(X$4&gt;Staff!$I29,IFERROR(MIN(Staff!$L29,L33+Staff!$J29),MIN(Staff!$J29,Staff!$L29)),0))))))</f>
        <v>0</v>
      </c>
      <c r="Y33" s="567">
        <f>IF(Staff!$K29="Never",IF(Y$4&gt;=Staff!$I29,MIN(Staff!$J29,Staff!$L29),0),IF(Staff!$K29="Monthly",IF(Y$4=Staff!$I29,MIN(Staff!$J29,Staff!$L29),IF(Y$4&gt;Staff!$I29,MIN(Staff!$L29,X33+Staff!$J29),0)),IF(Staff!$K29="Quarterly",IF(Y$4=Staff!$I29,MIN(Staff!$J29,Staff!$L29),IF(Y$4&gt;Staff!$I29,IFERROR(MIN(Staff!$L29,IF(ISNUMBER(V33),V33,0)+Staff!$J29),Staff!$J29),0)),IF(Staff!$K29="Annually",IF(Y$4=Staff!$I29,MIN(Staff!$J29,Staff!$L29),IF(Y$4&gt;Staff!$I29,IFERROR(MIN(Staff!$L29,M33+Staff!$J29),MIN(Staff!$J29,Staff!$L29)),0))))))</f>
        <v>0</v>
      </c>
      <c r="Z33" s="567">
        <f>IF(Staff!$K29="Never",IF(Z$4&gt;=Staff!$I29,MIN(Staff!$J29,Staff!$L29),0),IF(Staff!$K29="Monthly",IF(Z$4=Staff!$I29,MIN(Staff!$J29,Staff!$L29),IF(Z$4&gt;Staff!$I29,MIN(Staff!$L29,Y33+Staff!$J29),0)),IF(Staff!$K29="Quarterly",IF(Z$4=Staff!$I29,MIN(Staff!$J29,Staff!$L29),IF(Z$4&gt;Staff!$I29,IFERROR(MIN(Staff!$L29,IF(ISNUMBER(W33),W33,0)+Staff!$J29),Staff!$J29),0)),IF(Staff!$K29="Annually",IF(Z$4=Staff!$I29,MIN(Staff!$J29,Staff!$L29),IF(Z$4&gt;Staff!$I29,IFERROR(MIN(Staff!$L29,N33+Staff!$J29),MIN(Staff!$J29,Staff!$L29)),0))))))</f>
        <v>0</v>
      </c>
      <c r="AA33" s="567">
        <f>IF(Staff!$K29="Never",IF(AA$4&gt;=Staff!$I29,MIN(Staff!$J29,Staff!$L29),0),IF(Staff!$K29="Monthly",IF(AA$4=Staff!$I29,MIN(Staff!$J29,Staff!$L29),IF(AA$4&gt;Staff!$I29,MIN(Staff!$L29,Z33+Staff!$J29),0)),IF(Staff!$K29="Quarterly",IF(AA$4=Staff!$I29,MIN(Staff!$J29,Staff!$L29),IF(AA$4&gt;Staff!$I29,IFERROR(MIN(Staff!$L29,IF(ISNUMBER(X33),X33,0)+Staff!$J29),Staff!$J29),0)),IF(Staff!$K29="Annually",IF(AA$4=Staff!$I29,MIN(Staff!$J29,Staff!$L29),IF(AA$4&gt;Staff!$I29,IFERROR(MIN(Staff!$L29,O33+Staff!$J29),MIN(Staff!$J29,Staff!$L29)),0))))))</f>
        <v>0</v>
      </c>
      <c r="AB33" s="567">
        <f>IF(Staff!$K29="Never",IF(AB$4&gt;=Staff!$I29,MIN(Staff!$J29,Staff!$L29),0),IF(Staff!$K29="Monthly",IF(AB$4=Staff!$I29,MIN(Staff!$J29,Staff!$L29),IF(AB$4&gt;Staff!$I29,MIN(Staff!$L29,AA33+Staff!$J29),0)),IF(Staff!$K29="Quarterly",IF(AB$4=Staff!$I29,MIN(Staff!$J29,Staff!$L29),IF(AB$4&gt;Staff!$I29,IFERROR(MIN(Staff!$L29,IF(ISNUMBER(Y33),Y33,0)+Staff!$J29),Staff!$J29),0)),IF(Staff!$K29="Annually",IF(AB$4=Staff!$I29,MIN(Staff!$J29,Staff!$L29),IF(AB$4&gt;Staff!$I29,IFERROR(MIN(Staff!$L29,P33+Staff!$J29),MIN(Staff!$J29,Staff!$L29)),0))))))</f>
        <v>0</v>
      </c>
      <c r="AC33" s="567">
        <f>IF(Staff!$K29="Never",IF(AC$4&gt;=Staff!$I29,MIN(Staff!$J29,Staff!$L29),0),IF(Staff!$K29="Monthly",IF(AC$4=Staff!$I29,MIN(Staff!$J29,Staff!$L29),IF(AC$4&gt;Staff!$I29,MIN(Staff!$L29,AB33+Staff!$J29),0)),IF(Staff!$K29="Quarterly",IF(AC$4=Staff!$I29,MIN(Staff!$J29,Staff!$L29),IF(AC$4&gt;Staff!$I29,IFERROR(MIN(Staff!$L29,IF(ISNUMBER(Z33),Z33,0)+Staff!$J29),Staff!$J29),0)),IF(Staff!$K29="Annually",IF(AC$4=Staff!$I29,MIN(Staff!$J29,Staff!$L29),IF(AC$4&gt;Staff!$I29,IFERROR(MIN(Staff!$L29,Q33+Staff!$J29),MIN(Staff!$J29,Staff!$L29)),0))))))</f>
        <v>0</v>
      </c>
      <c r="AD33" s="567">
        <f>IF(Staff!$K29="Never",IF(AD$4&gt;=Staff!$I29,MIN(Staff!$J29,Staff!$L29),0),IF(Staff!$K29="Monthly",IF(AD$4=Staff!$I29,MIN(Staff!$J29,Staff!$L29),IF(AD$4&gt;Staff!$I29,MIN(Staff!$L29,AC33+Staff!$J29),0)),IF(Staff!$K29="Quarterly",IF(AD$4=Staff!$I29,MIN(Staff!$J29,Staff!$L29),IF(AD$4&gt;Staff!$I29,IFERROR(MIN(Staff!$L29,IF(ISNUMBER(AA33),AA33,0)+Staff!$J29),Staff!$J29),0)),IF(Staff!$K29="Annually",IF(AD$4=Staff!$I29,MIN(Staff!$J29,Staff!$L29),IF(AD$4&gt;Staff!$I29,IFERROR(MIN(Staff!$L29,R33+Staff!$J29),MIN(Staff!$J29,Staff!$L29)),0))))))</f>
        <v>0</v>
      </c>
      <c r="AE33" s="567">
        <f>IF(Staff!$K29="Never",IF(AE$4&gt;=Staff!$I29,MIN(Staff!$J29,Staff!$L29),0),IF(Staff!$K29="Monthly",IF(AE$4=Staff!$I29,MIN(Staff!$J29,Staff!$L29),IF(AE$4&gt;Staff!$I29,MIN(Staff!$L29,AD33+Staff!$J29),0)),IF(Staff!$K29="Quarterly",IF(AE$4=Staff!$I29,MIN(Staff!$J29,Staff!$L29),IF(AE$4&gt;Staff!$I29,IFERROR(MIN(Staff!$L29,IF(ISNUMBER(AB33),AB33,0)+Staff!$J29),Staff!$J29),0)),IF(Staff!$K29="Annually",IF(AE$4=Staff!$I29,MIN(Staff!$J29,Staff!$L29),IF(AE$4&gt;Staff!$I29,IFERROR(MIN(Staff!$L29,S33+Staff!$J29),MIN(Staff!$J29,Staff!$L29)),0))))))</f>
        <v>0</v>
      </c>
      <c r="AF33" s="567">
        <f>IF(Staff!$K29="Never",IF(AF$4&gt;=Staff!$I29,MIN(Staff!$J29,Staff!$L29),0),IF(Staff!$K29="Monthly",IF(AF$4=Staff!$I29,MIN(Staff!$J29,Staff!$L29),IF(AF$4&gt;Staff!$I29,MIN(Staff!$L29,AE33+Staff!$J29),0)),IF(Staff!$K29="Quarterly",IF(AF$4=Staff!$I29,MIN(Staff!$J29,Staff!$L29),IF(AF$4&gt;Staff!$I29,IFERROR(MIN(Staff!$L29,IF(ISNUMBER(AC33),AC33,0)+Staff!$J29),Staff!$J29),0)),IF(Staff!$K29="Annually",IF(AF$4=Staff!$I29,MIN(Staff!$J29,Staff!$L29),IF(AF$4&gt;Staff!$I29,IFERROR(MIN(Staff!$L29,T33+Staff!$J29),MIN(Staff!$J29,Staff!$L29)),0))))))</f>
        <v>0</v>
      </c>
      <c r="AG33" s="567">
        <f>IF(Staff!$K29="Never",IF(AG$4&gt;=Staff!$I29,MIN(Staff!$J29,Staff!$L29),0),IF(Staff!$K29="Monthly",IF(AG$4=Staff!$I29,MIN(Staff!$J29,Staff!$L29),IF(AG$4&gt;Staff!$I29,MIN(Staff!$L29,AF33+Staff!$J29),0)),IF(Staff!$K29="Quarterly",IF(AG$4=Staff!$I29,MIN(Staff!$J29,Staff!$L29),IF(AG$4&gt;Staff!$I29,IFERROR(MIN(Staff!$L29,IF(ISNUMBER(AD33),AD33,0)+Staff!$J29),Staff!$J29),0)),IF(Staff!$K29="Annually",IF(AG$4=Staff!$I29,MIN(Staff!$J29,Staff!$L29),IF(AG$4&gt;Staff!$I29,IFERROR(MIN(Staff!$L29,U33+Staff!$J29),MIN(Staff!$J29,Staff!$L29)),0))))))</f>
        <v>0</v>
      </c>
      <c r="AH33" s="567">
        <f>IF(Staff!$K29="Never",IF(AH$4&gt;=Staff!$I29,MIN(Staff!$J29,Staff!$L29),0),IF(Staff!$K29="Monthly",IF(AH$4=Staff!$I29,MIN(Staff!$J29,Staff!$L29),IF(AH$4&gt;Staff!$I29,MIN(Staff!$L29,AG33+Staff!$J29),0)),IF(Staff!$K29="Quarterly",IF(AH$4=Staff!$I29,MIN(Staff!$J29,Staff!$L29),IF(AH$4&gt;Staff!$I29,IFERROR(MIN(Staff!$L29,IF(ISNUMBER(AE33),AE33,0)+Staff!$J29),Staff!$J29),0)),IF(Staff!$K29="Annually",IF(AH$4=Staff!$I29,MIN(Staff!$J29,Staff!$L29),IF(AH$4&gt;Staff!$I29,IFERROR(MIN(Staff!$L29,V33+Staff!$J29),MIN(Staff!$J29,Staff!$L29)),0))))))</f>
        <v>0</v>
      </c>
      <c r="AI33" s="567">
        <f>IF(Staff!$K29="Never",IF(AI$4&gt;=Staff!$I29,MIN(Staff!$J29,Staff!$L29),0),IF(Staff!$K29="Monthly",IF(AI$4=Staff!$I29,MIN(Staff!$J29,Staff!$L29),IF(AI$4&gt;Staff!$I29,MIN(Staff!$L29,AH33+Staff!$J29),0)),IF(Staff!$K29="Quarterly",IF(AI$4=Staff!$I29,MIN(Staff!$J29,Staff!$L29),IF(AI$4&gt;Staff!$I29,IFERROR(MIN(Staff!$L29,IF(ISNUMBER(AF33),AF33,0)+Staff!$J29),Staff!$J29),0)),IF(Staff!$K29="Annually",IF(AI$4=Staff!$I29,MIN(Staff!$J29,Staff!$L29),IF(AI$4&gt;Staff!$I29,IFERROR(MIN(Staff!$L29,W33+Staff!$J29),MIN(Staff!$J29,Staff!$L29)),0))))))</f>
        <v>0</v>
      </c>
      <c r="AJ33" s="567">
        <f>IF(Staff!$K29="Never",IF(AJ$4&gt;=Staff!$I29,MIN(Staff!$J29,Staff!$L29),0),IF(Staff!$K29="Monthly",IF(AJ$4=Staff!$I29,MIN(Staff!$J29,Staff!$L29),IF(AJ$4&gt;Staff!$I29,MIN(Staff!$L29,AI33+Staff!$J29),0)),IF(Staff!$K29="Quarterly",IF(AJ$4=Staff!$I29,MIN(Staff!$J29,Staff!$L29),IF(AJ$4&gt;Staff!$I29,IFERROR(MIN(Staff!$L29,IF(ISNUMBER(AG33),AG33,0)+Staff!$J29),Staff!$J29),0)),IF(Staff!$K29="Annually",IF(AJ$4=Staff!$I29,MIN(Staff!$J29,Staff!$L29),IF(AJ$4&gt;Staff!$I29,IFERROR(MIN(Staff!$L29,X33+Staff!$J29),MIN(Staff!$J29,Staff!$L29)),0))))))</f>
        <v>0</v>
      </c>
      <c r="AK33" s="567">
        <f>IF(Staff!$K29="Never",IF(AK$4&gt;=Staff!$I29,MIN(Staff!$J29,Staff!$L29),0),IF(Staff!$K29="Monthly",IF(AK$4=Staff!$I29,MIN(Staff!$J29,Staff!$L29),IF(AK$4&gt;Staff!$I29,MIN(Staff!$L29,AJ33+Staff!$J29),0)),IF(Staff!$K29="Quarterly",IF(AK$4=Staff!$I29,MIN(Staff!$J29,Staff!$L29),IF(AK$4&gt;Staff!$I29,IFERROR(MIN(Staff!$L29,IF(ISNUMBER(AH33),AH33,0)+Staff!$J29),Staff!$J29),0)),IF(Staff!$K29="Annually",IF(AK$4=Staff!$I29,MIN(Staff!$J29,Staff!$L29),IF(AK$4&gt;Staff!$I29,IFERROR(MIN(Staff!$L29,Y33+Staff!$J29),MIN(Staff!$J29,Staff!$L29)),0))))))</f>
        <v>0</v>
      </c>
      <c r="AL33" s="567">
        <f>IF(Staff!$K29="Never",IF(AL$4&gt;=Staff!$I29,MIN(Staff!$J29,Staff!$L29),0),IF(Staff!$K29="Monthly",IF(AL$4=Staff!$I29,MIN(Staff!$J29,Staff!$L29),IF(AL$4&gt;Staff!$I29,MIN(Staff!$L29,AK33+Staff!$J29),0)),IF(Staff!$K29="Quarterly",IF(AL$4=Staff!$I29,MIN(Staff!$J29,Staff!$L29),IF(AL$4&gt;Staff!$I29,IFERROR(MIN(Staff!$L29,IF(ISNUMBER(AI33),AI33,0)+Staff!$J29),Staff!$J29),0)),IF(Staff!$K29="Annually",IF(AL$4=Staff!$I29,MIN(Staff!$J29,Staff!$L29),IF(AL$4&gt;Staff!$I29,IFERROR(MIN(Staff!$L29,Z33+Staff!$J29),MIN(Staff!$J29,Staff!$L29)),0))))))</f>
        <v>0</v>
      </c>
      <c r="AM33" s="567">
        <f>IF(Staff!$K29="Never",IF(AM$4&gt;=Staff!$I29,MIN(Staff!$J29,Staff!$L29),0),IF(Staff!$K29="Monthly",IF(AM$4=Staff!$I29,MIN(Staff!$J29,Staff!$L29),IF(AM$4&gt;Staff!$I29,MIN(Staff!$L29,AL33+Staff!$J29),0)),IF(Staff!$K29="Quarterly",IF(AM$4=Staff!$I29,MIN(Staff!$J29,Staff!$L29),IF(AM$4&gt;Staff!$I29,IFERROR(MIN(Staff!$L29,IF(ISNUMBER(AJ33),AJ33,0)+Staff!$J29),Staff!$J29),0)),IF(Staff!$K29="Annually",IF(AM$4=Staff!$I29,MIN(Staff!$J29,Staff!$L29),IF(AM$4&gt;Staff!$I29,IFERROR(MIN(Staff!$L29,AA33+Staff!$J29),MIN(Staff!$J29,Staff!$L29)),0))))))</f>
        <v>0</v>
      </c>
      <c r="AN33" s="567">
        <f>IF(Staff!$K29="Never",IF(AN$4&gt;=Staff!$I29,MIN(Staff!$J29,Staff!$L29),0),IF(Staff!$K29="Monthly",IF(AN$4=Staff!$I29,MIN(Staff!$J29,Staff!$L29),IF(AN$4&gt;Staff!$I29,MIN(Staff!$L29,AM33+Staff!$J29),0)),IF(Staff!$K29="Quarterly",IF(AN$4=Staff!$I29,MIN(Staff!$J29,Staff!$L29),IF(AN$4&gt;Staff!$I29,IFERROR(MIN(Staff!$L29,IF(ISNUMBER(AK33),AK33,0)+Staff!$J29),Staff!$J29),0)),IF(Staff!$K29="Annually",IF(AN$4=Staff!$I29,MIN(Staff!$J29,Staff!$L29),IF(AN$4&gt;Staff!$I29,IFERROR(MIN(Staff!$L29,AB33+Staff!$J29),MIN(Staff!$J29,Staff!$L29)),0))))))</f>
        <v>0</v>
      </c>
      <c r="AO33" s="567">
        <f>IF(Staff!$K29="Never",IF(AO$4&gt;=Staff!$I29,MIN(Staff!$J29,Staff!$L29),0),IF(Staff!$K29="Monthly",IF(AO$4=Staff!$I29,MIN(Staff!$J29,Staff!$L29),IF(AO$4&gt;Staff!$I29,MIN(Staff!$L29,AN33+Staff!$J29),0)),IF(Staff!$K29="Quarterly",IF(AO$4=Staff!$I29,MIN(Staff!$J29,Staff!$L29),IF(AO$4&gt;Staff!$I29,IFERROR(MIN(Staff!$L29,IF(ISNUMBER(AL33),AL33,0)+Staff!$J29),Staff!$J29),0)),IF(Staff!$K29="Annually",IF(AO$4=Staff!$I29,MIN(Staff!$J29,Staff!$L29),IF(AO$4&gt;Staff!$I29,IFERROR(MIN(Staff!$L29,AC33+Staff!$J29),MIN(Staff!$J29,Staff!$L29)),0))))))</f>
        <v>0</v>
      </c>
      <c r="AP33" s="567">
        <f>IF(Staff!$K29="Never",IF(AP$4&gt;=Staff!$I29,MIN(Staff!$J29,Staff!$L29),0),IF(Staff!$K29="Monthly",IF(AP$4=Staff!$I29,MIN(Staff!$J29,Staff!$L29),IF(AP$4&gt;Staff!$I29,MIN(Staff!$L29,AO33+Staff!$J29),0)),IF(Staff!$K29="Quarterly",IF(AP$4=Staff!$I29,MIN(Staff!$J29,Staff!$L29),IF(AP$4&gt;Staff!$I29,IFERROR(MIN(Staff!$L29,IF(ISNUMBER(AM33),AM33,0)+Staff!$J29),Staff!$J29),0)),IF(Staff!$K29="Annually",IF(AP$4=Staff!$I29,MIN(Staff!$J29,Staff!$L29),IF(AP$4&gt;Staff!$I29,IFERROR(MIN(Staff!$L29,AD33+Staff!$J29),MIN(Staff!$J29,Staff!$L29)),0))))))</f>
        <v>0</v>
      </c>
      <c r="AQ33" s="567">
        <f>IF(Staff!$K29="Never",IF(AQ$4&gt;=Staff!$I29,MIN(Staff!$J29,Staff!$L29),0),IF(Staff!$K29="Monthly",IF(AQ$4=Staff!$I29,MIN(Staff!$J29,Staff!$L29),IF(AQ$4&gt;Staff!$I29,MIN(Staff!$L29,AP33+Staff!$J29),0)),IF(Staff!$K29="Quarterly",IF(AQ$4=Staff!$I29,MIN(Staff!$J29,Staff!$L29),IF(AQ$4&gt;Staff!$I29,IFERROR(MIN(Staff!$L29,IF(ISNUMBER(AN33),AN33,0)+Staff!$J29),Staff!$J29),0)),IF(Staff!$K29="Annually",IF(AQ$4=Staff!$I29,MIN(Staff!$J29,Staff!$L29),IF(AQ$4&gt;Staff!$I29,IFERROR(MIN(Staff!$L29,AE33+Staff!$J29),MIN(Staff!$J29,Staff!$L29)),0))))))</f>
        <v>0</v>
      </c>
      <c r="AR33" s="567">
        <f>IF(Staff!$K29="Never",IF(AR$4&gt;=Staff!$I29,MIN(Staff!$J29,Staff!$L29),0),IF(Staff!$K29="Monthly",IF(AR$4=Staff!$I29,MIN(Staff!$J29,Staff!$L29),IF(AR$4&gt;Staff!$I29,MIN(Staff!$L29,AQ33+Staff!$J29),0)),IF(Staff!$K29="Quarterly",IF(AR$4=Staff!$I29,MIN(Staff!$J29,Staff!$L29),IF(AR$4&gt;Staff!$I29,IFERROR(MIN(Staff!$L29,IF(ISNUMBER(AO33),AO33,0)+Staff!$J29),Staff!$J29),0)),IF(Staff!$K29="Annually",IF(AR$4=Staff!$I29,MIN(Staff!$J29,Staff!$L29),IF(AR$4&gt;Staff!$I29,IFERROR(MIN(Staff!$L29,AF33+Staff!$J29),MIN(Staff!$J29,Staff!$L29)),0))))))</f>
        <v>0</v>
      </c>
      <c r="AS33" s="567">
        <f>IF(Staff!$K29="Never",IF(AS$4&gt;=Staff!$I29,MIN(Staff!$J29,Staff!$L29),0),IF(Staff!$K29="Monthly",IF(AS$4=Staff!$I29,MIN(Staff!$J29,Staff!$L29),IF(AS$4&gt;Staff!$I29,MIN(Staff!$L29,AR33+Staff!$J29),0)),IF(Staff!$K29="Quarterly",IF(AS$4=Staff!$I29,MIN(Staff!$J29,Staff!$L29),IF(AS$4&gt;Staff!$I29,IFERROR(MIN(Staff!$L29,IF(ISNUMBER(AP33),AP33,0)+Staff!$J29),Staff!$J29),0)),IF(Staff!$K29="Annually",IF(AS$4=Staff!$I29,MIN(Staff!$J29,Staff!$L29),IF(AS$4&gt;Staff!$I29,IFERROR(MIN(Staff!$L29,AG33+Staff!$J29),MIN(Staff!$J29,Staff!$L29)),0))))))</f>
        <v>0</v>
      </c>
      <c r="AT33" s="567">
        <f>IF(Staff!$K29="Never",IF(AT$4&gt;=Staff!$I29,MIN(Staff!$J29,Staff!$L29),0),IF(Staff!$K29="Monthly",IF(AT$4=Staff!$I29,MIN(Staff!$J29,Staff!$L29),IF(AT$4&gt;Staff!$I29,MIN(Staff!$L29,AS33+Staff!$J29),0)),IF(Staff!$K29="Quarterly",IF(AT$4=Staff!$I29,MIN(Staff!$J29,Staff!$L29),IF(AT$4&gt;Staff!$I29,IFERROR(MIN(Staff!$L29,IF(ISNUMBER(AQ33),AQ33,0)+Staff!$J29),Staff!$J29),0)),IF(Staff!$K29="Annually",IF(AT$4=Staff!$I29,MIN(Staff!$J29,Staff!$L29),IF(AT$4&gt;Staff!$I29,IFERROR(MIN(Staff!$L29,AH33+Staff!$J29),MIN(Staff!$J29,Staff!$L29)),0))))))</f>
        <v>0</v>
      </c>
      <c r="AU33" s="567">
        <f>IF(Staff!$K29="Never",IF(AU$4&gt;=Staff!$I29,MIN(Staff!$J29,Staff!$L29),0),IF(Staff!$K29="Monthly",IF(AU$4=Staff!$I29,MIN(Staff!$J29,Staff!$L29),IF(AU$4&gt;Staff!$I29,MIN(Staff!$L29,AT33+Staff!$J29),0)),IF(Staff!$K29="Quarterly",IF(AU$4=Staff!$I29,MIN(Staff!$J29,Staff!$L29),IF(AU$4&gt;Staff!$I29,IFERROR(MIN(Staff!$L29,IF(ISNUMBER(AR33),AR33,0)+Staff!$J29),Staff!$J29),0)),IF(Staff!$K29="Annually",IF(AU$4=Staff!$I29,MIN(Staff!$J29,Staff!$L29),IF(AU$4&gt;Staff!$I29,IFERROR(MIN(Staff!$L29,AI33+Staff!$J29),MIN(Staff!$J29,Staff!$L29)),0))))))</f>
        <v>0</v>
      </c>
      <c r="AV33" s="567">
        <f>IF(Staff!$K29="Never",IF(AV$4&gt;=Staff!$I29,MIN(Staff!$J29,Staff!$L29),0),IF(Staff!$K29="Monthly",IF(AV$4=Staff!$I29,MIN(Staff!$J29,Staff!$L29),IF(AV$4&gt;Staff!$I29,MIN(Staff!$L29,AU33+Staff!$J29),0)),IF(Staff!$K29="Quarterly",IF(AV$4=Staff!$I29,MIN(Staff!$J29,Staff!$L29),IF(AV$4&gt;Staff!$I29,IFERROR(MIN(Staff!$L29,IF(ISNUMBER(AS33),AS33,0)+Staff!$J29),Staff!$J29),0)),IF(Staff!$K29="Annually",IF(AV$4=Staff!$I29,MIN(Staff!$J29,Staff!$L29),IF(AV$4&gt;Staff!$I29,IFERROR(MIN(Staff!$L29,AJ33+Staff!$J29),MIN(Staff!$J29,Staff!$L29)),0))))))</f>
        <v>0</v>
      </c>
      <c r="AW33" s="567">
        <f>IF(Staff!$K29="Never",IF(AW$4&gt;=Staff!$I29,MIN(Staff!$J29,Staff!$L29),0),IF(Staff!$K29="Monthly",IF(AW$4=Staff!$I29,MIN(Staff!$J29,Staff!$L29),IF(AW$4&gt;Staff!$I29,MIN(Staff!$L29,AV33+Staff!$J29),0)),IF(Staff!$K29="Quarterly",IF(AW$4=Staff!$I29,MIN(Staff!$J29,Staff!$L29),IF(AW$4&gt;Staff!$I29,IFERROR(MIN(Staff!$L29,IF(ISNUMBER(AT33),AT33,0)+Staff!$J29),Staff!$J29),0)),IF(Staff!$K29="Annually",IF(AW$4=Staff!$I29,MIN(Staff!$J29,Staff!$L29),IF(AW$4&gt;Staff!$I29,IFERROR(MIN(Staff!$L29,AK33+Staff!$J29),MIN(Staff!$J29,Staff!$L29)),0))))))</f>
        <v>0</v>
      </c>
      <c r="AX33" s="567">
        <f>IF(Staff!$K29="Never",IF(AX$4&gt;=Staff!$I29,MIN(Staff!$J29,Staff!$L29),0),IF(Staff!$K29="Monthly",IF(AX$4=Staff!$I29,MIN(Staff!$J29,Staff!$L29),IF(AX$4&gt;Staff!$I29,MIN(Staff!$L29,AW33+Staff!$J29),0)),IF(Staff!$K29="Quarterly",IF(AX$4=Staff!$I29,MIN(Staff!$J29,Staff!$L29),IF(AX$4&gt;Staff!$I29,IFERROR(MIN(Staff!$L29,IF(ISNUMBER(AU33),AU33,0)+Staff!$J29),Staff!$J29),0)),IF(Staff!$K29="Annually",IF(AX$4=Staff!$I29,MIN(Staff!$J29,Staff!$L29),IF(AX$4&gt;Staff!$I29,IFERROR(MIN(Staff!$L29,AL33+Staff!$J29),MIN(Staff!$J29,Staff!$L29)),0))))))</f>
        <v>0</v>
      </c>
      <c r="AY33" s="567">
        <f>IF(Staff!$K29="Never",IF(AY$4&gt;=Staff!$I29,MIN(Staff!$J29,Staff!$L29),0),IF(Staff!$K29="Monthly",IF(AY$4=Staff!$I29,MIN(Staff!$J29,Staff!$L29),IF(AY$4&gt;Staff!$I29,MIN(Staff!$L29,AX33+Staff!$J29),0)),IF(Staff!$K29="Quarterly",IF(AY$4=Staff!$I29,MIN(Staff!$J29,Staff!$L29),IF(AY$4&gt;Staff!$I29,IFERROR(MIN(Staff!$L29,IF(ISNUMBER(AV33),AV33,0)+Staff!$J29),Staff!$J29),0)),IF(Staff!$K29="Annually",IF(AY$4=Staff!$I29,MIN(Staff!$J29,Staff!$L29),IF(AY$4&gt;Staff!$I29,IFERROR(MIN(Staff!$L29,AM33+Staff!$J29),MIN(Staff!$J29,Staff!$L29)),0))))))</f>
        <v>0</v>
      </c>
      <c r="AZ33" s="567">
        <f>IF(Staff!$K29="Never",IF(AZ$4&gt;=Staff!$I29,MIN(Staff!$J29,Staff!$L29),0),IF(Staff!$K29="Monthly",IF(AZ$4=Staff!$I29,MIN(Staff!$J29,Staff!$L29),IF(AZ$4&gt;Staff!$I29,MIN(Staff!$L29,AY33+Staff!$J29),0)),IF(Staff!$K29="Quarterly",IF(AZ$4=Staff!$I29,MIN(Staff!$J29,Staff!$L29),IF(AZ$4&gt;Staff!$I29,IFERROR(MIN(Staff!$L29,IF(ISNUMBER(AW33),AW33,0)+Staff!$J29),Staff!$J29),0)),IF(Staff!$K29="Annually",IF(AZ$4=Staff!$I29,MIN(Staff!$J29,Staff!$L29),IF(AZ$4&gt;Staff!$I29,IFERROR(MIN(Staff!$L29,AN33+Staff!$J29),MIN(Staff!$J29,Staff!$L29)),0))))))</f>
        <v>0</v>
      </c>
      <c r="BA33" s="567">
        <f>IF(Staff!$K29="Never",IF(BA$4&gt;=Staff!$I29,MIN(Staff!$J29,Staff!$L29),0),IF(Staff!$K29="Monthly",IF(BA$4=Staff!$I29,MIN(Staff!$J29,Staff!$L29),IF(BA$4&gt;Staff!$I29,MIN(Staff!$L29,AZ33+Staff!$J29),0)),IF(Staff!$K29="Quarterly",IF(BA$4=Staff!$I29,MIN(Staff!$J29,Staff!$L29),IF(BA$4&gt;Staff!$I29,IFERROR(MIN(Staff!$L29,IF(ISNUMBER(AX33),AX33,0)+Staff!$J29),Staff!$J29),0)),IF(Staff!$K29="Annually",IF(BA$4=Staff!$I29,MIN(Staff!$J29,Staff!$L29),IF(BA$4&gt;Staff!$I29,IFERROR(MIN(Staff!$L29,AO33+Staff!$J29),MIN(Staff!$J29,Staff!$L29)),0))))))</f>
        <v>0</v>
      </c>
      <c r="BB33" s="567">
        <f>IF(Staff!$K29="Never",IF(BB$4&gt;=Staff!$I29,MIN(Staff!$J29,Staff!$L29),0),IF(Staff!$K29="Monthly",IF(BB$4=Staff!$I29,MIN(Staff!$J29,Staff!$L29),IF(BB$4&gt;Staff!$I29,MIN(Staff!$L29,BA33+Staff!$J29),0)),IF(Staff!$K29="Quarterly",IF(BB$4=Staff!$I29,MIN(Staff!$J29,Staff!$L29),IF(BB$4&gt;Staff!$I29,IFERROR(MIN(Staff!$L29,IF(ISNUMBER(AY33),AY33,0)+Staff!$J29),Staff!$J29),0)),IF(Staff!$K29="Annually",IF(BB$4=Staff!$I29,MIN(Staff!$J29,Staff!$L29),IF(BB$4&gt;Staff!$I29,IFERROR(MIN(Staff!$L29,AP33+Staff!$J29),MIN(Staff!$J29,Staff!$L29)),0))))))</f>
        <v>0</v>
      </c>
      <c r="BC33" s="567">
        <f>IF(Staff!$K29="Never",IF(BC$4&gt;=Staff!$I29,MIN(Staff!$J29,Staff!$L29),0),IF(Staff!$K29="Monthly",IF(BC$4=Staff!$I29,MIN(Staff!$J29,Staff!$L29),IF(BC$4&gt;Staff!$I29,MIN(Staff!$L29,BB33+Staff!$J29),0)),IF(Staff!$K29="Quarterly",IF(BC$4=Staff!$I29,MIN(Staff!$J29,Staff!$L29),IF(BC$4&gt;Staff!$I29,IFERROR(MIN(Staff!$L29,IF(ISNUMBER(AZ33),AZ33,0)+Staff!$J29),Staff!$J29),0)),IF(Staff!$K29="Annually",IF(BC$4=Staff!$I29,MIN(Staff!$J29,Staff!$L29),IF(BC$4&gt;Staff!$I29,IFERROR(MIN(Staff!$L29,AQ33+Staff!$J29),MIN(Staff!$J29,Staff!$L29)),0))))))</f>
        <v>0</v>
      </c>
      <c r="BD33" s="567">
        <f>IF(Staff!$K29="Never",IF(BD$4&gt;=Staff!$I29,MIN(Staff!$J29,Staff!$L29),0),IF(Staff!$K29="Monthly",IF(BD$4=Staff!$I29,MIN(Staff!$J29,Staff!$L29),IF(BD$4&gt;Staff!$I29,MIN(Staff!$L29,BC33+Staff!$J29),0)),IF(Staff!$K29="Quarterly",IF(BD$4=Staff!$I29,MIN(Staff!$J29,Staff!$L29),IF(BD$4&gt;Staff!$I29,IFERROR(MIN(Staff!$L29,IF(ISNUMBER(BA33),BA33,0)+Staff!$J29),Staff!$J29),0)),IF(Staff!$K29="Annually",IF(BD$4=Staff!$I29,MIN(Staff!$J29,Staff!$L29),IF(BD$4&gt;Staff!$I29,IFERROR(MIN(Staff!$L29,AR33+Staff!$J29),MIN(Staff!$J29,Staff!$L29)),0))))))</f>
        <v>0</v>
      </c>
      <c r="BE33" s="567">
        <f>IF(Staff!$K29="Never",IF(BE$4&gt;=Staff!$I29,MIN(Staff!$J29,Staff!$L29),0),IF(Staff!$K29="Monthly",IF(BE$4=Staff!$I29,MIN(Staff!$J29,Staff!$L29),IF(BE$4&gt;Staff!$I29,MIN(Staff!$L29,BD33+Staff!$J29),0)),IF(Staff!$K29="Quarterly",IF(BE$4=Staff!$I29,MIN(Staff!$J29,Staff!$L29),IF(BE$4&gt;Staff!$I29,IFERROR(MIN(Staff!$L29,IF(ISNUMBER(BB33),BB33,0)+Staff!$J29),Staff!$J29),0)),IF(Staff!$K29="Annually",IF(BE$4=Staff!$I29,MIN(Staff!$J29,Staff!$L29),IF(BE$4&gt;Staff!$I29,IFERROR(MIN(Staff!$L29,AS33+Staff!$J29),MIN(Staff!$J29,Staff!$L29)),0))))))</f>
        <v>0</v>
      </c>
      <c r="BF33" s="567">
        <f>IF(Staff!$K29="Never",IF(BF$4&gt;=Staff!$I29,MIN(Staff!$J29,Staff!$L29),0),IF(Staff!$K29="Monthly",IF(BF$4=Staff!$I29,MIN(Staff!$J29,Staff!$L29),IF(BF$4&gt;Staff!$I29,MIN(Staff!$L29,BE33+Staff!$J29),0)),IF(Staff!$K29="Quarterly",IF(BF$4=Staff!$I29,MIN(Staff!$J29,Staff!$L29),IF(BF$4&gt;Staff!$I29,IFERROR(MIN(Staff!$L29,IF(ISNUMBER(BC33),BC33,0)+Staff!$J29),Staff!$J29),0)),IF(Staff!$K29="Annually",IF(BF$4=Staff!$I29,MIN(Staff!$J29,Staff!$L29),IF(BF$4&gt;Staff!$I29,IFERROR(MIN(Staff!$L29,AT33+Staff!$J29),MIN(Staff!$J29,Staff!$L29)),0))))))</f>
        <v>0</v>
      </c>
      <c r="BG33" s="567">
        <f>IF(Staff!$K29="Never",IF(BG$4&gt;=Staff!$I29,MIN(Staff!$J29,Staff!$L29),0),IF(Staff!$K29="Monthly",IF(BG$4=Staff!$I29,MIN(Staff!$J29,Staff!$L29),IF(BG$4&gt;Staff!$I29,MIN(Staff!$L29,BF33+Staff!$J29),0)),IF(Staff!$K29="Quarterly",IF(BG$4=Staff!$I29,MIN(Staff!$J29,Staff!$L29),IF(BG$4&gt;Staff!$I29,IFERROR(MIN(Staff!$L29,IF(ISNUMBER(BD33),BD33,0)+Staff!$J29),Staff!$J29),0)),IF(Staff!$K29="Annually",IF(BG$4=Staff!$I29,MIN(Staff!$J29,Staff!$L29),IF(BG$4&gt;Staff!$I29,IFERROR(MIN(Staff!$L29,AU33+Staff!$J29),MIN(Staff!$J29,Staff!$L29)),0))))))</f>
        <v>0</v>
      </c>
      <c r="BH33" s="567">
        <f>IF(Staff!$K29="Never",IF(BH$4&gt;=Staff!$I29,MIN(Staff!$J29,Staff!$L29),0),IF(Staff!$K29="Monthly",IF(BH$4=Staff!$I29,MIN(Staff!$J29,Staff!$L29),IF(BH$4&gt;Staff!$I29,MIN(Staff!$L29,BG33+Staff!$J29),0)),IF(Staff!$K29="Quarterly",IF(BH$4=Staff!$I29,MIN(Staff!$J29,Staff!$L29),IF(BH$4&gt;Staff!$I29,IFERROR(MIN(Staff!$L29,IF(ISNUMBER(BE33),BE33,0)+Staff!$J29),Staff!$J29),0)),IF(Staff!$K29="Annually",IF(BH$4=Staff!$I29,MIN(Staff!$J29,Staff!$L29),IF(BH$4&gt;Staff!$I29,IFERROR(MIN(Staff!$L29,AV33+Staff!$J29),MIN(Staff!$J29,Staff!$L29)),0))))))</f>
        <v>0</v>
      </c>
      <c r="BI33" s="567">
        <f>IF(Staff!$K29="Never",IF(BI$4&gt;=Staff!$I29,MIN(Staff!$J29,Staff!$L29),0),IF(Staff!$K29="Monthly",IF(BI$4=Staff!$I29,MIN(Staff!$J29,Staff!$L29),IF(BI$4&gt;Staff!$I29,MIN(Staff!$L29,BH33+Staff!$J29),0)),IF(Staff!$K29="Quarterly",IF(BI$4=Staff!$I29,MIN(Staff!$J29,Staff!$L29),IF(BI$4&gt;Staff!$I29,IFERROR(MIN(Staff!$L29,IF(ISNUMBER(BF33),BF33,0)+Staff!$J29),Staff!$J29),0)),IF(Staff!$K29="Annually",IF(BI$4=Staff!$I29,MIN(Staff!$J29,Staff!$L29),IF(BI$4&gt;Staff!$I29,IFERROR(MIN(Staff!$L29,AW33+Staff!$J29),MIN(Staff!$J29,Staff!$L29)),0))))))</f>
        <v>0</v>
      </c>
      <c r="BJ33" s="567">
        <f>IF(Staff!$K29="Never",IF(BJ$4&gt;=Staff!$I29,MIN(Staff!$J29,Staff!$L29),0),IF(Staff!$K29="Monthly",IF(BJ$4=Staff!$I29,MIN(Staff!$J29,Staff!$L29),IF(BJ$4&gt;Staff!$I29,MIN(Staff!$L29,BI33+Staff!$J29),0)),IF(Staff!$K29="Quarterly",IF(BJ$4=Staff!$I29,MIN(Staff!$J29,Staff!$L29),IF(BJ$4&gt;Staff!$I29,IFERROR(MIN(Staff!$L29,IF(ISNUMBER(BG33),BG33,0)+Staff!$J29),Staff!$J29),0)),IF(Staff!$K29="Annually",IF(BJ$4=Staff!$I29,MIN(Staff!$J29,Staff!$L29),IF(BJ$4&gt;Staff!$I29,IFERROR(MIN(Staff!$L29,AX33+Staff!$J29),MIN(Staff!$J29,Staff!$L29)),0))))))</f>
        <v>0</v>
      </c>
      <c r="BK33" s="567">
        <f>IF(Staff!$K29="Never",IF(BK$4&gt;=Staff!$I29,MIN(Staff!$J29,Staff!$L29),0),IF(Staff!$K29="Monthly",IF(BK$4=Staff!$I29,MIN(Staff!$J29,Staff!$L29),IF(BK$4&gt;Staff!$I29,MIN(Staff!$L29,BJ33+Staff!$J29),0)),IF(Staff!$K29="Quarterly",IF(BK$4=Staff!$I29,MIN(Staff!$J29,Staff!$L29),IF(BK$4&gt;Staff!$I29,IFERROR(MIN(Staff!$L29,IF(ISNUMBER(BH33),BH33,0)+Staff!$J29),Staff!$J29),0)),IF(Staff!$K29="Annually",IF(BK$4=Staff!$I29,MIN(Staff!$J29,Staff!$L29),IF(BK$4&gt;Staff!$I29,IFERROR(MIN(Staff!$L29,AY33+Staff!$J29),MIN(Staff!$J29,Staff!$L29)),0))))))</f>
        <v>0</v>
      </c>
      <c r="BL33" s="567">
        <f>IF(Staff!$K29="Never",IF(BL$4&gt;=Staff!$I29,MIN(Staff!$J29,Staff!$L29),0),IF(Staff!$K29="Monthly",IF(BL$4=Staff!$I29,MIN(Staff!$J29,Staff!$L29),IF(BL$4&gt;Staff!$I29,MIN(Staff!$L29,BK33+Staff!$J29),0)),IF(Staff!$K29="Quarterly",IF(BL$4=Staff!$I29,MIN(Staff!$J29,Staff!$L29),IF(BL$4&gt;Staff!$I29,IFERROR(MIN(Staff!$L29,IF(ISNUMBER(BI33),BI33,0)+Staff!$J29),Staff!$J29),0)),IF(Staff!$K29="Annually",IF(BL$4=Staff!$I29,MIN(Staff!$J29,Staff!$L29),IF(BL$4&gt;Staff!$I29,IFERROR(MIN(Staff!$L29,AZ33+Staff!$J29),MIN(Staff!$J29,Staff!$L29)),0))))))</f>
        <v>0</v>
      </c>
      <c r="BM33" s="567">
        <f>IF(Staff!$K29="Never",IF(BM$4&gt;=Staff!$I29,MIN(Staff!$J29,Staff!$L29),0),IF(Staff!$K29="Monthly",IF(BM$4=Staff!$I29,MIN(Staff!$J29,Staff!$L29),IF(BM$4&gt;Staff!$I29,MIN(Staff!$L29,BL33+Staff!$J29),0)),IF(Staff!$K29="Quarterly",IF(BM$4=Staff!$I29,MIN(Staff!$J29,Staff!$L29),IF(BM$4&gt;Staff!$I29,IFERROR(MIN(Staff!$L29,IF(ISNUMBER(BJ33),BJ33,0)+Staff!$J29),Staff!$J29),0)),IF(Staff!$K29="Annually",IF(BM$4=Staff!$I29,MIN(Staff!$J29,Staff!$L29),IF(BM$4&gt;Staff!$I29,IFERROR(MIN(Staff!$L29,BA33+Staff!$J29),MIN(Staff!$J29,Staff!$L29)),0))))))</f>
        <v>0</v>
      </c>
      <c r="BN33" s="567">
        <f>IF(Staff!$K29="Never",IF(BN$4&gt;=Staff!$I29,MIN(Staff!$J29,Staff!$L29),0),IF(Staff!$K29="Monthly",IF(BN$4=Staff!$I29,MIN(Staff!$J29,Staff!$L29),IF(BN$4&gt;Staff!$I29,MIN(Staff!$L29,BM33+Staff!$J29),0)),IF(Staff!$K29="Quarterly",IF(BN$4=Staff!$I29,MIN(Staff!$J29,Staff!$L29),IF(BN$4&gt;Staff!$I29,IFERROR(MIN(Staff!$L29,IF(ISNUMBER(BK33),BK33,0)+Staff!$J29),Staff!$J29),0)),IF(Staff!$K29="Annually",IF(BN$4=Staff!$I29,MIN(Staff!$J29,Staff!$L29),IF(BN$4&gt;Staff!$I29,IFERROR(MIN(Staff!$L29,BB33+Staff!$J29),MIN(Staff!$J29,Staff!$L29)),0))))))</f>
        <v>0</v>
      </c>
      <c r="BO33" s="567">
        <f>IF(Staff!$K29="Never",IF(BO$4&gt;=Staff!$I29,MIN(Staff!$J29,Staff!$L29),0),IF(Staff!$K29="Monthly",IF(BO$4=Staff!$I29,MIN(Staff!$J29,Staff!$L29),IF(BO$4&gt;Staff!$I29,MIN(Staff!$L29,BN33+Staff!$J29),0)),IF(Staff!$K29="Quarterly",IF(BO$4=Staff!$I29,MIN(Staff!$J29,Staff!$L29),IF(BO$4&gt;Staff!$I29,IFERROR(MIN(Staff!$L29,IF(ISNUMBER(BL33),BL33,0)+Staff!$J29),Staff!$J29),0)),IF(Staff!$K29="Annually",IF(BO$4=Staff!$I29,MIN(Staff!$J29,Staff!$L29),IF(BO$4&gt;Staff!$I29,IFERROR(MIN(Staff!$L29,BC33+Staff!$J29),MIN(Staff!$J29,Staff!$L29)),0))))))</f>
        <v>0</v>
      </c>
      <c r="BP33" s="567">
        <f>IF(Staff!$K29="Never",IF(BP$4&gt;=Staff!$I29,MIN(Staff!$J29,Staff!$L29),0),IF(Staff!$K29="Monthly",IF(BP$4=Staff!$I29,MIN(Staff!$J29,Staff!$L29),IF(BP$4&gt;Staff!$I29,MIN(Staff!$L29,BO33+Staff!$J29),0)),IF(Staff!$K29="Quarterly",IF(BP$4=Staff!$I29,MIN(Staff!$J29,Staff!$L29),IF(BP$4&gt;Staff!$I29,IFERROR(MIN(Staff!$L29,IF(ISNUMBER(BM33),BM33,0)+Staff!$J29),Staff!$J29),0)),IF(Staff!$K29="Annually",IF(BP$4=Staff!$I29,MIN(Staff!$J29,Staff!$L29),IF(BP$4&gt;Staff!$I29,IFERROR(MIN(Staff!$L29,BD33+Staff!$J29),MIN(Staff!$J29,Staff!$L29)),0))))))</f>
        <v>0</v>
      </c>
      <c r="BQ33" s="567">
        <f>IF(Staff!$K29="Never",IF(BQ$4&gt;=Staff!$I29,MIN(Staff!$J29,Staff!$L29),0),IF(Staff!$K29="Monthly",IF(BQ$4=Staff!$I29,MIN(Staff!$J29,Staff!$L29),IF(BQ$4&gt;Staff!$I29,MIN(Staff!$L29,BP33+Staff!$J29),0)),IF(Staff!$K29="Quarterly",IF(BQ$4=Staff!$I29,MIN(Staff!$J29,Staff!$L29),IF(BQ$4&gt;Staff!$I29,IFERROR(MIN(Staff!$L29,IF(ISNUMBER(BN33),BN33,0)+Staff!$J29),Staff!$J29),0)),IF(Staff!$K29="Annually",IF(BQ$4=Staff!$I29,MIN(Staff!$J29,Staff!$L29),IF(BQ$4&gt;Staff!$I29,IFERROR(MIN(Staff!$L29,BE33+Staff!$J29),MIN(Staff!$J29,Staff!$L29)),0))))))</f>
        <v>0</v>
      </c>
      <c r="BR33" s="567">
        <f>IF(Staff!$K29="Never",IF(BR$4&gt;=Staff!$I29,MIN(Staff!$J29,Staff!$L29),0),IF(Staff!$K29="Monthly",IF(BR$4=Staff!$I29,MIN(Staff!$J29,Staff!$L29),IF(BR$4&gt;Staff!$I29,MIN(Staff!$L29,BQ33+Staff!$J29),0)),IF(Staff!$K29="Quarterly",IF(BR$4=Staff!$I29,MIN(Staff!$J29,Staff!$L29),IF(BR$4&gt;Staff!$I29,IFERROR(MIN(Staff!$L29,IF(ISNUMBER(BO33),BO33,0)+Staff!$J29),Staff!$J29),0)),IF(Staff!$K29="Annually",IF(BR$4=Staff!$I29,MIN(Staff!$J29,Staff!$L29),IF(BR$4&gt;Staff!$I29,IFERROR(MIN(Staff!$L29,BF33+Staff!$J29),MIN(Staff!$J29,Staff!$L29)),0))))))</f>
        <v>0</v>
      </c>
      <c r="BS33" s="567">
        <f>IF(Staff!$K29="Never",IF(BS$4&gt;=Staff!$I29,MIN(Staff!$J29,Staff!$L29),0),IF(Staff!$K29="Monthly",IF(BS$4=Staff!$I29,MIN(Staff!$J29,Staff!$L29),IF(BS$4&gt;Staff!$I29,MIN(Staff!$L29,BR33+Staff!$J29),0)),IF(Staff!$K29="Quarterly",IF(BS$4=Staff!$I29,MIN(Staff!$J29,Staff!$L29),IF(BS$4&gt;Staff!$I29,IFERROR(MIN(Staff!$L29,IF(ISNUMBER(BP33),BP33,0)+Staff!$J29),Staff!$J29),0)),IF(Staff!$K29="Annually",IF(BS$4=Staff!$I29,MIN(Staff!$J29,Staff!$L29),IF(BS$4&gt;Staff!$I29,IFERROR(MIN(Staff!$L29,BG33+Staff!$J29),MIN(Staff!$J29,Staff!$L29)),0))))))</f>
        <v>0</v>
      </c>
      <c r="BT33" s="567">
        <f>IF(Staff!$K29="Never",IF(BT$4&gt;=Staff!$I29,MIN(Staff!$J29,Staff!$L29),0),IF(Staff!$K29="Monthly",IF(BT$4=Staff!$I29,MIN(Staff!$J29,Staff!$L29),IF(BT$4&gt;Staff!$I29,MIN(Staff!$L29,BS33+Staff!$J29),0)),IF(Staff!$K29="Quarterly",IF(BT$4=Staff!$I29,MIN(Staff!$J29,Staff!$L29),IF(BT$4&gt;Staff!$I29,IFERROR(MIN(Staff!$L29,IF(ISNUMBER(BQ33),BQ33,0)+Staff!$J29),Staff!$J29),0)),IF(Staff!$K29="Annually",IF(BT$4=Staff!$I29,MIN(Staff!$J29,Staff!$L29),IF(BT$4&gt;Staff!$I29,IFERROR(MIN(Staff!$L29,BH33+Staff!$J29),MIN(Staff!$J29,Staff!$L29)),0))))))</f>
        <v>0</v>
      </c>
      <c r="BU33" s="567">
        <f>IF(Staff!$K29="Never",IF(BU$4&gt;=Staff!$I29,MIN(Staff!$J29,Staff!$L29),0),IF(Staff!$K29="Monthly",IF(BU$4=Staff!$I29,MIN(Staff!$J29,Staff!$L29),IF(BU$4&gt;Staff!$I29,MIN(Staff!$L29,BT33+Staff!$J29),0)),IF(Staff!$K29="Quarterly",IF(BU$4=Staff!$I29,MIN(Staff!$J29,Staff!$L29),IF(BU$4&gt;Staff!$I29,IFERROR(MIN(Staff!$L29,IF(ISNUMBER(BR33),BR33,0)+Staff!$J29),Staff!$J29),0)),IF(Staff!$K29="Annually",IF(BU$4=Staff!$I29,MIN(Staff!$J29,Staff!$L29),IF(BU$4&gt;Staff!$I29,IFERROR(MIN(Staff!$L29,BI33+Staff!$J29),MIN(Staff!$J29,Staff!$L29)),0))))))</f>
        <v>0</v>
      </c>
      <c r="BV33" s="567">
        <f>IF(Staff!$K29="Never",IF(BV$4&gt;=Staff!$I29,MIN(Staff!$J29,Staff!$L29),0),IF(Staff!$K29="Monthly",IF(BV$4=Staff!$I29,MIN(Staff!$J29,Staff!$L29),IF(BV$4&gt;Staff!$I29,MIN(Staff!$L29,BU33+Staff!$J29),0)),IF(Staff!$K29="Quarterly",IF(BV$4=Staff!$I29,MIN(Staff!$J29,Staff!$L29),IF(BV$4&gt;Staff!$I29,IFERROR(MIN(Staff!$L29,IF(ISNUMBER(BS33),BS33,0)+Staff!$J29),Staff!$J29),0)),IF(Staff!$K29="Annually",IF(BV$4=Staff!$I29,MIN(Staff!$J29,Staff!$L29),IF(BV$4&gt;Staff!$I29,IFERROR(MIN(Staff!$L29,BJ33+Staff!$J29),MIN(Staff!$J29,Staff!$L29)),0))))))</f>
        <v>0</v>
      </c>
      <c r="BW33" s="567">
        <f>IF(Staff!$K29="Never",IF(BW$4&gt;=Staff!$I29,MIN(Staff!$J29,Staff!$L29),0),IF(Staff!$K29="Monthly",IF(BW$4=Staff!$I29,MIN(Staff!$J29,Staff!$L29),IF(BW$4&gt;Staff!$I29,MIN(Staff!$L29,BV33+Staff!$J29),0)),IF(Staff!$K29="Quarterly",IF(BW$4=Staff!$I29,MIN(Staff!$J29,Staff!$L29),IF(BW$4&gt;Staff!$I29,IFERROR(MIN(Staff!$L29,IF(ISNUMBER(BT33),BT33,0)+Staff!$J29),Staff!$J29),0)),IF(Staff!$K29="Annually",IF(BW$4=Staff!$I29,MIN(Staff!$J29,Staff!$L29),IF(BW$4&gt;Staff!$I29,IFERROR(MIN(Staff!$L29,BK33+Staff!$J29),MIN(Staff!$J29,Staff!$L29)),0))))))</f>
        <v>0</v>
      </c>
      <c r="BX33" s="567">
        <f>IF(Staff!$K29="Never",IF(BX$4&gt;=Staff!$I29,MIN(Staff!$J29,Staff!$L29),0),IF(Staff!$K29="Monthly",IF(BX$4=Staff!$I29,MIN(Staff!$J29,Staff!$L29),IF(BX$4&gt;Staff!$I29,MIN(Staff!$L29,BW33+Staff!$J29),0)),IF(Staff!$K29="Quarterly",IF(BX$4=Staff!$I29,MIN(Staff!$J29,Staff!$L29),IF(BX$4&gt;Staff!$I29,IFERROR(MIN(Staff!$L29,IF(ISNUMBER(BU33),BU33,0)+Staff!$J29),Staff!$J29),0)),IF(Staff!$K29="Annually",IF(BX$4=Staff!$I29,MIN(Staff!$J29,Staff!$L29),IF(BX$4&gt;Staff!$I29,IFERROR(MIN(Staff!$L29,BL33+Staff!$J29),MIN(Staff!$J29,Staff!$L29)),0))))))</f>
        <v>0</v>
      </c>
      <c r="BY33" s="567">
        <f>IF(Staff!$K29="Never",IF(BY$4&gt;=Staff!$I29,MIN(Staff!$J29,Staff!$L29),0),IF(Staff!$K29="Monthly",IF(BY$4=Staff!$I29,MIN(Staff!$J29,Staff!$L29),IF(BY$4&gt;Staff!$I29,MIN(Staff!$L29,BX33+Staff!$J29),0)),IF(Staff!$K29="Quarterly",IF(BY$4=Staff!$I29,MIN(Staff!$J29,Staff!$L29),IF(BY$4&gt;Staff!$I29,IFERROR(MIN(Staff!$L29,IF(ISNUMBER(BV33),BV33,0)+Staff!$J29),Staff!$J29),0)),IF(Staff!$K29="Annually",IF(BY$4=Staff!$I29,MIN(Staff!$J29,Staff!$L29),IF(BY$4&gt;Staff!$I29,IFERROR(MIN(Staff!$L29,BM33+Staff!$J29),MIN(Staff!$J29,Staff!$L29)),0))))))</f>
        <v>0</v>
      </c>
      <c r="BZ33" s="567">
        <f>IF(Staff!$K29="Never",IF(BZ$4&gt;=Staff!$I29,MIN(Staff!$J29,Staff!$L29),0),IF(Staff!$K29="Monthly",IF(BZ$4=Staff!$I29,MIN(Staff!$J29,Staff!$L29),IF(BZ$4&gt;Staff!$I29,MIN(Staff!$L29,BY33+Staff!$J29),0)),IF(Staff!$K29="Quarterly",IF(BZ$4=Staff!$I29,MIN(Staff!$J29,Staff!$L29),IF(BZ$4&gt;Staff!$I29,IFERROR(MIN(Staff!$L29,IF(ISNUMBER(BW33),BW33,0)+Staff!$J29),Staff!$J29),0)),IF(Staff!$K29="Annually",IF(BZ$4=Staff!$I29,MIN(Staff!$J29,Staff!$L29),IF(BZ$4&gt;Staff!$I29,IFERROR(MIN(Staff!$L29,BN33+Staff!$J29),MIN(Staff!$J29,Staff!$L29)),0))))))</f>
        <v>0</v>
      </c>
      <c r="CA33" s="567">
        <f>IF(Staff!$K29="Never",IF(CA$4&gt;=Staff!$I29,MIN(Staff!$J29,Staff!$L29),0),IF(Staff!$K29="Monthly",IF(CA$4=Staff!$I29,MIN(Staff!$J29,Staff!$L29),IF(CA$4&gt;Staff!$I29,MIN(Staff!$L29,BZ33+Staff!$J29),0)),IF(Staff!$K29="Quarterly",IF(CA$4=Staff!$I29,MIN(Staff!$J29,Staff!$L29),IF(CA$4&gt;Staff!$I29,IFERROR(MIN(Staff!$L29,IF(ISNUMBER(BX33),BX33,0)+Staff!$J29),Staff!$J29),0)),IF(Staff!$K29="Annually",IF(CA$4=Staff!$I29,MIN(Staff!$J29,Staff!$L29),IF(CA$4&gt;Staff!$I29,IFERROR(MIN(Staff!$L29,BO33+Staff!$J29),MIN(Staff!$J29,Staff!$L29)),0))))))</f>
        <v>0</v>
      </c>
      <c r="CB33" s="567">
        <f>IF(Staff!$K29="Never",IF(CB$4&gt;=Staff!$I29,MIN(Staff!$J29,Staff!$L29),0),IF(Staff!$K29="Monthly",IF(CB$4=Staff!$I29,MIN(Staff!$J29,Staff!$L29),IF(CB$4&gt;Staff!$I29,MIN(Staff!$L29,CA33+Staff!$J29),0)),IF(Staff!$K29="Quarterly",IF(CB$4=Staff!$I29,MIN(Staff!$J29,Staff!$L29),IF(CB$4&gt;Staff!$I29,IFERROR(MIN(Staff!$L29,IF(ISNUMBER(BY33),BY33,0)+Staff!$J29),Staff!$J29),0)),IF(Staff!$K29="Annually",IF(CB$4=Staff!$I29,MIN(Staff!$J29,Staff!$L29),IF(CB$4&gt;Staff!$I29,IFERROR(MIN(Staff!$L29,BP33+Staff!$J29),MIN(Staff!$J29,Staff!$L29)),0))))))</f>
        <v>0</v>
      </c>
      <c r="CC33" s="567">
        <f>IF(Staff!$K29="Never",IF(CC$4&gt;=Staff!$I29,MIN(Staff!$J29,Staff!$L29),0),IF(Staff!$K29="Monthly",IF(CC$4=Staff!$I29,MIN(Staff!$J29,Staff!$L29),IF(CC$4&gt;Staff!$I29,MIN(Staff!$L29,CB33+Staff!$J29),0)),IF(Staff!$K29="Quarterly",IF(CC$4=Staff!$I29,MIN(Staff!$J29,Staff!$L29),IF(CC$4&gt;Staff!$I29,IFERROR(MIN(Staff!$L29,IF(ISNUMBER(BZ33),BZ33,0)+Staff!$J29),Staff!$J29),0)),IF(Staff!$K29="Annually",IF(CC$4=Staff!$I29,MIN(Staff!$J29,Staff!$L29),IF(CC$4&gt;Staff!$I29,IFERROR(MIN(Staff!$L29,BQ33+Staff!$J29),MIN(Staff!$J29,Staff!$L29)),0))))))</f>
        <v>0</v>
      </c>
      <c r="CD33" s="567">
        <f>IF(Staff!$K29="Never",IF(CD$4&gt;=Staff!$I29,MIN(Staff!$J29,Staff!$L29),0),IF(Staff!$K29="Monthly",IF(CD$4=Staff!$I29,MIN(Staff!$J29,Staff!$L29),IF(CD$4&gt;Staff!$I29,MIN(Staff!$L29,CC33+Staff!$J29),0)),IF(Staff!$K29="Quarterly",IF(CD$4=Staff!$I29,MIN(Staff!$J29,Staff!$L29),IF(CD$4&gt;Staff!$I29,IFERROR(MIN(Staff!$L29,IF(ISNUMBER(CA33),CA33,0)+Staff!$J29),Staff!$J29),0)),IF(Staff!$K29="Annually",IF(CD$4=Staff!$I29,MIN(Staff!$J29,Staff!$L29),IF(CD$4&gt;Staff!$I29,IFERROR(MIN(Staff!$L29,BR33+Staff!$J29),MIN(Staff!$J29,Staff!$L29)),0))))))</f>
        <v>0</v>
      </c>
      <c r="CE33" s="567">
        <f>IF(Staff!$K29="Never",IF(CE$4&gt;=Staff!$I29,MIN(Staff!$J29,Staff!$L29),0),IF(Staff!$K29="Monthly",IF(CE$4=Staff!$I29,MIN(Staff!$J29,Staff!$L29),IF(CE$4&gt;Staff!$I29,MIN(Staff!$L29,CD33+Staff!$J29),0)),IF(Staff!$K29="Quarterly",IF(CE$4=Staff!$I29,MIN(Staff!$J29,Staff!$L29),IF(CE$4&gt;Staff!$I29,IFERROR(MIN(Staff!$L29,IF(ISNUMBER(CB33),CB33,0)+Staff!$J29),Staff!$J29),0)),IF(Staff!$K29="Annually",IF(CE$4=Staff!$I29,MIN(Staff!$J29,Staff!$L29),IF(CE$4&gt;Staff!$I29,IFERROR(MIN(Staff!$L29,BS33+Staff!$J29),MIN(Staff!$J29,Staff!$L29)),0))))))</f>
        <v>0</v>
      </c>
      <c r="CF33" s="567">
        <f>IF(Staff!$K29="Never",IF(CF$4&gt;=Staff!$I29,MIN(Staff!$J29,Staff!$L29),0),IF(Staff!$K29="Monthly",IF(CF$4=Staff!$I29,MIN(Staff!$J29,Staff!$L29),IF(CF$4&gt;Staff!$I29,MIN(Staff!$L29,CE33+Staff!$J29),0)),IF(Staff!$K29="Quarterly",IF(CF$4=Staff!$I29,MIN(Staff!$J29,Staff!$L29),IF(CF$4&gt;Staff!$I29,IFERROR(MIN(Staff!$L29,IF(ISNUMBER(CC33),CC33,0)+Staff!$J29),Staff!$J29),0)),IF(Staff!$K29="Annually",IF(CF$4=Staff!$I29,MIN(Staff!$J29,Staff!$L29),IF(CF$4&gt;Staff!$I29,IFERROR(MIN(Staff!$L29,BT33+Staff!$J29),MIN(Staff!$J29,Staff!$L29)),0))))))</f>
        <v>0</v>
      </c>
      <c r="CG33" s="567">
        <f>IF(Staff!$K29="Never",IF(CG$4&gt;=Staff!$I29,MIN(Staff!$J29,Staff!$L29),0),IF(Staff!$K29="Monthly",IF(CG$4=Staff!$I29,MIN(Staff!$J29,Staff!$L29),IF(CG$4&gt;Staff!$I29,MIN(Staff!$L29,CF33+Staff!$J29),0)),IF(Staff!$K29="Quarterly",IF(CG$4=Staff!$I29,MIN(Staff!$J29,Staff!$L29),IF(CG$4&gt;Staff!$I29,IFERROR(MIN(Staff!$L29,IF(ISNUMBER(CD33),CD33,0)+Staff!$J29),Staff!$J29),0)),IF(Staff!$K29="Annually",IF(CG$4=Staff!$I29,MIN(Staff!$J29,Staff!$L29),IF(CG$4&gt;Staff!$I29,IFERROR(MIN(Staff!$L29,BU33+Staff!$J29),MIN(Staff!$J29,Staff!$L29)),0))))))</f>
        <v>0</v>
      </c>
      <c r="CH33" s="567">
        <f>IF(Staff!$K29="Never",IF(CH$4&gt;=Staff!$I29,MIN(Staff!$J29,Staff!$L29),0),IF(Staff!$K29="Monthly",IF(CH$4=Staff!$I29,MIN(Staff!$J29,Staff!$L29),IF(CH$4&gt;Staff!$I29,MIN(Staff!$L29,CG33+Staff!$J29),0)),IF(Staff!$K29="Quarterly",IF(CH$4=Staff!$I29,MIN(Staff!$J29,Staff!$L29),IF(CH$4&gt;Staff!$I29,IFERROR(MIN(Staff!$L29,IF(ISNUMBER(CE33),CE33,0)+Staff!$J29),Staff!$J29),0)),IF(Staff!$K29="Annually",IF(CH$4=Staff!$I29,MIN(Staff!$J29,Staff!$L29),IF(CH$4&gt;Staff!$I29,IFERROR(MIN(Staff!$L29,BV33+Staff!$J29),MIN(Staff!$J29,Staff!$L29)),0))))))</f>
        <v>0</v>
      </c>
      <c r="CI33" s="567">
        <f>IF(Staff!$K29="Never",IF(CI$4&gt;=Staff!$I29,MIN(Staff!$J29,Staff!$L29),0),IF(Staff!$K29="Monthly",IF(CI$4=Staff!$I29,MIN(Staff!$J29,Staff!$L29),IF(CI$4&gt;Staff!$I29,MIN(Staff!$L29,CH33+Staff!$J29),0)),IF(Staff!$K29="Quarterly",IF(CI$4=Staff!$I29,MIN(Staff!$J29,Staff!$L29),IF(CI$4&gt;Staff!$I29,IFERROR(MIN(Staff!$L29,IF(ISNUMBER(CF33),CF33,0)+Staff!$J29),Staff!$J29),0)),IF(Staff!$K29="Annually",IF(CI$4=Staff!$I29,MIN(Staff!$J29,Staff!$L29),IF(CI$4&gt;Staff!$I29,IFERROR(MIN(Staff!$L29,BW33+Staff!$J29),MIN(Staff!$J29,Staff!$L29)),0))))))</f>
        <v>0</v>
      </c>
    </row>
    <row r="34" spans="1:87" ht="15.75" hidden="1" customHeight="1" outlineLevel="1">
      <c r="A34" s="875" t="str">
        <f>Staff!A30</f>
        <v>Other 1</v>
      </c>
      <c r="B34" s="876"/>
      <c r="C34" s="719" t="s">
        <v>289</v>
      </c>
      <c r="D34" s="567">
        <f>IF(Staff!$K30="Never",IF(D$4&gt;=Staff!$I30,MIN(Staff!$J30,Staff!$L30),0),IF(Staff!$K30="Monthly",IF(D$4=Staff!$I30,MIN(Staff!$J30,Staff!$L30),IF(D$4&gt;Staff!$I30,MIN(Staff!$L30,C34+Staff!$J30),0)),IF(Staff!$K30="Quarterly",IF(D$4=Staff!$I30,MIN(Staff!$J30,Staff!$L30),IF(D$4&gt;Staff!$I30,IFERROR(MIN(Staff!$L30,IF(ISNUMBER(A34),A34,0)+Staff!$J30),Staff!$J30),0)),IF(Staff!$K30="Annually",IF(D$4=Staff!$I30,MIN(Staff!$J30,Staff!$L30),IF(D$4&gt;Staff!$I30,IFERROR(MIN(Staff!$L30,#REF!+Staff!$J30),MIN(Staff!$J30,Staff!$L30)),0))))))</f>
        <v>0</v>
      </c>
      <c r="E34" s="567">
        <f>IF(Staff!$K30="Never",IF(E$4&gt;=Staff!$I30,MIN(Staff!$J30,Staff!$L30),0),IF(Staff!$K30="Monthly",IF(E$4=Staff!$I30,MIN(Staff!$J30,Staff!$L30),IF(E$4&gt;Staff!$I30,MIN(Staff!$L30,D34+Staff!$J30),0)),IF(Staff!$K30="Quarterly",IF(E$4=Staff!$I30,MIN(Staff!$J30,Staff!$L30),IF(E$4&gt;Staff!$I30,IFERROR(MIN(Staff!$L30,IF(ISNUMBER(B34),B34,0)+Staff!$J30),Staff!$J30),0)),IF(Staff!$K30="Annually",IF(E$4=Staff!$I30,MIN(Staff!$J30,Staff!$L30),IF(E$4&gt;Staff!$I30,IFERROR(MIN(Staff!$L30,#REF!+Staff!$J30),MIN(Staff!$J30,Staff!$L30)),0))))))</f>
        <v>0</v>
      </c>
      <c r="F34" s="567">
        <f>IF(Staff!$K30="Never",IF(F$4&gt;=Staff!$I30,MIN(Staff!$J30,Staff!$L30),0),IF(Staff!$K30="Monthly",IF(F$4=Staff!$I30,MIN(Staff!$J30,Staff!$L30),IF(F$4&gt;Staff!$I30,MIN(Staff!$L30,E34+Staff!$J30),0)),IF(Staff!$K30="Quarterly",IF(F$4=Staff!$I30,MIN(Staff!$J30,Staff!$L30),IF(F$4&gt;Staff!$I30,IFERROR(MIN(Staff!$L30,IF(ISNUMBER(C34),C34,0)+Staff!$J30),Staff!$J30),0)),IF(Staff!$K30="Annually",IF(F$4=Staff!$I30,MIN(Staff!$J30,Staff!$L30),IF(F$4&gt;Staff!$I30,IFERROR(MIN(Staff!$L30,#REF!+Staff!$J30),MIN(Staff!$J30,Staff!$L30)),0))))))</f>
        <v>0</v>
      </c>
      <c r="G34" s="567">
        <f>IF(Staff!$K30="Never",IF(G$4&gt;=Staff!$I30,MIN(Staff!$J30,Staff!$L30),0),IF(Staff!$K30="Monthly",IF(G$4=Staff!$I30,MIN(Staff!$J30,Staff!$L30),IF(G$4&gt;Staff!$I30,MIN(Staff!$L30,F34+Staff!$J30),0)),IF(Staff!$K30="Quarterly",IF(G$4=Staff!$I30,MIN(Staff!$J30,Staff!$L30),IF(G$4&gt;Staff!$I30,IFERROR(MIN(Staff!$L30,IF(ISNUMBER(D34),D34,0)+Staff!$J30),Staff!$J30),0)),IF(Staff!$K30="Annually",IF(G$4=Staff!$I30,MIN(Staff!$J30,Staff!$L30),IF(G$4&gt;Staff!$I30,IFERROR(MIN(Staff!$L30,#REF!+Staff!$J30),MIN(Staff!$J30,Staff!$L30)),0))))))</f>
        <v>0</v>
      </c>
      <c r="H34" s="567">
        <f>IF(Staff!$K30="Never",IF(H$4&gt;=Staff!$I30,MIN(Staff!$J30,Staff!$L30),0),IF(Staff!$K30="Monthly",IF(H$4=Staff!$I30,MIN(Staff!$J30,Staff!$L30),IF(H$4&gt;Staff!$I30,MIN(Staff!$L30,G34+Staff!$J30),0)),IF(Staff!$K30="Quarterly",IF(H$4=Staff!$I30,MIN(Staff!$J30,Staff!$L30),IF(H$4&gt;Staff!$I30,IFERROR(MIN(Staff!$L30,IF(ISNUMBER(E34),E34,0)+Staff!$J30),Staff!$J30),0)),IF(Staff!$K30="Annually",IF(H$4=Staff!$I30,MIN(Staff!$J30,Staff!$L30),IF(H$4&gt;Staff!$I30,IFERROR(MIN(Staff!$L30,#REF!+Staff!$J30),MIN(Staff!$J30,Staff!$L30)),0))))))</f>
        <v>0</v>
      </c>
      <c r="I34" s="567">
        <f>IF(Staff!$K30="Never",IF(I$4&gt;=Staff!$I30,MIN(Staff!$J30,Staff!$L30),0),IF(Staff!$K30="Monthly",IF(I$4=Staff!$I30,MIN(Staff!$J30,Staff!$L30),IF(I$4&gt;Staff!$I30,MIN(Staff!$L30,H34+Staff!$J30),0)),IF(Staff!$K30="Quarterly",IF(I$4=Staff!$I30,MIN(Staff!$J30,Staff!$L30),IF(I$4&gt;Staff!$I30,IFERROR(MIN(Staff!$L30,IF(ISNUMBER(F34),F34,0)+Staff!$J30),Staff!$J30),0)),IF(Staff!$K30="Annually",IF(I$4=Staff!$I30,MIN(Staff!$J30,Staff!$L30),IF(I$4&gt;Staff!$I30,IFERROR(MIN(Staff!$L30,#REF!+Staff!$J30),MIN(Staff!$J30,Staff!$L30)),0))))))</f>
        <v>0</v>
      </c>
      <c r="J34" s="567">
        <f>IF(Staff!$K30="Never",IF(J$4&gt;=Staff!$I30,MIN(Staff!$J30,Staff!$L30),0),IF(Staff!$K30="Monthly",IF(J$4=Staff!$I30,MIN(Staff!$J30,Staff!$L30),IF(J$4&gt;Staff!$I30,MIN(Staff!$L30,I34+Staff!$J30),0)),IF(Staff!$K30="Quarterly",IF(J$4=Staff!$I30,MIN(Staff!$J30,Staff!$L30),IF(J$4&gt;Staff!$I30,IFERROR(MIN(Staff!$L30,IF(ISNUMBER(G34),G34,0)+Staff!$J30),Staff!$J30),0)),IF(Staff!$K30="Annually",IF(J$4=Staff!$I30,MIN(Staff!$J30,Staff!$L30),IF(J$4&gt;Staff!$I30,IFERROR(MIN(Staff!$L30,#REF!+Staff!$J30),MIN(Staff!$J30,Staff!$L30)),0))))))</f>
        <v>0</v>
      </c>
      <c r="K34" s="567">
        <f>IF(Staff!$K30="Never",IF(K$4&gt;=Staff!$I30,MIN(Staff!$J30,Staff!$L30),0),IF(Staff!$K30="Monthly",IF(K$4=Staff!$I30,MIN(Staff!$J30,Staff!$L30),IF(K$4&gt;Staff!$I30,MIN(Staff!$L30,J34+Staff!$J30),0)),IF(Staff!$K30="Quarterly",IF(K$4=Staff!$I30,MIN(Staff!$J30,Staff!$L30),IF(K$4&gt;Staff!$I30,IFERROR(MIN(Staff!$L30,IF(ISNUMBER(H34),H34,0)+Staff!$J30),Staff!$J30),0)),IF(Staff!$K30="Annually",IF(K$4=Staff!$I30,MIN(Staff!$J30,Staff!$L30),IF(K$4&gt;Staff!$I30,IFERROR(MIN(Staff!$L30,#REF!+Staff!$J30),MIN(Staff!$J30,Staff!$L30)),0))))))</f>
        <v>0</v>
      </c>
      <c r="L34" s="567">
        <f>IF(Staff!$K30="Never",IF(L$4&gt;=Staff!$I30,MIN(Staff!$J30,Staff!$L30),0),IF(Staff!$K30="Monthly",IF(L$4=Staff!$I30,MIN(Staff!$J30,Staff!$L30),IF(L$4&gt;Staff!$I30,MIN(Staff!$L30,K34+Staff!$J30),0)),IF(Staff!$K30="Quarterly",IF(L$4=Staff!$I30,MIN(Staff!$J30,Staff!$L30),IF(L$4&gt;Staff!$I30,IFERROR(MIN(Staff!$L30,IF(ISNUMBER(I34),I34,0)+Staff!$J30),Staff!$J30),0)),IF(Staff!$K30="Annually",IF(L$4=Staff!$I30,MIN(Staff!$J30,Staff!$L30),IF(L$4&gt;Staff!$I30,IFERROR(MIN(Staff!$L30,#REF!+Staff!$J30),MIN(Staff!$J30,Staff!$L30)),0))))))</f>
        <v>0</v>
      </c>
      <c r="M34" s="567">
        <f>IF(Staff!$K30="Never",IF(M$4&gt;=Staff!$I30,MIN(Staff!$J30,Staff!$L30),0),IF(Staff!$K30="Monthly",IF(M$4=Staff!$I30,MIN(Staff!$J30,Staff!$L30),IF(M$4&gt;Staff!$I30,MIN(Staff!$L30,L34+Staff!$J30),0)),IF(Staff!$K30="Quarterly",IF(M$4=Staff!$I30,MIN(Staff!$J30,Staff!$L30),IF(M$4&gt;Staff!$I30,IFERROR(MIN(Staff!$L30,IF(ISNUMBER(J34),J34,0)+Staff!$J30),Staff!$J30),0)),IF(Staff!$K30="Annually",IF(M$4=Staff!$I30,MIN(Staff!$J30,Staff!$L30),IF(M$4&gt;Staff!$I30,IFERROR(MIN(Staff!$L30,A34+Staff!$J30),MIN(Staff!$J30,Staff!$L30)),0))))))</f>
        <v>0</v>
      </c>
      <c r="N34" s="567">
        <f>IF(Staff!$K30="Never",IF(N$4&gt;=Staff!$I30,MIN(Staff!$J30,Staff!$L30),0),IF(Staff!$K30="Monthly",IF(N$4=Staff!$I30,MIN(Staff!$J30,Staff!$L30),IF(N$4&gt;Staff!$I30,MIN(Staff!$L30,M34+Staff!$J30),0)),IF(Staff!$K30="Quarterly",IF(N$4=Staff!$I30,MIN(Staff!$J30,Staff!$L30),IF(N$4&gt;Staff!$I30,IFERROR(MIN(Staff!$L30,IF(ISNUMBER(K34),K34,0)+Staff!$J30),Staff!$J30),0)),IF(Staff!$K30="Annually",IF(N$4=Staff!$I30,MIN(Staff!$J30,Staff!$L30),IF(N$4&gt;Staff!$I30,IFERROR(MIN(Staff!$L30,B34+Staff!$J30),MIN(Staff!$J30,Staff!$L30)),0))))))</f>
        <v>0</v>
      </c>
      <c r="O34" s="567">
        <f>IF(Staff!$K30="Never",IF(O$4&gt;=Staff!$I30,MIN(Staff!$J30,Staff!$L30),0),IF(Staff!$K30="Monthly",IF(O$4=Staff!$I30,MIN(Staff!$J30,Staff!$L30),IF(O$4&gt;Staff!$I30,MIN(Staff!$L30,N34+Staff!$J30),0)),IF(Staff!$K30="Quarterly",IF(O$4=Staff!$I30,MIN(Staff!$J30,Staff!$L30),IF(O$4&gt;Staff!$I30,IFERROR(MIN(Staff!$L30,IF(ISNUMBER(L34),L34,0)+Staff!$J30),Staff!$J30),0)),IF(Staff!$K30="Annually",IF(O$4=Staff!$I30,MIN(Staff!$J30,Staff!$L30),IF(O$4&gt;Staff!$I30,IFERROR(MIN(Staff!$L30,C34+Staff!$J30),MIN(Staff!$J30,Staff!$L30)),0))))))</f>
        <v>0</v>
      </c>
      <c r="P34" s="567">
        <f>IF(Staff!$K30="Never",IF(P$4&gt;=Staff!$I30,MIN(Staff!$J30,Staff!$L30),0),IF(Staff!$K30="Monthly",IF(P$4=Staff!$I30,MIN(Staff!$J30,Staff!$L30),IF(P$4&gt;Staff!$I30,MIN(Staff!$L30,O34+Staff!$J30),0)),IF(Staff!$K30="Quarterly",IF(P$4=Staff!$I30,MIN(Staff!$J30,Staff!$L30),IF(P$4&gt;Staff!$I30,IFERROR(MIN(Staff!$L30,IF(ISNUMBER(M34),M34,0)+Staff!$J30),Staff!$J30),0)),IF(Staff!$K30="Annually",IF(P$4=Staff!$I30,MIN(Staff!$J30,Staff!$L30),IF(P$4&gt;Staff!$I30,IFERROR(MIN(Staff!$L30,D34+Staff!$J30),MIN(Staff!$J30,Staff!$L30)),0))))))</f>
        <v>0</v>
      </c>
      <c r="Q34" s="567">
        <f>IF(Staff!$K30="Never",IF(Q$4&gt;=Staff!$I30,MIN(Staff!$J30,Staff!$L30),0),IF(Staff!$K30="Monthly",IF(Q$4=Staff!$I30,MIN(Staff!$J30,Staff!$L30),IF(Q$4&gt;Staff!$I30,MIN(Staff!$L30,P34+Staff!$J30),0)),IF(Staff!$K30="Quarterly",IF(Q$4=Staff!$I30,MIN(Staff!$J30,Staff!$L30),IF(Q$4&gt;Staff!$I30,IFERROR(MIN(Staff!$L30,IF(ISNUMBER(N34),N34,0)+Staff!$J30),Staff!$J30),0)),IF(Staff!$K30="Annually",IF(Q$4=Staff!$I30,MIN(Staff!$J30,Staff!$L30),IF(Q$4&gt;Staff!$I30,IFERROR(MIN(Staff!$L30,E34+Staff!$J30),MIN(Staff!$J30,Staff!$L30)),0))))))</f>
        <v>0</v>
      </c>
      <c r="R34" s="567">
        <f>IF(Staff!$K30="Never",IF(R$4&gt;=Staff!$I30,MIN(Staff!$J30,Staff!$L30),0),IF(Staff!$K30="Monthly",IF(R$4=Staff!$I30,MIN(Staff!$J30,Staff!$L30),IF(R$4&gt;Staff!$I30,MIN(Staff!$L30,Q34+Staff!$J30),0)),IF(Staff!$K30="Quarterly",IF(R$4=Staff!$I30,MIN(Staff!$J30,Staff!$L30),IF(R$4&gt;Staff!$I30,IFERROR(MIN(Staff!$L30,IF(ISNUMBER(O34),O34,0)+Staff!$J30),Staff!$J30),0)),IF(Staff!$K30="Annually",IF(R$4=Staff!$I30,MIN(Staff!$J30,Staff!$L30),IF(R$4&gt;Staff!$I30,IFERROR(MIN(Staff!$L30,F34+Staff!$J30),MIN(Staff!$J30,Staff!$L30)),0))))))</f>
        <v>0</v>
      </c>
      <c r="S34" s="567">
        <f>IF(Staff!$K30="Never",IF(S$4&gt;=Staff!$I30,MIN(Staff!$J30,Staff!$L30),0),IF(Staff!$K30="Monthly",IF(S$4=Staff!$I30,MIN(Staff!$J30,Staff!$L30),IF(S$4&gt;Staff!$I30,MIN(Staff!$L30,R34+Staff!$J30),0)),IF(Staff!$K30="Quarterly",IF(S$4=Staff!$I30,MIN(Staff!$J30,Staff!$L30),IF(S$4&gt;Staff!$I30,IFERROR(MIN(Staff!$L30,IF(ISNUMBER(P34),P34,0)+Staff!$J30),Staff!$J30),0)),IF(Staff!$K30="Annually",IF(S$4=Staff!$I30,MIN(Staff!$J30,Staff!$L30),IF(S$4&gt;Staff!$I30,IFERROR(MIN(Staff!$L30,G34+Staff!$J30),MIN(Staff!$J30,Staff!$L30)),0))))))</f>
        <v>0</v>
      </c>
      <c r="T34" s="567">
        <f>IF(Staff!$K30="Never",IF(T$4&gt;=Staff!$I30,MIN(Staff!$J30,Staff!$L30),0),IF(Staff!$K30="Monthly",IF(T$4=Staff!$I30,MIN(Staff!$J30,Staff!$L30),IF(T$4&gt;Staff!$I30,MIN(Staff!$L30,S34+Staff!$J30),0)),IF(Staff!$K30="Quarterly",IF(T$4=Staff!$I30,MIN(Staff!$J30,Staff!$L30),IF(T$4&gt;Staff!$I30,IFERROR(MIN(Staff!$L30,IF(ISNUMBER(Q34),Q34,0)+Staff!$J30),Staff!$J30),0)),IF(Staff!$K30="Annually",IF(T$4=Staff!$I30,MIN(Staff!$J30,Staff!$L30),IF(T$4&gt;Staff!$I30,IFERROR(MIN(Staff!$L30,H34+Staff!$J30),MIN(Staff!$J30,Staff!$L30)),0))))))</f>
        <v>0</v>
      </c>
      <c r="U34" s="567">
        <f>IF(Staff!$K30="Never",IF(U$4&gt;=Staff!$I30,MIN(Staff!$J30,Staff!$L30),0),IF(Staff!$K30="Monthly",IF(U$4=Staff!$I30,MIN(Staff!$J30,Staff!$L30),IF(U$4&gt;Staff!$I30,MIN(Staff!$L30,T34+Staff!$J30),0)),IF(Staff!$K30="Quarterly",IF(U$4=Staff!$I30,MIN(Staff!$J30,Staff!$L30),IF(U$4&gt;Staff!$I30,IFERROR(MIN(Staff!$L30,IF(ISNUMBER(R34),R34,0)+Staff!$J30),Staff!$J30),0)),IF(Staff!$K30="Annually",IF(U$4=Staff!$I30,MIN(Staff!$J30,Staff!$L30),IF(U$4&gt;Staff!$I30,IFERROR(MIN(Staff!$L30,I34+Staff!$J30),MIN(Staff!$J30,Staff!$L30)),0))))))</f>
        <v>0</v>
      </c>
      <c r="V34" s="567">
        <f>IF(Staff!$K30="Never",IF(V$4&gt;=Staff!$I30,MIN(Staff!$J30,Staff!$L30),0),IF(Staff!$K30="Monthly",IF(V$4=Staff!$I30,MIN(Staff!$J30,Staff!$L30),IF(V$4&gt;Staff!$I30,MIN(Staff!$L30,U34+Staff!$J30),0)),IF(Staff!$K30="Quarterly",IF(V$4=Staff!$I30,MIN(Staff!$J30,Staff!$L30),IF(V$4&gt;Staff!$I30,IFERROR(MIN(Staff!$L30,IF(ISNUMBER(S34),S34,0)+Staff!$J30),Staff!$J30),0)),IF(Staff!$K30="Annually",IF(V$4=Staff!$I30,MIN(Staff!$J30,Staff!$L30),IF(V$4&gt;Staff!$I30,IFERROR(MIN(Staff!$L30,J34+Staff!$J30),MIN(Staff!$J30,Staff!$L30)),0))))))</f>
        <v>0</v>
      </c>
      <c r="W34" s="567">
        <f>IF(Staff!$K30="Never",IF(W$4&gt;=Staff!$I30,MIN(Staff!$J30,Staff!$L30),0),IF(Staff!$K30="Monthly",IF(W$4=Staff!$I30,MIN(Staff!$J30,Staff!$L30),IF(W$4&gt;Staff!$I30,MIN(Staff!$L30,V34+Staff!$J30),0)),IF(Staff!$K30="Quarterly",IF(W$4=Staff!$I30,MIN(Staff!$J30,Staff!$L30),IF(W$4&gt;Staff!$I30,IFERROR(MIN(Staff!$L30,IF(ISNUMBER(T34),T34,0)+Staff!$J30),Staff!$J30),0)),IF(Staff!$K30="Annually",IF(W$4=Staff!$I30,MIN(Staff!$J30,Staff!$L30),IF(W$4&gt;Staff!$I30,IFERROR(MIN(Staff!$L30,K34+Staff!$J30),MIN(Staff!$J30,Staff!$L30)),0))))))</f>
        <v>0</v>
      </c>
      <c r="X34" s="567">
        <f>IF(Staff!$K30="Never",IF(X$4&gt;=Staff!$I30,MIN(Staff!$J30,Staff!$L30),0),IF(Staff!$K30="Monthly",IF(X$4=Staff!$I30,MIN(Staff!$J30,Staff!$L30),IF(X$4&gt;Staff!$I30,MIN(Staff!$L30,W34+Staff!$J30),0)),IF(Staff!$K30="Quarterly",IF(X$4=Staff!$I30,MIN(Staff!$J30,Staff!$L30),IF(X$4&gt;Staff!$I30,IFERROR(MIN(Staff!$L30,IF(ISNUMBER(U34),U34,0)+Staff!$J30),Staff!$J30),0)),IF(Staff!$K30="Annually",IF(X$4=Staff!$I30,MIN(Staff!$J30,Staff!$L30),IF(X$4&gt;Staff!$I30,IFERROR(MIN(Staff!$L30,L34+Staff!$J30),MIN(Staff!$J30,Staff!$L30)),0))))))</f>
        <v>0</v>
      </c>
      <c r="Y34" s="567">
        <f>IF(Staff!$K30="Never",IF(Y$4&gt;=Staff!$I30,MIN(Staff!$J30,Staff!$L30),0),IF(Staff!$K30="Monthly",IF(Y$4=Staff!$I30,MIN(Staff!$J30,Staff!$L30),IF(Y$4&gt;Staff!$I30,MIN(Staff!$L30,X34+Staff!$J30),0)),IF(Staff!$K30="Quarterly",IF(Y$4=Staff!$I30,MIN(Staff!$J30,Staff!$L30),IF(Y$4&gt;Staff!$I30,IFERROR(MIN(Staff!$L30,IF(ISNUMBER(V34),V34,0)+Staff!$J30),Staff!$J30),0)),IF(Staff!$K30="Annually",IF(Y$4=Staff!$I30,MIN(Staff!$J30,Staff!$L30),IF(Y$4&gt;Staff!$I30,IFERROR(MIN(Staff!$L30,M34+Staff!$J30),MIN(Staff!$J30,Staff!$L30)),0))))))</f>
        <v>0</v>
      </c>
      <c r="Z34" s="567">
        <f>IF(Staff!$K30="Never",IF(Z$4&gt;=Staff!$I30,MIN(Staff!$J30,Staff!$L30),0),IF(Staff!$K30="Monthly",IF(Z$4=Staff!$I30,MIN(Staff!$J30,Staff!$L30),IF(Z$4&gt;Staff!$I30,MIN(Staff!$L30,Y34+Staff!$J30),0)),IF(Staff!$K30="Quarterly",IF(Z$4=Staff!$I30,MIN(Staff!$J30,Staff!$L30),IF(Z$4&gt;Staff!$I30,IFERROR(MIN(Staff!$L30,IF(ISNUMBER(W34),W34,0)+Staff!$J30),Staff!$J30),0)),IF(Staff!$K30="Annually",IF(Z$4=Staff!$I30,MIN(Staff!$J30,Staff!$L30),IF(Z$4&gt;Staff!$I30,IFERROR(MIN(Staff!$L30,N34+Staff!$J30),MIN(Staff!$J30,Staff!$L30)),0))))))</f>
        <v>0</v>
      </c>
      <c r="AA34" s="567">
        <f>IF(Staff!$K30="Never",IF(AA$4&gt;=Staff!$I30,MIN(Staff!$J30,Staff!$L30),0),IF(Staff!$K30="Monthly",IF(AA$4=Staff!$I30,MIN(Staff!$J30,Staff!$L30),IF(AA$4&gt;Staff!$I30,MIN(Staff!$L30,Z34+Staff!$J30),0)),IF(Staff!$K30="Quarterly",IF(AA$4=Staff!$I30,MIN(Staff!$J30,Staff!$L30),IF(AA$4&gt;Staff!$I30,IFERROR(MIN(Staff!$L30,IF(ISNUMBER(X34),X34,0)+Staff!$J30),Staff!$J30),0)),IF(Staff!$K30="Annually",IF(AA$4=Staff!$I30,MIN(Staff!$J30,Staff!$L30),IF(AA$4&gt;Staff!$I30,IFERROR(MIN(Staff!$L30,O34+Staff!$J30),MIN(Staff!$J30,Staff!$L30)),0))))))</f>
        <v>0</v>
      </c>
      <c r="AB34" s="567">
        <f>IF(Staff!$K30="Never",IF(AB$4&gt;=Staff!$I30,MIN(Staff!$J30,Staff!$L30),0),IF(Staff!$K30="Monthly",IF(AB$4=Staff!$I30,MIN(Staff!$J30,Staff!$L30),IF(AB$4&gt;Staff!$I30,MIN(Staff!$L30,AA34+Staff!$J30),0)),IF(Staff!$K30="Quarterly",IF(AB$4=Staff!$I30,MIN(Staff!$J30,Staff!$L30),IF(AB$4&gt;Staff!$I30,IFERROR(MIN(Staff!$L30,IF(ISNUMBER(Y34),Y34,0)+Staff!$J30),Staff!$J30),0)),IF(Staff!$K30="Annually",IF(AB$4=Staff!$I30,MIN(Staff!$J30,Staff!$L30),IF(AB$4&gt;Staff!$I30,IFERROR(MIN(Staff!$L30,P34+Staff!$J30),MIN(Staff!$J30,Staff!$L30)),0))))))</f>
        <v>0</v>
      </c>
      <c r="AC34" s="567">
        <f>IF(Staff!$K30="Never",IF(AC$4&gt;=Staff!$I30,MIN(Staff!$J30,Staff!$L30),0),IF(Staff!$K30="Monthly",IF(AC$4=Staff!$I30,MIN(Staff!$J30,Staff!$L30),IF(AC$4&gt;Staff!$I30,MIN(Staff!$L30,AB34+Staff!$J30),0)),IF(Staff!$K30="Quarterly",IF(AC$4=Staff!$I30,MIN(Staff!$J30,Staff!$L30),IF(AC$4&gt;Staff!$I30,IFERROR(MIN(Staff!$L30,IF(ISNUMBER(Z34),Z34,0)+Staff!$J30),Staff!$J30),0)),IF(Staff!$K30="Annually",IF(AC$4=Staff!$I30,MIN(Staff!$J30,Staff!$L30),IF(AC$4&gt;Staff!$I30,IFERROR(MIN(Staff!$L30,Q34+Staff!$J30),MIN(Staff!$J30,Staff!$L30)),0))))))</f>
        <v>0</v>
      </c>
      <c r="AD34" s="567">
        <f>IF(Staff!$K30="Never",IF(AD$4&gt;=Staff!$I30,MIN(Staff!$J30,Staff!$L30),0),IF(Staff!$K30="Monthly",IF(AD$4=Staff!$I30,MIN(Staff!$J30,Staff!$L30),IF(AD$4&gt;Staff!$I30,MIN(Staff!$L30,AC34+Staff!$J30),0)),IF(Staff!$K30="Quarterly",IF(AD$4=Staff!$I30,MIN(Staff!$J30,Staff!$L30),IF(AD$4&gt;Staff!$I30,IFERROR(MIN(Staff!$L30,IF(ISNUMBER(AA34),AA34,0)+Staff!$J30),Staff!$J30),0)),IF(Staff!$K30="Annually",IF(AD$4=Staff!$I30,MIN(Staff!$J30,Staff!$L30),IF(AD$4&gt;Staff!$I30,IFERROR(MIN(Staff!$L30,R34+Staff!$J30),MIN(Staff!$J30,Staff!$L30)),0))))))</f>
        <v>0</v>
      </c>
      <c r="AE34" s="567">
        <f>IF(Staff!$K30="Never",IF(AE$4&gt;=Staff!$I30,MIN(Staff!$J30,Staff!$L30),0),IF(Staff!$K30="Monthly",IF(AE$4=Staff!$I30,MIN(Staff!$J30,Staff!$L30),IF(AE$4&gt;Staff!$I30,MIN(Staff!$L30,AD34+Staff!$J30),0)),IF(Staff!$K30="Quarterly",IF(AE$4=Staff!$I30,MIN(Staff!$J30,Staff!$L30),IF(AE$4&gt;Staff!$I30,IFERROR(MIN(Staff!$L30,IF(ISNUMBER(AB34),AB34,0)+Staff!$J30),Staff!$J30),0)),IF(Staff!$K30="Annually",IF(AE$4=Staff!$I30,MIN(Staff!$J30,Staff!$L30),IF(AE$4&gt;Staff!$I30,IFERROR(MIN(Staff!$L30,S34+Staff!$J30),MIN(Staff!$J30,Staff!$L30)),0))))))</f>
        <v>0</v>
      </c>
      <c r="AF34" s="567">
        <f>IF(Staff!$K30="Never",IF(AF$4&gt;=Staff!$I30,MIN(Staff!$J30,Staff!$L30),0),IF(Staff!$K30="Monthly",IF(AF$4=Staff!$I30,MIN(Staff!$J30,Staff!$L30),IF(AF$4&gt;Staff!$I30,MIN(Staff!$L30,AE34+Staff!$J30),0)),IF(Staff!$K30="Quarterly",IF(AF$4=Staff!$I30,MIN(Staff!$J30,Staff!$L30),IF(AF$4&gt;Staff!$I30,IFERROR(MIN(Staff!$L30,IF(ISNUMBER(AC34),AC34,0)+Staff!$J30),Staff!$J30),0)),IF(Staff!$K30="Annually",IF(AF$4=Staff!$I30,MIN(Staff!$J30,Staff!$L30),IF(AF$4&gt;Staff!$I30,IFERROR(MIN(Staff!$L30,T34+Staff!$J30),MIN(Staff!$J30,Staff!$L30)),0))))))</f>
        <v>0</v>
      </c>
      <c r="AG34" s="567">
        <f>IF(Staff!$K30="Never",IF(AG$4&gt;=Staff!$I30,MIN(Staff!$J30,Staff!$L30),0),IF(Staff!$K30="Monthly",IF(AG$4=Staff!$I30,MIN(Staff!$J30,Staff!$L30),IF(AG$4&gt;Staff!$I30,MIN(Staff!$L30,AF34+Staff!$J30),0)),IF(Staff!$K30="Quarterly",IF(AG$4=Staff!$I30,MIN(Staff!$J30,Staff!$L30),IF(AG$4&gt;Staff!$I30,IFERROR(MIN(Staff!$L30,IF(ISNUMBER(AD34),AD34,0)+Staff!$J30),Staff!$J30),0)),IF(Staff!$K30="Annually",IF(AG$4=Staff!$I30,MIN(Staff!$J30,Staff!$L30),IF(AG$4&gt;Staff!$I30,IFERROR(MIN(Staff!$L30,U34+Staff!$J30),MIN(Staff!$J30,Staff!$L30)),0))))))</f>
        <v>0</v>
      </c>
      <c r="AH34" s="567">
        <f>IF(Staff!$K30="Never",IF(AH$4&gt;=Staff!$I30,MIN(Staff!$J30,Staff!$L30),0),IF(Staff!$K30="Monthly",IF(AH$4=Staff!$I30,MIN(Staff!$J30,Staff!$L30),IF(AH$4&gt;Staff!$I30,MIN(Staff!$L30,AG34+Staff!$J30),0)),IF(Staff!$K30="Quarterly",IF(AH$4=Staff!$I30,MIN(Staff!$J30,Staff!$L30),IF(AH$4&gt;Staff!$I30,IFERROR(MIN(Staff!$L30,IF(ISNUMBER(AE34),AE34,0)+Staff!$J30),Staff!$J30),0)),IF(Staff!$K30="Annually",IF(AH$4=Staff!$I30,MIN(Staff!$J30,Staff!$L30),IF(AH$4&gt;Staff!$I30,IFERROR(MIN(Staff!$L30,V34+Staff!$J30),MIN(Staff!$J30,Staff!$L30)),0))))))</f>
        <v>0</v>
      </c>
      <c r="AI34" s="567">
        <f>IF(Staff!$K30="Never",IF(AI$4&gt;=Staff!$I30,MIN(Staff!$J30,Staff!$L30),0),IF(Staff!$K30="Monthly",IF(AI$4=Staff!$I30,MIN(Staff!$J30,Staff!$L30),IF(AI$4&gt;Staff!$I30,MIN(Staff!$L30,AH34+Staff!$J30),0)),IF(Staff!$K30="Quarterly",IF(AI$4=Staff!$I30,MIN(Staff!$J30,Staff!$L30),IF(AI$4&gt;Staff!$I30,IFERROR(MIN(Staff!$L30,IF(ISNUMBER(AF34),AF34,0)+Staff!$J30),Staff!$J30),0)),IF(Staff!$K30="Annually",IF(AI$4=Staff!$I30,MIN(Staff!$J30,Staff!$L30),IF(AI$4&gt;Staff!$I30,IFERROR(MIN(Staff!$L30,W34+Staff!$J30),MIN(Staff!$J30,Staff!$L30)),0))))))</f>
        <v>0</v>
      </c>
      <c r="AJ34" s="567">
        <f>IF(Staff!$K30="Never",IF(AJ$4&gt;=Staff!$I30,MIN(Staff!$J30,Staff!$L30),0),IF(Staff!$K30="Monthly",IF(AJ$4=Staff!$I30,MIN(Staff!$J30,Staff!$L30),IF(AJ$4&gt;Staff!$I30,MIN(Staff!$L30,AI34+Staff!$J30),0)),IF(Staff!$K30="Quarterly",IF(AJ$4=Staff!$I30,MIN(Staff!$J30,Staff!$L30),IF(AJ$4&gt;Staff!$I30,IFERROR(MIN(Staff!$L30,IF(ISNUMBER(AG34),AG34,0)+Staff!$J30),Staff!$J30),0)),IF(Staff!$K30="Annually",IF(AJ$4=Staff!$I30,MIN(Staff!$J30,Staff!$L30),IF(AJ$4&gt;Staff!$I30,IFERROR(MIN(Staff!$L30,X34+Staff!$J30),MIN(Staff!$J30,Staff!$L30)),0))))))</f>
        <v>0</v>
      </c>
      <c r="AK34" s="567">
        <f>IF(Staff!$K30="Never",IF(AK$4&gt;=Staff!$I30,MIN(Staff!$J30,Staff!$L30),0),IF(Staff!$K30="Monthly",IF(AK$4=Staff!$I30,MIN(Staff!$J30,Staff!$L30),IF(AK$4&gt;Staff!$I30,MIN(Staff!$L30,AJ34+Staff!$J30),0)),IF(Staff!$K30="Quarterly",IF(AK$4=Staff!$I30,MIN(Staff!$J30,Staff!$L30),IF(AK$4&gt;Staff!$I30,IFERROR(MIN(Staff!$L30,IF(ISNUMBER(AH34),AH34,0)+Staff!$J30),Staff!$J30),0)),IF(Staff!$K30="Annually",IF(AK$4=Staff!$I30,MIN(Staff!$J30,Staff!$L30),IF(AK$4&gt;Staff!$I30,IFERROR(MIN(Staff!$L30,Y34+Staff!$J30),MIN(Staff!$J30,Staff!$L30)),0))))))</f>
        <v>0</v>
      </c>
      <c r="AL34" s="567">
        <f>IF(Staff!$K30="Never",IF(AL$4&gt;=Staff!$I30,MIN(Staff!$J30,Staff!$L30),0),IF(Staff!$K30="Monthly",IF(AL$4=Staff!$I30,MIN(Staff!$J30,Staff!$L30),IF(AL$4&gt;Staff!$I30,MIN(Staff!$L30,AK34+Staff!$J30),0)),IF(Staff!$K30="Quarterly",IF(AL$4=Staff!$I30,MIN(Staff!$J30,Staff!$L30),IF(AL$4&gt;Staff!$I30,IFERROR(MIN(Staff!$L30,IF(ISNUMBER(AI34),AI34,0)+Staff!$J30),Staff!$J30),0)),IF(Staff!$K30="Annually",IF(AL$4=Staff!$I30,MIN(Staff!$J30,Staff!$L30),IF(AL$4&gt;Staff!$I30,IFERROR(MIN(Staff!$L30,Z34+Staff!$J30),MIN(Staff!$J30,Staff!$L30)),0))))))</f>
        <v>0</v>
      </c>
      <c r="AM34" s="567">
        <f>IF(Staff!$K30="Never",IF(AM$4&gt;=Staff!$I30,MIN(Staff!$J30,Staff!$L30),0),IF(Staff!$K30="Monthly",IF(AM$4=Staff!$I30,MIN(Staff!$J30,Staff!$L30),IF(AM$4&gt;Staff!$I30,MIN(Staff!$L30,AL34+Staff!$J30),0)),IF(Staff!$K30="Quarterly",IF(AM$4=Staff!$I30,MIN(Staff!$J30,Staff!$L30),IF(AM$4&gt;Staff!$I30,IFERROR(MIN(Staff!$L30,IF(ISNUMBER(AJ34),AJ34,0)+Staff!$J30),Staff!$J30),0)),IF(Staff!$K30="Annually",IF(AM$4=Staff!$I30,MIN(Staff!$J30,Staff!$L30),IF(AM$4&gt;Staff!$I30,IFERROR(MIN(Staff!$L30,AA34+Staff!$J30),MIN(Staff!$J30,Staff!$L30)),0))))))</f>
        <v>0</v>
      </c>
      <c r="AN34" s="567">
        <f>IF(Staff!$K30="Never",IF(AN$4&gt;=Staff!$I30,MIN(Staff!$J30,Staff!$L30),0),IF(Staff!$K30="Monthly",IF(AN$4=Staff!$I30,MIN(Staff!$J30,Staff!$L30),IF(AN$4&gt;Staff!$I30,MIN(Staff!$L30,AM34+Staff!$J30),0)),IF(Staff!$K30="Quarterly",IF(AN$4=Staff!$I30,MIN(Staff!$J30,Staff!$L30),IF(AN$4&gt;Staff!$I30,IFERROR(MIN(Staff!$L30,IF(ISNUMBER(AK34),AK34,0)+Staff!$J30),Staff!$J30),0)),IF(Staff!$K30="Annually",IF(AN$4=Staff!$I30,MIN(Staff!$J30,Staff!$L30),IF(AN$4&gt;Staff!$I30,IFERROR(MIN(Staff!$L30,AB34+Staff!$J30),MIN(Staff!$J30,Staff!$L30)),0))))))</f>
        <v>0</v>
      </c>
      <c r="AO34" s="567">
        <f>IF(Staff!$K30="Never",IF(AO$4&gt;=Staff!$I30,MIN(Staff!$J30,Staff!$L30),0),IF(Staff!$K30="Monthly",IF(AO$4=Staff!$I30,MIN(Staff!$J30,Staff!$L30),IF(AO$4&gt;Staff!$I30,MIN(Staff!$L30,AN34+Staff!$J30),0)),IF(Staff!$K30="Quarterly",IF(AO$4=Staff!$I30,MIN(Staff!$J30,Staff!$L30),IF(AO$4&gt;Staff!$I30,IFERROR(MIN(Staff!$L30,IF(ISNUMBER(AL34),AL34,0)+Staff!$J30),Staff!$J30),0)),IF(Staff!$K30="Annually",IF(AO$4=Staff!$I30,MIN(Staff!$J30,Staff!$L30),IF(AO$4&gt;Staff!$I30,IFERROR(MIN(Staff!$L30,AC34+Staff!$J30),MIN(Staff!$J30,Staff!$L30)),0))))))</f>
        <v>0</v>
      </c>
      <c r="AP34" s="567">
        <f>IF(Staff!$K30="Never",IF(AP$4&gt;=Staff!$I30,MIN(Staff!$J30,Staff!$L30),0),IF(Staff!$K30="Monthly",IF(AP$4=Staff!$I30,MIN(Staff!$J30,Staff!$L30),IF(AP$4&gt;Staff!$I30,MIN(Staff!$L30,AO34+Staff!$J30),0)),IF(Staff!$K30="Quarterly",IF(AP$4=Staff!$I30,MIN(Staff!$J30,Staff!$L30),IF(AP$4&gt;Staff!$I30,IFERROR(MIN(Staff!$L30,IF(ISNUMBER(AM34),AM34,0)+Staff!$J30),Staff!$J30),0)),IF(Staff!$K30="Annually",IF(AP$4=Staff!$I30,MIN(Staff!$J30,Staff!$L30),IF(AP$4&gt;Staff!$I30,IFERROR(MIN(Staff!$L30,AD34+Staff!$J30),MIN(Staff!$J30,Staff!$L30)),0))))))</f>
        <v>0</v>
      </c>
      <c r="AQ34" s="567">
        <f>IF(Staff!$K30="Never",IF(AQ$4&gt;=Staff!$I30,MIN(Staff!$J30,Staff!$L30),0),IF(Staff!$K30="Monthly",IF(AQ$4=Staff!$I30,MIN(Staff!$J30,Staff!$L30),IF(AQ$4&gt;Staff!$I30,MIN(Staff!$L30,AP34+Staff!$J30),0)),IF(Staff!$K30="Quarterly",IF(AQ$4=Staff!$I30,MIN(Staff!$J30,Staff!$L30),IF(AQ$4&gt;Staff!$I30,IFERROR(MIN(Staff!$L30,IF(ISNUMBER(AN34),AN34,0)+Staff!$J30),Staff!$J30),0)),IF(Staff!$K30="Annually",IF(AQ$4=Staff!$I30,MIN(Staff!$J30,Staff!$L30),IF(AQ$4&gt;Staff!$I30,IFERROR(MIN(Staff!$L30,AE34+Staff!$J30),MIN(Staff!$J30,Staff!$L30)),0))))))</f>
        <v>0</v>
      </c>
      <c r="AR34" s="567">
        <f>IF(Staff!$K30="Never",IF(AR$4&gt;=Staff!$I30,MIN(Staff!$J30,Staff!$L30),0),IF(Staff!$K30="Monthly",IF(AR$4=Staff!$I30,MIN(Staff!$J30,Staff!$L30),IF(AR$4&gt;Staff!$I30,MIN(Staff!$L30,AQ34+Staff!$J30),0)),IF(Staff!$K30="Quarterly",IF(AR$4=Staff!$I30,MIN(Staff!$J30,Staff!$L30),IF(AR$4&gt;Staff!$I30,IFERROR(MIN(Staff!$L30,IF(ISNUMBER(AO34),AO34,0)+Staff!$J30),Staff!$J30),0)),IF(Staff!$K30="Annually",IF(AR$4=Staff!$I30,MIN(Staff!$J30,Staff!$L30),IF(AR$4&gt;Staff!$I30,IFERROR(MIN(Staff!$L30,AF34+Staff!$J30),MIN(Staff!$J30,Staff!$L30)),0))))))</f>
        <v>0</v>
      </c>
      <c r="AS34" s="567">
        <f>IF(Staff!$K30="Never",IF(AS$4&gt;=Staff!$I30,MIN(Staff!$J30,Staff!$L30),0),IF(Staff!$K30="Monthly",IF(AS$4=Staff!$I30,MIN(Staff!$J30,Staff!$L30),IF(AS$4&gt;Staff!$I30,MIN(Staff!$L30,AR34+Staff!$J30),0)),IF(Staff!$K30="Quarterly",IF(AS$4=Staff!$I30,MIN(Staff!$J30,Staff!$L30),IF(AS$4&gt;Staff!$I30,IFERROR(MIN(Staff!$L30,IF(ISNUMBER(AP34),AP34,0)+Staff!$J30),Staff!$J30),0)),IF(Staff!$K30="Annually",IF(AS$4=Staff!$I30,MIN(Staff!$J30,Staff!$L30),IF(AS$4&gt;Staff!$I30,IFERROR(MIN(Staff!$L30,AG34+Staff!$J30),MIN(Staff!$J30,Staff!$L30)),0))))))</f>
        <v>0</v>
      </c>
      <c r="AT34" s="567">
        <f>IF(Staff!$K30="Never",IF(AT$4&gt;=Staff!$I30,MIN(Staff!$J30,Staff!$L30),0),IF(Staff!$K30="Monthly",IF(AT$4=Staff!$I30,MIN(Staff!$J30,Staff!$L30),IF(AT$4&gt;Staff!$I30,MIN(Staff!$L30,AS34+Staff!$J30),0)),IF(Staff!$K30="Quarterly",IF(AT$4=Staff!$I30,MIN(Staff!$J30,Staff!$L30),IF(AT$4&gt;Staff!$I30,IFERROR(MIN(Staff!$L30,IF(ISNUMBER(AQ34),AQ34,0)+Staff!$J30),Staff!$J30),0)),IF(Staff!$K30="Annually",IF(AT$4=Staff!$I30,MIN(Staff!$J30,Staff!$L30),IF(AT$4&gt;Staff!$I30,IFERROR(MIN(Staff!$L30,AH34+Staff!$J30),MIN(Staff!$J30,Staff!$L30)),0))))))</f>
        <v>0</v>
      </c>
      <c r="AU34" s="567">
        <f>IF(Staff!$K30="Never",IF(AU$4&gt;=Staff!$I30,MIN(Staff!$J30,Staff!$L30),0),IF(Staff!$K30="Monthly",IF(AU$4=Staff!$I30,MIN(Staff!$J30,Staff!$L30),IF(AU$4&gt;Staff!$I30,MIN(Staff!$L30,AT34+Staff!$J30),0)),IF(Staff!$K30="Quarterly",IF(AU$4=Staff!$I30,MIN(Staff!$J30,Staff!$L30),IF(AU$4&gt;Staff!$I30,IFERROR(MIN(Staff!$L30,IF(ISNUMBER(AR34),AR34,0)+Staff!$J30),Staff!$J30),0)),IF(Staff!$K30="Annually",IF(AU$4=Staff!$I30,MIN(Staff!$J30,Staff!$L30),IF(AU$4&gt;Staff!$I30,IFERROR(MIN(Staff!$L30,AI34+Staff!$J30),MIN(Staff!$J30,Staff!$L30)),0))))))</f>
        <v>0</v>
      </c>
      <c r="AV34" s="567">
        <f>IF(Staff!$K30="Never",IF(AV$4&gt;=Staff!$I30,MIN(Staff!$J30,Staff!$L30),0),IF(Staff!$K30="Monthly",IF(AV$4=Staff!$I30,MIN(Staff!$J30,Staff!$L30),IF(AV$4&gt;Staff!$I30,MIN(Staff!$L30,AU34+Staff!$J30),0)),IF(Staff!$K30="Quarterly",IF(AV$4=Staff!$I30,MIN(Staff!$J30,Staff!$L30),IF(AV$4&gt;Staff!$I30,IFERROR(MIN(Staff!$L30,IF(ISNUMBER(AS34),AS34,0)+Staff!$J30),Staff!$J30),0)),IF(Staff!$K30="Annually",IF(AV$4=Staff!$I30,MIN(Staff!$J30,Staff!$L30),IF(AV$4&gt;Staff!$I30,IFERROR(MIN(Staff!$L30,AJ34+Staff!$J30),MIN(Staff!$J30,Staff!$L30)),0))))))</f>
        <v>0</v>
      </c>
      <c r="AW34" s="567">
        <f>IF(Staff!$K30="Never",IF(AW$4&gt;=Staff!$I30,MIN(Staff!$J30,Staff!$L30),0),IF(Staff!$K30="Monthly",IF(AW$4=Staff!$I30,MIN(Staff!$J30,Staff!$L30),IF(AW$4&gt;Staff!$I30,MIN(Staff!$L30,AV34+Staff!$J30),0)),IF(Staff!$K30="Quarterly",IF(AW$4=Staff!$I30,MIN(Staff!$J30,Staff!$L30),IF(AW$4&gt;Staff!$I30,IFERROR(MIN(Staff!$L30,IF(ISNUMBER(AT34),AT34,0)+Staff!$J30),Staff!$J30),0)),IF(Staff!$K30="Annually",IF(AW$4=Staff!$I30,MIN(Staff!$J30,Staff!$L30),IF(AW$4&gt;Staff!$I30,IFERROR(MIN(Staff!$L30,AK34+Staff!$J30),MIN(Staff!$J30,Staff!$L30)),0))))))</f>
        <v>0</v>
      </c>
      <c r="AX34" s="567">
        <f>IF(Staff!$K30="Never",IF(AX$4&gt;=Staff!$I30,MIN(Staff!$J30,Staff!$L30),0),IF(Staff!$K30="Monthly",IF(AX$4=Staff!$I30,MIN(Staff!$J30,Staff!$L30),IF(AX$4&gt;Staff!$I30,MIN(Staff!$L30,AW34+Staff!$J30),0)),IF(Staff!$K30="Quarterly",IF(AX$4=Staff!$I30,MIN(Staff!$J30,Staff!$L30),IF(AX$4&gt;Staff!$I30,IFERROR(MIN(Staff!$L30,IF(ISNUMBER(AU34),AU34,0)+Staff!$J30),Staff!$J30),0)),IF(Staff!$K30="Annually",IF(AX$4=Staff!$I30,MIN(Staff!$J30,Staff!$L30),IF(AX$4&gt;Staff!$I30,IFERROR(MIN(Staff!$L30,AL34+Staff!$J30),MIN(Staff!$J30,Staff!$L30)),0))))))</f>
        <v>0</v>
      </c>
      <c r="AY34" s="567">
        <f>IF(Staff!$K30="Never",IF(AY$4&gt;=Staff!$I30,MIN(Staff!$J30,Staff!$L30),0),IF(Staff!$K30="Monthly",IF(AY$4=Staff!$I30,MIN(Staff!$J30,Staff!$L30),IF(AY$4&gt;Staff!$I30,MIN(Staff!$L30,AX34+Staff!$J30),0)),IF(Staff!$K30="Quarterly",IF(AY$4=Staff!$I30,MIN(Staff!$J30,Staff!$L30),IF(AY$4&gt;Staff!$I30,IFERROR(MIN(Staff!$L30,IF(ISNUMBER(AV34),AV34,0)+Staff!$J30),Staff!$J30),0)),IF(Staff!$K30="Annually",IF(AY$4=Staff!$I30,MIN(Staff!$J30,Staff!$L30),IF(AY$4&gt;Staff!$I30,IFERROR(MIN(Staff!$L30,AM34+Staff!$J30),MIN(Staff!$J30,Staff!$L30)),0))))))</f>
        <v>0</v>
      </c>
      <c r="AZ34" s="567">
        <f>IF(Staff!$K30="Never",IF(AZ$4&gt;=Staff!$I30,MIN(Staff!$J30,Staff!$L30),0),IF(Staff!$K30="Monthly",IF(AZ$4=Staff!$I30,MIN(Staff!$J30,Staff!$L30),IF(AZ$4&gt;Staff!$I30,MIN(Staff!$L30,AY34+Staff!$J30),0)),IF(Staff!$K30="Quarterly",IF(AZ$4=Staff!$I30,MIN(Staff!$J30,Staff!$L30),IF(AZ$4&gt;Staff!$I30,IFERROR(MIN(Staff!$L30,IF(ISNUMBER(AW34),AW34,0)+Staff!$J30),Staff!$J30),0)),IF(Staff!$K30="Annually",IF(AZ$4=Staff!$I30,MIN(Staff!$J30,Staff!$L30),IF(AZ$4&gt;Staff!$I30,IFERROR(MIN(Staff!$L30,AN34+Staff!$J30),MIN(Staff!$J30,Staff!$L30)),0))))))</f>
        <v>0</v>
      </c>
      <c r="BA34" s="567">
        <f>IF(Staff!$K30="Never",IF(BA$4&gt;=Staff!$I30,MIN(Staff!$J30,Staff!$L30),0),IF(Staff!$K30="Monthly",IF(BA$4=Staff!$I30,MIN(Staff!$J30,Staff!$L30),IF(BA$4&gt;Staff!$I30,MIN(Staff!$L30,AZ34+Staff!$J30),0)),IF(Staff!$K30="Quarterly",IF(BA$4=Staff!$I30,MIN(Staff!$J30,Staff!$L30),IF(BA$4&gt;Staff!$I30,IFERROR(MIN(Staff!$L30,IF(ISNUMBER(AX34),AX34,0)+Staff!$J30),Staff!$J30),0)),IF(Staff!$K30="Annually",IF(BA$4=Staff!$I30,MIN(Staff!$J30,Staff!$L30),IF(BA$4&gt;Staff!$I30,IFERROR(MIN(Staff!$L30,AO34+Staff!$J30),MIN(Staff!$J30,Staff!$L30)),0))))))</f>
        <v>0</v>
      </c>
      <c r="BB34" s="567">
        <f>IF(Staff!$K30="Never",IF(BB$4&gt;=Staff!$I30,MIN(Staff!$J30,Staff!$L30),0),IF(Staff!$K30="Monthly",IF(BB$4=Staff!$I30,MIN(Staff!$J30,Staff!$L30),IF(BB$4&gt;Staff!$I30,MIN(Staff!$L30,BA34+Staff!$J30),0)),IF(Staff!$K30="Quarterly",IF(BB$4=Staff!$I30,MIN(Staff!$J30,Staff!$L30),IF(BB$4&gt;Staff!$I30,IFERROR(MIN(Staff!$L30,IF(ISNUMBER(AY34),AY34,0)+Staff!$J30),Staff!$J30),0)),IF(Staff!$K30="Annually",IF(BB$4=Staff!$I30,MIN(Staff!$J30,Staff!$L30),IF(BB$4&gt;Staff!$I30,IFERROR(MIN(Staff!$L30,AP34+Staff!$J30),MIN(Staff!$J30,Staff!$L30)),0))))))</f>
        <v>0</v>
      </c>
      <c r="BC34" s="567">
        <f>IF(Staff!$K30="Never",IF(BC$4&gt;=Staff!$I30,MIN(Staff!$J30,Staff!$L30),0),IF(Staff!$K30="Monthly",IF(BC$4=Staff!$I30,MIN(Staff!$J30,Staff!$L30),IF(BC$4&gt;Staff!$I30,MIN(Staff!$L30,BB34+Staff!$J30),0)),IF(Staff!$K30="Quarterly",IF(BC$4=Staff!$I30,MIN(Staff!$J30,Staff!$L30),IF(BC$4&gt;Staff!$I30,IFERROR(MIN(Staff!$L30,IF(ISNUMBER(AZ34),AZ34,0)+Staff!$J30),Staff!$J30),0)),IF(Staff!$K30="Annually",IF(BC$4=Staff!$I30,MIN(Staff!$J30,Staff!$L30),IF(BC$4&gt;Staff!$I30,IFERROR(MIN(Staff!$L30,AQ34+Staff!$J30),MIN(Staff!$J30,Staff!$L30)),0))))))</f>
        <v>0</v>
      </c>
      <c r="BD34" s="567">
        <f>IF(Staff!$K30="Never",IF(BD$4&gt;=Staff!$I30,MIN(Staff!$J30,Staff!$L30),0),IF(Staff!$K30="Monthly",IF(BD$4=Staff!$I30,MIN(Staff!$J30,Staff!$L30),IF(BD$4&gt;Staff!$I30,MIN(Staff!$L30,BC34+Staff!$J30),0)),IF(Staff!$K30="Quarterly",IF(BD$4=Staff!$I30,MIN(Staff!$J30,Staff!$L30),IF(BD$4&gt;Staff!$I30,IFERROR(MIN(Staff!$L30,IF(ISNUMBER(BA34),BA34,0)+Staff!$J30),Staff!$J30),0)),IF(Staff!$K30="Annually",IF(BD$4=Staff!$I30,MIN(Staff!$J30,Staff!$L30),IF(BD$4&gt;Staff!$I30,IFERROR(MIN(Staff!$L30,AR34+Staff!$J30),MIN(Staff!$J30,Staff!$L30)),0))))))</f>
        <v>0</v>
      </c>
      <c r="BE34" s="567">
        <f>IF(Staff!$K30="Never",IF(BE$4&gt;=Staff!$I30,MIN(Staff!$J30,Staff!$L30),0),IF(Staff!$K30="Monthly",IF(BE$4=Staff!$I30,MIN(Staff!$J30,Staff!$L30),IF(BE$4&gt;Staff!$I30,MIN(Staff!$L30,BD34+Staff!$J30),0)),IF(Staff!$K30="Quarterly",IF(BE$4=Staff!$I30,MIN(Staff!$J30,Staff!$L30),IF(BE$4&gt;Staff!$I30,IFERROR(MIN(Staff!$L30,IF(ISNUMBER(BB34),BB34,0)+Staff!$J30),Staff!$J30),0)),IF(Staff!$K30="Annually",IF(BE$4=Staff!$I30,MIN(Staff!$J30,Staff!$L30),IF(BE$4&gt;Staff!$I30,IFERROR(MIN(Staff!$L30,AS34+Staff!$J30),MIN(Staff!$J30,Staff!$L30)),0))))))</f>
        <v>0</v>
      </c>
      <c r="BF34" s="567">
        <f>IF(Staff!$K30="Never",IF(BF$4&gt;=Staff!$I30,MIN(Staff!$J30,Staff!$L30),0),IF(Staff!$K30="Monthly",IF(BF$4=Staff!$I30,MIN(Staff!$J30,Staff!$L30),IF(BF$4&gt;Staff!$I30,MIN(Staff!$L30,BE34+Staff!$J30),0)),IF(Staff!$K30="Quarterly",IF(BF$4=Staff!$I30,MIN(Staff!$J30,Staff!$L30),IF(BF$4&gt;Staff!$I30,IFERROR(MIN(Staff!$L30,IF(ISNUMBER(BC34),BC34,0)+Staff!$J30),Staff!$J30),0)),IF(Staff!$K30="Annually",IF(BF$4=Staff!$I30,MIN(Staff!$J30,Staff!$L30),IF(BF$4&gt;Staff!$I30,IFERROR(MIN(Staff!$L30,AT34+Staff!$J30),MIN(Staff!$J30,Staff!$L30)),0))))))</f>
        <v>0</v>
      </c>
      <c r="BG34" s="567">
        <f>IF(Staff!$K30="Never",IF(BG$4&gt;=Staff!$I30,MIN(Staff!$J30,Staff!$L30),0),IF(Staff!$K30="Monthly",IF(BG$4=Staff!$I30,MIN(Staff!$J30,Staff!$L30),IF(BG$4&gt;Staff!$I30,MIN(Staff!$L30,BF34+Staff!$J30),0)),IF(Staff!$K30="Quarterly",IF(BG$4=Staff!$I30,MIN(Staff!$J30,Staff!$L30),IF(BG$4&gt;Staff!$I30,IFERROR(MIN(Staff!$L30,IF(ISNUMBER(BD34),BD34,0)+Staff!$J30),Staff!$J30),0)),IF(Staff!$K30="Annually",IF(BG$4=Staff!$I30,MIN(Staff!$J30,Staff!$L30),IF(BG$4&gt;Staff!$I30,IFERROR(MIN(Staff!$L30,AU34+Staff!$J30),MIN(Staff!$J30,Staff!$L30)),0))))))</f>
        <v>0</v>
      </c>
      <c r="BH34" s="567">
        <f>IF(Staff!$K30="Never",IF(BH$4&gt;=Staff!$I30,MIN(Staff!$J30,Staff!$L30),0),IF(Staff!$K30="Monthly",IF(BH$4=Staff!$I30,MIN(Staff!$J30,Staff!$L30),IF(BH$4&gt;Staff!$I30,MIN(Staff!$L30,BG34+Staff!$J30),0)),IF(Staff!$K30="Quarterly",IF(BH$4=Staff!$I30,MIN(Staff!$J30,Staff!$L30),IF(BH$4&gt;Staff!$I30,IFERROR(MIN(Staff!$L30,IF(ISNUMBER(BE34),BE34,0)+Staff!$J30),Staff!$J30),0)),IF(Staff!$K30="Annually",IF(BH$4=Staff!$I30,MIN(Staff!$J30,Staff!$L30),IF(BH$4&gt;Staff!$I30,IFERROR(MIN(Staff!$L30,AV34+Staff!$J30),MIN(Staff!$J30,Staff!$L30)),0))))))</f>
        <v>0</v>
      </c>
      <c r="BI34" s="567">
        <f>IF(Staff!$K30="Never",IF(BI$4&gt;=Staff!$I30,MIN(Staff!$J30,Staff!$L30),0),IF(Staff!$K30="Monthly",IF(BI$4=Staff!$I30,MIN(Staff!$J30,Staff!$L30),IF(BI$4&gt;Staff!$I30,MIN(Staff!$L30,BH34+Staff!$J30),0)),IF(Staff!$K30="Quarterly",IF(BI$4=Staff!$I30,MIN(Staff!$J30,Staff!$L30),IF(BI$4&gt;Staff!$I30,IFERROR(MIN(Staff!$L30,IF(ISNUMBER(BF34),BF34,0)+Staff!$J30),Staff!$J30),0)),IF(Staff!$K30="Annually",IF(BI$4=Staff!$I30,MIN(Staff!$J30,Staff!$L30),IF(BI$4&gt;Staff!$I30,IFERROR(MIN(Staff!$L30,AW34+Staff!$J30),MIN(Staff!$J30,Staff!$L30)),0))))))</f>
        <v>0</v>
      </c>
      <c r="BJ34" s="567">
        <f>IF(Staff!$K30="Never",IF(BJ$4&gt;=Staff!$I30,MIN(Staff!$J30,Staff!$L30),0),IF(Staff!$K30="Monthly",IF(BJ$4=Staff!$I30,MIN(Staff!$J30,Staff!$L30),IF(BJ$4&gt;Staff!$I30,MIN(Staff!$L30,BI34+Staff!$J30),0)),IF(Staff!$K30="Quarterly",IF(BJ$4=Staff!$I30,MIN(Staff!$J30,Staff!$L30),IF(BJ$4&gt;Staff!$I30,IFERROR(MIN(Staff!$L30,IF(ISNUMBER(BG34),BG34,0)+Staff!$J30),Staff!$J30),0)),IF(Staff!$K30="Annually",IF(BJ$4=Staff!$I30,MIN(Staff!$J30,Staff!$L30),IF(BJ$4&gt;Staff!$I30,IFERROR(MIN(Staff!$L30,AX34+Staff!$J30),MIN(Staff!$J30,Staff!$L30)),0))))))</f>
        <v>0</v>
      </c>
      <c r="BK34" s="567">
        <f>IF(Staff!$K30="Never",IF(BK$4&gt;=Staff!$I30,MIN(Staff!$J30,Staff!$L30),0),IF(Staff!$K30="Monthly",IF(BK$4=Staff!$I30,MIN(Staff!$J30,Staff!$L30),IF(BK$4&gt;Staff!$I30,MIN(Staff!$L30,BJ34+Staff!$J30),0)),IF(Staff!$K30="Quarterly",IF(BK$4=Staff!$I30,MIN(Staff!$J30,Staff!$L30),IF(BK$4&gt;Staff!$I30,IFERROR(MIN(Staff!$L30,IF(ISNUMBER(BH34),BH34,0)+Staff!$J30),Staff!$J30),0)),IF(Staff!$K30="Annually",IF(BK$4=Staff!$I30,MIN(Staff!$J30,Staff!$L30),IF(BK$4&gt;Staff!$I30,IFERROR(MIN(Staff!$L30,AY34+Staff!$J30),MIN(Staff!$J30,Staff!$L30)),0))))))</f>
        <v>0</v>
      </c>
      <c r="BL34" s="567">
        <f>IF(Staff!$K30="Never",IF(BL$4&gt;=Staff!$I30,MIN(Staff!$J30,Staff!$L30),0),IF(Staff!$K30="Monthly",IF(BL$4=Staff!$I30,MIN(Staff!$J30,Staff!$L30),IF(BL$4&gt;Staff!$I30,MIN(Staff!$L30,BK34+Staff!$J30),0)),IF(Staff!$K30="Quarterly",IF(BL$4=Staff!$I30,MIN(Staff!$J30,Staff!$L30),IF(BL$4&gt;Staff!$I30,IFERROR(MIN(Staff!$L30,IF(ISNUMBER(BI34),BI34,0)+Staff!$J30),Staff!$J30),0)),IF(Staff!$K30="Annually",IF(BL$4=Staff!$I30,MIN(Staff!$J30,Staff!$L30),IF(BL$4&gt;Staff!$I30,IFERROR(MIN(Staff!$L30,AZ34+Staff!$J30),MIN(Staff!$J30,Staff!$L30)),0))))))</f>
        <v>0</v>
      </c>
      <c r="BM34" s="567">
        <f>IF(Staff!$K30="Never",IF(BM$4&gt;=Staff!$I30,MIN(Staff!$J30,Staff!$L30),0),IF(Staff!$K30="Monthly",IF(BM$4=Staff!$I30,MIN(Staff!$J30,Staff!$L30),IF(BM$4&gt;Staff!$I30,MIN(Staff!$L30,BL34+Staff!$J30),0)),IF(Staff!$K30="Quarterly",IF(BM$4=Staff!$I30,MIN(Staff!$J30,Staff!$L30),IF(BM$4&gt;Staff!$I30,IFERROR(MIN(Staff!$L30,IF(ISNUMBER(BJ34),BJ34,0)+Staff!$J30),Staff!$J30),0)),IF(Staff!$K30="Annually",IF(BM$4=Staff!$I30,MIN(Staff!$J30,Staff!$L30),IF(BM$4&gt;Staff!$I30,IFERROR(MIN(Staff!$L30,BA34+Staff!$J30),MIN(Staff!$J30,Staff!$L30)),0))))))</f>
        <v>0</v>
      </c>
      <c r="BN34" s="567">
        <f>IF(Staff!$K30="Never",IF(BN$4&gt;=Staff!$I30,MIN(Staff!$J30,Staff!$L30),0),IF(Staff!$K30="Monthly",IF(BN$4=Staff!$I30,MIN(Staff!$J30,Staff!$L30),IF(BN$4&gt;Staff!$I30,MIN(Staff!$L30,BM34+Staff!$J30),0)),IF(Staff!$K30="Quarterly",IF(BN$4=Staff!$I30,MIN(Staff!$J30,Staff!$L30),IF(BN$4&gt;Staff!$I30,IFERROR(MIN(Staff!$L30,IF(ISNUMBER(BK34),BK34,0)+Staff!$J30),Staff!$J30),0)),IF(Staff!$K30="Annually",IF(BN$4=Staff!$I30,MIN(Staff!$J30,Staff!$L30),IF(BN$4&gt;Staff!$I30,IFERROR(MIN(Staff!$L30,BB34+Staff!$J30),MIN(Staff!$J30,Staff!$L30)),0))))))</f>
        <v>0</v>
      </c>
      <c r="BO34" s="567">
        <f>IF(Staff!$K30="Never",IF(BO$4&gt;=Staff!$I30,MIN(Staff!$J30,Staff!$L30),0),IF(Staff!$K30="Monthly",IF(BO$4=Staff!$I30,MIN(Staff!$J30,Staff!$L30),IF(BO$4&gt;Staff!$I30,MIN(Staff!$L30,BN34+Staff!$J30),0)),IF(Staff!$K30="Quarterly",IF(BO$4=Staff!$I30,MIN(Staff!$J30,Staff!$L30),IF(BO$4&gt;Staff!$I30,IFERROR(MIN(Staff!$L30,IF(ISNUMBER(BL34),BL34,0)+Staff!$J30),Staff!$J30),0)),IF(Staff!$K30="Annually",IF(BO$4=Staff!$I30,MIN(Staff!$J30,Staff!$L30),IF(BO$4&gt;Staff!$I30,IFERROR(MIN(Staff!$L30,BC34+Staff!$J30),MIN(Staff!$J30,Staff!$L30)),0))))))</f>
        <v>0</v>
      </c>
      <c r="BP34" s="567">
        <f>IF(Staff!$K30="Never",IF(BP$4&gt;=Staff!$I30,MIN(Staff!$J30,Staff!$L30),0),IF(Staff!$K30="Monthly",IF(BP$4=Staff!$I30,MIN(Staff!$J30,Staff!$L30),IF(BP$4&gt;Staff!$I30,MIN(Staff!$L30,BO34+Staff!$J30),0)),IF(Staff!$K30="Quarterly",IF(BP$4=Staff!$I30,MIN(Staff!$J30,Staff!$L30),IF(BP$4&gt;Staff!$I30,IFERROR(MIN(Staff!$L30,IF(ISNUMBER(BM34),BM34,0)+Staff!$J30),Staff!$J30),0)),IF(Staff!$K30="Annually",IF(BP$4=Staff!$I30,MIN(Staff!$J30,Staff!$L30),IF(BP$4&gt;Staff!$I30,IFERROR(MIN(Staff!$L30,BD34+Staff!$J30),MIN(Staff!$J30,Staff!$L30)),0))))))</f>
        <v>0</v>
      </c>
      <c r="BQ34" s="567">
        <f>IF(Staff!$K30="Never",IF(BQ$4&gt;=Staff!$I30,MIN(Staff!$J30,Staff!$L30),0),IF(Staff!$K30="Monthly",IF(BQ$4=Staff!$I30,MIN(Staff!$J30,Staff!$L30),IF(BQ$4&gt;Staff!$I30,MIN(Staff!$L30,BP34+Staff!$J30),0)),IF(Staff!$K30="Quarterly",IF(BQ$4=Staff!$I30,MIN(Staff!$J30,Staff!$L30),IF(BQ$4&gt;Staff!$I30,IFERROR(MIN(Staff!$L30,IF(ISNUMBER(BN34),BN34,0)+Staff!$J30),Staff!$J30),0)),IF(Staff!$K30="Annually",IF(BQ$4=Staff!$I30,MIN(Staff!$J30,Staff!$L30),IF(BQ$4&gt;Staff!$I30,IFERROR(MIN(Staff!$L30,BE34+Staff!$J30),MIN(Staff!$J30,Staff!$L30)),0))))))</f>
        <v>0</v>
      </c>
      <c r="BR34" s="567">
        <f>IF(Staff!$K30="Never",IF(BR$4&gt;=Staff!$I30,MIN(Staff!$J30,Staff!$L30),0),IF(Staff!$K30="Monthly",IF(BR$4=Staff!$I30,MIN(Staff!$J30,Staff!$L30),IF(BR$4&gt;Staff!$I30,MIN(Staff!$L30,BQ34+Staff!$J30),0)),IF(Staff!$K30="Quarterly",IF(BR$4=Staff!$I30,MIN(Staff!$J30,Staff!$L30),IF(BR$4&gt;Staff!$I30,IFERROR(MIN(Staff!$L30,IF(ISNUMBER(BO34),BO34,0)+Staff!$J30),Staff!$J30),0)),IF(Staff!$K30="Annually",IF(BR$4=Staff!$I30,MIN(Staff!$J30,Staff!$L30),IF(BR$4&gt;Staff!$I30,IFERROR(MIN(Staff!$L30,BF34+Staff!$J30),MIN(Staff!$J30,Staff!$L30)),0))))))</f>
        <v>0</v>
      </c>
      <c r="BS34" s="567">
        <f>IF(Staff!$K30="Never",IF(BS$4&gt;=Staff!$I30,MIN(Staff!$J30,Staff!$L30),0),IF(Staff!$K30="Monthly",IF(BS$4=Staff!$I30,MIN(Staff!$J30,Staff!$L30),IF(BS$4&gt;Staff!$I30,MIN(Staff!$L30,BR34+Staff!$J30),0)),IF(Staff!$K30="Quarterly",IF(BS$4=Staff!$I30,MIN(Staff!$J30,Staff!$L30),IF(BS$4&gt;Staff!$I30,IFERROR(MIN(Staff!$L30,IF(ISNUMBER(BP34),BP34,0)+Staff!$J30),Staff!$J30),0)),IF(Staff!$K30="Annually",IF(BS$4=Staff!$I30,MIN(Staff!$J30,Staff!$L30),IF(BS$4&gt;Staff!$I30,IFERROR(MIN(Staff!$L30,BG34+Staff!$J30),MIN(Staff!$J30,Staff!$L30)),0))))))</f>
        <v>0</v>
      </c>
      <c r="BT34" s="567">
        <f>IF(Staff!$K30="Never",IF(BT$4&gt;=Staff!$I30,MIN(Staff!$J30,Staff!$L30),0),IF(Staff!$K30="Monthly",IF(BT$4=Staff!$I30,MIN(Staff!$J30,Staff!$L30),IF(BT$4&gt;Staff!$I30,MIN(Staff!$L30,BS34+Staff!$J30),0)),IF(Staff!$K30="Quarterly",IF(BT$4=Staff!$I30,MIN(Staff!$J30,Staff!$L30),IF(BT$4&gt;Staff!$I30,IFERROR(MIN(Staff!$L30,IF(ISNUMBER(BQ34),BQ34,0)+Staff!$J30),Staff!$J30),0)),IF(Staff!$K30="Annually",IF(BT$4=Staff!$I30,MIN(Staff!$J30,Staff!$L30),IF(BT$4&gt;Staff!$I30,IFERROR(MIN(Staff!$L30,BH34+Staff!$J30),MIN(Staff!$J30,Staff!$L30)),0))))))</f>
        <v>0</v>
      </c>
      <c r="BU34" s="567">
        <f>IF(Staff!$K30="Never",IF(BU$4&gt;=Staff!$I30,MIN(Staff!$J30,Staff!$L30),0),IF(Staff!$K30="Monthly",IF(BU$4=Staff!$I30,MIN(Staff!$J30,Staff!$L30),IF(BU$4&gt;Staff!$I30,MIN(Staff!$L30,BT34+Staff!$J30),0)),IF(Staff!$K30="Quarterly",IF(BU$4=Staff!$I30,MIN(Staff!$J30,Staff!$L30),IF(BU$4&gt;Staff!$I30,IFERROR(MIN(Staff!$L30,IF(ISNUMBER(BR34),BR34,0)+Staff!$J30),Staff!$J30),0)),IF(Staff!$K30="Annually",IF(BU$4=Staff!$I30,MIN(Staff!$J30,Staff!$L30),IF(BU$4&gt;Staff!$I30,IFERROR(MIN(Staff!$L30,BI34+Staff!$J30),MIN(Staff!$J30,Staff!$L30)),0))))))</f>
        <v>0</v>
      </c>
      <c r="BV34" s="567">
        <f>IF(Staff!$K30="Never",IF(BV$4&gt;=Staff!$I30,MIN(Staff!$J30,Staff!$L30),0),IF(Staff!$K30="Monthly",IF(BV$4=Staff!$I30,MIN(Staff!$J30,Staff!$L30),IF(BV$4&gt;Staff!$I30,MIN(Staff!$L30,BU34+Staff!$J30),0)),IF(Staff!$K30="Quarterly",IF(BV$4=Staff!$I30,MIN(Staff!$J30,Staff!$L30),IF(BV$4&gt;Staff!$I30,IFERROR(MIN(Staff!$L30,IF(ISNUMBER(BS34),BS34,0)+Staff!$J30),Staff!$J30),0)),IF(Staff!$K30="Annually",IF(BV$4=Staff!$I30,MIN(Staff!$J30,Staff!$L30),IF(BV$4&gt;Staff!$I30,IFERROR(MIN(Staff!$L30,BJ34+Staff!$J30),MIN(Staff!$J30,Staff!$L30)),0))))))</f>
        <v>0</v>
      </c>
      <c r="BW34" s="567">
        <f>IF(Staff!$K30="Never",IF(BW$4&gt;=Staff!$I30,MIN(Staff!$J30,Staff!$L30),0),IF(Staff!$K30="Monthly",IF(BW$4=Staff!$I30,MIN(Staff!$J30,Staff!$L30),IF(BW$4&gt;Staff!$I30,MIN(Staff!$L30,BV34+Staff!$J30),0)),IF(Staff!$K30="Quarterly",IF(BW$4=Staff!$I30,MIN(Staff!$J30,Staff!$L30),IF(BW$4&gt;Staff!$I30,IFERROR(MIN(Staff!$L30,IF(ISNUMBER(BT34),BT34,0)+Staff!$J30),Staff!$J30),0)),IF(Staff!$K30="Annually",IF(BW$4=Staff!$I30,MIN(Staff!$J30,Staff!$L30),IF(BW$4&gt;Staff!$I30,IFERROR(MIN(Staff!$L30,BK34+Staff!$J30),MIN(Staff!$J30,Staff!$L30)),0))))))</f>
        <v>0</v>
      </c>
      <c r="BX34" s="567">
        <f>IF(Staff!$K30="Never",IF(BX$4&gt;=Staff!$I30,MIN(Staff!$J30,Staff!$L30),0),IF(Staff!$K30="Monthly",IF(BX$4=Staff!$I30,MIN(Staff!$J30,Staff!$L30),IF(BX$4&gt;Staff!$I30,MIN(Staff!$L30,BW34+Staff!$J30),0)),IF(Staff!$K30="Quarterly",IF(BX$4=Staff!$I30,MIN(Staff!$J30,Staff!$L30),IF(BX$4&gt;Staff!$I30,IFERROR(MIN(Staff!$L30,IF(ISNUMBER(BU34),BU34,0)+Staff!$J30),Staff!$J30),0)),IF(Staff!$K30="Annually",IF(BX$4=Staff!$I30,MIN(Staff!$J30,Staff!$L30),IF(BX$4&gt;Staff!$I30,IFERROR(MIN(Staff!$L30,BL34+Staff!$J30),MIN(Staff!$J30,Staff!$L30)),0))))))</f>
        <v>0</v>
      </c>
      <c r="BY34" s="567">
        <f>IF(Staff!$K30="Never",IF(BY$4&gt;=Staff!$I30,MIN(Staff!$J30,Staff!$L30),0),IF(Staff!$K30="Monthly",IF(BY$4=Staff!$I30,MIN(Staff!$J30,Staff!$L30),IF(BY$4&gt;Staff!$I30,MIN(Staff!$L30,BX34+Staff!$J30),0)),IF(Staff!$K30="Quarterly",IF(BY$4=Staff!$I30,MIN(Staff!$J30,Staff!$L30),IF(BY$4&gt;Staff!$I30,IFERROR(MIN(Staff!$L30,IF(ISNUMBER(BV34),BV34,0)+Staff!$J30),Staff!$J30),0)),IF(Staff!$K30="Annually",IF(BY$4=Staff!$I30,MIN(Staff!$J30,Staff!$L30),IF(BY$4&gt;Staff!$I30,IFERROR(MIN(Staff!$L30,BM34+Staff!$J30),MIN(Staff!$J30,Staff!$L30)),0))))))</f>
        <v>0</v>
      </c>
      <c r="BZ34" s="567">
        <f>IF(Staff!$K30="Never",IF(BZ$4&gt;=Staff!$I30,MIN(Staff!$J30,Staff!$L30),0),IF(Staff!$K30="Monthly",IF(BZ$4=Staff!$I30,MIN(Staff!$J30,Staff!$L30),IF(BZ$4&gt;Staff!$I30,MIN(Staff!$L30,BY34+Staff!$J30),0)),IF(Staff!$K30="Quarterly",IF(BZ$4=Staff!$I30,MIN(Staff!$J30,Staff!$L30),IF(BZ$4&gt;Staff!$I30,IFERROR(MIN(Staff!$L30,IF(ISNUMBER(BW34),BW34,0)+Staff!$J30),Staff!$J30),0)),IF(Staff!$K30="Annually",IF(BZ$4=Staff!$I30,MIN(Staff!$J30,Staff!$L30),IF(BZ$4&gt;Staff!$I30,IFERROR(MIN(Staff!$L30,BN34+Staff!$J30),MIN(Staff!$J30,Staff!$L30)),0))))))</f>
        <v>0</v>
      </c>
      <c r="CA34" s="567">
        <f>IF(Staff!$K30="Never",IF(CA$4&gt;=Staff!$I30,MIN(Staff!$J30,Staff!$L30),0),IF(Staff!$K30="Monthly",IF(CA$4=Staff!$I30,MIN(Staff!$J30,Staff!$L30),IF(CA$4&gt;Staff!$I30,MIN(Staff!$L30,BZ34+Staff!$J30),0)),IF(Staff!$K30="Quarterly",IF(CA$4=Staff!$I30,MIN(Staff!$J30,Staff!$L30),IF(CA$4&gt;Staff!$I30,IFERROR(MIN(Staff!$L30,IF(ISNUMBER(BX34),BX34,0)+Staff!$J30),Staff!$J30),0)),IF(Staff!$K30="Annually",IF(CA$4=Staff!$I30,MIN(Staff!$J30,Staff!$L30),IF(CA$4&gt;Staff!$I30,IFERROR(MIN(Staff!$L30,BO34+Staff!$J30),MIN(Staff!$J30,Staff!$L30)),0))))))</f>
        <v>0</v>
      </c>
      <c r="CB34" s="567">
        <f>IF(Staff!$K30="Never",IF(CB$4&gt;=Staff!$I30,MIN(Staff!$J30,Staff!$L30),0),IF(Staff!$K30="Monthly",IF(CB$4=Staff!$I30,MIN(Staff!$J30,Staff!$L30),IF(CB$4&gt;Staff!$I30,MIN(Staff!$L30,CA34+Staff!$J30),0)),IF(Staff!$K30="Quarterly",IF(CB$4=Staff!$I30,MIN(Staff!$J30,Staff!$L30),IF(CB$4&gt;Staff!$I30,IFERROR(MIN(Staff!$L30,IF(ISNUMBER(BY34),BY34,0)+Staff!$J30),Staff!$J30),0)),IF(Staff!$K30="Annually",IF(CB$4=Staff!$I30,MIN(Staff!$J30,Staff!$L30),IF(CB$4&gt;Staff!$I30,IFERROR(MIN(Staff!$L30,BP34+Staff!$J30),MIN(Staff!$J30,Staff!$L30)),0))))))</f>
        <v>0</v>
      </c>
      <c r="CC34" s="567">
        <f>IF(Staff!$K30="Never",IF(CC$4&gt;=Staff!$I30,MIN(Staff!$J30,Staff!$L30),0),IF(Staff!$K30="Monthly",IF(CC$4=Staff!$I30,MIN(Staff!$J30,Staff!$L30),IF(CC$4&gt;Staff!$I30,MIN(Staff!$L30,CB34+Staff!$J30),0)),IF(Staff!$K30="Quarterly",IF(CC$4=Staff!$I30,MIN(Staff!$J30,Staff!$L30),IF(CC$4&gt;Staff!$I30,IFERROR(MIN(Staff!$L30,IF(ISNUMBER(BZ34),BZ34,0)+Staff!$J30),Staff!$J30),0)),IF(Staff!$K30="Annually",IF(CC$4=Staff!$I30,MIN(Staff!$J30,Staff!$L30),IF(CC$4&gt;Staff!$I30,IFERROR(MIN(Staff!$L30,BQ34+Staff!$J30),MIN(Staff!$J30,Staff!$L30)),0))))))</f>
        <v>0</v>
      </c>
      <c r="CD34" s="567">
        <f>IF(Staff!$K30="Never",IF(CD$4&gt;=Staff!$I30,MIN(Staff!$J30,Staff!$L30),0),IF(Staff!$K30="Monthly",IF(CD$4=Staff!$I30,MIN(Staff!$J30,Staff!$L30),IF(CD$4&gt;Staff!$I30,MIN(Staff!$L30,CC34+Staff!$J30),0)),IF(Staff!$K30="Quarterly",IF(CD$4=Staff!$I30,MIN(Staff!$J30,Staff!$L30),IF(CD$4&gt;Staff!$I30,IFERROR(MIN(Staff!$L30,IF(ISNUMBER(CA34),CA34,0)+Staff!$J30),Staff!$J30),0)),IF(Staff!$K30="Annually",IF(CD$4=Staff!$I30,MIN(Staff!$J30,Staff!$L30),IF(CD$4&gt;Staff!$I30,IFERROR(MIN(Staff!$L30,BR34+Staff!$J30),MIN(Staff!$J30,Staff!$L30)),0))))))</f>
        <v>0</v>
      </c>
      <c r="CE34" s="567">
        <f>IF(Staff!$K30="Never",IF(CE$4&gt;=Staff!$I30,MIN(Staff!$J30,Staff!$L30),0),IF(Staff!$K30="Monthly",IF(CE$4=Staff!$I30,MIN(Staff!$J30,Staff!$L30),IF(CE$4&gt;Staff!$I30,MIN(Staff!$L30,CD34+Staff!$J30),0)),IF(Staff!$K30="Quarterly",IF(CE$4=Staff!$I30,MIN(Staff!$J30,Staff!$L30),IF(CE$4&gt;Staff!$I30,IFERROR(MIN(Staff!$L30,IF(ISNUMBER(CB34),CB34,0)+Staff!$J30),Staff!$J30),0)),IF(Staff!$K30="Annually",IF(CE$4=Staff!$I30,MIN(Staff!$J30,Staff!$L30),IF(CE$4&gt;Staff!$I30,IFERROR(MIN(Staff!$L30,BS34+Staff!$J30),MIN(Staff!$J30,Staff!$L30)),0))))))</f>
        <v>0</v>
      </c>
      <c r="CF34" s="567">
        <f>IF(Staff!$K30="Never",IF(CF$4&gt;=Staff!$I30,MIN(Staff!$J30,Staff!$L30),0),IF(Staff!$K30="Monthly",IF(CF$4=Staff!$I30,MIN(Staff!$J30,Staff!$L30),IF(CF$4&gt;Staff!$I30,MIN(Staff!$L30,CE34+Staff!$J30),0)),IF(Staff!$K30="Quarterly",IF(CF$4=Staff!$I30,MIN(Staff!$J30,Staff!$L30),IF(CF$4&gt;Staff!$I30,IFERROR(MIN(Staff!$L30,IF(ISNUMBER(CC34),CC34,0)+Staff!$J30),Staff!$J30),0)),IF(Staff!$K30="Annually",IF(CF$4=Staff!$I30,MIN(Staff!$J30,Staff!$L30),IF(CF$4&gt;Staff!$I30,IFERROR(MIN(Staff!$L30,BT34+Staff!$J30),MIN(Staff!$J30,Staff!$L30)),0))))))</f>
        <v>0</v>
      </c>
      <c r="CG34" s="567">
        <f>IF(Staff!$K30="Never",IF(CG$4&gt;=Staff!$I30,MIN(Staff!$J30,Staff!$L30),0),IF(Staff!$K30="Monthly",IF(CG$4=Staff!$I30,MIN(Staff!$J30,Staff!$L30),IF(CG$4&gt;Staff!$I30,MIN(Staff!$L30,CF34+Staff!$J30),0)),IF(Staff!$K30="Quarterly",IF(CG$4=Staff!$I30,MIN(Staff!$J30,Staff!$L30),IF(CG$4&gt;Staff!$I30,IFERROR(MIN(Staff!$L30,IF(ISNUMBER(CD34),CD34,0)+Staff!$J30),Staff!$J30),0)),IF(Staff!$K30="Annually",IF(CG$4=Staff!$I30,MIN(Staff!$J30,Staff!$L30),IF(CG$4&gt;Staff!$I30,IFERROR(MIN(Staff!$L30,BU34+Staff!$J30),MIN(Staff!$J30,Staff!$L30)),0))))))</f>
        <v>0</v>
      </c>
      <c r="CH34" s="567">
        <f>IF(Staff!$K30="Never",IF(CH$4&gt;=Staff!$I30,MIN(Staff!$J30,Staff!$L30),0),IF(Staff!$K30="Monthly",IF(CH$4=Staff!$I30,MIN(Staff!$J30,Staff!$L30),IF(CH$4&gt;Staff!$I30,MIN(Staff!$L30,CG34+Staff!$J30),0)),IF(Staff!$K30="Quarterly",IF(CH$4=Staff!$I30,MIN(Staff!$J30,Staff!$L30),IF(CH$4&gt;Staff!$I30,IFERROR(MIN(Staff!$L30,IF(ISNUMBER(CE34),CE34,0)+Staff!$J30),Staff!$J30),0)),IF(Staff!$K30="Annually",IF(CH$4=Staff!$I30,MIN(Staff!$J30,Staff!$L30),IF(CH$4&gt;Staff!$I30,IFERROR(MIN(Staff!$L30,BV34+Staff!$J30),MIN(Staff!$J30,Staff!$L30)),0))))))</f>
        <v>0</v>
      </c>
      <c r="CI34" s="567">
        <f>IF(Staff!$K30="Never",IF(CI$4&gt;=Staff!$I30,MIN(Staff!$J30,Staff!$L30),0),IF(Staff!$K30="Monthly",IF(CI$4=Staff!$I30,MIN(Staff!$J30,Staff!$L30),IF(CI$4&gt;Staff!$I30,MIN(Staff!$L30,CH34+Staff!$J30),0)),IF(Staff!$K30="Quarterly",IF(CI$4=Staff!$I30,MIN(Staff!$J30,Staff!$L30),IF(CI$4&gt;Staff!$I30,IFERROR(MIN(Staff!$L30,IF(ISNUMBER(CF34),CF34,0)+Staff!$J30),Staff!$J30),0)),IF(Staff!$K30="Annually",IF(CI$4=Staff!$I30,MIN(Staff!$J30,Staff!$L30),IF(CI$4&gt;Staff!$I30,IFERROR(MIN(Staff!$L30,BW34+Staff!$J30),MIN(Staff!$J30,Staff!$L30)),0))))))</f>
        <v>0</v>
      </c>
    </row>
    <row r="35" spans="1:87" ht="15.75" hidden="1" customHeight="1" outlineLevel="1">
      <c r="A35" s="875" t="str">
        <f>Staff!A31</f>
        <v>Other 2</v>
      </c>
      <c r="B35" s="876"/>
      <c r="C35" s="719" t="s">
        <v>289</v>
      </c>
      <c r="D35" s="567">
        <f>IF(Staff!$K31="Never",IF(D$4&gt;=Staff!$I31,MIN(Staff!$J31,Staff!$L31),0),IF(Staff!$K31="Monthly",IF(D$4=Staff!$I31,MIN(Staff!$J31,Staff!$L31),IF(D$4&gt;Staff!$I31,MIN(Staff!$L31,C35+Staff!$J31),0)),IF(Staff!$K31="Quarterly",IF(D$4=Staff!$I31,MIN(Staff!$J31,Staff!$L31),IF(D$4&gt;Staff!$I31,IFERROR(MIN(Staff!$L31,IF(ISNUMBER(A35),A35,0)+Staff!$J31),Staff!$J31),0)),IF(Staff!$K31="Annually",IF(D$4=Staff!$I31,MIN(Staff!$J31,Staff!$L31),IF(D$4&gt;Staff!$I31,IFERROR(MIN(Staff!$L31,#REF!+Staff!$J31),MIN(Staff!$J31,Staff!$L31)),0))))))</f>
        <v>0</v>
      </c>
      <c r="E35" s="567">
        <f>IF(Staff!$K31="Never",IF(E$4&gt;=Staff!$I31,MIN(Staff!$J31,Staff!$L31),0),IF(Staff!$K31="Monthly",IF(E$4=Staff!$I31,MIN(Staff!$J31,Staff!$L31),IF(E$4&gt;Staff!$I31,MIN(Staff!$L31,D35+Staff!$J31),0)),IF(Staff!$K31="Quarterly",IF(E$4=Staff!$I31,MIN(Staff!$J31,Staff!$L31),IF(E$4&gt;Staff!$I31,IFERROR(MIN(Staff!$L31,IF(ISNUMBER(B35),B35,0)+Staff!$J31),Staff!$J31),0)),IF(Staff!$K31="Annually",IF(E$4=Staff!$I31,MIN(Staff!$J31,Staff!$L31),IF(E$4&gt;Staff!$I31,IFERROR(MIN(Staff!$L31,#REF!+Staff!$J31),MIN(Staff!$J31,Staff!$L31)),0))))))</f>
        <v>0</v>
      </c>
      <c r="F35" s="567">
        <f>IF(Staff!$K31="Never",IF(F$4&gt;=Staff!$I31,MIN(Staff!$J31,Staff!$L31),0),IF(Staff!$K31="Monthly",IF(F$4=Staff!$I31,MIN(Staff!$J31,Staff!$L31),IF(F$4&gt;Staff!$I31,MIN(Staff!$L31,E35+Staff!$J31),0)),IF(Staff!$K31="Quarterly",IF(F$4=Staff!$I31,MIN(Staff!$J31,Staff!$L31),IF(F$4&gt;Staff!$I31,IFERROR(MIN(Staff!$L31,IF(ISNUMBER(C35),C35,0)+Staff!$J31),Staff!$J31),0)),IF(Staff!$K31="Annually",IF(F$4=Staff!$I31,MIN(Staff!$J31,Staff!$L31),IF(F$4&gt;Staff!$I31,IFERROR(MIN(Staff!$L31,#REF!+Staff!$J31),MIN(Staff!$J31,Staff!$L31)),0))))))</f>
        <v>0</v>
      </c>
      <c r="G35" s="567">
        <f>IF(Staff!$K31="Never",IF(G$4&gt;=Staff!$I31,MIN(Staff!$J31,Staff!$L31),0),IF(Staff!$K31="Monthly",IF(G$4=Staff!$I31,MIN(Staff!$J31,Staff!$L31),IF(G$4&gt;Staff!$I31,MIN(Staff!$L31,F35+Staff!$J31),0)),IF(Staff!$K31="Quarterly",IF(G$4=Staff!$I31,MIN(Staff!$J31,Staff!$L31),IF(G$4&gt;Staff!$I31,IFERROR(MIN(Staff!$L31,IF(ISNUMBER(D35),D35,0)+Staff!$J31),Staff!$J31),0)),IF(Staff!$K31="Annually",IF(G$4=Staff!$I31,MIN(Staff!$J31,Staff!$L31),IF(G$4&gt;Staff!$I31,IFERROR(MIN(Staff!$L31,#REF!+Staff!$J31),MIN(Staff!$J31,Staff!$L31)),0))))))</f>
        <v>0</v>
      </c>
      <c r="H35" s="567">
        <f>IF(Staff!$K31="Never",IF(H$4&gt;=Staff!$I31,MIN(Staff!$J31,Staff!$L31),0),IF(Staff!$K31="Monthly",IF(H$4=Staff!$I31,MIN(Staff!$J31,Staff!$L31),IF(H$4&gt;Staff!$I31,MIN(Staff!$L31,G35+Staff!$J31),0)),IF(Staff!$K31="Quarterly",IF(H$4=Staff!$I31,MIN(Staff!$J31,Staff!$L31),IF(H$4&gt;Staff!$I31,IFERROR(MIN(Staff!$L31,IF(ISNUMBER(E35),E35,0)+Staff!$J31),Staff!$J31),0)),IF(Staff!$K31="Annually",IF(H$4=Staff!$I31,MIN(Staff!$J31,Staff!$L31),IF(H$4&gt;Staff!$I31,IFERROR(MIN(Staff!$L31,#REF!+Staff!$J31),MIN(Staff!$J31,Staff!$L31)),0))))))</f>
        <v>0</v>
      </c>
      <c r="I35" s="567">
        <f>IF(Staff!$K31="Never",IF(I$4&gt;=Staff!$I31,MIN(Staff!$J31,Staff!$L31),0),IF(Staff!$K31="Monthly",IF(I$4=Staff!$I31,MIN(Staff!$J31,Staff!$L31),IF(I$4&gt;Staff!$I31,MIN(Staff!$L31,H35+Staff!$J31),0)),IF(Staff!$K31="Quarterly",IF(I$4=Staff!$I31,MIN(Staff!$J31,Staff!$L31),IF(I$4&gt;Staff!$I31,IFERROR(MIN(Staff!$L31,IF(ISNUMBER(F35),F35,0)+Staff!$J31),Staff!$J31),0)),IF(Staff!$K31="Annually",IF(I$4=Staff!$I31,MIN(Staff!$J31,Staff!$L31),IF(I$4&gt;Staff!$I31,IFERROR(MIN(Staff!$L31,#REF!+Staff!$J31),MIN(Staff!$J31,Staff!$L31)),0))))))</f>
        <v>0</v>
      </c>
      <c r="J35" s="567">
        <f>IF(Staff!$K31="Never",IF(J$4&gt;=Staff!$I31,MIN(Staff!$J31,Staff!$L31),0),IF(Staff!$K31="Monthly",IF(J$4=Staff!$I31,MIN(Staff!$J31,Staff!$L31),IF(J$4&gt;Staff!$I31,MIN(Staff!$L31,I35+Staff!$J31),0)),IF(Staff!$K31="Quarterly",IF(J$4=Staff!$I31,MIN(Staff!$J31,Staff!$L31),IF(J$4&gt;Staff!$I31,IFERROR(MIN(Staff!$L31,IF(ISNUMBER(G35),G35,0)+Staff!$J31),Staff!$J31),0)),IF(Staff!$K31="Annually",IF(J$4=Staff!$I31,MIN(Staff!$J31,Staff!$L31),IF(J$4&gt;Staff!$I31,IFERROR(MIN(Staff!$L31,#REF!+Staff!$J31),MIN(Staff!$J31,Staff!$L31)),0))))))</f>
        <v>0</v>
      </c>
      <c r="K35" s="567">
        <f>IF(Staff!$K31="Never",IF(K$4&gt;=Staff!$I31,MIN(Staff!$J31,Staff!$L31),0),IF(Staff!$K31="Monthly",IF(K$4=Staff!$I31,MIN(Staff!$J31,Staff!$L31),IF(K$4&gt;Staff!$I31,MIN(Staff!$L31,J35+Staff!$J31),0)),IF(Staff!$K31="Quarterly",IF(K$4=Staff!$I31,MIN(Staff!$J31,Staff!$L31),IF(K$4&gt;Staff!$I31,IFERROR(MIN(Staff!$L31,IF(ISNUMBER(H35),H35,0)+Staff!$J31),Staff!$J31),0)),IF(Staff!$K31="Annually",IF(K$4=Staff!$I31,MIN(Staff!$J31,Staff!$L31),IF(K$4&gt;Staff!$I31,IFERROR(MIN(Staff!$L31,#REF!+Staff!$J31),MIN(Staff!$J31,Staff!$L31)),0))))))</f>
        <v>0</v>
      </c>
      <c r="L35" s="567">
        <f>IF(Staff!$K31="Never",IF(L$4&gt;=Staff!$I31,MIN(Staff!$J31,Staff!$L31),0),IF(Staff!$K31="Monthly",IF(L$4=Staff!$I31,MIN(Staff!$J31,Staff!$L31),IF(L$4&gt;Staff!$I31,MIN(Staff!$L31,K35+Staff!$J31),0)),IF(Staff!$K31="Quarterly",IF(L$4=Staff!$I31,MIN(Staff!$J31,Staff!$L31),IF(L$4&gt;Staff!$I31,IFERROR(MIN(Staff!$L31,IF(ISNUMBER(I35),I35,0)+Staff!$J31),Staff!$J31),0)),IF(Staff!$K31="Annually",IF(L$4=Staff!$I31,MIN(Staff!$J31,Staff!$L31),IF(L$4&gt;Staff!$I31,IFERROR(MIN(Staff!$L31,#REF!+Staff!$J31),MIN(Staff!$J31,Staff!$L31)),0))))))</f>
        <v>0</v>
      </c>
      <c r="M35" s="567">
        <f>IF(Staff!$K31="Never",IF(M$4&gt;=Staff!$I31,MIN(Staff!$J31,Staff!$L31),0),IF(Staff!$K31="Monthly",IF(M$4=Staff!$I31,MIN(Staff!$J31,Staff!$L31),IF(M$4&gt;Staff!$I31,MIN(Staff!$L31,L35+Staff!$J31),0)),IF(Staff!$K31="Quarterly",IF(M$4=Staff!$I31,MIN(Staff!$J31,Staff!$L31),IF(M$4&gt;Staff!$I31,IFERROR(MIN(Staff!$L31,IF(ISNUMBER(J35),J35,0)+Staff!$J31),Staff!$J31),0)),IF(Staff!$K31="Annually",IF(M$4=Staff!$I31,MIN(Staff!$J31,Staff!$L31),IF(M$4&gt;Staff!$I31,IFERROR(MIN(Staff!$L31,A35+Staff!$J31),MIN(Staff!$J31,Staff!$L31)),0))))))</f>
        <v>0</v>
      </c>
      <c r="N35" s="567">
        <f>IF(Staff!$K31="Never",IF(N$4&gt;=Staff!$I31,MIN(Staff!$J31,Staff!$L31),0),IF(Staff!$K31="Monthly",IF(N$4=Staff!$I31,MIN(Staff!$J31,Staff!$L31),IF(N$4&gt;Staff!$I31,MIN(Staff!$L31,M35+Staff!$J31),0)),IF(Staff!$K31="Quarterly",IF(N$4=Staff!$I31,MIN(Staff!$J31,Staff!$L31),IF(N$4&gt;Staff!$I31,IFERROR(MIN(Staff!$L31,IF(ISNUMBER(K35),K35,0)+Staff!$J31),Staff!$J31),0)),IF(Staff!$K31="Annually",IF(N$4=Staff!$I31,MIN(Staff!$J31,Staff!$L31),IF(N$4&gt;Staff!$I31,IFERROR(MIN(Staff!$L31,B35+Staff!$J31),MIN(Staff!$J31,Staff!$L31)),0))))))</f>
        <v>0</v>
      </c>
      <c r="O35" s="567">
        <f>IF(Staff!$K31="Never",IF(O$4&gt;=Staff!$I31,MIN(Staff!$J31,Staff!$L31),0),IF(Staff!$K31="Monthly",IF(O$4=Staff!$I31,MIN(Staff!$J31,Staff!$L31),IF(O$4&gt;Staff!$I31,MIN(Staff!$L31,N35+Staff!$J31),0)),IF(Staff!$K31="Quarterly",IF(O$4=Staff!$I31,MIN(Staff!$J31,Staff!$L31),IF(O$4&gt;Staff!$I31,IFERROR(MIN(Staff!$L31,IF(ISNUMBER(L35),L35,0)+Staff!$J31),Staff!$J31),0)),IF(Staff!$K31="Annually",IF(O$4=Staff!$I31,MIN(Staff!$J31,Staff!$L31),IF(O$4&gt;Staff!$I31,IFERROR(MIN(Staff!$L31,C35+Staff!$J31),MIN(Staff!$J31,Staff!$L31)),0))))))</f>
        <v>0</v>
      </c>
      <c r="P35" s="567">
        <f>IF(Staff!$K31="Never",IF(P$4&gt;=Staff!$I31,MIN(Staff!$J31,Staff!$L31),0),IF(Staff!$K31="Monthly",IF(P$4=Staff!$I31,MIN(Staff!$J31,Staff!$L31),IF(P$4&gt;Staff!$I31,MIN(Staff!$L31,O35+Staff!$J31),0)),IF(Staff!$K31="Quarterly",IF(P$4=Staff!$I31,MIN(Staff!$J31,Staff!$L31),IF(P$4&gt;Staff!$I31,IFERROR(MIN(Staff!$L31,IF(ISNUMBER(M35),M35,0)+Staff!$J31),Staff!$J31),0)),IF(Staff!$K31="Annually",IF(P$4=Staff!$I31,MIN(Staff!$J31,Staff!$L31),IF(P$4&gt;Staff!$I31,IFERROR(MIN(Staff!$L31,D35+Staff!$J31),MIN(Staff!$J31,Staff!$L31)),0))))))</f>
        <v>0</v>
      </c>
      <c r="Q35" s="567">
        <f>IF(Staff!$K31="Never",IF(Q$4&gt;=Staff!$I31,MIN(Staff!$J31,Staff!$L31),0),IF(Staff!$K31="Monthly",IF(Q$4=Staff!$I31,MIN(Staff!$J31,Staff!$L31),IF(Q$4&gt;Staff!$I31,MIN(Staff!$L31,P35+Staff!$J31),0)),IF(Staff!$K31="Quarterly",IF(Q$4=Staff!$I31,MIN(Staff!$J31,Staff!$L31),IF(Q$4&gt;Staff!$I31,IFERROR(MIN(Staff!$L31,IF(ISNUMBER(N35),N35,0)+Staff!$J31),Staff!$J31),0)),IF(Staff!$K31="Annually",IF(Q$4=Staff!$I31,MIN(Staff!$J31,Staff!$L31),IF(Q$4&gt;Staff!$I31,IFERROR(MIN(Staff!$L31,E35+Staff!$J31),MIN(Staff!$J31,Staff!$L31)),0))))))</f>
        <v>0</v>
      </c>
      <c r="R35" s="567">
        <f>IF(Staff!$K31="Never",IF(R$4&gt;=Staff!$I31,MIN(Staff!$J31,Staff!$L31),0),IF(Staff!$K31="Monthly",IF(R$4=Staff!$I31,MIN(Staff!$J31,Staff!$L31),IF(R$4&gt;Staff!$I31,MIN(Staff!$L31,Q35+Staff!$J31),0)),IF(Staff!$K31="Quarterly",IF(R$4=Staff!$I31,MIN(Staff!$J31,Staff!$L31),IF(R$4&gt;Staff!$I31,IFERROR(MIN(Staff!$L31,IF(ISNUMBER(O35),O35,0)+Staff!$J31),Staff!$J31),0)),IF(Staff!$K31="Annually",IF(R$4=Staff!$I31,MIN(Staff!$J31,Staff!$L31),IF(R$4&gt;Staff!$I31,IFERROR(MIN(Staff!$L31,F35+Staff!$J31),MIN(Staff!$J31,Staff!$L31)),0))))))</f>
        <v>0</v>
      </c>
      <c r="S35" s="567">
        <f>IF(Staff!$K31="Never",IF(S$4&gt;=Staff!$I31,MIN(Staff!$J31,Staff!$L31),0),IF(Staff!$K31="Monthly",IF(S$4=Staff!$I31,MIN(Staff!$J31,Staff!$L31),IF(S$4&gt;Staff!$I31,MIN(Staff!$L31,R35+Staff!$J31),0)),IF(Staff!$K31="Quarterly",IF(S$4=Staff!$I31,MIN(Staff!$J31,Staff!$L31),IF(S$4&gt;Staff!$I31,IFERROR(MIN(Staff!$L31,IF(ISNUMBER(P35),P35,0)+Staff!$J31),Staff!$J31),0)),IF(Staff!$K31="Annually",IF(S$4=Staff!$I31,MIN(Staff!$J31,Staff!$L31),IF(S$4&gt;Staff!$I31,IFERROR(MIN(Staff!$L31,G35+Staff!$J31),MIN(Staff!$J31,Staff!$L31)),0))))))</f>
        <v>0</v>
      </c>
      <c r="T35" s="567">
        <f>IF(Staff!$K31="Never",IF(T$4&gt;=Staff!$I31,MIN(Staff!$J31,Staff!$L31),0),IF(Staff!$K31="Monthly",IF(T$4=Staff!$I31,MIN(Staff!$J31,Staff!$L31),IF(T$4&gt;Staff!$I31,MIN(Staff!$L31,S35+Staff!$J31),0)),IF(Staff!$K31="Quarterly",IF(T$4=Staff!$I31,MIN(Staff!$J31,Staff!$L31),IF(T$4&gt;Staff!$I31,IFERROR(MIN(Staff!$L31,IF(ISNUMBER(Q35),Q35,0)+Staff!$J31),Staff!$J31),0)),IF(Staff!$K31="Annually",IF(T$4=Staff!$I31,MIN(Staff!$J31,Staff!$L31),IF(T$4&gt;Staff!$I31,IFERROR(MIN(Staff!$L31,H35+Staff!$J31),MIN(Staff!$J31,Staff!$L31)),0))))))</f>
        <v>0</v>
      </c>
      <c r="U35" s="567">
        <f>IF(Staff!$K31="Never",IF(U$4&gt;=Staff!$I31,MIN(Staff!$J31,Staff!$L31),0),IF(Staff!$K31="Monthly",IF(U$4=Staff!$I31,MIN(Staff!$J31,Staff!$L31),IF(U$4&gt;Staff!$I31,MIN(Staff!$L31,T35+Staff!$J31),0)),IF(Staff!$K31="Quarterly",IF(U$4=Staff!$I31,MIN(Staff!$J31,Staff!$L31),IF(U$4&gt;Staff!$I31,IFERROR(MIN(Staff!$L31,IF(ISNUMBER(R35),R35,0)+Staff!$J31),Staff!$J31),0)),IF(Staff!$K31="Annually",IF(U$4=Staff!$I31,MIN(Staff!$J31,Staff!$L31),IF(U$4&gt;Staff!$I31,IFERROR(MIN(Staff!$L31,I35+Staff!$J31),MIN(Staff!$J31,Staff!$L31)),0))))))</f>
        <v>0</v>
      </c>
      <c r="V35" s="567">
        <f>IF(Staff!$K31="Never",IF(V$4&gt;=Staff!$I31,MIN(Staff!$J31,Staff!$L31),0),IF(Staff!$K31="Monthly",IF(V$4=Staff!$I31,MIN(Staff!$J31,Staff!$L31),IF(V$4&gt;Staff!$I31,MIN(Staff!$L31,U35+Staff!$J31),0)),IF(Staff!$K31="Quarterly",IF(V$4=Staff!$I31,MIN(Staff!$J31,Staff!$L31),IF(V$4&gt;Staff!$I31,IFERROR(MIN(Staff!$L31,IF(ISNUMBER(S35),S35,0)+Staff!$J31),Staff!$J31),0)),IF(Staff!$K31="Annually",IF(V$4=Staff!$I31,MIN(Staff!$J31,Staff!$L31),IF(V$4&gt;Staff!$I31,IFERROR(MIN(Staff!$L31,J35+Staff!$J31),MIN(Staff!$J31,Staff!$L31)),0))))))</f>
        <v>0</v>
      </c>
      <c r="W35" s="567">
        <f>IF(Staff!$K31="Never",IF(W$4&gt;=Staff!$I31,MIN(Staff!$J31,Staff!$L31),0),IF(Staff!$K31="Monthly",IF(W$4=Staff!$I31,MIN(Staff!$J31,Staff!$L31),IF(W$4&gt;Staff!$I31,MIN(Staff!$L31,V35+Staff!$J31),0)),IF(Staff!$K31="Quarterly",IF(W$4=Staff!$I31,MIN(Staff!$J31,Staff!$L31),IF(W$4&gt;Staff!$I31,IFERROR(MIN(Staff!$L31,IF(ISNUMBER(T35),T35,0)+Staff!$J31),Staff!$J31),0)),IF(Staff!$K31="Annually",IF(W$4=Staff!$I31,MIN(Staff!$J31,Staff!$L31),IF(W$4&gt;Staff!$I31,IFERROR(MIN(Staff!$L31,K35+Staff!$J31),MIN(Staff!$J31,Staff!$L31)),0))))))</f>
        <v>0</v>
      </c>
      <c r="X35" s="567">
        <f>IF(Staff!$K31="Never",IF(X$4&gt;=Staff!$I31,MIN(Staff!$J31,Staff!$L31),0),IF(Staff!$K31="Monthly",IF(X$4=Staff!$I31,MIN(Staff!$J31,Staff!$L31),IF(X$4&gt;Staff!$I31,MIN(Staff!$L31,W35+Staff!$J31),0)),IF(Staff!$K31="Quarterly",IF(X$4=Staff!$I31,MIN(Staff!$J31,Staff!$L31),IF(X$4&gt;Staff!$I31,IFERROR(MIN(Staff!$L31,IF(ISNUMBER(U35),U35,0)+Staff!$J31),Staff!$J31),0)),IF(Staff!$K31="Annually",IF(X$4=Staff!$I31,MIN(Staff!$J31,Staff!$L31),IF(X$4&gt;Staff!$I31,IFERROR(MIN(Staff!$L31,L35+Staff!$J31),MIN(Staff!$J31,Staff!$L31)),0))))))</f>
        <v>0</v>
      </c>
      <c r="Y35" s="567">
        <f>IF(Staff!$K31="Never",IF(Y$4&gt;=Staff!$I31,MIN(Staff!$J31,Staff!$L31),0),IF(Staff!$K31="Monthly",IF(Y$4=Staff!$I31,MIN(Staff!$J31,Staff!$L31),IF(Y$4&gt;Staff!$I31,MIN(Staff!$L31,X35+Staff!$J31),0)),IF(Staff!$K31="Quarterly",IF(Y$4=Staff!$I31,MIN(Staff!$J31,Staff!$L31),IF(Y$4&gt;Staff!$I31,IFERROR(MIN(Staff!$L31,IF(ISNUMBER(V35),V35,0)+Staff!$J31),Staff!$J31),0)),IF(Staff!$K31="Annually",IF(Y$4=Staff!$I31,MIN(Staff!$J31,Staff!$L31),IF(Y$4&gt;Staff!$I31,IFERROR(MIN(Staff!$L31,M35+Staff!$J31),MIN(Staff!$J31,Staff!$L31)),0))))))</f>
        <v>0</v>
      </c>
      <c r="Z35" s="567">
        <f>IF(Staff!$K31="Never",IF(Z$4&gt;=Staff!$I31,MIN(Staff!$J31,Staff!$L31),0),IF(Staff!$K31="Monthly",IF(Z$4=Staff!$I31,MIN(Staff!$J31,Staff!$L31),IF(Z$4&gt;Staff!$I31,MIN(Staff!$L31,Y35+Staff!$J31),0)),IF(Staff!$K31="Quarterly",IF(Z$4=Staff!$I31,MIN(Staff!$J31,Staff!$L31),IF(Z$4&gt;Staff!$I31,IFERROR(MIN(Staff!$L31,IF(ISNUMBER(W35),W35,0)+Staff!$J31),Staff!$J31),0)),IF(Staff!$K31="Annually",IF(Z$4=Staff!$I31,MIN(Staff!$J31,Staff!$L31),IF(Z$4&gt;Staff!$I31,IFERROR(MIN(Staff!$L31,N35+Staff!$J31),MIN(Staff!$J31,Staff!$L31)),0))))))</f>
        <v>0</v>
      </c>
      <c r="AA35" s="567">
        <f>IF(Staff!$K31="Never",IF(AA$4&gt;=Staff!$I31,MIN(Staff!$J31,Staff!$L31),0),IF(Staff!$K31="Monthly",IF(AA$4=Staff!$I31,MIN(Staff!$J31,Staff!$L31),IF(AA$4&gt;Staff!$I31,MIN(Staff!$L31,Z35+Staff!$J31),0)),IF(Staff!$K31="Quarterly",IF(AA$4=Staff!$I31,MIN(Staff!$J31,Staff!$L31),IF(AA$4&gt;Staff!$I31,IFERROR(MIN(Staff!$L31,IF(ISNUMBER(X35),X35,0)+Staff!$J31),Staff!$J31),0)),IF(Staff!$K31="Annually",IF(AA$4=Staff!$I31,MIN(Staff!$J31,Staff!$L31),IF(AA$4&gt;Staff!$I31,IFERROR(MIN(Staff!$L31,O35+Staff!$J31),MIN(Staff!$J31,Staff!$L31)),0))))))</f>
        <v>0</v>
      </c>
      <c r="AB35" s="567">
        <f>IF(Staff!$K31="Never",IF(AB$4&gt;=Staff!$I31,MIN(Staff!$J31,Staff!$L31),0),IF(Staff!$K31="Monthly",IF(AB$4=Staff!$I31,MIN(Staff!$J31,Staff!$L31),IF(AB$4&gt;Staff!$I31,MIN(Staff!$L31,AA35+Staff!$J31),0)),IF(Staff!$K31="Quarterly",IF(AB$4=Staff!$I31,MIN(Staff!$J31,Staff!$L31),IF(AB$4&gt;Staff!$I31,IFERROR(MIN(Staff!$L31,IF(ISNUMBER(Y35),Y35,0)+Staff!$J31),Staff!$J31),0)),IF(Staff!$K31="Annually",IF(AB$4=Staff!$I31,MIN(Staff!$J31,Staff!$L31),IF(AB$4&gt;Staff!$I31,IFERROR(MIN(Staff!$L31,P35+Staff!$J31),MIN(Staff!$J31,Staff!$L31)),0))))))</f>
        <v>0</v>
      </c>
      <c r="AC35" s="567">
        <f>IF(Staff!$K31="Never",IF(AC$4&gt;=Staff!$I31,MIN(Staff!$J31,Staff!$L31),0),IF(Staff!$K31="Monthly",IF(AC$4=Staff!$I31,MIN(Staff!$J31,Staff!$L31),IF(AC$4&gt;Staff!$I31,MIN(Staff!$L31,AB35+Staff!$J31),0)),IF(Staff!$K31="Quarterly",IF(AC$4=Staff!$I31,MIN(Staff!$J31,Staff!$L31),IF(AC$4&gt;Staff!$I31,IFERROR(MIN(Staff!$L31,IF(ISNUMBER(Z35),Z35,0)+Staff!$J31),Staff!$J31),0)),IF(Staff!$K31="Annually",IF(AC$4=Staff!$I31,MIN(Staff!$J31,Staff!$L31),IF(AC$4&gt;Staff!$I31,IFERROR(MIN(Staff!$L31,Q35+Staff!$J31),MIN(Staff!$J31,Staff!$L31)),0))))))</f>
        <v>0</v>
      </c>
      <c r="AD35" s="567">
        <f>IF(Staff!$K31="Never",IF(AD$4&gt;=Staff!$I31,MIN(Staff!$J31,Staff!$L31),0),IF(Staff!$K31="Monthly",IF(AD$4=Staff!$I31,MIN(Staff!$J31,Staff!$L31),IF(AD$4&gt;Staff!$I31,MIN(Staff!$L31,AC35+Staff!$J31),0)),IF(Staff!$K31="Quarterly",IF(AD$4=Staff!$I31,MIN(Staff!$J31,Staff!$L31),IF(AD$4&gt;Staff!$I31,IFERROR(MIN(Staff!$L31,IF(ISNUMBER(AA35),AA35,0)+Staff!$J31),Staff!$J31),0)),IF(Staff!$K31="Annually",IF(AD$4=Staff!$I31,MIN(Staff!$J31,Staff!$L31),IF(AD$4&gt;Staff!$I31,IFERROR(MIN(Staff!$L31,R35+Staff!$J31),MIN(Staff!$J31,Staff!$L31)),0))))))</f>
        <v>0</v>
      </c>
      <c r="AE35" s="567">
        <f>IF(Staff!$K31="Never",IF(AE$4&gt;=Staff!$I31,MIN(Staff!$J31,Staff!$L31),0),IF(Staff!$K31="Monthly",IF(AE$4=Staff!$I31,MIN(Staff!$J31,Staff!$L31),IF(AE$4&gt;Staff!$I31,MIN(Staff!$L31,AD35+Staff!$J31),0)),IF(Staff!$K31="Quarterly",IF(AE$4=Staff!$I31,MIN(Staff!$J31,Staff!$L31),IF(AE$4&gt;Staff!$I31,IFERROR(MIN(Staff!$L31,IF(ISNUMBER(AB35),AB35,0)+Staff!$J31),Staff!$J31),0)),IF(Staff!$K31="Annually",IF(AE$4=Staff!$I31,MIN(Staff!$J31,Staff!$L31),IF(AE$4&gt;Staff!$I31,IFERROR(MIN(Staff!$L31,S35+Staff!$J31),MIN(Staff!$J31,Staff!$L31)),0))))))</f>
        <v>0</v>
      </c>
      <c r="AF35" s="567">
        <f>IF(Staff!$K31="Never",IF(AF$4&gt;=Staff!$I31,MIN(Staff!$J31,Staff!$L31),0),IF(Staff!$K31="Monthly",IF(AF$4=Staff!$I31,MIN(Staff!$J31,Staff!$L31),IF(AF$4&gt;Staff!$I31,MIN(Staff!$L31,AE35+Staff!$J31),0)),IF(Staff!$K31="Quarterly",IF(AF$4=Staff!$I31,MIN(Staff!$J31,Staff!$L31),IF(AF$4&gt;Staff!$I31,IFERROR(MIN(Staff!$L31,IF(ISNUMBER(AC35),AC35,0)+Staff!$J31),Staff!$J31),0)),IF(Staff!$K31="Annually",IF(AF$4=Staff!$I31,MIN(Staff!$J31,Staff!$L31),IF(AF$4&gt;Staff!$I31,IFERROR(MIN(Staff!$L31,T35+Staff!$J31),MIN(Staff!$J31,Staff!$L31)),0))))))</f>
        <v>0</v>
      </c>
      <c r="AG35" s="567">
        <f>IF(Staff!$K31="Never",IF(AG$4&gt;=Staff!$I31,MIN(Staff!$J31,Staff!$L31),0),IF(Staff!$K31="Monthly",IF(AG$4=Staff!$I31,MIN(Staff!$J31,Staff!$L31),IF(AG$4&gt;Staff!$I31,MIN(Staff!$L31,AF35+Staff!$J31),0)),IF(Staff!$K31="Quarterly",IF(AG$4=Staff!$I31,MIN(Staff!$J31,Staff!$L31),IF(AG$4&gt;Staff!$I31,IFERROR(MIN(Staff!$L31,IF(ISNUMBER(AD35),AD35,0)+Staff!$J31),Staff!$J31),0)),IF(Staff!$K31="Annually",IF(AG$4=Staff!$I31,MIN(Staff!$J31,Staff!$L31),IF(AG$4&gt;Staff!$I31,IFERROR(MIN(Staff!$L31,U35+Staff!$J31),MIN(Staff!$J31,Staff!$L31)),0))))))</f>
        <v>0</v>
      </c>
      <c r="AH35" s="567">
        <f>IF(Staff!$K31="Never",IF(AH$4&gt;=Staff!$I31,MIN(Staff!$J31,Staff!$L31),0),IF(Staff!$K31="Monthly",IF(AH$4=Staff!$I31,MIN(Staff!$J31,Staff!$L31),IF(AH$4&gt;Staff!$I31,MIN(Staff!$L31,AG35+Staff!$J31),0)),IF(Staff!$K31="Quarterly",IF(AH$4=Staff!$I31,MIN(Staff!$J31,Staff!$L31),IF(AH$4&gt;Staff!$I31,IFERROR(MIN(Staff!$L31,IF(ISNUMBER(AE35),AE35,0)+Staff!$J31),Staff!$J31),0)),IF(Staff!$K31="Annually",IF(AH$4=Staff!$I31,MIN(Staff!$J31,Staff!$L31),IF(AH$4&gt;Staff!$I31,IFERROR(MIN(Staff!$L31,V35+Staff!$J31),MIN(Staff!$J31,Staff!$L31)),0))))))</f>
        <v>0</v>
      </c>
      <c r="AI35" s="567">
        <f>IF(Staff!$K31="Never",IF(AI$4&gt;=Staff!$I31,MIN(Staff!$J31,Staff!$L31),0),IF(Staff!$K31="Monthly",IF(AI$4=Staff!$I31,MIN(Staff!$J31,Staff!$L31),IF(AI$4&gt;Staff!$I31,MIN(Staff!$L31,AH35+Staff!$J31),0)),IF(Staff!$K31="Quarterly",IF(AI$4=Staff!$I31,MIN(Staff!$J31,Staff!$L31),IF(AI$4&gt;Staff!$I31,IFERROR(MIN(Staff!$L31,IF(ISNUMBER(AF35),AF35,0)+Staff!$J31),Staff!$J31),0)),IF(Staff!$K31="Annually",IF(AI$4=Staff!$I31,MIN(Staff!$J31,Staff!$L31),IF(AI$4&gt;Staff!$I31,IFERROR(MIN(Staff!$L31,W35+Staff!$J31),MIN(Staff!$J31,Staff!$L31)),0))))))</f>
        <v>0</v>
      </c>
      <c r="AJ35" s="567">
        <f>IF(Staff!$K31="Never",IF(AJ$4&gt;=Staff!$I31,MIN(Staff!$J31,Staff!$L31),0),IF(Staff!$K31="Monthly",IF(AJ$4=Staff!$I31,MIN(Staff!$J31,Staff!$L31),IF(AJ$4&gt;Staff!$I31,MIN(Staff!$L31,AI35+Staff!$J31),0)),IF(Staff!$K31="Quarterly",IF(AJ$4=Staff!$I31,MIN(Staff!$J31,Staff!$L31),IF(AJ$4&gt;Staff!$I31,IFERROR(MIN(Staff!$L31,IF(ISNUMBER(AG35),AG35,0)+Staff!$J31),Staff!$J31),0)),IF(Staff!$K31="Annually",IF(AJ$4=Staff!$I31,MIN(Staff!$J31,Staff!$L31),IF(AJ$4&gt;Staff!$I31,IFERROR(MIN(Staff!$L31,X35+Staff!$J31),MIN(Staff!$J31,Staff!$L31)),0))))))</f>
        <v>0</v>
      </c>
      <c r="AK35" s="567">
        <f>IF(Staff!$K31="Never",IF(AK$4&gt;=Staff!$I31,MIN(Staff!$J31,Staff!$L31),0),IF(Staff!$K31="Monthly",IF(AK$4=Staff!$I31,MIN(Staff!$J31,Staff!$L31),IF(AK$4&gt;Staff!$I31,MIN(Staff!$L31,AJ35+Staff!$J31),0)),IF(Staff!$K31="Quarterly",IF(AK$4=Staff!$I31,MIN(Staff!$J31,Staff!$L31),IF(AK$4&gt;Staff!$I31,IFERROR(MIN(Staff!$L31,IF(ISNUMBER(AH35),AH35,0)+Staff!$J31),Staff!$J31),0)),IF(Staff!$K31="Annually",IF(AK$4=Staff!$I31,MIN(Staff!$J31,Staff!$L31),IF(AK$4&gt;Staff!$I31,IFERROR(MIN(Staff!$L31,Y35+Staff!$J31),MIN(Staff!$J31,Staff!$L31)),0))))))</f>
        <v>0</v>
      </c>
      <c r="AL35" s="567">
        <f>IF(Staff!$K31="Never",IF(AL$4&gt;=Staff!$I31,MIN(Staff!$J31,Staff!$L31),0),IF(Staff!$K31="Monthly",IF(AL$4=Staff!$I31,MIN(Staff!$J31,Staff!$L31),IF(AL$4&gt;Staff!$I31,MIN(Staff!$L31,AK35+Staff!$J31),0)),IF(Staff!$K31="Quarterly",IF(AL$4=Staff!$I31,MIN(Staff!$J31,Staff!$L31),IF(AL$4&gt;Staff!$I31,IFERROR(MIN(Staff!$L31,IF(ISNUMBER(AI35),AI35,0)+Staff!$J31),Staff!$J31),0)),IF(Staff!$K31="Annually",IF(AL$4=Staff!$I31,MIN(Staff!$J31,Staff!$L31),IF(AL$4&gt;Staff!$I31,IFERROR(MIN(Staff!$L31,Z35+Staff!$J31),MIN(Staff!$J31,Staff!$L31)),0))))))</f>
        <v>0</v>
      </c>
      <c r="AM35" s="567">
        <f>IF(Staff!$K31="Never",IF(AM$4&gt;=Staff!$I31,MIN(Staff!$J31,Staff!$L31),0),IF(Staff!$K31="Monthly",IF(AM$4=Staff!$I31,MIN(Staff!$J31,Staff!$L31),IF(AM$4&gt;Staff!$I31,MIN(Staff!$L31,AL35+Staff!$J31),0)),IF(Staff!$K31="Quarterly",IF(AM$4=Staff!$I31,MIN(Staff!$J31,Staff!$L31),IF(AM$4&gt;Staff!$I31,IFERROR(MIN(Staff!$L31,IF(ISNUMBER(AJ35),AJ35,0)+Staff!$J31),Staff!$J31),0)),IF(Staff!$K31="Annually",IF(AM$4=Staff!$I31,MIN(Staff!$J31,Staff!$L31),IF(AM$4&gt;Staff!$I31,IFERROR(MIN(Staff!$L31,AA35+Staff!$J31),MIN(Staff!$J31,Staff!$L31)),0))))))</f>
        <v>0</v>
      </c>
      <c r="AN35" s="567">
        <f>IF(Staff!$K31="Never",IF(AN$4&gt;=Staff!$I31,MIN(Staff!$J31,Staff!$L31),0),IF(Staff!$K31="Monthly",IF(AN$4=Staff!$I31,MIN(Staff!$J31,Staff!$L31),IF(AN$4&gt;Staff!$I31,MIN(Staff!$L31,AM35+Staff!$J31),0)),IF(Staff!$K31="Quarterly",IF(AN$4=Staff!$I31,MIN(Staff!$J31,Staff!$L31),IF(AN$4&gt;Staff!$I31,IFERROR(MIN(Staff!$L31,IF(ISNUMBER(AK35),AK35,0)+Staff!$J31),Staff!$J31),0)),IF(Staff!$K31="Annually",IF(AN$4=Staff!$I31,MIN(Staff!$J31,Staff!$L31),IF(AN$4&gt;Staff!$I31,IFERROR(MIN(Staff!$L31,AB35+Staff!$J31),MIN(Staff!$J31,Staff!$L31)),0))))))</f>
        <v>0</v>
      </c>
      <c r="AO35" s="567">
        <f>IF(Staff!$K31="Never",IF(AO$4&gt;=Staff!$I31,MIN(Staff!$J31,Staff!$L31),0),IF(Staff!$K31="Monthly",IF(AO$4=Staff!$I31,MIN(Staff!$J31,Staff!$L31),IF(AO$4&gt;Staff!$I31,MIN(Staff!$L31,AN35+Staff!$J31),0)),IF(Staff!$K31="Quarterly",IF(AO$4=Staff!$I31,MIN(Staff!$J31,Staff!$L31),IF(AO$4&gt;Staff!$I31,IFERROR(MIN(Staff!$L31,IF(ISNUMBER(AL35),AL35,0)+Staff!$J31),Staff!$J31),0)),IF(Staff!$K31="Annually",IF(AO$4=Staff!$I31,MIN(Staff!$J31,Staff!$L31),IF(AO$4&gt;Staff!$I31,IFERROR(MIN(Staff!$L31,AC35+Staff!$J31),MIN(Staff!$J31,Staff!$L31)),0))))))</f>
        <v>0</v>
      </c>
      <c r="AP35" s="567">
        <f>IF(Staff!$K31="Never",IF(AP$4&gt;=Staff!$I31,MIN(Staff!$J31,Staff!$L31),0),IF(Staff!$K31="Monthly",IF(AP$4=Staff!$I31,MIN(Staff!$J31,Staff!$L31),IF(AP$4&gt;Staff!$I31,MIN(Staff!$L31,AO35+Staff!$J31),0)),IF(Staff!$K31="Quarterly",IF(AP$4=Staff!$I31,MIN(Staff!$J31,Staff!$L31),IF(AP$4&gt;Staff!$I31,IFERROR(MIN(Staff!$L31,IF(ISNUMBER(AM35),AM35,0)+Staff!$J31),Staff!$J31),0)),IF(Staff!$K31="Annually",IF(AP$4=Staff!$I31,MIN(Staff!$J31,Staff!$L31),IF(AP$4&gt;Staff!$I31,IFERROR(MIN(Staff!$L31,AD35+Staff!$J31),MIN(Staff!$J31,Staff!$L31)),0))))))</f>
        <v>0</v>
      </c>
      <c r="AQ35" s="567">
        <f>IF(Staff!$K31="Never",IF(AQ$4&gt;=Staff!$I31,MIN(Staff!$J31,Staff!$L31),0),IF(Staff!$K31="Monthly",IF(AQ$4=Staff!$I31,MIN(Staff!$J31,Staff!$L31),IF(AQ$4&gt;Staff!$I31,MIN(Staff!$L31,AP35+Staff!$J31),0)),IF(Staff!$K31="Quarterly",IF(AQ$4=Staff!$I31,MIN(Staff!$J31,Staff!$L31),IF(AQ$4&gt;Staff!$I31,IFERROR(MIN(Staff!$L31,IF(ISNUMBER(AN35),AN35,0)+Staff!$J31),Staff!$J31),0)),IF(Staff!$K31="Annually",IF(AQ$4=Staff!$I31,MIN(Staff!$J31,Staff!$L31),IF(AQ$4&gt;Staff!$I31,IFERROR(MIN(Staff!$L31,AE35+Staff!$J31),MIN(Staff!$J31,Staff!$L31)),0))))))</f>
        <v>0</v>
      </c>
      <c r="AR35" s="567">
        <f>IF(Staff!$K31="Never",IF(AR$4&gt;=Staff!$I31,MIN(Staff!$J31,Staff!$L31),0),IF(Staff!$K31="Monthly",IF(AR$4=Staff!$I31,MIN(Staff!$J31,Staff!$L31),IF(AR$4&gt;Staff!$I31,MIN(Staff!$L31,AQ35+Staff!$J31),0)),IF(Staff!$K31="Quarterly",IF(AR$4=Staff!$I31,MIN(Staff!$J31,Staff!$L31),IF(AR$4&gt;Staff!$I31,IFERROR(MIN(Staff!$L31,IF(ISNUMBER(AO35),AO35,0)+Staff!$J31),Staff!$J31),0)),IF(Staff!$K31="Annually",IF(AR$4=Staff!$I31,MIN(Staff!$J31,Staff!$L31),IF(AR$4&gt;Staff!$I31,IFERROR(MIN(Staff!$L31,AF35+Staff!$J31),MIN(Staff!$J31,Staff!$L31)),0))))))</f>
        <v>0</v>
      </c>
      <c r="AS35" s="567">
        <f>IF(Staff!$K31="Never",IF(AS$4&gt;=Staff!$I31,MIN(Staff!$J31,Staff!$L31),0),IF(Staff!$K31="Monthly",IF(AS$4=Staff!$I31,MIN(Staff!$J31,Staff!$L31),IF(AS$4&gt;Staff!$I31,MIN(Staff!$L31,AR35+Staff!$J31),0)),IF(Staff!$K31="Quarterly",IF(AS$4=Staff!$I31,MIN(Staff!$J31,Staff!$L31),IF(AS$4&gt;Staff!$I31,IFERROR(MIN(Staff!$L31,IF(ISNUMBER(AP35),AP35,0)+Staff!$J31),Staff!$J31),0)),IF(Staff!$K31="Annually",IF(AS$4=Staff!$I31,MIN(Staff!$J31,Staff!$L31),IF(AS$4&gt;Staff!$I31,IFERROR(MIN(Staff!$L31,AG35+Staff!$J31),MIN(Staff!$J31,Staff!$L31)),0))))))</f>
        <v>0</v>
      </c>
      <c r="AT35" s="567">
        <f>IF(Staff!$K31="Never",IF(AT$4&gt;=Staff!$I31,MIN(Staff!$J31,Staff!$L31),0),IF(Staff!$K31="Monthly",IF(AT$4=Staff!$I31,MIN(Staff!$J31,Staff!$L31),IF(AT$4&gt;Staff!$I31,MIN(Staff!$L31,AS35+Staff!$J31),0)),IF(Staff!$K31="Quarterly",IF(AT$4=Staff!$I31,MIN(Staff!$J31,Staff!$L31),IF(AT$4&gt;Staff!$I31,IFERROR(MIN(Staff!$L31,IF(ISNUMBER(AQ35),AQ35,0)+Staff!$J31),Staff!$J31),0)),IF(Staff!$K31="Annually",IF(AT$4=Staff!$I31,MIN(Staff!$J31,Staff!$L31),IF(AT$4&gt;Staff!$I31,IFERROR(MIN(Staff!$L31,AH35+Staff!$J31),MIN(Staff!$J31,Staff!$L31)),0))))))</f>
        <v>0</v>
      </c>
      <c r="AU35" s="567">
        <f>IF(Staff!$K31="Never",IF(AU$4&gt;=Staff!$I31,MIN(Staff!$J31,Staff!$L31),0),IF(Staff!$K31="Monthly",IF(AU$4=Staff!$I31,MIN(Staff!$J31,Staff!$L31),IF(AU$4&gt;Staff!$I31,MIN(Staff!$L31,AT35+Staff!$J31),0)),IF(Staff!$K31="Quarterly",IF(AU$4=Staff!$I31,MIN(Staff!$J31,Staff!$L31),IF(AU$4&gt;Staff!$I31,IFERROR(MIN(Staff!$L31,IF(ISNUMBER(AR35),AR35,0)+Staff!$J31),Staff!$J31),0)),IF(Staff!$K31="Annually",IF(AU$4=Staff!$I31,MIN(Staff!$J31,Staff!$L31),IF(AU$4&gt;Staff!$I31,IFERROR(MIN(Staff!$L31,AI35+Staff!$J31),MIN(Staff!$J31,Staff!$L31)),0))))))</f>
        <v>0</v>
      </c>
      <c r="AV35" s="567">
        <f>IF(Staff!$K31="Never",IF(AV$4&gt;=Staff!$I31,MIN(Staff!$J31,Staff!$L31),0),IF(Staff!$K31="Monthly",IF(AV$4=Staff!$I31,MIN(Staff!$J31,Staff!$L31),IF(AV$4&gt;Staff!$I31,MIN(Staff!$L31,AU35+Staff!$J31),0)),IF(Staff!$K31="Quarterly",IF(AV$4=Staff!$I31,MIN(Staff!$J31,Staff!$L31),IF(AV$4&gt;Staff!$I31,IFERROR(MIN(Staff!$L31,IF(ISNUMBER(AS35),AS35,0)+Staff!$J31),Staff!$J31),0)),IF(Staff!$K31="Annually",IF(AV$4=Staff!$I31,MIN(Staff!$J31,Staff!$L31),IF(AV$4&gt;Staff!$I31,IFERROR(MIN(Staff!$L31,AJ35+Staff!$J31),MIN(Staff!$J31,Staff!$L31)),0))))))</f>
        <v>0</v>
      </c>
      <c r="AW35" s="567">
        <f>IF(Staff!$K31="Never",IF(AW$4&gt;=Staff!$I31,MIN(Staff!$J31,Staff!$L31),0),IF(Staff!$K31="Monthly",IF(AW$4=Staff!$I31,MIN(Staff!$J31,Staff!$L31),IF(AW$4&gt;Staff!$I31,MIN(Staff!$L31,AV35+Staff!$J31),0)),IF(Staff!$K31="Quarterly",IF(AW$4=Staff!$I31,MIN(Staff!$J31,Staff!$L31),IF(AW$4&gt;Staff!$I31,IFERROR(MIN(Staff!$L31,IF(ISNUMBER(AT35),AT35,0)+Staff!$J31),Staff!$J31),0)),IF(Staff!$K31="Annually",IF(AW$4=Staff!$I31,MIN(Staff!$J31,Staff!$L31),IF(AW$4&gt;Staff!$I31,IFERROR(MIN(Staff!$L31,AK35+Staff!$J31),MIN(Staff!$J31,Staff!$L31)),0))))))</f>
        <v>0</v>
      </c>
      <c r="AX35" s="567">
        <f>IF(Staff!$K31="Never",IF(AX$4&gt;=Staff!$I31,MIN(Staff!$J31,Staff!$L31),0),IF(Staff!$K31="Monthly",IF(AX$4=Staff!$I31,MIN(Staff!$J31,Staff!$L31),IF(AX$4&gt;Staff!$I31,MIN(Staff!$L31,AW35+Staff!$J31),0)),IF(Staff!$K31="Quarterly",IF(AX$4=Staff!$I31,MIN(Staff!$J31,Staff!$L31),IF(AX$4&gt;Staff!$I31,IFERROR(MIN(Staff!$L31,IF(ISNUMBER(AU35),AU35,0)+Staff!$J31),Staff!$J31),0)),IF(Staff!$K31="Annually",IF(AX$4=Staff!$I31,MIN(Staff!$J31,Staff!$L31),IF(AX$4&gt;Staff!$I31,IFERROR(MIN(Staff!$L31,AL35+Staff!$J31),MIN(Staff!$J31,Staff!$L31)),0))))))</f>
        <v>0</v>
      </c>
      <c r="AY35" s="567">
        <f>IF(Staff!$K31="Never",IF(AY$4&gt;=Staff!$I31,MIN(Staff!$J31,Staff!$L31),0),IF(Staff!$K31="Monthly",IF(AY$4=Staff!$I31,MIN(Staff!$J31,Staff!$L31),IF(AY$4&gt;Staff!$I31,MIN(Staff!$L31,AX35+Staff!$J31),0)),IF(Staff!$K31="Quarterly",IF(AY$4=Staff!$I31,MIN(Staff!$J31,Staff!$L31),IF(AY$4&gt;Staff!$I31,IFERROR(MIN(Staff!$L31,IF(ISNUMBER(AV35),AV35,0)+Staff!$J31),Staff!$J31),0)),IF(Staff!$K31="Annually",IF(AY$4=Staff!$I31,MIN(Staff!$J31,Staff!$L31),IF(AY$4&gt;Staff!$I31,IFERROR(MIN(Staff!$L31,AM35+Staff!$J31),MIN(Staff!$J31,Staff!$L31)),0))))))</f>
        <v>0</v>
      </c>
      <c r="AZ35" s="567">
        <f>IF(Staff!$K31="Never",IF(AZ$4&gt;=Staff!$I31,MIN(Staff!$J31,Staff!$L31),0),IF(Staff!$K31="Monthly",IF(AZ$4=Staff!$I31,MIN(Staff!$J31,Staff!$L31),IF(AZ$4&gt;Staff!$I31,MIN(Staff!$L31,AY35+Staff!$J31),0)),IF(Staff!$K31="Quarterly",IF(AZ$4=Staff!$I31,MIN(Staff!$J31,Staff!$L31),IF(AZ$4&gt;Staff!$I31,IFERROR(MIN(Staff!$L31,IF(ISNUMBER(AW35),AW35,0)+Staff!$J31),Staff!$J31),0)),IF(Staff!$K31="Annually",IF(AZ$4=Staff!$I31,MIN(Staff!$J31,Staff!$L31),IF(AZ$4&gt;Staff!$I31,IFERROR(MIN(Staff!$L31,AN35+Staff!$J31),MIN(Staff!$J31,Staff!$L31)),0))))))</f>
        <v>0</v>
      </c>
      <c r="BA35" s="567">
        <f>IF(Staff!$K31="Never",IF(BA$4&gt;=Staff!$I31,MIN(Staff!$J31,Staff!$L31),0),IF(Staff!$K31="Monthly",IF(BA$4=Staff!$I31,MIN(Staff!$J31,Staff!$L31),IF(BA$4&gt;Staff!$I31,MIN(Staff!$L31,AZ35+Staff!$J31),0)),IF(Staff!$K31="Quarterly",IF(BA$4=Staff!$I31,MIN(Staff!$J31,Staff!$L31),IF(BA$4&gt;Staff!$I31,IFERROR(MIN(Staff!$L31,IF(ISNUMBER(AX35),AX35,0)+Staff!$J31),Staff!$J31),0)),IF(Staff!$K31="Annually",IF(BA$4=Staff!$I31,MIN(Staff!$J31,Staff!$L31),IF(BA$4&gt;Staff!$I31,IFERROR(MIN(Staff!$L31,AO35+Staff!$J31),MIN(Staff!$J31,Staff!$L31)),0))))))</f>
        <v>0</v>
      </c>
      <c r="BB35" s="567">
        <f>IF(Staff!$K31="Never",IF(BB$4&gt;=Staff!$I31,MIN(Staff!$J31,Staff!$L31),0),IF(Staff!$K31="Monthly",IF(BB$4=Staff!$I31,MIN(Staff!$J31,Staff!$L31),IF(BB$4&gt;Staff!$I31,MIN(Staff!$L31,BA35+Staff!$J31),0)),IF(Staff!$K31="Quarterly",IF(BB$4=Staff!$I31,MIN(Staff!$J31,Staff!$L31),IF(BB$4&gt;Staff!$I31,IFERROR(MIN(Staff!$L31,IF(ISNUMBER(AY35),AY35,0)+Staff!$J31),Staff!$J31),0)),IF(Staff!$K31="Annually",IF(BB$4=Staff!$I31,MIN(Staff!$J31,Staff!$L31),IF(BB$4&gt;Staff!$I31,IFERROR(MIN(Staff!$L31,AP35+Staff!$J31),MIN(Staff!$J31,Staff!$L31)),0))))))</f>
        <v>0</v>
      </c>
      <c r="BC35" s="567">
        <f>IF(Staff!$K31="Never",IF(BC$4&gt;=Staff!$I31,MIN(Staff!$J31,Staff!$L31),0),IF(Staff!$K31="Monthly",IF(BC$4=Staff!$I31,MIN(Staff!$J31,Staff!$L31),IF(BC$4&gt;Staff!$I31,MIN(Staff!$L31,BB35+Staff!$J31),0)),IF(Staff!$K31="Quarterly",IF(BC$4=Staff!$I31,MIN(Staff!$J31,Staff!$L31),IF(BC$4&gt;Staff!$I31,IFERROR(MIN(Staff!$L31,IF(ISNUMBER(AZ35),AZ35,0)+Staff!$J31),Staff!$J31),0)),IF(Staff!$K31="Annually",IF(BC$4=Staff!$I31,MIN(Staff!$J31,Staff!$L31),IF(BC$4&gt;Staff!$I31,IFERROR(MIN(Staff!$L31,AQ35+Staff!$J31),MIN(Staff!$J31,Staff!$L31)),0))))))</f>
        <v>0</v>
      </c>
      <c r="BD35" s="567">
        <f>IF(Staff!$K31="Never",IF(BD$4&gt;=Staff!$I31,MIN(Staff!$J31,Staff!$L31),0),IF(Staff!$K31="Monthly",IF(BD$4=Staff!$I31,MIN(Staff!$J31,Staff!$L31),IF(BD$4&gt;Staff!$I31,MIN(Staff!$L31,BC35+Staff!$J31),0)),IF(Staff!$K31="Quarterly",IF(BD$4=Staff!$I31,MIN(Staff!$J31,Staff!$L31),IF(BD$4&gt;Staff!$I31,IFERROR(MIN(Staff!$L31,IF(ISNUMBER(BA35),BA35,0)+Staff!$J31),Staff!$J31),0)),IF(Staff!$K31="Annually",IF(BD$4=Staff!$I31,MIN(Staff!$J31,Staff!$L31),IF(BD$4&gt;Staff!$I31,IFERROR(MIN(Staff!$L31,AR35+Staff!$J31),MIN(Staff!$J31,Staff!$L31)),0))))))</f>
        <v>0</v>
      </c>
      <c r="BE35" s="567">
        <f>IF(Staff!$K31="Never",IF(BE$4&gt;=Staff!$I31,MIN(Staff!$J31,Staff!$L31),0),IF(Staff!$K31="Monthly",IF(BE$4=Staff!$I31,MIN(Staff!$J31,Staff!$L31),IF(BE$4&gt;Staff!$I31,MIN(Staff!$L31,BD35+Staff!$J31),0)),IF(Staff!$K31="Quarterly",IF(BE$4=Staff!$I31,MIN(Staff!$J31,Staff!$L31),IF(BE$4&gt;Staff!$I31,IFERROR(MIN(Staff!$L31,IF(ISNUMBER(BB35),BB35,0)+Staff!$J31),Staff!$J31),0)),IF(Staff!$K31="Annually",IF(BE$4=Staff!$I31,MIN(Staff!$J31,Staff!$L31),IF(BE$4&gt;Staff!$I31,IFERROR(MIN(Staff!$L31,AS35+Staff!$J31),MIN(Staff!$J31,Staff!$L31)),0))))))</f>
        <v>0</v>
      </c>
      <c r="BF35" s="567">
        <f>IF(Staff!$K31="Never",IF(BF$4&gt;=Staff!$I31,MIN(Staff!$J31,Staff!$L31),0),IF(Staff!$K31="Monthly",IF(BF$4=Staff!$I31,MIN(Staff!$J31,Staff!$L31),IF(BF$4&gt;Staff!$I31,MIN(Staff!$L31,BE35+Staff!$J31),0)),IF(Staff!$K31="Quarterly",IF(BF$4=Staff!$I31,MIN(Staff!$J31,Staff!$L31),IF(BF$4&gt;Staff!$I31,IFERROR(MIN(Staff!$L31,IF(ISNUMBER(BC35),BC35,0)+Staff!$J31),Staff!$J31),0)),IF(Staff!$K31="Annually",IF(BF$4=Staff!$I31,MIN(Staff!$J31,Staff!$L31),IF(BF$4&gt;Staff!$I31,IFERROR(MIN(Staff!$L31,AT35+Staff!$J31),MIN(Staff!$J31,Staff!$L31)),0))))))</f>
        <v>0</v>
      </c>
      <c r="BG35" s="567">
        <f>IF(Staff!$K31="Never",IF(BG$4&gt;=Staff!$I31,MIN(Staff!$J31,Staff!$L31),0),IF(Staff!$K31="Monthly",IF(BG$4=Staff!$I31,MIN(Staff!$J31,Staff!$L31),IF(BG$4&gt;Staff!$I31,MIN(Staff!$L31,BF35+Staff!$J31),0)),IF(Staff!$K31="Quarterly",IF(BG$4=Staff!$I31,MIN(Staff!$J31,Staff!$L31),IF(BG$4&gt;Staff!$I31,IFERROR(MIN(Staff!$L31,IF(ISNUMBER(BD35),BD35,0)+Staff!$J31),Staff!$J31),0)),IF(Staff!$K31="Annually",IF(BG$4=Staff!$I31,MIN(Staff!$J31,Staff!$L31),IF(BG$4&gt;Staff!$I31,IFERROR(MIN(Staff!$L31,AU35+Staff!$J31),MIN(Staff!$J31,Staff!$L31)),0))))))</f>
        <v>0</v>
      </c>
      <c r="BH35" s="567">
        <f>IF(Staff!$K31="Never",IF(BH$4&gt;=Staff!$I31,MIN(Staff!$J31,Staff!$L31),0),IF(Staff!$K31="Monthly",IF(BH$4=Staff!$I31,MIN(Staff!$J31,Staff!$L31),IF(BH$4&gt;Staff!$I31,MIN(Staff!$L31,BG35+Staff!$J31),0)),IF(Staff!$K31="Quarterly",IF(BH$4=Staff!$I31,MIN(Staff!$J31,Staff!$L31),IF(BH$4&gt;Staff!$I31,IFERROR(MIN(Staff!$L31,IF(ISNUMBER(BE35),BE35,0)+Staff!$J31),Staff!$J31),0)),IF(Staff!$K31="Annually",IF(BH$4=Staff!$I31,MIN(Staff!$J31,Staff!$L31),IF(BH$4&gt;Staff!$I31,IFERROR(MIN(Staff!$L31,AV35+Staff!$J31),MIN(Staff!$J31,Staff!$L31)),0))))))</f>
        <v>0</v>
      </c>
      <c r="BI35" s="567">
        <f>IF(Staff!$K31="Never",IF(BI$4&gt;=Staff!$I31,MIN(Staff!$J31,Staff!$L31),0),IF(Staff!$K31="Monthly",IF(BI$4=Staff!$I31,MIN(Staff!$J31,Staff!$L31),IF(BI$4&gt;Staff!$I31,MIN(Staff!$L31,BH35+Staff!$J31),0)),IF(Staff!$K31="Quarterly",IF(BI$4=Staff!$I31,MIN(Staff!$J31,Staff!$L31),IF(BI$4&gt;Staff!$I31,IFERROR(MIN(Staff!$L31,IF(ISNUMBER(BF35),BF35,0)+Staff!$J31),Staff!$J31),0)),IF(Staff!$K31="Annually",IF(BI$4=Staff!$I31,MIN(Staff!$J31,Staff!$L31),IF(BI$4&gt;Staff!$I31,IFERROR(MIN(Staff!$L31,AW35+Staff!$J31),MIN(Staff!$J31,Staff!$L31)),0))))))</f>
        <v>0</v>
      </c>
      <c r="BJ35" s="567">
        <f>IF(Staff!$K31="Never",IF(BJ$4&gt;=Staff!$I31,MIN(Staff!$J31,Staff!$L31),0),IF(Staff!$K31="Monthly",IF(BJ$4=Staff!$I31,MIN(Staff!$J31,Staff!$L31),IF(BJ$4&gt;Staff!$I31,MIN(Staff!$L31,BI35+Staff!$J31),0)),IF(Staff!$K31="Quarterly",IF(BJ$4=Staff!$I31,MIN(Staff!$J31,Staff!$L31),IF(BJ$4&gt;Staff!$I31,IFERROR(MIN(Staff!$L31,IF(ISNUMBER(BG35),BG35,0)+Staff!$J31),Staff!$J31),0)),IF(Staff!$K31="Annually",IF(BJ$4=Staff!$I31,MIN(Staff!$J31,Staff!$L31),IF(BJ$4&gt;Staff!$I31,IFERROR(MIN(Staff!$L31,AX35+Staff!$J31),MIN(Staff!$J31,Staff!$L31)),0))))))</f>
        <v>0</v>
      </c>
      <c r="BK35" s="567">
        <f>IF(Staff!$K31="Never",IF(BK$4&gt;=Staff!$I31,MIN(Staff!$J31,Staff!$L31),0),IF(Staff!$K31="Monthly",IF(BK$4=Staff!$I31,MIN(Staff!$J31,Staff!$L31),IF(BK$4&gt;Staff!$I31,MIN(Staff!$L31,BJ35+Staff!$J31),0)),IF(Staff!$K31="Quarterly",IF(BK$4=Staff!$I31,MIN(Staff!$J31,Staff!$L31),IF(BK$4&gt;Staff!$I31,IFERROR(MIN(Staff!$L31,IF(ISNUMBER(BH35),BH35,0)+Staff!$J31),Staff!$J31),0)),IF(Staff!$K31="Annually",IF(BK$4=Staff!$I31,MIN(Staff!$J31,Staff!$L31),IF(BK$4&gt;Staff!$I31,IFERROR(MIN(Staff!$L31,AY35+Staff!$J31),MIN(Staff!$J31,Staff!$L31)),0))))))</f>
        <v>0</v>
      </c>
      <c r="BL35" s="567">
        <f>IF(Staff!$K31="Never",IF(BL$4&gt;=Staff!$I31,MIN(Staff!$J31,Staff!$L31),0),IF(Staff!$K31="Monthly",IF(BL$4=Staff!$I31,MIN(Staff!$J31,Staff!$L31),IF(BL$4&gt;Staff!$I31,MIN(Staff!$L31,BK35+Staff!$J31),0)),IF(Staff!$K31="Quarterly",IF(BL$4=Staff!$I31,MIN(Staff!$J31,Staff!$L31),IF(BL$4&gt;Staff!$I31,IFERROR(MIN(Staff!$L31,IF(ISNUMBER(BI35),BI35,0)+Staff!$J31),Staff!$J31),0)),IF(Staff!$K31="Annually",IF(BL$4=Staff!$I31,MIN(Staff!$J31,Staff!$L31),IF(BL$4&gt;Staff!$I31,IFERROR(MIN(Staff!$L31,AZ35+Staff!$J31),MIN(Staff!$J31,Staff!$L31)),0))))))</f>
        <v>0</v>
      </c>
      <c r="BM35" s="567">
        <f>IF(Staff!$K31="Never",IF(BM$4&gt;=Staff!$I31,MIN(Staff!$J31,Staff!$L31),0),IF(Staff!$K31="Monthly",IF(BM$4=Staff!$I31,MIN(Staff!$J31,Staff!$L31),IF(BM$4&gt;Staff!$I31,MIN(Staff!$L31,BL35+Staff!$J31),0)),IF(Staff!$K31="Quarterly",IF(BM$4=Staff!$I31,MIN(Staff!$J31,Staff!$L31),IF(BM$4&gt;Staff!$I31,IFERROR(MIN(Staff!$L31,IF(ISNUMBER(BJ35),BJ35,0)+Staff!$J31),Staff!$J31),0)),IF(Staff!$K31="Annually",IF(BM$4=Staff!$I31,MIN(Staff!$J31,Staff!$L31),IF(BM$4&gt;Staff!$I31,IFERROR(MIN(Staff!$L31,BA35+Staff!$J31),MIN(Staff!$J31,Staff!$L31)),0))))))</f>
        <v>0</v>
      </c>
      <c r="BN35" s="567">
        <f>IF(Staff!$K31="Never",IF(BN$4&gt;=Staff!$I31,MIN(Staff!$J31,Staff!$L31),0),IF(Staff!$K31="Monthly",IF(BN$4=Staff!$I31,MIN(Staff!$J31,Staff!$L31),IF(BN$4&gt;Staff!$I31,MIN(Staff!$L31,BM35+Staff!$J31),0)),IF(Staff!$K31="Quarterly",IF(BN$4=Staff!$I31,MIN(Staff!$J31,Staff!$L31),IF(BN$4&gt;Staff!$I31,IFERROR(MIN(Staff!$L31,IF(ISNUMBER(BK35),BK35,0)+Staff!$J31),Staff!$J31),0)),IF(Staff!$K31="Annually",IF(BN$4=Staff!$I31,MIN(Staff!$J31,Staff!$L31),IF(BN$4&gt;Staff!$I31,IFERROR(MIN(Staff!$L31,BB35+Staff!$J31),MIN(Staff!$J31,Staff!$L31)),0))))))</f>
        <v>0</v>
      </c>
      <c r="BO35" s="567">
        <f>IF(Staff!$K31="Never",IF(BO$4&gt;=Staff!$I31,MIN(Staff!$J31,Staff!$L31),0),IF(Staff!$K31="Monthly",IF(BO$4=Staff!$I31,MIN(Staff!$J31,Staff!$L31),IF(BO$4&gt;Staff!$I31,MIN(Staff!$L31,BN35+Staff!$J31),0)),IF(Staff!$K31="Quarterly",IF(BO$4=Staff!$I31,MIN(Staff!$J31,Staff!$L31),IF(BO$4&gt;Staff!$I31,IFERROR(MIN(Staff!$L31,IF(ISNUMBER(BL35),BL35,0)+Staff!$J31),Staff!$J31),0)),IF(Staff!$K31="Annually",IF(BO$4=Staff!$I31,MIN(Staff!$J31,Staff!$L31),IF(BO$4&gt;Staff!$I31,IFERROR(MIN(Staff!$L31,BC35+Staff!$J31),MIN(Staff!$J31,Staff!$L31)),0))))))</f>
        <v>0</v>
      </c>
      <c r="BP35" s="567">
        <f>IF(Staff!$K31="Never",IF(BP$4&gt;=Staff!$I31,MIN(Staff!$J31,Staff!$L31),0),IF(Staff!$K31="Monthly",IF(BP$4=Staff!$I31,MIN(Staff!$J31,Staff!$L31),IF(BP$4&gt;Staff!$I31,MIN(Staff!$L31,BO35+Staff!$J31),0)),IF(Staff!$K31="Quarterly",IF(BP$4=Staff!$I31,MIN(Staff!$J31,Staff!$L31),IF(BP$4&gt;Staff!$I31,IFERROR(MIN(Staff!$L31,IF(ISNUMBER(BM35),BM35,0)+Staff!$J31),Staff!$J31),0)),IF(Staff!$K31="Annually",IF(BP$4=Staff!$I31,MIN(Staff!$J31,Staff!$L31),IF(BP$4&gt;Staff!$I31,IFERROR(MIN(Staff!$L31,BD35+Staff!$J31),MIN(Staff!$J31,Staff!$L31)),0))))))</f>
        <v>0</v>
      </c>
      <c r="BQ35" s="567">
        <f>IF(Staff!$K31="Never",IF(BQ$4&gt;=Staff!$I31,MIN(Staff!$J31,Staff!$L31),0),IF(Staff!$K31="Monthly",IF(BQ$4=Staff!$I31,MIN(Staff!$J31,Staff!$L31),IF(BQ$4&gt;Staff!$I31,MIN(Staff!$L31,BP35+Staff!$J31),0)),IF(Staff!$K31="Quarterly",IF(BQ$4=Staff!$I31,MIN(Staff!$J31,Staff!$L31),IF(BQ$4&gt;Staff!$I31,IFERROR(MIN(Staff!$L31,IF(ISNUMBER(BN35),BN35,0)+Staff!$J31),Staff!$J31),0)),IF(Staff!$K31="Annually",IF(BQ$4=Staff!$I31,MIN(Staff!$J31,Staff!$L31),IF(BQ$4&gt;Staff!$I31,IFERROR(MIN(Staff!$L31,BE35+Staff!$J31),MIN(Staff!$J31,Staff!$L31)),0))))))</f>
        <v>0</v>
      </c>
      <c r="BR35" s="567">
        <f>IF(Staff!$K31="Never",IF(BR$4&gt;=Staff!$I31,MIN(Staff!$J31,Staff!$L31),0),IF(Staff!$K31="Monthly",IF(BR$4=Staff!$I31,MIN(Staff!$J31,Staff!$L31),IF(BR$4&gt;Staff!$I31,MIN(Staff!$L31,BQ35+Staff!$J31),0)),IF(Staff!$K31="Quarterly",IF(BR$4=Staff!$I31,MIN(Staff!$J31,Staff!$L31),IF(BR$4&gt;Staff!$I31,IFERROR(MIN(Staff!$L31,IF(ISNUMBER(BO35),BO35,0)+Staff!$J31),Staff!$J31),0)),IF(Staff!$K31="Annually",IF(BR$4=Staff!$I31,MIN(Staff!$J31,Staff!$L31),IF(BR$4&gt;Staff!$I31,IFERROR(MIN(Staff!$L31,BF35+Staff!$J31),MIN(Staff!$J31,Staff!$L31)),0))))))</f>
        <v>0</v>
      </c>
      <c r="BS35" s="567">
        <f>IF(Staff!$K31="Never",IF(BS$4&gt;=Staff!$I31,MIN(Staff!$J31,Staff!$L31),0),IF(Staff!$K31="Monthly",IF(BS$4=Staff!$I31,MIN(Staff!$J31,Staff!$L31),IF(BS$4&gt;Staff!$I31,MIN(Staff!$L31,BR35+Staff!$J31),0)),IF(Staff!$K31="Quarterly",IF(BS$4=Staff!$I31,MIN(Staff!$J31,Staff!$L31),IF(BS$4&gt;Staff!$I31,IFERROR(MIN(Staff!$L31,IF(ISNUMBER(BP35),BP35,0)+Staff!$J31),Staff!$J31),0)),IF(Staff!$K31="Annually",IF(BS$4=Staff!$I31,MIN(Staff!$J31,Staff!$L31),IF(BS$4&gt;Staff!$I31,IFERROR(MIN(Staff!$L31,BG35+Staff!$J31),MIN(Staff!$J31,Staff!$L31)),0))))))</f>
        <v>0</v>
      </c>
      <c r="BT35" s="567">
        <f>IF(Staff!$K31="Never",IF(BT$4&gt;=Staff!$I31,MIN(Staff!$J31,Staff!$L31),0),IF(Staff!$K31="Monthly",IF(BT$4=Staff!$I31,MIN(Staff!$J31,Staff!$L31),IF(BT$4&gt;Staff!$I31,MIN(Staff!$L31,BS35+Staff!$J31),0)),IF(Staff!$K31="Quarterly",IF(BT$4=Staff!$I31,MIN(Staff!$J31,Staff!$L31),IF(BT$4&gt;Staff!$I31,IFERROR(MIN(Staff!$L31,IF(ISNUMBER(BQ35),BQ35,0)+Staff!$J31),Staff!$J31),0)),IF(Staff!$K31="Annually",IF(BT$4=Staff!$I31,MIN(Staff!$J31,Staff!$L31),IF(BT$4&gt;Staff!$I31,IFERROR(MIN(Staff!$L31,BH35+Staff!$J31),MIN(Staff!$J31,Staff!$L31)),0))))))</f>
        <v>0</v>
      </c>
      <c r="BU35" s="567">
        <f>IF(Staff!$K31="Never",IF(BU$4&gt;=Staff!$I31,MIN(Staff!$J31,Staff!$L31),0),IF(Staff!$K31="Monthly",IF(BU$4=Staff!$I31,MIN(Staff!$J31,Staff!$L31),IF(BU$4&gt;Staff!$I31,MIN(Staff!$L31,BT35+Staff!$J31),0)),IF(Staff!$K31="Quarterly",IF(BU$4=Staff!$I31,MIN(Staff!$J31,Staff!$L31),IF(BU$4&gt;Staff!$I31,IFERROR(MIN(Staff!$L31,IF(ISNUMBER(BR35),BR35,0)+Staff!$J31),Staff!$J31),0)),IF(Staff!$K31="Annually",IF(BU$4=Staff!$I31,MIN(Staff!$J31,Staff!$L31),IF(BU$4&gt;Staff!$I31,IFERROR(MIN(Staff!$L31,BI35+Staff!$J31),MIN(Staff!$J31,Staff!$L31)),0))))))</f>
        <v>0</v>
      </c>
      <c r="BV35" s="567">
        <f>IF(Staff!$K31="Never",IF(BV$4&gt;=Staff!$I31,MIN(Staff!$J31,Staff!$L31),0),IF(Staff!$K31="Monthly",IF(BV$4=Staff!$I31,MIN(Staff!$J31,Staff!$L31),IF(BV$4&gt;Staff!$I31,MIN(Staff!$L31,BU35+Staff!$J31),0)),IF(Staff!$K31="Quarterly",IF(BV$4=Staff!$I31,MIN(Staff!$J31,Staff!$L31),IF(BV$4&gt;Staff!$I31,IFERROR(MIN(Staff!$L31,IF(ISNUMBER(BS35),BS35,0)+Staff!$J31),Staff!$J31),0)),IF(Staff!$K31="Annually",IF(BV$4=Staff!$I31,MIN(Staff!$J31,Staff!$L31),IF(BV$4&gt;Staff!$I31,IFERROR(MIN(Staff!$L31,BJ35+Staff!$J31),MIN(Staff!$J31,Staff!$L31)),0))))))</f>
        <v>0</v>
      </c>
      <c r="BW35" s="567">
        <f>IF(Staff!$K31="Never",IF(BW$4&gt;=Staff!$I31,MIN(Staff!$J31,Staff!$L31),0),IF(Staff!$K31="Monthly",IF(BW$4=Staff!$I31,MIN(Staff!$J31,Staff!$L31),IF(BW$4&gt;Staff!$I31,MIN(Staff!$L31,BV35+Staff!$J31),0)),IF(Staff!$K31="Quarterly",IF(BW$4=Staff!$I31,MIN(Staff!$J31,Staff!$L31),IF(BW$4&gt;Staff!$I31,IFERROR(MIN(Staff!$L31,IF(ISNUMBER(BT35),BT35,0)+Staff!$J31),Staff!$J31),0)),IF(Staff!$K31="Annually",IF(BW$4=Staff!$I31,MIN(Staff!$J31,Staff!$L31),IF(BW$4&gt;Staff!$I31,IFERROR(MIN(Staff!$L31,BK35+Staff!$J31),MIN(Staff!$J31,Staff!$L31)),0))))))</f>
        <v>0</v>
      </c>
      <c r="BX35" s="567">
        <f>IF(Staff!$K31="Never",IF(BX$4&gt;=Staff!$I31,MIN(Staff!$J31,Staff!$L31),0),IF(Staff!$K31="Monthly",IF(BX$4=Staff!$I31,MIN(Staff!$J31,Staff!$L31),IF(BX$4&gt;Staff!$I31,MIN(Staff!$L31,BW35+Staff!$J31),0)),IF(Staff!$K31="Quarterly",IF(BX$4=Staff!$I31,MIN(Staff!$J31,Staff!$L31),IF(BX$4&gt;Staff!$I31,IFERROR(MIN(Staff!$L31,IF(ISNUMBER(BU35),BU35,0)+Staff!$J31),Staff!$J31),0)),IF(Staff!$K31="Annually",IF(BX$4=Staff!$I31,MIN(Staff!$J31,Staff!$L31),IF(BX$4&gt;Staff!$I31,IFERROR(MIN(Staff!$L31,BL35+Staff!$J31),MIN(Staff!$J31,Staff!$L31)),0))))))</f>
        <v>0</v>
      </c>
      <c r="BY35" s="567">
        <f>IF(Staff!$K31="Never",IF(BY$4&gt;=Staff!$I31,MIN(Staff!$J31,Staff!$L31),0),IF(Staff!$K31="Monthly",IF(BY$4=Staff!$I31,MIN(Staff!$J31,Staff!$L31),IF(BY$4&gt;Staff!$I31,MIN(Staff!$L31,BX35+Staff!$J31),0)),IF(Staff!$K31="Quarterly",IF(BY$4=Staff!$I31,MIN(Staff!$J31,Staff!$L31),IF(BY$4&gt;Staff!$I31,IFERROR(MIN(Staff!$L31,IF(ISNUMBER(BV35),BV35,0)+Staff!$J31),Staff!$J31),0)),IF(Staff!$K31="Annually",IF(BY$4=Staff!$I31,MIN(Staff!$J31,Staff!$L31),IF(BY$4&gt;Staff!$I31,IFERROR(MIN(Staff!$L31,BM35+Staff!$J31),MIN(Staff!$J31,Staff!$L31)),0))))))</f>
        <v>0</v>
      </c>
      <c r="BZ35" s="567">
        <f>IF(Staff!$K31="Never",IF(BZ$4&gt;=Staff!$I31,MIN(Staff!$J31,Staff!$L31),0),IF(Staff!$K31="Monthly",IF(BZ$4=Staff!$I31,MIN(Staff!$J31,Staff!$L31),IF(BZ$4&gt;Staff!$I31,MIN(Staff!$L31,BY35+Staff!$J31),0)),IF(Staff!$K31="Quarterly",IF(BZ$4=Staff!$I31,MIN(Staff!$J31,Staff!$L31),IF(BZ$4&gt;Staff!$I31,IFERROR(MIN(Staff!$L31,IF(ISNUMBER(BW35),BW35,0)+Staff!$J31),Staff!$J31),0)),IF(Staff!$K31="Annually",IF(BZ$4=Staff!$I31,MIN(Staff!$J31,Staff!$L31),IF(BZ$4&gt;Staff!$I31,IFERROR(MIN(Staff!$L31,BN35+Staff!$J31),MIN(Staff!$J31,Staff!$L31)),0))))))</f>
        <v>0</v>
      </c>
      <c r="CA35" s="567">
        <f>IF(Staff!$K31="Never",IF(CA$4&gt;=Staff!$I31,MIN(Staff!$J31,Staff!$L31),0),IF(Staff!$K31="Monthly",IF(CA$4=Staff!$I31,MIN(Staff!$J31,Staff!$L31),IF(CA$4&gt;Staff!$I31,MIN(Staff!$L31,BZ35+Staff!$J31),0)),IF(Staff!$K31="Quarterly",IF(CA$4=Staff!$I31,MIN(Staff!$J31,Staff!$L31),IF(CA$4&gt;Staff!$I31,IFERROR(MIN(Staff!$L31,IF(ISNUMBER(BX35),BX35,0)+Staff!$J31),Staff!$J31),0)),IF(Staff!$K31="Annually",IF(CA$4=Staff!$I31,MIN(Staff!$J31,Staff!$L31),IF(CA$4&gt;Staff!$I31,IFERROR(MIN(Staff!$L31,BO35+Staff!$J31),MIN(Staff!$J31,Staff!$L31)),0))))))</f>
        <v>0</v>
      </c>
      <c r="CB35" s="567">
        <f>IF(Staff!$K31="Never",IF(CB$4&gt;=Staff!$I31,MIN(Staff!$J31,Staff!$L31),0),IF(Staff!$K31="Monthly",IF(CB$4=Staff!$I31,MIN(Staff!$J31,Staff!$L31),IF(CB$4&gt;Staff!$I31,MIN(Staff!$L31,CA35+Staff!$J31),0)),IF(Staff!$K31="Quarterly",IF(CB$4=Staff!$I31,MIN(Staff!$J31,Staff!$L31),IF(CB$4&gt;Staff!$I31,IFERROR(MIN(Staff!$L31,IF(ISNUMBER(BY35),BY35,0)+Staff!$J31),Staff!$J31),0)),IF(Staff!$K31="Annually",IF(CB$4=Staff!$I31,MIN(Staff!$J31,Staff!$L31),IF(CB$4&gt;Staff!$I31,IFERROR(MIN(Staff!$L31,BP35+Staff!$J31),MIN(Staff!$J31,Staff!$L31)),0))))))</f>
        <v>0</v>
      </c>
      <c r="CC35" s="567">
        <f>IF(Staff!$K31="Never",IF(CC$4&gt;=Staff!$I31,MIN(Staff!$J31,Staff!$L31),0),IF(Staff!$K31="Monthly",IF(CC$4=Staff!$I31,MIN(Staff!$J31,Staff!$L31),IF(CC$4&gt;Staff!$I31,MIN(Staff!$L31,CB35+Staff!$J31),0)),IF(Staff!$K31="Quarterly",IF(CC$4=Staff!$I31,MIN(Staff!$J31,Staff!$L31),IF(CC$4&gt;Staff!$I31,IFERROR(MIN(Staff!$L31,IF(ISNUMBER(BZ35),BZ35,0)+Staff!$J31),Staff!$J31),0)),IF(Staff!$K31="Annually",IF(CC$4=Staff!$I31,MIN(Staff!$J31,Staff!$L31),IF(CC$4&gt;Staff!$I31,IFERROR(MIN(Staff!$L31,BQ35+Staff!$J31),MIN(Staff!$J31,Staff!$L31)),0))))))</f>
        <v>0</v>
      </c>
      <c r="CD35" s="567">
        <f>IF(Staff!$K31="Never",IF(CD$4&gt;=Staff!$I31,MIN(Staff!$J31,Staff!$L31),0),IF(Staff!$K31="Monthly",IF(CD$4=Staff!$I31,MIN(Staff!$J31,Staff!$L31),IF(CD$4&gt;Staff!$I31,MIN(Staff!$L31,CC35+Staff!$J31),0)),IF(Staff!$K31="Quarterly",IF(CD$4=Staff!$I31,MIN(Staff!$J31,Staff!$L31),IF(CD$4&gt;Staff!$I31,IFERROR(MIN(Staff!$L31,IF(ISNUMBER(CA35),CA35,0)+Staff!$J31),Staff!$J31),0)),IF(Staff!$K31="Annually",IF(CD$4=Staff!$I31,MIN(Staff!$J31,Staff!$L31),IF(CD$4&gt;Staff!$I31,IFERROR(MIN(Staff!$L31,BR35+Staff!$J31),MIN(Staff!$J31,Staff!$L31)),0))))))</f>
        <v>0</v>
      </c>
      <c r="CE35" s="567">
        <f>IF(Staff!$K31="Never",IF(CE$4&gt;=Staff!$I31,MIN(Staff!$J31,Staff!$L31),0),IF(Staff!$K31="Monthly",IF(CE$4=Staff!$I31,MIN(Staff!$J31,Staff!$L31),IF(CE$4&gt;Staff!$I31,MIN(Staff!$L31,CD35+Staff!$J31),0)),IF(Staff!$K31="Quarterly",IF(CE$4=Staff!$I31,MIN(Staff!$J31,Staff!$L31),IF(CE$4&gt;Staff!$I31,IFERROR(MIN(Staff!$L31,IF(ISNUMBER(CB35),CB35,0)+Staff!$J31),Staff!$J31),0)),IF(Staff!$K31="Annually",IF(CE$4=Staff!$I31,MIN(Staff!$J31,Staff!$L31),IF(CE$4&gt;Staff!$I31,IFERROR(MIN(Staff!$L31,BS35+Staff!$J31),MIN(Staff!$J31,Staff!$L31)),0))))))</f>
        <v>0</v>
      </c>
      <c r="CF35" s="567">
        <f>IF(Staff!$K31="Never",IF(CF$4&gt;=Staff!$I31,MIN(Staff!$J31,Staff!$L31),0),IF(Staff!$K31="Monthly",IF(CF$4=Staff!$I31,MIN(Staff!$J31,Staff!$L31),IF(CF$4&gt;Staff!$I31,MIN(Staff!$L31,CE35+Staff!$J31),0)),IF(Staff!$K31="Quarterly",IF(CF$4=Staff!$I31,MIN(Staff!$J31,Staff!$L31),IF(CF$4&gt;Staff!$I31,IFERROR(MIN(Staff!$L31,IF(ISNUMBER(CC35),CC35,0)+Staff!$J31),Staff!$J31),0)),IF(Staff!$K31="Annually",IF(CF$4=Staff!$I31,MIN(Staff!$J31,Staff!$L31),IF(CF$4&gt;Staff!$I31,IFERROR(MIN(Staff!$L31,BT35+Staff!$J31),MIN(Staff!$J31,Staff!$L31)),0))))))</f>
        <v>0</v>
      </c>
      <c r="CG35" s="567">
        <f>IF(Staff!$K31="Never",IF(CG$4&gt;=Staff!$I31,MIN(Staff!$J31,Staff!$L31),0),IF(Staff!$K31="Monthly",IF(CG$4=Staff!$I31,MIN(Staff!$J31,Staff!$L31),IF(CG$4&gt;Staff!$I31,MIN(Staff!$L31,CF35+Staff!$J31),0)),IF(Staff!$K31="Quarterly",IF(CG$4=Staff!$I31,MIN(Staff!$J31,Staff!$L31),IF(CG$4&gt;Staff!$I31,IFERROR(MIN(Staff!$L31,IF(ISNUMBER(CD35),CD35,0)+Staff!$J31),Staff!$J31),0)),IF(Staff!$K31="Annually",IF(CG$4=Staff!$I31,MIN(Staff!$J31,Staff!$L31),IF(CG$4&gt;Staff!$I31,IFERROR(MIN(Staff!$L31,BU35+Staff!$J31),MIN(Staff!$J31,Staff!$L31)),0))))))</f>
        <v>0</v>
      </c>
      <c r="CH35" s="567">
        <f>IF(Staff!$K31="Never",IF(CH$4&gt;=Staff!$I31,MIN(Staff!$J31,Staff!$L31),0),IF(Staff!$K31="Monthly",IF(CH$4=Staff!$I31,MIN(Staff!$J31,Staff!$L31),IF(CH$4&gt;Staff!$I31,MIN(Staff!$L31,CG35+Staff!$J31),0)),IF(Staff!$K31="Quarterly",IF(CH$4=Staff!$I31,MIN(Staff!$J31,Staff!$L31),IF(CH$4&gt;Staff!$I31,IFERROR(MIN(Staff!$L31,IF(ISNUMBER(CE35),CE35,0)+Staff!$J31),Staff!$J31),0)),IF(Staff!$K31="Annually",IF(CH$4=Staff!$I31,MIN(Staff!$J31,Staff!$L31),IF(CH$4&gt;Staff!$I31,IFERROR(MIN(Staff!$L31,BV35+Staff!$J31),MIN(Staff!$J31,Staff!$L31)),0))))))</f>
        <v>0</v>
      </c>
      <c r="CI35" s="567">
        <f>IF(Staff!$K31="Never",IF(CI$4&gt;=Staff!$I31,MIN(Staff!$J31,Staff!$L31),0),IF(Staff!$K31="Monthly",IF(CI$4=Staff!$I31,MIN(Staff!$J31,Staff!$L31),IF(CI$4&gt;Staff!$I31,MIN(Staff!$L31,CH35+Staff!$J31),0)),IF(Staff!$K31="Quarterly",IF(CI$4=Staff!$I31,MIN(Staff!$J31,Staff!$L31),IF(CI$4&gt;Staff!$I31,IFERROR(MIN(Staff!$L31,IF(ISNUMBER(CF35),CF35,0)+Staff!$J31),Staff!$J31),0)),IF(Staff!$K31="Annually",IF(CI$4=Staff!$I31,MIN(Staff!$J31,Staff!$L31),IF(CI$4&gt;Staff!$I31,IFERROR(MIN(Staff!$L31,BW35+Staff!$J31),MIN(Staff!$J31,Staff!$L31)),0))))))</f>
        <v>0</v>
      </c>
    </row>
    <row r="36" spans="1:87" ht="15.75" hidden="1" customHeight="1" outlineLevel="1">
      <c r="A36" s="875" t="str">
        <f>Staff!A32</f>
        <v>Other 3</v>
      </c>
      <c r="B36" s="876"/>
      <c r="C36" s="719" t="s">
        <v>289</v>
      </c>
      <c r="D36" s="567">
        <f>IF(Staff!$K32="Never",IF(D$4&gt;=Staff!$I32,MIN(Staff!$J32,Staff!$L32),0),IF(Staff!$K32="Monthly",IF(D$4=Staff!$I32,MIN(Staff!$J32,Staff!$L32),IF(D$4&gt;Staff!$I32,MIN(Staff!$L32,C36+Staff!$J32),0)),IF(Staff!$K32="Quarterly",IF(D$4=Staff!$I32,MIN(Staff!$J32,Staff!$L32),IF(D$4&gt;Staff!$I32,IFERROR(MIN(Staff!$L32,IF(ISNUMBER(A36),A36,0)+Staff!$J32),Staff!$J32),0)),IF(Staff!$K32="Annually",IF(D$4=Staff!$I32,MIN(Staff!$J32,Staff!$L32),IF(D$4&gt;Staff!$I32,IFERROR(MIN(Staff!$L32,#REF!+Staff!$J32),MIN(Staff!$J32,Staff!$L32)),0))))))</f>
        <v>0</v>
      </c>
      <c r="E36" s="567">
        <f>IF(Staff!$K32="Never",IF(E$4&gt;=Staff!$I32,MIN(Staff!$J32,Staff!$L32),0),IF(Staff!$K32="Monthly",IF(E$4=Staff!$I32,MIN(Staff!$J32,Staff!$L32),IF(E$4&gt;Staff!$I32,MIN(Staff!$L32,D36+Staff!$J32),0)),IF(Staff!$K32="Quarterly",IF(E$4=Staff!$I32,MIN(Staff!$J32,Staff!$L32),IF(E$4&gt;Staff!$I32,IFERROR(MIN(Staff!$L32,IF(ISNUMBER(B36),B36,0)+Staff!$J32),Staff!$J32),0)),IF(Staff!$K32="Annually",IF(E$4=Staff!$I32,MIN(Staff!$J32,Staff!$L32),IF(E$4&gt;Staff!$I32,IFERROR(MIN(Staff!$L32,#REF!+Staff!$J32),MIN(Staff!$J32,Staff!$L32)),0))))))</f>
        <v>0</v>
      </c>
      <c r="F36" s="567">
        <f>IF(Staff!$K32="Never",IF(F$4&gt;=Staff!$I32,MIN(Staff!$J32,Staff!$L32),0),IF(Staff!$K32="Monthly",IF(F$4=Staff!$I32,MIN(Staff!$J32,Staff!$L32),IF(F$4&gt;Staff!$I32,MIN(Staff!$L32,E36+Staff!$J32),0)),IF(Staff!$K32="Quarterly",IF(F$4=Staff!$I32,MIN(Staff!$J32,Staff!$L32),IF(F$4&gt;Staff!$I32,IFERROR(MIN(Staff!$L32,IF(ISNUMBER(C36),C36,0)+Staff!$J32),Staff!$J32),0)),IF(Staff!$K32="Annually",IF(F$4=Staff!$I32,MIN(Staff!$J32,Staff!$L32),IF(F$4&gt;Staff!$I32,IFERROR(MIN(Staff!$L32,#REF!+Staff!$J32),MIN(Staff!$J32,Staff!$L32)),0))))))</f>
        <v>0</v>
      </c>
      <c r="G36" s="567">
        <f>IF(Staff!$K32="Never",IF(G$4&gt;=Staff!$I32,MIN(Staff!$J32,Staff!$L32),0),IF(Staff!$K32="Monthly",IF(G$4=Staff!$I32,MIN(Staff!$J32,Staff!$L32),IF(G$4&gt;Staff!$I32,MIN(Staff!$L32,F36+Staff!$J32),0)),IF(Staff!$K32="Quarterly",IF(G$4=Staff!$I32,MIN(Staff!$J32,Staff!$L32),IF(G$4&gt;Staff!$I32,IFERROR(MIN(Staff!$L32,IF(ISNUMBER(D36),D36,0)+Staff!$J32),Staff!$J32),0)),IF(Staff!$K32="Annually",IF(G$4=Staff!$I32,MIN(Staff!$J32,Staff!$L32),IF(G$4&gt;Staff!$I32,IFERROR(MIN(Staff!$L32,#REF!+Staff!$J32),MIN(Staff!$J32,Staff!$L32)),0))))))</f>
        <v>0</v>
      </c>
      <c r="H36" s="567">
        <f>IF(Staff!$K32="Never",IF(H$4&gt;=Staff!$I32,MIN(Staff!$J32,Staff!$L32),0),IF(Staff!$K32="Monthly",IF(H$4=Staff!$I32,MIN(Staff!$J32,Staff!$L32),IF(H$4&gt;Staff!$I32,MIN(Staff!$L32,G36+Staff!$J32),0)),IF(Staff!$K32="Quarterly",IF(H$4=Staff!$I32,MIN(Staff!$J32,Staff!$L32),IF(H$4&gt;Staff!$I32,IFERROR(MIN(Staff!$L32,IF(ISNUMBER(E36),E36,0)+Staff!$J32),Staff!$J32),0)),IF(Staff!$K32="Annually",IF(H$4=Staff!$I32,MIN(Staff!$J32,Staff!$L32),IF(H$4&gt;Staff!$I32,IFERROR(MIN(Staff!$L32,#REF!+Staff!$J32),MIN(Staff!$J32,Staff!$L32)),0))))))</f>
        <v>0</v>
      </c>
      <c r="I36" s="567">
        <f>IF(Staff!$K32="Never",IF(I$4&gt;=Staff!$I32,MIN(Staff!$J32,Staff!$L32),0),IF(Staff!$K32="Monthly",IF(I$4=Staff!$I32,MIN(Staff!$J32,Staff!$L32),IF(I$4&gt;Staff!$I32,MIN(Staff!$L32,H36+Staff!$J32),0)),IF(Staff!$K32="Quarterly",IF(I$4=Staff!$I32,MIN(Staff!$J32,Staff!$L32),IF(I$4&gt;Staff!$I32,IFERROR(MIN(Staff!$L32,IF(ISNUMBER(F36),F36,0)+Staff!$J32),Staff!$J32),0)),IF(Staff!$K32="Annually",IF(I$4=Staff!$I32,MIN(Staff!$J32,Staff!$L32),IF(I$4&gt;Staff!$I32,IFERROR(MIN(Staff!$L32,#REF!+Staff!$J32),MIN(Staff!$J32,Staff!$L32)),0))))))</f>
        <v>0</v>
      </c>
      <c r="J36" s="567">
        <f>IF(Staff!$K32="Never",IF(J$4&gt;=Staff!$I32,MIN(Staff!$J32,Staff!$L32),0),IF(Staff!$K32="Monthly",IF(J$4=Staff!$I32,MIN(Staff!$J32,Staff!$L32),IF(J$4&gt;Staff!$I32,MIN(Staff!$L32,I36+Staff!$J32),0)),IF(Staff!$K32="Quarterly",IF(J$4=Staff!$I32,MIN(Staff!$J32,Staff!$L32),IF(J$4&gt;Staff!$I32,IFERROR(MIN(Staff!$L32,IF(ISNUMBER(G36),G36,0)+Staff!$J32),Staff!$J32),0)),IF(Staff!$K32="Annually",IF(J$4=Staff!$I32,MIN(Staff!$J32,Staff!$L32),IF(J$4&gt;Staff!$I32,IFERROR(MIN(Staff!$L32,#REF!+Staff!$J32),MIN(Staff!$J32,Staff!$L32)),0))))))</f>
        <v>0</v>
      </c>
      <c r="K36" s="567">
        <f>IF(Staff!$K32="Never",IF(K$4&gt;=Staff!$I32,MIN(Staff!$J32,Staff!$L32),0),IF(Staff!$K32="Monthly",IF(K$4=Staff!$I32,MIN(Staff!$J32,Staff!$L32),IF(K$4&gt;Staff!$I32,MIN(Staff!$L32,J36+Staff!$J32),0)),IF(Staff!$K32="Quarterly",IF(K$4=Staff!$I32,MIN(Staff!$J32,Staff!$L32),IF(K$4&gt;Staff!$I32,IFERROR(MIN(Staff!$L32,IF(ISNUMBER(H36),H36,0)+Staff!$J32),Staff!$J32),0)),IF(Staff!$K32="Annually",IF(K$4=Staff!$I32,MIN(Staff!$J32,Staff!$L32),IF(K$4&gt;Staff!$I32,IFERROR(MIN(Staff!$L32,#REF!+Staff!$J32),MIN(Staff!$J32,Staff!$L32)),0))))))</f>
        <v>0</v>
      </c>
      <c r="L36" s="567">
        <f>IF(Staff!$K32="Never",IF(L$4&gt;=Staff!$I32,MIN(Staff!$J32,Staff!$L32),0),IF(Staff!$K32="Monthly",IF(L$4=Staff!$I32,MIN(Staff!$J32,Staff!$L32),IF(L$4&gt;Staff!$I32,MIN(Staff!$L32,K36+Staff!$J32),0)),IF(Staff!$K32="Quarterly",IF(L$4=Staff!$I32,MIN(Staff!$J32,Staff!$L32),IF(L$4&gt;Staff!$I32,IFERROR(MIN(Staff!$L32,IF(ISNUMBER(I36),I36,0)+Staff!$J32),Staff!$J32),0)),IF(Staff!$K32="Annually",IF(L$4=Staff!$I32,MIN(Staff!$J32,Staff!$L32),IF(L$4&gt;Staff!$I32,IFERROR(MIN(Staff!$L32,#REF!+Staff!$J32),MIN(Staff!$J32,Staff!$L32)),0))))))</f>
        <v>0</v>
      </c>
      <c r="M36" s="567">
        <f>IF(Staff!$K32="Never",IF(M$4&gt;=Staff!$I32,MIN(Staff!$J32,Staff!$L32),0),IF(Staff!$K32="Monthly",IF(M$4=Staff!$I32,MIN(Staff!$J32,Staff!$L32),IF(M$4&gt;Staff!$I32,MIN(Staff!$L32,L36+Staff!$J32),0)),IF(Staff!$K32="Quarterly",IF(M$4=Staff!$I32,MIN(Staff!$J32,Staff!$L32),IF(M$4&gt;Staff!$I32,IFERROR(MIN(Staff!$L32,IF(ISNUMBER(J36),J36,0)+Staff!$J32),Staff!$J32),0)),IF(Staff!$K32="Annually",IF(M$4=Staff!$I32,MIN(Staff!$J32,Staff!$L32),IF(M$4&gt;Staff!$I32,IFERROR(MIN(Staff!$L32,A36+Staff!$J32),MIN(Staff!$J32,Staff!$L32)),0))))))</f>
        <v>0</v>
      </c>
      <c r="N36" s="567">
        <f>IF(Staff!$K32="Never",IF(N$4&gt;=Staff!$I32,MIN(Staff!$J32,Staff!$L32),0),IF(Staff!$K32="Monthly",IF(N$4=Staff!$I32,MIN(Staff!$J32,Staff!$L32),IF(N$4&gt;Staff!$I32,MIN(Staff!$L32,M36+Staff!$J32),0)),IF(Staff!$K32="Quarterly",IF(N$4=Staff!$I32,MIN(Staff!$J32,Staff!$L32),IF(N$4&gt;Staff!$I32,IFERROR(MIN(Staff!$L32,IF(ISNUMBER(K36),K36,0)+Staff!$J32),Staff!$J32),0)),IF(Staff!$K32="Annually",IF(N$4=Staff!$I32,MIN(Staff!$J32,Staff!$L32),IF(N$4&gt;Staff!$I32,IFERROR(MIN(Staff!$L32,B36+Staff!$J32),MIN(Staff!$J32,Staff!$L32)),0))))))</f>
        <v>0</v>
      </c>
      <c r="O36" s="567">
        <f>IF(Staff!$K32="Never",IF(O$4&gt;=Staff!$I32,MIN(Staff!$J32,Staff!$L32),0),IF(Staff!$K32="Monthly",IF(O$4=Staff!$I32,MIN(Staff!$J32,Staff!$L32),IF(O$4&gt;Staff!$I32,MIN(Staff!$L32,N36+Staff!$J32),0)),IF(Staff!$K32="Quarterly",IF(O$4=Staff!$I32,MIN(Staff!$J32,Staff!$L32),IF(O$4&gt;Staff!$I32,IFERROR(MIN(Staff!$L32,IF(ISNUMBER(L36),L36,0)+Staff!$J32),Staff!$J32),0)),IF(Staff!$K32="Annually",IF(O$4=Staff!$I32,MIN(Staff!$J32,Staff!$L32),IF(O$4&gt;Staff!$I32,IFERROR(MIN(Staff!$L32,C36+Staff!$J32),MIN(Staff!$J32,Staff!$L32)),0))))))</f>
        <v>0</v>
      </c>
      <c r="P36" s="567">
        <f>IF(Staff!$K32="Never",IF(P$4&gt;=Staff!$I32,MIN(Staff!$J32,Staff!$L32),0),IF(Staff!$K32="Monthly",IF(P$4=Staff!$I32,MIN(Staff!$J32,Staff!$L32),IF(P$4&gt;Staff!$I32,MIN(Staff!$L32,O36+Staff!$J32),0)),IF(Staff!$K32="Quarterly",IF(P$4=Staff!$I32,MIN(Staff!$J32,Staff!$L32),IF(P$4&gt;Staff!$I32,IFERROR(MIN(Staff!$L32,IF(ISNUMBER(M36),M36,0)+Staff!$J32),Staff!$J32),0)),IF(Staff!$K32="Annually",IF(P$4=Staff!$I32,MIN(Staff!$J32,Staff!$L32),IF(P$4&gt;Staff!$I32,IFERROR(MIN(Staff!$L32,D36+Staff!$J32),MIN(Staff!$J32,Staff!$L32)),0))))))</f>
        <v>0</v>
      </c>
      <c r="Q36" s="567">
        <f>IF(Staff!$K32="Never",IF(Q$4&gt;=Staff!$I32,MIN(Staff!$J32,Staff!$L32),0),IF(Staff!$K32="Monthly",IF(Q$4=Staff!$I32,MIN(Staff!$J32,Staff!$L32),IF(Q$4&gt;Staff!$I32,MIN(Staff!$L32,P36+Staff!$J32),0)),IF(Staff!$K32="Quarterly",IF(Q$4=Staff!$I32,MIN(Staff!$J32,Staff!$L32),IF(Q$4&gt;Staff!$I32,IFERROR(MIN(Staff!$L32,IF(ISNUMBER(N36),N36,0)+Staff!$J32),Staff!$J32),0)),IF(Staff!$K32="Annually",IF(Q$4=Staff!$I32,MIN(Staff!$J32,Staff!$L32),IF(Q$4&gt;Staff!$I32,IFERROR(MIN(Staff!$L32,E36+Staff!$J32),MIN(Staff!$J32,Staff!$L32)),0))))))</f>
        <v>0</v>
      </c>
      <c r="R36" s="567">
        <f>IF(Staff!$K32="Never",IF(R$4&gt;=Staff!$I32,MIN(Staff!$J32,Staff!$L32),0),IF(Staff!$K32="Monthly",IF(R$4=Staff!$I32,MIN(Staff!$J32,Staff!$L32),IF(R$4&gt;Staff!$I32,MIN(Staff!$L32,Q36+Staff!$J32),0)),IF(Staff!$K32="Quarterly",IF(R$4=Staff!$I32,MIN(Staff!$J32,Staff!$L32),IF(R$4&gt;Staff!$I32,IFERROR(MIN(Staff!$L32,IF(ISNUMBER(O36),O36,0)+Staff!$J32),Staff!$J32),0)),IF(Staff!$K32="Annually",IF(R$4=Staff!$I32,MIN(Staff!$J32,Staff!$L32),IF(R$4&gt;Staff!$I32,IFERROR(MIN(Staff!$L32,F36+Staff!$J32),MIN(Staff!$J32,Staff!$L32)),0))))))</f>
        <v>0</v>
      </c>
      <c r="S36" s="567">
        <f>IF(Staff!$K32="Never",IF(S$4&gt;=Staff!$I32,MIN(Staff!$J32,Staff!$L32),0),IF(Staff!$K32="Monthly",IF(S$4=Staff!$I32,MIN(Staff!$J32,Staff!$L32),IF(S$4&gt;Staff!$I32,MIN(Staff!$L32,R36+Staff!$J32),0)),IF(Staff!$K32="Quarterly",IF(S$4=Staff!$I32,MIN(Staff!$J32,Staff!$L32),IF(S$4&gt;Staff!$I32,IFERROR(MIN(Staff!$L32,IF(ISNUMBER(P36),P36,0)+Staff!$J32),Staff!$J32),0)),IF(Staff!$K32="Annually",IF(S$4=Staff!$I32,MIN(Staff!$J32,Staff!$L32),IF(S$4&gt;Staff!$I32,IFERROR(MIN(Staff!$L32,G36+Staff!$J32),MIN(Staff!$J32,Staff!$L32)),0))))))</f>
        <v>0</v>
      </c>
      <c r="T36" s="567">
        <f>IF(Staff!$K32="Never",IF(T$4&gt;=Staff!$I32,MIN(Staff!$J32,Staff!$L32),0),IF(Staff!$K32="Monthly",IF(T$4=Staff!$I32,MIN(Staff!$J32,Staff!$L32),IF(T$4&gt;Staff!$I32,MIN(Staff!$L32,S36+Staff!$J32),0)),IF(Staff!$K32="Quarterly",IF(T$4=Staff!$I32,MIN(Staff!$J32,Staff!$L32),IF(T$4&gt;Staff!$I32,IFERROR(MIN(Staff!$L32,IF(ISNUMBER(Q36),Q36,0)+Staff!$J32),Staff!$J32),0)),IF(Staff!$K32="Annually",IF(T$4=Staff!$I32,MIN(Staff!$J32,Staff!$L32),IF(T$4&gt;Staff!$I32,IFERROR(MIN(Staff!$L32,H36+Staff!$J32),MIN(Staff!$J32,Staff!$L32)),0))))))</f>
        <v>0</v>
      </c>
      <c r="U36" s="567">
        <f>IF(Staff!$K32="Never",IF(U$4&gt;=Staff!$I32,MIN(Staff!$J32,Staff!$L32),0),IF(Staff!$K32="Monthly",IF(U$4=Staff!$I32,MIN(Staff!$J32,Staff!$L32),IF(U$4&gt;Staff!$I32,MIN(Staff!$L32,T36+Staff!$J32),0)),IF(Staff!$K32="Quarterly",IF(U$4=Staff!$I32,MIN(Staff!$J32,Staff!$L32),IF(U$4&gt;Staff!$I32,IFERROR(MIN(Staff!$L32,IF(ISNUMBER(R36),R36,0)+Staff!$J32),Staff!$J32),0)),IF(Staff!$K32="Annually",IF(U$4=Staff!$I32,MIN(Staff!$J32,Staff!$L32),IF(U$4&gt;Staff!$I32,IFERROR(MIN(Staff!$L32,I36+Staff!$J32),MIN(Staff!$J32,Staff!$L32)),0))))))</f>
        <v>0</v>
      </c>
      <c r="V36" s="567">
        <f>IF(Staff!$K32="Never",IF(V$4&gt;=Staff!$I32,MIN(Staff!$J32,Staff!$L32),0),IF(Staff!$K32="Monthly",IF(V$4=Staff!$I32,MIN(Staff!$J32,Staff!$L32),IF(V$4&gt;Staff!$I32,MIN(Staff!$L32,U36+Staff!$J32),0)),IF(Staff!$K32="Quarterly",IF(V$4=Staff!$I32,MIN(Staff!$J32,Staff!$L32),IF(V$4&gt;Staff!$I32,IFERROR(MIN(Staff!$L32,IF(ISNUMBER(S36),S36,0)+Staff!$J32),Staff!$J32),0)),IF(Staff!$K32="Annually",IF(V$4=Staff!$I32,MIN(Staff!$J32,Staff!$L32),IF(V$4&gt;Staff!$I32,IFERROR(MIN(Staff!$L32,J36+Staff!$J32),MIN(Staff!$J32,Staff!$L32)),0))))))</f>
        <v>0</v>
      </c>
      <c r="W36" s="567">
        <f>IF(Staff!$K32="Never",IF(W$4&gt;=Staff!$I32,MIN(Staff!$J32,Staff!$L32),0),IF(Staff!$K32="Monthly",IF(W$4=Staff!$I32,MIN(Staff!$J32,Staff!$L32),IF(W$4&gt;Staff!$I32,MIN(Staff!$L32,V36+Staff!$J32),0)),IF(Staff!$K32="Quarterly",IF(W$4=Staff!$I32,MIN(Staff!$J32,Staff!$L32),IF(W$4&gt;Staff!$I32,IFERROR(MIN(Staff!$L32,IF(ISNUMBER(T36),T36,0)+Staff!$J32),Staff!$J32),0)),IF(Staff!$K32="Annually",IF(W$4=Staff!$I32,MIN(Staff!$J32,Staff!$L32),IF(W$4&gt;Staff!$I32,IFERROR(MIN(Staff!$L32,K36+Staff!$J32),MIN(Staff!$J32,Staff!$L32)),0))))))</f>
        <v>0</v>
      </c>
      <c r="X36" s="567">
        <f>IF(Staff!$K32="Never",IF(X$4&gt;=Staff!$I32,MIN(Staff!$J32,Staff!$L32),0),IF(Staff!$K32="Monthly",IF(X$4=Staff!$I32,MIN(Staff!$J32,Staff!$L32),IF(X$4&gt;Staff!$I32,MIN(Staff!$L32,W36+Staff!$J32),0)),IF(Staff!$K32="Quarterly",IF(X$4=Staff!$I32,MIN(Staff!$J32,Staff!$L32),IF(X$4&gt;Staff!$I32,IFERROR(MIN(Staff!$L32,IF(ISNUMBER(U36),U36,0)+Staff!$J32),Staff!$J32),0)),IF(Staff!$K32="Annually",IF(X$4=Staff!$I32,MIN(Staff!$J32,Staff!$L32),IF(X$4&gt;Staff!$I32,IFERROR(MIN(Staff!$L32,L36+Staff!$J32),MIN(Staff!$J32,Staff!$L32)),0))))))</f>
        <v>0</v>
      </c>
      <c r="Y36" s="567">
        <f>IF(Staff!$K32="Never",IF(Y$4&gt;=Staff!$I32,MIN(Staff!$J32,Staff!$L32),0),IF(Staff!$K32="Monthly",IF(Y$4=Staff!$I32,MIN(Staff!$J32,Staff!$L32),IF(Y$4&gt;Staff!$I32,MIN(Staff!$L32,X36+Staff!$J32),0)),IF(Staff!$K32="Quarterly",IF(Y$4=Staff!$I32,MIN(Staff!$J32,Staff!$L32),IF(Y$4&gt;Staff!$I32,IFERROR(MIN(Staff!$L32,IF(ISNUMBER(V36),V36,0)+Staff!$J32),Staff!$J32),0)),IF(Staff!$K32="Annually",IF(Y$4=Staff!$I32,MIN(Staff!$J32,Staff!$L32),IF(Y$4&gt;Staff!$I32,IFERROR(MIN(Staff!$L32,M36+Staff!$J32),MIN(Staff!$J32,Staff!$L32)),0))))))</f>
        <v>0</v>
      </c>
      <c r="Z36" s="567">
        <f>IF(Staff!$K32="Never",IF(Z$4&gt;=Staff!$I32,MIN(Staff!$J32,Staff!$L32),0),IF(Staff!$K32="Monthly",IF(Z$4=Staff!$I32,MIN(Staff!$J32,Staff!$L32),IF(Z$4&gt;Staff!$I32,MIN(Staff!$L32,Y36+Staff!$J32),0)),IF(Staff!$K32="Quarterly",IF(Z$4=Staff!$I32,MIN(Staff!$J32,Staff!$L32),IF(Z$4&gt;Staff!$I32,IFERROR(MIN(Staff!$L32,IF(ISNUMBER(W36),W36,0)+Staff!$J32),Staff!$J32),0)),IF(Staff!$K32="Annually",IF(Z$4=Staff!$I32,MIN(Staff!$J32,Staff!$L32),IF(Z$4&gt;Staff!$I32,IFERROR(MIN(Staff!$L32,N36+Staff!$J32),MIN(Staff!$J32,Staff!$L32)),0))))))</f>
        <v>0</v>
      </c>
      <c r="AA36" s="567">
        <f>IF(Staff!$K32="Never",IF(AA$4&gt;=Staff!$I32,MIN(Staff!$J32,Staff!$L32),0),IF(Staff!$K32="Monthly",IF(AA$4=Staff!$I32,MIN(Staff!$J32,Staff!$L32),IF(AA$4&gt;Staff!$I32,MIN(Staff!$L32,Z36+Staff!$J32),0)),IF(Staff!$K32="Quarterly",IF(AA$4=Staff!$I32,MIN(Staff!$J32,Staff!$L32),IF(AA$4&gt;Staff!$I32,IFERROR(MIN(Staff!$L32,IF(ISNUMBER(X36),X36,0)+Staff!$J32),Staff!$J32),0)),IF(Staff!$K32="Annually",IF(AA$4=Staff!$I32,MIN(Staff!$J32,Staff!$L32),IF(AA$4&gt;Staff!$I32,IFERROR(MIN(Staff!$L32,O36+Staff!$J32),MIN(Staff!$J32,Staff!$L32)),0))))))</f>
        <v>0</v>
      </c>
      <c r="AB36" s="567">
        <f>IF(Staff!$K32="Never",IF(AB$4&gt;=Staff!$I32,MIN(Staff!$J32,Staff!$L32),0),IF(Staff!$K32="Monthly",IF(AB$4=Staff!$I32,MIN(Staff!$J32,Staff!$L32),IF(AB$4&gt;Staff!$I32,MIN(Staff!$L32,AA36+Staff!$J32),0)),IF(Staff!$K32="Quarterly",IF(AB$4=Staff!$I32,MIN(Staff!$J32,Staff!$L32),IF(AB$4&gt;Staff!$I32,IFERROR(MIN(Staff!$L32,IF(ISNUMBER(Y36),Y36,0)+Staff!$J32),Staff!$J32),0)),IF(Staff!$K32="Annually",IF(AB$4=Staff!$I32,MIN(Staff!$J32,Staff!$L32),IF(AB$4&gt;Staff!$I32,IFERROR(MIN(Staff!$L32,P36+Staff!$J32),MIN(Staff!$J32,Staff!$L32)),0))))))</f>
        <v>0</v>
      </c>
      <c r="AC36" s="567">
        <f>IF(Staff!$K32="Never",IF(AC$4&gt;=Staff!$I32,MIN(Staff!$J32,Staff!$L32),0),IF(Staff!$K32="Monthly",IF(AC$4=Staff!$I32,MIN(Staff!$J32,Staff!$L32),IF(AC$4&gt;Staff!$I32,MIN(Staff!$L32,AB36+Staff!$J32),0)),IF(Staff!$K32="Quarterly",IF(AC$4=Staff!$I32,MIN(Staff!$J32,Staff!$L32),IF(AC$4&gt;Staff!$I32,IFERROR(MIN(Staff!$L32,IF(ISNUMBER(Z36),Z36,0)+Staff!$J32),Staff!$J32),0)),IF(Staff!$K32="Annually",IF(AC$4=Staff!$I32,MIN(Staff!$J32,Staff!$L32),IF(AC$4&gt;Staff!$I32,IFERROR(MIN(Staff!$L32,Q36+Staff!$J32),MIN(Staff!$J32,Staff!$L32)),0))))))</f>
        <v>0</v>
      </c>
      <c r="AD36" s="567">
        <f>IF(Staff!$K32="Never",IF(AD$4&gt;=Staff!$I32,MIN(Staff!$J32,Staff!$L32),0),IF(Staff!$K32="Monthly",IF(AD$4=Staff!$I32,MIN(Staff!$J32,Staff!$L32),IF(AD$4&gt;Staff!$I32,MIN(Staff!$L32,AC36+Staff!$J32),0)),IF(Staff!$K32="Quarterly",IF(AD$4=Staff!$I32,MIN(Staff!$J32,Staff!$L32),IF(AD$4&gt;Staff!$I32,IFERROR(MIN(Staff!$L32,IF(ISNUMBER(AA36),AA36,0)+Staff!$J32),Staff!$J32),0)),IF(Staff!$K32="Annually",IF(AD$4=Staff!$I32,MIN(Staff!$J32,Staff!$L32),IF(AD$4&gt;Staff!$I32,IFERROR(MIN(Staff!$L32,R36+Staff!$J32),MIN(Staff!$J32,Staff!$L32)),0))))))</f>
        <v>0</v>
      </c>
      <c r="AE36" s="567">
        <f>IF(Staff!$K32="Never",IF(AE$4&gt;=Staff!$I32,MIN(Staff!$J32,Staff!$L32),0),IF(Staff!$K32="Monthly",IF(AE$4=Staff!$I32,MIN(Staff!$J32,Staff!$L32),IF(AE$4&gt;Staff!$I32,MIN(Staff!$L32,AD36+Staff!$J32),0)),IF(Staff!$K32="Quarterly",IF(AE$4=Staff!$I32,MIN(Staff!$J32,Staff!$L32),IF(AE$4&gt;Staff!$I32,IFERROR(MIN(Staff!$L32,IF(ISNUMBER(AB36),AB36,0)+Staff!$J32),Staff!$J32),0)),IF(Staff!$K32="Annually",IF(AE$4=Staff!$I32,MIN(Staff!$J32,Staff!$L32),IF(AE$4&gt;Staff!$I32,IFERROR(MIN(Staff!$L32,S36+Staff!$J32),MIN(Staff!$J32,Staff!$L32)),0))))))</f>
        <v>0</v>
      </c>
      <c r="AF36" s="567">
        <f>IF(Staff!$K32="Never",IF(AF$4&gt;=Staff!$I32,MIN(Staff!$J32,Staff!$L32),0),IF(Staff!$K32="Monthly",IF(AF$4=Staff!$I32,MIN(Staff!$J32,Staff!$L32),IF(AF$4&gt;Staff!$I32,MIN(Staff!$L32,AE36+Staff!$J32),0)),IF(Staff!$K32="Quarterly",IF(AF$4=Staff!$I32,MIN(Staff!$J32,Staff!$L32),IF(AF$4&gt;Staff!$I32,IFERROR(MIN(Staff!$L32,IF(ISNUMBER(AC36),AC36,0)+Staff!$J32),Staff!$J32),0)),IF(Staff!$K32="Annually",IF(AF$4=Staff!$I32,MIN(Staff!$J32,Staff!$L32),IF(AF$4&gt;Staff!$I32,IFERROR(MIN(Staff!$L32,T36+Staff!$J32),MIN(Staff!$J32,Staff!$L32)),0))))))</f>
        <v>0</v>
      </c>
      <c r="AG36" s="567">
        <f>IF(Staff!$K32="Never",IF(AG$4&gt;=Staff!$I32,MIN(Staff!$J32,Staff!$L32),0),IF(Staff!$K32="Monthly",IF(AG$4=Staff!$I32,MIN(Staff!$J32,Staff!$L32),IF(AG$4&gt;Staff!$I32,MIN(Staff!$L32,AF36+Staff!$J32),0)),IF(Staff!$K32="Quarterly",IF(AG$4=Staff!$I32,MIN(Staff!$J32,Staff!$L32),IF(AG$4&gt;Staff!$I32,IFERROR(MIN(Staff!$L32,IF(ISNUMBER(AD36),AD36,0)+Staff!$J32),Staff!$J32),0)),IF(Staff!$K32="Annually",IF(AG$4=Staff!$I32,MIN(Staff!$J32,Staff!$L32),IF(AG$4&gt;Staff!$I32,IFERROR(MIN(Staff!$L32,U36+Staff!$J32),MIN(Staff!$J32,Staff!$L32)),0))))))</f>
        <v>0</v>
      </c>
      <c r="AH36" s="567">
        <f>IF(Staff!$K32="Never",IF(AH$4&gt;=Staff!$I32,MIN(Staff!$J32,Staff!$L32),0),IF(Staff!$K32="Monthly",IF(AH$4=Staff!$I32,MIN(Staff!$J32,Staff!$L32),IF(AH$4&gt;Staff!$I32,MIN(Staff!$L32,AG36+Staff!$J32),0)),IF(Staff!$K32="Quarterly",IF(AH$4=Staff!$I32,MIN(Staff!$J32,Staff!$L32),IF(AH$4&gt;Staff!$I32,IFERROR(MIN(Staff!$L32,IF(ISNUMBER(AE36),AE36,0)+Staff!$J32),Staff!$J32),0)),IF(Staff!$K32="Annually",IF(AH$4=Staff!$I32,MIN(Staff!$J32,Staff!$L32),IF(AH$4&gt;Staff!$I32,IFERROR(MIN(Staff!$L32,V36+Staff!$J32),MIN(Staff!$J32,Staff!$L32)),0))))))</f>
        <v>0</v>
      </c>
      <c r="AI36" s="567">
        <f>IF(Staff!$K32="Never",IF(AI$4&gt;=Staff!$I32,MIN(Staff!$J32,Staff!$L32),0),IF(Staff!$K32="Monthly",IF(AI$4=Staff!$I32,MIN(Staff!$J32,Staff!$L32),IF(AI$4&gt;Staff!$I32,MIN(Staff!$L32,AH36+Staff!$J32),0)),IF(Staff!$K32="Quarterly",IF(AI$4=Staff!$I32,MIN(Staff!$J32,Staff!$L32),IF(AI$4&gt;Staff!$I32,IFERROR(MIN(Staff!$L32,IF(ISNUMBER(AF36),AF36,0)+Staff!$J32),Staff!$J32),0)),IF(Staff!$K32="Annually",IF(AI$4=Staff!$I32,MIN(Staff!$J32,Staff!$L32),IF(AI$4&gt;Staff!$I32,IFERROR(MIN(Staff!$L32,W36+Staff!$J32),MIN(Staff!$J32,Staff!$L32)),0))))))</f>
        <v>0</v>
      </c>
      <c r="AJ36" s="567">
        <f>IF(Staff!$K32="Never",IF(AJ$4&gt;=Staff!$I32,MIN(Staff!$J32,Staff!$L32),0),IF(Staff!$K32="Monthly",IF(AJ$4=Staff!$I32,MIN(Staff!$J32,Staff!$L32),IF(AJ$4&gt;Staff!$I32,MIN(Staff!$L32,AI36+Staff!$J32),0)),IF(Staff!$K32="Quarterly",IF(AJ$4=Staff!$I32,MIN(Staff!$J32,Staff!$L32),IF(AJ$4&gt;Staff!$I32,IFERROR(MIN(Staff!$L32,IF(ISNUMBER(AG36),AG36,0)+Staff!$J32),Staff!$J32),0)),IF(Staff!$K32="Annually",IF(AJ$4=Staff!$I32,MIN(Staff!$J32,Staff!$L32),IF(AJ$4&gt;Staff!$I32,IFERROR(MIN(Staff!$L32,X36+Staff!$J32),MIN(Staff!$J32,Staff!$L32)),0))))))</f>
        <v>0</v>
      </c>
      <c r="AK36" s="567">
        <f>IF(Staff!$K32="Never",IF(AK$4&gt;=Staff!$I32,MIN(Staff!$J32,Staff!$L32),0),IF(Staff!$K32="Monthly",IF(AK$4=Staff!$I32,MIN(Staff!$J32,Staff!$L32),IF(AK$4&gt;Staff!$I32,MIN(Staff!$L32,AJ36+Staff!$J32),0)),IF(Staff!$K32="Quarterly",IF(AK$4=Staff!$I32,MIN(Staff!$J32,Staff!$L32),IF(AK$4&gt;Staff!$I32,IFERROR(MIN(Staff!$L32,IF(ISNUMBER(AH36),AH36,0)+Staff!$J32),Staff!$J32),0)),IF(Staff!$K32="Annually",IF(AK$4=Staff!$I32,MIN(Staff!$J32,Staff!$L32),IF(AK$4&gt;Staff!$I32,IFERROR(MIN(Staff!$L32,Y36+Staff!$J32),MIN(Staff!$J32,Staff!$L32)),0))))))</f>
        <v>0</v>
      </c>
      <c r="AL36" s="567">
        <f>IF(Staff!$K32="Never",IF(AL$4&gt;=Staff!$I32,MIN(Staff!$J32,Staff!$L32),0),IF(Staff!$K32="Monthly",IF(AL$4=Staff!$I32,MIN(Staff!$J32,Staff!$L32),IF(AL$4&gt;Staff!$I32,MIN(Staff!$L32,AK36+Staff!$J32),0)),IF(Staff!$K32="Quarterly",IF(AL$4=Staff!$I32,MIN(Staff!$J32,Staff!$L32),IF(AL$4&gt;Staff!$I32,IFERROR(MIN(Staff!$L32,IF(ISNUMBER(AI36),AI36,0)+Staff!$J32),Staff!$J32),0)),IF(Staff!$K32="Annually",IF(AL$4=Staff!$I32,MIN(Staff!$J32,Staff!$L32),IF(AL$4&gt;Staff!$I32,IFERROR(MIN(Staff!$L32,Z36+Staff!$J32),MIN(Staff!$J32,Staff!$L32)),0))))))</f>
        <v>0</v>
      </c>
      <c r="AM36" s="567">
        <f>IF(Staff!$K32="Never",IF(AM$4&gt;=Staff!$I32,MIN(Staff!$J32,Staff!$L32),0),IF(Staff!$K32="Monthly",IF(AM$4=Staff!$I32,MIN(Staff!$J32,Staff!$L32),IF(AM$4&gt;Staff!$I32,MIN(Staff!$L32,AL36+Staff!$J32),0)),IF(Staff!$K32="Quarterly",IF(AM$4=Staff!$I32,MIN(Staff!$J32,Staff!$L32),IF(AM$4&gt;Staff!$I32,IFERROR(MIN(Staff!$L32,IF(ISNUMBER(AJ36),AJ36,0)+Staff!$J32),Staff!$J32),0)),IF(Staff!$K32="Annually",IF(AM$4=Staff!$I32,MIN(Staff!$J32,Staff!$L32),IF(AM$4&gt;Staff!$I32,IFERROR(MIN(Staff!$L32,AA36+Staff!$J32),MIN(Staff!$J32,Staff!$L32)),0))))))</f>
        <v>0</v>
      </c>
      <c r="AN36" s="567">
        <f>IF(Staff!$K32="Never",IF(AN$4&gt;=Staff!$I32,MIN(Staff!$J32,Staff!$L32),0),IF(Staff!$K32="Monthly",IF(AN$4=Staff!$I32,MIN(Staff!$J32,Staff!$L32),IF(AN$4&gt;Staff!$I32,MIN(Staff!$L32,AM36+Staff!$J32),0)),IF(Staff!$K32="Quarterly",IF(AN$4=Staff!$I32,MIN(Staff!$J32,Staff!$L32),IF(AN$4&gt;Staff!$I32,IFERROR(MIN(Staff!$L32,IF(ISNUMBER(AK36),AK36,0)+Staff!$J32),Staff!$J32),0)),IF(Staff!$K32="Annually",IF(AN$4=Staff!$I32,MIN(Staff!$J32,Staff!$L32),IF(AN$4&gt;Staff!$I32,IFERROR(MIN(Staff!$L32,AB36+Staff!$J32),MIN(Staff!$J32,Staff!$L32)),0))))))</f>
        <v>0</v>
      </c>
      <c r="AO36" s="567">
        <f>IF(Staff!$K32="Never",IF(AO$4&gt;=Staff!$I32,MIN(Staff!$J32,Staff!$L32),0),IF(Staff!$K32="Monthly",IF(AO$4=Staff!$I32,MIN(Staff!$J32,Staff!$L32),IF(AO$4&gt;Staff!$I32,MIN(Staff!$L32,AN36+Staff!$J32),0)),IF(Staff!$K32="Quarterly",IF(AO$4=Staff!$I32,MIN(Staff!$J32,Staff!$L32),IF(AO$4&gt;Staff!$I32,IFERROR(MIN(Staff!$L32,IF(ISNUMBER(AL36),AL36,0)+Staff!$J32),Staff!$J32),0)),IF(Staff!$K32="Annually",IF(AO$4=Staff!$I32,MIN(Staff!$J32,Staff!$L32),IF(AO$4&gt;Staff!$I32,IFERROR(MIN(Staff!$L32,AC36+Staff!$J32),MIN(Staff!$J32,Staff!$L32)),0))))))</f>
        <v>0</v>
      </c>
      <c r="AP36" s="567">
        <f>IF(Staff!$K32="Never",IF(AP$4&gt;=Staff!$I32,MIN(Staff!$J32,Staff!$L32),0),IF(Staff!$K32="Monthly",IF(AP$4=Staff!$I32,MIN(Staff!$J32,Staff!$L32),IF(AP$4&gt;Staff!$I32,MIN(Staff!$L32,AO36+Staff!$J32),0)),IF(Staff!$K32="Quarterly",IF(AP$4=Staff!$I32,MIN(Staff!$J32,Staff!$L32),IF(AP$4&gt;Staff!$I32,IFERROR(MIN(Staff!$L32,IF(ISNUMBER(AM36),AM36,0)+Staff!$J32),Staff!$J32),0)),IF(Staff!$K32="Annually",IF(AP$4=Staff!$I32,MIN(Staff!$J32,Staff!$L32),IF(AP$4&gt;Staff!$I32,IFERROR(MIN(Staff!$L32,AD36+Staff!$J32),MIN(Staff!$J32,Staff!$L32)),0))))))</f>
        <v>0</v>
      </c>
      <c r="AQ36" s="567">
        <f>IF(Staff!$K32="Never",IF(AQ$4&gt;=Staff!$I32,MIN(Staff!$J32,Staff!$L32),0),IF(Staff!$K32="Monthly",IF(AQ$4=Staff!$I32,MIN(Staff!$J32,Staff!$L32),IF(AQ$4&gt;Staff!$I32,MIN(Staff!$L32,AP36+Staff!$J32),0)),IF(Staff!$K32="Quarterly",IF(AQ$4=Staff!$I32,MIN(Staff!$J32,Staff!$L32),IF(AQ$4&gt;Staff!$I32,IFERROR(MIN(Staff!$L32,IF(ISNUMBER(AN36),AN36,0)+Staff!$J32),Staff!$J32),0)),IF(Staff!$K32="Annually",IF(AQ$4=Staff!$I32,MIN(Staff!$J32,Staff!$L32),IF(AQ$4&gt;Staff!$I32,IFERROR(MIN(Staff!$L32,AE36+Staff!$J32),MIN(Staff!$J32,Staff!$L32)),0))))))</f>
        <v>0</v>
      </c>
      <c r="AR36" s="567">
        <f>IF(Staff!$K32="Never",IF(AR$4&gt;=Staff!$I32,MIN(Staff!$J32,Staff!$L32),0),IF(Staff!$K32="Monthly",IF(AR$4=Staff!$I32,MIN(Staff!$J32,Staff!$L32),IF(AR$4&gt;Staff!$I32,MIN(Staff!$L32,AQ36+Staff!$J32),0)),IF(Staff!$K32="Quarterly",IF(AR$4=Staff!$I32,MIN(Staff!$J32,Staff!$L32),IF(AR$4&gt;Staff!$I32,IFERROR(MIN(Staff!$L32,IF(ISNUMBER(AO36),AO36,0)+Staff!$J32),Staff!$J32),0)),IF(Staff!$K32="Annually",IF(AR$4=Staff!$I32,MIN(Staff!$J32,Staff!$L32),IF(AR$4&gt;Staff!$I32,IFERROR(MIN(Staff!$L32,AF36+Staff!$J32),MIN(Staff!$J32,Staff!$L32)),0))))))</f>
        <v>0</v>
      </c>
      <c r="AS36" s="567">
        <f>IF(Staff!$K32="Never",IF(AS$4&gt;=Staff!$I32,MIN(Staff!$J32,Staff!$L32),0),IF(Staff!$K32="Monthly",IF(AS$4=Staff!$I32,MIN(Staff!$J32,Staff!$L32),IF(AS$4&gt;Staff!$I32,MIN(Staff!$L32,AR36+Staff!$J32),0)),IF(Staff!$K32="Quarterly",IF(AS$4=Staff!$I32,MIN(Staff!$J32,Staff!$L32),IF(AS$4&gt;Staff!$I32,IFERROR(MIN(Staff!$L32,IF(ISNUMBER(AP36),AP36,0)+Staff!$J32),Staff!$J32),0)),IF(Staff!$K32="Annually",IF(AS$4=Staff!$I32,MIN(Staff!$J32,Staff!$L32),IF(AS$4&gt;Staff!$I32,IFERROR(MIN(Staff!$L32,AG36+Staff!$J32),MIN(Staff!$J32,Staff!$L32)),0))))))</f>
        <v>0</v>
      </c>
      <c r="AT36" s="567">
        <f>IF(Staff!$K32="Never",IF(AT$4&gt;=Staff!$I32,MIN(Staff!$J32,Staff!$L32),0),IF(Staff!$K32="Monthly",IF(AT$4=Staff!$I32,MIN(Staff!$J32,Staff!$L32),IF(AT$4&gt;Staff!$I32,MIN(Staff!$L32,AS36+Staff!$J32),0)),IF(Staff!$K32="Quarterly",IF(AT$4=Staff!$I32,MIN(Staff!$J32,Staff!$L32),IF(AT$4&gt;Staff!$I32,IFERROR(MIN(Staff!$L32,IF(ISNUMBER(AQ36),AQ36,0)+Staff!$J32),Staff!$J32),0)),IF(Staff!$K32="Annually",IF(AT$4=Staff!$I32,MIN(Staff!$J32,Staff!$L32),IF(AT$4&gt;Staff!$I32,IFERROR(MIN(Staff!$L32,AH36+Staff!$J32),MIN(Staff!$J32,Staff!$L32)),0))))))</f>
        <v>0</v>
      </c>
      <c r="AU36" s="567">
        <f>IF(Staff!$K32="Never",IF(AU$4&gt;=Staff!$I32,MIN(Staff!$J32,Staff!$L32),0),IF(Staff!$K32="Monthly",IF(AU$4=Staff!$I32,MIN(Staff!$J32,Staff!$L32),IF(AU$4&gt;Staff!$I32,MIN(Staff!$L32,AT36+Staff!$J32),0)),IF(Staff!$K32="Quarterly",IF(AU$4=Staff!$I32,MIN(Staff!$J32,Staff!$L32),IF(AU$4&gt;Staff!$I32,IFERROR(MIN(Staff!$L32,IF(ISNUMBER(AR36),AR36,0)+Staff!$J32),Staff!$J32),0)),IF(Staff!$K32="Annually",IF(AU$4=Staff!$I32,MIN(Staff!$J32,Staff!$L32),IF(AU$4&gt;Staff!$I32,IFERROR(MIN(Staff!$L32,AI36+Staff!$J32),MIN(Staff!$J32,Staff!$L32)),0))))))</f>
        <v>0</v>
      </c>
      <c r="AV36" s="567">
        <f>IF(Staff!$K32="Never",IF(AV$4&gt;=Staff!$I32,MIN(Staff!$J32,Staff!$L32),0),IF(Staff!$K32="Monthly",IF(AV$4=Staff!$I32,MIN(Staff!$J32,Staff!$L32),IF(AV$4&gt;Staff!$I32,MIN(Staff!$L32,AU36+Staff!$J32),0)),IF(Staff!$K32="Quarterly",IF(AV$4=Staff!$I32,MIN(Staff!$J32,Staff!$L32),IF(AV$4&gt;Staff!$I32,IFERROR(MIN(Staff!$L32,IF(ISNUMBER(AS36),AS36,0)+Staff!$J32),Staff!$J32),0)),IF(Staff!$K32="Annually",IF(AV$4=Staff!$I32,MIN(Staff!$J32,Staff!$L32),IF(AV$4&gt;Staff!$I32,IFERROR(MIN(Staff!$L32,AJ36+Staff!$J32),MIN(Staff!$J32,Staff!$L32)),0))))))</f>
        <v>0</v>
      </c>
      <c r="AW36" s="567">
        <f>IF(Staff!$K32="Never",IF(AW$4&gt;=Staff!$I32,MIN(Staff!$J32,Staff!$L32),0),IF(Staff!$K32="Monthly",IF(AW$4=Staff!$I32,MIN(Staff!$J32,Staff!$L32),IF(AW$4&gt;Staff!$I32,MIN(Staff!$L32,AV36+Staff!$J32),0)),IF(Staff!$K32="Quarterly",IF(AW$4=Staff!$I32,MIN(Staff!$J32,Staff!$L32),IF(AW$4&gt;Staff!$I32,IFERROR(MIN(Staff!$L32,IF(ISNUMBER(AT36),AT36,0)+Staff!$J32),Staff!$J32),0)),IF(Staff!$K32="Annually",IF(AW$4=Staff!$I32,MIN(Staff!$J32,Staff!$L32),IF(AW$4&gt;Staff!$I32,IFERROR(MIN(Staff!$L32,AK36+Staff!$J32),MIN(Staff!$J32,Staff!$L32)),0))))))</f>
        <v>0</v>
      </c>
      <c r="AX36" s="567">
        <f>IF(Staff!$K32="Never",IF(AX$4&gt;=Staff!$I32,MIN(Staff!$J32,Staff!$L32),0),IF(Staff!$K32="Monthly",IF(AX$4=Staff!$I32,MIN(Staff!$J32,Staff!$L32),IF(AX$4&gt;Staff!$I32,MIN(Staff!$L32,AW36+Staff!$J32),0)),IF(Staff!$K32="Quarterly",IF(AX$4=Staff!$I32,MIN(Staff!$J32,Staff!$L32),IF(AX$4&gt;Staff!$I32,IFERROR(MIN(Staff!$L32,IF(ISNUMBER(AU36),AU36,0)+Staff!$J32),Staff!$J32),0)),IF(Staff!$K32="Annually",IF(AX$4=Staff!$I32,MIN(Staff!$J32,Staff!$L32),IF(AX$4&gt;Staff!$I32,IFERROR(MIN(Staff!$L32,AL36+Staff!$J32),MIN(Staff!$J32,Staff!$L32)),0))))))</f>
        <v>0</v>
      </c>
      <c r="AY36" s="567">
        <f>IF(Staff!$K32="Never",IF(AY$4&gt;=Staff!$I32,MIN(Staff!$J32,Staff!$L32),0),IF(Staff!$K32="Monthly",IF(AY$4=Staff!$I32,MIN(Staff!$J32,Staff!$L32),IF(AY$4&gt;Staff!$I32,MIN(Staff!$L32,AX36+Staff!$J32),0)),IF(Staff!$K32="Quarterly",IF(AY$4=Staff!$I32,MIN(Staff!$J32,Staff!$L32),IF(AY$4&gt;Staff!$I32,IFERROR(MIN(Staff!$L32,IF(ISNUMBER(AV36),AV36,0)+Staff!$J32),Staff!$J32),0)),IF(Staff!$K32="Annually",IF(AY$4=Staff!$I32,MIN(Staff!$J32,Staff!$L32),IF(AY$4&gt;Staff!$I32,IFERROR(MIN(Staff!$L32,AM36+Staff!$J32),MIN(Staff!$J32,Staff!$L32)),0))))))</f>
        <v>0</v>
      </c>
      <c r="AZ36" s="567">
        <f>IF(Staff!$K32="Never",IF(AZ$4&gt;=Staff!$I32,MIN(Staff!$J32,Staff!$L32),0),IF(Staff!$K32="Monthly",IF(AZ$4=Staff!$I32,MIN(Staff!$J32,Staff!$L32),IF(AZ$4&gt;Staff!$I32,MIN(Staff!$L32,AY36+Staff!$J32),0)),IF(Staff!$K32="Quarterly",IF(AZ$4=Staff!$I32,MIN(Staff!$J32,Staff!$L32),IF(AZ$4&gt;Staff!$I32,IFERROR(MIN(Staff!$L32,IF(ISNUMBER(AW36),AW36,0)+Staff!$J32),Staff!$J32),0)),IF(Staff!$K32="Annually",IF(AZ$4=Staff!$I32,MIN(Staff!$J32,Staff!$L32),IF(AZ$4&gt;Staff!$I32,IFERROR(MIN(Staff!$L32,AN36+Staff!$J32),MIN(Staff!$J32,Staff!$L32)),0))))))</f>
        <v>0</v>
      </c>
      <c r="BA36" s="567">
        <f>IF(Staff!$K32="Never",IF(BA$4&gt;=Staff!$I32,MIN(Staff!$J32,Staff!$L32),0),IF(Staff!$K32="Monthly",IF(BA$4=Staff!$I32,MIN(Staff!$J32,Staff!$L32),IF(BA$4&gt;Staff!$I32,MIN(Staff!$L32,AZ36+Staff!$J32),0)),IF(Staff!$K32="Quarterly",IF(BA$4=Staff!$I32,MIN(Staff!$J32,Staff!$L32),IF(BA$4&gt;Staff!$I32,IFERROR(MIN(Staff!$L32,IF(ISNUMBER(AX36),AX36,0)+Staff!$J32),Staff!$J32),0)),IF(Staff!$K32="Annually",IF(BA$4=Staff!$I32,MIN(Staff!$J32,Staff!$L32),IF(BA$4&gt;Staff!$I32,IFERROR(MIN(Staff!$L32,AO36+Staff!$J32),MIN(Staff!$J32,Staff!$L32)),0))))))</f>
        <v>0</v>
      </c>
      <c r="BB36" s="567">
        <f>IF(Staff!$K32="Never",IF(BB$4&gt;=Staff!$I32,MIN(Staff!$J32,Staff!$L32),0),IF(Staff!$K32="Monthly",IF(BB$4=Staff!$I32,MIN(Staff!$J32,Staff!$L32),IF(BB$4&gt;Staff!$I32,MIN(Staff!$L32,BA36+Staff!$J32),0)),IF(Staff!$K32="Quarterly",IF(BB$4=Staff!$I32,MIN(Staff!$J32,Staff!$L32),IF(BB$4&gt;Staff!$I32,IFERROR(MIN(Staff!$L32,IF(ISNUMBER(AY36),AY36,0)+Staff!$J32),Staff!$J32),0)),IF(Staff!$K32="Annually",IF(BB$4=Staff!$I32,MIN(Staff!$J32,Staff!$L32),IF(BB$4&gt;Staff!$I32,IFERROR(MIN(Staff!$L32,AP36+Staff!$J32),MIN(Staff!$J32,Staff!$L32)),0))))))</f>
        <v>0</v>
      </c>
      <c r="BC36" s="567">
        <f>IF(Staff!$K32="Never",IF(BC$4&gt;=Staff!$I32,MIN(Staff!$J32,Staff!$L32),0),IF(Staff!$K32="Monthly",IF(BC$4=Staff!$I32,MIN(Staff!$J32,Staff!$L32),IF(BC$4&gt;Staff!$I32,MIN(Staff!$L32,BB36+Staff!$J32),0)),IF(Staff!$K32="Quarterly",IF(BC$4=Staff!$I32,MIN(Staff!$J32,Staff!$L32),IF(BC$4&gt;Staff!$I32,IFERROR(MIN(Staff!$L32,IF(ISNUMBER(AZ36),AZ36,0)+Staff!$J32),Staff!$J32),0)),IF(Staff!$K32="Annually",IF(BC$4=Staff!$I32,MIN(Staff!$J32,Staff!$L32),IF(BC$4&gt;Staff!$I32,IFERROR(MIN(Staff!$L32,AQ36+Staff!$J32),MIN(Staff!$J32,Staff!$L32)),0))))))</f>
        <v>0</v>
      </c>
      <c r="BD36" s="567">
        <f>IF(Staff!$K32="Never",IF(BD$4&gt;=Staff!$I32,MIN(Staff!$J32,Staff!$L32),0),IF(Staff!$K32="Monthly",IF(BD$4=Staff!$I32,MIN(Staff!$J32,Staff!$L32),IF(BD$4&gt;Staff!$I32,MIN(Staff!$L32,BC36+Staff!$J32),0)),IF(Staff!$K32="Quarterly",IF(BD$4=Staff!$I32,MIN(Staff!$J32,Staff!$L32),IF(BD$4&gt;Staff!$I32,IFERROR(MIN(Staff!$L32,IF(ISNUMBER(BA36),BA36,0)+Staff!$J32),Staff!$J32),0)),IF(Staff!$K32="Annually",IF(BD$4=Staff!$I32,MIN(Staff!$J32,Staff!$L32),IF(BD$4&gt;Staff!$I32,IFERROR(MIN(Staff!$L32,AR36+Staff!$J32),MIN(Staff!$J32,Staff!$L32)),0))))))</f>
        <v>0</v>
      </c>
      <c r="BE36" s="567">
        <f>IF(Staff!$K32="Never",IF(BE$4&gt;=Staff!$I32,MIN(Staff!$J32,Staff!$L32),0),IF(Staff!$K32="Monthly",IF(BE$4=Staff!$I32,MIN(Staff!$J32,Staff!$L32),IF(BE$4&gt;Staff!$I32,MIN(Staff!$L32,BD36+Staff!$J32),0)),IF(Staff!$K32="Quarterly",IF(BE$4=Staff!$I32,MIN(Staff!$J32,Staff!$L32),IF(BE$4&gt;Staff!$I32,IFERROR(MIN(Staff!$L32,IF(ISNUMBER(BB36),BB36,0)+Staff!$J32),Staff!$J32),0)),IF(Staff!$K32="Annually",IF(BE$4=Staff!$I32,MIN(Staff!$J32,Staff!$L32),IF(BE$4&gt;Staff!$I32,IFERROR(MIN(Staff!$L32,AS36+Staff!$J32),MIN(Staff!$J32,Staff!$L32)),0))))))</f>
        <v>0</v>
      </c>
      <c r="BF36" s="567">
        <f>IF(Staff!$K32="Never",IF(BF$4&gt;=Staff!$I32,MIN(Staff!$J32,Staff!$L32),0),IF(Staff!$K32="Monthly",IF(BF$4=Staff!$I32,MIN(Staff!$J32,Staff!$L32),IF(BF$4&gt;Staff!$I32,MIN(Staff!$L32,BE36+Staff!$J32),0)),IF(Staff!$K32="Quarterly",IF(BF$4=Staff!$I32,MIN(Staff!$J32,Staff!$L32),IF(BF$4&gt;Staff!$I32,IFERROR(MIN(Staff!$L32,IF(ISNUMBER(BC36),BC36,0)+Staff!$J32),Staff!$J32),0)),IF(Staff!$K32="Annually",IF(BF$4=Staff!$I32,MIN(Staff!$J32,Staff!$L32),IF(BF$4&gt;Staff!$I32,IFERROR(MIN(Staff!$L32,AT36+Staff!$J32),MIN(Staff!$J32,Staff!$L32)),0))))))</f>
        <v>0</v>
      </c>
      <c r="BG36" s="567">
        <f>IF(Staff!$K32="Never",IF(BG$4&gt;=Staff!$I32,MIN(Staff!$J32,Staff!$L32),0),IF(Staff!$K32="Monthly",IF(BG$4=Staff!$I32,MIN(Staff!$J32,Staff!$L32),IF(BG$4&gt;Staff!$I32,MIN(Staff!$L32,BF36+Staff!$J32),0)),IF(Staff!$K32="Quarterly",IF(BG$4=Staff!$I32,MIN(Staff!$J32,Staff!$L32),IF(BG$4&gt;Staff!$I32,IFERROR(MIN(Staff!$L32,IF(ISNUMBER(BD36),BD36,0)+Staff!$J32),Staff!$J32),0)),IF(Staff!$K32="Annually",IF(BG$4=Staff!$I32,MIN(Staff!$J32,Staff!$L32),IF(BG$4&gt;Staff!$I32,IFERROR(MIN(Staff!$L32,AU36+Staff!$J32),MIN(Staff!$J32,Staff!$L32)),0))))))</f>
        <v>0</v>
      </c>
      <c r="BH36" s="567">
        <f>IF(Staff!$K32="Never",IF(BH$4&gt;=Staff!$I32,MIN(Staff!$J32,Staff!$L32),0),IF(Staff!$K32="Monthly",IF(BH$4=Staff!$I32,MIN(Staff!$J32,Staff!$L32),IF(BH$4&gt;Staff!$I32,MIN(Staff!$L32,BG36+Staff!$J32),0)),IF(Staff!$K32="Quarterly",IF(BH$4=Staff!$I32,MIN(Staff!$J32,Staff!$L32),IF(BH$4&gt;Staff!$I32,IFERROR(MIN(Staff!$L32,IF(ISNUMBER(BE36),BE36,0)+Staff!$J32),Staff!$J32),0)),IF(Staff!$K32="Annually",IF(BH$4=Staff!$I32,MIN(Staff!$J32,Staff!$L32),IF(BH$4&gt;Staff!$I32,IFERROR(MIN(Staff!$L32,AV36+Staff!$J32),MIN(Staff!$J32,Staff!$L32)),0))))))</f>
        <v>0</v>
      </c>
      <c r="BI36" s="567">
        <f>IF(Staff!$K32="Never",IF(BI$4&gt;=Staff!$I32,MIN(Staff!$J32,Staff!$L32),0),IF(Staff!$K32="Monthly",IF(BI$4=Staff!$I32,MIN(Staff!$J32,Staff!$L32),IF(BI$4&gt;Staff!$I32,MIN(Staff!$L32,BH36+Staff!$J32),0)),IF(Staff!$K32="Quarterly",IF(BI$4=Staff!$I32,MIN(Staff!$J32,Staff!$L32),IF(BI$4&gt;Staff!$I32,IFERROR(MIN(Staff!$L32,IF(ISNUMBER(BF36),BF36,0)+Staff!$J32),Staff!$J32),0)),IF(Staff!$K32="Annually",IF(BI$4=Staff!$I32,MIN(Staff!$J32,Staff!$L32),IF(BI$4&gt;Staff!$I32,IFERROR(MIN(Staff!$L32,AW36+Staff!$J32),MIN(Staff!$J32,Staff!$L32)),0))))))</f>
        <v>0</v>
      </c>
      <c r="BJ36" s="567">
        <f>IF(Staff!$K32="Never",IF(BJ$4&gt;=Staff!$I32,MIN(Staff!$J32,Staff!$L32),0),IF(Staff!$K32="Monthly",IF(BJ$4=Staff!$I32,MIN(Staff!$J32,Staff!$L32),IF(BJ$4&gt;Staff!$I32,MIN(Staff!$L32,BI36+Staff!$J32),0)),IF(Staff!$K32="Quarterly",IF(BJ$4=Staff!$I32,MIN(Staff!$J32,Staff!$L32),IF(BJ$4&gt;Staff!$I32,IFERROR(MIN(Staff!$L32,IF(ISNUMBER(BG36),BG36,0)+Staff!$J32),Staff!$J32),0)),IF(Staff!$K32="Annually",IF(BJ$4=Staff!$I32,MIN(Staff!$J32,Staff!$L32),IF(BJ$4&gt;Staff!$I32,IFERROR(MIN(Staff!$L32,AX36+Staff!$J32),MIN(Staff!$J32,Staff!$L32)),0))))))</f>
        <v>0</v>
      </c>
      <c r="BK36" s="567">
        <f>IF(Staff!$K32="Never",IF(BK$4&gt;=Staff!$I32,MIN(Staff!$J32,Staff!$L32),0),IF(Staff!$K32="Monthly",IF(BK$4=Staff!$I32,MIN(Staff!$J32,Staff!$L32),IF(BK$4&gt;Staff!$I32,MIN(Staff!$L32,BJ36+Staff!$J32),0)),IF(Staff!$K32="Quarterly",IF(BK$4=Staff!$I32,MIN(Staff!$J32,Staff!$L32),IF(BK$4&gt;Staff!$I32,IFERROR(MIN(Staff!$L32,IF(ISNUMBER(BH36),BH36,0)+Staff!$J32),Staff!$J32),0)),IF(Staff!$K32="Annually",IF(BK$4=Staff!$I32,MIN(Staff!$J32,Staff!$L32),IF(BK$4&gt;Staff!$I32,IFERROR(MIN(Staff!$L32,AY36+Staff!$J32),MIN(Staff!$J32,Staff!$L32)),0))))))</f>
        <v>0</v>
      </c>
      <c r="BL36" s="567">
        <f>IF(Staff!$K32="Never",IF(BL$4&gt;=Staff!$I32,MIN(Staff!$J32,Staff!$L32),0),IF(Staff!$K32="Monthly",IF(BL$4=Staff!$I32,MIN(Staff!$J32,Staff!$L32),IF(BL$4&gt;Staff!$I32,MIN(Staff!$L32,BK36+Staff!$J32),0)),IF(Staff!$K32="Quarterly",IF(BL$4=Staff!$I32,MIN(Staff!$J32,Staff!$L32),IF(BL$4&gt;Staff!$I32,IFERROR(MIN(Staff!$L32,IF(ISNUMBER(BI36),BI36,0)+Staff!$J32),Staff!$J32),0)),IF(Staff!$K32="Annually",IF(BL$4=Staff!$I32,MIN(Staff!$J32,Staff!$L32),IF(BL$4&gt;Staff!$I32,IFERROR(MIN(Staff!$L32,AZ36+Staff!$J32),MIN(Staff!$J32,Staff!$L32)),0))))))</f>
        <v>0</v>
      </c>
      <c r="BM36" s="567">
        <f>IF(Staff!$K32="Never",IF(BM$4&gt;=Staff!$I32,MIN(Staff!$J32,Staff!$L32),0),IF(Staff!$K32="Monthly",IF(BM$4=Staff!$I32,MIN(Staff!$J32,Staff!$L32),IF(BM$4&gt;Staff!$I32,MIN(Staff!$L32,BL36+Staff!$J32),0)),IF(Staff!$K32="Quarterly",IF(BM$4=Staff!$I32,MIN(Staff!$J32,Staff!$L32),IF(BM$4&gt;Staff!$I32,IFERROR(MIN(Staff!$L32,IF(ISNUMBER(BJ36),BJ36,0)+Staff!$J32),Staff!$J32),0)),IF(Staff!$K32="Annually",IF(BM$4=Staff!$I32,MIN(Staff!$J32,Staff!$L32),IF(BM$4&gt;Staff!$I32,IFERROR(MIN(Staff!$L32,BA36+Staff!$J32),MIN(Staff!$J32,Staff!$L32)),0))))))</f>
        <v>0</v>
      </c>
      <c r="BN36" s="567">
        <f>IF(Staff!$K32="Never",IF(BN$4&gt;=Staff!$I32,MIN(Staff!$J32,Staff!$L32),0),IF(Staff!$K32="Monthly",IF(BN$4=Staff!$I32,MIN(Staff!$J32,Staff!$L32),IF(BN$4&gt;Staff!$I32,MIN(Staff!$L32,BM36+Staff!$J32),0)),IF(Staff!$K32="Quarterly",IF(BN$4=Staff!$I32,MIN(Staff!$J32,Staff!$L32),IF(BN$4&gt;Staff!$I32,IFERROR(MIN(Staff!$L32,IF(ISNUMBER(BK36),BK36,0)+Staff!$J32),Staff!$J32),0)),IF(Staff!$K32="Annually",IF(BN$4=Staff!$I32,MIN(Staff!$J32,Staff!$L32),IF(BN$4&gt;Staff!$I32,IFERROR(MIN(Staff!$L32,BB36+Staff!$J32),MIN(Staff!$J32,Staff!$L32)),0))))))</f>
        <v>0</v>
      </c>
      <c r="BO36" s="567">
        <f>IF(Staff!$K32="Never",IF(BO$4&gt;=Staff!$I32,MIN(Staff!$J32,Staff!$L32),0),IF(Staff!$K32="Monthly",IF(BO$4=Staff!$I32,MIN(Staff!$J32,Staff!$L32),IF(BO$4&gt;Staff!$I32,MIN(Staff!$L32,BN36+Staff!$J32),0)),IF(Staff!$K32="Quarterly",IF(BO$4=Staff!$I32,MIN(Staff!$J32,Staff!$L32),IF(BO$4&gt;Staff!$I32,IFERROR(MIN(Staff!$L32,IF(ISNUMBER(BL36),BL36,0)+Staff!$J32),Staff!$J32),0)),IF(Staff!$K32="Annually",IF(BO$4=Staff!$I32,MIN(Staff!$J32,Staff!$L32),IF(BO$4&gt;Staff!$I32,IFERROR(MIN(Staff!$L32,BC36+Staff!$J32),MIN(Staff!$J32,Staff!$L32)),0))))))</f>
        <v>0</v>
      </c>
      <c r="BP36" s="567">
        <f>IF(Staff!$K32="Never",IF(BP$4&gt;=Staff!$I32,MIN(Staff!$J32,Staff!$L32),0),IF(Staff!$K32="Monthly",IF(BP$4=Staff!$I32,MIN(Staff!$J32,Staff!$L32),IF(BP$4&gt;Staff!$I32,MIN(Staff!$L32,BO36+Staff!$J32),0)),IF(Staff!$K32="Quarterly",IF(BP$4=Staff!$I32,MIN(Staff!$J32,Staff!$L32),IF(BP$4&gt;Staff!$I32,IFERROR(MIN(Staff!$L32,IF(ISNUMBER(BM36),BM36,0)+Staff!$J32),Staff!$J32),0)),IF(Staff!$K32="Annually",IF(BP$4=Staff!$I32,MIN(Staff!$J32,Staff!$L32),IF(BP$4&gt;Staff!$I32,IFERROR(MIN(Staff!$L32,BD36+Staff!$J32),MIN(Staff!$J32,Staff!$L32)),0))))))</f>
        <v>0</v>
      </c>
      <c r="BQ36" s="567">
        <f>IF(Staff!$K32="Never",IF(BQ$4&gt;=Staff!$I32,MIN(Staff!$J32,Staff!$L32),0),IF(Staff!$K32="Monthly",IF(BQ$4=Staff!$I32,MIN(Staff!$J32,Staff!$L32),IF(BQ$4&gt;Staff!$I32,MIN(Staff!$L32,BP36+Staff!$J32),0)),IF(Staff!$K32="Quarterly",IF(BQ$4=Staff!$I32,MIN(Staff!$J32,Staff!$L32),IF(BQ$4&gt;Staff!$I32,IFERROR(MIN(Staff!$L32,IF(ISNUMBER(BN36),BN36,0)+Staff!$J32),Staff!$J32),0)),IF(Staff!$K32="Annually",IF(BQ$4=Staff!$I32,MIN(Staff!$J32,Staff!$L32),IF(BQ$4&gt;Staff!$I32,IFERROR(MIN(Staff!$L32,BE36+Staff!$J32),MIN(Staff!$J32,Staff!$L32)),0))))))</f>
        <v>0</v>
      </c>
      <c r="BR36" s="567">
        <f>IF(Staff!$K32="Never",IF(BR$4&gt;=Staff!$I32,MIN(Staff!$J32,Staff!$L32),0),IF(Staff!$K32="Monthly",IF(BR$4=Staff!$I32,MIN(Staff!$J32,Staff!$L32),IF(BR$4&gt;Staff!$I32,MIN(Staff!$L32,BQ36+Staff!$J32),0)),IF(Staff!$K32="Quarterly",IF(BR$4=Staff!$I32,MIN(Staff!$J32,Staff!$L32),IF(BR$4&gt;Staff!$I32,IFERROR(MIN(Staff!$L32,IF(ISNUMBER(BO36),BO36,0)+Staff!$J32),Staff!$J32),0)),IF(Staff!$K32="Annually",IF(BR$4=Staff!$I32,MIN(Staff!$J32,Staff!$L32),IF(BR$4&gt;Staff!$I32,IFERROR(MIN(Staff!$L32,BF36+Staff!$J32),MIN(Staff!$J32,Staff!$L32)),0))))))</f>
        <v>0</v>
      </c>
      <c r="BS36" s="567">
        <f>IF(Staff!$K32="Never",IF(BS$4&gt;=Staff!$I32,MIN(Staff!$J32,Staff!$L32),0),IF(Staff!$K32="Monthly",IF(BS$4=Staff!$I32,MIN(Staff!$J32,Staff!$L32),IF(BS$4&gt;Staff!$I32,MIN(Staff!$L32,BR36+Staff!$J32),0)),IF(Staff!$K32="Quarterly",IF(BS$4=Staff!$I32,MIN(Staff!$J32,Staff!$L32),IF(BS$4&gt;Staff!$I32,IFERROR(MIN(Staff!$L32,IF(ISNUMBER(BP36),BP36,0)+Staff!$J32),Staff!$J32),0)),IF(Staff!$K32="Annually",IF(BS$4=Staff!$I32,MIN(Staff!$J32,Staff!$L32),IF(BS$4&gt;Staff!$I32,IFERROR(MIN(Staff!$L32,BG36+Staff!$J32),MIN(Staff!$J32,Staff!$L32)),0))))))</f>
        <v>0</v>
      </c>
      <c r="BT36" s="567">
        <f>IF(Staff!$K32="Never",IF(BT$4&gt;=Staff!$I32,MIN(Staff!$J32,Staff!$L32),0),IF(Staff!$K32="Monthly",IF(BT$4=Staff!$I32,MIN(Staff!$J32,Staff!$L32),IF(BT$4&gt;Staff!$I32,MIN(Staff!$L32,BS36+Staff!$J32),0)),IF(Staff!$K32="Quarterly",IF(BT$4=Staff!$I32,MIN(Staff!$J32,Staff!$L32),IF(BT$4&gt;Staff!$I32,IFERROR(MIN(Staff!$L32,IF(ISNUMBER(BQ36),BQ36,0)+Staff!$J32),Staff!$J32),0)),IF(Staff!$K32="Annually",IF(BT$4=Staff!$I32,MIN(Staff!$J32,Staff!$L32),IF(BT$4&gt;Staff!$I32,IFERROR(MIN(Staff!$L32,BH36+Staff!$J32),MIN(Staff!$J32,Staff!$L32)),0))))))</f>
        <v>0</v>
      </c>
      <c r="BU36" s="567">
        <f>IF(Staff!$K32="Never",IF(BU$4&gt;=Staff!$I32,MIN(Staff!$J32,Staff!$L32),0),IF(Staff!$K32="Monthly",IF(BU$4=Staff!$I32,MIN(Staff!$J32,Staff!$L32),IF(BU$4&gt;Staff!$I32,MIN(Staff!$L32,BT36+Staff!$J32),0)),IF(Staff!$K32="Quarterly",IF(BU$4=Staff!$I32,MIN(Staff!$J32,Staff!$L32),IF(BU$4&gt;Staff!$I32,IFERROR(MIN(Staff!$L32,IF(ISNUMBER(BR36),BR36,0)+Staff!$J32),Staff!$J32),0)),IF(Staff!$K32="Annually",IF(BU$4=Staff!$I32,MIN(Staff!$J32,Staff!$L32),IF(BU$4&gt;Staff!$I32,IFERROR(MIN(Staff!$L32,BI36+Staff!$J32),MIN(Staff!$J32,Staff!$L32)),0))))))</f>
        <v>0</v>
      </c>
      <c r="BV36" s="567">
        <f>IF(Staff!$K32="Never",IF(BV$4&gt;=Staff!$I32,MIN(Staff!$J32,Staff!$L32),0),IF(Staff!$K32="Monthly",IF(BV$4=Staff!$I32,MIN(Staff!$J32,Staff!$L32),IF(BV$4&gt;Staff!$I32,MIN(Staff!$L32,BU36+Staff!$J32),0)),IF(Staff!$K32="Quarterly",IF(BV$4=Staff!$I32,MIN(Staff!$J32,Staff!$L32),IF(BV$4&gt;Staff!$I32,IFERROR(MIN(Staff!$L32,IF(ISNUMBER(BS36),BS36,0)+Staff!$J32),Staff!$J32),0)),IF(Staff!$K32="Annually",IF(BV$4=Staff!$I32,MIN(Staff!$J32,Staff!$L32),IF(BV$4&gt;Staff!$I32,IFERROR(MIN(Staff!$L32,BJ36+Staff!$J32),MIN(Staff!$J32,Staff!$L32)),0))))))</f>
        <v>0</v>
      </c>
      <c r="BW36" s="567">
        <f>IF(Staff!$K32="Never",IF(BW$4&gt;=Staff!$I32,MIN(Staff!$J32,Staff!$L32),0),IF(Staff!$K32="Monthly",IF(BW$4=Staff!$I32,MIN(Staff!$J32,Staff!$L32),IF(BW$4&gt;Staff!$I32,MIN(Staff!$L32,BV36+Staff!$J32),0)),IF(Staff!$K32="Quarterly",IF(BW$4=Staff!$I32,MIN(Staff!$J32,Staff!$L32),IF(BW$4&gt;Staff!$I32,IFERROR(MIN(Staff!$L32,IF(ISNUMBER(BT36),BT36,0)+Staff!$J32),Staff!$J32),0)),IF(Staff!$K32="Annually",IF(BW$4=Staff!$I32,MIN(Staff!$J32,Staff!$L32),IF(BW$4&gt;Staff!$I32,IFERROR(MIN(Staff!$L32,BK36+Staff!$J32),MIN(Staff!$J32,Staff!$L32)),0))))))</f>
        <v>0</v>
      </c>
      <c r="BX36" s="567">
        <f>IF(Staff!$K32="Never",IF(BX$4&gt;=Staff!$I32,MIN(Staff!$J32,Staff!$L32),0),IF(Staff!$K32="Monthly",IF(BX$4=Staff!$I32,MIN(Staff!$J32,Staff!$L32),IF(BX$4&gt;Staff!$I32,MIN(Staff!$L32,BW36+Staff!$J32),0)),IF(Staff!$K32="Quarterly",IF(BX$4=Staff!$I32,MIN(Staff!$J32,Staff!$L32),IF(BX$4&gt;Staff!$I32,IFERROR(MIN(Staff!$L32,IF(ISNUMBER(BU36),BU36,0)+Staff!$J32),Staff!$J32),0)),IF(Staff!$K32="Annually",IF(BX$4=Staff!$I32,MIN(Staff!$J32,Staff!$L32),IF(BX$4&gt;Staff!$I32,IFERROR(MIN(Staff!$L32,BL36+Staff!$J32),MIN(Staff!$J32,Staff!$L32)),0))))))</f>
        <v>0</v>
      </c>
      <c r="BY36" s="567">
        <f>IF(Staff!$K32="Never",IF(BY$4&gt;=Staff!$I32,MIN(Staff!$J32,Staff!$L32),0),IF(Staff!$K32="Monthly",IF(BY$4=Staff!$I32,MIN(Staff!$J32,Staff!$L32),IF(BY$4&gt;Staff!$I32,MIN(Staff!$L32,BX36+Staff!$J32),0)),IF(Staff!$K32="Quarterly",IF(BY$4=Staff!$I32,MIN(Staff!$J32,Staff!$L32),IF(BY$4&gt;Staff!$I32,IFERROR(MIN(Staff!$L32,IF(ISNUMBER(BV36),BV36,0)+Staff!$J32),Staff!$J32),0)),IF(Staff!$K32="Annually",IF(BY$4=Staff!$I32,MIN(Staff!$J32,Staff!$L32),IF(BY$4&gt;Staff!$I32,IFERROR(MIN(Staff!$L32,BM36+Staff!$J32),MIN(Staff!$J32,Staff!$L32)),0))))))</f>
        <v>0</v>
      </c>
      <c r="BZ36" s="567">
        <f>IF(Staff!$K32="Never",IF(BZ$4&gt;=Staff!$I32,MIN(Staff!$J32,Staff!$L32),0),IF(Staff!$K32="Monthly",IF(BZ$4=Staff!$I32,MIN(Staff!$J32,Staff!$L32),IF(BZ$4&gt;Staff!$I32,MIN(Staff!$L32,BY36+Staff!$J32),0)),IF(Staff!$K32="Quarterly",IF(BZ$4=Staff!$I32,MIN(Staff!$J32,Staff!$L32),IF(BZ$4&gt;Staff!$I32,IFERROR(MIN(Staff!$L32,IF(ISNUMBER(BW36),BW36,0)+Staff!$J32),Staff!$J32),0)),IF(Staff!$K32="Annually",IF(BZ$4=Staff!$I32,MIN(Staff!$J32,Staff!$L32),IF(BZ$4&gt;Staff!$I32,IFERROR(MIN(Staff!$L32,BN36+Staff!$J32),MIN(Staff!$J32,Staff!$L32)),0))))))</f>
        <v>0</v>
      </c>
      <c r="CA36" s="567">
        <f>IF(Staff!$K32="Never",IF(CA$4&gt;=Staff!$I32,MIN(Staff!$J32,Staff!$L32),0),IF(Staff!$K32="Monthly",IF(CA$4=Staff!$I32,MIN(Staff!$J32,Staff!$L32),IF(CA$4&gt;Staff!$I32,MIN(Staff!$L32,BZ36+Staff!$J32),0)),IF(Staff!$K32="Quarterly",IF(CA$4=Staff!$I32,MIN(Staff!$J32,Staff!$L32),IF(CA$4&gt;Staff!$I32,IFERROR(MIN(Staff!$L32,IF(ISNUMBER(BX36),BX36,0)+Staff!$J32),Staff!$J32),0)),IF(Staff!$K32="Annually",IF(CA$4=Staff!$I32,MIN(Staff!$J32,Staff!$L32),IF(CA$4&gt;Staff!$I32,IFERROR(MIN(Staff!$L32,BO36+Staff!$J32),MIN(Staff!$J32,Staff!$L32)),0))))))</f>
        <v>0</v>
      </c>
      <c r="CB36" s="567">
        <f>IF(Staff!$K32="Never",IF(CB$4&gt;=Staff!$I32,MIN(Staff!$J32,Staff!$L32),0),IF(Staff!$K32="Monthly",IF(CB$4=Staff!$I32,MIN(Staff!$J32,Staff!$L32),IF(CB$4&gt;Staff!$I32,MIN(Staff!$L32,CA36+Staff!$J32),0)),IF(Staff!$K32="Quarterly",IF(CB$4=Staff!$I32,MIN(Staff!$J32,Staff!$L32),IF(CB$4&gt;Staff!$I32,IFERROR(MIN(Staff!$L32,IF(ISNUMBER(BY36),BY36,0)+Staff!$J32),Staff!$J32),0)),IF(Staff!$K32="Annually",IF(CB$4=Staff!$I32,MIN(Staff!$J32,Staff!$L32),IF(CB$4&gt;Staff!$I32,IFERROR(MIN(Staff!$L32,BP36+Staff!$J32),MIN(Staff!$J32,Staff!$L32)),0))))))</f>
        <v>0</v>
      </c>
      <c r="CC36" s="567">
        <f>IF(Staff!$K32="Never",IF(CC$4&gt;=Staff!$I32,MIN(Staff!$J32,Staff!$L32),0),IF(Staff!$K32="Monthly",IF(CC$4=Staff!$I32,MIN(Staff!$J32,Staff!$L32),IF(CC$4&gt;Staff!$I32,MIN(Staff!$L32,CB36+Staff!$J32),0)),IF(Staff!$K32="Quarterly",IF(CC$4=Staff!$I32,MIN(Staff!$J32,Staff!$L32),IF(CC$4&gt;Staff!$I32,IFERROR(MIN(Staff!$L32,IF(ISNUMBER(BZ36),BZ36,0)+Staff!$J32),Staff!$J32),0)),IF(Staff!$K32="Annually",IF(CC$4=Staff!$I32,MIN(Staff!$J32,Staff!$L32),IF(CC$4&gt;Staff!$I32,IFERROR(MIN(Staff!$L32,BQ36+Staff!$J32),MIN(Staff!$J32,Staff!$L32)),0))))))</f>
        <v>0</v>
      </c>
      <c r="CD36" s="567">
        <f>IF(Staff!$K32="Never",IF(CD$4&gt;=Staff!$I32,MIN(Staff!$J32,Staff!$L32),0),IF(Staff!$K32="Monthly",IF(CD$4=Staff!$I32,MIN(Staff!$J32,Staff!$L32),IF(CD$4&gt;Staff!$I32,MIN(Staff!$L32,CC36+Staff!$J32),0)),IF(Staff!$K32="Quarterly",IF(CD$4=Staff!$I32,MIN(Staff!$J32,Staff!$L32),IF(CD$4&gt;Staff!$I32,IFERROR(MIN(Staff!$L32,IF(ISNUMBER(CA36),CA36,0)+Staff!$J32),Staff!$J32),0)),IF(Staff!$K32="Annually",IF(CD$4=Staff!$I32,MIN(Staff!$J32,Staff!$L32),IF(CD$4&gt;Staff!$I32,IFERROR(MIN(Staff!$L32,BR36+Staff!$J32),MIN(Staff!$J32,Staff!$L32)),0))))))</f>
        <v>0</v>
      </c>
      <c r="CE36" s="567">
        <f>IF(Staff!$K32="Never",IF(CE$4&gt;=Staff!$I32,MIN(Staff!$J32,Staff!$L32),0),IF(Staff!$K32="Monthly",IF(CE$4=Staff!$I32,MIN(Staff!$J32,Staff!$L32),IF(CE$4&gt;Staff!$I32,MIN(Staff!$L32,CD36+Staff!$J32),0)),IF(Staff!$K32="Quarterly",IF(CE$4=Staff!$I32,MIN(Staff!$J32,Staff!$L32),IF(CE$4&gt;Staff!$I32,IFERROR(MIN(Staff!$L32,IF(ISNUMBER(CB36),CB36,0)+Staff!$J32),Staff!$J32),0)),IF(Staff!$K32="Annually",IF(CE$4=Staff!$I32,MIN(Staff!$J32,Staff!$L32),IF(CE$4&gt;Staff!$I32,IFERROR(MIN(Staff!$L32,BS36+Staff!$J32),MIN(Staff!$J32,Staff!$L32)),0))))))</f>
        <v>0</v>
      </c>
      <c r="CF36" s="567">
        <f>IF(Staff!$K32="Never",IF(CF$4&gt;=Staff!$I32,MIN(Staff!$J32,Staff!$L32),0),IF(Staff!$K32="Monthly",IF(CF$4=Staff!$I32,MIN(Staff!$J32,Staff!$L32),IF(CF$4&gt;Staff!$I32,MIN(Staff!$L32,CE36+Staff!$J32),0)),IF(Staff!$K32="Quarterly",IF(CF$4=Staff!$I32,MIN(Staff!$J32,Staff!$L32),IF(CF$4&gt;Staff!$I32,IFERROR(MIN(Staff!$L32,IF(ISNUMBER(CC36),CC36,0)+Staff!$J32),Staff!$J32),0)),IF(Staff!$K32="Annually",IF(CF$4=Staff!$I32,MIN(Staff!$J32,Staff!$L32),IF(CF$4&gt;Staff!$I32,IFERROR(MIN(Staff!$L32,BT36+Staff!$J32),MIN(Staff!$J32,Staff!$L32)),0))))))</f>
        <v>0</v>
      </c>
      <c r="CG36" s="567">
        <f>IF(Staff!$K32="Never",IF(CG$4&gt;=Staff!$I32,MIN(Staff!$J32,Staff!$L32),0),IF(Staff!$K32="Monthly",IF(CG$4=Staff!$I32,MIN(Staff!$J32,Staff!$L32),IF(CG$4&gt;Staff!$I32,MIN(Staff!$L32,CF36+Staff!$J32),0)),IF(Staff!$K32="Quarterly",IF(CG$4=Staff!$I32,MIN(Staff!$J32,Staff!$L32),IF(CG$4&gt;Staff!$I32,IFERROR(MIN(Staff!$L32,IF(ISNUMBER(CD36),CD36,0)+Staff!$J32),Staff!$J32),0)),IF(Staff!$K32="Annually",IF(CG$4=Staff!$I32,MIN(Staff!$J32,Staff!$L32),IF(CG$4&gt;Staff!$I32,IFERROR(MIN(Staff!$L32,BU36+Staff!$J32),MIN(Staff!$J32,Staff!$L32)),0))))))</f>
        <v>0</v>
      </c>
      <c r="CH36" s="567">
        <f>IF(Staff!$K32="Never",IF(CH$4&gt;=Staff!$I32,MIN(Staff!$J32,Staff!$L32),0),IF(Staff!$K32="Monthly",IF(CH$4=Staff!$I32,MIN(Staff!$J32,Staff!$L32),IF(CH$4&gt;Staff!$I32,MIN(Staff!$L32,CG36+Staff!$J32),0)),IF(Staff!$K32="Quarterly",IF(CH$4=Staff!$I32,MIN(Staff!$J32,Staff!$L32),IF(CH$4&gt;Staff!$I32,IFERROR(MIN(Staff!$L32,IF(ISNUMBER(CE36),CE36,0)+Staff!$J32),Staff!$J32),0)),IF(Staff!$K32="Annually",IF(CH$4=Staff!$I32,MIN(Staff!$J32,Staff!$L32),IF(CH$4&gt;Staff!$I32,IFERROR(MIN(Staff!$L32,BV36+Staff!$J32),MIN(Staff!$J32,Staff!$L32)),0))))))</f>
        <v>0</v>
      </c>
      <c r="CI36" s="567">
        <f>IF(Staff!$K32="Never",IF(CI$4&gt;=Staff!$I32,MIN(Staff!$J32,Staff!$L32),0),IF(Staff!$K32="Monthly",IF(CI$4=Staff!$I32,MIN(Staff!$J32,Staff!$L32),IF(CI$4&gt;Staff!$I32,MIN(Staff!$L32,CH36+Staff!$J32),0)),IF(Staff!$K32="Quarterly",IF(CI$4=Staff!$I32,MIN(Staff!$J32,Staff!$L32),IF(CI$4&gt;Staff!$I32,IFERROR(MIN(Staff!$L32,IF(ISNUMBER(CF36),CF36,0)+Staff!$J32),Staff!$J32),0)),IF(Staff!$K32="Annually",IF(CI$4=Staff!$I32,MIN(Staff!$J32,Staff!$L32),IF(CI$4&gt;Staff!$I32,IFERROR(MIN(Staff!$L32,BW36+Staff!$J32),MIN(Staff!$J32,Staff!$L32)),0))))))</f>
        <v>0</v>
      </c>
    </row>
    <row r="37" spans="1:87" ht="15.75" hidden="1" customHeight="1" outlineLevel="1">
      <c r="A37" s="875" t="str">
        <f>Staff!A33</f>
        <v>Other 4</v>
      </c>
      <c r="B37" s="876"/>
      <c r="C37" s="719" t="s">
        <v>289</v>
      </c>
      <c r="D37" s="567">
        <f>IF(Staff!$K33="Never",IF(D$4&gt;=Staff!$I33,MIN(Staff!$J33,Staff!$L33),0),IF(Staff!$K33="Monthly",IF(D$4=Staff!$I33,MIN(Staff!$J33,Staff!$L33),IF(D$4&gt;Staff!$I33,MIN(Staff!$L33,C37+Staff!$J33),0)),IF(Staff!$K33="Quarterly",IF(D$4=Staff!$I33,MIN(Staff!$J33,Staff!$L33),IF(D$4&gt;Staff!$I33,IFERROR(MIN(Staff!$L33,IF(ISNUMBER(A37),A37,0)+Staff!$J33),Staff!$J33),0)),IF(Staff!$K33="Annually",IF(D$4=Staff!$I33,MIN(Staff!$J33,Staff!$L33),IF(D$4&gt;Staff!$I33,IFERROR(MIN(Staff!$L33,#REF!+Staff!$J33),MIN(Staff!$J33,Staff!$L33)),0))))))</f>
        <v>0</v>
      </c>
      <c r="E37" s="567">
        <f>IF(Staff!$K33="Never",IF(E$4&gt;=Staff!$I33,MIN(Staff!$J33,Staff!$L33),0),IF(Staff!$K33="Monthly",IF(E$4=Staff!$I33,MIN(Staff!$J33,Staff!$L33),IF(E$4&gt;Staff!$I33,MIN(Staff!$L33,D37+Staff!$J33),0)),IF(Staff!$K33="Quarterly",IF(E$4=Staff!$I33,MIN(Staff!$J33,Staff!$L33),IF(E$4&gt;Staff!$I33,IFERROR(MIN(Staff!$L33,IF(ISNUMBER(B37),B37,0)+Staff!$J33),Staff!$J33),0)),IF(Staff!$K33="Annually",IF(E$4=Staff!$I33,MIN(Staff!$J33,Staff!$L33),IF(E$4&gt;Staff!$I33,IFERROR(MIN(Staff!$L33,#REF!+Staff!$J33),MIN(Staff!$J33,Staff!$L33)),0))))))</f>
        <v>0</v>
      </c>
      <c r="F37" s="567">
        <f>IF(Staff!$K33="Never",IF(F$4&gt;=Staff!$I33,MIN(Staff!$J33,Staff!$L33),0),IF(Staff!$K33="Monthly",IF(F$4=Staff!$I33,MIN(Staff!$J33,Staff!$L33),IF(F$4&gt;Staff!$I33,MIN(Staff!$L33,E37+Staff!$J33),0)),IF(Staff!$K33="Quarterly",IF(F$4=Staff!$I33,MIN(Staff!$J33,Staff!$L33),IF(F$4&gt;Staff!$I33,IFERROR(MIN(Staff!$L33,IF(ISNUMBER(C37),C37,0)+Staff!$J33),Staff!$J33),0)),IF(Staff!$K33="Annually",IF(F$4=Staff!$I33,MIN(Staff!$J33,Staff!$L33),IF(F$4&gt;Staff!$I33,IFERROR(MIN(Staff!$L33,#REF!+Staff!$J33),MIN(Staff!$J33,Staff!$L33)),0))))))</f>
        <v>0</v>
      </c>
      <c r="G37" s="567">
        <f>IF(Staff!$K33="Never",IF(G$4&gt;=Staff!$I33,MIN(Staff!$J33,Staff!$L33),0),IF(Staff!$K33="Monthly",IF(G$4=Staff!$I33,MIN(Staff!$J33,Staff!$L33),IF(G$4&gt;Staff!$I33,MIN(Staff!$L33,F37+Staff!$J33),0)),IF(Staff!$K33="Quarterly",IF(G$4=Staff!$I33,MIN(Staff!$J33,Staff!$L33),IF(G$4&gt;Staff!$I33,IFERROR(MIN(Staff!$L33,IF(ISNUMBER(D37),D37,0)+Staff!$J33),Staff!$J33),0)),IF(Staff!$K33="Annually",IF(G$4=Staff!$I33,MIN(Staff!$J33,Staff!$L33),IF(G$4&gt;Staff!$I33,IFERROR(MIN(Staff!$L33,#REF!+Staff!$J33),MIN(Staff!$J33,Staff!$L33)),0))))))</f>
        <v>0</v>
      </c>
      <c r="H37" s="567">
        <f>IF(Staff!$K33="Never",IF(H$4&gt;=Staff!$I33,MIN(Staff!$J33,Staff!$L33),0),IF(Staff!$K33="Monthly",IF(H$4=Staff!$I33,MIN(Staff!$J33,Staff!$L33),IF(H$4&gt;Staff!$I33,MIN(Staff!$L33,G37+Staff!$J33),0)),IF(Staff!$K33="Quarterly",IF(H$4=Staff!$I33,MIN(Staff!$J33,Staff!$L33),IF(H$4&gt;Staff!$I33,IFERROR(MIN(Staff!$L33,IF(ISNUMBER(E37),E37,0)+Staff!$J33),Staff!$J33),0)),IF(Staff!$K33="Annually",IF(H$4=Staff!$I33,MIN(Staff!$J33,Staff!$L33),IF(H$4&gt;Staff!$I33,IFERROR(MIN(Staff!$L33,#REF!+Staff!$J33),MIN(Staff!$J33,Staff!$L33)),0))))))</f>
        <v>0</v>
      </c>
      <c r="I37" s="567">
        <f>IF(Staff!$K33="Never",IF(I$4&gt;=Staff!$I33,MIN(Staff!$J33,Staff!$L33),0),IF(Staff!$K33="Monthly",IF(I$4=Staff!$I33,MIN(Staff!$J33,Staff!$L33),IF(I$4&gt;Staff!$I33,MIN(Staff!$L33,H37+Staff!$J33),0)),IF(Staff!$K33="Quarterly",IF(I$4=Staff!$I33,MIN(Staff!$J33,Staff!$L33),IF(I$4&gt;Staff!$I33,IFERROR(MIN(Staff!$L33,IF(ISNUMBER(F37),F37,0)+Staff!$J33),Staff!$J33),0)),IF(Staff!$K33="Annually",IF(I$4=Staff!$I33,MIN(Staff!$J33,Staff!$L33),IF(I$4&gt;Staff!$I33,IFERROR(MIN(Staff!$L33,#REF!+Staff!$J33),MIN(Staff!$J33,Staff!$L33)),0))))))</f>
        <v>0</v>
      </c>
      <c r="J37" s="567">
        <f>IF(Staff!$K33="Never",IF(J$4&gt;=Staff!$I33,MIN(Staff!$J33,Staff!$L33),0),IF(Staff!$K33="Monthly",IF(J$4=Staff!$I33,MIN(Staff!$J33,Staff!$L33),IF(J$4&gt;Staff!$I33,MIN(Staff!$L33,I37+Staff!$J33),0)),IF(Staff!$K33="Quarterly",IF(J$4=Staff!$I33,MIN(Staff!$J33,Staff!$L33),IF(J$4&gt;Staff!$I33,IFERROR(MIN(Staff!$L33,IF(ISNUMBER(G37),G37,0)+Staff!$J33),Staff!$J33),0)),IF(Staff!$K33="Annually",IF(J$4=Staff!$I33,MIN(Staff!$J33,Staff!$L33),IF(J$4&gt;Staff!$I33,IFERROR(MIN(Staff!$L33,#REF!+Staff!$J33),MIN(Staff!$J33,Staff!$L33)),0))))))</f>
        <v>0</v>
      </c>
      <c r="K37" s="567">
        <f>IF(Staff!$K33="Never",IF(K$4&gt;=Staff!$I33,MIN(Staff!$J33,Staff!$L33),0),IF(Staff!$K33="Monthly",IF(K$4=Staff!$I33,MIN(Staff!$J33,Staff!$L33),IF(K$4&gt;Staff!$I33,MIN(Staff!$L33,J37+Staff!$J33),0)),IF(Staff!$K33="Quarterly",IF(K$4=Staff!$I33,MIN(Staff!$J33,Staff!$L33),IF(K$4&gt;Staff!$I33,IFERROR(MIN(Staff!$L33,IF(ISNUMBER(H37),H37,0)+Staff!$J33),Staff!$J33),0)),IF(Staff!$K33="Annually",IF(K$4=Staff!$I33,MIN(Staff!$J33,Staff!$L33),IF(K$4&gt;Staff!$I33,IFERROR(MIN(Staff!$L33,#REF!+Staff!$J33),MIN(Staff!$J33,Staff!$L33)),0))))))</f>
        <v>0</v>
      </c>
      <c r="L37" s="567">
        <f>IF(Staff!$K33="Never",IF(L$4&gt;=Staff!$I33,MIN(Staff!$J33,Staff!$L33),0),IF(Staff!$K33="Monthly",IF(L$4=Staff!$I33,MIN(Staff!$J33,Staff!$L33),IF(L$4&gt;Staff!$I33,MIN(Staff!$L33,K37+Staff!$J33),0)),IF(Staff!$K33="Quarterly",IF(L$4=Staff!$I33,MIN(Staff!$J33,Staff!$L33),IF(L$4&gt;Staff!$I33,IFERROR(MIN(Staff!$L33,IF(ISNUMBER(I37),I37,0)+Staff!$J33),Staff!$J33),0)),IF(Staff!$K33="Annually",IF(L$4=Staff!$I33,MIN(Staff!$J33,Staff!$L33),IF(L$4&gt;Staff!$I33,IFERROR(MIN(Staff!$L33,#REF!+Staff!$J33),MIN(Staff!$J33,Staff!$L33)),0))))))</f>
        <v>0</v>
      </c>
      <c r="M37" s="567">
        <f>IF(Staff!$K33="Never",IF(M$4&gt;=Staff!$I33,MIN(Staff!$J33,Staff!$L33),0),IF(Staff!$K33="Monthly",IF(M$4=Staff!$I33,MIN(Staff!$J33,Staff!$L33),IF(M$4&gt;Staff!$I33,MIN(Staff!$L33,L37+Staff!$J33),0)),IF(Staff!$K33="Quarterly",IF(M$4=Staff!$I33,MIN(Staff!$J33,Staff!$L33),IF(M$4&gt;Staff!$I33,IFERROR(MIN(Staff!$L33,IF(ISNUMBER(J37),J37,0)+Staff!$J33),Staff!$J33),0)),IF(Staff!$K33="Annually",IF(M$4=Staff!$I33,MIN(Staff!$J33,Staff!$L33),IF(M$4&gt;Staff!$I33,IFERROR(MIN(Staff!$L33,A37+Staff!$J33),MIN(Staff!$J33,Staff!$L33)),0))))))</f>
        <v>0</v>
      </c>
      <c r="N37" s="567">
        <f>IF(Staff!$K33="Never",IF(N$4&gt;=Staff!$I33,MIN(Staff!$J33,Staff!$L33),0),IF(Staff!$K33="Monthly",IF(N$4=Staff!$I33,MIN(Staff!$J33,Staff!$L33),IF(N$4&gt;Staff!$I33,MIN(Staff!$L33,M37+Staff!$J33),0)),IF(Staff!$K33="Quarterly",IF(N$4=Staff!$I33,MIN(Staff!$J33,Staff!$L33),IF(N$4&gt;Staff!$I33,IFERROR(MIN(Staff!$L33,IF(ISNUMBER(K37),K37,0)+Staff!$J33),Staff!$J33),0)),IF(Staff!$K33="Annually",IF(N$4=Staff!$I33,MIN(Staff!$J33,Staff!$L33),IF(N$4&gt;Staff!$I33,IFERROR(MIN(Staff!$L33,B37+Staff!$J33),MIN(Staff!$J33,Staff!$L33)),0))))))</f>
        <v>0</v>
      </c>
      <c r="O37" s="567">
        <f>IF(Staff!$K33="Never",IF(O$4&gt;=Staff!$I33,MIN(Staff!$J33,Staff!$L33),0),IF(Staff!$K33="Monthly",IF(O$4=Staff!$I33,MIN(Staff!$J33,Staff!$L33),IF(O$4&gt;Staff!$I33,MIN(Staff!$L33,N37+Staff!$J33),0)),IF(Staff!$K33="Quarterly",IF(O$4=Staff!$I33,MIN(Staff!$J33,Staff!$L33),IF(O$4&gt;Staff!$I33,IFERROR(MIN(Staff!$L33,IF(ISNUMBER(L37),L37,0)+Staff!$J33),Staff!$J33),0)),IF(Staff!$K33="Annually",IF(O$4=Staff!$I33,MIN(Staff!$J33,Staff!$L33),IF(O$4&gt;Staff!$I33,IFERROR(MIN(Staff!$L33,C37+Staff!$J33),MIN(Staff!$J33,Staff!$L33)),0))))))</f>
        <v>0</v>
      </c>
      <c r="P37" s="567">
        <f>IF(Staff!$K33="Never",IF(P$4&gt;=Staff!$I33,MIN(Staff!$J33,Staff!$L33),0),IF(Staff!$K33="Monthly",IF(P$4=Staff!$I33,MIN(Staff!$J33,Staff!$L33),IF(P$4&gt;Staff!$I33,MIN(Staff!$L33,O37+Staff!$J33),0)),IF(Staff!$K33="Quarterly",IF(P$4=Staff!$I33,MIN(Staff!$J33,Staff!$L33),IF(P$4&gt;Staff!$I33,IFERROR(MIN(Staff!$L33,IF(ISNUMBER(M37),M37,0)+Staff!$J33),Staff!$J33),0)),IF(Staff!$K33="Annually",IF(P$4=Staff!$I33,MIN(Staff!$J33,Staff!$L33),IF(P$4&gt;Staff!$I33,IFERROR(MIN(Staff!$L33,D37+Staff!$J33),MIN(Staff!$J33,Staff!$L33)),0))))))</f>
        <v>0</v>
      </c>
      <c r="Q37" s="567">
        <f>IF(Staff!$K33="Never",IF(Q$4&gt;=Staff!$I33,MIN(Staff!$J33,Staff!$L33),0),IF(Staff!$K33="Monthly",IF(Q$4=Staff!$I33,MIN(Staff!$J33,Staff!$L33),IF(Q$4&gt;Staff!$I33,MIN(Staff!$L33,P37+Staff!$J33),0)),IF(Staff!$K33="Quarterly",IF(Q$4=Staff!$I33,MIN(Staff!$J33,Staff!$L33),IF(Q$4&gt;Staff!$I33,IFERROR(MIN(Staff!$L33,IF(ISNUMBER(N37),N37,0)+Staff!$J33),Staff!$J33),0)),IF(Staff!$K33="Annually",IF(Q$4=Staff!$I33,MIN(Staff!$J33,Staff!$L33),IF(Q$4&gt;Staff!$I33,IFERROR(MIN(Staff!$L33,E37+Staff!$J33),MIN(Staff!$J33,Staff!$L33)),0))))))</f>
        <v>0</v>
      </c>
      <c r="R37" s="567">
        <f>IF(Staff!$K33="Never",IF(R$4&gt;=Staff!$I33,MIN(Staff!$J33,Staff!$L33),0),IF(Staff!$K33="Monthly",IF(R$4=Staff!$I33,MIN(Staff!$J33,Staff!$L33),IF(R$4&gt;Staff!$I33,MIN(Staff!$L33,Q37+Staff!$J33),0)),IF(Staff!$K33="Quarterly",IF(R$4=Staff!$I33,MIN(Staff!$J33,Staff!$L33),IF(R$4&gt;Staff!$I33,IFERROR(MIN(Staff!$L33,IF(ISNUMBER(O37),O37,0)+Staff!$J33),Staff!$J33),0)),IF(Staff!$K33="Annually",IF(R$4=Staff!$I33,MIN(Staff!$J33,Staff!$L33),IF(R$4&gt;Staff!$I33,IFERROR(MIN(Staff!$L33,F37+Staff!$J33),MIN(Staff!$J33,Staff!$L33)),0))))))</f>
        <v>0</v>
      </c>
      <c r="S37" s="567">
        <f>IF(Staff!$K33="Never",IF(S$4&gt;=Staff!$I33,MIN(Staff!$J33,Staff!$L33),0),IF(Staff!$K33="Monthly",IF(S$4=Staff!$I33,MIN(Staff!$J33,Staff!$L33),IF(S$4&gt;Staff!$I33,MIN(Staff!$L33,R37+Staff!$J33),0)),IF(Staff!$K33="Quarterly",IF(S$4=Staff!$I33,MIN(Staff!$J33,Staff!$L33),IF(S$4&gt;Staff!$I33,IFERROR(MIN(Staff!$L33,IF(ISNUMBER(P37),P37,0)+Staff!$J33),Staff!$J33),0)),IF(Staff!$K33="Annually",IF(S$4=Staff!$I33,MIN(Staff!$J33,Staff!$L33),IF(S$4&gt;Staff!$I33,IFERROR(MIN(Staff!$L33,G37+Staff!$J33),MIN(Staff!$J33,Staff!$L33)),0))))))</f>
        <v>0</v>
      </c>
      <c r="T37" s="567">
        <f>IF(Staff!$K33="Never",IF(T$4&gt;=Staff!$I33,MIN(Staff!$J33,Staff!$L33),0),IF(Staff!$K33="Monthly",IF(T$4=Staff!$I33,MIN(Staff!$J33,Staff!$L33),IF(T$4&gt;Staff!$I33,MIN(Staff!$L33,S37+Staff!$J33),0)),IF(Staff!$K33="Quarterly",IF(T$4=Staff!$I33,MIN(Staff!$J33,Staff!$L33),IF(T$4&gt;Staff!$I33,IFERROR(MIN(Staff!$L33,IF(ISNUMBER(Q37),Q37,0)+Staff!$J33),Staff!$J33),0)),IF(Staff!$K33="Annually",IF(T$4=Staff!$I33,MIN(Staff!$J33,Staff!$L33),IF(T$4&gt;Staff!$I33,IFERROR(MIN(Staff!$L33,H37+Staff!$J33),MIN(Staff!$J33,Staff!$L33)),0))))))</f>
        <v>0</v>
      </c>
      <c r="U37" s="567">
        <f>IF(Staff!$K33="Never",IF(U$4&gt;=Staff!$I33,MIN(Staff!$J33,Staff!$L33),0),IF(Staff!$K33="Monthly",IF(U$4=Staff!$I33,MIN(Staff!$J33,Staff!$L33),IF(U$4&gt;Staff!$I33,MIN(Staff!$L33,T37+Staff!$J33),0)),IF(Staff!$K33="Quarterly",IF(U$4=Staff!$I33,MIN(Staff!$J33,Staff!$L33),IF(U$4&gt;Staff!$I33,IFERROR(MIN(Staff!$L33,IF(ISNUMBER(R37),R37,0)+Staff!$J33),Staff!$J33),0)),IF(Staff!$K33="Annually",IF(U$4=Staff!$I33,MIN(Staff!$J33,Staff!$L33),IF(U$4&gt;Staff!$I33,IFERROR(MIN(Staff!$L33,I37+Staff!$J33),MIN(Staff!$J33,Staff!$L33)),0))))))</f>
        <v>0</v>
      </c>
      <c r="V37" s="567">
        <f>IF(Staff!$K33="Never",IF(V$4&gt;=Staff!$I33,MIN(Staff!$J33,Staff!$L33),0),IF(Staff!$K33="Monthly",IF(V$4=Staff!$I33,MIN(Staff!$J33,Staff!$L33),IF(V$4&gt;Staff!$I33,MIN(Staff!$L33,U37+Staff!$J33),0)),IF(Staff!$K33="Quarterly",IF(V$4=Staff!$I33,MIN(Staff!$J33,Staff!$L33),IF(V$4&gt;Staff!$I33,IFERROR(MIN(Staff!$L33,IF(ISNUMBER(S37),S37,0)+Staff!$J33),Staff!$J33),0)),IF(Staff!$K33="Annually",IF(V$4=Staff!$I33,MIN(Staff!$J33,Staff!$L33),IF(V$4&gt;Staff!$I33,IFERROR(MIN(Staff!$L33,J37+Staff!$J33),MIN(Staff!$J33,Staff!$L33)),0))))))</f>
        <v>0</v>
      </c>
      <c r="W37" s="567">
        <f>IF(Staff!$K33="Never",IF(W$4&gt;=Staff!$I33,MIN(Staff!$J33,Staff!$L33),0),IF(Staff!$K33="Monthly",IF(W$4=Staff!$I33,MIN(Staff!$J33,Staff!$L33),IF(W$4&gt;Staff!$I33,MIN(Staff!$L33,V37+Staff!$J33),0)),IF(Staff!$K33="Quarterly",IF(W$4=Staff!$I33,MIN(Staff!$J33,Staff!$L33),IF(W$4&gt;Staff!$I33,IFERROR(MIN(Staff!$L33,IF(ISNUMBER(T37),T37,0)+Staff!$J33),Staff!$J33),0)),IF(Staff!$K33="Annually",IF(W$4=Staff!$I33,MIN(Staff!$J33,Staff!$L33),IF(W$4&gt;Staff!$I33,IFERROR(MIN(Staff!$L33,K37+Staff!$J33),MIN(Staff!$J33,Staff!$L33)),0))))))</f>
        <v>0</v>
      </c>
      <c r="X37" s="567">
        <f>IF(Staff!$K33="Never",IF(X$4&gt;=Staff!$I33,MIN(Staff!$J33,Staff!$L33),0),IF(Staff!$K33="Monthly",IF(X$4=Staff!$I33,MIN(Staff!$J33,Staff!$L33),IF(X$4&gt;Staff!$I33,MIN(Staff!$L33,W37+Staff!$J33),0)),IF(Staff!$K33="Quarterly",IF(X$4=Staff!$I33,MIN(Staff!$J33,Staff!$L33),IF(X$4&gt;Staff!$I33,IFERROR(MIN(Staff!$L33,IF(ISNUMBER(U37),U37,0)+Staff!$J33),Staff!$J33),0)),IF(Staff!$K33="Annually",IF(X$4=Staff!$I33,MIN(Staff!$J33,Staff!$L33),IF(X$4&gt;Staff!$I33,IFERROR(MIN(Staff!$L33,L37+Staff!$J33),MIN(Staff!$J33,Staff!$L33)),0))))))</f>
        <v>0</v>
      </c>
      <c r="Y37" s="567">
        <f>IF(Staff!$K33="Never",IF(Y$4&gt;=Staff!$I33,MIN(Staff!$J33,Staff!$L33),0),IF(Staff!$K33="Monthly",IF(Y$4=Staff!$I33,MIN(Staff!$J33,Staff!$L33),IF(Y$4&gt;Staff!$I33,MIN(Staff!$L33,X37+Staff!$J33),0)),IF(Staff!$K33="Quarterly",IF(Y$4=Staff!$I33,MIN(Staff!$J33,Staff!$L33),IF(Y$4&gt;Staff!$I33,IFERROR(MIN(Staff!$L33,IF(ISNUMBER(V37),V37,0)+Staff!$J33),Staff!$J33),0)),IF(Staff!$K33="Annually",IF(Y$4=Staff!$I33,MIN(Staff!$J33,Staff!$L33),IF(Y$4&gt;Staff!$I33,IFERROR(MIN(Staff!$L33,M37+Staff!$J33),MIN(Staff!$J33,Staff!$L33)),0))))))</f>
        <v>0</v>
      </c>
      <c r="Z37" s="567">
        <f>IF(Staff!$K33="Never",IF(Z$4&gt;=Staff!$I33,MIN(Staff!$J33,Staff!$L33),0),IF(Staff!$K33="Monthly",IF(Z$4=Staff!$I33,MIN(Staff!$J33,Staff!$L33),IF(Z$4&gt;Staff!$I33,MIN(Staff!$L33,Y37+Staff!$J33),0)),IF(Staff!$K33="Quarterly",IF(Z$4=Staff!$I33,MIN(Staff!$J33,Staff!$L33),IF(Z$4&gt;Staff!$I33,IFERROR(MIN(Staff!$L33,IF(ISNUMBER(W37),W37,0)+Staff!$J33),Staff!$J33),0)),IF(Staff!$K33="Annually",IF(Z$4=Staff!$I33,MIN(Staff!$J33,Staff!$L33),IF(Z$4&gt;Staff!$I33,IFERROR(MIN(Staff!$L33,N37+Staff!$J33),MIN(Staff!$J33,Staff!$L33)),0))))))</f>
        <v>0</v>
      </c>
      <c r="AA37" s="567">
        <f>IF(Staff!$K33="Never",IF(AA$4&gt;=Staff!$I33,MIN(Staff!$J33,Staff!$L33),0),IF(Staff!$K33="Monthly",IF(AA$4=Staff!$I33,MIN(Staff!$J33,Staff!$L33),IF(AA$4&gt;Staff!$I33,MIN(Staff!$L33,Z37+Staff!$J33),0)),IF(Staff!$K33="Quarterly",IF(AA$4=Staff!$I33,MIN(Staff!$J33,Staff!$L33),IF(AA$4&gt;Staff!$I33,IFERROR(MIN(Staff!$L33,IF(ISNUMBER(X37),X37,0)+Staff!$J33),Staff!$J33),0)),IF(Staff!$K33="Annually",IF(AA$4=Staff!$I33,MIN(Staff!$J33,Staff!$L33),IF(AA$4&gt;Staff!$I33,IFERROR(MIN(Staff!$L33,O37+Staff!$J33),MIN(Staff!$J33,Staff!$L33)),0))))))</f>
        <v>0</v>
      </c>
      <c r="AB37" s="567">
        <f>IF(Staff!$K33="Never",IF(AB$4&gt;=Staff!$I33,MIN(Staff!$J33,Staff!$L33),0),IF(Staff!$K33="Monthly",IF(AB$4=Staff!$I33,MIN(Staff!$J33,Staff!$L33),IF(AB$4&gt;Staff!$I33,MIN(Staff!$L33,AA37+Staff!$J33),0)),IF(Staff!$K33="Quarterly",IF(AB$4=Staff!$I33,MIN(Staff!$J33,Staff!$L33),IF(AB$4&gt;Staff!$I33,IFERROR(MIN(Staff!$L33,IF(ISNUMBER(Y37),Y37,0)+Staff!$J33),Staff!$J33),0)),IF(Staff!$K33="Annually",IF(AB$4=Staff!$I33,MIN(Staff!$J33,Staff!$L33),IF(AB$4&gt;Staff!$I33,IFERROR(MIN(Staff!$L33,P37+Staff!$J33),MIN(Staff!$J33,Staff!$L33)),0))))))</f>
        <v>0</v>
      </c>
      <c r="AC37" s="567">
        <f>IF(Staff!$K33="Never",IF(AC$4&gt;=Staff!$I33,MIN(Staff!$J33,Staff!$L33),0),IF(Staff!$K33="Monthly",IF(AC$4=Staff!$I33,MIN(Staff!$J33,Staff!$L33),IF(AC$4&gt;Staff!$I33,MIN(Staff!$L33,AB37+Staff!$J33),0)),IF(Staff!$K33="Quarterly",IF(AC$4=Staff!$I33,MIN(Staff!$J33,Staff!$L33),IF(AC$4&gt;Staff!$I33,IFERROR(MIN(Staff!$L33,IF(ISNUMBER(Z37),Z37,0)+Staff!$J33),Staff!$J33),0)),IF(Staff!$K33="Annually",IF(AC$4=Staff!$I33,MIN(Staff!$J33,Staff!$L33),IF(AC$4&gt;Staff!$I33,IFERROR(MIN(Staff!$L33,Q37+Staff!$J33),MIN(Staff!$J33,Staff!$L33)),0))))))</f>
        <v>0</v>
      </c>
      <c r="AD37" s="567">
        <f>IF(Staff!$K33="Never",IF(AD$4&gt;=Staff!$I33,MIN(Staff!$J33,Staff!$L33),0),IF(Staff!$K33="Monthly",IF(AD$4=Staff!$I33,MIN(Staff!$J33,Staff!$L33),IF(AD$4&gt;Staff!$I33,MIN(Staff!$L33,AC37+Staff!$J33),0)),IF(Staff!$K33="Quarterly",IF(AD$4=Staff!$I33,MIN(Staff!$J33,Staff!$L33),IF(AD$4&gt;Staff!$I33,IFERROR(MIN(Staff!$L33,IF(ISNUMBER(AA37),AA37,0)+Staff!$J33),Staff!$J33),0)),IF(Staff!$K33="Annually",IF(AD$4=Staff!$I33,MIN(Staff!$J33,Staff!$L33),IF(AD$4&gt;Staff!$I33,IFERROR(MIN(Staff!$L33,R37+Staff!$J33),MIN(Staff!$J33,Staff!$L33)),0))))))</f>
        <v>0</v>
      </c>
      <c r="AE37" s="567">
        <f>IF(Staff!$K33="Never",IF(AE$4&gt;=Staff!$I33,MIN(Staff!$J33,Staff!$L33),0),IF(Staff!$K33="Monthly",IF(AE$4=Staff!$I33,MIN(Staff!$J33,Staff!$L33),IF(AE$4&gt;Staff!$I33,MIN(Staff!$L33,AD37+Staff!$J33),0)),IF(Staff!$K33="Quarterly",IF(AE$4=Staff!$I33,MIN(Staff!$J33,Staff!$L33),IF(AE$4&gt;Staff!$I33,IFERROR(MIN(Staff!$L33,IF(ISNUMBER(AB37),AB37,0)+Staff!$J33),Staff!$J33),0)),IF(Staff!$K33="Annually",IF(AE$4=Staff!$I33,MIN(Staff!$J33,Staff!$L33),IF(AE$4&gt;Staff!$I33,IFERROR(MIN(Staff!$L33,S37+Staff!$J33),MIN(Staff!$J33,Staff!$L33)),0))))))</f>
        <v>0</v>
      </c>
      <c r="AF37" s="567">
        <f>IF(Staff!$K33="Never",IF(AF$4&gt;=Staff!$I33,MIN(Staff!$J33,Staff!$L33),0),IF(Staff!$K33="Monthly",IF(AF$4=Staff!$I33,MIN(Staff!$J33,Staff!$L33),IF(AF$4&gt;Staff!$I33,MIN(Staff!$L33,AE37+Staff!$J33),0)),IF(Staff!$K33="Quarterly",IF(AF$4=Staff!$I33,MIN(Staff!$J33,Staff!$L33),IF(AF$4&gt;Staff!$I33,IFERROR(MIN(Staff!$L33,IF(ISNUMBER(AC37),AC37,0)+Staff!$J33),Staff!$J33),0)),IF(Staff!$K33="Annually",IF(AF$4=Staff!$I33,MIN(Staff!$J33,Staff!$L33),IF(AF$4&gt;Staff!$I33,IFERROR(MIN(Staff!$L33,T37+Staff!$J33),MIN(Staff!$J33,Staff!$L33)),0))))))</f>
        <v>0</v>
      </c>
      <c r="AG37" s="567">
        <f>IF(Staff!$K33="Never",IF(AG$4&gt;=Staff!$I33,MIN(Staff!$J33,Staff!$L33),0),IF(Staff!$K33="Monthly",IF(AG$4=Staff!$I33,MIN(Staff!$J33,Staff!$L33),IF(AG$4&gt;Staff!$I33,MIN(Staff!$L33,AF37+Staff!$J33),0)),IF(Staff!$K33="Quarterly",IF(AG$4=Staff!$I33,MIN(Staff!$J33,Staff!$L33),IF(AG$4&gt;Staff!$I33,IFERROR(MIN(Staff!$L33,IF(ISNUMBER(AD37),AD37,0)+Staff!$J33),Staff!$J33),0)),IF(Staff!$K33="Annually",IF(AG$4=Staff!$I33,MIN(Staff!$J33,Staff!$L33),IF(AG$4&gt;Staff!$I33,IFERROR(MIN(Staff!$L33,U37+Staff!$J33),MIN(Staff!$J33,Staff!$L33)),0))))))</f>
        <v>0</v>
      </c>
      <c r="AH37" s="567">
        <f>IF(Staff!$K33="Never",IF(AH$4&gt;=Staff!$I33,MIN(Staff!$J33,Staff!$L33),0),IF(Staff!$K33="Monthly",IF(AH$4=Staff!$I33,MIN(Staff!$J33,Staff!$L33),IF(AH$4&gt;Staff!$I33,MIN(Staff!$L33,AG37+Staff!$J33),0)),IF(Staff!$K33="Quarterly",IF(AH$4=Staff!$I33,MIN(Staff!$J33,Staff!$L33),IF(AH$4&gt;Staff!$I33,IFERROR(MIN(Staff!$L33,IF(ISNUMBER(AE37),AE37,0)+Staff!$J33),Staff!$J33),0)),IF(Staff!$K33="Annually",IF(AH$4=Staff!$I33,MIN(Staff!$J33,Staff!$L33),IF(AH$4&gt;Staff!$I33,IFERROR(MIN(Staff!$L33,V37+Staff!$J33),MIN(Staff!$J33,Staff!$L33)),0))))))</f>
        <v>0</v>
      </c>
      <c r="AI37" s="567">
        <f>IF(Staff!$K33="Never",IF(AI$4&gt;=Staff!$I33,MIN(Staff!$J33,Staff!$L33),0),IF(Staff!$K33="Monthly",IF(AI$4=Staff!$I33,MIN(Staff!$J33,Staff!$L33),IF(AI$4&gt;Staff!$I33,MIN(Staff!$L33,AH37+Staff!$J33),0)),IF(Staff!$K33="Quarterly",IF(AI$4=Staff!$I33,MIN(Staff!$J33,Staff!$L33),IF(AI$4&gt;Staff!$I33,IFERROR(MIN(Staff!$L33,IF(ISNUMBER(AF37),AF37,0)+Staff!$J33),Staff!$J33),0)),IF(Staff!$K33="Annually",IF(AI$4=Staff!$I33,MIN(Staff!$J33,Staff!$L33),IF(AI$4&gt;Staff!$I33,IFERROR(MIN(Staff!$L33,W37+Staff!$J33),MIN(Staff!$J33,Staff!$L33)),0))))))</f>
        <v>0</v>
      </c>
      <c r="AJ37" s="567">
        <f>IF(Staff!$K33="Never",IF(AJ$4&gt;=Staff!$I33,MIN(Staff!$J33,Staff!$L33),0),IF(Staff!$K33="Monthly",IF(AJ$4=Staff!$I33,MIN(Staff!$J33,Staff!$L33),IF(AJ$4&gt;Staff!$I33,MIN(Staff!$L33,AI37+Staff!$J33),0)),IF(Staff!$K33="Quarterly",IF(AJ$4=Staff!$I33,MIN(Staff!$J33,Staff!$L33),IF(AJ$4&gt;Staff!$I33,IFERROR(MIN(Staff!$L33,IF(ISNUMBER(AG37),AG37,0)+Staff!$J33),Staff!$J33),0)),IF(Staff!$K33="Annually",IF(AJ$4=Staff!$I33,MIN(Staff!$J33,Staff!$L33),IF(AJ$4&gt;Staff!$I33,IFERROR(MIN(Staff!$L33,X37+Staff!$J33),MIN(Staff!$J33,Staff!$L33)),0))))))</f>
        <v>0</v>
      </c>
      <c r="AK37" s="567">
        <f>IF(Staff!$K33="Never",IF(AK$4&gt;=Staff!$I33,MIN(Staff!$J33,Staff!$L33),0),IF(Staff!$K33="Monthly",IF(AK$4=Staff!$I33,MIN(Staff!$J33,Staff!$L33),IF(AK$4&gt;Staff!$I33,MIN(Staff!$L33,AJ37+Staff!$J33),0)),IF(Staff!$K33="Quarterly",IF(AK$4=Staff!$I33,MIN(Staff!$J33,Staff!$L33),IF(AK$4&gt;Staff!$I33,IFERROR(MIN(Staff!$L33,IF(ISNUMBER(AH37),AH37,0)+Staff!$J33),Staff!$J33),0)),IF(Staff!$K33="Annually",IF(AK$4=Staff!$I33,MIN(Staff!$J33,Staff!$L33),IF(AK$4&gt;Staff!$I33,IFERROR(MIN(Staff!$L33,Y37+Staff!$J33),MIN(Staff!$J33,Staff!$L33)),0))))))</f>
        <v>0</v>
      </c>
      <c r="AL37" s="567">
        <f>IF(Staff!$K33="Never",IF(AL$4&gt;=Staff!$I33,MIN(Staff!$J33,Staff!$L33),0),IF(Staff!$K33="Monthly",IF(AL$4=Staff!$I33,MIN(Staff!$J33,Staff!$L33),IF(AL$4&gt;Staff!$I33,MIN(Staff!$L33,AK37+Staff!$J33),0)),IF(Staff!$K33="Quarterly",IF(AL$4=Staff!$I33,MIN(Staff!$J33,Staff!$L33),IF(AL$4&gt;Staff!$I33,IFERROR(MIN(Staff!$L33,IF(ISNUMBER(AI37),AI37,0)+Staff!$J33),Staff!$J33),0)),IF(Staff!$K33="Annually",IF(AL$4=Staff!$I33,MIN(Staff!$J33,Staff!$L33),IF(AL$4&gt;Staff!$I33,IFERROR(MIN(Staff!$L33,Z37+Staff!$J33),MIN(Staff!$J33,Staff!$L33)),0))))))</f>
        <v>0</v>
      </c>
      <c r="AM37" s="567">
        <f>IF(Staff!$K33="Never",IF(AM$4&gt;=Staff!$I33,MIN(Staff!$J33,Staff!$L33),0),IF(Staff!$K33="Monthly",IF(AM$4=Staff!$I33,MIN(Staff!$J33,Staff!$L33),IF(AM$4&gt;Staff!$I33,MIN(Staff!$L33,AL37+Staff!$J33),0)),IF(Staff!$K33="Quarterly",IF(AM$4=Staff!$I33,MIN(Staff!$J33,Staff!$L33),IF(AM$4&gt;Staff!$I33,IFERROR(MIN(Staff!$L33,IF(ISNUMBER(AJ37),AJ37,0)+Staff!$J33),Staff!$J33),0)),IF(Staff!$K33="Annually",IF(AM$4=Staff!$I33,MIN(Staff!$J33,Staff!$L33),IF(AM$4&gt;Staff!$I33,IFERROR(MIN(Staff!$L33,AA37+Staff!$J33),MIN(Staff!$J33,Staff!$L33)),0))))))</f>
        <v>0</v>
      </c>
      <c r="AN37" s="567">
        <f>IF(Staff!$K33="Never",IF(AN$4&gt;=Staff!$I33,MIN(Staff!$J33,Staff!$L33),0),IF(Staff!$K33="Monthly",IF(AN$4=Staff!$I33,MIN(Staff!$J33,Staff!$L33),IF(AN$4&gt;Staff!$I33,MIN(Staff!$L33,AM37+Staff!$J33),0)),IF(Staff!$K33="Quarterly",IF(AN$4=Staff!$I33,MIN(Staff!$J33,Staff!$L33),IF(AN$4&gt;Staff!$I33,IFERROR(MIN(Staff!$L33,IF(ISNUMBER(AK37),AK37,0)+Staff!$J33),Staff!$J33),0)),IF(Staff!$K33="Annually",IF(AN$4=Staff!$I33,MIN(Staff!$J33,Staff!$L33),IF(AN$4&gt;Staff!$I33,IFERROR(MIN(Staff!$L33,AB37+Staff!$J33),MIN(Staff!$J33,Staff!$L33)),0))))))</f>
        <v>0</v>
      </c>
      <c r="AO37" s="567">
        <f>IF(Staff!$K33="Never",IF(AO$4&gt;=Staff!$I33,MIN(Staff!$J33,Staff!$L33),0),IF(Staff!$K33="Monthly",IF(AO$4=Staff!$I33,MIN(Staff!$J33,Staff!$L33),IF(AO$4&gt;Staff!$I33,MIN(Staff!$L33,AN37+Staff!$J33),0)),IF(Staff!$K33="Quarterly",IF(AO$4=Staff!$I33,MIN(Staff!$J33,Staff!$L33),IF(AO$4&gt;Staff!$I33,IFERROR(MIN(Staff!$L33,IF(ISNUMBER(AL37),AL37,0)+Staff!$J33),Staff!$J33),0)),IF(Staff!$K33="Annually",IF(AO$4=Staff!$I33,MIN(Staff!$J33,Staff!$L33),IF(AO$4&gt;Staff!$I33,IFERROR(MIN(Staff!$L33,AC37+Staff!$J33),MIN(Staff!$J33,Staff!$L33)),0))))))</f>
        <v>0</v>
      </c>
      <c r="AP37" s="567">
        <f>IF(Staff!$K33="Never",IF(AP$4&gt;=Staff!$I33,MIN(Staff!$J33,Staff!$L33),0),IF(Staff!$K33="Monthly",IF(AP$4=Staff!$I33,MIN(Staff!$J33,Staff!$L33),IF(AP$4&gt;Staff!$I33,MIN(Staff!$L33,AO37+Staff!$J33),0)),IF(Staff!$K33="Quarterly",IF(AP$4=Staff!$I33,MIN(Staff!$J33,Staff!$L33),IF(AP$4&gt;Staff!$I33,IFERROR(MIN(Staff!$L33,IF(ISNUMBER(AM37),AM37,0)+Staff!$J33),Staff!$J33),0)),IF(Staff!$K33="Annually",IF(AP$4=Staff!$I33,MIN(Staff!$J33,Staff!$L33),IF(AP$4&gt;Staff!$I33,IFERROR(MIN(Staff!$L33,AD37+Staff!$J33),MIN(Staff!$J33,Staff!$L33)),0))))))</f>
        <v>0</v>
      </c>
      <c r="AQ37" s="567">
        <f>IF(Staff!$K33="Never",IF(AQ$4&gt;=Staff!$I33,MIN(Staff!$J33,Staff!$L33),0),IF(Staff!$K33="Monthly",IF(AQ$4=Staff!$I33,MIN(Staff!$J33,Staff!$L33),IF(AQ$4&gt;Staff!$I33,MIN(Staff!$L33,AP37+Staff!$J33),0)),IF(Staff!$K33="Quarterly",IF(AQ$4=Staff!$I33,MIN(Staff!$J33,Staff!$L33),IF(AQ$4&gt;Staff!$I33,IFERROR(MIN(Staff!$L33,IF(ISNUMBER(AN37),AN37,0)+Staff!$J33),Staff!$J33),0)),IF(Staff!$K33="Annually",IF(AQ$4=Staff!$I33,MIN(Staff!$J33,Staff!$L33),IF(AQ$4&gt;Staff!$I33,IFERROR(MIN(Staff!$L33,AE37+Staff!$J33),MIN(Staff!$J33,Staff!$L33)),0))))))</f>
        <v>0</v>
      </c>
      <c r="AR37" s="567">
        <f>IF(Staff!$K33="Never",IF(AR$4&gt;=Staff!$I33,MIN(Staff!$J33,Staff!$L33),0),IF(Staff!$K33="Monthly",IF(AR$4=Staff!$I33,MIN(Staff!$J33,Staff!$L33),IF(AR$4&gt;Staff!$I33,MIN(Staff!$L33,AQ37+Staff!$J33),0)),IF(Staff!$K33="Quarterly",IF(AR$4=Staff!$I33,MIN(Staff!$J33,Staff!$L33),IF(AR$4&gt;Staff!$I33,IFERROR(MIN(Staff!$L33,IF(ISNUMBER(AO37),AO37,0)+Staff!$J33),Staff!$J33),0)),IF(Staff!$K33="Annually",IF(AR$4=Staff!$I33,MIN(Staff!$J33,Staff!$L33),IF(AR$4&gt;Staff!$I33,IFERROR(MIN(Staff!$L33,AF37+Staff!$J33),MIN(Staff!$J33,Staff!$L33)),0))))))</f>
        <v>0</v>
      </c>
      <c r="AS37" s="567">
        <f>IF(Staff!$K33="Never",IF(AS$4&gt;=Staff!$I33,MIN(Staff!$J33,Staff!$L33),0),IF(Staff!$K33="Monthly",IF(AS$4=Staff!$I33,MIN(Staff!$J33,Staff!$L33),IF(AS$4&gt;Staff!$I33,MIN(Staff!$L33,AR37+Staff!$J33),0)),IF(Staff!$K33="Quarterly",IF(AS$4=Staff!$I33,MIN(Staff!$J33,Staff!$L33),IF(AS$4&gt;Staff!$I33,IFERROR(MIN(Staff!$L33,IF(ISNUMBER(AP37),AP37,0)+Staff!$J33),Staff!$J33),0)),IF(Staff!$K33="Annually",IF(AS$4=Staff!$I33,MIN(Staff!$J33,Staff!$L33),IF(AS$4&gt;Staff!$I33,IFERROR(MIN(Staff!$L33,AG37+Staff!$J33),MIN(Staff!$J33,Staff!$L33)),0))))))</f>
        <v>0</v>
      </c>
      <c r="AT37" s="567">
        <f>IF(Staff!$K33="Never",IF(AT$4&gt;=Staff!$I33,MIN(Staff!$J33,Staff!$L33),0),IF(Staff!$K33="Monthly",IF(AT$4=Staff!$I33,MIN(Staff!$J33,Staff!$L33),IF(AT$4&gt;Staff!$I33,MIN(Staff!$L33,AS37+Staff!$J33),0)),IF(Staff!$K33="Quarterly",IF(AT$4=Staff!$I33,MIN(Staff!$J33,Staff!$L33),IF(AT$4&gt;Staff!$I33,IFERROR(MIN(Staff!$L33,IF(ISNUMBER(AQ37),AQ37,0)+Staff!$J33),Staff!$J33),0)),IF(Staff!$K33="Annually",IF(AT$4=Staff!$I33,MIN(Staff!$J33,Staff!$L33),IF(AT$4&gt;Staff!$I33,IFERROR(MIN(Staff!$L33,AH37+Staff!$J33),MIN(Staff!$J33,Staff!$L33)),0))))))</f>
        <v>0</v>
      </c>
      <c r="AU37" s="567">
        <f>IF(Staff!$K33="Never",IF(AU$4&gt;=Staff!$I33,MIN(Staff!$J33,Staff!$L33),0),IF(Staff!$K33="Monthly",IF(AU$4=Staff!$I33,MIN(Staff!$J33,Staff!$L33),IF(AU$4&gt;Staff!$I33,MIN(Staff!$L33,AT37+Staff!$J33),0)),IF(Staff!$K33="Quarterly",IF(AU$4=Staff!$I33,MIN(Staff!$J33,Staff!$L33),IF(AU$4&gt;Staff!$I33,IFERROR(MIN(Staff!$L33,IF(ISNUMBER(AR37),AR37,0)+Staff!$J33),Staff!$J33),0)),IF(Staff!$K33="Annually",IF(AU$4=Staff!$I33,MIN(Staff!$J33,Staff!$L33),IF(AU$4&gt;Staff!$I33,IFERROR(MIN(Staff!$L33,AI37+Staff!$J33),MIN(Staff!$J33,Staff!$L33)),0))))))</f>
        <v>0</v>
      </c>
      <c r="AV37" s="567">
        <f>IF(Staff!$K33="Never",IF(AV$4&gt;=Staff!$I33,MIN(Staff!$J33,Staff!$L33),0),IF(Staff!$K33="Monthly",IF(AV$4=Staff!$I33,MIN(Staff!$J33,Staff!$L33),IF(AV$4&gt;Staff!$I33,MIN(Staff!$L33,AU37+Staff!$J33),0)),IF(Staff!$K33="Quarterly",IF(AV$4=Staff!$I33,MIN(Staff!$J33,Staff!$L33),IF(AV$4&gt;Staff!$I33,IFERROR(MIN(Staff!$L33,IF(ISNUMBER(AS37),AS37,0)+Staff!$J33),Staff!$J33),0)),IF(Staff!$K33="Annually",IF(AV$4=Staff!$I33,MIN(Staff!$J33,Staff!$L33),IF(AV$4&gt;Staff!$I33,IFERROR(MIN(Staff!$L33,AJ37+Staff!$J33),MIN(Staff!$J33,Staff!$L33)),0))))))</f>
        <v>0</v>
      </c>
      <c r="AW37" s="567">
        <f>IF(Staff!$K33="Never",IF(AW$4&gt;=Staff!$I33,MIN(Staff!$J33,Staff!$L33),0),IF(Staff!$K33="Monthly",IF(AW$4=Staff!$I33,MIN(Staff!$J33,Staff!$L33),IF(AW$4&gt;Staff!$I33,MIN(Staff!$L33,AV37+Staff!$J33),0)),IF(Staff!$K33="Quarterly",IF(AW$4=Staff!$I33,MIN(Staff!$J33,Staff!$L33),IF(AW$4&gt;Staff!$I33,IFERROR(MIN(Staff!$L33,IF(ISNUMBER(AT37),AT37,0)+Staff!$J33),Staff!$J33),0)),IF(Staff!$K33="Annually",IF(AW$4=Staff!$I33,MIN(Staff!$J33,Staff!$L33),IF(AW$4&gt;Staff!$I33,IFERROR(MIN(Staff!$L33,AK37+Staff!$J33),MIN(Staff!$J33,Staff!$L33)),0))))))</f>
        <v>0</v>
      </c>
      <c r="AX37" s="567">
        <f>IF(Staff!$K33="Never",IF(AX$4&gt;=Staff!$I33,MIN(Staff!$J33,Staff!$L33),0),IF(Staff!$K33="Monthly",IF(AX$4=Staff!$I33,MIN(Staff!$J33,Staff!$L33),IF(AX$4&gt;Staff!$I33,MIN(Staff!$L33,AW37+Staff!$J33),0)),IF(Staff!$K33="Quarterly",IF(AX$4=Staff!$I33,MIN(Staff!$J33,Staff!$L33),IF(AX$4&gt;Staff!$I33,IFERROR(MIN(Staff!$L33,IF(ISNUMBER(AU37),AU37,0)+Staff!$J33),Staff!$J33),0)),IF(Staff!$K33="Annually",IF(AX$4=Staff!$I33,MIN(Staff!$J33,Staff!$L33),IF(AX$4&gt;Staff!$I33,IFERROR(MIN(Staff!$L33,AL37+Staff!$J33),MIN(Staff!$J33,Staff!$L33)),0))))))</f>
        <v>0</v>
      </c>
      <c r="AY37" s="567">
        <f>IF(Staff!$K33="Never",IF(AY$4&gt;=Staff!$I33,MIN(Staff!$J33,Staff!$L33),0),IF(Staff!$K33="Monthly",IF(AY$4=Staff!$I33,MIN(Staff!$J33,Staff!$L33),IF(AY$4&gt;Staff!$I33,MIN(Staff!$L33,AX37+Staff!$J33),0)),IF(Staff!$K33="Quarterly",IF(AY$4=Staff!$I33,MIN(Staff!$J33,Staff!$L33),IF(AY$4&gt;Staff!$I33,IFERROR(MIN(Staff!$L33,IF(ISNUMBER(AV37),AV37,0)+Staff!$J33),Staff!$J33),0)),IF(Staff!$K33="Annually",IF(AY$4=Staff!$I33,MIN(Staff!$J33,Staff!$L33),IF(AY$4&gt;Staff!$I33,IFERROR(MIN(Staff!$L33,AM37+Staff!$J33),MIN(Staff!$J33,Staff!$L33)),0))))))</f>
        <v>0</v>
      </c>
      <c r="AZ37" s="567">
        <f>IF(Staff!$K33="Never",IF(AZ$4&gt;=Staff!$I33,MIN(Staff!$J33,Staff!$L33),0),IF(Staff!$K33="Monthly",IF(AZ$4=Staff!$I33,MIN(Staff!$J33,Staff!$L33),IF(AZ$4&gt;Staff!$I33,MIN(Staff!$L33,AY37+Staff!$J33),0)),IF(Staff!$K33="Quarterly",IF(AZ$4=Staff!$I33,MIN(Staff!$J33,Staff!$L33),IF(AZ$4&gt;Staff!$I33,IFERROR(MIN(Staff!$L33,IF(ISNUMBER(AW37),AW37,0)+Staff!$J33),Staff!$J33),0)),IF(Staff!$K33="Annually",IF(AZ$4=Staff!$I33,MIN(Staff!$J33,Staff!$L33),IF(AZ$4&gt;Staff!$I33,IFERROR(MIN(Staff!$L33,AN37+Staff!$J33),MIN(Staff!$J33,Staff!$L33)),0))))))</f>
        <v>0</v>
      </c>
      <c r="BA37" s="567">
        <f>IF(Staff!$K33="Never",IF(BA$4&gt;=Staff!$I33,MIN(Staff!$J33,Staff!$L33),0),IF(Staff!$K33="Monthly",IF(BA$4=Staff!$I33,MIN(Staff!$J33,Staff!$L33),IF(BA$4&gt;Staff!$I33,MIN(Staff!$L33,AZ37+Staff!$J33),0)),IF(Staff!$K33="Quarterly",IF(BA$4=Staff!$I33,MIN(Staff!$J33,Staff!$L33),IF(BA$4&gt;Staff!$I33,IFERROR(MIN(Staff!$L33,IF(ISNUMBER(AX37),AX37,0)+Staff!$J33),Staff!$J33),0)),IF(Staff!$K33="Annually",IF(BA$4=Staff!$I33,MIN(Staff!$J33,Staff!$L33),IF(BA$4&gt;Staff!$I33,IFERROR(MIN(Staff!$L33,AO37+Staff!$J33),MIN(Staff!$J33,Staff!$L33)),0))))))</f>
        <v>0</v>
      </c>
      <c r="BB37" s="567">
        <f>IF(Staff!$K33="Never",IF(BB$4&gt;=Staff!$I33,MIN(Staff!$J33,Staff!$L33),0),IF(Staff!$K33="Monthly",IF(BB$4=Staff!$I33,MIN(Staff!$J33,Staff!$L33),IF(BB$4&gt;Staff!$I33,MIN(Staff!$L33,BA37+Staff!$J33),0)),IF(Staff!$K33="Quarterly",IF(BB$4=Staff!$I33,MIN(Staff!$J33,Staff!$L33),IF(BB$4&gt;Staff!$I33,IFERROR(MIN(Staff!$L33,IF(ISNUMBER(AY37),AY37,0)+Staff!$J33),Staff!$J33),0)),IF(Staff!$K33="Annually",IF(BB$4=Staff!$I33,MIN(Staff!$J33,Staff!$L33),IF(BB$4&gt;Staff!$I33,IFERROR(MIN(Staff!$L33,AP37+Staff!$J33),MIN(Staff!$J33,Staff!$L33)),0))))))</f>
        <v>0</v>
      </c>
      <c r="BC37" s="567">
        <f>IF(Staff!$K33="Never",IF(BC$4&gt;=Staff!$I33,MIN(Staff!$J33,Staff!$L33),0),IF(Staff!$K33="Monthly",IF(BC$4=Staff!$I33,MIN(Staff!$J33,Staff!$L33),IF(BC$4&gt;Staff!$I33,MIN(Staff!$L33,BB37+Staff!$J33),0)),IF(Staff!$K33="Quarterly",IF(BC$4=Staff!$I33,MIN(Staff!$J33,Staff!$L33),IF(BC$4&gt;Staff!$I33,IFERROR(MIN(Staff!$L33,IF(ISNUMBER(AZ37),AZ37,0)+Staff!$J33),Staff!$J33),0)),IF(Staff!$K33="Annually",IF(BC$4=Staff!$I33,MIN(Staff!$J33,Staff!$L33),IF(BC$4&gt;Staff!$I33,IFERROR(MIN(Staff!$L33,AQ37+Staff!$J33),MIN(Staff!$J33,Staff!$L33)),0))))))</f>
        <v>0</v>
      </c>
      <c r="BD37" s="567">
        <f>IF(Staff!$K33="Never",IF(BD$4&gt;=Staff!$I33,MIN(Staff!$J33,Staff!$L33),0),IF(Staff!$K33="Monthly",IF(BD$4=Staff!$I33,MIN(Staff!$J33,Staff!$L33),IF(BD$4&gt;Staff!$I33,MIN(Staff!$L33,BC37+Staff!$J33),0)),IF(Staff!$K33="Quarterly",IF(BD$4=Staff!$I33,MIN(Staff!$J33,Staff!$L33),IF(BD$4&gt;Staff!$I33,IFERROR(MIN(Staff!$L33,IF(ISNUMBER(BA37),BA37,0)+Staff!$J33),Staff!$J33),0)),IF(Staff!$K33="Annually",IF(BD$4=Staff!$I33,MIN(Staff!$J33,Staff!$L33),IF(BD$4&gt;Staff!$I33,IFERROR(MIN(Staff!$L33,AR37+Staff!$J33),MIN(Staff!$J33,Staff!$L33)),0))))))</f>
        <v>0</v>
      </c>
      <c r="BE37" s="567">
        <f>IF(Staff!$K33="Never",IF(BE$4&gt;=Staff!$I33,MIN(Staff!$J33,Staff!$L33),0),IF(Staff!$K33="Monthly",IF(BE$4=Staff!$I33,MIN(Staff!$J33,Staff!$L33),IF(BE$4&gt;Staff!$I33,MIN(Staff!$L33,BD37+Staff!$J33),0)),IF(Staff!$K33="Quarterly",IF(BE$4=Staff!$I33,MIN(Staff!$J33,Staff!$L33),IF(BE$4&gt;Staff!$I33,IFERROR(MIN(Staff!$L33,IF(ISNUMBER(BB37),BB37,0)+Staff!$J33),Staff!$J33),0)),IF(Staff!$K33="Annually",IF(BE$4=Staff!$I33,MIN(Staff!$J33,Staff!$L33),IF(BE$4&gt;Staff!$I33,IFERROR(MIN(Staff!$L33,AS37+Staff!$J33),MIN(Staff!$J33,Staff!$L33)),0))))))</f>
        <v>0</v>
      </c>
      <c r="BF37" s="567">
        <f>IF(Staff!$K33="Never",IF(BF$4&gt;=Staff!$I33,MIN(Staff!$J33,Staff!$L33),0),IF(Staff!$K33="Monthly",IF(BF$4=Staff!$I33,MIN(Staff!$J33,Staff!$L33),IF(BF$4&gt;Staff!$I33,MIN(Staff!$L33,BE37+Staff!$J33),0)),IF(Staff!$K33="Quarterly",IF(BF$4=Staff!$I33,MIN(Staff!$J33,Staff!$L33),IF(BF$4&gt;Staff!$I33,IFERROR(MIN(Staff!$L33,IF(ISNUMBER(BC37),BC37,0)+Staff!$J33),Staff!$J33),0)),IF(Staff!$K33="Annually",IF(BF$4=Staff!$I33,MIN(Staff!$J33,Staff!$L33),IF(BF$4&gt;Staff!$I33,IFERROR(MIN(Staff!$L33,AT37+Staff!$J33),MIN(Staff!$J33,Staff!$L33)),0))))))</f>
        <v>0</v>
      </c>
      <c r="BG37" s="567">
        <f>IF(Staff!$K33="Never",IF(BG$4&gt;=Staff!$I33,MIN(Staff!$J33,Staff!$L33),0),IF(Staff!$K33="Monthly",IF(BG$4=Staff!$I33,MIN(Staff!$J33,Staff!$L33),IF(BG$4&gt;Staff!$I33,MIN(Staff!$L33,BF37+Staff!$J33),0)),IF(Staff!$K33="Quarterly",IF(BG$4=Staff!$I33,MIN(Staff!$J33,Staff!$L33),IF(BG$4&gt;Staff!$I33,IFERROR(MIN(Staff!$L33,IF(ISNUMBER(BD37),BD37,0)+Staff!$J33),Staff!$J33),0)),IF(Staff!$K33="Annually",IF(BG$4=Staff!$I33,MIN(Staff!$J33,Staff!$L33),IF(BG$4&gt;Staff!$I33,IFERROR(MIN(Staff!$L33,AU37+Staff!$J33),MIN(Staff!$J33,Staff!$L33)),0))))))</f>
        <v>0</v>
      </c>
      <c r="BH37" s="567">
        <f>IF(Staff!$K33="Never",IF(BH$4&gt;=Staff!$I33,MIN(Staff!$J33,Staff!$L33),0),IF(Staff!$K33="Monthly",IF(BH$4=Staff!$I33,MIN(Staff!$J33,Staff!$L33),IF(BH$4&gt;Staff!$I33,MIN(Staff!$L33,BG37+Staff!$J33),0)),IF(Staff!$K33="Quarterly",IF(BH$4=Staff!$I33,MIN(Staff!$J33,Staff!$L33),IF(BH$4&gt;Staff!$I33,IFERROR(MIN(Staff!$L33,IF(ISNUMBER(BE37),BE37,0)+Staff!$J33),Staff!$J33),0)),IF(Staff!$K33="Annually",IF(BH$4=Staff!$I33,MIN(Staff!$J33,Staff!$L33),IF(BH$4&gt;Staff!$I33,IFERROR(MIN(Staff!$L33,AV37+Staff!$J33),MIN(Staff!$J33,Staff!$L33)),0))))))</f>
        <v>0</v>
      </c>
      <c r="BI37" s="567">
        <f>IF(Staff!$K33="Never",IF(BI$4&gt;=Staff!$I33,MIN(Staff!$J33,Staff!$L33),0),IF(Staff!$K33="Monthly",IF(BI$4=Staff!$I33,MIN(Staff!$J33,Staff!$L33),IF(BI$4&gt;Staff!$I33,MIN(Staff!$L33,BH37+Staff!$J33),0)),IF(Staff!$K33="Quarterly",IF(BI$4=Staff!$I33,MIN(Staff!$J33,Staff!$L33),IF(BI$4&gt;Staff!$I33,IFERROR(MIN(Staff!$L33,IF(ISNUMBER(BF37),BF37,0)+Staff!$J33),Staff!$J33),0)),IF(Staff!$K33="Annually",IF(BI$4=Staff!$I33,MIN(Staff!$J33,Staff!$L33),IF(BI$4&gt;Staff!$I33,IFERROR(MIN(Staff!$L33,AW37+Staff!$J33),MIN(Staff!$J33,Staff!$L33)),0))))))</f>
        <v>0</v>
      </c>
      <c r="BJ37" s="567">
        <f>IF(Staff!$K33="Never",IF(BJ$4&gt;=Staff!$I33,MIN(Staff!$J33,Staff!$L33),0),IF(Staff!$K33="Monthly",IF(BJ$4=Staff!$I33,MIN(Staff!$J33,Staff!$L33),IF(BJ$4&gt;Staff!$I33,MIN(Staff!$L33,BI37+Staff!$J33),0)),IF(Staff!$K33="Quarterly",IF(BJ$4=Staff!$I33,MIN(Staff!$J33,Staff!$L33),IF(BJ$4&gt;Staff!$I33,IFERROR(MIN(Staff!$L33,IF(ISNUMBER(BG37),BG37,0)+Staff!$J33),Staff!$J33),0)),IF(Staff!$K33="Annually",IF(BJ$4=Staff!$I33,MIN(Staff!$J33,Staff!$L33),IF(BJ$4&gt;Staff!$I33,IFERROR(MIN(Staff!$L33,AX37+Staff!$J33),MIN(Staff!$J33,Staff!$L33)),0))))))</f>
        <v>0</v>
      </c>
      <c r="BK37" s="567">
        <f>IF(Staff!$K33="Never",IF(BK$4&gt;=Staff!$I33,MIN(Staff!$J33,Staff!$L33),0),IF(Staff!$K33="Monthly",IF(BK$4=Staff!$I33,MIN(Staff!$J33,Staff!$L33),IF(BK$4&gt;Staff!$I33,MIN(Staff!$L33,BJ37+Staff!$J33),0)),IF(Staff!$K33="Quarterly",IF(BK$4=Staff!$I33,MIN(Staff!$J33,Staff!$L33),IF(BK$4&gt;Staff!$I33,IFERROR(MIN(Staff!$L33,IF(ISNUMBER(BH37),BH37,0)+Staff!$J33),Staff!$J33),0)),IF(Staff!$K33="Annually",IF(BK$4=Staff!$I33,MIN(Staff!$J33,Staff!$L33),IF(BK$4&gt;Staff!$I33,IFERROR(MIN(Staff!$L33,AY37+Staff!$J33),MIN(Staff!$J33,Staff!$L33)),0))))))</f>
        <v>0</v>
      </c>
      <c r="BL37" s="567">
        <f>IF(Staff!$K33="Never",IF(BL$4&gt;=Staff!$I33,MIN(Staff!$J33,Staff!$L33),0),IF(Staff!$K33="Monthly",IF(BL$4=Staff!$I33,MIN(Staff!$J33,Staff!$L33),IF(BL$4&gt;Staff!$I33,MIN(Staff!$L33,BK37+Staff!$J33),0)),IF(Staff!$K33="Quarterly",IF(BL$4=Staff!$I33,MIN(Staff!$J33,Staff!$L33),IF(BL$4&gt;Staff!$I33,IFERROR(MIN(Staff!$L33,IF(ISNUMBER(BI37),BI37,0)+Staff!$J33),Staff!$J33),0)),IF(Staff!$K33="Annually",IF(BL$4=Staff!$I33,MIN(Staff!$J33,Staff!$L33),IF(BL$4&gt;Staff!$I33,IFERROR(MIN(Staff!$L33,AZ37+Staff!$J33),MIN(Staff!$J33,Staff!$L33)),0))))))</f>
        <v>0</v>
      </c>
      <c r="BM37" s="567">
        <f>IF(Staff!$K33="Never",IF(BM$4&gt;=Staff!$I33,MIN(Staff!$J33,Staff!$L33),0),IF(Staff!$K33="Monthly",IF(BM$4=Staff!$I33,MIN(Staff!$J33,Staff!$L33),IF(BM$4&gt;Staff!$I33,MIN(Staff!$L33,BL37+Staff!$J33),0)),IF(Staff!$K33="Quarterly",IF(BM$4=Staff!$I33,MIN(Staff!$J33,Staff!$L33),IF(BM$4&gt;Staff!$I33,IFERROR(MIN(Staff!$L33,IF(ISNUMBER(BJ37),BJ37,0)+Staff!$J33),Staff!$J33),0)),IF(Staff!$K33="Annually",IF(BM$4=Staff!$I33,MIN(Staff!$J33,Staff!$L33),IF(BM$4&gt;Staff!$I33,IFERROR(MIN(Staff!$L33,BA37+Staff!$J33),MIN(Staff!$J33,Staff!$L33)),0))))))</f>
        <v>0</v>
      </c>
      <c r="BN37" s="567">
        <f>IF(Staff!$K33="Never",IF(BN$4&gt;=Staff!$I33,MIN(Staff!$J33,Staff!$L33),0),IF(Staff!$K33="Monthly",IF(BN$4=Staff!$I33,MIN(Staff!$J33,Staff!$L33),IF(BN$4&gt;Staff!$I33,MIN(Staff!$L33,BM37+Staff!$J33),0)),IF(Staff!$K33="Quarterly",IF(BN$4=Staff!$I33,MIN(Staff!$J33,Staff!$L33),IF(BN$4&gt;Staff!$I33,IFERROR(MIN(Staff!$L33,IF(ISNUMBER(BK37),BK37,0)+Staff!$J33),Staff!$J33),0)),IF(Staff!$K33="Annually",IF(BN$4=Staff!$I33,MIN(Staff!$J33,Staff!$L33),IF(BN$4&gt;Staff!$I33,IFERROR(MIN(Staff!$L33,BB37+Staff!$J33),MIN(Staff!$J33,Staff!$L33)),0))))))</f>
        <v>0</v>
      </c>
      <c r="BO37" s="567">
        <f>IF(Staff!$K33="Never",IF(BO$4&gt;=Staff!$I33,MIN(Staff!$J33,Staff!$L33),0),IF(Staff!$K33="Monthly",IF(BO$4=Staff!$I33,MIN(Staff!$J33,Staff!$L33),IF(BO$4&gt;Staff!$I33,MIN(Staff!$L33,BN37+Staff!$J33),0)),IF(Staff!$K33="Quarterly",IF(BO$4=Staff!$I33,MIN(Staff!$J33,Staff!$L33),IF(BO$4&gt;Staff!$I33,IFERROR(MIN(Staff!$L33,IF(ISNUMBER(BL37),BL37,0)+Staff!$J33),Staff!$J33),0)),IF(Staff!$K33="Annually",IF(BO$4=Staff!$I33,MIN(Staff!$J33,Staff!$L33),IF(BO$4&gt;Staff!$I33,IFERROR(MIN(Staff!$L33,BC37+Staff!$J33),MIN(Staff!$J33,Staff!$L33)),0))))))</f>
        <v>0</v>
      </c>
      <c r="BP37" s="567">
        <f>IF(Staff!$K33="Never",IF(BP$4&gt;=Staff!$I33,MIN(Staff!$J33,Staff!$L33),0),IF(Staff!$K33="Monthly",IF(BP$4=Staff!$I33,MIN(Staff!$J33,Staff!$L33),IF(BP$4&gt;Staff!$I33,MIN(Staff!$L33,BO37+Staff!$J33),0)),IF(Staff!$K33="Quarterly",IF(BP$4=Staff!$I33,MIN(Staff!$J33,Staff!$L33),IF(BP$4&gt;Staff!$I33,IFERROR(MIN(Staff!$L33,IF(ISNUMBER(BM37),BM37,0)+Staff!$J33),Staff!$J33),0)),IF(Staff!$K33="Annually",IF(BP$4=Staff!$I33,MIN(Staff!$J33,Staff!$L33),IF(BP$4&gt;Staff!$I33,IFERROR(MIN(Staff!$L33,BD37+Staff!$J33),MIN(Staff!$J33,Staff!$L33)),0))))))</f>
        <v>0</v>
      </c>
      <c r="BQ37" s="567">
        <f>IF(Staff!$K33="Never",IF(BQ$4&gt;=Staff!$I33,MIN(Staff!$J33,Staff!$L33),0),IF(Staff!$K33="Monthly",IF(BQ$4=Staff!$I33,MIN(Staff!$J33,Staff!$L33),IF(BQ$4&gt;Staff!$I33,MIN(Staff!$L33,BP37+Staff!$J33),0)),IF(Staff!$K33="Quarterly",IF(BQ$4=Staff!$I33,MIN(Staff!$J33,Staff!$L33),IF(BQ$4&gt;Staff!$I33,IFERROR(MIN(Staff!$L33,IF(ISNUMBER(BN37),BN37,0)+Staff!$J33),Staff!$J33),0)),IF(Staff!$K33="Annually",IF(BQ$4=Staff!$I33,MIN(Staff!$J33,Staff!$L33),IF(BQ$4&gt;Staff!$I33,IFERROR(MIN(Staff!$L33,BE37+Staff!$J33),MIN(Staff!$J33,Staff!$L33)),0))))))</f>
        <v>0</v>
      </c>
      <c r="BR37" s="567">
        <f>IF(Staff!$K33="Never",IF(BR$4&gt;=Staff!$I33,MIN(Staff!$J33,Staff!$L33),0),IF(Staff!$K33="Monthly",IF(BR$4=Staff!$I33,MIN(Staff!$J33,Staff!$L33),IF(BR$4&gt;Staff!$I33,MIN(Staff!$L33,BQ37+Staff!$J33),0)),IF(Staff!$K33="Quarterly",IF(BR$4=Staff!$I33,MIN(Staff!$J33,Staff!$L33),IF(BR$4&gt;Staff!$I33,IFERROR(MIN(Staff!$L33,IF(ISNUMBER(BO37),BO37,0)+Staff!$J33),Staff!$J33),0)),IF(Staff!$K33="Annually",IF(BR$4=Staff!$I33,MIN(Staff!$J33,Staff!$L33),IF(BR$4&gt;Staff!$I33,IFERROR(MIN(Staff!$L33,BF37+Staff!$J33),MIN(Staff!$J33,Staff!$L33)),0))))))</f>
        <v>0</v>
      </c>
      <c r="BS37" s="567">
        <f>IF(Staff!$K33="Never",IF(BS$4&gt;=Staff!$I33,MIN(Staff!$J33,Staff!$L33),0),IF(Staff!$K33="Monthly",IF(BS$4=Staff!$I33,MIN(Staff!$J33,Staff!$L33),IF(BS$4&gt;Staff!$I33,MIN(Staff!$L33,BR37+Staff!$J33),0)),IF(Staff!$K33="Quarterly",IF(BS$4=Staff!$I33,MIN(Staff!$J33,Staff!$L33),IF(BS$4&gt;Staff!$I33,IFERROR(MIN(Staff!$L33,IF(ISNUMBER(BP37),BP37,0)+Staff!$J33),Staff!$J33),0)),IF(Staff!$K33="Annually",IF(BS$4=Staff!$I33,MIN(Staff!$J33,Staff!$L33),IF(BS$4&gt;Staff!$I33,IFERROR(MIN(Staff!$L33,BG37+Staff!$J33),MIN(Staff!$J33,Staff!$L33)),0))))))</f>
        <v>0</v>
      </c>
      <c r="BT37" s="567">
        <f>IF(Staff!$K33="Never",IF(BT$4&gt;=Staff!$I33,MIN(Staff!$J33,Staff!$L33),0),IF(Staff!$K33="Monthly",IF(BT$4=Staff!$I33,MIN(Staff!$J33,Staff!$L33),IF(BT$4&gt;Staff!$I33,MIN(Staff!$L33,BS37+Staff!$J33),0)),IF(Staff!$K33="Quarterly",IF(BT$4=Staff!$I33,MIN(Staff!$J33,Staff!$L33),IF(BT$4&gt;Staff!$I33,IFERROR(MIN(Staff!$L33,IF(ISNUMBER(BQ37),BQ37,0)+Staff!$J33),Staff!$J33),0)),IF(Staff!$K33="Annually",IF(BT$4=Staff!$I33,MIN(Staff!$J33,Staff!$L33),IF(BT$4&gt;Staff!$I33,IFERROR(MIN(Staff!$L33,BH37+Staff!$J33),MIN(Staff!$J33,Staff!$L33)),0))))))</f>
        <v>0</v>
      </c>
      <c r="BU37" s="567">
        <f>IF(Staff!$K33="Never",IF(BU$4&gt;=Staff!$I33,MIN(Staff!$J33,Staff!$L33),0),IF(Staff!$K33="Monthly",IF(BU$4=Staff!$I33,MIN(Staff!$J33,Staff!$L33),IF(BU$4&gt;Staff!$I33,MIN(Staff!$L33,BT37+Staff!$J33),0)),IF(Staff!$K33="Quarterly",IF(BU$4=Staff!$I33,MIN(Staff!$J33,Staff!$L33),IF(BU$4&gt;Staff!$I33,IFERROR(MIN(Staff!$L33,IF(ISNUMBER(BR37),BR37,0)+Staff!$J33),Staff!$J33),0)),IF(Staff!$K33="Annually",IF(BU$4=Staff!$I33,MIN(Staff!$J33,Staff!$L33),IF(BU$4&gt;Staff!$I33,IFERROR(MIN(Staff!$L33,BI37+Staff!$J33),MIN(Staff!$J33,Staff!$L33)),0))))))</f>
        <v>0</v>
      </c>
      <c r="BV37" s="567">
        <f>IF(Staff!$K33="Never",IF(BV$4&gt;=Staff!$I33,MIN(Staff!$J33,Staff!$L33),0),IF(Staff!$K33="Monthly",IF(BV$4=Staff!$I33,MIN(Staff!$J33,Staff!$L33),IF(BV$4&gt;Staff!$I33,MIN(Staff!$L33,BU37+Staff!$J33),0)),IF(Staff!$K33="Quarterly",IF(BV$4=Staff!$I33,MIN(Staff!$J33,Staff!$L33),IF(BV$4&gt;Staff!$I33,IFERROR(MIN(Staff!$L33,IF(ISNUMBER(BS37),BS37,0)+Staff!$J33),Staff!$J33),0)),IF(Staff!$K33="Annually",IF(BV$4=Staff!$I33,MIN(Staff!$J33,Staff!$L33),IF(BV$4&gt;Staff!$I33,IFERROR(MIN(Staff!$L33,BJ37+Staff!$J33),MIN(Staff!$J33,Staff!$L33)),0))))))</f>
        <v>0</v>
      </c>
      <c r="BW37" s="567">
        <f>IF(Staff!$K33="Never",IF(BW$4&gt;=Staff!$I33,MIN(Staff!$J33,Staff!$L33),0),IF(Staff!$K33="Monthly",IF(BW$4=Staff!$I33,MIN(Staff!$J33,Staff!$L33),IF(BW$4&gt;Staff!$I33,MIN(Staff!$L33,BV37+Staff!$J33),0)),IF(Staff!$K33="Quarterly",IF(BW$4=Staff!$I33,MIN(Staff!$J33,Staff!$L33),IF(BW$4&gt;Staff!$I33,IFERROR(MIN(Staff!$L33,IF(ISNUMBER(BT37),BT37,0)+Staff!$J33),Staff!$J33),0)),IF(Staff!$K33="Annually",IF(BW$4=Staff!$I33,MIN(Staff!$J33,Staff!$L33),IF(BW$4&gt;Staff!$I33,IFERROR(MIN(Staff!$L33,BK37+Staff!$J33),MIN(Staff!$J33,Staff!$L33)),0))))))</f>
        <v>0</v>
      </c>
      <c r="BX37" s="567">
        <f>IF(Staff!$K33="Never",IF(BX$4&gt;=Staff!$I33,MIN(Staff!$J33,Staff!$L33),0),IF(Staff!$K33="Monthly",IF(BX$4=Staff!$I33,MIN(Staff!$J33,Staff!$L33),IF(BX$4&gt;Staff!$I33,MIN(Staff!$L33,BW37+Staff!$J33),0)),IF(Staff!$K33="Quarterly",IF(BX$4=Staff!$I33,MIN(Staff!$J33,Staff!$L33),IF(BX$4&gt;Staff!$I33,IFERROR(MIN(Staff!$L33,IF(ISNUMBER(BU37),BU37,0)+Staff!$J33),Staff!$J33),0)),IF(Staff!$K33="Annually",IF(BX$4=Staff!$I33,MIN(Staff!$J33,Staff!$L33),IF(BX$4&gt;Staff!$I33,IFERROR(MIN(Staff!$L33,BL37+Staff!$J33),MIN(Staff!$J33,Staff!$L33)),0))))))</f>
        <v>0</v>
      </c>
      <c r="BY37" s="567">
        <f>IF(Staff!$K33="Never",IF(BY$4&gt;=Staff!$I33,MIN(Staff!$J33,Staff!$L33),0),IF(Staff!$K33="Monthly",IF(BY$4=Staff!$I33,MIN(Staff!$J33,Staff!$L33),IF(BY$4&gt;Staff!$I33,MIN(Staff!$L33,BX37+Staff!$J33),0)),IF(Staff!$K33="Quarterly",IF(BY$4=Staff!$I33,MIN(Staff!$J33,Staff!$L33),IF(BY$4&gt;Staff!$I33,IFERROR(MIN(Staff!$L33,IF(ISNUMBER(BV37),BV37,0)+Staff!$J33),Staff!$J33),0)),IF(Staff!$K33="Annually",IF(BY$4=Staff!$I33,MIN(Staff!$J33,Staff!$L33),IF(BY$4&gt;Staff!$I33,IFERROR(MIN(Staff!$L33,BM37+Staff!$J33),MIN(Staff!$J33,Staff!$L33)),0))))))</f>
        <v>0</v>
      </c>
      <c r="BZ37" s="567">
        <f>IF(Staff!$K33="Never",IF(BZ$4&gt;=Staff!$I33,MIN(Staff!$J33,Staff!$L33),0),IF(Staff!$K33="Monthly",IF(BZ$4=Staff!$I33,MIN(Staff!$J33,Staff!$L33),IF(BZ$4&gt;Staff!$I33,MIN(Staff!$L33,BY37+Staff!$J33),0)),IF(Staff!$K33="Quarterly",IF(BZ$4=Staff!$I33,MIN(Staff!$J33,Staff!$L33),IF(BZ$4&gt;Staff!$I33,IFERROR(MIN(Staff!$L33,IF(ISNUMBER(BW37),BW37,0)+Staff!$J33),Staff!$J33),0)),IF(Staff!$K33="Annually",IF(BZ$4=Staff!$I33,MIN(Staff!$J33,Staff!$L33),IF(BZ$4&gt;Staff!$I33,IFERROR(MIN(Staff!$L33,BN37+Staff!$J33),MIN(Staff!$J33,Staff!$L33)),0))))))</f>
        <v>0</v>
      </c>
      <c r="CA37" s="567">
        <f>IF(Staff!$K33="Never",IF(CA$4&gt;=Staff!$I33,MIN(Staff!$J33,Staff!$L33),0),IF(Staff!$K33="Monthly",IF(CA$4=Staff!$I33,MIN(Staff!$J33,Staff!$L33),IF(CA$4&gt;Staff!$I33,MIN(Staff!$L33,BZ37+Staff!$J33),0)),IF(Staff!$K33="Quarterly",IF(CA$4=Staff!$I33,MIN(Staff!$J33,Staff!$L33),IF(CA$4&gt;Staff!$I33,IFERROR(MIN(Staff!$L33,IF(ISNUMBER(BX37),BX37,0)+Staff!$J33),Staff!$J33),0)),IF(Staff!$K33="Annually",IF(CA$4=Staff!$I33,MIN(Staff!$J33,Staff!$L33),IF(CA$4&gt;Staff!$I33,IFERROR(MIN(Staff!$L33,BO37+Staff!$J33),MIN(Staff!$J33,Staff!$L33)),0))))))</f>
        <v>0</v>
      </c>
      <c r="CB37" s="567">
        <f>IF(Staff!$K33="Never",IF(CB$4&gt;=Staff!$I33,MIN(Staff!$J33,Staff!$L33),0),IF(Staff!$K33="Monthly",IF(CB$4=Staff!$I33,MIN(Staff!$J33,Staff!$L33),IF(CB$4&gt;Staff!$I33,MIN(Staff!$L33,CA37+Staff!$J33),0)),IF(Staff!$K33="Quarterly",IF(CB$4=Staff!$I33,MIN(Staff!$J33,Staff!$L33),IF(CB$4&gt;Staff!$I33,IFERROR(MIN(Staff!$L33,IF(ISNUMBER(BY37),BY37,0)+Staff!$J33),Staff!$J33),0)),IF(Staff!$K33="Annually",IF(CB$4=Staff!$I33,MIN(Staff!$J33,Staff!$L33),IF(CB$4&gt;Staff!$I33,IFERROR(MIN(Staff!$L33,BP37+Staff!$J33),MIN(Staff!$J33,Staff!$L33)),0))))))</f>
        <v>0</v>
      </c>
      <c r="CC37" s="567">
        <f>IF(Staff!$K33="Never",IF(CC$4&gt;=Staff!$I33,MIN(Staff!$J33,Staff!$L33),0),IF(Staff!$K33="Monthly",IF(CC$4=Staff!$I33,MIN(Staff!$J33,Staff!$L33),IF(CC$4&gt;Staff!$I33,MIN(Staff!$L33,CB37+Staff!$J33),0)),IF(Staff!$K33="Quarterly",IF(CC$4=Staff!$I33,MIN(Staff!$J33,Staff!$L33),IF(CC$4&gt;Staff!$I33,IFERROR(MIN(Staff!$L33,IF(ISNUMBER(BZ37),BZ37,0)+Staff!$J33),Staff!$J33),0)),IF(Staff!$K33="Annually",IF(CC$4=Staff!$I33,MIN(Staff!$J33,Staff!$L33),IF(CC$4&gt;Staff!$I33,IFERROR(MIN(Staff!$L33,BQ37+Staff!$J33),MIN(Staff!$J33,Staff!$L33)),0))))))</f>
        <v>0</v>
      </c>
      <c r="CD37" s="567">
        <f>IF(Staff!$K33="Never",IF(CD$4&gt;=Staff!$I33,MIN(Staff!$J33,Staff!$L33),0),IF(Staff!$K33="Monthly",IF(CD$4=Staff!$I33,MIN(Staff!$J33,Staff!$L33),IF(CD$4&gt;Staff!$I33,MIN(Staff!$L33,CC37+Staff!$J33),0)),IF(Staff!$K33="Quarterly",IF(CD$4=Staff!$I33,MIN(Staff!$J33,Staff!$L33),IF(CD$4&gt;Staff!$I33,IFERROR(MIN(Staff!$L33,IF(ISNUMBER(CA37),CA37,0)+Staff!$J33),Staff!$J33),0)),IF(Staff!$K33="Annually",IF(CD$4=Staff!$I33,MIN(Staff!$J33,Staff!$L33),IF(CD$4&gt;Staff!$I33,IFERROR(MIN(Staff!$L33,BR37+Staff!$J33),MIN(Staff!$J33,Staff!$L33)),0))))))</f>
        <v>0</v>
      </c>
      <c r="CE37" s="567">
        <f>IF(Staff!$K33="Never",IF(CE$4&gt;=Staff!$I33,MIN(Staff!$J33,Staff!$L33),0),IF(Staff!$K33="Monthly",IF(CE$4=Staff!$I33,MIN(Staff!$J33,Staff!$L33),IF(CE$4&gt;Staff!$I33,MIN(Staff!$L33,CD37+Staff!$J33),0)),IF(Staff!$K33="Quarterly",IF(CE$4=Staff!$I33,MIN(Staff!$J33,Staff!$L33),IF(CE$4&gt;Staff!$I33,IFERROR(MIN(Staff!$L33,IF(ISNUMBER(CB37),CB37,0)+Staff!$J33),Staff!$J33),0)),IF(Staff!$K33="Annually",IF(CE$4=Staff!$I33,MIN(Staff!$J33,Staff!$L33),IF(CE$4&gt;Staff!$I33,IFERROR(MIN(Staff!$L33,BS37+Staff!$J33),MIN(Staff!$J33,Staff!$L33)),0))))))</f>
        <v>0</v>
      </c>
      <c r="CF37" s="567">
        <f>IF(Staff!$K33="Never",IF(CF$4&gt;=Staff!$I33,MIN(Staff!$J33,Staff!$L33),0),IF(Staff!$K33="Monthly",IF(CF$4=Staff!$I33,MIN(Staff!$J33,Staff!$L33),IF(CF$4&gt;Staff!$I33,MIN(Staff!$L33,CE37+Staff!$J33),0)),IF(Staff!$K33="Quarterly",IF(CF$4=Staff!$I33,MIN(Staff!$J33,Staff!$L33),IF(CF$4&gt;Staff!$I33,IFERROR(MIN(Staff!$L33,IF(ISNUMBER(CC37),CC37,0)+Staff!$J33),Staff!$J33),0)),IF(Staff!$K33="Annually",IF(CF$4=Staff!$I33,MIN(Staff!$J33,Staff!$L33),IF(CF$4&gt;Staff!$I33,IFERROR(MIN(Staff!$L33,BT37+Staff!$J33),MIN(Staff!$J33,Staff!$L33)),0))))))</f>
        <v>0</v>
      </c>
      <c r="CG37" s="567">
        <f>IF(Staff!$K33="Never",IF(CG$4&gt;=Staff!$I33,MIN(Staff!$J33,Staff!$L33),0),IF(Staff!$K33="Monthly",IF(CG$4=Staff!$I33,MIN(Staff!$J33,Staff!$L33),IF(CG$4&gt;Staff!$I33,MIN(Staff!$L33,CF37+Staff!$J33),0)),IF(Staff!$K33="Quarterly",IF(CG$4=Staff!$I33,MIN(Staff!$J33,Staff!$L33),IF(CG$4&gt;Staff!$I33,IFERROR(MIN(Staff!$L33,IF(ISNUMBER(CD37),CD37,0)+Staff!$J33),Staff!$J33),0)),IF(Staff!$K33="Annually",IF(CG$4=Staff!$I33,MIN(Staff!$J33,Staff!$L33),IF(CG$4&gt;Staff!$I33,IFERROR(MIN(Staff!$L33,BU37+Staff!$J33),MIN(Staff!$J33,Staff!$L33)),0))))))</f>
        <v>0</v>
      </c>
      <c r="CH37" s="567">
        <f>IF(Staff!$K33="Never",IF(CH$4&gt;=Staff!$I33,MIN(Staff!$J33,Staff!$L33),0),IF(Staff!$K33="Monthly",IF(CH$4=Staff!$I33,MIN(Staff!$J33,Staff!$L33),IF(CH$4&gt;Staff!$I33,MIN(Staff!$L33,CG37+Staff!$J33),0)),IF(Staff!$K33="Quarterly",IF(CH$4=Staff!$I33,MIN(Staff!$J33,Staff!$L33),IF(CH$4&gt;Staff!$I33,IFERROR(MIN(Staff!$L33,IF(ISNUMBER(CE37),CE37,0)+Staff!$J33),Staff!$J33),0)),IF(Staff!$K33="Annually",IF(CH$4=Staff!$I33,MIN(Staff!$J33,Staff!$L33),IF(CH$4&gt;Staff!$I33,IFERROR(MIN(Staff!$L33,BV37+Staff!$J33),MIN(Staff!$J33,Staff!$L33)),0))))))</f>
        <v>0</v>
      </c>
      <c r="CI37" s="567">
        <f>IF(Staff!$K33="Never",IF(CI$4&gt;=Staff!$I33,MIN(Staff!$J33,Staff!$L33),0),IF(Staff!$K33="Monthly",IF(CI$4=Staff!$I33,MIN(Staff!$J33,Staff!$L33),IF(CI$4&gt;Staff!$I33,MIN(Staff!$L33,CH37+Staff!$J33),0)),IF(Staff!$K33="Quarterly",IF(CI$4=Staff!$I33,MIN(Staff!$J33,Staff!$L33),IF(CI$4&gt;Staff!$I33,IFERROR(MIN(Staff!$L33,IF(ISNUMBER(CF37),CF37,0)+Staff!$J33),Staff!$J33),0)),IF(Staff!$K33="Annually",IF(CI$4=Staff!$I33,MIN(Staff!$J33,Staff!$L33),IF(CI$4&gt;Staff!$I33,IFERROR(MIN(Staff!$L33,BW37+Staff!$J33),MIN(Staff!$J33,Staff!$L33)),0))))))</f>
        <v>0</v>
      </c>
    </row>
    <row r="38" spans="1:87" ht="15.75" hidden="1" customHeight="1" outlineLevel="1">
      <c r="A38" s="875" t="str">
        <f>Staff!A34</f>
        <v>Other 5</v>
      </c>
      <c r="B38" s="876"/>
      <c r="C38" s="719" t="s">
        <v>289</v>
      </c>
      <c r="D38" s="567">
        <f>IF(Staff!$K34="Never",IF(D$4&gt;=Staff!$I34,MIN(Staff!$J34,Staff!$L34),0),IF(Staff!$K34="Monthly",IF(D$4=Staff!$I34,MIN(Staff!$J34,Staff!$L34),IF(D$4&gt;Staff!$I34,MIN(Staff!$L34,C38+Staff!$J34),0)),IF(Staff!$K34="Quarterly",IF(D$4=Staff!$I34,MIN(Staff!$J34,Staff!$L34),IF(D$4&gt;Staff!$I34,IFERROR(MIN(Staff!$L34,IF(ISNUMBER(A38),A38,0)+Staff!$J34),Staff!$J34),0)),IF(Staff!$K34="Annually",IF(D$4=Staff!$I34,MIN(Staff!$J34,Staff!$L34),IF(D$4&gt;Staff!$I34,IFERROR(MIN(Staff!$L34,#REF!+Staff!$J34),MIN(Staff!$J34,Staff!$L34)),0))))))</f>
        <v>0</v>
      </c>
      <c r="E38" s="567">
        <f>IF(Staff!$K34="Never",IF(E$4&gt;=Staff!$I34,MIN(Staff!$J34,Staff!$L34),0),IF(Staff!$K34="Monthly",IF(E$4=Staff!$I34,MIN(Staff!$J34,Staff!$L34),IF(E$4&gt;Staff!$I34,MIN(Staff!$L34,D38+Staff!$J34),0)),IF(Staff!$K34="Quarterly",IF(E$4=Staff!$I34,MIN(Staff!$J34,Staff!$L34),IF(E$4&gt;Staff!$I34,IFERROR(MIN(Staff!$L34,IF(ISNUMBER(B38),B38,0)+Staff!$J34),Staff!$J34),0)),IF(Staff!$K34="Annually",IF(E$4=Staff!$I34,MIN(Staff!$J34,Staff!$L34),IF(E$4&gt;Staff!$I34,IFERROR(MIN(Staff!$L34,#REF!+Staff!$J34),MIN(Staff!$J34,Staff!$L34)),0))))))</f>
        <v>0</v>
      </c>
      <c r="F38" s="567">
        <f>IF(Staff!$K34="Never",IF(F$4&gt;=Staff!$I34,MIN(Staff!$J34,Staff!$L34),0),IF(Staff!$K34="Monthly",IF(F$4=Staff!$I34,MIN(Staff!$J34,Staff!$L34),IF(F$4&gt;Staff!$I34,MIN(Staff!$L34,E38+Staff!$J34),0)),IF(Staff!$K34="Quarterly",IF(F$4=Staff!$I34,MIN(Staff!$J34,Staff!$L34),IF(F$4&gt;Staff!$I34,IFERROR(MIN(Staff!$L34,IF(ISNUMBER(C38),C38,0)+Staff!$J34),Staff!$J34),0)),IF(Staff!$K34="Annually",IF(F$4=Staff!$I34,MIN(Staff!$J34,Staff!$L34),IF(F$4&gt;Staff!$I34,IFERROR(MIN(Staff!$L34,#REF!+Staff!$J34),MIN(Staff!$J34,Staff!$L34)),0))))))</f>
        <v>0</v>
      </c>
      <c r="G38" s="567">
        <f>IF(Staff!$K34="Never",IF(G$4&gt;=Staff!$I34,MIN(Staff!$J34,Staff!$L34),0),IF(Staff!$K34="Monthly",IF(G$4=Staff!$I34,MIN(Staff!$J34,Staff!$L34),IF(G$4&gt;Staff!$I34,MIN(Staff!$L34,F38+Staff!$J34),0)),IF(Staff!$K34="Quarterly",IF(G$4=Staff!$I34,MIN(Staff!$J34,Staff!$L34),IF(G$4&gt;Staff!$I34,IFERROR(MIN(Staff!$L34,IF(ISNUMBER(D38),D38,0)+Staff!$J34),Staff!$J34),0)),IF(Staff!$K34="Annually",IF(G$4=Staff!$I34,MIN(Staff!$J34,Staff!$L34),IF(G$4&gt;Staff!$I34,IFERROR(MIN(Staff!$L34,#REF!+Staff!$J34),MIN(Staff!$J34,Staff!$L34)),0))))))</f>
        <v>0</v>
      </c>
      <c r="H38" s="567">
        <f>IF(Staff!$K34="Never",IF(H$4&gt;=Staff!$I34,MIN(Staff!$J34,Staff!$L34),0),IF(Staff!$K34="Monthly",IF(H$4=Staff!$I34,MIN(Staff!$J34,Staff!$L34),IF(H$4&gt;Staff!$I34,MIN(Staff!$L34,G38+Staff!$J34),0)),IF(Staff!$K34="Quarterly",IF(H$4=Staff!$I34,MIN(Staff!$J34,Staff!$L34),IF(H$4&gt;Staff!$I34,IFERROR(MIN(Staff!$L34,IF(ISNUMBER(E38),E38,0)+Staff!$J34),Staff!$J34),0)),IF(Staff!$K34="Annually",IF(H$4=Staff!$I34,MIN(Staff!$J34,Staff!$L34),IF(H$4&gt;Staff!$I34,IFERROR(MIN(Staff!$L34,#REF!+Staff!$J34),MIN(Staff!$J34,Staff!$L34)),0))))))</f>
        <v>0</v>
      </c>
      <c r="I38" s="567">
        <f>IF(Staff!$K34="Never",IF(I$4&gt;=Staff!$I34,MIN(Staff!$J34,Staff!$L34),0),IF(Staff!$K34="Monthly",IF(I$4=Staff!$I34,MIN(Staff!$J34,Staff!$L34),IF(I$4&gt;Staff!$I34,MIN(Staff!$L34,H38+Staff!$J34),0)),IF(Staff!$K34="Quarterly",IF(I$4=Staff!$I34,MIN(Staff!$J34,Staff!$L34),IF(I$4&gt;Staff!$I34,IFERROR(MIN(Staff!$L34,IF(ISNUMBER(F38),F38,0)+Staff!$J34),Staff!$J34),0)),IF(Staff!$K34="Annually",IF(I$4=Staff!$I34,MIN(Staff!$J34,Staff!$L34),IF(I$4&gt;Staff!$I34,IFERROR(MIN(Staff!$L34,#REF!+Staff!$J34),MIN(Staff!$J34,Staff!$L34)),0))))))</f>
        <v>0</v>
      </c>
      <c r="J38" s="567">
        <f>IF(Staff!$K34="Never",IF(J$4&gt;=Staff!$I34,MIN(Staff!$J34,Staff!$L34),0),IF(Staff!$K34="Monthly",IF(J$4=Staff!$I34,MIN(Staff!$J34,Staff!$L34),IF(J$4&gt;Staff!$I34,MIN(Staff!$L34,I38+Staff!$J34),0)),IF(Staff!$K34="Quarterly",IF(J$4=Staff!$I34,MIN(Staff!$J34,Staff!$L34),IF(J$4&gt;Staff!$I34,IFERROR(MIN(Staff!$L34,IF(ISNUMBER(G38),G38,0)+Staff!$J34),Staff!$J34),0)),IF(Staff!$K34="Annually",IF(J$4=Staff!$I34,MIN(Staff!$J34,Staff!$L34),IF(J$4&gt;Staff!$I34,IFERROR(MIN(Staff!$L34,#REF!+Staff!$J34),MIN(Staff!$J34,Staff!$L34)),0))))))</f>
        <v>0</v>
      </c>
      <c r="K38" s="567">
        <f>IF(Staff!$K34="Never",IF(K$4&gt;=Staff!$I34,MIN(Staff!$J34,Staff!$L34),0),IF(Staff!$K34="Monthly",IF(K$4=Staff!$I34,MIN(Staff!$J34,Staff!$L34),IF(K$4&gt;Staff!$I34,MIN(Staff!$L34,J38+Staff!$J34),0)),IF(Staff!$K34="Quarterly",IF(K$4=Staff!$I34,MIN(Staff!$J34,Staff!$L34),IF(K$4&gt;Staff!$I34,IFERROR(MIN(Staff!$L34,IF(ISNUMBER(H38),H38,0)+Staff!$J34),Staff!$J34),0)),IF(Staff!$K34="Annually",IF(K$4=Staff!$I34,MIN(Staff!$J34,Staff!$L34),IF(K$4&gt;Staff!$I34,IFERROR(MIN(Staff!$L34,#REF!+Staff!$J34),MIN(Staff!$J34,Staff!$L34)),0))))))</f>
        <v>0</v>
      </c>
      <c r="L38" s="567">
        <f>IF(Staff!$K34="Never",IF(L$4&gt;=Staff!$I34,MIN(Staff!$J34,Staff!$L34),0),IF(Staff!$K34="Monthly",IF(L$4=Staff!$I34,MIN(Staff!$J34,Staff!$L34),IF(L$4&gt;Staff!$I34,MIN(Staff!$L34,K38+Staff!$J34),0)),IF(Staff!$K34="Quarterly",IF(L$4=Staff!$I34,MIN(Staff!$J34,Staff!$L34),IF(L$4&gt;Staff!$I34,IFERROR(MIN(Staff!$L34,IF(ISNUMBER(I38),I38,0)+Staff!$J34),Staff!$J34),0)),IF(Staff!$K34="Annually",IF(L$4=Staff!$I34,MIN(Staff!$J34,Staff!$L34),IF(L$4&gt;Staff!$I34,IFERROR(MIN(Staff!$L34,#REF!+Staff!$J34),MIN(Staff!$J34,Staff!$L34)),0))))))</f>
        <v>0</v>
      </c>
      <c r="M38" s="567">
        <f>IF(Staff!$K34="Never",IF(M$4&gt;=Staff!$I34,MIN(Staff!$J34,Staff!$L34),0),IF(Staff!$K34="Monthly",IF(M$4=Staff!$I34,MIN(Staff!$J34,Staff!$L34),IF(M$4&gt;Staff!$I34,MIN(Staff!$L34,L38+Staff!$J34),0)),IF(Staff!$K34="Quarterly",IF(M$4=Staff!$I34,MIN(Staff!$J34,Staff!$L34),IF(M$4&gt;Staff!$I34,IFERROR(MIN(Staff!$L34,IF(ISNUMBER(J38),J38,0)+Staff!$J34),Staff!$J34),0)),IF(Staff!$K34="Annually",IF(M$4=Staff!$I34,MIN(Staff!$J34,Staff!$L34),IF(M$4&gt;Staff!$I34,IFERROR(MIN(Staff!$L34,A38+Staff!$J34),MIN(Staff!$J34,Staff!$L34)),0))))))</f>
        <v>0</v>
      </c>
      <c r="N38" s="567">
        <f>IF(Staff!$K34="Never",IF(N$4&gt;=Staff!$I34,MIN(Staff!$J34,Staff!$L34),0),IF(Staff!$K34="Monthly",IF(N$4=Staff!$I34,MIN(Staff!$J34,Staff!$L34),IF(N$4&gt;Staff!$I34,MIN(Staff!$L34,M38+Staff!$J34),0)),IF(Staff!$K34="Quarterly",IF(N$4=Staff!$I34,MIN(Staff!$J34,Staff!$L34),IF(N$4&gt;Staff!$I34,IFERROR(MIN(Staff!$L34,IF(ISNUMBER(K38),K38,0)+Staff!$J34),Staff!$J34),0)),IF(Staff!$K34="Annually",IF(N$4=Staff!$I34,MIN(Staff!$J34,Staff!$L34),IF(N$4&gt;Staff!$I34,IFERROR(MIN(Staff!$L34,B38+Staff!$J34),MIN(Staff!$J34,Staff!$L34)),0))))))</f>
        <v>0</v>
      </c>
      <c r="O38" s="567">
        <f>IF(Staff!$K34="Never",IF(O$4&gt;=Staff!$I34,MIN(Staff!$J34,Staff!$L34),0),IF(Staff!$K34="Monthly",IF(O$4=Staff!$I34,MIN(Staff!$J34,Staff!$L34),IF(O$4&gt;Staff!$I34,MIN(Staff!$L34,N38+Staff!$J34),0)),IF(Staff!$K34="Quarterly",IF(O$4=Staff!$I34,MIN(Staff!$J34,Staff!$L34),IF(O$4&gt;Staff!$I34,IFERROR(MIN(Staff!$L34,IF(ISNUMBER(L38),L38,0)+Staff!$J34),Staff!$J34),0)),IF(Staff!$K34="Annually",IF(O$4=Staff!$I34,MIN(Staff!$J34,Staff!$L34),IF(O$4&gt;Staff!$I34,IFERROR(MIN(Staff!$L34,C38+Staff!$J34),MIN(Staff!$J34,Staff!$L34)),0))))))</f>
        <v>0</v>
      </c>
      <c r="P38" s="567">
        <f>IF(Staff!$K34="Never",IF(P$4&gt;=Staff!$I34,MIN(Staff!$J34,Staff!$L34),0),IF(Staff!$K34="Monthly",IF(P$4=Staff!$I34,MIN(Staff!$J34,Staff!$L34),IF(P$4&gt;Staff!$I34,MIN(Staff!$L34,O38+Staff!$J34),0)),IF(Staff!$K34="Quarterly",IF(P$4=Staff!$I34,MIN(Staff!$J34,Staff!$L34),IF(P$4&gt;Staff!$I34,IFERROR(MIN(Staff!$L34,IF(ISNUMBER(M38),M38,0)+Staff!$J34),Staff!$J34),0)),IF(Staff!$K34="Annually",IF(P$4=Staff!$I34,MIN(Staff!$J34,Staff!$L34),IF(P$4&gt;Staff!$I34,IFERROR(MIN(Staff!$L34,D38+Staff!$J34),MIN(Staff!$J34,Staff!$L34)),0))))))</f>
        <v>0</v>
      </c>
      <c r="Q38" s="567">
        <f>IF(Staff!$K34="Never",IF(Q$4&gt;=Staff!$I34,MIN(Staff!$J34,Staff!$L34),0),IF(Staff!$K34="Monthly",IF(Q$4=Staff!$I34,MIN(Staff!$J34,Staff!$L34),IF(Q$4&gt;Staff!$I34,MIN(Staff!$L34,P38+Staff!$J34),0)),IF(Staff!$K34="Quarterly",IF(Q$4=Staff!$I34,MIN(Staff!$J34,Staff!$L34),IF(Q$4&gt;Staff!$I34,IFERROR(MIN(Staff!$L34,IF(ISNUMBER(N38),N38,0)+Staff!$J34),Staff!$J34),0)),IF(Staff!$K34="Annually",IF(Q$4=Staff!$I34,MIN(Staff!$J34,Staff!$L34),IF(Q$4&gt;Staff!$I34,IFERROR(MIN(Staff!$L34,E38+Staff!$J34),MIN(Staff!$J34,Staff!$L34)),0))))))</f>
        <v>0</v>
      </c>
      <c r="R38" s="567">
        <f>IF(Staff!$K34="Never",IF(R$4&gt;=Staff!$I34,MIN(Staff!$J34,Staff!$L34),0),IF(Staff!$K34="Monthly",IF(R$4=Staff!$I34,MIN(Staff!$J34,Staff!$L34),IF(R$4&gt;Staff!$I34,MIN(Staff!$L34,Q38+Staff!$J34),0)),IF(Staff!$K34="Quarterly",IF(R$4=Staff!$I34,MIN(Staff!$J34,Staff!$L34),IF(R$4&gt;Staff!$I34,IFERROR(MIN(Staff!$L34,IF(ISNUMBER(O38),O38,0)+Staff!$J34),Staff!$J34),0)),IF(Staff!$K34="Annually",IF(R$4=Staff!$I34,MIN(Staff!$J34,Staff!$L34),IF(R$4&gt;Staff!$I34,IFERROR(MIN(Staff!$L34,F38+Staff!$J34),MIN(Staff!$J34,Staff!$L34)),0))))))</f>
        <v>0</v>
      </c>
      <c r="S38" s="567">
        <f>IF(Staff!$K34="Never",IF(S$4&gt;=Staff!$I34,MIN(Staff!$J34,Staff!$L34),0),IF(Staff!$K34="Monthly",IF(S$4=Staff!$I34,MIN(Staff!$J34,Staff!$L34),IF(S$4&gt;Staff!$I34,MIN(Staff!$L34,R38+Staff!$J34),0)),IF(Staff!$K34="Quarterly",IF(S$4=Staff!$I34,MIN(Staff!$J34,Staff!$L34),IF(S$4&gt;Staff!$I34,IFERROR(MIN(Staff!$L34,IF(ISNUMBER(P38),P38,0)+Staff!$J34),Staff!$J34),0)),IF(Staff!$K34="Annually",IF(S$4=Staff!$I34,MIN(Staff!$J34,Staff!$L34),IF(S$4&gt;Staff!$I34,IFERROR(MIN(Staff!$L34,G38+Staff!$J34),MIN(Staff!$J34,Staff!$L34)),0))))))</f>
        <v>0</v>
      </c>
      <c r="T38" s="567">
        <f>IF(Staff!$K34="Never",IF(T$4&gt;=Staff!$I34,MIN(Staff!$J34,Staff!$L34),0),IF(Staff!$K34="Monthly",IF(T$4=Staff!$I34,MIN(Staff!$J34,Staff!$L34),IF(T$4&gt;Staff!$I34,MIN(Staff!$L34,S38+Staff!$J34),0)),IF(Staff!$K34="Quarterly",IF(T$4=Staff!$I34,MIN(Staff!$J34,Staff!$L34),IF(T$4&gt;Staff!$I34,IFERROR(MIN(Staff!$L34,IF(ISNUMBER(Q38),Q38,0)+Staff!$J34),Staff!$J34),0)),IF(Staff!$K34="Annually",IF(T$4=Staff!$I34,MIN(Staff!$J34,Staff!$L34),IF(T$4&gt;Staff!$I34,IFERROR(MIN(Staff!$L34,H38+Staff!$J34),MIN(Staff!$J34,Staff!$L34)),0))))))</f>
        <v>0</v>
      </c>
      <c r="U38" s="567">
        <f>IF(Staff!$K34="Never",IF(U$4&gt;=Staff!$I34,MIN(Staff!$J34,Staff!$L34),0),IF(Staff!$K34="Monthly",IF(U$4=Staff!$I34,MIN(Staff!$J34,Staff!$L34),IF(U$4&gt;Staff!$I34,MIN(Staff!$L34,T38+Staff!$J34),0)),IF(Staff!$K34="Quarterly",IF(U$4=Staff!$I34,MIN(Staff!$J34,Staff!$L34),IF(U$4&gt;Staff!$I34,IFERROR(MIN(Staff!$L34,IF(ISNUMBER(R38),R38,0)+Staff!$J34),Staff!$J34),0)),IF(Staff!$K34="Annually",IF(U$4=Staff!$I34,MIN(Staff!$J34,Staff!$L34),IF(U$4&gt;Staff!$I34,IFERROR(MIN(Staff!$L34,I38+Staff!$J34),MIN(Staff!$J34,Staff!$L34)),0))))))</f>
        <v>0</v>
      </c>
      <c r="V38" s="567">
        <f>IF(Staff!$K34="Never",IF(V$4&gt;=Staff!$I34,MIN(Staff!$J34,Staff!$L34),0),IF(Staff!$K34="Monthly",IF(V$4=Staff!$I34,MIN(Staff!$J34,Staff!$L34),IF(V$4&gt;Staff!$I34,MIN(Staff!$L34,U38+Staff!$J34),0)),IF(Staff!$K34="Quarterly",IF(V$4=Staff!$I34,MIN(Staff!$J34,Staff!$L34),IF(V$4&gt;Staff!$I34,IFERROR(MIN(Staff!$L34,IF(ISNUMBER(S38),S38,0)+Staff!$J34),Staff!$J34),0)),IF(Staff!$K34="Annually",IF(V$4=Staff!$I34,MIN(Staff!$J34,Staff!$L34),IF(V$4&gt;Staff!$I34,IFERROR(MIN(Staff!$L34,J38+Staff!$J34),MIN(Staff!$J34,Staff!$L34)),0))))))</f>
        <v>0</v>
      </c>
      <c r="W38" s="567">
        <f>IF(Staff!$K34="Never",IF(W$4&gt;=Staff!$I34,MIN(Staff!$J34,Staff!$L34),0),IF(Staff!$K34="Monthly",IF(W$4=Staff!$I34,MIN(Staff!$J34,Staff!$L34),IF(W$4&gt;Staff!$I34,MIN(Staff!$L34,V38+Staff!$J34),0)),IF(Staff!$K34="Quarterly",IF(W$4=Staff!$I34,MIN(Staff!$J34,Staff!$L34),IF(W$4&gt;Staff!$I34,IFERROR(MIN(Staff!$L34,IF(ISNUMBER(T38),T38,0)+Staff!$J34),Staff!$J34),0)),IF(Staff!$K34="Annually",IF(W$4=Staff!$I34,MIN(Staff!$J34,Staff!$L34),IF(W$4&gt;Staff!$I34,IFERROR(MIN(Staff!$L34,K38+Staff!$J34),MIN(Staff!$J34,Staff!$L34)),0))))))</f>
        <v>0</v>
      </c>
      <c r="X38" s="567">
        <f>IF(Staff!$K34="Never",IF(X$4&gt;=Staff!$I34,MIN(Staff!$J34,Staff!$L34),0),IF(Staff!$K34="Monthly",IF(X$4=Staff!$I34,MIN(Staff!$J34,Staff!$L34),IF(X$4&gt;Staff!$I34,MIN(Staff!$L34,W38+Staff!$J34),0)),IF(Staff!$K34="Quarterly",IF(X$4=Staff!$I34,MIN(Staff!$J34,Staff!$L34),IF(X$4&gt;Staff!$I34,IFERROR(MIN(Staff!$L34,IF(ISNUMBER(U38),U38,0)+Staff!$J34),Staff!$J34),0)),IF(Staff!$K34="Annually",IF(X$4=Staff!$I34,MIN(Staff!$J34,Staff!$L34),IF(X$4&gt;Staff!$I34,IFERROR(MIN(Staff!$L34,L38+Staff!$J34),MIN(Staff!$J34,Staff!$L34)),0))))))</f>
        <v>0</v>
      </c>
      <c r="Y38" s="567">
        <f>IF(Staff!$K34="Never",IF(Y$4&gt;=Staff!$I34,MIN(Staff!$J34,Staff!$L34),0),IF(Staff!$K34="Monthly",IF(Y$4=Staff!$I34,MIN(Staff!$J34,Staff!$L34),IF(Y$4&gt;Staff!$I34,MIN(Staff!$L34,X38+Staff!$J34),0)),IF(Staff!$K34="Quarterly",IF(Y$4=Staff!$I34,MIN(Staff!$J34,Staff!$L34),IF(Y$4&gt;Staff!$I34,IFERROR(MIN(Staff!$L34,IF(ISNUMBER(V38),V38,0)+Staff!$J34),Staff!$J34),0)),IF(Staff!$K34="Annually",IF(Y$4=Staff!$I34,MIN(Staff!$J34,Staff!$L34),IF(Y$4&gt;Staff!$I34,IFERROR(MIN(Staff!$L34,M38+Staff!$J34),MIN(Staff!$J34,Staff!$L34)),0))))))</f>
        <v>0</v>
      </c>
      <c r="Z38" s="567">
        <f>IF(Staff!$K34="Never",IF(Z$4&gt;=Staff!$I34,MIN(Staff!$J34,Staff!$L34),0),IF(Staff!$K34="Monthly",IF(Z$4=Staff!$I34,MIN(Staff!$J34,Staff!$L34),IF(Z$4&gt;Staff!$I34,MIN(Staff!$L34,Y38+Staff!$J34),0)),IF(Staff!$K34="Quarterly",IF(Z$4=Staff!$I34,MIN(Staff!$J34,Staff!$L34),IF(Z$4&gt;Staff!$I34,IFERROR(MIN(Staff!$L34,IF(ISNUMBER(W38),W38,0)+Staff!$J34),Staff!$J34),0)),IF(Staff!$K34="Annually",IF(Z$4=Staff!$I34,MIN(Staff!$J34,Staff!$L34),IF(Z$4&gt;Staff!$I34,IFERROR(MIN(Staff!$L34,N38+Staff!$J34),MIN(Staff!$J34,Staff!$L34)),0))))))</f>
        <v>0</v>
      </c>
      <c r="AA38" s="567">
        <f>IF(Staff!$K34="Never",IF(AA$4&gt;=Staff!$I34,MIN(Staff!$J34,Staff!$L34),0),IF(Staff!$K34="Monthly",IF(AA$4=Staff!$I34,MIN(Staff!$J34,Staff!$L34),IF(AA$4&gt;Staff!$I34,MIN(Staff!$L34,Z38+Staff!$J34),0)),IF(Staff!$K34="Quarterly",IF(AA$4=Staff!$I34,MIN(Staff!$J34,Staff!$L34),IF(AA$4&gt;Staff!$I34,IFERROR(MIN(Staff!$L34,IF(ISNUMBER(X38),X38,0)+Staff!$J34),Staff!$J34),0)),IF(Staff!$K34="Annually",IF(AA$4=Staff!$I34,MIN(Staff!$J34,Staff!$L34),IF(AA$4&gt;Staff!$I34,IFERROR(MIN(Staff!$L34,O38+Staff!$J34),MIN(Staff!$J34,Staff!$L34)),0))))))</f>
        <v>0</v>
      </c>
      <c r="AB38" s="567">
        <f>IF(Staff!$K34="Never",IF(AB$4&gt;=Staff!$I34,MIN(Staff!$J34,Staff!$L34),0),IF(Staff!$K34="Monthly",IF(AB$4=Staff!$I34,MIN(Staff!$J34,Staff!$L34),IF(AB$4&gt;Staff!$I34,MIN(Staff!$L34,AA38+Staff!$J34),0)),IF(Staff!$K34="Quarterly",IF(AB$4=Staff!$I34,MIN(Staff!$J34,Staff!$L34),IF(AB$4&gt;Staff!$I34,IFERROR(MIN(Staff!$L34,IF(ISNUMBER(Y38),Y38,0)+Staff!$J34),Staff!$J34),0)),IF(Staff!$K34="Annually",IF(AB$4=Staff!$I34,MIN(Staff!$J34,Staff!$L34),IF(AB$4&gt;Staff!$I34,IFERROR(MIN(Staff!$L34,P38+Staff!$J34),MIN(Staff!$J34,Staff!$L34)),0))))))</f>
        <v>0</v>
      </c>
      <c r="AC38" s="567">
        <f>IF(Staff!$K34="Never",IF(AC$4&gt;=Staff!$I34,MIN(Staff!$J34,Staff!$L34),0),IF(Staff!$K34="Monthly",IF(AC$4=Staff!$I34,MIN(Staff!$J34,Staff!$L34),IF(AC$4&gt;Staff!$I34,MIN(Staff!$L34,AB38+Staff!$J34),0)),IF(Staff!$K34="Quarterly",IF(AC$4=Staff!$I34,MIN(Staff!$J34,Staff!$L34),IF(AC$4&gt;Staff!$I34,IFERROR(MIN(Staff!$L34,IF(ISNUMBER(Z38),Z38,0)+Staff!$J34),Staff!$J34),0)),IF(Staff!$K34="Annually",IF(AC$4=Staff!$I34,MIN(Staff!$J34,Staff!$L34),IF(AC$4&gt;Staff!$I34,IFERROR(MIN(Staff!$L34,Q38+Staff!$J34),MIN(Staff!$J34,Staff!$L34)),0))))))</f>
        <v>0</v>
      </c>
      <c r="AD38" s="567">
        <f>IF(Staff!$K34="Never",IF(AD$4&gt;=Staff!$I34,MIN(Staff!$J34,Staff!$L34),0),IF(Staff!$K34="Monthly",IF(AD$4=Staff!$I34,MIN(Staff!$J34,Staff!$L34),IF(AD$4&gt;Staff!$I34,MIN(Staff!$L34,AC38+Staff!$J34),0)),IF(Staff!$K34="Quarterly",IF(AD$4=Staff!$I34,MIN(Staff!$J34,Staff!$L34),IF(AD$4&gt;Staff!$I34,IFERROR(MIN(Staff!$L34,IF(ISNUMBER(AA38),AA38,0)+Staff!$J34),Staff!$J34),0)),IF(Staff!$K34="Annually",IF(AD$4=Staff!$I34,MIN(Staff!$J34,Staff!$L34),IF(AD$4&gt;Staff!$I34,IFERROR(MIN(Staff!$L34,R38+Staff!$J34),MIN(Staff!$J34,Staff!$L34)),0))))))</f>
        <v>0</v>
      </c>
      <c r="AE38" s="567">
        <f>IF(Staff!$K34="Never",IF(AE$4&gt;=Staff!$I34,MIN(Staff!$J34,Staff!$L34),0),IF(Staff!$K34="Monthly",IF(AE$4=Staff!$I34,MIN(Staff!$J34,Staff!$L34),IF(AE$4&gt;Staff!$I34,MIN(Staff!$L34,AD38+Staff!$J34),0)),IF(Staff!$K34="Quarterly",IF(AE$4=Staff!$I34,MIN(Staff!$J34,Staff!$L34),IF(AE$4&gt;Staff!$I34,IFERROR(MIN(Staff!$L34,IF(ISNUMBER(AB38),AB38,0)+Staff!$J34),Staff!$J34),0)),IF(Staff!$K34="Annually",IF(AE$4=Staff!$I34,MIN(Staff!$J34,Staff!$L34),IF(AE$4&gt;Staff!$I34,IFERROR(MIN(Staff!$L34,S38+Staff!$J34),MIN(Staff!$J34,Staff!$L34)),0))))))</f>
        <v>0</v>
      </c>
      <c r="AF38" s="567">
        <f>IF(Staff!$K34="Never",IF(AF$4&gt;=Staff!$I34,MIN(Staff!$J34,Staff!$L34),0),IF(Staff!$K34="Monthly",IF(AF$4=Staff!$I34,MIN(Staff!$J34,Staff!$L34),IF(AF$4&gt;Staff!$I34,MIN(Staff!$L34,AE38+Staff!$J34),0)),IF(Staff!$K34="Quarterly",IF(AF$4=Staff!$I34,MIN(Staff!$J34,Staff!$L34),IF(AF$4&gt;Staff!$I34,IFERROR(MIN(Staff!$L34,IF(ISNUMBER(AC38),AC38,0)+Staff!$J34),Staff!$J34),0)),IF(Staff!$K34="Annually",IF(AF$4=Staff!$I34,MIN(Staff!$J34,Staff!$L34),IF(AF$4&gt;Staff!$I34,IFERROR(MIN(Staff!$L34,T38+Staff!$J34),MIN(Staff!$J34,Staff!$L34)),0))))))</f>
        <v>0</v>
      </c>
      <c r="AG38" s="567">
        <f>IF(Staff!$K34="Never",IF(AG$4&gt;=Staff!$I34,MIN(Staff!$J34,Staff!$L34),0),IF(Staff!$K34="Monthly",IF(AG$4=Staff!$I34,MIN(Staff!$J34,Staff!$L34),IF(AG$4&gt;Staff!$I34,MIN(Staff!$L34,AF38+Staff!$J34),0)),IF(Staff!$K34="Quarterly",IF(AG$4=Staff!$I34,MIN(Staff!$J34,Staff!$L34),IF(AG$4&gt;Staff!$I34,IFERROR(MIN(Staff!$L34,IF(ISNUMBER(AD38),AD38,0)+Staff!$J34),Staff!$J34),0)),IF(Staff!$K34="Annually",IF(AG$4=Staff!$I34,MIN(Staff!$J34,Staff!$L34),IF(AG$4&gt;Staff!$I34,IFERROR(MIN(Staff!$L34,U38+Staff!$J34),MIN(Staff!$J34,Staff!$L34)),0))))))</f>
        <v>0</v>
      </c>
      <c r="AH38" s="567">
        <f>IF(Staff!$K34="Never",IF(AH$4&gt;=Staff!$I34,MIN(Staff!$J34,Staff!$L34),0),IF(Staff!$K34="Monthly",IF(AH$4=Staff!$I34,MIN(Staff!$J34,Staff!$L34),IF(AH$4&gt;Staff!$I34,MIN(Staff!$L34,AG38+Staff!$J34),0)),IF(Staff!$K34="Quarterly",IF(AH$4=Staff!$I34,MIN(Staff!$J34,Staff!$L34),IF(AH$4&gt;Staff!$I34,IFERROR(MIN(Staff!$L34,IF(ISNUMBER(AE38),AE38,0)+Staff!$J34),Staff!$J34),0)),IF(Staff!$K34="Annually",IF(AH$4=Staff!$I34,MIN(Staff!$J34,Staff!$L34),IF(AH$4&gt;Staff!$I34,IFERROR(MIN(Staff!$L34,V38+Staff!$J34),MIN(Staff!$J34,Staff!$L34)),0))))))</f>
        <v>0</v>
      </c>
      <c r="AI38" s="567">
        <f>IF(Staff!$K34="Never",IF(AI$4&gt;=Staff!$I34,MIN(Staff!$J34,Staff!$L34),0),IF(Staff!$K34="Monthly",IF(AI$4=Staff!$I34,MIN(Staff!$J34,Staff!$L34),IF(AI$4&gt;Staff!$I34,MIN(Staff!$L34,AH38+Staff!$J34),0)),IF(Staff!$K34="Quarterly",IF(AI$4=Staff!$I34,MIN(Staff!$J34,Staff!$L34),IF(AI$4&gt;Staff!$I34,IFERROR(MIN(Staff!$L34,IF(ISNUMBER(AF38),AF38,0)+Staff!$J34),Staff!$J34),0)),IF(Staff!$K34="Annually",IF(AI$4=Staff!$I34,MIN(Staff!$J34,Staff!$L34),IF(AI$4&gt;Staff!$I34,IFERROR(MIN(Staff!$L34,W38+Staff!$J34),MIN(Staff!$J34,Staff!$L34)),0))))))</f>
        <v>0</v>
      </c>
      <c r="AJ38" s="567">
        <f>IF(Staff!$K34="Never",IF(AJ$4&gt;=Staff!$I34,MIN(Staff!$J34,Staff!$L34),0),IF(Staff!$K34="Monthly",IF(AJ$4=Staff!$I34,MIN(Staff!$J34,Staff!$L34),IF(AJ$4&gt;Staff!$I34,MIN(Staff!$L34,AI38+Staff!$J34),0)),IF(Staff!$K34="Quarterly",IF(AJ$4=Staff!$I34,MIN(Staff!$J34,Staff!$L34),IF(AJ$4&gt;Staff!$I34,IFERROR(MIN(Staff!$L34,IF(ISNUMBER(AG38),AG38,0)+Staff!$J34),Staff!$J34),0)),IF(Staff!$K34="Annually",IF(AJ$4=Staff!$I34,MIN(Staff!$J34,Staff!$L34),IF(AJ$4&gt;Staff!$I34,IFERROR(MIN(Staff!$L34,X38+Staff!$J34),MIN(Staff!$J34,Staff!$L34)),0))))))</f>
        <v>0</v>
      </c>
      <c r="AK38" s="567">
        <f>IF(Staff!$K34="Never",IF(AK$4&gt;=Staff!$I34,MIN(Staff!$J34,Staff!$L34),0),IF(Staff!$K34="Monthly",IF(AK$4=Staff!$I34,MIN(Staff!$J34,Staff!$L34),IF(AK$4&gt;Staff!$I34,MIN(Staff!$L34,AJ38+Staff!$J34),0)),IF(Staff!$K34="Quarterly",IF(AK$4=Staff!$I34,MIN(Staff!$J34,Staff!$L34),IF(AK$4&gt;Staff!$I34,IFERROR(MIN(Staff!$L34,IF(ISNUMBER(AH38),AH38,0)+Staff!$J34),Staff!$J34),0)),IF(Staff!$K34="Annually",IF(AK$4=Staff!$I34,MIN(Staff!$J34,Staff!$L34),IF(AK$4&gt;Staff!$I34,IFERROR(MIN(Staff!$L34,Y38+Staff!$J34),MIN(Staff!$J34,Staff!$L34)),0))))))</f>
        <v>0</v>
      </c>
      <c r="AL38" s="567">
        <f>IF(Staff!$K34="Never",IF(AL$4&gt;=Staff!$I34,MIN(Staff!$J34,Staff!$L34),0),IF(Staff!$K34="Monthly",IF(AL$4=Staff!$I34,MIN(Staff!$J34,Staff!$L34),IF(AL$4&gt;Staff!$I34,MIN(Staff!$L34,AK38+Staff!$J34),0)),IF(Staff!$K34="Quarterly",IF(AL$4=Staff!$I34,MIN(Staff!$J34,Staff!$L34),IF(AL$4&gt;Staff!$I34,IFERROR(MIN(Staff!$L34,IF(ISNUMBER(AI38),AI38,0)+Staff!$J34),Staff!$J34),0)),IF(Staff!$K34="Annually",IF(AL$4=Staff!$I34,MIN(Staff!$J34,Staff!$L34),IF(AL$4&gt;Staff!$I34,IFERROR(MIN(Staff!$L34,Z38+Staff!$J34),MIN(Staff!$J34,Staff!$L34)),0))))))</f>
        <v>0</v>
      </c>
      <c r="AM38" s="567">
        <f>IF(Staff!$K34="Never",IF(AM$4&gt;=Staff!$I34,MIN(Staff!$J34,Staff!$L34),0),IF(Staff!$K34="Monthly",IF(AM$4=Staff!$I34,MIN(Staff!$J34,Staff!$L34),IF(AM$4&gt;Staff!$I34,MIN(Staff!$L34,AL38+Staff!$J34),0)),IF(Staff!$K34="Quarterly",IF(AM$4=Staff!$I34,MIN(Staff!$J34,Staff!$L34),IF(AM$4&gt;Staff!$I34,IFERROR(MIN(Staff!$L34,IF(ISNUMBER(AJ38),AJ38,0)+Staff!$J34),Staff!$J34),0)),IF(Staff!$K34="Annually",IF(AM$4=Staff!$I34,MIN(Staff!$J34,Staff!$L34),IF(AM$4&gt;Staff!$I34,IFERROR(MIN(Staff!$L34,AA38+Staff!$J34),MIN(Staff!$J34,Staff!$L34)),0))))))</f>
        <v>0</v>
      </c>
      <c r="AN38" s="567">
        <f>IF(Staff!$K34="Never",IF(AN$4&gt;=Staff!$I34,MIN(Staff!$J34,Staff!$L34),0),IF(Staff!$K34="Monthly",IF(AN$4=Staff!$I34,MIN(Staff!$J34,Staff!$L34),IF(AN$4&gt;Staff!$I34,MIN(Staff!$L34,AM38+Staff!$J34),0)),IF(Staff!$K34="Quarterly",IF(AN$4=Staff!$I34,MIN(Staff!$J34,Staff!$L34),IF(AN$4&gt;Staff!$I34,IFERROR(MIN(Staff!$L34,IF(ISNUMBER(AK38),AK38,0)+Staff!$J34),Staff!$J34),0)),IF(Staff!$K34="Annually",IF(AN$4=Staff!$I34,MIN(Staff!$J34,Staff!$L34),IF(AN$4&gt;Staff!$I34,IFERROR(MIN(Staff!$L34,AB38+Staff!$J34),MIN(Staff!$J34,Staff!$L34)),0))))))</f>
        <v>0</v>
      </c>
      <c r="AO38" s="567">
        <f>IF(Staff!$K34="Never",IF(AO$4&gt;=Staff!$I34,MIN(Staff!$J34,Staff!$L34),0),IF(Staff!$K34="Monthly",IF(AO$4=Staff!$I34,MIN(Staff!$J34,Staff!$L34),IF(AO$4&gt;Staff!$I34,MIN(Staff!$L34,AN38+Staff!$J34),0)),IF(Staff!$K34="Quarterly",IF(AO$4=Staff!$I34,MIN(Staff!$J34,Staff!$L34),IF(AO$4&gt;Staff!$I34,IFERROR(MIN(Staff!$L34,IF(ISNUMBER(AL38),AL38,0)+Staff!$J34),Staff!$J34),0)),IF(Staff!$K34="Annually",IF(AO$4=Staff!$I34,MIN(Staff!$J34,Staff!$L34),IF(AO$4&gt;Staff!$I34,IFERROR(MIN(Staff!$L34,AC38+Staff!$J34),MIN(Staff!$J34,Staff!$L34)),0))))))</f>
        <v>0</v>
      </c>
      <c r="AP38" s="567">
        <f>IF(Staff!$K34="Never",IF(AP$4&gt;=Staff!$I34,MIN(Staff!$J34,Staff!$L34),0),IF(Staff!$K34="Monthly",IF(AP$4=Staff!$I34,MIN(Staff!$J34,Staff!$L34),IF(AP$4&gt;Staff!$I34,MIN(Staff!$L34,AO38+Staff!$J34),0)),IF(Staff!$K34="Quarterly",IF(AP$4=Staff!$I34,MIN(Staff!$J34,Staff!$L34),IF(AP$4&gt;Staff!$I34,IFERROR(MIN(Staff!$L34,IF(ISNUMBER(AM38),AM38,0)+Staff!$J34),Staff!$J34),0)),IF(Staff!$K34="Annually",IF(AP$4=Staff!$I34,MIN(Staff!$J34,Staff!$L34),IF(AP$4&gt;Staff!$I34,IFERROR(MIN(Staff!$L34,AD38+Staff!$J34),MIN(Staff!$J34,Staff!$L34)),0))))))</f>
        <v>0</v>
      </c>
      <c r="AQ38" s="567">
        <f>IF(Staff!$K34="Never",IF(AQ$4&gt;=Staff!$I34,MIN(Staff!$J34,Staff!$L34),0),IF(Staff!$K34="Monthly",IF(AQ$4=Staff!$I34,MIN(Staff!$J34,Staff!$L34),IF(AQ$4&gt;Staff!$I34,MIN(Staff!$L34,AP38+Staff!$J34),0)),IF(Staff!$K34="Quarterly",IF(AQ$4=Staff!$I34,MIN(Staff!$J34,Staff!$L34),IF(AQ$4&gt;Staff!$I34,IFERROR(MIN(Staff!$L34,IF(ISNUMBER(AN38),AN38,0)+Staff!$J34),Staff!$J34),0)),IF(Staff!$K34="Annually",IF(AQ$4=Staff!$I34,MIN(Staff!$J34,Staff!$L34),IF(AQ$4&gt;Staff!$I34,IFERROR(MIN(Staff!$L34,AE38+Staff!$J34),MIN(Staff!$J34,Staff!$L34)),0))))))</f>
        <v>0</v>
      </c>
      <c r="AR38" s="567">
        <f>IF(Staff!$K34="Never",IF(AR$4&gt;=Staff!$I34,MIN(Staff!$J34,Staff!$L34),0),IF(Staff!$K34="Monthly",IF(AR$4=Staff!$I34,MIN(Staff!$J34,Staff!$L34),IF(AR$4&gt;Staff!$I34,MIN(Staff!$L34,AQ38+Staff!$J34),0)),IF(Staff!$K34="Quarterly",IF(AR$4=Staff!$I34,MIN(Staff!$J34,Staff!$L34),IF(AR$4&gt;Staff!$I34,IFERROR(MIN(Staff!$L34,IF(ISNUMBER(AO38),AO38,0)+Staff!$J34),Staff!$J34),0)),IF(Staff!$K34="Annually",IF(AR$4=Staff!$I34,MIN(Staff!$J34,Staff!$L34),IF(AR$4&gt;Staff!$I34,IFERROR(MIN(Staff!$L34,AF38+Staff!$J34),MIN(Staff!$J34,Staff!$L34)),0))))))</f>
        <v>0</v>
      </c>
      <c r="AS38" s="567">
        <f>IF(Staff!$K34="Never",IF(AS$4&gt;=Staff!$I34,MIN(Staff!$J34,Staff!$L34),0),IF(Staff!$K34="Monthly",IF(AS$4=Staff!$I34,MIN(Staff!$J34,Staff!$L34),IF(AS$4&gt;Staff!$I34,MIN(Staff!$L34,AR38+Staff!$J34),0)),IF(Staff!$K34="Quarterly",IF(AS$4=Staff!$I34,MIN(Staff!$J34,Staff!$L34),IF(AS$4&gt;Staff!$I34,IFERROR(MIN(Staff!$L34,IF(ISNUMBER(AP38),AP38,0)+Staff!$J34),Staff!$J34),0)),IF(Staff!$K34="Annually",IF(AS$4=Staff!$I34,MIN(Staff!$J34,Staff!$L34),IF(AS$4&gt;Staff!$I34,IFERROR(MIN(Staff!$L34,AG38+Staff!$J34),MIN(Staff!$J34,Staff!$L34)),0))))))</f>
        <v>0</v>
      </c>
      <c r="AT38" s="567">
        <f>IF(Staff!$K34="Never",IF(AT$4&gt;=Staff!$I34,MIN(Staff!$J34,Staff!$L34),0),IF(Staff!$K34="Monthly",IF(AT$4=Staff!$I34,MIN(Staff!$J34,Staff!$L34),IF(AT$4&gt;Staff!$I34,MIN(Staff!$L34,AS38+Staff!$J34),0)),IF(Staff!$K34="Quarterly",IF(AT$4=Staff!$I34,MIN(Staff!$J34,Staff!$L34),IF(AT$4&gt;Staff!$I34,IFERROR(MIN(Staff!$L34,IF(ISNUMBER(AQ38),AQ38,0)+Staff!$J34),Staff!$J34),0)),IF(Staff!$K34="Annually",IF(AT$4=Staff!$I34,MIN(Staff!$J34,Staff!$L34),IF(AT$4&gt;Staff!$I34,IFERROR(MIN(Staff!$L34,AH38+Staff!$J34),MIN(Staff!$J34,Staff!$L34)),0))))))</f>
        <v>0</v>
      </c>
      <c r="AU38" s="567">
        <f>IF(Staff!$K34="Never",IF(AU$4&gt;=Staff!$I34,MIN(Staff!$J34,Staff!$L34),0),IF(Staff!$K34="Monthly",IF(AU$4=Staff!$I34,MIN(Staff!$J34,Staff!$L34),IF(AU$4&gt;Staff!$I34,MIN(Staff!$L34,AT38+Staff!$J34),0)),IF(Staff!$K34="Quarterly",IF(AU$4=Staff!$I34,MIN(Staff!$J34,Staff!$L34),IF(AU$4&gt;Staff!$I34,IFERROR(MIN(Staff!$L34,IF(ISNUMBER(AR38),AR38,0)+Staff!$J34),Staff!$J34),0)),IF(Staff!$K34="Annually",IF(AU$4=Staff!$I34,MIN(Staff!$J34,Staff!$L34),IF(AU$4&gt;Staff!$I34,IFERROR(MIN(Staff!$L34,AI38+Staff!$J34),MIN(Staff!$J34,Staff!$L34)),0))))))</f>
        <v>0</v>
      </c>
      <c r="AV38" s="567">
        <f>IF(Staff!$K34="Never",IF(AV$4&gt;=Staff!$I34,MIN(Staff!$J34,Staff!$L34),0),IF(Staff!$K34="Monthly",IF(AV$4=Staff!$I34,MIN(Staff!$J34,Staff!$L34),IF(AV$4&gt;Staff!$I34,MIN(Staff!$L34,AU38+Staff!$J34),0)),IF(Staff!$K34="Quarterly",IF(AV$4=Staff!$I34,MIN(Staff!$J34,Staff!$L34),IF(AV$4&gt;Staff!$I34,IFERROR(MIN(Staff!$L34,IF(ISNUMBER(AS38),AS38,0)+Staff!$J34),Staff!$J34),0)),IF(Staff!$K34="Annually",IF(AV$4=Staff!$I34,MIN(Staff!$J34,Staff!$L34),IF(AV$4&gt;Staff!$I34,IFERROR(MIN(Staff!$L34,AJ38+Staff!$J34),MIN(Staff!$J34,Staff!$L34)),0))))))</f>
        <v>0</v>
      </c>
      <c r="AW38" s="567">
        <f>IF(Staff!$K34="Never",IF(AW$4&gt;=Staff!$I34,MIN(Staff!$J34,Staff!$L34),0),IF(Staff!$K34="Monthly",IF(AW$4=Staff!$I34,MIN(Staff!$J34,Staff!$L34),IF(AW$4&gt;Staff!$I34,MIN(Staff!$L34,AV38+Staff!$J34),0)),IF(Staff!$K34="Quarterly",IF(AW$4=Staff!$I34,MIN(Staff!$J34,Staff!$L34),IF(AW$4&gt;Staff!$I34,IFERROR(MIN(Staff!$L34,IF(ISNUMBER(AT38),AT38,0)+Staff!$J34),Staff!$J34),0)),IF(Staff!$K34="Annually",IF(AW$4=Staff!$I34,MIN(Staff!$J34,Staff!$L34),IF(AW$4&gt;Staff!$I34,IFERROR(MIN(Staff!$L34,AK38+Staff!$J34),MIN(Staff!$J34,Staff!$L34)),0))))))</f>
        <v>0</v>
      </c>
      <c r="AX38" s="567">
        <f>IF(Staff!$K34="Never",IF(AX$4&gt;=Staff!$I34,MIN(Staff!$J34,Staff!$L34),0),IF(Staff!$K34="Monthly",IF(AX$4=Staff!$I34,MIN(Staff!$J34,Staff!$L34),IF(AX$4&gt;Staff!$I34,MIN(Staff!$L34,AW38+Staff!$J34),0)),IF(Staff!$K34="Quarterly",IF(AX$4=Staff!$I34,MIN(Staff!$J34,Staff!$L34),IF(AX$4&gt;Staff!$I34,IFERROR(MIN(Staff!$L34,IF(ISNUMBER(AU38),AU38,0)+Staff!$J34),Staff!$J34),0)),IF(Staff!$K34="Annually",IF(AX$4=Staff!$I34,MIN(Staff!$J34,Staff!$L34),IF(AX$4&gt;Staff!$I34,IFERROR(MIN(Staff!$L34,AL38+Staff!$J34),MIN(Staff!$J34,Staff!$L34)),0))))))</f>
        <v>0</v>
      </c>
      <c r="AY38" s="567">
        <f>IF(Staff!$K34="Never",IF(AY$4&gt;=Staff!$I34,MIN(Staff!$J34,Staff!$L34),0),IF(Staff!$K34="Monthly",IF(AY$4=Staff!$I34,MIN(Staff!$J34,Staff!$L34),IF(AY$4&gt;Staff!$I34,MIN(Staff!$L34,AX38+Staff!$J34),0)),IF(Staff!$K34="Quarterly",IF(AY$4=Staff!$I34,MIN(Staff!$J34,Staff!$L34),IF(AY$4&gt;Staff!$I34,IFERROR(MIN(Staff!$L34,IF(ISNUMBER(AV38),AV38,0)+Staff!$J34),Staff!$J34),0)),IF(Staff!$K34="Annually",IF(AY$4=Staff!$I34,MIN(Staff!$J34,Staff!$L34),IF(AY$4&gt;Staff!$I34,IFERROR(MIN(Staff!$L34,AM38+Staff!$J34),MIN(Staff!$J34,Staff!$L34)),0))))))</f>
        <v>0</v>
      </c>
      <c r="AZ38" s="567">
        <f>IF(Staff!$K34="Never",IF(AZ$4&gt;=Staff!$I34,MIN(Staff!$J34,Staff!$L34),0),IF(Staff!$K34="Monthly",IF(AZ$4=Staff!$I34,MIN(Staff!$J34,Staff!$L34),IF(AZ$4&gt;Staff!$I34,MIN(Staff!$L34,AY38+Staff!$J34),0)),IF(Staff!$K34="Quarterly",IF(AZ$4=Staff!$I34,MIN(Staff!$J34,Staff!$L34),IF(AZ$4&gt;Staff!$I34,IFERROR(MIN(Staff!$L34,IF(ISNUMBER(AW38),AW38,0)+Staff!$J34),Staff!$J34),0)),IF(Staff!$K34="Annually",IF(AZ$4=Staff!$I34,MIN(Staff!$J34,Staff!$L34),IF(AZ$4&gt;Staff!$I34,IFERROR(MIN(Staff!$L34,AN38+Staff!$J34),MIN(Staff!$J34,Staff!$L34)),0))))))</f>
        <v>0</v>
      </c>
      <c r="BA38" s="567">
        <f>IF(Staff!$K34="Never",IF(BA$4&gt;=Staff!$I34,MIN(Staff!$J34,Staff!$L34),0),IF(Staff!$K34="Monthly",IF(BA$4=Staff!$I34,MIN(Staff!$J34,Staff!$L34),IF(BA$4&gt;Staff!$I34,MIN(Staff!$L34,AZ38+Staff!$J34),0)),IF(Staff!$K34="Quarterly",IF(BA$4=Staff!$I34,MIN(Staff!$J34,Staff!$L34),IF(BA$4&gt;Staff!$I34,IFERROR(MIN(Staff!$L34,IF(ISNUMBER(AX38),AX38,0)+Staff!$J34),Staff!$J34),0)),IF(Staff!$K34="Annually",IF(BA$4=Staff!$I34,MIN(Staff!$J34,Staff!$L34),IF(BA$4&gt;Staff!$I34,IFERROR(MIN(Staff!$L34,AO38+Staff!$J34),MIN(Staff!$J34,Staff!$L34)),0))))))</f>
        <v>0</v>
      </c>
      <c r="BB38" s="567">
        <f>IF(Staff!$K34="Never",IF(BB$4&gt;=Staff!$I34,MIN(Staff!$J34,Staff!$L34),0),IF(Staff!$K34="Monthly",IF(BB$4=Staff!$I34,MIN(Staff!$J34,Staff!$L34),IF(BB$4&gt;Staff!$I34,MIN(Staff!$L34,BA38+Staff!$J34),0)),IF(Staff!$K34="Quarterly",IF(BB$4=Staff!$I34,MIN(Staff!$J34,Staff!$L34),IF(BB$4&gt;Staff!$I34,IFERROR(MIN(Staff!$L34,IF(ISNUMBER(AY38),AY38,0)+Staff!$J34),Staff!$J34),0)),IF(Staff!$K34="Annually",IF(BB$4=Staff!$I34,MIN(Staff!$J34,Staff!$L34),IF(BB$4&gt;Staff!$I34,IFERROR(MIN(Staff!$L34,AP38+Staff!$J34),MIN(Staff!$J34,Staff!$L34)),0))))))</f>
        <v>0</v>
      </c>
      <c r="BC38" s="567">
        <f>IF(Staff!$K34="Never",IF(BC$4&gt;=Staff!$I34,MIN(Staff!$J34,Staff!$L34),0),IF(Staff!$K34="Monthly",IF(BC$4=Staff!$I34,MIN(Staff!$J34,Staff!$L34),IF(BC$4&gt;Staff!$I34,MIN(Staff!$L34,BB38+Staff!$J34),0)),IF(Staff!$K34="Quarterly",IF(BC$4=Staff!$I34,MIN(Staff!$J34,Staff!$L34),IF(BC$4&gt;Staff!$I34,IFERROR(MIN(Staff!$L34,IF(ISNUMBER(AZ38),AZ38,0)+Staff!$J34),Staff!$J34),0)),IF(Staff!$K34="Annually",IF(BC$4=Staff!$I34,MIN(Staff!$J34,Staff!$L34),IF(BC$4&gt;Staff!$I34,IFERROR(MIN(Staff!$L34,AQ38+Staff!$J34),MIN(Staff!$J34,Staff!$L34)),0))))))</f>
        <v>0</v>
      </c>
      <c r="BD38" s="567">
        <f>IF(Staff!$K34="Never",IF(BD$4&gt;=Staff!$I34,MIN(Staff!$J34,Staff!$L34),0),IF(Staff!$K34="Monthly",IF(BD$4=Staff!$I34,MIN(Staff!$J34,Staff!$L34),IF(BD$4&gt;Staff!$I34,MIN(Staff!$L34,BC38+Staff!$J34),0)),IF(Staff!$K34="Quarterly",IF(BD$4=Staff!$I34,MIN(Staff!$J34,Staff!$L34),IF(BD$4&gt;Staff!$I34,IFERROR(MIN(Staff!$L34,IF(ISNUMBER(BA38),BA38,0)+Staff!$J34),Staff!$J34),0)),IF(Staff!$K34="Annually",IF(BD$4=Staff!$I34,MIN(Staff!$J34,Staff!$L34),IF(BD$4&gt;Staff!$I34,IFERROR(MIN(Staff!$L34,AR38+Staff!$J34),MIN(Staff!$J34,Staff!$L34)),0))))))</f>
        <v>0</v>
      </c>
      <c r="BE38" s="567">
        <f>IF(Staff!$K34="Never",IF(BE$4&gt;=Staff!$I34,MIN(Staff!$J34,Staff!$L34),0),IF(Staff!$K34="Monthly",IF(BE$4=Staff!$I34,MIN(Staff!$J34,Staff!$L34),IF(BE$4&gt;Staff!$I34,MIN(Staff!$L34,BD38+Staff!$J34),0)),IF(Staff!$K34="Quarterly",IF(BE$4=Staff!$I34,MIN(Staff!$J34,Staff!$L34),IF(BE$4&gt;Staff!$I34,IFERROR(MIN(Staff!$L34,IF(ISNUMBER(BB38),BB38,0)+Staff!$J34),Staff!$J34),0)),IF(Staff!$K34="Annually",IF(BE$4=Staff!$I34,MIN(Staff!$J34,Staff!$L34),IF(BE$4&gt;Staff!$I34,IFERROR(MIN(Staff!$L34,AS38+Staff!$J34),MIN(Staff!$J34,Staff!$L34)),0))))))</f>
        <v>0</v>
      </c>
      <c r="BF38" s="567">
        <f>IF(Staff!$K34="Never",IF(BF$4&gt;=Staff!$I34,MIN(Staff!$J34,Staff!$L34),0),IF(Staff!$K34="Monthly",IF(BF$4=Staff!$I34,MIN(Staff!$J34,Staff!$L34),IF(BF$4&gt;Staff!$I34,MIN(Staff!$L34,BE38+Staff!$J34),0)),IF(Staff!$K34="Quarterly",IF(BF$4=Staff!$I34,MIN(Staff!$J34,Staff!$L34),IF(BF$4&gt;Staff!$I34,IFERROR(MIN(Staff!$L34,IF(ISNUMBER(BC38),BC38,0)+Staff!$J34),Staff!$J34),0)),IF(Staff!$K34="Annually",IF(BF$4=Staff!$I34,MIN(Staff!$J34,Staff!$L34),IF(BF$4&gt;Staff!$I34,IFERROR(MIN(Staff!$L34,AT38+Staff!$J34),MIN(Staff!$J34,Staff!$L34)),0))))))</f>
        <v>0</v>
      </c>
      <c r="BG38" s="567">
        <f>IF(Staff!$K34="Never",IF(BG$4&gt;=Staff!$I34,MIN(Staff!$J34,Staff!$L34),0),IF(Staff!$K34="Monthly",IF(BG$4=Staff!$I34,MIN(Staff!$J34,Staff!$L34),IF(BG$4&gt;Staff!$I34,MIN(Staff!$L34,BF38+Staff!$J34),0)),IF(Staff!$K34="Quarterly",IF(BG$4=Staff!$I34,MIN(Staff!$J34,Staff!$L34),IF(BG$4&gt;Staff!$I34,IFERROR(MIN(Staff!$L34,IF(ISNUMBER(BD38),BD38,0)+Staff!$J34),Staff!$J34),0)),IF(Staff!$K34="Annually",IF(BG$4=Staff!$I34,MIN(Staff!$J34,Staff!$L34),IF(BG$4&gt;Staff!$I34,IFERROR(MIN(Staff!$L34,AU38+Staff!$J34),MIN(Staff!$J34,Staff!$L34)),0))))))</f>
        <v>0</v>
      </c>
      <c r="BH38" s="567">
        <f>IF(Staff!$K34="Never",IF(BH$4&gt;=Staff!$I34,MIN(Staff!$J34,Staff!$L34),0),IF(Staff!$K34="Monthly",IF(BH$4=Staff!$I34,MIN(Staff!$J34,Staff!$L34),IF(BH$4&gt;Staff!$I34,MIN(Staff!$L34,BG38+Staff!$J34),0)),IF(Staff!$K34="Quarterly",IF(BH$4=Staff!$I34,MIN(Staff!$J34,Staff!$L34),IF(BH$4&gt;Staff!$I34,IFERROR(MIN(Staff!$L34,IF(ISNUMBER(BE38),BE38,0)+Staff!$J34),Staff!$J34),0)),IF(Staff!$K34="Annually",IF(BH$4=Staff!$I34,MIN(Staff!$J34,Staff!$L34),IF(BH$4&gt;Staff!$I34,IFERROR(MIN(Staff!$L34,AV38+Staff!$J34),MIN(Staff!$J34,Staff!$L34)),0))))))</f>
        <v>0</v>
      </c>
      <c r="BI38" s="567">
        <f>IF(Staff!$K34="Never",IF(BI$4&gt;=Staff!$I34,MIN(Staff!$J34,Staff!$L34),0),IF(Staff!$K34="Monthly",IF(BI$4=Staff!$I34,MIN(Staff!$J34,Staff!$L34),IF(BI$4&gt;Staff!$I34,MIN(Staff!$L34,BH38+Staff!$J34),0)),IF(Staff!$K34="Quarterly",IF(BI$4=Staff!$I34,MIN(Staff!$J34,Staff!$L34),IF(BI$4&gt;Staff!$I34,IFERROR(MIN(Staff!$L34,IF(ISNUMBER(BF38),BF38,0)+Staff!$J34),Staff!$J34),0)),IF(Staff!$K34="Annually",IF(BI$4=Staff!$I34,MIN(Staff!$J34,Staff!$L34),IF(BI$4&gt;Staff!$I34,IFERROR(MIN(Staff!$L34,AW38+Staff!$J34),MIN(Staff!$J34,Staff!$L34)),0))))))</f>
        <v>0</v>
      </c>
      <c r="BJ38" s="567">
        <f>IF(Staff!$K34="Never",IF(BJ$4&gt;=Staff!$I34,MIN(Staff!$J34,Staff!$L34),0),IF(Staff!$K34="Monthly",IF(BJ$4=Staff!$I34,MIN(Staff!$J34,Staff!$L34),IF(BJ$4&gt;Staff!$I34,MIN(Staff!$L34,BI38+Staff!$J34),0)),IF(Staff!$K34="Quarterly",IF(BJ$4=Staff!$I34,MIN(Staff!$J34,Staff!$L34),IF(BJ$4&gt;Staff!$I34,IFERROR(MIN(Staff!$L34,IF(ISNUMBER(BG38),BG38,0)+Staff!$J34),Staff!$J34),0)),IF(Staff!$K34="Annually",IF(BJ$4=Staff!$I34,MIN(Staff!$J34,Staff!$L34),IF(BJ$4&gt;Staff!$I34,IFERROR(MIN(Staff!$L34,AX38+Staff!$J34),MIN(Staff!$J34,Staff!$L34)),0))))))</f>
        <v>0</v>
      </c>
      <c r="BK38" s="567">
        <f>IF(Staff!$K34="Never",IF(BK$4&gt;=Staff!$I34,MIN(Staff!$J34,Staff!$L34),0),IF(Staff!$K34="Monthly",IF(BK$4=Staff!$I34,MIN(Staff!$J34,Staff!$L34),IF(BK$4&gt;Staff!$I34,MIN(Staff!$L34,BJ38+Staff!$J34),0)),IF(Staff!$K34="Quarterly",IF(BK$4=Staff!$I34,MIN(Staff!$J34,Staff!$L34),IF(BK$4&gt;Staff!$I34,IFERROR(MIN(Staff!$L34,IF(ISNUMBER(BH38),BH38,0)+Staff!$J34),Staff!$J34),0)),IF(Staff!$K34="Annually",IF(BK$4=Staff!$I34,MIN(Staff!$J34,Staff!$L34),IF(BK$4&gt;Staff!$I34,IFERROR(MIN(Staff!$L34,AY38+Staff!$J34),MIN(Staff!$J34,Staff!$L34)),0))))))</f>
        <v>0</v>
      </c>
      <c r="BL38" s="567">
        <f>IF(Staff!$K34="Never",IF(BL$4&gt;=Staff!$I34,MIN(Staff!$J34,Staff!$L34),0),IF(Staff!$K34="Monthly",IF(BL$4=Staff!$I34,MIN(Staff!$J34,Staff!$L34),IF(BL$4&gt;Staff!$I34,MIN(Staff!$L34,BK38+Staff!$J34),0)),IF(Staff!$K34="Quarterly",IF(BL$4=Staff!$I34,MIN(Staff!$J34,Staff!$L34),IF(BL$4&gt;Staff!$I34,IFERROR(MIN(Staff!$L34,IF(ISNUMBER(BI38),BI38,0)+Staff!$J34),Staff!$J34),0)),IF(Staff!$K34="Annually",IF(BL$4=Staff!$I34,MIN(Staff!$J34,Staff!$L34),IF(BL$4&gt;Staff!$I34,IFERROR(MIN(Staff!$L34,AZ38+Staff!$J34),MIN(Staff!$J34,Staff!$L34)),0))))))</f>
        <v>0</v>
      </c>
      <c r="BM38" s="567">
        <f>IF(Staff!$K34="Never",IF(BM$4&gt;=Staff!$I34,MIN(Staff!$J34,Staff!$L34),0),IF(Staff!$K34="Monthly",IF(BM$4=Staff!$I34,MIN(Staff!$J34,Staff!$L34),IF(BM$4&gt;Staff!$I34,MIN(Staff!$L34,BL38+Staff!$J34),0)),IF(Staff!$K34="Quarterly",IF(BM$4=Staff!$I34,MIN(Staff!$J34,Staff!$L34),IF(BM$4&gt;Staff!$I34,IFERROR(MIN(Staff!$L34,IF(ISNUMBER(BJ38),BJ38,0)+Staff!$J34),Staff!$J34),0)),IF(Staff!$K34="Annually",IF(BM$4=Staff!$I34,MIN(Staff!$J34,Staff!$L34),IF(BM$4&gt;Staff!$I34,IFERROR(MIN(Staff!$L34,BA38+Staff!$J34),MIN(Staff!$J34,Staff!$L34)),0))))))</f>
        <v>0</v>
      </c>
      <c r="BN38" s="567">
        <f>IF(Staff!$K34="Never",IF(BN$4&gt;=Staff!$I34,MIN(Staff!$J34,Staff!$L34),0),IF(Staff!$K34="Monthly",IF(BN$4=Staff!$I34,MIN(Staff!$J34,Staff!$L34),IF(BN$4&gt;Staff!$I34,MIN(Staff!$L34,BM38+Staff!$J34),0)),IF(Staff!$K34="Quarterly",IF(BN$4=Staff!$I34,MIN(Staff!$J34,Staff!$L34),IF(BN$4&gt;Staff!$I34,IFERROR(MIN(Staff!$L34,IF(ISNUMBER(BK38),BK38,0)+Staff!$J34),Staff!$J34),0)),IF(Staff!$K34="Annually",IF(BN$4=Staff!$I34,MIN(Staff!$J34,Staff!$L34),IF(BN$4&gt;Staff!$I34,IFERROR(MIN(Staff!$L34,BB38+Staff!$J34),MIN(Staff!$J34,Staff!$L34)),0))))))</f>
        <v>0</v>
      </c>
      <c r="BO38" s="567">
        <f>IF(Staff!$K34="Never",IF(BO$4&gt;=Staff!$I34,MIN(Staff!$J34,Staff!$L34),0),IF(Staff!$K34="Monthly",IF(BO$4=Staff!$I34,MIN(Staff!$J34,Staff!$L34),IF(BO$4&gt;Staff!$I34,MIN(Staff!$L34,BN38+Staff!$J34),0)),IF(Staff!$K34="Quarterly",IF(BO$4=Staff!$I34,MIN(Staff!$J34,Staff!$L34),IF(BO$4&gt;Staff!$I34,IFERROR(MIN(Staff!$L34,IF(ISNUMBER(BL38),BL38,0)+Staff!$J34),Staff!$J34),0)),IF(Staff!$K34="Annually",IF(BO$4=Staff!$I34,MIN(Staff!$J34,Staff!$L34),IF(BO$4&gt;Staff!$I34,IFERROR(MIN(Staff!$L34,BC38+Staff!$J34),MIN(Staff!$J34,Staff!$L34)),0))))))</f>
        <v>0</v>
      </c>
      <c r="BP38" s="567">
        <f>IF(Staff!$K34="Never",IF(BP$4&gt;=Staff!$I34,MIN(Staff!$J34,Staff!$L34),0),IF(Staff!$K34="Monthly",IF(BP$4=Staff!$I34,MIN(Staff!$J34,Staff!$L34),IF(BP$4&gt;Staff!$I34,MIN(Staff!$L34,BO38+Staff!$J34),0)),IF(Staff!$K34="Quarterly",IF(BP$4=Staff!$I34,MIN(Staff!$J34,Staff!$L34),IF(BP$4&gt;Staff!$I34,IFERROR(MIN(Staff!$L34,IF(ISNUMBER(BM38),BM38,0)+Staff!$J34),Staff!$J34),0)),IF(Staff!$K34="Annually",IF(BP$4=Staff!$I34,MIN(Staff!$J34,Staff!$L34),IF(BP$4&gt;Staff!$I34,IFERROR(MIN(Staff!$L34,BD38+Staff!$J34),MIN(Staff!$J34,Staff!$L34)),0))))))</f>
        <v>0</v>
      </c>
      <c r="BQ38" s="567">
        <f>IF(Staff!$K34="Never",IF(BQ$4&gt;=Staff!$I34,MIN(Staff!$J34,Staff!$L34),0),IF(Staff!$K34="Monthly",IF(BQ$4=Staff!$I34,MIN(Staff!$J34,Staff!$L34),IF(BQ$4&gt;Staff!$I34,MIN(Staff!$L34,BP38+Staff!$J34),0)),IF(Staff!$K34="Quarterly",IF(BQ$4=Staff!$I34,MIN(Staff!$J34,Staff!$L34),IF(BQ$4&gt;Staff!$I34,IFERROR(MIN(Staff!$L34,IF(ISNUMBER(BN38),BN38,0)+Staff!$J34),Staff!$J34),0)),IF(Staff!$K34="Annually",IF(BQ$4=Staff!$I34,MIN(Staff!$J34,Staff!$L34),IF(BQ$4&gt;Staff!$I34,IFERROR(MIN(Staff!$L34,BE38+Staff!$J34),MIN(Staff!$J34,Staff!$L34)),0))))))</f>
        <v>0</v>
      </c>
      <c r="BR38" s="567">
        <f>IF(Staff!$K34="Never",IF(BR$4&gt;=Staff!$I34,MIN(Staff!$J34,Staff!$L34),0),IF(Staff!$K34="Monthly",IF(BR$4=Staff!$I34,MIN(Staff!$J34,Staff!$L34),IF(BR$4&gt;Staff!$I34,MIN(Staff!$L34,BQ38+Staff!$J34),0)),IF(Staff!$K34="Quarterly",IF(BR$4=Staff!$I34,MIN(Staff!$J34,Staff!$L34),IF(BR$4&gt;Staff!$I34,IFERROR(MIN(Staff!$L34,IF(ISNUMBER(BO38),BO38,0)+Staff!$J34),Staff!$J34),0)),IF(Staff!$K34="Annually",IF(BR$4=Staff!$I34,MIN(Staff!$J34,Staff!$L34),IF(BR$4&gt;Staff!$I34,IFERROR(MIN(Staff!$L34,BF38+Staff!$J34),MIN(Staff!$J34,Staff!$L34)),0))))))</f>
        <v>0</v>
      </c>
      <c r="BS38" s="567">
        <f>IF(Staff!$K34="Never",IF(BS$4&gt;=Staff!$I34,MIN(Staff!$J34,Staff!$L34),0),IF(Staff!$K34="Monthly",IF(BS$4=Staff!$I34,MIN(Staff!$J34,Staff!$L34),IF(BS$4&gt;Staff!$I34,MIN(Staff!$L34,BR38+Staff!$J34),0)),IF(Staff!$K34="Quarterly",IF(BS$4=Staff!$I34,MIN(Staff!$J34,Staff!$L34),IF(BS$4&gt;Staff!$I34,IFERROR(MIN(Staff!$L34,IF(ISNUMBER(BP38),BP38,0)+Staff!$J34),Staff!$J34),0)),IF(Staff!$K34="Annually",IF(BS$4=Staff!$I34,MIN(Staff!$J34,Staff!$L34),IF(BS$4&gt;Staff!$I34,IFERROR(MIN(Staff!$L34,BG38+Staff!$J34),MIN(Staff!$J34,Staff!$L34)),0))))))</f>
        <v>0</v>
      </c>
      <c r="BT38" s="567">
        <f>IF(Staff!$K34="Never",IF(BT$4&gt;=Staff!$I34,MIN(Staff!$J34,Staff!$L34),0),IF(Staff!$K34="Monthly",IF(BT$4=Staff!$I34,MIN(Staff!$J34,Staff!$L34),IF(BT$4&gt;Staff!$I34,MIN(Staff!$L34,BS38+Staff!$J34),0)),IF(Staff!$K34="Quarterly",IF(BT$4=Staff!$I34,MIN(Staff!$J34,Staff!$L34),IF(BT$4&gt;Staff!$I34,IFERROR(MIN(Staff!$L34,IF(ISNUMBER(BQ38),BQ38,0)+Staff!$J34),Staff!$J34),0)),IF(Staff!$K34="Annually",IF(BT$4=Staff!$I34,MIN(Staff!$J34,Staff!$L34),IF(BT$4&gt;Staff!$I34,IFERROR(MIN(Staff!$L34,BH38+Staff!$J34),MIN(Staff!$J34,Staff!$L34)),0))))))</f>
        <v>0</v>
      </c>
      <c r="BU38" s="567">
        <f>IF(Staff!$K34="Never",IF(BU$4&gt;=Staff!$I34,MIN(Staff!$J34,Staff!$L34),0),IF(Staff!$K34="Monthly",IF(BU$4=Staff!$I34,MIN(Staff!$J34,Staff!$L34),IF(BU$4&gt;Staff!$I34,MIN(Staff!$L34,BT38+Staff!$J34),0)),IF(Staff!$K34="Quarterly",IF(BU$4=Staff!$I34,MIN(Staff!$J34,Staff!$L34),IF(BU$4&gt;Staff!$I34,IFERROR(MIN(Staff!$L34,IF(ISNUMBER(BR38),BR38,0)+Staff!$J34),Staff!$J34),0)),IF(Staff!$K34="Annually",IF(BU$4=Staff!$I34,MIN(Staff!$J34,Staff!$L34),IF(BU$4&gt;Staff!$I34,IFERROR(MIN(Staff!$L34,BI38+Staff!$J34),MIN(Staff!$J34,Staff!$L34)),0))))))</f>
        <v>0</v>
      </c>
      <c r="BV38" s="567">
        <f>IF(Staff!$K34="Never",IF(BV$4&gt;=Staff!$I34,MIN(Staff!$J34,Staff!$L34),0),IF(Staff!$K34="Monthly",IF(BV$4=Staff!$I34,MIN(Staff!$J34,Staff!$L34),IF(BV$4&gt;Staff!$I34,MIN(Staff!$L34,BU38+Staff!$J34),0)),IF(Staff!$K34="Quarterly",IF(BV$4=Staff!$I34,MIN(Staff!$J34,Staff!$L34),IF(BV$4&gt;Staff!$I34,IFERROR(MIN(Staff!$L34,IF(ISNUMBER(BS38),BS38,0)+Staff!$J34),Staff!$J34),0)),IF(Staff!$K34="Annually",IF(BV$4=Staff!$I34,MIN(Staff!$J34,Staff!$L34),IF(BV$4&gt;Staff!$I34,IFERROR(MIN(Staff!$L34,BJ38+Staff!$J34),MIN(Staff!$J34,Staff!$L34)),0))))))</f>
        <v>0</v>
      </c>
      <c r="BW38" s="567">
        <f>IF(Staff!$K34="Never",IF(BW$4&gt;=Staff!$I34,MIN(Staff!$J34,Staff!$L34),0),IF(Staff!$K34="Monthly",IF(BW$4=Staff!$I34,MIN(Staff!$J34,Staff!$L34),IF(BW$4&gt;Staff!$I34,MIN(Staff!$L34,BV38+Staff!$J34),0)),IF(Staff!$K34="Quarterly",IF(BW$4=Staff!$I34,MIN(Staff!$J34,Staff!$L34),IF(BW$4&gt;Staff!$I34,IFERROR(MIN(Staff!$L34,IF(ISNUMBER(BT38),BT38,0)+Staff!$J34),Staff!$J34),0)),IF(Staff!$K34="Annually",IF(BW$4=Staff!$I34,MIN(Staff!$J34,Staff!$L34),IF(BW$4&gt;Staff!$I34,IFERROR(MIN(Staff!$L34,BK38+Staff!$J34),MIN(Staff!$J34,Staff!$L34)),0))))))</f>
        <v>0</v>
      </c>
      <c r="BX38" s="567">
        <f>IF(Staff!$K34="Never",IF(BX$4&gt;=Staff!$I34,MIN(Staff!$J34,Staff!$L34),0),IF(Staff!$K34="Monthly",IF(BX$4=Staff!$I34,MIN(Staff!$J34,Staff!$L34),IF(BX$4&gt;Staff!$I34,MIN(Staff!$L34,BW38+Staff!$J34),0)),IF(Staff!$K34="Quarterly",IF(BX$4=Staff!$I34,MIN(Staff!$J34,Staff!$L34),IF(BX$4&gt;Staff!$I34,IFERROR(MIN(Staff!$L34,IF(ISNUMBER(BU38),BU38,0)+Staff!$J34),Staff!$J34),0)),IF(Staff!$K34="Annually",IF(BX$4=Staff!$I34,MIN(Staff!$J34,Staff!$L34),IF(BX$4&gt;Staff!$I34,IFERROR(MIN(Staff!$L34,BL38+Staff!$J34),MIN(Staff!$J34,Staff!$L34)),0))))))</f>
        <v>0</v>
      </c>
      <c r="BY38" s="567">
        <f>IF(Staff!$K34="Never",IF(BY$4&gt;=Staff!$I34,MIN(Staff!$J34,Staff!$L34),0),IF(Staff!$K34="Monthly",IF(BY$4=Staff!$I34,MIN(Staff!$J34,Staff!$L34),IF(BY$4&gt;Staff!$I34,MIN(Staff!$L34,BX38+Staff!$J34),0)),IF(Staff!$K34="Quarterly",IF(BY$4=Staff!$I34,MIN(Staff!$J34,Staff!$L34),IF(BY$4&gt;Staff!$I34,IFERROR(MIN(Staff!$L34,IF(ISNUMBER(BV38),BV38,0)+Staff!$J34),Staff!$J34),0)),IF(Staff!$K34="Annually",IF(BY$4=Staff!$I34,MIN(Staff!$J34,Staff!$L34),IF(BY$4&gt;Staff!$I34,IFERROR(MIN(Staff!$L34,BM38+Staff!$J34),MIN(Staff!$J34,Staff!$L34)),0))))))</f>
        <v>0</v>
      </c>
      <c r="BZ38" s="567">
        <f>IF(Staff!$K34="Never",IF(BZ$4&gt;=Staff!$I34,MIN(Staff!$J34,Staff!$L34),0),IF(Staff!$K34="Monthly",IF(BZ$4=Staff!$I34,MIN(Staff!$J34,Staff!$L34),IF(BZ$4&gt;Staff!$I34,MIN(Staff!$L34,BY38+Staff!$J34),0)),IF(Staff!$K34="Quarterly",IF(BZ$4=Staff!$I34,MIN(Staff!$J34,Staff!$L34),IF(BZ$4&gt;Staff!$I34,IFERROR(MIN(Staff!$L34,IF(ISNUMBER(BW38),BW38,0)+Staff!$J34),Staff!$J34),0)),IF(Staff!$K34="Annually",IF(BZ$4=Staff!$I34,MIN(Staff!$J34,Staff!$L34),IF(BZ$4&gt;Staff!$I34,IFERROR(MIN(Staff!$L34,BN38+Staff!$J34),MIN(Staff!$J34,Staff!$L34)),0))))))</f>
        <v>0</v>
      </c>
      <c r="CA38" s="567">
        <f>IF(Staff!$K34="Never",IF(CA$4&gt;=Staff!$I34,MIN(Staff!$J34,Staff!$L34),0),IF(Staff!$K34="Monthly",IF(CA$4=Staff!$I34,MIN(Staff!$J34,Staff!$L34),IF(CA$4&gt;Staff!$I34,MIN(Staff!$L34,BZ38+Staff!$J34),0)),IF(Staff!$K34="Quarterly",IF(CA$4=Staff!$I34,MIN(Staff!$J34,Staff!$L34),IF(CA$4&gt;Staff!$I34,IFERROR(MIN(Staff!$L34,IF(ISNUMBER(BX38),BX38,0)+Staff!$J34),Staff!$J34),0)),IF(Staff!$K34="Annually",IF(CA$4=Staff!$I34,MIN(Staff!$J34,Staff!$L34),IF(CA$4&gt;Staff!$I34,IFERROR(MIN(Staff!$L34,BO38+Staff!$J34),MIN(Staff!$J34,Staff!$L34)),0))))))</f>
        <v>0</v>
      </c>
      <c r="CB38" s="567">
        <f>IF(Staff!$K34="Never",IF(CB$4&gt;=Staff!$I34,MIN(Staff!$J34,Staff!$L34),0),IF(Staff!$K34="Monthly",IF(CB$4=Staff!$I34,MIN(Staff!$J34,Staff!$L34),IF(CB$4&gt;Staff!$I34,MIN(Staff!$L34,CA38+Staff!$J34),0)),IF(Staff!$K34="Quarterly",IF(CB$4=Staff!$I34,MIN(Staff!$J34,Staff!$L34),IF(CB$4&gt;Staff!$I34,IFERROR(MIN(Staff!$L34,IF(ISNUMBER(BY38),BY38,0)+Staff!$J34),Staff!$J34),0)),IF(Staff!$K34="Annually",IF(CB$4=Staff!$I34,MIN(Staff!$J34,Staff!$L34),IF(CB$4&gt;Staff!$I34,IFERROR(MIN(Staff!$L34,BP38+Staff!$J34),MIN(Staff!$J34,Staff!$L34)),0))))))</f>
        <v>0</v>
      </c>
      <c r="CC38" s="567">
        <f>IF(Staff!$K34="Never",IF(CC$4&gt;=Staff!$I34,MIN(Staff!$J34,Staff!$L34),0),IF(Staff!$K34="Monthly",IF(CC$4=Staff!$I34,MIN(Staff!$J34,Staff!$L34),IF(CC$4&gt;Staff!$I34,MIN(Staff!$L34,CB38+Staff!$J34),0)),IF(Staff!$K34="Quarterly",IF(CC$4=Staff!$I34,MIN(Staff!$J34,Staff!$L34),IF(CC$4&gt;Staff!$I34,IFERROR(MIN(Staff!$L34,IF(ISNUMBER(BZ38),BZ38,0)+Staff!$J34),Staff!$J34),0)),IF(Staff!$K34="Annually",IF(CC$4=Staff!$I34,MIN(Staff!$J34,Staff!$L34),IF(CC$4&gt;Staff!$I34,IFERROR(MIN(Staff!$L34,BQ38+Staff!$J34),MIN(Staff!$J34,Staff!$L34)),0))))))</f>
        <v>0</v>
      </c>
      <c r="CD38" s="567">
        <f>IF(Staff!$K34="Never",IF(CD$4&gt;=Staff!$I34,MIN(Staff!$J34,Staff!$L34),0),IF(Staff!$K34="Monthly",IF(CD$4=Staff!$I34,MIN(Staff!$J34,Staff!$L34),IF(CD$4&gt;Staff!$I34,MIN(Staff!$L34,CC38+Staff!$J34),0)),IF(Staff!$K34="Quarterly",IF(CD$4=Staff!$I34,MIN(Staff!$J34,Staff!$L34),IF(CD$4&gt;Staff!$I34,IFERROR(MIN(Staff!$L34,IF(ISNUMBER(CA38),CA38,0)+Staff!$J34),Staff!$J34),0)),IF(Staff!$K34="Annually",IF(CD$4=Staff!$I34,MIN(Staff!$J34,Staff!$L34),IF(CD$4&gt;Staff!$I34,IFERROR(MIN(Staff!$L34,BR38+Staff!$J34),MIN(Staff!$J34,Staff!$L34)),0))))))</f>
        <v>0</v>
      </c>
      <c r="CE38" s="567">
        <f>IF(Staff!$K34="Never",IF(CE$4&gt;=Staff!$I34,MIN(Staff!$J34,Staff!$L34),0),IF(Staff!$K34="Monthly",IF(CE$4=Staff!$I34,MIN(Staff!$J34,Staff!$L34),IF(CE$4&gt;Staff!$I34,MIN(Staff!$L34,CD38+Staff!$J34),0)),IF(Staff!$K34="Quarterly",IF(CE$4=Staff!$I34,MIN(Staff!$J34,Staff!$L34),IF(CE$4&gt;Staff!$I34,IFERROR(MIN(Staff!$L34,IF(ISNUMBER(CB38),CB38,0)+Staff!$J34),Staff!$J34),0)),IF(Staff!$K34="Annually",IF(CE$4=Staff!$I34,MIN(Staff!$J34,Staff!$L34),IF(CE$4&gt;Staff!$I34,IFERROR(MIN(Staff!$L34,BS38+Staff!$J34),MIN(Staff!$J34,Staff!$L34)),0))))))</f>
        <v>0</v>
      </c>
      <c r="CF38" s="567">
        <f>IF(Staff!$K34="Never",IF(CF$4&gt;=Staff!$I34,MIN(Staff!$J34,Staff!$L34),0),IF(Staff!$K34="Monthly",IF(CF$4=Staff!$I34,MIN(Staff!$J34,Staff!$L34),IF(CF$4&gt;Staff!$I34,MIN(Staff!$L34,CE38+Staff!$J34),0)),IF(Staff!$K34="Quarterly",IF(CF$4=Staff!$I34,MIN(Staff!$J34,Staff!$L34),IF(CF$4&gt;Staff!$I34,IFERROR(MIN(Staff!$L34,IF(ISNUMBER(CC38),CC38,0)+Staff!$J34),Staff!$J34),0)),IF(Staff!$K34="Annually",IF(CF$4=Staff!$I34,MIN(Staff!$J34,Staff!$L34),IF(CF$4&gt;Staff!$I34,IFERROR(MIN(Staff!$L34,BT38+Staff!$J34),MIN(Staff!$J34,Staff!$L34)),0))))))</f>
        <v>0</v>
      </c>
      <c r="CG38" s="567">
        <f>IF(Staff!$K34="Never",IF(CG$4&gt;=Staff!$I34,MIN(Staff!$J34,Staff!$L34),0),IF(Staff!$K34="Monthly",IF(CG$4=Staff!$I34,MIN(Staff!$J34,Staff!$L34),IF(CG$4&gt;Staff!$I34,MIN(Staff!$L34,CF38+Staff!$J34),0)),IF(Staff!$K34="Quarterly",IF(CG$4=Staff!$I34,MIN(Staff!$J34,Staff!$L34),IF(CG$4&gt;Staff!$I34,IFERROR(MIN(Staff!$L34,IF(ISNUMBER(CD38),CD38,0)+Staff!$J34),Staff!$J34),0)),IF(Staff!$K34="Annually",IF(CG$4=Staff!$I34,MIN(Staff!$J34,Staff!$L34),IF(CG$4&gt;Staff!$I34,IFERROR(MIN(Staff!$L34,BU38+Staff!$J34),MIN(Staff!$J34,Staff!$L34)),0))))))</f>
        <v>0</v>
      </c>
      <c r="CH38" s="567">
        <f>IF(Staff!$K34="Never",IF(CH$4&gt;=Staff!$I34,MIN(Staff!$J34,Staff!$L34),0),IF(Staff!$K34="Monthly",IF(CH$4=Staff!$I34,MIN(Staff!$J34,Staff!$L34),IF(CH$4&gt;Staff!$I34,MIN(Staff!$L34,CG38+Staff!$J34),0)),IF(Staff!$K34="Quarterly",IF(CH$4=Staff!$I34,MIN(Staff!$J34,Staff!$L34),IF(CH$4&gt;Staff!$I34,IFERROR(MIN(Staff!$L34,IF(ISNUMBER(CE38),CE38,0)+Staff!$J34),Staff!$J34),0)),IF(Staff!$K34="Annually",IF(CH$4=Staff!$I34,MIN(Staff!$J34,Staff!$L34),IF(CH$4&gt;Staff!$I34,IFERROR(MIN(Staff!$L34,BV38+Staff!$J34),MIN(Staff!$J34,Staff!$L34)),0))))))</f>
        <v>0</v>
      </c>
      <c r="CI38" s="567">
        <f>IF(Staff!$K34="Never",IF(CI$4&gt;=Staff!$I34,MIN(Staff!$J34,Staff!$L34),0),IF(Staff!$K34="Monthly",IF(CI$4=Staff!$I34,MIN(Staff!$J34,Staff!$L34),IF(CI$4&gt;Staff!$I34,MIN(Staff!$L34,CH38+Staff!$J34),0)),IF(Staff!$K34="Quarterly",IF(CI$4=Staff!$I34,MIN(Staff!$J34,Staff!$L34),IF(CI$4&gt;Staff!$I34,IFERROR(MIN(Staff!$L34,IF(ISNUMBER(CF38),CF38,0)+Staff!$J34),Staff!$J34),0)),IF(Staff!$K34="Annually",IF(CI$4=Staff!$I34,MIN(Staff!$J34,Staff!$L34),IF(CI$4&gt;Staff!$I34,IFERROR(MIN(Staff!$L34,BW38+Staff!$J34),MIN(Staff!$J34,Staff!$L34)),0))))))</f>
        <v>0</v>
      </c>
    </row>
    <row r="39" spans="1:87" ht="15.75" hidden="1" customHeight="1" outlineLevel="1">
      <c r="A39" s="875" t="str">
        <f>Staff!A35</f>
        <v>Other 6</v>
      </c>
      <c r="B39" s="876"/>
      <c r="C39" s="719" t="s">
        <v>289</v>
      </c>
      <c r="D39" s="567">
        <f>IF(Staff!$K35="Never",IF(D$4&gt;=Staff!$I35,MIN(Staff!$J35,Staff!$L35),0),IF(Staff!$K35="Monthly",IF(D$4=Staff!$I35,MIN(Staff!$J35,Staff!$L35),IF(D$4&gt;Staff!$I35,MIN(Staff!$L35,C39+Staff!$J35),0)),IF(Staff!$K35="Quarterly",IF(D$4=Staff!$I35,MIN(Staff!$J35,Staff!$L35),IF(D$4&gt;Staff!$I35,IFERROR(MIN(Staff!$L35,IF(ISNUMBER(A39),A39,0)+Staff!$J35),Staff!$J35),0)),IF(Staff!$K35="Annually",IF(D$4=Staff!$I35,MIN(Staff!$J35,Staff!$L35),IF(D$4&gt;Staff!$I35,IFERROR(MIN(Staff!$L35,#REF!+Staff!$J35),MIN(Staff!$J35,Staff!$L35)),0))))))</f>
        <v>0</v>
      </c>
      <c r="E39" s="567">
        <f>IF(Staff!$K35="Never",IF(E$4&gt;=Staff!$I35,MIN(Staff!$J35,Staff!$L35),0),IF(Staff!$K35="Monthly",IF(E$4=Staff!$I35,MIN(Staff!$J35,Staff!$L35),IF(E$4&gt;Staff!$I35,MIN(Staff!$L35,D39+Staff!$J35),0)),IF(Staff!$K35="Quarterly",IF(E$4=Staff!$I35,MIN(Staff!$J35,Staff!$L35),IF(E$4&gt;Staff!$I35,IFERROR(MIN(Staff!$L35,IF(ISNUMBER(B39),B39,0)+Staff!$J35),Staff!$J35),0)),IF(Staff!$K35="Annually",IF(E$4=Staff!$I35,MIN(Staff!$J35,Staff!$L35),IF(E$4&gt;Staff!$I35,IFERROR(MIN(Staff!$L35,#REF!+Staff!$J35),MIN(Staff!$J35,Staff!$L35)),0))))))</f>
        <v>0</v>
      </c>
      <c r="F39" s="567">
        <f>IF(Staff!$K35="Never",IF(F$4&gt;=Staff!$I35,MIN(Staff!$J35,Staff!$L35),0),IF(Staff!$K35="Monthly",IF(F$4=Staff!$I35,MIN(Staff!$J35,Staff!$L35),IF(F$4&gt;Staff!$I35,MIN(Staff!$L35,E39+Staff!$J35),0)),IF(Staff!$K35="Quarterly",IF(F$4=Staff!$I35,MIN(Staff!$J35,Staff!$L35),IF(F$4&gt;Staff!$I35,IFERROR(MIN(Staff!$L35,IF(ISNUMBER(C39),C39,0)+Staff!$J35),Staff!$J35),0)),IF(Staff!$K35="Annually",IF(F$4=Staff!$I35,MIN(Staff!$J35,Staff!$L35),IF(F$4&gt;Staff!$I35,IFERROR(MIN(Staff!$L35,#REF!+Staff!$J35),MIN(Staff!$J35,Staff!$L35)),0))))))</f>
        <v>0</v>
      </c>
      <c r="G39" s="567">
        <f>IF(Staff!$K35="Never",IF(G$4&gt;=Staff!$I35,MIN(Staff!$J35,Staff!$L35),0),IF(Staff!$K35="Monthly",IF(G$4=Staff!$I35,MIN(Staff!$J35,Staff!$L35),IF(G$4&gt;Staff!$I35,MIN(Staff!$L35,F39+Staff!$J35),0)),IF(Staff!$K35="Quarterly",IF(G$4=Staff!$I35,MIN(Staff!$J35,Staff!$L35),IF(G$4&gt;Staff!$I35,IFERROR(MIN(Staff!$L35,IF(ISNUMBER(D39),D39,0)+Staff!$J35),Staff!$J35),0)),IF(Staff!$K35="Annually",IF(G$4=Staff!$I35,MIN(Staff!$J35,Staff!$L35),IF(G$4&gt;Staff!$I35,IFERROR(MIN(Staff!$L35,#REF!+Staff!$J35),MIN(Staff!$J35,Staff!$L35)),0))))))</f>
        <v>0</v>
      </c>
      <c r="H39" s="567">
        <f>IF(Staff!$K35="Never",IF(H$4&gt;=Staff!$I35,MIN(Staff!$J35,Staff!$L35),0),IF(Staff!$K35="Monthly",IF(H$4=Staff!$I35,MIN(Staff!$J35,Staff!$L35),IF(H$4&gt;Staff!$I35,MIN(Staff!$L35,G39+Staff!$J35),0)),IF(Staff!$K35="Quarterly",IF(H$4=Staff!$I35,MIN(Staff!$J35,Staff!$L35),IF(H$4&gt;Staff!$I35,IFERROR(MIN(Staff!$L35,IF(ISNUMBER(E39),E39,0)+Staff!$J35),Staff!$J35),0)),IF(Staff!$K35="Annually",IF(H$4=Staff!$I35,MIN(Staff!$J35,Staff!$L35),IF(H$4&gt;Staff!$I35,IFERROR(MIN(Staff!$L35,#REF!+Staff!$J35),MIN(Staff!$J35,Staff!$L35)),0))))))</f>
        <v>0</v>
      </c>
      <c r="I39" s="567">
        <f>IF(Staff!$K35="Never",IF(I$4&gt;=Staff!$I35,MIN(Staff!$J35,Staff!$L35),0),IF(Staff!$K35="Monthly",IF(I$4=Staff!$I35,MIN(Staff!$J35,Staff!$L35),IF(I$4&gt;Staff!$I35,MIN(Staff!$L35,H39+Staff!$J35),0)),IF(Staff!$K35="Quarterly",IF(I$4=Staff!$I35,MIN(Staff!$J35,Staff!$L35),IF(I$4&gt;Staff!$I35,IFERROR(MIN(Staff!$L35,IF(ISNUMBER(F39),F39,0)+Staff!$J35),Staff!$J35),0)),IF(Staff!$K35="Annually",IF(I$4=Staff!$I35,MIN(Staff!$J35,Staff!$L35),IF(I$4&gt;Staff!$I35,IFERROR(MIN(Staff!$L35,#REF!+Staff!$J35),MIN(Staff!$J35,Staff!$L35)),0))))))</f>
        <v>0</v>
      </c>
      <c r="J39" s="567">
        <f>IF(Staff!$K35="Never",IF(J$4&gt;=Staff!$I35,MIN(Staff!$J35,Staff!$L35),0),IF(Staff!$K35="Monthly",IF(J$4=Staff!$I35,MIN(Staff!$J35,Staff!$L35),IF(J$4&gt;Staff!$I35,MIN(Staff!$L35,I39+Staff!$J35),0)),IF(Staff!$K35="Quarterly",IF(J$4=Staff!$I35,MIN(Staff!$J35,Staff!$L35),IF(J$4&gt;Staff!$I35,IFERROR(MIN(Staff!$L35,IF(ISNUMBER(G39),G39,0)+Staff!$J35),Staff!$J35),0)),IF(Staff!$K35="Annually",IF(J$4=Staff!$I35,MIN(Staff!$J35,Staff!$L35),IF(J$4&gt;Staff!$I35,IFERROR(MIN(Staff!$L35,#REF!+Staff!$J35),MIN(Staff!$J35,Staff!$L35)),0))))))</f>
        <v>0</v>
      </c>
      <c r="K39" s="567">
        <f>IF(Staff!$K35="Never",IF(K$4&gt;=Staff!$I35,MIN(Staff!$J35,Staff!$L35),0),IF(Staff!$K35="Monthly",IF(K$4=Staff!$I35,MIN(Staff!$J35,Staff!$L35),IF(K$4&gt;Staff!$I35,MIN(Staff!$L35,J39+Staff!$J35),0)),IF(Staff!$K35="Quarterly",IF(K$4=Staff!$I35,MIN(Staff!$J35,Staff!$L35),IF(K$4&gt;Staff!$I35,IFERROR(MIN(Staff!$L35,IF(ISNUMBER(H39),H39,0)+Staff!$J35),Staff!$J35),0)),IF(Staff!$K35="Annually",IF(K$4=Staff!$I35,MIN(Staff!$J35,Staff!$L35),IF(K$4&gt;Staff!$I35,IFERROR(MIN(Staff!$L35,#REF!+Staff!$J35),MIN(Staff!$J35,Staff!$L35)),0))))))</f>
        <v>0</v>
      </c>
      <c r="L39" s="567">
        <f>IF(Staff!$K35="Never",IF(L$4&gt;=Staff!$I35,MIN(Staff!$J35,Staff!$L35),0),IF(Staff!$K35="Monthly",IF(L$4=Staff!$I35,MIN(Staff!$J35,Staff!$L35),IF(L$4&gt;Staff!$I35,MIN(Staff!$L35,K39+Staff!$J35),0)),IF(Staff!$K35="Quarterly",IF(L$4=Staff!$I35,MIN(Staff!$J35,Staff!$L35),IF(L$4&gt;Staff!$I35,IFERROR(MIN(Staff!$L35,IF(ISNUMBER(I39),I39,0)+Staff!$J35),Staff!$J35),0)),IF(Staff!$K35="Annually",IF(L$4=Staff!$I35,MIN(Staff!$J35,Staff!$L35),IF(L$4&gt;Staff!$I35,IFERROR(MIN(Staff!$L35,#REF!+Staff!$J35),MIN(Staff!$J35,Staff!$L35)),0))))))</f>
        <v>0</v>
      </c>
      <c r="M39" s="567">
        <f>IF(Staff!$K35="Never",IF(M$4&gt;=Staff!$I35,MIN(Staff!$J35,Staff!$L35),0),IF(Staff!$K35="Monthly",IF(M$4=Staff!$I35,MIN(Staff!$J35,Staff!$L35),IF(M$4&gt;Staff!$I35,MIN(Staff!$L35,L39+Staff!$J35),0)),IF(Staff!$K35="Quarterly",IF(M$4=Staff!$I35,MIN(Staff!$J35,Staff!$L35),IF(M$4&gt;Staff!$I35,IFERROR(MIN(Staff!$L35,IF(ISNUMBER(J39),J39,0)+Staff!$J35),Staff!$J35),0)),IF(Staff!$K35="Annually",IF(M$4=Staff!$I35,MIN(Staff!$J35,Staff!$L35),IF(M$4&gt;Staff!$I35,IFERROR(MIN(Staff!$L35,A39+Staff!$J35),MIN(Staff!$J35,Staff!$L35)),0))))))</f>
        <v>0</v>
      </c>
      <c r="N39" s="567">
        <f>IF(Staff!$K35="Never",IF(N$4&gt;=Staff!$I35,MIN(Staff!$J35,Staff!$L35),0),IF(Staff!$K35="Monthly",IF(N$4=Staff!$I35,MIN(Staff!$J35,Staff!$L35),IF(N$4&gt;Staff!$I35,MIN(Staff!$L35,M39+Staff!$J35),0)),IF(Staff!$K35="Quarterly",IF(N$4=Staff!$I35,MIN(Staff!$J35,Staff!$L35),IF(N$4&gt;Staff!$I35,IFERROR(MIN(Staff!$L35,IF(ISNUMBER(K39),K39,0)+Staff!$J35),Staff!$J35),0)),IF(Staff!$K35="Annually",IF(N$4=Staff!$I35,MIN(Staff!$J35,Staff!$L35),IF(N$4&gt;Staff!$I35,IFERROR(MIN(Staff!$L35,B39+Staff!$J35),MIN(Staff!$J35,Staff!$L35)),0))))))</f>
        <v>0</v>
      </c>
      <c r="O39" s="567">
        <f>IF(Staff!$K35="Never",IF(O$4&gt;=Staff!$I35,MIN(Staff!$J35,Staff!$L35),0),IF(Staff!$K35="Monthly",IF(O$4=Staff!$I35,MIN(Staff!$J35,Staff!$L35),IF(O$4&gt;Staff!$I35,MIN(Staff!$L35,N39+Staff!$J35),0)),IF(Staff!$K35="Quarterly",IF(O$4=Staff!$I35,MIN(Staff!$J35,Staff!$L35),IF(O$4&gt;Staff!$I35,IFERROR(MIN(Staff!$L35,IF(ISNUMBER(L39),L39,0)+Staff!$J35),Staff!$J35),0)),IF(Staff!$K35="Annually",IF(O$4=Staff!$I35,MIN(Staff!$J35,Staff!$L35),IF(O$4&gt;Staff!$I35,IFERROR(MIN(Staff!$L35,C39+Staff!$J35),MIN(Staff!$J35,Staff!$L35)),0))))))</f>
        <v>0</v>
      </c>
      <c r="P39" s="567">
        <f>IF(Staff!$K35="Never",IF(P$4&gt;=Staff!$I35,MIN(Staff!$J35,Staff!$L35),0),IF(Staff!$K35="Monthly",IF(P$4=Staff!$I35,MIN(Staff!$J35,Staff!$L35),IF(P$4&gt;Staff!$I35,MIN(Staff!$L35,O39+Staff!$J35),0)),IF(Staff!$K35="Quarterly",IF(P$4=Staff!$I35,MIN(Staff!$J35,Staff!$L35),IF(P$4&gt;Staff!$I35,IFERROR(MIN(Staff!$L35,IF(ISNUMBER(M39),M39,0)+Staff!$J35),Staff!$J35),0)),IF(Staff!$K35="Annually",IF(P$4=Staff!$I35,MIN(Staff!$J35,Staff!$L35),IF(P$4&gt;Staff!$I35,IFERROR(MIN(Staff!$L35,D39+Staff!$J35),MIN(Staff!$J35,Staff!$L35)),0))))))</f>
        <v>0</v>
      </c>
      <c r="Q39" s="567">
        <f>IF(Staff!$K35="Never",IF(Q$4&gt;=Staff!$I35,MIN(Staff!$J35,Staff!$L35),0),IF(Staff!$K35="Monthly",IF(Q$4=Staff!$I35,MIN(Staff!$J35,Staff!$L35),IF(Q$4&gt;Staff!$I35,MIN(Staff!$L35,P39+Staff!$J35),0)),IF(Staff!$K35="Quarterly",IF(Q$4=Staff!$I35,MIN(Staff!$J35,Staff!$L35),IF(Q$4&gt;Staff!$I35,IFERROR(MIN(Staff!$L35,IF(ISNUMBER(N39),N39,0)+Staff!$J35),Staff!$J35),0)),IF(Staff!$K35="Annually",IF(Q$4=Staff!$I35,MIN(Staff!$J35,Staff!$L35),IF(Q$4&gt;Staff!$I35,IFERROR(MIN(Staff!$L35,E39+Staff!$J35),MIN(Staff!$J35,Staff!$L35)),0))))))</f>
        <v>0</v>
      </c>
      <c r="R39" s="567">
        <f>IF(Staff!$K35="Never",IF(R$4&gt;=Staff!$I35,MIN(Staff!$J35,Staff!$L35),0),IF(Staff!$K35="Monthly",IF(R$4=Staff!$I35,MIN(Staff!$J35,Staff!$L35),IF(R$4&gt;Staff!$I35,MIN(Staff!$L35,Q39+Staff!$J35),0)),IF(Staff!$K35="Quarterly",IF(R$4=Staff!$I35,MIN(Staff!$J35,Staff!$L35),IF(R$4&gt;Staff!$I35,IFERROR(MIN(Staff!$L35,IF(ISNUMBER(O39),O39,0)+Staff!$J35),Staff!$J35),0)),IF(Staff!$K35="Annually",IF(R$4=Staff!$I35,MIN(Staff!$J35,Staff!$L35),IF(R$4&gt;Staff!$I35,IFERROR(MIN(Staff!$L35,F39+Staff!$J35),MIN(Staff!$J35,Staff!$L35)),0))))))</f>
        <v>0</v>
      </c>
      <c r="S39" s="567">
        <f>IF(Staff!$K35="Never",IF(S$4&gt;=Staff!$I35,MIN(Staff!$J35,Staff!$L35),0),IF(Staff!$K35="Monthly",IF(S$4=Staff!$I35,MIN(Staff!$J35,Staff!$L35),IF(S$4&gt;Staff!$I35,MIN(Staff!$L35,R39+Staff!$J35),0)),IF(Staff!$K35="Quarterly",IF(S$4=Staff!$I35,MIN(Staff!$J35,Staff!$L35),IF(S$4&gt;Staff!$I35,IFERROR(MIN(Staff!$L35,IF(ISNUMBER(P39),P39,0)+Staff!$J35),Staff!$J35),0)),IF(Staff!$K35="Annually",IF(S$4=Staff!$I35,MIN(Staff!$J35,Staff!$L35),IF(S$4&gt;Staff!$I35,IFERROR(MIN(Staff!$L35,G39+Staff!$J35),MIN(Staff!$J35,Staff!$L35)),0))))))</f>
        <v>0</v>
      </c>
      <c r="T39" s="567">
        <f>IF(Staff!$K35="Never",IF(T$4&gt;=Staff!$I35,MIN(Staff!$J35,Staff!$L35),0),IF(Staff!$K35="Monthly",IF(T$4=Staff!$I35,MIN(Staff!$J35,Staff!$L35),IF(T$4&gt;Staff!$I35,MIN(Staff!$L35,S39+Staff!$J35),0)),IF(Staff!$K35="Quarterly",IF(T$4=Staff!$I35,MIN(Staff!$J35,Staff!$L35),IF(T$4&gt;Staff!$I35,IFERROR(MIN(Staff!$L35,IF(ISNUMBER(Q39),Q39,0)+Staff!$J35),Staff!$J35),0)),IF(Staff!$K35="Annually",IF(T$4=Staff!$I35,MIN(Staff!$J35,Staff!$L35),IF(T$4&gt;Staff!$I35,IFERROR(MIN(Staff!$L35,H39+Staff!$J35),MIN(Staff!$J35,Staff!$L35)),0))))))</f>
        <v>0</v>
      </c>
      <c r="U39" s="567">
        <f>IF(Staff!$K35="Never",IF(U$4&gt;=Staff!$I35,MIN(Staff!$J35,Staff!$L35),0),IF(Staff!$K35="Monthly",IF(U$4=Staff!$I35,MIN(Staff!$J35,Staff!$L35),IF(U$4&gt;Staff!$I35,MIN(Staff!$L35,T39+Staff!$J35),0)),IF(Staff!$K35="Quarterly",IF(U$4=Staff!$I35,MIN(Staff!$J35,Staff!$L35),IF(U$4&gt;Staff!$I35,IFERROR(MIN(Staff!$L35,IF(ISNUMBER(R39),R39,0)+Staff!$J35),Staff!$J35),0)),IF(Staff!$K35="Annually",IF(U$4=Staff!$I35,MIN(Staff!$J35,Staff!$L35),IF(U$4&gt;Staff!$I35,IFERROR(MIN(Staff!$L35,I39+Staff!$J35),MIN(Staff!$J35,Staff!$L35)),0))))))</f>
        <v>0</v>
      </c>
      <c r="V39" s="567">
        <f>IF(Staff!$K35="Never",IF(V$4&gt;=Staff!$I35,MIN(Staff!$J35,Staff!$L35),0),IF(Staff!$K35="Monthly",IF(V$4=Staff!$I35,MIN(Staff!$J35,Staff!$L35),IF(V$4&gt;Staff!$I35,MIN(Staff!$L35,U39+Staff!$J35),0)),IF(Staff!$K35="Quarterly",IF(V$4=Staff!$I35,MIN(Staff!$J35,Staff!$L35),IF(V$4&gt;Staff!$I35,IFERROR(MIN(Staff!$L35,IF(ISNUMBER(S39),S39,0)+Staff!$J35),Staff!$J35),0)),IF(Staff!$K35="Annually",IF(V$4=Staff!$I35,MIN(Staff!$J35,Staff!$L35),IF(V$4&gt;Staff!$I35,IFERROR(MIN(Staff!$L35,J39+Staff!$J35),MIN(Staff!$J35,Staff!$L35)),0))))))</f>
        <v>0</v>
      </c>
      <c r="W39" s="567">
        <f>IF(Staff!$K35="Never",IF(W$4&gt;=Staff!$I35,MIN(Staff!$J35,Staff!$L35),0),IF(Staff!$K35="Monthly",IF(W$4=Staff!$I35,MIN(Staff!$J35,Staff!$L35),IF(W$4&gt;Staff!$I35,MIN(Staff!$L35,V39+Staff!$J35),0)),IF(Staff!$K35="Quarterly",IF(W$4=Staff!$I35,MIN(Staff!$J35,Staff!$L35),IF(W$4&gt;Staff!$I35,IFERROR(MIN(Staff!$L35,IF(ISNUMBER(T39),T39,0)+Staff!$J35),Staff!$J35),0)),IF(Staff!$K35="Annually",IF(W$4=Staff!$I35,MIN(Staff!$J35,Staff!$L35),IF(W$4&gt;Staff!$I35,IFERROR(MIN(Staff!$L35,K39+Staff!$J35),MIN(Staff!$J35,Staff!$L35)),0))))))</f>
        <v>0</v>
      </c>
      <c r="X39" s="567">
        <f>IF(Staff!$K35="Never",IF(X$4&gt;=Staff!$I35,MIN(Staff!$J35,Staff!$L35),0),IF(Staff!$K35="Monthly",IF(X$4=Staff!$I35,MIN(Staff!$J35,Staff!$L35),IF(X$4&gt;Staff!$I35,MIN(Staff!$L35,W39+Staff!$J35),0)),IF(Staff!$K35="Quarterly",IF(X$4=Staff!$I35,MIN(Staff!$J35,Staff!$L35),IF(X$4&gt;Staff!$I35,IFERROR(MIN(Staff!$L35,IF(ISNUMBER(U39),U39,0)+Staff!$J35),Staff!$J35),0)),IF(Staff!$K35="Annually",IF(X$4=Staff!$I35,MIN(Staff!$J35,Staff!$L35),IF(X$4&gt;Staff!$I35,IFERROR(MIN(Staff!$L35,L39+Staff!$J35),MIN(Staff!$J35,Staff!$L35)),0))))))</f>
        <v>0</v>
      </c>
      <c r="Y39" s="567">
        <f>IF(Staff!$K35="Never",IF(Y$4&gt;=Staff!$I35,MIN(Staff!$J35,Staff!$L35),0),IF(Staff!$K35="Monthly",IF(Y$4=Staff!$I35,MIN(Staff!$J35,Staff!$L35),IF(Y$4&gt;Staff!$I35,MIN(Staff!$L35,X39+Staff!$J35),0)),IF(Staff!$K35="Quarterly",IF(Y$4=Staff!$I35,MIN(Staff!$J35,Staff!$L35),IF(Y$4&gt;Staff!$I35,IFERROR(MIN(Staff!$L35,IF(ISNUMBER(V39),V39,0)+Staff!$J35),Staff!$J35),0)),IF(Staff!$K35="Annually",IF(Y$4=Staff!$I35,MIN(Staff!$J35,Staff!$L35),IF(Y$4&gt;Staff!$I35,IFERROR(MIN(Staff!$L35,M39+Staff!$J35),MIN(Staff!$J35,Staff!$L35)),0))))))</f>
        <v>0</v>
      </c>
      <c r="Z39" s="567">
        <f>IF(Staff!$K35="Never",IF(Z$4&gt;=Staff!$I35,MIN(Staff!$J35,Staff!$L35),0),IF(Staff!$K35="Monthly",IF(Z$4=Staff!$I35,MIN(Staff!$J35,Staff!$L35),IF(Z$4&gt;Staff!$I35,MIN(Staff!$L35,Y39+Staff!$J35),0)),IF(Staff!$K35="Quarterly",IF(Z$4=Staff!$I35,MIN(Staff!$J35,Staff!$L35),IF(Z$4&gt;Staff!$I35,IFERROR(MIN(Staff!$L35,IF(ISNUMBER(W39),W39,0)+Staff!$J35),Staff!$J35),0)),IF(Staff!$K35="Annually",IF(Z$4=Staff!$I35,MIN(Staff!$J35,Staff!$L35),IF(Z$4&gt;Staff!$I35,IFERROR(MIN(Staff!$L35,N39+Staff!$J35),MIN(Staff!$J35,Staff!$L35)),0))))))</f>
        <v>0</v>
      </c>
      <c r="AA39" s="567">
        <f>IF(Staff!$K35="Never",IF(AA$4&gt;=Staff!$I35,MIN(Staff!$J35,Staff!$L35),0),IF(Staff!$K35="Monthly",IF(AA$4=Staff!$I35,MIN(Staff!$J35,Staff!$L35),IF(AA$4&gt;Staff!$I35,MIN(Staff!$L35,Z39+Staff!$J35),0)),IF(Staff!$K35="Quarterly",IF(AA$4=Staff!$I35,MIN(Staff!$J35,Staff!$L35),IF(AA$4&gt;Staff!$I35,IFERROR(MIN(Staff!$L35,IF(ISNUMBER(X39),X39,0)+Staff!$J35),Staff!$J35),0)),IF(Staff!$K35="Annually",IF(AA$4=Staff!$I35,MIN(Staff!$J35,Staff!$L35),IF(AA$4&gt;Staff!$I35,IFERROR(MIN(Staff!$L35,O39+Staff!$J35),MIN(Staff!$J35,Staff!$L35)),0))))))</f>
        <v>0</v>
      </c>
      <c r="AB39" s="567">
        <f>IF(Staff!$K35="Never",IF(AB$4&gt;=Staff!$I35,MIN(Staff!$J35,Staff!$L35),0),IF(Staff!$K35="Monthly",IF(AB$4=Staff!$I35,MIN(Staff!$J35,Staff!$L35),IF(AB$4&gt;Staff!$I35,MIN(Staff!$L35,AA39+Staff!$J35),0)),IF(Staff!$K35="Quarterly",IF(AB$4=Staff!$I35,MIN(Staff!$J35,Staff!$L35),IF(AB$4&gt;Staff!$I35,IFERROR(MIN(Staff!$L35,IF(ISNUMBER(Y39),Y39,0)+Staff!$J35),Staff!$J35),0)),IF(Staff!$K35="Annually",IF(AB$4=Staff!$I35,MIN(Staff!$J35,Staff!$L35),IF(AB$4&gt;Staff!$I35,IFERROR(MIN(Staff!$L35,P39+Staff!$J35),MIN(Staff!$J35,Staff!$L35)),0))))))</f>
        <v>0</v>
      </c>
      <c r="AC39" s="567">
        <f>IF(Staff!$K35="Never",IF(AC$4&gt;=Staff!$I35,MIN(Staff!$J35,Staff!$L35),0),IF(Staff!$K35="Monthly",IF(AC$4=Staff!$I35,MIN(Staff!$J35,Staff!$L35),IF(AC$4&gt;Staff!$I35,MIN(Staff!$L35,AB39+Staff!$J35),0)),IF(Staff!$K35="Quarterly",IF(AC$4=Staff!$I35,MIN(Staff!$J35,Staff!$L35),IF(AC$4&gt;Staff!$I35,IFERROR(MIN(Staff!$L35,IF(ISNUMBER(Z39),Z39,0)+Staff!$J35),Staff!$J35),0)),IF(Staff!$K35="Annually",IF(AC$4=Staff!$I35,MIN(Staff!$J35,Staff!$L35),IF(AC$4&gt;Staff!$I35,IFERROR(MIN(Staff!$L35,Q39+Staff!$J35),MIN(Staff!$J35,Staff!$L35)),0))))))</f>
        <v>0</v>
      </c>
      <c r="AD39" s="567">
        <f>IF(Staff!$K35="Never",IF(AD$4&gt;=Staff!$I35,MIN(Staff!$J35,Staff!$L35),0),IF(Staff!$K35="Monthly",IF(AD$4=Staff!$I35,MIN(Staff!$J35,Staff!$L35),IF(AD$4&gt;Staff!$I35,MIN(Staff!$L35,AC39+Staff!$J35),0)),IF(Staff!$K35="Quarterly",IF(AD$4=Staff!$I35,MIN(Staff!$J35,Staff!$L35),IF(AD$4&gt;Staff!$I35,IFERROR(MIN(Staff!$L35,IF(ISNUMBER(AA39),AA39,0)+Staff!$J35),Staff!$J35),0)),IF(Staff!$K35="Annually",IF(AD$4=Staff!$I35,MIN(Staff!$J35,Staff!$L35),IF(AD$4&gt;Staff!$I35,IFERROR(MIN(Staff!$L35,R39+Staff!$J35),MIN(Staff!$J35,Staff!$L35)),0))))))</f>
        <v>0</v>
      </c>
      <c r="AE39" s="567">
        <f>IF(Staff!$K35="Never",IF(AE$4&gt;=Staff!$I35,MIN(Staff!$J35,Staff!$L35),0),IF(Staff!$K35="Monthly",IF(AE$4=Staff!$I35,MIN(Staff!$J35,Staff!$L35),IF(AE$4&gt;Staff!$I35,MIN(Staff!$L35,AD39+Staff!$J35),0)),IF(Staff!$K35="Quarterly",IF(AE$4=Staff!$I35,MIN(Staff!$J35,Staff!$L35),IF(AE$4&gt;Staff!$I35,IFERROR(MIN(Staff!$L35,IF(ISNUMBER(AB39),AB39,0)+Staff!$J35),Staff!$J35),0)),IF(Staff!$K35="Annually",IF(AE$4=Staff!$I35,MIN(Staff!$J35,Staff!$L35),IF(AE$4&gt;Staff!$I35,IFERROR(MIN(Staff!$L35,S39+Staff!$J35),MIN(Staff!$J35,Staff!$L35)),0))))))</f>
        <v>0</v>
      </c>
      <c r="AF39" s="567">
        <f>IF(Staff!$K35="Never",IF(AF$4&gt;=Staff!$I35,MIN(Staff!$J35,Staff!$L35),0),IF(Staff!$K35="Monthly",IF(AF$4=Staff!$I35,MIN(Staff!$J35,Staff!$L35),IF(AF$4&gt;Staff!$I35,MIN(Staff!$L35,AE39+Staff!$J35),0)),IF(Staff!$K35="Quarterly",IF(AF$4=Staff!$I35,MIN(Staff!$J35,Staff!$L35),IF(AF$4&gt;Staff!$I35,IFERROR(MIN(Staff!$L35,IF(ISNUMBER(AC39),AC39,0)+Staff!$J35),Staff!$J35),0)),IF(Staff!$K35="Annually",IF(AF$4=Staff!$I35,MIN(Staff!$J35,Staff!$L35),IF(AF$4&gt;Staff!$I35,IFERROR(MIN(Staff!$L35,T39+Staff!$J35),MIN(Staff!$J35,Staff!$L35)),0))))))</f>
        <v>0</v>
      </c>
      <c r="AG39" s="567">
        <f>IF(Staff!$K35="Never",IF(AG$4&gt;=Staff!$I35,MIN(Staff!$J35,Staff!$L35),0),IF(Staff!$K35="Monthly",IF(AG$4=Staff!$I35,MIN(Staff!$J35,Staff!$L35),IF(AG$4&gt;Staff!$I35,MIN(Staff!$L35,AF39+Staff!$J35),0)),IF(Staff!$K35="Quarterly",IF(AG$4=Staff!$I35,MIN(Staff!$J35,Staff!$L35),IF(AG$4&gt;Staff!$I35,IFERROR(MIN(Staff!$L35,IF(ISNUMBER(AD39),AD39,0)+Staff!$J35),Staff!$J35),0)),IF(Staff!$K35="Annually",IF(AG$4=Staff!$I35,MIN(Staff!$J35,Staff!$L35),IF(AG$4&gt;Staff!$I35,IFERROR(MIN(Staff!$L35,U39+Staff!$J35),MIN(Staff!$J35,Staff!$L35)),0))))))</f>
        <v>0</v>
      </c>
      <c r="AH39" s="567">
        <f>IF(Staff!$K35="Never",IF(AH$4&gt;=Staff!$I35,MIN(Staff!$J35,Staff!$L35),0),IF(Staff!$K35="Monthly",IF(AH$4=Staff!$I35,MIN(Staff!$J35,Staff!$L35),IF(AH$4&gt;Staff!$I35,MIN(Staff!$L35,AG39+Staff!$J35),0)),IF(Staff!$K35="Quarterly",IF(AH$4=Staff!$I35,MIN(Staff!$J35,Staff!$L35),IF(AH$4&gt;Staff!$I35,IFERROR(MIN(Staff!$L35,IF(ISNUMBER(AE39),AE39,0)+Staff!$J35),Staff!$J35),0)),IF(Staff!$K35="Annually",IF(AH$4=Staff!$I35,MIN(Staff!$J35,Staff!$L35),IF(AH$4&gt;Staff!$I35,IFERROR(MIN(Staff!$L35,V39+Staff!$J35),MIN(Staff!$J35,Staff!$L35)),0))))))</f>
        <v>0</v>
      </c>
      <c r="AI39" s="567">
        <f>IF(Staff!$K35="Never",IF(AI$4&gt;=Staff!$I35,MIN(Staff!$J35,Staff!$L35),0),IF(Staff!$K35="Monthly",IF(AI$4=Staff!$I35,MIN(Staff!$J35,Staff!$L35),IF(AI$4&gt;Staff!$I35,MIN(Staff!$L35,AH39+Staff!$J35),0)),IF(Staff!$K35="Quarterly",IF(AI$4=Staff!$I35,MIN(Staff!$J35,Staff!$L35),IF(AI$4&gt;Staff!$I35,IFERROR(MIN(Staff!$L35,IF(ISNUMBER(AF39),AF39,0)+Staff!$J35),Staff!$J35),0)),IF(Staff!$K35="Annually",IF(AI$4=Staff!$I35,MIN(Staff!$J35,Staff!$L35),IF(AI$4&gt;Staff!$I35,IFERROR(MIN(Staff!$L35,W39+Staff!$J35),MIN(Staff!$J35,Staff!$L35)),0))))))</f>
        <v>0</v>
      </c>
      <c r="AJ39" s="567">
        <f>IF(Staff!$K35="Never",IF(AJ$4&gt;=Staff!$I35,MIN(Staff!$J35,Staff!$L35),0),IF(Staff!$K35="Monthly",IF(AJ$4=Staff!$I35,MIN(Staff!$J35,Staff!$L35),IF(AJ$4&gt;Staff!$I35,MIN(Staff!$L35,AI39+Staff!$J35),0)),IF(Staff!$K35="Quarterly",IF(AJ$4=Staff!$I35,MIN(Staff!$J35,Staff!$L35),IF(AJ$4&gt;Staff!$I35,IFERROR(MIN(Staff!$L35,IF(ISNUMBER(AG39),AG39,0)+Staff!$J35),Staff!$J35),0)),IF(Staff!$K35="Annually",IF(AJ$4=Staff!$I35,MIN(Staff!$J35,Staff!$L35),IF(AJ$4&gt;Staff!$I35,IFERROR(MIN(Staff!$L35,X39+Staff!$J35),MIN(Staff!$J35,Staff!$L35)),0))))))</f>
        <v>0</v>
      </c>
      <c r="AK39" s="567">
        <f>IF(Staff!$K35="Never",IF(AK$4&gt;=Staff!$I35,MIN(Staff!$J35,Staff!$L35),0),IF(Staff!$K35="Monthly",IF(AK$4=Staff!$I35,MIN(Staff!$J35,Staff!$L35),IF(AK$4&gt;Staff!$I35,MIN(Staff!$L35,AJ39+Staff!$J35),0)),IF(Staff!$K35="Quarterly",IF(AK$4=Staff!$I35,MIN(Staff!$J35,Staff!$L35),IF(AK$4&gt;Staff!$I35,IFERROR(MIN(Staff!$L35,IF(ISNUMBER(AH39),AH39,0)+Staff!$J35),Staff!$J35),0)),IF(Staff!$K35="Annually",IF(AK$4=Staff!$I35,MIN(Staff!$J35,Staff!$L35),IF(AK$4&gt;Staff!$I35,IFERROR(MIN(Staff!$L35,Y39+Staff!$J35),MIN(Staff!$J35,Staff!$L35)),0))))))</f>
        <v>0</v>
      </c>
      <c r="AL39" s="567">
        <f>IF(Staff!$K35="Never",IF(AL$4&gt;=Staff!$I35,MIN(Staff!$J35,Staff!$L35),0),IF(Staff!$K35="Monthly",IF(AL$4=Staff!$I35,MIN(Staff!$J35,Staff!$L35),IF(AL$4&gt;Staff!$I35,MIN(Staff!$L35,AK39+Staff!$J35),0)),IF(Staff!$K35="Quarterly",IF(AL$4=Staff!$I35,MIN(Staff!$J35,Staff!$L35),IF(AL$4&gt;Staff!$I35,IFERROR(MIN(Staff!$L35,IF(ISNUMBER(AI39),AI39,0)+Staff!$J35),Staff!$J35),0)),IF(Staff!$K35="Annually",IF(AL$4=Staff!$I35,MIN(Staff!$J35,Staff!$L35),IF(AL$4&gt;Staff!$I35,IFERROR(MIN(Staff!$L35,Z39+Staff!$J35),MIN(Staff!$J35,Staff!$L35)),0))))))</f>
        <v>0</v>
      </c>
      <c r="AM39" s="567">
        <f>IF(Staff!$K35="Never",IF(AM$4&gt;=Staff!$I35,MIN(Staff!$J35,Staff!$L35),0),IF(Staff!$K35="Monthly",IF(AM$4=Staff!$I35,MIN(Staff!$J35,Staff!$L35),IF(AM$4&gt;Staff!$I35,MIN(Staff!$L35,AL39+Staff!$J35),0)),IF(Staff!$K35="Quarterly",IF(AM$4=Staff!$I35,MIN(Staff!$J35,Staff!$L35),IF(AM$4&gt;Staff!$I35,IFERROR(MIN(Staff!$L35,IF(ISNUMBER(AJ39),AJ39,0)+Staff!$J35),Staff!$J35),0)),IF(Staff!$K35="Annually",IF(AM$4=Staff!$I35,MIN(Staff!$J35,Staff!$L35),IF(AM$4&gt;Staff!$I35,IFERROR(MIN(Staff!$L35,AA39+Staff!$J35),MIN(Staff!$J35,Staff!$L35)),0))))))</f>
        <v>0</v>
      </c>
      <c r="AN39" s="567">
        <f>IF(Staff!$K35="Never",IF(AN$4&gt;=Staff!$I35,MIN(Staff!$J35,Staff!$L35),0),IF(Staff!$K35="Monthly",IF(AN$4=Staff!$I35,MIN(Staff!$J35,Staff!$L35),IF(AN$4&gt;Staff!$I35,MIN(Staff!$L35,AM39+Staff!$J35),0)),IF(Staff!$K35="Quarterly",IF(AN$4=Staff!$I35,MIN(Staff!$J35,Staff!$L35),IF(AN$4&gt;Staff!$I35,IFERROR(MIN(Staff!$L35,IF(ISNUMBER(AK39),AK39,0)+Staff!$J35),Staff!$J35),0)),IF(Staff!$K35="Annually",IF(AN$4=Staff!$I35,MIN(Staff!$J35,Staff!$L35),IF(AN$4&gt;Staff!$I35,IFERROR(MIN(Staff!$L35,AB39+Staff!$J35),MIN(Staff!$J35,Staff!$L35)),0))))))</f>
        <v>0</v>
      </c>
      <c r="AO39" s="567">
        <f>IF(Staff!$K35="Never",IF(AO$4&gt;=Staff!$I35,MIN(Staff!$J35,Staff!$L35),0),IF(Staff!$K35="Monthly",IF(AO$4=Staff!$I35,MIN(Staff!$J35,Staff!$L35),IF(AO$4&gt;Staff!$I35,MIN(Staff!$L35,AN39+Staff!$J35),0)),IF(Staff!$K35="Quarterly",IF(AO$4=Staff!$I35,MIN(Staff!$J35,Staff!$L35),IF(AO$4&gt;Staff!$I35,IFERROR(MIN(Staff!$L35,IF(ISNUMBER(AL39),AL39,0)+Staff!$J35),Staff!$J35),0)),IF(Staff!$K35="Annually",IF(AO$4=Staff!$I35,MIN(Staff!$J35,Staff!$L35),IF(AO$4&gt;Staff!$I35,IFERROR(MIN(Staff!$L35,AC39+Staff!$J35),MIN(Staff!$J35,Staff!$L35)),0))))))</f>
        <v>0</v>
      </c>
      <c r="AP39" s="567">
        <f>IF(Staff!$K35="Never",IF(AP$4&gt;=Staff!$I35,MIN(Staff!$J35,Staff!$L35),0),IF(Staff!$K35="Monthly",IF(AP$4=Staff!$I35,MIN(Staff!$J35,Staff!$L35),IF(AP$4&gt;Staff!$I35,MIN(Staff!$L35,AO39+Staff!$J35),0)),IF(Staff!$K35="Quarterly",IF(AP$4=Staff!$I35,MIN(Staff!$J35,Staff!$L35),IF(AP$4&gt;Staff!$I35,IFERROR(MIN(Staff!$L35,IF(ISNUMBER(AM39),AM39,0)+Staff!$J35),Staff!$J35),0)),IF(Staff!$K35="Annually",IF(AP$4=Staff!$I35,MIN(Staff!$J35,Staff!$L35),IF(AP$4&gt;Staff!$I35,IFERROR(MIN(Staff!$L35,AD39+Staff!$J35),MIN(Staff!$J35,Staff!$L35)),0))))))</f>
        <v>0</v>
      </c>
      <c r="AQ39" s="567">
        <f>IF(Staff!$K35="Never",IF(AQ$4&gt;=Staff!$I35,MIN(Staff!$J35,Staff!$L35),0),IF(Staff!$K35="Monthly",IF(AQ$4=Staff!$I35,MIN(Staff!$J35,Staff!$L35),IF(AQ$4&gt;Staff!$I35,MIN(Staff!$L35,AP39+Staff!$J35),0)),IF(Staff!$K35="Quarterly",IF(AQ$4=Staff!$I35,MIN(Staff!$J35,Staff!$L35),IF(AQ$4&gt;Staff!$I35,IFERROR(MIN(Staff!$L35,IF(ISNUMBER(AN39),AN39,0)+Staff!$J35),Staff!$J35),0)),IF(Staff!$K35="Annually",IF(AQ$4=Staff!$I35,MIN(Staff!$J35,Staff!$L35),IF(AQ$4&gt;Staff!$I35,IFERROR(MIN(Staff!$L35,AE39+Staff!$J35),MIN(Staff!$J35,Staff!$L35)),0))))))</f>
        <v>0</v>
      </c>
      <c r="AR39" s="567">
        <f>IF(Staff!$K35="Never",IF(AR$4&gt;=Staff!$I35,MIN(Staff!$J35,Staff!$L35),0),IF(Staff!$K35="Monthly",IF(AR$4=Staff!$I35,MIN(Staff!$J35,Staff!$L35),IF(AR$4&gt;Staff!$I35,MIN(Staff!$L35,AQ39+Staff!$J35),0)),IF(Staff!$K35="Quarterly",IF(AR$4=Staff!$I35,MIN(Staff!$J35,Staff!$L35),IF(AR$4&gt;Staff!$I35,IFERROR(MIN(Staff!$L35,IF(ISNUMBER(AO39),AO39,0)+Staff!$J35),Staff!$J35),0)),IF(Staff!$K35="Annually",IF(AR$4=Staff!$I35,MIN(Staff!$J35,Staff!$L35),IF(AR$4&gt;Staff!$I35,IFERROR(MIN(Staff!$L35,AF39+Staff!$J35),MIN(Staff!$J35,Staff!$L35)),0))))))</f>
        <v>0</v>
      </c>
      <c r="AS39" s="567">
        <f>IF(Staff!$K35="Never",IF(AS$4&gt;=Staff!$I35,MIN(Staff!$J35,Staff!$L35),0),IF(Staff!$K35="Monthly",IF(AS$4=Staff!$I35,MIN(Staff!$J35,Staff!$L35),IF(AS$4&gt;Staff!$I35,MIN(Staff!$L35,AR39+Staff!$J35),0)),IF(Staff!$K35="Quarterly",IF(AS$4=Staff!$I35,MIN(Staff!$J35,Staff!$L35),IF(AS$4&gt;Staff!$I35,IFERROR(MIN(Staff!$L35,IF(ISNUMBER(AP39),AP39,0)+Staff!$J35),Staff!$J35),0)),IF(Staff!$K35="Annually",IF(AS$4=Staff!$I35,MIN(Staff!$J35,Staff!$L35),IF(AS$4&gt;Staff!$I35,IFERROR(MIN(Staff!$L35,AG39+Staff!$J35),MIN(Staff!$J35,Staff!$L35)),0))))))</f>
        <v>0</v>
      </c>
      <c r="AT39" s="567">
        <f>IF(Staff!$K35="Never",IF(AT$4&gt;=Staff!$I35,MIN(Staff!$J35,Staff!$L35),0),IF(Staff!$K35="Monthly",IF(AT$4=Staff!$I35,MIN(Staff!$J35,Staff!$L35),IF(AT$4&gt;Staff!$I35,MIN(Staff!$L35,AS39+Staff!$J35),0)),IF(Staff!$K35="Quarterly",IF(AT$4=Staff!$I35,MIN(Staff!$J35,Staff!$L35),IF(AT$4&gt;Staff!$I35,IFERROR(MIN(Staff!$L35,IF(ISNUMBER(AQ39),AQ39,0)+Staff!$J35),Staff!$J35),0)),IF(Staff!$K35="Annually",IF(AT$4=Staff!$I35,MIN(Staff!$J35,Staff!$L35),IF(AT$4&gt;Staff!$I35,IFERROR(MIN(Staff!$L35,AH39+Staff!$J35),MIN(Staff!$J35,Staff!$L35)),0))))))</f>
        <v>0</v>
      </c>
      <c r="AU39" s="567">
        <f>IF(Staff!$K35="Never",IF(AU$4&gt;=Staff!$I35,MIN(Staff!$J35,Staff!$L35),0),IF(Staff!$K35="Monthly",IF(AU$4=Staff!$I35,MIN(Staff!$J35,Staff!$L35),IF(AU$4&gt;Staff!$I35,MIN(Staff!$L35,AT39+Staff!$J35),0)),IF(Staff!$K35="Quarterly",IF(AU$4=Staff!$I35,MIN(Staff!$J35,Staff!$L35),IF(AU$4&gt;Staff!$I35,IFERROR(MIN(Staff!$L35,IF(ISNUMBER(AR39),AR39,0)+Staff!$J35),Staff!$J35),0)),IF(Staff!$K35="Annually",IF(AU$4=Staff!$I35,MIN(Staff!$J35,Staff!$L35),IF(AU$4&gt;Staff!$I35,IFERROR(MIN(Staff!$L35,AI39+Staff!$J35),MIN(Staff!$J35,Staff!$L35)),0))))))</f>
        <v>0</v>
      </c>
      <c r="AV39" s="567">
        <f>IF(Staff!$K35="Never",IF(AV$4&gt;=Staff!$I35,MIN(Staff!$J35,Staff!$L35),0),IF(Staff!$K35="Monthly",IF(AV$4=Staff!$I35,MIN(Staff!$J35,Staff!$L35),IF(AV$4&gt;Staff!$I35,MIN(Staff!$L35,AU39+Staff!$J35),0)),IF(Staff!$K35="Quarterly",IF(AV$4=Staff!$I35,MIN(Staff!$J35,Staff!$L35),IF(AV$4&gt;Staff!$I35,IFERROR(MIN(Staff!$L35,IF(ISNUMBER(AS39),AS39,0)+Staff!$J35),Staff!$J35),0)),IF(Staff!$K35="Annually",IF(AV$4=Staff!$I35,MIN(Staff!$J35,Staff!$L35),IF(AV$4&gt;Staff!$I35,IFERROR(MIN(Staff!$L35,AJ39+Staff!$J35),MIN(Staff!$J35,Staff!$L35)),0))))))</f>
        <v>0</v>
      </c>
      <c r="AW39" s="567">
        <f>IF(Staff!$K35="Never",IF(AW$4&gt;=Staff!$I35,MIN(Staff!$J35,Staff!$L35),0),IF(Staff!$K35="Monthly",IF(AW$4=Staff!$I35,MIN(Staff!$J35,Staff!$L35),IF(AW$4&gt;Staff!$I35,MIN(Staff!$L35,AV39+Staff!$J35),0)),IF(Staff!$K35="Quarterly",IF(AW$4=Staff!$I35,MIN(Staff!$J35,Staff!$L35),IF(AW$4&gt;Staff!$I35,IFERROR(MIN(Staff!$L35,IF(ISNUMBER(AT39),AT39,0)+Staff!$J35),Staff!$J35),0)),IF(Staff!$K35="Annually",IF(AW$4=Staff!$I35,MIN(Staff!$J35,Staff!$L35),IF(AW$4&gt;Staff!$I35,IFERROR(MIN(Staff!$L35,AK39+Staff!$J35),MIN(Staff!$J35,Staff!$L35)),0))))))</f>
        <v>0</v>
      </c>
      <c r="AX39" s="567">
        <f>IF(Staff!$K35="Never",IF(AX$4&gt;=Staff!$I35,MIN(Staff!$J35,Staff!$L35),0),IF(Staff!$K35="Monthly",IF(AX$4=Staff!$I35,MIN(Staff!$J35,Staff!$L35),IF(AX$4&gt;Staff!$I35,MIN(Staff!$L35,AW39+Staff!$J35),0)),IF(Staff!$K35="Quarterly",IF(AX$4=Staff!$I35,MIN(Staff!$J35,Staff!$L35),IF(AX$4&gt;Staff!$I35,IFERROR(MIN(Staff!$L35,IF(ISNUMBER(AU39),AU39,0)+Staff!$J35),Staff!$J35),0)),IF(Staff!$K35="Annually",IF(AX$4=Staff!$I35,MIN(Staff!$J35,Staff!$L35),IF(AX$4&gt;Staff!$I35,IFERROR(MIN(Staff!$L35,AL39+Staff!$J35),MIN(Staff!$J35,Staff!$L35)),0))))))</f>
        <v>0</v>
      </c>
      <c r="AY39" s="567">
        <f>IF(Staff!$K35="Never",IF(AY$4&gt;=Staff!$I35,MIN(Staff!$J35,Staff!$L35),0),IF(Staff!$K35="Monthly",IF(AY$4=Staff!$I35,MIN(Staff!$J35,Staff!$L35),IF(AY$4&gt;Staff!$I35,MIN(Staff!$L35,AX39+Staff!$J35),0)),IF(Staff!$K35="Quarterly",IF(AY$4=Staff!$I35,MIN(Staff!$J35,Staff!$L35),IF(AY$4&gt;Staff!$I35,IFERROR(MIN(Staff!$L35,IF(ISNUMBER(AV39),AV39,0)+Staff!$J35),Staff!$J35),0)),IF(Staff!$K35="Annually",IF(AY$4=Staff!$I35,MIN(Staff!$J35,Staff!$L35),IF(AY$4&gt;Staff!$I35,IFERROR(MIN(Staff!$L35,AM39+Staff!$J35),MIN(Staff!$J35,Staff!$L35)),0))))))</f>
        <v>0</v>
      </c>
      <c r="AZ39" s="567">
        <f>IF(Staff!$K35="Never",IF(AZ$4&gt;=Staff!$I35,MIN(Staff!$J35,Staff!$L35),0),IF(Staff!$K35="Monthly",IF(AZ$4=Staff!$I35,MIN(Staff!$J35,Staff!$L35),IF(AZ$4&gt;Staff!$I35,MIN(Staff!$L35,AY39+Staff!$J35),0)),IF(Staff!$K35="Quarterly",IF(AZ$4=Staff!$I35,MIN(Staff!$J35,Staff!$L35),IF(AZ$4&gt;Staff!$I35,IFERROR(MIN(Staff!$L35,IF(ISNUMBER(AW39),AW39,0)+Staff!$J35),Staff!$J35),0)),IF(Staff!$K35="Annually",IF(AZ$4=Staff!$I35,MIN(Staff!$J35,Staff!$L35),IF(AZ$4&gt;Staff!$I35,IFERROR(MIN(Staff!$L35,AN39+Staff!$J35),MIN(Staff!$J35,Staff!$L35)),0))))))</f>
        <v>0</v>
      </c>
      <c r="BA39" s="567">
        <f>IF(Staff!$K35="Never",IF(BA$4&gt;=Staff!$I35,MIN(Staff!$J35,Staff!$L35),0),IF(Staff!$K35="Monthly",IF(BA$4=Staff!$I35,MIN(Staff!$J35,Staff!$L35),IF(BA$4&gt;Staff!$I35,MIN(Staff!$L35,AZ39+Staff!$J35),0)),IF(Staff!$K35="Quarterly",IF(BA$4=Staff!$I35,MIN(Staff!$J35,Staff!$L35),IF(BA$4&gt;Staff!$I35,IFERROR(MIN(Staff!$L35,IF(ISNUMBER(AX39),AX39,0)+Staff!$J35),Staff!$J35),0)),IF(Staff!$K35="Annually",IF(BA$4=Staff!$I35,MIN(Staff!$J35,Staff!$L35),IF(BA$4&gt;Staff!$I35,IFERROR(MIN(Staff!$L35,AO39+Staff!$J35),MIN(Staff!$J35,Staff!$L35)),0))))))</f>
        <v>0</v>
      </c>
      <c r="BB39" s="567">
        <f>IF(Staff!$K35="Never",IF(BB$4&gt;=Staff!$I35,MIN(Staff!$J35,Staff!$L35),0),IF(Staff!$K35="Monthly",IF(BB$4=Staff!$I35,MIN(Staff!$J35,Staff!$L35),IF(BB$4&gt;Staff!$I35,MIN(Staff!$L35,BA39+Staff!$J35),0)),IF(Staff!$K35="Quarterly",IF(BB$4=Staff!$I35,MIN(Staff!$J35,Staff!$L35),IF(BB$4&gt;Staff!$I35,IFERROR(MIN(Staff!$L35,IF(ISNUMBER(AY39),AY39,0)+Staff!$J35),Staff!$J35),0)),IF(Staff!$K35="Annually",IF(BB$4=Staff!$I35,MIN(Staff!$J35,Staff!$L35),IF(BB$4&gt;Staff!$I35,IFERROR(MIN(Staff!$L35,AP39+Staff!$J35),MIN(Staff!$J35,Staff!$L35)),0))))))</f>
        <v>0</v>
      </c>
      <c r="BC39" s="567">
        <f>IF(Staff!$K35="Never",IF(BC$4&gt;=Staff!$I35,MIN(Staff!$J35,Staff!$L35),0),IF(Staff!$K35="Monthly",IF(BC$4=Staff!$I35,MIN(Staff!$J35,Staff!$L35),IF(BC$4&gt;Staff!$I35,MIN(Staff!$L35,BB39+Staff!$J35),0)),IF(Staff!$K35="Quarterly",IF(BC$4=Staff!$I35,MIN(Staff!$J35,Staff!$L35),IF(BC$4&gt;Staff!$I35,IFERROR(MIN(Staff!$L35,IF(ISNUMBER(AZ39),AZ39,0)+Staff!$J35),Staff!$J35),0)),IF(Staff!$K35="Annually",IF(BC$4=Staff!$I35,MIN(Staff!$J35,Staff!$L35),IF(BC$4&gt;Staff!$I35,IFERROR(MIN(Staff!$L35,AQ39+Staff!$J35),MIN(Staff!$J35,Staff!$L35)),0))))))</f>
        <v>0</v>
      </c>
      <c r="BD39" s="567">
        <f>IF(Staff!$K35="Never",IF(BD$4&gt;=Staff!$I35,MIN(Staff!$J35,Staff!$L35),0),IF(Staff!$K35="Monthly",IF(BD$4=Staff!$I35,MIN(Staff!$J35,Staff!$L35),IF(BD$4&gt;Staff!$I35,MIN(Staff!$L35,BC39+Staff!$J35),0)),IF(Staff!$K35="Quarterly",IF(BD$4=Staff!$I35,MIN(Staff!$J35,Staff!$L35),IF(BD$4&gt;Staff!$I35,IFERROR(MIN(Staff!$L35,IF(ISNUMBER(BA39),BA39,0)+Staff!$J35),Staff!$J35),0)),IF(Staff!$K35="Annually",IF(BD$4=Staff!$I35,MIN(Staff!$J35,Staff!$L35),IF(BD$4&gt;Staff!$I35,IFERROR(MIN(Staff!$L35,AR39+Staff!$J35),MIN(Staff!$J35,Staff!$L35)),0))))))</f>
        <v>0</v>
      </c>
      <c r="BE39" s="567">
        <f>IF(Staff!$K35="Never",IF(BE$4&gt;=Staff!$I35,MIN(Staff!$J35,Staff!$L35),0),IF(Staff!$K35="Monthly",IF(BE$4=Staff!$I35,MIN(Staff!$J35,Staff!$L35),IF(BE$4&gt;Staff!$I35,MIN(Staff!$L35,BD39+Staff!$J35),0)),IF(Staff!$K35="Quarterly",IF(BE$4=Staff!$I35,MIN(Staff!$J35,Staff!$L35),IF(BE$4&gt;Staff!$I35,IFERROR(MIN(Staff!$L35,IF(ISNUMBER(BB39),BB39,0)+Staff!$J35),Staff!$J35),0)),IF(Staff!$K35="Annually",IF(BE$4=Staff!$I35,MIN(Staff!$J35,Staff!$L35),IF(BE$4&gt;Staff!$I35,IFERROR(MIN(Staff!$L35,AS39+Staff!$J35),MIN(Staff!$J35,Staff!$L35)),0))))))</f>
        <v>0</v>
      </c>
      <c r="BF39" s="567">
        <f>IF(Staff!$K35="Never",IF(BF$4&gt;=Staff!$I35,MIN(Staff!$J35,Staff!$L35),0),IF(Staff!$K35="Monthly",IF(BF$4=Staff!$I35,MIN(Staff!$J35,Staff!$L35),IF(BF$4&gt;Staff!$I35,MIN(Staff!$L35,BE39+Staff!$J35),0)),IF(Staff!$K35="Quarterly",IF(BF$4=Staff!$I35,MIN(Staff!$J35,Staff!$L35),IF(BF$4&gt;Staff!$I35,IFERROR(MIN(Staff!$L35,IF(ISNUMBER(BC39),BC39,0)+Staff!$J35),Staff!$J35),0)),IF(Staff!$K35="Annually",IF(BF$4=Staff!$I35,MIN(Staff!$J35,Staff!$L35),IF(BF$4&gt;Staff!$I35,IFERROR(MIN(Staff!$L35,AT39+Staff!$J35),MIN(Staff!$J35,Staff!$L35)),0))))))</f>
        <v>0</v>
      </c>
      <c r="BG39" s="567">
        <f>IF(Staff!$K35="Never",IF(BG$4&gt;=Staff!$I35,MIN(Staff!$J35,Staff!$L35),0),IF(Staff!$K35="Monthly",IF(BG$4=Staff!$I35,MIN(Staff!$J35,Staff!$L35),IF(BG$4&gt;Staff!$I35,MIN(Staff!$L35,BF39+Staff!$J35),0)),IF(Staff!$K35="Quarterly",IF(BG$4=Staff!$I35,MIN(Staff!$J35,Staff!$L35),IF(BG$4&gt;Staff!$I35,IFERROR(MIN(Staff!$L35,IF(ISNUMBER(BD39),BD39,0)+Staff!$J35),Staff!$J35),0)),IF(Staff!$K35="Annually",IF(BG$4=Staff!$I35,MIN(Staff!$J35,Staff!$L35),IF(BG$4&gt;Staff!$I35,IFERROR(MIN(Staff!$L35,AU39+Staff!$J35),MIN(Staff!$J35,Staff!$L35)),0))))))</f>
        <v>0</v>
      </c>
      <c r="BH39" s="567">
        <f>IF(Staff!$K35="Never",IF(BH$4&gt;=Staff!$I35,MIN(Staff!$J35,Staff!$L35),0),IF(Staff!$K35="Monthly",IF(BH$4=Staff!$I35,MIN(Staff!$J35,Staff!$L35),IF(BH$4&gt;Staff!$I35,MIN(Staff!$L35,BG39+Staff!$J35),0)),IF(Staff!$K35="Quarterly",IF(BH$4=Staff!$I35,MIN(Staff!$J35,Staff!$L35),IF(BH$4&gt;Staff!$I35,IFERROR(MIN(Staff!$L35,IF(ISNUMBER(BE39),BE39,0)+Staff!$J35),Staff!$J35),0)),IF(Staff!$K35="Annually",IF(BH$4=Staff!$I35,MIN(Staff!$J35,Staff!$L35),IF(BH$4&gt;Staff!$I35,IFERROR(MIN(Staff!$L35,AV39+Staff!$J35),MIN(Staff!$J35,Staff!$L35)),0))))))</f>
        <v>0</v>
      </c>
      <c r="BI39" s="567">
        <f>IF(Staff!$K35="Never",IF(BI$4&gt;=Staff!$I35,MIN(Staff!$J35,Staff!$L35),0),IF(Staff!$K35="Monthly",IF(BI$4=Staff!$I35,MIN(Staff!$J35,Staff!$L35),IF(BI$4&gt;Staff!$I35,MIN(Staff!$L35,BH39+Staff!$J35),0)),IF(Staff!$K35="Quarterly",IF(BI$4=Staff!$I35,MIN(Staff!$J35,Staff!$L35),IF(BI$4&gt;Staff!$I35,IFERROR(MIN(Staff!$L35,IF(ISNUMBER(BF39),BF39,0)+Staff!$J35),Staff!$J35),0)),IF(Staff!$K35="Annually",IF(BI$4=Staff!$I35,MIN(Staff!$J35,Staff!$L35),IF(BI$4&gt;Staff!$I35,IFERROR(MIN(Staff!$L35,AW39+Staff!$J35),MIN(Staff!$J35,Staff!$L35)),0))))))</f>
        <v>0</v>
      </c>
      <c r="BJ39" s="567">
        <f>IF(Staff!$K35="Never",IF(BJ$4&gt;=Staff!$I35,MIN(Staff!$J35,Staff!$L35),0),IF(Staff!$K35="Monthly",IF(BJ$4=Staff!$I35,MIN(Staff!$J35,Staff!$L35),IF(BJ$4&gt;Staff!$I35,MIN(Staff!$L35,BI39+Staff!$J35),0)),IF(Staff!$K35="Quarterly",IF(BJ$4=Staff!$I35,MIN(Staff!$J35,Staff!$L35),IF(BJ$4&gt;Staff!$I35,IFERROR(MIN(Staff!$L35,IF(ISNUMBER(BG39),BG39,0)+Staff!$J35),Staff!$J35),0)),IF(Staff!$K35="Annually",IF(BJ$4=Staff!$I35,MIN(Staff!$J35,Staff!$L35),IF(BJ$4&gt;Staff!$I35,IFERROR(MIN(Staff!$L35,AX39+Staff!$J35),MIN(Staff!$J35,Staff!$L35)),0))))))</f>
        <v>0</v>
      </c>
      <c r="BK39" s="567">
        <f>IF(Staff!$K35="Never",IF(BK$4&gt;=Staff!$I35,MIN(Staff!$J35,Staff!$L35),0),IF(Staff!$K35="Monthly",IF(BK$4=Staff!$I35,MIN(Staff!$J35,Staff!$L35),IF(BK$4&gt;Staff!$I35,MIN(Staff!$L35,BJ39+Staff!$J35),0)),IF(Staff!$K35="Quarterly",IF(BK$4=Staff!$I35,MIN(Staff!$J35,Staff!$L35),IF(BK$4&gt;Staff!$I35,IFERROR(MIN(Staff!$L35,IF(ISNUMBER(BH39),BH39,0)+Staff!$J35),Staff!$J35),0)),IF(Staff!$K35="Annually",IF(BK$4=Staff!$I35,MIN(Staff!$J35,Staff!$L35),IF(BK$4&gt;Staff!$I35,IFERROR(MIN(Staff!$L35,AY39+Staff!$J35),MIN(Staff!$J35,Staff!$L35)),0))))))</f>
        <v>0</v>
      </c>
      <c r="BL39" s="567">
        <f>IF(Staff!$K35="Never",IF(BL$4&gt;=Staff!$I35,MIN(Staff!$J35,Staff!$L35),0),IF(Staff!$K35="Monthly",IF(BL$4=Staff!$I35,MIN(Staff!$J35,Staff!$L35),IF(BL$4&gt;Staff!$I35,MIN(Staff!$L35,BK39+Staff!$J35),0)),IF(Staff!$K35="Quarterly",IF(BL$4=Staff!$I35,MIN(Staff!$J35,Staff!$L35),IF(BL$4&gt;Staff!$I35,IFERROR(MIN(Staff!$L35,IF(ISNUMBER(BI39),BI39,0)+Staff!$J35),Staff!$J35),0)),IF(Staff!$K35="Annually",IF(BL$4=Staff!$I35,MIN(Staff!$J35,Staff!$L35),IF(BL$4&gt;Staff!$I35,IFERROR(MIN(Staff!$L35,AZ39+Staff!$J35),MIN(Staff!$J35,Staff!$L35)),0))))))</f>
        <v>0</v>
      </c>
      <c r="BM39" s="567">
        <f>IF(Staff!$K35="Never",IF(BM$4&gt;=Staff!$I35,MIN(Staff!$J35,Staff!$L35),0),IF(Staff!$K35="Monthly",IF(BM$4=Staff!$I35,MIN(Staff!$J35,Staff!$L35),IF(BM$4&gt;Staff!$I35,MIN(Staff!$L35,BL39+Staff!$J35),0)),IF(Staff!$K35="Quarterly",IF(BM$4=Staff!$I35,MIN(Staff!$J35,Staff!$L35),IF(BM$4&gt;Staff!$I35,IFERROR(MIN(Staff!$L35,IF(ISNUMBER(BJ39),BJ39,0)+Staff!$J35),Staff!$J35),0)),IF(Staff!$K35="Annually",IF(BM$4=Staff!$I35,MIN(Staff!$J35,Staff!$L35),IF(BM$4&gt;Staff!$I35,IFERROR(MIN(Staff!$L35,BA39+Staff!$J35),MIN(Staff!$J35,Staff!$L35)),0))))))</f>
        <v>0</v>
      </c>
      <c r="BN39" s="567">
        <f>IF(Staff!$K35="Never",IF(BN$4&gt;=Staff!$I35,MIN(Staff!$J35,Staff!$L35),0),IF(Staff!$K35="Monthly",IF(BN$4=Staff!$I35,MIN(Staff!$J35,Staff!$L35),IF(BN$4&gt;Staff!$I35,MIN(Staff!$L35,BM39+Staff!$J35),0)),IF(Staff!$K35="Quarterly",IF(BN$4=Staff!$I35,MIN(Staff!$J35,Staff!$L35),IF(BN$4&gt;Staff!$I35,IFERROR(MIN(Staff!$L35,IF(ISNUMBER(BK39),BK39,0)+Staff!$J35),Staff!$J35),0)),IF(Staff!$K35="Annually",IF(BN$4=Staff!$I35,MIN(Staff!$J35,Staff!$L35),IF(BN$4&gt;Staff!$I35,IFERROR(MIN(Staff!$L35,BB39+Staff!$J35),MIN(Staff!$J35,Staff!$L35)),0))))))</f>
        <v>0</v>
      </c>
      <c r="BO39" s="567">
        <f>IF(Staff!$K35="Never",IF(BO$4&gt;=Staff!$I35,MIN(Staff!$J35,Staff!$L35),0),IF(Staff!$K35="Monthly",IF(BO$4=Staff!$I35,MIN(Staff!$J35,Staff!$L35),IF(BO$4&gt;Staff!$I35,MIN(Staff!$L35,BN39+Staff!$J35),0)),IF(Staff!$K35="Quarterly",IF(BO$4=Staff!$I35,MIN(Staff!$J35,Staff!$L35),IF(BO$4&gt;Staff!$I35,IFERROR(MIN(Staff!$L35,IF(ISNUMBER(BL39),BL39,0)+Staff!$J35),Staff!$J35),0)),IF(Staff!$K35="Annually",IF(BO$4=Staff!$I35,MIN(Staff!$J35,Staff!$L35),IF(BO$4&gt;Staff!$I35,IFERROR(MIN(Staff!$L35,BC39+Staff!$J35),MIN(Staff!$J35,Staff!$L35)),0))))))</f>
        <v>0</v>
      </c>
      <c r="BP39" s="567">
        <f>IF(Staff!$K35="Never",IF(BP$4&gt;=Staff!$I35,MIN(Staff!$J35,Staff!$L35),0),IF(Staff!$K35="Monthly",IF(BP$4=Staff!$I35,MIN(Staff!$J35,Staff!$L35),IF(BP$4&gt;Staff!$I35,MIN(Staff!$L35,BO39+Staff!$J35),0)),IF(Staff!$K35="Quarterly",IF(BP$4=Staff!$I35,MIN(Staff!$J35,Staff!$L35),IF(BP$4&gt;Staff!$I35,IFERROR(MIN(Staff!$L35,IF(ISNUMBER(BM39),BM39,0)+Staff!$J35),Staff!$J35),0)),IF(Staff!$K35="Annually",IF(BP$4=Staff!$I35,MIN(Staff!$J35,Staff!$L35),IF(BP$4&gt;Staff!$I35,IFERROR(MIN(Staff!$L35,BD39+Staff!$J35),MIN(Staff!$J35,Staff!$L35)),0))))))</f>
        <v>0</v>
      </c>
      <c r="BQ39" s="567">
        <f>IF(Staff!$K35="Never",IF(BQ$4&gt;=Staff!$I35,MIN(Staff!$J35,Staff!$L35),0),IF(Staff!$K35="Monthly",IF(BQ$4=Staff!$I35,MIN(Staff!$J35,Staff!$L35),IF(BQ$4&gt;Staff!$I35,MIN(Staff!$L35,BP39+Staff!$J35),0)),IF(Staff!$K35="Quarterly",IF(BQ$4=Staff!$I35,MIN(Staff!$J35,Staff!$L35),IF(BQ$4&gt;Staff!$I35,IFERROR(MIN(Staff!$L35,IF(ISNUMBER(BN39),BN39,0)+Staff!$J35),Staff!$J35),0)),IF(Staff!$K35="Annually",IF(BQ$4=Staff!$I35,MIN(Staff!$J35,Staff!$L35),IF(BQ$4&gt;Staff!$I35,IFERROR(MIN(Staff!$L35,BE39+Staff!$J35),MIN(Staff!$J35,Staff!$L35)),0))))))</f>
        <v>0</v>
      </c>
      <c r="BR39" s="567">
        <f>IF(Staff!$K35="Never",IF(BR$4&gt;=Staff!$I35,MIN(Staff!$J35,Staff!$L35),0),IF(Staff!$K35="Monthly",IF(BR$4=Staff!$I35,MIN(Staff!$J35,Staff!$L35),IF(BR$4&gt;Staff!$I35,MIN(Staff!$L35,BQ39+Staff!$J35),0)),IF(Staff!$K35="Quarterly",IF(BR$4=Staff!$I35,MIN(Staff!$J35,Staff!$L35),IF(BR$4&gt;Staff!$I35,IFERROR(MIN(Staff!$L35,IF(ISNUMBER(BO39),BO39,0)+Staff!$J35),Staff!$J35),0)),IF(Staff!$K35="Annually",IF(BR$4=Staff!$I35,MIN(Staff!$J35,Staff!$L35),IF(BR$4&gt;Staff!$I35,IFERROR(MIN(Staff!$L35,BF39+Staff!$J35),MIN(Staff!$J35,Staff!$L35)),0))))))</f>
        <v>0</v>
      </c>
      <c r="BS39" s="567">
        <f>IF(Staff!$K35="Never",IF(BS$4&gt;=Staff!$I35,MIN(Staff!$J35,Staff!$L35),0),IF(Staff!$K35="Monthly",IF(BS$4=Staff!$I35,MIN(Staff!$J35,Staff!$L35),IF(BS$4&gt;Staff!$I35,MIN(Staff!$L35,BR39+Staff!$J35),0)),IF(Staff!$K35="Quarterly",IF(BS$4=Staff!$I35,MIN(Staff!$J35,Staff!$L35),IF(BS$4&gt;Staff!$I35,IFERROR(MIN(Staff!$L35,IF(ISNUMBER(BP39),BP39,0)+Staff!$J35),Staff!$J35),0)),IF(Staff!$K35="Annually",IF(BS$4=Staff!$I35,MIN(Staff!$J35,Staff!$L35),IF(BS$4&gt;Staff!$I35,IFERROR(MIN(Staff!$L35,BG39+Staff!$J35),MIN(Staff!$J35,Staff!$L35)),0))))))</f>
        <v>0</v>
      </c>
      <c r="BT39" s="567">
        <f>IF(Staff!$K35="Never",IF(BT$4&gt;=Staff!$I35,MIN(Staff!$J35,Staff!$L35),0),IF(Staff!$K35="Monthly",IF(BT$4=Staff!$I35,MIN(Staff!$J35,Staff!$L35),IF(BT$4&gt;Staff!$I35,MIN(Staff!$L35,BS39+Staff!$J35),0)),IF(Staff!$K35="Quarterly",IF(BT$4=Staff!$I35,MIN(Staff!$J35,Staff!$L35),IF(BT$4&gt;Staff!$I35,IFERROR(MIN(Staff!$L35,IF(ISNUMBER(BQ39),BQ39,0)+Staff!$J35),Staff!$J35),0)),IF(Staff!$K35="Annually",IF(BT$4=Staff!$I35,MIN(Staff!$J35,Staff!$L35),IF(BT$4&gt;Staff!$I35,IFERROR(MIN(Staff!$L35,BH39+Staff!$J35),MIN(Staff!$J35,Staff!$L35)),0))))))</f>
        <v>0</v>
      </c>
      <c r="BU39" s="567">
        <f>IF(Staff!$K35="Never",IF(BU$4&gt;=Staff!$I35,MIN(Staff!$J35,Staff!$L35),0),IF(Staff!$K35="Monthly",IF(BU$4=Staff!$I35,MIN(Staff!$J35,Staff!$L35),IF(BU$4&gt;Staff!$I35,MIN(Staff!$L35,BT39+Staff!$J35),0)),IF(Staff!$K35="Quarterly",IF(BU$4=Staff!$I35,MIN(Staff!$J35,Staff!$L35),IF(BU$4&gt;Staff!$I35,IFERROR(MIN(Staff!$L35,IF(ISNUMBER(BR39),BR39,0)+Staff!$J35),Staff!$J35),0)),IF(Staff!$K35="Annually",IF(BU$4=Staff!$I35,MIN(Staff!$J35,Staff!$L35),IF(BU$4&gt;Staff!$I35,IFERROR(MIN(Staff!$L35,BI39+Staff!$J35),MIN(Staff!$J35,Staff!$L35)),0))))))</f>
        <v>0</v>
      </c>
      <c r="BV39" s="567">
        <f>IF(Staff!$K35="Never",IF(BV$4&gt;=Staff!$I35,MIN(Staff!$J35,Staff!$L35),0),IF(Staff!$K35="Monthly",IF(BV$4=Staff!$I35,MIN(Staff!$J35,Staff!$L35),IF(BV$4&gt;Staff!$I35,MIN(Staff!$L35,BU39+Staff!$J35),0)),IF(Staff!$K35="Quarterly",IF(BV$4=Staff!$I35,MIN(Staff!$J35,Staff!$L35),IF(BV$4&gt;Staff!$I35,IFERROR(MIN(Staff!$L35,IF(ISNUMBER(BS39),BS39,0)+Staff!$J35),Staff!$J35),0)),IF(Staff!$K35="Annually",IF(BV$4=Staff!$I35,MIN(Staff!$J35,Staff!$L35),IF(BV$4&gt;Staff!$I35,IFERROR(MIN(Staff!$L35,BJ39+Staff!$J35),MIN(Staff!$J35,Staff!$L35)),0))))))</f>
        <v>0</v>
      </c>
      <c r="BW39" s="567">
        <f>IF(Staff!$K35="Never",IF(BW$4&gt;=Staff!$I35,MIN(Staff!$J35,Staff!$L35),0),IF(Staff!$K35="Monthly",IF(BW$4=Staff!$I35,MIN(Staff!$J35,Staff!$L35),IF(BW$4&gt;Staff!$I35,MIN(Staff!$L35,BV39+Staff!$J35),0)),IF(Staff!$K35="Quarterly",IF(BW$4=Staff!$I35,MIN(Staff!$J35,Staff!$L35),IF(BW$4&gt;Staff!$I35,IFERROR(MIN(Staff!$L35,IF(ISNUMBER(BT39),BT39,0)+Staff!$J35),Staff!$J35),0)),IF(Staff!$K35="Annually",IF(BW$4=Staff!$I35,MIN(Staff!$J35,Staff!$L35),IF(BW$4&gt;Staff!$I35,IFERROR(MIN(Staff!$L35,BK39+Staff!$J35),MIN(Staff!$J35,Staff!$L35)),0))))))</f>
        <v>0</v>
      </c>
      <c r="BX39" s="567">
        <f>IF(Staff!$K35="Never",IF(BX$4&gt;=Staff!$I35,MIN(Staff!$J35,Staff!$L35),0),IF(Staff!$K35="Monthly",IF(BX$4=Staff!$I35,MIN(Staff!$J35,Staff!$L35),IF(BX$4&gt;Staff!$I35,MIN(Staff!$L35,BW39+Staff!$J35),0)),IF(Staff!$K35="Quarterly",IF(BX$4=Staff!$I35,MIN(Staff!$J35,Staff!$L35),IF(BX$4&gt;Staff!$I35,IFERROR(MIN(Staff!$L35,IF(ISNUMBER(BU39),BU39,0)+Staff!$J35),Staff!$J35),0)),IF(Staff!$K35="Annually",IF(BX$4=Staff!$I35,MIN(Staff!$J35,Staff!$L35),IF(BX$4&gt;Staff!$I35,IFERROR(MIN(Staff!$L35,BL39+Staff!$J35),MIN(Staff!$J35,Staff!$L35)),0))))))</f>
        <v>0</v>
      </c>
      <c r="BY39" s="567">
        <f>IF(Staff!$K35="Never",IF(BY$4&gt;=Staff!$I35,MIN(Staff!$J35,Staff!$L35),0),IF(Staff!$K35="Monthly",IF(BY$4=Staff!$I35,MIN(Staff!$J35,Staff!$L35),IF(BY$4&gt;Staff!$I35,MIN(Staff!$L35,BX39+Staff!$J35),0)),IF(Staff!$K35="Quarterly",IF(BY$4=Staff!$I35,MIN(Staff!$J35,Staff!$L35),IF(BY$4&gt;Staff!$I35,IFERROR(MIN(Staff!$L35,IF(ISNUMBER(BV39),BV39,0)+Staff!$J35),Staff!$J35),0)),IF(Staff!$K35="Annually",IF(BY$4=Staff!$I35,MIN(Staff!$J35,Staff!$L35),IF(BY$4&gt;Staff!$I35,IFERROR(MIN(Staff!$L35,BM39+Staff!$J35),MIN(Staff!$J35,Staff!$L35)),0))))))</f>
        <v>0</v>
      </c>
      <c r="BZ39" s="567">
        <f>IF(Staff!$K35="Never",IF(BZ$4&gt;=Staff!$I35,MIN(Staff!$J35,Staff!$L35),0),IF(Staff!$K35="Monthly",IF(BZ$4=Staff!$I35,MIN(Staff!$J35,Staff!$L35),IF(BZ$4&gt;Staff!$I35,MIN(Staff!$L35,BY39+Staff!$J35),0)),IF(Staff!$K35="Quarterly",IF(BZ$4=Staff!$I35,MIN(Staff!$J35,Staff!$L35),IF(BZ$4&gt;Staff!$I35,IFERROR(MIN(Staff!$L35,IF(ISNUMBER(BW39),BW39,0)+Staff!$J35),Staff!$J35),0)),IF(Staff!$K35="Annually",IF(BZ$4=Staff!$I35,MIN(Staff!$J35,Staff!$L35),IF(BZ$4&gt;Staff!$I35,IFERROR(MIN(Staff!$L35,BN39+Staff!$J35),MIN(Staff!$J35,Staff!$L35)),0))))))</f>
        <v>0</v>
      </c>
      <c r="CA39" s="567">
        <f>IF(Staff!$K35="Never",IF(CA$4&gt;=Staff!$I35,MIN(Staff!$J35,Staff!$L35),0),IF(Staff!$K35="Monthly",IF(CA$4=Staff!$I35,MIN(Staff!$J35,Staff!$L35),IF(CA$4&gt;Staff!$I35,MIN(Staff!$L35,BZ39+Staff!$J35),0)),IF(Staff!$K35="Quarterly",IF(CA$4=Staff!$I35,MIN(Staff!$J35,Staff!$L35),IF(CA$4&gt;Staff!$I35,IFERROR(MIN(Staff!$L35,IF(ISNUMBER(BX39),BX39,0)+Staff!$J35),Staff!$J35),0)),IF(Staff!$K35="Annually",IF(CA$4=Staff!$I35,MIN(Staff!$J35,Staff!$L35),IF(CA$4&gt;Staff!$I35,IFERROR(MIN(Staff!$L35,BO39+Staff!$J35),MIN(Staff!$J35,Staff!$L35)),0))))))</f>
        <v>0</v>
      </c>
      <c r="CB39" s="567">
        <f>IF(Staff!$K35="Never",IF(CB$4&gt;=Staff!$I35,MIN(Staff!$J35,Staff!$L35),0),IF(Staff!$K35="Monthly",IF(CB$4=Staff!$I35,MIN(Staff!$J35,Staff!$L35),IF(CB$4&gt;Staff!$I35,MIN(Staff!$L35,CA39+Staff!$J35),0)),IF(Staff!$K35="Quarterly",IF(CB$4=Staff!$I35,MIN(Staff!$J35,Staff!$L35),IF(CB$4&gt;Staff!$I35,IFERROR(MIN(Staff!$L35,IF(ISNUMBER(BY39),BY39,0)+Staff!$J35),Staff!$J35),0)),IF(Staff!$K35="Annually",IF(CB$4=Staff!$I35,MIN(Staff!$J35,Staff!$L35),IF(CB$4&gt;Staff!$I35,IFERROR(MIN(Staff!$L35,BP39+Staff!$J35),MIN(Staff!$J35,Staff!$L35)),0))))))</f>
        <v>0</v>
      </c>
      <c r="CC39" s="567">
        <f>IF(Staff!$K35="Never",IF(CC$4&gt;=Staff!$I35,MIN(Staff!$J35,Staff!$L35),0),IF(Staff!$K35="Monthly",IF(CC$4=Staff!$I35,MIN(Staff!$J35,Staff!$L35),IF(CC$4&gt;Staff!$I35,MIN(Staff!$L35,CB39+Staff!$J35),0)),IF(Staff!$K35="Quarterly",IF(CC$4=Staff!$I35,MIN(Staff!$J35,Staff!$L35),IF(CC$4&gt;Staff!$I35,IFERROR(MIN(Staff!$L35,IF(ISNUMBER(BZ39),BZ39,0)+Staff!$J35),Staff!$J35),0)),IF(Staff!$K35="Annually",IF(CC$4=Staff!$I35,MIN(Staff!$J35,Staff!$L35),IF(CC$4&gt;Staff!$I35,IFERROR(MIN(Staff!$L35,BQ39+Staff!$J35),MIN(Staff!$J35,Staff!$L35)),0))))))</f>
        <v>0</v>
      </c>
      <c r="CD39" s="567">
        <f>IF(Staff!$K35="Never",IF(CD$4&gt;=Staff!$I35,MIN(Staff!$J35,Staff!$L35),0),IF(Staff!$K35="Monthly",IF(CD$4=Staff!$I35,MIN(Staff!$J35,Staff!$L35),IF(CD$4&gt;Staff!$I35,MIN(Staff!$L35,CC39+Staff!$J35),0)),IF(Staff!$K35="Quarterly",IF(CD$4=Staff!$I35,MIN(Staff!$J35,Staff!$L35),IF(CD$4&gt;Staff!$I35,IFERROR(MIN(Staff!$L35,IF(ISNUMBER(CA39),CA39,0)+Staff!$J35),Staff!$J35),0)),IF(Staff!$K35="Annually",IF(CD$4=Staff!$I35,MIN(Staff!$J35,Staff!$L35),IF(CD$4&gt;Staff!$I35,IFERROR(MIN(Staff!$L35,BR39+Staff!$J35),MIN(Staff!$J35,Staff!$L35)),0))))))</f>
        <v>0</v>
      </c>
      <c r="CE39" s="567">
        <f>IF(Staff!$K35="Never",IF(CE$4&gt;=Staff!$I35,MIN(Staff!$J35,Staff!$L35),0),IF(Staff!$K35="Monthly",IF(CE$4=Staff!$I35,MIN(Staff!$J35,Staff!$L35),IF(CE$4&gt;Staff!$I35,MIN(Staff!$L35,CD39+Staff!$J35),0)),IF(Staff!$K35="Quarterly",IF(CE$4=Staff!$I35,MIN(Staff!$J35,Staff!$L35),IF(CE$4&gt;Staff!$I35,IFERROR(MIN(Staff!$L35,IF(ISNUMBER(CB39),CB39,0)+Staff!$J35),Staff!$J35),0)),IF(Staff!$K35="Annually",IF(CE$4=Staff!$I35,MIN(Staff!$J35,Staff!$L35),IF(CE$4&gt;Staff!$I35,IFERROR(MIN(Staff!$L35,BS39+Staff!$J35),MIN(Staff!$J35,Staff!$L35)),0))))))</f>
        <v>0</v>
      </c>
      <c r="CF39" s="567">
        <f>IF(Staff!$K35="Never",IF(CF$4&gt;=Staff!$I35,MIN(Staff!$J35,Staff!$L35),0),IF(Staff!$K35="Monthly",IF(CF$4=Staff!$I35,MIN(Staff!$J35,Staff!$L35),IF(CF$4&gt;Staff!$I35,MIN(Staff!$L35,CE39+Staff!$J35),0)),IF(Staff!$K35="Quarterly",IF(CF$4=Staff!$I35,MIN(Staff!$J35,Staff!$L35),IF(CF$4&gt;Staff!$I35,IFERROR(MIN(Staff!$L35,IF(ISNUMBER(CC39),CC39,0)+Staff!$J35),Staff!$J35),0)),IF(Staff!$K35="Annually",IF(CF$4=Staff!$I35,MIN(Staff!$J35,Staff!$L35),IF(CF$4&gt;Staff!$I35,IFERROR(MIN(Staff!$L35,BT39+Staff!$J35),MIN(Staff!$J35,Staff!$L35)),0))))))</f>
        <v>0</v>
      </c>
      <c r="CG39" s="567">
        <f>IF(Staff!$K35="Never",IF(CG$4&gt;=Staff!$I35,MIN(Staff!$J35,Staff!$L35),0),IF(Staff!$K35="Monthly",IF(CG$4=Staff!$I35,MIN(Staff!$J35,Staff!$L35),IF(CG$4&gt;Staff!$I35,MIN(Staff!$L35,CF39+Staff!$J35),0)),IF(Staff!$K35="Quarterly",IF(CG$4=Staff!$I35,MIN(Staff!$J35,Staff!$L35),IF(CG$4&gt;Staff!$I35,IFERROR(MIN(Staff!$L35,IF(ISNUMBER(CD39),CD39,0)+Staff!$J35),Staff!$J35),0)),IF(Staff!$K35="Annually",IF(CG$4=Staff!$I35,MIN(Staff!$J35,Staff!$L35),IF(CG$4&gt;Staff!$I35,IFERROR(MIN(Staff!$L35,BU39+Staff!$J35),MIN(Staff!$J35,Staff!$L35)),0))))))</f>
        <v>0</v>
      </c>
      <c r="CH39" s="567">
        <f>IF(Staff!$K35="Never",IF(CH$4&gt;=Staff!$I35,MIN(Staff!$J35,Staff!$L35),0),IF(Staff!$K35="Monthly",IF(CH$4=Staff!$I35,MIN(Staff!$J35,Staff!$L35),IF(CH$4&gt;Staff!$I35,MIN(Staff!$L35,CG39+Staff!$J35),0)),IF(Staff!$K35="Quarterly",IF(CH$4=Staff!$I35,MIN(Staff!$J35,Staff!$L35),IF(CH$4&gt;Staff!$I35,IFERROR(MIN(Staff!$L35,IF(ISNUMBER(CE39),CE39,0)+Staff!$J35),Staff!$J35),0)),IF(Staff!$K35="Annually",IF(CH$4=Staff!$I35,MIN(Staff!$J35,Staff!$L35),IF(CH$4&gt;Staff!$I35,IFERROR(MIN(Staff!$L35,BV39+Staff!$J35),MIN(Staff!$J35,Staff!$L35)),0))))))</f>
        <v>0</v>
      </c>
      <c r="CI39" s="567">
        <f>IF(Staff!$K35="Never",IF(CI$4&gt;=Staff!$I35,MIN(Staff!$J35,Staff!$L35),0),IF(Staff!$K35="Monthly",IF(CI$4=Staff!$I35,MIN(Staff!$J35,Staff!$L35),IF(CI$4&gt;Staff!$I35,MIN(Staff!$L35,CH39+Staff!$J35),0)),IF(Staff!$K35="Quarterly",IF(CI$4=Staff!$I35,MIN(Staff!$J35,Staff!$L35),IF(CI$4&gt;Staff!$I35,IFERROR(MIN(Staff!$L35,IF(ISNUMBER(CF39),CF39,0)+Staff!$J35),Staff!$J35),0)),IF(Staff!$K35="Annually",IF(CI$4=Staff!$I35,MIN(Staff!$J35,Staff!$L35),IF(CI$4&gt;Staff!$I35,IFERROR(MIN(Staff!$L35,BW39+Staff!$J35),MIN(Staff!$J35,Staff!$L35)),0))))))</f>
        <v>0</v>
      </c>
    </row>
    <row r="40" spans="1:87" ht="15.75" hidden="1" customHeight="1" outlineLevel="1">
      <c r="A40" s="875" t="str">
        <f>Staff!A36</f>
        <v>Other 7</v>
      </c>
      <c r="B40" s="876"/>
      <c r="C40" s="719" t="s">
        <v>289</v>
      </c>
      <c r="D40" s="567">
        <f>IF(Staff!$K36="Never",IF(D$4&gt;=Staff!$I36,MIN(Staff!$J36,Staff!$L36),0),IF(Staff!$K36="Monthly",IF(D$4=Staff!$I36,MIN(Staff!$J36,Staff!$L36),IF(D$4&gt;Staff!$I36,MIN(Staff!$L36,C40+Staff!$J36),0)),IF(Staff!$K36="Quarterly",IF(D$4=Staff!$I36,MIN(Staff!$J36,Staff!$L36),IF(D$4&gt;Staff!$I36,IFERROR(MIN(Staff!$L36,IF(ISNUMBER(A40),A40,0)+Staff!$J36),Staff!$J36),0)),IF(Staff!$K36="Annually",IF(D$4=Staff!$I36,MIN(Staff!$J36,Staff!$L36),IF(D$4&gt;Staff!$I36,IFERROR(MIN(Staff!$L36,#REF!+Staff!$J36),MIN(Staff!$J36,Staff!$L36)),0))))))</f>
        <v>0</v>
      </c>
      <c r="E40" s="567">
        <f>IF(Staff!$K36="Never",IF(E$4&gt;=Staff!$I36,MIN(Staff!$J36,Staff!$L36),0),IF(Staff!$K36="Monthly",IF(E$4=Staff!$I36,MIN(Staff!$J36,Staff!$L36),IF(E$4&gt;Staff!$I36,MIN(Staff!$L36,D40+Staff!$J36),0)),IF(Staff!$K36="Quarterly",IF(E$4=Staff!$I36,MIN(Staff!$J36,Staff!$L36),IF(E$4&gt;Staff!$I36,IFERROR(MIN(Staff!$L36,IF(ISNUMBER(B40),B40,0)+Staff!$J36),Staff!$J36),0)),IF(Staff!$K36="Annually",IF(E$4=Staff!$I36,MIN(Staff!$J36,Staff!$L36),IF(E$4&gt;Staff!$I36,IFERROR(MIN(Staff!$L36,#REF!+Staff!$J36),MIN(Staff!$J36,Staff!$L36)),0))))))</f>
        <v>0</v>
      </c>
      <c r="F40" s="567">
        <f>IF(Staff!$K36="Never",IF(F$4&gt;=Staff!$I36,MIN(Staff!$J36,Staff!$L36),0),IF(Staff!$K36="Monthly",IF(F$4=Staff!$I36,MIN(Staff!$J36,Staff!$L36),IF(F$4&gt;Staff!$I36,MIN(Staff!$L36,E40+Staff!$J36),0)),IF(Staff!$K36="Quarterly",IF(F$4=Staff!$I36,MIN(Staff!$J36,Staff!$L36),IF(F$4&gt;Staff!$I36,IFERROR(MIN(Staff!$L36,IF(ISNUMBER(C40),C40,0)+Staff!$J36),Staff!$J36),0)),IF(Staff!$K36="Annually",IF(F$4=Staff!$I36,MIN(Staff!$J36,Staff!$L36),IF(F$4&gt;Staff!$I36,IFERROR(MIN(Staff!$L36,#REF!+Staff!$J36),MIN(Staff!$J36,Staff!$L36)),0))))))</f>
        <v>0</v>
      </c>
      <c r="G40" s="567">
        <f>IF(Staff!$K36="Never",IF(G$4&gt;=Staff!$I36,MIN(Staff!$J36,Staff!$L36),0),IF(Staff!$K36="Monthly",IF(G$4=Staff!$I36,MIN(Staff!$J36,Staff!$L36),IF(G$4&gt;Staff!$I36,MIN(Staff!$L36,F40+Staff!$J36),0)),IF(Staff!$K36="Quarterly",IF(G$4=Staff!$I36,MIN(Staff!$J36,Staff!$L36),IF(G$4&gt;Staff!$I36,IFERROR(MIN(Staff!$L36,IF(ISNUMBER(D40),D40,0)+Staff!$J36),Staff!$J36),0)),IF(Staff!$K36="Annually",IF(G$4=Staff!$I36,MIN(Staff!$J36,Staff!$L36),IF(G$4&gt;Staff!$I36,IFERROR(MIN(Staff!$L36,#REF!+Staff!$J36),MIN(Staff!$J36,Staff!$L36)),0))))))</f>
        <v>0</v>
      </c>
      <c r="H40" s="567">
        <f>IF(Staff!$K36="Never",IF(H$4&gt;=Staff!$I36,MIN(Staff!$J36,Staff!$L36),0),IF(Staff!$K36="Monthly",IF(H$4=Staff!$I36,MIN(Staff!$J36,Staff!$L36),IF(H$4&gt;Staff!$I36,MIN(Staff!$L36,G40+Staff!$J36),0)),IF(Staff!$K36="Quarterly",IF(H$4=Staff!$I36,MIN(Staff!$J36,Staff!$L36),IF(H$4&gt;Staff!$I36,IFERROR(MIN(Staff!$L36,IF(ISNUMBER(E40),E40,0)+Staff!$J36),Staff!$J36),0)),IF(Staff!$K36="Annually",IF(H$4=Staff!$I36,MIN(Staff!$J36,Staff!$L36),IF(H$4&gt;Staff!$I36,IFERROR(MIN(Staff!$L36,#REF!+Staff!$J36),MIN(Staff!$J36,Staff!$L36)),0))))))</f>
        <v>0</v>
      </c>
      <c r="I40" s="567">
        <f>IF(Staff!$K36="Never",IF(I$4&gt;=Staff!$I36,MIN(Staff!$J36,Staff!$L36),0),IF(Staff!$K36="Monthly",IF(I$4=Staff!$I36,MIN(Staff!$J36,Staff!$L36),IF(I$4&gt;Staff!$I36,MIN(Staff!$L36,H40+Staff!$J36),0)),IF(Staff!$K36="Quarterly",IF(I$4=Staff!$I36,MIN(Staff!$J36,Staff!$L36),IF(I$4&gt;Staff!$I36,IFERROR(MIN(Staff!$L36,IF(ISNUMBER(F40),F40,0)+Staff!$J36),Staff!$J36),0)),IF(Staff!$K36="Annually",IF(I$4=Staff!$I36,MIN(Staff!$J36,Staff!$L36),IF(I$4&gt;Staff!$I36,IFERROR(MIN(Staff!$L36,#REF!+Staff!$J36),MIN(Staff!$J36,Staff!$L36)),0))))))</f>
        <v>0</v>
      </c>
      <c r="J40" s="567">
        <f>IF(Staff!$K36="Never",IF(J$4&gt;=Staff!$I36,MIN(Staff!$J36,Staff!$L36),0),IF(Staff!$K36="Monthly",IF(J$4=Staff!$I36,MIN(Staff!$J36,Staff!$L36),IF(J$4&gt;Staff!$I36,MIN(Staff!$L36,I40+Staff!$J36),0)),IF(Staff!$K36="Quarterly",IF(J$4=Staff!$I36,MIN(Staff!$J36,Staff!$L36),IF(J$4&gt;Staff!$I36,IFERROR(MIN(Staff!$L36,IF(ISNUMBER(G40),G40,0)+Staff!$J36),Staff!$J36),0)),IF(Staff!$K36="Annually",IF(J$4=Staff!$I36,MIN(Staff!$J36,Staff!$L36),IF(J$4&gt;Staff!$I36,IFERROR(MIN(Staff!$L36,#REF!+Staff!$J36),MIN(Staff!$J36,Staff!$L36)),0))))))</f>
        <v>0</v>
      </c>
      <c r="K40" s="567">
        <f>IF(Staff!$K36="Never",IF(K$4&gt;=Staff!$I36,MIN(Staff!$J36,Staff!$L36),0),IF(Staff!$K36="Monthly",IF(K$4=Staff!$I36,MIN(Staff!$J36,Staff!$L36),IF(K$4&gt;Staff!$I36,MIN(Staff!$L36,J40+Staff!$J36),0)),IF(Staff!$K36="Quarterly",IF(K$4=Staff!$I36,MIN(Staff!$J36,Staff!$L36),IF(K$4&gt;Staff!$I36,IFERROR(MIN(Staff!$L36,IF(ISNUMBER(H40),H40,0)+Staff!$J36),Staff!$J36),0)),IF(Staff!$K36="Annually",IF(K$4=Staff!$I36,MIN(Staff!$J36,Staff!$L36),IF(K$4&gt;Staff!$I36,IFERROR(MIN(Staff!$L36,#REF!+Staff!$J36),MIN(Staff!$J36,Staff!$L36)),0))))))</f>
        <v>0</v>
      </c>
      <c r="L40" s="567">
        <f>IF(Staff!$K36="Never",IF(L$4&gt;=Staff!$I36,MIN(Staff!$J36,Staff!$L36),0),IF(Staff!$K36="Monthly",IF(L$4=Staff!$I36,MIN(Staff!$J36,Staff!$L36),IF(L$4&gt;Staff!$I36,MIN(Staff!$L36,K40+Staff!$J36),0)),IF(Staff!$K36="Quarterly",IF(L$4=Staff!$I36,MIN(Staff!$J36,Staff!$L36),IF(L$4&gt;Staff!$I36,IFERROR(MIN(Staff!$L36,IF(ISNUMBER(I40),I40,0)+Staff!$J36),Staff!$J36),0)),IF(Staff!$K36="Annually",IF(L$4=Staff!$I36,MIN(Staff!$J36,Staff!$L36),IF(L$4&gt;Staff!$I36,IFERROR(MIN(Staff!$L36,#REF!+Staff!$J36),MIN(Staff!$J36,Staff!$L36)),0))))))</f>
        <v>0</v>
      </c>
      <c r="M40" s="567">
        <f>IF(Staff!$K36="Never",IF(M$4&gt;=Staff!$I36,MIN(Staff!$J36,Staff!$L36),0),IF(Staff!$K36="Monthly",IF(M$4=Staff!$I36,MIN(Staff!$J36,Staff!$L36),IF(M$4&gt;Staff!$I36,MIN(Staff!$L36,L40+Staff!$J36),0)),IF(Staff!$K36="Quarterly",IF(M$4=Staff!$I36,MIN(Staff!$J36,Staff!$L36),IF(M$4&gt;Staff!$I36,IFERROR(MIN(Staff!$L36,IF(ISNUMBER(J40),J40,0)+Staff!$J36),Staff!$J36),0)),IF(Staff!$K36="Annually",IF(M$4=Staff!$I36,MIN(Staff!$J36,Staff!$L36),IF(M$4&gt;Staff!$I36,IFERROR(MIN(Staff!$L36,A40+Staff!$J36),MIN(Staff!$J36,Staff!$L36)),0))))))</f>
        <v>0</v>
      </c>
      <c r="N40" s="567">
        <f>IF(Staff!$K36="Never",IF(N$4&gt;=Staff!$I36,MIN(Staff!$J36,Staff!$L36),0),IF(Staff!$K36="Monthly",IF(N$4=Staff!$I36,MIN(Staff!$J36,Staff!$L36),IF(N$4&gt;Staff!$I36,MIN(Staff!$L36,M40+Staff!$J36),0)),IF(Staff!$K36="Quarterly",IF(N$4=Staff!$I36,MIN(Staff!$J36,Staff!$L36),IF(N$4&gt;Staff!$I36,IFERROR(MIN(Staff!$L36,IF(ISNUMBER(K40),K40,0)+Staff!$J36),Staff!$J36),0)),IF(Staff!$K36="Annually",IF(N$4=Staff!$I36,MIN(Staff!$J36,Staff!$L36),IF(N$4&gt;Staff!$I36,IFERROR(MIN(Staff!$L36,B40+Staff!$J36),MIN(Staff!$J36,Staff!$L36)),0))))))</f>
        <v>0</v>
      </c>
      <c r="O40" s="567">
        <f>IF(Staff!$K36="Never",IF(O$4&gt;=Staff!$I36,MIN(Staff!$J36,Staff!$L36),0),IF(Staff!$K36="Monthly",IF(O$4=Staff!$I36,MIN(Staff!$J36,Staff!$L36),IF(O$4&gt;Staff!$I36,MIN(Staff!$L36,N40+Staff!$J36),0)),IF(Staff!$K36="Quarterly",IF(O$4=Staff!$I36,MIN(Staff!$J36,Staff!$L36),IF(O$4&gt;Staff!$I36,IFERROR(MIN(Staff!$L36,IF(ISNUMBER(L40),L40,0)+Staff!$J36),Staff!$J36),0)),IF(Staff!$K36="Annually",IF(O$4=Staff!$I36,MIN(Staff!$J36,Staff!$L36),IF(O$4&gt;Staff!$I36,IFERROR(MIN(Staff!$L36,C40+Staff!$J36),MIN(Staff!$J36,Staff!$L36)),0))))))</f>
        <v>0</v>
      </c>
      <c r="P40" s="567">
        <f>IF(Staff!$K36="Never",IF(P$4&gt;=Staff!$I36,MIN(Staff!$J36,Staff!$L36),0),IF(Staff!$K36="Monthly",IF(P$4=Staff!$I36,MIN(Staff!$J36,Staff!$L36),IF(P$4&gt;Staff!$I36,MIN(Staff!$L36,O40+Staff!$J36),0)),IF(Staff!$K36="Quarterly",IF(P$4=Staff!$I36,MIN(Staff!$J36,Staff!$L36),IF(P$4&gt;Staff!$I36,IFERROR(MIN(Staff!$L36,IF(ISNUMBER(M40),M40,0)+Staff!$J36),Staff!$J36),0)),IF(Staff!$K36="Annually",IF(P$4=Staff!$I36,MIN(Staff!$J36,Staff!$L36),IF(P$4&gt;Staff!$I36,IFERROR(MIN(Staff!$L36,D40+Staff!$J36),MIN(Staff!$J36,Staff!$L36)),0))))))</f>
        <v>0</v>
      </c>
      <c r="Q40" s="567">
        <f>IF(Staff!$K36="Never",IF(Q$4&gt;=Staff!$I36,MIN(Staff!$J36,Staff!$L36),0),IF(Staff!$K36="Monthly",IF(Q$4=Staff!$I36,MIN(Staff!$J36,Staff!$L36),IF(Q$4&gt;Staff!$I36,MIN(Staff!$L36,P40+Staff!$J36),0)),IF(Staff!$K36="Quarterly",IF(Q$4=Staff!$I36,MIN(Staff!$J36,Staff!$L36),IF(Q$4&gt;Staff!$I36,IFERROR(MIN(Staff!$L36,IF(ISNUMBER(N40),N40,0)+Staff!$J36),Staff!$J36),0)),IF(Staff!$K36="Annually",IF(Q$4=Staff!$I36,MIN(Staff!$J36,Staff!$L36),IF(Q$4&gt;Staff!$I36,IFERROR(MIN(Staff!$L36,E40+Staff!$J36),MIN(Staff!$J36,Staff!$L36)),0))))))</f>
        <v>0</v>
      </c>
      <c r="R40" s="567">
        <f>IF(Staff!$K36="Never",IF(R$4&gt;=Staff!$I36,MIN(Staff!$J36,Staff!$L36),0),IF(Staff!$K36="Monthly",IF(R$4=Staff!$I36,MIN(Staff!$J36,Staff!$L36),IF(R$4&gt;Staff!$I36,MIN(Staff!$L36,Q40+Staff!$J36),0)),IF(Staff!$K36="Quarterly",IF(R$4=Staff!$I36,MIN(Staff!$J36,Staff!$L36),IF(R$4&gt;Staff!$I36,IFERROR(MIN(Staff!$L36,IF(ISNUMBER(O40),O40,0)+Staff!$J36),Staff!$J36),0)),IF(Staff!$K36="Annually",IF(R$4=Staff!$I36,MIN(Staff!$J36,Staff!$L36),IF(R$4&gt;Staff!$I36,IFERROR(MIN(Staff!$L36,F40+Staff!$J36),MIN(Staff!$J36,Staff!$L36)),0))))))</f>
        <v>0</v>
      </c>
      <c r="S40" s="567">
        <f>IF(Staff!$K36="Never",IF(S$4&gt;=Staff!$I36,MIN(Staff!$J36,Staff!$L36),0),IF(Staff!$K36="Monthly",IF(S$4=Staff!$I36,MIN(Staff!$J36,Staff!$L36),IF(S$4&gt;Staff!$I36,MIN(Staff!$L36,R40+Staff!$J36),0)),IF(Staff!$K36="Quarterly",IF(S$4=Staff!$I36,MIN(Staff!$J36,Staff!$L36),IF(S$4&gt;Staff!$I36,IFERROR(MIN(Staff!$L36,IF(ISNUMBER(P40),P40,0)+Staff!$J36),Staff!$J36),0)),IF(Staff!$K36="Annually",IF(S$4=Staff!$I36,MIN(Staff!$J36,Staff!$L36),IF(S$4&gt;Staff!$I36,IFERROR(MIN(Staff!$L36,G40+Staff!$J36),MIN(Staff!$J36,Staff!$L36)),0))))))</f>
        <v>0</v>
      </c>
      <c r="T40" s="567">
        <f>IF(Staff!$K36="Never",IF(T$4&gt;=Staff!$I36,MIN(Staff!$J36,Staff!$L36),0),IF(Staff!$K36="Monthly",IF(T$4=Staff!$I36,MIN(Staff!$J36,Staff!$L36),IF(T$4&gt;Staff!$I36,MIN(Staff!$L36,S40+Staff!$J36),0)),IF(Staff!$K36="Quarterly",IF(T$4=Staff!$I36,MIN(Staff!$J36,Staff!$L36),IF(T$4&gt;Staff!$I36,IFERROR(MIN(Staff!$L36,IF(ISNUMBER(Q40),Q40,0)+Staff!$J36),Staff!$J36),0)),IF(Staff!$K36="Annually",IF(T$4=Staff!$I36,MIN(Staff!$J36,Staff!$L36),IF(T$4&gt;Staff!$I36,IFERROR(MIN(Staff!$L36,H40+Staff!$J36),MIN(Staff!$J36,Staff!$L36)),0))))))</f>
        <v>0</v>
      </c>
      <c r="U40" s="567">
        <f>IF(Staff!$K36="Never",IF(U$4&gt;=Staff!$I36,MIN(Staff!$J36,Staff!$L36),0),IF(Staff!$K36="Monthly",IF(U$4=Staff!$I36,MIN(Staff!$J36,Staff!$L36),IF(U$4&gt;Staff!$I36,MIN(Staff!$L36,T40+Staff!$J36),0)),IF(Staff!$K36="Quarterly",IF(U$4=Staff!$I36,MIN(Staff!$J36,Staff!$L36),IF(U$4&gt;Staff!$I36,IFERROR(MIN(Staff!$L36,IF(ISNUMBER(R40),R40,0)+Staff!$J36),Staff!$J36),0)),IF(Staff!$K36="Annually",IF(U$4=Staff!$I36,MIN(Staff!$J36,Staff!$L36),IF(U$4&gt;Staff!$I36,IFERROR(MIN(Staff!$L36,I40+Staff!$J36),MIN(Staff!$J36,Staff!$L36)),0))))))</f>
        <v>0</v>
      </c>
      <c r="V40" s="567">
        <f>IF(Staff!$K36="Never",IF(V$4&gt;=Staff!$I36,MIN(Staff!$J36,Staff!$L36),0),IF(Staff!$K36="Monthly",IF(V$4=Staff!$I36,MIN(Staff!$J36,Staff!$L36),IF(V$4&gt;Staff!$I36,MIN(Staff!$L36,U40+Staff!$J36),0)),IF(Staff!$K36="Quarterly",IF(V$4=Staff!$I36,MIN(Staff!$J36,Staff!$L36),IF(V$4&gt;Staff!$I36,IFERROR(MIN(Staff!$L36,IF(ISNUMBER(S40),S40,0)+Staff!$J36),Staff!$J36),0)),IF(Staff!$K36="Annually",IF(V$4=Staff!$I36,MIN(Staff!$J36,Staff!$L36),IF(V$4&gt;Staff!$I36,IFERROR(MIN(Staff!$L36,J40+Staff!$J36),MIN(Staff!$J36,Staff!$L36)),0))))))</f>
        <v>0</v>
      </c>
      <c r="W40" s="567">
        <f>IF(Staff!$K36="Never",IF(W$4&gt;=Staff!$I36,MIN(Staff!$J36,Staff!$L36),0),IF(Staff!$K36="Monthly",IF(W$4=Staff!$I36,MIN(Staff!$J36,Staff!$L36),IF(W$4&gt;Staff!$I36,MIN(Staff!$L36,V40+Staff!$J36),0)),IF(Staff!$K36="Quarterly",IF(W$4=Staff!$I36,MIN(Staff!$J36,Staff!$L36),IF(W$4&gt;Staff!$I36,IFERROR(MIN(Staff!$L36,IF(ISNUMBER(T40),T40,0)+Staff!$J36),Staff!$J36),0)),IF(Staff!$K36="Annually",IF(W$4=Staff!$I36,MIN(Staff!$J36,Staff!$L36),IF(W$4&gt;Staff!$I36,IFERROR(MIN(Staff!$L36,K40+Staff!$J36),MIN(Staff!$J36,Staff!$L36)),0))))))</f>
        <v>0</v>
      </c>
      <c r="X40" s="567">
        <f>IF(Staff!$K36="Never",IF(X$4&gt;=Staff!$I36,MIN(Staff!$J36,Staff!$L36),0),IF(Staff!$K36="Monthly",IF(X$4=Staff!$I36,MIN(Staff!$J36,Staff!$L36),IF(X$4&gt;Staff!$I36,MIN(Staff!$L36,W40+Staff!$J36),0)),IF(Staff!$K36="Quarterly",IF(X$4=Staff!$I36,MIN(Staff!$J36,Staff!$L36),IF(X$4&gt;Staff!$I36,IFERROR(MIN(Staff!$L36,IF(ISNUMBER(U40),U40,0)+Staff!$J36),Staff!$J36),0)),IF(Staff!$K36="Annually",IF(X$4=Staff!$I36,MIN(Staff!$J36,Staff!$L36),IF(X$4&gt;Staff!$I36,IFERROR(MIN(Staff!$L36,L40+Staff!$J36),MIN(Staff!$J36,Staff!$L36)),0))))))</f>
        <v>0</v>
      </c>
      <c r="Y40" s="567">
        <f>IF(Staff!$K36="Never",IF(Y$4&gt;=Staff!$I36,MIN(Staff!$J36,Staff!$L36),0),IF(Staff!$K36="Monthly",IF(Y$4=Staff!$I36,MIN(Staff!$J36,Staff!$L36),IF(Y$4&gt;Staff!$I36,MIN(Staff!$L36,X40+Staff!$J36),0)),IF(Staff!$K36="Quarterly",IF(Y$4=Staff!$I36,MIN(Staff!$J36,Staff!$L36),IF(Y$4&gt;Staff!$I36,IFERROR(MIN(Staff!$L36,IF(ISNUMBER(V40),V40,0)+Staff!$J36),Staff!$J36),0)),IF(Staff!$K36="Annually",IF(Y$4=Staff!$I36,MIN(Staff!$J36,Staff!$L36),IF(Y$4&gt;Staff!$I36,IFERROR(MIN(Staff!$L36,M40+Staff!$J36),MIN(Staff!$J36,Staff!$L36)),0))))))</f>
        <v>0</v>
      </c>
      <c r="Z40" s="567">
        <f>IF(Staff!$K36="Never",IF(Z$4&gt;=Staff!$I36,MIN(Staff!$J36,Staff!$L36),0),IF(Staff!$K36="Monthly",IF(Z$4=Staff!$I36,MIN(Staff!$J36,Staff!$L36),IF(Z$4&gt;Staff!$I36,MIN(Staff!$L36,Y40+Staff!$J36),0)),IF(Staff!$K36="Quarterly",IF(Z$4=Staff!$I36,MIN(Staff!$J36,Staff!$L36),IF(Z$4&gt;Staff!$I36,IFERROR(MIN(Staff!$L36,IF(ISNUMBER(W40),W40,0)+Staff!$J36),Staff!$J36),0)),IF(Staff!$K36="Annually",IF(Z$4=Staff!$I36,MIN(Staff!$J36,Staff!$L36),IF(Z$4&gt;Staff!$I36,IFERROR(MIN(Staff!$L36,N40+Staff!$J36),MIN(Staff!$J36,Staff!$L36)),0))))))</f>
        <v>0</v>
      </c>
      <c r="AA40" s="567">
        <f>IF(Staff!$K36="Never",IF(AA$4&gt;=Staff!$I36,MIN(Staff!$J36,Staff!$L36),0),IF(Staff!$K36="Monthly",IF(AA$4=Staff!$I36,MIN(Staff!$J36,Staff!$L36),IF(AA$4&gt;Staff!$I36,MIN(Staff!$L36,Z40+Staff!$J36),0)),IF(Staff!$K36="Quarterly",IF(AA$4=Staff!$I36,MIN(Staff!$J36,Staff!$L36),IF(AA$4&gt;Staff!$I36,IFERROR(MIN(Staff!$L36,IF(ISNUMBER(X40),X40,0)+Staff!$J36),Staff!$J36),0)),IF(Staff!$K36="Annually",IF(AA$4=Staff!$I36,MIN(Staff!$J36,Staff!$L36),IF(AA$4&gt;Staff!$I36,IFERROR(MIN(Staff!$L36,O40+Staff!$J36),MIN(Staff!$J36,Staff!$L36)),0))))))</f>
        <v>0</v>
      </c>
      <c r="AB40" s="567">
        <f>IF(Staff!$K36="Never",IF(AB$4&gt;=Staff!$I36,MIN(Staff!$J36,Staff!$L36),0),IF(Staff!$K36="Monthly",IF(AB$4=Staff!$I36,MIN(Staff!$J36,Staff!$L36),IF(AB$4&gt;Staff!$I36,MIN(Staff!$L36,AA40+Staff!$J36),0)),IF(Staff!$K36="Quarterly",IF(AB$4=Staff!$I36,MIN(Staff!$J36,Staff!$L36),IF(AB$4&gt;Staff!$I36,IFERROR(MIN(Staff!$L36,IF(ISNUMBER(Y40),Y40,0)+Staff!$J36),Staff!$J36),0)),IF(Staff!$K36="Annually",IF(AB$4=Staff!$I36,MIN(Staff!$J36,Staff!$L36),IF(AB$4&gt;Staff!$I36,IFERROR(MIN(Staff!$L36,P40+Staff!$J36),MIN(Staff!$J36,Staff!$L36)),0))))))</f>
        <v>0</v>
      </c>
      <c r="AC40" s="567">
        <f>IF(Staff!$K36="Never",IF(AC$4&gt;=Staff!$I36,MIN(Staff!$J36,Staff!$L36),0),IF(Staff!$K36="Monthly",IF(AC$4=Staff!$I36,MIN(Staff!$J36,Staff!$L36),IF(AC$4&gt;Staff!$I36,MIN(Staff!$L36,AB40+Staff!$J36),0)),IF(Staff!$K36="Quarterly",IF(AC$4=Staff!$I36,MIN(Staff!$J36,Staff!$L36),IF(AC$4&gt;Staff!$I36,IFERROR(MIN(Staff!$L36,IF(ISNUMBER(Z40),Z40,0)+Staff!$J36),Staff!$J36),0)),IF(Staff!$K36="Annually",IF(AC$4=Staff!$I36,MIN(Staff!$J36,Staff!$L36),IF(AC$4&gt;Staff!$I36,IFERROR(MIN(Staff!$L36,Q40+Staff!$J36),MIN(Staff!$J36,Staff!$L36)),0))))))</f>
        <v>0</v>
      </c>
      <c r="AD40" s="567">
        <f>IF(Staff!$K36="Never",IF(AD$4&gt;=Staff!$I36,MIN(Staff!$J36,Staff!$L36),0),IF(Staff!$K36="Monthly",IF(AD$4=Staff!$I36,MIN(Staff!$J36,Staff!$L36),IF(AD$4&gt;Staff!$I36,MIN(Staff!$L36,AC40+Staff!$J36),0)),IF(Staff!$K36="Quarterly",IF(AD$4=Staff!$I36,MIN(Staff!$J36,Staff!$L36),IF(AD$4&gt;Staff!$I36,IFERROR(MIN(Staff!$L36,IF(ISNUMBER(AA40),AA40,0)+Staff!$J36),Staff!$J36),0)),IF(Staff!$K36="Annually",IF(AD$4=Staff!$I36,MIN(Staff!$J36,Staff!$L36),IF(AD$4&gt;Staff!$I36,IFERROR(MIN(Staff!$L36,R40+Staff!$J36),MIN(Staff!$J36,Staff!$L36)),0))))))</f>
        <v>0</v>
      </c>
      <c r="AE40" s="567">
        <f>IF(Staff!$K36="Never",IF(AE$4&gt;=Staff!$I36,MIN(Staff!$J36,Staff!$L36),0),IF(Staff!$K36="Monthly",IF(AE$4=Staff!$I36,MIN(Staff!$J36,Staff!$L36),IF(AE$4&gt;Staff!$I36,MIN(Staff!$L36,AD40+Staff!$J36),0)),IF(Staff!$K36="Quarterly",IF(AE$4=Staff!$I36,MIN(Staff!$J36,Staff!$L36),IF(AE$4&gt;Staff!$I36,IFERROR(MIN(Staff!$L36,IF(ISNUMBER(AB40),AB40,0)+Staff!$J36),Staff!$J36),0)),IF(Staff!$K36="Annually",IF(AE$4=Staff!$I36,MIN(Staff!$J36,Staff!$L36),IF(AE$4&gt;Staff!$I36,IFERROR(MIN(Staff!$L36,S40+Staff!$J36),MIN(Staff!$J36,Staff!$L36)),0))))))</f>
        <v>0</v>
      </c>
      <c r="AF40" s="567">
        <f>IF(Staff!$K36="Never",IF(AF$4&gt;=Staff!$I36,MIN(Staff!$J36,Staff!$L36),0),IF(Staff!$K36="Monthly",IF(AF$4=Staff!$I36,MIN(Staff!$J36,Staff!$L36),IF(AF$4&gt;Staff!$I36,MIN(Staff!$L36,AE40+Staff!$J36),0)),IF(Staff!$K36="Quarterly",IF(AF$4=Staff!$I36,MIN(Staff!$J36,Staff!$L36),IF(AF$4&gt;Staff!$I36,IFERROR(MIN(Staff!$L36,IF(ISNUMBER(AC40),AC40,0)+Staff!$J36),Staff!$J36),0)),IF(Staff!$K36="Annually",IF(AF$4=Staff!$I36,MIN(Staff!$J36,Staff!$L36),IF(AF$4&gt;Staff!$I36,IFERROR(MIN(Staff!$L36,T40+Staff!$J36),MIN(Staff!$J36,Staff!$L36)),0))))))</f>
        <v>0</v>
      </c>
      <c r="AG40" s="567">
        <f>IF(Staff!$K36="Never",IF(AG$4&gt;=Staff!$I36,MIN(Staff!$J36,Staff!$L36),0),IF(Staff!$K36="Monthly",IF(AG$4=Staff!$I36,MIN(Staff!$J36,Staff!$L36),IF(AG$4&gt;Staff!$I36,MIN(Staff!$L36,AF40+Staff!$J36),0)),IF(Staff!$K36="Quarterly",IF(AG$4=Staff!$I36,MIN(Staff!$J36,Staff!$L36),IF(AG$4&gt;Staff!$I36,IFERROR(MIN(Staff!$L36,IF(ISNUMBER(AD40),AD40,0)+Staff!$J36),Staff!$J36),0)),IF(Staff!$K36="Annually",IF(AG$4=Staff!$I36,MIN(Staff!$J36,Staff!$L36),IF(AG$4&gt;Staff!$I36,IFERROR(MIN(Staff!$L36,U40+Staff!$J36),MIN(Staff!$J36,Staff!$L36)),0))))))</f>
        <v>0</v>
      </c>
      <c r="AH40" s="567">
        <f>IF(Staff!$K36="Never",IF(AH$4&gt;=Staff!$I36,MIN(Staff!$J36,Staff!$L36),0),IF(Staff!$K36="Monthly",IF(AH$4=Staff!$I36,MIN(Staff!$J36,Staff!$L36),IF(AH$4&gt;Staff!$I36,MIN(Staff!$L36,AG40+Staff!$J36),0)),IF(Staff!$K36="Quarterly",IF(AH$4=Staff!$I36,MIN(Staff!$J36,Staff!$L36),IF(AH$4&gt;Staff!$I36,IFERROR(MIN(Staff!$L36,IF(ISNUMBER(AE40),AE40,0)+Staff!$J36),Staff!$J36),0)),IF(Staff!$K36="Annually",IF(AH$4=Staff!$I36,MIN(Staff!$J36,Staff!$L36),IF(AH$4&gt;Staff!$I36,IFERROR(MIN(Staff!$L36,V40+Staff!$J36),MIN(Staff!$J36,Staff!$L36)),0))))))</f>
        <v>0</v>
      </c>
      <c r="AI40" s="567">
        <f>IF(Staff!$K36="Never",IF(AI$4&gt;=Staff!$I36,MIN(Staff!$J36,Staff!$L36),0),IF(Staff!$K36="Monthly",IF(AI$4=Staff!$I36,MIN(Staff!$J36,Staff!$L36),IF(AI$4&gt;Staff!$I36,MIN(Staff!$L36,AH40+Staff!$J36),0)),IF(Staff!$K36="Quarterly",IF(AI$4=Staff!$I36,MIN(Staff!$J36,Staff!$L36),IF(AI$4&gt;Staff!$I36,IFERROR(MIN(Staff!$L36,IF(ISNUMBER(AF40),AF40,0)+Staff!$J36),Staff!$J36),0)),IF(Staff!$K36="Annually",IF(AI$4=Staff!$I36,MIN(Staff!$J36,Staff!$L36),IF(AI$4&gt;Staff!$I36,IFERROR(MIN(Staff!$L36,W40+Staff!$J36),MIN(Staff!$J36,Staff!$L36)),0))))))</f>
        <v>0</v>
      </c>
      <c r="AJ40" s="567">
        <f>IF(Staff!$K36="Never",IF(AJ$4&gt;=Staff!$I36,MIN(Staff!$J36,Staff!$L36),0),IF(Staff!$K36="Monthly",IF(AJ$4=Staff!$I36,MIN(Staff!$J36,Staff!$L36),IF(AJ$4&gt;Staff!$I36,MIN(Staff!$L36,AI40+Staff!$J36),0)),IF(Staff!$K36="Quarterly",IF(AJ$4=Staff!$I36,MIN(Staff!$J36,Staff!$L36),IF(AJ$4&gt;Staff!$I36,IFERROR(MIN(Staff!$L36,IF(ISNUMBER(AG40),AG40,0)+Staff!$J36),Staff!$J36),0)),IF(Staff!$K36="Annually",IF(AJ$4=Staff!$I36,MIN(Staff!$J36,Staff!$L36),IF(AJ$4&gt;Staff!$I36,IFERROR(MIN(Staff!$L36,X40+Staff!$J36),MIN(Staff!$J36,Staff!$L36)),0))))))</f>
        <v>0</v>
      </c>
      <c r="AK40" s="567">
        <f>IF(Staff!$K36="Never",IF(AK$4&gt;=Staff!$I36,MIN(Staff!$J36,Staff!$L36),0),IF(Staff!$K36="Monthly",IF(AK$4=Staff!$I36,MIN(Staff!$J36,Staff!$L36),IF(AK$4&gt;Staff!$I36,MIN(Staff!$L36,AJ40+Staff!$J36),0)),IF(Staff!$K36="Quarterly",IF(AK$4=Staff!$I36,MIN(Staff!$J36,Staff!$L36),IF(AK$4&gt;Staff!$I36,IFERROR(MIN(Staff!$L36,IF(ISNUMBER(AH40),AH40,0)+Staff!$J36),Staff!$J36),0)),IF(Staff!$K36="Annually",IF(AK$4=Staff!$I36,MIN(Staff!$J36,Staff!$L36),IF(AK$4&gt;Staff!$I36,IFERROR(MIN(Staff!$L36,Y40+Staff!$J36),MIN(Staff!$J36,Staff!$L36)),0))))))</f>
        <v>0</v>
      </c>
      <c r="AL40" s="567">
        <f>IF(Staff!$K36="Never",IF(AL$4&gt;=Staff!$I36,MIN(Staff!$J36,Staff!$L36),0),IF(Staff!$K36="Monthly",IF(AL$4=Staff!$I36,MIN(Staff!$J36,Staff!$L36),IF(AL$4&gt;Staff!$I36,MIN(Staff!$L36,AK40+Staff!$J36),0)),IF(Staff!$K36="Quarterly",IF(AL$4=Staff!$I36,MIN(Staff!$J36,Staff!$L36),IF(AL$4&gt;Staff!$I36,IFERROR(MIN(Staff!$L36,IF(ISNUMBER(AI40),AI40,0)+Staff!$J36),Staff!$J36),0)),IF(Staff!$K36="Annually",IF(AL$4=Staff!$I36,MIN(Staff!$J36,Staff!$L36),IF(AL$4&gt;Staff!$I36,IFERROR(MIN(Staff!$L36,Z40+Staff!$J36),MIN(Staff!$J36,Staff!$L36)),0))))))</f>
        <v>0</v>
      </c>
      <c r="AM40" s="567">
        <f>IF(Staff!$K36="Never",IF(AM$4&gt;=Staff!$I36,MIN(Staff!$J36,Staff!$L36),0),IF(Staff!$K36="Monthly",IF(AM$4=Staff!$I36,MIN(Staff!$J36,Staff!$L36),IF(AM$4&gt;Staff!$I36,MIN(Staff!$L36,AL40+Staff!$J36),0)),IF(Staff!$K36="Quarterly",IF(AM$4=Staff!$I36,MIN(Staff!$J36,Staff!$L36),IF(AM$4&gt;Staff!$I36,IFERROR(MIN(Staff!$L36,IF(ISNUMBER(AJ40),AJ40,0)+Staff!$J36),Staff!$J36),0)),IF(Staff!$K36="Annually",IF(AM$4=Staff!$I36,MIN(Staff!$J36,Staff!$L36),IF(AM$4&gt;Staff!$I36,IFERROR(MIN(Staff!$L36,AA40+Staff!$J36),MIN(Staff!$J36,Staff!$L36)),0))))))</f>
        <v>0</v>
      </c>
      <c r="AN40" s="567">
        <f>IF(Staff!$K36="Never",IF(AN$4&gt;=Staff!$I36,MIN(Staff!$J36,Staff!$L36),0),IF(Staff!$K36="Monthly",IF(AN$4=Staff!$I36,MIN(Staff!$J36,Staff!$L36),IF(AN$4&gt;Staff!$I36,MIN(Staff!$L36,AM40+Staff!$J36),0)),IF(Staff!$K36="Quarterly",IF(AN$4=Staff!$I36,MIN(Staff!$J36,Staff!$L36),IF(AN$4&gt;Staff!$I36,IFERROR(MIN(Staff!$L36,IF(ISNUMBER(AK40),AK40,0)+Staff!$J36),Staff!$J36),0)),IF(Staff!$K36="Annually",IF(AN$4=Staff!$I36,MIN(Staff!$J36,Staff!$L36),IF(AN$4&gt;Staff!$I36,IFERROR(MIN(Staff!$L36,AB40+Staff!$J36),MIN(Staff!$J36,Staff!$L36)),0))))))</f>
        <v>0</v>
      </c>
      <c r="AO40" s="567">
        <f>IF(Staff!$K36="Never",IF(AO$4&gt;=Staff!$I36,MIN(Staff!$J36,Staff!$L36),0),IF(Staff!$K36="Monthly",IF(AO$4=Staff!$I36,MIN(Staff!$J36,Staff!$L36),IF(AO$4&gt;Staff!$I36,MIN(Staff!$L36,AN40+Staff!$J36),0)),IF(Staff!$K36="Quarterly",IF(AO$4=Staff!$I36,MIN(Staff!$J36,Staff!$L36),IF(AO$4&gt;Staff!$I36,IFERROR(MIN(Staff!$L36,IF(ISNUMBER(AL40),AL40,0)+Staff!$J36),Staff!$J36),0)),IF(Staff!$K36="Annually",IF(AO$4=Staff!$I36,MIN(Staff!$J36,Staff!$L36),IF(AO$4&gt;Staff!$I36,IFERROR(MIN(Staff!$L36,AC40+Staff!$J36),MIN(Staff!$J36,Staff!$L36)),0))))))</f>
        <v>0</v>
      </c>
      <c r="AP40" s="567">
        <f>IF(Staff!$K36="Never",IF(AP$4&gt;=Staff!$I36,MIN(Staff!$J36,Staff!$L36),0),IF(Staff!$K36="Monthly",IF(AP$4=Staff!$I36,MIN(Staff!$J36,Staff!$L36),IF(AP$4&gt;Staff!$I36,MIN(Staff!$L36,AO40+Staff!$J36),0)),IF(Staff!$K36="Quarterly",IF(AP$4=Staff!$I36,MIN(Staff!$J36,Staff!$L36),IF(AP$4&gt;Staff!$I36,IFERROR(MIN(Staff!$L36,IF(ISNUMBER(AM40),AM40,0)+Staff!$J36),Staff!$J36),0)),IF(Staff!$K36="Annually",IF(AP$4=Staff!$I36,MIN(Staff!$J36,Staff!$L36),IF(AP$4&gt;Staff!$I36,IFERROR(MIN(Staff!$L36,AD40+Staff!$J36),MIN(Staff!$J36,Staff!$L36)),0))))))</f>
        <v>0</v>
      </c>
      <c r="AQ40" s="567">
        <f>IF(Staff!$K36="Never",IF(AQ$4&gt;=Staff!$I36,MIN(Staff!$J36,Staff!$L36),0),IF(Staff!$K36="Monthly",IF(AQ$4=Staff!$I36,MIN(Staff!$J36,Staff!$L36),IF(AQ$4&gt;Staff!$I36,MIN(Staff!$L36,AP40+Staff!$J36),0)),IF(Staff!$K36="Quarterly",IF(AQ$4=Staff!$I36,MIN(Staff!$J36,Staff!$L36),IF(AQ$4&gt;Staff!$I36,IFERROR(MIN(Staff!$L36,IF(ISNUMBER(AN40),AN40,0)+Staff!$J36),Staff!$J36),0)),IF(Staff!$K36="Annually",IF(AQ$4=Staff!$I36,MIN(Staff!$J36,Staff!$L36),IF(AQ$4&gt;Staff!$I36,IFERROR(MIN(Staff!$L36,AE40+Staff!$J36),MIN(Staff!$J36,Staff!$L36)),0))))))</f>
        <v>0</v>
      </c>
      <c r="AR40" s="567">
        <f>IF(Staff!$K36="Never",IF(AR$4&gt;=Staff!$I36,MIN(Staff!$J36,Staff!$L36),0),IF(Staff!$K36="Monthly",IF(AR$4=Staff!$I36,MIN(Staff!$J36,Staff!$L36),IF(AR$4&gt;Staff!$I36,MIN(Staff!$L36,AQ40+Staff!$J36),0)),IF(Staff!$K36="Quarterly",IF(AR$4=Staff!$I36,MIN(Staff!$J36,Staff!$L36),IF(AR$4&gt;Staff!$I36,IFERROR(MIN(Staff!$L36,IF(ISNUMBER(AO40),AO40,0)+Staff!$J36),Staff!$J36),0)),IF(Staff!$K36="Annually",IF(AR$4=Staff!$I36,MIN(Staff!$J36,Staff!$L36),IF(AR$4&gt;Staff!$I36,IFERROR(MIN(Staff!$L36,AF40+Staff!$J36),MIN(Staff!$J36,Staff!$L36)),0))))))</f>
        <v>0</v>
      </c>
      <c r="AS40" s="567">
        <f>IF(Staff!$K36="Never",IF(AS$4&gt;=Staff!$I36,MIN(Staff!$J36,Staff!$L36),0),IF(Staff!$K36="Monthly",IF(AS$4=Staff!$I36,MIN(Staff!$J36,Staff!$L36),IF(AS$4&gt;Staff!$I36,MIN(Staff!$L36,AR40+Staff!$J36),0)),IF(Staff!$K36="Quarterly",IF(AS$4=Staff!$I36,MIN(Staff!$J36,Staff!$L36),IF(AS$4&gt;Staff!$I36,IFERROR(MIN(Staff!$L36,IF(ISNUMBER(AP40),AP40,0)+Staff!$J36),Staff!$J36),0)),IF(Staff!$K36="Annually",IF(AS$4=Staff!$I36,MIN(Staff!$J36,Staff!$L36),IF(AS$4&gt;Staff!$I36,IFERROR(MIN(Staff!$L36,AG40+Staff!$J36),MIN(Staff!$J36,Staff!$L36)),0))))))</f>
        <v>0</v>
      </c>
      <c r="AT40" s="567">
        <f>IF(Staff!$K36="Never",IF(AT$4&gt;=Staff!$I36,MIN(Staff!$J36,Staff!$L36),0),IF(Staff!$K36="Monthly",IF(AT$4=Staff!$I36,MIN(Staff!$J36,Staff!$L36),IF(AT$4&gt;Staff!$I36,MIN(Staff!$L36,AS40+Staff!$J36),0)),IF(Staff!$K36="Quarterly",IF(AT$4=Staff!$I36,MIN(Staff!$J36,Staff!$L36),IF(AT$4&gt;Staff!$I36,IFERROR(MIN(Staff!$L36,IF(ISNUMBER(AQ40),AQ40,0)+Staff!$J36),Staff!$J36),0)),IF(Staff!$K36="Annually",IF(AT$4=Staff!$I36,MIN(Staff!$J36,Staff!$L36),IF(AT$4&gt;Staff!$I36,IFERROR(MIN(Staff!$L36,AH40+Staff!$J36),MIN(Staff!$J36,Staff!$L36)),0))))))</f>
        <v>0</v>
      </c>
      <c r="AU40" s="567">
        <f>IF(Staff!$K36="Never",IF(AU$4&gt;=Staff!$I36,MIN(Staff!$J36,Staff!$L36),0),IF(Staff!$K36="Monthly",IF(AU$4=Staff!$I36,MIN(Staff!$J36,Staff!$L36),IF(AU$4&gt;Staff!$I36,MIN(Staff!$L36,AT40+Staff!$J36),0)),IF(Staff!$K36="Quarterly",IF(AU$4=Staff!$I36,MIN(Staff!$J36,Staff!$L36),IF(AU$4&gt;Staff!$I36,IFERROR(MIN(Staff!$L36,IF(ISNUMBER(AR40),AR40,0)+Staff!$J36),Staff!$J36),0)),IF(Staff!$K36="Annually",IF(AU$4=Staff!$I36,MIN(Staff!$J36,Staff!$L36),IF(AU$4&gt;Staff!$I36,IFERROR(MIN(Staff!$L36,AI40+Staff!$J36),MIN(Staff!$J36,Staff!$L36)),0))))))</f>
        <v>0</v>
      </c>
      <c r="AV40" s="567">
        <f>IF(Staff!$K36="Never",IF(AV$4&gt;=Staff!$I36,MIN(Staff!$J36,Staff!$L36),0),IF(Staff!$K36="Monthly",IF(AV$4=Staff!$I36,MIN(Staff!$J36,Staff!$L36),IF(AV$4&gt;Staff!$I36,MIN(Staff!$L36,AU40+Staff!$J36),0)),IF(Staff!$K36="Quarterly",IF(AV$4=Staff!$I36,MIN(Staff!$J36,Staff!$L36),IF(AV$4&gt;Staff!$I36,IFERROR(MIN(Staff!$L36,IF(ISNUMBER(AS40),AS40,0)+Staff!$J36),Staff!$J36),0)),IF(Staff!$K36="Annually",IF(AV$4=Staff!$I36,MIN(Staff!$J36,Staff!$L36),IF(AV$4&gt;Staff!$I36,IFERROR(MIN(Staff!$L36,AJ40+Staff!$J36),MIN(Staff!$J36,Staff!$L36)),0))))))</f>
        <v>0</v>
      </c>
      <c r="AW40" s="567">
        <f>IF(Staff!$K36="Never",IF(AW$4&gt;=Staff!$I36,MIN(Staff!$J36,Staff!$L36),0),IF(Staff!$K36="Monthly",IF(AW$4=Staff!$I36,MIN(Staff!$J36,Staff!$L36),IF(AW$4&gt;Staff!$I36,MIN(Staff!$L36,AV40+Staff!$J36),0)),IF(Staff!$K36="Quarterly",IF(AW$4=Staff!$I36,MIN(Staff!$J36,Staff!$L36),IF(AW$4&gt;Staff!$I36,IFERROR(MIN(Staff!$L36,IF(ISNUMBER(AT40),AT40,0)+Staff!$J36),Staff!$J36),0)),IF(Staff!$K36="Annually",IF(AW$4=Staff!$I36,MIN(Staff!$J36,Staff!$L36),IF(AW$4&gt;Staff!$I36,IFERROR(MIN(Staff!$L36,AK40+Staff!$J36),MIN(Staff!$J36,Staff!$L36)),0))))))</f>
        <v>0</v>
      </c>
      <c r="AX40" s="567">
        <f>IF(Staff!$K36="Never",IF(AX$4&gt;=Staff!$I36,MIN(Staff!$J36,Staff!$L36),0),IF(Staff!$K36="Monthly",IF(AX$4=Staff!$I36,MIN(Staff!$J36,Staff!$L36),IF(AX$4&gt;Staff!$I36,MIN(Staff!$L36,AW40+Staff!$J36),0)),IF(Staff!$K36="Quarterly",IF(AX$4=Staff!$I36,MIN(Staff!$J36,Staff!$L36),IF(AX$4&gt;Staff!$I36,IFERROR(MIN(Staff!$L36,IF(ISNUMBER(AU40),AU40,0)+Staff!$J36),Staff!$J36),0)),IF(Staff!$K36="Annually",IF(AX$4=Staff!$I36,MIN(Staff!$J36,Staff!$L36),IF(AX$4&gt;Staff!$I36,IFERROR(MIN(Staff!$L36,AL40+Staff!$J36),MIN(Staff!$J36,Staff!$L36)),0))))))</f>
        <v>0</v>
      </c>
      <c r="AY40" s="567">
        <f>IF(Staff!$K36="Never",IF(AY$4&gt;=Staff!$I36,MIN(Staff!$J36,Staff!$L36),0),IF(Staff!$K36="Monthly",IF(AY$4=Staff!$I36,MIN(Staff!$J36,Staff!$L36),IF(AY$4&gt;Staff!$I36,MIN(Staff!$L36,AX40+Staff!$J36),0)),IF(Staff!$K36="Quarterly",IF(AY$4=Staff!$I36,MIN(Staff!$J36,Staff!$L36),IF(AY$4&gt;Staff!$I36,IFERROR(MIN(Staff!$L36,IF(ISNUMBER(AV40),AV40,0)+Staff!$J36),Staff!$J36),0)),IF(Staff!$K36="Annually",IF(AY$4=Staff!$I36,MIN(Staff!$J36,Staff!$L36),IF(AY$4&gt;Staff!$I36,IFERROR(MIN(Staff!$L36,AM40+Staff!$J36),MIN(Staff!$J36,Staff!$L36)),0))))))</f>
        <v>0</v>
      </c>
      <c r="AZ40" s="567">
        <f>IF(Staff!$K36="Never",IF(AZ$4&gt;=Staff!$I36,MIN(Staff!$J36,Staff!$L36),0),IF(Staff!$K36="Monthly",IF(AZ$4=Staff!$I36,MIN(Staff!$J36,Staff!$L36),IF(AZ$4&gt;Staff!$I36,MIN(Staff!$L36,AY40+Staff!$J36),0)),IF(Staff!$K36="Quarterly",IF(AZ$4=Staff!$I36,MIN(Staff!$J36,Staff!$L36),IF(AZ$4&gt;Staff!$I36,IFERROR(MIN(Staff!$L36,IF(ISNUMBER(AW40),AW40,0)+Staff!$J36),Staff!$J36),0)),IF(Staff!$K36="Annually",IF(AZ$4=Staff!$I36,MIN(Staff!$J36,Staff!$L36),IF(AZ$4&gt;Staff!$I36,IFERROR(MIN(Staff!$L36,AN40+Staff!$J36),MIN(Staff!$J36,Staff!$L36)),0))))))</f>
        <v>0</v>
      </c>
      <c r="BA40" s="567">
        <f>IF(Staff!$K36="Never",IF(BA$4&gt;=Staff!$I36,MIN(Staff!$J36,Staff!$L36),0),IF(Staff!$K36="Monthly",IF(BA$4=Staff!$I36,MIN(Staff!$J36,Staff!$L36),IF(BA$4&gt;Staff!$I36,MIN(Staff!$L36,AZ40+Staff!$J36),0)),IF(Staff!$K36="Quarterly",IF(BA$4=Staff!$I36,MIN(Staff!$J36,Staff!$L36),IF(BA$4&gt;Staff!$I36,IFERROR(MIN(Staff!$L36,IF(ISNUMBER(AX40),AX40,0)+Staff!$J36),Staff!$J36),0)),IF(Staff!$K36="Annually",IF(BA$4=Staff!$I36,MIN(Staff!$J36,Staff!$L36),IF(BA$4&gt;Staff!$I36,IFERROR(MIN(Staff!$L36,AO40+Staff!$J36),MIN(Staff!$J36,Staff!$L36)),0))))))</f>
        <v>0</v>
      </c>
      <c r="BB40" s="567">
        <f>IF(Staff!$K36="Never",IF(BB$4&gt;=Staff!$I36,MIN(Staff!$J36,Staff!$L36),0),IF(Staff!$K36="Monthly",IF(BB$4=Staff!$I36,MIN(Staff!$J36,Staff!$L36),IF(BB$4&gt;Staff!$I36,MIN(Staff!$L36,BA40+Staff!$J36),0)),IF(Staff!$K36="Quarterly",IF(BB$4=Staff!$I36,MIN(Staff!$J36,Staff!$L36),IF(BB$4&gt;Staff!$I36,IFERROR(MIN(Staff!$L36,IF(ISNUMBER(AY40),AY40,0)+Staff!$J36),Staff!$J36),0)),IF(Staff!$K36="Annually",IF(BB$4=Staff!$I36,MIN(Staff!$J36,Staff!$L36),IF(BB$4&gt;Staff!$I36,IFERROR(MIN(Staff!$L36,AP40+Staff!$J36),MIN(Staff!$J36,Staff!$L36)),0))))))</f>
        <v>0</v>
      </c>
      <c r="BC40" s="567">
        <f>IF(Staff!$K36="Never",IF(BC$4&gt;=Staff!$I36,MIN(Staff!$J36,Staff!$L36),0),IF(Staff!$K36="Monthly",IF(BC$4=Staff!$I36,MIN(Staff!$J36,Staff!$L36),IF(BC$4&gt;Staff!$I36,MIN(Staff!$L36,BB40+Staff!$J36),0)),IF(Staff!$K36="Quarterly",IF(BC$4=Staff!$I36,MIN(Staff!$J36,Staff!$L36),IF(BC$4&gt;Staff!$I36,IFERROR(MIN(Staff!$L36,IF(ISNUMBER(AZ40),AZ40,0)+Staff!$J36),Staff!$J36),0)),IF(Staff!$K36="Annually",IF(BC$4=Staff!$I36,MIN(Staff!$J36,Staff!$L36),IF(BC$4&gt;Staff!$I36,IFERROR(MIN(Staff!$L36,AQ40+Staff!$J36),MIN(Staff!$J36,Staff!$L36)),0))))))</f>
        <v>0</v>
      </c>
      <c r="BD40" s="567">
        <f>IF(Staff!$K36="Never",IF(BD$4&gt;=Staff!$I36,MIN(Staff!$J36,Staff!$L36),0),IF(Staff!$K36="Monthly",IF(BD$4=Staff!$I36,MIN(Staff!$J36,Staff!$L36),IF(BD$4&gt;Staff!$I36,MIN(Staff!$L36,BC40+Staff!$J36),0)),IF(Staff!$K36="Quarterly",IF(BD$4=Staff!$I36,MIN(Staff!$J36,Staff!$L36),IF(BD$4&gt;Staff!$I36,IFERROR(MIN(Staff!$L36,IF(ISNUMBER(BA40),BA40,0)+Staff!$J36),Staff!$J36),0)),IF(Staff!$K36="Annually",IF(BD$4=Staff!$I36,MIN(Staff!$J36,Staff!$L36),IF(BD$4&gt;Staff!$I36,IFERROR(MIN(Staff!$L36,AR40+Staff!$J36),MIN(Staff!$J36,Staff!$L36)),0))))))</f>
        <v>0</v>
      </c>
      <c r="BE40" s="567">
        <f>IF(Staff!$K36="Never",IF(BE$4&gt;=Staff!$I36,MIN(Staff!$J36,Staff!$L36),0),IF(Staff!$K36="Monthly",IF(BE$4=Staff!$I36,MIN(Staff!$J36,Staff!$L36),IF(BE$4&gt;Staff!$I36,MIN(Staff!$L36,BD40+Staff!$J36),0)),IF(Staff!$K36="Quarterly",IF(BE$4=Staff!$I36,MIN(Staff!$J36,Staff!$L36),IF(BE$4&gt;Staff!$I36,IFERROR(MIN(Staff!$L36,IF(ISNUMBER(BB40),BB40,0)+Staff!$J36),Staff!$J36),0)),IF(Staff!$K36="Annually",IF(BE$4=Staff!$I36,MIN(Staff!$J36,Staff!$L36),IF(BE$4&gt;Staff!$I36,IFERROR(MIN(Staff!$L36,AS40+Staff!$J36),MIN(Staff!$J36,Staff!$L36)),0))))))</f>
        <v>0</v>
      </c>
      <c r="BF40" s="567">
        <f>IF(Staff!$K36="Never",IF(BF$4&gt;=Staff!$I36,MIN(Staff!$J36,Staff!$L36),0),IF(Staff!$K36="Monthly",IF(BF$4=Staff!$I36,MIN(Staff!$J36,Staff!$L36),IF(BF$4&gt;Staff!$I36,MIN(Staff!$L36,BE40+Staff!$J36),0)),IF(Staff!$K36="Quarterly",IF(BF$4=Staff!$I36,MIN(Staff!$J36,Staff!$L36),IF(BF$4&gt;Staff!$I36,IFERROR(MIN(Staff!$L36,IF(ISNUMBER(BC40),BC40,0)+Staff!$J36),Staff!$J36),0)),IF(Staff!$K36="Annually",IF(BF$4=Staff!$I36,MIN(Staff!$J36,Staff!$L36),IF(BF$4&gt;Staff!$I36,IFERROR(MIN(Staff!$L36,AT40+Staff!$J36),MIN(Staff!$J36,Staff!$L36)),0))))))</f>
        <v>0</v>
      </c>
      <c r="BG40" s="567">
        <f>IF(Staff!$K36="Never",IF(BG$4&gt;=Staff!$I36,MIN(Staff!$J36,Staff!$L36),0),IF(Staff!$K36="Monthly",IF(BG$4=Staff!$I36,MIN(Staff!$J36,Staff!$L36),IF(BG$4&gt;Staff!$I36,MIN(Staff!$L36,BF40+Staff!$J36),0)),IF(Staff!$K36="Quarterly",IF(BG$4=Staff!$I36,MIN(Staff!$J36,Staff!$L36),IF(BG$4&gt;Staff!$I36,IFERROR(MIN(Staff!$L36,IF(ISNUMBER(BD40),BD40,0)+Staff!$J36),Staff!$J36),0)),IF(Staff!$K36="Annually",IF(BG$4=Staff!$I36,MIN(Staff!$J36,Staff!$L36),IF(BG$4&gt;Staff!$I36,IFERROR(MIN(Staff!$L36,AU40+Staff!$J36),MIN(Staff!$J36,Staff!$L36)),0))))))</f>
        <v>0</v>
      </c>
      <c r="BH40" s="567">
        <f>IF(Staff!$K36="Never",IF(BH$4&gt;=Staff!$I36,MIN(Staff!$J36,Staff!$L36),0),IF(Staff!$K36="Monthly",IF(BH$4=Staff!$I36,MIN(Staff!$J36,Staff!$L36),IF(BH$4&gt;Staff!$I36,MIN(Staff!$L36,BG40+Staff!$J36),0)),IF(Staff!$K36="Quarterly",IF(BH$4=Staff!$I36,MIN(Staff!$J36,Staff!$L36),IF(BH$4&gt;Staff!$I36,IFERROR(MIN(Staff!$L36,IF(ISNUMBER(BE40),BE40,0)+Staff!$J36),Staff!$J36),0)),IF(Staff!$K36="Annually",IF(BH$4=Staff!$I36,MIN(Staff!$J36,Staff!$L36),IF(BH$4&gt;Staff!$I36,IFERROR(MIN(Staff!$L36,AV40+Staff!$J36),MIN(Staff!$J36,Staff!$L36)),0))))))</f>
        <v>0</v>
      </c>
      <c r="BI40" s="567">
        <f>IF(Staff!$K36="Never",IF(BI$4&gt;=Staff!$I36,MIN(Staff!$J36,Staff!$L36),0),IF(Staff!$K36="Monthly",IF(BI$4=Staff!$I36,MIN(Staff!$J36,Staff!$L36),IF(BI$4&gt;Staff!$I36,MIN(Staff!$L36,BH40+Staff!$J36),0)),IF(Staff!$K36="Quarterly",IF(BI$4=Staff!$I36,MIN(Staff!$J36,Staff!$L36),IF(BI$4&gt;Staff!$I36,IFERROR(MIN(Staff!$L36,IF(ISNUMBER(BF40),BF40,0)+Staff!$J36),Staff!$J36),0)),IF(Staff!$K36="Annually",IF(BI$4=Staff!$I36,MIN(Staff!$J36,Staff!$L36),IF(BI$4&gt;Staff!$I36,IFERROR(MIN(Staff!$L36,AW40+Staff!$J36),MIN(Staff!$J36,Staff!$L36)),0))))))</f>
        <v>0</v>
      </c>
      <c r="BJ40" s="567">
        <f>IF(Staff!$K36="Never",IF(BJ$4&gt;=Staff!$I36,MIN(Staff!$J36,Staff!$L36),0),IF(Staff!$K36="Monthly",IF(BJ$4=Staff!$I36,MIN(Staff!$J36,Staff!$L36),IF(BJ$4&gt;Staff!$I36,MIN(Staff!$L36,BI40+Staff!$J36),0)),IF(Staff!$K36="Quarterly",IF(BJ$4=Staff!$I36,MIN(Staff!$J36,Staff!$L36),IF(BJ$4&gt;Staff!$I36,IFERROR(MIN(Staff!$L36,IF(ISNUMBER(BG40),BG40,0)+Staff!$J36),Staff!$J36),0)),IF(Staff!$K36="Annually",IF(BJ$4=Staff!$I36,MIN(Staff!$J36,Staff!$L36),IF(BJ$4&gt;Staff!$I36,IFERROR(MIN(Staff!$L36,AX40+Staff!$J36),MIN(Staff!$J36,Staff!$L36)),0))))))</f>
        <v>0</v>
      </c>
      <c r="BK40" s="567">
        <f>IF(Staff!$K36="Never",IF(BK$4&gt;=Staff!$I36,MIN(Staff!$J36,Staff!$L36),0),IF(Staff!$K36="Monthly",IF(BK$4=Staff!$I36,MIN(Staff!$J36,Staff!$L36),IF(BK$4&gt;Staff!$I36,MIN(Staff!$L36,BJ40+Staff!$J36),0)),IF(Staff!$K36="Quarterly",IF(BK$4=Staff!$I36,MIN(Staff!$J36,Staff!$L36),IF(BK$4&gt;Staff!$I36,IFERROR(MIN(Staff!$L36,IF(ISNUMBER(BH40),BH40,0)+Staff!$J36),Staff!$J36),0)),IF(Staff!$K36="Annually",IF(BK$4=Staff!$I36,MIN(Staff!$J36,Staff!$L36),IF(BK$4&gt;Staff!$I36,IFERROR(MIN(Staff!$L36,AY40+Staff!$J36),MIN(Staff!$J36,Staff!$L36)),0))))))</f>
        <v>0</v>
      </c>
      <c r="BL40" s="567">
        <f>IF(Staff!$K36="Never",IF(BL$4&gt;=Staff!$I36,MIN(Staff!$J36,Staff!$L36),0),IF(Staff!$K36="Monthly",IF(BL$4=Staff!$I36,MIN(Staff!$J36,Staff!$L36),IF(BL$4&gt;Staff!$I36,MIN(Staff!$L36,BK40+Staff!$J36),0)),IF(Staff!$K36="Quarterly",IF(BL$4=Staff!$I36,MIN(Staff!$J36,Staff!$L36),IF(BL$4&gt;Staff!$I36,IFERROR(MIN(Staff!$L36,IF(ISNUMBER(BI40),BI40,0)+Staff!$J36),Staff!$J36),0)),IF(Staff!$K36="Annually",IF(BL$4=Staff!$I36,MIN(Staff!$J36,Staff!$L36),IF(BL$4&gt;Staff!$I36,IFERROR(MIN(Staff!$L36,AZ40+Staff!$J36),MIN(Staff!$J36,Staff!$L36)),0))))))</f>
        <v>0</v>
      </c>
      <c r="BM40" s="567">
        <f>IF(Staff!$K36="Never",IF(BM$4&gt;=Staff!$I36,MIN(Staff!$J36,Staff!$L36),0),IF(Staff!$K36="Monthly",IF(BM$4=Staff!$I36,MIN(Staff!$J36,Staff!$L36),IF(BM$4&gt;Staff!$I36,MIN(Staff!$L36,BL40+Staff!$J36),0)),IF(Staff!$K36="Quarterly",IF(BM$4=Staff!$I36,MIN(Staff!$J36,Staff!$L36),IF(BM$4&gt;Staff!$I36,IFERROR(MIN(Staff!$L36,IF(ISNUMBER(BJ40),BJ40,0)+Staff!$J36),Staff!$J36),0)),IF(Staff!$K36="Annually",IF(BM$4=Staff!$I36,MIN(Staff!$J36,Staff!$L36),IF(BM$4&gt;Staff!$I36,IFERROR(MIN(Staff!$L36,BA40+Staff!$J36),MIN(Staff!$J36,Staff!$L36)),0))))))</f>
        <v>0</v>
      </c>
      <c r="BN40" s="567">
        <f>IF(Staff!$K36="Never",IF(BN$4&gt;=Staff!$I36,MIN(Staff!$J36,Staff!$L36),0),IF(Staff!$K36="Monthly",IF(BN$4=Staff!$I36,MIN(Staff!$J36,Staff!$L36),IF(BN$4&gt;Staff!$I36,MIN(Staff!$L36,BM40+Staff!$J36),0)),IF(Staff!$K36="Quarterly",IF(BN$4=Staff!$I36,MIN(Staff!$J36,Staff!$L36),IF(BN$4&gt;Staff!$I36,IFERROR(MIN(Staff!$L36,IF(ISNUMBER(BK40),BK40,0)+Staff!$J36),Staff!$J36),0)),IF(Staff!$K36="Annually",IF(BN$4=Staff!$I36,MIN(Staff!$J36,Staff!$L36),IF(BN$4&gt;Staff!$I36,IFERROR(MIN(Staff!$L36,BB40+Staff!$J36),MIN(Staff!$J36,Staff!$L36)),0))))))</f>
        <v>0</v>
      </c>
      <c r="BO40" s="567">
        <f>IF(Staff!$K36="Never",IF(BO$4&gt;=Staff!$I36,MIN(Staff!$J36,Staff!$L36),0),IF(Staff!$K36="Monthly",IF(BO$4=Staff!$I36,MIN(Staff!$J36,Staff!$L36),IF(BO$4&gt;Staff!$I36,MIN(Staff!$L36,BN40+Staff!$J36),0)),IF(Staff!$K36="Quarterly",IF(BO$4=Staff!$I36,MIN(Staff!$J36,Staff!$L36),IF(BO$4&gt;Staff!$I36,IFERROR(MIN(Staff!$L36,IF(ISNUMBER(BL40),BL40,0)+Staff!$J36),Staff!$J36),0)),IF(Staff!$K36="Annually",IF(BO$4=Staff!$I36,MIN(Staff!$J36,Staff!$L36),IF(BO$4&gt;Staff!$I36,IFERROR(MIN(Staff!$L36,BC40+Staff!$J36),MIN(Staff!$J36,Staff!$L36)),0))))))</f>
        <v>0</v>
      </c>
      <c r="BP40" s="567">
        <f>IF(Staff!$K36="Never",IF(BP$4&gt;=Staff!$I36,MIN(Staff!$J36,Staff!$L36),0),IF(Staff!$K36="Monthly",IF(BP$4=Staff!$I36,MIN(Staff!$J36,Staff!$L36),IF(BP$4&gt;Staff!$I36,MIN(Staff!$L36,BO40+Staff!$J36),0)),IF(Staff!$K36="Quarterly",IF(BP$4=Staff!$I36,MIN(Staff!$J36,Staff!$L36),IF(BP$4&gt;Staff!$I36,IFERROR(MIN(Staff!$L36,IF(ISNUMBER(BM40),BM40,0)+Staff!$J36),Staff!$J36),0)),IF(Staff!$K36="Annually",IF(BP$4=Staff!$I36,MIN(Staff!$J36,Staff!$L36),IF(BP$4&gt;Staff!$I36,IFERROR(MIN(Staff!$L36,BD40+Staff!$J36),MIN(Staff!$J36,Staff!$L36)),0))))))</f>
        <v>0</v>
      </c>
      <c r="BQ40" s="567">
        <f>IF(Staff!$K36="Never",IF(BQ$4&gt;=Staff!$I36,MIN(Staff!$J36,Staff!$L36),0),IF(Staff!$K36="Monthly",IF(BQ$4=Staff!$I36,MIN(Staff!$J36,Staff!$L36),IF(BQ$4&gt;Staff!$I36,MIN(Staff!$L36,BP40+Staff!$J36),0)),IF(Staff!$K36="Quarterly",IF(BQ$4=Staff!$I36,MIN(Staff!$J36,Staff!$L36),IF(BQ$4&gt;Staff!$I36,IFERROR(MIN(Staff!$L36,IF(ISNUMBER(BN40),BN40,0)+Staff!$J36),Staff!$J36),0)),IF(Staff!$K36="Annually",IF(BQ$4=Staff!$I36,MIN(Staff!$J36,Staff!$L36),IF(BQ$4&gt;Staff!$I36,IFERROR(MIN(Staff!$L36,BE40+Staff!$J36),MIN(Staff!$J36,Staff!$L36)),0))))))</f>
        <v>0</v>
      </c>
      <c r="BR40" s="567">
        <f>IF(Staff!$K36="Never",IF(BR$4&gt;=Staff!$I36,MIN(Staff!$J36,Staff!$L36),0),IF(Staff!$K36="Monthly",IF(BR$4=Staff!$I36,MIN(Staff!$J36,Staff!$L36),IF(BR$4&gt;Staff!$I36,MIN(Staff!$L36,BQ40+Staff!$J36),0)),IF(Staff!$K36="Quarterly",IF(BR$4=Staff!$I36,MIN(Staff!$J36,Staff!$L36),IF(BR$4&gt;Staff!$I36,IFERROR(MIN(Staff!$L36,IF(ISNUMBER(BO40),BO40,0)+Staff!$J36),Staff!$J36),0)),IF(Staff!$K36="Annually",IF(BR$4=Staff!$I36,MIN(Staff!$J36,Staff!$L36),IF(BR$4&gt;Staff!$I36,IFERROR(MIN(Staff!$L36,BF40+Staff!$J36),MIN(Staff!$J36,Staff!$L36)),0))))))</f>
        <v>0</v>
      </c>
      <c r="BS40" s="567">
        <f>IF(Staff!$K36="Never",IF(BS$4&gt;=Staff!$I36,MIN(Staff!$J36,Staff!$L36),0),IF(Staff!$K36="Monthly",IF(BS$4=Staff!$I36,MIN(Staff!$J36,Staff!$L36),IF(BS$4&gt;Staff!$I36,MIN(Staff!$L36,BR40+Staff!$J36),0)),IF(Staff!$K36="Quarterly",IF(BS$4=Staff!$I36,MIN(Staff!$J36,Staff!$L36),IF(BS$4&gt;Staff!$I36,IFERROR(MIN(Staff!$L36,IF(ISNUMBER(BP40),BP40,0)+Staff!$J36),Staff!$J36),0)),IF(Staff!$K36="Annually",IF(BS$4=Staff!$I36,MIN(Staff!$J36,Staff!$L36),IF(BS$4&gt;Staff!$I36,IFERROR(MIN(Staff!$L36,BG40+Staff!$J36),MIN(Staff!$J36,Staff!$L36)),0))))))</f>
        <v>0</v>
      </c>
      <c r="BT40" s="567">
        <f>IF(Staff!$K36="Never",IF(BT$4&gt;=Staff!$I36,MIN(Staff!$J36,Staff!$L36),0),IF(Staff!$K36="Monthly",IF(BT$4=Staff!$I36,MIN(Staff!$J36,Staff!$L36),IF(BT$4&gt;Staff!$I36,MIN(Staff!$L36,BS40+Staff!$J36),0)),IF(Staff!$K36="Quarterly",IF(BT$4=Staff!$I36,MIN(Staff!$J36,Staff!$L36),IF(BT$4&gt;Staff!$I36,IFERROR(MIN(Staff!$L36,IF(ISNUMBER(BQ40),BQ40,0)+Staff!$J36),Staff!$J36),0)),IF(Staff!$K36="Annually",IF(BT$4=Staff!$I36,MIN(Staff!$J36,Staff!$L36),IF(BT$4&gt;Staff!$I36,IFERROR(MIN(Staff!$L36,BH40+Staff!$J36),MIN(Staff!$J36,Staff!$L36)),0))))))</f>
        <v>0</v>
      </c>
      <c r="BU40" s="567">
        <f>IF(Staff!$K36="Never",IF(BU$4&gt;=Staff!$I36,MIN(Staff!$J36,Staff!$L36),0),IF(Staff!$K36="Monthly",IF(BU$4=Staff!$I36,MIN(Staff!$J36,Staff!$L36),IF(BU$4&gt;Staff!$I36,MIN(Staff!$L36,BT40+Staff!$J36),0)),IF(Staff!$K36="Quarterly",IF(BU$4=Staff!$I36,MIN(Staff!$J36,Staff!$L36),IF(BU$4&gt;Staff!$I36,IFERROR(MIN(Staff!$L36,IF(ISNUMBER(BR40),BR40,0)+Staff!$J36),Staff!$J36),0)),IF(Staff!$K36="Annually",IF(BU$4=Staff!$I36,MIN(Staff!$J36,Staff!$L36),IF(BU$4&gt;Staff!$I36,IFERROR(MIN(Staff!$L36,BI40+Staff!$J36),MIN(Staff!$J36,Staff!$L36)),0))))))</f>
        <v>0</v>
      </c>
      <c r="BV40" s="567">
        <f>IF(Staff!$K36="Never",IF(BV$4&gt;=Staff!$I36,MIN(Staff!$J36,Staff!$L36),0),IF(Staff!$K36="Monthly",IF(BV$4=Staff!$I36,MIN(Staff!$J36,Staff!$L36),IF(BV$4&gt;Staff!$I36,MIN(Staff!$L36,BU40+Staff!$J36),0)),IF(Staff!$K36="Quarterly",IF(BV$4=Staff!$I36,MIN(Staff!$J36,Staff!$L36),IF(BV$4&gt;Staff!$I36,IFERROR(MIN(Staff!$L36,IF(ISNUMBER(BS40),BS40,0)+Staff!$J36),Staff!$J36),0)),IF(Staff!$K36="Annually",IF(BV$4=Staff!$I36,MIN(Staff!$J36,Staff!$L36),IF(BV$4&gt;Staff!$I36,IFERROR(MIN(Staff!$L36,BJ40+Staff!$J36),MIN(Staff!$J36,Staff!$L36)),0))))))</f>
        <v>0</v>
      </c>
      <c r="BW40" s="567">
        <f>IF(Staff!$K36="Never",IF(BW$4&gt;=Staff!$I36,MIN(Staff!$J36,Staff!$L36),0),IF(Staff!$K36="Monthly",IF(BW$4=Staff!$I36,MIN(Staff!$J36,Staff!$L36),IF(BW$4&gt;Staff!$I36,MIN(Staff!$L36,BV40+Staff!$J36),0)),IF(Staff!$K36="Quarterly",IF(BW$4=Staff!$I36,MIN(Staff!$J36,Staff!$L36),IF(BW$4&gt;Staff!$I36,IFERROR(MIN(Staff!$L36,IF(ISNUMBER(BT40),BT40,0)+Staff!$J36),Staff!$J36),0)),IF(Staff!$K36="Annually",IF(BW$4=Staff!$I36,MIN(Staff!$J36,Staff!$L36),IF(BW$4&gt;Staff!$I36,IFERROR(MIN(Staff!$L36,BK40+Staff!$J36),MIN(Staff!$J36,Staff!$L36)),0))))))</f>
        <v>0</v>
      </c>
      <c r="BX40" s="567">
        <f>IF(Staff!$K36="Never",IF(BX$4&gt;=Staff!$I36,MIN(Staff!$J36,Staff!$L36),0),IF(Staff!$K36="Monthly",IF(BX$4=Staff!$I36,MIN(Staff!$J36,Staff!$L36),IF(BX$4&gt;Staff!$I36,MIN(Staff!$L36,BW40+Staff!$J36),0)),IF(Staff!$K36="Quarterly",IF(BX$4=Staff!$I36,MIN(Staff!$J36,Staff!$L36),IF(BX$4&gt;Staff!$I36,IFERROR(MIN(Staff!$L36,IF(ISNUMBER(BU40),BU40,0)+Staff!$J36),Staff!$J36),0)),IF(Staff!$K36="Annually",IF(BX$4=Staff!$I36,MIN(Staff!$J36,Staff!$L36),IF(BX$4&gt;Staff!$I36,IFERROR(MIN(Staff!$L36,BL40+Staff!$J36),MIN(Staff!$J36,Staff!$L36)),0))))))</f>
        <v>0</v>
      </c>
      <c r="BY40" s="567">
        <f>IF(Staff!$K36="Never",IF(BY$4&gt;=Staff!$I36,MIN(Staff!$J36,Staff!$L36),0),IF(Staff!$K36="Monthly",IF(BY$4=Staff!$I36,MIN(Staff!$J36,Staff!$L36),IF(BY$4&gt;Staff!$I36,MIN(Staff!$L36,BX40+Staff!$J36),0)),IF(Staff!$K36="Quarterly",IF(BY$4=Staff!$I36,MIN(Staff!$J36,Staff!$L36),IF(BY$4&gt;Staff!$I36,IFERROR(MIN(Staff!$L36,IF(ISNUMBER(BV40),BV40,0)+Staff!$J36),Staff!$J36),0)),IF(Staff!$K36="Annually",IF(BY$4=Staff!$I36,MIN(Staff!$J36,Staff!$L36),IF(BY$4&gt;Staff!$I36,IFERROR(MIN(Staff!$L36,BM40+Staff!$J36),MIN(Staff!$J36,Staff!$L36)),0))))))</f>
        <v>0</v>
      </c>
      <c r="BZ40" s="567">
        <f>IF(Staff!$K36="Never",IF(BZ$4&gt;=Staff!$I36,MIN(Staff!$J36,Staff!$L36),0),IF(Staff!$K36="Monthly",IF(BZ$4=Staff!$I36,MIN(Staff!$J36,Staff!$L36),IF(BZ$4&gt;Staff!$I36,MIN(Staff!$L36,BY40+Staff!$J36),0)),IF(Staff!$K36="Quarterly",IF(BZ$4=Staff!$I36,MIN(Staff!$J36,Staff!$L36),IF(BZ$4&gt;Staff!$I36,IFERROR(MIN(Staff!$L36,IF(ISNUMBER(BW40),BW40,0)+Staff!$J36),Staff!$J36),0)),IF(Staff!$K36="Annually",IF(BZ$4=Staff!$I36,MIN(Staff!$J36,Staff!$L36),IF(BZ$4&gt;Staff!$I36,IFERROR(MIN(Staff!$L36,BN40+Staff!$J36),MIN(Staff!$J36,Staff!$L36)),0))))))</f>
        <v>0</v>
      </c>
      <c r="CA40" s="567">
        <f>IF(Staff!$K36="Never",IF(CA$4&gt;=Staff!$I36,MIN(Staff!$J36,Staff!$L36),0),IF(Staff!$K36="Monthly",IF(CA$4=Staff!$I36,MIN(Staff!$J36,Staff!$L36),IF(CA$4&gt;Staff!$I36,MIN(Staff!$L36,BZ40+Staff!$J36),0)),IF(Staff!$K36="Quarterly",IF(CA$4=Staff!$I36,MIN(Staff!$J36,Staff!$L36),IF(CA$4&gt;Staff!$I36,IFERROR(MIN(Staff!$L36,IF(ISNUMBER(BX40),BX40,0)+Staff!$J36),Staff!$J36),0)),IF(Staff!$K36="Annually",IF(CA$4=Staff!$I36,MIN(Staff!$J36,Staff!$L36),IF(CA$4&gt;Staff!$I36,IFERROR(MIN(Staff!$L36,BO40+Staff!$J36),MIN(Staff!$J36,Staff!$L36)),0))))))</f>
        <v>0</v>
      </c>
      <c r="CB40" s="567">
        <f>IF(Staff!$K36="Never",IF(CB$4&gt;=Staff!$I36,MIN(Staff!$J36,Staff!$L36),0),IF(Staff!$K36="Monthly",IF(CB$4=Staff!$I36,MIN(Staff!$J36,Staff!$L36),IF(CB$4&gt;Staff!$I36,MIN(Staff!$L36,CA40+Staff!$J36),0)),IF(Staff!$K36="Quarterly",IF(CB$4=Staff!$I36,MIN(Staff!$J36,Staff!$L36),IF(CB$4&gt;Staff!$I36,IFERROR(MIN(Staff!$L36,IF(ISNUMBER(BY40),BY40,0)+Staff!$J36),Staff!$J36),0)),IF(Staff!$K36="Annually",IF(CB$4=Staff!$I36,MIN(Staff!$J36,Staff!$L36),IF(CB$4&gt;Staff!$I36,IFERROR(MIN(Staff!$L36,BP40+Staff!$J36),MIN(Staff!$J36,Staff!$L36)),0))))))</f>
        <v>0</v>
      </c>
      <c r="CC40" s="567">
        <f>IF(Staff!$K36="Never",IF(CC$4&gt;=Staff!$I36,MIN(Staff!$J36,Staff!$L36),0),IF(Staff!$K36="Monthly",IF(CC$4=Staff!$I36,MIN(Staff!$J36,Staff!$L36),IF(CC$4&gt;Staff!$I36,MIN(Staff!$L36,CB40+Staff!$J36),0)),IF(Staff!$K36="Quarterly",IF(CC$4=Staff!$I36,MIN(Staff!$J36,Staff!$L36),IF(CC$4&gt;Staff!$I36,IFERROR(MIN(Staff!$L36,IF(ISNUMBER(BZ40),BZ40,0)+Staff!$J36),Staff!$J36),0)),IF(Staff!$K36="Annually",IF(CC$4=Staff!$I36,MIN(Staff!$J36,Staff!$L36),IF(CC$4&gt;Staff!$I36,IFERROR(MIN(Staff!$L36,BQ40+Staff!$J36),MIN(Staff!$J36,Staff!$L36)),0))))))</f>
        <v>0</v>
      </c>
      <c r="CD40" s="567">
        <f>IF(Staff!$K36="Never",IF(CD$4&gt;=Staff!$I36,MIN(Staff!$J36,Staff!$L36),0),IF(Staff!$K36="Monthly",IF(CD$4=Staff!$I36,MIN(Staff!$J36,Staff!$L36),IF(CD$4&gt;Staff!$I36,MIN(Staff!$L36,CC40+Staff!$J36),0)),IF(Staff!$K36="Quarterly",IF(CD$4=Staff!$I36,MIN(Staff!$J36,Staff!$L36),IF(CD$4&gt;Staff!$I36,IFERROR(MIN(Staff!$L36,IF(ISNUMBER(CA40),CA40,0)+Staff!$J36),Staff!$J36),0)),IF(Staff!$K36="Annually",IF(CD$4=Staff!$I36,MIN(Staff!$J36,Staff!$L36),IF(CD$4&gt;Staff!$I36,IFERROR(MIN(Staff!$L36,BR40+Staff!$J36),MIN(Staff!$J36,Staff!$L36)),0))))))</f>
        <v>0</v>
      </c>
      <c r="CE40" s="567">
        <f>IF(Staff!$K36="Never",IF(CE$4&gt;=Staff!$I36,MIN(Staff!$J36,Staff!$L36),0),IF(Staff!$K36="Monthly",IF(CE$4=Staff!$I36,MIN(Staff!$J36,Staff!$L36),IF(CE$4&gt;Staff!$I36,MIN(Staff!$L36,CD40+Staff!$J36),0)),IF(Staff!$K36="Quarterly",IF(CE$4=Staff!$I36,MIN(Staff!$J36,Staff!$L36),IF(CE$4&gt;Staff!$I36,IFERROR(MIN(Staff!$L36,IF(ISNUMBER(CB40),CB40,0)+Staff!$J36),Staff!$J36),0)),IF(Staff!$K36="Annually",IF(CE$4=Staff!$I36,MIN(Staff!$J36,Staff!$L36),IF(CE$4&gt;Staff!$I36,IFERROR(MIN(Staff!$L36,BS40+Staff!$J36),MIN(Staff!$J36,Staff!$L36)),0))))))</f>
        <v>0</v>
      </c>
      <c r="CF40" s="567">
        <f>IF(Staff!$K36="Never",IF(CF$4&gt;=Staff!$I36,MIN(Staff!$J36,Staff!$L36),0),IF(Staff!$K36="Monthly",IF(CF$4=Staff!$I36,MIN(Staff!$J36,Staff!$L36),IF(CF$4&gt;Staff!$I36,MIN(Staff!$L36,CE40+Staff!$J36),0)),IF(Staff!$K36="Quarterly",IF(CF$4=Staff!$I36,MIN(Staff!$J36,Staff!$L36),IF(CF$4&gt;Staff!$I36,IFERROR(MIN(Staff!$L36,IF(ISNUMBER(CC40),CC40,0)+Staff!$J36),Staff!$J36),0)),IF(Staff!$K36="Annually",IF(CF$4=Staff!$I36,MIN(Staff!$J36,Staff!$L36),IF(CF$4&gt;Staff!$I36,IFERROR(MIN(Staff!$L36,BT40+Staff!$J36),MIN(Staff!$J36,Staff!$L36)),0))))))</f>
        <v>0</v>
      </c>
      <c r="CG40" s="567">
        <f>IF(Staff!$K36="Never",IF(CG$4&gt;=Staff!$I36,MIN(Staff!$J36,Staff!$L36),0),IF(Staff!$K36="Monthly",IF(CG$4=Staff!$I36,MIN(Staff!$J36,Staff!$L36),IF(CG$4&gt;Staff!$I36,MIN(Staff!$L36,CF40+Staff!$J36),0)),IF(Staff!$K36="Quarterly",IF(CG$4=Staff!$I36,MIN(Staff!$J36,Staff!$L36),IF(CG$4&gt;Staff!$I36,IFERROR(MIN(Staff!$L36,IF(ISNUMBER(CD40),CD40,0)+Staff!$J36),Staff!$J36),0)),IF(Staff!$K36="Annually",IF(CG$4=Staff!$I36,MIN(Staff!$J36,Staff!$L36),IF(CG$4&gt;Staff!$I36,IFERROR(MIN(Staff!$L36,BU40+Staff!$J36),MIN(Staff!$J36,Staff!$L36)),0))))))</f>
        <v>0</v>
      </c>
      <c r="CH40" s="567">
        <f>IF(Staff!$K36="Never",IF(CH$4&gt;=Staff!$I36,MIN(Staff!$J36,Staff!$L36),0),IF(Staff!$K36="Monthly",IF(CH$4=Staff!$I36,MIN(Staff!$J36,Staff!$L36),IF(CH$4&gt;Staff!$I36,MIN(Staff!$L36,CG40+Staff!$J36),0)),IF(Staff!$K36="Quarterly",IF(CH$4=Staff!$I36,MIN(Staff!$J36,Staff!$L36),IF(CH$4&gt;Staff!$I36,IFERROR(MIN(Staff!$L36,IF(ISNUMBER(CE40),CE40,0)+Staff!$J36),Staff!$J36),0)),IF(Staff!$K36="Annually",IF(CH$4=Staff!$I36,MIN(Staff!$J36,Staff!$L36),IF(CH$4&gt;Staff!$I36,IFERROR(MIN(Staff!$L36,BV40+Staff!$J36),MIN(Staff!$J36,Staff!$L36)),0))))))</f>
        <v>0</v>
      </c>
      <c r="CI40" s="567">
        <f>IF(Staff!$K36="Never",IF(CI$4&gt;=Staff!$I36,MIN(Staff!$J36,Staff!$L36),0),IF(Staff!$K36="Monthly",IF(CI$4=Staff!$I36,MIN(Staff!$J36,Staff!$L36),IF(CI$4&gt;Staff!$I36,MIN(Staff!$L36,CH40+Staff!$J36),0)),IF(Staff!$K36="Quarterly",IF(CI$4=Staff!$I36,MIN(Staff!$J36,Staff!$L36),IF(CI$4&gt;Staff!$I36,IFERROR(MIN(Staff!$L36,IF(ISNUMBER(CF40),CF40,0)+Staff!$J36),Staff!$J36),0)),IF(Staff!$K36="Annually",IF(CI$4=Staff!$I36,MIN(Staff!$J36,Staff!$L36),IF(CI$4&gt;Staff!$I36,IFERROR(MIN(Staff!$L36,BW40+Staff!$J36),MIN(Staff!$J36,Staff!$L36)),0))))))</f>
        <v>0</v>
      </c>
    </row>
    <row r="41" spans="1:87" ht="15.75" hidden="1" customHeight="1" outlineLevel="1">
      <c r="A41" s="875" t="str">
        <f>Staff!A37</f>
        <v>Other 8</v>
      </c>
      <c r="B41" s="876"/>
      <c r="C41" s="719" t="s">
        <v>289</v>
      </c>
      <c r="D41" s="567">
        <f>IF(Staff!$K37="Never",IF(D$4&gt;=Staff!$I37,MIN(Staff!$J37,Staff!$L37),0),IF(Staff!$K37="Monthly",IF(D$4=Staff!$I37,MIN(Staff!$J37,Staff!$L37),IF(D$4&gt;Staff!$I37,MIN(Staff!$L37,C41+Staff!$J37),0)),IF(Staff!$K37="Quarterly",IF(D$4=Staff!$I37,MIN(Staff!$J37,Staff!$L37),IF(D$4&gt;Staff!$I37,IFERROR(MIN(Staff!$L37,IF(ISNUMBER(A41),A41,0)+Staff!$J37),Staff!$J37),0)),IF(Staff!$K37="Annually",IF(D$4=Staff!$I37,MIN(Staff!$J37,Staff!$L37),IF(D$4&gt;Staff!$I37,IFERROR(MIN(Staff!$L37,#REF!+Staff!$J37),MIN(Staff!$J37,Staff!$L37)),0))))))</f>
        <v>0</v>
      </c>
      <c r="E41" s="567">
        <f>IF(Staff!$K37="Never",IF(E$4&gt;=Staff!$I37,MIN(Staff!$J37,Staff!$L37),0),IF(Staff!$K37="Monthly",IF(E$4=Staff!$I37,MIN(Staff!$J37,Staff!$L37),IF(E$4&gt;Staff!$I37,MIN(Staff!$L37,D41+Staff!$J37),0)),IF(Staff!$K37="Quarterly",IF(E$4=Staff!$I37,MIN(Staff!$J37,Staff!$L37),IF(E$4&gt;Staff!$I37,IFERROR(MIN(Staff!$L37,IF(ISNUMBER(B41),B41,0)+Staff!$J37),Staff!$J37),0)),IF(Staff!$K37="Annually",IF(E$4=Staff!$I37,MIN(Staff!$J37,Staff!$L37),IF(E$4&gt;Staff!$I37,IFERROR(MIN(Staff!$L37,#REF!+Staff!$J37),MIN(Staff!$J37,Staff!$L37)),0))))))</f>
        <v>0</v>
      </c>
      <c r="F41" s="567">
        <f>IF(Staff!$K37="Never",IF(F$4&gt;=Staff!$I37,MIN(Staff!$J37,Staff!$L37),0),IF(Staff!$K37="Monthly",IF(F$4=Staff!$I37,MIN(Staff!$J37,Staff!$L37),IF(F$4&gt;Staff!$I37,MIN(Staff!$L37,E41+Staff!$J37),0)),IF(Staff!$K37="Quarterly",IF(F$4=Staff!$I37,MIN(Staff!$J37,Staff!$L37),IF(F$4&gt;Staff!$I37,IFERROR(MIN(Staff!$L37,IF(ISNUMBER(C41),C41,0)+Staff!$J37),Staff!$J37),0)),IF(Staff!$K37="Annually",IF(F$4=Staff!$I37,MIN(Staff!$J37,Staff!$L37),IF(F$4&gt;Staff!$I37,IFERROR(MIN(Staff!$L37,#REF!+Staff!$J37),MIN(Staff!$J37,Staff!$L37)),0))))))</f>
        <v>0</v>
      </c>
      <c r="G41" s="567">
        <f>IF(Staff!$K37="Never",IF(G$4&gt;=Staff!$I37,MIN(Staff!$J37,Staff!$L37),0),IF(Staff!$K37="Monthly",IF(G$4=Staff!$I37,MIN(Staff!$J37,Staff!$L37),IF(G$4&gt;Staff!$I37,MIN(Staff!$L37,F41+Staff!$J37),0)),IF(Staff!$K37="Quarterly",IF(G$4=Staff!$I37,MIN(Staff!$J37,Staff!$L37),IF(G$4&gt;Staff!$I37,IFERROR(MIN(Staff!$L37,IF(ISNUMBER(D41),D41,0)+Staff!$J37),Staff!$J37),0)),IF(Staff!$K37="Annually",IF(G$4=Staff!$I37,MIN(Staff!$J37,Staff!$L37),IF(G$4&gt;Staff!$I37,IFERROR(MIN(Staff!$L37,#REF!+Staff!$J37),MIN(Staff!$J37,Staff!$L37)),0))))))</f>
        <v>0</v>
      </c>
      <c r="H41" s="567">
        <f>IF(Staff!$K37="Never",IF(H$4&gt;=Staff!$I37,MIN(Staff!$J37,Staff!$L37),0),IF(Staff!$K37="Monthly",IF(H$4=Staff!$I37,MIN(Staff!$J37,Staff!$L37),IF(H$4&gt;Staff!$I37,MIN(Staff!$L37,G41+Staff!$J37),0)),IF(Staff!$K37="Quarterly",IF(H$4=Staff!$I37,MIN(Staff!$J37,Staff!$L37),IF(H$4&gt;Staff!$I37,IFERROR(MIN(Staff!$L37,IF(ISNUMBER(E41),E41,0)+Staff!$J37),Staff!$J37),0)),IF(Staff!$K37="Annually",IF(H$4=Staff!$I37,MIN(Staff!$J37,Staff!$L37),IF(H$4&gt;Staff!$I37,IFERROR(MIN(Staff!$L37,#REF!+Staff!$J37),MIN(Staff!$J37,Staff!$L37)),0))))))</f>
        <v>0</v>
      </c>
      <c r="I41" s="567">
        <f>IF(Staff!$K37="Never",IF(I$4&gt;=Staff!$I37,MIN(Staff!$J37,Staff!$L37),0),IF(Staff!$K37="Monthly",IF(I$4=Staff!$I37,MIN(Staff!$J37,Staff!$L37),IF(I$4&gt;Staff!$I37,MIN(Staff!$L37,H41+Staff!$J37),0)),IF(Staff!$K37="Quarterly",IF(I$4=Staff!$I37,MIN(Staff!$J37,Staff!$L37),IF(I$4&gt;Staff!$I37,IFERROR(MIN(Staff!$L37,IF(ISNUMBER(F41),F41,0)+Staff!$J37),Staff!$J37),0)),IF(Staff!$K37="Annually",IF(I$4=Staff!$I37,MIN(Staff!$J37,Staff!$L37),IF(I$4&gt;Staff!$I37,IFERROR(MIN(Staff!$L37,#REF!+Staff!$J37),MIN(Staff!$J37,Staff!$L37)),0))))))</f>
        <v>0</v>
      </c>
      <c r="J41" s="567">
        <f>IF(Staff!$K37="Never",IF(J$4&gt;=Staff!$I37,MIN(Staff!$J37,Staff!$L37),0),IF(Staff!$K37="Monthly",IF(J$4=Staff!$I37,MIN(Staff!$J37,Staff!$L37),IF(J$4&gt;Staff!$I37,MIN(Staff!$L37,I41+Staff!$J37),0)),IF(Staff!$K37="Quarterly",IF(J$4=Staff!$I37,MIN(Staff!$J37,Staff!$L37),IF(J$4&gt;Staff!$I37,IFERROR(MIN(Staff!$L37,IF(ISNUMBER(G41),G41,0)+Staff!$J37),Staff!$J37),0)),IF(Staff!$K37="Annually",IF(J$4=Staff!$I37,MIN(Staff!$J37,Staff!$L37),IF(J$4&gt;Staff!$I37,IFERROR(MIN(Staff!$L37,#REF!+Staff!$J37),MIN(Staff!$J37,Staff!$L37)),0))))))</f>
        <v>0</v>
      </c>
      <c r="K41" s="567">
        <f>IF(Staff!$K37="Never",IF(K$4&gt;=Staff!$I37,MIN(Staff!$J37,Staff!$L37),0),IF(Staff!$K37="Monthly",IF(K$4=Staff!$I37,MIN(Staff!$J37,Staff!$L37),IF(K$4&gt;Staff!$I37,MIN(Staff!$L37,J41+Staff!$J37),0)),IF(Staff!$K37="Quarterly",IF(K$4=Staff!$I37,MIN(Staff!$J37,Staff!$L37),IF(K$4&gt;Staff!$I37,IFERROR(MIN(Staff!$L37,IF(ISNUMBER(H41),H41,0)+Staff!$J37),Staff!$J37),0)),IF(Staff!$K37="Annually",IF(K$4=Staff!$I37,MIN(Staff!$J37,Staff!$L37),IF(K$4&gt;Staff!$I37,IFERROR(MIN(Staff!$L37,#REF!+Staff!$J37),MIN(Staff!$J37,Staff!$L37)),0))))))</f>
        <v>0</v>
      </c>
      <c r="L41" s="567">
        <f>IF(Staff!$K37="Never",IF(L$4&gt;=Staff!$I37,MIN(Staff!$J37,Staff!$L37),0),IF(Staff!$K37="Monthly",IF(L$4=Staff!$I37,MIN(Staff!$J37,Staff!$L37),IF(L$4&gt;Staff!$I37,MIN(Staff!$L37,K41+Staff!$J37),0)),IF(Staff!$K37="Quarterly",IF(L$4=Staff!$I37,MIN(Staff!$J37,Staff!$L37),IF(L$4&gt;Staff!$I37,IFERROR(MIN(Staff!$L37,IF(ISNUMBER(I41),I41,0)+Staff!$J37),Staff!$J37),0)),IF(Staff!$K37="Annually",IF(L$4=Staff!$I37,MIN(Staff!$J37,Staff!$L37),IF(L$4&gt;Staff!$I37,IFERROR(MIN(Staff!$L37,#REF!+Staff!$J37),MIN(Staff!$J37,Staff!$L37)),0))))))</f>
        <v>0</v>
      </c>
      <c r="M41" s="567">
        <f>IF(Staff!$K37="Never",IF(M$4&gt;=Staff!$I37,MIN(Staff!$J37,Staff!$L37),0),IF(Staff!$K37="Monthly",IF(M$4=Staff!$I37,MIN(Staff!$J37,Staff!$L37),IF(M$4&gt;Staff!$I37,MIN(Staff!$L37,L41+Staff!$J37),0)),IF(Staff!$K37="Quarterly",IF(M$4=Staff!$I37,MIN(Staff!$J37,Staff!$L37),IF(M$4&gt;Staff!$I37,IFERROR(MIN(Staff!$L37,IF(ISNUMBER(J41),J41,0)+Staff!$J37),Staff!$J37),0)),IF(Staff!$K37="Annually",IF(M$4=Staff!$I37,MIN(Staff!$J37,Staff!$L37),IF(M$4&gt;Staff!$I37,IFERROR(MIN(Staff!$L37,A41+Staff!$J37),MIN(Staff!$J37,Staff!$L37)),0))))))</f>
        <v>0</v>
      </c>
      <c r="N41" s="567">
        <f>IF(Staff!$K37="Never",IF(N$4&gt;=Staff!$I37,MIN(Staff!$J37,Staff!$L37),0),IF(Staff!$K37="Monthly",IF(N$4=Staff!$I37,MIN(Staff!$J37,Staff!$L37),IF(N$4&gt;Staff!$I37,MIN(Staff!$L37,M41+Staff!$J37),0)),IF(Staff!$K37="Quarterly",IF(N$4=Staff!$I37,MIN(Staff!$J37,Staff!$L37),IF(N$4&gt;Staff!$I37,IFERROR(MIN(Staff!$L37,IF(ISNUMBER(K41),K41,0)+Staff!$J37),Staff!$J37),0)),IF(Staff!$K37="Annually",IF(N$4=Staff!$I37,MIN(Staff!$J37,Staff!$L37),IF(N$4&gt;Staff!$I37,IFERROR(MIN(Staff!$L37,B41+Staff!$J37),MIN(Staff!$J37,Staff!$L37)),0))))))</f>
        <v>0</v>
      </c>
      <c r="O41" s="567">
        <f>IF(Staff!$K37="Never",IF(O$4&gt;=Staff!$I37,MIN(Staff!$J37,Staff!$L37),0),IF(Staff!$K37="Monthly",IF(O$4=Staff!$I37,MIN(Staff!$J37,Staff!$L37),IF(O$4&gt;Staff!$I37,MIN(Staff!$L37,N41+Staff!$J37),0)),IF(Staff!$K37="Quarterly",IF(O$4=Staff!$I37,MIN(Staff!$J37,Staff!$L37),IF(O$4&gt;Staff!$I37,IFERROR(MIN(Staff!$L37,IF(ISNUMBER(L41),L41,0)+Staff!$J37),Staff!$J37),0)),IF(Staff!$K37="Annually",IF(O$4=Staff!$I37,MIN(Staff!$J37,Staff!$L37),IF(O$4&gt;Staff!$I37,IFERROR(MIN(Staff!$L37,C41+Staff!$J37),MIN(Staff!$J37,Staff!$L37)),0))))))</f>
        <v>0</v>
      </c>
      <c r="P41" s="567">
        <f>IF(Staff!$K37="Never",IF(P$4&gt;=Staff!$I37,MIN(Staff!$J37,Staff!$L37),0),IF(Staff!$K37="Monthly",IF(P$4=Staff!$I37,MIN(Staff!$J37,Staff!$L37),IF(P$4&gt;Staff!$I37,MIN(Staff!$L37,O41+Staff!$J37),0)),IF(Staff!$K37="Quarterly",IF(P$4=Staff!$I37,MIN(Staff!$J37,Staff!$L37),IF(P$4&gt;Staff!$I37,IFERROR(MIN(Staff!$L37,IF(ISNUMBER(M41),M41,0)+Staff!$J37),Staff!$J37),0)),IF(Staff!$K37="Annually",IF(P$4=Staff!$I37,MIN(Staff!$J37,Staff!$L37),IF(P$4&gt;Staff!$I37,IFERROR(MIN(Staff!$L37,D41+Staff!$J37),MIN(Staff!$J37,Staff!$L37)),0))))))</f>
        <v>0</v>
      </c>
      <c r="Q41" s="567">
        <f>IF(Staff!$K37="Never",IF(Q$4&gt;=Staff!$I37,MIN(Staff!$J37,Staff!$L37),0),IF(Staff!$K37="Monthly",IF(Q$4=Staff!$I37,MIN(Staff!$J37,Staff!$L37),IF(Q$4&gt;Staff!$I37,MIN(Staff!$L37,P41+Staff!$J37),0)),IF(Staff!$K37="Quarterly",IF(Q$4=Staff!$I37,MIN(Staff!$J37,Staff!$L37),IF(Q$4&gt;Staff!$I37,IFERROR(MIN(Staff!$L37,IF(ISNUMBER(N41),N41,0)+Staff!$J37),Staff!$J37),0)),IF(Staff!$K37="Annually",IF(Q$4=Staff!$I37,MIN(Staff!$J37,Staff!$L37),IF(Q$4&gt;Staff!$I37,IFERROR(MIN(Staff!$L37,E41+Staff!$J37),MIN(Staff!$J37,Staff!$L37)),0))))))</f>
        <v>0</v>
      </c>
      <c r="R41" s="567">
        <f>IF(Staff!$K37="Never",IF(R$4&gt;=Staff!$I37,MIN(Staff!$J37,Staff!$L37),0),IF(Staff!$K37="Monthly",IF(R$4=Staff!$I37,MIN(Staff!$J37,Staff!$L37),IF(R$4&gt;Staff!$I37,MIN(Staff!$L37,Q41+Staff!$J37),0)),IF(Staff!$K37="Quarterly",IF(R$4=Staff!$I37,MIN(Staff!$J37,Staff!$L37),IF(R$4&gt;Staff!$I37,IFERROR(MIN(Staff!$L37,IF(ISNUMBER(O41),O41,0)+Staff!$J37),Staff!$J37),0)),IF(Staff!$K37="Annually",IF(R$4=Staff!$I37,MIN(Staff!$J37,Staff!$L37),IF(R$4&gt;Staff!$I37,IFERROR(MIN(Staff!$L37,F41+Staff!$J37),MIN(Staff!$J37,Staff!$L37)),0))))))</f>
        <v>0</v>
      </c>
      <c r="S41" s="567">
        <f>IF(Staff!$K37="Never",IF(S$4&gt;=Staff!$I37,MIN(Staff!$J37,Staff!$L37),0),IF(Staff!$K37="Monthly",IF(S$4=Staff!$I37,MIN(Staff!$J37,Staff!$L37),IF(S$4&gt;Staff!$I37,MIN(Staff!$L37,R41+Staff!$J37),0)),IF(Staff!$K37="Quarterly",IF(S$4=Staff!$I37,MIN(Staff!$J37,Staff!$L37),IF(S$4&gt;Staff!$I37,IFERROR(MIN(Staff!$L37,IF(ISNUMBER(P41),P41,0)+Staff!$J37),Staff!$J37),0)),IF(Staff!$K37="Annually",IF(S$4=Staff!$I37,MIN(Staff!$J37,Staff!$L37),IF(S$4&gt;Staff!$I37,IFERROR(MIN(Staff!$L37,G41+Staff!$J37),MIN(Staff!$J37,Staff!$L37)),0))))))</f>
        <v>0</v>
      </c>
      <c r="T41" s="567">
        <f>IF(Staff!$K37="Never",IF(T$4&gt;=Staff!$I37,MIN(Staff!$J37,Staff!$L37),0),IF(Staff!$K37="Monthly",IF(T$4=Staff!$I37,MIN(Staff!$J37,Staff!$L37),IF(T$4&gt;Staff!$I37,MIN(Staff!$L37,S41+Staff!$J37),0)),IF(Staff!$K37="Quarterly",IF(T$4=Staff!$I37,MIN(Staff!$J37,Staff!$L37),IF(T$4&gt;Staff!$I37,IFERROR(MIN(Staff!$L37,IF(ISNUMBER(Q41),Q41,0)+Staff!$J37),Staff!$J37),0)),IF(Staff!$K37="Annually",IF(T$4=Staff!$I37,MIN(Staff!$J37,Staff!$L37),IF(T$4&gt;Staff!$I37,IFERROR(MIN(Staff!$L37,H41+Staff!$J37),MIN(Staff!$J37,Staff!$L37)),0))))))</f>
        <v>0</v>
      </c>
      <c r="U41" s="567">
        <f>IF(Staff!$K37="Never",IF(U$4&gt;=Staff!$I37,MIN(Staff!$J37,Staff!$L37),0),IF(Staff!$K37="Monthly",IF(U$4=Staff!$I37,MIN(Staff!$J37,Staff!$L37),IF(U$4&gt;Staff!$I37,MIN(Staff!$L37,T41+Staff!$J37),0)),IF(Staff!$K37="Quarterly",IF(U$4=Staff!$I37,MIN(Staff!$J37,Staff!$L37),IF(U$4&gt;Staff!$I37,IFERROR(MIN(Staff!$L37,IF(ISNUMBER(R41),R41,0)+Staff!$J37),Staff!$J37),0)),IF(Staff!$K37="Annually",IF(U$4=Staff!$I37,MIN(Staff!$J37,Staff!$L37),IF(U$4&gt;Staff!$I37,IFERROR(MIN(Staff!$L37,I41+Staff!$J37),MIN(Staff!$J37,Staff!$L37)),0))))))</f>
        <v>0</v>
      </c>
      <c r="V41" s="567">
        <f>IF(Staff!$K37="Never",IF(V$4&gt;=Staff!$I37,MIN(Staff!$J37,Staff!$L37),0),IF(Staff!$K37="Monthly",IF(V$4=Staff!$I37,MIN(Staff!$J37,Staff!$L37),IF(V$4&gt;Staff!$I37,MIN(Staff!$L37,U41+Staff!$J37),0)),IF(Staff!$K37="Quarterly",IF(V$4=Staff!$I37,MIN(Staff!$J37,Staff!$L37),IF(V$4&gt;Staff!$I37,IFERROR(MIN(Staff!$L37,IF(ISNUMBER(S41),S41,0)+Staff!$J37),Staff!$J37),0)),IF(Staff!$K37="Annually",IF(V$4=Staff!$I37,MIN(Staff!$J37,Staff!$L37),IF(V$4&gt;Staff!$I37,IFERROR(MIN(Staff!$L37,J41+Staff!$J37),MIN(Staff!$J37,Staff!$L37)),0))))))</f>
        <v>0</v>
      </c>
      <c r="W41" s="567">
        <f>IF(Staff!$K37="Never",IF(W$4&gt;=Staff!$I37,MIN(Staff!$J37,Staff!$L37),0),IF(Staff!$K37="Monthly",IF(W$4=Staff!$I37,MIN(Staff!$J37,Staff!$L37),IF(W$4&gt;Staff!$I37,MIN(Staff!$L37,V41+Staff!$J37),0)),IF(Staff!$K37="Quarterly",IF(W$4=Staff!$I37,MIN(Staff!$J37,Staff!$L37),IF(W$4&gt;Staff!$I37,IFERROR(MIN(Staff!$L37,IF(ISNUMBER(T41),T41,0)+Staff!$J37),Staff!$J37),0)),IF(Staff!$K37="Annually",IF(W$4=Staff!$I37,MIN(Staff!$J37,Staff!$L37),IF(W$4&gt;Staff!$I37,IFERROR(MIN(Staff!$L37,K41+Staff!$J37),MIN(Staff!$J37,Staff!$L37)),0))))))</f>
        <v>0</v>
      </c>
      <c r="X41" s="567">
        <f>IF(Staff!$K37="Never",IF(X$4&gt;=Staff!$I37,MIN(Staff!$J37,Staff!$L37),0),IF(Staff!$K37="Monthly",IF(X$4=Staff!$I37,MIN(Staff!$J37,Staff!$L37),IF(X$4&gt;Staff!$I37,MIN(Staff!$L37,W41+Staff!$J37),0)),IF(Staff!$K37="Quarterly",IF(X$4=Staff!$I37,MIN(Staff!$J37,Staff!$L37),IF(X$4&gt;Staff!$I37,IFERROR(MIN(Staff!$L37,IF(ISNUMBER(U41),U41,0)+Staff!$J37),Staff!$J37),0)),IF(Staff!$K37="Annually",IF(X$4=Staff!$I37,MIN(Staff!$J37,Staff!$L37),IF(X$4&gt;Staff!$I37,IFERROR(MIN(Staff!$L37,L41+Staff!$J37),MIN(Staff!$J37,Staff!$L37)),0))))))</f>
        <v>0</v>
      </c>
      <c r="Y41" s="567">
        <f>IF(Staff!$K37="Never",IF(Y$4&gt;=Staff!$I37,MIN(Staff!$J37,Staff!$L37),0),IF(Staff!$K37="Monthly",IF(Y$4=Staff!$I37,MIN(Staff!$J37,Staff!$L37),IF(Y$4&gt;Staff!$I37,MIN(Staff!$L37,X41+Staff!$J37),0)),IF(Staff!$K37="Quarterly",IF(Y$4=Staff!$I37,MIN(Staff!$J37,Staff!$L37),IF(Y$4&gt;Staff!$I37,IFERROR(MIN(Staff!$L37,IF(ISNUMBER(V41),V41,0)+Staff!$J37),Staff!$J37),0)),IF(Staff!$K37="Annually",IF(Y$4=Staff!$I37,MIN(Staff!$J37,Staff!$L37),IF(Y$4&gt;Staff!$I37,IFERROR(MIN(Staff!$L37,M41+Staff!$J37),MIN(Staff!$J37,Staff!$L37)),0))))))</f>
        <v>0</v>
      </c>
      <c r="Z41" s="567">
        <f>IF(Staff!$K37="Never",IF(Z$4&gt;=Staff!$I37,MIN(Staff!$J37,Staff!$L37),0),IF(Staff!$K37="Monthly",IF(Z$4=Staff!$I37,MIN(Staff!$J37,Staff!$L37),IF(Z$4&gt;Staff!$I37,MIN(Staff!$L37,Y41+Staff!$J37),0)),IF(Staff!$K37="Quarterly",IF(Z$4=Staff!$I37,MIN(Staff!$J37,Staff!$L37),IF(Z$4&gt;Staff!$I37,IFERROR(MIN(Staff!$L37,IF(ISNUMBER(W41),W41,0)+Staff!$J37),Staff!$J37),0)),IF(Staff!$K37="Annually",IF(Z$4=Staff!$I37,MIN(Staff!$J37,Staff!$L37),IF(Z$4&gt;Staff!$I37,IFERROR(MIN(Staff!$L37,N41+Staff!$J37),MIN(Staff!$J37,Staff!$L37)),0))))))</f>
        <v>0</v>
      </c>
      <c r="AA41" s="567">
        <f>IF(Staff!$K37="Never",IF(AA$4&gt;=Staff!$I37,MIN(Staff!$J37,Staff!$L37),0),IF(Staff!$K37="Monthly",IF(AA$4=Staff!$I37,MIN(Staff!$J37,Staff!$L37),IF(AA$4&gt;Staff!$I37,MIN(Staff!$L37,Z41+Staff!$J37),0)),IF(Staff!$K37="Quarterly",IF(AA$4=Staff!$I37,MIN(Staff!$J37,Staff!$L37),IF(AA$4&gt;Staff!$I37,IFERROR(MIN(Staff!$L37,IF(ISNUMBER(X41),X41,0)+Staff!$J37),Staff!$J37),0)),IF(Staff!$K37="Annually",IF(AA$4=Staff!$I37,MIN(Staff!$J37,Staff!$L37),IF(AA$4&gt;Staff!$I37,IFERROR(MIN(Staff!$L37,O41+Staff!$J37),MIN(Staff!$J37,Staff!$L37)),0))))))</f>
        <v>0</v>
      </c>
      <c r="AB41" s="567">
        <f>IF(Staff!$K37="Never",IF(AB$4&gt;=Staff!$I37,MIN(Staff!$J37,Staff!$L37),0),IF(Staff!$K37="Monthly",IF(AB$4=Staff!$I37,MIN(Staff!$J37,Staff!$L37),IF(AB$4&gt;Staff!$I37,MIN(Staff!$L37,AA41+Staff!$J37),0)),IF(Staff!$K37="Quarterly",IF(AB$4=Staff!$I37,MIN(Staff!$J37,Staff!$L37),IF(AB$4&gt;Staff!$I37,IFERROR(MIN(Staff!$L37,IF(ISNUMBER(Y41),Y41,0)+Staff!$J37),Staff!$J37),0)),IF(Staff!$K37="Annually",IF(AB$4=Staff!$I37,MIN(Staff!$J37,Staff!$L37),IF(AB$4&gt;Staff!$I37,IFERROR(MIN(Staff!$L37,P41+Staff!$J37),MIN(Staff!$J37,Staff!$L37)),0))))))</f>
        <v>0</v>
      </c>
      <c r="AC41" s="567">
        <f>IF(Staff!$K37="Never",IF(AC$4&gt;=Staff!$I37,MIN(Staff!$J37,Staff!$L37),0),IF(Staff!$K37="Monthly",IF(AC$4=Staff!$I37,MIN(Staff!$J37,Staff!$L37),IF(AC$4&gt;Staff!$I37,MIN(Staff!$L37,AB41+Staff!$J37),0)),IF(Staff!$K37="Quarterly",IF(AC$4=Staff!$I37,MIN(Staff!$J37,Staff!$L37),IF(AC$4&gt;Staff!$I37,IFERROR(MIN(Staff!$L37,IF(ISNUMBER(Z41),Z41,0)+Staff!$J37),Staff!$J37),0)),IF(Staff!$K37="Annually",IF(AC$4=Staff!$I37,MIN(Staff!$J37,Staff!$L37),IF(AC$4&gt;Staff!$I37,IFERROR(MIN(Staff!$L37,Q41+Staff!$J37),MIN(Staff!$J37,Staff!$L37)),0))))))</f>
        <v>0</v>
      </c>
      <c r="AD41" s="567">
        <f>IF(Staff!$K37="Never",IF(AD$4&gt;=Staff!$I37,MIN(Staff!$J37,Staff!$L37),0),IF(Staff!$K37="Monthly",IF(AD$4=Staff!$I37,MIN(Staff!$J37,Staff!$L37),IF(AD$4&gt;Staff!$I37,MIN(Staff!$L37,AC41+Staff!$J37),0)),IF(Staff!$K37="Quarterly",IF(AD$4=Staff!$I37,MIN(Staff!$J37,Staff!$L37),IF(AD$4&gt;Staff!$I37,IFERROR(MIN(Staff!$L37,IF(ISNUMBER(AA41),AA41,0)+Staff!$J37),Staff!$J37),0)),IF(Staff!$K37="Annually",IF(AD$4=Staff!$I37,MIN(Staff!$J37,Staff!$L37),IF(AD$4&gt;Staff!$I37,IFERROR(MIN(Staff!$L37,R41+Staff!$J37),MIN(Staff!$J37,Staff!$L37)),0))))))</f>
        <v>0</v>
      </c>
      <c r="AE41" s="567">
        <f>IF(Staff!$K37="Never",IF(AE$4&gt;=Staff!$I37,MIN(Staff!$J37,Staff!$L37),0),IF(Staff!$K37="Monthly",IF(AE$4=Staff!$I37,MIN(Staff!$J37,Staff!$L37),IF(AE$4&gt;Staff!$I37,MIN(Staff!$L37,AD41+Staff!$J37),0)),IF(Staff!$K37="Quarterly",IF(AE$4=Staff!$I37,MIN(Staff!$J37,Staff!$L37),IF(AE$4&gt;Staff!$I37,IFERROR(MIN(Staff!$L37,IF(ISNUMBER(AB41),AB41,0)+Staff!$J37),Staff!$J37),0)),IF(Staff!$K37="Annually",IF(AE$4=Staff!$I37,MIN(Staff!$J37,Staff!$L37),IF(AE$4&gt;Staff!$I37,IFERROR(MIN(Staff!$L37,S41+Staff!$J37),MIN(Staff!$J37,Staff!$L37)),0))))))</f>
        <v>0</v>
      </c>
      <c r="AF41" s="567">
        <f>IF(Staff!$K37="Never",IF(AF$4&gt;=Staff!$I37,MIN(Staff!$J37,Staff!$L37),0),IF(Staff!$K37="Monthly",IF(AF$4=Staff!$I37,MIN(Staff!$J37,Staff!$L37),IF(AF$4&gt;Staff!$I37,MIN(Staff!$L37,AE41+Staff!$J37),0)),IF(Staff!$K37="Quarterly",IF(AF$4=Staff!$I37,MIN(Staff!$J37,Staff!$L37),IF(AF$4&gt;Staff!$I37,IFERROR(MIN(Staff!$L37,IF(ISNUMBER(AC41),AC41,0)+Staff!$J37),Staff!$J37),0)),IF(Staff!$K37="Annually",IF(AF$4=Staff!$I37,MIN(Staff!$J37,Staff!$L37),IF(AF$4&gt;Staff!$I37,IFERROR(MIN(Staff!$L37,T41+Staff!$J37),MIN(Staff!$J37,Staff!$L37)),0))))))</f>
        <v>0</v>
      </c>
      <c r="AG41" s="567">
        <f>IF(Staff!$K37="Never",IF(AG$4&gt;=Staff!$I37,MIN(Staff!$J37,Staff!$L37),0),IF(Staff!$K37="Monthly",IF(AG$4=Staff!$I37,MIN(Staff!$J37,Staff!$L37),IF(AG$4&gt;Staff!$I37,MIN(Staff!$L37,AF41+Staff!$J37),0)),IF(Staff!$K37="Quarterly",IF(AG$4=Staff!$I37,MIN(Staff!$J37,Staff!$L37),IF(AG$4&gt;Staff!$I37,IFERROR(MIN(Staff!$L37,IF(ISNUMBER(AD41),AD41,0)+Staff!$J37),Staff!$J37),0)),IF(Staff!$K37="Annually",IF(AG$4=Staff!$I37,MIN(Staff!$J37,Staff!$L37),IF(AG$4&gt;Staff!$I37,IFERROR(MIN(Staff!$L37,U41+Staff!$J37),MIN(Staff!$J37,Staff!$L37)),0))))))</f>
        <v>0</v>
      </c>
      <c r="AH41" s="567">
        <f>IF(Staff!$K37="Never",IF(AH$4&gt;=Staff!$I37,MIN(Staff!$J37,Staff!$L37),0),IF(Staff!$K37="Monthly",IF(AH$4=Staff!$I37,MIN(Staff!$J37,Staff!$L37),IF(AH$4&gt;Staff!$I37,MIN(Staff!$L37,AG41+Staff!$J37),0)),IF(Staff!$K37="Quarterly",IF(AH$4=Staff!$I37,MIN(Staff!$J37,Staff!$L37),IF(AH$4&gt;Staff!$I37,IFERROR(MIN(Staff!$L37,IF(ISNUMBER(AE41),AE41,0)+Staff!$J37),Staff!$J37),0)),IF(Staff!$K37="Annually",IF(AH$4=Staff!$I37,MIN(Staff!$J37,Staff!$L37),IF(AH$4&gt;Staff!$I37,IFERROR(MIN(Staff!$L37,V41+Staff!$J37),MIN(Staff!$J37,Staff!$L37)),0))))))</f>
        <v>0</v>
      </c>
      <c r="AI41" s="567">
        <f>IF(Staff!$K37="Never",IF(AI$4&gt;=Staff!$I37,MIN(Staff!$J37,Staff!$L37),0),IF(Staff!$K37="Monthly",IF(AI$4=Staff!$I37,MIN(Staff!$J37,Staff!$L37),IF(AI$4&gt;Staff!$I37,MIN(Staff!$L37,AH41+Staff!$J37),0)),IF(Staff!$K37="Quarterly",IF(AI$4=Staff!$I37,MIN(Staff!$J37,Staff!$L37),IF(AI$4&gt;Staff!$I37,IFERROR(MIN(Staff!$L37,IF(ISNUMBER(AF41),AF41,0)+Staff!$J37),Staff!$J37),0)),IF(Staff!$K37="Annually",IF(AI$4=Staff!$I37,MIN(Staff!$J37,Staff!$L37),IF(AI$4&gt;Staff!$I37,IFERROR(MIN(Staff!$L37,W41+Staff!$J37),MIN(Staff!$J37,Staff!$L37)),0))))))</f>
        <v>0</v>
      </c>
      <c r="AJ41" s="567">
        <f>IF(Staff!$K37="Never",IF(AJ$4&gt;=Staff!$I37,MIN(Staff!$J37,Staff!$L37),0),IF(Staff!$K37="Monthly",IF(AJ$4=Staff!$I37,MIN(Staff!$J37,Staff!$L37),IF(AJ$4&gt;Staff!$I37,MIN(Staff!$L37,AI41+Staff!$J37),0)),IF(Staff!$K37="Quarterly",IF(AJ$4=Staff!$I37,MIN(Staff!$J37,Staff!$L37),IF(AJ$4&gt;Staff!$I37,IFERROR(MIN(Staff!$L37,IF(ISNUMBER(AG41),AG41,0)+Staff!$J37),Staff!$J37),0)),IF(Staff!$K37="Annually",IF(AJ$4=Staff!$I37,MIN(Staff!$J37,Staff!$L37),IF(AJ$4&gt;Staff!$I37,IFERROR(MIN(Staff!$L37,X41+Staff!$J37),MIN(Staff!$J37,Staff!$L37)),0))))))</f>
        <v>0</v>
      </c>
      <c r="AK41" s="567">
        <f>IF(Staff!$K37="Never",IF(AK$4&gt;=Staff!$I37,MIN(Staff!$J37,Staff!$L37),0),IF(Staff!$K37="Monthly",IF(AK$4=Staff!$I37,MIN(Staff!$J37,Staff!$L37),IF(AK$4&gt;Staff!$I37,MIN(Staff!$L37,AJ41+Staff!$J37),0)),IF(Staff!$K37="Quarterly",IF(AK$4=Staff!$I37,MIN(Staff!$J37,Staff!$L37),IF(AK$4&gt;Staff!$I37,IFERROR(MIN(Staff!$L37,IF(ISNUMBER(AH41),AH41,0)+Staff!$J37),Staff!$J37),0)),IF(Staff!$K37="Annually",IF(AK$4=Staff!$I37,MIN(Staff!$J37,Staff!$L37),IF(AK$4&gt;Staff!$I37,IFERROR(MIN(Staff!$L37,Y41+Staff!$J37),MIN(Staff!$J37,Staff!$L37)),0))))))</f>
        <v>0</v>
      </c>
      <c r="AL41" s="567">
        <f>IF(Staff!$K37="Never",IF(AL$4&gt;=Staff!$I37,MIN(Staff!$J37,Staff!$L37),0),IF(Staff!$K37="Monthly",IF(AL$4=Staff!$I37,MIN(Staff!$J37,Staff!$L37),IF(AL$4&gt;Staff!$I37,MIN(Staff!$L37,AK41+Staff!$J37),0)),IF(Staff!$K37="Quarterly",IF(AL$4=Staff!$I37,MIN(Staff!$J37,Staff!$L37),IF(AL$4&gt;Staff!$I37,IFERROR(MIN(Staff!$L37,IF(ISNUMBER(AI41),AI41,0)+Staff!$J37),Staff!$J37),0)),IF(Staff!$K37="Annually",IF(AL$4=Staff!$I37,MIN(Staff!$J37,Staff!$L37),IF(AL$4&gt;Staff!$I37,IFERROR(MIN(Staff!$L37,Z41+Staff!$J37),MIN(Staff!$J37,Staff!$L37)),0))))))</f>
        <v>0</v>
      </c>
      <c r="AM41" s="567">
        <f>IF(Staff!$K37="Never",IF(AM$4&gt;=Staff!$I37,MIN(Staff!$J37,Staff!$L37),0),IF(Staff!$K37="Monthly",IF(AM$4=Staff!$I37,MIN(Staff!$J37,Staff!$L37),IF(AM$4&gt;Staff!$I37,MIN(Staff!$L37,AL41+Staff!$J37),0)),IF(Staff!$K37="Quarterly",IF(AM$4=Staff!$I37,MIN(Staff!$J37,Staff!$L37),IF(AM$4&gt;Staff!$I37,IFERROR(MIN(Staff!$L37,IF(ISNUMBER(AJ41),AJ41,0)+Staff!$J37),Staff!$J37),0)),IF(Staff!$K37="Annually",IF(AM$4=Staff!$I37,MIN(Staff!$J37,Staff!$L37),IF(AM$4&gt;Staff!$I37,IFERROR(MIN(Staff!$L37,AA41+Staff!$J37),MIN(Staff!$J37,Staff!$L37)),0))))))</f>
        <v>0</v>
      </c>
      <c r="AN41" s="567">
        <f>IF(Staff!$K37="Never",IF(AN$4&gt;=Staff!$I37,MIN(Staff!$J37,Staff!$L37),0),IF(Staff!$K37="Monthly",IF(AN$4=Staff!$I37,MIN(Staff!$J37,Staff!$L37),IF(AN$4&gt;Staff!$I37,MIN(Staff!$L37,AM41+Staff!$J37),0)),IF(Staff!$K37="Quarterly",IF(AN$4=Staff!$I37,MIN(Staff!$J37,Staff!$L37),IF(AN$4&gt;Staff!$I37,IFERROR(MIN(Staff!$L37,IF(ISNUMBER(AK41),AK41,0)+Staff!$J37),Staff!$J37),0)),IF(Staff!$K37="Annually",IF(AN$4=Staff!$I37,MIN(Staff!$J37,Staff!$L37),IF(AN$4&gt;Staff!$I37,IFERROR(MIN(Staff!$L37,AB41+Staff!$J37),MIN(Staff!$J37,Staff!$L37)),0))))))</f>
        <v>0</v>
      </c>
      <c r="AO41" s="567">
        <f>IF(Staff!$K37="Never",IF(AO$4&gt;=Staff!$I37,MIN(Staff!$J37,Staff!$L37),0),IF(Staff!$K37="Monthly",IF(AO$4=Staff!$I37,MIN(Staff!$J37,Staff!$L37),IF(AO$4&gt;Staff!$I37,MIN(Staff!$L37,AN41+Staff!$J37),0)),IF(Staff!$K37="Quarterly",IF(AO$4=Staff!$I37,MIN(Staff!$J37,Staff!$L37),IF(AO$4&gt;Staff!$I37,IFERROR(MIN(Staff!$L37,IF(ISNUMBER(AL41),AL41,0)+Staff!$J37),Staff!$J37),0)),IF(Staff!$K37="Annually",IF(AO$4=Staff!$I37,MIN(Staff!$J37,Staff!$L37),IF(AO$4&gt;Staff!$I37,IFERROR(MIN(Staff!$L37,AC41+Staff!$J37),MIN(Staff!$J37,Staff!$L37)),0))))))</f>
        <v>0</v>
      </c>
      <c r="AP41" s="567">
        <f>IF(Staff!$K37="Never",IF(AP$4&gt;=Staff!$I37,MIN(Staff!$J37,Staff!$L37),0),IF(Staff!$K37="Monthly",IF(AP$4=Staff!$I37,MIN(Staff!$J37,Staff!$L37),IF(AP$4&gt;Staff!$I37,MIN(Staff!$L37,AO41+Staff!$J37),0)),IF(Staff!$K37="Quarterly",IF(AP$4=Staff!$I37,MIN(Staff!$J37,Staff!$L37),IF(AP$4&gt;Staff!$I37,IFERROR(MIN(Staff!$L37,IF(ISNUMBER(AM41),AM41,0)+Staff!$J37),Staff!$J37),0)),IF(Staff!$K37="Annually",IF(AP$4=Staff!$I37,MIN(Staff!$J37,Staff!$L37),IF(AP$4&gt;Staff!$I37,IFERROR(MIN(Staff!$L37,AD41+Staff!$J37),MIN(Staff!$J37,Staff!$L37)),0))))))</f>
        <v>0</v>
      </c>
      <c r="AQ41" s="567">
        <f>IF(Staff!$K37="Never",IF(AQ$4&gt;=Staff!$I37,MIN(Staff!$J37,Staff!$L37),0),IF(Staff!$K37="Monthly",IF(AQ$4=Staff!$I37,MIN(Staff!$J37,Staff!$L37),IF(AQ$4&gt;Staff!$I37,MIN(Staff!$L37,AP41+Staff!$J37),0)),IF(Staff!$K37="Quarterly",IF(AQ$4=Staff!$I37,MIN(Staff!$J37,Staff!$L37),IF(AQ$4&gt;Staff!$I37,IFERROR(MIN(Staff!$L37,IF(ISNUMBER(AN41),AN41,0)+Staff!$J37),Staff!$J37),0)),IF(Staff!$K37="Annually",IF(AQ$4=Staff!$I37,MIN(Staff!$J37,Staff!$L37),IF(AQ$4&gt;Staff!$I37,IFERROR(MIN(Staff!$L37,AE41+Staff!$J37),MIN(Staff!$J37,Staff!$L37)),0))))))</f>
        <v>0</v>
      </c>
      <c r="AR41" s="567">
        <f>IF(Staff!$K37="Never",IF(AR$4&gt;=Staff!$I37,MIN(Staff!$J37,Staff!$L37),0),IF(Staff!$K37="Monthly",IF(AR$4=Staff!$I37,MIN(Staff!$J37,Staff!$L37),IF(AR$4&gt;Staff!$I37,MIN(Staff!$L37,AQ41+Staff!$J37),0)),IF(Staff!$K37="Quarterly",IF(AR$4=Staff!$I37,MIN(Staff!$J37,Staff!$L37),IF(AR$4&gt;Staff!$I37,IFERROR(MIN(Staff!$L37,IF(ISNUMBER(AO41),AO41,0)+Staff!$J37),Staff!$J37),0)),IF(Staff!$K37="Annually",IF(AR$4=Staff!$I37,MIN(Staff!$J37,Staff!$L37),IF(AR$4&gt;Staff!$I37,IFERROR(MIN(Staff!$L37,AF41+Staff!$J37),MIN(Staff!$J37,Staff!$L37)),0))))))</f>
        <v>0</v>
      </c>
      <c r="AS41" s="567">
        <f>IF(Staff!$K37="Never",IF(AS$4&gt;=Staff!$I37,MIN(Staff!$J37,Staff!$L37),0),IF(Staff!$K37="Monthly",IF(AS$4=Staff!$I37,MIN(Staff!$J37,Staff!$L37),IF(AS$4&gt;Staff!$I37,MIN(Staff!$L37,AR41+Staff!$J37),0)),IF(Staff!$K37="Quarterly",IF(AS$4=Staff!$I37,MIN(Staff!$J37,Staff!$L37),IF(AS$4&gt;Staff!$I37,IFERROR(MIN(Staff!$L37,IF(ISNUMBER(AP41),AP41,0)+Staff!$J37),Staff!$J37),0)),IF(Staff!$K37="Annually",IF(AS$4=Staff!$I37,MIN(Staff!$J37,Staff!$L37),IF(AS$4&gt;Staff!$I37,IFERROR(MIN(Staff!$L37,AG41+Staff!$J37),MIN(Staff!$J37,Staff!$L37)),0))))))</f>
        <v>0</v>
      </c>
      <c r="AT41" s="567">
        <f>IF(Staff!$K37="Never",IF(AT$4&gt;=Staff!$I37,MIN(Staff!$J37,Staff!$L37),0),IF(Staff!$K37="Monthly",IF(AT$4=Staff!$I37,MIN(Staff!$J37,Staff!$L37),IF(AT$4&gt;Staff!$I37,MIN(Staff!$L37,AS41+Staff!$J37),0)),IF(Staff!$K37="Quarterly",IF(AT$4=Staff!$I37,MIN(Staff!$J37,Staff!$L37),IF(AT$4&gt;Staff!$I37,IFERROR(MIN(Staff!$L37,IF(ISNUMBER(AQ41),AQ41,0)+Staff!$J37),Staff!$J37),0)),IF(Staff!$K37="Annually",IF(AT$4=Staff!$I37,MIN(Staff!$J37,Staff!$L37),IF(AT$4&gt;Staff!$I37,IFERROR(MIN(Staff!$L37,AH41+Staff!$J37),MIN(Staff!$J37,Staff!$L37)),0))))))</f>
        <v>0</v>
      </c>
      <c r="AU41" s="567">
        <f>IF(Staff!$K37="Never",IF(AU$4&gt;=Staff!$I37,MIN(Staff!$J37,Staff!$L37),0),IF(Staff!$K37="Monthly",IF(AU$4=Staff!$I37,MIN(Staff!$J37,Staff!$L37),IF(AU$4&gt;Staff!$I37,MIN(Staff!$L37,AT41+Staff!$J37),0)),IF(Staff!$K37="Quarterly",IF(AU$4=Staff!$I37,MIN(Staff!$J37,Staff!$L37),IF(AU$4&gt;Staff!$I37,IFERROR(MIN(Staff!$L37,IF(ISNUMBER(AR41),AR41,0)+Staff!$J37),Staff!$J37),0)),IF(Staff!$K37="Annually",IF(AU$4=Staff!$I37,MIN(Staff!$J37,Staff!$L37),IF(AU$4&gt;Staff!$I37,IFERROR(MIN(Staff!$L37,AI41+Staff!$J37),MIN(Staff!$J37,Staff!$L37)),0))))))</f>
        <v>0</v>
      </c>
      <c r="AV41" s="567">
        <f>IF(Staff!$K37="Never",IF(AV$4&gt;=Staff!$I37,MIN(Staff!$J37,Staff!$L37),0),IF(Staff!$K37="Monthly",IF(AV$4=Staff!$I37,MIN(Staff!$J37,Staff!$L37),IF(AV$4&gt;Staff!$I37,MIN(Staff!$L37,AU41+Staff!$J37),0)),IF(Staff!$K37="Quarterly",IF(AV$4=Staff!$I37,MIN(Staff!$J37,Staff!$L37),IF(AV$4&gt;Staff!$I37,IFERROR(MIN(Staff!$L37,IF(ISNUMBER(AS41),AS41,0)+Staff!$J37),Staff!$J37),0)),IF(Staff!$K37="Annually",IF(AV$4=Staff!$I37,MIN(Staff!$J37,Staff!$L37),IF(AV$4&gt;Staff!$I37,IFERROR(MIN(Staff!$L37,AJ41+Staff!$J37),MIN(Staff!$J37,Staff!$L37)),0))))))</f>
        <v>0</v>
      </c>
      <c r="AW41" s="567">
        <f>IF(Staff!$K37="Never",IF(AW$4&gt;=Staff!$I37,MIN(Staff!$J37,Staff!$L37),0),IF(Staff!$K37="Monthly",IF(AW$4=Staff!$I37,MIN(Staff!$J37,Staff!$L37),IF(AW$4&gt;Staff!$I37,MIN(Staff!$L37,AV41+Staff!$J37),0)),IF(Staff!$K37="Quarterly",IF(AW$4=Staff!$I37,MIN(Staff!$J37,Staff!$L37),IF(AW$4&gt;Staff!$I37,IFERROR(MIN(Staff!$L37,IF(ISNUMBER(AT41),AT41,0)+Staff!$J37),Staff!$J37),0)),IF(Staff!$K37="Annually",IF(AW$4=Staff!$I37,MIN(Staff!$J37,Staff!$L37),IF(AW$4&gt;Staff!$I37,IFERROR(MIN(Staff!$L37,AK41+Staff!$J37),MIN(Staff!$J37,Staff!$L37)),0))))))</f>
        <v>0</v>
      </c>
      <c r="AX41" s="567">
        <f>IF(Staff!$K37="Never",IF(AX$4&gt;=Staff!$I37,MIN(Staff!$J37,Staff!$L37),0),IF(Staff!$K37="Monthly",IF(AX$4=Staff!$I37,MIN(Staff!$J37,Staff!$L37),IF(AX$4&gt;Staff!$I37,MIN(Staff!$L37,AW41+Staff!$J37),0)),IF(Staff!$K37="Quarterly",IF(AX$4=Staff!$I37,MIN(Staff!$J37,Staff!$L37),IF(AX$4&gt;Staff!$I37,IFERROR(MIN(Staff!$L37,IF(ISNUMBER(AU41),AU41,0)+Staff!$J37),Staff!$J37),0)),IF(Staff!$K37="Annually",IF(AX$4=Staff!$I37,MIN(Staff!$J37,Staff!$L37),IF(AX$4&gt;Staff!$I37,IFERROR(MIN(Staff!$L37,AL41+Staff!$J37),MIN(Staff!$J37,Staff!$L37)),0))))))</f>
        <v>0</v>
      </c>
      <c r="AY41" s="567">
        <f>IF(Staff!$K37="Never",IF(AY$4&gt;=Staff!$I37,MIN(Staff!$J37,Staff!$L37),0),IF(Staff!$K37="Monthly",IF(AY$4=Staff!$I37,MIN(Staff!$J37,Staff!$L37),IF(AY$4&gt;Staff!$I37,MIN(Staff!$L37,AX41+Staff!$J37),0)),IF(Staff!$K37="Quarterly",IF(AY$4=Staff!$I37,MIN(Staff!$J37,Staff!$L37),IF(AY$4&gt;Staff!$I37,IFERROR(MIN(Staff!$L37,IF(ISNUMBER(AV41),AV41,0)+Staff!$J37),Staff!$J37),0)),IF(Staff!$K37="Annually",IF(AY$4=Staff!$I37,MIN(Staff!$J37,Staff!$L37),IF(AY$4&gt;Staff!$I37,IFERROR(MIN(Staff!$L37,AM41+Staff!$J37),MIN(Staff!$J37,Staff!$L37)),0))))))</f>
        <v>0</v>
      </c>
      <c r="AZ41" s="567">
        <f>IF(Staff!$K37="Never",IF(AZ$4&gt;=Staff!$I37,MIN(Staff!$J37,Staff!$L37),0),IF(Staff!$K37="Monthly",IF(AZ$4=Staff!$I37,MIN(Staff!$J37,Staff!$L37),IF(AZ$4&gt;Staff!$I37,MIN(Staff!$L37,AY41+Staff!$J37),0)),IF(Staff!$K37="Quarterly",IF(AZ$4=Staff!$I37,MIN(Staff!$J37,Staff!$L37),IF(AZ$4&gt;Staff!$I37,IFERROR(MIN(Staff!$L37,IF(ISNUMBER(AW41),AW41,0)+Staff!$J37),Staff!$J37),0)),IF(Staff!$K37="Annually",IF(AZ$4=Staff!$I37,MIN(Staff!$J37,Staff!$L37),IF(AZ$4&gt;Staff!$I37,IFERROR(MIN(Staff!$L37,AN41+Staff!$J37),MIN(Staff!$J37,Staff!$L37)),0))))))</f>
        <v>0</v>
      </c>
      <c r="BA41" s="567">
        <f>IF(Staff!$K37="Never",IF(BA$4&gt;=Staff!$I37,MIN(Staff!$J37,Staff!$L37),0),IF(Staff!$K37="Monthly",IF(BA$4=Staff!$I37,MIN(Staff!$J37,Staff!$L37),IF(BA$4&gt;Staff!$I37,MIN(Staff!$L37,AZ41+Staff!$J37),0)),IF(Staff!$K37="Quarterly",IF(BA$4=Staff!$I37,MIN(Staff!$J37,Staff!$L37),IF(BA$4&gt;Staff!$I37,IFERROR(MIN(Staff!$L37,IF(ISNUMBER(AX41),AX41,0)+Staff!$J37),Staff!$J37),0)),IF(Staff!$K37="Annually",IF(BA$4=Staff!$I37,MIN(Staff!$J37,Staff!$L37),IF(BA$4&gt;Staff!$I37,IFERROR(MIN(Staff!$L37,AO41+Staff!$J37),MIN(Staff!$J37,Staff!$L37)),0))))))</f>
        <v>0</v>
      </c>
      <c r="BB41" s="567">
        <f>IF(Staff!$K37="Never",IF(BB$4&gt;=Staff!$I37,MIN(Staff!$J37,Staff!$L37),0),IF(Staff!$K37="Monthly",IF(BB$4=Staff!$I37,MIN(Staff!$J37,Staff!$L37),IF(BB$4&gt;Staff!$I37,MIN(Staff!$L37,BA41+Staff!$J37),0)),IF(Staff!$K37="Quarterly",IF(BB$4=Staff!$I37,MIN(Staff!$J37,Staff!$L37),IF(BB$4&gt;Staff!$I37,IFERROR(MIN(Staff!$L37,IF(ISNUMBER(AY41),AY41,0)+Staff!$J37),Staff!$J37),0)),IF(Staff!$K37="Annually",IF(BB$4=Staff!$I37,MIN(Staff!$J37,Staff!$L37),IF(BB$4&gt;Staff!$I37,IFERROR(MIN(Staff!$L37,AP41+Staff!$J37),MIN(Staff!$J37,Staff!$L37)),0))))))</f>
        <v>0</v>
      </c>
      <c r="BC41" s="567">
        <f>IF(Staff!$K37="Never",IF(BC$4&gt;=Staff!$I37,MIN(Staff!$J37,Staff!$L37),0),IF(Staff!$K37="Monthly",IF(BC$4=Staff!$I37,MIN(Staff!$J37,Staff!$L37),IF(BC$4&gt;Staff!$I37,MIN(Staff!$L37,BB41+Staff!$J37),0)),IF(Staff!$K37="Quarterly",IF(BC$4=Staff!$I37,MIN(Staff!$J37,Staff!$L37),IF(BC$4&gt;Staff!$I37,IFERROR(MIN(Staff!$L37,IF(ISNUMBER(AZ41),AZ41,0)+Staff!$J37),Staff!$J37),0)),IF(Staff!$K37="Annually",IF(BC$4=Staff!$I37,MIN(Staff!$J37,Staff!$L37),IF(BC$4&gt;Staff!$I37,IFERROR(MIN(Staff!$L37,AQ41+Staff!$J37),MIN(Staff!$J37,Staff!$L37)),0))))))</f>
        <v>0</v>
      </c>
      <c r="BD41" s="567">
        <f>IF(Staff!$K37="Never",IF(BD$4&gt;=Staff!$I37,MIN(Staff!$J37,Staff!$L37),0),IF(Staff!$K37="Monthly",IF(BD$4=Staff!$I37,MIN(Staff!$J37,Staff!$L37),IF(BD$4&gt;Staff!$I37,MIN(Staff!$L37,BC41+Staff!$J37),0)),IF(Staff!$K37="Quarterly",IF(BD$4=Staff!$I37,MIN(Staff!$J37,Staff!$L37),IF(BD$4&gt;Staff!$I37,IFERROR(MIN(Staff!$L37,IF(ISNUMBER(BA41),BA41,0)+Staff!$J37),Staff!$J37),0)),IF(Staff!$K37="Annually",IF(BD$4=Staff!$I37,MIN(Staff!$J37,Staff!$L37),IF(BD$4&gt;Staff!$I37,IFERROR(MIN(Staff!$L37,AR41+Staff!$J37),MIN(Staff!$J37,Staff!$L37)),0))))))</f>
        <v>0</v>
      </c>
      <c r="BE41" s="567">
        <f>IF(Staff!$K37="Never",IF(BE$4&gt;=Staff!$I37,MIN(Staff!$J37,Staff!$L37),0),IF(Staff!$K37="Monthly",IF(BE$4=Staff!$I37,MIN(Staff!$J37,Staff!$L37),IF(BE$4&gt;Staff!$I37,MIN(Staff!$L37,BD41+Staff!$J37),0)),IF(Staff!$K37="Quarterly",IF(BE$4=Staff!$I37,MIN(Staff!$J37,Staff!$L37),IF(BE$4&gt;Staff!$I37,IFERROR(MIN(Staff!$L37,IF(ISNUMBER(BB41),BB41,0)+Staff!$J37),Staff!$J37),0)),IF(Staff!$K37="Annually",IF(BE$4=Staff!$I37,MIN(Staff!$J37,Staff!$L37),IF(BE$4&gt;Staff!$I37,IFERROR(MIN(Staff!$L37,AS41+Staff!$J37),MIN(Staff!$J37,Staff!$L37)),0))))))</f>
        <v>0</v>
      </c>
      <c r="BF41" s="567">
        <f>IF(Staff!$K37="Never",IF(BF$4&gt;=Staff!$I37,MIN(Staff!$J37,Staff!$L37),0),IF(Staff!$K37="Monthly",IF(BF$4=Staff!$I37,MIN(Staff!$J37,Staff!$L37),IF(BF$4&gt;Staff!$I37,MIN(Staff!$L37,BE41+Staff!$J37),0)),IF(Staff!$K37="Quarterly",IF(BF$4=Staff!$I37,MIN(Staff!$J37,Staff!$L37),IF(BF$4&gt;Staff!$I37,IFERROR(MIN(Staff!$L37,IF(ISNUMBER(BC41),BC41,0)+Staff!$J37),Staff!$J37),0)),IF(Staff!$K37="Annually",IF(BF$4=Staff!$I37,MIN(Staff!$J37,Staff!$L37),IF(BF$4&gt;Staff!$I37,IFERROR(MIN(Staff!$L37,AT41+Staff!$J37),MIN(Staff!$J37,Staff!$L37)),0))))))</f>
        <v>0</v>
      </c>
      <c r="BG41" s="567">
        <f>IF(Staff!$K37="Never",IF(BG$4&gt;=Staff!$I37,MIN(Staff!$J37,Staff!$L37),0),IF(Staff!$K37="Monthly",IF(BG$4=Staff!$I37,MIN(Staff!$J37,Staff!$L37),IF(BG$4&gt;Staff!$I37,MIN(Staff!$L37,BF41+Staff!$J37),0)),IF(Staff!$K37="Quarterly",IF(BG$4=Staff!$I37,MIN(Staff!$J37,Staff!$L37),IF(BG$4&gt;Staff!$I37,IFERROR(MIN(Staff!$L37,IF(ISNUMBER(BD41),BD41,0)+Staff!$J37),Staff!$J37),0)),IF(Staff!$K37="Annually",IF(BG$4=Staff!$I37,MIN(Staff!$J37,Staff!$L37),IF(BG$4&gt;Staff!$I37,IFERROR(MIN(Staff!$L37,AU41+Staff!$J37),MIN(Staff!$J37,Staff!$L37)),0))))))</f>
        <v>0</v>
      </c>
      <c r="BH41" s="567">
        <f>IF(Staff!$K37="Never",IF(BH$4&gt;=Staff!$I37,MIN(Staff!$J37,Staff!$L37),0),IF(Staff!$K37="Monthly",IF(BH$4=Staff!$I37,MIN(Staff!$J37,Staff!$L37),IF(BH$4&gt;Staff!$I37,MIN(Staff!$L37,BG41+Staff!$J37),0)),IF(Staff!$K37="Quarterly",IF(BH$4=Staff!$I37,MIN(Staff!$J37,Staff!$L37),IF(BH$4&gt;Staff!$I37,IFERROR(MIN(Staff!$L37,IF(ISNUMBER(BE41),BE41,0)+Staff!$J37),Staff!$J37),0)),IF(Staff!$K37="Annually",IF(BH$4=Staff!$I37,MIN(Staff!$J37,Staff!$L37),IF(BH$4&gt;Staff!$I37,IFERROR(MIN(Staff!$L37,AV41+Staff!$J37),MIN(Staff!$J37,Staff!$L37)),0))))))</f>
        <v>0</v>
      </c>
      <c r="BI41" s="567">
        <f>IF(Staff!$K37="Never",IF(BI$4&gt;=Staff!$I37,MIN(Staff!$J37,Staff!$L37),0),IF(Staff!$K37="Monthly",IF(BI$4=Staff!$I37,MIN(Staff!$J37,Staff!$L37),IF(BI$4&gt;Staff!$I37,MIN(Staff!$L37,BH41+Staff!$J37),0)),IF(Staff!$K37="Quarterly",IF(BI$4=Staff!$I37,MIN(Staff!$J37,Staff!$L37),IF(BI$4&gt;Staff!$I37,IFERROR(MIN(Staff!$L37,IF(ISNUMBER(BF41),BF41,0)+Staff!$J37),Staff!$J37),0)),IF(Staff!$K37="Annually",IF(BI$4=Staff!$I37,MIN(Staff!$J37,Staff!$L37),IF(BI$4&gt;Staff!$I37,IFERROR(MIN(Staff!$L37,AW41+Staff!$J37),MIN(Staff!$J37,Staff!$L37)),0))))))</f>
        <v>0</v>
      </c>
      <c r="BJ41" s="567">
        <f>IF(Staff!$K37="Never",IF(BJ$4&gt;=Staff!$I37,MIN(Staff!$J37,Staff!$L37),0),IF(Staff!$K37="Monthly",IF(BJ$4=Staff!$I37,MIN(Staff!$J37,Staff!$L37),IF(BJ$4&gt;Staff!$I37,MIN(Staff!$L37,BI41+Staff!$J37),0)),IF(Staff!$K37="Quarterly",IF(BJ$4=Staff!$I37,MIN(Staff!$J37,Staff!$L37),IF(BJ$4&gt;Staff!$I37,IFERROR(MIN(Staff!$L37,IF(ISNUMBER(BG41),BG41,0)+Staff!$J37),Staff!$J37),0)),IF(Staff!$K37="Annually",IF(BJ$4=Staff!$I37,MIN(Staff!$J37,Staff!$L37),IF(BJ$4&gt;Staff!$I37,IFERROR(MIN(Staff!$L37,AX41+Staff!$J37),MIN(Staff!$J37,Staff!$L37)),0))))))</f>
        <v>0</v>
      </c>
      <c r="BK41" s="567">
        <f>IF(Staff!$K37="Never",IF(BK$4&gt;=Staff!$I37,MIN(Staff!$J37,Staff!$L37),0),IF(Staff!$K37="Monthly",IF(BK$4=Staff!$I37,MIN(Staff!$J37,Staff!$L37),IF(BK$4&gt;Staff!$I37,MIN(Staff!$L37,BJ41+Staff!$J37),0)),IF(Staff!$K37="Quarterly",IF(BK$4=Staff!$I37,MIN(Staff!$J37,Staff!$L37),IF(BK$4&gt;Staff!$I37,IFERROR(MIN(Staff!$L37,IF(ISNUMBER(BH41),BH41,0)+Staff!$J37),Staff!$J37),0)),IF(Staff!$K37="Annually",IF(BK$4=Staff!$I37,MIN(Staff!$J37,Staff!$L37),IF(BK$4&gt;Staff!$I37,IFERROR(MIN(Staff!$L37,AY41+Staff!$J37),MIN(Staff!$J37,Staff!$L37)),0))))))</f>
        <v>0</v>
      </c>
      <c r="BL41" s="567">
        <f>IF(Staff!$K37="Never",IF(BL$4&gt;=Staff!$I37,MIN(Staff!$J37,Staff!$L37),0),IF(Staff!$K37="Monthly",IF(BL$4=Staff!$I37,MIN(Staff!$J37,Staff!$L37),IF(BL$4&gt;Staff!$I37,MIN(Staff!$L37,BK41+Staff!$J37),0)),IF(Staff!$K37="Quarterly",IF(BL$4=Staff!$I37,MIN(Staff!$J37,Staff!$L37),IF(BL$4&gt;Staff!$I37,IFERROR(MIN(Staff!$L37,IF(ISNUMBER(BI41),BI41,0)+Staff!$J37),Staff!$J37),0)),IF(Staff!$K37="Annually",IF(BL$4=Staff!$I37,MIN(Staff!$J37,Staff!$L37),IF(BL$4&gt;Staff!$I37,IFERROR(MIN(Staff!$L37,AZ41+Staff!$J37),MIN(Staff!$J37,Staff!$L37)),0))))))</f>
        <v>0</v>
      </c>
      <c r="BM41" s="567">
        <f>IF(Staff!$K37="Never",IF(BM$4&gt;=Staff!$I37,MIN(Staff!$J37,Staff!$L37),0),IF(Staff!$K37="Monthly",IF(BM$4=Staff!$I37,MIN(Staff!$J37,Staff!$L37),IF(BM$4&gt;Staff!$I37,MIN(Staff!$L37,BL41+Staff!$J37),0)),IF(Staff!$K37="Quarterly",IF(BM$4=Staff!$I37,MIN(Staff!$J37,Staff!$L37),IF(BM$4&gt;Staff!$I37,IFERROR(MIN(Staff!$L37,IF(ISNUMBER(BJ41),BJ41,0)+Staff!$J37),Staff!$J37),0)),IF(Staff!$K37="Annually",IF(BM$4=Staff!$I37,MIN(Staff!$J37,Staff!$L37),IF(BM$4&gt;Staff!$I37,IFERROR(MIN(Staff!$L37,BA41+Staff!$J37),MIN(Staff!$J37,Staff!$L37)),0))))))</f>
        <v>0</v>
      </c>
      <c r="BN41" s="567">
        <f>IF(Staff!$K37="Never",IF(BN$4&gt;=Staff!$I37,MIN(Staff!$J37,Staff!$L37),0),IF(Staff!$K37="Monthly",IF(BN$4=Staff!$I37,MIN(Staff!$J37,Staff!$L37),IF(BN$4&gt;Staff!$I37,MIN(Staff!$L37,BM41+Staff!$J37),0)),IF(Staff!$K37="Quarterly",IF(BN$4=Staff!$I37,MIN(Staff!$J37,Staff!$L37),IF(BN$4&gt;Staff!$I37,IFERROR(MIN(Staff!$L37,IF(ISNUMBER(BK41),BK41,0)+Staff!$J37),Staff!$J37),0)),IF(Staff!$K37="Annually",IF(BN$4=Staff!$I37,MIN(Staff!$J37,Staff!$L37),IF(BN$4&gt;Staff!$I37,IFERROR(MIN(Staff!$L37,BB41+Staff!$J37),MIN(Staff!$J37,Staff!$L37)),0))))))</f>
        <v>0</v>
      </c>
      <c r="BO41" s="567">
        <f>IF(Staff!$K37="Never",IF(BO$4&gt;=Staff!$I37,MIN(Staff!$J37,Staff!$L37),0),IF(Staff!$K37="Monthly",IF(BO$4=Staff!$I37,MIN(Staff!$J37,Staff!$L37),IF(BO$4&gt;Staff!$I37,MIN(Staff!$L37,BN41+Staff!$J37),0)),IF(Staff!$K37="Quarterly",IF(BO$4=Staff!$I37,MIN(Staff!$J37,Staff!$L37),IF(BO$4&gt;Staff!$I37,IFERROR(MIN(Staff!$L37,IF(ISNUMBER(BL41),BL41,0)+Staff!$J37),Staff!$J37),0)),IF(Staff!$K37="Annually",IF(BO$4=Staff!$I37,MIN(Staff!$J37,Staff!$L37),IF(BO$4&gt;Staff!$I37,IFERROR(MIN(Staff!$L37,BC41+Staff!$J37),MIN(Staff!$J37,Staff!$L37)),0))))))</f>
        <v>0</v>
      </c>
      <c r="BP41" s="567">
        <f>IF(Staff!$K37="Never",IF(BP$4&gt;=Staff!$I37,MIN(Staff!$J37,Staff!$L37),0),IF(Staff!$K37="Monthly",IF(BP$4=Staff!$I37,MIN(Staff!$J37,Staff!$L37),IF(BP$4&gt;Staff!$I37,MIN(Staff!$L37,BO41+Staff!$J37),0)),IF(Staff!$K37="Quarterly",IF(BP$4=Staff!$I37,MIN(Staff!$J37,Staff!$L37),IF(BP$4&gt;Staff!$I37,IFERROR(MIN(Staff!$L37,IF(ISNUMBER(BM41),BM41,0)+Staff!$J37),Staff!$J37),0)),IF(Staff!$K37="Annually",IF(BP$4=Staff!$I37,MIN(Staff!$J37,Staff!$L37),IF(BP$4&gt;Staff!$I37,IFERROR(MIN(Staff!$L37,BD41+Staff!$J37),MIN(Staff!$J37,Staff!$L37)),0))))))</f>
        <v>0</v>
      </c>
      <c r="BQ41" s="567">
        <f>IF(Staff!$K37="Never",IF(BQ$4&gt;=Staff!$I37,MIN(Staff!$J37,Staff!$L37),0),IF(Staff!$K37="Monthly",IF(BQ$4=Staff!$I37,MIN(Staff!$J37,Staff!$L37),IF(BQ$4&gt;Staff!$I37,MIN(Staff!$L37,BP41+Staff!$J37),0)),IF(Staff!$K37="Quarterly",IF(BQ$4=Staff!$I37,MIN(Staff!$J37,Staff!$L37),IF(BQ$4&gt;Staff!$I37,IFERROR(MIN(Staff!$L37,IF(ISNUMBER(BN41),BN41,0)+Staff!$J37),Staff!$J37),0)),IF(Staff!$K37="Annually",IF(BQ$4=Staff!$I37,MIN(Staff!$J37,Staff!$L37),IF(BQ$4&gt;Staff!$I37,IFERROR(MIN(Staff!$L37,BE41+Staff!$J37),MIN(Staff!$J37,Staff!$L37)),0))))))</f>
        <v>0</v>
      </c>
      <c r="BR41" s="567">
        <f>IF(Staff!$K37="Never",IF(BR$4&gt;=Staff!$I37,MIN(Staff!$J37,Staff!$L37),0),IF(Staff!$K37="Monthly",IF(BR$4=Staff!$I37,MIN(Staff!$J37,Staff!$L37),IF(BR$4&gt;Staff!$I37,MIN(Staff!$L37,BQ41+Staff!$J37),0)),IF(Staff!$K37="Quarterly",IF(BR$4=Staff!$I37,MIN(Staff!$J37,Staff!$L37),IF(BR$4&gt;Staff!$I37,IFERROR(MIN(Staff!$L37,IF(ISNUMBER(BO41),BO41,0)+Staff!$J37),Staff!$J37),0)),IF(Staff!$K37="Annually",IF(BR$4=Staff!$I37,MIN(Staff!$J37,Staff!$L37),IF(BR$4&gt;Staff!$I37,IFERROR(MIN(Staff!$L37,BF41+Staff!$J37),MIN(Staff!$J37,Staff!$L37)),0))))))</f>
        <v>0</v>
      </c>
      <c r="BS41" s="567">
        <f>IF(Staff!$K37="Never",IF(BS$4&gt;=Staff!$I37,MIN(Staff!$J37,Staff!$L37),0),IF(Staff!$K37="Monthly",IF(BS$4=Staff!$I37,MIN(Staff!$J37,Staff!$L37),IF(BS$4&gt;Staff!$I37,MIN(Staff!$L37,BR41+Staff!$J37),0)),IF(Staff!$K37="Quarterly",IF(BS$4=Staff!$I37,MIN(Staff!$J37,Staff!$L37),IF(BS$4&gt;Staff!$I37,IFERROR(MIN(Staff!$L37,IF(ISNUMBER(BP41),BP41,0)+Staff!$J37),Staff!$J37),0)),IF(Staff!$K37="Annually",IF(BS$4=Staff!$I37,MIN(Staff!$J37,Staff!$L37),IF(BS$4&gt;Staff!$I37,IFERROR(MIN(Staff!$L37,BG41+Staff!$J37),MIN(Staff!$J37,Staff!$L37)),0))))))</f>
        <v>0</v>
      </c>
      <c r="BT41" s="567">
        <f>IF(Staff!$K37="Never",IF(BT$4&gt;=Staff!$I37,MIN(Staff!$J37,Staff!$L37),0),IF(Staff!$K37="Monthly",IF(BT$4=Staff!$I37,MIN(Staff!$J37,Staff!$L37),IF(BT$4&gt;Staff!$I37,MIN(Staff!$L37,BS41+Staff!$J37),0)),IF(Staff!$K37="Quarterly",IF(BT$4=Staff!$I37,MIN(Staff!$J37,Staff!$L37),IF(BT$4&gt;Staff!$I37,IFERROR(MIN(Staff!$L37,IF(ISNUMBER(BQ41),BQ41,0)+Staff!$J37),Staff!$J37),0)),IF(Staff!$K37="Annually",IF(BT$4=Staff!$I37,MIN(Staff!$J37,Staff!$L37),IF(BT$4&gt;Staff!$I37,IFERROR(MIN(Staff!$L37,BH41+Staff!$J37),MIN(Staff!$J37,Staff!$L37)),0))))))</f>
        <v>0</v>
      </c>
      <c r="BU41" s="567">
        <f>IF(Staff!$K37="Never",IF(BU$4&gt;=Staff!$I37,MIN(Staff!$J37,Staff!$L37),0),IF(Staff!$K37="Monthly",IF(BU$4=Staff!$I37,MIN(Staff!$J37,Staff!$L37),IF(BU$4&gt;Staff!$I37,MIN(Staff!$L37,BT41+Staff!$J37),0)),IF(Staff!$K37="Quarterly",IF(BU$4=Staff!$I37,MIN(Staff!$J37,Staff!$L37),IF(BU$4&gt;Staff!$I37,IFERROR(MIN(Staff!$L37,IF(ISNUMBER(BR41),BR41,0)+Staff!$J37),Staff!$J37),0)),IF(Staff!$K37="Annually",IF(BU$4=Staff!$I37,MIN(Staff!$J37,Staff!$L37),IF(BU$4&gt;Staff!$I37,IFERROR(MIN(Staff!$L37,BI41+Staff!$J37),MIN(Staff!$J37,Staff!$L37)),0))))))</f>
        <v>0</v>
      </c>
      <c r="BV41" s="567">
        <f>IF(Staff!$K37="Never",IF(BV$4&gt;=Staff!$I37,MIN(Staff!$J37,Staff!$L37),0),IF(Staff!$K37="Monthly",IF(BV$4=Staff!$I37,MIN(Staff!$J37,Staff!$L37),IF(BV$4&gt;Staff!$I37,MIN(Staff!$L37,BU41+Staff!$J37),0)),IF(Staff!$K37="Quarterly",IF(BV$4=Staff!$I37,MIN(Staff!$J37,Staff!$L37),IF(BV$4&gt;Staff!$I37,IFERROR(MIN(Staff!$L37,IF(ISNUMBER(BS41),BS41,0)+Staff!$J37),Staff!$J37),0)),IF(Staff!$K37="Annually",IF(BV$4=Staff!$I37,MIN(Staff!$J37,Staff!$L37),IF(BV$4&gt;Staff!$I37,IFERROR(MIN(Staff!$L37,BJ41+Staff!$J37),MIN(Staff!$J37,Staff!$L37)),0))))))</f>
        <v>0</v>
      </c>
      <c r="BW41" s="567">
        <f>IF(Staff!$K37="Never",IF(BW$4&gt;=Staff!$I37,MIN(Staff!$J37,Staff!$L37),0),IF(Staff!$K37="Monthly",IF(BW$4=Staff!$I37,MIN(Staff!$J37,Staff!$L37),IF(BW$4&gt;Staff!$I37,MIN(Staff!$L37,BV41+Staff!$J37),0)),IF(Staff!$K37="Quarterly",IF(BW$4=Staff!$I37,MIN(Staff!$J37,Staff!$L37),IF(BW$4&gt;Staff!$I37,IFERROR(MIN(Staff!$L37,IF(ISNUMBER(BT41),BT41,0)+Staff!$J37),Staff!$J37),0)),IF(Staff!$K37="Annually",IF(BW$4=Staff!$I37,MIN(Staff!$J37,Staff!$L37),IF(BW$4&gt;Staff!$I37,IFERROR(MIN(Staff!$L37,BK41+Staff!$J37),MIN(Staff!$J37,Staff!$L37)),0))))))</f>
        <v>0</v>
      </c>
      <c r="BX41" s="567">
        <f>IF(Staff!$K37="Never",IF(BX$4&gt;=Staff!$I37,MIN(Staff!$J37,Staff!$L37),0),IF(Staff!$K37="Monthly",IF(BX$4=Staff!$I37,MIN(Staff!$J37,Staff!$L37),IF(BX$4&gt;Staff!$I37,MIN(Staff!$L37,BW41+Staff!$J37),0)),IF(Staff!$K37="Quarterly",IF(BX$4=Staff!$I37,MIN(Staff!$J37,Staff!$L37),IF(BX$4&gt;Staff!$I37,IFERROR(MIN(Staff!$L37,IF(ISNUMBER(BU41),BU41,0)+Staff!$J37),Staff!$J37),0)),IF(Staff!$K37="Annually",IF(BX$4=Staff!$I37,MIN(Staff!$J37,Staff!$L37),IF(BX$4&gt;Staff!$I37,IFERROR(MIN(Staff!$L37,BL41+Staff!$J37),MIN(Staff!$J37,Staff!$L37)),0))))))</f>
        <v>0</v>
      </c>
      <c r="BY41" s="567">
        <f>IF(Staff!$K37="Never",IF(BY$4&gt;=Staff!$I37,MIN(Staff!$J37,Staff!$L37),0),IF(Staff!$K37="Monthly",IF(BY$4=Staff!$I37,MIN(Staff!$J37,Staff!$L37),IF(BY$4&gt;Staff!$I37,MIN(Staff!$L37,BX41+Staff!$J37),0)),IF(Staff!$K37="Quarterly",IF(BY$4=Staff!$I37,MIN(Staff!$J37,Staff!$L37),IF(BY$4&gt;Staff!$I37,IFERROR(MIN(Staff!$L37,IF(ISNUMBER(BV41),BV41,0)+Staff!$J37),Staff!$J37),0)),IF(Staff!$K37="Annually",IF(BY$4=Staff!$I37,MIN(Staff!$J37,Staff!$L37),IF(BY$4&gt;Staff!$I37,IFERROR(MIN(Staff!$L37,BM41+Staff!$J37),MIN(Staff!$J37,Staff!$L37)),0))))))</f>
        <v>0</v>
      </c>
      <c r="BZ41" s="567">
        <f>IF(Staff!$K37="Never",IF(BZ$4&gt;=Staff!$I37,MIN(Staff!$J37,Staff!$L37),0),IF(Staff!$K37="Monthly",IF(BZ$4=Staff!$I37,MIN(Staff!$J37,Staff!$L37),IF(BZ$4&gt;Staff!$I37,MIN(Staff!$L37,BY41+Staff!$J37),0)),IF(Staff!$K37="Quarterly",IF(BZ$4=Staff!$I37,MIN(Staff!$J37,Staff!$L37),IF(BZ$4&gt;Staff!$I37,IFERROR(MIN(Staff!$L37,IF(ISNUMBER(BW41),BW41,0)+Staff!$J37),Staff!$J37),0)),IF(Staff!$K37="Annually",IF(BZ$4=Staff!$I37,MIN(Staff!$J37,Staff!$L37),IF(BZ$4&gt;Staff!$I37,IFERROR(MIN(Staff!$L37,BN41+Staff!$J37),MIN(Staff!$J37,Staff!$L37)),0))))))</f>
        <v>0</v>
      </c>
      <c r="CA41" s="567">
        <f>IF(Staff!$K37="Never",IF(CA$4&gt;=Staff!$I37,MIN(Staff!$J37,Staff!$L37),0),IF(Staff!$K37="Monthly",IF(CA$4=Staff!$I37,MIN(Staff!$J37,Staff!$L37),IF(CA$4&gt;Staff!$I37,MIN(Staff!$L37,BZ41+Staff!$J37),0)),IF(Staff!$K37="Quarterly",IF(CA$4=Staff!$I37,MIN(Staff!$J37,Staff!$L37),IF(CA$4&gt;Staff!$I37,IFERROR(MIN(Staff!$L37,IF(ISNUMBER(BX41),BX41,0)+Staff!$J37),Staff!$J37),0)),IF(Staff!$K37="Annually",IF(CA$4=Staff!$I37,MIN(Staff!$J37,Staff!$L37),IF(CA$4&gt;Staff!$I37,IFERROR(MIN(Staff!$L37,BO41+Staff!$J37),MIN(Staff!$J37,Staff!$L37)),0))))))</f>
        <v>0</v>
      </c>
      <c r="CB41" s="567">
        <f>IF(Staff!$K37="Never",IF(CB$4&gt;=Staff!$I37,MIN(Staff!$J37,Staff!$L37),0),IF(Staff!$K37="Monthly",IF(CB$4=Staff!$I37,MIN(Staff!$J37,Staff!$L37),IF(CB$4&gt;Staff!$I37,MIN(Staff!$L37,CA41+Staff!$J37),0)),IF(Staff!$K37="Quarterly",IF(CB$4=Staff!$I37,MIN(Staff!$J37,Staff!$L37),IF(CB$4&gt;Staff!$I37,IFERROR(MIN(Staff!$L37,IF(ISNUMBER(BY41),BY41,0)+Staff!$J37),Staff!$J37),0)),IF(Staff!$K37="Annually",IF(CB$4=Staff!$I37,MIN(Staff!$J37,Staff!$L37),IF(CB$4&gt;Staff!$I37,IFERROR(MIN(Staff!$L37,BP41+Staff!$J37),MIN(Staff!$J37,Staff!$L37)),0))))))</f>
        <v>0</v>
      </c>
      <c r="CC41" s="567">
        <f>IF(Staff!$K37="Never",IF(CC$4&gt;=Staff!$I37,MIN(Staff!$J37,Staff!$L37),0),IF(Staff!$K37="Monthly",IF(CC$4=Staff!$I37,MIN(Staff!$J37,Staff!$L37),IF(CC$4&gt;Staff!$I37,MIN(Staff!$L37,CB41+Staff!$J37),0)),IF(Staff!$K37="Quarterly",IF(CC$4=Staff!$I37,MIN(Staff!$J37,Staff!$L37),IF(CC$4&gt;Staff!$I37,IFERROR(MIN(Staff!$L37,IF(ISNUMBER(BZ41),BZ41,0)+Staff!$J37),Staff!$J37),0)),IF(Staff!$K37="Annually",IF(CC$4=Staff!$I37,MIN(Staff!$J37,Staff!$L37),IF(CC$4&gt;Staff!$I37,IFERROR(MIN(Staff!$L37,BQ41+Staff!$J37),MIN(Staff!$J37,Staff!$L37)),0))))))</f>
        <v>0</v>
      </c>
      <c r="CD41" s="567">
        <f>IF(Staff!$K37="Never",IF(CD$4&gt;=Staff!$I37,MIN(Staff!$J37,Staff!$L37),0),IF(Staff!$K37="Monthly",IF(CD$4=Staff!$I37,MIN(Staff!$J37,Staff!$L37),IF(CD$4&gt;Staff!$I37,MIN(Staff!$L37,CC41+Staff!$J37),0)),IF(Staff!$K37="Quarterly",IF(CD$4=Staff!$I37,MIN(Staff!$J37,Staff!$L37),IF(CD$4&gt;Staff!$I37,IFERROR(MIN(Staff!$L37,IF(ISNUMBER(CA41),CA41,0)+Staff!$J37),Staff!$J37),0)),IF(Staff!$K37="Annually",IF(CD$4=Staff!$I37,MIN(Staff!$J37,Staff!$L37),IF(CD$4&gt;Staff!$I37,IFERROR(MIN(Staff!$L37,BR41+Staff!$J37),MIN(Staff!$J37,Staff!$L37)),0))))))</f>
        <v>0</v>
      </c>
      <c r="CE41" s="567">
        <f>IF(Staff!$K37="Never",IF(CE$4&gt;=Staff!$I37,MIN(Staff!$J37,Staff!$L37),0),IF(Staff!$K37="Monthly",IF(CE$4=Staff!$I37,MIN(Staff!$J37,Staff!$L37),IF(CE$4&gt;Staff!$I37,MIN(Staff!$L37,CD41+Staff!$J37),0)),IF(Staff!$K37="Quarterly",IF(CE$4=Staff!$I37,MIN(Staff!$J37,Staff!$L37),IF(CE$4&gt;Staff!$I37,IFERROR(MIN(Staff!$L37,IF(ISNUMBER(CB41),CB41,0)+Staff!$J37),Staff!$J37),0)),IF(Staff!$K37="Annually",IF(CE$4=Staff!$I37,MIN(Staff!$J37,Staff!$L37),IF(CE$4&gt;Staff!$I37,IFERROR(MIN(Staff!$L37,BS41+Staff!$J37),MIN(Staff!$J37,Staff!$L37)),0))))))</f>
        <v>0</v>
      </c>
      <c r="CF41" s="567">
        <f>IF(Staff!$K37="Never",IF(CF$4&gt;=Staff!$I37,MIN(Staff!$J37,Staff!$L37),0),IF(Staff!$K37="Monthly",IF(CF$4=Staff!$I37,MIN(Staff!$J37,Staff!$L37),IF(CF$4&gt;Staff!$I37,MIN(Staff!$L37,CE41+Staff!$J37),0)),IF(Staff!$K37="Quarterly",IF(CF$4=Staff!$I37,MIN(Staff!$J37,Staff!$L37),IF(CF$4&gt;Staff!$I37,IFERROR(MIN(Staff!$L37,IF(ISNUMBER(CC41),CC41,0)+Staff!$J37),Staff!$J37),0)),IF(Staff!$K37="Annually",IF(CF$4=Staff!$I37,MIN(Staff!$J37,Staff!$L37),IF(CF$4&gt;Staff!$I37,IFERROR(MIN(Staff!$L37,BT41+Staff!$J37),MIN(Staff!$J37,Staff!$L37)),0))))))</f>
        <v>0</v>
      </c>
      <c r="CG41" s="567">
        <f>IF(Staff!$K37="Never",IF(CG$4&gt;=Staff!$I37,MIN(Staff!$J37,Staff!$L37),0),IF(Staff!$K37="Monthly",IF(CG$4=Staff!$I37,MIN(Staff!$J37,Staff!$L37),IF(CG$4&gt;Staff!$I37,MIN(Staff!$L37,CF41+Staff!$J37),0)),IF(Staff!$K37="Quarterly",IF(CG$4=Staff!$I37,MIN(Staff!$J37,Staff!$L37),IF(CG$4&gt;Staff!$I37,IFERROR(MIN(Staff!$L37,IF(ISNUMBER(CD41),CD41,0)+Staff!$J37),Staff!$J37),0)),IF(Staff!$K37="Annually",IF(CG$4=Staff!$I37,MIN(Staff!$J37,Staff!$L37),IF(CG$4&gt;Staff!$I37,IFERROR(MIN(Staff!$L37,BU41+Staff!$J37),MIN(Staff!$J37,Staff!$L37)),0))))))</f>
        <v>0</v>
      </c>
      <c r="CH41" s="567">
        <f>IF(Staff!$K37="Never",IF(CH$4&gt;=Staff!$I37,MIN(Staff!$J37,Staff!$L37),0),IF(Staff!$K37="Monthly",IF(CH$4=Staff!$I37,MIN(Staff!$J37,Staff!$L37),IF(CH$4&gt;Staff!$I37,MIN(Staff!$L37,CG41+Staff!$J37),0)),IF(Staff!$K37="Quarterly",IF(CH$4=Staff!$I37,MIN(Staff!$J37,Staff!$L37),IF(CH$4&gt;Staff!$I37,IFERROR(MIN(Staff!$L37,IF(ISNUMBER(CE41),CE41,0)+Staff!$J37),Staff!$J37),0)),IF(Staff!$K37="Annually",IF(CH$4=Staff!$I37,MIN(Staff!$J37,Staff!$L37),IF(CH$4&gt;Staff!$I37,IFERROR(MIN(Staff!$L37,BV41+Staff!$J37),MIN(Staff!$J37,Staff!$L37)),0))))))</f>
        <v>0</v>
      </c>
      <c r="CI41" s="567">
        <f>IF(Staff!$K37="Never",IF(CI$4&gt;=Staff!$I37,MIN(Staff!$J37,Staff!$L37),0),IF(Staff!$K37="Monthly",IF(CI$4=Staff!$I37,MIN(Staff!$J37,Staff!$L37),IF(CI$4&gt;Staff!$I37,MIN(Staff!$L37,CH41+Staff!$J37),0)),IF(Staff!$K37="Quarterly",IF(CI$4=Staff!$I37,MIN(Staff!$J37,Staff!$L37),IF(CI$4&gt;Staff!$I37,IFERROR(MIN(Staff!$L37,IF(ISNUMBER(CF41),CF41,0)+Staff!$J37),Staff!$J37),0)),IF(Staff!$K37="Annually",IF(CI$4=Staff!$I37,MIN(Staff!$J37,Staff!$L37),IF(CI$4&gt;Staff!$I37,IFERROR(MIN(Staff!$L37,BW41+Staff!$J37),MIN(Staff!$J37,Staff!$L37)),0))))))</f>
        <v>0</v>
      </c>
    </row>
    <row r="42" spans="1:87" ht="15.75" hidden="1" customHeight="1" outlineLevel="1">
      <c r="A42" s="875" t="str">
        <f>Staff!A38</f>
        <v>Other 9</v>
      </c>
      <c r="B42" s="876"/>
      <c r="C42" s="719" t="s">
        <v>289</v>
      </c>
      <c r="D42" s="567">
        <f>IF(Staff!$K38="Never",IF(D$4&gt;=Staff!$I38,MIN(Staff!$J38,Staff!$L38),0),IF(Staff!$K38="Monthly",IF(D$4=Staff!$I38,MIN(Staff!$J38,Staff!$L38),IF(D$4&gt;Staff!$I38,MIN(Staff!$L38,C42+Staff!$J38),0)),IF(Staff!$K38="Quarterly",IF(D$4=Staff!$I38,MIN(Staff!$J38,Staff!$L38),IF(D$4&gt;Staff!$I38,IFERROR(MIN(Staff!$L38,IF(ISNUMBER(A42),A42,0)+Staff!$J38),Staff!$J38),0)),IF(Staff!$K38="Annually",IF(D$4=Staff!$I38,MIN(Staff!$J38,Staff!$L38),IF(D$4&gt;Staff!$I38,IFERROR(MIN(Staff!$L38,#REF!+Staff!$J38),MIN(Staff!$J38,Staff!$L38)),0))))))</f>
        <v>0</v>
      </c>
      <c r="E42" s="567">
        <f>IF(Staff!$K38="Never",IF(E$4&gt;=Staff!$I38,MIN(Staff!$J38,Staff!$L38),0),IF(Staff!$K38="Monthly",IF(E$4=Staff!$I38,MIN(Staff!$J38,Staff!$L38),IF(E$4&gt;Staff!$I38,MIN(Staff!$L38,D42+Staff!$J38),0)),IF(Staff!$K38="Quarterly",IF(E$4=Staff!$I38,MIN(Staff!$J38,Staff!$L38),IF(E$4&gt;Staff!$I38,IFERROR(MIN(Staff!$L38,IF(ISNUMBER(B42),B42,0)+Staff!$J38),Staff!$J38),0)),IF(Staff!$K38="Annually",IF(E$4=Staff!$I38,MIN(Staff!$J38,Staff!$L38),IF(E$4&gt;Staff!$I38,IFERROR(MIN(Staff!$L38,#REF!+Staff!$J38),MIN(Staff!$J38,Staff!$L38)),0))))))</f>
        <v>0</v>
      </c>
      <c r="F42" s="567">
        <f>IF(Staff!$K38="Never",IF(F$4&gt;=Staff!$I38,MIN(Staff!$J38,Staff!$L38),0),IF(Staff!$K38="Monthly",IF(F$4=Staff!$I38,MIN(Staff!$J38,Staff!$L38),IF(F$4&gt;Staff!$I38,MIN(Staff!$L38,E42+Staff!$J38),0)),IF(Staff!$K38="Quarterly",IF(F$4=Staff!$I38,MIN(Staff!$J38,Staff!$L38),IF(F$4&gt;Staff!$I38,IFERROR(MIN(Staff!$L38,IF(ISNUMBER(C42),C42,0)+Staff!$J38),Staff!$J38),0)),IF(Staff!$K38="Annually",IF(F$4=Staff!$I38,MIN(Staff!$J38,Staff!$L38),IF(F$4&gt;Staff!$I38,IFERROR(MIN(Staff!$L38,#REF!+Staff!$J38),MIN(Staff!$J38,Staff!$L38)),0))))))</f>
        <v>0</v>
      </c>
      <c r="G42" s="567">
        <f>IF(Staff!$K38="Never",IF(G$4&gt;=Staff!$I38,MIN(Staff!$J38,Staff!$L38),0),IF(Staff!$K38="Monthly",IF(G$4=Staff!$I38,MIN(Staff!$J38,Staff!$L38),IF(G$4&gt;Staff!$I38,MIN(Staff!$L38,F42+Staff!$J38),0)),IF(Staff!$K38="Quarterly",IF(G$4=Staff!$I38,MIN(Staff!$J38,Staff!$L38),IF(G$4&gt;Staff!$I38,IFERROR(MIN(Staff!$L38,IF(ISNUMBER(D42),D42,0)+Staff!$J38),Staff!$J38),0)),IF(Staff!$K38="Annually",IF(G$4=Staff!$I38,MIN(Staff!$J38,Staff!$L38),IF(G$4&gt;Staff!$I38,IFERROR(MIN(Staff!$L38,#REF!+Staff!$J38),MIN(Staff!$J38,Staff!$L38)),0))))))</f>
        <v>0</v>
      </c>
      <c r="H42" s="567">
        <f>IF(Staff!$K38="Never",IF(H$4&gt;=Staff!$I38,MIN(Staff!$J38,Staff!$L38),0),IF(Staff!$K38="Monthly",IF(H$4=Staff!$I38,MIN(Staff!$J38,Staff!$L38),IF(H$4&gt;Staff!$I38,MIN(Staff!$L38,G42+Staff!$J38),0)),IF(Staff!$K38="Quarterly",IF(H$4=Staff!$I38,MIN(Staff!$J38,Staff!$L38),IF(H$4&gt;Staff!$I38,IFERROR(MIN(Staff!$L38,IF(ISNUMBER(E42),E42,0)+Staff!$J38),Staff!$J38),0)),IF(Staff!$K38="Annually",IF(H$4=Staff!$I38,MIN(Staff!$J38,Staff!$L38),IF(H$4&gt;Staff!$I38,IFERROR(MIN(Staff!$L38,#REF!+Staff!$J38),MIN(Staff!$J38,Staff!$L38)),0))))))</f>
        <v>0</v>
      </c>
      <c r="I42" s="567">
        <f>IF(Staff!$K38="Never",IF(I$4&gt;=Staff!$I38,MIN(Staff!$J38,Staff!$L38),0),IF(Staff!$K38="Monthly",IF(I$4=Staff!$I38,MIN(Staff!$J38,Staff!$L38),IF(I$4&gt;Staff!$I38,MIN(Staff!$L38,H42+Staff!$J38),0)),IF(Staff!$K38="Quarterly",IF(I$4=Staff!$I38,MIN(Staff!$J38,Staff!$L38),IF(I$4&gt;Staff!$I38,IFERROR(MIN(Staff!$L38,IF(ISNUMBER(F42),F42,0)+Staff!$J38),Staff!$J38),0)),IF(Staff!$K38="Annually",IF(I$4=Staff!$I38,MIN(Staff!$J38,Staff!$L38),IF(I$4&gt;Staff!$I38,IFERROR(MIN(Staff!$L38,#REF!+Staff!$J38),MIN(Staff!$J38,Staff!$L38)),0))))))</f>
        <v>0</v>
      </c>
      <c r="J42" s="567">
        <f>IF(Staff!$K38="Never",IF(J$4&gt;=Staff!$I38,MIN(Staff!$J38,Staff!$L38),0),IF(Staff!$K38="Monthly",IF(J$4=Staff!$I38,MIN(Staff!$J38,Staff!$L38),IF(J$4&gt;Staff!$I38,MIN(Staff!$L38,I42+Staff!$J38),0)),IF(Staff!$K38="Quarterly",IF(J$4=Staff!$I38,MIN(Staff!$J38,Staff!$L38),IF(J$4&gt;Staff!$I38,IFERROR(MIN(Staff!$L38,IF(ISNUMBER(G42),G42,0)+Staff!$J38),Staff!$J38),0)),IF(Staff!$K38="Annually",IF(J$4=Staff!$I38,MIN(Staff!$J38,Staff!$L38),IF(J$4&gt;Staff!$I38,IFERROR(MIN(Staff!$L38,#REF!+Staff!$J38),MIN(Staff!$J38,Staff!$L38)),0))))))</f>
        <v>0</v>
      </c>
      <c r="K42" s="567">
        <f>IF(Staff!$K38="Never",IF(K$4&gt;=Staff!$I38,MIN(Staff!$J38,Staff!$L38),0),IF(Staff!$K38="Monthly",IF(K$4=Staff!$I38,MIN(Staff!$J38,Staff!$L38),IF(K$4&gt;Staff!$I38,MIN(Staff!$L38,J42+Staff!$J38),0)),IF(Staff!$K38="Quarterly",IF(K$4=Staff!$I38,MIN(Staff!$J38,Staff!$L38),IF(K$4&gt;Staff!$I38,IFERROR(MIN(Staff!$L38,IF(ISNUMBER(H42),H42,0)+Staff!$J38),Staff!$J38),0)),IF(Staff!$K38="Annually",IF(K$4=Staff!$I38,MIN(Staff!$J38,Staff!$L38),IF(K$4&gt;Staff!$I38,IFERROR(MIN(Staff!$L38,#REF!+Staff!$J38),MIN(Staff!$J38,Staff!$L38)),0))))))</f>
        <v>0</v>
      </c>
      <c r="L42" s="567">
        <f>IF(Staff!$K38="Never",IF(L$4&gt;=Staff!$I38,MIN(Staff!$J38,Staff!$L38),0),IF(Staff!$K38="Monthly",IF(L$4=Staff!$I38,MIN(Staff!$J38,Staff!$L38),IF(L$4&gt;Staff!$I38,MIN(Staff!$L38,K42+Staff!$J38),0)),IF(Staff!$K38="Quarterly",IF(L$4=Staff!$I38,MIN(Staff!$J38,Staff!$L38),IF(L$4&gt;Staff!$I38,IFERROR(MIN(Staff!$L38,IF(ISNUMBER(I42),I42,0)+Staff!$J38),Staff!$J38),0)),IF(Staff!$K38="Annually",IF(L$4=Staff!$I38,MIN(Staff!$J38,Staff!$L38),IF(L$4&gt;Staff!$I38,IFERROR(MIN(Staff!$L38,#REF!+Staff!$J38),MIN(Staff!$J38,Staff!$L38)),0))))))</f>
        <v>0</v>
      </c>
      <c r="M42" s="567">
        <f>IF(Staff!$K38="Never",IF(M$4&gt;=Staff!$I38,MIN(Staff!$J38,Staff!$L38),0),IF(Staff!$K38="Monthly",IF(M$4=Staff!$I38,MIN(Staff!$J38,Staff!$L38),IF(M$4&gt;Staff!$I38,MIN(Staff!$L38,L42+Staff!$J38),0)),IF(Staff!$K38="Quarterly",IF(M$4=Staff!$I38,MIN(Staff!$J38,Staff!$L38),IF(M$4&gt;Staff!$I38,IFERROR(MIN(Staff!$L38,IF(ISNUMBER(J42),J42,0)+Staff!$J38),Staff!$J38),0)),IF(Staff!$K38="Annually",IF(M$4=Staff!$I38,MIN(Staff!$J38,Staff!$L38),IF(M$4&gt;Staff!$I38,IFERROR(MIN(Staff!$L38,A42+Staff!$J38),MIN(Staff!$J38,Staff!$L38)),0))))))</f>
        <v>0</v>
      </c>
      <c r="N42" s="567">
        <f>IF(Staff!$K38="Never",IF(N$4&gt;=Staff!$I38,MIN(Staff!$J38,Staff!$L38),0),IF(Staff!$K38="Monthly",IF(N$4=Staff!$I38,MIN(Staff!$J38,Staff!$L38),IF(N$4&gt;Staff!$I38,MIN(Staff!$L38,M42+Staff!$J38),0)),IF(Staff!$K38="Quarterly",IF(N$4=Staff!$I38,MIN(Staff!$J38,Staff!$L38),IF(N$4&gt;Staff!$I38,IFERROR(MIN(Staff!$L38,IF(ISNUMBER(K42),K42,0)+Staff!$J38),Staff!$J38),0)),IF(Staff!$K38="Annually",IF(N$4=Staff!$I38,MIN(Staff!$J38,Staff!$L38),IF(N$4&gt;Staff!$I38,IFERROR(MIN(Staff!$L38,B42+Staff!$J38),MIN(Staff!$J38,Staff!$L38)),0))))))</f>
        <v>0</v>
      </c>
      <c r="O42" s="567">
        <f>IF(Staff!$K38="Never",IF(O$4&gt;=Staff!$I38,MIN(Staff!$J38,Staff!$L38),0),IF(Staff!$K38="Monthly",IF(O$4=Staff!$I38,MIN(Staff!$J38,Staff!$L38),IF(O$4&gt;Staff!$I38,MIN(Staff!$L38,N42+Staff!$J38),0)),IF(Staff!$K38="Quarterly",IF(O$4=Staff!$I38,MIN(Staff!$J38,Staff!$L38),IF(O$4&gt;Staff!$I38,IFERROR(MIN(Staff!$L38,IF(ISNUMBER(L42),L42,0)+Staff!$J38),Staff!$J38),0)),IF(Staff!$K38="Annually",IF(O$4=Staff!$I38,MIN(Staff!$J38,Staff!$L38),IF(O$4&gt;Staff!$I38,IFERROR(MIN(Staff!$L38,C42+Staff!$J38),MIN(Staff!$J38,Staff!$L38)),0))))))</f>
        <v>0</v>
      </c>
      <c r="P42" s="567">
        <f>IF(Staff!$K38="Never",IF(P$4&gt;=Staff!$I38,MIN(Staff!$J38,Staff!$L38),0),IF(Staff!$K38="Monthly",IF(P$4=Staff!$I38,MIN(Staff!$J38,Staff!$L38),IF(P$4&gt;Staff!$I38,MIN(Staff!$L38,O42+Staff!$J38),0)),IF(Staff!$K38="Quarterly",IF(P$4=Staff!$I38,MIN(Staff!$J38,Staff!$L38),IF(P$4&gt;Staff!$I38,IFERROR(MIN(Staff!$L38,IF(ISNUMBER(M42),M42,0)+Staff!$J38),Staff!$J38),0)),IF(Staff!$K38="Annually",IF(P$4=Staff!$I38,MIN(Staff!$J38,Staff!$L38),IF(P$4&gt;Staff!$I38,IFERROR(MIN(Staff!$L38,D42+Staff!$J38),MIN(Staff!$J38,Staff!$L38)),0))))))</f>
        <v>0</v>
      </c>
      <c r="Q42" s="567">
        <f>IF(Staff!$K38="Never",IF(Q$4&gt;=Staff!$I38,MIN(Staff!$J38,Staff!$L38),0),IF(Staff!$K38="Monthly",IF(Q$4=Staff!$I38,MIN(Staff!$J38,Staff!$L38),IF(Q$4&gt;Staff!$I38,MIN(Staff!$L38,P42+Staff!$J38),0)),IF(Staff!$K38="Quarterly",IF(Q$4=Staff!$I38,MIN(Staff!$J38,Staff!$L38),IF(Q$4&gt;Staff!$I38,IFERROR(MIN(Staff!$L38,IF(ISNUMBER(N42),N42,0)+Staff!$J38),Staff!$J38),0)),IF(Staff!$K38="Annually",IF(Q$4=Staff!$I38,MIN(Staff!$J38,Staff!$L38),IF(Q$4&gt;Staff!$I38,IFERROR(MIN(Staff!$L38,E42+Staff!$J38),MIN(Staff!$J38,Staff!$L38)),0))))))</f>
        <v>0</v>
      </c>
      <c r="R42" s="567">
        <f>IF(Staff!$K38="Never",IF(R$4&gt;=Staff!$I38,MIN(Staff!$J38,Staff!$L38),0),IF(Staff!$K38="Monthly",IF(R$4=Staff!$I38,MIN(Staff!$J38,Staff!$L38),IF(R$4&gt;Staff!$I38,MIN(Staff!$L38,Q42+Staff!$J38),0)),IF(Staff!$K38="Quarterly",IF(R$4=Staff!$I38,MIN(Staff!$J38,Staff!$L38),IF(R$4&gt;Staff!$I38,IFERROR(MIN(Staff!$L38,IF(ISNUMBER(O42),O42,0)+Staff!$J38),Staff!$J38),0)),IF(Staff!$K38="Annually",IF(R$4=Staff!$I38,MIN(Staff!$J38,Staff!$L38),IF(R$4&gt;Staff!$I38,IFERROR(MIN(Staff!$L38,F42+Staff!$J38),MIN(Staff!$J38,Staff!$L38)),0))))))</f>
        <v>0</v>
      </c>
      <c r="S42" s="567">
        <f>IF(Staff!$K38="Never",IF(S$4&gt;=Staff!$I38,MIN(Staff!$J38,Staff!$L38),0),IF(Staff!$K38="Monthly",IF(S$4=Staff!$I38,MIN(Staff!$J38,Staff!$L38),IF(S$4&gt;Staff!$I38,MIN(Staff!$L38,R42+Staff!$J38),0)),IF(Staff!$K38="Quarterly",IF(S$4=Staff!$I38,MIN(Staff!$J38,Staff!$L38),IF(S$4&gt;Staff!$I38,IFERROR(MIN(Staff!$L38,IF(ISNUMBER(P42),P42,0)+Staff!$J38),Staff!$J38),0)),IF(Staff!$K38="Annually",IF(S$4=Staff!$I38,MIN(Staff!$J38,Staff!$L38),IF(S$4&gt;Staff!$I38,IFERROR(MIN(Staff!$L38,G42+Staff!$J38),MIN(Staff!$J38,Staff!$L38)),0))))))</f>
        <v>0</v>
      </c>
      <c r="T42" s="567">
        <f>IF(Staff!$K38="Never",IF(T$4&gt;=Staff!$I38,MIN(Staff!$J38,Staff!$L38),0),IF(Staff!$K38="Monthly",IF(T$4=Staff!$I38,MIN(Staff!$J38,Staff!$L38),IF(T$4&gt;Staff!$I38,MIN(Staff!$L38,S42+Staff!$J38),0)),IF(Staff!$K38="Quarterly",IF(T$4=Staff!$I38,MIN(Staff!$J38,Staff!$L38),IF(T$4&gt;Staff!$I38,IFERROR(MIN(Staff!$L38,IF(ISNUMBER(Q42),Q42,0)+Staff!$J38),Staff!$J38),0)),IF(Staff!$K38="Annually",IF(T$4=Staff!$I38,MIN(Staff!$J38,Staff!$L38),IF(T$4&gt;Staff!$I38,IFERROR(MIN(Staff!$L38,H42+Staff!$J38),MIN(Staff!$J38,Staff!$L38)),0))))))</f>
        <v>0</v>
      </c>
      <c r="U42" s="567">
        <f>IF(Staff!$K38="Never",IF(U$4&gt;=Staff!$I38,MIN(Staff!$J38,Staff!$L38),0),IF(Staff!$K38="Monthly",IF(U$4=Staff!$I38,MIN(Staff!$J38,Staff!$L38),IF(U$4&gt;Staff!$I38,MIN(Staff!$L38,T42+Staff!$J38),0)),IF(Staff!$K38="Quarterly",IF(U$4=Staff!$I38,MIN(Staff!$J38,Staff!$L38),IF(U$4&gt;Staff!$I38,IFERROR(MIN(Staff!$L38,IF(ISNUMBER(R42),R42,0)+Staff!$J38),Staff!$J38),0)),IF(Staff!$K38="Annually",IF(U$4=Staff!$I38,MIN(Staff!$J38,Staff!$L38),IF(U$4&gt;Staff!$I38,IFERROR(MIN(Staff!$L38,I42+Staff!$J38),MIN(Staff!$J38,Staff!$L38)),0))))))</f>
        <v>0</v>
      </c>
      <c r="V42" s="567">
        <f>IF(Staff!$K38="Never",IF(V$4&gt;=Staff!$I38,MIN(Staff!$J38,Staff!$L38),0),IF(Staff!$K38="Monthly",IF(V$4=Staff!$I38,MIN(Staff!$J38,Staff!$L38),IF(V$4&gt;Staff!$I38,MIN(Staff!$L38,U42+Staff!$J38),0)),IF(Staff!$K38="Quarterly",IF(V$4=Staff!$I38,MIN(Staff!$J38,Staff!$L38),IF(V$4&gt;Staff!$I38,IFERROR(MIN(Staff!$L38,IF(ISNUMBER(S42),S42,0)+Staff!$J38),Staff!$J38),0)),IF(Staff!$K38="Annually",IF(V$4=Staff!$I38,MIN(Staff!$J38,Staff!$L38),IF(V$4&gt;Staff!$I38,IFERROR(MIN(Staff!$L38,J42+Staff!$J38),MIN(Staff!$J38,Staff!$L38)),0))))))</f>
        <v>0</v>
      </c>
      <c r="W42" s="567">
        <f>IF(Staff!$K38="Never",IF(W$4&gt;=Staff!$I38,MIN(Staff!$J38,Staff!$L38),0),IF(Staff!$K38="Monthly",IF(W$4=Staff!$I38,MIN(Staff!$J38,Staff!$L38),IF(W$4&gt;Staff!$I38,MIN(Staff!$L38,V42+Staff!$J38),0)),IF(Staff!$K38="Quarterly",IF(W$4=Staff!$I38,MIN(Staff!$J38,Staff!$L38),IF(W$4&gt;Staff!$I38,IFERROR(MIN(Staff!$L38,IF(ISNUMBER(T42),T42,0)+Staff!$J38),Staff!$J38),0)),IF(Staff!$K38="Annually",IF(W$4=Staff!$I38,MIN(Staff!$J38,Staff!$L38),IF(W$4&gt;Staff!$I38,IFERROR(MIN(Staff!$L38,K42+Staff!$J38),MIN(Staff!$J38,Staff!$L38)),0))))))</f>
        <v>0</v>
      </c>
      <c r="X42" s="567">
        <f>IF(Staff!$K38="Never",IF(X$4&gt;=Staff!$I38,MIN(Staff!$J38,Staff!$L38),0),IF(Staff!$K38="Monthly",IF(X$4=Staff!$I38,MIN(Staff!$J38,Staff!$L38),IF(X$4&gt;Staff!$I38,MIN(Staff!$L38,W42+Staff!$J38),0)),IF(Staff!$K38="Quarterly",IF(X$4=Staff!$I38,MIN(Staff!$J38,Staff!$L38),IF(X$4&gt;Staff!$I38,IFERROR(MIN(Staff!$L38,IF(ISNUMBER(U42),U42,0)+Staff!$J38),Staff!$J38),0)),IF(Staff!$K38="Annually",IF(X$4=Staff!$I38,MIN(Staff!$J38,Staff!$L38),IF(X$4&gt;Staff!$I38,IFERROR(MIN(Staff!$L38,L42+Staff!$J38),MIN(Staff!$J38,Staff!$L38)),0))))))</f>
        <v>0</v>
      </c>
      <c r="Y42" s="567">
        <f>IF(Staff!$K38="Never",IF(Y$4&gt;=Staff!$I38,MIN(Staff!$J38,Staff!$L38),0),IF(Staff!$K38="Monthly",IF(Y$4=Staff!$I38,MIN(Staff!$J38,Staff!$L38),IF(Y$4&gt;Staff!$I38,MIN(Staff!$L38,X42+Staff!$J38),0)),IF(Staff!$K38="Quarterly",IF(Y$4=Staff!$I38,MIN(Staff!$J38,Staff!$L38),IF(Y$4&gt;Staff!$I38,IFERROR(MIN(Staff!$L38,IF(ISNUMBER(V42),V42,0)+Staff!$J38),Staff!$J38),0)),IF(Staff!$K38="Annually",IF(Y$4=Staff!$I38,MIN(Staff!$J38,Staff!$L38),IF(Y$4&gt;Staff!$I38,IFERROR(MIN(Staff!$L38,M42+Staff!$J38),MIN(Staff!$J38,Staff!$L38)),0))))))</f>
        <v>0</v>
      </c>
      <c r="Z42" s="567">
        <f>IF(Staff!$K38="Never",IF(Z$4&gt;=Staff!$I38,MIN(Staff!$J38,Staff!$L38),0),IF(Staff!$K38="Monthly",IF(Z$4=Staff!$I38,MIN(Staff!$J38,Staff!$L38),IF(Z$4&gt;Staff!$I38,MIN(Staff!$L38,Y42+Staff!$J38),0)),IF(Staff!$K38="Quarterly",IF(Z$4=Staff!$I38,MIN(Staff!$J38,Staff!$L38),IF(Z$4&gt;Staff!$I38,IFERROR(MIN(Staff!$L38,IF(ISNUMBER(W42),W42,0)+Staff!$J38),Staff!$J38),0)),IF(Staff!$K38="Annually",IF(Z$4=Staff!$I38,MIN(Staff!$J38,Staff!$L38),IF(Z$4&gt;Staff!$I38,IFERROR(MIN(Staff!$L38,N42+Staff!$J38),MIN(Staff!$J38,Staff!$L38)),0))))))</f>
        <v>0</v>
      </c>
      <c r="AA42" s="567">
        <f>IF(Staff!$K38="Never",IF(AA$4&gt;=Staff!$I38,MIN(Staff!$J38,Staff!$L38),0),IF(Staff!$K38="Monthly",IF(AA$4=Staff!$I38,MIN(Staff!$J38,Staff!$L38),IF(AA$4&gt;Staff!$I38,MIN(Staff!$L38,Z42+Staff!$J38),0)),IF(Staff!$K38="Quarterly",IF(AA$4=Staff!$I38,MIN(Staff!$J38,Staff!$L38),IF(AA$4&gt;Staff!$I38,IFERROR(MIN(Staff!$L38,IF(ISNUMBER(X42),X42,0)+Staff!$J38),Staff!$J38),0)),IF(Staff!$K38="Annually",IF(AA$4=Staff!$I38,MIN(Staff!$J38,Staff!$L38),IF(AA$4&gt;Staff!$I38,IFERROR(MIN(Staff!$L38,O42+Staff!$J38),MIN(Staff!$J38,Staff!$L38)),0))))))</f>
        <v>0</v>
      </c>
      <c r="AB42" s="567">
        <f>IF(Staff!$K38="Never",IF(AB$4&gt;=Staff!$I38,MIN(Staff!$J38,Staff!$L38),0),IF(Staff!$K38="Monthly",IF(AB$4=Staff!$I38,MIN(Staff!$J38,Staff!$L38),IF(AB$4&gt;Staff!$I38,MIN(Staff!$L38,AA42+Staff!$J38),0)),IF(Staff!$K38="Quarterly",IF(AB$4=Staff!$I38,MIN(Staff!$J38,Staff!$L38),IF(AB$4&gt;Staff!$I38,IFERROR(MIN(Staff!$L38,IF(ISNUMBER(Y42),Y42,0)+Staff!$J38),Staff!$J38),0)),IF(Staff!$K38="Annually",IF(AB$4=Staff!$I38,MIN(Staff!$J38,Staff!$L38),IF(AB$4&gt;Staff!$I38,IFERROR(MIN(Staff!$L38,P42+Staff!$J38),MIN(Staff!$J38,Staff!$L38)),0))))))</f>
        <v>0</v>
      </c>
      <c r="AC42" s="567">
        <f>IF(Staff!$K38="Never",IF(AC$4&gt;=Staff!$I38,MIN(Staff!$J38,Staff!$L38),0),IF(Staff!$K38="Monthly",IF(AC$4=Staff!$I38,MIN(Staff!$J38,Staff!$L38),IF(AC$4&gt;Staff!$I38,MIN(Staff!$L38,AB42+Staff!$J38),0)),IF(Staff!$K38="Quarterly",IF(AC$4=Staff!$I38,MIN(Staff!$J38,Staff!$L38),IF(AC$4&gt;Staff!$I38,IFERROR(MIN(Staff!$L38,IF(ISNUMBER(Z42),Z42,0)+Staff!$J38),Staff!$J38),0)),IF(Staff!$K38="Annually",IF(AC$4=Staff!$I38,MIN(Staff!$J38,Staff!$L38),IF(AC$4&gt;Staff!$I38,IFERROR(MIN(Staff!$L38,Q42+Staff!$J38),MIN(Staff!$J38,Staff!$L38)),0))))))</f>
        <v>0</v>
      </c>
      <c r="AD42" s="567">
        <f>IF(Staff!$K38="Never",IF(AD$4&gt;=Staff!$I38,MIN(Staff!$J38,Staff!$L38),0),IF(Staff!$K38="Monthly",IF(AD$4=Staff!$I38,MIN(Staff!$J38,Staff!$L38),IF(AD$4&gt;Staff!$I38,MIN(Staff!$L38,AC42+Staff!$J38),0)),IF(Staff!$K38="Quarterly",IF(AD$4=Staff!$I38,MIN(Staff!$J38,Staff!$L38),IF(AD$4&gt;Staff!$I38,IFERROR(MIN(Staff!$L38,IF(ISNUMBER(AA42),AA42,0)+Staff!$J38),Staff!$J38),0)),IF(Staff!$K38="Annually",IF(AD$4=Staff!$I38,MIN(Staff!$J38,Staff!$L38),IF(AD$4&gt;Staff!$I38,IFERROR(MIN(Staff!$L38,R42+Staff!$J38),MIN(Staff!$J38,Staff!$L38)),0))))))</f>
        <v>0</v>
      </c>
      <c r="AE42" s="567">
        <f>IF(Staff!$K38="Never",IF(AE$4&gt;=Staff!$I38,MIN(Staff!$J38,Staff!$L38),0),IF(Staff!$K38="Monthly",IF(AE$4=Staff!$I38,MIN(Staff!$J38,Staff!$L38),IF(AE$4&gt;Staff!$I38,MIN(Staff!$L38,AD42+Staff!$J38),0)),IF(Staff!$K38="Quarterly",IF(AE$4=Staff!$I38,MIN(Staff!$J38,Staff!$L38),IF(AE$4&gt;Staff!$I38,IFERROR(MIN(Staff!$L38,IF(ISNUMBER(AB42),AB42,0)+Staff!$J38),Staff!$J38),0)),IF(Staff!$K38="Annually",IF(AE$4=Staff!$I38,MIN(Staff!$J38,Staff!$L38),IF(AE$4&gt;Staff!$I38,IFERROR(MIN(Staff!$L38,S42+Staff!$J38),MIN(Staff!$J38,Staff!$L38)),0))))))</f>
        <v>0</v>
      </c>
      <c r="AF42" s="567">
        <f>IF(Staff!$K38="Never",IF(AF$4&gt;=Staff!$I38,MIN(Staff!$J38,Staff!$L38),0),IF(Staff!$K38="Monthly",IF(AF$4=Staff!$I38,MIN(Staff!$J38,Staff!$L38),IF(AF$4&gt;Staff!$I38,MIN(Staff!$L38,AE42+Staff!$J38),0)),IF(Staff!$K38="Quarterly",IF(AF$4=Staff!$I38,MIN(Staff!$J38,Staff!$L38),IF(AF$4&gt;Staff!$I38,IFERROR(MIN(Staff!$L38,IF(ISNUMBER(AC42),AC42,0)+Staff!$J38),Staff!$J38),0)),IF(Staff!$K38="Annually",IF(AF$4=Staff!$I38,MIN(Staff!$J38,Staff!$L38),IF(AF$4&gt;Staff!$I38,IFERROR(MIN(Staff!$L38,T42+Staff!$J38),MIN(Staff!$J38,Staff!$L38)),0))))))</f>
        <v>0</v>
      </c>
      <c r="AG42" s="567">
        <f>IF(Staff!$K38="Never",IF(AG$4&gt;=Staff!$I38,MIN(Staff!$J38,Staff!$L38),0),IF(Staff!$K38="Monthly",IF(AG$4=Staff!$I38,MIN(Staff!$J38,Staff!$L38),IF(AG$4&gt;Staff!$I38,MIN(Staff!$L38,AF42+Staff!$J38),0)),IF(Staff!$K38="Quarterly",IF(AG$4=Staff!$I38,MIN(Staff!$J38,Staff!$L38),IF(AG$4&gt;Staff!$I38,IFERROR(MIN(Staff!$L38,IF(ISNUMBER(AD42),AD42,0)+Staff!$J38),Staff!$J38),0)),IF(Staff!$K38="Annually",IF(AG$4=Staff!$I38,MIN(Staff!$J38,Staff!$L38),IF(AG$4&gt;Staff!$I38,IFERROR(MIN(Staff!$L38,U42+Staff!$J38),MIN(Staff!$J38,Staff!$L38)),0))))))</f>
        <v>0</v>
      </c>
      <c r="AH42" s="567">
        <f>IF(Staff!$K38="Never",IF(AH$4&gt;=Staff!$I38,MIN(Staff!$J38,Staff!$L38),0),IF(Staff!$K38="Monthly",IF(AH$4=Staff!$I38,MIN(Staff!$J38,Staff!$L38),IF(AH$4&gt;Staff!$I38,MIN(Staff!$L38,AG42+Staff!$J38),0)),IF(Staff!$K38="Quarterly",IF(AH$4=Staff!$I38,MIN(Staff!$J38,Staff!$L38),IF(AH$4&gt;Staff!$I38,IFERROR(MIN(Staff!$L38,IF(ISNUMBER(AE42),AE42,0)+Staff!$J38),Staff!$J38),0)),IF(Staff!$K38="Annually",IF(AH$4=Staff!$I38,MIN(Staff!$J38,Staff!$L38),IF(AH$4&gt;Staff!$I38,IFERROR(MIN(Staff!$L38,V42+Staff!$J38),MIN(Staff!$J38,Staff!$L38)),0))))))</f>
        <v>0</v>
      </c>
      <c r="AI42" s="567">
        <f>IF(Staff!$K38="Never",IF(AI$4&gt;=Staff!$I38,MIN(Staff!$J38,Staff!$L38),0),IF(Staff!$K38="Monthly",IF(AI$4=Staff!$I38,MIN(Staff!$J38,Staff!$L38),IF(AI$4&gt;Staff!$I38,MIN(Staff!$L38,AH42+Staff!$J38),0)),IF(Staff!$K38="Quarterly",IF(AI$4=Staff!$I38,MIN(Staff!$J38,Staff!$L38),IF(AI$4&gt;Staff!$I38,IFERROR(MIN(Staff!$L38,IF(ISNUMBER(AF42),AF42,0)+Staff!$J38),Staff!$J38),0)),IF(Staff!$K38="Annually",IF(AI$4=Staff!$I38,MIN(Staff!$J38,Staff!$L38),IF(AI$4&gt;Staff!$I38,IFERROR(MIN(Staff!$L38,W42+Staff!$J38),MIN(Staff!$J38,Staff!$L38)),0))))))</f>
        <v>0</v>
      </c>
      <c r="AJ42" s="567">
        <f>IF(Staff!$K38="Never",IF(AJ$4&gt;=Staff!$I38,MIN(Staff!$J38,Staff!$L38),0),IF(Staff!$K38="Monthly",IF(AJ$4=Staff!$I38,MIN(Staff!$J38,Staff!$L38),IF(AJ$4&gt;Staff!$I38,MIN(Staff!$L38,AI42+Staff!$J38),0)),IF(Staff!$K38="Quarterly",IF(AJ$4=Staff!$I38,MIN(Staff!$J38,Staff!$L38),IF(AJ$4&gt;Staff!$I38,IFERROR(MIN(Staff!$L38,IF(ISNUMBER(AG42),AG42,0)+Staff!$J38),Staff!$J38),0)),IF(Staff!$K38="Annually",IF(AJ$4=Staff!$I38,MIN(Staff!$J38,Staff!$L38),IF(AJ$4&gt;Staff!$I38,IFERROR(MIN(Staff!$L38,X42+Staff!$J38),MIN(Staff!$J38,Staff!$L38)),0))))))</f>
        <v>0</v>
      </c>
      <c r="AK42" s="567">
        <f>IF(Staff!$K38="Never",IF(AK$4&gt;=Staff!$I38,MIN(Staff!$J38,Staff!$L38),0),IF(Staff!$K38="Monthly",IF(AK$4=Staff!$I38,MIN(Staff!$J38,Staff!$L38),IF(AK$4&gt;Staff!$I38,MIN(Staff!$L38,AJ42+Staff!$J38),0)),IF(Staff!$K38="Quarterly",IF(AK$4=Staff!$I38,MIN(Staff!$J38,Staff!$L38),IF(AK$4&gt;Staff!$I38,IFERROR(MIN(Staff!$L38,IF(ISNUMBER(AH42),AH42,0)+Staff!$J38),Staff!$J38),0)),IF(Staff!$K38="Annually",IF(AK$4=Staff!$I38,MIN(Staff!$J38,Staff!$L38),IF(AK$4&gt;Staff!$I38,IFERROR(MIN(Staff!$L38,Y42+Staff!$J38),MIN(Staff!$J38,Staff!$L38)),0))))))</f>
        <v>0</v>
      </c>
      <c r="AL42" s="567">
        <f>IF(Staff!$K38="Never",IF(AL$4&gt;=Staff!$I38,MIN(Staff!$J38,Staff!$L38),0),IF(Staff!$K38="Monthly",IF(AL$4=Staff!$I38,MIN(Staff!$J38,Staff!$L38),IF(AL$4&gt;Staff!$I38,MIN(Staff!$L38,AK42+Staff!$J38),0)),IF(Staff!$K38="Quarterly",IF(AL$4=Staff!$I38,MIN(Staff!$J38,Staff!$L38),IF(AL$4&gt;Staff!$I38,IFERROR(MIN(Staff!$L38,IF(ISNUMBER(AI42),AI42,0)+Staff!$J38),Staff!$J38),0)),IF(Staff!$K38="Annually",IF(AL$4=Staff!$I38,MIN(Staff!$J38,Staff!$L38),IF(AL$4&gt;Staff!$I38,IFERROR(MIN(Staff!$L38,Z42+Staff!$J38),MIN(Staff!$J38,Staff!$L38)),0))))))</f>
        <v>0</v>
      </c>
      <c r="AM42" s="567">
        <f>IF(Staff!$K38="Never",IF(AM$4&gt;=Staff!$I38,MIN(Staff!$J38,Staff!$L38),0),IF(Staff!$K38="Monthly",IF(AM$4=Staff!$I38,MIN(Staff!$J38,Staff!$L38),IF(AM$4&gt;Staff!$I38,MIN(Staff!$L38,AL42+Staff!$J38),0)),IF(Staff!$K38="Quarterly",IF(AM$4=Staff!$I38,MIN(Staff!$J38,Staff!$L38),IF(AM$4&gt;Staff!$I38,IFERROR(MIN(Staff!$L38,IF(ISNUMBER(AJ42),AJ42,0)+Staff!$J38),Staff!$J38),0)),IF(Staff!$K38="Annually",IF(AM$4=Staff!$I38,MIN(Staff!$J38,Staff!$L38),IF(AM$4&gt;Staff!$I38,IFERROR(MIN(Staff!$L38,AA42+Staff!$J38),MIN(Staff!$J38,Staff!$L38)),0))))))</f>
        <v>0</v>
      </c>
      <c r="AN42" s="567">
        <f>IF(Staff!$K38="Never",IF(AN$4&gt;=Staff!$I38,MIN(Staff!$J38,Staff!$L38),0),IF(Staff!$K38="Monthly",IF(AN$4=Staff!$I38,MIN(Staff!$J38,Staff!$L38),IF(AN$4&gt;Staff!$I38,MIN(Staff!$L38,AM42+Staff!$J38),0)),IF(Staff!$K38="Quarterly",IF(AN$4=Staff!$I38,MIN(Staff!$J38,Staff!$L38),IF(AN$4&gt;Staff!$I38,IFERROR(MIN(Staff!$L38,IF(ISNUMBER(AK42),AK42,0)+Staff!$J38),Staff!$J38),0)),IF(Staff!$K38="Annually",IF(AN$4=Staff!$I38,MIN(Staff!$J38,Staff!$L38),IF(AN$4&gt;Staff!$I38,IFERROR(MIN(Staff!$L38,AB42+Staff!$J38),MIN(Staff!$J38,Staff!$L38)),0))))))</f>
        <v>0</v>
      </c>
      <c r="AO42" s="567">
        <f>IF(Staff!$K38="Never",IF(AO$4&gt;=Staff!$I38,MIN(Staff!$J38,Staff!$L38),0),IF(Staff!$K38="Monthly",IF(AO$4=Staff!$I38,MIN(Staff!$J38,Staff!$L38),IF(AO$4&gt;Staff!$I38,MIN(Staff!$L38,AN42+Staff!$J38),0)),IF(Staff!$K38="Quarterly",IF(AO$4=Staff!$I38,MIN(Staff!$J38,Staff!$L38),IF(AO$4&gt;Staff!$I38,IFERROR(MIN(Staff!$L38,IF(ISNUMBER(AL42),AL42,0)+Staff!$J38),Staff!$J38),0)),IF(Staff!$K38="Annually",IF(AO$4=Staff!$I38,MIN(Staff!$J38,Staff!$L38),IF(AO$4&gt;Staff!$I38,IFERROR(MIN(Staff!$L38,AC42+Staff!$J38),MIN(Staff!$J38,Staff!$L38)),0))))))</f>
        <v>0</v>
      </c>
      <c r="AP42" s="567">
        <f>IF(Staff!$K38="Never",IF(AP$4&gt;=Staff!$I38,MIN(Staff!$J38,Staff!$L38),0),IF(Staff!$K38="Monthly",IF(AP$4=Staff!$I38,MIN(Staff!$J38,Staff!$L38),IF(AP$4&gt;Staff!$I38,MIN(Staff!$L38,AO42+Staff!$J38),0)),IF(Staff!$K38="Quarterly",IF(AP$4=Staff!$I38,MIN(Staff!$J38,Staff!$L38),IF(AP$4&gt;Staff!$I38,IFERROR(MIN(Staff!$L38,IF(ISNUMBER(AM42),AM42,0)+Staff!$J38),Staff!$J38),0)),IF(Staff!$K38="Annually",IF(AP$4=Staff!$I38,MIN(Staff!$J38,Staff!$L38),IF(AP$4&gt;Staff!$I38,IFERROR(MIN(Staff!$L38,AD42+Staff!$J38),MIN(Staff!$J38,Staff!$L38)),0))))))</f>
        <v>0</v>
      </c>
      <c r="AQ42" s="567">
        <f>IF(Staff!$K38="Never",IF(AQ$4&gt;=Staff!$I38,MIN(Staff!$J38,Staff!$L38),0),IF(Staff!$K38="Monthly",IF(AQ$4=Staff!$I38,MIN(Staff!$J38,Staff!$L38),IF(AQ$4&gt;Staff!$I38,MIN(Staff!$L38,AP42+Staff!$J38),0)),IF(Staff!$K38="Quarterly",IF(AQ$4=Staff!$I38,MIN(Staff!$J38,Staff!$L38),IF(AQ$4&gt;Staff!$I38,IFERROR(MIN(Staff!$L38,IF(ISNUMBER(AN42),AN42,0)+Staff!$J38),Staff!$J38),0)),IF(Staff!$K38="Annually",IF(AQ$4=Staff!$I38,MIN(Staff!$J38,Staff!$L38),IF(AQ$4&gt;Staff!$I38,IFERROR(MIN(Staff!$L38,AE42+Staff!$J38),MIN(Staff!$J38,Staff!$L38)),0))))))</f>
        <v>0</v>
      </c>
      <c r="AR42" s="567">
        <f>IF(Staff!$K38="Never",IF(AR$4&gt;=Staff!$I38,MIN(Staff!$J38,Staff!$L38),0),IF(Staff!$K38="Monthly",IF(AR$4=Staff!$I38,MIN(Staff!$J38,Staff!$L38),IF(AR$4&gt;Staff!$I38,MIN(Staff!$L38,AQ42+Staff!$J38),0)),IF(Staff!$K38="Quarterly",IF(AR$4=Staff!$I38,MIN(Staff!$J38,Staff!$L38),IF(AR$4&gt;Staff!$I38,IFERROR(MIN(Staff!$L38,IF(ISNUMBER(AO42),AO42,0)+Staff!$J38),Staff!$J38),0)),IF(Staff!$K38="Annually",IF(AR$4=Staff!$I38,MIN(Staff!$J38,Staff!$L38),IF(AR$4&gt;Staff!$I38,IFERROR(MIN(Staff!$L38,AF42+Staff!$J38),MIN(Staff!$J38,Staff!$L38)),0))))))</f>
        <v>0</v>
      </c>
      <c r="AS42" s="567">
        <f>IF(Staff!$K38="Never",IF(AS$4&gt;=Staff!$I38,MIN(Staff!$J38,Staff!$L38),0),IF(Staff!$K38="Monthly",IF(AS$4=Staff!$I38,MIN(Staff!$J38,Staff!$L38),IF(AS$4&gt;Staff!$I38,MIN(Staff!$L38,AR42+Staff!$J38),0)),IF(Staff!$K38="Quarterly",IF(AS$4=Staff!$I38,MIN(Staff!$J38,Staff!$L38),IF(AS$4&gt;Staff!$I38,IFERROR(MIN(Staff!$L38,IF(ISNUMBER(AP42),AP42,0)+Staff!$J38),Staff!$J38),0)),IF(Staff!$K38="Annually",IF(AS$4=Staff!$I38,MIN(Staff!$J38,Staff!$L38),IF(AS$4&gt;Staff!$I38,IFERROR(MIN(Staff!$L38,AG42+Staff!$J38),MIN(Staff!$J38,Staff!$L38)),0))))))</f>
        <v>0</v>
      </c>
      <c r="AT42" s="567">
        <f>IF(Staff!$K38="Never",IF(AT$4&gt;=Staff!$I38,MIN(Staff!$J38,Staff!$L38),0),IF(Staff!$K38="Monthly",IF(AT$4=Staff!$I38,MIN(Staff!$J38,Staff!$L38),IF(AT$4&gt;Staff!$I38,MIN(Staff!$L38,AS42+Staff!$J38),0)),IF(Staff!$K38="Quarterly",IF(AT$4=Staff!$I38,MIN(Staff!$J38,Staff!$L38),IF(AT$4&gt;Staff!$I38,IFERROR(MIN(Staff!$L38,IF(ISNUMBER(AQ42),AQ42,0)+Staff!$J38),Staff!$J38),0)),IF(Staff!$K38="Annually",IF(AT$4=Staff!$I38,MIN(Staff!$J38,Staff!$L38),IF(AT$4&gt;Staff!$I38,IFERROR(MIN(Staff!$L38,AH42+Staff!$J38),MIN(Staff!$J38,Staff!$L38)),0))))))</f>
        <v>0</v>
      </c>
      <c r="AU42" s="567">
        <f>IF(Staff!$K38="Never",IF(AU$4&gt;=Staff!$I38,MIN(Staff!$J38,Staff!$L38),0),IF(Staff!$K38="Monthly",IF(AU$4=Staff!$I38,MIN(Staff!$J38,Staff!$L38),IF(AU$4&gt;Staff!$I38,MIN(Staff!$L38,AT42+Staff!$J38),0)),IF(Staff!$K38="Quarterly",IF(AU$4=Staff!$I38,MIN(Staff!$J38,Staff!$L38),IF(AU$4&gt;Staff!$I38,IFERROR(MIN(Staff!$L38,IF(ISNUMBER(AR42),AR42,0)+Staff!$J38),Staff!$J38),0)),IF(Staff!$K38="Annually",IF(AU$4=Staff!$I38,MIN(Staff!$J38,Staff!$L38),IF(AU$4&gt;Staff!$I38,IFERROR(MIN(Staff!$L38,AI42+Staff!$J38),MIN(Staff!$J38,Staff!$L38)),0))))))</f>
        <v>0</v>
      </c>
      <c r="AV42" s="567">
        <f>IF(Staff!$K38="Never",IF(AV$4&gt;=Staff!$I38,MIN(Staff!$J38,Staff!$L38),0),IF(Staff!$K38="Monthly",IF(AV$4=Staff!$I38,MIN(Staff!$J38,Staff!$L38),IF(AV$4&gt;Staff!$I38,MIN(Staff!$L38,AU42+Staff!$J38),0)),IF(Staff!$K38="Quarterly",IF(AV$4=Staff!$I38,MIN(Staff!$J38,Staff!$L38),IF(AV$4&gt;Staff!$I38,IFERROR(MIN(Staff!$L38,IF(ISNUMBER(AS42),AS42,0)+Staff!$J38),Staff!$J38),0)),IF(Staff!$K38="Annually",IF(AV$4=Staff!$I38,MIN(Staff!$J38,Staff!$L38),IF(AV$4&gt;Staff!$I38,IFERROR(MIN(Staff!$L38,AJ42+Staff!$J38),MIN(Staff!$J38,Staff!$L38)),0))))))</f>
        <v>0</v>
      </c>
      <c r="AW42" s="567">
        <f>IF(Staff!$K38="Never",IF(AW$4&gt;=Staff!$I38,MIN(Staff!$J38,Staff!$L38),0),IF(Staff!$K38="Monthly",IF(AW$4=Staff!$I38,MIN(Staff!$J38,Staff!$L38),IF(AW$4&gt;Staff!$I38,MIN(Staff!$L38,AV42+Staff!$J38),0)),IF(Staff!$K38="Quarterly",IF(AW$4=Staff!$I38,MIN(Staff!$J38,Staff!$L38),IF(AW$4&gt;Staff!$I38,IFERROR(MIN(Staff!$L38,IF(ISNUMBER(AT42),AT42,0)+Staff!$J38),Staff!$J38),0)),IF(Staff!$K38="Annually",IF(AW$4=Staff!$I38,MIN(Staff!$J38,Staff!$L38),IF(AW$4&gt;Staff!$I38,IFERROR(MIN(Staff!$L38,AK42+Staff!$J38),MIN(Staff!$J38,Staff!$L38)),0))))))</f>
        <v>0</v>
      </c>
      <c r="AX42" s="567">
        <f>IF(Staff!$K38="Never",IF(AX$4&gt;=Staff!$I38,MIN(Staff!$J38,Staff!$L38),0),IF(Staff!$K38="Monthly",IF(AX$4=Staff!$I38,MIN(Staff!$J38,Staff!$L38),IF(AX$4&gt;Staff!$I38,MIN(Staff!$L38,AW42+Staff!$J38),0)),IF(Staff!$K38="Quarterly",IF(AX$4=Staff!$I38,MIN(Staff!$J38,Staff!$L38),IF(AX$4&gt;Staff!$I38,IFERROR(MIN(Staff!$L38,IF(ISNUMBER(AU42),AU42,0)+Staff!$J38),Staff!$J38),0)),IF(Staff!$K38="Annually",IF(AX$4=Staff!$I38,MIN(Staff!$J38,Staff!$L38),IF(AX$4&gt;Staff!$I38,IFERROR(MIN(Staff!$L38,AL42+Staff!$J38),MIN(Staff!$J38,Staff!$L38)),0))))))</f>
        <v>0</v>
      </c>
      <c r="AY42" s="567">
        <f>IF(Staff!$K38="Never",IF(AY$4&gt;=Staff!$I38,MIN(Staff!$J38,Staff!$L38),0),IF(Staff!$K38="Monthly",IF(AY$4=Staff!$I38,MIN(Staff!$J38,Staff!$L38),IF(AY$4&gt;Staff!$I38,MIN(Staff!$L38,AX42+Staff!$J38),0)),IF(Staff!$K38="Quarterly",IF(AY$4=Staff!$I38,MIN(Staff!$J38,Staff!$L38),IF(AY$4&gt;Staff!$I38,IFERROR(MIN(Staff!$L38,IF(ISNUMBER(AV42),AV42,0)+Staff!$J38),Staff!$J38),0)),IF(Staff!$K38="Annually",IF(AY$4=Staff!$I38,MIN(Staff!$J38,Staff!$L38),IF(AY$4&gt;Staff!$I38,IFERROR(MIN(Staff!$L38,AM42+Staff!$J38),MIN(Staff!$J38,Staff!$L38)),0))))))</f>
        <v>0</v>
      </c>
      <c r="AZ42" s="567">
        <f>IF(Staff!$K38="Never",IF(AZ$4&gt;=Staff!$I38,MIN(Staff!$J38,Staff!$L38),0),IF(Staff!$K38="Monthly",IF(AZ$4=Staff!$I38,MIN(Staff!$J38,Staff!$L38),IF(AZ$4&gt;Staff!$I38,MIN(Staff!$L38,AY42+Staff!$J38),0)),IF(Staff!$K38="Quarterly",IF(AZ$4=Staff!$I38,MIN(Staff!$J38,Staff!$L38),IF(AZ$4&gt;Staff!$I38,IFERROR(MIN(Staff!$L38,IF(ISNUMBER(AW42),AW42,0)+Staff!$J38),Staff!$J38),0)),IF(Staff!$K38="Annually",IF(AZ$4=Staff!$I38,MIN(Staff!$J38,Staff!$L38),IF(AZ$4&gt;Staff!$I38,IFERROR(MIN(Staff!$L38,AN42+Staff!$J38),MIN(Staff!$J38,Staff!$L38)),0))))))</f>
        <v>0</v>
      </c>
      <c r="BA42" s="567">
        <f>IF(Staff!$K38="Never",IF(BA$4&gt;=Staff!$I38,MIN(Staff!$J38,Staff!$L38),0),IF(Staff!$K38="Monthly",IF(BA$4=Staff!$I38,MIN(Staff!$J38,Staff!$L38),IF(BA$4&gt;Staff!$I38,MIN(Staff!$L38,AZ42+Staff!$J38),0)),IF(Staff!$K38="Quarterly",IF(BA$4=Staff!$I38,MIN(Staff!$J38,Staff!$L38),IF(BA$4&gt;Staff!$I38,IFERROR(MIN(Staff!$L38,IF(ISNUMBER(AX42),AX42,0)+Staff!$J38),Staff!$J38),0)),IF(Staff!$K38="Annually",IF(BA$4=Staff!$I38,MIN(Staff!$J38,Staff!$L38),IF(BA$4&gt;Staff!$I38,IFERROR(MIN(Staff!$L38,AO42+Staff!$J38),MIN(Staff!$J38,Staff!$L38)),0))))))</f>
        <v>0</v>
      </c>
      <c r="BB42" s="567">
        <f>IF(Staff!$K38="Never",IF(BB$4&gt;=Staff!$I38,MIN(Staff!$J38,Staff!$L38),0),IF(Staff!$K38="Monthly",IF(BB$4=Staff!$I38,MIN(Staff!$J38,Staff!$L38),IF(BB$4&gt;Staff!$I38,MIN(Staff!$L38,BA42+Staff!$J38),0)),IF(Staff!$K38="Quarterly",IF(BB$4=Staff!$I38,MIN(Staff!$J38,Staff!$L38),IF(BB$4&gt;Staff!$I38,IFERROR(MIN(Staff!$L38,IF(ISNUMBER(AY42),AY42,0)+Staff!$J38),Staff!$J38),0)),IF(Staff!$K38="Annually",IF(BB$4=Staff!$I38,MIN(Staff!$J38,Staff!$L38),IF(BB$4&gt;Staff!$I38,IFERROR(MIN(Staff!$L38,AP42+Staff!$J38),MIN(Staff!$J38,Staff!$L38)),0))))))</f>
        <v>0</v>
      </c>
      <c r="BC42" s="567">
        <f>IF(Staff!$K38="Never",IF(BC$4&gt;=Staff!$I38,MIN(Staff!$J38,Staff!$L38),0),IF(Staff!$K38="Monthly",IF(BC$4=Staff!$I38,MIN(Staff!$J38,Staff!$L38),IF(BC$4&gt;Staff!$I38,MIN(Staff!$L38,BB42+Staff!$J38),0)),IF(Staff!$K38="Quarterly",IF(BC$4=Staff!$I38,MIN(Staff!$J38,Staff!$L38),IF(BC$4&gt;Staff!$I38,IFERROR(MIN(Staff!$L38,IF(ISNUMBER(AZ42),AZ42,0)+Staff!$J38),Staff!$J38),0)),IF(Staff!$K38="Annually",IF(BC$4=Staff!$I38,MIN(Staff!$J38,Staff!$L38),IF(BC$4&gt;Staff!$I38,IFERROR(MIN(Staff!$L38,AQ42+Staff!$J38),MIN(Staff!$J38,Staff!$L38)),0))))))</f>
        <v>0</v>
      </c>
      <c r="BD42" s="567">
        <f>IF(Staff!$K38="Never",IF(BD$4&gt;=Staff!$I38,MIN(Staff!$J38,Staff!$L38),0),IF(Staff!$K38="Monthly",IF(BD$4=Staff!$I38,MIN(Staff!$J38,Staff!$L38),IF(BD$4&gt;Staff!$I38,MIN(Staff!$L38,BC42+Staff!$J38),0)),IF(Staff!$K38="Quarterly",IF(BD$4=Staff!$I38,MIN(Staff!$J38,Staff!$L38),IF(BD$4&gt;Staff!$I38,IFERROR(MIN(Staff!$L38,IF(ISNUMBER(BA42),BA42,0)+Staff!$J38),Staff!$J38),0)),IF(Staff!$K38="Annually",IF(BD$4=Staff!$I38,MIN(Staff!$J38,Staff!$L38),IF(BD$4&gt;Staff!$I38,IFERROR(MIN(Staff!$L38,AR42+Staff!$J38),MIN(Staff!$J38,Staff!$L38)),0))))))</f>
        <v>0</v>
      </c>
      <c r="BE42" s="567">
        <f>IF(Staff!$K38="Never",IF(BE$4&gt;=Staff!$I38,MIN(Staff!$J38,Staff!$L38),0),IF(Staff!$K38="Monthly",IF(BE$4=Staff!$I38,MIN(Staff!$J38,Staff!$L38),IF(BE$4&gt;Staff!$I38,MIN(Staff!$L38,BD42+Staff!$J38),0)),IF(Staff!$K38="Quarterly",IF(BE$4=Staff!$I38,MIN(Staff!$J38,Staff!$L38),IF(BE$4&gt;Staff!$I38,IFERROR(MIN(Staff!$L38,IF(ISNUMBER(BB42),BB42,0)+Staff!$J38),Staff!$J38),0)),IF(Staff!$K38="Annually",IF(BE$4=Staff!$I38,MIN(Staff!$J38,Staff!$L38),IF(BE$4&gt;Staff!$I38,IFERROR(MIN(Staff!$L38,AS42+Staff!$J38),MIN(Staff!$J38,Staff!$L38)),0))))))</f>
        <v>0</v>
      </c>
      <c r="BF42" s="567">
        <f>IF(Staff!$K38="Never",IF(BF$4&gt;=Staff!$I38,MIN(Staff!$J38,Staff!$L38),0),IF(Staff!$K38="Monthly",IF(BF$4=Staff!$I38,MIN(Staff!$J38,Staff!$L38),IF(BF$4&gt;Staff!$I38,MIN(Staff!$L38,BE42+Staff!$J38),0)),IF(Staff!$K38="Quarterly",IF(BF$4=Staff!$I38,MIN(Staff!$J38,Staff!$L38),IF(BF$4&gt;Staff!$I38,IFERROR(MIN(Staff!$L38,IF(ISNUMBER(BC42),BC42,0)+Staff!$J38),Staff!$J38),0)),IF(Staff!$K38="Annually",IF(BF$4=Staff!$I38,MIN(Staff!$J38,Staff!$L38),IF(BF$4&gt;Staff!$I38,IFERROR(MIN(Staff!$L38,AT42+Staff!$J38),MIN(Staff!$J38,Staff!$L38)),0))))))</f>
        <v>0</v>
      </c>
      <c r="BG42" s="567">
        <f>IF(Staff!$K38="Never",IF(BG$4&gt;=Staff!$I38,MIN(Staff!$J38,Staff!$L38),0),IF(Staff!$K38="Monthly",IF(BG$4=Staff!$I38,MIN(Staff!$J38,Staff!$L38),IF(BG$4&gt;Staff!$I38,MIN(Staff!$L38,BF42+Staff!$J38),0)),IF(Staff!$K38="Quarterly",IF(BG$4=Staff!$I38,MIN(Staff!$J38,Staff!$L38),IF(BG$4&gt;Staff!$I38,IFERROR(MIN(Staff!$L38,IF(ISNUMBER(BD42),BD42,0)+Staff!$J38),Staff!$J38),0)),IF(Staff!$K38="Annually",IF(BG$4=Staff!$I38,MIN(Staff!$J38,Staff!$L38),IF(BG$4&gt;Staff!$I38,IFERROR(MIN(Staff!$L38,AU42+Staff!$J38),MIN(Staff!$J38,Staff!$L38)),0))))))</f>
        <v>0</v>
      </c>
      <c r="BH42" s="567">
        <f>IF(Staff!$K38="Never",IF(BH$4&gt;=Staff!$I38,MIN(Staff!$J38,Staff!$L38),0),IF(Staff!$K38="Monthly",IF(BH$4=Staff!$I38,MIN(Staff!$J38,Staff!$L38),IF(BH$4&gt;Staff!$I38,MIN(Staff!$L38,BG42+Staff!$J38),0)),IF(Staff!$K38="Quarterly",IF(BH$4=Staff!$I38,MIN(Staff!$J38,Staff!$L38),IF(BH$4&gt;Staff!$I38,IFERROR(MIN(Staff!$L38,IF(ISNUMBER(BE42),BE42,0)+Staff!$J38),Staff!$J38),0)),IF(Staff!$K38="Annually",IF(BH$4=Staff!$I38,MIN(Staff!$J38,Staff!$L38),IF(BH$4&gt;Staff!$I38,IFERROR(MIN(Staff!$L38,AV42+Staff!$J38),MIN(Staff!$J38,Staff!$L38)),0))))))</f>
        <v>0</v>
      </c>
      <c r="BI42" s="567">
        <f>IF(Staff!$K38="Never",IF(BI$4&gt;=Staff!$I38,MIN(Staff!$J38,Staff!$L38),0),IF(Staff!$K38="Monthly",IF(BI$4=Staff!$I38,MIN(Staff!$J38,Staff!$L38),IF(BI$4&gt;Staff!$I38,MIN(Staff!$L38,BH42+Staff!$J38),0)),IF(Staff!$K38="Quarterly",IF(BI$4=Staff!$I38,MIN(Staff!$J38,Staff!$L38),IF(BI$4&gt;Staff!$I38,IFERROR(MIN(Staff!$L38,IF(ISNUMBER(BF42),BF42,0)+Staff!$J38),Staff!$J38),0)),IF(Staff!$K38="Annually",IF(BI$4=Staff!$I38,MIN(Staff!$J38,Staff!$L38),IF(BI$4&gt;Staff!$I38,IFERROR(MIN(Staff!$L38,AW42+Staff!$J38),MIN(Staff!$J38,Staff!$L38)),0))))))</f>
        <v>0</v>
      </c>
      <c r="BJ42" s="567">
        <f>IF(Staff!$K38="Never",IF(BJ$4&gt;=Staff!$I38,MIN(Staff!$J38,Staff!$L38),0),IF(Staff!$K38="Monthly",IF(BJ$4=Staff!$I38,MIN(Staff!$J38,Staff!$L38),IF(BJ$4&gt;Staff!$I38,MIN(Staff!$L38,BI42+Staff!$J38),0)),IF(Staff!$K38="Quarterly",IF(BJ$4=Staff!$I38,MIN(Staff!$J38,Staff!$L38),IF(BJ$4&gt;Staff!$I38,IFERROR(MIN(Staff!$L38,IF(ISNUMBER(BG42),BG42,0)+Staff!$J38),Staff!$J38),0)),IF(Staff!$K38="Annually",IF(BJ$4=Staff!$I38,MIN(Staff!$J38,Staff!$L38),IF(BJ$4&gt;Staff!$I38,IFERROR(MIN(Staff!$L38,AX42+Staff!$J38),MIN(Staff!$J38,Staff!$L38)),0))))))</f>
        <v>0</v>
      </c>
      <c r="BK42" s="567">
        <f>IF(Staff!$K38="Never",IF(BK$4&gt;=Staff!$I38,MIN(Staff!$J38,Staff!$L38),0),IF(Staff!$K38="Monthly",IF(BK$4=Staff!$I38,MIN(Staff!$J38,Staff!$L38),IF(BK$4&gt;Staff!$I38,MIN(Staff!$L38,BJ42+Staff!$J38),0)),IF(Staff!$K38="Quarterly",IF(BK$4=Staff!$I38,MIN(Staff!$J38,Staff!$L38),IF(BK$4&gt;Staff!$I38,IFERROR(MIN(Staff!$L38,IF(ISNUMBER(BH42),BH42,0)+Staff!$J38),Staff!$J38),0)),IF(Staff!$K38="Annually",IF(BK$4=Staff!$I38,MIN(Staff!$J38,Staff!$L38),IF(BK$4&gt;Staff!$I38,IFERROR(MIN(Staff!$L38,AY42+Staff!$J38),MIN(Staff!$J38,Staff!$L38)),0))))))</f>
        <v>0</v>
      </c>
      <c r="BL42" s="567">
        <f>IF(Staff!$K38="Never",IF(BL$4&gt;=Staff!$I38,MIN(Staff!$J38,Staff!$L38),0),IF(Staff!$K38="Monthly",IF(BL$4=Staff!$I38,MIN(Staff!$J38,Staff!$L38),IF(BL$4&gt;Staff!$I38,MIN(Staff!$L38,BK42+Staff!$J38),0)),IF(Staff!$K38="Quarterly",IF(BL$4=Staff!$I38,MIN(Staff!$J38,Staff!$L38),IF(BL$4&gt;Staff!$I38,IFERROR(MIN(Staff!$L38,IF(ISNUMBER(BI42),BI42,0)+Staff!$J38),Staff!$J38),0)),IF(Staff!$K38="Annually",IF(BL$4=Staff!$I38,MIN(Staff!$J38,Staff!$L38),IF(BL$4&gt;Staff!$I38,IFERROR(MIN(Staff!$L38,AZ42+Staff!$J38),MIN(Staff!$J38,Staff!$L38)),0))))))</f>
        <v>0</v>
      </c>
      <c r="BM42" s="567">
        <f>IF(Staff!$K38="Never",IF(BM$4&gt;=Staff!$I38,MIN(Staff!$J38,Staff!$L38),0),IF(Staff!$K38="Monthly",IF(BM$4=Staff!$I38,MIN(Staff!$J38,Staff!$L38),IF(BM$4&gt;Staff!$I38,MIN(Staff!$L38,BL42+Staff!$J38),0)),IF(Staff!$K38="Quarterly",IF(BM$4=Staff!$I38,MIN(Staff!$J38,Staff!$L38),IF(BM$4&gt;Staff!$I38,IFERROR(MIN(Staff!$L38,IF(ISNUMBER(BJ42),BJ42,0)+Staff!$J38),Staff!$J38),0)),IF(Staff!$K38="Annually",IF(BM$4=Staff!$I38,MIN(Staff!$J38,Staff!$L38),IF(BM$4&gt;Staff!$I38,IFERROR(MIN(Staff!$L38,BA42+Staff!$J38),MIN(Staff!$J38,Staff!$L38)),0))))))</f>
        <v>0</v>
      </c>
      <c r="BN42" s="567">
        <f>IF(Staff!$K38="Never",IF(BN$4&gt;=Staff!$I38,MIN(Staff!$J38,Staff!$L38),0),IF(Staff!$K38="Monthly",IF(BN$4=Staff!$I38,MIN(Staff!$J38,Staff!$L38),IF(BN$4&gt;Staff!$I38,MIN(Staff!$L38,BM42+Staff!$J38),0)),IF(Staff!$K38="Quarterly",IF(BN$4=Staff!$I38,MIN(Staff!$J38,Staff!$L38),IF(BN$4&gt;Staff!$I38,IFERROR(MIN(Staff!$L38,IF(ISNUMBER(BK42),BK42,0)+Staff!$J38),Staff!$J38),0)),IF(Staff!$K38="Annually",IF(BN$4=Staff!$I38,MIN(Staff!$J38,Staff!$L38),IF(BN$4&gt;Staff!$I38,IFERROR(MIN(Staff!$L38,BB42+Staff!$J38),MIN(Staff!$J38,Staff!$L38)),0))))))</f>
        <v>0</v>
      </c>
      <c r="BO42" s="567">
        <f>IF(Staff!$K38="Never",IF(BO$4&gt;=Staff!$I38,MIN(Staff!$J38,Staff!$L38),0),IF(Staff!$K38="Monthly",IF(BO$4=Staff!$I38,MIN(Staff!$J38,Staff!$L38),IF(BO$4&gt;Staff!$I38,MIN(Staff!$L38,BN42+Staff!$J38),0)),IF(Staff!$K38="Quarterly",IF(BO$4=Staff!$I38,MIN(Staff!$J38,Staff!$L38),IF(BO$4&gt;Staff!$I38,IFERROR(MIN(Staff!$L38,IF(ISNUMBER(BL42),BL42,0)+Staff!$J38),Staff!$J38),0)),IF(Staff!$K38="Annually",IF(BO$4=Staff!$I38,MIN(Staff!$J38,Staff!$L38),IF(BO$4&gt;Staff!$I38,IFERROR(MIN(Staff!$L38,BC42+Staff!$J38),MIN(Staff!$J38,Staff!$L38)),0))))))</f>
        <v>0</v>
      </c>
      <c r="BP42" s="567">
        <f>IF(Staff!$K38="Never",IF(BP$4&gt;=Staff!$I38,MIN(Staff!$J38,Staff!$L38),0),IF(Staff!$K38="Monthly",IF(BP$4=Staff!$I38,MIN(Staff!$J38,Staff!$L38),IF(BP$4&gt;Staff!$I38,MIN(Staff!$L38,BO42+Staff!$J38),0)),IF(Staff!$K38="Quarterly",IF(BP$4=Staff!$I38,MIN(Staff!$J38,Staff!$L38),IF(BP$4&gt;Staff!$I38,IFERROR(MIN(Staff!$L38,IF(ISNUMBER(BM42),BM42,0)+Staff!$J38),Staff!$J38),0)),IF(Staff!$K38="Annually",IF(BP$4=Staff!$I38,MIN(Staff!$J38,Staff!$L38),IF(BP$4&gt;Staff!$I38,IFERROR(MIN(Staff!$L38,BD42+Staff!$J38),MIN(Staff!$J38,Staff!$L38)),0))))))</f>
        <v>0</v>
      </c>
      <c r="BQ42" s="567">
        <f>IF(Staff!$K38="Never",IF(BQ$4&gt;=Staff!$I38,MIN(Staff!$J38,Staff!$L38),0),IF(Staff!$K38="Monthly",IF(BQ$4=Staff!$I38,MIN(Staff!$J38,Staff!$L38),IF(BQ$4&gt;Staff!$I38,MIN(Staff!$L38,BP42+Staff!$J38),0)),IF(Staff!$K38="Quarterly",IF(BQ$4=Staff!$I38,MIN(Staff!$J38,Staff!$L38),IF(BQ$4&gt;Staff!$I38,IFERROR(MIN(Staff!$L38,IF(ISNUMBER(BN42),BN42,0)+Staff!$J38),Staff!$J38),0)),IF(Staff!$K38="Annually",IF(BQ$4=Staff!$I38,MIN(Staff!$J38,Staff!$L38),IF(BQ$4&gt;Staff!$I38,IFERROR(MIN(Staff!$L38,BE42+Staff!$J38),MIN(Staff!$J38,Staff!$L38)),0))))))</f>
        <v>0</v>
      </c>
      <c r="BR42" s="567">
        <f>IF(Staff!$K38="Never",IF(BR$4&gt;=Staff!$I38,MIN(Staff!$J38,Staff!$L38),0),IF(Staff!$K38="Monthly",IF(BR$4=Staff!$I38,MIN(Staff!$J38,Staff!$L38),IF(BR$4&gt;Staff!$I38,MIN(Staff!$L38,BQ42+Staff!$J38),0)),IF(Staff!$K38="Quarterly",IF(BR$4=Staff!$I38,MIN(Staff!$J38,Staff!$L38),IF(BR$4&gt;Staff!$I38,IFERROR(MIN(Staff!$L38,IF(ISNUMBER(BO42),BO42,0)+Staff!$J38),Staff!$J38),0)),IF(Staff!$K38="Annually",IF(BR$4=Staff!$I38,MIN(Staff!$J38,Staff!$L38),IF(BR$4&gt;Staff!$I38,IFERROR(MIN(Staff!$L38,BF42+Staff!$J38),MIN(Staff!$J38,Staff!$L38)),0))))))</f>
        <v>0</v>
      </c>
      <c r="BS42" s="567">
        <f>IF(Staff!$K38="Never",IF(BS$4&gt;=Staff!$I38,MIN(Staff!$J38,Staff!$L38),0),IF(Staff!$K38="Monthly",IF(BS$4=Staff!$I38,MIN(Staff!$J38,Staff!$L38),IF(BS$4&gt;Staff!$I38,MIN(Staff!$L38,BR42+Staff!$J38),0)),IF(Staff!$K38="Quarterly",IF(BS$4=Staff!$I38,MIN(Staff!$J38,Staff!$L38),IF(BS$4&gt;Staff!$I38,IFERROR(MIN(Staff!$L38,IF(ISNUMBER(BP42),BP42,0)+Staff!$J38),Staff!$J38),0)),IF(Staff!$K38="Annually",IF(BS$4=Staff!$I38,MIN(Staff!$J38,Staff!$L38),IF(BS$4&gt;Staff!$I38,IFERROR(MIN(Staff!$L38,BG42+Staff!$J38),MIN(Staff!$J38,Staff!$L38)),0))))))</f>
        <v>0</v>
      </c>
      <c r="BT42" s="567">
        <f>IF(Staff!$K38="Never",IF(BT$4&gt;=Staff!$I38,MIN(Staff!$J38,Staff!$L38),0),IF(Staff!$K38="Monthly",IF(BT$4=Staff!$I38,MIN(Staff!$J38,Staff!$L38),IF(BT$4&gt;Staff!$I38,MIN(Staff!$L38,BS42+Staff!$J38),0)),IF(Staff!$K38="Quarterly",IF(BT$4=Staff!$I38,MIN(Staff!$J38,Staff!$L38),IF(BT$4&gt;Staff!$I38,IFERROR(MIN(Staff!$L38,IF(ISNUMBER(BQ42),BQ42,0)+Staff!$J38),Staff!$J38),0)),IF(Staff!$K38="Annually",IF(BT$4=Staff!$I38,MIN(Staff!$J38,Staff!$L38),IF(BT$4&gt;Staff!$I38,IFERROR(MIN(Staff!$L38,BH42+Staff!$J38),MIN(Staff!$J38,Staff!$L38)),0))))))</f>
        <v>0</v>
      </c>
      <c r="BU42" s="567">
        <f>IF(Staff!$K38="Never",IF(BU$4&gt;=Staff!$I38,MIN(Staff!$J38,Staff!$L38),0),IF(Staff!$K38="Monthly",IF(BU$4=Staff!$I38,MIN(Staff!$J38,Staff!$L38),IF(BU$4&gt;Staff!$I38,MIN(Staff!$L38,BT42+Staff!$J38),0)),IF(Staff!$K38="Quarterly",IF(BU$4=Staff!$I38,MIN(Staff!$J38,Staff!$L38),IF(BU$4&gt;Staff!$I38,IFERROR(MIN(Staff!$L38,IF(ISNUMBER(BR42),BR42,0)+Staff!$J38),Staff!$J38),0)),IF(Staff!$K38="Annually",IF(BU$4=Staff!$I38,MIN(Staff!$J38,Staff!$L38),IF(BU$4&gt;Staff!$I38,IFERROR(MIN(Staff!$L38,BI42+Staff!$J38),MIN(Staff!$J38,Staff!$L38)),0))))))</f>
        <v>0</v>
      </c>
      <c r="BV42" s="567">
        <f>IF(Staff!$K38="Never",IF(BV$4&gt;=Staff!$I38,MIN(Staff!$J38,Staff!$L38),0),IF(Staff!$K38="Monthly",IF(BV$4=Staff!$I38,MIN(Staff!$J38,Staff!$L38),IF(BV$4&gt;Staff!$I38,MIN(Staff!$L38,BU42+Staff!$J38),0)),IF(Staff!$K38="Quarterly",IF(BV$4=Staff!$I38,MIN(Staff!$J38,Staff!$L38),IF(BV$4&gt;Staff!$I38,IFERROR(MIN(Staff!$L38,IF(ISNUMBER(BS42),BS42,0)+Staff!$J38),Staff!$J38),0)),IF(Staff!$K38="Annually",IF(BV$4=Staff!$I38,MIN(Staff!$J38,Staff!$L38),IF(BV$4&gt;Staff!$I38,IFERROR(MIN(Staff!$L38,BJ42+Staff!$J38),MIN(Staff!$J38,Staff!$L38)),0))))))</f>
        <v>0</v>
      </c>
      <c r="BW42" s="567">
        <f>IF(Staff!$K38="Never",IF(BW$4&gt;=Staff!$I38,MIN(Staff!$J38,Staff!$L38),0),IF(Staff!$K38="Monthly",IF(BW$4=Staff!$I38,MIN(Staff!$J38,Staff!$L38),IF(BW$4&gt;Staff!$I38,MIN(Staff!$L38,BV42+Staff!$J38),0)),IF(Staff!$K38="Quarterly",IF(BW$4=Staff!$I38,MIN(Staff!$J38,Staff!$L38),IF(BW$4&gt;Staff!$I38,IFERROR(MIN(Staff!$L38,IF(ISNUMBER(BT42),BT42,0)+Staff!$J38),Staff!$J38),0)),IF(Staff!$K38="Annually",IF(BW$4=Staff!$I38,MIN(Staff!$J38,Staff!$L38),IF(BW$4&gt;Staff!$I38,IFERROR(MIN(Staff!$L38,BK42+Staff!$J38),MIN(Staff!$J38,Staff!$L38)),0))))))</f>
        <v>0</v>
      </c>
      <c r="BX42" s="567">
        <f>IF(Staff!$K38="Never",IF(BX$4&gt;=Staff!$I38,MIN(Staff!$J38,Staff!$L38),0),IF(Staff!$K38="Monthly",IF(BX$4=Staff!$I38,MIN(Staff!$J38,Staff!$L38),IF(BX$4&gt;Staff!$I38,MIN(Staff!$L38,BW42+Staff!$J38),0)),IF(Staff!$K38="Quarterly",IF(BX$4=Staff!$I38,MIN(Staff!$J38,Staff!$L38),IF(BX$4&gt;Staff!$I38,IFERROR(MIN(Staff!$L38,IF(ISNUMBER(BU42),BU42,0)+Staff!$J38),Staff!$J38),0)),IF(Staff!$K38="Annually",IF(BX$4=Staff!$I38,MIN(Staff!$J38,Staff!$L38),IF(BX$4&gt;Staff!$I38,IFERROR(MIN(Staff!$L38,BL42+Staff!$J38),MIN(Staff!$J38,Staff!$L38)),0))))))</f>
        <v>0</v>
      </c>
      <c r="BY42" s="567">
        <f>IF(Staff!$K38="Never",IF(BY$4&gt;=Staff!$I38,MIN(Staff!$J38,Staff!$L38),0),IF(Staff!$K38="Monthly",IF(BY$4=Staff!$I38,MIN(Staff!$J38,Staff!$L38),IF(BY$4&gt;Staff!$I38,MIN(Staff!$L38,BX42+Staff!$J38),0)),IF(Staff!$K38="Quarterly",IF(BY$4=Staff!$I38,MIN(Staff!$J38,Staff!$L38),IF(BY$4&gt;Staff!$I38,IFERROR(MIN(Staff!$L38,IF(ISNUMBER(BV42),BV42,0)+Staff!$J38),Staff!$J38),0)),IF(Staff!$K38="Annually",IF(BY$4=Staff!$I38,MIN(Staff!$J38,Staff!$L38),IF(BY$4&gt;Staff!$I38,IFERROR(MIN(Staff!$L38,BM42+Staff!$J38),MIN(Staff!$J38,Staff!$L38)),0))))))</f>
        <v>0</v>
      </c>
      <c r="BZ42" s="567">
        <f>IF(Staff!$K38="Never",IF(BZ$4&gt;=Staff!$I38,MIN(Staff!$J38,Staff!$L38),0),IF(Staff!$K38="Monthly",IF(BZ$4=Staff!$I38,MIN(Staff!$J38,Staff!$L38),IF(BZ$4&gt;Staff!$I38,MIN(Staff!$L38,BY42+Staff!$J38),0)),IF(Staff!$K38="Quarterly",IF(BZ$4=Staff!$I38,MIN(Staff!$J38,Staff!$L38),IF(BZ$4&gt;Staff!$I38,IFERROR(MIN(Staff!$L38,IF(ISNUMBER(BW42),BW42,0)+Staff!$J38),Staff!$J38),0)),IF(Staff!$K38="Annually",IF(BZ$4=Staff!$I38,MIN(Staff!$J38,Staff!$L38),IF(BZ$4&gt;Staff!$I38,IFERROR(MIN(Staff!$L38,BN42+Staff!$J38),MIN(Staff!$J38,Staff!$L38)),0))))))</f>
        <v>0</v>
      </c>
      <c r="CA42" s="567">
        <f>IF(Staff!$K38="Never",IF(CA$4&gt;=Staff!$I38,MIN(Staff!$J38,Staff!$L38),0),IF(Staff!$K38="Monthly",IF(CA$4=Staff!$I38,MIN(Staff!$J38,Staff!$L38),IF(CA$4&gt;Staff!$I38,MIN(Staff!$L38,BZ42+Staff!$J38),0)),IF(Staff!$K38="Quarterly",IF(CA$4=Staff!$I38,MIN(Staff!$J38,Staff!$L38),IF(CA$4&gt;Staff!$I38,IFERROR(MIN(Staff!$L38,IF(ISNUMBER(BX42),BX42,0)+Staff!$J38),Staff!$J38),0)),IF(Staff!$K38="Annually",IF(CA$4=Staff!$I38,MIN(Staff!$J38,Staff!$L38),IF(CA$4&gt;Staff!$I38,IFERROR(MIN(Staff!$L38,BO42+Staff!$J38),MIN(Staff!$J38,Staff!$L38)),0))))))</f>
        <v>0</v>
      </c>
      <c r="CB42" s="567">
        <f>IF(Staff!$K38="Never",IF(CB$4&gt;=Staff!$I38,MIN(Staff!$J38,Staff!$L38),0),IF(Staff!$K38="Monthly",IF(CB$4=Staff!$I38,MIN(Staff!$J38,Staff!$L38),IF(CB$4&gt;Staff!$I38,MIN(Staff!$L38,CA42+Staff!$J38),0)),IF(Staff!$K38="Quarterly",IF(CB$4=Staff!$I38,MIN(Staff!$J38,Staff!$L38),IF(CB$4&gt;Staff!$I38,IFERROR(MIN(Staff!$L38,IF(ISNUMBER(BY42),BY42,0)+Staff!$J38),Staff!$J38),0)),IF(Staff!$K38="Annually",IF(CB$4=Staff!$I38,MIN(Staff!$J38,Staff!$L38),IF(CB$4&gt;Staff!$I38,IFERROR(MIN(Staff!$L38,BP42+Staff!$J38),MIN(Staff!$J38,Staff!$L38)),0))))))</f>
        <v>0</v>
      </c>
      <c r="CC42" s="567">
        <f>IF(Staff!$K38="Never",IF(CC$4&gt;=Staff!$I38,MIN(Staff!$J38,Staff!$L38),0),IF(Staff!$K38="Monthly",IF(CC$4=Staff!$I38,MIN(Staff!$J38,Staff!$L38),IF(CC$4&gt;Staff!$I38,MIN(Staff!$L38,CB42+Staff!$J38),0)),IF(Staff!$K38="Quarterly",IF(CC$4=Staff!$I38,MIN(Staff!$J38,Staff!$L38),IF(CC$4&gt;Staff!$I38,IFERROR(MIN(Staff!$L38,IF(ISNUMBER(BZ42),BZ42,0)+Staff!$J38),Staff!$J38),0)),IF(Staff!$K38="Annually",IF(CC$4=Staff!$I38,MIN(Staff!$J38,Staff!$L38),IF(CC$4&gt;Staff!$I38,IFERROR(MIN(Staff!$L38,BQ42+Staff!$J38),MIN(Staff!$J38,Staff!$L38)),0))))))</f>
        <v>0</v>
      </c>
      <c r="CD42" s="567">
        <f>IF(Staff!$K38="Never",IF(CD$4&gt;=Staff!$I38,MIN(Staff!$J38,Staff!$L38),0),IF(Staff!$K38="Monthly",IF(CD$4=Staff!$I38,MIN(Staff!$J38,Staff!$L38),IF(CD$4&gt;Staff!$I38,MIN(Staff!$L38,CC42+Staff!$J38),0)),IF(Staff!$K38="Quarterly",IF(CD$4=Staff!$I38,MIN(Staff!$J38,Staff!$L38),IF(CD$4&gt;Staff!$I38,IFERROR(MIN(Staff!$L38,IF(ISNUMBER(CA42),CA42,0)+Staff!$J38),Staff!$J38),0)),IF(Staff!$K38="Annually",IF(CD$4=Staff!$I38,MIN(Staff!$J38,Staff!$L38),IF(CD$4&gt;Staff!$I38,IFERROR(MIN(Staff!$L38,BR42+Staff!$J38),MIN(Staff!$J38,Staff!$L38)),0))))))</f>
        <v>0</v>
      </c>
      <c r="CE42" s="567">
        <f>IF(Staff!$K38="Never",IF(CE$4&gt;=Staff!$I38,MIN(Staff!$J38,Staff!$L38),0),IF(Staff!$K38="Monthly",IF(CE$4=Staff!$I38,MIN(Staff!$J38,Staff!$L38),IF(CE$4&gt;Staff!$I38,MIN(Staff!$L38,CD42+Staff!$J38),0)),IF(Staff!$K38="Quarterly",IF(CE$4=Staff!$I38,MIN(Staff!$J38,Staff!$L38),IF(CE$4&gt;Staff!$I38,IFERROR(MIN(Staff!$L38,IF(ISNUMBER(CB42),CB42,0)+Staff!$J38),Staff!$J38),0)),IF(Staff!$K38="Annually",IF(CE$4=Staff!$I38,MIN(Staff!$J38,Staff!$L38),IF(CE$4&gt;Staff!$I38,IFERROR(MIN(Staff!$L38,BS42+Staff!$J38),MIN(Staff!$J38,Staff!$L38)),0))))))</f>
        <v>0</v>
      </c>
      <c r="CF42" s="567">
        <f>IF(Staff!$K38="Never",IF(CF$4&gt;=Staff!$I38,MIN(Staff!$J38,Staff!$L38),0),IF(Staff!$K38="Monthly",IF(CF$4=Staff!$I38,MIN(Staff!$J38,Staff!$L38),IF(CF$4&gt;Staff!$I38,MIN(Staff!$L38,CE42+Staff!$J38),0)),IF(Staff!$K38="Quarterly",IF(CF$4=Staff!$I38,MIN(Staff!$J38,Staff!$L38),IF(CF$4&gt;Staff!$I38,IFERROR(MIN(Staff!$L38,IF(ISNUMBER(CC42),CC42,0)+Staff!$J38),Staff!$J38),0)),IF(Staff!$K38="Annually",IF(CF$4=Staff!$I38,MIN(Staff!$J38,Staff!$L38),IF(CF$4&gt;Staff!$I38,IFERROR(MIN(Staff!$L38,BT42+Staff!$J38),MIN(Staff!$J38,Staff!$L38)),0))))))</f>
        <v>0</v>
      </c>
      <c r="CG42" s="567">
        <f>IF(Staff!$K38="Never",IF(CG$4&gt;=Staff!$I38,MIN(Staff!$J38,Staff!$L38),0),IF(Staff!$K38="Monthly",IF(CG$4=Staff!$I38,MIN(Staff!$J38,Staff!$L38),IF(CG$4&gt;Staff!$I38,MIN(Staff!$L38,CF42+Staff!$J38),0)),IF(Staff!$K38="Quarterly",IF(CG$4=Staff!$I38,MIN(Staff!$J38,Staff!$L38),IF(CG$4&gt;Staff!$I38,IFERROR(MIN(Staff!$L38,IF(ISNUMBER(CD42),CD42,0)+Staff!$J38),Staff!$J38),0)),IF(Staff!$K38="Annually",IF(CG$4=Staff!$I38,MIN(Staff!$J38,Staff!$L38),IF(CG$4&gt;Staff!$I38,IFERROR(MIN(Staff!$L38,BU42+Staff!$J38),MIN(Staff!$J38,Staff!$L38)),0))))))</f>
        <v>0</v>
      </c>
      <c r="CH42" s="567">
        <f>IF(Staff!$K38="Never",IF(CH$4&gt;=Staff!$I38,MIN(Staff!$J38,Staff!$L38),0),IF(Staff!$K38="Monthly",IF(CH$4=Staff!$I38,MIN(Staff!$J38,Staff!$L38),IF(CH$4&gt;Staff!$I38,MIN(Staff!$L38,CG42+Staff!$J38),0)),IF(Staff!$K38="Quarterly",IF(CH$4=Staff!$I38,MIN(Staff!$J38,Staff!$L38),IF(CH$4&gt;Staff!$I38,IFERROR(MIN(Staff!$L38,IF(ISNUMBER(CE42),CE42,0)+Staff!$J38),Staff!$J38),0)),IF(Staff!$K38="Annually",IF(CH$4=Staff!$I38,MIN(Staff!$J38,Staff!$L38),IF(CH$4&gt;Staff!$I38,IFERROR(MIN(Staff!$L38,BV42+Staff!$J38),MIN(Staff!$J38,Staff!$L38)),0))))))</f>
        <v>0</v>
      </c>
      <c r="CI42" s="567">
        <f>IF(Staff!$K38="Never",IF(CI$4&gt;=Staff!$I38,MIN(Staff!$J38,Staff!$L38),0),IF(Staff!$K38="Monthly",IF(CI$4=Staff!$I38,MIN(Staff!$J38,Staff!$L38),IF(CI$4&gt;Staff!$I38,MIN(Staff!$L38,CH42+Staff!$J38),0)),IF(Staff!$K38="Quarterly",IF(CI$4=Staff!$I38,MIN(Staff!$J38,Staff!$L38),IF(CI$4&gt;Staff!$I38,IFERROR(MIN(Staff!$L38,IF(ISNUMBER(CF42),CF42,0)+Staff!$J38),Staff!$J38),0)),IF(Staff!$K38="Annually",IF(CI$4=Staff!$I38,MIN(Staff!$J38,Staff!$L38),IF(CI$4&gt;Staff!$I38,IFERROR(MIN(Staff!$L38,BW42+Staff!$J38),MIN(Staff!$J38,Staff!$L38)),0))))))</f>
        <v>0</v>
      </c>
    </row>
    <row r="43" spans="1:87" ht="15.75" hidden="1" customHeight="1" outlineLevel="1">
      <c r="A43" s="875" t="str">
        <f>Staff!A39</f>
        <v>Other 10</v>
      </c>
      <c r="B43" s="876"/>
      <c r="C43" s="719" t="s">
        <v>289</v>
      </c>
      <c r="D43" s="567">
        <f>IF(Staff!$K39="Never",IF(D$4&gt;=Staff!$I39,MIN(Staff!$J39,Staff!$L39),0),IF(Staff!$K39="Monthly",IF(D$4=Staff!$I39,MIN(Staff!$J39,Staff!$L39),IF(D$4&gt;Staff!$I39,MIN(Staff!$L39,C43+Staff!$J39),0)),IF(Staff!$K39="Quarterly",IF(D$4=Staff!$I39,MIN(Staff!$J39,Staff!$L39),IF(D$4&gt;Staff!$I39,IFERROR(MIN(Staff!$L39,IF(ISNUMBER(A43),A43,0)+Staff!$J39),Staff!$J39),0)),IF(Staff!$K39="Annually",IF(D$4=Staff!$I39,MIN(Staff!$J39,Staff!$L39),IF(D$4&gt;Staff!$I39,IFERROR(MIN(Staff!$L39,#REF!+Staff!$J39),MIN(Staff!$J39,Staff!$L39)),0))))))</f>
        <v>0</v>
      </c>
      <c r="E43" s="567">
        <f>IF(Staff!$K39="Never",IF(E$4&gt;=Staff!$I39,MIN(Staff!$J39,Staff!$L39),0),IF(Staff!$K39="Monthly",IF(E$4=Staff!$I39,MIN(Staff!$J39,Staff!$L39),IF(E$4&gt;Staff!$I39,MIN(Staff!$L39,D43+Staff!$J39),0)),IF(Staff!$K39="Quarterly",IF(E$4=Staff!$I39,MIN(Staff!$J39,Staff!$L39),IF(E$4&gt;Staff!$I39,IFERROR(MIN(Staff!$L39,IF(ISNUMBER(B43),B43,0)+Staff!$J39),Staff!$J39),0)),IF(Staff!$K39="Annually",IF(E$4=Staff!$I39,MIN(Staff!$J39,Staff!$L39),IF(E$4&gt;Staff!$I39,IFERROR(MIN(Staff!$L39,#REF!+Staff!$J39),MIN(Staff!$J39,Staff!$L39)),0))))))</f>
        <v>0</v>
      </c>
      <c r="F43" s="567">
        <f>IF(Staff!$K39="Never",IF(F$4&gt;=Staff!$I39,MIN(Staff!$J39,Staff!$L39),0),IF(Staff!$K39="Monthly",IF(F$4=Staff!$I39,MIN(Staff!$J39,Staff!$L39),IF(F$4&gt;Staff!$I39,MIN(Staff!$L39,E43+Staff!$J39),0)),IF(Staff!$K39="Quarterly",IF(F$4=Staff!$I39,MIN(Staff!$J39,Staff!$L39),IF(F$4&gt;Staff!$I39,IFERROR(MIN(Staff!$L39,IF(ISNUMBER(C43),C43,0)+Staff!$J39),Staff!$J39),0)),IF(Staff!$K39="Annually",IF(F$4=Staff!$I39,MIN(Staff!$J39,Staff!$L39),IF(F$4&gt;Staff!$I39,IFERROR(MIN(Staff!$L39,#REF!+Staff!$J39),MIN(Staff!$J39,Staff!$L39)),0))))))</f>
        <v>0</v>
      </c>
      <c r="G43" s="567">
        <f>IF(Staff!$K39="Never",IF(G$4&gt;=Staff!$I39,MIN(Staff!$J39,Staff!$L39),0),IF(Staff!$K39="Monthly",IF(G$4=Staff!$I39,MIN(Staff!$J39,Staff!$L39),IF(G$4&gt;Staff!$I39,MIN(Staff!$L39,F43+Staff!$J39),0)),IF(Staff!$K39="Quarterly",IF(G$4=Staff!$I39,MIN(Staff!$J39,Staff!$L39),IF(G$4&gt;Staff!$I39,IFERROR(MIN(Staff!$L39,IF(ISNUMBER(D43),D43,0)+Staff!$J39),Staff!$J39),0)),IF(Staff!$K39="Annually",IF(G$4=Staff!$I39,MIN(Staff!$J39,Staff!$L39),IF(G$4&gt;Staff!$I39,IFERROR(MIN(Staff!$L39,#REF!+Staff!$J39),MIN(Staff!$J39,Staff!$L39)),0))))))</f>
        <v>0</v>
      </c>
      <c r="H43" s="567">
        <f>IF(Staff!$K39="Never",IF(H$4&gt;=Staff!$I39,MIN(Staff!$J39,Staff!$L39),0),IF(Staff!$K39="Monthly",IF(H$4=Staff!$I39,MIN(Staff!$J39,Staff!$L39),IF(H$4&gt;Staff!$I39,MIN(Staff!$L39,G43+Staff!$J39),0)),IF(Staff!$K39="Quarterly",IF(H$4=Staff!$I39,MIN(Staff!$J39,Staff!$L39),IF(H$4&gt;Staff!$I39,IFERROR(MIN(Staff!$L39,IF(ISNUMBER(E43),E43,0)+Staff!$J39),Staff!$J39),0)),IF(Staff!$K39="Annually",IF(H$4=Staff!$I39,MIN(Staff!$J39,Staff!$L39),IF(H$4&gt;Staff!$I39,IFERROR(MIN(Staff!$L39,#REF!+Staff!$J39),MIN(Staff!$J39,Staff!$L39)),0))))))</f>
        <v>0</v>
      </c>
      <c r="I43" s="567">
        <f>IF(Staff!$K39="Never",IF(I$4&gt;=Staff!$I39,MIN(Staff!$J39,Staff!$L39),0),IF(Staff!$K39="Monthly",IF(I$4=Staff!$I39,MIN(Staff!$J39,Staff!$L39),IF(I$4&gt;Staff!$I39,MIN(Staff!$L39,H43+Staff!$J39),0)),IF(Staff!$K39="Quarterly",IF(I$4=Staff!$I39,MIN(Staff!$J39,Staff!$L39),IF(I$4&gt;Staff!$I39,IFERROR(MIN(Staff!$L39,IF(ISNUMBER(F43),F43,0)+Staff!$J39),Staff!$J39),0)),IF(Staff!$K39="Annually",IF(I$4=Staff!$I39,MIN(Staff!$J39,Staff!$L39),IF(I$4&gt;Staff!$I39,IFERROR(MIN(Staff!$L39,#REF!+Staff!$J39),MIN(Staff!$J39,Staff!$L39)),0))))))</f>
        <v>0</v>
      </c>
      <c r="J43" s="567">
        <f>IF(Staff!$K39="Never",IF(J$4&gt;=Staff!$I39,MIN(Staff!$J39,Staff!$L39),0),IF(Staff!$K39="Monthly",IF(J$4=Staff!$I39,MIN(Staff!$J39,Staff!$L39),IF(J$4&gt;Staff!$I39,MIN(Staff!$L39,I43+Staff!$J39),0)),IF(Staff!$K39="Quarterly",IF(J$4=Staff!$I39,MIN(Staff!$J39,Staff!$L39),IF(J$4&gt;Staff!$I39,IFERROR(MIN(Staff!$L39,IF(ISNUMBER(G43),G43,0)+Staff!$J39),Staff!$J39),0)),IF(Staff!$K39="Annually",IF(J$4=Staff!$I39,MIN(Staff!$J39,Staff!$L39),IF(J$4&gt;Staff!$I39,IFERROR(MIN(Staff!$L39,#REF!+Staff!$J39),MIN(Staff!$J39,Staff!$L39)),0))))))</f>
        <v>0</v>
      </c>
      <c r="K43" s="567">
        <f>IF(Staff!$K39="Never",IF(K$4&gt;=Staff!$I39,MIN(Staff!$J39,Staff!$L39),0),IF(Staff!$K39="Monthly",IF(K$4=Staff!$I39,MIN(Staff!$J39,Staff!$L39),IF(K$4&gt;Staff!$I39,MIN(Staff!$L39,J43+Staff!$J39),0)),IF(Staff!$K39="Quarterly",IF(K$4=Staff!$I39,MIN(Staff!$J39,Staff!$L39),IF(K$4&gt;Staff!$I39,IFERROR(MIN(Staff!$L39,IF(ISNUMBER(H43),H43,0)+Staff!$J39),Staff!$J39),0)),IF(Staff!$K39="Annually",IF(K$4=Staff!$I39,MIN(Staff!$J39,Staff!$L39),IF(K$4&gt;Staff!$I39,IFERROR(MIN(Staff!$L39,#REF!+Staff!$J39),MIN(Staff!$J39,Staff!$L39)),0))))))</f>
        <v>0</v>
      </c>
      <c r="L43" s="567">
        <f>IF(Staff!$K39="Never",IF(L$4&gt;=Staff!$I39,MIN(Staff!$J39,Staff!$L39),0),IF(Staff!$K39="Monthly",IF(L$4=Staff!$I39,MIN(Staff!$J39,Staff!$L39),IF(L$4&gt;Staff!$I39,MIN(Staff!$L39,K43+Staff!$J39),0)),IF(Staff!$K39="Quarterly",IF(L$4=Staff!$I39,MIN(Staff!$J39,Staff!$L39),IF(L$4&gt;Staff!$I39,IFERROR(MIN(Staff!$L39,IF(ISNUMBER(I43),I43,0)+Staff!$J39),Staff!$J39),0)),IF(Staff!$K39="Annually",IF(L$4=Staff!$I39,MIN(Staff!$J39,Staff!$L39),IF(L$4&gt;Staff!$I39,IFERROR(MIN(Staff!$L39,#REF!+Staff!$J39),MIN(Staff!$J39,Staff!$L39)),0))))))</f>
        <v>0</v>
      </c>
      <c r="M43" s="567">
        <f>IF(Staff!$K39="Never",IF(M$4&gt;=Staff!$I39,MIN(Staff!$J39,Staff!$L39),0),IF(Staff!$K39="Monthly",IF(M$4=Staff!$I39,MIN(Staff!$J39,Staff!$L39),IF(M$4&gt;Staff!$I39,MIN(Staff!$L39,L43+Staff!$J39),0)),IF(Staff!$K39="Quarterly",IF(M$4=Staff!$I39,MIN(Staff!$J39,Staff!$L39),IF(M$4&gt;Staff!$I39,IFERROR(MIN(Staff!$L39,IF(ISNUMBER(J43),J43,0)+Staff!$J39),Staff!$J39),0)),IF(Staff!$K39="Annually",IF(M$4=Staff!$I39,MIN(Staff!$J39,Staff!$L39),IF(M$4&gt;Staff!$I39,IFERROR(MIN(Staff!$L39,A43+Staff!$J39),MIN(Staff!$J39,Staff!$L39)),0))))))</f>
        <v>0</v>
      </c>
      <c r="N43" s="567">
        <f>IF(Staff!$K39="Never",IF(N$4&gt;=Staff!$I39,MIN(Staff!$J39,Staff!$L39),0),IF(Staff!$K39="Monthly",IF(N$4=Staff!$I39,MIN(Staff!$J39,Staff!$L39),IF(N$4&gt;Staff!$I39,MIN(Staff!$L39,M43+Staff!$J39),0)),IF(Staff!$K39="Quarterly",IF(N$4=Staff!$I39,MIN(Staff!$J39,Staff!$L39),IF(N$4&gt;Staff!$I39,IFERROR(MIN(Staff!$L39,IF(ISNUMBER(K43),K43,0)+Staff!$J39),Staff!$J39),0)),IF(Staff!$K39="Annually",IF(N$4=Staff!$I39,MIN(Staff!$J39,Staff!$L39),IF(N$4&gt;Staff!$I39,IFERROR(MIN(Staff!$L39,B43+Staff!$J39),MIN(Staff!$J39,Staff!$L39)),0))))))</f>
        <v>0</v>
      </c>
      <c r="O43" s="567">
        <f>IF(Staff!$K39="Never",IF(O$4&gt;=Staff!$I39,MIN(Staff!$J39,Staff!$L39),0),IF(Staff!$K39="Monthly",IF(O$4=Staff!$I39,MIN(Staff!$J39,Staff!$L39),IF(O$4&gt;Staff!$I39,MIN(Staff!$L39,N43+Staff!$J39),0)),IF(Staff!$K39="Quarterly",IF(O$4=Staff!$I39,MIN(Staff!$J39,Staff!$L39),IF(O$4&gt;Staff!$I39,IFERROR(MIN(Staff!$L39,IF(ISNUMBER(L43),L43,0)+Staff!$J39),Staff!$J39),0)),IF(Staff!$K39="Annually",IF(O$4=Staff!$I39,MIN(Staff!$J39,Staff!$L39),IF(O$4&gt;Staff!$I39,IFERROR(MIN(Staff!$L39,C43+Staff!$J39),MIN(Staff!$J39,Staff!$L39)),0))))))</f>
        <v>0</v>
      </c>
      <c r="P43" s="567">
        <f>IF(Staff!$K39="Never",IF(P$4&gt;=Staff!$I39,MIN(Staff!$J39,Staff!$L39),0),IF(Staff!$K39="Monthly",IF(P$4=Staff!$I39,MIN(Staff!$J39,Staff!$L39),IF(P$4&gt;Staff!$I39,MIN(Staff!$L39,O43+Staff!$J39),0)),IF(Staff!$K39="Quarterly",IF(P$4=Staff!$I39,MIN(Staff!$J39,Staff!$L39),IF(P$4&gt;Staff!$I39,IFERROR(MIN(Staff!$L39,IF(ISNUMBER(M43),M43,0)+Staff!$J39),Staff!$J39),0)),IF(Staff!$K39="Annually",IF(P$4=Staff!$I39,MIN(Staff!$J39,Staff!$L39),IF(P$4&gt;Staff!$I39,IFERROR(MIN(Staff!$L39,D43+Staff!$J39),MIN(Staff!$J39,Staff!$L39)),0))))))</f>
        <v>0</v>
      </c>
      <c r="Q43" s="567">
        <f>IF(Staff!$K39="Never",IF(Q$4&gt;=Staff!$I39,MIN(Staff!$J39,Staff!$L39),0),IF(Staff!$K39="Monthly",IF(Q$4=Staff!$I39,MIN(Staff!$J39,Staff!$L39),IF(Q$4&gt;Staff!$I39,MIN(Staff!$L39,P43+Staff!$J39),0)),IF(Staff!$K39="Quarterly",IF(Q$4=Staff!$I39,MIN(Staff!$J39,Staff!$L39),IF(Q$4&gt;Staff!$I39,IFERROR(MIN(Staff!$L39,IF(ISNUMBER(N43),N43,0)+Staff!$J39),Staff!$J39),0)),IF(Staff!$K39="Annually",IF(Q$4=Staff!$I39,MIN(Staff!$J39,Staff!$L39),IF(Q$4&gt;Staff!$I39,IFERROR(MIN(Staff!$L39,E43+Staff!$J39),MIN(Staff!$J39,Staff!$L39)),0))))))</f>
        <v>0</v>
      </c>
      <c r="R43" s="567">
        <f>IF(Staff!$K39="Never",IF(R$4&gt;=Staff!$I39,MIN(Staff!$J39,Staff!$L39),0),IF(Staff!$K39="Monthly",IF(R$4=Staff!$I39,MIN(Staff!$J39,Staff!$L39),IF(R$4&gt;Staff!$I39,MIN(Staff!$L39,Q43+Staff!$J39),0)),IF(Staff!$K39="Quarterly",IF(R$4=Staff!$I39,MIN(Staff!$J39,Staff!$L39),IF(R$4&gt;Staff!$I39,IFERROR(MIN(Staff!$L39,IF(ISNUMBER(O43),O43,0)+Staff!$J39),Staff!$J39),0)),IF(Staff!$K39="Annually",IF(R$4=Staff!$I39,MIN(Staff!$J39,Staff!$L39),IF(R$4&gt;Staff!$I39,IFERROR(MIN(Staff!$L39,F43+Staff!$J39),MIN(Staff!$J39,Staff!$L39)),0))))))</f>
        <v>0</v>
      </c>
      <c r="S43" s="567">
        <f>IF(Staff!$K39="Never",IF(S$4&gt;=Staff!$I39,MIN(Staff!$J39,Staff!$L39),0),IF(Staff!$K39="Monthly",IF(S$4=Staff!$I39,MIN(Staff!$J39,Staff!$L39),IF(S$4&gt;Staff!$I39,MIN(Staff!$L39,R43+Staff!$J39),0)),IF(Staff!$K39="Quarterly",IF(S$4=Staff!$I39,MIN(Staff!$J39,Staff!$L39),IF(S$4&gt;Staff!$I39,IFERROR(MIN(Staff!$L39,IF(ISNUMBER(P43),P43,0)+Staff!$J39),Staff!$J39),0)),IF(Staff!$K39="Annually",IF(S$4=Staff!$I39,MIN(Staff!$J39,Staff!$L39),IF(S$4&gt;Staff!$I39,IFERROR(MIN(Staff!$L39,G43+Staff!$J39),MIN(Staff!$J39,Staff!$L39)),0))))))</f>
        <v>0</v>
      </c>
      <c r="T43" s="567">
        <f>IF(Staff!$K39="Never",IF(T$4&gt;=Staff!$I39,MIN(Staff!$J39,Staff!$L39),0),IF(Staff!$K39="Monthly",IF(T$4=Staff!$I39,MIN(Staff!$J39,Staff!$L39),IF(T$4&gt;Staff!$I39,MIN(Staff!$L39,S43+Staff!$J39),0)),IF(Staff!$K39="Quarterly",IF(T$4=Staff!$I39,MIN(Staff!$J39,Staff!$L39),IF(T$4&gt;Staff!$I39,IFERROR(MIN(Staff!$L39,IF(ISNUMBER(Q43),Q43,0)+Staff!$J39),Staff!$J39),0)),IF(Staff!$K39="Annually",IF(T$4=Staff!$I39,MIN(Staff!$J39,Staff!$L39),IF(T$4&gt;Staff!$I39,IFERROR(MIN(Staff!$L39,H43+Staff!$J39),MIN(Staff!$J39,Staff!$L39)),0))))))</f>
        <v>0</v>
      </c>
      <c r="U43" s="567">
        <f>IF(Staff!$K39="Never",IF(U$4&gt;=Staff!$I39,MIN(Staff!$J39,Staff!$L39),0),IF(Staff!$K39="Monthly",IF(U$4=Staff!$I39,MIN(Staff!$J39,Staff!$L39),IF(U$4&gt;Staff!$I39,MIN(Staff!$L39,T43+Staff!$J39),0)),IF(Staff!$K39="Quarterly",IF(U$4=Staff!$I39,MIN(Staff!$J39,Staff!$L39),IF(U$4&gt;Staff!$I39,IFERROR(MIN(Staff!$L39,IF(ISNUMBER(R43),R43,0)+Staff!$J39),Staff!$J39),0)),IF(Staff!$K39="Annually",IF(U$4=Staff!$I39,MIN(Staff!$J39,Staff!$L39),IF(U$4&gt;Staff!$I39,IFERROR(MIN(Staff!$L39,I43+Staff!$J39),MIN(Staff!$J39,Staff!$L39)),0))))))</f>
        <v>0</v>
      </c>
      <c r="V43" s="567">
        <f>IF(Staff!$K39="Never",IF(V$4&gt;=Staff!$I39,MIN(Staff!$J39,Staff!$L39),0),IF(Staff!$K39="Monthly",IF(V$4=Staff!$I39,MIN(Staff!$J39,Staff!$L39),IF(V$4&gt;Staff!$I39,MIN(Staff!$L39,U43+Staff!$J39),0)),IF(Staff!$K39="Quarterly",IF(V$4=Staff!$I39,MIN(Staff!$J39,Staff!$L39),IF(V$4&gt;Staff!$I39,IFERROR(MIN(Staff!$L39,IF(ISNUMBER(S43),S43,0)+Staff!$J39),Staff!$J39),0)),IF(Staff!$K39="Annually",IF(V$4=Staff!$I39,MIN(Staff!$J39,Staff!$L39),IF(V$4&gt;Staff!$I39,IFERROR(MIN(Staff!$L39,J43+Staff!$J39),MIN(Staff!$J39,Staff!$L39)),0))))))</f>
        <v>0</v>
      </c>
      <c r="W43" s="567">
        <f>IF(Staff!$K39="Never",IF(W$4&gt;=Staff!$I39,MIN(Staff!$J39,Staff!$L39),0),IF(Staff!$K39="Monthly",IF(W$4=Staff!$I39,MIN(Staff!$J39,Staff!$L39),IF(W$4&gt;Staff!$I39,MIN(Staff!$L39,V43+Staff!$J39),0)),IF(Staff!$K39="Quarterly",IF(W$4=Staff!$I39,MIN(Staff!$J39,Staff!$L39),IF(W$4&gt;Staff!$I39,IFERROR(MIN(Staff!$L39,IF(ISNUMBER(T43),T43,0)+Staff!$J39),Staff!$J39),0)),IF(Staff!$K39="Annually",IF(W$4=Staff!$I39,MIN(Staff!$J39,Staff!$L39),IF(W$4&gt;Staff!$I39,IFERROR(MIN(Staff!$L39,K43+Staff!$J39),MIN(Staff!$J39,Staff!$L39)),0))))))</f>
        <v>0</v>
      </c>
      <c r="X43" s="567">
        <f>IF(Staff!$K39="Never",IF(X$4&gt;=Staff!$I39,MIN(Staff!$J39,Staff!$L39),0),IF(Staff!$K39="Monthly",IF(X$4=Staff!$I39,MIN(Staff!$J39,Staff!$L39),IF(X$4&gt;Staff!$I39,MIN(Staff!$L39,W43+Staff!$J39),0)),IF(Staff!$K39="Quarterly",IF(X$4=Staff!$I39,MIN(Staff!$J39,Staff!$L39),IF(X$4&gt;Staff!$I39,IFERROR(MIN(Staff!$L39,IF(ISNUMBER(U43),U43,0)+Staff!$J39),Staff!$J39),0)),IF(Staff!$K39="Annually",IF(X$4=Staff!$I39,MIN(Staff!$J39,Staff!$L39),IF(X$4&gt;Staff!$I39,IFERROR(MIN(Staff!$L39,L43+Staff!$J39),MIN(Staff!$J39,Staff!$L39)),0))))))</f>
        <v>0</v>
      </c>
      <c r="Y43" s="567">
        <f>IF(Staff!$K39="Never",IF(Y$4&gt;=Staff!$I39,MIN(Staff!$J39,Staff!$L39),0),IF(Staff!$K39="Monthly",IF(Y$4=Staff!$I39,MIN(Staff!$J39,Staff!$L39),IF(Y$4&gt;Staff!$I39,MIN(Staff!$L39,X43+Staff!$J39),0)),IF(Staff!$K39="Quarterly",IF(Y$4=Staff!$I39,MIN(Staff!$J39,Staff!$L39),IF(Y$4&gt;Staff!$I39,IFERROR(MIN(Staff!$L39,IF(ISNUMBER(V43),V43,0)+Staff!$J39),Staff!$J39),0)),IF(Staff!$K39="Annually",IF(Y$4=Staff!$I39,MIN(Staff!$J39,Staff!$L39),IF(Y$4&gt;Staff!$I39,IFERROR(MIN(Staff!$L39,M43+Staff!$J39),MIN(Staff!$J39,Staff!$L39)),0))))))</f>
        <v>0</v>
      </c>
      <c r="Z43" s="567">
        <f>IF(Staff!$K39="Never",IF(Z$4&gt;=Staff!$I39,MIN(Staff!$J39,Staff!$L39),0),IF(Staff!$K39="Monthly",IF(Z$4=Staff!$I39,MIN(Staff!$J39,Staff!$L39),IF(Z$4&gt;Staff!$I39,MIN(Staff!$L39,Y43+Staff!$J39),0)),IF(Staff!$K39="Quarterly",IF(Z$4=Staff!$I39,MIN(Staff!$J39,Staff!$L39),IF(Z$4&gt;Staff!$I39,IFERROR(MIN(Staff!$L39,IF(ISNUMBER(W43),W43,0)+Staff!$J39),Staff!$J39),0)),IF(Staff!$K39="Annually",IF(Z$4=Staff!$I39,MIN(Staff!$J39,Staff!$L39),IF(Z$4&gt;Staff!$I39,IFERROR(MIN(Staff!$L39,N43+Staff!$J39),MIN(Staff!$J39,Staff!$L39)),0))))))</f>
        <v>0</v>
      </c>
      <c r="AA43" s="567">
        <f>IF(Staff!$K39="Never",IF(AA$4&gt;=Staff!$I39,MIN(Staff!$J39,Staff!$L39),0),IF(Staff!$K39="Monthly",IF(AA$4=Staff!$I39,MIN(Staff!$J39,Staff!$L39),IF(AA$4&gt;Staff!$I39,MIN(Staff!$L39,Z43+Staff!$J39),0)),IF(Staff!$K39="Quarterly",IF(AA$4=Staff!$I39,MIN(Staff!$J39,Staff!$L39),IF(AA$4&gt;Staff!$I39,IFERROR(MIN(Staff!$L39,IF(ISNUMBER(X43),X43,0)+Staff!$J39),Staff!$J39),0)),IF(Staff!$K39="Annually",IF(AA$4=Staff!$I39,MIN(Staff!$J39,Staff!$L39),IF(AA$4&gt;Staff!$I39,IFERROR(MIN(Staff!$L39,O43+Staff!$J39),MIN(Staff!$J39,Staff!$L39)),0))))))</f>
        <v>0</v>
      </c>
      <c r="AB43" s="567">
        <f>IF(Staff!$K39="Never",IF(AB$4&gt;=Staff!$I39,MIN(Staff!$J39,Staff!$L39),0),IF(Staff!$K39="Monthly",IF(AB$4=Staff!$I39,MIN(Staff!$J39,Staff!$L39),IF(AB$4&gt;Staff!$I39,MIN(Staff!$L39,AA43+Staff!$J39),0)),IF(Staff!$K39="Quarterly",IF(AB$4=Staff!$I39,MIN(Staff!$J39,Staff!$L39),IF(AB$4&gt;Staff!$I39,IFERROR(MIN(Staff!$L39,IF(ISNUMBER(Y43),Y43,0)+Staff!$J39),Staff!$J39),0)),IF(Staff!$K39="Annually",IF(AB$4=Staff!$I39,MIN(Staff!$J39,Staff!$L39),IF(AB$4&gt;Staff!$I39,IFERROR(MIN(Staff!$L39,P43+Staff!$J39),MIN(Staff!$J39,Staff!$L39)),0))))))</f>
        <v>0</v>
      </c>
      <c r="AC43" s="567">
        <f>IF(Staff!$K39="Never",IF(AC$4&gt;=Staff!$I39,MIN(Staff!$J39,Staff!$L39),0),IF(Staff!$K39="Monthly",IF(AC$4=Staff!$I39,MIN(Staff!$J39,Staff!$L39),IF(AC$4&gt;Staff!$I39,MIN(Staff!$L39,AB43+Staff!$J39),0)),IF(Staff!$K39="Quarterly",IF(AC$4=Staff!$I39,MIN(Staff!$J39,Staff!$L39),IF(AC$4&gt;Staff!$I39,IFERROR(MIN(Staff!$L39,IF(ISNUMBER(Z43),Z43,0)+Staff!$J39),Staff!$J39),0)),IF(Staff!$K39="Annually",IF(AC$4=Staff!$I39,MIN(Staff!$J39,Staff!$L39),IF(AC$4&gt;Staff!$I39,IFERROR(MIN(Staff!$L39,Q43+Staff!$J39),MIN(Staff!$J39,Staff!$L39)),0))))))</f>
        <v>0</v>
      </c>
      <c r="AD43" s="567">
        <f>IF(Staff!$K39="Never",IF(AD$4&gt;=Staff!$I39,MIN(Staff!$J39,Staff!$L39),0),IF(Staff!$K39="Monthly",IF(AD$4=Staff!$I39,MIN(Staff!$J39,Staff!$L39),IF(AD$4&gt;Staff!$I39,MIN(Staff!$L39,AC43+Staff!$J39),0)),IF(Staff!$K39="Quarterly",IF(AD$4=Staff!$I39,MIN(Staff!$J39,Staff!$L39),IF(AD$4&gt;Staff!$I39,IFERROR(MIN(Staff!$L39,IF(ISNUMBER(AA43),AA43,0)+Staff!$J39),Staff!$J39),0)),IF(Staff!$K39="Annually",IF(AD$4=Staff!$I39,MIN(Staff!$J39,Staff!$L39),IF(AD$4&gt;Staff!$I39,IFERROR(MIN(Staff!$L39,R43+Staff!$J39),MIN(Staff!$J39,Staff!$L39)),0))))))</f>
        <v>0</v>
      </c>
      <c r="AE43" s="567">
        <f>IF(Staff!$K39="Never",IF(AE$4&gt;=Staff!$I39,MIN(Staff!$J39,Staff!$L39),0),IF(Staff!$K39="Monthly",IF(AE$4=Staff!$I39,MIN(Staff!$J39,Staff!$L39),IF(AE$4&gt;Staff!$I39,MIN(Staff!$L39,AD43+Staff!$J39),0)),IF(Staff!$K39="Quarterly",IF(AE$4=Staff!$I39,MIN(Staff!$J39,Staff!$L39),IF(AE$4&gt;Staff!$I39,IFERROR(MIN(Staff!$L39,IF(ISNUMBER(AB43),AB43,0)+Staff!$J39),Staff!$J39),0)),IF(Staff!$K39="Annually",IF(AE$4=Staff!$I39,MIN(Staff!$J39,Staff!$L39),IF(AE$4&gt;Staff!$I39,IFERROR(MIN(Staff!$L39,S43+Staff!$J39),MIN(Staff!$J39,Staff!$L39)),0))))))</f>
        <v>0</v>
      </c>
      <c r="AF43" s="567">
        <f>IF(Staff!$K39="Never",IF(AF$4&gt;=Staff!$I39,MIN(Staff!$J39,Staff!$L39),0),IF(Staff!$K39="Monthly",IF(AF$4=Staff!$I39,MIN(Staff!$J39,Staff!$L39),IF(AF$4&gt;Staff!$I39,MIN(Staff!$L39,AE43+Staff!$J39),0)),IF(Staff!$K39="Quarterly",IF(AF$4=Staff!$I39,MIN(Staff!$J39,Staff!$L39),IF(AF$4&gt;Staff!$I39,IFERROR(MIN(Staff!$L39,IF(ISNUMBER(AC43),AC43,0)+Staff!$J39),Staff!$J39),0)),IF(Staff!$K39="Annually",IF(AF$4=Staff!$I39,MIN(Staff!$J39,Staff!$L39),IF(AF$4&gt;Staff!$I39,IFERROR(MIN(Staff!$L39,T43+Staff!$J39),MIN(Staff!$J39,Staff!$L39)),0))))))</f>
        <v>0</v>
      </c>
      <c r="AG43" s="567">
        <f>IF(Staff!$K39="Never",IF(AG$4&gt;=Staff!$I39,MIN(Staff!$J39,Staff!$L39),0),IF(Staff!$K39="Monthly",IF(AG$4=Staff!$I39,MIN(Staff!$J39,Staff!$L39),IF(AG$4&gt;Staff!$I39,MIN(Staff!$L39,AF43+Staff!$J39),0)),IF(Staff!$K39="Quarterly",IF(AG$4=Staff!$I39,MIN(Staff!$J39,Staff!$L39),IF(AG$4&gt;Staff!$I39,IFERROR(MIN(Staff!$L39,IF(ISNUMBER(AD43),AD43,0)+Staff!$J39),Staff!$J39),0)),IF(Staff!$K39="Annually",IF(AG$4=Staff!$I39,MIN(Staff!$J39,Staff!$L39),IF(AG$4&gt;Staff!$I39,IFERROR(MIN(Staff!$L39,U43+Staff!$J39),MIN(Staff!$J39,Staff!$L39)),0))))))</f>
        <v>0</v>
      </c>
      <c r="AH43" s="567">
        <f>IF(Staff!$K39="Never",IF(AH$4&gt;=Staff!$I39,MIN(Staff!$J39,Staff!$L39),0),IF(Staff!$K39="Monthly",IF(AH$4=Staff!$I39,MIN(Staff!$J39,Staff!$L39),IF(AH$4&gt;Staff!$I39,MIN(Staff!$L39,AG43+Staff!$J39),0)),IF(Staff!$K39="Quarterly",IF(AH$4=Staff!$I39,MIN(Staff!$J39,Staff!$L39),IF(AH$4&gt;Staff!$I39,IFERROR(MIN(Staff!$L39,IF(ISNUMBER(AE43),AE43,0)+Staff!$J39),Staff!$J39),0)),IF(Staff!$K39="Annually",IF(AH$4=Staff!$I39,MIN(Staff!$J39,Staff!$L39),IF(AH$4&gt;Staff!$I39,IFERROR(MIN(Staff!$L39,V43+Staff!$J39),MIN(Staff!$J39,Staff!$L39)),0))))))</f>
        <v>0</v>
      </c>
      <c r="AI43" s="567">
        <f>IF(Staff!$K39="Never",IF(AI$4&gt;=Staff!$I39,MIN(Staff!$J39,Staff!$L39),0),IF(Staff!$K39="Monthly",IF(AI$4=Staff!$I39,MIN(Staff!$J39,Staff!$L39),IF(AI$4&gt;Staff!$I39,MIN(Staff!$L39,AH43+Staff!$J39),0)),IF(Staff!$K39="Quarterly",IF(AI$4=Staff!$I39,MIN(Staff!$J39,Staff!$L39),IF(AI$4&gt;Staff!$I39,IFERROR(MIN(Staff!$L39,IF(ISNUMBER(AF43),AF43,0)+Staff!$J39),Staff!$J39),0)),IF(Staff!$K39="Annually",IF(AI$4=Staff!$I39,MIN(Staff!$J39,Staff!$L39),IF(AI$4&gt;Staff!$I39,IFERROR(MIN(Staff!$L39,W43+Staff!$J39),MIN(Staff!$J39,Staff!$L39)),0))))))</f>
        <v>0</v>
      </c>
      <c r="AJ43" s="567">
        <f>IF(Staff!$K39="Never",IF(AJ$4&gt;=Staff!$I39,MIN(Staff!$J39,Staff!$L39),0),IF(Staff!$K39="Monthly",IF(AJ$4=Staff!$I39,MIN(Staff!$J39,Staff!$L39),IF(AJ$4&gt;Staff!$I39,MIN(Staff!$L39,AI43+Staff!$J39),0)),IF(Staff!$K39="Quarterly",IF(AJ$4=Staff!$I39,MIN(Staff!$J39,Staff!$L39),IF(AJ$4&gt;Staff!$I39,IFERROR(MIN(Staff!$L39,IF(ISNUMBER(AG43),AG43,0)+Staff!$J39),Staff!$J39),0)),IF(Staff!$K39="Annually",IF(AJ$4=Staff!$I39,MIN(Staff!$J39,Staff!$L39),IF(AJ$4&gt;Staff!$I39,IFERROR(MIN(Staff!$L39,X43+Staff!$J39),MIN(Staff!$J39,Staff!$L39)),0))))))</f>
        <v>0</v>
      </c>
      <c r="AK43" s="567">
        <f>IF(Staff!$K39="Never",IF(AK$4&gt;=Staff!$I39,MIN(Staff!$J39,Staff!$L39),0),IF(Staff!$K39="Monthly",IF(AK$4=Staff!$I39,MIN(Staff!$J39,Staff!$L39),IF(AK$4&gt;Staff!$I39,MIN(Staff!$L39,AJ43+Staff!$J39),0)),IF(Staff!$K39="Quarterly",IF(AK$4=Staff!$I39,MIN(Staff!$J39,Staff!$L39),IF(AK$4&gt;Staff!$I39,IFERROR(MIN(Staff!$L39,IF(ISNUMBER(AH43),AH43,0)+Staff!$J39),Staff!$J39),0)),IF(Staff!$K39="Annually",IF(AK$4=Staff!$I39,MIN(Staff!$J39,Staff!$L39),IF(AK$4&gt;Staff!$I39,IFERROR(MIN(Staff!$L39,Y43+Staff!$J39),MIN(Staff!$J39,Staff!$L39)),0))))))</f>
        <v>0</v>
      </c>
      <c r="AL43" s="567">
        <f>IF(Staff!$K39="Never",IF(AL$4&gt;=Staff!$I39,MIN(Staff!$J39,Staff!$L39),0),IF(Staff!$K39="Monthly",IF(AL$4=Staff!$I39,MIN(Staff!$J39,Staff!$L39),IF(AL$4&gt;Staff!$I39,MIN(Staff!$L39,AK43+Staff!$J39),0)),IF(Staff!$K39="Quarterly",IF(AL$4=Staff!$I39,MIN(Staff!$J39,Staff!$L39),IF(AL$4&gt;Staff!$I39,IFERROR(MIN(Staff!$L39,IF(ISNUMBER(AI43),AI43,0)+Staff!$J39),Staff!$J39),0)),IF(Staff!$K39="Annually",IF(AL$4=Staff!$I39,MIN(Staff!$J39,Staff!$L39),IF(AL$4&gt;Staff!$I39,IFERROR(MIN(Staff!$L39,Z43+Staff!$J39),MIN(Staff!$J39,Staff!$L39)),0))))))</f>
        <v>0</v>
      </c>
      <c r="AM43" s="567">
        <f>IF(Staff!$K39="Never",IF(AM$4&gt;=Staff!$I39,MIN(Staff!$J39,Staff!$L39),0),IF(Staff!$K39="Monthly",IF(AM$4=Staff!$I39,MIN(Staff!$J39,Staff!$L39),IF(AM$4&gt;Staff!$I39,MIN(Staff!$L39,AL43+Staff!$J39),0)),IF(Staff!$K39="Quarterly",IF(AM$4=Staff!$I39,MIN(Staff!$J39,Staff!$L39),IF(AM$4&gt;Staff!$I39,IFERROR(MIN(Staff!$L39,IF(ISNUMBER(AJ43),AJ43,0)+Staff!$J39),Staff!$J39),0)),IF(Staff!$K39="Annually",IF(AM$4=Staff!$I39,MIN(Staff!$J39,Staff!$L39),IF(AM$4&gt;Staff!$I39,IFERROR(MIN(Staff!$L39,AA43+Staff!$J39),MIN(Staff!$J39,Staff!$L39)),0))))))</f>
        <v>0</v>
      </c>
      <c r="AN43" s="567">
        <f>IF(Staff!$K39="Never",IF(AN$4&gt;=Staff!$I39,MIN(Staff!$J39,Staff!$L39),0),IF(Staff!$K39="Monthly",IF(AN$4=Staff!$I39,MIN(Staff!$J39,Staff!$L39),IF(AN$4&gt;Staff!$I39,MIN(Staff!$L39,AM43+Staff!$J39),0)),IF(Staff!$K39="Quarterly",IF(AN$4=Staff!$I39,MIN(Staff!$J39,Staff!$L39),IF(AN$4&gt;Staff!$I39,IFERROR(MIN(Staff!$L39,IF(ISNUMBER(AK43),AK43,0)+Staff!$J39),Staff!$J39),0)),IF(Staff!$K39="Annually",IF(AN$4=Staff!$I39,MIN(Staff!$J39,Staff!$L39),IF(AN$4&gt;Staff!$I39,IFERROR(MIN(Staff!$L39,AB43+Staff!$J39),MIN(Staff!$J39,Staff!$L39)),0))))))</f>
        <v>0</v>
      </c>
      <c r="AO43" s="567">
        <f>IF(Staff!$K39="Never",IF(AO$4&gt;=Staff!$I39,MIN(Staff!$J39,Staff!$L39),0),IF(Staff!$K39="Monthly",IF(AO$4=Staff!$I39,MIN(Staff!$J39,Staff!$L39),IF(AO$4&gt;Staff!$I39,MIN(Staff!$L39,AN43+Staff!$J39),0)),IF(Staff!$K39="Quarterly",IF(AO$4=Staff!$I39,MIN(Staff!$J39,Staff!$L39),IF(AO$4&gt;Staff!$I39,IFERROR(MIN(Staff!$L39,IF(ISNUMBER(AL43),AL43,0)+Staff!$J39),Staff!$J39),0)),IF(Staff!$K39="Annually",IF(AO$4=Staff!$I39,MIN(Staff!$J39,Staff!$L39),IF(AO$4&gt;Staff!$I39,IFERROR(MIN(Staff!$L39,AC43+Staff!$J39),MIN(Staff!$J39,Staff!$L39)),0))))))</f>
        <v>0</v>
      </c>
      <c r="AP43" s="567">
        <f>IF(Staff!$K39="Never",IF(AP$4&gt;=Staff!$I39,MIN(Staff!$J39,Staff!$L39),0),IF(Staff!$K39="Monthly",IF(AP$4=Staff!$I39,MIN(Staff!$J39,Staff!$L39),IF(AP$4&gt;Staff!$I39,MIN(Staff!$L39,AO43+Staff!$J39),0)),IF(Staff!$K39="Quarterly",IF(AP$4=Staff!$I39,MIN(Staff!$J39,Staff!$L39),IF(AP$4&gt;Staff!$I39,IFERROR(MIN(Staff!$L39,IF(ISNUMBER(AM43),AM43,0)+Staff!$J39),Staff!$J39),0)),IF(Staff!$K39="Annually",IF(AP$4=Staff!$I39,MIN(Staff!$J39,Staff!$L39),IF(AP$4&gt;Staff!$I39,IFERROR(MIN(Staff!$L39,AD43+Staff!$J39),MIN(Staff!$J39,Staff!$L39)),0))))))</f>
        <v>0</v>
      </c>
      <c r="AQ43" s="567">
        <f>IF(Staff!$K39="Never",IF(AQ$4&gt;=Staff!$I39,MIN(Staff!$J39,Staff!$L39),0),IF(Staff!$K39="Monthly",IF(AQ$4=Staff!$I39,MIN(Staff!$J39,Staff!$L39),IF(AQ$4&gt;Staff!$I39,MIN(Staff!$L39,AP43+Staff!$J39),0)),IF(Staff!$K39="Quarterly",IF(AQ$4=Staff!$I39,MIN(Staff!$J39,Staff!$L39),IF(AQ$4&gt;Staff!$I39,IFERROR(MIN(Staff!$L39,IF(ISNUMBER(AN43),AN43,0)+Staff!$J39),Staff!$J39),0)),IF(Staff!$K39="Annually",IF(AQ$4=Staff!$I39,MIN(Staff!$J39,Staff!$L39),IF(AQ$4&gt;Staff!$I39,IFERROR(MIN(Staff!$L39,AE43+Staff!$J39),MIN(Staff!$J39,Staff!$L39)),0))))))</f>
        <v>0</v>
      </c>
      <c r="AR43" s="567">
        <f>IF(Staff!$K39="Never",IF(AR$4&gt;=Staff!$I39,MIN(Staff!$J39,Staff!$L39),0),IF(Staff!$K39="Monthly",IF(AR$4=Staff!$I39,MIN(Staff!$J39,Staff!$L39),IF(AR$4&gt;Staff!$I39,MIN(Staff!$L39,AQ43+Staff!$J39),0)),IF(Staff!$K39="Quarterly",IF(AR$4=Staff!$I39,MIN(Staff!$J39,Staff!$L39),IF(AR$4&gt;Staff!$I39,IFERROR(MIN(Staff!$L39,IF(ISNUMBER(AO43),AO43,0)+Staff!$J39),Staff!$J39),0)),IF(Staff!$K39="Annually",IF(AR$4=Staff!$I39,MIN(Staff!$J39,Staff!$L39),IF(AR$4&gt;Staff!$I39,IFERROR(MIN(Staff!$L39,AF43+Staff!$J39),MIN(Staff!$J39,Staff!$L39)),0))))))</f>
        <v>0</v>
      </c>
      <c r="AS43" s="567">
        <f>IF(Staff!$K39="Never",IF(AS$4&gt;=Staff!$I39,MIN(Staff!$J39,Staff!$L39),0),IF(Staff!$K39="Monthly",IF(AS$4=Staff!$I39,MIN(Staff!$J39,Staff!$L39),IF(AS$4&gt;Staff!$I39,MIN(Staff!$L39,AR43+Staff!$J39),0)),IF(Staff!$K39="Quarterly",IF(AS$4=Staff!$I39,MIN(Staff!$J39,Staff!$L39),IF(AS$4&gt;Staff!$I39,IFERROR(MIN(Staff!$L39,IF(ISNUMBER(AP43),AP43,0)+Staff!$J39),Staff!$J39),0)),IF(Staff!$K39="Annually",IF(AS$4=Staff!$I39,MIN(Staff!$J39,Staff!$L39),IF(AS$4&gt;Staff!$I39,IFERROR(MIN(Staff!$L39,AG43+Staff!$J39),MIN(Staff!$J39,Staff!$L39)),0))))))</f>
        <v>0</v>
      </c>
      <c r="AT43" s="567">
        <f>IF(Staff!$K39="Never",IF(AT$4&gt;=Staff!$I39,MIN(Staff!$J39,Staff!$L39),0),IF(Staff!$K39="Monthly",IF(AT$4=Staff!$I39,MIN(Staff!$J39,Staff!$L39),IF(AT$4&gt;Staff!$I39,MIN(Staff!$L39,AS43+Staff!$J39),0)),IF(Staff!$K39="Quarterly",IF(AT$4=Staff!$I39,MIN(Staff!$J39,Staff!$L39),IF(AT$4&gt;Staff!$I39,IFERROR(MIN(Staff!$L39,IF(ISNUMBER(AQ43),AQ43,0)+Staff!$J39),Staff!$J39),0)),IF(Staff!$K39="Annually",IF(AT$4=Staff!$I39,MIN(Staff!$J39,Staff!$L39),IF(AT$4&gt;Staff!$I39,IFERROR(MIN(Staff!$L39,AH43+Staff!$J39),MIN(Staff!$J39,Staff!$L39)),0))))))</f>
        <v>0</v>
      </c>
      <c r="AU43" s="567">
        <f>IF(Staff!$K39="Never",IF(AU$4&gt;=Staff!$I39,MIN(Staff!$J39,Staff!$L39),0),IF(Staff!$K39="Monthly",IF(AU$4=Staff!$I39,MIN(Staff!$J39,Staff!$L39),IF(AU$4&gt;Staff!$I39,MIN(Staff!$L39,AT43+Staff!$J39),0)),IF(Staff!$K39="Quarterly",IF(AU$4=Staff!$I39,MIN(Staff!$J39,Staff!$L39),IF(AU$4&gt;Staff!$I39,IFERROR(MIN(Staff!$L39,IF(ISNUMBER(AR43),AR43,0)+Staff!$J39),Staff!$J39),0)),IF(Staff!$K39="Annually",IF(AU$4=Staff!$I39,MIN(Staff!$J39,Staff!$L39),IF(AU$4&gt;Staff!$I39,IFERROR(MIN(Staff!$L39,AI43+Staff!$J39),MIN(Staff!$J39,Staff!$L39)),0))))))</f>
        <v>0</v>
      </c>
      <c r="AV43" s="567">
        <f>IF(Staff!$K39="Never",IF(AV$4&gt;=Staff!$I39,MIN(Staff!$J39,Staff!$L39),0),IF(Staff!$K39="Monthly",IF(AV$4=Staff!$I39,MIN(Staff!$J39,Staff!$L39),IF(AV$4&gt;Staff!$I39,MIN(Staff!$L39,AU43+Staff!$J39),0)),IF(Staff!$K39="Quarterly",IF(AV$4=Staff!$I39,MIN(Staff!$J39,Staff!$L39),IF(AV$4&gt;Staff!$I39,IFERROR(MIN(Staff!$L39,IF(ISNUMBER(AS43),AS43,0)+Staff!$J39),Staff!$J39),0)),IF(Staff!$K39="Annually",IF(AV$4=Staff!$I39,MIN(Staff!$J39,Staff!$L39),IF(AV$4&gt;Staff!$I39,IFERROR(MIN(Staff!$L39,AJ43+Staff!$J39),MIN(Staff!$J39,Staff!$L39)),0))))))</f>
        <v>0</v>
      </c>
      <c r="AW43" s="567">
        <f>IF(Staff!$K39="Never",IF(AW$4&gt;=Staff!$I39,MIN(Staff!$J39,Staff!$L39),0),IF(Staff!$K39="Monthly",IF(AW$4=Staff!$I39,MIN(Staff!$J39,Staff!$L39),IF(AW$4&gt;Staff!$I39,MIN(Staff!$L39,AV43+Staff!$J39),0)),IF(Staff!$K39="Quarterly",IF(AW$4=Staff!$I39,MIN(Staff!$J39,Staff!$L39),IF(AW$4&gt;Staff!$I39,IFERROR(MIN(Staff!$L39,IF(ISNUMBER(AT43),AT43,0)+Staff!$J39),Staff!$J39),0)),IF(Staff!$K39="Annually",IF(AW$4=Staff!$I39,MIN(Staff!$J39,Staff!$L39),IF(AW$4&gt;Staff!$I39,IFERROR(MIN(Staff!$L39,AK43+Staff!$J39),MIN(Staff!$J39,Staff!$L39)),0))))))</f>
        <v>0</v>
      </c>
      <c r="AX43" s="567">
        <f>IF(Staff!$K39="Never",IF(AX$4&gt;=Staff!$I39,MIN(Staff!$J39,Staff!$L39),0),IF(Staff!$K39="Monthly",IF(AX$4=Staff!$I39,MIN(Staff!$J39,Staff!$L39),IF(AX$4&gt;Staff!$I39,MIN(Staff!$L39,AW43+Staff!$J39),0)),IF(Staff!$K39="Quarterly",IF(AX$4=Staff!$I39,MIN(Staff!$J39,Staff!$L39),IF(AX$4&gt;Staff!$I39,IFERROR(MIN(Staff!$L39,IF(ISNUMBER(AU43),AU43,0)+Staff!$J39),Staff!$J39),0)),IF(Staff!$K39="Annually",IF(AX$4=Staff!$I39,MIN(Staff!$J39,Staff!$L39),IF(AX$4&gt;Staff!$I39,IFERROR(MIN(Staff!$L39,AL43+Staff!$J39),MIN(Staff!$J39,Staff!$L39)),0))))))</f>
        <v>0</v>
      </c>
      <c r="AY43" s="567">
        <f>IF(Staff!$K39="Never",IF(AY$4&gt;=Staff!$I39,MIN(Staff!$J39,Staff!$L39),0),IF(Staff!$K39="Monthly",IF(AY$4=Staff!$I39,MIN(Staff!$J39,Staff!$L39),IF(AY$4&gt;Staff!$I39,MIN(Staff!$L39,AX43+Staff!$J39),0)),IF(Staff!$K39="Quarterly",IF(AY$4=Staff!$I39,MIN(Staff!$J39,Staff!$L39),IF(AY$4&gt;Staff!$I39,IFERROR(MIN(Staff!$L39,IF(ISNUMBER(AV43),AV43,0)+Staff!$J39),Staff!$J39),0)),IF(Staff!$K39="Annually",IF(AY$4=Staff!$I39,MIN(Staff!$J39,Staff!$L39),IF(AY$4&gt;Staff!$I39,IFERROR(MIN(Staff!$L39,AM43+Staff!$J39),MIN(Staff!$J39,Staff!$L39)),0))))))</f>
        <v>0</v>
      </c>
      <c r="AZ43" s="567">
        <f>IF(Staff!$K39="Never",IF(AZ$4&gt;=Staff!$I39,MIN(Staff!$J39,Staff!$L39),0),IF(Staff!$K39="Monthly",IF(AZ$4=Staff!$I39,MIN(Staff!$J39,Staff!$L39),IF(AZ$4&gt;Staff!$I39,MIN(Staff!$L39,AY43+Staff!$J39),0)),IF(Staff!$K39="Quarterly",IF(AZ$4=Staff!$I39,MIN(Staff!$J39,Staff!$L39),IF(AZ$4&gt;Staff!$I39,IFERROR(MIN(Staff!$L39,IF(ISNUMBER(AW43),AW43,0)+Staff!$J39),Staff!$J39),0)),IF(Staff!$K39="Annually",IF(AZ$4=Staff!$I39,MIN(Staff!$J39,Staff!$L39),IF(AZ$4&gt;Staff!$I39,IFERROR(MIN(Staff!$L39,AN43+Staff!$J39),MIN(Staff!$J39,Staff!$L39)),0))))))</f>
        <v>0</v>
      </c>
      <c r="BA43" s="567">
        <f>IF(Staff!$K39="Never",IF(BA$4&gt;=Staff!$I39,MIN(Staff!$J39,Staff!$L39),0),IF(Staff!$K39="Monthly",IF(BA$4=Staff!$I39,MIN(Staff!$J39,Staff!$L39),IF(BA$4&gt;Staff!$I39,MIN(Staff!$L39,AZ43+Staff!$J39),0)),IF(Staff!$K39="Quarterly",IF(BA$4=Staff!$I39,MIN(Staff!$J39,Staff!$L39),IF(BA$4&gt;Staff!$I39,IFERROR(MIN(Staff!$L39,IF(ISNUMBER(AX43),AX43,0)+Staff!$J39),Staff!$J39),0)),IF(Staff!$K39="Annually",IF(BA$4=Staff!$I39,MIN(Staff!$J39,Staff!$L39),IF(BA$4&gt;Staff!$I39,IFERROR(MIN(Staff!$L39,AO43+Staff!$J39),MIN(Staff!$J39,Staff!$L39)),0))))))</f>
        <v>0</v>
      </c>
      <c r="BB43" s="567">
        <f>IF(Staff!$K39="Never",IF(BB$4&gt;=Staff!$I39,MIN(Staff!$J39,Staff!$L39),0),IF(Staff!$K39="Monthly",IF(BB$4=Staff!$I39,MIN(Staff!$J39,Staff!$L39),IF(BB$4&gt;Staff!$I39,MIN(Staff!$L39,BA43+Staff!$J39),0)),IF(Staff!$K39="Quarterly",IF(BB$4=Staff!$I39,MIN(Staff!$J39,Staff!$L39),IF(BB$4&gt;Staff!$I39,IFERROR(MIN(Staff!$L39,IF(ISNUMBER(AY43),AY43,0)+Staff!$J39),Staff!$J39),0)),IF(Staff!$K39="Annually",IF(BB$4=Staff!$I39,MIN(Staff!$J39,Staff!$L39),IF(BB$4&gt;Staff!$I39,IFERROR(MIN(Staff!$L39,AP43+Staff!$J39),MIN(Staff!$J39,Staff!$L39)),0))))))</f>
        <v>0</v>
      </c>
      <c r="BC43" s="567">
        <f>IF(Staff!$K39="Never",IF(BC$4&gt;=Staff!$I39,MIN(Staff!$J39,Staff!$L39),0),IF(Staff!$K39="Monthly",IF(BC$4=Staff!$I39,MIN(Staff!$J39,Staff!$L39),IF(BC$4&gt;Staff!$I39,MIN(Staff!$L39,BB43+Staff!$J39),0)),IF(Staff!$K39="Quarterly",IF(BC$4=Staff!$I39,MIN(Staff!$J39,Staff!$L39),IF(BC$4&gt;Staff!$I39,IFERROR(MIN(Staff!$L39,IF(ISNUMBER(AZ43),AZ43,0)+Staff!$J39),Staff!$J39),0)),IF(Staff!$K39="Annually",IF(BC$4=Staff!$I39,MIN(Staff!$J39,Staff!$L39),IF(BC$4&gt;Staff!$I39,IFERROR(MIN(Staff!$L39,AQ43+Staff!$J39),MIN(Staff!$J39,Staff!$L39)),0))))))</f>
        <v>0</v>
      </c>
      <c r="BD43" s="567">
        <f>IF(Staff!$K39="Never",IF(BD$4&gt;=Staff!$I39,MIN(Staff!$J39,Staff!$L39),0),IF(Staff!$K39="Monthly",IF(BD$4=Staff!$I39,MIN(Staff!$J39,Staff!$L39),IF(BD$4&gt;Staff!$I39,MIN(Staff!$L39,BC43+Staff!$J39),0)),IF(Staff!$K39="Quarterly",IF(BD$4=Staff!$I39,MIN(Staff!$J39,Staff!$L39),IF(BD$4&gt;Staff!$I39,IFERROR(MIN(Staff!$L39,IF(ISNUMBER(BA43),BA43,0)+Staff!$J39),Staff!$J39),0)),IF(Staff!$K39="Annually",IF(BD$4=Staff!$I39,MIN(Staff!$J39,Staff!$L39),IF(BD$4&gt;Staff!$I39,IFERROR(MIN(Staff!$L39,AR43+Staff!$J39),MIN(Staff!$J39,Staff!$L39)),0))))))</f>
        <v>0</v>
      </c>
      <c r="BE43" s="567">
        <f>IF(Staff!$K39="Never",IF(BE$4&gt;=Staff!$I39,MIN(Staff!$J39,Staff!$L39),0),IF(Staff!$K39="Monthly",IF(BE$4=Staff!$I39,MIN(Staff!$J39,Staff!$L39),IF(BE$4&gt;Staff!$I39,MIN(Staff!$L39,BD43+Staff!$J39),0)),IF(Staff!$K39="Quarterly",IF(BE$4=Staff!$I39,MIN(Staff!$J39,Staff!$L39),IF(BE$4&gt;Staff!$I39,IFERROR(MIN(Staff!$L39,IF(ISNUMBER(BB43),BB43,0)+Staff!$J39),Staff!$J39),0)),IF(Staff!$K39="Annually",IF(BE$4=Staff!$I39,MIN(Staff!$J39,Staff!$L39),IF(BE$4&gt;Staff!$I39,IFERROR(MIN(Staff!$L39,AS43+Staff!$J39),MIN(Staff!$J39,Staff!$L39)),0))))))</f>
        <v>0</v>
      </c>
      <c r="BF43" s="567">
        <f>IF(Staff!$K39="Never",IF(BF$4&gt;=Staff!$I39,MIN(Staff!$J39,Staff!$L39),0),IF(Staff!$K39="Monthly",IF(BF$4=Staff!$I39,MIN(Staff!$J39,Staff!$L39),IF(BF$4&gt;Staff!$I39,MIN(Staff!$L39,BE43+Staff!$J39),0)),IF(Staff!$K39="Quarterly",IF(BF$4=Staff!$I39,MIN(Staff!$J39,Staff!$L39),IF(BF$4&gt;Staff!$I39,IFERROR(MIN(Staff!$L39,IF(ISNUMBER(BC43),BC43,0)+Staff!$J39),Staff!$J39),0)),IF(Staff!$K39="Annually",IF(BF$4=Staff!$I39,MIN(Staff!$J39,Staff!$L39),IF(BF$4&gt;Staff!$I39,IFERROR(MIN(Staff!$L39,AT43+Staff!$J39),MIN(Staff!$J39,Staff!$L39)),0))))))</f>
        <v>0</v>
      </c>
      <c r="BG43" s="567">
        <f>IF(Staff!$K39="Never",IF(BG$4&gt;=Staff!$I39,MIN(Staff!$J39,Staff!$L39),0),IF(Staff!$K39="Monthly",IF(BG$4=Staff!$I39,MIN(Staff!$J39,Staff!$L39),IF(BG$4&gt;Staff!$I39,MIN(Staff!$L39,BF43+Staff!$J39),0)),IF(Staff!$K39="Quarterly",IF(BG$4=Staff!$I39,MIN(Staff!$J39,Staff!$L39),IF(BG$4&gt;Staff!$I39,IFERROR(MIN(Staff!$L39,IF(ISNUMBER(BD43),BD43,0)+Staff!$J39),Staff!$J39),0)),IF(Staff!$K39="Annually",IF(BG$4=Staff!$I39,MIN(Staff!$J39,Staff!$L39),IF(BG$4&gt;Staff!$I39,IFERROR(MIN(Staff!$L39,AU43+Staff!$J39),MIN(Staff!$J39,Staff!$L39)),0))))))</f>
        <v>0</v>
      </c>
      <c r="BH43" s="567">
        <f>IF(Staff!$K39="Never",IF(BH$4&gt;=Staff!$I39,MIN(Staff!$J39,Staff!$L39),0),IF(Staff!$K39="Monthly",IF(BH$4=Staff!$I39,MIN(Staff!$J39,Staff!$L39),IF(BH$4&gt;Staff!$I39,MIN(Staff!$L39,BG43+Staff!$J39),0)),IF(Staff!$K39="Quarterly",IF(BH$4=Staff!$I39,MIN(Staff!$J39,Staff!$L39),IF(BH$4&gt;Staff!$I39,IFERROR(MIN(Staff!$L39,IF(ISNUMBER(BE43),BE43,0)+Staff!$J39),Staff!$J39),0)),IF(Staff!$K39="Annually",IF(BH$4=Staff!$I39,MIN(Staff!$J39,Staff!$L39),IF(BH$4&gt;Staff!$I39,IFERROR(MIN(Staff!$L39,AV43+Staff!$J39),MIN(Staff!$J39,Staff!$L39)),0))))))</f>
        <v>0</v>
      </c>
      <c r="BI43" s="567">
        <f>IF(Staff!$K39="Never",IF(BI$4&gt;=Staff!$I39,MIN(Staff!$J39,Staff!$L39),0),IF(Staff!$K39="Monthly",IF(BI$4=Staff!$I39,MIN(Staff!$J39,Staff!$L39),IF(BI$4&gt;Staff!$I39,MIN(Staff!$L39,BH43+Staff!$J39),0)),IF(Staff!$K39="Quarterly",IF(BI$4=Staff!$I39,MIN(Staff!$J39,Staff!$L39),IF(BI$4&gt;Staff!$I39,IFERROR(MIN(Staff!$L39,IF(ISNUMBER(BF43),BF43,0)+Staff!$J39),Staff!$J39),0)),IF(Staff!$K39="Annually",IF(BI$4=Staff!$I39,MIN(Staff!$J39,Staff!$L39),IF(BI$4&gt;Staff!$I39,IFERROR(MIN(Staff!$L39,AW43+Staff!$J39),MIN(Staff!$J39,Staff!$L39)),0))))))</f>
        <v>0</v>
      </c>
      <c r="BJ43" s="567">
        <f>IF(Staff!$K39="Never",IF(BJ$4&gt;=Staff!$I39,MIN(Staff!$J39,Staff!$L39),0),IF(Staff!$K39="Monthly",IF(BJ$4=Staff!$I39,MIN(Staff!$J39,Staff!$L39),IF(BJ$4&gt;Staff!$I39,MIN(Staff!$L39,BI43+Staff!$J39),0)),IF(Staff!$K39="Quarterly",IF(BJ$4=Staff!$I39,MIN(Staff!$J39,Staff!$L39),IF(BJ$4&gt;Staff!$I39,IFERROR(MIN(Staff!$L39,IF(ISNUMBER(BG43),BG43,0)+Staff!$J39),Staff!$J39),0)),IF(Staff!$K39="Annually",IF(BJ$4=Staff!$I39,MIN(Staff!$J39,Staff!$L39),IF(BJ$4&gt;Staff!$I39,IFERROR(MIN(Staff!$L39,AX43+Staff!$J39),MIN(Staff!$J39,Staff!$L39)),0))))))</f>
        <v>0</v>
      </c>
      <c r="BK43" s="567">
        <f>IF(Staff!$K39="Never",IF(BK$4&gt;=Staff!$I39,MIN(Staff!$J39,Staff!$L39),0),IF(Staff!$K39="Monthly",IF(BK$4=Staff!$I39,MIN(Staff!$J39,Staff!$L39),IF(BK$4&gt;Staff!$I39,MIN(Staff!$L39,BJ43+Staff!$J39),0)),IF(Staff!$K39="Quarterly",IF(BK$4=Staff!$I39,MIN(Staff!$J39,Staff!$L39),IF(BK$4&gt;Staff!$I39,IFERROR(MIN(Staff!$L39,IF(ISNUMBER(BH43),BH43,0)+Staff!$J39),Staff!$J39),0)),IF(Staff!$K39="Annually",IF(BK$4=Staff!$I39,MIN(Staff!$J39,Staff!$L39),IF(BK$4&gt;Staff!$I39,IFERROR(MIN(Staff!$L39,AY43+Staff!$J39),MIN(Staff!$J39,Staff!$L39)),0))))))</f>
        <v>0</v>
      </c>
      <c r="BL43" s="567">
        <f>IF(Staff!$K39="Never",IF(BL$4&gt;=Staff!$I39,MIN(Staff!$J39,Staff!$L39),0),IF(Staff!$K39="Monthly",IF(BL$4=Staff!$I39,MIN(Staff!$J39,Staff!$L39),IF(BL$4&gt;Staff!$I39,MIN(Staff!$L39,BK43+Staff!$J39),0)),IF(Staff!$K39="Quarterly",IF(BL$4=Staff!$I39,MIN(Staff!$J39,Staff!$L39),IF(BL$4&gt;Staff!$I39,IFERROR(MIN(Staff!$L39,IF(ISNUMBER(BI43),BI43,0)+Staff!$J39),Staff!$J39),0)),IF(Staff!$K39="Annually",IF(BL$4=Staff!$I39,MIN(Staff!$J39,Staff!$L39),IF(BL$4&gt;Staff!$I39,IFERROR(MIN(Staff!$L39,AZ43+Staff!$J39),MIN(Staff!$J39,Staff!$L39)),0))))))</f>
        <v>0</v>
      </c>
      <c r="BM43" s="567">
        <f>IF(Staff!$K39="Never",IF(BM$4&gt;=Staff!$I39,MIN(Staff!$J39,Staff!$L39),0),IF(Staff!$K39="Monthly",IF(BM$4=Staff!$I39,MIN(Staff!$J39,Staff!$L39),IF(BM$4&gt;Staff!$I39,MIN(Staff!$L39,BL43+Staff!$J39),0)),IF(Staff!$K39="Quarterly",IF(BM$4=Staff!$I39,MIN(Staff!$J39,Staff!$L39),IF(BM$4&gt;Staff!$I39,IFERROR(MIN(Staff!$L39,IF(ISNUMBER(BJ43),BJ43,0)+Staff!$J39),Staff!$J39),0)),IF(Staff!$K39="Annually",IF(BM$4=Staff!$I39,MIN(Staff!$J39,Staff!$L39),IF(BM$4&gt;Staff!$I39,IFERROR(MIN(Staff!$L39,BA43+Staff!$J39),MIN(Staff!$J39,Staff!$L39)),0))))))</f>
        <v>0</v>
      </c>
      <c r="BN43" s="567">
        <f>IF(Staff!$K39="Never",IF(BN$4&gt;=Staff!$I39,MIN(Staff!$J39,Staff!$L39),0),IF(Staff!$K39="Monthly",IF(BN$4=Staff!$I39,MIN(Staff!$J39,Staff!$L39),IF(BN$4&gt;Staff!$I39,MIN(Staff!$L39,BM43+Staff!$J39),0)),IF(Staff!$K39="Quarterly",IF(BN$4=Staff!$I39,MIN(Staff!$J39,Staff!$L39),IF(BN$4&gt;Staff!$I39,IFERROR(MIN(Staff!$L39,IF(ISNUMBER(BK43),BK43,0)+Staff!$J39),Staff!$J39),0)),IF(Staff!$K39="Annually",IF(BN$4=Staff!$I39,MIN(Staff!$J39,Staff!$L39),IF(BN$4&gt;Staff!$I39,IFERROR(MIN(Staff!$L39,BB43+Staff!$J39),MIN(Staff!$J39,Staff!$L39)),0))))))</f>
        <v>0</v>
      </c>
      <c r="BO43" s="567">
        <f>IF(Staff!$K39="Never",IF(BO$4&gt;=Staff!$I39,MIN(Staff!$J39,Staff!$L39),0),IF(Staff!$K39="Monthly",IF(BO$4=Staff!$I39,MIN(Staff!$J39,Staff!$L39),IF(BO$4&gt;Staff!$I39,MIN(Staff!$L39,BN43+Staff!$J39),0)),IF(Staff!$K39="Quarterly",IF(BO$4=Staff!$I39,MIN(Staff!$J39,Staff!$L39),IF(BO$4&gt;Staff!$I39,IFERROR(MIN(Staff!$L39,IF(ISNUMBER(BL43),BL43,0)+Staff!$J39),Staff!$J39),0)),IF(Staff!$K39="Annually",IF(BO$4=Staff!$I39,MIN(Staff!$J39,Staff!$L39),IF(BO$4&gt;Staff!$I39,IFERROR(MIN(Staff!$L39,BC43+Staff!$J39),MIN(Staff!$J39,Staff!$L39)),0))))))</f>
        <v>0</v>
      </c>
      <c r="BP43" s="567">
        <f>IF(Staff!$K39="Never",IF(BP$4&gt;=Staff!$I39,MIN(Staff!$J39,Staff!$L39),0),IF(Staff!$K39="Monthly",IF(BP$4=Staff!$I39,MIN(Staff!$J39,Staff!$L39),IF(BP$4&gt;Staff!$I39,MIN(Staff!$L39,BO43+Staff!$J39),0)),IF(Staff!$K39="Quarterly",IF(BP$4=Staff!$I39,MIN(Staff!$J39,Staff!$L39),IF(BP$4&gt;Staff!$I39,IFERROR(MIN(Staff!$L39,IF(ISNUMBER(BM43),BM43,0)+Staff!$J39),Staff!$J39),0)),IF(Staff!$K39="Annually",IF(BP$4=Staff!$I39,MIN(Staff!$J39,Staff!$L39),IF(BP$4&gt;Staff!$I39,IFERROR(MIN(Staff!$L39,BD43+Staff!$J39),MIN(Staff!$J39,Staff!$L39)),0))))))</f>
        <v>0</v>
      </c>
      <c r="BQ43" s="567">
        <f>IF(Staff!$K39="Never",IF(BQ$4&gt;=Staff!$I39,MIN(Staff!$J39,Staff!$L39),0),IF(Staff!$K39="Monthly",IF(BQ$4=Staff!$I39,MIN(Staff!$J39,Staff!$L39),IF(BQ$4&gt;Staff!$I39,MIN(Staff!$L39,BP43+Staff!$J39),0)),IF(Staff!$K39="Quarterly",IF(BQ$4=Staff!$I39,MIN(Staff!$J39,Staff!$L39),IF(BQ$4&gt;Staff!$I39,IFERROR(MIN(Staff!$L39,IF(ISNUMBER(BN43),BN43,0)+Staff!$J39),Staff!$J39),0)),IF(Staff!$K39="Annually",IF(BQ$4=Staff!$I39,MIN(Staff!$J39,Staff!$L39),IF(BQ$4&gt;Staff!$I39,IFERROR(MIN(Staff!$L39,BE43+Staff!$J39),MIN(Staff!$J39,Staff!$L39)),0))))))</f>
        <v>0</v>
      </c>
      <c r="BR43" s="567">
        <f>IF(Staff!$K39="Never",IF(BR$4&gt;=Staff!$I39,MIN(Staff!$J39,Staff!$L39),0),IF(Staff!$K39="Monthly",IF(BR$4=Staff!$I39,MIN(Staff!$J39,Staff!$L39),IF(BR$4&gt;Staff!$I39,MIN(Staff!$L39,BQ43+Staff!$J39),0)),IF(Staff!$K39="Quarterly",IF(BR$4=Staff!$I39,MIN(Staff!$J39,Staff!$L39),IF(BR$4&gt;Staff!$I39,IFERROR(MIN(Staff!$L39,IF(ISNUMBER(BO43),BO43,0)+Staff!$J39),Staff!$J39),0)),IF(Staff!$K39="Annually",IF(BR$4=Staff!$I39,MIN(Staff!$J39,Staff!$L39),IF(BR$4&gt;Staff!$I39,IFERROR(MIN(Staff!$L39,BF43+Staff!$J39),MIN(Staff!$J39,Staff!$L39)),0))))))</f>
        <v>0</v>
      </c>
      <c r="BS43" s="567">
        <f>IF(Staff!$K39="Never",IF(BS$4&gt;=Staff!$I39,MIN(Staff!$J39,Staff!$L39),0),IF(Staff!$K39="Monthly",IF(BS$4=Staff!$I39,MIN(Staff!$J39,Staff!$L39),IF(BS$4&gt;Staff!$I39,MIN(Staff!$L39,BR43+Staff!$J39),0)),IF(Staff!$K39="Quarterly",IF(BS$4=Staff!$I39,MIN(Staff!$J39,Staff!$L39),IF(BS$4&gt;Staff!$I39,IFERROR(MIN(Staff!$L39,IF(ISNUMBER(BP43),BP43,0)+Staff!$J39),Staff!$J39),0)),IF(Staff!$K39="Annually",IF(BS$4=Staff!$I39,MIN(Staff!$J39,Staff!$L39),IF(BS$4&gt;Staff!$I39,IFERROR(MIN(Staff!$L39,BG43+Staff!$J39),MIN(Staff!$J39,Staff!$L39)),0))))))</f>
        <v>0</v>
      </c>
      <c r="BT43" s="567">
        <f>IF(Staff!$K39="Never",IF(BT$4&gt;=Staff!$I39,MIN(Staff!$J39,Staff!$L39),0),IF(Staff!$K39="Monthly",IF(BT$4=Staff!$I39,MIN(Staff!$J39,Staff!$L39),IF(BT$4&gt;Staff!$I39,MIN(Staff!$L39,BS43+Staff!$J39),0)),IF(Staff!$K39="Quarterly",IF(BT$4=Staff!$I39,MIN(Staff!$J39,Staff!$L39),IF(BT$4&gt;Staff!$I39,IFERROR(MIN(Staff!$L39,IF(ISNUMBER(BQ43),BQ43,0)+Staff!$J39),Staff!$J39),0)),IF(Staff!$K39="Annually",IF(BT$4=Staff!$I39,MIN(Staff!$J39,Staff!$L39),IF(BT$4&gt;Staff!$I39,IFERROR(MIN(Staff!$L39,BH43+Staff!$J39),MIN(Staff!$J39,Staff!$L39)),0))))))</f>
        <v>0</v>
      </c>
      <c r="BU43" s="567">
        <f>IF(Staff!$K39="Never",IF(BU$4&gt;=Staff!$I39,MIN(Staff!$J39,Staff!$L39),0),IF(Staff!$K39="Monthly",IF(BU$4=Staff!$I39,MIN(Staff!$J39,Staff!$L39),IF(BU$4&gt;Staff!$I39,MIN(Staff!$L39,BT43+Staff!$J39),0)),IF(Staff!$K39="Quarterly",IF(BU$4=Staff!$I39,MIN(Staff!$J39,Staff!$L39),IF(BU$4&gt;Staff!$I39,IFERROR(MIN(Staff!$L39,IF(ISNUMBER(BR43),BR43,0)+Staff!$J39),Staff!$J39),0)),IF(Staff!$K39="Annually",IF(BU$4=Staff!$I39,MIN(Staff!$J39,Staff!$L39),IF(BU$4&gt;Staff!$I39,IFERROR(MIN(Staff!$L39,BI43+Staff!$J39),MIN(Staff!$J39,Staff!$L39)),0))))))</f>
        <v>0</v>
      </c>
      <c r="BV43" s="567">
        <f>IF(Staff!$K39="Never",IF(BV$4&gt;=Staff!$I39,MIN(Staff!$J39,Staff!$L39),0),IF(Staff!$K39="Monthly",IF(BV$4=Staff!$I39,MIN(Staff!$J39,Staff!$L39),IF(BV$4&gt;Staff!$I39,MIN(Staff!$L39,BU43+Staff!$J39),0)),IF(Staff!$K39="Quarterly",IF(BV$4=Staff!$I39,MIN(Staff!$J39,Staff!$L39),IF(BV$4&gt;Staff!$I39,IFERROR(MIN(Staff!$L39,IF(ISNUMBER(BS43),BS43,0)+Staff!$J39),Staff!$J39),0)),IF(Staff!$K39="Annually",IF(BV$4=Staff!$I39,MIN(Staff!$J39,Staff!$L39),IF(BV$4&gt;Staff!$I39,IFERROR(MIN(Staff!$L39,BJ43+Staff!$J39),MIN(Staff!$J39,Staff!$L39)),0))))))</f>
        <v>0</v>
      </c>
      <c r="BW43" s="567">
        <f>IF(Staff!$K39="Never",IF(BW$4&gt;=Staff!$I39,MIN(Staff!$J39,Staff!$L39),0),IF(Staff!$K39="Monthly",IF(BW$4=Staff!$I39,MIN(Staff!$J39,Staff!$L39),IF(BW$4&gt;Staff!$I39,MIN(Staff!$L39,BV43+Staff!$J39),0)),IF(Staff!$K39="Quarterly",IF(BW$4=Staff!$I39,MIN(Staff!$J39,Staff!$L39),IF(BW$4&gt;Staff!$I39,IFERROR(MIN(Staff!$L39,IF(ISNUMBER(BT43),BT43,0)+Staff!$J39),Staff!$J39),0)),IF(Staff!$K39="Annually",IF(BW$4=Staff!$I39,MIN(Staff!$J39,Staff!$L39),IF(BW$4&gt;Staff!$I39,IFERROR(MIN(Staff!$L39,BK43+Staff!$J39),MIN(Staff!$J39,Staff!$L39)),0))))))</f>
        <v>0</v>
      </c>
      <c r="BX43" s="567">
        <f>IF(Staff!$K39="Never",IF(BX$4&gt;=Staff!$I39,MIN(Staff!$J39,Staff!$L39),0),IF(Staff!$K39="Monthly",IF(BX$4=Staff!$I39,MIN(Staff!$J39,Staff!$L39),IF(BX$4&gt;Staff!$I39,MIN(Staff!$L39,BW43+Staff!$J39),0)),IF(Staff!$K39="Quarterly",IF(BX$4=Staff!$I39,MIN(Staff!$J39,Staff!$L39),IF(BX$4&gt;Staff!$I39,IFERROR(MIN(Staff!$L39,IF(ISNUMBER(BU43),BU43,0)+Staff!$J39),Staff!$J39),0)),IF(Staff!$K39="Annually",IF(BX$4=Staff!$I39,MIN(Staff!$J39,Staff!$L39),IF(BX$4&gt;Staff!$I39,IFERROR(MIN(Staff!$L39,BL43+Staff!$J39),MIN(Staff!$J39,Staff!$L39)),0))))))</f>
        <v>0</v>
      </c>
      <c r="BY43" s="567">
        <f>IF(Staff!$K39="Never",IF(BY$4&gt;=Staff!$I39,MIN(Staff!$J39,Staff!$L39),0),IF(Staff!$K39="Monthly",IF(BY$4=Staff!$I39,MIN(Staff!$J39,Staff!$L39),IF(BY$4&gt;Staff!$I39,MIN(Staff!$L39,BX43+Staff!$J39),0)),IF(Staff!$K39="Quarterly",IF(BY$4=Staff!$I39,MIN(Staff!$J39,Staff!$L39),IF(BY$4&gt;Staff!$I39,IFERROR(MIN(Staff!$L39,IF(ISNUMBER(BV43),BV43,0)+Staff!$J39),Staff!$J39),0)),IF(Staff!$K39="Annually",IF(BY$4=Staff!$I39,MIN(Staff!$J39,Staff!$L39),IF(BY$4&gt;Staff!$I39,IFERROR(MIN(Staff!$L39,BM43+Staff!$J39),MIN(Staff!$J39,Staff!$L39)),0))))))</f>
        <v>0</v>
      </c>
      <c r="BZ43" s="567">
        <f>IF(Staff!$K39="Never",IF(BZ$4&gt;=Staff!$I39,MIN(Staff!$J39,Staff!$L39),0),IF(Staff!$K39="Monthly",IF(BZ$4=Staff!$I39,MIN(Staff!$J39,Staff!$L39),IF(BZ$4&gt;Staff!$I39,MIN(Staff!$L39,BY43+Staff!$J39),0)),IF(Staff!$K39="Quarterly",IF(BZ$4=Staff!$I39,MIN(Staff!$J39,Staff!$L39),IF(BZ$4&gt;Staff!$I39,IFERROR(MIN(Staff!$L39,IF(ISNUMBER(BW43),BW43,0)+Staff!$J39),Staff!$J39),0)),IF(Staff!$K39="Annually",IF(BZ$4=Staff!$I39,MIN(Staff!$J39,Staff!$L39),IF(BZ$4&gt;Staff!$I39,IFERROR(MIN(Staff!$L39,BN43+Staff!$J39),MIN(Staff!$J39,Staff!$L39)),0))))))</f>
        <v>0</v>
      </c>
      <c r="CA43" s="567">
        <f>IF(Staff!$K39="Never",IF(CA$4&gt;=Staff!$I39,MIN(Staff!$J39,Staff!$L39),0),IF(Staff!$K39="Monthly",IF(CA$4=Staff!$I39,MIN(Staff!$J39,Staff!$L39),IF(CA$4&gt;Staff!$I39,MIN(Staff!$L39,BZ43+Staff!$J39),0)),IF(Staff!$K39="Quarterly",IF(CA$4=Staff!$I39,MIN(Staff!$J39,Staff!$L39),IF(CA$4&gt;Staff!$I39,IFERROR(MIN(Staff!$L39,IF(ISNUMBER(BX43),BX43,0)+Staff!$J39),Staff!$J39),0)),IF(Staff!$K39="Annually",IF(CA$4=Staff!$I39,MIN(Staff!$J39,Staff!$L39),IF(CA$4&gt;Staff!$I39,IFERROR(MIN(Staff!$L39,BO43+Staff!$J39),MIN(Staff!$J39,Staff!$L39)),0))))))</f>
        <v>0</v>
      </c>
      <c r="CB43" s="567">
        <f>IF(Staff!$K39="Never",IF(CB$4&gt;=Staff!$I39,MIN(Staff!$J39,Staff!$L39),0),IF(Staff!$K39="Monthly",IF(CB$4=Staff!$I39,MIN(Staff!$J39,Staff!$L39),IF(CB$4&gt;Staff!$I39,MIN(Staff!$L39,CA43+Staff!$J39),0)),IF(Staff!$K39="Quarterly",IF(CB$4=Staff!$I39,MIN(Staff!$J39,Staff!$L39),IF(CB$4&gt;Staff!$I39,IFERROR(MIN(Staff!$L39,IF(ISNUMBER(BY43),BY43,0)+Staff!$J39),Staff!$J39),0)),IF(Staff!$K39="Annually",IF(CB$4=Staff!$I39,MIN(Staff!$J39,Staff!$L39),IF(CB$4&gt;Staff!$I39,IFERROR(MIN(Staff!$L39,BP43+Staff!$J39),MIN(Staff!$J39,Staff!$L39)),0))))))</f>
        <v>0</v>
      </c>
      <c r="CC43" s="567">
        <f>IF(Staff!$K39="Never",IF(CC$4&gt;=Staff!$I39,MIN(Staff!$J39,Staff!$L39),0),IF(Staff!$K39="Monthly",IF(CC$4=Staff!$I39,MIN(Staff!$J39,Staff!$L39),IF(CC$4&gt;Staff!$I39,MIN(Staff!$L39,CB43+Staff!$J39),0)),IF(Staff!$K39="Quarterly",IF(CC$4=Staff!$I39,MIN(Staff!$J39,Staff!$L39),IF(CC$4&gt;Staff!$I39,IFERROR(MIN(Staff!$L39,IF(ISNUMBER(BZ43),BZ43,0)+Staff!$J39),Staff!$J39),0)),IF(Staff!$K39="Annually",IF(CC$4=Staff!$I39,MIN(Staff!$J39,Staff!$L39),IF(CC$4&gt;Staff!$I39,IFERROR(MIN(Staff!$L39,BQ43+Staff!$J39),MIN(Staff!$J39,Staff!$L39)),0))))))</f>
        <v>0</v>
      </c>
      <c r="CD43" s="567">
        <f>IF(Staff!$K39="Never",IF(CD$4&gt;=Staff!$I39,MIN(Staff!$J39,Staff!$L39),0),IF(Staff!$K39="Monthly",IF(CD$4=Staff!$I39,MIN(Staff!$J39,Staff!$L39),IF(CD$4&gt;Staff!$I39,MIN(Staff!$L39,CC43+Staff!$J39),0)),IF(Staff!$K39="Quarterly",IF(CD$4=Staff!$I39,MIN(Staff!$J39,Staff!$L39),IF(CD$4&gt;Staff!$I39,IFERROR(MIN(Staff!$L39,IF(ISNUMBER(CA43),CA43,0)+Staff!$J39),Staff!$J39),0)),IF(Staff!$K39="Annually",IF(CD$4=Staff!$I39,MIN(Staff!$J39,Staff!$L39),IF(CD$4&gt;Staff!$I39,IFERROR(MIN(Staff!$L39,BR43+Staff!$J39),MIN(Staff!$J39,Staff!$L39)),0))))))</f>
        <v>0</v>
      </c>
      <c r="CE43" s="567">
        <f>IF(Staff!$K39="Never",IF(CE$4&gt;=Staff!$I39,MIN(Staff!$J39,Staff!$L39),0),IF(Staff!$K39="Monthly",IF(CE$4=Staff!$I39,MIN(Staff!$J39,Staff!$L39),IF(CE$4&gt;Staff!$I39,MIN(Staff!$L39,CD43+Staff!$J39),0)),IF(Staff!$K39="Quarterly",IF(CE$4=Staff!$I39,MIN(Staff!$J39,Staff!$L39),IF(CE$4&gt;Staff!$I39,IFERROR(MIN(Staff!$L39,IF(ISNUMBER(CB43),CB43,0)+Staff!$J39),Staff!$J39),0)),IF(Staff!$K39="Annually",IF(CE$4=Staff!$I39,MIN(Staff!$J39,Staff!$L39),IF(CE$4&gt;Staff!$I39,IFERROR(MIN(Staff!$L39,BS43+Staff!$J39),MIN(Staff!$J39,Staff!$L39)),0))))))</f>
        <v>0</v>
      </c>
      <c r="CF43" s="567">
        <f>IF(Staff!$K39="Never",IF(CF$4&gt;=Staff!$I39,MIN(Staff!$J39,Staff!$L39),0),IF(Staff!$K39="Monthly",IF(CF$4=Staff!$I39,MIN(Staff!$J39,Staff!$L39),IF(CF$4&gt;Staff!$I39,MIN(Staff!$L39,CE43+Staff!$J39),0)),IF(Staff!$K39="Quarterly",IF(CF$4=Staff!$I39,MIN(Staff!$J39,Staff!$L39),IF(CF$4&gt;Staff!$I39,IFERROR(MIN(Staff!$L39,IF(ISNUMBER(CC43),CC43,0)+Staff!$J39),Staff!$J39),0)),IF(Staff!$K39="Annually",IF(CF$4=Staff!$I39,MIN(Staff!$J39,Staff!$L39),IF(CF$4&gt;Staff!$I39,IFERROR(MIN(Staff!$L39,BT43+Staff!$J39),MIN(Staff!$J39,Staff!$L39)),0))))))</f>
        <v>0</v>
      </c>
      <c r="CG43" s="567">
        <f>IF(Staff!$K39="Never",IF(CG$4&gt;=Staff!$I39,MIN(Staff!$J39,Staff!$L39),0),IF(Staff!$K39="Monthly",IF(CG$4=Staff!$I39,MIN(Staff!$J39,Staff!$L39),IF(CG$4&gt;Staff!$I39,MIN(Staff!$L39,CF43+Staff!$J39),0)),IF(Staff!$K39="Quarterly",IF(CG$4=Staff!$I39,MIN(Staff!$J39,Staff!$L39),IF(CG$4&gt;Staff!$I39,IFERROR(MIN(Staff!$L39,IF(ISNUMBER(CD43),CD43,0)+Staff!$J39),Staff!$J39),0)),IF(Staff!$K39="Annually",IF(CG$4=Staff!$I39,MIN(Staff!$J39,Staff!$L39),IF(CG$4&gt;Staff!$I39,IFERROR(MIN(Staff!$L39,BU43+Staff!$J39),MIN(Staff!$J39,Staff!$L39)),0))))))</f>
        <v>0</v>
      </c>
      <c r="CH43" s="567">
        <f>IF(Staff!$K39="Never",IF(CH$4&gt;=Staff!$I39,MIN(Staff!$J39,Staff!$L39),0),IF(Staff!$K39="Monthly",IF(CH$4=Staff!$I39,MIN(Staff!$J39,Staff!$L39),IF(CH$4&gt;Staff!$I39,MIN(Staff!$L39,CG43+Staff!$J39),0)),IF(Staff!$K39="Quarterly",IF(CH$4=Staff!$I39,MIN(Staff!$J39,Staff!$L39),IF(CH$4&gt;Staff!$I39,IFERROR(MIN(Staff!$L39,IF(ISNUMBER(CE43),CE43,0)+Staff!$J39),Staff!$J39),0)),IF(Staff!$K39="Annually",IF(CH$4=Staff!$I39,MIN(Staff!$J39,Staff!$L39),IF(CH$4&gt;Staff!$I39,IFERROR(MIN(Staff!$L39,BV43+Staff!$J39),MIN(Staff!$J39,Staff!$L39)),0))))))</f>
        <v>0</v>
      </c>
      <c r="CI43" s="567">
        <f>IF(Staff!$K39="Never",IF(CI$4&gt;=Staff!$I39,MIN(Staff!$J39,Staff!$L39),0),IF(Staff!$K39="Monthly",IF(CI$4=Staff!$I39,MIN(Staff!$J39,Staff!$L39),IF(CI$4&gt;Staff!$I39,MIN(Staff!$L39,CH43+Staff!$J39),0)),IF(Staff!$K39="Quarterly",IF(CI$4=Staff!$I39,MIN(Staff!$J39,Staff!$L39),IF(CI$4&gt;Staff!$I39,IFERROR(MIN(Staff!$L39,IF(ISNUMBER(CF43),CF43,0)+Staff!$J39),Staff!$J39),0)),IF(Staff!$K39="Annually",IF(CI$4=Staff!$I39,MIN(Staff!$J39,Staff!$L39),IF(CI$4&gt;Staff!$I39,IFERROR(MIN(Staff!$L39,BW43+Staff!$J39),MIN(Staff!$J39,Staff!$L39)),0))))))</f>
        <v>0</v>
      </c>
    </row>
    <row r="44" spans="1:87" ht="15.75" hidden="1" customHeight="1" outlineLevel="1">
      <c r="A44" s="875">
        <f>Staff!A40</f>
        <v>0</v>
      </c>
      <c r="B44" s="876"/>
      <c r="C44" s="719"/>
      <c r="D44" s="567"/>
      <c r="E44" s="567"/>
      <c r="F44" s="567"/>
      <c r="G44" s="567"/>
      <c r="H44" s="567"/>
      <c r="I44" s="567"/>
      <c r="J44" s="567"/>
      <c r="K44" s="567"/>
      <c r="L44" s="567"/>
      <c r="M44" s="567"/>
      <c r="N44" s="567"/>
      <c r="O44" s="567"/>
      <c r="P44" s="567"/>
      <c r="Q44" s="567"/>
      <c r="R44" s="567"/>
      <c r="S44" s="567"/>
      <c r="T44" s="567"/>
      <c r="U44" s="567"/>
      <c r="V44" s="567"/>
      <c r="W44" s="567"/>
      <c r="X44" s="567"/>
      <c r="Y44" s="567"/>
      <c r="Z44" s="567"/>
      <c r="AA44" s="567"/>
      <c r="AB44" s="567"/>
      <c r="AC44" s="567"/>
      <c r="AD44" s="567"/>
      <c r="AE44" s="567"/>
      <c r="AF44" s="567"/>
      <c r="AG44" s="567"/>
      <c r="AH44" s="567"/>
      <c r="AI44" s="567"/>
      <c r="AJ44" s="567"/>
      <c r="AK44" s="567"/>
      <c r="AL44" s="567"/>
      <c r="AM44" s="567"/>
      <c r="AN44" s="567"/>
      <c r="AO44" s="567"/>
      <c r="AP44" s="567"/>
      <c r="AQ44" s="567"/>
      <c r="AR44" s="567"/>
      <c r="AS44" s="567"/>
      <c r="AT44" s="567"/>
      <c r="AU44" s="567"/>
      <c r="AV44" s="567"/>
      <c r="AW44" s="567"/>
      <c r="AX44" s="567"/>
      <c r="AY44" s="567"/>
      <c r="AZ44" s="567"/>
      <c r="BA44" s="567"/>
      <c r="BB44" s="567"/>
      <c r="BC44" s="567"/>
      <c r="BD44" s="567"/>
      <c r="BE44" s="567"/>
      <c r="BF44" s="567"/>
      <c r="BG44" s="567"/>
      <c r="BH44" s="567"/>
      <c r="BI44" s="567"/>
      <c r="BJ44" s="567"/>
      <c r="BK44" s="567"/>
      <c r="BL44" s="567"/>
      <c r="BM44" s="567"/>
      <c r="BN44" s="567"/>
      <c r="BO44" s="567"/>
      <c r="BP44" s="567"/>
      <c r="BQ44" s="567"/>
      <c r="BR44" s="567"/>
      <c r="BS44" s="567"/>
      <c r="BT44" s="567"/>
      <c r="BU44" s="567"/>
      <c r="BV44" s="567"/>
      <c r="BW44" s="567"/>
      <c r="BX44" s="567"/>
      <c r="BY44" s="567"/>
      <c r="BZ44" s="567"/>
      <c r="CA44" s="567"/>
      <c r="CB44" s="567"/>
      <c r="CC44" s="567"/>
      <c r="CD44" s="567"/>
      <c r="CE44" s="567"/>
      <c r="CF44" s="567"/>
      <c r="CG44" s="567"/>
      <c r="CH44" s="567"/>
      <c r="CI44" s="567"/>
    </row>
    <row r="45" spans="1:87" ht="15.75" hidden="1" customHeight="1" outlineLevel="1">
      <c r="A45" s="875">
        <f>Staff!A41</f>
        <v>0</v>
      </c>
      <c r="B45" s="876"/>
      <c r="C45" s="719"/>
      <c r="D45" s="567"/>
      <c r="E45" s="567"/>
      <c r="F45" s="567"/>
      <c r="G45" s="567"/>
      <c r="H45" s="567"/>
      <c r="I45" s="567"/>
      <c r="J45" s="567"/>
      <c r="K45" s="567"/>
      <c r="L45" s="567"/>
      <c r="M45" s="567"/>
      <c r="N45" s="567"/>
      <c r="O45" s="567"/>
      <c r="P45" s="567"/>
      <c r="Q45" s="567"/>
      <c r="R45" s="567"/>
      <c r="S45" s="567"/>
      <c r="T45" s="567"/>
      <c r="U45" s="567"/>
      <c r="V45" s="567"/>
      <c r="W45" s="567"/>
      <c r="X45" s="567"/>
      <c r="Y45" s="567"/>
      <c r="Z45" s="567"/>
      <c r="AA45" s="567"/>
      <c r="AB45" s="567"/>
      <c r="AC45" s="567"/>
      <c r="AD45" s="567"/>
      <c r="AE45" s="567"/>
      <c r="AF45" s="567"/>
      <c r="AG45" s="567"/>
      <c r="AH45" s="567"/>
      <c r="AI45" s="567"/>
      <c r="AJ45" s="567"/>
      <c r="AK45" s="567"/>
      <c r="AL45" s="567"/>
      <c r="AM45" s="567"/>
      <c r="AN45" s="567"/>
      <c r="AO45" s="567"/>
      <c r="AP45" s="567"/>
      <c r="AQ45" s="567"/>
      <c r="AR45" s="567"/>
      <c r="AS45" s="567"/>
      <c r="AT45" s="567"/>
      <c r="AU45" s="567"/>
      <c r="AV45" s="567"/>
      <c r="AW45" s="567"/>
      <c r="AX45" s="567"/>
      <c r="AY45" s="567"/>
      <c r="AZ45" s="567"/>
      <c r="BA45" s="567"/>
      <c r="BB45" s="567"/>
      <c r="BC45" s="567"/>
      <c r="BD45" s="567"/>
      <c r="BE45" s="567"/>
      <c r="BF45" s="567"/>
      <c r="BG45" s="567"/>
      <c r="BH45" s="567"/>
      <c r="BI45" s="567"/>
      <c r="BJ45" s="567"/>
      <c r="BK45" s="567"/>
      <c r="BL45" s="567"/>
      <c r="BM45" s="567"/>
      <c r="BN45" s="567"/>
      <c r="BO45" s="567"/>
      <c r="BP45" s="567"/>
      <c r="BQ45" s="567"/>
      <c r="BR45" s="567"/>
      <c r="BS45" s="567"/>
      <c r="BT45" s="567"/>
      <c r="BU45" s="567"/>
      <c r="BV45" s="567"/>
      <c r="BW45" s="567"/>
      <c r="BX45" s="567"/>
      <c r="BY45" s="567"/>
      <c r="BZ45" s="567"/>
      <c r="CA45" s="567"/>
      <c r="CB45" s="567"/>
      <c r="CC45" s="567"/>
      <c r="CD45" s="567"/>
      <c r="CE45" s="567"/>
      <c r="CF45" s="567"/>
      <c r="CG45" s="567"/>
      <c r="CH45" s="567"/>
      <c r="CI45" s="567"/>
    </row>
    <row r="46" spans="1:87" ht="15.75" hidden="1" customHeight="1" outlineLevel="1">
      <c r="A46" s="883" t="str">
        <f>Staff!A42</f>
        <v>Marketing &amp; Sales</v>
      </c>
      <c r="B46" s="884"/>
      <c r="C46" s="884"/>
      <c r="D46" s="885"/>
      <c r="E46" s="885"/>
      <c r="F46" s="885"/>
      <c r="G46" s="885"/>
      <c r="H46" s="885"/>
      <c r="I46" s="885"/>
      <c r="J46" s="885"/>
      <c r="K46" s="885"/>
      <c r="L46" s="885"/>
      <c r="M46" s="885"/>
      <c r="N46" s="885"/>
      <c r="O46" s="885"/>
      <c r="P46" s="885"/>
      <c r="Q46" s="885"/>
      <c r="R46" s="885"/>
      <c r="S46" s="885"/>
      <c r="T46" s="885"/>
      <c r="U46" s="885"/>
      <c r="V46" s="885"/>
      <c r="W46" s="885"/>
      <c r="X46" s="885"/>
      <c r="Y46" s="885"/>
      <c r="Z46" s="885"/>
      <c r="AA46" s="885"/>
      <c r="AB46" s="885"/>
      <c r="AC46" s="885"/>
      <c r="AD46" s="885"/>
      <c r="AE46" s="885"/>
      <c r="AF46" s="885"/>
      <c r="AG46" s="885"/>
      <c r="AH46" s="885"/>
      <c r="AI46" s="885"/>
      <c r="AJ46" s="885"/>
      <c r="AK46" s="885"/>
      <c r="AL46" s="885"/>
      <c r="AM46" s="885"/>
      <c r="AN46" s="885"/>
      <c r="AO46" s="885"/>
      <c r="AP46" s="885"/>
      <c r="AQ46" s="885"/>
      <c r="AR46" s="885"/>
      <c r="AS46" s="885"/>
      <c r="AT46" s="885"/>
      <c r="AU46" s="885"/>
      <c r="AV46" s="885"/>
      <c r="AW46" s="885"/>
      <c r="AX46" s="885"/>
      <c r="AY46" s="885"/>
      <c r="AZ46" s="885"/>
      <c r="BA46" s="885"/>
      <c r="BB46" s="885"/>
      <c r="BC46" s="885"/>
      <c r="BD46" s="885"/>
      <c r="BE46" s="885"/>
      <c r="BF46" s="885"/>
      <c r="BG46" s="885"/>
      <c r="BH46" s="885"/>
      <c r="BI46" s="885"/>
      <c r="BJ46" s="885"/>
      <c r="BK46" s="885"/>
      <c r="BL46" s="885"/>
      <c r="BM46" s="885"/>
      <c r="BN46" s="885"/>
      <c r="BO46" s="885"/>
      <c r="BP46" s="885"/>
      <c r="BQ46" s="885"/>
      <c r="BR46" s="885"/>
      <c r="BS46" s="885"/>
      <c r="BT46" s="885"/>
      <c r="BU46" s="885"/>
      <c r="BV46" s="885"/>
      <c r="BW46" s="885"/>
      <c r="BX46" s="885"/>
      <c r="BY46" s="885"/>
      <c r="BZ46" s="885"/>
      <c r="CA46" s="885"/>
      <c r="CB46" s="885"/>
      <c r="CC46" s="885"/>
      <c r="CD46" s="885"/>
      <c r="CE46" s="885"/>
      <c r="CF46" s="885"/>
      <c r="CG46" s="885"/>
      <c r="CH46" s="885"/>
      <c r="CI46" s="885"/>
    </row>
    <row r="47" spans="1:87" ht="15.75" hidden="1" customHeight="1" outlineLevel="1">
      <c r="A47" s="875" t="str">
        <f>Staff!A43</f>
        <v>VP of Sales</v>
      </c>
      <c r="B47" s="876"/>
      <c r="C47" s="719" t="s">
        <v>289</v>
      </c>
      <c r="D47" s="567">
        <f>IF(Staff!$K43="Never",IF(D$4&gt;=Staff!$I43,MIN(Staff!$J43,Staff!$L43),0),IF(Staff!$K43="Monthly",IF(D$4=Staff!$I43,MIN(Staff!$J43,Staff!$L43),IF(D$4&gt;Staff!$I43,MIN(Staff!$L43,C47+Staff!$J43),0)),IF(Staff!$K43="Quarterly",IF(D$4=Staff!$I43,MIN(Staff!$J43,Staff!$L43),IF(D$4&gt;Staff!$I43,IFERROR(MIN(Staff!$L43,IF(ISNUMBER(A47),A47,0)+Staff!$J43),Staff!$J43),0)),IF(Staff!$K43="Annually",IF(D$4=Staff!$I43,MIN(Staff!$J43,Staff!$L43),IF(D$4&gt;Staff!$I43,IFERROR(MIN(Staff!$L43,#REF!+Staff!$J43),MIN(Staff!$J43,Staff!$L43)),0))))))</f>
        <v>0</v>
      </c>
      <c r="E47" s="567">
        <f>IF(Staff!$K43="Never",IF(E$4&gt;=Staff!$I43,MIN(Staff!$J43,Staff!$L43),0),IF(Staff!$K43="Monthly",IF(E$4=Staff!$I43,MIN(Staff!$J43,Staff!$L43),IF(E$4&gt;Staff!$I43,MIN(Staff!$L43,D47+Staff!$J43),0)),IF(Staff!$K43="Quarterly",IF(E$4=Staff!$I43,MIN(Staff!$J43,Staff!$L43),IF(E$4&gt;Staff!$I43,IFERROR(MIN(Staff!$L43,IF(ISNUMBER(B47),B47,0)+Staff!$J43),Staff!$J43),0)),IF(Staff!$K43="Annually",IF(E$4=Staff!$I43,MIN(Staff!$J43,Staff!$L43),IF(E$4&gt;Staff!$I43,IFERROR(MIN(Staff!$L43,#REF!+Staff!$J43),MIN(Staff!$J43,Staff!$L43)),0))))))</f>
        <v>0</v>
      </c>
      <c r="F47" s="567">
        <f>IF(Staff!$K43="Never",IF(F$4&gt;=Staff!$I43,MIN(Staff!$J43,Staff!$L43),0),IF(Staff!$K43="Monthly",IF(F$4=Staff!$I43,MIN(Staff!$J43,Staff!$L43),IF(F$4&gt;Staff!$I43,MIN(Staff!$L43,E47+Staff!$J43),0)),IF(Staff!$K43="Quarterly",IF(F$4=Staff!$I43,MIN(Staff!$J43,Staff!$L43),IF(F$4&gt;Staff!$I43,IFERROR(MIN(Staff!$L43,IF(ISNUMBER(C47),C47,0)+Staff!$J43),Staff!$J43),0)),IF(Staff!$K43="Annually",IF(F$4=Staff!$I43,MIN(Staff!$J43,Staff!$L43),IF(F$4&gt;Staff!$I43,IFERROR(MIN(Staff!$L43,#REF!+Staff!$J43),MIN(Staff!$J43,Staff!$L43)),0))))))</f>
        <v>0</v>
      </c>
      <c r="G47" s="567">
        <f>IF(Staff!$K43="Never",IF(G$4&gt;=Staff!$I43,MIN(Staff!$J43,Staff!$L43),0),IF(Staff!$K43="Monthly",IF(G$4=Staff!$I43,MIN(Staff!$J43,Staff!$L43),IF(G$4&gt;Staff!$I43,MIN(Staff!$L43,F47+Staff!$J43),0)),IF(Staff!$K43="Quarterly",IF(G$4=Staff!$I43,MIN(Staff!$J43,Staff!$L43),IF(G$4&gt;Staff!$I43,IFERROR(MIN(Staff!$L43,IF(ISNUMBER(D47),D47,0)+Staff!$J43),Staff!$J43),0)),IF(Staff!$K43="Annually",IF(G$4=Staff!$I43,MIN(Staff!$J43,Staff!$L43),IF(G$4&gt;Staff!$I43,IFERROR(MIN(Staff!$L43,#REF!+Staff!$J43),MIN(Staff!$J43,Staff!$L43)),0))))))</f>
        <v>0</v>
      </c>
      <c r="H47" s="567">
        <f>IF(Staff!$K43="Never",IF(H$4&gt;=Staff!$I43,MIN(Staff!$J43,Staff!$L43),0),IF(Staff!$K43="Monthly",IF(H$4=Staff!$I43,MIN(Staff!$J43,Staff!$L43),IF(H$4&gt;Staff!$I43,MIN(Staff!$L43,G47+Staff!$J43),0)),IF(Staff!$K43="Quarterly",IF(H$4=Staff!$I43,MIN(Staff!$J43,Staff!$L43),IF(H$4&gt;Staff!$I43,IFERROR(MIN(Staff!$L43,IF(ISNUMBER(E47),E47,0)+Staff!$J43),Staff!$J43),0)),IF(Staff!$K43="Annually",IF(H$4=Staff!$I43,MIN(Staff!$J43,Staff!$L43),IF(H$4&gt;Staff!$I43,IFERROR(MIN(Staff!$L43,#REF!+Staff!$J43),MIN(Staff!$J43,Staff!$L43)),0))))))</f>
        <v>0</v>
      </c>
      <c r="I47" s="567">
        <f>IF(Staff!$K43="Never",IF(I$4&gt;=Staff!$I43,MIN(Staff!$J43,Staff!$L43),0),IF(Staff!$K43="Monthly",IF(I$4=Staff!$I43,MIN(Staff!$J43,Staff!$L43),IF(I$4&gt;Staff!$I43,MIN(Staff!$L43,H47+Staff!$J43),0)),IF(Staff!$K43="Quarterly",IF(I$4=Staff!$I43,MIN(Staff!$J43,Staff!$L43),IF(I$4&gt;Staff!$I43,IFERROR(MIN(Staff!$L43,IF(ISNUMBER(F47),F47,0)+Staff!$J43),Staff!$J43),0)),IF(Staff!$K43="Annually",IF(I$4=Staff!$I43,MIN(Staff!$J43,Staff!$L43),IF(I$4&gt;Staff!$I43,IFERROR(MIN(Staff!$L43,#REF!+Staff!$J43),MIN(Staff!$J43,Staff!$L43)),0))))))</f>
        <v>0</v>
      </c>
      <c r="J47" s="567">
        <f>IF(Staff!$K43="Never",IF(J$4&gt;=Staff!$I43,MIN(Staff!$J43,Staff!$L43),0),IF(Staff!$K43="Monthly",IF(J$4=Staff!$I43,MIN(Staff!$J43,Staff!$L43),IF(J$4&gt;Staff!$I43,MIN(Staff!$L43,I47+Staff!$J43),0)),IF(Staff!$K43="Quarterly",IF(J$4=Staff!$I43,MIN(Staff!$J43,Staff!$L43),IF(J$4&gt;Staff!$I43,IFERROR(MIN(Staff!$L43,IF(ISNUMBER(G47),G47,0)+Staff!$J43),Staff!$J43),0)),IF(Staff!$K43="Annually",IF(J$4=Staff!$I43,MIN(Staff!$J43,Staff!$L43),IF(J$4&gt;Staff!$I43,IFERROR(MIN(Staff!$L43,#REF!+Staff!$J43),MIN(Staff!$J43,Staff!$L43)),0))))))</f>
        <v>0</v>
      </c>
      <c r="K47" s="567">
        <f>IF(Staff!$K43="Never",IF(K$4&gt;=Staff!$I43,MIN(Staff!$J43,Staff!$L43),0),IF(Staff!$K43="Monthly",IF(K$4=Staff!$I43,MIN(Staff!$J43,Staff!$L43),IF(K$4&gt;Staff!$I43,MIN(Staff!$L43,J47+Staff!$J43),0)),IF(Staff!$K43="Quarterly",IF(K$4=Staff!$I43,MIN(Staff!$J43,Staff!$L43),IF(K$4&gt;Staff!$I43,IFERROR(MIN(Staff!$L43,IF(ISNUMBER(H47),H47,0)+Staff!$J43),Staff!$J43),0)),IF(Staff!$K43="Annually",IF(K$4=Staff!$I43,MIN(Staff!$J43,Staff!$L43),IF(K$4&gt;Staff!$I43,IFERROR(MIN(Staff!$L43,#REF!+Staff!$J43),MIN(Staff!$J43,Staff!$L43)),0))))))</f>
        <v>0</v>
      </c>
      <c r="L47" s="567">
        <f>IF(Staff!$K43="Never",IF(L$4&gt;=Staff!$I43,MIN(Staff!$J43,Staff!$L43),0),IF(Staff!$K43="Monthly",IF(L$4=Staff!$I43,MIN(Staff!$J43,Staff!$L43),IF(L$4&gt;Staff!$I43,MIN(Staff!$L43,K47+Staff!$J43),0)),IF(Staff!$K43="Quarterly",IF(L$4=Staff!$I43,MIN(Staff!$J43,Staff!$L43),IF(L$4&gt;Staff!$I43,IFERROR(MIN(Staff!$L43,IF(ISNUMBER(I47),I47,0)+Staff!$J43),Staff!$J43),0)),IF(Staff!$K43="Annually",IF(L$4=Staff!$I43,MIN(Staff!$J43,Staff!$L43),IF(L$4&gt;Staff!$I43,IFERROR(MIN(Staff!$L43,#REF!+Staff!$J43),MIN(Staff!$J43,Staff!$L43)),0))))))</f>
        <v>0</v>
      </c>
      <c r="M47" s="567">
        <f>IF(Staff!$K43="Never",IF(M$4&gt;=Staff!$I43,MIN(Staff!$J43,Staff!$L43),0),IF(Staff!$K43="Monthly",IF(M$4=Staff!$I43,MIN(Staff!$J43,Staff!$L43),IF(M$4&gt;Staff!$I43,MIN(Staff!$L43,L47+Staff!$J43),0)),IF(Staff!$K43="Quarterly",IF(M$4=Staff!$I43,MIN(Staff!$J43,Staff!$L43),IF(M$4&gt;Staff!$I43,IFERROR(MIN(Staff!$L43,IF(ISNUMBER(J47),J47,0)+Staff!$J43),Staff!$J43),0)),IF(Staff!$K43="Annually",IF(M$4=Staff!$I43,MIN(Staff!$J43,Staff!$L43),IF(M$4&gt;Staff!$I43,IFERROR(MIN(Staff!$L43,A47+Staff!$J43),MIN(Staff!$J43,Staff!$L43)),0))))))</f>
        <v>0</v>
      </c>
      <c r="N47" s="567">
        <f>IF(Staff!$K43="Never",IF(N$4&gt;=Staff!$I43,MIN(Staff!$J43,Staff!$L43),0),IF(Staff!$K43="Monthly",IF(N$4=Staff!$I43,MIN(Staff!$J43,Staff!$L43),IF(N$4&gt;Staff!$I43,MIN(Staff!$L43,M47+Staff!$J43),0)),IF(Staff!$K43="Quarterly",IF(N$4=Staff!$I43,MIN(Staff!$J43,Staff!$L43),IF(N$4&gt;Staff!$I43,IFERROR(MIN(Staff!$L43,IF(ISNUMBER(K47),K47,0)+Staff!$J43),Staff!$J43),0)),IF(Staff!$K43="Annually",IF(N$4=Staff!$I43,MIN(Staff!$J43,Staff!$L43),IF(N$4&gt;Staff!$I43,IFERROR(MIN(Staff!$L43,B47+Staff!$J43),MIN(Staff!$J43,Staff!$L43)),0))))))</f>
        <v>0</v>
      </c>
      <c r="O47" s="567">
        <f>IF(Staff!$K43="Never",IF(O$4&gt;=Staff!$I43,MIN(Staff!$J43,Staff!$L43),0),IF(Staff!$K43="Monthly",IF(O$4=Staff!$I43,MIN(Staff!$J43,Staff!$L43),IF(O$4&gt;Staff!$I43,MIN(Staff!$L43,N47+Staff!$J43),0)),IF(Staff!$K43="Quarterly",IF(O$4=Staff!$I43,MIN(Staff!$J43,Staff!$L43),IF(O$4&gt;Staff!$I43,IFERROR(MIN(Staff!$L43,IF(ISNUMBER(L47),L47,0)+Staff!$J43),Staff!$J43),0)),IF(Staff!$K43="Annually",IF(O$4=Staff!$I43,MIN(Staff!$J43,Staff!$L43),IF(O$4&gt;Staff!$I43,IFERROR(MIN(Staff!$L43,C47+Staff!$J43),MIN(Staff!$J43,Staff!$L43)),0))))))</f>
        <v>0</v>
      </c>
      <c r="P47" s="567">
        <f>IF(Staff!$K43="Never",IF(P$4&gt;=Staff!$I43,MIN(Staff!$J43,Staff!$L43),0),IF(Staff!$K43="Monthly",IF(P$4=Staff!$I43,MIN(Staff!$J43,Staff!$L43),IF(P$4&gt;Staff!$I43,MIN(Staff!$L43,O47+Staff!$J43),0)),IF(Staff!$K43="Quarterly",IF(P$4=Staff!$I43,MIN(Staff!$J43,Staff!$L43),IF(P$4&gt;Staff!$I43,IFERROR(MIN(Staff!$L43,IF(ISNUMBER(M47),M47,0)+Staff!$J43),Staff!$J43),0)),IF(Staff!$K43="Annually",IF(P$4=Staff!$I43,MIN(Staff!$J43,Staff!$L43),IF(P$4&gt;Staff!$I43,IFERROR(MIN(Staff!$L43,D47+Staff!$J43),MIN(Staff!$J43,Staff!$L43)),0))))))</f>
        <v>0</v>
      </c>
      <c r="Q47" s="567">
        <f>IF(Staff!$K43="Never",IF(Q$4&gt;=Staff!$I43,MIN(Staff!$J43,Staff!$L43),0),IF(Staff!$K43="Monthly",IF(Q$4=Staff!$I43,MIN(Staff!$J43,Staff!$L43),IF(Q$4&gt;Staff!$I43,MIN(Staff!$L43,P47+Staff!$J43),0)),IF(Staff!$K43="Quarterly",IF(Q$4=Staff!$I43,MIN(Staff!$J43,Staff!$L43),IF(Q$4&gt;Staff!$I43,IFERROR(MIN(Staff!$L43,IF(ISNUMBER(N47),N47,0)+Staff!$J43),Staff!$J43),0)),IF(Staff!$K43="Annually",IF(Q$4=Staff!$I43,MIN(Staff!$J43,Staff!$L43),IF(Q$4&gt;Staff!$I43,IFERROR(MIN(Staff!$L43,E47+Staff!$J43),MIN(Staff!$J43,Staff!$L43)),0))))))</f>
        <v>0</v>
      </c>
      <c r="R47" s="567">
        <f>IF(Staff!$K43="Never",IF(R$4&gt;=Staff!$I43,MIN(Staff!$J43,Staff!$L43),0),IF(Staff!$K43="Monthly",IF(R$4=Staff!$I43,MIN(Staff!$J43,Staff!$L43),IF(R$4&gt;Staff!$I43,MIN(Staff!$L43,Q47+Staff!$J43),0)),IF(Staff!$K43="Quarterly",IF(R$4=Staff!$I43,MIN(Staff!$J43,Staff!$L43),IF(R$4&gt;Staff!$I43,IFERROR(MIN(Staff!$L43,IF(ISNUMBER(O47),O47,0)+Staff!$J43),Staff!$J43),0)),IF(Staff!$K43="Annually",IF(R$4=Staff!$I43,MIN(Staff!$J43,Staff!$L43),IF(R$4&gt;Staff!$I43,IFERROR(MIN(Staff!$L43,F47+Staff!$J43),MIN(Staff!$J43,Staff!$L43)),0))))))</f>
        <v>0</v>
      </c>
      <c r="S47" s="567">
        <f>IF(Staff!$K43="Never",IF(S$4&gt;=Staff!$I43,MIN(Staff!$J43,Staff!$L43),0),IF(Staff!$K43="Monthly",IF(S$4=Staff!$I43,MIN(Staff!$J43,Staff!$L43),IF(S$4&gt;Staff!$I43,MIN(Staff!$L43,R47+Staff!$J43),0)),IF(Staff!$K43="Quarterly",IF(S$4=Staff!$I43,MIN(Staff!$J43,Staff!$L43),IF(S$4&gt;Staff!$I43,IFERROR(MIN(Staff!$L43,IF(ISNUMBER(P47),P47,0)+Staff!$J43),Staff!$J43),0)),IF(Staff!$K43="Annually",IF(S$4=Staff!$I43,MIN(Staff!$J43,Staff!$L43),IF(S$4&gt;Staff!$I43,IFERROR(MIN(Staff!$L43,G47+Staff!$J43),MIN(Staff!$J43,Staff!$L43)),0))))))</f>
        <v>0</v>
      </c>
      <c r="T47" s="567">
        <f>IF(Staff!$K43="Never",IF(T$4&gt;=Staff!$I43,MIN(Staff!$J43,Staff!$L43),0),IF(Staff!$K43="Monthly",IF(T$4=Staff!$I43,MIN(Staff!$J43,Staff!$L43),IF(T$4&gt;Staff!$I43,MIN(Staff!$L43,S47+Staff!$J43),0)),IF(Staff!$K43="Quarterly",IF(T$4=Staff!$I43,MIN(Staff!$J43,Staff!$L43),IF(T$4&gt;Staff!$I43,IFERROR(MIN(Staff!$L43,IF(ISNUMBER(Q47),Q47,0)+Staff!$J43),Staff!$J43),0)),IF(Staff!$K43="Annually",IF(T$4=Staff!$I43,MIN(Staff!$J43,Staff!$L43),IF(T$4&gt;Staff!$I43,IFERROR(MIN(Staff!$L43,H47+Staff!$J43),MIN(Staff!$J43,Staff!$L43)),0))))))</f>
        <v>0</v>
      </c>
      <c r="U47" s="567">
        <f>IF(Staff!$K43="Never",IF(U$4&gt;=Staff!$I43,MIN(Staff!$J43,Staff!$L43),0),IF(Staff!$K43="Monthly",IF(U$4=Staff!$I43,MIN(Staff!$J43,Staff!$L43),IF(U$4&gt;Staff!$I43,MIN(Staff!$L43,T47+Staff!$J43),0)),IF(Staff!$K43="Quarterly",IF(U$4=Staff!$I43,MIN(Staff!$J43,Staff!$L43),IF(U$4&gt;Staff!$I43,IFERROR(MIN(Staff!$L43,IF(ISNUMBER(R47),R47,0)+Staff!$J43),Staff!$J43),0)),IF(Staff!$K43="Annually",IF(U$4=Staff!$I43,MIN(Staff!$J43,Staff!$L43),IF(U$4&gt;Staff!$I43,IFERROR(MIN(Staff!$L43,I47+Staff!$J43),MIN(Staff!$J43,Staff!$L43)),0))))))</f>
        <v>0</v>
      </c>
      <c r="V47" s="567">
        <f>IF(Staff!$K43="Never",IF(V$4&gt;=Staff!$I43,MIN(Staff!$J43,Staff!$L43),0),IF(Staff!$K43="Monthly",IF(V$4=Staff!$I43,MIN(Staff!$J43,Staff!$L43),IF(V$4&gt;Staff!$I43,MIN(Staff!$L43,U47+Staff!$J43),0)),IF(Staff!$K43="Quarterly",IF(V$4=Staff!$I43,MIN(Staff!$J43,Staff!$L43),IF(V$4&gt;Staff!$I43,IFERROR(MIN(Staff!$L43,IF(ISNUMBER(S47),S47,0)+Staff!$J43),Staff!$J43),0)),IF(Staff!$K43="Annually",IF(V$4=Staff!$I43,MIN(Staff!$J43,Staff!$L43),IF(V$4&gt;Staff!$I43,IFERROR(MIN(Staff!$L43,J47+Staff!$J43),MIN(Staff!$J43,Staff!$L43)),0))))))</f>
        <v>0</v>
      </c>
      <c r="W47" s="567">
        <f>IF(Staff!$K43="Never",IF(W$4&gt;=Staff!$I43,MIN(Staff!$J43,Staff!$L43),0),IF(Staff!$K43="Monthly",IF(W$4=Staff!$I43,MIN(Staff!$J43,Staff!$L43),IF(W$4&gt;Staff!$I43,MIN(Staff!$L43,V47+Staff!$J43),0)),IF(Staff!$K43="Quarterly",IF(W$4=Staff!$I43,MIN(Staff!$J43,Staff!$L43),IF(W$4&gt;Staff!$I43,IFERROR(MIN(Staff!$L43,IF(ISNUMBER(T47),T47,0)+Staff!$J43),Staff!$J43),0)),IF(Staff!$K43="Annually",IF(W$4=Staff!$I43,MIN(Staff!$J43,Staff!$L43),IF(W$4&gt;Staff!$I43,IFERROR(MIN(Staff!$L43,K47+Staff!$J43),MIN(Staff!$J43,Staff!$L43)),0))))))</f>
        <v>0</v>
      </c>
      <c r="X47" s="567">
        <f>IF(Staff!$K43="Never",IF(X$4&gt;=Staff!$I43,MIN(Staff!$J43,Staff!$L43),0),IF(Staff!$K43="Monthly",IF(X$4=Staff!$I43,MIN(Staff!$J43,Staff!$L43),IF(X$4&gt;Staff!$I43,MIN(Staff!$L43,W47+Staff!$J43),0)),IF(Staff!$K43="Quarterly",IF(X$4=Staff!$I43,MIN(Staff!$J43,Staff!$L43),IF(X$4&gt;Staff!$I43,IFERROR(MIN(Staff!$L43,IF(ISNUMBER(U47),U47,0)+Staff!$J43),Staff!$J43),0)),IF(Staff!$K43="Annually",IF(X$4=Staff!$I43,MIN(Staff!$J43,Staff!$L43),IF(X$4&gt;Staff!$I43,IFERROR(MIN(Staff!$L43,L47+Staff!$J43),MIN(Staff!$J43,Staff!$L43)),0))))))</f>
        <v>0</v>
      </c>
      <c r="Y47" s="567">
        <f>IF(Staff!$K43="Never",IF(Y$4&gt;=Staff!$I43,MIN(Staff!$J43,Staff!$L43),0),IF(Staff!$K43="Monthly",IF(Y$4=Staff!$I43,MIN(Staff!$J43,Staff!$L43),IF(Y$4&gt;Staff!$I43,MIN(Staff!$L43,X47+Staff!$J43),0)),IF(Staff!$K43="Quarterly",IF(Y$4=Staff!$I43,MIN(Staff!$J43,Staff!$L43),IF(Y$4&gt;Staff!$I43,IFERROR(MIN(Staff!$L43,IF(ISNUMBER(V47),V47,0)+Staff!$J43),Staff!$J43),0)),IF(Staff!$K43="Annually",IF(Y$4=Staff!$I43,MIN(Staff!$J43,Staff!$L43),IF(Y$4&gt;Staff!$I43,IFERROR(MIN(Staff!$L43,M47+Staff!$J43),MIN(Staff!$J43,Staff!$L43)),0))))))</f>
        <v>0</v>
      </c>
      <c r="Z47" s="567">
        <f>IF(Staff!$K43="Never",IF(Z$4&gt;=Staff!$I43,MIN(Staff!$J43,Staff!$L43),0),IF(Staff!$K43="Monthly",IF(Z$4=Staff!$I43,MIN(Staff!$J43,Staff!$L43),IF(Z$4&gt;Staff!$I43,MIN(Staff!$L43,Y47+Staff!$J43),0)),IF(Staff!$K43="Quarterly",IF(Z$4=Staff!$I43,MIN(Staff!$J43,Staff!$L43),IF(Z$4&gt;Staff!$I43,IFERROR(MIN(Staff!$L43,IF(ISNUMBER(W47),W47,0)+Staff!$J43),Staff!$J43),0)),IF(Staff!$K43="Annually",IF(Z$4=Staff!$I43,MIN(Staff!$J43,Staff!$L43),IF(Z$4&gt;Staff!$I43,IFERROR(MIN(Staff!$L43,N47+Staff!$J43),MIN(Staff!$J43,Staff!$L43)),0))))))</f>
        <v>0</v>
      </c>
      <c r="AA47" s="567">
        <f>IF(Staff!$K43="Never",IF(AA$4&gt;=Staff!$I43,MIN(Staff!$J43,Staff!$L43),0),IF(Staff!$K43="Monthly",IF(AA$4=Staff!$I43,MIN(Staff!$J43,Staff!$L43),IF(AA$4&gt;Staff!$I43,MIN(Staff!$L43,Z47+Staff!$J43),0)),IF(Staff!$K43="Quarterly",IF(AA$4=Staff!$I43,MIN(Staff!$J43,Staff!$L43),IF(AA$4&gt;Staff!$I43,IFERROR(MIN(Staff!$L43,IF(ISNUMBER(X47),X47,0)+Staff!$J43),Staff!$J43),0)),IF(Staff!$K43="Annually",IF(AA$4=Staff!$I43,MIN(Staff!$J43,Staff!$L43),IF(AA$4&gt;Staff!$I43,IFERROR(MIN(Staff!$L43,O47+Staff!$J43),MIN(Staff!$J43,Staff!$L43)),0))))))</f>
        <v>0</v>
      </c>
      <c r="AB47" s="567">
        <f>IF(Staff!$K43="Never",IF(AB$4&gt;=Staff!$I43,MIN(Staff!$J43,Staff!$L43),0),IF(Staff!$K43="Monthly",IF(AB$4=Staff!$I43,MIN(Staff!$J43,Staff!$L43),IF(AB$4&gt;Staff!$I43,MIN(Staff!$L43,AA47+Staff!$J43),0)),IF(Staff!$K43="Quarterly",IF(AB$4=Staff!$I43,MIN(Staff!$J43,Staff!$L43),IF(AB$4&gt;Staff!$I43,IFERROR(MIN(Staff!$L43,IF(ISNUMBER(Y47),Y47,0)+Staff!$J43),Staff!$J43),0)),IF(Staff!$K43="Annually",IF(AB$4=Staff!$I43,MIN(Staff!$J43,Staff!$L43),IF(AB$4&gt;Staff!$I43,IFERROR(MIN(Staff!$L43,P47+Staff!$J43),MIN(Staff!$J43,Staff!$L43)),0))))))</f>
        <v>0</v>
      </c>
      <c r="AC47" s="567">
        <f>IF(Staff!$K43="Never",IF(AC$4&gt;=Staff!$I43,MIN(Staff!$J43,Staff!$L43),0),IF(Staff!$K43="Monthly",IF(AC$4=Staff!$I43,MIN(Staff!$J43,Staff!$L43),IF(AC$4&gt;Staff!$I43,MIN(Staff!$L43,AB47+Staff!$J43),0)),IF(Staff!$K43="Quarterly",IF(AC$4=Staff!$I43,MIN(Staff!$J43,Staff!$L43),IF(AC$4&gt;Staff!$I43,IFERROR(MIN(Staff!$L43,IF(ISNUMBER(Z47),Z47,0)+Staff!$J43),Staff!$J43),0)),IF(Staff!$K43="Annually",IF(AC$4=Staff!$I43,MIN(Staff!$J43,Staff!$L43),IF(AC$4&gt;Staff!$I43,IFERROR(MIN(Staff!$L43,Q47+Staff!$J43),MIN(Staff!$J43,Staff!$L43)),0))))))</f>
        <v>0</v>
      </c>
      <c r="AD47" s="567">
        <f>IF(Staff!$K43="Never",IF(AD$4&gt;=Staff!$I43,MIN(Staff!$J43,Staff!$L43),0),IF(Staff!$K43="Monthly",IF(AD$4=Staff!$I43,MIN(Staff!$J43,Staff!$L43),IF(AD$4&gt;Staff!$I43,MIN(Staff!$L43,AC47+Staff!$J43),0)),IF(Staff!$K43="Quarterly",IF(AD$4=Staff!$I43,MIN(Staff!$J43,Staff!$L43),IF(AD$4&gt;Staff!$I43,IFERROR(MIN(Staff!$L43,IF(ISNUMBER(AA47),AA47,0)+Staff!$J43),Staff!$J43),0)),IF(Staff!$K43="Annually",IF(AD$4=Staff!$I43,MIN(Staff!$J43,Staff!$L43),IF(AD$4&gt;Staff!$I43,IFERROR(MIN(Staff!$L43,R47+Staff!$J43),MIN(Staff!$J43,Staff!$L43)),0))))))</f>
        <v>0</v>
      </c>
      <c r="AE47" s="567">
        <f>IF(Staff!$K43="Never",IF(AE$4&gt;=Staff!$I43,MIN(Staff!$J43,Staff!$L43),0),IF(Staff!$K43="Monthly",IF(AE$4=Staff!$I43,MIN(Staff!$J43,Staff!$L43),IF(AE$4&gt;Staff!$I43,MIN(Staff!$L43,AD47+Staff!$J43),0)),IF(Staff!$K43="Quarterly",IF(AE$4=Staff!$I43,MIN(Staff!$J43,Staff!$L43),IF(AE$4&gt;Staff!$I43,IFERROR(MIN(Staff!$L43,IF(ISNUMBER(AB47),AB47,0)+Staff!$J43),Staff!$J43),0)),IF(Staff!$K43="Annually",IF(AE$4=Staff!$I43,MIN(Staff!$J43,Staff!$L43),IF(AE$4&gt;Staff!$I43,IFERROR(MIN(Staff!$L43,S47+Staff!$J43),MIN(Staff!$J43,Staff!$L43)),0))))))</f>
        <v>0</v>
      </c>
      <c r="AF47" s="567">
        <f>IF(Staff!$K43="Never",IF(AF$4&gt;=Staff!$I43,MIN(Staff!$J43,Staff!$L43),0),IF(Staff!$K43="Monthly",IF(AF$4=Staff!$I43,MIN(Staff!$J43,Staff!$L43),IF(AF$4&gt;Staff!$I43,MIN(Staff!$L43,AE47+Staff!$J43),0)),IF(Staff!$K43="Quarterly",IF(AF$4=Staff!$I43,MIN(Staff!$J43,Staff!$L43),IF(AF$4&gt;Staff!$I43,IFERROR(MIN(Staff!$L43,IF(ISNUMBER(AC47),AC47,0)+Staff!$J43),Staff!$J43),0)),IF(Staff!$K43="Annually",IF(AF$4=Staff!$I43,MIN(Staff!$J43,Staff!$L43),IF(AF$4&gt;Staff!$I43,IFERROR(MIN(Staff!$L43,T47+Staff!$J43),MIN(Staff!$J43,Staff!$L43)),0))))))</f>
        <v>0</v>
      </c>
      <c r="AG47" s="567">
        <f>IF(Staff!$K43="Never",IF(AG$4&gt;=Staff!$I43,MIN(Staff!$J43,Staff!$L43),0),IF(Staff!$K43="Monthly",IF(AG$4=Staff!$I43,MIN(Staff!$J43,Staff!$L43),IF(AG$4&gt;Staff!$I43,MIN(Staff!$L43,AF47+Staff!$J43),0)),IF(Staff!$K43="Quarterly",IF(AG$4=Staff!$I43,MIN(Staff!$J43,Staff!$L43),IF(AG$4&gt;Staff!$I43,IFERROR(MIN(Staff!$L43,IF(ISNUMBER(AD47),AD47,0)+Staff!$J43),Staff!$J43),0)),IF(Staff!$K43="Annually",IF(AG$4=Staff!$I43,MIN(Staff!$J43,Staff!$L43),IF(AG$4&gt;Staff!$I43,IFERROR(MIN(Staff!$L43,U47+Staff!$J43),MIN(Staff!$J43,Staff!$L43)),0))))))</f>
        <v>0</v>
      </c>
      <c r="AH47" s="567">
        <f>IF(Staff!$K43="Never",IF(AH$4&gt;=Staff!$I43,MIN(Staff!$J43,Staff!$L43),0),IF(Staff!$K43="Monthly",IF(AH$4=Staff!$I43,MIN(Staff!$J43,Staff!$L43),IF(AH$4&gt;Staff!$I43,MIN(Staff!$L43,AG47+Staff!$J43),0)),IF(Staff!$K43="Quarterly",IF(AH$4=Staff!$I43,MIN(Staff!$J43,Staff!$L43),IF(AH$4&gt;Staff!$I43,IFERROR(MIN(Staff!$L43,IF(ISNUMBER(AE47),AE47,0)+Staff!$J43),Staff!$J43),0)),IF(Staff!$K43="Annually",IF(AH$4=Staff!$I43,MIN(Staff!$J43,Staff!$L43),IF(AH$4&gt;Staff!$I43,IFERROR(MIN(Staff!$L43,V47+Staff!$J43),MIN(Staff!$J43,Staff!$L43)),0))))))</f>
        <v>0</v>
      </c>
      <c r="AI47" s="567">
        <f>IF(Staff!$K43="Never",IF(AI$4&gt;=Staff!$I43,MIN(Staff!$J43,Staff!$L43),0),IF(Staff!$K43="Monthly",IF(AI$4=Staff!$I43,MIN(Staff!$J43,Staff!$L43),IF(AI$4&gt;Staff!$I43,MIN(Staff!$L43,AH47+Staff!$J43),0)),IF(Staff!$K43="Quarterly",IF(AI$4=Staff!$I43,MIN(Staff!$J43,Staff!$L43),IF(AI$4&gt;Staff!$I43,IFERROR(MIN(Staff!$L43,IF(ISNUMBER(AF47),AF47,0)+Staff!$J43),Staff!$J43),0)),IF(Staff!$K43="Annually",IF(AI$4=Staff!$I43,MIN(Staff!$J43,Staff!$L43),IF(AI$4&gt;Staff!$I43,IFERROR(MIN(Staff!$L43,W47+Staff!$J43),MIN(Staff!$J43,Staff!$L43)),0))))))</f>
        <v>0</v>
      </c>
      <c r="AJ47" s="567">
        <f>IF(Staff!$K43="Never",IF(AJ$4&gt;=Staff!$I43,MIN(Staff!$J43,Staff!$L43),0),IF(Staff!$K43="Monthly",IF(AJ$4=Staff!$I43,MIN(Staff!$J43,Staff!$L43),IF(AJ$4&gt;Staff!$I43,MIN(Staff!$L43,AI47+Staff!$J43),0)),IF(Staff!$K43="Quarterly",IF(AJ$4=Staff!$I43,MIN(Staff!$J43,Staff!$L43),IF(AJ$4&gt;Staff!$I43,IFERROR(MIN(Staff!$L43,IF(ISNUMBER(AG47),AG47,0)+Staff!$J43),Staff!$J43),0)),IF(Staff!$K43="Annually",IF(AJ$4=Staff!$I43,MIN(Staff!$J43,Staff!$L43),IF(AJ$4&gt;Staff!$I43,IFERROR(MIN(Staff!$L43,X47+Staff!$J43),MIN(Staff!$J43,Staff!$L43)),0))))))</f>
        <v>0</v>
      </c>
      <c r="AK47" s="567">
        <f>IF(Staff!$K43="Never",IF(AK$4&gt;=Staff!$I43,MIN(Staff!$J43,Staff!$L43),0),IF(Staff!$K43="Monthly",IF(AK$4=Staff!$I43,MIN(Staff!$J43,Staff!$L43),IF(AK$4&gt;Staff!$I43,MIN(Staff!$L43,AJ47+Staff!$J43),0)),IF(Staff!$K43="Quarterly",IF(AK$4=Staff!$I43,MIN(Staff!$J43,Staff!$L43),IF(AK$4&gt;Staff!$I43,IFERROR(MIN(Staff!$L43,IF(ISNUMBER(AH47),AH47,0)+Staff!$J43),Staff!$J43),0)),IF(Staff!$K43="Annually",IF(AK$4=Staff!$I43,MIN(Staff!$J43,Staff!$L43),IF(AK$4&gt;Staff!$I43,IFERROR(MIN(Staff!$L43,Y47+Staff!$J43),MIN(Staff!$J43,Staff!$L43)),0))))))</f>
        <v>0</v>
      </c>
      <c r="AL47" s="567">
        <f>IF(Staff!$K43="Never",IF(AL$4&gt;=Staff!$I43,MIN(Staff!$J43,Staff!$L43),0),IF(Staff!$K43="Monthly",IF(AL$4=Staff!$I43,MIN(Staff!$J43,Staff!$L43),IF(AL$4&gt;Staff!$I43,MIN(Staff!$L43,AK47+Staff!$J43),0)),IF(Staff!$K43="Quarterly",IF(AL$4=Staff!$I43,MIN(Staff!$J43,Staff!$L43),IF(AL$4&gt;Staff!$I43,IFERROR(MIN(Staff!$L43,IF(ISNUMBER(AI47),AI47,0)+Staff!$J43),Staff!$J43),0)),IF(Staff!$K43="Annually",IF(AL$4=Staff!$I43,MIN(Staff!$J43,Staff!$L43),IF(AL$4&gt;Staff!$I43,IFERROR(MIN(Staff!$L43,Z47+Staff!$J43),MIN(Staff!$J43,Staff!$L43)),0))))))</f>
        <v>0</v>
      </c>
      <c r="AM47" s="567">
        <f>IF(Staff!$K43="Never",IF(AM$4&gt;=Staff!$I43,MIN(Staff!$J43,Staff!$L43),0),IF(Staff!$K43="Monthly",IF(AM$4=Staff!$I43,MIN(Staff!$J43,Staff!$L43),IF(AM$4&gt;Staff!$I43,MIN(Staff!$L43,AL47+Staff!$J43),0)),IF(Staff!$K43="Quarterly",IF(AM$4=Staff!$I43,MIN(Staff!$J43,Staff!$L43),IF(AM$4&gt;Staff!$I43,IFERROR(MIN(Staff!$L43,IF(ISNUMBER(AJ47),AJ47,0)+Staff!$J43),Staff!$J43),0)),IF(Staff!$K43="Annually",IF(AM$4=Staff!$I43,MIN(Staff!$J43,Staff!$L43),IF(AM$4&gt;Staff!$I43,IFERROR(MIN(Staff!$L43,AA47+Staff!$J43),MIN(Staff!$J43,Staff!$L43)),0))))))</f>
        <v>0</v>
      </c>
      <c r="AN47" s="567">
        <f>IF(Staff!$K43="Never",IF(AN$4&gt;=Staff!$I43,MIN(Staff!$J43,Staff!$L43),0),IF(Staff!$K43="Monthly",IF(AN$4=Staff!$I43,MIN(Staff!$J43,Staff!$L43),IF(AN$4&gt;Staff!$I43,MIN(Staff!$L43,AM47+Staff!$J43),0)),IF(Staff!$K43="Quarterly",IF(AN$4=Staff!$I43,MIN(Staff!$J43,Staff!$L43),IF(AN$4&gt;Staff!$I43,IFERROR(MIN(Staff!$L43,IF(ISNUMBER(AK47),AK47,0)+Staff!$J43),Staff!$J43),0)),IF(Staff!$K43="Annually",IF(AN$4=Staff!$I43,MIN(Staff!$J43,Staff!$L43),IF(AN$4&gt;Staff!$I43,IFERROR(MIN(Staff!$L43,AB47+Staff!$J43),MIN(Staff!$J43,Staff!$L43)),0))))))</f>
        <v>0</v>
      </c>
      <c r="AO47" s="567">
        <f>IF(Staff!$K43="Never",IF(AO$4&gt;=Staff!$I43,MIN(Staff!$J43,Staff!$L43),0),IF(Staff!$K43="Monthly",IF(AO$4=Staff!$I43,MIN(Staff!$J43,Staff!$L43),IF(AO$4&gt;Staff!$I43,MIN(Staff!$L43,AN47+Staff!$J43),0)),IF(Staff!$K43="Quarterly",IF(AO$4=Staff!$I43,MIN(Staff!$J43,Staff!$L43),IF(AO$4&gt;Staff!$I43,IFERROR(MIN(Staff!$L43,IF(ISNUMBER(AL47),AL47,0)+Staff!$J43),Staff!$J43),0)),IF(Staff!$K43="Annually",IF(AO$4=Staff!$I43,MIN(Staff!$J43,Staff!$L43),IF(AO$4&gt;Staff!$I43,IFERROR(MIN(Staff!$L43,AC47+Staff!$J43),MIN(Staff!$J43,Staff!$L43)),0))))))</f>
        <v>0</v>
      </c>
      <c r="AP47" s="567">
        <f>IF(Staff!$K43="Never",IF(AP$4&gt;=Staff!$I43,MIN(Staff!$J43,Staff!$L43),0),IF(Staff!$K43="Monthly",IF(AP$4=Staff!$I43,MIN(Staff!$J43,Staff!$L43),IF(AP$4&gt;Staff!$I43,MIN(Staff!$L43,AO47+Staff!$J43),0)),IF(Staff!$K43="Quarterly",IF(AP$4=Staff!$I43,MIN(Staff!$J43,Staff!$L43),IF(AP$4&gt;Staff!$I43,IFERROR(MIN(Staff!$L43,IF(ISNUMBER(AM47),AM47,0)+Staff!$J43),Staff!$J43),0)),IF(Staff!$K43="Annually",IF(AP$4=Staff!$I43,MIN(Staff!$J43,Staff!$L43),IF(AP$4&gt;Staff!$I43,IFERROR(MIN(Staff!$L43,AD47+Staff!$J43),MIN(Staff!$J43,Staff!$L43)),0))))))</f>
        <v>0</v>
      </c>
      <c r="AQ47" s="567">
        <f>IF(Staff!$K43="Never",IF(AQ$4&gt;=Staff!$I43,MIN(Staff!$J43,Staff!$L43),0),IF(Staff!$K43="Monthly",IF(AQ$4=Staff!$I43,MIN(Staff!$J43,Staff!$L43),IF(AQ$4&gt;Staff!$I43,MIN(Staff!$L43,AP47+Staff!$J43),0)),IF(Staff!$K43="Quarterly",IF(AQ$4=Staff!$I43,MIN(Staff!$J43,Staff!$L43),IF(AQ$4&gt;Staff!$I43,IFERROR(MIN(Staff!$L43,IF(ISNUMBER(AN47),AN47,0)+Staff!$J43),Staff!$J43),0)),IF(Staff!$K43="Annually",IF(AQ$4=Staff!$I43,MIN(Staff!$J43,Staff!$L43),IF(AQ$4&gt;Staff!$I43,IFERROR(MIN(Staff!$L43,AE47+Staff!$J43),MIN(Staff!$J43,Staff!$L43)),0))))))</f>
        <v>0</v>
      </c>
      <c r="AR47" s="567">
        <f>IF(Staff!$K43="Never",IF(AR$4&gt;=Staff!$I43,MIN(Staff!$J43,Staff!$L43),0),IF(Staff!$K43="Monthly",IF(AR$4=Staff!$I43,MIN(Staff!$J43,Staff!$L43),IF(AR$4&gt;Staff!$I43,MIN(Staff!$L43,AQ47+Staff!$J43),0)),IF(Staff!$K43="Quarterly",IF(AR$4=Staff!$I43,MIN(Staff!$J43,Staff!$L43),IF(AR$4&gt;Staff!$I43,IFERROR(MIN(Staff!$L43,IF(ISNUMBER(AO47),AO47,0)+Staff!$J43),Staff!$J43),0)),IF(Staff!$K43="Annually",IF(AR$4=Staff!$I43,MIN(Staff!$J43,Staff!$L43),IF(AR$4&gt;Staff!$I43,IFERROR(MIN(Staff!$L43,AF47+Staff!$J43),MIN(Staff!$J43,Staff!$L43)),0))))))</f>
        <v>0</v>
      </c>
      <c r="AS47" s="567">
        <f>IF(Staff!$K43="Never",IF(AS$4&gt;=Staff!$I43,MIN(Staff!$J43,Staff!$L43),0),IF(Staff!$K43="Monthly",IF(AS$4=Staff!$I43,MIN(Staff!$J43,Staff!$L43),IF(AS$4&gt;Staff!$I43,MIN(Staff!$L43,AR47+Staff!$J43),0)),IF(Staff!$K43="Quarterly",IF(AS$4=Staff!$I43,MIN(Staff!$J43,Staff!$L43),IF(AS$4&gt;Staff!$I43,IFERROR(MIN(Staff!$L43,IF(ISNUMBER(AP47),AP47,0)+Staff!$J43),Staff!$J43),0)),IF(Staff!$K43="Annually",IF(AS$4=Staff!$I43,MIN(Staff!$J43,Staff!$L43),IF(AS$4&gt;Staff!$I43,IFERROR(MIN(Staff!$L43,AG47+Staff!$J43),MIN(Staff!$J43,Staff!$L43)),0))))))</f>
        <v>0</v>
      </c>
      <c r="AT47" s="567">
        <f>IF(Staff!$K43="Never",IF(AT$4&gt;=Staff!$I43,MIN(Staff!$J43,Staff!$L43),0),IF(Staff!$K43="Monthly",IF(AT$4=Staff!$I43,MIN(Staff!$J43,Staff!$L43),IF(AT$4&gt;Staff!$I43,MIN(Staff!$L43,AS47+Staff!$J43),0)),IF(Staff!$K43="Quarterly",IF(AT$4=Staff!$I43,MIN(Staff!$J43,Staff!$L43),IF(AT$4&gt;Staff!$I43,IFERROR(MIN(Staff!$L43,IF(ISNUMBER(AQ47),AQ47,0)+Staff!$J43),Staff!$J43),0)),IF(Staff!$K43="Annually",IF(AT$4=Staff!$I43,MIN(Staff!$J43,Staff!$L43),IF(AT$4&gt;Staff!$I43,IFERROR(MIN(Staff!$L43,AH47+Staff!$J43),MIN(Staff!$J43,Staff!$L43)),0))))))</f>
        <v>0</v>
      </c>
      <c r="AU47" s="567">
        <f>IF(Staff!$K43="Never",IF(AU$4&gt;=Staff!$I43,MIN(Staff!$J43,Staff!$L43),0),IF(Staff!$K43="Monthly",IF(AU$4=Staff!$I43,MIN(Staff!$J43,Staff!$L43),IF(AU$4&gt;Staff!$I43,MIN(Staff!$L43,AT47+Staff!$J43),0)),IF(Staff!$K43="Quarterly",IF(AU$4=Staff!$I43,MIN(Staff!$J43,Staff!$L43),IF(AU$4&gt;Staff!$I43,IFERROR(MIN(Staff!$L43,IF(ISNUMBER(AR47),AR47,0)+Staff!$J43),Staff!$J43),0)),IF(Staff!$K43="Annually",IF(AU$4=Staff!$I43,MIN(Staff!$J43,Staff!$L43),IF(AU$4&gt;Staff!$I43,IFERROR(MIN(Staff!$L43,AI47+Staff!$J43),MIN(Staff!$J43,Staff!$L43)),0))))))</f>
        <v>0</v>
      </c>
      <c r="AV47" s="567">
        <f>IF(Staff!$K43="Never",IF(AV$4&gt;=Staff!$I43,MIN(Staff!$J43,Staff!$L43),0),IF(Staff!$K43="Monthly",IF(AV$4=Staff!$I43,MIN(Staff!$J43,Staff!$L43),IF(AV$4&gt;Staff!$I43,MIN(Staff!$L43,AU47+Staff!$J43),0)),IF(Staff!$K43="Quarterly",IF(AV$4=Staff!$I43,MIN(Staff!$J43,Staff!$L43),IF(AV$4&gt;Staff!$I43,IFERROR(MIN(Staff!$L43,IF(ISNUMBER(AS47),AS47,0)+Staff!$J43),Staff!$J43),0)),IF(Staff!$K43="Annually",IF(AV$4=Staff!$I43,MIN(Staff!$J43,Staff!$L43),IF(AV$4&gt;Staff!$I43,IFERROR(MIN(Staff!$L43,AJ47+Staff!$J43),MIN(Staff!$J43,Staff!$L43)),0))))))</f>
        <v>0</v>
      </c>
      <c r="AW47" s="567">
        <f>IF(Staff!$K43="Never",IF(AW$4&gt;=Staff!$I43,MIN(Staff!$J43,Staff!$L43),0),IF(Staff!$K43="Monthly",IF(AW$4=Staff!$I43,MIN(Staff!$J43,Staff!$L43),IF(AW$4&gt;Staff!$I43,MIN(Staff!$L43,AV47+Staff!$J43),0)),IF(Staff!$K43="Quarterly",IF(AW$4=Staff!$I43,MIN(Staff!$J43,Staff!$L43),IF(AW$4&gt;Staff!$I43,IFERROR(MIN(Staff!$L43,IF(ISNUMBER(AT47),AT47,0)+Staff!$J43),Staff!$J43),0)),IF(Staff!$K43="Annually",IF(AW$4=Staff!$I43,MIN(Staff!$J43,Staff!$L43),IF(AW$4&gt;Staff!$I43,IFERROR(MIN(Staff!$L43,AK47+Staff!$J43),MIN(Staff!$J43,Staff!$L43)),0))))))</f>
        <v>0</v>
      </c>
      <c r="AX47" s="567">
        <f>IF(Staff!$K43="Never",IF(AX$4&gt;=Staff!$I43,MIN(Staff!$J43,Staff!$L43),0),IF(Staff!$K43="Monthly",IF(AX$4=Staff!$I43,MIN(Staff!$J43,Staff!$L43),IF(AX$4&gt;Staff!$I43,MIN(Staff!$L43,AW47+Staff!$J43),0)),IF(Staff!$K43="Quarterly",IF(AX$4=Staff!$I43,MIN(Staff!$J43,Staff!$L43),IF(AX$4&gt;Staff!$I43,IFERROR(MIN(Staff!$L43,IF(ISNUMBER(AU47),AU47,0)+Staff!$J43),Staff!$J43),0)),IF(Staff!$K43="Annually",IF(AX$4=Staff!$I43,MIN(Staff!$J43,Staff!$L43),IF(AX$4&gt;Staff!$I43,IFERROR(MIN(Staff!$L43,AL47+Staff!$J43),MIN(Staff!$J43,Staff!$L43)),0))))))</f>
        <v>0</v>
      </c>
      <c r="AY47" s="567">
        <f>IF(Staff!$K43="Never",IF(AY$4&gt;=Staff!$I43,MIN(Staff!$J43,Staff!$L43),0),IF(Staff!$K43="Monthly",IF(AY$4=Staff!$I43,MIN(Staff!$J43,Staff!$L43),IF(AY$4&gt;Staff!$I43,MIN(Staff!$L43,AX47+Staff!$J43),0)),IF(Staff!$K43="Quarterly",IF(AY$4=Staff!$I43,MIN(Staff!$J43,Staff!$L43),IF(AY$4&gt;Staff!$I43,IFERROR(MIN(Staff!$L43,IF(ISNUMBER(AV47),AV47,0)+Staff!$J43),Staff!$J43),0)),IF(Staff!$K43="Annually",IF(AY$4=Staff!$I43,MIN(Staff!$J43,Staff!$L43),IF(AY$4&gt;Staff!$I43,IFERROR(MIN(Staff!$L43,AM47+Staff!$J43),MIN(Staff!$J43,Staff!$L43)),0))))))</f>
        <v>0</v>
      </c>
      <c r="AZ47" s="567">
        <f>IF(Staff!$K43="Never",IF(AZ$4&gt;=Staff!$I43,MIN(Staff!$J43,Staff!$L43),0),IF(Staff!$K43="Monthly",IF(AZ$4=Staff!$I43,MIN(Staff!$J43,Staff!$L43),IF(AZ$4&gt;Staff!$I43,MIN(Staff!$L43,AY47+Staff!$J43),0)),IF(Staff!$K43="Quarterly",IF(AZ$4=Staff!$I43,MIN(Staff!$J43,Staff!$L43),IF(AZ$4&gt;Staff!$I43,IFERROR(MIN(Staff!$L43,IF(ISNUMBER(AW47),AW47,0)+Staff!$J43),Staff!$J43),0)),IF(Staff!$K43="Annually",IF(AZ$4=Staff!$I43,MIN(Staff!$J43,Staff!$L43),IF(AZ$4&gt;Staff!$I43,IFERROR(MIN(Staff!$L43,AN47+Staff!$J43),MIN(Staff!$J43,Staff!$L43)),0))))))</f>
        <v>0</v>
      </c>
      <c r="BA47" s="567">
        <f>IF(Staff!$K43="Never",IF(BA$4&gt;=Staff!$I43,MIN(Staff!$J43,Staff!$L43),0),IF(Staff!$K43="Monthly",IF(BA$4=Staff!$I43,MIN(Staff!$J43,Staff!$L43),IF(BA$4&gt;Staff!$I43,MIN(Staff!$L43,AZ47+Staff!$J43),0)),IF(Staff!$K43="Quarterly",IF(BA$4=Staff!$I43,MIN(Staff!$J43,Staff!$L43),IF(BA$4&gt;Staff!$I43,IFERROR(MIN(Staff!$L43,IF(ISNUMBER(AX47),AX47,0)+Staff!$J43),Staff!$J43),0)),IF(Staff!$K43="Annually",IF(BA$4=Staff!$I43,MIN(Staff!$J43,Staff!$L43),IF(BA$4&gt;Staff!$I43,IFERROR(MIN(Staff!$L43,AO47+Staff!$J43),MIN(Staff!$J43,Staff!$L43)),0))))))</f>
        <v>0</v>
      </c>
      <c r="BB47" s="567">
        <f>IF(Staff!$K43="Never",IF(BB$4&gt;=Staff!$I43,MIN(Staff!$J43,Staff!$L43),0),IF(Staff!$K43="Monthly",IF(BB$4=Staff!$I43,MIN(Staff!$J43,Staff!$L43),IF(BB$4&gt;Staff!$I43,MIN(Staff!$L43,BA47+Staff!$J43),0)),IF(Staff!$K43="Quarterly",IF(BB$4=Staff!$I43,MIN(Staff!$J43,Staff!$L43),IF(BB$4&gt;Staff!$I43,IFERROR(MIN(Staff!$L43,IF(ISNUMBER(AY47),AY47,0)+Staff!$J43),Staff!$J43),0)),IF(Staff!$K43="Annually",IF(BB$4=Staff!$I43,MIN(Staff!$J43,Staff!$L43),IF(BB$4&gt;Staff!$I43,IFERROR(MIN(Staff!$L43,AP47+Staff!$J43),MIN(Staff!$J43,Staff!$L43)),0))))))</f>
        <v>0</v>
      </c>
      <c r="BC47" s="567">
        <f>IF(Staff!$K43="Never",IF(BC$4&gt;=Staff!$I43,MIN(Staff!$J43,Staff!$L43),0),IF(Staff!$K43="Monthly",IF(BC$4=Staff!$I43,MIN(Staff!$J43,Staff!$L43),IF(BC$4&gt;Staff!$I43,MIN(Staff!$L43,BB47+Staff!$J43),0)),IF(Staff!$K43="Quarterly",IF(BC$4=Staff!$I43,MIN(Staff!$J43,Staff!$L43),IF(BC$4&gt;Staff!$I43,IFERROR(MIN(Staff!$L43,IF(ISNUMBER(AZ47),AZ47,0)+Staff!$J43),Staff!$J43),0)),IF(Staff!$K43="Annually",IF(BC$4=Staff!$I43,MIN(Staff!$J43,Staff!$L43),IF(BC$4&gt;Staff!$I43,IFERROR(MIN(Staff!$L43,AQ47+Staff!$J43),MIN(Staff!$J43,Staff!$L43)),0))))))</f>
        <v>0</v>
      </c>
      <c r="BD47" s="567">
        <f>IF(Staff!$K43="Never",IF(BD$4&gt;=Staff!$I43,MIN(Staff!$J43,Staff!$L43),0),IF(Staff!$K43="Monthly",IF(BD$4=Staff!$I43,MIN(Staff!$J43,Staff!$L43),IF(BD$4&gt;Staff!$I43,MIN(Staff!$L43,BC47+Staff!$J43),0)),IF(Staff!$K43="Quarterly",IF(BD$4=Staff!$I43,MIN(Staff!$J43,Staff!$L43),IF(BD$4&gt;Staff!$I43,IFERROR(MIN(Staff!$L43,IF(ISNUMBER(BA47),BA47,0)+Staff!$J43),Staff!$J43),0)),IF(Staff!$K43="Annually",IF(BD$4=Staff!$I43,MIN(Staff!$J43,Staff!$L43),IF(BD$4&gt;Staff!$I43,IFERROR(MIN(Staff!$L43,AR47+Staff!$J43),MIN(Staff!$J43,Staff!$L43)),0))))))</f>
        <v>0</v>
      </c>
      <c r="BE47" s="567">
        <f>IF(Staff!$K43="Never",IF(BE$4&gt;=Staff!$I43,MIN(Staff!$J43,Staff!$L43),0),IF(Staff!$K43="Monthly",IF(BE$4=Staff!$I43,MIN(Staff!$J43,Staff!$L43),IF(BE$4&gt;Staff!$I43,MIN(Staff!$L43,BD47+Staff!$J43),0)),IF(Staff!$K43="Quarterly",IF(BE$4=Staff!$I43,MIN(Staff!$J43,Staff!$L43),IF(BE$4&gt;Staff!$I43,IFERROR(MIN(Staff!$L43,IF(ISNUMBER(BB47),BB47,0)+Staff!$J43),Staff!$J43),0)),IF(Staff!$K43="Annually",IF(BE$4=Staff!$I43,MIN(Staff!$J43,Staff!$L43),IF(BE$4&gt;Staff!$I43,IFERROR(MIN(Staff!$L43,AS47+Staff!$J43),MIN(Staff!$J43,Staff!$L43)),0))))))</f>
        <v>0</v>
      </c>
      <c r="BF47" s="567">
        <f>IF(Staff!$K43="Never",IF(BF$4&gt;=Staff!$I43,MIN(Staff!$J43,Staff!$L43),0),IF(Staff!$K43="Monthly",IF(BF$4=Staff!$I43,MIN(Staff!$J43,Staff!$L43),IF(BF$4&gt;Staff!$I43,MIN(Staff!$L43,BE47+Staff!$J43),0)),IF(Staff!$K43="Quarterly",IF(BF$4=Staff!$I43,MIN(Staff!$J43,Staff!$L43),IF(BF$4&gt;Staff!$I43,IFERROR(MIN(Staff!$L43,IF(ISNUMBER(BC47),BC47,0)+Staff!$J43),Staff!$J43),0)),IF(Staff!$K43="Annually",IF(BF$4=Staff!$I43,MIN(Staff!$J43,Staff!$L43),IF(BF$4&gt;Staff!$I43,IFERROR(MIN(Staff!$L43,AT47+Staff!$J43),MIN(Staff!$J43,Staff!$L43)),0))))))</f>
        <v>0</v>
      </c>
      <c r="BG47" s="567">
        <f>IF(Staff!$K43="Never",IF(BG$4&gt;=Staff!$I43,MIN(Staff!$J43,Staff!$L43),0),IF(Staff!$K43="Monthly",IF(BG$4=Staff!$I43,MIN(Staff!$J43,Staff!$L43),IF(BG$4&gt;Staff!$I43,MIN(Staff!$L43,BF47+Staff!$J43),0)),IF(Staff!$K43="Quarterly",IF(BG$4=Staff!$I43,MIN(Staff!$J43,Staff!$L43),IF(BG$4&gt;Staff!$I43,IFERROR(MIN(Staff!$L43,IF(ISNUMBER(BD47),BD47,0)+Staff!$J43),Staff!$J43),0)),IF(Staff!$K43="Annually",IF(BG$4=Staff!$I43,MIN(Staff!$J43,Staff!$L43),IF(BG$4&gt;Staff!$I43,IFERROR(MIN(Staff!$L43,AU47+Staff!$J43),MIN(Staff!$J43,Staff!$L43)),0))))))</f>
        <v>0</v>
      </c>
      <c r="BH47" s="567">
        <f>IF(Staff!$K43="Never",IF(BH$4&gt;=Staff!$I43,MIN(Staff!$J43,Staff!$L43),0),IF(Staff!$K43="Monthly",IF(BH$4=Staff!$I43,MIN(Staff!$J43,Staff!$L43),IF(BH$4&gt;Staff!$I43,MIN(Staff!$L43,BG47+Staff!$J43),0)),IF(Staff!$K43="Quarterly",IF(BH$4=Staff!$I43,MIN(Staff!$J43,Staff!$L43),IF(BH$4&gt;Staff!$I43,IFERROR(MIN(Staff!$L43,IF(ISNUMBER(BE47),BE47,0)+Staff!$J43),Staff!$J43),0)),IF(Staff!$K43="Annually",IF(BH$4=Staff!$I43,MIN(Staff!$J43,Staff!$L43),IF(BH$4&gt;Staff!$I43,IFERROR(MIN(Staff!$L43,AV47+Staff!$J43),MIN(Staff!$J43,Staff!$L43)),0))))))</f>
        <v>0</v>
      </c>
      <c r="BI47" s="567">
        <f>IF(Staff!$K43="Never",IF(BI$4&gt;=Staff!$I43,MIN(Staff!$J43,Staff!$L43),0),IF(Staff!$K43="Monthly",IF(BI$4=Staff!$I43,MIN(Staff!$J43,Staff!$L43),IF(BI$4&gt;Staff!$I43,MIN(Staff!$L43,BH47+Staff!$J43),0)),IF(Staff!$K43="Quarterly",IF(BI$4=Staff!$I43,MIN(Staff!$J43,Staff!$L43),IF(BI$4&gt;Staff!$I43,IFERROR(MIN(Staff!$L43,IF(ISNUMBER(BF47),BF47,0)+Staff!$J43),Staff!$J43),0)),IF(Staff!$K43="Annually",IF(BI$4=Staff!$I43,MIN(Staff!$J43,Staff!$L43),IF(BI$4&gt;Staff!$I43,IFERROR(MIN(Staff!$L43,AW47+Staff!$J43),MIN(Staff!$J43,Staff!$L43)),0))))))</f>
        <v>0</v>
      </c>
      <c r="BJ47" s="567">
        <f>IF(Staff!$K43="Never",IF(BJ$4&gt;=Staff!$I43,MIN(Staff!$J43,Staff!$L43),0),IF(Staff!$K43="Monthly",IF(BJ$4=Staff!$I43,MIN(Staff!$J43,Staff!$L43),IF(BJ$4&gt;Staff!$I43,MIN(Staff!$L43,BI47+Staff!$J43),0)),IF(Staff!$K43="Quarterly",IF(BJ$4=Staff!$I43,MIN(Staff!$J43,Staff!$L43),IF(BJ$4&gt;Staff!$I43,IFERROR(MIN(Staff!$L43,IF(ISNUMBER(BG47),BG47,0)+Staff!$J43),Staff!$J43),0)),IF(Staff!$K43="Annually",IF(BJ$4=Staff!$I43,MIN(Staff!$J43,Staff!$L43),IF(BJ$4&gt;Staff!$I43,IFERROR(MIN(Staff!$L43,AX47+Staff!$J43),MIN(Staff!$J43,Staff!$L43)),0))))))</f>
        <v>0</v>
      </c>
      <c r="BK47" s="567">
        <f>IF(Staff!$K43="Never",IF(BK$4&gt;=Staff!$I43,MIN(Staff!$J43,Staff!$L43),0),IF(Staff!$K43="Monthly",IF(BK$4=Staff!$I43,MIN(Staff!$J43,Staff!$L43),IF(BK$4&gt;Staff!$I43,MIN(Staff!$L43,BJ47+Staff!$J43),0)),IF(Staff!$K43="Quarterly",IF(BK$4=Staff!$I43,MIN(Staff!$J43,Staff!$L43),IF(BK$4&gt;Staff!$I43,IFERROR(MIN(Staff!$L43,IF(ISNUMBER(BH47),BH47,0)+Staff!$J43),Staff!$J43),0)),IF(Staff!$K43="Annually",IF(BK$4=Staff!$I43,MIN(Staff!$J43,Staff!$L43),IF(BK$4&gt;Staff!$I43,IFERROR(MIN(Staff!$L43,AY47+Staff!$J43),MIN(Staff!$J43,Staff!$L43)),0))))))</f>
        <v>0</v>
      </c>
      <c r="BL47" s="567">
        <f>IF(Staff!$K43="Never",IF(BL$4&gt;=Staff!$I43,MIN(Staff!$J43,Staff!$L43),0),IF(Staff!$K43="Monthly",IF(BL$4=Staff!$I43,MIN(Staff!$J43,Staff!$L43),IF(BL$4&gt;Staff!$I43,MIN(Staff!$L43,BK47+Staff!$J43),0)),IF(Staff!$K43="Quarterly",IF(BL$4=Staff!$I43,MIN(Staff!$J43,Staff!$L43),IF(BL$4&gt;Staff!$I43,IFERROR(MIN(Staff!$L43,IF(ISNUMBER(BI47),BI47,0)+Staff!$J43),Staff!$J43),0)),IF(Staff!$K43="Annually",IF(BL$4=Staff!$I43,MIN(Staff!$J43,Staff!$L43),IF(BL$4&gt;Staff!$I43,IFERROR(MIN(Staff!$L43,AZ47+Staff!$J43),MIN(Staff!$J43,Staff!$L43)),0))))))</f>
        <v>0</v>
      </c>
      <c r="BM47" s="567">
        <f>IF(Staff!$K43="Never",IF(BM$4&gt;=Staff!$I43,MIN(Staff!$J43,Staff!$L43),0),IF(Staff!$K43="Monthly",IF(BM$4=Staff!$I43,MIN(Staff!$J43,Staff!$L43),IF(BM$4&gt;Staff!$I43,MIN(Staff!$L43,BL47+Staff!$J43),0)),IF(Staff!$K43="Quarterly",IF(BM$4=Staff!$I43,MIN(Staff!$J43,Staff!$L43),IF(BM$4&gt;Staff!$I43,IFERROR(MIN(Staff!$L43,IF(ISNUMBER(BJ47),BJ47,0)+Staff!$J43),Staff!$J43),0)),IF(Staff!$K43="Annually",IF(BM$4=Staff!$I43,MIN(Staff!$J43,Staff!$L43),IF(BM$4&gt;Staff!$I43,IFERROR(MIN(Staff!$L43,BA47+Staff!$J43),MIN(Staff!$J43,Staff!$L43)),0))))))</f>
        <v>0</v>
      </c>
      <c r="BN47" s="567">
        <f>IF(Staff!$K43="Never",IF(BN$4&gt;=Staff!$I43,MIN(Staff!$J43,Staff!$L43),0),IF(Staff!$K43="Monthly",IF(BN$4=Staff!$I43,MIN(Staff!$J43,Staff!$L43),IF(BN$4&gt;Staff!$I43,MIN(Staff!$L43,BM47+Staff!$J43),0)),IF(Staff!$K43="Quarterly",IF(BN$4=Staff!$I43,MIN(Staff!$J43,Staff!$L43),IF(BN$4&gt;Staff!$I43,IFERROR(MIN(Staff!$L43,IF(ISNUMBER(BK47),BK47,0)+Staff!$J43),Staff!$J43),0)),IF(Staff!$K43="Annually",IF(BN$4=Staff!$I43,MIN(Staff!$J43,Staff!$L43),IF(BN$4&gt;Staff!$I43,IFERROR(MIN(Staff!$L43,BB47+Staff!$J43),MIN(Staff!$J43,Staff!$L43)),0))))))</f>
        <v>0</v>
      </c>
      <c r="BO47" s="567">
        <f>IF(Staff!$K43="Never",IF(BO$4&gt;=Staff!$I43,MIN(Staff!$J43,Staff!$L43),0),IF(Staff!$K43="Monthly",IF(BO$4=Staff!$I43,MIN(Staff!$J43,Staff!$L43),IF(BO$4&gt;Staff!$I43,MIN(Staff!$L43,BN47+Staff!$J43),0)),IF(Staff!$K43="Quarterly",IF(BO$4=Staff!$I43,MIN(Staff!$J43,Staff!$L43),IF(BO$4&gt;Staff!$I43,IFERROR(MIN(Staff!$L43,IF(ISNUMBER(BL47),BL47,0)+Staff!$J43),Staff!$J43),0)),IF(Staff!$K43="Annually",IF(BO$4=Staff!$I43,MIN(Staff!$J43,Staff!$L43),IF(BO$4&gt;Staff!$I43,IFERROR(MIN(Staff!$L43,BC47+Staff!$J43),MIN(Staff!$J43,Staff!$L43)),0))))))</f>
        <v>0</v>
      </c>
      <c r="BP47" s="567">
        <f>IF(Staff!$K43="Never",IF(BP$4&gt;=Staff!$I43,MIN(Staff!$J43,Staff!$L43),0),IF(Staff!$K43="Monthly",IF(BP$4=Staff!$I43,MIN(Staff!$J43,Staff!$L43),IF(BP$4&gt;Staff!$I43,MIN(Staff!$L43,BO47+Staff!$J43),0)),IF(Staff!$K43="Quarterly",IF(BP$4=Staff!$I43,MIN(Staff!$J43,Staff!$L43),IF(BP$4&gt;Staff!$I43,IFERROR(MIN(Staff!$L43,IF(ISNUMBER(BM47),BM47,0)+Staff!$J43),Staff!$J43),0)),IF(Staff!$K43="Annually",IF(BP$4=Staff!$I43,MIN(Staff!$J43,Staff!$L43),IF(BP$4&gt;Staff!$I43,IFERROR(MIN(Staff!$L43,BD47+Staff!$J43),MIN(Staff!$J43,Staff!$L43)),0))))))</f>
        <v>0</v>
      </c>
      <c r="BQ47" s="567">
        <f>IF(Staff!$K43="Never",IF(BQ$4&gt;=Staff!$I43,MIN(Staff!$J43,Staff!$L43),0),IF(Staff!$K43="Monthly",IF(BQ$4=Staff!$I43,MIN(Staff!$J43,Staff!$L43),IF(BQ$4&gt;Staff!$I43,MIN(Staff!$L43,BP47+Staff!$J43),0)),IF(Staff!$K43="Quarterly",IF(BQ$4=Staff!$I43,MIN(Staff!$J43,Staff!$L43),IF(BQ$4&gt;Staff!$I43,IFERROR(MIN(Staff!$L43,IF(ISNUMBER(BN47),BN47,0)+Staff!$J43),Staff!$J43),0)),IF(Staff!$K43="Annually",IF(BQ$4=Staff!$I43,MIN(Staff!$J43,Staff!$L43),IF(BQ$4&gt;Staff!$I43,IFERROR(MIN(Staff!$L43,BE47+Staff!$J43),MIN(Staff!$J43,Staff!$L43)),0))))))</f>
        <v>0</v>
      </c>
      <c r="BR47" s="567">
        <f>IF(Staff!$K43="Never",IF(BR$4&gt;=Staff!$I43,MIN(Staff!$J43,Staff!$L43),0),IF(Staff!$K43="Monthly",IF(BR$4=Staff!$I43,MIN(Staff!$J43,Staff!$L43),IF(BR$4&gt;Staff!$I43,MIN(Staff!$L43,BQ47+Staff!$J43),0)),IF(Staff!$K43="Quarterly",IF(BR$4=Staff!$I43,MIN(Staff!$J43,Staff!$L43),IF(BR$4&gt;Staff!$I43,IFERROR(MIN(Staff!$L43,IF(ISNUMBER(BO47),BO47,0)+Staff!$J43),Staff!$J43),0)),IF(Staff!$K43="Annually",IF(BR$4=Staff!$I43,MIN(Staff!$J43,Staff!$L43),IF(BR$4&gt;Staff!$I43,IFERROR(MIN(Staff!$L43,BF47+Staff!$J43),MIN(Staff!$J43,Staff!$L43)),0))))))</f>
        <v>0</v>
      </c>
      <c r="BS47" s="567">
        <f>IF(Staff!$K43="Never",IF(BS$4&gt;=Staff!$I43,MIN(Staff!$J43,Staff!$L43),0),IF(Staff!$K43="Monthly",IF(BS$4=Staff!$I43,MIN(Staff!$J43,Staff!$L43),IF(BS$4&gt;Staff!$I43,MIN(Staff!$L43,BR47+Staff!$J43),0)),IF(Staff!$K43="Quarterly",IF(BS$4=Staff!$I43,MIN(Staff!$J43,Staff!$L43),IF(BS$4&gt;Staff!$I43,IFERROR(MIN(Staff!$L43,IF(ISNUMBER(BP47),BP47,0)+Staff!$J43),Staff!$J43),0)),IF(Staff!$K43="Annually",IF(BS$4=Staff!$I43,MIN(Staff!$J43,Staff!$L43),IF(BS$4&gt;Staff!$I43,IFERROR(MIN(Staff!$L43,BG47+Staff!$J43),MIN(Staff!$J43,Staff!$L43)),0))))))</f>
        <v>0</v>
      </c>
      <c r="BT47" s="567">
        <f>IF(Staff!$K43="Never",IF(BT$4&gt;=Staff!$I43,MIN(Staff!$J43,Staff!$L43),0),IF(Staff!$K43="Monthly",IF(BT$4=Staff!$I43,MIN(Staff!$J43,Staff!$L43),IF(BT$4&gt;Staff!$I43,MIN(Staff!$L43,BS47+Staff!$J43),0)),IF(Staff!$K43="Quarterly",IF(BT$4=Staff!$I43,MIN(Staff!$J43,Staff!$L43),IF(BT$4&gt;Staff!$I43,IFERROR(MIN(Staff!$L43,IF(ISNUMBER(BQ47),BQ47,0)+Staff!$J43),Staff!$J43),0)),IF(Staff!$K43="Annually",IF(BT$4=Staff!$I43,MIN(Staff!$J43,Staff!$L43),IF(BT$4&gt;Staff!$I43,IFERROR(MIN(Staff!$L43,BH47+Staff!$J43),MIN(Staff!$J43,Staff!$L43)),0))))))</f>
        <v>0</v>
      </c>
      <c r="BU47" s="567">
        <f>IF(Staff!$K43="Never",IF(BU$4&gt;=Staff!$I43,MIN(Staff!$J43,Staff!$L43),0),IF(Staff!$K43="Monthly",IF(BU$4=Staff!$I43,MIN(Staff!$J43,Staff!$L43),IF(BU$4&gt;Staff!$I43,MIN(Staff!$L43,BT47+Staff!$J43),0)),IF(Staff!$K43="Quarterly",IF(BU$4=Staff!$I43,MIN(Staff!$J43,Staff!$L43),IF(BU$4&gt;Staff!$I43,IFERROR(MIN(Staff!$L43,IF(ISNUMBER(BR47),BR47,0)+Staff!$J43),Staff!$J43),0)),IF(Staff!$K43="Annually",IF(BU$4=Staff!$I43,MIN(Staff!$J43,Staff!$L43),IF(BU$4&gt;Staff!$I43,IFERROR(MIN(Staff!$L43,BI47+Staff!$J43),MIN(Staff!$J43,Staff!$L43)),0))))))</f>
        <v>0</v>
      </c>
      <c r="BV47" s="567">
        <f>IF(Staff!$K43="Never",IF(BV$4&gt;=Staff!$I43,MIN(Staff!$J43,Staff!$L43),0),IF(Staff!$K43="Monthly",IF(BV$4=Staff!$I43,MIN(Staff!$J43,Staff!$L43),IF(BV$4&gt;Staff!$I43,MIN(Staff!$L43,BU47+Staff!$J43),0)),IF(Staff!$K43="Quarterly",IF(BV$4=Staff!$I43,MIN(Staff!$J43,Staff!$L43),IF(BV$4&gt;Staff!$I43,IFERROR(MIN(Staff!$L43,IF(ISNUMBER(BS47),BS47,0)+Staff!$J43),Staff!$J43),0)),IF(Staff!$K43="Annually",IF(BV$4=Staff!$I43,MIN(Staff!$J43,Staff!$L43),IF(BV$4&gt;Staff!$I43,IFERROR(MIN(Staff!$L43,BJ47+Staff!$J43),MIN(Staff!$J43,Staff!$L43)),0))))))</f>
        <v>0</v>
      </c>
      <c r="BW47" s="567">
        <f>IF(Staff!$K43="Never",IF(BW$4&gt;=Staff!$I43,MIN(Staff!$J43,Staff!$L43),0),IF(Staff!$K43="Monthly",IF(BW$4=Staff!$I43,MIN(Staff!$J43,Staff!$L43),IF(BW$4&gt;Staff!$I43,MIN(Staff!$L43,BV47+Staff!$J43),0)),IF(Staff!$K43="Quarterly",IF(BW$4=Staff!$I43,MIN(Staff!$J43,Staff!$L43),IF(BW$4&gt;Staff!$I43,IFERROR(MIN(Staff!$L43,IF(ISNUMBER(BT47),BT47,0)+Staff!$J43),Staff!$J43),0)),IF(Staff!$K43="Annually",IF(BW$4=Staff!$I43,MIN(Staff!$J43,Staff!$L43),IF(BW$4&gt;Staff!$I43,IFERROR(MIN(Staff!$L43,BK47+Staff!$J43),MIN(Staff!$J43,Staff!$L43)),0))))))</f>
        <v>0</v>
      </c>
      <c r="BX47" s="567">
        <f>IF(Staff!$K43="Never",IF(BX$4&gt;=Staff!$I43,MIN(Staff!$J43,Staff!$L43),0),IF(Staff!$K43="Monthly",IF(BX$4=Staff!$I43,MIN(Staff!$J43,Staff!$L43),IF(BX$4&gt;Staff!$I43,MIN(Staff!$L43,BW47+Staff!$J43),0)),IF(Staff!$K43="Quarterly",IF(BX$4=Staff!$I43,MIN(Staff!$J43,Staff!$L43),IF(BX$4&gt;Staff!$I43,IFERROR(MIN(Staff!$L43,IF(ISNUMBER(BU47),BU47,0)+Staff!$J43),Staff!$J43),0)),IF(Staff!$K43="Annually",IF(BX$4=Staff!$I43,MIN(Staff!$J43,Staff!$L43),IF(BX$4&gt;Staff!$I43,IFERROR(MIN(Staff!$L43,BL47+Staff!$J43),MIN(Staff!$J43,Staff!$L43)),0))))))</f>
        <v>0</v>
      </c>
      <c r="BY47" s="567">
        <f>IF(Staff!$K43="Never",IF(BY$4&gt;=Staff!$I43,MIN(Staff!$J43,Staff!$L43),0),IF(Staff!$K43="Monthly",IF(BY$4=Staff!$I43,MIN(Staff!$J43,Staff!$L43),IF(BY$4&gt;Staff!$I43,MIN(Staff!$L43,BX47+Staff!$J43),0)),IF(Staff!$K43="Quarterly",IF(BY$4=Staff!$I43,MIN(Staff!$J43,Staff!$L43),IF(BY$4&gt;Staff!$I43,IFERROR(MIN(Staff!$L43,IF(ISNUMBER(BV47),BV47,0)+Staff!$J43),Staff!$J43),0)),IF(Staff!$K43="Annually",IF(BY$4=Staff!$I43,MIN(Staff!$J43,Staff!$L43),IF(BY$4&gt;Staff!$I43,IFERROR(MIN(Staff!$L43,BM47+Staff!$J43),MIN(Staff!$J43,Staff!$L43)),0))))))</f>
        <v>0</v>
      </c>
      <c r="BZ47" s="567">
        <f>IF(Staff!$K43="Never",IF(BZ$4&gt;=Staff!$I43,MIN(Staff!$J43,Staff!$L43),0),IF(Staff!$K43="Monthly",IF(BZ$4=Staff!$I43,MIN(Staff!$J43,Staff!$L43),IF(BZ$4&gt;Staff!$I43,MIN(Staff!$L43,BY47+Staff!$J43),0)),IF(Staff!$K43="Quarterly",IF(BZ$4=Staff!$I43,MIN(Staff!$J43,Staff!$L43),IF(BZ$4&gt;Staff!$I43,IFERROR(MIN(Staff!$L43,IF(ISNUMBER(BW47),BW47,0)+Staff!$J43),Staff!$J43),0)),IF(Staff!$K43="Annually",IF(BZ$4=Staff!$I43,MIN(Staff!$J43,Staff!$L43),IF(BZ$4&gt;Staff!$I43,IFERROR(MIN(Staff!$L43,BN47+Staff!$J43),MIN(Staff!$J43,Staff!$L43)),0))))))</f>
        <v>0</v>
      </c>
      <c r="CA47" s="567">
        <f>IF(Staff!$K43="Never",IF(CA$4&gt;=Staff!$I43,MIN(Staff!$J43,Staff!$L43),0),IF(Staff!$K43="Monthly",IF(CA$4=Staff!$I43,MIN(Staff!$J43,Staff!$L43),IF(CA$4&gt;Staff!$I43,MIN(Staff!$L43,BZ47+Staff!$J43),0)),IF(Staff!$K43="Quarterly",IF(CA$4=Staff!$I43,MIN(Staff!$J43,Staff!$L43),IF(CA$4&gt;Staff!$I43,IFERROR(MIN(Staff!$L43,IF(ISNUMBER(BX47),BX47,0)+Staff!$J43),Staff!$J43),0)),IF(Staff!$K43="Annually",IF(CA$4=Staff!$I43,MIN(Staff!$J43,Staff!$L43),IF(CA$4&gt;Staff!$I43,IFERROR(MIN(Staff!$L43,BO47+Staff!$J43),MIN(Staff!$J43,Staff!$L43)),0))))))</f>
        <v>0</v>
      </c>
      <c r="CB47" s="567">
        <f>IF(Staff!$K43="Never",IF(CB$4&gt;=Staff!$I43,MIN(Staff!$J43,Staff!$L43),0),IF(Staff!$K43="Monthly",IF(CB$4=Staff!$I43,MIN(Staff!$J43,Staff!$L43),IF(CB$4&gt;Staff!$I43,MIN(Staff!$L43,CA47+Staff!$J43),0)),IF(Staff!$K43="Quarterly",IF(CB$4=Staff!$I43,MIN(Staff!$J43,Staff!$L43),IF(CB$4&gt;Staff!$I43,IFERROR(MIN(Staff!$L43,IF(ISNUMBER(BY47),BY47,0)+Staff!$J43),Staff!$J43),0)),IF(Staff!$K43="Annually",IF(CB$4=Staff!$I43,MIN(Staff!$J43,Staff!$L43),IF(CB$4&gt;Staff!$I43,IFERROR(MIN(Staff!$L43,BP47+Staff!$J43),MIN(Staff!$J43,Staff!$L43)),0))))))</f>
        <v>0</v>
      </c>
      <c r="CC47" s="567">
        <f>IF(Staff!$K43="Never",IF(CC$4&gt;=Staff!$I43,MIN(Staff!$J43,Staff!$L43),0),IF(Staff!$K43="Monthly",IF(CC$4=Staff!$I43,MIN(Staff!$J43,Staff!$L43),IF(CC$4&gt;Staff!$I43,MIN(Staff!$L43,CB47+Staff!$J43),0)),IF(Staff!$K43="Quarterly",IF(CC$4=Staff!$I43,MIN(Staff!$J43,Staff!$L43),IF(CC$4&gt;Staff!$I43,IFERROR(MIN(Staff!$L43,IF(ISNUMBER(BZ47),BZ47,0)+Staff!$J43),Staff!$J43),0)),IF(Staff!$K43="Annually",IF(CC$4=Staff!$I43,MIN(Staff!$J43,Staff!$L43),IF(CC$4&gt;Staff!$I43,IFERROR(MIN(Staff!$L43,BQ47+Staff!$J43),MIN(Staff!$J43,Staff!$L43)),0))))))</f>
        <v>0</v>
      </c>
      <c r="CD47" s="567">
        <f>IF(Staff!$K43="Never",IF(CD$4&gt;=Staff!$I43,MIN(Staff!$J43,Staff!$L43),0),IF(Staff!$K43="Monthly",IF(CD$4=Staff!$I43,MIN(Staff!$J43,Staff!$L43),IF(CD$4&gt;Staff!$I43,MIN(Staff!$L43,CC47+Staff!$J43),0)),IF(Staff!$K43="Quarterly",IF(CD$4=Staff!$I43,MIN(Staff!$J43,Staff!$L43),IF(CD$4&gt;Staff!$I43,IFERROR(MIN(Staff!$L43,IF(ISNUMBER(CA47),CA47,0)+Staff!$J43),Staff!$J43),0)),IF(Staff!$K43="Annually",IF(CD$4=Staff!$I43,MIN(Staff!$J43,Staff!$L43),IF(CD$4&gt;Staff!$I43,IFERROR(MIN(Staff!$L43,BR47+Staff!$J43),MIN(Staff!$J43,Staff!$L43)),0))))))</f>
        <v>0</v>
      </c>
      <c r="CE47" s="567">
        <f>IF(Staff!$K43="Never",IF(CE$4&gt;=Staff!$I43,MIN(Staff!$J43,Staff!$L43),0),IF(Staff!$K43="Monthly",IF(CE$4=Staff!$I43,MIN(Staff!$J43,Staff!$L43),IF(CE$4&gt;Staff!$I43,MIN(Staff!$L43,CD47+Staff!$J43),0)),IF(Staff!$K43="Quarterly",IF(CE$4=Staff!$I43,MIN(Staff!$J43,Staff!$L43),IF(CE$4&gt;Staff!$I43,IFERROR(MIN(Staff!$L43,IF(ISNUMBER(CB47),CB47,0)+Staff!$J43),Staff!$J43),0)),IF(Staff!$K43="Annually",IF(CE$4=Staff!$I43,MIN(Staff!$J43,Staff!$L43),IF(CE$4&gt;Staff!$I43,IFERROR(MIN(Staff!$L43,BS47+Staff!$J43),MIN(Staff!$J43,Staff!$L43)),0))))))</f>
        <v>0</v>
      </c>
      <c r="CF47" s="567">
        <f>IF(Staff!$K43="Never",IF(CF$4&gt;=Staff!$I43,MIN(Staff!$J43,Staff!$L43),0),IF(Staff!$K43="Monthly",IF(CF$4=Staff!$I43,MIN(Staff!$J43,Staff!$L43),IF(CF$4&gt;Staff!$I43,MIN(Staff!$L43,CE47+Staff!$J43),0)),IF(Staff!$K43="Quarterly",IF(CF$4=Staff!$I43,MIN(Staff!$J43,Staff!$L43),IF(CF$4&gt;Staff!$I43,IFERROR(MIN(Staff!$L43,IF(ISNUMBER(CC47),CC47,0)+Staff!$J43),Staff!$J43),0)),IF(Staff!$K43="Annually",IF(CF$4=Staff!$I43,MIN(Staff!$J43,Staff!$L43),IF(CF$4&gt;Staff!$I43,IFERROR(MIN(Staff!$L43,BT47+Staff!$J43),MIN(Staff!$J43,Staff!$L43)),0))))))</f>
        <v>0</v>
      </c>
      <c r="CG47" s="567">
        <f>IF(Staff!$K43="Never",IF(CG$4&gt;=Staff!$I43,MIN(Staff!$J43,Staff!$L43),0),IF(Staff!$K43="Monthly",IF(CG$4=Staff!$I43,MIN(Staff!$J43,Staff!$L43),IF(CG$4&gt;Staff!$I43,MIN(Staff!$L43,CF47+Staff!$J43),0)),IF(Staff!$K43="Quarterly",IF(CG$4=Staff!$I43,MIN(Staff!$J43,Staff!$L43),IF(CG$4&gt;Staff!$I43,IFERROR(MIN(Staff!$L43,IF(ISNUMBER(CD47),CD47,0)+Staff!$J43),Staff!$J43),0)),IF(Staff!$K43="Annually",IF(CG$4=Staff!$I43,MIN(Staff!$J43,Staff!$L43),IF(CG$4&gt;Staff!$I43,IFERROR(MIN(Staff!$L43,BU47+Staff!$J43),MIN(Staff!$J43,Staff!$L43)),0))))))</f>
        <v>0</v>
      </c>
      <c r="CH47" s="567">
        <f>IF(Staff!$K43="Never",IF(CH$4&gt;=Staff!$I43,MIN(Staff!$J43,Staff!$L43),0),IF(Staff!$K43="Monthly",IF(CH$4=Staff!$I43,MIN(Staff!$J43,Staff!$L43),IF(CH$4&gt;Staff!$I43,MIN(Staff!$L43,CG47+Staff!$J43),0)),IF(Staff!$K43="Quarterly",IF(CH$4=Staff!$I43,MIN(Staff!$J43,Staff!$L43),IF(CH$4&gt;Staff!$I43,IFERROR(MIN(Staff!$L43,IF(ISNUMBER(CE47),CE47,0)+Staff!$J43),Staff!$J43),0)),IF(Staff!$K43="Annually",IF(CH$4=Staff!$I43,MIN(Staff!$J43,Staff!$L43),IF(CH$4&gt;Staff!$I43,IFERROR(MIN(Staff!$L43,BV47+Staff!$J43),MIN(Staff!$J43,Staff!$L43)),0))))))</f>
        <v>0</v>
      </c>
      <c r="CI47" s="567">
        <f>IF(Staff!$K43="Never",IF(CI$4&gt;=Staff!$I43,MIN(Staff!$J43,Staff!$L43),0),IF(Staff!$K43="Monthly",IF(CI$4=Staff!$I43,MIN(Staff!$J43,Staff!$L43),IF(CI$4&gt;Staff!$I43,MIN(Staff!$L43,CH47+Staff!$J43),0)),IF(Staff!$K43="Quarterly",IF(CI$4=Staff!$I43,MIN(Staff!$J43,Staff!$L43),IF(CI$4&gt;Staff!$I43,IFERROR(MIN(Staff!$L43,IF(ISNUMBER(CF47),CF47,0)+Staff!$J43),Staff!$J43),0)),IF(Staff!$K43="Annually",IF(CI$4=Staff!$I43,MIN(Staff!$J43,Staff!$L43),IF(CI$4&gt;Staff!$I43,IFERROR(MIN(Staff!$L43,BW47+Staff!$J43),MIN(Staff!$J43,Staff!$L43)),0))))))</f>
        <v>0</v>
      </c>
    </row>
    <row r="48" spans="1:87" ht="15.75" hidden="1" customHeight="1" outlineLevel="1">
      <c r="A48" s="875" t="str">
        <f>Staff!A44</f>
        <v>Senior Sales</v>
      </c>
      <c r="B48" s="876"/>
      <c r="C48" s="719" t="s">
        <v>289</v>
      </c>
      <c r="D48" s="567">
        <f>IF(Staff!$K44="Never",IF(D$4&gt;=Staff!$I44,MIN(Staff!$J44,Staff!$L44),0),IF(Staff!$K44="Monthly",IF(D$4=Staff!$I44,MIN(Staff!$J44,Staff!$L44),IF(D$4&gt;Staff!$I44,MIN(Staff!$L44,C48+Staff!$J44),0)),IF(Staff!$K44="Quarterly",IF(D$4=Staff!$I44,MIN(Staff!$J44,Staff!$L44),IF(D$4&gt;Staff!$I44,IFERROR(MIN(Staff!$L44,IF(ISNUMBER(A48),A48,0)+Staff!$J44),Staff!$J44),0)),IF(Staff!$K44="Annually",IF(D$4=Staff!$I44,MIN(Staff!$J44,Staff!$L44),IF(D$4&gt;Staff!$I44,IFERROR(MIN(Staff!$L44,#REF!+Staff!$J44),MIN(Staff!$J44,Staff!$L44)),0))))))</f>
        <v>0</v>
      </c>
      <c r="E48" s="567">
        <f>IF(Staff!$K44="Never",IF(E$4&gt;=Staff!$I44,MIN(Staff!$J44,Staff!$L44),0),IF(Staff!$K44="Monthly",IF(E$4=Staff!$I44,MIN(Staff!$J44,Staff!$L44),IF(E$4&gt;Staff!$I44,MIN(Staff!$L44,D48+Staff!$J44),0)),IF(Staff!$K44="Quarterly",IF(E$4=Staff!$I44,MIN(Staff!$J44,Staff!$L44),IF(E$4&gt;Staff!$I44,IFERROR(MIN(Staff!$L44,IF(ISNUMBER(B48),B48,0)+Staff!$J44),Staff!$J44),0)),IF(Staff!$K44="Annually",IF(E$4=Staff!$I44,MIN(Staff!$J44,Staff!$L44),IF(E$4&gt;Staff!$I44,IFERROR(MIN(Staff!$L44,#REF!+Staff!$J44),MIN(Staff!$J44,Staff!$L44)),0))))))</f>
        <v>0</v>
      </c>
      <c r="F48" s="567">
        <f>IF(Staff!$K44="Never",IF(F$4&gt;=Staff!$I44,MIN(Staff!$J44,Staff!$L44),0),IF(Staff!$K44="Monthly",IF(F$4=Staff!$I44,MIN(Staff!$J44,Staff!$L44),IF(F$4&gt;Staff!$I44,MIN(Staff!$L44,E48+Staff!$J44),0)),IF(Staff!$K44="Quarterly",IF(F$4=Staff!$I44,MIN(Staff!$J44,Staff!$L44),IF(F$4&gt;Staff!$I44,IFERROR(MIN(Staff!$L44,IF(ISNUMBER(C48),C48,0)+Staff!$J44),Staff!$J44),0)),IF(Staff!$K44="Annually",IF(F$4=Staff!$I44,MIN(Staff!$J44,Staff!$L44),IF(F$4&gt;Staff!$I44,IFERROR(MIN(Staff!$L44,#REF!+Staff!$J44),MIN(Staff!$J44,Staff!$L44)),0))))))</f>
        <v>0</v>
      </c>
      <c r="G48" s="567">
        <f>IF(Staff!$K44="Never",IF(G$4&gt;=Staff!$I44,MIN(Staff!$J44,Staff!$L44),0),IF(Staff!$K44="Monthly",IF(G$4=Staff!$I44,MIN(Staff!$J44,Staff!$L44),IF(G$4&gt;Staff!$I44,MIN(Staff!$L44,F48+Staff!$J44),0)),IF(Staff!$K44="Quarterly",IF(G$4=Staff!$I44,MIN(Staff!$J44,Staff!$L44),IF(G$4&gt;Staff!$I44,IFERROR(MIN(Staff!$L44,IF(ISNUMBER(D48),D48,0)+Staff!$J44),Staff!$J44),0)),IF(Staff!$K44="Annually",IF(G$4=Staff!$I44,MIN(Staff!$J44,Staff!$L44),IF(G$4&gt;Staff!$I44,IFERROR(MIN(Staff!$L44,#REF!+Staff!$J44),MIN(Staff!$J44,Staff!$L44)),0))))))</f>
        <v>0</v>
      </c>
      <c r="H48" s="567">
        <f>IF(Staff!$K44="Never",IF(H$4&gt;=Staff!$I44,MIN(Staff!$J44,Staff!$L44),0),IF(Staff!$K44="Monthly",IF(H$4=Staff!$I44,MIN(Staff!$J44,Staff!$L44),IF(H$4&gt;Staff!$I44,MIN(Staff!$L44,G48+Staff!$J44),0)),IF(Staff!$K44="Quarterly",IF(H$4=Staff!$I44,MIN(Staff!$J44,Staff!$L44),IF(H$4&gt;Staff!$I44,IFERROR(MIN(Staff!$L44,IF(ISNUMBER(E48),E48,0)+Staff!$J44),Staff!$J44),0)),IF(Staff!$K44="Annually",IF(H$4=Staff!$I44,MIN(Staff!$J44,Staff!$L44),IF(H$4&gt;Staff!$I44,IFERROR(MIN(Staff!$L44,#REF!+Staff!$J44),MIN(Staff!$J44,Staff!$L44)),0))))))</f>
        <v>0</v>
      </c>
      <c r="I48" s="567">
        <f>IF(Staff!$K44="Never",IF(I$4&gt;=Staff!$I44,MIN(Staff!$J44,Staff!$L44),0),IF(Staff!$K44="Monthly",IF(I$4=Staff!$I44,MIN(Staff!$J44,Staff!$L44),IF(I$4&gt;Staff!$I44,MIN(Staff!$L44,H48+Staff!$J44),0)),IF(Staff!$K44="Quarterly",IF(I$4=Staff!$I44,MIN(Staff!$J44,Staff!$L44),IF(I$4&gt;Staff!$I44,IFERROR(MIN(Staff!$L44,IF(ISNUMBER(F48),F48,0)+Staff!$J44),Staff!$J44),0)),IF(Staff!$K44="Annually",IF(I$4=Staff!$I44,MIN(Staff!$J44,Staff!$L44),IF(I$4&gt;Staff!$I44,IFERROR(MIN(Staff!$L44,#REF!+Staff!$J44),MIN(Staff!$J44,Staff!$L44)),0))))))</f>
        <v>0</v>
      </c>
      <c r="J48" s="567">
        <f>IF(Staff!$K44="Never",IF(J$4&gt;=Staff!$I44,MIN(Staff!$J44,Staff!$L44),0),IF(Staff!$K44="Monthly",IF(J$4=Staff!$I44,MIN(Staff!$J44,Staff!$L44),IF(J$4&gt;Staff!$I44,MIN(Staff!$L44,I48+Staff!$J44),0)),IF(Staff!$K44="Quarterly",IF(J$4=Staff!$I44,MIN(Staff!$J44,Staff!$L44),IF(J$4&gt;Staff!$I44,IFERROR(MIN(Staff!$L44,IF(ISNUMBER(G48),G48,0)+Staff!$J44),Staff!$J44),0)),IF(Staff!$K44="Annually",IF(J$4=Staff!$I44,MIN(Staff!$J44,Staff!$L44),IF(J$4&gt;Staff!$I44,IFERROR(MIN(Staff!$L44,#REF!+Staff!$J44),MIN(Staff!$J44,Staff!$L44)),0))))))</f>
        <v>0</v>
      </c>
      <c r="K48" s="567">
        <f>IF(Staff!$K44="Never",IF(K$4&gt;=Staff!$I44,MIN(Staff!$J44,Staff!$L44),0),IF(Staff!$K44="Monthly",IF(K$4=Staff!$I44,MIN(Staff!$J44,Staff!$L44),IF(K$4&gt;Staff!$I44,MIN(Staff!$L44,J48+Staff!$J44),0)),IF(Staff!$K44="Quarterly",IF(K$4=Staff!$I44,MIN(Staff!$J44,Staff!$L44),IF(K$4&gt;Staff!$I44,IFERROR(MIN(Staff!$L44,IF(ISNUMBER(H48),H48,0)+Staff!$J44),Staff!$J44),0)),IF(Staff!$K44="Annually",IF(K$4=Staff!$I44,MIN(Staff!$J44,Staff!$L44),IF(K$4&gt;Staff!$I44,IFERROR(MIN(Staff!$L44,#REF!+Staff!$J44),MIN(Staff!$J44,Staff!$L44)),0))))))</f>
        <v>0</v>
      </c>
      <c r="L48" s="567">
        <f>IF(Staff!$K44="Never",IF(L$4&gt;=Staff!$I44,MIN(Staff!$J44,Staff!$L44),0),IF(Staff!$K44="Monthly",IF(L$4=Staff!$I44,MIN(Staff!$J44,Staff!$L44),IF(L$4&gt;Staff!$I44,MIN(Staff!$L44,K48+Staff!$J44),0)),IF(Staff!$K44="Quarterly",IF(L$4=Staff!$I44,MIN(Staff!$J44,Staff!$L44),IF(L$4&gt;Staff!$I44,IFERROR(MIN(Staff!$L44,IF(ISNUMBER(I48),I48,0)+Staff!$J44),Staff!$J44),0)),IF(Staff!$K44="Annually",IF(L$4=Staff!$I44,MIN(Staff!$J44,Staff!$L44),IF(L$4&gt;Staff!$I44,IFERROR(MIN(Staff!$L44,#REF!+Staff!$J44),MIN(Staff!$J44,Staff!$L44)),0))))))</f>
        <v>0</v>
      </c>
      <c r="M48" s="567">
        <f>IF(Staff!$K44="Never",IF(M$4&gt;=Staff!$I44,MIN(Staff!$J44,Staff!$L44),0),IF(Staff!$K44="Monthly",IF(M$4=Staff!$I44,MIN(Staff!$J44,Staff!$L44),IF(M$4&gt;Staff!$I44,MIN(Staff!$L44,L48+Staff!$J44),0)),IF(Staff!$K44="Quarterly",IF(M$4=Staff!$I44,MIN(Staff!$J44,Staff!$L44),IF(M$4&gt;Staff!$I44,IFERROR(MIN(Staff!$L44,IF(ISNUMBER(J48),J48,0)+Staff!$J44),Staff!$J44),0)),IF(Staff!$K44="Annually",IF(M$4=Staff!$I44,MIN(Staff!$J44,Staff!$L44),IF(M$4&gt;Staff!$I44,IFERROR(MIN(Staff!$L44,A48+Staff!$J44),MIN(Staff!$J44,Staff!$L44)),0))))))</f>
        <v>0</v>
      </c>
      <c r="N48" s="567">
        <f>IF(Staff!$K44="Never",IF(N$4&gt;=Staff!$I44,MIN(Staff!$J44,Staff!$L44),0),IF(Staff!$K44="Monthly",IF(N$4=Staff!$I44,MIN(Staff!$J44,Staff!$L44),IF(N$4&gt;Staff!$I44,MIN(Staff!$L44,M48+Staff!$J44),0)),IF(Staff!$K44="Quarterly",IF(N$4=Staff!$I44,MIN(Staff!$J44,Staff!$L44),IF(N$4&gt;Staff!$I44,IFERROR(MIN(Staff!$L44,IF(ISNUMBER(K48),K48,0)+Staff!$J44),Staff!$J44),0)),IF(Staff!$K44="Annually",IF(N$4=Staff!$I44,MIN(Staff!$J44,Staff!$L44),IF(N$4&gt;Staff!$I44,IFERROR(MIN(Staff!$L44,B48+Staff!$J44),MIN(Staff!$J44,Staff!$L44)),0))))))</f>
        <v>0</v>
      </c>
      <c r="O48" s="567">
        <f>IF(Staff!$K44="Never",IF(O$4&gt;=Staff!$I44,MIN(Staff!$J44,Staff!$L44),0),IF(Staff!$K44="Monthly",IF(O$4=Staff!$I44,MIN(Staff!$J44,Staff!$L44),IF(O$4&gt;Staff!$I44,MIN(Staff!$L44,N48+Staff!$J44),0)),IF(Staff!$K44="Quarterly",IF(O$4=Staff!$I44,MIN(Staff!$J44,Staff!$L44),IF(O$4&gt;Staff!$I44,IFERROR(MIN(Staff!$L44,IF(ISNUMBER(L48),L48,0)+Staff!$J44),Staff!$J44),0)),IF(Staff!$K44="Annually",IF(O$4=Staff!$I44,MIN(Staff!$J44,Staff!$L44),IF(O$4&gt;Staff!$I44,IFERROR(MIN(Staff!$L44,C48+Staff!$J44),MIN(Staff!$J44,Staff!$L44)),0))))))</f>
        <v>0</v>
      </c>
      <c r="P48" s="567">
        <f>IF(Staff!$K44="Never",IF(P$4&gt;=Staff!$I44,MIN(Staff!$J44,Staff!$L44),0),IF(Staff!$K44="Monthly",IF(P$4=Staff!$I44,MIN(Staff!$J44,Staff!$L44),IF(P$4&gt;Staff!$I44,MIN(Staff!$L44,O48+Staff!$J44),0)),IF(Staff!$K44="Quarterly",IF(P$4=Staff!$I44,MIN(Staff!$J44,Staff!$L44),IF(P$4&gt;Staff!$I44,IFERROR(MIN(Staff!$L44,IF(ISNUMBER(M48),M48,0)+Staff!$J44),Staff!$J44),0)),IF(Staff!$K44="Annually",IF(P$4=Staff!$I44,MIN(Staff!$J44,Staff!$L44),IF(P$4&gt;Staff!$I44,IFERROR(MIN(Staff!$L44,D48+Staff!$J44),MIN(Staff!$J44,Staff!$L44)),0))))))</f>
        <v>0</v>
      </c>
      <c r="Q48" s="567">
        <f>IF(Staff!$K44="Never",IF(Q$4&gt;=Staff!$I44,MIN(Staff!$J44,Staff!$L44),0),IF(Staff!$K44="Monthly",IF(Q$4=Staff!$I44,MIN(Staff!$J44,Staff!$L44),IF(Q$4&gt;Staff!$I44,MIN(Staff!$L44,P48+Staff!$J44),0)),IF(Staff!$K44="Quarterly",IF(Q$4=Staff!$I44,MIN(Staff!$J44,Staff!$L44),IF(Q$4&gt;Staff!$I44,IFERROR(MIN(Staff!$L44,IF(ISNUMBER(N48),N48,0)+Staff!$J44),Staff!$J44),0)),IF(Staff!$K44="Annually",IF(Q$4=Staff!$I44,MIN(Staff!$J44,Staff!$L44),IF(Q$4&gt;Staff!$I44,IFERROR(MIN(Staff!$L44,E48+Staff!$J44),MIN(Staff!$J44,Staff!$L44)),0))))))</f>
        <v>0</v>
      </c>
      <c r="R48" s="567">
        <f>IF(Staff!$K44="Never",IF(R$4&gt;=Staff!$I44,MIN(Staff!$J44,Staff!$L44),0),IF(Staff!$K44="Monthly",IF(R$4=Staff!$I44,MIN(Staff!$J44,Staff!$L44),IF(R$4&gt;Staff!$I44,MIN(Staff!$L44,Q48+Staff!$J44),0)),IF(Staff!$K44="Quarterly",IF(R$4=Staff!$I44,MIN(Staff!$J44,Staff!$L44),IF(R$4&gt;Staff!$I44,IFERROR(MIN(Staff!$L44,IF(ISNUMBER(O48),O48,0)+Staff!$J44),Staff!$J44),0)),IF(Staff!$K44="Annually",IF(R$4=Staff!$I44,MIN(Staff!$J44,Staff!$L44),IF(R$4&gt;Staff!$I44,IFERROR(MIN(Staff!$L44,F48+Staff!$J44),MIN(Staff!$J44,Staff!$L44)),0))))))</f>
        <v>0</v>
      </c>
      <c r="S48" s="567">
        <f>IF(Staff!$K44="Never",IF(S$4&gt;=Staff!$I44,MIN(Staff!$J44,Staff!$L44),0),IF(Staff!$K44="Monthly",IF(S$4=Staff!$I44,MIN(Staff!$J44,Staff!$L44),IF(S$4&gt;Staff!$I44,MIN(Staff!$L44,R48+Staff!$J44),0)),IF(Staff!$K44="Quarterly",IF(S$4=Staff!$I44,MIN(Staff!$J44,Staff!$L44),IF(S$4&gt;Staff!$I44,IFERROR(MIN(Staff!$L44,IF(ISNUMBER(P48),P48,0)+Staff!$J44),Staff!$J44),0)),IF(Staff!$K44="Annually",IF(S$4=Staff!$I44,MIN(Staff!$J44,Staff!$L44),IF(S$4&gt;Staff!$I44,IFERROR(MIN(Staff!$L44,G48+Staff!$J44),MIN(Staff!$J44,Staff!$L44)),0))))))</f>
        <v>0</v>
      </c>
      <c r="T48" s="567">
        <f>IF(Staff!$K44="Never",IF(T$4&gt;=Staff!$I44,MIN(Staff!$J44,Staff!$L44),0),IF(Staff!$K44="Monthly",IF(T$4=Staff!$I44,MIN(Staff!$J44,Staff!$L44),IF(T$4&gt;Staff!$I44,MIN(Staff!$L44,S48+Staff!$J44),0)),IF(Staff!$K44="Quarterly",IF(T$4=Staff!$I44,MIN(Staff!$J44,Staff!$L44),IF(T$4&gt;Staff!$I44,IFERROR(MIN(Staff!$L44,IF(ISNUMBER(Q48),Q48,0)+Staff!$J44),Staff!$J44),0)),IF(Staff!$K44="Annually",IF(T$4=Staff!$I44,MIN(Staff!$J44,Staff!$L44),IF(T$4&gt;Staff!$I44,IFERROR(MIN(Staff!$L44,H48+Staff!$J44),MIN(Staff!$J44,Staff!$L44)),0))))))</f>
        <v>0</v>
      </c>
      <c r="U48" s="567">
        <f>IF(Staff!$K44="Never",IF(U$4&gt;=Staff!$I44,MIN(Staff!$J44,Staff!$L44),0),IF(Staff!$K44="Monthly",IF(U$4=Staff!$I44,MIN(Staff!$J44,Staff!$L44),IF(U$4&gt;Staff!$I44,MIN(Staff!$L44,T48+Staff!$J44),0)),IF(Staff!$K44="Quarterly",IF(U$4=Staff!$I44,MIN(Staff!$J44,Staff!$L44),IF(U$4&gt;Staff!$I44,IFERROR(MIN(Staff!$L44,IF(ISNUMBER(R48),R48,0)+Staff!$J44),Staff!$J44),0)),IF(Staff!$K44="Annually",IF(U$4=Staff!$I44,MIN(Staff!$J44,Staff!$L44),IF(U$4&gt;Staff!$I44,IFERROR(MIN(Staff!$L44,I48+Staff!$J44),MIN(Staff!$J44,Staff!$L44)),0))))))</f>
        <v>0</v>
      </c>
      <c r="V48" s="567">
        <f>IF(Staff!$K44="Never",IF(V$4&gt;=Staff!$I44,MIN(Staff!$J44,Staff!$L44),0),IF(Staff!$K44="Monthly",IF(V$4=Staff!$I44,MIN(Staff!$J44,Staff!$L44),IF(V$4&gt;Staff!$I44,MIN(Staff!$L44,U48+Staff!$J44),0)),IF(Staff!$K44="Quarterly",IF(V$4=Staff!$I44,MIN(Staff!$J44,Staff!$L44),IF(V$4&gt;Staff!$I44,IFERROR(MIN(Staff!$L44,IF(ISNUMBER(S48),S48,0)+Staff!$J44),Staff!$J44),0)),IF(Staff!$K44="Annually",IF(V$4=Staff!$I44,MIN(Staff!$J44,Staff!$L44),IF(V$4&gt;Staff!$I44,IFERROR(MIN(Staff!$L44,J48+Staff!$J44),MIN(Staff!$J44,Staff!$L44)),0))))))</f>
        <v>0</v>
      </c>
      <c r="W48" s="567">
        <f>IF(Staff!$K44="Never",IF(W$4&gt;=Staff!$I44,MIN(Staff!$J44,Staff!$L44),0),IF(Staff!$K44="Monthly",IF(W$4=Staff!$I44,MIN(Staff!$J44,Staff!$L44),IF(W$4&gt;Staff!$I44,MIN(Staff!$L44,V48+Staff!$J44),0)),IF(Staff!$K44="Quarterly",IF(W$4=Staff!$I44,MIN(Staff!$J44,Staff!$L44),IF(W$4&gt;Staff!$I44,IFERROR(MIN(Staff!$L44,IF(ISNUMBER(T48),T48,0)+Staff!$J44),Staff!$J44),0)),IF(Staff!$K44="Annually",IF(W$4=Staff!$I44,MIN(Staff!$J44,Staff!$L44),IF(W$4&gt;Staff!$I44,IFERROR(MIN(Staff!$L44,K48+Staff!$J44),MIN(Staff!$J44,Staff!$L44)),0))))))</f>
        <v>0</v>
      </c>
      <c r="X48" s="567">
        <f>IF(Staff!$K44="Never",IF(X$4&gt;=Staff!$I44,MIN(Staff!$J44,Staff!$L44),0),IF(Staff!$K44="Monthly",IF(X$4=Staff!$I44,MIN(Staff!$J44,Staff!$L44),IF(X$4&gt;Staff!$I44,MIN(Staff!$L44,W48+Staff!$J44),0)),IF(Staff!$K44="Quarterly",IF(X$4=Staff!$I44,MIN(Staff!$J44,Staff!$L44),IF(X$4&gt;Staff!$I44,IFERROR(MIN(Staff!$L44,IF(ISNUMBER(U48),U48,0)+Staff!$J44),Staff!$J44),0)),IF(Staff!$K44="Annually",IF(X$4=Staff!$I44,MIN(Staff!$J44,Staff!$L44),IF(X$4&gt;Staff!$I44,IFERROR(MIN(Staff!$L44,L48+Staff!$J44),MIN(Staff!$J44,Staff!$L44)),0))))))</f>
        <v>0</v>
      </c>
      <c r="Y48" s="567">
        <f>IF(Staff!$K44="Never",IF(Y$4&gt;=Staff!$I44,MIN(Staff!$J44,Staff!$L44),0),IF(Staff!$K44="Monthly",IF(Y$4=Staff!$I44,MIN(Staff!$J44,Staff!$L44),IF(Y$4&gt;Staff!$I44,MIN(Staff!$L44,X48+Staff!$J44),0)),IF(Staff!$K44="Quarterly",IF(Y$4=Staff!$I44,MIN(Staff!$J44,Staff!$L44),IF(Y$4&gt;Staff!$I44,IFERROR(MIN(Staff!$L44,IF(ISNUMBER(V48),V48,0)+Staff!$J44),Staff!$J44),0)),IF(Staff!$K44="Annually",IF(Y$4=Staff!$I44,MIN(Staff!$J44,Staff!$L44),IF(Y$4&gt;Staff!$I44,IFERROR(MIN(Staff!$L44,M48+Staff!$J44),MIN(Staff!$J44,Staff!$L44)),0))))))</f>
        <v>0</v>
      </c>
      <c r="Z48" s="567">
        <f>IF(Staff!$K44="Never",IF(Z$4&gt;=Staff!$I44,MIN(Staff!$J44,Staff!$L44),0),IF(Staff!$K44="Monthly",IF(Z$4=Staff!$I44,MIN(Staff!$J44,Staff!$L44),IF(Z$4&gt;Staff!$I44,MIN(Staff!$L44,Y48+Staff!$J44),0)),IF(Staff!$K44="Quarterly",IF(Z$4=Staff!$I44,MIN(Staff!$J44,Staff!$L44),IF(Z$4&gt;Staff!$I44,IFERROR(MIN(Staff!$L44,IF(ISNUMBER(W48),W48,0)+Staff!$J44),Staff!$J44),0)),IF(Staff!$K44="Annually",IF(Z$4=Staff!$I44,MIN(Staff!$J44,Staff!$L44),IF(Z$4&gt;Staff!$I44,IFERROR(MIN(Staff!$L44,N48+Staff!$J44),MIN(Staff!$J44,Staff!$L44)),0))))))</f>
        <v>0</v>
      </c>
      <c r="AA48" s="567">
        <f>IF(Staff!$K44="Never",IF(AA$4&gt;=Staff!$I44,MIN(Staff!$J44,Staff!$L44),0),IF(Staff!$K44="Monthly",IF(AA$4=Staff!$I44,MIN(Staff!$J44,Staff!$L44),IF(AA$4&gt;Staff!$I44,MIN(Staff!$L44,Z48+Staff!$J44),0)),IF(Staff!$K44="Quarterly",IF(AA$4=Staff!$I44,MIN(Staff!$J44,Staff!$L44),IF(AA$4&gt;Staff!$I44,IFERROR(MIN(Staff!$L44,IF(ISNUMBER(X48),X48,0)+Staff!$J44),Staff!$J44),0)),IF(Staff!$K44="Annually",IF(AA$4=Staff!$I44,MIN(Staff!$J44,Staff!$L44),IF(AA$4&gt;Staff!$I44,IFERROR(MIN(Staff!$L44,O48+Staff!$J44),MIN(Staff!$J44,Staff!$L44)),0))))))</f>
        <v>0</v>
      </c>
      <c r="AB48" s="567">
        <f>IF(Staff!$K44="Never",IF(AB$4&gt;=Staff!$I44,MIN(Staff!$J44,Staff!$L44),0),IF(Staff!$K44="Monthly",IF(AB$4=Staff!$I44,MIN(Staff!$J44,Staff!$L44),IF(AB$4&gt;Staff!$I44,MIN(Staff!$L44,AA48+Staff!$J44),0)),IF(Staff!$K44="Quarterly",IF(AB$4=Staff!$I44,MIN(Staff!$J44,Staff!$L44),IF(AB$4&gt;Staff!$I44,IFERROR(MIN(Staff!$L44,IF(ISNUMBER(Y48),Y48,0)+Staff!$J44),Staff!$J44),0)),IF(Staff!$K44="Annually",IF(AB$4=Staff!$I44,MIN(Staff!$J44,Staff!$L44),IF(AB$4&gt;Staff!$I44,IFERROR(MIN(Staff!$L44,P48+Staff!$J44),MIN(Staff!$J44,Staff!$L44)),0))))))</f>
        <v>0</v>
      </c>
      <c r="AC48" s="567">
        <f>IF(Staff!$K44="Never",IF(AC$4&gt;=Staff!$I44,MIN(Staff!$J44,Staff!$L44),0),IF(Staff!$K44="Monthly",IF(AC$4=Staff!$I44,MIN(Staff!$J44,Staff!$L44),IF(AC$4&gt;Staff!$I44,MIN(Staff!$L44,AB48+Staff!$J44),0)),IF(Staff!$K44="Quarterly",IF(AC$4=Staff!$I44,MIN(Staff!$J44,Staff!$L44),IF(AC$4&gt;Staff!$I44,IFERROR(MIN(Staff!$L44,IF(ISNUMBER(Z48),Z48,0)+Staff!$J44),Staff!$J44),0)),IF(Staff!$K44="Annually",IF(AC$4=Staff!$I44,MIN(Staff!$J44,Staff!$L44),IF(AC$4&gt;Staff!$I44,IFERROR(MIN(Staff!$L44,Q48+Staff!$J44),MIN(Staff!$J44,Staff!$L44)),0))))))</f>
        <v>0</v>
      </c>
      <c r="AD48" s="567">
        <f>IF(Staff!$K44="Never",IF(AD$4&gt;=Staff!$I44,MIN(Staff!$J44,Staff!$L44),0),IF(Staff!$K44="Monthly",IF(AD$4=Staff!$I44,MIN(Staff!$J44,Staff!$L44),IF(AD$4&gt;Staff!$I44,MIN(Staff!$L44,AC48+Staff!$J44),0)),IF(Staff!$K44="Quarterly",IF(AD$4=Staff!$I44,MIN(Staff!$J44,Staff!$L44),IF(AD$4&gt;Staff!$I44,IFERROR(MIN(Staff!$L44,IF(ISNUMBER(AA48),AA48,0)+Staff!$J44),Staff!$J44),0)),IF(Staff!$K44="Annually",IF(AD$4=Staff!$I44,MIN(Staff!$J44,Staff!$L44),IF(AD$4&gt;Staff!$I44,IFERROR(MIN(Staff!$L44,R48+Staff!$J44),MIN(Staff!$J44,Staff!$L44)),0))))))</f>
        <v>0</v>
      </c>
      <c r="AE48" s="567">
        <f>IF(Staff!$K44="Never",IF(AE$4&gt;=Staff!$I44,MIN(Staff!$J44,Staff!$L44),0),IF(Staff!$K44="Monthly",IF(AE$4=Staff!$I44,MIN(Staff!$J44,Staff!$L44),IF(AE$4&gt;Staff!$I44,MIN(Staff!$L44,AD48+Staff!$J44),0)),IF(Staff!$K44="Quarterly",IF(AE$4=Staff!$I44,MIN(Staff!$J44,Staff!$L44),IF(AE$4&gt;Staff!$I44,IFERROR(MIN(Staff!$L44,IF(ISNUMBER(AB48),AB48,0)+Staff!$J44),Staff!$J44),0)),IF(Staff!$K44="Annually",IF(AE$4=Staff!$I44,MIN(Staff!$J44,Staff!$L44),IF(AE$4&gt;Staff!$I44,IFERROR(MIN(Staff!$L44,S48+Staff!$J44),MIN(Staff!$J44,Staff!$L44)),0))))))</f>
        <v>0</v>
      </c>
      <c r="AF48" s="567">
        <f>IF(Staff!$K44="Never",IF(AF$4&gt;=Staff!$I44,MIN(Staff!$J44,Staff!$L44),0),IF(Staff!$K44="Monthly",IF(AF$4=Staff!$I44,MIN(Staff!$J44,Staff!$L44),IF(AF$4&gt;Staff!$I44,MIN(Staff!$L44,AE48+Staff!$J44),0)),IF(Staff!$K44="Quarterly",IF(AF$4=Staff!$I44,MIN(Staff!$J44,Staff!$L44),IF(AF$4&gt;Staff!$I44,IFERROR(MIN(Staff!$L44,IF(ISNUMBER(AC48),AC48,0)+Staff!$J44),Staff!$J44),0)),IF(Staff!$K44="Annually",IF(AF$4=Staff!$I44,MIN(Staff!$J44,Staff!$L44),IF(AF$4&gt;Staff!$I44,IFERROR(MIN(Staff!$L44,T48+Staff!$J44),MIN(Staff!$J44,Staff!$L44)),0))))))</f>
        <v>0</v>
      </c>
      <c r="AG48" s="567">
        <f>IF(Staff!$K44="Never",IF(AG$4&gt;=Staff!$I44,MIN(Staff!$J44,Staff!$L44),0),IF(Staff!$K44="Monthly",IF(AG$4=Staff!$I44,MIN(Staff!$J44,Staff!$L44),IF(AG$4&gt;Staff!$I44,MIN(Staff!$L44,AF48+Staff!$J44),0)),IF(Staff!$K44="Quarterly",IF(AG$4=Staff!$I44,MIN(Staff!$J44,Staff!$L44),IF(AG$4&gt;Staff!$I44,IFERROR(MIN(Staff!$L44,IF(ISNUMBER(AD48),AD48,0)+Staff!$J44),Staff!$J44),0)),IF(Staff!$K44="Annually",IF(AG$4=Staff!$I44,MIN(Staff!$J44,Staff!$L44),IF(AG$4&gt;Staff!$I44,IFERROR(MIN(Staff!$L44,U48+Staff!$J44),MIN(Staff!$J44,Staff!$L44)),0))))))</f>
        <v>0</v>
      </c>
      <c r="AH48" s="567">
        <f>IF(Staff!$K44="Never",IF(AH$4&gt;=Staff!$I44,MIN(Staff!$J44,Staff!$L44),0),IF(Staff!$K44="Monthly",IF(AH$4=Staff!$I44,MIN(Staff!$J44,Staff!$L44),IF(AH$4&gt;Staff!$I44,MIN(Staff!$L44,AG48+Staff!$J44),0)),IF(Staff!$K44="Quarterly",IF(AH$4=Staff!$I44,MIN(Staff!$J44,Staff!$L44),IF(AH$4&gt;Staff!$I44,IFERROR(MIN(Staff!$L44,IF(ISNUMBER(AE48),AE48,0)+Staff!$J44),Staff!$J44),0)),IF(Staff!$K44="Annually",IF(AH$4=Staff!$I44,MIN(Staff!$J44,Staff!$L44),IF(AH$4&gt;Staff!$I44,IFERROR(MIN(Staff!$L44,V48+Staff!$J44),MIN(Staff!$J44,Staff!$L44)),0))))))</f>
        <v>0</v>
      </c>
      <c r="AI48" s="567">
        <f>IF(Staff!$K44="Never",IF(AI$4&gt;=Staff!$I44,MIN(Staff!$J44,Staff!$L44),0),IF(Staff!$K44="Monthly",IF(AI$4=Staff!$I44,MIN(Staff!$J44,Staff!$L44),IF(AI$4&gt;Staff!$I44,MIN(Staff!$L44,AH48+Staff!$J44),0)),IF(Staff!$K44="Quarterly",IF(AI$4=Staff!$I44,MIN(Staff!$J44,Staff!$L44),IF(AI$4&gt;Staff!$I44,IFERROR(MIN(Staff!$L44,IF(ISNUMBER(AF48),AF48,0)+Staff!$J44),Staff!$J44),0)),IF(Staff!$K44="Annually",IF(AI$4=Staff!$I44,MIN(Staff!$J44,Staff!$L44),IF(AI$4&gt;Staff!$I44,IFERROR(MIN(Staff!$L44,W48+Staff!$J44),MIN(Staff!$J44,Staff!$L44)),0))))))</f>
        <v>0</v>
      </c>
      <c r="AJ48" s="567">
        <f>IF(Staff!$K44="Never",IF(AJ$4&gt;=Staff!$I44,MIN(Staff!$J44,Staff!$L44),0),IF(Staff!$K44="Monthly",IF(AJ$4=Staff!$I44,MIN(Staff!$J44,Staff!$L44),IF(AJ$4&gt;Staff!$I44,MIN(Staff!$L44,AI48+Staff!$J44),0)),IF(Staff!$K44="Quarterly",IF(AJ$4=Staff!$I44,MIN(Staff!$J44,Staff!$L44),IF(AJ$4&gt;Staff!$I44,IFERROR(MIN(Staff!$L44,IF(ISNUMBER(AG48),AG48,0)+Staff!$J44),Staff!$J44),0)),IF(Staff!$K44="Annually",IF(AJ$4=Staff!$I44,MIN(Staff!$J44,Staff!$L44),IF(AJ$4&gt;Staff!$I44,IFERROR(MIN(Staff!$L44,X48+Staff!$J44),MIN(Staff!$J44,Staff!$L44)),0))))))</f>
        <v>0</v>
      </c>
      <c r="AK48" s="567">
        <f>IF(Staff!$K44="Never",IF(AK$4&gt;=Staff!$I44,MIN(Staff!$J44,Staff!$L44),0),IF(Staff!$K44="Monthly",IF(AK$4=Staff!$I44,MIN(Staff!$J44,Staff!$L44),IF(AK$4&gt;Staff!$I44,MIN(Staff!$L44,AJ48+Staff!$J44),0)),IF(Staff!$K44="Quarterly",IF(AK$4=Staff!$I44,MIN(Staff!$J44,Staff!$L44),IF(AK$4&gt;Staff!$I44,IFERROR(MIN(Staff!$L44,IF(ISNUMBER(AH48),AH48,0)+Staff!$J44),Staff!$J44),0)),IF(Staff!$K44="Annually",IF(AK$4=Staff!$I44,MIN(Staff!$J44,Staff!$L44),IF(AK$4&gt;Staff!$I44,IFERROR(MIN(Staff!$L44,Y48+Staff!$J44),MIN(Staff!$J44,Staff!$L44)),0))))))</f>
        <v>0</v>
      </c>
      <c r="AL48" s="567">
        <f>IF(Staff!$K44="Never",IF(AL$4&gt;=Staff!$I44,MIN(Staff!$J44,Staff!$L44),0),IF(Staff!$K44="Monthly",IF(AL$4=Staff!$I44,MIN(Staff!$J44,Staff!$L44),IF(AL$4&gt;Staff!$I44,MIN(Staff!$L44,AK48+Staff!$J44),0)),IF(Staff!$K44="Quarterly",IF(AL$4=Staff!$I44,MIN(Staff!$J44,Staff!$L44),IF(AL$4&gt;Staff!$I44,IFERROR(MIN(Staff!$L44,IF(ISNUMBER(AI48),AI48,0)+Staff!$J44),Staff!$J44),0)),IF(Staff!$K44="Annually",IF(AL$4=Staff!$I44,MIN(Staff!$J44,Staff!$L44),IF(AL$4&gt;Staff!$I44,IFERROR(MIN(Staff!$L44,Z48+Staff!$J44),MIN(Staff!$J44,Staff!$L44)),0))))))</f>
        <v>0</v>
      </c>
      <c r="AM48" s="567">
        <f>IF(Staff!$K44="Never",IF(AM$4&gt;=Staff!$I44,MIN(Staff!$J44,Staff!$L44),0),IF(Staff!$K44="Monthly",IF(AM$4=Staff!$I44,MIN(Staff!$J44,Staff!$L44),IF(AM$4&gt;Staff!$I44,MIN(Staff!$L44,AL48+Staff!$J44),0)),IF(Staff!$K44="Quarterly",IF(AM$4=Staff!$I44,MIN(Staff!$J44,Staff!$L44),IF(AM$4&gt;Staff!$I44,IFERROR(MIN(Staff!$L44,IF(ISNUMBER(AJ48),AJ48,0)+Staff!$J44),Staff!$J44),0)),IF(Staff!$K44="Annually",IF(AM$4=Staff!$I44,MIN(Staff!$J44,Staff!$L44),IF(AM$4&gt;Staff!$I44,IFERROR(MIN(Staff!$L44,AA48+Staff!$J44),MIN(Staff!$J44,Staff!$L44)),0))))))</f>
        <v>0</v>
      </c>
      <c r="AN48" s="567">
        <f>IF(Staff!$K44="Never",IF(AN$4&gt;=Staff!$I44,MIN(Staff!$J44,Staff!$L44),0),IF(Staff!$K44="Monthly",IF(AN$4=Staff!$I44,MIN(Staff!$J44,Staff!$L44),IF(AN$4&gt;Staff!$I44,MIN(Staff!$L44,AM48+Staff!$J44),0)),IF(Staff!$K44="Quarterly",IF(AN$4=Staff!$I44,MIN(Staff!$J44,Staff!$L44),IF(AN$4&gt;Staff!$I44,IFERROR(MIN(Staff!$L44,IF(ISNUMBER(AK48),AK48,0)+Staff!$J44),Staff!$J44),0)),IF(Staff!$K44="Annually",IF(AN$4=Staff!$I44,MIN(Staff!$J44,Staff!$L44),IF(AN$4&gt;Staff!$I44,IFERROR(MIN(Staff!$L44,AB48+Staff!$J44),MIN(Staff!$J44,Staff!$L44)),0))))))</f>
        <v>0</v>
      </c>
      <c r="AO48" s="567">
        <f>IF(Staff!$K44="Never",IF(AO$4&gt;=Staff!$I44,MIN(Staff!$J44,Staff!$L44),0),IF(Staff!$K44="Monthly",IF(AO$4=Staff!$I44,MIN(Staff!$J44,Staff!$L44),IF(AO$4&gt;Staff!$I44,MIN(Staff!$L44,AN48+Staff!$J44),0)),IF(Staff!$K44="Quarterly",IF(AO$4=Staff!$I44,MIN(Staff!$J44,Staff!$L44),IF(AO$4&gt;Staff!$I44,IFERROR(MIN(Staff!$L44,IF(ISNUMBER(AL48),AL48,0)+Staff!$J44),Staff!$J44),0)),IF(Staff!$K44="Annually",IF(AO$4=Staff!$I44,MIN(Staff!$J44,Staff!$L44),IF(AO$4&gt;Staff!$I44,IFERROR(MIN(Staff!$L44,AC48+Staff!$J44),MIN(Staff!$J44,Staff!$L44)),0))))))</f>
        <v>0</v>
      </c>
      <c r="AP48" s="567">
        <f>IF(Staff!$K44="Never",IF(AP$4&gt;=Staff!$I44,MIN(Staff!$J44,Staff!$L44),0),IF(Staff!$K44="Monthly",IF(AP$4=Staff!$I44,MIN(Staff!$J44,Staff!$L44),IF(AP$4&gt;Staff!$I44,MIN(Staff!$L44,AO48+Staff!$J44),0)),IF(Staff!$K44="Quarterly",IF(AP$4=Staff!$I44,MIN(Staff!$J44,Staff!$L44),IF(AP$4&gt;Staff!$I44,IFERROR(MIN(Staff!$L44,IF(ISNUMBER(AM48),AM48,0)+Staff!$J44),Staff!$J44),0)),IF(Staff!$K44="Annually",IF(AP$4=Staff!$I44,MIN(Staff!$J44,Staff!$L44),IF(AP$4&gt;Staff!$I44,IFERROR(MIN(Staff!$L44,AD48+Staff!$J44),MIN(Staff!$J44,Staff!$L44)),0))))))</f>
        <v>0</v>
      </c>
      <c r="AQ48" s="567">
        <f>IF(Staff!$K44="Never",IF(AQ$4&gt;=Staff!$I44,MIN(Staff!$J44,Staff!$L44),0),IF(Staff!$K44="Monthly",IF(AQ$4=Staff!$I44,MIN(Staff!$J44,Staff!$L44),IF(AQ$4&gt;Staff!$I44,MIN(Staff!$L44,AP48+Staff!$J44),0)),IF(Staff!$K44="Quarterly",IF(AQ$4=Staff!$I44,MIN(Staff!$J44,Staff!$L44),IF(AQ$4&gt;Staff!$I44,IFERROR(MIN(Staff!$L44,IF(ISNUMBER(AN48),AN48,0)+Staff!$J44),Staff!$J44),0)),IF(Staff!$K44="Annually",IF(AQ$4=Staff!$I44,MIN(Staff!$J44,Staff!$L44),IF(AQ$4&gt;Staff!$I44,IFERROR(MIN(Staff!$L44,AE48+Staff!$J44),MIN(Staff!$J44,Staff!$L44)),0))))))</f>
        <v>0</v>
      </c>
      <c r="AR48" s="567">
        <f>IF(Staff!$K44="Never",IF(AR$4&gt;=Staff!$I44,MIN(Staff!$J44,Staff!$L44),0),IF(Staff!$K44="Monthly",IF(AR$4=Staff!$I44,MIN(Staff!$J44,Staff!$L44),IF(AR$4&gt;Staff!$I44,MIN(Staff!$L44,AQ48+Staff!$J44),0)),IF(Staff!$K44="Quarterly",IF(AR$4=Staff!$I44,MIN(Staff!$J44,Staff!$L44),IF(AR$4&gt;Staff!$I44,IFERROR(MIN(Staff!$L44,IF(ISNUMBER(AO48),AO48,0)+Staff!$J44),Staff!$J44),0)),IF(Staff!$K44="Annually",IF(AR$4=Staff!$I44,MIN(Staff!$J44,Staff!$L44),IF(AR$4&gt;Staff!$I44,IFERROR(MIN(Staff!$L44,AF48+Staff!$J44),MIN(Staff!$J44,Staff!$L44)),0))))))</f>
        <v>0</v>
      </c>
      <c r="AS48" s="567">
        <f>IF(Staff!$K44="Never",IF(AS$4&gt;=Staff!$I44,MIN(Staff!$J44,Staff!$L44),0),IF(Staff!$K44="Monthly",IF(AS$4=Staff!$I44,MIN(Staff!$J44,Staff!$L44),IF(AS$4&gt;Staff!$I44,MIN(Staff!$L44,AR48+Staff!$J44),0)),IF(Staff!$K44="Quarterly",IF(AS$4=Staff!$I44,MIN(Staff!$J44,Staff!$L44),IF(AS$4&gt;Staff!$I44,IFERROR(MIN(Staff!$L44,IF(ISNUMBER(AP48),AP48,0)+Staff!$J44),Staff!$J44),0)),IF(Staff!$K44="Annually",IF(AS$4=Staff!$I44,MIN(Staff!$J44,Staff!$L44),IF(AS$4&gt;Staff!$I44,IFERROR(MIN(Staff!$L44,AG48+Staff!$J44),MIN(Staff!$J44,Staff!$L44)),0))))))</f>
        <v>0</v>
      </c>
      <c r="AT48" s="567">
        <f>IF(Staff!$K44="Never",IF(AT$4&gt;=Staff!$I44,MIN(Staff!$J44,Staff!$L44),0),IF(Staff!$K44="Monthly",IF(AT$4=Staff!$I44,MIN(Staff!$J44,Staff!$L44),IF(AT$4&gt;Staff!$I44,MIN(Staff!$L44,AS48+Staff!$J44),0)),IF(Staff!$K44="Quarterly",IF(AT$4=Staff!$I44,MIN(Staff!$J44,Staff!$L44),IF(AT$4&gt;Staff!$I44,IFERROR(MIN(Staff!$L44,IF(ISNUMBER(AQ48),AQ48,0)+Staff!$J44),Staff!$J44),0)),IF(Staff!$K44="Annually",IF(AT$4=Staff!$I44,MIN(Staff!$J44,Staff!$L44),IF(AT$4&gt;Staff!$I44,IFERROR(MIN(Staff!$L44,AH48+Staff!$J44),MIN(Staff!$J44,Staff!$L44)),0))))))</f>
        <v>0</v>
      </c>
      <c r="AU48" s="567">
        <f>IF(Staff!$K44="Never",IF(AU$4&gt;=Staff!$I44,MIN(Staff!$J44,Staff!$L44),0),IF(Staff!$K44="Monthly",IF(AU$4=Staff!$I44,MIN(Staff!$J44,Staff!$L44),IF(AU$4&gt;Staff!$I44,MIN(Staff!$L44,AT48+Staff!$J44),0)),IF(Staff!$K44="Quarterly",IF(AU$4=Staff!$I44,MIN(Staff!$J44,Staff!$L44),IF(AU$4&gt;Staff!$I44,IFERROR(MIN(Staff!$L44,IF(ISNUMBER(AR48),AR48,0)+Staff!$J44),Staff!$J44),0)),IF(Staff!$K44="Annually",IF(AU$4=Staff!$I44,MIN(Staff!$J44,Staff!$L44),IF(AU$4&gt;Staff!$I44,IFERROR(MIN(Staff!$L44,AI48+Staff!$J44),MIN(Staff!$J44,Staff!$L44)),0))))))</f>
        <v>0</v>
      </c>
      <c r="AV48" s="567">
        <f>IF(Staff!$K44="Never",IF(AV$4&gt;=Staff!$I44,MIN(Staff!$J44,Staff!$L44),0),IF(Staff!$K44="Monthly",IF(AV$4=Staff!$I44,MIN(Staff!$J44,Staff!$L44),IF(AV$4&gt;Staff!$I44,MIN(Staff!$L44,AU48+Staff!$J44),0)),IF(Staff!$K44="Quarterly",IF(AV$4=Staff!$I44,MIN(Staff!$J44,Staff!$L44),IF(AV$4&gt;Staff!$I44,IFERROR(MIN(Staff!$L44,IF(ISNUMBER(AS48),AS48,0)+Staff!$J44),Staff!$J44),0)),IF(Staff!$K44="Annually",IF(AV$4=Staff!$I44,MIN(Staff!$J44,Staff!$L44),IF(AV$4&gt;Staff!$I44,IFERROR(MIN(Staff!$L44,AJ48+Staff!$J44),MIN(Staff!$J44,Staff!$L44)),0))))))</f>
        <v>0</v>
      </c>
      <c r="AW48" s="567">
        <f>IF(Staff!$K44="Never",IF(AW$4&gt;=Staff!$I44,MIN(Staff!$J44,Staff!$L44),0),IF(Staff!$K44="Monthly",IF(AW$4=Staff!$I44,MIN(Staff!$J44,Staff!$L44),IF(AW$4&gt;Staff!$I44,MIN(Staff!$L44,AV48+Staff!$J44),0)),IF(Staff!$K44="Quarterly",IF(AW$4=Staff!$I44,MIN(Staff!$J44,Staff!$L44),IF(AW$4&gt;Staff!$I44,IFERROR(MIN(Staff!$L44,IF(ISNUMBER(AT48),AT48,0)+Staff!$J44),Staff!$J44),0)),IF(Staff!$K44="Annually",IF(AW$4=Staff!$I44,MIN(Staff!$J44,Staff!$L44),IF(AW$4&gt;Staff!$I44,IFERROR(MIN(Staff!$L44,AK48+Staff!$J44),MIN(Staff!$J44,Staff!$L44)),0))))))</f>
        <v>0</v>
      </c>
      <c r="AX48" s="567">
        <f>IF(Staff!$K44="Never",IF(AX$4&gt;=Staff!$I44,MIN(Staff!$J44,Staff!$L44),0),IF(Staff!$K44="Monthly",IF(AX$4=Staff!$I44,MIN(Staff!$J44,Staff!$L44),IF(AX$4&gt;Staff!$I44,MIN(Staff!$L44,AW48+Staff!$J44),0)),IF(Staff!$K44="Quarterly",IF(AX$4=Staff!$I44,MIN(Staff!$J44,Staff!$L44),IF(AX$4&gt;Staff!$I44,IFERROR(MIN(Staff!$L44,IF(ISNUMBER(AU48),AU48,0)+Staff!$J44),Staff!$J44),0)),IF(Staff!$K44="Annually",IF(AX$4=Staff!$I44,MIN(Staff!$J44,Staff!$L44),IF(AX$4&gt;Staff!$I44,IFERROR(MIN(Staff!$L44,AL48+Staff!$J44),MIN(Staff!$J44,Staff!$L44)),0))))))</f>
        <v>0</v>
      </c>
      <c r="AY48" s="567">
        <f>IF(Staff!$K44="Never",IF(AY$4&gt;=Staff!$I44,MIN(Staff!$J44,Staff!$L44),0),IF(Staff!$K44="Monthly",IF(AY$4=Staff!$I44,MIN(Staff!$J44,Staff!$L44),IF(AY$4&gt;Staff!$I44,MIN(Staff!$L44,AX48+Staff!$J44),0)),IF(Staff!$K44="Quarterly",IF(AY$4=Staff!$I44,MIN(Staff!$J44,Staff!$L44),IF(AY$4&gt;Staff!$I44,IFERROR(MIN(Staff!$L44,IF(ISNUMBER(AV48),AV48,0)+Staff!$J44),Staff!$J44),0)),IF(Staff!$K44="Annually",IF(AY$4=Staff!$I44,MIN(Staff!$J44,Staff!$L44),IF(AY$4&gt;Staff!$I44,IFERROR(MIN(Staff!$L44,AM48+Staff!$J44),MIN(Staff!$J44,Staff!$L44)),0))))))</f>
        <v>0</v>
      </c>
      <c r="AZ48" s="567">
        <f>IF(Staff!$K44="Never",IF(AZ$4&gt;=Staff!$I44,MIN(Staff!$J44,Staff!$L44),0),IF(Staff!$K44="Monthly",IF(AZ$4=Staff!$I44,MIN(Staff!$J44,Staff!$L44),IF(AZ$4&gt;Staff!$I44,MIN(Staff!$L44,AY48+Staff!$J44),0)),IF(Staff!$K44="Quarterly",IF(AZ$4=Staff!$I44,MIN(Staff!$J44,Staff!$L44),IF(AZ$4&gt;Staff!$I44,IFERROR(MIN(Staff!$L44,IF(ISNUMBER(AW48),AW48,0)+Staff!$J44),Staff!$J44),0)),IF(Staff!$K44="Annually",IF(AZ$4=Staff!$I44,MIN(Staff!$J44,Staff!$L44),IF(AZ$4&gt;Staff!$I44,IFERROR(MIN(Staff!$L44,AN48+Staff!$J44),MIN(Staff!$J44,Staff!$L44)),0))))))</f>
        <v>0</v>
      </c>
      <c r="BA48" s="567">
        <f>IF(Staff!$K44="Never",IF(BA$4&gt;=Staff!$I44,MIN(Staff!$J44,Staff!$L44),0),IF(Staff!$K44="Monthly",IF(BA$4=Staff!$I44,MIN(Staff!$J44,Staff!$L44),IF(BA$4&gt;Staff!$I44,MIN(Staff!$L44,AZ48+Staff!$J44),0)),IF(Staff!$K44="Quarterly",IF(BA$4=Staff!$I44,MIN(Staff!$J44,Staff!$L44),IF(BA$4&gt;Staff!$I44,IFERROR(MIN(Staff!$L44,IF(ISNUMBER(AX48),AX48,0)+Staff!$J44),Staff!$J44),0)),IF(Staff!$K44="Annually",IF(BA$4=Staff!$I44,MIN(Staff!$J44,Staff!$L44),IF(BA$4&gt;Staff!$I44,IFERROR(MIN(Staff!$L44,AO48+Staff!$J44),MIN(Staff!$J44,Staff!$L44)),0))))))</f>
        <v>0</v>
      </c>
      <c r="BB48" s="567">
        <f>IF(Staff!$K44="Never",IF(BB$4&gt;=Staff!$I44,MIN(Staff!$J44,Staff!$L44),0),IF(Staff!$K44="Monthly",IF(BB$4=Staff!$I44,MIN(Staff!$J44,Staff!$L44),IF(BB$4&gt;Staff!$I44,MIN(Staff!$L44,BA48+Staff!$J44),0)),IF(Staff!$K44="Quarterly",IF(BB$4=Staff!$I44,MIN(Staff!$J44,Staff!$L44),IF(BB$4&gt;Staff!$I44,IFERROR(MIN(Staff!$L44,IF(ISNUMBER(AY48),AY48,0)+Staff!$J44),Staff!$J44),0)),IF(Staff!$K44="Annually",IF(BB$4=Staff!$I44,MIN(Staff!$J44,Staff!$L44),IF(BB$4&gt;Staff!$I44,IFERROR(MIN(Staff!$L44,AP48+Staff!$J44),MIN(Staff!$J44,Staff!$L44)),0))))))</f>
        <v>0</v>
      </c>
      <c r="BC48" s="567">
        <f>IF(Staff!$K44="Never",IF(BC$4&gt;=Staff!$I44,MIN(Staff!$J44,Staff!$L44),0),IF(Staff!$K44="Monthly",IF(BC$4=Staff!$I44,MIN(Staff!$J44,Staff!$L44),IF(BC$4&gt;Staff!$I44,MIN(Staff!$L44,BB48+Staff!$J44),0)),IF(Staff!$K44="Quarterly",IF(BC$4=Staff!$I44,MIN(Staff!$J44,Staff!$L44),IF(BC$4&gt;Staff!$I44,IFERROR(MIN(Staff!$L44,IF(ISNUMBER(AZ48),AZ48,0)+Staff!$J44),Staff!$J44),0)),IF(Staff!$K44="Annually",IF(BC$4=Staff!$I44,MIN(Staff!$J44,Staff!$L44),IF(BC$4&gt;Staff!$I44,IFERROR(MIN(Staff!$L44,AQ48+Staff!$J44),MIN(Staff!$J44,Staff!$L44)),0))))))</f>
        <v>0</v>
      </c>
      <c r="BD48" s="567">
        <f>IF(Staff!$K44="Never",IF(BD$4&gt;=Staff!$I44,MIN(Staff!$J44,Staff!$L44),0),IF(Staff!$K44="Monthly",IF(BD$4=Staff!$I44,MIN(Staff!$J44,Staff!$L44),IF(BD$4&gt;Staff!$I44,MIN(Staff!$L44,BC48+Staff!$J44),0)),IF(Staff!$K44="Quarterly",IF(BD$4=Staff!$I44,MIN(Staff!$J44,Staff!$L44),IF(BD$4&gt;Staff!$I44,IFERROR(MIN(Staff!$L44,IF(ISNUMBER(BA48),BA48,0)+Staff!$J44),Staff!$J44),0)),IF(Staff!$K44="Annually",IF(BD$4=Staff!$I44,MIN(Staff!$J44,Staff!$L44),IF(BD$4&gt;Staff!$I44,IFERROR(MIN(Staff!$L44,AR48+Staff!$J44),MIN(Staff!$J44,Staff!$L44)),0))))))</f>
        <v>0</v>
      </c>
      <c r="BE48" s="567">
        <f>IF(Staff!$K44="Never",IF(BE$4&gt;=Staff!$I44,MIN(Staff!$J44,Staff!$L44),0),IF(Staff!$K44="Monthly",IF(BE$4=Staff!$I44,MIN(Staff!$J44,Staff!$L44),IF(BE$4&gt;Staff!$I44,MIN(Staff!$L44,BD48+Staff!$J44),0)),IF(Staff!$K44="Quarterly",IF(BE$4=Staff!$I44,MIN(Staff!$J44,Staff!$L44),IF(BE$4&gt;Staff!$I44,IFERROR(MIN(Staff!$L44,IF(ISNUMBER(BB48),BB48,0)+Staff!$J44),Staff!$J44),0)),IF(Staff!$K44="Annually",IF(BE$4=Staff!$I44,MIN(Staff!$J44,Staff!$L44),IF(BE$4&gt;Staff!$I44,IFERROR(MIN(Staff!$L44,AS48+Staff!$J44),MIN(Staff!$J44,Staff!$L44)),0))))))</f>
        <v>0</v>
      </c>
      <c r="BF48" s="567">
        <f>IF(Staff!$K44="Never",IF(BF$4&gt;=Staff!$I44,MIN(Staff!$J44,Staff!$L44),0),IF(Staff!$K44="Monthly",IF(BF$4=Staff!$I44,MIN(Staff!$J44,Staff!$L44),IF(BF$4&gt;Staff!$I44,MIN(Staff!$L44,BE48+Staff!$J44),0)),IF(Staff!$K44="Quarterly",IF(BF$4=Staff!$I44,MIN(Staff!$J44,Staff!$L44),IF(BF$4&gt;Staff!$I44,IFERROR(MIN(Staff!$L44,IF(ISNUMBER(BC48),BC48,0)+Staff!$J44),Staff!$J44),0)),IF(Staff!$K44="Annually",IF(BF$4=Staff!$I44,MIN(Staff!$J44,Staff!$L44),IF(BF$4&gt;Staff!$I44,IFERROR(MIN(Staff!$L44,AT48+Staff!$J44),MIN(Staff!$J44,Staff!$L44)),0))))))</f>
        <v>0</v>
      </c>
      <c r="BG48" s="567">
        <f>IF(Staff!$K44="Never",IF(BG$4&gt;=Staff!$I44,MIN(Staff!$J44,Staff!$L44),0),IF(Staff!$K44="Monthly",IF(BG$4=Staff!$I44,MIN(Staff!$J44,Staff!$L44),IF(BG$4&gt;Staff!$I44,MIN(Staff!$L44,BF48+Staff!$J44),0)),IF(Staff!$K44="Quarterly",IF(BG$4=Staff!$I44,MIN(Staff!$J44,Staff!$L44),IF(BG$4&gt;Staff!$I44,IFERROR(MIN(Staff!$L44,IF(ISNUMBER(BD48),BD48,0)+Staff!$J44),Staff!$J44),0)),IF(Staff!$K44="Annually",IF(BG$4=Staff!$I44,MIN(Staff!$J44,Staff!$L44),IF(BG$4&gt;Staff!$I44,IFERROR(MIN(Staff!$L44,AU48+Staff!$J44),MIN(Staff!$J44,Staff!$L44)),0))))))</f>
        <v>0</v>
      </c>
      <c r="BH48" s="567">
        <f>IF(Staff!$K44="Never",IF(BH$4&gt;=Staff!$I44,MIN(Staff!$J44,Staff!$L44),0),IF(Staff!$K44="Monthly",IF(BH$4=Staff!$I44,MIN(Staff!$J44,Staff!$L44),IF(BH$4&gt;Staff!$I44,MIN(Staff!$L44,BG48+Staff!$J44),0)),IF(Staff!$K44="Quarterly",IF(BH$4=Staff!$I44,MIN(Staff!$J44,Staff!$L44),IF(BH$4&gt;Staff!$I44,IFERROR(MIN(Staff!$L44,IF(ISNUMBER(BE48),BE48,0)+Staff!$J44),Staff!$J44),0)),IF(Staff!$K44="Annually",IF(BH$4=Staff!$I44,MIN(Staff!$J44,Staff!$L44),IF(BH$4&gt;Staff!$I44,IFERROR(MIN(Staff!$L44,AV48+Staff!$J44),MIN(Staff!$J44,Staff!$L44)),0))))))</f>
        <v>0</v>
      </c>
      <c r="BI48" s="567">
        <f>IF(Staff!$K44="Never",IF(BI$4&gt;=Staff!$I44,MIN(Staff!$J44,Staff!$L44),0),IF(Staff!$K44="Monthly",IF(BI$4=Staff!$I44,MIN(Staff!$J44,Staff!$L44),IF(BI$4&gt;Staff!$I44,MIN(Staff!$L44,BH48+Staff!$J44),0)),IF(Staff!$K44="Quarterly",IF(BI$4=Staff!$I44,MIN(Staff!$J44,Staff!$L44),IF(BI$4&gt;Staff!$I44,IFERROR(MIN(Staff!$L44,IF(ISNUMBER(BF48),BF48,0)+Staff!$J44),Staff!$J44),0)),IF(Staff!$K44="Annually",IF(BI$4=Staff!$I44,MIN(Staff!$J44,Staff!$L44),IF(BI$4&gt;Staff!$I44,IFERROR(MIN(Staff!$L44,AW48+Staff!$J44),MIN(Staff!$J44,Staff!$L44)),0))))))</f>
        <v>0</v>
      </c>
      <c r="BJ48" s="567">
        <f>IF(Staff!$K44="Never",IF(BJ$4&gt;=Staff!$I44,MIN(Staff!$J44,Staff!$L44),0),IF(Staff!$K44="Monthly",IF(BJ$4=Staff!$I44,MIN(Staff!$J44,Staff!$L44),IF(BJ$4&gt;Staff!$I44,MIN(Staff!$L44,BI48+Staff!$J44),0)),IF(Staff!$K44="Quarterly",IF(BJ$4=Staff!$I44,MIN(Staff!$J44,Staff!$L44),IF(BJ$4&gt;Staff!$I44,IFERROR(MIN(Staff!$L44,IF(ISNUMBER(BG48),BG48,0)+Staff!$J44),Staff!$J44),0)),IF(Staff!$K44="Annually",IF(BJ$4=Staff!$I44,MIN(Staff!$J44,Staff!$L44),IF(BJ$4&gt;Staff!$I44,IFERROR(MIN(Staff!$L44,AX48+Staff!$J44),MIN(Staff!$J44,Staff!$L44)),0))))))</f>
        <v>0</v>
      </c>
      <c r="BK48" s="567">
        <f>IF(Staff!$K44="Never",IF(BK$4&gt;=Staff!$I44,MIN(Staff!$J44,Staff!$L44),0),IF(Staff!$K44="Monthly",IF(BK$4=Staff!$I44,MIN(Staff!$J44,Staff!$L44),IF(BK$4&gt;Staff!$I44,MIN(Staff!$L44,BJ48+Staff!$J44),0)),IF(Staff!$K44="Quarterly",IF(BK$4=Staff!$I44,MIN(Staff!$J44,Staff!$L44),IF(BK$4&gt;Staff!$I44,IFERROR(MIN(Staff!$L44,IF(ISNUMBER(BH48),BH48,0)+Staff!$J44),Staff!$J44),0)),IF(Staff!$K44="Annually",IF(BK$4=Staff!$I44,MIN(Staff!$J44,Staff!$L44),IF(BK$4&gt;Staff!$I44,IFERROR(MIN(Staff!$L44,AY48+Staff!$J44),MIN(Staff!$J44,Staff!$L44)),0))))))</f>
        <v>0</v>
      </c>
      <c r="BL48" s="567">
        <f>IF(Staff!$K44="Never",IF(BL$4&gt;=Staff!$I44,MIN(Staff!$J44,Staff!$L44),0),IF(Staff!$K44="Monthly",IF(BL$4=Staff!$I44,MIN(Staff!$J44,Staff!$L44),IF(BL$4&gt;Staff!$I44,MIN(Staff!$L44,BK48+Staff!$J44),0)),IF(Staff!$K44="Quarterly",IF(BL$4=Staff!$I44,MIN(Staff!$J44,Staff!$L44),IF(BL$4&gt;Staff!$I44,IFERROR(MIN(Staff!$L44,IF(ISNUMBER(BI48),BI48,0)+Staff!$J44),Staff!$J44),0)),IF(Staff!$K44="Annually",IF(BL$4=Staff!$I44,MIN(Staff!$J44,Staff!$L44),IF(BL$4&gt;Staff!$I44,IFERROR(MIN(Staff!$L44,AZ48+Staff!$J44),MIN(Staff!$J44,Staff!$L44)),0))))))</f>
        <v>0</v>
      </c>
      <c r="BM48" s="567">
        <f>IF(Staff!$K44="Never",IF(BM$4&gt;=Staff!$I44,MIN(Staff!$J44,Staff!$L44),0),IF(Staff!$K44="Monthly",IF(BM$4=Staff!$I44,MIN(Staff!$J44,Staff!$L44),IF(BM$4&gt;Staff!$I44,MIN(Staff!$L44,BL48+Staff!$J44),0)),IF(Staff!$K44="Quarterly",IF(BM$4=Staff!$I44,MIN(Staff!$J44,Staff!$L44),IF(BM$4&gt;Staff!$I44,IFERROR(MIN(Staff!$L44,IF(ISNUMBER(BJ48),BJ48,0)+Staff!$J44),Staff!$J44),0)),IF(Staff!$K44="Annually",IF(BM$4=Staff!$I44,MIN(Staff!$J44,Staff!$L44),IF(BM$4&gt;Staff!$I44,IFERROR(MIN(Staff!$L44,BA48+Staff!$J44),MIN(Staff!$J44,Staff!$L44)),0))))))</f>
        <v>0</v>
      </c>
      <c r="BN48" s="567">
        <f>IF(Staff!$K44="Never",IF(BN$4&gt;=Staff!$I44,MIN(Staff!$J44,Staff!$L44),0),IF(Staff!$K44="Monthly",IF(BN$4=Staff!$I44,MIN(Staff!$J44,Staff!$L44),IF(BN$4&gt;Staff!$I44,MIN(Staff!$L44,BM48+Staff!$J44),0)),IF(Staff!$K44="Quarterly",IF(BN$4=Staff!$I44,MIN(Staff!$J44,Staff!$L44),IF(BN$4&gt;Staff!$I44,IFERROR(MIN(Staff!$L44,IF(ISNUMBER(BK48),BK48,0)+Staff!$J44),Staff!$J44),0)),IF(Staff!$K44="Annually",IF(BN$4=Staff!$I44,MIN(Staff!$J44,Staff!$L44),IF(BN$4&gt;Staff!$I44,IFERROR(MIN(Staff!$L44,BB48+Staff!$J44),MIN(Staff!$J44,Staff!$L44)),0))))))</f>
        <v>0</v>
      </c>
      <c r="BO48" s="567">
        <f>IF(Staff!$K44="Never",IF(BO$4&gt;=Staff!$I44,MIN(Staff!$J44,Staff!$L44),0),IF(Staff!$K44="Monthly",IF(BO$4=Staff!$I44,MIN(Staff!$J44,Staff!$L44),IF(BO$4&gt;Staff!$I44,MIN(Staff!$L44,BN48+Staff!$J44),0)),IF(Staff!$K44="Quarterly",IF(BO$4=Staff!$I44,MIN(Staff!$J44,Staff!$L44),IF(BO$4&gt;Staff!$I44,IFERROR(MIN(Staff!$L44,IF(ISNUMBER(BL48),BL48,0)+Staff!$J44),Staff!$J44),0)),IF(Staff!$K44="Annually",IF(BO$4=Staff!$I44,MIN(Staff!$J44,Staff!$L44),IF(BO$4&gt;Staff!$I44,IFERROR(MIN(Staff!$L44,BC48+Staff!$J44),MIN(Staff!$J44,Staff!$L44)),0))))))</f>
        <v>0</v>
      </c>
      <c r="BP48" s="567">
        <f>IF(Staff!$K44="Never",IF(BP$4&gt;=Staff!$I44,MIN(Staff!$J44,Staff!$L44),0),IF(Staff!$K44="Monthly",IF(BP$4=Staff!$I44,MIN(Staff!$J44,Staff!$L44),IF(BP$4&gt;Staff!$I44,MIN(Staff!$L44,BO48+Staff!$J44),0)),IF(Staff!$K44="Quarterly",IF(BP$4=Staff!$I44,MIN(Staff!$J44,Staff!$L44),IF(BP$4&gt;Staff!$I44,IFERROR(MIN(Staff!$L44,IF(ISNUMBER(BM48),BM48,0)+Staff!$J44),Staff!$J44),0)),IF(Staff!$K44="Annually",IF(BP$4=Staff!$I44,MIN(Staff!$J44,Staff!$L44),IF(BP$4&gt;Staff!$I44,IFERROR(MIN(Staff!$L44,BD48+Staff!$J44),MIN(Staff!$J44,Staff!$L44)),0))))))</f>
        <v>0</v>
      </c>
      <c r="BQ48" s="567">
        <f>IF(Staff!$K44="Never",IF(BQ$4&gt;=Staff!$I44,MIN(Staff!$J44,Staff!$L44),0),IF(Staff!$K44="Monthly",IF(BQ$4=Staff!$I44,MIN(Staff!$J44,Staff!$L44),IF(BQ$4&gt;Staff!$I44,MIN(Staff!$L44,BP48+Staff!$J44),0)),IF(Staff!$K44="Quarterly",IF(BQ$4=Staff!$I44,MIN(Staff!$J44,Staff!$L44),IF(BQ$4&gt;Staff!$I44,IFERROR(MIN(Staff!$L44,IF(ISNUMBER(BN48),BN48,0)+Staff!$J44),Staff!$J44),0)),IF(Staff!$K44="Annually",IF(BQ$4=Staff!$I44,MIN(Staff!$J44,Staff!$L44),IF(BQ$4&gt;Staff!$I44,IFERROR(MIN(Staff!$L44,BE48+Staff!$J44),MIN(Staff!$J44,Staff!$L44)),0))))))</f>
        <v>0</v>
      </c>
      <c r="BR48" s="567">
        <f>IF(Staff!$K44="Never",IF(BR$4&gt;=Staff!$I44,MIN(Staff!$J44,Staff!$L44),0),IF(Staff!$K44="Monthly",IF(BR$4=Staff!$I44,MIN(Staff!$J44,Staff!$L44),IF(BR$4&gt;Staff!$I44,MIN(Staff!$L44,BQ48+Staff!$J44),0)),IF(Staff!$K44="Quarterly",IF(BR$4=Staff!$I44,MIN(Staff!$J44,Staff!$L44),IF(BR$4&gt;Staff!$I44,IFERROR(MIN(Staff!$L44,IF(ISNUMBER(BO48),BO48,0)+Staff!$J44),Staff!$J44),0)),IF(Staff!$K44="Annually",IF(BR$4=Staff!$I44,MIN(Staff!$J44,Staff!$L44),IF(BR$4&gt;Staff!$I44,IFERROR(MIN(Staff!$L44,BF48+Staff!$J44),MIN(Staff!$J44,Staff!$L44)),0))))))</f>
        <v>0</v>
      </c>
      <c r="BS48" s="567">
        <f>IF(Staff!$K44="Never",IF(BS$4&gt;=Staff!$I44,MIN(Staff!$J44,Staff!$L44),0),IF(Staff!$K44="Monthly",IF(BS$4=Staff!$I44,MIN(Staff!$J44,Staff!$L44),IF(BS$4&gt;Staff!$I44,MIN(Staff!$L44,BR48+Staff!$J44),0)),IF(Staff!$K44="Quarterly",IF(BS$4=Staff!$I44,MIN(Staff!$J44,Staff!$L44),IF(BS$4&gt;Staff!$I44,IFERROR(MIN(Staff!$L44,IF(ISNUMBER(BP48),BP48,0)+Staff!$J44),Staff!$J44),0)),IF(Staff!$K44="Annually",IF(BS$4=Staff!$I44,MIN(Staff!$J44,Staff!$L44),IF(BS$4&gt;Staff!$I44,IFERROR(MIN(Staff!$L44,BG48+Staff!$J44),MIN(Staff!$J44,Staff!$L44)),0))))))</f>
        <v>0</v>
      </c>
      <c r="BT48" s="567">
        <f>IF(Staff!$K44="Never",IF(BT$4&gt;=Staff!$I44,MIN(Staff!$J44,Staff!$L44),0),IF(Staff!$K44="Monthly",IF(BT$4=Staff!$I44,MIN(Staff!$J44,Staff!$L44),IF(BT$4&gt;Staff!$I44,MIN(Staff!$L44,BS48+Staff!$J44),0)),IF(Staff!$K44="Quarterly",IF(BT$4=Staff!$I44,MIN(Staff!$J44,Staff!$L44),IF(BT$4&gt;Staff!$I44,IFERROR(MIN(Staff!$L44,IF(ISNUMBER(BQ48),BQ48,0)+Staff!$J44),Staff!$J44),0)),IF(Staff!$K44="Annually",IF(BT$4=Staff!$I44,MIN(Staff!$J44,Staff!$L44),IF(BT$4&gt;Staff!$I44,IFERROR(MIN(Staff!$L44,BH48+Staff!$J44),MIN(Staff!$J44,Staff!$L44)),0))))))</f>
        <v>0</v>
      </c>
      <c r="BU48" s="567">
        <f>IF(Staff!$K44="Never",IF(BU$4&gt;=Staff!$I44,MIN(Staff!$J44,Staff!$L44),0),IF(Staff!$K44="Monthly",IF(BU$4=Staff!$I44,MIN(Staff!$J44,Staff!$L44),IF(BU$4&gt;Staff!$I44,MIN(Staff!$L44,BT48+Staff!$J44),0)),IF(Staff!$K44="Quarterly",IF(BU$4=Staff!$I44,MIN(Staff!$J44,Staff!$L44),IF(BU$4&gt;Staff!$I44,IFERROR(MIN(Staff!$L44,IF(ISNUMBER(BR48),BR48,0)+Staff!$J44),Staff!$J44),0)),IF(Staff!$K44="Annually",IF(BU$4=Staff!$I44,MIN(Staff!$J44,Staff!$L44),IF(BU$4&gt;Staff!$I44,IFERROR(MIN(Staff!$L44,BI48+Staff!$J44),MIN(Staff!$J44,Staff!$L44)),0))))))</f>
        <v>0</v>
      </c>
      <c r="BV48" s="567">
        <f>IF(Staff!$K44="Never",IF(BV$4&gt;=Staff!$I44,MIN(Staff!$J44,Staff!$L44),0),IF(Staff!$K44="Monthly",IF(BV$4=Staff!$I44,MIN(Staff!$J44,Staff!$L44),IF(BV$4&gt;Staff!$I44,MIN(Staff!$L44,BU48+Staff!$J44),0)),IF(Staff!$K44="Quarterly",IF(BV$4=Staff!$I44,MIN(Staff!$J44,Staff!$L44),IF(BV$4&gt;Staff!$I44,IFERROR(MIN(Staff!$L44,IF(ISNUMBER(BS48),BS48,0)+Staff!$J44),Staff!$J44),0)),IF(Staff!$K44="Annually",IF(BV$4=Staff!$I44,MIN(Staff!$J44,Staff!$L44),IF(BV$4&gt;Staff!$I44,IFERROR(MIN(Staff!$L44,BJ48+Staff!$J44),MIN(Staff!$J44,Staff!$L44)),0))))))</f>
        <v>0</v>
      </c>
      <c r="BW48" s="567">
        <f>IF(Staff!$K44="Never",IF(BW$4&gt;=Staff!$I44,MIN(Staff!$J44,Staff!$L44),0),IF(Staff!$K44="Monthly",IF(BW$4=Staff!$I44,MIN(Staff!$J44,Staff!$L44),IF(BW$4&gt;Staff!$I44,MIN(Staff!$L44,BV48+Staff!$J44),0)),IF(Staff!$K44="Quarterly",IF(BW$4=Staff!$I44,MIN(Staff!$J44,Staff!$L44),IF(BW$4&gt;Staff!$I44,IFERROR(MIN(Staff!$L44,IF(ISNUMBER(BT48),BT48,0)+Staff!$J44),Staff!$J44),0)),IF(Staff!$K44="Annually",IF(BW$4=Staff!$I44,MIN(Staff!$J44,Staff!$L44),IF(BW$4&gt;Staff!$I44,IFERROR(MIN(Staff!$L44,BK48+Staff!$J44),MIN(Staff!$J44,Staff!$L44)),0))))))</f>
        <v>0</v>
      </c>
      <c r="BX48" s="567">
        <f>IF(Staff!$K44="Never",IF(BX$4&gt;=Staff!$I44,MIN(Staff!$J44,Staff!$L44),0),IF(Staff!$K44="Monthly",IF(BX$4=Staff!$I44,MIN(Staff!$J44,Staff!$L44),IF(BX$4&gt;Staff!$I44,MIN(Staff!$L44,BW48+Staff!$J44),0)),IF(Staff!$K44="Quarterly",IF(BX$4=Staff!$I44,MIN(Staff!$J44,Staff!$L44),IF(BX$4&gt;Staff!$I44,IFERROR(MIN(Staff!$L44,IF(ISNUMBER(BU48),BU48,0)+Staff!$J44),Staff!$J44),0)),IF(Staff!$K44="Annually",IF(BX$4=Staff!$I44,MIN(Staff!$J44,Staff!$L44),IF(BX$4&gt;Staff!$I44,IFERROR(MIN(Staff!$L44,BL48+Staff!$J44),MIN(Staff!$J44,Staff!$L44)),0))))))</f>
        <v>0</v>
      </c>
      <c r="BY48" s="567">
        <f>IF(Staff!$K44="Never",IF(BY$4&gt;=Staff!$I44,MIN(Staff!$J44,Staff!$L44),0),IF(Staff!$K44="Monthly",IF(BY$4=Staff!$I44,MIN(Staff!$J44,Staff!$L44),IF(BY$4&gt;Staff!$I44,MIN(Staff!$L44,BX48+Staff!$J44),0)),IF(Staff!$K44="Quarterly",IF(BY$4=Staff!$I44,MIN(Staff!$J44,Staff!$L44),IF(BY$4&gt;Staff!$I44,IFERROR(MIN(Staff!$L44,IF(ISNUMBER(BV48),BV48,0)+Staff!$J44),Staff!$J44),0)),IF(Staff!$K44="Annually",IF(BY$4=Staff!$I44,MIN(Staff!$J44,Staff!$L44),IF(BY$4&gt;Staff!$I44,IFERROR(MIN(Staff!$L44,BM48+Staff!$J44),MIN(Staff!$J44,Staff!$L44)),0))))))</f>
        <v>0</v>
      </c>
      <c r="BZ48" s="567">
        <f>IF(Staff!$K44="Never",IF(BZ$4&gt;=Staff!$I44,MIN(Staff!$J44,Staff!$L44),0),IF(Staff!$K44="Monthly",IF(BZ$4=Staff!$I44,MIN(Staff!$J44,Staff!$L44),IF(BZ$4&gt;Staff!$I44,MIN(Staff!$L44,BY48+Staff!$J44),0)),IF(Staff!$K44="Quarterly",IF(BZ$4=Staff!$I44,MIN(Staff!$J44,Staff!$L44),IF(BZ$4&gt;Staff!$I44,IFERROR(MIN(Staff!$L44,IF(ISNUMBER(BW48),BW48,0)+Staff!$J44),Staff!$J44),0)),IF(Staff!$K44="Annually",IF(BZ$4=Staff!$I44,MIN(Staff!$J44,Staff!$L44),IF(BZ$4&gt;Staff!$I44,IFERROR(MIN(Staff!$L44,BN48+Staff!$J44),MIN(Staff!$J44,Staff!$L44)),0))))))</f>
        <v>0</v>
      </c>
      <c r="CA48" s="567">
        <f>IF(Staff!$K44="Never",IF(CA$4&gt;=Staff!$I44,MIN(Staff!$J44,Staff!$L44),0),IF(Staff!$K44="Monthly",IF(CA$4=Staff!$I44,MIN(Staff!$J44,Staff!$L44),IF(CA$4&gt;Staff!$I44,MIN(Staff!$L44,BZ48+Staff!$J44),0)),IF(Staff!$K44="Quarterly",IF(CA$4=Staff!$I44,MIN(Staff!$J44,Staff!$L44),IF(CA$4&gt;Staff!$I44,IFERROR(MIN(Staff!$L44,IF(ISNUMBER(BX48),BX48,0)+Staff!$J44),Staff!$J44),0)),IF(Staff!$K44="Annually",IF(CA$4=Staff!$I44,MIN(Staff!$J44,Staff!$L44),IF(CA$4&gt;Staff!$I44,IFERROR(MIN(Staff!$L44,BO48+Staff!$J44),MIN(Staff!$J44,Staff!$L44)),0))))))</f>
        <v>0</v>
      </c>
      <c r="CB48" s="567">
        <f>IF(Staff!$K44="Never",IF(CB$4&gt;=Staff!$I44,MIN(Staff!$J44,Staff!$L44),0),IF(Staff!$K44="Monthly",IF(CB$4=Staff!$I44,MIN(Staff!$J44,Staff!$L44),IF(CB$4&gt;Staff!$I44,MIN(Staff!$L44,CA48+Staff!$J44),0)),IF(Staff!$K44="Quarterly",IF(CB$4=Staff!$I44,MIN(Staff!$J44,Staff!$L44),IF(CB$4&gt;Staff!$I44,IFERROR(MIN(Staff!$L44,IF(ISNUMBER(BY48),BY48,0)+Staff!$J44),Staff!$J44),0)),IF(Staff!$K44="Annually",IF(CB$4=Staff!$I44,MIN(Staff!$J44,Staff!$L44),IF(CB$4&gt;Staff!$I44,IFERROR(MIN(Staff!$L44,BP48+Staff!$J44),MIN(Staff!$J44,Staff!$L44)),0))))))</f>
        <v>0</v>
      </c>
      <c r="CC48" s="567">
        <f>IF(Staff!$K44="Never",IF(CC$4&gt;=Staff!$I44,MIN(Staff!$J44,Staff!$L44),0),IF(Staff!$K44="Monthly",IF(CC$4=Staff!$I44,MIN(Staff!$J44,Staff!$L44),IF(CC$4&gt;Staff!$I44,MIN(Staff!$L44,CB48+Staff!$J44),0)),IF(Staff!$K44="Quarterly",IF(CC$4=Staff!$I44,MIN(Staff!$J44,Staff!$L44),IF(CC$4&gt;Staff!$I44,IFERROR(MIN(Staff!$L44,IF(ISNUMBER(BZ48),BZ48,0)+Staff!$J44),Staff!$J44),0)),IF(Staff!$K44="Annually",IF(CC$4=Staff!$I44,MIN(Staff!$J44,Staff!$L44),IF(CC$4&gt;Staff!$I44,IFERROR(MIN(Staff!$L44,BQ48+Staff!$J44),MIN(Staff!$J44,Staff!$L44)),0))))))</f>
        <v>0</v>
      </c>
      <c r="CD48" s="567">
        <f>IF(Staff!$K44="Never",IF(CD$4&gt;=Staff!$I44,MIN(Staff!$J44,Staff!$L44),0),IF(Staff!$K44="Monthly",IF(CD$4=Staff!$I44,MIN(Staff!$J44,Staff!$L44),IF(CD$4&gt;Staff!$I44,MIN(Staff!$L44,CC48+Staff!$J44),0)),IF(Staff!$K44="Quarterly",IF(CD$4=Staff!$I44,MIN(Staff!$J44,Staff!$L44),IF(CD$4&gt;Staff!$I44,IFERROR(MIN(Staff!$L44,IF(ISNUMBER(CA48),CA48,0)+Staff!$J44),Staff!$J44),0)),IF(Staff!$K44="Annually",IF(CD$4=Staff!$I44,MIN(Staff!$J44,Staff!$L44),IF(CD$4&gt;Staff!$I44,IFERROR(MIN(Staff!$L44,BR48+Staff!$J44),MIN(Staff!$J44,Staff!$L44)),0))))))</f>
        <v>0</v>
      </c>
      <c r="CE48" s="567">
        <f>IF(Staff!$K44="Never",IF(CE$4&gt;=Staff!$I44,MIN(Staff!$J44,Staff!$L44),0),IF(Staff!$K44="Monthly",IF(CE$4=Staff!$I44,MIN(Staff!$J44,Staff!$L44),IF(CE$4&gt;Staff!$I44,MIN(Staff!$L44,CD48+Staff!$J44),0)),IF(Staff!$K44="Quarterly",IF(CE$4=Staff!$I44,MIN(Staff!$J44,Staff!$L44),IF(CE$4&gt;Staff!$I44,IFERROR(MIN(Staff!$L44,IF(ISNUMBER(CB48),CB48,0)+Staff!$J44),Staff!$J44),0)),IF(Staff!$K44="Annually",IF(CE$4=Staff!$I44,MIN(Staff!$J44,Staff!$L44),IF(CE$4&gt;Staff!$I44,IFERROR(MIN(Staff!$L44,BS48+Staff!$J44),MIN(Staff!$J44,Staff!$L44)),0))))))</f>
        <v>0</v>
      </c>
      <c r="CF48" s="567">
        <f>IF(Staff!$K44="Never",IF(CF$4&gt;=Staff!$I44,MIN(Staff!$J44,Staff!$L44),0),IF(Staff!$K44="Monthly",IF(CF$4=Staff!$I44,MIN(Staff!$J44,Staff!$L44),IF(CF$4&gt;Staff!$I44,MIN(Staff!$L44,CE48+Staff!$J44),0)),IF(Staff!$K44="Quarterly",IF(CF$4=Staff!$I44,MIN(Staff!$J44,Staff!$L44),IF(CF$4&gt;Staff!$I44,IFERROR(MIN(Staff!$L44,IF(ISNUMBER(CC48),CC48,0)+Staff!$J44),Staff!$J44),0)),IF(Staff!$K44="Annually",IF(CF$4=Staff!$I44,MIN(Staff!$J44,Staff!$L44),IF(CF$4&gt;Staff!$I44,IFERROR(MIN(Staff!$L44,BT48+Staff!$J44),MIN(Staff!$J44,Staff!$L44)),0))))))</f>
        <v>0</v>
      </c>
      <c r="CG48" s="567">
        <f>IF(Staff!$K44="Never",IF(CG$4&gt;=Staff!$I44,MIN(Staff!$J44,Staff!$L44),0),IF(Staff!$K44="Monthly",IF(CG$4=Staff!$I44,MIN(Staff!$J44,Staff!$L44),IF(CG$4&gt;Staff!$I44,MIN(Staff!$L44,CF48+Staff!$J44),0)),IF(Staff!$K44="Quarterly",IF(CG$4=Staff!$I44,MIN(Staff!$J44,Staff!$L44),IF(CG$4&gt;Staff!$I44,IFERROR(MIN(Staff!$L44,IF(ISNUMBER(CD48),CD48,0)+Staff!$J44),Staff!$J44),0)),IF(Staff!$K44="Annually",IF(CG$4=Staff!$I44,MIN(Staff!$J44,Staff!$L44),IF(CG$4&gt;Staff!$I44,IFERROR(MIN(Staff!$L44,BU48+Staff!$J44),MIN(Staff!$J44,Staff!$L44)),0))))))</f>
        <v>0</v>
      </c>
      <c r="CH48" s="567">
        <f>IF(Staff!$K44="Never",IF(CH$4&gt;=Staff!$I44,MIN(Staff!$J44,Staff!$L44),0),IF(Staff!$K44="Monthly",IF(CH$4=Staff!$I44,MIN(Staff!$J44,Staff!$L44),IF(CH$4&gt;Staff!$I44,MIN(Staff!$L44,CG48+Staff!$J44),0)),IF(Staff!$K44="Quarterly",IF(CH$4=Staff!$I44,MIN(Staff!$J44,Staff!$L44),IF(CH$4&gt;Staff!$I44,IFERROR(MIN(Staff!$L44,IF(ISNUMBER(CE48),CE48,0)+Staff!$J44),Staff!$J44),0)),IF(Staff!$K44="Annually",IF(CH$4=Staff!$I44,MIN(Staff!$J44,Staff!$L44),IF(CH$4&gt;Staff!$I44,IFERROR(MIN(Staff!$L44,BV48+Staff!$J44),MIN(Staff!$J44,Staff!$L44)),0))))))</f>
        <v>0</v>
      </c>
      <c r="CI48" s="567">
        <f>IF(Staff!$K44="Never",IF(CI$4&gt;=Staff!$I44,MIN(Staff!$J44,Staff!$L44),0),IF(Staff!$K44="Monthly",IF(CI$4=Staff!$I44,MIN(Staff!$J44,Staff!$L44),IF(CI$4&gt;Staff!$I44,MIN(Staff!$L44,CH48+Staff!$J44),0)),IF(Staff!$K44="Quarterly",IF(CI$4=Staff!$I44,MIN(Staff!$J44,Staff!$L44),IF(CI$4&gt;Staff!$I44,IFERROR(MIN(Staff!$L44,IF(ISNUMBER(CF48),CF48,0)+Staff!$J44),Staff!$J44),0)),IF(Staff!$K44="Annually",IF(CI$4=Staff!$I44,MIN(Staff!$J44,Staff!$L44),IF(CI$4&gt;Staff!$I44,IFERROR(MIN(Staff!$L44,BW48+Staff!$J44),MIN(Staff!$J44,Staff!$L44)),0))))))</f>
        <v>0</v>
      </c>
    </row>
    <row r="49" spans="1:87" ht="15.75" hidden="1" customHeight="1" outlineLevel="1">
      <c r="A49" s="875" t="str">
        <f>Staff!A45</f>
        <v>Junior Sales</v>
      </c>
      <c r="B49" s="876"/>
      <c r="C49" s="719" t="s">
        <v>289</v>
      </c>
      <c r="D49" s="567">
        <f>IF(Staff!$K45="Never",IF(D$4&gt;=Staff!$I45,MIN(Staff!$J45,Staff!$L45),0),IF(Staff!$K45="Monthly",IF(D$4=Staff!$I45,MIN(Staff!$J45,Staff!$L45),IF(D$4&gt;Staff!$I45,MIN(Staff!$L45,C49+Staff!$J45),0)),IF(Staff!$K45="Quarterly",IF(D$4=Staff!$I45,MIN(Staff!$J45,Staff!$L45),IF(D$4&gt;Staff!$I45,IFERROR(MIN(Staff!$L45,IF(ISNUMBER(A49),A49,0)+Staff!$J45),Staff!$J45),0)),IF(Staff!$K45="Annually",IF(D$4=Staff!$I45,MIN(Staff!$J45,Staff!$L45),IF(D$4&gt;Staff!$I45,IFERROR(MIN(Staff!$L45,#REF!+Staff!$J45),MIN(Staff!$J45,Staff!$L45)),0))))))</f>
        <v>0</v>
      </c>
      <c r="E49" s="567">
        <f>IF(Staff!$K45="Never",IF(E$4&gt;=Staff!$I45,MIN(Staff!$J45,Staff!$L45),0),IF(Staff!$K45="Monthly",IF(E$4=Staff!$I45,MIN(Staff!$J45,Staff!$L45),IF(E$4&gt;Staff!$I45,MIN(Staff!$L45,D49+Staff!$J45),0)),IF(Staff!$K45="Quarterly",IF(E$4=Staff!$I45,MIN(Staff!$J45,Staff!$L45),IF(E$4&gt;Staff!$I45,IFERROR(MIN(Staff!$L45,IF(ISNUMBER(B49),B49,0)+Staff!$J45),Staff!$J45),0)),IF(Staff!$K45="Annually",IF(E$4=Staff!$I45,MIN(Staff!$J45,Staff!$L45),IF(E$4&gt;Staff!$I45,IFERROR(MIN(Staff!$L45,#REF!+Staff!$J45),MIN(Staff!$J45,Staff!$L45)),0))))))</f>
        <v>0</v>
      </c>
      <c r="F49" s="567">
        <f>IF(Staff!$K45="Never",IF(F$4&gt;=Staff!$I45,MIN(Staff!$J45,Staff!$L45),0),IF(Staff!$K45="Monthly",IF(F$4=Staff!$I45,MIN(Staff!$J45,Staff!$L45),IF(F$4&gt;Staff!$I45,MIN(Staff!$L45,E49+Staff!$J45),0)),IF(Staff!$K45="Quarterly",IF(F$4=Staff!$I45,MIN(Staff!$J45,Staff!$L45),IF(F$4&gt;Staff!$I45,IFERROR(MIN(Staff!$L45,IF(ISNUMBER(C49),C49,0)+Staff!$J45),Staff!$J45),0)),IF(Staff!$K45="Annually",IF(F$4=Staff!$I45,MIN(Staff!$J45,Staff!$L45),IF(F$4&gt;Staff!$I45,IFERROR(MIN(Staff!$L45,#REF!+Staff!$J45),MIN(Staff!$J45,Staff!$L45)),0))))))</f>
        <v>0</v>
      </c>
      <c r="G49" s="567">
        <f>IF(Staff!$K45="Never",IF(G$4&gt;=Staff!$I45,MIN(Staff!$J45,Staff!$L45),0),IF(Staff!$K45="Monthly",IF(G$4=Staff!$I45,MIN(Staff!$J45,Staff!$L45),IF(G$4&gt;Staff!$I45,MIN(Staff!$L45,F49+Staff!$J45),0)),IF(Staff!$K45="Quarterly",IF(G$4=Staff!$I45,MIN(Staff!$J45,Staff!$L45),IF(G$4&gt;Staff!$I45,IFERROR(MIN(Staff!$L45,IF(ISNUMBER(D49),D49,0)+Staff!$J45),Staff!$J45),0)),IF(Staff!$K45="Annually",IF(G$4=Staff!$I45,MIN(Staff!$J45,Staff!$L45),IF(G$4&gt;Staff!$I45,IFERROR(MIN(Staff!$L45,#REF!+Staff!$J45),MIN(Staff!$J45,Staff!$L45)),0))))))</f>
        <v>0</v>
      </c>
      <c r="H49" s="567">
        <f>IF(Staff!$K45="Never",IF(H$4&gt;=Staff!$I45,MIN(Staff!$J45,Staff!$L45),0),IF(Staff!$K45="Monthly",IF(H$4=Staff!$I45,MIN(Staff!$J45,Staff!$L45),IF(H$4&gt;Staff!$I45,MIN(Staff!$L45,G49+Staff!$J45),0)),IF(Staff!$K45="Quarterly",IF(H$4=Staff!$I45,MIN(Staff!$J45,Staff!$L45),IF(H$4&gt;Staff!$I45,IFERROR(MIN(Staff!$L45,IF(ISNUMBER(E49),E49,0)+Staff!$J45),Staff!$J45),0)),IF(Staff!$K45="Annually",IF(H$4=Staff!$I45,MIN(Staff!$J45,Staff!$L45),IF(H$4&gt;Staff!$I45,IFERROR(MIN(Staff!$L45,#REF!+Staff!$J45),MIN(Staff!$J45,Staff!$L45)),0))))))</f>
        <v>0</v>
      </c>
      <c r="I49" s="567">
        <f>IF(Staff!$K45="Never",IF(I$4&gt;=Staff!$I45,MIN(Staff!$J45,Staff!$L45),0),IF(Staff!$K45="Monthly",IF(I$4=Staff!$I45,MIN(Staff!$J45,Staff!$L45),IF(I$4&gt;Staff!$I45,MIN(Staff!$L45,H49+Staff!$J45),0)),IF(Staff!$K45="Quarterly",IF(I$4=Staff!$I45,MIN(Staff!$J45,Staff!$L45),IF(I$4&gt;Staff!$I45,IFERROR(MIN(Staff!$L45,IF(ISNUMBER(F49),F49,0)+Staff!$J45),Staff!$J45),0)),IF(Staff!$K45="Annually",IF(I$4=Staff!$I45,MIN(Staff!$J45,Staff!$L45),IF(I$4&gt;Staff!$I45,IFERROR(MIN(Staff!$L45,#REF!+Staff!$J45),MIN(Staff!$J45,Staff!$L45)),0))))))</f>
        <v>0</v>
      </c>
      <c r="J49" s="567">
        <f>IF(Staff!$K45="Never",IF(J$4&gt;=Staff!$I45,MIN(Staff!$J45,Staff!$L45),0),IF(Staff!$K45="Monthly",IF(J$4=Staff!$I45,MIN(Staff!$J45,Staff!$L45),IF(J$4&gt;Staff!$I45,MIN(Staff!$L45,I49+Staff!$J45),0)),IF(Staff!$K45="Quarterly",IF(J$4=Staff!$I45,MIN(Staff!$J45,Staff!$L45),IF(J$4&gt;Staff!$I45,IFERROR(MIN(Staff!$L45,IF(ISNUMBER(G49),G49,0)+Staff!$J45),Staff!$J45),0)),IF(Staff!$K45="Annually",IF(J$4=Staff!$I45,MIN(Staff!$J45,Staff!$L45),IF(J$4&gt;Staff!$I45,IFERROR(MIN(Staff!$L45,#REF!+Staff!$J45),MIN(Staff!$J45,Staff!$L45)),0))))))</f>
        <v>0</v>
      </c>
      <c r="K49" s="567">
        <f>IF(Staff!$K45="Never",IF(K$4&gt;=Staff!$I45,MIN(Staff!$J45,Staff!$L45),0),IF(Staff!$K45="Monthly",IF(K$4=Staff!$I45,MIN(Staff!$J45,Staff!$L45),IF(K$4&gt;Staff!$I45,MIN(Staff!$L45,J49+Staff!$J45),0)),IF(Staff!$K45="Quarterly",IF(K$4=Staff!$I45,MIN(Staff!$J45,Staff!$L45),IF(K$4&gt;Staff!$I45,IFERROR(MIN(Staff!$L45,IF(ISNUMBER(H49),H49,0)+Staff!$J45),Staff!$J45),0)),IF(Staff!$K45="Annually",IF(K$4=Staff!$I45,MIN(Staff!$J45,Staff!$L45),IF(K$4&gt;Staff!$I45,IFERROR(MIN(Staff!$L45,#REF!+Staff!$J45),MIN(Staff!$J45,Staff!$L45)),0))))))</f>
        <v>0</v>
      </c>
      <c r="L49" s="567">
        <f>IF(Staff!$K45="Never",IF(L$4&gt;=Staff!$I45,MIN(Staff!$J45,Staff!$L45),0),IF(Staff!$K45="Monthly",IF(L$4=Staff!$I45,MIN(Staff!$J45,Staff!$L45),IF(L$4&gt;Staff!$I45,MIN(Staff!$L45,K49+Staff!$J45),0)),IF(Staff!$K45="Quarterly",IF(L$4=Staff!$I45,MIN(Staff!$J45,Staff!$L45),IF(L$4&gt;Staff!$I45,IFERROR(MIN(Staff!$L45,IF(ISNUMBER(I49),I49,0)+Staff!$J45),Staff!$J45),0)),IF(Staff!$K45="Annually",IF(L$4=Staff!$I45,MIN(Staff!$J45,Staff!$L45),IF(L$4&gt;Staff!$I45,IFERROR(MIN(Staff!$L45,#REF!+Staff!$J45),MIN(Staff!$J45,Staff!$L45)),0))))))</f>
        <v>0</v>
      </c>
      <c r="M49" s="567">
        <f>IF(Staff!$K45="Never",IF(M$4&gt;=Staff!$I45,MIN(Staff!$J45,Staff!$L45),0),IF(Staff!$K45="Monthly",IF(M$4=Staff!$I45,MIN(Staff!$J45,Staff!$L45),IF(M$4&gt;Staff!$I45,MIN(Staff!$L45,L49+Staff!$J45),0)),IF(Staff!$K45="Quarterly",IF(M$4=Staff!$I45,MIN(Staff!$J45,Staff!$L45),IF(M$4&gt;Staff!$I45,IFERROR(MIN(Staff!$L45,IF(ISNUMBER(J49),J49,0)+Staff!$J45),Staff!$J45),0)),IF(Staff!$K45="Annually",IF(M$4=Staff!$I45,MIN(Staff!$J45,Staff!$L45),IF(M$4&gt;Staff!$I45,IFERROR(MIN(Staff!$L45,A49+Staff!$J45),MIN(Staff!$J45,Staff!$L45)),0))))))</f>
        <v>0</v>
      </c>
      <c r="N49" s="567">
        <f>IF(Staff!$K45="Never",IF(N$4&gt;=Staff!$I45,MIN(Staff!$J45,Staff!$L45),0),IF(Staff!$K45="Monthly",IF(N$4=Staff!$I45,MIN(Staff!$J45,Staff!$L45),IF(N$4&gt;Staff!$I45,MIN(Staff!$L45,M49+Staff!$J45),0)),IF(Staff!$K45="Quarterly",IF(N$4=Staff!$I45,MIN(Staff!$J45,Staff!$L45),IF(N$4&gt;Staff!$I45,IFERROR(MIN(Staff!$L45,IF(ISNUMBER(K49),K49,0)+Staff!$J45),Staff!$J45),0)),IF(Staff!$K45="Annually",IF(N$4=Staff!$I45,MIN(Staff!$J45,Staff!$L45),IF(N$4&gt;Staff!$I45,IFERROR(MIN(Staff!$L45,B49+Staff!$J45),MIN(Staff!$J45,Staff!$L45)),0))))))</f>
        <v>0</v>
      </c>
      <c r="O49" s="567">
        <f>IF(Staff!$K45="Never",IF(O$4&gt;=Staff!$I45,MIN(Staff!$J45,Staff!$L45),0),IF(Staff!$K45="Monthly",IF(O$4=Staff!$I45,MIN(Staff!$J45,Staff!$L45),IF(O$4&gt;Staff!$I45,MIN(Staff!$L45,N49+Staff!$J45),0)),IF(Staff!$K45="Quarterly",IF(O$4=Staff!$I45,MIN(Staff!$J45,Staff!$L45),IF(O$4&gt;Staff!$I45,IFERROR(MIN(Staff!$L45,IF(ISNUMBER(L49),L49,0)+Staff!$J45),Staff!$J45),0)),IF(Staff!$K45="Annually",IF(O$4=Staff!$I45,MIN(Staff!$J45,Staff!$L45),IF(O$4&gt;Staff!$I45,IFERROR(MIN(Staff!$L45,C49+Staff!$J45),MIN(Staff!$J45,Staff!$L45)),0))))))</f>
        <v>0</v>
      </c>
      <c r="P49" s="567">
        <f>IF(Staff!$K45="Never",IF(P$4&gt;=Staff!$I45,MIN(Staff!$J45,Staff!$L45),0),IF(Staff!$K45="Monthly",IF(P$4=Staff!$I45,MIN(Staff!$J45,Staff!$L45),IF(P$4&gt;Staff!$I45,MIN(Staff!$L45,O49+Staff!$J45),0)),IF(Staff!$K45="Quarterly",IF(P$4=Staff!$I45,MIN(Staff!$J45,Staff!$L45),IF(P$4&gt;Staff!$I45,IFERROR(MIN(Staff!$L45,IF(ISNUMBER(M49),M49,0)+Staff!$J45),Staff!$J45),0)),IF(Staff!$K45="Annually",IF(P$4=Staff!$I45,MIN(Staff!$J45,Staff!$L45),IF(P$4&gt;Staff!$I45,IFERROR(MIN(Staff!$L45,D49+Staff!$J45),MIN(Staff!$J45,Staff!$L45)),0))))))</f>
        <v>0</v>
      </c>
      <c r="Q49" s="567">
        <f>IF(Staff!$K45="Never",IF(Q$4&gt;=Staff!$I45,MIN(Staff!$J45,Staff!$L45),0),IF(Staff!$K45="Monthly",IF(Q$4=Staff!$I45,MIN(Staff!$J45,Staff!$L45),IF(Q$4&gt;Staff!$I45,MIN(Staff!$L45,P49+Staff!$J45),0)),IF(Staff!$K45="Quarterly",IF(Q$4=Staff!$I45,MIN(Staff!$J45,Staff!$L45),IF(Q$4&gt;Staff!$I45,IFERROR(MIN(Staff!$L45,IF(ISNUMBER(N49),N49,0)+Staff!$J45),Staff!$J45),0)),IF(Staff!$K45="Annually",IF(Q$4=Staff!$I45,MIN(Staff!$J45,Staff!$L45),IF(Q$4&gt;Staff!$I45,IFERROR(MIN(Staff!$L45,E49+Staff!$J45),MIN(Staff!$J45,Staff!$L45)),0))))))</f>
        <v>0</v>
      </c>
      <c r="R49" s="567">
        <f>IF(Staff!$K45="Never",IF(R$4&gt;=Staff!$I45,MIN(Staff!$J45,Staff!$L45),0),IF(Staff!$K45="Monthly",IF(R$4=Staff!$I45,MIN(Staff!$J45,Staff!$L45),IF(R$4&gt;Staff!$I45,MIN(Staff!$L45,Q49+Staff!$J45),0)),IF(Staff!$K45="Quarterly",IF(R$4=Staff!$I45,MIN(Staff!$J45,Staff!$L45),IF(R$4&gt;Staff!$I45,IFERROR(MIN(Staff!$L45,IF(ISNUMBER(O49),O49,0)+Staff!$J45),Staff!$J45),0)),IF(Staff!$K45="Annually",IF(R$4=Staff!$I45,MIN(Staff!$J45,Staff!$L45),IF(R$4&gt;Staff!$I45,IFERROR(MIN(Staff!$L45,F49+Staff!$J45),MIN(Staff!$J45,Staff!$L45)),0))))))</f>
        <v>0</v>
      </c>
      <c r="S49" s="567">
        <f>IF(Staff!$K45="Never",IF(S$4&gt;=Staff!$I45,MIN(Staff!$J45,Staff!$L45),0),IF(Staff!$K45="Monthly",IF(S$4=Staff!$I45,MIN(Staff!$J45,Staff!$L45),IF(S$4&gt;Staff!$I45,MIN(Staff!$L45,R49+Staff!$J45),0)),IF(Staff!$K45="Quarterly",IF(S$4=Staff!$I45,MIN(Staff!$J45,Staff!$L45),IF(S$4&gt;Staff!$I45,IFERROR(MIN(Staff!$L45,IF(ISNUMBER(P49),P49,0)+Staff!$J45),Staff!$J45),0)),IF(Staff!$K45="Annually",IF(S$4=Staff!$I45,MIN(Staff!$J45,Staff!$L45),IF(S$4&gt;Staff!$I45,IFERROR(MIN(Staff!$L45,G49+Staff!$J45),MIN(Staff!$J45,Staff!$L45)),0))))))</f>
        <v>0</v>
      </c>
      <c r="T49" s="567">
        <f>IF(Staff!$K45="Never",IF(T$4&gt;=Staff!$I45,MIN(Staff!$J45,Staff!$L45),0),IF(Staff!$K45="Monthly",IF(T$4=Staff!$I45,MIN(Staff!$J45,Staff!$L45),IF(T$4&gt;Staff!$I45,MIN(Staff!$L45,S49+Staff!$J45),0)),IF(Staff!$K45="Quarterly",IF(T$4=Staff!$I45,MIN(Staff!$J45,Staff!$L45),IF(T$4&gt;Staff!$I45,IFERROR(MIN(Staff!$L45,IF(ISNUMBER(Q49),Q49,0)+Staff!$J45),Staff!$J45),0)),IF(Staff!$K45="Annually",IF(T$4=Staff!$I45,MIN(Staff!$J45,Staff!$L45),IF(T$4&gt;Staff!$I45,IFERROR(MIN(Staff!$L45,H49+Staff!$J45),MIN(Staff!$J45,Staff!$L45)),0))))))</f>
        <v>0</v>
      </c>
      <c r="U49" s="567">
        <f>IF(Staff!$K45="Never",IF(U$4&gt;=Staff!$I45,MIN(Staff!$J45,Staff!$L45),0),IF(Staff!$K45="Monthly",IF(U$4=Staff!$I45,MIN(Staff!$J45,Staff!$L45),IF(U$4&gt;Staff!$I45,MIN(Staff!$L45,T49+Staff!$J45),0)),IF(Staff!$K45="Quarterly",IF(U$4=Staff!$I45,MIN(Staff!$J45,Staff!$L45),IF(U$4&gt;Staff!$I45,IFERROR(MIN(Staff!$L45,IF(ISNUMBER(R49),R49,0)+Staff!$J45),Staff!$J45),0)),IF(Staff!$K45="Annually",IF(U$4=Staff!$I45,MIN(Staff!$J45,Staff!$L45),IF(U$4&gt;Staff!$I45,IFERROR(MIN(Staff!$L45,I49+Staff!$J45),MIN(Staff!$J45,Staff!$L45)),0))))))</f>
        <v>0</v>
      </c>
      <c r="V49" s="567">
        <f>IF(Staff!$K45="Never",IF(V$4&gt;=Staff!$I45,MIN(Staff!$J45,Staff!$L45),0),IF(Staff!$K45="Monthly",IF(V$4=Staff!$I45,MIN(Staff!$J45,Staff!$L45),IF(V$4&gt;Staff!$I45,MIN(Staff!$L45,U49+Staff!$J45),0)),IF(Staff!$K45="Quarterly",IF(V$4=Staff!$I45,MIN(Staff!$J45,Staff!$L45),IF(V$4&gt;Staff!$I45,IFERROR(MIN(Staff!$L45,IF(ISNUMBER(S49),S49,0)+Staff!$J45),Staff!$J45),0)),IF(Staff!$K45="Annually",IF(V$4=Staff!$I45,MIN(Staff!$J45,Staff!$L45),IF(V$4&gt;Staff!$I45,IFERROR(MIN(Staff!$L45,J49+Staff!$J45),MIN(Staff!$J45,Staff!$L45)),0))))))</f>
        <v>0</v>
      </c>
      <c r="W49" s="567">
        <f>IF(Staff!$K45="Never",IF(W$4&gt;=Staff!$I45,MIN(Staff!$J45,Staff!$L45),0),IF(Staff!$K45="Monthly",IF(W$4=Staff!$I45,MIN(Staff!$J45,Staff!$L45),IF(W$4&gt;Staff!$I45,MIN(Staff!$L45,V49+Staff!$J45),0)),IF(Staff!$K45="Quarterly",IF(W$4=Staff!$I45,MIN(Staff!$J45,Staff!$L45),IF(W$4&gt;Staff!$I45,IFERROR(MIN(Staff!$L45,IF(ISNUMBER(T49),T49,0)+Staff!$J45),Staff!$J45),0)),IF(Staff!$K45="Annually",IF(W$4=Staff!$I45,MIN(Staff!$J45,Staff!$L45),IF(W$4&gt;Staff!$I45,IFERROR(MIN(Staff!$L45,K49+Staff!$J45),MIN(Staff!$J45,Staff!$L45)),0))))))</f>
        <v>0</v>
      </c>
      <c r="X49" s="567">
        <f>IF(Staff!$K45="Never",IF(X$4&gt;=Staff!$I45,MIN(Staff!$J45,Staff!$L45),0),IF(Staff!$K45="Monthly",IF(X$4=Staff!$I45,MIN(Staff!$J45,Staff!$L45),IF(X$4&gt;Staff!$I45,MIN(Staff!$L45,W49+Staff!$J45),0)),IF(Staff!$K45="Quarterly",IF(X$4=Staff!$I45,MIN(Staff!$J45,Staff!$L45),IF(X$4&gt;Staff!$I45,IFERROR(MIN(Staff!$L45,IF(ISNUMBER(U49),U49,0)+Staff!$J45),Staff!$J45),0)),IF(Staff!$K45="Annually",IF(X$4=Staff!$I45,MIN(Staff!$J45,Staff!$L45),IF(X$4&gt;Staff!$I45,IFERROR(MIN(Staff!$L45,L49+Staff!$J45),MIN(Staff!$J45,Staff!$L45)),0))))))</f>
        <v>0</v>
      </c>
      <c r="Y49" s="567">
        <f>IF(Staff!$K45="Never",IF(Y$4&gt;=Staff!$I45,MIN(Staff!$J45,Staff!$L45),0),IF(Staff!$K45="Monthly",IF(Y$4=Staff!$I45,MIN(Staff!$J45,Staff!$L45),IF(Y$4&gt;Staff!$I45,MIN(Staff!$L45,X49+Staff!$J45),0)),IF(Staff!$K45="Quarterly",IF(Y$4=Staff!$I45,MIN(Staff!$J45,Staff!$L45),IF(Y$4&gt;Staff!$I45,IFERROR(MIN(Staff!$L45,IF(ISNUMBER(V49),V49,0)+Staff!$J45),Staff!$J45),0)),IF(Staff!$K45="Annually",IF(Y$4=Staff!$I45,MIN(Staff!$J45,Staff!$L45),IF(Y$4&gt;Staff!$I45,IFERROR(MIN(Staff!$L45,M49+Staff!$J45),MIN(Staff!$J45,Staff!$L45)),0))))))</f>
        <v>0</v>
      </c>
      <c r="Z49" s="567">
        <f>IF(Staff!$K45="Never",IF(Z$4&gt;=Staff!$I45,MIN(Staff!$J45,Staff!$L45),0),IF(Staff!$K45="Monthly",IF(Z$4=Staff!$I45,MIN(Staff!$J45,Staff!$L45),IF(Z$4&gt;Staff!$I45,MIN(Staff!$L45,Y49+Staff!$J45),0)),IF(Staff!$K45="Quarterly",IF(Z$4=Staff!$I45,MIN(Staff!$J45,Staff!$L45),IF(Z$4&gt;Staff!$I45,IFERROR(MIN(Staff!$L45,IF(ISNUMBER(W49),W49,0)+Staff!$J45),Staff!$J45),0)),IF(Staff!$K45="Annually",IF(Z$4=Staff!$I45,MIN(Staff!$J45,Staff!$L45),IF(Z$4&gt;Staff!$I45,IFERROR(MIN(Staff!$L45,N49+Staff!$J45),MIN(Staff!$J45,Staff!$L45)),0))))))</f>
        <v>0</v>
      </c>
      <c r="AA49" s="567">
        <f>IF(Staff!$K45="Never",IF(AA$4&gt;=Staff!$I45,MIN(Staff!$J45,Staff!$L45),0),IF(Staff!$K45="Monthly",IF(AA$4=Staff!$I45,MIN(Staff!$J45,Staff!$L45),IF(AA$4&gt;Staff!$I45,MIN(Staff!$L45,Z49+Staff!$J45),0)),IF(Staff!$K45="Quarterly",IF(AA$4=Staff!$I45,MIN(Staff!$J45,Staff!$L45),IF(AA$4&gt;Staff!$I45,IFERROR(MIN(Staff!$L45,IF(ISNUMBER(X49),X49,0)+Staff!$J45),Staff!$J45),0)),IF(Staff!$K45="Annually",IF(AA$4=Staff!$I45,MIN(Staff!$J45,Staff!$L45),IF(AA$4&gt;Staff!$I45,IFERROR(MIN(Staff!$L45,O49+Staff!$J45),MIN(Staff!$J45,Staff!$L45)),0))))))</f>
        <v>0</v>
      </c>
      <c r="AB49" s="567">
        <f>IF(Staff!$K45="Never",IF(AB$4&gt;=Staff!$I45,MIN(Staff!$J45,Staff!$L45),0),IF(Staff!$K45="Monthly",IF(AB$4=Staff!$I45,MIN(Staff!$J45,Staff!$L45),IF(AB$4&gt;Staff!$I45,MIN(Staff!$L45,AA49+Staff!$J45),0)),IF(Staff!$K45="Quarterly",IF(AB$4=Staff!$I45,MIN(Staff!$J45,Staff!$L45),IF(AB$4&gt;Staff!$I45,IFERROR(MIN(Staff!$L45,IF(ISNUMBER(Y49),Y49,0)+Staff!$J45),Staff!$J45),0)),IF(Staff!$K45="Annually",IF(AB$4=Staff!$I45,MIN(Staff!$J45,Staff!$L45),IF(AB$4&gt;Staff!$I45,IFERROR(MIN(Staff!$L45,P49+Staff!$J45),MIN(Staff!$J45,Staff!$L45)),0))))))</f>
        <v>0</v>
      </c>
      <c r="AC49" s="567">
        <f>IF(Staff!$K45="Never",IF(AC$4&gt;=Staff!$I45,MIN(Staff!$J45,Staff!$L45),0),IF(Staff!$K45="Monthly",IF(AC$4=Staff!$I45,MIN(Staff!$J45,Staff!$L45),IF(AC$4&gt;Staff!$I45,MIN(Staff!$L45,AB49+Staff!$J45),0)),IF(Staff!$K45="Quarterly",IF(AC$4=Staff!$I45,MIN(Staff!$J45,Staff!$L45),IF(AC$4&gt;Staff!$I45,IFERROR(MIN(Staff!$L45,IF(ISNUMBER(Z49),Z49,0)+Staff!$J45),Staff!$J45),0)),IF(Staff!$K45="Annually",IF(AC$4=Staff!$I45,MIN(Staff!$J45,Staff!$L45),IF(AC$4&gt;Staff!$I45,IFERROR(MIN(Staff!$L45,Q49+Staff!$J45),MIN(Staff!$J45,Staff!$L45)),0))))))</f>
        <v>0</v>
      </c>
      <c r="AD49" s="567">
        <f>IF(Staff!$K45="Never",IF(AD$4&gt;=Staff!$I45,MIN(Staff!$J45,Staff!$L45),0),IF(Staff!$K45="Monthly",IF(AD$4=Staff!$I45,MIN(Staff!$J45,Staff!$L45),IF(AD$4&gt;Staff!$I45,MIN(Staff!$L45,AC49+Staff!$J45),0)),IF(Staff!$K45="Quarterly",IF(AD$4=Staff!$I45,MIN(Staff!$J45,Staff!$L45),IF(AD$4&gt;Staff!$I45,IFERROR(MIN(Staff!$L45,IF(ISNUMBER(AA49),AA49,0)+Staff!$J45),Staff!$J45),0)),IF(Staff!$K45="Annually",IF(AD$4=Staff!$I45,MIN(Staff!$J45,Staff!$L45),IF(AD$4&gt;Staff!$I45,IFERROR(MIN(Staff!$L45,R49+Staff!$J45),MIN(Staff!$J45,Staff!$L45)),0))))))</f>
        <v>0</v>
      </c>
      <c r="AE49" s="567">
        <f>IF(Staff!$K45="Never",IF(AE$4&gt;=Staff!$I45,MIN(Staff!$J45,Staff!$L45),0),IF(Staff!$K45="Monthly",IF(AE$4=Staff!$I45,MIN(Staff!$J45,Staff!$L45),IF(AE$4&gt;Staff!$I45,MIN(Staff!$L45,AD49+Staff!$J45),0)),IF(Staff!$K45="Quarterly",IF(AE$4=Staff!$I45,MIN(Staff!$J45,Staff!$L45),IF(AE$4&gt;Staff!$I45,IFERROR(MIN(Staff!$L45,IF(ISNUMBER(AB49),AB49,0)+Staff!$J45),Staff!$J45),0)),IF(Staff!$K45="Annually",IF(AE$4=Staff!$I45,MIN(Staff!$J45,Staff!$L45),IF(AE$4&gt;Staff!$I45,IFERROR(MIN(Staff!$L45,S49+Staff!$J45),MIN(Staff!$J45,Staff!$L45)),0))))))</f>
        <v>0</v>
      </c>
      <c r="AF49" s="567">
        <f>IF(Staff!$K45="Never",IF(AF$4&gt;=Staff!$I45,MIN(Staff!$J45,Staff!$L45),0),IF(Staff!$K45="Monthly",IF(AF$4=Staff!$I45,MIN(Staff!$J45,Staff!$L45),IF(AF$4&gt;Staff!$I45,MIN(Staff!$L45,AE49+Staff!$J45),0)),IF(Staff!$K45="Quarterly",IF(AF$4=Staff!$I45,MIN(Staff!$J45,Staff!$L45),IF(AF$4&gt;Staff!$I45,IFERROR(MIN(Staff!$L45,IF(ISNUMBER(AC49),AC49,0)+Staff!$J45),Staff!$J45),0)),IF(Staff!$K45="Annually",IF(AF$4=Staff!$I45,MIN(Staff!$J45,Staff!$L45),IF(AF$4&gt;Staff!$I45,IFERROR(MIN(Staff!$L45,T49+Staff!$J45),MIN(Staff!$J45,Staff!$L45)),0))))))</f>
        <v>0</v>
      </c>
      <c r="AG49" s="567">
        <f>IF(Staff!$K45="Never",IF(AG$4&gt;=Staff!$I45,MIN(Staff!$J45,Staff!$L45),0),IF(Staff!$K45="Monthly",IF(AG$4=Staff!$I45,MIN(Staff!$J45,Staff!$L45),IF(AG$4&gt;Staff!$I45,MIN(Staff!$L45,AF49+Staff!$J45),0)),IF(Staff!$K45="Quarterly",IF(AG$4=Staff!$I45,MIN(Staff!$J45,Staff!$L45),IF(AG$4&gt;Staff!$I45,IFERROR(MIN(Staff!$L45,IF(ISNUMBER(AD49),AD49,0)+Staff!$J45),Staff!$J45),0)),IF(Staff!$K45="Annually",IF(AG$4=Staff!$I45,MIN(Staff!$J45,Staff!$L45),IF(AG$4&gt;Staff!$I45,IFERROR(MIN(Staff!$L45,U49+Staff!$J45),MIN(Staff!$J45,Staff!$L45)),0))))))</f>
        <v>0</v>
      </c>
      <c r="AH49" s="567">
        <f>IF(Staff!$K45="Never",IF(AH$4&gt;=Staff!$I45,MIN(Staff!$J45,Staff!$L45),0),IF(Staff!$K45="Monthly",IF(AH$4=Staff!$I45,MIN(Staff!$J45,Staff!$L45),IF(AH$4&gt;Staff!$I45,MIN(Staff!$L45,AG49+Staff!$J45),0)),IF(Staff!$K45="Quarterly",IF(AH$4=Staff!$I45,MIN(Staff!$J45,Staff!$L45),IF(AH$4&gt;Staff!$I45,IFERROR(MIN(Staff!$L45,IF(ISNUMBER(AE49),AE49,0)+Staff!$J45),Staff!$J45),0)),IF(Staff!$K45="Annually",IF(AH$4=Staff!$I45,MIN(Staff!$J45,Staff!$L45),IF(AH$4&gt;Staff!$I45,IFERROR(MIN(Staff!$L45,V49+Staff!$J45),MIN(Staff!$J45,Staff!$L45)),0))))))</f>
        <v>0</v>
      </c>
      <c r="AI49" s="567">
        <f>IF(Staff!$K45="Never",IF(AI$4&gt;=Staff!$I45,MIN(Staff!$J45,Staff!$L45),0),IF(Staff!$K45="Monthly",IF(AI$4=Staff!$I45,MIN(Staff!$J45,Staff!$L45),IF(AI$4&gt;Staff!$I45,MIN(Staff!$L45,AH49+Staff!$J45),0)),IF(Staff!$K45="Quarterly",IF(AI$4=Staff!$I45,MIN(Staff!$J45,Staff!$L45),IF(AI$4&gt;Staff!$I45,IFERROR(MIN(Staff!$L45,IF(ISNUMBER(AF49),AF49,0)+Staff!$J45),Staff!$J45),0)),IF(Staff!$K45="Annually",IF(AI$4=Staff!$I45,MIN(Staff!$J45,Staff!$L45),IF(AI$4&gt;Staff!$I45,IFERROR(MIN(Staff!$L45,W49+Staff!$J45),MIN(Staff!$J45,Staff!$L45)),0))))))</f>
        <v>0</v>
      </c>
      <c r="AJ49" s="567">
        <f>IF(Staff!$K45="Never",IF(AJ$4&gt;=Staff!$I45,MIN(Staff!$J45,Staff!$L45),0),IF(Staff!$K45="Monthly",IF(AJ$4=Staff!$I45,MIN(Staff!$J45,Staff!$L45),IF(AJ$4&gt;Staff!$I45,MIN(Staff!$L45,AI49+Staff!$J45),0)),IF(Staff!$K45="Quarterly",IF(AJ$4=Staff!$I45,MIN(Staff!$J45,Staff!$L45),IF(AJ$4&gt;Staff!$I45,IFERROR(MIN(Staff!$L45,IF(ISNUMBER(AG49),AG49,0)+Staff!$J45),Staff!$J45),0)),IF(Staff!$K45="Annually",IF(AJ$4=Staff!$I45,MIN(Staff!$J45,Staff!$L45),IF(AJ$4&gt;Staff!$I45,IFERROR(MIN(Staff!$L45,X49+Staff!$J45),MIN(Staff!$J45,Staff!$L45)),0))))))</f>
        <v>0</v>
      </c>
      <c r="AK49" s="567">
        <f>IF(Staff!$K45="Never",IF(AK$4&gt;=Staff!$I45,MIN(Staff!$J45,Staff!$L45),0),IF(Staff!$K45="Monthly",IF(AK$4=Staff!$I45,MIN(Staff!$J45,Staff!$L45),IF(AK$4&gt;Staff!$I45,MIN(Staff!$L45,AJ49+Staff!$J45),0)),IF(Staff!$K45="Quarterly",IF(AK$4=Staff!$I45,MIN(Staff!$J45,Staff!$L45),IF(AK$4&gt;Staff!$I45,IFERROR(MIN(Staff!$L45,IF(ISNUMBER(AH49),AH49,0)+Staff!$J45),Staff!$J45),0)),IF(Staff!$K45="Annually",IF(AK$4=Staff!$I45,MIN(Staff!$J45,Staff!$L45),IF(AK$4&gt;Staff!$I45,IFERROR(MIN(Staff!$L45,Y49+Staff!$J45),MIN(Staff!$J45,Staff!$L45)),0))))))</f>
        <v>0</v>
      </c>
      <c r="AL49" s="567">
        <f>IF(Staff!$K45="Never",IF(AL$4&gt;=Staff!$I45,MIN(Staff!$J45,Staff!$L45),0),IF(Staff!$K45="Monthly",IF(AL$4=Staff!$I45,MIN(Staff!$J45,Staff!$L45),IF(AL$4&gt;Staff!$I45,MIN(Staff!$L45,AK49+Staff!$J45),0)),IF(Staff!$K45="Quarterly",IF(AL$4=Staff!$I45,MIN(Staff!$J45,Staff!$L45),IF(AL$4&gt;Staff!$I45,IFERROR(MIN(Staff!$L45,IF(ISNUMBER(AI49),AI49,0)+Staff!$J45),Staff!$J45),0)),IF(Staff!$K45="Annually",IF(AL$4=Staff!$I45,MIN(Staff!$J45,Staff!$L45),IF(AL$4&gt;Staff!$I45,IFERROR(MIN(Staff!$L45,Z49+Staff!$J45),MIN(Staff!$J45,Staff!$L45)),0))))))</f>
        <v>0</v>
      </c>
      <c r="AM49" s="567">
        <f>IF(Staff!$K45="Never",IF(AM$4&gt;=Staff!$I45,MIN(Staff!$J45,Staff!$L45),0),IF(Staff!$K45="Monthly",IF(AM$4=Staff!$I45,MIN(Staff!$J45,Staff!$L45),IF(AM$4&gt;Staff!$I45,MIN(Staff!$L45,AL49+Staff!$J45),0)),IF(Staff!$K45="Quarterly",IF(AM$4=Staff!$I45,MIN(Staff!$J45,Staff!$L45),IF(AM$4&gt;Staff!$I45,IFERROR(MIN(Staff!$L45,IF(ISNUMBER(AJ49),AJ49,0)+Staff!$J45),Staff!$J45),0)),IF(Staff!$K45="Annually",IF(AM$4=Staff!$I45,MIN(Staff!$J45,Staff!$L45),IF(AM$4&gt;Staff!$I45,IFERROR(MIN(Staff!$L45,AA49+Staff!$J45),MIN(Staff!$J45,Staff!$L45)),0))))))</f>
        <v>0</v>
      </c>
      <c r="AN49" s="567">
        <f>IF(Staff!$K45="Never",IF(AN$4&gt;=Staff!$I45,MIN(Staff!$J45,Staff!$L45),0),IF(Staff!$K45="Monthly",IF(AN$4=Staff!$I45,MIN(Staff!$J45,Staff!$L45),IF(AN$4&gt;Staff!$I45,MIN(Staff!$L45,AM49+Staff!$J45),0)),IF(Staff!$K45="Quarterly",IF(AN$4=Staff!$I45,MIN(Staff!$J45,Staff!$L45),IF(AN$4&gt;Staff!$I45,IFERROR(MIN(Staff!$L45,IF(ISNUMBER(AK49),AK49,0)+Staff!$J45),Staff!$J45),0)),IF(Staff!$K45="Annually",IF(AN$4=Staff!$I45,MIN(Staff!$J45,Staff!$L45),IF(AN$4&gt;Staff!$I45,IFERROR(MIN(Staff!$L45,AB49+Staff!$J45),MIN(Staff!$J45,Staff!$L45)),0))))))</f>
        <v>0</v>
      </c>
      <c r="AO49" s="567">
        <f>IF(Staff!$K45="Never",IF(AO$4&gt;=Staff!$I45,MIN(Staff!$J45,Staff!$L45),0),IF(Staff!$K45="Monthly",IF(AO$4=Staff!$I45,MIN(Staff!$J45,Staff!$L45),IF(AO$4&gt;Staff!$I45,MIN(Staff!$L45,AN49+Staff!$J45),0)),IF(Staff!$K45="Quarterly",IF(AO$4=Staff!$I45,MIN(Staff!$J45,Staff!$L45),IF(AO$4&gt;Staff!$I45,IFERROR(MIN(Staff!$L45,IF(ISNUMBER(AL49),AL49,0)+Staff!$J45),Staff!$J45),0)),IF(Staff!$K45="Annually",IF(AO$4=Staff!$I45,MIN(Staff!$J45,Staff!$L45),IF(AO$4&gt;Staff!$I45,IFERROR(MIN(Staff!$L45,AC49+Staff!$J45),MIN(Staff!$J45,Staff!$L45)),0))))))</f>
        <v>0</v>
      </c>
      <c r="AP49" s="567">
        <f>IF(Staff!$K45="Never",IF(AP$4&gt;=Staff!$I45,MIN(Staff!$J45,Staff!$L45),0),IF(Staff!$K45="Monthly",IF(AP$4=Staff!$I45,MIN(Staff!$J45,Staff!$L45),IF(AP$4&gt;Staff!$I45,MIN(Staff!$L45,AO49+Staff!$J45),0)),IF(Staff!$K45="Quarterly",IF(AP$4=Staff!$I45,MIN(Staff!$J45,Staff!$L45),IF(AP$4&gt;Staff!$I45,IFERROR(MIN(Staff!$L45,IF(ISNUMBER(AM49),AM49,0)+Staff!$J45),Staff!$J45),0)),IF(Staff!$K45="Annually",IF(AP$4=Staff!$I45,MIN(Staff!$J45,Staff!$L45),IF(AP$4&gt;Staff!$I45,IFERROR(MIN(Staff!$L45,AD49+Staff!$J45),MIN(Staff!$J45,Staff!$L45)),0))))))</f>
        <v>0</v>
      </c>
      <c r="AQ49" s="567">
        <f>IF(Staff!$K45="Never",IF(AQ$4&gt;=Staff!$I45,MIN(Staff!$J45,Staff!$L45),0),IF(Staff!$K45="Monthly",IF(AQ$4=Staff!$I45,MIN(Staff!$J45,Staff!$L45),IF(AQ$4&gt;Staff!$I45,MIN(Staff!$L45,AP49+Staff!$J45),0)),IF(Staff!$K45="Quarterly",IF(AQ$4=Staff!$I45,MIN(Staff!$J45,Staff!$L45),IF(AQ$4&gt;Staff!$I45,IFERROR(MIN(Staff!$L45,IF(ISNUMBER(AN49),AN49,0)+Staff!$J45),Staff!$J45),0)),IF(Staff!$K45="Annually",IF(AQ$4=Staff!$I45,MIN(Staff!$J45,Staff!$L45),IF(AQ$4&gt;Staff!$I45,IFERROR(MIN(Staff!$L45,AE49+Staff!$J45),MIN(Staff!$J45,Staff!$L45)),0))))))</f>
        <v>0</v>
      </c>
      <c r="AR49" s="567">
        <f>IF(Staff!$K45="Never",IF(AR$4&gt;=Staff!$I45,MIN(Staff!$J45,Staff!$L45),0),IF(Staff!$K45="Monthly",IF(AR$4=Staff!$I45,MIN(Staff!$J45,Staff!$L45),IF(AR$4&gt;Staff!$I45,MIN(Staff!$L45,AQ49+Staff!$J45),0)),IF(Staff!$K45="Quarterly",IF(AR$4=Staff!$I45,MIN(Staff!$J45,Staff!$L45),IF(AR$4&gt;Staff!$I45,IFERROR(MIN(Staff!$L45,IF(ISNUMBER(AO49),AO49,0)+Staff!$J45),Staff!$J45),0)),IF(Staff!$K45="Annually",IF(AR$4=Staff!$I45,MIN(Staff!$J45,Staff!$L45),IF(AR$4&gt;Staff!$I45,IFERROR(MIN(Staff!$L45,AF49+Staff!$J45),MIN(Staff!$J45,Staff!$L45)),0))))))</f>
        <v>0</v>
      </c>
      <c r="AS49" s="567">
        <f>IF(Staff!$K45="Never",IF(AS$4&gt;=Staff!$I45,MIN(Staff!$J45,Staff!$L45),0),IF(Staff!$K45="Monthly",IF(AS$4=Staff!$I45,MIN(Staff!$J45,Staff!$L45),IF(AS$4&gt;Staff!$I45,MIN(Staff!$L45,AR49+Staff!$J45),0)),IF(Staff!$K45="Quarterly",IF(AS$4=Staff!$I45,MIN(Staff!$J45,Staff!$L45),IF(AS$4&gt;Staff!$I45,IFERROR(MIN(Staff!$L45,IF(ISNUMBER(AP49),AP49,0)+Staff!$J45),Staff!$J45),0)),IF(Staff!$K45="Annually",IF(AS$4=Staff!$I45,MIN(Staff!$J45,Staff!$L45),IF(AS$4&gt;Staff!$I45,IFERROR(MIN(Staff!$L45,AG49+Staff!$J45),MIN(Staff!$J45,Staff!$L45)),0))))))</f>
        <v>0</v>
      </c>
      <c r="AT49" s="567">
        <f>IF(Staff!$K45="Never",IF(AT$4&gt;=Staff!$I45,MIN(Staff!$J45,Staff!$L45),0),IF(Staff!$K45="Monthly",IF(AT$4=Staff!$I45,MIN(Staff!$J45,Staff!$L45),IF(AT$4&gt;Staff!$I45,MIN(Staff!$L45,AS49+Staff!$J45),0)),IF(Staff!$K45="Quarterly",IF(AT$4=Staff!$I45,MIN(Staff!$J45,Staff!$L45),IF(AT$4&gt;Staff!$I45,IFERROR(MIN(Staff!$L45,IF(ISNUMBER(AQ49),AQ49,0)+Staff!$J45),Staff!$J45),0)),IF(Staff!$K45="Annually",IF(AT$4=Staff!$I45,MIN(Staff!$J45,Staff!$L45),IF(AT$4&gt;Staff!$I45,IFERROR(MIN(Staff!$L45,AH49+Staff!$J45),MIN(Staff!$J45,Staff!$L45)),0))))))</f>
        <v>0</v>
      </c>
      <c r="AU49" s="567">
        <f>IF(Staff!$K45="Never",IF(AU$4&gt;=Staff!$I45,MIN(Staff!$J45,Staff!$L45),0),IF(Staff!$K45="Monthly",IF(AU$4=Staff!$I45,MIN(Staff!$J45,Staff!$L45),IF(AU$4&gt;Staff!$I45,MIN(Staff!$L45,AT49+Staff!$J45),0)),IF(Staff!$K45="Quarterly",IF(AU$4=Staff!$I45,MIN(Staff!$J45,Staff!$L45),IF(AU$4&gt;Staff!$I45,IFERROR(MIN(Staff!$L45,IF(ISNUMBER(AR49),AR49,0)+Staff!$J45),Staff!$J45),0)),IF(Staff!$K45="Annually",IF(AU$4=Staff!$I45,MIN(Staff!$J45,Staff!$L45),IF(AU$4&gt;Staff!$I45,IFERROR(MIN(Staff!$L45,AI49+Staff!$J45),MIN(Staff!$J45,Staff!$L45)),0))))))</f>
        <v>0</v>
      </c>
      <c r="AV49" s="567">
        <f>IF(Staff!$K45="Never",IF(AV$4&gt;=Staff!$I45,MIN(Staff!$J45,Staff!$L45),0),IF(Staff!$K45="Monthly",IF(AV$4=Staff!$I45,MIN(Staff!$J45,Staff!$L45),IF(AV$4&gt;Staff!$I45,MIN(Staff!$L45,AU49+Staff!$J45),0)),IF(Staff!$K45="Quarterly",IF(AV$4=Staff!$I45,MIN(Staff!$J45,Staff!$L45),IF(AV$4&gt;Staff!$I45,IFERROR(MIN(Staff!$L45,IF(ISNUMBER(AS49),AS49,0)+Staff!$J45),Staff!$J45),0)),IF(Staff!$K45="Annually",IF(AV$4=Staff!$I45,MIN(Staff!$J45,Staff!$L45),IF(AV$4&gt;Staff!$I45,IFERROR(MIN(Staff!$L45,AJ49+Staff!$J45),MIN(Staff!$J45,Staff!$L45)),0))))))</f>
        <v>0</v>
      </c>
      <c r="AW49" s="567">
        <f>IF(Staff!$K45="Never",IF(AW$4&gt;=Staff!$I45,MIN(Staff!$J45,Staff!$L45),0),IF(Staff!$K45="Monthly",IF(AW$4=Staff!$I45,MIN(Staff!$J45,Staff!$L45),IF(AW$4&gt;Staff!$I45,MIN(Staff!$L45,AV49+Staff!$J45),0)),IF(Staff!$K45="Quarterly",IF(AW$4=Staff!$I45,MIN(Staff!$J45,Staff!$L45),IF(AW$4&gt;Staff!$I45,IFERROR(MIN(Staff!$L45,IF(ISNUMBER(AT49),AT49,0)+Staff!$J45),Staff!$J45),0)),IF(Staff!$K45="Annually",IF(AW$4=Staff!$I45,MIN(Staff!$J45,Staff!$L45),IF(AW$4&gt;Staff!$I45,IFERROR(MIN(Staff!$L45,AK49+Staff!$J45),MIN(Staff!$J45,Staff!$L45)),0))))))</f>
        <v>0</v>
      </c>
      <c r="AX49" s="567">
        <f>IF(Staff!$K45="Never",IF(AX$4&gt;=Staff!$I45,MIN(Staff!$J45,Staff!$L45),0),IF(Staff!$K45="Monthly",IF(AX$4=Staff!$I45,MIN(Staff!$J45,Staff!$L45),IF(AX$4&gt;Staff!$I45,MIN(Staff!$L45,AW49+Staff!$J45),0)),IF(Staff!$K45="Quarterly",IF(AX$4=Staff!$I45,MIN(Staff!$J45,Staff!$L45),IF(AX$4&gt;Staff!$I45,IFERROR(MIN(Staff!$L45,IF(ISNUMBER(AU49),AU49,0)+Staff!$J45),Staff!$J45),0)),IF(Staff!$K45="Annually",IF(AX$4=Staff!$I45,MIN(Staff!$J45,Staff!$L45),IF(AX$4&gt;Staff!$I45,IFERROR(MIN(Staff!$L45,AL49+Staff!$J45),MIN(Staff!$J45,Staff!$L45)),0))))))</f>
        <v>0</v>
      </c>
      <c r="AY49" s="567">
        <f>IF(Staff!$K45="Never",IF(AY$4&gt;=Staff!$I45,MIN(Staff!$J45,Staff!$L45),0),IF(Staff!$K45="Monthly",IF(AY$4=Staff!$I45,MIN(Staff!$J45,Staff!$L45),IF(AY$4&gt;Staff!$I45,MIN(Staff!$L45,AX49+Staff!$J45),0)),IF(Staff!$K45="Quarterly",IF(AY$4=Staff!$I45,MIN(Staff!$J45,Staff!$L45),IF(AY$4&gt;Staff!$I45,IFERROR(MIN(Staff!$L45,IF(ISNUMBER(AV49),AV49,0)+Staff!$J45),Staff!$J45),0)),IF(Staff!$K45="Annually",IF(AY$4=Staff!$I45,MIN(Staff!$J45,Staff!$L45),IF(AY$4&gt;Staff!$I45,IFERROR(MIN(Staff!$L45,AM49+Staff!$J45),MIN(Staff!$J45,Staff!$L45)),0))))))</f>
        <v>0</v>
      </c>
      <c r="AZ49" s="567">
        <f>IF(Staff!$K45="Never",IF(AZ$4&gt;=Staff!$I45,MIN(Staff!$J45,Staff!$L45),0),IF(Staff!$K45="Monthly",IF(AZ$4=Staff!$I45,MIN(Staff!$J45,Staff!$L45),IF(AZ$4&gt;Staff!$I45,MIN(Staff!$L45,AY49+Staff!$J45),0)),IF(Staff!$K45="Quarterly",IF(AZ$4=Staff!$I45,MIN(Staff!$J45,Staff!$L45),IF(AZ$4&gt;Staff!$I45,IFERROR(MIN(Staff!$L45,IF(ISNUMBER(AW49),AW49,0)+Staff!$J45),Staff!$J45),0)),IF(Staff!$K45="Annually",IF(AZ$4=Staff!$I45,MIN(Staff!$J45,Staff!$L45),IF(AZ$4&gt;Staff!$I45,IFERROR(MIN(Staff!$L45,AN49+Staff!$J45),MIN(Staff!$J45,Staff!$L45)),0))))))</f>
        <v>0</v>
      </c>
      <c r="BA49" s="567">
        <f>IF(Staff!$K45="Never",IF(BA$4&gt;=Staff!$I45,MIN(Staff!$J45,Staff!$L45),0),IF(Staff!$K45="Monthly",IF(BA$4=Staff!$I45,MIN(Staff!$J45,Staff!$L45),IF(BA$4&gt;Staff!$I45,MIN(Staff!$L45,AZ49+Staff!$J45),0)),IF(Staff!$K45="Quarterly",IF(BA$4=Staff!$I45,MIN(Staff!$J45,Staff!$L45),IF(BA$4&gt;Staff!$I45,IFERROR(MIN(Staff!$L45,IF(ISNUMBER(AX49),AX49,0)+Staff!$J45),Staff!$J45),0)),IF(Staff!$K45="Annually",IF(BA$4=Staff!$I45,MIN(Staff!$J45,Staff!$L45),IF(BA$4&gt;Staff!$I45,IFERROR(MIN(Staff!$L45,AO49+Staff!$J45),MIN(Staff!$J45,Staff!$L45)),0))))))</f>
        <v>0</v>
      </c>
      <c r="BB49" s="567">
        <f>IF(Staff!$K45="Never",IF(BB$4&gt;=Staff!$I45,MIN(Staff!$J45,Staff!$L45),0),IF(Staff!$K45="Monthly",IF(BB$4=Staff!$I45,MIN(Staff!$J45,Staff!$L45),IF(BB$4&gt;Staff!$I45,MIN(Staff!$L45,BA49+Staff!$J45),0)),IF(Staff!$K45="Quarterly",IF(BB$4=Staff!$I45,MIN(Staff!$J45,Staff!$L45),IF(BB$4&gt;Staff!$I45,IFERROR(MIN(Staff!$L45,IF(ISNUMBER(AY49),AY49,0)+Staff!$J45),Staff!$J45),0)),IF(Staff!$K45="Annually",IF(BB$4=Staff!$I45,MIN(Staff!$J45,Staff!$L45),IF(BB$4&gt;Staff!$I45,IFERROR(MIN(Staff!$L45,AP49+Staff!$J45),MIN(Staff!$J45,Staff!$L45)),0))))))</f>
        <v>0</v>
      </c>
      <c r="BC49" s="567">
        <f>IF(Staff!$K45="Never",IF(BC$4&gt;=Staff!$I45,MIN(Staff!$J45,Staff!$L45),0),IF(Staff!$K45="Monthly",IF(BC$4=Staff!$I45,MIN(Staff!$J45,Staff!$L45),IF(BC$4&gt;Staff!$I45,MIN(Staff!$L45,BB49+Staff!$J45),0)),IF(Staff!$K45="Quarterly",IF(BC$4=Staff!$I45,MIN(Staff!$J45,Staff!$L45),IF(BC$4&gt;Staff!$I45,IFERROR(MIN(Staff!$L45,IF(ISNUMBER(AZ49),AZ49,0)+Staff!$J45),Staff!$J45),0)),IF(Staff!$K45="Annually",IF(BC$4=Staff!$I45,MIN(Staff!$J45,Staff!$L45),IF(BC$4&gt;Staff!$I45,IFERROR(MIN(Staff!$L45,AQ49+Staff!$J45),MIN(Staff!$J45,Staff!$L45)),0))))))</f>
        <v>0</v>
      </c>
      <c r="BD49" s="567">
        <f>IF(Staff!$K45="Never",IF(BD$4&gt;=Staff!$I45,MIN(Staff!$J45,Staff!$L45),0),IF(Staff!$K45="Monthly",IF(BD$4=Staff!$I45,MIN(Staff!$J45,Staff!$L45),IF(BD$4&gt;Staff!$I45,MIN(Staff!$L45,BC49+Staff!$J45),0)),IF(Staff!$K45="Quarterly",IF(BD$4=Staff!$I45,MIN(Staff!$J45,Staff!$L45),IF(BD$4&gt;Staff!$I45,IFERROR(MIN(Staff!$L45,IF(ISNUMBER(BA49),BA49,0)+Staff!$J45),Staff!$J45),0)),IF(Staff!$K45="Annually",IF(BD$4=Staff!$I45,MIN(Staff!$J45,Staff!$L45),IF(BD$4&gt;Staff!$I45,IFERROR(MIN(Staff!$L45,AR49+Staff!$J45),MIN(Staff!$J45,Staff!$L45)),0))))))</f>
        <v>0</v>
      </c>
      <c r="BE49" s="567">
        <f>IF(Staff!$K45="Never",IF(BE$4&gt;=Staff!$I45,MIN(Staff!$J45,Staff!$L45),0),IF(Staff!$K45="Monthly",IF(BE$4=Staff!$I45,MIN(Staff!$J45,Staff!$L45),IF(BE$4&gt;Staff!$I45,MIN(Staff!$L45,BD49+Staff!$J45),0)),IF(Staff!$K45="Quarterly",IF(BE$4=Staff!$I45,MIN(Staff!$J45,Staff!$L45),IF(BE$4&gt;Staff!$I45,IFERROR(MIN(Staff!$L45,IF(ISNUMBER(BB49),BB49,0)+Staff!$J45),Staff!$J45),0)),IF(Staff!$K45="Annually",IF(BE$4=Staff!$I45,MIN(Staff!$J45,Staff!$L45),IF(BE$4&gt;Staff!$I45,IFERROR(MIN(Staff!$L45,AS49+Staff!$J45),MIN(Staff!$J45,Staff!$L45)),0))))))</f>
        <v>0</v>
      </c>
      <c r="BF49" s="567">
        <f>IF(Staff!$K45="Never",IF(BF$4&gt;=Staff!$I45,MIN(Staff!$J45,Staff!$L45),0),IF(Staff!$K45="Monthly",IF(BF$4=Staff!$I45,MIN(Staff!$J45,Staff!$L45),IF(BF$4&gt;Staff!$I45,MIN(Staff!$L45,BE49+Staff!$J45),0)),IF(Staff!$K45="Quarterly",IF(BF$4=Staff!$I45,MIN(Staff!$J45,Staff!$L45),IF(BF$4&gt;Staff!$I45,IFERROR(MIN(Staff!$L45,IF(ISNUMBER(BC49),BC49,0)+Staff!$J45),Staff!$J45),0)),IF(Staff!$K45="Annually",IF(BF$4=Staff!$I45,MIN(Staff!$J45,Staff!$L45),IF(BF$4&gt;Staff!$I45,IFERROR(MIN(Staff!$L45,AT49+Staff!$J45),MIN(Staff!$J45,Staff!$L45)),0))))))</f>
        <v>0</v>
      </c>
      <c r="BG49" s="567">
        <f>IF(Staff!$K45="Never",IF(BG$4&gt;=Staff!$I45,MIN(Staff!$J45,Staff!$L45),0),IF(Staff!$K45="Monthly",IF(BG$4=Staff!$I45,MIN(Staff!$J45,Staff!$L45),IF(BG$4&gt;Staff!$I45,MIN(Staff!$L45,BF49+Staff!$J45),0)),IF(Staff!$K45="Quarterly",IF(BG$4=Staff!$I45,MIN(Staff!$J45,Staff!$L45),IF(BG$4&gt;Staff!$I45,IFERROR(MIN(Staff!$L45,IF(ISNUMBER(BD49),BD49,0)+Staff!$J45),Staff!$J45),0)),IF(Staff!$K45="Annually",IF(BG$4=Staff!$I45,MIN(Staff!$J45,Staff!$L45),IF(BG$4&gt;Staff!$I45,IFERROR(MIN(Staff!$L45,AU49+Staff!$J45),MIN(Staff!$J45,Staff!$L45)),0))))))</f>
        <v>0</v>
      </c>
      <c r="BH49" s="567">
        <f>IF(Staff!$K45="Never",IF(BH$4&gt;=Staff!$I45,MIN(Staff!$J45,Staff!$L45),0),IF(Staff!$K45="Monthly",IF(BH$4=Staff!$I45,MIN(Staff!$J45,Staff!$L45),IF(BH$4&gt;Staff!$I45,MIN(Staff!$L45,BG49+Staff!$J45),0)),IF(Staff!$K45="Quarterly",IF(BH$4=Staff!$I45,MIN(Staff!$J45,Staff!$L45),IF(BH$4&gt;Staff!$I45,IFERROR(MIN(Staff!$L45,IF(ISNUMBER(BE49),BE49,0)+Staff!$J45),Staff!$J45),0)),IF(Staff!$K45="Annually",IF(BH$4=Staff!$I45,MIN(Staff!$J45,Staff!$L45),IF(BH$4&gt;Staff!$I45,IFERROR(MIN(Staff!$L45,AV49+Staff!$J45),MIN(Staff!$J45,Staff!$L45)),0))))))</f>
        <v>0</v>
      </c>
      <c r="BI49" s="567">
        <f>IF(Staff!$K45="Never",IF(BI$4&gt;=Staff!$I45,MIN(Staff!$J45,Staff!$L45),0),IF(Staff!$K45="Monthly",IF(BI$4=Staff!$I45,MIN(Staff!$J45,Staff!$L45),IF(BI$4&gt;Staff!$I45,MIN(Staff!$L45,BH49+Staff!$J45),0)),IF(Staff!$K45="Quarterly",IF(BI$4=Staff!$I45,MIN(Staff!$J45,Staff!$L45),IF(BI$4&gt;Staff!$I45,IFERROR(MIN(Staff!$L45,IF(ISNUMBER(BF49),BF49,0)+Staff!$J45),Staff!$J45),0)),IF(Staff!$K45="Annually",IF(BI$4=Staff!$I45,MIN(Staff!$J45,Staff!$L45),IF(BI$4&gt;Staff!$I45,IFERROR(MIN(Staff!$L45,AW49+Staff!$J45),MIN(Staff!$J45,Staff!$L45)),0))))))</f>
        <v>0</v>
      </c>
      <c r="BJ49" s="567">
        <f>IF(Staff!$K45="Never",IF(BJ$4&gt;=Staff!$I45,MIN(Staff!$J45,Staff!$L45),0),IF(Staff!$K45="Monthly",IF(BJ$4=Staff!$I45,MIN(Staff!$J45,Staff!$L45),IF(BJ$4&gt;Staff!$I45,MIN(Staff!$L45,BI49+Staff!$J45),0)),IF(Staff!$K45="Quarterly",IF(BJ$4=Staff!$I45,MIN(Staff!$J45,Staff!$L45),IF(BJ$4&gt;Staff!$I45,IFERROR(MIN(Staff!$L45,IF(ISNUMBER(BG49),BG49,0)+Staff!$J45),Staff!$J45),0)),IF(Staff!$K45="Annually",IF(BJ$4=Staff!$I45,MIN(Staff!$J45,Staff!$L45),IF(BJ$4&gt;Staff!$I45,IFERROR(MIN(Staff!$L45,AX49+Staff!$J45),MIN(Staff!$J45,Staff!$L45)),0))))))</f>
        <v>0</v>
      </c>
      <c r="BK49" s="567">
        <f>IF(Staff!$K45="Never",IF(BK$4&gt;=Staff!$I45,MIN(Staff!$J45,Staff!$L45),0),IF(Staff!$K45="Monthly",IF(BK$4=Staff!$I45,MIN(Staff!$J45,Staff!$L45),IF(BK$4&gt;Staff!$I45,MIN(Staff!$L45,BJ49+Staff!$J45),0)),IF(Staff!$K45="Quarterly",IF(BK$4=Staff!$I45,MIN(Staff!$J45,Staff!$L45),IF(BK$4&gt;Staff!$I45,IFERROR(MIN(Staff!$L45,IF(ISNUMBER(BH49),BH49,0)+Staff!$J45),Staff!$J45),0)),IF(Staff!$K45="Annually",IF(BK$4=Staff!$I45,MIN(Staff!$J45,Staff!$L45),IF(BK$4&gt;Staff!$I45,IFERROR(MIN(Staff!$L45,AY49+Staff!$J45),MIN(Staff!$J45,Staff!$L45)),0))))))</f>
        <v>0</v>
      </c>
      <c r="BL49" s="567">
        <f>IF(Staff!$K45="Never",IF(BL$4&gt;=Staff!$I45,MIN(Staff!$J45,Staff!$L45),0),IF(Staff!$K45="Monthly",IF(BL$4=Staff!$I45,MIN(Staff!$J45,Staff!$L45),IF(BL$4&gt;Staff!$I45,MIN(Staff!$L45,BK49+Staff!$J45),0)),IF(Staff!$K45="Quarterly",IF(BL$4=Staff!$I45,MIN(Staff!$J45,Staff!$L45),IF(BL$4&gt;Staff!$I45,IFERROR(MIN(Staff!$L45,IF(ISNUMBER(BI49),BI49,0)+Staff!$J45),Staff!$J45),0)),IF(Staff!$K45="Annually",IF(BL$4=Staff!$I45,MIN(Staff!$J45,Staff!$L45),IF(BL$4&gt;Staff!$I45,IFERROR(MIN(Staff!$L45,AZ49+Staff!$J45),MIN(Staff!$J45,Staff!$L45)),0))))))</f>
        <v>0</v>
      </c>
      <c r="BM49" s="567">
        <f>IF(Staff!$K45="Never",IF(BM$4&gt;=Staff!$I45,MIN(Staff!$J45,Staff!$L45),0),IF(Staff!$K45="Monthly",IF(BM$4=Staff!$I45,MIN(Staff!$J45,Staff!$L45),IF(BM$4&gt;Staff!$I45,MIN(Staff!$L45,BL49+Staff!$J45),0)),IF(Staff!$K45="Quarterly",IF(BM$4=Staff!$I45,MIN(Staff!$J45,Staff!$L45),IF(BM$4&gt;Staff!$I45,IFERROR(MIN(Staff!$L45,IF(ISNUMBER(BJ49),BJ49,0)+Staff!$J45),Staff!$J45),0)),IF(Staff!$K45="Annually",IF(BM$4=Staff!$I45,MIN(Staff!$J45,Staff!$L45),IF(BM$4&gt;Staff!$I45,IFERROR(MIN(Staff!$L45,BA49+Staff!$J45),MIN(Staff!$J45,Staff!$L45)),0))))))</f>
        <v>0</v>
      </c>
      <c r="BN49" s="567">
        <f>IF(Staff!$K45="Never",IF(BN$4&gt;=Staff!$I45,MIN(Staff!$J45,Staff!$L45),0),IF(Staff!$K45="Monthly",IF(BN$4=Staff!$I45,MIN(Staff!$J45,Staff!$L45),IF(BN$4&gt;Staff!$I45,MIN(Staff!$L45,BM49+Staff!$J45),0)),IF(Staff!$K45="Quarterly",IF(BN$4=Staff!$I45,MIN(Staff!$J45,Staff!$L45),IF(BN$4&gt;Staff!$I45,IFERROR(MIN(Staff!$L45,IF(ISNUMBER(BK49),BK49,0)+Staff!$J45),Staff!$J45),0)),IF(Staff!$K45="Annually",IF(BN$4=Staff!$I45,MIN(Staff!$J45,Staff!$L45),IF(BN$4&gt;Staff!$I45,IFERROR(MIN(Staff!$L45,BB49+Staff!$J45),MIN(Staff!$J45,Staff!$L45)),0))))))</f>
        <v>0</v>
      </c>
      <c r="BO49" s="567">
        <f>IF(Staff!$K45="Never",IF(BO$4&gt;=Staff!$I45,MIN(Staff!$J45,Staff!$L45),0),IF(Staff!$K45="Monthly",IF(BO$4=Staff!$I45,MIN(Staff!$J45,Staff!$L45),IF(BO$4&gt;Staff!$I45,MIN(Staff!$L45,BN49+Staff!$J45),0)),IF(Staff!$K45="Quarterly",IF(BO$4=Staff!$I45,MIN(Staff!$J45,Staff!$L45),IF(BO$4&gt;Staff!$I45,IFERROR(MIN(Staff!$L45,IF(ISNUMBER(BL49),BL49,0)+Staff!$J45),Staff!$J45),0)),IF(Staff!$K45="Annually",IF(BO$4=Staff!$I45,MIN(Staff!$J45,Staff!$L45),IF(BO$4&gt;Staff!$I45,IFERROR(MIN(Staff!$L45,BC49+Staff!$J45),MIN(Staff!$J45,Staff!$L45)),0))))))</f>
        <v>0</v>
      </c>
      <c r="BP49" s="567">
        <f>IF(Staff!$K45="Never",IF(BP$4&gt;=Staff!$I45,MIN(Staff!$J45,Staff!$L45),0),IF(Staff!$K45="Monthly",IF(BP$4=Staff!$I45,MIN(Staff!$J45,Staff!$L45),IF(BP$4&gt;Staff!$I45,MIN(Staff!$L45,BO49+Staff!$J45),0)),IF(Staff!$K45="Quarterly",IF(BP$4=Staff!$I45,MIN(Staff!$J45,Staff!$L45),IF(BP$4&gt;Staff!$I45,IFERROR(MIN(Staff!$L45,IF(ISNUMBER(BM49),BM49,0)+Staff!$J45),Staff!$J45),0)),IF(Staff!$K45="Annually",IF(BP$4=Staff!$I45,MIN(Staff!$J45,Staff!$L45),IF(BP$4&gt;Staff!$I45,IFERROR(MIN(Staff!$L45,BD49+Staff!$J45),MIN(Staff!$J45,Staff!$L45)),0))))))</f>
        <v>0</v>
      </c>
      <c r="BQ49" s="567">
        <f>IF(Staff!$K45="Never",IF(BQ$4&gt;=Staff!$I45,MIN(Staff!$J45,Staff!$L45),0),IF(Staff!$K45="Monthly",IF(BQ$4=Staff!$I45,MIN(Staff!$J45,Staff!$L45),IF(BQ$4&gt;Staff!$I45,MIN(Staff!$L45,BP49+Staff!$J45),0)),IF(Staff!$K45="Quarterly",IF(BQ$4=Staff!$I45,MIN(Staff!$J45,Staff!$L45),IF(BQ$4&gt;Staff!$I45,IFERROR(MIN(Staff!$L45,IF(ISNUMBER(BN49),BN49,0)+Staff!$J45),Staff!$J45),0)),IF(Staff!$K45="Annually",IF(BQ$4=Staff!$I45,MIN(Staff!$J45,Staff!$L45),IF(BQ$4&gt;Staff!$I45,IFERROR(MIN(Staff!$L45,BE49+Staff!$J45),MIN(Staff!$J45,Staff!$L45)),0))))))</f>
        <v>0</v>
      </c>
      <c r="BR49" s="567">
        <f>IF(Staff!$K45="Never",IF(BR$4&gt;=Staff!$I45,MIN(Staff!$J45,Staff!$L45),0),IF(Staff!$K45="Monthly",IF(BR$4=Staff!$I45,MIN(Staff!$J45,Staff!$L45),IF(BR$4&gt;Staff!$I45,MIN(Staff!$L45,BQ49+Staff!$J45),0)),IF(Staff!$K45="Quarterly",IF(BR$4=Staff!$I45,MIN(Staff!$J45,Staff!$L45),IF(BR$4&gt;Staff!$I45,IFERROR(MIN(Staff!$L45,IF(ISNUMBER(BO49),BO49,0)+Staff!$J45),Staff!$J45),0)),IF(Staff!$K45="Annually",IF(BR$4=Staff!$I45,MIN(Staff!$J45,Staff!$L45),IF(BR$4&gt;Staff!$I45,IFERROR(MIN(Staff!$L45,BF49+Staff!$J45),MIN(Staff!$J45,Staff!$L45)),0))))))</f>
        <v>0</v>
      </c>
      <c r="BS49" s="567">
        <f>IF(Staff!$K45="Never",IF(BS$4&gt;=Staff!$I45,MIN(Staff!$J45,Staff!$L45),0),IF(Staff!$K45="Monthly",IF(BS$4=Staff!$I45,MIN(Staff!$J45,Staff!$L45),IF(BS$4&gt;Staff!$I45,MIN(Staff!$L45,BR49+Staff!$J45),0)),IF(Staff!$K45="Quarterly",IF(BS$4=Staff!$I45,MIN(Staff!$J45,Staff!$L45),IF(BS$4&gt;Staff!$I45,IFERROR(MIN(Staff!$L45,IF(ISNUMBER(BP49),BP49,0)+Staff!$J45),Staff!$J45),0)),IF(Staff!$K45="Annually",IF(BS$4=Staff!$I45,MIN(Staff!$J45,Staff!$L45),IF(BS$4&gt;Staff!$I45,IFERROR(MIN(Staff!$L45,BG49+Staff!$J45),MIN(Staff!$J45,Staff!$L45)),0))))))</f>
        <v>0</v>
      </c>
      <c r="BT49" s="567">
        <f>IF(Staff!$K45="Never",IF(BT$4&gt;=Staff!$I45,MIN(Staff!$J45,Staff!$L45),0),IF(Staff!$K45="Monthly",IF(BT$4=Staff!$I45,MIN(Staff!$J45,Staff!$L45),IF(BT$4&gt;Staff!$I45,MIN(Staff!$L45,BS49+Staff!$J45),0)),IF(Staff!$K45="Quarterly",IF(BT$4=Staff!$I45,MIN(Staff!$J45,Staff!$L45),IF(BT$4&gt;Staff!$I45,IFERROR(MIN(Staff!$L45,IF(ISNUMBER(BQ49),BQ49,0)+Staff!$J45),Staff!$J45),0)),IF(Staff!$K45="Annually",IF(BT$4=Staff!$I45,MIN(Staff!$J45,Staff!$L45),IF(BT$4&gt;Staff!$I45,IFERROR(MIN(Staff!$L45,BH49+Staff!$J45),MIN(Staff!$J45,Staff!$L45)),0))))))</f>
        <v>0</v>
      </c>
      <c r="BU49" s="567">
        <f>IF(Staff!$K45="Never",IF(BU$4&gt;=Staff!$I45,MIN(Staff!$J45,Staff!$L45),0),IF(Staff!$K45="Monthly",IF(BU$4=Staff!$I45,MIN(Staff!$J45,Staff!$L45),IF(BU$4&gt;Staff!$I45,MIN(Staff!$L45,BT49+Staff!$J45),0)),IF(Staff!$K45="Quarterly",IF(BU$4=Staff!$I45,MIN(Staff!$J45,Staff!$L45),IF(BU$4&gt;Staff!$I45,IFERROR(MIN(Staff!$L45,IF(ISNUMBER(BR49),BR49,0)+Staff!$J45),Staff!$J45),0)),IF(Staff!$K45="Annually",IF(BU$4=Staff!$I45,MIN(Staff!$J45,Staff!$L45),IF(BU$4&gt;Staff!$I45,IFERROR(MIN(Staff!$L45,BI49+Staff!$J45),MIN(Staff!$J45,Staff!$L45)),0))))))</f>
        <v>0</v>
      </c>
      <c r="BV49" s="567">
        <f>IF(Staff!$K45="Never",IF(BV$4&gt;=Staff!$I45,MIN(Staff!$J45,Staff!$L45),0),IF(Staff!$K45="Monthly",IF(BV$4=Staff!$I45,MIN(Staff!$J45,Staff!$L45),IF(BV$4&gt;Staff!$I45,MIN(Staff!$L45,BU49+Staff!$J45),0)),IF(Staff!$K45="Quarterly",IF(BV$4=Staff!$I45,MIN(Staff!$J45,Staff!$L45),IF(BV$4&gt;Staff!$I45,IFERROR(MIN(Staff!$L45,IF(ISNUMBER(BS49),BS49,0)+Staff!$J45),Staff!$J45),0)),IF(Staff!$K45="Annually",IF(BV$4=Staff!$I45,MIN(Staff!$J45,Staff!$L45),IF(BV$4&gt;Staff!$I45,IFERROR(MIN(Staff!$L45,BJ49+Staff!$J45),MIN(Staff!$J45,Staff!$L45)),0))))))</f>
        <v>0</v>
      </c>
      <c r="BW49" s="567">
        <f>IF(Staff!$K45="Never",IF(BW$4&gt;=Staff!$I45,MIN(Staff!$J45,Staff!$L45),0),IF(Staff!$K45="Monthly",IF(BW$4=Staff!$I45,MIN(Staff!$J45,Staff!$L45),IF(BW$4&gt;Staff!$I45,MIN(Staff!$L45,BV49+Staff!$J45),0)),IF(Staff!$K45="Quarterly",IF(BW$4=Staff!$I45,MIN(Staff!$J45,Staff!$L45),IF(BW$4&gt;Staff!$I45,IFERROR(MIN(Staff!$L45,IF(ISNUMBER(BT49),BT49,0)+Staff!$J45),Staff!$J45),0)),IF(Staff!$K45="Annually",IF(BW$4=Staff!$I45,MIN(Staff!$J45,Staff!$L45),IF(BW$4&gt;Staff!$I45,IFERROR(MIN(Staff!$L45,BK49+Staff!$J45),MIN(Staff!$J45,Staff!$L45)),0))))))</f>
        <v>0</v>
      </c>
      <c r="BX49" s="567">
        <f>IF(Staff!$K45="Never",IF(BX$4&gt;=Staff!$I45,MIN(Staff!$J45,Staff!$L45),0),IF(Staff!$K45="Monthly",IF(BX$4=Staff!$I45,MIN(Staff!$J45,Staff!$L45),IF(BX$4&gt;Staff!$I45,MIN(Staff!$L45,BW49+Staff!$J45),0)),IF(Staff!$K45="Quarterly",IF(BX$4=Staff!$I45,MIN(Staff!$J45,Staff!$L45),IF(BX$4&gt;Staff!$I45,IFERROR(MIN(Staff!$L45,IF(ISNUMBER(BU49),BU49,0)+Staff!$J45),Staff!$J45),0)),IF(Staff!$K45="Annually",IF(BX$4=Staff!$I45,MIN(Staff!$J45,Staff!$L45),IF(BX$4&gt;Staff!$I45,IFERROR(MIN(Staff!$L45,BL49+Staff!$J45),MIN(Staff!$J45,Staff!$L45)),0))))))</f>
        <v>0</v>
      </c>
      <c r="BY49" s="567">
        <f>IF(Staff!$K45="Never",IF(BY$4&gt;=Staff!$I45,MIN(Staff!$J45,Staff!$L45),0),IF(Staff!$K45="Monthly",IF(BY$4=Staff!$I45,MIN(Staff!$J45,Staff!$L45),IF(BY$4&gt;Staff!$I45,MIN(Staff!$L45,BX49+Staff!$J45),0)),IF(Staff!$K45="Quarterly",IF(BY$4=Staff!$I45,MIN(Staff!$J45,Staff!$L45),IF(BY$4&gt;Staff!$I45,IFERROR(MIN(Staff!$L45,IF(ISNUMBER(BV49),BV49,0)+Staff!$J45),Staff!$J45),0)),IF(Staff!$K45="Annually",IF(BY$4=Staff!$I45,MIN(Staff!$J45,Staff!$L45),IF(BY$4&gt;Staff!$I45,IFERROR(MIN(Staff!$L45,BM49+Staff!$J45),MIN(Staff!$J45,Staff!$L45)),0))))))</f>
        <v>0</v>
      </c>
      <c r="BZ49" s="567">
        <f>IF(Staff!$K45="Never",IF(BZ$4&gt;=Staff!$I45,MIN(Staff!$J45,Staff!$L45),0),IF(Staff!$K45="Monthly",IF(BZ$4=Staff!$I45,MIN(Staff!$J45,Staff!$L45),IF(BZ$4&gt;Staff!$I45,MIN(Staff!$L45,BY49+Staff!$J45),0)),IF(Staff!$K45="Quarterly",IF(BZ$4=Staff!$I45,MIN(Staff!$J45,Staff!$L45),IF(BZ$4&gt;Staff!$I45,IFERROR(MIN(Staff!$L45,IF(ISNUMBER(BW49),BW49,0)+Staff!$J45),Staff!$J45),0)),IF(Staff!$K45="Annually",IF(BZ$4=Staff!$I45,MIN(Staff!$J45,Staff!$L45),IF(BZ$4&gt;Staff!$I45,IFERROR(MIN(Staff!$L45,BN49+Staff!$J45),MIN(Staff!$J45,Staff!$L45)),0))))))</f>
        <v>0</v>
      </c>
      <c r="CA49" s="567">
        <f>IF(Staff!$K45="Never",IF(CA$4&gt;=Staff!$I45,MIN(Staff!$J45,Staff!$L45),0),IF(Staff!$K45="Monthly",IF(CA$4=Staff!$I45,MIN(Staff!$J45,Staff!$L45),IF(CA$4&gt;Staff!$I45,MIN(Staff!$L45,BZ49+Staff!$J45),0)),IF(Staff!$K45="Quarterly",IF(CA$4=Staff!$I45,MIN(Staff!$J45,Staff!$L45),IF(CA$4&gt;Staff!$I45,IFERROR(MIN(Staff!$L45,IF(ISNUMBER(BX49),BX49,0)+Staff!$J45),Staff!$J45),0)),IF(Staff!$K45="Annually",IF(CA$4=Staff!$I45,MIN(Staff!$J45,Staff!$L45),IF(CA$4&gt;Staff!$I45,IFERROR(MIN(Staff!$L45,BO49+Staff!$J45),MIN(Staff!$J45,Staff!$L45)),0))))))</f>
        <v>0</v>
      </c>
      <c r="CB49" s="567">
        <f>IF(Staff!$K45="Never",IF(CB$4&gt;=Staff!$I45,MIN(Staff!$J45,Staff!$L45),0),IF(Staff!$K45="Monthly",IF(CB$4=Staff!$I45,MIN(Staff!$J45,Staff!$L45),IF(CB$4&gt;Staff!$I45,MIN(Staff!$L45,CA49+Staff!$J45),0)),IF(Staff!$K45="Quarterly",IF(CB$4=Staff!$I45,MIN(Staff!$J45,Staff!$L45),IF(CB$4&gt;Staff!$I45,IFERROR(MIN(Staff!$L45,IF(ISNUMBER(BY49),BY49,0)+Staff!$J45),Staff!$J45),0)),IF(Staff!$K45="Annually",IF(CB$4=Staff!$I45,MIN(Staff!$J45,Staff!$L45),IF(CB$4&gt;Staff!$I45,IFERROR(MIN(Staff!$L45,BP49+Staff!$J45),MIN(Staff!$J45,Staff!$L45)),0))))))</f>
        <v>0</v>
      </c>
      <c r="CC49" s="567">
        <f>IF(Staff!$K45="Never",IF(CC$4&gt;=Staff!$I45,MIN(Staff!$J45,Staff!$L45),0),IF(Staff!$K45="Monthly",IF(CC$4=Staff!$I45,MIN(Staff!$J45,Staff!$L45),IF(CC$4&gt;Staff!$I45,MIN(Staff!$L45,CB49+Staff!$J45),0)),IF(Staff!$K45="Quarterly",IF(CC$4=Staff!$I45,MIN(Staff!$J45,Staff!$L45),IF(CC$4&gt;Staff!$I45,IFERROR(MIN(Staff!$L45,IF(ISNUMBER(BZ49),BZ49,0)+Staff!$J45),Staff!$J45),0)),IF(Staff!$K45="Annually",IF(CC$4=Staff!$I45,MIN(Staff!$J45,Staff!$L45),IF(CC$4&gt;Staff!$I45,IFERROR(MIN(Staff!$L45,BQ49+Staff!$J45),MIN(Staff!$J45,Staff!$L45)),0))))))</f>
        <v>0</v>
      </c>
      <c r="CD49" s="567">
        <f>IF(Staff!$K45="Never",IF(CD$4&gt;=Staff!$I45,MIN(Staff!$J45,Staff!$L45),0),IF(Staff!$K45="Monthly",IF(CD$4=Staff!$I45,MIN(Staff!$J45,Staff!$L45),IF(CD$4&gt;Staff!$I45,MIN(Staff!$L45,CC49+Staff!$J45),0)),IF(Staff!$K45="Quarterly",IF(CD$4=Staff!$I45,MIN(Staff!$J45,Staff!$L45),IF(CD$4&gt;Staff!$I45,IFERROR(MIN(Staff!$L45,IF(ISNUMBER(CA49),CA49,0)+Staff!$J45),Staff!$J45),0)),IF(Staff!$K45="Annually",IF(CD$4=Staff!$I45,MIN(Staff!$J45,Staff!$L45),IF(CD$4&gt;Staff!$I45,IFERROR(MIN(Staff!$L45,BR49+Staff!$J45),MIN(Staff!$J45,Staff!$L45)),0))))))</f>
        <v>0</v>
      </c>
      <c r="CE49" s="567">
        <f>IF(Staff!$K45="Never",IF(CE$4&gt;=Staff!$I45,MIN(Staff!$J45,Staff!$L45),0),IF(Staff!$K45="Monthly",IF(CE$4=Staff!$I45,MIN(Staff!$J45,Staff!$L45),IF(CE$4&gt;Staff!$I45,MIN(Staff!$L45,CD49+Staff!$J45),0)),IF(Staff!$K45="Quarterly",IF(CE$4=Staff!$I45,MIN(Staff!$J45,Staff!$L45),IF(CE$4&gt;Staff!$I45,IFERROR(MIN(Staff!$L45,IF(ISNUMBER(CB49),CB49,0)+Staff!$J45),Staff!$J45),0)),IF(Staff!$K45="Annually",IF(CE$4=Staff!$I45,MIN(Staff!$J45,Staff!$L45),IF(CE$4&gt;Staff!$I45,IFERROR(MIN(Staff!$L45,BS49+Staff!$J45),MIN(Staff!$J45,Staff!$L45)),0))))))</f>
        <v>0</v>
      </c>
      <c r="CF49" s="567">
        <f>IF(Staff!$K45="Never",IF(CF$4&gt;=Staff!$I45,MIN(Staff!$J45,Staff!$L45),0),IF(Staff!$K45="Monthly",IF(CF$4=Staff!$I45,MIN(Staff!$J45,Staff!$L45),IF(CF$4&gt;Staff!$I45,MIN(Staff!$L45,CE49+Staff!$J45),0)),IF(Staff!$K45="Quarterly",IF(CF$4=Staff!$I45,MIN(Staff!$J45,Staff!$L45),IF(CF$4&gt;Staff!$I45,IFERROR(MIN(Staff!$L45,IF(ISNUMBER(CC49),CC49,0)+Staff!$J45),Staff!$J45),0)),IF(Staff!$K45="Annually",IF(CF$4=Staff!$I45,MIN(Staff!$J45,Staff!$L45),IF(CF$4&gt;Staff!$I45,IFERROR(MIN(Staff!$L45,BT49+Staff!$J45),MIN(Staff!$J45,Staff!$L45)),0))))))</f>
        <v>0</v>
      </c>
      <c r="CG49" s="567">
        <f>IF(Staff!$K45="Never",IF(CG$4&gt;=Staff!$I45,MIN(Staff!$J45,Staff!$L45),0),IF(Staff!$K45="Monthly",IF(CG$4=Staff!$I45,MIN(Staff!$J45,Staff!$L45),IF(CG$4&gt;Staff!$I45,MIN(Staff!$L45,CF49+Staff!$J45),0)),IF(Staff!$K45="Quarterly",IF(CG$4=Staff!$I45,MIN(Staff!$J45,Staff!$L45),IF(CG$4&gt;Staff!$I45,IFERROR(MIN(Staff!$L45,IF(ISNUMBER(CD49),CD49,0)+Staff!$J45),Staff!$J45),0)),IF(Staff!$K45="Annually",IF(CG$4=Staff!$I45,MIN(Staff!$J45,Staff!$L45),IF(CG$4&gt;Staff!$I45,IFERROR(MIN(Staff!$L45,BU49+Staff!$J45),MIN(Staff!$J45,Staff!$L45)),0))))))</f>
        <v>0</v>
      </c>
      <c r="CH49" s="567">
        <f>IF(Staff!$K45="Never",IF(CH$4&gt;=Staff!$I45,MIN(Staff!$J45,Staff!$L45),0),IF(Staff!$K45="Monthly",IF(CH$4=Staff!$I45,MIN(Staff!$J45,Staff!$L45),IF(CH$4&gt;Staff!$I45,MIN(Staff!$L45,CG49+Staff!$J45),0)),IF(Staff!$K45="Quarterly",IF(CH$4=Staff!$I45,MIN(Staff!$J45,Staff!$L45),IF(CH$4&gt;Staff!$I45,IFERROR(MIN(Staff!$L45,IF(ISNUMBER(CE49),CE49,0)+Staff!$J45),Staff!$J45),0)),IF(Staff!$K45="Annually",IF(CH$4=Staff!$I45,MIN(Staff!$J45,Staff!$L45),IF(CH$4&gt;Staff!$I45,IFERROR(MIN(Staff!$L45,BV49+Staff!$J45),MIN(Staff!$J45,Staff!$L45)),0))))))</f>
        <v>0</v>
      </c>
      <c r="CI49" s="567">
        <f>IF(Staff!$K45="Never",IF(CI$4&gt;=Staff!$I45,MIN(Staff!$J45,Staff!$L45),0),IF(Staff!$K45="Monthly",IF(CI$4=Staff!$I45,MIN(Staff!$J45,Staff!$L45),IF(CI$4&gt;Staff!$I45,MIN(Staff!$L45,CH49+Staff!$J45),0)),IF(Staff!$K45="Quarterly",IF(CI$4=Staff!$I45,MIN(Staff!$J45,Staff!$L45),IF(CI$4&gt;Staff!$I45,IFERROR(MIN(Staff!$L45,IF(ISNUMBER(CF49),CF49,0)+Staff!$J45),Staff!$J45),0)),IF(Staff!$K45="Annually",IF(CI$4=Staff!$I45,MIN(Staff!$J45,Staff!$L45),IF(CI$4&gt;Staff!$I45,IFERROR(MIN(Staff!$L45,BW49+Staff!$J45),MIN(Staff!$J45,Staff!$L45)),0))))))</f>
        <v>0</v>
      </c>
    </row>
    <row r="50" spans="1:87" ht="15.75" hidden="1" customHeight="1" outlineLevel="1">
      <c r="A50" s="875" t="str">
        <f>Staff!A46</f>
        <v>Other 1</v>
      </c>
      <c r="B50" s="876"/>
      <c r="C50" s="719" t="s">
        <v>289</v>
      </c>
      <c r="D50" s="567">
        <f>IF(Staff!$K46="Never",IF(D$4&gt;=Staff!$I46,MIN(Staff!$J46,Staff!$L46),0),IF(Staff!$K46="Monthly",IF(D$4=Staff!$I46,MIN(Staff!$J46,Staff!$L46),IF(D$4&gt;Staff!$I46,MIN(Staff!$L46,C50+Staff!$J46),0)),IF(Staff!$K46="Quarterly",IF(D$4=Staff!$I46,MIN(Staff!$J46,Staff!$L46),IF(D$4&gt;Staff!$I46,IFERROR(MIN(Staff!$L46,IF(ISNUMBER(A50),A50,0)+Staff!$J46),Staff!$J46),0)),IF(Staff!$K46="Annually",IF(D$4=Staff!$I46,MIN(Staff!$J46,Staff!$L46),IF(D$4&gt;Staff!$I46,IFERROR(MIN(Staff!$L46,#REF!+Staff!$J46),MIN(Staff!$J46,Staff!$L46)),0))))))</f>
        <v>0</v>
      </c>
      <c r="E50" s="567">
        <f>IF(Staff!$K46="Never",IF(E$4&gt;=Staff!$I46,MIN(Staff!$J46,Staff!$L46),0),IF(Staff!$K46="Monthly",IF(E$4=Staff!$I46,MIN(Staff!$J46,Staff!$L46),IF(E$4&gt;Staff!$I46,MIN(Staff!$L46,D50+Staff!$J46),0)),IF(Staff!$K46="Quarterly",IF(E$4=Staff!$I46,MIN(Staff!$J46,Staff!$L46),IF(E$4&gt;Staff!$I46,IFERROR(MIN(Staff!$L46,IF(ISNUMBER(B50),B50,0)+Staff!$J46),Staff!$J46),0)),IF(Staff!$K46="Annually",IF(E$4=Staff!$I46,MIN(Staff!$J46,Staff!$L46),IF(E$4&gt;Staff!$I46,IFERROR(MIN(Staff!$L46,#REF!+Staff!$J46),MIN(Staff!$J46,Staff!$L46)),0))))))</f>
        <v>0</v>
      </c>
      <c r="F50" s="567">
        <f>IF(Staff!$K46="Never",IF(F$4&gt;=Staff!$I46,MIN(Staff!$J46,Staff!$L46),0),IF(Staff!$K46="Monthly",IF(F$4=Staff!$I46,MIN(Staff!$J46,Staff!$L46),IF(F$4&gt;Staff!$I46,MIN(Staff!$L46,E50+Staff!$J46),0)),IF(Staff!$K46="Quarterly",IF(F$4=Staff!$I46,MIN(Staff!$J46,Staff!$L46),IF(F$4&gt;Staff!$I46,IFERROR(MIN(Staff!$L46,IF(ISNUMBER(C50),C50,0)+Staff!$J46),Staff!$J46),0)),IF(Staff!$K46="Annually",IF(F$4=Staff!$I46,MIN(Staff!$J46,Staff!$L46),IF(F$4&gt;Staff!$I46,IFERROR(MIN(Staff!$L46,#REF!+Staff!$J46),MIN(Staff!$J46,Staff!$L46)),0))))))</f>
        <v>0</v>
      </c>
      <c r="G50" s="567">
        <f>IF(Staff!$K46="Never",IF(G$4&gt;=Staff!$I46,MIN(Staff!$J46,Staff!$L46),0),IF(Staff!$K46="Monthly",IF(G$4=Staff!$I46,MIN(Staff!$J46,Staff!$L46),IF(G$4&gt;Staff!$I46,MIN(Staff!$L46,F50+Staff!$J46),0)),IF(Staff!$K46="Quarterly",IF(G$4=Staff!$I46,MIN(Staff!$J46,Staff!$L46),IF(G$4&gt;Staff!$I46,IFERROR(MIN(Staff!$L46,IF(ISNUMBER(D50),D50,0)+Staff!$J46),Staff!$J46),0)),IF(Staff!$K46="Annually",IF(G$4=Staff!$I46,MIN(Staff!$J46,Staff!$L46),IF(G$4&gt;Staff!$I46,IFERROR(MIN(Staff!$L46,#REF!+Staff!$J46),MIN(Staff!$J46,Staff!$L46)),0))))))</f>
        <v>0</v>
      </c>
      <c r="H50" s="567">
        <f>IF(Staff!$K46="Never",IF(H$4&gt;=Staff!$I46,MIN(Staff!$J46,Staff!$L46),0),IF(Staff!$K46="Monthly",IF(H$4=Staff!$I46,MIN(Staff!$J46,Staff!$L46),IF(H$4&gt;Staff!$I46,MIN(Staff!$L46,G50+Staff!$J46),0)),IF(Staff!$K46="Quarterly",IF(H$4=Staff!$I46,MIN(Staff!$J46,Staff!$L46),IF(H$4&gt;Staff!$I46,IFERROR(MIN(Staff!$L46,IF(ISNUMBER(E50),E50,0)+Staff!$J46),Staff!$J46),0)),IF(Staff!$K46="Annually",IF(H$4=Staff!$I46,MIN(Staff!$J46,Staff!$L46),IF(H$4&gt;Staff!$I46,IFERROR(MIN(Staff!$L46,#REF!+Staff!$J46),MIN(Staff!$J46,Staff!$L46)),0))))))</f>
        <v>0</v>
      </c>
      <c r="I50" s="567">
        <f>IF(Staff!$K46="Never",IF(I$4&gt;=Staff!$I46,MIN(Staff!$J46,Staff!$L46),0),IF(Staff!$K46="Monthly",IF(I$4=Staff!$I46,MIN(Staff!$J46,Staff!$L46),IF(I$4&gt;Staff!$I46,MIN(Staff!$L46,H50+Staff!$J46),0)),IF(Staff!$K46="Quarterly",IF(I$4=Staff!$I46,MIN(Staff!$J46,Staff!$L46),IF(I$4&gt;Staff!$I46,IFERROR(MIN(Staff!$L46,IF(ISNUMBER(F50),F50,0)+Staff!$J46),Staff!$J46),0)),IF(Staff!$K46="Annually",IF(I$4=Staff!$I46,MIN(Staff!$J46,Staff!$L46),IF(I$4&gt;Staff!$I46,IFERROR(MIN(Staff!$L46,#REF!+Staff!$J46),MIN(Staff!$J46,Staff!$L46)),0))))))</f>
        <v>0</v>
      </c>
      <c r="J50" s="567">
        <f>IF(Staff!$K46="Never",IF(J$4&gt;=Staff!$I46,MIN(Staff!$J46,Staff!$L46),0),IF(Staff!$K46="Monthly",IF(J$4=Staff!$I46,MIN(Staff!$J46,Staff!$L46),IF(J$4&gt;Staff!$I46,MIN(Staff!$L46,I50+Staff!$J46),0)),IF(Staff!$K46="Quarterly",IF(J$4=Staff!$I46,MIN(Staff!$J46,Staff!$L46),IF(J$4&gt;Staff!$I46,IFERROR(MIN(Staff!$L46,IF(ISNUMBER(G50),G50,0)+Staff!$J46),Staff!$J46),0)),IF(Staff!$K46="Annually",IF(J$4=Staff!$I46,MIN(Staff!$J46,Staff!$L46),IF(J$4&gt;Staff!$I46,IFERROR(MIN(Staff!$L46,#REF!+Staff!$J46),MIN(Staff!$J46,Staff!$L46)),0))))))</f>
        <v>0</v>
      </c>
      <c r="K50" s="567">
        <f>IF(Staff!$K46="Never",IF(K$4&gt;=Staff!$I46,MIN(Staff!$J46,Staff!$L46),0),IF(Staff!$K46="Monthly",IF(K$4=Staff!$I46,MIN(Staff!$J46,Staff!$L46),IF(K$4&gt;Staff!$I46,MIN(Staff!$L46,J50+Staff!$J46),0)),IF(Staff!$K46="Quarterly",IF(K$4=Staff!$I46,MIN(Staff!$J46,Staff!$L46),IF(K$4&gt;Staff!$I46,IFERROR(MIN(Staff!$L46,IF(ISNUMBER(H50),H50,0)+Staff!$J46),Staff!$J46),0)),IF(Staff!$K46="Annually",IF(K$4=Staff!$I46,MIN(Staff!$J46,Staff!$L46),IF(K$4&gt;Staff!$I46,IFERROR(MIN(Staff!$L46,#REF!+Staff!$J46),MIN(Staff!$J46,Staff!$L46)),0))))))</f>
        <v>0</v>
      </c>
      <c r="L50" s="567">
        <f>IF(Staff!$K46="Never",IF(L$4&gt;=Staff!$I46,MIN(Staff!$J46,Staff!$L46),0),IF(Staff!$K46="Monthly",IF(L$4=Staff!$I46,MIN(Staff!$J46,Staff!$L46),IF(L$4&gt;Staff!$I46,MIN(Staff!$L46,K50+Staff!$J46),0)),IF(Staff!$K46="Quarterly",IF(L$4=Staff!$I46,MIN(Staff!$J46,Staff!$L46),IF(L$4&gt;Staff!$I46,IFERROR(MIN(Staff!$L46,IF(ISNUMBER(I50),I50,0)+Staff!$J46),Staff!$J46),0)),IF(Staff!$K46="Annually",IF(L$4=Staff!$I46,MIN(Staff!$J46,Staff!$L46),IF(L$4&gt;Staff!$I46,IFERROR(MIN(Staff!$L46,#REF!+Staff!$J46),MIN(Staff!$J46,Staff!$L46)),0))))))</f>
        <v>0</v>
      </c>
      <c r="M50" s="567">
        <f>IF(Staff!$K46="Never",IF(M$4&gt;=Staff!$I46,MIN(Staff!$J46,Staff!$L46),0),IF(Staff!$K46="Monthly",IF(M$4=Staff!$I46,MIN(Staff!$J46,Staff!$L46),IF(M$4&gt;Staff!$I46,MIN(Staff!$L46,L50+Staff!$J46),0)),IF(Staff!$K46="Quarterly",IF(M$4=Staff!$I46,MIN(Staff!$J46,Staff!$L46),IF(M$4&gt;Staff!$I46,IFERROR(MIN(Staff!$L46,IF(ISNUMBER(J50),J50,0)+Staff!$J46),Staff!$J46),0)),IF(Staff!$K46="Annually",IF(M$4=Staff!$I46,MIN(Staff!$J46,Staff!$L46),IF(M$4&gt;Staff!$I46,IFERROR(MIN(Staff!$L46,A50+Staff!$J46),MIN(Staff!$J46,Staff!$L46)),0))))))</f>
        <v>0</v>
      </c>
      <c r="N50" s="567">
        <f>IF(Staff!$K46="Never",IF(N$4&gt;=Staff!$I46,MIN(Staff!$J46,Staff!$L46),0),IF(Staff!$K46="Monthly",IF(N$4=Staff!$I46,MIN(Staff!$J46,Staff!$L46),IF(N$4&gt;Staff!$I46,MIN(Staff!$L46,M50+Staff!$J46),0)),IF(Staff!$K46="Quarterly",IF(N$4=Staff!$I46,MIN(Staff!$J46,Staff!$L46),IF(N$4&gt;Staff!$I46,IFERROR(MIN(Staff!$L46,IF(ISNUMBER(K50),K50,0)+Staff!$J46),Staff!$J46),0)),IF(Staff!$K46="Annually",IF(N$4=Staff!$I46,MIN(Staff!$J46,Staff!$L46),IF(N$4&gt;Staff!$I46,IFERROR(MIN(Staff!$L46,B50+Staff!$J46),MIN(Staff!$J46,Staff!$L46)),0))))))</f>
        <v>0</v>
      </c>
      <c r="O50" s="567">
        <f>IF(Staff!$K46="Never",IF(O$4&gt;=Staff!$I46,MIN(Staff!$J46,Staff!$L46),0),IF(Staff!$K46="Monthly",IF(O$4=Staff!$I46,MIN(Staff!$J46,Staff!$L46),IF(O$4&gt;Staff!$I46,MIN(Staff!$L46,N50+Staff!$J46),0)),IF(Staff!$K46="Quarterly",IF(O$4=Staff!$I46,MIN(Staff!$J46,Staff!$L46),IF(O$4&gt;Staff!$I46,IFERROR(MIN(Staff!$L46,IF(ISNUMBER(L50),L50,0)+Staff!$J46),Staff!$J46),0)),IF(Staff!$K46="Annually",IF(O$4=Staff!$I46,MIN(Staff!$J46,Staff!$L46),IF(O$4&gt;Staff!$I46,IFERROR(MIN(Staff!$L46,C50+Staff!$J46),MIN(Staff!$J46,Staff!$L46)),0))))))</f>
        <v>0</v>
      </c>
      <c r="P50" s="567">
        <f>IF(Staff!$K46="Never",IF(P$4&gt;=Staff!$I46,MIN(Staff!$J46,Staff!$L46),0),IF(Staff!$K46="Monthly",IF(P$4=Staff!$I46,MIN(Staff!$J46,Staff!$L46),IF(P$4&gt;Staff!$I46,MIN(Staff!$L46,O50+Staff!$J46),0)),IF(Staff!$K46="Quarterly",IF(P$4=Staff!$I46,MIN(Staff!$J46,Staff!$L46),IF(P$4&gt;Staff!$I46,IFERROR(MIN(Staff!$L46,IF(ISNUMBER(M50),M50,0)+Staff!$J46),Staff!$J46),0)),IF(Staff!$K46="Annually",IF(P$4=Staff!$I46,MIN(Staff!$J46,Staff!$L46),IF(P$4&gt;Staff!$I46,IFERROR(MIN(Staff!$L46,D50+Staff!$J46),MIN(Staff!$J46,Staff!$L46)),0))))))</f>
        <v>0</v>
      </c>
      <c r="Q50" s="567">
        <f>IF(Staff!$K46="Never",IF(Q$4&gt;=Staff!$I46,MIN(Staff!$J46,Staff!$L46),0),IF(Staff!$K46="Monthly",IF(Q$4=Staff!$I46,MIN(Staff!$J46,Staff!$L46),IF(Q$4&gt;Staff!$I46,MIN(Staff!$L46,P50+Staff!$J46),0)),IF(Staff!$K46="Quarterly",IF(Q$4=Staff!$I46,MIN(Staff!$J46,Staff!$L46),IF(Q$4&gt;Staff!$I46,IFERROR(MIN(Staff!$L46,IF(ISNUMBER(N50),N50,0)+Staff!$J46),Staff!$J46),0)),IF(Staff!$K46="Annually",IF(Q$4=Staff!$I46,MIN(Staff!$J46,Staff!$L46),IF(Q$4&gt;Staff!$I46,IFERROR(MIN(Staff!$L46,E50+Staff!$J46),MIN(Staff!$J46,Staff!$L46)),0))))))</f>
        <v>0</v>
      </c>
      <c r="R50" s="567">
        <f>IF(Staff!$K46="Never",IF(R$4&gt;=Staff!$I46,MIN(Staff!$J46,Staff!$L46),0),IF(Staff!$K46="Monthly",IF(R$4=Staff!$I46,MIN(Staff!$J46,Staff!$L46),IF(R$4&gt;Staff!$I46,MIN(Staff!$L46,Q50+Staff!$J46),0)),IF(Staff!$K46="Quarterly",IF(R$4=Staff!$I46,MIN(Staff!$J46,Staff!$L46),IF(R$4&gt;Staff!$I46,IFERROR(MIN(Staff!$L46,IF(ISNUMBER(O50),O50,0)+Staff!$J46),Staff!$J46),0)),IF(Staff!$K46="Annually",IF(R$4=Staff!$I46,MIN(Staff!$J46,Staff!$L46),IF(R$4&gt;Staff!$I46,IFERROR(MIN(Staff!$L46,F50+Staff!$J46),MIN(Staff!$J46,Staff!$L46)),0))))))</f>
        <v>0</v>
      </c>
      <c r="S50" s="567">
        <f>IF(Staff!$K46="Never",IF(S$4&gt;=Staff!$I46,MIN(Staff!$J46,Staff!$L46),0),IF(Staff!$K46="Monthly",IF(S$4=Staff!$I46,MIN(Staff!$J46,Staff!$L46),IF(S$4&gt;Staff!$I46,MIN(Staff!$L46,R50+Staff!$J46),0)),IF(Staff!$K46="Quarterly",IF(S$4=Staff!$I46,MIN(Staff!$J46,Staff!$L46),IF(S$4&gt;Staff!$I46,IFERROR(MIN(Staff!$L46,IF(ISNUMBER(P50),P50,0)+Staff!$J46),Staff!$J46),0)),IF(Staff!$K46="Annually",IF(S$4=Staff!$I46,MIN(Staff!$J46,Staff!$L46),IF(S$4&gt;Staff!$I46,IFERROR(MIN(Staff!$L46,G50+Staff!$J46),MIN(Staff!$J46,Staff!$L46)),0))))))</f>
        <v>0</v>
      </c>
      <c r="T50" s="567">
        <f>IF(Staff!$K46="Never",IF(T$4&gt;=Staff!$I46,MIN(Staff!$J46,Staff!$L46),0),IF(Staff!$K46="Monthly",IF(T$4=Staff!$I46,MIN(Staff!$J46,Staff!$L46),IF(T$4&gt;Staff!$I46,MIN(Staff!$L46,S50+Staff!$J46),0)),IF(Staff!$K46="Quarterly",IF(T$4=Staff!$I46,MIN(Staff!$J46,Staff!$L46),IF(T$4&gt;Staff!$I46,IFERROR(MIN(Staff!$L46,IF(ISNUMBER(Q50),Q50,0)+Staff!$J46),Staff!$J46),0)),IF(Staff!$K46="Annually",IF(T$4=Staff!$I46,MIN(Staff!$J46,Staff!$L46),IF(T$4&gt;Staff!$I46,IFERROR(MIN(Staff!$L46,H50+Staff!$J46),MIN(Staff!$J46,Staff!$L46)),0))))))</f>
        <v>0</v>
      </c>
      <c r="U50" s="567">
        <f>IF(Staff!$K46="Never",IF(U$4&gt;=Staff!$I46,MIN(Staff!$J46,Staff!$L46),0),IF(Staff!$K46="Monthly",IF(U$4=Staff!$I46,MIN(Staff!$J46,Staff!$L46),IF(U$4&gt;Staff!$I46,MIN(Staff!$L46,T50+Staff!$J46),0)),IF(Staff!$K46="Quarterly",IF(U$4=Staff!$I46,MIN(Staff!$J46,Staff!$L46),IF(U$4&gt;Staff!$I46,IFERROR(MIN(Staff!$L46,IF(ISNUMBER(R50),R50,0)+Staff!$J46),Staff!$J46),0)),IF(Staff!$K46="Annually",IF(U$4=Staff!$I46,MIN(Staff!$J46,Staff!$L46),IF(U$4&gt;Staff!$I46,IFERROR(MIN(Staff!$L46,I50+Staff!$J46),MIN(Staff!$J46,Staff!$L46)),0))))))</f>
        <v>0</v>
      </c>
      <c r="V50" s="567">
        <f>IF(Staff!$K46="Never",IF(V$4&gt;=Staff!$I46,MIN(Staff!$J46,Staff!$L46),0),IF(Staff!$K46="Monthly",IF(V$4=Staff!$I46,MIN(Staff!$J46,Staff!$L46),IF(V$4&gt;Staff!$I46,MIN(Staff!$L46,U50+Staff!$J46),0)),IF(Staff!$K46="Quarterly",IF(V$4=Staff!$I46,MIN(Staff!$J46,Staff!$L46),IF(V$4&gt;Staff!$I46,IFERROR(MIN(Staff!$L46,IF(ISNUMBER(S50),S50,0)+Staff!$J46),Staff!$J46),0)),IF(Staff!$K46="Annually",IF(V$4=Staff!$I46,MIN(Staff!$J46,Staff!$L46),IF(V$4&gt;Staff!$I46,IFERROR(MIN(Staff!$L46,J50+Staff!$J46),MIN(Staff!$J46,Staff!$L46)),0))))))</f>
        <v>0</v>
      </c>
      <c r="W50" s="567">
        <f>IF(Staff!$K46="Never",IF(W$4&gt;=Staff!$I46,MIN(Staff!$J46,Staff!$L46),0),IF(Staff!$K46="Monthly",IF(W$4=Staff!$I46,MIN(Staff!$J46,Staff!$L46),IF(W$4&gt;Staff!$I46,MIN(Staff!$L46,V50+Staff!$J46),0)),IF(Staff!$K46="Quarterly",IF(W$4=Staff!$I46,MIN(Staff!$J46,Staff!$L46),IF(W$4&gt;Staff!$I46,IFERROR(MIN(Staff!$L46,IF(ISNUMBER(T50),T50,0)+Staff!$J46),Staff!$J46),0)),IF(Staff!$K46="Annually",IF(W$4=Staff!$I46,MIN(Staff!$J46,Staff!$L46),IF(W$4&gt;Staff!$I46,IFERROR(MIN(Staff!$L46,K50+Staff!$J46),MIN(Staff!$J46,Staff!$L46)),0))))))</f>
        <v>0</v>
      </c>
      <c r="X50" s="567">
        <f>IF(Staff!$K46="Never",IF(X$4&gt;=Staff!$I46,MIN(Staff!$J46,Staff!$L46),0),IF(Staff!$K46="Monthly",IF(X$4=Staff!$I46,MIN(Staff!$J46,Staff!$L46),IF(X$4&gt;Staff!$I46,MIN(Staff!$L46,W50+Staff!$J46),0)),IF(Staff!$K46="Quarterly",IF(X$4=Staff!$I46,MIN(Staff!$J46,Staff!$L46),IF(X$4&gt;Staff!$I46,IFERROR(MIN(Staff!$L46,IF(ISNUMBER(U50),U50,0)+Staff!$J46),Staff!$J46),0)),IF(Staff!$K46="Annually",IF(X$4=Staff!$I46,MIN(Staff!$J46,Staff!$L46),IF(X$4&gt;Staff!$I46,IFERROR(MIN(Staff!$L46,L50+Staff!$J46),MIN(Staff!$J46,Staff!$L46)),0))))))</f>
        <v>0</v>
      </c>
      <c r="Y50" s="567">
        <f>IF(Staff!$K46="Never",IF(Y$4&gt;=Staff!$I46,MIN(Staff!$J46,Staff!$L46),0),IF(Staff!$K46="Monthly",IF(Y$4=Staff!$I46,MIN(Staff!$J46,Staff!$L46),IF(Y$4&gt;Staff!$I46,MIN(Staff!$L46,X50+Staff!$J46),0)),IF(Staff!$K46="Quarterly",IF(Y$4=Staff!$I46,MIN(Staff!$J46,Staff!$L46),IF(Y$4&gt;Staff!$I46,IFERROR(MIN(Staff!$L46,IF(ISNUMBER(V50),V50,0)+Staff!$J46),Staff!$J46),0)),IF(Staff!$K46="Annually",IF(Y$4=Staff!$I46,MIN(Staff!$J46,Staff!$L46),IF(Y$4&gt;Staff!$I46,IFERROR(MIN(Staff!$L46,M50+Staff!$J46),MIN(Staff!$J46,Staff!$L46)),0))))))</f>
        <v>0</v>
      </c>
      <c r="Z50" s="567">
        <f>IF(Staff!$K46="Never",IF(Z$4&gt;=Staff!$I46,MIN(Staff!$J46,Staff!$L46),0),IF(Staff!$K46="Monthly",IF(Z$4=Staff!$I46,MIN(Staff!$J46,Staff!$L46),IF(Z$4&gt;Staff!$I46,MIN(Staff!$L46,Y50+Staff!$J46),0)),IF(Staff!$K46="Quarterly",IF(Z$4=Staff!$I46,MIN(Staff!$J46,Staff!$L46),IF(Z$4&gt;Staff!$I46,IFERROR(MIN(Staff!$L46,IF(ISNUMBER(W50),W50,0)+Staff!$J46),Staff!$J46),0)),IF(Staff!$K46="Annually",IF(Z$4=Staff!$I46,MIN(Staff!$J46,Staff!$L46),IF(Z$4&gt;Staff!$I46,IFERROR(MIN(Staff!$L46,N50+Staff!$J46),MIN(Staff!$J46,Staff!$L46)),0))))))</f>
        <v>0</v>
      </c>
      <c r="AA50" s="567">
        <f>IF(Staff!$K46="Never",IF(AA$4&gt;=Staff!$I46,MIN(Staff!$J46,Staff!$L46),0),IF(Staff!$K46="Monthly",IF(AA$4=Staff!$I46,MIN(Staff!$J46,Staff!$L46),IF(AA$4&gt;Staff!$I46,MIN(Staff!$L46,Z50+Staff!$J46),0)),IF(Staff!$K46="Quarterly",IF(AA$4=Staff!$I46,MIN(Staff!$J46,Staff!$L46),IF(AA$4&gt;Staff!$I46,IFERROR(MIN(Staff!$L46,IF(ISNUMBER(X50),X50,0)+Staff!$J46),Staff!$J46),0)),IF(Staff!$K46="Annually",IF(AA$4=Staff!$I46,MIN(Staff!$J46,Staff!$L46),IF(AA$4&gt;Staff!$I46,IFERROR(MIN(Staff!$L46,O50+Staff!$J46),MIN(Staff!$J46,Staff!$L46)),0))))))</f>
        <v>0</v>
      </c>
      <c r="AB50" s="567">
        <f>IF(Staff!$K46="Never",IF(AB$4&gt;=Staff!$I46,MIN(Staff!$J46,Staff!$L46),0),IF(Staff!$K46="Monthly",IF(AB$4=Staff!$I46,MIN(Staff!$J46,Staff!$L46),IF(AB$4&gt;Staff!$I46,MIN(Staff!$L46,AA50+Staff!$J46),0)),IF(Staff!$K46="Quarterly",IF(AB$4=Staff!$I46,MIN(Staff!$J46,Staff!$L46),IF(AB$4&gt;Staff!$I46,IFERROR(MIN(Staff!$L46,IF(ISNUMBER(Y50),Y50,0)+Staff!$J46),Staff!$J46),0)),IF(Staff!$K46="Annually",IF(AB$4=Staff!$I46,MIN(Staff!$J46,Staff!$L46),IF(AB$4&gt;Staff!$I46,IFERROR(MIN(Staff!$L46,P50+Staff!$J46),MIN(Staff!$J46,Staff!$L46)),0))))))</f>
        <v>0</v>
      </c>
      <c r="AC50" s="567">
        <f>IF(Staff!$K46="Never",IF(AC$4&gt;=Staff!$I46,MIN(Staff!$J46,Staff!$L46),0),IF(Staff!$K46="Monthly",IF(AC$4=Staff!$I46,MIN(Staff!$J46,Staff!$L46),IF(AC$4&gt;Staff!$I46,MIN(Staff!$L46,AB50+Staff!$J46),0)),IF(Staff!$K46="Quarterly",IF(AC$4=Staff!$I46,MIN(Staff!$J46,Staff!$L46),IF(AC$4&gt;Staff!$I46,IFERROR(MIN(Staff!$L46,IF(ISNUMBER(Z50),Z50,0)+Staff!$J46),Staff!$J46),0)),IF(Staff!$K46="Annually",IF(AC$4=Staff!$I46,MIN(Staff!$J46,Staff!$L46),IF(AC$4&gt;Staff!$I46,IFERROR(MIN(Staff!$L46,Q50+Staff!$J46),MIN(Staff!$J46,Staff!$L46)),0))))))</f>
        <v>0</v>
      </c>
      <c r="AD50" s="567">
        <f>IF(Staff!$K46="Never",IF(AD$4&gt;=Staff!$I46,MIN(Staff!$J46,Staff!$L46),0),IF(Staff!$K46="Monthly",IF(AD$4=Staff!$I46,MIN(Staff!$J46,Staff!$L46),IF(AD$4&gt;Staff!$I46,MIN(Staff!$L46,AC50+Staff!$J46),0)),IF(Staff!$K46="Quarterly",IF(AD$4=Staff!$I46,MIN(Staff!$J46,Staff!$L46),IF(AD$4&gt;Staff!$I46,IFERROR(MIN(Staff!$L46,IF(ISNUMBER(AA50),AA50,0)+Staff!$J46),Staff!$J46),0)),IF(Staff!$K46="Annually",IF(AD$4=Staff!$I46,MIN(Staff!$J46,Staff!$L46),IF(AD$4&gt;Staff!$I46,IFERROR(MIN(Staff!$L46,R50+Staff!$J46),MIN(Staff!$J46,Staff!$L46)),0))))))</f>
        <v>0</v>
      </c>
      <c r="AE50" s="567">
        <f>IF(Staff!$K46="Never",IF(AE$4&gt;=Staff!$I46,MIN(Staff!$J46,Staff!$L46),0),IF(Staff!$K46="Monthly",IF(AE$4=Staff!$I46,MIN(Staff!$J46,Staff!$L46),IF(AE$4&gt;Staff!$I46,MIN(Staff!$L46,AD50+Staff!$J46),0)),IF(Staff!$K46="Quarterly",IF(AE$4=Staff!$I46,MIN(Staff!$J46,Staff!$L46),IF(AE$4&gt;Staff!$I46,IFERROR(MIN(Staff!$L46,IF(ISNUMBER(AB50),AB50,0)+Staff!$J46),Staff!$J46),0)),IF(Staff!$K46="Annually",IF(AE$4=Staff!$I46,MIN(Staff!$J46,Staff!$L46),IF(AE$4&gt;Staff!$I46,IFERROR(MIN(Staff!$L46,S50+Staff!$J46),MIN(Staff!$J46,Staff!$L46)),0))))))</f>
        <v>0</v>
      </c>
      <c r="AF50" s="567">
        <f>IF(Staff!$K46="Never",IF(AF$4&gt;=Staff!$I46,MIN(Staff!$J46,Staff!$L46),0),IF(Staff!$K46="Monthly",IF(AF$4=Staff!$I46,MIN(Staff!$J46,Staff!$L46),IF(AF$4&gt;Staff!$I46,MIN(Staff!$L46,AE50+Staff!$J46),0)),IF(Staff!$K46="Quarterly",IF(AF$4=Staff!$I46,MIN(Staff!$J46,Staff!$L46),IF(AF$4&gt;Staff!$I46,IFERROR(MIN(Staff!$L46,IF(ISNUMBER(AC50),AC50,0)+Staff!$J46),Staff!$J46),0)),IF(Staff!$K46="Annually",IF(AF$4=Staff!$I46,MIN(Staff!$J46,Staff!$L46),IF(AF$4&gt;Staff!$I46,IFERROR(MIN(Staff!$L46,T50+Staff!$J46),MIN(Staff!$J46,Staff!$L46)),0))))))</f>
        <v>0</v>
      </c>
      <c r="AG50" s="567">
        <f>IF(Staff!$K46="Never",IF(AG$4&gt;=Staff!$I46,MIN(Staff!$J46,Staff!$L46),0),IF(Staff!$K46="Monthly",IF(AG$4=Staff!$I46,MIN(Staff!$J46,Staff!$L46),IF(AG$4&gt;Staff!$I46,MIN(Staff!$L46,AF50+Staff!$J46),0)),IF(Staff!$K46="Quarterly",IF(AG$4=Staff!$I46,MIN(Staff!$J46,Staff!$L46),IF(AG$4&gt;Staff!$I46,IFERROR(MIN(Staff!$L46,IF(ISNUMBER(AD50),AD50,0)+Staff!$J46),Staff!$J46),0)),IF(Staff!$K46="Annually",IF(AG$4=Staff!$I46,MIN(Staff!$J46,Staff!$L46),IF(AG$4&gt;Staff!$I46,IFERROR(MIN(Staff!$L46,U50+Staff!$J46),MIN(Staff!$J46,Staff!$L46)),0))))))</f>
        <v>0</v>
      </c>
      <c r="AH50" s="567">
        <f>IF(Staff!$K46="Never",IF(AH$4&gt;=Staff!$I46,MIN(Staff!$J46,Staff!$L46),0),IF(Staff!$K46="Monthly",IF(AH$4=Staff!$I46,MIN(Staff!$J46,Staff!$L46),IF(AH$4&gt;Staff!$I46,MIN(Staff!$L46,AG50+Staff!$J46),0)),IF(Staff!$K46="Quarterly",IF(AH$4=Staff!$I46,MIN(Staff!$J46,Staff!$L46),IF(AH$4&gt;Staff!$I46,IFERROR(MIN(Staff!$L46,IF(ISNUMBER(AE50),AE50,0)+Staff!$J46),Staff!$J46),0)),IF(Staff!$K46="Annually",IF(AH$4=Staff!$I46,MIN(Staff!$J46,Staff!$L46),IF(AH$4&gt;Staff!$I46,IFERROR(MIN(Staff!$L46,V50+Staff!$J46),MIN(Staff!$J46,Staff!$L46)),0))))))</f>
        <v>0</v>
      </c>
      <c r="AI50" s="567">
        <f>IF(Staff!$K46="Never",IF(AI$4&gt;=Staff!$I46,MIN(Staff!$J46,Staff!$L46),0),IF(Staff!$K46="Monthly",IF(AI$4=Staff!$I46,MIN(Staff!$J46,Staff!$L46),IF(AI$4&gt;Staff!$I46,MIN(Staff!$L46,AH50+Staff!$J46),0)),IF(Staff!$K46="Quarterly",IF(AI$4=Staff!$I46,MIN(Staff!$J46,Staff!$L46),IF(AI$4&gt;Staff!$I46,IFERROR(MIN(Staff!$L46,IF(ISNUMBER(AF50),AF50,0)+Staff!$J46),Staff!$J46),0)),IF(Staff!$K46="Annually",IF(AI$4=Staff!$I46,MIN(Staff!$J46,Staff!$L46),IF(AI$4&gt;Staff!$I46,IFERROR(MIN(Staff!$L46,W50+Staff!$J46),MIN(Staff!$J46,Staff!$L46)),0))))))</f>
        <v>0</v>
      </c>
      <c r="AJ50" s="567">
        <f>IF(Staff!$K46="Never",IF(AJ$4&gt;=Staff!$I46,MIN(Staff!$J46,Staff!$L46),0),IF(Staff!$K46="Monthly",IF(AJ$4=Staff!$I46,MIN(Staff!$J46,Staff!$L46),IF(AJ$4&gt;Staff!$I46,MIN(Staff!$L46,AI50+Staff!$J46),0)),IF(Staff!$K46="Quarterly",IF(AJ$4=Staff!$I46,MIN(Staff!$J46,Staff!$L46),IF(AJ$4&gt;Staff!$I46,IFERROR(MIN(Staff!$L46,IF(ISNUMBER(AG50),AG50,0)+Staff!$J46),Staff!$J46),0)),IF(Staff!$K46="Annually",IF(AJ$4=Staff!$I46,MIN(Staff!$J46,Staff!$L46),IF(AJ$4&gt;Staff!$I46,IFERROR(MIN(Staff!$L46,X50+Staff!$J46),MIN(Staff!$J46,Staff!$L46)),0))))))</f>
        <v>0</v>
      </c>
      <c r="AK50" s="567">
        <f>IF(Staff!$K46="Never",IF(AK$4&gt;=Staff!$I46,MIN(Staff!$J46,Staff!$L46),0),IF(Staff!$K46="Monthly",IF(AK$4=Staff!$I46,MIN(Staff!$J46,Staff!$L46),IF(AK$4&gt;Staff!$I46,MIN(Staff!$L46,AJ50+Staff!$J46),0)),IF(Staff!$K46="Quarterly",IF(AK$4=Staff!$I46,MIN(Staff!$J46,Staff!$L46),IF(AK$4&gt;Staff!$I46,IFERROR(MIN(Staff!$L46,IF(ISNUMBER(AH50),AH50,0)+Staff!$J46),Staff!$J46),0)),IF(Staff!$K46="Annually",IF(AK$4=Staff!$I46,MIN(Staff!$J46,Staff!$L46),IF(AK$4&gt;Staff!$I46,IFERROR(MIN(Staff!$L46,Y50+Staff!$J46),MIN(Staff!$J46,Staff!$L46)),0))))))</f>
        <v>0</v>
      </c>
      <c r="AL50" s="567">
        <f>IF(Staff!$K46="Never",IF(AL$4&gt;=Staff!$I46,MIN(Staff!$J46,Staff!$L46),0),IF(Staff!$K46="Monthly",IF(AL$4=Staff!$I46,MIN(Staff!$J46,Staff!$L46),IF(AL$4&gt;Staff!$I46,MIN(Staff!$L46,AK50+Staff!$J46),0)),IF(Staff!$K46="Quarterly",IF(AL$4=Staff!$I46,MIN(Staff!$J46,Staff!$L46),IF(AL$4&gt;Staff!$I46,IFERROR(MIN(Staff!$L46,IF(ISNUMBER(AI50),AI50,0)+Staff!$J46),Staff!$J46),0)),IF(Staff!$K46="Annually",IF(AL$4=Staff!$I46,MIN(Staff!$J46,Staff!$L46),IF(AL$4&gt;Staff!$I46,IFERROR(MIN(Staff!$L46,Z50+Staff!$J46),MIN(Staff!$J46,Staff!$L46)),0))))))</f>
        <v>0</v>
      </c>
      <c r="AM50" s="567">
        <f>IF(Staff!$K46="Never",IF(AM$4&gt;=Staff!$I46,MIN(Staff!$J46,Staff!$L46),0),IF(Staff!$K46="Monthly",IF(AM$4=Staff!$I46,MIN(Staff!$J46,Staff!$L46),IF(AM$4&gt;Staff!$I46,MIN(Staff!$L46,AL50+Staff!$J46),0)),IF(Staff!$K46="Quarterly",IF(AM$4=Staff!$I46,MIN(Staff!$J46,Staff!$L46),IF(AM$4&gt;Staff!$I46,IFERROR(MIN(Staff!$L46,IF(ISNUMBER(AJ50),AJ50,0)+Staff!$J46),Staff!$J46),0)),IF(Staff!$K46="Annually",IF(AM$4=Staff!$I46,MIN(Staff!$J46,Staff!$L46),IF(AM$4&gt;Staff!$I46,IFERROR(MIN(Staff!$L46,AA50+Staff!$J46),MIN(Staff!$J46,Staff!$L46)),0))))))</f>
        <v>0</v>
      </c>
      <c r="AN50" s="567">
        <f>IF(Staff!$K46="Never",IF(AN$4&gt;=Staff!$I46,MIN(Staff!$J46,Staff!$L46),0),IF(Staff!$K46="Monthly",IF(AN$4=Staff!$I46,MIN(Staff!$J46,Staff!$L46),IF(AN$4&gt;Staff!$I46,MIN(Staff!$L46,AM50+Staff!$J46),0)),IF(Staff!$K46="Quarterly",IF(AN$4=Staff!$I46,MIN(Staff!$J46,Staff!$L46),IF(AN$4&gt;Staff!$I46,IFERROR(MIN(Staff!$L46,IF(ISNUMBER(AK50),AK50,0)+Staff!$J46),Staff!$J46),0)),IF(Staff!$K46="Annually",IF(AN$4=Staff!$I46,MIN(Staff!$J46,Staff!$L46),IF(AN$4&gt;Staff!$I46,IFERROR(MIN(Staff!$L46,AB50+Staff!$J46),MIN(Staff!$J46,Staff!$L46)),0))))))</f>
        <v>0</v>
      </c>
      <c r="AO50" s="567">
        <f>IF(Staff!$K46="Never",IF(AO$4&gt;=Staff!$I46,MIN(Staff!$J46,Staff!$L46),0),IF(Staff!$K46="Monthly",IF(AO$4=Staff!$I46,MIN(Staff!$J46,Staff!$L46),IF(AO$4&gt;Staff!$I46,MIN(Staff!$L46,AN50+Staff!$J46),0)),IF(Staff!$K46="Quarterly",IF(AO$4=Staff!$I46,MIN(Staff!$J46,Staff!$L46),IF(AO$4&gt;Staff!$I46,IFERROR(MIN(Staff!$L46,IF(ISNUMBER(AL50),AL50,0)+Staff!$J46),Staff!$J46),0)),IF(Staff!$K46="Annually",IF(AO$4=Staff!$I46,MIN(Staff!$J46,Staff!$L46),IF(AO$4&gt;Staff!$I46,IFERROR(MIN(Staff!$L46,AC50+Staff!$J46),MIN(Staff!$J46,Staff!$L46)),0))))))</f>
        <v>0</v>
      </c>
      <c r="AP50" s="567">
        <f>IF(Staff!$K46="Never",IF(AP$4&gt;=Staff!$I46,MIN(Staff!$J46,Staff!$L46),0),IF(Staff!$K46="Monthly",IF(AP$4=Staff!$I46,MIN(Staff!$J46,Staff!$L46),IF(AP$4&gt;Staff!$I46,MIN(Staff!$L46,AO50+Staff!$J46),0)),IF(Staff!$K46="Quarterly",IF(AP$4=Staff!$I46,MIN(Staff!$J46,Staff!$L46),IF(AP$4&gt;Staff!$I46,IFERROR(MIN(Staff!$L46,IF(ISNUMBER(AM50),AM50,0)+Staff!$J46),Staff!$J46),0)),IF(Staff!$K46="Annually",IF(AP$4=Staff!$I46,MIN(Staff!$J46,Staff!$L46),IF(AP$4&gt;Staff!$I46,IFERROR(MIN(Staff!$L46,AD50+Staff!$J46),MIN(Staff!$J46,Staff!$L46)),0))))))</f>
        <v>0</v>
      </c>
      <c r="AQ50" s="567">
        <f>IF(Staff!$K46="Never",IF(AQ$4&gt;=Staff!$I46,MIN(Staff!$J46,Staff!$L46),0),IF(Staff!$K46="Monthly",IF(AQ$4=Staff!$I46,MIN(Staff!$J46,Staff!$L46),IF(AQ$4&gt;Staff!$I46,MIN(Staff!$L46,AP50+Staff!$J46),0)),IF(Staff!$K46="Quarterly",IF(AQ$4=Staff!$I46,MIN(Staff!$J46,Staff!$L46),IF(AQ$4&gt;Staff!$I46,IFERROR(MIN(Staff!$L46,IF(ISNUMBER(AN50),AN50,0)+Staff!$J46),Staff!$J46),0)),IF(Staff!$K46="Annually",IF(AQ$4=Staff!$I46,MIN(Staff!$J46,Staff!$L46),IF(AQ$4&gt;Staff!$I46,IFERROR(MIN(Staff!$L46,AE50+Staff!$J46),MIN(Staff!$J46,Staff!$L46)),0))))))</f>
        <v>0</v>
      </c>
      <c r="AR50" s="567">
        <f>IF(Staff!$K46="Never",IF(AR$4&gt;=Staff!$I46,MIN(Staff!$J46,Staff!$L46),0),IF(Staff!$K46="Monthly",IF(AR$4=Staff!$I46,MIN(Staff!$J46,Staff!$L46),IF(AR$4&gt;Staff!$I46,MIN(Staff!$L46,AQ50+Staff!$J46),0)),IF(Staff!$K46="Quarterly",IF(AR$4=Staff!$I46,MIN(Staff!$J46,Staff!$L46),IF(AR$4&gt;Staff!$I46,IFERROR(MIN(Staff!$L46,IF(ISNUMBER(AO50),AO50,0)+Staff!$J46),Staff!$J46),0)),IF(Staff!$K46="Annually",IF(AR$4=Staff!$I46,MIN(Staff!$J46,Staff!$L46),IF(AR$4&gt;Staff!$I46,IFERROR(MIN(Staff!$L46,AF50+Staff!$J46),MIN(Staff!$J46,Staff!$L46)),0))))))</f>
        <v>0</v>
      </c>
      <c r="AS50" s="567">
        <f>IF(Staff!$K46="Never",IF(AS$4&gt;=Staff!$I46,MIN(Staff!$J46,Staff!$L46),0),IF(Staff!$K46="Monthly",IF(AS$4=Staff!$I46,MIN(Staff!$J46,Staff!$L46),IF(AS$4&gt;Staff!$I46,MIN(Staff!$L46,AR50+Staff!$J46),0)),IF(Staff!$K46="Quarterly",IF(AS$4=Staff!$I46,MIN(Staff!$J46,Staff!$L46),IF(AS$4&gt;Staff!$I46,IFERROR(MIN(Staff!$L46,IF(ISNUMBER(AP50),AP50,0)+Staff!$J46),Staff!$J46),0)),IF(Staff!$K46="Annually",IF(AS$4=Staff!$I46,MIN(Staff!$J46,Staff!$L46),IF(AS$4&gt;Staff!$I46,IFERROR(MIN(Staff!$L46,AG50+Staff!$J46),MIN(Staff!$J46,Staff!$L46)),0))))))</f>
        <v>0</v>
      </c>
      <c r="AT50" s="567">
        <f>IF(Staff!$K46="Never",IF(AT$4&gt;=Staff!$I46,MIN(Staff!$J46,Staff!$L46),0),IF(Staff!$K46="Monthly",IF(AT$4=Staff!$I46,MIN(Staff!$J46,Staff!$L46),IF(AT$4&gt;Staff!$I46,MIN(Staff!$L46,AS50+Staff!$J46),0)),IF(Staff!$K46="Quarterly",IF(AT$4=Staff!$I46,MIN(Staff!$J46,Staff!$L46),IF(AT$4&gt;Staff!$I46,IFERROR(MIN(Staff!$L46,IF(ISNUMBER(AQ50),AQ50,0)+Staff!$J46),Staff!$J46),0)),IF(Staff!$K46="Annually",IF(AT$4=Staff!$I46,MIN(Staff!$J46,Staff!$L46),IF(AT$4&gt;Staff!$I46,IFERROR(MIN(Staff!$L46,AH50+Staff!$J46),MIN(Staff!$J46,Staff!$L46)),0))))))</f>
        <v>0</v>
      </c>
      <c r="AU50" s="567">
        <f>IF(Staff!$K46="Never",IF(AU$4&gt;=Staff!$I46,MIN(Staff!$J46,Staff!$L46),0),IF(Staff!$K46="Monthly",IF(AU$4=Staff!$I46,MIN(Staff!$J46,Staff!$L46),IF(AU$4&gt;Staff!$I46,MIN(Staff!$L46,AT50+Staff!$J46),0)),IF(Staff!$K46="Quarterly",IF(AU$4=Staff!$I46,MIN(Staff!$J46,Staff!$L46),IF(AU$4&gt;Staff!$I46,IFERROR(MIN(Staff!$L46,IF(ISNUMBER(AR50),AR50,0)+Staff!$J46),Staff!$J46),0)),IF(Staff!$K46="Annually",IF(AU$4=Staff!$I46,MIN(Staff!$J46,Staff!$L46),IF(AU$4&gt;Staff!$I46,IFERROR(MIN(Staff!$L46,AI50+Staff!$J46),MIN(Staff!$J46,Staff!$L46)),0))))))</f>
        <v>0</v>
      </c>
      <c r="AV50" s="567">
        <f>IF(Staff!$K46="Never",IF(AV$4&gt;=Staff!$I46,MIN(Staff!$J46,Staff!$L46),0),IF(Staff!$K46="Monthly",IF(AV$4=Staff!$I46,MIN(Staff!$J46,Staff!$L46),IF(AV$4&gt;Staff!$I46,MIN(Staff!$L46,AU50+Staff!$J46),0)),IF(Staff!$K46="Quarterly",IF(AV$4=Staff!$I46,MIN(Staff!$J46,Staff!$L46),IF(AV$4&gt;Staff!$I46,IFERROR(MIN(Staff!$L46,IF(ISNUMBER(AS50),AS50,0)+Staff!$J46),Staff!$J46),0)),IF(Staff!$K46="Annually",IF(AV$4=Staff!$I46,MIN(Staff!$J46,Staff!$L46),IF(AV$4&gt;Staff!$I46,IFERROR(MIN(Staff!$L46,AJ50+Staff!$J46),MIN(Staff!$J46,Staff!$L46)),0))))))</f>
        <v>0</v>
      </c>
      <c r="AW50" s="567">
        <f>IF(Staff!$K46="Never",IF(AW$4&gt;=Staff!$I46,MIN(Staff!$J46,Staff!$L46),0),IF(Staff!$K46="Monthly",IF(AW$4=Staff!$I46,MIN(Staff!$J46,Staff!$L46),IF(AW$4&gt;Staff!$I46,MIN(Staff!$L46,AV50+Staff!$J46),0)),IF(Staff!$K46="Quarterly",IF(AW$4=Staff!$I46,MIN(Staff!$J46,Staff!$L46),IF(AW$4&gt;Staff!$I46,IFERROR(MIN(Staff!$L46,IF(ISNUMBER(AT50),AT50,0)+Staff!$J46),Staff!$J46),0)),IF(Staff!$K46="Annually",IF(AW$4=Staff!$I46,MIN(Staff!$J46,Staff!$L46),IF(AW$4&gt;Staff!$I46,IFERROR(MIN(Staff!$L46,AK50+Staff!$J46),MIN(Staff!$J46,Staff!$L46)),0))))))</f>
        <v>0</v>
      </c>
      <c r="AX50" s="567">
        <f>IF(Staff!$K46="Never",IF(AX$4&gt;=Staff!$I46,MIN(Staff!$J46,Staff!$L46),0),IF(Staff!$K46="Monthly",IF(AX$4=Staff!$I46,MIN(Staff!$J46,Staff!$L46),IF(AX$4&gt;Staff!$I46,MIN(Staff!$L46,AW50+Staff!$J46),0)),IF(Staff!$K46="Quarterly",IF(AX$4=Staff!$I46,MIN(Staff!$J46,Staff!$L46),IF(AX$4&gt;Staff!$I46,IFERROR(MIN(Staff!$L46,IF(ISNUMBER(AU50),AU50,0)+Staff!$J46),Staff!$J46),0)),IF(Staff!$K46="Annually",IF(AX$4=Staff!$I46,MIN(Staff!$J46,Staff!$L46),IF(AX$4&gt;Staff!$I46,IFERROR(MIN(Staff!$L46,AL50+Staff!$J46),MIN(Staff!$J46,Staff!$L46)),0))))))</f>
        <v>0</v>
      </c>
      <c r="AY50" s="567">
        <f>IF(Staff!$K46="Never",IF(AY$4&gt;=Staff!$I46,MIN(Staff!$J46,Staff!$L46),0),IF(Staff!$K46="Monthly",IF(AY$4=Staff!$I46,MIN(Staff!$J46,Staff!$L46),IF(AY$4&gt;Staff!$I46,MIN(Staff!$L46,AX50+Staff!$J46),0)),IF(Staff!$K46="Quarterly",IF(AY$4=Staff!$I46,MIN(Staff!$J46,Staff!$L46),IF(AY$4&gt;Staff!$I46,IFERROR(MIN(Staff!$L46,IF(ISNUMBER(AV50),AV50,0)+Staff!$J46),Staff!$J46),0)),IF(Staff!$K46="Annually",IF(AY$4=Staff!$I46,MIN(Staff!$J46,Staff!$L46),IF(AY$4&gt;Staff!$I46,IFERROR(MIN(Staff!$L46,AM50+Staff!$J46),MIN(Staff!$J46,Staff!$L46)),0))))))</f>
        <v>0</v>
      </c>
      <c r="AZ50" s="567">
        <f>IF(Staff!$K46="Never",IF(AZ$4&gt;=Staff!$I46,MIN(Staff!$J46,Staff!$L46),0),IF(Staff!$K46="Monthly",IF(AZ$4=Staff!$I46,MIN(Staff!$J46,Staff!$L46),IF(AZ$4&gt;Staff!$I46,MIN(Staff!$L46,AY50+Staff!$J46),0)),IF(Staff!$K46="Quarterly",IF(AZ$4=Staff!$I46,MIN(Staff!$J46,Staff!$L46),IF(AZ$4&gt;Staff!$I46,IFERROR(MIN(Staff!$L46,IF(ISNUMBER(AW50),AW50,0)+Staff!$J46),Staff!$J46),0)),IF(Staff!$K46="Annually",IF(AZ$4=Staff!$I46,MIN(Staff!$J46,Staff!$L46),IF(AZ$4&gt;Staff!$I46,IFERROR(MIN(Staff!$L46,AN50+Staff!$J46),MIN(Staff!$J46,Staff!$L46)),0))))))</f>
        <v>0</v>
      </c>
      <c r="BA50" s="567">
        <f>IF(Staff!$K46="Never",IF(BA$4&gt;=Staff!$I46,MIN(Staff!$J46,Staff!$L46),0),IF(Staff!$K46="Monthly",IF(BA$4=Staff!$I46,MIN(Staff!$J46,Staff!$L46),IF(BA$4&gt;Staff!$I46,MIN(Staff!$L46,AZ50+Staff!$J46),0)),IF(Staff!$K46="Quarterly",IF(BA$4=Staff!$I46,MIN(Staff!$J46,Staff!$L46),IF(BA$4&gt;Staff!$I46,IFERROR(MIN(Staff!$L46,IF(ISNUMBER(AX50),AX50,0)+Staff!$J46),Staff!$J46),0)),IF(Staff!$K46="Annually",IF(BA$4=Staff!$I46,MIN(Staff!$J46,Staff!$L46),IF(BA$4&gt;Staff!$I46,IFERROR(MIN(Staff!$L46,AO50+Staff!$J46),MIN(Staff!$J46,Staff!$L46)),0))))))</f>
        <v>0</v>
      </c>
      <c r="BB50" s="567">
        <f>IF(Staff!$K46="Never",IF(BB$4&gt;=Staff!$I46,MIN(Staff!$J46,Staff!$L46),0),IF(Staff!$K46="Monthly",IF(BB$4=Staff!$I46,MIN(Staff!$J46,Staff!$L46),IF(BB$4&gt;Staff!$I46,MIN(Staff!$L46,BA50+Staff!$J46),0)),IF(Staff!$K46="Quarterly",IF(BB$4=Staff!$I46,MIN(Staff!$J46,Staff!$L46),IF(BB$4&gt;Staff!$I46,IFERROR(MIN(Staff!$L46,IF(ISNUMBER(AY50),AY50,0)+Staff!$J46),Staff!$J46),0)),IF(Staff!$K46="Annually",IF(BB$4=Staff!$I46,MIN(Staff!$J46,Staff!$L46),IF(BB$4&gt;Staff!$I46,IFERROR(MIN(Staff!$L46,AP50+Staff!$J46),MIN(Staff!$J46,Staff!$L46)),0))))))</f>
        <v>0</v>
      </c>
      <c r="BC50" s="567">
        <f>IF(Staff!$K46="Never",IF(BC$4&gt;=Staff!$I46,MIN(Staff!$J46,Staff!$L46),0),IF(Staff!$K46="Monthly",IF(BC$4=Staff!$I46,MIN(Staff!$J46,Staff!$L46),IF(BC$4&gt;Staff!$I46,MIN(Staff!$L46,BB50+Staff!$J46),0)),IF(Staff!$K46="Quarterly",IF(BC$4=Staff!$I46,MIN(Staff!$J46,Staff!$L46),IF(BC$4&gt;Staff!$I46,IFERROR(MIN(Staff!$L46,IF(ISNUMBER(AZ50),AZ50,0)+Staff!$J46),Staff!$J46),0)),IF(Staff!$K46="Annually",IF(BC$4=Staff!$I46,MIN(Staff!$J46,Staff!$L46),IF(BC$4&gt;Staff!$I46,IFERROR(MIN(Staff!$L46,AQ50+Staff!$J46),MIN(Staff!$J46,Staff!$L46)),0))))))</f>
        <v>0</v>
      </c>
      <c r="BD50" s="567">
        <f>IF(Staff!$K46="Never",IF(BD$4&gt;=Staff!$I46,MIN(Staff!$J46,Staff!$L46),0),IF(Staff!$K46="Monthly",IF(BD$4=Staff!$I46,MIN(Staff!$J46,Staff!$L46),IF(BD$4&gt;Staff!$I46,MIN(Staff!$L46,BC50+Staff!$J46),0)),IF(Staff!$K46="Quarterly",IF(BD$4=Staff!$I46,MIN(Staff!$J46,Staff!$L46),IF(BD$4&gt;Staff!$I46,IFERROR(MIN(Staff!$L46,IF(ISNUMBER(BA50),BA50,0)+Staff!$J46),Staff!$J46),0)),IF(Staff!$K46="Annually",IF(BD$4=Staff!$I46,MIN(Staff!$J46,Staff!$L46),IF(BD$4&gt;Staff!$I46,IFERROR(MIN(Staff!$L46,AR50+Staff!$J46),MIN(Staff!$J46,Staff!$L46)),0))))))</f>
        <v>0</v>
      </c>
      <c r="BE50" s="567">
        <f>IF(Staff!$K46="Never",IF(BE$4&gt;=Staff!$I46,MIN(Staff!$J46,Staff!$L46),0),IF(Staff!$K46="Monthly",IF(BE$4=Staff!$I46,MIN(Staff!$J46,Staff!$L46),IF(BE$4&gt;Staff!$I46,MIN(Staff!$L46,BD50+Staff!$J46),0)),IF(Staff!$K46="Quarterly",IF(BE$4=Staff!$I46,MIN(Staff!$J46,Staff!$L46),IF(BE$4&gt;Staff!$I46,IFERROR(MIN(Staff!$L46,IF(ISNUMBER(BB50),BB50,0)+Staff!$J46),Staff!$J46),0)),IF(Staff!$K46="Annually",IF(BE$4=Staff!$I46,MIN(Staff!$J46,Staff!$L46),IF(BE$4&gt;Staff!$I46,IFERROR(MIN(Staff!$L46,AS50+Staff!$J46),MIN(Staff!$J46,Staff!$L46)),0))))))</f>
        <v>0</v>
      </c>
      <c r="BF50" s="567">
        <f>IF(Staff!$K46="Never",IF(BF$4&gt;=Staff!$I46,MIN(Staff!$J46,Staff!$L46),0),IF(Staff!$K46="Monthly",IF(BF$4=Staff!$I46,MIN(Staff!$J46,Staff!$L46),IF(BF$4&gt;Staff!$I46,MIN(Staff!$L46,BE50+Staff!$J46),0)),IF(Staff!$K46="Quarterly",IF(BF$4=Staff!$I46,MIN(Staff!$J46,Staff!$L46),IF(BF$4&gt;Staff!$I46,IFERROR(MIN(Staff!$L46,IF(ISNUMBER(BC50),BC50,0)+Staff!$J46),Staff!$J46),0)),IF(Staff!$K46="Annually",IF(BF$4=Staff!$I46,MIN(Staff!$J46,Staff!$L46),IF(BF$4&gt;Staff!$I46,IFERROR(MIN(Staff!$L46,AT50+Staff!$J46),MIN(Staff!$J46,Staff!$L46)),0))))))</f>
        <v>0</v>
      </c>
      <c r="BG50" s="567">
        <f>IF(Staff!$K46="Never",IF(BG$4&gt;=Staff!$I46,MIN(Staff!$J46,Staff!$L46),0),IF(Staff!$K46="Monthly",IF(BG$4=Staff!$I46,MIN(Staff!$J46,Staff!$L46),IF(BG$4&gt;Staff!$I46,MIN(Staff!$L46,BF50+Staff!$J46),0)),IF(Staff!$K46="Quarterly",IF(BG$4=Staff!$I46,MIN(Staff!$J46,Staff!$L46),IF(BG$4&gt;Staff!$I46,IFERROR(MIN(Staff!$L46,IF(ISNUMBER(BD50),BD50,0)+Staff!$J46),Staff!$J46),0)),IF(Staff!$K46="Annually",IF(BG$4=Staff!$I46,MIN(Staff!$J46,Staff!$L46),IF(BG$4&gt;Staff!$I46,IFERROR(MIN(Staff!$L46,AU50+Staff!$J46),MIN(Staff!$J46,Staff!$L46)),0))))))</f>
        <v>0</v>
      </c>
      <c r="BH50" s="567">
        <f>IF(Staff!$K46="Never",IF(BH$4&gt;=Staff!$I46,MIN(Staff!$J46,Staff!$L46),0),IF(Staff!$K46="Monthly",IF(BH$4=Staff!$I46,MIN(Staff!$J46,Staff!$L46),IF(BH$4&gt;Staff!$I46,MIN(Staff!$L46,BG50+Staff!$J46),0)),IF(Staff!$K46="Quarterly",IF(BH$4=Staff!$I46,MIN(Staff!$J46,Staff!$L46),IF(BH$4&gt;Staff!$I46,IFERROR(MIN(Staff!$L46,IF(ISNUMBER(BE50),BE50,0)+Staff!$J46),Staff!$J46),0)),IF(Staff!$K46="Annually",IF(BH$4=Staff!$I46,MIN(Staff!$J46,Staff!$L46),IF(BH$4&gt;Staff!$I46,IFERROR(MIN(Staff!$L46,AV50+Staff!$J46),MIN(Staff!$J46,Staff!$L46)),0))))))</f>
        <v>0</v>
      </c>
      <c r="BI50" s="567">
        <f>IF(Staff!$K46="Never",IF(BI$4&gt;=Staff!$I46,MIN(Staff!$J46,Staff!$L46),0),IF(Staff!$K46="Monthly",IF(BI$4=Staff!$I46,MIN(Staff!$J46,Staff!$L46),IF(BI$4&gt;Staff!$I46,MIN(Staff!$L46,BH50+Staff!$J46),0)),IF(Staff!$K46="Quarterly",IF(BI$4=Staff!$I46,MIN(Staff!$J46,Staff!$L46),IF(BI$4&gt;Staff!$I46,IFERROR(MIN(Staff!$L46,IF(ISNUMBER(BF50),BF50,0)+Staff!$J46),Staff!$J46),0)),IF(Staff!$K46="Annually",IF(BI$4=Staff!$I46,MIN(Staff!$J46,Staff!$L46),IF(BI$4&gt;Staff!$I46,IFERROR(MIN(Staff!$L46,AW50+Staff!$J46),MIN(Staff!$J46,Staff!$L46)),0))))))</f>
        <v>0</v>
      </c>
      <c r="BJ50" s="567">
        <f>IF(Staff!$K46="Never",IF(BJ$4&gt;=Staff!$I46,MIN(Staff!$J46,Staff!$L46),0),IF(Staff!$K46="Monthly",IF(BJ$4=Staff!$I46,MIN(Staff!$J46,Staff!$L46),IF(BJ$4&gt;Staff!$I46,MIN(Staff!$L46,BI50+Staff!$J46),0)),IF(Staff!$K46="Quarterly",IF(BJ$4=Staff!$I46,MIN(Staff!$J46,Staff!$L46),IF(BJ$4&gt;Staff!$I46,IFERROR(MIN(Staff!$L46,IF(ISNUMBER(BG50),BG50,0)+Staff!$J46),Staff!$J46),0)),IF(Staff!$K46="Annually",IF(BJ$4=Staff!$I46,MIN(Staff!$J46,Staff!$L46),IF(BJ$4&gt;Staff!$I46,IFERROR(MIN(Staff!$L46,AX50+Staff!$J46),MIN(Staff!$J46,Staff!$L46)),0))))))</f>
        <v>0</v>
      </c>
      <c r="BK50" s="567">
        <f>IF(Staff!$K46="Never",IF(BK$4&gt;=Staff!$I46,MIN(Staff!$J46,Staff!$L46),0),IF(Staff!$K46="Monthly",IF(BK$4=Staff!$I46,MIN(Staff!$J46,Staff!$L46),IF(BK$4&gt;Staff!$I46,MIN(Staff!$L46,BJ50+Staff!$J46),0)),IF(Staff!$K46="Quarterly",IF(BK$4=Staff!$I46,MIN(Staff!$J46,Staff!$L46),IF(BK$4&gt;Staff!$I46,IFERROR(MIN(Staff!$L46,IF(ISNUMBER(BH50),BH50,0)+Staff!$J46),Staff!$J46),0)),IF(Staff!$K46="Annually",IF(BK$4=Staff!$I46,MIN(Staff!$J46,Staff!$L46),IF(BK$4&gt;Staff!$I46,IFERROR(MIN(Staff!$L46,AY50+Staff!$J46),MIN(Staff!$J46,Staff!$L46)),0))))))</f>
        <v>0</v>
      </c>
      <c r="BL50" s="567">
        <f>IF(Staff!$K46="Never",IF(BL$4&gt;=Staff!$I46,MIN(Staff!$J46,Staff!$L46),0),IF(Staff!$K46="Monthly",IF(BL$4=Staff!$I46,MIN(Staff!$J46,Staff!$L46),IF(BL$4&gt;Staff!$I46,MIN(Staff!$L46,BK50+Staff!$J46),0)),IF(Staff!$K46="Quarterly",IF(BL$4=Staff!$I46,MIN(Staff!$J46,Staff!$L46),IF(BL$4&gt;Staff!$I46,IFERROR(MIN(Staff!$L46,IF(ISNUMBER(BI50),BI50,0)+Staff!$J46),Staff!$J46),0)),IF(Staff!$K46="Annually",IF(BL$4=Staff!$I46,MIN(Staff!$J46,Staff!$L46),IF(BL$4&gt;Staff!$I46,IFERROR(MIN(Staff!$L46,AZ50+Staff!$J46),MIN(Staff!$J46,Staff!$L46)),0))))))</f>
        <v>0</v>
      </c>
      <c r="BM50" s="567">
        <f>IF(Staff!$K46="Never",IF(BM$4&gt;=Staff!$I46,MIN(Staff!$J46,Staff!$L46),0),IF(Staff!$K46="Monthly",IF(BM$4=Staff!$I46,MIN(Staff!$J46,Staff!$L46),IF(BM$4&gt;Staff!$I46,MIN(Staff!$L46,BL50+Staff!$J46),0)),IF(Staff!$K46="Quarterly",IF(BM$4=Staff!$I46,MIN(Staff!$J46,Staff!$L46),IF(BM$4&gt;Staff!$I46,IFERROR(MIN(Staff!$L46,IF(ISNUMBER(BJ50),BJ50,0)+Staff!$J46),Staff!$J46),0)),IF(Staff!$K46="Annually",IF(BM$4=Staff!$I46,MIN(Staff!$J46,Staff!$L46),IF(BM$4&gt;Staff!$I46,IFERROR(MIN(Staff!$L46,BA50+Staff!$J46),MIN(Staff!$J46,Staff!$L46)),0))))))</f>
        <v>0</v>
      </c>
      <c r="BN50" s="567">
        <f>IF(Staff!$K46="Never",IF(BN$4&gt;=Staff!$I46,MIN(Staff!$J46,Staff!$L46),0),IF(Staff!$K46="Monthly",IF(BN$4=Staff!$I46,MIN(Staff!$J46,Staff!$L46),IF(BN$4&gt;Staff!$I46,MIN(Staff!$L46,BM50+Staff!$J46),0)),IF(Staff!$K46="Quarterly",IF(BN$4=Staff!$I46,MIN(Staff!$J46,Staff!$L46),IF(BN$4&gt;Staff!$I46,IFERROR(MIN(Staff!$L46,IF(ISNUMBER(BK50),BK50,0)+Staff!$J46),Staff!$J46),0)),IF(Staff!$K46="Annually",IF(BN$4=Staff!$I46,MIN(Staff!$J46,Staff!$L46),IF(BN$4&gt;Staff!$I46,IFERROR(MIN(Staff!$L46,BB50+Staff!$J46),MIN(Staff!$J46,Staff!$L46)),0))))))</f>
        <v>0</v>
      </c>
      <c r="BO50" s="567">
        <f>IF(Staff!$K46="Never",IF(BO$4&gt;=Staff!$I46,MIN(Staff!$J46,Staff!$L46),0),IF(Staff!$K46="Monthly",IF(BO$4=Staff!$I46,MIN(Staff!$J46,Staff!$L46),IF(BO$4&gt;Staff!$I46,MIN(Staff!$L46,BN50+Staff!$J46),0)),IF(Staff!$K46="Quarterly",IF(BO$4=Staff!$I46,MIN(Staff!$J46,Staff!$L46),IF(BO$4&gt;Staff!$I46,IFERROR(MIN(Staff!$L46,IF(ISNUMBER(BL50),BL50,0)+Staff!$J46),Staff!$J46),0)),IF(Staff!$K46="Annually",IF(BO$4=Staff!$I46,MIN(Staff!$J46,Staff!$L46),IF(BO$4&gt;Staff!$I46,IFERROR(MIN(Staff!$L46,BC50+Staff!$J46),MIN(Staff!$J46,Staff!$L46)),0))))))</f>
        <v>0</v>
      </c>
      <c r="BP50" s="567">
        <f>IF(Staff!$K46="Never",IF(BP$4&gt;=Staff!$I46,MIN(Staff!$J46,Staff!$L46),0),IF(Staff!$K46="Monthly",IF(BP$4=Staff!$I46,MIN(Staff!$J46,Staff!$L46),IF(BP$4&gt;Staff!$I46,MIN(Staff!$L46,BO50+Staff!$J46),0)),IF(Staff!$K46="Quarterly",IF(BP$4=Staff!$I46,MIN(Staff!$J46,Staff!$L46),IF(BP$4&gt;Staff!$I46,IFERROR(MIN(Staff!$L46,IF(ISNUMBER(BM50),BM50,0)+Staff!$J46),Staff!$J46),0)),IF(Staff!$K46="Annually",IF(BP$4=Staff!$I46,MIN(Staff!$J46,Staff!$L46),IF(BP$4&gt;Staff!$I46,IFERROR(MIN(Staff!$L46,BD50+Staff!$J46),MIN(Staff!$J46,Staff!$L46)),0))))))</f>
        <v>0</v>
      </c>
      <c r="BQ50" s="567">
        <f>IF(Staff!$K46="Never",IF(BQ$4&gt;=Staff!$I46,MIN(Staff!$J46,Staff!$L46),0),IF(Staff!$K46="Monthly",IF(BQ$4=Staff!$I46,MIN(Staff!$J46,Staff!$L46),IF(BQ$4&gt;Staff!$I46,MIN(Staff!$L46,BP50+Staff!$J46),0)),IF(Staff!$K46="Quarterly",IF(BQ$4=Staff!$I46,MIN(Staff!$J46,Staff!$L46),IF(BQ$4&gt;Staff!$I46,IFERROR(MIN(Staff!$L46,IF(ISNUMBER(BN50),BN50,0)+Staff!$J46),Staff!$J46),0)),IF(Staff!$K46="Annually",IF(BQ$4=Staff!$I46,MIN(Staff!$J46,Staff!$L46),IF(BQ$4&gt;Staff!$I46,IFERROR(MIN(Staff!$L46,BE50+Staff!$J46),MIN(Staff!$J46,Staff!$L46)),0))))))</f>
        <v>0</v>
      </c>
      <c r="BR50" s="567">
        <f>IF(Staff!$K46="Never",IF(BR$4&gt;=Staff!$I46,MIN(Staff!$J46,Staff!$L46),0),IF(Staff!$K46="Monthly",IF(BR$4=Staff!$I46,MIN(Staff!$J46,Staff!$L46),IF(BR$4&gt;Staff!$I46,MIN(Staff!$L46,BQ50+Staff!$J46),0)),IF(Staff!$K46="Quarterly",IF(BR$4=Staff!$I46,MIN(Staff!$J46,Staff!$L46),IF(BR$4&gt;Staff!$I46,IFERROR(MIN(Staff!$L46,IF(ISNUMBER(BO50),BO50,0)+Staff!$J46),Staff!$J46),0)),IF(Staff!$K46="Annually",IF(BR$4=Staff!$I46,MIN(Staff!$J46,Staff!$L46),IF(BR$4&gt;Staff!$I46,IFERROR(MIN(Staff!$L46,BF50+Staff!$J46),MIN(Staff!$J46,Staff!$L46)),0))))))</f>
        <v>0</v>
      </c>
      <c r="BS50" s="567">
        <f>IF(Staff!$K46="Never",IF(BS$4&gt;=Staff!$I46,MIN(Staff!$J46,Staff!$L46),0),IF(Staff!$K46="Monthly",IF(BS$4=Staff!$I46,MIN(Staff!$J46,Staff!$L46),IF(BS$4&gt;Staff!$I46,MIN(Staff!$L46,BR50+Staff!$J46),0)),IF(Staff!$K46="Quarterly",IF(BS$4=Staff!$I46,MIN(Staff!$J46,Staff!$L46),IF(BS$4&gt;Staff!$I46,IFERROR(MIN(Staff!$L46,IF(ISNUMBER(BP50),BP50,0)+Staff!$J46),Staff!$J46),0)),IF(Staff!$K46="Annually",IF(BS$4=Staff!$I46,MIN(Staff!$J46,Staff!$L46),IF(BS$4&gt;Staff!$I46,IFERROR(MIN(Staff!$L46,BG50+Staff!$J46),MIN(Staff!$J46,Staff!$L46)),0))))))</f>
        <v>0</v>
      </c>
      <c r="BT50" s="567">
        <f>IF(Staff!$K46="Never",IF(BT$4&gt;=Staff!$I46,MIN(Staff!$J46,Staff!$L46),0),IF(Staff!$K46="Monthly",IF(BT$4=Staff!$I46,MIN(Staff!$J46,Staff!$L46),IF(BT$4&gt;Staff!$I46,MIN(Staff!$L46,BS50+Staff!$J46),0)),IF(Staff!$K46="Quarterly",IF(BT$4=Staff!$I46,MIN(Staff!$J46,Staff!$L46),IF(BT$4&gt;Staff!$I46,IFERROR(MIN(Staff!$L46,IF(ISNUMBER(BQ50),BQ50,0)+Staff!$J46),Staff!$J46),0)),IF(Staff!$K46="Annually",IF(BT$4=Staff!$I46,MIN(Staff!$J46,Staff!$L46),IF(BT$4&gt;Staff!$I46,IFERROR(MIN(Staff!$L46,BH50+Staff!$J46),MIN(Staff!$J46,Staff!$L46)),0))))))</f>
        <v>0</v>
      </c>
      <c r="BU50" s="567">
        <f>IF(Staff!$K46="Never",IF(BU$4&gt;=Staff!$I46,MIN(Staff!$J46,Staff!$L46),0),IF(Staff!$K46="Monthly",IF(BU$4=Staff!$I46,MIN(Staff!$J46,Staff!$L46),IF(BU$4&gt;Staff!$I46,MIN(Staff!$L46,BT50+Staff!$J46),0)),IF(Staff!$K46="Quarterly",IF(BU$4=Staff!$I46,MIN(Staff!$J46,Staff!$L46),IF(BU$4&gt;Staff!$I46,IFERROR(MIN(Staff!$L46,IF(ISNUMBER(BR50),BR50,0)+Staff!$J46),Staff!$J46),0)),IF(Staff!$K46="Annually",IF(BU$4=Staff!$I46,MIN(Staff!$J46,Staff!$L46),IF(BU$4&gt;Staff!$I46,IFERROR(MIN(Staff!$L46,BI50+Staff!$J46),MIN(Staff!$J46,Staff!$L46)),0))))))</f>
        <v>0</v>
      </c>
      <c r="BV50" s="567">
        <f>IF(Staff!$K46="Never",IF(BV$4&gt;=Staff!$I46,MIN(Staff!$J46,Staff!$L46),0),IF(Staff!$K46="Monthly",IF(BV$4=Staff!$I46,MIN(Staff!$J46,Staff!$L46),IF(BV$4&gt;Staff!$I46,MIN(Staff!$L46,BU50+Staff!$J46),0)),IF(Staff!$K46="Quarterly",IF(BV$4=Staff!$I46,MIN(Staff!$J46,Staff!$L46),IF(BV$4&gt;Staff!$I46,IFERROR(MIN(Staff!$L46,IF(ISNUMBER(BS50),BS50,0)+Staff!$J46),Staff!$J46),0)),IF(Staff!$K46="Annually",IF(BV$4=Staff!$I46,MIN(Staff!$J46,Staff!$L46),IF(BV$4&gt;Staff!$I46,IFERROR(MIN(Staff!$L46,BJ50+Staff!$J46),MIN(Staff!$J46,Staff!$L46)),0))))))</f>
        <v>0</v>
      </c>
      <c r="BW50" s="567">
        <f>IF(Staff!$K46="Never",IF(BW$4&gt;=Staff!$I46,MIN(Staff!$J46,Staff!$L46),0),IF(Staff!$K46="Monthly",IF(BW$4=Staff!$I46,MIN(Staff!$J46,Staff!$L46),IF(BW$4&gt;Staff!$I46,MIN(Staff!$L46,BV50+Staff!$J46),0)),IF(Staff!$K46="Quarterly",IF(BW$4=Staff!$I46,MIN(Staff!$J46,Staff!$L46),IF(BW$4&gt;Staff!$I46,IFERROR(MIN(Staff!$L46,IF(ISNUMBER(BT50),BT50,0)+Staff!$J46),Staff!$J46),0)),IF(Staff!$K46="Annually",IF(BW$4=Staff!$I46,MIN(Staff!$J46,Staff!$L46),IF(BW$4&gt;Staff!$I46,IFERROR(MIN(Staff!$L46,BK50+Staff!$J46),MIN(Staff!$J46,Staff!$L46)),0))))))</f>
        <v>0</v>
      </c>
      <c r="BX50" s="567">
        <f>IF(Staff!$K46="Never",IF(BX$4&gt;=Staff!$I46,MIN(Staff!$J46,Staff!$L46),0),IF(Staff!$K46="Monthly",IF(BX$4=Staff!$I46,MIN(Staff!$J46,Staff!$L46),IF(BX$4&gt;Staff!$I46,MIN(Staff!$L46,BW50+Staff!$J46),0)),IF(Staff!$K46="Quarterly",IF(BX$4=Staff!$I46,MIN(Staff!$J46,Staff!$L46),IF(BX$4&gt;Staff!$I46,IFERROR(MIN(Staff!$L46,IF(ISNUMBER(BU50),BU50,0)+Staff!$J46),Staff!$J46),0)),IF(Staff!$K46="Annually",IF(BX$4=Staff!$I46,MIN(Staff!$J46,Staff!$L46),IF(BX$4&gt;Staff!$I46,IFERROR(MIN(Staff!$L46,BL50+Staff!$J46),MIN(Staff!$J46,Staff!$L46)),0))))))</f>
        <v>0</v>
      </c>
      <c r="BY50" s="567">
        <f>IF(Staff!$K46="Never",IF(BY$4&gt;=Staff!$I46,MIN(Staff!$J46,Staff!$L46),0),IF(Staff!$K46="Monthly",IF(BY$4=Staff!$I46,MIN(Staff!$J46,Staff!$L46),IF(BY$4&gt;Staff!$I46,MIN(Staff!$L46,BX50+Staff!$J46),0)),IF(Staff!$K46="Quarterly",IF(BY$4=Staff!$I46,MIN(Staff!$J46,Staff!$L46),IF(BY$4&gt;Staff!$I46,IFERROR(MIN(Staff!$L46,IF(ISNUMBER(BV50),BV50,0)+Staff!$J46),Staff!$J46),0)),IF(Staff!$K46="Annually",IF(BY$4=Staff!$I46,MIN(Staff!$J46,Staff!$L46),IF(BY$4&gt;Staff!$I46,IFERROR(MIN(Staff!$L46,BM50+Staff!$J46),MIN(Staff!$J46,Staff!$L46)),0))))))</f>
        <v>0</v>
      </c>
      <c r="BZ50" s="567">
        <f>IF(Staff!$K46="Never",IF(BZ$4&gt;=Staff!$I46,MIN(Staff!$J46,Staff!$L46),0),IF(Staff!$K46="Monthly",IF(BZ$4=Staff!$I46,MIN(Staff!$J46,Staff!$L46),IF(BZ$4&gt;Staff!$I46,MIN(Staff!$L46,BY50+Staff!$J46),0)),IF(Staff!$K46="Quarterly",IF(BZ$4=Staff!$I46,MIN(Staff!$J46,Staff!$L46),IF(BZ$4&gt;Staff!$I46,IFERROR(MIN(Staff!$L46,IF(ISNUMBER(BW50),BW50,0)+Staff!$J46),Staff!$J46),0)),IF(Staff!$K46="Annually",IF(BZ$4=Staff!$I46,MIN(Staff!$J46,Staff!$L46),IF(BZ$4&gt;Staff!$I46,IFERROR(MIN(Staff!$L46,BN50+Staff!$J46),MIN(Staff!$J46,Staff!$L46)),0))))))</f>
        <v>0</v>
      </c>
      <c r="CA50" s="567">
        <f>IF(Staff!$K46="Never",IF(CA$4&gt;=Staff!$I46,MIN(Staff!$J46,Staff!$L46),0),IF(Staff!$K46="Monthly",IF(CA$4=Staff!$I46,MIN(Staff!$J46,Staff!$L46),IF(CA$4&gt;Staff!$I46,MIN(Staff!$L46,BZ50+Staff!$J46),0)),IF(Staff!$K46="Quarterly",IF(CA$4=Staff!$I46,MIN(Staff!$J46,Staff!$L46),IF(CA$4&gt;Staff!$I46,IFERROR(MIN(Staff!$L46,IF(ISNUMBER(BX50),BX50,0)+Staff!$J46),Staff!$J46),0)),IF(Staff!$K46="Annually",IF(CA$4=Staff!$I46,MIN(Staff!$J46,Staff!$L46),IF(CA$4&gt;Staff!$I46,IFERROR(MIN(Staff!$L46,BO50+Staff!$J46),MIN(Staff!$J46,Staff!$L46)),0))))))</f>
        <v>0</v>
      </c>
      <c r="CB50" s="567">
        <f>IF(Staff!$K46="Never",IF(CB$4&gt;=Staff!$I46,MIN(Staff!$J46,Staff!$L46),0),IF(Staff!$K46="Monthly",IF(CB$4=Staff!$I46,MIN(Staff!$J46,Staff!$L46),IF(CB$4&gt;Staff!$I46,MIN(Staff!$L46,CA50+Staff!$J46),0)),IF(Staff!$K46="Quarterly",IF(CB$4=Staff!$I46,MIN(Staff!$J46,Staff!$L46),IF(CB$4&gt;Staff!$I46,IFERROR(MIN(Staff!$L46,IF(ISNUMBER(BY50),BY50,0)+Staff!$J46),Staff!$J46),0)),IF(Staff!$K46="Annually",IF(CB$4=Staff!$I46,MIN(Staff!$J46,Staff!$L46),IF(CB$4&gt;Staff!$I46,IFERROR(MIN(Staff!$L46,BP50+Staff!$J46),MIN(Staff!$J46,Staff!$L46)),0))))))</f>
        <v>0</v>
      </c>
      <c r="CC50" s="567">
        <f>IF(Staff!$K46="Never",IF(CC$4&gt;=Staff!$I46,MIN(Staff!$J46,Staff!$L46),0),IF(Staff!$K46="Monthly",IF(CC$4=Staff!$I46,MIN(Staff!$J46,Staff!$L46),IF(CC$4&gt;Staff!$I46,MIN(Staff!$L46,CB50+Staff!$J46),0)),IF(Staff!$K46="Quarterly",IF(CC$4=Staff!$I46,MIN(Staff!$J46,Staff!$L46),IF(CC$4&gt;Staff!$I46,IFERROR(MIN(Staff!$L46,IF(ISNUMBER(BZ50),BZ50,0)+Staff!$J46),Staff!$J46),0)),IF(Staff!$K46="Annually",IF(CC$4=Staff!$I46,MIN(Staff!$J46,Staff!$L46),IF(CC$4&gt;Staff!$I46,IFERROR(MIN(Staff!$L46,BQ50+Staff!$J46),MIN(Staff!$J46,Staff!$L46)),0))))))</f>
        <v>0</v>
      </c>
      <c r="CD50" s="567">
        <f>IF(Staff!$K46="Never",IF(CD$4&gt;=Staff!$I46,MIN(Staff!$J46,Staff!$L46),0),IF(Staff!$K46="Monthly",IF(CD$4=Staff!$I46,MIN(Staff!$J46,Staff!$L46),IF(CD$4&gt;Staff!$I46,MIN(Staff!$L46,CC50+Staff!$J46),0)),IF(Staff!$K46="Quarterly",IF(CD$4=Staff!$I46,MIN(Staff!$J46,Staff!$L46),IF(CD$4&gt;Staff!$I46,IFERROR(MIN(Staff!$L46,IF(ISNUMBER(CA50),CA50,0)+Staff!$J46),Staff!$J46),0)),IF(Staff!$K46="Annually",IF(CD$4=Staff!$I46,MIN(Staff!$J46,Staff!$L46),IF(CD$4&gt;Staff!$I46,IFERROR(MIN(Staff!$L46,BR50+Staff!$J46),MIN(Staff!$J46,Staff!$L46)),0))))))</f>
        <v>0</v>
      </c>
      <c r="CE50" s="567">
        <f>IF(Staff!$K46="Never",IF(CE$4&gt;=Staff!$I46,MIN(Staff!$J46,Staff!$L46),0),IF(Staff!$K46="Monthly",IF(CE$4=Staff!$I46,MIN(Staff!$J46,Staff!$L46),IF(CE$4&gt;Staff!$I46,MIN(Staff!$L46,CD50+Staff!$J46),0)),IF(Staff!$K46="Quarterly",IF(CE$4=Staff!$I46,MIN(Staff!$J46,Staff!$L46),IF(CE$4&gt;Staff!$I46,IFERROR(MIN(Staff!$L46,IF(ISNUMBER(CB50),CB50,0)+Staff!$J46),Staff!$J46),0)),IF(Staff!$K46="Annually",IF(CE$4=Staff!$I46,MIN(Staff!$J46,Staff!$L46),IF(CE$4&gt;Staff!$I46,IFERROR(MIN(Staff!$L46,BS50+Staff!$J46),MIN(Staff!$J46,Staff!$L46)),0))))))</f>
        <v>0</v>
      </c>
      <c r="CF50" s="567">
        <f>IF(Staff!$K46="Never",IF(CF$4&gt;=Staff!$I46,MIN(Staff!$J46,Staff!$L46),0),IF(Staff!$K46="Monthly",IF(CF$4=Staff!$I46,MIN(Staff!$J46,Staff!$L46),IF(CF$4&gt;Staff!$I46,MIN(Staff!$L46,CE50+Staff!$J46),0)),IF(Staff!$K46="Quarterly",IF(CF$4=Staff!$I46,MIN(Staff!$J46,Staff!$L46),IF(CF$4&gt;Staff!$I46,IFERROR(MIN(Staff!$L46,IF(ISNUMBER(CC50),CC50,0)+Staff!$J46),Staff!$J46),0)),IF(Staff!$K46="Annually",IF(CF$4=Staff!$I46,MIN(Staff!$J46,Staff!$L46),IF(CF$4&gt;Staff!$I46,IFERROR(MIN(Staff!$L46,BT50+Staff!$J46),MIN(Staff!$J46,Staff!$L46)),0))))))</f>
        <v>0</v>
      </c>
      <c r="CG50" s="567">
        <f>IF(Staff!$K46="Never",IF(CG$4&gt;=Staff!$I46,MIN(Staff!$J46,Staff!$L46),0),IF(Staff!$K46="Monthly",IF(CG$4=Staff!$I46,MIN(Staff!$J46,Staff!$L46),IF(CG$4&gt;Staff!$I46,MIN(Staff!$L46,CF50+Staff!$J46),0)),IF(Staff!$K46="Quarterly",IF(CG$4=Staff!$I46,MIN(Staff!$J46,Staff!$L46),IF(CG$4&gt;Staff!$I46,IFERROR(MIN(Staff!$L46,IF(ISNUMBER(CD50),CD50,0)+Staff!$J46),Staff!$J46),0)),IF(Staff!$K46="Annually",IF(CG$4=Staff!$I46,MIN(Staff!$J46,Staff!$L46),IF(CG$4&gt;Staff!$I46,IFERROR(MIN(Staff!$L46,BU50+Staff!$J46),MIN(Staff!$J46,Staff!$L46)),0))))))</f>
        <v>0</v>
      </c>
      <c r="CH50" s="567">
        <f>IF(Staff!$K46="Never",IF(CH$4&gt;=Staff!$I46,MIN(Staff!$J46,Staff!$L46),0),IF(Staff!$K46="Monthly",IF(CH$4=Staff!$I46,MIN(Staff!$J46,Staff!$L46),IF(CH$4&gt;Staff!$I46,MIN(Staff!$L46,CG50+Staff!$J46),0)),IF(Staff!$K46="Quarterly",IF(CH$4=Staff!$I46,MIN(Staff!$J46,Staff!$L46),IF(CH$4&gt;Staff!$I46,IFERROR(MIN(Staff!$L46,IF(ISNUMBER(CE50),CE50,0)+Staff!$J46),Staff!$J46),0)),IF(Staff!$K46="Annually",IF(CH$4=Staff!$I46,MIN(Staff!$J46,Staff!$L46),IF(CH$4&gt;Staff!$I46,IFERROR(MIN(Staff!$L46,BV50+Staff!$J46),MIN(Staff!$J46,Staff!$L46)),0))))))</f>
        <v>0</v>
      </c>
      <c r="CI50" s="567">
        <f>IF(Staff!$K46="Never",IF(CI$4&gt;=Staff!$I46,MIN(Staff!$J46,Staff!$L46),0),IF(Staff!$K46="Monthly",IF(CI$4=Staff!$I46,MIN(Staff!$J46,Staff!$L46),IF(CI$4&gt;Staff!$I46,MIN(Staff!$L46,CH50+Staff!$J46),0)),IF(Staff!$K46="Quarterly",IF(CI$4=Staff!$I46,MIN(Staff!$J46,Staff!$L46),IF(CI$4&gt;Staff!$I46,IFERROR(MIN(Staff!$L46,IF(ISNUMBER(CF50),CF50,0)+Staff!$J46),Staff!$J46),0)),IF(Staff!$K46="Annually",IF(CI$4=Staff!$I46,MIN(Staff!$J46,Staff!$L46),IF(CI$4&gt;Staff!$I46,IFERROR(MIN(Staff!$L46,BW50+Staff!$J46),MIN(Staff!$J46,Staff!$L46)),0))))))</f>
        <v>0</v>
      </c>
    </row>
    <row r="51" spans="1:87" ht="15.75" hidden="1" customHeight="1" outlineLevel="1">
      <c r="A51" s="875" t="str">
        <f>Staff!A47</f>
        <v>Other 2</v>
      </c>
      <c r="B51" s="876"/>
      <c r="C51" s="719" t="s">
        <v>289</v>
      </c>
      <c r="D51" s="567">
        <f>IF(Staff!$K47="Never",IF(D$4&gt;=Staff!$I47,MIN(Staff!$J47,Staff!$L47),0),IF(Staff!$K47="Monthly",IF(D$4=Staff!$I47,MIN(Staff!$J47,Staff!$L47),IF(D$4&gt;Staff!$I47,MIN(Staff!$L47,C51+Staff!$J47),0)),IF(Staff!$K47="Quarterly",IF(D$4=Staff!$I47,MIN(Staff!$J47,Staff!$L47),IF(D$4&gt;Staff!$I47,IFERROR(MIN(Staff!$L47,IF(ISNUMBER(A51),A51,0)+Staff!$J47),Staff!$J47),0)),IF(Staff!$K47="Annually",IF(D$4=Staff!$I47,MIN(Staff!$J47,Staff!$L47),IF(D$4&gt;Staff!$I47,IFERROR(MIN(Staff!$L47,#REF!+Staff!$J47),MIN(Staff!$J47,Staff!$L47)),0))))))</f>
        <v>0</v>
      </c>
      <c r="E51" s="567">
        <f>IF(Staff!$K47="Never",IF(E$4&gt;=Staff!$I47,MIN(Staff!$J47,Staff!$L47),0),IF(Staff!$K47="Monthly",IF(E$4=Staff!$I47,MIN(Staff!$J47,Staff!$L47),IF(E$4&gt;Staff!$I47,MIN(Staff!$L47,D51+Staff!$J47),0)),IF(Staff!$K47="Quarterly",IF(E$4=Staff!$I47,MIN(Staff!$J47,Staff!$L47),IF(E$4&gt;Staff!$I47,IFERROR(MIN(Staff!$L47,IF(ISNUMBER(B51),B51,0)+Staff!$J47),Staff!$J47),0)),IF(Staff!$K47="Annually",IF(E$4=Staff!$I47,MIN(Staff!$J47,Staff!$L47),IF(E$4&gt;Staff!$I47,IFERROR(MIN(Staff!$L47,#REF!+Staff!$J47),MIN(Staff!$J47,Staff!$L47)),0))))))</f>
        <v>0</v>
      </c>
      <c r="F51" s="567">
        <f>IF(Staff!$K47="Never",IF(F$4&gt;=Staff!$I47,MIN(Staff!$J47,Staff!$L47),0),IF(Staff!$K47="Monthly",IF(F$4=Staff!$I47,MIN(Staff!$J47,Staff!$L47),IF(F$4&gt;Staff!$I47,MIN(Staff!$L47,E51+Staff!$J47),0)),IF(Staff!$K47="Quarterly",IF(F$4=Staff!$I47,MIN(Staff!$J47,Staff!$L47),IF(F$4&gt;Staff!$I47,IFERROR(MIN(Staff!$L47,IF(ISNUMBER(C51),C51,0)+Staff!$J47),Staff!$J47),0)),IF(Staff!$K47="Annually",IF(F$4=Staff!$I47,MIN(Staff!$J47,Staff!$L47),IF(F$4&gt;Staff!$I47,IFERROR(MIN(Staff!$L47,#REF!+Staff!$J47),MIN(Staff!$J47,Staff!$L47)),0))))))</f>
        <v>0</v>
      </c>
      <c r="G51" s="567">
        <f>IF(Staff!$K47="Never",IF(G$4&gt;=Staff!$I47,MIN(Staff!$J47,Staff!$L47),0),IF(Staff!$K47="Monthly",IF(G$4=Staff!$I47,MIN(Staff!$J47,Staff!$L47),IF(G$4&gt;Staff!$I47,MIN(Staff!$L47,F51+Staff!$J47),0)),IF(Staff!$K47="Quarterly",IF(G$4=Staff!$I47,MIN(Staff!$J47,Staff!$L47),IF(G$4&gt;Staff!$I47,IFERROR(MIN(Staff!$L47,IF(ISNUMBER(D51),D51,0)+Staff!$J47),Staff!$J47),0)),IF(Staff!$K47="Annually",IF(G$4=Staff!$I47,MIN(Staff!$J47,Staff!$L47),IF(G$4&gt;Staff!$I47,IFERROR(MIN(Staff!$L47,#REF!+Staff!$J47),MIN(Staff!$J47,Staff!$L47)),0))))))</f>
        <v>0</v>
      </c>
      <c r="H51" s="567">
        <f>IF(Staff!$K47="Never",IF(H$4&gt;=Staff!$I47,MIN(Staff!$J47,Staff!$L47),0),IF(Staff!$K47="Monthly",IF(H$4=Staff!$I47,MIN(Staff!$J47,Staff!$L47),IF(H$4&gt;Staff!$I47,MIN(Staff!$L47,G51+Staff!$J47),0)),IF(Staff!$K47="Quarterly",IF(H$4=Staff!$I47,MIN(Staff!$J47,Staff!$L47),IF(H$4&gt;Staff!$I47,IFERROR(MIN(Staff!$L47,IF(ISNUMBER(E51),E51,0)+Staff!$J47),Staff!$J47),0)),IF(Staff!$K47="Annually",IF(H$4=Staff!$I47,MIN(Staff!$J47,Staff!$L47),IF(H$4&gt;Staff!$I47,IFERROR(MIN(Staff!$L47,#REF!+Staff!$J47),MIN(Staff!$J47,Staff!$L47)),0))))))</f>
        <v>0</v>
      </c>
      <c r="I51" s="567">
        <f>IF(Staff!$K47="Never",IF(I$4&gt;=Staff!$I47,MIN(Staff!$J47,Staff!$L47),0),IF(Staff!$K47="Monthly",IF(I$4=Staff!$I47,MIN(Staff!$J47,Staff!$L47),IF(I$4&gt;Staff!$I47,MIN(Staff!$L47,H51+Staff!$J47),0)),IF(Staff!$K47="Quarterly",IF(I$4=Staff!$I47,MIN(Staff!$J47,Staff!$L47),IF(I$4&gt;Staff!$I47,IFERROR(MIN(Staff!$L47,IF(ISNUMBER(F51),F51,0)+Staff!$J47),Staff!$J47),0)),IF(Staff!$K47="Annually",IF(I$4=Staff!$I47,MIN(Staff!$J47,Staff!$L47),IF(I$4&gt;Staff!$I47,IFERROR(MIN(Staff!$L47,#REF!+Staff!$J47),MIN(Staff!$J47,Staff!$L47)),0))))))</f>
        <v>0</v>
      </c>
      <c r="J51" s="567">
        <f>IF(Staff!$K47="Never",IF(J$4&gt;=Staff!$I47,MIN(Staff!$J47,Staff!$L47),0),IF(Staff!$K47="Monthly",IF(J$4=Staff!$I47,MIN(Staff!$J47,Staff!$L47),IF(J$4&gt;Staff!$I47,MIN(Staff!$L47,I51+Staff!$J47),0)),IF(Staff!$K47="Quarterly",IF(J$4=Staff!$I47,MIN(Staff!$J47,Staff!$L47),IF(J$4&gt;Staff!$I47,IFERROR(MIN(Staff!$L47,IF(ISNUMBER(G51),G51,0)+Staff!$J47),Staff!$J47),0)),IF(Staff!$K47="Annually",IF(J$4=Staff!$I47,MIN(Staff!$J47,Staff!$L47),IF(J$4&gt;Staff!$I47,IFERROR(MIN(Staff!$L47,#REF!+Staff!$J47),MIN(Staff!$J47,Staff!$L47)),0))))))</f>
        <v>0</v>
      </c>
      <c r="K51" s="567">
        <f>IF(Staff!$K47="Never",IF(K$4&gt;=Staff!$I47,MIN(Staff!$J47,Staff!$L47),0),IF(Staff!$K47="Monthly",IF(K$4=Staff!$I47,MIN(Staff!$J47,Staff!$L47),IF(K$4&gt;Staff!$I47,MIN(Staff!$L47,J51+Staff!$J47),0)),IF(Staff!$K47="Quarterly",IF(K$4=Staff!$I47,MIN(Staff!$J47,Staff!$L47),IF(K$4&gt;Staff!$I47,IFERROR(MIN(Staff!$L47,IF(ISNUMBER(H51),H51,0)+Staff!$J47),Staff!$J47),0)),IF(Staff!$K47="Annually",IF(K$4=Staff!$I47,MIN(Staff!$J47,Staff!$L47),IF(K$4&gt;Staff!$I47,IFERROR(MIN(Staff!$L47,#REF!+Staff!$J47),MIN(Staff!$J47,Staff!$L47)),0))))))</f>
        <v>0</v>
      </c>
      <c r="L51" s="567">
        <f>IF(Staff!$K47="Never",IF(L$4&gt;=Staff!$I47,MIN(Staff!$J47,Staff!$L47),0),IF(Staff!$K47="Monthly",IF(L$4=Staff!$I47,MIN(Staff!$J47,Staff!$L47),IF(L$4&gt;Staff!$I47,MIN(Staff!$L47,K51+Staff!$J47),0)),IF(Staff!$K47="Quarterly",IF(L$4=Staff!$I47,MIN(Staff!$J47,Staff!$L47),IF(L$4&gt;Staff!$I47,IFERROR(MIN(Staff!$L47,IF(ISNUMBER(I51),I51,0)+Staff!$J47),Staff!$J47),0)),IF(Staff!$K47="Annually",IF(L$4=Staff!$I47,MIN(Staff!$J47,Staff!$L47),IF(L$4&gt;Staff!$I47,IFERROR(MIN(Staff!$L47,#REF!+Staff!$J47),MIN(Staff!$J47,Staff!$L47)),0))))))</f>
        <v>0</v>
      </c>
      <c r="M51" s="567">
        <f>IF(Staff!$K47="Never",IF(M$4&gt;=Staff!$I47,MIN(Staff!$J47,Staff!$L47),0),IF(Staff!$K47="Monthly",IF(M$4=Staff!$I47,MIN(Staff!$J47,Staff!$L47),IF(M$4&gt;Staff!$I47,MIN(Staff!$L47,L51+Staff!$J47),0)),IF(Staff!$K47="Quarterly",IF(M$4=Staff!$I47,MIN(Staff!$J47,Staff!$L47),IF(M$4&gt;Staff!$I47,IFERROR(MIN(Staff!$L47,IF(ISNUMBER(J51),J51,0)+Staff!$J47),Staff!$J47),0)),IF(Staff!$K47="Annually",IF(M$4=Staff!$I47,MIN(Staff!$J47,Staff!$L47),IF(M$4&gt;Staff!$I47,IFERROR(MIN(Staff!$L47,A51+Staff!$J47),MIN(Staff!$J47,Staff!$L47)),0))))))</f>
        <v>0</v>
      </c>
      <c r="N51" s="567">
        <f>IF(Staff!$K47="Never",IF(N$4&gt;=Staff!$I47,MIN(Staff!$J47,Staff!$L47),0),IF(Staff!$K47="Monthly",IF(N$4=Staff!$I47,MIN(Staff!$J47,Staff!$L47),IF(N$4&gt;Staff!$I47,MIN(Staff!$L47,M51+Staff!$J47),0)),IF(Staff!$K47="Quarterly",IF(N$4=Staff!$I47,MIN(Staff!$J47,Staff!$L47),IF(N$4&gt;Staff!$I47,IFERROR(MIN(Staff!$L47,IF(ISNUMBER(K51),K51,0)+Staff!$J47),Staff!$J47),0)),IF(Staff!$K47="Annually",IF(N$4=Staff!$I47,MIN(Staff!$J47,Staff!$L47),IF(N$4&gt;Staff!$I47,IFERROR(MIN(Staff!$L47,B51+Staff!$J47),MIN(Staff!$J47,Staff!$L47)),0))))))</f>
        <v>0</v>
      </c>
      <c r="O51" s="567">
        <f>IF(Staff!$K47="Never",IF(O$4&gt;=Staff!$I47,MIN(Staff!$J47,Staff!$L47),0),IF(Staff!$K47="Monthly",IF(O$4=Staff!$I47,MIN(Staff!$J47,Staff!$L47),IF(O$4&gt;Staff!$I47,MIN(Staff!$L47,N51+Staff!$J47),0)),IF(Staff!$K47="Quarterly",IF(O$4=Staff!$I47,MIN(Staff!$J47,Staff!$L47),IF(O$4&gt;Staff!$I47,IFERROR(MIN(Staff!$L47,IF(ISNUMBER(L51),L51,0)+Staff!$J47),Staff!$J47),0)),IF(Staff!$K47="Annually",IF(O$4=Staff!$I47,MIN(Staff!$J47,Staff!$L47),IF(O$4&gt;Staff!$I47,IFERROR(MIN(Staff!$L47,C51+Staff!$J47),MIN(Staff!$J47,Staff!$L47)),0))))))</f>
        <v>0</v>
      </c>
      <c r="P51" s="567">
        <f>IF(Staff!$K47="Never",IF(P$4&gt;=Staff!$I47,MIN(Staff!$J47,Staff!$L47),0),IF(Staff!$K47="Monthly",IF(P$4=Staff!$I47,MIN(Staff!$J47,Staff!$L47),IF(P$4&gt;Staff!$I47,MIN(Staff!$L47,O51+Staff!$J47),0)),IF(Staff!$K47="Quarterly",IF(P$4=Staff!$I47,MIN(Staff!$J47,Staff!$L47),IF(P$4&gt;Staff!$I47,IFERROR(MIN(Staff!$L47,IF(ISNUMBER(M51),M51,0)+Staff!$J47),Staff!$J47),0)),IF(Staff!$K47="Annually",IF(P$4=Staff!$I47,MIN(Staff!$J47,Staff!$L47),IF(P$4&gt;Staff!$I47,IFERROR(MIN(Staff!$L47,D51+Staff!$J47),MIN(Staff!$J47,Staff!$L47)),0))))))</f>
        <v>0</v>
      </c>
      <c r="Q51" s="567">
        <f>IF(Staff!$K47="Never",IF(Q$4&gt;=Staff!$I47,MIN(Staff!$J47,Staff!$L47),0),IF(Staff!$K47="Monthly",IF(Q$4=Staff!$I47,MIN(Staff!$J47,Staff!$L47),IF(Q$4&gt;Staff!$I47,MIN(Staff!$L47,P51+Staff!$J47),0)),IF(Staff!$K47="Quarterly",IF(Q$4=Staff!$I47,MIN(Staff!$J47,Staff!$L47),IF(Q$4&gt;Staff!$I47,IFERROR(MIN(Staff!$L47,IF(ISNUMBER(N51),N51,0)+Staff!$J47),Staff!$J47),0)),IF(Staff!$K47="Annually",IF(Q$4=Staff!$I47,MIN(Staff!$J47,Staff!$L47),IF(Q$4&gt;Staff!$I47,IFERROR(MIN(Staff!$L47,E51+Staff!$J47),MIN(Staff!$J47,Staff!$L47)),0))))))</f>
        <v>0</v>
      </c>
      <c r="R51" s="567">
        <f>IF(Staff!$K47="Never",IF(R$4&gt;=Staff!$I47,MIN(Staff!$J47,Staff!$L47),0),IF(Staff!$K47="Monthly",IF(R$4=Staff!$I47,MIN(Staff!$J47,Staff!$L47),IF(R$4&gt;Staff!$I47,MIN(Staff!$L47,Q51+Staff!$J47),0)),IF(Staff!$K47="Quarterly",IF(R$4=Staff!$I47,MIN(Staff!$J47,Staff!$L47),IF(R$4&gt;Staff!$I47,IFERROR(MIN(Staff!$L47,IF(ISNUMBER(O51),O51,0)+Staff!$J47),Staff!$J47),0)),IF(Staff!$K47="Annually",IF(R$4=Staff!$I47,MIN(Staff!$J47,Staff!$L47),IF(R$4&gt;Staff!$I47,IFERROR(MIN(Staff!$L47,F51+Staff!$J47),MIN(Staff!$J47,Staff!$L47)),0))))))</f>
        <v>0</v>
      </c>
      <c r="S51" s="567">
        <f>IF(Staff!$K47="Never",IF(S$4&gt;=Staff!$I47,MIN(Staff!$J47,Staff!$L47),0),IF(Staff!$K47="Monthly",IF(S$4=Staff!$I47,MIN(Staff!$J47,Staff!$L47),IF(S$4&gt;Staff!$I47,MIN(Staff!$L47,R51+Staff!$J47),0)),IF(Staff!$K47="Quarterly",IF(S$4=Staff!$I47,MIN(Staff!$J47,Staff!$L47),IF(S$4&gt;Staff!$I47,IFERROR(MIN(Staff!$L47,IF(ISNUMBER(P51),P51,0)+Staff!$J47),Staff!$J47),0)),IF(Staff!$K47="Annually",IF(S$4=Staff!$I47,MIN(Staff!$J47,Staff!$L47),IF(S$4&gt;Staff!$I47,IFERROR(MIN(Staff!$L47,G51+Staff!$J47),MIN(Staff!$J47,Staff!$L47)),0))))))</f>
        <v>0</v>
      </c>
      <c r="T51" s="567">
        <f>IF(Staff!$K47="Never",IF(T$4&gt;=Staff!$I47,MIN(Staff!$J47,Staff!$L47),0),IF(Staff!$K47="Monthly",IF(T$4=Staff!$I47,MIN(Staff!$J47,Staff!$L47),IF(T$4&gt;Staff!$I47,MIN(Staff!$L47,S51+Staff!$J47),0)),IF(Staff!$K47="Quarterly",IF(T$4=Staff!$I47,MIN(Staff!$J47,Staff!$L47),IF(T$4&gt;Staff!$I47,IFERROR(MIN(Staff!$L47,IF(ISNUMBER(Q51),Q51,0)+Staff!$J47),Staff!$J47),0)),IF(Staff!$K47="Annually",IF(T$4=Staff!$I47,MIN(Staff!$J47,Staff!$L47),IF(T$4&gt;Staff!$I47,IFERROR(MIN(Staff!$L47,H51+Staff!$J47),MIN(Staff!$J47,Staff!$L47)),0))))))</f>
        <v>0</v>
      </c>
      <c r="U51" s="567">
        <f>IF(Staff!$K47="Never",IF(U$4&gt;=Staff!$I47,MIN(Staff!$J47,Staff!$L47),0),IF(Staff!$K47="Monthly",IF(U$4=Staff!$I47,MIN(Staff!$J47,Staff!$L47),IF(U$4&gt;Staff!$I47,MIN(Staff!$L47,T51+Staff!$J47),0)),IF(Staff!$K47="Quarterly",IF(U$4=Staff!$I47,MIN(Staff!$J47,Staff!$L47),IF(U$4&gt;Staff!$I47,IFERROR(MIN(Staff!$L47,IF(ISNUMBER(R51),R51,0)+Staff!$J47),Staff!$J47),0)),IF(Staff!$K47="Annually",IF(U$4=Staff!$I47,MIN(Staff!$J47,Staff!$L47),IF(U$4&gt;Staff!$I47,IFERROR(MIN(Staff!$L47,I51+Staff!$J47),MIN(Staff!$J47,Staff!$L47)),0))))))</f>
        <v>0</v>
      </c>
      <c r="V51" s="567">
        <f>IF(Staff!$K47="Never",IF(V$4&gt;=Staff!$I47,MIN(Staff!$J47,Staff!$L47),0),IF(Staff!$K47="Monthly",IF(V$4=Staff!$I47,MIN(Staff!$J47,Staff!$L47),IF(V$4&gt;Staff!$I47,MIN(Staff!$L47,U51+Staff!$J47),0)),IF(Staff!$K47="Quarterly",IF(V$4=Staff!$I47,MIN(Staff!$J47,Staff!$L47),IF(V$4&gt;Staff!$I47,IFERROR(MIN(Staff!$L47,IF(ISNUMBER(S51),S51,0)+Staff!$J47),Staff!$J47),0)),IF(Staff!$K47="Annually",IF(V$4=Staff!$I47,MIN(Staff!$J47,Staff!$L47),IF(V$4&gt;Staff!$I47,IFERROR(MIN(Staff!$L47,J51+Staff!$J47),MIN(Staff!$J47,Staff!$L47)),0))))))</f>
        <v>0</v>
      </c>
      <c r="W51" s="567">
        <f>IF(Staff!$K47="Never",IF(W$4&gt;=Staff!$I47,MIN(Staff!$J47,Staff!$L47),0),IF(Staff!$K47="Monthly",IF(W$4=Staff!$I47,MIN(Staff!$J47,Staff!$L47),IF(W$4&gt;Staff!$I47,MIN(Staff!$L47,V51+Staff!$J47),0)),IF(Staff!$K47="Quarterly",IF(W$4=Staff!$I47,MIN(Staff!$J47,Staff!$L47),IF(W$4&gt;Staff!$I47,IFERROR(MIN(Staff!$L47,IF(ISNUMBER(T51),T51,0)+Staff!$J47),Staff!$J47),0)),IF(Staff!$K47="Annually",IF(W$4=Staff!$I47,MIN(Staff!$J47,Staff!$L47),IF(W$4&gt;Staff!$I47,IFERROR(MIN(Staff!$L47,K51+Staff!$J47),MIN(Staff!$J47,Staff!$L47)),0))))))</f>
        <v>0</v>
      </c>
      <c r="X51" s="567">
        <f>IF(Staff!$K47="Never",IF(X$4&gt;=Staff!$I47,MIN(Staff!$J47,Staff!$L47),0),IF(Staff!$K47="Monthly",IF(X$4=Staff!$I47,MIN(Staff!$J47,Staff!$L47),IF(X$4&gt;Staff!$I47,MIN(Staff!$L47,W51+Staff!$J47),0)),IF(Staff!$K47="Quarterly",IF(X$4=Staff!$I47,MIN(Staff!$J47,Staff!$L47),IF(X$4&gt;Staff!$I47,IFERROR(MIN(Staff!$L47,IF(ISNUMBER(U51),U51,0)+Staff!$J47),Staff!$J47),0)),IF(Staff!$K47="Annually",IF(X$4=Staff!$I47,MIN(Staff!$J47,Staff!$L47),IF(X$4&gt;Staff!$I47,IFERROR(MIN(Staff!$L47,L51+Staff!$J47),MIN(Staff!$J47,Staff!$L47)),0))))))</f>
        <v>0</v>
      </c>
      <c r="Y51" s="567">
        <f>IF(Staff!$K47="Never",IF(Y$4&gt;=Staff!$I47,MIN(Staff!$J47,Staff!$L47),0),IF(Staff!$K47="Monthly",IF(Y$4=Staff!$I47,MIN(Staff!$J47,Staff!$L47),IF(Y$4&gt;Staff!$I47,MIN(Staff!$L47,X51+Staff!$J47),0)),IF(Staff!$K47="Quarterly",IF(Y$4=Staff!$I47,MIN(Staff!$J47,Staff!$L47),IF(Y$4&gt;Staff!$I47,IFERROR(MIN(Staff!$L47,IF(ISNUMBER(V51),V51,0)+Staff!$J47),Staff!$J47),0)),IF(Staff!$K47="Annually",IF(Y$4=Staff!$I47,MIN(Staff!$J47,Staff!$L47),IF(Y$4&gt;Staff!$I47,IFERROR(MIN(Staff!$L47,M51+Staff!$J47),MIN(Staff!$J47,Staff!$L47)),0))))))</f>
        <v>0</v>
      </c>
      <c r="Z51" s="567">
        <f>IF(Staff!$K47="Never",IF(Z$4&gt;=Staff!$I47,MIN(Staff!$J47,Staff!$L47),0),IF(Staff!$K47="Monthly",IF(Z$4=Staff!$I47,MIN(Staff!$J47,Staff!$L47),IF(Z$4&gt;Staff!$I47,MIN(Staff!$L47,Y51+Staff!$J47),0)),IF(Staff!$K47="Quarterly",IF(Z$4=Staff!$I47,MIN(Staff!$J47,Staff!$L47),IF(Z$4&gt;Staff!$I47,IFERROR(MIN(Staff!$L47,IF(ISNUMBER(W51),W51,0)+Staff!$J47),Staff!$J47),0)),IF(Staff!$K47="Annually",IF(Z$4=Staff!$I47,MIN(Staff!$J47,Staff!$L47),IF(Z$4&gt;Staff!$I47,IFERROR(MIN(Staff!$L47,N51+Staff!$J47),MIN(Staff!$J47,Staff!$L47)),0))))))</f>
        <v>0</v>
      </c>
      <c r="AA51" s="567">
        <f>IF(Staff!$K47="Never",IF(AA$4&gt;=Staff!$I47,MIN(Staff!$J47,Staff!$L47),0),IF(Staff!$K47="Monthly",IF(AA$4=Staff!$I47,MIN(Staff!$J47,Staff!$L47),IF(AA$4&gt;Staff!$I47,MIN(Staff!$L47,Z51+Staff!$J47),0)),IF(Staff!$K47="Quarterly",IF(AA$4=Staff!$I47,MIN(Staff!$J47,Staff!$L47),IF(AA$4&gt;Staff!$I47,IFERROR(MIN(Staff!$L47,IF(ISNUMBER(X51),X51,0)+Staff!$J47),Staff!$J47),0)),IF(Staff!$K47="Annually",IF(AA$4=Staff!$I47,MIN(Staff!$J47,Staff!$L47),IF(AA$4&gt;Staff!$I47,IFERROR(MIN(Staff!$L47,O51+Staff!$J47),MIN(Staff!$J47,Staff!$L47)),0))))))</f>
        <v>0</v>
      </c>
      <c r="AB51" s="567">
        <f>IF(Staff!$K47="Never",IF(AB$4&gt;=Staff!$I47,MIN(Staff!$J47,Staff!$L47),0),IF(Staff!$K47="Monthly",IF(AB$4=Staff!$I47,MIN(Staff!$J47,Staff!$L47),IF(AB$4&gt;Staff!$I47,MIN(Staff!$L47,AA51+Staff!$J47),0)),IF(Staff!$K47="Quarterly",IF(AB$4=Staff!$I47,MIN(Staff!$J47,Staff!$L47),IF(AB$4&gt;Staff!$I47,IFERROR(MIN(Staff!$L47,IF(ISNUMBER(Y51),Y51,0)+Staff!$J47),Staff!$J47),0)),IF(Staff!$K47="Annually",IF(AB$4=Staff!$I47,MIN(Staff!$J47,Staff!$L47),IF(AB$4&gt;Staff!$I47,IFERROR(MIN(Staff!$L47,P51+Staff!$J47),MIN(Staff!$J47,Staff!$L47)),0))))))</f>
        <v>0</v>
      </c>
      <c r="AC51" s="567">
        <f>IF(Staff!$K47="Never",IF(AC$4&gt;=Staff!$I47,MIN(Staff!$J47,Staff!$L47),0),IF(Staff!$K47="Monthly",IF(AC$4=Staff!$I47,MIN(Staff!$J47,Staff!$L47),IF(AC$4&gt;Staff!$I47,MIN(Staff!$L47,AB51+Staff!$J47),0)),IF(Staff!$K47="Quarterly",IF(AC$4=Staff!$I47,MIN(Staff!$J47,Staff!$L47),IF(AC$4&gt;Staff!$I47,IFERROR(MIN(Staff!$L47,IF(ISNUMBER(Z51),Z51,0)+Staff!$J47),Staff!$J47),0)),IF(Staff!$K47="Annually",IF(AC$4=Staff!$I47,MIN(Staff!$J47,Staff!$L47),IF(AC$4&gt;Staff!$I47,IFERROR(MIN(Staff!$L47,Q51+Staff!$J47),MIN(Staff!$J47,Staff!$L47)),0))))))</f>
        <v>0</v>
      </c>
      <c r="AD51" s="567">
        <f>IF(Staff!$K47="Never",IF(AD$4&gt;=Staff!$I47,MIN(Staff!$J47,Staff!$L47),0),IF(Staff!$K47="Monthly",IF(AD$4=Staff!$I47,MIN(Staff!$J47,Staff!$L47),IF(AD$4&gt;Staff!$I47,MIN(Staff!$L47,AC51+Staff!$J47),0)),IF(Staff!$K47="Quarterly",IF(AD$4=Staff!$I47,MIN(Staff!$J47,Staff!$L47),IF(AD$4&gt;Staff!$I47,IFERROR(MIN(Staff!$L47,IF(ISNUMBER(AA51),AA51,0)+Staff!$J47),Staff!$J47),0)),IF(Staff!$K47="Annually",IF(AD$4=Staff!$I47,MIN(Staff!$J47,Staff!$L47),IF(AD$4&gt;Staff!$I47,IFERROR(MIN(Staff!$L47,R51+Staff!$J47),MIN(Staff!$J47,Staff!$L47)),0))))))</f>
        <v>0</v>
      </c>
      <c r="AE51" s="567">
        <f>IF(Staff!$K47="Never",IF(AE$4&gt;=Staff!$I47,MIN(Staff!$J47,Staff!$L47),0),IF(Staff!$K47="Monthly",IF(AE$4=Staff!$I47,MIN(Staff!$J47,Staff!$L47),IF(AE$4&gt;Staff!$I47,MIN(Staff!$L47,AD51+Staff!$J47),0)),IF(Staff!$K47="Quarterly",IF(AE$4=Staff!$I47,MIN(Staff!$J47,Staff!$L47),IF(AE$4&gt;Staff!$I47,IFERROR(MIN(Staff!$L47,IF(ISNUMBER(AB51),AB51,0)+Staff!$J47),Staff!$J47),0)),IF(Staff!$K47="Annually",IF(AE$4=Staff!$I47,MIN(Staff!$J47,Staff!$L47),IF(AE$4&gt;Staff!$I47,IFERROR(MIN(Staff!$L47,S51+Staff!$J47),MIN(Staff!$J47,Staff!$L47)),0))))))</f>
        <v>0</v>
      </c>
      <c r="AF51" s="567">
        <f>IF(Staff!$K47="Never",IF(AF$4&gt;=Staff!$I47,MIN(Staff!$J47,Staff!$L47),0),IF(Staff!$K47="Monthly",IF(AF$4=Staff!$I47,MIN(Staff!$J47,Staff!$L47),IF(AF$4&gt;Staff!$I47,MIN(Staff!$L47,AE51+Staff!$J47),0)),IF(Staff!$K47="Quarterly",IF(AF$4=Staff!$I47,MIN(Staff!$J47,Staff!$L47),IF(AF$4&gt;Staff!$I47,IFERROR(MIN(Staff!$L47,IF(ISNUMBER(AC51),AC51,0)+Staff!$J47),Staff!$J47),0)),IF(Staff!$K47="Annually",IF(AF$4=Staff!$I47,MIN(Staff!$J47,Staff!$L47),IF(AF$4&gt;Staff!$I47,IFERROR(MIN(Staff!$L47,T51+Staff!$J47),MIN(Staff!$J47,Staff!$L47)),0))))))</f>
        <v>0</v>
      </c>
      <c r="AG51" s="567">
        <f>IF(Staff!$K47="Never",IF(AG$4&gt;=Staff!$I47,MIN(Staff!$J47,Staff!$L47),0),IF(Staff!$K47="Monthly",IF(AG$4=Staff!$I47,MIN(Staff!$J47,Staff!$L47),IF(AG$4&gt;Staff!$I47,MIN(Staff!$L47,AF51+Staff!$J47),0)),IF(Staff!$K47="Quarterly",IF(AG$4=Staff!$I47,MIN(Staff!$J47,Staff!$L47),IF(AG$4&gt;Staff!$I47,IFERROR(MIN(Staff!$L47,IF(ISNUMBER(AD51),AD51,0)+Staff!$J47),Staff!$J47),0)),IF(Staff!$K47="Annually",IF(AG$4=Staff!$I47,MIN(Staff!$J47,Staff!$L47),IF(AG$4&gt;Staff!$I47,IFERROR(MIN(Staff!$L47,U51+Staff!$J47),MIN(Staff!$J47,Staff!$L47)),0))))))</f>
        <v>0</v>
      </c>
      <c r="AH51" s="567">
        <f>IF(Staff!$K47="Never",IF(AH$4&gt;=Staff!$I47,MIN(Staff!$J47,Staff!$L47),0),IF(Staff!$K47="Monthly",IF(AH$4=Staff!$I47,MIN(Staff!$J47,Staff!$L47),IF(AH$4&gt;Staff!$I47,MIN(Staff!$L47,AG51+Staff!$J47),0)),IF(Staff!$K47="Quarterly",IF(AH$4=Staff!$I47,MIN(Staff!$J47,Staff!$L47),IF(AH$4&gt;Staff!$I47,IFERROR(MIN(Staff!$L47,IF(ISNUMBER(AE51),AE51,0)+Staff!$J47),Staff!$J47),0)),IF(Staff!$K47="Annually",IF(AH$4=Staff!$I47,MIN(Staff!$J47,Staff!$L47),IF(AH$4&gt;Staff!$I47,IFERROR(MIN(Staff!$L47,V51+Staff!$J47),MIN(Staff!$J47,Staff!$L47)),0))))))</f>
        <v>0</v>
      </c>
      <c r="AI51" s="567">
        <f>IF(Staff!$K47="Never",IF(AI$4&gt;=Staff!$I47,MIN(Staff!$J47,Staff!$L47),0),IF(Staff!$K47="Monthly",IF(AI$4=Staff!$I47,MIN(Staff!$J47,Staff!$L47),IF(AI$4&gt;Staff!$I47,MIN(Staff!$L47,AH51+Staff!$J47),0)),IF(Staff!$K47="Quarterly",IF(AI$4=Staff!$I47,MIN(Staff!$J47,Staff!$L47),IF(AI$4&gt;Staff!$I47,IFERROR(MIN(Staff!$L47,IF(ISNUMBER(AF51),AF51,0)+Staff!$J47),Staff!$J47),0)),IF(Staff!$K47="Annually",IF(AI$4=Staff!$I47,MIN(Staff!$J47,Staff!$L47),IF(AI$4&gt;Staff!$I47,IFERROR(MIN(Staff!$L47,W51+Staff!$J47),MIN(Staff!$J47,Staff!$L47)),0))))))</f>
        <v>0</v>
      </c>
      <c r="AJ51" s="567">
        <f>IF(Staff!$K47="Never",IF(AJ$4&gt;=Staff!$I47,MIN(Staff!$J47,Staff!$L47),0),IF(Staff!$K47="Monthly",IF(AJ$4=Staff!$I47,MIN(Staff!$J47,Staff!$L47),IF(AJ$4&gt;Staff!$I47,MIN(Staff!$L47,AI51+Staff!$J47),0)),IF(Staff!$K47="Quarterly",IF(AJ$4=Staff!$I47,MIN(Staff!$J47,Staff!$L47),IF(AJ$4&gt;Staff!$I47,IFERROR(MIN(Staff!$L47,IF(ISNUMBER(AG51),AG51,0)+Staff!$J47),Staff!$J47),0)),IF(Staff!$K47="Annually",IF(AJ$4=Staff!$I47,MIN(Staff!$J47,Staff!$L47),IF(AJ$4&gt;Staff!$I47,IFERROR(MIN(Staff!$L47,X51+Staff!$J47),MIN(Staff!$J47,Staff!$L47)),0))))))</f>
        <v>0</v>
      </c>
      <c r="AK51" s="567">
        <f>IF(Staff!$K47="Never",IF(AK$4&gt;=Staff!$I47,MIN(Staff!$J47,Staff!$L47),0),IF(Staff!$K47="Monthly",IF(AK$4=Staff!$I47,MIN(Staff!$J47,Staff!$L47),IF(AK$4&gt;Staff!$I47,MIN(Staff!$L47,AJ51+Staff!$J47),0)),IF(Staff!$K47="Quarterly",IF(AK$4=Staff!$I47,MIN(Staff!$J47,Staff!$L47),IF(AK$4&gt;Staff!$I47,IFERROR(MIN(Staff!$L47,IF(ISNUMBER(AH51),AH51,0)+Staff!$J47),Staff!$J47),0)),IF(Staff!$K47="Annually",IF(AK$4=Staff!$I47,MIN(Staff!$J47,Staff!$L47),IF(AK$4&gt;Staff!$I47,IFERROR(MIN(Staff!$L47,Y51+Staff!$J47),MIN(Staff!$J47,Staff!$L47)),0))))))</f>
        <v>0</v>
      </c>
      <c r="AL51" s="567">
        <f>IF(Staff!$K47="Never",IF(AL$4&gt;=Staff!$I47,MIN(Staff!$J47,Staff!$L47),0),IF(Staff!$K47="Monthly",IF(AL$4=Staff!$I47,MIN(Staff!$J47,Staff!$L47),IF(AL$4&gt;Staff!$I47,MIN(Staff!$L47,AK51+Staff!$J47),0)),IF(Staff!$K47="Quarterly",IF(AL$4=Staff!$I47,MIN(Staff!$J47,Staff!$L47),IF(AL$4&gt;Staff!$I47,IFERROR(MIN(Staff!$L47,IF(ISNUMBER(AI51),AI51,0)+Staff!$J47),Staff!$J47),0)),IF(Staff!$K47="Annually",IF(AL$4=Staff!$I47,MIN(Staff!$J47,Staff!$L47),IF(AL$4&gt;Staff!$I47,IFERROR(MIN(Staff!$L47,Z51+Staff!$J47),MIN(Staff!$J47,Staff!$L47)),0))))))</f>
        <v>0</v>
      </c>
      <c r="AM51" s="567">
        <f>IF(Staff!$K47="Never",IF(AM$4&gt;=Staff!$I47,MIN(Staff!$J47,Staff!$L47),0),IF(Staff!$K47="Monthly",IF(AM$4=Staff!$I47,MIN(Staff!$J47,Staff!$L47),IF(AM$4&gt;Staff!$I47,MIN(Staff!$L47,AL51+Staff!$J47),0)),IF(Staff!$K47="Quarterly",IF(AM$4=Staff!$I47,MIN(Staff!$J47,Staff!$L47),IF(AM$4&gt;Staff!$I47,IFERROR(MIN(Staff!$L47,IF(ISNUMBER(AJ51),AJ51,0)+Staff!$J47),Staff!$J47),0)),IF(Staff!$K47="Annually",IF(AM$4=Staff!$I47,MIN(Staff!$J47,Staff!$L47),IF(AM$4&gt;Staff!$I47,IFERROR(MIN(Staff!$L47,AA51+Staff!$J47),MIN(Staff!$J47,Staff!$L47)),0))))))</f>
        <v>0</v>
      </c>
      <c r="AN51" s="567">
        <f>IF(Staff!$K47="Never",IF(AN$4&gt;=Staff!$I47,MIN(Staff!$J47,Staff!$L47),0),IF(Staff!$K47="Monthly",IF(AN$4=Staff!$I47,MIN(Staff!$J47,Staff!$L47),IF(AN$4&gt;Staff!$I47,MIN(Staff!$L47,AM51+Staff!$J47),0)),IF(Staff!$K47="Quarterly",IF(AN$4=Staff!$I47,MIN(Staff!$J47,Staff!$L47),IF(AN$4&gt;Staff!$I47,IFERROR(MIN(Staff!$L47,IF(ISNUMBER(AK51),AK51,0)+Staff!$J47),Staff!$J47),0)),IF(Staff!$K47="Annually",IF(AN$4=Staff!$I47,MIN(Staff!$J47,Staff!$L47),IF(AN$4&gt;Staff!$I47,IFERROR(MIN(Staff!$L47,AB51+Staff!$J47),MIN(Staff!$J47,Staff!$L47)),0))))))</f>
        <v>0</v>
      </c>
      <c r="AO51" s="567">
        <f>IF(Staff!$K47="Never",IF(AO$4&gt;=Staff!$I47,MIN(Staff!$J47,Staff!$L47),0),IF(Staff!$K47="Monthly",IF(AO$4=Staff!$I47,MIN(Staff!$J47,Staff!$L47),IF(AO$4&gt;Staff!$I47,MIN(Staff!$L47,AN51+Staff!$J47),0)),IF(Staff!$K47="Quarterly",IF(AO$4=Staff!$I47,MIN(Staff!$J47,Staff!$L47),IF(AO$4&gt;Staff!$I47,IFERROR(MIN(Staff!$L47,IF(ISNUMBER(AL51),AL51,0)+Staff!$J47),Staff!$J47),0)),IF(Staff!$K47="Annually",IF(AO$4=Staff!$I47,MIN(Staff!$J47,Staff!$L47),IF(AO$4&gt;Staff!$I47,IFERROR(MIN(Staff!$L47,AC51+Staff!$J47),MIN(Staff!$J47,Staff!$L47)),0))))))</f>
        <v>0</v>
      </c>
      <c r="AP51" s="567">
        <f>IF(Staff!$K47="Never",IF(AP$4&gt;=Staff!$I47,MIN(Staff!$J47,Staff!$L47),0),IF(Staff!$K47="Monthly",IF(AP$4=Staff!$I47,MIN(Staff!$J47,Staff!$L47),IF(AP$4&gt;Staff!$I47,MIN(Staff!$L47,AO51+Staff!$J47),0)),IF(Staff!$K47="Quarterly",IF(AP$4=Staff!$I47,MIN(Staff!$J47,Staff!$L47),IF(AP$4&gt;Staff!$I47,IFERROR(MIN(Staff!$L47,IF(ISNUMBER(AM51),AM51,0)+Staff!$J47),Staff!$J47),0)),IF(Staff!$K47="Annually",IF(AP$4=Staff!$I47,MIN(Staff!$J47,Staff!$L47),IF(AP$4&gt;Staff!$I47,IFERROR(MIN(Staff!$L47,AD51+Staff!$J47),MIN(Staff!$J47,Staff!$L47)),0))))))</f>
        <v>0</v>
      </c>
      <c r="AQ51" s="567">
        <f>IF(Staff!$K47="Never",IF(AQ$4&gt;=Staff!$I47,MIN(Staff!$J47,Staff!$L47),0),IF(Staff!$K47="Monthly",IF(AQ$4=Staff!$I47,MIN(Staff!$J47,Staff!$L47),IF(AQ$4&gt;Staff!$I47,MIN(Staff!$L47,AP51+Staff!$J47),0)),IF(Staff!$K47="Quarterly",IF(AQ$4=Staff!$I47,MIN(Staff!$J47,Staff!$L47),IF(AQ$4&gt;Staff!$I47,IFERROR(MIN(Staff!$L47,IF(ISNUMBER(AN51),AN51,0)+Staff!$J47),Staff!$J47),0)),IF(Staff!$K47="Annually",IF(AQ$4=Staff!$I47,MIN(Staff!$J47,Staff!$L47),IF(AQ$4&gt;Staff!$I47,IFERROR(MIN(Staff!$L47,AE51+Staff!$J47),MIN(Staff!$J47,Staff!$L47)),0))))))</f>
        <v>0</v>
      </c>
      <c r="AR51" s="567">
        <f>IF(Staff!$K47="Never",IF(AR$4&gt;=Staff!$I47,MIN(Staff!$J47,Staff!$L47),0),IF(Staff!$K47="Monthly",IF(AR$4=Staff!$I47,MIN(Staff!$J47,Staff!$L47),IF(AR$4&gt;Staff!$I47,MIN(Staff!$L47,AQ51+Staff!$J47),0)),IF(Staff!$K47="Quarterly",IF(AR$4=Staff!$I47,MIN(Staff!$J47,Staff!$L47),IF(AR$4&gt;Staff!$I47,IFERROR(MIN(Staff!$L47,IF(ISNUMBER(AO51),AO51,0)+Staff!$J47),Staff!$J47),0)),IF(Staff!$K47="Annually",IF(AR$4=Staff!$I47,MIN(Staff!$J47,Staff!$L47),IF(AR$4&gt;Staff!$I47,IFERROR(MIN(Staff!$L47,AF51+Staff!$J47),MIN(Staff!$J47,Staff!$L47)),0))))))</f>
        <v>0</v>
      </c>
      <c r="AS51" s="567">
        <f>IF(Staff!$K47="Never",IF(AS$4&gt;=Staff!$I47,MIN(Staff!$J47,Staff!$L47),0),IF(Staff!$K47="Monthly",IF(AS$4=Staff!$I47,MIN(Staff!$J47,Staff!$L47),IF(AS$4&gt;Staff!$I47,MIN(Staff!$L47,AR51+Staff!$J47),0)),IF(Staff!$K47="Quarterly",IF(AS$4=Staff!$I47,MIN(Staff!$J47,Staff!$L47),IF(AS$4&gt;Staff!$I47,IFERROR(MIN(Staff!$L47,IF(ISNUMBER(AP51),AP51,0)+Staff!$J47),Staff!$J47),0)),IF(Staff!$K47="Annually",IF(AS$4=Staff!$I47,MIN(Staff!$J47,Staff!$L47),IF(AS$4&gt;Staff!$I47,IFERROR(MIN(Staff!$L47,AG51+Staff!$J47),MIN(Staff!$J47,Staff!$L47)),0))))))</f>
        <v>0</v>
      </c>
      <c r="AT51" s="567">
        <f>IF(Staff!$K47="Never",IF(AT$4&gt;=Staff!$I47,MIN(Staff!$J47,Staff!$L47),0),IF(Staff!$K47="Monthly",IF(AT$4=Staff!$I47,MIN(Staff!$J47,Staff!$L47),IF(AT$4&gt;Staff!$I47,MIN(Staff!$L47,AS51+Staff!$J47),0)),IF(Staff!$K47="Quarterly",IF(AT$4=Staff!$I47,MIN(Staff!$J47,Staff!$L47),IF(AT$4&gt;Staff!$I47,IFERROR(MIN(Staff!$L47,IF(ISNUMBER(AQ51),AQ51,0)+Staff!$J47),Staff!$J47),0)),IF(Staff!$K47="Annually",IF(AT$4=Staff!$I47,MIN(Staff!$J47,Staff!$L47),IF(AT$4&gt;Staff!$I47,IFERROR(MIN(Staff!$L47,AH51+Staff!$J47),MIN(Staff!$J47,Staff!$L47)),0))))))</f>
        <v>0</v>
      </c>
      <c r="AU51" s="567">
        <f>IF(Staff!$K47="Never",IF(AU$4&gt;=Staff!$I47,MIN(Staff!$J47,Staff!$L47),0),IF(Staff!$K47="Monthly",IF(AU$4=Staff!$I47,MIN(Staff!$J47,Staff!$L47),IF(AU$4&gt;Staff!$I47,MIN(Staff!$L47,AT51+Staff!$J47),0)),IF(Staff!$K47="Quarterly",IF(AU$4=Staff!$I47,MIN(Staff!$J47,Staff!$L47),IF(AU$4&gt;Staff!$I47,IFERROR(MIN(Staff!$L47,IF(ISNUMBER(AR51),AR51,0)+Staff!$J47),Staff!$J47),0)),IF(Staff!$K47="Annually",IF(AU$4=Staff!$I47,MIN(Staff!$J47,Staff!$L47),IF(AU$4&gt;Staff!$I47,IFERROR(MIN(Staff!$L47,AI51+Staff!$J47),MIN(Staff!$J47,Staff!$L47)),0))))))</f>
        <v>0</v>
      </c>
      <c r="AV51" s="567">
        <f>IF(Staff!$K47="Never",IF(AV$4&gt;=Staff!$I47,MIN(Staff!$J47,Staff!$L47),0),IF(Staff!$K47="Monthly",IF(AV$4=Staff!$I47,MIN(Staff!$J47,Staff!$L47),IF(AV$4&gt;Staff!$I47,MIN(Staff!$L47,AU51+Staff!$J47),0)),IF(Staff!$K47="Quarterly",IF(AV$4=Staff!$I47,MIN(Staff!$J47,Staff!$L47),IF(AV$4&gt;Staff!$I47,IFERROR(MIN(Staff!$L47,IF(ISNUMBER(AS51),AS51,0)+Staff!$J47),Staff!$J47),0)),IF(Staff!$K47="Annually",IF(AV$4=Staff!$I47,MIN(Staff!$J47,Staff!$L47),IF(AV$4&gt;Staff!$I47,IFERROR(MIN(Staff!$L47,AJ51+Staff!$J47),MIN(Staff!$J47,Staff!$L47)),0))))))</f>
        <v>0</v>
      </c>
      <c r="AW51" s="567">
        <f>IF(Staff!$K47="Never",IF(AW$4&gt;=Staff!$I47,MIN(Staff!$J47,Staff!$L47),0),IF(Staff!$K47="Monthly",IF(AW$4=Staff!$I47,MIN(Staff!$J47,Staff!$L47),IF(AW$4&gt;Staff!$I47,MIN(Staff!$L47,AV51+Staff!$J47),0)),IF(Staff!$K47="Quarterly",IF(AW$4=Staff!$I47,MIN(Staff!$J47,Staff!$L47),IF(AW$4&gt;Staff!$I47,IFERROR(MIN(Staff!$L47,IF(ISNUMBER(AT51),AT51,0)+Staff!$J47),Staff!$J47),0)),IF(Staff!$K47="Annually",IF(AW$4=Staff!$I47,MIN(Staff!$J47,Staff!$L47),IF(AW$4&gt;Staff!$I47,IFERROR(MIN(Staff!$L47,AK51+Staff!$J47),MIN(Staff!$J47,Staff!$L47)),0))))))</f>
        <v>0</v>
      </c>
      <c r="AX51" s="567">
        <f>IF(Staff!$K47="Never",IF(AX$4&gt;=Staff!$I47,MIN(Staff!$J47,Staff!$L47),0),IF(Staff!$K47="Monthly",IF(AX$4=Staff!$I47,MIN(Staff!$J47,Staff!$L47),IF(AX$4&gt;Staff!$I47,MIN(Staff!$L47,AW51+Staff!$J47),0)),IF(Staff!$K47="Quarterly",IF(AX$4=Staff!$I47,MIN(Staff!$J47,Staff!$L47),IF(AX$4&gt;Staff!$I47,IFERROR(MIN(Staff!$L47,IF(ISNUMBER(AU51),AU51,0)+Staff!$J47),Staff!$J47),0)),IF(Staff!$K47="Annually",IF(AX$4=Staff!$I47,MIN(Staff!$J47,Staff!$L47),IF(AX$4&gt;Staff!$I47,IFERROR(MIN(Staff!$L47,AL51+Staff!$J47),MIN(Staff!$J47,Staff!$L47)),0))))))</f>
        <v>0</v>
      </c>
      <c r="AY51" s="567">
        <f>IF(Staff!$K47="Never",IF(AY$4&gt;=Staff!$I47,MIN(Staff!$J47,Staff!$L47),0),IF(Staff!$K47="Monthly",IF(AY$4=Staff!$I47,MIN(Staff!$J47,Staff!$L47),IF(AY$4&gt;Staff!$I47,MIN(Staff!$L47,AX51+Staff!$J47),0)),IF(Staff!$K47="Quarterly",IF(AY$4=Staff!$I47,MIN(Staff!$J47,Staff!$L47),IF(AY$4&gt;Staff!$I47,IFERROR(MIN(Staff!$L47,IF(ISNUMBER(AV51),AV51,0)+Staff!$J47),Staff!$J47),0)),IF(Staff!$K47="Annually",IF(AY$4=Staff!$I47,MIN(Staff!$J47,Staff!$L47),IF(AY$4&gt;Staff!$I47,IFERROR(MIN(Staff!$L47,AM51+Staff!$J47),MIN(Staff!$J47,Staff!$L47)),0))))))</f>
        <v>0</v>
      </c>
      <c r="AZ51" s="567">
        <f>IF(Staff!$K47="Never",IF(AZ$4&gt;=Staff!$I47,MIN(Staff!$J47,Staff!$L47),0),IF(Staff!$K47="Monthly",IF(AZ$4=Staff!$I47,MIN(Staff!$J47,Staff!$L47),IF(AZ$4&gt;Staff!$I47,MIN(Staff!$L47,AY51+Staff!$J47),0)),IF(Staff!$K47="Quarterly",IF(AZ$4=Staff!$I47,MIN(Staff!$J47,Staff!$L47),IF(AZ$4&gt;Staff!$I47,IFERROR(MIN(Staff!$L47,IF(ISNUMBER(AW51),AW51,0)+Staff!$J47),Staff!$J47),0)),IF(Staff!$K47="Annually",IF(AZ$4=Staff!$I47,MIN(Staff!$J47,Staff!$L47),IF(AZ$4&gt;Staff!$I47,IFERROR(MIN(Staff!$L47,AN51+Staff!$J47),MIN(Staff!$J47,Staff!$L47)),0))))))</f>
        <v>0</v>
      </c>
      <c r="BA51" s="567">
        <f>IF(Staff!$K47="Never",IF(BA$4&gt;=Staff!$I47,MIN(Staff!$J47,Staff!$L47),0),IF(Staff!$K47="Monthly",IF(BA$4=Staff!$I47,MIN(Staff!$J47,Staff!$L47),IF(BA$4&gt;Staff!$I47,MIN(Staff!$L47,AZ51+Staff!$J47),0)),IF(Staff!$K47="Quarterly",IF(BA$4=Staff!$I47,MIN(Staff!$J47,Staff!$L47),IF(BA$4&gt;Staff!$I47,IFERROR(MIN(Staff!$L47,IF(ISNUMBER(AX51),AX51,0)+Staff!$J47),Staff!$J47),0)),IF(Staff!$K47="Annually",IF(BA$4=Staff!$I47,MIN(Staff!$J47,Staff!$L47),IF(BA$4&gt;Staff!$I47,IFERROR(MIN(Staff!$L47,AO51+Staff!$J47),MIN(Staff!$J47,Staff!$L47)),0))))))</f>
        <v>0</v>
      </c>
      <c r="BB51" s="567">
        <f>IF(Staff!$K47="Never",IF(BB$4&gt;=Staff!$I47,MIN(Staff!$J47,Staff!$L47),0),IF(Staff!$K47="Monthly",IF(BB$4=Staff!$I47,MIN(Staff!$J47,Staff!$L47),IF(BB$4&gt;Staff!$I47,MIN(Staff!$L47,BA51+Staff!$J47),0)),IF(Staff!$K47="Quarterly",IF(BB$4=Staff!$I47,MIN(Staff!$J47,Staff!$L47),IF(BB$4&gt;Staff!$I47,IFERROR(MIN(Staff!$L47,IF(ISNUMBER(AY51),AY51,0)+Staff!$J47),Staff!$J47),0)),IF(Staff!$K47="Annually",IF(BB$4=Staff!$I47,MIN(Staff!$J47,Staff!$L47),IF(BB$4&gt;Staff!$I47,IFERROR(MIN(Staff!$L47,AP51+Staff!$J47),MIN(Staff!$J47,Staff!$L47)),0))))))</f>
        <v>0</v>
      </c>
      <c r="BC51" s="567">
        <f>IF(Staff!$K47="Never",IF(BC$4&gt;=Staff!$I47,MIN(Staff!$J47,Staff!$L47),0),IF(Staff!$K47="Monthly",IF(BC$4=Staff!$I47,MIN(Staff!$J47,Staff!$L47),IF(BC$4&gt;Staff!$I47,MIN(Staff!$L47,BB51+Staff!$J47),0)),IF(Staff!$K47="Quarterly",IF(BC$4=Staff!$I47,MIN(Staff!$J47,Staff!$L47),IF(BC$4&gt;Staff!$I47,IFERROR(MIN(Staff!$L47,IF(ISNUMBER(AZ51),AZ51,0)+Staff!$J47),Staff!$J47),0)),IF(Staff!$K47="Annually",IF(BC$4=Staff!$I47,MIN(Staff!$J47,Staff!$L47),IF(BC$4&gt;Staff!$I47,IFERROR(MIN(Staff!$L47,AQ51+Staff!$J47),MIN(Staff!$J47,Staff!$L47)),0))))))</f>
        <v>0</v>
      </c>
      <c r="BD51" s="567">
        <f>IF(Staff!$K47="Never",IF(BD$4&gt;=Staff!$I47,MIN(Staff!$J47,Staff!$L47),0),IF(Staff!$K47="Monthly",IF(BD$4=Staff!$I47,MIN(Staff!$J47,Staff!$L47),IF(BD$4&gt;Staff!$I47,MIN(Staff!$L47,BC51+Staff!$J47),0)),IF(Staff!$K47="Quarterly",IF(BD$4=Staff!$I47,MIN(Staff!$J47,Staff!$L47),IF(BD$4&gt;Staff!$I47,IFERROR(MIN(Staff!$L47,IF(ISNUMBER(BA51),BA51,0)+Staff!$J47),Staff!$J47),0)),IF(Staff!$K47="Annually",IF(BD$4=Staff!$I47,MIN(Staff!$J47,Staff!$L47),IF(BD$4&gt;Staff!$I47,IFERROR(MIN(Staff!$L47,AR51+Staff!$J47),MIN(Staff!$J47,Staff!$L47)),0))))))</f>
        <v>0</v>
      </c>
      <c r="BE51" s="567">
        <f>IF(Staff!$K47="Never",IF(BE$4&gt;=Staff!$I47,MIN(Staff!$J47,Staff!$L47),0),IF(Staff!$K47="Monthly",IF(BE$4=Staff!$I47,MIN(Staff!$J47,Staff!$L47),IF(BE$4&gt;Staff!$I47,MIN(Staff!$L47,BD51+Staff!$J47),0)),IF(Staff!$K47="Quarterly",IF(BE$4=Staff!$I47,MIN(Staff!$J47,Staff!$L47),IF(BE$4&gt;Staff!$I47,IFERROR(MIN(Staff!$L47,IF(ISNUMBER(BB51),BB51,0)+Staff!$J47),Staff!$J47),0)),IF(Staff!$K47="Annually",IF(BE$4=Staff!$I47,MIN(Staff!$J47,Staff!$L47),IF(BE$4&gt;Staff!$I47,IFERROR(MIN(Staff!$L47,AS51+Staff!$J47),MIN(Staff!$J47,Staff!$L47)),0))))))</f>
        <v>0</v>
      </c>
      <c r="BF51" s="567">
        <f>IF(Staff!$K47="Never",IF(BF$4&gt;=Staff!$I47,MIN(Staff!$J47,Staff!$L47),0),IF(Staff!$K47="Monthly",IF(BF$4=Staff!$I47,MIN(Staff!$J47,Staff!$L47),IF(BF$4&gt;Staff!$I47,MIN(Staff!$L47,BE51+Staff!$J47),0)),IF(Staff!$K47="Quarterly",IF(BF$4=Staff!$I47,MIN(Staff!$J47,Staff!$L47),IF(BF$4&gt;Staff!$I47,IFERROR(MIN(Staff!$L47,IF(ISNUMBER(BC51),BC51,0)+Staff!$J47),Staff!$J47),0)),IF(Staff!$K47="Annually",IF(BF$4=Staff!$I47,MIN(Staff!$J47,Staff!$L47),IF(BF$4&gt;Staff!$I47,IFERROR(MIN(Staff!$L47,AT51+Staff!$J47),MIN(Staff!$J47,Staff!$L47)),0))))))</f>
        <v>0</v>
      </c>
      <c r="BG51" s="567">
        <f>IF(Staff!$K47="Never",IF(BG$4&gt;=Staff!$I47,MIN(Staff!$J47,Staff!$L47),0),IF(Staff!$K47="Monthly",IF(BG$4=Staff!$I47,MIN(Staff!$J47,Staff!$L47),IF(BG$4&gt;Staff!$I47,MIN(Staff!$L47,BF51+Staff!$J47),0)),IF(Staff!$K47="Quarterly",IF(BG$4=Staff!$I47,MIN(Staff!$J47,Staff!$L47),IF(BG$4&gt;Staff!$I47,IFERROR(MIN(Staff!$L47,IF(ISNUMBER(BD51),BD51,0)+Staff!$J47),Staff!$J47),0)),IF(Staff!$K47="Annually",IF(BG$4=Staff!$I47,MIN(Staff!$J47,Staff!$L47),IF(BG$4&gt;Staff!$I47,IFERROR(MIN(Staff!$L47,AU51+Staff!$J47),MIN(Staff!$J47,Staff!$L47)),0))))))</f>
        <v>0</v>
      </c>
      <c r="BH51" s="567">
        <f>IF(Staff!$K47="Never",IF(BH$4&gt;=Staff!$I47,MIN(Staff!$J47,Staff!$L47),0),IF(Staff!$K47="Monthly",IF(BH$4=Staff!$I47,MIN(Staff!$J47,Staff!$L47),IF(BH$4&gt;Staff!$I47,MIN(Staff!$L47,BG51+Staff!$J47),0)),IF(Staff!$K47="Quarterly",IF(BH$4=Staff!$I47,MIN(Staff!$J47,Staff!$L47),IF(BH$4&gt;Staff!$I47,IFERROR(MIN(Staff!$L47,IF(ISNUMBER(BE51),BE51,0)+Staff!$J47),Staff!$J47),0)),IF(Staff!$K47="Annually",IF(BH$4=Staff!$I47,MIN(Staff!$J47,Staff!$L47),IF(BH$4&gt;Staff!$I47,IFERROR(MIN(Staff!$L47,AV51+Staff!$J47),MIN(Staff!$J47,Staff!$L47)),0))))))</f>
        <v>0</v>
      </c>
      <c r="BI51" s="567">
        <f>IF(Staff!$K47="Never",IF(BI$4&gt;=Staff!$I47,MIN(Staff!$J47,Staff!$L47),0),IF(Staff!$K47="Monthly",IF(BI$4=Staff!$I47,MIN(Staff!$J47,Staff!$L47),IF(BI$4&gt;Staff!$I47,MIN(Staff!$L47,BH51+Staff!$J47),0)),IF(Staff!$K47="Quarterly",IF(BI$4=Staff!$I47,MIN(Staff!$J47,Staff!$L47),IF(BI$4&gt;Staff!$I47,IFERROR(MIN(Staff!$L47,IF(ISNUMBER(BF51),BF51,0)+Staff!$J47),Staff!$J47),0)),IF(Staff!$K47="Annually",IF(BI$4=Staff!$I47,MIN(Staff!$J47,Staff!$L47),IF(BI$4&gt;Staff!$I47,IFERROR(MIN(Staff!$L47,AW51+Staff!$J47),MIN(Staff!$J47,Staff!$L47)),0))))))</f>
        <v>0</v>
      </c>
      <c r="BJ51" s="567">
        <f>IF(Staff!$K47="Never",IF(BJ$4&gt;=Staff!$I47,MIN(Staff!$J47,Staff!$L47),0),IF(Staff!$K47="Monthly",IF(BJ$4=Staff!$I47,MIN(Staff!$J47,Staff!$L47),IF(BJ$4&gt;Staff!$I47,MIN(Staff!$L47,BI51+Staff!$J47),0)),IF(Staff!$K47="Quarterly",IF(BJ$4=Staff!$I47,MIN(Staff!$J47,Staff!$L47),IF(BJ$4&gt;Staff!$I47,IFERROR(MIN(Staff!$L47,IF(ISNUMBER(BG51),BG51,0)+Staff!$J47),Staff!$J47),0)),IF(Staff!$K47="Annually",IF(BJ$4=Staff!$I47,MIN(Staff!$J47,Staff!$L47),IF(BJ$4&gt;Staff!$I47,IFERROR(MIN(Staff!$L47,AX51+Staff!$J47),MIN(Staff!$J47,Staff!$L47)),0))))))</f>
        <v>0</v>
      </c>
      <c r="BK51" s="567">
        <f>IF(Staff!$K47="Never",IF(BK$4&gt;=Staff!$I47,MIN(Staff!$J47,Staff!$L47),0),IF(Staff!$K47="Monthly",IF(BK$4=Staff!$I47,MIN(Staff!$J47,Staff!$L47),IF(BK$4&gt;Staff!$I47,MIN(Staff!$L47,BJ51+Staff!$J47),0)),IF(Staff!$K47="Quarterly",IF(BK$4=Staff!$I47,MIN(Staff!$J47,Staff!$L47),IF(BK$4&gt;Staff!$I47,IFERROR(MIN(Staff!$L47,IF(ISNUMBER(BH51),BH51,0)+Staff!$J47),Staff!$J47),0)),IF(Staff!$K47="Annually",IF(BK$4=Staff!$I47,MIN(Staff!$J47,Staff!$L47),IF(BK$4&gt;Staff!$I47,IFERROR(MIN(Staff!$L47,AY51+Staff!$J47),MIN(Staff!$J47,Staff!$L47)),0))))))</f>
        <v>0</v>
      </c>
      <c r="BL51" s="567">
        <f>IF(Staff!$K47="Never",IF(BL$4&gt;=Staff!$I47,MIN(Staff!$J47,Staff!$L47),0),IF(Staff!$K47="Monthly",IF(BL$4=Staff!$I47,MIN(Staff!$J47,Staff!$L47),IF(BL$4&gt;Staff!$I47,MIN(Staff!$L47,BK51+Staff!$J47),0)),IF(Staff!$K47="Quarterly",IF(BL$4=Staff!$I47,MIN(Staff!$J47,Staff!$L47),IF(BL$4&gt;Staff!$I47,IFERROR(MIN(Staff!$L47,IF(ISNUMBER(BI51),BI51,0)+Staff!$J47),Staff!$J47),0)),IF(Staff!$K47="Annually",IF(BL$4=Staff!$I47,MIN(Staff!$J47,Staff!$L47),IF(BL$4&gt;Staff!$I47,IFERROR(MIN(Staff!$L47,AZ51+Staff!$J47),MIN(Staff!$J47,Staff!$L47)),0))))))</f>
        <v>0</v>
      </c>
      <c r="BM51" s="567">
        <f>IF(Staff!$K47="Never",IF(BM$4&gt;=Staff!$I47,MIN(Staff!$J47,Staff!$L47),0),IF(Staff!$K47="Monthly",IF(BM$4=Staff!$I47,MIN(Staff!$J47,Staff!$L47),IF(BM$4&gt;Staff!$I47,MIN(Staff!$L47,BL51+Staff!$J47),0)),IF(Staff!$K47="Quarterly",IF(BM$4=Staff!$I47,MIN(Staff!$J47,Staff!$L47),IF(BM$4&gt;Staff!$I47,IFERROR(MIN(Staff!$L47,IF(ISNUMBER(BJ51),BJ51,0)+Staff!$J47),Staff!$J47),0)),IF(Staff!$K47="Annually",IF(BM$4=Staff!$I47,MIN(Staff!$J47,Staff!$L47),IF(BM$4&gt;Staff!$I47,IFERROR(MIN(Staff!$L47,BA51+Staff!$J47),MIN(Staff!$J47,Staff!$L47)),0))))))</f>
        <v>0</v>
      </c>
      <c r="BN51" s="567">
        <f>IF(Staff!$K47="Never",IF(BN$4&gt;=Staff!$I47,MIN(Staff!$J47,Staff!$L47),0),IF(Staff!$K47="Monthly",IF(BN$4=Staff!$I47,MIN(Staff!$J47,Staff!$L47),IF(BN$4&gt;Staff!$I47,MIN(Staff!$L47,BM51+Staff!$J47),0)),IF(Staff!$K47="Quarterly",IF(BN$4=Staff!$I47,MIN(Staff!$J47,Staff!$L47),IF(BN$4&gt;Staff!$I47,IFERROR(MIN(Staff!$L47,IF(ISNUMBER(BK51),BK51,0)+Staff!$J47),Staff!$J47),0)),IF(Staff!$K47="Annually",IF(BN$4=Staff!$I47,MIN(Staff!$J47,Staff!$L47),IF(BN$4&gt;Staff!$I47,IFERROR(MIN(Staff!$L47,BB51+Staff!$J47),MIN(Staff!$J47,Staff!$L47)),0))))))</f>
        <v>0</v>
      </c>
      <c r="BO51" s="567">
        <f>IF(Staff!$K47="Never",IF(BO$4&gt;=Staff!$I47,MIN(Staff!$J47,Staff!$L47),0),IF(Staff!$K47="Monthly",IF(BO$4=Staff!$I47,MIN(Staff!$J47,Staff!$L47),IF(BO$4&gt;Staff!$I47,MIN(Staff!$L47,BN51+Staff!$J47),0)),IF(Staff!$K47="Quarterly",IF(BO$4=Staff!$I47,MIN(Staff!$J47,Staff!$L47),IF(BO$4&gt;Staff!$I47,IFERROR(MIN(Staff!$L47,IF(ISNUMBER(BL51),BL51,0)+Staff!$J47),Staff!$J47),0)),IF(Staff!$K47="Annually",IF(BO$4=Staff!$I47,MIN(Staff!$J47,Staff!$L47),IF(BO$4&gt;Staff!$I47,IFERROR(MIN(Staff!$L47,BC51+Staff!$J47),MIN(Staff!$J47,Staff!$L47)),0))))))</f>
        <v>0</v>
      </c>
      <c r="BP51" s="567">
        <f>IF(Staff!$K47="Never",IF(BP$4&gt;=Staff!$I47,MIN(Staff!$J47,Staff!$L47),0),IF(Staff!$K47="Monthly",IF(BP$4=Staff!$I47,MIN(Staff!$J47,Staff!$L47),IF(BP$4&gt;Staff!$I47,MIN(Staff!$L47,BO51+Staff!$J47),0)),IF(Staff!$K47="Quarterly",IF(BP$4=Staff!$I47,MIN(Staff!$J47,Staff!$L47),IF(BP$4&gt;Staff!$I47,IFERROR(MIN(Staff!$L47,IF(ISNUMBER(BM51),BM51,0)+Staff!$J47),Staff!$J47),0)),IF(Staff!$K47="Annually",IF(BP$4=Staff!$I47,MIN(Staff!$J47,Staff!$L47),IF(BP$4&gt;Staff!$I47,IFERROR(MIN(Staff!$L47,BD51+Staff!$J47),MIN(Staff!$J47,Staff!$L47)),0))))))</f>
        <v>0</v>
      </c>
      <c r="BQ51" s="567">
        <f>IF(Staff!$K47="Never",IF(BQ$4&gt;=Staff!$I47,MIN(Staff!$J47,Staff!$L47),0),IF(Staff!$K47="Monthly",IF(BQ$4=Staff!$I47,MIN(Staff!$J47,Staff!$L47),IF(BQ$4&gt;Staff!$I47,MIN(Staff!$L47,BP51+Staff!$J47),0)),IF(Staff!$K47="Quarterly",IF(BQ$4=Staff!$I47,MIN(Staff!$J47,Staff!$L47),IF(BQ$4&gt;Staff!$I47,IFERROR(MIN(Staff!$L47,IF(ISNUMBER(BN51),BN51,0)+Staff!$J47),Staff!$J47),0)),IF(Staff!$K47="Annually",IF(BQ$4=Staff!$I47,MIN(Staff!$J47,Staff!$L47),IF(BQ$4&gt;Staff!$I47,IFERROR(MIN(Staff!$L47,BE51+Staff!$J47),MIN(Staff!$J47,Staff!$L47)),0))))))</f>
        <v>0</v>
      </c>
      <c r="BR51" s="567">
        <f>IF(Staff!$K47="Never",IF(BR$4&gt;=Staff!$I47,MIN(Staff!$J47,Staff!$L47),0),IF(Staff!$K47="Monthly",IF(BR$4=Staff!$I47,MIN(Staff!$J47,Staff!$L47),IF(BR$4&gt;Staff!$I47,MIN(Staff!$L47,BQ51+Staff!$J47),0)),IF(Staff!$K47="Quarterly",IF(BR$4=Staff!$I47,MIN(Staff!$J47,Staff!$L47),IF(BR$4&gt;Staff!$I47,IFERROR(MIN(Staff!$L47,IF(ISNUMBER(BO51),BO51,0)+Staff!$J47),Staff!$J47),0)),IF(Staff!$K47="Annually",IF(BR$4=Staff!$I47,MIN(Staff!$J47,Staff!$L47),IF(BR$4&gt;Staff!$I47,IFERROR(MIN(Staff!$L47,BF51+Staff!$J47),MIN(Staff!$J47,Staff!$L47)),0))))))</f>
        <v>0</v>
      </c>
      <c r="BS51" s="567">
        <f>IF(Staff!$K47="Never",IF(BS$4&gt;=Staff!$I47,MIN(Staff!$J47,Staff!$L47),0),IF(Staff!$K47="Monthly",IF(BS$4=Staff!$I47,MIN(Staff!$J47,Staff!$L47),IF(BS$4&gt;Staff!$I47,MIN(Staff!$L47,BR51+Staff!$J47),0)),IF(Staff!$K47="Quarterly",IF(BS$4=Staff!$I47,MIN(Staff!$J47,Staff!$L47),IF(BS$4&gt;Staff!$I47,IFERROR(MIN(Staff!$L47,IF(ISNUMBER(BP51),BP51,0)+Staff!$J47),Staff!$J47),0)),IF(Staff!$K47="Annually",IF(BS$4=Staff!$I47,MIN(Staff!$J47,Staff!$L47),IF(BS$4&gt;Staff!$I47,IFERROR(MIN(Staff!$L47,BG51+Staff!$J47),MIN(Staff!$J47,Staff!$L47)),0))))))</f>
        <v>0</v>
      </c>
      <c r="BT51" s="567">
        <f>IF(Staff!$K47="Never",IF(BT$4&gt;=Staff!$I47,MIN(Staff!$J47,Staff!$L47),0),IF(Staff!$K47="Monthly",IF(BT$4=Staff!$I47,MIN(Staff!$J47,Staff!$L47),IF(BT$4&gt;Staff!$I47,MIN(Staff!$L47,BS51+Staff!$J47),0)),IF(Staff!$K47="Quarterly",IF(BT$4=Staff!$I47,MIN(Staff!$J47,Staff!$L47),IF(BT$4&gt;Staff!$I47,IFERROR(MIN(Staff!$L47,IF(ISNUMBER(BQ51),BQ51,0)+Staff!$J47),Staff!$J47),0)),IF(Staff!$K47="Annually",IF(BT$4=Staff!$I47,MIN(Staff!$J47,Staff!$L47),IF(BT$4&gt;Staff!$I47,IFERROR(MIN(Staff!$L47,BH51+Staff!$J47),MIN(Staff!$J47,Staff!$L47)),0))))))</f>
        <v>0</v>
      </c>
      <c r="BU51" s="567">
        <f>IF(Staff!$K47="Never",IF(BU$4&gt;=Staff!$I47,MIN(Staff!$J47,Staff!$L47),0),IF(Staff!$K47="Monthly",IF(BU$4=Staff!$I47,MIN(Staff!$J47,Staff!$L47),IF(BU$4&gt;Staff!$I47,MIN(Staff!$L47,BT51+Staff!$J47),0)),IF(Staff!$K47="Quarterly",IF(BU$4=Staff!$I47,MIN(Staff!$J47,Staff!$L47),IF(BU$4&gt;Staff!$I47,IFERROR(MIN(Staff!$L47,IF(ISNUMBER(BR51),BR51,0)+Staff!$J47),Staff!$J47),0)),IF(Staff!$K47="Annually",IF(BU$4=Staff!$I47,MIN(Staff!$J47,Staff!$L47),IF(BU$4&gt;Staff!$I47,IFERROR(MIN(Staff!$L47,BI51+Staff!$J47),MIN(Staff!$J47,Staff!$L47)),0))))))</f>
        <v>0</v>
      </c>
      <c r="BV51" s="567">
        <f>IF(Staff!$K47="Never",IF(BV$4&gt;=Staff!$I47,MIN(Staff!$J47,Staff!$L47),0),IF(Staff!$K47="Monthly",IF(BV$4=Staff!$I47,MIN(Staff!$J47,Staff!$L47),IF(BV$4&gt;Staff!$I47,MIN(Staff!$L47,BU51+Staff!$J47),0)),IF(Staff!$K47="Quarterly",IF(BV$4=Staff!$I47,MIN(Staff!$J47,Staff!$L47),IF(BV$4&gt;Staff!$I47,IFERROR(MIN(Staff!$L47,IF(ISNUMBER(BS51),BS51,0)+Staff!$J47),Staff!$J47),0)),IF(Staff!$K47="Annually",IF(BV$4=Staff!$I47,MIN(Staff!$J47,Staff!$L47),IF(BV$4&gt;Staff!$I47,IFERROR(MIN(Staff!$L47,BJ51+Staff!$J47),MIN(Staff!$J47,Staff!$L47)),0))))))</f>
        <v>0</v>
      </c>
      <c r="BW51" s="567">
        <f>IF(Staff!$K47="Never",IF(BW$4&gt;=Staff!$I47,MIN(Staff!$J47,Staff!$L47),0),IF(Staff!$K47="Monthly",IF(BW$4=Staff!$I47,MIN(Staff!$J47,Staff!$L47),IF(BW$4&gt;Staff!$I47,MIN(Staff!$L47,BV51+Staff!$J47),0)),IF(Staff!$K47="Quarterly",IF(BW$4=Staff!$I47,MIN(Staff!$J47,Staff!$L47),IF(BW$4&gt;Staff!$I47,IFERROR(MIN(Staff!$L47,IF(ISNUMBER(BT51),BT51,0)+Staff!$J47),Staff!$J47),0)),IF(Staff!$K47="Annually",IF(BW$4=Staff!$I47,MIN(Staff!$J47,Staff!$L47),IF(BW$4&gt;Staff!$I47,IFERROR(MIN(Staff!$L47,BK51+Staff!$J47),MIN(Staff!$J47,Staff!$L47)),0))))))</f>
        <v>0</v>
      </c>
      <c r="BX51" s="567">
        <f>IF(Staff!$K47="Never",IF(BX$4&gt;=Staff!$I47,MIN(Staff!$J47,Staff!$L47),0),IF(Staff!$K47="Monthly",IF(BX$4=Staff!$I47,MIN(Staff!$J47,Staff!$L47),IF(BX$4&gt;Staff!$I47,MIN(Staff!$L47,BW51+Staff!$J47),0)),IF(Staff!$K47="Quarterly",IF(BX$4=Staff!$I47,MIN(Staff!$J47,Staff!$L47),IF(BX$4&gt;Staff!$I47,IFERROR(MIN(Staff!$L47,IF(ISNUMBER(BU51),BU51,0)+Staff!$J47),Staff!$J47),0)),IF(Staff!$K47="Annually",IF(BX$4=Staff!$I47,MIN(Staff!$J47,Staff!$L47),IF(BX$4&gt;Staff!$I47,IFERROR(MIN(Staff!$L47,BL51+Staff!$J47),MIN(Staff!$J47,Staff!$L47)),0))))))</f>
        <v>0</v>
      </c>
      <c r="BY51" s="567">
        <f>IF(Staff!$K47="Never",IF(BY$4&gt;=Staff!$I47,MIN(Staff!$J47,Staff!$L47),0),IF(Staff!$K47="Monthly",IF(BY$4=Staff!$I47,MIN(Staff!$J47,Staff!$L47),IF(BY$4&gt;Staff!$I47,MIN(Staff!$L47,BX51+Staff!$J47),0)),IF(Staff!$K47="Quarterly",IF(BY$4=Staff!$I47,MIN(Staff!$J47,Staff!$L47),IF(BY$4&gt;Staff!$I47,IFERROR(MIN(Staff!$L47,IF(ISNUMBER(BV51),BV51,0)+Staff!$J47),Staff!$J47),0)),IF(Staff!$K47="Annually",IF(BY$4=Staff!$I47,MIN(Staff!$J47,Staff!$L47),IF(BY$4&gt;Staff!$I47,IFERROR(MIN(Staff!$L47,BM51+Staff!$J47),MIN(Staff!$J47,Staff!$L47)),0))))))</f>
        <v>0</v>
      </c>
      <c r="BZ51" s="567">
        <f>IF(Staff!$K47="Never",IF(BZ$4&gt;=Staff!$I47,MIN(Staff!$J47,Staff!$L47),0),IF(Staff!$K47="Monthly",IF(BZ$4=Staff!$I47,MIN(Staff!$J47,Staff!$L47),IF(BZ$4&gt;Staff!$I47,MIN(Staff!$L47,BY51+Staff!$J47),0)),IF(Staff!$K47="Quarterly",IF(BZ$4=Staff!$I47,MIN(Staff!$J47,Staff!$L47),IF(BZ$4&gt;Staff!$I47,IFERROR(MIN(Staff!$L47,IF(ISNUMBER(BW51),BW51,0)+Staff!$J47),Staff!$J47),0)),IF(Staff!$K47="Annually",IF(BZ$4=Staff!$I47,MIN(Staff!$J47,Staff!$L47),IF(BZ$4&gt;Staff!$I47,IFERROR(MIN(Staff!$L47,BN51+Staff!$J47),MIN(Staff!$J47,Staff!$L47)),0))))))</f>
        <v>0</v>
      </c>
      <c r="CA51" s="567">
        <f>IF(Staff!$K47="Never",IF(CA$4&gt;=Staff!$I47,MIN(Staff!$J47,Staff!$L47),0),IF(Staff!$K47="Monthly",IF(CA$4=Staff!$I47,MIN(Staff!$J47,Staff!$L47),IF(CA$4&gt;Staff!$I47,MIN(Staff!$L47,BZ51+Staff!$J47),0)),IF(Staff!$K47="Quarterly",IF(CA$4=Staff!$I47,MIN(Staff!$J47,Staff!$L47),IF(CA$4&gt;Staff!$I47,IFERROR(MIN(Staff!$L47,IF(ISNUMBER(BX51),BX51,0)+Staff!$J47),Staff!$J47),0)),IF(Staff!$K47="Annually",IF(CA$4=Staff!$I47,MIN(Staff!$J47,Staff!$L47),IF(CA$4&gt;Staff!$I47,IFERROR(MIN(Staff!$L47,BO51+Staff!$J47),MIN(Staff!$J47,Staff!$L47)),0))))))</f>
        <v>0</v>
      </c>
      <c r="CB51" s="567">
        <f>IF(Staff!$K47="Never",IF(CB$4&gt;=Staff!$I47,MIN(Staff!$J47,Staff!$L47),0),IF(Staff!$K47="Monthly",IF(CB$4=Staff!$I47,MIN(Staff!$J47,Staff!$L47),IF(CB$4&gt;Staff!$I47,MIN(Staff!$L47,CA51+Staff!$J47),0)),IF(Staff!$K47="Quarterly",IF(CB$4=Staff!$I47,MIN(Staff!$J47,Staff!$L47),IF(CB$4&gt;Staff!$I47,IFERROR(MIN(Staff!$L47,IF(ISNUMBER(BY51),BY51,0)+Staff!$J47),Staff!$J47),0)),IF(Staff!$K47="Annually",IF(CB$4=Staff!$I47,MIN(Staff!$J47,Staff!$L47),IF(CB$4&gt;Staff!$I47,IFERROR(MIN(Staff!$L47,BP51+Staff!$J47),MIN(Staff!$J47,Staff!$L47)),0))))))</f>
        <v>0</v>
      </c>
      <c r="CC51" s="567">
        <f>IF(Staff!$K47="Never",IF(CC$4&gt;=Staff!$I47,MIN(Staff!$J47,Staff!$L47),0),IF(Staff!$K47="Monthly",IF(CC$4=Staff!$I47,MIN(Staff!$J47,Staff!$L47),IF(CC$4&gt;Staff!$I47,MIN(Staff!$L47,CB51+Staff!$J47),0)),IF(Staff!$K47="Quarterly",IF(CC$4=Staff!$I47,MIN(Staff!$J47,Staff!$L47),IF(CC$4&gt;Staff!$I47,IFERROR(MIN(Staff!$L47,IF(ISNUMBER(BZ51),BZ51,0)+Staff!$J47),Staff!$J47),0)),IF(Staff!$K47="Annually",IF(CC$4=Staff!$I47,MIN(Staff!$J47,Staff!$L47),IF(CC$4&gt;Staff!$I47,IFERROR(MIN(Staff!$L47,BQ51+Staff!$J47),MIN(Staff!$J47,Staff!$L47)),0))))))</f>
        <v>0</v>
      </c>
      <c r="CD51" s="567">
        <f>IF(Staff!$K47="Never",IF(CD$4&gt;=Staff!$I47,MIN(Staff!$J47,Staff!$L47),0),IF(Staff!$K47="Monthly",IF(CD$4=Staff!$I47,MIN(Staff!$J47,Staff!$L47),IF(CD$4&gt;Staff!$I47,MIN(Staff!$L47,CC51+Staff!$J47),0)),IF(Staff!$K47="Quarterly",IF(CD$4=Staff!$I47,MIN(Staff!$J47,Staff!$L47),IF(CD$4&gt;Staff!$I47,IFERROR(MIN(Staff!$L47,IF(ISNUMBER(CA51),CA51,0)+Staff!$J47),Staff!$J47),0)),IF(Staff!$K47="Annually",IF(CD$4=Staff!$I47,MIN(Staff!$J47,Staff!$L47),IF(CD$4&gt;Staff!$I47,IFERROR(MIN(Staff!$L47,BR51+Staff!$J47),MIN(Staff!$J47,Staff!$L47)),0))))))</f>
        <v>0</v>
      </c>
      <c r="CE51" s="567">
        <f>IF(Staff!$K47="Never",IF(CE$4&gt;=Staff!$I47,MIN(Staff!$J47,Staff!$L47),0),IF(Staff!$K47="Monthly",IF(CE$4=Staff!$I47,MIN(Staff!$J47,Staff!$L47),IF(CE$4&gt;Staff!$I47,MIN(Staff!$L47,CD51+Staff!$J47),0)),IF(Staff!$K47="Quarterly",IF(CE$4=Staff!$I47,MIN(Staff!$J47,Staff!$L47),IF(CE$4&gt;Staff!$I47,IFERROR(MIN(Staff!$L47,IF(ISNUMBER(CB51),CB51,0)+Staff!$J47),Staff!$J47),0)),IF(Staff!$K47="Annually",IF(CE$4=Staff!$I47,MIN(Staff!$J47,Staff!$L47),IF(CE$4&gt;Staff!$I47,IFERROR(MIN(Staff!$L47,BS51+Staff!$J47),MIN(Staff!$J47,Staff!$L47)),0))))))</f>
        <v>0</v>
      </c>
      <c r="CF51" s="567">
        <f>IF(Staff!$K47="Never",IF(CF$4&gt;=Staff!$I47,MIN(Staff!$J47,Staff!$L47),0),IF(Staff!$K47="Monthly",IF(CF$4=Staff!$I47,MIN(Staff!$J47,Staff!$L47),IF(CF$4&gt;Staff!$I47,MIN(Staff!$L47,CE51+Staff!$J47),0)),IF(Staff!$K47="Quarterly",IF(CF$4=Staff!$I47,MIN(Staff!$J47,Staff!$L47),IF(CF$4&gt;Staff!$I47,IFERROR(MIN(Staff!$L47,IF(ISNUMBER(CC51),CC51,0)+Staff!$J47),Staff!$J47),0)),IF(Staff!$K47="Annually",IF(CF$4=Staff!$I47,MIN(Staff!$J47,Staff!$L47),IF(CF$4&gt;Staff!$I47,IFERROR(MIN(Staff!$L47,BT51+Staff!$J47),MIN(Staff!$J47,Staff!$L47)),0))))))</f>
        <v>0</v>
      </c>
      <c r="CG51" s="567">
        <f>IF(Staff!$K47="Never",IF(CG$4&gt;=Staff!$I47,MIN(Staff!$J47,Staff!$L47),0),IF(Staff!$K47="Monthly",IF(CG$4=Staff!$I47,MIN(Staff!$J47,Staff!$L47),IF(CG$4&gt;Staff!$I47,MIN(Staff!$L47,CF51+Staff!$J47),0)),IF(Staff!$K47="Quarterly",IF(CG$4=Staff!$I47,MIN(Staff!$J47,Staff!$L47),IF(CG$4&gt;Staff!$I47,IFERROR(MIN(Staff!$L47,IF(ISNUMBER(CD51),CD51,0)+Staff!$J47),Staff!$J47),0)),IF(Staff!$K47="Annually",IF(CG$4=Staff!$I47,MIN(Staff!$J47,Staff!$L47),IF(CG$4&gt;Staff!$I47,IFERROR(MIN(Staff!$L47,BU51+Staff!$J47),MIN(Staff!$J47,Staff!$L47)),0))))))</f>
        <v>0</v>
      </c>
      <c r="CH51" s="567">
        <f>IF(Staff!$K47="Never",IF(CH$4&gt;=Staff!$I47,MIN(Staff!$J47,Staff!$L47),0),IF(Staff!$K47="Monthly",IF(CH$4=Staff!$I47,MIN(Staff!$J47,Staff!$L47),IF(CH$4&gt;Staff!$I47,MIN(Staff!$L47,CG51+Staff!$J47),0)),IF(Staff!$K47="Quarterly",IF(CH$4=Staff!$I47,MIN(Staff!$J47,Staff!$L47),IF(CH$4&gt;Staff!$I47,IFERROR(MIN(Staff!$L47,IF(ISNUMBER(CE51),CE51,0)+Staff!$J47),Staff!$J47),0)),IF(Staff!$K47="Annually",IF(CH$4=Staff!$I47,MIN(Staff!$J47,Staff!$L47),IF(CH$4&gt;Staff!$I47,IFERROR(MIN(Staff!$L47,BV51+Staff!$J47),MIN(Staff!$J47,Staff!$L47)),0))))))</f>
        <v>0</v>
      </c>
      <c r="CI51" s="567">
        <f>IF(Staff!$K47="Never",IF(CI$4&gt;=Staff!$I47,MIN(Staff!$J47,Staff!$L47),0),IF(Staff!$K47="Monthly",IF(CI$4=Staff!$I47,MIN(Staff!$J47,Staff!$L47),IF(CI$4&gt;Staff!$I47,MIN(Staff!$L47,CH51+Staff!$J47),0)),IF(Staff!$K47="Quarterly",IF(CI$4=Staff!$I47,MIN(Staff!$J47,Staff!$L47),IF(CI$4&gt;Staff!$I47,IFERROR(MIN(Staff!$L47,IF(ISNUMBER(CF51),CF51,0)+Staff!$J47),Staff!$J47),0)),IF(Staff!$K47="Annually",IF(CI$4=Staff!$I47,MIN(Staff!$J47,Staff!$L47),IF(CI$4&gt;Staff!$I47,IFERROR(MIN(Staff!$L47,BW51+Staff!$J47),MIN(Staff!$J47,Staff!$L47)),0))))))</f>
        <v>0</v>
      </c>
    </row>
    <row r="52" spans="1:87" ht="15.75" hidden="1" customHeight="1" outlineLevel="1">
      <c r="A52" s="875" t="str">
        <f>Staff!A48</f>
        <v>Other 3</v>
      </c>
      <c r="B52" s="876"/>
      <c r="C52" s="719" t="s">
        <v>289</v>
      </c>
      <c r="D52" s="567">
        <f>IF(Staff!$K48="Never",IF(D$4&gt;=Staff!$I48,MIN(Staff!$J48,Staff!$L48),0),IF(Staff!$K48="Monthly",IF(D$4=Staff!$I48,MIN(Staff!$J48,Staff!$L48),IF(D$4&gt;Staff!$I48,MIN(Staff!$L48,C52+Staff!$J48),0)),IF(Staff!$K48="Quarterly",IF(D$4=Staff!$I48,MIN(Staff!$J48,Staff!$L48),IF(D$4&gt;Staff!$I48,IFERROR(MIN(Staff!$L48,IF(ISNUMBER(A52),A52,0)+Staff!$J48),Staff!$J48),0)),IF(Staff!$K48="Annually",IF(D$4=Staff!$I48,MIN(Staff!$J48,Staff!$L48),IF(D$4&gt;Staff!$I48,IFERROR(MIN(Staff!$L48,#REF!+Staff!$J48),MIN(Staff!$J48,Staff!$L48)),0))))))</f>
        <v>0</v>
      </c>
      <c r="E52" s="567">
        <f>IF(Staff!$K48="Never",IF(E$4&gt;=Staff!$I48,MIN(Staff!$J48,Staff!$L48),0),IF(Staff!$K48="Monthly",IF(E$4=Staff!$I48,MIN(Staff!$J48,Staff!$L48),IF(E$4&gt;Staff!$I48,MIN(Staff!$L48,D52+Staff!$J48),0)),IF(Staff!$K48="Quarterly",IF(E$4=Staff!$I48,MIN(Staff!$J48,Staff!$L48),IF(E$4&gt;Staff!$I48,IFERROR(MIN(Staff!$L48,IF(ISNUMBER(B52),B52,0)+Staff!$J48),Staff!$J48),0)),IF(Staff!$K48="Annually",IF(E$4=Staff!$I48,MIN(Staff!$J48,Staff!$L48),IF(E$4&gt;Staff!$I48,IFERROR(MIN(Staff!$L48,#REF!+Staff!$J48),MIN(Staff!$J48,Staff!$L48)),0))))))</f>
        <v>0</v>
      </c>
      <c r="F52" s="567">
        <f>IF(Staff!$K48="Never",IF(F$4&gt;=Staff!$I48,MIN(Staff!$J48,Staff!$L48),0),IF(Staff!$K48="Monthly",IF(F$4=Staff!$I48,MIN(Staff!$J48,Staff!$L48),IF(F$4&gt;Staff!$I48,MIN(Staff!$L48,E52+Staff!$J48),0)),IF(Staff!$K48="Quarterly",IF(F$4=Staff!$I48,MIN(Staff!$J48,Staff!$L48),IF(F$4&gt;Staff!$I48,IFERROR(MIN(Staff!$L48,IF(ISNUMBER(C52),C52,0)+Staff!$J48),Staff!$J48),0)),IF(Staff!$K48="Annually",IF(F$4=Staff!$I48,MIN(Staff!$J48,Staff!$L48),IF(F$4&gt;Staff!$I48,IFERROR(MIN(Staff!$L48,#REF!+Staff!$J48),MIN(Staff!$J48,Staff!$L48)),0))))))</f>
        <v>0</v>
      </c>
      <c r="G52" s="567">
        <f>IF(Staff!$K48="Never",IF(G$4&gt;=Staff!$I48,MIN(Staff!$J48,Staff!$L48),0),IF(Staff!$K48="Monthly",IF(G$4=Staff!$I48,MIN(Staff!$J48,Staff!$L48),IF(G$4&gt;Staff!$I48,MIN(Staff!$L48,F52+Staff!$J48),0)),IF(Staff!$K48="Quarterly",IF(G$4=Staff!$I48,MIN(Staff!$J48,Staff!$L48),IF(G$4&gt;Staff!$I48,IFERROR(MIN(Staff!$L48,IF(ISNUMBER(D52),D52,0)+Staff!$J48),Staff!$J48),0)),IF(Staff!$K48="Annually",IF(G$4=Staff!$I48,MIN(Staff!$J48,Staff!$L48),IF(G$4&gt;Staff!$I48,IFERROR(MIN(Staff!$L48,#REF!+Staff!$J48),MIN(Staff!$J48,Staff!$L48)),0))))))</f>
        <v>0</v>
      </c>
      <c r="H52" s="567">
        <f>IF(Staff!$K48="Never",IF(H$4&gt;=Staff!$I48,MIN(Staff!$J48,Staff!$L48),0),IF(Staff!$K48="Monthly",IF(H$4=Staff!$I48,MIN(Staff!$J48,Staff!$L48),IF(H$4&gt;Staff!$I48,MIN(Staff!$L48,G52+Staff!$J48),0)),IF(Staff!$K48="Quarterly",IF(H$4=Staff!$I48,MIN(Staff!$J48,Staff!$L48),IF(H$4&gt;Staff!$I48,IFERROR(MIN(Staff!$L48,IF(ISNUMBER(E52),E52,0)+Staff!$J48),Staff!$J48),0)),IF(Staff!$K48="Annually",IF(H$4=Staff!$I48,MIN(Staff!$J48,Staff!$L48),IF(H$4&gt;Staff!$I48,IFERROR(MIN(Staff!$L48,#REF!+Staff!$J48),MIN(Staff!$J48,Staff!$L48)),0))))))</f>
        <v>0</v>
      </c>
      <c r="I52" s="567">
        <f>IF(Staff!$K48="Never",IF(I$4&gt;=Staff!$I48,MIN(Staff!$J48,Staff!$L48),0),IF(Staff!$K48="Monthly",IF(I$4=Staff!$I48,MIN(Staff!$J48,Staff!$L48),IF(I$4&gt;Staff!$I48,MIN(Staff!$L48,H52+Staff!$J48),0)),IF(Staff!$K48="Quarterly",IF(I$4=Staff!$I48,MIN(Staff!$J48,Staff!$L48),IF(I$4&gt;Staff!$I48,IFERROR(MIN(Staff!$L48,IF(ISNUMBER(F52),F52,0)+Staff!$J48),Staff!$J48),0)),IF(Staff!$K48="Annually",IF(I$4=Staff!$I48,MIN(Staff!$J48,Staff!$L48),IF(I$4&gt;Staff!$I48,IFERROR(MIN(Staff!$L48,#REF!+Staff!$J48),MIN(Staff!$J48,Staff!$L48)),0))))))</f>
        <v>0</v>
      </c>
      <c r="J52" s="567">
        <f>IF(Staff!$K48="Never",IF(J$4&gt;=Staff!$I48,MIN(Staff!$J48,Staff!$L48),0),IF(Staff!$K48="Monthly",IF(J$4=Staff!$I48,MIN(Staff!$J48,Staff!$L48),IF(J$4&gt;Staff!$I48,MIN(Staff!$L48,I52+Staff!$J48),0)),IF(Staff!$K48="Quarterly",IF(J$4=Staff!$I48,MIN(Staff!$J48,Staff!$L48),IF(J$4&gt;Staff!$I48,IFERROR(MIN(Staff!$L48,IF(ISNUMBER(G52),G52,0)+Staff!$J48),Staff!$J48),0)),IF(Staff!$K48="Annually",IF(J$4=Staff!$I48,MIN(Staff!$J48,Staff!$L48),IF(J$4&gt;Staff!$I48,IFERROR(MIN(Staff!$L48,#REF!+Staff!$J48),MIN(Staff!$J48,Staff!$L48)),0))))))</f>
        <v>0</v>
      </c>
      <c r="K52" s="567">
        <f>IF(Staff!$K48="Never",IF(K$4&gt;=Staff!$I48,MIN(Staff!$J48,Staff!$L48),0),IF(Staff!$K48="Monthly",IF(K$4=Staff!$I48,MIN(Staff!$J48,Staff!$L48),IF(K$4&gt;Staff!$I48,MIN(Staff!$L48,J52+Staff!$J48),0)),IF(Staff!$K48="Quarterly",IF(K$4=Staff!$I48,MIN(Staff!$J48,Staff!$L48),IF(K$4&gt;Staff!$I48,IFERROR(MIN(Staff!$L48,IF(ISNUMBER(H52),H52,0)+Staff!$J48),Staff!$J48),0)),IF(Staff!$K48="Annually",IF(K$4=Staff!$I48,MIN(Staff!$J48,Staff!$L48),IF(K$4&gt;Staff!$I48,IFERROR(MIN(Staff!$L48,#REF!+Staff!$J48),MIN(Staff!$J48,Staff!$L48)),0))))))</f>
        <v>0</v>
      </c>
      <c r="L52" s="567">
        <f>IF(Staff!$K48="Never",IF(L$4&gt;=Staff!$I48,MIN(Staff!$J48,Staff!$L48),0),IF(Staff!$K48="Monthly",IF(L$4=Staff!$I48,MIN(Staff!$J48,Staff!$L48),IF(L$4&gt;Staff!$I48,MIN(Staff!$L48,K52+Staff!$J48),0)),IF(Staff!$K48="Quarterly",IF(L$4=Staff!$I48,MIN(Staff!$J48,Staff!$L48),IF(L$4&gt;Staff!$I48,IFERROR(MIN(Staff!$L48,IF(ISNUMBER(I52),I52,0)+Staff!$J48),Staff!$J48),0)),IF(Staff!$K48="Annually",IF(L$4=Staff!$I48,MIN(Staff!$J48,Staff!$L48),IF(L$4&gt;Staff!$I48,IFERROR(MIN(Staff!$L48,#REF!+Staff!$J48),MIN(Staff!$J48,Staff!$L48)),0))))))</f>
        <v>0</v>
      </c>
      <c r="M52" s="567">
        <f>IF(Staff!$K48="Never",IF(M$4&gt;=Staff!$I48,MIN(Staff!$J48,Staff!$L48),0),IF(Staff!$K48="Monthly",IF(M$4=Staff!$I48,MIN(Staff!$J48,Staff!$L48),IF(M$4&gt;Staff!$I48,MIN(Staff!$L48,L52+Staff!$J48),0)),IF(Staff!$K48="Quarterly",IF(M$4=Staff!$I48,MIN(Staff!$J48,Staff!$L48),IF(M$4&gt;Staff!$I48,IFERROR(MIN(Staff!$L48,IF(ISNUMBER(J52),J52,0)+Staff!$J48),Staff!$J48),0)),IF(Staff!$K48="Annually",IF(M$4=Staff!$I48,MIN(Staff!$J48,Staff!$L48),IF(M$4&gt;Staff!$I48,IFERROR(MIN(Staff!$L48,A52+Staff!$J48),MIN(Staff!$J48,Staff!$L48)),0))))))</f>
        <v>0</v>
      </c>
      <c r="N52" s="567">
        <f>IF(Staff!$K48="Never",IF(N$4&gt;=Staff!$I48,MIN(Staff!$J48,Staff!$L48),0),IF(Staff!$K48="Monthly",IF(N$4=Staff!$I48,MIN(Staff!$J48,Staff!$L48),IF(N$4&gt;Staff!$I48,MIN(Staff!$L48,M52+Staff!$J48),0)),IF(Staff!$K48="Quarterly",IF(N$4=Staff!$I48,MIN(Staff!$J48,Staff!$L48),IF(N$4&gt;Staff!$I48,IFERROR(MIN(Staff!$L48,IF(ISNUMBER(K52),K52,0)+Staff!$J48),Staff!$J48),0)),IF(Staff!$K48="Annually",IF(N$4=Staff!$I48,MIN(Staff!$J48,Staff!$L48),IF(N$4&gt;Staff!$I48,IFERROR(MIN(Staff!$L48,B52+Staff!$J48),MIN(Staff!$J48,Staff!$L48)),0))))))</f>
        <v>0</v>
      </c>
      <c r="O52" s="567">
        <f>IF(Staff!$K48="Never",IF(O$4&gt;=Staff!$I48,MIN(Staff!$J48,Staff!$L48),0),IF(Staff!$K48="Monthly",IF(O$4=Staff!$I48,MIN(Staff!$J48,Staff!$L48),IF(O$4&gt;Staff!$I48,MIN(Staff!$L48,N52+Staff!$J48),0)),IF(Staff!$K48="Quarterly",IF(O$4=Staff!$I48,MIN(Staff!$J48,Staff!$L48),IF(O$4&gt;Staff!$I48,IFERROR(MIN(Staff!$L48,IF(ISNUMBER(L52),L52,0)+Staff!$J48),Staff!$J48),0)),IF(Staff!$K48="Annually",IF(O$4=Staff!$I48,MIN(Staff!$J48,Staff!$L48),IF(O$4&gt;Staff!$I48,IFERROR(MIN(Staff!$L48,C52+Staff!$J48),MIN(Staff!$J48,Staff!$L48)),0))))))</f>
        <v>0</v>
      </c>
      <c r="P52" s="567">
        <f>IF(Staff!$K48="Never",IF(P$4&gt;=Staff!$I48,MIN(Staff!$J48,Staff!$L48),0),IF(Staff!$K48="Monthly",IF(P$4=Staff!$I48,MIN(Staff!$J48,Staff!$L48),IF(P$4&gt;Staff!$I48,MIN(Staff!$L48,O52+Staff!$J48),0)),IF(Staff!$K48="Quarterly",IF(P$4=Staff!$I48,MIN(Staff!$J48,Staff!$L48),IF(P$4&gt;Staff!$I48,IFERROR(MIN(Staff!$L48,IF(ISNUMBER(M52),M52,0)+Staff!$J48),Staff!$J48),0)),IF(Staff!$K48="Annually",IF(P$4=Staff!$I48,MIN(Staff!$J48,Staff!$L48),IF(P$4&gt;Staff!$I48,IFERROR(MIN(Staff!$L48,D52+Staff!$J48),MIN(Staff!$J48,Staff!$L48)),0))))))</f>
        <v>0</v>
      </c>
      <c r="Q52" s="567">
        <f>IF(Staff!$K48="Never",IF(Q$4&gt;=Staff!$I48,MIN(Staff!$J48,Staff!$L48),0),IF(Staff!$K48="Monthly",IF(Q$4=Staff!$I48,MIN(Staff!$J48,Staff!$L48),IF(Q$4&gt;Staff!$I48,MIN(Staff!$L48,P52+Staff!$J48),0)),IF(Staff!$K48="Quarterly",IF(Q$4=Staff!$I48,MIN(Staff!$J48,Staff!$L48),IF(Q$4&gt;Staff!$I48,IFERROR(MIN(Staff!$L48,IF(ISNUMBER(N52),N52,0)+Staff!$J48),Staff!$J48),0)),IF(Staff!$K48="Annually",IF(Q$4=Staff!$I48,MIN(Staff!$J48,Staff!$L48),IF(Q$4&gt;Staff!$I48,IFERROR(MIN(Staff!$L48,E52+Staff!$J48),MIN(Staff!$J48,Staff!$L48)),0))))))</f>
        <v>0</v>
      </c>
      <c r="R52" s="567">
        <f>IF(Staff!$K48="Never",IF(R$4&gt;=Staff!$I48,MIN(Staff!$J48,Staff!$L48),0),IF(Staff!$K48="Monthly",IF(R$4=Staff!$I48,MIN(Staff!$J48,Staff!$L48),IF(R$4&gt;Staff!$I48,MIN(Staff!$L48,Q52+Staff!$J48),0)),IF(Staff!$K48="Quarterly",IF(R$4=Staff!$I48,MIN(Staff!$J48,Staff!$L48),IF(R$4&gt;Staff!$I48,IFERROR(MIN(Staff!$L48,IF(ISNUMBER(O52),O52,0)+Staff!$J48),Staff!$J48),0)),IF(Staff!$K48="Annually",IF(R$4=Staff!$I48,MIN(Staff!$J48,Staff!$L48),IF(R$4&gt;Staff!$I48,IFERROR(MIN(Staff!$L48,F52+Staff!$J48),MIN(Staff!$J48,Staff!$L48)),0))))))</f>
        <v>0</v>
      </c>
      <c r="S52" s="567">
        <f>IF(Staff!$K48="Never",IF(S$4&gt;=Staff!$I48,MIN(Staff!$J48,Staff!$L48),0),IF(Staff!$K48="Monthly",IF(S$4=Staff!$I48,MIN(Staff!$J48,Staff!$L48),IF(S$4&gt;Staff!$I48,MIN(Staff!$L48,R52+Staff!$J48),0)),IF(Staff!$K48="Quarterly",IF(S$4=Staff!$I48,MIN(Staff!$J48,Staff!$L48),IF(S$4&gt;Staff!$I48,IFERROR(MIN(Staff!$L48,IF(ISNUMBER(P52),P52,0)+Staff!$J48),Staff!$J48),0)),IF(Staff!$K48="Annually",IF(S$4=Staff!$I48,MIN(Staff!$J48,Staff!$L48),IF(S$4&gt;Staff!$I48,IFERROR(MIN(Staff!$L48,G52+Staff!$J48),MIN(Staff!$J48,Staff!$L48)),0))))))</f>
        <v>0</v>
      </c>
      <c r="T52" s="567">
        <f>IF(Staff!$K48="Never",IF(T$4&gt;=Staff!$I48,MIN(Staff!$J48,Staff!$L48),0),IF(Staff!$K48="Monthly",IF(T$4=Staff!$I48,MIN(Staff!$J48,Staff!$L48),IF(T$4&gt;Staff!$I48,MIN(Staff!$L48,S52+Staff!$J48),0)),IF(Staff!$K48="Quarterly",IF(T$4=Staff!$I48,MIN(Staff!$J48,Staff!$L48),IF(T$4&gt;Staff!$I48,IFERROR(MIN(Staff!$L48,IF(ISNUMBER(Q52),Q52,0)+Staff!$J48),Staff!$J48),0)),IF(Staff!$K48="Annually",IF(T$4=Staff!$I48,MIN(Staff!$J48,Staff!$L48),IF(T$4&gt;Staff!$I48,IFERROR(MIN(Staff!$L48,H52+Staff!$J48),MIN(Staff!$J48,Staff!$L48)),0))))))</f>
        <v>0</v>
      </c>
      <c r="U52" s="567">
        <f>IF(Staff!$K48="Never",IF(U$4&gt;=Staff!$I48,MIN(Staff!$J48,Staff!$L48),0),IF(Staff!$K48="Monthly",IF(U$4=Staff!$I48,MIN(Staff!$J48,Staff!$L48),IF(U$4&gt;Staff!$I48,MIN(Staff!$L48,T52+Staff!$J48),0)),IF(Staff!$K48="Quarterly",IF(U$4=Staff!$I48,MIN(Staff!$J48,Staff!$L48),IF(U$4&gt;Staff!$I48,IFERROR(MIN(Staff!$L48,IF(ISNUMBER(R52),R52,0)+Staff!$J48),Staff!$J48),0)),IF(Staff!$K48="Annually",IF(U$4=Staff!$I48,MIN(Staff!$J48,Staff!$L48),IF(U$4&gt;Staff!$I48,IFERROR(MIN(Staff!$L48,I52+Staff!$J48),MIN(Staff!$J48,Staff!$L48)),0))))))</f>
        <v>0</v>
      </c>
      <c r="V52" s="567">
        <f>IF(Staff!$K48="Never",IF(V$4&gt;=Staff!$I48,MIN(Staff!$J48,Staff!$L48),0),IF(Staff!$K48="Monthly",IF(V$4=Staff!$I48,MIN(Staff!$J48,Staff!$L48),IF(V$4&gt;Staff!$I48,MIN(Staff!$L48,U52+Staff!$J48),0)),IF(Staff!$K48="Quarterly",IF(V$4=Staff!$I48,MIN(Staff!$J48,Staff!$L48),IF(V$4&gt;Staff!$I48,IFERROR(MIN(Staff!$L48,IF(ISNUMBER(S52),S52,0)+Staff!$J48),Staff!$J48),0)),IF(Staff!$K48="Annually",IF(V$4=Staff!$I48,MIN(Staff!$J48,Staff!$L48),IF(V$4&gt;Staff!$I48,IFERROR(MIN(Staff!$L48,J52+Staff!$J48),MIN(Staff!$J48,Staff!$L48)),0))))))</f>
        <v>0</v>
      </c>
      <c r="W52" s="567">
        <f>IF(Staff!$K48="Never",IF(W$4&gt;=Staff!$I48,MIN(Staff!$J48,Staff!$L48),0),IF(Staff!$K48="Monthly",IF(W$4=Staff!$I48,MIN(Staff!$J48,Staff!$L48),IF(W$4&gt;Staff!$I48,MIN(Staff!$L48,V52+Staff!$J48),0)),IF(Staff!$K48="Quarterly",IF(W$4=Staff!$I48,MIN(Staff!$J48,Staff!$L48),IF(W$4&gt;Staff!$I48,IFERROR(MIN(Staff!$L48,IF(ISNUMBER(T52),T52,0)+Staff!$J48),Staff!$J48),0)),IF(Staff!$K48="Annually",IF(W$4=Staff!$I48,MIN(Staff!$J48,Staff!$L48),IF(W$4&gt;Staff!$I48,IFERROR(MIN(Staff!$L48,K52+Staff!$J48),MIN(Staff!$J48,Staff!$L48)),0))))))</f>
        <v>0</v>
      </c>
      <c r="X52" s="567">
        <f>IF(Staff!$K48="Never",IF(X$4&gt;=Staff!$I48,MIN(Staff!$J48,Staff!$L48),0),IF(Staff!$K48="Monthly",IF(X$4=Staff!$I48,MIN(Staff!$J48,Staff!$L48),IF(X$4&gt;Staff!$I48,MIN(Staff!$L48,W52+Staff!$J48),0)),IF(Staff!$K48="Quarterly",IF(X$4=Staff!$I48,MIN(Staff!$J48,Staff!$L48),IF(X$4&gt;Staff!$I48,IFERROR(MIN(Staff!$L48,IF(ISNUMBER(U52),U52,0)+Staff!$J48),Staff!$J48),0)),IF(Staff!$K48="Annually",IF(X$4=Staff!$I48,MIN(Staff!$J48,Staff!$L48),IF(X$4&gt;Staff!$I48,IFERROR(MIN(Staff!$L48,L52+Staff!$J48),MIN(Staff!$J48,Staff!$L48)),0))))))</f>
        <v>0</v>
      </c>
      <c r="Y52" s="567">
        <f>IF(Staff!$K48="Never",IF(Y$4&gt;=Staff!$I48,MIN(Staff!$J48,Staff!$L48),0),IF(Staff!$K48="Monthly",IF(Y$4=Staff!$I48,MIN(Staff!$J48,Staff!$L48),IF(Y$4&gt;Staff!$I48,MIN(Staff!$L48,X52+Staff!$J48),0)),IF(Staff!$K48="Quarterly",IF(Y$4=Staff!$I48,MIN(Staff!$J48,Staff!$L48),IF(Y$4&gt;Staff!$I48,IFERROR(MIN(Staff!$L48,IF(ISNUMBER(V52),V52,0)+Staff!$J48),Staff!$J48),0)),IF(Staff!$K48="Annually",IF(Y$4=Staff!$I48,MIN(Staff!$J48,Staff!$L48),IF(Y$4&gt;Staff!$I48,IFERROR(MIN(Staff!$L48,M52+Staff!$J48),MIN(Staff!$J48,Staff!$L48)),0))))))</f>
        <v>0</v>
      </c>
      <c r="Z52" s="567">
        <f>IF(Staff!$K48="Never",IF(Z$4&gt;=Staff!$I48,MIN(Staff!$J48,Staff!$L48),0),IF(Staff!$K48="Monthly",IF(Z$4=Staff!$I48,MIN(Staff!$J48,Staff!$L48),IF(Z$4&gt;Staff!$I48,MIN(Staff!$L48,Y52+Staff!$J48),0)),IF(Staff!$K48="Quarterly",IF(Z$4=Staff!$I48,MIN(Staff!$J48,Staff!$L48),IF(Z$4&gt;Staff!$I48,IFERROR(MIN(Staff!$L48,IF(ISNUMBER(W52),W52,0)+Staff!$J48),Staff!$J48),0)),IF(Staff!$K48="Annually",IF(Z$4=Staff!$I48,MIN(Staff!$J48,Staff!$L48),IF(Z$4&gt;Staff!$I48,IFERROR(MIN(Staff!$L48,N52+Staff!$J48),MIN(Staff!$J48,Staff!$L48)),0))))))</f>
        <v>0</v>
      </c>
      <c r="AA52" s="567">
        <f>IF(Staff!$K48="Never",IF(AA$4&gt;=Staff!$I48,MIN(Staff!$J48,Staff!$L48),0),IF(Staff!$K48="Monthly",IF(AA$4=Staff!$I48,MIN(Staff!$J48,Staff!$L48),IF(AA$4&gt;Staff!$I48,MIN(Staff!$L48,Z52+Staff!$J48),0)),IF(Staff!$K48="Quarterly",IF(AA$4=Staff!$I48,MIN(Staff!$J48,Staff!$L48),IF(AA$4&gt;Staff!$I48,IFERROR(MIN(Staff!$L48,IF(ISNUMBER(X52),X52,0)+Staff!$J48),Staff!$J48),0)),IF(Staff!$K48="Annually",IF(AA$4=Staff!$I48,MIN(Staff!$J48,Staff!$L48),IF(AA$4&gt;Staff!$I48,IFERROR(MIN(Staff!$L48,O52+Staff!$J48),MIN(Staff!$J48,Staff!$L48)),0))))))</f>
        <v>0</v>
      </c>
      <c r="AB52" s="567">
        <f>IF(Staff!$K48="Never",IF(AB$4&gt;=Staff!$I48,MIN(Staff!$J48,Staff!$L48),0),IF(Staff!$K48="Monthly",IF(AB$4=Staff!$I48,MIN(Staff!$J48,Staff!$L48),IF(AB$4&gt;Staff!$I48,MIN(Staff!$L48,AA52+Staff!$J48),0)),IF(Staff!$K48="Quarterly",IF(AB$4=Staff!$I48,MIN(Staff!$J48,Staff!$L48),IF(AB$4&gt;Staff!$I48,IFERROR(MIN(Staff!$L48,IF(ISNUMBER(Y52),Y52,0)+Staff!$J48),Staff!$J48),0)),IF(Staff!$K48="Annually",IF(AB$4=Staff!$I48,MIN(Staff!$J48,Staff!$L48),IF(AB$4&gt;Staff!$I48,IFERROR(MIN(Staff!$L48,P52+Staff!$J48),MIN(Staff!$J48,Staff!$L48)),0))))))</f>
        <v>0</v>
      </c>
      <c r="AC52" s="567">
        <f>IF(Staff!$K48="Never",IF(AC$4&gt;=Staff!$I48,MIN(Staff!$J48,Staff!$L48),0),IF(Staff!$K48="Monthly",IF(AC$4=Staff!$I48,MIN(Staff!$J48,Staff!$L48),IF(AC$4&gt;Staff!$I48,MIN(Staff!$L48,AB52+Staff!$J48),0)),IF(Staff!$K48="Quarterly",IF(AC$4=Staff!$I48,MIN(Staff!$J48,Staff!$L48),IF(AC$4&gt;Staff!$I48,IFERROR(MIN(Staff!$L48,IF(ISNUMBER(Z52),Z52,0)+Staff!$J48),Staff!$J48),0)),IF(Staff!$K48="Annually",IF(AC$4=Staff!$I48,MIN(Staff!$J48,Staff!$L48),IF(AC$4&gt;Staff!$I48,IFERROR(MIN(Staff!$L48,Q52+Staff!$J48),MIN(Staff!$J48,Staff!$L48)),0))))))</f>
        <v>0</v>
      </c>
      <c r="AD52" s="567">
        <f>IF(Staff!$K48="Never",IF(AD$4&gt;=Staff!$I48,MIN(Staff!$J48,Staff!$L48),0),IF(Staff!$K48="Monthly",IF(AD$4=Staff!$I48,MIN(Staff!$J48,Staff!$L48),IF(AD$4&gt;Staff!$I48,MIN(Staff!$L48,AC52+Staff!$J48),0)),IF(Staff!$K48="Quarterly",IF(AD$4=Staff!$I48,MIN(Staff!$J48,Staff!$L48),IF(AD$4&gt;Staff!$I48,IFERROR(MIN(Staff!$L48,IF(ISNUMBER(AA52),AA52,0)+Staff!$J48),Staff!$J48),0)),IF(Staff!$K48="Annually",IF(AD$4=Staff!$I48,MIN(Staff!$J48,Staff!$L48),IF(AD$4&gt;Staff!$I48,IFERROR(MIN(Staff!$L48,R52+Staff!$J48),MIN(Staff!$J48,Staff!$L48)),0))))))</f>
        <v>0</v>
      </c>
      <c r="AE52" s="567">
        <f>IF(Staff!$K48="Never",IF(AE$4&gt;=Staff!$I48,MIN(Staff!$J48,Staff!$L48),0),IF(Staff!$K48="Monthly",IF(AE$4=Staff!$I48,MIN(Staff!$J48,Staff!$L48),IF(AE$4&gt;Staff!$I48,MIN(Staff!$L48,AD52+Staff!$J48),0)),IF(Staff!$K48="Quarterly",IF(AE$4=Staff!$I48,MIN(Staff!$J48,Staff!$L48),IF(AE$4&gt;Staff!$I48,IFERROR(MIN(Staff!$L48,IF(ISNUMBER(AB52),AB52,0)+Staff!$J48),Staff!$J48),0)),IF(Staff!$K48="Annually",IF(AE$4=Staff!$I48,MIN(Staff!$J48,Staff!$L48),IF(AE$4&gt;Staff!$I48,IFERROR(MIN(Staff!$L48,S52+Staff!$J48),MIN(Staff!$J48,Staff!$L48)),0))))))</f>
        <v>0</v>
      </c>
      <c r="AF52" s="567">
        <f>IF(Staff!$K48="Never",IF(AF$4&gt;=Staff!$I48,MIN(Staff!$J48,Staff!$L48),0),IF(Staff!$K48="Monthly",IF(AF$4=Staff!$I48,MIN(Staff!$J48,Staff!$L48),IF(AF$4&gt;Staff!$I48,MIN(Staff!$L48,AE52+Staff!$J48),0)),IF(Staff!$K48="Quarterly",IF(AF$4=Staff!$I48,MIN(Staff!$J48,Staff!$L48),IF(AF$4&gt;Staff!$I48,IFERROR(MIN(Staff!$L48,IF(ISNUMBER(AC52),AC52,0)+Staff!$J48),Staff!$J48),0)),IF(Staff!$K48="Annually",IF(AF$4=Staff!$I48,MIN(Staff!$J48,Staff!$L48),IF(AF$4&gt;Staff!$I48,IFERROR(MIN(Staff!$L48,T52+Staff!$J48),MIN(Staff!$J48,Staff!$L48)),0))))))</f>
        <v>0</v>
      </c>
      <c r="AG52" s="567">
        <f>IF(Staff!$K48="Never",IF(AG$4&gt;=Staff!$I48,MIN(Staff!$J48,Staff!$L48),0),IF(Staff!$K48="Monthly",IF(AG$4=Staff!$I48,MIN(Staff!$J48,Staff!$L48),IF(AG$4&gt;Staff!$I48,MIN(Staff!$L48,AF52+Staff!$J48),0)),IF(Staff!$K48="Quarterly",IF(AG$4=Staff!$I48,MIN(Staff!$J48,Staff!$L48),IF(AG$4&gt;Staff!$I48,IFERROR(MIN(Staff!$L48,IF(ISNUMBER(AD52),AD52,0)+Staff!$J48),Staff!$J48),0)),IF(Staff!$K48="Annually",IF(AG$4=Staff!$I48,MIN(Staff!$J48,Staff!$L48),IF(AG$4&gt;Staff!$I48,IFERROR(MIN(Staff!$L48,U52+Staff!$J48),MIN(Staff!$J48,Staff!$L48)),0))))))</f>
        <v>0</v>
      </c>
      <c r="AH52" s="567">
        <f>IF(Staff!$K48="Never",IF(AH$4&gt;=Staff!$I48,MIN(Staff!$J48,Staff!$L48),0),IF(Staff!$K48="Monthly",IF(AH$4=Staff!$I48,MIN(Staff!$J48,Staff!$L48),IF(AH$4&gt;Staff!$I48,MIN(Staff!$L48,AG52+Staff!$J48),0)),IF(Staff!$K48="Quarterly",IF(AH$4=Staff!$I48,MIN(Staff!$J48,Staff!$L48),IF(AH$4&gt;Staff!$I48,IFERROR(MIN(Staff!$L48,IF(ISNUMBER(AE52),AE52,0)+Staff!$J48),Staff!$J48),0)),IF(Staff!$K48="Annually",IF(AH$4=Staff!$I48,MIN(Staff!$J48,Staff!$L48),IF(AH$4&gt;Staff!$I48,IFERROR(MIN(Staff!$L48,V52+Staff!$J48),MIN(Staff!$J48,Staff!$L48)),0))))))</f>
        <v>0</v>
      </c>
      <c r="AI52" s="567">
        <f>IF(Staff!$K48="Never",IF(AI$4&gt;=Staff!$I48,MIN(Staff!$J48,Staff!$L48),0),IF(Staff!$K48="Monthly",IF(AI$4=Staff!$I48,MIN(Staff!$J48,Staff!$L48),IF(AI$4&gt;Staff!$I48,MIN(Staff!$L48,AH52+Staff!$J48),0)),IF(Staff!$K48="Quarterly",IF(AI$4=Staff!$I48,MIN(Staff!$J48,Staff!$L48),IF(AI$4&gt;Staff!$I48,IFERROR(MIN(Staff!$L48,IF(ISNUMBER(AF52),AF52,0)+Staff!$J48),Staff!$J48),0)),IF(Staff!$K48="Annually",IF(AI$4=Staff!$I48,MIN(Staff!$J48,Staff!$L48),IF(AI$4&gt;Staff!$I48,IFERROR(MIN(Staff!$L48,W52+Staff!$J48),MIN(Staff!$J48,Staff!$L48)),0))))))</f>
        <v>0</v>
      </c>
      <c r="AJ52" s="567">
        <f>IF(Staff!$K48="Never",IF(AJ$4&gt;=Staff!$I48,MIN(Staff!$J48,Staff!$L48),0),IF(Staff!$K48="Monthly",IF(AJ$4=Staff!$I48,MIN(Staff!$J48,Staff!$L48),IF(AJ$4&gt;Staff!$I48,MIN(Staff!$L48,AI52+Staff!$J48),0)),IF(Staff!$K48="Quarterly",IF(AJ$4=Staff!$I48,MIN(Staff!$J48,Staff!$L48),IF(AJ$4&gt;Staff!$I48,IFERROR(MIN(Staff!$L48,IF(ISNUMBER(AG52),AG52,0)+Staff!$J48),Staff!$J48),0)),IF(Staff!$K48="Annually",IF(AJ$4=Staff!$I48,MIN(Staff!$J48,Staff!$L48),IF(AJ$4&gt;Staff!$I48,IFERROR(MIN(Staff!$L48,X52+Staff!$J48),MIN(Staff!$J48,Staff!$L48)),0))))))</f>
        <v>0</v>
      </c>
      <c r="AK52" s="567">
        <f>IF(Staff!$K48="Never",IF(AK$4&gt;=Staff!$I48,MIN(Staff!$J48,Staff!$L48),0),IF(Staff!$K48="Monthly",IF(AK$4=Staff!$I48,MIN(Staff!$J48,Staff!$L48),IF(AK$4&gt;Staff!$I48,MIN(Staff!$L48,AJ52+Staff!$J48),0)),IF(Staff!$K48="Quarterly",IF(AK$4=Staff!$I48,MIN(Staff!$J48,Staff!$L48),IF(AK$4&gt;Staff!$I48,IFERROR(MIN(Staff!$L48,IF(ISNUMBER(AH52),AH52,0)+Staff!$J48),Staff!$J48),0)),IF(Staff!$K48="Annually",IF(AK$4=Staff!$I48,MIN(Staff!$J48,Staff!$L48),IF(AK$4&gt;Staff!$I48,IFERROR(MIN(Staff!$L48,Y52+Staff!$J48),MIN(Staff!$J48,Staff!$L48)),0))))))</f>
        <v>0</v>
      </c>
      <c r="AL52" s="567">
        <f>IF(Staff!$K48="Never",IF(AL$4&gt;=Staff!$I48,MIN(Staff!$J48,Staff!$L48),0),IF(Staff!$K48="Monthly",IF(AL$4=Staff!$I48,MIN(Staff!$J48,Staff!$L48),IF(AL$4&gt;Staff!$I48,MIN(Staff!$L48,AK52+Staff!$J48),0)),IF(Staff!$K48="Quarterly",IF(AL$4=Staff!$I48,MIN(Staff!$J48,Staff!$L48),IF(AL$4&gt;Staff!$I48,IFERROR(MIN(Staff!$L48,IF(ISNUMBER(AI52),AI52,0)+Staff!$J48),Staff!$J48),0)),IF(Staff!$K48="Annually",IF(AL$4=Staff!$I48,MIN(Staff!$J48,Staff!$L48),IF(AL$4&gt;Staff!$I48,IFERROR(MIN(Staff!$L48,Z52+Staff!$J48),MIN(Staff!$J48,Staff!$L48)),0))))))</f>
        <v>0</v>
      </c>
      <c r="AM52" s="567">
        <f>IF(Staff!$K48="Never",IF(AM$4&gt;=Staff!$I48,MIN(Staff!$J48,Staff!$L48),0),IF(Staff!$K48="Monthly",IF(AM$4=Staff!$I48,MIN(Staff!$J48,Staff!$L48),IF(AM$4&gt;Staff!$I48,MIN(Staff!$L48,AL52+Staff!$J48),0)),IF(Staff!$K48="Quarterly",IF(AM$4=Staff!$I48,MIN(Staff!$J48,Staff!$L48),IF(AM$4&gt;Staff!$I48,IFERROR(MIN(Staff!$L48,IF(ISNUMBER(AJ52),AJ52,0)+Staff!$J48),Staff!$J48),0)),IF(Staff!$K48="Annually",IF(AM$4=Staff!$I48,MIN(Staff!$J48,Staff!$L48),IF(AM$4&gt;Staff!$I48,IFERROR(MIN(Staff!$L48,AA52+Staff!$J48),MIN(Staff!$J48,Staff!$L48)),0))))))</f>
        <v>0</v>
      </c>
      <c r="AN52" s="567">
        <f>IF(Staff!$K48="Never",IF(AN$4&gt;=Staff!$I48,MIN(Staff!$J48,Staff!$L48),0),IF(Staff!$K48="Monthly",IF(AN$4=Staff!$I48,MIN(Staff!$J48,Staff!$L48),IF(AN$4&gt;Staff!$I48,MIN(Staff!$L48,AM52+Staff!$J48),0)),IF(Staff!$K48="Quarterly",IF(AN$4=Staff!$I48,MIN(Staff!$J48,Staff!$L48),IF(AN$4&gt;Staff!$I48,IFERROR(MIN(Staff!$L48,IF(ISNUMBER(AK52),AK52,0)+Staff!$J48),Staff!$J48),0)),IF(Staff!$K48="Annually",IF(AN$4=Staff!$I48,MIN(Staff!$J48,Staff!$L48),IF(AN$4&gt;Staff!$I48,IFERROR(MIN(Staff!$L48,AB52+Staff!$J48),MIN(Staff!$J48,Staff!$L48)),0))))))</f>
        <v>0</v>
      </c>
      <c r="AO52" s="567">
        <f>IF(Staff!$K48="Never",IF(AO$4&gt;=Staff!$I48,MIN(Staff!$J48,Staff!$L48),0),IF(Staff!$K48="Monthly",IF(AO$4=Staff!$I48,MIN(Staff!$J48,Staff!$L48),IF(AO$4&gt;Staff!$I48,MIN(Staff!$L48,AN52+Staff!$J48),0)),IF(Staff!$K48="Quarterly",IF(AO$4=Staff!$I48,MIN(Staff!$J48,Staff!$L48),IF(AO$4&gt;Staff!$I48,IFERROR(MIN(Staff!$L48,IF(ISNUMBER(AL52),AL52,0)+Staff!$J48),Staff!$J48),0)),IF(Staff!$K48="Annually",IF(AO$4=Staff!$I48,MIN(Staff!$J48,Staff!$L48),IF(AO$4&gt;Staff!$I48,IFERROR(MIN(Staff!$L48,AC52+Staff!$J48),MIN(Staff!$J48,Staff!$L48)),0))))))</f>
        <v>0</v>
      </c>
      <c r="AP52" s="567">
        <f>IF(Staff!$K48="Never",IF(AP$4&gt;=Staff!$I48,MIN(Staff!$J48,Staff!$L48),0),IF(Staff!$K48="Monthly",IF(AP$4=Staff!$I48,MIN(Staff!$J48,Staff!$L48),IF(AP$4&gt;Staff!$I48,MIN(Staff!$L48,AO52+Staff!$J48),0)),IF(Staff!$K48="Quarterly",IF(AP$4=Staff!$I48,MIN(Staff!$J48,Staff!$L48),IF(AP$4&gt;Staff!$I48,IFERROR(MIN(Staff!$L48,IF(ISNUMBER(AM52),AM52,0)+Staff!$J48),Staff!$J48),0)),IF(Staff!$K48="Annually",IF(AP$4=Staff!$I48,MIN(Staff!$J48,Staff!$L48),IF(AP$4&gt;Staff!$I48,IFERROR(MIN(Staff!$L48,AD52+Staff!$J48),MIN(Staff!$J48,Staff!$L48)),0))))))</f>
        <v>0</v>
      </c>
      <c r="AQ52" s="567">
        <f>IF(Staff!$K48="Never",IF(AQ$4&gt;=Staff!$I48,MIN(Staff!$J48,Staff!$L48),0),IF(Staff!$K48="Monthly",IF(AQ$4=Staff!$I48,MIN(Staff!$J48,Staff!$L48),IF(AQ$4&gt;Staff!$I48,MIN(Staff!$L48,AP52+Staff!$J48),0)),IF(Staff!$K48="Quarterly",IF(AQ$4=Staff!$I48,MIN(Staff!$J48,Staff!$L48),IF(AQ$4&gt;Staff!$I48,IFERROR(MIN(Staff!$L48,IF(ISNUMBER(AN52),AN52,0)+Staff!$J48),Staff!$J48),0)),IF(Staff!$K48="Annually",IF(AQ$4=Staff!$I48,MIN(Staff!$J48,Staff!$L48),IF(AQ$4&gt;Staff!$I48,IFERROR(MIN(Staff!$L48,AE52+Staff!$J48),MIN(Staff!$J48,Staff!$L48)),0))))))</f>
        <v>0</v>
      </c>
      <c r="AR52" s="567">
        <f>IF(Staff!$K48="Never",IF(AR$4&gt;=Staff!$I48,MIN(Staff!$J48,Staff!$L48),0),IF(Staff!$K48="Monthly",IF(AR$4=Staff!$I48,MIN(Staff!$J48,Staff!$L48),IF(AR$4&gt;Staff!$I48,MIN(Staff!$L48,AQ52+Staff!$J48),0)),IF(Staff!$K48="Quarterly",IF(AR$4=Staff!$I48,MIN(Staff!$J48,Staff!$L48),IF(AR$4&gt;Staff!$I48,IFERROR(MIN(Staff!$L48,IF(ISNUMBER(AO52),AO52,0)+Staff!$J48),Staff!$J48),0)),IF(Staff!$K48="Annually",IF(AR$4=Staff!$I48,MIN(Staff!$J48,Staff!$L48),IF(AR$4&gt;Staff!$I48,IFERROR(MIN(Staff!$L48,AF52+Staff!$J48),MIN(Staff!$J48,Staff!$L48)),0))))))</f>
        <v>0</v>
      </c>
      <c r="AS52" s="567">
        <f>IF(Staff!$K48="Never",IF(AS$4&gt;=Staff!$I48,MIN(Staff!$J48,Staff!$L48),0),IF(Staff!$K48="Monthly",IF(AS$4=Staff!$I48,MIN(Staff!$J48,Staff!$L48),IF(AS$4&gt;Staff!$I48,MIN(Staff!$L48,AR52+Staff!$J48),0)),IF(Staff!$K48="Quarterly",IF(AS$4=Staff!$I48,MIN(Staff!$J48,Staff!$L48),IF(AS$4&gt;Staff!$I48,IFERROR(MIN(Staff!$L48,IF(ISNUMBER(AP52),AP52,0)+Staff!$J48),Staff!$J48),0)),IF(Staff!$K48="Annually",IF(AS$4=Staff!$I48,MIN(Staff!$J48,Staff!$L48),IF(AS$4&gt;Staff!$I48,IFERROR(MIN(Staff!$L48,AG52+Staff!$J48),MIN(Staff!$J48,Staff!$L48)),0))))))</f>
        <v>0</v>
      </c>
      <c r="AT52" s="567">
        <f>IF(Staff!$K48="Never",IF(AT$4&gt;=Staff!$I48,MIN(Staff!$J48,Staff!$L48),0),IF(Staff!$K48="Monthly",IF(AT$4=Staff!$I48,MIN(Staff!$J48,Staff!$L48),IF(AT$4&gt;Staff!$I48,MIN(Staff!$L48,AS52+Staff!$J48),0)),IF(Staff!$K48="Quarterly",IF(AT$4=Staff!$I48,MIN(Staff!$J48,Staff!$L48),IF(AT$4&gt;Staff!$I48,IFERROR(MIN(Staff!$L48,IF(ISNUMBER(AQ52),AQ52,0)+Staff!$J48),Staff!$J48),0)),IF(Staff!$K48="Annually",IF(AT$4=Staff!$I48,MIN(Staff!$J48,Staff!$L48),IF(AT$4&gt;Staff!$I48,IFERROR(MIN(Staff!$L48,AH52+Staff!$J48),MIN(Staff!$J48,Staff!$L48)),0))))))</f>
        <v>0</v>
      </c>
      <c r="AU52" s="567">
        <f>IF(Staff!$K48="Never",IF(AU$4&gt;=Staff!$I48,MIN(Staff!$J48,Staff!$L48),0),IF(Staff!$K48="Monthly",IF(AU$4=Staff!$I48,MIN(Staff!$J48,Staff!$L48),IF(AU$4&gt;Staff!$I48,MIN(Staff!$L48,AT52+Staff!$J48),0)),IF(Staff!$K48="Quarterly",IF(AU$4=Staff!$I48,MIN(Staff!$J48,Staff!$L48),IF(AU$4&gt;Staff!$I48,IFERROR(MIN(Staff!$L48,IF(ISNUMBER(AR52),AR52,0)+Staff!$J48),Staff!$J48),0)),IF(Staff!$K48="Annually",IF(AU$4=Staff!$I48,MIN(Staff!$J48,Staff!$L48),IF(AU$4&gt;Staff!$I48,IFERROR(MIN(Staff!$L48,AI52+Staff!$J48),MIN(Staff!$J48,Staff!$L48)),0))))))</f>
        <v>0</v>
      </c>
      <c r="AV52" s="567">
        <f>IF(Staff!$K48="Never",IF(AV$4&gt;=Staff!$I48,MIN(Staff!$J48,Staff!$L48),0),IF(Staff!$K48="Monthly",IF(AV$4=Staff!$I48,MIN(Staff!$J48,Staff!$L48),IF(AV$4&gt;Staff!$I48,MIN(Staff!$L48,AU52+Staff!$J48),0)),IF(Staff!$K48="Quarterly",IF(AV$4=Staff!$I48,MIN(Staff!$J48,Staff!$L48),IF(AV$4&gt;Staff!$I48,IFERROR(MIN(Staff!$L48,IF(ISNUMBER(AS52),AS52,0)+Staff!$J48),Staff!$J48),0)),IF(Staff!$K48="Annually",IF(AV$4=Staff!$I48,MIN(Staff!$J48,Staff!$L48),IF(AV$4&gt;Staff!$I48,IFERROR(MIN(Staff!$L48,AJ52+Staff!$J48),MIN(Staff!$J48,Staff!$L48)),0))))))</f>
        <v>0</v>
      </c>
      <c r="AW52" s="567">
        <f>IF(Staff!$K48="Never",IF(AW$4&gt;=Staff!$I48,MIN(Staff!$J48,Staff!$L48),0),IF(Staff!$K48="Monthly",IF(AW$4=Staff!$I48,MIN(Staff!$J48,Staff!$L48),IF(AW$4&gt;Staff!$I48,MIN(Staff!$L48,AV52+Staff!$J48),0)),IF(Staff!$K48="Quarterly",IF(AW$4=Staff!$I48,MIN(Staff!$J48,Staff!$L48),IF(AW$4&gt;Staff!$I48,IFERROR(MIN(Staff!$L48,IF(ISNUMBER(AT52),AT52,0)+Staff!$J48),Staff!$J48),0)),IF(Staff!$K48="Annually",IF(AW$4=Staff!$I48,MIN(Staff!$J48,Staff!$L48),IF(AW$4&gt;Staff!$I48,IFERROR(MIN(Staff!$L48,AK52+Staff!$J48),MIN(Staff!$J48,Staff!$L48)),0))))))</f>
        <v>0</v>
      </c>
      <c r="AX52" s="567">
        <f>IF(Staff!$K48="Never",IF(AX$4&gt;=Staff!$I48,MIN(Staff!$J48,Staff!$L48),0),IF(Staff!$K48="Monthly",IF(AX$4=Staff!$I48,MIN(Staff!$J48,Staff!$L48),IF(AX$4&gt;Staff!$I48,MIN(Staff!$L48,AW52+Staff!$J48),0)),IF(Staff!$K48="Quarterly",IF(AX$4=Staff!$I48,MIN(Staff!$J48,Staff!$L48),IF(AX$4&gt;Staff!$I48,IFERROR(MIN(Staff!$L48,IF(ISNUMBER(AU52),AU52,0)+Staff!$J48),Staff!$J48),0)),IF(Staff!$K48="Annually",IF(AX$4=Staff!$I48,MIN(Staff!$J48,Staff!$L48),IF(AX$4&gt;Staff!$I48,IFERROR(MIN(Staff!$L48,AL52+Staff!$J48),MIN(Staff!$J48,Staff!$L48)),0))))))</f>
        <v>0</v>
      </c>
      <c r="AY52" s="567">
        <f>IF(Staff!$K48="Never",IF(AY$4&gt;=Staff!$I48,MIN(Staff!$J48,Staff!$L48),0),IF(Staff!$K48="Monthly",IF(AY$4=Staff!$I48,MIN(Staff!$J48,Staff!$L48),IF(AY$4&gt;Staff!$I48,MIN(Staff!$L48,AX52+Staff!$J48),0)),IF(Staff!$K48="Quarterly",IF(AY$4=Staff!$I48,MIN(Staff!$J48,Staff!$L48),IF(AY$4&gt;Staff!$I48,IFERROR(MIN(Staff!$L48,IF(ISNUMBER(AV52),AV52,0)+Staff!$J48),Staff!$J48),0)),IF(Staff!$K48="Annually",IF(AY$4=Staff!$I48,MIN(Staff!$J48,Staff!$L48),IF(AY$4&gt;Staff!$I48,IFERROR(MIN(Staff!$L48,AM52+Staff!$J48),MIN(Staff!$J48,Staff!$L48)),0))))))</f>
        <v>0</v>
      </c>
      <c r="AZ52" s="567">
        <f>IF(Staff!$K48="Never",IF(AZ$4&gt;=Staff!$I48,MIN(Staff!$J48,Staff!$L48),0),IF(Staff!$K48="Monthly",IF(AZ$4=Staff!$I48,MIN(Staff!$J48,Staff!$L48),IF(AZ$4&gt;Staff!$I48,MIN(Staff!$L48,AY52+Staff!$J48),0)),IF(Staff!$K48="Quarterly",IF(AZ$4=Staff!$I48,MIN(Staff!$J48,Staff!$L48),IF(AZ$4&gt;Staff!$I48,IFERROR(MIN(Staff!$L48,IF(ISNUMBER(AW52),AW52,0)+Staff!$J48),Staff!$J48),0)),IF(Staff!$K48="Annually",IF(AZ$4=Staff!$I48,MIN(Staff!$J48,Staff!$L48),IF(AZ$4&gt;Staff!$I48,IFERROR(MIN(Staff!$L48,AN52+Staff!$J48),MIN(Staff!$J48,Staff!$L48)),0))))))</f>
        <v>0</v>
      </c>
      <c r="BA52" s="567">
        <f>IF(Staff!$K48="Never",IF(BA$4&gt;=Staff!$I48,MIN(Staff!$J48,Staff!$L48),0),IF(Staff!$K48="Monthly",IF(BA$4=Staff!$I48,MIN(Staff!$J48,Staff!$L48),IF(BA$4&gt;Staff!$I48,MIN(Staff!$L48,AZ52+Staff!$J48),0)),IF(Staff!$K48="Quarterly",IF(BA$4=Staff!$I48,MIN(Staff!$J48,Staff!$L48),IF(BA$4&gt;Staff!$I48,IFERROR(MIN(Staff!$L48,IF(ISNUMBER(AX52),AX52,0)+Staff!$J48),Staff!$J48),0)),IF(Staff!$K48="Annually",IF(BA$4=Staff!$I48,MIN(Staff!$J48,Staff!$L48),IF(BA$4&gt;Staff!$I48,IFERROR(MIN(Staff!$L48,AO52+Staff!$J48),MIN(Staff!$J48,Staff!$L48)),0))))))</f>
        <v>0</v>
      </c>
      <c r="BB52" s="567">
        <f>IF(Staff!$K48="Never",IF(BB$4&gt;=Staff!$I48,MIN(Staff!$J48,Staff!$L48),0),IF(Staff!$K48="Monthly",IF(BB$4=Staff!$I48,MIN(Staff!$J48,Staff!$L48),IF(BB$4&gt;Staff!$I48,MIN(Staff!$L48,BA52+Staff!$J48),0)),IF(Staff!$K48="Quarterly",IF(BB$4=Staff!$I48,MIN(Staff!$J48,Staff!$L48),IF(BB$4&gt;Staff!$I48,IFERROR(MIN(Staff!$L48,IF(ISNUMBER(AY52),AY52,0)+Staff!$J48),Staff!$J48),0)),IF(Staff!$K48="Annually",IF(BB$4=Staff!$I48,MIN(Staff!$J48,Staff!$L48),IF(BB$4&gt;Staff!$I48,IFERROR(MIN(Staff!$L48,AP52+Staff!$J48),MIN(Staff!$J48,Staff!$L48)),0))))))</f>
        <v>0</v>
      </c>
      <c r="BC52" s="567">
        <f>IF(Staff!$K48="Never",IF(BC$4&gt;=Staff!$I48,MIN(Staff!$J48,Staff!$L48),0),IF(Staff!$K48="Monthly",IF(BC$4=Staff!$I48,MIN(Staff!$J48,Staff!$L48),IF(BC$4&gt;Staff!$I48,MIN(Staff!$L48,BB52+Staff!$J48),0)),IF(Staff!$K48="Quarterly",IF(BC$4=Staff!$I48,MIN(Staff!$J48,Staff!$L48),IF(BC$4&gt;Staff!$I48,IFERROR(MIN(Staff!$L48,IF(ISNUMBER(AZ52),AZ52,0)+Staff!$J48),Staff!$J48),0)),IF(Staff!$K48="Annually",IF(BC$4=Staff!$I48,MIN(Staff!$J48,Staff!$L48),IF(BC$4&gt;Staff!$I48,IFERROR(MIN(Staff!$L48,AQ52+Staff!$J48),MIN(Staff!$J48,Staff!$L48)),0))))))</f>
        <v>0</v>
      </c>
      <c r="BD52" s="567">
        <f>IF(Staff!$K48="Never",IF(BD$4&gt;=Staff!$I48,MIN(Staff!$J48,Staff!$L48),0),IF(Staff!$K48="Monthly",IF(BD$4=Staff!$I48,MIN(Staff!$J48,Staff!$L48),IF(BD$4&gt;Staff!$I48,MIN(Staff!$L48,BC52+Staff!$J48),0)),IF(Staff!$K48="Quarterly",IF(BD$4=Staff!$I48,MIN(Staff!$J48,Staff!$L48),IF(BD$4&gt;Staff!$I48,IFERROR(MIN(Staff!$L48,IF(ISNUMBER(BA52),BA52,0)+Staff!$J48),Staff!$J48),0)),IF(Staff!$K48="Annually",IF(BD$4=Staff!$I48,MIN(Staff!$J48,Staff!$L48),IF(BD$4&gt;Staff!$I48,IFERROR(MIN(Staff!$L48,AR52+Staff!$J48),MIN(Staff!$J48,Staff!$L48)),0))))))</f>
        <v>0</v>
      </c>
      <c r="BE52" s="567">
        <f>IF(Staff!$K48="Never",IF(BE$4&gt;=Staff!$I48,MIN(Staff!$J48,Staff!$L48),0),IF(Staff!$K48="Monthly",IF(BE$4=Staff!$I48,MIN(Staff!$J48,Staff!$L48),IF(BE$4&gt;Staff!$I48,MIN(Staff!$L48,BD52+Staff!$J48),0)),IF(Staff!$K48="Quarterly",IF(BE$4=Staff!$I48,MIN(Staff!$J48,Staff!$L48),IF(BE$4&gt;Staff!$I48,IFERROR(MIN(Staff!$L48,IF(ISNUMBER(BB52),BB52,0)+Staff!$J48),Staff!$J48),0)),IF(Staff!$K48="Annually",IF(BE$4=Staff!$I48,MIN(Staff!$J48,Staff!$L48),IF(BE$4&gt;Staff!$I48,IFERROR(MIN(Staff!$L48,AS52+Staff!$J48),MIN(Staff!$J48,Staff!$L48)),0))))))</f>
        <v>0</v>
      </c>
      <c r="BF52" s="567">
        <f>IF(Staff!$K48="Never",IF(BF$4&gt;=Staff!$I48,MIN(Staff!$J48,Staff!$L48),0),IF(Staff!$K48="Monthly",IF(BF$4=Staff!$I48,MIN(Staff!$J48,Staff!$L48),IF(BF$4&gt;Staff!$I48,MIN(Staff!$L48,BE52+Staff!$J48),0)),IF(Staff!$K48="Quarterly",IF(BF$4=Staff!$I48,MIN(Staff!$J48,Staff!$L48),IF(BF$4&gt;Staff!$I48,IFERROR(MIN(Staff!$L48,IF(ISNUMBER(BC52),BC52,0)+Staff!$J48),Staff!$J48),0)),IF(Staff!$K48="Annually",IF(BF$4=Staff!$I48,MIN(Staff!$J48,Staff!$L48),IF(BF$4&gt;Staff!$I48,IFERROR(MIN(Staff!$L48,AT52+Staff!$J48),MIN(Staff!$J48,Staff!$L48)),0))))))</f>
        <v>0</v>
      </c>
      <c r="BG52" s="567">
        <f>IF(Staff!$K48="Never",IF(BG$4&gt;=Staff!$I48,MIN(Staff!$J48,Staff!$L48),0),IF(Staff!$K48="Monthly",IF(BG$4=Staff!$I48,MIN(Staff!$J48,Staff!$L48),IF(BG$4&gt;Staff!$I48,MIN(Staff!$L48,BF52+Staff!$J48),0)),IF(Staff!$K48="Quarterly",IF(BG$4=Staff!$I48,MIN(Staff!$J48,Staff!$L48),IF(BG$4&gt;Staff!$I48,IFERROR(MIN(Staff!$L48,IF(ISNUMBER(BD52),BD52,0)+Staff!$J48),Staff!$J48),0)),IF(Staff!$K48="Annually",IF(BG$4=Staff!$I48,MIN(Staff!$J48,Staff!$L48),IF(BG$4&gt;Staff!$I48,IFERROR(MIN(Staff!$L48,AU52+Staff!$J48),MIN(Staff!$J48,Staff!$L48)),0))))))</f>
        <v>0</v>
      </c>
      <c r="BH52" s="567">
        <f>IF(Staff!$K48="Never",IF(BH$4&gt;=Staff!$I48,MIN(Staff!$J48,Staff!$L48),0),IF(Staff!$K48="Monthly",IF(BH$4=Staff!$I48,MIN(Staff!$J48,Staff!$L48),IF(BH$4&gt;Staff!$I48,MIN(Staff!$L48,BG52+Staff!$J48),0)),IF(Staff!$K48="Quarterly",IF(BH$4=Staff!$I48,MIN(Staff!$J48,Staff!$L48),IF(BH$4&gt;Staff!$I48,IFERROR(MIN(Staff!$L48,IF(ISNUMBER(BE52),BE52,0)+Staff!$J48),Staff!$J48),0)),IF(Staff!$K48="Annually",IF(BH$4=Staff!$I48,MIN(Staff!$J48,Staff!$L48),IF(BH$4&gt;Staff!$I48,IFERROR(MIN(Staff!$L48,AV52+Staff!$J48),MIN(Staff!$J48,Staff!$L48)),0))))))</f>
        <v>0</v>
      </c>
      <c r="BI52" s="567">
        <f>IF(Staff!$K48="Never",IF(BI$4&gt;=Staff!$I48,MIN(Staff!$J48,Staff!$L48),0),IF(Staff!$K48="Monthly",IF(BI$4=Staff!$I48,MIN(Staff!$J48,Staff!$L48),IF(BI$4&gt;Staff!$I48,MIN(Staff!$L48,BH52+Staff!$J48),0)),IF(Staff!$K48="Quarterly",IF(BI$4=Staff!$I48,MIN(Staff!$J48,Staff!$L48),IF(BI$4&gt;Staff!$I48,IFERROR(MIN(Staff!$L48,IF(ISNUMBER(BF52),BF52,0)+Staff!$J48),Staff!$J48),0)),IF(Staff!$K48="Annually",IF(BI$4=Staff!$I48,MIN(Staff!$J48,Staff!$L48),IF(BI$4&gt;Staff!$I48,IFERROR(MIN(Staff!$L48,AW52+Staff!$J48),MIN(Staff!$J48,Staff!$L48)),0))))))</f>
        <v>0</v>
      </c>
      <c r="BJ52" s="567">
        <f>IF(Staff!$K48="Never",IF(BJ$4&gt;=Staff!$I48,MIN(Staff!$J48,Staff!$L48),0),IF(Staff!$K48="Monthly",IF(BJ$4=Staff!$I48,MIN(Staff!$J48,Staff!$L48),IF(BJ$4&gt;Staff!$I48,MIN(Staff!$L48,BI52+Staff!$J48),0)),IF(Staff!$K48="Quarterly",IF(BJ$4=Staff!$I48,MIN(Staff!$J48,Staff!$L48),IF(BJ$4&gt;Staff!$I48,IFERROR(MIN(Staff!$L48,IF(ISNUMBER(BG52),BG52,0)+Staff!$J48),Staff!$J48),0)),IF(Staff!$K48="Annually",IF(BJ$4=Staff!$I48,MIN(Staff!$J48,Staff!$L48),IF(BJ$4&gt;Staff!$I48,IFERROR(MIN(Staff!$L48,AX52+Staff!$J48),MIN(Staff!$J48,Staff!$L48)),0))))))</f>
        <v>0</v>
      </c>
      <c r="BK52" s="567">
        <f>IF(Staff!$K48="Never",IF(BK$4&gt;=Staff!$I48,MIN(Staff!$J48,Staff!$L48),0),IF(Staff!$K48="Monthly",IF(BK$4=Staff!$I48,MIN(Staff!$J48,Staff!$L48),IF(BK$4&gt;Staff!$I48,MIN(Staff!$L48,BJ52+Staff!$J48),0)),IF(Staff!$K48="Quarterly",IF(BK$4=Staff!$I48,MIN(Staff!$J48,Staff!$L48),IF(BK$4&gt;Staff!$I48,IFERROR(MIN(Staff!$L48,IF(ISNUMBER(BH52),BH52,0)+Staff!$J48),Staff!$J48),0)),IF(Staff!$K48="Annually",IF(BK$4=Staff!$I48,MIN(Staff!$J48,Staff!$L48),IF(BK$4&gt;Staff!$I48,IFERROR(MIN(Staff!$L48,AY52+Staff!$J48),MIN(Staff!$J48,Staff!$L48)),0))))))</f>
        <v>0</v>
      </c>
      <c r="BL52" s="567">
        <f>IF(Staff!$K48="Never",IF(BL$4&gt;=Staff!$I48,MIN(Staff!$J48,Staff!$L48),0),IF(Staff!$K48="Monthly",IF(BL$4=Staff!$I48,MIN(Staff!$J48,Staff!$L48),IF(BL$4&gt;Staff!$I48,MIN(Staff!$L48,BK52+Staff!$J48),0)),IF(Staff!$K48="Quarterly",IF(BL$4=Staff!$I48,MIN(Staff!$J48,Staff!$L48),IF(BL$4&gt;Staff!$I48,IFERROR(MIN(Staff!$L48,IF(ISNUMBER(BI52),BI52,0)+Staff!$J48),Staff!$J48),0)),IF(Staff!$K48="Annually",IF(BL$4=Staff!$I48,MIN(Staff!$J48,Staff!$L48),IF(BL$4&gt;Staff!$I48,IFERROR(MIN(Staff!$L48,AZ52+Staff!$J48),MIN(Staff!$J48,Staff!$L48)),0))))))</f>
        <v>0</v>
      </c>
      <c r="BM52" s="567">
        <f>IF(Staff!$K48="Never",IF(BM$4&gt;=Staff!$I48,MIN(Staff!$J48,Staff!$L48),0),IF(Staff!$K48="Monthly",IF(BM$4=Staff!$I48,MIN(Staff!$J48,Staff!$L48),IF(BM$4&gt;Staff!$I48,MIN(Staff!$L48,BL52+Staff!$J48),0)),IF(Staff!$K48="Quarterly",IF(BM$4=Staff!$I48,MIN(Staff!$J48,Staff!$L48),IF(BM$4&gt;Staff!$I48,IFERROR(MIN(Staff!$L48,IF(ISNUMBER(BJ52),BJ52,0)+Staff!$J48),Staff!$J48),0)),IF(Staff!$K48="Annually",IF(BM$4=Staff!$I48,MIN(Staff!$J48,Staff!$L48),IF(BM$4&gt;Staff!$I48,IFERROR(MIN(Staff!$L48,BA52+Staff!$J48),MIN(Staff!$J48,Staff!$L48)),0))))))</f>
        <v>0</v>
      </c>
      <c r="BN52" s="567">
        <f>IF(Staff!$K48="Never",IF(BN$4&gt;=Staff!$I48,MIN(Staff!$J48,Staff!$L48),0),IF(Staff!$K48="Monthly",IF(BN$4=Staff!$I48,MIN(Staff!$J48,Staff!$L48),IF(BN$4&gt;Staff!$I48,MIN(Staff!$L48,BM52+Staff!$J48),0)),IF(Staff!$K48="Quarterly",IF(BN$4=Staff!$I48,MIN(Staff!$J48,Staff!$L48),IF(BN$4&gt;Staff!$I48,IFERROR(MIN(Staff!$L48,IF(ISNUMBER(BK52),BK52,0)+Staff!$J48),Staff!$J48),0)),IF(Staff!$K48="Annually",IF(BN$4=Staff!$I48,MIN(Staff!$J48,Staff!$L48),IF(BN$4&gt;Staff!$I48,IFERROR(MIN(Staff!$L48,BB52+Staff!$J48),MIN(Staff!$J48,Staff!$L48)),0))))))</f>
        <v>0</v>
      </c>
      <c r="BO52" s="567">
        <f>IF(Staff!$K48="Never",IF(BO$4&gt;=Staff!$I48,MIN(Staff!$J48,Staff!$L48),0),IF(Staff!$K48="Monthly",IF(BO$4=Staff!$I48,MIN(Staff!$J48,Staff!$L48),IF(BO$4&gt;Staff!$I48,MIN(Staff!$L48,BN52+Staff!$J48),0)),IF(Staff!$K48="Quarterly",IF(BO$4=Staff!$I48,MIN(Staff!$J48,Staff!$L48),IF(BO$4&gt;Staff!$I48,IFERROR(MIN(Staff!$L48,IF(ISNUMBER(BL52),BL52,0)+Staff!$J48),Staff!$J48),0)),IF(Staff!$K48="Annually",IF(BO$4=Staff!$I48,MIN(Staff!$J48,Staff!$L48),IF(BO$4&gt;Staff!$I48,IFERROR(MIN(Staff!$L48,BC52+Staff!$J48),MIN(Staff!$J48,Staff!$L48)),0))))))</f>
        <v>0</v>
      </c>
      <c r="BP52" s="567">
        <f>IF(Staff!$K48="Never",IF(BP$4&gt;=Staff!$I48,MIN(Staff!$J48,Staff!$L48),0),IF(Staff!$K48="Monthly",IF(BP$4=Staff!$I48,MIN(Staff!$J48,Staff!$L48),IF(BP$4&gt;Staff!$I48,MIN(Staff!$L48,BO52+Staff!$J48),0)),IF(Staff!$K48="Quarterly",IF(BP$4=Staff!$I48,MIN(Staff!$J48,Staff!$L48),IF(BP$4&gt;Staff!$I48,IFERROR(MIN(Staff!$L48,IF(ISNUMBER(BM52),BM52,0)+Staff!$J48),Staff!$J48),0)),IF(Staff!$K48="Annually",IF(BP$4=Staff!$I48,MIN(Staff!$J48,Staff!$L48),IF(BP$4&gt;Staff!$I48,IFERROR(MIN(Staff!$L48,BD52+Staff!$J48),MIN(Staff!$J48,Staff!$L48)),0))))))</f>
        <v>0</v>
      </c>
      <c r="BQ52" s="567">
        <f>IF(Staff!$K48="Never",IF(BQ$4&gt;=Staff!$I48,MIN(Staff!$J48,Staff!$L48),0),IF(Staff!$K48="Monthly",IF(BQ$4=Staff!$I48,MIN(Staff!$J48,Staff!$L48),IF(BQ$4&gt;Staff!$I48,MIN(Staff!$L48,BP52+Staff!$J48),0)),IF(Staff!$K48="Quarterly",IF(BQ$4=Staff!$I48,MIN(Staff!$J48,Staff!$L48),IF(BQ$4&gt;Staff!$I48,IFERROR(MIN(Staff!$L48,IF(ISNUMBER(BN52),BN52,0)+Staff!$J48),Staff!$J48),0)),IF(Staff!$K48="Annually",IF(BQ$4=Staff!$I48,MIN(Staff!$J48,Staff!$L48),IF(BQ$4&gt;Staff!$I48,IFERROR(MIN(Staff!$L48,BE52+Staff!$J48),MIN(Staff!$J48,Staff!$L48)),0))))))</f>
        <v>0</v>
      </c>
      <c r="BR52" s="567">
        <f>IF(Staff!$K48="Never",IF(BR$4&gt;=Staff!$I48,MIN(Staff!$J48,Staff!$L48),0),IF(Staff!$K48="Monthly",IF(BR$4=Staff!$I48,MIN(Staff!$J48,Staff!$L48),IF(BR$4&gt;Staff!$I48,MIN(Staff!$L48,BQ52+Staff!$J48),0)),IF(Staff!$K48="Quarterly",IF(BR$4=Staff!$I48,MIN(Staff!$J48,Staff!$L48),IF(BR$4&gt;Staff!$I48,IFERROR(MIN(Staff!$L48,IF(ISNUMBER(BO52),BO52,0)+Staff!$J48),Staff!$J48),0)),IF(Staff!$K48="Annually",IF(BR$4=Staff!$I48,MIN(Staff!$J48,Staff!$L48),IF(BR$4&gt;Staff!$I48,IFERROR(MIN(Staff!$L48,BF52+Staff!$J48),MIN(Staff!$J48,Staff!$L48)),0))))))</f>
        <v>0</v>
      </c>
      <c r="BS52" s="567">
        <f>IF(Staff!$K48="Never",IF(BS$4&gt;=Staff!$I48,MIN(Staff!$J48,Staff!$L48),0),IF(Staff!$K48="Monthly",IF(BS$4=Staff!$I48,MIN(Staff!$J48,Staff!$L48),IF(BS$4&gt;Staff!$I48,MIN(Staff!$L48,BR52+Staff!$J48),0)),IF(Staff!$K48="Quarterly",IF(BS$4=Staff!$I48,MIN(Staff!$J48,Staff!$L48),IF(BS$4&gt;Staff!$I48,IFERROR(MIN(Staff!$L48,IF(ISNUMBER(BP52),BP52,0)+Staff!$J48),Staff!$J48),0)),IF(Staff!$K48="Annually",IF(BS$4=Staff!$I48,MIN(Staff!$J48,Staff!$L48),IF(BS$4&gt;Staff!$I48,IFERROR(MIN(Staff!$L48,BG52+Staff!$J48),MIN(Staff!$J48,Staff!$L48)),0))))))</f>
        <v>0</v>
      </c>
      <c r="BT52" s="567">
        <f>IF(Staff!$K48="Never",IF(BT$4&gt;=Staff!$I48,MIN(Staff!$J48,Staff!$L48),0),IF(Staff!$K48="Monthly",IF(BT$4=Staff!$I48,MIN(Staff!$J48,Staff!$L48),IF(BT$4&gt;Staff!$I48,MIN(Staff!$L48,BS52+Staff!$J48),0)),IF(Staff!$K48="Quarterly",IF(BT$4=Staff!$I48,MIN(Staff!$J48,Staff!$L48),IF(BT$4&gt;Staff!$I48,IFERROR(MIN(Staff!$L48,IF(ISNUMBER(BQ52),BQ52,0)+Staff!$J48),Staff!$J48),0)),IF(Staff!$K48="Annually",IF(BT$4=Staff!$I48,MIN(Staff!$J48,Staff!$L48),IF(BT$4&gt;Staff!$I48,IFERROR(MIN(Staff!$L48,BH52+Staff!$J48),MIN(Staff!$J48,Staff!$L48)),0))))))</f>
        <v>0</v>
      </c>
      <c r="BU52" s="567">
        <f>IF(Staff!$K48="Never",IF(BU$4&gt;=Staff!$I48,MIN(Staff!$J48,Staff!$L48),0),IF(Staff!$K48="Monthly",IF(BU$4=Staff!$I48,MIN(Staff!$J48,Staff!$L48),IF(BU$4&gt;Staff!$I48,MIN(Staff!$L48,BT52+Staff!$J48),0)),IF(Staff!$K48="Quarterly",IF(BU$4=Staff!$I48,MIN(Staff!$J48,Staff!$L48),IF(BU$4&gt;Staff!$I48,IFERROR(MIN(Staff!$L48,IF(ISNUMBER(BR52),BR52,0)+Staff!$J48),Staff!$J48),0)),IF(Staff!$K48="Annually",IF(BU$4=Staff!$I48,MIN(Staff!$J48,Staff!$L48),IF(BU$4&gt;Staff!$I48,IFERROR(MIN(Staff!$L48,BI52+Staff!$J48),MIN(Staff!$J48,Staff!$L48)),0))))))</f>
        <v>0</v>
      </c>
      <c r="BV52" s="567">
        <f>IF(Staff!$K48="Never",IF(BV$4&gt;=Staff!$I48,MIN(Staff!$J48,Staff!$L48),0),IF(Staff!$K48="Monthly",IF(BV$4=Staff!$I48,MIN(Staff!$J48,Staff!$L48),IF(BV$4&gt;Staff!$I48,MIN(Staff!$L48,BU52+Staff!$J48),0)),IF(Staff!$K48="Quarterly",IF(BV$4=Staff!$I48,MIN(Staff!$J48,Staff!$L48),IF(BV$4&gt;Staff!$I48,IFERROR(MIN(Staff!$L48,IF(ISNUMBER(BS52),BS52,0)+Staff!$J48),Staff!$J48),0)),IF(Staff!$K48="Annually",IF(BV$4=Staff!$I48,MIN(Staff!$J48,Staff!$L48),IF(BV$4&gt;Staff!$I48,IFERROR(MIN(Staff!$L48,BJ52+Staff!$J48),MIN(Staff!$J48,Staff!$L48)),0))))))</f>
        <v>0</v>
      </c>
      <c r="BW52" s="567">
        <f>IF(Staff!$K48="Never",IF(BW$4&gt;=Staff!$I48,MIN(Staff!$J48,Staff!$L48),0),IF(Staff!$K48="Monthly",IF(BW$4=Staff!$I48,MIN(Staff!$J48,Staff!$L48),IF(BW$4&gt;Staff!$I48,MIN(Staff!$L48,BV52+Staff!$J48),0)),IF(Staff!$K48="Quarterly",IF(BW$4=Staff!$I48,MIN(Staff!$J48,Staff!$L48),IF(BW$4&gt;Staff!$I48,IFERROR(MIN(Staff!$L48,IF(ISNUMBER(BT52),BT52,0)+Staff!$J48),Staff!$J48),0)),IF(Staff!$K48="Annually",IF(BW$4=Staff!$I48,MIN(Staff!$J48,Staff!$L48),IF(BW$4&gt;Staff!$I48,IFERROR(MIN(Staff!$L48,BK52+Staff!$J48),MIN(Staff!$J48,Staff!$L48)),0))))))</f>
        <v>0</v>
      </c>
      <c r="BX52" s="567">
        <f>IF(Staff!$K48="Never",IF(BX$4&gt;=Staff!$I48,MIN(Staff!$J48,Staff!$L48),0),IF(Staff!$K48="Monthly",IF(BX$4=Staff!$I48,MIN(Staff!$J48,Staff!$L48),IF(BX$4&gt;Staff!$I48,MIN(Staff!$L48,BW52+Staff!$J48),0)),IF(Staff!$K48="Quarterly",IF(BX$4=Staff!$I48,MIN(Staff!$J48,Staff!$L48),IF(BX$4&gt;Staff!$I48,IFERROR(MIN(Staff!$L48,IF(ISNUMBER(BU52),BU52,0)+Staff!$J48),Staff!$J48),0)),IF(Staff!$K48="Annually",IF(BX$4=Staff!$I48,MIN(Staff!$J48,Staff!$L48),IF(BX$4&gt;Staff!$I48,IFERROR(MIN(Staff!$L48,BL52+Staff!$J48),MIN(Staff!$J48,Staff!$L48)),0))))))</f>
        <v>0</v>
      </c>
      <c r="BY52" s="567">
        <f>IF(Staff!$K48="Never",IF(BY$4&gt;=Staff!$I48,MIN(Staff!$J48,Staff!$L48),0),IF(Staff!$K48="Monthly",IF(BY$4=Staff!$I48,MIN(Staff!$J48,Staff!$L48),IF(BY$4&gt;Staff!$I48,MIN(Staff!$L48,BX52+Staff!$J48),0)),IF(Staff!$K48="Quarterly",IF(BY$4=Staff!$I48,MIN(Staff!$J48,Staff!$L48),IF(BY$4&gt;Staff!$I48,IFERROR(MIN(Staff!$L48,IF(ISNUMBER(BV52),BV52,0)+Staff!$J48),Staff!$J48),0)),IF(Staff!$K48="Annually",IF(BY$4=Staff!$I48,MIN(Staff!$J48,Staff!$L48),IF(BY$4&gt;Staff!$I48,IFERROR(MIN(Staff!$L48,BM52+Staff!$J48),MIN(Staff!$J48,Staff!$L48)),0))))))</f>
        <v>0</v>
      </c>
      <c r="BZ52" s="567">
        <f>IF(Staff!$K48="Never",IF(BZ$4&gt;=Staff!$I48,MIN(Staff!$J48,Staff!$L48),0),IF(Staff!$K48="Monthly",IF(BZ$4=Staff!$I48,MIN(Staff!$J48,Staff!$L48),IF(BZ$4&gt;Staff!$I48,MIN(Staff!$L48,BY52+Staff!$J48),0)),IF(Staff!$K48="Quarterly",IF(BZ$4=Staff!$I48,MIN(Staff!$J48,Staff!$L48),IF(BZ$4&gt;Staff!$I48,IFERROR(MIN(Staff!$L48,IF(ISNUMBER(BW52),BW52,0)+Staff!$J48),Staff!$J48),0)),IF(Staff!$K48="Annually",IF(BZ$4=Staff!$I48,MIN(Staff!$J48,Staff!$L48),IF(BZ$4&gt;Staff!$I48,IFERROR(MIN(Staff!$L48,BN52+Staff!$J48),MIN(Staff!$J48,Staff!$L48)),0))))))</f>
        <v>0</v>
      </c>
      <c r="CA52" s="567">
        <f>IF(Staff!$K48="Never",IF(CA$4&gt;=Staff!$I48,MIN(Staff!$J48,Staff!$L48),0),IF(Staff!$K48="Monthly",IF(CA$4=Staff!$I48,MIN(Staff!$J48,Staff!$L48),IF(CA$4&gt;Staff!$I48,MIN(Staff!$L48,BZ52+Staff!$J48),0)),IF(Staff!$K48="Quarterly",IF(CA$4=Staff!$I48,MIN(Staff!$J48,Staff!$L48),IF(CA$4&gt;Staff!$I48,IFERROR(MIN(Staff!$L48,IF(ISNUMBER(BX52),BX52,0)+Staff!$J48),Staff!$J48),0)),IF(Staff!$K48="Annually",IF(CA$4=Staff!$I48,MIN(Staff!$J48,Staff!$L48),IF(CA$4&gt;Staff!$I48,IFERROR(MIN(Staff!$L48,BO52+Staff!$J48),MIN(Staff!$J48,Staff!$L48)),0))))))</f>
        <v>0</v>
      </c>
      <c r="CB52" s="567">
        <f>IF(Staff!$K48="Never",IF(CB$4&gt;=Staff!$I48,MIN(Staff!$J48,Staff!$L48),0),IF(Staff!$K48="Monthly",IF(CB$4=Staff!$I48,MIN(Staff!$J48,Staff!$L48),IF(CB$4&gt;Staff!$I48,MIN(Staff!$L48,CA52+Staff!$J48),0)),IF(Staff!$K48="Quarterly",IF(CB$4=Staff!$I48,MIN(Staff!$J48,Staff!$L48),IF(CB$4&gt;Staff!$I48,IFERROR(MIN(Staff!$L48,IF(ISNUMBER(BY52),BY52,0)+Staff!$J48),Staff!$J48),0)),IF(Staff!$K48="Annually",IF(CB$4=Staff!$I48,MIN(Staff!$J48,Staff!$L48),IF(CB$4&gt;Staff!$I48,IFERROR(MIN(Staff!$L48,BP52+Staff!$J48),MIN(Staff!$J48,Staff!$L48)),0))))))</f>
        <v>0</v>
      </c>
      <c r="CC52" s="567">
        <f>IF(Staff!$K48="Never",IF(CC$4&gt;=Staff!$I48,MIN(Staff!$J48,Staff!$L48),0),IF(Staff!$K48="Monthly",IF(CC$4=Staff!$I48,MIN(Staff!$J48,Staff!$L48),IF(CC$4&gt;Staff!$I48,MIN(Staff!$L48,CB52+Staff!$J48),0)),IF(Staff!$K48="Quarterly",IF(CC$4=Staff!$I48,MIN(Staff!$J48,Staff!$L48),IF(CC$4&gt;Staff!$I48,IFERROR(MIN(Staff!$L48,IF(ISNUMBER(BZ52),BZ52,0)+Staff!$J48),Staff!$J48),0)),IF(Staff!$K48="Annually",IF(CC$4=Staff!$I48,MIN(Staff!$J48,Staff!$L48),IF(CC$4&gt;Staff!$I48,IFERROR(MIN(Staff!$L48,BQ52+Staff!$J48),MIN(Staff!$J48,Staff!$L48)),0))))))</f>
        <v>0</v>
      </c>
      <c r="CD52" s="567">
        <f>IF(Staff!$K48="Never",IF(CD$4&gt;=Staff!$I48,MIN(Staff!$J48,Staff!$L48),0),IF(Staff!$K48="Monthly",IF(CD$4=Staff!$I48,MIN(Staff!$J48,Staff!$L48),IF(CD$4&gt;Staff!$I48,MIN(Staff!$L48,CC52+Staff!$J48),0)),IF(Staff!$K48="Quarterly",IF(CD$4=Staff!$I48,MIN(Staff!$J48,Staff!$L48),IF(CD$4&gt;Staff!$I48,IFERROR(MIN(Staff!$L48,IF(ISNUMBER(CA52),CA52,0)+Staff!$J48),Staff!$J48),0)),IF(Staff!$K48="Annually",IF(CD$4=Staff!$I48,MIN(Staff!$J48,Staff!$L48),IF(CD$4&gt;Staff!$I48,IFERROR(MIN(Staff!$L48,BR52+Staff!$J48),MIN(Staff!$J48,Staff!$L48)),0))))))</f>
        <v>0</v>
      </c>
      <c r="CE52" s="567">
        <f>IF(Staff!$K48="Never",IF(CE$4&gt;=Staff!$I48,MIN(Staff!$J48,Staff!$L48),0),IF(Staff!$K48="Monthly",IF(CE$4=Staff!$I48,MIN(Staff!$J48,Staff!$L48),IF(CE$4&gt;Staff!$I48,MIN(Staff!$L48,CD52+Staff!$J48),0)),IF(Staff!$K48="Quarterly",IF(CE$4=Staff!$I48,MIN(Staff!$J48,Staff!$L48),IF(CE$4&gt;Staff!$I48,IFERROR(MIN(Staff!$L48,IF(ISNUMBER(CB52),CB52,0)+Staff!$J48),Staff!$J48),0)),IF(Staff!$K48="Annually",IF(CE$4=Staff!$I48,MIN(Staff!$J48,Staff!$L48),IF(CE$4&gt;Staff!$I48,IFERROR(MIN(Staff!$L48,BS52+Staff!$J48),MIN(Staff!$J48,Staff!$L48)),0))))))</f>
        <v>0</v>
      </c>
      <c r="CF52" s="567">
        <f>IF(Staff!$K48="Never",IF(CF$4&gt;=Staff!$I48,MIN(Staff!$J48,Staff!$L48),0),IF(Staff!$K48="Monthly",IF(CF$4=Staff!$I48,MIN(Staff!$J48,Staff!$L48),IF(CF$4&gt;Staff!$I48,MIN(Staff!$L48,CE52+Staff!$J48),0)),IF(Staff!$K48="Quarterly",IF(CF$4=Staff!$I48,MIN(Staff!$J48,Staff!$L48),IF(CF$4&gt;Staff!$I48,IFERROR(MIN(Staff!$L48,IF(ISNUMBER(CC52),CC52,0)+Staff!$J48),Staff!$J48),0)),IF(Staff!$K48="Annually",IF(CF$4=Staff!$I48,MIN(Staff!$J48,Staff!$L48),IF(CF$4&gt;Staff!$I48,IFERROR(MIN(Staff!$L48,BT52+Staff!$J48),MIN(Staff!$J48,Staff!$L48)),0))))))</f>
        <v>0</v>
      </c>
      <c r="CG52" s="567">
        <f>IF(Staff!$K48="Never",IF(CG$4&gt;=Staff!$I48,MIN(Staff!$J48,Staff!$L48),0),IF(Staff!$K48="Monthly",IF(CG$4=Staff!$I48,MIN(Staff!$J48,Staff!$L48),IF(CG$4&gt;Staff!$I48,MIN(Staff!$L48,CF52+Staff!$J48),0)),IF(Staff!$K48="Quarterly",IF(CG$4=Staff!$I48,MIN(Staff!$J48,Staff!$L48),IF(CG$4&gt;Staff!$I48,IFERROR(MIN(Staff!$L48,IF(ISNUMBER(CD52),CD52,0)+Staff!$J48),Staff!$J48),0)),IF(Staff!$K48="Annually",IF(CG$4=Staff!$I48,MIN(Staff!$J48,Staff!$L48),IF(CG$4&gt;Staff!$I48,IFERROR(MIN(Staff!$L48,BU52+Staff!$J48),MIN(Staff!$J48,Staff!$L48)),0))))))</f>
        <v>0</v>
      </c>
      <c r="CH52" s="567">
        <f>IF(Staff!$K48="Never",IF(CH$4&gt;=Staff!$I48,MIN(Staff!$J48,Staff!$L48),0),IF(Staff!$K48="Monthly",IF(CH$4=Staff!$I48,MIN(Staff!$J48,Staff!$L48),IF(CH$4&gt;Staff!$I48,MIN(Staff!$L48,CG52+Staff!$J48),0)),IF(Staff!$K48="Quarterly",IF(CH$4=Staff!$I48,MIN(Staff!$J48,Staff!$L48),IF(CH$4&gt;Staff!$I48,IFERROR(MIN(Staff!$L48,IF(ISNUMBER(CE52),CE52,0)+Staff!$J48),Staff!$J48),0)),IF(Staff!$K48="Annually",IF(CH$4=Staff!$I48,MIN(Staff!$J48,Staff!$L48),IF(CH$4&gt;Staff!$I48,IFERROR(MIN(Staff!$L48,BV52+Staff!$J48),MIN(Staff!$J48,Staff!$L48)),0))))))</f>
        <v>0</v>
      </c>
      <c r="CI52" s="567">
        <f>IF(Staff!$K48="Never",IF(CI$4&gt;=Staff!$I48,MIN(Staff!$J48,Staff!$L48),0),IF(Staff!$K48="Monthly",IF(CI$4=Staff!$I48,MIN(Staff!$J48,Staff!$L48),IF(CI$4&gt;Staff!$I48,MIN(Staff!$L48,CH52+Staff!$J48),0)),IF(Staff!$K48="Quarterly",IF(CI$4=Staff!$I48,MIN(Staff!$J48,Staff!$L48),IF(CI$4&gt;Staff!$I48,IFERROR(MIN(Staff!$L48,IF(ISNUMBER(CF52),CF52,0)+Staff!$J48),Staff!$J48),0)),IF(Staff!$K48="Annually",IF(CI$4=Staff!$I48,MIN(Staff!$J48,Staff!$L48),IF(CI$4&gt;Staff!$I48,IFERROR(MIN(Staff!$L48,BW52+Staff!$J48),MIN(Staff!$J48,Staff!$L48)),0))))))</f>
        <v>0</v>
      </c>
    </row>
    <row r="53" spans="1:87" ht="15.75" hidden="1" customHeight="1" outlineLevel="1">
      <c r="A53" s="875" t="str">
        <f>Staff!A49</f>
        <v>Other 4</v>
      </c>
      <c r="B53" s="876"/>
      <c r="C53" s="719" t="s">
        <v>289</v>
      </c>
      <c r="D53" s="567">
        <f>IF(Staff!$K49="Never",IF(D$4&gt;=Staff!$I49,MIN(Staff!$J49,Staff!$L49),0),IF(Staff!$K49="Monthly",IF(D$4=Staff!$I49,MIN(Staff!$J49,Staff!$L49),IF(D$4&gt;Staff!$I49,MIN(Staff!$L49,C53+Staff!$J49),0)),IF(Staff!$K49="Quarterly",IF(D$4=Staff!$I49,MIN(Staff!$J49,Staff!$L49),IF(D$4&gt;Staff!$I49,IFERROR(MIN(Staff!$L49,IF(ISNUMBER(A53),A53,0)+Staff!$J49),Staff!$J49),0)),IF(Staff!$K49="Annually",IF(D$4=Staff!$I49,MIN(Staff!$J49,Staff!$L49),IF(D$4&gt;Staff!$I49,IFERROR(MIN(Staff!$L49,#REF!+Staff!$J49),MIN(Staff!$J49,Staff!$L49)),0))))))</f>
        <v>0</v>
      </c>
      <c r="E53" s="567">
        <f>IF(Staff!$K49="Never",IF(E$4&gt;=Staff!$I49,MIN(Staff!$J49,Staff!$L49),0),IF(Staff!$K49="Monthly",IF(E$4=Staff!$I49,MIN(Staff!$J49,Staff!$L49),IF(E$4&gt;Staff!$I49,MIN(Staff!$L49,D53+Staff!$J49),0)),IF(Staff!$K49="Quarterly",IF(E$4=Staff!$I49,MIN(Staff!$J49,Staff!$L49),IF(E$4&gt;Staff!$I49,IFERROR(MIN(Staff!$L49,IF(ISNUMBER(B53),B53,0)+Staff!$J49),Staff!$J49),0)),IF(Staff!$K49="Annually",IF(E$4=Staff!$I49,MIN(Staff!$J49,Staff!$L49),IF(E$4&gt;Staff!$I49,IFERROR(MIN(Staff!$L49,#REF!+Staff!$J49),MIN(Staff!$J49,Staff!$L49)),0))))))</f>
        <v>0</v>
      </c>
      <c r="F53" s="567">
        <f>IF(Staff!$K49="Never",IF(F$4&gt;=Staff!$I49,MIN(Staff!$J49,Staff!$L49),0),IF(Staff!$K49="Monthly",IF(F$4=Staff!$I49,MIN(Staff!$J49,Staff!$L49),IF(F$4&gt;Staff!$I49,MIN(Staff!$L49,E53+Staff!$J49),0)),IF(Staff!$K49="Quarterly",IF(F$4=Staff!$I49,MIN(Staff!$J49,Staff!$L49),IF(F$4&gt;Staff!$I49,IFERROR(MIN(Staff!$L49,IF(ISNUMBER(C53),C53,0)+Staff!$J49),Staff!$J49),0)),IF(Staff!$K49="Annually",IF(F$4=Staff!$I49,MIN(Staff!$J49,Staff!$L49),IF(F$4&gt;Staff!$I49,IFERROR(MIN(Staff!$L49,#REF!+Staff!$J49),MIN(Staff!$J49,Staff!$L49)),0))))))</f>
        <v>0</v>
      </c>
      <c r="G53" s="567">
        <f>IF(Staff!$K49="Never",IF(G$4&gt;=Staff!$I49,MIN(Staff!$J49,Staff!$L49),0),IF(Staff!$K49="Monthly",IF(G$4=Staff!$I49,MIN(Staff!$J49,Staff!$L49),IF(G$4&gt;Staff!$I49,MIN(Staff!$L49,F53+Staff!$J49),0)),IF(Staff!$K49="Quarterly",IF(G$4=Staff!$I49,MIN(Staff!$J49,Staff!$L49),IF(G$4&gt;Staff!$I49,IFERROR(MIN(Staff!$L49,IF(ISNUMBER(D53),D53,0)+Staff!$J49),Staff!$J49),0)),IF(Staff!$K49="Annually",IF(G$4=Staff!$I49,MIN(Staff!$J49,Staff!$L49),IF(G$4&gt;Staff!$I49,IFERROR(MIN(Staff!$L49,#REF!+Staff!$J49),MIN(Staff!$J49,Staff!$L49)),0))))))</f>
        <v>0</v>
      </c>
      <c r="H53" s="567">
        <f>IF(Staff!$K49="Never",IF(H$4&gt;=Staff!$I49,MIN(Staff!$J49,Staff!$L49),0),IF(Staff!$K49="Monthly",IF(H$4=Staff!$I49,MIN(Staff!$J49,Staff!$L49),IF(H$4&gt;Staff!$I49,MIN(Staff!$L49,G53+Staff!$J49),0)),IF(Staff!$K49="Quarterly",IF(H$4=Staff!$I49,MIN(Staff!$J49,Staff!$L49),IF(H$4&gt;Staff!$I49,IFERROR(MIN(Staff!$L49,IF(ISNUMBER(E53),E53,0)+Staff!$J49),Staff!$J49),0)),IF(Staff!$K49="Annually",IF(H$4=Staff!$I49,MIN(Staff!$J49,Staff!$L49),IF(H$4&gt;Staff!$I49,IFERROR(MIN(Staff!$L49,#REF!+Staff!$J49),MIN(Staff!$J49,Staff!$L49)),0))))))</f>
        <v>0</v>
      </c>
      <c r="I53" s="567">
        <f>IF(Staff!$K49="Never",IF(I$4&gt;=Staff!$I49,MIN(Staff!$J49,Staff!$L49),0),IF(Staff!$K49="Monthly",IF(I$4=Staff!$I49,MIN(Staff!$J49,Staff!$L49),IF(I$4&gt;Staff!$I49,MIN(Staff!$L49,H53+Staff!$J49),0)),IF(Staff!$K49="Quarterly",IF(I$4=Staff!$I49,MIN(Staff!$J49,Staff!$L49),IF(I$4&gt;Staff!$I49,IFERROR(MIN(Staff!$L49,IF(ISNUMBER(F53),F53,0)+Staff!$J49),Staff!$J49),0)),IF(Staff!$K49="Annually",IF(I$4=Staff!$I49,MIN(Staff!$J49,Staff!$L49),IF(I$4&gt;Staff!$I49,IFERROR(MIN(Staff!$L49,#REF!+Staff!$J49),MIN(Staff!$J49,Staff!$L49)),0))))))</f>
        <v>0</v>
      </c>
      <c r="J53" s="567">
        <f>IF(Staff!$K49="Never",IF(J$4&gt;=Staff!$I49,MIN(Staff!$J49,Staff!$L49),0),IF(Staff!$K49="Monthly",IF(J$4=Staff!$I49,MIN(Staff!$J49,Staff!$L49),IF(J$4&gt;Staff!$I49,MIN(Staff!$L49,I53+Staff!$J49),0)),IF(Staff!$K49="Quarterly",IF(J$4=Staff!$I49,MIN(Staff!$J49,Staff!$L49),IF(J$4&gt;Staff!$I49,IFERROR(MIN(Staff!$L49,IF(ISNUMBER(G53),G53,0)+Staff!$J49),Staff!$J49),0)),IF(Staff!$K49="Annually",IF(J$4=Staff!$I49,MIN(Staff!$J49,Staff!$L49),IF(J$4&gt;Staff!$I49,IFERROR(MIN(Staff!$L49,#REF!+Staff!$J49),MIN(Staff!$J49,Staff!$L49)),0))))))</f>
        <v>0</v>
      </c>
      <c r="K53" s="567">
        <f>IF(Staff!$K49="Never",IF(K$4&gt;=Staff!$I49,MIN(Staff!$J49,Staff!$L49),0),IF(Staff!$K49="Monthly",IF(K$4=Staff!$I49,MIN(Staff!$J49,Staff!$L49),IF(K$4&gt;Staff!$I49,MIN(Staff!$L49,J53+Staff!$J49),0)),IF(Staff!$K49="Quarterly",IF(K$4=Staff!$I49,MIN(Staff!$J49,Staff!$L49),IF(K$4&gt;Staff!$I49,IFERROR(MIN(Staff!$L49,IF(ISNUMBER(H53),H53,0)+Staff!$J49),Staff!$J49),0)),IF(Staff!$K49="Annually",IF(K$4=Staff!$I49,MIN(Staff!$J49,Staff!$L49),IF(K$4&gt;Staff!$I49,IFERROR(MIN(Staff!$L49,#REF!+Staff!$J49),MIN(Staff!$J49,Staff!$L49)),0))))))</f>
        <v>0</v>
      </c>
      <c r="L53" s="567">
        <f>IF(Staff!$K49="Never",IF(L$4&gt;=Staff!$I49,MIN(Staff!$J49,Staff!$L49),0),IF(Staff!$K49="Monthly",IF(L$4=Staff!$I49,MIN(Staff!$J49,Staff!$L49),IF(L$4&gt;Staff!$I49,MIN(Staff!$L49,K53+Staff!$J49),0)),IF(Staff!$K49="Quarterly",IF(L$4=Staff!$I49,MIN(Staff!$J49,Staff!$L49),IF(L$4&gt;Staff!$I49,IFERROR(MIN(Staff!$L49,IF(ISNUMBER(I53),I53,0)+Staff!$J49),Staff!$J49),0)),IF(Staff!$K49="Annually",IF(L$4=Staff!$I49,MIN(Staff!$J49,Staff!$L49),IF(L$4&gt;Staff!$I49,IFERROR(MIN(Staff!$L49,#REF!+Staff!$J49),MIN(Staff!$J49,Staff!$L49)),0))))))</f>
        <v>0</v>
      </c>
      <c r="M53" s="567">
        <f>IF(Staff!$K49="Never",IF(M$4&gt;=Staff!$I49,MIN(Staff!$J49,Staff!$L49),0),IF(Staff!$K49="Monthly",IF(M$4=Staff!$I49,MIN(Staff!$J49,Staff!$L49),IF(M$4&gt;Staff!$I49,MIN(Staff!$L49,L53+Staff!$J49),0)),IF(Staff!$K49="Quarterly",IF(M$4=Staff!$I49,MIN(Staff!$J49,Staff!$L49),IF(M$4&gt;Staff!$I49,IFERROR(MIN(Staff!$L49,IF(ISNUMBER(J53),J53,0)+Staff!$J49),Staff!$J49),0)),IF(Staff!$K49="Annually",IF(M$4=Staff!$I49,MIN(Staff!$J49,Staff!$L49),IF(M$4&gt;Staff!$I49,IFERROR(MIN(Staff!$L49,A53+Staff!$J49),MIN(Staff!$J49,Staff!$L49)),0))))))</f>
        <v>0</v>
      </c>
      <c r="N53" s="567">
        <f>IF(Staff!$K49="Never",IF(N$4&gt;=Staff!$I49,MIN(Staff!$J49,Staff!$L49),0),IF(Staff!$K49="Monthly",IF(N$4=Staff!$I49,MIN(Staff!$J49,Staff!$L49),IF(N$4&gt;Staff!$I49,MIN(Staff!$L49,M53+Staff!$J49),0)),IF(Staff!$K49="Quarterly",IF(N$4=Staff!$I49,MIN(Staff!$J49,Staff!$L49),IF(N$4&gt;Staff!$I49,IFERROR(MIN(Staff!$L49,IF(ISNUMBER(K53),K53,0)+Staff!$J49),Staff!$J49),0)),IF(Staff!$K49="Annually",IF(N$4=Staff!$I49,MIN(Staff!$J49,Staff!$L49),IF(N$4&gt;Staff!$I49,IFERROR(MIN(Staff!$L49,B53+Staff!$J49),MIN(Staff!$J49,Staff!$L49)),0))))))</f>
        <v>0</v>
      </c>
      <c r="O53" s="567">
        <f>IF(Staff!$K49="Never",IF(O$4&gt;=Staff!$I49,MIN(Staff!$J49,Staff!$L49),0),IF(Staff!$K49="Monthly",IF(O$4=Staff!$I49,MIN(Staff!$J49,Staff!$L49),IF(O$4&gt;Staff!$I49,MIN(Staff!$L49,N53+Staff!$J49),0)),IF(Staff!$K49="Quarterly",IF(O$4=Staff!$I49,MIN(Staff!$J49,Staff!$L49),IF(O$4&gt;Staff!$I49,IFERROR(MIN(Staff!$L49,IF(ISNUMBER(L53),L53,0)+Staff!$J49),Staff!$J49),0)),IF(Staff!$K49="Annually",IF(O$4=Staff!$I49,MIN(Staff!$J49,Staff!$L49),IF(O$4&gt;Staff!$I49,IFERROR(MIN(Staff!$L49,C53+Staff!$J49),MIN(Staff!$J49,Staff!$L49)),0))))))</f>
        <v>0</v>
      </c>
      <c r="P53" s="567">
        <f>IF(Staff!$K49="Never",IF(P$4&gt;=Staff!$I49,MIN(Staff!$J49,Staff!$L49),0),IF(Staff!$K49="Monthly",IF(P$4=Staff!$I49,MIN(Staff!$J49,Staff!$L49),IF(P$4&gt;Staff!$I49,MIN(Staff!$L49,O53+Staff!$J49),0)),IF(Staff!$K49="Quarterly",IF(P$4=Staff!$I49,MIN(Staff!$J49,Staff!$L49),IF(P$4&gt;Staff!$I49,IFERROR(MIN(Staff!$L49,IF(ISNUMBER(M53),M53,0)+Staff!$J49),Staff!$J49),0)),IF(Staff!$K49="Annually",IF(P$4=Staff!$I49,MIN(Staff!$J49,Staff!$L49),IF(P$4&gt;Staff!$I49,IFERROR(MIN(Staff!$L49,D53+Staff!$J49),MIN(Staff!$J49,Staff!$L49)),0))))))</f>
        <v>0</v>
      </c>
      <c r="Q53" s="567">
        <f>IF(Staff!$K49="Never",IF(Q$4&gt;=Staff!$I49,MIN(Staff!$J49,Staff!$L49),0),IF(Staff!$K49="Monthly",IF(Q$4=Staff!$I49,MIN(Staff!$J49,Staff!$L49),IF(Q$4&gt;Staff!$I49,MIN(Staff!$L49,P53+Staff!$J49),0)),IF(Staff!$K49="Quarterly",IF(Q$4=Staff!$I49,MIN(Staff!$J49,Staff!$L49),IF(Q$4&gt;Staff!$I49,IFERROR(MIN(Staff!$L49,IF(ISNUMBER(N53),N53,0)+Staff!$J49),Staff!$J49),0)),IF(Staff!$K49="Annually",IF(Q$4=Staff!$I49,MIN(Staff!$J49,Staff!$L49),IF(Q$4&gt;Staff!$I49,IFERROR(MIN(Staff!$L49,E53+Staff!$J49),MIN(Staff!$J49,Staff!$L49)),0))))))</f>
        <v>0</v>
      </c>
      <c r="R53" s="567">
        <f>IF(Staff!$K49="Never",IF(R$4&gt;=Staff!$I49,MIN(Staff!$J49,Staff!$L49),0),IF(Staff!$K49="Monthly",IF(R$4=Staff!$I49,MIN(Staff!$J49,Staff!$L49),IF(R$4&gt;Staff!$I49,MIN(Staff!$L49,Q53+Staff!$J49),0)),IF(Staff!$K49="Quarterly",IF(R$4=Staff!$I49,MIN(Staff!$J49,Staff!$L49),IF(R$4&gt;Staff!$I49,IFERROR(MIN(Staff!$L49,IF(ISNUMBER(O53),O53,0)+Staff!$J49),Staff!$J49),0)),IF(Staff!$K49="Annually",IF(R$4=Staff!$I49,MIN(Staff!$J49,Staff!$L49),IF(R$4&gt;Staff!$I49,IFERROR(MIN(Staff!$L49,F53+Staff!$J49),MIN(Staff!$J49,Staff!$L49)),0))))))</f>
        <v>0</v>
      </c>
      <c r="S53" s="567">
        <f>IF(Staff!$K49="Never",IF(S$4&gt;=Staff!$I49,MIN(Staff!$J49,Staff!$L49),0),IF(Staff!$K49="Monthly",IF(S$4=Staff!$I49,MIN(Staff!$J49,Staff!$L49),IF(S$4&gt;Staff!$I49,MIN(Staff!$L49,R53+Staff!$J49),0)),IF(Staff!$K49="Quarterly",IF(S$4=Staff!$I49,MIN(Staff!$J49,Staff!$L49),IF(S$4&gt;Staff!$I49,IFERROR(MIN(Staff!$L49,IF(ISNUMBER(P53),P53,0)+Staff!$J49),Staff!$J49),0)),IF(Staff!$K49="Annually",IF(S$4=Staff!$I49,MIN(Staff!$J49,Staff!$L49),IF(S$4&gt;Staff!$I49,IFERROR(MIN(Staff!$L49,G53+Staff!$J49),MIN(Staff!$J49,Staff!$L49)),0))))))</f>
        <v>0</v>
      </c>
      <c r="T53" s="567">
        <f>IF(Staff!$K49="Never",IF(T$4&gt;=Staff!$I49,MIN(Staff!$J49,Staff!$L49),0),IF(Staff!$K49="Monthly",IF(T$4=Staff!$I49,MIN(Staff!$J49,Staff!$L49),IF(T$4&gt;Staff!$I49,MIN(Staff!$L49,S53+Staff!$J49),0)),IF(Staff!$K49="Quarterly",IF(T$4=Staff!$I49,MIN(Staff!$J49,Staff!$L49),IF(T$4&gt;Staff!$I49,IFERROR(MIN(Staff!$L49,IF(ISNUMBER(Q53),Q53,0)+Staff!$J49),Staff!$J49),0)),IF(Staff!$K49="Annually",IF(T$4=Staff!$I49,MIN(Staff!$J49,Staff!$L49),IF(T$4&gt;Staff!$I49,IFERROR(MIN(Staff!$L49,H53+Staff!$J49),MIN(Staff!$J49,Staff!$L49)),0))))))</f>
        <v>0</v>
      </c>
      <c r="U53" s="567">
        <f>IF(Staff!$K49="Never",IF(U$4&gt;=Staff!$I49,MIN(Staff!$J49,Staff!$L49),0),IF(Staff!$K49="Monthly",IF(U$4=Staff!$I49,MIN(Staff!$J49,Staff!$L49),IF(U$4&gt;Staff!$I49,MIN(Staff!$L49,T53+Staff!$J49),0)),IF(Staff!$K49="Quarterly",IF(U$4=Staff!$I49,MIN(Staff!$J49,Staff!$L49),IF(U$4&gt;Staff!$I49,IFERROR(MIN(Staff!$L49,IF(ISNUMBER(R53),R53,0)+Staff!$J49),Staff!$J49),0)),IF(Staff!$K49="Annually",IF(U$4=Staff!$I49,MIN(Staff!$J49,Staff!$L49),IF(U$4&gt;Staff!$I49,IFERROR(MIN(Staff!$L49,I53+Staff!$J49),MIN(Staff!$J49,Staff!$L49)),0))))))</f>
        <v>0</v>
      </c>
      <c r="V53" s="567">
        <f>IF(Staff!$K49="Never",IF(V$4&gt;=Staff!$I49,MIN(Staff!$J49,Staff!$L49),0),IF(Staff!$K49="Monthly",IF(V$4=Staff!$I49,MIN(Staff!$J49,Staff!$L49),IF(V$4&gt;Staff!$I49,MIN(Staff!$L49,U53+Staff!$J49),0)),IF(Staff!$K49="Quarterly",IF(V$4=Staff!$I49,MIN(Staff!$J49,Staff!$L49),IF(V$4&gt;Staff!$I49,IFERROR(MIN(Staff!$L49,IF(ISNUMBER(S53),S53,0)+Staff!$J49),Staff!$J49),0)),IF(Staff!$K49="Annually",IF(V$4=Staff!$I49,MIN(Staff!$J49,Staff!$L49),IF(V$4&gt;Staff!$I49,IFERROR(MIN(Staff!$L49,J53+Staff!$J49),MIN(Staff!$J49,Staff!$L49)),0))))))</f>
        <v>0</v>
      </c>
      <c r="W53" s="567">
        <f>IF(Staff!$K49="Never",IF(W$4&gt;=Staff!$I49,MIN(Staff!$J49,Staff!$L49),0),IF(Staff!$K49="Monthly",IF(W$4=Staff!$I49,MIN(Staff!$J49,Staff!$L49),IF(W$4&gt;Staff!$I49,MIN(Staff!$L49,V53+Staff!$J49),0)),IF(Staff!$K49="Quarterly",IF(W$4=Staff!$I49,MIN(Staff!$J49,Staff!$L49),IF(W$4&gt;Staff!$I49,IFERROR(MIN(Staff!$L49,IF(ISNUMBER(T53),T53,0)+Staff!$J49),Staff!$J49),0)),IF(Staff!$K49="Annually",IF(W$4=Staff!$I49,MIN(Staff!$J49,Staff!$L49),IF(W$4&gt;Staff!$I49,IFERROR(MIN(Staff!$L49,K53+Staff!$J49),MIN(Staff!$J49,Staff!$L49)),0))))))</f>
        <v>0</v>
      </c>
      <c r="X53" s="567">
        <f>IF(Staff!$K49="Never",IF(X$4&gt;=Staff!$I49,MIN(Staff!$J49,Staff!$L49),0),IF(Staff!$K49="Monthly",IF(X$4=Staff!$I49,MIN(Staff!$J49,Staff!$L49),IF(X$4&gt;Staff!$I49,MIN(Staff!$L49,W53+Staff!$J49),0)),IF(Staff!$K49="Quarterly",IF(X$4=Staff!$I49,MIN(Staff!$J49,Staff!$L49),IF(X$4&gt;Staff!$I49,IFERROR(MIN(Staff!$L49,IF(ISNUMBER(U53),U53,0)+Staff!$J49),Staff!$J49),0)),IF(Staff!$K49="Annually",IF(X$4=Staff!$I49,MIN(Staff!$J49,Staff!$L49),IF(X$4&gt;Staff!$I49,IFERROR(MIN(Staff!$L49,L53+Staff!$J49),MIN(Staff!$J49,Staff!$L49)),0))))))</f>
        <v>0</v>
      </c>
      <c r="Y53" s="567">
        <f>IF(Staff!$K49="Never",IF(Y$4&gt;=Staff!$I49,MIN(Staff!$J49,Staff!$L49),0),IF(Staff!$K49="Monthly",IF(Y$4=Staff!$I49,MIN(Staff!$J49,Staff!$L49),IF(Y$4&gt;Staff!$I49,MIN(Staff!$L49,X53+Staff!$J49),0)),IF(Staff!$K49="Quarterly",IF(Y$4=Staff!$I49,MIN(Staff!$J49,Staff!$L49),IF(Y$4&gt;Staff!$I49,IFERROR(MIN(Staff!$L49,IF(ISNUMBER(V53),V53,0)+Staff!$J49),Staff!$J49),0)),IF(Staff!$K49="Annually",IF(Y$4=Staff!$I49,MIN(Staff!$J49,Staff!$L49),IF(Y$4&gt;Staff!$I49,IFERROR(MIN(Staff!$L49,M53+Staff!$J49),MIN(Staff!$J49,Staff!$L49)),0))))))</f>
        <v>0</v>
      </c>
      <c r="Z53" s="567">
        <f>IF(Staff!$K49="Never",IF(Z$4&gt;=Staff!$I49,MIN(Staff!$J49,Staff!$L49),0),IF(Staff!$K49="Monthly",IF(Z$4=Staff!$I49,MIN(Staff!$J49,Staff!$L49),IF(Z$4&gt;Staff!$I49,MIN(Staff!$L49,Y53+Staff!$J49),0)),IF(Staff!$K49="Quarterly",IF(Z$4=Staff!$I49,MIN(Staff!$J49,Staff!$L49),IF(Z$4&gt;Staff!$I49,IFERROR(MIN(Staff!$L49,IF(ISNUMBER(W53),W53,0)+Staff!$J49),Staff!$J49),0)),IF(Staff!$K49="Annually",IF(Z$4=Staff!$I49,MIN(Staff!$J49,Staff!$L49),IF(Z$4&gt;Staff!$I49,IFERROR(MIN(Staff!$L49,N53+Staff!$J49),MIN(Staff!$J49,Staff!$L49)),0))))))</f>
        <v>0</v>
      </c>
      <c r="AA53" s="567">
        <f>IF(Staff!$K49="Never",IF(AA$4&gt;=Staff!$I49,MIN(Staff!$J49,Staff!$L49),0),IF(Staff!$K49="Monthly",IF(AA$4=Staff!$I49,MIN(Staff!$J49,Staff!$L49),IF(AA$4&gt;Staff!$I49,MIN(Staff!$L49,Z53+Staff!$J49),0)),IF(Staff!$K49="Quarterly",IF(AA$4=Staff!$I49,MIN(Staff!$J49,Staff!$L49),IF(AA$4&gt;Staff!$I49,IFERROR(MIN(Staff!$L49,IF(ISNUMBER(X53),X53,0)+Staff!$J49),Staff!$J49),0)),IF(Staff!$K49="Annually",IF(AA$4=Staff!$I49,MIN(Staff!$J49,Staff!$L49),IF(AA$4&gt;Staff!$I49,IFERROR(MIN(Staff!$L49,O53+Staff!$J49),MIN(Staff!$J49,Staff!$L49)),0))))))</f>
        <v>0</v>
      </c>
      <c r="AB53" s="567">
        <f>IF(Staff!$K49="Never",IF(AB$4&gt;=Staff!$I49,MIN(Staff!$J49,Staff!$L49),0),IF(Staff!$K49="Monthly",IF(AB$4=Staff!$I49,MIN(Staff!$J49,Staff!$L49),IF(AB$4&gt;Staff!$I49,MIN(Staff!$L49,AA53+Staff!$J49),0)),IF(Staff!$K49="Quarterly",IF(AB$4=Staff!$I49,MIN(Staff!$J49,Staff!$L49),IF(AB$4&gt;Staff!$I49,IFERROR(MIN(Staff!$L49,IF(ISNUMBER(Y53),Y53,0)+Staff!$J49),Staff!$J49),0)),IF(Staff!$K49="Annually",IF(AB$4=Staff!$I49,MIN(Staff!$J49,Staff!$L49),IF(AB$4&gt;Staff!$I49,IFERROR(MIN(Staff!$L49,P53+Staff!$J49),MIN(Staff!$J49,Staff!$L49)),0))))))</f>
        <v>0</v>
      </c>
      <c r="AC53" s="567">
        <f>IF(Staff!$K49="Never",IF(AC$4&gt;=Staff!$I49,MIN(Staff!$J49,Staff!$L49),0),IF(Staff!$K49="Monthly",IF(AC$4=Staff!$I49,MIN(Staff!$J49,Staff!$L49),IF(AC$4&gt;Staff!$I49,MIN(Staff!$L49,AB53+Staff!$J49),0)),IF(Staff!$K49="Quarterly",IF(AC$4=Staff!$I49,MIN(Staff!$J49,Staff!$L49),IF(AC$4&gt;Staff!$I49,IFERROR(MIN(Staff!$L49,IF(ISNUMBER(Z53),Z53,0)+Staff!$J49),Staff!$J49),0)),IF(Staff!$K49="Annually",IF(AC$4=Staff!$I49,MIN(Staff!$J49,Staff!$L49),IF(AC$4&gt;Staff!$I49,IFERROR(MIN(Staff!$L49,Q53+Staff!$J49),MIN(Staff!$J49,Staff!$L49)),0))))))</f>
        <v>0</v>
      </c>
      <c r="AD53" s="567">
        <f>IF(Staff!$K49="Never",IF(AD$4&gt;=Staff!$I49,MIN(Staff!$J49,Staff!$L49),0),IF(Staff!$K49="Monthly",IF(AD$4=Staff!$I49,MIN(Staff!$J49,Staff!$L49),IF(AD$4&gt;Staff!$I49,MIN(Staff!$L49,AC53+Staff!$J49),0)),IF(Staff!$K49="Quarterly",IF(AD$4=Staff!$I49,MIN(Staff!$J49,Staff!$L49),IF(AD$4&gt;Staff!$I49,IFERROR(MIN(Staff!$L49,IF(ISNUMBER(AA53),AA53,0)+Staff!$J49),Staff!$J49),0)),IF(Staff!$K49="Annually",IF(AD$4=Staff!$I49,MIN(Staff!$J49,Staff!$L49),IF(AD$4&gt;Staff!$I49,IFERROR(MIN(Staff!$L49,R53+Staff!$J49),MIN(Staff!$J49,Staff!$L49)),0))))))</f>
        <v>0</v>
      </c>
      <c r="AE53" s="567">
        <f>IF(Staff!$K49="Never",IF(AE$4&gt;=Staff!$I49,MIN(Staff!$J49,Staff!$L49),0),IF(Staff!$K49="Monthly",IF(AE$4=Staff!$I49,MIN(Staff!$J49,Staff!$L49),IF(AE$4&gt;Staff!$I49,MIN(Staff!$L49,AD53+Staff!$J49),0)),IF(Staff!$K49="Quarterly",IF(AE$4=Staff!$I49,MIN(Staff!$J49,Staff!$L49),IF(AE$4&gt;Staff!$I49,IFERROR(MIN(Staff!$L49,IF(ISNUMBER(AB53),AB53,0)+Staff!$J49),Staff!$J49),0)),IF(Staff!$K49="Annually",IF(AE$4=Staff!$I49,MIN(Staff!$J49,Staff!$L49),IF(AE$4&gt;Staff!$I49,IFERROR(MIN(Staff!$L49,S53+Staff!$J49),MIN(Staff!$J49,Staff!$L49)),0))))))</f>
        <v>0</v>
      </c>
      <c r="AF53" s="567">
        <f>IF(Staff!$K49="Never",IF(AF$4&gt;=Staff!$I49,MIN(Staff!$J49,Staff!$L49),0),IF(Staff!$K49="Monthly",IF(AF$4=Staff!$I49,MIN(Staff!$J49,Staff!$L49),IF(AF$4&gt;Staff!$I49,MIN(Staff!$L49,AE53+Staff!$J49),0)),IF(Staff!$K49="Quarterly",IF(AF$4=Staff!$I49,MIN(Staff!$J49,Staff!$L49),IF(AF$4&gt;Staff!$I49,IFERROR(MIN(Staff!$L49,IF(ISNUMBER(AC53),AC53,0)+Staff!$J49),Staff!$J49),0)),IF(Staff!$K49="Annually",IF(AF$4=Staff!$I49,MIN(Staff!$J49,Staff!$L49),IF(AF$4&gt;Staff!$I49,IFERROR(MIN(Staff!$L49,T53+Staff!$J49),MIN(Staff!$J49,Staff!$L49)),0))))))</f>
        <v>0</v>
      </c>
      <c r="AG53" s="567">
        <f>IF(Staff!$K49="Never",IF(AG$4&gt;=Staff!$I49,MIN(Staff!$J49,Staff!$L49),0),IF(Staff!$K49="Monthly",IF(AG$4=Staff!$I49,MIN(Staff!$J49,Staff!$L49),IF(AG$4&gt;Staff!$I49,MIN(Staff!$L49,AF53+Staff!$J49),0)),IF(Staff!$K49="Quarterly",IF(AG$4=Staff!$I49,MIN(Staff!$J49,Staff!$L49),IF(AG$4&gt;Staff!$I49,IFERROR(MIN(Staff!$L49,IF(ISNUMBER(AD53),AD53,0)+Staff!$J49),Staff!$J49),0)),IF(Staff!$K49="Annually",IF(AG$4=Staff!$I49,MIN(Staff!$J49,Staff!$L49),IF(AG$4&gt;Staff!$I49,IFERROR(MIN(Staff!$L49,U53+Staff!$J49),MIN(Staff!$J49,Staff!$L49)),0))))))</f>
        <v>0</v>
      </c>
      <c r="AH53" s="567">
        <f>IF(Staff!$K49="Never",IF(AH$4&gt;=Staff!$I49,MIN(Staff!$J49,Staff!$L49),0),IF(Staff!$K49="Monthly",IF(AH$4=Staff!$I49,MIN(Staff!$J49,Staff!$L49),IF(AH$4&gt;Staff!$I49,MIN(Staff!$L49,AG53+Staff!$J49),0)),IF(Staff!$K49="Quarterly",IF(AH$4=Staff!$I49,MIN(Staff!$J49,Staff!$L49),IF(AH$4&gt;Staff!$I49,IFERROR(MIN(Staff!$L49,IF(ISNUMBER(AE53),AE53,0)+Staff!$J49),Staff!$J49),0)),IF(Staff!$K49="Annually",IF(AH$4=Staff!$I49,MIN(Staff!$J49,Staff!$L49),IF(AH$4&gt;Staff!$I49,IFERROR(MIN(Staff!$L49,V53+Staff!$J49),MIN(Staff!$J49,Staff!$L49)),0))))))</f>
        <v>0</v>
      </c>
      <c r="AI53" s="567">
        <f>IF(Staff!$K49="Never",IF(AI$4&gt;=Staff!$I49,MIN(Staff!$J49,Staff!$L49),0),IF(Staff!$K49="Monthly",IF(AI$4=Staff!$I49,MIN(Staff!$J49,Staff!$L49),IF(AI$4&gt;Staff!$I49,MIN(Staff!$L49,AH53+Staff!$J49),0)),IF(Staff!$K49="Quarterly",IF(AI$4=Staff!$I49,MIN(Staff!$J49,Staff!$L49),IF(AI$4&gt;Staff!$I49,IFERROR(MIN(Staff!$L49,IF(ISNUMBER(AF53),AF53,0)+Staff!$J49),Staff!$J49),0)),IF(Staff!$K49="Annually",IF(AI$4=Staff!$I49,MIN(Staff!$J49,Staff!$L49),IF(AI$4&gt;Staff!$I49,IFERROR(MIN(Staff!$L49,W53+Staff!$J49),MIN(Staff!$J49,Staff!$L49)),0))))))</f>
        <v>0</v>
      </c>
      <c r="AJ53" s="567">
        <f>IF(Staff!$K49="Never",IF(AJ$4&gt;=Staff!$I49,MIN(Staff!$J49,Staff!$L49),0),IF(Staff!$K49="Monthly",IF(AJ$4=Staff!$I49,MIN(Staff!$J49,Staff!$L49),IF(AJ$4&gt;Staff!$I49,MIN(Staff!$L49,AI53+Staff!$J49),0)),IF(Staff!$K49="Quarterly",IF(AJ$4=Staff!$I49,MIN(Staff!$J49,Staff!$L49),IF(AJ$4&gt;Staff!$I49,IFERROR(MIN(Staff!$L49,IF(ISNUMBER(AG53),AG53,0)+Staff!$J49),Staff!$J49),0)),IF(Staff!$K49="Annually",IF(AJ$4=Staff!$I49,MIN(Staff!$J49,Staff!$L49),IF(AJ$4&gt;Staff!$I49,IFERROR(MIN(Staff!$L49,X53+Staff!$J49),MIN(Staff!$J49,Staff!$L49)),0))))))</f>
        <v>0</v>
      </c>
      <c r="AK53" s="567">
        <f>IF(Staff!$K49="Never",IF(AK$4&gt;=Staff!$I49,MIN(Staff!$J49,Staff!$L49),0),IF(Staff!$K49="Monthly",IF(AK$4=Staff!$I49,MIN(Staff!$J49,Staff!$L49),IF(AK$4&gt;Staff!$I49,MIN(Staff!$L49,AJ53+Staff!$J49),0)),IF(Staff!$K49="Quarterly",IF(AK$4=Staff!$I49,MIN(Staff!$J49,Staff!$L49),IF(AK$4&gt;Staff!$I49,IFERROR(MIN(Staff!$L49,IF(ISNUMBER(AH53),AH53,0)+Staff!$J49),Staff!$J49),0)),IF(Staff!$K49="Annually",IF(AK$4=Staff!$I49,MIN(Staff!$J49,Staff!$L49),IF(AK$4&gt;Staff!$I49,IFERROR(MIN(Staff!$L49,Y53+Staff!$J49),MIN(Staff!$J49,Staff!$L49)),0))))))</f>
        <v>0</v>
      </c>
      <c r="AL53" s="567">
        <f>IF(Staff!$K49="Never",IF(AL$4&gt;=Staff!$I49,MIN(Staff!$J49,Staff!$L49),0),IF(Staff!$K49="Monthly",IF(AL$4=Staff!$I49,MIN(Staff!$J49,Staff!$L49),IF(AL$4&gt;Staff!$I49,MIN(Staff!$L49,AK53+Staff!$J49),0)),IF(Staff!$K49="Quarterly",IF(AL$4=Staff!$I49,MIN(Staff!$J49,Staff!$L49),IF(AL$4&gt;Staff!$I49,IFERROR(MIN(Staff!$L49,IF(ISNUMBER(AI53),AI53,0)+Staff!$J49),Staff!$J49),0)),IF(Staff!$K49="Annually",IF(AL$4=Staff!$I49,MIN(Staff!$J49,Staff!$L49),IF(AL$4&gt;Staff!$I49,IFERROR(MIN(Staff!$L49,Z53+Staff!$J49),MIN(Staff!$J49,Staff!$L49)),0))))))</f>
        <v>0</v>
      </c>
      <c r="AM53" s="567">
        <f>IF(Staff!$K49="Never",IF(AM$4&gt;=Staff!$I49,MIN(Staff!$J49,Staff!$L49),0),IF(Staff!$K49="Monthly",IF(AM$4=Staff!$I49,MIN(Staff!$J49,Staff!$L49),IF(AM$4&gt;Staff!$I49,MIN(Staff!$L49,AL53+Staff!$J49),0)),IF(Staff!$K49="Quarterly",IF(AM$4=Staff!$I49,MIN(Staff!$J49,Staff!$L49),IF(AM$4&gt;Staff!$I49,IFERROR(MIN(Staff!$L49,IF(ISNUMBER(AJ53),AJ53,0)+Staff!$J49),Staff!$J49),0)),IF(Staff!$K49="Annually",IF(AM$4=Staff!$I49,MIN(Staff!$J49,Staff!$L49),IF(AM$4&gt;Staff!$I49,IFERROR(MIN(Staff!$L49,AA53+Staff!$J49),MIN(Staff!$J49,Staff!$L49)),0))))))</f>
        <v>0</v>
      </c>
      <c r="AN53" s="567">
        <f>IF(Staff!$K49="Never",IF(AN$4&gt;=Staff!$I49,MIN(Staff!$J49,Staff!$L49),0),IF(Staff!$K49="Monthly",IF(AN$4=Staff!$I49,MIN(Staff!$J49,Staff!$L49),IF(AN$4&gt;Staff!$I49,MIN(Staff!$L49,AM53+Staff!$J49),0)),IF(Staff!$K49="Quarterly",IF(AN$4=Staff!$I49,MIN(Staff!$J49,Staff!$L49),IF(AN$4&gt;Staff!$I49,IFERROR(MIN(Staff!$L49,IF(ISNUMBER(AK53),AK53,0)+Staff!$J49),Staff!$J49),0)),IF(Staff!$K49="Annually",IF(AN$4=Staff!$I49,MIN(Staff!$J49,Staff!$L49),IF(AN$4&gt;Staff!$I49,IFERROR(MIN(Staff!$L49,AB53+Staff!$J49),MIN(Staff!$J49,Staff!$L49)),0))))))</f>
        <v>0</v>
      </c>
      <c r="AO53" s="567">
        <f>IF(Staff!$K49="Never",IF(AO$4&gt;=Staff!$I49,MIN(Staff!$J49,Staff!$L49),0),IF(Staff!$K49="Monthly",IF(AO$4=Staff!$I49,MIN(Staff!$J49,Staff!$L49),IF(AO$4&gt;Staff!$I49,MIN(Staff!$L49,AN53+Staff!$J49),0)),IF(Staff!$K49="Quarterly",IF(AO$4=Staff!$I49,MIN(Staff!$J49,Staff!$L49),IF(AO$4&gt;Staff!$I49,IFERROR(MIN(Staff!$L49,IF(ISNUMBER(AL53),AL53,0)+Staff!$J49),Staff!$J49),0)),IF(Staff!$K49="Annually",IF(AO$4=Staff!$I49,MIN(Staff!$J49,Staff!$L49),IF(AO$4&gt;Staff!$I49,IFERROR(MIN(Staff!$L49,AC53+Staff!$J49),MIN(Staff!$J49,Staff!$L49)),0))))))</f>
        <v>0</v>
      </c>
      <c r="AP53" s="567">
        <f>IF(Staff!$K49="Never",IF(AP$4&gt;=Staff!$I49,MIN(Staff!$J49,Staff!$L49),0),IF(Staff!$K49="Monthly",IF(AP$4=Staff!$I49,MIN(Staff!$J49,Staff!$L49),IF(AP$4&gt;Staff!$I49,MIN(Staff!$L49,AO53+Staff!$J49),0)),IF(Staff!$K49="Quarterly",IF(AP$4=Staff!$I49,MIN(Staff!$J49,Staff!$L49),IF(AP$4&gt;Staff!$I49,IFERROR(MIN(Staff!$L49,IF(ISNUMBER(AM53),AM53,0)+Staff!$J49),Staff!$J49),0)),IF(Staff!$K49="Annually",IF(AP$4=Staff!$I49,MIN(Staff!$J49,Staff!$L49),IF(AP$4&gt;Staff!$I49,IFERROR(MIN(Staff!$L49,AD53+Staff!$J49),MIN(Staff!$J49,Staff!$L49)),0))))))</f>
        <v>0</v>
      </c>
      <c r="AQ53" s="567">
        <f>IF(Staff!$K49="Never",IF(AQ$4&gt;=Staff!$I49,MIN(Staff!$J49,Staff!$L49),0),IF(Staff!$K49="Monthly",IF(AQ$4=Staff!$I49,MIN(Staff!$J49,Staff!$L49),IF(AQ$4&gt;Staff!$I49,MIN(Staff!$L49,AP53+Staff!$J49),0)),IF(Staff!$K49="Quarterly",IF(AQ$4=Staff!$I49,MIN(Staff!$J49,Staff!$L49),IF(AQ$4&gt;Staff!$I49,IFERROR(MIN(Staff!$L49,IF(ISNUMBER(AN53),AN53,0)+Staff!$J49),Staff!$J49),0)),IF(Staff!$K49="Annually",IF(AQ$4=Staff!$I49,MIN(Staff!$J49,Staff!$L49),IF(AQ$4&gt;Staff!$I49,IFERROR(MIN(Staff!$L49,AE53+Staff!$J49),MIN(Staff!$J49,Staff!$L49)),0))))))</f>
        <v>0</v>
      </c>
      <c r="AR53" s="567">
        <f>IF(Staff!$K49="Never",IF(AR$4&gt;=Staff!$I49,MIN(Staff!$J49,Staff!$L49),0),IF(Staff!$K49="Monthly",IF(AR$4=Staff!$I49,MIN(Staff!$J49,Staff!$L49),IF(AR$4&gt;Staff!$I49,MIN(Staff!$L49,AQ53+Staff!$J49),0)),IF(Staff!$K49="Quarterly",IF(AR$4=Staff!$I49,MIN(Staff!$J49,Staff!$L49),IF(AR$4&gt;Staff!$I49,IFERROR(MIN(Staff!$L49,IF(ISNUMBER(AO53),AO53,0)+Staff!$J49),Staff!$J49),0)),IF(Staff!$K49="Annually",IF(AR$4=Staff!$I49,MIN(Staff!$J49,Staff!$L49),IF(AR$4&gt;Staff!$I49,IFERROR(MIN(Staff!$L49,AF53+Staff!$J49),MIN(Staff!$J49,Staff!$L49)),0))))))</f>
        <v>0</v>
      </c>
      <c r="AS53" s="567">
        <f>IF(Staff!$K49="Never",IF(AS$4&gt;=Staff!$I49,MIN(Staff!$J49,Staff!$L49),0),IF(Staff!$K49="Monthly",IF(AS$4=Staff!$I49,MIN(Staff!$J49,Staff!$L49),IF(AS$4&gt;Staff!$I49,MIN(Staff!$L49,AR53+Staff!$J49),0)),IF(Staff!$K49="Quarterly",IF(AS$4=Staff!$I49,MIN(Staff!$J49,Staff!$L49),IF(AS$4&gt;Staff!$I49,IFERROR(MIN(Staff!$L49,IF(ISNUMBER(AP53),AP53,0)+Staff!$J49),Staff!$J49),0)),IF(Staff!$K49="Annually",IF(AS$4=Staff!$I49,MIN(Staff!$J49,Staff!$L49),IF(AS$4&gt;Staff!$I49,IFERROR(MIN(Staff!$L49,AG53+Staff!$J49),MIN(Staff!$J49,Staff!$L49)),0))))))</f>
        <v>0</v>
      </c>
      <c r="AT53" s="567">
        <f>IF(Staff!$K49="Never",IF(AT$4&gt;=Staff!$I49,MIN(Staff!$J49,Staff!$L49),0),IF(Staff!$K49="Monthly",IF(AT$4=Staff!$I49,MIN(Staff!$J49,Staff!$L49),IF(AT$4&gt;Staff!$I49,MIN(Staff!$L49,AS53+Staff!$J49),0)),IF(Staff!$K49="Quarterly",IF(AT$4=Staff!$I49,MIN(Staff!$J49,Staff!$L49),IF(AT$4&gt;Staff!$I49,IFERROR(MIN(Staff!$L49,IF(ISNUMBER(AQ53),AQ53,0)+Staff!$J49),Staff!$J49),0)),IF(Staff!$K49="Annually",IF(AT$4=Staff!$I49,MIN(Staff!$J49,Staff!$L49),IF(AT$4&gt;Staff!$I49,IFERROR(MIN(Staff!$L49,AH53+Staff!$J49),MIN(Staff!$J49,Staff!$L49)),0))))))</f>
        <v>0</v>
      </c>
      <c r="AU53" s="567">
        <f>IF(Staff!$K49="Never",IF(AU$4&gt;=Staff!$I49,MIN(Staff!$J49,Staff!$L49),0),IF(Staff!$K49="Monthly",IF(AU$4=Staff!$I49,MIN(Staff!$J49,Staff!$L49),IF(AU$4&gt;Staff!$I49,MIN(Staff!$L49,AT53+Staff!$J49),0)),IF(Staff!$K49="Quarterly",IF(AU$4=Staff!$I49,MIN(Staff!$J49,Staff!$L49),IF(AU$4&gt;Staff!$I49,IFERROR(MIN(Staff!$L49,IF(ISNUMBER(AR53),AR53,0)+Staff!$J49),Staff!$J49),0)),IF(Staff!$K49="Annually",IF(AU$4=Staff!$I49,MIN(Staff!$J49,Staff!$L49),IF(AU$4&gt;Staff!$I49,IFERROR(MIN(Staff!$L49,AI53+Staff!$J49),MIN(Staff!$J49,Staff!$L49)),0))))))</f>
        <v>0</v>
      </c>
      <c r="AV53" s="567">
        <f>IF(Staff!$K49="Never",IF(AV$4&gt;=Staff!$I49,MIN(Staff!$J49,Staff!$L49),0),IF(Staff!$K49="Monthly",IF(AV$4=Staff!$I49,MIN(Staff!$J49,Staff!$L49),IF(AV$4&gt;Staff!$I49,MIN(Staff!$L49,AU53+Staff!$J49),0)),IF(Staff!$K49="Quarterly",IF(AV$4=Staff!$I49,MIN(Staff!$J49,Staff!$L49),IF(AV$4&gt;Staff!$I49,IFERROR(MIN(Staff!$L49,IF(ISNUMBER(AS53),AS53,0)+Staff!$J49),Staff!$J49),0)),IF(Staff!$K49="Annually",IF(AV$4=Staff!$I49,MIN(Staff!$J49,Staff!$L49),IF(AV$4&gt;Staff!$I49,IFERROR(MIN(Staff!$L49,AJ53+Staff!$J49),MIN(Staff!$J49,Staff!$L49)),0))))))</f>
        <v>0</v>
      </c>
      <c r="AW53" s="567">
        <f>IF(Staff!$K49="Never",IF(AW$4&gt;=Staff!$I49,MIN(Staff!$J49,Staff!$L49),0),IF(Staff!$K49="Monthly",IF(AW$4=Staff!$I49,MIN(Staff!$J49,Staff!$L49),IF(AW$4&gt;Staff!$I49,MIN(Staff!$L49,AV53+Staff!$J49),0)),IF(Staff!$K49="Quarterly",IF(AW$4=Staff!$I49,MIN(Staff!$J49,Staff!$L49),IF(AW$4&gt;Staff!$I49,IFERROR(MIN(Staff!$L49,IF(ISNUMBER(AT53),AT53,0)+Staff!$J49),Staff!$J49),0)),IF(Staff!$K49="Annually",IF(AW$4=Staff!$I49,MIN(Staff!$J49,Staff!$L49),IF(AW$4&gt;Staff!$I49,IFERROR(MIN(Staff!$L49,AK53+Staff!$J49),MIN(Staff!$J49,Staff!$L49)),0))))))</f>
        <v>0</v>
      </c>
      <c r="AX53" s="567">
        <f>IF(Staff!$K49="Never",IF(AX$4&gt;=Staff!$I49,MIN(Staff!$J49,Staff!$L49),0),IF(Staff!$K49="Monthly",IF(AX$4=Staff!$I49,MIN(Staff!$J49,Staff!$L49),IF(AX$4&gt;Staff!$I49,MIN(Staff!$L49,AW53+Staff!$J49),0)),IF(Staff!$K49="Quarterly",IF(AX$4=Staff!$I49,MIN(Staff!$J49,Staff!$L49),IF(AX$4&gt;Staff!$I49,IFERROR(MIN(Staff!$L49,IF(ISNUMBER(AU53),AU53,0)+Staff!$J49),Staff!$J49),0)),IF(Staff!$K49="Annually",IF(AX$4=Staff!$I49,MIN(Staff!$J49,Staff!$L49),IF(AX$4&gt;Staff!$I49,IFERROR(MIN(Staff!$L49,AL53+Staff!$J49),MIN(Staff!$J49,Staff!$L49)),0))))))</f>
        <v>0</v>
      </c>
      <c r="AY53" s="567">
        <f>IF(Staff!$K49="Never",IF(AY$4&gt;=Staff!$I49,MIN(Staff!$J49,Staff!$L49),0),IF(Staff!$K49="Monthly",IF(AY$4=Staff!$I49,MIN(Staff!$J49,Staff!$L49),IF(AY$4&gt;Staff!$I49,MIN(Staff!$L49,AX53+Staff!$J49),0)),IF(Staff!$K49="Quarterly",IF(AY$4=Staff!$I49,MIN(Staff!$J49,Staff!$L49),IF(AY$4&gt;Staff!$I49,IFERROR(MIN(Staff!$L49,IF(ISNUMBER(AV53),AV53,0)+Staff!$J49),Staff!$J49),0)),IF(Staff!$K49="Annually",IF(AY$4=Staff!$I49,MIN(Staff!$J49,Staff!$L49),IF(AY$4&gt;Staff!$I49,IFERROR(MIN(Staff!$L49,AM53+Staff!$J49),MIN(Staff!$J49,Staff!$L49)),0))))))</f>
        <v>0</v>
      </c>
      <c r="AZ53" s="567">
        <f>IF(Staff!$K49="Never",IF(AZ$4&gt;=Staff!$I49,MIN(Staff!$J49,Staff!$L49),0),IF(Staff!$K49="Monthly",IF(AZ$4=Staff!$I49,MIN(Staff!$J49,Staff!$L49),IF(AZ$4&gt;Staff!$I49,MIN(Staff!$L49,AY53+Staff!$J49),0)),IF(Staff!$K49="Quarterly",IF(AZ$4=Staff!$I49,MIN(Staff!$J49,Staff!$L49),IF(AZ$4&gt;Staff!$I49,IFERROR(MIN(Staff!$L49,IF(ISNUMBER(AW53),AW53,0)+Staff!$J49),Staff!$J49),0)),IF(Staff!$K49="Annually",IF(AZ$4=Staff!$I49,MIN(Staff!$J49,Staff!$L49),IF(AZ$4&gt;Staff!$I49,IFERROR(MIN(Staff!$L49,AN53+Staff!$J49),MIN(Staff!$J49,Staff!$L49)),0))))))</f>
        <v>0</v>
      </c>
      <c r="BA53" s="567">
        <f>IF(Staff!$K49="Never",IF(BA$4&gt;=Staff!$I49,MIN(Staff!$J49,Staff!$L49),0),IF(Staff!$K49="Monthly",IF(BA$4=Staff!$I49,MIN(Staff!$J49,Staff!$L49),IF(BA$4&gt;Staff!$I49,MIN(Staff!$L49,AZ53+Staff!$J49),0)),IF(Staff!$K49="Quarterly",IF(BA$4=Staff!$I49,MIN(Staff!$J49,Staff!$L49),IF(BA$4&gt;Staff!$I49,IFERROR(MIN(Staff!$L49,IF(ISNUMBER(AX53),AX53,0)+Staff!$J49),Staff!$J49),0)),IF(Staff!$K49="Annually",IF(BA$4=Staff!$I49,MIN(Staff!$J49,Staff!$L49),IF(BA$4&gt;Staff!$I49,IFERROR(MIN(Staff!$L49,AO53+Staff!$J49),MIN(Staff!$J49,Staff!$L49)),0))))))</f>
        <v>0</v>
      </c>
      <c r="BB53" s="567">
        <f>IF(Staff!$K49="Never",IF(BB$4&gt;=Staff!$I49,MIN(Staff!$J49,Staff!$L49),0),IF(Staff!$K49="Monthly",IF(BB$4=Staff!$I49,MIN(Staff!$J49,Staff!$L49),IF(BB$4&gt;Staff!$I49,MIN(Staff!$L49,BA53+Staff!$J49),0)),IF(Staff!$K49="Quarterly",IF(BB$4=Staff!$I49,MIN(Staff!$J49,Staff!$L49),IF(BB$4&gt;Staff!$I49,IFERROR(MIN(Staff!$L49,IF(ISNUMBER(AY53),AY53,0)+Staff!$J49),Staff!$J49),0)),IF(Staff!$K49="Annually",IF(BB$4=Staff!$I49,MIN(Staff!$J49,Staff!$L49),IF(BB$4&gt;Staff!$I49,IFERROR(MIN(Staff!$L49,AP53+Staff!$J49),MIN(Staff!$J49,Staff!$L49)),0))))))</f>
        <v>0</v>
      </c>
      <c r="BC53" s="567">
        <f>IF(Staff!$K49="Never",IF(BC$4&gt;=Staff!$I49,MIN(Staff!$J49,Staff!$L49),0),IF(Staff!$K49="Monthly",IF(BC$4=Staff!$I49,MIN(Staff!$J49,Staff!$L49),IF(BC$4&gt;Staff!$I49,MIN(Staff!$L49,BB53+Staff!$J49),0)),IF(Staff!$K49="Quarterly",IF(BC$4=Staff!$I49,MIN(Staff!$J49,Staff!$L49),IF(BC$4&gt;Staff!$I49,IFERROR(MIN(Staff!$L49,IF(ISNUMBER(AZ53),AZ53,0)+Staff!$J49),Staff!$J49),0)),IF(Staff!$K49="Annually",IF(BC$4=Staff!$I49,MIN(Staff!$J49,Staff!$L49),IF(BC$4&gt;Staff!$I49,IFERROR(MIN(Staff!$L49,AQ53+Staff!$J49),MIN(Staff!$J49,Staff!$L49)),0))))))</f>
        <v>0</v>
      </c>
      <c r="BD53" s="567">
        <f>IF(Staff!$K49="Never",IF(BD$4&gt;=Staff!$I49,MIN(Staff!$J49,Staff!$L49),0),IF(Staff!$K49="Monthly",IF(BD$4=Staff!$I49,MIN(Staff!$J49,Staff!$L49),IF(BD$4&gt;Staff!$I49,MIN(Staff!$L49,BC53+Staff!$J49),0)),IF(Staff!$K49="Quarterly",IF(BD$4=Staff!$I49,MIN(Staff!$J49,Staff!$L49),IF(BD$4&gt;Staff!$I49,IFERROR(MIN(Staff!$L49,IF(ISNUMBER(BA53),BA53,0)+Staff!$J49),Staff!$J49),0)),IF(Staff!$K49="Annually",IF(BD$4=Staff!$I49,MIN(Staff!$J49,Staff!$L49),IF(BD$4&gt;Staff!$I49,IFERROR(MIN(Staff!$L49,AR53+Staff!$J49),MIN(Staff!$J49,Staff!$L49)),0))))))</f>
        <v>0</v>
      </c>
      <c r="BE53" s="567">
        <f>IF(Staff!$K49="Never",IF(BE$4&gt;=Staff!$I49,MIN(Staff!$J49,Staff!$L49),0),IF(Staff!$K49="Monthly",IF(BE$4=Staff!$I49,MIN(Staff!$J49,Staff!$L49),IF(BE$4&gt;Staff!$I49,MIN(Staff!$L49,BD53+Staff!$J49),0)),IF(Staff!$K49="Quarterly",IF(BE$4=Staff!$I49,MIN(Staff!$J49,Staff!$L49),IF(BE$4&gt;Staff!$I49,IFERROR(MIN(Staff!$L49,IF(ISNUMBER(BB53),BB53,0)+Staff!$J49),Staff!$J49),0)),IF(Staff!$K49="Annually",IF(BE$4=Staff!$I49,MIN(Staff!$J49,Staff!$L49),IF(BE$4&gt;Staff!$I49,IFERROR(MIN(Staff!$L49,AS53+Staff!$J49),MIN(Staff!$J49,Staff!$L49)),0))))))</f>
        <v>0</v>
      </c>
      <c r="BF53" s="567">
        <f>IF(Staff!$K49="Never",IF(BF$4&gt;=Staff!$I49,MIN(Staff!$J49,Staff!$L49),0),IF(Staff!$K49="Monthly",IF(BF$4=Staff!$I49,MIN(Staff!$J49,Staff!$L49),IF(BF$4&gt;Staff!$I49,MIN(Staff!$L49,BE53+Staff!$J49),0)),IF(Staff!$K49="Quarterly",IF(BF$4=Staff!$I49,MIN(Staff!$J49,Staff!$L49),IF(BF$4&gt;Staff!$I49,IFERROR(MIN(Staff!$L49,IF(ISNUMBER(BC53),BC53,0)+Staff!$J49),Staff!$J49),0)),IF(Staff!$K49="Annually",IF(BF$4=Staff!$I49,MIN(Staff!$J49,Staff!$L49),IF(BF$4&gt;Staff!$I49,IFERROR(MIN(Staff!$L49,AT53+Staff!$J49),MIN(Staff!$J49,Staff!$L49)),0))))))</f>
        <v>0</v>
      </c>
      <c r="BG53" s="567">
        <f>IF(Staff!$K49="Never",IF(BG$4&gt;=Staff!$I49,MIN(Staff!$J49,Staff!$L49),0),IF(Staff!$K49="Monthly",IF(BG$4=Staff!$I49,MIN(Staff!$J49,Staff!$L49),IF(BG$4&gt;Staff!$I49,MIN(Staff!$L49,BF53+Staff!$J49),0)),IF(Staff!$K49="Quarterly",IF(BG$4=Staff!$I49,MIN(Staff!$J49,Staff!$L49),IF(BG$4&gt;Staff!$I49,IFERROR(MIN(Staff!$L49,IF(ISNUMBER(BD53),BD53,0)+Staff!$J49),Staff!$J49),0)),IF(Staff!$K49="Annually",IF(BG$4=Staff!$I49,MIN(Staff!$J49,Staff!$L49),IF(BG$4&gt;Staff!$I49,IFERROR(MIN(Staff!$L49,AU53+Staff!$J49),MIN(Staff!$J49,Staff!$L49)),0))))))</f>
        <v>0</v>
      </c>
      <c r="BH53" s="567">
        <f>IF(Staff!$K49="Never",IF(BH$4&gt;=Staff!$I49,MIN(Staff!$J49,Staff!$L49),0),IF(Staff!$K49="Monthly",IF(BH$4=Staff!$I49,MIN(Staff!$J49,Staff!$L49),IF(BH$4&gt;Staff!$I49,MIN(Staff!$L49,BG53+Staff!$J49),0)),IF(Staff!$K49="Quarterly",IF(BH$4=Staff!$I49,MIN(Staff!$J49,Staff!$L49),IF(BH$4&gt;Staff!$I49,IFERROR(MIN(Staff!$L49,IF(ISNUMBER(BE53),BE53,0)+Staff!$J49),Staff!$J49),0)),IF(Staff!$K49="Annually",IF(BH$4=Staff!$I49,MIN(Staff!$J49,Staff!$L49),IF(BH$4&gt;Staff!$I49,IFERROR(MIN(Staff!$L49,AV53+Staff!$J49),MIN(Staff!$J49,Staff!$L49)),0))))))</f>
        <v>0</v>
      </c>
      <c r="BI53" s="567">
        <f>IF(Staff!$K49="Never",IF(BI$4&gt;=Staff!$I49,MIN(Staff!$J49,Staff!$L49),0),IF(Staff!$K49="Monthly",IF(BI$4=Staff!$I49,MIN(Staff!$J49,Staff!$L49),IF(BI$4&gt;Staff!$I49,MIN(Staff!$L49,BH53+Staff!$J49),0)),IF(Staff!$K49="Quarterly",IF(BI$4=Staff!$I49,MIN(Staff!$J49,Staff!$L49),IF(BI$4&gt;Staff!$I49,IFERROR(MIN(Staff!$L49,IF(ISNUMBER(BF53),BF53,0)+Staff!$J49),Staff!$J49),0)),IF(Staff!$K49="Annually",IF(BI$4=Staff!$I49,MIN(Staff!$J49,Staff!$L49),IF(BI$4&gt;Staff!$I49,IFERROR(MIN(Staff!$L49,AW53+Staff!$J49),MIN(Staff!$J49,Staff!$L49)),0))))))</f>
        <v>0</v>
      </c>
      <c r="BJ53" s="567">
        <f>IF(Staff!$K49="Never",IF(BJ$4&gt;=Staff!$I49,MIN(Staff!$J49,Staff!$L49),0),IF(Staff!$K49="Monthly",IF(BJ$4=Staff!$I49,MIN(Staff!$J49,Staff!$L49),IF(BJ$4&gt;Staff!$I49,MIN(Staff!$L49,BI53+Staff!$J49),0)),IF(Staff!$K49="Quarterly",IF(BJ$4=Staff!$I49,MIN(Staff!$J49,Staff!$L49),IF(BJ$4&gt;Staff!$I49,IFERROR(MIN(Staff!$L49,IF(ISNUMBER(BG53),BG53,0)+Staff!$J49),Staff!$J49),0)),IF(Staff!$K49="Annually",IF(BJ$4=Staff!$I49,MIN(Staff!$J49,Staff!$L49),IF(BJ$4&gt;Staff!$I49,IFERROR(MIN(Staff!$L49,AX53+Staff!$J49),MIN(Staff!$J49,Staff!$L49)),0))))))</f>
        <v>0</v>
      </c>
      <c r="BK53" s="567">
        <f>IF(Staff!$K49="Never",IF(BK$4&gt;=Staff!$I49,MIN(Staff!$J49,Staff!$L49),0),IF(Staff!$K49="Monthly",IF(BK$4=Staff!$I49,MIN(Staff!$J49,Staff!$L49),IF(BK$4&gt;Staff!$I49,MIN(Staff!$L49,BJ53+Staff!$J49),0)),IF(Staff!$K49="Quarterly",IF(BK$4=Staff!$I49,MIN(Staff!$J49,Staff!$L49),IF(BK$4&gt;Staff!$I49,IFERROR(MIN(Staff!$L49,IF(ISNUMBER(BH53),BH53,0)+Staff!$J49),Staff!$J49),0)),IF(Staff!$K49="Annually",IF(BK$4=Staff!$I49,MIN(Staff!$J49,Staff!$L49),IF(BK$4&gt;Staff!$I49,IFERROR(MIN(Staff!$L49,AY53+Staff!$J49),MIN(Staff!$J49,Staff!$L49)),0))))))</f>
        <v>0</v>
      </c>
      <c r="BL53" s="567">
        <f>IF(Staff!$K49="Never",IF(BL$4&gt;=Staff!$I49,MIN(Staff!$J49,Staff!$L49),0),IF(Staff!$K49="Monthly",IF(BL$4=Staff!$I49,MIN(Staff!$J49,Staff!$L49),IF(BL$4&gt;Staff!$I49,MIN(Staff!$L49,BK53+Staff!$J49),0)),IF(Staff!$K49="Quarterly",IF(BL$4=Staff!$I49,MIN(Staff!$J49,Staff!$L49),IF(BL$4&gt;Staff!$I49,IFERROR(MIN(Staff!$L49,IF(ISNUMBER(BI53),BI53,0)+Staff!$J49),Staff!$J49),0)),IF(Staff!$K49="Annually",IF(BL$4=Staff!$I49,MIN(Staff!$J49,Staff!$L49),IF(BL$4&gt;Staff!$I49,IFERROR(MIN(Staff!$L49,AZ53+Staff!$J49),MIN(Staff!$J49,Staff!$L49)),0))))))</f>
        <v>0</v>
      </c>
      <c r="BM53" s="567">
        <f>IF(Staff!$K49="Never",IF(BM$4&gt;=Staff!$I49,MIN(Staff!$J49,Staff!$L49),0),IF(Staff!$K49="Monthly",IF(BM$4=Staff!$I49,MIN(Staff!$J49,Staff!$L49),IF(BM$4&gt;Staff!$I49,MIN(Staff!$L49,BL53+Staff!$J49),0)),IF(Staff!$K49="Quarterly",IF(BM$4=Staff!$I49,MIN(Staff!$J49,Staff!$L49),IF(BM$4&gt;Staff!$I49,IFERROR(MIN(Staff!$L49,IF(ISNUMBER(BJ53),BJ53,0)+Staff!$J49),Staff!$J49),0)),IF(Staff!$K49="Annually",IF(BM$4=Staff!$I49,MIN(Staff!$J49,Staff!$L49),IF(BM$4&gt;Staff!$I49,IFERROR(MIN(Staff!$L49,BA53+Staff!$J49),MIN(Staff!$J49,Staff!$L49)),0))))))</f>
        <v>0</v>
      </c>
      <c r="BN53" s="567">
        <f>IF(Staff!$K49="Never",IF(BN$4&gt;=Staff!$I49,MIN(Staff!$J49,Staff!$L49),0),IF(Staff!$K49="Monthly",IF(BN$4=Staff!$I49,MIN(Staff!$J49,Staff!$L49),IF(BN$4&gt;Staff!$I49,MIN(Staff!$L49,BM53+Staff!$J49),0)),IF(Staff!$K49="Quarterly",IF(BN$4=Staff!$I49,MIN(Staff!$J49,Staff!$L49),IF(BN$4&gt;Staff!$I49,IFERROR(MIN(Staff!$L49,IF(ISNUMBER(BK53),BK53,0)+Staff!$J49),Staff!$J49),0)),IF(Staff!$K49="Annually",IF(BN$4=Staff!$I49,MIN(Staff!$J49,Staff!$L49),IF(BN$4&gt;Staff!$I49,IFERROR(MIN(Staff!$L49,BB53+Staff!$J49),MIN(Staff!$J49,Staff!$L49)),0))))))</f>
        <v>0</v>
      </c>
      <c r="BO53" s="567">
        <f>IF(Staff!$K49="Never",IF(BO$4&gt;=Staff!$I49,MIN(Staff!$J49,Staff!$L49),0),IF(Staff!$K49="Monthly",IF(BO$4=Staff!$I49,MIN(Staff!$J49,Staff!$L49),IF(BO$4&gt;Staff!$I49,MIN(Staff!$L49,BN53+Staff!$J49),0)),IF(Staff!$K49="Quarterly",IF(BO$4=Staff!$I49,MIN(Staff!$J49,Staff!$L49),IF(BO$4&gt;Staff!$I49,IFERROR(MIN(Staff!$L49,IF(ISNUMBER(BL53),BL53,0)+Staff!$J49),Staff!$J49),0)),IF(Staff!$K49="Annually",IF(BO$4=Staff!$I49,MIN(Staff!$J49,Staff!$L49),IF(BO$4&gt;Staff!$I49,IFERROR(MIN(Staff!$L49,BC53+Staff!$J49),MIN(Staff!$J49,Staff!$L49)),0))))))</f>
        <v>0</v>
      </c>
      <c r="BP53" s="567">
        <f>IF(Staff!$K49="Never",IF(BP$4&gt;=Staff!$I49,MIN(Staff!$J49,Staff!$L49),0),IF(Staff!$K49="Monthly",IF(BP$4=Staff!$I49,MIN(Staff!$J49,Staff!$L49),IF(BP$4&gt;Staff!$I49,MIN(Staff!$L49,BO53+Staff!$J49),0)),IF(Staff!$K49="Quarterly",IF(BP$4=Staff!$I49,MIN(Staff!$J49,Staff!$L49),IF(BP$4&gt;Staff!$I49,IFERROR(MIN(Staff!$L49,IF(ISNUMBER(BM53),BM53,0)+Staff!$J49),Staff!$J49),0)),IF(Staff!$K49="Annually",IF(BP$4=Staff!$I49,MIN(Staff!$J49,Staff!$L49),IF(BP$4&gt;Staff!$I49,IFERROR(MIN(Staff!$L49,BD53+Staff!$J49),MIN(Staff!$J49,Staff!$L49)),0))))))</f>
        <v>0</v>
      </c>
      <c r="BQ53" s="567">
        <f>IF(Staff!$K49="Never",IF(BQ$4&gt;=Staff!$I49,MIN(Staff!$J49,Staff!$L49),0),IF(Staff!$K49="Monthly",IF(BQ$4=Staff!$I49,MIN(Staff!$J49,Staff!$L49),IF(BQ$4&gt;Staff!$I49,MIN(Staff!$L49,BP53+Staff!$J49),0)),IF(Staff!$K49="Quarterly",IF(BQ$4=Staff!$I49,MIN(Staff!$J49,Staff!$L49),IF(BQ$4&gt;Staff!$I49,IFERROR(MIN(Staff!$L49,IF(ISNUMBER(BN53),BN53,0)+Staff!$J49),Staff!$J49),0)),IF(Staff!$K49="Annually",IF(BQ$4=Staff!$I49,MIN(Staff!$J49,Staff!$L49),IF(BQ$4&gt;Staff!$I49,IFERROR(MIN(Staff!$L49,BE53+Staff!$J49),MIN(Staff!$J49,Staff!$L49)),0))))))</f>
        <v>0</v>
      </c>
      <c r="BR53" s="567">
        <f>IF(Staff!$K49="Never",IF(BR$4&gt;=Staff!$I49,MIN(Staff!$J49,Staff!$L49),0),IF(Staff!$K49="Monthly",IF(BR$4=Staff!$I49,MIN(Staff!$J49,Staff!$L49),IF(BR$4&gt;Staff!$I49,MIN(Staff!$L49,BQ53+Staff!$J49),0)),IF(Staff!$K49="Quarterly",IF(BR$4=Staff!$I49,MIN(Staff!$J49,Staff!$L49),IF(BR$4&gt;Staff!$I49,IFERROR(MIN(Staff!$L49,IF(ISNUMBER(BO53),BO53,0)+Staff!$J49),Staff!$J49),0)),IF(Staff!$K49="Annually",IF(BR$4=Staff!$I49,MIN(Staff!$J49,Staff!$L49),IF(BR$4&gt;Staff!$I49,IFERROR(MIN(Staff!$L49,BF53+Staff!$J49),MIN(Staff!$J49,Staff!$L49)),0))))))</f>
        <v>0</v>
      </c>
      <c r="BS53" s="567">
        <f>IF(Staff!$K49="Never",IF(BS$4&gt;=Staff!$I49,MIN(Staff!$J49,Staff!$L49),0),IF(Staff!$K49="Monthly",IF(BS$4=Staff!$I49,MIN(Staff!$J49,Staff!$L49),IF(BS$4&gt;Staff!$I49,MIN(Staff!$L49,BR53+Staff!$J49),0)),IF(Staff!$K49="Quarterly",IF(BS$4=Staff!$I49,MIN(Staff!$J49,Staff!$L49),IF(BS$4&gt;Staff!$I49,IFERROR(MIN(Staff!$L49,IF(ISNUMBER(BP53),BP53,0)+Staff!$J49),Staff!$J49),0)),IF(Staff!$K49="Annually",IF(BS$4=Staff!$I49,MIN(Staff!$J49,Staff!$L49),IF(BS$4&gt;Staff!$I49,IFERROR(MIN(Staff!$L49,BG53+Staff!$J49),MIN(Staff!$J49,Staff!$L49)),0))))))</f>
        <v>0</v>
      </c>
      <c r="BT53" s="567">
        <f>IF(Staff!$K49="Never",IF(BT$4&gt;=Staff!$I49,MIN(Staff!$J49,Staff!$L49),0),IF(Staff!$K49="Monthly",IF(BT$4=Staff!$I49,MIN(Staff!$J49,Staff!$L49),IF(BT$4&gt;Staff!$I49,MIN(Staff!$L49,BS53+Staff!$J49),0)),IF(Staff!$K49="Quarterly",IF(BT$4=Staff!$I49,MIN(Staff!$J49,Staff!$L49),IF(BT$4&gt;Staff!$I49,IFERROR(MIN(Staff!$L49,IF(ISNUMBER(BQ53),BQ53,0)+Staff!$J49),Staff!$J49),0)),IF(Staff!$K49="Annually",IF(BT$4=Staff!$I49,MIN(Staff!$J49,Staff!$L49),IF(BT$4&gt;Staff!$I49,IFERROR(MIN(Staff!$L49,BH53+Staff!$J49),MIN(Staff!$J49,Staff!$L49)),0))))))</f>
        <v>0</v>
      </c>
      <c r="BU53" s="567">
        <f>IF(Staff!$K49="Never",IF(BU$4&gt;=Staff!$I49,MIN(Staff!$J49,Staff!$L49),0),IF(Staff!$K49="Monthly",IF(BU$4=Staff!$I49,MIN(Staff!$J49,Staff!$L49),IF(BU$4&gt;Staff!$I49,MIN(Staff!$L49,BT53+Staff!$J49),0)),IF(Staff!$K49="Quarterly",IF(BU$4=Staff!$I49,MIN(Staff!$J49,Staff!$L49),IF(BU$4&gt;Staff!$I49,IFERROR(MIN(Staff!$L49,IF(ISNUMBER(BR53),BR53,0)+Staff!$J49),Staff!$J49),0)),IF(Staff!$K49="Annually",IF(BU$4=Staff!$I49,MIN(Staff!$J49,Staff!$L49),IF(BU$4&gt;Staff!$I49,IFERROR(MIN(Staff!$L49,BI53+Staff!$J49),MIN(Staff!$J49,Staff!$L49)),0))))))</f>
        <v>0</v>
      </c>
      <c r="BV53" s="567">
        <f>IF(Staff!$K49="Never",IF(BV$4&gt;=Staff!$I49,MIN(Staff!$J49,Staff!$L49),0),IF(Staff!$K49="Monthly",IF(BV$4=Staff!$I49,MIN(Staff!$J49,Staff!$L49),IF(BV$4&gt;Staff!$I49,MIN(Staff!$L49,BU53+Staff!$J49),0)),IF(Staff!$K49="Quarterly",IF(BV$4=Staff!$I49,MIN(Staff!$J49,Staff!$L49),IF(BV$4&gt;Staff!$I49,IFERROR(MIN(Staff!$L49,IF(ISNUMBER(BS53),BS53,0)+Staff!$J49),Staff!$J49),0)),IF(Staff!$K49="Annually",IF(BV$4=Staff!$I49,MIN(Staff!$J49,Staff!$L49),IF(BV$4&gt;Staff!$I49,IFERROR(MIN(Staff!$L49,BJ53+Staff!$J49),MIN(Staff!$J49,Staff!$L49)),0))))))</f>
        <v>0</v>
      </c>
      <c r="BW53" s="567">
        <f>IF(Staff!$K49="Never",IF(BW$4&gt;=Staff!$I49,MIN(Staff!$J49,Staff!$L49),0),IF(Staff!$K49="Monthly",IF(BW$4=Staff!$I49,MIN(Staff!$J49,Staff!$L49),IF(BW$4&gt;Staff!$I49,MIN(Staff!$L49,BV53+Staff!$J49),0)),IF(Staff!$K49="Quarterly",IF(BW$4=Staff!$I49,MIN(Staff!$J49,Staff!$L49),IF(BW$4&gt;Staff!$I49,IFERROR(MIN(Staff!$L49,IF(ISNUMBER(BT53),BT53,0)+Staff!$J49),Staff!$J49),0)),IF(Staff!$K49="Annually",IF(BW$4=Staff!$I49,MIN(Staff!$J49,Staff!$L49),IF(BW$4&gt;Staff!$I49,IFERROR(MIN(Staff!$L49,BK53+Staff!$J49),MIN(Staff!$J49,Staff!$L49)),0))))))</f>
        <v>0</v>
      </c>
      <c r="BX53" s="567">
        <f>IF(Staff!$K49="Never",IF(BX$4&gt;=Staff!$I49,MIN(Staff!$J49,Staff!$L49),0),IF(Staff!$K49="Monthly",IF(BX$4=Staff!$I49,MIN(Staff!$J49,Staff!$L49),IF(BX$4&gt;Staff!$I49,MIN(Staff!$L49,BW53+Staff!$J49),0)),IF(Staff!$K49="Quarterly",IF(BX$4=Staff!$I49,MIN(Staff!$J49,Staff!$L49),IF(BX$4&gt;Staff!$I49,IFERROR(MIN(Staff!$L49,IF(ISNUMBER(BU53),BU53,0)+Staff!$J49),Staff!$J49),0)),IF(Staff!$K49="Annually",IF(BX$4=Staff!$I49,MIN(Staff!$J49,Staff!$L49),IF(BX$4&gt;Staff!$I49,IFERROR(MIN(Staff!$L49,BL53+Staff!$J49),MIN(Staff!$J49,Staff!$L49)),0))))))</f>
        <v>0</v>
      </c>
      <c r="BY53" s="567">
        <f>IF(Staff!$K49="Never",IF(BY$4&gt;=Staff!$I49,MIN(Staff!$J49,Staff!$L49),0),IF(Staff!$K49="Monthly",IF(BY$4=Staff!$I49,MIN(Staff!$J49,Staff!$L49),IF(BY$4&gt;Staff!$I49,MIN(Staff!$L49,BX53+Staff!$J49),0)),IF(Staff!$K49="Quarterly",IF(BY$4=Staff!$I49,MIN(Staff!$J49,Staff!$L49),IF(BY$4&gt;Staff!$I49,IFERROR(MIN(Staff!$L49,IF(ISNUMBER(BV53),BV53,0)+Staff!$J49),Staff!$J49),0)),IF(Staff!$K49="Annually",IF(BY$4=Staff!$I49,MIN(Staff!$J49,Staff!$L49),IF(BY$4&gt;Staff!$I49,IFERROR(MIN(Staff!$L49,BM53+Staff!$J49),MIN(Staff!$J49,Staff!$L49)),0))))))</f>
        <v>0</v>
      </c>
      <c r="BZ53" s="567">
        <f>IF(Staff!$K49="Never",IF(BZ$4&gt;=Staff!$I49,MIN(Staff!$J49,Staff!$L49),0),IF(Staff!$K49="Monthly",IF(BZ$4=Staff!$I49,MIN(Staff!$J49,Staff!$L49),IF(BZ$4&gt;Staff!$I49,MIN(Staff!$L49,BY53+Staff!$J49),0)),IF(Staff!$K49="Quarterly",IF(BZ$4=Staff!$I49,MIN(Staff!$J49,Staff!$L49),IF(BZ$4&gt;Staff!$I49,IFERROR(MIN(Staff!$L49,IF(ISNUMBER(BW53),BW53,0)+Staff!$J49),Staff!$J49),0)),IF(Staff!$K49="Annually",IF(BZ$4=Staff!$I49,MIN(Staff!$J49,Staff!$L49),IF(BZ$4&gt;Staff!$I49,IFERROR(MIN(Staff!$L49,BN53+Staff!$J49),MIN(Staff!$J49,Staff!$L49)),0))))))</f>
        <v>0</v>
      </c>
      <c r="CA53" s="567">
        <f>IF(Staff!$K49="Never",IF(CA$4&gt;=Staff!$I49,MIN(Staff!$J49,Staff!$L49),0),IF(Staff!$K49="Monthly",IF(CA$4=Staff!$I49,MIN(Staff!$J49,Staff!$L49),IF(CA$4&gt;Staff!$I49,MIN(Staff!$L49,BZ53+Staff!$J49),0)),IF(Staff!$K49="Quarterly",IF(CA$4=Staff!$I49,MIN(Staff!$J49,Staff!$L49),IF(CA$4&gt;Staff!$I49,IFERROR(MIN(Staff!$L49,IF(ISNUMBER(BX53),BX53,0)+Staff!$J49),Staff!$J49),0)),IF(Staff!$K49="Annually",IF(CA$4=Staff!$I49,MIN(Staff!$J49,Staff!$L49),IF(CA$4&gt;Staff!$I49,IFERROR(MIN(Staff!$L49,BO53+Staff!$J49),MIN(Staff!$J49,Staff!$L49)),0))))))</f>
        <v>0</v>
      </c>
      <c r="CB53" s="567">
        <f>IF(Staff!$K49="Never",IF(CB$4&gt;=Staff!$I49,MIN(Staff!$J49,Staff!$L49),0),IF(Staff!$K49="Monthly",IF(CB$4=Staff!$I49,MIN(Staff!$J49,Staff!$L49),IF(CB$4&gt;Staff!$I49,MIN(Staff!$L49,CA53+Staff!$J49),0)),IF(Staff!$K49="Quarterly",IF(CB$4=Staff!$I49,MIN(Staff!$J49,Staff!$L49),IF(CB$4&gt;Staff!$I49,IFERROR(MIN(Staff!$L49,IF(ISNUMBER(BY53),BY53,0)+Staff!$J49),Staff!$J49),0)),IF(Staff!$K49="Annually",IF(CB$4=Staff!$I49,MIN(Staff!$J49,Staff!$L49),IF(CB$4&gt;Staff!$I49,IFERROR(MIN(Staff!$L49,BP53+Staff!$J49),MIN(Staff!$J49,Staff!$L49)),0))))))</f>
        <v>0</v>
      </c>
      <c r="CC53" s="567">
        <f>IF(Staff!$K49="Never",IF(CC$4&gt;=Staff!$I49,MIN(Staff!$J49,Staff!$L49),0),IF(Staff!$K49="Monthly",IF(CC$4=Staff!$I49,MIN(Staff!$J49,Staff!$L49),IF(CC$4&gt;Staff!$I49,MIN(Staff!$L49,CB53+Staff!$J49),0)),IF(Staff!$K49="Quarterly",IF(CC$4=Staff!$I49,MIN(Staff!$J49,Staff!$L49),IF(CC$4&gt;Staff!$I49,IFERROR(MIN(Staff!$L49,IF(ISNUMBER(BZ53),BZ53,0)+Staff!$J49),Staff!$J49),0)),IF(Staff!$K49="Annually",IF(CC$4=Staff!$I49,MIN(Staff!$J49,Staff!$L49),IF(CC$4&gt;Staff!$I49,IFERROR(MIN(Staff!$L49,BQ53+Staff!$J49),MIN(Staff!$J49,Staff!$L49)),0))))))</f>
        <v>0</v>
      </c>
      <c r="CD53" s="567">
        <f>IF(Staff!$K49="Never",IF(CD$4&gt;=Staff!$I49,MIN(Staff!$J49,Staff!$L49),0),IF(Staff!$K49="Monthly",IF(CD$4=Staff!$I49,MIN(Staff!$J49,Staff!$L49),IF(CD$4&gt;Staff!$I49,MIN(Staff!$L49,CC53+Staff!$J49),0)),IF(Staff!$K49="Quarterly",IF(CD$4=Staff!$I49,MIN(Staff!$J49,Staff!$L49),IF(CD$4&gt;Staff!$I49,IFERROR(MIN(Staff!$L49,IF(ISNUMBER(CA53),CA53,0)+Staff!$J49),Staff!$J49),0)),IF(Staff!$K49="Annually",IF(CD$4=Staff!$I49,MIN(Staff!$J49,Staff!$L49),IF(CD$4&gt;Staff!$I49,IFERROR(MIN(Staff!$L49,BR53+Staff!$J49),MIN(Staff!$J49,Staff!$L49)),0))))))</f>
        <v>0</v>
      </c>
      <c r="CE53" s="567">
        <f>IF(Staff!$K49="Never",IF(CE$4&gt;=Staff!$I49,MIN(Staff!$J49,Staff!$L49),0),IF(Staff!$K49="Monthly",IF(CE$4=Staff!$I49,MIN(Staff!$J49,Staff!$L49),IF(CE$4&gt;Staff!$I49,MIN(Staff!$L49,CD53+Staff!$J49),0)),IF(Staff!$K49="Quarterly",IF(CE$4=Staff!$I49,MIN(Staff!$J49,Staff!$L49),IF(CE$4&gt;Staff!$I49,IFERROR(MIN(Staff!$L49,IF(ISNUMBER(CB53),CB53,0)+Staff!$J49),Staff!$J49),0)),IF(Staff!$K49="Annually",IF(CE$4=Staff!$I49,MIN(Staff!$J49,Staff!$L49),IF(CE$4&gt;Staff!$I49,IFERROR(MIN(Staff!$L49,BS53+Staff!$J49),MIN(Staff!$J49,Staff!$L49)),0))))))</f>
        <v>0</v>
      </c>
      <c r="CF53" s="567">
        <f>IF(Staff!$K49="Never",IF(CF$4&gt;=Staff!$I49,MIN(Staff!$J49,Staff!$L49),0),IF(Staff!$K49="Monthly",IF(CF$4=Staff!$I49,MIN(Staff!$J49,Staff!$L49),IF(CF$4&gt;Staff!$I49,MIN(Staff!$L49,CE53+Staff!$J49),0)),IF(Staff!$K49="Quarterly",IF(CF$4=Staff!$I49,MIN(Staff!$J49,Staff!$L49),IF(CF$4&gt;Staff!$I49,IFERROR(MIN(Staff!$L49,IF(ISNUMBER(CC53),CC53,0)+Staff!$J49),Staff!$J49),0)),IF(Staff!$K49="Annually",IF(CF$4=Staff!$I49,MIN(Staff!$J49,Staff!$L49),IF(CF$4&gt;Staff!$I49,IFERROR(MIN(Staff!$L49,BT53+Staff!$J49),MIN(Staff!$J49,Staff!$L49)),0))))))</f>
        <v>0</v>
      </c>
      <c r="CG53" s="567">
        <f>IF(Staff!$K49="Never",IF(CG$4&gt;=Staff!$I49,MIN(Staff!$J49,Staff!$L49),0),IF(Staff!$K49="Monthly",IF(CG$4=Staff!$I49,MIN(Staff!$J49,Staff!$L49),IF(CG$4&gt;Staff!$I49,MIN(Staff!$L49,CF53+Staff!$J49),0)),IF(Staff!$K49="Quarterly",IF(CG$4=Staff!$I49,MIN(Staff!$J49,Staff!$L49),IF(CG$4&gt;Staff!$I49,IFERROR(MIN(Staff!$L49,IF(ISNUMBER(CD53),CD53,0)+Staff!$J49),Staff!$J49),0)),IF(Staff!$K49="Annually",IF(CG$4=Staff!$I49,MIN(Staff!$J49,Staff!$L49),IF(CG$4&gt;Staff!$I49,IFERROR(MIN(Staff!$L49,BU53+Staff!$J49),MIN(Staff!$J49,Staff!$L49)),0))))))</f>
        <v>0</v>
      </c>
      <c r="CH53" s="567">
        <f>IF(Staff!$K49="Never",IF(CH$4&gt;=Staff!$I49,MIN(Staff!$J49,Staff!$L49),0),IF(Staff!$K49="Monthly",IF(CH$4=Staff!$I49,MIN(Staff!$J49,Staff!$L49),IF(CH$4&gt;Staff!$I49,MIN(Staff!$L49,CG53+Staff!$J49),0)),IF(Staff!$K49="Quarterly",IF(CH$4=Staff!$I49,MIN(Staff!$J49,Staff!$L49),IF(CH$4&gt;Staff!$I49,IFERROR(MIN(Staff!$L49,IF(ISNUMBER(CE53),CE53,0)+Staff!$J49),Staff!$J49),0)),IF(Staff!$K49="Annually",IF(CH$4=Staff!$I49,MIN(Staff!$J49,Staff!$L49),IF(CH$4&gt;Staff!$I49,IFERROR(MIN(Staff!$L49,BV53+Staff!$J49),MIN(Staff!$J49,Staff!$L49)),0))))))</f>
        <v>0</v>
      </c>
      <c r="CI53" s="567">
        <f>IF(Staff!$K49="Never",IF(CI$4&gt;=Staff!$I49,MIN(Staff!$J49,Staff!$L49),0),IF(Staff!$K49="Monthly",IF(CI$4=Staff!$I49,MIN(Staff!$J49,Staff!$L49),IF(CI$4&gt;Staff!$I49,MIN(Staff!$L49,CH53+Staff!$J49),0)),IF(Staff!$K49="Quarterly",IF(CI$4=Staff!$I49,MIN(Staff!$J49,Staff!$L49),IF(CI$4&gt;Staff!$I49,IFERROR(MIN(Staff!$L49,IF(ISNUMBER(CF53),CF53,0)+Staff!$J49),Staff!$J49),0)),IF(Staff!$K49="Annually",IF(CI$4=Staff!$I49,MIN(Staff!$J49,Staff!$L49),IF(CI$4&gt;Staff!$I49,IFERROR(MIN(Staff!$L49,BW53+Staff!$J49),MIN(Staff!$J49,Staff!$L49)),0))))))</f>
        <v>0</v>
      </c>
    </row>
    <row r="54" spans="1:87" ht="15.75" hidden="1" customHeight="1" outlineLevel="1">
      <c r="A54" s="875" t="str">
        <f>Staff!A50</f>
        <v>Other 5</v>
      </c>
      <c r="B54" s="876"/>
      <c r="C54" s="719" t="s">
        <v>289</v>
      </c>
      <c r="D54" s="567">
        <f>IF(Staff!$K50="Never",IF(D$4&gt;=Staff!$I50,MIN(Staff!$J50,Staff!$L50),0),IF(Staff!$K50="Monthly",IF(D$4=Staff!$I50,MIN(Staff!$J50,Staff!$L50),IF(D$4&gt;Staff!$I50,MIN(Staff!$L50,C54+Staff!$J50),0)),IF(Staff!$K50="Quarterly",IF(D$4=Staff!$I50,MIN(Staff!$J50,Staff!$L50),IF(D$4&gt;Staff!$I50,IFERROR(MIN(Staff!$L50,IF(ISNUMBER(A54),A54,0)+Staff!$J50),Staff!$J50),0)),IF(Staff!$K50="Annually",IF(D$4=Staff!$I50,MIN(Staff!$J50,Staff!$L50),IF(D$4&gt;Staff!$I50,IFERROR(MIN(Staff!$L50,#REF!+Staff!$J50),MIN(Staff!$J50,Staff!$L50)),0))))))</f>
        <v>0</v>
      </c>
      <c r="E54" s="567">
        <f>IF(Staff!$K50="Never",IF(E$4&gt;=Staff!$I50,MIN(Staff!$J50,Staff!$L50),0),IF(Staff!$K50="Monthly",IF(E$4=Staff!$I50,MIN(Staff!$J50,Staff!$L50),IF(E$4&gt;Staff!$I50,MIN(Staff!$L50,D54+Staff!$J50),0)),IF(Staff!$K50="Quarterly",IF(E$4=Staff!$I50,MIN(Staff!$J50,Staff!$L50),IF(E$4&gt;Staff!$I50,IFERROR(MIN(Staff!$L50,IF(ISNUMBER(B54),B54,0)+Staff!$J50),Staff!$J50),0)),IF(Staff!$K50="Annually",IF(E$4=Staff!$I50,MIN(Staff!$J50,Staff!$L50),IF(E$4&gt;Staff!$I50,IFERROR(MIN(Staff!$L50,#REF!+Staff!$J50),MIN(Staff!$J50,Staff!$L50)),0))))))</f>
        <v>0</v>
      </c>
      <c r="F54" s="567">
        <f>IF(Staff!$K50="Never",IF(F$4&gt;=Staff!$I50,MIN(Staff!$J50,Staff!$L50),0),IF(Staff!$K50="Monthly",IF(F$4=Staff!$I50,MIN(Staff!$J50,Staff!$L50),IF(F$4&gt;Staff!$I50,MIN(Staff!$L50,E54+Staff!$J50),0)),IF(Staff!$K50="Quarterly",IF(F$4=Staff!$I50,MIN(Staff!$J50,Staff!$L50),IF(F$4&gt;Staff!$I50,IFERROR(MIN(Staff!$L50,IF(ISNUMBER(C54),C54,0)+Staff!$J50),Staff!$J50),0)),IF(Staff!$K50="Annually",IF(F$4=Staff!$I50,MIN(Staff!$J50,Staff!$L50),IF(F$4&gt;Staff!$I50,IFERROR(MIN(Staff!$L50,#REF!+Staff!$J50),MIN(Staff!$J50,Staff!$L50)),0))))))</f>
        <v>0</v>
      </c>
      <c r="G54" s="567">
        <f>IF(Staff!$K50="Never",IF(G$4&gt;=Staff!$I50,MIN(Staff!$J50,Staff!$L50),0),IF(Staff!$K50="Monthly",IF(G$4=Staff!$I50,MIN(Staff!$J50,Staff!$L50),IF(G$4&gt;Staff!$I50,MIN(Staff!$L50,F54+Staff!$J50),0)),IF(Staff!$K50="Quarterly",IF(G$4=Staff!$I50,MIN(Staff!$J50,Staff!$L50),IF(G$4&gt;Staff!$I50,IFERROR(MIN(Staff!$L50,IF(ISNUMBER(D54),D54,0)+Staff!$J50),Staff!$J50),0)),IF(Staff!$K50="Annually",IF(G$4=Staff!$I50,MIN(Staff!$J50,Staff!$L50),IF(G$4&gt;Staff!$I50,IFERROR(MIN(Staff!$L50,#REF!+Staff!$J50),MIN(Staff!$J50,Staff!$L50)),0))))))</f>
        <v>0</v>
      </c>
      <c r="H54" s="567">
        <f>IF(Staff!$K50="Never",IF(H$4&gt;=Staff!$I50,MIN(Staff!$J50,Staff!$L50),0),IF(Staff!$K50="Monthly",IF(H$4=Staff!$I50,MIN(Staff!$J50,Staff!$L50),IF(H$4&gt;Staff!$I50,MIN(Staff!$L50,G54+Staff!$J50),0)),IF(Staff!$K50="Quarterly",IF(H$4=Staff!$I50,MIN(Staff!$J50,Staff!$L50),IF(H$4&gt;Staff!$I50,IFERROR(MIN(Staff!$L50,IF(ISNUMBER(E54),E54,0)+Staff!$J50),Staff!$J50),0)),IF(Staff!$K50="Annually",IF(H$4=Staff!$I50,MIN(Staff!$J50,Staff!$L50),IF(H$4&gt;Staff!$I50,IFERROR(MIN(Staff!$L50,#REF!+Staff!$J50),MIN(Staff!$J50,Staff!$L50)),0))))))</f>
        <v>0</v>
      </c>
      <c r="I54" s="567">
        <f>IF(Staff!$K50="Never",IF(I$4&gt;=Staff!$I50,MIN(Staff!$J50,Staff!$L50),0),IF(Staff!$K50="Monthly",IF(I$4=Staff!$I50,MIN(Staff!$J50,Staff!$L50),IF(I$4&gt;Staff!$I50,MIN(Staff!$L50,H54+Staff!$J50),0)),IF(Staff!$K50="Quarterly",IF(I$4=Staff!$I50,MIN(Staff!$J50,Staff!$L50),IF(I$4&gt;Staff!$I50,IFERROR(MIN(Staff!$L50,IF(ISNUMBER(F54),F54,0)+Staff!$J50),Staff!$J50),0)),IF(Staff!$K50="Annually",IF(I$4=Staff!$I50,MIN(Staff!$J50,Staff!$L50),IF(I$4&gt;Staff!$I50,IFERROR(MIN(Staff!$L50,#REF!+Staff!$J50),MIN(Staff!$J50,Staff!$L50)),0))))))</f>
        <v>0</v>
      </c>
      <c r="J54" s="567">
        <f>IF(Staff!$K50="Never",IF(J$4&gt;=Staff!$I50,MIN(Staff!$J50,Staff!$L50),0),IF(Staff!$K50="Monthly",IF(J$4=Staff!$I50,MIN(Staff!$J50,Staff!$L50),IF(J$4&gt;Staff!$I50,MIN(Staff!$L50,I54+Staff!$J50),0)),IF(Staff!$K50="Quarterly",IF(J$4=Staff!$I50,MIN(Staff!$J50,Staff!$L50),IF(J$4&gt;Staff!$I50,IFERROR(MIN(Staff!$L50,IF(ISNUMBER(G54),G54,0)+Staff!$J50),Staff!$J50),0)),IF(Staff!$K50="Annually",IF(J$4=Staff!$I50,MIN(Staff!$J50,Staff!$L50),IF(J$4&gt;Staff!$I50,IFERROR(MIN(Staff!$L50,#REF!+Staff!$J50),MIN(Staff!$J50,Staff!$L50)),0))))))</f>
        <v>0</v>
      </c>
      <c r="K54" s="567">
        <f>IF(Staff!$K50="Never",IF(K$4&gt;=Staff!$I50,MIN(Staff!$J50,Staff!$L50),0),IF(Staff!$K50="Monthly",IF(K$4=Staff!$I50,MIN(Staff!$J50,Staff!$L50),IF(K$4&gt;Staff!$I50,MIN(Staff!$L50,J54+Staff!$J50),0)),IF(Staff!$K50="Quarterly",IF(K$4=Staff!$I50,MIN(Staff!$J50,Staff!$L50),IF(K$4&gt;Staff!$I50,IFERROR(MIN(Staff!$L50,IF(ISNUMBER(H54),H54,0)+Staff!$J50),Staff!$J50),0)),IF(Staff!$K50="Annually",IF(K$4=Staff!$I50,MIN(Staff!$J50,Staff!$L50),IF(K$4&gt;Staff!$I50,IFERROR(MIN(Staff!$L50,#REF!+Staff!$J50),MIN(Staff!$J50,Staff!$L50)),0))))))</f>
        <v>0</v>
      </c>
      <c r="L54" s="567">
        <f>IF(Staff!$K50="Never",IF(L$4&gt;=Staff!$I50,MIN(Staff!$J50,Staff!$L50),0),IF(Staff!$K50="Monthly",IF(L$4=Staff!$I50,MIN(Staff!$J50,Staff!$L50),IF(L$4&gt;Staff!$I50,MIN(Staff!$L50,K54+Staff!$J50),0)),IF(Staff!$K50="Quarterly",IF(L$4=Staff!$I50,MIN(Staff!$J50,Staff!$L50),IF(L$4&gt;Staff!$I50,IFERROR(MIN(Staff!$L50,IF(ISNUMBER(I54),I54,0)+Staff!$J50),Staff!$J50),0)),IF(Staff!$K50="Annually",IF(L$4=Staff!$I50,MIN(Staff!$J50,Staff!$L50),IF(L$4&gt;Staff!$I50,IFERROR(MIN(Staff!$L50,#REF!+Staff!$J50),MIN(Staff!$J50,Staff!$L50)),0))))))</f>
        <v>0</v>
      </c>
      <c r="M54" s="567">
        <f>IF(Staff!$K50="Never",IF(M$4&gt;=Staff!$I50,MIN(Staff!$J50,Staff!$L50),0),IF(Staff!$K50="Monthly",IF(M$4=Staff!$I50,MIN(Staff!$J50,Staff!$L50),IF(M$4&gt;Staff!$I50,MIN(Staff!$L50,L54+Staff!$J50),0)),IF(Staff!$K50="Quarterly",IF(M$4=Staff!$I50,MIN(Staff!$J50,Staff!$L50),IF(M$4&gt;Staff!$I50,IFERROR(MIN(Staff!$L50,IF(ISNUMBER(J54),J54,0)+Staff!$J50),Staff!$J50),0)),IF(Staff!$K50="Annually",IF(M$4=Staff!$I50,MIN(Staff!$J50,Staff!$L50),IF(M$4&gt;Staff!$I50,IFERROR(MIN(Staff!$L50,A54+Staff!$J50),MIN(Staff!$J50,Staff!$L50)),0))))))</f>
        <v>0</v>
      </c>
      <c r="N54" s="567">
        <f>IF(Staff!$K50="Never",IF(N$4&gt;=Staff!$I50,MIN(Staff!$J50,Staff!$L50),0),IF(Staff!$K50="Monthly",IF(N$4=Staff!$I50,MIN(Staff!$J50,Staff!$L50),IF(N$4&gt;Staff!$I50,MIN(Staff!$L50,M54+Staff!$J50),0)),IF(Staff!$K50="Quarterly",IF(N$4=Staff!$I50,MIN(Staff!$J50,Staff!$L50),IF(N$4&gt;Staff!$I50,IFERROR(MIN(Staff!$L50,IF(ISNUMBER(K54),K54,0)+Staff!$J50),Staff!$J50),0)),IF(Staff!$K50="Annually",IF(N$4=Staff!$I50,MIN(Staff!$J50,Staff!$L50),IF(N$4&gt;Staff!$I50,IFERROR(MIN(Staff!$L50,B54+Staff!$J50),MIN(Staff!$J50,Staff!$L50)),0))))))</f>
        <v>0</v>
      </c>
      <c r="O54" s="567">
        <f>IF(Staff!$K50="Never",IF(O$4&gt;=Staff!$I50,MIN(Staff!$J50,Staff!$L50),0),IF(Staff!$K50="Monthly",IF(O$4=Staff!$I50,MIN(Staff!$J50,Staff!$L50),IF(O$4&gt;Staff!$I50,MIN(Staff!$L50,N54+Staff!$J50),0)),IF(Staff!$K50="Quarterly",IF(O$4=Staff!$I50,MIN(Staff!$J50,Staff!$L50),IF(O$4&gt;Staff!$I50,IFERROR(MIN(Staff!$L50,IF(ISNUMBER(L54),L54,0)+Staff!$J50),Staff!$J50),0)),IF(Staff!$K50="Annually",IF(O$4=Staff!$I50,MIN(Staff!$J50,Staff!$L50),IF(O$4&gt;Staff!$I50,IFERROR(MIN(Staff!$L50,C54+Staff!$J50),MIN(Staff!$J50,Staff!$L50)),0))))))</f>
        <v>0</v>
      </c>
      <c r="P54" s="567">
        <f>IF(Staff!$K50="Never",IF(P$4&gt;=Staff!$I50,MIN(Staff!$J50,Staff!$L50),0),IF(Staff!$K50="Monthly",IF(P$4=Staff!$I50,MIN(Staff!$J50,Staff!$L50),IF(P$4&gt;Staff!$I50,MIN(Staff!$L50,O54+Staff!$J50),0)),IF(Staff!$K50="Quarterly",IF(P$4=Staff!$I50,MIN(Staff!$J50,Staff!$L50),IF(P$4&gt;Staff!$I50,IFERROR(MIN(Staff!$L50,IF(ISNUMBER(M54),M54,0)+Staff!$J50),Staff!$J50),0)),IF(Staff!$K50="Annually",IF(P$4=Staff!$I50,MIN(Staff!$J50,Staff!$L50),IF(P$4&gt;Staff!$I50,IFERROR(MIN(Staff!$L50,D54+Staff!$J50),MIN(Staff!$J50,Staff!$L50)),0))))))</f>
        <v>0</v>
      </c>
      <c r="Q54" s="567">
        <f>IF(Staff!$K50="Never",IF(Q$4&gt;=Staff!$I50,MIN(Staff!$J50,Staff!$L50),0),IF(Staff!$K50="Monthly",IF(Q$4=Staff!$I50,MIN(Staff!$J50,Staff!$L50),IF(Q$4&gt;Staff!$I50,MIN(Staff!$L50,P54+Staff!$J50),0)),IF(Staff!$K50="Quarterly",IF(Q$4=Staff!$I50,MIN(Staff!$J50,Staff!$L50),IF(Q$4&gt;Staff!$I50,IFERROR(MIN(Staff!$L50,IF(ISNUMBER(N54),N54,0)+Staff!$J50),Staff!$J50),0)),IF(Staff!$K50="Annually",IF(Q$4=Staff!$I50,MIN(Staff!$J50,Staff!$L50),IF(Q$4&gt;Staff!$I50,IFERROR(MIN(Staff!$L50,E54+Staff!$J50),MIN(Staff!$J50,Staff!$L50)),0))))))</f>
        <v>0</v>
      </c>
      <c r="R54" s="567">
        <f>IF(Staff!$K50="Never",IF(R$4&gt;=Staff!$I50,MIN(Staff!$J50,Staff!$L50),0),IF(Staff!$K50="Monthly",IF(R$4=Staff!$I50,MIN(Staff!$J50,Staff!$L50),IF(R$4&gt;Staff!$I50,MIN(Staff!$L50,Q54+Staff!$J50),0)),IF(Staff!$K50="Quarterly",IF(R$4=Staff!$I50,MIN(Staff!$J50,Staff!$L50),IF(R$4&gt;Staff!$I50,IFERROR(MIN(Staff!$L50,IF(ISNUMBER(O54),O54,0)+Staff!$J50),Staff!$J50),0)),IF(Staff!$K50="Annually",IF(R$4=Staff!$I50,MIN(Staff!$J50,Staff!$L50),IF(R$4&gt;Staff!$I50,IFERROR(MIN(Staff!$L50,F54+Staff!$J50),MIN(Staff!$J50,Staff!$L50)),0))))))</f>
        <v>0</v>
      </c>
      <c r="S54" s="567">
        <f>IF(Staff!$K50="Never",IF(S$4&gt;=Staff!$I50,MIN(Staff!$J50,Staff!$L50),0),IF(Staff!$K50="Monthly",IF(S$4=Staff!$I50,MIN(Staff!$J50,Staff!$L50),IF(S$4&gt;Staff!$I50,MIN(Staff!$L50,R54+Staff!$J50),0)),IF(Staff!$K50="Quarterly",IF(S$4=Staff!$I50,MIN(Staff!$J50,Staff!$L50),IF(S$4&gt;Staff!$I50,IFERROR(MIN(Staff!$L50,IF(ISNUMBER(P54),P54,0)+Staff!$J50),Staff!$J50),0)),IF(Staff!$K50="Annually",IF(S$4=Staff!$I50,MIN(Staff!$J50,Staff!$L50),IF(S$4&gt;Staff!$I50,IFERROR(MIN(Staff!$L50,G54+Staff!$J50),MIN(Staff!$J50,Staff!$L50)),0))))))</f>
        <v>0</v>
      </c>
      <c r="T54" s="567">
        <f>IF(Staff!$K50="Never",IF(T$4&gt;=Staff!$I50,MIN(Staff!$J50,Staff!$L50),0),IF(Staff!$K50="Monthly",IF(T$4=Staff!$I50,MIN(Staff!$J50,Staff!$L50),IF(T$4&gt;Staff!$I50,MIN(Staff!$L50,S54+Staff!$J50),0)),IF(Staff!$K50="Quarterly",IF(T$4=Staff!$I50,MIN(Staff!$J50,Staff!$L50),IF(T$4&gt;Staff!$I50,IFERROR(MIN(Staff!$L50,IF(ISNUMBER(Q54),Q54,0)+Staff!$J50),Staff!$J50),0)),IF(Staff!$K50="Annually",IF(T$4=Staff!$I50,MIN(Staff!$J50,Staff!$L50),IF(T$4&gt;Staff!$I50,IFERROR(MIN(Staff!$L50,H54+Staff!$J50),MIN(Staff!$J50,Staff!$L50)),0))))))</f>
        <v>0</v>
      </c>
      <c r="U54" s="567">
        <f>IF(Staff!$K50="Never",IF(U$4&gt;=Staff!$I50,MIN(Staff!$J50,Staff!$L50),0),IF(Staff!$K50="Monthly",IF(U$4=Staff!$I50,MIN(Staff!$J50,Staff!$L50),IF(U$4&gt;Staff!$I50,MIN(Staff!$L50,T54+Staff!$J50),0)),IF(Staff!$K50="Quarterly",IF(U$4=Staff!$I50,MIN(Staff!$J50,Staff!$L50),IF(U$4&gt;Staff!$I50,IFERROR(MIN(Staff!$L50,IF(ISNUMBER(R54),R54,0)+Staff!$J50),Staff!$J50),0)),IF(Staff!$K50="Annually",IF(U$4=Staff!$I50,MIN(Staff!$J50,Staff!$L50),IF(U$4&gt;Staff!$I50,IFERROR(MIN(Staff!$L50,I54+Staff!$J50),MIN(Staff!$J50,Staff!$L50)),0))))))</f>
        <v>0</v>
      </c>
      <c r="V54" s="567">
        <f>IF(Staff!$K50="Never",IF(V$4&gt;=Staff!$I50,MIN(Staff!$J50,Staff!$L50),0),IF(Staff!$K50="Monthly",IF(V$4=Staff!$I50,MIN(Staff!$J50,Staff!$L50),IF(V$4&gt;Staff!$I50,MIN(Staff!$L50,U54+Staff!$J50),0)),IF(Staff!$K50="Quarterly",IF(V$4=Staff!$I50,MIN(Staff!$J50,Staff!$L50),IF(V$4&gt;Staff!$I50,IFERROR(MIN(Staff!$L50,IF(ISNUMBER(S54),S54,0)+Staff!$J50),Staff!$J50),0)),IF(Staff!$K50="Annually",IF(V$4=Staff!$I50,MIN(Staff!$J50,Staff!$L50),IF(V$4&gt;Staff!$I50,IFERROR(MIN(Staff!$L50,J54+Staff!$J50),MIN(Staff!$J50,Staff!$L50)),0))))))</f>
        <v>0</v>
      </c>
      <c r="W54" s="567">
        <f>IF(Staff!$K50="Never",IF(W$4&gt;=Staff!$I50,MIN(Staff!$J50,Staff!$L50),0),IF(Staff!$K50="Monthly",IF(W$4=Staff!$I50,MIN(Staff!$J50,Staff!$L50),IF(W$4&gt;Staff!$I50,MIN(Staff!$L50,V54+Staff!$J50),0)),IF(Staff!$K50="Quarterly",IF(W$4=Staff!$I50,MIN(Staff!$J50,Staff!$L50),IF(W$4&gt;Staff!$I50,IFERROR(MIN(Staff!$L50,IF(ISNUMBER(T54),T54,0)+Staff!$J50),Staff!$J50),0)),IF(Staff!$K50="Annually",IF(W$4=Staff!$I50,MIN(Staff!$J50,Staff!$L50),IF(W$4&gt;Staff!$I50,IFERROR(MIN(Staff!$L50,K54+Staff!$J50),MIN(Staff!$J50,Staff!$L50)),0))))))</f>
        <v>0</v>
      </c>
      <c r="X54" s="567">
        <f>IF(Staff!$K50="Never",IF(X$4&gt;=Staff!$I50,MIN(Staff!$J50,Staff!$L50),0),IF(Staff!$K50="Monthly",IF(X$4=Staff!$I50,MIN(Staff!$J50,Staff!$L50),IF(X$4&gt;Staff!$I50,MIN(Staff!$L50,W54+Staff!$J50),0)),IF(Staff!$K50="Quarterly",IF(X$4=Staff!$I50,MIN(Staff!$J50,Staff!$L50),IF(X$4&gt;Staff!$I50,IFERROR(MIN(Staff!$L50,IF(ISNUMBER(U54),U54,0)+Staff!$J50),Staff!$J50),0)),IF(Staff!$K50="Annually",IF(X$4=Staff!$I50,MIN(Staff!$J50,Staff!$L50),IF(X$4&gt;Staff!$I50,IFERROR(MIN(Staff!$L50,L54+Staff!$J50),MIN(Staff!$J50,Staff!$L50)),0))))))</f>
        <v>0</v>
      </c>
      <c r="Y54" s="567">
        <f>IF(Staff!$K50="Never",IF(Y$4&gt;=Staff!$I50,MIN(Staff!$J50,Staff!$L50),0),IF(Staff!$K50="Monthly",IF(Y$4=Staff!$I50,MIN(Staff!$J50,Staff!$L50),IF(Y$4&gt;Staff!$I50,MIN(Staff!$L50,X54+Staff!$J50),0)),IF(Staff!$K50="Quarterly",IF(Y$4=Staff!$I50,MIN(Staff!$J50,Staff!$L50),IF(Y$4&gt;Staff!$I50,IFERROR(MIN(Staff!$L50,IF(ISNUMBER(V54),V54,0)+Staff!$J50),Staff!$J50),0)),IF(Staff!$K50="Annually",IF(Y$4=Staff!$I50,MIN(Staff!$J50,Staff!$L50),IF(Y$4&gt;Staff!$I50,IFERROR(MIN(Staff!$L50,M54+Staff!$J50),MIN(Staff!$J50,Staff!$L50)),0))))))</f>
        <v>0</v>
      </c>
      <c r="Z54" s="567">
        <f>IF(Staff!$K50="Never",IF(Z$4&gt;=Staff!$I50,MIN(Staff!$J50,Staff!$L50),0),IF(Staff!$K50="Monthly",IF(Z$4=Staff!$I50,MIN(Staff!$J50,Staff!$L50),IF(Z$4&gt;Staff!$I50,MIN(Staff!$L50,Y54+Staff!$J50),0)),IF(Staff!$K50="Quarterly",IF(Z$4=Staff!$I50,MIN(Staff!$J50,Staff!$L50),IF(Z$4&gt;Staff!$I50,IFERROR(MIN(Staff!$L50,IF(ISNUMBER(W54),W54,0)+Staff!$J50),Staff!$J50),0)),IF(Staff!$K50="Annually",IF(Z$4=Staff!$I50,MIN(Staff!$J50,Staff!$L50),IF(Z$4&gt;Staff!$I50,IFERROR(MIN(Staff!$L50,N54+Staff!$J50),MIN(Staff!$J50,Staff!$L50)),0))))))</f>
        <v>0</v>
      </c>
      <c r="AA54" s="567">
        <f>IF(Staff!$K50="Never",IF(AA$4&gt;=Staff!$I50,MIN(Staff!$J50,Staff!$L50),0),IF(Staff!$K50="Monthly",IF(AA$4=Staff!$I50,MIN(Staff!$J50,Staff!$L50),IF(AA$4&gt;Staff!$I50,MIN(Staff!$L50,Z54+Staff!$J50),0)),IF(Staff!$K50="Quarterly",IF(AA$4=Staff!$I50,MIN(Staff!$J50,Staff!$L50),IF(AA$4&gt;Staff!$I50,IFERROR(MIN(Staff!$L50,IF(ISNUMBER(X54),X54,0)+Staff!$J50),Staff!$J50),0)),IF(Staff!$K50="Annually",IF(AA$4=Staff!$I50,MIN(Staff!$J50,Staff!$L50),IF(AA$4&gt;Staff!$I50,IFERROR(MIN(Staff!$L50,O54+Staff!$J50),MIN(Staff!$J50,Staff!$L50)),0))))))</f>
        <v>0</v>
      </c>
      <c r="AB54" s="567">
        <f>IF(Staff!$K50="Never",IF(AB$4&gt;=Staff!$I50,MIN(Staff!$J50,Staff!$L50),0),IF(Staff!$K50="Monthly",IF(AB$4=Staff!$I50,MIN(Staff!$J50,Staff!$L50),IF(AB$4&gt;Staff!$I50,MIN(Staff!$L50,AA54+Staff!$J50),0)),IF(Staff!$K50="Quarterly",IF(AB$4=Staff!$I50,MIN(Staff!$J50,Staff!$L50),IF(AB$4&gt;Staff!$I50,IFERROR(MIN(Staff!$L50,IF(ISNUMBER(Y54),Y54,0)+Staff!$J50),Staff!$J50),0)),IF(Staff!$K50="Annually",IF(AB$4=Staff!$I50,MIN(Staff!$J50,Staff!$L50),IF(AB$4&gt;Staff!$I50,IFERROR(MIN(Staff!$L50,P54+Staff!$J50),MIN(Staff!$J50,Staff!$L50)),0))))))</f>
        <v>0</v>
      </c>
      <c r="AC54" s="567">
        <f>IF(Staff!$K50="Never",IF(AC$4&gt;=Staff!$I50,MIN(Staff!$J50,Staff!$L50),0),IF(Staff!$K50="Monthly",IF(AC$4=Staff!$I50,MIN(Staff!$J50,Staff!$L50),IF(AC$4&gt;Staff!$I50,MIN(Staff!$L50,AB54+Staff!$J50),0)),IF(Staff!$K50="Quarterly",IF(AC$4=Staff!$I50,MIN(Staff!$J50,Staff!$L50),IF(AC$4&gt;Staff!$I50,IFERROR(MIN(Staff!$L50,IF(ISNUMBER(Z54),Z54,0)+Staff!$J50),Staff!$J50),0)),IF(Staff!$K50="Annually",IF(AC$4=Staff!$I50,MIN(Staff!$J50,Staff!$L50),IF(AC$4&gt;Staff!$I50,IFERROR(MIN(Staff!$L50,Q54+Staff!$J50),MIN(Staff!$J50,Staff!$L50)),0))))))</f>
        <v>0</v>
      </c>
      <c r="AD54" s="567">
        <f>IF(Staff!$K50="Never",IF(AD$4&gt;=Staff!$I50,MIN(Staff!$J50,Staff!$L50),0),IF(Staff!$K50="Monthly",IF(AD$4=Staff!$I50,MIN(Staff!$J50,Staff!$L50),IF(AD$4&gt;Staff!$I50,MIN(Staff!$L50,AC54+Staff!$J50),0)),IF(Staff!$K50="Quarterly",IF(AD$4=Staff!$I50,MIN(Staff!$J50,Staff!$L50),IF(AD$4&gt;Staff!$I50,IFERROR(MIN(Staff!$L50,IF(ISNUMBER(AA54),AA54,0)+Staff!$J50),Staff!$J50),0)),IF(Staff!$K50="Annually",IF(AD$4=Staff!$I50,MIN(Staff!$J50,Staff!$L50),IF(AD$4&gt;Staff!$I50,IFERROR(MIN(Staff!$L50,R54+Staff!$J50),MIN(Staff!$J50,Staff!$L50)),0))))))</f>
        <v>0</v>
      </c>
      <c r="AE54" s="567">
        <f>IF(Staff!$K50="Never",IF(AE$4&gt;=Staff!$I50,MIN(Staff!$J50,Staff!$L50),0),IF(Staff!$K50="Monthly",IF(AE$4=Staff!$I50,MIN(Staff!$J50,Staff!$L50),IF(AE$4&gt;Staff!$I50,MIN(Staff!$L50,AD54+Staff!$J50),0)),IF(Staff!$K50="Quarterly",IF(AE$4=Staff!$I50,MIN(Staff!$J50,Staff!$L50),IF(AE$4&gt;Staff!$I50,IFERROR(MIN(Staff!$L50,IF(ISNUMBER(AB54),AB54,0)+Staff!$J50),Staff!$J50),0)),IF(Staff!$K50="Annually",IF(AE$4=Staff!$I50,MIN(Staff!$J50,Staff!$L50),IF(AE$4&gt;Staff!$I50,IFERROR(MIN(Staff!$L50,S54+Staff!$J50),MIN(Staff!$J50,Staff!$L50)),0))))))</f>
        <v>0</v>
      </c>
      <c r="AF54" s="567">
        <f>IF(Staff!$K50="Never",IF(AF$4&gt;=Staff!$I50,MIN(Staff!$J50,Staff!$L50),0),IF(Staff!$K50="Monthly",IF(AF$4=Staff!$I50,MIN(Staff!$J50,Staff!$L50),IF(AF$4&gt;Staff!$I50,MIN(Staff!$L50,AE54+Staff!$J50),0)),IF(Staff!$K50="Quarterly",IF(AF$4=Staff!$I50,MIN(Staff!$J50,Staff!$L50),IF(AF$4&gt;Staff!$I50,IFERROR(MIN(Staff!$L50,IF(ISNUMBER(AC54),AC54,0)+Staff!$J50),Staff!$J50),0)),IF(Staff!$K50="Annually",IF(AF$4=Staff!$I50,MIN(Staff!$J50,Staff!$L50),IF(AF$4&gt;Staff!$I50,IFERROR(MIN(Staff!$L50,T54+Staff!$J50),MIN(Staff!$J50,Staff!$L50)),0))))))</f>
        <v>0</v>
      </c>
      <c r="AG54" s="567">
        <f>IF(Staff!$K50="Never",IF(AG$4&gt;=Staff!$I50,MIN(Staff!$J50,Staff!$L50),0),IF(Staff!$K50="Monthly",IF(AG$4=Staff!$I50,MIN(Staff!$J50,Staff!$L50),IF(AG$4&gt;Staff!$I50,MIN(Staff!$L50,AF54+Staff!$J50),0)),IF(Staff!$K50="Quarterly",IF(AG$4=Staff!$I50,MIN(Staff!$J50,Staff!$L50),IF(AG$4&gt;Staff!$I50,IFERROR(MIN(Staff!$L50,IF(ISNUMBER(AD54),AD54,0)+Staff!$J50),Staff!$J50),0)),IF(Staff!$K50="Annually",IF(AG$4=Staff!$I50,MIN(Staff!$J50,Staff!$L50),IF(AG$4&gt;Staff!$I50,IFERROR(MIN(Staff!$L50,U54+Staff!$J50),MIN(Staff!$J50,Staff!$L50)),0))))))</f>
        <v>0</v>
      </c>
      <c r="AH54" s="567">
        <f>IF(Staff!$K50="Never",IF(AH$4&gt;=Staff!$I50,MIN(Staff!$J50,Staff!$L50),0),IF(Staff!$K50="Monthly",IF(AH$4=Staff!$I50,MIN(Staff!$J50,Staff!$L50),IF(AH$4&gt;Staff!$I50,MIN(Staff!$L50,AG54+Staff!$J50),0)),IF(Staff!$K50="Quarterly",IF(AH$4=Staff!$I50,MIN(Staff!$J50,Staff!$L50),IF(AH$4&gt;Staff!$I50,IFERROR(MIN(Staff!$L50,IF(ISNUMBER(AE54),AE54,0)+Staff!$J50),Staff!$J50),0)),IF(Staff!$K50="Annually",IF(AH$4=Staff!$I50,MIN(Staff!$J50,Staff!$L50),IF(AH$4&gt;Staff!$I50,IFERROR(MIN(Staff!$L50,V54+Staff!$J50),MIN(Staff!$J50,Staff!$L50)),0))))))</f>
        <v>0</v>
      </c>
      <c r="AI54" s="567">
        <f>IF(Staff!$K50="Never",IF(AI$4&gt;=Staff!$I50,MIN(Staff!$J50,Staff!$L50),0),IF(Staff!$K50="Monthly",IF(AI$4=Staff!$I50,MIN(Staff!$J50,Staff!$L50),IF(AI$4&gt;Staff!$I50,MIN(Staff!$L50,AH54+Staff!$J50),0)),IF(Staff!$K50="Quarterly",IF(AI$4=Staff!$I50,MIN(Staff!$J50,Staff!$L50),IF(AI$4&gt;Staff!$I50,IFERROR(MIN(Staff!$L50,IF(ISNUMBER(AF54),AF54,0)+Staff!$J50),Staff!$J50),0)),IF(Staff!$K50="Annually",IF(AI$4=Staff!$I50,MIN(Staff!$J50,Staff!$L50),IF(AI$4&gt;Staff!$I50,IFERROR(MIN(Staff!$L50,W54+Staff!$J50),MIN(Staff!$J50,Staff!$L50)),0))))))</f>
        <v>0</v>
      </c>
      <c r="AJ54" s="567">
        <f>IF(Staff!$K50="Never",IF(AJ$4&gt;=Staff!$I50,MIN(Staff!$J50,Staff!$L50),0),IF(Staff!$K50="Monthly",IF(AJ$4=Staff!$I50,MIN(Staff!$J50,Staff!$L50),IF(AJ$4&gt;Staff!$I50,MIN(Staff!$L50,AI54+Staff!$J50),0)),IF(Staff!$K50="Quarterly",IF(AJ$4=Staff!$I50,MIN(Staff!$J50,Staff!$L50),IF(AJ$4&gt;Staff!$I50,IFERROR(MIN(Staff!$L50,IF(ISNUMBER(AG54),AG54,0)+Staff!$J50),Staff!$J50),0)),IF(Staff!$K50="Annually",IF(AJ$4=Staff!$I50,MIN(Staff!$J50,Staff!$L50),IF(AJ$4&gt;Staff!$I50,IFERROR(MIN(Staff!$L50,X54+Staff!$J50),MIN(Staff!$J50,Staff!$L50)),0))))))</f>
        <v>0</v>
      </c>
      <c r="AK54" s="567">
        <f>IF(Staff!$K50="Never",IF(AK$4&gt;=Staff!$I50,MIN(Staff!$J50,Staff!$L50),0),IF(Staff!$K50="Monthly",IF(AK$4=Staff!$I50,MIN(Staff!$J50,Staff!$L50),IF(AK$4&gt;Staff!$I50,MIN(Staff!$L50,AJ54+Staff!$J50),0)),IF(Staff!$K50="Quarterly",IF(AK$4=Staff!$I50,MIN(Staff!$J50,Staff!$L50),IF(AK$4&gt;Staff!$I50,IFERROR(MIN(Staff!$L50,IF(ISNUMBER(AH54),AH54,0)+Staff!$J50),Staff!$J50),0)),IF(Staff!$K50="Annually",IF(AK$4=Staff!$I50,MIN(Staff!$J50,Staff!$L50),IF(AK$4&gt;Staff!$I50,IFERROR(MIN(Staff!$L50,Y54+Staff!$J50),MIN(Staff!$J50,Staff!$L50)),0))))))</f>
        <v>0</v>
      </c>
      <c r="AL54" s="567">
        <f>IF(Staff!$K50="Never",IF(AL$4&gt;=Staff!$I50,MIN(Staff!$J50,Staff!$L50),0),IF(Staff!$K50="Monthly",IF(AL$4=Staff!$I50,MIN(Staff!$J50,Staff!$L50),IF(AL$4&gt;Staff!$I50,MIN(Staff!$L50,AK54+Staff!$J50),0)),IF(Staff!$K50="Quarterly",IF(AL$4=Staff!$I50,MIN(Staff!$J50,Staff!$L50),IF(AL$4&gt;Staff!$I50,IFERROR(MIN(Staff!$L50,IF(ISNUMBER(AI54),AI54,0)+Staff!$J50),Staff!$J50),0)),IF(Staff!$K50="Annually",IF(AL$4=Staff!$I50,MIN(Staff!$J50,Staff!$L50),IF(AL$4&gt;Staff!$I50,IFERROR(MIN(Staff!$L50,Z54+Staff!$J50),MIN(Staff!$J50,Staff!$L50)),0))))))</f>
        <v>0</v>
      </c>
      <c r="AM54" s="567">
        <f>IF(Staff!$K50="Never",IF(AM$4&gt;=Staff!$I50,MIN(Staff!$J50,Staff!$L50),0),IF(Staff!$K50="Monthly",IF(AM$4=Staff!$I50,MIN(Staff!$J50,Staff!$L50),IF(AM$4&gt;Staff!$I50,MIN(Staff!$L50,AL54+Staff!$J50),0)),IF(Staff!$K50="Quarterly",IF(AM$4=Staff!$I50,MIN(Staff!$J50,Staff!$L50),IF(AM$4&gt;Staff!$I50,IFERROR(MIN(Staff!$L50,IF(ISNUMBER(AJ54),AJ54,0)+Staff!$J50),Staff!$J50),0)),IF(Staff!$K50="Annually",IF(AM$4=Staff!$I50,MIN(Staff!$J50,Staff!$L50),IF(AM$4&gt;Staff!$I50,IFERROR(MIN(Staff!$L50,AA54+Staff!$J50),MIN(Staff!$J50,Staff!$L50)),0))))))</f>
        <v>0</v>
      </c>
      <c r="AN54" s="567">
        <f>IF(Staff!$K50="Never",IF(AN$4&gt;=Staff!$I50,MIN(Staff!$J50,Staff!$L50),0),IF(Staff!$K50="Monthly",IF(AN$4=Staff!$I50,MIN(Staff!$J50,Staff!$L50),IF(AN$4&gt;Staff!$I50,MIN(Staff!$L50,AM54+Staff!$J50),0)),IF(Staff!$K50="Quarterly",IF(AN$4=Staff!$I50,MIN(Staff!$J50,Staff!$L50),IF(AN$4&gt;Staff!$I50,IFERROR(MIN(Staff!$L50,IF(ISNUMBER(AK54),AK54,0)+Staff!$J50),Staff!$J50),0)),IF(Staff!$K50="Annually",IF(AN$4=Staff!$I50,MIN(Staff!$J50,Staff!$L50),IF(AN$4&gt;Staff!$I50,IFERROR(MIN(Staff!$L50,AB54+Staff!$J50),MIN(Staff!$J50,Staff!$L50)),0))))))</f>
        <v>0</v>
      </c>
      <c r="AO54" s="567">
        <f>IF(Staff!$K50="Never",IF(AO$4&gt;=Staff!$I50,MIN(Staff!$J50,Staff!$L50),0),IF(Staff!$K50="Monthly",IF(AO$4=Staff!$I50,MIN(Staff!$J50,Staff!$L50),IF(AO$4&gt;Staff!$I50,MIN(Staff!$L50,AN54+Staff!$J50),0)),IF(Staff!$K50="Quarterly",IF(AO$4=Staff!$I50,MIN(Staff!$J50,Staff!$L50),IF(AO$4&gt;Staff!$I50,IFERROR(MIN(Staff!$L50,IF(ISNUMBER(AL54),AL54,0)+Staff!$J50),Staff!$J50),0)),IF(Staff!$K50="Annually",IF(AO$4=Staff!$I50,MIN(Staff!$J50,Staff!$L50),IF(AO$4&gt;Staff!$I50,IFERROR(MIN(Staff!$L50,AC54+Staff!$J50),MIN(Staff!$J50,Staff!$L50)),0))))))</f>
        <v>0</v>
      </c>
      <c r="AP54" s="567">
        <f>IF(Staff!$K50="Never",IF(AP$4&gt;=Staff!$I50,MIN(Staff!$J50,Staff!$L50),0),IF(Staff!$K50="Monthly",IF(AP$4=Staff!$I50,MIN(Staff!$J50,Staff!$L50),IF(AP$4&gt;Staff!$I50,MIN(Staff!$L50,AO54+Staff!$J50),0)),IF(Staff!$K50="Quarterly",IF(AP$4=Staff!$I50,MIN(Staff!$J50,Staff!$L50),IF(AP$4&gt;Staff!$I50,IFERROR(MIN(Staff!$L50,IF(ISNUMBER(AM54),AM54,0)+Staff!$J50),Staff!$J50),0)),IF(Staff!$K50="Annually",IF(AP$4=Staff!$I50,MIN(Staff!$J50,Staff!$L50),IF(AP$4&gt;Staff!$I50,IFERROR(MIN(Staff!$L50,AD54+Staff!$J50),MIN(Staff!$J50,Staff!$L50)),0))))))</f>
        <v>0</v>
      </c>
      <c r="AQ54" s="567">
        <f>IF(Staff!$K50="Never",IF(AQ$4&gt;=Staff!$I50,MIN(Staff!$J50,Staff!$L50),0),IF(Staff!$K50="Monthly",IF(AQ$4=Staff!$I50,MIN(Staff!$J50,Staff!$L50),IF(AQ$4&gt;Staff!$I50,MIN(Staff!$L50,AP54+Staff!$J50),0)),IF(Staff!$K50="Quarterly",IF(AQ$4=Staff!$I50,MIN(Staff!$J50,Staff!$L50),IF(AQ$4&gt;Staff!$I50,IFERROR(MIN(Staff!$L50,IF(ISNUMBER(AN54),AN54,0)+Staff!$J50),Staff!$J50),0)),IF(Staff!$K50="Annually",IF(AQ$4=Staff!$I50,MIN(Staff!$J50,Staff!$L50),IF(AQ$4&gt;Staff!$I50,IFERROR(MIN(Staff!$L50,AE54+Staff!$J50),MIN(Staff!$J50,Staff!$L50)),0))))))</f>
        <v>0</v>
      </c>
      <c r="AR54" s="567">
        <f>IF(Staff!$K50="Never",IF(AR$4&gt;=Staff!$I50,MIN(Staff!$J50,Staff!$L50),0),IF(Staff!$K50="Monthly",IF(AR$4=Staff!$I50,MIN(Staff!$J50,Staff!$L50),IF(AR$4&gt;Staff!$I50,MIN(Staff!$L50,AQ54+Staff!$J50),0)),IF(Staff!$K50="Quarterly",IF(AR$4=Staff!$I50,MIN(Staff!$J50,Staff!$L50),IF(AR$4&gt;Staff!$I50,IFERROR(MIN(Staff!$L50,IF(ISNUMBER(AO54),AO54,0)+Staff!$J50),Staff!$J50),0)),IF(Staff!$K50="Annually",IF(AR$4=Staff!$I50,MIN(Staff!$J50,Staff!$L50),IF(AR$4&gt;Staff!$I50,IFERROR(MIN(Staff!$L50,AF54+Staff!$J50),MIN(Staff!$J50,Staff!$L50)),0))))))</f>
        <v>0</v>
      </c>
      <c r="AS54" s="567">
        <f>IF(Staff!$K50="Never",IF(AS$4&gt;=Staff!$I50,MIN(Staff!$J50,Staff!$L50),0),IF(Staff!$K50="Monthly",IF(AS$4=Staff!$I50,MIN(Staff!$J50,Staff!$L50),IF(AS$4&gt;Staff!$I50,MIN(Staff!$L50,AR54+Staff!$J50),0)),IF(Staff!$K50="Quarterly",IF(AS$4=Staff!$I50,MIN(Staff!$J50,Staff!$L50),IF(AS$4&gt;Staff!$I50,IFERROR(MIN(Staff!$L50,IF(ISNUMBER(AP54),AP54,0)+Staff!$J50),Staff!$J50),0)),IF(Staff!$K50="Annually",IF(AS$4=Staff!$I50,MIN(Staff!$J50,Staff!$L50),IF(AS$4&gt;Staff!$I50,IFERROR(MIN(Staff!$L50,AG54+Staff!$J50),MIN(Staff!$J50,Staff!$L50)),0))))))</f>
        <v>0</v>
      </c>
      <c r="AT54" s="567">
        <f>IF(Staff!$K50="Never",IF(AT$4&gt;=Staff!$I50,MIN(Staff!$J50,Staff!$L50),0),IF(Staff!$K50="Monthly",IF(AT$4=Staff!$I50,MIN(Staff!$J50,Staff!$L50),IF(AT$4&gt;Staff!$I50,MIN(Staff!$L50,AS54+Staff!$J50),0)),IF(Staff!$K50="Quarterly",IF(AT$4=Staff!$I50,MIN(Staff!$J50,Staff!$L50),IF(AT$4&gt;Staff!$I50,IFERROR(MIN(Staff!$L50,IF(ISNUMBER(AQ54),AQ54,0)+Staff!$J50),Staff!$J50),0)),IF(Staff!$K50="Annually",IF(AT$4=Staff!$I50,MIN(Staff!$J50,Staff!$L50),IF(AT$4&gt;Staff!$I50,IFERROR(MIN(Staff!$L50,AH54+Staff!$J50),MIN(Staff!$J50,Staff!$L50)),0))))))</f>
        <v>0</v>
      </c>
      <c r="AU54" s="567">
        <f>IF(Staff!$K50="Never",IF(AU$4&gt;=Staff!$I50,MIN(Staff!$J50,Staff!$L50),0),IF(Staff!$K50="Monthly",IF(AU$4=Staff!$I50,MIN(Staff!$J50,Staff!$L50),IF(AU$4&gt;Staff!$I50,MIN(Staff!$L50,AT54+Staff!$J50),0)),IF(Staff!$K50="Quarterly",IF(AU$4=Staff!$I50,MIN(Staff!$J50,Staff!$L50),IF(AU$4&gt;Staff!$I50,IFERROR(MIN(Staff!$L50,IF(ISNUMBER(AR54),AR54,0)+Staff!$J50),Staff!$J50),0)),IF(Staff!$K50="Annually",IF(AU$4=Staff!$I50,MIN(Staff!$J50,Staff!$L50),IF(AU$4&gt;Staff!$I50,IFERROR(MIN(Staff!$L50,AI54+Staff!$J50),MIN(Staff!$J50,Staff!$L50)),0))))))</f>
        <v>0</v>
      </c>
      <c r="AV54" s="567">
        <f>IF(Staff!$K50="Never",IF(AV$4&gt;=Staff!$I50,MIN(Staff!$J50,Staff!$L50),0),IF(Staff!$K50="Monthly",IF(AV$4=Staff!$I50,MIN(Staff!$J50,Staff!$L50),IF(AV$4&gt;Staff!$I50,MIN(Staff!$L50,AU54+Staff!$J50),0)),IF(Staff!$K50="Quarterly",IF(AV$4=Staff!$I50,MIN(Staff!$J50,Staff!$L50),IF(AV$4&gt;Staff!$I50,IFERROR(MIN(Staff!$L50,IF(ISNUMBER(AS54),AS54,0)+Staff!$J50),Staff!$J50),0)),IF(Staff!$K50="Annually",IF(AV$4=Staff!$I50,MIN(Staff!$J50,Staff!$L50),IF(AV$4&gt;Staff!$I50,IFERROR(MIN(Staff!$L50,AJ54+Staff!$J50),MIN(Staff!$J50,Staff!$L50)),0))))))</f>
        <v>0</v>
      </c>
      <c r="AW54" s="567">
        <f>IF(Staff!$K50="Never",IF(AW$4&gt;=Staff!$I50,MIN(Staff!$J50,Staff!$L50),0),IF(Staff!$K50="Monthly",IF(AW$4=Staff!$I50,MIN(Staff!$J50,Staff!$L50),IF(AW$4&gt;Staff!$I50,MIN(Staff!$L50,AV54+Staff!$J50),0)),IF(Staff!$K50="Quarterly",IF(AW$4=Staff!$I50,MIN(Staff!$J50,Staff!$L50),IF(AW$4&gt;Staff!$I50,IFERROR(MIN(Staff!$L50,IF(ISNUMBER(AT54),AT54,0)+Staff!$J50),Staff!$J50),0)),IF(Staff!$K50="Annually",IF(AW$4=Staff!$I50,MIN(Staff!$J50,Staff!$L50),IF(AW$4&gt;Staff!$I50,IFERROR(MIN(Staff!$L50,AK54+Staff!$J50),MIN(Staff!$J50,Staff!$L50)),0))))))</f>
        <v>0</v>
      </c>
      <c r="AX54" s="567">
        <f>IF(Staff!$K50="Never",IF(AX$4&gt;=Staff!$I50,MIN(Staff!$J50,Staff!$L50),0),IF(Staff!$K50="Monthly",IF(AX$4=Staff!$I50,MIN(Staff!$J50,Staff!$L50),IF(AX$4&gt;Staff!$I50,MIN(Staff!$L50,AW54+Staff!$J50),0)),IF(Staff!$K50="Quarterly",IF(AX$4=Staff!$I50,MIN(Staff!$J50,Staff!$L50),IF(AX$4&gt;Staff!$I50,IFERROR(MIN(Staff!$L50,IF(ISNUMBER(AU54),AU54,0)+Staff!$J50),Staff!$J50),0)),IF(Staff!$K50="Annually",IF(AX$4=Staff!$I50,MIN(Staff!$J50,Staff!$L50),IF(AX$4&gt;Staff!$I50,IFERROR(MIN(Staff!$L50,AL54+Staff!$J50),MIN(Staff!$J50,Staff!$L50)),0))))))</f>
        <v>0</v>
      </c>
      <c r="AY54" s="567">
        <f>IF(Staff!$K50="Never",IF(AY$4&gt;=Staff!$I50,MIN(Staff!$J50,Staff!$L50),0),IF(Staff!$K50="Monthly",IF(AY$4=Staff!$I50,MIN(Staff!$J50,Staff!$L50),IF(AY$4&gt;Staff!$I50,MIN(Staff!$L50,AX54+Staff!$J50),0)),IF(Staff!$K50="Quarterly",IF(AY$4=Staff!$I50,MIN(Staff!$J50,Staff!$L50),IF(AY$4&gt;Staff!$I50,IFERROR(MIN(Staff!$L50,IF(ISNUMBER(AV54),AV54,0)+Staff!$J50),Staff!$J50),0)),IF(Staff!$K50="Annually",IF(AY$4=Staff!$I50,MIN(Staff!$J50,Staff!$L50),IF(AY$4&gt;Staff!$I50,IFERROR(MIN(Staff!$L50,AM54+Staff!$J50),MIN(Staff!$J50,Staff!$L50)),0))))))</f>
        <v>0</v>
      </c>
      <c r="AZ54" s="567">
        <f>IF(Staff!$K50="Never",IF(AZ$4&gt;=Staff!$I50,MIN(Staff!$J50,Staff!$L50),0),IF(Staff!$K50="Monthly",IF(AZ$4=Staff!$I50,MIN(Staff!$J50,Staff!$L50),IF(AZ$4&gt;Staff!$I50,MIN(Staff!$L50,AY54+Staff!$J50),0)),IF(Staff!$K50="Quarterly",IF(AZ$4=Staff!$I50,MIN(Staff!$J50,Staff!$L50),IF(AZ$4&gt;Staff!$I50,IFERROR(MIN(Staff!$L50,IF(ISNUMBER(AW54),AW54,0)+Staff!$J50),Staff!$J50),0)),IF(Staff!$K50="Annually",IF(AZ$4=Staff!$I50,MIN(Staff!$J50,Staff!$L50),IF(AZ$4&gt;Staff!$I50,IFERROR(MIN(Staff!$L50,AN54+Staff!$J50),MIN(Staff!$J50,Staff!$L50)),0))))))</f>
        <v>0</v>
      </c>
      <c r="BA54" s="567">
        <f>IF(Staff!$K50="Never",IF(BA$4&gt;=Staff!$I50,MIN(Staff!$J50,Staff!$L50),0),IF(Staff!$K50="Monthly",IF(BA$4=Staff!$I50,MIN(Staff!$J50,Staff!$L50),IF(BA$4&gt;Staff!$I50,MIN(Staff!$L50,AZ54+Staff!$J50),0)),IF(Staff!$K50="Quarterly",IF(BA$4=Staff!$I50,MIN(Staff!$J50,Staff!$L50),IF(BA$4&gt;Staff!$I50,IFERROR(MIN(Staff!$L50,IF(ISNUMBER(AX54),AX54,0)+Staff!$J50),Staff!$J50),0)),IF(Staff!$K50="Annually",IF(BA$4=Staff!$I50,MIN(Staff!$J50,Staff!$L50),IF(BA$4&gt;Staff!$I50,IFERROR(MIN(Staff!$L50,AO54+Staff!$J50),MIN(Staff!$J50,Staff!$L50)),0))))))</f>
        <v>0</v>
      </c>
      <c r="BB54" s="567">
        <f>IF(Staff!$K50="Never",IF(BB$4&gt;=Staff!$I50,MIN(Staff!$J50,Staff!$L50),0),IF(Staff!$K50="Monthly",IF(BB$4=Staff!$I50,MIN(Staff!$J50,Staff!$L50),IF(BB$4&gt;Staff!$I50,MIN(Staff!$L50,BA54+Staff!$J50),0)),IF(Staff!$K50="Quarterly",IF(BB$4=Staff!$I50,MIN(Staff!$J50,Staff!$L50),IF(BB$4&gt;Staff!$I50,IFERROR(MIN(Staff!$L50,IF(ISNUMBER(AY54),AY54,0)+Staff!$J50),Staff!$J50),0)),IF(Staff!$K50="Annually",IF(BB$4=Staff!$I50,MIN(Staff!$J50,Staff!$L50),IF(BB$4&gt;Staff!$I50,IFERROR(MIN(Staff!$L50,AP54+Staff!$J50),MIN(Staff!$J50,Staff!$L50)),0))))))</f>
        <v>0</v>
      </c>
      <c r="BC54" s="567">
        <f>IF(Staff!$K50="Never",IF(BC$4&gt;=Staff!$I50,MIN(Staff!$J50,Staff!$L50),0),IF(Staff!$K50="Monthly",IF(BC$4=Staff!$I50,MIN(Staff!$J50,Staff!$L50),IF(BC$4&gt;Staff!$I50,MIN(Staff!$L50,BB54+Staff!$J50),0)),IF(Staff!$K50="Quarterly",IF(BC$4=Staff!$I50,MIN(Staff!$J50,Staff!$L50),IF(BC$4&gt;Staff!$I50,IFERROR(MIN(Staff!$L50,IF(ISNUMBER(AZ54),AZ54,0)+Staff!$J50),Staff!$J50),0)),IF(Staff!$K50="Annually",IF(BC$4=Staff!$I50,MIN(Staff!$J50,Staff!$L50),IF(BC$4&gt;Staff!$I50,IFERROR(MIN(Staff!$L50,AQ54+Staff!$J50),MIN(Staff!$J50,Staff!$L50)),0))))))</f>
        <v>0</v>
      </c>
      <c r="BD54" s="567">
        <f>IF(Staff!$K50="Never",IF(BD$4&gt;=Staff!$I50,MIN(Staff!$J50,Staff!$L50),0),IF(Staff!$K50="Monthly",IF(BD$4=Staff!$I50,MIN(Staff!$J50,Staff!$L50),IF(BD$4&gt;Staff!$I50,MIN(Staff!$L50,BC54+Staff!$J50),0)),IF(Staff!$K50="Quarterly",IF(BD$4=Staff!$I50,MIN(Staff!$J50,Staff!$L50),IF(BD$4&gt;Staff!$I50,IFERROR(MIN(Staff!$L50,IF(ISNUMBER(BA54),BA54,0)+Staff!$J50),Staff!$J50),0)),IF(Staff!$K50="Annually",IF(BD$4=Staff!$I50,MIN(Staff!$J50,Staff!$L50),IF(BD$4&gt;Staff!$I50,IFERROR(MIN(Staff!$L50,AR54+Staff!$J50),MIN(Staff!$J50,Staff!$L50)),0))))))</f>
        <v>0</v>
      </c>
      <c r="BE54" s="567">
        <f>IF(Staff!$K50="Never",IF(BE$4&gt;=Staff!$I50,MIN(Staff!$J50,Staff!$L50),0),IF(Staff!$K50="Monthly",IF(BE$4=Staff!$I50,MIN(Staff!$J50,Staff!$L50),IF(BE$4&gt;Staff!$I50,MIN(Staff!$L50,BD54+Staff!$J50),0)),IF(Staff!$K50="Quarterly",IF(BE$4=Staff!$I50,MIN(Staff!$J50,Staff!$L50),IF(BE$4&gt;Staff!$I50,IFERROR(MIN(Staff!$L50,IF(ISNUMBER(BB54),BB54,0)+Staff!$J50),Staff!$J50),0)),IF(Staff!$K50="Annually",IF(BE$4=Staff!$I50,MIN(Staff!$J50,Staff!$L50),IF(BE$4&gt;Staff!$I50,IFERROR(MIN(Staff!$L50,AS54+Staff!$J50),MIN(Staff!$J50,Staff!$L50)),0))))))</f>
        <v>0</v>
      </c>
      <c r="BF54" s="567">
        <f>IF(Staff!$K50="Never",IF(BF$4&gt;=Staff!$I50,MIN(Staff!$J50,Staff!$L50),0),IF(Staff!$K50="Monthly",IF(BF$4=Staff!$I50,MIN(Staff!$J50,Staff!$L50),IF(BF$4&gt;Staff!$I50,MIN(Staff!$L50,BE54+Staff!$J50),0)),IF(Staff!$K50="Quarterly",IF(BF$4=Staff!$I50,MIN(Staff!$J50,Staff!$L50),IF(BF$4&gt;Staff!$I50,IFERROR(MIN(Staff!$L50,IF(ISNUMBER(BC54),BC54,0)+Staff!$J50),Staff!$J50),0)),IF(Staff!$K50="Annually",IF(BF$4=Staff!$I50,MIN(Staff!$J50,Staff!$L50),IF(BF$4&gt;Staff!$I50,IFERROR(MIN(Staff!$L50,AT54+Staff!$J50),MIN(Staff!$J50,Staff!$L50)),0))))))</f>
        <v>0</v>
      </c>
      <c r="BG54" s="567">
        <f>IF(Staff!$K50="Never",IF(BG$4&gt;=Staff!$I50,MIN(Staff!$J50,Staff!$L50),0),IF(Staff!$K50="Monthly",IF(BG$4=Staff!$I50,MIN(Staff!$J50,Staff!$L50),IF(BG$4&gt;Staff!$I50,MIN(Staff!$L50,BF54+Staff!$J50),0)),IF(Staff!$K50="Quarterly",IF(BG$4=Staff!$I50,MIN(Staff!$J50,Staff!$L50),IF(BG$4&gt;Staff!$I50,IFERROR(MIN(Staff!$L50,IF(ISNUMBER(BD54),BD54,0)+Staff!$J50),Staff!$J50),0)),IF(Staff!$K50="Annually",IF(BG$4=Staff!$I50,MIN(Staff!$J50,Staff!$L50),IF(BG$4&gt;Staff!$I50,IFERROR(MIN(Staff!$L50,AU54+Staff!$J50),MIN(Staff!$J50,Staff!$L50)),0))))))</f>
        <v>0</v>
      </c>
      <c r="BH54" s="567">
        <f>IF(Staff!$K50="Never",IF(BH$4&gt;=Staff!$I50,MIN(Staff!$J50,Staff!$L50),0),IF(Staff!$K50="Monthly",IF(BH$4=Staff!$I50,MIN(Staff!$J50,Staff!$L50),IF(BH$4&gt;Staff!$I50,MIN(Staff!$L50,BG54+Staff!$J50),0)),IF(Staff!$K50="Quarterly",IF(BH$4=Staff!$I50,MIN(Staff!$J50,Staff!$L50),IF(BH$4&gt;Staff!$I50,IFERROR(MIN(Staff!$L50,IF(ISNUMBER(BE54),BE54,0)+Staff!$J50),Staff!$J50),0)),IF(Staff!$K50="Annually",IF(BH$4=Staff!$I50,MIN(Staff!$J50,Staff!$L50),IF(BH$4&gt;Staff!$I50,IFERROR(MIN(Staff!$L50,AV54+Staff!$J50),MIN(Staff!$J50,Staff!$L50)),0))))))</f>
        <v>0</v>
      </c>
      <c r="BI54" s="567">
        <f>IF(Staff!$K50="Never",IF(BI$4&gt;=Staff!$I50,MIN(Staff!$J50,Staff!$L50),0),IF(Staff!$K50="Monthly",IF(BI$4=Staff!$I50,MIN(Staff!$J50,Staff!$L50),IF(BI$4&gt;Staff!$I50,MIN(Staff!$L50,BH54+Staff!$J50),0)),IF(Staff!$K50="Quarterly",IF(BI$4=Staff!$I50,MIN(Staff!$J50,Staff!$L50),IF(BI$4&gt;Staff!$I50,IFERROR(MIN(Staff!$L50,IF(ISNUMBER(BF54),BF54,0)+Staff!$J50),Staff!$J50),0)),IF(Staff!$K50="Annually",IF(BI$4=Staff!$I50,MIN(Staff!$J50,Staff!$L50),IF(BI$4&gt;Staff!$I50,IFERROR(MIN(Staff!$L50,AW54+Staff!$J50),MIN(Staff!$J50,Staff!$L50)),0))))))</f>
        <v>0</v>
      </c>
      <c r="BJ54" s="567">
        <f>IF(Staff!$K50="Never",IF(BJ$4&gt;=Staff!$I50,MIN(Staff!$J50,Staff!$L50),0),IF(Staff!$K50="Monthly",IF(BJ$4=Staff!$I50,MIN(Staff!$J50,Staff!$L50),IF(BJ$4&gt;Staff!$I50,MIN(Staff!$L50,BI54+Staff!$J50),0)),IF(Staff!$K50="Quarterly",IF(BJ$4=Staff!$I50,MIN(Staff!$J50,Staff!$L50),IF(BJ$4&gt;Staff!$I50,IFERROR(MIN(Staff!$L50,IF(ISNUMBER(BG54),BG54,0)+Staff!$J50),Staff!$J50),0)),IF(Staff!$K50="Annually",IF(BJ$4=Staff!$I50,MIN(Staff!$J50,Staff!$L50),IF(BJ$4&gt;Staff!$I50,IFERROR(MIN(Staff!$L50,AX54+Staff!$J50),MIN(Staff!$J50,Staff!$L50)),0))))))</f>
        <v>0</v>
      </c>
      <c r="BK54" s="567">
        <f>IF(Staff!$K50="Never",IF(BK$4&gt;=Staff!$I50,MIN(Staff!$J50,Staff!$L50),0),IF(Staff!$K50="Monthly",IF(BK$4=Staff!$I50,MIN(Staff!$J50,Staff!$L50),IF(BK$4&gt;Staff!$I50,MIN(Staff!$L50,BJ54+Staff!$J50),0)),IF(Staff!$K50="Quarterly",IF(BK$4=Staff!$I50,MIN(Staff!$J50,Staff!$L50),IF(BK$4&gt;Staff!$I50,IFERROR(MIN(Staff!$L50,IF(ISNUMBER(BH54),BH54,0)+Staff!$J50),Staff!$J50),0)),IF(Staff!$K50="Annually",IF(BK$4=Staff!$I50,MIN(Staff!$J50,Staff!$L50),IF(BK$4&gt;Staff!$I50,IFERROR(MIN(Staff!$L50,AY54+Staff!$J50),MIN(Staff!$J50,Staff!$L50)),0))))))</f>
        <v>0</v>
      </c>
      <c r="BL54" s="567">
        <f>IF(Staff!$K50="Never",IF(BL$4&gt;=Staff!$I50,MIN(Staff!$J50,Staff!$L50),0),IF(Staff!$K50="Monthly",IF(BL$4=Staff!$I50,MIN(Staff!$J50,Staff!$L50),IF(BL$4&gt;Staff!$I50,MIN(Staff!$L50,BK54+Staff!$J50),0)),IF(Staff!$K50="Quarterly",IF(BL$4=Staff!$I50,MIN(Staff!$J50,Staff!$L50),IF(BL$4&gt;Staff!$I50,IFERROR(MIN(Staff!$L50,IF(ISNUMBER(BI54),BI54,0)+Staff!$J50),Staff!$J50),0)),IF(Staff!$K50="Annually",IF(BL$4=Staff!$I50,MIN(Staff!$J50,Staff!$L50),IF(BL$4&gt;Staff!$I50,IFERROR(MIN(Staff!$L50,AZ54+Staff!$J50),MIN(Staff!$J50,Staff!$L50)),0))))))</f>
        <v>0</v>
      </c>
      <c r="BM54" s="567">
        <f>IF(Staff!$K50="Never",IF(BM$4&gt;=Staff!$I50,MIN(Staff!$J50,Staff!$L50),0),IF(Staff!$K50="Monthly",IF(BM$4=Staff!$I50,MIN(Staff!$J50,Staff!$L50),IF(BM$4&gt;Staff!$I50,MIN(Staff!$L50,BL54+Staff!$J50),0)),IF(Staff!$K50="Quarterly",IF(BM$4=Staff!$I50,MIN(Staff!$J50,Staff!$L50),IF(BM$4&gt;Staff!$I50,IFERROR(MIN(Staff!$L50,IF(ISNUMBER(BJ54),BJ54,0)+Staff!$J50),Staff!$J50),0)),IF(Staff!$K50="Annually",IF(BM$4=Staff!$I50,MIN(Staff!$J50,Staff!$L50),IF(BM$4&gt;Staff!$I50,IFERROR(MIN(Staff!$L50,BA54+Staff!$J50),MIN(Staff!$J50,Staff!$L50)),0))))))</f>
        <v>0</v>
      </c>
      <c r="BN54" s="567">
        <f>IF(Staff!$K50="Never",IF(BN$4&gt;=Staff!$I50,MIN(Staff!$J50,Staff!$L50),0),IF(Staff!$K50="Monthly",IF(BN$4=Staff!$I50,MIN(Staff!$J50,Staff!$L50),IF(BN$4&gt;Staff!$I50,MIN(Staff!$L50,BM54+Staff!$J50),0)),IF(Staff!$K50="Quarterly",IF(BN$4=Staff!$I50,MIN(Staff!$J50,Staff!$L50),IF(BN$4&gt;Staff!$I50,IFERROR(MIN(Staff!$L50,IF(ISNUMBER(BK54),BK54,0)+Staff!$J50),Staff!$J50),0)),IF(Staff!$K50="Annually",IF(BN$4=Staff!$I50,MIN(Staff!$J50,Staff!$L50),IF(BN$4&gt;Staff!$I50,IFERROR(MIN(Staff!$L50,BB54+Staff!$J50),MIN(Staff!$J50,Staff!$L50)),0))))))</f>
        <v>0</v>
      </c>
      <c r="BO54" s="567">
        <f>IF(Staff!$K50="Never",IF(BO$4&gt;=Staff!$I50,MIN(Staff!$J50,Staff!$L50),0),IF(Staff!$K50="Monthly",IF(BO$4=Staff!$I50,MIN(Staff!$J50,Staff!$L50),IF(BO$4&gt;Staff!$I50,MIN(Staff!$L50,BN54+Staff!$J50),0)),IF(Staff!$K50="Quarterly",IF(BO$4=Staff!$I50,MIN(Staff!$J50,Staff!$L50),IF(BO$4&gt;Staff!$I50,IFERROR(MIN(Staff!$L50,IF(ISNUMBER(BL54),BL54,0)+Staff!$J50),Staff!$J50),0)),IF(Staff!$K50="Annually",IF(BO$4=Staff!$I50,MIN(Staff!$J50,Staff!$L50),IF(BO$4&gt;Staff!$I50,IFERROR(MIN(Staff!$L50,BC54+Staff!$J50),MIN(Staff!$J50,Staff!$L50)),0))))))</f>
        <v>0</v>
      </c>
      <c r="BP54" s="567">
        <f>IF(Staff!$K50="Never",IF(BP$4&gt;=Staff!$I50,MIN(Staff!$J50,Staff!$L50),0),IF(Staff!$K50="Monthly",IF(BP$4=Staff!$I50,MIN(Staff!$J50,Staff!$L50),IF(BP$4&gt;Staff!$I50,MIN(Staff!$L50,BO54+Staff!$J50),0)),IF(Staff!$K50="Quarterly",IF(BP$4=Staff!$I50,MIN(Staff!$J50,Staff!$L50),IF(BP$4&gt;Staff!$I50,IFERROR(MIN(Staff!$L50,IF(ISNUMBER(BM54),BM54,0)+Staff!$J50),Staff!$J50),0)),IF(Staff!$K50="Annually",IF(BP$4=Staff!$I50,MIN(Staff!$J50,Staff!$L50),IF(BP$4&gt;Staff!$I50,IFERROR(MIN(Staff!$L50,BD54+Staff!$J50),MIN(Staff!$J50,Staff!$L50)),0))))))</f>
        <v>0</v>
      </c>
      <c r="BQ54" s="567">
        <f>IF(Staff!$K50="Never",IF(BQ$4&gt;=Staff!$I50,MIN(Staff!$J50,Staff!$L50),0),IF(Staff!$K50="Monthly",IF(BQ$4=Staff!$I50,MIN(Staff!$J50,Staff!$L50),IF(BQ$4&gt;Staff!$I50,MIN(Staff!$L50,BP54+Staff!$J50),0)),IF(Staff!$K50="Quarterly",IF(BQ$4=Staff!$I50,MIN(Staff!$J50,Staff!$L50),IF(BQ$4&gt;Staff!$I50,IFERROR(MIN(Staff!$L50,IF(ISNUMBER(BN54),BN54,0)+Staff!$J50),Staff!$J50),0)),IF(Staff!$K50="Annually",IF(BQ$4=Staff!$I50,MIN(Staff!$J50,Staff!$L50),IF(BQ$4&gt;Staff!$I50,IFERROR(MIN(Staff!$L50,BE54+Staff!$J50),MIN(Staff!$J50,Staff!$L50)),0))))))</f>
        <v>0</v>
      </c>
      <c r="BR54" s="567">
        <f>IF(Staff!$K50="Never",IF(BR$4&gt;=Staff!$I50,MIN(Staff!$J50,Staff!$L50),0),IF(Staff!$K50="Monthly",IF(BR$4=Staff!$I50,MIN(Staff!$J50,Staff!$L50),IF(BR$4&gt;Staff!$I50,MIN(Staff!$L50,BQ54+Staff!$J50),0)),IF(Staff!$K50="Quarterly",IF(BR$4=Staff!$I50,MIN(Staff!$J50,Staff!$L50),IF(BR$4&gt;Staff!$I50,IFERROR(MIN(Staff!$L50,IF(ISNUMBER(BO54),BO54,0)+Staff!$J50),Staff!$J50),0)),IF(Staff!$K50="Annually",IF(BR$4=Staff!$I50,MIN(Staff!$J50,Staff!$L50),IF(BR$4&gt;Staff!$I50,IFERROR(MIN(Staff!$L50,BF54+Staff!$J50),MIN(Staff!$J50,Staff!$L50)),0))))))</f>
        <v>0</v>
      </c>
      <c r="BS54" s="567">
        <f>IF(Staff!$K50="Never",IF(BS$4&gt;=Staff!$I50,MIN(Staff!$J50,Staff!$L50),0),IF(Staff!$K50="Monthly",IF(BS$4=Staff!$I50,MIN(Staff!$J50,Staff!$L50),IF(BS$4&gt;Staff!$I50,MIN(Staff!$L50,BR54+Staff!$J50),0)),IF(Staff!$K50="Quarterly",IF(BS$4=Staff!$I50,MIN(Staff!$J50,Staff!$L50),IF(BS$4&gt;Staff!$I50,IFERROR(MIN(Staff!$L50,IF(ISNUMBER(BP54),BP54,0)+Staff!$J50),Staff!$J50),0)),IF(Staff!$K50="Annually",IF(BS$4=Staff!$I50,MIN(Staff!$J50,Staff!$L50),IF(BS$4&gt;Staff!$I50,IFERROR(MIN(Staff!$L50,BG54+Staff!$J50),MIN(Staff!$J50,Staff!$L50)),0))))))</f>
        <v>0</v>
      </c>
      <c r="BT54" s="567">
        <f>IF(Staff!$K50="Never",IF(BT$4&gt;=Staff!$I50,MIN(Staff!$J50,Staff!$L50),0),IF(Staff!$K50="Monthly",IF(BT$4=Staff!$I50,MIN(Staff!$J50,Staff!$L50),IF(BT$4&gt;Staff!$I50,MIN(Staff!$L50,BS54+Staff!$J50),0)),IF(Staff!$K50="Quarterly",IF(BT$4=Staff!$I50,MIN(Staff!$J50,Staff!$L50),IF(BT$4&gt;Staff!$I50,IFERROR(MIN(Staff!$L50,IF(ISNUMBER(BQ54),BQ54,0)+Staff!$J50),Staff!$J50),0)),IF(Staff!$K50="Annually",IF(BT$4=Staff!$I50,MIN(Staff!$J50,Staff!$L50),IF(BT$4&gt;Staff!$I50,IFERROR(MIN(Staff!$L50,BH54+Staff!$J50),MIN(Staff!$J50,Staff!$L50)),0))))))</f>
        <v>0</v>
      </c>
      <c r="BU54" s="567">
        <f>IF(Staff!$K50="Never",IF(BU$4&gt;=Staff!$I50,MIN(Staff!$J50,Staff!$L50),0),IF(Staff!$K50="Monthly",IF(BU$4=Staff!$I50,MIN(Staff!$J50,Staff!$L50),IF(BU$4&gt;Staff!$I50,MIN(Staff!$L50,BT54+Staff!$J50),0)),IF(Staff!$K50="Quarterly",IF(BU$4=Staff!$I50,MIN(Staff!$J50,Staff!$L50),IF(BU$4&gt;Staff!$I50,IFERROR(MIN(Staff!$L50,IF(ISNUMBER(BR54),BR54,0)+Staff!$J50),Staff!$J50),0)),IF(Staff!$K50="Annually",IF(BU$4=Staff!$I50,MIN(Staff!$J50,Staff!$L50),IF(BU$4&gt;Staff!$I50,IFERROR(MIN(Staff!$L50,BI54+Staff!$J50),MIN(Staff!$J50,Staff!$L50)),0))))))</f>
        <v>0</v>
      </c>
      <c r="BV54" s="567">
        <f>IF(Staff!$K50="Never",IF(BV$4&gt;=Staff!$I50,MIN(Staff!$J50,Staff!$L50),0),IF(Staff!$K50="Monthly",IF(BV$4=Staff!$I50,MIN(Staff!$J50,Staff!$L50),IF(BV$4&gt;Staff!$I50,MIN(Staff!$L50,BU54+Staff!$J50),0)),IF(Staff!$K50="Quarterly",IF(BV$4=Staff!$I50,MIN(Staff!$J50,Staff!$L50),IF(BV$4&gt;Staff!$I50,IFERROR(MIN(Staff!$L50,IF(ISNUMBER(BS54),BS54,0)+Staff!$J50),Staff!$J50),0)),IF(Staff!$K50="Annually",IF(BV$4=Staff!$I50,MIN(Staff!$J50,Staff!$L50),IF(BV$4&gt;Staff!$I50,IFERROR(MIN(Staff!$L50,BJ54+Staff!$J50),MIN(Staff!$J50,Staff!$L50)),0))))))</f>
        <v>0</v>
      </c>
      <c r="BW54" s="567">
        <f>IF(Staff!$K50="Never",IF(BW$4&gt;=Staff!$I50,MIN(Staff!$J50,Staff!$L50),0),IF(Staff!$K50="Monthly",IF(BW$4=Staff!$I50,MIN(Staff!$J50,Staff!$L50),IF(BW$4&gt;Staff!$I50,MIN(Staff!$L50,BV54+Staff!$J50),0)),IF(Staff!$K50="Quarterly",IF(BW$4=Staff!$I50,MIN(Staff!$J50,Staff!$L50),IF(BW$4&gt;Staff!$I50,IFERROR(MIN(Staff!$L50,IF(ISNUMBER(BT54),BT54,0)+Staff!$J50),Staff!$J50),0)),IF(Staff!$K50="Annually",IF(BW$4=Staff!$I50,MIN(Staff!$J50,Staff!$L50),IF(BW$4&gt;Staff!$I50,IFERROR(MIN(Staff!$L50,BK54+Staff!$J50),MIN(Staff!$J50,Staff!$L50)),0))))))</f>
        <v>0</v>
      </c>
      <c r="BX54" s="567">
        <f>IF(Staff!$K50="Never",IF(BX$4&gt;=Staff!$I50,MIN(Staff!$J50,Staff!$L50),0),IF(Staff!$K50="Monthly",IF(BX$4=Staff!$I50,MIN(Staff!$J50,Staff!$L50),IF(BX$4&gt;Staff!$I50,MIN(Staff!$L50,BW54+Staff!$J50),0)),IF(Staff!$K50="Quarterly",IF(BX$4=Staff!$I50,MIN(Staff!$J50,Staff!$L50),IF(BX$4&gt;Staff!$I50,IFERROR(MIN(Staff!$L50,IF(ISNUMBER(BU54),BU54,0)+Staff!$J50),Staff!$J50),0)),IF(Staff!$K50="Annually",IF(BX$4=Staff!$I50,MIN(Staff!$J50,Staff!$L50),IF(BX$4&gt;Staff!$I50,IFERROR(MIN(Staff!$L50,BL54+Staff!$J50),MIN(Staff!$J50,Staff!$L50)),0))))))</f>
        <v>0</v>
      </c>
      <c r="BY54" s="567">
        <f>IF(Staff!$K50="Never",IF(BY$4&gt;=Staff!$I50,MIN(Staff!$J50,Staff!$L50),0),IF(Staff!$K50="Monthly",IF(BY$4=Staff!$I50,MIN(Staff!$J50,Staff!$L50),IF(BY$4&gt;Staff!$I50,MIN(Staff!$L50,BX54+Staff!$J50),0)),IF(Staff!$K50="Quarterly",IF(BY$4=Staff!$I50,MIN(Staff!$J50,Staff!$L50),IF(BY$4&gt;Staff!$I50,IFERROR(MIN(Staff!$L50,IF(ISNUMBER(BV54),BV54,0)+Staff!$J50),Staff!$J50),0)),IF(Staff!$K50="Annually",IF(BY$4=Staff!$I50,MIN(Staff!$J50,Staff!$L50),IF(BY$4&gt;Staff!$I50,IFERROR(MIN(Staff!$L50,BM54+Staff!$J50),MIN(Staff!$J50,Staff!$L50)),0))))))</f>
        <v>0</v>
      </c>
      <c r="BZ54" s="567">
        <f>IF(Staff!$K50="Never",IF(BZ$4&gt;=Staff!$I50,MIN(Staff!$J50,Staff!$L50),0),IF(Staff!$K50="Monthly",IF(BZ$4=Staff!$I50,MIN(Staff!$J50,Staff!$L50),IF(BZ$4&gt;Staff!$I50,MIN(Staff!$L50,BY54+Staff!$J50),0)),IF(Staff!$K50="Quarterly",IF(BZ$4=Staff!$I50,MIN(Staff!$J50,Staff!$L50),IF(BZ$4&gt;Staff!$I50,IFERROR(MIN(Staff!$L50,IF(ISNUMBER(BW54),BW54,0)+Staff!$J50),Staff!$J50),0)),IF(Staff!$K50="Annually",IF(BZ$4=Staff!$I50,MIN(Staff!$J50,Staff!$L50),IF(BZ$4&gt;Staff!$I50,IFERROR(MIN(Staff!$L50,BN54+Staff!$J50),MIN(Staff!$J50,Staff!$L50)),0))))))</f>
        <v>0</v>
      </c>
      <c r="CA54" s="567">
        <f>IF(Staff!$K50="Never",IF(CA$4&gt;=Staff!$I50,MIN(Staff!$J50,Staff!$L50),0),IF(Staff!$K50="Monthly",IF(CA$4=Staff!$I50,MIN(Staff!$J50,Staff!$L50),IF(CA$4&gt;Staff!$I50,MIN(Staff!$L50,BZ54+Staff!$J50),0)),IF(Staff!$K50="Quarterly",IF(CA$4=Staff!$I50,MIN(Staff!$J50,Staff!$L50),IF(CA$4&gt;Staff!$I50,IFERROR(MIN(Staff!$L50,IF(ISNUMBER(BX54),BX54,0)+Staff!$J50),Staff!$J50),0)),IF(Staff!$K50="Annually",IF(CA$4=Staff!$I50,MIN(Staff!$J50,Staff!$L50),IF(CA$4&gt;Staff!$I50,IFERROR(MIN(Staff!$L50,BO54+Staff!$J50),MIN(Staff!$J50,Staff!$L50)),0))))))</f>
        <v>0</v>
      </c>
      <c r="CB54" s="567">
        <f>IF(Staff!$K50="Never",IF(CB$4&gt;=Staff!$I50,MIN(Staff!$J50,Staff!$L50),0),IF(Staff!$K50="Monthly",IF(CB$4=Staff!$I50,MIN(Staff!$J50,Staff!$L50),IF(CB$4&gt;Staff!$I50,MIN(Staff!$L50,CA54+Staff!$J50),0)),IF(Staff!$K50="Quarterly",IF(CB$4=Staff!$I50,MIN(Staff!$J50,Staff!$L50),IF(CB$4&gt;Staff!$I50,IFERROR(MIN(Staff!$L50,IF(ISNUMBER(BY54),BY54,0)+Staff!$J50),Staff!$J50),0)),IF(Staff!$K50="Annually",IF(CB$4=Staff!$I50,MIN(Staff!$J50,Staff!$L50),IF(CB$4&gt;Staff!$I50,IFERROR(MIN(Staff!$L50,BP54+Staff!$J50),MIN(Staff!$J50,Staff!$L50)),0))))))</f>
        <v>0</v>
      </c>
      <c r="CC54" s="567">
        <f>IF(Staff!$K50="Never",IF(CC$4&gt;=Staff!$I50,MIN(Staff!$J50,Staff!$L50),0),IF(Staff!$K50="Monthly",IF(CC$4=Staff!$I50,MIN(Staff!$J50,Staff!$L50),IF(CC$4&gt;Staff!$I50,MIN(Staff!$L50,CB54+Staff!$J50),0)),IF(Staff!$K50="Quarterly",IF(CC$4=Staff!$I50,MIN(Staff!$J50,Staff!$L50),IF(CC$4&gt;Staff!$I50,IFERROR(MIN(Staff!$L50,IF(ISNUMBER(BZ54),BZ54,0)+Staff!$J50),Staff!$J50),0)),IF(Staff!$K50="Annually",IF(CC$4=Staff!$I50,MIN(Staff!$J50,Staff!$L50),IF(CC$4&gt;Staff!$I50,IFERROR(MIN(Staff!$L50,BQ54+Staff!$J50),MIN(Staff!$J50,Staff!$L50)),0))))))</f>
        <v>0</v>
      </c>
      <c r="CD54" s="567">
        <f>IF(Staff!$K50="Never",IF(CD$4&gt;=Staff!$I50,MIN(Staff!$J50,Staff!$L50),0),IF(Staff!$K50="Monthly",IF(CD$4=Staff!$I50,MIN(Staff!$J50,Staff!$L50),IF(CD$4&gt;Staff!$I50,MIN(Staff!$L50,CC54+Staff!$J50),0)),IF(Staff!$K50="Quarterly",IF(CD$4=Staff!$I50,MIN(Staff!$J50,Staff!$L50),IF(CD$4&gt;Staff!$I50,IFERROR(MIN(Staff!$L50,IF(ISNUMBER(CA54),CA54,0)+Staff!$J50),Staff!$J50),0)),IF(Staff!$K50="Annually",IF(CD$4=Staff!$I50,MIN(Staff!$J50,Staff!$L50),IF(CD$4&gt;Staff!$I50,IFERROR(MIN(Staff!$L50,BR54+Staff!$J50),MIN(Staff!$J50,Staff!$L50)),0))))))</f>
        <v>0</v>
      </c>
      <c r="CE54" s="567">
        <f>IF(Staff!$K50="Never",IF(CE$4&gt;=Staff!$I50,MIN(Staff!$J50,Staff!$L50),0),IF(Staff!$K50="Monthly",IF(CE$4=Staff!$I50,MIN(Staff!$J50,Staff!$L50),IF(CE$4&gt;Staff!$I50,MIN(Staff!$L50,CD54+Staff!$J50),0)),IF(Staff!$K50="Quarterly",IF(CE$4=Staff!$I50,MIN(Staff!$J50,Staff!$L50),IF(CE$4&gt;Staff!$I50,IFERROR(MIN(Staff!$L50,IF(ISNUMBER(CB54),CB54,0)+Staff!$J50),Staff!$J50),0)),IF(Staff!$K50="Annually",IF(CE$4=Staff!$I50,MIN(Staff!$J50,Staff!$L50),IF(CE$4&gt;Staff!$I50,IFERROR(MIN(Staff!$L50,BS54+Staff!$J50),MIN(Staff!$J50,Staff!$L50)),0))))))</f>
        <v>0</v>
      </c>
      <c r="CF54" s="567">
        <f>IF(Staff!$K50="Never",IF(CF$4&gt;=Staff!$I50,MIN(Staff!$J50,Staff!$L50),0),IF(Staff!$K50="Monthly",IF(CF$4=Staff!$I50,MIN(Staff!$J50,Staff!$L50),IF(CF$4&gt;Staff!$I50,MIN(Staff!$L50,CE54+Staff!$J50),0)),IF(Staff!$K50="Quarterly",IF(CF$4=Staff!$I50,MIN(Staff!$J50,Staff!$L50),IF(CF$4&gt;Staff!$I50,IFERROR(MIN(Staff!$L50,IF(ISNUMBER(CC54),CC54,0)+Staff!$J50),Staff!$J50),0)),IF(Staff!$K50="Annually",IF(CF$4=Staff!$I50,MIN(Staff!$J50,Staff!$L50),IF(CF$4&gt;Staff!$I50,IFERROR(MIN(Staff!$L50,BT54+Staff!$J50),MIN(Staff!$J50,Staff!$L50)),0))))))</f>
        <v>0</v>
      </c>
      <c r="CG54" s="567">
        <f>IF(Staff!$K50="Never",IF(CG$4&gt;=Staff!$I50,MIN(Staff!$J50,Staff!$L50),0),IF(Staff!$K50="Monthly",IF(CG$4=Staff!$I50,MIN(Staff!$J50,Staff!$L50),IF(CG$4&gt;Staff!$I50,MIN(Staff!$L50,CF54+Staff!$J50),0)),IF(Staff!$K50="Quarterly",IF(CG$4=Staff!$I50,MIN(Staff!$J50,Staff!$L50),IF(CG$4&gt;Staff!$I50,IFERROR(MIN(Staff!$L50,IF(ISNUMBER(CD54),CD54,0)+Staff!$J50),Staff!$J50),0)),IF(Staff!$K50="Annually",IF(CG$4=Staff!$I50,MIN(Staff!$J50,Staff!$L50),IF(CG$4&gt;Staff!$I50,IFERROR(MIN(Staff!$L50,BU54+Staff!$J50),MIN(Staff!$J50,Staff!$L50)),0))))))</f>
        <v>0</v>
      </c>
      <c r="CH54" s="567">
        <f>IF(Staff!$K50="Never",IF(CH$4&gt;=Staff!$I50,MIN(Staff!$J50,Staff!$L50),0),IF(Staff!$K50="Monthly",IF(CH$4=Staff!$I50,MIN(Staff!$J50,Staff!$L50),IF(CH$4&gt;Staff!$I50,MIN(Staff!$L50,CG54+Staff!$J50),0)),IF(Staff!$K50="Quarterly",IF(CH$4=Staff!$I50,MIN(Staff!$J50,Staff!$L50),IF(CH$4&gt;Staff!$I50,IFERROR(MIN(Staff!$L50,IF(ISNUMBER(CE54),CE54,0)+Staff!$J50),Staff!$J50),0)),IF(Staff!$K50="Annually",IF(CH$4=Staff!$I50,MIN(Staff!$J50,Staff!$L50),IF(CH$4&gt;Staff!$I50,IFERROR(MIN(Staff!$L50,BV54+Staff!$J50),MIN(Staff!$J50,Staff!$L50)),0))))))</f>
        <v>0</v>
      </c>
      <c r="CI54" s="567">
        <f>IF(Staff!$K50="Never",IF(CI$4&gt;=Staff!$I50,MIN(Staff!$J50,Staff!$L50),0),IF(Staff!$K50="Monthly",IF(CI$4=Staff!$I50,MIN(Staff!$J50,Staff!$L50),IF(CI$4&gt;Staff!$I50,MIN(Staff!$L50,CH54+Staff!$J50),0)),IF(Staff!$K50="Quarterly",IF(CI$4=Staff!$I50,MIN(Staff!$J50,Staff!$L50),IF(CI$4&gt;Staff!$I50,IFERROR(MIN(Staff!$L50,IF(ISNUMBER(CF54),CF54,0)+Staff!$J50),Staff!$J50),0)),IF(Staff!$K50="Annually",IF(CI$4=Staff!$I50,MIN(Staff!$J50,Staff!$L50),IF(CI$4&gt;Staff!$I50,IFERROR(MIN(Staff!$L50,BW54+Staff!$J50),MIN(Staff!$J50,Staff!$L50)),0))))))</f>
        <v>0</v>
      </c>
    </row>
    <row r="55" spans="1:87" ht="15.75" hidden="1" customHeight="1" outlineLevel="1">
      <c r="A55" s="875" t="str">
        <f>Staff!A51</f>
        <v>Other 6</v>
      </c>
      <c r="B55" s="876"/>
      <c r="C55" s="719" t="s">
        <v>289</v>
      </c>
      <c r="D55" s="567">
        <f>IF(Staff!$K51="Never",IF(D$4&gt;=Staff!$I51,MIN(Staff!$J51,Staff!$L51),0),IF(Staff!$K51="Monthly",IF(D$4=Staff!$I51,MIN(Staff!$J51,Staff!$L51),IF(D$4&gt;Staff!$I51,MIN(Staff!$L51,C55+Staff!$J51),0)),IF(Staff!$K51="Quarterly",IF(D$4=Staff!$I51,MIN(Staff!$J51,Staff!$L51),IF(D$4&gt;Staff!$I51,IFERROR(MIN(Staff!$L51,IF(ISNUMBER(A55),A55,0)+Staff!$J51),Staff!$J51),0)),IF(Staff!$K51="Annually",IF(D$4=Staff!$I51,MIN(Staff!$J51,Staff!$L51),IF(D$4&gt;Staff!$I51,IFERROR(MIN(Staff!$L51,#REF!+Staff!$J51),MIN(Staff!$J51,Staff!$L51)),0))))))</f>
        <v>0</v>
      </c>
      <c r="E55" s="567">
        <f>IF(Staff!$K51="Never",IF(E$4&gt;=Staff!$I51,MIN(Staff!$J51,Staff!$L51),0),IF(Staff!$K51="Monthly",IF(E$4=Staff!$I51,MIN(Staff!$J51,Staff!$L51),IF(E$4&gt;Staff!$I51,MIN(Staff!$L51,D55+Staff!$J51),0)),IF(Staff!$K51="Quarterly",IF(E$4=Staff!$I51,MIN(Staff!$J51,Staff!$L51),IF(E$4&gt;Staff!$I51,IFERROR(MIN(Staff!$L51,IF(ISNUMBER(B55),B55,0)+Staff!$J51),Staff!$J51),0)),IF(Staff!$K51="Annually",IF(E$4=Staff!$I51,MIN(Staff!$J51,Staff!$L51),IF(E$4&gt;Staff!$I51,IFERROR(MIN(Staff!$L51,#REF!+Staff!$J51),MIN(Staff!$J51,Staff!$L51)),0))))))</f>
        <v>0</v>
      </c>
      <c r="F55" s="567">
        <f>IF(Staff!$K51="Never",IF(F$4&gt;=Staff!$I51,MIN(Staff!$J51,Staff!$L51),0),IF(Staff!$K51="Monthly",IF(F$4=Staff!$I51,MIN(Staff!$J51,Staff!$L51),IF(F$4&gt;Staff!$I51,MIN(Staff!$L51,E55+Staff!$J51),0)),IF(Staff!$K51="Quarterly",IF(F$4=Staff!$I51,MIN(Staff!$J51,Staff!$L51),IF(F$4&gt;Staff!$I51,IFERROR(MIN(Staff!$L51,IF(ISNUMBER(C55),C55,0)+Staff!$J51),Staff!$J51),0)),IF(Staff!$K51="Annually",IF(F$4=Staff!$I51,MIN(Staff!$J51,Staff!$L51),IF(F$4&gt;Staff!$I51,IFERROR(MIN(Staff!$L51,#REF!+Staff!$J51),MIN(Staff!$J51,Staff!$L51)),0))))))</f>
        <v>0</v>
      </c>
      <c r="G55" s="567">
        <f>IF(Staff!$K51="Never",IF(G$4&gt;=Staff!$I51,MIN(Staff!$J51,Staff!$L51),0),IF(Staff!$K51="Monthly",IF(G$4=Staff!$I51,MIN(Staff!$J51,Staff!$L51),IF(G$4&gt;Staff!$I51,MIN(Staff!$L51,F55+Staff!$J51),0)),IF(Staff!$K51="Quarterly",IF(G$4=Staff!$I51,MIN(Staff!$J51,Staff!$L51),IF(G$4&gt;Staff!$I51,IFERROR(MIN(Staff!$L51,IF(ISNUMBER(D55),D55,0)+Staff!$J51),Staff!$J51),0)),IF(Staff!$K51="Annually",IF(G$4=Staff!$I51,MIN(Staff!$J51,Staff!$L51),IF(G$4&gt;Staff!$I51,IFERROR(MIN(Staff!$L51,#REF!+Staff!$J51),MIN(Staff!$J51,Staff!$L51)),0))))))</f>
        <v>0</v>
      </c>
      <c r="H55" s="567">
        <f>IF(Staff!$K51="Never",IF(H$4&gt;=Staff!$I51,MIN(Staff!$J51,Staff!$L51),0),IF(Staff!$K51="Monthly",IF(H$4=Staff!$I51,MIN(Staff!$J51,Staff!$L51),IF(H$4&gt;Staff!$I51,MIN(Staff!$L51,G55+Staff!$J51),0)),IF(Staff!$K51="Quarterly",IF(H$4=Staff!$I51,MIN(Staff!$J51,Staff!$L51),IF(H$4&gt;Staff!$I51,IFERROR(MIN(Staff!$L51,IF(ISNUMBER(E55),E55,0)+Staff!$J51),Staff!$J51),0)),IF(Staff!$K51="Annually",IF(H$4=Staff!$I51,MIN(Staff!$J51,Staff!$L51),IF(H$4&gt;Staff!$I51,IFERROR(MIN(Staff!$L51,#REF!+Staff!$J51),MIN(Staff!$J51,Staff!$L51)),0))))))</f>
        <v>0</v>
      </c>
      <c r="I55" s="567">
        <f>IF(Staff!$K51="Never",IF(I$4&gt;=Staff!$I51,MIN(Staff!$J51,Staff!$L51),0),IF(Staff!$K51="Monthly",IF(I$4=Staff!$I51,MIN(Staff!$J51,Staff!$L51),IF(I$4&gt;Staff!$I51,MIN(Staff!$L51,H55+Staff!$J51),0)),IF(Staff!$K51="Quarterly",IF(I$4=Staff!$I51,MIN(Staff!$J51,Staff!$L51),IF(I$4&gt;Staff!$I51,IFERROR(MIN(Staff!$L51,IF(ISNUMBER(F55),F55,0)+Staff!$J51),Staff!$J51),0)),IF(Staff!$K51="Annually",IF(I$4=Staff!$I51,MIN(Staff!$J51,Staff!$L51),IF(I$4&gt;Staff!$I51,IFERROR(MIN(Staff!$L51,#REF!+Staff!$J51),MIN(Staff!$J51,Staff!$L51)),0))))))</f>
        <v>0</v>
      </c>
      <c r="J55" s="567">
        <f>IF(Staff!$K51="Never",IF(J$4&gt;=Staff!$I51,MIN(Staff!$J51,Staff!$L51),0),IF(Staff!$K51="Monthly",IF(J$4=Staff!$I51,MIN(Staff!$J51,Staff!$L51),IF(J$4&gt;Staff!$I51,MIN(Staff!$L51,I55+Staff!$J51),0)),IF(Staff!$K51="Quarterly",IF(J$4=Staff!$I51,MIN(Staff!$J51,Staff!$L51),IF(J$4&gt;Staff!$I51,IFERROR(MIN(Staff!$L51,IF(ISNUMBER(G55),G55,0)+Staff!$J51),Staff!$J51),0)),IF(Staff!$K51="Annually",IF(J$4=Staff!$I51,MIN(Staff!$J51,Staff!$L51),IF(J$4&gt;Staff!$I51,IFERROR(MIN(Staff!$L51,#REF!+Staff!$J51),MIN(Staff!$J51,Staff!$L51)),0))))))</f>
        <v>0</v>
      </c>
      <c r="K55" s="567">
        <f>IF(Staff!$K51="Never",IF(K$4&gt;=Staff!$I51,MIN(Staff!$J51,Staff!$L51),0),IF(Staff!$K51="Monthly",IF(K$4=Staff!$I51,MIN(Staff!$J51,Staff!$L51),IF(K$4&gt;Staff!$I51,MIN(Staff!$L51,J55+Staff!$J51),0)),IF(Staff!$K51="Quarterly",IF(K$4=Staff!$I51,MIN(Staff!$J51,Staff!$L51),IF(K$4&gt;Staff!$I51,IFERROR(MIN(Staff!$L51,IF(ISNUMBER(H55),H55,0)+Staff!$J51),Staff!$J51),0)),IF(Staff!$K51="Annually",IF(K$4=Staff!$I51,MIN(Staff!$J51,Staff!$L51),IF(K$4&gt;Staff!$I51,IFERROR(MIN(Staff!$L51,#REF!+Staff!$J51),MIN(Staff!$J51,Staff!$L51)),0))))))</f>
        <v>0</v>
      </c>
      <c r="L55" s="567">
        <f>IF(Staff!$K51="Never",IF(L$4&gt;=Staff!$I51,MIN(Staff!$J51,Staff!$L51),0),IF(Staff!$K51="Monthly",IF(L$4=Staff!$I51,MIN(Staff!$J51,Staff!$L51),IF(L$4&gt;Staff!$I51,MIN(Staff!$L51,K55+Staff!$J51),0)),IF(Staff!$K51="Quarterly",IF(L$4=Staff!$I51,MIN(Staff!$J51,Staff!$L51),IF(L$4&gt;Staff!$I51,IFERROR(MIN(Staff!$L51,IF(ISNUMBER(I55),I55,0)+Staff!$J51),Staff!$J51),0)),IF(Staff!$K51="Annually",IF(L$4=Staff!$I51,MIN(Staff!$J51,Staff!$L51),IF(L$4&gt;Staff!$I51,IFERROR(MIN(Staff!$L51,#REF!+Staff!$J51),MIN(Staff!$J51,Staff!$L51)),0))))))</f>
        <v>0</v>
      </c>
      <c r="M55" s="567">
        <f>IF(Staff!$K51="Never",IF(M$4&gt;=Staff!$I51,MIN(Staff!$J51,Staff!$L51),0),IF(Staff!$K51="Monthly",IF(M$4=Staff!$I51,MIN(Staff!$J51,Staff!$L51),IF(M$4&gt;Staff!$I51,MIN(Staff!$L51,L55+Staff!$J51),0)),IF(Staff!$K51="Quarterly",IF(M$4=Staff!$I51,MIN(Staff!$J51,Staff!$L51),IF(M$4&gt;Staff!$I51,IFERROR(MIN(Staff!$L51,IF(ISNUMBER(J55),J55,0)+Staff!$J51),Staff!$J51),0)),IF(Staff!$K51="Annually",IF(M$4=Staff!$I51,MIN(Staff!$J51,Staff!$L51),IF(M$4&gt;Staff!$I51,IFERROR(MIN(Staff!$L51,A55+Staff!$J51),MIN(Staff!$J51,Staff!$L51)),0))))))</f>
        <v>0</v>
      </c>
      <c r="N55" s="567">
        <f>IF(Staff!$K51="Never",IF(N$4&gt;=Staff!$I51,MIN(Staff!$J51,Staff!$L51),0),IF(Staff!$K51="Monthly",IF(N$4=Staff!$I51,MIN(Staff!$J51,Staff!$L51),IF(N$4&gt;Staff!$I51,MIN(Staff!$L51,M55+Staff!$J51),0)),IF(Staff!$K51="Quarterly",IF(N$4=Staff!$I51,MIN(Staff!$J51,Staff!$L51),IF(N$4&gt;Staff!$I51,IFERROR(MIN(Staff!$L51,IF(ISNUMBER(K55),K55,0)+Staff!$J51),Staff!$J51),0)),IF(Staff!$K51="Annually",IF(N$4=Staff!$I51,MIN(Staff!$J51,Staff!$L51),IF(N$4&gt;Staff!$I51,IFERROR(MIN(Staff!$L51,B55+Staff!$J51),MIN(Staff!$J51,Staff!$L51)),0))))))</f>
        <v>0</v>
      </c>
      <c r="O55" s="567">
        <f>IF(Staff!$K51="Never",IF(O$4&gt;=Staff!$I51,MIN(Staff!$J51,Staff!$L51),0),IF(Staff!$K51="Monthly",IF(O$4=Staff!$I51,MIN(Staff!$J51,Staff!$L51),IF(O$4&gt;Staff!$I51,MIN(Staff!$L51,N55+Staff!$J51),0)),IF(Staff!$K51="Quarterly",IF(O$4=Staff!$I51,MIN(Staff!$J51,Staff!$L51),IF(O$4&gt;Staff!$I51,IFERROR(MIN(Staff!$L51,IF(ISNUMBER(L55),L55,0)+Staff!$J51),Staff!$J51),0)),IF(Staff!$K51="Annually",IF(O$4=Staff!$I51,MIN(Staff!$J51,Staff!$L51),IF(O$4&gt;Staff!$I51,IFERROR(MIN(Staff!$L51,C55+Staff!$J51),MIN(Staff!$J51,Staff!$L51)),0))))))</f>
        <v>0</v>
      </c>
      <c r="P55" s="567">
        <f>IF(Staff!$K51="Never",IF(P$4&gt;=Staff!$I51,MIN(Staff!$J51,Staff!$L51),0),IF(Staff!$K51="Monthly",IF(P$4=Staff!$I51,MIN(Staff!$J51,Staff!$L51),IF(P$4&gt;Staff!$I51,MIN(Staff!$L51,O55+Staff!$J51),0)),IF(Staff!$K51="Quarterly",IF(P$4=Staff!$I51,MIN(Staff!$J51,Staff!$L51),IF(P$4&gt;Staff!$I51,IFERROR(MIN(Staff!$L51,IF(ISNUMBER(M55),M55,0)+Staff!$J51),Staff!$J51),0)),IF(Staff!$K51="Annually",IF(P$4=Staff!$I51,MIN(Staff!$J51,Staff!$L51),IF(P$4&gt;Staff!$I51,IFERROR(MIN(Staff!$L51,D55+Staff!$J51),MIN(Staff!$J51,Staff!$L51)),0))))))</f>
        <v>0</v>
      </c>
      <c r="Q55" s="567">
        <f>IF(Staff!$K51="Never",IF(Q$4&gt;=Staff!$I51,MIN(Staff!$J51,Staff!$L51),0),IF(Staff!$K51="Monthly",IF(Q$4=Staff!$I51,MIN(Staff!$J51,Staff!$L51),IF(Q$4&gt;Staff!$I51,MIN(Staff!$L51,P55+Staff!$J51),0)),IF(Staff!$K51="Quarterly",IF(Q$4=Staff!$I51,MIN(Staff!$J51,Staff!$L51),IF(Q$4&gt;Staff!$I51,IFERROR(MIN(Staff!$L51,IF(ISNUMBER(N55),N55,0)+Staff!$J51),Staff!$J51),0)),IF(Staff!$K51="Annually",IF(Q$4=Staff!$I51,MIN(Staff!$J51,Staff!$L51),IF(Q$4&gt;Staff!$I51,IFERROR(MIN(Staff!$L51,E55+Staff!$J51),MIN(Staff!$J51,Staff!$L51)),0))))))</f>
        <v>0</v>
      </c>
      <c r="R55" s="567">
        <f>IF(Staff!$K51="Never",IF(R$4&gt;=Staff!$I51,MIN(Staff!$J51,Staff!$L51),0),IF(Staff!$K51="Monthly",IF(R$4=Staff!$I51,MIN(Staff!$J51,Staff!$L51),IF(R$4&gt;Staff!$I51,MIN(Staff!$L51,Q55+Staff!$J51),0)),IF(Staff!$K51="Quarterly",IF(R$4=Staff!$I51,MIN(Staff!$J51,Staff!$L51),IF(R$4&gt;Staff!$I51,IFERROR(MIN(Staff!$L51,IF(ISNUMBER(O55),O55,0)+Staff!$J51),Staff!$J51),0)),IF(Staff!$K51="Annually",IF(R$4=Staff!$I51,MIN(Staff!$J51,Staff!$L51),IF(R$4&gt;Staff!$I51,IFERROR(MIN(Staff!$L51,F55+Staff!$J51),MIN(Staff!$J51,Staff!$L51)),0))))))</f>
        <v>0</v>
      </c>
      <c r="S55" s="567">
        <f>IF(Staff!$K51="Never",IF(S$4&gt;=Staff!$I51,MIN(Staff!$J51,Staff!$L51),0),IF(Staff!$K51="Monthly",IF(S$4=Staff!$I51,MIN(Staff!$J51,Staff!$L51),IF(S$4&gt;Staff!$I51,MIN(Staff!$L51,R55+Staff!$J51),0)),IF(Staff!$K51="Quarterly",IF(S$4=Staff!$I51,MIN(Staff!$J51,Staff!$L51),IF(S$4&gt;Staff!$I51,IFERROR(MIN(Staff!$L51,IF(ISNUMBER(P55),P55,0)+Staff!$J51),Staff!$J51),0)),IF(Staff!$K51="Annually",IF(S$4=Staff!$I51,MIN(Staff!$J51,Staff!$L51),IF(S$4&gt;Staff!$I51,IFERROR(MIN(Staff!$L51,G55+Staff!$J51),MIN(Staff!$J51,Staff!$L51)),0))))))</f>
        <v>0</v>
      </c>
      <c r="T55" s="567">
        <f>IF(Staff!$K51="Never",IF(T$4&gt;=Staff!$I51,MIN(Staff!$J51,Staff!$L51),0),IF(Staff!$K51="Monthly",IF(T$4=Staff!$I51,MIN(Staff!$J51,Staff!$L51),IF(T$4&gt;Staff!$I51,MIN(Staff!$L51,S55+Staff!$J51),0)),IF(Staff!$K51="Quarterly",IF(T$4=Staff!$I51,MIN(Staff!$J51,Staff!$L51),IF(T$4&gt;Staff!$I51,IFERROR(MIN(Staff!$L51,IF(ISNUMBER(Q55),Q55,0)+Staff!$J51),Staff!$J51),0)),IF(Staff!$K51="Annually",IF(T$4=Staff!$I51,MIN(Staff!$J51,Staff!$L51),IF(T$4&gt;Staff!$I51,IFERROR(MIN(Staff!$L51,H55+Staff!$J51),MIN(Staff!$J51,Staff!$L51)),0))))))</f>
        <v>0</v>
      </c>
      <c r="U55" s="567">
        <f>IF(Staff!$K51="Never",IF(U$4&gt;=Staff!$I51,MIN(Staff!$J51,Staff!$L51),0),IF(Staff!$K51="Monthly",IF(U$4=Staff!$I51,MIN(Staff!$J51,Staff!$L51),IF(U$4&gt;Staff!$I51,MIN(Staff!$L51,T55+Staff!$J51),0)),IF(Staff!$K51="Quarterly",IF(U$4=Staff!$I51,MIN(Staff!$J51,Staff!$L51),IF(U$4&gt;Staff!$I51,IFERROR(MIN(Staff!$L51,IF(ISNUMBER(R55),R55,0)+Staff!$J51),Staff!$J51),0)),IF(Staff!$K51="Annually",IF(U$4=Staff!$I51,MIN(Staff!$J51,Staff!$L51),IF(U$4&gt;Staff!$I51,IFERROR(MIN(Staff!$L51,I55+Staff!$J51),MIN(Staff!$J51,Staff!$L51)),0))))))</f>
        <v>0</v>
      </c>
      <c r="V55" s="567">
        <f>IF(Staff!$K51="Never",IF(V$4&gt;=Staff!$I51,MIN(Staff!$J51,Staff!$L51),0),IF(Staff!$K51="Monthly",IF(V$4=Staff!$I51,MIN(Staff!$J51,Staff!$L51),IF(V$4&gt;Staff!$I51,MIN(Staff!$L51,U55+Staff!$J51),0)),IF(Staff!$K51="Quarterly",IF(V$4=Staff!$I51,MIN(Staff!$J51,Staff!$L51),IF(V$4&gt;Staff!$I51,IFERROR(MIN(Staff!$L51,IF(ISNUMBER(S55),S55,0)+Staff!$J51),Staff!$J51),0)),IF(Staff!$K51="Annually",IF(V$4=Staff!$I51,MIN(Staff!$J51,Staff!$L51),IF(V$4&gt;Staff!$I51,IFERROR(MIN(Staff!$L51,J55+Staff!$J51),MIN(Staff!$J51,Staff!$L51)),0))))))</f>
        <v>0</v>
      </c>
      <c r="W55" s="567">
        <f>IF(Staff!$K51="Never",IF(W$4&gt;=Staff!$I51,MIN(Staff!$J51,Staff!$L51),0),IF(Staff!$K51="Monthly",IF(W$4=Staff!$I51,MIN(Staff!$J51,Staff!$L51),IF(W$4&gt;Staff!$I51,MIN(Staff!$L51,V55+Staff!$J51),0)),IF(Staff!$K51="Quarterly",IF(W$4=Staff!$I51,MIN(Staff!$J51,Staff!$L51),IF(W$4&gt;Staff!$I51,IFERROR(MIN(Staff!$L51,IF(ISNUMBER(T55),T55,0)+Staff!$J51),Staff!$J51),0)),IF(Staff!$K51="Annually",IF(W$4=Staff!$I51,MIN(Staff!$J51,Staff!$L51),IF(W$4&gt;Staff!$I51,IFERROR(MIN(Staff!$L51,K55+Staff!$J51),MIN(Staff!$J51,Staff!$L51)),0))))))</f>
        <v>0</v>
      </c>
      <c r="X55" s="567">
        <f>IF(Staff!$K51="Never",IF(X$4&gt;=Staff!$I51,MIN(Staff!$J51,Staff!$L51),0),IF(Staff!$K51="Monthly",IF(X$4=Staff!$I51,MIN(Staff!$J51,Staff!$L51),IF(X$4&gt;Staff!$I51,MIN(Staff!$L51,W55+Staff!$J51),0)),IF(Staff!$K51="Quarterly",IF(X$4=Staff!$I51,MIN(Staff!$J51,Staff!$L51),IF(X$4&gt;Staff!$I51,IFERROR(MIN(Staff!$L51,IF(ISNUMBER(U55),U55,0)+Staff!$J51),Staff!$J51),0)),IF(Staff!$K51="Annually",IF(X$4=Staff!$I51,MIN(Staff!$J51,Staff!$L51),IF(X$4&gt;Staff!$I51,IFERROR(MIN(Staff!$L51,L55+Staff!$J51),MIN(Staff!$J51,Staff!$L51)),0))))))</f>
        <v>0</v>
      </c>
      <c r="Y55" s="567">
        <f>IF(Staff!$K51="Never",IF(Y$4&gt;=Staff!$I51,MIN(Staff!$J51,Staff!$L51),0),IF(Staff!$K51="Monthly",IF(Y$4=Staff!$I51,MIN(Staff!$J51,Staff!$L51),IF(Y$4&gt;Staff!$I51,MIN(Staff!$L51,X55+Staff!$J51),0)),IF(Staff!$K51="Quarterly",IF(Y$4=Staff!$I51,MIN(Staff!$J51,Staff!$L51),IF(Y$4&gt;Staff!$I51,IFERROR(MIN(Staff!$L51,IF(ISNUMBER(V55),V55,0)+Staff!$J51),Staff!$J51),0)),IF(Staff!$K51="Annually",IF(Y$4=Staff!$I51,MIN(Staff!$J51,Staff!$L51),IF(Y$4&gt;Staff!$I51,IFERROR(MIN(Staff!$L51,M55+Staff!$J51),MIN(Staff!$J51,Staff!$L51)),0))))))</f>
        <v>0</v>
      </c>
      <c r="Z55" s="567">
        <f>IF(Staff!$K51="Never",IF(Z$4&gt;=Staff!$I51,MIN(Staff!$J51,Staff!$L51),0),IF(Staff!$K51="Monthly",IF(Z$4=Staff!$I51,MIN(Staff!$J51,Staff!$L51),IF(Z$4&gt;Staff!$I51,MIN(Staff!$L51,Y55+Staff!$J51),0)),IF(Staff!$K51="Quarterly",IF(Z$4=Staff!$I51,MIN(Staff!$J51,Staff!$L51),IF(Z$4&gt;Staff!$I51,IFERROR(MIN(Staff!$L51,IF(ISNUMBER(W55),W55,0)+Staff!$J51),Staff!$J51),0)),IF(Staff!$K51="Annually",IF(Z$4=Staff!$I51,MIN(Staff!$J51,Staff!$L51),IF(Z$4&gt;Staff!$I51,IFERROR(MIN(Staff!$L51,N55+Staff!$J51),MIN(Staff!$J51,Staff!$L51)),0))))))</f>
        <v>0</v>
      </c>
      <c r="AA55" s="567">
        <f>IF(Staff!$K51="Never",IF(AA$4&gt;=Staff!$I51,MIN(Staff!$J51,Staff!$L51),0),IF(Staff!$K51="Monthly",IF(AA$4=Staff!$I51,MIN(Staff!$J51,Staff!$L51),IF(AA$4&gt;Staff!$I51,MIN(Staff!$L51,Z55+Staff!$J51),0)),IF(Staff!$K51="Quarterly",IF(AA$4=Staff!$I51,MIN(Staff!$J51,Staff!$L51),IF(AA$4&gt;Staff!$I51,IFERROR(MIN(Staff!$L51,IF(ISNUMBER(X55),X55,0)+Staff!$J51),Staff!$J51),0)),IF(Staff!$K51="Annually",IF(AA$4=Staff!$I51,MIN(Staff!$J51,Staff!$L51),IF(AA$4&gt;Staff!$I51,IFERROR(MIN(Staff!$L51,O55+Staff!$J51),MIN(Staff!$J51,Staff!$L51)),0))))))</f>
        <v>0</v>
      </c>
      <c r="AB55" s="567">
        <f>IF(Staff!$K51="Never",IF(AB$4&gt;=Staff!$I51,MIN(Staff!$J51,Staff!$L51),0),IF(Staff!$K51="Monthly",IF(AB$4=Staff!$I51,MIN(Staff!$J51,Staff!$L51),IF(AB$4&gt;Staff!$I51,MIN(Staff!$L51,AA55+Staff!$J51),0)),IF(Staff!$K51="Quarterly",IF(AB$4=Staff!$I51,MIN(Staff!$J51,Staff!$L51),IF(AB$4&gt;Staff!$I51,IFERROR(MIN(Staff!$L51,IF(ISNUMBER(Y55),Y55,0)+Staff!$J51),Staff!$J51),0)),IF(Staff!$K51="Annually",IF(AB$4=Staff!$I51,MIN(Staff!$J51,Staff!$L51),IF(AB$4&gt;Staff!$I51,IFERROR(MIN(Staff!$L51,P55+Staff!$J51),MIN(Staff!$J51,Staff!$L51)),0))))))</f>
        <v>0</v>
      </c>
      <c r="AC55" s="567">
        <f>IF(Staff!$K51="Never",IF(AC$4&gt;=Staff!$I51,MIN(Staff!$J51,Staff!$L51),0),IF(Staff!$K51="Monthly",IF(AC$4=Staff!$I51,MIN(Staff!$J51,Staff!$L51),IF(AC$4&gt;Staff!$I51,MIN(Staff!$L51,AB55+Staff!$J51),0)),IF(Staff!$K51="Quarterly",IF(AC$4=Staff!$I51,MIN(Staff!$J51,Staff!$L51),IF(AC$4&gt;Staff!$I51,IFERROR(MIN(Staff!$L51,IF(ISNUMBER(Z55),Z55,0)+Staff!$J51),Staff!$J51),0)),IF(Staff!$K51="Annually",IF(AC$4=Staff!$I51,MIN(Staff!$J51,Staff!$L51),IF(AC$4&gt;Staff!$I51,IFERROR(MIN(Staff!$L51,Q55+Staff!$J51),MIN(Staff!$J51,Staff!$L51)),0))))))</f>
        <v>0</v>
      </c>
      <c r="AD55" s="567">
        <f>IF(Staff!$K51="Never",IF(AD$4&gt;=Staff!$I51,MIN(Staff!$J51,Staff!$L51),0),IF(Staff!$K51="Monthly",IF(AD$4=Staff!$I51,MIN(Staff!$J51,Staff!$L51),IF(AD$4&gt;Staff!$I51,MIN(Staff!$L51,AC55+Staff!$J51),0)),IF(Staff!$K51="Quarterly",IF(AD$4=Staff!$I51,MIN(Staff!$J51,Staff!$L51),IF(AD$4&gt;Staff!$I51,IFERROR(MIN(Staff!$L51,IF(ISNUMBER(AA55),AA55,0)+Staff!$J51),Staff!$J51),0)),IF(Staff!$K51="Annually",IF(AD$4=Staff!$I51,MIN(Staff!$J51,Staff!$L51),IF(AD$4&gt;Staff!$I51,IFERROR(MIN(Staff!$L51,R55+Staff!$J51),MIN(Staff!$J51,Staff!$L51)),0))))))</f>
        <v>0</v>
      </c>
      <c r="AE55" s="567">
        <f>IF(Staff!$K51="Never",IF(AE$4&gt;=Staff!$I51,MIN(Staff!$J51,Staff!$L51),0),IF(Staff!$K51="Monthly",IF(AE$4=Staff!$I51,MIN(Staff!$J51,Staff!$L51),IF(AE$4&gt;Staff!$I51,MIN(Staff!$L51,AD55+Staff!$J51),0)),IF(Staff!$K51="Quarterly",IF(AE$4=Staff!$I51,MIN(Staff!$J51,Staff!$L51),IF(AE$4&gt;Staff!$I51,IFERROR(MIN(Staff!$L51,IF(ISNUMBER(AB55),AB55,0)+Staff!$J51),Staff!$J51),0)),IF(Staff!$K51="Annually",IF(AE$4=Staff!$I51,MIN(Staff!$J51,Staff!$L51),IF(AE$4&gt;Staff!$I51,IFERROR(MIN(Staff!$L51,S55+Staff!$J51),MIN(Staff!$J51,Staff!$L51)),0))))))</f>
        <v>0</v>
      </c>
      <c r="AF55" s="567">
        <f>IF(Staff!$K51="Never",IF(AF$4&gt;=Staff!$I51,MIN(Staff!$J51,Staff!$L51),0),IF(Staff!$K51="Monthly",IF(AF$4=Staff!$I51,MIN(Staff!$J51,Staff!$L51),IF(AF$4&gt;Staff!$I51,MIN(Staff!$L51,AE55+Staff!$J51),0)),IF(Staff!$K51="Quarterly",IF(AF$4=Staff!$I51,MIN(Staff!$J51,Staff!$L51),IF(AF$4&gt;Staff!$I51,IFERROR(MIN(Staff!$L51,IF(ISNUMBER(AC55),AC55,0)+Staff!$J51),Staff!$J51),0)),IF(Staff!$K51="Annually",IF(AF$4=Staff!$I51,MIN(Staff!$J51,Staff!$L51),IF(AF$4&gt;Staff!$I51,IFERROR(MIN(Staff!$L51,T55+Staff!$J51),MIN(Staff!$J51,Staff!$L51)),0))))))</f>
        <v>0</v>
      </c>
      <c r="AG55" s="567">
        <f>IF(Staff!$K51="Never",IF(AG$4&gt;=Staff!$I51,MIN(Staff!$J51,Staff!$L51),0),IF(Staff!$K51="Monthly",IF(AG$4=Staff!$I51,MIN(Staff!$J51,Staff!$L51),IF(AG$4&gt;Staff!$I51,MIN(Staff!$L51,AF55+Staff!$J51),0)),IF(Staff!$K51="Quarterly",IF(AG$4=Staff!$I51,MIN(Staff!$J51,Staff!$L51),IF(AG$4&gt;Staff!$I51,IFERROR(MIN(Staff!$L51,IF(ISNUMBER(AD55),AD55,0)+Staff!$J51),Staff!$J51),0)),IF(Staff!$K51="Annually",IF(AG$4=Staff!$I51,MIN(Staff!$J51,Staff!$L51),IF(AG$4&gt;Staff!$I51,IFERROR(MIN(Staff!$L51,U55+Staff!$J51),MIN(Staff!$J51,Staff!$L51)),0))))))</f>
        <v>0</v>
      </c>
      <c r="AH55" s="567">
        <f>IF(Staff!$K51="Never",IF(AH$4&gt;=Staff!$I51,MIN(Staff!$J51,Staff!$L51),0),IF(Staff!$K51="Monthly",IF(AH$4=Staff!$I51,MIN(Staff!$J51,Staff!$L51),IF(AH$4&gt;Staff!$I51,MIN(Staff!$L51,AG55+Staff!$J51),0)),IF(Staff!$K51="Quarterly",IF(AH$4=Staff!$I51,MIN(Staff!$J51,Staff!$L51),IF(AH$4&gt;Staff!$I51,IFERROR(MIN(Staff!$L51,IF(ISNUMBER(AE55),AE55,0)+Staff!$J51),Staff!$J51),0)),IF(Staff!$K51="Annually",IF(AH$4=Staff!$I51,MIN(Staff!$J51,Staff!$L51),IF(AH$4&gt;Staff!$I51,IFERROR(MIN(Staff!$L51,V55+Staff!$J51),MIN(Staff!$J51,Staff!$L51)),0))))))</f>
        <v>0</v>
      </c>
      <c r="AI55" s="567">
        <f>IF(Staff!$K51="Never",IF(AI$4&gt;=Staff!$I51,MIN(Staff!$J51,Staff!$L51),0),IF(Staff!$K51="Monthly",IF(AI$4=Staff!$I51,MIN(Staff!$J51,Staff!$L51),IF(AI$4&gt;Staff!$I51,MIN(Staff!$L51,AH55+Staff!$J51),0)),IF(Staff!$K51="Quarterly",IF(AI$4=Staff!$I51,MIN(Staff!$J51,Staff!$L51),IF(AI$4&gt;Staff!$I51,IFERROR(MIN(Staff!$L51,IF(ISNUMBER(AF55),AF55,0)+Staff!$J51),Staff!$J51),0)),IF(Staff!$K51="Annually",IF(AI$4=Staff!$I51,MIN(Staff!$J51,Staff!$L51),IF(AI$4&gt;Staff!$I51,IFERROR(MIN(Staff!$L51,W55+Staff!$J51),MIN(Staff!$J51,Staff!$L51)),0))))))</f>
        <v>0</v>
      </c>
      <c r="AJ55" s="567">
        <f>IF(Staff!$K51="Never",IF(AJ$4&gt;=Staff!$I51,MIN(Staff!$J51,Staff!$L51),0),IF(Staff!$K51="Monthly",IF(AJ$4=Staff!$I51,MIN(Staff!$J51,Staff!$L51),IF(AJ$4&gt;Staff!$I51,MIN(Staff!$L51,AI55+Staff!$J51),0)),IF(Staff!$K51="Quarterly",IF(AJ$4=Staff!$I51,MIN(Staff!$J51,Staff!$L51),IF(AJ$4&gt;Staff!$I51,IFERROR(MIN(Staff!$L51,IF(ISNUMBER(AG55),AG55,0)+Staff!$J51),Staff!$J51),0)),IF(Staff!$K51="Annually",IF(AJ$4=Staff!$I51,MIN(Staff!$J51,Staff!$L51),IF(AJ$4&gt;Staff!$I51,IFERROR(MIN(Staff!$L51,X55+Staff!$J51),MIN(Staff!$J51,Staff!$L51)),0))))))</f>
        <v>0</v>
      </c>
      <c r="AK55" s="567">
        <f>IF(Staff!$K51="Never",IF(AK$4&gt;=Staff!$I51,MIN(Staff!$J51,Staff!$L51),0),IF(Staff!$K51="Monthly",IF(AK$4=Staff!$I51,MIN(Staff!$J51,Staff!$L51),IF(AK$4&gt;Staff!$I51,MIN(Staff!$L51,AJ55+Staff!$J51),0)),IF(Staff!$K51="Quarterly",IF(AK$4=Staff!$I51,MIN(Staff!$J51,Staff!$L51),IF(AK$4&gt;Staff!$I51,IFERROR(MIN(Staff!$L51,IF(ISNUMBER(AH55),AH55,0)+Staff!$J51),Staff!$J51),0)),IF(Staff!$K51="Annually",IF(AK$4=Staff!$I51,MIN(Staff!$J51,Staff!$L51),IF(AK$4&gt;Staff!$I51,IFERROR(MIN(Staff!$L51,Y55+Staff!$J51),MIN(Staff!$J51,Staff!$L51)),0))))))</f>
        <v>0</v>
      </c>
      <c r="AL55" s="567">
        <f>IF(Staff!$K51="Never",IF(AL$4&gt;=Staff!$I51,MIN(Staff!$J51,Staff!$L51),0),IF(Staff!$K51="Monthly",IF(AL$4=Staff!$I51,MIN(Staff!$J51,Staff!$L51),IF(AL$4&gt;Staff!$I51,MIN(Staff!$L51,AK55+Staff!$J51),0)),IF(Staff!$K51="Quarterly",IF(AL$4=Staff!$I51,MIN(Staff!$J51,Staff!$L51),IF(AL$4&gt;Staff!$I51,IFERROR(MIN(Staff!$L51,IF(ISNUMBER(AI55),AI55,0)+Staff!$J51),Staff!$J51),0)),IF(Staff!$K51="Annually",IF(AL$4=Staff!$I51,MIN(Staff!$J51,Staff!$L51),IF(AL$4&gt;Staff!$I51,IFERROR(MIN(Staff!$L51,Z55+Staff!$J51),MIN(Staff!$J51,Staff!$L51)),0))))))</f>
        <v>0</v>
      </c>
      <c r="AM55" s="567">
        <f>IF(Staff!$K51="Never",IF(AM$4&gt;=Staff!$I51,MIN(Staff!$J51,Staff!$L51),0),IF(Staff!$K51="Monthly",IF(AM$4=Staff!$I51,MIN(Staff!$J51,Staff!$L51),IF(AM$4&gt;Staff!$I51,MIN(Staff!$L51,AL55+Staff!$J51),0)),IF(Staff!$K51="Quarterly",IF(AM$4=Staff!$I51,MIN(Staff!$J51,Staff!$L51),IF(AM$4&gt;Staff!$I51,IFERROR(MIN(Staff!$L51,IF(ISNUMBER(AJ55),AJ55,0)+Staff!$J51),Staff!$J51),0)),IF(Staff!$K51="Annually",IF(AM$4=Staff!$I51,MIN(Staff!$J51,Staff!$L51),IF(AM$4&gt;Staff!$I51,IFERROR(MIN(Staff!$L51,AA55+Staff!$J51),MIN(Staff!$J51,Staff!$L51)),0))))))</f>
        <v>0</v>
      </c>
      <c r="AN55" s="567">
        <f>IF(Staff!$K51="Never",IF(AN$4&gt;=Staff!$I51,MIN(Staff!$J51,Staff!$L51),0),IF(Staff!$K51="Monthly",IF(AN$4=Staff!$I51,MIN(Staff!$J51,Staff!$L51),IF(AN$4&gt;Staff!$I51,MIN(Staff!$L51,AM55+Staff!$J51),0)),IF(Staff!$K51="Quarterly",IF(AN$4=Staff!$I51,MIN(Staff!$J51,Staff!$L51),IF(AN$4&gt;Staff!$I51,IFERROR(MIN(Staff!$L51,IF(ISNUMBER(AK55),AK55,0)+Staff!$J51),Staff!$J51),0)),IF(Staff!$K51="Annually",IF(AN$4=Staff!$I51,MIN(Staff!$J51,Staff!$L51),IF(AN$4&gt;Staff!$I51,IFERROR(MIN(Staff!$L51,AB55+Staff!$J51),MIN(Staff!$J51,Staff!$L51)),0))))))</f>
        <v>0</v>
      </c>
      <c r="AO55" s="567">
        <f>IF(Staff!$K51="Never",IF(AO$4&gt;=Staff!$I51,MIN(Staff!$J51,Staff!$L51),0),IF(Staff!$K51="Monthly",IF(AO$4=Staff!$I51,MIN(Staff!$J51,Staff!$L51),IF(AO$4&gt;Staff!$I51,MIN(Staff!$L51,AN55+Staff!$J51),0)),IF(Staff!$K51="Quarterly",IF(AO$4=Staff!$I51,MIN(Staff!$J51,Staff!$L51),IF(AO$4&gt;Staff!$I51,IFERROR(MIN(Staff!$L51,IF(ISNUMBER(AL55),AL55,0)+Staff!$J51),Staff!$J51),0)),IF(Staff!$K51="Annually",IF(AO$4=Staff!$I51,MIN(Staff!$J51,Staff!$L51),IF(AO$4&gt;Staff!$I51,IFERROR(MIN(Staff!$L51,AC55+Staff!$J51),MIN(Staff!$J51,Staff!$L51)),0))))))</f>
        <v>0</v>
      </c>
      <c r="AP55" s="567">
        <f>IF(Staff!$K51="Never",IF(AP$4&gt;=Staff!$I51,MIN(Staff!$J51,Staff!$L51),0),IF(Staff!$K51="Monthly",IF(AP$4=Staff!$I51,MIN(Staff!$J51,Staff!$L51),IF(AP$4&gt;Staff!$I51,MIN(Staff!$L51,AO55+Staff!$J51),0)),IF(Staff!$K51="Quarterly",IF(AP$4=Staff!$I51,MIN(Staff!$J51,Staff!$L51),IF(AP$4&gt;Staff!$I51,IFERROR(MIN(Staff!$L51,IF(ISNUMBER(AM55),AM55,0)+Staff!$J51),Staff!$J51),0)),IF(Staff!$K51="Annually",IF(AP$4=Staff!$I51,MIN(Staff!$J51,Staff!$L51),IF(AP$4&gt;Staff!$I51,IFERROR(MIN(Staff!$L51,AD55+Staff!$J51),MIN(Staff!$J51,Staff!$L51)),0))))))</f>
        <v>0</v>
      </c>
      <c r="AQ55" s="567">
        <f>IF(Staff!$K51="Never",IF(AQ$4&gt;=Staff!$I51,MIN(Staff!$J51,Staff!$L51),0),IF(Staff!$K51="Monthly",IF(AQ$4=Staff!$I51,MIN(Staff!$J51,Staff!$L51),IF(AQ$4&gt;Staff!$I51,MIN(Staff!$L51,AP55+Staff!$J51),0)),IF(Staff!$K51="Quarterly",IF(AQ$4=Staff!$I51,MIN(Staff!$J51,Staff!$L51),IF(AQ$4&gt;Staff!$I51,IFERROR(MIN(Staff!$L51,IF(ISNUMBER(AN55),AN55,0)+Staff!$J51),Staff!$J51),0)),IF(Staff!$K51="Annually",IF(AQ$4=Staff!$I51,MIN(Staff!$J51,Staff!$L51),IF(AQ$4&gt;Staff!$I51,IFERROR(MIN(Staff!$L51,AE55+Staff!$J51),MIN(Staff!$J51,Staff!$L51)),0))))))</f>
        <v>0</v>
      </c>
      <c r="AR55" s="567">
        <f>IF(Staff!$K51="Never",IF(AR$4&gt;=Staff!$I51,MIN(Staff!$J51,Staff!$L51),0),IF(Staff!$K51="Monthly",IF(AR$4=Staff!$I51,MIN(Staff!$J51,Staff!$L51),IF(AR$4&gt;Staff!$I51,MIN(Staff!$L51,AQ55+Staff!$J51),0)),IF(Staff!$K51="Quarterly",IF(AR$4=Staff!$I51,MIN(Staff!$J51,Staff!$L51),IF(AR$4&gt;Staff!$I51,IFERROR(MIN(Staff!$L51,IF(ISNUMBER(AO55),AO55,0)+Staff!$J51),Staff!$J51),0)),IF(Staff!$K51="Annually",IF(AR$4=Staff!$I51,MIN(Staff!$J51,Staff!$L51),IF(AR$4&gt;Staff!$I51,IFERROR(MIN(Staff!$L51,AF55+Staff!$J51),MIN(Staff!$J51,Staff!$L51)),0))))))</f>
        <v>0</v>
      </c>
      <c r="AS55" s="567">
        <f>IF(Staff!$K51="Never",IF(AS$4&gt;=Staff!$I51,MIN(Staff!$J51,Staff!$L51),0),IF(Staff!$K51="Monthly",IF(AS$4=Staff!$I51,MIN(Staff!$J51,Staff!$L51),IF(AS$4&gt;Staff!$I51,MIN(Staff!$L51,AR55+Staff!$J51),0)),IF(Staff!$K51="Quarterly",IF(AS$4=Staff!$I51,MIN(Staff!$J51,Staff!$L51),IF(AS$4&gt;Staff!$I51,IFERROR(MIN(Staff!$L51,IF(ISNUMBER(AP55),AP55,0)+Staff!$J51),Staff!$J51),0)),IF(Staff!$K51="Annually",IF(AS$4=Staff!$I51,MIN(Staff!$J51,Staff!$L51),IF(AS$4&gt;Staff!$I51,IFERROR(MIN(Staff!$L51,AG55+Staff!$J51),MIN(Staff!$J51,Staff!$L51)),0))))))</f>
        <v>0</v>
      </c>
      <c r="AT55" s="567">
        <f>IF(Staff!$K51="Never",IF(AT$4&gt;=Staff!$I51,MIN(Staff!$J51,Staff!$L51),0),IF(Staff!$K51="Monthly",IF(AT$4=Staff!$I51,MIN(Staff!$J51,Staff!$L51),IF(AT$4&gt;Staff!$I51,MIN(Staff!$L51,AS55+Staff!$J51),0)),IF(Staff!$K51="Quarterly",IF(AT$4=Staff!$I51,MIN(Staff!$J51,Staff!$L51),IF(AT$4&gt;Staff!$I51,IFERROR(MIN(Staff!$L51,IF(ISNUMBER(AQ55),AQ55,0)+Staff!$J51),Staff!$J51),0)),IF(Staff!$K51="Annually",IF(AT$4=Staff!$I51,MIN(Staff!$J51,Staff!$L51),IF(AT$4&gt;Staff!$I51,IFERROR(MIN(Staff!$L51,AH55+Staff!$J51),MIN(Staff!$J51,Staff!$L51)),0))))))</f>
        <v>0</v>
      </c>
      <c r="AU55" s="567">
        <f>IF(Staff!$K51="Never",IF(AU$4&gt;=Staff!$I51,MIN(Staff!$J51,Staff!$L51),0),IF(Staff!$K51="Monthly",IF(AU$4=Staff!$I51,MIN(Staff!$J51,Staff!$L51),IF(AU$4&gt;Staff!$I51,MIN(Staff!$L51,AT55+Staff!$J51),0)),IF(Staff!$K51="Quarterly",IF(AU$4=Staff!$I51,MIN(Staff!$J51,Staff!$L51),IF(AU$4&gt;Staff!$I51,IFERROR(MIN(Staff!$L51,IF(ISNUMBER(AR55),AR55,0)+Staff!$J51),Staff!$J51),0)),IF(Staff!$K51="Annually",IF(AU$4=Staff!$I51,MIN(Staff!$J51,Staff!$L51),IF(AU$4&gt;Staff!$I51,IFERROR(MIN(Staff!$L51,AI55+Staff!$J51),MIN(Staff!$J51,Staff!$L51)),0))))))</f>
        <v>0</v>
      </c>
      <c r="AV55" s="567">
        <f>IF(Staff!$K51="Never",IF(AV$4&gt;=Staff!$I51,MIN(Staff!$J51,Staff!$L51),0),IF(Staff!$K51="Monthly",IF(AV$4=Staff!$I51,MIN(Staff!$J51,Staff!$L51),IF(AV$4&gt;Staff!$I51,MIN(Staff!$L51,AU55+Staff!$J51),0)),IF(Staff!$K51="Quarterly",IF(AV$4=Staff!$I51,MIN(Staff!$J51,Staff!$L51),IF(AV$4&gt;Staff!$I51,IFERROR(MIN(Staff!$L51,IF(ISNUMBER(AS55),AS55,0)+Staff!$J51),Staff!$J51),0)),IF(Staff!$K51="Annually",IF(AV$4=Staff!$I51,MIN(Staff!$J51,Staff!$L51),IF(AV$4&gt;Staff!$I51,IFERROR(MIN(Staff!$L51,AJ55+Staff!$J51),MIN(Staff!$J51,Staff!$L51)),0))))))</f>
        <v>0</v>
      </c>
      <c r="AW55" s="567">
        <f>IF(Staff!$K51="Never",IF(AW$4&gt;=Staff!$I51,MIN(Staff!$J51,Staff!$L51),0),IF(Staff!$K51="Monthly",IF(AW$4=Staff!$I51,MIN(Staff!$J51,Staff!$L51),IF(AW$4&gt;Staff!$I51,MIN(Staff!$L51,AV55+Staff!$J51),0)),IF(Staff!$K51="Quarterly",IF(AW$4=Staff!$I51,MIN(Staff!$J51,Staff!$L51),IF(AW$4&gt;Staff!$I51,IFERROR(MIN(Staff!$L51,IF(ISNUMBER(AT55),AT55,0)+Staff!$J51),Staff!$J51),0)),IF(Staff!$K51="Annually",IF(AW$4=Staff!$I51,MIN(Staff!$J51,Staff!$L51),IF(AW$4&gt;Staff!$I51,IFERROR(MIN(Staff!$L51,AK55+Staff!$J51),MIN(Staff!$J51,Staff!$L51)),0))))))</f>
        <v>0</v>
      </c>
      <c r="AX55" s="567">
        <f>IF(Staff!$K51="Never",IF(AX$4&gt;=Staff!$I51,MIN(Staff!$J51,Staff!$L51),0),IF(Staff!$K51="Monthly",IF(AX$4=Staff!$I51,MIN(Staff!$J51,Staff!$L51),IF(AX$4&gt;Staff!$I51,MIN(Staff!$L51,AW55+Staff!$J51),0)),IF(Staff!$K51="Quarterly",IF(AX$4=Staff!$I51,MIN(Staff!$J51,Staff!$L51),IF(AX$4&gt;Staff!$I51,IFERROR(MIN(Staff!$L51,IF(ISNUMBER(AU55),AU55,0)+Staff!$J51),Staff!$J51),0)),IF(Staff!$K51="Annually",IF(AX$4=Staff!$I51,MIN(Staff!$J51,Staff!$L51),IF(AX$4&gt;Staff!$I51,IFERROR(MIN(Staff!$L51,AL55+Staff!$J51),MIN(Staff!$J51,Staff!$L51)),0))))))</f>
        <v>0</v>
      </c>
      <c r="AY55" s="567">
        <f>IF(Staff!$K51="Never",IF(AY$4&gt;=Staff!$I51,MIN(Staff!$J51,Staff!$L51),0),IF(Staff!$K51="Monthly",IF(AY$4=Staff!$I51,MIN(Staff!$J51,Staff!$L51),IF(AY$4&gt;Staff!$I51,MIN(Staff!$L51,AX55+Staff!$J51),0)),IF(Staff!$K51="Quarterly",IF(AY$4=Staff!$I51,MIN(Staff!$J51,Staff!$L51),IF(AY$4&gt;Staff!$I51,IFERROR(MIN(Staff!$L51,IF(ISNUMBER(AV55),AV55,0)+Staff!$J51),Staff!$J51),0)),IF(Staff!$K51="Annually",IF(AY$4=Staff!$I51,MIN(Staff!$J51,Staff!$L51),IF(AY$4&gt;Staff!$I51,IFERROR(MIN(Staff!$L51,AM55+Staff!$J51),MIN(Staff!$J51,Staff!$L51)),0))))))</f>
        <v>0</v>
      </c>
      <c r="AZ55" s="567">
        <f>IF(Staff!$K51="Never",IF(AZ$4&gt;=Staff!$I51,MIN(Staff!$J51,Staff!$L51),0),IF(Staff!$K51="Monthly",IF(AZ$4=Staff!$I51,MIN(Staff!$J51,Staff!$L51),IF(AZ$4&gt;Staff!$I51,MIN(Staff!$L51,AY55+Staff!$J51),0)),IF(Staff!$K51="Quarterly",IF(AZ$4=Staff!$I51,MIN(Staff!$J51,Staff!$L51),IF(AZ$4&gt;Staff!$I51,IFERROR(MIN(Staff!$L51,IF(ISNUMBER(AW55),AW55,0)+Staff!$J51),Staff!$J51),0)),IF(Staff!$K51="Annually",IF(AZ$4=Staff!$I51,MIN(Staff!$J51,Staff!$L51),IF(AZ$4&gt;Staff!$I51,IFERROR(MIN(Staff!$L51,AN55+Staff!$J51),MIN(Staff!$J51,Staff!$L51)),0))))))</f>
        <v>0</v>
      </c>
      <c r="BA55" s="567">
        <f>IF(Staff!$K51="Never",IF(BA$4&gt;=Staff!$I51,MIN(Staff!$J51,Staff!$L51),0),IF(Staff!$K51="Monthly",IF(BA$4=Staff!$I51,MIN(Staff!$J51,Staff!$L51),IF(BA$4&gt;Staff!$I51,MIN(Staff!$L51,AZ55+Staff!$J51),0)),IF(Staff!$K51="Quarterly",IF(BA$4=Staff!$I51,MIN(Staff!$J51,Staff!$L51),IF(BA$4&gt;Staff!$I51,IFERROR(MIN(Staff!$L51,IF(ISNUMBER(AX55),AX55,0)+Staff!$J51),Staff!$J51),0)),IF(Staff!$K51="Annually",IF(BA$4=Staff!$I51,MIN(Staff!$J51,Staff!$L51),IF(BA$4&gt;Staff!$I51,IFERROR(MIN(Staff!$L51,AO55+Staff!$J51),MIN(Staff!$J51,Staff!$L51)),0))))))</f>
        <v>0</v>
      </c>
      <c r="BB55" s="567">
        <f>IF(Staff!$K51="Never",IF(BB$4&gt;=Staff!$I51,MIN(Staff!$J51,Staff!$L51),0),IF(Staff!$K51="Monthly",IF(BB$4=Staff!$I51,MIN(Staff!$J51,Staff!$L51),IF(BB$4&gt;Staff!$I51,MIN(Staff!$L51,BA55+Staff!$J51),0)),IF(Staff!$K51="Quarterly",IF(BB$4=Staff!$I51,MIN(Staff!$J51,Staff!$L51),IF(BB$4&gt;Staff!$I51,IFERROR(MIN(Staff!$L51,IF(ISNUMBER(AY55),AY55,0)+Staff!$J51),Staff!$J51),0)),IF(Staff!$K51="Annually",IF(BB$4=Staff!$I51,MIN(Staff!$J51,Staff!$L51),IF(BB$4&gt;Staff!$I51,IFERROR(MIN(Staff!$L51,AP55+Staff!$J51),MIN(Staff!$J51,Staff!$L51)),0))))))</f>
        <v>0</v>
      </c>
      <c r="BC55" s="567">
        <f>IF(Staff!$K51="Never",IF(BC$4&gt;=Staff!$I51,MIN(Staff!$J51,Staff!$L51),0),IF(Staff!$K51="Monthly",IF(BC$4=Staff!$I51,MIN(Staff!$J51,Staff!$L51),IF(BC$4&gt;Staff!$I51,MIN(Staff!$L51,BB55+Staff!$J51),0)),IF(Staff!$K51="Quarterly",IF(BC$4=Staff!$I51,MIN(Staff!$J51,Staff!$L51),IF(BC$4&gt;Staff!$I51,IFERROR(MIN(Staff!$L51,IF(ISNUMBER(AZ55),AZ55,0)+Staff!$J51),Staff!$J51),0)),IF(Staff!$K51="Annually",IF(BC$4=Staff!$I51,MIN(Staff!$J51,Staff!$L51),IF(BC$4&gt;Staff!$I51,IFERROR(MIN(Staff!$L51,AQ55+Staff!$J51),MIN(Staff!$J51,Staff!$L51)),0))))))</f>
        <v>0</v>
      </c>
      <c r="BD55" s="567">
        <f>IF(Staff!$K51="Never",IF(BD$4&gt;=Staff!$I51,MIN(Staff!$J51,Staff!$L51),0),IF(Staff!$K51="Monthly",IF(BD$4=Staff!$I51,MIN(Staff!$J51,Staff!$L51),IF(BD$4&gt;Staff!$I51,MIN(Staff!$L51,BC55+Staff!$J51),0)),IF(Staff!$K51="Quarterly",IF(BD$4=Staff!$I51,MIN(Staff!$J51,Staff!$L51),IF(BD$4&gt;Staff!$I51,IFERROR(MIN(Staff!$L51,IF(ISNUMBER(BA55),BA55,0)+Staff!$J51),Staff!$J51),0)),IF(Staff!$K51="Annually",IF(BD$4=Staff!$I51,MIN(Staff!$J51,Staff!$L51),IF(BD$4&gt;Staff!$I51,IFERROR(MIN(Staff!$L51,AR55+Staff!$J51),MIN(Staff!$J51,Staff!$L51)),0))))))</f>
        <v>0</v>
      </c>
      <c r="BE55" s="567">
        <f>IF(Staff!$K51="Never",IF(BE$4&gt;=Staff!$I51,MIN(Staff!$J51,Staff!$L51),0),IF(Staff!$K51="Monthly",IF(BE$4=Staff!$I51,MIN(Staff!$J51,Staff!$L51),IF(BE$4&gt;Staff!$I51,MIN(Staff!$L51,BD55+Staff!$J51),0)),IF(Staff!$K51="Quarterly",IF(BE$4=Staff!$I51,MIN(Staff!$J51,Staff!$L51),IF(BE$4&gt;Staff!$I51,IFERROR(MIN(Staff!$L51,IF(ISNUMBER(BB55),BB55,0)+Staff!$J51),Staff!$J51),0)),IF(Staff!$K51="Annually",IF(BE$4=Staff!$I51,MIN(Staff!$J51,Staff!$L51),IF(BE$4&gt;Staff!$I51,IFERROR(MIN(Staff!$L51,AS55+Staff!$J51),MIN(Staff!$J51,Staff!$L51)),0))))))</f>
        <v>0</v>
      </c>
      <c r="BF55" s="567">
        <f>IF(Staff!$K51="Never",IF(BF$4&gt;=Staff!$I51,MIN(Staff!$J51,Staff!$L51),0),IF(Staff!$K51="Monthly",IF(BF$4=Staff!$I51,MIN(Staff!$J51,Staff!$L51),IF(BF$4&gt;Staff!$I51,MIN(Staff!$L51,BE55+Staff!$J51),0)),IF(Staff!$K51="Quarterly",IF(BF$4=Staff!$I51,MIN(Staff!$J51,Staff!$L51),IF(BF$4&gt;Staff!$I51,IFERROR(MIN(Staff!$L51,IF(ISNUMBER(BC55),BC55,0)+Staff!$J51),Staff!$J51),0)),IF(Staff!$K51="Annually",IF(BF$4=Staff!$I51,MIN(Staff!$J51,Staff!$L51),IF(BF$4&gt;Staff!$I51,IFERROR(MIN(Staff!$L51,AT55+Staff!$J51),MIN(Staff!$J51,Staff!$L51)),0))))))</f>
        <v>0</v>
      </c>
      <c r="BG55" s="567">
        <f>IF(Staff!$K51="Never",IF(BG$4&gt;=Staff!$I51,MIN(Staff!$J51,Staff!$L51),0),IF(Staff!$K51="Monthly",IF(BG$4=Staff!$I51,MIN(Staff!$J51,Staff!$L51),IF(BG$4&gt;Staff!$I51,MIN(Staff!$L51,BF55+Staff!$J51),0)),IF(Staff!$K51="Quarterly",IF(BG$4=Staff!$I51,MIN(Staff!$J51,Staff!$L51),IF(BG$4&gt;Staff!$I51,IFERROR(MIN(Staff!$L51,IF(ISNUMBER(BD55),BD55,0)+Staff!$J51),Staff!$J51),0)),IF(Staff!$K51="Annually",IF(BG$4=Staff!$I51,MIN(Staff!$J51,Staff!$L51),IF(BG$4&gt;Staff!$I51,IFERROR(MIN(Staff!$L51,AU55+Staff!$J51),MIN(Staff!$J51,Staff!$L51)),0))))))</f>
        <v>0</v>
      </c>
      <c r="BH55" s="567">
        <f>IF(Staff!$K51="Never",IF(BH$4&gt;=Staff!$I51,MIN(Staff!$J51,Staff!$L51),0),IF(Staff!$K51="Monthly",IF(BH$4=Staff!$I51,MIN(Staff!$J51,Staff!$L51),IF(BH$4&gt;Staff!$I51,MIN(Staff!$L51,BG55+Staff!$J51),0)),IF(Staff!$K51="Quarterly",IF(BH$4=Staff!$I51,MIN(Staff!$J51,Staff!$L51),IF(BH$4&gt;Staff!$I51,IFERROR(MIN(Staff!$L51,IF(ISNUMBER(BE55),BE55,0)+Staff!$J51),Staff!$J51),0)),IF(Staff!$K51="Annually",IF(BH$4=Staff!$I51,MIN(Staff!$J51,Staff!$L51),IF(BH$4&gt;Staff!$I51,IFERROR(MIN(Staff!$L51,AV55+Staff!$J51),MIN(Staff!$J51,Staff!$L51)),0))))))</f>
        <v>0</v>
      </c>
      <c r="BI55" s="567">
        <f>IF(Staff!$K51="Never",IF(BI$4&gt;=Staff!$I51,MIN(Staff!$J51,Staff!$L51),0),IF(Staff!$K51="Monthly",IF(BI$4=Staff!$I51,MIN(Staff!$J51,Staff!$L51),IF(BI$4&gt;Staff!$I51,MIN(Staff!$L51,BH55+Staff!$J51),0)),IF(Staff!$K51="Quarterly",IF(BI$4=Staff!$I51,MIN(Staff!$J51,Staff!$L51),IF(BI$4&gt;Staff!$I51,IFERROR(MIN(Staff!$L51,IF(ISNUMBER(BF55),BF55,0)+Staff!$J51),Staff!$J51),0)),IF(Staff!$K51="Annually",IF(BI$4=Staff!$I51,MIN(Staff!$J51,Staff!$L51),IF(BI$4&gt;Staff!$I51,IFERROR(MIN(Staff!$L51,AW55+Staff!$J51),MIN(Staff!$J51,Staff!$L51)),0))))))</f>
        <v>0</v>
      </c>
      <c r="BJ55" s="567">
        <f>IF(Staff!$K51="Never",IF(BJ$4&gt;=Staff!$I51,MIN(Staff!$J51,Staff!$L51),0),IF(Staff!$K51="Monthly",IF(BJ$4=Staff!$I51,MIN(Staff!$J51,Staff!$L51),IF(BJ$4&gt;Staff!$I51,MIN(Staff!$L51,BI55+Staff!$J51),0)),IF(Staff!$K51="Quarterly",IF(BJ$4=Staff!$I51,MIN(Staff!$J51,Staff!$L51),IF(BJ$4&gt;Staff!$I51,IFERROR(MIN(Staff!$L51,IF(ISNUMBER(BG55),BG55,0)+Staff!$J51),Staff!$J51),0)),IF(Staff!$K51="Annually",IF(BJ$4=Staff!$I51,MIN(Staff!$J51,Staff!$L51),IF(BJ$4&gt;Staff!$I51,IFERROR(MIN(Staff!$L51,AX55+Staff!$J51),MIN(Staff!$J51,Staff!$L51)),0))))))</f>
        <v>0</v>
      </c>
      <c r="BK55" s="567">
        <f>IF(Staff!$K51="Never",IF(BK$4&gt;=Staff!$I51,MIN(Staff!$J51,Staff!$L51),0),IF(Staff!$K51="Monthly",IF(BK$4=Staff!$I51,MIN(Staff!$J51,Staff!$L51),IF(BK$4&gt;Staff!$I51,MIN(Staff!$L51,BJ55+Staff!$J51),0)),IF(Staff!$K51="Quarterly",IF(BK$4=Staff!$I51,MIN(Staff!$J51,Staff!$L51),IF(BK$4&gt;Staff!$I51,IFERROR(MIN(Staff!$L51,IF(ISNUMBER(BH55),BH55,0)+Staff!$J51),Staff!$J51),0)),IF(Staff!$K51="Annually",IF(BK$4=Staff!$I51,MIN(Staff!$J51,Staff!$L51),IF(BK$4&gt;Staff!$I51,IFERROR(MIN(Staff!$L51,AY55+Staff!$J51),MIN(Staff!$J51,Staff!$L51)),0))))))</f>
        <v>0</v>
      </c>
      <c r="BL55" s="567">
        <f>IF(Staff!$K51="Never",IF(BL$4&gt;=Staff!$I51,MIN(Staff!$J51,Staff!$L51),0),IF(Staff!$K51="Monthly",IF(BL$4=Staff!$I51,MIN(Staff!$J51,Staff!$L51),IF(BL$4&gt;Staff!$I51,MIN(Staff!$L51,BK55+Staff!$J51),0)),IF(Staff!$K51="Quarterly",IF(BL$4=Staff!$I51,MIN(Staff!$J51,Staff!$L51),IF(BL$4&gt;Staff!$I51,IFERROR(MIN(Staff!$L51,IF(ISNUMBER(BI55),BI55,0)+Staff!$J51),Staff!$J51),0)),IF(Staff!$K51="Annually",IF(BL$4=Staff!$I51,MIN(Staff!$J51,Staff!$L51),IF(BL$4&gt;Staff!$I51,IFERROR(MIN(Staff!$L51,AZ55+Staff!$J51),MIN(Staff!$J51,Staff!$L51)),0))))))</f>
        <v>0</v>
      </c>
      <c r="BM55" s="567">
        <f>IF(Staff!$K51="Never",IF(BM$4&gt;=Staff!$I51,MIN(Staff!$J51,Staff!$L51),0),IF(Staff!$K51="Monthly",IF(BM$4=Staff!$I51,MIN(Staff!$J51,Staff!$L51),IF(BM$4&gt;Staff!$I51,MIN(Staff!$L51,BL55+Staff!$J51),0)),IF(Staff!$K51="Quarterly",IF(BM$4=Staff!$I51,MIN(Staff!$J51,Staff!$L51),IF(BM$4&gt;Staff!$I51,IFERROR(MIN(Staff!$L51,IF(ISNUMBER(BJ55),BJ55,0)+Staff!$J51),Staff!$J51),0)),IF(Staff!$K51="Annually",IF(BM$4=Staff!$I51,MIN(Staff!$J51,Staff!$L51),IF(BM$4&gt;Staff!$I51,IFERROR(MIN(Staff!$L51,BA55+Staff!$J51),MIN(Staff!$J51,Staff!$L51)),0))))))</f>
        <v>0</v>
      </c>
      <c r="BN55" s="567">
        <f>IF(Staff!$K51="Never",IF(BN$4&gt;=Staff!$I51,MIN(Staff!$J51,Staff!$L51),0),IF(Staff!$K51="Monthly",IF(BN$4=Staff!$I51,MIN(Staff!$J51,Staff!$L51),IF(BN$4&gt;Staff!$I51,MIN(Staff!$L51,BM55+Staff!$J51),0)),IF(Staff!$K51="Quarterly",IF(BN$4=Staff!$I51,MIN(Staff!$J51,Staff!$L51),IF(BN$4&gt;Staff!$I51,IFERROR(MIN(Staff!$L51,IF(ISNUMBER(BK55),BK55,0)+Staff!$J51),Staff!$J51),0)),IF(Staff!$K51="Annually",IF(BN$4=Staff!$I51,MIN(Staff!$J51,Staff!$L51),IF(BN$4&gt;Staff!$I51,IFERROR(MIN(Staff!$L51,BB55+Staff!$J51),MIN(Staff!$J51,Staff!$L51)),0))))))</f>
        <v>0</v>
      </c>
      <c r="BO55" s="567">
        <f>IF(Staff!$K51="Never",IF(BO$4&gt;=Staff!$I51,MIN(Staff!$J51,Staff!$L51),0),IF(Staff!$K51="Monthly",IF(BO$4=Staff!$I51,MIN(Staff!$J51,Staff!$L51),IF(BO$4&gt;Staff!$I51,MIN(Staff!$L51,BN55+Staff!$J51),0)),IF(Staff!$K51="Quarterly",IF(BO$4=Staff!$I51,MIN(Staff!$J51,Staff!$L51),IF(BO$4&gt;Staff!$I51,IFERROR(MIN(Staff!$L51,IF(ISNUMBER(BL55),BL55,0)+Staff!$J51),Staff!$J51),0)),IF(Staff!$K51="Annually",IF(BO$4=Staff!$I51,MIN(Staff!$J51,Staff!$L51),IF(BO$4&gt;Staff!$I51,IFERROR(MIN(Staff!$L51,BC55+Staff!$J51),MIN(Staff!$J51,Staff!$L51)),0))))))</f>
        <v>0</v>
      </c>
      <c r="BP55" s="567">
        <f>IF(Staff!$K51="Never",IF(BP$4&gt;=Staff!$I51,MIN(Staff!$J51,Staff!$L51),0),IF(Staff!$K51="Monthly",IF(BP$4=Staff!$I51,MIN(Staff!$J51,Staff!$L51),IF(BP$4&gt;Staff!$I51,MIN(Staff!$L51,BO55+Staff!$J51),0)),IF(Staff!$K51="Quarterly",IF(BP$4=Staff!$I51,MIN(Staff!$J51,Staff!$L51),IF(BP$4&gt;Staff!$I51,IFERROR(MIN(Staff!$L51,IF(ISNUMBER(BM55),BM55,0)+Staff!$J51),Staff!$J51),0)),IF(Staff!$K51="Annually",IF(BP$4=Staff!$I51,MIN(Staff!$J51,Staff!$L51),IF(BP$4&gt;Staff!$I51,IFERROR(MIN(Staff!$L51,BD55+Staff!$J51),MIN(Staff!$J51,Staff!$L51)),0))))))</f>
        <v>0</v>
      </c>
      <c r="BQ55" s="567">
        <f>IF(Staff!$K51="Never",IF(BQ$4&gt;=Staff!$I51,MIN(Staff!$J51,Staff!$L51),0),IF(Staff!$K51="Monthly",IF(BQ$4=Staff!$I51,MIN(Staff!$J51,Staff!$L51),IF(BQ$4&gt;Staff!$I51,MIN(Staff!$L51,BP55+Staff!$J51),0)),IF(Staff!$K51="Quarterly",IF(BQ$4=Staff!$I51,MIN(Staff!$J51,Staff!$L51),IF(BQ$4&gt;Staff!$I51,IFERROR(MIN(Staff!$L51,IF(ISNUMBER(BN55),BN55,0)+Staff!$J51),Staff!$J51),0)),IF(Staff!$K51="Annually",IF(BQ$4=Staff!$I51,MIN(Staff!$J51,Staff!$L51),IF(BQ$4&gt;Staff!$I51,IFERROR(MIN(Staff!$L51,BE55+Staff!$J51),MIN(Staff!$J51,Staff!$L51)),0))))))</f>
        <v>0</v>
      </c>
      <c r="BR55" s="567">
        <f>IF(Staff!$K51="Never",IF(BR$4&gt;=Staff!$I51,MIN(Staff!$J51,Staff!$L51),0),IF(Staff!$K51="Monthly",IF(BR$4=Staff!$I51,MIN(Staff!$J51,Staff!$L51),IF(BR$4&gt;Staff!$I51,MIN(Staff!$L51,BQ55+Staff!$J51),0)),IF(Staff!$K51="Quarterly",IF(BR$4=Staff!$I51,MIN(Staff!$J51,Staff!$L51),IF(BR$4&gt;Staff!$I51,IFERROR(MIN(Staff!$L51,IF(ISNUMBER(BO55),BO55,0)+Staff!$J51),Staff!$J51),0)),IF(Staff!$K51="Annually",IF(BR$4=Staff!$I51,MIN(Staff!$J51,Staff!$L51),IF(BR$4&gt;Staff!$I51,IFERROR(MIN(Staff!$L51,BF55+Staff!$J51),MIN(Staff!$J51,Staff!$L51)),0))))))</f>
        <v>0</v>
      </c>
      <c r="BS55" s="567">
        <f>IF(Staff!$K51="Never",IF(BS$4&gt;=Staff!$I51,MIN(Staff!$J51,Staff!$L51),0),IF(Staff!$K51="Monthly",IF(BS$4=Staff!$I51,MIN(Staff!$J51,Staff!$L51),IF(BS$4&gt;Staff!$I51,MIN(Staff!$L51,BR55+Staff!$J51),0)),IF(Staff!$K51="Quarterly",IF(BS$4=Staff!$I51,MIN(Staff!$J51,Staff!$L51),IF(BS$4&gt;Staff!$I51,IFERROR(MIN(Staff!$L51,IF(ISNUMBER(BP55),BP55,0)+Staff!$J51),Staff!$J51),0)),IF(Staff!$K51="Annually",IF(BS$4=Staff!$I51,MIN(Staff!$J51,Staff!$L51),IF(BS$4&gt;Staff!$I51,IFERROR(MIN(Staff!$L51,BG55+Staff!$J51),MIN(Staff!$J51,Staff!$L51)),0))))))</f>
        <v>0</v>
      </c>
      <c r="BT55" s="567">
        <f>IF(Staff!$K51="Never",IF(BT$4&gt;=Staff!$I51,MIN(Staff!$J51,Staff!$L51),0),IF(Staff!$K51="Monthly",IF(BT$4=Staff!$I51,MIN(Staff!$J51,Staff!$L51),IF(BT$4&gt;Staff!$I51,MIN(Staff!$L51,BS55+Staff!$J51),0)),IF(Staff!$K51="Quarterly",IF(BT$4=Staff!$I51,MIN(Staff!$J51,Staff!$L51),IF(BT$4&gt;Staff!$I51,IFERROR(MIN(Staff!$L51,IF(ISNUMBER(BQ55),BQ55,0)+Staff!$J51),Staff!$J51),0)),IF(Staff!$K51="Annually",IF(BT$4=Staff!$I51,MIN(Staff!$J51,Staff!$L51),IF(BT$4&gt;Staff!$I51,IFERROR(MIN(Staff!$L51,BH55+Staff!$J51),MIN(Staff!$J51,Staff!$L51)),0))))))</f>
        <v>0</v>
      </c>
      <c r="BU55" s="567">
        <f>IF(Staff!$K51="Never",IF(BU$4&gt;=Staff!$I51,MIN(Staff!$J51,Staff!$L51),0),IF(Staff!$K51="Monthly",IF(BU$4=Staff!$I51,MIN(Staff!$J51,Staff!$L51),IF(BU$4&gt;Staff!$I51,MIN(Staff!$L51,BT55+Staff!$J51),0)),IF(Staff!$K51="Quarterly",IF(BU$4=Staff!$I51,MIN(Staff!$J51,Staff!$L51),IF(BU$4&gt;Staff!$I51,IFERROR(MIN(Staff!$L51,IF(ISNUMBER(BR55),BR55,0)+Staff!$J51),Staff!$J51),0)),IF(Staff!$K51="Annually",IF(BU$4=Staff!$I51,MIN(Staff!$J51,Staff!$L51),IF(BU$4&gt;Staff!$I51,IFERROR(MIN(Staff!$L51,BI55+Staff!$J51),MIN(Staff!$J51,Staff!$L51)),0))))))</f>
        <v>0</v>
      </c>
      <c r="BV55" s="567">
        <f>IF(Staff!$K51="Never",IF(BV$4&gt;=Staff!$I51,MIN(Staff!$J51,Staff!$L51),0),IF(Staff!$K51="Monthly",IF(BV$4=Staff!$I51,MIN(Staff!$J51,Staff!$L51),IF(BV$4&gt;Staff!$I51,MIN(Staff!$L51,BU55+Staff!$J51),0)),IF(Staff!$K51="Quarterly",IF(BV$4=Staff!$I51,MIN(Staff!$J51,Staff!$L51),IF(BV$4&gt;Staff!$I51,IFERROR(MIN(Staff!$L51,IF(ISNUMBER(BS55),BS55,0)+Staff!$J51),Staff!$J51),0)),IF(Staff!$K51="Annually",IF(BV$4=Staff!$I51,MIN(Staff!$J51,Staff!$L51),IF(BV$4&gt;Staff!$I51,IFERROR(MIN(Staff!$L51,BJ55+Staff!$J51),MIN(Staff!$J51,Staff!$L51)),0))))))</f>
        <v>0</v>
      </c>
      <c r="BW55" s="567">
        <f>IF(Staff!$K51="Never",IF(BW$4&gt;=Staff!$I51,MIN(Staff!$J51,Staff!$L51),0),IF(Staff!$K51="Monthly",IF(BW$4=Staff!$I51,MIN(Staff!$J51,Staff!$L51),IF(BW$4&gt;Staff!$I51,MIN(Staff!$L51,BV55+Staff!$J51),0)),IF(Staff!$K51="Quarterly",IF(BW$4=Staff!$I51,MIN(Staff!$J51,Staff!$L51),IF(BW$4&gt;Staff!$I51,IFERROR(MIN(Staff!$L51,IF(ISNUMBER(BT55),BT55,0)+Staff!$J51),Staff!$J51),0)),IF(Staff!$K51="Annually",IF(BW$4=Staff!$I51,MIN(Staff!$J51,Staff!$L51),IF(BW$4&gt;Staff!$I51,IFERROR(MIN(Staff!$L51,BK55+Staff!$J51),MIN(Staff!$J51,Staff!$L51)),0))))))</f>
        <v>0</v>
      </c>
      <c r="BX55" s="567">
        <f>IF(Staff!$K51="Never",IF(BX$4&gt;=Staff!$I51,MIN(Staff!$J51,Staff!$L51),0),IF(Staff!$K51="Monthly",IF(BX$4=Staff!$I51,MIN(Staff!$J51,Staff!$L51),IF(BX$4&gt;Staff!$I51,MIN(Staff!$L51,BW55+Staff!$J51),0)),IF(Staff!$K51="Quarterly",IF(BX$4=Staff!$I51,MIN(Staff!$J51,Staff!$L51),IF(BX$4&gt;Staff!$I51,IFERROR(MIN(Staff!$L51,IF(ISNUMBER(BU55),BU55,0)+Staff!$J51),Staff!$J51),0)),IF(Staff!$K51="Annually",IF(BX$4=Staff!$I51,MIN(Staff!$J51,Staff!$L51),IF(BX$4&gt;Staff!$I51,IFERROR(MIN(Staff!$L51,BL55+Staff!$J51),MIN(Staff!$J51,Staff!$L51)),0))))))</f>
        <v>0</v>
      </c>
      <c r="BY55" s="567">
        <f>IF(Staff!$K51="Never",IF(BY$4&gt;=Staff!$I51,MIN(Staff!$J51,Staff!$L51),0),IF(Staff!$K51="Monthly",IF(BY$4=Staff!$I51,MIN(Staff!$J51,Staff!$L51),IF(BY$4&gt;Staff!$I51,MIN(Staff!$L51,BX55+Staff!$J51),0)),IF(Staff!$K51="Quarterly",IF(BY$4=Staff!$I51,MIN(Staff!$J51,Staff!$L51),IF(BY$4&gt;Staff!$I51,IFERROR(MIN(Staff!$L51,IF(ISNUMBER(BV55),BV55,0)+Staff!$J51),Staff!$J51),0)),IF(Staff!$K51="Annually",IF(BY$4=Staff!$I51,MIN(Staff!$J51,Staff!$L51),IF(BY$4&gt;Staff!$I51,IFERROR(MIN(Staff!$L51,BM55+Staff!$J51),MIN(Staff!$J51,Staff!$L51)),0))))))</f>
        <v>0</v>
      </c>
      <c r="BZ55" s="567">
        <f>IF(Staff!$K51="Never",IF(BZ$4&gt;=Staff!$I51,MIN(Staff!$J51,Staff!$L51),0),IF(Staff!$K51="Monthly",IF(BZ$4=Staff!$I51,MIN(Staff!$J51,Staff!$L51),IF(BZ$4&gt;Staff!$I51,MIN(Staff!$L51,BY55+Staff!$J51),0)),IF(Staff!$K51="Quarterly",IF(BZ$4=Staff!$I51,MIN(Staff!$J51,Staff!$L51),IF(BZ$4&gt;Staff!$I51,IFERROR(MIN(Staff!$L51,IF(ISNUMBER(BW55),BW55,0)+Staff!$J51),Staff!$J51),0)),IF(Staff!$K51="Annually",IF(BZ$4=Staff!$I51,MIN(Staff!$J51,Staff!$L51),IF(BZ$4&gt;Staff!$I51,IFERROR(MIN(Staff!$L51,BN55+Staff!$J51),MIN(Staff!$J51,Staff!$L51)),0))))))</f>
        <v>0</v>
      </c>
      <c r="CA55" s="567">
        <f>IF(Staff!$K51="Never",IF(CA$4&gt;=Staff!$I51,MIN(Staff!$J51,Staff!$L51),0),IF(Staff!$K51="Monthly",IF(CA$4=Staff!$I51,MIN(Staff!$J51,Staff!$L51),IF(CA$4&gt;Staff!$I51,MIN(Staff!$L51,BZ55+Staff!$J51),0)),IF(Staff!$K51="Quarterly",IF(CA$4=Staff!$I51,MIN(Staff!$J51,Staff!$L51),IF(CA$4&gt;Staff!$I51,IFERROR(MIN(Staff!$L51,IF(ISNUMBER(BX55),BX55,0)+Staff!$J51),Staff!$J51),0)),IF(Staff!$K51="Annually",IF(CA$4=Staff!$I51,MIN(Staff!$J51,Staff!$L51),IF(CA$4&gt;Staff!$I51,IFERROR(MIN(Staff!$L51,BO55+Staff!$J51),MIN(Staff!$J51,Staff!$L51)),0))))))</f>
        <v>0</v>
      </c>
      <c r="CB55" s="567">
        <f>IF(Staff!$K51="Never",IF(CB$4&gt;=Staff!$I51,MIN(Staff!$J51,Staff!$L51),0),IF(Staff!$K51="Monthly",IF(CB$4=Staff!$I51,MIN(Staff!$J51,Staff!$L51),IF(CB$4&gt;Staff!$I51,MIN(Staff!$L51,CA55+Staff!$J51),0)),IF(Staff!$K51="Quarterly",IF(CB$4=Staff!$I51,MIN(Staff!$J51,Staff!$L51),IF(CB$4&gt;Staff!$I51,IFERROR(MIN(Staff!$L51,IF(ISNUMBER(BY55),BY55,0)+Staff!$J51),Staff!$J51),0)),IF(Staff!$K51="Annually",IF(CB$4=Staff!$I51,MIN(Staff!$J51,Staff!$L51),IF(CB$4&gt;Staff!$I51,IFERROR(MIN(Staff!$L51,BP55+Staff!$J51),MIN(Staff!$J51,Staff!$L51)),0))))))</f>
        <v>0</v>
      </c>
      <c r="CC55" s="567">
        <f>IF(Staff!$K51="Never",IF(CC$4&gt;=Staff!$I51,MIN(Staff!$J51,Staff!$L51),0),IF(Staff!$K51="Monthly",IF(CC$4=Staff!$I51,MIN(Staff!$J51,Staff!$L51),IF(CC$4&gt;Staff!$I51,MIN(Staff!$L51,CB55+Staff!$J51),0)),IF(Staff!$K51="Quarterly",IF(CC$4=Staff!$I51,MIN(Staff!$J51,Staff!$L51),IF(CC$4&gt;Staff!$I51,IFERROR(MIN(Staff!$L51,IF(ISNUMBER(BZ55),BZ55,0)+Staff!$J51),Staff!$J51),0)),IF(Staff!$K51="Annually",IF(CC$4=Staff!$I51,MIN(Staff!$J51,Staff!$L51),IF(CC$4&gt;Staff!$I51,IFERROR(MIN(Staff!$L51,BQ55+Staff!$J51),MIN(Staff!$J51,Staff!$L51)),0))))))</f>
        <v>0</v>
      </c>
      <c r="CD55" s="567">
        <f>IF(Staff!$K51="Never",IF(CD$4&gt;=Staff!$I51,MIN(Staff!$J51,Staff!$L51),0),IF(Staff!$K51="Monthly",IF(CD$4=Staff!$I51,MIN(Staff!$J51,Staff!$L51),IF(CD$4&gt;Staff!$I51,MIN(Staff!$L51,CC55+Staff!$J51),0)),IF(Staff!$K51="Quarterly",IF(CD$4=Staff!$I51,MIN(Staff!$J51,Staff!$L51),IF(CD$4&gt;Staff!$I51,IFERROR(MIN(Staff!$L51,IF(ISNUMBER(CA55),CA55,0)+Staff!$J51),Staff!$J51),0)),IF(Staff!$K51="Annually",IF(CD$4=Staff!$I51,MIN(Staff!$J51,Staff!$L51),IF(CD$4&gt;Staff!$I51,IFERROR(MIN(Staff!$L51,BR55+Staff!$J51),MIN(Staff!$J51,Staff!$L51)),0))))))</f>
        <v>0</v>
      </c>
      <c r="CE55" s="567">
        <f>IF(Staff!$K51="Never",IF(CE$4&gt;=Staff!$I51,MIN(Staff!$J51,Staff!$L51),0),IF(Staff!$K51="Monthly",IF(CE$4=Staff!$I51,MIN(Staff!$J51,Staff!$L51),IF(CE$4&gt;Staff!$I51,MIN(Staff!$L51,CD55+Staff!$J51),0)),IF(Staff!$K51="Quarterly",IF(CE$4=Staff!$I51,MIN(Staff!$J51,Staff!$L51),IF(CE$4&gt;Staff!$I51,IFERROR(MIN(Staff!$L51,IF(ISNUMBER(CB55),CB55,0)+Staff!$J51),Staff!$J51),0)),IF(Staff!$K51="Annually",IF(CE$4=Staff!$I51,MIN(Staff!$J51,Staff!$L51),IF(CE$4&gt;Staff!$I51,IFERROR(MIN(Staff!$L51,BS55+Staff!$J51),MIN(Staff!$J51,Staff!$L51)),0))))))</f>
        <v>0</v>
      </c>
      <c r="CF55" s="567">
        <f>IF(Staff!$K51="Never",IF(CF$4&gt;=Staff!$I51,MIN(Staff!$J51,Staff!$L51),0),IF(Staff!$K51="Monthly",IF(CF$4=Staff!$I51,MIN(Staff!$J51,Staff!$L51),IF(CF$4&gt;Staff!$I51,MIN(Staff!$L51,CE55+Staff!$J51),0)),IF(Staff!$K51="Quarterly",IF(CF$4=Staff!$I51,MIN(Staff!$J51,Staff!$L51),IF(CF$4&gt;Staff!$I51,IFERROR(MIN(Staff!$L51,IF(ISNUMBER(CC55),CC55,0)+Staff!$J51),Staff!$J51),0)),IF(Staff!$K51="Annually",IF(CF$4=Staff!$I51,MIN(Staff!$J51,Staff!$L51),IF(CF$4&gt;Staff!$I51,IFERROR(MIN(Staff!$L51,BT55+Staff!$J51),MIN(Staff!$J51,Staff!$L51)),0))))))</f>
        <v>0</v>
      </c>
      <c r="CG55" s="567">
        <f>IF(Staff!$K51="Never",IF(CG$4&gt;=Staff!$I51,MIN(Staff!$J51,Staff!$L51),0),IF(Staff!$K51="Monthly",IF(CG$4=Staff!$I51,MIN(Staff!$J51,Staff!$L51),IF(CG$4&gt;Staff!$I51,MIN(Staff!$L51,CF55+Staff!$J51),0)),IF(Staff!$K51="Quarterly",IF(CG$4=Staff!$I51,MIN(Staff!$J51,Staff!$L51),IF(CG$4&gt;Staff!$I51,IFERROR(MIN(Staff!$L51,IF(ISNUMBER(CD55),CD55,0)+Staff!$J51),Staff!$J51),0)),IF(Staff!$K51="Annually",IF(CG$4=Staff!$I51,MIN(Staff!$J51,Staff!$L51),IF(CG$4&gt;Staff!$I51,IFERROR(MIN(Staff!$L51,BU55+Staff!$J51),MIN(Staff!$J51,Staff!$L51)),0))))))</f>
        <v>0</v>
      </c>
      <c r="CH55" s="567">
        <f>IF(Staff!$K51="Never",IF(CH$4&gt;=Staff!$I51,MIN(Staff!$J51,Staff!$L51),0),IF(Staff!$K51="Monthly",IF(CH$4=Staff!$I51,MIN(Staff!$J51,Staff!$L51),IF(CH$4&gt;Staff!$I51,MIN(Staff!$L51,CG55+Staff!$J51),0)),IF(Staff!$K51="Quarterly",IF(CH$4=Staff!$I51,MIN(Staff!$J51,Staff!$L51),IF(CH$4&gt;Staff!$I51,IFERROR(MIN(Staff!$L51,IF(ISNUMBER(CE55),CE55,0)+Staff!$J51),Staff!$J51),0)),IF(Staff!$K51="Annually",IF(CH$4=Staff!$I51,MIN(Staff!$J51,Staff!$L51),IF(CH$4&gt;Staff!$I51,IFERROR(MIN(Staff!$L51,BV55+Staff!$J51),MIN(Staff!$J51,Staff!$L51)),0))))))</f>
        <v>0</v>
      </c>
      <c r="CI55" s="567">
        <f>IF(Staff!$K51="Never",IF(CI$4&gt;=Staff!$I51,MIN(Staff!$J51,Staff!$L51),0),IF(Staff!$K51="Monthly",IF(CI$4=Staff!$I51,MIN(Staff!$J51,Staff!$L51),IF(CI$4&gt;Staff!$I51,MIN(Staff!$L51,CH55+Staff!$J51),0)),IF(Staff!$K51="Quarterly",IF(CI$4=Staff!$I51,MIN(Staff!$J51,Staff!$L51),IF(CI$4&gt;Staff!$I51,IFERROR(MIN(Staff!$L51,IF(ISNUMBER(CF55),CF55,0)+Staff!$J51),Staff!$J51),0)),IF(Staff!$K51="Annually",IF(CI$4=Staff!$I51,MIN(Staff!$J51,Staff!$L51),IF(CI$4&gt;Staff!$I51,IFERROR(MIN(Staff!$L51,BW55+Staff!$J51),MIN(Staff!$J51,Staff!$L51)),0))))))</f>
        <v>0</v>
      </c>
    </row>
    <row r="56" spans="1:87" ht="15.75" hidden="1" customHeight="1" outlineLevel="1">
      <c r="A56" s="875" t="str">
        <f>Staff!A52</f>
        <v>Other 7</v>
      </c>
      <c r="B56" s="876"/>
      <c r="C56" s="719" t="s">
        <v>289</v>
      </c>
      <c r="D56" s="567">
        <f>IF(Staff!$K52="Never",IF(D$4&gt;=Staff!$I52,MIN(Staff!$J52,Staff!$L52),0),IF(Staff!$K52="Monthly",IF(D$4=Staff!$I52,MIN(Staff!$J52,Staff!$L52),IF(D$4&gt;Staff!$I52,MIN(Staff!$L52,C56+Staff!$J52),0)),IF(Staff!$K52="Quarterly",IF(D$4=Staff!$I52,MIN(Staff!$J52,Staff!$L52),IF(D$4&gt;Staff!$I52,IFERROR(MIN(Staff!$L52,IF(ISNUMBER(A56),A56,0)+Staff!$J52),Staff!$J52),0)),IF(Staff!$K52="Annually",IF(D$4=Staff!$I52,MIN(Staff!$J52,Staff!$L52),IF(D$4&gt;Staff!$I52,IFERROR(MIN(Staff!$L52,#REF!+Staff!$J52),MIN(Staff!$J52,Staff!$L52)),0))))))</f>
        <v>0</v>
      </c>
      <c r="E56" s="567">
        <f>IF(Staff!$K52="Never",IF(E$4&gt;=Staff!$I52,MIN(Staff!$J52,Staff!$L52),0),IF(Staff!$K52="Monthly",IF(E$4=Staff!$I52,MIN(Staff!$J52,Staff!$L52),IF(E$4&gt;Staff!$I52,MIN(Staff!$L52,D56+Staff!$J52),0)),IF(Staff!$K52="Quarterly",IF(E$4=Staff!$I52,MIN(Staff!$J52,Staff!$L52),IF(E$4&gt;Staff!$I52,IFERROR(MIN(Staff!$L52,IF(ISNUMBER(B56),B56,0)+Staff!$J52),Staff!$J52),0)),IF(Staff!$K52="Annually",IF(E$4=Staff!$I52,MIN(Staff!$J52,Staff!$L52),IF(E$4&gt;Staff!$I52,IFERROR(MIN(Staff!$L52,#REF!+Staff!$J52),MIN(Staff!$J52,Staff!$L52)),0))))))</f>
        <v>0</v>
      </c>
      <c r="F56" s="567">
        <f>IF(Staff!$K52="Never",IF(F$4&gt;=Staff!$I52,MIN(Staff!$J52,Staff!$L52),0),IF(Staff!$K52="Monthly",IF(F$4=Staff!$I52,MIN(Staff!$J52,Staff!$L52),IF(F$4&gt;Staff!$I52,MIN(Staff!$L52,E56+Staff!$J52),0)),IF(Staff!$K52="Quarterly",IF(F$4=Staff!$I52,MIN(Staff!$J52,Staff!$L52),IF(F$4&gt;Staff!$I52,IFERROR(MIN(Staff!$L52,IF(ISNUMBER(C56),C56,0)+Staff!$J52),Staff!$J52),0)),IF(Staff!$K52="Annually",IF(F$4=Staff!$I52,MIN(Staff!$J52,Staff!$L52),IF(F$4&gt;Staff!$I52,IFERROR(MIN(Staff!$L52,#REF!+Staff!$J52),MIN(Staff!$J52,Staff!$L52)),0))))))</f>
        <v>0</v>
      </c>
      <c r="G56" s="567">
        <f>IF(Staff!$K52="Never",IF(G$4&gt;=Staff!$I52,MIN(Staff!$J52,Staff!$L52),0),IF(Staff!$K52="Monthly",IF(G$4=Staff!$I52,MIN(Staff!$J52,Staff!$L52),IF(G$4&gt;Staff!$I52,MIN(Staff!$L52,F56+Staff!$J52),0)),IF(Staff!$K52="Quarterly",IF(G$4=Staff!$I52,MIN(Staff!$J52,Staff!$L52),IF(G$4&gt;Staff!$I52,IFERROR(MIN(Staff!$L52,IF(ISNUMBER(D56),D56,0)+Staff!$J52),Staff!$J52),0)),IF(Staff!$K52="Annually",IF(G$4=Staff!$I52,MIN(Staff!$J52,Staff!$L52),IF(G$4&gt;Staff!$I52,IFERROR(MIN(Staff!$L52,#REF!+Staff!$J52),MIN(Staff!$J52,Staff!$L52)),0))))))</f>
        <v>0</v>
      </c>
      <c r="H56" s="567">
        <f>IF(Staff!$K52="Never",IF(H$4&gt;=Staff!$I52,MIN(Staff!$J52,Staff!$L52),0),IF(Staff!$K52="Monthly",IF(H$4=Staff!$I52,MIN(Staff!$J52,Staff!$L52),IF(H$4&gt;Staff!$I52,MIN(Staff!$L52,G56+Staff!$J52),0)),IF(Staff!$K52="Quarterly",IF(H$4=Staff!$I52,MIN(Staff!$J52,Staff!$L52),IF(H$4&gt;Staff!$I52,IFERROR(MIN(Staff!$L52,IF(ISNUMBER(E56),E56,0)+Staff!$J52),Staff!$J52),0)),IF(Staff!$K52="Annually",IF(H$4=Staff!$I52,MIN(Staff!$J52,Staff!$L52),IF(H$4&gt;Staff!$I52,IFERROR(MIN(Staff!$L52,#REF!+Staff!$J52),MIN(Staff!$J52,Staff!$L52)),0))))))</f>
        <v>0</v>
      </c>
      <c r="I56" s="567">
        <f>IF(Staff!$K52="Never",IF(I$4&gt;=Staff!$I52,MIN(Staff!$J52,Staff!$L52),0),IF(Staff!$K52="Monthly",IF(I$4=Staff!$I52,MIN(Staff!$J52,Staff!$L52),IF(I$4&gt;Staff!$I52,MIN(Staff!$L52,H56+Staff!$J52),0)),IF(Staff!$K52="Quarterly",IF(I$4=Staff!$I52,MIN(Staff!$J52,Staff!$L52),IF(I$4&gt;Staff!$I52,IFERROR(MIN(Staff!$L52,IF(ISNUMBER(F56),F56,0)+Staff!$J52),Staff!$J52),0)),IF(Staff!$K52="Annually",IF(I$4=Staff!$I52,MIN(Staff!$J52,Staff!$L52),IF(I$4&gt;Staff!$I52,IFERROR(MIN(Staff!$L52,#REF!+Staff!$J52),MIN(Staff!$J52,Staff!$L52)),0))))))</f>
        <v>0</v>
      </c>
      <c r="J56" s="567">
        <f>IF(Staff!$K52="Never",IF(J$4&gt;=Staff!$I52,MIN(Staff!$J52,Staff!$L52),0),IF(Staff!$K52="Monthly",IF(J$4=Staff!$I52,MIN(Staff!$J52,Staff!$L52),IF(J$4&gt;Staff!$I52,MIN(Staff!$L52,I56+Staff!$J52),0)),IF(Staff!$K52="Quarterly",IF(J$4=Staff!$I52,MIN(Staff!$J52,Staff!$L52),IF(J$4&gt;Staff!$I52,IFERROR(MIN(Staff!$L52,IF(ISNUMBER(G56),G56,0)+Staff!$J52),Staff!$J52),0)),IF(Staff!$K52="Annually",IF(J$4=Staff!$I52,MIN(Staff!$J52,Staff!$L52),IF(J$4&gt;Staff!$I52,IFERROR(MIN(Staff!$L52,#REF!+Staff!$J52),MIN(Staff!$J52,Staff!$L52)),0))))))</f>
        <v>0</v>
      </c>
      <c r="K56" s="567">
        <f>IF(Staff!$K52="Never",IF(K$4&gt;=Staff!$I52,MIN(Staff!$J52,Staff!$L52),0),IF(Staff!$K52="Monthly",IF(K$4=Staff!$I52,MIN(Staff!$J52,Staff!$L52),IF(K$4&gt;Staff!$I52,MIN(Staff!$L52,J56+Staff!$J52),0)),IF(Staff!$K52="Quarterly",IF(K$4=Staff!$I52,MIN(Staff!$J52,Staff!$L52),IF(K$4&gt;Staff!$I52,IFERROR(MIN(Staff!$L52,IF(ISNUMBER(H56),H56,0)+Staff!$J52),Staff!$J52),0)),IF(Staff!$K52="Annually",IF(K$4=Staff!$I52,MIN(Staff!$J52,Staff!$L52),IF(K$4&gt;Staff!$I52,IFERROR(MIN(Staff!$L52,#REF!+Staff!$J52),MIN(Staff!$J52,Staff!$L52)),0))))))</f>
        <v>0</v>
      </c>
      <c r="L56" s="567">
        <f>IF(Staff!$K52="Never",IF(L$4&gt;=Staff!$I52,MIN(Staff!$J52,Staff!$L52),0),IF(Staff!$K52="Monthly",IF(L$4=Staff!$I52,MIN(Staff!$J52,Staff!$L52),IF(L$4&gt;Staff!$I52,MIN(Staff!$L52,K56+Staff!$J52),0)),IF(Staff!$K52="Quarterly",IF(L$4=Staff!$I52,MIN(Staff!$J52,Staff!$L52),IF(L$4&gt;Staff!$I52,IFERROR(MIN(Staff!$L52,IF(ISNUMBER(I56),I56,0)+Staff!$J52),Staff!$J52),0)),IF(Staff!$K52="Annually",IF(L$4=Staff!$I52,MIN(Staff!$J52,Staff!$L52),IF(L$4&gt;Staff!$I52,IFERROR(MIN(Staff!$L52,#REF!+Staff!$J52),MIN(Staff!$J52,Staff!$L52)),0))))))</f>
        <v>0</v>
      </c>
      <c r="M56" s="567">
        <f>IF(Staff!$K52="Never",IF(M$4&gt;=Staff!$I52,MIN(Staff!$J52,Staff!$L52),0),IF(Staff!$K52="Monthly",IF(M$4=Staff!$I52,MIN(Staff!$J52,Staff!$L52),IF(M$4&gt;Staff!$I52,MIN(Staff!$L52,L56+Staff!$J52),0)),IF(Staff!$K52="Quarterly",IF(M$4=Staff!$I52,MIN(Staff!$J52,Staff!$L52),IF(M$4&gt;Staff!$I52,IFERROR(MIN(Staff!$L52,IF(ISNUMBER(J56),J56,0)+Staff!$J52),Staff!$J52),0)),IF(Staff!$K52="Annually",IF(M$4=Staff!$I52,MIN(Staff!$J52,Staff!$L52),IF(M$4&gt;Staff!$I52,IFERROR(MIN(Staff!$L52,A56+Staff!$J52),MIN(Staff!$J52,Staff!$L52)),0))))))</f>
        <v>0</v>
      </c>
      <c r="N56" s="567">
        <f>IF(Staff!$K52="Never",IF(N$4&gt;=Staff!$I52,MIN(Staff!$J52,Staff!$L52),0),IF(Staff!$K52="Monthly",IF(N$4=Staff!$I52,MIN(Staff!$J52,Staff!$L52),IF(N$4&gt;Staff!$I52,MIN(Staff!$L52,M56+Staff!$J52),0)),IF(Staff!$K52="Quarterly",IF(N$4=Staff!$I52,MIN(Staff!$J52,Staff!$L52),IF(N$4&gt;Staff!$I52,IFERROR(MIN(Staff!$L52,IF(ISNUMBER(K56),K56,0)+Staff!$J52),Staff!$J52),0)),IF(Staff!$K52="Annually",IF(N$4=Staff!$I52,MIN(Staff!$J52,Staff!$L52),IF(N$4&gt;Staff!$I52,IFERROR(MIN(Staff!$L52,B56+Staff!$J52),MIN(Staff!$J52,Staff!$L52)),0))))))</f>
        <v>0</v>
      </c>
      <c r="O56" s="567">
        <f>IF(Staff!$K52="Never",IF(O$4&gt;=Staff!$I52,MIN(Staff!$J52,Staff!$L52),0),IF(Staff!$K52="Monthly",IF(O$4=Staff!$I52,MIN(Staff!$J52,Staff!$L52),IF(O$4&gt;Staff!$I52,MIN(Staff!$L52,N56+Staff!$J52),0)),IF(Staff!$K52="Quarterly",IF(O$4=Staff!$I52,MIN(Staff!$J52,Staff!$L52),IF(O$4&gt;Staff!$I52,IFERROR(MIN(Staff!$L52,IF(ISNUMBER(L56),L56,0)+Staff!$J52),Staff!$J52),0)),IF(Staff!$K52="Annually",IF(O$4=Staff!$I52,MIN(Staff!$J52,Staff!$L52),IF(O$4&gt;Staff!$I52,IFERROR(MIN(Staff!$L52,C56+Staff!$J52),MIN(Staff!$J52,Staff!$L52)),0))))))</f>
        <v>0</v>
      </c>
      <c r="P56" s="567">
        <f>IF(Staff!$K52="Never",IF(P$4&gt;=Staff!$I52,MIN(Staff!$J52,Staff!$L52),0),IF(Staff!$K52="Monthly",IF(P$4=Staff!$I52,MIN(Staff!$J52,Staff!$L52),IF(P$4&gt;Staff!$I52,MIN(Staff!$L52,O56+Staff!$J52),0)),IF(Staff!$K52="Quarterly",IF(P$4=Staff!$I52,MIN(Staff!$J52,Staff!$L52),IF(P$4&gt;Staff!$I52,IFERROR(MIN(Staff!$L52,IF(ISNUMBER(M56),M56,0)+Staff!$J52),Staff!$J52),0)),IF(Staff!$K52="Annually",IF(P$4=Staff!$I52,MIN(Staff!$J52,Staff!$L52),IF(P$4&gt;Staff!$I52,IFERROR(MIN(Staff!$L52,D56+Staff!$J52),MIN(Staff!$J52,Staff!$L52)),0))))))</f>
        <v>0</v>
      </c>
      <c r="Q56" s="567">
        <f>IF(Staff!$K52="Never",IF(Q$4&gt;=Staff!$I52,MIN(Staff!$J52,Staff!$L52),0),IF(Staff!$K52="Monthly",IF(Q$4=Staff!$I52,MIN(Staff!$J52,Staff!$L52),IF(Q$4&gt;Staff!$I52,MIN(Staff!$L52,P56+Staff!$J52),0)),IF(Staff!$K52="Quarterly",IF(Q$4=Staff!$I52,MIN(Staff!$J52,Staff!$L52),IF(Q$4&gt;Staff!$I52,IFERROR(MIN(Staff!$L52,IF(ISNUMBER(N56),N56,0)+Staff!$J52),Staff!$J52),0)),IF(Staff!$K52="Annually",IF(Q$4=Staff!$I52,MIN(Staff!$J52,Staff!$L52),IF(Q$4&gt;Staff!$I52,IFERROR(MIN(Staff!$L52,E56+Staff!$J52),MIN(Staff!$J52,Staff!$L52)),0))))))</f>
        <v>0</v>
      </c>
      <c r="R56" s="567">
        <f>IF(Staff!$K52="Never",IF(R$4&gt;=Staff!$I52,MIN(Staff!$J52,Staff!$L52),0),IF(Staff!$K52="Monthly",IF(R$4=Staff!$I52,MIN(Staff!$J52,Staff!$L52),IF(R$4&gt;Staff!$I52,MIN(Staff!$L52,Q56+Staff!$J52),0)),IF(Staff!$K52="Quarterly",IF(R$4=Staff!$I52,MIN(Staff!$J52,Staff!$L52),IF(R$4&gt;Staff!$I52,IFERROR(MIN(Staff!$L52,IF(ISNUMBER(O56),O56,0)+Staff!$J52),Staff!$J52),0)),IF(Staff!$K52="Annually",IF(R$4=Staff!$I52,MIN(Staff!$J52,Staff!$L52),IF(R$4&gt;Staff!$I52,IFERROR(MIN(Staff!$L52,F56+Staff!$J52),MIN(Staff!$J52,Staff!$L52)),0))))))</f>
        <v>0</v>
      </c>
      <c r="S56" s="567">
        <f>IF(Staff!$K52="Never",IF(S$4&gt;=Staff!$I52,MIN(Staff!$J52,Staff!$L52),0),IF(Staff!$K52="Monthly",IF(S$4=Staff!$I52,MIN(Staff!$J52,Staff!$L52),IF(S$4&gt;Staff!$I52,MIN(Staff!$L52,R56+Staff!$J52),0)),IF(Staff!$K52="Quarterly",IF(S$4=Staff!$I52,MIN(Staff!$J52,Staff!$L52),IF(S$4&gt;Staff!$I52,IFERROR(MIN(Staff!$L52,IF(ISNUMBER(P56),P56,0)+Staff!$J52),Staff!$J52),0)),IF(Staff!$K52="Annually",IF(S$4=Staff!$I52,MIN(Staff!$J52,Staff!$L52),IF(S$4&gt;Staff!$I52,IFERROR(MIN(Staff!$L52,G56+Staff!$J52),MIN(Staff!$J52,Staff!$L52)),0))))))</f>
        <v>0</v>
      </c>
      <c r="T56" s="567">
        <f>IF(Staff!$K52="Never",IF(T$4&gt;=Staff!$I52,MIN(Staff!$J52,Staff!$L52),0),IF(Staff!$K52="Monthly",IF(T$4=Staff!$I52,MIN(Staff!$J52,Staff!$L52),IF(T$4&gt;Staff!$I52,MIN(Staff!$L52,S56+Staff!$J52),0)),IF(Staff!$K52="Quarterly",IF(T$4=Staff!$I52,MIN(Staff!$J52,Staff!$L52),IF(T$4&gt;Staff!$I52,IFERROR(MIN(Staff!$L52,IF(ISNUMBER(Q56),Q56,0)+Staff!$J52),Staff!$J52),0)),IF(Staff!$K52="Annually",IF(T$4=Staff!$I52,MIN(Staff!$J52,Staff!$L52),IF(T$4&gt;Staff!$I52,IFERROR(MIN(Staff!$L52,H56+Staff!$J52),MIN(Staff!$J52,Staff!$L52)),0))))))</f>
        <v>0</v>
      </c>
      <c r="U56" s="567">
        <f>IF(Staff!$K52="Never",IF(U$4&gt;=Staff!$I52,MIN(Staff!$J52,Staff!$L52),0),IF(Staff!$K52="Monthly",IF(U$4=Staff!$I52,MIN(Staff!$J52,Staff!$L52),IF(U$4&gt;Staff!$I52,MIN(Staff!$L52,T56+Staff!$J52),0)),IF(Staff!$K52="Quarterly",IF(U$4=Staff!$I52,MIN(Staff!$J52,Staff!$L52),IF(U$4&gt;Staff!$I52,IFERROR(MIN(Staff!$L52,IF(ISNUMBER(R56),R56,0)+Staff!$J52),Staff!$J52),0)),IF(Staff!$K52="Annually",IF(U$4=Staff!$I52,MIN(Staff!$J52,Staff!$L52),IF(U$4&gt;Staff!$I52,IFERROR(MIN(Staff!$L52,I56+Staff!$J52),MIN(Staff!$J52,Staff!$L52)),0))))))</f>
        <v>0</v>
      </c>
      <c r="V56" s="567">
        <f>IF(Staff!$K52="Never",IF(V$4&gt;=Staff!$I52,MIN(Staff!$J52,Staff!$L52),0),IF(Staff!$K52="Monthly",IF(V$4=Staff!$I52,MIN(Staff!$J52,Staff!$L52),IF(V$4&gt;Staff!$I52,MIN(Staff!$L52,U56+Staff!$J52),0)),IF(Staff!$K52="Quarterly",IF(V$4=Staff!$I52,MIN(Staff!$J52,Staff!$L52),IF(V$4&gt;Staff!$I52,IFERROR(MIN(Staff!$L52,IF(ISNUMBER(S56),S56,0)+Staff!$J52),Staff!$J52),0)),IF(Staff!$K52="Annually",IF(V$4=Staff!$I52,MIN(Staff!$J52,Staff!$L52),IF(V$4&gt;Staff!$I52,IFERROR(MIN(Staff!$L52,J56+Staff!$J52),MIN(Staff!$J52,Staff!$L52)),0))))))</f>
        <v>0</v>
      </c>
      <c r="W56" s="567">
        <f>IF(Staff!$K52="Never",IF(W$4&gt;=Staff!$I52,MIN(Staff!$J52,Staff!$L52),0),IF(Staff!$K52="Monthly",IF(W$4=Staff!$I52,MIN(Staff!$J52,Staff!$L52),IF(W$4&gt;Staff!$I52,MIN(Staff!$L52,V56+Staff!$J52),0)),IF(Staff!$K52="Quarterly",IF(W$4=Staff!$I52,MIN(Staff!$J52,Staff!$L52),IF(W$4&gt;Staff!$I52,IFERROR(MIN(Staff!$L52,IF(ISNUMBER(T56),T56,0)+Staff!$J52),Staff!$J52),0)),IF(Staff!$K52="Annually",IF(W$4=Staff!$I52,MIN(Staff!$J52,Staff!$L52),IF(W$4&gt;Staff!$I52,IFERROR(MIN(Staff!$L52,K56+Staff!$J52),MIN(Staff!$J52,Staff!$L52)),0))))))</f>
        <v>0</v>
      </c>
      <c r="X56" s="567">
        <f>IF(Staff!$K52="Never",IF(X$4&gt;=Staff!$I52,MIN(Staff!$J52,Staff!$L52),0),IF(Staff!$K52="Monthly",IF(X$4=Staff!$I52,MIN(Staff!$J52,Staff!$L52),IF(X$4&gt;Staff!$I52,MIN(Staff!$L52,W56+Staff!$J52),0)),IF(Staff!$K52="Quarterly",IF(X$4=Staff!$I52,MIN(Staff!$J52,Staff!$L52),IF(X$4&gt;Staff!$I52,IFERROR(MIN(Staff!$L52,IF(ISNUMBER(U56),U56,0)+Staff!$J52),Staff!$J52),0)),IF(Staff!$K52="Annually",IF(X$4=Staff!$I52,MIN(Staff!$J52,Staff!$L52),IF(X$4&gt;Staff!$I52,IFERROR(MIN(Staff!$L52,L56+Staff!$J52),MIN(Staff!$J52,Staff!$L52)),0))))))</f>
        <v>0</v>
      </c>
      <c r="Y56" s="567">
        <f>IF(Staff!$K52="Never",IF(Y$4&gt;=Staff!$I52,MIN(Staff!$J52,Staff!$L52),0),IF(Staff!$K52="Monthly",IF(Y$4=Staff!$I52,MIN(Staff!$J52,Staff!$L52),IF(Y$4&gt;Staff!$I52,MIN(Staff!$L52,X56+Staff!$J52),0)),IF(Staff!$K52="Quarterly",IF(Y$4=Staff!$I52,MIN(Staff!$J52,Staff!$L52),IF(Y$4&gt;Staff!$I52,IFERROR(MIN(Staff!$L52,IF(ISNUMBER(V56),V56,0)+Staff!$J52),Staff!$J52),0)),IF(Staff!$K52="Annually",IF(Y$4=Staff!$I52,MIN(Staff!$J52,Staff!$L52),IF(Y$4&gt;Staff!$I52,IFERROR(MIN(Staff!$L52,M56+Staff!$J52),MIN(Staff!$J52,Staff!$L52)),0))))))</f>
        <v>0</v>
      </c>
      <c r="Z56" s="567">
        <f>IF(Staff!$K52="Never",IF(Z$4&gt;=Staff!$I52,MIN(Staff!$J52,Staff!$L52),0),IF(Staff!$K52="Monthly",IF(Z$4=Staff!$I52,MIN(Staff!$J52,Staff!$L52),IF(Z$4&gt;Staff!$I52,MIN(Staff!$L52,Y56+Staff!$J52),0)),IF(Staff!$K52="Quarterly",IF(Z$4=Staff!$I52,MIN(Staff!$J52,Staff!$L52),IF(Z$4&gt;Staff!$I52,IFERROR(MIN(Staff!$L52,IF(ISNUMBER(W56),W56,0)+Staff!$J52),Staff!$J52),0)),IF(Staff!$K52="Annually",IF(Z$4=Staff!$I52,MIN(Staff!$J52,Staff!$L52),IF(Z$4&gt;Staff!$I52,IFERROR(MIN(Staff!$L52,N56+Staff!$J52),MIN(Staff!$J52,Staff!$L52)),0))))))</f>
        <v>0</v>
      </c>
      <c r="AA56" s="567">
        <f>IF(Staff!$K52="Never",IF(AA$4&gt;=Staff!$I52,MIN(Staff!$J52,Staff!$L52),0),IF(Staff!$K52="Monthly",IF(AA$4=Staff!$I52,MIN(Staff!$J52,Staff!$L52),IF(AA$4&gt;Staff!$I52,MIN(Staff!$L52,Z56+Staff!$J52),0)),IF(Staff!$K52="Quarterly",IF(AA$4=Staff!$I52,MIN(Staff!$J52,Staff!$L52),IF(AA$4&gt;Staff!$I52,IFERROR(MIN(Staff!$L52,IF(ISNUMBER(X56),X56,0)+Staff!$J52),Staff!$J52),0)),IF(Staff!$K52="Annually",IF(AA$4=Staff!$I52,MIN(Staff!$J52,Staff!$L52),IF(AA$4&gt;Staff!$I52,IFERROR(MIN(Staff!$L52,O56+Staff!$J52),MIN(Staff!$J52,Staff!$L52)),0))))))</f>
        <v>0</v>
      </c>
      <c r="AB56" s="567">
        <f>IF(Staff!$K52="Never",IF(AB$4&gt;=Staff!$I52,MIN(Staff!$J52,Staff!$L52),0),IF(Staff!$K52="Monthly",IF(AB$4=Staff!$I52,MIN(Staff!$J52,Staff!$L52),IF(AB$4&gt;Staff!$I52,MIN(Staff!$L52,AA56+Staff!$J52),0)),IF(Staff!$K52="Quarterly",IF(AB$4=Staff!$I52,MIN(Staff!$J52,Staff!$L52),IF(AB$4&gt;Staff!$I52,IFERROR(MIN(Staff!$L52,IF(ISNUMBER(Y56),Y56,0)+Staff!$J52),Staff!$J52),0)),IF(Staff!$K52="Annually",IF(AB$4=Staff!$I52,MIN(Staff!$J52,Staff!$L52),IF(AB$4&gt;Staff!$I52,IFERROR(MIN(Staff!$L52,P56+Staff!$J52),MIN(Staff!$J52,Staff!$L52)),0))))))</f>
        <v>0</v>
      </c>
      <c r="AC56" s="567">
        <f>IF(Staff!$K52="Never",IF(AC$4&gt;=Staff!$I52,MIN(Staff!$J52,Staff!$L52),0),IF(Staff!$K52="Monthly",IF(AC$4=Staff!$I52,MIN(Staff!$J52,Staff!$L52),IF(AC$4&gt;Staff!$I52,MIN(Staff!$L52,AB56+Staff!$J52),0)),IF(Staff!$K52="Quarterly",IF(AC$4=Staff!$I52,MIN(Staff!$J52,Staff!$L52),IF(AC$4&gt;Staff!$I52,IFERROR(MIN(Staff!$L52,IF(ISNUMBER(Z56),Z56,0)+Staff!$J52),Staff!$J52),0)),IF(Staff!$K52="Annually",IF(AC$4=Staff!$I52,MIN(Staff!$J52,Staff!$L52),IF(AC$4&gt;Staff!$I52,IFERROR(MIN(Staff!$L52,Q56+Staff!$J52),MIN(Staff!$J52,Staff!$L52)),0))))))</f>
        <v>0</v>
      </c>
      <c r="AD56" s="567">
        <f>IF(Staff!$K52="Never",IF(AD$4&gt;=Staff!$I52,MIN(Staff!$J52,Staff!$L52),0),IF(Staff!$K52="Monthly",IF(AD$4=Staff!$I52,MIN(Staff!$J52,Staff!$L52),IF(AD$4&gt;Staff!$I52,MIN(Staff!$L52,AC56+Staff!$J52),0)),IF(Staff!$K52="Quarterly",IF(AD$4=Staff!$I52,MIN(Staff!$J52,Staff!$L52),IF(AD$4&gt;Staff!$I52,IFERROR(MIN(Staff!$L52,IF(ISNUMBER(AA56),AA56,0)+Staff!$J52),Staff!$J52),0)),IF(Staff!$K52="Annually",IF(AD$4=Staff!$I52,MIN(Staff!$J52,Staff!$L52),IF(AD$4&gt;Staff!$I52,IFERROR(MIN(Staff!$L52,R56+Staff!$J52),MIN(Staff!$J52,Staff!$L52)),0))))))</f>
        <v>0</v>
      </c>
      <c r="AE56" s="567">
        <f>IF(Staff!$K52="Never",IF(AE$4&gt;=Staff!$I52,MIN(Staff!$J52,Staff!$L52),0),IF(Staff!$K52="Monthly",IF(AE$4=Staff!$I52,MIN(Staff!$J52,Staff!$L52),IF(AE$4&gt;Staff!$I52,MIN(Staff!$L52,AD56+Staff!$J52),0)),IF(Staff!$K52="Quarterly",IF(AE$4=Staff!$I52,MIN(Staff!$J52,Staff!$L52),IF(AE$4&gt;Staff!$I52,IFERROR(MIN(Staff!$L52,IF(ISNUMBER(AB56),AB56,0)+Staff!$J52),Staff!$J52),0)),IF(Staff!$K52="Annually",IF(AE$4=Staff!$I52,MIN(Staff!$J52,Staff!$L52),IF(AE$4&gt;Staff!$I52,IFERROR(MIN(Staff!$L52,S56+Staff!$J52),MIN(Staff!$J52,Staff!$L52)),0))))))</f>
        <v>0</v>
      </c>
      <c r="AF56" s="567">
        <f>IF(Staff!$K52="Never",IF(AF$4&gt;=Staff!$I52,MIN(Staff!$J52,Staff!$L52),0),IF(Staff!$K52="Monthly",IF(AF$4=Staff!$I52,MIN(Staff!$J52,Staff!$L52),IF(AF$4&gt;Staff!$I52,MIN(Staff!$L52,AE56+Staff!$J52),0)),IF(Staff!$K52="Quarterly",IF(AF$4=Staff!$I52,MIN(Staff!$J52,Staff!$L52),IF(AF$4&gt;Staff!$I52,IFERROR(MIN(Staff!$L52,IF(ISNUMBER(AC56),AC56,0)+Staff!$J52),Staff!$J52),0)),IF(Staff!$K52="Annually",IF(AF$4=Staff!$I52,MIN(Staff!$J52,Staff!$L52),IF(AF$4&gt;Staff!$I52,IFERROR(MIN(Staff!$L52,T56+Staff!$J52),MIN(Staff!$J52,Staff!$L52)),0))))))</f>
        <v>0</v>
      </c>
      <c r="AG56" s="567">
        <f>IF(Staff!$K52="Never",IF(AG$4&gt;=Staff!$I52,MIN(Staff!$J52,Staff!$L52),0),IF(Staff!$K52="Monthly",IF(AG$4=Staff!$I52,MIN(Staff!$J52,Staff!$L52),IF(AG$4&gt;Staff!$I52,MIN(Staff!$L52,AF56+Staff!$J52),0)),IF(Staff!$K52="Quarterly",IF(AG$4=Staff!$I52,MIN(Staff!$J52,Staff!$L52),IF(AG$4&gt;Staff!$I52,IFERROR(MIN(Staff!$L52,IF(ISNUMBER(AD56),AD56,0)+Staff!$J52),Staff!$J52),0)),IF(Staff!$K52="Annually",IF(AG$4=Staff!$I52,MIN(Staff!$J52,Staff!$L52),IF(AG$4&gt;Staff!$I52,IFERROR(MIN(Staff!$L52,U56+Staff!$J52),MIN(Staff!$J52,Staff!$L52)),0))))))</f>
        <v>0</v>
      </c>
      <c r="AH56" s="567">
        <f>IF(Staff!$K52="Never",IF(AH$4&gt;=Staff!$I52,MIN(Staff!$J52,Staff!$L52),0),IF(Staff!$K52="Monthly",IF(AH$4=Staff!$I52,MIN(Staff!$J52,Staff!$L52),IF(AH$4&gt;Staff!$I52,MIN(Staff!$L52,AG56+Staff!$J52),0)),IF(Staff!$K52="Quarterly",IF(AH$4=Staff!$I52,MIN(Staff!$J52,Staff!$L52),IF(AH$4&gt;Staff!$I52,IFERROR(MIN(Staff!$L52,IF(ISNUMBER(AE56),AE56,0)+Staff!$J52),Staff!$J52),0)),IF(Staff!$K52="Annually",IF(AH$4=Staff!$I52,MIN(Staff!$J52,Staff!$L52),IF(AH$4&gt;Staff!$I52,IFERROR(MIN(Staff!$L52,V56+Staff!$J52),MIN(Staff!$J52,Staff!$L52)),0))))))</f>
        <v>0</v>
      </c>
      <c r="AI56" s="567">
        <f>IF(Staff!$K52="Never",IF(AI$4&gt;=Staff!$I52,MIN(Staff!$J52,Staff!$L52),0),IF(Staff!$K52="Monthly",IF(AI$4=Staff!$I52,MIN(Staff!$J52,Staff!$L52),IF(AI$4&gt;Staff!$I52,MIN(Staff!$L52,AH56+Staff!$J52),0)),IF(Staff!$K52="Quarterly",IF(AI$4=Staff!$I52,MIN(Staff!$J52,Staff!$L52),IF(AI$4&gt;Staff!$I52,IFERROR(MIN(Staff!$L52,IF(ISNUMBER(AF56),AF56,0)+Staff!$J52),Staff!$J52),0)),IF(Staff!$K52="Annually",IF(AI$4=Staff!$I52,MIN(Staff!$J52,Staff!$L52),IF(AI$4&gt;Staff!$I52,IFERROR(MIN(Staff!$L52,W56+Staff!$J52),MIN(Staff!$J52,Staff!$L52)),0))))))</f>
        <v>0</v>
      </c>
      <c r="AJ56" s="567">
        <f>IF(Staff!$K52="Never",IF(AJ$4&gt;=Staff!$I52,MIN(Staff!$J52,Staff!$L52),0),IF(Staff!$K52="Monthly",IF(AJ$4=Staff!$I52,MIN(Staff!$J52,Staff!$L52),IF(AJ$4&gt;Staff!$I52,MIN(Staff!$L52,AI56+Staff!$J52),0)),IF(Staff!$K52="Quarterly",IF(AJ$4=Staff!$I52,MIN(Staff!$J52,Staff!$L52),IF(AJ$4&gt;Staff!$I52,IFERROR(MIN(Staff!$L52,IF(ISNUMBER(AG56),AG56,0)+Staff!$J52),Staff!$J52),0)),IF(Staff!$K52="Annually",IF(AJ$4=Staff!$I52,MIN(Staff!$J52,Staff!$L52),IF(AJ$4&gt;Staff!$I52,IFERROR(MIN(Staff!$L52,X56+Staff!$J52),MIN(Staff!$J52,Staff!$L52)),0))))))</f>
        <v>0</v>
      </c>
      <c r="AK56" s="567">
        <f>IF(Staff!$K52="Never",IF(AK$4&gt;=Staff!$I52,MIN(Staff!$J52,Staff!$L52),0),IF(Staff!$K52="Monthly",IF(AK$4=Staff!$I52,MIN(Staff!$J52,Staff!$L52),IF(AK$4&gt;Staff!$I52,MIN(Staff!$L52,AJ56+Staff!$J52),0)),IF(Staff!$K52="Quarterly",IF(AK$4=Staff!$I52,MIN(Staff!$J52,Staff!$L52),IF(AK$4&gt;Staff!$I52,IFERROR(MIN(Staff!$L52,IF(ISNUMBER(AH56),AH56,0)+Staff!$J52),Staff!$J52),0)),IF(Staff!$K52="Annually",IF(AK$4=Staff!$I52,MIN(Staff!$J52,Staff!$L52),IF(AK$4&gt;Staff!$I52,IFERROR(MIN(Staff!$L52,Y56+Staff!$J52),MIN(Staff!$J52,Staff!$L52)),0))))))</f>
        <v>0</v>
      </c>
      <c r="AL56" s="567">
        <f>IF(Staff!$K52="Never",IF(AL$4&gt;=Staff!$I52,MIN(Staff!$J52,Staff!$L52),0),IF(Staff!$K52="Monthly",IF(AL$4=Staff!$I52,MIN(Staff!$J52,Staff!$L52),IF(AL$4&gt;Staff!$I52,MIN(Staff!$L52,AK56+Staff!$J52),0)),IF(Staff!$K52="Quarterly",IF(AL$4=Staff!$I52,MIN(Staff!$J52,Staff!$L52),IF(AL$4&gt;Staff!$I52,IFERROR(MIN(Staff!$L52,IF(ISNUMBER(AI56),AI56,0)+Staff!$J52),Staff!$J52),0)),IF(Staff!$K52="Annually",IF(AL$4=Staff!$I52,MIN(Staff!$J52,Staff!$L52),IF(AL$4&gt;Staff!$I52,IFERROR(MIN(Staff!$L52,Z56+Staff!$J52),MIN(Staff!$J52,Staff!$L52)),0))))))</f>
        <v>0</v>
      </c>
      <c r="AM56" s="567">
        <f>IF(Staff!$K52="Never",IF(AM$4&gt;=Staff!$I52,MIN(Staff!$J52,Staff!$L52),0),IF(Staff!$K52="Monthly",IF(AM$4=Staff!$I52,MIN(Staff!$J52,Staff!$L52),IF(AM$4&gt;Staff!$I52,MIN(Staff!$L52,AL56+Staff!$J52),0)),IF(Staff!$K52="Quarterly",IF(AM$4=Staff!$I52,MIN(Staff!$J52,Staff!$L52),IF(AM$4&gt;Staff!$I52,IFERROR(MIN(Staff!$L52,IF(ISNUMBER(AJ56),AJ56,0)+Staff!$J52),Staff!$J52),0)),IF(Staff!$K52="Annually",IF(AM$4=Staff!$I52,MIN(Staff!$J52,Staff!$L52),IF(AM$4&gt;Staff!$I52,IFERROR(MIN(Staff!$L52,AA56+Staff!$J52),MIN(Staff!$J52,Staff!$L52)),0))))))</f>
        <v>0</v>
      </c>
      <c r="AN56" s="567">
        <f>IF(Staff!$K52="Never",IF(AN$4&gt;=Staff!$I52,MIN(Staff!$J52,Staff!$L52),0),IF(Staff!$K52="Monthly",IF(AN$4=Staff!$I52,MIN(Staff!$J52,Staff!$L52),IF(AN$4&gt;Staff!$I52,MIN(Staff!$L52,AM56+Staff!$J52),0)),IF(Staff!$K52="Quarterly",IF(AN$4=Staff!$I52,MIN(Staff!$J52,Staff!$L52),IF(AN$4&gt;Staff!$I52,IFERROR(MIN(Staff!$L52,IF(ISNUMBER(AK56),AK56,0)+Staff!$J52),Staff!$J52),0)),IF(Staff!$K52="Annually",IF(AN$4=Staff!$I52,MIN(Staff!$J52,Staff!$L52),IF(AN$4&gt;Staff!$I52,IFERROR(MIN(Staff!$L52,AB56+Staff!$J52),MIN(Staff!$J52,Staff!$L52)),0))))))</f>
        <v>0</v>
      </c>
      <c r="AO56" s="567">
        <f>IF(Staff!$K52="Never",IF(AO$4&gt;=Staff!$I52,MIN(Staff!$J52,Staff!$L52),0),IF(Staff!$K52="Monthly",IF(AO$4=Staff!$I52,MIN(Staff!$J52,Staff!$L52),IF(AO$4&gt;Staff!$I52,MIN(Staff!$L52,AN56+Staff!$J52),0)),IF(Staff!$K52="Quarterly",IF(AO$4=Staff!$I52,MIN(Staff!$J52,Staff!$L52),IF(AO$4&gt;Staff!$I52,IFERROR(MIN(Staff!$L52,IF(ISNUMBER(AL56),AL56,0)+Staff!$J52),Staff!$J52),0)),IF(Staff!$K52="Annually",IF(AO$4=Staff!$I52,MIN(Staff!$J52,Staff!$L52),IF(AO$4&gt;Staff!$I52,IFERROR(MIN(Staff!$L52,AC56+Staff!$J52),MIN(Staff!$J52,Staff!$L52)),0))))))</f>
        <v>0</v>
      </c>
      <c r="AP56" s="567">
        <f>IF(Staff!$K52="Never",IF(AP$4&gt;=Staff!$I52,MIN(Staff!$J52,Staff!$L52),0),IF(Staff!$K52="Monthly",IF(AP$4=Staff!$I52,MIN(Staff!$J52,Staff!$L52),IF(AP$4&gt;Staff!$I52,MIN(Staff!$L52,AO56+Staff!$J52),0)),IF(Staff!$K52="Quarterly",IF(AP$4=Staff!$I52,MIN(Staff!$J52,Staff!$L52),IF(AP$4&gt;Staff!$I52,IFERROR(MIN(Staff!$L52,IF(ISNUMBER(AM56),AM56,0)+Staff!$J52),Staff!$J52),0)),IF(Staff!$K52="Annually",IF(AP$4=Staff!$I52,MIN(Staff!$J52,Staff!$L52),IF(AP$4&gt;Staff!$I52,IFERROR(MIN(Staff!$L52,AD56+Staff!$J52),MIN(Staff!$J52,Staff!$L52)),0))))))</f>
        <v>0</v>
      </c>
      <c r="AQ56" s="567">
        <f>IF(Staff!$K52="Never",IF(AQ$4&gt;=Staff!$I52,MIN(Staff!$J52,Staff!$L52),0),IF(Staff!$K52="Monthly",IF(AQ$4=Staff!$I52,MIN(Staff!$J52,Staff!$L52),IF(AQ$4&gt;Staff!$I52,MIN(Staff!$L52,AP56+Staff!$J52),0)),IF(Staff!$K52="Quarterly",IF(AQ$4=Staff!$I52,MIN(Staff!$J52,Staff!$L52),IF(AQ$4&gt;Staff!$I52,IFERROR(MIN(Staff!$L52,IF(ISNUMBER(AN56),AN56,0)+Staff!$J52),Staff!$J52),0)),IF(Staff!$K52="Annually",IF(AQ$4=Staff!$I52,MIN(Staff!$J52,Staff!$L52),IF(AQ$4&gt;Staff!$I52,IFERROR(MIN(Staff!$L52,AE56+Staff!$J52),MIN(Staff!$J52,Staff!$L52)),0))))))</f>
        <v>0</v>
      </c>
      <c r="AR56" s="567">
        <f>IF(Staff!$K52="Never",IF(AR$4&gt;=Staff!$I52,MIN(Staff!$J52,Staff!$L52),0),IF(Staff!$K52="Monthly",IF(AR$4=Staff!$I52,MIN(Staff!$J52,Staff!$L52),IF(AR$4&gt;Staff!$I52,MIN(Staff!$L52,AQ56+Staff!$J52),0)),IF(Staff!$K52="Quarterly",IF(AR$4=Staff!$I52,MIN(Staff!$J52,Staff!$L52),IF(AR$4&gt;Staff!$I52,IFERROR(MIN(Staff!$L52,IF(ISNUMBER(AO56),AO56,0)+Staff!$J52),Staff!$J52),0)),IF(Staff!$K52="Annually",IF(AR$4=Staff!$I52,MIN(Staff!$J52,Staff!$L52),IF(AR$4&gt;Staff!$I52,IFERROR(MIN(Staff!$L52,AF56+Staff!$J52),MIN(Staff!$J52,Staff!$L52)),0))))))</f>
        <v>0</v>
      </c>
      <c r="AS56" s="567">
        <f>IF(Staff!$K52="Never",IF(AS$4&gt;=Staff!$I52,MIN(Staff!$J52,Staff!$L52),0),IF(Staff!$K52="Monthly",IF(AS$4=Staff!$I52,MIN(Staff!$J52,Staff!$L52),IF(AS$4&gt;Staff!$I52,MIN(Staff!$L52,AR56+Staff!$J52),0)),IF(Staff!$K52="Quarterly",IF(AS$4=Staff!$I52,MIN(Staff!$J52,Staff!$L52),IF(AS$4&gt;Staff!$I52,IFERROR(MIN(Staff!$L52,IF(ISNUMBER(AP56),AP56,0)+Staff!$J52),Staff!$J52),0)),IF(Staff!$K52="Annually",IF(AS$4=Staff!$I52,MIN(Staff!$J52,Staff!$L52),IF(AS$4&gt;Staff!$I52,IFERROR(MIN(Staff!$L52,AG56+Staff!$J52),MIN(Staff!$J52,Staff!$L52)),0))))))</f>
        <v>0</v>
      </c>
      <c r="AT56" s="567">
        <f>IF(Staff!$K52="Never",IF(AT$4&gt;=Staff!$I52,MIN(Staff!$J52,Staff!$L52),0),IF(Staff!$K52="Monthly",IF(AT$4=Staff!$I52,MIN(Staff!$J52,Staff!$L52),IF(AT$4&gt;Staff!$I52,MIN(Staff!$L52,AS56+Staff!$J52),0)),IF(Staff!$K52="Quarterly",IF(AT$4=Staff!$I52,MIN(Staff!$J52,Staff!$L52),IF(AT$4&gt;Staff!$I52,IFERROR(MIN(Staff!$L52,IF(ISNUMBER(AQ56),AQ56,0)+Staff!$J52),Staff!$J52),0)),IF(Staff!$K52="Annually",IF(AT$4=Staff!$I52,MIN(Staff!$J52,Staff!$L52),IF(AT$4&gt;Staff!$I52,IFERROR(MIN(Staff!$L52,AH56+Staff!$J52),MIN(Staff!$J52,Staff!$L52)),0))))))</f>
        <v>0</v>
      </c>
      <c r="AU56" s="567">
        <f>IF(Staff!$K52="Never",IF(AU$4&gt;=Staff!$I52,MIN(Staff!$J52,Staff!$L52),0),IF(Staff!$K52="Monthly",IF(AU$4=Staff!$I52,MIN(Staff!$J52,Staff!$L52),IF(AU$4&gt;Staff!$I52,MIN(Staff!$L52,AT56+Staff!$J52),0)),IF(Staff!$K52="Quarterly",IF(AU$4=Staff!$I52,MIN(Staff!$J52,Staff!$L52),IF(AU$4&gt;Staff!$I52,IFERROR(MIN(Staff!$L52,IF(ISNUMBER(AR56),AR56,0)+Staff!$J52),Staff!$J52),0)),IF(Staff!$K52="Annually",IF(AU$4=Staff!$I52,MIN(Staff!$J52,Staff!$L52),IF(AU$4&gt;Staff!$I52,IFERROR(MIN(Staff!$L52,AI56+Staff!$J52),MIN(Staff!$J52,Staff!$L52)),0))))))</f>
        <v>0</v>
      </c>
      <c r="AV56" s="567">
        <f>IF(Staff!$K52="Never",IF(AV$4&gt;=Staff!$I52,MIN(Staff!$J52,Staff!$L52),0),IF(Staff!$K52="Monthly",IF(AV$4=Staff!$I52,MIN(Staff!$J52,Staff!$L52),IF(AV$4&gt;Staff!$I52,MIN(Staff!$L52,AU56+Staff!$J52),0)),IF(Staff!$K52="Quarterly",IF(AV$4=Staff!$I52,MIN(Staff!$J52,Staff!$L52),IF(AV$4&gt;Staff!$I52,IFERROR(MIN(Staff!$L52,IF(ISNUMBER(AS56),AS56,0)+Staff!$J52),Staff!$J52),0)),IF(Staff!$K52="Annually",IF(AV$4=Staff!$I52,MIN(Staff!$J52,Staff!$L52),IF(AV$4&gt;Staff!$I52,IFERROR(MIN(Staff!$L52,AJ56+Staff!$J52),MIN(Staff!$J52,Staff!$L52)),0))))))</f>
        <v>0</v>
      </c>
      <c r="AW56" s="567">
        <f>IF(Staff!$K52="Never",IF(AW$4&gt;=Staff!$I52,MIN(Staff!$J52,Staff!$L52),0),IF(Staff!$K52="Monthly",IF(AW$4=Staff!$I52,MIN(Staff!$J52,Staff!$L52),IF(AW$4&gt;Staff!$I52,MIN(Staff!$L52,AV56+Staff!$J52),0)),IF(Staff!$K52="Quarterly",IF(AW$4=Staff!$I52,MIN(Staff!$J52,Staff!$L52),IF(AW$4&gt;Staff!$I52,IFERROR(MIN(Staff!$L52,IF(ISNUMBER(AT56),AT56,0)+Staff!$J52),Staff!$J52),0)),IF(Staff!$K52="Annually",IF(AW$4=Staff!$I52,MIN(Staff!$J52,Staff!$L52),IF(AW$4&gt;Staff!$I52,IFERROR(MIN(Staff!$L52,AK56+Staff!$J52),MIN(Staff!$J52,Staff!$L52)),0))))))</f>
        <v>0</v>
      </c>
      <c r="AX56" s="567">
        <f>IF(Staff!$K52="Never",IF(AX$4&gt;=Staff!$I52,MIN(Staff!$J52,Staff!$L52),0),IF(Staff!$K52="Monthly",IF(AX$4=Staff!$I52,MIN(Staff!$J52,Staff!$L52),IF(AX$4&gt;Staff!$I52,MIN(Staff!$L52,AW56+Staff!$J52),0)),IF(Staff!$K52="Quarterly",IF(AX$4=Staff!$I52,MIN(Staff!$J52,Staff!$L52),IF(AX$4&gt;Staff!$I52,IFERROR(MIN(Staff!$L52,IF(ISNUMBER(AU56),AU56,0)+Staff!$J52),Staff!$J52),0)),IF(Staff!$K52="Annually",IF(AX$4=Staff!$I52,MIN(Staff!$J52,Staff!$L52),IF(AX$4&gt;Staff!$I52,IFERROR(MIN(Staff!$L52,AL56+Staff!$J52),MIN(Staff!$J52,Staff!$L52)),0))))))</f>
        <v>0</v>
      </c>
      <c r="AY56" s="567">
        <f>IF(Staff!$K52="Never",IF(AY$4&gt;=Staff!$I52,MIN(Staff!$J52,Staff!$L52),0),IF(Staff!$K52="Monthly",IF(AY$4=Staff!$I52,MIN(Staff!$J52,Staff!$L52),IF(AY$4&gt;Staff!$I52,MIN(Staff!$L52,AX56+Staff!$J52),0)),IF(Staff!$K52="Quarterly",IF(AY$4=Staff!$I52,MIN(Staff!$J52,Staff!$L52),IF(AY$4&gt;Staff!$I52,IFERROR(MIN(Staff!$L52,IF(ISNUMBER(AV56),AV56,0)+Staff!$J52),Staff!$J52),0)),IF(Staff!$K52="Annually",IF(AY$4=Staff!$I52,MIN(Staff!$J52,Staff!$L52),IF(AY$4&gt;Staff!$I52,IFERROR(MIN(Staff!$L52,AM56+Staff!$J52),MIN(Staff!$J52,Staff!$L52)),0))))))</f>
        <v>0</v>
      </c>
      <c r="AZ56" s="567">
        <f>IF(Staff!$K52="Never",IF(AZ$4&gt;=Staff!$I52,MIN(Staff!$J52,Staff!$L52),0),IF(Staff!$K52="Monthly",IF(AZ$4=Staff!$I52,MIN(Staff!$J52,Staff!$L52),IF(AZ$4&gt;Staff!$I52,MIN(Staff!$L52,AY56+Staff!$J52),0)),IF(Staff!$K52="Quarterly",IF(AZ$4=Staff!$I52,MIN(Staff!$J52,Staff!$L52),IF(AZ$4&gt;Staff!$I52,IFERROR(MIN(Staff!$L52,IF(ISNUMBER(AW56),AW56,0)+Staff!$J52),Staff!$J52),0)),IF(Staff!$K52="Annually",IF(AZ$4=Staff!$I52,MIN(Staff!$J52,Staff!$L52),IF(AZ$4&gt;Staff!$I52,IFERROR(MIN(Staff!$L52,AN56+Staff!$J52),MIN(Staff!$J52,Staff!$L52)),0))))))</f>
        <v>0</v>
      </c>
      <c r="BA56" s="567">
        <f>IF(Staff!$K52="Never",IF(BA$4&gt;=Staff!$I52,MIN(Staff!$J52,Staff!$L52),0),IF(Staff!$K52="Monthly",IF(BA$4=Staff!$I52,MIN(Staff!$J52,Staff!$L52),IF(BA$4&gt;Staff!$I52,MIN(Staff!$L52,AZ56+Staff!$J52),0)),IF(Staff!$K52="Quarterly",IF(BA$4=Staff!$I52,MIN(Staff!$J52,Staff!$L52),IF(BA$4&gt;Staff!$I52,IFERROR(MIN(Staff!$L52,IF(ISNUMBER(AX56),AX56,0)+Staff!$J52),Staff!$J52),0)),IF(Staff!$K52="Annually",IF(BA$4=Staff!$I52,MIN(Staff!$J52,Staff!$L52),IF(BA$4&gt;Staff!$I52,IFERROR(MIN(Staff!$L52,AO56+Staff!$J52),MIN(Staff!$J52,Staff!$L52)),0))))))</f>
        <v>0</v>
      </c>
      <c r="BB56" s="567">
        <f>IF(Staff!$K52="Never",IF(BB$4&gt;=Staff!$I52,MIN(Staff!$J52,Staff!$L52),0),IF(Staff!$K52="Monthly",IF(BB$4=Staff!$I52,MIN(Staff!$J52,Staff!$L52),IF(BB$4&gt;Staff!$I52,MIN(Staff!$L52,BA56+Staff!$J52),0)),IF(Staff!$K52="Quarterly",IF(BB$4=Staff!$I52,MIN(Staff!$J52,Staff!$L52),IF(BB$4&gt;Staff!$I52,IFERROR(MIN(Staff!$L52,IF(ISNUMBER(AY56),AY56,0)+Staff!$J52),Staff!$J52),0)),IF(Staff!$K52="Annually",IF(BB$4=Staff!$I52,MIN(Staff!$J52,Staff!$L52),IF(BB$4&gt;Staff!$I52,IFERROR(MIN(Staff!$L52,AP56+Staff!$J52),MIN(Staff!$J52,Staff!$L52)),0))))))</f>
        <v>0</v>
      </c>
      <c r="BC56" s="567">
        <f>IF(Staff!$K52="Never",IF(BC$4&gt;=Staff!$I52,MIN(Staff!$J52,Staff!$L52),0),IF(Staff!$K52="Monthly",IF(BC$4=Staff!$I52,MIN(Staff!$J52,Staff!$L52),IF(BC$4&gt;Staff!$I52,MIN(Staff!$L52,BB56+Staff!$J52),0)),IF(Staff!$K52="Quarterly",IF(BC$4=Staff!$I52,MIN(Staff!$J52,Staff!$L52),IF(BC$4&gt;Staff!$I52,IFERROR(MIN(Staff!$L52,IF(ISNUMBER(AZ56),AZ56,0)+Staff!$J52),Staff!$J52),0)),IF(Staff!$K52="Annually",IF(BC$4=Staff!$I52,MIN(Staff!$J52,Staff!$L52),IF(BC$4&gt;Staff!$I52,IFERROR(MIN(Staff!$L52,AQ56+Staff!$J52),MIN(Staff!$J52,Staff!$L52)),0))))))</f>
        <v>0</v>
      </c>
      <c r="BD56" s="567">
        <f>IF(Staff!$K52="Never",IF(BD$4&gt;=Staff!$I52,MIN(Staff!$J52,Staff!$L52),0),IF(Staff!$K52="Monthly",IF(BD$4=Staff!$I52,MIN(Staff!$J52,Staff!$L52),IF(BD$4&gt;Staff!$I52,MIN(Staff!$L52,BC56+Staff!$J52),0)),IF(Staff!$K52="Quarterly",IF(BD$4=Staff!$I52,MIN(Staff!$J52,Staff!$L52),IF(BD$4&gt;Staff!$I52,IFERROR(MIN(Staff!$L52,IF(ISNUMBER(BA56),BA56,0)+Staff!$J52),Staff!$J52),0)),IF(Staff!$K52="Annually",IF(BD$4=Staff!$I52,MIN(Staff!$J52,Staff!$L52),IF(BD$4&gt;Staff!$I52,IFERROR(MIN(Staff!$L52,AR56+Staff!$J52),MIN(Staff!$J52,Staff!$L52)),0))))))</f>
        <v>0</v>
      </c>
      <c r="BE56" s="567">
        <f>IF(Staff!$K52="Never",IF(BE$4&gt;=Staff!$I52,MIN(Staff!$J52,Staff!$L52),0),IF(Staff!$K52="Monthly",IF(BE$4=Staff!$I52,MIN(Staff!$J52,Staff!$L52),IF(BE$4&gt;Staff!$I52,MIN(Staff!$L52,BD56+Staff!$J52),0)),IF(Staff!$K52="Quarterly",IF(BE$4=Staff!$I52,MIN(Staff!$J52,Staff!$L52),IF(BE$4&gt;Staff!$I52,IFERROR(MIN(Staff!$L52,IF(ISNUMBER(BB56),BB56,0)+Staff!$J52),Staff!$J52),0)),IF(Staff!$K52="Annually",IF(BE$4=Staff!$I52,MIN(Staff!$J52,Staff!$L52),IF(BE$4&gt;Staff!$I52,IFERROR(MIN(Staff!$L52,AS56+Staff!$J52),MIN(Staff!$J52,Staff!$L52)),0))))))</f>
        <v>0</v>
      </c>
      <c r="BF56" s="567">
        <f>IF(Staff!$K52="Never",IF(BF$4&gt;=Staff!$I52,MIN(Staff!$J52,Staff!$L52),0),IF(Staff!$K52="Monthly",IF(BF$4=Staff!$I52,MIN(Staff!$J52,Staff!$L52),IF(BF$4&gt;Staff!$I52,MIN(Staff!$L52,BE56+Staff!$J52),0)),IF(Staff!$K52="Quarterly",IF(BF$4=Staff!$I52,MIN(Staff!$J52,Staff!$L52),IF(BF$4&gt;Staff!$I52,IFERROR(MIN(Staff!$L52,IF(ISNUMBER(BC56),BC56,0)+Staff!$J52),Staff!$J52),0)),IF(Staff!$K52="Annually",IF(BF$4=Staff!$I52,MIN(Staff!$J52,Staff!$L52),IF(BF$4&gt;Staff!$I52,IFERROR(MIN(Staff!$L52,AT56+Staff!$J52),MIN(Staff!$J52,Staff!$L52)),0))))))</f>
        <v>0</v>
      </c>
      <c r="BG56" s="567">
        <f>IF(Staff!$K52="Never",IF(BG$4&gt;=Staff!$I52,MIN(Staff!$J52,Staff!$L52),0),IF(Staff!$K52="Monthly",IF(BG$4=Staff!$I52,MIN(Staff!$J52,Staff!$L52),IF(BG$4&gt;Staff!$I52,MIN(Staff!$L52,BF56+Staff!$J52),0)),IF(Staff!$K52="Quarterly",IF(BG$4=Staff!$I52,MIN(Staff!$J52,Staff!$L52),IF(BG$4&gt;Staff!$I52,IFERROR(MIN(Staff!$L52,IF(ISNUMBER(BD56),BD56,0)+Staff!$J52),Staff!$J52),0)),IF(Staff!$K52="Annually",IF(BG$4=Staff!$I52,MIN(Staff!$J52,Staff!$L52),IF(BG$4&gt;Staff!$I52,IFERROR(MIN(Staff!$L52,AU56+Staff!$J52),MIN(Staff!$J52,Staff!$L52)),0))))))</f>
        <v>0</v>
      </c>
      <c r="BH56" s="567">
        <f>IF(Staff!$K52="Never",IF(BH$4&gt;=Staff!$I52,MIN(Staff!$J52,Staff!$L52),0),IF(Staff!$K52="Monthly",IF(BH$4=Staff!$I52,MIN(Staff!$J52,Staff!$L52),IF(BH$4&gt;Staff!$I52,MIN(Staff!$L52,BG56+Staff!$J52),0)),IF(Staff!$K52="Quarterly",IF(BH$4=Staff!$I52,MIN(Staff!$J52,Staff!$L52),IF(BH$4&gt;Staff!$I52,IFERROR(MIN(Staff!$L52,IF(ISNUMBER(BE56),BE56,0)+Staff!$J52),Staff!$J52),0)),IF(Staff!$K52="Annually",IF(BH$4=Staff!$I52,MIN(Staff!$J52,Staff!$L52),IF(BH$4&gt;Staff!$I52,IFERROR(MIN(Staff!$L52,AV56+Staff!$J52),MIN(Staff!$J52,Staff!$L52)),0))))))</f>
        <v>0</v>
      </c>
      <c r="BI56" s="567">
        <f>IF(Staff!$K52="Never",IF(BI$4&gt;=Staff!$I52,MIN(Staff!$J52,Staff!$L52),0),IF(Staff!$K52="Monthly",IF(BI$4=Staff!$I52,MIN(Staff!$J52,Staff!$L52),IF(BI$4&gt;Staff!$I52,MIN(Staff!$L52,BH56+Staff!$J52),0)),IF(Staff!$K52="Quarterly",IF(BI$4=Staff!$I52,MIN(Staff!$J52,Staff!$L52),IF(BI$4&gt;Staff!$I52,IFERROR(MIN(Staff!$L52,IF(ISNUMBER(BF56),BF56,0)+Staff!$J52),Staff!$J52),0)),IF(Staff!$K52="Annually",IF(BI$4=Staff!$I52,MIN(Staff!$J52,Staff!$L52),IF(BI$4&gt;Staff!$I52,IFERROR(MIN(Staff!$L52,AW56+Staff!$J52),MIN(Staff!$J52,Staff!$L52)),0))))))</f>
        <v>0</v>
      </c>
      <c r="BJ56" s="567">
        <f>IF(Staff!$K52="Never",IF(BJ$4&gt;=Staff!$I52,MIN(Staff!$J52,Staff!$L52),0),IF(Staff!$K52="Monthly",IF(BJ$4=Staff!$I52,MIN(Staff!$J52,Staff!$L52),IF(BJ$4&gt;Staff!$I52,MIN(Staff!$L52,BI56+Staff!$J52),0)),IF(Staff!$K52="Quarterly",IF(BJ$4=Staff!$I52,MIN(Staff!$J52,Staff!$L52),IF(BJ$4&gt;Staff!$I52,IFERROR(MIN(Staff!$L52,IF(ISNUMBER(BG56),BG56,0)+Staff!$J52),Staff!$J52),0)),IF(Staff!$K52="Annually",IF(BJ$4=Staff!$I52,MIN(Staff!$J52,Staff!$L52),IF(BJ$4&gt;Staff!$I52,IFERROR(MIN(Staff!$L52,AX56+Staff!$J52),MIN(Staff!$J52,Staff!$L52)),0))))))</f>
        <v>0</v>
      </c>
      <c r="BK56" s="567">
        <f>IF(Staff!$K52="Never",IF(BK$4&gt;=Staff!$I52,MIN(Staff!$J52,Staff!$L52),0),IF(Staff!$K52="Monthly",IF(BK$4=Staff!$I52,MIN(Staff!$J52,Staff!$L52),IF(BK$4&gt;Staff!$I52,MIN(Staff!$L52,BJ56+Staff!$J52),0)),IF(Staff!$K52="Quarterly",IF(BK$4=Staff!$I52,MIN(Staff!$J52,Staff!$L52),IF(BK$4&gt;Staff!$I52,IFERROR(MIN(Staff!$L52,IF(ISNUMBER(BH56),BH56,0)+Staff!$J52),Staff!$J52),0)),IF(Staff!$K52="Annually",IF(BK$4=Staff!$I52,MIN(Staff!$J52,Staff!$L52),IF(BK$4&gt;Staff!$I52,IFERROR(MIN(Staff!$L52,AY56+Staff!$J52),MIN(Staff!$J52,Staff!$L52)),0))))))</f>
        <v>0</v>
      </c>
      <c r="BL56" s="567">
        <f>IF(Staff!$K52="Never",IF(BL$4&gt;=Staff!$I52,MIN(Staff!$J52,Staff!$L52),0),IF(Staff!$K52="Monthly",IF(BL$4=Staff!$I52,MIN(Staff!$J52,Staff!$L52),IF(BL$4&gt;Staff!$I52,MIN(Staff!$L52,BK56+Staff!$J52),0)),IF(Staff!$K52="Quarterly",IF(BL$4=Staff!$I52,MIN(Staff!$J52,Staff!$L52),IF(BL$4&gt;Staff!$I52,IFERROR(MIN(Staff!$L52,IF(ISNUMBER(BI56),BI56,0)+Staff!$J52),Staff!$J52),0)),IF(Staff!$K52="Annually",IF(BL$4=Staff!$I52,MIN(Staff!$J52,Staff!$L52),IF(BL$4&gt;Staff!$I52,IFERROR(MIN(Staff!$L52,AZ56+Staff!$J52),MIN(Staff!$J52,Staff!$L52)),0))))))</f>
        <v>0</v>
      </c>
      <c r="BM56" s="567">
        <f>IF(Staff!$K52="Never",IF(BM$4&gt;=Staff!$I52,MIN(Staff!$J52,Staff!$L52),0),IF(Staff!$K52="Monthly",IF(BM$4=Staff!$I52,MIN(Staff!$J52,Staff!$L52),IF(BM$4&gt;Staff!$I52,MIN(Staff!$L52,BL56+Staff!$J52),0)),IF(Staff!$K52="Quarterly",IF(BM$4=Staff!$I52,MIN(Staff!$J52,Staff!$L52),IF(BM$4&gt;Staff!$I52,IFERROR(MIN(Staff!$L52,IF(ISNUMBER(BJ56),BJ56,0)+Staff!$J52),Staff!$J52),0)),IF(Staff!$K52="Annually",IF(BM$4=Staff!$I52,MIN(Staff!$J52,Staff!$L52),IF(BM$4&gt;Staff!$I52,IFERROR(MIN(Staff!$L52,BA56+Staff!$J52),MIN(Staff!$J52,Staff!$L52)),0))))))</f>
        <v>0</v>
      </c>
      <c r="BN56" s="567">
        <f>IF(Staff!$K52="Never",IF(BN$4&gt;=Staff!$I52,MIN(Staff!$J52,Staff!$L52),0),IF(Staff!$K52="Monthly",IF(BN$4=Staff!$I52,MIN(Staff!$J52,Staff!$L52),IF(BN$4&gt;Staff!$I52,MIN(Staff!$L52,BM56+Staff!$J52),0)),IF(Staff!$K52="Quarterly",IF(BN$4=Staff!$I52,MIN(Staff!$J52,Staff!$L52),IF(BN$4&gt;Staff!$I52,IFERROR(MIN(Staff!$L52,IF(ISNUMBER(BK56),BK56,0)+Staff!$J52),Staff!$J52),0)),IF(Staff!$K52="Annually",IF(BN$4=Staff!$I52,MIN(Staff!$J52,Staff!$L52),IF(BN$4&gt;Staff!$I52,IFERROR(MIN(Staff!$L52,BB56+Staff!$J52),MIN(Staff!$J52,Staff!$L52)),0))))))</f>
        <v>0</v>
      </c>
      <c r="BO56" s="567">
        <f>IF(Staff!$K52="Never",IF(BO$4&gt;=Staff!$I52,MIN(Staff!$J52,Staff!$L52),0),IF(Staff!$K52="Monthly",IF(BO$4=Staff!$I52,MIN(Staff!$J52,Staff!$L52),IF(BO$4&gt;Staff!$I52,MIN(Staff!$L52,BN56+Staff!$J52),0)),IF(Staff!$K52="Quarterly",IF(BO$4=Staff!$I52,MIN(Staff!$J52,Staff!$L52),IF(BO$4&gt;Staff!$I52,IFERROR(MIN(Staff!$L52,IF(ISNUMBER(BL56),BL56,0)+Staff!$J52),Staff!$J52),0)),IF(Staff!$K52="Annually",IF(BO$4=Staff!$I52,MIN(Staff!$J52,Staff!$L52),IF(BO$4&gt;Staff!$I52,IFERROR(MIN(Staff!$L52,BC56+Staff!$J52),MIN(Staff!$J52,Staff!$L52)),0))))))</f>
        <v>0</v>
      </c>
      <c r="BP56" s="567">
        <f>IF(Staff!$K52="Never",IF(BP$4&gt;=Staff!$I52,MIN(Staff!$J52,Staff!$L52),0),IF(Staff!$K52="Monthly",IF(BP$4=Staff!$I52,MIN(Staff!$J52,Staff!$L52),IF(BP$4&gt;Staff!$I52,MIN(Staff!$L52,BO56+Staff!$J52),0)),IF(Staff!$K52="Quarterly",IF(BP$4=Staff!$I52,MIN(Staff!$J52,Staff!$L52),IF(BP$4&gt;Staff!$I52,IFERROR(MIN(Staff!$L52,IF(ISNUMBER(BM56),BM56,0)+Staff!$J52),Staff!$J52),0)),IF(Staff!$K52="Annually",IF(BP$4=Staff!$I52,MIN(Staff!$J52,Staff!$L52),IF(BP$4&gt;Staff!$I52,IFERROR(MIN(Staff!$L52,BD56+Staff!$J52),MIN(Staff!$J52,Staff!$L52)),0))))))</f>
        <v>0</v>
      </c>
      <c r="BQ56" s="567">
        <f>IF(Staff!$K52="Never",IF(BQ$4&gt;=Staff!$I52,MIN(Staff!$J52,Staff!$L52),0),IF(Staff!$K52="Monthly",IF(BQ$4=Staff!$I52,MIN(Staff!$J52,Staff!$L52),IF(BQ$4&gt;Staff!$I52,MIN(Staff!$L52,BP56+Staff!$J52),0)),IF(Staff!$K52="Quarterly",IF(BQ$4=Staff!$I52,MIN(Staff!$J52,Staff!$L52),IF(BQ$4&gt;Staff!$I52,IFERROR(MIN(Staff!$L52,IF(ISNUMBER(BN56),BN56,0)+Staff!$J52),Staff!$J52),0)),IF(Staff!$K52="Annually",IF(BQ$4=Staff!$I52,MIN(Staff!$J52,Staff!$L52),IF(BQ$4&gt;Staff!$I52,IFERROR(MIN(Staff!$L52,BE56+Staff!$J52),MIN(Staff!$J52,Staff!$L52)),0))))))</f>
        <v>0</v>
      </c>
      <c r="BR56" s="567">
        <f>IF(Staff!$K52="Never",IF(BR$4&gt;=Staff!$I52,MIN(Staff!$J52,Staff!$L52),0),IF(Staff!$K52="Monthly",IF(BR$4=Staff!$I52,MIN(Staff!$J52,Staff!$L52),IF(BR$4&gt;Staff!$I52,MIN(Staff!$L52,BQ56+Staff!$J52),0)),IF(Staff!$K52="Quarterly",IF(BR$4=Staff!$I52,MIN(Staff!$J52,Staff!$L52),IF(BR$4&gt;Staff!$I52,IFERROR(MIN(Staff!$L52,IF(ISNUMBER(BO56),BO56,0)+Staff!$J52),Staff!$J52),0)),IF(Staff!$K52="Annually",IF(BR$4=Staff!$I52,MIN(Staff!$J52,Staff!$L52),IF(BR$4&gt;Staff!$I52,IFERROR(MIN(Staff!$L52,BF56+Staff!$J52),MIN(Staff!$J52,Staff!$L52)),0))))))</f>
        <v>0</v>
      </c>
      <c r="BS56" s="567">
        <f>IF(Staff!$K52="Never",IF(BS$4&gt;=Staff!$I52,MIN(Staff!$J52,Staff!$L52),0),IF(Staff!$K52="Monthly",IF(BS$4=Staff!$I52,MIN(Staff!$J52,Staff!$L52),IF(BS$4&gt;Staff!$I52,MIN(Staff!$L52,BR56+Staff!$J52),0)),IF(Staff!$K52="Quarterly",IF(BS$4=Staff!$I52,MIN(Staff!$J52,Staff!$L52),IF(BS$4&gt;Staff!$I52,IFERROR(MIN(Staff!$L52,IF(ISNUMBER(BP56),BP56,0)+Staff!$J52),Staff!$J52),0)),IF(Staff!$K52="Annually",IF(BS$4=Staff!$I52,MIN(Staff!$J52,Staff!$L52),IF(BS$4&gt;Staff!$I52,IFERROR(MIN(Staff!$L52,BG56+Staff!$J52),MIN(Staff!$J52,Staff!$L52)),0))))))</f>
        <v>0</v>
      </c>
      <c r="BT56" s="567">
        <f>IF(Staff!$K52="Never",IF(BT$4&gt;=Staff!$I52,MIN(Staff!$J52,Staff!$L52),0),IF(Staff!$K52="Monthly",IF(BT$4=Staff!$I52,MIN(Staff!$J52,Staff!$L52),IF(BT$4&gt;Staff!$I52,MIN(Staff!$L52,BS56+Staff!$J52),0)),IF(Staff!$K52="Quarterly",IF(BT$4=Staff!$I52,MIN(Staff!$J52,Staff!$L52),IF(BT$4&gt;Staff!$I52,IFERROR(MIN(Staff!$L52,IF(ISNUMBER(BQ56),BQ56,0)+Staff!$J52),Staff!$J52),0)),IF(Staff!$K52="Annually",IF(BT$4=Staff!$I52,MIN(Staff!$J52,Staff!$L52),IF(BT$4&gt;Staff!$I52,IFERROR(MIN(Staff!$L52,BH56+Staff!$J52),MIN(Staff!$J52,Staff!$L52)),0))))))</f>
        <v>0</v>
      </c>
      <c r="BU56" s="567">
        <f>IF(Staff!$K52="Never",IF(BU$4&gt;=Staff!$I52,MIN(Staff!$J52,Staff!$L52),0),IF(Staff!$K52="Monthly",IF(BU$4=Staff!$I52,MIN(Staff!$J52,Staff!$L52),IF(BU$4&gt;Staff!$I52,MIN(Staff!$L52,BT56+Staff!$J52),0)),IF(Staff!$K52="Quarterly",IF(BU$4=Staff!$I52,MIN(Staff!$J52,Staff!$L52),IF(BU$4&gt;Staff!$I52,IFERROR(MIN(Staff!$L52,IF(ISNUMBER(BR56),BR56,0)+Staff!$J52),Staff!$J52),0)),IF(Staff!$K52="Annually",IF(BU$4=Staff!$I52,MIN(Staff!$J52,Staff!$L52),IF(BU$4&gt;Staff!$I52,IFERROR(MIN(Staff!$L52,BI56+Staff!$J52),MIN(Staff!$J52,Staff!$L52)),0))))))</f>
        <v>0</v>
      </c>
      <c r="BV56" s="567">
        <f>IF(Staff!$K52="Never",IF(BV$4&gt;=Staff!$I52,MIN(Staff!$J52,Staff!$L52),0),IF(Staff!$K52="Monthly",IF(BV$4=Staff!$I52,MIN(Staff!$J52,Staff!$L52),IF(BV$4&gt;Staff!$I52,MIN(Staff!$L52,BU56+Staff!$J52),0)),IF(Staff!$K52="Quarterly",IF(BV$4=Staff!$I52,MIN(Staff!$J52,Staff!$L52),IF(BV$4&gt;Staff!$I52,IFERROR(MIN(Staff!$L52,IF(ISNUMBER(BS56),BS56,0)+Staff!$J52),Staff!$J52),0)),IF(Staff!$K52="Annually",IF(BV$4=Staff!$I52,MIN(Staff!$J52,Staff!$L52),IF(BV$4&gt;Staff!$I52,IFERROR(MIN(Staff!$L52,BJ56+Staff!$J52),MIN(Staff!$J52,Staff!$L52)),0))))))</f>
        <v>0</v>
      </c>
      <c r="BW56" s="567">
        <f>IF(Staff!$K52="Never",IF(BW$4&gt;=Staff!$I52,MIN(Staff!$J52,Staff!$L52),0),IF(Staff!$K52="Monthly",IF(BW$4=Staff!$I52,MIN(Staff!$J52,Staff!$L52),IF(BW$4&gt;Staff!$I52,MIN(Staff!$L52,BV56+Staff!$J52),0)),IF(Staff!$K52="Quarterly",IF(BW$4=Staff!$I52,MIN(Staff!$J52,Staff!$L52),IF(BW$4&gt;Staff!$I52,IFERROR(MIN(Staff!$L52,IF(ISNUMBER(BT56),BT56,0)+Staff!$J52),Staff!$J52),0)),IF(Staff!$K52="Annually",IF(BW$4=Staff!$I52,MIN(Staff!$J52,Staff!$L52),IF(BW$4&gt;Staff!$I52,IFERROR(MIN(Staff!$L52,BK56+Staff!$J52),MIN(Staff!$J52,Staff!$L52)),0))))))</f>
        <v>0</v>
      </c>
      <c r="BX56" s="567">
        <f>IF(Staff!$K52="Never",IF(BX$4&gt;=Staff!$I52,MIN(Staff!$J52,Staff!$L52),0),IF(Staff!$K52="Monthly",IF(BX$4=Staff!$I52,MIN(Staff!$J52,Staff!$L52),IF(BX$4&gt;Staff!$I52,MIN(Staff!$L52,BW56+Staff!$J52),0)),IF(Staff!$K52="Quarterly",IF(BX$4=Staff!$I52,MIN(Staff!$J52,Staff!$L52),IF(BX$4&gt;Staff!$I52,IFERROR(MIN(Staff!$L52,IF(ISNUMBER(BU56),BU56,0)+Staff!$J52),Staff!$J52),0)),IF(Staff!$K52="Annually",IF(BX$4=Staff!$I52,MIN(Staff!$J52,Staff!$L52),IF(BX$4&gt;Staff!$I52,IFERROR(MIN(Staff!$L52,BL56+Staff!$J52),MIN(Staff!$J52,Staff!$L52)),0))))))</f>
        <v>0</v>
      </c>
      <c r="BY56" s="567">
        <f>IF(Staff!$K52="Never",IF(BY$4&gt;=Staff!$I52,MIN(Staff!$J52,Staff!$L52),0),IF(Staff!$K52="Monthly",IF(BY$4=Staff!$I52,MIN(Staff!$J52,Staff!$L52),IF(BY$4&gt;Staff!$I52,MIN(Staff!$L52,BX56+Staff!$J52),0)),IF(Staff!$K52="Quarterly",IF(BY$4=Staff!$I52,MIN(Staff!$J52,Staff!$L52),IF(BY$4&gt;Staff!$I52,IFERROR(MIN(Staff!$L52,IF(ISNUMBER(BV56),BV56,0)+Staff!$J52),Staff!$J52),0)),IF(Staff!$K52="Annually",IF(BY$4=Staff!$I52,MIN(Staff!$J52,Staff!$L52),IF(BY$4&gt;Staff!$I52,IFERROR(MIN(Staff!$L52,BM56+Staff!$J52),MIN(Staff!$J52,Staff!$L52)),0))))))</f>
        <v>0</v>
      </c>
      <c r="BZ56" s="567">
        <f>IF(Staff!$K52="Never",IF(BZ$4&gt;=Staff!$I52,MIN(Staff!$J52,Staff!$L52),0),IF(Staff!$K52="Monthly",IF(BZ$4=Staff!$I52,MIN(Staff!$J52,Staff!$L52),IF(BZ$4&gt;Staff!$I52,MIN(Staff!$L52,BY56+Staff!$J52),0)),IF(Staff!$K52="Quarterly",IF(BZ$4=Staff!$I52,MIN(Staff!$J52,Staff!$L52),IF(BZ$4&gt;Staff!$I52,IFERROR(MIN(Staff!$L52,IF(ISNUMBER(BW56),BW56,0)+Staff!$J52),Staff!$J52),0)),IF(Staff!$K52="Annually",IF(BZ$4=Staff!$I52,MIN(Staff!$J52,Staff!$L52),IF(BZ$4&gt;Staff!$I52,IFERROR(MIN(Staff!$L52,BN56+Staff!$J52),MIN(Staff!$J52,Staff!$L52)),0))))))</f>
        <v>0</v>
      </c>
      <c r="CA56" s="567">
        <f>IF(Staff!$K52="Never",IF(CA$4&gt;=Staff!$I52,MIN(Staff!$J52,Staff!$L52),0),IF(Staff!$K52="Monthly",IF(CA$4=Staff!$I52,MIN(Staff!$J52,Staff!$L52),IF(CA$4&gt;Staff!$I52,MIN(Staff!$L52,BZ56+Staff!$J52),0)),IF(Staff!$K52="Quarterly",IF(CA$4=Staff!$I52,MIN(Staff!$J52,Staff!$L52),IF(CA$4&gt;Staff!$I52,IFERROR(MIN(Staff!$L52,IF(ISNUMBER(BX56),BX56,0)+Staff!$J52),Staff!$J52),0)),IF(Staff!$K52="Annually",IF(CA$4=Staff!$I52,MIN(Staff!$J52,Staff!$L52),IF(CA$4&gt;Staff!$I52,IFERROR(MIN(Staff!$L52,BO56+Staff!$J52),MIN(Staff!$J52,Staff!$L52)),0))))))</f>
        <v>0</v>
      </c>
      <c r="CB56" s="567">
        <f>IF(Staff!$K52="Never",IF(CB$4&gt;=Staff!$I52,MIN(Staff!$J52,Staff!$L52),0),IF(Staff!$K52="Monthly",IF(CB$4=Staff!$I52,MIN(Staff!$J52,Staff!$L52),IF(CB$4&gt;Staff!$I52,MIN(Staff!$L52,CA56+Staff!$J52),0)),IF(Staff!$K52="Quarterly",IF(CB$4=Staff!$I52,MIN(Staff!$J52,Staff!$L52),IF(CB$4&gt;Staff!$I52,IFERROR(MIN(Staff!$L52,IF(ISNUMBER(BY56),BY56,0)+Staff!$J52),Staff!$J52),0)),IF(Staff!$K52="Annually",IF(CB$4=Staff!$I52,MIN(Staff!$J52,Staff!$L52),IF(CB$4&gt;Staff!$I52,IFERROR(MIN(Staff!$L52,BP56+Staff!$J52),MIN(Staff!$J52,Staff!$L52)),0))))))</f>
        <v>0</v>
      </c>
      <c r="CC56" s="567">
        <f>IF(Staff!$K52="Never",IF(CC$4&gt;=Staff!$I52,MIN(Staff!$J52,Staff!$L52),0),IF(Staff!$K52="Monthly",IF(CC$4=Staff!$I52,MIN(Staff!$J52,Staff!$L52),IF(CC$4&gt;Staff!$I52,MIN(Staff!$L52,CB56+Staff!$J52),0)),IF(Staff!$K52="Quarterly",IF(CC$4=Staff!$I52,MIN(Staff!$J52,Staff!$L52),IF(CC$4&gt;Staff!$I52,IFERROR(MIN(Staff!$L52,IF(ISNUMBER(BZ56),BZ56,0)+Staff!$J52),Staff!$J52),0)),IF(Staff!$K52="Annually",IF(CC$4=Staff!$I52,MIN(Staff!$J52,Staff!$L52),IF(CC$4&gt;Staff!$I52,IFERROR(MIN(Staff!$L52,BQ56+Staff!$J52),MIN(Staff!$J52,Staff!$L52)),0))))))</f>
        <v>0</v>
      </c>
      <c r="CD56" s="567">
        <f>IF(Staff!$K52="Never",IF(CD$4&gt;=Staff!$I52,MIN(Staff!$J52,Staff!$L52),0),IF(Staff!$K52="Monthly",IF(CD$4=Staff!$I52,MIN(Staff!$J52,Staff!$L52),IF(CD$4&gt;Staff!$I52,MIN(Staff!$L52,CC56+Staff!$J52),0)),IF(Staff!$K52="Quarterly",IF(CD$4=Staff!$I52,MIN(Staff!$J52,Staff!$L52),IF(CD$4&gt;Staff!$I52,IFERROR(MIN(Staff!$L52,IF(ISNUMBER(CA56),CA56,0)+Staff!$J52),Staff!$J52),0)),IF(Staff!$K52="Annually",IF(CD$4=Staff!$I52,MIN(Staff!$J52,Staff!$L52),IF(CD$4&gt;Staff!$I52,IFERROR(MIN(Staff!$L52,BR56+Staff!$J52),MIN(Staff!$J52,Staff!$L52)),0))))))</f>
        <v>0</v>
      </c>
      <c r="CE56" s="567">
        <f>IF(Staff!$K52="Never",IF(CE$4&gt;=Staff!$I52,MIN(Staff!$J52,Staff!$L52),0),IF(Staff!$K52="Monthly",IF(CE$4=Staff!$I52,MIN(Staff!$J52,Staff!$L52),IF(CE$4&gt;Staff!$I52,MIN(Staff!$L52,CD56+Staff!$J52),0)),IF(Staff!$K52="Quarterly",IF(CE$4=Staff!$I52,MIN(Staff!$J52,Staff!$L52),IF(CE$4&gt;Staff!$I52,IFERROR(MIN(Staff!$L52,IF(ISNUMBER(CB56),CB56,0)+Staff!$J52),Staff!$J52),0)),IF(Staff!$K52="Annually",IF(CE$4=Staff!$I52,MIN(Staff!$J52,Staff!$L52),IF(CE$4&gt;Staff!$I52,IFERROR(MIN(Staff!$L52,BS56+Staff!$J52),MIN(Staff!$J52,Staff!$L52)),0))))))</f>
        <v>0</v>
      </c>
      <c r="CF56" s="567">
        <f>IF(Staff!$K52="Never",IF(CF$4&gt;=Staff!$I52,MIN(Staff!$J52,Staff!$L52),0),IF(Staff!$K52="Monthly",IF(CF$4=Staff!$I52,MIN(Staff!$J52,Staff!$L52),IF(CF$4&gt;Staff!$I52,MIN(Staff!$L52,CE56+Staff!$J52),0)),IF(Staff!$K52="Quarterly",IF(CF$4=Staff!$I52,MIN(Staff!$J52,Staff!$L52),IF(CF$4&gt;Staff!$I52,IFERROR(MIN(Staff!$L52,IF(ISNUMBER(CC56),CC56,0)+Staff!$J52),Staff!$J52),0)),IF(Staff!$K52="Annually",IF(CF$4=Staff!$I52,MIN(Staff!$J52,Staff!$L52),IF(CF$4&gt;Staff!$I52,IFERROR(MIN(Staff!$L52,BT56+Staff!$J52),MIN(Staff!$J52,Staff!$L52)),0))))))</f>
        <v>0</v>
      </c>
      <c r="CG56" s="567">
        <f>IF(Staff!$K52="Never",IF(CG$4&gt;=Staff!$I52,MIN(Staff!$J52,Staff!$L52),0),IF(Staff!$K52="Monthly",IF(CG$4=Staff!$I52,MIN(Staff!$J52,Staff!$L52),IF(CG$4&gt;Staff!$I52,MIN(Staff!$L52,CF56+Staff!$J52),0)),IF(Staff!$K52="Quarterly",IF(CG$4=Staff!$I52,MIN(Staff!$J52,Staff!$L52),IF(CG$4&gt;Staff!$I52,IFERROR(MIN(Staff!$L52,IF(ISNUMBER(CD56),CD56,0)+Staff!$J52),Staff!$J52),0)),IF(Staff!$K52="Annually",IF(CG$4=Staff!$I52,MIN(Staff!$J52,Staff!$L52),IF(CG$4&gt;Staff!$I52,IFERROR(MIN(Staff!$L52,BU56+Staff!$J52),MIN(Staff!$J52,Staff!$L52)),0))))))</f>
        <v>0</v>
      </c>
      <c r="CH56" s="567">
        <f>IF(Staff!$K52="Never",IF(CH$4&gt;=Staff!$I52,MIN(Staff!$J52,Staff!$L52),0),IF(Staff!$K52="Monthly",IF(CH$4=Staff!$I52,MIN(Staff!$J52,Staff!$L52),IF(CH$4&gt;Staff!$I52,MIN(Staff!$L52,CG56+Staff!$J52),0)),IF(Staff!$K52="Quarterly",IF(CH$4=Staff!$I52,MIN(Staff!$J52,Staff!$L52),IF(CH$4&gt;Staff!$I52,IFERROR(MIN(Staff!$L52,IF(ISNUMBER(CE56),CE56,0)+Staff!$J52),Staff!$J52),0)),IF(Staff!$K52="Annually",IF(CH$4=Staff!$I52,MIN(Staff!$J52,Staff!$L52),IF(CH$4&gt;Staff!$I52,IFERROR(MIN(Staff!$L52,BV56+Staff!$J52),MIN(Staff!$J52,Staff!$L52)),0))))))</f>
        <v>0</v>
      </c>
      <c r="CI56" s="567">
        <f>IF(Staff!$K52="Never",IF(CI$4&gt;=Staff!$I52,MIN(Staff!$J52,Staff!$L52),0),IF(Staff!$K52="Monthly",IF(CI$4=Staff!$I52,MIN(Staff!$J52,Staff!$L52),IF(CI$4&gt;Staff!$I52,MIN(Staff!$L52,CH56+Staff!$J52),0)),IF(Staff!$K52="Quarterly",IF(CI$4=Staff!$I52,MIN(Staff!$J52,Staff!$L52),IF(CI$4&gt;Staff!$I52,IFERROR(MIN(Staff!$L52,IF(ISNUMBER(CF56),CF56,0)+Staff!$J52),Staff!$J52),0)),IF(Staff!$K52="Annually",IF(CI$4=Staff!$I52,MIN(Staff!$J52,Staff!$L52),IF(CI$4&gt;Staff!$I52,IFERROR(MIN(Staff!$L52,BW56+Staff!$J52),MIN(Staff!$J52,Staff!$L52)),0))))))</f>
        <v>0</v>
      </c>
    </row>
    <row r="57" spans="1:87" ht="15.75" hidden="1" customHeight="1" outlineLevel="1">
      <c r="A57" s="875" t="str">
        <f>Staff!A53</f>
        <v>Other 8</v>
      </c>
      <c r="B57" s="876"/>
      <c r="C57" s="719" t="s">
        <v>289</v>
      </c>
      <c r="D57" s="567">
        <f>IF(Staff!$K53="Never",IF(D$4&gt;=Staff!$I53,MIN(Staff!$J53,Staff!$L53),0),IF(Staff!$K53="Monthly",IF(D$4=Staff!$I53,MIN(Staff!$J53,Staff!$L53),IF(D$4&gt;Staff!$I53,MIN(Staff!$L53,C57+Staff!$J53),0)),IF(Staff!$K53="Quarterly",IF(D$4=Staff!$I53,MIN(Staff!$J53,Staff!$L53),IF(D$4&gt;Staff!$I53,IFERROR(MIN(Staff!$L53,IF(ISNUMBER(A57),A57,0)+Staff!$J53),Staff!$J53),0)),IF(Staff!$K53="Annually",IF(D$4=Staff!$I53,MIN(Staff!$J53,Staff!$L53),IF(D$4&gt;Staff!$I53,IFERROR(MIN(Staff!$L53,#REF!+Staff!$J53),MIN(Staff!$J53,Staff!$L53)),0))))))</f>
        <v>0</v>
      </c>
      <c r="E57" s="567">
        <f>IF(Staff!$K53="Never",IF(E$4&gt;=Staff!$I53,MIN(Staff!$J53,Staff!$L53),0),IF(Staff!$K53="Monthly",IF(E$4=Staff!$I53,MIN(Staff!$J53,Staff!$L53),IF(E$4&gt;Staff!$I53,MIN(Staff!$L53,D57+Staff!$J53),0)),IF(Staff!$K53="Quarterly",IF(E$4=Staff!$I53,MIN(Staff!$J53,Staff!$L53),IF(E$4&gt;Staff!$I53,IFERROR(MIN(Staff!$L53,IF(ISNUMBER(B57),B57,0)+Staff!$J53),Staff!$J53),0)),IF(Staff!$K53="Annually",IF(E$4=Staff!$I53,MIN(Staff!$J53,Staff!$L53),IF(E$4&gt;Staff!$I53,IFERROR(MIN(Staff!$L53,#REF!+Staff!$J53),MIN(Staff!$J53,Staff!$L53)),0))))))</f>
        <v>0</v>
      </c>
      <c r="F57" s="567">
        <f>IF(Staff!$K53="Never",IF(F$4&gt;=Staff!$I53,MIN(Staff!$J53,Staff!$L53),0),IF(Staff!$K53="Monthly",IF(F$4=Staff!$I53,MIN(Staff!$J53,Staff!$L53),IF(F$4&gt;Staff!$I53,MIN(Staff!$L53,E57+Staff!$J53),0)),IF(Staff!$K53="Quarterly",IF(F$4=Staff!$I53,MIN(Staff!$J53,Staff!$L53),IF(F$4&gt;Staff!$I53,IFERROR(MIN(Staff!$L53,IF(ISNUMBER(C57),C57,0)+Staff!$J53),Staff!$J53),0)),IF(Staff!$K53="Annually",IF(F$4=Staff!$I53,MIN(Staff!$J53,Staff!$L53),IF(F$4&gt;Staff!$I53,IFERROR(MIN(Staff!$L53,#REF!+Staff!$J53),MIN(Staff!$J53,Staff!$L53)),0))))))</f>
        <v>0</v>
      </c>
      <c r="G57" s="567">
        <f>IF(Staff!$K53="Never",IF(G$4&gt;=Staff!$I53,MIN(Staff!$J53,Staff!$L53),0),IF(Staff!$K53="Monthly",IF(G$4=Staff!$I53,MIN(Staff!$J53,Staff!$L53),IF(G$4&gt;Staff!$I53,MIN(Staff!$L53,F57+Staff!$J53),0)),IF(Staff!$K53="Quarterly",IF(G$4=Staff!$I53,MIN(Staff!$J53,Staff!$L53),IF(G$4&gt;Staff!$I53,IFERROR(MIN(Staff!$L53,IF(ISNUMBER(D57),D57,0)+Staff!$J53),Staff!$J53),0)),IF(Staff!$K53="Annually",IF(G$4=Staff!$I53,MIN(Staff!$J53,Staff!$L53),IF(G$4&gt;Staff!$I53,IFERROR(MIN(Staff!$L53,#REF!+Staff!$J53),MIN(Staff!$J53,Staff!$L53)),0))))))</f>
        <v>0</v>
      </c>
      <c r="H57" s="567">
        <f>IF(Staff!$K53="Never",IF(H$4&gt;=Staff!$I53,MIN(Staff!$J53,Staff!$L53),0),IF(Staff!$K53="Monthly",IF(H$4=Staff!$I53,MIN(Staff!$J53,Staff!$L53),IF(H$4&gt;Staff!$I53,MIN(Staff!$L53,G57+Staff!$J53),0)),IF(Staff!$K53="Quarterly",IF(H$4=Staff!$I53,MIN(Staff!$J53,Staff!$L53),IF(H$4&gt;Staff!$I53,IFERROR(MIN(Staff!$L53,IF(ISNUMBER(E57),E57,0)+Staff!$J53),Staff!$J53),0)),IF(Staff!$K53="Annually",IF(H$4=Staff!$I53,MIN(Staff!$J53,Staff!$L53),IF(H$4&gt;Staff!$I53,IFERROR(MIN(Staff!$L53,#REF!+Staff!$J53),MIN(Staff!$J53,Staff!$L53)),0))))))</f>
        <v>0</v>
      </c>
      <c r="I57" s="567">
        <f>IF(Staff!$K53="Never",IF(I$4&gt;=Staff!$I53,MIN(Staff!$J53,Staff!$L53),0),IF(Staff!$K53="Monthly",IF(I$4=Staff!$I53,MIN(Staff!$J53,Staff!$L53),IF(I$4&gt;Staff!$I53,MIN(Staff!$L53,H57+Staff!$J53),0)),IF(Staff!$K53="Quarterly",IF(I$4=Staff!$I53,MIN(Staff!$J53,Staff!$L53),IF(I$4&gt;Staff!$I53,IFERROR(MIN(Staff!$L53,IF(ISNUMBER(F57),F57,0)+Staff!$J53),Staff!$J53),0)),IF(Staff!$K53="Annually",IF(I$4=Staff!$I53,MIN(Staff!$J53,Staff!$L53),IF(I$4&gt;Staff!$I53,IFERROR(MIN(Staff!$L53,#REF!+Staff!$J53),MIN(Staff!$J53,Staff!$L53)),0))))))</f>
        <v>0</v>
      </c>
      <c r="J57" s="567">
        <f>IF(Staff!$K53="Never",IF(J$4&gt;=Staff!$I53,MIN(Staff!$J53,Staff!$L53),0),IF(Staff!$K53="Monthly",IF(J$4=Staff!$I53,MIN(Staff!$J53,Staff!$L53),IF(J$4&gt;Staff!$I53,MIN(Staff!$L53,I57+Staff!$J53),0)),IF(Staff!$K53="Quarterly",IF(J$4=Staff!$I53,MIN(Staff!$J53,Staff!$L53),IF(J$4&gt;Staff!$I53,IFERROR(MIN(Staff!$L53,IF(ISNUMBER(G57),G57,0)+Staff!$J53),Staff!$J53),0)),IF(Staff!$K53="Annually",IF(J$4=Staff!$I53,MIN(Staff!$J53,Staff!$L53),IF(J$4&gt;Staff!$I53,IFERROR(MIN(Staff!$L53,#REF!+Staff!$J53),MIN(Staff!$J53,Staff!$L53)),0))))))</f>
        <v>0</v>
      </c>
      <c r="K57" s="567">
        <f>IF(Staff!$K53="Never",IF(K$4&gt;=Staff!$I53,MIN(Staff!$J53,Staff!$L53),0),IF(Staff!$K53="Monthly",IF(K$4=Staff!$I53,MIN(Staff!$J53,Staff!$L53),IF(K$4&gt;Staff!$I53,MIN(Staff!$L53,J57+Staff!$J53),0)),IF(Staff!$K53="Quarterly",IF(K$4=Staff!$I53,MIN(Staff!$J53,Staff!$L53),IF(K$4&gt;Staff!$I53,IFERROR(MIN(Staff!$L53,IF(ISNUMBER(H57),H57,0)+Staff!$J53),Staff!$J53),0)),IF(Staff!$K53="Annually",IF(K$4=Staff!$I53,MIN(Staff!$J53,Staff!$L53),IF(K$4&gt;Staff!$I53,IFERROR(MIN(Staff!$L53,#REF!+Staff!$J53),MIN(Staff!$J53,Staff!$L53)),0))))))</f>
        <v>0</v>
      </c>
      <c r="L57" s="567">
        <f>IF(Staff!$K53="Never",IF(L$4&gt;=Staff!$I53,MIN(Staff!$J53,Staff!$L53),0),IF(Staff!$K53="Monthly",IF(L$4=Staff!$I53,MIN(Staff!$J53,Staff!$L53),IF(L$4&gt;Staff!$I53,MIN(Staff!$L53,K57+Staff!$J53),0)),IF(Staff!$K53="Quarterly",IF(L$4=Staff!$I53,MIN(Staff!$J53,Staff!$L53),IF(L$4&gt;Staff!$I53,IFERROR(MIN(Staff!$L53,IF(ISNUMBER(I57),I57,0)+Staff!$J53),Staff!$J53),0)),IF(Staff!$K53="Annually",IF(L$4=Staff!$I53,MIN(Staff!$J53,Staff!$L53),IF(L$4&gt;Staff!$I53,IFERROR(MIN(Staff!$L53,#REF!+Staff!$J53),MIN(Staff!$J53,Staff!$L53)),0))))))</f>
        <v>0</v>
      </c>
      <c r="M57" s="567">
        <f>IF(Staff!$K53="Never",IF(M$4&gt;=Staff!$I53,MIN(Staff!$J53,Staff!$L53),0),IF(Staff!$K53="Monthly",IF(M$4=Staff!$I53,MIN(Staff!$J53,Staff!$L53),IF(M$4&gt;Staff!$I53,MIN(Staff!$L53,L57+Staff!$J53),0)),IF(Staff!$K53="Quarterly",IF(M$4=Staff!$I53,MIN(Staff!$J53,Staff!$L53),IF(M$4&gt;Staff!$I53,IFERROR(MIN(Staff!$L53,IF(ISNUMBER(J57),J57,0)+Staff!$J53),Staff!$J53),0)),IF(Staff!$K53="Annually",IF(M$4=Staff!$I53,MIN(Staff!$J53,Staff!$L53),IF(M$4&gt;Staff!$I53,IFERROR(MIN(Staff!$L53,A57+Staff!$J53),MIN(Staff!$J53,Staff!$L53)),0))))))</f>
        <v>0</v>
      </c>
      <c r="N57" s="567">
        <f>IF(Staff!$K53="Never",IF(N$4&gt;=Staff!$I53,MIN(Staff!$J53,Staff!$L53),0),IF(Staff!$K53="Monthly",IF(N$4=Staff!$I53,MIN(Staff!$J53,Staff!$L53),IF(N$4&gt;Staff!$I53,MIN(Staff!$L53,M57+Staff!$J53),0)),IF(Staff!$K53="Quarterly",IF(N$4=Staff!$I53,MIN(Staff!$J53,Staff!$L53),IF(N$4&gt;Staff!$I53,IFERROR(MIN(Staff!$L53,IF(ISNUMBER(K57),K57,0)+Staff!$J53),Staff!$J53),0)),IF(Staff!$K53="Annually",IF(N$4=Staff!$I53,MIN(Staff!$J53,Staff!$L53),IF(N$4&gt;Staff!$I53,IFERROR(MIN(Staff!$L53,B57+Staff!$J53),MIN(Staff!$J53,Staff!$L53)),0))))))</f>
        <v>0</v>
      </c>
      <c r="O57" s="567">
        <f>IF(Staff!$K53="Never",IF(O$4&gt;=Staff!$I53,MIN(Staff!$J53,Staff!$L53),0),IF(Staff!$K53="Monthly",IF(O$4=Staff!$I53,MIN(Staff!$J53,Staff!$L53),IF(O$4&gt;Staff!$I53,MIN(Staff!$L53,N57+Staff!$J53),0)),IF(Staff!$K53="Quarterly",IF(O$4=Staff!$I53,MIN(Staff!$J53,Staff!$L53),IF(O$4&gt;Staff!$I53,IFERROR(MIN(Staff!$L53,IF(ISNUMBER(L57),L57,0)+Staff!$J53),Staff!$J53),0)),IF(Staff!$K53="Annually",IF(O$4=Staff!$I53,MIN(Staff!$J53,Staff!$L53),IF(O$4&gt;Staff!$I53,IFERROR(MIN(Staff!$L53,C57+Staff!$J53),MIN(Staff!$J53,Staff!$L53)),0))))))</f>
        <v>0</v>
      </c>
      <c r="P57" s="567">
        <f>IF(Staff!$K53="Never",IF(P$4&gt;=Staff!$I53,MIN(Staff!$J53,Staff!$L53),0),IF(Staff!$K53="Monthly",IF(P$4=Staff!$I53,MIN(Staff!$J53,Staff!$L53),IF(P$4&gt;Staff!$I53,MIN(Staff!$L53,O57+Staff!$J53),0)),IF(Staff!$K53="Quarterly",IF(P$4=Staff!$I53,MIN(Staff!$J53,Staff!$L53),IF(P$4&gt;Staff!$I53,IFERROR(MIN(Staff!$L53,IF(ISNUMBER(M57),M57,0)+Staff!$J53),Staff!$J53),0)),IF(Staff!$K53="Annually",IF(P$4=Staff!$I53,MIN(Staff!$J53,Staff!$L53),IF(P$4&gt;Staff!$I53,IFERROR(MIN(Staff!$L53,D57+Staff!$J53),MIN(Staff!$J53,Staff!$L53)),0))))))</f>
        <v>0</v>
      </c>
      <c r="Q57" s="567">
        <f>IF(Staff!$K53="Never",IF(Q$4&gt;=Staff!$I53,MIN(Staff!$J53,Staff!$L53),0),IF(Staff!$K53="Monthly",IF(Q$4=Staff!$I53,MIN(Staff!$J53,Staff!$L53),IF(Q$4&gt;Staff!$I53,MIN(Staff!$L53,P57+Staff!$J53),0)),IF(Staff!$K53="Quarterly",IF(Q$4=Staff!$I53,MIN(Staff!$J53,Staff!$L53),IF(Q$4&gt;Staff!$I53,IFERROR(MIN(Staff!$L53,IF(ISNUMBER(N57),N57,0)+Staff!$J53),Staff!$J53),0)),IF(Staff!$K53="Annually",IF(Q$4=Staff!$I53,MIN(Staff!$J53,Staff!$L53),IF(Q$4&gt;Staff!$I53,IFERROR(MIN(Staff!$L53,E57+Staff!$J53),MIN(Staff!$J53,Staff!$L53)),0))))))</f>
        <v>0</v>
      </c>
      <c r="R57" s="567">
        <f>IF(Staff!$K53="Never",IF(R$4&gt;=Staff!$I53,MIN(Staff!$J53,Staff!$L53),0),IF(Staff!$K53="Monthly",IF(R$4=Staff!$I53,MIN(Staff!$J53,Staff!$L53),IF(R$4&gt;Staff!$I53,MIN(Staff!$L53,Q57+Staff!$J53),0)),IF(Staff!$K53="Quarterly",IF(R$4=Staff!$I53,MIN(Staff!$J53,Staff!$L53),IF(R$4&gt;Staff!$I53,IFERROR(MIN(Staff!$L53,IF(ISNUMBER(O57),O57,0)+Staff!$J53),Staff!$J53),0)),IF(Staff!$K53="Annually",IF(R$4=Staff!$I53,MIN(Staff!$J53,Staff!$L53),IF(R$4&gt;Staff!$I53,IFERROR(MIN(Staff!$L53,F57+Staff!$J53),MIN(Staff!$J53,Staff!$L53)),0))))))</f>
        <v>0</v>
      </c>
      <c r="S57" s="567">
        <f>IF(Staff!$K53="Never",IF(S$4&gt;=Staff!$I53,MIN(Staff!$J53,Staff!$L53),0),IF(Staff!$K53="Monthly",IF(S$4=Staff!$I53,MIN(Staff!$J53,Staff!$L53),IF(S$4&gt;Staff!$I53,MIN(Staff!$L53,R57+Staff!$J53),0)),IF(Staff!$K53="Quarterly",IF(S$4=Staff!$I53,MIN(Staff!$J53,Staff!$L53),IF(S$4&gt;Staff!$I53,IFERROR(MIN(Staff!$L53,IF(ISNUMBER(P57),P57,0)+Staff!$J53),Staff!$J53),0)),IF(Staff!$K53="Annually",IF(S$4=Staff!$I53,MIN(Staff!$J53,Staff!$L53),IF(S$4&gt;Staff!$I53,IFERROR(MIN(Staff!$L53,G57+Staff!$J53),MIN(Staff!$J53,Staff!$L53)),0))))))</f>
        <v>0</v>
      </c>
      <c r="T57" s="567">
        <f>IF(Staff!$K53="Never",IF(T$4&gt;=Staff!$I53,MIN(Staff!$J53,Staff!$L53),0),IF(Staff!$K53="Monthly",IF(T$4=Staff!$I53,MIN(Staff!$J53,Staff!$L53),IF(T$4&gt;Staff!$I53,MIN(Staff!$L53,S57+Staff!$J53),0)),IF(Staff!$K53="Quarterly",IF(T$4=Staff!$I53,MIN(Staff!$J53,Staff!$L53),IF(T$4&gt;Staff!$I53,IFERROR(MIN(Staff!$L53,IF(ISNUMBER(Q57),Q57,0)+Staff!$J53),Staff!$J53),0)),IF(Staff!$K53="Annually",IF(T$4=Staff!$I53,MIN(Staff!$J53,Staff!$L53),IF(T$4&gt;Staff!$I53,IFERROR(MIN(Staff!$L53,H57+Staff!$J53),MIN(Staff!$J53,Staff!$L53)),0))))))</f>
        <v>0</v>
      </c>
      <c r="U57" s="567">
        <f>IF(Staff!$K53="Never",IF(U$4&gt;=Staff!$I53,MIN(Staff!$J53,Staff!$L53),0),IF(Staff!$K53="Monthly",IF(U$4=Staff!$I53,MIN(Staff!$J53,Staff!$L53),IF(U$4&gt;Staff!$I53,MIN(Staff!$L53,T57+Staff!$J53),0)),IF(Staff!$K53="Quarterly",IF(U$4=Staff!$I53,MIN(Staff!$J53,Staff!$L53),IF(U$4&gt;Staff!$I53,IFERROR(MIN(Staff!$L53,IF(ISNUMBER(R57),R57,0)+Staff!$J53),Staff!$J53),0)),IF(Staff!$K53="Annually",IF(U$4=Staff!$I53,MIN(Staff!$J53,Staff!$L53),IF(U$4&gt;Staff!$I53,IFERROR(MIN(Staff!$L53,I57+Staff!$J53),MIN(Staff!$J53,Staff!$L53)),0))))))</f>
        <v>0</v>
      </c>
      <c r="V57" s="567">
        <f>IF(Staff!$K53="Never",IF(V$4&gt;=Staff!$I53,MIN(Staff!$J53,Staff!$L53),0),IF(Staff!$K53="Monthly",IF(V$4=Staff!$I53,MIN(Staff!$J53,Staff!$L53),IF(V$4&gt;Staff!$I53,MIN(Staff!$L53,U57+Staff!$J53),0)),IF(Staff!$K53="Quarterly",IF(V$4=Staff!$I53,MIN(Staff!$J53,Staff!$L53),IF(V$4&gt;Staff!$I53,IFERROR(MIN(Staff!$L53,IF(ISNUMBER(S57),S57,0)+Staff!$J53),Staff!$J53),0)),IF(Staff!$K53="Annually",IF(V$4=Staff!$I53,MIN(Staff!$J53,Staff!$L53),IF(V$4&gt;Staff!$I53,IFERROR(MIN(Staff!$L53,J57+Staff!$J53),MIN(Staff!$J53,Staff!$L53)),0))))))</f>
        <v>0</v>
      </c>
      <c r="W57" s="567">
        <f>IF(Staff!$K53="Never",IF(W$4&gt;=Staff!$I53,MIN(Staff!$J53,Staff!$L53),0),IF(Staff!$K53="Monthly",IF(W$4=Staff!$I53,MIN(Staff!$J53,Staff!$L53),IF(W$4&gt;Staff!$I53,MIN(Staff!$L53,V57+Staff!$J53),0)),IF(Staff!$K53="Quarterly",IF(W$4=Staff!$I53,MIN(Staff!$J53,Staff!$L53),IF(W$4&gt;Staff!$I53,IFERROR(MIN(Staff!$L53,IF(ISNUMBER(T57),T57,0)+Staff!$J53),Staff!$J53),0)),IF(Staff!$K53="Annually",IF(W$4=Staff!$I53,MIN(Staff!$J53,Staff!$L53),IF(W$4&gt;Staff!$I53,IFERROR(MIN(Staff!$L53,K57+Staff!$J53),MIN(Staff!$J53,Staff!$L53)),0))))))</f>
        <v>0</v>
      </c>
      <c r="X57" s="567">
        <f>IF(Staff!$K53="Never",IF(X$4&gt;=Staff!$I53,MIN(Staff!$J53,Staff!$L53),0),IF(Staff!$K53="Monthly",IF(X$4=Staff!$I53,MIN(Staff!$J53,Staff!$L53),IF(X$4&gt;Staff!$I53,MIN(Staff!$L53,W57+Staff!$J53),0)),IF(Staff!$K53="Quarterly",IF(X$4=Staff!$I53,MIN(Staff!$J53,Staff!$L53),IF(X$4&gt;Staff!$I53,IFERROR(MIN(Staff!$L53,IF(ISNUMBER(U57),U57,0)+Staff!$J53),Staff!$J53),0)),IF(Staff!$K53="Annually",IF(X$4=Staff!$I53,MIN(Staff!$J53,Staff!$L53),IF(X$4&gt;Staff!$I53,IFERROR(MIN(Staff!$L53,L57+Staff!$J53),MIN(Staff!$J53,Staff!$L53)),0))))))</f>
        <v>0</v>
      </c>
      <c r="Y57" s="567">
        <f>IF(Staff!$K53="Never",IF(Y$4&gt;=Staff!$I53,MIN(Staff!$J53,Staff!$L53),0),IF(Staff!$K53="Monthly",IF(Y$4=Staff!$I53,MIN(Staff!$J53,Staff!$L53),IF(Y$4&gt;Staff!$I53,MIN(Staff!$L53,X57+Staff!$J53),0)),IF(Staff!$K53="Quarterly",IF(Y$4=Staff!$I53,MIN(Staff!$J53,Staff!$L53),IF(Y$4&gt;Staff!$I53,IFERROR(MIN(Staff!$L53,IF(ISNUMBER(V57),V57,0)+Staff!$J53),Staff!$J53),0)),IF(Staff!$K53="Annually",IF(Y$4=Staff!$I53,MIN(Staff!$J53,Staff!$L53),IF(Y$4&gt;Staff!$I53,IFERROR(MIN(Staff!$L53,M57+Staff!$J53),MIN(Staff!$J53,Staff!$L53)),0))))))</f>
        <v>0</v>
      </c>
      <c r="Z57" s="567">
        <f>IF(Staff!$K53="Never",IF(Z$4&gt;=Staff!$I53,MIN(Staff!$J53,Staff!$L53),0),IF(Staff!$K53="Monthly",IF(Z$4=Staff!$I53,MIN(Staff!$J53,Staff!$L53),IF(Z$4&gt;Staff!$I53,MIN(Staff!$L53,Y57+Staff!$J53),0)),IF(Staff!$K53="Quarterly",IF(Z$4=Staff!$I53,MIN(Staff!$J53,Staff!$L53),IF(Z$4&gt;Staff!$I53,IFERROR(MIN(Staff!$L53,IF(ISNUMBER(W57),W57,0)+Staff!$J53),Staff!$J53),0)),IF(Staff!$K53="Annually",IF(Z$4=Staff!$I53,MIN(Staff!$J53,Staff!$L53),IF(Z$4&gt;Staff!$I53,IFERROR(MIN(Staff!$L53,N57+Staff!$J53),MIN(Staff!$J53,Staff!$L53)),0))))))</f>
        <v>0</v>
      </c>
      <c r="AA57" s="567">
        <f>IF(Staff!$K53="Never",IF(AA$4&gt;=Staff!$I53,MIN(Staff!$J53,Staff!$L53),0),IF(Staff!$K53="Monthly",IF(AA$4=Staff!$I53,MIN(Staff!$J53,Staff!$L53),IF(AA$4&gt;Staff!$I53,MIN(Staff!$L53,Z57+Staff!$J53),0)),IF(Staff!$K53="Quarterly",IF(AA$4=Staff!$I53,MIN(Staff!$J53,Staff!$L53),IF(AA$4&gt;Staff!$I53,IFERROR(MIN(Staff!$L53,IF(ISNUMBER(X57),X57,0)+Staff!$J53),Staff!$J53),0)),IF(Staff!$K53="Annually",IF(AA$4=Staff!$I53,MIN(Staff!$J53,Staff!$L53),IF(AA$4&gt;Staff!$I53,IFERROR(MIN(Staff!$L53,O57+Staff!$J53),MIN(Staff!$J53,Staff!$L53)),0))))))</f>
        <v>0</v>
      </c>
      <c r="AB57" s="567">
        <f>IF(Staff!$K53="Never",IF(AB$4&gt;=Staff!$I53,MIN(Staff!$J53,Staff!$L53),0),IF(Staff!$K53="Monthly",IF(AB$4=Staff!$I53,MIN(Staff!$J53,Staff!$L53),IF(AB$4&gt;Staff!$I53,MIN(Staff!$L53,AA57+Staff!$J53),0)),IF(Staff!$K53="Quarterly",IF(AB$4=Staff!$I53,MIN(Staff!$J53,Staff!$L53),IF(AB$4&gt;Staff!$I53,IFERROR(MIN(Staff!$L53,IF(ISNUMBER(Y57),Y57,0)+Staff!$J53),Staff!$J53),0)),IF(Staff!$K53="Annually",IF(AB$4=Staff!$I53,MIN(Staff!$J53,Staff!$L53),IF(AB$4&gt;Staff!$I53,IFERROR(MIN(Staff!$L53,P57+Staff!$J53),MIN(Staff!$J53,Staff!$L53)),0))))))</f>
        <v>0</v>
      </c>
      <c r="AC57" s="567">
        <f>IF(Staff!$K53="Never",IF(AC$4&gt;=Staff!$I53,MIN(Staff!$J53,Staff!$L53),0),IF(Staff!$K53="Monthly",IF(AC$4=Staff!$I53,MIN(Staff!$J53,Staff!$L53),IF(AC$4&gt;Staff!$I53,MIN(Staff!$L53,AB57+Staff!$J53),0)),IF(Staff!$K53="Quarterly",IF(AC$4=Staff!$I53,MIN(Staff!$J53,Staff!$L53),IF(AC$4&gt;Staff!$I53,IFERROR(MIN(Staff!$L53,IF(ISNUMBER(Z57),Z57,0)+Staff!$J53),Staff!$J53),0)),IF(Staff!$K53="Annually",IF(AC$4=Staff!$I53,MIN(Staff!$J53,Staff!$L53),IF(AC$4&gt;Staff!$I53,IFERROR(MIN(Staff!$L53,Q57+Staff!$J53),MIN(Staff!$J53,Staff!$L53)),0))))))</f>
        <v>0</v>
      </c>
      <c r="AD57" s="567">
        <f>IF(Staff!$K53="Never",IF(AD$4&gt;=Staff!$I53,MIN(Staff!$J53,Staff!$L53),0),IF(Staff!$K53="Monthly",IF(AD$4=Staff!$I53,MIN(Staff!$J53,Staff!$L53),IF(AD$4&gt;Staff!$I53,MIN(Staff!$L53,AC57+Staff!$J53),0)),IF(Staff!$K53="Quarterly",IF(AD$4=Staff!$I53,MIN(Staff!$J53,Staff!$L53),IF(AD$4&gt;Staff!$I53,IFERROR(MIN(Staff!$L53,IF(ISNUMBER(AA57),AA57,0)+Staff!$J53),Staff!$J53),0)),IF(Staff!$K53="Annually",IF(AD$4=Staff!$I53,MIN(Staff!$J53,Staff!$L53),IF(AD$4&gt;Staff!$I53,IFERROR(MIN(Staff!$L53,R57+Staff!$J53),MIN(Staff!$J53,Staff!$L53)),0))))))</f>
        <v>0</v>
      </c>
      <c r="AE57" s="567">
        <f>IF(Staff!$K53="Never",IF(AE$4&gt;=Staff!$I53,MIN(Staff!$J53,Staff!$L53),0),IF(Staff!$K53="Monthly",IF(AE$4=Staff!$I53,MIN(Staff!$J53,Staff!$L53),IF(AE$4&gt;Staff!$I53,MIN(Staff!$L53,AD57+Staff!$J53),0)),IF(Staff!$K53="Quarterly",IF(AE$4=Staff!$I53,MIN(Staff!$J53,Staff!$L53),IF(AE$4&gt;Staff!$I53,IFERROR(MIN(Staff!$L53,IF(ISNUMBER(AB57),AB57,0)+Staff!$J53),Staff!$J53),0)),IF(Staff!$K53="Annually",IF(AE$4=Staff!$I53,MIN(Staff!$J53,Staff!$L53),IF(AE$4&gt;Staff!$I53,IFERROR(MIN(Staff!$L53,S57+Staff!$J53),MIN(Staff!$J53,Staff!$L53)),0))))))</f>
        <v>0</v>
      </c>
      <c r="AF57" s="567">
        <f>IF(Staff!$K53="Never",IF(AF$4&gt;=Staff!$I53,MIN(Staff!$J53,Staff!$L53),0),IF(Staff!$K53="Monthly",IF(AF$4=Staff!$I53,MIN(Staff!$J53,Staff!$L53),IF(AF$4&gt;Staff!$I53,MIN(Staff!$L53,AE57+Staff!$J53),0)),IF(Staff!$K53="Quarterly",IF(AF$4=Staff!$I53,MIN(Staff!$J53,Staff!$L53),IF(AF$4&gt;Staff!$I53,IFERROR(MIN(Staff!$L53,IF(ISNUMBER(AC57),AC57,0)+Staff!$J53),Staff!$J53),0)),IF(Staff!$K53="Annually",IF(AF$4=Staff!$I53,MIN(Staff!$J53,Staff!$L53),IF(AF$4&gt;Staff!$I53,IFERROR(MIN(Staff!$L53,T57+Staff!$J53),MIN(Staff!$J53,Staff!$L53)),0))))))</f>
        <v>0</v>
      </c>
      <c r="AG57" s="567">
        <f>IF(Staff!$K53="Never",IF(AG$4&gt;=Staff!$I53,MIN(Staff!$J53,Staff!$L53),0),IF(Staff!$K53="Monthly",IF(AG$4=Staff!$I53,MIN(Staff!$J53,Staff!$L53),IF(AG$4&gt;Staff!$I53,MIN(Staff!$L53,AF57+Staff!$J53),0)),IF(Staff!$K53="Quarterly",IF(AG$4=Staff!$I53,MIN(Staff!$J53,Staff!$L53),IF(AG$4&gt;Staff!$I53,IFERROR(MIN(Staff!$L53,IF(ISNUMBER(AD57),AD57,0)+Staff!$J53),Staff!$J53),0)),IF(Staff!$K53="Annually",IF(AG$4=Staff!$I53,MIN(Staff!$J53,Staff!$L53),IF(AG$4&gt;Staff!$I53,IFERROR(MIN(Staff!$L53,U57+Staff!$J53),MIN(Staff!$J53,Staff!$L53)),0))))))</f>
        <v>0</v>
      </c>
      <c r="AH57" s="567">
        <f>IF(Staff!$K53="Never",IF(AH$4&gt;=Staff!$I53,MIN(Staff!$J53,Staff!$L53),0),IF(Staff!$K53="Monthly",IF(AH$4=Staff!$I53,MIN(Staff!$J53,Staff!$L53),IF(AH$4&gt;Staff!$I53,MIN(Staff!$L53,AG57+Staff!$J53),0)),IF(Staff!$K53="Quarterly",IF(AH$4=Staff!$I53,MIN(Staff!$J53,Staff!$L53),IF(AH$4&gt;Staff!$I53,IFERROR(MIN(Staff!$L53,IF(ISNUMBER(AE57),AE57,0)+Staff!$J53),Staff!$J53),0)),IF(Staff!$K53="Annually",IF(AH$4=Staff!$I53,MIN(Staff!$J53,Staff!$L53),IF(AH$4&gt;Staff!$I53,IFERROR(MIN(Staff!$L53,V57+Staff!$J53),MIN(Staff!$J53,Staff!$L53)),0))))))</f>
        <v>0</v>
      </c>
      <c r="AI57" s="567">
        <f>IF(Staff!$K53="Never",IF(AI$4&gt;=Staff!$I53,MIN(Staff!$J53,Staff!$L53),0),IF(Staff!$K53="Monthly",IF(AI$4=Staff!$I53,MIN(Staff!$J53,Staff!$L53),IF(AI$4&gt;Staff!$I53,MIN(Staff!$L53,AH57+Staff!$J53),0)),IF(Staff!$K53="Quarterly",IF(AI$4=Staff!$I53,MIN(Staff!$J53,Staff!$L53),IF(AI$4&gt;Staff!$I53,IFERROR(MIN(Staff!$L53,IF(ISNUMBER(AF57),AF57,0)+Staff!$J53),Staff!$J53),0)),IF(Staff!$K53="Annually",IF(AI$4=Staff!$I53,MIN(Staff!$J53,Staff!$L53),IF(AI$4&gt;Staff!$I53,IFERROR(MIN(Staff!$L53,W57+Staff!$J53),MIN(Staff!$J53,Staff!$L53)),0))))))</f>
        <v>0</v>
      </c>
      <c r="AJ57" s="567">
        <f>IF(Staff!$K53="Never",IF(AJ$4&gt;=Staff!$I53,MIN(Staff!$J53,Staff!$L53),0),IF(Staff!$K53="Monthly",IF(AJ$4=Staff!$I53,MIN(Staff!$J53,Staff!$L53),IF(AJ$4&gt;Staff!$I53,MIN(Staff!$L53,AI57+Staff!$J53),0)),IF(Staff!$K53="Quarterly",IF(AJ$4=Staff!$I53,MIN(Staff!$J53,Staff!$L53),IF(AJ$4&gt;Staff!$I53,IFERROR(MIN(Staff!$L53,IF(ISNUMBER(AG57),AG57,0)+Staff!$J53),Staff!$J53),0)),IF(Staff!$K53="Annually",IF(AJ$4=Staff!$I53,MIN(Staff!$J53,Staff!$L53),IF(AJ$4&gt;Staff!$I53,IFERROR(MIN(Staff!$L53,X57+Staff!$J53),MIN(Staff!$J53,Staff!$L53)),0))))))</f>
        <v>0</v>
      </c>
      <c r="AK57" s="567">
        <f>IF(Staff!$K53="Never",IF(AK$4&gt;=Staff!$I53,MIN(Staff!$J53,Staff!$L53),0),IF(Staff!$K53="Monthly",IF(AK$4=Staff!$I53,MIN(Staff!$J53,Staff!$L53),IF(AK$4&gt;Staff!$I53,MIN(Staff!$L53,AJ57+Staff!$J53),0)),IF(Staff!$K53="Quarterly",IF(AK$4=Staff!$I53,MIN(Staff!$J53,Staff!$L53),IF(AK$4&gt;Staff!$I53,IFERROR(MIN(Staff!$L53,IF(ISNUMBER(AH57),AH57,0)+Staff!$J53),Staff!$J53),0)),IF(Staff!$K53="Annually",IF(AK$4=Staff!$I53,MIN(Staff!$J53,Staff!$L53),IF(AK$4&gt;Staff!$I53,IFERROR(MIN(Staff!$L53,Y57+Staff!$J53),MIN(Staff!$J53,Staff!$L53)),0))))))</f>
        <v>0</v>
      </c>
      <c r="AL57" s="567">
        <f>IF(Staff!$K53="Never",IF(AL$4&gt;=Staff!$I53,MIN(Staff!$J53,Staff!$L53),0),IF(Staff!$K53="Monthly",IF(AL$4=Staff!$I53,MIN(Staff!$J53,Staff!$L53),IF(AL$4&gt;Staff!$I53,MIN(Staff!$L53,AK57+Staff!$J53),0)),IF(Staff!$K53="Quarterly",IF(AL$4=Staff!$I53,MIN(Staff!$J53,Staff!$L53),IF(AL$4&gt;Staff!$I53,IFERROR(MIN(Staff!$L53,IF(ISNUMBER(AI57),AI57,0)+Staff!$J53),Staff!$J53),0)),IF(Staff!$K53="Annually",IF(AL$4=Staff!$I53,MIN(Staff!$J53,Staff!$L53),IF(AL$4&gt;Staff!$I53,IFERROR(MIN(Staff!$L53,Z57+Staff!$J53),MIN(Staff!$J53,Staff!$L53)),0))))))</f>
        <v>0</v>
      </c>
      <c r="AM57" s="567">
        <f>IF(Staff!$K53="Never",IF(AM$4&gt;=Staff!$I53,MIN(Staff!$J53,Staff!$L53),0),IF(Staff!$K53="Monthly",IF(AM$4=Staff!$I53,MIN(Staff!$J53,Staff!$L53),IF(AM$4&gt;Staff!$I53,MIN(Staff!$L53,AL57+Staff!$J53),0)),IF(Staff!$K53="Quarterly",IF(AM$4=Staff!$I53,MIN(Staff!$J53,Staff!$L53),IF(AM$4&gt;Staff!$I53,IFERROR(MIN(Staff!$L53,IF(ISNUMBER(AJ57),AJ57,0)+Staff!$J53),Staff!$J53),0)),IF(Staff!$K53="Annually",IF(AM$4=Staff!$I53,MIN(Staff!$J53,Staff!$L53),IF(AM$4&gt;Staff!$I53,IFERROR(MIN(Staff!$L53,AA57+Staff!$J53),MIN(Staff!$J53,Staff!$L53)),0))))))</f>
        <v>0</v>
      </c>
      <c r="AN57" s="567">
        <f>IF(Staff!$K53="Never",IF(AN$4&gt;=Staff!$I53,MIN(Staff!$J53,Staff!$L53),0),IF(Staff!$K53="Monthly",IF(AN$4=Staff!$I53,MIN(Staff!$J53,Staff!$L53),IF(AN$4&gt;Staff!$I53,MIN(Staff!$L53,AM57+Staff!$J53),0)),IF(Staff!$K53="Quarterly",IF(AN$4=Staff!$I53,MIN(Staff!$J53,Staff!$L53),IF(AN$4&gt;Staff!$I53,IFERROR(MIN(Staff!$L53,IF(ISNUMBER(AK57),AK57,0)+Staff!$J53),Staff!$J53),0)),IF(Staff!$K53="Annually",IF(AN$4=Staff!$I53,MIN(Staff!$J53,Staff!$L53),IF(AN$4&gt;Staff!$I53,IFERROR(MIN(Staff!$L53,AB57+Staff!$J53),MIN(Staff!$J53,Staff!$L53)),0))))))</f>
        <v>0</v>
      </c>
      <c r="AO57" s="567">
        <f>IF(Staff!$K53="Never",IF(AO$4&gt;=Staff!$I53,MIN(Staff!$J53,Staff!$L53),0),IF(Staff!$K53="Monthly",IF(AO$4=Staff!$I53,MIN(Staff!$J53,Staff!$L53),IF(AO$4&gt;Staff!$I53,MIN(Staff!$L53,AN57+Staff!$J53),0)),IF(Staff!$K53="Quarterly",IF(AO$4=Staff!$I53,MIN(Staff!$J53,Staff!$L53),IF(AO$4&gt;Staff!$I53,IFERROR(MIN(Staff!$L53,IF(ISNUMBER(AL57),AL57,0)+Staff!$J53),Staff!$J53),0)),IF(Staff!$K53="Annually",IF(AO$4=Staff!$I53,MIN(Staff!$J53,Staff!$L53),IF(AO$4&gt;Staff!$I53,IFERROR(MIN(Staff!$L53,AC57+Staff!$J53),MIN(Staff!$J53,Staff!$L53)),0))))))</f>
        <v>0</v>
      </c>
      <c r="AP57" s="567">
        <f>IF(Staff!$K53="Never",IF(AP$4&gt;=Staff!$I53,MIN(Staff!$J53,Staff!$L53),0),IF(Staff!$K53="Monthly",IF(AP$4=Staff!$I53,MIN(Staff!$J53,Staff!$L53),IF(AP$4&gt;Staff!$I53,MIN(Staff!$L53,AO57+Staff!$J53),0)),IF(Staff!$K53="Quarterly",IF(AP$4=Staff!$I53,MIN(Staff!$J53,Staff!$L53),IF(AP$4&gt;Staff!$I53,IFERROR(MIN(Staff!$L53,IF(ISNUMBER(AM57),AM57,0)+Staff!$J53),Staff!$J53),0)),IF(Staff!$K53="Annually",IF(AP$4=Staff!$I53,MIN(Staff!$J53,Staff!$L53),IF(AP$4&gt;Staff!$I53,IFERROR(MIN(Staff!$L53,AD57+Staff!$J53),MIN(Staff!$J53,Staff!$L53)),0))))))</f>
        <v>0</v>
      </c>
      <c r="AQ57" s="567">
        <f>IF(Staff!$K53="Never",IF(AQ$4&gt;=Staff!$I53,MIN(Staff!$J53,Staff!$L53),0),IF(Staff!$K53="Monthly",IF(AQ$4=Staff!$I53,MIN(Staff!$J53,Staff!$L53),IF(AQ$4&gt;Staff!$I53,MIN(Staff!$L53,AP57+Staff!$J53),0)),IF(Staff!$K53="Quarterly",IF(AQ$4=Staff!$I53,MIN(Staff!$J53,Staff!$L53),IF(AQ$4&gt;Staff!$I53,IFERROR(MIN(Staff!$L53,IF(ISNUMBER(AN57),AN57,0)+Staff!$J53),Staff!$J53),0)),IF(Staff!$K53="Annually",IF(AQ$4=Staff!$I53,MIN(Staff!$J53,Staff!$L53),IF(AQ$4&gt;Staff!$I53,IFERROR(MIN(Staff!$L53,AE57+Staff!$J53),MIN(Staff!$J53,Staff!$L53)),0))))))</f>
        <v>0</v>
      </c>
      <c r="AR57" s="567">
        <f>IF(Staff!$K53="Never",IF(AR$4&gt;=Staff!$I53,MIN(Staff!$J53,Staff!$L53),0),IF(Staff!$K53="Monthly",IF(AR$4=Staff!$I53,MIN(Staff!$J53,Staff!$L53),IF(AR$4&gt;Staff!$I53,MIN(Staff!$L53,AQ57+Staff!$J53),0)),IF(Staff!$K53="Quarterly",IF(AR$4=Staff!$I53,MIN(Staff!$J53,Staff!$L53),IF(AR$4&gt;Staff!$I53,IFERROR(MIN(Staff!$L53,IF(ISNUMBER(AO57),AO57,0)+Staff!$J53),Staff!$J53),0)),IF(Staff!$K53="Annually",IF(AR$4=Staff!$I53,MIN(Staff!$J53,Staff!$L53),IF(AR$4&gt;Staff!$I53,IFERROR(MIN(Staff!$L53,AF57+Staff!$J53),MIN(Staff!$J53,Staff!$L53)),0))))))</f>
        <v>0</v>
      </c>
      <c r="AS57" s="567">
        <f>IF(Staff!$K53="Never",IF(AS$4&gt;=Staff!$I53,MIN(Staff!$J53,Staff!$L53),0),IF(Staff!$K53="Monthly",IF(AS$4=Staff!$I53,MIN(Staff!$J53,Staff!$L53),IF(AS$4&gt;Staff!$I53,MIN(Staff!$L53,AR57+Staff!$J53),0)),IF(Staff!$K53="Quarterly",IF(AS$4=Staff!$I53,MIN(Staff!$J53,Staff!$L53),IF(AS$4&gt;Staff!$I53,IFERROR(MIN(Staff!$L53,IF(ISNUMBER(AP57),AP57,0)+Staff!$J53),Staff!$J53),0)),IF(Staff!$K53="Annually",IF(AS$4=Staff!$I53,MIN(Staff!$J53,Staff!$L53),IF(AS$4&gt;Staff!$I53,IFERROR(MIN(Staff!$L53,AG57+Staff!$J53),MIN(Staff!$J53,Staff!$L53)),0))))))</f>
        <v>0</v>
      </c>
      <c r="AT57" s="567">
        <f>IF(Staff!$K53="Never",IF(AT$4&gt;=Staff!$I53,MIN(Staff!$J53,Staff!$L53),0),IF(Staff!$K53="Monthly",IF(AT$4=Staff!$I53,MIN(Staff!$J53,Staff!$L53),IF(AT$4&gt;Staff!$I53,MIN(Staff!$L53,AS57+Staff!$J53),0)),IF(Staff!$K53="Quarterly",IF(AT$4=Staff!$I53,MIN(Staff!$J53,Staff!$L53),IF(AT$4&gt;Staff!$I53,IFERROR(MIN(Staff!$L53,IF(ISNUMBER(AQ57),AQ57,0)+Staff!$J53),Staff!$J53),0)),IF(Staff!$K53="Annually",IF(AT$4=Staff!$I53,MIN(Staff!$J53,Staff!$L53),IF(AT$4&gt;Staff!$I53,IFERROR(MIN(Staff!$L53,AH57+Staff!$J53),MIN(Staff!$J53,Staff!$L53)),0))))))</f>
        <v>0</v>
      </c>
      <c r="AU57" s="567">
        <f>IF(Staff!$K53="Never",IF(AU$4&gt;=Staff!$I53,MIN(Staff!$J53,Staff!$L53),0),IF(Staff!$K53="Monthly",IF(AU$4=Staff!$I53,MIN(Staff!$J53,Staff!$L53),IF(AU$4&gt;Staff!$I53,MIN(Staff!$L53,AT57+Staff!$J53),0)),IF(Staff!$K53="Quarterly",IF(AU$4=Staff!$I53,MIN(Staff!$J53,Staff!$L53),IF(AU$4&gt;Staff!$I53,IFERROR(MIN(Staff!$L53,IF(ISNUMBER(AR57),AR57,0)+Staff!$J53),Staff!$J53),0)),IF(Staff!$K53="Annually",IF(AU$4=Staff!$I53,MIN(Staff!$J53,Staff!$L53),IF(AU$4&gt;Staff!$I53,IFERROR(MIN(Staff!$L53,AI57+Staff!$J53),MIN(Staff!$J53,Staff!$L53)),0))))))</f>
        <v>0</v>
      </c>
      <c r="AV57" s="567">
        <f>IF(Staff!$K53="Never",IF(AV$4&gt;=Staff!$I53,MIN(Staff!$J53,Staff!$L53),0),IF(Staff!$K53="Monthly",IF(AV$4=Staff!$I53,MIN(Staff!$J53,Staff!$L53),IF(AV$4&gt;Staff!$I53,MIN(Staff!$L53,AU57+Staff!$J53),0)),IF(Staff!$K53="Quarterly",IF(AV$4=Staff!$I53,MIN(Staff!$J53,Staff!$L53),IF(AV$4&gt;Staff!$I53,IFERROR(MIN(Staff!$L53,IF(ISNUMBER(AS57),AS57,0)+Staff!$J53),Staff!$J53),0)),IF(Staff!$K53="Annually",IF(AV$4=Staff!$I53,MIN(Staff!$J53,Staff!$L53),IF(AV$4&gt;Staff!$I53,IFERROR(MIN(Staff!$L53,AJ57+Staff!$J53),MIN(Staff!$J53,Staff!$L53)),0))))))</f>
        <v>0</v>
      </c>
      <c r="AW57" s="567">
        <f>IF(Staff!$K53="Never",IF(AW$4&gt;=Staff!$I53,MIN(Staff!$J53,Staff!$L53),0),IF(Staff!$K53="Monthly",IF(AW$4=Staff!$I53,MIN(Staff!$J53,Staff!$L53),IF(AW$4&gt;Staff!$I53,MIN(Staff!$L53,AV57+Staff!$J53),0)),IF(Staff!$K53="Quarterly",IF(AW$4=Staff!$I53,MIN(Staff!$J53,Staff!$L53),IF(AW$4&gt;Staff!$I53,IFERROR(MIN(Staff!$L53,IF(ISNUMBER(AT57),AT57,0)+Staff!$J53),Staff!$J53),0)),IF(Staff!$K53="Annually",IF(AW$4=Staff!$I53,MIN(Staff!$J53,Staff!$L53),IF(AW$4&gt;Staff!$I53,IFERROR(MIN(Staff!$L53,AK57+Staff!$J53),MIN(Staff!$J53,Staff!$L53)),0))))))</f>
        <v>0</v>
      </c>
      <c r="AX57" s="567">
        <f>IF(Staff!$K53="Never",IF(AX$4&gt;=Staff!$I53,MIN(Staff!$J53,Staff!$L53),0),IF(Staff!$K53="Monthly",IF(AX$4=Staff!$I53,MIN(Staff!$J53,Staff!$L53),IF(AX$4&gt;Staff!$I53,MIN(Staff!$L53,AW57+Staff!$J53),0)),IF(Staff!$K53="Quarterly",IF(AX$4=Staff!$I53,MIN(Staff!$J53,Staff!$L53),IF(AX$4&gt;Staff!$I53,IFERROR(MIN(Staff!$L53,IF(ISNUMBER(AU57),AU57,0)+Staff!$J53),Staff!$J53),0)),IF(Staff!$K53="Annually",IF(AX$4=Staff!$I53,MIN(Staff!$J53,Staff!$L53),IF(AX$4&gt;Staff!$I53,IFERROR(MIN(Staff!$L53,AL57+Staff!$J53),MIN(Staff!$J53,Staff!$L53)),0))))))</f>
        <v>0</v>
      </c>
      <c r="AY57" s="567">
        <f>IF(Staff!$K53="Never",IF(AY$4&gt;=Staff!$I53,MIN(Staff!$J53,Staff!$L53),0),IF(Staff!$K53="Monthly",IF(AY$4=Staff!$I53,MIN(Staff!$J53,Staff!$L53),IF(AY$4&gt;Staff!$I53,MIN(Staff!$L53,AX57+Staff!$J53),0)),IF(Staff!$K53="Quarterly",IF(AY$4=Staff!$I53,MIN(Staff!$J53,Staff!$L53),IF(AY$4&gt;Staff!$I53,IFERROR(MIN(Staff!$L53,IF(ISNUMBER(AV57),AV57,0)+Staff!$J53),Staff!$J53),0)),IF(Staff!$K53="Annually",IF(AY$4=Staff!$I53,MIN(Staff!$J53,Staff!$L53),IF(AY$4&gt;Staff!$I53,IFERROR(MIN(Staff!$L53,AM57+Staff!$J53),MIN(Staff!$J53,Staff!$L53)),0))))))</f>
        <v>0</v>
      </c>
      <c r="AZ57" s="567">
        <f>IF(Staff!$K53="Never",IF(AZ$4&gt;=Staff!$I53,MIN(Staff!$J53,Staff!$L53),0),IF(Staff!$K53="Monthly",IF(AZ$4=Staff!$I53,MIN(Staff!$J53,Staff!$L53),IF(AZ$4&gt;Staff!$I53,MIN(Staff!$L53,AY57+Staff!$J53),0)),IF(Staff!$K53="Quarterly",IF(AZ$4=Staff!$I53,MIN(Staff!$J53,Staff!$L53),IF(AZ$4&gt;Staff!$I53,IFERROR(MIN(Staff!$L53,IF(ISNUMBER(AW57),AW57,0)+Staff!$J53),Staff!$J53),0)),IF(Staff!$K53="Annually",IF(AZ$4=Staff!$I53,MIN(Staff!$J53,Staff!$L53),IF(AZ$4&gt;Staff!$I53,IFERROR(MIN(Staff!$L53,AN57+Staff!$J53),MIN(Staff!$J53,Staff!$L53)),0))))))</f>
        <v>0</v>
      </c>
      <c r="BA57" s="567">
        <f>IF(Staff!$K53="Never",IF(BA$4&gt;=Staff!$I53,MIN(Staff!$J53,Staff!$L53),0),IF(Staff!$K53="Monthly",IF(BA$4=Staff!$I53,MIN(Staff!$J53,Staff!$L53),IF(BA$4&gt;Staff!$I53,MIN(Staff!$L53,AZ57+Staff!$J53),0)),IF(Staff!$K53="Quarterly",IF(BA$4=Staff!$I53,MIN(Staff!$J53,Staff!$L53),IF(BA$4&gt;Staff!$I53,IFERROR(MIN(Staff!$L53,IF(ISNUMBER(AX57),AX57,0)+Staff!$J53),Staff!$J53),0)),IF(Staff!$K53="Annually",IF(BA$4=Staff!$I53,MIN(Staff!$J53,Staff!$L53),IF(BA$4&gt;Staff!$I53,IFERROR(MIN(Staff!$L53,AO57+Staff!$J53),MIN(Staff!$J53,Staff!$L53)),0))))))</f>
        <v>0</v>
      </c>
      <c r="BB57" s="567">
        <f>IF(Staff!$K53="Never",IF(BB$4&gt;=Staff!$I53,MIN(Staff!$J53,Staff!$L53),0),IF(Staff!$K53="Monthly",IF(BB$4=Staff!$I53,MIN(Staff!$J53,Staff!$L53),IF(BB$4&gt;Staff!$I53,MIN(Staff!$L53,BA57+Staff!$J53),0)),IF(Staff!$K53="Quarterly",IF(BB$4=Staff!$I53,MIN(Staff!$J53,Staff!$L53),IF(BB$4&gt;Staff!$I53,IFERROR(MIN(Staff!$L53,IF(ISNUMBER(AY57),AY57,0)+Staff!$J53),Staff!$J53),0)),IF(Staff!$K53="Annually",IF(BB$4=Staff!$I53,MIN(Staff!$J53,Staff!$L53),IF(BB$4&gt;Staff!$I53,IFERROR(MIN(Staff!$L53,AP57+Staff!$J53),MIN(Staff!$J53,Staff!$L53)),0))))))</f>
        <v>0</v>
      </c>
      <c r="BC57" s="567">
        <f>IF(Staff!$K53="Never",IF(BC$4&gt;=Staff!$I53,MIN(Staff!$J53,Staff!$L53),0),IF(Staff!$K53="Monthly",IF(BC$4=Staff!$I53,MIN(Staff!$J53,Staff!$L53),IF(BC$4&gt;Staff!$I53,MIN(Staff!$L53,BB57+Staff!$J53),0)),IF(Staff!$K53="Quarterly",IF(BC$4=Staff!$I53,MIN(Staff!$J53,Staff!$L53),IF(BC$4&gt;Staff!$I53,IFERROR(MIN(Staff!$L53,IF(ISNUMBER(AZ57),AZ57,0)+Staff!$J53),Staff!$J53),0)),IF(Staff!$K53="Annually",IF(BC$4=Staff!$I53,MIN(Staff!$J53,Staff!$L53),IF(BC$4&gt;Staff!$I53,IFERROR(MIN(Staff!$L53,AQ57+Staff!$J53),MIN(Staff!$J53,Staff!$L53)),0))))))</f>
        <v>0</v>
      </c>
      <c r="BD57" s="567">
        <f>IF(Staff!$K53="Never",IF(BD$4&gt;=Staff!$I53,MIN(Staff!$J53,Staff!$L53),0),IF(Staff!$K53="Monthly",IF(BD$4=Staff!$I53,MIN(Staff!$J53,Staff!$L53),IF(BD$4&gt;Staff!$I53,MIN(Staff!$L53,BC57+Staff!$J53),0)),IF(Staff!$K53="Quarterly",IF(BD$4=Staff!$I53,MIN(Staff!$J53,Staff!$L53),IF(BD$4&gt;Staff!$I53,IFERROR(MIN(Staff!$L53,IF(ISNUMBER(BA57),BA57,0)+Staff!$J53),Staff!$J53),0)),IF(Staff!$K53="Annually",IF(BD$4=Staff!$I53,MIN(Staff!$J53,Staff!$L53),IF(BD$4&gt;Staff!$I53,IFERROR(MIN(Staff!$L53,AR57+Staff!$J53),MIN(Staff!$J53,Staff!$L53)),0))))))</f>
        <v>0</v>
      </c>
      <c r="BE57" s="567">
        <f>IF(Staff!$K53="Never",IF(BE$4&gt;=Staff!$I53,MIN(Staff!$J53,Staff!$L53),0),IF(Staff!$K53="Monthly",IF(BE$4=Staff!$I53,MIN(Staff!$J53,Staff!$L53),IF(BE$4&gt;Staff!$I53,MIN(Staff!$L53,BD57+Staff!$J53),0)),IF(Staff!$K53="Quarterly",IF(BE$4=Staff!$I53,MIN(Staff!$J53,Staff!$L53),IF(BE$4&gt;Staff!$I53,IFERROR(MIN(Staff!$L53,IF(ISNUMBER(BB57),BB57,0)+Staff!$J53),Staff!$J53),0)),IF(Staff!$K53="Annually",IF(BE$4=Staff!$I53,MIN(Staff!$J53,Staff!$L53),IF(BE$4&gt;Staff!$I53,IFERROR(MIN(Staff!$L53,AS57+Staff!$J53),MIN(Staff!$J53,Staff!$L53)),0))))))</f>
        <v>0</v>
      </c>
      <c r="BF57" s="567">
        <f>IF(Staff!$K53="Never",IF(BF$4&gt;=Staff!$I53,MIN(Staff!$J53,Staff!$L53),0),IF(Staff!$K53="Monthly",IF(BF$4=Staff!$I53,MIN(Staff!$J53,Staff!$L53),IF(BF$4&gt;Staff!$I53,MIN(Staff!$L53,BE57+Staff!$J53),0)),IF(Staff!$K53="Quarterly",IF(BF$4=Staff!$I53,MIN(Staff!$J53,Staff!$L53),IF(BF$4&gt;Staff!$I53,IFERROR(MIN(Staff!$L53,IF(ISNUMBER(BC57),BC57,0)+Staff!$J53),Staff!$J53),0)),IF(Staff!$K53="Annually",IF(BF$4=Staff!$I53,MIN(Staff!$J53,Staff!$L53),IF(BF$4&gt;Staff!$I53,IFERROR(MIN(Staff!$L53,AT57+Staff!$J53),MIN(Staff!$J53,Staff!$L53)),0))))))</f>
        <v>0</v>
      </c>
      <c r="BG57" s="567">
        <f>IF(Staff!$K53="Never",IF(BG$4&gt;=Staff!$I53,MIN(Staff!$J53,Staff!$L53),0),IF(Staff!$K53="Monthly",IF(BG$4=Staff!$I53,MIN(Staff!$J53,Staff!$L53),IF(BG$4&gt;Staff!$I53,MIN(Staff!$L53,BF57+Staff!$J53),0)),IF(Staff!$K53="Quarterly",IF(BG$4=Staff!$I53,MIN(Staff!$J53,Staff!$L53),IF(BG$4&gt;Staff!$I53,IFERROR(MIN(Staff!$L53,IF(ISNUMBER(BD57),BD57,0)+Staff!$J53),Staff!$J53),0)),IF(Staff!$K53="Annually",IF(BG$4=Staff!$I53,MIN(Staff!$J53,Staff!$L53),IF(BG$4&gt;Staff!$I53,IFERROR(MIN(Staff!$L53,AU57+Staff!$J53),MIN(Staff!$J53,Staff!$L53)),0))))))</f>
        <v>0</v>
      </c>
      <c r="BH57" s="567">
        <f>IF(Staff!$K53="Never",IF(BH$4&gt;=Staff!$I53,MIN(Staff!$J53,Staff!$L53),0),IF(Staff!$K53="Monthly",IF(BH$4=Staff!$I53,MIN(Staff!$J53,Staff!$L53),IF(BH$4&gt;Staff!$I53,MIN(Staff!$L53,BG57+Staff!$J53),0)),IF(Staff!$K53="Quarterly",IF(BH$4=Staff!$I53,MIN(Staff!$J53,Staff!$L53),IF(BH$4&gt;Staff!$I53,IFERROR(MIN(Staff!$L53,IF(ISNUMBER(BE57),BE57,0)+Staff!$J53),Staff!$J53),0)),IF(Staff!$K53="Annually",IF(BH$4=Staff!$I53,MIN(Staff!$J53,Staff!$L53),IF(BH$4&gt;Staff!$I53,IFERROR(MIN(Staff!$L53,AV57+Staff!$J53),MIN(Staff!$J53,Staff!$L53)),0))))))</f>
        <v>0</v>
      </c>
      <c r="BI57" s="567">
        <f>IF(Staff!$K53="Never",IF(BI$4&gt;=Staff!$I53,MIN(Staff!$J53,Staff!$L53),0),IF(Staff!$K53="Monthly",IF(BI$4=Staff!$I53,MIN(Staff!$J53,Staff!$L53),IF(BI$4&gt;Staff!$I53,MIN(Staff!$L53,BH57+Staff!$J53),0)),IF(Staff!$K53="Quarterly",IF(BI$4=Staff!$I53,MIN(Staff!$J53,Staff!$L53),IF(BI$4&gt;Staff!$I53,IFERROR(MIN(Staff!$L53,IF(ISNUMBER(BF57),BF57,0)+Staff!$J53),Staff!$J53),0)),IF(Staff!$K53="Annually",IF(BI$4=Staff!$I53,MIN(Staff!$J53,Staff!$L53),IF(BI$4&gt;Staff!$I53,IFERROR(MIN(Staff!$L53,AW57+Staff!$J53),MIN(Staff!$J53,Staff!$L53)),0))))))</f>
        <v>0</v>
      </c>
      <c r="BJ57" s="567">
        <f>IF(Staff!$K53="Never",IF(BJ$4&gt;=Staff!$I53,MIN(Staff!$J53,Staff!$L53),0),IF(Staff!$K53="Monthly",IF(BJ$4=Staff!$I53,MIN(Staff!$J53,Staff!$L53),IF(BJ$4&gt;Staff!$I53,MIN(Staff!$L53,BI57+Staff!$J53),0)),IF(Staff!$K53="Quarterly",IF(BJ$4=Staff!$I53,MIN(Staff!$J53,Staff!$L53),IF(BJ$4&gt;Staff!$I53,IFERROR(MIN(Staff!$L53,IF(ISNUMBER(BG57),BG57,0)+Staff!$J53),Staff!$J53),0)),IF(Staff!$K53="Annually",IF(BJ$4=Staff!$I53,MIN(Staff!$J53,Staff!$L53),IF(BJ$4&gt;Staff!$I53,IFERROR(MIN(Staff!$L53,AX57+Staff!$J53),MIN(Staff!$J53,Staff!$L53)),0))))))</f>
        <v>0</v>
      </c>
      <c r="BK57" s="567">
        <f>IF(Staff!$K53="Never",IF(BK$4&gt;=Staff!$I53,MIN(Staff!$J53,Staff!$L53),0),IF(Staff!$K53="Monthly",IF(BK$4=Staff!$I53,MIN(Staff!$J53,Staff!$L53),IF(BK$4&gt;Staff!$I53,MIN(Staff!$L53,BJ57+Staff!$J53),0)),IF(Staff!$K53="Quarterly",IF(BK$4=Staff!$I53,MIN(Staff!$J53,Staff!$L53),IF(BK$4&gt;Staff!$I53,IFERROR(MIN(Staff!$L53,IF(ISNUMBER(BH57),BH57,0)+Staff!$J53),Staff!$J53),0)),IF(Staff!$K53="Annually",IF(BK$4=Staff!$I53,MIN(Staff!$J53,Staff!$L53),IF(BK$4&gt;Staff!$I53,IFERROR(MIN(Staff!$L53,AY57+Staff!$J53),MIN(Staff!$J53,Staff!$L53)),0))))))</f>
        <v>0</v>
      </c>
      <c r="BL57" s="567">
        <f>IF(Staff!$K53="Never",IF(BL$4&gt;=Staff!$I53,MIN(Staff!$J53,Staff!$L53),0),IF(Staff!$K53="Monthly",IF(BL$4=Staff!$I53,MIN(Staff!$J53,Staff!$L53),IF(BL$4&gt;Staff!$I53,MIN(Staff!$L53,BK57+Staff!$J53),0)),IF(Staff!$K53="Quarterly",IF(BL$4=Staff!$I53,MIN(Staff!$J53,Staff!$L53),IF(BL$4&gt;Staff!$I53,IFERROR(MIN(Staff!$L53,IF(ISNUMBER(BI57),BI57,0)+Staff!$J53),Staff!$J53),0)),IF(Staff!$K53="Annually",IF(BL$4=Staff!$I53,MIN(Staff!$J53,Staff!$L53),IF(BL$4&gt;Staff!$I53,IFERROR(MIN(Staff!$L53,AZ57+Staff!$J53),MIN(Staff!$J53,Staff!$L53)),0))))))</f>
        <v>0</v>
      </c>
      <c r="BM57" s="567">
        <f>IF(Staff!$K53="Never",IF(BM$4&gt;=Staff!$I53,MIN(Staff!$J53,Staff!$L53),0),IF(Staff!$K53="Monthly",IF(BM$4=Staff!$I53,MIN(Staff!$J53,Staff!$L53),IF(BM$4&gt;Staff!$I53,MIN(Staff!$L53,BL57+Staff!$J53),0)),IF(Staff!$K53="Quarterly",IF(BM$4=Staff!$I53,MIN(Staff!$J53,Staff!$L53),IF(BM$4&gt;Staff!$I53,IFERROR(MIN(Staff!$L53,IF(ISNUMBER(BJ57),BJ57,0)+Staff!$J53),Staff!$J53),0)),IF(Staff!$K53="Annually",IF(BM$4=Staff!$I53,MIN(Staff!$J53,Staff!$L53),IF(BM$4&gt;Staff!$I53,IFERROR(MIN(Staff!$L53,BA57+Staff!$J53),MIN(Staff!$J53,Staff!$L53)),0))))))</f>
        <v>0</v>
      </c>
      <c r="BN57" s="567">
        <f>IF(Staff!$K53="Never",IF(BN$4&gt;=Staff!$I53,MIN(Staff!$J53,Staff!$L53),0),IF(Staff!$K53="Monthly",IF(BN$4=Staff!$I53,MIN(Staff!$J53,Staff!$L53),IF(BN$4&gt;Staff!$I53,MIN(Staff!$L53,BM57+Staff!$J53),0)),IF(Staff!$K53="Quarterly",IF(BN$4=Staff!$I53,MIN(Staff!$J53,Staff!$L53),IF(BN$4&gt;Staff!$I53,IFERROR(MIN(Staff!$L53,IF(ISNUMBER(BK57),BK57,0)+Staff!$J53),Staff!$J53),0)),IF(Staff!$K53="Annually",IF(BN$4=Staff!$I53,MIN(Staff!$J53,Staff!$L53),IF(BN$4&gt;Staff!$I53,IFERROR(MIN(Staff!$L53,BB57+Staff!$J53),MIN(Staff!$J53,Staff!$L53)),0))))))</f>
        <v>0</v>
      </c>
      <c r="BO57" s="567">
        <f>IF(Staff!$K53="Never",IF(BO$4&gt;=Staff!$I53,MIN(Staff!$J53,Staff!$L53),0),IF(Staff!$K53="Monthly",IF(BO$4=Staff!$I53,MIN(Staff!$J53,Staff!$L53),IF(BO$4&gt;Staff!$I53,MIN(Staff!$L53,BN57+Staff!$J53),0)),IF(Staff!$K53="Quarterly",IF(BO$4=Staff!$I53,MIN(Staff!$J53,Staff!$L53),IF(BO$4&gt;Staff!$I53,IFERROR(MIN(Staff!$L53,IF(ISNUMBER(BL57),BL57,0)+Staff!$J53),Staff!$J53),0)),IF(Staff!$K53="Annually",IF(BO$4=Staff!$I53,MIN(Staff!$J53,Staff!$L53),IF(BO$4&gt;Staff!$I53,IFERROR(MIN(Staff!$L53,BC57+Staff!$J53),MIN(Staff!$J53,Staff!$L53)),0))))))</f>
        <v>0</v>
      </c>
      <c r="BP57" s="567">
        <f>IF(Staff!$K53="Never",IF(BP$4&gt;=Staff!$I53,MIN(Staff!$J53,Staff!$L53),0),IF(Staff!$K53="Monthly",IF(BP$4=Staff!$I53,MIN(Staff!$J53,Staff!$L53),IF(BP$4&gt;Staff!$I53,MIN(Staff!$L53,BO57+Staff!$J53),0)),IF(Staff!$K53="Quarterly",IF(BP$4=Staff!$I53,MIN(Staff!$J53,Staff!$L53),IF(BP$4&gt;Staff!$I53,IFERROR(MIN(Staff!$L53,IF(ISNUMBER(BM57),BM57,0)+Staff!$J53),Staff!$J53),0)),IF(Staff!$K53="Annually",IF(BP$4=Staff!$I53,MIN(Staff!$J53,Staff!$L53),IF(BP$4&gt;Staff!$I53,IFERROR(MIN(Staff!$L53,BD57+Staff!$J53),MIN(Staff!$J53,Staff!$L53)),0))))))</f>
        <v>0</v>
      </c>
      <c r="BQ57" s="567">
        <f>IF(Staff!$K53="Never",IF(BQ$4&gt;=Staff!$I53,MIN(Staff!$J53,Staff!$L53),0),IF(Staff!$K53="Monthly",IF(BQ$4=Staff!$I53,MIN(Staff!$J53,Staff!$L53),IF(BQ$4&gt;Staff!$I53,MIN(Staff!$L53,BP57+Staff!$J53),0)),IF(Staff!$K53="Quarterly",IF(BQ$4=Staff!$I53,MIN(Staff!$J53,Staff!$L53),IF(BQ$4&gt;Staff!$I53,IFERROR(MIN(Staff!$L53,IF(ISNUMBER(BN57),BN57,0)+Staff!$J53),Staff!$J53),0)),IF(Staff!$K53="Annually",IF(BQ$4=Staff!$I53,MIN(Staff!$J53,Staff!$L53),IF(BQ$4&gt;Staff!$I53,IFERROR(MIN(Staff!$L53,BE57+Staff!$J53),MIN(Staff!$J53,Staff!$L53)),0))))))</f>
        <v>0</v>
      </c>
      <c r="BR57" s="567">
        <f>IF(Staff!$K53="Never",IF(BR$4&gt;=Staff!$I53,MIN(Staff!$J53,Staff!$L53),0),IF(Staff!$K53="Monthly",IF(BR$4=Staff!$I53,MIN(Staff!$J53,Staff!$L53),IF(BR$4&gt;Staff!$I53,MIN(Staff!$L53,BQ57+Staff!$J53),0)),IF(Staff!$K53="Quarterly",IF(BR$4=Staff!$I53,MIN(Staff!$J53,Staff!$L53),IF(BR$4&gt;Staff!$I53,IFERROR(MIN(Staff!$L53,IF(ISNUMBER(BO57),BO57,0)+Staff!$J53),Staff!$J53),0)),IF(Staff!$K53="Annually",IF(BR$4=Staff!$I53,MIN(Staff!$J53,Staff!$L53),IF(BR$4&gt;Staff!$I53,IFERROR(MIN(Staff!$L53,BF57+Staff!$J53),MIN(Staff!$J53,Staff!$L53)),0))))))</f>
        <v>0</v>
      </c>
      <c r="BS57" s="567">
        <f>IF(Staff!$K53="Never",IF(BS$4&gt;=Staff!$I53,MIN(Staff!$J53,Staff!$L53),0),IF(Staff!$K53="Monthly",IF(BS$4=Staff!$I53,MIN(Staff!$J53,Staff!$L53),IF(BS$4&gt;Staff!$I53,MIN(Staff!$L53,BR57+Staff!$J53),0)),IF(Staff!$K53="Quarterly",IF(BS$4=Staff!$I53,MIN(Staff!$J53,Staff!$L53),IF(BS$4&gt;Staff!$I53,IFERROR(MIN(Staff!$L53,IF(ISNUMBER(BP57),BP57,0)+Staff!$J53),Staff!$J53),0)),IF(Staff!$K53="Annually",IF(BS$4=Staff!$I53,MIN(Staff!$J53,Staff!$L53),IF(BS$4&gt;Staff!$I53,IFERROR(MIN(Staff!$L53,BG57+Staff!$J53),MIN(Staff!$J53,Staff!$L53)),0))))))</f>
        <v>0</v>
      </c>
      <c r="BT57" s="567">
        <f>IF(Staff!$K53="Never",IF(BT$4&gt;=Staff!$I53,MIN(Staff!$J53,Staff!$L53),0),IF(Staff!$K53="Monthly",IF(BT$4=Staff!$I53,MIN(Staff!$J53,Staff!$L53),IF(BT$4&gt;Staff!$I53,MIN(Staff!$L53,BS57+Staff!$J53),0)),IF(Staff!$K53="Quarterly",IF(BT$4=Staff!$I53,MIN(Staff!$J53,Staff!$L53),IF(BT$4&gt;Staff!$I53,IFERROR(MIN(Staff!$L53,IF(ISNUMBER(BQ57),BQ57,0)+Staff!$J53),Staff!$J53),0)),IF(Staff!$K53="Annually",IF(BT$4=Staff!$I53,MIN(Staff!$J53,Staff!$L53),IF(BT$4&gt;Staff!$I53,IFERROR(MIN(Staff!$L53,BH57+Staff!$J53),MIN(Staff!$J53,Staff!$L53)),0))))))</f>
        <v>0</v>
      </c>
      <c r="BU57" s="567">
        <f>IF(Staff!$K53="Never",IF(BU$4&gt;=Staff!$I53,MIN(Staff!$J53,Staff!$L53),0),IF(Staff!$K53="Monthly",IF(BU$4=Staff!$I53,MIN(Staff!$J53,Staff!$L53),IF(BU$4&gt;Staff!$I53,MIN(Staff!$L53,BT57+Staff!$J53),0)),IF(Staff!$K53="Quarterly",IF(BU$4=Staff!$I53,MIN(Staff!$J53,Staff!$L53),IF(BU$4&gt;Staff!$I53,IFERROR(MIN(Staff!$L53,IF(ISNUMBER(BR57),BR57,0)+Staff!$J53),Staff!$J53),0)),IF(Staff!$K53="Annually",IF(BU$4=Staff!$I53,MIN(Staff!$J53,Staff!$L53),IF(BU$4&gt;Staff!$I53,IFERROR(MIN(Staff!$L53,BI57+Staff!$J53),MIN(Staff!$J53,Staff!$L53)),0))))))</f>
        <v>0</v>
      </c>
      <c r="BV57" s="567">
        <f>IF(Staff!$K53="Never",IF(BV$4&gt;=Staff!$I53,MIN(Staff!$J53,Staff!$L53),0),IF(Staff!$K53="Monthly",IF(BV$4=Staff!$I53,MIN(Staff!$J53,Staff!$L53),IF(BV$4&gt;Staff!$I53,MIN(Staff!$L53,BU57+Staff!$J53),0)),IF(Staff!$K53="Quarterly",IF(BV$4=Staff!$I53,MIN(Staff!$J53,Staff!$L53),IF(BV$4&gt;Staff!$I53,IFERROR(MIN(Staff!$L53,IF(ISNUMBER(BS57),BS57,0)+Staff!$J53),Staff!$J53),0)),IF(Staff!$K53="Annually",IF(BV$4=Staff!$I53,MIN(Staff!$J53,Staff!$L53),IF(BV$4&gt;Staff!$I53,IFERROR(MIN(Staff!$L53,BJ57+Staff!$J53),MIN(Staff!$J53,Staff!$L53)),0))))))</f>
        <v>0</v>
      </c>
      <c r="BW57" s="567">
        <f>IF(Staff!$K53="Never",IF(BW$4&gt;=Staff!$I53,MIN(Staff!$J53,Staff!$L53),0),IF(Staff!$K53="Monthly",IF(BW$4=Staff!$I53,MIN(Staff!$J53,Staff!$L53),IF(BW$4&gt;Staff!$I53,MIN(Staff!$L53,BV57+Staff!$J53),0)),IF(Staff!$K53="Quarterly",IF(BW$4=Staff!$I53,MIN(Staff!$J53,Staff!$L53),IF(BW$4&gt;Staff!$I53,IFERROR(MIN(Staff!$L53,IF(ISNUMBER(BT57),BT57,0)+Staff!$J53),Staff!$J53),0)),IF(Staff!$K53="Annually",IF(BW$4=Staff!$I53,MIN(Staff!$J53,Staff!$L53),IF(BW$4&gt;Staff!$I53,IFERROR(MIN(Staff!$L53,BK57+Staff!$J53),MIN(Staff!$J53,Staff!$L53)),0))))))</f>
        <v>0</v>
      </c>
      <c r="BX57" s="567">
        <f>IF(Staff!$K53="Never",IF(BX$4&gt;=Staff!$I53,MIN(Staff!$J53,Staff!$L53),0),IF(Staff!$K53="Monthly",IF(BX$4=Staff!$I53,MIN(Staff!$J53,Staff!$L53),IF(BX$4&gt;Staff!$I53,MIN(Staff!$L53,BW57+Staff!$J53),0)),IF(Staff!$K53="Quarterly",IF(BX$4=Staff!$I53,MIN(Staff!$J53,Staff!$L53),IF(BX$4&gt;Staff!$I53,IFERROR(MIN(Staff!$L53,IF(ISNUMBER(BU57),BU57,0)+Staff!$J53),Staff!$J53),0)),IF(Staff!$K53="Annually",IF(BX$4=Staff!$I53,MIN(Staff!$J53,Staff!$L53),IF(BX$4&gt;Staff!$I53,IFERROR(MIN(Staff!$L53,BL57+Staff!$J53),MIN(Staff!$J53,Staff!$L53)),0))))))</f>
        <v>0</v>
      </c>
      <c r="BY57" s="567">
        <f>IF(Staff!$K53="Never",IF(BY$4&gt;=Staff!$I53,MIN(Staff!$J53,Staff!$L53),0),IF(Staff!$K53="Monthly",IF(BY$4=Staff!$I53,MIN(Staff!$J53,Staff!$L53),IF(BY$4&gt;Staff!$I53,MIN(Staff!$L53,BX57+Staff!$J53),0)),IF(Staff!$K53="Quarterly",IF(BY$4=Staff!$I53,MIN(Staff!$J53,Staff!$L53),IF(BY$4&gt;Staff!$I53,IFERROR(MIN(Staff!$L53,IF(ISNUMBER(BV57),BV57,0)+Staff!$J53),Staff!$J53),0)),IF(Staff!$K53="Annually",IF(BY$4=Staff!$I53,MIN(Staff!$J53,Staff!$L53),IF(BY$4&gt;Staff!$I53,IFERROR(MIN(Staff!$L53,BM57+Staff!$J53),MIN(Staff!$J53,Staff!$L53)),0))))))</f>
        <v>0</v>
      </c>
      <c r="BZ57" s="567">
        <f>IF(Staff!$K53="Never",IF(BZ$4&gt;=Staff!$I53,MIN(Staff!$J53,Staff!$L53),0),IF(Staff!$K53="Monthly",IF(BZ$4=Staff!$I53,MIN(Staff!$J53,Staff!$L53),IF(BZ$4&gt;Staff!$I53,MIN(Staff!$L53,BY57+Staff!$J53),0)),IF(Staff!$K53="Quarterly",IF(BZ$4=Staff!$I53,MIN(Staff!$J53,Staff!$L53),IF(BZ$4&gt;Staff!$I53,IFERROR(MIN(Staff!$L53,IF(ISNUMBER(BW57),BW57,0)+Staff!$J53),Staff!$J53),0)),IF(Staff!$K53="Annually",IF(BZ$4=Staff!$I53,MIN(Staff!$J53,Staff!$L53),IF(BZ$4&gt;Staff!$I53,IFERROR(MIN(Staff!$L53,BN57+Staff!$J53),MIN(Staff!$J53,Staff!$L53)),0))))))</f>
        <v>0</v>
      </c>
      <c r="CA57" s="567">
        <f>IF(Staff!$K53="Never",IF(CA$4&gt;=Staff!$I53,MIN(Staff!$J53,Staff!$L53),0),IF(Staff!$K53="Monthly",IF(CA$4=Staff!$I53,MIN(Staff!$J53,Staff!$L53),IF(CA$4&gt;Staff!$I53,MIN(Staff!$L53,BZ57+Staff!$J53),0)),IF(Staff!$K53="Quarterly",IF(CA$4=Staff!$I53,MIN(Staff!$J53,Staff!$L53),IF(CA$4&gt;Staff!$I53,IFERROR(MIN(Staff!$L53,IF(ISNUMBER(BX57),BX57,0)+Staff!$J53),Staff!$J53),0)),IF(Staff!$K53="Annually",IF(CA$4=Staff!$I53,MIN(Staff!$J53,Staff!$L53),IF(CA$4&gt;Staff!$I53,IFERROR(MIN(Staff!$L53,BO57+Staff!$J53),MIN(Staff!$J53,Staff!$L53)),0))))))</f>
        <v>0</v>
      </c>
      <c r="CB57" s="567">
        <f>IF(Staff!$K53="Never",IF(CB$4&gt;=Staff!$I53,MIN(Staff!$J53,Staff!$L53),0),IF(Staff!$K53="Monthly",IF(CB$4=Staff!$I53,MIN(Staff!$J53,Staff!$L53),IF(CB$4&gt;Staff!$I53,MIN(Staff!$L53,CA57+Staff!$J53),0)),IF(Staff!$K53="Quarterly",IF(CB$4=Staff!$I53,MIN(Staff!$J53,Staff!$L53),IF(CB$4&gt;Staff!$I53,IFERROR(MIN(Staff!$L53,IF(ISNUMBER(BY57),BY57,0)+Staff!$J53),Staff!$J53),0)),IF(Staff!$K53="Annually",IF(CB$4=Staff!$I53,MIN(Staff!$J53,Staff!$L53),IF(CB$4&gt;Staff!$I53,IFERROR(MIN(Staff!$L53,BP57+Staff!$J53),MIN(Staff!$J53,Staff!$L53)),0))))))</f>
        <v>0</v>
      </c>
      <c r="CC57" s="567">
        <f>IF(Staff!$K53="Never",IF(CC$4&gt;=Staff!$I53,MIN(Staff!$J53,Staff!$L53),0),IF(Staff!$K53="Monthly",IF(CC$4=Staff!$I53,MIN(Staff!$J53,Staff!$L53),IF(CC$4&gt;Staff!$I53,MIN(Staff!$L53,CB57+Staff!$J53),0)),IF(Staff!$K53="Quarterly",IF(CC$4=Staff!$I53,MIN(Staff!$J53,Staff!$L53),IF(CC$4&gt;Staff!$I53,IFERROR(MIN(Staff!$L53,IF(ISNUMBER(BZ57),BZ57,0)+Staff!$J53),Staff!$J53),0)),IF(Staff!$K53="Annually",IF(CC$4=Staff!$I53,MIN(Staff!$J53,Staff!$L53),IF(CC$4&gt;Staff!$I53,IFERROR(MIN(Staff!$L53,BQ57+Staff!$J53),MIN(Staff!$J53,Staff!$L53)),0))))))</f>
        <v>0</v>
      </c>
      <c r="CD57" s="567">
        <f>IF(Staff!$K53="Never",IF(CD$4&gt;=Staff!$I53,MIN(Staff!$J53,Staff!$L53),0),IF(Staff!$K53="Monthly",IF(CD$4=Staff!$I53,MIN(Staff!$J53,Staff!$L53),IF(CD$4&gt;Staff!$I53,MIN(Staff!$L53,CC57+Staff!$J53),0)),IF(Staff!$K53="Quarterly",IF(CD$4=Staff!$I53,MIN(Staff!$J53,Staff!$L53),IF(CD$4&gt;Staff!$I53,IFERROR(MIN(Staff!$L53,IF(ISNUMBER(CA57),CA57,0)+Staff!$J53),Staff!$J53),0)),IF(Staff!$K53="Annually",IF(CD$4=Staff!$I53,MIN(Staff!$J53,Staff!$L53),IF(CD$4&gt;Staff!$I53,IFERROR(MIN(Staff!$L53,BR57+Staff!$J53),MIN(Staff!$J53,Staff!$L53)),0))))))</f>
        <v>0</v>
      </c>
      <c r="CE57" s="567">
        <f>IF(Staff!$K53="Never",IF(CE$4&gt;=Staff!$I53,MIN(Staff!$J53,Staff!$L53),0),IF(Staff!$K53="Monthly",IF(CE$4=Staff!$I53,MIN(Staff!$J53,Staff!$L53),IF(CE$4&gt;Staff!$I53,MIN(Staff!$L53,CD57+Staff!$J53),0)),IF(Staff!$K53="Quarterly",IF(CE$4=Staff!$I53,MIN(Staff!$J53,Staff!$L53),IF(CE$4&gt;Staff!$I53,IFERROR(MIN(Staff!$L53,IF(ISNUMBER(CB57),CB57,0)+Staff!$J53),Staff!$J53),0)),IF(Staff!$K53="Annually",IF(CE$4=Staff!$I53,MIN(Staff!$J53,Staff!$L53),IF(CE$4&gt;Staff!$I53,IFERROR(MIN(Staff!$L53,BS57+Staff!$J53),MIN(Staff!$J53,Staff!$L53)),0))))))</f>
        <v>0</v>
      </c>
      <c r="CF57" s="567">
        <f>IF(Staff!$K53="Never",IF(CF$4&gt;=Staff!$I53,MIN(Staff!$J53,Staff!$L53),0),IF(Staff!$K53="Monthly",IF(CF$4=Staff!$I53,MIN(Staff!$J53,Staff!$L53),IF(CF$4&gt;Staff!$I53,MIN(Staff!$L53,CE57+Staff!$J53),0)),IF(Staff!$K53="Quarterly",IF(CF$4=Staff!$I53,MIN(Staff!$J53,Staff!$L53),IF(CF$4&gt;Staff!$I53,IFERROR(MIN(Staff!$L53,IF(ISNUMBER(CC57),CC57,0)+Staff!$J53),Staff!$J53),0)),IF(Staff!$K53="Annually",IF(CF$4=Staff!$I53,MIN(Staff!$J53,Staff!$L53),IF(CF$4&gt;Staff!$I53,IFERROR(MIN(Staff!$L53,BT57+Staff!$J53),MIN(Staff!$J53,Staff!$L53)),0))))))</f>
        <v>0</v>
      </c>
      <c r="CG57" s="567">
        <f>IF(Staff!$K53="Never",IF(CG$4&gt;=Staff!$I53,MIN(Staff!$J53,Staff!$L53),0),IF(Staff!$K53="Monthly",IF(CG$4=Staff!$I53,MIN(Staff!$J53,Staff!$L53),IF(CG$4&gt;Staff!$I53,MIN(Staff!$L53,CF57+Staff!$J53),0)),IF(Staff!$K53="Quarterly",IF(CG$4=Staff!$I53,MIN(Staff!$J53,Staff!$L53),IF(CG$4&gt;Staff!$I53,IFERROR(MIN(Staff!$L53,IF(ISNUMBER(CD57),CD57,0)+Staff!$J53),Staff!$J53),0)),IF(Staff!$K53="Annually",IF(CG$4=Staff!$I53,MIN(Staff!$J53,Staff!$L53),IF(CG$4&gt;Staff!$I53,IFERROR(MIN(Staff!$L53,BU57+Staff!$J53),MIN(Staff!$J53,Staff!$L53)),0))))))</f>
        <v>0</v>
      </c>
      <c r="CH57" s="567">
        <f>IF(Staff!$K53="Never",IF(CH$4&gt;=Staff!$I53,MIN(Staff!$J53,Staff!$L53),0),IF(Staff!$K53="Monthly",IF(CH$4=Staff!$I53,MIN(Staff!$J53,Staff!$L53),IF(CH$4&gt;Staff!$I53,MIN(Staff!$L53,CG57+Staff!$J53),0)),IF(Staff!$K53="Quarterly",IF(CH$4=Staff!$I53,MIN(Staff!$J53,Staff!$L53),IF(CH$4&gt;Staff!$I53,IFERROR(MIN(Staff!$L53,IF(ISNUMBER(CE57),CE57,0)+Staff!$J53),Staff!$J53),0)),IF(Staff!$K53="Annually",IF(CH$4=Staff!$I53,MIN(Staff!$J53,Staff!$L53),IF(CH$4&gt;Staff!$I53,IFERROR(MIN(Staff!$L53,BV57+Staff!$J53),MIN(Staff!$J53,Staff!$L53)),0))))))</f>
        <v>0</v>
      </c>
      <c r="CI57" s="567">
        <f>IF(Staff!$K53="Never",IF(CI$4&gt;=Staff!$I53,MIN(Staff!$J53,Staff!$L53),0),IF(Staff!$K53="Monthly",IF(CI$4=Staff!$I53,MIN(Staff!$J53,Staff!$L53),IF(CI$4&gt;Staff!$I53,MIN(Staff!$L53,CH57+Staff!$J53),0)),IF(Staff!$K53="Quarterly",IF(CI$4=Staff!$I53,MIN(Staff!$J53,Staff!$L53),IF(CI$4&gt;Staff!$I53,IFERROR(MIN(Staff!$L53,IF(ISNUMBER(CF57),CF57,0)+Staff!$J53),Staff!$J53),0)),IF(Staff!$K53="Annually",IF(CI$4=Staff!$I53,MIN(Staff!$J53,Staff!$L53),IF(CI$4&gt;Staff!$I53,IFERROR(MIN(Staff!$L53,BW57+Staff!$J53),MIN(Staff!$J53,Staff!$L53)),0))))))</f>
        <v>0</v>
      </c>
    </row>
    <row r="58" spans="1:87" ht="15.75" hidden="1" customHeight="1" outlineLevel="1">
      <c r="A58" s="875" t="str">
        <f>Staff!A54</f>
        <v>Other 9</v>
      </c>
      <c r="B58" s="876"/>
      <c r="C58" s="719" t="s">
        <v>289</v>
      </c>
      <c r="D58" s="567">
        <f>IF(Staff!$K54="Never",IF(D$4&gt;=Staff!$I54,MIN(Staff!$J54,Staff!$L54),0),IF(Staff!$K54="Monthly",IF(D$4=Staff!$I54,MIN(Staff!$J54,Staff!$L54),IF(D$4&gt;Staff!$I54,MIN(Staff!$L54,C58+Staff!$J54),0)),IF(Staff!$K54="Quarterly",IF(D$4=Staff!$I54,MIN(Staff!$J54,Staff!$L54),IF(D$4&gt;Staff!$I54,IFERROR(MIN(Staff!$L54,IF(ISNUMBER(A58),A58,0)+Staff!$J54),Staff!$J54),0)),IF(Staff!$K54="Annually",IF(D$4=Staff!$I54,MIN(Staff!$J54,Staff!$L54),IF(D$4&gt;Staff!$I54,IFERROR(MIN(Staff!$L54,#REF!+Staff!$J54),MIN(Staff!$J54,Staff!$L54)),0))))))</f>
        <v>0</v>
      </c>
      <c r="E58" s="567">
        <f>IF(Staff!$K54="Never",IF(E$4&gt;=Staff!$I54,MIN(Staff!$J54,Staff!$L54),0),IF(Staff!$K54="Monthly",IF(E$4=Staff!$I54,MIN(Staff!$J54,Staff!$L54),IF(E$4&gt;Staff!$I54,MIN(Staff!$L54,D58+Staff!$J54),0)),IF(Staff!$K54="Quarterly",IF(E$4=Staff!$I54,MIN(Staff!$J54,Staff!$L54),IF(E$4&gt;Staff!$I54,IFERROR(MIN(Staff!$L54,IF(ISNUMBER(B58),B58,0)+Staff!$J54),Staff!$J54),0)),IF(Staff!$K54="Annually",IF(E$4=Staff!$I54,MIN(Staff!$J54,Staff!$L54),IF(E$4&gt;Staff!$I54,IFERROR(MIN(Staff!$L54,#REF!+Staff!$J54),MIN(Staff!$J54,Staff!$L54)),0))))))</f>
        <v>0</v>
      </c>
      <c r="F58" s="567">
        <f>IF(Staff!$K54="Never",IF(F$4&gt;=Staff!$I54,MIN(Staff!$J54,Staff!$L54),0),IF(Staff!$K54="Monthly",IF(F$4=Staff!$I54,MIN(Staff!$J54,Staff!$L54),IF(F$4&gt;Staff!$I54,MIN(Staff!$L54,E58+Staff!$J54),0)),IF(Staff!$K54="Quarterly",IF(F$4=Staff!$I54,MIN(Staff!$J54,Staff!$L54),IF(F$4&gt;Staff!$I54,IFERROR(MIN(Staff!$L54,IF(ISNUMBER(C58),C58,0)+Staff!$J54),Staff!$J54),0)),IF(Staff!$K54="Annually",IF(F$4=Staff!$I54,MIN(Staff!$J54,Staff!$L54),IF(F$4&gt;Staff!$I54,IFERROR(MIN(Staff!$L54,#REF!+Staff!$J54),MIN(Staff!$J54,Staff!$L54)),0))))))</f>
        <v>0</v>
      </c>
      <c r="G58" s="567">
        <f>IF(Staff!$K54="Never",IF(G$4&gt;=Staff!$I54,MIN(Staff!$J54,Staff!$L54),0),IF(Staff!$K54="Monthly",IF(G$4=Staff!$I54,MIN(Staff!$J54,Staff!$L54),IF(G$4&gt;Staff!$I54,MIN(Staff!$L54,F58+Staff!$J54),0)),IF(Staff!$K54="Quarterly",IF(G$4=Staff!$I54,MIN(Staff!$J54,Staff!$L54),IF(G$4&gt;Staff!$I54,IFERROR(MIN(Staff!$L54,IF(ISNUMBER(D58),D58,0)+Staff!$J54),Staff!$J54),0)),IF(Staff!$K54="Annually",IF(G$4=Staff!$I54,MIN(Staff!$J54,Staff!$L54),IF(G$4&gt;Staff!$I54,IFERROR(MIN(Staff!$L54,#REF!+Staff!$J54),MIN(Staff!$J54,Staff!$L54)),0))))))</f>
        <v>0</v>
      </c>
      <c r="H58" s="567">
        <f>IF(Staff!$K54="Never",IF(H$4&gt;=Staff!$I54,MIN(Staff!$J54,Staff!$L54),0),IF(Staff!$K54="Monthly",IF(H$4=Staff!$I54,MIN(Staff!$J54,Staff!$L54),IF(H$4&gt;Staff!$I54,MIN(Staff!$L54,G58+Staff!$J54),0)),IF(Staff!$K54="Quarterly",IF(H$4=Staff!$I54,MIN(Staff!$J54,Staff!$L54),IF(H$4&gt;Staff!$I54,IFERROR(MIN(Staff!$L54,IF(ISNUMBER(E58),E58,0)+Staff!$J54),Staff!$J54),0)),IF(Staff!$K54="Annually",IF(H$4=Staff!$I54,MIN(Staff!$J54,Staff!$L54),IF(H$4&gt;Staff!$I54,IFERROR(MIN(Staff!$L54,#REF!+Staff!$J54),MIN(Staff!$J54,Staff!$L54)),0))))))</f>
        <v>0</v>
      </c>
      <c r="I58" s="567">
        <f>IF(Staff!$K54="Never",IF(I$4&gt;=Staff!$I54,MIN(Staff!$J54,Staff!$L54),0),IF(Staff!$K54="Monthly",IF(I$4=Staff!$I54,MIN(Staff!$J54,Staff!$L54),IF(I$4&gt;Staff!$I54,MIN(Staff!$L54,H58+Staff!$J54),0)),IF(Staff!$K54="Quarterly",IF(I$4=Staff!$I54,MIN(Staff!$J54,Staff!$L54),IF(I$4&gt;Staff!$I54,IFERROR(MIN(Staff!$L54,IF(ISNUMBER(F58),F58,0)+Staff!$J54),Staff!$J54),0)),IF(Staff!$K54="Annually",IF(I$4=Staff!$I54,MIN(Staff!$J54,Staff!$L54),IF(I$4&gt;Staff!$I54,IFERROR(MIN(Staff!$L54,#REF!+Staff!$J54),MIN(Staff!$J54,Staff!$L54)),0))))))</f>
        <v>0</v>
      </c>
      <c r="J58" s="567">
        <f>IF(Staff!$K54="Never",IF(J$4&gt;=Staff!$I54,MIN(Staff!$J54,Staff!$L54),0),IF(Staff!$K54="Monthly",IF(J$4=Staff!$I54,MIN(Staff!$J54,Staff!$L54),IF(J$4&gt;Staff!$I54,MIN(Staff!$L54,I58+Staff!$J54),0)),IF(Staff!$K54="Quarterly",IF(J$4=Staff!$I54,MIN(Staff!$J54,Staff!$L54),IF(J$4&gt;Staff!$I54,IFERROR(MIN(Staff!$L54,IF(ISNUMBER(G58),G58,0)+Staff!$J54),Staff!$J54),0)),IF(Staff!$K54="Annually",IF(J$4=Staff!$I54,MIN(Staff!$J54,Staff!$L54),IF(J$4&gt;Staff!$I54,IFERROR(MIN(Staff!$L54,#REF!+Staff!$J54),MIN(Staff!$J54,Staff!$L54)),0))))))</f>
        <v>0</v>
      </c>
      <c r="K58" s="567">
        <f>IF(Staff!$K54="Never",IF(K$4&gt;=Staff!$I54,MIN(Staff!$J54,Staff!$L54),0),IF(Staff!$K54="Monthly",IF(K$4=Staff!$I54,MIN(Staff!$J54,Staff!$L54),IF(K$4&gt;Staff!$I54,MIN(Staff!$L54,J58+Staff!$J54),0)),IF(Staff!$K54="Quarterly",IF(K$4=Staff!$I54,MIN(Staff!$J54,Staff!$L54),IF(K$4&gt;Staff!$I54,IFERROR(MIN(Staff!$L54,IF(ISNUMBER(H58),H58,0)+Staff!$J54),Staff!$J54),0)),IF(Staff!$K54="Annually",IF(K$4=Staff!$I54,MIN(Staff!$J54,Staff!$L54),IF(K$4&gt;Staff!$I54,IFERROR(MIN(Staff!$L54,#REF!+Staff!$J54),MIN(Staff!$J54,Staff!$L54)),0))))))</f>
        <v>0</v>
      </c>
      <c r="L58" s="567">
        <f>IF(Staff!$K54="Never",IF(L$4&gt;=Staff!$I54,MIN(Staff!$J54,Staff!$L54),0),IF(Staff!$K54="Monthly",IF(L$4=Staff!$I54,MIN(Staff!$J54,Staff!$L54),IF(L$4&gt;Staff!$I54,MIN(Staff!$L54,K58+Staff!$J54),0)),IF(Staff!$K54="Quarterly",IF(L$4=Staff!$I54,MIN(Staff!$J54,Staff!$L54),IF(L$4&gt;Staff!$I54,IFERROR(MIN(Staff!$L54,IF(ISNUMBER(I58),I58,0)+Staff!$J54),Staff!$J54),0)),IF(Staff!$K54="Annually",IF(L$4=Staff!$I54,MIN(Staff!$J54,Staff!$L54),IF(L$4&gt;Staff!$I54,IFERROR(MIN(Staff!$L54,#REF!+Staff!$J54),MIN(Staff!$J54,Staff!$L54)),0))))))</f>
        <v>0</v>
      </c>
      <c r="M58" s="567">
        <f>IF(Staff!$K54="Never",IF(M$4&gt;=Staff!$I54,MIN(Staff!$J54,Staff!$L54),0),IF(Staff!$K54="Monthly",IF(M$4=Staff!$I54,MIN(Staff!$J54,Staff!$L54),IF(M$4&gt;Staff!$I54,MIN(Staff!$L54,L58+Staff!$J54),0)),IF(Staff!$K54="Quarterly",IF(M$4=Staff!$I54,MIN(Staff!$J54,Staff!$L54),IF(M$4&gt;Staff!$I54,IFERROR(MIN(Staff!$L54,IF(ISNUMBER(J58),J58,0)+Staff!$J54),Staff!$J54),0)),IF(Staff!$K54="Annually",IF(M$4=Staff!$I54,MIN(Staff!$J54,Staff!$L54),IF(M$4&gt;Staff!$I54,IFERROR(MIN(Staff!$L54,A58+Staff!$J54),MIN(Staff!$J54,Staff!$L54)),0))))))</f>
        <v>0</v>
      </c>
      <c r="N58" s="567">
        <f>IF(Staff!$K54="Never",IF(N$4&gt;=Staff!$I54,MIN(Staff!$J54,Staff!$L54),0),IF(Staff!$K54="Monthly",IF(N$4=Staff!$I54,MIN(Staff!$J54,Staff!$L54),IF(N$4&gt;Staff!$I54,MIN(Staff!$L54,M58+Staff!$J54),0)),IF(Staff!$K54="Quarterly",IF(N$4=Staff!$I54,MIN(Staff!$J54,Staff!$L54),IF(N$4&gt;Staff!$I54,IFERROR(MIN(Staff!$L54,IF(ISNUMBER(K58),K58,0)+Staff!$J54),Staff!$J54),0)),IF(Staff!$K54="Annually",IF(N$4=Staff!$I54,MIN(Staff!$J54,Staff!$L54),IF(N$4&gt;Staff!$I54,IFERROR(MIN(Staff!$L54,B58+Staff!$J54),MIN(Staff!$J54,Staff!$L54)),0))))))</f>
        <v>0</v>
      </c>
      <c r="O58" s="567">
        <f>IF(Staff!$K54="Never",IF(O$4&gt;=Staff!$I54,MIN(Staff!$J54,Staff!$L54),0),IF(Staff!$K54="Monthly",IF(O$4=Staff!$I54,MIN(Staff!$J54,Staff!$L54),IF(O$4&gt;Staff!$I54,MIN(Staff!$L54,N58+Staff!$J54),0)),IF(Staff!$K54="Quarterly",IF(O$4=Staff!$I54,MIN(Staff!$J54,Staff!$L54),IF(O$4&gt;Staff!$I54,IFERROR(MIN(Staff!$L54,IF(ISNUMBER(L58),L58,0)+Staff!$J54),Staff!$J54),0)),IF(Staff!$K54="Annually",IF(O$4=Staff!$I54,MIN(Staff!$J54,Staff!$L54),IF(O$4&gt;Staff!$I54,IFERROR(MIN(Staff!$L54,C58+Staff!$J54),MIN(Staff!$J54,Staff!$L54)),0))))))</f>
        <v>0</v>
      </c>
      <c r="P58" s="567">
        <f>IF(Staff!$K54="Never",IF(P$4&gt;=Staff!$I54,MIN(Staff!$J54,Staff!$L54),0),IF(Staff!$K54="Monthly",IF(P$4=Staff!$I54,MIN(Staff!$J54,Staff!$L54),IF(P$4&gt;Staff!$I54,MIN(Staff!$L54,O58+Staff!$J54),0)),IF(Staff!$K54="Quarterly",IF(P$4=Staff!$I54,MIN(Staff!$J54,Staff!$L54),IF(P$4&gt;Staff!$I54,IFERROR(MIN(Staff!$L54,IF(ISNUMBER(M58),M58,0)+Staff!$J54),Staff!$J54),0)),IF(Staff!$K54="Annually",IF(P$4=Staff!$I54,MIN(Staff!$J54,Staff!$L54),IF(P$4&gt;Staff!$I54,IFERROR(MIN(Staff!$L54,D58+Staff!$J54),MIN(Staff!$J54,Staff!$L54)),0))))))</f>
        <v>0</v>
      </c>
      <c r="Q58" s="567">
        <f>IF(Staff!$K54="Never",IF(Q$4&gt;=Staff!$I54,MIN(Staff!$J54,Staff!$L54),0),IF(Staff!$K54="Monthly",IF(Q$4=Staff!$I54,MIN(Staff!$J54,Staff!$L54),IF(Q$4&gt;Staff!$I54,MIN(Staff!$L54,P58+Staff!$J54),0)),IF(Staff!$K54="Quarterly",IF(Q$4=Staff!$I54,MIN(Staff!$J54,Staff!$L54),IF(Q$4&gt;Staff!$I54,IFERROR(MIN(Staff!$L54,IF(ISNUMBER(N58),N58,0)+Staff!$J54),Staff!$J54),0)),IF(Staff!$K54="Annually",IF(Q$4=Staff!$I54,MIN(Staff!$J54,Staff!$L54),IF(Q$4&gt;Staff!$I54,IFERROR(MIN(Staff!$L54,E58+Staff!$J54),MIN(Staff!$J54,Staff!$L54)),0))))))</f>
        <v>0</v>
      </c>
      <c r="R58" s="567">
        <f>IF(Staff!$K54="Never",IF(R$4&gt;=Staff!$I54,MIN(Staff!$J54,Staff!$L54),0),IF(Staff!$K54="Monthly",IF(R$4=Staff!$I54,MIN(Staff!$J54,Staff!$L54),IF(R$4&gt;Staff!$I54,MIN(Staff!$L54,Q58+Staff!$J54),0)),IF(Staff!$K54="Quarterly",IF(R$4=Staff!$I54,MIN(Staff!$J54,Staff!$L54),IF(R$4&gt;Staff!$I54,IFERROR(MIN(Staff!$L54,IF(ISNUMBER(O58),O58,0)+Staff!$J54),Staff!$J54),0)),IF(Staff!$K54="Annually",IF(R$4=Staff!$I54,MIN(Staff!$J54,Staff!$L54),IF(R$4&gt;Staff!$I54,IFERROR(MIN(Staff!$L54,F58+Staff!$J54),MIN(Staff!$J54,Staff!$L54)),0))))))</f>
        <v>0</v>
      </c>
      <c r="S58" s="567">
        <f>IF(Staff!$K54="Never",IF(S$4&gt;=Staff!$I54,MIN(Staff!$J54,Staff!$L54),0),IF(Staff!$K54="Monthly",IF(S$4=Staff!$I54,MIN(Staff!$J54,Staff!$L54),IF(S$4&gt;Staff!$I54,MIN(Staff!$L54,R58+Staff!$J54),0)),IF(Staff!$K54="Quarterly",IF(S$4=Staff!$I54,MIN(Staff!$J54,Staff!$L54),IF(S$4&gt;Staff!$I54,IFERROR(MIN(Staff!$L54,IF(ISNUMBER(P58),P58,0)+Staff!$J54),Staff!$J54),0)),IF(Staff!$K54="Annually",IF(S$4=Staff!$I54,MIN(Staff!$J54,Staff!$L54),IF(S$4&gt;Staff!$I54,IFERROR(MIN(Staff!$L54,G58+Staff!$J54),MIN(Staff!$J54,Staff!$L54)),0))))))</f>
        <v>0</v>
      </c>
      <c r="T58" s="567">
        <f>IF(Staff!$K54="Never",IF(T$4&gt;=Staff!$I54,MIN(Staff!$J54,Staff!$L54),0),IF(Staff!$K54="Monthly",IF(T$4=Staff!$I54,MIN(Staff!$J54,Staff!$L54),IF(T$4&gt;Staff!$I54,MIN(Staff!$L54,S58+Staff!$J54),0)),IF(Staff!$K54="Quarterly",IF(T$4=Staff!$I54,MIN(Staff!$J54,Staff!$L54),IF(T$4&gt;Staff!$I54,IFERROR(MIN(Staff!$L54,IF(ISNUMBER(Q58),Q58,0)+Staff!$J54),Staff!$J54),0)),IF(Staff!$K54="Annually",IF(T$4=Staff!$I54,MIN(Staff!$J54,Staff!$L54),IF(T$4&gt;Staff!$I54,IFERROR(MIN(Staff!$L54,H58+Staff!$J54),MIN(Staff!$J54,Staff!$L54)),0))))))</f>
        <v>0</v>
      </c>
      <c r="U58" s="567">
        <f>IF(Staff!$K54="Never",IF(U$4&gt;=Staff!$I54,MIN(Staff!$J54,Staff!$L54),0),IF(Staff!$K54="Monthly",IF(U$4=Staff!$I54,MIN(Staff!$J54,Staff!$L54),IF(U$4&gt;Staff!$I54,MIN(Staff!$L54,T58+Staff!$J54),0)),IF(Staff!$K54="Quarterly",IF(U$4=Staff!$I54,MIN(Staff!$J54,Staff!$L54),IF(U$4&gt;Staff!$I54,IFERROR(MIN(Staff!$L54,IF(ISNUMBER(R58),R58,0)+Staff!$J54),Staff!$J54),0)),IF(Staff!$K54="Annually",IF(U$4=Staff!$I54,MIN(Staff!$J54,Staff!$L54),IF(U$4&gt;Staff!$I54,IFERROR(MIN(Staff!$L54,I58+Staff!$J54),MIN(Staff!$J54,Staff!$L54)),0))))))</f>
        <v>0</v>
      </c>
      <c r="V58" s="567">
        <f>IF(Staff!$K54="Never",IF(V$4&gt;=Staff!$I54,MIN(Staff!$J54,Staff!$L54),0),IF(Staff!$K54="Monthly",IF(V$4=Staff!$I54,MIN(Staff!$J54,Staff!$L54),IF(V$4&gt;Staff!$I54,MIN(Staff!$L54,U58+Staff!$J54),0)),IF(Staff!$K54="Quarterly",IF(V$4=Staff!$I54,MIN(Staff!$J54,Staff!$L54),IF(V$4&gt;Staff!$I54,IFERROR(MIN(Staff!$L54,IF(ISNUMBER(S58),S58,0)+Staff!$J54),Staff!$J54),0)),IF(Staff!$K54="Annually",IF(V$4=Staff!$I54,MIN(Staff!$J54,Staff!$L54),IF(V$4&gt;Staff!$I54,IFERROR(MIN(Staff!$L54,J58+Staff!$J54),MIN(Staff!$J54,Staff!$L54)),0))))))</f>
        <v>0</v>
      </c>
      <c r="W58" s="567">
        <f>IF(Staff!$K54="Never",IF(W$4&gt;=Staff!$I54,MIN(Staff!$J54,Staff!$L54),0),IF(Staff!$K54="Monthly",IF(W$4=Staff!$I54,MIN(Staff!$J54,Staff!$L54),IF(W$4&gt;Staff!$I54,MIN(Staff!$L54,V58+Staff!$J54),0)),IF(Staff!$K54="Quarterly",IF(W$4=Staff!$I54,MIN(Staff!$J54,Staff!$L54),IF(W$4&gt;Staff!$I54,IFERROR(MIN(Staff!$L54,IF(ISNUMBER(T58),T58,0)+Staff!$J54),Staff!$J54),0)),IF(Staff!$K54="Annually",IF(W$4=Staff!$I54,MIN(Staff!$J54,Staff!$L54),IF(W$4&gt;Staff!$I54,IFERROR(MIN(Staff!$L54,K58+Staff!$J54),MIN(Staff!$J54,Staff!$L54)),0))))))</f>
        <v>0</v>
      </c>
      <c r="X58" s="567">
        <f>IF(Staff!$K54="Never",IF(X$4&gt;=Staff!$I54,MIN(Staff!$J54,Staff!$L54),0),IF(Staff!$K54="Monthly",IF(X$4=Staff!$I54,MIN(Staff!$J54,Staff!$L54),IF(X$4&gt;Staff!$I54,MIN(Staff!$L54,W58+Staff!$J54),0)),IF(Staff!$K54="Quarterly",IF(X$4=Staff!$I54,MIN(Staff!$J54,Staff!$L54),IF(X$4&gt;Staff!$I54,IFERROR(MIN(Staff!$L54,IF(ISNUMBER(U58),U58,0)+Staff!$J54),Staff!$J54),0)),IF(Staff!$K54="Annually",IF(X$4=Staff!$I54,MIN(Staff!$J54,Staff!$L54),IF(X$4&gt;Staff!$I54,IFERROR(MIN(Staff!$L54,L58+Staff!$J54),MIN(Staff!$J54,Staff!$L54)),0))))))</f>
        <v>0</v>
      </c>
      <c r="Y58" s="567">
        <f>IF(Staff!$K54="Never",IF(Y$4&gt;=Staff!$I54,MIN(Staff!$J54,Staff!$L54),0),IF(Staff!$K54="Monthly",IF(Y$4=Staff!$I54,MIN(Staff!$J54,Staff!$L54),IF(Y$4&gt;Staff!$I54,MIN(Staff!$L54,X58+Staff!$J54),0)),IF(Staff!$K54="Quarterly",IF(Y$4=Staff!$I54,MIN(Staff!$J54,Staff!$L54),IF(Y$4&gt;Staff!$I54,IFERROR(MIN(Staff!$L54,IF(ISNUMBER(V58),V58,0)+Staff!$J54),Staff!$J54),0)),IF(Staff!$K54="Annually",IF(Y$4=Staff!$I54,MIN(Staff!$J54,Staff!$L54),IF(Y$4&gt;Staff!$I54,IFERROR(MIN(Staff!$L54,M58+Staff!$J54),MIN(Staff!$J54,Staff!$L54)),0))))))</f>
        <v>0</v>
      </c>
      <c r="Z58" s="567">
        <f>IF(Staff!$K54="Never",IF(Z$4&gt;=Staff!$I54,MIN(Staff!$J54,Staff!$L54),0),IF(Staff!$K54="Monthly",IF(Z$4=Staff!$I54,MIN(Staff!$J54,Staff!$L54),IF(Z$4&gt;Staff!$I54,MIN(Staff!$L54,Y58+Staff!$J54),0)),IF(Staff!$K54="Quarterly",IF(Z$4=Staff!$I54,MIN(Staff!$J54,Staff!$L54),IF(Z$4&gt;Staff!$I54,IFERROR(MIN(Staff!$L54,IF(ISNUMBER(W58),W58,0)+Staff!$J54),Staff!$J54),0)),IF(Staff!$K54="Annually",IF(Z$4=Staff!$I54,MIN(Staff!$J54,Staff!$L54),IF(Z$4&gt;Staff!$I54,IFERROR(MIN(Staff!$L54,N58+Staff!$J54),MIN(Staff!$J54,Staff!$L54)),0))))))</f>
        <v>0</v>
      </c>
      <c r="AA58" s="567">
        <f>IF(Staff!$K54="Never",IF(AA$4&gt;=Staff!$I54,MIN(Staff!$J54,Staff!$L54),0),IF(Staff!$K54="Monthly",IF(AA$4=Staff!$I54,MIN(Staff!$J54,Staff!$L54),IF(AA$4&gt;Staff!$I54,MIN(Staff!$L54,Z58+Staff!$J54),0)),IF(Staff!$K54="Quarterly",IF(AA$4=Staff!$I54,MIN(Staff!$J54,Staff!$L54),IF(AA$4&gt;Staff!$I54,IFERROR(MIN(Staff!$L54,IF(ISNUMBER(X58),X58,0)+Staff!$J54),Staff!$J54),0)),IF(Staff!$K54="Annually",IF(AA$4=Staff!$I54,MIN(Staff!$J54,Staff!$L54),IF(AA$4&gt;Staff!$I54,IFERROR(MIN(Staff!$L54,O58+Staff!$J54),MIN(Staff!$J54,Staff!$L54)),0))))))</f>
        <v>0</v>
      </c>
      <c r="AB58" s="567">
        <f>IF(Staff!$K54="Never",IF(AB$4&gt;=Staff!$I54,MIN(Staff!$J54,Staff!$L54),0),IF(Staff!$K54="Monthly",IF(AB$4=Staff!$I54,MIN(Staff!$J54,Staff!$L54),IF(AB$4&gt;Staff!$I54,MIN(Staff!$L54,AA58+Staff!$J54),0)),IF(Staff!$K54="Quarterly",IF(AB$4=Staff!$I54,MIN(Staff!$J54,Staff!$L54),IF(AB$4&gt;Staff!$I54,IFERROR(MIN(Staff!$L54,IF(ISNUMBER(Y58),Y58,0)+Staff!$J54),Staff!$J54),0)),IF(Staff!$K54="Annually",IF(AB$4=Staff!$I54,MIN(Staff!$J54,Staff!$L54),IF(AB$4&gt;Staff!$I54,IFERROR(MIN(Staff!$L54,P58+Staff!$J54),MIN(Staff!$J54,Staff!$L54)),0))))))</f>
        <v>0</v>
      </c>
      <c r="AC58" s="567">
        <f>IF(Staff!$K54="Never",IF(AC$4&gt;=Staff!$I54,MIN(Staff!$J54,Staff!$L54),0),IF(Staff!$K54="Monthly",IF(AC$4=Staff!$I54,MIN(Staff!$J54,Staff!$L54),IF(AC$4&gt;Staff!$I54,MIN(Staff!$L54,AB58+Staff!$J54),0)),IF(Staff!$K54="Quarterly",IF(AC$4=Staff!$I54,MIN(Staff!$J54,Staff!$L54),IF(AC$4&gt;Staff!$I54,IFERROR(MIN(Staff!$L54,IF(ISNUMBER(Z58),Z58,0)+Staff!$J54),Staff!$J54),0)),IF(Staff!$K54="Annually",IF(AC$4=Staff!$I54,MIN(Staff!$J54,Staff!$L54),IF(AC$4&gt;Staff!$I54,IFERROR(MIN(Staff!$L54,Q58+Staff!$J54),MIN(Staff!$J54,Staff!$L54)),0))))))</f>
        <v>0</v>
      </c>
      <c r="AD58" s="567">
        <f>IF(Staff!$K54="Never",IF(AD$4&gt;=Staff!$I54,MIN(Staff!$J54,Staff!$L54),0),IF(Staff!$K54="Monthly",IF(AD$4=Staff!$I54,MIN(Staff!$J54,Staff!$L54),IF(AD$4&gt;Staff!$I54,MIN(Staff!$L54,AC58+Staff!$J54),0)),IF(Staff!$K54="Quarterly",IF(AD$4=Staff!$I54,MIN(Staff!$J54,Staff!$L54),IF(AD$4&gt;Staff!$I54,IFERROR(MIN(Staff!$L54,IF(ISNUMBER(AA58),AA58,0)+Staff!$J54),Staff!$J54),0)),IF(Staff!$K54="Annually",IF(AD$4=Staff!$I54,MIN(Staff!$J54,Staff!$L54),IF(AD$4&gt;Staff!$I54,IFERROR(MIN(Staff!$L54,R58+Staff!$J54),MIN(Staff!$J54,Staff!$L54)),0))))))</f>
        <v>0</v>
      </c>
      <c r="AE58" s="567">
        <f>IF(Staff!$K54="Never",IF(AE$4&gt;=Staff!$I54,MIN(Staff!$J54,Staff!$L54),0),IF(Staff!$K54="Monthly",IF(AE$4=Staff!$I54,MIN(Staff!$J54,Staff!$L54),IF(AE$4&gt;Staff!$I54,MIN(Staff!$L54,AD58+Staff!$J54),0)),IF(Staff!$K54="Quarterly",IF(AE$4=Staff!$I54,MIN(Staff!$J54,Staff!$L54),IF(AE$4&gt;Staff!$I54,IFERROR(MIN(Staff!$L54,IF(ISNUMBER(AB58),AB58,0)+Staff!$J54),Staff!$J54),0)),IF(Staff!$K54="Annually",IF(AE$4=Staff!$I54,MIN(Staff!$J54,Staff!$L54),IF(AE$4&gt;Staff!$I54,IFERROR(MIN(Staff!$L54,S58+Staff!$J54),MIN(Staff!$J54,Staff!$L54)),0))))))</f>
        <v>0</v>
      </c>
      <c r="AF58" s="567">
        <f>IF(Staff!$K54="Never",IF(AF$4&gt;=Staff!$I54,MIN(Staff!$J54,Staff!$L54),0),IF(Staff!$K54="Monthly",IF(AF$4=Staff!$I54,MIN(Staff!$J54,Staff!$L54),IF(AF$4&gt;Staff!$I54,MIN(Staff!$L54,AE58+Staff!$J54),0)),IF(Staff!$K54="Quarterly",IF(AF$4=Staff!$I54,MIN(Staff!$J54,Staff!$L54),IF(AF$4&gt;Staff!$I54,IFERROR(MIN(Staff!$L54,IF(ISNUMBER(AC58),AC58,0)+Staff!$J54),Staff!$J54),0)),IF(Staff!$K54="Annually",IF(AF$4=Staff!$I54,MIN(Staff!$J54,Staff!$L54),IF(AF$4&gt;Staff!$I54,IFERROR(MIN(Staff!$L54,T58+Staff!$J54),MIN(Staff!$J54,Staff!$L54)),0))))))</f>
        <v>0</v>
      </c>
      <c r="AG58" s="567">
        <f>IF(Staff!$K54="Never",IF(AG$4&gt;=Staff!$I54,MIN(Staff!$J54,Staff!$L54),0),IF(Staff!$K54="Monthly",IF(AG$4=Staff!$I54,MIN(Staff!$J54,Staff!$L54),IF(AG$4&gt;Staff!$I54,MIN(Staff!$L54,AF58+Staff!$J54),0)),IF(Staff!$K54="Quarterly",IF(AG$4=Staff!$I54,MIN(Staff!$J54,Staff!$L54),IF(AG$4&gt;Staff!$I54,IFERROR(MIN(Staff!$L54,IF(ISNUMBER(AD58),AD58,0)+Staff!$J54),Staff!$J54),0)),IF(Staff!$K54="Annually",IF(AG$4=Staff!$I54,MIN(Staff!$J54,Staff!$L54),IF(AG$4&gt;Staff!$I54,IFERROR(MIN(Staff!$L54,U58+Staff!$J54),MIN(Staff!$J54,Staff!$L54)),0))))))</f>
        <v>0</v>
      </c>
      <c r="AH58" s="567">
        <f>IF(Staff!$K54="Never",IF(AH$4&gt;=Staff!$I54,MIN(Staff!$J54,Staff!$L54),0),IF(Staff!$K54="Monthly",IF(AH$4=Staff!$I54,MIN(Staff!$J54,Staff!$L54),IF(AH$4&gt;Staff!$I54,MIN(Staff!$L54,AG58+Staff!$J54),0)),IF(Staff!$K54="Quarterly",IF(AH$4=Staff!$I54,MIN(Staff!$J54,Staff!$L54),IF(AH$4&gt;Staff!$I54,IFERROR(MIN(Staff!$L54,IF(ISNUMBER(AE58),AE58,0)+Staff!$J54),Staff!$J54),0)),IF(Staff!$K54="Annually",IF(AH$4=Staff!$I54,MIN(Staff!$J54,Staff!$L54),IF(AH$4&gt;Staff!$I54,IFERROR(MIN(Staff!$L54,V58+Staff!$J54),MIN(Staff!$J54,Staff!$L54)),0))))))</f>
        <v>0</v>
      </c>
      <c r="AI58" s="567">
        <f>IF(Staff!$K54="Never",IF(AI$4&gt;=Staff!$I54,MIN(Staff!$J54,Staff!$L54),0),IF(Staff!$K54="Monthly",IF(AI$4=Staff!$I54,MIN(Staff!$J54,Staff!$L54),IF(AI$4&gt;Staff!$I54,MIN(Staff!$L54,AH58+Staff!$J54),0)),IF(Staff!$K54="Quarterly",IF(AI$4=Staff!$I54,MIN(Staff!$J54,Staff!$L54),IF(AI$4&gt;Staff!$I54,IFERROR(MIN(Staff!$L54,IF(ISNUMBER(AF58),AF58,0)+Staff!$J54),Staff!$J54),0)),IF(Staff!$K54="Annually",IF(AI$4=Staff!$I54,MIN(Staff!$J54,Staff!$L54),IF(AI$4&gt;Staff!$I54,IFERROR(MIN(Staff!$L54,W58+Staff!$J54),MIN(Staff!$J54,Staff!$L54)),0))))))</f>
        <v>0</v>
      </c>
      <c r="AJ58" s="567">
        <f>IF(Staff!$K54="Never",IF(AJ$4&gt;=Staff!$I54,MIN(Staff!$J54,Staff!$L54),0),IF(Staff!$K54="Monthly",IF(AJ$4=Staff!$I54,MIN(Staff!$J54,Staff!$L54),IF(AJ$4&gt;Staff!$I54,MIN(Staff!$L54,AI58+Staff!$J54),0)),IF(Staff!$K54="Quarterly",IF(AJ$4=Staff!$I54,MIN(Staff!$J54,Staff!$L54),IF(AJ$4&gt;Staff!$I54,IFERROR(MIN(Staff!$L54,IF(ISNUMBER(AG58),AG58,0)+Staff!$J54),Staff!$J54),0)),IF(Staff!$K54="Annually",IF(AJ$4=Staff!$I54,MIN(Staff!$J54,Staff!$L54),IF(AJ$4&gt;Staff!$I54,IFERROR(MIN(Staff!$L54,X58+Staff!$J54),MIN(Staff!$J54,Staff!$L54)),0))))))</f>
        <v>0</v>
      </c>
      <c r="AK58" s="567">
        <f>IF(Staff!$K54="Never",IF(AK$4&gt;=Staff!$I54,MIN(Staff!$J54,Staff!$L54),0),IF(Staff!$K54="Monthly",IF(AK$4=Staff!$I54,MIN(Staff!$J54,Staff!$L54),IF(AK$4&gt;Staff!$I54,MIN(Staff!$L54,AJ58+Staff!$J54),0)),IF(Staff!$K54="Quarterly",IF(AK$4=Staff!$I54,MIN(Staff!$J54,Staff!$L54),IF(AK$4&gt;Staff!$I54,IFERROR(MIN(Staff!$L54,IF(ISNUMBER(AH58),AH58,0)+Staff!$J54),Staff!$J54),0)),IF(Staff!$K54="Annually",IF(AK$4=Staff!$I54,MIN(Staff!$J54,Staff!$L54),IF(AK$4&gt;Staff!$I54,IFERROR(MIN(Staff!$L54,Y58+Staff!$J54),MIN(Staff!$J54,Staff!$L54)),0))))))</f>
        <v>0</v>
      </c>
      <c r="AL58" s="567">
        <f>IF(Staff!$K54="Never",IF(AL$4&gt;=Staff!$I54,MIN(Staff!$J54,Staff!$L54),0),IF(Staff!$K54="Monthly",IF(AL$4=Staff!$I54,MIN(Staff!$J54,Staff!$L54),IF(AL$4&gt;Staff!$I54,MIN(Staff!$L54,AK58+Staff!$J54),0)),IF(Staff!$K54="Quarterly",IF(AL$4=Staff!$I54,MIN(Staff!$J54,Staff!$L54),IF(AL$4&gt;Staff!$I54,IFERROR(MIN(Staff!$L54,IF(ISNUMBER(AI58),AI58,0)+Staff!$J54),Staff!$J54),0)),IF(Staff!$K54="Annually",IF(AL$4=Staff!$I54,MIN(Staff!$J54,Staff!$L54),IF(AL$4&gt;Staff!$I54,IFERROR(MIN(Staff!$L54,Z58+Staff!$J54),MIN(Staff!$J54,Staff!$L54)),0))))))</f>
        <v>0</v>
      </c>
      <c r="AM58" s="567">
        <f>IF(Staff!$K54="Never",IF(AM$4&gt;=Staff!$I54,MIN(Staff!$J54,Staff!$L54),0),IF(Staff!$K54="Monthly",IF(AM$4=Staff!$I54,MIN(Staff!$J54,Staff!$L54),IF(AM$4&gt;Staff!$I54,MIN(Staff!$L54,AL58+Staff!$J54),0)),IF(Staff!$K54="Quarterly",IF(AM$4=Staff!$I54,MIN(Staff!$J54,Staff!$L54),IF(AM$4&gt;Staff!$I54,IFERROR(MIN(Staff!$L54,IF(ISNUMBER(AJ58),AJ58,0)+Staff!$J54),Staff!$J54),0)),IF(Staff!$K54="Annually",IF(AM$4=Staff!$I54,MIN(Staff!$J54,Staff!$L54),IF(AM$4&gt;Staff!$I54,IFERROR(MIN(Staff!$L54,AA58+Staff!$J54),MIN(Staff!$J54,Staff!$L54)),0))))))</f>
        <v>0</v>
      </c>
      <c r="AN58" s="567">
        <f>IF(Staff!$K54="Never",IF(AN$4&gt;=Staff!$I54,MIN(Staff!$J54,Staff!$L54),0),IF(Staff!$K54="Monthly",IF(AN$4=Staff!$I54,MIN(Staff!$J54,Staff!$L54),IF(AN$4&gt;Staff!$I54,MIN(Staff!$L54,AM58+Staff!$J54),0)),IF(Staff!$K54="Quarterly",IF(AN$4=Staff!$I54,MIN(Staff!$J54,Staff!$L54),IF(AN$4&gt;Staff!$I54,IFERROR(MIN(Staff!$L54,IF(ISNUMBER(AK58),AK58,0)+Staff!$J54),Staff!$J54),0)),IF(Staff!$K54="Annually",IF(AN$4=Staff!$I54,MIN(Staff!$J54,Staff!$L54),IF(AN$4&gt;Staff!$I54,IFERROR(MIN(Staff!$L54,AB58+Staff!$J54),MIN(Staff!$J54,Staff!$L54)),0))))))</f>
        <v>0</v>
      </c>
      <c r="AO58" s="567">
        <f>IF(Staff!$K54="Never",IF(AO$4&gt;=Staff!$I54,MIN(Staff!$J54,Staff!$L54),0),IF(Staff!$K54="Monthly",IF(AO$4=Staff!$I54,MIN(Staff!$J54,Staff!$L54),IF(AO$4&gt;Staff!$I54,MIN(Staff!$L54,AN58+Staff!$J54),0)),IF(Staff!$K54="Quarterly",IF(AO$4=Staff!$I54,MIN(Staff!$J54,Staff!$L54),IF(AO$4&gt;Staff!$I54,IFERROR(MIN(Staff!$L54,IF(ISNUMBER(AL58),AL58,0)+Staff!$J54),Staff!$J54),0)),IF(Staff!$K54="Annually",IF(AO$4=Staff!$I54,MIN(Staff!$J54,Staff!$L54),IF(AO$4&gt;Staff!$I54,IFERROR(MIN(Staff!$L54,AC58+Staff!$J54),MIN(Staff!$J54,Staff!$L54)),0))))))</f>
        <v>0</v>
      </c>
      <c r="AP58" s="567">
        <f>IF(Staff!$K54="Never",IF(AP$4&gt;=Staff!$I54,MIN(Staff!$J54,Staff!$L54),0),IF(Staff!$K54="Monthly",IF(AP$4=Staff!$I54,MIN(Staff!$J54,Staff!$L54),IF(AP$4&gt;Staff!$I54,MIN(Staff!$L54,AO58+Staff!$J54),0)),IF(Staff!$K54="Quarterly",IF(AP$4=Staff!$I54,MIN(Staff!$J54,Staff!$L54),IF(AP$4&gt;Staff!$I54,IFERROR(MIN(Staff!$L54,IF(ISNUMBER(AM58),AM58,0)+Staff!$J54),Staff!$J54),0)),IF(Staff!$K54="Annually",IF(AP$4=Staff!$I54,MIN(Staff!$J54,Staff!$L54),IF(AP$4&gt;Staff!$I54,IFERROR(MIN(Staff!$L54,AD58+Staff!$J54),MIN(Staff!$J54,Staff!$L54)),0))))))</f>
        <v>0</v>
      </c>
      <c r="AQ58" s="567">
        <f>IF(Staff!$K54="Never",IF(AQ$4&gt;=Staff!$I54,MIN(Staff!$J54,Staff!$L54),0),IF(Staff!$K54="Monthly",IF(AQ$4=Staff!$I54,MIN(Staff!$J54,Staff!$L54),IF(AQ$4&gt;Staff!$I54,MIN(Staff!$L54,AP58+Staff!$J54),0)),IF(Staff!$K54="Quarterly",IF(AQ$4=Staff!$I54,MIN(Staff!$J54,Staff!$L54),IF(AQ$4&gt;Staff!$I54,IFERROR(MIN(Staff!$L54,IF(ISNUMBER(AN58),AN58,0)+Staff!$J54),Staff!$J54),0)),IF(Staff!$K54="Annually",IF(AQ$4=Staff!$I54,MIN(Staff!$J54,Staff!$L54),IF(AQ$4&gt;Staff!$I54,IFERROR(MIN(Staff!$L54,AE58+Staff!$J54),MIN(Staff!$J54,Staff!$L54)),0))))))</f>
        <v>0</v>
      </c>
      <c r="AR58" s="567">
        <f>IF(Staff!$K54="Never",IF(AR$4&gt;=Staff!$I54,MIN(Staff!$J54,Staff!$L54),0),IF(Staff!$K54="Monthly",IF(AR$4=Staff!$I54,MIN(Staff!$J54,Staff!$L54),IF(AR$4&gt;Staff!$I54,MIN(Staff!$L54,AQ58+Staff!$J54),0)),IF(Staff!$K54="Quarterly",IF(AR$4=Staff!$I54,MIN(Staff!$J54,Staff!$L54),IF(AR$4&gt;Staff!$I54,IFERROR(MIN(Staff!$L54,IF(ISNUMBER(AO58),AO58,0)+Staff!$J54),Staff!$J54),0)),IF(Staff!$K54="Annually",IF(AR$4=Staff!$I54,MIN(Staff!$J54,Staff!$L54),IF(AR$4&gt;Staff!$I54,IFERROR(MIN(Staff!$L54,AF58+Staff!$J54),MIN(Staff!$J54,Staff!$L54)),0))))))</f>
        <v>0</v>
      </c>
      <c r="AS58" s="567">
        <f>IF(Staff!$K54="Never",IF(AS$4&gt;=Staff!$I54,MIN(Staff!$J54,Staff!$L54),0),IF(Staff!$K54="Monthly",IF(AS$4=Staff!$I54,MIN(Staff!$J54,Staff!$L54),IF(AS$4&gt;Staff!$I54,MIN(Staff!$L54,AR58+Staff!$J54),0)),IF(Staff!$K54="Quarterly",IF(AS$4=Staff!$I54,MIN(Staff!$J54,Staff!$L54),IF(AS$4&gt;Staff!$I54,IFERROR(MIN(Staff!$L54,IF(ISNUMBER(AP58),AP58,0)+Staff!$J54),Staff!$J54),0)),IF(Staff!$K54="Annually",IF(AS$4=Staff!$I54,MIN(Staff!$J54,Staff!$L54),IF(AS$4&gt;Staff!$I54,IFERROR(MIN(Staff!$L54,AG58+Staff!$J54),MIN(Staff!$J54,Staff!$L54)),0))))))</f>
        <v>0</v>
      </c>
      <c r="AT58" s="567">
        <f>IF(Staff!$K54="Never",IF(AT$4&gt;=Staff!$I54,MIN(Staff!$J54,Staff!$L54),0),IF(Staff!$K54="Monthly",IF(AT$4=Staff!$I54,MIN(Staff!$J54,Staff!$L54),IF(AT$4&gt;Staff!$I54,MIN(Staff!$L54,AS58+Staff!$J54),0)),IF(Staff!$K54="Quarterly",IF(AT$4=Staff!$I54,MIN(Staff!$J54,Staff!$L54),IF(AT$4&gt;Staff!$I54,IFERROR(MIN(Staff!$L54,IF(ISNUMBER(AQ58),AQ58,0)+Staff!$J54),Staff!$J54),0)),IF(Staff!$K54="Annually",IF(AT$4=Staff!$I54,MIN(Staff!$J54,Staff!$L54),IF(AT$4&gt;Staff!$I54,IFERROR(MIN(Staff!$L54,AH58+Staff!$J54),MIN(Staff!$J54,Staff!$L54)),0))))))</f>
        <v>0</v>
      </c>
      <c r="AU58" s="567">
        <f>IF(Staff!$K54="Never",IF(AU$4&gt;=Staff!$I54,MIN(Staff!$J54,Staff!$L54),0),IF(Staff!$K54="Monthly",IF(AU$4=Staff!$I54,MIN(Staff!$J54,Staff!$L54),IF(AU$4&gt;Staff!$I54,MIN(Staff!$L54,AT58+Staff!$J54),0)),IF(Staff!$K54="Quarterly",IF(AU$4=Staff!$I54,MIN(Staff!$J54,Staff!$L54),IF(AU$4&gt;Staff!$I54,IFERROR(MIN(Staff!$L54,IF(ISNUMBER(AR58),AR58,0)+Staff!$J54),Staff!$J54),0)),IF(Staff!$K54="Annually",IF(AU$4=Staff!$I54,MIN(Staff!$J54,Staff!$L54),IF(AU$4&gt;Staff!$I54,IFERROR(MIN(Staff!$L54,AI58+Staff!$J54),MIN(Staff!$J54,Staff!$L54)),0))))))</f>
        <v>0</v>
      </c>
      <c r="AV58" s="567">
        <f>IF(Staff!$K54="Never",IF(AV$4&gt;=Staff!$I54,MIN(Staff!$J54,Staff!$L54),0),IF(Staff!$K54="Monthly",IF(AV$4=Staff!$I54,MIN(Staff!$J54,Staff!$L54),IF(AV$4&gt;Staff!$I54,MIN(Staff!$L54,AU58+Staff!$J54),0)),IF(Staff!$K54="Quarterly",IF(AV$4=Staff!$I54,MIN(Staff!$J54,Staff!$L54),IF(AV$4&gt;Staff!$I54,IFERROR(MIN(Staff!$L54,IF(ISNUMBER(AS58),AS58,0)+Staff!$J54),Staff!$J54),0)),IF(Staff!$K54="Annually",IF(AV$4=Staff!$I54,MIN(Staff!$J54,Staff!$L54),IF(AV$4&gt;Staff!$I54,IFERROR(MIN(Staff!$L54,AJ58+Staff!$J54),MIN(Staff!$J54,Staff!$L54)),0))))))</f>
        <v>0</v>
      </c>
      <c r="AW58" s="567">
        <f>IF(Staff!$K54="Never",IF(AW$4&gt;=Staff!$I54,MIN(Staff!$J54,Staff!$L54),0),IF(Staff!$K54="Monthly",IF(AW$4=Staff!$I54,MIN(Staff!$J54,Staff!$L54),IF(AW$4&gt;Staff!$I54,MIN(Staff!$L54,AV58+Staff!$J54),0)),IF(Staff!$K54="Quarterly",IF(AW$4=Staff!$I54,MIN(Staff!$J54,Staff!$L54),IF(AW$4&gt;Staff!$I54,IFERROR(MIN(Staff!$L54,IF(ISNUMBER(AT58),AT58,0)+Staff!$J54),Staff!$J54),0)),IF(Staff!$K54="Annually",IF(AW$4=Staff!$I54,MIN(Staff!$J54,Staff!$L54),IF(AW$4&gt;Staff!$I54,IFERROR(MIN(Staff!$L54,AK58+Staff!$J54),MIN(Staff!$J54,Staff!$L54)),0))))))</f>
        <v>0</v>
      </c>
      <c r="AX58" s="567">
        <f>IF(Staff!$K54="Never",IF(AX$4&gt;=Staff!$I54,MIN(Staff!$J54,Staff!$L54),0),IF(Staff!$K54="Monthly",IF(AX$4=Staff!$I54,MIN(Staff!$J54,Staff!$L54),IF(AX$4&gt;Staff!$I54,MIN(Staff!$L54,AW58+Staff!$J54),0)),IF(Staff!$K54="Quarterly",IF(AX$4=Staff!$I54,MIN(Staff!$J54,Staff!$L54),IF(AX$4&gt;Staff!$I54,IFERROR(MIN(Staff!$L54,IF(ISNUMBER(AU58),AU58,0)+Staff!$J54),Staff!$J54),0)),IF(Staff!$K54="Annually",IF(AX$4=Staff!$I54,MIN(Staff!$J54,Staff!$L54),IF(AX$4&gt;Staff!$I54,IFERROR(MIN(Staff!$L54,AL58+Staff!$J54),MIN(Staff!$J54,Staff!$L54)),0))))))</f>
        <v>0</v>
      </c>
      <c r="AY58" s="567">
        <f>IF(Staff!$K54="Never",IF(AY$4&gt;=Staff!$I54,MIN(Staff!$J54,Staff!$L54),0),IF(Staff!$K54="Monthly",IF(AY$4=Staff!$I54,MIN(Staff!$J54,Staff!$L54),IF(AY$4&gt;Staff!$I54,MIN(Staff!$L54,AX58+Staff!$J54),0)),IF(Staff!$K54="Quarterly",IF(AY$4=Staff!$I54,MIN(Staff!$J54,Staff!$L54),IF(AY$4&gt;Staff!$I54,IFERROR(MIN(Staff!$L54,IF(ISNUMBER(AV58),AV58,0)+Staff!$J54),Staff!$J54),0)),IF(Staff!$K54="Annually",IF(AY$4=Staff!$I54,MIN(Staff!$J54,Staff!$L54),IF(AY$4&gt;Staff!$I54,IFERROR(MIN(Staff!$L54,AM58+Staff!$J54),MIN(Staff!$J54,Staff!$L54)),0))))))</f>
        <v>0</v>
      </c>
      <c r="AZ58" s="567">
        <f>IF(Staff!$K54="Never",IF(AZ$4&gt;=Staff!$I54,MIN(Staff!$J54,Staff!$L54),0),IF(Staff!$K54="Monthly",IF(AZ$4=Staff!$I54,MIN(Staff!$J54,Staff!$L54),IF(AZ$4&gt;Staff!$I54,MIN(Staff!$L54,AY58+Staff!$J54),0)),IF(Staff!$K54="Quarterly",IF(AZ$4=Staff!$I54,MIN(Staff!$J54,Staff!$L54),IF(AZ$4&gt;Staff!$I54,IFERROR(MIN(Staff!$L54,IF(ISNUMBER(AW58),AW58,0)+Staff!$J54),Staff!$J54),0)),IF(Staff!$K54="Annually",IF(AZ$4=Staff!$I54,MIN(Staff!$J54,Staff!$L54),IF(AZ$4&gt;Staff!$I54,IFERROR(MIN(Staff!$L54,AN58+Staff!$J54),MIN(Staff!$J54,Staff!$L54)),0))))))</f>
        <v>0</v>
      </c>
      <c r="BA58" s="567">
        <f>IF(Staff!$K54="Never",IF(BA$4&gt;=Staff!$I54,MIN(Staff!$J54,Staff!$L54),0),IF(Staff!$K54="Monthly",IF(BA$4=Staff!$I54,MIN(Staff!$J54,Staff!$L54),IF(BA$4&gt;Staff!$I54,MIN(Staff!$L54,AZ58+Staff!$J54),0)),IF(Staff!$K54="Quarterly",IF(BA$4=Staff!$I54,MIN(Staff!$J54,Staff!$L54),IF(BA$4&gt;Staff!$I54,IFERROR(MIN(Staff!$L54,IF(ISNUMBER(AX58),AX58,0)+Staff!$J54),Staff!$J54),0)),IF(Staff!$K54="Annually",IF(BA$4=Staff!$I54,MIN(Staff!$J54,Staff!$L54),IF(BA$4&gt;Staff!$I54,IFERROR(MIN(Staff!$L54,AO58+Staff!$J54),MIN(Staff!$J54,Staff!$L54)),0))))))</f>
        <v>0</v>
      </c>
      <c r="BB58" s="567">
        <f>IF(Staff!$K54="Never",IF(BB$4&gt;=Staff!$I54,MIN(Staff!$J54,Staff!$L54),0),IF(Staff!$K54="Monthly",IF(BB$4=Staff!$I54,MIN(Staff!$J54,Staff!$L54),IF(BB$4&gt;Staff!$I54,MIN(Staff!$L54,BA58+Staff!$J54),0)),IF(Staff!$K54="Quarterly",IF(BB$4=Staff!$I54,MIN(Staff!$J54,Staff!$L54),IF(BB$4&gt;Staff!$I54,IFERROR(MIN(Staff!$L54,IF(ISNUMBER(AY58),AY58,0)+Staff!$J54),Staff!$J54),0)),IF(Staff!$K54="Annually",IF(BB$4=Staff!$I54,MIN(Staff!$J54,Staff!$L54),IF(BB$4&gt;Staff!$I54,IFERROR(MIN(Staff!$L54,AP58+Staff!$J54),MIN(Staff!$J54,Staff!$L54)),0))))))</f>
        <v>0</v>
      </c>
      <c r="BC58" s="567">
        <f>IF(Staff!$K54="Never",IF(BC$4&gt;=Staff!$I54,MIN(Staff!$J54,Staff!$L54),0),IF(Staff!$K54="Monthly",IF(BC$4=Staff!$I54,MIN(Staff!$J54,Staff!$L54),IF(BC$4&gt;Staff!$I54,MIN(Staff!$L54,BB58+Staff!$J54),0)),IF(Staff!$K54="Quarterly",IF(BC$4=Staff!$I54,MIN(Staff!$J54,Staff!$L54),IF(BC$4&gt;Staff!$I54,IFERROR(MIN(Staff!$L54,IF(ISNUMBER(AZ58),AZ58,0)+Staff!$J54),Staff!$J54),0)),IF(Staff!$K54="Annually",IF(BC$4=Staff!$I54,MIN(Staff!$J54,Staff!$L54),IF(BC$4&gt;Staff!$I54,IFERROR(MIN(Staff!$L54,AQ58+Staff!$J54),MIN(Staff!$J54,Staff!$L54)),0))))))</f>
        <v>0</v>
      </c>
      <c r="BD58" s="567">
        <f>IF(Staff!$K54="Never",IF(BD$4&gt;=Staff!$I54,MIN(Staff!$J54,Staff!$L54),0),IF(Staff!$K54="Monthly",IF(BD$4=Staff!$I54,MIN(Staff!$J54,Staff!$L54),IF(BD$4&gt;Staff!$I54,MIN(Staff!$L54,BC58+Staff!$J54),0)),IF(Staff!$K54="Quarterly",IF(BD$4=Staff!$I54,MIN(Staff!$J54,Staff!$L54),IF(BD$4&gt;Staff!$I54,IFERROR(MIN(Staff!$L54,IF(ISNUMBER(BA58),BA58,0)+Staff!$J54),Staff!$J54),0)),IF(Staff!$K54="Annually",IF(BD$4=Staff!$I54,MIN(Staff!$J54,Staff!$L54),IF(BD$4&gt;Staff!$I54,IFERROR(MIN(Staff!$L54,AR58+Staff!$J54),MIN(Staff!$J54,Staff!$L54)),0))))))</f>
        <v>0</v>
      </c>
      <c r="BE58" s="567">
        <f>IF(Staff!$K54="Never",IF(BE$4&gt;=Staff!$I54,MIN(Staff!$J54,Staff!$L54),0),IF(Staff!$K54="Monthly",IF(BE$4=Staff!$I54,MIN(Staff!$J54,Staff!$L54),IF(BE$4&gt;Staff!$I54,MIN(Staff!$L54,BD58+Staff!$J54),0)),IF(Staff!$K54="Quarterly",IF(BE$4=Staff!$I54,MIN(Staff!$J54,Staff!$L54),IF(BE$4&gt;Staff!$I54,IFERROR(MIN(Staff!$L54,IF(ISNUMBER(BB58),BB58,0)+Staff!$J54),Staff!$J54),0)),IF(Staff!$K54="Annually",IF(BE$4=Staff!$I54,MIN(Staff!$J54,Staff!$L54),IF(BE$4&gt;Staff!$I54,IFERROR(MIN(Staff!$L54,AS58+Staff!$J54),MIN(Staff!$J54,Staff!$L54)),0))))))</f>
        <v>0</v>
      </c>
      <c r="BF58" s="567">
        <f>IF(Staff!$K54="Never",IF(BF$4&gt;=Staff!$I54,MIN(Staff!$J54,Staff!$L54),0),IF(Staff!$K54="Monthly",IF(BF$4=Staff!$I54,MIN(Staff!$J54,Staff!$L54),IF(BF$4&gt;Staff!$I54,MIN(Staff!$L54,BE58+Staff!$J54),0)),IF(Staff!$K54="Quarterly",IF(BF$4=Staff!$I54,MIN(Staff!$J54,Staff!$L54),IF(BF$4&gt;Staff!$I54,IFERROR(MIN(Staff!$L54,IF(ISNUMBER(BC58),BC58,0)+Staff!$J54),Staff!$J54),0)),IF(Staff!$K54="Annually",IF(BF$4=Staff!$I54,MIN(Staff!$J54,Staff!$L54),IF(BF$4&gt;Staff!$I54,IFERROR(MIN(Staff!$L54,AT58+Staff!$J54),MIN(Staff!$J54,Staff!$L54)),0))))))</f>
        <v>0</v>
      </c>
      <c r="BG58" s="567">
        <f>IF(Staff!$K54="Never",IF(BG$4&gt;=Staff!$I54,MIN(Staff!$J54,Staff!$L54),0),IF(Staff!$K54="Monthly",IF(BG$4=Staff!$I54,MIN(Staff!$J54,Staff!$L54),IF(BG$4&gt;Staff!$I54,MIN(Staff!$L54,BF58+Staff!$J54),0)),IF(Staff!$K54="Quarterly",IF(BG$4=Staff!$I54,MIN(Staff!$J54,Staff!$L54),IF(BG$4&gt;Staff!$I54,IFERROR(MIN(Staff!$L54,IF(ISNUMBER(BD58),BD58,0)+Staff!$J54),Staff!$J54),0)),IF(Staff!$K54="Annually",IF(BG$4=Staff!$I54,MIN(Staff!$J54,Staff!$L54),IF(BG$4&gt;Staff!$I54,IFERROR(MIN(Staff!$L54,AU58+Staff!$J54),MIN(Staff!$J54,Staff!$L54)),0))))))</f>
        <v>0</v>
      </c>
      <c r="BH58" s="567">
        <f>IF(Staff!$K54="Never",IF(BH$4&gt;=Staff!$I54,MIN(Staff!$J54,Staff!$L54),0),IF(Staff!$K54="Monthly",IF(BH$4=Staff!$I54,MIN(Staff!$J54,Staff!$L54),IF(BH$4&gt;Staff!$I54,MIN(Staff!$L54,BG58+Staff!$J54),0)),IF(Staff!$K54="Quarterly",IF(BH$4=Staff!$I54,MIN(Staff!$J54,Staff!$L54),IF(BH$4&gt;Staff!$I54,IFERROR(MIN(Staff!$L54,IF(ISNUMBER(BE58),BE58,0)+Staff!$J54),Staff!$J54),0)),IF(Staff!$K54="Annually",IF(BH$4=Staff!$I54,MIN(Staff!$J54,Staff!$L54),IF(BH$4&gt;Staff!$I54,IFERROR(MIN(Staff!$L54,AV58+Staff!$J54),MIN(Staff!$J54,Staff!$L54)),0))))))</f>
        <v>0</v>
      </c>
      <c r="BI58" s="567">
        <f>IF(Staff!$K54="Never",IF(BI$4&gt;=Staff!$I54,MIN(Staff!$J54,Staff!$L54),0),IF(Staff!$K54="Monthly",IF(BI$4=Staff!$I54,MIN(Staff!$J54,Staff!$L54),IF(BI$4&gt;Staff!$I54,MIN(Staff!$L54,BH58+Staff!$J54),0)),IF(Staff!$K54="Quarterly",IF(BI$4=Staff!$I54,MIN(Staff!$J54,Staff!$L54),IF(BI$4&gt;Staff!$I54,IFERROR(MIN(Staff!$L54,IF(ISNUMBER(BF58),BF58,0)+Staff!$J54),Staff!$J54),0)),IF(Staff!$K54="Annually",IF(BI$4=Staff!$I54,MIN(Staff!$J54,Staff!$L54),IF(BI$4&gt;Staff!$I54,IFERROR(MIN(Staff!$L54,AW58+Staff!$J54),MIN(Staff!$J54,Staff!$L54)),0))))))</f>
        <v>0</v>
      </c>
      <c r="BJ58" s="567">
        <f>IF(Staff!$K54="Never",IF(BJ$4&gt;=Staff!$I54,MIN(Staff!$J54,Staff!$L54),0),IF(Staff!$K54="Monthly",IF(BJ$4=Staff!$I54,MIN(Staff!$J54,Staff!$L54),IF(BJ$4&gt;Staff!$I54,MIN(Staff!$L54,BI58+Staff!$J54),0)),IF(Staff!$K54="Quarterly",IF(BJ$4=Staff!$I54,MIN(Staff!$J54,Staff!$L54),IF(BJ$4&gt;Staff!$I54,IFERROR(MIN(Staff!$L54,IF(ISNUMBER(BG58),BG58,0)+Staff!$J54),Staff!$J54),0)),IF(Staff!$K54="Annually",IF(BJ$4=Staff!$I54,MIN(Staff!$J54,Staff!$L54),IF(BJ$4&gt;Staff!$I54,IFERROR(MIN(Staff!$L54,AX58+Staff!$J54),MIN(Staff!$J54,Staff!$L54)),0))))))</f>
        <v>0</v>
      </c>
      <c r="BK58" s="567">
        <f>IF(Staff!$K54="Never",IF(BK$4&gt;=Staff!$I54,MIN(Staff!$J54,Staff!$L54),0),IF(Staff!$K54="Monthly",IF(BK$4=Staff!$I54,MIN(Staff!$J54,Staff!$L54),IF(BK$4&gt;Staff!$I54,MIN(Staff!$L54,BJ58+Staff!$J54),0)),IF(Staff!$K54="Quarterly",IF(BK$4=Staff!$I54,MIN(Staff!$J54,Staff!$L54),IF(BK$4&gt;Staff!$I54,IFERROR(MIN(Staff!$L54,IF(ISNUMBER(BH58),BH58,0)+Staff!$J54),Staff!$J54),0)),IF(Staff!$K54="Annually",IF(BK$4=Staff!$I54,MIN(Staff!$J54,Staff!$L54),IF(BK$4&gt;Staff!$I54,IFERROR(MIN(Staff!$L54,AY58+Staff!$J54),MIN(Staff!$J54,Staff!$L54)),0))))))</f>
        <v>0</v>
      </c>
      <c r="BL58" s="567">
        <f>IF(Staff!$K54="Never",IF(BL$4&gt;=Staff!$I54,MIN(Staff!$J54,Staff!$L54),0),IF(Staff!$K54="Monthly",IF(BL$4=Staff!$I54,MIN(Staff!$J54,Staff!$L54),IF(BL$4&gt;Staff!$I54,MIN(Staff!$L54,BK58+Staff!$J54),0)),IF(Staff!$K54="Quarterly",IF(BL$4=Staff!$I54,MIN(Staff!$J54,Staff!$L54),IF(BL$4&gt;Staff!$I54,IFERROR(MIN(Staff!$L54,IF(ISNUMBER(BI58),BI58,0)+Staff!$J54),Staff!$J54),0)),IF(Staff!$K54="Annually",IF(BL$4=Staff!$I54,MIN(Staff!$J54,Staff!$L54),IF(BL$4&gt;Staff!$I54,IFERROR(MIN(Staff!$L54,AZ58+Staff!$J54),MIN(Staff!$J54,Staff!$L54)),0))))))</f>
        <v>0</v>
      </c>
      <c r="BM58" s="567">
        <f>IF(Staff!$K54="Never",IF(BM$4&gt;=Staff!$I54,MIN(Staff!$J54,Staff!$L54),0),IF(Staff!$K54="Monthly",IF(BM$4=Staff!$I54,MIN(Staff!$J54,Staff!$L54),IF(BM$4&gt;Staff!$I54,MIN(Staff!$L54,BL58+Staff!$J54),0)),IF(Staff!$K54="Quarterly",IF(BM$4=Staff!$I54,MIN(Staff!$J54,Staff!$L54),IF(BM$4&gt;Staff!$I54,IFERROR(MIN(Staff!$L54,IF(ISNUMBER(BJ58),BJ58,0)+Staff!$J54),Staff!$J54),0)),IF(Staff!$K54="Annually",IF(BM$4=Staff!$I54,MIN(Staff!$J54,Staff!$L54),IF(BM$4&gt;Staff!$I54,IFERROR(MIN(Staff!$L54,BA58+Staff!$J54),MIN(Staff!$J54,Staff!$L54)),0))))))</f>
        <v>0</v>
      </c>
      <c r="BN58" s="567">
        <f>IF(Staff!$K54="Never",IF(BN$4&gt;=Staff!$I54,MIN(Staff!$J54,Staff!$L54),0),IF(Staff!$K54="Monthly",IF(BN$4=Staff!$I54,MIN(Staff!$J54,Staff!$L54),IF(BN$4&gt;Staff!$I54,MIN(Staff!$L54,BM58+Staff!$J54),0)),IF(Staff!$K54="Quarterly",IF(BN$4=Staff!$I54,MIN(Staff!$J54,Staff!$L54),IF(BN$4&gt;Staff!$I54,IFERROR(MIN(Staff!$L54,IF(ISNUMBER(BK58),BK58,0)+Staff!$J54),Staff!$J54),0)),IF(Staff!$K54="Annually",IF(BN$4=Staff!$I54,MIN(Staff!$J54,Staff!$L54),IF(BN$4&gt;Staff!$I54,IFERROR(MIN(Staff!$L54,BB58+Staff!$J54),MIN(Staff!$J54,Staff!$L54)),0))))))</f>
        <v>0</v>
      </c>
      <c r="BO58" s="567">
        <f>IF(Staff!$K54="Never",IF(BO$4&gt;=Staff!$I54,MIN(Staff!$J54,Staff!$L54),0),IF(Staff!$K54="Monthly",IF(BO$4=Staff!$I54,MIN(Staff!$J54,Staff!$L54),IF(BO$4&gt;Staff!$I54,MIN(Staff!$L54,BN58+Staff!$J54),0)),IF(Staff!$K54="Quarterly",IF(BO$4=Staff!$I54,MIN(Staff!$J54,Staff!$L54),IF(BO$4&gt;Staff!$I54,IFERROR(MIN(Staff!$L54,IF(ISNUMBER(BL58),BL58,0)+Staff!$J54),Staff!$J54),0)),IF(Staff!$K54="Annually",IF(BO$4=Staff!$I54,MIN(Staff!$J54,Staff!$L54),IF(BO$4&gt;Staff!$I54,IFERROR(MIN(Staff!$L54,BC58+Staff!$J54),MIN(Staff!$J54,Staff!$L54)),0))))))</f>
        <v>0</v>
      </c>
      <c r="BP58" s="567">
        <f>IF(Staff!$K54="Never",IF(BP$4&gt;=Staff!$I54,MIN(Staff!$J54,Staff!$L54),0),IF(Staff!$K54="Monthly",IF(BP$4=Staff!$I54,MIN(Staff!$J54,Staff!$L54),IF(BP$4&gt;Staff!$I54,MIN(Staff!$L54,BO58+Staff!$J54),0)),IF(Staff!$K54="Quarterly",IF(BP$4=Staff!$I54,MIN(Staff!$J54,Staff!$L54),IF(BP$4&gt;Staff!$I54,IFERROR(MIN(Staff!$L54,IF(ISNUMBER(BM58),BM58,0)+Staff!$J54),Staff!$J54),0)),IF(Staff!$K54="Annually",IF(BP$4=Staff!$I54,MIN(Staff!$J54,Staff!$L54),IF(BP$4&gt;Staff!$I54,IFERROR(MIN(Staff!$L54,BD58+Staff!$J54),MIN(Staff!$J54,Staff!$L54)),0))))))</f>
        <v>0</v>
      </c>
      <c r="BQ58" s="567">
        <f>IF(Staff!$K54="Never",IF(BQ$4&gt;=Staff!$I54,MIN(Staff!$J54,Staff!$L54),0),IF(Staff!$K54="Monthly",IF(BQ$4=Staff!$I54,MIN(Staff!$J54,Staff!$L54),IF(BQ$4&gt;Staff!$I54,MIN(Staff!$L54,BP58+Staff!$J54),0)),IF(Staff!$K54="Quarterly",IF(BQ$4=Staff!$I54,MIN(Staff!$J54,Staff!$L54),IF(BQ$4&gt;Staff!$I54,IFERROR(MIN(Staff!$L54,IF(ISNUMBER(BN58),BN58,0)+Staff!$J54),Staff!$J54),0)),IF(Staff!$K54="Annually",IF(BQ$4=Staff!$I54,MIN(Staff!$J54,Staff!$L54),IF(BQ$4&gt;Staff!$I54,IFERROR(MIN(Staff!$L54,BE58+Staff!$J54),MIN(Staff!$J54,Staff!$L54)),0))))))</f>
        <v>0</v>
      </c>
      <c r="BR58" s="567">
        <f>IF(Staff!$K54="Never",IF(BR$4&gt;=Staff!$I54,MIN(Staff!$J54,Staff!$L54),0),IF(Staff!$K54="Monthly",IF(BR$4=Staff!$I54,MIN(Staff!$J54,Staff!$L54),IF(BR$4&gt;Staff!$I54,MIN(Staff!$L54,BQ58+Staff!$J54),0)),IF(Staff!$K54="Quarterly",IF(BR$4=Staff!$I54,MIN(Staff!$J54,Staff!$L54),IF(BR$4&gt;Staff!$I54,IFERROR(MIN(Staff!$L54,IF(ISNUMBER(BO58),BO58,0)+Staff!$J54),Staff!$J54),0)),IF(Staff!$K54="Annually",IF(BR$4=Staff!$I54,MIN(Staff!$J54,Staff!$L54),IF(BR$4&gt;Staff!$I54,IFERROR(MIN(Staff!$L54,BF58+Staff!$J54),MIN(Staff!$J54,Staff!$L54)),0))))))</f>
        <v>0</v>
      </c>
      <c r="BS58" s="567">
        <f>IF(Staff!$K54="Never",IF(BS$4&gt;=Staff!$I54,MIN(Staff!$J54,Staff!$L54),0),IF(Staff!$K54="Monthly",IF(BS$4=Staff!$I54,MIN(Staff!$J54,Staff!$L54),IF(BS$4&gt;Staff!$I54,MIN(Staff!$L54,BR58+Staff!$J54),0)),IF(Staff!$K54="Quarterly",IF(BS$4=Staff!$I54,MIN(Staff!$J54,Staff!$L54),IF(BS$4&gt;Staff!$I54,IFERROR(MIN(Staff!$L54,IF(ISNUMBER(BP58),BP58,0)+Staff!$J54),Staff!$J54),0)),IF(Staff!$K54="Annually",IF(BS$4=Staff!$I54,MIN(Staff!$J54,Staff!$L54),IF(BS$4&gt;Staff!$I54,IFERROR(MIN(Staff!$L54,BG58+Staff!$J54),MIN(Staff!$J54,Staff!$L54)),0))))))</f>
        <v>0</v>
      </c>
      <c r="BT58" s="567">
        <f>IF(Staff!$K54="Never",IF(BT$4&gt;=Staff!$I54,MIN(Staff!$J54,Staff!$L54),0),IF(Staff!$K54="Monthly",IF(BT$4=Staff!$I54,MIN(Staff!$J54,Staff!$L54),IF(BT$4&gt;Staff!$I54,MIN(Staff!$L54,BS58+Staff!$J54),0)),IF(Staff!$K54="Quarterly",IF(BT$4=Staff!$I54,MIN(Staff!$J54,Staff!$L54),IF(BT$4&gt;Staff!$I54,IFERROR(MIN(Staff!$L54,IF(ISNUMBER(BQ58),BQ58,0)+Staff!$J54),Staff!$J54),0)),IF(Staff!$K54="Annually",IF(BT$4=Staff!$I54,MIN(Staff!$J54,Staff!$L54),IF(BT$4&gt;Staff!$I54,IFERROR(MIN(Staff!$L54,BH58+Staff!$J54),MIN(Staff!$J54,Staff!$L54)),0))))))</f>
        <v>0</v>
      </c>
      <c r="BU58" s="567">
        <f>IF(Staff!$K54="Never",IF(BU$4&gt;=Staff!$I54,MIN(Staff!$J54,Staff!$L54),0),IF(Staff!$K54="Monthly",IF(BU$4=Staff!$I54,MIN(Staff!$J54,Staff!$L54),IF(BU$4&gt;Staff!$I54,MIN(Staff!$L54,BT58+Staff!$J54),0)),IF(Staff!$K54="Quarterly",IF(BU$4=Staff!$I54,MIN(Staff!$J54,Staff!$L54),IF(BU$4&gt;Staff!$I54,IFERROR(MIN(Staff!$L54,IF(ISNUMBER(BR58),BR58,0)+Staff!$J54),Staff!$J54),0)),IF(Staff!$K54="Annually",IF(BU$4=Staff!$I54,MIN(Staff!$J54,Staff!$L54),IF(BU$4&gt;Staff!$I54,IFERROR(MIN(Staff!$L54,BI58+Staff!$J54),MIN(Staff!$J54,Staff!$L54)),0))))))</f>
        <v>0</v>
      </c>
      <c r="BV58" s="567">
        <f>IF(Staff!$K54="Never",IF(BV$4&gt;=Staff!$I54,MIN(Staff!$J54,Staff!$L54),0),IF(Staff!$K54="Monthly",IF(BV$4=Staff!$I54,MIN(Staff!$J54,Staff!$L54),IF(BV$4&gt;Staff!$I54,MIN(Staff!$L54,BU58+Staff!$J54),0)),IF(Staff!$K54="Quarterly",IF(BV$4=Staff!$I54,MIN(Staff!$J54,Staff!$L54),IF(BV$4&gt;Staff!$I54,IFERROR(MIN(Staff!$L54,IF(ISNUMBER(BS58),BS58,0)+Staff!$J54),Staff!$J54),0)),IF(Staff!$K54="Annually",IF(BV$4=Staff!$I54,MIN(Staff!$J54,Staff!$L54),IF(BV$4&gt;Staff!$I54,IFERROR(MIN(Staff!$L54,BJ58+Staff!$J54),MIN(Staff!$J54,Staff!$L54)),0))))))</f>
        <v>0</v>
      </c>
      <c r="BW58" s="567">
        <f>IF(Staff!$K54="Never",IF(BW$4&gt;=Staff!$I54,MIN(Staff!$J54,Staff!$L54),0),IF(Staff!$K54="Monthly",IF(BW$4=Staff!$I54,MIN(Staff!$J54,Staff!$L54),IF(BW$4&gt;Staff!$I54,MIN(Staff!$L54,BV58+Staff!$J54),0)),IF(Staff!$K54="Quarterly",IF(BW$4=Staff!$I54,MIN(Staff!$J54,Staff!$L54),IF(BW$4&gt;Staff!$I54,IFERROR(MIN(Staff!$L54,IF(ISNUMBER(BT58),BT58,0)+Staff!$J54),Staff!$J54),0)),IF(Staff!$K54="Annually",IF(BW$4=Staff!$I54,MIN(Staff!$J54,Staff!$L54),IF(BW$4&gt;Staff!$I54,IFERROR(MIN(Staff!$L54,BK58+Staff!$J54),MIN(Staff!$J54,Staff!$L54)),0))))))</f>
        <v>0</v>
      </c>
      <c r="BX58" s="567">
        <f>IF(Staff!$K54="Never",IF(BX$4&gt;=Staff!$I54,MIN(Staff!$J54,Staff!$L54),0),IF(Staff!$K54="Monthly",IF(BX$4=Staff!$I54,MIN(Staff!$J54,Staff!$L54),IF(BX$4&gt;Staff!$I54,MIN(Staff!$L54,BW58+Staff!$J54),0)),IF(Staff!$K54="Quarterly",IF(BX$4=Staff!$I54,MIN(Staff!$J54,Staff!$L54),IF(BX$4&gt;Staff!$I54,IFERROR(MIN(Staff!$L54,IF(ISNUMBER(BU58),BU58,0)+Staff!$J54),Staff!$J54),0)),IF(Staff!$K54="Annually",IF(BX$4=Staff!$I54,MIN(Staff!$J54,Staff!$L54),IF(BX$4&gt;Staff!$I54,IFERROR(MIN(Staff!$L54,BL58+Staff!$J54),MIN(Staff!$J54,Staff!$L54)),0))))))</f>
        <v>0</v>
      </c>
      <c r="BY58" s="567">
        <f>IF(Staff!$K54="Never",IF(BY$4&gt;=Staff!$I54,MIN(Staff!$J54,Staff!$L54),0),IF(Staff!$K54="Monthly",IF(BY$4=Staff!$I54,MIN(Staff!$J54,Staff!$L54),IF(BY$4&gt;Staff!$I54,MIN(Staff!$L54,BX58+Staff!$J54),0)),IF(Staff!$K54="Quarterly",IF(BY$4=Staff!$I54,MIN(Staff!$J54,Staff!$L54),IF(BY$4&gt;Staff!$I54,IFERROR(MIN(Staff!$L54,IF(ISNUMBER(BV58),BV58,0)+Staff!$J54),Staff!$J54),0)),IF(Staff!$K54="Annually",IF(BY$4=Staff!$I54,MIN(Staff!$J54,Staff!$L54),IF(BY$4&gt;Staff!$I54,IFERROR(MIN(Staff!$L54,BM58+Staff!$J54),MIN(Staff!$J54,Staff!$L54)),0))))))</f>
        <v>0</v>
      </c>
      <c r="BZ58" s="567">
        <f>IF(Staff!$K54="Never",IF(BZ$4&gt;=Staff!$I54,MIN(Staff!$J54,Staff!$L54),0),IF(Staff!$K54="Monthly",IF(BZ$4=Staff!$I54,MIN(Staff!$J54,Staff!$L54),IF(BZ$4&gt;Staff!$I54,MIN(Staff!$L54,BY58+Staff!$J54),0)),IF(Staff!$K54="Quarterly",IF(BZ$4=Staff!$I54,MIN(Staff!$J54,Staff!$L54),IF(BZ$4&gt;Staff!$I54,IFERROR(MIN(Staff!$L54,IF(ISNUMBER(BW58),BW58,0)+Staff!$J54),Staff!$J54),0)),IF(Staff!$K54="Annually",IF(BZ$4=Staff!$I54,MIN(Staff!$J54,Staff!$L54),IF(BZ$4&gt;Staff!$I54,IFERROR(MIN(Staff!$L54,BN58+Staff!$J54),MIN(Staff!$J54,Staff!$L54)),0))))))</f>
        <v>0</v>
      </c>
      <c r="CA58" s="567">
        <f>IF(Staff!$K54="Never",IF(CA$4&gt;=Staff!$I54,MIN(Staff!$J54,Staff!$L54),0),IF(Staff!$K54="Monthly",IF(CA$4=Staff!$I54,MIN(Staff!$J54,Staff!$L54),IF(CA$4&gt;Staff!$I54,MIN(Staff!$L54,BZ58+Staff!$J54),0)),IF(Staff!$K54="Quarterly",IF(CA$4=Staff!$I54,MIN(Staff!$J54,Staff!$L54),IF(CA$4&gt;Staff!$I54,IFERROR(MIN(Staff!$L54,IF(ISNUMBER(BX58),BX58,0)+Staff!$J54),Staff!$J54),0)),IF(Staff!$K54="Annually",IF(CA$4=Staff!$I54,MIN(Staff!$J54,Staff!$L54),IF(CA$4&gt;Staff!$I54,IFERROR(MIN(Staff!$L54,BO58+Staff!$J54),MIN(Staff!$J54,Staff!$L54)),0))))))</f>
        <v>0</v>
      </c>
      <c r="CB58" s="567">
        <f>IF(Staff!$K54="Never",IF(CB$4&gt;=Staff!$I54,MIN(Staff!$J54,Staff!$L54),0),IF(Staff!$K54="Monthly",IF(CB$4=Staff!$I54,MIN(Staff!$J54,Staff!$L54),IF(CB$4&gt;Staff!$I54,MIN(Staff!$L54,CA58+Staff!$J54),0)),IF(Staff!$K54="Quarterly",IF(CB$4=Staff!$I54,MIN(Staff!$J54,Staff!$L54),IF(CB$4&gt;Staff!$I54,IFERROR(MIN(Staff!$L54,IF(ISNUMBER(BY58),BY58,0)+Staff!$J54),Staff!$J54),0)),IF(Staff!$K54="Annually",IF(CB$4=Staff!$I54,MIN(Staff!$J54,Staff!$L54),IF(CB$4&gt;Staff!$I54,IFERROR(MIN(Staff!$L54,BP58+Staff!$J54),MIN(Staff!$J54,Staff!$L54)),0))))))</f>
        <v>0</v>
      </c>
      <c r="CC58" s="567">
        <f>IF(Staff!$K54="Never",IF(CC$4&gt;=Staff!$I54,MIN(Staff!$J54,Staff!$L54),0),IF(Staff!$K54="Monthly",IF(CC$4=Staff!$I54,MIN(Staff!$J54,Staff!$L54),IF(CC$4&gt;Staff!$I54,MIN(Staff!$L54,CB58+Staff!$J54),0)),IF(Staff!$K54="Quarterly",IF(CC$4=Staff!$I54,MIN(Staff!$J54,Staff!$L54),IF(CC$4&gt;Staff!$I54,IFERROR(MIN(Staff!$L54,IF(ISNUMBER(BZ58),BZ58,0)+Staff!$J54),Staff!$J54),0)),IF(Staff!$K54="Annually",IF(CC$4=Staff!$I54,MIN(Staff!$J54,Staff!$L54),IF(CC$4&gt;Staff!$I54,IFERROR(MIN(Staff!$L54,BQ58+Staff!$J54),MIN(Staff!$J54,Staff!$L54)),0))))))</f>
        <v>0</v>
      </c>
      <c r="CD58" s="567">
        <f>IF(Staff!$K54="Never",IF(CD$4&gt;=Staff!$I54,MIN(Staff!$J54,Staff!$L54),0),IF(Staff!$K54="Monthly",IF(CD$4=Staff!$I54,MIN(Staff!$J54,Staff!$L54),IF(CD$4&gt;Staff!$I54,MIN(Staff!$L54,CC58+Staff!$J54),0)),IF(Staff!$K54="Quarterly",IF(CD$4=Staff!$I54,MIN(Staff!$J54,Staff!$L54),IF(CD$4&gt;Staff!$I54,IFERROR(MIN(Staff!$L54,IF(ISNUMBER(CA58),CA58,0)+Staff!$J54),Staff!$J54),0)),IF(Staff!$K54="Annually",IF(CD$4=Staff!$I54,MIN(Staff!$J54,Staff!$L54),IF(CD$4&gt;Staff!$I54,IFERROR(MIN(Staff!$L54,BR58+Staff!$J54),MIN(Staff!$J54,Staff!$L54)),0))))))</f>
        <v>0</v>
      </c>
      <c r="CE58" s="567">
        <f>IF(Staff!$K54="Never",IF(CE$4&gt;=Staff!$I54,MIN(Staff!$J54,Staff!$L54),0),IF(Staff!$K54="Monthly",IF(CE$4=Staff!$I54,MIN(Staff!$J54,Staff!$L54),IF(CE$4&gt;Staff!$I54,MIN(Staff!$L54,CD58+Staff!$J54),0)),IF(Staff!$K54="Quarterly",IF(CE$4=Staff!$I54,MIN(Staff!$J54,Staff!$L54),IF(CE$4&gt;Staff!$I54,IFERROR(MIN(Staff!$L54,IF(ISNUMBER(CB58),CB58,0)+Staff!$J54),Staff!$J54),0)),IF(Staff!$K54="Annually",IF(CE$4=Staff!$I54,MIN(Staff!$J54,Staff!$L54),IF(CE$4&gt;Staff!$I54,IFERROR(MIN(Staff!$L54,BS58+Staff!$J54),MIN(Staff!$J54,Staff!$L54)),0))))))</f>
        <v>0</v>
      </c>
      <c r="CF58" s="567">
        <f>IF(Staff!$K54="Never",IF(CF$4&gt;=Staff!$I54,MIN(Staff!$J54,Staff!$L54),0),IF(Staff!$K54="Monthly",IF(CF$4=Staff!$I54,MIN(Staff!$J54,Staff!$L54),IF(CF$4&gt;Staff!$I54,MIN(Staff!$L54,CE58+Staff!$J54),0)),IF(Staff!$K54="Quarterly",IF(CF$4=Staff!$I54,MIN(Staff!$J54,Staff!$L54),IF(CF$4&gt;Staff!$I54,IFERROR(MIN(Staff!$L54,IF(ISNUMBER(CC58),CC58,0)+Staff!$J54),Staff!$J54),0)),IF(Staff!$K54="Annually",IF(CF$4=Staff!$I54,MIN(Staff!$J54,Staff!$L54),IF(CF$4&gt;Staff!$I54,IFERROR(MIN(Staff!$L54,BT58+Staff!$J54),MIN(Staff!$J54,Staff!$L54)),0))))))</f>
        <v>0</v>
      </c>
      <c r="CG58" s="567">
        <f>IF(Staff!$K54="Never",IF(CG$4&gt;=Staff!$I54,MIN(Staff!$J54,Staff!$L54),0),IF(Staff!$K54="Monthly",IF(CG$4=Staff!$I54,MIN(Staff!$J54,Staff!$L54),IF(CG$4&gt;Staff!$I54,MIN(Staff!$L54,CF58+Staff!$J54),0)),IF(Staff!$K54="Quarterly",IF(CG$4=Staff!$I54,MIN(Staff!$J54,Staff!$L54),IF(CG$4&gt;Staff!$I54,IFERROR(MIN(Staff!$L54,IF(ISNUMBER(CD58),CD58,0)+Staff!$J54),Staff!$J54),0)),IF(Staff!$K54="Annually",IF(CG$4=Staff!$I54,MIN(Staff!$J54,Staff!$L54),IF(CG$4&gt;Staff!$I54,IFERROR(MIN(Staff!$L54,BU58+Staff!$J54),MIN(Staff!$J54,Staff!$L54)),0))))))</f>
        <v>0</v>
      </c>
      <c r="CH58" s="567">
        <f>IF(Staff!$K54="Never",IF(CH$4&gt;=Staff!$I54,MIN(Staff!$J54,Staff!$L54),0),IF(Staff!$K54="Monthly",IF(CH$4=Staff!$I54,MIN(Staff!$J54,Staff!$L54),IF(CH$4&gt;Staff!$I54,MIN(Staff!$L54,CG58+Staff!$J54),0)),IF(Staff!$K54="Quarterly",IF(CH$4=Staff!$I54,MIN(Staff!$J54,Staff!$L54),IF(CH$4&gt;Staff!$I54,IFERROR(MIN(Staff!$L54,IF(ISNUMBER(CE58),CE58,0)+Staff!$J54),Staff!$J54),0)),IF(Staff!$K54="Annually",IF(CH$4=Staff!$I54,MIN(Staff!$J54,Staff!$L54),IF(CH$4&gt;Staff!$I54,IFERROR(MIN(Staff!$L54,BV58+Staff!$J54),MIN(Staff!$J54,Staff!$L54)),0))))))</f>
        <v>0</v>
      </c>
      <c r="CI58" s="567">
        <f>IF(Staff!$K54="Never",IF(CI$4&gt;=Staff!$I54,MIN(Staff!$J54,Staff!$L54),0),IF(Staff!$K54="Monthly",IF(CI$4=Staff!$I54,MIN(Staff!$J54,Staff!$L54),IF(CI$4&gt;Staff!$I54,MIN(Staff!$L54,CH58+Staff!$J54),0)),IF(Staff!$K54="Quarterly",IF(CI$4=Staff!$I54,MIN(Staff!$J54,Staff!$L54),IF(CI$4&gt;Staff!$I54,IFERROR(MIN(Staff!$L54,IF(ISNUMBER(CF58),CF58,0)+Staff!$J54),Staff!$J54),0)),IF(Staff!$K54="Annually",IF(CI$4=Staff!$I54,MIN(Staff!$J54,Staff!$L54),IF(CI$4&gt;Staff!$I54,IFERROR(MIN(Staff!$L54,BW58+Staff!$J54),MIN(Staff!$J54,Staff!$L54)),0))))))</f>
        <v>0</v>
      </c>
    </row>
    <row r="59" spans="1:87" ht="15.75" hidden="1" customHeight="1" outlineLevel="1">
      <c r="A59" s="875" t="str">
        <f>Staff!A55</f>
        <v>Other 10</v>
      </c>
      <c r="B59" s="876"/>
      <c r="C59" s="719" t="s">
        <v>289</v>
      </c>
      <c r="D59" s="567">
        <f>IF(Staff!$K55="Never",IF(D$4&gt;=Staff!$I55,MIN(Staff!$J55,Staff!$L55),0),IF(Staff!$K55="Monthly",IF(D$4=Staff!$I55,MIN(Staff!$J55,Staff!$L55),IF(D$4&gt;Staff!$I55,MIN(Staff!$L55,C59+Staff!$J55),0)),IF(Staff!$K55="Quarterly",IF(D$4=Staff!$I55,MIN(Staff!$J55,Staff!$L55),IF(D$4&gt;Staff!$I55,IFERROR(MIN(Staff!$L55,IF(ISNUMBER(A59),A59,0)+Staff!$J55),Staff!$J55),0)),IF(Staff!$K55="Annually",IF(D$4=Staff!$I55,MIN(Staff!$J55,Staff!$L55),IF(D$4&gt;Staff!$I55,IFERROR(MIN(Staff!$L55,#REF!+Staff!$J55),MIN(Staff!$J55,Staff!$L55)),0))))))</f>
        <v>0</v>
      </c>
      <c r="E59" s="567">
        <f>IF(Staff!$K55="Never",IF(E$4&gt;=Staff!$I55,MIN(Staff!$J55,Staff!$L55),0),IF(Staff!$K55="Monthly",IF(E$4=Staff!$I55,MIN(Staff!$J55,Staff!$L55),IF(E$4&gt;Staff!$I55,MIN(Staff!$L55,D59+Staff!$J55),0)),IF(Staff!$K55="Quarterly",IF(E$4=Staff!$I55,MIN(Staff!$J55,Staff!$L55),IF(E$4&gt;Staff!$I55,IFERROR(MIN(Staff!$L55,IF(ISNUMBER(B59),B59,0)+Staff!$J55),Staff!$J55),0)),IF(Staff!$K55="Annually",IF(E$4=Staff!$I55,MIN(Staff!$J55,Staff!$L55),IF(E$4&gt;Staff!$I55,IFERROR(MIN(Staff!$L55,#REF!+Staff!$J55),MIN(Staff!$J55,Staff!$L55)),0))))))</f>
        <v>0</v>
      </c>
      <c r="F59" s="567">
        <f>IF(Staff!$K55="Never",IF(F$4&gt;=Staff!$I55,MIN(Staff!$J55,Staff!$L55),0),IF(Staff!$K55="Monthly",IF(F$4=Staff!$I55,MIN(Staff!$J55,Staff!$L55),IF(F$4&gt;Staff!$I55,MIN(Staff!$L55,E59+Staff!$J55),0)),IF(Staff!$K55="Quarterly",IF(F$4=Staff!$I55,MIN(Staff!$J55,Staff!$L55),IF(F$4&gt;Staff!$I55,IFERROR(MIN(Staff!$L55,IF(ISNUMBER(C59),C59,0)+Staff!$J55),Staff!$J55),0)),IF(Staff!$K55="Annually",IF(F$4=Staff!$I55,MIN(Staff!$J55,Staff!$L55),IF(F$4&gt;Staff!$I55,IFERROR(MIN(Staff!$L55,#REF!+Staff!$J55),MIN(Staff!$J55,Staff!$L55)),0))))))</f>
        <v>0</v>
      </c>
      <c r="G59" s="567">
        <f>IF(Staff!$K55="Never",IF(G$4&gt;=Staff!$I55,MIN(Staff!$J55,Staff!$L55),0),IF(Staff!$K55="Monthly",IF(G$4=Staff!$I55,MIN(Staff!$J55,Staff!$L55),IF(G$4&gt;Staff!$I55,MIN(Staff!$L55,F59+Staff!$J55),0)),IF(Staff!$K55="Quarterly",IF(G$4=Staff!$I55,MIN(Staff!$J55,Staff!$L55),IF(G$4&gt;Staff!$I55,IFERROR(MIN(Staff!$L55,IF(ISNUMBER(D59),D59,0)+Staff!$J55),Staff!$J55),0)),IF(Staff!$K55="Annually",IF(G$4=Staff!$I55,MIN(Staff!$J55,Staff!$L55),IF(G$4&gt;Staff!$I55,IFERROR(MIN(Staff!$L55,#REF!+Staff!$J55),MIN(Staff!$J55,Staff!$L55)),0))))))</f>
        <v>0</v>
      </c>
      <c r="H59" s="567">
        <f>IF(Staff!$K55="Never",IF(H$4&gt;=Staff!$I55,MIN(Staff!$J55,Staff!$L55),0),IF(Staff!$K55="Monthly",IF(H$4=Staff!$I55,MIN(Staff!$J55,Staff!$L55),IF(H$4&gt;Staff!$I55,MIN(Staff!$L55,G59+Staff!$J55),0)),IF(Staff!$K55="Quarterly",IF(H$4=Staff!$I55,MIN(Staff!$J55,Staff!$L55),IF(H$4&gt;Staff!$I55,IFERROR(MIN(Staff!$L55,IF(ISNUMBER(E59),E59,0)+Staff!$J55),Staff!$J55),0)),IF(Staff!$K55="Annually",IF(H$4=Staff!$I55,MIN(Staff!$J55,Staff!$L55),IF(H$4&gt;Staff!$I55,IFERROR(MIN(Staff!$L55,#REF!+Staff!$J55),MIN(Staff!$J55,Staff!$L55)),0))))))</f>
        <v>0</v>
      </c>
      <c r="I59" s="567">
        <f>IF(Staff!$K55="Never",IF(I$4&gt;=Staff!$I55,MIN(Staff!$J55,Staff!$L55),0),IF(Staff!$K55="Monthly",IF(I$4=Staff!$I55,MIN(Staff!$J55,Staff!$L55),IF(I$4&gt;Staff!$I55,MIN(Staff!$L55,H59+Staff!$J55),0)),IF(Staff!$K55="Quarterly",IF(I$4=Staff!$I55,MIN(Staff!$J55,Staff!$L55),IF(I$4&gt;Staff!$I55,IFERROR(MIN(Staff!$L55,IF(ISNUMBER(F59),F59,0)+Staff!$J55),Staff!$J55),0)),IF(Staff!$K55="Annually",IF(I$4=Staff!$I55,MIN(Staff!$J55,Staff!$L55),IF(I$4&gt;Staff!$I55,IFERROR(MIN(Staff!$L55,#REF!+Staff!$J55),MIN(Staff!$J55,Staff!$L55)),0))))))</f>
        <v>0</v>
      </c>
      <c r="J59" s="567">
        <f>IF(Staff!$K55="Never",IF(J$4&gt;=Staff!$I55,MIN(Staff!$J55,Staff!$L55),0),IF(Staff!$K55="Monthly",IF(J$4=Staff!$I55,MIN(Staff!$J55,Staff!$L55),IF(J$4&gt;Staff!$I55,MIN(Staff!$L55,I59+Staff!$J55),0)),IF(Staff!$K55="Quarterly",IF(J$4=Staff!$I55,MIN(Staff!$J55,Staff!$L55),IF(J$4&gt;Staff!$I55,IFERROR(MIN(Staff!$L55,IF(ISNUMBER(G59),G59,0)+Staff!$J55),Staff!$J55),0)),IF(Staff!$K55="Annually",IF(J$4=Staff!$I55,MIN(Staff!$J55,Staff!$L55),IF(J$4&gt;Staff!$I55,IFERROR(MIN(Staff!$L55,#REF!+Staff!$J55),MIN(Staff!$J55,Staff!$L55)),0))))))</f>
        <v>0</v>
      </c>
      <c r="K59" s="567">
        <f>IF(Staff!$K55="Never",IF(K$4&gt;=Staff!$I55,MIN(Staff!$J55,Staff!$L55),0),IF(Staff!$K55="Monthly",IF(K$4=Staff!$I55,MIN(Staff!$J55,Staff!$L55),IF(K$4&gt;Staff!$I55,MIN(Staff!$L55,J59+Staff!$J55),0)),IF(Staff!$K55="Quarterly",IF(K$4=Staff!$I55,MIN(Staff!$J55,Staff!$L55),IF(K$4&gt;Staff!$I55,IFERROR(MIN(Staff!$L55,IF(ISNUMBER(H59),H59,0)+Staff!$J55),Staff!$J55),0)),IF(Staff!$K55="Annually",IF(K$4=Staff!$I55,MIN(Staff!$J55,Staff!$L55),IF(K$4&gt;Staff!$I55,IFERROR(MIN(Staff!$L55,#REF!+Staff!$J55),MIN(Staff!$J55,Staff!$L55)),0))))))</f>
        <v>0</v>
      </c>
      <c r="L59" s="567">
        <f>IF(Staff!$K55="Never",IF(L$4&gt;=Staff!$I55,MIN(Staff!$J55,Staff!$L55),0),IF(Staff!$K55="Monthly",IF(L$4=Staff!$I55,MIN(Staff!$J55,Staff!$L55),IF(L$4&gt;Staff!$I55,MIN(Staff!$L55,K59+Staff!$J55),0)),IF(Staff!$K55="Quarterly",IF(L$4=Staff!$I55,MIN(Staff!$J55,Staff!$L55),IF(L$4&gt;Staff!$I55,IFERROR(MIN(Staff!$L55,IF(ISNUMBER(I59),I59,0)+Staff!$J55),Staff!$J55),0)),IF(Staff!$K55="Annually",IF(L$4=Staff!$I55,MIN(Staff!$J55,Staff!$L55),IF(L$4&gt;Staff!$I55,IFERROR(MIN(Staff!$L55,#REF!+Staff!$J55),MIN(Staff!$J55,Staff!$L55)),0))))))</f>
        <v>0</v>
      </c>
      <c r="M59" s="567">
        <f>IF(Staff!$K55="Never",IF(M$4&gt;=Staff!$I55,MIN(Staff!$J55,Staff!$L55),0),IF(Staff!$K55="Monthly",IF(M$4=Staff!$I55,MIN(Staff!$J55,Staff!$L55),IF(M$4&gt;Staff!$I55,MIN(Staff!$L55,L59+Staff!$J55),0)),IF(Staff!$K55="Quarterly",IF(M$4=Staff!$I55,MIN(Staff!$J55,Staff!$L55),IF(M$4&gt;Staff!$I55,IFERROR(MIN(Staff!$L55,IF(ISNUMBER(J59),J59,0)+Staff!$J55),Staff!$J55),0)),IF(Staff!$K55="Annually",IF(M$4=Staff!$I55,MIN(Staff!$J55,Staff!$L55),IF(M$4&gt;Staff!$I55,IFERROR(MIN(Staff!$L55,A59+Staff!$J55),MIN(Staff!$J55,Staff!$L55)),0))))))</f>
        <v>0</v>
      </c>
      <c r="N59" s="567">
        <f>IF(Staff!$K55="Never",IF(N$4&gt;=Staff!$I55,MIN(Staff!$J55,Staff!$L55),0),IF(Staff!$K55="Monthly",IF(N$4=Staff!$I55,MIN(Staff!$J55,Staff!$L55),IF(N$4&gt;Staff!$I55,MIN(Staff!$L55,M59+Staff!$J55),0)),IF(Staff!$K55="Quarterly",IF(N$4=Staff!$I55,MIN(Staff!$J55,Staff!$L55),IF(N$4&gt;Staff!$I55,IFERROR(MIN(Staff!$L55,IF(ISNUMBER(K59),K59,0)+Staff!$J55),Staff!$J55),0)),IF(Staff!$K55="Annually",IF(N$4=Staff!$I55,MIN(Staff!$J55,Staff!$L55),IF(N$4&gt;Staff!$I55,IFERROR(MIN(Staff!$L55,B59+Staff!$J55),MIN(Staff!$J55,Staff!$L55)),0))))))</f>
        <v>0</v>
      </c>
      <c r="O59" s="567">
        <f>IF(Staff!$K55="Never",IF(O$4&gt;=Staff!$I55,MIN(Staff!$J55,Staff!$L55),0),IF(Staff!$K55="Monthly",IF(O$4=Staff!$I55,MIN(Staff!$J55,Staff!$L55),IF(O$4&gt;Staff!$I55,MIN(Staff!$L55,N59+Staff!$J55),0)),IF(Staff!$K55="Quarterly",IF(O$4=Staff!$I55,MIN(Staff!$J55,Staff!$L55),IF(O$4&gt;Staff!$I55,IFERROR(MIN(Staff!$L55,IF(ISNUMBER(L59),L59,0)+Staff!$J55),Staff!$J55),0)),IF(Staff!$K55="Annually",IF(O$4=Staff!$I55,MIN(Staff!$J55,Staff!$L55),IF(O$4&gt;Staff!$I55,IFERROR(MIN(Staff!$L55,C59+Staff!$J55),MIN(Staff!$J55,Staff!$L55)),0))))))</f>
        <v>0</v>
      </c>
      <c r="P59" s="567">
        <f>IF(Staff!$K55="Never",IF(P$4&gt;=Staff!$I55,MIN(Staff!$J55,Staff!$L55),0),IF(Staff!$K55="Monthly",IF(P$4=Staff!$I55,MIN(Staff!$J55,Staff!$L55),IF(P$4&gt;Staff!$I55,MIN(Staff!$L55,O59+Staff!$J55),0)),IF(Staff!$K55="Quarterly",IF(P$4=Staff!$I55,MIN(Staff!$J55,Staff!$L55),IF(P$4&gt;Staff!$I55,IFERROR(MIN(Staff!$L55,IF(ISNUMBER(M59),M59,0)+Staff!$J55),Staff!$J55),0)),IF(Staff!$K55="Annually",IF(P$4=Staff!$I55,MIN(Staff!$J55,Staff!$L55),IF(P$4&gt;Staff!$I55,IFERROR(MIN(Staff!$L55,D59+Staff!$J55),MIN(Staff!$J55,Staff!$L55)),0))))))</f>
        <v>0</v>
      </c>
      <c r="Q59" s="567">
        <f>IF(Staff!$K55="Never",IF(Q$4&gt;=Staff!$I55,MIN(Staff!$J55,Staff!$L55),0),IF(Staff!$K55="Monthly",IF(Q$4=Staff!$I55,MIN(Staff!$J55,Staff!$L55),IF(Q$4&gt;Staff!$I55,MIN(Staff!$L55,P59+Staff!$J55),0)),IF(Staff!$K55="Quarterly",IF(Q$4=Staff!$I55,MIN(Staff!$J55,Staff!$L55),IF(Q$4&gt;Staff!$I55,IFERROR(MIN(Staff!$L55,IF(ISNUMBER(N59),N59,0)+Staff!$J55),Staff!$J55),0)),IF(Staff!$K55="Annually",IF(Q$4=Staff!$I55,MIN(Staff!$J55,Staff!$L55),IF(Q$4&gt;Staff!$I55,IFERROR(MIN(Staff!$L55,E59+Staff!$J55),MIN(Staff!$J55,Staff!$L55)),0))))))</f>
        <v>0</v>
      </c>
      <c r="R59" s="567">
        <f>IF(Staff!$K55="Never",IF(R$4&gt;=Staff!$I55,MIN(Staff!$J55,Staff!$L55),0),IF(Staff!$K55="Monthly",IF(R$4=Staff!$I55,MIN(Staff!$J55,Staff!$L55),IF(R$4&gt;Staff!$I55,MIN(Staff!$L55,Q59+Staff!$J55),0)),IF(Staff!$K55="Quarterly",IF(R$4=Staff!$I55,MIN(Staff!$J55,Staff!$L55),IF(R$4&gt;Staff!$I55,IFERROR(MIN(Staff!$L55,IF(ISNUMBER(O59),O59,0)+Staff!$J55),Staff!$J55),0)),IF(Staff!$K55="Annually",IF(R$4=Staff!$I55,MIN(Staff!$J55,Staff!$L55),IF(R$4&gt;Staff!$I55,IFERROR(MIN(Staff!$L55,F59+Staff!$J55),MIN(Staff!$J55,Staff!$L55)),0))))))</f>
        <v>0</v>
      </c>
      <c r="S59" s="567">
        <f>IF(Staff!$K55="Never",IF(S$4&gt;=Staff!$I55,MIN(Staff!$J55,Staff!$L55),0),IF(Staff!$K55="Monthly",IF(S$4=Staff!$I55,MIN(Staff!$J55,Staff!$L55),IF(S$4&gt;Staff!$I55,MIN(Staff!$L55,R59+Staff!$J55),0)),IF(Staff!$K55="Quarterly",IF(S$4=Staff!$I55,MIN(Staff!$J55,Staff!$L55),IF(S$4&gt;Staff!$I55,IFERROR(MIN(Staff!$L55,IF(ISNUMBER(P59),P59,0)+Staff!$J55),Staff!$J55),0)),IF(Staff!$K55="Annually",IF(S$4=Staff!$I55,MIN(Staff!$J55,Staff!$L55),IF(S$4&gt;Staff!$I55,IFERROR(MIN(Staff!$L55,G59+Staff!$J55),MIN(Staff!$J55,Staff!$L55)),0))))))</f>
        <v>0</v>
      </c>
      <c r="T59" s="567">
        <f>IF(Staff!$K55="Never",IF(T$4&gt;=Staff!$I55,MIN(Staff!$J55,Staff!$L55),0),IF(Staff!$K55="Monthly",IF(T$4=Staff!$I55,MIN(Staff!$J55,Staff!$L55),IF(T$4&gt;Staff!$I55,MIN(Staff!$L55,S59+Staff!$J55),0)),IF(Staff!$K55="Quarterly",IF(T$4=Staff!$I55,MIN(Staff!$J55,Staff!$L55),IF(T$4&gt;Staff!$I55,IFERROR(MIN(Staff!$L55,IF(ISNUMBER(Q59),Q59,0)+Staff!$J55),Staff!$J55),0)),IF(Staff!$K55="Annually",IF(T$4=Staff!$I55,MIN(Staff!$J55,Staff!$L55),IF(T$4&gt;Staff!$I55,IFERROR(MIN(Staff!$L55,H59+Staff!$J55),MIN(Staff!$J55,Staff!$L55)),0))))))</f>
        <v>0</v>
      </c>
      <c r="U59" s="567">
        <f>IF(Staff!$K55="Never",IF(U$4&gt;=Staff!$I55,MIN(Staff!$J55,Staff!$L55),0),IF(Staff!$K55="Monthly",IF(U$4=Staff!$I55,MIN(Staff!$J55,Staff!$L55),IF(U$4&gt;Staff!$I55,MIN(Staff!$L55,T59+Staff!$J55),0)),IF(Staff!$K55="Quarterly",IF(U$4=Staff!$I55,MIN(Staff!$J55,Staff!$L55),IF(U$4&gt;Staff!$I55,IFERROR(MIN(Staff!$L55,IF(ISNUMBER(R59),R59,0)+Staff!$J55),Staff!$J55),0)),IF(Staff!$K55="Annually",IF(U$4=Staff!$I55,MIN(Staff!$J55,Staff!$L55),IF(U$4&gt;Staff!$I55,IFERROR(MIN(Staff!$L55,I59+Staff!$J55),MIN(Staff!$J55,Staff!$L55)),0))))))</f>
        <v>0</v>
      </c>
      <c r="V59" s="567">
        <f>IF(Staff!$K55="Never",IF(V$4&gt;=Staff!$I55,MIN(Staff!$J55,Staff!$L55),0),IF(Staff!$K55="Monthly",IF(V$4=Staff!$I55,MIN(Staff!$J55,Staff!$L55),IF(V$4&gt;Staff!$I55,MIN(Staff!$L55,U59+Staff!$J55),0)),IF(Staff!$K55="Quarterly",IF(V$4=Staff!$I55,MIN(Staff!$J55,Staff!$L55),IF(V$4&gt;Staff!$I55,IFERROR(MIN(Staff!$L55,IF(ISNUMBER(S59),S59,0)+Staff!$J55),Staff!$J55),0)),IF(Staff!$K55="Annually",IF(V$4=Staff!$I55,MIN(Staff!$J55,Staff!$L55),IF(V$4&gt;Staff!$I55,IFERROR(MIN(Staff!$L55,J59+Staff!$J55),MIN(Staff!$J55,Staff!$L55)),0))))))</f>
        <v>0</v>
      </c>
      <c r="W59" s="567">
        <f>IF(Staff!$K55="Never",IF(W$4&gt;=Staff!$I55,MIN(Staff!$J55,Staff!$L55),0),IF(Staff!$K55="Monthly",IF(W$4=Staff!$I55,MIN(Staff!$J55,Staff!$L55),IF(W$4&gt;Staff!$I55,MIN(Staff!$L55,V59+Staff!$J55),0)),IF(Staff!$K55="Quarterly",IF(W$4=Staff!$I55,MIN(Staff!$J55,Staff!$L55),IF(W$4&gt;Staff!$I55,IFERROR(MIN(Staff!$L55,IF(ISNUMBER(T59),T59,0)+Staff!$J55),Staff!$J55),0)),IF(Staff!$K55="Annually",IF(W$4=Staff!$I55,MIN(Staff!$J55,Staff!$L55),IF(W$4&gt;Staff!$I55,IFERROR(MIN(Staff!$L55,K59+Staff!$J55),MIN(Staff!$J55,Staff!$L55)),0))))))</f>
        <v>0</v>
      </c>
      <c r="X59" s="567">
        <f>IF(Staff!$K55="Never",IF(X$4&gt;=Staff!$I55,MIN(Staff!$J55,Staff!$L55),0),IF(Staff!$K55="Monthly",IF(X$4=Staff!$I55,MIN(Staff!$J55,Staff!$L55),IF(X$4&gt;Staff!$I55,MIN(Staff!$L55,W59+Staff!$J55),0)),IF(Staff!$K55="Quarterly",IF(X$4=Staff!$I55,MIN(Staff!$J55,Staff!$L55),IF(X$4&gt;Staff!$I55,IFERROR(MIN(Staff!$L55,IF(ISNUMBER(U59),U59,0)+Staff!$J55),Staff!$J55),0)),IF(Staff!$K55="Annually",IF(X$4=Staff!$I55,MIN(Staff!$J55,Staff!$L55),IF(X$4&gt;Staff!$I55,IFERROR(MIN(Staff!$L55,L59+Staff!$J55),MIN(Staff!$J55,Staff!$L55)),0))))))</f>
        <v>0</v>
      </c>
      <c r="Y59" s="567">
        <f>IF(Staff!$K55="Never",IF(Y$4&gt;=Staff!$I55,MIN(Staff!$J55,Staff!$L55),0),IF(Staff!$K55="Monthly",IF(Y$4=Staff!$I55,MIN(Staff!$J55,Staff!$L55),IF(Y$4&gt;Staff!$I55,MIN(Staff!$L55,X59+Staff!$J55),0)),IF(Staff!$K55="Quarterly",IF(Y$4=Staff!$I55,MIN(Staff!$J55,Staff!$L55),IF(Y$4&gt;Staff!$I55,IFERROR(MIN(Staff!$L55,IF(ISNUMBER(V59),V59,0)+Staff!$J55),Staff!$J55),0)),IF(Staff!$K55="Annually",IF(Y$4=Staff!$I55,MIN(Staff!$J55,Staff!$L55),IF(Y$4&gt;Staff!$I55,IFERROR(MIN(Staff!$L55,M59+Staff!$J55),MIN(Staff!$J55,Staff!$L55)),0))))))</f>
        <v>0</v>
      </c>
      <c r="Z59" s="567">
        <f>IF(Staff!$K55="Never",IF(Z$4&gt;=Staff!$I55,MIN(Staff!$J55,Staff!$L55),0),IF(Staff!$K55="Monthly",IF(Z$4=Staff!$I55,MIN(Staff!$J55,Staff!$L55),IF(Z$4&gt;Staff!$I55,MIN(Staff!$L55,Y59+Staff!$J55),0)),IF(Staff!$K55="Quarterly",IF(Z$4=Staff!$I55,MIN(Staff!$J55,Staff!$L55),IF(Z$4&gt;Staff!$I55,IFERROR(MIN(Staff!$L55,IF(ISNUMBER(W59),W59,0)+Staff!$J55),Staff!$J55),0)),IF(Staff!$K55="Annually",IF(Z$4=Staff!$I55,MIN(Staff!$J55,Staff!$L55),IF(Z$4&gt;Staff!$I55,IFERROR(MIN(Staff!$L55,N59+Staff!$J55),MIN(Staff!$J55,Staff!$L55)),0))))))</f>
        <v>0</v>
      </c>
      <c r="AA59" s="567">
        <f>IF(Staff!$K55="Never",IF(AA$4&gt;=Staff!$I55,MIN(Staff!$J55,Staff!$L55),0),IF(Staff!$K55="Monthly",IF(AA$4=Staff!$I55,MIN(Staff!$J55,Staff!$L55),IF(AA$4&gt;Staff!$I55,MIN(Staff!$L55,Z59+Staff!$J55),0)),IF(Staff!$K55="Quarterly",IF(AA$4=Staff!$I55,MIN(Staff!$J55,Staff!$L55),IF(AA$4&gt;Staff!$I55,IFERROR(MIN(Staff!$L55,IF(ISNUMBER(X59),X59,0)+Staff!$J55),Staff!$J55),0)),IF(Staff!$K55="Annually",IF(AA$4=Staff!$I55,MIN(Staff!$J55,Staff!$L55),IF(AA$4&gt;Staff!$I55,IFERROR(MIN(Staff!$L55,O59+Staff!$J55),MIN(Staff!$J55,Staff!$L55)),0))))))</f>
        <v>0</v>
      </c>
      <c r="AB59" s="567">
        <f>IF(Staff!$K55="Never",IF(AB$4&gt;=Staff!$I55,MIN(Staff!$J55,Staff!$L55),0),IF(Staff!$K55="Monthly",IF(AB$4=Staff!$I55,MIN(Staff!$J55,Staff!$L55),IF(AB$4&gt;Staff!$I55,MIN(Staff!$L55,AA59+Staff!$J55),0)),IF(Staff!$K55="Quarterly",IF(AB$4=Staff!$I55,MIN(Staff!$J55,Staff!$L55),IF(AB$4&gt;Staff!$I55,IFERROR(MIN(Staff!$L55,IF(ISNUMBER(Y59),Y59,0)+Staff!$J55),Staff!$J55),0)),IF(Staff!$K55="Annually",IF(AB$4=Staff!$I55,MIN(Staff!$J55,Staff!$L55),IF(AB$4&gt;Staff!$I55,IFERROR(MIN(Staff!$L55,P59+Staff!$J55),MIN(Staff!$J55,Staff!$L55)),0))))))</f>
        <v>0</v>
      </c>
      <c r="AC59" s="567">
        <f>IF(Staff!$K55="Never",IF(AC$4&gt;=Staff!$I55,MIN(Staff!$J55,Staff!$L55),0),IF(Staff!$K55="Monthly",IF(AC$4=Staff!$I55,MIN(Staff!$J55,Staff!$L55),IF(AC$4&gt;Staff!$I55,MIN(Staff!$L55,AB59+Staff!$J55),0)),IF(Staff!$K55="Quarterly",IF(AC$4=Staff!$I55,MIN(Staff!$J55,Staff!$L55),IF(AC$4&gt;Staff!$I55,IFERROR(MIN(Staff!$L55,IF(ISNUMBER(Z59),Z59,0)+Staff!$J55),Staff!$J55),0)),IF(Staff!$K55="Annually",IF(AC$4=Staff!$I55,MIN(Staff!$J55,Staff!$L55),IF(AC$4&gt;Staff!$I55,IFERROR(MIN(Staff!$L55,Q59+Staff!$J55),MIN(Staff!$J55,Staff!$L55)),0))))))</f>
        <v>0</v>
      </c>
      <c r="AD59" s="567">
        <f>IF(Staff!$K55="Never",IF(AD$4&gt;=Staff!$I55,MIN(Staff!$J55,Staff!$L55),0),IF(Staff!$K55="Monthly",IF(AD$4=Staff!$I55,MIN(Staff!$J55,Staff!$L55),IF(AD$4&gt;Staff!$I55,MIN(Staff!$L55,AC59+Staff!$J55),0)),IF(Staff!$K55="Quarterly",IF(AD$4=Staff!$I55,MIN(Staff!$J55,Staff!$L55),IF(AD$4&gt;Staff!$I55,IFERROR(MIN(Staff!$L55,IF(ISNUMBER(AA59),AA59,0)+Staff!$J55),Staff!$J55),0)),IF(Staff!$K55="Annually",IF(AD$4=Staff!$I55,MIN(Staff!$J55,Staff!$L55),IF(AD$4&gt;Staff!$I55,IFERROR(MIN(Staff!$L55,R59+Staff!$J55),MIN(Staff!$J55,Staff!$L55)),0))))))</f>
        <v>0</v>
      </c>
      <c r="AE59" s="567">
        <f>IF(Staff!$K55="Never",IF(AE$4&gt;=Staff!$I55,MIN(Staff!$J55,Staff!$L55),0),IF(Staff!$K55="Monthly",IF(AE$4=Staff!$I55,MIN(Staff!$J55,Staff!$L55),IF(AE$4&gt;Staff!$I55,MIN(Staff!$L55,AD59+Staff!$J55),0)),IF(Staff!$K55="Quarterly",IF(AE$4=Staff!$I55,MIN(Staff!$J55,Staff!$L55),IF(AE$4&gt;Staff!$I55,IFERROR(MIN(Staff!$L55,IF(ISNUMBER(AB59),AB59,0)+Staff!$J55),Staff!$J55),0)),IF(Staff!$K55="Annually",IF(AE$4=Staff!$I55,MIN(Staff!$J55,Staff!$L55),IF(AE$4&gt;Staff!$I55,IFERROR(MIN(Staff!$L55,S59+Staff!$J55),MIN(Staff!$J55,Staff!$L55)),0))))))</f>
        <v>0</v>
      </c>
      <c r="AF59" s="567">
        <f>IF(Staff!$K55="Never",IF(AF$4&gt;=Staff!$I55,MIN(Staff!$J55,Staff!$L55),0),IF(Staff!$K55="Monthly",IF(AF$4=Staff!$I55,MIN(Staff!$J55,Staff!$L55),IF(AF$4&gt;Staff!$I55,MIN(Staff!$L55,AE59+Staff!$J55),0)),IF(Staff!$K55="Quarterly",IF(AF$4=Staff!$I55,MIN(Staff!$J55,Staff!$L55),IF(AF$4&gt;Staff!$I55,IFERROR(MIN(Staff!$L55,IF(ISNUMBER(AC59),AC59,0)+Staff!$J55),Staff!$J55),0)),IF(Staff!$K55="Annually",IF(AF$4=Staff!$I55,MIN(Staff!$J55,Staff!$L55),IF(AF$4&gt;Staff!$I55,IFERROR(MIN(Staff!$L55,T59+Staff!$J55),MIN(Staff!$J55,Staff!$L55)),0))))))</f>
        <v>0</v>
      </c>
      <c r="AG59" s="567">
        <f>IF(Staff!$K55="Never",IF(AG$4&gt;=Staff!$I55,MIN(Staff!$J55,Staff!$L55),0),IF(Staff!$K55="Monthly",IF(AG$4=Staff!$I55,MIN(Staff!$J55,Staff!$L55),IF(AG$4&gt;Staff!$I55,MIN(Staff!$L55,AF59+Staff!$J55),0)),IF(Staff!$K55="Quarterly",IF(AG$4=Staff!$I55,MIN(Staff!$J55,Staff!$L55),IF(AG$4&gt;Staff!$I55,IFERROR(MIN(Staff!$L55,IF(ISNUMBER(AD59),AD59,0)+Staff!$J55),Staff!$J55),0)),IF(Staff!$K55="Annually",IF(AG$4=Staff!$I55,MIN(Staff!$J55,Staff!$L55),IF(AG$4&gt;Staff!$I55,IFERROR(MIN(Staff!$L55,U59+Staff!$J55),MIN(Staff!$J55,Staff!$L55)),0))))))</f>
        <v>0</v>
      </c>
      <c r="AH59" s="567">
        <f>IF(Staff!$K55="Never",IF(AH$4&gt;=Staff!$I55,MIN(Staff!$J55,Staff!$L55),0),IF(Staff!$K55="Monthly",IF(AH$4=Staff!$I55,MIN(Staff!$J55,Staff!$L55),IF(AH$4&gt;Staff!$I55,MIN(Staff!$L55,AG59+Staff!$J55),0)),IF(Staff!$K55="Quarterly",IF(AH$4=Staff!$I55,MIN(Staff!$J55,Staff!$L55),IF(AH$4&gt;Staff!$I55,IFERROR(MIN(Staff!$L55,IF(ISNUMBER(AE59),AE59,0)+Staff!$J55),Staff!$J55),0)),IF(Staff!$K55="Annually",IF(AH$4=Staff!$I55,MIN(Staff!$J55,Staff!$L55),IF(AH$4&gt;Staff!$I55,IFERROR(MIN(Staff!$L55,V59+Staff!$J55),MIN(Staff!$J55,Staff!$L55)),0))))))</f>
        <v>0</v>
      </c>
      <c r="AI59" s="567">
        <f>IF(Staff!$K55="Never",IF(AI$4&gt;=Staff!$I55,MIN(Staff!$J55,Staff!$L55),0),IF(Staff!$K55="Monthly",IF(AI$4=Staff!$I55,MIN(Staff!$J55,Staff!$L55),IF(AI$4&gt;Staff!$I55,MIN(Staff!$L55,AH59+Staff!$J55),0)),IF(Staff!$K55="Quarterly",IF(AI$4=Staff!$I55,MIN(Staff!$J55,Staff!$L55),IF(AI$4&gt;Staff!$I55,IFERROR(MIN(Staff!$L55,IF(ISNUMBER(AF59),AF59,0)+Staff!$J55),Staff!$J55),0)),IF(Staff!$K55="Annually",IF(AI$4=Staff!$I55,MIN(Staff!$J55,Staff!$L55),IF(AI$4&gt;Staff!$I55,IFERROR(MIN(Staff!$L55,W59+Staff!$J55),MIN(Staff!$J55,Staff!$L55)),0))))))</f>
        <v>0</v>
      </c>
      <c r="AJ59" s="567">
        <f>IF(Staff!$K55="Never",IF(AJ$4&gt;=Staff!$I55,MIN(Staff!$J55,Staff!$L55),0),IF(Staff!$K55="Monthly",IF(AJ$4=Staff!$I55,MIN(Staff!$J55,Staff!$L55),IF(AJ$4&gt;Staff!$I55,MIN(Staff!$L55,AI59+Staff!$J55),0)),IF(Staff!$K55="Quarterly",IF(AJ$4=Staff!$I55,MIN(Staff!$J55,Staff!$L55),IF(AJ$4&gt;Staff!$I55,IFERROR(MIN(Staff!$L55,IF(ISNUMBER(AG59),AG59,0)+Staff!$J55),Staff!$J55),0)),IF(Staff!$K55="Annually",IF(AJ$4=Staff!$I55,MIN(Staff!$J55,Staff!$L55),IF(AJ$4&gt;Staff!$I55,IFERROR(MIN(Staff!$L55,X59+Staff!$J55),MIN(Staff!$J55,Staff!$L55)),0))))))</f>
        <v>0</v>
      </c>
      <c r="AK59" s="567">
        <f>IF(Staff!$K55="Never",IF(AK$4&gt;=Staff!$I55,MIN(Staff!$J55,Staff!$L55),0),IF(Staff!$K55="Monthly",IF(AK$4=Staff!$I55,MIN(Staff!$J55,Staff!$L55),IF(AK$4&gt;Staff!$I55,MIN(Staff!$L55,AJ59+Staff!$J55),0)),IF(Staff!$K55="Quarterly",IF(AK$4=Staff!$I55,MIN(Staff!$J55,Staff!$L55),IF(AK$4&gt;Staff!$I55,IFERROR(MIN(Staff!$L55,IF(ISNUMBER(AH59),AH59,0)+Staff!$J55),Staff!$J55),0)),IF(Staff!$K55="Annually",IF(AK$4=Staff!$I55,MIN(Staff!$J55,Staff!$L55),IF(AK$4&gt;Staff!$I55,IFERROR(MIN(Staff!$L55,Y59+Staff!$J55),MIN(Staff!$J55,Staff!$L55)),0))))))</f>
        <v>0</v>
      </c>
      <c r="AL59" s="567">
        <f>IF(Staff!$K55="Never",IF(AL$4&gt;=Staff!$I55,MIN(Staff!$J55,Staff!$L55),0),IF(Staff!$K55="Monthly",IF(AL$4=Staff!$I55,MIN(Staff!$J55,Staff!$L55),IF(AL$4&gt;Staff!$I55,MIN(Staff!$L55,AK59+Staff!$J55),0)),IF(Staff!$K55="Quarterly",IF(AL$4=Staff!$I55,MIN(Staff!$J55,Staff!$L55),IF(AL$4&gt;Staff!$I55,IFERROR(MIN(Staff!$L55,IF(ISNUMBER(AI59),AI59,0)+Staff!$J55),Staff!$J55),0)),IF(Staff!$K55="Annually",IF(AL$4=Staff!$I55,MIN(Staff!$J55,Staff!$L55),IF(AL$4&gt;Staff!$I55,IFERROR(MIN(Staff!$L55,Z59+Staff!$J55),MIN(Staff!$J55,Staff!$L55)),0))))))</f>
        <v>0</v>
      </c>
      <c r="AM59" s="567">
        <f>IF(Staff!$K55="Never",IF(AM$4&gt;=Staff!$I55,MIN(Staff!$J55,Staff!$L55),0),IF(Staff!$K55="Monthly",IF(AM$4=Staff!$I55,MIN(Staff!$J55,Staff!$L55),IF(AM$4&gt;Staff!$I55,MIN(Staff!$L55,AL59+Staff!$J55),0)),IF(Staff!$K55="Quarterly",IF(AM$4=Staff!$I55,MIN(Staff!$J55,Staff!$L55),IF(AM$4&gt;Staff!$I55,IFERROR(MIN(Staff!$L55,IF(ISNUMBER(AJ59),AJ59,0)+Staff!$J55),Staff!$J55),0)),IF(Staff!$K55="Annually",IF(AM$4=Staff!$I55,MIN(Staff!$J55,Staff!$L55),IF(AM$4&gt;Staff!$I55,IFERROR(MIN(Staff!$L55,AA59+Staff!$J55),MIN(Staff!$J55,Staff!$L55)),0))))))</f>
        <v>0</v>
      </c>
      <c r="AN59" s="567">
        <f>IF(Staff!$K55="Never",IF(AN$4&gt;=Staff!$I55,MIN(Staff!$J55,Staff!$L55),0),IF(Staff!$K55="Monthly",IF(AN$4=Staff!$I55,MIN(Staff!$J55,Staff!$L55),IF(AN$4&gt;Staff!$I55,MIN(Staff!$L55,AM59+Staff!$J55),0)),IF(Staff!$K55="Quarterly",IF(AN$4=Staff!$I55,MIN(Staff!$J55,Staff!$L55),IF(AN$4&gt;Staff!$I55,IFERROR(MIN(Staff!$L55,IF(ISNUMBER(AK59),AK59,0)+Staff!$J55),Staff!$J55),0)),IF(Staff!$K55="Annually",IF(AN$4=Staff!$I55,MIN(Staff!$J55,Staff!$L55),IF(AN$4&gt;Staff!$I55,IFERROR(MIN(Staff!$L55,AB59+Staff!$J55),MIN(Staff!$J55,Staff!$L55)),0))))))</f>
        <v>0</v>
      </c>
      <c r="AO59" s="567">
        <f>IF(Staff!$K55="Never",IF(AO$4&gt;=Staff!$I55,MIN(Staff!$J55,Staff!$L55),0),IF(Staff!$K55="Monthly",IF(AO$4=Staff!$I55,MIN(Staff!$J55,Staff!$L55),IF(AO$4&gt;Staff!$I55,MIN(Staff!$L55,AN59+Staff!$J55),0)),IF(Staff!$K55="Quarterly",IF(AO$4=Staff!$I55,MIN(Staff!$J55,Staff!$L55),IF(AO$4&gt;Staff!$I55,IFERROR(MIN(Staff!$L55,IF(ISNUMBER(AL59),AL59,0)+Staff!$J55),Staff!$J55),0)),IF(Staff!$K55="Annually",IF(AO$4=Staff!$I55,MIN(Staff!$J55,Staff!$L55),IF(AO$4&gt;Staff!$I55,IFERROR(MIN(Staff!$L55,AC59+Staff!$J55),MIN(Staff!$J55,Staff!$L55)),0))))))</f>
        <v>0</v>
      </c>
      <c r="AP59" s="567">
        <f>IF(Staff!$K55="Never",IF(AP$4&gt;=Staff!$I55,MIN(Staff!$J55,Staff!$L55),0),IF(Staff!$K55="Monthly",IF(AP$4=Staff!$I55,MIN(Staff!$J55,Staff!$L55),IF(AP$4&gt;Staff!$I55,MIN(Staff!$L55,AO59+Staff!$J55),0)),IF(Staff!$K55="Quarterly",IF(AP$4=Staff!$I55,MIN(Staff!$J55,Staff!$L55),IF(AP$4&gt;Staff!$I55,IFERROR(MIN(Staff!$L55,IF(ISNUMBER(AM59),AM59,0)+Staff!$J55),Staff!$J55),0)),IF(Staff!$K55="Annually",IF(AP$4=Staff!$I55,MIN(Staff!$J55,Staff!$L55),IF(AP$4&gt;Staff!$I55,IFERROR(MIN(Staff!$L55,AD59+Staff!$J55),MIN(Staff!$J55,Staff!$L55)),0))))))</f>
        <v>0</v>
      </c>
      <c r="AQ59" s="567">
        <f>IF(Staff!$K55="Never",IF(AQ$4&gt;=Staff!$I55,MIN(Staff!$J55,Staff!$L55),0),IF(Staff!$K55="Monthly",IF(AQ$4=Staff!$I55,MIN(Staff!$J55,Staff!$L55),IF(AQ$4&gt;Staff!$I55,MIN(Staff!$L55,AP59+Staff!$J55),0)),IF(Staff!$K55="Quarterly",IF(AQ$4=Staff!$I55,MIN(Staff!$J55,Staff!$L55),IF(AQ$4&gt;Staff!$I55,IFERROR(MIN(Staff!$L55,IF(ISNUMBER(AN59),AN59,0)+Staff!$J55),Staff!$J55),0)),IF(Staff!$K55="Annually",IF(AQ$4=Staff!$I55,MIN(Staff!$J55,Staff!$L55),IF(AQ$4&gt;Staff!$I55,IFERROR(MIN(Staff!$L55,AE59+Staff!$J55),MIN(Staff!$J55,Staff!$L55)),0))))))</f>
        <v>0</v>
      </c>
      <c r="AR59" s="567">
        <f>IF(Staff!$K55="Never",IF(AR$4&gt;=Staff!$I55,MIN(Staff!$J55,Staff!$L55),0),IF(Staff!$K55="Monthly",IF(AR$4=Staff!$I55,MIN(Staff!$J55,Staff!$L55),IF(AR$4&gt;Staff!$I55,MIN(Staff!$L55,AQ59+Staff!$J55),0)),IF(Staff!$K55="Quarterly",IF(AR$4=Staff!$I55,MIN(Staff!$J55,Staff!$L55),IF(AR$4&gt;Staff!$I55,IFERROR(MIN(Staff!$L55,IF(ISNUMBER(AO59),AO59,0)+Staff!$J55),Staff!$J55),0)),IF(Staff!$K55="Annually",IF(AR$4=Staff!$I55,MIN(Staff!$J55,Staff!$L55),IF(AR$4&gt;Staff!$I55,IFERROR(MIN(Staff!$L55,AF59+Staff!$J55),MIN(Staff!$J55,Staff!$L55)),0))))))</f>
        <v>0</v>
      </c>
      <c r="AS59" s="567">
        <f>IF(Staff!$K55="Never",IF(AS$4&gt;=Staff!$I55,MIN(Staff!$J55,Staff!$L55),0),IF(Staff!$K55="Monthly",IF(AS$4=Staff!$I55,MIN(Staff!$J55,Staff!$L55),IF(AS$4&gt;Staff!$I55,MIN(Staff!$L55,AR59+Staff!$J55),0)),IF(Staff!$K55="Quarterly",IF(AS$4=Staff!$I55,MIN(Staff!$J55,Staff!$L55),IF(AS$4&gt;Staff!$I55,IFERROR(MIN(Staff!$L55,IF(ISNUMBER(AP59),AP59,0)+Staff!$J55),Staff!$J55),0)),IF(Staff!$K55="Annually",IF(AS$4=Staff!$I55,MIN(Staff!$J55,Staff!$L55),IF(AS$4&gt;Staff!$I55,IFERROR(MIN(Staff!$L55,AG59+Staff!$J55),MIN(Staff!$J55,Staff!$L55)),0))))))</f>
        <v>0</v>
      </c>
      <c r="AT59" s="567">
        <f>IF(Staff!$K55="Never",IF(AT$4&gt;=Staff!$I55,MIN(Staff!$J55,Staff!$L55),0),IF(Staff!$K55="Monthly",IF(AT$4=Staff!$I55,MIN(Staff!$J55,Staff!$L55),IF(AT$4&gt;Staff!$I55,MIN(Staff!$L55,AS59+Staff!$J55),0)),IF(Staff!$K55="Quarterly",IF(AT$4=Staff!$I55,MIN(Staff!$J55,Staff!$L55),IF(AT$4&gt;Staff!$I55,IFERROR(MIN(Staff!$L55,IF(ISNUMBER(AQ59),AQ59,0)+Staff!$J55),Staff!$J55),0)),IF(Staff!$K55="Annually",IF(AT$4=Staff!$I55,MIN(Staff!$J55,Staff!$L55),IF(AT$4&gt;Staff!$I55,IFERROR(MIN(Staff!$L55,AH59+Staff!$J55),MIN(Staff!$J55,Staff!$L55)),0))))))</f>
        <v>0</v>
      </c>
      <c r="AU59" s="567">
        <f>IF(Staff!$K55="Never",IF(AU$4&gt;=Staff!$I55,MIN(Staff!$J55,Staff!$L55),0),IF(Staff!$K55="Monthly",IF(AU$4=Staff!$I55,MIN(Staff!$J55,Staff!$L55),IF(AU$4&gt;Staff!$I55,MIN(Staff!$L55,AT59+Staff!$J55),0)),IF(Staff!$K55="Quarterly",IF(AU$4=Staff!$I55,MIN(Staff!$J55,Staff!$L55),IF(AU$4&gt;Staff!$I55,IFERROR(MIN(Staff!$L55,IF(ISNUMBER(AR59),AR59,0)+Staff!$J55),Staff!$J55),0)),IF(Staff!$K55="Annually",IF(AU$4=Staff!$I55,MIN(Staff!$J55,Staff!$L55),IF(AU$4&gt;Staff!$I55,IFERROR(MIN(Staff!$L55,AI59+Staff!$J55),MIN(Staff!$J55,Staff!$L55)),0))))))</f>
        <v>0</v>
      </c>
      <c r="AV59" s="567">
        <f>IF(Staff!$K55="Never",IF(AV$4&gt;=Staff!$I55,MIN(Staff!$J55,Staff!$L55),0),IF(Staff!$K55="Monthly",IF(AV$4=Staff!$I55,MIN(Staff!$J55,Staff!$L55),IF(AV$4&gt;Staff!$I55,MIN(Staff!$L55,AU59+Staff!$J55),0)),IF(Staff!$K55="Quarterly",IF(AV$4=Staff!$I55,MIN(Staff!$J55,Staff!$L55),IF(AV$4&gt;Staff!$I55,IFERROR(MIN(Staff!$L55,IF(ISNUMBER(AS59),AS59,0)+Staff!$J55),Staff!$J55),0)),IF(Staff!$K55="Annually",IF(AV$4=Staff!$I55,MIN(Staff!$J55,Staff!$L55),IF(AV$4&gt;Staff!$I55,IFERROR(MIN(Staff!$L55,AJ59+Staff!$J55),MIN(Staff!$J55,Staff!$L55)),0))))))</f>
        <v>0</v>
      </c>
      <c r="AW59" s="567">
        <f>IF(Staff!$K55="Never",IF(AW$4&gt;=Staff!$I55,MIN(Staff!$J55,Staff!$L55),0),IF(Staff!$K55="Monthly",IF(AW$4=Staff!$I55,MIN(Staff!$J55,Staff!$L55),IF(AW$4&gt;Staff!$I55,MIN(Staff!$L55,AV59+Staff!$J55),0)),IF(Staff!$K55="Quarterly",IF(AW$4=Staff!$I55,MIN(Staff!$J55,Staff!$L55),IF(AW$4&gt;Staff!$I55,IFERROR(MIN(Staff!$L55,IF(ISNUMBER(AT59),AT59,0)+Staff!$J55),Staff!$J55),0)),IF(Staff!$K55="Annually",IF(AW$4=Staff!$I55,MIN(Staff!$J55,Staff!$L55),IF(AW$4&gt;Staff!$I55,IFERROR(MIN(Staff!$L55,AK59+Staff!$J55),MIN(Staff!$J55,Staff!$L55)),0))))))</f>
        <v>0</v>
      </c>
      <c r="AX59" s="567">
        <f>IF(Staff!$K55="Never",IF(AX$4&gt;=Staff!$I55,MIN(Staff!$J55,Staff!$L55),0),IF(Staff!$K55="Monthly",IF(AX$4=Staff!$I55,MIN(Staff!$J55,Staff!$L55),IF(AX$4&gt;Staff!$I55,MIN(Staff!$L55,AW59+Staff!$J55),0)),IF(Staff!$K55="Quarterly",IF(AX$4=Staff!$I55,MIN(Staff!$J55,Staff!$L55),IF(AX$4&gt;Staff!$I55,IFERROR(MIN(Staff!$L55,IF(ISNUMBER(AU59),AU59,0)+Staff!$J55),Staff!$J55),0)),IF(Staff!$K55="Annually",IF(AX$4=Staff!$I55,MIN(Staff!$J55,Staff!$L55),IF(AX$4&gt;Staff!$I55,IFERROR(MIN(Staff!$L55,AL59+Staff!$J55),MIN(Staff!$J55,Staff!$L55)),0))))))</f>
        <v>0</v>
      </c>
      <c r="AY59" s="567">
        <f>IF(Staff!$K55="Never",IF(AY$4&gt;=Staff!$I55,MIN(Staff!$J55,Staff!$L55),0),IF(Staff!$K55="Monthly",IF(AY$4=Staff!$I55,MIN(Staff!$J55,Staff!$L55),IF(AY$4&gt;Staff!$I55,MIN(Staff!$L55,AX59+Staff!$J55),0)),IF(Staff!$K55="Quarterly",IF(AY$4=Staff!$I55,MIN(Staff!$J55,Staff!$L55),IF(AY$4&gt;Staff!$I55,IFERROR(MIN(Staff!$L55,IF(ISNUMBER(AV59),AV59,0)+Staff!$J55),Staff!$J55),0)),IF(Staff!$K55="Annually",IF(AY$4=Staff!$I55,MIN(Staff!$J55,Staff!$L55),IF(AY$4&gt;Staff!$I55,IFERROR(MIN(Staff!$L55,AM59+Staff!$J55),MIN(Staff!$J55,Staff!$L55)),0))))))</f>
        <v>0</v>
      </c>
      <c r="AZ59" s="567">
        <f>IF(Staff!$K55="Never",IF(AZ$4&gt;=Staff!$I55,MIN(Staff!$J55,Staff!$L55),0),IF(Staff!$K55="Monthly",IF(AZ$4=Staff!$I55,MIN(Staff!$J55,Staff!$L55),IF(AZ$4&gt;Staff!$I55,MIN(Staff!$L55,AY59+Staff!$J55),0)),IF(Staff!$K55="Quarterly",IF(AZ$4=Staff!$I55,MIN(Staff!$J55,Staff!$L55),IF(AZ$4&gt;Staff!$I55,IFERROR(MIN(Staff!$L55,IF(ISNUMBER(AW59),AW59,0)+Staff!$J55),Staff!$J55),0)),IF(Staff!$K55="Annually",IF(AZ$4=Staff!$I55,MIN(Staff!$J55,Staff!$L55),IF(AZ$4&gt;Staff!$I55,IFERROR(MIN(Staff!$L55,AN59+Staff!$J55),MIN(Staff!$J55,Staff!$L55)),0))))))</f>
        <v>0</v>
      </c>
      <c r="BA59" s="567">
        <f>IF(Staff!$K55="Never",IF(BA$4&gt;=Staff!$I55,MIN(Staff!$J55,Staff!$L55),0),IF(Staff!$K55="Monthly",IF(BA$4=Staff!$I55,MIN(Staff!$J55,Staff!$L55),IF(BA$4&gt;Staff!$I55,MIN(Staff!$L55,AZ59+Staff!$J55),0)),IF(Staff!$K55="Quarterly",IF(BA$4=Staff!$I55,MIN(Staff!$J55,Staff!$L55),IF(BA$4&gt;Staff!$I55,IFERROR(MIN(Staff!$L55,IF(ISNUMBER(AX59),AX59,0)+Staff!$J55),Staff!$J55),0)),IF(Staff!$K55="Annually",IF(BA$4=Staff!$I55,MIN(Staff!$J55,Staff!$L55),IF(BA$4&gt;Staff!$I55,IFERROR(MIN(Staff!$L55,AO59+Staff!$J55),MIN(Staff!$J55,Staff!$L55)),0))))))</f>
        <v>0</v>
      </c>
      <c r="BB59" s="567">
        <f>IF(Staff!$K55="Never",IF(BB$4&gt;=Staff!$I55,MIN(Staff!$J55,Staff!$L55),0),IF(Staff!$K55="Monthly",IF(BB$4=Staff!$I55,MIN(Staff!$J55,Staff!$L55),IF(BB$4&gt;Staff!$I55,MIN(Staff!$L55,BA59+Staff!$J55),0)),IF(Staff!$K55="Quarterly",IF(BB$4=Staff!$I55,MIN(Staff!$J55,Staff!$L55),IF(BB$4&gt;Staff!$I55,IFERROR(MIN(Staff!$L55,IF(ISNUMBER(AY59),AY59,0)+Staff!$J55),Staff!$J55),0)),IF(Staff!$K55="Annually",IF(BB$4=Staff!$I55,MIN(Staff!$J55,Staff!$L55),IF(BB$4&gt;Staff!$I55,IFERROR(MIN(Staff!$L55,AP59+Staff!$J55),MIN(Staff!$J55,Staff!$L55)),0))))))</f>
        <v>0</v>
      </c>
      <c r="BC59" s="567">
        <f>IF(Staff!$K55="Never",IF(BC$4&gt;=Staff!$I55,MIN(Staff!$J55,Staff!$L55),0),IF(Staff!$K55="Monthly",IF(BC$4=Staff!$I55,MIN(Staff!$J55,Staff!$L55),IF(BC$4&gt;Staff!$I55,MIN(Staff!$L55,BB59+Staff!$J55),0)),IF(Staff!$K55="Quarterly",IF(BC$4=Staff!$I55,MIN(Staff!$J55,Staff!$L55),IF(BC$4&gt;Staff!$I55,IFERROR(MIN(Staff!$L55,IF(ISNUMBER(AZ59),AZ59,0)+Staff!$J55),Staff!$J55),0)),IF(Staff!$K55="Annually",IF(BC$4=Staff!$I55,MIN(Staff!$J55,Staff!$L55),IF(BC$4&gt;Staff!$I55,IFERROR(MIN(Staff!$L55,AQ59+Staff!$J55),MIN(Staff!$J55,Staff!$L55)),0))))))</f>
        <v>0</v>
      </c>
      <c r="BD59" s="567">
        <f>IF(Staff!$K55="Never",IF(BD$4&gt;=Staff!$I55,MIN(Staff!$J55,Staff!$L55),0),IF(Staff!$K55="Monthly",IF(BD$4=Staff!$I55,MIN(Staff!$J55,Staff!$L55),IF(BD$4&gt;Staff!$I55,MIN(Staff!$L55,BC59+Staff!$J55),0)),IF(Staff!$K55="Quarterly",IF(BD$4=Staff!$I55,MIN(Staff!$J55,Staff!$L55),IF(BD$4&gt;Staff!$I55,IFERROR(MIN(Staff!$L55,IF(ISNUMBER(BA59),BA59,0)+Staff!$J55),Staff!$J55),0)),IF(Staff!$K55="Annually",IF(BD$4=Staff!$I55,MIN(Staff!$J55,Staff!$L55),IF(BD$4&gt;Staff!$I55,IFERROR(MIN(Staff!$L55,AR59+Staff!$J55),MIN(Staff!$J55,Staff!$L55)),0))))))</f>
        <v>0</v>
      </c>
      <c r="BE59" s="567">
        <f>IF(Staff!$K55="Never",IF(BE$4&gt;=Staff!$I55,MIN(Staff!$J55,Staff!$L55),0),IF(Staff!$K55="Monthly",IF(BE$4=Staff!$I55,MIN(Staff!$J55,Staff!$L55),IF(BE$4&gt;Staff!$I55,MIN(Staff!$L55,BD59+Staff!$J55),0)),IF(Staff!$K55="Quarterly",IF(BE$4=Staff!$I55,MIN(Staff!$J55,Staff!$L55),IF(BE$4&gt;Staff!$I55,IFERROR(MIN(Staff!$L55,IF(ISNUMBER(BB59),BB59,0)+Staff!$J55),Staff!$J55),0)),IF(Staff!$K55="Annually",IF(BE$4=Staff!$I55,MIN(Staff!$J55,Staff!$L55),IF(BE$4&gt;Staff!$I55,IFERROR(MIN(Staff!$L55,AS59+Staff!$J55),MIN(Staff!$J55,Staff!$L55)),0))))))</f>
        <v>0</v>
      </c>
      <c r="BF59" s="567">
        <f>IF(Staff!$K55="Never",IF(BF$4&gt;=Staff!$I55,MIN(Staff!$J55,Staff!$L55),0),IF(Staff!$K55="Monthly",IF(BF$4=Staff!$I55,MIN(Staff!$J55,Staff!$L55),IF(BF$4&gt;Staff!$I55,MIN(Staff!$L55,BE59+Staff!$J55),0)),IF(Staff!$K55="Quarterly",IF(BF$4=Staff!$I55,MIN(Staff!$J55,Staff!$L55),IF(BF$4&gt;Staff!$I55,IFERROR(MIN(Staff!$L55,IF(ISNUMBER(BC59),BC59,0)+Staff!$J55),Staff!$J55),0)),IF(Staff!$K55="Annually",IF(BF$4=Staff!$I55,MIN(Staff!$J55,Staff!$L55),IF(BF$4&gt;Staff!$I55,IFERROR(MIN(Staff!$L55,AT59+Staff!$J55),MIN(Staff!$J55,Staff!$L55)),0))))))</f>
        <v>0</v>
      </c>
      <c r="BG59" s="567">
        <f>IF(Staff!$K55="Never",IF(BG$4&gt;=Staff!$I55,MIN(Staff!$J55,Staff!$L55),0),IF(Staff!$K55="Monthly",IF(BG$4=Staff!$I55,MIN(Staff!$J55,Staff!$L55),IF(BG$4&gt;Staff!$I55,MIN(Staff!$L55,BF59+Staff!$J55),0)),IF(Staff!$K55="Quarterly",IF(BG$4=Staff!$I55,MIN(Staff!$J55,Staff!$L55),IF(BG$4&gt;Staff!$I55,IFERROR(MIN(Staff!$L55,IF(ISNUMBER(BD59),BD59,0)+Staff!$J55),Staff!$J55),0)),IF(Staff!$K55="Annually",IF(BG$4=Staff!$I55,MIN(Staff!$J55,Staff!$L55),IF(BG$4&gt;Staff!$I55,IFERROR(MIN(Staff!$L55,AU59+Staff!$J55),MIN(Staff!$J55,Staff!$L55)),0))))))</f>
        <v>0</v>
      </c>
      <c r="BH59" s="567">
        <f>IF(Staff!$K55="Never",IF(BH$4&gt;=Staff!$I55,MIN(Staff!$J55,Staff!$L55),0),IF(Staff!$K55="Monthly",IF(BH$4=Staff!$I55,MIN(Staff!$J55,Staff!$L55),IF(BH$4&gt;Staff!$I55,MIN(Staff!$L55,BG59+Staff!$J55),0)),IF(Staff!$K55="Quarterly",IF(BH$4=Staff!$I55,MIN(Staff!$J55,Staff!$L55),IF(BH$4&gt;Staff!$I55,IFERROR(MIN(Staff!$L55,IF(ISNUMBER(BE59),BE59,0)+Staff!$J55),Staff!$J55),0)),IF(Staff!$K55="Annually",IF(BH$4=Staff!$I55,MIN(Staff!$J55,Staff!$L55),IF(BH$4&gt;Staff!$I55,IFERROR(MIN(Staff!$L55,AV59+Staff!$J55),MIN(Staff!$J55,Staff!$L55)),0))))))</f>
        <v>0</v>
      </c>
      <c r="BI59" s="567">
        <f>IF(Staff!$K55="Never",IF(BI$4&gt;=Staff!$I55,MIN(Staff!$J55,Staff!$L55),0),IF(Staff!$K55="Monthly",IF(BI$4=Staff!$I55,MIN(Staff!$J55,Staff!$L55),IF(BI$4&gt;Staff!$I55,MIN(Staff!$L55,BH59+Staff!$J55),0)),IF(Staff!$K55="Quarterly",IF(BI$4=Staff!$I55,MIN(Staff!$J55,Staff!$L55),IF(BI$4&gt;Staff!$I55,IFERROR(MIN(Staff!$L55,IF(ISNUMBER(BF59),BF59,0)+Staff!$J55),Staff!$J55),0)),IF(Staff!$K55="Annually",IF(BI$4=Staff!$I55,MIN(Staff!$J55,Staff!$L55),IF(BI$4&gt;Staff!$I55,IFERROR(MIN(Staff!$L55,AW59+Staff!$J55),MIN(Staff!$J55,Staff!$L55)),0))))))</f>
        <v>0</v>
      </c>
      <c r="BJ59" s="567">
        <f>IF(Staff!$K55="Never",IF(BJ$4&gt;=Staff!$I55,MIN(Staff!$J55,Staff!$L55),0),IF(Staff!$K55="Monthly",IF(BJ$4=Staff!$I55,MIN(Staff!$J55,Staff!$L55),IF(BJ$4&gt;Staff!$I55,MIN(Staff!$L55,BI59+Staff!$J55),0)),IF(Staff!$K55="Quarterly",IF(BJ$4=Staff!$I55,MIN(Staff!$J55,Staff!$L55),IF(BJ$4&gt;Staff!$I55,IFERROR(MIN(Staff!$L55,IF(ISNUMBER(BG59),BG59,0)+Staff!$J55),Staff!$J55),0)),IF(Staff!$K55="Annually",IF(BJ$4=Staff!$I55,MIN(Staff!$J55,Staff!$L55),IF(BJ$4&gt;Staff!$I55,IFERROR(MIN(Staff!$L55,AX59+Staff!$J55),MIN(Staff!$J55,Staff!$L55)),0))))))</f>
        <v>0</v>
      </c>
      <c r="BK59" s="567">
        <f>IF(Staff!$K55="Never",IF(BK$4&gt;=Staff!$I55,MIN(Staff!$J55,Staff!$L55),0),IF(Staff!$K55="Monthly",IF(BK$4=Staff!$I55,MIN(Staff!$J55,Staff!$L55),IF(BK$4&gt;Staff!$I55,MIN(Staff!$L55,BJ59+Staff!$J55),0)),IF(Staff!$K55="Quarterly",IF(BK$4=Staff!$I55,MIN(Staff!$J55,Staff!$L55),IF(BK$4&gt;Staff!$I55,IFERROR(MIN(Staff!$L55,IF(ISNUMBER(BH59),BH59,0)+Staff!$J55),Staff!$J55),0)),IF(Staff!$K55="Annually",IF(BK$4=Staff!$I55,MIN(Staff!$J55,Staff!$L55),IF(BK$4&gt;Staff!$I55,IFERROR(MIN(Staff!$L55,AY59+Staff!$J55),MIN(Staff!$J55,Staff!$L55)),0))))))</f>
        <v>0</v>
      </c>
      <c r="BL59" s="567">
        <f>IF(Staff!$K55="Never",IF(BL$4&gt;=Staff!$I55,MIN(Staff!$J55,Staff!$L55),0),IF(Staff!$K55="Monthly",IF(BL$4=Staff!$I55,MIN(Staff!$J55,Staff!$L55),IF(BL$4&gt;Staff!$I55,MIN(Staff!$L55,BK59+Staff!$J55),0)),IF(Staff!$K55="Quarterly",IF(BL$4=Staff!$I55,MIN(Staff!$J55,Staff!$L55),IF(BL$4&gt;Staff!$I55,IFERROR(MIN(Staff!$L55,IF(ISNUMBER(BI59),BI59,0)+Staff!$J55),Staff!$J55),0)),IF(Staff!$K55="Annually",IF(BL$4=Staff!$I55,MIN(Staff!$J55,Staff!$L55),IF(BL$4&gt;Staff!$I55,IFERROR(MIN(Staff!$L55,AZ59+Staff!$J55),MIN(Staff!$J55,Staff!$L55)),0))))))</f>
        <v>0</v>
      </c>
      <c r="BM59" s="567">
        <f>IF(Staff!$K55="Never",IF(BM$4&gt;=Staff!$I55,MIN(Staff!$J55,Staff!$L55),0),IF(Staff!$K55="Monthly",IF(BM$4=Staff!$I55,MIN(Staff!$J55,Staff!$L55),IF(BM$4&gt;Staff!$I55,MIN(Staff!$L55,BL59+Staff!$J55),0)),IF(Staff!$K55="Quarterly",IF(BM$4=Staff!$I55,MIN(Staff!$J55,Staff!$L55),IF(BM$4&gt;Staff!$I55,IFERROR(MIN(Staff!$L55,IF(ISNUMBER(BJ59),BJ59,0)+Staff!$J55),Staff!$J55),0)),IF(Staff!$K55="Annually",IF(BM$4=Staff!$I55,MIN(Staff!$J55,Staff!$L55),IF(BM$4&gt;Staff!$I55,IFERROR(MIN(Staff!$L55,BA59+Staff!$J55),MIN(Staff!$J55,Staff!$L55)),0))))))</f>
        <v>0</v>
      </c>
      <c r="BN59" s="567">
        <f>IF(Staff!$K55="Never",IF(BN$4&gt;=Staff!$I55,MIN(Staff!$J55,Staff!$L55),0),IF(Staff!$K55="Monthly",IF(BN$4=Staff!$I55,MIN(Staff!$J55,Staff!$L55),IF(BN$4&gt;Staff!$I55,MIN(Staff!$L55,BM59+Staff!$J55),0)),IF(Staff!$K55="Quarterly",IF(BN$4=Staff!$I55,MIN(Staff!$J55,Staff!$L55),IF(BN$4&gt;Staff!$I55,IFERROR(MIN(Staff!$L55,IF(ISNUMBER(BK59),BK59,0)+Staff!$J55),Staff!$J55),0)),IF(Staff!$K55="Annually",IF(BN$4=Staff!$I55,MIN(Staff!$J55,Staff!$L55),IF(BN$4&gt;Staff!$I55,IFERROR(MIN(Staff!$L55,BB59+Staff!$J55),MIN(Staff!$J55,Staff!$L55)),0))))))</f>
        <v>0</v>
      </c>
      <c r="BO59" s="567">
        <f>IF(Staff!$K55="Never",IF(BO$4&gt;=Staff!$I55,MIN(Staff!$J55,Staff!$L55),0),IF(Staff!$K55="Monthly",IF(BO$4=Staff!$I55,MIN(Staff!$J55,Staff!$L55),IF(BO$4&gt;Staff!$I55,MIN(Staff!$L55,BN59+Staff!$J55),0)),IF(Staff!$K55="Quarterly",IF(BO$4=Staff!$I55,MIN(Staff!$J55,Staff!$L55),IF(BO$4&gt;Staff!$I55,IFERROR(MIN(Staff!$L55,IF(ISNUMBER(BL59),BL59,0)+Staff!$J55),Staff!$J55),0)),IF(Staff!$K55="Annually",IF(BO$4=Staff!$I55,MIN(Staff!$J55,Staff!$L55),IF(BO$4&gt;Staff!$I55,IFERROR(MIN(Staff!$L55,BC59+Staff!$J55),MIN(Staff!$J55,Staff!$L55)),0))))))</f>
        <v>0</v>
      </c>
      <c r="BP59" s="567">
        <f>IF(Staff!$K55="Never",IF(BP$4&gt;=Staff!$I55,MIN(Staff!$J55,Staff!$L55),0),IF(Staff!$K55="Monthly",IF(BP$4=Staff!$I55,MIN(Staff!$J55,Staff!$L55),IF(BP$4&gt;Staff!$I55,MIN(Staff!$L55,BO59+Staff!$J55),0)),IF(Staff!$K55="Quarterly",IF(BP$4=Staff!$I55,MIN(Staff!$J55,Staff!$L55),IF(BP$4&gt;Staff!$I55,IFERROR(MIN(Staff!$L55,IF(ISNUMBER(BM59),BM59,0)+Staff!$J55),Staff!$J55),0)),IF(Staff!$K55="Annually",IF(BP$4=Staff!$I55,MIN(Staff!$J55,Staff!$L55),IF(BP$4&gt;Staff!$I55,IFERROR(MIN(Staff!$L55,BD59+Staff!$J55),MIN(Staff!$J55,Staff!$L55)),0))))))</f>
        <v>0</v>
      </c>
      <c r="BQ59" s="567">
        <f>IF(Staff!$K55="Never",IF(BQ$4&gt;=Staff!$I55,MIN(Staff!$J55,Staff!$L55),0),IF(Staff!$K55="Monthly",IF(BQ$4=Staff!$I55,MIN(Staff!$J55,Staff!$L55),IF(BQ$4&gt;Staff!$I55,MIN(Staff!$L55,BP59+Staff!$J55),0)),IF(Staff!$K55="Quarterly",IF(BQ$4=Staff!$I55,MIN(Staff!$J55,Staff!$L55),IF(BQ$4&gt;Staff!$I55,IFERROR(MIN(Staff!$L55,IF(ISNUMBER(BN59),BN59,0)+Staff!$J55),Staff!$J55),0)),IF(Staff!$K55="Annually",IF(BQ$4=Staff!$I55,MIN(Staff!$J55,Staff!$L55),IF(BQ$4&gt;Staff!$I55,IFERROR(MIN(Staff!$L55,BE59+Staff!$J55),MIN(Staff!$J55,Staff!$L55)),0))))))</f>
        <v>0</v>
      </c>
      <c r="BR59" s="567">
        <f>IF(Staff!$K55="Never",IF(BR$4&gt;=Staff!$I55,MIN(Staff!$J55,Staff!$L55),0),IF(Staff!$K55="Monthly",IF(BR$4=Staff!$I55,MIN(Staff!$J55,Staff!$L55),IF(BR$4&gt;Staff!$I55,MIN(Staff!$L55,BQ59+Staff!$J55),0)),IF(Staff!$K55="Quarterly",IF(BR$4=Staff!$I55,MIN(Staff!$J55,Staff!$L55),IF(BR$4&gt;Staff!$I55,IFERROR(MIN(Staff!$L55,IF(ISNUMBER(BO59),BO59,0)+Staff!$J55),Staff!$J55),0)),IF(Staff!$K55="Annually",IF(BR$4=Staff!$I55,MIN(Staff!$J55,Staff!$L55),IF(BR$4&gt;Staff!$I55,IFERROR(MIN(Staff!$L55,BF59+Staff!$J55),MIN(Staff!$J55,Staff!$L55)),0))))))</f>
        <v>0</v>
      </c>
      <c r="BS59" s="567">
        <f>IF(Staff!$K55="Never",IF(BS$4&gt;=Staff!$I55,MIN(Staff!$J55,Staff!$L55),0),IF(Staff!$K55="Monthly",IF(BS$4=Staff!$I55,MIN(Staff!$J55,Staff!$L55),IF(BS$4&gt;Staff!$I55,MIN(Staff!$L55,BR59+Staff!$J55),0)),IF(Staff!$K55="Quarterly",IF(BS$4=Staff!$I55,MIN(Staff!$J55,Staff!$L55),IF(BS$4&gt;Staff!$I55,IFERROR(MIN(Staff!$L55,IF(ISNUMBER(BP59),BP59,0)+Staff!$J55),Staff!$J55),0)),IF(Staff!$K55="Annually",IF(BS$4=Staff!$I55,MIN(Staff!$J55,Staff!$L55),IF(BS$4&gt;Staff!$I55,IFERROR(MIN(Staff!$L55,BG59+Staff!$J55),MIN(Staff!$J55,Staff!$L55)),0))))))</f>
        <v>0</v>
      </c>
      <c r="BT59" s="567">
        <f>IF(Staff!$K55="Never",IF(BT$4&gt;=Staff!$I55,MIN(Staff!$J55,Staff!$L55),0),IF(Staff!$K55="Monthly",IF(BT$4=Staff!$I55,MIN(Staff!$J55,Staff!$L55),IF(BT$4&gt;Staff!$I55,MIN(Staff!$L55,BS59+Staff!$J55),0)),IF(Staff!$K55="Quarterly",IF(BT$4=Staff!$I55,MIN(Staff!$J55,Staff!$L55),IF(BT$4&gt;Staff!$I55,IFERROR(MIN(Staff!$L55,IF(ISNUMBER(BQ59),BQ59,0)+Staff!$J55),Staff!$J55),0)),IF(Staff!$K55="Annually",IF(BT$4=Staff!$I55,MIN(Staff!$J55,Staff!$L55),IF(BT$4&gt;Staff!$I55,IFERROR(MIN(Staff!$L55,BH59+Staff!$J55),MIN(Staff!$J55,Staff!$L55)),0))))))</f>
        <v>0</v>
      </c>
      <c r="BU59" s="567">
        <f>IF(Staff!$K55="Never",IF(BU$4&gt;=Staff!$I55,MIN(Staff!$J55,Staff!$L55),0),IF(Staff!$K55="Monthly",IF(BU$4=Staff!$I55,MIN(Staff!$J55,Staff!$L55),IF(BU$4&gt;Staff!$I55,MIN(Staff!$L55,BT59+Staff!$J55),0)),IF(Staff!$K55="Quarterly",IF(BU$4=Staff!$I55,MIN(Staff!$J55,Staff!$L55),IF(BU$4&gt;Staff!$I55,IFERROR(MIN(Staff!$L55,IF(ISNUMBER(BR59),BR59,0)+Staff!$J55),Staff!$J55),0)),IF(Staff!$K55="Annually",IF(BU$4=Staff!$I55,MIN(Staff!$J55,Staff!$L55),IF(BU$4&gt;Staff!$I55,IFERROR(MIN(Staff!$L55,BI59+Staff!$J55),MIN(Staff!$J55,Staff!$L55)),0))))))</f>
        <v>0</v>
      </c>
      <c r="BV59" s="567">
        <f>IF(Staff!$K55="Never",IF(BV$4&gt;=Staff!$I55,MIN(Staff!$J55,Staff!$L55),0),IF(Staff!$K55="Monthly",IF(BV$4=Staff!$I55,MIN(Staff!$J55,Staff!$L55),IF(BV$4&gt;Staff!$I55,MIN(Staff!$L55,BU59+Staff!$J55),0)),IF(Staff!$K55="Quarterly",IF(BV$4=Staff!$I55,MIN(Staff!$J55,Staff!$L55),IF(BV$4&gt;Staff!$I55,IFERROR(MIN(Staff!$L55,IF(ISNUMBER(BS59),BS59,0)+Staff!$J55),Staff!$J55),0)),IF(Staff!$K55="Annually",IF(BV$4=Staff!$I55,MIN(Staff!$J55,Staff!$L55),IF(BV$4&gt;Staff!$I55,IFERROR(MIN(Staff!$L55,BJ59+Staff!$J55),MIN(Staff!$J55,Staff!$L55)),0))))))</f>
        <v>0</v>
      </c>
      <c r="BW59" s="567">
        <f>IF(Staff!$K55="Never",IF(BW$4&gt;=Staff!$I55,MIN(Staff!$J55,Staff!$L55),0),IF(Staff!$K55="Monthly",IF(BW$4=Staff!$I55,MIN(Staff!$J55,Staff!$L55),IF(BW$4&gt;Staff!$I55,MIN(Staff!$L55,BV59+Staff!$J55),0)),IF(Staff!$K55="Quarterly",IF(BW$4=Staff!$I55,MIN(Staff!$J55,Staff!$L55),IF(BW$4&gt;Staff!$I55,IFERROR(MIN(Staff!$L55,IF(ISNUMBER(BT59),BT59,0)+Staff!$J55),Staff!$J55),0)),IF(Staff!$K55="Annually",IF(BW$4=Staff!$I55,MIN(Staff!$J55,Staff!$L55),IF(BW$4&gt;Staff!$I55,IFERROR(MIN(Staff!$L55,BK59+Staff!$J55),MIN(Staff!$J55,Staff!$L55)),0))))))</f>
        <v>0</v>
      </c>
      <c r="BX59" s="567">
        <f>IF(Staff!$K55="Never",IF(BX$4&gt;=Staff!$I55,MIN(Staff!$J55,Staff!$L55),0),IF(Staff!$K55="Monthly",IF(BX$4=Staff!$I55,MIN(Staff!$J55,Staff!$L55),IF(BX$4&gt;Staff!$I55,MIN(Staff!$L55,BW59+Staff!$J55),0)),IF(Staff!$K55="Quarterly",IF(BX$4=Staff!$I55,MIN(Staff!$J55,Staff!$L55),IF(BX$4&gt;Staff!$I55,IFERROR(MIN(Staff!$L55,IF(ISNUMBER(BU59),BU59,0)+Staff!$J55),Staff!$J55),0)),IF(Staff!$K55="Annually",IF(BX$4=Staff!$I55,MIN(Staff!$J55,Staff!$L55),IF(BX$4&gt;Staff!$I55,IFERROR(MIN(Staff!$L55,BL59+Staff!$J55),MIN(Staff!$J55,Staff!$L55)),0))))))</f>
        <v>0</v>
      </c>
      <c r="BY59" s="567">
        <f>IF(Staff!$K55="Never",IF(BY$4&gt;=Staff!$I55,MIN(Staff!$J55,Staff!$L55),0),IF(Staff!$K55="Monthly",IF(BY$4=Staff!$I55,MIN(Staff!$J55,Staff!$L55),IF(BY$4&gt;Staff!$I55,MIN(Staff!$L55,BX59+Staff!$J55),0)),IF(Staff!$K55="Quarterly",IF(BY$4=Staff!$I55,MIN(Staff!$J55,Staff!$L55),IF(BY$4&gt;Staff!$I55,IFERROR(MIN(Staff!$L55,IF(ISNUMBER(BV59),BV59,0)+Staff!$J55),Staff!$J55),0)),IF(Staff!$K55="Annually",IF(BY$4=Staff!$I55,MIN(Staff!$J55,Staff!$L55),IF(BY$4&gt;Staff!$I55,IFERROR(MIN(Staff!$L55,BM59+Staff!$J55),MIN(Staff!$J55,Staff!$L55)),0))))))</f>
        <v>0</v>
      </c>
      <c r="BZ59" s="567">
        <f>IF(Staff!$K55="Never",IF(BZ$4&gt;=Staff!$I55,MIN(Staff!$J55,Staff!$L55),0),IF(Staff!$K55="Monthly",IF(BZ$4=Staff!$I55,MIN(Staff!$J55,Staff!$L55),IF(BZ$4&gt;Staff!$I55,MIN(Staff!$L55,BY59+Staff!$J55),0)),IF(Staff!$K55="Quarterly",IF(BZ$4=Staff!$I55,MIN(Staff!$J55,Staff!$L55),IF(BZ$4&gt;Staff!$I55,IFERROR(MIN(Staff!$L55,IF(ISNUMBER(BW59),BW59,0)+Staff!$J55),Staff!$J55),0)),IF(Staff!$K55="Annually",IF(BZ$4=Staff!$I55,MIN(Staff!$J55,Staff!$L55),IF(BZ$4&gt;Staff!$I55,IFERROR(MIN(Staff!$L55,BN59+Staff!$J55),MIN(Staff!$J55,Staff!$L55)),0))))))</f>
        <v>0</v>
      </c>
      <c r="CA59" s="567">
        <f>IF(Staff!$K55="Never",IF(CA$4&gt;=Staff!$I55,MIN(Staff!$J55,Staff!$L55),0),IF(Staff!$K55="Monthly",IF(CA$4=Staff!$I55,MIN(Staff!$J55,Staff!$L55),IF(CA$4&gt;Staff!$I55,MIN(Staff!$L55,BZ59+Staff!$J55),0)),IF(Staff!$K55="Quarterly",IF(CA$4=Staff!$I55,MIN(Staff!$J55,Staff!$L55),IF(CA$4&gt;Staff!$I55,IFERROR(MIN(Staff!$L55,IF(ISNUMBER(BX59),BX59,0)+Staff!$J55),Staff!$J55),0)),IF(Staff!$K55="Annually",IF(CA$4=Staff!$I55,MIN(Staff!$J55,Staff!$L55),IF(CA$4&gt;Staff!$I55,IFERROR(MIN(Staff!$L55,BO59+Staff!$J55),MIN(Staff!$J55,Staff!$L55)),0))))))</f>
        <v>0</v>
      </c>
      <c r="CB59" s="567">
        <f>IF(Staff!$K55="Never",IF(CB$4&gt;=Staff!$I55,MIN(Staff!$J55,Staff!$L55),0),IF(Staff!$K55="Monthly",IF(CB$4=Staff!$I55,MIN(Staff!$J55,Staff!$L55),IF(CB$4&gt;Staff!$I55,MIN(Staff!$L55,CA59+Staff!$J55),0)),IF(Staff!$K55="Quarterly",IF(CB$4=Staff!$I55,MIN(Staff!$J55,Staff!$L55),IF(CB$4&gt;Staff!$I55,IFERROR(MIN(Staff!$L55,IF(ISNUMBER(BY59),BY59,0)+Staff!$J55),Staff!$J55),0)),IF(Staff!$K55="Annually",IF(CB$4=Staff!$I55,MIN(Staff!$J55,Staff!$L55),IF(CB$4&gt;Staff!$I55,IFERROR(MIN(Staff!$L55,BP59+Staff!$J55),MIN(Staff!$J55,Staff!$L55)),0))))))</f>
        <v>0</v>
      </c>
      <c r="CC59" s="567">
        <f>IF(Staff!$K55="Never",IF(CC$4&gt;=Staff!$I55,MIN(Staff!$J55,Staff!$L55),0),IF(Staff!$K55="Monthly",IF(CC$4=Staff!$I55,MIN(Staff!$J55,Staff!$L55),IF(CC$4&gt;Staff!$I55,MIN(Staff!$L55,CB59+Staff!$J55),0)),IF(Staff!$K55="Quarterly",IF(CC$4=Staff!$I55,MIN(Staff!$J55,Staff!$L55),IF(CC$4&gt;Staff!$I55,IFERROR(MIN(Staff!$L55,IF(ISNUMBER(BZ59),BZ59,0)+Staff!$J55),Staff!$J55),0)),IF(Staff!$K55="Annually",IF(CC$4=Staff!$I55,MIN(Staff!$J55,Staff!$L55),IF(CC$4&gt;Staff!$I55,IFERROR(MIN(Staff!$L55,BQ59+Staff!$J55),MIN(Staff!$J55,Staff!$L55)),0))))))</f>
        <v>0</v>
      </c>
      <c r="CD59" s="567">
        <f>IF(Staff!$K55="Never",IF(CD$4&gt;=Staff!$I55,MIN(Staff!$J55,Staff!$L55),0),IF(Staff!$K55="Monthly",IF(CD$4=Staff!$I55,MIN(Staff!$J55,Staff!$L55),IF(CD$4&gt;Staff!$I55,MIN(Staff!$L55,CC59+Staff!$J55),0)),IF(Staff!$K55="Quarterly",IF(CD$4=Staff!$I55,MIN(Staff!$J55,Staff!$L55),IF(CD$4&gt;Staff!$I55,IFERROR(MIN(Staff!$L55,IF(ISNUMBER(CA59),CA59,0)+Staff!$J55),Staff!$J55),0)),IF(Staff!$K55="Annually",IF(CD$4=Staff!$I55,MIN(Staff!$J55,Staff!$L55),IF(CD$4&gt;Staff!$I55,IFERROR(MIN(Staff!$L55,BR59+Staff!$J55),MIN(Staff!$J55,Staff!$L55)),0))))))</f>
        <v>0</v>
      </c>
      <c r="CE59" s="567">
        <f>IF(Staff!$K55="Never",IF(CE$4&gt;=Staff!$I55,MIN(Staff!$J55,Staff!$L55),0),IF(Staff!$K55="Monthly",IF(CE$4=Staff!$I55,MIN(Staff!$J55,Staff!$L55),IF(CE$4&gt;Staff!$I55,MIN(Staff!$L55,CD59+Staff!$J55),0)),IF(Staff!$K55="Quarterly",IF(CE$4=Staff!$I55,MIN(Staff!$J55,Staff!$L55),IF(CE$4&gt;Staff!$I55,IFERROR(MIN(Staff!$L55,IF(ISNUMBER(CB59),CB59,0)+Staff!$J55),Staff!$J55),0)),IF(Staff!$K55="Annually",IF(CE$4=Staff!$I55,MIN(Staff!$J55,Staff!$L55),IF(CE$4&gt;Staff!$I55,IFERROR(MIN(Staff!$L55,BS59+Staff!$J55),MIN(Staff!$J55,Staff!$L55)),0))))))</f>
        <v>0</v>
      </c>
      <c r="CF59" s="567">
        <f>IF(Staff!$K55="Never",IF(CF$4&gt;=Staff!$I55,MIN(Staff!$J55,Staff!$L55),0),IF(Staff!$K55="Monthly",IF(CF$4=Staff!$I55,MIN(Staff!$J55,Staff!$L55),IF(CF$4&gt;Staff!$I55,MIN(Staff!$L55,CE59+Staff!$J55),0)),IF(Staff!$K55="Quarterly",IF(CF$4=Staff!$I55,MIN(Staff!$J55,Staff!$L55),IF(CF$4&gt;Staff!$I55,IFERROR(MIN(Staff!$L55,IF(ISNUMBER(CC59),CC59,0)+Staff!$J55),Staff!$J55),0)),IF(Staff!$K55="Annually",IF(CF$4=Staff!$I55,MIN(Staff!$J55,Staff!$L55),IF(CF$4&gt;Staff!$I55,IFERROR(MIN(Staff!$L55,BT59+Staff!$J55),MIN(Staff!$J55,Staff!$L55)),0))))))</f>
        <v>0</v>
      </c>
      <c r="CG59" s="567">
        <f>IF(Staff!$K55="Never",IF(CG$4&gt;=Staff!$I55,MIN(Staff!$J55,Staff!$L55),0),IF(Staff!$K55="Monthly",IF(CG$4=Staff!$I55,MIN(Staff!$J55,Staff!$L55),IF(CG$4&gt;Staff!$I55,MIN(Staff!$L55,CF59+Staff!$J55),0)),IF(Staff!$K55="Quarterly",IF(CG$4=Staff!$I55,MIN(Staff!$J55,Staff!$L55),IF(CG$4&gt;Staff!$I55,IFERROR(MIN(Staff!$L55,IF(ISNUMBER(CD59),CD59,0)+Staff!$J55),Staff!$J55),0)),IF(Staff!$K55="Annually",IF(CG$4=Staff!$I55,MIN(Staff!$J55,Staff!$L55),IF(CG$4&gt;Staff!$I55,IFERROR(MIN(Staff!$L55,BU59+Staff!$J55),MIN(Staff!$J55,Staff!$L55)),0))))))</f>
        <v>0</v>
      </c>
      <c r="CH59" s="567">
        <f>IF(Staff!$K55="Never",IF(CH$4&gt;=Staff!$I55,MIN(Staff!$J55,Staff!$L55),0),IF(Staff!$K55="Monthly",IF(CH$4=Staff!$I55,MIN(Staff!$J55,Staff!$L55),IF(CH$4&gt;Staff!$I55,MIN(Staff!$L55,CG59+Staff!$J55),0)),IF(Staff!$K55="Quarterly",IF(CH$4=Staff!$I55,MIN(Staff!$J55,Staff!$L55),IF(CH$4&gt;Staff!$I55,IFERROR(MIN(Staff!$L55,IF(ISNUMBER(CE59),CE59,0)+Staff!$J55),Staff!$J55),0)),IF(Staff!$K55="Annually",IF(CH$4=Staff!$I55,MIN(Staff!$J55,Staff!$L55),IF(CH$4&gt;Staff!$I55,IFERROR(MIN(Staff!$L55,BV59+Staff!$J55),MIN(Staff!$J55,Staff!$L55)),0))))))</f>
        <v>0</v>
      </c>
      <c r="CI59" s="567">
        <f>IF(Staff!$K55="Never",IF(CI$4&gt;=Staff!$I55,MIN(Staff!$J55,Staff!$L55),0),IF(Staff!$K55="Monthly",IF(CI$4=Staff!$I55,MIN(Staff!$J55,Staff!$L55),IF(CI$4&gt;Staff!$I55,MIN(Staff!$L55,CH59+Staff!$J55),0)),IF(Staff!$K55="Quarterly",IF(CI$4=Staff!$I55,MIN(Staff!$J55,Staff!$L55),IF(CI$4&gt;Staff!$I55,IFERROR(MIN(Staff!$L55,IF(ISNUMBER(CF59),CF59,0)+Staff!$J55),Staff!$J55),0)),IF(Staff!$K55="Annually",IF(CI$4=Staff!$I55,MIN(Staff!$J55,Staff!$L55),IF(CI$4&gt;Staff!$I55,IFERROR(MIN(Staff!$L55,BW59+Staff!$J55),MIN(Staff!$J55,Staff!$L55)),0))))))</f>
        <v>0</v>
      </c>
    </row>
    <row r="60" spans="1:87" ht="15.75" hidden="1" customHeight="1" outlineLevel="1">
      <c r="A60" s="875">
        <f>Staff!A56</f>
        <v>0</v>
      </c>
      <c r="B60" s="876"/>
      <c r="C60" s="719"/>
      <c r="D60" s="567"/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67"/>
      <c r="Q60" s="567"/>
      <c r="R60" s="567"/>
      <c r="S60" s="567"/>
      <c r="T60" s="567"/>
      <c r="U60" s="567"/>
      <c r="V60" s="567"/>
      <c r="W60" s="567"/>
      <c r="X60" s="567"/>
      <c r="Y60" s="567"/>
      <c r="Z60" s="567"/>
      <c r="AA60" s="567"/>
      <c r="AB60" s="567"/>
      <c r="AC60" s="567"/>
      <c r="AD60" s="567"/>
      <c r="AE60" s="567"/>
      <c r="AF60" s="567"/>
      <c r="AG60" s="567"/>
      <c r="AH60" s="567"/>
      <c r="AI60" s="567"/>
      <c r="AJ60" s="567"/>
      <c r="AK60" s="567"/>
      <c r="AL60" s="567"/>
      <c r="AM60" s="567"/>
      <c r="AN60" s="567"/>
      <c r="AO60" s="567"/>
      <c r="AP60" s="567"/>
      <c r="AQ60" s="567"/>
      <c r="AR60" s="567"/>
      <c r="AS60" s="567"/>
      <c r="AT60" s="567"/>
      <c r="AU60" s="567"/>
      <c r="AV60" s="567"/>
      <c r="AW60" s="567"/>
      <c r="AX60" s="567"/>
      <c r="AY60" s="567"/>
      <c r="AZ60" s="567"/>
      <c r="BA60" s="567"/>
      <c r="BB60" s="567"/>
      <c r="BC60" s="567"/>
      <c r="BD60" s="567"/>
      <c r="BE60" s="567"/>
      <c r="BF60" s="567"/>
      <c r="BG60" s="567"/>
      <c r="BH60" s="567"/>
      <c r="BI60" s="567"/>
      <c r="BJ60" s="567"/>
      <c r="BK60" s="567"/>
      <c r="BL60" s="567"/>
      <c r="BM60" s="567"/>
      <c r="BN60" s="567"/>
      <c r="BO60" s="567"/>
      <c r="BP60" s="567"/>
      <c r="BQ60" s="567"/>
      <c r="BR60" s="567"/>
      <c r="BS60" s="567"/>
      <c r="BT60" s="567"/>
      <c r="BU60" s="567"/>
      <c r="BV60" s="567"/>
      <c r="BW60" s="567"/>
      <c r="BX60" s="567"/>
      <c r="BY60" s="567"/>
      <c r="BZ60" s="567"/>
      <c r="CA60" s="567"/>
      <c r="CB60" s="567"/>
      <c r="CC60" s="567"/>
      <c r="CD60" s="567"/>
      <c r="CE60" s="567"/>
      <c r="CF60" s="567"/>
      <c r="CG60" s="567"/>
      <c r="CH60" s="567"/>
      <c r="CI60" s="567"/>
    </row>
    <row r="61" spans="1:87" ht="15.75" hidden="1" customHeight="1" outlineLevel="1">
      <c r="A61" s="875"/>
      <c r="B61" s="876"/>
      <c r="C61" s="719"/>
      <c r="D61" s="567"/>
      <c r="E61" s="567"/>
      <c r="F61" s="567"/>
      <c r="G61" s="567"/>
      <c r="H61" s="567"/>
      <c r="I61" s="567"/>
      <c r="J61" s="567"/>
      <c r="K61" s="567"/>
      <c r="L61" s="567"/>
      <c r="M61" s="567"/>
      <c r="N61" s="567"/>
      <c r="O61" s="567"/>
      <c r="P61" s="567"/>
      <c r="Q61" s="567"/>
      <c r="R61" s="567"/>
      <c r="S61" s="567"/>
      <c r="T61" s="567"/>
      <c r="U61" s="567"/>
      <c r="V61" s="567"/>
      <c r="W61" s="567"/>
      <c r="X61" s="567"/>
      <c r="Y61" s="567"/>
      <c r="Z61" s="567"/>
      <c r="AA61" s="567"/>
      <c r="AB61" s="567"/>
      <c r="AC61" s="567"/>
      <c r="AD61" s="567"/>
      <c r="AE61" s="567"/>
      <c r="AF61" s="567"/>
      <c r="AG61" s="567"/>
      <c r="AH61" s="567"/>
      <c r="AI61" s="567"/>
      <c r="AJ61" s="567"/>
      <c r="AK61" s="567"/>
      <c r="AL61" s="567"/>
      <c r="AM61" s="567"/>
      <c r="AN61" s="567"/>
      <c r="AO61" s="567"/>
      <c r="AP61" s="567"/>
      <c r="AQ61" s="567"/>
      <c r="AR61" s="567"/>
      <c r="AS61" s="567"/>
      <c r="AT61" s="567"/>
      <c r="AU61" s="567"/>
      <c r="AV61" s="567"/>
      <c r="AW61" s="567"/>
      <c r="AX61" s="567"/>
      <c r="AY61" s="567"/>
      <c r="AZ61" s="567"/>
      <c r="BA61" s="567"/>
      <c r="BB61" s="567"/>
      <c r="BC61" s="567"/>
      <c r="BD61" s="567"/>
      <c r="BE61" s="567"/>
      <c r="BF61" s="567"/>
      <c r="BG61" s="567"/>
      <c r="BH61" s="567"/>
      <c r="BI61" s="567"/>
      <c r="BJ61" s="567"/>
      <c r="BK61" s="567"/>
      <c r="BL61" s="567"/>
      <c r="BM61" s="567"/>
      <c r="BN61" s="567"/>
      <c r="BO61" s="567"/>
      <c r="BP61" s="567"/>
      <c r="BQ61" s="567"/>
      <c r="BR61" s="567"/>
      <c r="BS61" s="567"/>
      <c r="BT61" s="567"/>
      <c r="BU61" s="567"/>
      <c r="BV61" s="567"/>
      <c r="BW61" s="567"/>
      <c r="BX61" s="567"/>
      <c r="BY61" s="567"/>
      <c r="BZ61" s="567"/>
      <c r="CA61" s="567"/>
      <c r="CB61" s="567"/>
      <c r="CC61" s="567"/>
      <c r="CD61" s="567"/>
      <c r="CE61" s="567"/>
      <c r="CF61" s="567"/>
      <c r="CG61" s="567"/>
      <c r="CH61" s="567"/>
      <c r="CI61" s="567"/>
    </row>
    <row r="62" spans="1:87" ht="15.75" hidden="1" customHeight="1" outlineLevel="1">
      <c r="A62" s="875" t="str">
        <f>Staff!A58</f>
        <v>VP of Marketing/CMO</v>
      </c>
      <c r="B62" s="876"/>
      <c r="C62" s="719" t="s">
        <v>289</v>
      </c>
      <c r="D62" s="567">
        <f>IF(Staff!$K58="Never",IF(D$4&gt;=Staff!$I58,MIN(Staff!$J58,Staff!$L58),0),IF(Staff!$K58="Monthly",IF(D$4=Staff!$I58,MIN(Staff!$J58,Staff!$L58),IF(D$4&gt;Staff!$I58,MIN(Staff!$L58,C62+Staff!$J58),0)),IF(Staff!$K58="Quarterly",IF(D$4=Staff!$I58,MIN(Staff!$J58,Staff!$L58),IF(D$4&gt;Staff!$I58,IFERROR(MIN(Staff!$L58,IF(ISNUMBER(A62),A62,0)+Staff!$J58),Staff!$J58),0)),IF(Staff!$K58="Annually",IF(D$4=Staff!$I58,MIN(Staff!$J58,Staff!$L58),IF(D$4&gt;Staff!$I58,IFERROR(MIN(Staff!$L58,#REF!+Staff!$J58),MIN(Staff!$J58,Staff!$L58)),0))))))</f>
        <v>0</v>
      </c>
      <c r="E62" s="567">
        <f>IF(Staff!$K58="Never",IF(E$4&gt;=Staff!$I58,MIN(Staff!$J58,Staff!$L58),0),IF(Staff!$K58="Monthly",IF(E$4=Staff!$I58,MIN(Staff!$J58,Staff!$L58),IF(E$4&gt;Staff!$I58,MIN(Staff!$L58,D62+Staff!$J58),0)),IF(Staff!$K58="Quarterly",IF(E$4=Staff!$I58,MIN(Staff!$J58,Staff!$L58),IF(E$4&gt;Staff!$I58,IFERROR(MIN(Staff!$L58,IF(ISNUMBER(B62),B62,0)+Staff!$J58),Staff!$J58),0)),IF(Staff!$K58="Annually",IF(E$4=Staff!$I58,MIN(Staff!$J58,Staff!$L58),IF(E$4&gt;Staff!$I58,IFERROR(MIN(Staff!$L58,#REF!+Staff!$J58),MIN(Staff!$J58,Staff!$L58)),0))))))</f>
        <v>0</v>
      </c>
      <c r="F62" s="567">
        <f>IF(Staff!$K58="Never",IF(F$4&gt;=Staff!$I58,MIN(Staff!$J58,Staff!$L58),0),IF(Staff!$K58="Monthly",IF(F$4=Staff!$I58,MIN(Staff!$J58,Staff!$L58),IF(F$4&gt;Staff!$I58,MIN(Staff!$L58,E62+Staff!$J58),0)),IF(Staff!$K58="Quarterly",IF(F$4=Staff!$I58,MIN(Staff!$J58,Staff!$L58),IF(F$4&gt;Staff!$I58,IFERROR(MIN(Staff!$L58,IF(ISNUMBER(C62),C62,0)+Staff!$J58),Staff!$J58),0)),IF(Staff!$K58="Annually",IF(F$4=Staff!$I58,MIN(Staff!$J58,Staff!$L58),IF(F$4&gt;Staff!$I58,IFERROR(MIN(Staff!$L58,#REF!+Staff!$J58),MIN(Staff!$J58,Staff!$L58)),0))))))</f>
        <v>0</v>
      </c>
      <c r="G62" s="567">
        <f>IF(Staff!$K58="Never",IF(G$4&gt;=Staff!$I58,MIN(Staff!$J58,Staff!$L58),0),IF(Staff!$K58="Monthly",IF(G$4=Staff!$I58,MIN(Staff!$J58,Staff!$L58),IF(G$4&gt;Staff!$I58,MIN(Staff!$L58,F62+Staff!$J58),0)),IF(Staff!$K58="Quarterly",IF(G$4=Staff!$I58,MIN(Staff!$J58,Staff!$L58),IF(G$4&gt;Staff!$I58,IFERROR(MIN(Staff!$L58,IF(ISNUMBER(D62),D62,0)+Staff!$J58),Staff!$J58),0)),IF(Staff!$K58="Annually",IF(G$4=Staff!$I58,MIN(Staff!$J58,Staff!$L58),IF(G$4&gt;Staff!$I58,IFERROR(MIN(Staff!$L58,#REF!+Staff!$J58),MIN(Staff!$J58,Staff!$L58)),0))))))</f>
        <v>0</v>
      </c>
      <c r="H62" s="567">
        <f>IF(Staff!$K58="Never",IF(H$4&gt;=Staff!$I58,MIN(Staff!$J58,Staff!$L58),0),IF(Staff!$K58="Monthly",IF(H$4=Staff!$I58,MIN(Staff!$J58,Staff!$L58),IF(H$4&gt;Staff!$I58,MIN(Staff!$L58,G62+Staff!$J58),0)),IF(Staff!$K58="Quarterly",IF(H$4=Staff!$I58,MIN(Staff!$J58,Staff!$L58),IF(H$4&gt;Staff!$I58,IFERROR(MIN(Staff!$L58,IF(ISNUMBER(E62),E62,0)+Staff!$J58),Staff!$J58),0)),IF(Staff!$K58="Annually",IF(H$4=Staff!$I58,MIN(Staff!$J58,Staff!$L58),IF(H$4&gt;Staff!$I58,IFERROR(MIN(Staff!$L58,#REF!+Staff!$J58),MIN(Staff!$J58,Staff!$L58)),0))))))</f>
        <v>0</v>
      </c>
      <c r="I62" s="567">
        <f>IF(Staff!$K58="Never",IF(I$4&gt;=Staff!$I58,MIN(Staff!$J58,Staff!$L58),0),IF(Staff!$K58="Monthly",IF(I$4=Staff!$I58,MIN(Staff!$J58,Staff!$L58),IF(I$4&gt;Staff!$I58,MIN(Staff!$L58,H62+Staff!$J58),0)),IF(Staff!$K58="Quarterly",IF(I$4=Staff!$I58,MIN(Staff!$J58,Staff!$L58),IF(I$4&gt;Staff!$I58,IFERROR(MIN(Staff!$L58,IF(ISNUMBER(F62),F62,0)+Staff!$J58),Staff!$J58),0)),IF(Staff!$K58="Annually",IF(I$4=Staff!$I58,MIN(Staff!$J58,Staff!$L58),IF(I$4&gt;Staff!$I58,IFERROR(MIN(Staff!$L58,#REF!+Staff!$J58),MIN(Staff!$J58,Staff!$L58)),0))))))</f>
        <v>0</v>
      </c>
      <c r="J62" s="567">
        <f>IF(Staff!$K58="Never",IF(J$4&gt;=Staff!$I58,MIN(Staff!$J58,Staff!$L58),0),IF(Staff!$K58="Monthly",IF(J$4=Staff!$I58,MIN(Staff!$J58,Staff!$L58),IF(J$4&gt;Staff!$I58,MIN(Staff!$L58,I62+Staff!$J58),0)),IF(Staff!$K58="Quarterly",IF(J$4=Staff!$I58,MIN(Staff!$J58,Staff!$L58),IF(J$4&gt;Staff!$I58,IFERROR(MIN(Staff!$L58,IF(ISNUMBER(G62),G62,0)+Staff!$J58),Staff!$J58),0)),IF(Staff!$K58="Annually",IF(J$4=Staff!$I58,MIN(Staff!$J58,Staff!$L58),IF(J$4&gt;Staff!$I58,IFERROR(MIN(Staff!$L58,#REF!+Staff!$J58),MIN(Staff!$J58,Staff!$L58)),0))))))</f>
        <v>0</v>
      </c>
      <c r="K62" s="567">
        <f>IF(Staff!$K58="Never",IF(K$4&gt;=Staff!$I58,MIN(Staff!$J58,Staff!$L58),0),IF(Staff!$K58="Monthly",IF(K$4=Staff!$I58,MIN(Staff!$J58,Staff!$L58),IF(K$4&gt;Staff!$I58,MIN(Staff!$L58,J62+Staff!$J58),0)),IF(Staff!$K58="Quarterly",IF(K$4=Staff!$I58,MIN(Staff!$J58,Staff!$L58),IF(K$4&gt;Staff!$I58,IFERROR(MIN(Staff!$L58,IF(ISNUMBER(H62),H62,0)+Staff!$J58),Staff!$J58),0)),IF(Staff!$K58="Annually",IF(K$4=Staff!$I58,MIN(Staff!$J58,Staff!$L58),IF(K$4&gt;Staff!$I58,IFERROR(MIN(Staff!$L58,#REF!+Staff!$J58),MIN(Staff!$J58,Staff!$L58)),0))))))</f>
        <v>0</v>
      </c>
      <c r="L62" s="567">
        <f>IF(Staff!$K58="Never",IF(L$4&gt;=Staff!$I58,MIN(Staff!$J58,Staff!$L58),0),IF(Staff!$K58="Monthly",IF(L$4=Staff!$I58,MIN(Staff!$J58,Staff!$L58),IF(L$4&gt;Staff!$I58,MIN(Staff!$L58,K62+Staff!$J58),0)),IF(Staff!$K58="Quarterly",IF(L$4=Staff!$I58,MIN(Staff!$J58,Staff!$L58),IF(L$4&gt;Staff!$I58,IFERROR(MIN(Staff!$L58,IF(ISNUMBER(I62),I62,0)+Staff!$J58),Staff!$J58),0)),IF(Staff!$K58="Annually",IF(L$4=Staff!$I58,MIN(Staff!$J58,Staff!$L58),IF(L$4&gt;Staff!$I58,IFERROR(MIN(Staff!$L58,#REF!+Staff!$J58),MIN(Staff!$J58,Staff!$L58)),0))))))</f>
        <v>0</v>
      </c>
      <c r="M62" s="567">
        <f>IF(Staff!$K58="Never",IF(M$4&gt;=Staff!$I58,MIN(Staff!$J58,Staff!$L58),0),IF(Staff!$K58="Monthly",IF(M$4=Staff!$I58,MIN(Staff!$J58,Staff!$L58),IF(M$4&gt;Staff!$I58,MIN(Staff!$L58,L62+Staff!$J58),0)),IF(Staff!$K58="Quarterly",IF(M$4=Staff!$I58,MIN(Staff!$J58,Staff!$L58),IF(M$4&gt;Staff!$I58,IFERROR(MIN(Staff!$L58,IF(ISNUMBER(J62),J62,0)+Staff!$J58),Staff!$J58),0)),IF(Staff!$K58="Annually",IF(M$4=Staff!$I58,MIN(Staff!$J58,Staff!$L58),IF(M$4&gt;Staff!$I58,IFERROR(MIN(Staff!$L58,A62+Staff!$J58),MIN(Staff!$J58,Staff!$L58)),0))))))</f>
        <v>0</v>
      </c>
      <c r="N62" s="567">
        <f>IF(Staff!$K58="Never",IF(N$4&gt;=Staff!$I58,MIN(Staff!$J58,Staff!$L58),0),IF(Staff!$K58="Monthly",IF(N$4=Staff!$I58,MIN(Staff!$J58,Staff!$L58),IF(N$4&gt;Staff!$I58,MIN(Staff!$L58,M62+Staff!$J58),0)),IF(Staff!$K58="Quarterly",IF(N$4=Staff!$I58,MIN(Staff!$J58,Staff!$L58),IF(N$4&gt;Staff!$I58,IFERROR(MIN(Staff!$L58,IF(ISNUMBER(K62),K62,0)+Staff!$J58),Staff!$J58),0)),IF(Staff!$K58="Annually",IF(N$4=Staff!$I58,MIN(Staff!$J58,Staff!$L58),IF(N$4&gt;Staff!$I58,IFERROR(MIN(Staff!$L58,B62+Staff!$J58),MIN(Staff!$J58,Staff!$L58)),0))))))</f>
        <v>0</v>
      </c>
      <c r="O62" s="567">
        <f>IF(Staff!$K58="Never",IF(O$4&gt;=Staff!$I58,MIN(Staff!$J58,Staff!$L58),0),IF(Staff!$K58="Monthly",IF(O$4=Staff!$I58,MIN(Staff!$J58,Staff!$L58),IF(O$4&gt;Staff!$I58,MIN(Staff!$L58,N62+Staff!$J58),0)),IF(Staff!$K58="Quarterly",IF(O$4=Staff!$I58,MIN(Staff!$J58,Staff!$L58),IF(O$4&gt;Staff!$I58,IFERROR(MIN(Staff!$L58,IF(ISNUMBER(L62),L62,0)+Staff!$J58),Staff!$J58),0)),IF(Staff!$K58="Annually",IF(O$4=Staff!$I58,MIN(Staff!$J58,Staff!$L58),IF(O$4&gt;Staff!$I58,IFERROR(MIN(Staff!$L58,C62+Staff!$J58),MIN(Staff!$J58,Staff!$L58)),0))))))</f>
        <v>0</v>
      </c>
      <c r="P62" s="567">
        <f>IF(Staff!$K58="Never",IF(P$4&gt;=Staff!$I58,MIN(Staff!$J58,Staff!$L58),0),IF(Staff!$K58="Monthly",IF(P$4=Staff!$I58,MIN(Staff!$J58,Staff!$L58),IF(P$4&gt;Staff!$I58,MIN(Staff!$L58,O62+Staff!$J58),0)),IF(Staff!$K58="Quarterly",IF(P$4=Staff!$I58,MIN(Staff!$J58,Staff!$L58),IF(P$4&gt;Staff!$I58,IFERROR(MIN(Staff!$L58,IF(ISNUMBER(M62),M62,0)+Staff!$J58),Staff!$J58),0)),IF(Staff!$K58="Annually",IF(P$4=Staff!$I58,MIN(Staff!$J58,Staff!$L58),IF(P$4&gt;Staff!$I58,IFERROR(MIN(Staff!$L58,D62+Staff!$J58),MIN(Staff!$J58,Staff!$L58)),0))))))</f>
        <v>0</v>
      </c>
      <c r="Q62" s="567">
        <f>IF(Staff!$K58="Never",IF(Q$4&gt;=Staff!$I58,MIN(Staff!$J58,Staff!$L58),0),IF(Staff!$K58="Monthly",IF(Q$4=Staff!$I58,MIN(Staff!$J58,Staff!$L58),IF(Q$4&gt;Staff!$I58,MIN(Staff!$L58,P62+Staff!$J58),0)),IF(Staff!$K58="Quarterly",IF(Q$4=Staff!$I58,MIN(Staff!$J58,Staff!$L58),IF(Q$4&gt;Staff!$I58,IFERROR(MIN(Staff!$L58,IF(ISNUMBER(N62),N62,0)+Staff!$J58),Staff!$J58),0)),IF(Staff!$K58="Annually",IF(Q$4=Staff!$I58,MIN(Staff!$J58,Staff!$L58),IF(Q$4&gt;Staff!$I58,IFERROR(MIN(Staff!$L58,E62+Staff!$J58),MIN(Staff!$J58,Staff!$L58)),0))))))</f>
        <v>0</v>
      </c>
      <c r="R62" s="567">
        <f>IF(Staff!$K58="Never",IF(R$4&gt;=Staff!$I58,MIN(Staff!$J58,Staff!$L58),0),IF(Staff!$K58="Monthly",IF(R$4=Staff!$I58,MIN(Staff!$J58,Staff!$L58),IF(R$4&gt;Staff!$I58,MIN(Staff!$L58,Q62+Staff!$J58),0)),IF(Staff!$K58="Quarterly",IF(R$4=Staff!$I58,MIN(Staff!$J58,Staff!$L58),IF(R$4&gt;Staff!$I58,IFERROR(MIN(Staff!$L58,IF(ISNUMBER(O62),O62,0)+Staff!$J58),Staff!$J58),0)),IF(Staff!$K58="Annually",IF(R$4=Staff!$I58,MIN(Staff!$J58,Staff!$L58),IF(R$4&gt;Staff!$I58,IFERROR(MIN(Staff!$L58,F62+Staff!$J58),MIN(Staff!$J58,Staff!$L58)),0))))))</f>
        <v>0</v>
      </c>
      <c r="S62" s="567">
        <f>IF(Staff!$K58="Never",IF(S$4&gt;=Staff!$I58,MIN(Staff!$J58,Staff!$L58),0),IF(Staff!$K58="Monthly",IF(S$4=Staff!$I58,MIN(Staff!$J58,Staff!$L58),IF(S$4&gt;Staff!$I58,MIN(Staff!$L58,R62+Staff!$J58),0)),IF(Staff!$K58="Quarterly",IF(S$4=Staff!$I58,MIN(Staff!$J58,Staff!$L58),IF(S$4&gt;Staff!$I58,IFERROR(MIN(Staff!$L58,IF(ISNUMBER(P62),P62,0)+Staff!$J58),Staff!$J58),0)),IF(Staff!$K58="Annually",IF(S$4=Staff!$I58,MIN(Staff!$J58,Staff!$L58),IF(S$4&gt;Staff!$I58,IFERROR(MIN(Staff!$L58,G62+Staff!$J58),MIN(Staff!$J58,Staff!$L58)),0))))))</f>
        <v>0</v>
      </c>
      <c r="T62" s="567">
        <f>IF(Staff!$K58="Never",IF(T$4&gt;=Staff!$I58,MIN(Staff!$J58,Staff!$L58),0),IF(Staff!$K58="Monthly",IF(T$4=Staff!$I58,MIN(Staff!$J58,Staff!$L58),IF(T$4&gt;Staff!$I58,MIN(Staff!$L58,S62+Staff!$J58),0)),IF(Staff!$K58="Quarterly",IF(T$4=Staff!$I58,MIN(Staff!$J58,Staff!$L58),IF(T$4&gt;Staff!$I58,IFERROR(MIN(Staff!$L58,IF(ISNUMBER(Q62),Q62,0)+Staff!$J58),Staff!$J58),0)),IF(Staff!$K58="Annually",IF(T$4=Staff!$I58,MIN(Staff!$J58,Staff!$L58),IF(T$4&gt;Staff!$I58,IFERROR(MIN(Staff!$L58,H62+Staff!$J58),MIN(Staff!$J58,Staff!$L58)),0))))))</f>
        <v>0</v>
      </c>
      <c r="U62" s="567">
        <f>IF(Staff!$K58="Never",IF(U$4&gt;=Staff!$I58,MIN(Staff!$J58,Staff!$L58),0),IF(Staff!$K58="Monthly",IF(U$4=Staff!$I58,MIN(Staff!$J58,Staff!$L58),IF(U$4&gt;Staff!$I58,MIN(Staff!$L58,T62+Staff!$J58),0)),IF(Staff!$K58="Quarterly",IF(U$4=Staff!$I58,MIN(Staff!$J58,Staff!$L58),IF(U$4&gt;Staff!$I58,IFERROR(MIN(Staff!$L58,IF(ISNUMBER(R62),R62,0)+Staff!$J58),Staff!$J58),0)),IF(Staff!$K58="Annually",IF(U$4=Staff!$I58,MIN(Staff!$J58,Staff!$L58),IF(U$4&gt;Staff!$I58,IFERROR(MIN(Staff!$L58,I62+Staff!$J58),MIN(Staff!$J58,Staff!$L58)),0))))))</f>
        <v>0</v>
      </c>
      <c r="V62" s="567">
        <f>IF(Staff!$K58="Never",IF(V$4&gt;=Staff!$I58,MIN(Staff!$J58,Staff!$L58),0),IF(Staff!$K58="Monthly",IF(V$4=Staff!$I58,MIN(Staff!$J58,Staff!$L58),IF(V$4&gt;Staff!$I58,MIN(Staff!$L58,U62+Staff!$J58),0)),IF(Staff!$K58="Quarterly",IF(V$4=Staff!$I58,MIN(Staff!$J58,Staff!$L58),IF(V$4&gt;Staff!$I58,IFERROR(MIN(Staff!$L58,IF(ISNUMBER(S62),S62,0)+Staff!$J58),Staff!$J58),0)),IF(Staff!$K58="Annually",IF(V$4=Staff!$I58,MIN(Staff!$J58,Staff!$L58),IF(V$4&gt;Staff!$I58,IFERROR(MIN(Staff!$L58,J62+Staff!$J58),MIN(Staff!$J58,Staff!$L58)),0))))))</f>
        <v>0</v>
      </c>
      <c r="W62" s="567">
        <f>IF(Staff!$K58="Never",IF(W$4&gt;=Staff!$I58,MIN(Staff!$J58,Staff!$L58),0),IF(Staff!$K58="Monthly",IF(W$4=Staff!$I58,MIN(Staff!$J58,Staff!$L58),IF(W$4&gt;Staff!$I58,MIN(Staff!$L58,V62+Staff!$J58),0)),IF(Staff!$K58="Quarterly",IF(W$4=Staff!$I58,MIN(Staff!$J58,Staff!$L58),IF(W$4&gt;Staff!$I58,IFERROR(MIN(Staff!$L58,IF(ISNUMBER(T62),T62,0)+Staff!$J58),Staff!$J58),0)),IF(Staff!$K58="Annually",IF(W$4=Staff!$I58,MIN(Staff!$J58,Staff!$L58),IF(W$4&gt;Staff!$I58,IFERROR(MIN(Staff!$L58,K62+Staff!$J58),MIN(Staff!$J58,Staff!$L58)),0))))))</f>
        <v>0</v>
      </c>
      <c r="X62" s="567">
        <f>IF(Staff!$K58="Never",IF(X$4&gt;=Staff!$I58,MIN(Staff!$J58,Staff!$L58),0),IF(Staff!$K58="Monthly",IF(X$4=Staff!$I58,MIN(Staff!$J58,Staff!$L58),IF(X$4&gt;Staff!$I58,MIN(Staff!$L58,W62+Staff!$J58),0)),IF(Staff!$K58="Quarterly",IF(X$4=Staff!$I58,MIN(Staff!$J58,Staff!$L58),IF(X$4&gt;Staff!$I58,IFERROR(MIN(Staff!$L58,IF(ISNUMBER(U62),U62,0)+Staff!$J58),Staff!$J58),0)),IF(Staff!$K58="Annually",IF(X$4=Staff!$I58,MIN(Staff!$J58,Staff!$L58),IF(X$4&gt;Staff!$I58,IFERROR(MIN(Staff!$L58,L62+Staff!$J58),MIN(Staff!$J58,Staff!$L58)),0))))))</f>
        <v>0</v>
      </c>
      <c r="Y62" s="567">
        <f>IF(Staff!$K58="Never",IF(Y$4&gt;=Staff!$I58,MIN(Staff!$J58,Staff!$L58),0),IF(Staff!$K58="Monthly",IF(Y$4=Staff!$I58,MIN(Staff!$J58,Staff!$L58),IF(Y$4&gt;Staff!$I58,MIN(Staff!$L58,X62+Staff!$J58),0)),IF(Staff!$K58="Quarterly",IF(Y$4=Staff!$I58,MIN(Staff!$J58,Staff!$L58),IF(Y$4&gt;Staff!$I58,IFERROR(MIN(Staff!$L58,IF(ISNUMBER(V62),V62,0)+Staff!$J58),Staff!$J58),0)),IF(Staff!$K58="Annually",IF(Y$4=Staff!$I58,MIN(Staff!$J58,Staff!$L58),IF(Y$4&gt;Staff!$I58,IFERROR(MIN(Staff!$L58,M62+Staff!$J58),MIN(Staff!$J58,Staff!$L58)),0))))))</f>
        <v>0</v>
      </c>
      <c r="Z62" s="567">
        <f>IF(Staff!$K58="Never",IF(Z$4&gt;=Staff!$I58,MIN(Staff!$J58,Staff!$L58),0),IF(Staff!$K58="Monthly",IF(Z$4=Staff!$I58,MIN(Staff!$J58,Staff!$L58),IF(Z$4&gt;Staff!$I58,MIN(Staff!$L58,Y62+Staff!$J58),0)),IF(Staff!$K58="Quarterly",IF(Z$4=Staff!$I58,MIN(Staff!$J58,Staff!$L58),IF(Z$4&gt;Staff!$I58,IFERROR(MIN(Staff!$L58,IF(ISNUMBER(W62),W62,0)+Staff!$J58),Staff!$J58),0)),IF(Staff!$K58="Annually",IF(Z$4=Staff!$I58,MIN(Staff!$J58,Staff!$L58),IF(Z$4&gt;Staff!$I58,IFERROR(MIN(Staff!$L58,N62+Staff!$J58),MIN(Staff!$J58,Staff!$L58)),0))))))</f>
        <v>0</v>
      </c>
      <c r="AA62" s="567">
        <f>IF(Staff!$K58="Never",IF(AA$4&gt;=Staff!$I58,MIN(Staff!$J58,Staff!$L58),0),IF(Staff!$K58="Monthly",IF(AA$4=Staff!$I58,MIN(Staff!$J58,Staff!$L58),IF(AA$4&gt;Staff!$I58,MIN(Staff!$L58,Z62+Staff!$J58),0)),IF(Staff!$K58="Quarterly",IF(AA$4=Staff!$I58,MIN(Staff!$J58,Staff!$L58),IF(AA$4&gt;Staff!$I58,IFERROR(MIN(Staff!$L58,IF(ISNUMBER(X62),X62,0)+Staff!$J58),Staff!$J58),0)),IF(Staff!$K58="Annually",IF(AA$4=Staff!$I58,MIN(Staff!$J58,Staff!$L58),IF(AA$4&gt;Staff!$I58,IFERROR(MIN(Staff!$L58,O62+Staff!$J58),MIN(Staff!$J58,Staff!$L58)),0))))))</f>
        <v>0</v>
      </c>
      <c r="AB62" s="567">
        <f>IF(Staff!$K58="Never",IF(AB$4&gt;=Staff!$I58,MIN(Staff!$J58,Staff!$L58),0),IF(Staff!$K58="Monthly",IF(AB$4=Staff!$I58,MIN(Staff!$J58,Staff!$L58),IF(AB$4&gt;Staff!$I58,MIN(Staff!$L58,AA62+Staff!$J58),0)),IF(Staff!$K58="Quarterly",IF(AB$4=Staff!$I58,MIN(Staff!$J58,Staff!$L58),IF(AB$4&gt;Staff!$I58,IFERROR(MIN(Staff!$L58,IF(ISNUMBER(Y62),Y62,0)+Staff!$J58),Staff!$J58),0)),IF(Staff!$K58="Annually",IF(AB$4=Staff!$I58,MIN(Staff!$J58,Staff!$L58),IF(AB$4&gt;Staff!$I58,IFERROR(MIN(Staff!$L58,P62+Staff!$J58),MIN(Staff!$J58,Staff!$L58)),0))))))</f>
        <v>0</v>
      </c>
      <c r="AC62" s="567">
        <f>IF(Staff!$K58="Never",IF(AC$4&gt;=Staff!$I58,MIN(Staff!$J58,Staff!$L58),0),IF(Staff!$K58="Monthly",IF(AC$4=Staff!$I58,MIN(Staff!$J58,Staff!$L58),IF(AC$4&gt;Staff!$I58,MIN(Staff!$L58,AB62+Staff!$J58),0)),IF(Staff!$K58="Quarterly",IF(AC$4=Staff!$I58,MIN(Staff!$J58,Staff!$L58),IF(AC$4&gt;Staff!$I58,IFERROR(MIN(Staff!$L58,IF(ISNUMBER(Z62),Z62,0)+Staff!$J58),Staff!$J58),0)),IF(Staff!$K58="Annually",IF(AC$4=Staff!$I58,MIN(Staff!$J58,Staff!$L58),IF(AC$4&gt;Staff!$I58,IFERROR(MIN(Staff!$L58,Q62+Staff!$J58),MIN(Staff!$J58,Staff!$L58)),0))))))</f>
        <v>0</v>
      </c>
      <c r="AD62" s="567">
        <f>IF(Staff!$K58="Never",IF(AD$4&gt;=Staff!$I58,MIN(Staff!$J58,Staff!$L58),0),IF(Staff!$K58="Monthly",IF(AD$4=Staff!$I58,MIN(Staff!$J58,Staff!$L58),IF(AD$4&gt;Staff!$I58,MIN(Staff!$L58,AC62+Staff!$J58),0)),IF(Staff!$K58="Quarterly",IF(AD$4=Staff!$I58,MIN(Staff!$J58,Staff!$L58),IF(AD$4&gt;Staff!$I58,IFERROR(MIN(Staff!$L58,IF(ISNUMBER(AA62),AA62,0)+Staff!$J58),Staff!$J58),0)),IF(Staff!$K58="Annually",IF(AD$4=Staff!$I58,MIN(Staff!$J58,Staff!$L58),IF(AD$4&gt;Staff!$I58,IFERROR(MIN(Staff!$L58,R62+Staff!$J58),MIN(Staff!$J58,Staff!$L58)),0))))))</f>
        <v>0</v>
      </c>
      <c r="AE62" s="567">
        <f>IF(Staff!$K58="Never",IF(AE$4&gt;=Staff!$I58,MIN(Staff!$J58,Staff!$L58),0),IF(Staff!$K58="Monthly",IF(AE$4=Staff!$I58,MIN(Staff!$J58,Staff!$L58),IF(AE$4&gt;Staff!$I58,MIN(Staff!$L58,AD62+Staff!$J58),0)),IF(Staff!$K58="Quarterly",IF(AE$4=Staff!$I58,MIN(Staff!$J58,Staff!$L58),IF(AE$4&gt;Staff!$I58,IFERROR(MIN(Staff!$L58,IF(ISNUMBER(AB62),AB62,0)+Staff!$J58),Staff!$J58),0)),IF(Staff!$K58="Annually",IF(AE$4=Staff!$I58,MIN(Staff!$J58,Staff!$L58),IF(AE$4&gt;Staff!$I58,IFERROR(MIN(Staff!$L58,S62+Staff!$J58),MIN(Staff!$J58,Staff!$L58)),0))))))</f>
        <v>0</v>
      </c>
      <c r="AF62" s="567">
        <f>IF(Staff!$K58="Never",IF(AF$4&gt;=Staff!$I58,MIN(Staff!$J58,Staff!$L58),0),IF(Staff!$K58="Monthly",IF(AF$4=Staff!$I58,MIN(Staff!$J58,Staff!$L58),IF(AF$4&gt;Staff!$I58,MIN(Staff!$L58,AE62+Staff!$J58),0)),IF(Staff!$K58="Quarterly",IF(AF$4=Staff!$I58,MIN(Staff!$J58,Staff!$L58),IF(AF$4&gt;Staff!$I58,IFERROR(MIN(Staff!$L58,IF(ISNUMBER(AC62),AC62,0)+Staff!$J58),Staff!$J58),0)),IF(Staff!$K58="Annually",IF(AF$4=Staff!$I58,MIN(Staff!$J58,Staff!$L58),IF(AF$4&gt;Staff!$I58,IFERROR(MIN(Staff!$L58,T62+Staff!$J58),MIN(Staff!$J58,Staff!$L58)),0))))))</f>
        <v>0</v>
      </c>
      <c r="AG62" s="567">
        <f>IF(Staff!$K58="Never",IF(AG$4&gt;=Staff!$I58,MIN(Staff!$J58,Staff!$L58),0),IF(Staff!$K58="Monthly",IF(AG$4=Staff!$I58,MIN(Staff!$J58,Staff!$L58),IF(AG$4&gt;Staff!$I58,MIN(Staff!$L58,AF62+Staff!$J58),0)),IF(Staff!$K58="Quarterly",IF(AG$4=Staff!$I58,MIN(Staff!$J58,Staff!$L58),IF(AG$4&gt;Staff!$I58,IFERROR(MIN(Staff!$L58,IF(ISNUMBER(AD62),AD62,0)+Staff!$J58),Staff!$J58),0)),IF(Staff!$K58="Annually",IF(AG$4=Staff!$I58,MIN(Staff!$J58,Staff!$L58),IF(AG$4&gt;Staff!$I58,IFERROR(MIN(Staff!$L58,U62+Staff!$J58),MIN(Staff!$J58,Staff!$L58)),0))))))</f>
        <v>0</v>
      </c>
      <c r="AH62" s="567">
        <f>IF(Staff!$K58="Never",IF(AH$4&gt;=Staff!$I58,MIN(Staff!$J58,Staff!$L58),0),IF(Staff!$K58="Monthly",IF(AH$4=Staff!$I58,MIN(Staff!$J58,Staff!$L58),IF(AH$4&gt;Staff!$I58,MIN(Staff!$L58,AG62+Staff!$J58),0)),IF(Staff!$K58="Quarterly",IF(AH$4=Staff!$I58,MIN(Staff!$J58,Staff!$L58),IF(AH$4&gt;Staff!$I58,IFERROR(MIN(Staff!$L58,IF(ISNUMBER(AE62),AE62,0)+Staff!$J58),Staff!$J58),0)),IF(Staff!$K58="Annually",IF(AH$4=Staff!$I58,MIN(Staff!$J58,Staff!$L58),IF(AH$4&gt;Staff!$I58,IFERROR(MIN(Staff!$L58,V62+Staff!$J58),MIN(Staff!$J58,Staff!$L58)),0))))))</f>
        <v>0</v>
      </c>
      <c r="AI62" s="567">
        <f>IF(Staff!$K58="Never",IF(AI$4&gt;=Staff!$I58,MIN(Staff!$J58,Staff!$L58),0),IF(Staff!$K58="Monthly",IF(AI$4=Staff!$I58,MIN(Staff!$J58,Staff!$L58),IF(AI$4&gt;Staff!$I58,MIN(Staff!$L58,AH62+Staff!$J58),0)),IF(Staff!$K58="Quarterly",IF(AI$4=Staff!$I58,MIN(Staff!$J58,Staff!$L58),IF(AI$4&gt;Staff!$I58,IFERROR(MIN(Staff!$L58,IF(ISNUMBER(AF62),AF62,0)+Staff!$J58),Staff!$J58),0)),IF(Staff!$K58="Annually",IF(AI$4=Staff!$I58,MIN(Staff!$J58,Staff!$L58),IF(AI$4&gt;Staff!$I58,IFERROR(MIN(Staff!$L58,W62+Staff!$J58),MIN(Staff!$J58,Staff!$L58)),0))))))</f>
        <v>0</v>
      </c>
      <c r="AJ62" s="567">
        <f>IF(Staff!$K58="Never",IF(AJ$4&gt;=Staff!$I58,MIN(Staff!$J58,Staff!$L58),0),IF(Staff!$K58="Monthly",IF(AJ$4=Staff!$I58,MIN(Staff!$J58,Staff!$L58),IF(AJ$4&gt;Staff!$I58,MIN(Staff!$L58,AI62+Staff!$J58),0)),IF(Staff!$K58="Quarterly",IF(AJ$4=Staff!$I58,MIN(Staff!$J58,Staff!$L58),IF(AJ$4&gt;Staff!$I58,IFERROR(MIN(Staff!$L58,IF(ISNUMBER(AG62),AG62,0)+Staff!$J58),Staff!$J58),0)),IF(Staff!$K58="Annually",IF(AJ$4=Staff!$I58,MIN(Staff!$J58,Staff!$L58),IF(AJ$4&gt;Staff!$I58,IFERROR(MIN(Staff!$L58,X62+Staff!$J58),MIN(Staff!$J58,Staff!$L58)),0))))))</f>
        <v>0</v>
      </c>
      <c r="AK62" s="567">
        <f>IF(Staff!$K58="Never",IF(AK$4&gt;=Staff!$I58,MIN(Staff!$J58,Staff!$L58),0),IF(Staff!$K58="Monthly",IF(AK$4=Staff!$I58,MIN(Staff!$J58,Staff!$L58),IF(AK$4&gt;Staff!$I58,MIN(Staff!$L58,AJ62+Staff!$J58),0)),IF(Staff!$K58="Quarterly",IF(AK$4=Staff!$I58,MIN(Staff!$J58,Staff!$L58),IF(AK$4&gt;Staff!$I58,IFERROR(MIN(Staff!$L58,IF(ISNUMBER(AH62),AH62,0)+Staff!$J58),Staff!$J58),0)),IF(Staff!$K58="Annually",IF(AK$4=Staff!$I58,MIN(Staff!$J58,Staff!$L58),IF(AK$4&gt;Staff!$I58,IFERROR(MIN(Staff!$L58,Y62+Staff!$J58),MIN(Staff!$J58,Staff!$L58)),0))))))</f>
        <v>0</v>
      </c>
      <c r="AL62" s="567">
        <f>IF(Staff!$K58="Never",IF(AL$4&gt;=Staff!$I58,MIN(Staff!$J58,Staff!$L58),0),IF(Staff!$K58="Monthly",IF(AL$4=Staff!$I58,MIN(Staff!$J58,Staff!$L58),IF(AL$4&gt;Staff!$I58,MIN(Staff!$L58,AK62+Staff!$J58),0)),IF(Staff!$K58="Quarterly",IF(AL$4=Staff!$I58,MIN(Staff!$J58,Staff!$L58),IF(AL$4&gt;Staff!$I58,IFERROR(MIN(Staff!$L58,IF(ISNUMBER(AI62),AI62,0)+Staff!$J58),Staff!$J58),0)),IF(Staff!$K58="Annually",IF(AL$4=Staff!$I58,MIN(Staff!$J58,Staff!$L58),IF(AL$4&gt;Staff!$I58,IFERROR(MIN(Staff!$L58,Z62+Staff!$J58),MIN(Staff!$J58,Staff!$L58)),0))))))</f>
        <v>0</v>
      </c>
      <c r="AM62" s="567">
        <f>IF(Staff!$K58="Never",IF(AM$4&gt;=Staff!$I58,MIN(Staff!$J58,Staff!$L58),0),IF(Staff!$K58="Monthly",IF(AM$4=Staff!$I58,MIN(Staff!$J58,Staff!$L58),IF(AM$4&gt;Staff!$I58,MIN(Staff!$L58,AL62+Staff!$J58),0)),IF(Staff!$K58="Quarterly",IF(AM$4=Staff!$I58,MIN(Staff!$J58,Staff!$L58),IF(AM$4&gt;Staff!$I58,IFERROR(MIN(Staff!$L58,IF(ISNUMBER(AJ62),AJ62,0)+Staff!$J58),Staff!$J58),0)),IF(Staff!$K58="Annually",IF(AM$4=Staff!$I58,MIN(Staff!$J58,Staff!$L58),IF(AM$4&gt;Staff!$I58,IFERROR(MIN(Staff!$L58,AA62+Staff!$J58),MIN(Staff!$J58,Staff!$L58)),0))))))</f>
        <v>0</v>
      </c>
      <c r="AN62" s="567">
        <f>IF(Staff!$K58="Never",IF(AN$4&gt;=Staff!$I58,MIN(Staff!$J58,Staff!$L58),0),IF(Staff!$K58="Monthly",IF(AN$4=Staff!$I58,MIN(Staff!$J58,Staff!$L58),IF(AN$4&gt;Staff!$I58,MIN(Staff!$L58,AM62+Staff!$J58),0)),IF(Staff!$K58="Quarterly",IF(AN$4=Staff!$I58,MIN(Staff!$J58,Staff!$L58),IF(AN$4&gt;Staff!$I58,IFERROR(MIN(Staff!$L58,IF(ISNUMBER(AK62),AK62,0)+Staff!$J58),Staff!$J58),0)),IF(Staff!$K58="Annually",IF(AN$4=Staff!$I58,MIN(Staff!$J58,Staff!$L58),IF(AN$4&gt;Staff!$I58,IFERROR(MIN(Staff!$L58,AB62+Staff!$J58),MIN(Staff!$J58,Staff!$L58)),0))))))</f>
        <v>0</v>
      </c>
      <c r="AO62" s="567">
        <f>IF(Staff!$K58="Never",IF(AO$4&gt;=Staff!$I58,MIN(Staff!$J58,Staff!$L58),0),IF(Staff!$K58="Monthly",IF(AO$4=Staff!$I58,MIN(Staff!$J58,Staff!$L58),IF(AO$4&gt;Staff!$I58,MIN(Staff!$L58,AN62+Staff!$J58),0)),IF(Staff!$K58="Quarterly",IF(AO$4=Staff!$I58,MIN(Staff!$J58,Staff!$L58),IF(AO$4&gt;Staff!$I58,IFERROR(MIN(Staff!$L58,IF(ISNUMBER(AL62),AL62,0)+Staff!$J58),Staff!$J58),0)),IF(Staff!$K58="Annually",IF(AO$4=Staff!$I58,MIN(Staff!$J58,Staff!$L58),IF(AO$4&gt;Staff!$I58,IFERROR(MIN(Staff!$L58,AC62+Staff!$J58),MIN(Staff!$J58,Staff!$L58)),0))))))</f>
        <v>0</v>
      </c>
      <c r="AP62" s="567">
        <f>IF(Staff!$K58="Never",IF(AP$4&gt;=Staff!$I58,MIN(Staff!$J58,Staff!$L58),0),IF(Staff!$K58="Monthly",IF(AP$4=Staff!$I58,MIN(Staff!$J58,Staff!$L58),IF(AP$4&gt;Staff!$I58,MIN(Staff!$L58,AO62+Staff!$J58),0)),IF(Staff!$K58="Quarterly",IF(AP$4=Staff!$I58,MIN(Staff!$J58,Staff!$L58),IF(AP$4&gt;Staff!$I58,IFERROR(MIN(Staff!$L58,IF(ISNUMBER(AM62),AM62,0)+Staff!$J58),Staff!$J58),0)),IF(Staff!$K58="Annually",IF(AP$4=Staff!$I58,MIN(Staff!$J58,Staff!$L58),IF(AP$4&gt;Staff!$I58,IFERROR(MIN(Staff!$L58,AD62+Staff!$J58),MIN(Staff!$J58,Staff!$L58)),0))))))</f>
        <v>0</v>
      </c>
      <c r="AQ62" s="567">
        <f>IF(Staff!$K58="Never",IF(AQ$4&gt;=Staff!$I58,MIN(Staff!$J58,Staff!$L58),0),IF(Staff!$K58="Monthly",IF(AQ$4=Staff!$I58,MIN(Staff!$J58,Staff!$L58),IF(AQ$4&gt;Staff!$I58,MIN(Staff!$L58,AP62+Staff!$J58),0)),IF(Staff!$K58="Quarterly",IF(AQ$4=Staff!$I58,MIN(Staff!$J58,Staff!$L58),IF(AQ$4&gt;Staff!$I58,IFERROR(MIN(Staff!$L58,IF(ISNUMBER(AN62),AN62,0)+Staff!$J58),Staff!$J58),0)),IF(Staff!$K58="Annually",IF(AQ$4=Staff!$I58,MIN(Staff!$J58,Staff!$L58),IF(AQ$4&gt;Staff!$I58,IFERROR(MIN(Staff!$L58,AE62+Staff!$J58),MIN(Staff!$J58,Staff!$L58)),0))))))</f>
        <v>0</v>
      </c>
      <c r="AR62" s="567">
        <f>IF(Staff!$K58="Never",IF(AR$4&gt;=Staff!$I58,MIN(Staff!$J58,Staff!$L58),0),IF(Staff!$K58="Monthly",IF(AR$4=Staff!$I58,MIN(Staff!$J58,Staff!$L58),IF(AR$4&gt;Staff!$I58,MIN(Staff!$L58,AQ62+Staff!$J58),0)),IF(Staff!$K58="Quarterly",IF(AR$4=Staff!$I58,MIN(Staff!$J58,Staff!$L58),IF(AR$4&gt;Staff!$I58,IFERROR(MIN(Staff!$L58,IF(ISNUMBER(AO62),AO62,0)+Staff!$J58),Staff!$J58),0)),IF(Staff!$K58="Annually",IF(AR$4=Staff!$I58,MIN(Staff!$J58,Staff!$L58),IF(AR$4&gt;Staff!$I58,IFERROR(MIN(Staff!$L58,AF62+Staff!$J58),MIN(Staff!$J58,Staff!$L58)),0))))))</f>
        <v>0</v>
      </c>
      <c r="AS62" s="567">
        <f>IF(Staff!$K58="Never",IF(AS$4&gt;=Staff!$I58,MIN(Staff!$J58,Staff!$L58),0),IF(Staff!$K58="Monthly",IF(AS$4=Staff!$I58,MIN(Staff!$J58,Staff!$L58),IF(AS$4&gt;Staff!$I58,MIN(Staff!$L58,AR62+Staff!$J58),0)),IF(Staff!$K58="Quarterly",IF(AS$4=Staff!$I58,MIN(Staff!$J58,Staff!$L58),IF(AS$4&gt;Staff!$I58,IFERROR(MIN(Staff!$L58,IF(ISNUMBER(AP62),AP62,0)+Staff!$J58),Staff!$J58),0)),IF(Staff!$K58="Annually",IF(AS$4=Staff!$I58,MIN(Staff!$J58,Staff!$L58),IF(AS$4&gt;Staff!$I58,IFERROR(MIN(Staff!$L58,AG62+Staff!$J58),MIN(Staff!$J58,Staff!$L58)),0))))))</f>
        <v>0</v>
      </c>
      <c r="AT62" s="567">
        <f>IF(Staff!$K58="Never",IF(AT$4&gt;=Staff!$I58,MIN(Staff!$J58,Staff!$L58),0),IF(Staff!$K58="Monthly",IF(AT$4=Staff!$I58,MIN(Staff!$J58,Staff!$L58),IF(AT$4&gt;Staff!$I58,MIN(Staff!$L58,AS62+Staff!$J58),0)),IF(Staff!$K58="Quarterly",IF(AT$4=Staff!$I58,MIN(Staff!$J58,Staff!$L58),IF(AT$4&gt;Staff!$I58,IFERROR(MIN(Staff!$L58,IF(ISNUMBER(AQ62),AQ62,0)+Staff!$J58),Staff!$J58),0)),IF(Staff!$K58="Annually",IF(AT$4=Staff!$I58,MIN(Staff!$J58,Staff!$L58),IF(AT$4&gt;Staff!$I58,IFERROR(MIN(Staff!$L58,AH62+Staff!$J58),MIN(Staff!$J58,Staff!$L58)),0))))))</f>
        <v>0</v>
      </c>
      <c r="AU62" s="567">
        <f>IF(Staff!$K58="Never",IF(AU$4&gt;=Staff!$I58,MIN(Staff!$J58,Staff!$L58),0),IF(Staff!$K58="Monthly",IF(AU$4=Staff!$I58,MIN(Staff!$J58,Staff!$L58),IF(AU$4&gt;Staff!$I58,MIN(Staff!$L58,AT62+Staff!$J58),0)),IF(Staff!$K58="Quarterly",IF(AU$4=Staff!$I58,MIN(Staff!$J58,Staff!$L58),IF(AU$4&gt;Staff!$I58,IFERROR(MIN(Staff!$L58,IF(ISNUMBER(AR62),AR62,0)+Staff!$J58),Staff!$J58),0)),IF(Staff!$K58="Annually",IF(AU$4=Staff!$I58,MIN(Staff!$J58,Staff!$L58),IF(AU$4&gt;Staff!$I58,IFERROR(MIN(Staff!$L58,AI62+Staff!$J58),MIN(Staff!$J58,Staff!$L58)),0))))))</f>
        <v>0</v>
      </c>
      <c r="AV62" s="567">
        <f>IF(Staff!$K58="Never",IF(AV$4&gt;=Staff!$I58,MIN(Staff!$J58,Staff!$L58),0),IF(Staff!$K58="Monthly",IF(AV$4=Staff!$I58,MIN(Staff!$J58,Staff!$L58),IF(AV$4&gt;Staff!$I58,MIN(Staff!$L58,AU62+Staff!$J58),0)),IF(Staff!$K58="Quarterly",IF(AV$4=Staff!$I58,MIN(Staff!$J58,Staff!$L58),IF(AV$4&gt;Staff!$I58,IFERROR(MIN(Staff!$L58,IF(ISNUMBER(AS62),AS62,0)+Staff!$J58),Staff!$J58),0)),IF(Staff!$K58="Annually",IF(AV$4=Staff!$I58,MIN(Staff!$J58,Staff!$L58),IF(AV$4&gt;Staff!$I58,IFERROR(MIN(Staff!$L58,AJ62+Staff!$J58),MIN(Staff!$J58,Staff!$L58)),0))))))</f>
        <v>0</v>
      </c>
      <c r="AW62" s="567">
        <f>IF(Staff!$K58="Never",IF(AW$4&gt;=Staff!$I58,MIN(Staff!$J58,Staff!$L58),0),IF(Staff!$K58="Monthly",IF(AW$4=Staff!$I58,MIN(Staff!$J58,Staff!$L58),IF(AW$4&gt;Staff!$I58,MIN(Staff!$L58,AV62+Staff!$J58),0)),IF(Staff!$K58="Quarterly",IF(AW$4=Staff!$I58,MIN(Staff!$J58,Staff!$L58),IF(AW$4&gt;Staff!$I58,IFERROR(MIN(Staff!$L58,IF(ISNUMBER(AT62),AT62,0)+Staff!$J58),Staff!$J58),0)),IF(Staff!$K58="Annually",IF(AW$4=Staff!$I58,MIN(Staff!$J58,Staff!$L58),IF(AW$4&gt;Staff!$I58,IFERROR(MIN(Staff!$L58,AK62+Staff!$J58),MIN(Staff!$J58,Staff!$L58)),0))))))</f>
        <v>0</v>
      </c>
      <c r="AX62" s="567">
        <f>IF(Staff!$K58="Never",IF(AX$4&gt;=Staff!$I58,MIN(Staff!$J58,Staff!$L58),0),IF(Staff!$K58="Monthly",IF(AX$4=Staff!$I58,MIN(Staff!$J58,Staff!$L58),IF(AX$4&gt;Staff!$I58,MIN(Staff!$L58,AW62+Staff!$J58),0)),IF(Staff!$K58="Quarterly",IF(AX$4=Staff!$I58,MIN(Staff!$J58,Staff!$L58),IF(AX$4&gt;Staff!$I58,IFERROR(MIN(Staff!$L58,IF(ISNUMBER(AU62),AU62,0)+Staff!$J58),Staff!$J58),0)),IF(Staff!$K58="Annually",IF(AX$4=Staff!$I58,MIN(Staff!$J58,Staff!$L58),IF(AX$4&gt;Staff!$I58,IFERROR(MIN(Staff!$L58,AL62+Staff!$J58),MIN(Staff!$J58,Staff!$L58)),0))))))</f>
        <v>0</v>
      </c>
      <c r="AY62" s="567">
        <f>IF(Staff!$K58="Never",IF(AY$4&gt;=Staff!$I58,MIN(Staff!$J58,Staff!$L58),0),IF(Staff!$K58="Monthly",IF(AY$4=Staff!$I58,MIN(Staff!$J58,Staff!$L58),IF(AY$4&gt;Staff!$I58,MIN(Staff!$L58,AX62+Staff!$J58),0)),IF(Staff!$K58="Quarterly",IF(AY$4=Staff!$I58,MIN(Staff!$J58,Staff!$L58),IF(AY$4&gt;Staff!$I58,IFERROR(MIN(Staff!$L58,IF(ISNUMBER(AV62),AV62,0)+Staff!$J58),Staff!$J58),0)),IF(Staff!$K58="Annually",IF(AY$4=Staff!$I58,MIN(Staff!$J58,Staff!$L58),IF(AY$4&gt;Staff!$I58,IFERROR(MIN(Staff!$L58,AM62+Staff!$J58),MIN(Staff!$J58,Staff!$L58)),0))))))</f>
        <v>0</v>
      </c>
      <c r="AZ62" s="567">
        <f>IF(Staff!$K58="Never",IF(AZ$4&gt;=Staff!$I58,MIN(Staff!$J58,Staff!$L58),0),IF(Staff!$K58="Monthly",IF(AZ$4=Staff!$I58,MIN(Staff!$J58,Staff!$L58),IF(AZ$4&gt;Staff!$I58,MIN(Staff!$L58,AY62+Staff!$J58),0)),IF(Staff!$K58="Quarterly",IF(AZ$4=Staff!$I58,MIN(Staff!$J58,Staff!$L58),IF(AZ$4&gt;Staff!$I58,IFERROR(MIN(Staff!$L58,IF(ISNUMBER(AW62),AW62,0)+Staff!$J58),Staff!$J58),0)),IF(Staff!$K58="Annually",IF(AZ$4=Staff!$I58,MIN(Staff!$J58,Staff!$L58),IF(AZ$4&gt;Staff!$I58,IFERROR(MIN(Staff!$L58,AN62+Staff!$J58),MIN(Staff!$J58,Staff!$L58)),0))))))</f>
        <v>0</v>
      </c>
      <c r="BA62" s="567">
        <f>IF(Staff!$K58="Never",IF(BA$4&gt;=Staff!$I58,MIN(Staff!$J58,Staff!$L58),0),IF(Staff!$K58="Monthly",IF(BA$4=Staff!$I58,MIN(Staff!$J58,Staff!$L58),IF(BA$4&gt;Staff!$I58,MIN(Staff!$L58,AZ62+Staff!$J58),0)),IF(Staff!$K58="Quarterly",IF(BA$4=Staff!$I58,MIN(Staff!$J58,Staff!$L58),IF(BA$4&gt;Staff!$I58,IFERROR(MIN(Staff!$L58,IF(ISNUMBER(AX62),AX62,0)+Staff!$J58),Staff!$J58),0)),IF(Staff!$K58="Annually",IF(BA$4=Staff!$I58,MIN(Staff!$J58,Staff!$L58),IF(BA$4&gt;Staff!$I58,IFERROR(MIN(Staff!$L58,AO62+Staff!$J58),MIN(Staff!$J58,Staff!$L58)),0))))))</f>
        <v>0</v>
      </c>
      <c r="BB62" s="567">
        <f>IF(Staff!$K58="Never",IF(BB$4&gt;=Staff!$I58,MIN(Staff!$J58,Staff!$L58),0),IF(Staff!$K58="Monthly",IF(BB$4=Staff!$I58,MIN(Staff!$J58,Staff!$L58),IF(BB$4&gt;Staff!$I58,MIN(Staff!$L58,BA62+Staff!$J58),0)),IF(Staff!$K58="Quarterly",IF(BB$4=Staff!$I58,MIN(Staff!$J58,Staff!$L58),IF(BB$4&gt;Staff!$I58,IFERROR(MIN(Staff!$L58,IF(ISNUMBER(AY62),AY62,0)+Staff!$J58),Staff!$J58),0)),IF(Staff!$K58="Annually",IF(BB$4=Staff!$I58,MIN(Staff!$J58,Staff!$L58),IF(BB$4&gt;Staff!$I58,IFERROR(MIN(Staff!$L58,AP62+Staff!$J58),MIN(Staff!$J58,Staff!$L58)),0))))))</f>
        <v>0</v>
      </c>
      <c r="BC62" s="567">
        <f>IF(Staff!$K58="Never",IF(BC$4&gt;=Staff!$I58,MIN(Staff!$J58,Staff!$L58),0),IF(Staff!$K58="Monthly",IF(BC$4=Staff!$I58,MIN(Staff!$J58,Staff!$L58),IF(BC$4&gt;Staff!$I58,MIN(Staff!$L58,BB62+Staff!$J58),0)),IF(Staff!$K58="Quarterly",IF(BC$4=Staff!$I58,MIN(Staff!$J58,Staff!$L58),IF(BC$4&gt;Staff!$I58,IFERROR(MIN(Staff!$L58,IF(ISNUMBER(AZ62),AZ62,0)+Staff!$J58),Staff!$J58),0)),IF(Staff!$K58="Annually",IF(BC$4=Staff!$I58,MIN(Staff!$J58,Staff!$L58),IF(BC$4&gt;Staff!$I58,IFERROR(MIN(Staff!$L58,AQ62+Staff!$J58),MIN(Staff!$J58,Staff!$L58)),0))))))</f>
        <v>0</v>
      </c>
      <c r="BD62" s="567">
        <f>IF(Staff!$K58="Never",IF(BD$4&gt;=Staff!$I58,MIN(Staff!$J58,Staff!$L58),0),IF(Staff!$K58="Monthly",IF(BD$4=Staff!$I58,MIN(Staff!$J58,Staff!$L58),IF(BD$4&gt;Staff!$I58,MIN(Staff!$L58,BC62+Staff!$J58),0)),IF(Staff!$K58="Quarterly",IF(BD$4=Staff!$I58,MIN(Staff!$J58,Staff!$L58),IF(BD$4&gt;Staff!$I58,IFERROR(MIN(Staff!$L58,IF(ISNUMBER(BA62),BA62,0)+Staff!$J58),Staff!$J58),0)),IF(Staff!$K58="Annually",IF(BD$4=Staff!$I58,MIN(Staff!$J58,Staff!$L58),IF(BD$4&gt;Staff!$I58,IFERROR(MIN(Staff!$L58,AR62+Staff!$J58),MIN(Staff!$J58,Staff!$L58)),0))))))</f>
        <v>0</v>
      </c>
      <c r="BE62" s="567">
        <f>IF(Staff!$K58="Never",IF(BE$4&gt;=Staff!$I58,MIN(Staff!$J58,Staff!$L58),0),IF(Staff!$K58="Monthly",IF(BE$4=Staff!$I58,MIN(Staff!$J58,Staff!$L58),IF(BE$4&gt;Staff!$I58,MIN(Staff!$L58,BD62+Staff!$J58),0)),IF(Staff!$K58="Quarterly",IF(BE$4=Staff!$I58,MIN(Staff!$J58,Staff!$L58),IF(BE$4&gt;Staff!$I58,IFERROR(MIN(Staff!$L58,IF(ISNUMBER(BB62),BB62,0)+Staff!$J58),Staff!$J58),0)),IF(Staff!$K58="Annually",IF(BE$4=Staff!$I58,MIN(Staff!$J58,Staff!$L58),IF(BE$4&gt;Staff!$I58,IFERROR(MIN(Staff!$L58,AS62+Staff!$J58),MIN(Staff!$J58,Staff!$L58)),0))))))</f>
        <v>0</v>
      </c>
      <c r="BF62" s="567">
        <f>IF(Staff!$K58="Never",IF(BF$4&gt;=Staff!$I58,MIN(Staff!$J58,Staff!$L58),0),IF(Staff!$K58="Monthly",IF(BF$4=Staff!$I58,MIN(Staff!$J58,Staff!$L58),IF(BF$4&gt;Staff!$I58,MIN(Staff!$L58,BE62+Staff!$J58),0)),IF(Staff!$K58="Quarterly",IF(BF$4=Staff!$I58,MIN(Staff!$J58,Staff!$L58),IF(BF$4&gt;Staff!$I58,IFERROR(MIN(Staff!$L58,IF(ISNUMBER(BC62),BC62,0)+Staff!$J58),Staff!$J58),0)),IF(Staff!$K58="Annually",IF(BF$4=Staff!$I58,MIN(Staff!$J58,Staff!$L58),IF(BF$4&gt;Staff!$I58,IFERROR(MIN(Staff!$L58,AT62+Staff!$J58),MIN(Staff!$J58,Staff!$L58)),0))))))</f>
        <v>0</v>
      </c>
      <c r="BG62" s="567">
        <f>IF(Staff!$K58="Never",IF(BG$4&gt;=Staff!$I58,MIN(Staff!$J58,Staff!$L58),0),IF(Staff!$K58="Monthly",IF(BG$4=Staff!$I58,MIN(Staff!$J58,Staff!$L58),IF(BG$4&gt;Staff!$I58,MIN(Staff!$L58,BF62+Staff!$J58),0)),IF(Staff!$K58="Quarterly",IF(BG$4=Staff!$I58,MIN(Staff!$J58,Staff!$L58),IF(BG$4&gt;Staff!$I58,IFERROR(MIN(Staff!$L58,IF(ISNUMBER(BD62),BD62,0)+Staff!$J58),Staff!$J58),0)),IF(Staff!$K58="Annually",IF(BG$4=Staff!$I58,MIN(Staff!$J58,Staff!$L58),IF(BG$4&gt;Staff!$I58,IFERROR(MIN(Staff!$L58,AU62+Staff!$J58),MIN(Staff!$J58,Staff!$L58)),0))))))</f>
        <v>0</v>
      </c>
      <c r="BH62" s="567">
        <f>IF(Staff!$K58="Never",IF(BH$4&gt;=Staff!$I58,MIN(Staff!$J58,Staff!$L58),0),IF(Staff!$K58="Monthly",IF(BH$4=Staff!$I58,MIN(Staff!$J58,Staff!$L58),IF(BH$4&gt;Staff!$I58,MIN(Staff!$L58,BG62+Staff!$J58),0)),IF(Staff!$K58="Quarterly",IF(BH$4=Staff!$I58,MIN(Staff!$J58,Staff!$L58),IF(BH$4&gt;Staff!$I58,IFERROR(MIN(Staff!$L58,IF(ISNUMBER(BE62),BE62,0)+Staff!$J58),Staff!$J58),0)),IF(Staff!$K58="Annually",IF(BH$4=Staff!$I58,MIN(Staff!$J58,Staff!$L58),IF(BH$4&gt;Staff!$I58,IFERROR(MIN(Staff!$L58,AV62+Staff!$J58),MIN(Staff!$J58,Staff!$L58)),0))))))</f>
        <v>0</v>
      </c>
      <c r="BI62" s="567">
        <f>IF(Staff!$K58="Never",IF(BI$4&gt;=Staff!$I58,MIN(Staff!$J58,Staff!$L58),0),IF(Staff!$K58="Monthly",IF(BI$4=Staff!$I58,MIN(Staff!$J58,Staff!$L58),IF(BI$4&gt;Staff!$I58,MIN(Staff!$L58,BH62+Staff!$J58),0)),IF(Staff!$K58="Quarterly",IF(BI$4=Staff!$I58,MIN(Staff!$J58,Staff!$L58),IF(BI$4&gt;Staff!$I58,IFERROR(MIN(Staff!$L58,IF(ISNUMBER(BF62),BF62,0)+Staff!$J58),Staff!$J58),0)),IF(Staff!$K58="Annually",IF(BI$4=Staff!$I58,MIN(Staff!$J58,Staff!$L58),IF(BI$4&gt;Staff!$I58,IFERROR(MIN(Staff!$L58,AW62+Staff!$J58),MIN(Staff!$J58,Staff!$L58)),0))))))</f>
        <v>0</v>
      </c>
      <c r="BJ62" s="567">
        <f>IF(Staff!$K58="Never",IF(BJ$4&gt;=Staff!$I58,MIN(Staff!$J58,Staff!$L58),0),IF(Staff!$K58="Monthly",IF(BJ$4=Staff!$I58,MIN(Staff!$J58,Staff!$L58),IF(BJ$4&gt;Staff!$I58,MIN(Staff!$L58,BI62+Staff!$J58),0)),IF(Staff!$K58="Quarterly",IF(BJ$4=Staff!$I58,MIN(Staff!$J58,Staff!$L58),IF(BJ$4&gt;Staff!$I58,IFERROR(MIN(Staff!$L58,IF(ISNUMBER(BG62),BG62,0)+Staff!$J58),Staff!$J58),0)),IF(Staff!$K58="Annually",IF(BJ$4=Staff!$I58,MIN(Staff!$J58,Staff!$L58),IF(BJ$4&gt;Staff!$I58,IFERROR(MIN(Staff!$L58,AX62+Staff!$J58),MIN(Staff!$J58,Staff!$L58)),0))))))</f>
        <v>0</v>
      </c>
      <c r="BK62" s="567">
        <f>IF(Staff!$K58="Never",IF(BK$4&gt;=Staff!$I58,MIN(Staff!$J58,Staff!$L58),0),IF(Staff!$K58="Monthly",IF(BK$4=Staff!$I58,MIN(Staff!$J58,Staff!$L58),IF(BK$4&gt;Staff!$I58,MIN(Staff!$L58,BJ62+Staff!$J58),0)),IF(Staff!$K58="Quarterly",IF(BK$4=Staff!$I58,MIN(Staff!$J58,Staff!$L58),IF(BK$4&gt;Staff!$I58,IFERROR(MIN(Staff!$L58,IF(ISNUMBER(BH62),BH62,0)+Staff!$J58),Staff!$J58),0)),IF(Staff!$K58="Annually",IF(BK$4=Staff!$I58,MIN(Staff!$J58,Staff!$L58),IF(BK$4&gt;Staff!$I58,IFERROR(MIN(Staff!$L58,AY62+Staff!$J58),MIN(Staff!$J58,Staff!$L58)),0))))))</f>
        <v>0</v>
      </c>
      <c r="BL62" s="567">
        <f>IF(Staff!$K58="Never",IF(BL$4&gt;=Staff!$I58,MIN(Staff!$J58,Staff!$L58),0),IF(Staff!$K58="Monthly",IF(BL$4=Staff!$I58,MIN(Staff!$J58,Staff!$L58),IF(BL$4&gt;Staff!$I58,MIN(Staff!$L58,BK62+Staff!$J58),0)),IF(Staff!$K58="Quarterly",IF(BL$4=Staff!$I58,MIN(Staff!$J58,Staff!$L58),IF(BL$4&gt;Staff!$I58,IFERROR(MIN(Staff!$L58,IF(ISNUMBER(BI62),BI62,0)+Staff!$J58),Staff!$J58),0)),IF(Staff!$K58="Annually",IF(BL$4=Staff!$I58,MIN(Staff!$J58,Staff!$L58),IF(BL$4&gt;Staff!$I58,IFERROR(MIN(Staff!$L58,AZ62+Staff!$J58),MIN(Staff!$J58,Staff!$L58)),0))))))</f>
        <v>0</v>
      </c>
      <c r="BM62" s="567">
        <f>IF(Staff!$K58="Never",IF(BM$4&gt;=Staff!$I58,MIN(Staff!$J58,Staff!$L58),0),IF(Staff!$K58="Monthly",IF(BM$4=Staff!$I58,MIN(Staff!$J58,Staff!$L58),IF(BM$4&gt;Staff!$I58,MIN(Staff!$L58,BL62+Staff!$J58),0)),IF(Staff!$K58="Quarterly",IF(BM$4=Staff!$I58,MIN(Staff!$J58,Staff!$L58),IF(BM$4&gt;Staff!$I58,IFERROR(MIN(Staff!$L58,IF(ISNUMBER(BJ62),BJ62,0)+Staff!$J58),Staff!$J58),0)),IF(Staff!$K58="Annually",IF(BM$4=Staff!$I58,MIN(Staff!$J58,Staff!$L58),IF(BM$4&gt;Staff!$I58,IFERROR(MIN(Staff!$L58,BA62+Staff!$J58),MIN(Staff!$J58,Staff!$L58)),0))))))</f>
        <v>0</v>
      </c>
      <c r="BN62" s="567">
        <f>IF(Staff!$K58="Never",IF(BN$4&gt;=Staff!$I58,MIN(Staff!$J58,Staff!$L58),0),IF(Staff!$K58="Monthly",IF(BN$4=Staff!$I58,MIN(Staff!$J58,Staff!$L58),IF(BN$4&gt;Staff!$I58,MIN(Staff!$L58,BM62+Staff!$J58),0)),IF(Staff!$K58="Quarterly",IF(BN$4=Staff!$I58,MIN(Staff!$J58,Staff!$L58),IF(BN$4&gt;Staff!$I58,IFERROR(MIN(Staff!$L58,IF(ISNUMBER(BK62),BK62,0)+Staff!$J58),Staff!$J58),0)),IF(Staff!$K58="Annually",IF(BN$4=Staff!$I58,MIN(Staff!$J58,Staff!$L58),IF(BN$4&gt;Staff!$I58,IFERROR(MIN(Staff!$L58,BB62+Staff!$J58),MIN(Staff!$J58,Staff!$L58)),0))))))</f>
        <v>0</v>
      </c>
      <c r="BO62" s="567">
        <f>IF(Staff!$K58="Never",IF(BO$4&gt;=Staff!$I58,MIN(Staff!$J58,Staff!$L58),0),IF(Staff!$K58="Monthly",IF(BO$4=Staff!$I58,MIN(Staff!$J58,Staff!$L58),IF(BO$4&gt;Staff!$I58,MIN(Staff!$L58,BN62+Staff!$J58),0)),IF(Staff!$K58="Quarterly",IF(BO$4=Staff!$I58,MIN(Staff!$J58,Staff!$L58),IF(BO$4&gt;Staff!$I58,IFERROR(MIN(Staff!$L58,IF(ISNUMBER(BL62),BL62,0)+Staff!$J58),Staff!$J58),0)),IF(Staff!$K58="Annually",IF(BO$4=Staff!$I58,MIN(Staff!$J58,Staff!$L58),IF(BO$4&gt;Staff!$I58,IFERROR(MIN(Staff!$L58,BC62+Staff!$J58),MIN(Staff!$J58,Staff!$L58)),0))))))</f>
        <v>0</v>
      </c>
      <c r="BP62" s="567">
        <f>IF(Staff!$K58="Never",IF(BP$4&gt;=Staff!$I58,MIN(Staff!$J58,Staff!$L58),0),IF(Staff!$K58="Monthly",IF(BP$4=Staff!$I58,MIN(Staff!$J58,Staff!$L58),IF(BP$4&gt;Staff!$I58,MIN(Staff!$L58,BO62+Staff!$J58),0)),IF(Staff!$K58="Quarterly",IF(BP$4=Staff!$I58,MIN(Staff!$J58,Staff!$L58),IF(BP$4&gt;Staff!$I58,IFERROR(MIN(Staff!$L58,IF(ISNUMBER(BM62),BM62,0)+Staff!$J58),Staff!$J58),0)),IF(Staff!$K58="Annually",IF(BP$4=Staff!$I58,MIN(Staff!$J58,Staff!$L58),IF(BP$4&gt;Staff!$I58,IFERROR(MIN(Staff!$L58,BD62+Staff!$J58),MIN(Staff!$J58,Staff!$L58)),0))))))</f>
        <v>0</v>
      </c>
      <c r="BQ62" s="567">
        <f>IF(Staff!$K58="Never",IF(BQ$4&gt;=Staff!$I58,MIN(Staff!$J58,Staff!$L58),0),IF(Staff!$K58="Monthly",IF(BQ$4=Staff!$I58,MIN(Staff!$J58,Staff!$L58),IF(BQ$4&gt;Staff!$I58,MIN(Staff!$L58,BP62+Staff!$J58),0)),IF(Staff!$K58="Quarterly",IF(BQ$4=Staff!$I58,MIN(Staff!$J58,Staff!$L58),IF(BQ$4&gt;Staff!$I58,IFERROR(MIN(Staff!$L58,IF(ISNUMBER(BN62),BN62,0)+Staff!$J58),Staff!$J58),0)),IF(Staff!$K58="Annually",IF(BQ$4=Staff!$I58,MIN(Staff!$J58,Staff!$L58),IF(BQ$4&gt;Staff!$I58,IFERROR(MIN(Staff!$L58,BE62+Staff!$J58),MIN(Staff!$J58,Staff!$L58)),0))))))</f>
        <v>0</v>
      </c>
      <c r="BR62" s="567">
        <f>IF(Staff!$K58="Never",IF(BR$4&gt;=Staff!$I58,MIN(Staff!$J58,Staff!$L58),0),IF(Staff!$K58="Monthly",IF(BR$4=Staff!$I58,MIN(Staff!$J58,Staff!$L58),IF(BR$4&gt;Staff!$I58,MIN(Staff!$L58,BQ62+Staff!$J58),0)),IF(Staff!$K58="Quarterly",IF(BR$4=Staff!$I58,MIN(Staff!$J58,Staff!$L58),IF(BR$4&gt;Staff!$I58,IFERROR(MIN(Staff!$L58,IF(ISNUMBER(BO62),BO62,0)+Staff!$J58),Staff!$J58),0)),IF(Staff!$K58="Annually",IF(BR$4=Staff!$I58,MIN(Staff!$J58,Staff!$L58),IF(BR$4&gt;Staff!$I58,IFERROR(MIN(Staff!$L58,BF62+Staff!$J58),MIN(Staff!$J58,Staff!$L58)),0))))))</f>
        <v>0</v>
      </c>
      <c r="BS62" s="567">
        <f>IF(Staff!$K58="Never",IF(BS$4&gt;=Staff!$I58,MIN(Staff!$J58,Staff!$L58),0),IF(Staff!$K58="Monthly",IF(BS$4=Staff!$I58,MIN(Staff!$J58,Staff!$L58),IF(BS$4&gt;Staff!$I58,MIN(Staff!$L58,BR62+Staff!$J58),0)),IF(Staff!$K58="Quarterly",IF(BS$4=Staff!$I58,MIN(Staff!$J58,Staff!$L58),IF(BS$4&gt;Staff!$I58,IFERROR(MIN(Staff!$L58,IF(ISNUMBER(BP62),BP62,0)+Staff!$J58),Staff!$J58),0)),IF(Staff!$K58="Annually",IF(BS$4=Staff!$I58,MIN(Staff!$J58,Staff!$L58),IF(BS$4&gt;Staff!$I58,IFERROR(MIN(Staff!$L58,BG62+Staff!$J58),MIN(Staff!$J58,Staff!$L58)),0))))))</f>
        <v>0</v>
      </c>
      <c r="BT62" s="567">
        <f>IF(Staff!$K58="Never",IF(BT$4&gt;=Staff!$I58,MIN(Staff!$J58,Staff!$L58),0),IF(Staff!$K58="Monthly",IF(BT$4=Staff!$I58,MIN(Staff!$J58,Staff!$L58),IF(BT$4&gt;Staff!$I58,MIN(Staff!$L58,BS62+Staff!$J58),0)),IF(Staff!$K58="Quarterly",IF(BT$4=Staff!$I58,MIN(Staff!$J58,Staff!$L58),IF(BT$4&gt;Staff!$I58,IFERROR(MIN(Staff!$L58,IF(ISNUMBER(BQ62),BQ62,0)+Staff!$J58),Staff!$J58),0)),IF(Staff!$K58="Annually",IF(BT$4=Staff!$I58,MIN(Staff!$J58,Staff!$L58),IF(BT$4&gt;Staff!$I58,IFERROR(MIN(Staff!$L58,BH62+Staff!$J58),MIN(Staff!$J58,Staff!$L58)),0))))))</f>
        <v>0</v>
      </c>
      <c r="BU62" s="567">
        <f>IF(Staff!$K58="Never",IF(BU$4&gt;=Staff!$I58,MIN(Staff!$J58,Staff!$L58),0),IF(Staff!$K58="Monthly",IF(BU$4=Staff!$I58,MIN(Staff!$J58,Staff!$L58),IF(BU$4&gt;Staff!$I58,MIN(Staff!$L58,BT62+Staff!$J58),0)),IF(Staff!$K58="Quarterly",IF(BU$4=Staff!$I58,MIN(Staff!$J58,Staff!$L58),IF(BU$4&gt;Staff!$I58,IFERROR(MIN(Staff!$L58,IF(ISNUMBER(BR62),BR62,0)+Staff!$J58),Staff!$J58),0)),IF(Staff!$K58="Annually",IF(BU$4=Staff!$I58,MIN(Staff!$J58,Staff!$L58),IF(BU$4&gt;Staff!$I58,IFERROR(MIN(Staff!$L58,BI62+Staff!$J58),MIN(Staff!$J58,Staff!$L58)),0))))))</f>
        <v>0</v>
      </c>
      <c r="BV62" s="567">
        <f>IF(Staff!$K58="Never",IF(BV$4&gt;=Staff!$I58,MIN(Staff!$J58,Staff!$L58),0),IF(Staff!$K58="Monthly",IF(BV$4=Staff!$I58,MIN(Staff!$J58,Staff!$L58),IF(BV$4&gt;Staff!$I58,MIN(Staff!$L58,BU62+Staff!$J58),0)),IF(Staff!$K58="Quarterly",IF(BV$4=Staff!$I58,MIN(Staff!$J58,Staff!$L58),IF(BV$4&gt;Staff!$I58,IFERROR(MIN(Staff!$L58,IF(ISNUMBER(BS62),BS62,0)+Staff!$J58),Staff!$J58),0)),IF(Staff!$K58="Annually",IF(BV$4=Staff!$I58,MIN(Staff!$J58,Staff!$L58),IF(BV$4&gt;Staff!$I58,IFERROR(MIN(Staff!$L58,BJ62+Staff!$J58),MIN(Staff!$J58,Staff!$L58)),0))))))</f>
        <v>0</v>
      </c>
      <c r="BW62" s="567">
        <f>IF(Staff!$K58="Never",IF(BW$4&gt;=Staff!$I58,MIN(Staff!$J58,Staff!$L58),0),IF(Staff!$K58="Monthly",IF(BW$4=Staff!$I58,MIN(Staff!$J58,Staff!$L58),IF(BW$4&gt;Staff!$I58,MIN(Staff!$L58,BV62+Staff!$J58),0)),IF(Staff!$K58="Quarterly",IF(BW$4=Staff!$I58,MIN(Staff!$J58,Staff!$L58),IF(BW$4&gt;Staff!$I58,IFERROR(MIN(Staff!$L58,IF(ISNUMBER(BT62),BT62,0)+Staff!$J58),Staff!$J58),0)),IF(Staff!$K58="Annually",IF(BW$4=Staff!$I58,MIN(Staff!$J58,Staff!$L58),IF(BW$4&gt;Staff!$I58,IFERROR(MIN(Staff!$L58,BK62+Staff!$J58),MIN(Staff!$J58,Staff!$L58)),0))))))</f>
        <v>0</v>
      </c>
      <c r="BX62" s="567">
        <f>IF(Staff!$K58="Never",IF(BX$4&gt;=Staff!$I58,MIN(Staff!$J58,Staff!$L58),0),IF(Staff!$K58="Monthly",IF(BX$4=Staff!$I58,MIN(Staff!$J58,Staff!$L58),IF(BX$4&gt;Staff!$I58,MIN(Staff!$L58,BW62+Staff!$J58),0)),IF(Staff!$K58="Quarterly",IF(BX$4=Staff!$I58,MIN(Staff!$J58,Staff!$L58),IF(BX$4&gt;Staff!$I58,IFERROR(MIN(Staff!$L58,IF(ISNUMBER(BU62),BU62,0)+Staff!$J58),Staff!$J58),0)),IF(Staff!$K58="Annually",IF(BX$4=Staff!$I58,MIN(Staff!$J58,Staff!$L58),IF(BX$4&gt;Staff!$I58,IFERROR(MIN(Staff!$L58,BL62+Staff!$J58),MIN(Staff!$J58,Staff!$L58)),0))))))</f>
        <v>0</v>
      </c>
      <c r="BY62" s="567">
        <f>IF(Staff!$K58="Never",IF(BY$4&gt;=Staff!$I58,MIN(Staff!$J58,Staff!$L58),0),IF(Staff!$K58="Monthly",IF(BY$4=Staff!$I58,MIN(Staff!$J58,Staff!$L58),IF(BY$4&gt;Staff!$I58,MIN(Staff!$L58,BX62+Staff!$J58),0)),IF(Staff!$K58="Quarterly",IF(BY$4=Staff!$I58,MIN(Staff!$J58,Staff!$L58),IF(BY$4&gt;Staff!$I58,IFERROR(MIN(Staff!$L58,IF(ISNUMBER(BV62),BV62,0)+Staff!$J58),Staff!$J58),0)),IF(Staff!$K58="Annually",IF(BY$4=Staff!$I58,MIN(Staff!$J58,Staff!$L58),IF(BY$4&gt;Staff!$I58,IFERROR(MIN(Staff!$L58,BM62+Staff!$J58),MIN(Staff!$J58,Staff!$L58)),0))))))</f>
        <v>0</v>
      </c>
      <c r="BZ62" s="567">
        <f>IF(Staff!$K58="Never",IF(BZ$4&gt;=Staff!$I58,MIN(Staff!$J58,Staff!$L58),0),IF(Staff!$K58="Monthly",IF(BZ$4=Staff!$I58,MIN(Staff!$J58,Staff!$L58),IF(BZ$4&gt;Staff!$I58,MIN(Staff!$L58,BY62+Staff!$J58),0)),IF(Staff!$K58="Quarterly",IF(BZ$4=Staff!$I58,MIN(Staff!$J58,Staff!$L58),IF(BZ$4&gt;Staff!$I58,IFERROR(MIN(Staff!$L58,IF(ISNUMBER(BW62),BW62,0)+Staff!$J58),Staff!$J58),0)),IF(Staff!$K58="Annually",IF(BZ$4=Staff!$I58,MIN(Staff!$J58,Staff!$L58),IF(BZ$4&gt;Staff!$I58,IFERROR(MIN(Staff!$L58,BN62+Staff!$J58),MIN(Staff!$J58,Staff!$L58)),0))))))</f>
        <v>0</v>
      </c>
      <c r="CA62" s="567">
        <f>IF(Staff!$K58="Never",IF(CA$4&gt;=Staff!$I58,MIN(Staff!$J58,Staff!$L58),0),IF(Staff!$K58="Monthly",IF(CA$4=Staff!$I58,MIN(Staff!$J58,Staff!$L58),IF(CA$4&gt;Staff!$I58,MIN(Staff!$L58,BZ62+Staff!$J58),0)),IF(Staff!$K58="Quarterly",IF(CA$4=Staff!$I58,MIN(Staff!$J58,Staff!$L58),IF(CA$4&gt;Staff!$I58,IFERROR(MIN(Staff!$L58,IF(ISNUMBER(BX62),BX62,0)+Staff!$J58),Staff!$J58),0)),IF(Staff!$K58="Annually",IF(CA$4=Staff!$I58,MIN(Staff!$J58,Staff!$L58),IF(CA$4&gt;Staff!$I58,IFERROR(MIN(Staff!$L58,BO62+Staff!$J58),MIN(Staff!$J58,Staff!$L58)),0))))))</f>
        <v>0</v>
      </c>
      <c r="CB62" s="567">
        <f>IF(Staff!$K58="Never",IF(CB$4&gt;=Staff!$I58,MIN(Staff!$J58,Staff!$L58),0),IF(Staff!$K58="Monthly",IF(CB$4=Staff!$I58,MIN(Staff!$J58,Staff!$L58),IF(CB$4&gt;Staff!$I58,MIN(Staff!$L58,CA62+Staff!$J58),0)),IF(Staff!$K58="Quarterly",IF(CB$4=Staff!$I58,MIN(Staff!$J58,Staff!$L58),IF(CB$4&gt;Staff!$I58,IFERROR(MIN(Staff!$L58,IF(ISNUMBER(BY62),BY62,0)+Staff!$J58),Staff!$J58),0)),IF(Staff!$K58="Annually",IF(CB$4=Staff!$I58,MIN(Staff!$J58,Staff!$L58),IF(CB$4&gt;Staff!$I58,IFERROR(MIN(Staff!$L58,BP62+Staff!$J58),MIN(Staff!$J58,Staff!$L58)),0))))))</f>
        <v>0</v>
      </c>
      <c r="CC62" s="567">
        <f>IF(Staff!$K58="Never",IF(CC$4&gt;=Staff!$I58,MIN(Staff!$J58,Staff!$L58),0),IF(Staff!$K58="Monthly",IF(CC$4=Staff!$I58,MIN(Staff!$J58,Staff!$L58),IF(CC$4&gt;Staff!$I58,MIN(Staff!$L58,CB62+Staff!$J58),0)),IF(Staff!$K58="Quarterly",IF(CC$4=Staff!$I58,MIN(Staff!$J58,Staff!$L58),IF(CC$4&gt;Staff!$I58,IFERROR(MIN(Staff!$L58,IF(ISNUMBER(BZ62),BZ62,0)+Staff!$J58),Staff!$J58),0)),IF(Staff!$K58="Annually",IF(CC$4=Staff!$I58,MIN(Staff!$J58,Staff!$L58),IF(CC$4&gt;Staff!$I58,IFERROR(MIN(Staff!$L58,BQ62+Staff!$J58),MIN(Staff!$J58,Staff!$L58)),0))))))</f>
        <v>0</v>
      </c>
      <c r="CD62" s="567">
        <f>IF(Staff!$K58="Never",IF(CD$4&gt;=Staff!$I58,MIN(Staff!$J58,Staff!$L58),0),IF(Staff!$K58="Monthly",IF(CD$4=Staff!$I58,MIN(Staff!$J58,Staff!$L58),IF(CD$4&gt;Staff!$I58,MIN(Staff!$L58,CC62+Staff!$J58),0)),IF(Staff!$K58="Quarterly",IF(CD$4=Staff!$I58,MIN(Staff!$J58,Staff!$L58),IF(CD$4&gt;Staff!$I58,IFERROR(MIN(Staff!$L58,IF(ISNUMBER(CA62),CA62,0)+Staff!$J58),Staff!$J58),0)),IF(Staff!$K58="Annually",IF(CD$4=Staff!$I58,MIN(Staff!$J58,Staff!$L58),IF(CD$4&gt;Staff!$I58,IFERROR(MIN(Staff!$L58,BR62+Staff!$J58),MIN(Staff!$J58,Staff!$L58)),0))))))</f>
        <v>0</v>
      </c>
      <c r="CE62" s="567">
        <f>IF(Staff!$K58="Never",IF(CE$4&gt;=Staff!$I58,MIN(Staff!$J58,Staff!$L58),0),IF(Staff!$K58="Monthly",IF(CE$4=Staff!$I58,MIN(Staff!$J58,Staff!$L58),IF(CE$4&gt;Staff!$I58,MIN(Staff!$L58,CD62+Staff!$J58),0)),IF(Staff!$K58="Quarterly",IF(CE$4=Staff!$I58,MIN(Staff!$J58,Staff!$L58),IF(CE$4&gt;Staff!$I58,IFERROR(MIN(Staff!$L58,IF(ISNUMBER(CB62),CB62,0)+Staff!$J58),Staff!$J58),0)),IF(Staff!$K58="Annually",IF(CE$4=Staff!$I58,MIN(Staff!$J58,Staff!$L58),IF(CE$4&gt;Staff!$I58,IFERROR(MIN(Staff!$L58,BS62+Staff!$J58),MIN(Staff!$J58,Staff!$L58)),0))))))</f>
        <v>0</v>
      </c>
      <c r="CF62" s="567">
        <f>IF(Staff!$K58="Never",IF(CF$4&gt;=Staff!$I58,MIN(Staff!$J58,Staff!$L58),0),IF(Staff!$K58="Monthly",IF(CF$4=Staff!$I58,MIN(Staff!$J58,Staff!$L58),IF(CF$4&gt;Staff!$I58,MIN(Staff!$L58,CE62+Staff!$J58),0)),IF(Staff!$K58="Quarterly",IF(CF$4=Staff!$I58,MIN(Staff!$J58,Staff!$L58),IF(CF$4&gt;Staff!$I58,IFERROR(MIN(Staff!$L58,IF(ISNUMBER(CC62),CC62,0)+Staff!$J58),Staff!$J58),0)),IF(Staff!$K58="Annually",IF(CF$4=Staff!$I58,MIN(Staff!$J58,Staff!$L58),IF(CF$4&gt;Staff!$I58,IFERROR(MIN(Staff!$L58,BT62+Staff!$J58),MIN(Staff!$J58,Staff!$L58)),0))))))</f>
        <v>0</v>
      </c>
      <c r="CG62" s="567">
        <f>IF(Staff!$K58="Never",IF(CG$4&gt;=Staff!$I58,MIN(Staff!$J58,Staff!$L58),0),IF(Staff!$K58="Monthly",IF(CG$4=Staff!$I58,MIN(Staff!$J58,Staff!$L58),IF(CG$4&gt;Staff!$I58,MIN(Staff!$L58,CF62+Staff!$J58),0)),IF(Staff!$K58="Quarterly",IF(CG$4=Staff!$I58,MIN(Staff!$J58,Staff!$L58),IF(CG$4&gt;Staff!$I58,IFERROR(MIN(Staff!$L58,IF(ISNUMBER(CD62),CD62,0)+Staff!$J58),Staff!$J58),0)),IF(Staff!$K58="Annually",IF(CG$4=Staff!$I58,MIN(Staff!$J58,Staff!$L58),IF(CG$4&gt;Staff!$I58,IFERROR(MIN(Staff!$L58,BU62+Staff!$J58),MIN(Staff!$J58,Staff!$L58)),0))))))</f>
        <v>0</v>
      </c>
      <c r="CH62" s="567">
        <f>IF(Staff!$K58="Never",IF(CH$4&gt;=Staff!$I58,MIN(Staff!$J58,Staff!$L58),0),IF(Staff!$K58="Monthly",IF(CH$4=Staff!$I58,MIN(Staff!$J58,Staff!$L58),IF(CH$4&gt;Staff!$I58,MIN(Staff!$L58,CG62+Staff!$J58),0)),IF(Staff!$K58="Quarterly",IF(CH$4=Staff!$I58,MIN(Staff!$J58,Staff!$L58),IF(CH$4&gt;Staff!$I58,IFERROR(MIN(Staff!$L58,IF(ISNUMBER(CE62),CE62,0)+Staff!$J58),Staff!$J58),0)),IF(Staff!$K58="Annually",IF(CH$4=Staff!$I58,MIN(Staff!$J58,Staff!$L58),IF(CH$4&gt;Staff!$I58,IFERROR(MIN(Staff!$L58,BV62+Staff!$J58),MIN(Staff!$J58,Staff!$L58)),0))))))</f>
        <v>0</v>
      </c>
      <c r="CI62" s="567">
        <f>IF(Staff!$K58="Never",IF(CI$4&gt;=Staff!$I58,MIN(Staff!$J58,Staff!$L58),0),IF(Staff!$K58="Monthly",IF(CI$4=Staff!$I58,MIN(Staff!$J58,Staff!$L58),IF(CI$4&gt;Staff!$I58,MIN(Staff!$L58,CH62+Staff!$J58),0)),IF(Staff!$K58="Quarterly",IF(CI$4=Staff!$I58,MIN(Staff!$J58,Staff!$L58),IF(CI$4&gt;Staff!$I58,IFERROR(MIN(Staff!$L58,IF(ISNUMBER(CF62),CF62,0)+Staff!$J58),Staff!$J58),0)),IF(Staff!$K58="Annually",IF(CI$4=Staff!$I58,MIN(Staff!$J58,Staff!$L58),IF(CI$4&gt;Staff!$I58,IFERROR(MIN(Staff!$L58,BW62+Staff!$J58),MIN(Staff!$J58,Staff!$L58)),0))))))</f>
        <v>0</v>
      </c>
    </row>
    <row r="63" spans="1:87" ht="15.75" hidden="1" customHeight="1" outlineLevel="1">
      <c r="A63" s="875" t="str">
        <f>Staff!A59</f>
        <v>Senior Marketing</v>
      </c>
      <c r="B63" s="876"/>
      <c r="C63" s="719" t="s">
        <v>289</v>
      </c>
      <c r="D63" s="567">
        <f>IF(Staff!$K59="Never",IF(D$4&gt;=Staff!$I59,MIN(Staff!$J59,Staff!$L59),0),IF(Staff!$K59="Monthly",IF(D$4=Staff!$I59,MIN(Staff!$J59,Staff!$L59),IF(D$4&gt;Staff!$I59,MIN(Staff!$L59,C63+Staff!$J59),0)),IF(Staff!$K59="Quarterly",IF(D$4=Staff!$I59,MIN(Staff!$J59,Staff!$L59),IF(D$4&gt;Staff!$I59,IFERROR(MIN(Staff!$L59,IF(ISNUMBER(A63),A63,0)+Staff!$J59),Staff!$J59),0)),IF(Staff!$K59="Annually",IF(D$4=Staff!$I59,MIN(Staff!$J59,Staff!$L59),IF(D$4&gt;Staff!$I59,IFERROR(MIN(Staff!$L59,#REF!+Staff!$J59),MIN(Staff!$J59,Staff!$L59)),0))))))</f>
        <v>0</v>
      </c>
      <c r="E63" s="567">
        <f>IF(Staff!$K59="Never",IF(E$4&gt;=Staff!$I59,MIN(Staff!$J59,Staff!$L59),0),IF(Staff!$K59="Monthly",IF(E$4=Staff!$I59,MIN(Staff!$J59,Staff!$L59),IF(E$4&gt;Staff!$I59,MIN(Staff!$L59,D63+Staff!$J59),0)),IF(Staff!$K59="Quarterly",IF(E$4=Staff!$I59,MIN(Staff!$J59,Staff!$L59),IF(E$4&gt;Staff!$I59,IFERROR(MIN(Staff!$L59,IF(ISNUMBER(B63),B63,0)+Staff!$J59),Staff!$J59),0)),IF(Staff!$K59="Annually",IF(E$4=Staff!$I59,MIN(Staff!$J59,Staff!$L59),IF(E$4&gt;Staff!$I59,IFERROR(MIN(Staff!$L59,#REF!+Staff!$J59),MIN(Staff!$J59,Staff!$L59)),0))))))</f>
        <v>0</v>
      </c>
      <c r="F63" s="567">
        <f>IF(Staff!$K59="Never",IF(F$4&gt;=Staff!$I59,MIN(Staff!$J59,Staff!$L59),0),IF(Staff!$K59="Monthly",IF(F$4=Staff!$I59,MIN(Staff!$J59,Staff!$L59),IF(F$4&gt;Staff!$I59,MIN(Staff!$L59,E63+Staff!$J59),0)),IF(Staff!$K59="Quarterly",IF(F$4=Staff!$I59,MIN(Staff!$J59,Staff!$L59),IF(F$4&gt;Staff!$I59,IFERROR(MIN(Staff!$L59,IF(ISNUMBER(C63),C63,0)+Staff!$J59),Staff!$J59),0)),IF(Staff!$K59="Annually",IF(F$4=Staff!$I59,MIN(Staff!$J59,Staff!$L59),IF(F$4&gt;Staff!$I59,IFERROR(MIN(Staff!$L59,#REF!+Staff!$J59),MIN(Staff!$J59,Staff!$L59)),0))))))</f>
        <v>0</v>
      </c>
      <c r="G63" s="567">
        <f>IF(Staff!$K59="Never",IF(G$4&gt;=Staff!$I59,MIN(Staff!$J59,Staff!$L59),0),IF(Staff!$K59="Monthly",IF(G$4=Staff!$I59,MIN(Staff!$J59,Staff!$L59),IF(G$4&gt;Staff!$I59,MIN(Staff!$L59,F63+Staff!$J59),0)),IF(Staff!$K59="Quarterly",IF(G$4=Staff!$I59,MIN(Staff!$J59,Staff!$L59),IF(G$4&gt;Staff!$I59,IFERROR(MIN(Staff!$L59,IF(ISNUMBER(D63),D63,0)+Staff!$J59),Staff!$J59),0)),IF(Staff!$K59="Annually",IF(G$4=Staff!$I59,MIN(Staff!$J59,Staff!$L59),IF(G$4&gt;Staff!$I59,IFERROR(MIN(Staff!$L59,#REF!+Staff!$J59),MIN(Staff!$J59,Staff!$L59)),0))))))</f>
        <v>0</v>
      </c>
      <c r="H63" s="567">
        <f>IF(Staff!$K59="Never",IF(H$4&gt;=Staff!$I59,MIN(Staff!$J59,Staff!$L59),0),IF(Staff!$K59="Monthly",IF(H$4=Staff!$I59,MIN(Staff!$J59,Staff!$L59),IF(H$4&gt;Staff!$I59,MIN(Staff!$L59,G63+Staff!$J59),0)),IF(Staff!$K59="Quarterly",IF(H$4=Staff!$I59,MIN(Staff!$J59,Staff!$L59),IF(H$4&gt;Staff!$I59,IFERROR(MIN(Staff!$L59,IF(ISNUMBER(E63),E63,0)+Staff!$J59),Staff!$J59),0)),IF(Staff!$K59="Annually",IF(H$4=Staff!$I59,MIN(Staff!$J59,Staff!$L59),IF(H$4&gt;Staff!$I59,IFERROR(MIN(Staff!$L59,#REF!+Staff!$J59),MIN(Staff!$J59,Staff!$L59)),0))))))</f>
        <v>0</v>
      </c>
      <c r="I63" s="567">
        <f>IF(Staff!$K59="Never",IF(I$4&gt;=Staff!$I59,MIN(Staff!$J59,Staff!$L59),0),IF(Staff!$K59="Monthly",IF(I$4=Staff!$I59,MIN(Staff!$J59,Staff!$L59),IF(I$4&gt;Staff!$I59,MIN(Staff!$L59,H63+Staff!$J59),0)),IF(Staff!$K59="Quarterly",IF(I$4=Staff!$I59,MIN(Staff!$J59,Staff!$L59),IF(I$4&gt;Staff!$I59,IFERROR(MIN(Staff!$L59,IF(ISNUMBER(F63),F63,0)+Staff!$J59),Staff!$J59),0)),IF(Staff!$K59="Annually",IF(I$4=Staff!$I59,MIN(Staff!$J59,Staff!$L59),IF(I$4&gt;Staff!$I59,IFERROR(MIN(Staff!$L59,#REF!+Staff!$J59),MIN(Staff!$J59,Staff!$L59)),0))))))</f>
        <v>0</v>
      </c>
      <c r="J63" s="567">
        <f>IF(Staff!$K59="Never",IF(J$4&gt;=Staff!$I59,MIN(Staff!$J59,Staff!$L59),0),IF(Staff!$K59="Monthly",IF(J$4=Staff!$I59,MIN(Staff!$J59,Staff!$L59),IF(J$4&gt;Staff!$I59,MIN(Staff!$L59,I63+Staff!$J59),0)),IF(Staff!$K59="Quarterly",IF(J$4=Staff!$I59,MIN(Staff!$J59,Staff!$L59),IF(J$4&gt;Staff!$I59,IFERROR(MIN(Staff!$L59,IF(ISNUMBER(G63),G63,0)+Staff!$J59),Staff!$J59),0)),IF(Staff!$K59="Annually",IF(J$4=Staff!$I59,MIN(Staff!$J59,Staff!$L59),IF(J$4&gt;Staff!$I59,IFERROR(MIN(Staff!$L59,#REF!+Staff!$J59),MIN(Staff!$J59,Staff!$L59)),0))))))</f>
        <v>0</v>
      </c>
      <c r="K63" s="567">
        <f>IF(Staff!$K59="Never",IF(K$4&gt;=Staff!$I59,MIN(Staff!$J59,Staff!$L59),0),IF(Staff!$K59="Monthly",IF(K$4=Staff!$I59,MIN(Staff!$J59,Staff!$L59),IF(K$4&gt;Staff!$I59,MIN(Staff!$L59,J63+Staff!$J59),0)),IF(Staff!$K59="Quarterly",IF(K$4=Staff!$I59,MIN(Staff!$J59,Staff!$L59),IF(K$4&gt;Staff!$I59,IFERROR(MIN(Staff!$L59,IF(ISNUMBER(H63),H63,0)+Staff!$J59),Staff!$J59),0)),IF(Staff!$K59="Annually",IF(K$4=Staff!$I59,MIN(Staff!$J59,Staff!$L59),IF(K$4&gt;Staff!$I59,IFERROR(MIN(Staff!$L59,#REF!+Staff!$J59),MIN(Staff!$J59,Staff!$L59)),0))))))</f>
        <v>0</v>
      </c>
      <c r="L63" s="567">
        <f>IF(Staff!$K59="Never",IF(L$4&gt;=Staff!$I59,MIN(Staff!$J59,Staff!$L59),0),IF(Staff!$K59="Monthly",IF(L$4=Staff!$I59,MIN(Staff!$J59,Staff!$L59),IF(L$4&gt;Staff!$I59,MIN(Staff!$L59,K63+Staff!$J59),0)),IF(Staff!$K59="Quarterly",IF(L$4=Staff!$I59,MIN(Staff!$J59,Staff!$L59),IF(L$4&gt;Staff!$I59,IFERROR(MIN(Staff!$L59,IF(ISNUMBER(I63),I63,0)+Staff!$J59),Staff!$J59),0)),IF(Staff!$K59="Annually",IF(L$4=Staff!$I59,MIN(Staff!$J59,Staff!$L59),IF(L$4&gt;Staff!$I59,IFERROR(MIN(Staff!$L59,#REF!+Staff!$J59),MIN(Staff!$J59,Staff!$L59)),0))))))</f>
        <v>0</v>
      </c>
      <c r="M63" s="567">
        <f>IF(Staff!$K59="Never",IF(M$4&gt;=Staff!$I59,MIN(Staff!$J59,Staff!$L59),0),IF(Staff!$K59="Monthly",IF(M$4=Staff!$I59,MIN(Staff!$J59,Staff!$L59),IF(M$4&gt;Staff!$I59,MIN(Staff!$L59,L63+Staff!$J59),0)),IF(Staff!$K59="Quarterly",IF(M$4=Staff!$I59,MIN(Staff!$J59,Staff!$L59),IF(M$4&gt;Staff!$I59,IFERROR(MIN(Staff!$L59,IF(ISNUMBER(J63),J63,0)+Staff!$J59),Staff!$J59),0)),IF(Staff!$K59="Annually",IF(M$4=Staff!$I59,MIN(Staff!$J59,Staff!$L59),IF(M$4&gt;Staff!$I59,IFERROR(MIN(Staff!$L59,A63+Staff!$J59),MIN(Staff!$J59,Staff!$L59)),0))))))</f>
        <v>0</v>
      </c>
      <c r="N63" s="567">
        <f>IF(Staff!$K59="Never",IF(N$4&gt;=Staff!$I59,MIN(Staff!$J59,Staff!$L59),0),IF(Staff!$K59="Monthly",IF(N$4=Staff!$I59,MIN(Staff!$J59,Staff!$L59),IF(N$4&gt;Staff!$I59,MIN(Staff!$L59,M63+Staff!$J59),0)),IF(Staff!$K59="Quarterly",IF(N$4=Staff!$I59,MIN(Staff!$J59,Staff!$L59),IF(N$4&gt;Staff!$I59,IFERROR(MIN(Staff!$L59,IF(ISNUMBER(K63),K63,0)+Staff!$J59),Staff!$J59),0)),IF(Staff!$K59="Annually",IF(N$4=Staff!$I59,MIN(Staff!$J59,Staff!$L59),IF(N$4&gt;Staff!$I59,IFERROR(MIN(Staff!$L59,B63+Staff!$J59),MIN(Staff!$J59,Staff!$L59)),0))))))</f>
        <v>0</v>
      </c>
      <c r="O63" s="567">
        <f>IF(Staff!$K59="Never",IF(O$4&gt;=Staff!$I59,MIN(Staff!$J59,Staff!$L59),0),IF(Staff!$K59="Monthly",IF(O$4=Staff!$I59,MIN(Staff!$J59,Staff!$L59),IF(O$4&gt;Staff!$I59,MIN(Staff!$L59,N63+Staff!$J59),0)),IF(Staff!$K59="Quarterly",IF(O$4=Staff!$I59,MIN(Staff!$J59,Staff!$L59),IF(O$4&gt;Staff!$I59,IFERROR(MIN(Staff!$L59,IF(ISNUMBER(L63),L63,0)+Staff!$J59),Staff!$J59),0)),IF(Staff!$K59="Annually",IF(O$4=Staff!$I59,MIN(Staff!$J59,Staff!$L59),IF(O$4&gt;Staff!$I59,IFERROR(MIN(Staff!$L59,C63+Staff!$J59),MIN(Staff!$J59,Staff!$L59)),0))))))</f>
        <v>0</v>
      </c>
      <c r="P63" s="567">
        <f>IF(Staff!$K59="Never",IF(P$4&gt;=Staff!$I59,MIN(Staff!$J59,Staff!$L59),0),IF(Staff!$K59="Monthly",IF(P$4=Staff!$I59,MIN(Staff!$J59,Staff!$L59),IF(P$4&gt;Staff!$I59,MIN(Staff!$L59,O63+Staff!$J59),0)),IF(Staff!$K59="Quarterly",IF(P$4=Staff!$I59,MIN(Staff!$J59,Staff!$L59),IF(P$4&gt;Staff!$I59,IFERROR(MIN(Staff!$L59,IF(ISNUMBER(M63),M63,0)+Staff!$J59),Staff!$J59),0)),IF(Staff!$K59="Annually",IF(P$4=Staff!$I59,MIN(Staff!$J59,Staff!$L59),IF(P$4&gt;Staff!$I59,IFERROR(MIN(Staff!$L59,D63+Staff!$J59),MIN(Staff!$J59,Staff!$L59)),0))))))</f>
        <v>0</v>
      </c>
      <c r="Q63" s="567">
        <f>IF(Staff!$K59="Never",IF(Q$4&gt;=Staff!$I59,MIN(Staff!$J59,Staff!$L59),0),IF(Staff!$K59="Monthly",IF(Q$4=Staff!$I59,MIN(Staff!$J59,Staff!$L59),IF(Q$4&gt;Staff!$I59,MIN(Staff!$L59,P63+Staff!$J59),0)),IF(Staff!$K59="Quarterly",IF(Q$4=Staff!$I59,MIN(Staff!$J59,Staff!$L59),IF(Q$4&gt;Staff!$I59,IFERROR(MIN(Staff!$L59,IF(ISNUMBER(N63),N63,0)+Staff!$J59),Staff!$J59),0)),IF(Staff!$K59="Annually",IF(Q$4=Staff!$I59,MIN(Staff!$J59,Staff!$L59),IF(Q$4&gt;Staff!$I59,IFERROR(MIN(Staff!$L59,E63+Staff!$J59),MIN(Staff!$J59,Staff!$L59)),0))))))</f>
        <v>0</v>
      </c>
      <c r="R63" s="567">
        <f>IF(Staff!$K59="Never",IF(R$4&gt;=Staff!$I59,MIN(Staff!$J59,Staff!$L59),0),IF(Staff!$K59="Monthly",IF(R$4=Staff!$I59,MIN(Staff!$J59,Staff!$L59),IF(R$4&gt;Staff!$I59,MIN(Staff!$L59,Q63+Staff!$J59),0)),IF(Staff!$K59="Quarterly",IF(R$4=Staff!$I59,MIN(Staff!$J59,Staff!$L59),IF(R$4&gt;Staff!$I59,IFERROR(MIN(Staff!$L59,IF(ISNUMBER(O63),O63,0)+Staff!$J59),Staff!$J59),0)),IF(Staff!$K59="Annually",IF(R$4=Staff!$I59,MIN(Staff!$J59,Staff!$L59),IF(R$4&gt;Staff!$I59,IFERROR(MIN(Staff!$L59,F63+Staff!$J59),MIN(Staff!$J59,Staff!$L59)),0))))))</f>
        <v>0</v>
      </c>
      <c r="S63" s="567">
        <f>IF(Staff!$K59="Never",IF(S$4&gt;=Staff!$I59,MIN(Staff!$J59,Staff!$L59),0),IF(Staff!$K59="Monthly",IF(S$4=Staff!$I59,MIN(Staff!$J59,Staff!$L59),IF(S$4&gt;Staff!$I59,MIN(Staff!$L59,R63+Staff!$J59),0)),IF(Staff!$K59="Quarterly",IF(S$4=Staff!$I59,MIN(Staff!$J59,Staff!$L59),IF(S$4&gt;Staff!$I59,IFERROR(MIN(Staff!$L59,IF(ISNUMBER(P63),P63,0)+Staff!$J59),Staff!$J59),0)),IF(Staff!$K59="Annually",IF(S$4=Staff!$I59,MIN(Staff!$J59,Staff!$L59),IF(S$4&gt;Staff!$I59,IFERROR(MIN(Staff!$L59,G63+Staff!$J59),MIN(Staff!$J59,Staff!$L59)),0))))))</f>
        <v>0</v>
      </c>
      <c r="T63" s="567">
        <f>IF(Staff!$K59="Never",IF(T$4&gt;=Staff!$I59,MIN(Staff!$J59,Staff!$L59),0),IF(Staff!$K59="Monthly",IF(T$4=Staff!$I59,MIN(Staff!$J59,Staff!$L59),IF(T$4&gt;Staff!$I59,MIN(Staff!$L59,S63+Staff!$J59),0)),IF(Staff!$K59="Quarterly",IF(T$4=Staff!$I59,MIN(Staff!$J59,Staff!$L59),IF(T$4&gt;Staff!$I59,IFERROR(MIN(Staff!$L59,IF(ISNUMBER(Q63),Q63,0)+Staff!$J59),Staff!$J59),0)),IF(Staff!$K59="Annually",IF(T$4=Staff!$I59,MIN(Staff!$J59,Staff!$L59),IF(T$4&gt;Staff!$I59,IFERROR(MIN(Staff!$L59,H63+Staff!$J59),MIN(Staff!$J59,Staff!$L59)),0))))))</f>
        <v>0</v>
      </c>
      <c r="U63" s="567">
        <f>IF(Staff!$K59="Never",IF(U$4&gt;=Staff!$I59,MIN(Staff!$J59,Staff!$L59),0),IF(Staff!$K59="Monthly",IF(U$4=Staff!$I59,MIN(Staff!$J59,Staff!$L59),IF(U$4&gt;Staff!$I59,MIN(Staff!$L59,T63+Staff!$J59),0)),IF(Staff!$K59="Quarterly",IF(U$4=Staff!$I59,MIN(Staff!$J59,Staff!$L59),IF(U$4&gt;Staff!$I59,IFERROR(MIN(Staff!$L59,IF(ISNUMBER(R63),R63,0)+Staff!$J59),Staff!$J59),0)),IF(Staff!$K59="Annually",IF(U$4=Staff!$I59,MIN(Staff!$J59,Staff!$L59),IF(U$4&gt;Staff!$I59,IFERROR(MIN(Staff!$L59,I63+Staff!$J59),MIN(Staff!$J59,Staff!$L59)),0))))))</f>
        <v>0</v>
      </c>
      <c r="V63" s="567">
        <f>IF(Staff!$K59="Never",IF(V$4&gt;=Staff!$I59,MIN(Staff!$J59,Staff!$L59),0),IF(Staff!$K59="Monthly",IF(V$4=Staff!$I59,MIN(Staff!$J59,Staff!$L59),IF(V$4&gt;Staff!$I59,MIN(Staff!$L59,U63+Staff!$J59),0)),IF(Staff!$K59="Quarterly",IF(V$4=Staff!$I59,MIN(Staff!$J59,Staff!$L59),IF(V$4&gt;Staff!$I59,IFERROR(MIN(Staff!$L59,IF(ISNUMBER(S63),S63,0)+Staff!$J59),Staff!$J59),0)),IF(Staff!$K59="Annually",IF(V$4=Staff!$I59,MIN(Staff!$J59,Staff!$L59),IF(V$4&gt;Staff!$I59,IFERROR(MIN(Staff!$L59,J63+Staff!$J59),MIN(Staff!$J59,Staff!$L59)),0))))))</f>
        <v>0</v>
      </c>
      <c r="W63" s="567">
        <f>IF(Staff!$K59="Never",IF(W$4&gt;=Staff!$I59,MIN(Staff!$J59,Staff!$L59),0),IF(Staff!$K59="Monthly",IF(W$4=Staff!$I59,MIN(Staff!$J59,Staff!$L59),IF(W$4&gt;Staff!$I59,MIN(Staff!$L59,V63+Staff!$J59),0)),IF(Staff!$K59="Quarterly",IF(W$4=Staff!$I59,MIN(Staff!$J59,Staff!$L59),IF(W$4&gt;Staff!$I59,IFERROR(MIN(Staff!$L59,IF(ISNUMBER(T63),T63,0)+Staff!$J59),Staff!$J59),0)),IF(Staff!$K59="Annually",IF(W$4=Staff!$I59,MIN(Staff!$J59,Staff!$L59),IF(W$4&gt;Staff!$I59,IFERROR(MIN(Staff!$L59,K63+Staff!$J59),MIN(Staff!$J59,Staff!$L59)),0))))))</f>
        <v>0</v>
      </c>
      <c r="X63" s="567">
        <f>IF(Staff!$K59="Never",IF(X$4&gt;=Staff!$I59,MIN(Staff!$J59,Staff!$L59),0),IF(Staff!$K59="Monthly",IF(X$4=Staff!$I59,MIN(Staff!$J59,Staff!$L59),IF(X$4&gt;Staff!$I59,MIN(Staff!$L59,W63+Staff!$J59),0)),IF(Staff!$K59="Quarterly",IF(X$4=Staff!$I59,MIN(Staff!$J59,Staff!$L59),IF(X$4&gt;Staff!$I59,IFERROR(MIN(Staff!$L59,IF(ISNUMBER(U63),U63,0)+Staff!$J59),Staff!$J59),0)),IF(Staff!$K59="Annually",IF(X$4=Staff!$I59,MIN(Staff!$J59,Staff!$L59),IF(X$4&gt;Staff!$I59,IFERROR(MIN(Staff!$L59,L63+Staff!$J59),MIN(Staff!$J59,Staff!$L59)),0))))))</f>
        <v>0</v>
      </c>
      <c r="Y63" s="567">
        <f>IF(Staff!$K59="Never",IF(Y$4&gt;=Staff!$I59,MIN(Staff!$J59,Staff!$L59),0),IF(Staff!$K59="Monthly",IF(Y$4=Staff!$I59,MIN(Staff!$J59,Staff!$L59),IF(Y$4&gt;Staff!$I59,MIN(Staff!$L59,X63+Staff!$J59),0)),IF(Staff!$K59="Quarterly",IF(Y$4=Staff!$I59,MIN(Staff!$J59,Staff!$L59),IF(Y$4&gt;Staff!$I59,IFERROR(MIN(Staff!$L59,IF(ISNUMBER(V63),V63,0)+Staff!$J59),Staff!$J59),0)),IF(Staff!$K59="Annually",IF(Y$4=Staff!$I59,MIN(Staff!$J59,Staff!$L59),IF(Y$4&gt;Staff!$I59,IFERROR(MIN(Staff!$L59,M63+Staff!$J59),MIN(Staff!$J59,Staff!$L59)),0))))))</f>
        <v>0</v>
      </c>
      <c r="Z63" s="567">
        <f>IF(Staff!$K59="Never",IF(Z$4&gt;=Staff!$I59,MIN(Staff!$J59,Staff!$L59),0),IF(Staff!$K59="Monthly",IF(Z$4=Staff!$I59,MIN(Staff!$J59,Staff!$L59),IF(Z$4&gt;Staff!$I59,MIN(Staff!$L59,Y63+Staff!$J59),0)),IF(Staff!$K59="Quarterly",IF(Z$4=Staff!$I59,MIN(Staff!$J59,Staff!$L59),IF(Z$4&gt;Staff!$I59,IFERROR(MIN(Staff!$L59,IF(ISNUMBER(W63),W63,0)+Staff!$J59),Staff!$J59),0)),IF(Staff!$K59="Annually",IF(Z$4=Staff!$I59,MIN(Staff!$J59,Staff!$L59),IF(Z$4&gt;Staff!$I59,IFERROR(MIN(Staff!$L59,N63+Staff!$J59),MIN(Staff!$J59,Staff!$L59)),0))))))</f>
        <v>0</v>
      </c>
      <c r="AA63" s="567">
        <f>IF(Staff!$K59="Never",IF(AA$4&gt;=Staff!$I59,MIN(Staff!$J59,Staff!$L59),0),IF(Staff!$K59="Monthly",IF(AA$4=Staff!$I59,MIN(Staff!$J59,Staff!$L59),IF(AA$4&gt;Staff!$I59,MIN(Staff!$L59,Z63+Staff!$J59),0)),IF(Staff!$K59="Quarterly",IF(AA$4=Staff!$I59,MIN(Staff!$J59,Staff!$L59),IF(AA$4&gt;Staff!$I59,IFERROR(MIN(Staff!$L59,IF(ISNUMBER(X63),X63,0)+Staff!$J59),Staff!$J59),0)),IF(Staff!$K59="Annually",IF(AA$4=Staff!$I59,MIN(Staff!$J59,Staff!$L59),IF(AA$4&gt;Staff!$I59,IFERROR(MIN(Staff!$L59,O63+Staff!$J59),MIN(Staff!$J59,Staff!$L59)),0))))))</f>
        <v>0</v>
      </c>
      <c r="AB63" s="567">
        <f>IF(Staff!$K59="Never",IF(AB$4&gt;=Staff!$I59,MIN(Staff!$J59,Staff!$L59),0),IF(Staff!$K59="Monthly",IF(AB$4=Staff!$I59,MIN(Staff!$J59,Staff!$L59),IF(AB$4&gt;Staff!$I59,MIN(Staff!$L59,AA63+Staff!$J59),0)),IF(Staff!$K59="Quarterly",IF(AB$4=Staff!$I59,MIN(Staff!$J59,Staff!$L59),IF(AB$4&gt;Staff!$I59,IFERROR(MIN(Staff!$L59,IF(ISNUMBER(Y63),Y63,0)+Staff!$J59),Staff!$J59),0)),IF(Staff!$K59="Annually",IF(AB$4=Staff!$I59,MIN(Staff!$J59,Staff!$L59),IF(AB$4&gt;Staff!$I59,IFERROR(MIN(Staff!$L59,P63+Staff!$J59),MIN(Staff!$J59,Staff!$L59)),0))))))</f>
        <v>0</v>
      </c>
      <c r="AC63" s="567">
        <f>IF(Staff!$K59="Never",IF(AC$4&gt;=Staff!$I59,MIN(Staff!$J59,Staff!$L59),0),IF(Staff!$K59="Monthly",IF(AC$4=Staff!$I59,MIN(Staff!$J59,Staff!$L59),IF(AC$4&gt;Staff!$I59,MIN(Staff!$L59,AB63+Staff!$J59),0)),IF(Staff!$K59="Quarterly",IF(AC$4=Staff!$I59,MIN(Staff!$J59,Staff!$L59),IF(AC$4&gt;Staff!$I59,IFERROR(MIN(Staff!$L59,IF(ISNUMBER(Z63),Z63,0)+Staff!$J59),Staff!$J59),0)),IF(Staff!$K59="Annually",IF(AC$4=Staff!$I59,MIN(Staff!$J59,Staff!$L59),IF(AC$4&gt;Staff!$I59,IFERROR(MIN(Staff!$L59,Q63+Staff!$J59),MIN(Staff!$J59,Staff!$L59)),0))))))</f>
        <v>0</v>
      </c>
      <c r="AD63" s="567">
        <f>IF(Staff!$K59="Never",IF(AD$4&gt;=Staff!$I59,MIN(Staff!$J59,Staff!$L59),0),IF(Staff!$K59="Monthly",IF(AD$4=Staff!$I59,MIN(Staff!$J59,Staff!$L59),IF(AD$4&gt;Staff!$I59,MIN(Staff!$L59,AC63+Staff!$J59),0)),IF(Staff!$K59="Quarterly",IF(AD$4=Staff!$I59,MIN(Staff!$J59,Staff!$L59),IF(AD$4&gt;Staff!$I59,IFERROR(MIN(Staff!$L59,IF(ISNUMBER(AA63),AA63,0)+Staff!$J59),Staff!$J59),0)),IF(Staff!$K59="Annually",IF(AD$4=Staff!$I59,MIN(Staff!$J59,Staff!$L59),IF(AD$4&gt;Staff!$I59,IFERROR(MIN(Staff!$L59,R63+Staff!$J59),MIN(Staff!$J59,Staff!$L59)),0))))))</f>
        <v>0</v>
      </c>
      <c r="AE63" s="567">
        <f>IF(Staff!$K59="Never",IF(AE$4&gt;=Staff!$I59,MIN(Staff!$J59,Staff!$L59),0),IF(Staff!$K59="Monthly",IF(AE$4=Staff!$I59,MIN(Staff!$J59,Staff!$L59),IF(AE$4&gt;Staff!$I59,MIN(Staff!$L59,AD63+Staff!$J59),0)),IF(Staff!$K59="Quarterly",IF(AE$4=Staff!$I59,MIN(Staff!$J59,Staff!$L59),IF(AE$4&gt;Staff!$I59,IFERROR(MIN(Staff!$L59,IF(ISNUMBER(AB63),AB63,0)+Staff!$J59),Staff!$J59),0)),IF(Staff!$K59="Annually",IF(AE$4=Staff!$I59,MIN(Staff!$J59,Staff!$L59),IF(AE$4&gt;Staff!$I59,IFERROR(MIN(Staff!$L59,S63+Staff!$J59),MIN(Staff!$J59,Staff!$L59)),0))))))</f>
        <v>0</v>
      </c>
      <c r="AF63" s="567">
        <f>IF(Staff!$K59="Never",IF(AF$4&gt;=Staff!$I59,MIN(Staff!$J59,Staff!$L59),0),IF(Staff!$K59="Monthly",IF(AF$4=Staff!$I59,MIN(Staff!$J59,Staff!$L59),IF(AF$4&gt;Staff!$I59,MIN(Staff!$L59,AE63+Staff!$J59),0)),IF(Staff!$K59="Quarterly",IF(AF$4=Staff!$I59,MIN(Staff!$J59,Staff!$L59),IF(AF$4&gt;Staff!$I59,IFERROR(MIN(Staff!$L59,IF(ISNUMBER(AC63),AC63,0)+Staff!$J59),Staff!$J59),0)),IF(Staff!$K59="Annually",IF(AF$4=Staff!$I59,MIN(Staff!$J59,Staff!$L59),IF(AF$4&gt;Staff!$I59,IFERROR(MIN(Staff!$L59,T63+Staff!$J59),MIN(Staff!$J59,Staff!$L59)),0))))))</f>
        <v>0</v>
      </c>
      <c r="AG63" s="567">
        <f>IF(Staff!$K59="Never",IF(AG$4&gt;=Staff!$I59,MIN(Staff!$J59,Staff!$L59),0),IF(Staff!$K59="Monthly",IF(AG$4=Staff!$I59,MIN(Staff!$J59,Staff!$L59),IF(AG$4&gt;Staff!$I59,MIN(Staff!$L59,AF63+Staff!$J59),0)),IF(Staff!$K59="Quarterly",IF(AG$4=Staff!$I59,MIN(Staff!$J59,Staff!$L59),IF(AG$4&gt;Staff!$I59,IFERROR(MIN(Staff!$L59,IF(ISNUMBER(AD63),AD63,0)+Staff!$J59),Staff!$J59),0)),IF(Staff!$K59="Annually",IF(AG$4=Staff!$I59,MIN(Staff!$J59,Staff!$L59),IF(AG$4&gt;Staff!$I59,IFERROR(MIN(Staff!$L59,U63+Staff!$J59),MIN(Staff!$J59,Staff!$L59)),0))))))</f>
        <v>0</v>
      </c>
      <c r="AH63" s="567">
        <f>IF(Staff!$K59="Never",IF(AH$4&gt;=Staff!$I59,MIN(Staff!$J59,Staff!$L59),0),IF(Staff!$K59="Monthly",IF(AH$4=Staff!$I59,MIN(Staff!$J59,Staff!$L59),IF(AH$4&gt;Staff!$I59,MIN(Staff!$L59,AG63+Staff!$J59),0)),IF(Staff!$K59="Quarterly",IF(AH$4=Staff!$I59,MIN(Staff!$J59,Staff!$L59),IF(AH$4&gt;Staff!$I59,IFERROR(MIN(Staff!$L59,IF(ISNUMBER(AE63),AE63,0)+Staff!$J59),Staff!$J59),0)),IF(Staff!$K59="Annually",IF(AH$4=Staff!$I59,MIN(Staff!$J59,Staff!$L59),IF(AH$4&gt;Staff!$I59,IFERROR(MIN(Staff!$L59,V63+Staff!$J59),MIN(Staff!$J59,Staff!$L59)),0))))))</f>
        <v>0</v>
      </c>
      <c r="AI63" s="567">
        <f>IF(Staff!$K59="Never",IF(AI$4&gt;=Staff!$I59,MIN(Staff!$J59,Staff!$L59),0),IF(Staff!$K59="Monthly",IF(AI$4=Staff!$I59,MIN(Staff!$J59,Staff!$L59),IF(AI$4&gt;Staff!$I59,MIN(Staff!$L59,AH63+Staff!$J59),0)),IF(Staff!$K59="Quarterly",IF(AI$4=Staff!$I59,MIN(Staff!$J59,Staff!$L59),IF(AI$4&gt;Staff!$I59,IFERROR(MIN(Staff!$L59,IF(ISNUMBER(AF63),AF63,0)+Staff!$J59),Staff!$J59),0)),IF(Staff!$K59="Annually",IF(AI$4=Staff!$I59,MIN(Staff!$J59,Staff!$L59),IF(AI$4&gt;Staff!$I59,IFERROR(MIN(Staff!$L59,W63+Staff!$J59),MIN(Staff!$J59,Staff!$L59)),0))))))</f>
        <v>0</v>
      </c>
      <c r="AJ63" s="567">
        <f>IF(Staff!$K59="Never",IF(AJ$4&gt;=Staff!$I59,MIN(Staff!$J59,Staff!$L59),0),IF(Staff!$K59="Monthly",IF(AJ$4=Staff!$I59,MIN(Staff!$J59,Staff!$L59),IF(AJ$4&gt;Staff!$I59,MIN(Staff!$L59,AI63+Staff!$J59),0)),IF(Staff!$K59="Quarterly",IF(AJ$4=Staff!$I59,MIN(Staff!$J59,Staff!$L59),IF(AJ$4&gt;Staff!$I59,IFERROR(MIN(Staff!$L59,IF(ISNUMBER(AG63),AG63,0)+Staff!$J59),Staff!$J59),0)),IF(Staff!$K59="Annually",IF(AJ$4=Staff!$I59,MIN(Staff!$J59,Staff!$L59),IF(AJ$4&gt;Staff!$I59,IFERROR(MIN(Staff!$L59,X63+Staff!$J59),MIN(Staff!$J59,Staff!$L59)),0))))))</f>
        <v>0</v>
      </c>
      <c r="AK63" s="567">
        <f>IF(Staff!$K59="Never",IF(AK$4&gt;=Staff!$I59,MIN(Staff!$J59,Staff!$L59),0),IF(Staff!$K59="Monthly",IF(AK$4=Staff!$I59,MIN(Staff!$J59,Staff!$L59),IF(AK$4&gt;Staff!$I59,MIN(Staff!$L59,AJ63+Staff!$J59),0)),IF(Staff!$K59="Quarterly",IF(AK$4=Staff!$I59,MIN(Staff!$J59,Staff!$L59),IF(AK$4&gt;Staff!$I59,IFERROR(MIN(Staff!$L59,IF(ISNUMBER(AH63),AH63,0)+Staff!$J59),Staff!$J59),0)),IF(Staff!$K59="Annually",IF(AK$4=Staff!$I59,MIN(Staff!$J59,Staff!$L59),IF(AK$4&gt;Staff!$I59,IFERROR(MIN(Staff!$L59,Y63+Staff!$J59),MIN(Staff!$J59,Staff!$L59)),0))))))</f>
        <v>0</v>
      </c>
      <c r="AL63" s="567">
        <f>IF(Staff!$K59="Never",IF(AL$4&gt;=Staff!$I59,MIN(Staff!$J59,Staff!$L59),0),IF(Staff!$K59="Monthly",IF(AL$4=Staff!$I59,MIN(Staff!$J59,Staff!$L59),IF(AL$4&gt;Staff!$I59,MIN(Staff!$L59,AK63+Staff!$J59),0)),IF(Staff!$K59="Quarterly",IF(AL$4=Staff!$I59,MIN(Staff!$J59,Staff!$L59),IF(AL$4&gt;Staff!$I59,IFERROR(MIN(Staff!$L59,IF(ISNUMBER(AI63),AI63,0)+Staff!$J59),Staff!$J59),0)),IF(Staff!$K59="Annually",IF(AL$4=Staff!$I59,MIN(Staff!$J59,Staff!$L59),IF(AL$4&gt;Staff!$I59,IFERROR(MIN(Staff!$L59,Z63+Staff!$J59),MIN(Staff!$J59,Staff!$L59)),0))))))</f>
        <v>0</v>
      </c>
      <c r="AM63" s="567">
        <f>IF(Staff!$K59="Never",IF(AM$4&gt;=Staff!$I59,MIN(Staff!$J59,Staff!$L59),0),IF(Staff!$K59="Monthly",IF(AM$4=Staff!$I59,MIN(Staff!$J59,Staff!$L59),IF(AM$4&gt;Staff!$I59,MIN(Staff!$L59,AL63+Staff!$J59),0)),IF(Staff!$K59="Quarterly",IF(AM$4=Staff!$I59,MIN(Staff!$J59,Staff!$L59),IF(AM$4&gt;Staff!$I59,IFERROR(MIN(Staff!$L59,IF(ISNUMBER(AJ63),AJ63,0)+Staff!$J59),Staff!$J59),0)),IF(Staff!$K59="Annually",IF(AM$4=Staff!$I59,MIN(Staff!$J59,Staff!$L59),IF(AM$4&gt;Staff!$I59,IFERROR(MIN(Staff!$L59,AA63+Staff!$J59),MIN(Staff!$J59,Staff!$L59)),0))))))</f>
        <v>0</v>
      </c>
      <c r="AN63" s="567">
        <f>IF(Staff!$K59="Never",IF(AN$4&gt;=Staff!$I59,MIN(Staff!$J59,Staff!$L59),0),IF(Staff!$K59="Monthly",IF(AN$4=Staff!$I59,MIN(Staff!$J59,Staff!$L59),IF(AN$4&gt;Staff!$I59,MIN(Staff!$L59,AM63+Staff!$J59),0)),IF(Staff!$K59="Quarterly",IF(AN$4=Staff!$I59,MIN(Staff!$J59,Staff!$L59),IF(AN$4&gt;Staff!$I59,IFERROR(MIN(Staff!$L59,IF(ISNUMBER(AK63),AK63,0)+Staff!$J59),Staff!$J59),0)),IF(Staff!$K59="Annually",IF(AN$4=Staff!$I59,MIN(Staff!$J59,Staff!$L59),IF(AN$4&gt;Staff!$I59,IFERROR(MIN(Staff!$L59,AB63+Staff!$J59),MIN(Staff!$J59,Staff!$L59)),0))))))</f>
        <v>0</v>
      </c>
      <c r="AO63" s="567">
        <f>IF(Staff!$K59="Never",IF(AO$4&gt;=Staff!$I59,MIN(Staff!$J59,Staff!$L59),0),IF(Staff!$K59="Monthly",IF(AO$4=Staff!$I59,MIN(Staff!$J59,Staff!$L59),IF(AO$4&gt;Staff!$I59,MIN(Staff!$L59,AN63+Staff!$J59),0)),IF(Staff!$K59="Quarterly",IF(AO$4=Staff!$I59,MIN(Staff!$J59,Staff!$L59),IF(AO$4&gt;Staff!$I59,IFERROR(MIN(Staff!$L59,IF(ISNUMBER(AL63),AL63,0)+Staff!$J59),Staff!$J59),0)),IF(Staff!$K59="Annually",IF(AO$4=Staff!$I59,MIN(Staff!$J59,Staff!$L59),IF(AO$4&gt;Staff!$I59,IFERROR(MIN(Staff!$L59,AC63+Staff!$J59),MIN(Staff!$J59,Staff!$L59)),0))))))</f>
        <v>0</v>
      </c>
      <c r="AP63" s="567">
        <f>IF(Staff!$K59="Never",IF(AP$4&gt;=Staff!$I59,MIN(Staff!$J59,Staff!$L59),0),IF(Staff!$K59="Monthly",IF(AP$4=Staff!$I59,MIN(Staff!$J59,Staff!$L59),IF(AP$4&gt;Staff!$I59,MIN(Staff!$L59,AO63+Staff!$J59),0)),IF(Staff!$K59="Quarterly",IF(AP$4=Staff!$I59,MIN(Staff!$J59,Staff!$L59),IF(AP$4&gt;Staff!$I59,IFERROR(MIN(Staff!$L59,IF(ISNUMBER(AM63),AM63,0)+Staff!$J59),Staff!$J59),0)),IF(Staff!$K59="Annually",IF(AP$4=Staff!$I59,MIN(Staff!$J59,Staff!$L59),IF(AP$4&gt;Staff!$I59,IFERROR(MIN(Staff!$L59,AD63+Staff!$J59),MIN(Staff!$J59,Staff!$L59)),0))))))</f>
        <v>0</v>
      </c>
      <c r="AQ63" s="567">
        <f>IF(Staff!$K59="Never",IF(AQ$4&gt;=Staff!$I59,MIN(Staff!$J59,Staff!$L59),0),IF(Staff!$K59="Monthly",IF(AQ$4=Staff!$I59,MIN(Staff!$J59,Staff!$L59),IF(AQ$4&gt;Staff!$I59,MIN(Staff!$L59,AP63+Staff!$J59),0)),IF(Staff!$K59="Quarterly",IF(AQ$4=Staff!$I59,MIN(Staff!$J59,Staff!$L59),IF(AQ$4&gt;Staff!$I59,IFERROR(MIN(Staff!$L59,IF(ISNUMBER(AN63),AN63,0)+Staff!$J59),Staff!$J59),0)),IF(Staff!$K59="Annually",IF(AQ$4=Staff!$I59,MIN(Staff!$J59,Staff!$L59),IF(AQ$4&gt;Staff!$I59,IFERROR(MIN(Staff!$L59,AE63+Staff!$J59),MIN(Staff!$J59,Staff!$L59)),0))))))</f>
        <v>0</v>
      </c>
      <c r="AR63" s="567">
        <f>IF(Staff!$K59="Never",IF(AR$4&gt;=Staff!$I59,MIN(Staff!$J59,Staff!$L59),0),IF(Staff!$K59="Monthly",IF(AR$4=Staff!$I59,MIN(Staff!$J59,Staff!$L59),IF(AR$4&gt;Staff!$I59,MIN(Staff!$L59,AQ63+Staff!$J59),0)),IF(Staff!$K59="Quarterly",IF(AR$4=Staff!$I59,MIN(Staff!$J59,Staff!$L59),IF(AR$4&gt;Staff!$I59,IFERROR(MIN(Staff!$L59,IF(ISNUMBER(AO63),AO63,0)+Staff!$J59),Staff!$J59),0)),IF(Staff!$K59="Annually",IF(AR$4=Staff!$I59,MIN(Staff!$J59,Staff!$L59),IF(AR$4&gt;Staff!$I59,IFERROR(MIN(Staff!$L59,AF63+Staff!$J59),MIN(Staff!$J59,Staff!$L59)),0))))))</f>
        <v>0</v>
      </c>
      <c r="AS63" s="567">
        <f>IF(Staff!$K59="Never",IF(AS$4&gt;=Staff!$I59,MIN(Staff!$J59,Staff!$L59),0),IF(Staff!$K59="Monthly",IF(AS$4=Staff!$I59,MIN(Staff!$J59,Staff!$L59),IF(AS$4&gt;Staff!$I59,MIN(Staff!$L59,AR63+Staff!$J59),0)),IF(Staff!$K59="Quarterly",IF(AS$4=Staff!$I59,MIN(Staff!$J59,Staff!$L59),IF(AS$4&gt;Staff!$I59,IFERROR(MIN(Staff!$L59,IF(ISNUMBER(AP63),AP63,0)+Staff!$J59),Staff!$J59),0)),IF(Staff!$K59="Annually",IF(AS$4=Staff!$I59,MIN(Staff!$J59,Staff!$L59),IF(AS$4&gt;Staff!$I59,IFERROR(MIN(Staff!$L59,AG63+Staff!$J59),MIN(Staff!$J59,Staff!$L59)),0))))))</f>
        <v>0</v>
      </c>
      <c r="AT63" s="567">
        <f>IF(Staff!$K59="Never",IF(AT$4&gt;=Staff!$I59,MIN(Staff!$J59,Staff!$L59),0),IF(Staff!$K59="Monthly",IF(AT$4=Staff!$I59,MIN(Staff!$J59,Staff!$L59),IF(AT$4&gt;Staff!$I59,MIN(Staff!$L59,AS63+Staff!$J59),0)),IF(Staff!$K59="Quarterly",IF(AT$4=Staff!$I59,MIN(Staff!$J59,Staff!$L59),IF(AT$4&gt;Staff!$I59,IFERROR(MIN(Staff!$L59,IF(ISNUMBER(AQ63),AQ63,0)+Staff!$J59),Staff!$J59),0)),IF(Staff!$K59="Annually",IF(AT$4=Staff!$I59,MIN(Staff!$J59,Staff!$L59),IF(AT$4&gt;Staff!$I59,IFERROR(MIN(Staff!$L59,AH63+Staff!$J59),MIN(Staff!$J59,Staff!$L59)),0))))))</f>
        <v>0</v>
      </c>
      <c r="AU63" s="567">
        <f>IF(Staff!$K59="Never",IF(AU$4&gt;=Staff!$I59,MIN(Staff!$J59,Staff!$L59),0),IF(Staff!$K59="Monthly",IF(AU$4=Staff!$I59,MIN(Staff!$J59,Staff!$L59),IF(AU$4&gt;Staff!$I59,MIN(Staff!$L59,AT63+Staff!$J59),0)),IF(Staff!$K59="Quarterly",IF(AU$4=Staff!$I59,MIN(Staff!$J59,Staff!$L59),IF(AU$4&gt;Staff!$I59,IFERROR(MIN(Staff!$L59,IF(ISNUMBER(AR63),AR63,0)+Staff!$J59),Staff!$J59),0)),IF(Staff!$K59="Annually",IF(AU$4=Staff!$I59,MIN(Staff!$J59,Staff!$L59),IF(AU$4&gt;Staff!$I59,IFERROR(MIN(Staff!$L59,AI63+Staff!$J59),MIN(Staff!$J59,Staff!$L59)),0))))))</f>
        <v>0</v>
      </c>
      <c r="AV63" s="567">
        <f>IF(Staff!$K59="Never",IF(AV$4&gt;=Staff!$I59,MIN(Staff!$J59,Staff!$L59),0),IF(Staff!$K59="Monthly",IF(AV$4=Staff!$I59,MIN(Staff!$J59,Staff!$L59),IF(AV$4&gt;Staff!$I59,MIN(Staff!$L59,AU63+Staff!$J59),0)),IF(Staff!$K59="Quarterly",IF(AV$4=Staff!$I59,MIN(Staff!$J59,Staff!$L59),IF(AV$4&gt;Staff!$I59,IFERROR(MIN(Staff!$L59,IF(ISNUMBER(AS63),AS63,0)+Staff!$J59),Staff!$J59),0)),IF(Staff!$K59="Annually",IF(AV$4=Staff!$I59,MIN(Staff!$J59,Staff!$L59),IF(AV$4&gt;Staff!$I59,IFERROR(MIN(Staff!$L59,AJ63+Staff!$J59),MIN(Staff!$J59,Staff!$L59)),0))))))</f>
        <v>0</v>
      </c>
      <c r="AW63" s="567">
        <f>IF(Staff!$K59="Never",IF(AW$4&gt;=Staff!$I59,MIN(Staff!$J59,Staff!$L59),0),IF(Staff!$K59="Monthly",IF(AW$4=Staff!$I59,MIN(Staff!$J59,Staff!$L59),IF(AW$4&gt;Staff!$I59,MIN(Staff!$L59,AV63+Staff!$J59),0)),IF(Staff!$K59="Quarterly",IF(AW$4=Staff!$I59,MIN(Staff!$J59,Staff!$L59),IF(AW$4&gt;Staff!$I59,IFERROR(MIN(Staff!$L59,IF(ISNUMBER(AT63),AT63,0)+Staff!$J59),Staff!$J59),0)),IF(Staff!$K59="Annually",IF(AW$4=Staff!$I59,MIN(Staff!$J59,Staff!$L59),IF(AW$4&gt;Staff!$I59,IFERROR(MIN(Staff!$L59,AK63+Staff!$J59),MIN(Staff!$J59,Staff!$L59)),0))))))</f>
        <v>0</v>
      </c>
      <c r="AX63" s="567">
        <f>IF(Staff!$K59="Never",IF(AX$4&gt;=Staff!$I59,MIN(Staff!$J59,Staff!$L59),0),IF(Staff!$K59="Monthly",IF(AX$4=Staff!$I59,MIN(Staff!$J59,Staff!$L59),IF(AX$4&gt;Staff!$I59,MIN(Staff!$L59,AW63+Staff!$J59),0)),IF(Staff!$K59="Quarterly",IF(AX$4=Staff!$I59,MIN(Staff!$J59,Staff!$L59),IF(AX$4&gt;Staff!$I59,IFERROR(MIN(Staff!$L59,IF(ISNUMBER(AU63),AU63,0)+Staff!$J59),Staff!$J59),0)),IF(Staff!$K59="Annually",IF(AX$4=Staff!$I59,MIN(Staff!$J59,Staff!$L59),IF(AX$4&gt;Staff!$I59,IFERROR(MIN(Staff!$L59,AL63+Staff!$J59),MIN(Staff!$J59,Staff!$L59)),0))))))</f>
        <v>0</v>
      </c>
      <c r="AY63" s="567">
        <f>IF(Staff!$K59="Never",IF(AY$4&gt;=Staff!$I59,MIN(Staff!$J59,Staff!$L59),0),IF(Staff!$K59="Monthly",IF(AY$4=Staff!$I59,MIN(Staff!$J59,Staff!$L59),IF(AY$4&gt;Staff!$I59,MIN(Staff!$L59,AX63+Staff!$J59),0)),IF(Staff!$K59="Quarterly",IF(AY$4=Staff!$I59,MIN(Staff!$J59,Staff!$L59),IF(AY$4&gt;Staff!$I59,IFERROR(MIN(Staff!$L59,IF(ISNUMBER(AV63),AV63,0)+Staff!$J59),Staff!$J59),0)),IF(Staff!$K59="Annually",IF(AY$4=Staff!$I59,MIN(Staff!$J59,Staff!$L59),IF(AY$4&gt;Staff!$I59,IFERROR(MIN(Staff!$L59,AM63+Staff!$J59),MIN(Staff!$J59,Staff!$L59)),0))))))</f>
        <v>0</v>
      </c>
      <c r="AZ63" s="567">
        <f>IF(Staff!$K59="Never",IF(AZ$4&gt;=Staff!$I59,MIN(Staff!$J59,Staff!$L59),0),IF(Staff!$K59="Monthly",IF(AZ$4=Staff!$I59,MIN(Staff!$J59,Staff!$L59),IF(AZ$4&gt;Staff!$I59,MIN(Staff!$L59,AY63+Staff!$J59),0)),IF(Staff!$K59="Quarterly",IF(AZ$4=Staff!$I59,MIN(Staff!$J59,Staff!$L59),IF(AZ$4&gt;Staff!$I59,IFERROR(MIN(Staff!$L59,IF(ISNUMBER(AW63),AW63,0)+Staff!$J59),Staff!$J59),0)),IF(Staff!$K59="Annually",IF(AZ$4=Staff!$I59,MIN(Staff!$J59,Staff!$L59),IF(AZ$4&gt;Staff!$I59,IFERROR(MIN(Staff!$L59,AN63+Staff!$J59),MIN(Staff!$J59,Staff!$L59)),0))))))</f>
        <v>0</v>
      </c>
      <c r="BA63" s="567">
        <f>IF(Staff!$K59="Never",IF(BA$4&gt;=Staff!$I59,MIN(Staff!$J59,Staff!$L59),0),IF(Staff!$K59="Monthly",IF(BA$4=Staff!$I59,MIN(Staff!$J59,Staff!$L59),IF(BA$4&gt;Staff!$I59,MIN(Staff!$L59,AZ63+Staff!$J59),0)),IF(Staff!$K59="Quarterly",IF(BA$4=Staff!$I59,MIN(Staff!$J59,Staff!$L59),IF(BA$4&gt;Staff!$I59,IFERROR(MIN(Staff!$L59,IF(ISNUMBER(AX63),AX63,0)+Staff!$J59),Staff!$J59),0)),IF(Staff!$K59="Annually",IF(BA$4=Staff!$I59,MIN(Staff!$J59,Staff!$L59),IF(BA$4&gt;Staff!$I59,IFERROR(MIN(Staff!$L59,AO63+Staff!$J59),MIN(Staff!$J59,Staff!$L59)),0))))))</f>
        <v>0</v>
      </c>
      <c r="BB63" s="567">
        <f>IF(Staff!$K59="Never",IF(BB$4&gt;=Staff!$I59,MIN(Staff!$J59,Staff!$L59),0),IF(Staff!$K59="Monthly",IF(BB$4=Staff!$I59,MIN(Staff!$J59,Staff!$L59),IF(BB$4&gt;Staff!$I59,MIN(Staff!$L59,BA63+Staff!$J59),0)),IF(Staff!$K59="Quarterly",IF(BB$4=Staff!$I59,MIN(Staff!$J59,Staff!$L59),IF(BB$4&gt;Staff!$I59,IFERROR(MIN(Staff!$L59,IF(ISNUMBER(AY63),AY63,0)+Staff!$J59),Staff!$J59),0)),IF(Staff!$K59="Annually",IF(BB$4=Staff!$I59,MIN(Staff!$J59,Staff!$L59),IF(BB$4&gt;Staff!$I59,IFERROR(MIN(Staff!$L59,AP63+Staff!$J59),MIN(Staff!$J59,Staff!$L59)),0))))))</f>
        <v>0</v>
      </c>
      <c r="BC63" s="567">
        <f>IF(Staff!$K59="Never",IF(BC$4&gt;=Staff!$I59,MIN(Staff!$J59,Staff!$L59),0),IF(Staff!$K59="Monthly",IF(BC$4=Staff!$I59,MIN(Staff!$J59,Staff!$L59),IF(BC$4&gt;Staff!$I59,MIN(Staff!$L59,BB63+Staff!$J59),0)),IF(Staff!$K59="Quarterly",IF(BC$4=Staff!$I59,MIN(Staff!$J59,Staff!$L59),IF(BC$4&gt;Staff!$I59,IFERROR(MIN(Staff!$L59,IF(ISNUMBER(AZ63),AZ63,0)+Staff!$J59),Staff!$J59),0)),IF(Staff!$K59="Annually",IF(BC$4=Staff!$I59,MIN(Staff!$J59,Staff!$L59),IF(BC$4&gt;Staff!$I59,IFERROR(MIN(Staff!$L59,AQ63+Staff!$J59),MIN(Staff!$J59,Staff!$L59)),0))))))</f>
        <v>0</v>
      </c>
      <c r="BD63" s="567">
        <f>IF(Staff!$K59="Never",IF(BD$4&gt;=Staff!$I59,MIN(Staff!$J59,Staff!$L59),0),IF(Staff!$K59="Monthly",IF(BD$4=Staff!$I59,MIN(Staff!$J59,Staff!$L59),IF(BD$4&gt;Staff!$I59,MIN(Staff!$L59,BC63+Staff!$J59),0)),IF(Staff!$K59="Quarterly",IF(BD$4=Staff!$I59,MIN(Staff!$J59,Staff!$L59),IF(BD$4&gt;Staff!$I59,IFERROR(MIN(Staff!$L59,IF(ISNUMBER(BA63),BA63,0)+Staff!$J59),Staff!$J59),0)),IF(Staff!$K59="Annually",IF(BD$4=Staff!$I59,MIN(Staff!$J59,Staff!$L59),IF(BD$4&gt;Staff!$I59,IFERROR(MIN(Staff!$L59,AR63+Staff!$J59),MIN(Staff!$J59,Staff!$L59)),0))))))</f>
        <v>0</v>
      </c>
      <c r="BE63" s="567">
        <f>IF(Staff!$K59="Never",IF(BE$4&gt;=Staff!$I59,MIN(Staff!$J59,Staff!$L59),0),IF(Staff!$K59="Monthly",IF(BE$4=Staff!$I59,MIN(Staff!$J59,Staff!$L59),IF(BE$4&gt;Staff!$I59,MIN(Staff!$L59,BD63+Staff!$J59),0)),IF(Staff!$K59="Quarterly",IF(BE$4=Staff!$I59,MIN(Staff!$J59,Staff!$L59),IF(BE$4&gt;Staff!$I59,IFERROR(MIN(Staff!$L59,IF(ISNUMBER(BB63),BB63,0)+Staff!$J59),Staff!$J59),0)),IF(Staff!$K59="Annually",IF(BE$4=Staff!$I59,MIN(Staff!$J59,Staff!$L59),IF(BE$4&gt;Staff!$I59,IFERROR(MIN(Staff!$L59,AS63+Staff!$J59),MIN(Staff!$J59,Staff!$L59)),0))))))</f>
        <v>0</v>
      </c>
      <c r="BF63" s="567">
        <f>IF(Staff!$K59="Never",IF(BF$4&gt;=Staff!$I59,MIN(Staff!$J59,Staff!$L59),0),IF(Staff!$K59="Monthly",IF(BF$4=Staff!$I59,MIN(Staff!$J59,Staff!$L59),IF(BF$4&gt;Staff!$I59,MIN(Staff!$L59,BE63+Staff!$J59),0)),IF(Staff!$K59="Quarterly",IF(BF$4=Staff!$I59,MIN(Staff!$J59,Staff!$L59),IF(BF$4&gt;Staff!$I59,IFERROR(MIN(Staff!$L59,IF(ISNUMBER(BC63),BC63,0)+Staff!$J59),Staff!$J59),0)),IF(Staff!$K59="Annually",IF(BF$4=Staff!$I59,MIN(Staff!$J59,Staff!$L59),IF(BF$4&gt;Staff!$I59,IFERROR(MIN(Staff!$L59,AT63+Staff!$J59),MIN(Staff!$J59,Staff!$L59)),0))))))</f>
        <v>0</v>
      </c>
      <c r="BG63" s="567">
        <f>IF(Staff!$K59="Never",IF(BG$4&gt;=Staff!$I59,MIN(Staff!$J59,Staff!$L59),0),IF(Staff!$K59="Monthly",IF(BG$4=Staff!$I59,MIN(Staff!$J59,Staff!$L59),IF(BG$4&gt;Staff!$I59,MIN(Staff!$L59,BF63+Staff!$J59),0)),IF(Staff!$K59="Quarterly",IF(BG$4=Staff!$I59,MIN(Staff!$J59,Staff!$L59),IF(BG$4&gt;Staff!$I59,IFERROR(MIN(Staff!$L59,IF(ISNUMBER(BD63),BD63,0)+Staff!$J59),Staff!$J59),0)),IF(Staff!$K59="Annually",IF(BG$4=Staff!$I59,MIN(Staff!$J59,Staff!$L59),IF(BG$4&gt;Staff!$I59,IFERROR(MIN(Staff!$L59,AU63+Staff!$J59),MIN(Staff!$J59,Staff!$L59)),0))))))</f>
        <v>0</v>
      </c>
      <c r="BH63" s="567">
        <f>IF(Staff!$K59="Never",IF(BH$4&gt;=Staff!$I59,MIN(Staff!$J59,Staff!$L59),0),IF(Staff!$K59="Monthly",IF(BH$4=Staff!$I59,MIN(Staff!$J59,Staff!$L59),IF(BH$4&gt;Staff!$I59,MIN(Staff!$L59,BG63+Staff!$J59),0)),IF(Staff!$K59="Quarterly",IF(BH$4=Staff!$I59,MIN(Staff!$J59,Staff!$L59),IF(BH$4&gt;Staff!$I59,IFERROR(MIN(Staff!$L59,IF(ISNUMBER(BE63),BE63,0)+Staff!$J59),Staff!$J59),0)),IF(Staff!$K59="Annually",IF(BH$4=Staff!$I59,MIN(Staff!$J59,Staff!$L59),IF(BH$4&gt;Staff!$I59,IFERROR(MIN(Staff!$L59,AV63+Staff!$J59),MIN(Staff!$J59,Staff!$L59)),0))))))</f>
        <v>0</v>
      </c>
      <c r="BI63" s="567">
        <f>IF(Staff!$K59="Never",IF(BI$4&gt;=Staff!$I59,MIN(Staff!$J59,Staff!$L59),0),IF(Staff!$K59="Monthly",IF(BI$4=Staff!$I59,MIN(Staff!$J59,Staff!$L59),IF(BI$4&gt;Staff!$I59,MIN(Staff!$L59,BH63+Staff!$J59),0)),IF(Staff!$K59="Quarterly",IF(BI$4=Staff!$I59,MIN(Staff!$J59,Staff!$L59),IF(BI$4&gt;Staff!$I59,IFERROR(MIN(Staff!$L59,IF(ISNUMBER(BF63),BF63,0)+Staff!$J59),Staff!$J59),0)),IF(Staff!$K59="Annually",IF(BI$4=Staff!$I59,MIN(Staff!$J59,Staff!$L59),IF(BI$4&gt;Staff!$I59,IFERROR(MIN(Staff!$L59,AW63+Staff!$J59),MIN(Staff!$J59,Staff!$L59)),0))))))</f>
        <v>0</v>
      </c>
      <c r="BJ63" s="567">
        <f>IF(Staff!$K59="Never",IF(BJ$4&gt;=Staff!$I59,MIN(Staff!$J59,Staff!$L59),0),IF(Staff!$K59="Monthly",IF(BJ$4=Staff!$I59,MIN(Staff!$J59,Staff!$L59),IF(BJ$4&gt;Staff!$I59,MIN(Staff!$L59,BI63+Staff!$J59),0)),IF(Staff!$K59="Quarterly",IF(BJ$4=Staff!$I59,MIN(Staff!$J59,Staff!$L59),IF(BJ$4&gt;Staff!$I59,IFERROR(MIN(Staff!$L59,IF(ISNUMBER(BG63),BG63,0)+Staff!$J59),Staff!$J59),0)),IF(Staff!$K59="Annually",IF(BJ$4=Staff!$I59,MIN(Staff!$J59,Staff!$L59),IF(BJ$4&gt;Staff!$I59,IFERROR(MIN(Staff!$L59,AX63+Staff!$J59),MIN(Staff!$J59,Staff!$L59)),0))))))</f>
        <v>0</v>
      </c>
      <c r="BK63" s="567">
        <f>IF(Staff!$K59="Never",IF(BK$4&gt;=Staff!$I59,MIN(Staff!$J59,Staff!$L59),0),IF(Staff!$K59="Monthly",IF(BK$4=Staff!$I59,MIN(Staff!$J59,Staff!$L59),IF(BK$4&gt;Staff!$I59,MIN(Staff!$L59,BJ63+Staff!$J59),0)),IF(Staff!$K59="Quarterly",IF(BK$4=Staff!$I59,MIN(Staff!$J59,Staff!$L59),IF(BK$4&gt;Staff!$I59,IFERROR(MIN(Staff!$L59,IF(ISNUMBER(BH63),BH63,0)+Staff!$J59),Staff!$J59),0)),IF(Staff!$K59="Annually",IF(BK$4=Staff!$I59,MIN(Staff!$J59,Staff!$L59),IF(BK$4&gt;Staff!$I59,IFERROR(MIN(Staff!$L59,AY63+Staff!$J59),MIN(Staff!$J59,Staff!$L59)),0))))))</f>
        <v>0</v>
      </c>
      <c r="BL63" s="567">
        <f>IF(Staff!$K59="Never",IF(BL$4&gt;=Staff!$I59,MIN(Staff!$J59,Staff!$L59),0),IF(Staff!$K59="Monthly",IF(BL$4=Staff!$I59,MIN(Staff!$J59,Staff!$L59),IF(BL$4&gt;Staff!$I59,MIN(Staff!$L59,BK63+Staff!$J59),0)),IF(Staff!$K59="Quarterly",IF(BL$4=Staff!$I59,MIN(Staff!$J59,Staff!$L59),IF(BL$4&gt;Staff!$I59,IFERROR(MIN(Staff!$L59,IF(ISNUMBER(BI63),BI63,0)+Staff!$J59),Staff!$J59),0)),IF(Staff!$K59="Annually",IF(BL$4=Staff!$I59,MIN(Staff!$J59,Staff!$L59),IF(BL$4&gt;Staff!$I59,IFERROR(MIN(Staff!$L59,AZ63+Staff!$J59),MIN(Staff!$J59,Staff!$L59)),0))))))</f>
        <v>0</v>
      </c>
      <c r="BM63" s="567">
        <f>IF(Staff!$K59="Never",IF(BM$4&gt;=Staff!$I59,MIN(Staff!$J59,Staff!$L59),0),IF(Staff!$K59="Monthly",IF(BM$4=Staff!$I59,MIN(Staff!$J59,Staff!$L59),IF(BM$4&gt;Staff!$I59,MIN(Staff!$L59,BL63+Staff!$J59),0)),IF(Staff!$K59="Quarterly",IF(BM$4=Staff!$I59,MIN(Staff!$J59,Staff!$L59),IF(BM$4&gt;Staff!$I59,IFERROR(MIN(Staff!$L59,IF(ISNUMBER(BJ63),BJ63,0)+Staff!$J59),Staff!$J59),0)),IF(Staff!$K59="Annually",IF(BM$4=Staff!$I59,MIN(Staff!$J59,Staff!$L59),IF(BM$4&gt;Staff!$I59,IFERROR(MIN(Staff!$L59,BA63+Staff!$J59),MIN(Staff!$J59,Staff!$L59)),0))))))</f>
        <v>0</v>
      </c>
      <c r="BN63" s="567">
        <f>IF(Staff!$K59="Never",IF(BN$4&gt;=Staff!$I59,MIN(Staff!$J59,Staff!$L59),0),IF(Staff!$K59="Monthly",IF(BN$4=Staff!$I59,MIN(Staff!$J59,Staff!$L59),IF(BN$4&gt;Staff!$I59,MIN(Staff!$L59,BM63+Staff!$J59),0)),IF(Staff!$K59="Quarterly",IF(BN$4=Staff!$I59,MIN(Staff!$J59,Staff!$L59),IF(BN$4&gt;Staff!$I59,IFERROR(MIN(Staff!$L59,IF(ISNUMBER(BK63),BK63,0)+Staff!$J59),Staff!$J59),0)),IF(Staff!$K59="Annually",IF(BN$4=Staff!$I59,MIN(Staff!$J59,Staff!$L59),IF(BN$4&gt;Staff!$I59,IFERROR(MIN(Staff!$L59,BB63+Staff!$J59),MIN(Staff!$J59,Staff!$L59)),0))))))</f>
        <v>0</v>
      </c>
      <c r="BO63" s="567">
        <f>IF(Staff!$K59="Never",IF(BO$4&gt;=Staff!$I59,MIN(Staff!$J59,Staff!$L59),0),IF(Staff!$K59="Monthly",IF(BO$4=Staff!$I59,MIN(Staff!$J59,Staff!$L59),IF(BO$4&gt;Staff!$I59,MIN(Staff!$L59,BN63+Staff!$J59),0)),IF(Staff!$K59="Quarterly",IF(BO$4=Staff!$I59,MIN(Staff!$J59,Staff!$L59),IF(BO$4&gt;Staff!$I59,IFERROR(MIN(Staff!$L59,IF(ISNUMBER(BL63),BL63,0)+Staff!$J59),Staff!$J59),0)),IF(Staff!$K59="Annually",IF(BO$4=Staff!$I59,MIN(Staff!$J59,Staff!$L59),IF(BO$4&gt;Staff!$I59,IFERROR(MIN(Staff!$L59,BC63+Staff!$J59),MIN(Staff!$J59,Staff!$L59)),0))))))</f>
        <v>0</v>
      </c>
      <c r="BP63" s="567">
        <f>IF(Staff!$K59="Never",IF(BP$4&gt;=Staff!$I59,MIN(Staff!$J59,Staff!$L59),0),IF(Staff!$K59="Monthly",IF(BP$4=Staff!$I59,MIN(Staff!$J59,Staff!$L59),IF(BP$4&gt;Staff!$I59,MIN(Staff!$L59,BO63+Staff!$J59),0)),IF(Staff!$K59="Quarterly",IF(BP$4=Staff!$I59,MIN(Staff!$J59,Staff!$L59),IF(BP$4&gt;Staff!$I59,IFERROR(MIN(Staff!$L59,IF(ISNUMBER(BM63),BM63,0)+Staff!$J59),Staff!$J59),0)),IF(Staff!$K59="Annually",IF(BP$4=Staff!$I59,MIN(Staff!$J59,Staff!$L59),IF(BP$4&gt;Staff!$I59,IFERROR(MIN(Staff!$L59,BD63+Staff!$J59),MIN(Staff!$J59,Staff!$L59)),0))))))</f>
        <v>0</v>
      </c>
      <c r="BQ63" s="567">
        <f>IF(Staff!$K59="Never",IF(BQ$4&gt;=Staff!$I59,MIN(Staff!$J59,Staff!$L59),0),IF(Staff!$K59="Monthly",IF(BQ$4=Staff!$I59,MIN(Staff!$J59,Staff!$L59),IF(BQ$4&gt;Staff!$I59,MIN(Staff!$L59,BP63+Staff!$J59),0)),IF(Staff!$K59="Quarterly",IF(BQ$4=Staff!$I59,MIN(Staff!$J59,Staff!$L59),IF(BQ$4&gt;Staff!$I59,IFERROR(MIN(Staff!$L59,IF(ISNUMBER(BN63),BN63,0)+Staff!$J59),Staff!$J59),0)),IF(Staff!$K59="Annually",IF(BQ$4=Staff!$I59,MIN(Staff!$J59,Staff!$L59),IF(BQ$4&gt;Staff!$I59,IFERROR(MIN(Staff!$L59,BE63+Staff!$J59),MIN(Staff!$J59,Staff!$L59)),0))))))</f>
        <v>0</v>
      </c>
      <c r="BR63" s="567">
        <f>IF(Staff!$K59="Never",IF(BR$4&gt;=Staff!$I59,MIN(Staff!$J59,Staff!$L59),0),IF(Staff!$K59="Monthly",IF(BR$4=Staff!$I59,MIN(Staff!$J59,Staff!$L59),IF(BR$4&gt;Staff!$I59,MIN(Staff!$L59,BQ63+Staff!$J59),0)),IF(Staff!$K59="Quarterly",IF(BR$4=Staff!$I59,MIN(Staff!$J59,Staff!$L59),IF(BR$4&gt;Staff!$I59,IFERROR(MIN(Staff!$L59,IF(ISNUMBER(BO63),BO63,0)+Staff!$J59),Staff!$J59),0)),IF(Staff!$K59="Annually",IF(BR$4=Staff!$I59,MIN(Staff!$J59,Staff!$L59),IF(BR$4&gt;Staff!$I59,IFERROR(MIN(Staff!$L59,BF63+Staff!$J59),MIN(Staff!$J59,Staff!$L59)),0))))))</f>
        <v>0</v>
      </c>
      <c r="BS63" s="567">
        <f>IF(Staff!$K59="Never",IF(BS$4&gt;=Staff!$I59,MIN(Staff!$J59,Staff!$L59),0),IF(Staff!$K59="Monthly",IF(BS$4=Staff!$I59,MIN(Staff!$J59,Staff!$L59),IF(BS$4&gt;Staff!$I59,MIN(Staff!$L59,BR63+Staff!$J59),0)),IF(Staff!$K59="Quarterly",IF(BS$4=Staff!$I59,MIN(Staff!$J59,Staff!$L59),IF(BS$4&gt;Staff!$I59,IFERROR(MIN(Staff!$L59,IF(ISNUMBER(BP63),BP63,0)+Staff!$J59),Staff!$J59),0)),IF(Staff!$K59="Annually",IF(BS$4=Staff!$I59,MIN(Staff!$J59,Staff!$L59),IF(BS$4&gt;Staff!$I59,IFERROR(MIN(Staff!$L59,BG63+Staff!$J59),MIN(Staff!$J59,Staff!$L59)),0))))))</f>
        <v>0</v>
      </c>
      <c r="BT63" s="567">
        <f>IF(Staff!$K59="Never",IF(BT$4&gt;=Staff!$I59,MIN(Staff!$J59,Staff!$L59),0),IF(Staff!$K59="Monthly",IF(BT$4=Staff!$I59,MIN(Staff!$J59,Staff!$L59),IF(BT$4&gt;Staff!$I59,MIN(Staff!$L59,BS63+Staff!$J59),0)),IF(Staff!$K59="Quarterly",IF(BT$4=Staff!$I59,MIN(Staff!$J59,Staff!$L59),IF(BT$4&gt;Staff!$I59,IFERROR(MIN(Staff!$L59,IF(ISNUMBER(BQ63),BQ63,0)+Staff!$J59),Staff!$J59),0)),IF(Staff!$K59="Annually",IF(BT$4=Staff!$I59,MIN(Staff!$J59,Staff!$L59),IF(BT$4&gt;Staff!$I59,IFERROR(MIN(Staff!$L59,BH63+Staff!$J59),MIN(Staff!$J59,Staff!$L59)),0))))))</f>
        <v>0</v>
      </c>
      <c r="BU63" s="567">
        <f>IF(Staff!$K59="Never",IF(BU$4&gt;=Staff!$I59,MIN(Staff!$J59,Staff!$L59),0),IF(Staff!$K59="Monthly",IF(BU$4=Staff!$I59,MIN(Staff!$J59,Staff!$L59),IF(BU$4&gt;Staff!$I59,MIN(Staff!$L59,BT63+Staff!$J59),0)),IF(Staff!$K59="Quarterly",IF(BU$4=Staff!$I59,MIN(Staff!$J59,Staff!$L59),IF(BU$4&gt;Staff!$I59,IFERROR(MIN(Staff!$L59,IF(ISNUMBER(BR63),BR63,0)+Staff!$J59),Staff!$J59),0)),IF(Staff!$K59="Annually",IF(BU$4=Staff!$I59,MIN(Staff!$J59,Staff!$L59),IF(BU$4&gt;Staff!$I59,IFERROR(MIN(Staff!$L59,BI63+Staff!$J59),MIN(Staff!$J59,Staff!$L59)),0))))))</f>
        <v>0</v>
      </c>
      <c r="BV63" s="567">
        <f>IF(Staff!$K59="Never",IF(BV$4&gt;=Staff!$I59,MIN(Staff!$J59,Staff!$L59),0),IF(Staff!$K59="Monthly",IF(BV$4=Staff!$I59,MIN(Staff!$J59,Staff!$L59),IF(BV$4&gt;Staff!$I59,MIN(Staff!$L59,BU63+Staff!$J59),0)),IF(Staff!$K59="Quarterly",IF(BV$4=Staff!$I59,MIN(Staff!$J59,Staff!$L59),IF(BV$4&gt;Staff!$I59,IFERROR(MIN(Staff!$L59,IF(ISNUMBER(BS63),BS63,0)+Staff!$J59),Staff!$J59),0)),IF(Staff!$K59="Annually",IF(BV$4=Staff!$I59,MIN(Staff!$J59,Staff!$L59),IF(BV$4&gt;Staff!$I59,IFERROR(MIN(Staff!$L59,BJ63+Staff!$J59),MIN(Staff!$J59,Staff!$L59)),0))))))</f>
        <v>0</v>
      </c>
      <c r="BW63" s="567">
        <f>IF(Staff!$K59="Never",IF(BW$4&gt;=Staff!$I59,MIN(Staff!$J59,Staff!$L59),0),IF(Staff!$K59="Monthly",IF(BW$4=Staff!$I59,MIN(Staff!$J59,Staff!$L59),IF(BW$4&gt;Staff!$I59,MIN(Staff!$L59,BV63+Staff!$J59),0)),IF(Staff!$K59="Quarterly",IF(BW$4=Staff!$I59,MIN(Staff!$J59,Staff!$L59),IF(BW$4&gt;Staff!$I59,IFERROR(MIN(Staff!$L59,IF(ISNUMBER(BT63),BT63,0)+Staff!$J59),Staff!$J59),0)),IF(Staff!$K59="Annually",IF(BW$4=Staff!$I59,MIN(Staff!$J59,Staff!$L59),IF(BW$4&gt;Staff!$I59,IFERROR(MIN(Staff!$L59,BK63+Staff!$J59),MIN(Staff!$J59,Staff!$L59)),0))))))</f>
        <v>0</v>
      </c>
      <c r="BX63" s="567">
        <f>IF(Staff!$K59="Never",IF(BX$4&gt;=Staff!$I59,MIN(Staff!$J59,Staff!$L59),0),IF(Staff!$K59="Monthly",IF(BX$4=Staff!$I59,MIN(Staff!$J59,Staff!$L59),IF(BX$4&gt;Staff!$I59,MIN(Staff!$L59,BW63+Staff!$J59),0)),IF(Staff!$K59="Quarterly",IF(BX$4=Staff!$I59,MIN(Staff!$J59,Staff!$L59),IF(BX$4&gt;Staff!$I59,IFERROR(MIN(Staff!$L59,IF(ISNUMBER(BU63),BU63,0)+Staff!$J59),Staff!$J59),0)),IF(Staff!$K59="Annually",IF(BX$4=Staff!$I59,MIN(Staff!$J59,Staff!$L59),IF(BX$4&gt;Staff!$I59,IFERROR(MIN(Staff!$L59,BL63+Staff!$J59),MIN(Staff!$J59,Staff!$L59)),0))))))</f>
        <v>0</v>
      </c>
      <c r="BY63" s="567">
        <f>IF(Staff!$K59="Never",IF(BY$4&gt;=Staff!$I59,MIN(Staff!$J59,Staff!$L59),0),IF(Staff!$K59="Monthly",IF(BY$4=Staff!$I59,MIN(Staff!$J59,Staff!$L59),IF(BY$4&gt;Staff!$I59,MIN(Staff!$L59,BX63+Staff!$J59),0)),IF(Staff!$K59="Quarterly",IF(BY$4=Staff!$I59,MIN(Staff!$J59,Staff!$L59),IF(BY$4&gt;Staff!$I59,IFERROR(MIN(Staff!$L59,IF(ISNUMBER(BV63),BV63,0)+Staff!$J59),Staff!$J59),0)),IF(Staff!$K59="Annually",IF(BY$4=Staff!$I59,MIN(Staff!$J59,Staff!$L59),IF(BY$4&gt;Staff!$I59,IFERROR(MIN(Staff!$L59,BM63+Staff!$J59),MIN(Staff!$J59,Staff!$L59)),0))))))</f>
        <v>0</v>
      </c>
      <c r="BZ63" s="567">
        <f>IF(Staff!$K59="Never",IF(BZ$4&gt;=Staff!$I59,MIN(Staff!$J59,Staff!$L59),0),IF(Staff!$K59="Monthly",IF(BZ$4=Staff!$I59,MIN(Staff!$J59,Staff!$L59),IF(BZ$4&gt;Staff!$I59,MIN(Staff!$L59,BY63+Staff!$J59),0)),IF(Staff!$K59="Quarterly",IF(BZ$4=Staff!$I59,MIN(Staff!$J59,Staff!$L59),IF(BZ$4&gt;Staff!$I59,IFERROR(MIN(Staff!$L59,IF(ISNUMBER(BW63),BW63,0)+Staff!$J59),Staff!$J59),0)),IF(Staff!$K59="Annually",IF(BZ$4=Staff!$I59,MIN(Staff!$J59,Staff!$L59),IF(BZ$4&gt;Staff!$I59,IFERROR(MIN(Staff!$L59,BN63+Staff!$J59),MIN(Staff!$J59,Staff!$L59)),0))))))</f>
        <v>0</v>
      </c>
      <c r="CA63" s="567">
        <f>IF(Staff!$K59="Never",IF(CA$4&gt;=Staff!$I59,MIN(Staff!$J59,Staff!$L59),0),IF(Staff!$K59="Monthly",IF(CA$4=Staff!$I59,MIN(Staff!$J59,Staff!$L59),IF(CA$4&gt;Staff!$I59,MIN(Staff!$L59,BZ63+Staff!$J59),0)),IF(Staff!$K59="Quarterly",IF(CA$4=Staff!$I59,MIN(Staff!$J59,Staff!$L59),IF(CA$4&gt;Staff!$I59,IFERROR(MIN(Staff!$L59,IF(ISNUMBER(BX63),BX63,0)+Staff!$J59),Staff!$J59),0)),IF(Staff!$K59="Annually",IF(CA$4=Staff!$I59,MIN(Staff!$J59,Staff!$L59),IF(CA$4&gt;Staff!$I59,IFERROR(MIN(Staff!$L59,BO63+Staff!$J59),MIN(Staff!$J59,Staff!$L59)),0))))))</f>
        <v>0</v>
      </c>
      <c r="CB63" s="567">
        <f>IF(Staff!$K59="Never",IF(CB$4&gt;=Staff!$I59,MIN(Staff!$J59,Staff!$L59),0),IF(Staff!$K59="Monthly",IF(CB$4=Staff!$I59,MIN(Staff!$J59,Staff!$L59),IF(CB$4&gt;Staff!$I59,MIN(Staff!$L59,CA63+Staff!$J59),0)),IF(Staff!$K59="Quarterly",IF(CB$4=Staff!$I59,MIN(Staff!$J59,Staff!$L59),IF(CB$4&gt;Staff!$I59,IFERROR(MIN(Staff!$L59,IF(ISNUMBER(BY63),BY63,0)+Staff!$J59),Staff!$J59),0)),IF(Staff!$K59="Annually",IF(CB$4=Staff!$I59,MIN(Staff!$J59,Staff!$L59),IF(CB$4&gt;Staff!$I59,IFERROR(MIN(Staff!$L59,BP63+Staff!$J59),MIN(Staff!$J59,Staff!$L59)),0))))))</f>
        <v>0</v>
      </c>
      <c r="CC63" s="567">
        <f>IF(Staff!$K59="Never",IF(CC$4&gt;=Staff!$I59,MIN(Staff!$J59,Staff!$L59),0),IF(Staff!$K59="Monthly",IF(CC$4=Staff!$I59,MIN(Staff!$J59,Staff!$L59),IF(CC$4&gt;Staff!$I59,MIN(Staff!$L59,CB63+Staff!$J59),0)),IF(Staff!$K59="Quarterly",IF(CC$4=Staff!$I59,MIN(Staff!$J59,Staff!$L59),IF(CC$4&gt;Staff!$I59,IFERROR(MIN(Staff!$L59,IF(ISNUMBER(BZ63),BZ63,0)+Staff!$J59),Staff!$J59),0)),IF(Staff!$K59="Annually",IF(CC$4=Staff!$I59,MIN(Staff!$J59,Staff!$L59),IF(CC$4&gt;Staff!$I59,IFERROR(MIN(Staff!$L59,BQ63+Staff!$J59),MIN(Staff!$J59,Staff!$L59)),0))))))</f>
        <v>0</v>
      </c>
      <c r="CD63" s="567">
        <f>IF(Staff!$K59="Never",IF(CD$4&gt;=Staff!$I59,MIN(Staff!$J59,Staff!$L59),0),IF(Staff!$K59="Monthly",IF(CD$4=Staff!$I59,MIN(Staff!$J59,Staff!$L59),IF(CD$4&gt;Staff!$I59,MIN(Staff!$L59,CC63+Staff!$J59),0)),IF(Staff!$K59="Quarterly",IF(CD$4=Staff!$I59,MIN(Staff!$J59,Staff!$L59),IF(CD$4&gt;Staff!$I59,IFERROR(MIN(Staff!$L59,IF(ISNUMBER(CA63),CA63,0)+Staff!$J59),Staff!$J59),0)),IF(Staff!$K59="Annually",IF(CD$4=Staff!$I59,MIN(Staff!$J59,Staff!$L59),IF(CD$4&gt;Staff!$I59,IFERROR(MIN(Staff!$L59,BR63+Staff!$J59),MIN(Staff!$J59,Staff!$L59)),0))))))</f>
        <v>0</v>
      </c>
      <c r="CE63" s="567">
        <f>IF(Staff!$K59="Never",IF(CE$4&gt;=Staff!$I59,MIN(Staff!$J59,Staff!$L59),0),IF(Staff!$K59="Monthly",IF(CE$4=Staff!$I59,MIN(Staff!$J59,Staff!$L59),IF(CE$4&gt;Staff!$I59,MIN(Staff!$L59,CD63+Staff!$J59),0)),IF(Staff!$K59="Quarterly",IF(CE$4=Staff!$I59,MIN(Staff!$J59,Staff!$L59),IF(CE$4&gt;Staff!$I59,IFERROR(MIN(Staff!$L59,IF(ISNUMBER(CB63),CB63,0)+Staff!$J59),Staff!$J59),0)),IF(Staff!$K59="Annually",IF(CE$4=Staff!$I59,MIN(Staff!$J59,Staff!$L59),IF(CE$4&gt;Staff!$I59,IFERROR(MIN(Staff!$L59,BS63+Staff!$J59),MIN(Staff!$J59,Staff!$L59)),0))))))</f>
        <v>0</v>
      </c>
      <c r="CF63" s="567">
        <f>IF(Staff!$K59="Never",IF(CF$4&gt;=Staff!$I59,MIN(Staff!$J59,Staff!$L59),0),IF(Staff!$K59="Monthly",IF(CF$4=Staff!$I59,MIN(Staff!$J59,Staff!$L59),IF(CF$4&gt;Staff!$I59,MIN(Staff!$L59,CE63+Staff!$J59),0)),IF(Staff!$K59="Quarterly",IF(CF$4=Staff!$I59,MIN(Staff!$J59,Staff!$L59),IF(CF$4&gt;Staff!$I59,IFERROR(MIN(Staff!$L59,IF(ISNUMBER(CC63),CC63,0)+Staff!$J59),Staff!$J59),0)),IF(Staff!$K59="Annually",IF(CF$4=Staff!$I59,MIN(Staff!$J59,Staff!$L59),IF(CF$4&gt;Staff!$I59,IFERROR(MIN(Staff!$L59,BT63+Staff!$J59),MIN(Staff!$J59,Staff!$L59)),0))))))</f>
        <v>0</v>
      </c>
      <c r="CG63" s="567">
        <f>IF(Staff!$K59="Never",IF(CG$4&gt;=Staff!$I59,MIN(Staff!$J59,Staff!$L59),0),IF(Staff!$K59="Monthly",IF(CG$4=Staff!$I59,MIN(Staff!$J59,Staff!$L59),IF(CG$4&gt;Staff!$I59,MIN(Staff!$L59,CF63+Staff!$J59),0)),IF(Staff!$K59="Quarterly",IF(CG$4=Staff!$I59,MIN(Staff!$J59,Staff!$L59),IF(CG$4&gt;Staff!$I59,IFERROR(MIN(Staff!$L59,IF(ISNUMBER(CD63),CD63,0)+Staff!$J59),Staff!$J59),0)),IF(Staff!$K59="Annually",IF(CG$4=Staff!$I59,MIN(Staff!$J59,Staff!$L59),IF(CG$4&gt;Staff!$I59,IFERROR(MIN(Staff!$L59,BU63+Staff!$J59),MIN(Staff!$J59,Staff!$L59)),0))))))</f>
        <v>0</v>
      </c>
      <c r="CH63" s="567">
        <f>IF(Staff!$K59="Never",IF(CH$4&gt;=Staff!$I59,MIN(Staff!$J59,Staff!$L59),0),IF(Staff!$K59="Monthly",IF(CH$4=Staff!$I59,MIN(Staff!$J59,Staff!$L59),IF(CH$4&gt;Staff!$I59,MIN(Staff!$L59,CG63+Staff!$J59),0)),IF(Staff!$K59="Quarterly",IF(CH$4=Staff!$I59,MIN(Staff!$J59,Staff!$L59),IF(CH$4&gt;Staff!$I59,IFERROR(MIN(Staff!$L59,IF(ISNUMBER(CE63),CE63,0)+Staff!$J59),Staff!$J59),0)),IF(Staff!$K59="Annually",IF(CH$4=Staff!$I59,MIN(Staff!$J59,Staff!$L59),IF(CH$4&gt;Staff!$I59,IFERROR(MIN(Staff!$L59,BV63+Staff!$J59),MIN(Staff!$J59,Staff!$L59)),0))))))</f>
        <v>0</v>
      </c>
      <c r="CI63" s="567">
        <f>IF(Staff!$K59="Never",IF(CI$4&gt;=Staff!$I59,MIN(Staff!$J59,Staff!$L59),0),IF(Staff!$K59="Monthly",IF(CI$4=Staff!$I59,MIN(Staff!$J59,Staff!$L59),IF(CI$4&gt;Staff!$I59,MIN(Staff!$L59,CH63+Staff!$J59),0)),IF(Staff!$K59="Quarterly",IF(CI$4=Staff!$I59,MIN(Staff!$J59,Staff!$L59),IF(CI$4&gt;Staff!$I59,IFERROR(MIN(Staff!$L59,IF(ISNUMBER(CF63),CF63,0)+Staff!$J59),Staff!$J59),0)),IF(Staff!$K59="Annually",IF(CI$4=Staff!$I59,MIN(Staff!$J59,Staff!$L59),IF(CI$4&gt;Staff!$I59,IFERROR(MIN(Staff!$L59,BW63+Staff!$J59),MIN(Staff!$J59,Staff!$L59)),0))))))</f>
        <v>0</v>
      </c>
    </row>
    <row r="64" spans="1:87" ht="15.75" hidden="1" customHeight="1" outlineLevel="1">
      <c r="A64" s="875" t="str">
        <f>Staff!A60</f>
        <v>Junior Marketing</v>
      </c>
      <c r="B64" s="876"/>
      <c r="C64" s="719" t="s">
        <v>289</v>
      </c>
      <c r="D64" s="567">
        <f>IF(Staff!$K60="Never",IF(D$4&gt;=Staff!$I60,MIN(Staff!$J60,Staff!$L60),0),IF(Staff!$K60="Monthly",IF(D$4=Staff!$I60,MIN(Staff!$J60,Staff!$L60),IF(D$4&gt;Staff!$I60,MIN(Staff!$L60,C64+Staff!$J60),0)),IF(Staff!$K60="Quarterly",IF(D$4=Staff!$I60,MIN(Staff!$J60,Staff!$L60),IF(D$4&gt;Staff!$I60,IFERROR(MIN(Staff!$L60,IF(ISNUMBER(A64),A64,0)+Staff!$J60),Staff!$J60),0)),IF(Staff!$K60="Annually",IF(D$4=Staff!$I60,MIN(Staff!$J60,Staff!$L60),IF(D$4&gt;Staff!$I60,IFERROR(MIN(Staff!$L60,#REF!+Staff!$J60),MIN(Staff!$J60,Staff!$L60)),0))))))</f>
        <v>0</v>
      </c>
      <c r="E64" s="567">
        <f>IF(Staff!$K60="Never",IF(E$4&gt;=Staff!$I60,MIN(Staff!$J60,Staff!$L60),0),IF(Staff!$K60="Monthly",IF(E$4=Staff!$I60,MIN(Staff!$J60,Staff!$L60),IF(E$4&gt;Staff!$I60,MIN(Staff!$L60,D64+Staff!$J60),0)),IF(Staff!$K60="Quarterly",IF(E$4=Staff!$I60,MIN(Staff!$J60,Staff!$L60),IF(E$4&gt;Staff!$I60,IFERROR(MIN(Staff!$L60,IF(ISNUMBER(B64),B64,0)+Staff!$J60),Staff!$J60),0)),IF(Staff!$K60="Annually",IF(E$4=Staff!$I60,MIN(Staff!$J60,Staff!$L60),IF(E$4&gt;Staff!$I60,IFERROR(MIN(Staff!$L60,#REF!+Staff!$J60),MIN(Staff!$J60,Staff!$L60)),0))))))</f>
        <v>0</v>
      </c>
      <c r="F64" s="567">
        <f>IF(Staff!$K60="Never",IF(F$4&gt;=Staff!$I60,MIN(Staff!$J60,Staff!$L60),0),IF(Staff!$K60="Monthly",IF(F$4=Staff!$I60,MIN(Staff!$J60,Staff!$L60),IF(F$4&gt;Staff!$I60,MIN(Staff!$L60,E64+Staff!$J60),0)),IF(Staff!$K60="Quarterly",IF(F$4=Staff!$I60,MIN(Staff!$J60,Staff!$L60),IF(F$4&gt;Staff!$I60,IFERROR(MIN(Staff!$L60,IF(ISNUMBER(C64),C64,0)+Staff!$J60),Staff!$J60),0)),IF(Staff!$K60="Annually",IF(F$4=Staff!$I60,MIN(Staff!$J60,Staff!$L60),IF(F$4&gt;Staff!$I60,IFERROR(MIN(Staff!$L60,#REF!+Staff!$J60),MIN(Staff!$J60,Staff!$L60)),0))))))</f>
        <v>0</v>
      </c>
      <c r="G64" s="567">
        <f>IF(Staff!$K60="Never",IF(G$4&gt;=Staff!$I60,MIN(Staff!$J60,Staff!$L60),0),IF(Staff!$K60="Monthly",IF(G$4=Staff!$I60,MIN(Staff!$J60,Staff!$L60),IF(G$4&gt;Staff!$I60,MIN(Staff!$L60,F64+Staff!$J60),0)),IF(Staff!$K60="Quarterly",IF(G$4=Staff!$I60,MIN(Staff!$J60,Staff!$L60),IF(G$4&gt;Staff!$I60,IFERROR(MIN(Staff!$L60,IF(ISNUMBER(D64),D64,0)+Staff!$J60),Staff!$J60),0)),IF(Staff!$K60="Annually",IF(G$4=Staff!$I60,MIN(Staff!$J60,Staff!$L60),IF(G$4&gt;Staff!$I60,IFERROR(MIN(Staff!$L60,#REF!+Staff!$J60),MIN(Staff!$J60,Staff!$L60)),0))))))</f>
        <v>0</v>
      </c>
      <c r="H64" s="567">
        <f>IF(Staff!$K60="Never",IF(H$4&gt;=Staff!$I60,MIN(Staff!$J60,Staff!$L60),0),IF(Staff!$K60="Monthly",IF(H$4=Staff!$I60,MIN(Staff!$J60,Staff!$L60),IF(H$4&gt;Staff!$I60,MIN(Staff!$L60,G64+Staff!$J60),0)),IF(Staff!$K60="Quarterly",IF(H$4=Staff!$I60,MIN(Staff!$J60,Staff!$L60),IF(H$4&gt;Staff!$I60,IFERROR(MIN(Staff!$L60,IF(ISNUMBER(E64),E64,0)+Staff!$J60),Staff!$J60),0)),IF(Staff!$K60="Annually",IF(H$4=Staff!$I60,MIN(Staff!$J60,Staff!$L60),IF(H$4&gt;Staff!$I60,IFERROR(MIN(Staff!$L60,#REF!+Staff!$J60),MIN(Staff!$J60,Staff!$L60)),0))))))</f>
        <v>0</v>
      </c>
      <c r="I64" s="567">
        <f>IF(Staff!$K60="Never",IF(I$4&gt;=Staff!$I60,MIN(Staff!$J60,Staff!$L60),0),IF(Staff!$K60="Monthly",IF(I$4=Staff!$I60,MIN(Staff!$J60,Staff!$L60),IF(I$4&gt;Staff!$I60,MIN(Staff!$L60,H64+Staff!$J60),0)),IF(Staff!$K60="Quarterly",IF(I$4=Staff!$I60,MIN(Staff!$J60,Staff!$L60),IF(I$4&gt;Staff!$I60,IFERROR(MIN(Staff!$L60,IF(ISNUMBER(F64),F64,0)+Staff!$J60),Staff!$J60),0)),IF(Staff!$K60="Annually",IF(I$4=Staff!$I60,MIN(Staff!$J60,Staff!$L60),IF(I$4&gt;Staff!$I60,IFERROR(MIN(Staff!$L60,#REF!+Staff!$J60),MIN(Staff!$J60,Staff!$L60)),0))))))</f>
        <v>0</v>
      </c>
      <c r="J64" s="567">
        <f>IF(Staff!$K60="Never",IF(J$4&gt;=Staff!$I60,MIN(Staff!$J60,Staff!$L60),0),IF(Staff!$K60="Monthly",IF(J$4=Staff!$I60,MIN(Staff!$J60,Staff!$L60),IF(J$4&gt;Staff!$I60,MIN(Staff!$L60,I64+Staff!$J60),0)),IF(Staff!$K60="Quarterly",IF(J$4=Staff!$I60,MIN(Staff!$J60,Staff!$L60),IF(J$4&gt;Staff!$I60,IFERROR(MIN(Staff!$L60,IF(ISNUMBER(G64),G64,0)+Staff!$J60),Staff!$J60),0)),IF(Staff!$K60="Annually",IF(J$4=Staff!$I60,MIN(Staff!$J60,Staff!$L60),IF(J$4&gt;Staff!$I60,IFERROR(MIN(Staff!$L60,#REF!+Staff!$J60),MIN(Staff!$J60,Staff!$L60)),0))))))</f>
        <v>0</v>
      </c>
      <c r="K64" s="567">
        <f>IF(Staff!$K60="Never",IF(K$4&gt;=Staff!$I60,MIN(Staff!$J60,Staff!$L60),0),IF(Staff!$K60="Monthly",IF(K$4=Staff!$I60,MIN(Staff!$J60,Staff!$L60),IF(K$4&gt;Staff!$I60,MIN(Staff!$L60,J64+Staff!$J60),0)),IF(Staff!$K60="Quarterly",IF(K$4=Staff!$I60,MIN(Staff!$J60,Staff!$L60),IF(K$4&gt;Staff!$I60,IFERROR(MIN(Staff!$L60,IF(ISNUMBER(H64),H64,0)+Staff!$J60),Staff!$J60),0)),IF(Staff!$K60="Annually",IF(K$4=Staff!$I60,MIN(Staff!$J60,Staff!$L60),IF(K$4&gt;Staff!$I60,IFERROR(MIN(Staff!$L60,#REF!+Staff!$J60),MIN(Staff!$J60,Staff!$L60)),0))))))</f>
        <v>0</v>
      </c>
      <c r="L64" s="567">
        <f>IF(Staff!$K60="Never",IF(L$4&gt;=Staff!$I60,MIN(Staff!$J60,Staff!$L60),0),IF(Staff!$K60="Monthly",IF(L$4=Staff!$I60,MIN(Staff!$J60,Staff!$L60),IF(L$4&gt;Staff!$I60,MIN(Staff!$L60,K64+Staff!$J60),0)),IF(Staff!$K60="Quarterly",IF(L$4=Staff!$I60,MIN(Staff!$J60,Staff!$L60),IF(L$4&gt;Staff!$I60,IFERROR(MIN(Staff!$L60,IF(ISNUMBER(I64),I64,0)+Staff!$J60),Staff!$J60),0)),IF(Staff!$K60="Annually",IF(L$4=Staff!$I60,MIN(Staff!$J60,Staff!$L60),IF(L$4&gt;Staff!$I60,IFERROR(MIN(Staff!$L60,#REF!+Staff!$J60),MIN(Staff!$J60,Staff!$L60)),0))))))</f>
        <v>0</v>
      </c>
      <c r="M64" s="567">
        <f>IF(Staff!$K60="Never",IF(M$4&gt;=Staff!$I60,MIN(Staff!$J60,Staff!$L60),0),IF(Staff!$K60="Monthly",IF(M$4=Staff!$I60,MIN(Staff!$J60,Staff!$L60),IF(M$4&gt;Staff!$I60,MIN(Staff!$L60,L64+Staff!$J60),0)),IF(Staff!$K60="Quarterly",IF(M$4=Staff!$I60,MIN(Staff!$J60,Staff!$L60),IF(M$4&gt;Staff!$I60,IFERROR(MIN(Staff!$L60,IF(ISNUMBER(J64),J64,0)+Staff!$J60),Staff!$J60),0)),IF(Staff!$K60="Annually",IF(M$4=Staff!$I60,MIN(Staff!$J60,Staff!$L60),IF(M$4&gt;Staff!$I60,IFERROR(MIN(Staff!$L60,A64+Staff!$J60),MIN(Staff!$J60,Staff!$L60)),0))))))</f>
        <v>0</v>
      </c>
      <c r="N64" s="567">
        <f>IF(Staff!$K60="Never",IF(N$4&gt;=Staff!$I60,MIN(Staff!$J60,Staff!$L60),0),IF(Staff!$K60="Monthly",IF(N$4=Staff!$I60,MIN(Staff!$J60,Staff!$L60),IF(N$4&gt;Staff!$I60,MIN(Staff!$L60,M64+Staff!$J60),0)),IF(Staff!$K60="Quarterly",IF(N$4=Staff!$I60,MIN(Staff!$J60,Staff!$L60),IF(N$4&gt;Staff!$I60,IFERROR(MIN(Staff!$L60,IF(ISNUMBER(K64),K64,0)+Staff!$J60),Staff!$J60),0)),IF(Staff!$K60="Annually",IF(N$4=Staff!$I60,MIN(Staff!$J60,Staff!$L60),IF(N$4&gt;Staff!$I60,IFERROR(MIN(Staff!$L60,B64+Staff!$J60),MIN(Staff!$J60,Staff!$L60)),0))))))</f>
        <v>0</v>
      </c>
      <c r="O64" s="567">
        <f>IF(Staff!$K60="Never",IF(O$4&gt;=Staff!$I60,MIN(Staff!$J60,Staff!$L60),0),IF(Staff!$K60="Monthly",IF(O$4=Staff!$I60,MIN(Staff!$J60,Staff!$L60),IF(O$4&gt;Staff!$I60,MIN(Staff!$L60,N64+Staff!$J60),0)),IF(Staff!$K60="Quarterly",IF(O$4=Staff!$I60,MIN(Staff!$J60,Staff!$L60),IF(O$4&gt;Staff!$I60,IFERROR(MIN(Staff!$L60,IF(ISNUMBER(L64),L64,0)+Staff!$J60),Staff!$J60),0)),IF(Staff!$K60="Annually",IF(O$4=Staff!$I60,MIN(Staff!$J60,Staff!$L60),IF(O$4&gt;Staff!$I60,IFERROR(MIN(Staff!$L60,C64+Staff!$J60),MIN(Staff!$J60,Staff!$L60)),0))))))</f>
        <v>0</v>
      </c>
      <c r="P64" s="567">
        <f>IF(Staff!$K60="Never",IF(P$4&gt;=Staff!$I60,MIN(Staff!$J60,Staff!$L60),0),IF(Staff!$K60="Monthly",IF(P$4=Staff!$I60,MIN(Staff!$J60,Staff!$L60),IF(P$4&gt;Staff!$I60,MIN(Staff!$L60,O64+Staff!$J60),0)),IF(Staff!$K60="Quarterly",IF(P$4=Staff!$I60,MIN(Staff!$J60,Staff!$L60),IF(P$4&gt;Staff!$I60,IFERROR(MIN(Staff!$L60,IF(ISNUMBER(M64),M64,0)+Staff!$J60),Staff!$J60),0)),IF(Staff!$K60="Annually",IF(P$4=Staff!$I60,MIN(Staff!$J60,Staff!$L60),IF(P$4&gt;Staff!$I60,IFERROR(MIN(Staff!$L60,D64+Staff!$J60),MIN(Staff!$J60,Staff!$L60)),0))))))</f>
        <v>0</v>
      </c>
      <c r="Q64" s="567">
        <f>IF(Staff!$K60="Never",IF(Q$4&gt;=Staff!$I60,MIN(Staff!$J60,Staff!$L60),0),IF(Staff!$K60="Monthly",IF(Q$4=Staff!$I60,MIN(Staff!$J60,Staff!$L60),IF(Q$4&gt;Staff!$I60,MIN(Staff!$L60,P64+Staff!$J60),0)),IF(Staff!$K60="Quarterly",IF(Q$4=Staff!$I60,MIN(Staff!$J60,Staff!$L60),IF(Q$4&gt;Staff!$I60,IFERROR(MIN(Staff!$L60,IF(ISNUMBER(N64),N64,0)+Staff!$J60),Staff!$J60),0)),IF(Staff!$K60="Annually",IF(Q$4=Staff!$I60,MIN(Staff!$J60,Staff!$L60),IF(Q$4&gt;Staff!$I60,IFERROR(MIN(Staff!$L60,E64+Staff!$J60),MIN(Staff!$J60,Staff!$L60)),0))))))</f>
        <v>0</v>
      </c>
      <c r="R64" s="567">
        <f>IF(Staff!$K60="Never",IF(R$4&gt;=Staff!$I60,MIN(Staff!$J60,Staff!$L60),0),IF(Staff!$K60="Monthly",IF(R$4=Staff!$I60,MIN(Staff!$J60,Staff!$L60),IF(R$4&gt;Staff!$I60,MIN(Staff!$L60,Q64+Staff!$J60),0)),IF(Staff!$K60="Quarterly",IF(R$4=Staff!$I60,MIN(Staff!$J60,Staff!$L60),IF(R$4&gt;Staff!$I60,IFERROR(MIN(Staff!$L60,IF(ISNUMBER(O64),O64,0)+Staff!$J60),Staff!$J60),0)),IF(Staff!$K60="Annually",IF(R$4=Staff!$I60,MIN(Staff!$J60,Staff!$L60),IF(R$4&gt;Staff!$I60,IFERROR(MIN(Staff!$L60,F64+Staff!$J60),MIN(Staff!$J60,Staff!$L60)),0))))))</f>
        <v>0</v>
      </c>
      <c r="S64" s="567">
        <f>IF(Staff!$K60="Never",IF(S$4&gt;=Staff!$I60,MIN(Staff!$J60,Staff!$L60),0),IF(Staff!$K60="Monthly",IF(S$4=Staff!$I60,MIN(Staff!$J60,Staff!$L60),IF(S$4&gt;Staff!$I60,MIN(Staff!$L60,R64+Staff!$J60),0)),IF(Staff!$K60="Quarterly",IF(S$4=Staff!$I60,MIN(Staff!$J60,Staff!$L60),IF(S$4&gt;Staff!$I60,IFERROR(MIN(Staff!$L60,IF(ISNUMBER(P64),P64,0)+Staff!$J60),Staff!$J60),0)),IF(Staff!$K60="Annually",IF(S$4=Staff!$I60,MIN(Staff!$J60,Staff!$L60),IF(S$4&gt;Staff!$I60,IFERROR(MIN(Staff!$L60,G64+Staff!$J60),MIN(Staff!$J60,Staff!$L60)),0))))))</f>
        <v>0</v>
      </c>
      <c r="T64" s="567">
        <f>IF(Staff!$K60="Never",IF(T$4&gt;=Staff!$I60,MIN(Staff!$J60,Staff!$L60),0),IF(Staff!$K60="Monthly",IF(T$4=Staff!$I60,MIN(Staff!$J60,Staff!$L60),IF(T$4&gt;Staff!$I60,MIN(Staff!$L60,S64+Staff!$J60),0)),IF(Staff!$K60="Quarterly",IF(T$4=Staff!$I60,MIN(Staff!$J60,Staff!$L60),IF(T$4&gt;Staff!$I60,IFERROR(MIN(Staff!$L60,IF(ISNUMBER(Q64),Q64,0)+Staff!$J60),Staff!$J60),0)),IF(Staff!$K60="Annually",IF(T$4=Staff!$I60,MIN(Staff!$J60,Staff!$L60),IF(T$4&gt;Staff!$I60,IFERROR(MIN(Staff!$L60,H64+Staff!$J60),MIN(Staff!$J60,Staff!$L60)),0))))))</f>
        <v>0</v>
      </c>
      <c r="U64" s="567">
        <f>IF(Staff!$K60="Never",IF(U$4&gt;=Staff!$I60,MIN(Staff!$J60,Staff!$L60),0),IF(Staff!$K60="Monthly",IF(U$4=Staff!$I60,MIN(Staff!$J60,Staff!$L60),IF(U$4&gt;Staff!$I60,MIN(Staff!$L60,T64+Staff!$J60),0)),IF(Staff!$K60="Quarterly",IF(U$4=Staff!$I60,MIN(Staff!$J60,Staff!$L60),IF(U$4&gt;Staff!$I60,IFERROR(MIN(Staff!$L60,IF(ISNUMBER(R64),R64,0)+Staff!$J60),Staff!$J60),0)),IF(Staff!$K60="Annually",IF(U$4=Staff!$I60,MIN(Staff!$J60,Staff!$L60),IF(U$4&gt;Staff!$I60,IFERROR(MIN(Staff!$L60,I64+Staff!$J60),MIN(Staff!$J60,Staff!$L60)),0))))))</f>
        <v>0</v>
      </c>
      <c r="V64" s="567">
        <f>IF(Staff!$K60="Never",IF(V$4&gt;=Staff!$I60,MIN(Staff!$J60,Staff!$L60),0),IF(Staff!$K60="Monthly",IF(V$4=Staff!$I60,MIN(Staff!$J60,Staff!$L60),IF(V$4&gt;Staff!$I60,MIN(Staff!$L60,U64+Staff!$J60),0)),IF(Staff!$K60="Quarterly",IF(V$4=Staff!$I60,MIN(Staff!$J60,Staff!$L60),IF(V$4&gt;Staff!$I60,IFERROR(MIN(Staff!$L60,IF(ISNUMBER(S64),S64,0)+Staff!$J60),Staff!$J60),0)),IF(Staff!$K60="Annually",IF(V$4=Staff!$I60,MIN(Staff!$J60,Staff!$L60),IF(V$4&gt;Staff!$I60,IFERROR(MIN(Staff!$L60,J64+Staff!$J60),MIN(Staff!$J60,Staff!$L60)),0))))))</f>
        <v>0</v>
      </c>
      <c r="W64" s="567">
        <f>IF(Staff!$K60="Never",IF(W$4&gt;=Staff!$I60,MIN(Staff!$J60,Staff!$L60),0),IF(Staff!$K60="Monthly",IF(W$4=Staff!$I60,MIN(Staff!$J60,Staff!$L60),IF(W$4&gt;Staff!$I60,MIN(Staff!$L60,V64+Staff!$J60),0)),IF(Staff!$K60="Quarterly",IF(W$4=Staff!$I60,MIN(Staff!$J60,Staff!$L60),IF(W$4&gt;Staff!$I60,IFERROR(MIN(Staff!$L60,IF(ISNUMBER(T64),T64,0)+Staff!$J60),Staff!$J60),0)),IF(Staff!$K60="Annually",IF(W$4=Staff!$I60,MIN(Staff!$J60,Staff!$L60),IF(W$4&gt;Staff!$I60,IFERROR(MIN(Staff!$L60,K64+Staff!$J60),MIN(Staff!$J60,Staff!$L60)),0))))))</f>
        <v>0</v>
      </c>
      <c r="X64" s="567">
        <f>IF(Staff!$K60="Never",IF(X$4&gt;=Staff!$I60,MIN(Staff!$J60,Staff!$L60),0),IF(Staff!$K60="Monthly",IF(X$4=Staff!$I60,MIN(Staff!$J60,Staff!$L60),IF(X$4&gt;Staff!$I60,MIN(Staff!$L60,W64+Staff!$J60),0)),IF(Staff!$K60="Quarterly",IF(X$4=Staff!$I60,MIN(Staff!$J60,Staff!$L60),IF(X$4&gt;Staff!$I60,IFERROR(MIN(Staff!$L60,IF(ISNUMBER(U64),U64,0)+Staff!$J60),Staff!$J60),0)),IF(Staff!$K60="Annually",IF(X$4=Staff!$I60,MIN(Staff!$J60,Staff!$L60),IF(X$4&gt;Staff!$I60,IFERROR(MIN(Staff!$L60,L64+Staff!$J60),MIN(Staff!$J60,Staff!$L60)),0))))))</f>
        <v>0</v>
      </c>
      <c r="Y64" s="567">
        <f>IF(Staff!$K60="Never",IF(Y$4&gt;=Staff!$I60,MIN(Staff!$J60,Staff!$L60),0),IF(Staff!$K60="Monthly",IF(Y$4=Staff!$I60,MIN(Staff!$J60,Staff!$L60),IF(Y$4&gt;Staff!$I60,MIN(Staff!$L60,X64+Staff!$J60),0)),IF(Staff!$K60="Quarterly",IF(Y$4=Staff!$I60,MIN(Staff!$J60,Staff!$L60),IF(Y$4&gt;Staff!$I60,IFERROR(MIN(Staff!$L60,IF(ISNUMBER(V64),V64,0)+Staff!$J60),Staff!$J60),0)),IF(Staff!$K60="Annually",IF(Y$4=Staff!$I60,MIN(Staff!$J60,Staff!$L60),IF(Y$4&gt;Staff!$I60,IFERROR(MIN(Staff!$L60,M64+Staff!$J60),MIN(Staff!$J60,Staff!$L60)),0))))))</f>
        <v>0</v>
      </c>
      <c r="Z64" s="567">
        <f>IF(Staff!$K60="Never",IF(Z$4&gt;=Staff!$I60,MIN(Staff!$J60,Staff!$L60),0),IF(Staff!$K60="Monthly",IF(Z$4=Staff!$I60,MIN(Staff!$J60,Staff!$L60),IF(Z$4&gt;Staff!$I60,MIN(Staff!$L60,Y64+Staff!$J60),0)),IF(Staff!$K60="Quarterly",IF(Z$4=Staff!$I60,MIN(Staff!$J60,Staff!$L60),IF(Z$4&gt;Staff!$I60,IFERROR(MIN(Staff!$L60,IF(ISNUMBER(W64),W64,0)+Staff!$J60),Staff!$J60),0)),IF(Staff!$K60="Annually",IF(Z$4=Staff!$I60,MIN(Staff!$J60,Staff!$L60),IF(Z$4&gt;Staff!$I60,IFERROR(MIN(Staff!$L60,N64+Staff!$J60),MIN(Staff!$J60,Staff!$L60)),0))))))</f>
        <v>0</v>
      </c>
      <c r="AA64" s="567">
        <f>IF(Staff!$K60="Never",IF(AA$4&gt;=Staff!$I60,MIN(Staff!$J60,Staff!$L60),0),IF(Staff!$K60="Monthly",IF(AA$4=Staff!$I60,MIN(Staff!$J60,Staff!$L60),IF(AA$4&gt;Staff!$I60,MIN(Staff!$L60,Z64+Staff!$J60),0)),IF(Staff!$K60="Quarterly",IF(AA$4=Staff!$I60,MIN(Staff!$J60,Staff!$L60),IF(AA$4&gt;Staff!$I60,IFERROR(MIN(Staff!$L60,IF(ISNUMBER(X64),X64,0)+Staff!$J60),Staff!$J60),0)),IF(Staff!$K60="Annually",IF(AA$4=Staff!$I60,MIN(Staff!$J60,Staff!$L60),IF(AA$4&gt;Staff!$I60,IFERROR(MIN(Staff!$L60,O64+Staff!$J60),MIN(Staff!$J60,Staff!$L60)),0))))))</f>
        <v>0</v>
      </c>
      <c r="AB64" s="567">
        <f>IF(Staff!$K60="Never",IF(AB$4&gt;=Staff!$I60,MIN(Staff!$J60,Staff!$L60),0),IF(Staff!$K60="Monthly",IF(AB$4=Staff!$I60,MIN(Staff!$J60,Staff!$L60),IF(AB$4&gt;Staff!$I60,MIN(Staff!$L60,AA64+Staff!$J60),0)),IF(Staff!$K60="Quarterly",IF(AB$4=Staff!$I60,MIN(Staff!$J60,Staff!$L60),IF(AB$4&gt;Staff!$I60,IFERROR(MIN(Staff!$L60,IF(ISNUMBER(Y64),Y64,0)+Staff!$J60),Staff!$J60),0)),IF(Staff!$K60="Annually",IF(AB$4=Staff!$I60,MIN(Staff!$J60,Staff!$L60),IF(AB$4&gt;Staff!$I60,IFERROR(MIN(Staff!$L60,P64+Staff!$J60),MIN(Staff!$J60,Staff!$L60)),0))))))</f>
        <v>0</v>
      </c>
      <c r="AC64" s="567">
        <f>IF(Staff!$K60="Never",IF(AC$4&gt;=Staff!$I60,MIN(Staff!$J60,Staff!$L60),0),IF(Staff!$K60="Monthly",IF(AC$4=Staff!$I60,MIN(Staff!$J60,Staff!$L60),IF(AC$4&gt;Staff!$I60,MIN(Staff!$L60,AB64+Staff!$J60),0)),IF(Staff!$K60="Quarterly",IF(AC$4=Staff!$I60,MIN(Staff!$J60,Staff!$L60),IF(AC$4&gt;Staff!$I60,IFERROR(MIN(Staff!$L60,IF(ISNUMBER(Z64),Z64,0)+Staff!$J60),Staff!$J60),0)),IF(Staff!$K60="Annually",IF(AC$4=Staff!$I60,MIN(Staff!$J60,Staff!$L60),IF(AC$4&gt;Staff!$I60,IFERROR(MIN(Staff!$L60,Q64+Staff!$J60),MIN(Staff!$J60,Staff!$L60)),0))))))</f>
        <v>0</v>
      </c>
      <c r="AD64" s="567">
        <f>IF(Staff!$K60="Never",IF(AD$4&gt;=Staff!$I60,MIN(Staff!$J60,Staff!$L60),0),IF(Staff!$K60="Monthly",IF(AD$4=Staff!$I60,MIN(Staff!$J60,Staff!$L60),IF(AD$4&gt;Staff!$I60,MIN(Staff!$L60,AC64+Staff!$J60),0)),IF(Staff!$K60="Quarterly",IF(AD$4=Staff!$I60,MIN(Staff!$J60,Staff!$L60),IF(AD$4&gt;Staff!$I60,IFERROR(MIN(Staff!$L60,IF(ISNUMBER(AA64),AA64,0)+Staff!$J60),Staff!$J60),0)),IF(Staff!$K60="Annually",IF(AD$4=Staff!$I60,MIN(Staff!$J60,Staff!$L60),IF(AD$4&gt;Staff!$I60,IFERROR(MIN(Staff!$L60,R64+Staff!$J60),MIN(Staff!$J60,Staff!$L60)),0))))))</f>
        <v>0</v>
      </c>
      <c r="AE64" s="567">
        <f>IF(Staff!$K60="Never",IF(AE$4&gt;=Staff!$I60,MIN(Staff!$J60,Staff!$L60),0),IF(Staff!$K60="Monthly",IF(AE$4=Staff!$I60,MIN(Staff!$J60,Staff!$L60),IF(AE$4&gt;Staff!$I60,MIN(Staff!$L60,AD64+Staff!$J60),0)),IF(Staff!$K60="Quarterly",IF(AE$4=Staff!$I60,MIN(Staff!$J60,Staff!$L60),IF(AE$4&gt;Staff!$I60,IFERROR(MIN(Staff!$L60,IF(ISNUMBER(AB64),AB64,0)+Staff!$J60),Staff!$J60),0)),IF(Staff!$K60="Annually",IF(AE$4=Staff!$I60,MIN(Staff!$J60,Staff!$L60),IF(AE$4&gt;Staff!$I60,IFERROR(MIN(Staff!$L60,S64+Staff!$J60),MIN(Staff!$J60,Staff!$L60)),0))))))</f>
        <v>0</v>
      </c>
      <c r="AF64" s="567">
        <f>IF(Staff!$K60="Never",IF(AF$4&gt;=Staff!$I60,MIN(Staff!$J60,Staff!$L60),0),IF(Staff!$K60="Monthly",IF(AF$4=Staff!$I60,MIN(Staff!$J60,Staff!$L60),IF(AF$4&gt;Staff!$I60,MIN(Staff!$L60,AE64+Staff!$J60),0)),IF(Staff!$K60="Quarterly",IF(AF$4=Staff!$I60,MIN(Staff!$J60,Staff!$L60),IF(AF$4&gt;Staff!$I60,IFERROR(MIN(Staff!$L60,IF(ISNUMBER(AC64),AC64,0)+Staff!$J60),Staff!$J60),0)),IF(Staff!$K60="Annually",IF(AF$4=Staff!$I60,MIN(Staff!$J60,Staff!$L60),IF(AF$4&gt;Staff!$I60,IFERROR(MIN(Staff!$L60,T64+Staff!$J60),MIN(Staff!$J60,Staff!$L60)),0))))))</f>
        <v>0</v>
      </c>
      <c r="AG64" s="567">
        <f>IF(Staff!$K60="Never",IF(AG$4&gt;=Staff!$I60,MIN(Staff!$J60,Staff!$L60),0),IF(Staff!$K60="Monthly",IF(AG$4=Staff!$I60,MIN(Staff!$J60,Staff!$L60),IF(AG$4&gt;Staff!$I60,MIN(Staff!$L60,AF64+Staff!$J60),0)),IF(Staff!$K60="Quarterly",IF(AG$4=Staff!$I60,MIN(Staff!$J60,Staff!$L60),IF(AG$4&gt;Staff!$I60,IFERROR(MIN(Staff!$L60,IF(ISNUMBER(AD64),AD64,0)+Staff!$J60),Staff!$J60),0)),IF(Staff!$K60="Annually",IF(AG$4=Staff!$I60,MIN(Staff!$J60,Staff!$L60),IF(AG$4&gt;Staff!$I60,IFERROR(MIN(Staff!$L60,U64+Staff!$J60),MIN(Staff!$J60,Staff!$L60)),0))))))</f>
        <v>0</v>
      </c>
      <c r="AH64" s="567">
        <f>IF(Staff!$K60="Never",IF(AH$4&gt;=Staff!$I60,MIN(Staff!$J60,Staff!$L60),0),IF(Staff!$K60="Monthly",IF(AH$4=Staff!$I60,MIN(Staff!$J60,Staff!$L60),IF(AH$4&gt;Staff!$I60,MIN(Staff!$L60,AG64+Staff!$J60),0)),IF(Staff!$K60="Quarterly",IF(AH$4=Staff!$I60,MIN(Staff!$J60,Staff!$L60),IF(AH$4&gt;Staff!$I60,IFERROR(MIN(Staff!$L60,IF(ISNUMBER(AE64),AE64,0)+Staff!$J60),Staff!$J60),0)),IF(Staff!$K60="Annually",IF(AH$4=Staff!$I60,MIN(Staff!$J60,Staff!$L60),IF(AH$4&gt;Staff!$I60,IFERROR(MIN(Staff!$L60,V64+Staff!$J60),MIN(Staff!$J60,Staff!$L60)),0))))))</f>
        <v>0</v>
      </c>
      <c r="AI64" s="567">
        <f>IF(Staff!$K60="Never",IF(AI$4&gt;=Staff!$I60,MIN(Staff!$J60,Staff!$L60),0),IF(Staff!$K60="Monthly",IF(AI$4=Staff!$I60,MIN(Staff!$J60,Staff!$L60),IF(AI$4&gt;Staff!$I60,MIN(Staff!$L60,AH64+Staff!$J60),0)),IF(Staff!$K60="Quarterly",IF(AI$4=Staff!$I60,MIN(Staff!$J60,Staff!$L60),IF(AI$4&gt;Staff!$I60,IFERROR(MIN(Staff!$L60,IF(ISNUMBER(AF64),AF64,0)+Staff!$J60),Staff!$J60),0)),IF(Staff!$K60="Annually",IF(AI$4=Staff!$I60,MIN(Staff!$J60,Staff!$L60),IF(AI$4&gt;Staff!$I60,IFERROR(MIN(Staff!$L60,W64+Staff!$J60),MIN(Staff!$J60,Staff!$L60)),0))))))</f>
        <v>0</v>
      </c>
      <c r="AJ64" s="567">
        <f>IF(Staff!$K60="Never",IF(AJ$4&gt;=Staff!$I60,MIN(Staff!$J60,Staff!$L60),0),IF(Staff!$K60="Monthly",IF(AJ$4=Staff!$I60,MIN(Staff!$J60,Staff!$L60),IF(AJ$4&gt;Staff!$I60,MIN(Staff!$L60,AI64+Staff!$J60),0)),IF(Staff!$K60="Quarterly",IF(AJ$4=Staff!$I60,MIN(Staff!$J60,Staff!$L60),IF(AJ$4&gt;Staff!$I60,IFERROR(MIN(Staff!$L60,IF(ISNUMBER(AG64),AG64,0)+Staff!$J60),Staff!$J60),0)),IF(Staff!$K60="Annually",IF(AJ$4=Staff!$I60,MIN(Staff!$J60,Staff!$L60),IF(AJ$4&gt;Staff!$I60,IFERROR(MIN(Staff!$L60,X64+Staff!$J60),MIN(Staff!$J60,Staff!$L60)),0))))))</f>
        <v>0</v>
      </c>
      <c r="AK64" s="567">
        <f>IF(Staff!$K60="Never",IF(AK$4&gt;=Staff!$I60,MIN(Staff!$J60,Staff!$L60),0),IF(Staff!$K60="Monthly",IF(AK$4=Staff!$I60,MIN(Staff!$J60,Staff!$L60),IF(AK$4&gt;Staff!$I60,MIN(Staff!$L60,AJ64+Staff!$J60),0)),IF(Staff!$K60="Quarterly",IF(AK$4=Staff!$I60,MIN(Staff!$J60,Staff!$L60),IF(AK$4&gt;Staff!$I60,IFERROR(MIN(Staff!$L60,IF(ISNUMBER(AH64),AH64,0)+Staff!$J60),Staff!$J60),0)),IF(Staff!$K60="Annually",IF(AK$4=Staff!$I60,MIN(Staff!$J60,Staff!$L60),IF(AK$4&gt;Staff!$I60,IFERROR(MIN(Staff!$L60,Y64+Staff!$J60),MIN(Staff!$J60,Staff!$L60)),0))))))</f>
        <v>0</v>
      </c>
      <c r="AL64" s="567">
        <f>IF(Staff!$K60="Never",IF(AL$4&gt;=Staff!$I60,MIN(Staff!$J60,Staff!$L60),0),IF(Staff!$K60="Monthly",IF(AL$4=Staff!$I60,MIN(Staff!$J60,Staff!$L60),IF(AL$4&gt;Staff!$I60,MIN(Staff!$L60,AK64+Staff!$J60),0)),IF(Staff!$K60="Quarterly",IF(AL$4=Staff!$I60,MIN(Staff!$J60,Staff!$L60),IF(AL$4&gt;Staff!$I60,IFERROR(MIN(Staff!$L60,IF(ISNUMBER(AI64),AI64,0)+Staff!$J60),Staff!$J60),0)),IF(Staff!$K60="Annually",IF(AL$4=Staff!$I60,MIN(Staff!$J60,Staff!$L60),IF(AL$4&gt;Staff!$I60,IFERROR(MIN(Staff!$L60,Z64+Staff!$J60),MIN(Staff!$J60,Staff!$L60)),0))))))</f>
        <v>0</v>
      </c>
      <c r="AM64" s="567">
        <f>IF(Staff!$K60="Never",IF(AM$4&gt;=Staff!$I60,MIN(Staff!$J60,Staff!$L60),0),IF(Staff!$K60="Monthly",IF(AM$4=Staff!$I60,MIN(Staff!$J60,Staff!$L60),IF(AM$4&gt;Staff!$I60,MIN(Staff!$L60,AL64+Staff!$J60),0)),IF(Staff!$K60="Quarterly",IF(AM$4=Staff!$I60,MIN(Staff!$J60,Staff!$L60),IF(AM$4&gt;Staff!$I60,IFERROR(MIN(Staff!$L60,IF(ISNUMBER(AJ64),AJ64,0)+Staff!$J60),Staff!$J60),0)),IF(Staff!$K60="Annually",IF(AM$4=Staff!$I60,MIN(Staff!$J60,Staff!$L60),IF(AM$4&gt;Staff!$I60,IFERROR(MIN(Staff!$L60,AA64+Staff!$J60),MIN(Staff!$J60,Staff!$L60)),0))))))</f>
        <v>0</v>
      </c>
      <c r="AN64" s="567">
        <f>IF(Staff!$K60="Never",IF(AN$4&gt;=Staff!$I60,MIN(Staff!$J60,Staff!$L60),0),IF(Staff!$K60="Monthly",IF(AN$4=Staff!$I60,MIN(Staff!$J60,Staff!$L60),IF(AN$4&gt;Staff!$I60,MIN(Staff!$L60,AM64+Staff!$J60),0)),IF(Staff!$K60="Quarterly",IF(AN$4=Staff!$I60,MIN(Staff!$J60,Staff!$L60),IF(AN$4&gt;Staff!$I60,IFERROR(MIN(Staff!$L60,IF(ISNUMBER(AK64),AK64,0)+Staff!$J60),Staff!$J60),0)),IF(Staff!$K60="Annually",IF(AN$4=Staff!$I60,MIN(Staff!$J60,Staff!$L60),IF(AN$4&gt;Staff!$I60,IFERROR(MIN(Staff!$L60,AB64+Staff!$J60),MIN(Staff!$J60,Staff!$L60)),0))))))</f>
        <v>0</v>
      </c>
      <c r="AO64" s="567">
        <f>IF(Staff!$K60="Never",IF(AO$4&gt;=Staff!$I60,MIN(Staff!$J60,Staff!$L60),0),IF(Staff!$K60="Monthly",IF(AO$4=Staff!$I60,MIN(Staff!$J60,Staff!$L60),IF(AO$4&gt;Staff!$I60,MIN(Staff!$L60,AN64+Staff!$J60),0)),IF(Staff!$K60="Quarterly",IF(AO$4=Staff!$I60,MIN(Staff!$J60,Staff!$L60),IF(AO$4&gt;Staff!$I60,IFERROR(MIN(Staff!$L60,IF(ISNUMBER(AL64),AL64,0)+Staff!$J60),Staff!$J60),0)),IF(Staff!$K60="Annually",IF(AO$4=Staff!$I60,MIN(Staff!$J60,Staff!$L60),IF(AO$4&gt;Staff!$I60,IFERROR(MIN(Staff!$L60,AC64+Staff!$J60),MIN(Staff!$J60,Staff!$L60)),0))))))</f>
        <v>0</v>
      </c>
      <c r="AP64" s="567">
        <f>IF(Staff!$K60="Never",IF(AP$4&gt;=Staff!$I60,MIN(Staff!$J60,Staff!$L60),0),IF(Staff!$K60="Monthly",IF(AP$4=Staff!$I60,MIN(Staff!$J60,Staff!$L60),IF(AP$4&gt;Staff!$I60,MIN(Staff!$L60,AO64+Staff!$J60),0)),IF(Staff!$K60="Quarterly",IF(AP$4=Staff!$I60,MIN(Staff!$J60,Staff!$L60),IF(AP$4&gt;Staff!$I60,IFERROR(MIN(Staff!$L60,IF(ISNUMBER(AM64),AM64,0)+Staff!$J60),Staff!$J60),0)),IF(Staff!$K60="Annually",IF(AP$4=Staff!$I60,MIN(Staff!$J60,Staff!$L60),IF(AP$4&gt;Staff!$I60,IFERROR(MIN(Staff!$L60,AD64+Staff!$J60),MIN(Staff!$J60,Staff!$L60)),0))))))</f>
        <v>0</v>
      </c>
      <c r="AQ64" s="567">
        <f>IF(Staff!$K60="Never",IF(AQ$4&gt;=Staff!$I60,MIN(Staff!$J60,Staff!$L60),0),IF(Staff!$K60="Monthly",IF(AQ$4=Staff!$I60,MIN(Staff!$J60,Staff!$L60),IF(AQ$4&gt;Staff!$I60,MIN(Staff!$L60,AP64+Staff!$J60),0)),IF(Staff!$K60="Quarterly",IF(AQ$4=Staff!$I60,MIN(Staff!$J60,Staff!$L60),IF(AQ$4&gt;Staff!$I60,IFERROR(MIN(Staff!$L60,IF(ISNUMBER(AN64),AN64,0)+Staff!$J60),Staff!$J60),0)),IF(Staff!$K60="Annually",IF(AQ$4=Staff!$I60,MIN(Staff!$J60,Staff!$L60),IF(AQ$4&gt;Staff!$I60,IFERROR(MIN(Staff!$L60,AE64+Staff!$J60),MIN(Staff!$J60,Staff!$L60)),0))))))</f>
        <v>0</v>
      </c>
      <c r="AR64" s="567">
        <f>IF(Staff!$K60="Never",IF(AR$4&gt;=Staff!$I60,MIN(Staff!$J60,Staff!$L60),0),IF(Staff!$K60="Monthly",IF(AR$4=Staff!$I60,MIN(Staff!$J60,Staff!$L60),IF(AR$4&gt;Staff!$I60,MIN(Staff!$L60,AQ64+Staff!$J60),0)),IF(Staff!$K60="Quarterly",IF(AR$4=Staff!$I60,MIN(Staff!$J60,Staff!$L60),IF(AR$4&gt;Staff!$I60,IFERROR(MIN(Staff!$L60,IF(ISNUMBER(AO64),AO64,0)+Staff!$J60),Staff!$J60),0)),IF(Staff!$K60="Annually",IF(AR$4=Staff!$I60,MIN(Staff!$J60,Staff!$L60),IF(AR$4&gt;Staff!$I60,IFERROR(MIN(Staff!$L60,AF64+Staff!$J60),MIN(Staff!$J60,Staff!$L60)),0))))))</f>
        <v>0</v>
      </c>
      <c r="AS64" s="567">
        <f>IF(Staff!$K60="Never",IF(AS$4&gt;=Staff!$I60,MIN(Staff!$J60,Staff!$L60),0),IF(Staff!$K60="Monthly",IF(AS$4=Staff!$I60,MIN(Staff!$J60,Staff!$L60),IF(AS$4&gt;Staff!$I60,MIN(Staff!$L60,AR64+Staff!$J60),0)),IF(Staff!$K60="Quarterly",IF(AS$4=Staff!$I60,MIN(Staff!$J60,Staff!$L60),IF(AS$4&gt;Staff!$I60,IFERROR(MIN(Staff!$L60,IF(ISNUMBER(AP64),AP64,0)+Staff!$J60),Staff!$J60),0)),IF(Staff!$K60="Annually",IF(AS$4=Staff!$I60,MIN(Staff!$J60,Staff!$L60),IF(AS$4&gt;Staff!$I60,IFERROR(MIN(Staff!$L60,AG64+Staff!$J60),MIN(Staff!$J60,Staff!$L60)),0))))))</f>
        <v>0</v>
      </c>
      <c r="AT64" s="567">
        <f>IF(Staff!$K60="Never",IF(AT$4&gt;=Staff!$I60,MIN(Staff!$J60,Staff!$L60),0),IF(Staff!$K60="Monthly",IF(AT$4=Staff!$I60,MIN(Staff!$J60,Staff!$L60),IF(AT$4&gt;Staff!$I60,MIN(Staff!$L60,AS64+Staff!$J60),0)),IF(Staff!$K60="Quarterly",IF(AT$4=Staff!$I60,MIN(Staff!$J60,Staff!$L60),IF(AT$4&gt;Staff!$I60,IFERROR(MIN(Staff!$L60,IF(ISNUMBER(AQ64),AQ64,0)+Staff!$J60),Staff!$J60),0)),IF(Staff!$K60="Annually",IF(AT$4=Staff!$I60,MIN(Staff!$J60,Staff!$L60),IF(AT$4&gt;Staff!$I60,IFERROR(MIN(Staff!$L60,AH64+Staff!$J60),MIN(Staff!$J60,Staff!$L60)),0))))))</f>
        <v>0</v>
      </c>
      <c r="AU64" s="567">
        <f>IF(Staff!$K60="Never",IF(AU$4&gt;=Staff!$I60,MIN(Staff!$J60,Staff!$L60),0),IF(Staff!$K60="Monthly",IF(AU$4=Staff!$I60,MIN(Staff!$J60,Staff!$L60),IF(AU$4&gt;Staff!$I60,MIN(Staff!$L60,AT64+Staff!$J60),0)),IF(Staff!$K60="Quarterly",IF(AU$4=Staff!$I60,MIN(Staff!$J60,Staff!$L60),IF(AU$4&gt;Staff!$I60,IFERROR(MIN(Staff!$L60,IF(ISNUMBER(AR64),AR64,0)+Staff!$J60),Staff!$J60),0)),IF(Staff!$K60="Annually",IF(AU$4=Staff!$I60,MIN(Staff!$J60,Staff!$L60),IF(AU$4&gt;Staff!$I60,IFERROR(MIN(Staff!$L60,AI64+Staff!$J60),MIN(Staff!$J60,Staff!$L60)),0))))))</f>
        <v>0</v>
      </c>
      <c r="AV64" s="567">
        <f>IF(Staff!$K60="Never",IF(AV$4&gt;=Staff!$I60,MIN(Staff!$J60,Staff!$L60),0),IF(Staff!$K60="Monthly",IF(AV$4=Staff!$I60,MIN(Staff!$J60,Staff!$L60),IF(AV$4&gt;Staff!$I60,MIN(Staff!$L60,AU64+Staff!$J60),0)),IF(Staff!$K60="Quarterly",IF(AV$4=Staff!$I60,MIN(Staff!$J60,Staff!$L60),IF(AV$4&gt;Staff!$I60,IFERROR(MIN(Staff!$L60,IF(ISNUMBER(AS64),AS64,0)+Staff!$J60),Staff!$J60),0)),IF(Staff!$K60="Annually",IF(AV$4=Staff!$I60,MIN(Staff!$J60,Staff!$L60),IF(AV$4&gt;Staff!$I60,IFERROR(MIN(Staff!$L60,AJ64+Staff!$J60),MIN(Staff!$J60,Staff!$L60)),0))))))</f>
        <v>0</v>
      </c>
      <c r="AW64" s="567">
        <f>IF(Staff!$K60="Never",IF(AW$4&gt;=Staff!$I60,MIN(Staff!$J60,Staff!$L60),0),IF(Staff!$K60="Monthly",IF(AW$4=Staff!$I60,MIN(Staff!$J60,Staff!$L60),IF(AW$4&gt;Staff!$I60,MIN(Staff!$L60,AV64+Staff!$J60),0)),IF(Staff!$K60="Quarterly",IF(AW$4=Staff!$I60,MIN(Staff!$J60,Staff!$L60),IF(AW$4&gt;Staff!$I60,IFERROR(MIN(Staff!$L60,IF(ISNUMBER(AT64),AT64,0)+Staff!$J60),Staff!$J60),0)),IF(Staff!$K60="Annually",IF(AW$4=Staff!$I60,MIN(Staff!$J60,Staff!$L60),IF(AW$4&gt;Staff!$I60,IFERROR(MIN(Staff!$L60,AK64+Staff!$J60),MIN(Staff!$J60,Staff!$L60)),0))))))</f>
        <v>0</v>
      </c>
      <c r="AX64" s="567">
        <f>IF(Staff!$K60="Never",IF(AX$4&gt;=Staff!$I60,MIN(Staff!$J60,Staff!$L60),0),IF(Staff!$K60="Monthly",IF(AX$4=Staff!$I60,MIN(Staff!$J60,Staff!$L60),IF(AX$4&gt;Staff!$I60,MIN(Staff!$L60,AW64+Staff!$J60),0)),IF(Staff!$K60="Quarterly",IF(AX$4=Staff!$I60,MIN(Staff!$J60,Staff!$L60),IF(AX$4&gt;Staff!$I60,IFERROR(MIN(Staff!$L60,IF(ISNUMBER(AU64),AU64,0)+Staff!$J60),Staff!$J60),0)),IF(Staff!$K60="Annually",IF(AX$4=Staff!$I60,MIN(Staff!$J60,Staff!$L60),IF(AX$4&gt;Staff!$I60,IFERROR(MIN(Staff!$L60,AL64+Staff!$J60),MIN(Staff!$J60,Staff!$L60)),0))))))</f>
        <v>0</v>
      </c>
      <c r="AY64" s="567">
        <f>IF(Staff!$K60="Never",IF(AY$4&gt;=Staff!$I60,MIN(Staff!$J60,Staff!$L60),0),IF(Staff!$K60="Monthly",IF(AY$4=Staff!$I60,MIN(Staff!$J60,Staff!$L60),IF(AY$4&gt;Staff!$I60,MIN(Staff!$L60,AX64+Staff!$J60),0)),IF(Staff!$K60="Quarterly",IF(AY$4=Staff!$I60,MIN(Staff!$J60,Staff!$L60),IF(AY$4&gt;Staff!$I60,IFERROR(MIN(Staff!$L60,IF(ISNUMBER(AV64),AV64,0)+Staff!$J60),Staff!$J60),0)),IF(Staff!$K60="Annually",IF(AY$4=Staff!$I60,MIN(Staff!$J60,Staff!$L60),IF(AY$4&gt;Staff!$I60,IFERROR(MIN(Staff!$L60,AM64+Staff!$J60),MIN(Staff!$J60,Staff!$L60)),0))))))</f>
        <v>0</v>
      </c>
      <c r="AZ64" s="567">
        <f>IF(Staff!$K60="Never",IF(AZ$4&gt;=Staff!$I60,MIN(Staff!$J60,Staff!$L60),0),IF(Staff!$K60="Monthly",IF(AZ$4=Staff!$I60,MIN(Staff!$J60,Staff!$L60),IF(AZ$4&gt;Staff!$I60,MIN(Staff!$L60,AY64+Staff!$J60),0)),IF(Staff!$K60="Quarterly",IF(AZ$4=Staff!$I60,MIN(Staff!$J60,Staff!$L60),IF(AZ$4&gt;Staff!$I60,IFERROR(MIN(Staff!$L60,IF(ISNUMBER(AW64),AW64,0)+Staff!$J60),Staff!$J60),0)),IF(Staff!$K60="Annually",IF(AZ$4=Staff!$I60,MIN(Staff!$J60,Staff!$L60),IF(AZ$4&gt;Staff!$I60,IFERROR(MIN(Staff!$L60,AN64+Staff!$J60),MIN(Staff!$J60,Staff!$L60)),0))))))</f>
        <v>0</v>
      </c>
      <c r="BA64" s="567">
        <f>IF(Staff!$K60="Never",IF(BA$4&gt;=Staff!$I60,MIN(Staff!$J60,Staff!$L60),0),IF(Staff!$K60="Monthly",IF(BA$4=Staff!$I60,MIN(Staff!$J60,Staff!$L60),IF(BA$4&gt;Staff!$I60,MIN(Staff!$L60,AZ64+Staff!$J60),0)),IF(Staff!$K60="Quarterly",IF(BA$4=Staff!$I60,MIN(Staff!$J60,Staff!$L60),IF(BA$4&gt;Staff!$I60,IFERROR(MIN(Staff!$L60,IF(ISNUMBER(AX64),AX64,0)+Staff!$J60),Staff!$J60),0)),IF(Staff!$K60="Annually",IF(BA$4=Staff!$I60,MIN(Staff!$J60,Staff!$L60),IF(BA$4&gt;Staff!$I60,IFERROR(MIN(Staff!$L60,AO64+Staff!$J60),MIN(Staff!$J60,Staff!$L60)),0))))))</f>
        <v>0</v>
      </c>
      <c r="BB64" s="567">
        <f>IF(Staff!$K60="Never",IF(BB$4&gt;=Staff!$I60,MIN(Staff!$J60,Staff!$L60),0),IF(Staff!$K60="Monthly",IF(BB$4=Staff!$I60,MIN(Staff!$J60,Staff!$L60),IF(BB$4&gt;Staff!$I60,MIN(Staff!$L60,BA64+Staff!$J60),0)),IF(Staff!$K60="Quarterly",IF(BB$4=Staff!$I60,MIN(Staff!$J60,Staff!$L60),IF(BB$4&gt;Staff!$I60,IFERROR(MIN(Staff!$L60,IF(ISNUMBER(AY64),AY64,0)+Staff!$J60),Staff!$J60),0)),IF(Staff!$K60="Annually",IF(BB$4=Staff!$I60,MIN(Staff!$J60,Staff!$L60),IF(BB$4&gt;Staff!$I60,IFERROR(MIN(Staff!$L60,AP64+Staff!$J60),MIN(Staff!$J60,Staff!$L60)),0))))))</f>
        <v>0</v>
      </c>
      <c r="BC64" s="567">
        <f>IF(Staff!$K60="Never",IF(BC$4&gt;=Staff!$I60,MIN(Staff!$J60,Staff!$L60),0),IF(Staff!$K60="Monthly",IF(BC$4=Staff!$I60,MIN(Staff!$J60,Staff!$L60),IF(BC$4&gt;Staff!$I60,MIN(Staff!$L60,BB64+Staff!$J60),0)),IF(Staff!$K60="Quarterly",IF(BC$4=Staff!$I60,MIN(Staff!$J60,Staff!$L60),IF(BC$4&gt;Staff!$I60,IFERROR(MIN(Staff!$L60,IF(ISNUMBER(AZ64),AZ64,0)+Staff!$J60),Staff!$J60),0)),IF(Staff!$K60="Annually",IF(BC$4=Staff!$I60,MIN(Staff!$J60,Staff!$L60),IF(BC$4&gt;Staff!$I60,IFERROR(MIN(Staff!$L60,AQ64+Staff!$J60),MIN(Staff!$J60,Staff!$L60)),0))))))</f>
        <v>0</v>
      </c>
      <c r="BD64" s="567">
        <f>IF(Staff!$K60="Never",IF(BD$4&gt;=Staff!$I60,MIN(Staff!$J60,Staff!$L60),0),IF(Staff!$K60="Monthly",IF(BD$4=Staff!$I60,MIN(Staff!$J60,Staff!$L60),IF(BD$4&gt;Staff!$I60,MIN(Staff!$L60,BC64+Staff!$J60),0)),IF(Staff!$K60="Quarterly",IF(BD$4=Staff!$I60,MIN(Staff!$J60,Staff!$L60),IF(BD$4&gt;Staff!$I60,IFERROR(MIN(Staff!$L60,IF(ISNUMBER(BA64),BA64,0)+Staff!$J60),Staff!$J60),0)),IF(Staff!$K60="Annually",IF(BD$4=Staff!$I60,MIN(Staff!$J60,Staff!$L60),IF(BD$4&gt;Staff!$I60,IFERROR(MIN(Staff!$L60,AR64+Staff!$J60),MIN(Staff!$J60,Staff!$L60)),0))))))</f>
        <v>0</v>
      </c>
      <c r="BE64" s="567">
        <f>IF(Staff!$K60="Never",IF(BE$4&gt;=Staff!$I60,MIN(Staff!$J60,Staff!$L60),0),IF(Staff!$K60="Monthly",IF(BE$4=Staff!$I60,MIN(Staff!$J60,Staff!$L60),IF(BE$4&gt;Staff!$I60,MIN(Staff!$L60,BD64+Staff!$J60),0)),IF(Staff!$K60="Quarterly",IF(BE$4=Staff!$I60,MIN(Staff!$J60,Staff!$L60),IF(BE$4&gt;Staff!$I60,IFERROR(MIN(Staff!$L60,IF(ISNUMBER(BB64),BB64,0)+Staff!$J60),Staff!$J60),0)),IF(Staff!$K60="Annually",IF(BE$4=Staff!$I60,MIN(Staff!$J60,Staff!$L60),IF(BE$4&gt;Staff!$I60,IFERROR(MIN(Staff!$L60,AS64+Staff!$J60),MIN(Staff!$J60,Staff!$L60)),0))))))</f>
        <v>0</v>
      </c>
      <c r="BF64" s="567">
        <f>IF(Staff!$K60="Never",IF(BF$4&gt;=Staff!$I60,MIN(Staff!$J60,Staff!$L60),0),IF(Staff!$K60="Monthly",IF(BF$4=Staff!$I60,MIN(Staff!$J60,Staff!$L60),IF(BF$4&gt;Staff!$I60,MIN(Staff!$L60,BE64+Staff!$J60),0)),IF(Staff!$K60="Quarterly",IF(BF$4=Staff!$I60,MIN(Staff!$J60,Staff!$L60),IF(BF$4&gt;Staff!$I60,IFERROR(MIN(Staff!$L60,IF(ISNUMBER(BC64),BC64,0)+Staff!$J60),Staff!$J60),0)),IF(Staff!$K60="Annually",IF(BF$4=Staff!$I60,MIN(Staff!$J60,Staff!$L60),IF(BF$4&gt;Staff!$I60,IFERROR(MIN(Staff!$L60,AT64+Staff!$J60),MIN(Staff!$J60,Staff!$L60)),0))))))</f>
        <v>0</v>
      </c>
      <c r="BG64" s="567">
        <f>IF(Staff!$K60="Never",IF(BG$4&gt;=Staff!$I60,MIN(Staff!$J60,Staff!$L60),0),IF(Staff!$K60="Monthly",IF(BG$4=Staff!$I60,MIN(Staff!$J60,Staff!$L60),IF(BG$4&gt;Staff!$I60,MIN(Staff!$L60,BF64+Staff!$J60),0)),IF(Staff!$K60="Quarterly",IF(BG$4=Staff!$I60,MIN(Staff!$J60,Staff!$L60),IF(BG$4&gt;Staff!$I60,IFERROR(MIN(Staff!$L60,IF(ISNUMBER(BD64),BD64,0)+Staff!$J60),Staff!$J60),0)),IF(Staff!$K60="Annually",IF(BG$4=Staff!$I60,MIN(Staff!$J60,Staff!$L60),IF(BG$4&gt;Staff!$I60,IFERROR(MIN(Staff!$L60,AU64+Staff!$J60),MIN(Staff!$J60,Staff!$L60)),0))))))</f>
        <v>0</v>
      </c>
      <c r="BH64" s="567">
        <f>IF(Staff!$K60="Never",IF(BH$4&gt;=Staff!$I60,MIN(Staff!$J60,Staff!$L60),0),IF(Staff!$K60="Monthly",IF(BH$4=Staff!$I60,MIN(Staff!$J60,Staff!$L60),IF(BH$4&gt;Staff!$I60,MIN(Staff!$L60,BG64+Staff!$J60),0)),IF(Staff!$K60="Quarterly",IF(BH$4=Staff!$I60,MIN(Staff!$J60,Staff!$L60),IF(BH$4&gt;Staff!$I60,IFERROR(MIN(Staff!$L60,IF(ISNUMBER(BE64),BE64,0)+Staff!$J60),Staff!$J60),0)),IF(Staff!$K60="Annually",IF(BH$4=Staff!$I60,MIN(Staff!$J60,Staff!$L60),IF(BH$4&gt;Staff!$I60,IFERROR(MIN(Staff!$L60,AV64+Staff!$J60),MIN(Staff!$J60,Staff!$L60)),0))))))</f>
        <v>0</v>
      </c>
      <c r="BI64" s="567">
        <f>IF(Staff!$K60="Never",IF(BI$4&gt;=Staff!$I60,MIN(Staff!$J60,Staff!$L60),0),IF(Staff!$K60="Monthly",IF(BI$4=Staff!$I60,MIN(Staff!$J60,Staff!$L60),IF(BI$4&gt;Staff!$I60,MIN(Staff!$L60,BH64+Staff!$J60),0)),IF(Staff!$K60="Quarterly",IF(BI$4=Staff!$I60,MIN(Staff!$J60,Staff!$L60),IF(BI$4&gt;Staff!$I60,IFERROR(MIN(Staff!$L60,IF(ISNUMBER(BF64),BF64,0)+Staff!$J60),Staff!$J60),0)),IF(Staff!$K60="Annually",IF(BI$4=Staff!$I60,MIN(Staff!$J60,Staff!$L60),IF(BI$4&gt;Staff!$I60,IFERROR(MIN(Staff!$L60,AW64+Staff!$J60),MIN(Staff!$J60,Staff!$L60)),0))))))</f>
        <v>0</v>
      </c>
      <c r="BJ64" s="567">
        <f>IF(Staff!$K60="Never",IF(BJ$4&gt;=Staff!$I60,MIN(Staff!$J60,Staff!$L60),0),IF(Staff!$K60="Monthly",IF(BJ$4=Staff!$I60,MIN(Staff!$J60,Staff!$L60),IF(BJ$4&gt;Staff!$I60,MIN(Staff!$L60,BI64+Staff!$J60),0)),IF(Staff!$K60="Quarterly",IF(BJ$4=Staff!$I60,MIN(Staff!$J60,Staff!$L60),IF(BJ$4&gt;Staff!$I60,IFERROR(MIN(Staff!$L60,IF(ISNUMBER(BG64),BG64,0)+Staff!$J60),Staff!$J60),0)),IF(Staff!$K60="Annually",IF(BJ$4=Staff!$I60,MIN(Staff!$J60,Staff!$L60),IF(BJ$4&gt;Staff!$I60,IFERROR(MIN(Staff!$L60,AX64+Staff!$J60),MIN(Staff!$J60,Staff!$L60)),0))))))</f>
        <v>0</v>
      </c>
      <c r="BK64" s="567">
        <f>IF(Staff!$K60="Never",IF(BK$4&gt;=Staff!$I60,MIN(Staff!$J60,Staff!$L60),0),IF(Staff!$K60="Monthly",IF(BK$4=Staff!$I60,MIN(Staff!$J60,Staff!$L60),IF(BK$4&gt;Staff!$I60,MIN(Staff!$L60,BJ64+Staff!$J60),0)),IF(Staff!$K60="Quarterly",IF(BK$4=Staff!$I60,MIN(Staff!$J60,Staff!$L60),IF(BK$4&gt;Staff!$I60,IFERROR(MIN(Staff!$L60,IF(ISNUMBER(BH64),BH64,0)+Staff!$J60),Staff!$J60),0)),IF(Staff!$K60="Annually",IF(BK$4=Staff!$I60,MIN(Staff!$J60,Staff!$L60),IF(BK$4&gt;Staff!$I60,IFERROR(MIN(Staff!$L60,AY64+Staff!$J60),MIN(Staff!$J60,Staff!$L60)),0))))))</f>
        <v>0</v>
      </c>
      <c r="BL64" s="567">
        <f>IF(Staff!$K60="Never",IF(BL$4&gt;=Staff!$I60,MIN(Staff!$J60,Staff!$L60),0),IF(Staff!$K60="Monthly",IF(BL$4=Staff!$I60,MIN(Staff!$J60,Staff!$L60),IF(BL$4&gt;Staff!$I60,MIN(Staff!$L60,BK64+Staff!$J60),0)),IF(Staff!$K60="Quarterly",IF(BL$4=Staff!$I60,MIN(Staff!$J60,Staff!$L60),IF(BL$4&gt;Staff!$I60,IFERROR(MIN(Staff!$L60,IF(ISNUMBER(BI64),BI64,0)+Staff!$J60),Staff!$J60),0)),IF(Staff!$K60="Annually",IF(BL$4=Staff!$I60,MIN(Staff!$J60,Staff!$L60),IF(BL$4&gt;Staff!$I60,IFERROR(MIN(Staff!$L60,AZ64+Staff!$J60),MIN(Staff!$J60,Staff!$L60)),0))))))</f>
        <v>0</v>
      </c>
      <c r="BM64" s="567">
        <f>IF(Staff!$K60="Never",IF(BM$4&gt;=Staff!$I60,MIN(Staff!$J60,Staff!$L60),0),IF(Staff!$K60="Monthly",IF(BM$4=Staff!$I60,MIN(Staff!$J60,Staff!$L60),IF(BM$4&gt;Staff!$I60,MIN(Staff!$L60,BL64+Staff!$J60),0)),IF(Staff!$K60="Quarterly",IF(BM$4=Staff!$I60,MIN(Staff!$J60,Staff!$L60),IF(BM$4&gt;Staff!$I60,IFERROR(MIN(Staff!$L60,IF(ISNUMBER(BJ64),BJ64,0)+Staff!$J60),Staff!$J60),0)),IF(Staff!$K60="Annually",IF(BM$4=Staff!$I60,MIN(Staff!$J60,Staff!$L60),IF(BM$4&gt;Staff!$I60,IFERROR(MIN(Staff!$L60,BA64+Staff!$J60),MIN(Staff!$J60,Staff!$L60)),0))))))</f>
        <v>0</v>
      </c>
      <c r="BN64" s="567">
        <f>IF(Staff!$K60="Never",IF(BN$4&gt;=Staff!$I60,MIN(Staff!$J60,Staff!$L60),0),IF(Staff!$K60="Monthly",IF(BN$4=Staff!$I60,MIN(Staff!$J60,Staff!$L60),IF(BN$4&gt;Staff!$I60,MIN(Staff!$L60,BM64+Staff!$J60),0)),IF(Staff!$K60="Quarterly",IF(BN$4=Staff!$I60,MIN(Staff!$J60,Staff!$L60),IF(BN$4&gt;Staff!$I60,IFERROR(MIN(Staff!$L60,IF(ISNUMBER(BK64),BK64,0)+Staff!$J60),Staff!$J60),0)),IF(Staff!$K60="Annually",IF(BN$4=Staff!$I60,MIN(Staff!$J60,Staff!$L60),IF(BN$4&gt;Staff!$I60,IFERROR(MIN(Staff!$L60,BB64+Staff!$J60),MIN(Staff!$J60,Staff!$L60)),0))))))</f>
        <v>0</v>
      </c>
      <c r="BO64" s="567">
        <f>IF(Staff!$K60="Never",IF(BO$4&gt;=Staff!$I60,MIN(Staff!$J60,Staff!$L60),0),IF(Staff!$K60="Monthly",IF(BO$4=Staff!$I60,MIN(Staff!$J60,Staff!$L60),IF(BO$4&gt;Staff!$I60,MIN(Staff!$L60,BN64+Staff!$J60),0)),IF(Staff!$K60="Quarterly",IF(BO$4=Staff!$I60,MIN(Staff!$J60,Staff!$L60),IF(BO$4&gt;Staff!$I60,IFERROR(MIN(Staff!$L60,IF(ISNUMBER(BL64),BL64,0)+Staff!$J60),Staff!$J60),0)),IF(Staff!$K60="Annually",IF(BO$4=Staff!$I60,MIN(Staff!$J60,Staff!$L60),IF(BO$4&gt;Staff!$I60,IFERROR(MIN(Staff!$L60,BC64+Staff!$J60),MIN(Staff!$J60,Staff!$L60)),0))))))</f>
        <v>0</v>
      </c>
      <c r="BP64" s="567">
        <f>IF(Staff!$K60="Never",IF(BP$4&gt;=Staff!$I60,MIN(Staff!$J60,Staff!$L60),0),IF(Staff!$K60="Monthly",IF(BP$4=Staff!$I60,MIN(Staff!$J60,Staff!$L60),IF(BP$4&gt;Staff!$I60,MIN(Staff!$L60,BO64+Staff!$J60),0)),IF(Staff!$K60="Quarterly",IF(BP$4=Staff!$I60,MIN(Staff!$J60,Staff!$L60),IF(BP$4&gt;Staff!$I60,IFERROR(MIN(Staff!$L60,IF(ISNUMBER(BM64),BM64,0)+Staff!$J60),Staff!$J60),0)),IF(Staff!$K60="Annually",IF(BP$4=Staff!$I60,MIN(Staff!$J60,Staff!$L60),IF(BP$4&gt;Staff!$I60,IFERROR(MIN(Staff!$L60,BD64+Staff!$J60),MIN(Staff!$J60,Staff!$L60)),0))))))</f>
        <v>0</v>
      </c>
      <c r="BQ64" s="567">
        <f>IF(Staff!$K60="Never",IF(BQ$4&gt;=Staff!$I60,MIN(Staff!$J60,Staff!$L60),0),IF(Staff!$K60="Monthly",IF(BQ$4=Staff!$I60,MIN(Staff!$J60,Staff!$L60),IF(BQ$4&gt;Staff!$I60,MIN(Staff!$L60,BP64+Staff!$J60),0)),IF(Staff!$K60="Quarterly",IF(BQ$4=Staff!$I60,MIN(Staff!$J60,Staff!$L60),IF(BQ$4&gt;Staff!$I60,IFERROR(MIN(Staff!$L60,IF(ISNUMBER(BN64),BN64,0)+Staff!$J60),Staff!$J60),0)),IF(Staff!$K60="Annually",IF(BQ$4=Staff!$I60,MIN(Staff!$J60,Staff!$L60),IF(BQ$4&gt;Staff!$I60,IFERROR(MIN(Staff!$L60,BE64+Staff!$J60),MIN(Staff!$J60,Staff!$L60)),0))))))</f>
        <v>0</v>
      </c>
      <c r="BR64" s="567">
        <f>IF(Staff!$K60="Never",IF(BR$4&gt;=Staff!$I60,MIN(Staff!$J60,Staff!$L60),0),IF(Staff!$K60="Monthly",IF(BR$4=Staff!$I60,MIN(Staff!$J60,Staff!$L60),IF(BR$4&gt;Staff!$I60,MIN(Staff!$L60,BQ64+Staff!$J60),0)),IF(Staff!$K60="Quarterly",IF(BR$4=Staff!$I60,MIN(Staff!$J60,Staff!$L60),IF(BR$4&gt;Staff!$I60,IFERROR(MIN(Staff!$L60,IF(ISNUMBER(BO64),BO64,0)+Staff!$J60),Staff!$J60),0)),IF(Staff!$K60="Annually",IF(BR$4=Staff!$I60,MIN(Staff!$J60,Staff!$L60),IF(BR$4&gt;Staff!$I60,IFERROR(MIN(Staff!$L60,BF64+Staff!$J60),MIN(Staff!$J60,Staff!$L60)),0))))))</f>
        <v>0</v>
      </c>
      <c r="BS64" s="567">
        <f>IF(Staff!$K60="Never",IF(BS$4&gt;=Staff!$I60,MIN(Staff!$J60,Staff!$L60),0),IF(Staff!$K60="Monthly",IF(BS$4=Staff!$I60,MIN(Staff!$J60,Staff!$L60),IF(BS$4&gt;Staff!$I60,MIN(Staff!$L60,BR64+Staff!$J60),0)),IF(Staff!$K60="Quarterly",IF(BS$4=Staff!$I60,MIN(Staff!$J60,Staff!$L60),IF(BS$4&gt;Staff!$I60,IFERROR(MIN(Staff!$L60,IF(ISNUMBER(BP64),BP64,0)+Staff!$J60),Staff!$J60),0)),IF(Staff!$K60="Annually",IF(BS$4=Staff!$I60,MIN(Staff!$J60,Staff!$L60),IF(BS$4&gt;Staff!$I60,IFERROR(MIN(Staff!$L60,BG64+Staff!$J60),MIN(Staff!$J60,Staff!$L60)),0))))))</f>
        <v>0</v>
      </c>
      <c r="BT64" s="567">
        <f>IF(Staff!$K60="Never",IF(BT$4&gt;=Staff!$I60,MIN(Staff!$J60,Staff!$L60),0),IF(Staff!$K60="Monthly",IF(BT$4=Staff!$I60,MIN(Staff!$J60,Staff!$L60),IF(BT$4&gt;Staff!$I60,MIN(Staff!$L60,BS64+Staff!$J60),0)),IF(Staff!$K60="Quarterly",IF(BT$4=Staff!$I60,MIN(Staff!$J60,Staff!$L60),IF(BT$4&gt;Staff!$I60,IFERROR(MIN(Staff!$L60,IF(ISNUMBER(BQ64),BQ64,0)+Staff!$J60),Staff!$J60),0)),IF(Staff!$K60="Annually",IF(BT$4=Staff!$I60,MIN(Staff!$J60,Staff!$L60),IF(BT$4&gt;Staff!$I60,IFERROR(MIN(Staff!$L60,BH64+Staff!$J60),MIN(Staff!$J60,Staff!$L60)),0))))))</f>
        <v>0</v>
      </c>
      <c r="BU64" s="567">
        <f>IF(Staff!$K60="Never",IF(BU$4&gt;=Staff!$I60,MIN(Staff!$J60,Staff!$L60),0),IF(Staff!$K60="Monthly",IF(BU$4=Staff!$I60,MIN(Staff!$J60,Staff!$L60),IF(BU$4&gt;Staff!$I60,MIN(Staff!$L60,BT64+Staff!$J60),0)),IF(Staff!$K60="Quarterly",IF(BU$4=Staff!$I60,MIN(Staff!$J60,Staff!$L60),IF(BU$4&gt;Staff!$I60,IFERROR(MIN(Staff!$L60,IF(ISNUMBER(BR64),BR64,0)+Staff!$J60),Staff!$J60),0)),IF(Staff!$K60="Annually",IF(BU$4=Staff!$I60,MIN(Staff!$J60,Staff!$L60),IF(BU$4&gt;Staff!$I60,IFERROR(MIN(Staff!$L60,BI64+Staff!$J60),MIN(Staff!$J60,Staff!$L60)),0))))))</f>
        <v>0</v>
      </c>
      <c r="BV64" s="567">
        <f>IF(Staff!$K60="Never",IF(BV$4&gt;=Staff!$I60,MIN(Staff!$J60,Staff!$L60),0),IF(Staff!$K60="Monthly",IF(BV$4=Staff!$I60,MIN(Staff!$J60,Staff!$L60),IF(BV$4&gt;Staff!$I60,MIN(Staff!$L60,BU64+Staff!$J60),0)),IF(Staff!$K60="Quarterly",IF(BV$4=Staff!$I60,MIN(Staff!$J60,Staff!$L60),IF(BV$4&gt;Staff!$I60,IFERROR(MIN(Staff!$L60,IF(ISNUMBER(BS64),BS64,0)+Staff!$J60),Staff!$J60),0)),IF(Staff!$K60="Annually",IF(BV$4=Staff!$I60,MIN(Staff!$J60,Staff!$L60),IF(BV$4&gt;Staff!$I60,IFERROR(MIN(Staff!$L60,BJ64+Staff!$J60),MIN(Staff!$J60,Staff!$L60)),0))))))</f>
        <v>0</v>
      </c>
      <c r="BW64" s="567">
        <f>IF(Staff!$K60="Never",IF(BW$4&gt;=Staff!$I60,MIN(Staff!$J60,Staff!$L60),0),IF(Staff!$K60="Monthly",IF(BW$4=Staff!$I60,MIN(Staff!$J60,Staff!$L60),IF(BW$4&gt;Staff!$I60,MIN(Staff!$L60,BV64+Staff!$J60),0)),IF(Staff!$K60="Quarterly",IF(BW$4=Staff!$I60,MIN(Staff!$J60,Staff!$L60),IF(BW$4&gt;Staff!$I60,IFERROR(MIN(Staff!$L60,IF(ISNUMBER(BT64),BT64,0)+Staff!$J60),Staff!$J60),0)),IF(Staff!$K60="Annually",IF(BW$4=Staff!$I60,MIN(Staff!$J60,Staff!$L60),IF(BW$4&gt;Staff!$I60,IFERROR(MIN(Staff!$L60,BK64+Staff!$J60),MIN(Staff!$J60,Staff!$L60)),0))))))</f>
        <v>0</v>
      </c>
      <c r="BX64" s="567">
        <f>IF(Staff!$K60="Never",IF(BX$4&gt;=Staff!$I60,MIN(Staff!$J60,Staff!$L60),0),IF(Staff!$K60="Monthly",IF(BX$4=Staff!$I60,MIN(Staff!$J60,Staff!$L60),IF(BX$4&gt;Staff!$I60,MIN(Staff!$L60,BW64+Staff!$J60),0)),IF(Staff!$K60="Quarterly",IF(BX$4=Staff!$I60,MIN(Staff!$J60,Staff!$L60),IF(BX$4&gt;Staff!$I60,IFERROR(MIN(Staff!$L60,IF(ISNUMBER(BU64),BU64,0)+Staff!$J60),Staff!$J60),0)),IF(Staff!$K60="Annually",IF(BX$4=Staff!$I60,MIN(Staff!$J60,Staff!$L60),IF(BX$4&gt;Staff!$I60,IFERROR(MIN(Staff!$L60,BL64+Staff!$J60),MIN(Staff!$J60,Staff!$L60)),0))))))</f>
        <v>0</v>
      </c>
      <c r="BY64" s="567">
        <f>IF(Staff!$K60="Never",IF(BY$4&gt;=Staff!$I60,MIN(Staff!$J60,Staff!$L60),0),IF(Staff!$K60="Monthly",IF(BY$4=Staff!$I60,MIN(Staff!$J60,Staff!$L60),IF(BY$4&gt;Staff!$I60,MIN(Staff!$L60,BX64+Staff!$J60),0)),IF(Staff!$K60="Quarterly",IF(BY$4=Staff!$I60,MIN(Staff!$J60,Staff!$L60),IF(BY$4&gt;Staff!$I60,IFERROR(MIN(Staff!$L60,IF(ISNUMBER(BV64),BV64,0)+Staff!$J60),Staff!$J60),0)),IF(Staff!$K60="Annually",IF(BY$4=Staff!$I60,MIN(Staff!$J60,Staff!$L60),IF(BY$4&gt;Staff!$I60,IFERROR(MIN(Staff!$L60,BM64+Staff!$J60),MIN(Staff!$J60,Staff!$L60)),0))))))</f>
        <v>0</v>
      </c>
      <c r="BZ64" s="567">
        <f>IF(Staff!$K60="Never",IF(BZ$4&gt;=Staff!$I60,MIN(Staff!$J60,Staff!$L60),0),IF(Staff!$K60="Monthly",IF(BZ$4=Staff!$I60,MIN(Staff!$J60,Staff!$L60),IF(BZ$4&gt;Staff!$I60,MIN(Staff!$L60,BY64+Staff!$J60),0)),IF(Staff!$K60="Quarterly",IF(BZ$4=Staff!$I60,MIN(Staff!$J60,Staff!$L60),IF(BZ$4&gt;Staff!$I60,IFERROR(MIN(Staff!$L60,IF(ISNUMBER(BW64),BW64,0)+Staff!$J60),Staff!$J60),0)),IF(Staff!$K60="Annually",IF(BZ$4=Staff!$I60,MIN(Staff!$J60,Staff!$L60),IF(BZ$4&gt;Staff!$I60,IFERROR(MIN(Staff!$L60,BN64+Staff!$J60),MIN(Staff!$J60,Staff!$L60)),0))))))</f>
        <v>0</v>
      </c>
      <c r="CA64" s="567">
        <f>IF(Staff!$K60="Never",IF(CA$4&gt;=Staff!$I60,MIN(Staff!$J60,Staff!$L60),0),IF(Staff!$K60="Monthly",IF(CA$4=Staff!$I60,MIN(Staff!$J60,Staff!$L60),IF(CA$4&gt;Staff!$I60,MIN(Staff!$L60,BZ64+Staff!$J60),0)),IF(Staff!$K60="Quarterly",IF(CA$4=Staff!$I60,MIN(Staff!$J60,Staff!$L60),IF(CA$4&gt;Staff!$I60,IFERROR(MIN(Staff!$L60,IF(ISNUMBER(BX64),BX64,0)+Staff!$J60),Staff!$J60),0)),IF(Staff!$K60="Annually",IF(CA$4=Staff!$I60,MIN(Staff!$J60,Staff!$L60),IF(CA$4&gt;Staff!$I60,IFERROR(MIN(Staff!$L60,BO64+Staff!$J60),MIN(Staff!$J60,Staff!$L60)),0))))))</f>
        <v>0</v>
      </c>
      <c r="CB64" s="567">
        <f>IF(Staff!$K60="Never",IF(CB$4&gt;=Staff!$I60,MIN(Staff!$J60,Staff!$L60),0),IF(Staff!$K60="Monthly",IF(CB$4=Staff!$I60,MIN(Staff!$J60,Staff!$L60),IF(CB$4&gt;Staff!$I60,MIN(Staff!$L60,CA64+Staff!$J60),0)),IF(Staff!$K60="Quarterly",IF(CB$4=Staff!$I60,MIN(Staff!$J60,Staff!$L60),IF(CB$4&gt;Staff!$I60,IFERROR(MIN(Staff!$L60,IF(ISNUMBER(BY64),BY64,0)+Staff!$J60),Staff!$J60),0)),IF(Staff!$K60="Annually",IF(CB$4=Staff!$I60,MIN(Staff!$J60,Staff!$L60),IF(CB$4&gt;Staff!$I60,IFERROR(MIN(Staff!$L60,BP64+Staff!$J60),MIN(Staff!$J60,Staff!$L60)),0))))))</f>
        <v>0</v>
      </c>
      <c r="CC64" s="567">
        <f>IF(Staff!$K60="Never",IF(CC$4&gt;=Staff!$I60,MIN(Staff!$J60,Staff!$L60),0),IF(Staff!$K60="Monthly",IF(CC$4=Staff!$I60,MIN(Staff!$J60,Staff!$L60),IF(CC$4&gt;Staff!$I60,MIN(Staff!$L60,CB64+Staff!$J60),0)),IF(Staff!$K60="Quarterly",IF(CC$4=Staff!$I60,MIN(Staff!$J60,Staff!$L60),IF(CC$4&gt;Staff!$I60,IFERROR(MIN(Staff!$L60,IF(ISNUMBER(BZ64),BZ64,0)+Staff!$J60),Staff!$J60),0)),IF(Staff!$K60="Annually",IF(CC$4=Staff!$I60,MIN(Staff!$J60,Staff!$L60),IF(CC$4&gt;Staff!$I60,IFERROR(MIN(Staff!$L60,BQ64+Staff!$J60),MIN(Staff!$J60,Staff!$L60)),0))))))</f>
        <v>0</v>
      </c>
      <c r="CD64" s="567">
        <f>IF(Staff!$K60="Never",IF(CD$4&gt;=Staff!$I60,MIN(Staff!$J60,Staff!$L60),0),IF(Staff!$K60="Monthly",IF(CD$4=Staff!$I60,MIN(Staff!$J60,Staff!$L60),IF(CD$4&gt;Staff!$I60,MIN(Staff!$L60,CC64+Staff!$J60),0)),IF(Staff!$K60="Quarterly",IF(CD$4=Staff!$I60,MIN(Staff!$J60,Staff!$L60),IF(CD$4&gt;Staff!$I60,IFERROR(MIN(Staff!$L60,IF(ISNUMBER(CA64),CA64,0)+Staff!$J60),Staff!$J60),0)),IF(Staff!$K60="Annually",IF(CD$4=Staff!$I60,MIN(Staff!$J60,Staff!$L60),IF(CD$4&gt;Staff!$I60,IFERROR(MIN(Staff!$L60,BR64+Staff!$J60),MIN(Staff!$J60,Staff!$L60)),0))))))</f>
        <v>0</v>
      </c>
      <c r="CE64" s="567">
        <f>IF(Staff!$K60="Never",IF(CE$4&gt;=Staff!$I60,MIN(Staff!$J60,Staff!$L60),0),IF(Staff!$K60="Monthly",IF(CE$4=Staff!$I60,MIN(Staff!$J60,Staff!$L60),IF(CE$4&gt;Staff!$I60,MIN(Staff!$L60,CD64+Staff!$J60),0)),IF(Staff!$K60="Quarterly",IF(CE$4=Staff!$I60,MIN(Staff!$J60,Staff!$L60),IF(CE$4&gt;Staff!$I60,IFERROR(MIN(Staff!$L60,IF(ISNUMBER(CB64),CB64,0)+Staff!$J60),Staff!$J60),0)),IF(Staff!$K60="Annually",IF(CE$4=Staff!$I60,MIN(Staff!$J60,Staff!$L60),IF(CE$4&gt;Staff!$I60,IFERROR(MIN(Staff!$L60,BS64+Staff!$J60),MIN(Staff!$J60,Staff!$L60)),0))))))</f>
        <v>0</v>
      </c>
      <c r="CF64" s="567">
        <f>IF(Staff!$K60="Never",IF(CF$4&gt;=Staff!$I60,MIN(Staff!$J60,Staff!$L60),0),IF(Staff!$K60="Monthly",IF(CF$4=Staff!$I60,MIN(Staff!$J60,Staff!$L60),IF(CF$4&gt;Staff!$I60,MIN(Staff!$L60,CE64+Staff!$J60),0)),IF(Staff!$K60="Quarterly",IF(CF$4=Staff!$I60,MIN(Staff!$J60,Staff!$L60),IF(CF$4&gt;Staff!$I60,IFERROR(MIN(Staff!$L60,IF(ISNUMBER(CC64),CC64,0)+Staff!$J60),Staff!$J60),0)),IF(Staff!$K60="Annually",IF(CF$4=Staff!$I60,MIN(Staff!$J60,Staff!$L60),IF(CF$4&gt;Staff!$I60,IFERROR(MIN(Staff!$L60,BT64+Staff!$J60),MIN(Staff!$J60,Staff!$L60)),0))))))</f>
        <v>0</v>
      </c>
      <c r="CG64" s="567">
        <f>IF(Staff!$K60="Never",IF(CG$4&gt;=Staff!$I60,MIN(Staff!$J60,Staff!$L60),0),IF(Staff!$K60="Monthly",IF(CG$4=Staff!$I60,MIN(Staff!$J60,Staff!$L60),IF(CG$4&gt;Staff!$I60,MIN(Staff!$L60,CF64+Staff!$J60),0)),IF(Staff!$K60="Quarterly",IF(CG$4=Staff!$I60,MIN(Staff!$J60,Staff!$L60),IF(CG$4&gt;Staff!$I60,IFERROR(MIN(Staff!$L60,IF(ISNUMBER(CD64),CD64,0)+Staff!$J60),Staff!$J60),0)),IF(Staff!$K60="Annually",IF(CG$4=Staff!$I60,MIN(Staff!$J60,Staff!$L60),IF(CG$4&gt;Staff!$I60,IFERROR(MIN(Staff!$L60,BU64+Staff!$J60),MIN(Staff!$J60,Staff!$L60)),0))))))</f>
        <v>0</v>
      </c>
      <c r="CH64" s="567">
        <f>IF(Staff!$K60="Never",IF(CH$4&gt;=Staff!$I60,MIN(Staff!$J60,Staff!$L60),0),IF(Staff!$K60="Monthly",IF(CH$4=Staff!$I60,MIN(Staff!$J60,Staff!$L60),IF(CH$4&gt;Staff!$I60,MIN(Staff!$L60,CG64+Staff!$J60),0)),IF(Staff!$K60="Quarterly",IF(CH$4=Staff!$I60,MIN(Staff!$J60,Staff!$L60),IF(CH$4&gt;Staff!$I60,IFERROR(MIN(Staff!$L60,IF(ISNUMBER(CE64),CE64,0)+Staff!$J60),Staff!$J60),0)),IF(Staff!$K60="Annually",IF(CH$4=Staff!$I60,MIN(Staff!$J60,Staff!$L60),IF(CH$4&gt;Staff!$I60,IFERROR(MIN(Staff!$L60,BV64+Staff!$J60),MIN(Staff!$J60,Staff!$L60)),0))))))</f>
        <v>0</v>
      </c>
      <c r="CI64" s="567">
        <f>IF(Staff!$K60="Never",IF(CI$4&gt;=Staff!$I60,MIN(Staff!$J60,Staff!$L60),0),IF(Staff!$K60="Monthly",IF(CI$4=Staff!$I60,MIN(Staff!$J60,Staff!$L60),IF(CI$4&gt;Staff!$I60,MIN(Staff!$L60,CH64+Staff!$J60),0)),IF(Staff!$K60="Quarterly",IF(CI$4=Staff!$I60,MIN(Staff!$J60,Staff!$L60),IF(CI$4&gt;Staff!$I60,IFERROR(MIN(Staff!$L60,IF(ISNUMBER(CF64),CF64,0)+Staff!$J60),Staff!$J60),0)),IF(Staff!$K60="Annually",IF(CI$4=Staff!$I60,MIN(Staff!$J60,Staff!$L60),IF(CI$4&gt;Staff!$I60,IFERROR(MIN(Staff!$L60,BW64+Staff!$J60),MIN(Staff!$J60,Staff!$L60)),0))))))</f>
        <v>0</v>
      </c>
    </row>
    <row r="65" spans="1:87" ht="15.75" hidden="1" customHeight="1" outlineLevel="1">
      <c r="A65" s="875" t="str">
        <f>Staff!A61</f>
        <v>Other 1</v>
      </c>
      <c r="B65" s="876"/>
      <c r="C65" s="719" t="s">
        <v>289</v>
      </c>
      <c r="D65" s="567">
        <f>IF(Staff!$K61="Never",IF(D$4&gt;=Staff!$I61,MIN(Staff!$J61,Staff!$L61),0),IF(Staff!$K61="Monthly",IF(D$4=Staff!$I61,MIN(Staff!$J61,Staff!$L61),IF(D$4&gt;Staff!$I61,MIN(Staff!$L61,C65+Staff!$J61),0)),IF(Staff!$K61="Quarterly",IF(D$4=Staff!$I61,MIN(Staff!$J61,Staff!$L61),IF(D$4&gt;Staff!$I61,IFERROR(MIN(Staff!$L61,IF(ISNUMBER(A65),A65,0)+Staff!$J61),Staff!$J61),0)),IF(Staff!$K61="Annually",IF(D$4=Staff!$I61,MIN(Staff!$J61,Staff!$L61),IF(D$4&gt;Staff!$I61,IFERROR(MIN(Staff!$L61,#REF!+Staff!$J61),MIN(Staff!$J61,Staff!$L61)),0))))))</f>
        <v>0</v>
      </c>
      <c r="E65" s="567">
        <f>IF(Staff!$K61="Never",IF(E$4&gt;=Staff!$I61,MIN(Staff!$J61,Staff!$L61),0),IF(Staff!$K61="Monthly",IF(E$4=Staff!$I61,MIN(Staff!$J61,Staff!$L61),IF(E$4&gt;Staff!$I61,MIN(Staff!$L61,D65+Staff!$J61),0)),IF(Staff!$K61="Quarterly",IF(E$4=Staff!$I61,MIN(Staff!$J61,Staff!$L61),IF(E$4&gt;Staff!$I61,IFERROR(MIN(Staff!$L61,IF(ISNUMBER(B65),B65,0)+Staff!$J61),Staff!$J61),0)),IF(Staff!$K61="Annually",IF(E$4=Staff!$I61,MIN(Staff!$J61,Staff!$L61),IF(E$4&gt;Staff!$I61,IFERROR(MIN(Staff!$L61,#REF!+Staff!$J61),MIN(Staff!$J61,Staff!$L61)),0))))))</f>
        <v>0</v>
      </c>
      <c r="F65" s="567">
        <f>IF(Staff!$K61="Never",IF(F$4&gt;=Staff!$I61,MIN(Staff!$J61,Staff!$L61),0),IF(Staff!$K61="Monthly",IF(F$4=Staff!$I61,MIN(Staff!$J61,Staff!$L61),IF(F$4&gt;Staff!$I61,MIN(Staff!$L61,E65+Staff!$J61),0)),IF(Staff!$K61="Quarterly",IF(F$4=Staff!$I61,MIN(Staff!$J61,Staff!$L61),IF(F$4&gt;Staff!$I61,IFERROR(MIN(Staff!$L61,IF(ISNUMBER(C65),C65,0)+Staff!$J61),Staff!$J61),0)),IF(Staff!$K61="Annually",IF(F$4=Staff!$I61,MIN(Staff!$J61,Staff!$L61),IF(F$4&gt;Staff!$I61,IFERROR(MIN(Staff!$L61,#REF!+Staff!$J61),MIN(Staff!$J61,Staff!$L61)),0))))))</f>
        <v>0</v>
      </c>
      <c r="G65" s="567">
        <f>IF(Staff!$K61="Never",IF(G$4&gt;=Staff!$I61,MIN(Staff!$J61,Staff!$L61),0),IF(Staff!$K61="Monthly",IF(G$4=Staff!$I61,MIN(Staff!$J61,Staff!$L61),IF(G$4&gt;Staff!$I61,MIN(Staff!$L61,F65+Staff!$J61),0)),IF(Staff!$K61="Quarterly",IF(G$4=Staff!$I61,MIN(Staff!$J61,Staff!$L61),IF(G$4&gt;Staff!$I61,IFERROR(MIN(Staff!$L61,IF(ISNUMBER(D65),D65,0)+Staff!$J61),Staff!$J61),0)),IF(Staff!$K61="Annually",IF(G$4=Staff!$I61,MIN(Staff!$J61,Staff!$L61),IF(G$4&gt;Staff!$I61,IFERROR(MIN(Staff!$L61,#REF!+Staff!$J61),MIN(Staff!$J61,Staff!$L61)),0))))))</f>
        <v>0</v>
      </c>
      <c r="H65" s="567">
        <f>IF(Staff!$K61="Never",IF(H$4&gt;=Staff!$I61,MIN(Staff!$J61,Staff!$L61),0),IF(Staff!$K61="Monthly",IF(H$4=Staff!$I61,MIN(Staff!$J61,Staff!$L61),IF(H$4&gt;Staff!$I61,MIN(Staff!$L61,G65+Staff!$J61),0)),IF(Staff!$K61="Quarterly",IF(H$4=Staff!$I61,MIN(Staff!$J61,Staff!$L61),IF(H$4&gt;Staff!$I61,IFERROR(MIN(Staff!$L61,IF(ISNUMBER(E65),E65,0)+Staff!$J61),Staff!$J61),0)),IF(Staff!$K61="Annually",IF(H$4=Staff!$I61,MIN(Staff!$J61,Staff!$L61),IF(H$4&gt;Staff!$I61,IFERROR(MIN(Staff!$L61,#REF!+Staff!$J61),MIN(Staff!$J61,Staff!$L61)),0))))))</f>
        <v>0</v>
      </c>
      <c r="I65" s="567">
        <f>IF(Staff!$K61="Never",IF(I$4&gt;=Staff!$I61,MIN(Staff!$J61,Staff!$L61),0),IF(Staff!$K61="Monthly",IF(I$4=Staff!$I61,MIN(Staff!$J61,Staff!$L61),IF(I$4&gt;Staff!$I61,MIN(Staff!$L61,H65+Staff!$J61),0)),IF(Staff!$K61="Quarterly",IF(I$4=Staff!$I61,MIN(Staff!$J61,Staff!$L61),IF(I$4&gt;Staff!$I61,IFERROR(MIN(Staff!$L61,IF(ISNUMBER(F65),F65,0)+Staff!$J61),Staff!$J61),0)),IF(Staff!$K61="Annually",IF(I$4=Staff!$I61,MIN(Staff!$J61,Staff!$L61),IF(I$4&gt;Staff!$I61,IFERROR(MIN(Staff!$L61,#REF!+Staff!$J61),MIN(Staff!$J61,Staff!$L61)),0))))))</f>
        <v>0</v>
      </c>
      <c r="J65" s="567">
        <f>IF(Staff!$K61="Never",IF(J$4&gt;=Staff!$I61,MIN(Staff!$J61,Staff!$L61),0),IF(Staff!$K61="Monthly",IF(J$4=Staff!$I61,MIN(Staff!$J61,Staff!$L61),IF(J$4&gt;Staff!$I61,MIN(Staff!$L61,I65+Staff!$J61),0)),IF(Staff!$K61="Quarterly",IF(J$4=Staff!$I61,MIN(Staff!$J61,Staff!$L61),IF(J$4&gt;Staff!$I61,IFERROR(MIN(Staff!$L61,IF(ISNUMBER(G65),G65,0)+Staff!$J61),Staff!$J61),0)),IF(Staff!$K61="Annually",IF(J$4=Staff!$I61,MIN(Staff!$J61,Staff!$L61),IF(J$4&gt;Staff!$I61,IFERROR(MIN(Staff!$L61,#REF!+Staff!$J61),MIN(Staff!$J61,Staff!$L61)),0))))))</f>
        <v>0</v>
      </c>
      <c r="K65" s="567">
        <f>IF(Staff!$K61="Never",IF(K$4&gt;=Staff!$I61,MIN(Staff!$J61,Staff!$L61),0),IF(Staff!$K61="Monthly",IF(K$4=Staff!$I61,MIN(Staff!$J61,Staff!$L61),IF(K$4&gt;Staff!$I61,MIN(Staff!$L61,J65+Staff!$J61),0)),IF(Staff!$K61="Quarterly",IF(K$4=Staff!$I61,MIN(Staff!$J61,Staff!$L61),IF(K$4&gt;Staff!$I61,IFERROR(MIN(Staff!$L61,IF(ISNUMBER(H65),H65,0)+Staff!$J61),Staff!$J61),0)),IF(Staff!$K61="Annually",IF(K$4=Staff!$I61,MIN(Staff!$J61,Staff!$L61),IF(K$4&gt;Staff!$I61,IFERROR(MIN(Staff!$L61,#REF!+Staff!$J61),MIN(Staff!$J61,Staff!$L61)),0))))))</f>
        <v>0</v>
      </c>
      <c r="L65" s="567">
        <f>IF(Staff!$K61="Never",IF(L$4&gt;=Staff!$I61,MIN(Staff!$J61,Staff!$L61),0),IF(Staff!$K61="Monthly",IF(L$4=Staff!$I61,MIN(Staff!$J61,Staff!$L61),IF(L$4&gt;Staff!$I61,MIN(Staff!$L61,K65+Staff!$J61),0)),IF(Staff!$K61="Quarterly",IF(L$4=Staff!$I61,MIN(Staff!$J61,Staff!$L61),IF(L$4&gt;Staff!$I61,IFERROR(MIN(Staff!$L61,IF(ISNUMBER(I65),I65,0)+Staff!$J61),Staff!$J61),0)),IF(Staff!$K61="Annually",IF(L$4=Staff!$I61,MIN(Staff!$J61,Staff!$L61),IF(L$4&gt;Staff!$I61,IFERROR(MIN(Staff!$L61,#REF!+Staff!$J61),MIN(Staff!$J61,Staff!$L61)),0))))))</f>
        <v>0</v>
      </c>
      <c r="M65" s="567">
        <f>IF(Staff!$K61="Never",IF(M$4&gt;=Staff!$I61,MIN(Staff!$J61,Staff!$L61),0),IF(Staff!$K61="Monthly",IF(M$4=Staff!$I61,MIN(Staff!$J61,Staff!$L61),IF(M$4&gt;Staff!$I61,MIN(Staff!$L61,L65+Staff!$J61),0)),IF(Staff!$K61="Quarterly",IF(M$4=Staff!$I61,MIN(Staff!$J61,Staff!$L61),IF(M$4&gt;Staff!$I61,IFERROR(MIN(Staff!$L61,IF(ISNUMBER(J65),J65,0)+Staff!$J61),Staff!$J61),0)),IF(Staff!$K61="Annually",IF(M$4=Staff!$I61,MIN(Staff!$J61,Staff!$L61),IF(M$4&gt;Staff!$I61,IFERROR(MIN(Staff!$L61,A65+Staff!$J61),MIN(Staff!$J61,Staff!$L61)),0))))))</f>
        <v>0</v>
      </c>
      <c r="N65" s="567">
        <f>IF(Staff!$K61="Never",IF(N$4&gt;=Staff!$I61,MIN(Staff!$J61,Staff!$L61),0),IF(Staff!$K61="Monthly",IF(N$4=Staff!$I61,MIN(Staff!$J61,Staff!$L61),IF(N$4&gt;Staff!$I61,MIN(Staff!$L61,M65+Staff!$J61),0)),IF(Staff!$K61="Quarterly",IF(N$4=Staff!$I61,MIN(Staff!$J61,Staff!$L61),IF(N$4&gt;Staff!$I61,IFERROR(MIN(Staff!$L61,IF(ISNUMBER(K65),K65,0)+Staff!$J61),Staff!$J61),0)),IF(Staff!$K61="Annually",IF(N$4=Staff!$I61,MIN(Staff!$J61,Staff!$L61),IF(N$4&gt;Staff!$I61,IFERROR(MIN(Staff!$L61,B65+Staff!$J61),MIN(Staff!$J61,Staff!$L61)),0))))))</f>
        <v>0</v>
      </c>
      <c r="O65" s="567">
        <f>IF(Staff!$K61="Never",IF(O$4&gt;=Staff!$I61,MIN(Staff!$J61,Staff!$L61),0),IF(Staff!$K61="Monthly",IF(O$4=Staff!$I61,MIN(Staff!$J61,Staff!$L61),IF(O$4&gt;Staff!$I61,MIN(Staff!$L61,N65+Staff!$J61),0)),IF(Staff!$K61="Quarterly",IF(O$4=Staff!$I61,MIN(Staff!$J61,Staff!$L61),IF(O$4&gt;Staff!$I61,IFERROR(MIN(Staff!$L61,IF(ISNUMBER(L65),L65,0)+Staff!$J61),Staff!$J61),0)),IF(Staff!$K61="Annually",IF(O$4=Staff!$I61,MIN(Staff!$J61,Staff!$L61),IF(O$4&gt;Staff!$I61,IFERROR(MIN(Staff!$L61,C65+Staff!$J61),MIN(Staff!$J61,Staff!$L61)),0))))))</f>
        <v>0</v>
      </c>
      <c r="P65" s="567">
        <f>IF(Staff!$K61="Never",IF(P$4&gt;=Staff!$I61,MIN(Staff!$J61,Staff!$L61),0),IF(Staff!$K61="Monthly",IF(P$4=Staff!$I61,MIN(Staff!$J61,Staff!$L61),IF(P$4&gt;Staff!$I61,MIN(Staff!$L61,O65+Staff!$J61),0)),IF(Staff!$K61="Quarterly",IF(P$4=Staff!$I61,MIN(Staff!$J61,Staff!$L61),IF(P$4&gt;Staff!$I61,IFERROR(MIN(Staff!$L61,IF(ISNUMBER(M65),M65,0)+Staff!$J61),Staff!$J61),0)),IF(Staff!$K61="Annually",IF(P$4=Staff!$I61,MIN(Staff!$J61,Staff!$L61),IF(P$4&gt;Staff!$I61,IFERROR(MIN(Staff!$L61,D65+Staff!$J61),MIN(Staff!$J61,Staff!$L61)),0))))))</f>
        <v>0</v>
      </c>
      <c r="Q65" s="567">
        <f>IF(Staff!$K61="Never",IF(Q$4&gt;=Staff!$I61,MIN(Staff!$J61,Staff!$L61),0),IF(Staff!$K61="Monthly",IF(Q$4=Staff!$I61,MIN(Staff!$J61,Staff!$L61),IF(Q$4&gt;Staff!$I61,MIN(Staff!$L61,P65+Staff!$J61),0)),IF(Staff!$K61="Quarterly",IF(Q$4=Staff!$I61,MIN(Staff!$J61,Staff!$L61),IF(Q$4&gt;Staff!$I61,IFERROR(MIN(Staff!$L61,IF(ISNUMBER(N65),N65,0)+Staff!$J61),Staff!$J61),0)),IF(Staff!$K61="Annually",IF(Q$4=Staff!$I61,MIN(Staff!$J61,Staff!$L61),IF(Q$4&gt;Staff!$I61,IFERROR(MIN(Staff!$L61,E65+Staff!$J61),MIN(Staff!$J61,Staff!$L61)),0))))))</f>
        <v>0</v>
      </c>
      <c r="R65" s="567">
        <f>IF(Staff!$K61="Never",IF(R$4&gt;=Staff!$I61,MIN(Staff!$J61,Staff!$L61),0),IF(Staff!$K61="Monthly",IF(R$4=Staff!$I61,MIN(Staff!$J61,Staff!$L61),IF(R$4&gt;Staff!$I61,MIN(Staff!$L61,Q65+Staff!$J61),0)),IF(Staff!$K61="Quarterly",IF(R$4=Staff!$I61,MIN(Staff!$J61,Staff!$L61),IF(R$4&gt;Staff!$I61,IFERROR(MIN(Staff!$L61,IF(ISNUMBER(O65),O65,0)+Staff!$J61),Staff!$J61),0)),IF(Staff!$K61="Annually",IF(R$4=Staff!$I61,MIN(Staff!$J61,Staff!$L61),IF(R$4&gt;Staff!$I61,IFERROR(MIN(Staff!$L61,F65+Staff!$J61),MIN(Staff!$J61,Staff!$L61)),0))))))</f>
        <v>0</v>
      </c>
      <c r="S65" s="567">
        <f>IF(Staff!$K61="Never",IF(S$4&gt;=Staff!$I61,MIN(Staff!$J61,Staff!$L61),0),IF(Staff!$K61="Monthly",IF(S$4=Staff!$I61,MIN(Staff!$J61,Staff!$L61),IF(S$4&gt;Staff!$I61,MIN(Staff!$L61,R65+Staff!$J61),0)),IF(Staff!$K61="Quarterly",IF(S$4=Staff!$I61,MIN(Staff!$J61,Staff!$L61),IF(S$4&gt;Staff!$I61,IFERROR(MIN(Staff!$L61,IF(ISNUMBER(P65),P65,0)+Staff!$J61),Staff!$J61),0)),IF(Staff!$K61="Annually",IF(S$4=Staff!$I61,MIN(Staff!$J61,Staff!$L61),IF(S$4&gt;Staff!$I61,IFERROR(MIN(Staff!$L61,G65+Staff!$J61),MIN(Staff!$J61,Staff!$L61)),0))))))</f>
        <v>0</v>
      </c>
      <c r="T65" s="567">
        <f>IF(Staff!$K61="Never",IF(T$4&gt;=Staff!$I61,MIN(Staff!$J61,Staff!$L61),0),IF(Staff!$K61="Monthly",IF(T$4=Staff!$I61,MIN(Staff!$J61,Staff!$L61),IF(T$4&gt;Staff!$I61,MIN(Staff!$L61,S65+Staff!$J61),0)),IF(Staff!$K61="Quarterly",IF(T$4=Staff!$I61,MIN(Staff!$J61,Staff!$L61),IF(T$4&gt;Staff!$I61,IFERROR(MIN(Staff!$L61,IF(ISNUMBER(Q65),Q65,0)+Staff!$J61),Staff!$J61),0)),IF(Staff!$K61="Annually",IF(T$4=Staff!$I61,MIN(Staff!$J61,Staff!$L61),IF(T$4&gt;Staff!$I61,IFERROR(MIN(Staff!$L61,H65+Staff!$J61),MIN(Staff!$J61,Staff!$L61)),0))))))</f>
        <v>0</v>
      </c>
      <c r="U65" s="567">
        <f>IF(Staff!$K61="Never",IF(U$4&gt;=Staff!$I61,MIN(Staff!$J61,Staff!$L61),0),IF(Staff!$K61="Monthly",IF(U$4=Staff!$I61,MIN(Staff!$J61,Staff!$L61),IF(U$4&gt;Staff!$I61,MIN(Staff!$L61,T65+Staff!$J61),0)),IF(Staff!$K61="Quarterly",IF(U$4=Staff!$I61,MIN(Staff!$J61,Staff!$L61),IF(U$4&gt;Staff!$I61,IFERROR(MIN(Staff!$L61,IF(ISNUMBER(R65),R65,0)+Staff!$J61),Staff!$J61),0)),IF(Staff!$K61="Annually",IF(U$4=Staff!$I61,MIN(Staff!$J61,Staff!$L61),IF(U$4&gt;Staff!$I61,IFERROR(MIN(Staff!$L61,I65+Staff!$J61),MIN(Staff!$J61,Staff!$L61)),0))))))</f>
        <v>0</v>
      </c>
      <c r="V65" s="567">
        <f>IF(Staff!$K61="Never",IF(V$4&gt;=Staff!$I61,MIN(Staff!$J61,Staff!$L61),0),IF(Staff!$K61="Monthly",IF(V$4=Staff!$I61,MIN(Staff!$J61,Staff!$L61),IF(V$4&gt;Staff!$I61,MIN(Staff!$L61,U65+Staff!$J61),0)),IF(Staff!$K61="Quarterly",IF(V$4=Staff!$I61,MIN(Staff!$J61,Staff!$L61),IF(V$4&gt;Staff!$I61,IFERROR(MIN(Staff!$L61,IF(ISNUMBER(S65),S65,0)+Staff!$J61),Staff!$J61),0)),IF(Staff!$K61="Annually",IF(V$4=Staff!$I61,MIN(Staff!$J61,Staff!$L61),IF(V$4&gt;Staff!$I61,IFERROR(MIN(Staff!$L61,J65+Staff!$J61),MIN(Staff!$J61,Staff!$L61)),0))))))</f>
        <v>0</v>
      </c>
      <c r="W65" s="567">
        <f>IF(Staff!$K61="Never",IF(W$4&gt;=Staff!$I61,MIN(Staff!$J61,Staff!$L61),0),IF(Staff!$K61="Monthly",IF(W$4=Staff!$I61,MIN(Staff!$J61,Staff!$L61),IF(W$4&gt;Staff!$I61,MIN(Staff!$L61,V65+Staff!$J61),0)),IF(Staff!$K61="Quarterly",IF(W$4=Staff!$I61,MIN(Staff!$J61,Staff!$L61),IF(W$4&gt;Staff!$I61,IFERROR(MIN(Staff!$L61,IF(ISNUMBER(T65),T65,0)+Staff!$J61),Staff!$J61),0)),IF(Staff!$K61="Annually",IF(W$4=Staff!$I61,MIN(Staff!$J61,Staff!$L61),IF(W$4&gt;Staff!$I61,IFERROR(MIN(Staff!$L61,K65+Staff!$J61),MIN(Staff!$J61,Staff!$L61)),0))))))</f>
        <v>0</v>
      </c>
      <c r="X65" s="567">
        <f>IF(Staff!$K61="Never",IF(X$4&gt;=Staff!$I61,MIN(Staff!$J61,Staff!$L61),0),IF(Staff!$K61="Monthly",IF(X$4=Staff!$I61,MIN(Staff!$J61,Staff!$L61),IF(X$4&gt;Staff!$I61,MIN(Staff!$L61,W65+Staff!$J61),0)),IF(Staff!$K61="Quarterly",IF(X$4=Staff!$I61,MIN(Staff!$J61,Staff!$L61),IF(X$4&gt;Staff!$I61,IFERROR(MIN(Staff!$L61,IF(ISNUMBER(U65),U65,0)+Staff!$J61),Staff!$J61),0)),IF(Staff!$K61="Annually",IF(X$4=Staff!$I61,MIN(Staff!$J61,Staff!$L61),IF(X$4&gt;Staff!$I61,IFERROR(MIN(Staff!$L61,L65+Staff!$J61),MIN(Staff!$J61,Staff!$L61)),0))))))</f>
        <v>0</v>
      </c>
      <c r="Y65" s="567">
        <f>IF(Staff!$K61="Never",IF(Y$4&gt;=Staff!$I61,MIN(Staff!$J61,Staff!$L61),0),IF(Staff!$K61="Monthly",IF(Y$4=Staff!$I61,MIN(Staff!$J61,Staff!$L61),IF(Y$4&gt;Staff!$I61,MIN(Staff!$L61,X65+Staff!$J61),0)),IF(Staff!$K61="Quarterly",IF(Y$4=Staff!$I61,MIN(Staff!$J61,Staff!$L61),IF(Y$4&gt;Staff!$I61,IFERROR(MIN(Staff!$L61,IF(ISNUMBER(V65),V65,0)+Staff!$J61),Staff!$J61),0)),IF(Staff!$K61="Annually",IF(Y$4=Staff!$I61,MIN(Staff!$J61,Staff!$L61),IF(Y$4&gt;Staff!$I61,IFERROR(MIN(Staff!$L61,M65+Staff!$J61),MIN(Staff!$J61,Staff!$L61)),0))))))</f>
        <v>0</v>
      </c>
      <c r="Z65" s="567">
        <f>IF(Staff!$K61="Never",IF(Z$4&gt;=Staff!$I61,MIN(Staff!$J61,Staff!$L61),0),IF(Staff!$K61="Monthly",IF(Z$4=Staff!$I61,MIN(Staff!$J61,Staff!$L61),IF(Z$4&gt;Staff!$I61,MIN(Staff!$L61,Y65+Staff!$J61),0)),IF(Staff!$K61="Quarterly",IF(Z$4=Staff!$I61,MIN(Staff!$J61,Staff!$L61),IF(Z$4&gt;Staff!$I61,IFERROR(MIN(Staff!$L61,IF(ISNUMBER(W65),W65,0)+Staff!$J61),Staff!$J61),0)),IF(Staff!$K61="Annually",IF(Z$4=Staff!$I61,MIN(Staff!$J61,Staff!$L61),IF(Z$4&gt;Staff!$I61,IFERROR(MIN(Staff!$L61,N65+Staff!$J61),MIN(Staff!$J61,Staff!$L61)),0))))))</f>
        <v>0</v>
      </c>
      <c r="AA65" s="567">
        <f>IF(Staff!$K61="Never",IF(AA$4&gt;=Staff!$I61,MIN(Staff!$J61,Staff!$L61),0),IF(Staff!$K61="Monthly",IF(AA$4=Staff!$I61,MIN(Staff!$J61,Staff!$L61),IF(AA$4&gt;Staff!$I61,MIN(Staff!$L61,Z65+Staff!$J61),0)),IF(Staff!$K61="Quarterly",IF(AA$4=Staff!$I61,MIN(Staff!$J61,Staff!$L61),IF(AA$4&gt;Staff!$I61,IFERROR(MIN(Staff!$L61,IF(ISNUMBER(X65),X65,0)+Staff!$J61),Staff!$J61),0)),IF(Staff!$K61="Annually",IF(AA$4=Staff!$I61,MIN(Staff!$J61,Staff!$L61),IF(AA$4&gt;Staff!$I61,IFERROR(MIN(Staff!$L61,O65+Staff!$J61),MIN(Staff!$J61,Staff!$L61)),0))))))</f>
        <v>0</v>
      </c>
      <c r="AB65" s="567">
        <f>IF(Staff!$K61="Never",IF(AB$4&gt;=Staff!$I61,MIN(Staff!$J61,Staff!$L61),0),IF(Staff!$K61="Monthly",IF(AB$4=Staff!$I61,MIN(Staff!$J61,Staff!$L61),IF(AB$4&gt;Staff!$I61,MIN(Staff!$L61,AA65+Staff!$J61),0)),IF(Staff!$K61="Quarterly",IF(AB$4=Staff!$I61,MIN(Staff!$J61,Staff!$L61),IF(AB$4&gt;Staff!$I61,IFERROR(MIN(Staff!$L61,IF(ISNUMBER(Y65),Y65,0)+Staff!$J61),Staff!$J61),0)),IF(Staff!$K61="Annually",IF(AB$4=Staff!$I61,MIN(Staff!$J61,Staff!$L61),IF(AB$4&gt;Staff!$I61,IFERROR(MIN(Staff!$L61,P65+Staff!$J61),MIN(Staff!$J61,Staff!$L61)),0))))))</f>
        <v>0</v>
      </c>
      <c r="AC65" s="567">
        <f>IF(Staff!$K61="Never",IF(AC$4&gt;=Staff!$I61,MIN(Staff!$J61,Staff!$L61),0),IF(Staff!$K61="Monthly",IF(AC$4=Staff!$I61,MIN(Staff!$J61,Staff!$L61),IF(AC$4&gt;Staff!$I61,MIN(Staff!$L61,AB65+Staff!$J61),0)),IF(Staff!$K61="Quarterly",IF(AC$4=Staff!$I61,MIN(Staff!$J61,Staff!$L61),IF(AC$4&gt;Staff!$I61,IFERROR(MIN(Staff!$L61,IF(ISNUMBER(Z65),Z65,0)+Staff!$J61),Staff!$J61),0)),IF(Staff!$K61="Annually",IF(AC$4=Staff!$I61,MIN(Staff!$J61,Staff!$L61),IF(AC$4&gt;Staff!$I61,IFERROR(MIN(Staff!$L61,Q65+Staff!$J61),MIN(Staff!$J61,Staff!$L61)),0))))))</f>
        <v>0</v>
      </c>
      <c r="AD65" s="567">
        <f>IF(Staff!$K61="Never",IF(AD$4&gt;=Staff!$I61,MIN(Staff!$J61,Staff!$L61),0),IF(Staff!$K61="Monthly",IF(AD$4=Staff!$I61,MIN(Staff!$J61,Staff!$L61),IF(AD$4&gt;Staff!$I61,MIN(Staff!$L61,AC65+Staff!$J61),0)),IF(Staff!$K61="Quarterly",IF(AD$4=Staff!$I61,MIN(Staff!$J61,Staff!$L61),IF(AD$4&gt;Staff!$I61,IFERROR(MIN(Staff!$L61,IF(ISNUMBER(AA65),AA65,0)+Staff!$J61),Staff!$J61),0)),IF(Staff!$K61="Annually",IF(AD$4=Staff!$I61,MIN(Staff!$J61,Staff!$L61),IF(AD$4&gt;Staff!$I61,IFERROR(MIN(Staff!$L61,R65+Staff!$J61),MIN(Staff!$J61,Staff!$L61)),0))))))</f>
        <v>0</v>
      </c>
      <c r="AE65" s="567">
        <f>IF(Staff!$K61="Never",IF(AE$4&gt;=Staff!$I61,MIN(Staff!$J61,Staff!$L61),0),IF(Staff!$K61="Monthly",IF(AE$4=Staff!$I61,MIN(Staff!$J61,Staff!$L61),IF(AE$4&gt;Staff!$I61,MIN(Staff!$L61,AD65+Staff!$J61),0)),IF(Staff!$K61="Quarterly",IF(AE$4=Staff!$I61,MIN(Staff!$J61,Staff!$L61),IF(AE$4&gt;Staff!$I61,IFERROR(MIN(Staff!$L61,IF(ISNUMBER(AB65),AB65,0)+Staff!$J61),Staff!$J61),0)),IF(Staff!$K61="Annually",IF(AE$4=Staff!$I61,MIN(Staff!$J61,Staff!$L61),IF(AE$4&gt;Staff!$I61,IFERROR(MIN(Staff!$L61,S65+Staff!$J61),MIN(Staff!$J61,Staff!$L61)),0))))))</f>
        <v>0</v>
      </c>
      <c r="AF65" s="567">
        <f>IF(Staff!$K61="Never",IF(AF$4&gt;=Staff!$I61,MIN(Staff!$J61,Staff!$L61),0),IF(Staff!$K61="Monthly",IF(AF$4=Staff!$I61,MIN(Staff!$J61,Staff!$L61),IF(AF$4&gt;Staff!$I61,MIN(Staff!$L61,AE65+Staff!$J61),0)),IF(Staff!$K61="Quarterly",IF(AF$4=Staff!$I61,MIN(Staff!$J61,Staff!$L61),IF(AF$4&gt;Staff!$I61,IFERROR(MIN(Staff!$L61,IF(ISNUMBER(AC65),AC65,0)+Staff!$J61),Staff!$J61),0)),IF(Staff!$K61="Annually",IF(AF$4=Staff!$I61,MIN(Staff!$J61,Staff!$L61),IF(AF$4&gt;Staff!$I61,IFERROR(MIN(Staff!$L61,T65+Staff!$J61),MIN(Staff!$J61,Staff!$L61)),0))))))</f>
        <v>0</v>
      </c>
      <c r="AG65" s="567">
        <f>IF(Staff!$K61="Never",IF(AG$4&gt;=Staff!$I61,MIN(Staff!$J61,Staff!$L61),0),IF(Staff!$K61="Monthly",IF(AG$4=Staff!$I61,MIN(Staff!$J61,Staff!$L61),IF(AG$4&gt;Staff!$I61,MIN(Staff!$L61,AF65+Staff!$J61),0)),IF(Staff!$K61="Quarterly",IF(AG$4=Staff!$I61,MIN(Staff!$J61,Staff!$L61),IF(AG$4&gt;Staff!$I61,IFERROR(MIN(Staff!$L61,IF(ISNUMBER(AD65),AD65,0)+Staff!$J61),Staff!$J61),0)),IF(Staff!$K61="Annually",IF(AG$4=Staff!$I61,MIN(Staff!$J61,Staff!$L61),IF(AG$4&gt;Staff!$I61,IFERROR(MIN(Staff!$L61,U65+Staff!$J61),MIN(Staff!$J61,Staff!$L61)),0))))))</f>
        <v>0</v>
      </c>
      <c r="AH65" s="567">
        <f>IF(Staff!$K61="Never",IF(AH$4&gt;=Staff!$I61,MIN(Staff!$J61,Staff!$L61),0),IF(Staff!$K61="Monthly",IF(AH$4=Staff!$I61,MIN(Staff!$J61,Staff!$L61),IF(AH$4&gt;Staff!$I61,MIN(Staff!$L61,AG65+Staff!$J61),0)),IF(Staff!$K61="Quarterly",IF(AH$4=Staff!$I61,MIN(Staff!$J61,Staff!$L61),IF(AH$4&gt;Staff!$I61,IFERROR(MIN(Staff!$L61,IF(ISNUMBER(AE65),AE65,0)+Staff!$J61),Staff!$J61),0)),IF(Staff!$K61="Annually",IF(AH$4=Staff!$I61,MIN(Staff!$J61,Staff!$L61),IF(AH$4&gt;Staff!$I61,IFERROR(MIN(Staff!$L61,V65+Staff!$J61),MIN(Staff!$J61,Staff!$L61)),0))))))</f>
        <v>0</v>
      </c>
      <c r="AI65" s="567">
        <f>IF(Staff!$K61="Never",IF(AI$4&gt;=Staff!$I61,MIN(Staff!$J61,Staff!$L61),0),IF(Staff!$K61="Monthly",IF(AI$4=Staff!$I61,MIN(Staff!$J61,Staff!$L61),IF(AI$4&gt;Staff!$I61,MIN(Staff!$L61,AH65+Staff!$J61),0)),IF(Staff!$K61="Quarterly",IF(AI$4=Staff!$I61,MIN(Staff!$J61,Staff!$L61),IF(AI$4&gt;Staff!$I61,IFERROR(MIN(Staff!$L61,IF(ISNUMBER(AF65),AF65,0)+Staff!$J61),Staff!$J61),0)),IF(Staff!$K61="Annually",IF(AI$4=Staff!$I61,MIN(Staff!$J61,Staff!$L61),IF(AI$4&gt;Staff!$I61,IFERROR(MIN(Staff!$L61,W65+Staff!$J61),MIN(Staff!$J61,Staff!$L61)),0))))))</f>
        <v>0</v>
      </c>
      <c r="AJ65" s="567">
        <f>IF(Staff!$K61="Never",IF(AJ$4&gt;=Staff!$I61,MIN(Staff!$J61,Staff!$L61),0),IF(Staff!$K61="Monthly",IF(AJ$4=Staff!$I61,MIN(Staff!$J61,Staff!$L61),IF(AJ$4&gt;Staff!$I61,MIN(Staff!$L61,AI65+Staff!$J61),0)),IF(Staff!$K61="Quarterly",IF(AJ$4=Staff!$I61,MIN(Staff!$J61,Staff!$L61),IF(AJ$4&gt;Staff!$I61,IFERROR(MIN(Staff!$L61,IF(ISNUMBER(AG65),AG65,0)+Staff!$J61),Staff!$J61),0)),IF(Staff!$K61="Annually",IF(AJ$4=Staff!$I61,MIN(Staff!$J61,Staff!$L61),IF(AJ$4&gt;Staff!$I61,IFERROR(MIN(Staff!$L61,X65+Staff!$J61),MIN(Staff!$J61,Staff!$L61)),0))))))</f>
        <v>0</v>
      </c>
      <c r="AK65" s="567">
        <f>IF(Staff!$K61="Never",IF(AK$4&gt;=Staff!$I61,MIN(Staff!$J61,Staff!$L61),0),IF(Staff!$K61="Monthly",IF(AK$4=Staff!$I61,MIN(Staff!$J61,Staff!$L61),IF(AK$4&gt;Staff!$I61,MIN(Staff!$L61,AJ65+Staff!$J61),0)),IF(Staff!$K61="Quarterly",IF(AK$4=Staff!$I61,MIN(Staff!$J61,Staff!$L61),IF(AK$4&gt;Staff!$I61,IFERROR(MIN(Staff!$L61,IF(ISNUMBER(AH65),AH65,0)+Staff!$J61),Staff!$J61),0)),IF(Staff!$K61="Annually",IF(AK$4=Staff!$I61,MIN(Staff!$J61,Staff!$L61),IF(AK$4&gt;Staff!$I61,IFERROR(MIN(Staff!$L61,Y65+Staff!$J61),MIN(Staff!$J61,Staff!$L61)),0))))))</f>
        <v>0</v>
      </c>
      <c r="AL65" s="567">
        <f>IF(Staff!$K61="Never",IF(AL$4&gt;=Staff!$I61,MIN(Staff!$J61,Staff!$L61),0),IF(Staff!$K61="Monthly",IF(AL$4=Staff!$I61,MIN(Staff!$J61,Staff!$L61),IF(AL$4&gt;Staff!$I61,MIN(Staff!$L61,AK65+Staff!$J61),0)),IF(Staff!$K61="Quarterly",IF(AL$4=Staff!$I61,MIN(Staff!$J61,Staff!$L61),IF(AL$4&gt;Staff!$I61,IFERROR(MIN(Staff!$L61,IF(ISNUMBER(AI65),AI65,0)+Staff!$J61),Staff!$J61),0)),IF(Staff!$K61="Annually",IF(AL$4=Staff!$I61,MIN(Staff!$J61,Staff!$L61),IF(AL$4&gt;Staff!$I61,IFERROR(MIN(Staff!$L61,Z65+Staff!$J61),MIN(Staff!$J61,Staff!$L61)),0))))))</f>
        <v>0</v>
      </c>
      <c r="AM65" s="567">
        <f>IF(Staff!$K61="Never",IF(AM$4&gt;=Staff!$I61,MIN(Staff!$J61,Staff!$L61),0),IF(Staff!$K61="Monthly",IF(AM$4=Staff!$I61,MIN(Staff!$J61,Staff!$L61),IF(AM$4&gt;Staff!$I61,MIN(Staff!$L61,AL65+Staff!$J61),0)),IF(Staff!$K61="Quarterly",IF(AM$4=Staff!$I61,MIN(Staff!$J61,Staff!$L61),IF(AM$4&gt;Staff!$I61,IFERROR(MIN(Staff!$L61,IF(ISNUMBER(AJ65),AJ65,0)+Staff!$J61),Staff!$J61),0)),IF(Staff!$K61="Annually",IF(AM$4=Staff!$I61,MIN(Staff!$J61,Staff!$L61),IF(AM$4&gt;Staff!$I61,IFERROR(MIN(Staff!$L61,AA65+Staff!$J61),MIN(Staff!$J61,Staff!$L61)),0))))))</f>
        <v>0</v>
      </c>
      <c r="AN65" s="567">
        <f>IF(Staff!$K61="Never",IF(AN$4&gt;=Staff!$I61,MIN(Staff!$J61,Staff!$L61),0),IF(Staff!$K61="Monthly",IF(AN$4=Staff!$I61,MIN(Staff!$J61,Staff!$L61),IF(AN$4&gt;Staff!$I61,MIN(Staff!$L61,AM65+Staff!$J61),0)),IF(Staff!$K61="Quarterly",IF(AN$4=Staff!$I61,MIN(Staff!$J61,Staff!$L61),IF(AN$4&gt;Staff!$I61,IFERROR(MIN(Staff!$L61,IF(ISNUMBER(AK65),AK65,0)+Staff!$J61),Staff!$J61),0)),IF(Staff!$K61="Annually",IF(AN$4=Staff!$I61,MIN(Staff!$J61,Staff!$L61),IF(AN$4&gt;Staff!$I61,IFERROR(MIN(Staff!$L61,AB65+Staff!$J61),MIN(Staff!$J61,Staff!$L61)),0))))))</f>
        <v>0</v>
      </c>
      <c r="AO65" s="567">
        <f>IF(Staff!$K61="Never",IF(AO$4&gt;=Staff!$I61,MIN(Staff!$J61,Staff!$L61),0),IF(Staff!$K61="Monthly",IF(AO$4=Staff!$I61,MIN(Staff!$J61,Staff!$L61),IF(AO$4&gt;Staff!$I61,MIN(Staff!$L61,AN65+Staff!$J61),0)),IF(Staff!$K61="Quarterly",IF(AO$4=Staff!$I61,MIN(Staff!$J61,Staff!$L61),IF(AO$4&gt;Staff!$I61,IFERROR(MIN(Staff!$L61,IF(ISNUMBER(AL65),AL65,0)+Staff!$J61),Staff!$J61),0)),IF(Staff!$K61="Annually",IF(AO$4=Staff!$I61,MIN(Staff!$J61,Staff!$L61),IF(AO$4&gt;Staff!$I61,IFERROR(MIN(Staff!$L61,AC65+Staff!$J61),MIN(Staff!$J61,Staff!$L61)),0))))))</f>
        <v>0</v>
      </c>
      <c r="AP65" s="567">
        <f>IF(Staff!$K61="Never",IF(AP$4&gt;=Staff!$I61,MIN(Staff!$J61,Staff!$L61),0),IF(Staff!$K61="Monthly",IF(AP$4=Staff!$I61,MIN(Staff!$J61,Staff!$L61),IF(AP$4&gt;Staff!$I61,MIN(Staff!$L61,AO65+Staff!$J61),0)),IF(Staff!$K61="Quarterly",IF(AP$4=Staff!$I61,MIN(Staff!$J61,Staff!$L61),IF(AP$4&gt;Staff!$I61,IFERROR(MIN(Staff!$L61,IF(ISNUMBER(AM65),AM65,0)+Staff!$J61),Staff!$J61),0)),IF(Staff!$K61="Annually",IF(AP$4=Staff!$I61,MIN(Staff!$J61,Staff!$L61),IF(AP$4&gt;Staff!$I61,IFERROR(MIN(Staff!$L61,AD65+Staff!$J61),MIN(Staff!$J61,Staff!$L61)),0))))))</f>
        <v>0</v>
      </c>
      <c r="AQ65" s="567">
        <f>IF(Staff!$K61="Never",IF(AQ$4&gt;=Staff!$I61,MIN(Staff!$J61,Staff!$L61),0),IF(Staff!$K61="Monthly",IF(AQ$4=Staff!$I61,MIN(Staff!$J61,Staff!$L61),IF(AQ$4&gt;Staff!$I61,MIN(Staff!$L61,AP65+Staff!$J61),0)),IF(Staff!$K61="Quarterly",IF(AQ$4=Staff!$I61,MIN(Staff!$J61,Staff!$L61),IF(AQ$4&gt;Staff!$I61,IFERROR(MIN(Staff!$L61,IF(ISNUMBER(AN65),AN65,0)+Staff!$J61),Staff!$J61),0)),IF(Staff!$K61="Annually",IF(AQ$4=Staff!$I61,MIN(Staff!$J61,Staff!$L61),IF(AQ$4&gt;Staff!$I61,IFERROR(MIN(Staff!$L61,AE65+Staff!$J61),MIN(Staff!$J61,Staff!$L61)),0))))))</f>
        <v>0</v>
      </c>
      <c r="AR65" s="567">
        <f>IF(Staff!$K61="Never",IF(AR$4&gt;=Staff!$I61,MIN(Staff!$J61,Staff!$L61),0),IF(Staff!$K61="Monthly",IF(AR$4=Staff!$I61,MIN(Staff!$J61,Staff!$L61),IF(AR$4&gt;Staff!$I61,MIN(Staff!$L61,AQ65+Staff!$J61),0)),IF(Staff!$K61="Quarterly",IF(AR$4=Staff!$I61,MIN(Staff!$J61,Staff!$L61),IF(AR$4&gt;Staff!$I61,IFERROR(MIN(Staff!$L61,IF(ISNUMBER(AO65),AO65,0)+Staff!$J61),Staff!$J61),0)),IF(Staff!$K61="Annually",IF(AR$4=Staff!$I61,MIN(Staff!$J61,Staff!$L61),IF(AR$4&gt;Staff!$I61,IFERROR(MIN(Staff!$L61,AF65+Staff!$J61),MIN(Staff!$J61,Staff!$L61)),0))))))</f>
        <v>0</v>
      </c>
      <c r="AS65" s="567">
        <f>IF(Staff!$K61="Never",IF(AS$4&gt;=Staff!$I61,MIN(Staff!$J61,Staff!$L61),0),IF(Staff!$K61="Monthly",IF(AS$4=Staff!$I61,MIN(Staff!$J61,Staff!$L61),IF(AS$4&gt;Staff!$I61,MIN(Staff!$L61,AR65+Staff!$J61),0)),IF(Staff!$K61="Quarterly",IF(AS$4=Staff!$I61,MIN(Staff!$J61,Staff!$L61),IF(AS$4&gt;Staff!$I61,IFERROR(MIN(Staff!$L61,IF(ISNUMBER(AP65),AP65,0)+Staff!$J61),Staff!$J61),0)),IF(Staff!$K61="Annually",IF(AS$4=Staff!$I61,MIN(Staff!$J61,Staff!$L61),IF(AS$4&gt;Staff!$I61,IFERROR(MIN(Staff!$L61,AG65+Staff!$J61),MIN(Staff!$J61,Staff!$L61)),0))))))</f>
        <v>0</v>
      </c>
      <c r="AT65" s="567">
        <f>IF(Staff!$K61="Never",IF(AT$4&gt;=Staff!$I61,MIN(Staff!$J61,Staff!$L61),0),IF(Staff!$K61="Monthly",IF(AT$4=Staff!$I61,MIN(Staff!$J61,Staff!$L61),IF(AT$4&gt;Staff!$I61,MIN(Staff!$L61,AS65+Staff!$J61),0)),IF(Staff!$K61="Quarterly",IF(AT$4=Staff!$I61,MIN(Staff!$J61,Staff!$L61),IF(AT$4&gt;Staff!$I61,IFERROR(MIN(Staff!$L61,IF(ISNUMBER(AQ65),AQ65,0)+Staff!$J61),Staff!$J61),0)),IF(Staff!$K61="Annually",IF(AT$4=Staff!$I61,MIN(Staff!$J61,Staff!$L61),IF(AT$4&gt;Staff!$I61,IFERROR(MIN(Staff!$L61,AH65+Staff!$J61),MIN(Staff!$J61,Staff!$L61)),0))))))</f>
        <v>0</v>
      </c>
      <c r="AU65" s="567">
        <f>IF(Staff!$K61="Never",IF(AU$4&gt;=Staff!$I61,MIN(Staff!$J61,Staff!$L61),0),IF(Staff!$K61="Monthly",IF(AU$4=Staff!$I61,MIN(Staff!$J61,Staff!$L61),IF(AU$4&gt;Staff!$I61,MIN(Staff!$L61,AT65+Staff!$J61),0)),IF(Staff!$K61="Quarterly",IF(AU$4=Staff!$I61,MIN(Staff!$J61,Staff!$L61),IF(AU$4&gt;Staff!$I61,IFERROR(MIN(Staff!$L61,IF(ISNUMBER(AR65),AR65,0)+Staff!$J61),Staff!$J61),0)),IF(Staff!$K61="Annually",IF(AU$4=Staff!$I61,MIN(Staff!$J61,Staff!$L61),IF(AU$4&gt;Staff!$I61,IFERROR(MIN(Staff!$L61,AI65+Staff!$J61),MIN(Staff!$J61,Staff!$L61)),0))))))</f>
        <v>0</v>
      </c>
      <c r="AV65" s="567">
        <f>IF(Staff!$K61="Never",IF(AV$4&gt;=Staff!$I61,MIN(Staff!$J61,Staff!$L61),0),IF(Staff!$K61="Monthly",IF(AV$4=Staff!$I61,MIN(Staff!$J61,Staff!$L61),IF(AV$4&gt;Staff!$I61,MIN(Staff!$L61,AU65+Staff!$J61),0)),IF(Staff!$K61="Quarterly",IF(AV$4=Staff!$I61,MIN(Staff!$J61,Staff!$L61),IF(AV$4&gt;Staff!$I61,IFERROR(MIN(Staff!$L61,IF(ISNUMBER(AS65),AS65,0)+Staff!$J61),Staff!$J61),0)),IF(Staff!$K61="Annually",IF(AV$4=Staff!$I61,MIN(Staff!$J61,Staff!$L61),IF(AV$4&gt;Staff!$I61,IFERROR(MIN(Staff!$L61,AJ65+Staff!$J61),MIN(Staff!$J61,Staff!$L61)),0))))))</f>
        <v>0</v>
      </c>
      <c r="AW65" s="567">
        <f>IF(Staff!$K61="Never",IF(AW$4&gt;=Staff!$I61,MIN(Staff!$J61,Staff!$L61),0),IF(Staff!$K61="Monthly",IF(AW$4=Staff!$I61,MIN(Staff!$J61,Staff!$L61),IF(AW$4&gt;Staff!$I61,MIN(Staff!$L61,AV65+Staff!$J61),0)),IF(Staff!$K61="Quarterly",IF(AW$4=Staff!$I61,MIN(Staff!$J61,Staff!$L61),IF(AW$4&gt;Staff!$I61,IFERROR(MIN(Staff!$L61,IF(ISNUMBER(AT65),AT65,0)+Staff!$J61),Staff!$J61),0)),IF(Staff!$K61="Annually",IF(AW$4=Staff!$I61,MIN(Staff!$J61,Staff!$L61),IF(AW$4&gt;Staff!$I61,IFERROR(MIN(Staff!$L61,AK65+Staff!$J61),MIN(Staff!$J61,Staff!$L61)),0))))))</f>
        <v>0</v>
      </c>
      <c r="AX65" s="567">
        <f>IF(Staff!$K61="Never",IF(AX$4&gt;=Staff!$I61,MIN(Staff!$J61,Staff!$L61),0),IF(Staff!$K61="Monthly",IF(AX$4=Staff!$I61,MIN(Staff!$J61,Staff!$L61),IF(AX$4&gt;Staff!$I61,MIN(Staff!$L61,AW65+Staff!$J61),0)),IF(Staff!$K61="Quarterly",IF(AX$4=Staff!$I61,MIN(Staff!$J61,Staff!$L61),IF(AX$4&gt;Staff!$I61,IFERROR(MIN(Staff!$L61,IF(ISNUMBER(AU65),AU65,0)+Staff!$J61),Staff!$J61),0)),IF(Staff!$K61="Annually",IF(AX$4=Staff!$I61,MIN(Staff!$J61,Staff!$L61),IF(AX$4&gt;Staff!$I61,IFERROR(MIN(Staff!$L61,AL65+Staff!$J61),MIN(Staff!$J61,Staff!$L61)),0))))))</f>
        <v>0</v>
      </c>
      <c r="AY65" s="567">
        <f>IF(Staff!$K61="Never",IF(AY$4&gt;=Staff!$I61,MIN(Staff!$J61,Staff!$L61),0),IF(Staff!$K61="Monthly",IF(AY$4=Staff!$I61,MIN(Staff!$J61,Staff!$L61),IF(AY$4&gt;Staff!$I61,MIN(Staff!$L61,AX65+Staff!$J61),0)),IF(Staff!$K61="Quarterly",IF(AY$4=Staff!$I61,MIN(Staff!$J61,Staff!$L61),IF(AY$4&gt;Staff!$I61,IFERROR(MIN(Staff!$L61,IF(ISNUMBER(AV65),AV65,0)+Staff!$J61),Staff!$J61),0)),IF(Staff!$K61="Annually",IF(AY$4=Staff!$I61,MIN(Staff!$J61,Staff!$L61),IF(AY$4&gt;Staff!$I61,IFERROR(MIN(Staff!$L61,AM65+Staff!$J61),MIN(Staff!$J61,Staff!$L61)),0))))))</f>
        <v>0</v>
      </c>
      <c r="AZ65" s="567">
        <f>IF(Staff!$K61="Never",IF(AZ$4&gt;=Staff!$I61,MIN(Staff!$J61,Staff!$L61),0),IF(Staff!$K61="Monthly",IF(AZ$4=Staff!$I61,MIN(Staff!$J61,Staff!$L61),IF(AZ$4&gt;Staff!$I61,MIN(Staff!$L61,AY65+Staff!$J61),0)),IF(Staff!$K61="Quarterly",IF(AZ$4=Staff!$I61,MIN(Staff!$J61,Staff!$L61),IF(AZ$4&gt;Staff!$I61,IFERROR(MIN(Staff!$L61,IF(ISNUMBER(AW65),AW65,0)+Staff!$J61),Staff!$J61),0)),IF(Staff!$K61="Annually",IF(AZ$4=Staff!$I61,MIN(Staff!$J61,Staff!$L61),IF(AZ$4&gt;Staff!$I61,IFERROR(MIN(Staff!$L61,AN65+Staff!$J61),MIN(Staff!$J61,Staff!$L61)),0))))))</f>
        <v>0</v>
      </c>
      <c r="BA65" s="567">
        <f>IF(Staff!$K61="Never",IF(BA$4&gt;=Staff!$I61,MIN(Staff!$J61,Staff!$L61),0),IF(Staff!$K61="Monthly",IF(BA$4=Staff!$I61,MIN(Staff!$J61,Staff!$L61),IF(BA$4&gt;Staff!$I61,MIN(Staff!$L61,AZ65+Staff!$J61),0)),IF(Staff!$K61="Quarterly",IF(BA$4=Staff!$I61,MIN(Staff!$J61,Staff!$L61),IF(BA$4&gt;Staff!$I61,IFERROR(MIN(Staff!$L61,IF(ISNUMBER(AX65),AX65,0)+Staff!$J61),Staff!$J61),0)),IF(Staff!$K61="Annually",IF(BA$4=Staff!$I61,MIN(Staff!$J61,Staff!$L61),IF(BA$4&gt;Staff!$I61,IFERROR(MIN(Staff!$L61,AO65+Staff!$J61),MIN(Staff!$J61,Staff!$L61)),0))))))</f>
        <v>0</v>
      </c>
      <c r="BB65" s="567">
        <f>IF(Staff!$K61="Never",IF(BB$4&gt;=Staff!$I61,MIN(Staff!$J61,Staff!$L61),0),IF(Staff!$K61="Monthly",IF(BB$4=Staff!$I61,MIN(Staff!$J61,Staff!$L61),IF(BB$4&gt;Staff!$I61,MIN(Staff!$L61,BA65+Staff!$J61),0)),IF(Staff!$K61="Quarterly",IF(BB$4=Staff!$I61,MIN(Staff!$J61,Staff!$L61),IF(BB$4&gt;Staff!$I61,IFERROR(MIN(Staff!$L61,IF(ISNUMBER(AY65),AY65,0)+Staff!$J61),Staff!$J61),0)),IF(Staff!$K61="Annually",IF(BB$4=Staff!$I61,MIN(Staff!$J61,Staff!$L61),IF(BB$4&gt;Staff!$I61,IFERROR(MIN(Staff!$L61,AP65+Staff!$J61),MIN(Staff!$J61,Staff!$L61)),0))))))</f>
        <v>0</v>
      </c>
      <c r="BC65" s="567">
        <f>IF(Staff!$K61="Never",IF(BC$4&gt;=Staff!$I61,MIN(Staff!$J61,Staff!$L61),0),IF(Staff!$K61="Monthly",IF(BC$4=Staff!$I61,MIN(Staff!$J61,Staff!$L61),IF(BC$4&gt;Staff!$I61,MIN(Staff!$L61,BB65+Staff!$J61),0)),IF(Staff!$K61="Quarterly",IF(BC$4=Staff!$I61,MIN(Staff!$J61,Staff!$L61),IF(BC$4&gt;Staff!$I61,IFERROR(MIN(Staff!$L61,IF(ISNUMBER(AZ65),AZ65,0)+Staff!$J61),Staff!$J61),0)),IF(Staff!$K61="Annually",IF(BC$4=Staff!$I61,MIN(Staff!$J61,Staff!$L61),IF(BC$4&gt;Staff!$I61,IFERROR(MIN(Staff!$L61,AQ65+Staff!$J61),MIN(Staff!$J61,Staff!$L61)),0))))))</f>
        <v>0</v>
      </c>
      <c r="BD65" s="567">
        <f>IF(Staff!$K61="Never",IF(BD$4&gt;=Staff!$I61,MIN(Staff!$J61,Staff!$L61),0),IF(Staff!$K61="Monthly",IF(BD$4=Staff!$I61,MIN(Staff!$J61,Staff!$L61),IF(BD$4&gt;Staff!$I61,MIN(Staff!$L61,BC65+Staff!$J61),0)),IF(Staff!$K61="Quarterly",IF(BD$4=Staff!$I61,MIN(Staff!$J61,Staff!$L61),IF(BD$4&gt;Staff!$I61,IFERROR(MIN(Staff!$L61,IF(ISNUMBER(BA65),BA65,0)+Staff!$J61),Staff!$J61),0)),IF(Staff!$K61="Annually",IF(BD$4=Staff!$I61,MIN(Staff!$J61,Staff!$L61),IF(BD$4&gt;Staff!$I61,IFERROR(MIN(Staff!$L61,AR65+Staff!$J61),MIN(Staff!$J61,Staff!$L61)),0))))))</f>
        <v>0</v>
      </c>
      <c r="BE65" s="567">
        <f>IF(Staff!$K61="Never",IF(BE$4&gt;=Staff!$I61,MIN(Staff!$J61,Staff!$L61),0),IF(Staff!$K61="Monthly",IF(BE$4=Staff!$I61,MIN(Staff!$J61,Staff!$L61),IF(BE$4&gt;Staff!$I61,MIN(Staff!$L61,BD65+Staff!$J61),0)),IF(Staff!$K61="Quarterly",IF(BE$4=Staff!$I61,MIN(Staff!$J61,Staff!$L61),IF(BE$4&gt;Staff!$I61,IFERROR(MIN(Staff!$L61,IF(ISNUMBER(BB65),BB65,0)+Staff!$J61),Staff!$J61),0)),IF(Staff!$K61="Annually",IF(BE$4=Staff!$I61,MIN(Staff!$J61,Staff!$L61),IF(BE$4&gt;Staff!$I61,IFERROR(MIN(Staff!$L61,AS65+Staff!$J61),MIN(Staff!$J61,Staff!$L61)),0))))))</f>
        <v>0</v>
      </c>
      <c r="BF65" s="567">
        <f>IF(Staff!$K61="Never",IF(BF$4&gt;=Staff!$I61,MIN(Staff!$J61,Staff!$L61),0),IF(Staff!$K61="Monthly",IF(BF$4=Staff!$I61,MIN(Staff!$J61,Staff!$L61),IF(BF$4&gt;Staff!$I61,MIN(Staff!$L61,BE65+Staff!$J61),0)),IF(Staff!$K61="Quarterly",IF(BF$4=Staff!$I61,MIN(Staff!$J61,Staff!$L61),IF(BF$4&gt;Staff!$I61,IFERROR(MIN(Staff!$L61,IF(ISNUMBER(BC65),BC65,0)+Staff!$J61),Staff!$J61),0)),IF(Staff!$K61="Annually",IF(BF$4=Staff!$I61,MIN(Staff!$J61,Staff!$L61),IF(BF$4&gt;Staff!$I61,IFERROR(MIN(Staff!$L61,AT65+Staff!$J61),MIN(Staff!$J61,Staff!$L61)),0))))))</f>
        <v>0</v>
      </c>
      <c r="BG65" s="567">
        <f>IF(Staff!$K61="Never",IF(BG$4&gt;=Staff!$I61,MIN(Staff!$J61,Staff!$L61),0),IF(Staff!$K61="Monthly",IF(BG$4=Staff!$I61,MIN(Staff!$J61,Staff!$L61),IF(BG$4&gt;Staff!$I61,MIN(Staff!$L61,BF65+Staff!$J61),0)),IF(Staff!$K61="Quarterly",IF(BG$4=Staff!$I61,MIN(Staff!$J61,Staff!$L61),IF(BG$4&gt;Staff!$I61,IFERROR(MIN(Staff!$L61,IF(ISNUMBER(BD65),BD65,0)+Staff!$J61),Staff!$J61),0)),IF(Staff!$K61="Annually",IF(BG$4=Staff!$I61,MIN(Staff!$J61,Staff!$L61),IF(BG$4&gt;Staff!$I61,IFERROR(MIN(Staff!$L61,AU65+Staff!$J61),MIN(Staff!$J61,Staff!$L61)),0))))))</f>
        <v>0</v>
      </c>
      <c r="BH65" s="567">
        <f>IF(Staff!$K61="Never",IF(BH$4&gt;=Staff!$I61,MIN(Staff!$J61,Staff!$L61),0),IF(Staff!$K61="Monthly",IF(BH$4=Staff!$I61,MIN(Staff!$J61,Staff!$L61),IF(BH$4&gt;Staff!$I61,MIN(Staff!$L61,BG65+Staff!$J61),0)),IF(Staff!$K61="Quarterly",IF(BH$4=Staff!$I61,MIN(Staff!$J61,Staff!$L61),IF(BH$4&gt;Staff!$I61,IFERROR(MIN(Staff!$L61,IF(ISNUMBER(BE65),BE65,0)+Staff!$J61),Staff!$J61),0)),IF(Staff!$K61="Annually",IF(BH$4=Staff!$I61,MIN(Staff!$J61,Staff!$L61),IF(BH$4&gt;Staff!$I61,IFERROR(MIN(Staff!$L61,AV65+Staff!$J61),MIN(Staff!$J61,Staff!$L61)),0))))))</f>
        <v>0</v>
      </c>
      <c r="BI65" s="567">
        <f>IF(Staff!$K61="Never",IF(BI$4&gt;=Staff!$I61,MIN(Staff!$J61,Staff!$L61),0),IF(Staff!$K61="Monthly",IF(BI$4=Staff!$I61,MIN(Staff!$J61,Staff!$L61),IF(BI$4&gt;Staff!$I61,MIN(Staff!$L61,BH65+Staff!$J61),0)),IF(Staff!$K61="Quarterly",IF(BI$4=Staff!$I61,MIN(Staff!$J61,Staff!$L61),IF(BI$4&gt;Staff!$I61,IFERROR(MIN(Staff!$L61,IF(ISNUMBER(BF65),BF65,0)+Staff!$J61),Staff!$J61),0)),IF(Staff!$K61="Annually",IF(BI$4=Staff!$I61,MIN(Staff!$J61,Staff!$L61),IF(BI$4&gt;Staff!$I61,IFERROR(MIN(Staff!$L61,AW65+Staff!$J61),MIN(Staff!$J61,Staff!$L61)),0))))))</f>
        <v>0</v>
      </c>
      <c r="BJ65" s="567">
        <f>IF(Staff!$K61="Never",IF(BJ$4&gt;=Staff!$I61,MIN(Staff!$J61,Staff!$L61),0),IF(Staff!$K61="Monthly",IF(BJ$4=Staff!$I61,MIN(Staff!$J61,Staff!$L61),IF(BJ$4&gt;Staff!$I61,MIN(Staff!$L61,BI65+Staff!$J61),0)),IF(Staff!$K61="Quarterly",IF(BJ$4=Staff!$I61,MIN(Staff!$J61,Staff!$L61),IF(BJ$4&gt;Staff!$I61,IFERROR(MIN(Staff!$L61,IF(ISNUMBER(BG65),BG65,0)+Staff!$J61),Staff!$J61),0)),IF(Staff!$K61="Annually",IF(BJ$4=Staff!$I61,MIN(Staff!$J61,Staff!$L61),IF(BJ$4&gt;Staff!$I61,IFERROR(MIN(Staff!$L61,AX65+Staff!$J61),MIN(Staff!$J61,Staff!$L61)),0))))))</f>
        <v>0</v>
      </c>
      <c r="BK65" s="567">
        <f>IF(Staff!$K61="Never",IF(BK$4&gt;=Staff!$I61,MIN(Staff!$J61,Staff!$L61),0),IF(Staff!$K61="Monthly",IF(BK$4=Staff!$I61,MIN(Staff!$J61,Staff!$L61),IF(BK$4&gt;Staff!$I61,MIN(Staff!$L61,BJ65+Staff!$J61),0)),IF(Staff!$K61="Quarterly",IF(BK$4=Staff!$I61,MIN(Staff!$J61,Staff!$L61),IF(BK$4&gt;Staff!$I61,IFERROR(MIN(Staff!$L61,IF(ISNUMBER(BH65),BH65,0)+Staff!$J61),Staff!$J61),0)),IF(Staff!$K61="Annually",IF(BK$4=Staff!$I61,MIN(Staff!$J61,Staff!$L61),IF(BK$4&gt;Staff!$I61,IFERROR(MIN(Staff!$L61,AY65+Staff!$J61),MIN(Staff!$J61,Staff!$L61)),0))))))</f>
        <v>0</v>
      </c>
      <c r="BL65" s="567">
        <f>IF(Staff!$K61="Never",IF(BL$4&gt;=Staff!$I61,MIN(Staff!$J61,Staff!$L61),0),IF(Staff!$K61="Monthly",IF(BL$4=Staff!$I61,MIN(Staff!$J61,Staff!$L61),IF(BL$4&gt;Staff!$I61,MIN(Staff!$L61,BK65+Staff!$J61),0)),IF(Staff!$K61="Quarterly",IF(BL$4=Staff!$I61,MIN(Staff!$J61,Staff!$L61),IF(BL$4&gt;Staff!$I61,IFERROR(MIN(Staff!$L61,IF(ISNUMBER(BI65),BI65,0)+Staff!$J61),Staff!$J61),0)),IF(Staff!$K61="Annually",IF(BL$4=Staff!$I61,MIN(Staff!$J61,Staff!$L61),IF(BL$4&gt;Staff!$I61,IFERROR(MIN(Staff!$L61,AZ65+Staff!$J61),MIN(Staff!$J61,Staff!$L61)),0))))))</f>
        <v>0</v>
      </c>
      <c r="BM65" s="567">
        <f>IF(Staff!$K61="Never",IF(BM$4&gt;=Staff!$I61,MIN(Staff!$J61,Staff!$L61),0),IF(Staff!$K61="Monthly",IF(BM$4=Staff!$I61,MIN(Staff!$J61,Staff!$L61),IF(BM$4&gt;Staff!$I61,MIN(Staff!$L61,BL65+Staff!$J61),0)),IF(Staff!$K61="Quarterly",IF(BM$4=Staff!$I61,MIN(Staff!$J61,Staff!$L61),IF(BM$4&gt;Staff!$I61,IFERROR(MIN(Staff!$L61,IF(ISNUMBER(BJ65),BJ65,0)+Staff!$J61),Staff!$J61),0)),IF(Staff!$K61="Annually",IF(BM$4=Staff!$I61,MIN(Staff!$J61,Staff!$L61),IF(BM$4&gt;Staff!$I61,IFERROR(MIN(Staff!$L61,BA65+Staff!$J61),MIN(Staff!$J61,Staff!$L61)),0))))))</f>
        <v>0</v>
      </c>
      <c r="BN65" s="567">
        <f>IF(Staff!$K61="Never",IF(BN$4&gt;=Staff!$I61,MIN(Staff!$J61,Staff!$L61),0),IF(Staff!$K61="Monthly",IF(BN$4=Staff!$I61,MIN(Staff!$J61,Staff!$L61),IF(BN$4&gt;Staff!$I61,MIN(Staff!$L61,BM65+Staff!$J61),0)),IF(Staff!$K61="Quarterly",IF(BN$4=Staff!$I61,MIN(Staff!$J61,Staff!$L61),IF(BN$4&gt;Staff!$I61,IFERROR(MIN(Staff!$L61,IF(ISNUMBER(BK65),BK65,0)+Staff!$J61),Staff!$J61),0)),IF(Staff!$K61="Annually",IF(BN$4=Staff!$I61,MIN(Staff!$J61,Staff!$L61),IF(BN$4&gt;Staff!$I61,IFERROR(MIN(Staff!$L61,BB65+Staff!$J61),MIN(Staff!$J61,Staff!$L61)),0))))))</f>
        <v>0</v>
      </c>
      <c r="BO65" s="567">
        <f>IF(Staff!$K61="Never",IF(BO$4&gt;=Staff!$I61,MIN(Staff!$J61,Staff!$L61),0),IF(Staff!$K61="Monthly",IF(BO$4=Staff!$I61,MIN(Staff!$J61,Staff!$L61),IF(BO$4&gt;Staff!$I61,MIN(Staff!$L61,BN65+Staff!$J61),0)),IF(Staff!$K61="Quarterly",IF(BO$4=Staff!$I61,MIN(Staff!$J61,Staff!$L61),IF(BO$4&gt;Staff!$I61,IFERROR(MIN(Staff!$L61,IF(ISNUMBER(BL65),BL65,0)+Staff!$J61),Staff!$J61),0)),IF(Staff!$K61="Annually",IF(BO$4=Staff!$I61,MIN(Staff!$J61,Staff!$L61),IF(BO$4&gt;Staff!$I61,IFERROR(MIN(Staff!$L61,BC65+Staff!$J61),MIN(Staff!$J61,Staff!$L61)),0))))))</f>
        <v>0</v>
      </c>
      <c r="BP65" s="567">
        <f>IF(Staff!$K61="Never",IF(BP$4&gt;=Staff!$I61,MIN(Staff!$J61,Staff!$L61),0),IF(Staff!$K61="Monthly",IF(BP$4=Staff!$I61,MIN(Staff!$J61,Staff!$L61),IF(BP$4&gt;Staff!$I61,MIN(Staff!$L61,BO65+Staff!$J61),0)),IF(Staff!$K61="Quarterly",IF(BP$4=Staff!$I61,MIN(Staff!$J61,Staff!$L61),IF(BP$4&gt;Staff!$I61,IFERROR(MIN(Staff!$L61,IF(ISNUMBER(BM65),BM65,0)+Staff!$J61),Staff!$J61),0)),IF(Staff!$K61="Annually",IF(BP$4=Staff!$I61,MIN(Staff!$J61,Staff!$L61),IF(BP$4&gt;Staff!$I61,IFERROR(MIN(Staff!$L61,BD65+Staff!$J61),MIN(Staff!$J61,Staff!$L61)),0))))))</f>
        <v>0</v>
      </c>
      <c r="BQ65" s="567">
        <f>IF(Staff!$K61="Never",IF(BQ$4&gt;=Staff!$I61,MIN(Staff!$J61,Staff!$L61),0),IF(Staff!$K61="Monthly",IF(BQ$4=Staff!$I61,MIN(Staff!$J61,Staff!$L61),IF(BQ$4&gt;Staff!$I61,MIN(Staff!$L61,BP65+Staff!$J61),0)),IF(Staff!$K61="Quarterly",IF(BQ$4=Staff!$I61,MIN(Staff!$J61,Staff!$L61),IF(BQ$4&gt;Staff!$I61,IFERROR(MIN(Staff!$L61,IF(ISNUMBER(BN65),BN65,0)+Staff!$J61),Staff!$J61),0)),IF(Staff!$K61="Annually",IF(BQ$4=Staff!$I61,MIN(Staff!$J61,Staff!$L61),IF(BQ$4&gt;Staff!$I61,IFERROR(MIN(Staff!$L61,BE65+Staff!$J61),MIN(Staff!$J61,Staff!$L61)),0))))))</f>
        <v>0</v>
      </c>
      <c r="BR65" s="567">
        <f>IF(Staff!$K61="Never",IF(BR$4&gt;=Staff!$I61,MIN(Staff!$J61,Staff!$L61),0),IF(Staff!$K61="Monthly",IF(BR$4=Staff!$I61,MIN(Staff!$J61,Staff!$L61),IF(BR$4&gt;Staff!$I61,MIN(Staff!$L61,BQ65+Staff!$J61),0)),IF(Staff!$K61="Quarterly",IF(BR$4=Staff!$I61,MIN(Staff!$J61,Staff!$L61),IF(BR$4&gt;Staff!$I61,IFERROR(MIN(Staff!$L61,IF(ISNUMBER(BO65),BO65,0)+Staff!$J61),Staff!$J61),0)),IF(Staff!$K61="Annually",IF(BR$4=Staff!$I61,MIN(Staff!$J61,Staff!$L61),IF(BR$4&gt;Staff!$I61,IFERROR(MIN(Staff!$L61,BF65+Staff!$J61),MIN(Staff!$J61,Staff!$L61)),0))))))</f>
        <v>0</v>
      </c>
      <c r="BS65" s="567">
        <f>IF(Staff!$K61="Never",IF(BS$4&gt;=Staff!$I61,MIN(Staff!$J61,Staff!$L61),0),IF(Staff!$K61="Monthly",IF(BS$4=Staff!$I61,MIN(Staff!$J61,Staff!$L61),IF(BS$4&gt;Staff!$I61,MIN(Staff!$L61,BR65+Staff!$J61),0)),IF(Staff!$K61="Quarterly",IF(BS$4=Staff!$I61,MIN(Staff!$J61,Staff!$L61),IF(BS$4&gt;Staff!$I61,IFERROR(MIN(Staff!$L61,IF(ISNUMBER(BP65),BP65,0)+Staff!$J61),Staff!$J61),0)),IF(Staff!$K61="Annually",IF(BS$4=Staff!$I61,MIN(Staff!$J61,Staff!$L61),IF(BS$4&gt;Staff!$I61,IFERROR(MIN(Staff!$L61,BG65+Staff!$J61),MIN(Staff!$J61,Staff!$L61)),0))))))</f>
        <v>0</v>
      </c>
      <c r="BT65" s="567">
        <f>IF(Staff!$K61="Never",IF(BT$4&gt;=Staff!$I61,MIN(Staff!$J61,Staff!$L61),0),IF(Staff!$K61="Monthly",IF(BT$4=Staff!$I61,MIN(Staff!$J61,Staff!$L61),IF(BT$4&gt;Staff!$I61,MIN(Staff!$L61,BS65+Staff!$J61),0)),IF(Staff!$K61="Quarterly",IF(BT$4=Staff!$I61,MIN(Staff!$J61,Staff!$L61),IF(BT$4&gt;Staff!$I61,IFERROR(MIN(Staff!$L61,IF(ISNUMBER(BQ65),BQ65,0)+Staff!$J61),Staff!$J61),0)),IF(Staff!$K61="Annually",IF(BT$4=Staff!$I61,MIN(Staff!$J61,Staff!$L61),IF(BT$4&gt;Staff!$I61,IFERROR(MIN(Staff!$L61,BH65+Staff!$J61),MIN(Staff!$J61,Staff!$L61)),0))))))</f>
        <v>0</v>
      </c>
      <c r="BU65" s="567">
        <f>IF(Staff!$K61="Never",IF(BU$4&gt;=Staff!$I61,MIN(Staff!$J61,Staff!$L61),0),IF(Staff!$K61="Monthly",IF(BU$4=Staff!$I61,MIN(Staff!$J61,Staff!$L61),IF(BU$4&gt;Staff!$I61,MIN(Staff!$L61,BT65+Staff!$J61),0)),IF(Staff!$K61="Quarterly",IF(BU$4=Staff!$I61,MIN(Staff!$J61,Staff!$L61),IF(BU$4&gt;Staff!$I61,IFERROR(MIN(Staff!$L61,IF(ISNUMBER(BR65),BR65,0)+Staff!$J61),Staff!$J61),0)),IF(Staff!$K61="Annually",IF(BU$4=Staff!$I61,MIN(Staff!$J61,Staff!$L61),IF(BU$4&gt;Staff!$I61,IFERROR(MIN(Staff!$L61,BI65+Staff!$J61),MIN(Staff!$J61,Staff!$L61)),0))))))</f>
        <v>0</v>
      </c>
      <c r="BV65" s="567">
        <f>IF(Staff!$K61="Never",IF(BV$4&gt;=Staff!$I61,MIN(Staff!$J61,Staff!$L61),0),IF(Staff!$K61="Monthly",IF(BV$4=Staff!$I61,MIN(Staff!$J61,Staff!$L61),IF(BV$4&gt;Staff!$I61,MIN(Staff!$L61,BU65+Staff!$J61),0)),IF(Staff!$K61="Quarterly",IF(BV$4=Staff!$I61,MIN(Staff!$J61,Staff!$L61),IF(BV$4&gt;Staff!$I61,IFERROR(MIN(Staff!$L61,IF(ISNUMBER(BS65),BS65,0)+Staff!$J61),Staff!$J61),0)),IF(Staff!$K61="Annually",IF(BV$4=Staff!$I61,MIN(Staff!$J61,Staff!$L61),IF(BV$4&gt;Staff!$I61,IFERROR(MIN(Staff!$L61,BJ65+Staff!$J61),MIN(Staff!$J61,Staff!$L61)),0))))))</f>
        <v>0</v>
      </c>
      <c r="BW65" s="567">
        <f>IF(Staff!$K61="Never",IF(BW$4&gt;=Staff!$I61,MIN(Staff!$J61,Staff!$L61),0),IF(Staff!$K61="Monthly",IF(BW$4=Staff!$I61,MIN(Staff!$J61,Staff!$L61),IF(BW$4&gt;Staff!$I61,MIN(Staff!$L61,BV65+Staff!$J61),0)),IF(Staff!$K61="Quarterly",IF(BW$4=Staff!$I61,MIN(Staff!$J61,Staff!$L61),IF(BW$4&gt;Staff!$I61,IFERROR(MIN(Staff!$L61,IF(ISNUMBER(BT65),BT65,0)+Staff!$J61),Staff!$J61),0)),IF(Staff!$K61="Annually",IF(BW$4=Staff!$I61,MIN(Staff!$J61,Staff!$L61),IF(BW$4&gt;Staff!$I61,IFERROR(MIN(Staff!$L61,BK65+Staff!$J61),MIN(Staff!$J61,Staff!$L61)),0))))))</f>
        <v>0</v>
      </c>
      <c r="BX65" s="567">
        <f>IF(Staff!$K61="Never",IF(BX$4&gt;=Staff!$I61,MIN(Staff!$J61,Staff!$L61),0),IF(Staff!$K61="Monthly",IF(BX$4=Staff!$I61,MIN(Staff!$J61,Staff!$L61),IF(BX$4&gt;Staff!$I61,MIN(Staff!$L61,BW65+Staff!$J61),0)),IF(Staff!$K61="Quarterly",IF(BX$4=Staff!$I61,MIN(Staff!$J61,Staff!$L61),IF(BX$4&gt;Staff!$I61,IFERROR(MIN(Staff!$L61,IF(ISNUMBER(BU65),BU65,0)+Staff!$J61),Staff!$J61),0)),IF(Staff!$K61="Annually",IF(BX$4=Staff!$I61,MIN(Staff!$J61,Staff!$L61),IF(BX$4&gt;Staff!$I61,IFERROR(MIN(Staff!$L61,BL65+Staff!$J61),MIN(Staff!$J61,Staff!$L61)),0))))))</f>
        <v>0</v>
      </c>
      <c r="BY65" s="567">
        <f>IF(Staff!$K61="Never",IF(BY$4&gt;=Staff!$I61,MIN(Staff!$J61,Staff!$L61),0),IF(Staff!$K61="Monthly",IF(BY$4=Staff!$I61,MIN(Staff!$J61,Staff!$L61),IF(BY$4&gt;Staff!$I61,MIN(Staff!$L61,BX65+Staff!$J61),0)),IF(Staff!$K61="Quarterly",IF(BY$4=Staff!$I61,MIN(Staff!$J61,Staff!$L61),IF(BY$4&gt;Staff!$I61,IFERROR(MIN(Staff!$L61,IF(ISNUMBER(BV65),BV65,0)+Staff!$J61),Staff!$J61),0)),IF(Staff!$K61="Annually",IF(BY$4=Staff!$I61,MIN(Staff!$J61,Staff!$L61),IF(BY$4&gt;Staff!$I61,IFERROR(MIN(Staff!$L61,BM65+Staff!$J61),MIN(Staff!$J61,Staff!$L61)),0))))))</f>
        <v>0</v>
      </c>
      <c r="BZ65" s="567">
        <f>IF(Staff!$K61="Never",IF(BZ$4&gt;=Staff!$I61,MIN(Staff!$J61,Staff!$L61),0),IF(Staff!$K61="Monthly",IF(BZ$4=Staff!$I61,MIN(Staff!$J61,Staff!$L61),IF(BZ$4&gt;Staff!$I61,MIN(Staff!$L61,BY65+Staff!$J61),0)),IF(Staff!$K61="Quarterly",IF(BZ$4=Staff!$I61,MIN(Staff!$J61,Staff!$L61),IF(BZ$4&gt;Staff!$I61,IFERROR(MIN(Staff!$L61,IF(ISNUMBER(BW65),BW65,0)+Staff!$J61),Staff!$J61),0)),IF(Staff!$K61="Annually",IF(BZ$4=Staff!$I61,MIN(Staff!$J61,Staff!$L61),IF(BZ$4&gt;Staff!$I61,IFERROR(MIN(Staff!$L61,BN65+Staff!$J61),MIN(Staff!$J61,Staff!$L61)),0))))))</f>
        <v>0</v>
      </c>
      <c r="CA65" s="567">
        <f>IF(Staff!$K61="Never",IF(CA$4&gt;=Staff!$I61,MIN(Staff!$J61,Staff!$L61),0),IF(Staff!$K61="Monthly",IF(CA$4=Staff!$I61,MIN(Staff!$J61,Staff!$L61),IF(CA$4&gt;Staff!$I61,MIN(Staff!$L61,BZ65+Staff!$J61),0)),IF(Staff!$K61="Quarterly",IF(CA$4=Staff!$I61,MIN(Staff!$J61,Staff!$L61),IF(CA$4&gt;Staff!$I61,IFERROR(MIN(Staff!$L61,IF(ISNUMBER(BX65),BX65,0)+Staff!$J61),Staff!$J61),0)),IF(Staff!$K61="Annually",IF(CA$4=Staff!$I61,MIN(Staff!$J61,Staff!$L61),IF(CA$4&gt;Staff!$I61,IFERROR(MIN(Staff!$L61,BO65+Staff!$J61),MIN(Staff!$J61,Staff!$L61)),0))))))</f>
        <v>0</v>
      </c>
      <c r="CB65" s="567">
        <f>IF(Staff!$K61="Never",IF(CB$4&gt;=Staff!$I61,MIN(Staff!$J61,Staff!$L61),0),IF(Staff!$K61="Monthly",IF(CB$4=Staff!$I61,MIN(Staff!$J61,Staff!$L61),IF(CB$4&gt;Staff!$I61,MIN(Staff!$L61,CA65+Staff!$J61),0)),IF(Staff!$K61="Quarterly",IF(CB$4=Staff!$I61,MIN(Staff!$J61,Staff!$L61),IF(CB$4&gt;Staff!$I61,IFERROR(MIN(Staff!$L61,IF(ISNUMBER(BY65),BY65,0)+Staff!$J61),Staff!$J61),0)),IF(Staff!$K61="Annually",IF(CB$4=Staff!$I61,MIN(Staff!$J61,Staff!$L61),IF(CB$4&gt;Staff!$I61,IFERROR(MIN(Staff!$L61,BP65+Staff!$J61),MIN(Staff!$J61,Staff!$L61)),0))))))</f>
        <v>0</v>
      </c>
      <c r="CC65" s="567">
        <f>IF(Staff!$K61="Never",IF(CC$4&gt;=Staff!$I61,MIN(Staff!$J61,Staff!$L61),0),IF(Staff!$K61="Monthly",IF(CC$4=Staff!$I61,MIN(Staff!$J61,Staff!$L61),IF(CC$4&gt;Staff!$I61,MIN(Staff!$L61,CB65+Staff!$J61),0)),IF(Staff!$K61="Quarterly",IF(CC$4=Staff!$I61,MIN(Staff!$J61,Staff!$L61),IF(CC$4&gt;Staff!$I61,IFERROR(MIN(Staff!$L61,IF(ISNUMBER(BZ65),BZ65,0)+Staff!$J61),Staff!$J61),0)),IF(Staff!$K61="Annually",IF(CC$4=Staff!$I61,MIN(Staff!$J61,Staff!$L61),IF(CC$4&gt;Staff!$I61,IFERROR(MIN(Staff!$L61,BQ65+Staff!$J61),MIN(Staff!$J61,Staff!$L61)),0))))))</f>
        <v>0</v>
      </c>
      <c r="CD65" s="567">
        <f>IF(Staff!$K61="Never",IF(CD$4&gt;=Staff!$I61,MIN(Staff!$J61,Staff!$L61),0),IF(Staff!$K61="Monthly",IF(CD$4=Staff!$I61,MIN(Staff!$J61,Staff!$L61),IF(CD$4&gt;Staff!$I61,MIN(Staff!$L61,CC65+Staff!$J61),0)),IF(Staff!$K61="Quarterly",IF(CD$4=Staff!$I61,MIN(Staff!$J61,Staff!$L61),IF(CD$4&gt;Staff!$I61,IFERROR(MIN(Staff!$L61,IF(ISNUMBER(CA65),CA65,0)+Staff!$J61),Staff!$J61),0)),IF(Staff!$K61="Annually",IF(CD$4=Staff!$I61,MIN(Staff!$J61,Staff!$L61),IF(CD$4&gt;Staff!$I61,IFERROR(MIN(Staff!$L61,BR65+Staff!$J61),MIN(Staff!$J61,Staff!$L61)),0))))))</f>
        <v>0</v>
      </c>
      <c r="CE65" s="567">
        <f>IF(Staff!$K61="Never",IF(CE$4&gt;=Staff!$I61,MIN(Staff!$J61,Staff!$L61),0),IF(Staff!$K61="Monthly",IF(CE$4=Staff!$I61,MIN(Staff!$J61,Staff!$L61),IF(CE$4&gt;Staff!$I61,MIN(Staff!$L61,CD65+Staff!$J61),0)),IF(Staff!$K61="Quarterly",IF(CE$4=Staff!$I61,MIN(Staff!$J61,Staff!$L61),IF(CE$4&gt;Staff!$I61,IFERROR(MIN(Staff!$L61,IF(ISNUMBER(CB65),CB65,0)+Staff!$J61),Staff!$J61),0)),IF(Staff!$K61="Annually",IF(CE$4=Staff!$I61,MIN(Staff!$J61,Staff!$L61),IF(CE$4&gt;Staff!$I61,IFERROR(MIN(Staff!$L61,BS65+Staff!$J61),MIN(Staff!$J61,Staff!$L61)),0))))))</f>
        <v>0</v>
      </c>
      <c r="CF65" s="567">
        <f>IF(Staff!$K61="Never",IF(CF$4&gt;=Staff!$I61,MIN(Staff!$J61,Staff!$L61),0),IF(Staff!$K61="Monthly",IF(CF$4=Staff!$I61,MIN(Staff!$J61,Staff!$L61),IF(CF$4&gt;Staff!$I61,MIN(Staff!$L61,CE65+Staff!$J61),0)),IF(Staff!$K61="Quarterly",IF(CF$4=Staff!$I61,MIN(Staff!$J61,Staff!$L61),IF(CF$4&gt;Staff!$I61,IFERROR(MIN(Staff!$L61,IF(ISNUMBER(CC65),CC65,0)+Staff!$J61),Staff!$J61),0)),IF(Staff!$K61="Annually",IF(CF$4=Staff!$I61,MIN(Staff!$J61,Staff!$L61),IF(CF$4&gt;Staff!$I61,IFERROR(MIN(Staff!$L61,BT65+Staff!$J61),MIN(Staff!$J61,Staff!$L61)),0))))))</f>
        <v>0</v>
      </c>
      <c r="CG65" s="567">
        <f>IF(Staff!$K61="Never",IF(CG$4&gt;=Staff!$I61,MIN(Staff!$J61,Staff!$L61),0),IF(Staff!$K61="Monthly",IF(CG$4=Staff!$I61,MIN(Staff!$J61,Staff!$L61),IF(CG$4&gt;Staff!$I61,MIN(Staff!$L61,CF65+Staff!$J61),0)),IF(Staff!$K61="Quarterly",IF(CG$4=Staff!$I61,MIN(Staff!$J61,Staff!$L61),IF(CG$4&gt;Staff!$I61,IFERROR(MIN(Staff!$L61,IF(ISNUMBER(CD65),CD65,0)+Staff!$J61),Staff!$J61),0)),IF(Staff!$K61="Annually",IF(CG$4=Staff!$I61,MIN(Staff!$J61,Staff!$L61),IF(CG$4&gt;Staff!$I61,IFERROR(MIN(Staff!$L61,BU65+Staff!$J61),MIN(Staff!$J61,Staff!$L61)),0))))))</f>
        <v>0</v>
      </c>
      <c r="CH65" s="567">
        <f>IF(Staff!$K61="Never",IF(CH$4&gt;=Staff!$I61,MIN(Staff!$J61,Staff!$L61),0),IF(Staff!$K61="Monthly",IF(CH$4=Staff!$I61,MIN(Staff!$J61,Staff!$L61),IF(CH$4&gt;Staff!$I61,MIN(Staff!$L61,CG65+Staff!$J61),0)),IF(Staff!$K61="Quarterly",IF(CH$4=Staff!$I61,MIN(Staff!$J61,Staff!$L61),IF(CH$4&gt;Staff!$I61,IFERROR(MIN(Staff!$L61,IF(ISNUMBER(CE65),CE65,0)+Staff!$J61),Staff!$J61),0)),IF(Staff!$K61="Annually",IF(CH$4=Staff!$I61,MIN(Staff!$J61,Staff!$L61),IF(CH$4&gt;Staff!$I61,IFERROR(MIN(Staff!$L61,BV65+Staff!$J61),MIN(Staff!$J61,Staff!$L61)),0))))))</f>
        <v>0</v>
      </c>
      <c r="CI65" s="567">
        <f>IF(Staff!$K61="Never",IF(CI$4&gt;=Staff!$I61,MIN(Staff!$J61,Staff!$L61),0),IF(Staff!$K61="Monthly",IF(CI$4=Staff!$I61,MIN(Staff!$J61,Staff!$L61),IF(CI$4&gt;Staff!$I61,MIN(Staff!$L61,CH65+Staff!$J61),0)),IF(Staff!$K61="Quarterly",IF(CI$4=Staff!$I61,MIN(Staff!$J61,Staff!$L61),IF(CI$4&gt;Staff!$I61,IFERROR(MIN(Staff!$L61,IF(ISNUMBER(CF65),CF65,0)+Staff!$J61),Staff!$J61),0)),IF(Staff!$K61="Annually",IF(CI$4=Staff!$I61,MIN(Staff!$J61,Staff!$L61),IF(CI$4&gt;Staff!$I61,IFERROR(MIN(Staff!$L61,BW65+Staff!$J61),MIN(Staff!$J61,Staff!$L61)),0))))))</f>
        <v>0</v>
      </c>
    </row>
    <row r="66" spans="1:87" ht="15.75" hidden="1" customHeight="1" outlineLevel="1">
      <c r="A66" s="875" t="str">
        <f>Staff!A62</f>
        <v>Other 2</v>
      </c>
      <c r="B66" s="876"/>
      <c r="C66" s="719" t="s">
        <v>289</v>
      </c>
      <c r="D66" s="567">
        <f>IF(Staff!$K62="Never",IF(D$4&gt;=Staff!$I62,MIN(Staff!$J62,Staff!$L62),0),IF(Staff!$K62="Monthly",IF(D$4=Staff!$I62,MIN(Staff!$J62,Staff!$L62),IF(D$4&gt;Staff!$I62,MIN(Staff!$L62,C66+Staff!$J62),0)),IF(Staff!$K62="Quarterly",IF(D$4=Staff!$I62,MIN(Staff!$J62,Staff!$L62),IF(D$4&gt;Staff!$I62,IFERROR(MIN(Staff!$L62,IF(ISNUMBER(A66),A66,0)+Staff!$J62),Staff!$J62),0)),IF(Staff!$K62="Annually",IF(D$4=Staff!$I62,MIN(Staff!$J62,Staff!$L62),IF(D$4&gt;Staff!$I62,IFERROR(MIN(Staff!$L62,#REF!+Staff!$J62),MIN(Staff!$J62,Staff!$L62)),0))))))</f>
        <v>0</v>
      </c>
      <c r="E66" s="567">
        <f>IF(Staff!$K62="Never",IF(E$4&gt;=Staff!$I62,MIN(Staff!$J62,Staff!$L62),0),IF(Staff!$K62="Monthly",IF(E$4=Staff!$I62,MIN(Staff!$J62,Staff!$L62),IF(E$4&gt;Staff!$I62,MIN(Staff!$L62,D66+Staff!$J62),0)),IF(Staff!$K62="Quarterly",IF(E$4=Staff!$I62,MIN(Staff!$J62,Staff!$L62),IF(E$4&gt;Staff!$I62,IFERROR(MIN(Staff!$L62,IF(ISNUMBER(B66),B66,0)+Staff!$J62),Staff!$J62),0)),IF(Staff!$K62="Annually",IF(E$4=Staff!$I62,MIN(Staff!$J62,Staff!$L62),IF(E$4&gt;Staff!$I62,IFERROR(MIN(Staff!$L62,#REF!+Staff!$J62),MIN(Staff!$J62,Staff!$L62)),0))))))</f>
        <v>0</v>
      </c>
      <c r="F66" s="567">
        <f>IF(Staff!$K62="Never",IF(F$4&gt;=Staff!$I62,MIN(Staff!$J62,Staff!$L62),0),IF(Staff!$K62="Monthly",IF(F$4=Staff!$I62,MIN(Staff!$J62,Staff!$L62),IF(F$4&gt;Staff!$I62,MIN(Staff!$L62,E66+Staff!$J62),0)),IF(Staff!$K62="Quarterly",IF(F$4=Staff!$I62,MIN(Staff!$J62,Staff!$L62),IF(F$4&gt;Staff!$I62,IFERROR(MIN(Staff!$L62,IF(ISNUMBER(C66),C66,0)+Staff!$J62),Staff!$J62),0)),IF(Staff!$K62="Annually",IF(F$4=Staff!$I62,MIN(Staff!$J62,Staff!$L62),IF(F$4&gt;Staff!$I62,IFERROR(MIN(Staff!$L62,#REF!+Staff!$J62),MIN(Staff!$J62,Staff!$L62)),0))))))</f>
        <v>0</v>
      </c>
      <c r="G66" s="567">
        <f>IF(Staff!$K62="Never",IF(G$4&gt;=Staff!$I62,MIN(Staff!$J62,Staff!$L62),0),IF(Staff!$K62="Monthly",IF(G$4=Staff!$I62,MIN(Staff!$J62,Staff!$L62),IF(G$4&gt;Staff!$I62,MIN(Staff!$L62,F66+Staff!$J62),0)),IF(Staff!$K62="Quarterly",IF(G$4=Staff!$I62,MIN(Staff!$J62,Staff!$L62),IF(G$4&gt;Staff!$I62,IFERROR(MIN(Staff!$L62,IF(ISNUMBER(D66),D66,0)+Staff!$J62),Staff!$J62),0)),IF(Staff!$K62="Annually",IF(G$4=Staff!$I62,MIN(Staff!$J62,Staff!$L62),IF(G$4&gt;Staff!$I62,IFERROR(MIN(Staff!$L62,#REF!+Staff!$J62),MIN(Staff!$J62,Staff!$L62)),0))))))</f>
        <v>0</v>
      </c>
      <c r="H66" s="567">
        <f>IF(Staff!$K62="Never",IF(H$4&gt;=Staff!$I62,MIN(Staff!$J62,Staff!$L62),0),IF(Staff!$K62="Monthly",IF(H$4=Staff!$I62,MIN(Staff!$J62,Staff!$L62),IF(H$4&gt;Staff!$I62,MIN(Staff!$L62,G66+Staff!$J62),0)),IF(Staff!$K62="Quarterly",IF(H$4=Staff!$I62,MIN(Staff!$J62,Staff!$L62),IF(H$4&gt;Staff!$I62,IFERROR(MIN(Staff!$L62,IF(ISNUMBER(E66),E66,0)+Staff!$J62),Staff!$J62),0)),IF(Staff!$K62="Annually",IF(H$4=Staff!$I62,MIN(Staff!$J62,Staff!$L62),IF(H$4&gt;Staff!$I62,IFERROR(MIN(Staff!$L62,#REF!+Staff!$J62),MIN(Staff!$J62,Staff!$L62)),0))))))</f>
        <v>0</v>
      </c>
      <c r="I66" s="567">
        <f>IF(Staff!$K62="Never",IF(I$4&gt;=Staff!$I62,MIN(Staff!$J62,Staff!$L62),0),IF(Staff!$K62="Monthly",IF(I$4=Staff!$I62,MIN(Staff!$J62,Staff!$L62),IF(I$4&gt;Staff!$I62,MIN(Staff!$L62,H66+Staff!$J62),0)),IF(Staff!$K62="Quarterly",IF(I$4=Staff!$I62,MIN(Staff!$J62,Staff!$L62),IF(I$4&gt;Staff!$I62,IFERROR(MIN(Staff!$L62,IF(ISNUMBER(F66),F66,0)+Staff!$J62),Staff!$J62),0)),IF(Staff!$K62="Annually",IF(I$4=Staff!$I62,MIN(Staff!$J62,Staff!$L62),IF(I$4&gt;Staff!$I62,IFERROR(MIN(Staff!$L62,#REF!+Staff!$J62),MIN(Staff!$J62,Staff!$L62)),0))))))</f>
        <v>0</v>
      </c>
      <c r="J66" s="567">
        <f>IF(Staff!$K62="Never",IF(J$4&gt;=Staff!$I62,MIN(Staff!$J62,Staff!$L62),0),IF(Staff!$K62="Monthly",IF(J$4=Staff!$I62,MIN(Staff!$J62,Staff!$L62),IF(J$4&gt;Staff!$I62,MIN(Staff!$L62,I66+Staff!$J62),0)),IF(Staff!$K62="Quarterly",IF(J$4=Staff!$I62,MIN(Staff!$J62,Staff!$L62),IF(J$4&gt;Staff!$I62,IFERROR(MIN(Staff!$L62,IF(ISNUMBER(G66),G66,0)+Staff!$J62),Staff!$J62),0)),IF(Staff!$K62="Annually",IF(J$4=Staff!$I62,MIN(Staff!$J62,Staff!$L62),IF(J$4&gt;Staff!$I62,IFERROR(MIN(Staff!$L62,#REF!+Staff!$J62),MIN(Staff!$J62,Staff!$L62)),0))))))</f>
        <v>0</v>
      </c>
      <c r="K66" s="567">
        <f>IF(Staff!$K62="Never",IF(K$4&gt;=Staff!$I62,MIN(Staff!$J62,Staff!$L62),0),IF(Staff!$K62="Monthly",IF(K$4=Staff!$I62,MIN(Staff!$J62,Staff!$L62),IF(K$4&gt;Staff!$I62,MIN(Staff!$L62,J66+Staff!$J62),0)),IF(Staff!$K62="Quarterly",IF(K$4=Staff!$I62,MIN(Staff!$J62,Staff!$L62),IF(K$4&gt;Staff!$I62,IFERROR(MIN(Staff!$L62,IF(ISNUMBER(H66),H66,0)+Staff!$J62),Staff!$J62),0)),IF(Staff!$K62="Annually",IF(K$4=Staff!$I62,MIN(Staff!$J62,Staff!$L62),IF(K$4&gt;Staff!$I62,IFERROR(MIN(Staff!$L62,#REF!+Staff!$J62),MIN(Staff!$J62,Staff!$L62)),0))))))</f>
        <v>0</v>
      </c>
      <c r="L66" s="567">
        <f>IF(Staff!$K62="Never",IF(L$4&gt;=Staff!$I62,MIN(Staff!$J62,Staff!$L62),0),IF(Staff!$K62="Monthly",IF(L$4=Staff!$I62,MIN(Staff!$J62,Staff!$L62),IF(L$4&gt;Staff!$I62,MIN(Staff!$L62,K66+Staff!$J62),0)),IF(Staff!$K62="Quarterly",IF(L$4=Staff!$I62,MIN(Staff!$J62,Staff!$L62),IF(L$4&gt;Staff!$I62,IFERROR(MIN(Staff!$L62,IF(ISNUMBER(I66),I66,0)+Staff!$J62),Staff!$J62),0)),IF(Staff!$K62="Annually",IF(L$4=Staff!$I62,MIN(Staff!$J62,Staff!$L62),IF(L$4&gt;Staff!$I62,IFERROR(MIN(Staff!$L62,#REF!+Staff!$J62),MIN(Staff!$J62,Staff!$L62)),0))))))</f>
        <v>0</v>
      </c>
      <c r="M66" s="567">
        <f>IF(Staff!$K62="Never",IF(M$4&gt;=Staff!$I62,MIN(Staff!$J62,Staff!$L62),0),IF(Staff!$K62="Monthly",IF(M$4=Staff!$I62,MIN(Staff!$J62,Staff!$L62),IF(M$4&gt;Staff!$I62,MIN(Staff!$L62,L66+Staff!$J62),0)),IF(Staff!$K62="Quarterly",IF(M$4=Staff!$I62,MIN(Staff!$J62,Staff!$L62),IF(M$4&gt;Staff!$I62,IFERROR(MIN(Staff!$L62,IF(ISNUMBER(J66),J66,0)+Staff!$J62),Staff!$J62),0)),IF(Staff!$K62="Annually",IF(M$4=Staff!$I62,MIN(Staff!$J62,Staff!$L62),IF(M$4&gt;Staff!$I62,IFERROR(MIN(Staff!$L62,A66+Staff!$J62),MIN(Staff!$J62,Staff!$L62)),0))))))</f>
        <v>0</v>
      </c>
      <c r="N66" s="567">
        <f>IF(Staff!$K62="Never",IF(N$4&gt;=Staff!$I62,MIN(Staff!$J62,Staff!$L62),0),IF(Staff!$K62="Monthly",IF(N$4=Staff!$I62,MIN(Staff!$J62,Staff!$L62),IF(N$4&gt;Staff!$I62,MIN(Staff!$L62,M66+Staff!$J62),0)),IF(Staff!$K62="Quarterly",IF(N$4=Staff!$I62,MIN(Staff!$J62,Staff!$L62),IF(N$4&gt;Staff!$I62,IFERROR(MIN(Staff!$L62,IF(ISNUMBER(K66),K66,0)+Staff!$J62),Staff!$J62),0)),IF(Staff!$K62="Annually",IF(N$4=Staff!$I62,MIN(Staff!$J62,Staff!$L62),IF(N$4&gt;Staff!$I62,IFERROR(MIN(Staff!$L62,B66+Staff!$J62),MIN(Staff!$J62,Staff!$L62)),0))))))</f>
        <v>0</v>
      </c>
      <c r="O66" s="567">
        <f>IF(Staff!$K62="Never",IF(O$4&gt;=Staff!$I62,MIN(Staff!$J62,Staff!$L62),0),IF(Staff!$K62="Monthly",IF(O$4=Staff!$I62,MIN(Staff!$J62,Staff!$L62),IF(O$4&gt;Staff!$I62,MIN(Staff!$L62,N66+Staff!$J62),0)),IF(Staff!$K62="Quarterly",IF(O$4=Staff!$I62,MIN(Staff!$J62,Staff!$L62),IF(O$4&gt;Staff!$I62,IFERROR(MIN(Staff!$L62,IF(ISNUMBER(L66),L66,0)+Staff!$J62),Staff!$J62),0)),IF(Staff!$K62="Annually",IF(O$4=Staff!$I62,MIN(Staff!$J62,Staff!$L62),IF(O$4&gt;Staff!$I62,IFERROR(MIN(Staff!$L62,C66+Staff!$J62),MIN(Staff!$J62,Staff!$L62)),0))))))</f>
        <v>0</v>
      </c>
      <c r="P66" s="567">
        <f>IF(Staff!$K62="Never",IF(P$4&gt;=Staff!$I62,MIN(Staff!$J62,Staff!$L62),0),IF(Staff!$K62="Monthly",IF(P$4=Staff!$I62,MIN(Staff!$J62,Staff!$L62),IF(P$4&gt;Staff!$I62,MIN(Staff!$L62,O66+Staff!$J62),0)),IF(Staff!$K62="Quarterly",IF(P$4=Staff!$I62,MIN(Staff!$J62,Staff!$L62),IF(P$4&gt;Staff!$I62,IFERROR(MIN(Staff!$L62,IF(ISNUMBER(M66),M66,0)+Staff!$J62),Staff!$J62),0)),IF(Staff!$K62="Annually",IF(P$4=Staff!$I62,MIN(Staff!$J62,Staff!$L62),IF(P$4&gt;Staff!$I62,IFERROR(MIN(Staff!$L62,D66+Staff!$J62),MIN(Staff!$J62,Staff!$L62)),0))))))</f>
        <v>0</v>
      </c>
      <c r="Q66" s="567">
        <f>IF(Staff!$K62="Never",IF(Q$4&gt;=Staff!$I62,MIN(Staff!$J62,Staff!$L62),0),IF(Staff!$K62="Monthly",IF(Q$4=Staff!$I62,MIN(Staff!$J62,Staff!$L62),IF(Q$4&gt;Staff!$I62,MIN(Staff!$L62,P66+Staff!$J62),0)),IF(Staff!$K62="Quarterly",IF(Q$4=Staff!$I62,MIN(Staff!$J62,Staff!$L62),IF(Q$4&gt;Staff!$I62,IFERROR(MIN(Staff!$L62,IF(ISNUMBER(N66),N66,0)+Staff!$J62),Staff!$J62),0)),IF(Staff!$K62="Annually",IF(Q$4=Staff!$I62,MIN(Staff!$J62,Staff!$L62),IF(Q$4&gt;Staff!$I62,IFERROR(MIN(Staff!$L62,E66+Staff!$J62),MIN(Staff!$J62,Staff!$L62)),0))))))</f>
        <v>0</v>
      </c>
      <c r="R66" s="567">
        <f>IF(Staff!$K62="Never",IF(R$4&gt;=Staff!$I62,MIN(Staff!$J62,Staff!$L62),0),IF(Staff!$K62="Monthly",IF(R$4=Staff!$I62,MIN(Staff!$J62,Staff!$L62),IF(R$4&gt;Staff!$I62,MIN(Staff!$L62,Q66+Staff!$J62),0)),IF(Staff!$K62="Quarterly",IF(R$4=Staff!$I62,MIN(Staff!$J62,Staff!$L62),IF(R$4&gt;Staff!$I62,IFERROR(MIN(Staff!$L62,IF(ISNUMBER(O66),O66,0)+Staff!$J62),Staff!$J62),0)),IF(Staff!$K62="Annually",IF(R$4=Staff!$I62,MIN(Staff!$J62,Staff!$L62),IF(R$4&gt;Staff!$I62,IFERROR(MIN(Staff!$L62,F66+Staff!$J62),MIN(Staff!$J62,Staff!$L62)),0))))))</f>
        <v>0</v>
      </c>
      <c r="S66" s="567">
        <f>IF(Staff!$K62="Never",IF(S$4&gt;=Staff!$I62,MIN(Staff!$J62,Staff!$L62),0),IF(Staff!$K62="Monthly",IF(S$4=Staff!$I62,MIN(Staff!$J62,Staff!$L62),IF(S$4&gt;Staff!$I62,MIN(Staff!$L62,R66+Staff!$J62),0)),IF(Staff!$K62="Quarterly",IF(S$4=Staff!$I62,MIN(Staff!$J62,Staff!$L62),IF(S$4&gt;Staff!$I62,IFERROR(MIN(Staff!$L62,IF(ISNUMBER(P66),P66,0)+Staff!$J62),Staff!$J62),0)),IF(Staff!$K62="Annually",IF(S$4=Staff!$I62,MIN(Staff!$J62,Staff!$L62),IF(S$4&gt;Staff!$I62,IFERROR(MIN(Staff!$L62,G66+Staff!$J62),MIN(Staff!$J62,Staff!$L62)),0))))))</f>
        <v>0</v>
      </c>
      <c r="T66" s="567">
        <f>IF(Staff!$K62="Never",IF(T$4&gt;=Staff!$I62,MIN(Staff!$J62,Staff!$L62),0),IF(Staff!$K62="Monthly",IF(T$4=Staff!$I62,MIN(Staff!$J62,Staff!$L62),IF(T$4&gt;Staff!$I62,MIN(Staff!$L62,S66+Staff!$J62),0)),IF(Staff!$K62="Quarterly",IF(T$4=Staff!$I62,MIN(Staff!$J62,Staff!$L62),IF(T$4&gt;Staff!$I62,IFERROR(MIN(Staff!$L62,IF(ISNUMBER(Q66),Q66,0)+Staff!$J62),Staff!$J62),0)),IF(Staff!$K62="Annually",IF(T$4=Staff!$I62,MIN(Staff!$J62,Staff!$L62),IF(T$4&gt;Staff!$I62,IFERROR(MIN(Staff!$L62,H66+Staff!$J62),MIN(Staff!$J62,Staff!$L62)),0))))))</f>
        <v>0</v>
      </c>
      <c r="U66" s="567">
        <f>IF(Staff!$K62="Never",IF(U$4&gt;=Staff!$I62,MIN(Staff!$J62,Staff!$L62),0),IF(Staff!$K62="Monthly",IF(U$4=Staff!$I62,MIN(Staff!$J62,Staff!$L62),IF(U$4&gt;Staff!$I62,MIN(Staff!$L62,T66+Staff!$J62),0)),IF(Staff!$K62="Quarterly",IF(U$4=Staff!$I62,MIN(Staff!$J62,Staff!$L62),IF(U$4&gt;Staff!$I62,IFERROR(MIN(Staff!$L62,IF(ISNUMBER(R66),R66,0)+Staff!$J62),Staff!$J62),0)),IF(Staff!$K62="Annually",IF(U$4=Staff!$I62,MIN(Staff!$J62,Staff!$L62),IF(U$4&gt;Staff!$I62,IFERROR(MIN(Staff!$L62,I66+Staff!$J62),MIN(Staff!$J62,Staff!$L62)),0))))))</f>
        <v>0</v>
      </c>
      <c r="V66" s="567">
        <f>IF(Staff!$K62="Never",IF(V$4&gt;=Staff!$I62,MIN(Staff!$J62,Staff!$L62),0),IF(Staff!$K62="Monthly",IF(V$4=Staff!$I62,MIN(Staff!$J62,Staff!$L62),IF(V$4&gt;Staff!$I62,MIN(Staff!$L62,U66+Staff!$J62),0)),IF(Staff!$K62="Quarterly",IF(V$4=Staff!$I62,MIN(Staff!$J62,Staff!$L62),IF(V$4&gt;Staff!$I62,IFERROR(MIN(Staff!$L62,IF(ISNUMBER(S66),S66,0)+Staff!$J62),Staff!$J62),0)),IF(Staff!$K62="Annually",IF(V$4=Staff!$I62,MIN(Staff!$J62,Staff!$L62),IF(V$4&gt;Staff!$I62,IFERROR(MIN(Staff!$L62,J66+Staff!$J62),MIN(Staff!$J62,Staff!$L62)),0))))))</f>
        <v>0</v>
      </c>
      <c r="W66" s="567">
        <f>IF(Staff!$K62="Never",IF(W$4&gt;=Staff!$I62,MIN(Staff!$J62,Staff!$L62),0),IF(Staff!$K62="Monthly",IF(W$4=Staff!$I62,MIN(Staff!$J62,Staff!$L62),IF(W$4&gt;Staff!$I62,MIN(Staff!$L62,V66+Staff!$J62),0)),IF(Staff!$K62="Quarterly",IF(W$4=Staff!$I62,MIN(Staff!$J62,Staff!$L62),IF(W$4&gt;Staff!$I62,IFERROR(MIN(Staff!$L62,IF(ISNUMBER(T66),T66,0)+Staff!$J62),Staff!$J62),0)),IF(Staff!$K62="Annually",IF(W$4=Staff!$I62,MIN(Staff!$J62,Staff!$L62),IF(W$4&gt;Staff!$I62,IFERROR(MIN(Staff!$L62,K66+Staff!$J62),MIN(Staff!$J62,Staff!$L62)),0))))))</f>
        <v>0</v>
      </c>
      <c r="X66" s="567">
        <f>IF(Staff!$K62="Never",IF(X$4&gt;=Staff!$I62,MIN(Staff!$J62,Staff!$L62),0),IF(Staff!$K62="Monthly",IF(X$4=Staff!$I62,MIN(Staff!$J62,Staff!$L62),IF(X$4&gt;Staff!$I62,MIN(Staff!$L62,W66+Staff!$J62),0)),IF(Staff!$K62="Quarterly",IF(X$4=Staff!$I62,MIN(Staff!$J62,Staff!$L62),IF(X$4&gt;Staff!$I62,IFERROR(MIN(Staff!$L62,IF(ISNUMBER(U66),U66,0)+Staff!$J62),Staff!$J62),0)),IF(Staff!$K62="Annually",IF(X$4=Staff!$I62,MIN(Staff!$J62,Staff!$L62),IF(X$4&gt;Staff!$I62,IFERROR(MIN(Staff!$L62,L66+Staff!$J62),MIN(Staff!$J62,Staff!$L62)),0))))))</f>
        <v>0</v>
      </c>
      <c r="Y66" s="567">
        <f>IF(Staff!$K62="Never",IF(Y$4&gt;=Staff!$I62,MIN(Staff!$J62,Staff!$L62),0),IF(Staff!$K62="Monthly",IF(Y$4=Staff!$I62,MIN(Staff!$J62,Staff!$L62),IF(Y$4&gt;Staff!$I62,MIN(Staff!$L62,X66+Staff!$J62),0)),IF(Staff!$K62="Quarterly",IF(Y$4=Staff!$I62,MIN(Staff!$J62,Staff!$L62),IF(Y$4&gt;Staff!$I62,IFERROR(MIN(Staff!$L62,IF(ISNUMBER(V66),V66,0)+Staff!$J62),Staff!$J62),0)),IF(Staff!$K62="Annually",IF(Y$4=Staff!$I62,MIN(Staff!$J62,Staff!$L62),IF(Y$4&gt;Staff!$I62,IFERROR(MIN(Staff!$L62,M66+Staff!$J62),MIN(Staff!$J62,Staff!$L62)),0))))))</f>
        <v>0</v>
      </c>
      <c r="Z66" s="567">
        <f>IF(Staff!$K62="Never",IF(Z$4&gt;=Staff!$I62,MIN(Staff!$J62,Staff!$L62),0),IF(Staff!$K62="Monthly",IF(Z$4=Staff!$I62,MIN(Staff!$J62,Staff!$L62),IF(Z$4&gt;Staff!$I62,MIN(Staff!$L62,Y66+Staff!$J62),0)),IF(Staff!$K62="Quarterly",IF(Z$4=Staff!$I62,MIN(Staff!$J62,Staff!$L62),IF(Z$4&gt;Staff!$I62,IFERROR(MIN(Staff!$L62,IF(ISNUMBER(W66),W66,0)+Staff!$J62),Staff!$J62),0)),IF(Staff!$K62="Annually",IF(Z$4=Staff!$I62,MIN(Staff!$J62,Staff!$L62),IF(Z$4&gt;Staff!$I62,IFERROR(MIN(Staff!$L62,N66+Staff!$J62),MIN(Staff!$J62,Staff!$L62)),0))))))</f>
        <v>0</v>
      </c>
      <c r="AA66" s="567">
        <f>IF(Staff!$K62="Never",IF(AA$4&gt;=Staff!$I62,MIN(Staff!$J62,Staff!$L62),0),IF(Staff!$K62="Monthly",IF(AA$4=Staff!$I62,MIN(Staff!$J62,Staff!$L62),IF(AA$4&gt;Staff!$I62,MIN(Staff!$L62,Z66+Staff!$J62),0)),IF(Staff!$K62="Quarterly",IF(AA$4=Staff!$I62,MIN(Staff!$J62,Staff!$L62),IF(AA$4&gt;Staff!$I62,IFERROR(MIN(Staff!$L62,IF(ISNUMBER(X66),X66,0)+Staff!$J62),Staff!$J62),0)),IF(Staff!$K62="Annually",IF(AA$4=Staff!$I62,MIN(Staff!$J62,Staff!$L62),IF(AA$4&gt;Staff!$I62,IFERROR(MIN(Staff!$L62,O66+Staff!$J62),MIN(Staff!$J62,Staff!$L62)),0))))))</f>
        <v>0</v>
      </c>
      <c r="AB66" s="567">
        <f>IF(Staff!$K62="Never",IF(AB$4&gt;=Staff!$I62,MIN(Staff!$J62,Staff!$L62),0),IF(Staff!$K62="Monthly",IF(AB$4=Staff!$I62,MIN(Staff!$J62,Staff!$L62),IF(AB$4&gt;Staff!$I62,MIN(Staff!$L62,AA66+Staff!$J62),0)),IF(Staff!$K62="Quarterly",IF(AB$4=Staff!$I62,MIN(Staff!$J62,Staff!$L62),IF(AB$4&gt;Staff!$I62,IFERROR(MIN(Staff!$L62,IF(ISNUMBER(Y66),Y66,0)+Staff!$J62),Staff!$J62),0)),IF(Staff!$K62="Annually",IF(AB$4=Staff!$I62,MIN(Staff!$J62,Staff!$L62),IF(AB$4&gt;Staff!$I62,IFERROR(MIN(Staff!$L62,P66+Staff!$J62),MIN(Staff!$J62,Staff!$L62)),0))))))</f>
        <v>0</v>
      </c>
      <c r="AC66" s="567">
        <f>IF(Staff!$K62="Never",IF(AC$4&gt;=Staff!$I62,MIN(Staff!$J62,Staff!$L62),0),IF(Staff!$K62="Monthly",IF(AC$4=Staff!$I62,MIN(Staff!$J62,Staff!$L62),IF(AC$4&gt;Staff!$I62,MIN(Staff!$L62,AB66+Staff!$J62),0)),IF(Staff!$K62="Quarterly",IF(AC$4=Staff!$I62,MIN(Staff!$J62,Staff!$L62),IF(AC$4&gt;Staff!$I62,IFERROR(MIN(Staff!$L62,IF(ISNUMBER(Z66),Z66,0)+Staff!$J62),Staff!$J62),0)),IF(Staff!$K62="Annually",IF(AC$4=Staff!$I62,MIN(Staff!$J62,Staff!$L62),IF(AC$4&gt;Staff!$I62,IFERROR(MIN(Staff!$L62,Q66+Staff!$J62),MIN(Staff!$J62,Staff!$L62)),0))))))</f>
        <v>0</v>
      </c>
      <c r="AD66" s="567">
        <f>IF(Staff!$K62="Never",IF(AD$4&gt;=Staff!$I62,MIN(Staff!$J62,Staff!$L62),0),IF(Staff!$K62="Monthly",IF(AD$4=Staff!$I62,MIN(Staff!$J62,Staff!$L62),IF(AD$4&gt;Staff!$I62,MIN(Staff!$L62,AC66+Staff!$J62),0)),IF(Staff!$K62="Quarterly",IF(AD$4=Staff!$I62,MIN(Staff!$J62,Staff!$L62),IF(AD$4&gt;Staff!$I62,IFERROR(MIN(Staff!$L62,IF(ISNUMBER(AA66),AA66,0)+Staff!$J62),Staff!$J62),0)),IF(Staff!$K62="Annually",IF(AD$4=Staff!$I62,MIN(Staff!$J62,Staff!$L62),IF(AD$4&gt;Staff!$I62,IFERROR(MIN(Staff!$L62,R66+Staff!$J62),MIN(Staff!$J62,Staff!$L62)),0))))))</f>
        <v>0</v>
      </c>
      <c r="AE66" s="567">
        <f>IF(Staff!$K62="Never",IF(AE$4&gt;=Staff!$I62,MIN(Staff!$J62,Staff!$L62),0),IF(Staff!$K62="Monthly",IF(AE$4=Staff!$I62,MIN(Staff!$J62,Staff!$L62),IF(AE$4&gt;Staff!$I62,MIN(Staff!$L62,AD66+Staff!$J62),0)),IF(Staff!$K62="Quarterly",IF(AE$4=Staff!$I62,MIN(Staff!$J62,Staff!$L62),IF(AE$4&gt;Staff!$I62,IFERROR(MIN(Staff!$L62,IF(ISNUMBER(AB66),AB66,0)+Staff!$J62),Staff!$J62),0)),IF(Staff!$K62="Annually",IF(AE$4=Staff!$I62,MIN(Staff!$J62,Staff!$L62),IF(AE$4&gt;Staff!$I62,IFERROR(MIN(Staff!$L62,S66+Staff!$J62),MIN(Staff!$J62,Staff!$L62)),0))))))</f>
        <v>0</v>
      </c>
      <c r="AF66" s="567">
        <f>IF(Staff!$K62="Never",IF(AF$4&gt;=Staff!$I62,MIN(Staff!$J62,Staff!$L62),0),IF(Staff!$K62="Monthly",IF(AF$4=Staff!$I62,MIN(Staff!$J62,Staff!$L62),IF(AF$4&gt;Staff!$I62,MIN(Staff!$L62,AE66+Staff!$J62),0)),IF(Staff!$K62="Quarterly",IF(AF$4=Staff!$I62,MIN(Staff!$J62,Staff!$L62),IF(AF$4&gt;Staff!$I62,IFERROR(MIN(Staff!$L62,IF(ISNUMBER(AC66),AC66,0)+Staff!$J62),Staff!$J62),0)),IF(Staff!$K62="Annually",IF(AF$4=Staff!$I62,MIN(Staff!$J62,Staff!$L62),IF(AF$4&gt;Staff!$I62,IFERROR(MIN(Staff!$L62,T66+Staff!$J62),MIN(Staff!$J62,Staff!$L62)),0))))))</f>
        <v>0</v>
      </c>
      <c r="AG66" s="567">
        <f>IF(Staff!$K62="Never",IF(AG$4&gt;=Staff!$I62,MIN(Staff!$J62,Staff!$L62),0),IF(Staff!$K62="Monthly",IF(AG$4=Staff!$I62,MIN(Staff!$J62,Staff!$L62),IF(AG$4&gt;Staff!$I62,MIN(Staff!$L62,AF66+Staff!$J62),0)),IF(Staff!$K62="Quarterly",IF(AG$4=Staff!$I62,MIN(Staff!$J62,Staff!$L62),IF(AG$4&gt;Staff!$I62,IFERROR(MIN(Staff!$L62,IF(ISNUMBER(AD66),AD66,0)+Staff!$J62),Staff!$J62),0)),IF(Staff!$K62="Annually",IF(AG$4=Staff!$I62,MIN(Staff!$J62,Staff!$L62),IF(AG$4&gt;Staff!$I62,IFERROR(MIN(Staff!$L62,U66+Staff!$J62),MIN(Staff!$J62,Staff!$L62)),0))))))</f>
        <v>0</v>
      </c>
      <c r="AH66" s="567">
        <f>IF(Staff!$K62="Never",IF(AH$4&gt;=Staff!$I62,MIN(Staff!$J62,Staff!$L62),0),IF(Staff!$K62="Monthly",IF(AH$4=Staff!$I62,MIN(Staff!$J62,Staff!$L62),IF(AH$4&gt;Staff!$I62,MIN(Staff!$L62,AG66+Staff!$J62),0)),IF(Staff!$K62="Quarterly",IF(AH$4=Staff!$I62,MIN(Staff!$J62,Staff!$L62),IF(AH$4&gt;Staff!$I62,IFERROR(MIN(Staff!$L62,IF(ISNUMBER(AE66),AE66,0)+Staff!$J62),Staff!$J62),0)),IF(Staff!$K62="Annually",IF(AH$4=Staff!$I62,MIN(Staff!$J62,Staff!$L62),IF(AH$4&gt;Staff!$I62,IFERROR(MIN(Staff!$L62,V66+Staff!$J62),MIN(Staff!$J62,Staff!$L62)),0))))))</f>
        <v>0</v>
      </c>
      <c r="AI66" s="567">
        <f>IF(Staff!$K62="Never",IF(AI$4&gt;=Staff!$I62,MIN(Staff!$J62,Staff!$L62),0),IF(Staff!$K62="Monthly",IF(AI$4=Staff!$I62,MIN(Staff!$J62,Staff!$L62),IF(AI$4&gt;Staff!$I62,MIN(Staff!$L62,AH66+Staff!$J62),0)),IF(Staff!$K62="Quarterly",IF(AI$4=Staff!$I62,MIN(Staff!$J62,Staff!$L62),IF(AI$4&gt;Staff!$I62,IFERROR(MIN(Staff!$L62,IF(ISNUMBER(AF66),AF66,0)+Staff!$J62),Staff!$J62),0)),IF(Staff!$K62="Annually",IF(AI$4=Staff!$I62,MIN(Staff!$J62,Staff!$L62),IF(AI$4&gt;Staff!$I62,IFERROR(MIN(Staff!$L62,W66+Staff!$J62),MIN(Staff!$J62,Staff!$L62)),0))))))</f>
        <v>0</v>
      </c>
      <c r="AJ66" s="567">
        <f>IF(Staff!$K62="Never",IF(AJ$4&gt;=Staff!$I62,MIN(Staff!$J62,Staff!$L62),0),IF(Staff!$K62="Monthly",IF(AJ$4=Staff!$I62,MIN(Staff!$J62,Staff!$L62),IF(AJ$4&gt;Staff!$I62,MIN(Staff!$L62,AI66+Staff!$J62),0)),IF(Staff!$K62="Quarterly",IF(AJ$4=Staff!$I62,MIN(Staff!$J62,Staff!$L62),IF(AJ$4&gt;Staff!$I62,IFERROR(MIN(Staff!$L62,IF(ISNUMBER(AG66),AG66,0)+Staff!$J62),Staff!$J62),0)),IF(Staff!$K62="Annually",IF(AJ$4=Staff!$I62,MIN(Staff!$J62,Staff!$L62),IF(AJ$4&gt;Staff!$I62,IFERROR(MIN(Staff!$L62,X66+Staff!$J62),MIN(Staff!$J62,Staff!$L62)),0))))))</f>
        <v>0</v>
      </c>
      <c r="AK66" s="567">
        <f>IF(Staff!$K62="Never",IF(AK$4&gt;=Staff!$I62,MIN(Staff!$J62,Staff!$L62),0),IF(Staff!$K62="Monthly",IF(AK$4=Staff!$I62,MIN(Staff!$J62,Staff!$L62),IF(AK$4&gt;Staff!$I62,MIN(Staff!$L62,AJ66+Staff!$J62),0)),IF(Staff!$K62="Quarterly",IF(AK$4=Staff!$I62,MIN(Staff!$J62,Staff!$L62),IF(AK$4&gt;Staff!$I62,IFERROR(MIN(Staff!$L62,IF(ISNUMBER(AH66),AH66,0)+Staff!$J62),Staff!$J62),0)),IF(Staff!$K62="Annually",IF(AK$4=Staff!$I62,MIN(Staff!$J62,Staff!$L62),IF(AK$4&gt;Staff!$I62,IFERROR(MIN(Staff!$L62,Y66+Staff!$J62),MIN(Staff!$J62,Staff!$L62)),0))))))</f>
        <v>0</v>
      </c>
      <c r="AL66" s="567">
        <f>IF(Staff!$K62="Never",IF(AL$4&gt;=Staff!$I62,MIN(Staff!$J62,Staff!$L62),0),IF(Staff!$K62="Monthly",IF(AL$4=Staff!$I62,MIN(Staff!$J62,Staff!$L62),IF(AL$4&gt;Staff!$I62,MIN(Staff!$L62,AK66+Staff!$J62),0)),IF(Staff!$K62="Quarterly",IF(AL$4=Staff!$I62,MIN(Staff!$J62,Staff!$L62),IF(AL$4&gt;Staff!$I62,IFERROR(MIN(Staff!$L62,IF(ISNUMBER(AI66),AI66,0)+Staff!$J62),Staff!$J62),0)),IF(Staff!$K62="Annually",IF(AL$4=Staff!$I62,MIN(Staff!$J62,Staff!$L62),IF(AL$4&gt;Staff!$I62,IFERROR(MIN(Staff!$L62,Z66+Staff!$J62),MIN(Staff!$J62,Staff!$L62)),0))))))</f>
        <v>0</v>
      </c>
      <c r="AM66" s="567">
        <f>IF(Staff!$K62="Never",IF(AM$4&gt;=Staff!$I62,MIN(Staff!$J62,Staff!$L62),0),IF(Staff!$K62="Monthly",IF(AM$4=Staff!$I62,MIN(Staff!$J62,Staff!$L62),IF(AM$4&gt;Staff!$I62,MIN(Staff!$L62,AL66+Staff!$J62),0)),IF(Staff!$K62="Quarterly",IF(AM$4=Staff!$I62,MIN(Staff!$J62,Staff!$L62),IF(AM$4&gt;Staff!$I62,IFERROR(MIN(Staff!$L62,IF(ISNUMBER(AJ66),AJ66,0)+Staff!$J62),Staff!$J62),0)),IF(Staff!$K62="Annually",IF(AM$4=Staff!$I62,MIN(Staff!$J62,Staff!$L62),IF(AM$4&gt;Staff!$I62,IFERROR(MIN(Staff!$L62,AA66+Staff!$J62),MIN(Staff!$J62,Staff!$L62)),0))))))</f>
        <v>0</v>
      </c>
      <c r="AN66" s="567">
        <f>IF(Staff!$K62="Never",IF(AN$4&gt;=Staff!$I62,MIN(Staff!$J62,Staff!$L62),0),IF(Staff!$K62="Monthly",IF(AN$4=Staff!$I62,MIN(Staff!$J62,Staff!$L62),IF(AN$4&gt;Staff!$I62,MIN(Staff!$L62,AM66+Staff!$J62),0)),IF(Staff!$K62="Quarterly",IF(AN$4=Staff!$I62,MIN(Staff!$J62,Staff!$L62),IF(AN$4&gt;Staff!$I62,IFERROR(MIN(Staff!$L62,IF(ISNUMBER(AK66),AK66,0)+Staff!$J62),Staff!$J62),0)),IF(Staff!$K62="Annually",IF(AN$4=Staff!$I62,MIN(Staff!$J62,Staff!$L62),IF(AN$4&gt;Staff!$I62,IFERROR(MIN(Staff!$L62,AB66+Staff!$J62),MIN(Staff!$J62,Staff!$L62)),0))))))</f>
        <v>0</v>
      </c>
      <c r="AO66" s="567">
        <f>IF(Staff!$K62="Never",IF(AO$4&gt;=Staff!$I62,MIN(Staff!$J62,Staff!$L62),0),IF(Staff!$K62="Monthly",IF(AO$4=Staff!$I62,MIN(Staff!$J62,Staff!$L62),IF(AO$4&gt;Staff!$I62,MIN(Staff!$L62,AN66+Staff!$J62),0)),IF(Staff!$K62="Quarterly",IF(AO$4=Staff!$I62,MIN(Staff!$J62,Staff!$L62),IF(AO$4&gt;Staff!$I62,IFERROR(MIN(Staff!$L62,IF(ISNUMBER(AL66),AL66,0)+Staff!$J62),Staff!$J62),0)),IF(Staff!$K62="Annually",IF(AO$4=Staff!$I62,MIN(Staff!$J62,Staff!$L62),IF(AO$4&gt;Staff!$I62,IFERROR(MIN(Staff!$L62,AC66+Staff!$J62),MIN(Staff!$J62,Staff!$L62)),0))))))</f>
        <v>0</v>
      </c>
      <c r="AP66" s="567">
        <f>IF(Staff!$K62="Never",IF(AP$4&gt;=Staff!$I62,MIN(Staff!$J62,Staff!$L62),0),IF(Staff!$K62="Monthly",IF(AP$4=Staff!$I62,MIN(Staff!$J62,Staff!$L62),IF(AP$4&gt;Staff!$I62,MIN(Staff!$L62,AO66+Staff!$J62),0)),IF(Staff!$K62="Quarterly",IF(AP$4=Staff!$I62,MIN(Staff!$J62,Staff!$L62),IF(AP$4&gt;Staff!$I62,IFERROR(MIN(Staff!$L62,IF(ISNUMBER(AM66),AM66,0)+Staff!$J62),Staff!$J62),0)),IF(Staff!$K62="Annually",IF(AP$4=Staff!$I62,MIN(Staff!$J62,Staff!$L62),IF(AP$4&gt;Staff!$I62,IFERROR(MIN(Staff!$L62,AD66+Staff!$J62),MIN(Staff!$J62,Staff!$L62)),0))))))</f>
        <v>0</v>
      </c>
      <c r="AQ66" s="567">
        <f>IF(Staff!$K62="Never",IF(AQ$4&gt;=Staff!$I62,MIN(Staff!$J62,Staff!$L62),0),IF(Staff!$K62="Monthly",IF(AQ$4=Staff!$I62,MIN(Staff!$J62,Staff!$L62),IF(AQ$4&gt;Staff!$I62,MIN(Staff!$L62,AP66+Staff!$J62),0)),IF(Staff!$K62="Quarterly",IF(AQ$4=Staff!$I62,MIN(Staff!$J62,Staff!$L62),IF(AQ$4&gt;Staff!$I62,IFERROR(MIN(Staff!$L62,IF(ISNUMBER(AN66),AN66,0)+Staff!$J62),Staff!$J62),0)),IF(Staff!$K62="Annually",IF(AQ$4=Staff!$I62,MIN(Staff!$J62,Staff!$L62),IF(AQ$4&gt;Staff!$I62,IFERROR(MIN(Staff!$L62,AE66+Staff!$J62),MIN(Staff!$J62,Staff!$L62)),0))))))</f>
        <v>0</v>
      </c>
      <c r="AR66" s="567">
        <f>IF(Staff!$K62="Never",IF(AR$4&gt;=Staff!$I62,MIN(Staff!$J62,Staff!$L62),0),IF(Staff!$K62="Monthly",IF(AR$4=Staff!$I62,MIN(Staff!$J62,Staff!$L62),IF(AR$4&gt;Staff!$I62,MIN(Staff!$L62,AQ66+Staff!$J62),0)),IF(Staff!$K62="Quarterly",IF(AR$4=Staff!$I62,MIN(Staff!$J62,Staff!$L62),IF(AR$4&gt;Staff!$I62,IFERROR(MIN(Staff!$L62,IF(ISNUMBER(AO66),AO66,0)+Staff!$J62),Staff!$J62),0)),IF(Staff!$K62="Annually",IF(AR$4=Staff!$I62,MIN(Staff!$J62,Staff!$L62),IF(AR$4&gt;Staff!$I62,IFERROR(MIN(Staff!$L62,AF66+Staff!$J62),MIN(Staff!$J62,Staff!$L62)),0))))))</f>
        <v>0</v>
      </c>
      <c r="AS66" s="567">
        <f>IF(Staff!$K62="Never",IF(AS$4&gt;=Staff!$I62,MIN(Staff!$J62,Staff!$L62),0),IF(Staff!$K62="Monthly",IF(AS$4=Staff!$I62,MIN(Staff!$J62,Staff!$L62),IF(AS$4&gt;Staff!$I62,MIN(Staff!$L62,AR66+Staff!$J62),0)),IF(Staff!$K62="Quarterly",IF(AS$4=Staff!$I62,MIN(Staff!$J62,Staff!$L62),IF(AS$4&gt;Staff!$I62,IFERROR(MIN(Staff!$L62,IF(ISNUMBER(AP66),AP66,0)+Staff!$J62),Staff!$J62),0)),IF(Staff!$K62="Annually",IF(AS$4=Staff!$I62,MIN(Staff!$J62,Staff!$L62),IF(AS$4&gt;Staff!$I62,IFERROR(MIN(Staff!$L62,AG66+Staff!$J62),MIN(Staff!$J62,Staff!$L62)),0))))))</f>
        <v>0</v>
      </c>
      <c r="AT66" s="567">
        <f>IF(Staff!$K62="Never",IF(AT$4&gt;=Staff!$I62,MIN(Staff!$J62,Staff!$L62),0),IF(Staff!$K62="Monthly",IF(AT$4=Staff!$I62,MIN(Staff!$J62,Staff!$L62),IF(AT$4&gt;Staff!$I62,MIN(Staff!$L62,AS66+Staff!$J62),0)),IF(Staff!$K62="Quarterly",IF(AT$4=Staff!$I62,MIN(Staff!$J62,Staff!$L62),IF(AT$4&gt;Staff!$I62,IFERROR(MIN(Staff!$L62,IF(ISNUMBER(AQ66),AQ66,0)+Staff!$J62),Staff!$J62),0)),IF(Staff!$K62="Annually",IF(AT$4=Staff!$I62,MIN(Staff!$J62,Staff!$L62),IF(AT$4&gt;Staff!$I62,IFERROR(MIN(Staff!$L62,AH66+Staff!$J62),MIN(Staff!$J62,Staff!$L62)),0))))))</f>
        <v>0</v>
      </c>
      <c r="AU66" s="567">
        <f>IF(Staff!$K62="Never",IF(AU$4&gt;=Staff!$I62,MIN(Staff!$J62,Staff!$L62),0),IF(Staff!$K62="Monthly",IF(AU$4=Staff!$I62,MIN(Staff!$J62,Staff!$L62),IF(AU$4&gt;Staff!$I62,MIN(Staff!$L62,AT66+Staff!$J62),0)),IF(Staff!$K62="Quarterly",IF(AU$4=Staff!$I62,MIN(Staff!$J62,Staff!$L62),IF(AU$4&gt;Staff!$I62,IFERROR(MIN(Staff!$L62,IF(ISNUMBER(AR66),AR66,0)+Staff!$J62),Staff!$J62),0)),IF(Staff!$K62="Annually",IF(AU$4=Staff!$I62,MIN(Staff!$J62,Staff!$L62),IF(AU$4&gt;Staff!$I62,IFERROR(MIN(Staff!$L62,AI66+Staff!$J62),MIN(Staff!$J62,Staff!$L62)),0))))))</f>
        <v>0</v>
      </c>
      <c r="AV66" s="567">
        <f>IF(Staff!$K62="Never",IF(AV$4&gt;=Staff!$I62,MIN(Staff!$J62,Staff!$L62),0),IF(Staff!$K62="Monthly",IF(AV$4=Staff!$I62,MIN(Staff!$J62,Staff!$L62),IF(AV$4&gt;Staff!$I62,MIN(Staff!$L62,AU66+Staff!$J62),0)),IF(Staff!$K62="Quarterly",IF(AV$4=Staff!$I62,MIN(Staff!$J62,Staff!$L62),IF(AV$4&gt;Staff!$I62,IFERROR(MIN(Staff!$L62,IF(ISNUMBER(AS66),AS66,0)+Staff!$J62),Staff!$J62),0)),IF(Staff!$K62="Annually",IF(AV$4=Staff!$I62,MIN(Staff!$J62,Staff!$L62),IF(AV$4&gt;Staff!$I62,IFERROR(MIN(Staff!$L62,AJ66+Staff!$J62),MIN(Staff!$J62,Staff!$L62)),0))))))</f>
        <v>0</v>
      </c>
      <c r="AW66" s="567">
        <f>IF(Staff!$K62="Never",IF(AW$4&gt;=Staff!$I62,MIN(Staff!$J62,Staff!$L62),0),IF(Staff!$K62="Monthly",IF(AW$4=Staff!$I62,MIN(Staff!$J62,Staff!$L62),IF(AW$4&gt;Staff!$I62,MIN(Staff!$L62,AV66+Staff!$J62),0)),IF(Staff!$K62="Quarterly",IF(AW$4=Staff!$I62,MIN(Staff!$J62,Staff!$L62),IF(AW$4&gt;Staff!$I62,IFERROR(MIN(Staff!$L62,IF(ISNUMBER(AT66),AT66,0)+Staff!$J62),Staff!$J62),0)),IF(Staff!$K62="Annually",IF(AW$4=Staff!$I62,MIN(Staff!$J62,Staff!$L62),IF(AW$4&gt;Staff!$I62,IFERROR(MIN(Staff!$L62,AK66+Staff!$J62),MIN(Staff!$J62,Staff!$L62)),0))))))</f>
        <v>0</v>
      </c>
      <c r="AX66" s="567">
        <f>IF(Staff!$K62="Never",IF(AX$4&gt;=Staff!$I62,MIN(Staff!$J62,Staff!$L62),0),IF(Staff!$K62="Monthly",IF(AX$4=Staff!$I62,MIN(Staff!$J62,Staff!$L62),IF(AX$4&gt;Staff!$I62,MIN(Staff!$L62,AW66+Staff!$J62),0)),IF(Staff!$K62="Quarterly",IF(AX$4=Staff!$I62,MIN(Staff!$J62,Staff!$L62),IF(AX$4&gt;Staff!$I62,IFERROR(MIN(Staff!$L62,IF(ISNUMBER(AU66),AU66,0)+Staff!$J62),Staff!$J62),0)),IF(Staff!$K62="Annually",IF(AX$4=Staff!$I62,MIN(Staff!$J62,Staff!$L62),IF(AX$4&gt;Staff!$I62,IFERROR(MIN(Staff!$L62,AL66+Staff!$J62),MIN(Staff!$J62,Staff!$L62)),0))))))</f>
        <v>0</v>
      </c>
      <c r="AY66" s="567">
        <f>IF(Staff!$K62="Never",IF(AY$4&gt;=Staff!$I62,MIN(Staff!$J62,Staff!$L62),0),IF(Staff!$K62="Monthly",IF(AY$4=Staff!$I62,MIN(Staff!$J62,Staff!$L62),IF(AY$4&gt;Staff!$I62,MIN(Staff!$L62,AX66+Staff!$J62),0)),IF(Staff!$K62="Quarterly",IF(AY$4=Staff!$I62,MIN(Staff!$J62,Staff!$L62),IF(AY$4&gt;Staff!$I62,IFERROR(MIN(Staff!$L62,IF(ISNUMBER(AV66),AV66,0)+Staff!$J62),Staff!$J62),0)),IF(Staff!$K62="Annually",IF(AY$4=Staff!$I62,MIN(Staff!$J62,Staff!$L62),IF(AY$4&gt;Staff!$I62,IFERROR(MIN(Staff!$L62,AM66+Staff!$J62),MIN(Staff!$J62,Staff!$L62)),0))))))</f>
        <v>0</v>
      </c>
      <c r="AZ66" s="567">
        <f>IF(Staff!$K62="Never",IF(AZ$4&gt;=Staff!$I62,MIN(Staff!$J62,Staff!$L62),0),IF(Staff!$K62="Monthly",IF(AZ$4=Staff!$I62,MIN(Staff!$J62,Staff!$L62),IF(AZ$4&gt;Staff!$I62,MIN(Staff!$L62,AY66+Staff!$J62),0)),IF(Staff!$K62="Quarterly",IF(AZ$4=Staff!$I62,MIN(Staff!$J62,Staff!$L62),IF(AZ$4&gt;Staff!$I62,IFERROR(MIN(Staff!$L62,IF(ISNUMBER(AW66),AW66,0)+Staff!$J62),Staff!$J62),0)),IF(Staff!$K62="Annually",IF(AZ$4=Staff!$I62,MIN(Staff!$J62,Staff!$L62),IF(AZ$4&gt;Staff!$I62,IFERROR(MIN(Staff!$L62,AN66+Staff!$J62),MIN(Staff!$J62,Staff!$L62)),0))))))</f>
        <v>0</v>
      </c>
      <c r="BA66" s="567">
        <f>IF(Staff!$K62="Never",IF(BA$4&gt;=Staff!$I62,MIN(Staff!$J62,Staff!$L62),0),IF(Staff!$K62="Monthly",IF(BA$4=Staff!$I62,MIN(Staff!$J62,Staff!$L62),IF(BA$4&gt;Staff!$I62,MIN(Staff!$L62,AZ66+Staff!$J62),0)),IF(Staff!$K62="Quarterly",IF(BA$4=Staff!$I62,MIN(Staff!$J62,Staff!$L62),IF(BA$4&gt;Staff!$I62,IFERROR(MIN(Staff!$L62,IF(ISNUMBER(AX66),AX66,0)+Staff!$J62),Staff!$J62),0)),IF(Staff!$K62="Annually",IF(BA$4=Staff!$I62,MIN(Staff!$J62,Staff!$L62),IF(BA$4&gt;Staff!$I62,IFERROR(MIN(Staff!$L62,AO66+Staff!$J62),MIN(Staff!$J62,Staff!$L62)),0))))))</f>
        <v>0</v>
      </c>
      <c r="BB66" s="567">
        <f>IF(Staff!$K62="Never",IF(BB$4&gt;=Staff!$I62,MIN(Staff!$J62,Staff!$L62),0),IF(Staff!$K62="Monthly",IF(BB$4=Staff!$I62,MIN(Staff!$J62,Staff!$L62),IF(BB$4&gt;Staff!$I62,MIN(Staff!$L62,BA66+Staff!$J62),0)),IF(Staff!$K62="Quarterly",IF(BB$4=Staff!$I62,MIN(Staff!$J62,Staff!$L62),IF(BB$4&gt;Staff!$I62,IFERROR(MIN(Staff!$L62,IF(ISNUMBER(AY66),AY66,0)+Staff!$J62),Staff!$J62),0)),IF(Staff!$K62="Annually",IF(BB$4=Staff!$I62,MIN(Staff!$J62,Staff!$L62),IF(BB$4&gt;Staff!$I62,IFERROR(MIN(Staff!$L62,AP66+Staff!$J62),MIN(Staff!$J62,Staff!$L62)),0))))))</f>
        <v>0</v>
      </c>
      <c r="BC66" s="567">
        <f>IF(Staff!$K62="Never",IF(BC$4&gt;=Staff!$I62,MIN(Staff!$J62,Staff!$L62),0),IF(Staff!$K62="Monthly",IF(BC$4=Staff!$I62,MIN(Staff!$J62,Staff!$L62),IF(BC$4&gt;Staff!$I62,MIN(Staff!$L62,BB66+Staff!$J62),0)),IF(Staff!$K62="Quarterly",IF(BC$4=Staff!$I62,MIN(Staff!$J62,Staff!$L62),IF(BC$4&gt;Staff!$I62,IFERROR(MIN(Staff!$L62,IF(ISNUMBER(AZ66),AZ66,0)+Staff!$J62),Staff!$J62),0)),IF(Staff!$K62="Annually",IF(BC$4=Staff!$I62,MIN(Staff!$J62,Staff!$L62),IF(BC$4&gt;Staff!$I62,IFERROR(MIN(Staff!$L62,AQ66+Staff!$J62),MIN(Staff!$J62,Staff!$L62)),0))))))</f>
        <v>0</v>
      </c>
      <c r="BD66" s="567">
        <f>IF(Staff!$K62="Never",IF(BD$4&gt;=Staff!$I62,MIN(Staff!$J62,Staff!$L62),0),IF(Staff!$K62="Monthly",IF(BD$4=Staff!$I62,MIN(Staff!$J62,Staff!$L62),IF(BD$4&gt;Staff!$I62,MIN(Staff!$L62,BC66+Staff!$J62),0)),IF(Staff!$K62="Quarterly",IF(BD$4=Staff!$I62,MIN(Staff!$J62,Staff!$L62),IF(BD$4&gt;Staff!$I62,IFERROR(MIN(Staff!$L62,IF(ISNUMBER(BA66),BA66,0)+Staff!$J62),Staff!$J62),0)),IF(Staff!$K62="Annually",IF(BD$4=Staff!$I62,MIN(Staff!$J62,Staff!$L62),IF(BD$4&gt;Staff!$I62,IFERROR(MIN(Staff!$L62,AR66+Staff!$J62),MIN(Staff!$J62,Staff!$L62)),0))))))</f>
        <v>0</v>
      </c>
      <c r="BE66" s="567">
        <f>IF(Staff!$K62="Never",IF(BE$4&gt;=Staff!$I62,MIN(Staff!$J62,Staff!$L62),0),IF(Staff!$K62="Monthly",IF(BE$4=Staff!$I62,MIN(Staff!$J62,Staff!$L62),IF(BE$4&gt;Staff!$I62,MIN(Staff!$L62,BD66+Staff!$J62),0)),IF(Staff!$K62="Quarterly",IF(BE$4=Staff!$I62,MIN(Staff!$J62,Staff!$L62),IF(BE$4&gt;Staff!$I62,IFERROR(MIN(Staff!$L62,IF(ISNUMBER(BB66),BB66,0)+Staff!$J62),Staff!$J62),0)),IF(Staff!$K62="Annually",IF(BE$4=Staff!$I62,MIN(Staff!$J62,Staff!$L62),IF(BE$4&gt;Staff!$I62,IFERROR(MIN(Staff!$L62,AS66+Staff!$J62),MIN(Staff!$J62,Staff!$L62)),0))))))</f>
        <v>0</v>
      </c>
      <c r="BF66" s="567">
        <f>IF(Staff!$K62="Never",IF(BF$4&gt;=Staff!$I62,MIN(Staff!$J62,Staff!$L62),0),IF(Staff!$K62="Monthly",IF(BF$4=Staff!$I62,MIN(Staff!$J62,Staff!$L62),IF(BF$4&gt;Staff!$I62,MIN(Staff!$L62,BE66+Staff!$J62),0)),IF(Staff!$K62="Quarterly",IF(BF$4=Staff!$I62,MIN(Staff!$J62,Staff!$L62),IF(BF$4&gt;Staff!$I62,IFERROR(MIN(Staff!$L62,IF(ISNUMBER(BC66),BC66,0)+Staff!$J62),Staff!$J62),0)),IF(Staff!$K62="Annually",IF(BF$4=Staff!$I62,MIN(Staff!$J62,Staff!$L62),IF(BF$4&gt;Staff!$I62,IFERROR(MIN(Staff!$L62,AT66+Staff!$J62),MIN(Staff!$J62,Staff!$L62)),0))))))</f>
        <v>0</v>
      </c>
      <c r="BG66" s="567">
        <f>IF(Staff!$K62="Never",IF(BG$4&gt;=Staff!$I62,MIN(Staff!$J62,Staff!$L62),0),IF(Staff!$K62="Monthly",IF(BG$4=Staff!$I62,MIN(Staff!$J62,Staff!$L62),IF(BG$4&gt;Staff!$I62,MIN(Staff!$L62,BF66+Staff!$J62),0)),IF(Staff!$K62="Quarterly",IF(BG$4=Staff!$I62,MIN(Staff!$J62,Staff!$L62),IF(BG$4&gt;Staff!$I62,IFERROR(MIN(Staff!$L62,IF(ISNUMBER(BD66),BD66,0)+Staff!$J62),Staff!$J62),0)),IF(Staff!$K62="Annually",IF(BG$4=Staff!$I62,MIN(Staff!$J62,Staff!$L62),IF(BG$4&gt;Staff!$I62,IFERROR(MIN(Staff!$L62,AU66+Staff!$J62),MIN(Staff!$J62,Staff!$L62)),0))))))</f>
        <v>0</v>
      </c>
      <c r="BH66" s="567">
        <f>IF(Staff!$K62="Never",IF(BH$4&gt;=Staff!$I62,MIN(Staff!$J62,Staff!$L62),0),IF(Staff!$K62="Monthly",IF(BH$4=Staff!$I62,MIN(Staff!$J62,Staff!$L62),IF(BH$4&gt;Staff!$I62,MIN(Staff!$L62,BG66+Staff!$J62),0)),IF(Staff!$K62="Quarterly",IF(BH$4=Staff!$I62,MIN(Staff!$J62,Staff!$L62),IF(BH$4&gt;Staff!$I62,IFERROR(MIN(Staff!$L62,IF(ISNUMBER(BE66),BE66,0)+Staff!$J62),Staff!$J62),0)),IF(Staff!$K62="Annually",IF(BH$4=Staff!$I62,MIN(Staff!$J62,Staff!$L62),IF(BH$4&gt;Staff!$I62,IFERROR(MIN(Staff!$L62,AV66+Staff!$J62),MIN(Staff!$J62,Staff!$L62)),0))))))</f>
        <v>0</v>
      </c>
      <c r="BI66" s="567">
        <f>IF(Staff!$K62="Never",IF(BI$4&gt;=Staff!$I62,MIN(Staff!$J62,Staff!$L62),0),IF(Staff!$K62="Monthly",IF(BI$4=Staff!$I62,MIN(Staff!$J62,Staff!$L62),IF(BI$4&gt;Staff!$I62,MIN(Staff!$L62,BH66+Staff!$J62),0)),IF(Staff!$K62="Quarterly",IF(BI$4=Staff!$I62,MIN(Staff!$J62,Staff!$L62),IF(BI$4&gt;Staff!$I62,IFERROR(MIN(Staff!$L62,IF(ISNUMBER(BF66),BF66,0)+Staff!$J62),Staff!$J62),0)),IF(Staff!$K62="Annually",IF(BI$4=Staff!$I62,MIN(Staff!$J62,Staff!$L62),IF(BI$4&gt;Staff!$I62,IFERROR(MIN(Staff!$L62,AW66+Staff!$J62),MIN(Staff!$J62,Staff!$L62)),0))))))</f>
        <v>0</v>
      </c>
      <c r="BJ66" s="567">
        <f>IF(Staff!$K62="Never",IF(BJ$4&gt;=Staff!$I62,MIN(Staff!$J62,Staff!$L62),0),IF(Staff!$K62="Monthly",IF(BJ$4=Staff!$I62,MIN(Staff!$J62,Staff!$L62),IF(BJ$4&gt;Staff!$I62,MIN(Staff!$L62,BI66+Staff!$J62),0)),IF(Staff!$K62="Quarterly",IF(BJ$4=Staff!$I62,MIN(Staff!$J62,Staff!$L62),IF(BJ$4&gt;Staff!$I62,IFERROR(MIN(Staff!$L62,IF(ISNUMBER(BG66),BG66,0)+Staff!$J62),Staff!$J62),0)),IF(Staff!$K62="Annually",IF(BJ$4=Staff!$I62,MIN(Staff!$J62,Staff!$L62),IF(BJ$4&gt;Staff!$I62,IFERROR(MIN(Staff!$L62,AX66+Staff!$J62),MIN(Staff!$J62,Staff!$L62)),0))))))</f>
        <v>0</v>
      </c>
      <c r="BK66" s="567">
        <f>IF(Staff!$K62="Never",IF(BK$4&gt;=Staff!$I62,MIN(Staff!$J62,Staff!$L62),0),IF(Staff!$K62="Monthly",IF(BK$4=Staff!$I62,MIN(Staff!$J62,Staff!$L62),IF(BK$4&gt;Staff!$I62,MIN(Staff!$L62,BJ66+Staff!$J62),0)),IF(Staff!$K62="Quarterly",IF(BK$4=Staff!$I62,MIN(Staff!$J62,Staff!$L62),IF(BK$4&gt;Staff!$I62,IFERROR(MIN(Staff!$L62,IF(ISNUMBER(BH66),BH66,0)+Staff!$J62),Staff!$J62),0)),IF(Staff!$K62="Annually",IF(BK$4=Staff!$I62,MIN(Staff!$J62,Staff!$L62),IF(BK$4&gt;Staff!$I62,IFERROR(MIN(Staff!$L62,AY66+Staff!$J62),MIN(Staff!$J62,Staff!$L62)),0))))))</f>
        <v>0</v>
      </c>
      <c r="BL66" s="567">
        <f>IF(Staff!$K62="Never",IF(BL$4&gt;=Staff!$I62,MIN(Staff!$J62,Staff!$L62),0),IF(Staff!$K62="Monthly",IF(BL$4=Staff!$I62,MIN(Staff!$J62,Staff!$L62),IF(BL$4&gt;Staff!$I62,MIN(Staff!$L62,BK66+Staff!$J62),0)),IF(Staff!$K62="Quarterly",IF(BL$4=Staff!$I62,MIN(Staff!$J62,Staff!$L62),IF(BL$4&gt;Staff!$I62,IFERROR(MIN(Staff!$L62,IF(ISNUMBER(BI66),BI66,0)+Staff!$J62),Staff!$J62),0)),IF(Staff!$K62="Annually",IF(BL$4=Staff!$I62,MIN(Staff!$J62,Staff!$L62),IF(BL$4&gt;Staff!$I62,IFERROR(MIN(Staff!$L62,AZ66+Staff!$J62),MIN(Staff!$J62,Staff!$L62)),0))))))</f>
        <v>0</v>
      </c>
      <c r="BM66" s="567">
        <f>IF(Staff!$K62="Never",IF(BM$4&gt;=Staff!$I62,MIN(Staff!$J62,Staff!$L62),0),IF(Staff!$K62="Monthly",IF(BM$4=Staff!$I62,MIN(Staff!$J62,Staff!$L62),IF(BM$4&gt;Staff!$I62,MIN(Staff!$L62,BL66+Staff!$J62),0)),IF(Staff!$K62="Quarterly",IF(BM$4=Staff!$I62,MIN(Staff!$J62,Staff!$L62),IF(BM$4&gt;Staff!$I62,IFERROR(MIN(Staff!$L62,IF(ISNUMBER(BJ66),BJ66,0)+Staff!$J62),Staff!$J62),0)),IF(Staff!$K62="Annually",IF(BM$4=Staff!$I62,MIN(Staff!$J62,Staff!$L62),IF(BM$4&gt;Staff!$I62,IFERROR(MIN(Staff!$L62,BA66+Staff!$J62),MIN(Staff!$J62,Staff!$L62)),0))))))</f>
        <v>0</v>
      </c>
      <c r="BN66" s="567">
        <f>IF(Staff!$K62="Never",IF(BN$4&gt;=Staff!$I62,MIN(Staff!$J62,Staff!$L62),0),IF(Staff!$K62="Monthly",IF(BN$4=Staff!$I62,MIN(Staff!$J62,Staff!$L62),IF(BN$4&gt;Staff!$I62,MIN(Staff!$L62,BM66+Staff!$J62),0)),IF(Staff!$K62="Quarterly",IF(BN$4=Staff!$I62,MIN(Staff!$J62,Staff!$L62),IF(BN$4&gt;Staff!$I62,IFERROR(MIN(Staff!$L62,IF(ISNUMBER(BK66),BK66,0)+Staff!$J62),Staff!$J62),0)),IF(Staff!$K62="Annually",IF(BN$4=Staff!$I62,MIN(Staff!$J62,Staff!$L62),IF(BN$4&gt;Staff!$I62,IFERROR(MIN(Staff!$L62,BB66+Staff!$J62),MIN(Staff!$J62,Staff!$L62)),0))))))</f>
        <v>0</v>
      </c>
      <c r="BO66" s="567">
        <f>IF(Staff!$K62="Never",IF(BO$4&gt;=Staff!$I62,MIN(Staff!$J62,Staff!$L62),0),IF(Staff!$K62="Monthly",IF(BO$4=Staff!$I62,MIN(Staff!$J62,Staff!$L62),IF(BO$4&gt;Staff!$I62,MIN(Staff!$L62,BN66+Staff!$J62),0)),IF(Staff!$K62="Quarterly",IF(BO$4=Staff!$I62,MIN(Staff!$J62,Staff!$L62),IF(BO$4&gt;Staff!$I62,IFERROR(MIN(Staff!$L62,IF(ISNUMBER(BL66),BL66,0)+Staff!$J62),Staff!$J62),0)),IF(Staff!$K62="Annually",IF(BO$4=Staff!$I62,MIN(Staff!$J62,Staff!$L62),IF(BO$4&gt;Staff!$I62,IFERROR(MIN(Staff!$L62,BC66+Staff!$J62),MIN(Staff!$J62,Staff!$L62)),0))))))</f>
        <v>0</v>
      </c>
      <c r="BP66" s="567">
        <f>IF(Staff!$K62="Never",IF(BP$4&gt;=Staff!$I62,MIN(Staff!$J62,Staff!$L62),0),IF(Staff!$K62="Monthly",IF(BP$4=Staff!$I62,MIN(Staff!$J62,Staff!$L62),IF(BP$4&gt;Staff!$I62,MIN(Staff!$L62,BO66+Staff!$J62),0)),IF(Staff!$K62="Quarterly",IF(BP$4=Staff!$I62,MIN(Staff!$J62,Staff!$L62),IF(BP$4&gt;Staff!$I62,IFERROR(MIN(Staff!$L62,IF(ISNUMBER(BM66),BM66,0)+Staff!$J62),Staff!$J62),0)),IF(Staff!$K62="Annually",IF(BP$4=Staff!$I62,MIN(Staff!$J62,Staff!$L62),IF(BP$4&gt;Staff!$I62,IFERROR(MIN(Staff!$L62,BD66+Staff!$J62),MIN(Staff!$J62,Staff!$L62)),0))))))</f>
        <v>0</v>
      </c>
      <c r="BQ66" s="567">
        <f>IF(Staff!$K62="Never",IF(BQ$4&gt;=Staff!$I62,MIN(Staff!$J62,Staff!$L62),0),IF(Staff!$K62="Monthly",IF(BQ$4=Staff!$I62,MIN(Staff!$J62,Staff!$L62),IF(BQ$4&gt;Staff!$I62,MIN(Staff!$L62,BP66+Staff!$J62),0)),IF(Staff!$K62="Quarterly",IF(BQ$4=Staff!$I62,MIN(Staff!$J62,Staff!$L62),IF(BQ$4&gt;Staff!$I62,IFERROR(MIN(Staff!$L62,IF(ISNUMBER(BN66),BN66,0)+Staff!$J62),Staff!$J62),0)),IF(Staff!$K62="Annually",IF(BQ$4=Staff!$I62,MIN(Staff!$J62,Staff!$L62),IF(BQ$4&gt;Staff!$I62,IFERROR(MIN(Staff!$L62,BE66+Staff!$J62),MIN(Staff!$J62,Staff!$L62)),0))))))</f>
        <v>0</v>
      </c>
      <c r="BR66" s="567">
        <f>IF(Staff!$K62="Never",IF(BR$4&gt;=Staff!$I62,MIN(Staff!$J62,Staff!$L62),0),IF(Staff!$K62="Monthly",IF(BR$4=Staff!$I62,MIN(Staff!$J62,Staff!$L62),IF(BR$4&gt;Staff!$I62,MIN(Staff!$L62,BQ66+Staff!$J62),0)),IF(Staff!$K62="Quarterly",IF(BR$4=Staff!$I62,MIN(Staff!$J62,Staff!$L62),IF(BR$4&gt;Staff!$I62,IFERROR(MIN(Staff!$L62,IF(ISNUMBER(BO66),BO66,0)+Staff!$J62),Staff!$J62),0)),IF(Staff!$K62="Annually",IF(BR$4=Staff!$I62,MIN(Staff!$J62,Staff!$L62),IF(BR$4&gt;Staff!$I62,IFERROR(MIN(Staff!$L62,BF66+Staff!$J62),MIN(Staff!$J62,Staff!$L62)),0))))))</f>
        <v>0</v>
      </c>
      <c r="BS66" s="567">
        <f>IF(Staff!$K62="Never",IF(BS$4&gt;=Staff!$I62,MIN(Staff!$J62,Staff!$L62),0),IF(Staff!$K62="Monthly",IF(BS$4=Staff!$I62,MIN(Staff!$J62,Staff!$L62),IF(BS$4&gt;Staff!$I62,MIN(Staff!$L62,BR66+Staff!$J62),0)),IF(Staff!$K62="Quarterly",IF(BS$4=Staff!$I62,MIN(Staff!$J62,Staff!$L62),IF(BS$4&gt;Staff!$I62,IFERROR(MIN(Staff!$L62,IF(ISNUMBER(BP66),BP66,0)+Staff!$J62),Staff!$J62),0)),IF(Staff!$K62="Annually",IF(BS$4=Staff!$I62,MIN(Staff!$J62,Staff!$L62),IF(BS$4&gt;Staff!$I62,IFERROR(MIN(Staff!$L62,BG66+Staff!$J62),MIN(Staff!$J62,Staff!$L62)),0))))))</f>
        <v>0</v>
      </c>
      <c r="BT66" s="567">
        <f>IF(Staff!$K62="Never",IF(BT$4&gt;=Staff!$I62,MIN(Staff!$J62,Staff!$L62),0),IF(Staff!$K62="Monthly",IF(BT$4=Staff!$I62,MIN(Staff!$J62,Staff!$L62),IF(BT$4&gt;Staff!$I62,MIN(Staff!$L62,BS66+Staff!$J62),0)),IF(Staff!$K62="Quarterly",IF(BT$4=Staff!$I62,MIN(Staff!$J62,Staff!$L62),IF(BT$4&gt;Staff!$I62,IFERROR(MIN(Staff!$L62,IF(ISNUMBER(BQ66),BQ66,0)+Staff!$J62),Staff!$J62),0)),IF(Staff!$K62="Annually",IF(BT$4=Staff!$I62,MIN(Staff!$J62,Staff!$L62),IF(BT$4&gt;Staff!$I62,IFERROR(MIN(Staff!$L62,BH66+Staff!$J62),MIN(Staff!$J62,Staff!$L62)),0))))))</f>
        <v>0</v>
      </c>
      <c r="BU66" s="567">
        <f>IF(Staff!$K62="Never",IF(BU$4&gt;=Staff!$I62,MIN(Staff!$J62,Staff!$L62),0),IF(Staff!$K62="Monthly",IF(BU$4=Staff!$I62,MIN(Staff!$J62,Staff!$L62),IF(BU$4&gt;Staff!$I62,MIN(Staff!$L62,BT66+Staff!$J62),0)),IF(Staff!$K62="Quarterly",IF(BU$4=Staff!$I62,MIN(Staff!$J62,Staff!$L62),IF(BU$4&gt;Staff!$I62,IFERROR(MIN(Staff!$L62,IF(ISNUMBER(BR66),BR66,0)+Staff!$J62),Staff!$J62),0)),IF(Staff!$K62="Annually",IF(BU$4=Staff!$I62,MIN(Staff!$J62,Staff!$L62),IF(BU$4&gt;Staff!$I62,IFERROR(MIN(Staff!$L62,BI66+Staff!$J62),MIN(Staff!$J62,Staff!$L62)),0))))))</f>
        <v>0</v>
      </c>
      <c r="BV66" s="567">
        <f>IF(Staff!$K62="Never",IF(BV$4&gt;=Staff!$I62,MIN(Staff!$J62,Staff!$L62),0),IF(Staff!$K62="Monthly",IF(BV$4=Staff!$I62,MIN(Staff!$J62,Staff!$L62),IF(BV$4&gt;Staff!$I62,MIN(Staff!$L62,BU66+Staff!$J62),0)),IF(Staff!$K62="Quarterly",IF(BV$4=Staff!$I62,MIN(Staff!$J62,Staff!$L62),IF(BV$4&gt;Staff!$I62,IFERROR(MIN(Staff!$L62,IF(ISNUMBER(BS66),BS66,0)+Staff!$J62),Staff!$J62),0)),IF(Staff!$K62="Annually",IF(BV$4=Staff!$I62,MIN(Staff!$J62,Staff!$L62),IF(BV$4&gt;Staff!$I62,IFERROR(MIN(Staff!$L62,BJ66+Staff!$J62),MIN(Staff!$J62,Staff!$L62)),0))))))</f>
        <v>0</v>
      </c>
      <c r="BW66" s="567">
        <f>IF(Staff!$K62="Never",IF(BW$4&gt;=Staff!$I62,MIN(Staff!$J62,Staff!$L62),0),IF(Staff!$K62="Monthly",IF(BW$4=Staff!$I62,MIN(Staff!$J62,Staff!$L62),IF(BW$4&gt;Staff!$I62,MIN(Staff!$L62,BV66+Staff!$J62),0)),IF(Staff!$K62="Quarterly",IF(BW$4=Staff!$I62,MIN(Staff!$J62,Staff!$L62),IF(BW$4&gt;Staff!$I62,IFERROR(MIN(Staff!$L62,IF(ISNUMBER(BT66),BT66,0)+Staff!$J62),Staff!$J62),0)),IF(Staff!$K62="Annually",IF(BW$4=Staff!$I62,MIN(Staff!$J62,Staff!$L62),IF(BW$4&gt;Staff!$I62,IFERROR(MIN(Staff!$L62,BK66+Staff!$J62),MIN(Staff!$J62,Staff!$L62)),0))))))</f>
        <v>0</v>
      </c>
      <c r="BX66" s="567">
        <f>IF(Staff!$K62="Never",IF(BX$4&gt;=Staff!$I62,MIN(Staff!$J62,Staff!$L62),0),IF(Staff!$K62="Monthly",IF(BX$4=Staff!$I62,MIN(Staff!$J62,Staff!$L62),IF(BX$4&gt;Staff!$I62,MIN(Staff!$L62,BW66+Staff!$J62),0)),IF(Staff!$K62="Quarterly",IF(BX$4=Staff!$I62,MIN(Staff!$J62,Staff!$L62),IF(BX$4&gt;Staff!$I62,IFERROR(MIN(Staff!$L62,IF(ISNUMBER(BU66),BU66,0)+Staff!$J62),Staff!$J62),0)),IF(Staff!$K62="Annually",IF(BX$4=Staff!$I62,MIN(Staff!$J62,Staff!$L62),IF(BX$4&gt;Staff!$I62,IFERROR(MIN(Staff!$L62,BL66+Staff!$J62),MIN(Staff!$J62,Staff!$L62)),0))))))</f>
        <v>0</v>
      </c>
      <c r="BY66" s="567">
        <f>IF(Staff!$K62="Never",IF(BY$4&gt;=Staff!$I62,MIN(Staff!$J62,Staff!$L62),0),IF(Staff!$K62="Monthly",IF(BY$4=Staff!$I62,MIN(Staff!$J62,Staff!$L62),IF(BY$4&gt;Staff!$I62,MIN(Staff!$L62,BX66+Staff!$J62),0)),IF(Staff!$K62="Quarterly",IF(BY$4=Staff!$I62,MIN(Staff!$J62,Staff!$L62),IF(BY$4&gt;Staff!$I62,IFERROR(MIN(Staff!$L62,IF(ISNUMBER(BV66),BV66,0)+Staff!$J62),Staff!$J62),0)),IF(Staff!$K62="Annually",IF(BY$4=Staff!$I62,MIN(Staff!$J62,Staff!$L62),IF(BY$4&gt;Staff!$I62,IFERROR(MIN(Staff!$L62,BM66+Staff!$J62),MIN(Staff!$J62,Staff!$L62)),0))))))</f>
        <v>0</v>
      </c>
      <c r="BZ66" s="567">
        <f>IF(Staff!$K62="Never",IF(BZ$4&gt;=Staff!$I62,MIN(Staff!$J62,Staff!$L62),0),IF(Staff!$K62="Monthly",IF(BZ$4=Staff!$I62,MIN(Staff!$J62,Staff!$L62),IF(BZ$4&gt;Staff!$I62,MIN(Staff!$L62,BY66+Staff!$J62),0)),IF(Staff!$K62="Quarterly",IF(BZ$4=Staff!$I62,MIN(Staff!$J62,Staff!$L62),IF(BZ$4&gt;Staff!$I62,IFERROR(MIN(Staff!$L62,IF(ISNUMBER(BW66),BW66,0)+Staff!$J62),Staff!$J62),0)),IF(Staff!$K62="Annually",IF(BZ$4=Staff!$I62,MIN(Staff!$J62,Staff!$L62),IF(BZ$4&gt;Staff!$I62,IFERROR(MIN(Staff!$L62,BN66+Staff!$J62),MIN(Staff!$J62,Staff!$L62)),0))))))</f>
        <v>0</v>
      </c>
      <c r="CA66" s="567">
        <f>IF(Staff!$K62="Never",IF(CA$4&gt;=Staff!$I62,MIN(Staff!$J62,Staff!$L62),0),IF(Staff!$K62="Monthly",IF(CA$4=Staff!$I62,MIN(Staff!$J62,Staff!$L62),IF(CA$4&gt;Staff!$I62,MIN(Staff!$L62,BZ66+Staff!$J62),0)),IF(Staff!$K62="Quarterly",IF(CA$4=Staff!$I62,MIN(Staff!$J62,Staff!$L62),IF(CA$4&gt;Staff!$I62,IFERROR(MIN(Staff!$L62,IF(ISNUMBER(BX66),BX66,0)+Staff!$J62),Staff!$J62),0)),IF(Staff!$K62="Annually",IF(CA$4=Staff!$I62,MIN(Staff!$J62,Staff!$L62),IF(CA$4&gt;Staff!$I62,IFERROR(MIN(Staff!$L62,BO66+Staff!$J62),MIN(Staff!$J62,Staff!$L62)),0))))))</f>
        <v>0</v>
      </c>
      <c r="CB66" s="567">
        <f>IF(Staff!$K62="Never",IF(CB$4&gt;=Staff!$I62,MIN(Staff!$J62,Staff!$L62),0),IF(Staff!$K62="Monthly",IF(CB$4=Staff!$I62,MIN(Staff!$J62,Staff!$L62),IF(CB$4&gt;Staff!$I62,MIN(Staff!$L62,CA66+Staff!$J62),0)),IF(Staff!$K62="Quarterly",IF(CB$4=Staff!$I62,MIN(Staff!$J62,Staff!$L62),IF(CB$4&gt;Staff!$I62,IFERROR(MIN(Staff!$L62,IF(ISNUMBER(BY66),BY66,0)+Staff!$J62),Staff!$J62),0)),IF(Staff!$K62="Annually",IF(CB$4=Staff!$I62,MIN(Staff!$J62,Staff!$L62),IF(CB$4&gt;Staff!$I62,IFERROR(MIN(Staff!$L62,BP66+Staff!$J62),MIN(Staff!$J62,Staff!$L62)),0))))))</f>
        <v>0</v>
      </c>
      <c r="CC66" s="567">
        <f>IF(Staff!$K62="Never",IF(CC$4&gt;=Staff!$I62,MIN(Staff!$J62,Staff!$L62),0),IF(Staff!$K62="Monthly",IF(CC$4=Staff!$I62,MIN(Staff!$J62,Staff!$L62),IF(CC$4&gt;Staff!$I62,MIN(Staff!$L62,CB66+Staff!$J62),0)),IF(Staff!$K62="Quarterly",IF(CC$4=Staff!$I62,MIN(Staff!$J62,Staff!$L62),IF(CC$4&gt;Staff!$I62,IFERROR(MIN(Staff!$L62,IF(ISNUMBER(BZ66),BZ66,0)+Staff!$J62),Staff!$J62),0)),IF(Staff!$K62="Annually",IF(CC$4=Staff!$I62,MIN(Staff!$J62,Staff!$L62),IF(CC$4&gt;Staff!$I62,IFERROR(MIN(Staff!$L62,BQ66+Staff!$J62),MIN(Staff!$J62,Staff!$L62)),0))))))</f>
        <v>0</v>
      </c>
      <c r="CD66" s="567">
        <f>IF(Staff!$K62="Never",IF(CD$4&gt;=Staff!$I62,MIN(Staff!$J62,Staff!$L62),0),IF(Staff!$K62="Monthly",IF(CD$4=Staff!$I62,MIN(Staff!$J62,Staff!$L62),IF(CD$4&gt;Staff!$I62,MIN(Staff!$L62,CC66+Staff!$J62),0)),IF(Staff!$K62="Quarterly",IF(CD$4=Staff!$I62,MIN(Staff!$J62,Staff!$L62),IF(CD$4&gt;Staff!$I62,IFERROR(MIN(Staff!$L62,IF(ISNUMBER(CA66),CA66,0)+Staff!$J62),Staff!$J62),0)),IF(Staff!$K62="Annually",IF(CD$4=Staff!$I62,MIN(Staff!$J62,Staff!$L62),IF(CD$4&gt;Staff!$I62,IFERROR(MIN(Staff!$L62,BR66+Staff!$J62),MIN(Staff!$J62,Staff!$L62)),0))))))</f>
        <v>0</v>
      </c>
      <c r="CE66" s="567">
        <f>IF(Staff!$K62="Never",IF(CE$4&gt;=Staff!$I62,MIN(Staff!$J62,Staff!$L62),0),IF(Staff!$K62="Monthly",IF(CE$4=Staff!$I62,MIN(Staff!$J62,Staff!$L62),IF(CE$4&gt;Staff!$I62,MIN(Staff!$L62,CD66+Staff!$J62),0)),IF(Staff!$K62="Quarterly",IF(CE$4=Staff!$I62,MIN(Staff!$J62,Staff!$L62),IF(CE$4&gt;Staff!$I62,IFERROR(MIN(Staff!$L62,IF(ISNUMBER(CB66),CB66,0)+Staff!$J62),Staff!$J62),0)),IF(Staff!$K62="Annually",IF(CE$4=Staff!$I62,MIN(Staff!$J62,Staff!$L62),IF(CE$4&gt;Staff!$I62,IFERROR(MIN(Staff!$L62,BS66+Staff!$J62),MIN(Staff!$J62,Staff!$L62)),0))))))</f>
        <v>0</v>
      </c>
      <c r="CF66" s="567">
        <f>IF(Staff!$K62="Never",IF(CF$4&gt;=Staff!$I62,MIN(Staff!$J62,Staff!$L62),0),IF(Staff!$K62="Monthly",IF(CF$4=Staff!$I62,MIN(Staff!$J62,Staff!$L62),IF(CF$4&gt;Staff!$I62,MIN(Staff!$L62,CE66+Staff!$J62),0)),IF(Staff!$K62="Quarterly",IF(CF$4=Staff!$I62,MIN(Staff!$J62,Staff!$L62),IF(CF$4&gt;Staff!$I62,IFERROR(MIN(Staff!$L62,IF(ISNUMBER(CC66),CC66,0)+Staff!$J62),Staff!$J62),0)),IF(Staff!$K62="Annually",IF(CF$4=Staff!$I62,MIN(Staff!$J62,Staff!$L62),IF(CF$4&gt;Staff!$I62,IFERROR(MIN(Staff!$L62,BT66+Staff!$J62),MIN(Staff!$J62,Staff!$L62)),0))))))</f>
        <v>0</v>
      </c>
      <c r="CG66" s="567">
        <f>IF(Staff!$K62="Never",IF(CG$4&gt;=Staff!$I62,MIN(Staff!$J62,Staff!$L62),0),IF(Staff!$K62="Monthly",IF(CG$4=Staff!$I62,MIN(Staff!$J62,Staff!$L62),IF(CG$4&gt;Staff!$I62,MIN(Staff!$L62,CF66+Staff!$J62),0)),IF(Staff!$K62="Quarterly",IF(CG$4=Staff!$I62,MIN(Staff!$J62,Staff!$L62),IF(CG$4&gt;Staff!$I62,IFERROR(MIN(Staff!$L62,IF(ISNUMBER(CD66),CD66,0)+Staff!$J62),Staff!$J62),0)),IF(Staff!$K62="Annually",IF(CG$4=Staff!$I62,MIN(Staff!$J62,Staff!$L62),IF(CG$4&gt;Staff!$I62,IFERROR(MIN(Staff!$L62,BU66+Staff!$J62),MIN(Staff!$J62,Staff!$L62)),0))))))</f>
        <v>0</v>
      </c>
      <c r="CH66" s="567">
        <f>IF(Staff!$K62="Never",IF(CH$4&gt;=Staff!$I62,MIN(Staff!$J62,Staff!$L62),0),IF(Staff!$K62="Monthly",IF(CH$4=Staff!$I62,MIN(Staff!$J62,Staff!$L62),IF(CH$4&gt;Staff!$I62,MIN(Staff!$L62,CG66+Staff!$J62),0)),IF(Staff!$K62="Quarterly",IF(CH$4=Staff!$I62,MIN(Staff!$J62,Staff!$L62),IF(CH$4&gt;Staff!$I62,IFERROR(MIN(Staff!$L62,IF(ISNUMBER(CE66),CE66,0)+Staff!$J62),Staff!$J62),0)),IF(Staff!$K62="Annually",IF(CH$4=Staff!$I62,MIN(Staff!$J62,Staff!$L62),IF(CH$4&gt;Staff!$I62,IFERROR(MIN(Staff!$L62,BV66+Staff!$J62),MIN(Staff!$J62,Staff!$L62)),0))))))</f>
        <v>0</v>
      </c>
      <c r="CI66" s="567">
        <f>IF(Staff!$K62="Never",IF(CI$4&gt;=Staff!$I62,MIN(Staff!$J62,Staff!$L62),0),IF(Staff!$K62="Monthly",IF(CI$4=Staff!$I62,MIN(Staff!$J62,Staff!$L62),IF(CI$4&gt;Staff!$I62,MIN(Staff!$L62,CH66+Staff!$J62),0)),IF(Staff!$K62="Quarterly",IF(CI$4=Staff!$I62,MIN(Staff!$J62,Staff!$L62),IF(CI$4&gt;Staff!$I62,IFERROR(MIN(Staff!$L62,IF(ISNUMBER(CF66),CF66,0)+Staff!$J62),Staff!$J62),0)),IF(Staff!$K62="Annually",IF(CI$4=Staff!$I62,MIN(Staff!$J62,Staff!$L62),IF(CI$4&gt;Staff!$I62,IFERROR(MIN(Staff!$L62,BW66+Staff!$J62),MIN(Staff!$J62,Staff!$L62)),0))))))</f>
        <v>0</v>
      </c>
    </row>
    <row r="67" spans="1:87" ht="15.75" hidden="1" customHeight="1" outlineLevel="1">
      <c r="A67" s="875" t="str">
        <f>Staff!A63</f>
        <v>Other 3</v>
      </c>
      <c r="B67" s="876"/>
      <c r="C67" s="719" t="s">
        <v>289</v>
      </c>
      <c r="D67" s="567">
        <f>IF(Staff!$K63="Never",IF(D$4&gt;=Staff!$I63,MIN(Staff!$J63,Staff!$L63),0),IF(Staff!$K63="Monthly",IF(D$4=Staff!$I63,MIN(Staff!$J63,Staff!$L63),IF(D$4&gt;Staff!$I63,MIN(Staff!$L63,C67+Staff!$J63),0)),IF(Staff!$K63="Quarterly",IF(D$4=Staff!$I63,MIN(Staff!$J63,Staff!$L63),IF(D$4&gt;Staff!$I63,IFERROR(MIN(Staff!$L63,IF(ISNUMBER(A67),A67,0)+Staff!$J63),Staff!$J63),0)),IF(Staff!$K63="Annually",IF(D$4=Staff!$I63,MIN(Staff!$J63,Staff!$L63),IF(D$4&gt;Staff!$I63,IFERROR(MIN(Staff!$L63,#REF!+Staff!$J63),MIN(Staff!$J63,Staff!$L63)),0))))))</f>
        <v>0</v>
      </c>
      <c r="E67" s="567">
        <f>IF(Staff!$K63="Never",IF(E$4&gt;=Staff!$I63,MIN(Staff!$J63,Staff!$L63),0),IF(Staff!$K63="Monthly",IF(E$4=Staff!$I63,MIN(Staff!$J63,Staff!$L63),IF(E$4&gt;Staff!$I63,MIN(Staff!$L63,D67+Staff!$J63),0)),IF(Staff!$K63="Quarterly",IF(E$4=Staff!$I63,MIN(Staff!$J63,Staff!$L63),IF(E$4&gt;Staff!$I63,IFERROR(MIN(Staff!$L63,IF(ISNUMBER(B67),B67,0)+Staff!$J63),Staff!$J63),0)),IF(Staff!$K63="Annually",IF(E$4=Staff!$I63,MIN(Staff!$J63,Staff!$L63),IF(E$4&gt;Staff!$I63,IFERROR(MIN(Staff!$L63,#REF!+Staff!$J63),MIN(Staff!$J63,Staff!$L63)),0))))))</f>
        <v>0</v>
      </c>
      <c r="F67" s="567">
        <f>IF(Staff!$K63="Never",IF(F$4&gt;=Staff!$I63,MIN(Staff!$J63,Staff!$L63),0),IF(Staff!$K63="Monthly",IF(F$4=Staff!$I63,MIN(Staff!$J63,Staff!$L63),IF(F$4&gt;Staff!$I63,MIN(Staff!$L63,E67+Staff!$J63),0)),IF(Staff!$K63="Quarterly",IF(F$4=Staff!$I63,MIN(Staff!$J63,Staff!$L63),IF(F$4&gt;Staff!$I63,IFERROR(MIN(Staff!$L63,IF(ISNUMBER(C67),C67,0)+Staff!$J63),Staff!$J63),0)),IF(Staff!$K63="Annually",IF(F$4=Staff!$I63,MIN(Staff!$J63,Staff!$L63),IF(F$4&gt;Staff!$I63,IFERROR(MIN(Staff!$L63,#REF!+Staff!$J63),MIN(Staff!$J63,Staff!$L63)),0))))))</f>
        <v>0</v>
      </c>
      <c r="G67" s="567">
        <f>IF(Staff!$K63="Never",IF(G$4&gt;=Staff!$I63,MIN(Staff!$J63,Staff!$L63),0),IF(Staff!$K63="Monthly",IF(G$4=Staff!$I63,MIN(Staff!$J63,Staff!$L63),IF(G$4&gt;Staff!$I63,MIN(Staff!$L63,F67+Staff!$J63),0)),IF(Staff!$K63="Quarterly",IF(G$4=Staff!$I63,MIN(Staff!$J63,Staff!$L63),IF(G$4&gt;Staff!$I63,IFERROR(MIN(Staff!$L63,IF(ISNUMBER(D67),D67,0)+Staff!$J63),Staff!$J63),0)),IF(Staff!$K63="Annually",IF(G$4=Staff!$I63,MIN(Staff!$J63,Staff!$L63),IF(G$4&gt;Staff!$I63,IFERROR(MIN(Staff!$L63,#REF!+Staff!$J63),MIN(Staff!$J63,Staff!$L63)),0))))))</f>
        <v>0</v>
      </c>
      <c r="H67" s="567">
        <f>IF(Staff!$K63="Never",IF(H$4&gt;=Staff!$I63,MIN(Staff!$J63,Staff!$L63),0),IF(Staff!$K63="Monthly",IF(H$4=Staff!$I63,MIN(Staff!$J63,Staff!$L63),IF(H$4&gt;Staff!$I63,MIN(Staff!$L63,G67+Staff!$J63),0)),IF(Staff!$K63="Quarterly",IF(H$4=Staff!$I63,MIN(Staff!$J63,Staff!$L63),IF(H$4&gt;Staff!$I63,IFERROR(MIN(Staff!$L63,IF(ISNUMBER(E67),E67,0)+Staff!$J63),Staff!$J63),0)),IF(Staff!$K63="Annually",IF(H$4=Staff!$I63,MIN(Staff!$J63,Staff!$L63),IF(H$4&gt;Staff!$I63,IFERROR(MIN(Staff!$L63,#REF!+Staff!$J63),MIN(Staff!$J63,Staff!$L63)),0))))))</f>
        <v>0</v>
      </c>
      <c r="I67" s="567">
        <f>IF(Staff!$K63="Never",IF(I$4&gt;=Staff!$I63,MIN(Staff!$J63,Staff!$L63),0),IF(Staff!$K63="Monthly",IF(I$4=Staff!$I63,MIN(Staff!$J63,Staff!$L63),IF(I$4&gt;Staff!$I63,MIN(Staff!$L63,H67+Staff!$J63),0)),IF(Staff!$K63="Quarterly",IF(I$4=Staff!$I63,MIN(Staff!$J63,Staff!$L63),IF(I$4&gt;Staff!$I63,IFERROR(MIN(Staff!$L63,IF(ISNUMBER(F67),F67,0)+Staff!$J63),Staff!$J63),0)),IF(Staff!$K63="Annually",IF(I$4=Staff!$I63,MIN(Staff!$J63,Staff!$L63),IF(I$4&gt;Staff!$I63,IFERROR(MIN(Staff!$L63,#REF!+Staff!$J63),MIN(Staff!$J63,Staff!$L63)),0))))))</f>
        <v>0</v>
      </c>
      <c r="J67" s="567">
        <f>IF(Staff!$K63="Never",IF(J$4&gt;=Staff!$I63,MIN(Staff!$J63,Staff!$L63),0),IF(Staff!$K63="Monthly",IF(J$4=Staff!$I63,MIN(Staff!$J63,Staff!$L63),IF(J$4&gt;Staff!$I63,MIN(Staff!$L63,I67+Staff!$J63),0)),IF(Staff!$K63="Quarterly",IF(J$4=Staff!$I63,MIN(Staff!$J63,Staff!$L63),IF(J$4&gt;Staff!$I63,IFERROR(MIN(Staff!$L63,IF(ISNUMBER(G67),G67,0)+Staff!$J63),Staff!$J63),0)),IF(Staff!$K63="Annually",IF(J$4=Staff!$I63,MIN(Staff!$J63,Staff!$L63),IF(J$4&gt;Staff!$I63,IFERROR(MIN(Staff!$L63,#REF!+Staff!$J63),MIN(Staff!$J63,Staff!$L63)),0))))))</f>
        <v>0</v>
      </c>
      <c r="K67" s="567">
        <f>IF(Staff!$K63="Never",IF(K$4&gt;=Staff!$I63,MIN(Staff!$J63,Staff!$L63),0),IF(Staff!$K63="Monthly",IF(K$4=Staff!$I63,MIN(Staff!$J63,Staff!$L63),IF(K$4&gt;Staff!$I63,MIN(Staff!$L63,J67+Staff!$J63),0)),IF(Staff!$K63="Quarterly",IF(K$4=Staff!$I63,MIN(Staff!$J63,Staff!$L63),IF(K$4&gt;Staff!$I63,IFERROR(MIN(Staff!$L63,IF(ISNUMBER(H67),H67,0)+Staff!$J63),Staff!$J63),0)),IF(Staff!$K63="Annually",IF(K$4=Staff!$I63,MIN(Staff!$J63,Staff!$L63),IF(K$4&gt;Staff!$I63,IFERROR(MIN(Staff!$L63,#REF!+Staff!$J63),MIN(Staff!$J63,Staff!$L63)),0))))))</f>
        <v>0</v>
      </c>
      <c r="L67" s="567">
        <f>IF(Staff!$K63="Never",IF(L$4&gt;=Staff!$I63,MIN(Staff!$J63,Staff!$L63),0),IF(Staff!$K63="Monthly",IF(L$4=Staff!$I63,MIN(Staff!$J63,Staff!$L63),IF(L$4&gt;Staff!$I63,MIN(Staff!$L63,K67+Staff!$J63),0)),IF(Staff!$K63="Quarterly",IF(L$4=Staff!$I63,MIN(Staff!$J63,Staff!$L63),IF(L$4&gt;Staff!$I63,IFERROR(MIN(Staff!$L63,IF(ISNUMBER(I67),I67,0)+Staff!$J63),Staff!$J63),0)),IF(Staff!$K63="Annually",IF(L$4=Staff!$I63,MIN(Staff!$J63,Staff!$L63),IF(L$4&gt;Staff!$I63,IFERROR(MIN(Staff!$L63,#REF!+Staff!$J63),MIN(Staff!$J63,Staff!$L63)),0))))))</f>
        <v>0</v>
      </c>
      <c r="M67" s="567">
        <f>IF(Staff!$K63="Never",IF(M$4&gt;=Staff!$I63,MIN(Staff!$J63,Staff!$L63),0),IF(Staff!$K63="Monthly",IF(M$4=Staff!$I63,MIN(Staff!$J63,Staff!$L63),IF(M$4&gt;Staff!$I63,MIN(Staff!$L63,L67+Staff!$J63),0)),IF(Staff!$K63="Quarterly",IF(M$4=Staff!$I63,MIN(Staff!$J63,Staff!$L63),IF(M$4&gt;Staff!$I63,IFERROR(MIN(Staff!$L63,IF(ISNUMBER(J67),J67,0)+Staff!$J63),Staff!$J63),0)),IF(Staff!$K63="Annually",IF(M$4=Staff!$I63,MIN(Staff!$J63,Staff!$L63),IF(M$4&gt;Staff!$I63,IFERROR(MIN(Staff!$L63,A67+Staff!$J63),MIN(Staff!$J63,Staff!$L63)),0))))))</f>
        <v>0</v>
      </c>
      <c r="N67" s="567">
        <f>IF(Staff!$K63="Never",IF(N$4&gt;=Staff!$I63,MIN(Staff!$J63,Staff!$L63),0),IF(Staff!$K63="Monthly",IF(N$4=Staff!$I63,MIN(Staff!$J63,Staff!$L63),IF(N$4&gt;Staff!$I63,MIN(Staff!$L63,M67+Staff!$J63),0)),IF(Staff!$K63="Quarterly",IF(N$4=Staff!$I63,MIN(Staff!$J63,Staff!$L63),IF(N$4&gt;Staff!$I63,IFERROR(MIN(Staff!$L63,IF(ISNUMBER(K67),K67,0)+Staff!$J63),Staff!$J63),0)),IF(Staff!$K63="Annually",IF(N$4=Staff!$I63,MIN(Staff!$J63,Staff!$L63),IF(N$4&gt;Staff!$I63,IFERROR(MIN(Staff!$L63,B67+Staff!$J63),MIN(Staff!$J63,Staff!$L63)),0))))))</f>
        <v>0</v>
      </c>
      <c r="O67" s="567">
        <f>IF(Staff!$K63="Never",IF(O$4&gt;=Staff!$I63,MIN(Staff!$J63,Staff!$L63),0),IF(Staff!$K63="Monthly",IF(O$4=Staff!$I63,MIN(Staff!$J63,Staff!$L63),IF(O$4&gt;Staff!$I63,MIN(Staff!$L63,N67+Staff!$J63),0)),IF(Staff!$K63="Quarterly",IF(O$4=Staff!$I63,MIN(Staff!$J63,Staff!$L63),IF(O$4&gt;Staff!$I63,IFERROR(MIN(Staff!$L63,IF(ISNUMBER(L67),L67,0)+Staff!$J63),Staff!$J63),0)),IF(Staff!$K63="Annually",IF(O$4=Staff!$I63,MIN(Staff!$J63,Staff!$L63),IF(O$4&gt;Staff!$I63,IFERROR(MIN(Staff!$L63,C67+Staff!$J63),MIN(Staff!$J63,Staff!$L63)),0))))))</f>
        <v>0</v>
      </c>
      <c r="P67" s="567">
        <f>IF(Staff!$K63="Never",IF(P$4&gt;=Staff!$I63,MIN(Staff!$J63,Staff!$L63),0),IF(Staff!$K63="Monthly",IF(P$4=Staff!$I63,MIN(Staff!$J63,Staff!$L63),IF(P$4&gt;Staff!$I63,MIN(Staff!$L63,O67+Staff!$J63),0)),IF(Staff!$K63="Quarterly",IF(P$4=Staff!$I63,MIN(Staff!$J63,Staff!$L63),IF(P$4&gt;Staff!$I63,IFERROR(MIN(Staff!$L63,IF(ISNUMBER(M67),M67,0)+Staff!$J63),Staff!$J63),0)),IF(Staff!$K63="Annually",IF(P$4=Staff!$I63,MIN(Staff!$J63,Staff!$L63),IF(P$4&gt;Staff!$I63,IFERROR(MIN(Staff!$L63,D67+Staff!$J63),MIN(Staff!$J63,Staff!$L63)),0))))))</f>
        <v>0</v>
      </c>
      <c r="Q67" s="567">
        <f>IF(Staff!$K63="Never",IF(Q$4&gt;=Staff!$I63,MIN(Staff!$J63,Staff!$L63),0),IF(Staff!$K63="Monthly",IF(Q$4=Staff!$I63,MIN(Staff!$J63,Staff!$L63),IF(Q$4&gt;Staff!$I63,MIN(Staff!$L63,P67+Staff!$J63),0)),IF(Staff!$K63="Quarterly",IF(Q$4=Staff!$I63,MIN(Staff!$J63,Staff!$L63),IF(Q$4&gt;Staff!$I63,IFERROR(MIN(Staff!$L63,IF(ISNUMBER(N67),N67,0)+Staff!$J63),Staff!$J63),0)),IF(Staff!$K63="Annually",IF(Q$4=Staff!$I63,MIN(Staff!$J63,Staff!$L63),IF(Q$4&gt;Staff!$I63,IFERROR(MIN(Staff!$L63,E67+Staff!$J63),MIN(Staff!$J63,Staff!$L63)),0))))))</f>
        <v>0</v>
      </c>
      <c r="R67" s="567">
        <f>IF(Staff!$K63="Never",IF(R$4&gt;=Staff!$I63,MIN(Staff!$J63,Staff!$L63),0),IF(Staff!$K63="Monthly",IF(R$4=Staff!$I63,MIN(Staff!$J63,Staff!$L63),IF(R$4&gt;Staff!$I63,MIN(Staff!$L63,Q67+Staff!$J63),0)),IF(Staff!$K63="Quarterly",IF(R$4=Staff!$I63,MIN(Staff!$J63,Staff!$L63),IF(R$4&gt;Staff!$I63,IFERROR(MIN(Staff!$L63,IF(ISNUMBER(O67),O67,0)+Staff!$J63),Staff!$J63),0)),IF(Staff!$K63="Annually",IF(R$4=Staff!$I63,MIN(Staff!$J63,Staff!$L63),IF(R$4&gt;Staff!$I63,IFERROR(MIN(Staff!$L63,F67+Staff!$J63),MIN(Staff!$J63,Staff!$L63)),0))))))</f>
        <v>0</v>
      </c>
      <c r="S67" s="567">
        <f>IF(Staff!$K63="Never",IF(S$4&gt;=Staff!$I63,MIN(Staff!$J63,Staff!$L63),0),IF(Staff!$K63="Monthly",IF(S$4=Staff!$I63,MIN(Staff!$J63,Staff!$L63),IF(S$4&gt;Staff!$I63,MIN(Staff!$L63,R67+Staff!$J63),0)),IF(Staff!$K63="Quarterly",IF(S$4=Staff!$I63,MIN(Staff!$J63,Staff!$L63),IF(S$4&gt;Staff!$I63,IFERROR(MIN(Staff!$L63,IF(ISNUMBER(P67),P67,0)+Staff!$J63),Staff!$J63),0)),IF(Staff!$K63="Annually",IF(S$4=Staff!$I63,MIN(Staff!$J63,Staff!$L63),IF(S$4&gt;Staff!$I63,IFERROR(MIN(Staff!$L63,G67+Staff!$J63),MIN(Staff!$J63,Staff!$L63)),0))))))</f>
        <v>0</v>
      </c>
      <c r="T67" s="567">
        <f>IF(Staff!$K63="Never",IF(T$4&gt;=Staff!$I63,MIN(Staff!$J63,Staff!$L63),0),IF(Staff!$K63="Monthly",IF(T$4=Staff!$I63,MIN(Staff!$J63,Staff!$L63),IF(T$4&gt;Staff!$I63,MIN(Staff!$L63,S67+Staff!$J63),0)),IF(Staff!$K63="Quarterly",IF(T$4=Staff!$I63,MIN(Staff!$J63,Staff!$L63),IF(T$4&gt;Staff!$I63,IFERROR(MIN(Staff!$L63,IF(ISNUMBER(Q67),Q67,0)+Staff!$J63),Staff!$J63),0)),IF(Staff!$K63="Annually",IF(T$4=Staff!$I63,MIN(Staff!$J63,Staff!$L63),IF(T$4&gt;Staff!$I63,IFERROR(MIN(Staff!$L63,H67+Staff!$J63),MIN(Staff!$J63,Staff!$L63)),0))))))</f>
        <v>0</v>
      </c>
      <c r="U67" s="567">
        <f>IF(Staff!$K63="Never",IF(U$4&gt;=Staff!$I63,MIN(Staff!$J63,Staff!$L63),0),IF(Staff!$K63="Monthly",IF(U$4=Staff!$I63,MIN(Staff!$J63,Staff!$L63),IF(U$4&gt;Staff!$I63,MIN(Staff!$L63,T67+Staff!$J63),0)),IF(Staff!$K63="Quarterly",IF(U$4=Staff!$I63,MIN(Staff!$J63,Staff!$L63),IF(U$4&gt;Staff!$I63,IFERROR(MIN(Staff!$L63,IF(ISNUMBER(R67),R67,0)+Staff!$J63),Staff!$J63),0)),IF(Staff!$K63="Annually",IF(U$4=Staff!$I63,MIN(Staff!$J63,Staff!$L63),IF(U$4&gt;Staff!$I63,IFERROR(MIN(Staff!$L63,I67+Staff!$J63),MIN(Staff!$J63,Staff!$L63)),0))))))</f>
        <v>0</v>
      </c>
      <c r="V67" s="567">
        <f>IF(Staff!$K63="Never",IF(V$4&gt;=Staff!$I63,MIN(Staff!$J63,Staff!$L63),0),IF(Staff!$K63="Monthly",IF(V$4=Staff!$I63,MIN(Staff!$J63,Staff!$L63),IF(V$4&gt;Staff!$I63,MIN(Staff!$L63,U67+Staff!$J63),0)),IF(Staff!$K63="Quarterly",IF(V$4=Staff!$I63,MIN(Staff!$J63,Staff!$L63),IF(V$4&gt;Staff!$I63,IFERROR(MIN(Staff!$L63,IF(ISNUMBER(S67),S67,0)+Staff!$J63),Staff!$J63),0)),IF(Staff!$K63="Annually",IF(V$4=Staff!$I63,MIN(Staff!$J63,Staff!$L63),IF(V$4&gt;Staff!$I63,IFERROR(MIN(Staff!$L63,J67+Staff!$J63),MIN(Staff!$J63,Staff!$L63)),0))))))</f>
        <v>0</v>
      </c>
      <c r="W67" s="567">
        <f>IF(Staff!$K63="Never",IF(W$4&gt;=Staff!$I63,MIN(Staff!$J63,Staff!$L63),0),IF(Staff!$K63="Monthly",IF(W$4=Staff!$I63,MIN(Staff!$J63,Staff!$L63),IF(W$4&gt;Staff!$I63,MIN(Staff!$L63,V67+Staff!$J63),0)),IF(Staff!$K63="Quarterly",IF(W$4=Staff!$I63,MIN(Staff!$J63,Staff!$L63),IF(W$4&gt;Staff!$I63,IFERROR(MIN(Staff!$L63,IF(ISNUMBER(T67),T67,0)+Staff!$J63),Staff!$J63),0)),IF(Staff!$K63="Annually",IF(W$4=Staff!$I63,MIN(Staff!$J63,Staff!$L63),IF(W$4&gt;Staff!$I63,IFERROR(MIN(Staff!$L63,K67+Staff!$J63),MIN(Staff!$J63,Staff!$L63)),0))))))</f>
        <v>0</v>
      </c>
      <c r="X67" s="567">
        <f>IF(Staff!$K63="Never",IF(X$4&gt;=Staff!$I63,MIN(Staff!$J63,Staff!$L63),0),IF(Staff!$K63="Monthly",IF(X$4=Staff!$I63,MIN(Staff!$J63,Staff!$L63),IF(X$4&gt;Staff!$I63,MIN(Staff!$L63,W67+Staff!$J63),0)),IF(Staff!$K63="Quarterly",IF(X$4=Staff!$I63,MIN(Staff!$J63,Staff!$L63),IF(X$4&gt;Staff!$I63,IFERROR(MIN(Staff!$L63,IF(ISNUMBER(U67),U67,0)+Staff!$J63),Staff!$J63),0)),IF(Staff!$K63="Annually",IF(X$4=Staff!$I63,MIN(Staff!$J63,Staff!$L63),IF(X$4&gt;Staff!$I63,IFERROR(MIN(Staff!$L63,L67+Staff!$J63),MIN(Staff!$J63,Staff!$L63)),0))))))</f>
        <v>0</v>
      </c>
      <c r="Y67" s="567">
        <f>IF(Staff!$K63="Never",IF(Y$4&gt;=Staff!$I63,MIN(Staff!$J63,Staff!$L63),0),IF(Staff!$K63="Monthly",IF(Y$4=Staff!$I63,MIN(Staff!$J63,Staff!$L63),IF(Y$4&gt;Staff!$I63,MIN(Staff!$L63,X67+Staff!$J63),0)),IF(Staff!$K63="Quarterly",IF(Y$4=Staff!$I63,MIN(Staff!$J63,Staff!$L63),IF(Y$4&gt;Staff!$I63,IFERROR(MIN(Staff!$L63,IF(ISNUMBER(V67),V67,0)+Staff!$J63),Staff!$J63),0)),IF(Staff!$K63="Annually",IF(Y$4=Staff!$I63,MIN(Staff!$J63,Staff!$L63),IF(Y$4&gt;Staff!$I63,IFERROR(MIN(Staff!$L63,M67+Staff!$J63),MIN(Staff!$J63,Staff!$L63)),0))))))</f>
        <v>0</v>
      </c>
      <c r="Z67" s="567">
        <f>IF(Staff!$K63="Never",IF(Z$4&gt;=Staff!$I63,MIN(Staff!$J63,Staff!$L63),0),IF(Staff!$K63="Monthly",IF(Z$4=Staff!$I63,MIN(Staff!$J63,Staff!$L63),IF(Z$4&gt;Staff!$I63,MIN(Staff!$L63,Y67+Staff!$J63),0)),IF(Staff!$K63="Quarterly",IF(Z$4=Staff!$I63,MIN(Staff!$J63,Staff!$L63),IF(Z$4&gt;Staff!$I63,IFERROR(MIN(Staff!$L63,IF(ISNUMBER(W67),W67,0)+Staff!$J63),Staff!$J63),0)),IF(Staff!$K63="Annually",IF(Z$4=Staff!$I63,MIN(Staff!$J63,Staff!$L63),IF(Z$4&gt;Staff!$I63,IFERROR(MIN(Staff!$L63,N67+Staff!$J63),MIN(Staff!$J63,Staff!$L63)),0))))))</f>
        <v>0</v>
      </c>
      <c r="AA67" s="567">
        <f>IF(Staff!$K63="Never",IF(AA$4&gt;=Staff!$I63,MIN(Staff!$J63,Staff!$L63),0),IF(Staff!$K63="Monthly",IF(AA$4=Staff!$I63,MIN(Staff!$J63,Staff!$L63),IF(AA$4&gt;Staff!$I63,MIN(Staff!$L63,Z67+Staff!$J63),0)),IF(Staff!$K63="Quarterly",IF(AA$4=Staff!$I63,MIN(Staff!$J63,Staff!$L63),IF(AA$4&gt;Staff!$I63,IFERROR(MIN(Staff!$L63,IF(ISNUMBER(X67),X67,0)+Staff!$J63),Staff!$J63),0)),IF(Staff!$K63="Annually",IF(AA$4=Staff!$I63,MIN(Staff!$J63,Staff!$L63),IF(AA$4&gt;Staff!$I63,IFERROR(MIN(Staff!$L63,O67+Staff!$J63),MIN(Staff!$J63,Staff!$L63)),0))))))</f>
        <v>0</v>
      </c>
      <c r="AB67" s="567">
        <f>IF(Staff!$K63="Never",IF(AB$4&gt;=Staff!$I63,MIN(Staff!$J63,Staff!$L63),0),IF(Staff!$K63="Monthly",IF(AB$4=Staff!$I63,MIN(Staff!$J63,Staff!$L63),IF(AB$4&gt;Staff!$I63,MIN(Staff!$L63,AA67+Staff!$J63),0)),IF(Staff!$K63="Quarterly",IF(AB$4=Staff!$I63,MIN(Staff!$J63,Staff!$L63),IF(AB$4&gt;Staff!$I63,IFERROR(MIN(Staff!$L63,IF(ISNUMBER(Y67),Y67,0)+Staff!$J63),Staff!$J63),0)),IF(Staff!$K63="Annually",IF(AB$4=Staff!$I63,MIN(Staff!$J63,Staff!$L63),IF(AB$4&gt;Staff!$I63,IFERROR(MIN(Staff!$L63,P67+Staff!$J63),MIN(Staff!$J63,Staff!$L63)),0))))))</f>
        <v>0</v>
      </c>
      <c r="AC67" s="567">
        <f>IF(Staff!$K63="Never",IF(AC$4&gt;=Staff!$I63,MIN(Staff!$J63,Staff!$L63),0),IF(Staff!$K63="Monthly",IF(AC$4=Staff!$I63,MIN(Staff!$J63,Staff!$L63),IF(AC$4&gt;Staff!$I63,MIN(Staff!$L63,AB67+Staff!$J63),0)),IF(Staff!$K63="Quarterly",IF(AC$4=Staff!$I63,MIN(Staff!$J63,Staff!$L63),IF(AC$4&gt;Staff!$I63,IFERROR(MIN(Staff!$L63,IF(ISNUMBER(Z67),Z67,0)+Staff!$J63),Staff!$J63),0)),IF(Staff!$K63="Annually",IF(AC$4=Staff!$I63,MIN(Staff!$J63,Staff!$L63),IF(AC$4&gt;Staff!$I63,IFERROR(MIN(Staff!$L63,Q67+Staff!$J63),MIN(Staff!$J63,Staff!$L63)),0))))))</f>
        <v>0</v>
      </c>
      <c r="AD67" s="567">
        <f>IF(Staff!$K63="Never",IF(AD$4&gt;=Staff!$I63,MIN(Staff!$J63,Staff!$L63),0),IF(Staff!$K63="Monthly",IF(AD$4=Staff!$I63,MIN(Staff!$J63,Staff!$L63),IF(AD$4&gt;Staff!$I63,MIN(Staff!$L63,AC67+Staff!$J63),0)),IF(Staff!$K63="Quarterly",IF(AD$4=Staff!$I63,MIN(Staff!$J63,Staff!$L63),IF(AD$4&gt;Staff!$I63,IFERROR(MIN(Staff!$L63,IF(ISNUMBER(AA67),AA67,0)+Staff!$J63),Staff!$J63),0)),IF(Staff!$K63="Annually",IF(AD$4=Staff!$I63,MIN(Staff!$J63,Staff!$L63),IF(AD$4&gt;Staff!$I63,IFERROR(MIN(Staff!$L63,R67+Staff!$J63),MIN(Staff!$J63,Staff!$L63)),0))))))</f>
        <v>0</v>
      </c>
      <c r="AE67" s="567">
        <f>IF(Staff!$K63="Never",IF(AE$4&gt;=Staff!$I63,MIN(Staff!$J63,Staff!$L63),0),IF(Staff!$K63="Monthly",IF(AE$4=Staff!$I63,MIN(Staff!$J63,Staff!$L63),IF(AE$4&gt;Staff!$I63,MIN(Staff!$L63,AD67+Staff!$J63),0)),IF(Staff!$K63="Quarterly",IF(AE$4=Staff!$I63,MIN(Staff!$J63,Staff!$L63),IF(AE$4&gt;Staff!$I63,IFERROR(MIN(Staff!$L63,IF(ISNUMBER(AB67),AB67,0)+Staff!$J63),Staff!$J63),0)),IF(Staff!$K63="Annually",IF(AE$4=Staff!$I63,MIN(Staff!$J63,Staff!$L63),IF(AE$4&gt;Staff!$I63,IFERROR(MIN(Staff!$L63,S67+Staff!$J63),MIN(Staff!$J63,Staff!$L63)),0))))))</f>
        <v>0</v>
      </c>
      <c r="AF67" s="567">
        <f>IF(Staff!$K63="Never",IF(AF$4&gt;=Staff!$I63,MIN(Staff!$J63,Staff!$L63),0),IF(Staff!$K63="Monthly",IF(AF$4=Staff!$I63,MIN(Staff!$J63,Staff!$L63),IF(AF$4&gt;Staff!$I63,MIN(Staff!$L63,AE67+Staff!$J63),0)),IF(Staff!$K63="Quarterly",IF(AF$4=Staff!$I63,MIN(Staff!$J63,Staff!$L63),IF(AF$4&gt;Staff!$I63,IFERROR(MIN(Staff!$L63,IF(ISNUMBER(AC67),AC67,0)+Staff!$J63),Staff!$J63),0)),IF(Staff!$K63="Annually",IF(AF$4=Staff!$I63,MIN(Staff!$J63,Staff!$L63),IF(AF$4&gt;Staff!$I63,IFERROR(MIN(Staff!$L63,T67+Staff!$J63),MIN(Staff!$J63,Staff!$L63)),0))))))</f>
        <v>0</v>
      </c>
      <c r="AG67" s="567">
        <f>IF(Staff!$K63="Never",IF(AG$4&gt;=Staff!$I63,MIN(Staff!$J63,Staff!$L63),0),IF(Staff!$K63="Monthly",IF(AG$4=Staff!$I63,MIN(Staff!$J63,Staff!$L63),IF(AG$4&gt;Staff!$I63,MIN(Staff!$L63,AF67+Staff!$J63),0)),IF(Staff!$K63="Quarterly",IF(AG$4=Staff!$I63,MIN(Staff!$J63,Staff!$L63),IF(AG$4&gt;Staff!$I63,IFERROR(MIN(Staff!$L63,IF(ISNUMBER(AD67),AD67,0)+Staff!$J63),Staff!$J63),0)),IF(Staff!$K63="Annually",IF(AG$4=Staff!$I63,MIN(Staff!$J63,Staff!$L63),IF(AG$4&gt;Staff!$I63,IFERROR(MIN(Staff!$L63,U67+Staff!$J63),MIN(Staff!$J63,Staff!$L63)),0))))))</f>
        <v>0</v>
      </c>
      <c r="AH67" s="567">
        <f>IF(Staff!$K63="Never",IF(AH$4&gt;=Staff!$I63,MIN(Staff!$J63,Staff!$L63),0),IF(Staff!$K63="Monthly",IF(AH$4=Staff!$I63,MIN(Staff!$J63,Staff!$L63),IF(AH$4&gt;Staff!$I63,MIN(Staff!$L63,AG67+Staff!$J63),0)),IF(Staff!$K63="Quarterly",IF(AH$4=Staff!$I63,MIN(Staff!$J63,Staff!$L63),IF(AH$4&gt;Staff!$I63,IFERROR(MIN(Staff!$L63,IF(ISNUMBER(AE67),AE67,0)+Staff!$J63),Staff!$J63),0)),IF(Staff!$K63="Annually",IF(AH$4=Staff!$I63,MIN(Staff!$J63,Staff!$L63),IF(AH$4&gt;Staff!$I63,IFERROR(MIN(Staff!$L63,V67+Staff!$J63),MIN(Staff!$J63,Staff!$L63)),0))))))</f>
        <v>0</v>
      </c>
      <c r="AI67" s="567">
        <f>IF(Staff!$K63="Never",IF(AI$4&gt;=Staff!$I63,MIN(Staff!$J63,Staff!$L63),0),IF(Staff!$K63="Monthly",IF(AI$4=Staff!$I63,MIN(Staff!$J63,Staff!$L63),IF(AI$4&gt;Staff!$I63,MIN(Staff!$L63,AH67+Staff!$J63),0)),IF(Staff!$K63="Quarterly",IF(AI$4=Staff!$I63,MIN(Staff!$J63,Staff!$L63),IF(AI$4&gt;Staff!$I63,IFERROR(MIN(Staff!$L63,IF(ISNUMBER(AF67),AF67,0)+Staff!$J63),Staff!$J63),0)),IF(Staff!$K63="Annually",IF(AI$4=Staff!$I63,MIN(Staff!$J63,Staff!$L63),IF(AI$4&gt;Staff!$I63,IFERROR(MIN(Staff!$L63,W67+Staff!$J63),MIN(Staff!$J63,Staff!$L63)),0))))))</f>
        <v>0</v>
      </c>
      <c r="AJ67" s="567">
        <f>IF(Staff!$K63="Never",IF(AJ$4&gt;=Staff!$I63,MIN(Staff!$J63,Staff!$L63),0),IF(Staff!$K63="Monthly",IF(AJ$4=Staff!$I63,MIN(Staff!$J63,Staff!$L63),IF(AJ$4&gt;Staff!$I63,MIN(Staff!$L63,AI67+Staff!$J63),0)),IF(Staff!$K63="Quarterly",IF(AJ$4=Staff!$I63,MIN(Staff!$J63,Staff!$L63),IF(AJ$4&gt;Staff!$I63,IFERROR(MIN(Staff!$L63,IF(ISNUMBER(AG67),AG67,0)+Staff!$J63),Staff!$J63),0)),IF(Staff!$K63="Annually",IF(AJ$4=Staff!$I63,MIN(Staff!$J63,Staff!$L63),IF(AJ$4&gt;Staff!$I63,IFERROR(MIN(Staff!$L63,X67+Staff!$J63),MIN(Staff!$J63,Staff!$L63)),0))))))</f>
        <v>0</v>
      </c>
      <c r="AK67" s="567">
        <f>IF(Staff!$K63="Never",IF(AK$4&gt;=Staff!$I63,MIN(Staff!$J63,Staff!$L63),0),IF(Staff!$K63="Monthly",IF(AK$4=Staff!$I63,MIN(Staff!$J63,Staff!$L63),IF(AK$4&gt;Staff!$I63,MIN(Staff!$L63,AJ67+Staff!$J63),0)),IF(Staff!$K63="Quarterly",IF(AK$4=Staff!$I63,MIN(Staff!$J63,Staff!$L63),IF(AK$4&gt;Staff!$I63,IFERROR(MIN(Staff!$L63,IF(ISNUMBER(AH67),AH67,0)+Staff!$J63),Staff!$J63),0)),IF(Staff!$K63="Annually",IF(AK$4=Staff!$I63,MIN(Staff!$J63,Staff!$L63),IF(AK$4&gt;Staff!$I63,IFERROR(MIN(Staff!$L63,Y67+Staff!$J63),MIN(Staff!$J63,Staff!$L63)),0))))))</f>
        <v>0</v>
      </c>
      <c r="AL67" s="567">
        <f>IF(Staff!$K63="Never",IF(AL$4&gt;=Staff!$I63,MIN(Staff!$J63,Staff!$L63),0),IF(Staff!$K63="Monthly",IF(AL$4=Staff!$I63,MIN(Staff!$J63,Staff!$L63),IF(AL$4&gt;Staff!$I63,MIN(Staff!$L63,AK67+Staff!$J63),0)),IF(Staff!$K63="Quarterly",IF(AL$4=Staff!$I63,MIN(Staff!$J63,Staff!$L63),IF(AL$4&gt;Staff!$I63,IFERROR(MIN(Staff!$L63,IF(ISNUMBER(AI67),AI67,0)+Staff!$J63),Staff!$J63),0)),IF(Staff!$K63="Annually",IF(AL$4=Staff!$I63,MIN(Staff!$J63,Staff!$L63),IF(AL$4&gt;Staff!$I63,IFERROR(MIN(Staff!$L63,Z67+Staff!$J63),MIN(Staff!$J63,Staff!$L63)),0))))))</f>
        <v>0</v>
      </c>
      <c r="AM67" s="567">
        <f>IF(Staff!$K63="Never",IF(AM$4&gt;=Staff!$I63,MIN(Staff!$J63,Staff!$L63),0),IF(Staff!$K63="Monthly",IF(AM$4=Staff!$I63,MIN(Staff!$J63,Staff!$L63),IF(AM$4&gt;Staff!$I63,MIN(Staff!$L63,AL67+Staff!$J63),0)),IF(Staff!$K63="Quarterly",IF(AM$4=Staff!$I63,MIN(Staff!$J63,Staff!$L63),IF(AM$4&gt;Staff!$I63,IFERROR(MIN(Staff!$L63,IF(ISNUMBER(AJ67),AJ67,0)+Staff!$J63),Staff!$J63),0)),IF(Staff!$K63="Annually",IF(AM$4=Staff!$I63,MIN(Staff!$J63,Staff!$L63),IF(AM$4&gt;Staff!$I63,IFERROR(MIN(Staff!$L63,AA67+Staff!$J63),MIN(Staff!$J63,Staff!$L63)),0))))))</f>
        <v>0</v>
      </c>
      <c r="AN67" s="567">
        <f>IF(Staff!$K63="Never",IF(AN$4&gt;=Staff!$I63,MIN(Staff!$J63,Staff!$L63),0),IF(Staff!$K63="Monthly",IF(AN$4=Staff!$I63,MIN(Staff!$J63,Staff!$L63),IF(AN$4&gt;Staff!$I63,MIN(Staff!$L63,AM67+Staff!$J63),0)),IF(Staff!$K63="Quarterly",IF(AN$4=Staff!$I63,MIN(Staff!$J63,Staff!$L63),IF(AN$4&gt;Staff!$I63,IFERROR(MIN(Staff!$L63,IF(ISNUMBER(AK67),AK67,0)+Staff!$J63),Staff!$J63),0)),IF(Staff!$K63="Annually",IF(AN$4=Staff!$I63,MIN(Staff!$J63,Staff!$L63),IF(AN$4&gt;Staff!$I63,IFERROR(MIN(Staff!$L63,AB67+Staff!$J63),MIN(Staff!$J63,Staff!$L63)),0))))))</f>
        <v>0</v>
      </c>
      <c r="AO67" s="567">
        <f>IF(Staff!$K63="Never",IF(AO$4&gt;=Staff!$I63,MIN(Staff!$J63,Staff!$L63),0),IF(Staff!$K63="Monthly",IF(AO$4=Staff!$I63,MIN(Staff!$J63,Staff!$L63),IF(AO$4&gt;Staff!$I63,MIN(Staff!$L63,AN67+Staff!$J63),0)),IF(Staff!$K63="Quarterly",IF(AO$4=Staff!$I63,MIN(Staff!$J63,Staff!$L63),IF(AO$4&gt;Staff!$I63,IFERROR(MIN(Staff!$L63,IF(ISNUMBER(AL67),AL67,0)+Staff!$J63),Staff!$J63),0)),IF(Staff!$K63="Annually",IF(AO$4=Staff!$I63,MIN(Staff!$J63,Staff!$L63),IF(AO$4&gt;Staff!$I63,IFERROR(MIN(Staff!$L63,AC67+Staff!$J63),MIN(Staff!$J63,Staff!$L63)),0))))))</f>
        <v>0</v>
      </c>
      <c r="AP67" s="567">
        <f>IF(Staff!$K63="Never",IF(AP$4&gt;=Staff!$I63,MIN(Staff!$J63,Staff!$L63),0),IF(Staff!$K63="Monthly",IF(AP$4=Staff!$I63,MIN(Staff!$J63,Staff!$L63),IF(AP$4&gt;Staff!$I63,MIN(Staff!$L63,AO67+Staff!$J63),0)),IF(Staff!$K63="Quarterly",IF(AP$4=Staff!$I63,MIN(Staff!$J63,Staff!$L63),IF(AP$4&gt;Staff!$I63,IFERROR(MIN(Staff!$L63,IF(ISNUMBER(AM67),AM67,0)+Staff!$J63),Staff!$J63),0)),IF(Staff!$K63="Annually",IF(AP$4=Staff!$I63,MIN(Staff!$J63,Staff!$L63),IF(AP$4&gt;Staff!$I63,IFERROR(MIN(Staff!$L63,AD67+Staff!$J63),MIN(Staff!$J63,Staff!$L63)),0))))))</f>
        <v>0</v>
      </c>
      <c r="AQ67" s="567">
        <f>IF(Staff!$K63="Never",IF(AQ$4&gt;=Staff!$I63,MIN(Staff!$J63,Staff!$L63),0),IF(Staff!$K63="Monthly",IF(AQ$4=Staff!$I63,MIN(Staff!$J63,Staff!$L63),IF(AQ$4&gt;Staff!$I63,MIN(Staff!$L63,AP67+Staff!$J63),0)),IF(Staff!$K63="Quarterly",IF(AQ$4=Staff!$I63,MIN(Staff!$J63,Staff!$L63),IF(AQ$4&gt;Staff!$I63,IFERROR(MIN(Staff!$L63,IF(ISNUMBER(AN67),AN67,0)+Staff!$J63),Staff!$J63),0)),IF(Staff!$K63="Annually",IF(AQ$4=Staff!$I63,MIN(Staff!$J63,Staff!$L63),IF(AQ$4&gt;Staff!$I63,IFERROR(MIN(Staff!$L63,AE67+Staff!$J63),MIN(Staff!$J63,Staff!$L63)),0))))))</f>
        <v>0</v>
      </c>
      <c r="AR67" s="567">
        <f>IF(Staff!$K63="Never",IF(AR$4&gt;=Staff!$I63,MIN(Staff!$J63,Staff!$L63),0),IF(Staff!$K63="Monthly",IF(AR$4=Staff!$I63,MIN(Staff!$J63,Staff!$L63),IF(AR$4&gt;Staff!$I63,MIN(Staff!$L63,AQ67+Staff!$J63),0)),IF(Staff!$K63="Quarterly",IF(AR$4=Staff!$I63,MIN(Staff!$J63,Staff!$L63),IF(AR$4&gt;Staff!$I63,IFERROR(MIN(Staff!$L63,IF(ISNUMBER(AO67),AO67,0)+Staff!$J63),Staff!$J63),0)),IF(Staff!$K63="Annually",IF(AR$4=Staff!$I63,MIN(Staff!$J63,Staff!$L63),IF(AR$4&gt;Staff!$I63,IFERROR(MIN(Staff!$L63,AF67+Staff!$J63),MIN(Staff!$J63,Staff!$L63)),0))))))</f>
        <v>0</v>
      </c>
      <c r="AS67" s="567">
        <f>IF(Staff!$K63="Never",IF(AS$4&gt;=Staff!$I63,MIN(Staff!$J63,Staff!$L63),0),IF(Staff!$K63="Monthly",IF(AS$4=Staff!$I63,MIN(Staff!$J63,Staff!$L63),IF(AS$4&gt;Staff!$I63,MIN(Staff!$L63,AR67+Staff!$J63),0)),IF(Staff!$K63="Quarterly",IF(AS$4=Staff!$I63,MIN(Staff!$J63,Staff!$L63),IF(AS$4&gt;Staff!$I63,IFERROR(MIN(Staff!$L63,IF(ISNUMBER(AP67),AP67,0)+Staff!$J63),Staff!$J63),0)),IF(Staff!$K63="Annually",IF(AS$4=Staff!$I63,MIN(Staff!$J63,Staff!$L63),IF(AS$4&gt;Staff!$I63,IFERROR(MIN(Staff!$L63,AG67+Staff!$J63),MIN(Staff!$J63,Staff!$L63)),0))))))</f>
        <v>0</v>
      </c>
      <c r="AT67" s="567">
        <f>IF(Staff!$K63="Never",IF(AT$4&gt;=Staff!$I63,MIN(Staff!$J63,Staff!$L63),0),IF(Staff!$K63="Monthly",IF(AT$4=Staff!$I63,MIN(Staff!$J63,Staff!$L63),IF(AT$4&gt;Staff!$I63,MIN(Staff!$L63,AS67+Staff!$J63),0)),IF(Staff!$K63="Quarterly",IF(AT$4=Staff!$I63,MIN(Staff!$J63,Staff!$L63),IF(AT$4&gt;Staff!$I63,IFERROR(MIN(Staff!$L63,IF(ISNUMBER(AQ67),AQ67,0)+Staff!$J63),Staff!$J63),0)),IF(Staff!$K63="Annually",IF(AT$4=Staff!$I63,MIN(Staff!$J63,Staff!$L63),IF(AT$4&gt;Staff!$I63,IFERROR(MIN(Staff!$L63,AH67+Staff!$J63),MIN(Staff!$J63,Staff!$L63)),0))))))</f>
        <v>0</v>
      </c>
      <c r="AU67" s="567">
        <f>IF(Staff!$K63="Never",IF(AU$4&gt;=Staff!$I63,MIN(Staff!$J63,Staff!$L63),0),IF(Staff!$K63="Monthly",IF(AU$4=Staff!$I63,MIN(Staff!$J63,Staff!$L63),IF(AU$4&gt;Staff!$I63,MIN(Staff!$L63,AT67+Staff!$J63),0)),IF(Staff!$K63="Quarterly",IF(AU$4=Staff!$I63,MIN(Staff!$J63,Staff!$L63),IF(AU$4&gt;Staff!$I63,IFERROR(MIN(Staff!$L63,IF(ISNUMBER(AR67),AR67,0)+Staff!$J63),Staff!$J63),0)),IF(Staff!$K63="Annually",IF(AU$4=Staff!$I63,MIN(Staff!$J63,Staff!$L63),IF(AU$4&gt;Staff!$I63,IFERROR(MIN(Staff!$L63,AI67+Staff!$J63),MIN(Staff!$J63,Staff!$L63)),0))))))</f>
        <v>0</v>
      </c>
      <c r="AV67" s="567">
        <f>IF(Staff!$K63="Never",IF(AV$4&gt;=Staff!$I63,MIN(Staff!$J63,Staff!$L63),0),IF(Staff!$K63="Monthly",IF(AV$4=Staff!$I63,MIN(Staff!$J63,Staff!$L63),IF(AV$4&gt;Staff!$I63,MIN(Staff!$L63,AU67+Staff!$J63),0)),IF(Staff!$K63="Quarterly",IF(AV$4=Staff!$I63,MIN(Staff!$J63,Staff!$L63),IF(AV$4&gt;Staff!$I63,IFERROR(MIN(Staff!$L63,IF(ISNUMBER(AS67),AS67,0)+Staff!$J63),Staff!$J63),0)),IF(Staff!$K63="Annually",IF(AV$4=Staff!$I63,MIN(Staff!$J63,Staff!$L63),IF(AV$4&gt;Staff!$I63,IFERROR(MIN(Staff!$L63,AJ67+Staff!$J63),MIN(Staff!$J63,Staff!$L63)),0))))))</f>
        <v>0</v>
      </c>
      <c r="AW67" s="567">
        <f>IF(Staff!$K63="Never",IF(AW$4&gt;=Staff!$I63,MIN(Staff!$J63,Staff!$L63),0),IF(Staff!$K63="Monthly",IF(AW$4=Staff!$I63,MIN(Staff!$J63,Staff!$L63),IF(AW$4&gt;Staff!$I63,MIN(Staff!$L63,AV67+Staff!$J63),0)),IF(Staff!$K63="Quarterly",IF(AW$4=Staff!$I63,MIN(Staff!$J63,Staff!$L63),IF(AW$4&gt;Staff!$I63,IFERROR(MIN(Staff!$L63,IF(ISNUMBER(AT67),AT67,0)+Staff!$J63),Staff!$J63),0)),IF(Staff!$K63="Annually",IF(AW$4=Staff!$I63,MIN(Staff!$J63,Staff!$L63),IF(AW$4&gt;Staff!$I63,IFERROR(MIN(Staff!$L63,AK67+Staff!$J63),MIN(Staff!$J63,Staff!$L63)),0))))))</f>
        <v>0</v>
      </c>
      <c r="AX67" s="567">
        <f>IF(Staff!$K63="Never",IF(AX$4&gt;=Staff!$I63,MIN(Staff!$J63,Staff!$L63),0),IF(Staff!$K63="Monthly",IF(AX$4=Staff!$I63,MIN(Staff!$J63,Staff!$L63),IF(AX$4&gt;Staff!$I63,MIN(Staff!$L63,AW67+Staff!$J63),0)),IF(Staff!$K63="Quarterly",IF(AX$4=Staff!$I63,MIN(Staff!$J63,Staff!$L63),IF(AX$4&gt;Staff!$I63,IFERROR(MIN(Staff!$L63,IF(ISNUMBER(AU67),AU67,0)+Staff!$J63),Staff!$J63),0)),IF(Staff!$K63="Annually",IF(AX$4=Staff!$I63,MIN(Staff!$J63,Staff!$L63),IF(AX$4&gt;Staff!$I63,IFERROR(MIN(Staff!$L63,AL67+Staff!$J63),MIN(Staff!$J63,Staff!$L63)),0))))))</f>
        <v>0</v>
      </c>
      <c r="AY67" s="567">
        <f>IF(Staff!$K63="Never",IF(AY$4&gt;=Staff!$I63,MIN(Staff!$J63,Staff!$L63),0),IF(Staff!$K63="Monthly",IF(AY$4=Staff!$I63,MIN(Staff!$J63,Staff!$L63),IF(AY$4&gt;Staff!$I63,MIN(Staff!$L63,AX67+Staff!$J63),0)),IF(Staff!$K63="Quarterly",IF(AY$4=Staff!$I63,MIN(Staff!$J63,Staff!$L63),IF(AY$4&gt;Staff!$I63,IFERROR(MIN(Staff!$L63,IF(ISNUMBER(AV67),AV67,0)+Staff!$J63),Staff!$J63),0)),IF(Staff!$K63="Annually",IF(AY$4=Staff!$I63,MIN(Staff!$J63,Staff!$L63),IF(AY$4&gt;Staff!$I63,IFERROR(MIN(Staff!$L63,AM67+Staff!$J63),MIN(Staff!$J63,Staff!$L63)),0))))))</f>
        <v>0</v>
      </c>
      <c r="AZ67" s="567">
        <f>IF(Staff!$K63="Never",IF(AZ$4&gt;=Staff!$I63,MIN(Staff!$J63,Staff!$L63),0),IF(Staff!$K63="Monthly",IF(AZ$4=Staff!$I63,MIN(Staff!$J63,Staff!$L63),IF(AZ$4&gt;Staff!$I63,MIN(Staff!$L63,AY67+Staff!$J63),0)),IF(Staff!$K63="Quarterly",IF(AZ$4=Staff!$I63,MIN(Staff!$J63,Staff!$L63),IF(AZ$4&gt;Staff!$I63,IFERROR(MIN(Staff!$L63,IF(ISNUMBER(AW67),AW67,0)+Staff!$J63),Staff!$J63),0)),IF(Staff!$K63="Annually",IF(AZ$4=Staff!$I63,MIN(Staff!$J63,Staff!$L63),IF(AZ$4&gt;Staff!$I63,IFERROR(MIN(Staff!$L63,AN67+Staff!$J63),MIN(Staff!$J63,Staff!$L63)),0))))))</f>
        <v>0</v>
      </c>
      <c r="BA67" s="567">
        <f>IF(Staff!$K63="Never",IF(BA$4&gt;=Staff!$I63,MIN(Staff!$J63,Staff!$L63),0),IF(Staff!$K63="Monthly",IF(BA$4=Staff!$I63,MIN(Staff!$J63,Staff!$L63),IF(BA$4&gt;Staff!$I63,MIN(Staff!$L63,AZ67+Staff!$J63),0)),IF(Staff!$K63="Quarterly",IF(BA$4=Staff!$I63,MIN(Staff!$J63,Staff!$L63),IF(BA$4&gt;Staff!$I63,IFERROR(MIN(Staff!$L63,IF(ISNUMBER(AX67),AX67,0)+Staff!$J63),Staff!$J63),0)),IF(Staff!$K63="Annually",IF(BA$4=Staff!$I63,MIN(Staff!$J63,Staff!$L63),IF(BA$4&gt;Staff!$I63,IFERROR(MIN(Staff!$L63,AO67+Staff!$J63),MIN(Staff!$J63,Staff!$L63)),0))))))</f>
        <v>0</v>
      </c>
      <c r="BB67" s="567">
        <f>IF(Staff!$K63="Never",IF(BB$4&gt;=Staff!$I63,MIN(Staff!$J63,Staff!$L63),0),IF(Staff!$K63="Monthly",IF(BB$4=Staff!$I63,MIN(Staff!$J63,Staff!$L63),IF(BB$4&gt;Staff!$I63,MIN(Staff!$L63,BA67+Staff!$J63),0)),IF(Staff!$K63="Quarterly",IF(BB$4=Staff!$I63,MIN(Staff!$J63,Staff!$L63),IF(BB$4&gt;Staff!$I63,IFERROR(MIN(Staff!$L63,IF(ISNUMBER(AY67),AY67,0)+Staff!$J63),Staff!$J63),0)),IF(Staff!$K63="Annually",IF(BB$4=Staff!$I63,MIN(Staff!$J63,Staff!$L63),IF(BB$4&gt;Staff!$I63,IFERROR(MIN(Staff!$L63,AP67+Staff!$J63),MIN(Staff!$J63,Staff!$L63)),0))))))</f>
        <v>0</v>
      </c>
      <c r="BC67" s="567">
        <f>IF(Staff!$K63="Never",IF(BC$4&gt;=Staff!$I63,MIN(Staff!$J63,Staff!$L63),0),IF(Staff!$K63="Monthly",IF(BC$4=Staff!$I63,MIN(Staff!$J63,Staff!$L63),IF(BC$4&gt;Staff!$I63,MIN(Staff!$L63,BB67+Staff!$J63),0)),IF(Staff!$K63="Quarterly",IF(BC$4=Staff!$I63,MIN(Staff!$J63,Staff!$L63),IF(BC$4&gt;Staff!$I63,IFERROR(MIN(Staff!$L63,IF(ISNUMBER(AZ67),AZ67,0)+Staff!$J63),Staff!$J63),0)),IF(Staff!$K63="Annually",IF(BC$4=Staff!$I63,MIN(Staff!$J63,Staff!$L63),IF(BC$4&gt;Staff!$I63,IFERROR(MIN(Staff!$L63,AQ67+Staff!$J63),MIN(Staff!$J63,Staff!$L63)),0))))))</f>
        <v>0</v>
      </c>
      <c r="BD67" s="567">
        <f>IF(Staff!$K63="Never",IF(BD$4&gt;=Staff!$I63,MIN(Staff!$J63,Staff!$L63),0),IF(Staff!$K63="Monthly",IF(BD$4=Staff!$I63,MIN(Staff!$J63,Staff!$L63),IF(BD$4&gt;Staff!$I63,MIN(Staff!$L63,BC67+Staff!$J63),0)),IF(Staff!$K63="Quarterly",IF(BD$4=Staff!$I63,MIN(Staff!$J63,Staff!$L63),IF(BD$4&gt;Staff!$I63,IFERROR(MIN(Staff!$L63,IF(ISNUMBER(BA67),BA67,0)+Staff!$J63),Staff!$J63),0)),IF(Staff!$K63="Annually",IF(BD$4=Staff!$I63,MIN(Staff!$J63,Staff!$L63),IF(BD$4&gt;Staff!$I63,IFERROR(MIN(Staff!$L63,AR67+Staff!$J63),MIN(Staff!$J63,Staff!$L63)),0))))))</f>
        <v>0</v>
      </c>
      <c r="BE67" s="567">
        <f>IF(Staff!$K63="Never",IF(BE$4&gt;=Staff!$I63,MIN(Staff!$J63,Staff!$L63),0),IF(Staff!$K63="Monthly",IF(BE$4=Staff!$I63,MIN(Staff!$J63,Staff!$L63),IF(BE$4&gt;Staff!$I63,MIN(Staff!$L63,BD67+Staff!$J63),0)),IF(Staff!$K63="Quarterly",IF(BE$4=Staff!$I63,MIN(Staff!$J63,Staff!$L63),IF(BE$4&gt;Staff!$I63,IFERROR(MIN(Staff!$L63,IF(ISNUMBER(BB67),BB67,0)+Staff!$J63),Staff!$J63),0)),IF(Staff!$K63="Annually",IF(BE$4=Staff!$I63,MIN(Staff!$J63,Staff!$L63),IF(BE$4&gt;Staff!$I63,IFERROR(MIN(Staff!$L63,AS67+Staff!$J63),MIN(Staff!$J63,Staff!$L63)),0))))))</f>
        <v>0</v>
      </c>
      <c r="BF67" s="567">
        <f>IF(Staff!$K63="Never",IF(BF$4&gt;=Staff!$I63,MIN(Staff!$J63,Staff!$L63),0),IF(Staff!$K63="Monthly",IF(BF$4=Staff!$I63,MIN(Staff!$J63,Staff!$L63),IF(BF$4&gt;Staff!$I63,MIN(Staff!$L63,BE67+Staff!$J63),0)),IF(Staff!$K63="Quarterly",IF(BF$4=Staff!$I63,MIN(Staff!$J63,Staff!$L63),IF(BF$4&gt;Staff!$I63,IFERROR(MIN(Staff!$L63,IF(ISNUMBER(BC67),BC67,0)+Staff!$J63),Staff!$J63),0)),IF(Staff!$K63="Annually",IF(BF$4=Staff!$I63,MIN(Staff!$J63,Staff!$L63),IF(BF$4&gt;Staff!$I63,IFERROR(MIN(Staff!$L63,AT67+Staff!$J63),MIN(Staff!$J63,Staff!$L63)),0))))))</f>
        <v>0</v>
      </c>
      <c r="BG67" s="567">
        <f>IF(Staff!$K63="Never",IF(BG$4&gt;=Staff!$I63,MIN(Staff!$J63,Staff!$L63),0),IF(Staff!$K63="Monthly",IF(BG$4=Staff!$I63,MIN(Staff!$J63,Staff!$L63),IF(BG$4&gt;Staff!$I63,MIN(Staff!$L63,BF67+Staff!$J63),0)),IF(Staff!$K63="Quarterly",IF(BG$4=Staff!$I63,MIN(Staff!$J63,Staff!$L63),IF(BG$4&gt;Staff!$I63,IFERROR(MIN(Staff!$L63,IF(ISNUMBER(BD67),BD67,0)+Staff!$J63),Staff!$J63),0)),IF(Staff!$K63="Annually",IF(BG$4=Staff!$I63,MIN(Staff!$J63,Staff!$L63),IF(BG$4&gt;Staff!$I63,IFERROR(MIN(Staff!$L63,AU67+Staff!$J63),MIN(Staff!$J63,Staff!$L63)),0))))))</f>
        <v>0</v>
      </c>
      <c r="BH67" s="567">
        <f>IF(Staff!$K63="Never",IF(BH$4&gt;=Staff!$I63,MIN(Staff!$J63,Staff!$L63),0),IF(Staff!$K63="Monthly",IF(BH$4=Staff!$I63,MIN(Staff!$J63,Staff!$L63),IF(BH$4&gt;Staff!$I63,MIN(Staff!$L63,BG67+Staff!$J63),0)),IF(Staff!$K63="Quarterly",IF(BH$4=Staff!$I63,MIN(Staff!$J63,Staff!$L63),IF(BH$4&gt;Staff!$I63,IFERROR(MIN(Staff!$L63,IF(ISNUMBER(BE67),BE67,0)+Staff!$J63),Staff!$J63),0)),IF(Staff!$K63="Annually",IF(BH$4=Staff!$I63,MIN(Staff!$J63,Staff!$L63),IF(BH$4&gt;Staff!$I63,IFERROR(MIN(Staff!$L63,AV67+Staff!$J63),MIN(Staff!$J63,Staff!$L63)),0))))))</f>
        <v>0</v>
      </c>
      <c r="BI67" s="567">
        <f>IF(Staff!$K63="Never",IF(BI$4&gt;=Staff!$I63,MIN(Staff!$J63,Staff!$L63),0),IF(Staff!$K63="Monthly",IF(BI$4=Staff!$I63,MIN(Staff!$J63,Staff!$L63),IF(BI$4&gt;Staff!$I63,MIN(Staff!$L63,BH67+Staff!$J63),0)),IF(Staff!$K63="Quarterly",IF(BI$4=Staff!$I63,MIN(Staff!$J63,Staff!$L63),IF(BI$4&gt;Staff!$I63,IFERROR(MIN(Staff!$L63,IF(ISNUMBER(BF67),BF67,0)+Staff!$J63),Staff!$J63),0)),IF(Staff!$K63="Annually",IF(BI$4=Staff!$I63,MIN(Staff!$J63,Staff!$L63),IF(BI$4&gt;Staff!$I63,IFERROR(MIN(Staff!$L63,AW67+Staff!$J63),MIN(Staff!$J63,Staff!$L63)),0))))))</f>
        <v>0</v>
      </c>
      <c r="BJ67" s="567">
        <f>IF(Staff!$K63="Never",IF(BJ$4&gt;=Staff!$I63,MIN(Staff!$J63,Staff!$L63),0),IF(Staff!$K63="Monthly",IF(BJ$4=Staff!$I63,MIN(Staff!$J63,Staff!$L63),IF(BJ$4&gt;Staff!$I63,MIN(Staff!$L63,BI67+Staff!$J63),0)),IF(Staff!$K63="Quarterly",IF(BJ$4=Staff!$I63,MIN(Staff!$J63,Staff!$L63),IF(BJ$4&gt;Staff!$I63,IFERROR(MIN(Staff!$L63,IF(ISNUMBER(BG67),BG67,0)+Staff!$J63),Staff!$J63),0)),IF(Staff!$K63="Annually",IF(BJ$4=Staff!$I63,MIN(Staff!$J63,Staff!$L63),IF(BJ$4&gt;Staff!$I63,IFERROR(MIN(Staff!$L63,AX67+Staff!$J63),MIN(Staff!$J63,Staff!$L63)),0))))))</f>
        <v>0</v>
      </c>
      <c r="BK67" s="567">
        <f>IF(Staff!$K63="Never",IF(BK$4&gt;=Staff!$I63,MIN(Staff!$J63,Staff!$L63),0),IF(Staff!$K63="Monthly",IF(BK$4=Staff!$I63,MIN(Staff!$J63,Staff!$L63),IF(BK$4&gt;Staff!$I63,MIN(Staff!$L63,BJ67+Staff!$J63),0)),IF(Staff!$K63="Quarterly",IF(BK$4=Staff!$I63,MIN(Staff!$J63,Staff!$L63),IF(BK$4&gt;Staff!$I63,IFERROR(MIN(Staff!$L63,IF(ISNUMBER(BH67),BH67,0)+Staff!$J63),Staff!$J63),0)),IF(Staff!$K63="Annually",IF(BK$4=Staff!$I63,MIN(Staff!$J63,Staff!$L63),IF(BK$4&gt;Staff!$I63,IFERROR(MIN(Staff!$L63,AY67+Staff!$J63),MIN(Staff!$J63,Staff!$L63)),0))))))</f>
        <v>0</v>
      </c>
      <c r="BL67" s="567">
        <f>IF(Staff!$K63="Never",IF(BL$4&gt;=Staff!$I63,MIN(Staff!$J63,Staff!$L63),0),IF(Staff!$K63="Monthly",IF(BL$4=Staff!$I63,MIN(Staff!$J63,Staff!$L63),IF(BL$4&gt;Staff!$I63,MIN(Staff!$L63,BK67+Staff!$J63),0)),IF(Staff!$K63="Quarterly",IF(BL$4=Staff!$I63,MIN(Staff!$J63,Staff!$L63),IF(BL$4&gt;Staff!$I63,IFERROR(MIN(Staff!$L63,IF(ISNUMBER(BI67),BI67,0)+Staff!$J63),Staff!$J63),0)),IF(Staff!$K63="Annually",IF(BL$4=Staff!$I63,MIN(Staff!$J63,Staff!$L63),IF(BL$4&gt;Staff!$I63,IFERROR(MIN(Staff!$L63,AZ67+Staff!$J63),MIN(Staff!$J63,Staff!$L63)),0))))))</f>
        <v>0</v>
      </c>
      <c r="BM67" s="567">
        <f>IF(Staff!$K63="Never",IF(BM$4&gt;=Staff!$I63,MIN(Staff!$J63,Staff!$L63),0),IF(Staff!$K63="Monthly",IF(BM$4=Staff!$I63,MIN(Staff!$J63,Staff!$L63),IF(BM$4&gt;Staff!$I63,MIN(Staff!$L63,BL67+Staff!$J63),0)),IF(Staff!$K63="Quarterly",IF(BM$4=Staff!$I63,MIN(Staff!$J63,Staff!$L63),IF(BM$4&gt;Staff!$I63,IFERROR(MIN(Staff!$L63,IF(ISNUMBER(BJ67),BJ67,0)+Staff!$J63),Staff!$J63),0)),IF(Staff!$K63="Annually",IF(BM$4=Staff!$I63,MIN(Staff!$J63,Staff!$L63),IF(BM$4&gt;Staff!$I63,IFERROR(MIN(Staff!$L63,BA67+Staff!$J63),MIN(Staff!$J63,Staff!$L63)),0))))))</f>
        <v>0</v>
      </c>
      <c r="BN67" s="567">
        <f>IF(Staff!$K63="Never",IF(BN$4&gt;=Staff!$I63,MIN(Staff!$J63,Staff!$L63),0),IF(Staff!$K63="Monthly",IF(BN$4=Staff!$I63,MIN(Staff!$J63,Staff!$L63),IF(BN$4&gt;Staff!$I63,MIN(Staff!$L63,BM67+Staff!$J63),0)),IF(Staff!$K63="Quarterly",IF(BN$4=Staff!$I63,MIN(Staff!$J63,Staff!$L63),IF(BN$4&gt;Staff!$I63,IFERROR(MIN(Staff!$L63,IF(ISNUMBER(BK67),BK67,0)+Staff!$J63),Staff!$J63),0)),IF(Staff!$K63="Annually",IF(BN$4=Staff!$I63,MIN(Staff!$J63,Staff!$L63),IF(BN$4&gt;Staff!$I63,IFERROR(MIN(Staff!$L63,BB67+Staff!$J63),MIN(Staff!$J63,Staff!$L63)),0))))))</f>
        <v>0</v>
      </c>
      <c r="BO67" s="567">
        <f>IF(Staff!$K63="Never",IF(BO$4&gt;=Staff!$I63,MIN(Staff!$J63,Staff!$L63),0),IF(Staff!$K63="Monthly",IF(BO$4=Staff!$I63,MIN(Staff!$J63,Staff!$L63),IF(BO$4&gt;Staff!$I63,MIN(Staff!$L63,BN67+Staff!$J63),0)),IF(Staff!$K63="Quarterly",IF(BO$4=Staff!$I63,MIN(Staff!$J63,Staff!$L63),IF(BO$4&gt;Staff!$I63,IFERROR(MIN(Staff!$L63,IF(ISNUMBER(BL67),BL67,0)+Staff!$J63),Staff!$J63),0)),IF(Staff!$K63="Annually",IF(BO$4=Staff!$I63,MIN(Staff!$J63,Staff!$L63),IF(BO$4&gt;Staff!$I63,IFERROR(MIN(Staff!$L63,BC67+Staff!$J63),MIN(Staff!$J63,Staff!$L63)),0))))))</f>
        <v>0</v>
      </c>
      <c r="BP67" s="567">
        <f>IF(Staff!$K63="Never",IF(BP$4&gt;=Staff!$I63,MIN(Staff!$J63,Staff!$L63),0),IF(Staff!$K63="Monthly",IF(BP$4=Staff!$I63,MIN(Staff!$J63,Staff!$L63),IF(BP$4&gt;Staff!$I63,MIN(Staff!$L63,BO67+Staff!$J63),0)),IF(Staff!$K63="Quarterly",IF(BP$4=Staff!$I63,MIN(Staff!$J63,Staff!$L63),IF(BP$4&gt;Staff!$I63,IFERROR(MIN(Staff!$L63,IF(ISNUMBER(BM67),BM67,0)+Staff!$J63),Staff!$J63),0)),IF(Staff!$K63="Annually",IF(BP$4=Staff!$I63,MIN(Staff!$J63,Staff!$L63),IF(BP$4&gt;Staff!$I63,IFERROR(MIN(Staff!$L63,BD67+Staff!$J63),MIN(Staff!$J63,Staff!$L63)),0))))))</f>
        <v>0</v>
      </c>
      <c r="BQ67" s="567">
        <f>IF(Staff!$K63="Never",IF(BQ$4&gt;=Staff!$I63,MIN(Staff!$J63,Staff!$L63),0),IF(Staff!$K63="Monthly",IF(BQ$4=Staff!$I63,MIN(Staff!$J63,Staff!$L63),IF(BQ$4&gt;Staff!$I63,MIN(Staff!$L63,BP67+Staff!$J63),0)),IF(Staff!$K63="Quarterly",IF(BQ$4=Staff!$I63,MIN(Staff!$J63,Staff!$L63),IF(BQ$4&gt;Staff!$I63,IFERROR(MIN(Staff!$L63,IF(ISNUMBER(BN67),BN67,0)+Staff!$J63),Staff!$J63),0)),IF(Staff!$K63="Annually",IF(BQ$4=Staff!$I63,MIN(Staff!$J63,Staff!$L63),IF(BQ$4&gt;Staff!$I63,IFERROR(MIN(Staff!$L63,BE67+Staff!$J63),MIN(Staff!$J63,Staff!$L63)),0))))))</f>
        <v>0</v>
      </c>
      <c r="BR67" s="567">
        <f>IF(Staff!$K63="Never",IF(BR$4&gt;=Staff!$I63,MIN(Staff!$J63,Staff!$L63),0),IF(Staff!$K63="Monthly",IF(BR$4=Staff!$I63,MIN(Staff!$J63,Staff!$L63),IF(BR$4&gt;Staff!$I63,MIN(Staff!$L63,BQ67+Staff!$J63),0)),IF(Staff!$K63="Quarterly",IF(BR$4=Staff!$I63,MIN(Staff!$J63,Staff!$L63),IF(BR$4&gt;Staff!$I63,IFERROR(MIN(Staff!$L63,IF(ISNUMBER(BO67),BO67,0)+Staff!$J63),Staff!$J63),0)),IF(Staff!$K63="Annually",IF(BR$4=Staff!$I63,MIN(Staff!$J63,Staff!$L63),IF(BR$4&gt;Staff!$I63,IFERROR(MIN(Staff!$L63,BF67+Staff!$J63),MIN(Staff!$J63,Staff!$L63)),0))))))</f>
        <v>0</v>
      </c>
      <c r="BS67" s="567">
        <f>IF(Staff!$K63="Never",IF(BS$4&gt;=Staff!$I63,MIN(Staff!$J63,Staff!$L63),0),IF(Staff!$K63="Monthly",IF(BS$4=Staff!$I63,MIN(Staff!$J63,Staff!$L63),IF(BS$4&gt;Staff!$I63,MIN(Staff!$L63,BR67+Staff!$J63),0)),IF(Staff!$K63="Quarterly",IF(BS$4=Staff!$I63,MIN(Staff!$J63,Staff!$L63),IF(BS$4&gt;Staff!$I63,IFERROR(MIN(Staff!$L63,IF(ISNUMBER(BP67),BP67,0)+Staff!$J63),Staff!$J63),0)),IF(Staff!$K63="Annually",IF(BS$4=Staff!$I63,MIN(Staff!$J63,Staff!$L63),IF(BS$4&gt;Staff!$I63,IFERROR(MIN(Staff!$L63,BG67+Staff!$J63),MIN(Staff!$J63,Staff!$L63)),0))))))</f>
        <v>0</v>
      </c>
      <c r="BT67" s="567">
        <f>IF(Staff!$K63="Never",IF(BT$4&gt;=Staff!$I63,MIN(Staff!$J63,Staff!$L63),0),IF(Staff!$K63="Monthly",IF(BT$4=Staff!$I63,MIN(Staff!$J63,Staff!$L63),IF(BT$4&gt;Staff!$I63,MIN(Staff!$L63,BS67+Staff!$J63),0)),IF(Staff!$K63="Quarterly",IF(BT$4=Staff!$I63,MIN(Staff!$J63,Staff!$L63),IF(BT$4&gt;Staff!$I63,IFERROR(MIN(Staff!$L63,IF(ISNUMBER(BQ67),BQ67,0)+Staff!$J63),Staff!$J63),0)),IF(Staff!$K63="Annually",IF(BT$4=Staff!$I63,MIN(Staff!$J63,Staff!$L63),IF(BT$4&gt;Staff!$I63,IFERROR(MIN(Staff!$L63,BH67+Staff!$J63),MIN(Staff!$J63,Staff!$L63)),0))))))</f>
        <v>0</v>
      </c>
      <c r="BU67" s="567">
        <f>IF(Staff!$K63="Never",IF(BU$4&gt;=Staff!$I63,MIN(Staff!$J63,Staff!$L63),0),IF(Staff!$K63="Monthly",IF(BU$4=Staff!$I63,MIN(Staff!$J63,Staff!$L63),IF(BU$4&gt;Staff!$I63,MIN(Staff!$L63,BT67+Staff!$J63),0)),IF(Staff!$K63="Quarterly",IF(BU$4=Staff!$I63,MIN(Staff!$J63,Staff!$L63),IF(BU$4&gt;Staff!$I63,IFERROR(MIN(Staff!$L63,IF(ISNUMBER(BR67),BR67,0)+Staff!$J63),Staff!$J63),0)),IF(Staff!$K63="Annually",IF(BU$4=Staff!$I63,MIN(Staff!$J63,Staff!$L63),IF(BU$4&gt;Staff!$I63,IFERROR(MIN(Staff!$L63,BI67+Staff!$J63),MIN(Staff!$J63,Staff!$L63)),0))))))</f>
        <v>0</v>
      </c>
      <c r="BV67" s="567">
        <f>IF(Staff!$K63="Never",IF(BV$4&gt;=Staff!$I63,MIN(Staff!$J63,Staff!$L63),0),IF(Staff!$K63="Monthly",IF(BV$4=Staff!$I63,MIN(Staff!$J63,Staff!$L63),IF(BV$4&gt;Staff!$I63,MIN(Staff!$L63,BU67+Staff!$J63),0)),IF(Staff!$K63="Quarterly",IF(BV$4=Staff!$I63,MIN(Staff!$J63,Staff!$L63),IF(BV$4&gt;Staff!$I63,IFERROR(MIN(Staff!$L63,IF(ISNUMBER(BS67),BS67,0)+Staff!$J63),Staff!$J63),0)),IF(Staff!$K63="Annually",IF(BV$4=Staff!$I63,MIN(Staff!$J63,Staff!$L63),IF(BV$4&gt;Staff!$I63,IFERROR(MIN(Staff!$L63,BJ67+Staff!$J63),MIN(Staff!$J63,Staff!$L63)),0))))))</f>
        <v>0</v>
      </c>
      <c r="BW67" s="567">
        <f>IF(Staff!$K63="Never",IF(BW$4&gt;=Staff!$I63,MIN(Staff!$J63,Staff!$L63),0),IF(Staff!$K63="Monthly",IF(BW$4=Staff!$I63,MIN(Staff!$J63,Staff!$L63),IF(BW$4&gt;Staff!$I63,MIN(Staff!$L63,BV67+Staff!$J63),0)),IF(Staff!$K63="Quarterly",IF(BW$4=Staff!$I63,MIN(Staff!$J63,Staff!$L63),IF(BW$4&gt;Staff!$I63,IFERROR(MIN(Staff!$L63,IF(ISNUMBER(BT67),BT67,0)+Staff!$J63),Staff!$J63),0)),IF(Staff!$K63="Annually",IF(BW$4=Staff!$I63,MIN(Staff!$J63,Staff!$L63),IF(BW$4&gt;Staff!$I63,IFERROR(MIN(Staff!$L63,BK67+Staff!$J63),MIN(Staff!$J63,Staff!$L63)),0))))))</f>
        <v>0</v>
      </c>
      <c r="BX67" s="567">
        <f>IF(Staff!$K63="Never",IF(BX$4&gt;=Staff!$I63,MIN(Staff!$J63,Staff!$L63),0),IF(Staff!$K63="Monthly",IF(BX$4=Staff!$I63,MIN(Staff!$J63,Staff!$L63),IF(BX$4&gt;Staff!$I63,MIN(Staff!$L63,BW67+Staff!$J63),0)),IF(Staff!$K63="Quarterly",IF(BX$4=Staff!$I63,MIN(Staff!$J63,Staff!$L63),IF(BX$4&gt;Staff!$I63,IFERROR(MIN(Staff!$L63,IF(ISNUMBER(BU67),BU67,0)+Staff!$J63),Staff!$J63),0)),IF(Staff!$K63="Annually",IF(BX$4=Staff!$I63,MIN(Staff!$J63,Staff!$L63),IF(BX$4&gt;Staff!$I63,IFERROR(MIN(Staff!$L63,BL67+Staff!$J63),MIN(Staff!$J63,Staff!$L63)),0))))))</f>
        <v>0</v>
      </c>
      <c r="BY67" s="567">
        <f>IF(Staff!$K63="Never",IF(BY$4&gt;=Staff!$I63,MIN(Staff!$J63,Staff!$L63),0),IF(Staff!$K63="Monthly",IF(BY$4=Staff!$I63,MIN(Staff!$J63,Staff!$L63),IF(BY$4&gt;Staff!$I63,MIN(Staff!$L63,BX67+Staff!$J63),0)),IF(Staff!$K63="Quarterly",IF(BY$4=Staff!$I63,MIN(Staff!$J63,Staff!$L63),IF(BY$4&gt;Staff!$I63,IFERROR(MIN(Staff!$L63,IF(ISNUMBER(BV67),BV67,0)+Staff!$J63),Staff!$J63),0)),IF(Staff!$K63="Annually",IF(BY$4=Staff!$I63,MIN(Staff!$J63,Staff!$L63),IF(BY$4&gt;Staff!$I63,IFERROR(MIN(Staff!$L63,BM67+Staff!$J63),MIN(Staff!$J63,Staff!$L63)),0))))))</f>
        <v>0</v>
      </c>
      <c r="BZ67" s="567">
        <f>IF(Staff!$K63="Never",IF(BZ$4&gt;=Staff!$I63,MIN(Staff!$J63,Staff!$L63),0),IF(Staff!$K63="Monthly",IF(BZ$4=Staff!$I63,MIN(Staff!$J63,Staff!$L63),IF(BZ$4&gt;Staff!$I63,MIN(Staff!$L63,BY67+Staff!$J63),0)),IF(Staff!$K63="Quarterly",IF(BZ$4=Staff!$I63,MIN(Staff!$J63,Staff!$L63),IF(BZ$4&gt;Staff!$I63,IFERROR(MIN(Staff!$L63,IF(ISNUMBER(BW67),BW67,0)+Staff!$J63),Staff!$J63),0)),IF(Staff!$K63="Annually",IF(BZ$4=Staff!$I63,MIN(Staff!$J63,Staff!$L63),IF(BZ$4&gt;Staff!$I63,IFERROR(MIN(Staff!$L63,BN67+Staff!$J63),MIN(Staff!$J63,Staff!$L63)),0))))))</f>
        <v>0</v>
      </c>
      <c r="CA67" s="567">
        <f>IF(Staff!$K63="Never",IF(CA$4&gt;=Staff!$I63,MIN(Staff!$J63,Staff!$L63),0),IF(Staff!$K63="Monthly",IF(CA$4=Staff!$I63,MIN(Staff!$J63,Staff!$L63),IF(CA$4&gt;Staff!$I63,MIN(Staff!$L63,BZ67+Staff!$J63),0)),IF(Staff!$K63="Quarterly",IF(CA$4=Staff!$I63,MIN(Staff!$J63,Staff!$L63),IF(CA$4&gt;Staff!$I63,IFERROR(MIN(Staff!$L63,IF(ISNUMBER(BX67),BX67,0)+Staff!$J63),Staff!$J63),0)),IF(Staff!$K63="Annually",IF(CA$4=Staff!$I63,MIN(Staff!$J63,Staff!$L63),IF(CA$4&gt;Staff!$I63,IFERROR(MIN(Staff!$L63,BO67+Staff!$J63),MIN(Staff!$J63,Staff!$L63)),0))))))</f>
        <v>0</v>
      </c>
      <c r="CB67" s="567">
        <f>IF(Staff!$K63="Never",IF(CB$4&gt;=Staff!$I63,MIN(Staff!$J63,Staff!$L63),0),IF(Staff!$K63="Monthly",IF(CB$4=Staff!$I63,MIN(Staff!$J63,Staff!$L63),IF(CB$4&gt;Staff!$I63,MIN(Staff!$L63,CA67+Staff!$J63),0)),IF(Staff!$K63="Quarterly",IF(CB$4=Staff!$I63,MIN(Staff!$J63,Staff!$L63),IF(CB$4&gt;Staff!$I63,IFERROR(MIN(Staff!$L63,IF(ISNUMBER(BY67),BY67,0)+Staff!$J63),Staff!$J63),0)),IF(Staff!$K63="Annually",IF(CB$4=Staff!$I63,MIN(Staff!$J63,Staff!$L63),IF(CB$4&gt;Staff!$I63,IFERROR(MIN(Staff!$L63,BP67+Staff!$J63),MIN(Staff!$J63,Staff!$L63)),0))))))</f>
        <v>0</v>
      </c>
      <c r="CC67" s="567">
        <f>IF(Staff!$K63="Never",IF(CC$4&gt;=Staff!$I63,MIN(Staff!$J63,Staff!$L63),0),IF(Staff!$K63="Monthly",IF(CC$4=Staff!$I63,MIN(Staff!$J63,Staff!$L63),IF(CC$4&gt;Staff!$I63,MIN(Staff!$L63,CB67+Staff!$J63),0)),IF(Staff!$K63="Quarterly",IF(CC$4=Staff!$I63,MIN(Staff!$J63,Staff!$L63),IF(CC$4&gt;Staff!$I63,IFERROR(MIN(Staff!$L63,IF(ISNUMBER(BZ67),BZ67,0)+Staff!$J63),Staff!$J63),0)),IF(Staff!$K63="Annually",IF(CC$4=Staff!$I63,MIN(Staff!$J63,Staff!$L63),IF(CC$4&gt;Staff!$I63,IFERROR(MIN(Staff!$L63,BQ67+Staff!$J63),MIN(Staff!$J63,Staff!$L63)),0))))))</f>
        <v>0</v>
      </c>
      <c r="CD67" s="567">
        <f>IF(Staff!$K63="Never",IF(CD$4&gt;=Staff!$I63,MIN(Staff!$J63,Staff!$L63),0),IF(Staff!$K63="Monthly",IF(CD$4=Staff!$I63,MIN(Staff!$J63,Staff!$L63),IF(CD$4&gt;Staff!$I63,MIN(Staff!$L63,CC67+Staff!$J63),0)),IF(Staff!$K63="Quarterly",IF(CD$4=Staff!$I63,MIN(Staff!$J63,Staff!$L63),IF(CD$4&gt;Staff!$I63,IFERROR(MIN(Staff!$L63,IF(ISNUMBER(CA67),CA67,0)+Staff!$J63),Staff!$J63),0)),IF(Staff!$K63="Annually",IF(CD$4=Staff!$I63,MIN(Staff!$J63,Staff!$L63),IF(CD$4&gt;Staff!$I63,IFERROR(MIN(Staff!$L63,BR67+Staff!$J63),MIN(Staff!$J63,Staff!$L63)),0))))))</f>
        <v>0</v>
      </c>
      <c r="CE67" s="567">
        <f>IF(Staff!$K63="Never",IF(CE$4&gt;=Staff!$I63,MIN(Staff!$J63,Staff!$L63),0),IF(Staff!$K63="Monthly",IF(CE$4=Staff!$I63,MIN(Staff!$J63,Staff!$L63),IF(CE$4&gt;Staff!$I63,MIN(Staff!$L63,CD67+Staff!$J63),0)),IF(Staff!$K63="Quarterly",IF(CE$4=Staff!$I63,MIN(Staff!$J63,Staff!$L63),IF(CE$4&gt;Staff!$I63,IFERROR(MIN(Staff!$L63,IF(ISNUMBER(CB67),CB67,0)+Staff!$J63),Staff!$J63),0)),IF(Staff!$K63="Annually",IF(CE$4=Staff!$I63,MIN(Staff!$J63,Staff!$L63),IF(CE$4&gt;Staff!$I63,IFERROR(MIN(Staff!$L63,BS67+Staff!$J63),MIN(Staff!$J63,Staff!$L63)),0))))))</f>
        <v>0</v>
      </c>
      <c r="CF67" s="567">
        <f>IF(Staff!$K63="Never",IF(CF$4&gt;=Staff!$I63,MIN(Staff!$J63,Staff!$L63),0),IF(Staff!$K63="Monthly",IF(CF$4=Staff!$I63,MIN(Staff!$J63,Staff!$L63),IF(CF$4&gt;Staff!$I63,MIN(Staff!$L63,CE67+Staff!$J63),0)),IF(Staff!$K63="Quarterly",IF(CF$4=Staff!$I63,MIN(Staff!$J63,Staff!$L63),IF(CF$4&gt;Staff!$I63,IFERROR(MIN(Staff!$L63,IF(ISNUMBER(CC67),CC67,0)+Staff!$J63),Staff!$J63),0)),IF(Staff!$K63="Annually",IF(CF$4=Staff!$I63,MIN(Staff!$J63,Staff!$L63),IF(CF$4&gt;Staff!$I63,IFERROR(MIN(Staff!$L63,BT67+Staff!$J63),MIN(Staff!$J63,Staff!$L63)),0))))))</f>
        <v>0</v>
      </c>
      <c r="CG67" s="567">
        <f>IF(Staff!$K63="Never",IF(CG$4&gt;=Staff!$I63,MIN(Staff!$J63,Staff!$L63),0),IF(Staff!$K63="Monthly",IF(CG$4=Staff!$I63,MIN(Staff!$J63,Staff!$L63),IF(CG$4&gt;Staff!$I63,MIN(Staff!$L63,CF67+Staff!$J63),0)),IF(Staff!$K63="Quarterly",IF(CG$4=Staff!$I63,MIN(Staff!$J63,Staff!$L63),IF(CG$4&gt;Staff!$I63,IFERROR(MIN(Staff!$L63,IF(ISNUMBER(CD67),CD67,0)+Staff!$J63),Staff!$J63),0)),IF(Staff!$K63="Annually",IF(CG$4=Staff!$I63,MIN(Staff!$J63,Staff!$L63),IF(CG$4&gt;Staff!$I63,IFERROR(MIN(Staff!$L63,BU67+Staff!$J63),MIN(Staff!$J63,Staff!$L63)),0))))))</f>
        <v>0</v>
      </c>
      <c r="CH67" s="567">
        <f>IF(Staff!$K63="Never",IF(CH$4&gt;=Staff!$I63,MIN(Staff!$J63,Staff!$L63),0),IF(Staff!$K63="Monthly",IF(CH$4=Staff!$I63,MIN(Staff!$J63,Staff!$L63),IF(CH$4&gt;Staff!$I63,MIN(Staff!$L63,CG67+Staff!$J63),0)),IF(Staff!$K63="Quarterly",IF(CH$4=Staff!$I63,MIN(Staff!$J63,Staff!$L63),IF(CH$4&gt;Staff!$I63,IFERROR(MIN(Staff!$L63,IF(ISNUMBER(CE67),CE67,0)+Staff!$J63),Staff!$J63),0)),IF(Staff!$K63="Annually",IF(CH$4=Staff!$I63,MIN(Staff!$J63,Staff!$L63),IF(CH$4&gt;Staff!$I63,IFERROR(MIN(Staff!$L63,BV67+Staff!$J63),MIN(Staff!$J63,Staff!$L63)),0))))))</f>
        <v>0</v>
      </c>
      <c r="CI67" s="567">
        <f>IF(Staff!$K63="Never",IF(CI$4&gt;=Staff!$I63,MIN(Staff!$J63,Staff!$L63),0),IF(Staff!$K63="Monthly",IF(CI$4=Staff!$I63,MIN(Staff!$J63,Staff!$L63),IF(CI$4&gt;Staff!$I63,MIN(Staff!$L63,CH67+Staff!$J63),0)),IF(Staff!$K63="Quarterly",IF(CI$4=Staff!$I63,MIN(Staff!$J63,Staff!$L63),IF(CI$4&gt;Staff!$I63,IFERROR(MIN(Staff!$L63,IF(ISNUMBER(CF67),CF67,0)+Staff!$J63),Staff!$J63),0)),IF(Staff!$K63="Annually",IF(CI$4=Staff!$I63,MIN(Staff!$J63,Staff!$L63),IF(CI$4&gt;Staff!$I63,IFERROR(MIN(Staff!$L63,BW67+Staff!$J63),MIN(Staff!$J63,Staff!$L63)),0))))))</f>
        <v>0</v>
      </c>
    </row>
    <row r="68" spans="1:87" ht="15.75" hidden="1" customHeight="1" outlineLevel="1">
      <c r="A68" s="875" t="str">
        <f>Staff!A64</f>
        <v>Other 4</v>
      </c>
      <c r="B68" s="876"/>
      <c r="C68" s="719" t="s">
        <v>289</v>
      </c>
      <c r="D68" s="567">
        <f>IF(Staff!$K64="Never",IF(D$4&gt;=Staff!$I64,MIN(Staff!$J64,Staff!$L64),0),IF(Staff!$K64="Monthly",IF(D$4=Staff!$I64,MIN(Staff!$J64,Staff!$L64),IF(D$4&gt;Staff!$I64,MIN(Staff!$L64,C68+Staff!$J64),0)),IF(Staff!$K64="Quarterly",IF(D$4=Staff!$I64,MIN(Staff!$J64,Staff!$L64),IF(D$4&gt;Staff!$I64,IFERROR(MIN(Staff!$L64,IF(ISNUMBER(A68),A68,0)+Staff!$J64),Staff!$J64),0)),IF(Staff!$K64="Annually",IF(D$4=Staff!$I64,MIN(Staff!$J64,Staff!$L64),IF(D$4&gt;Staff!$I64,IFERROR(MIN(Staff!$L64,#REF!+Staff!$J64),MIN(Staff!$J64,Staff!$L64)),0))))))</f>
        <v>0</v>
      </c>
      <c r="E68" s="567">
        <f>IF(Staff!$K64="Never",IF(E$4&gt;=Staff!$I64,MIN(Staff!$J64,Staff!$L64),0),IF(Staff!$K64="Monthly",IF(E$4=Staff!$I64,MIN(Staff!$J64,Staff!$L64),IF(E$4&gt;Staff!$I64,MIN(Staff!$L64,D68+Staff!$J64),0)),IF(Staff!$K64="Quarterly",IF(E$4=Staff!$I64,MIN(Staff!$J64,Staff!$L64),IF(E$4&gt;Staff!$I64,IFERROR(MIN(Staff!$L64,IF(ISNUMBER(B68),B68,0)+Staff!$J64),Staff!$J64),0)),IF(Staff!$K64="Annually",IF(E$4=Staff!$I64,MIN(Staff!$J64,Staff!$L64),IF(E$4&gt;Staff!$I64,IFERROR(MIN(Staff!$L64,#REF!+Staff!$J64),MIN(Staff!$J64,Staff!$L64)),0))))))</f>
        <v>0</v>
      </c>
      <c r="F68" s="567">
        <f>IF(Staff!$K64="Never",IF(F$4&gt;=Staff!$I64,MIN(Staff!$J64,Staff!$L64),0),IF(Staff!$K64="Monthly",IF(F$4=Staff!$I64,MIN(Staff!$J64,Staff!$L64),IF(F$4&gt;Staff!$I64,MIN(Staff!$L64,E68+Staff!$J64),0)),IF(Staff!$K64="Quarterly",IF(F$4=Staff!$I64,MIN(Staff!$J64,Staff!$L64),IF(F$4&gt;Staff!$I64,IFERROR(MIN(Staff!$L64,IF(ISNUMBER(C68),C68,0)+Staff!$J64),Staff!$J64),0)),IF(Staff!$K64="Annually",IF(F$4=Staff!$I64,MIN(Staff!$J64,Staff!$L64),IF(F$4&gt;Staff!$I64,IFERROR(MIN(Staff!$L64,#REF!+Staff!$J64),MIN(Staff!$J64,Staff!$L64)),0))))))</f>
        <v>0</v>
      </c>
      <c r="G68" s="567">
        <f>IF(Staff!$K64="Never",IF(G$4&gt;=Staff!$I64,MIN(Staff!$J64,Staff!$L64),0),IF(Staff!$K64="Monthly",IF(G$4=Staff!$I64,MIN(Staff!$J64,Staff!$L64),IF(G$4&gt;Staff!$I64,MIN(Staff!$L64,F68+Staff!$J64),0)),IF(Staff!$K64="Quarterly",IF(G$4=Staff!$I64,MIN(Staff!$J64,Staff!$L64),IF(G$4&gt;Staff!$I64,IFERROR(MIN(Staff!$L64,IF(ISNUMBER(D68),D68,0)+Staff!$J64),Staff!$J64),0)),IF(Staff!$K64="Annually",IF(G$4=Staff!$I64,MIN(Staff!$J64,Staff!$L64),IF(G$4&gt;Staff!$I64,IFERROR(MIN(Staff!$L64,#REF!+Staff!$J64),MIN(Staff!$J64,Staff!$L64)),0))))))</f>
        <v>0</v>
      </c>
      <c r="H68" s="567">
        <f>IF(Staff!$K64="Never",IF(H$4&gt;=Staff!$I64,MIN(Staff!$J64,Staff!$L64),0),IF(Staff!$K64="Monthly",IF(H$4=Staff!$I64,MIN(Staff!$J64,Staff!$L64),IF(H$4&gt;Staff!$I64,MIN(Staff!$L64,G68+Staff!$J64),0)),IF(Staff!$K64="Quarterly",IF(H$4=Staff!$I64,MIN(Staff!$J64,Staff!$L64),IF(H$4&gt;Staff!$I64,IFERROR(MIN(Staff!$L64,IF(ISNUMBER(E68),E68,0)+Staff!$J64),Staff!$J64),0)),IF(Staff!$K64="Annually",IF(H$4=Staff!$I64,MIN(Staff!$J64,Staff!$L64),IF(H$4&gt;Staff!$I64,IFERROR(MIN(Staff!$L64,#REF!+Staff!$J64),MIN(Staff!$J64,Staff!$L64)),0))))))</f>
        <v>0</v>
      </c>
      <c r="I68" s="567">
        <f>IF(Staff!$K64="Never",IF(I$4&gt;=Staff!$I64,MIN(Staff!$J64,Staff!$L64),0),IF(Staff!$K64="Monthly",IF(I$4=Staff!$I64,MIN(Staff!$J64,Staff!$L64),IF(I$4&gt;Staff!$I64,MIN(Staff!$L64,H68+Staff!$J64),0)),IF(Staff!$K64="Quarterly",IF(I$4=Staff!$I64,MIN(Staff!$J64,Staff!$L64),IF(I$4&gt;Staff!$I64,IFERROR(MIN(Staff!$L64,IF(ISNUMBER(F68),F68,0)+Staff!$J64),Staff!$J64),0)),IF(Staff!$K64="Annually",IF(I$4=Staff!$I64,MIN(Staff!$J64,Staff!$L64),IF(I$4&gt;Staff!$I64,IFERROR(MIN(Staff!$L64,#REF!+Staff!$J64),MIN(Staff!$J64,Staff!$L64)),0))))))</f>
        <v>0</v>
      </c>
      <c r="J68" s="567">
        <f>IF(Staff!$K64="Never",IF(J$4&gt;=Staff!$I64,MIN(Staff!$J64,Staff!$L64),0),IF(Staff!$K64="Monthly",IF(J$4=Staff!$I64,MIN(Staff!$J64,Staff!$L64),IF(J$4&gt;Staff!$I64,MIN(Staff!$L64,I68+Staff!$J64),0)),IF(Staff!$K64="Quarterly",IF(J$4=Staff!$I64,MIN(Staff!$J64,Staff!$L64),IF(J$4&gt;Staff!$I64,IFERROR(MIN(Staff!$L64,IF(ISNUMBER(G68),G68,0)+Staff!$J64),Staff!$J64),0)),IF(Staff!$K64="Annually",IF(J$4=Staff!$I64,MIN(Staff!$J64,Staff!$L64),IF(J$4&gt;Staff!$I64,IFERROR(MIN(Staff!$L64,#REF!+Staff!$J64),MIN(Staff!$J64,Staff!$L64)),0))))))</f>
        <v>0</v>
      </c>
      <c r="K68" s="567">
        <f>IF(Staff!$K64="Never",IF(K$4&gt;=Staff!$I64,MIN(Staff!$J64,Staff!$L64),0),IF(Staff!$K64="Monthly",IF(K$4=Staff!$I64,MIN(Staff!$J64,Staff!$L64),IF(K$4&gt;Staff!$I64,MIN(Staff!$L64,J68+Staff!$J64),0)),IF(Staff!$K64="Quarterly",IF(K$4=Staff!$I64,MIN(Staff!$J64,Staff!$L64),IF(K$4&gt;Staff!$I64,IFERROR(MIN(Staff!$L64,IF(ISNUMBER(H68),H68,0)+Staff!$J64),Staff!$J64),0)),IF(Staff!$K64="Annually",IF(K$4=Staff!$I64,MIN(Staff!$J64,Staff!$L64),IF(K$4&gt;Staff!$I64,IFERROR(MIN(Staff!$L64,#REF!+Staff!$J64),MIN(Staff!$J64,Staff!$L64)),0))))))</f>
        <v>0</v>
      </c>
      <c r="L68" s="567">
        <f>IF(Staff!$K64="Never",IF(L$4&gt;=Staff!$I64,MIN(Staff!$J64,Staff!$L64),0),IF(Staff!$K64="Monthly",IF(L$4=Staff!$I64,MIN(Staff!$J64,Staff!$L64),IF(L$4&gt;Staff!$I64,MIN(Staff!$L64,K68+Staff!$J64),0)),IF(Staff!$K64="Quarterly",IF(L$4=Staff!$I64,MIN(Staff!$J64,Staff!$L64),IF(L$4&gt;Staff!$I64,IFERROR(MIN(Staff!$L64,IF(ISNUMBER(I68),I68,0)+Staff!$J64),Staff!$J64),0)),IF(Staff!$K64="Annually",IF(L$4=Staff!$I64,MIN(Staff!$J64,Staff!$L64),IF(L$4&gt;Staff!$I64,IFERROR(MIN(Staff!$L64,#REF!+Staff!$J64),MIN(Staff!$J64,Staff!$L64)),0))))))</f>
        <v>0</v>
      </c>
      <c r="M68" s="567">
        <f>IF(Staff!$K64="Never",IF(M$4&gt;=Staff!$I64,MIN(Staff!$J64,Staff!$L64),0),IF(Staff!$K64="Monthly",IF(M$4=Staff!$I64,MIN(Staff!$J64,Staff!$L64),IF(M$4&gt;Staff!$I64,MIN(Staff!$L64,L68+Staff!$J64),0)),IF(Staff!$K64="Quarterly",IF(M$4=Staff!$I64,MIN(Staff!$J64,Staff!$L64),IF(M$4&gt;Staff!$I64,IFERROR(MIN(Staff!$L64,IF(ISNUMBER(J68),J68,0)+Staff!$J64),Staff!$J64),0)),IF(Staff!$K64="Annually",IF(M$4=Staff!$I64,MIN(Staff!$J64,Staff!$L64),IF(M$4&gt;Staff!$I64,IFERROR(MIN(Staff!$L64,A68+Staff!$J64),MIN(Staff!$J64,Staff!$L64)),0))))))</f>
        <v>0</v>
      </c>
      <c r="N68" s="567">
        <f>IF(Staff!$K64="Never",IF(N$4&gt;=Staff!$I64,MIN(Staff!$J64,Staff!$L64),0),IF(Staff!$K64="Monthly",IF(N$4=Staff!$I64,MIN(Staff!$J64,Staff!$L64),IF(N$4&gt;Staff!$I64,MIN(Staff!$L64,M68+Staff!$J64),0)),IF(Staff!$K64="Quarterly",IF(N$4=Staff!$I64,MIN(Staff!$J64,Staff!$L64),IF(N$4&gt;Staff!$I64,IFERROR(MIN(Staff!$L64,IF(ISNUMBER(K68),K68,0)+Staff!$J64),Staff!$J64),0)),IF(Staff!$K64="Annually",IF(N$4=Staff!$I64,MIN(Staff!$J64,Staff!$L64),IF(N$4&gt;Staff!$I64,IFERROR(MIN(Staff!$L64,B68+Staff!$J64),MIN(Staff!$J64,Staff!$L64)),0))))))</f>
        <v>0</v>
      </c>
      <c r="O68" s="567">
        <f>IF(Staff!$K64="Never",IF(O$4&gt;=Staff!$I64,MIN(Staff!$J64,Staff!$L64),0),IF(Staff!$K64="Monthly",IF(O$4=Staff!$I64,MIN(Staff!$J64,Staff!$L64),IF(O$4&gt;Staff!$I64,MIN(Staff!$L64,N68+Staff!$J64),0)),IF(Staff!$K64="Quarterly",IF(O$4=Staff!$I64,MIN(Staff!$J64,Staff!$L64),IF(O$4&gt;Staff!$I64,IFERROR(MIN(Staff!$L64,IF(ISNUMBER(L68),L68,0)+Staff!$J64),Staff!$J64),0)),IF(Staff!$K64="Annually",IF(O$4=Staff!$I64,MIN(Staff!$J64,Staff!$L64),IF(O$4&gt;Staff!$I64,IFERROR(MIN(Staff!$L64,C68+Staff!$J64),MIN(Staff!$J64,Staff!$L64)),0))))))</f>
        <v>0</v>
      </c>
      <c r="P68" s="567">
        <f>IF(Staff!$K64="Never",IF(P$4&gt;=Staff!$I64,MIN(Staff!$J64,Staff!$L64),0),IF(Staff!$K64="Monthly",IF(P$4=Staff!$I64,MIN(Staff!$J64,Staff!$L64),IF(P$4&gt;Staff!$I64,MIN(Staff!$L64,O68+Staff!$J64),0)),IF(Staff!$K64="Quarterly",IF(P$4=Staff!$I64,MIN(Staff!$J64,Staff!$L64),IF(P$4&gt;Staff!$I64,IFERROR(MIN(Staff!$L64,IF(ISNUMBER(M68),M68,0)+Staff!$J64),Staff!$J64),0)),IF(Staff!$K64="Annually",IF(P$4=Staff!$I64,MIN(Staff!$J64,Staff!$L64),IF(P$4&gt;Staff!$I64,IFERROR(MIN(Staff!$L64,D68+Staff!$J64),MIN(Staff!$J64,Staff!$L64)),0))))))</f>
        <v>0</v>
      </c>
      <c r="Q68" s="567">
        <f>IF(Staff!$K64="Never",IF(Q$4&gt;=Staff!$I64,MIN(Staff!$J64,Staff!$L64),0),IF(Staff!$K64="Monthly",IF(Q$4=Staff!$I64,MIN(Staff!$J64,Staff!$L64),IF(Q$4&gt;Staff!$I64,MIN(Staff!$L64,P68+Staff!$J64),0)),IF(Staff!$K64="Quarterly",IF(Q$4=Staff!$I64,MIN(Staff!$J64,Staff!$L64),IF(Q$4&gt;Staff!$I64,IFERROR(MIN(Staff!$L64,IF(ISNUMBER(N68),N68,0)+Staff!$J64),Staff!$J64),0)),IF(Staff!$K64="Annually",IF(Q$4=Staff!$I64,MIN(Staff!$J64,Staff!$L64),IF(Q$4&gt;Staff!$I64,IFERROR(MIN(Staff!$L64,E68+Staff!$J64),MIN(Staff!$J64,Staff!$L64)),0))))))</f>
        <v>0</v>
      </c>
      <c r="R68" s="567">
        <f>IF(Staff!$K64="Never",IF(R$4&gt;=Staff!$I64,MIN(Staff!$J64,Staff!$L64),0),IF(Staff!$K64="Monthly",IF(R$4=Staff!$I64,MIN(Staff!$J64,Staff!$L64),IF(R$4&gt;Staff!$I64,MIN(Staff!$L64,Q68+Staff!$J64),0)),IF(Staff!$K64="Quarterly",IF(R$4=Staff!$I64,MIN(Staff!$J64,Staff!$L64),IF(R$4&gt;Staff!$I64,IFERROR(MIN(Staff!$L64,IF(ISNUMBER(O68),O68,0)+Staff!$J64),Staff!$J64),0)),IF(Staff!$K64="Annually",IF(R$4=Staff!$I64,MIN(Staff!$J64,Staff!$L64),IF(R$4&gt;Staff!$I64,IFERROR(MIN(Staff!$L64,F68+Staff!$J64),MIN(Staff!$J64,Staff!$L64)),0))))))</f>
        <v>0</v>
      </c>
      <c r="S68" s="567">
        <f>IF(Staff!$K64="Never",IF(S$4&gt;=Staff!$I64,MIN(Staff!$J64,Staff!$L64),0),IF(Staff!$K64="Monthly",IF(S$4=Staff!$I64,MIN(Staff!$J64,Staff!$L64),IF(S$4&gt;Staff!$I64,MIN(Staff!$L64,R68+Staff!$J64),0)),IF(Staff!$K64="Quarterly",IF(S$4=Staff!$I64,MIN(Staff!$J64,Staff!$L64),IF(S$4&gt;Staff!$I64,IFERROR(MIN(Staff!$L64,IF(ISNUMBER(P68),P68,0)+Staff!$J64),Staff!$J64),0)),IF(Staff!$K64="Annually",IF(S$4=Staff!$I64,MIN(Staff!$J64,Staff!$L64),IF(S$4&gt;Staff!$I64,IFERROR(MIN(Staff!$L64,G68+Staff!$J64),MIN(Staff!$J64,Staff!$L64)),0))))))</f>
        <v>0</v>
      </c>
      <c r="T68" s="567">
        <f>IF(Staff!$K64="Never",IF(T$4&gt;=Staff!$I64,MIN(Staff!$J64,Staff!$L64),0),IF(Staff!$K64="Monthly",IF(T$4=Staff!$I64,MIN(Staff!$J64,Staff!$L64),IF(T$4&gt;Staff!$I64,MIN(Staff!$L64,S68+Staff!$J64),0)),IF(Staff!$K64="Quarterly",IF(T$4=Staff!$I64,MIN(Staff!$J64,Staff!$L64),IF(T$4&gt;Staff!$I64,IFERROR(MIN(Staff!$L64,IF(ISNUMBER(Q68),Q68,0)+Staff!$J64),Staff!$J64),0)),IF(Staff!$K64="Annually",IF(T$4=Staff!$I64,MIN(Staff!$J64,Staff!$L64),IF(T$4&gt;Staff!$I64,IFERROR(MIN(Staff!$L64,H68+Staff!$J64),MIN(Staff!$J64,Staff!$L64)),0))))))</f>
        <v>0</v>
      </c>
      <c r="U68" s="567">
        <f>IF(Staff!$K64="Never",IF(U$4&gt;=Staff!$I64,MIN(Staff!$J64,Staff!$L64),0),IF(Staff!$K64="Monthly",IF(U$4=Staff!$I64,MIN(Staff!$J64,Staff!$L64),IF(U$4&gt;Staff!$I64,MIN(Staff!$L64,T68+Staff!$J64),0)),IF(Staff!$K64="Quarterly",IF(U$4=Staff!$I64,MIN(Staff!$J64,Staff!$L64),IF(U$4&gt;Staff!$I64,IFERROR(MIN(Staff!$L64,IF(ISNUMBER(R68),R68,0)+Staff!$J64),Staff!$J64),0)),IF(Staff!$K64="Annually",IF(U$4=Staff!$I64,MIN(Staff!$J64,Staff!$L64),IF(U$4&gt;Staff!$I64,IFERROR(MIN(Staff!$L64,I68+Staff!$J64),MIN(Staff!$J64,Staff!$L64)),0))))))</f>
        <v>0</v>
      </c>
      <c r="V68" s="567">
        <f>IF(Staff!$K64="Never",IF(V$4&gt;=Staff!$I64,MIN(Staff!$J64,Staff!$L64),0),IF(Staff!$K64="Monthly",IF(V$4=Staff!$I64,MIN(Staff!$J64,Staff!$L64),IF(V$4&gt;Staff!$I64,MIN(Staff!$L64,U68+Staff!$J64),0)),IF(Staff!$K64="Quarterly",IF(V$4=Staff!$I64,MIN(Staff!$J64,Staff!$L64),IF(V$4&gt;Staff!$I64,IFERROR(MIN(Staff!$L64,IF(ISNUMBER(S68),S68,0)+Staff!$J64),Staff!$J64),0)),IF(Staff!$K64="Annually",IF(V$4=Staff!$I64,MIN(Staff!$J64,Staff!$L64),IF(V$4&gt;Staff!$I64,IFERROR(MIN(Staff!$L64,J68+Staff!$J64),MIN(Staff!$J64,Staff!$L64)),0))))))</f>
        <v>0</v>
      </c>
      <c r="W68" s="567">
        <f>IF(Staff!$K64="Never",IF(W$4&gt;=Staff!$I64,MIN(Staff!$J64,Staff!$L64),0),IF(Staff!$K64="Monthly",IF(W$4=Staff!$I64,MIN(Staff!$J64,Staff!$L64),IF(W$4&gt;Staff!$I64,MIN(Staff!$L64,V68+Staff!$J64),0)),IF(Staff!$K64="Quarterly",IF(W$4=Staff!$I64,MIN(Staff!$J64,Staff!$L64),IF(W$4&gt;Staff!$I64,IFERROR(MIN(Staff!$L64,IF(ISNUMBER(T68),T68,0)+Staff!$J64),Staff!$J64),0)),IF(Staff!$K64="Annually",IF(W$4=Staff!$I64,MIN(Staff!$J64,Staff!$L64),IF(W$4&gt;Staff!$I64,IFERROR(MIN(Staff!$L64,K68+Staff!$J64),MIN(Staff!$J64,Staff!$L64)),0))))))</f>
        <v>0</v>
      </c>
      <c r="X68" s="567">
        <f>IF(Staff!$K64="Never",IF(X$4&gt;=Staff!$I64,MIN(Staff!$J64,Staff!$L64),0),IF(Staff!$K64="Monthly",IF(X$4=Staff!$I64,MIN(Staff!$J64,Staff!$L64),IF(X$4&gt;Staff!$I64,MIN(Staff!$L64,W68+Staff!$J64),0)),IF(Staff!$K64="Quarterly",IF(X$4=Staff!$I64,MIN(Staff!$J64,Staff!$L64),IF(X$4&gt;Staff!$I64,IFERROR(MIN(Staff!$L64,IF(ISNUMBER(U68),U68,0)+Staff!$J64),Staff!$J64),0)),IF(Staff!$K64="Annually",IF(X$4=Staff!$I64,MIN(Staff!$J64,Staff!$L64),IF(X$4&gt;Staff!$I64,IFERROR(MIN(Staff!$L64,L68+Staff!$J64),MIN(Staff!$J64,Staff!$L64)),0))))))</f>
        <v>0</v>
      </c>
      <c r="Y68" s="567">
        <f>IF(Staff!$K64="Never",IF(Y$4&gt;=Staff!$I64,MIN(Staff!$J64,Staff!$L64),0),IF(Staff!$K64="Monthly",IF(Y$4=Staff!$I64,MIN(Staff!$J64,Staff!$L64),IF(Y$4&gt;Staff!$I64,MIN(Staff!$L64,X68+Staff!$J64),0)),IF(Staff!$K64="Quarterly",IF(Y$4=Staff!$I64,MIN(Staff!$J64,Staff!$L64),IF(Y$4&gt;Staff!$I64,IFERROR(MIN(Staff!$L64,IF(ISNUMBER(V68),V68,0)+Staff!$J64),Staff!$J64),0)),IF(Staff!$K64="Annually",IF(Y$4=Staff!$I64,MIN(Staff!$J64,Staff!$L64),IF(Y$4&gt;Staff!$I64,IFERROR(MIN(Staff!$L64,M68+Staff!$J64),MIN(Staff!$J64,Staff!$L64)),0))))))</f>
        <v>0</v>
      </c>
      <c r="Z68" s="567">
        <f>IF(Staff!$K64="Never",IF(Z$4&gt;=Staff!$I64,MIN(Staff!$J64,Staff!$L64),0),IF(Staff!$K64="Monthly",IF(Z$4=Staff!$I64,MIN(Staff!$J64,Staff!$L64),IF(Z$4&gt;Staff!$I64,MIN(Staff!$L64,Y68+Staff!$J64),0)),IF(Staff!$K64="Quarterly",IF(Z$4=Staff!$I64,MIN(Staff!$J64,Staff!$L64),IF(Z$4&gt;Staff!$I64,IFERROR(MIN(Staff!$L64,IF(ISNUMBER(W68),W68,0)+Staff!$J64),Staff!$J64),0)),IF(Staff!$K64="Annually",IF(Z$4=Staff!$I64,MIN(Staff!$J64,Staff!$L64),IF(Z$4&gt;Staff!$I64,IFERROR(MIN(Staff!$L64,N68+Staff!$J64),MIN(Staff!$J64,Staff!$L64)),0))))))</f>
        <v>0</v>
      </c>
      <c r="AA68" s="567">
        <f>IF(Staff!$K64="Never",IF(AA$4&gt;=Staff!$I64,MIN(Staff!$J64,Staff!$L64),0),IF(Staff!$K64="Monthly",IF(AA$4=Staff!$I64,MIN(Staff!$J64,Staff!$L64),IF(AA$4&gt;Staff!$I64,MIN(Staff!$L64,Z68+Staff!$J64),0)),IF(Staff!$K64="Quarterly",IF(AA$4=Staff!$I64,MIN(Staff!$J64,Staff!$L64),IF(AA$4&gt;Staff!$I64,IFERROR(MIN(Staff!$L64,IF(ISNUMBER(X68),X68,0)+Staff!$J64),Staff!$J64),0)),IF(Staff!$K64="Annually",IF(AA$4=Staff!$I64,MIN(Staff!$J64,Staff!$L64),IF(AA$4&gt;Staff!$I64,IFERROR(MIN(Staff!$L64,O68+Staff!$J64),MIN(Staff!$J64,Staff!$L64)),0))))))</f>
        <v>0</v>
      </c>
      <c r="AB68" s="567">
        <f>IF(Staff!$K64="Never",IF(AB$4&gt;=Staff!$I64,MIN(Staff!$J64,Staff!$L64),0),IF(Staff!$K64="Monthly",IF(AB$4=Staff!$I64,MIN(Staff!$J64,Staff!$L64),IF(AB$4&gt;Staff!$I64,MIN(Staff!$L64,AA68+Staff!$J64),0)),IF(Staff!$K64="Quarterly",IF(AB$4=Staff!$I64,MIN(Staff!$J64,Staff!$L64),IF(AB$4&gt;Staff!$I64,IFERROR(MIN(Staff!$L64,IF(ISNUMBER(Y68),Y68,0)+Staff!$J64),Staff!$J64),0)),IF(Staff!$K64="Annually",IF(AB$4=Staff!$I64,MIN(Staff!$J64,Staff!$L64),IF(AB$4&gt;Staff!$I64,IFERROR(MIN(Staff!$L64,P68+Staff!$J64),MIN(Staff!$J64,Staff!$L64)),0))))))</f>
        <v>0</v>
      </c>
      <c r="AC68" s="567">
        <f>IF(Staff!$K64="Never",IF(AC$4&gt;=Staff!$I64,MIN(Staff!$J64,Staff!$L64),0),IF(Staff!$K64="Monthly",IF(AC$4=Staff!$I64,MIN(Staff!$J64,Staff!$L64),IF(AC$4&gt;Staff!$I64,MIN(Staff!$L64,AB68+Staff!$J64),0)),IF(Staff!$K64="Quarterly",IF(AC$4=Staff!$I64,MIN(Staff!$J64,Staff!$L64),IF(AC$4&gt;Staff!$I64,IFERROR(MIN(Staff!$L64,IF(ISNUMBER(Z68),Z68,0)+Staff!$J64),Staff!$J64),0)),IF(Staff!$K64="Annually",IF(AC$4=Staff!$I64,MIN(Staff!$J64,Staff!$L64),IF(AC$4&gt;Staff!$I64,IFERROR(MIN(Staff!$L64,Q68+Staff!$J64),MIN(Staff!$J64,Staff!$L64)),0))))))</f>
        <v>0</v>
      </c>
      <c r="AD68" s="567">
        <f>IF(Staff!$K64="Never",IF(AD$4&gt;=Staff!$I64,MIN(Staff!$J64,Staff!$L64),0),IF(Staff!$K64="Monthly",IF(AD$4=Staff!$I64,MIN(Staff!$J64,Staff!$L64),IF(AD$4&gt;Staff!$I64,MIN(Staff!$L64,AC68+Staff!$J64),0)),IF(Staff!$K64="Quarterly",IF(AD$4=Staff!$I64,MIN(Staff!$J64,Staff!$L64),IF(AD$4&gt;Staff!$I64,IFERROR(MIN(Staff!$L64,IF(ISNUMBER(AA68),AA68,0)+Staff!$J64),Staff!$J64),0)),IF(Staff!$K64="Annually",IF(AD$4=Staff!$I64,MIN(Staff!$J64,Staff!$L64),IF(AD$4&gt;Staff!$I64,IFERROR(MIN(Staff!$L64,R68+Staff!$J64),MIN(Staff!$J64,Staff!$L64)),0))))))</f>
        <v>0</v>
      </c>
      <c r="AE68" s="567">
        <f>IF(Staff!$K64="Never",IF(AE$4&gt;=Staff!$I64,MIN(Staff!$J64,Staff!$L64),0),IF(Staff!$K64="Monthly",IF(AE$4=Staff!$I64,MIN(Staff!$J64,Staff!$L64),IF(AE$4&gt;Staff!$I64,MIN(Staff!$L64,AD68+Staff!$J64),0)),IF(Staff!$K64="Quarterly",IF(AE$4=Staff!$I64,MIN(Staff!$J64,Staff!$L64),IF(AE$4&gt;Staff!$I64,IFERROR(MIN(Staff!$L64,IF(ISNUMBER(AB68),AB68,0)+Staff!$J64),Staff!$J64),0)),IF(Staff!$K64="Annually",IF(AE$4=Staff!$I64,MIN(Staff!$J64,Staff!$L64),IF(AE$4&gt;Staff!$I64,IFERROR(MIN(Staff!$L64,S68+Staff!$J64),MIN(Staff!$J64,Staff!$L64)),0))))))</f>
        <v>0</v>
      </c>
      <c r="AF68" s="567">
        <f>IF(Staff!$K64="Never",IF(AF$4&gt;=Staff!$I64,MIN(Staff!$J64,Staff!$L64),0),IF(Staff!$K64="Monthly",IF(AF$4=Staff!$I64,MIN(Staff!$J64,Staff!$L64),IF(AF$4&gt;Staff!$I64,MIN(Staff!$L64,AE68+Staff!$J64),0)),IF(Staff!$K64="Quarterly",IF(AF$4=Staff!$I64,MIN(Staff!$J64,Staff!$L64),IF(AF$4&gt;Staff!$I64,IFERROR(MIN(Staff!$L64,IF(ISNUMBER(AC68),AC68,0)+Staff!$J64),Staff!$J64),0)),IF(Staff!$K64="Annually",IF(AF$4=Staff!$I64,MIN(Staff!$J64,Staff!$L64),IF(AF$4&gt;Staff!$I64,IFERROR(MIN(Staff!$L64,T68+Staff!$J64),MIN(Staff!$J64,Staff!$L64)),0))))))</f>
        <v>0</v>
      </c>
      <c r="AG68" s="567">
        <f>IF(Staff!$K64="Never",IF(AG$4&gt;=Staff!$I64,MIN(Staff!$J64,Staff!$L64),0),IF(Staff!$K64="Monthly",IF(AG$4=Staff!$I64,MIN(Staff!$J64,Staff!$L64),IF(AG$4&gt;Staff!$I64,MIN(Staff!$L64,AF68+Staff!$J64),0)),IF(Staff!$K64="Quarterly",IF(AG$4=Staff!$I64,MIN(Staff!$J64,Staff!$L64),IF(AG$4&gt;Staff!$I64,IFERROR(MIN(Staff!$L64,IF(ISNUMBER(AD68),AD68,0)+Staff!$J64),Staff!$J64),0)),IF(Staff!$K64="Annually",IF(AG$4=Staff!$I64,MIN(Staff!$J64,Staff!$L64),IF(AG$4&gt;Staff!$I64,IFERROR(MIN(Staff!$L64,U68+Staff!$J64),MIN(Staff!$J64,Staff!$L64)),0))))))</f>
        <v>0</v>
      </c>
      <c r="AH68" s="567">
        <f>IF(Staff!$K64="Never",IF(AH$4&gt;=Staff!$I64,MIN(Staff!$J64,Staff!$L64),0),IF(Staff!$K64="Monthly",IF(AH$4=Staff!$I64,MIN(Staff!$J64,Staff!$L64),IF(AH$4&gt;Staff!$I64,MIN(Staff!$L64,AG68+Staff!$J64),0)),IF(Staff!$K64="Quarterly",IF(AH$4=Staff!$I64,MIN(Staff!$J64,Staff!$L64),IF(AH$4&gt;Staff!$I64,IFERROR(MIN(Staff!$L64,IF(ISNUMBER(AE68),AE68,0)+Staff!$J64),Staff!$J64),0)),IF(Staff!$K64="Annually",IF(AH$4=Staff!$I64,MIN(Staff!$J64,Staff!$L64),IF(AH$4&gt;Staff!$I64,IFERROR(MIN(Staff!$L64,V68+Staff!$J64),MIN(Staff!$J64,Staff!$L64)),0))))))</f>
        <v>0</v>
      </c>
      <c r="AI68" s="567">
        <f>IF(Staff!$K64="Never",IF(AI$4&gt;=Staff!$I64,MIN(Staff!$J64,Staff!$L64),0),IF(Staff!$K64="Monthly",IF(AI$4=Staff!$I64,MIN(Staff!$J64,Staff!$L64),IF(AI$4&gt;Staff!$I64,MIN(Staff!$L64,AH68+Staff!$J64),0)),IF(Staff!$K64="Quarterly",IF(AI$4=Staff!$I64,MIN(Staff!$J64,Staff!$L64),IF(AI$4&gt;Staff!$I64,IFERROR(MIN(Staff!$L64,IF(ISNUMBER(AF68),AF68,0)+Staff!$J64),Staff!$J64),0)),IF(Staff!$K64="Annually",IF(AI$4=Staff!$I64,MIN(Staff!$J64,Staff!$L64),IF(AI$4&gt;Staff!$I64,IFERROR(MIN(Staff!$L64,W68+Staff!$J64),MIN(Staff!$J64,Staff!$L64)),0))))))</f>
        <v>0</v>
      </c>
      <c r="AJ68" s="567">
        <f>IF(Staff!$K64="Never",IF(AJ$4&gt;=Staff!$I64,MIN(Staff!$J64,Staff!$L64),0),IF(Staff!$K64="Monthly",IF(AJ$4=Staff!$I64,MIN(Staff!$J64,Staff!$L64),IF(AJ$4&gt;Staff!$I64,MIN(Staff!$L64,AI68+Staff!$J64),0)),IF(Staff!$K64="Quarterly",IF(AJ$4=Staff!$I64,MIN(Staff!$J64,Staff!$L64),IF(AJ$4&gt;Staff!$I64,IFERROR(MIN(Staff!$L64,IF(ISNUMBER(AG68),AG68,0)+Staff!$J64),Staff!$J64),0)),IF(Staff!$K64="Annually",IF(AJ$4=Staff!$I64,MIN(Staff!$J64,Staff!$L64),IF(AJ$4&gt;Staff!$I64,IFERROR(MIN(Staff!$L64,X68+Staff!$J64),MIN(Staff!$J64,Staff!$L64)),0))))))</f>
        <v>0</v>
      </c>
      <c r="AK68" s="567">
        <f>IF(Staff!$K64="Never",IF(AK$4&gt;=Staff!$I64,MIN(Staff!$J64,Staff!$L64),0),IF(Staff!$K64="Monthly",IF(AK$4=Staff!$I64,MIN(Staff!$J64,Staff!$L64),IF(AK$4&gt;Staff!$I64,MIN(Staff!$L64,AJ68+Staff!$J64),0)),IF(Staff!$K64="Quarterly",IF(AK$4=Staff!$I64,MIN(Staff!$J64,Staff!$L64),IF(AK$4&gt;Staff!$I64,IFERROR(MIN(Staff!$L64,IF(ISNUMBER(AH68),AH68,0)+Staff!$J64),Staff!$J64),0)),IF(Staff!$K64="Annually",IF(AK$4=Staff!$I64,MIN(Staff!$J64,Staff!$L64),IF(AK$4&gt;Staff!$I64,IFERROR(MIN(Staff!$L64,Y68+Staff!$J64),MIN(Staff!$J64,Staff!$L64)),0))))))</f>
        <v>0</v>
      </c>
      <c r="AL68" s="567">
        <f>IF(Staff!$K64="Never",IF(AL$4&gt;=Staff!$I64,MIN(Staff!$J64,Staff!$L64),0),IF(Staff!$K64="Monthly",IF(AL$4=Staff!$I64,MIN(Staff!$J64,Staff!$L64),IF(AL$4&gt;Staff!$I64,MIN(Staff!$L64,AK68+Staff!$J64),0)),IF(Staff!$K64="Quarterly",IF(AL$4=Staff!$I64,MIN(Staff!$J64,Staff!$L64),IF(AL$4&gt;Staff!$I64,IFERROR(MIN(Staff!$L64,IF(ISNUMBER(AI68),AI68,0)+Staff!$J64),Staff!$J64),0)),IF(Staff!$K64="Annually",IF(AL$4=Staff!$I64,MIN(Staff!$J64,Staff!$L64),IF(AL$4&gt;Staff!$I64,IFERROR(MIN(Staff!$L64,Z68+Staff!$J64),MIN(Staff!$J64,Staff!$L64)),0))))))</f>
        <v>0</v>
      </c>
      <c r="AM68" s="567">
        <f>IF(Staff!$K64="Never",IF(AM$4&gt;=Staff!$I64,MIN(Staff!$J64,Staff!$L64),0),IF(Staff!$K64="Monthly",IF(AM$4=Staff!$I64,MIN(Staff!$J64,Staff!$L64),IF(AM$4&gt;Staff!$I64,MIN(Staff!$L64,AL68+Staff!$J64),0)),IF(Staff!$K64="Quarterly",IF(AM$4=Staff!$I64,MIN(Staff!$J64,Staff!$L64),IF(AM$4&gt;Staff!$I64,IFERROR(MIN(Staff!$L64,IF(ISNUMBER(AJ68),AJ68,0)+Staff!$J64),Staff!$J64),0)),IF(Staff!$K64="Annually",IF(AM$4=Staff!$I64,MIN(Staff!$J64,Staff!$L64),IF(AM$4&gt;Staff!$I64,IFERROR(MIN(Staff!$L64,AA68+Staff!$J64),MIN(Staff!$J64,Staff!$L64)),0))))))</f>
        <v>0</v>
      </c>
      <c r="AN68" s="567">
        <f>IF(Staff!$K64="Never",IF(AN$4&gt;=Staff!$I64,MIN(Staff!$J64,Staff!$L64),0),IF(Staff!$K64="Monthly",IF(AN$4=Staff!$I64,MIN(Staff!$J64,Staff!$L64),IF(AN$4&gt;Staff!$I64,MIN(Staff!$L64,AM68+Staff!$J64),0)),IF(Staff!$K64="Quarterly",IF(AN$4=Staff!$I64,MIN(Staff!$J64,Staff!$L64),IF(AN$4&gt;Staff!$I64,IFERROR(MIN(Staff!$L64,IF(ISNUMBER(AK68),AK68,0)+Staff!$J64),Staff!$J64),0)),IF(Staff!$K64="Annually",IF(AN$4=Staff!$I64,MIN(Staff!$J64,Staff!$L64),IF(AN$4&gt;Staff!$I64,IFERROR(MIN(Staff!$L64,AB68+Staff!$J64),MIN(Staff!$J64,Staff!$L64)),0))))))</f>
        <v>0</v>
      </c>
      <c r="AO68" s="567">
        <f>IF(Staff!$K64="Never",IF(AO$4&gt;=Staff!$I64,MIN(Staff!$J64,Staff!$L64),0),IF(Staff!$K64="Monthly",IF(AO$4=Staff!$I64,MIN(Staff!$J64,Staff!$L64),IF(AO$4&gt;Staff!$I64,MIN(Staff!$L64,AN68+Staff!$J64),0)),IF(Staff!$K64="Quarterly",IF(AO$4=Staff!$I64,MIN(Staff!$J64,Staff!$L64),IF(AO$4&gt;Staff!$I64,IFERROR(MIN(Staff!$L64,IF(ISNUMBER(AL68),AL68,0)+Staff!$J64),Staff!$J64),0)),IF(Staff!$K64="Annually",IF(AO$4=Staff!$I64,MIN(Staff!$J64,Staff!$L64),IF(AO$4&gt;Staff!$I64,IFERROR(MIN(Staff!$L64,AC68+Staff!$J64),MIN(Staff!$J64,Staff!$L64)),0))))))</f>
        <v>0</v>
      </c>
      <c r="AP68" s="567">
        <f>IF(Staff!$K64="Never",IF(AP$4&gt;=Staff!$I64,MIN(Staff!$J64,Staff!$L64),0),IF(Staff!$K64="Monthly",IF(AP$4=Staff!$I64,MIN(Staff!$J64,Staff!$L64),IF(AP$4&gt;Staff!$I64,MIN(Staff!$L64,AO68+Staff!$J64),0)),IF(Staff!$K64="Quarterly",IF(AP$4=Staff!$I64,MIN(Staff!$J64,Staff!$L64),IF(AP$4&gt;Staff!$I64,IFERROR(MIN(Staff!$L64,IF(ISNUMBER(AM68),AM68,0)+Staff!$J64),Staff!$J64),0)),IF(Staff!$K64="Annually",IF(AP$4=Staff!$I64,MIN(Staff!$J64,Staff!$L64),IF(AP$4&gt;Staff!$I64,IFERROR(MIN(Staff!$L64,AD68+Staff!$J64),MIN(Staff!$J64,Staff!$L64)),0))))))</f>
        <v>0</v>
      </c>
      <c r="AQ68" s="567">
        <f>IF(Staff!$K64="Never",IF(AQ$4&gt;=Staff!$I64,MIN(Staff!$J64,Staff!$L64),0),IF(Staff!$K64="Monthly",IF(AQ$4=Staff!$I64,MIN(Staff!$J64,Staff!$L64),IF(AQ$4&gt;Staff!$I64,MIN(Staff!$L64,AP68+Staff!$J64),0)),IF(Staff!$K64="Quarterly",IF(AQ$4=Staff!$I64,MIN(Staff!$J64,Staff!$L64),IF(AQ$4&gt;Staff!$I64,IFERROR(MIN(Staff!$L64,IF(ISNUMBER(AN68),AN68,0)+Staff!$J64),Staff!$J64),0)),IF(Staff!$K64="Annually",IF(AQ$4=Staff!$I64,MIN(Staff!$J64,Staff!$L64),IF(AQ$4&gt;Staff!$I64,IFERROR(MIN(Staff!$L64,AE68+Staff!$J64),MIN(Staff!$J64,Staff!$L64)),0))))))</f>
        <v>0</v>
      </c>
      <c r="AR68" s="567">
        <f>IF(Staff!$K64="Never",IF(AR$4&gt;=Staff!$I64,MIN(Staff!$J64,Staff!$L64),0),IF(Staff!$K64="Monthly",IF(AR$4=Staff!$I64,MIN(Staff!$J64,Staff!$L64),IF(AR$4&gt;Staff!$I64,MIN(Staff!$L64,AQ68+Staff!$J64),0)),IF(Staff!$K64="Quarterly",IF(AR$4=Staff!$I64,MIN(Staff!$J64,Staff!$L64),IF(AR$4&gt;Staff!$I64,IFERROR(MIN(Staff!$L64,IF(ISNUMBER(AO68),AO68,0)+Staff!$J64),Staff!$J64),0)),IF(Staff!$K64="Annually",IF(AR$4=Staff!$I64,MIN(Staff!$J64,Staff!$L64),IF(AR$4&gt;Staff!$I64,IFERROR(MIN(Staff!$L64,AF68+Staff!$J64),MIN(Staff!$J64,Staff!$L64)),0))))))</f>
        <v>0</v>
      </c>
      <c r="AS68" s="567">
        <f>IF(Staff!$K64="Never",IF(AS$4&gt;=Staff!$I64,MIN(Staff!$J64,Staff!$L64),0),IF(Staff!$K64="Monthly",IF(AS$4=Staff!$I64,MIN(Staff!$J64,Staff!$L64),IF(AS$4&gt;Staff!$I64,MIN(Staff!$L64,AR68+Staff!$J64),0)),IF(Staff!$K64="Quarterly",IF(AS$4=Staff!$I64,MIN(Staff!$J64,Staff!$L64),IF(AS$4&gt;Staff!$I64,IFERROR(MIN(Staff!$L64,IF(ISNUMBER(AP68),AP68,0)+Staff!$J64),Staff!$J64),0)),IF(Staff!$K64="Annually",IF(AS$4=Staff!$I64,MIN(Staff!$J64,Staff!$L64),IF(AS$4&gt;Staff!$I64,IFERROR(MIN(Staff!$L64,AG68+Staff!$J64),MIN(Staff!$J64,Staff!$L64)),0))))))</f>
        <v>0</v>
      </c>
      <c r="AT68" s="567">
        <f>IF(Staff!$K64="Never",IF(AT$4&gt;=Staff!$I64,MIN(Staff!$J64,Staff!$L64),0),IF(Staff!$K64="Monthly",IF(AT$4=Staff!$I64,MIN(Staff!$J64,Staff!$L64),IF(AT$4&gt;Staff!$I64,MIN(Staff!$L64,AS68+Staff!$J64),0)),IF(Staff!$K64="Quarterly",IF(AT$4=Staff!$I64,MIN(Staff!$J64,Staff!$L64),IF(AT$4&gt;Staff!$I64,IFERROR(MIN(Staff!$L64,IF(ISNUMBER(AQ68),AQ68,0)+Staff!$J64),Staff!$J64),0)),IF(Staff!$K64="Annually",IF(AT$4=Staff!$I64,MIN(Staff!$J64,Staff!$L64),IF(AT$4&gt;Staff!$I64,IFERROR(MIN(Staff!$L64,AH68+Staff!$J64),MIN(Staff!$J64,Staff!$L64)),0))))))</f>
        <v>0</v>
      </c>
      <c r="AU68" s="567">
        <f>IF(Staff!$K64="Never",IF(AU$4&gt;=Staff!$I64,MIN(Staff!$J64,Staff!$L64),0),IF(Staff!$K64="Monthly",IF(AU$4=Staff!$I64,MIN(Staff!$J64,Staff!$L64),IF(AU$4&gt;Staff!$I64,MIN(Staff!$L64,AT68+Staff!$J64),0)),IF(Staff!$K64="Quarterly",IF(AU$4=Staff!$I64,MIN(Staff!$J64,Staff!$L64),IF(AU$4&gt;Staff!$I64,IFERROR(MIN(Staff!$L64,IF(ISNUMBER(AR68),AR68,0)+Staff!$J64),Staff!$J64),0)),IF(Staff!$K64="Annually",IF(AU$4=Staff!$I64,MIN(Staff!$J64,Staff!$L64),IF(AU$4&gt;Staff!$I64,IFERROR(MIN(Staff!$L64,AI68+Staff!$J64),MIN(Staff!$J64,Staff!$L64)),0))))))</f>
        <v>0</v>
      </c>
      <c r="AV68" s="567">
        <f>IF(Staff!$K64="Never",IF(AV$4&gt;=Staff!$I64,MIN(Staff!$J64,Staff!$L64),0),IF(Staff!$K64="Monthly",IF(AV$4=Staff!$I64,MIN(Staff!$J64,Staff!$L64),IF(AV$4&gt;Staff!$I64,MIN(Staff!$L64,AU68+Staff!$J64),0)),IF(Staff!$K64="Quarterly",IF(AV$4=Staff!$I64,MIN(Staff!$J64,Staff!$L64),IF(AV$4&gt;Staff!$I64,IFERROR(MIN(Staff!$L64,IF(ISNUMBER(AS68),AS68,0)+Staff!$J64),Staff!$J64),0)),IF(Staff!$K64="Annually",IF(AV$4=Staff!$I64,MIN(Staff!$J64,Staff!$L64),IF(AV$4&gt;Staff!$I64,IFERROR(MIN(Staff!$L64,AJ68+Staff!$J64),MIN(Staff!$J64,Staff!$L64)),0))))))</f>
        <v>0</v>
      </c>
      <c r="AW68" s="567">
        <f>IF(Staff!$K64="Never",IF(AW$4&gt;=Staff!$I64,MIN(Staff!$J64,Staff!$L64),0),IF(Staff!$K64="Monthly",IF(AW$4=Staff!$I64,MIN(Staff!$J64,Staff!$L64),IF(AW$4&gt;Staff!$I64,MIN(Staff!$L64,AV68+Staff!$J64),0)),IF(Staff!$K64="Quarterly",IF(AW$4=Staff!$I64,MIN(Staff!$J64,Staff!$L64),IF(AW$4&gt;Staff!$I64,IFERROR(MIN(Staff!$L64,IF(ISNUMBER(AT68),AT68,0)+Staff!$J64),Staff!$J64),0)),IF(Staff!$K64="Annually",IF(AW$4=Staff!$I64,MIN(Staff!$J64,Staff!$L64),IF(AW$4&gt;Staff!$I64,IFERROR(MIN(Staff!$L64,AK68+Staff!$J64),MIN(Staff!$J64,Staff!$L64)),0))))))</f>
        <v>0</v>
      </c>
      <c r="AX68" s="567">
        <f>IF(Staff!$K64="Never",IF(AX$4&gt;=Staff!$I64,MIN(Staff!$J64,Staff!$L64),0),IF(Staff!$K64="Monthly",IF(AX$4=Staff!$I64,MIN(Staff!$J64,Staff!$L64),IF(AX$4&gt;Staff!$I64,MIN(Staff!$L64,AW68+Staff!$J64),0)),IF(Staff!$K64="Quarterly",IF(AX$4=Staff!$I64,MIN(Staff!$J64,Staff!$L64),IF(AX$4&gt;Staff!$I64,IFERROR(MIN(Staff!$L64,IF(ISNUMBER(AU68),AU68,0)+Staff!$J64),Staff!$J64),0)),IF(Staff!$K64="Annually",IF(AX$4=Staff!$I64,MIN(Staff!$J64,Staff!$L64),IF(AX$4&gt;Staff!$I64,IFERROR(MIN(Staff!$L64,AL68+Staff!$J64),MIN(Staff!$J64,Staff!$L64)),0))))))</f>
        <v>0</v>
      </c>
      <c r="AY68" s="567">
        <f>IF(Staff!$K64="Never",IF(AY$4&gt;=Staff!$I64,MIN(Staff!$J64,Staff!$L64),0),IF(Staff!$K64="Monthly",IF(AY$4=Staff!$I64,MIN(Staff!$J64,Staff!$L64),IF(AY$4&gt;Staff!$I64,MIN(Staff!$L64,AX68+Staff!$J64),0)),IF(Staff!$K64="Quarterly",IF(AY$4=Staff!$I64,MIN(Staff!$J64,Staff!$L64),IF(AY$4&gt;Staff!$I64,IFERROR(MIN(Staff!$L64,IF(ISNUMBER(AV68),AV68,0)+Staff!$J64),Staff!$J64),0)),IF(Staff!$K64="Annually",IF(AY$4=Staff!$I64,MIN(Staff!$J64,Staff!$L64),IF(AY$4&gt;Staff!$I64,IFERROR(MIN(Staff!$L64,AM68+Staff!$J64),MIN(Staff!$J64,Staff!$L64)),0))))))</f>
        <v>0</v>
      </c>
      <c r="AZ68" s="567">
        <f>IF(Staff!$K64="Never",IF(AZ$4&gt;=Staff!$I64,MIN(Staff!$J64,Staff!$L64),0),IF(Staff!$K64="Monthly",IF(AZ$4=Staff!$I64,MIN(Staff!$J64,Staff!$L64),IF(AZ$4&gt;Staff!$I64,MIN(Staff!$L64,AY68+Staff!$J64),0)),IF(Staff!$K64="Quarterly",IF(AZ$4=Staff!$I64,MIN(Staff!$J64,Staff!$L64),IF(AZ$4&gt;Staff!$I64,IFERROR(MIN(Staff!$L64,IF(ISNUMBER(AW68),AW68,0)+Staff!$J64),Staff!$J64),0)),IF(Staff!$K64="Annually",IF(AZ$4=Staff!$I64,MIN(Staff!$J64,Staff!$L64),IF(AZ$4&gt;Staff!$I64,IFERROR(MIN(Staff!$L64,AN68+Staff!$J64),MIN(Staff!$J64,Staff!$L64)),0))))))</f>
        <v>0</v>
      </c>
      <c r="BA68" s="567">
        <f>IF(Staff!$K64="Never",IF(BA$4&gt;=Staff!$I64,MIN(Staff!$J64,Staff!$L64),0),IF(Staff!$K64="Monthly",IF(BA$4=Staff!$I64,MIN(Staff!$J64,Staff!$L64),IF(BA$4&gt;Staff!$I64,MIN(Staff!$L64,AZ68+Staff!$J64),0)),IF(Staff!$K64="Quarterly",IF(BA$4=Staff!$I64,MIN(Staff!$J64,Staff!$L64),IF(BA$4&gt;Staff!$I64,IFERROR(MIN(Staff!$L64,IF(ISNUMBER(AX68),AX68,0)+Staff!$J64),Staff!$J64),0)),IF(Staff!$K64="Annually",IF(BA$4=Staff!$I64,MIN(Staff!$J64,Staff!$L64),IF(BA$4&gt;Staff!$I64,IFERROR(MIN(Staff!$L64,AO68+Staff!$J64),MIN(Staff!$J64,Staff!$L64)),0))))))</f>
        <v>0</v>
      </c>
      <c r="BB68" s="567">
        <f>IF(Staff!$K64="Never",IF(BB$4&gt;=Staff!$I64,MIN(Staff!$J64,Staff!$L64),0),IF(Staff!$K64="Monthly",IF(BB$4=Staff!$I64,MIN(Staff!$J64,Staff!$L64),IF(BB$4&gt;Staff!$I64,MIN(Staff!$L64,BA68+Staff!$J64),0)),IF(Staff!$K64="Quarterly",IF(BB$4=Staff!$I64,MIN(Staff!$J64,Staff!$L64),IF(BB$4&gt;Staff!$I64,IFERROR(MIN(Staff!$L64,IF(ISNUMBER(AY68),AY68,0)+Staff!$J64),Staff!$J64),0)),IF(Staff!$K64="Annually",IF(BB$4=Staff!$I64,MIN(Staff!$J64,Staff!$L64),IF(BB$4&gt;Staff!$I64,IFERROR(MIN(Staff!$L64,AP68+Staff!$J64),MIN(Staff!$J64,Staff!$L64)),0))))))</f>
        <v>0</v>
      </c>
      <c r="BC68" s="567">
        <f>IF(Staff!$K64="Never",IF(BC$4&gt;=Staff!$I64,MIN(Staff!$J64,Staff!$L64),0),IF(Staff!$K64="Monthly",IF(BC$4=Staff!$I64,MIN(Staff!$J64,Staff!$L64),IF(BC$4&gt;Staff!$I64,MIN(Staff!$L64,BB68+Staff!$J64),0)),IF(Staff!$K64="Quarterly",IF(BC$4=Staff!$I64,MIN(Staff!$J64,Staff!$L64),IF(BC$4&gt;Staff!$I64,IFERROR(MIN(Staff!$L64,IF(ISNUMBER(AZ68),AZ68,0)+Staff!$J64),Staff!$J64),0)),IF(Staff!$K64="Annually",IF(BC$4=Staff!$I64,MIN(Staff!$J64,Staff!$L64),IF(BC$4&gt;Staff!$I64,IFERROR(MIN(Staff!$L64,AQ68+Staff!$J64),MIN(Staff!$J64,Staff!$L64)),0))))))</f>
        <v>0</v>
      </c>
      <c r="BD68" s="567">
        <f>IF(Staff!$K64="Never",IF(BD$4&gt;=Staff!$I64,MIN(Staff!$J64,Staff!$L64),0),IF(Staff!$K64="Monthly",IF(BD$4=Staff!$I64,MIN(Staff!$J64,Staff!$L64),IF(BD$4&gt;Staff!$I64,MIN(Staff!$L64,BC68+Staff!$J64),0)),IF(Staff!$K64="Quarterly",IF(BD$4=Staff!$I64,MIN(Staff!$J64,Staff!$L64),IF(BD$4&gt;Staff!$I64,IFERROR(MIN(Staff!$L64,IF(ISNUMBER(BA68),BA68,0)+Staff!$J64),Staff!$J64),0)),IF(Staff!$K64="Annually",IF(BD$4=Staff!$I64,MIN(Staff!$J64,Staff!$L64),IF(BD$4&gt;Staff!$I64,IFERROR(MIN(Staff!$L64,AR68+Staff!$J64),MIN(Staff!$J64,Staff!$L64)),0))))))</f>
        <v>0</v>
      </c>
      <c r="BE68" s="567">
        <f>IF(Staff!$K64="Never",IF(BE$4&gt;=Staff!$I64,MIN(Staff!$J64,Staff!$L64),0),IF(Staff!$K64="Monthly",IF(BE$4=Staff!$I64,MIN(Staff!$J64,Staff!$L64),IF(BE$4&gt;Staff!$I64,MIN(Staff!$L64,BD68+Staff!$J64),0)),IF(Staff!$K64="Quarterly",IF(BE$4=Staff!$I64,MIN(Staff!$J64,Staff!$L64),IF(BE$4&gt;Staff!$I64,IFERROR(MIN(Staff!$L64,IF(ISNUMBER(BB68),BB68,0)+Staff!$J64),Staff!$J64),0)),IF(Staff!$K64="Annually",IF(BE$4=Staff!$I64,MIN(Staff!$J64,Staff!$L64),IF(BE$4&gt;Staff!$I64,IFERROR(MIN(Staff!$L64,AS68+Staff!$J64),MIN(Staff!$J64,Staff!$L64)),0))))))</f>
        <v>0</v>
      </c>
      <c r="BF68" s="567">
        <f>IF(Staff!$K64="Never",IF(BF$4&gt;=Staff!$I64,MIN(Staff!$J64,Staff!$L64),0),IF(Staff!$K64="Monthly",IF(BF$4=Staff!$I64,MIN(Staff!$J64,Staff!$L64),IF(BF$4&gt;Staff!$I64,MIN(Staff!$L64,BE68+Staff!$J64),0)),IF(Staff!$K64="Quarterly",IF(BF$4=Staff!$I64,MIN(Staff!$J64,Staff!$L64),IF(BF$4&gt;Staff!$I64,IFERROR(MIN(Staff!$L64,IF(ISNUMBER(BC68),BC68,0)+Staff!$J64),Staff!$J64),0)),IF(Staff!$K64="Annually",IF(BF$4=Staff!$I64,MIN(Staff!$J64,Staff!$L64),IF(BF$4&gt;Staff!$I64,IFERROR(MIN(Staff!$L64,AT68+Staff!$J64),MIN(Staff!$J64,Staff!$L64)),0))))))</f>
        <v>0</v>
      </c>
      <c r="BG68" s="567">
        <f>IF(Staff!$K64="Never",IF(BG$4&gt;=Staff!$I64,MIN(Staff!$J64,Staff!$L64),0),IF(Staff!$K64="Monthly",IF(BG$4=Staff!$I64,MIN(Staff!$J64,Staff!$L64),IF(BG$4&gt;Staff!$I64,MIN(Staff!$L64,BF68+Staff!$J64),0)),IF(Staff!$K64="Quarterly",IF(BG$4=Staff!$I64,MIN(Staff!$J64,Staff!$L64),IF(BG$4&gt;Staff!$I64,IFERROR(MIN(Staff!$L64,IF(ISNUMBER(BD68),BD68,0)+Staff!$J64),Staff!$J64),0)),IF(Staff!$K64="Annually",IF(BG$4=Staff!$I64,MIN(Staff!$J64,Staff!$L64),IF(BG$4&gt;Staff!$I64,IFERROR(MIN(Staff!$L64,AU68+Staff!$J64),MIN(Staff!$J64,Staff!$L64)),0))))))</f>
        <v>0</v>
      </c>
      <c r="BH68" s="567">
        <f>IF(Staff!$K64="Never",IF(BH$4&gt;=Staff!$I64,MIN(Staff!$J64,Staff!$L64),0),IF(Staff!$K64="Monthly",IF(BH$4=Staff!$I64,MIN(Staff!$J64,Staff!$L64),IF(BH$4&gt;Staff!$I64,MIN(Staff!$L64,BG68+Staff!$J64),0)),IF(Staff!$K64="Quarterly",IF(BH$4=Staff!$I64,MIN(Staff!$J64,Staff!$L64),IF(BH$4&gt;Staff!$I64,IFERROR(MIN(Staff!$L64,IF(ISNUMBER(BE68),BE68,0)+Staff!$J64),Staff!$J64),0)),IF(Staff!$K64="Annually",IF(BH$4=Staff!$I64,MIN(Staff!$J64,Staff!$L64),IF(BH$4&gt;Staff!$I64,IFERROR(MIN(Staff!$L64,AV68+Staff!$J64),MIN(Staff!$J64,Staff!$L64)),0))))))</f>
        <v>0</v>
      </c>
      <c r="BI68" s="567">
        <f>IF(Staff!$K64="Never",IF(BI$4&gt;=Staff!$I64,MIN(Staff!$J64,Staff!$L64),0),IF(Staff!$K64="Monthly",IF(BI$4=Staff!$I64,MIN(Staff!$J64,Staff!$L64),IF(BI$4&gt;Staff!$I64,MIN(Staff!$L64,BH68+Staff!$J64),0)),IF(Staff!$K64="Quarterly",IF(BI$4=Staff!$I64,MIN(Staff!$J64,Staff!$L64),IF(BI$4&gt;Staff!$I64,IFERROR(MIN(Staff!$L64,IF(ISNUMBER(BF68),BF68,0)+Staff!$J64),Staff!$J64),0)),IF(Staff!$K64="Annually",IF(BI$4=Staff!$I64,MIN(Staff!$J64,Staff!$L64),IF(BI$4&gt;Staff!$I64,IFERROR(MIN(Staff!$L64,AW68+Staff!$J64),MIN(Staff!$J64,Staff!$L64)),0))))))</f>
        <v>0</v>
      </c>
      <c r="BJ68" s="567">
        <f>IF(Staff!$K64="Never",IF(BJ$4&gt;=Staff!$I64,MIN(Staff!$J64,Staff!$L64),0),IF(Staff!$K64="Monthly",IF(BJ$4=Staff!$I64,MIN(Staff!$J64,Staff!$L64),IF(BJ$4&gt;Staff!$I64,MIN(Staff!$L64,BI68+Staff!$J64),0)),IF(Staff!$K64="Quarterly",IF(BJ$4=Staff!$I64,MIN(Staff!$J64,Staff!$L64),IF(BJ$4&gt;Staff!$I64,IFERROR(MIN(Staff!$L64,IF(ISNUMBER(BG68),BG68,0)+Staff!$J64),Staff!$J64),0)),IF(Staff!$K64="Annually",IF(BJ$4=Staff!$I64,MIN(Staff!$J64,Staff!$L64),IF(BJ$4&gt;Staff!$I64,IFERROR(MIN(Staff!$L64,AX68+Staff!$J64),MIN(Staff!$J64,Staff!$L64)),0))))))</f>
        <v>0</v>
      </c>
      <c r="BK68" s="567">
        <f>IF(Staff!$K64="Never",IF(BK$4&gt;=Staff!$I64,MIN(Staff!$J64,Staff!$L64),0),IF(Staff!$K64="Monthly",IF(BK$4=Staff!$I64,MIN(Staff!$J64,Staff!$L64),IF(BK$4&gt;Staff!$I64,MIN(Staff!$L64,BJ68+Staff!$J64),0)),IF(Staff!$K64="Quarterly",IF(BK$4=Staff!$I64,MIN(Staff!$J64,Staff!$L64),IF(BK$4&gt;Staff!$I64,IFERROR(MIN(Staff!$L64,IF(ISNUMBER(BH68),BH68,0)+Staff!$J64),Staff!$J64),0)),IF(Staff!$K64="Annually",IF(BK$4=Staff!$I64,MIN(Staff!$J64,Staff!$L64),IF(BK$4&gt;Staff!$I64,IFERROR(MIN(Staff!$L64,AY68+Staff!$J64),MIN(Staff!$J64,Staff!$L64)),0))))))</f>
        <v>0</v>
      </c>
      <c r="BL68" s="567">
        <f>IF(Staff!$K64="Never",IF(BL$4&gt;=Staff!$I64,MIN(Staff!$J64,Staff!$L64),0),IF(Staff!$K64="Monthly",IF(BL$4=Staff!$I64,MIN(Staff!$J64,Staff!$L64),IF(BL$4&gt;Staff!$I64,MIN(Staff!$L64,BK68+Staff!$J64),0)),IF(Staff!$K64="Quarterly",IF(BL$4=Staff!$I64,MIN(Staff!$J64,Staff!$L64),IF(BL$4&gt;Staff!$I64,IFERROR(MIN(Staff!$L64,IF(ISNUMBER(BI68),BI68,0)+Staff!$J64),Staff!$J64),0)),IF(Staff!$K64="Annually",IF(BL$4=Staff!$I64,MIN(Staff!$J64,Staff!$L64),IF(BL$4&gt;Staff!$I64,IFERROR(MIN(Staff!$L64,AZ68+Staff!$J64),MIN(Staff!$J64,Staff!$L64)),0))))))</f>
        <v>0</v>
      </c>
      <c r="BM68" s="567">
        <f>IF(Staff!$K64="Never",IF(BM$4&gt;=Staff!$I64,MIN(Staff!$J64,Staff!$L64),0),IF(Staff!$K64="Monthly",IF(BM$4=Staff!$I64,MIN(Staff!$J64,Staff!$L64),IF(BM$4&gt;Staff!$I64,MIN(Staff!$L64,BL68+Staff!$J64),0)),IF(Staff!$K64="Quarterly",IF(BM$4=Staff!$I64,MIN(Staff!$J64,Staff!$L64),IF(BM$4&gt;Staff!$I64,IFERROR(MIN(Staff!$L64,IF(ISNUMBER(BJ68),BJ68,0)+Staff!$J64),Staff!$J64),0)),IF(Staff!$K64="Annually",IF(BM$4=Staff!$I64,MIN(Staff!$J64,Staff!$L64),IF(BM$4&gt;Staff!$I64,IFERROR(MIN(Staff!$L64,BA68+Staff!$J64),MIN(Staff!$J64,Staff!$L64)),0))))))</f>
        <v>0</v>
      </c>
      <c r="BN68" s="567">
        <f>IF(Staff!$K64="Never",IF(BN$4&gt;=Staff!$I64,MIN(Staff!$J64,Staff!$L64),0),IF(Staff!$K64="Monthly",IF(BN$4=Staff!$I64,MIN(Staff!$J64,Staff!$L64),IF(BN$4&gt;Staff!$I64,MIN(Staff!$L64,BM68+Staff!$J64),0)),IF(Staff!$K64="Quarterly",IF(BN$4=Staff!$I64,MIN(Staff!$J64,Staff!$L64),IF(BN$4&gt;Staff!$I64,IFERROR(MIN(Staff!$L64,IF(ISNUMBER(BK68),BK68,0)+Staff!$J64),Staff!$J64),0)),IF(Staff!$K64="Annually",IF(BN$4=Staff!$I64,MIN(Staff!$J64,Staff!$L64),IF(BN$4&gt;Staff!$I64,IFERROR(MIN(Staff!$L64,BB68+Staff!$J64),MIN(Staff!$J64,Staff!$L64)),0))))))</f>
        <v>0</v>
      </c>
      <c r="BO68" s="567">
        <f>IF(Staff!$K64="Never",IF(BO$4&gt;=Staff!$I64,MIN(Staff!$J64,Staff!$L64),0),IF(Staff!$K64="Monthly",IF(BO$4=Staff!$I64,MIN(Staff!$J64,Staff!$L64),IF(BO$4&gt;Staff!$I64,MIN(Staff!$L64,BN68+Staff!$J64),0)),IF(Staff!$K64="Quarterly",IF(BO$4=Staff!$I64,MIN(Staff!$J64,Staff!$L64),IF(BO$4&gt;Staff!$I64,IFERROR(MIN(Staff!$L64,IF(ISNUMBER(BL68),BL68,0)+Staff!$J64),Staff!$J64),0)),IF(Staff!$K64="Annually",IF(BO$4=Staff!$I64,MIN(Staff!$J64,Staff!$L64),IF(BO$4&gt;Staff!$I64,IFERROR(MIN(Staff!$L64,BC68+Staff!$J64),MIN(Staff!$J64,Staff!$L64)),0))))))</f>
        <v>0</v>
      </c>
      <c r="BP68" s="567">
        <f>IF(Staff!$K64="Never",IF(BP$4&gt;=Staff!$I64,MIN(Staff!$J64,Staff!$L64),0),IF(Staff!$K64="Monthly",IF(BP$4=Staff!$I64,MIN(Staff!$J64,Staff!$L64),IF(BP$4&gt;Staff!$I64,MIN(Staff!$L64,BO68+Staff!$J64),0)),IF(Staff!$K64="Quarterly",IF(BP$4=Staff!$I64,MIN(Staff!$J64,Staff!$L64),IF(BP$4&gt;Staff!$I64,IFERROR(MIN(Staff!$L64,IF(ISNUMBER(BM68),BM68,0)+Staff!$J64),Staff!$J64),0)),IF(Staff!$K64="Annually",IF(BP$4=Staff!$I64,MIN(Staff!$J64,Staff!$L64),IF(BP$4&gt;Staff!$I64,IFERROR(MIN(Staff!$L64,BD68+Staff!$J64),MIN(Staff!$J64,Staff!$L64)),0))))))</f>
        <v>0</v>
      </c>
      <c r="BQ68" s="567">
        <f>IF(Staff!$K64="Never",IF(BQ$4&gt;=Staff!$I64,MIN(Staff!$J64,Staff!$L64),0),IF(Staff!$K64="Monthly",IF(BQ$4=Staff!$I64,MIN(Staff!$J64,Staff!$L64),IF(BQ$4&gt;Staff!$I64,MIN(Staff!$L64,BP68+Staff!$J64),0)),IF(Staff!$K64="Quarterly",IF(BQ$4=Staff!$I64,MIN(Staff!$J64,Staff!$L64),IF(BQ$4&gt;Staff!$I64,IFERROR(MIN(Staff!$L64,IF(ISNUMBER(BN68),BN68,0)+Staff!$J64),Staff!$J64),0)),IF(Staff!$K64="Annually",IF(BQ$4=Staff!$I64,MIN(Staff!$J64,Staff!$L64),IF(BQ$4&gt;Staff!$I64,IFERROR(MIN(Staff!$L64,BE68+Staff!$J64),MIN(Staff!$J64,Staff!$L64)),0))))))</f>
        <v>0</v>
      </c>
      <c r="BR68" s="567">
        <f>IF(Staff!$K64="Never",IF(BR$4&gt;=Staff!$I64,MIN(Staff!$J64,Staff!$L64),0),IF(Staff!$K64="Monthly",IF(BR$4=Staff!$I64,MIN(Staff!$J64,Staff!$L64),IF(BR$4&gt;Staff!$I64,MIN(Staff!$L64,BQ68+Staff!$J64),0)),IF(Staff!$K64="Quarterly",IF(BR$4=Staff!$I64,MIN(Staff!$J64,Staff!$L64),IF(BR$4&gt;Staff!$I64,IFERROR(MIN(Staff!$L64,IF(ISNUMBER(BO68),BO68,0)+Staff!$J64),Staff!$J64),0)),IF(Staff!$K64="Annually",IF(BR$4=Staff!$I64,MIN(Staff!$J64,Staff!$L64),IF(BR$4&gt;Staff!$I64,IFERROR(MIN(Staff!$L64,BF68+Staff!$J64),MIN(Staff!$J64,Staff!$L64)),0))))))</f>
        <v>0</v>
      </c>
      <c r="BS68" s="567">
        <f>IF(Staff!$K64="Never",IF(BS$4&gt;=Staff!$I64,MIN(Staff!$J64,Staff!$L64),0),IF(Staff!$K64="Monthly",IF(BS$4=Staff!$I64,MIN(Staff!$J64,Staff!$L64),IF(BS$4&gt;Staff!$I64,MIN(Staff!$L64,BR68+Staff!$J64),0)),IF(Staff!$K64="Quarterly",IF(BS$4=Staff!$I64,MIN(Staff!$J64,Staff!$L64),IF(BS$4&gt;Staff!$I64,IFERROR(MIN(Staff!$L64,IF(ISNUMBER(BP68),BP68,0)+Staff!$J64),Staff!$J64),0)),IF(Staff!$K64="Annually",IF(BS$4=Staff!$I64,MIN(Staff!$J64,Staff!$L64),IF(BS$4&gt;Staff!$I64,IFERROR(MIN(Staff!$L64,BG68+Staff!$J64),MIN(Staff!$J64,Staff!$L64)),0))))))</f>
        <v>0</v>
      </c>
      <c r="BT68" s="567">
        <f>IF(Staff!$K64="Never",IF(BT$4&gt;=Staff!$I64,MIN(Staff!$J64,Staff!$L64),0),IF(Staff!$K64="Monthly",IF(BT$4=Staff!$I64,MIN(Staff!$J64,Staff!$L64),IF(BT$4&gt;Staff!$I64,MIN(Staff!$L64,BS68+Staff!$J64),0)),IF(Staff!$K64="Quarterly",IF(BT$4=Staff!$I64,MIN(Staff!$J64,Staff!$L64),IF(BT$4&gt;Staff!$I64,IFERROR(MIN(Staff!$L64,IF(ISNUMBER(BQ68),BQ68,0)+Staff!$J64),Staff!$J64),0)),IF(Staff!$K64="Annually",IF(BT$4=Staff!$I64,MIN(Staff!$J64,Staff!$L64),IF(BT$4&gt;Staff!$I64,IFERROR(MIN(Staff!$L64,BH68+Staff!$J64),MIN(Staff!$J64,Staff!$L64)),0))))))</f>
        <v>0</v>
      </c>
      <c r="BU68" s="567">
        <f>IF(Staff!$K64="Never",IF(BU$4&gt;=Staff!$I64,MIN(Staff!$J64,Staff!$L64),0),IF(Staff!$K64="Monthly",IF(BU$4=Staff!$I64,MIN(Staff!$J64,Staff!$L64),IF(BU$4&gt;Staff!$I64,MIN(Staff!$L64,BT68+Staff!$J64),0)),IF(Staff!$K64="Quarterly",IF(BU$4=Staff!$I64,MIN(Staff!$J64,Staff!$L64),IF(BU$4&gt;Staff!$I64,IFERROR(MIN(Staff!$L64,IF(ISNUMBER(BR68),BR68,0)+Staff!$J64),Staff!$J64),0)),IF(Staff!$K64="Annually",IF(BU$4=Staff!$I64,MIN(Staff!$J64,Staff!$L64),IF(BU$4&gt;Staff!$I64,IFERROR(MIN(Staff!$L64,BI68+Staff!$J64),MIN(Staff!$J64,Staff!$L64)),0))))))</f>
        <v>0</v>
      </c>
      <c r="BV68" s="567">
        <f>IF(Staff!$K64="Never",IF(BV$4&gt;=Staff!$I64,MIN(Staff!$J64,Staff!$L64),0),IF(Staff!$K64="Monthly",IF(BV$4=Staff!$I64,MIN(Staff!$J64,Staff!$L64),IF(BV$4&gt;Staff!$I64,MIN(Staff!$L64,BU68+Staff!$J64),0)),IF(Staff!$K64="Quarterly",IF(BV$4=Staff!$I64,MIN(Staff!$J64,Staff!$L64),IF(BV$4&gt;Staff!$I64,IFERROR(MIN(Staff!$L64,IF(ISNUMBER(BS68),BS68,0)+Staff!$J64),Staff!$J64),0)),IF(Staff!$K64="Annually",IF(BV$4=Staff!$I64,MIN(Staff!$J64,Staff!$L64),IF(BV$4&gt;Staff!$I64,IFERROR(MIN(Staff!$L64,BJ68+Staff!$J64),MIN(Staff!$J64,Staff!$L64)),0))))))</f>
        <v>0</v>
      </c>
      <c r="BW68" s="567">
        <f>IF(Staff!$K64="Never",IF(BW$4&gt;=Staff!$I64,MIN(Staff!$J64,Staff!$L64),0),IF(Staff!$K64="Monthly",IF(BW$4=Staff!$I64,MIN(Staff!$J64,Staff!$L64),IF(BW$4&gt;Staff!$I64,MIN(Staff!$L64,BV68+Staff!$J64),0)),IF(Staff!$K64="Quarterly",IF(BW$4=Staff!$I64,MIN(Staff!$J64,Staff!$L64),IF(BW$4&gt;Staff!$I64,IFERROR(MIN(Staff!$L64,IF(ISNUMBER(BT68),BT68,0)+Staff!$J64),Staff!$J64),0)),IF(Staff!$K64="Annually",IF(BW$4=Staff!$I64,MIN(Staff!$J64,Staff!$L64),IF(BW$4&gt;Staff!$I64,IFERROR(MIN(Staff!$L64,BK68+Staff!$J64),MIN(Staff!$J64,Staff!$L64)),0))))))</f>
        <v>0</v>
      </c>
      <c r="BX68" s="567">
        <f>IF(Staff!$K64="Never",IF(BX$4&gt;=Staff!$I64,MIN(Staff!$J64,Staff!$L64),0),IF(Staff!$K64="Monthly",IF(BX$4=Staff!$I64,MIN(Staff!$J64,Staff!$L64),IF(BX$4&gt;Staff!$I64,MIN(Staff!$L64,BW68+Staff!$J64),0)),IF(Staff!$K64="Quarterly",IF(BX$4=Staff!$I64,MIN(Staff!$J64,Staff!$L64),IF(BX$4&gt;Staff!$I64,IFERROR(MIN(Staff!$L64,IF(ISNUMBER(BU68),BU68,0)+Staff!$J64),Staff!$J64),0)),IF(Staff!$K64="Annually",IF(BX$4=Staff!$I64,MIN(Staff!$J64,Staff!$L64),IF(BX$4&gt;Staff!$I64,IFERROR(MIN(Staff!$L64,BL68+Staff!$J64),MIN(Staff!$J64,Staff!$L64)),0))))))</f>
        <v>0</v>
      </c>
      <c r="BY68" s="567">
        <f>IF(Staff!$K64="Never",IF(BY$4&gt;=Staff!$I64,MIN(Staff!$J64,Staff!$L64),0),IF(Staff!$K64="Monthly",IF(BY$4=Staff!$I64,MIN(Staff!$J64,Staff!$L64),IF(BY$4&gt;Staff!$I64,MIN(Staff!$L64,BX68+Staff!$J64),0)),IF(Staff!$K64="Quarterly",IF(BY$4=Staff!$I64,MIN(Staff!$J64,Staff!$L64),IF(BY$4&gt;Staff!$I64,IFERROR(MIN(Staff!$L64,IF(ISNUMBER(BV68),BV68,0)+Staff!$J64),Staff!$J64),0)),IF(Staff!$K64="Annually",IF(BY$4=Staff!$I64,MIN(Staff!$J64,Staff!$L64),IF(BY$4&gt;Staff!$I64,IFERROR(MIN(Staff!$L64,BM68+Staff!$J64),MIN(Staff!$J64,Staff!$L64)),0))))))</f>
        <v>0</v>
      </c>
      <c r="BZ68" s="567">
        <f>IF(Staff!$K64="Never",IF(BZ$4&gt;=Staff!$I64,MIN(Staff!$J64,Staff!$L64),0),IF(Staff!$K64="Monthly",IF(BZ$4=Staff!$I64,MIN(Staff!$J64,Staff!$L64),IF(BZ$4&gt;Staff!$I64,MIN(Staff!$L64,BY68+Staff!$J64),0)),IF(Staff!$K64="Quarterly",IF(BZ$4=Staff!$I64,MIN(Staff!$J64,Staff!$L64),IF(BZ$4&gt;Staff!$I64,IFERROR(MIN(Staff!$L64,IF(ISNUMBER(BW68),BW68,0)+Staff!$J64),Staff!$J64),0)),IF(Staff!$K64="Annually",IF(BZ$4=Staff!$I64,MIN(Staff!$J64,Staff!$L64),IF(BZ$4&gt;Staff!$I64,IFERROR(MIN(Staff!$L64,BN68+Staff!$J64),MIN(Staff!$J64,Staff!$L64)),0))))))</f>
        <v>0</v>
      </c>
      <c r="CA68" s="567">
        <f>IF(Staff!$K64="Never",IF(CA$4&gt;=Staff!$I64,MIN(Staff!$J64,Staff!$L64),0),IF(Staff!$K64="Monthly",IF(CA$4=Staff!$I64,MIN(Staff!$J64,Staff!$L64),IF(CA$4&gt;Staff!$I64,MIN(Staff!$L64,BZ68+Staff!$J64),0)),IF(Staff!$K64="Quarterly",IF(CA$4=Staff!$I64,MIN(Staff!$J64,Staff!$L64),IF(CA$4&gt;Staff!$I64,IFERROR(MIN(Staff!$L64,IF(ISNUMBER(BX68),BX68,0)+Staff!$J64),Staff!$J64),0)),IF(Staff!$K64="Annually",IF(CA$4=Staff!$I64,MIN(Staff!$J64,Staff!$L64),IF(CA$4&gt;Staff!$I64,IFERROR(MIN(Staff!$L64,BO68+Staff!$J64),MIN(Staff!$J64,Staff!$L64)),0))))))</f>
        <v>0</v>
      </c>
      <c r="CB68" s="567">
        <f>IF(Staff!$K64="Never",IF(CB$4&gt;=Staff!$I64,MIN(Staff!$J64,Staff!$L64),0),IF(Staff!$K64="Monthly",IF(CB$4=Staff!$I64,MIN(Staff!$J64,Staff!$L64),IF(CB$4&gt;Staff!$I64,MIN(Staff!$L64,CA68+Staff!$J64),0)),IF(Staff!$K64="Quarterly",IF(CB$4=Staff!$I64,MIN(Staff!$J64,Staff!$L64),IF(CB$4&gt;Staff!$I64,IFERROR(MIN(Staff!$L64,IF(ISNUMBER(BY68),BY68,0)+Staff!$J64),Staff!$J64),0)),IF(Staff!$K64="Annually",IF(CB$4=Staff!$I64,MIN(Staff!$J64,Staff!$L64),IF(CB$4&gt;Staff!$I64,IFERROR(MIN(Staff!$L64,BP68+Staff!$J64),MIN(Staff!$J64,Staff!$L64)),0))))))</f>
        <v>0</v>
      </c>
      <c r="CC68" s="567">
        <f>IF(Staff!$K64="Never",IF(CC$4&gt;=Staff!$I64,MIN(Staff!$J64,Staff!$L64),0),IF(Staff!$K64="Monthly",IF(CC$4=Staff!$I64,MIN(Staff!$J64,Staff!$L64),IF(CC$4&gt;Staff!$I64,MIN(Staff!$L64,CB68+Staff!$J64),0)),IF(Staff!$K64="Quarterly",IF(CC$4=Staff!$I64,MIN(Staff!$J64,Staff!$L64),IF(CC$4&gt;Staff!$I64,IFERROR(MIN(Staff!$L64,IF(ISNUMBER(BZ68),BZ68,0)+Staff!$J64),Staff!$J64),0)),IF(Staff!$K64="Annually",IF(CC$4=Staff!$I64,MIN(Staff!$J64,Staff!$L64),IF(CC$4&gt;Staff!$I64,IFERROR(MIN(Staff!$L64,BQ68+Staff!$J64),MIN(Staff!$J64,Staff!$L64)),0))))))</f>
        <v>0</v>
      </c>
      <c r="CD68" s="567">
        <f>IF(Staff!$K64="Never",IF(CD$4&gt;=Staff!$I64,MIN(Staff!$J64,Staff!$L64),0),IF(Staff!$K64="Monthly",IF(CD$4=Staff!$I64,MIN(Staff!$J64,Staff!$L64),IF(CD$4&gt;Staff!$I64,MIN(Staff!$L64,CC68+Staff!$J64),0)),IF(Staff!$K64="Quarterly",IF(CD$4=Staff!$I64,MIN(Staff!$J64,Staff!$L64),IF(CD$4&gt;Staff!$I64,IFERROR(MIN(Staff!$L64,IF(ISNUMBER(CA68),CA68,0)+Staff!$J64),Staff!$J64),0)),IF(Staff!$K64="Annually",IF(CD$4=Staff!$I64,MIN(Staff!$J64,Staff!$L64),IF(CD$4&gt;Staff!$I64,IFERROR(MIN(Staff!$L64,BR68+Staff!$J64),MIN(Staff!$J64,Staff!$L64)),0))))))</f>
        <v>0</v>
      </c>
      <c r="CE68" s="567">
        <f>IF(Staff!$K64="Never",IF(CE$4&gt;=Staff!$I64,MIN(Staff!$J64,Staff!$L64),0),IF(Staff!$K64="Monthly",IF(CE$4=Staff!$I64,MIN(Staff!$J64,Staff!$L64),IF(CE$4&gt;Staff!$I64,MIN(Staff!$L64,CD68+Staff!$J64),0)),IF(Staff!$K64="Quarterly",IF(CE$4=Staff!$I64,MIN(Staff!$J64,Staff!$L64),IF(CE$4&gt;Staff!$I64,IFERROR(MIN(Staff!$L64,IF(ISNUMBER(CB68),CB68,0)+Staff!$J64),Staff!$J64),0)),IF(Staff!$K64="Annually",IF(CE$4=Staff!$I64,MIN(Staff!$J64,Staff!$L64),IF(CE$4&gt;Staff!$I64,IFERROR(MIN(Staff!$L64,BS68+Staff!$J64),MIN(Staff!$J64,Staff!$L64)),0))))))</f>
        <v>0</v>
      </c>
      <c r="CF68" s="567">
        <f>IF(Staff!$K64="Never",IF(CF$4&gt;=Staff!$I64,MIN(Staff!$J64,Staff!$L64),0),IF(Staff!$K64="Monthly",IF(CF$4=Staff!$I64,MIN(Staff!$J64,Staff!$L64),IF(CF$4&gt;Staff!$I64,MIN(Staff!$L64,CE68+Staff!$J64),0)),IF(Staff!$K64="Quarterly",IF(CF$4=Staff!$I64,MIN(Staff!$J64,Staff!$L64),IF(CF$4&gt;Staff!$I64,IFERROR(MIN(Staff!$L64,IF(ISNUMBER(CC68),CC68,0)+Staff!$J64),Staff!$J64),0)),IF(Staff!$K64="Annually",IF(CF$4=Staff!$I64,MIN(Staff!$J64,Staff!$L64),IF(CF$4&gt;Staff!$I64,IFERROR(MIN(Staff!$L64,BT68+Staff!$J64),MIN(Staff!$J64,Staff!$L64)),0))))))</f>
        <v>0</v>
      </c>
      <c r="CG68" s="567">
        <f>IF(Staff!$K64="Never",IF(CG$4&gt;=Staff!$I64,MIN(Staff!$J64,Staff!$L64),0),IF(Staff!$K64="Monthly",IF(CG$4=Staff!$I64,MIN(Staff!$J64,Staff!$L64),IF(CG$4&gt;Staff!$I64,MIN(Staff!$L64,CF68+Staff!$J64),0)),IF(Staff!$K64="Quarterly",IF(CG$4=Staff!$I64,MIN(Staff!$J64,Staff!$L64),IF(CG$4&gt;Staff!$I64,IFERROR(MIN(Staff!$L64,IF(ISNUMBER(CD68),CD68,0)+Staff!$J64),Staff!$J64),0)),IF(Staff!$K64="Annually",IF(CG$4=Staff!$I64,MIN(Staff!$J64,Staff!$L64),IF(CG$4&gt;Staff!$I64,IFERROR(MIN(Staff!$L64,BU68+Staff!$J64),MIN(Staff!$J64,Staff!$L64)),0))))))</f>
        <v>0</v>
      </c>
      <c r="CH68" s="567">
        <f>IF(Staff!$K64="Never",IF(CH$4&gt;=Staff!$I64,MIN(Staff!$J64,Staff!$L64),0),IF(Staff!$K64="Monthly",IF(CH$4=Staff!$I64,MIN(Staff!$J64,Staff!$L64),IF(CH$4&gt;Staff!$I64,MIN(Staff!$L64,CG68+Staff!$J64),0)),IF(Staff!$K64="Quarterly",IF(CH$4=Staff!$I64,MIN(Staff!$J64,Staff!$L64),IF(CH$4&gt;Staff!$I64,IFERROR(MIN(Staff!$L64,IF(ISNUMBER(CE68),CE68,0)+Staff!$J64),Staff!$J64),0)),IF(Staff!$K64="Annually",IF(CH$4=Staff!$I64,MIN(Staff!$J64,Staff!$L64),IF(CH$4&gt;Staff!$I64,IFERROR(MIN(Staff!$L64,BV68+Staff!$J64),MIN(Staff!$J64,Staff!$L64)),0))))))</f>
        <v>0</v>
      </c>
      <c r="CI68" s="567">
        <f>IF(Staff!$K64="Never",IF(CI$4&gt;=Staff!$I64,MIN(Staff!$J64,Staff!$L64),0),IF(Staff!$K64="Monthly",IF(CI$4=Staff!$I64,MIN(Staff!$J64,Staff!$L64),IF(CI$4&gt;Staff!$I64,MIN(Staff!$L64,CH68+Staff!$J64),0)),IF(Staff!$K64="Quarterly",IF(CI$4=Staff!$I64,MIN(Staff!$J64,Staff!$L64),IF(CI$4&gt;Staff!$I64,IFERROR(MIN(Staff!$L64,IF(ISNUMBER(CF68),CF68,0)+Staff!$J64),Staff!$J64),0)),IF(Staff!$K64="Annually",IF(CI$4=Staff!$I64,MIN(Staff!$J64,Staff!$L64),IF(CI$4&gt;Staff!$I64,IFERROR(MIN(Staff!$L64,BW68+Staff!$J64),MIN(Staff!$J64,Staff!$L64)),0))))))</f>
        <v>0</v>
      </c>
    </row>
    <row r="69" spans="1:87" ht="15.75" hidden="1" customHeight="1" outlineLevel="1">
      <c r="A69" s="875" t="str">
        <f>Staff!A65</f>
        <v>Other 5</v>
      </c>
      <c r="B69" s="876"/>
      <c r="C69" s="719" t="s">
        <v>289</v>
      </c>
      <c r="D69" s="567">
        <f>IF(Staff!$K65="Never",IF(D$4&gt;=Staff!$I65,MIN(Staff!$J65,Staff!$L65),0),IF(Staff!$K65="Monthly",IF(D$4=Staff!$I65,MIN(Staff!$J65,Staff!$L65),IF(D$4&gt;Staff!$I65,MIN(Staff!$L65,C69+Staff!$J65),0)),IF(Staff!$K65="Quarterly",IF(D$4=Staff!$I65,MIN(Staff!$J65,Staff!$L65),IF(D$4&gt;Staff!$I65,IFERROR(MIN(Staff!$L65,IF(ISNUMBER(A69),A69,0)+Staff!$J65),Staff!$J65),0)),IF(Staff!$K65="Annually",IF(D$4=Staff!$I65,MIN(Staff!$J65,Staff!$L65),IF(D$4&gt;Staff!$I65,IFERROR(MIN(Staff!$L65,#REF!+Staff!$J65),MIN(Staff!$J65,Staff!$L65)),0))))))</f>
        <v>0</v>
      </c>
      <c r="E69" s="567">
        <f>IF(Staff!$K65="Never",IF(E$4&gt;=Staff!$I65,MIN(Staff!$J65,Staff!$L65),0),IF(Staff!$K65="Monthly",IF(E$4=Staff!$I65,MIN(Staff!$J65,Staff!$L65),IF(E$4&gt;Staff!$I65,MIN(Staff!$L65,D69+Staff!$J65),0)),IF(Staff!$K65="Quarterly",IF(E$4=Staff!$I65,MIN(Staff!$J65,Staff!$L65),IF(E$4&gt;Staff!$I65,IFERROR(MIN(Staff!$L65,IF(ISNUMBER(B69),B69,0)+Staff!$J65),Staff!$J65),0)),IF(Staff!$K65="Annually",IF(E$4=Staff!$I65,MIN(Staff!$J65,Staff!$L65),IF(E$4&gt;Staff!$I65,IFERROR(MIN(Staff!$L65,#REF!+Staff!$J65),MIN(Staff!$J65,Staff!$L65)),0))))))</f>
        <v>0</v>
      </c>
      <c r="F69" s="567">
        <f>IF(Staff!$K65="Never",IF(F$4&gt;=Staff!$I65,MIN(Staff!$J65,Staff!$L65),0),IF(Staff!$K65="Monthly",IF(F$4=Staff!$I65,MIN(Staff!$J65,Staff!$L65),IF(F$4&gt;Staff!$I65,MIN(Staff!$L65,E69+Staff!$J65),0)),IF(Staff!$K65="Quarterly",IF(F$4=Staff!$I65,MIN(Staff!$J65,Staff!$L65),IF(F$4&gt;Staff!$I65,IFERROR(MIN(Staff!$L65,IF(ISNUMBER(C69),C69,0)+Staff!$J65),Staff!$J65),0)),IF(Staff!$K65="Annually",IF(F$4=Staff!$I65,MIN(Staff!$J65,Staff!$L65),IF(F$4&gt;Staff!$I65,IFERROR(MIN(Staff!$L65,#REF!+Staff!$J65),MIN(Staff!$J65,Staff!$L65)),0))))))</f>
        <v>0</v>
      </c>
      <c r="G69" s="567">
        <f>IF(Staff!$K65="Never",IF(G$4&gt;=Staff!$I65,MIN(Staff!$J65,Staff!$L65),0),IF(Staff!$K65="Monthly",IF(G$4=Staff!$I65,MIN(Staff!$J65,Staff!$L65),IF(G$4&gt;Staff!$I65,MIN(Staff!$L65,F69+Staff!$J65),0)),IF(Staff!$K65="Quarterly",IF(G$4=Staff!$I65,MIN(Staff!$J65,Staff!$L65),IF(G$4&gt;Staff!$I65,IFERROR(MIN(Staff!$L65,IF(ISNUMBER(D69),D69,0)+Staff!$J65),Staff!$J65),0)),IF(Staff!$K65="Annually",IF(G$4=Staff!$I65,MIN(Staff!$J65,Staff!$L65),IF(G$4&gt;Staff!$I65,IFERROR(MIN(Staff!$L65,#REF!+Staff!$J65),MIN(Staff!$J65,Staff!$L65)),0))))))</f>
        <v>0</v>
      </c>
      <c r="H69" s="567">
        <f>IF(Staff!$K65="Never",IF(H$4&gt;=Staff!$I65,MIN(Staff!$J65,Staff!$L65),0),IF(Staff!$K65="Monthly",IF(H$4=Staff!$I65,MIN(Staff!$J65,Staff!$L65),IF(H$4&gt;Staff!$I65,MIN(Staff!$L65,G69+Staff!$J65),0)),IF(Staff!$K65="Quarterly",IF(H$4=Staff!$I65,MIN(Staff!$J65,Staff!$L65),IF(H$4&gt;Staff!$I65,IFERROR(MIN(Staff!$L65,IF(ISNUMBER(E69),E69,0)+Staff!$J65),Staff!$J65),0)),IF(Staff!$K65="Annually",IF(H$4=Staff!$I65,MIN(Staff!$J65,Staff!$L65),IF(H$4&gt;Staff!$I65,IFERROR(MIN(Staff!$L65,#REF!+Staff!$J65),MIN(Staff!$J65,Staff!$L65)),0))))))</f>
        <v>0</v>
      </c>
      <c r="I69" s="567">
        <f>IF(Staff!$K65="Never",IF(I$4&gt;=Staff!$I65,MIN(Staff!$J65,Staff!$L65),0),IF(Staff!$K65="Monthly",IF(I$4=Staff!$I65,MIN(Staff!$J65,Staff!$L65),IF(I$4&gt;Staff!$I65,MIN(Staff!$L65,H69+Staff!$J65),0)),IF(Staff!$K65="Quarterly",IF(I$4=Staff!$I65,MIN(Staff!$J65,Staff!$L65),IF(I$4&gt;Staff!$I65,IFERROR(MIN(Staff!$L65,IF(ISNUMBER(F69),F69,0)+Staff!$J65),Staff!$J65),0)),IF(Staff!$K65="Annually",IF(I$4=Staff!$I65,MIN(Staff!$J65,Staff!$L65),IF(I$4&gt;Staff!$I65,IFERROR(MIN(Staff!$L65,#REF!+Staff!$J65),MIN(Staff!$J65,Staff!$L65)),0))))))</f>
        <v>0</v>
      </c>
      <c r="J69" s="567">
        <f>IF(Staff!$K65="Never",IF(J$4&gt;=Staff!$I65,MIN(Staff!$J65,Staff!$L65),0),IF(Staff!$K65="Monthly",IF(J$4=Staff!$I65,MIN(Staff!$J65,Staff!$L65),IF(J$4&gt;Staff!$I65,MIN(Staff!$L65,I69+Staff!$J65),0)),IF(Staff!$K65="Quarterly",IF(J$4=Staff!$I65,MIN(Staff!$J65,Staff!$L65),IF(J$4&gt;Staff!$I65,IFERROR(MIN(Staff!$L65,IF(ISNUMBER(G69),G69,0)+Staff!$J65),Staff!$J65),0)),IF(Staff!$K65="Annually",IF(J$4=Staff!$I65,MIN(Staff!$J65,Staff!$L65),IF(J$4&gt;Staff!$I65,IFERROR(MIN(Staff!$L65,#REF!+Staff!$J65),MIN(Staff!$J65,Staff!$L65)),0))))))</f>
        <v>0</v>
      </c>
      <c r="K69" s="567">
        <f>IF(Staff!$K65="Never",IF(K$4&gt;=Staff!$I65,MIN(Staff!$J65,Staff!$L65),0),IF(Staff!$K65="Monthly",IF(K$4=Staff!$I65,MIN(Staff!$J65,Staff!$L65),IF(K$4&gt;Staff!$I65,MIN(Staff!$L65,J69+Staff!$J65),0)),IF(Staff!$K65="Quarterly",IF(K$4=Staff!$I65,MIN(Staff!$J65,Staff!$L65),IF(K$4&gt;Staff!$I65,IFERROR(MIN(Staff!$L65,IF(ISNUMBER(H69),H69,0)+Staff!$J65),Staff!$J65),0)),IF(Staff!$K65="Annually",IF(K$4=Staff!$I65,MIN(Staff!$J65,Staff!$L65),IF(K$4&gt;Staff!$I65,IFERROR(MIN(Staff!$L65,#REF!+Staff!$J65),MIN(Staff!$J65,Staff!$L65)),0))))))</f>
        <v>0</v>
      </c>
      <c r="L69" s="567">
        <f>IF(Staff!$K65="Never",IF(L$4&gt;=Staff!$I65,MIN(Staff!$J65,Staff!$L65),0),IF(Staff!$K65="Monthly",IF(L$4=Staff!$I65,MIN(Staff!$J65,Staff!$L65),IF(L$4&gt;Staff!$I65,MIN(Staff!$L65,K69+Staff!$J65),0)),IF(Staff!$K65="Quarterly",IF(L$4=Staff!$I65,MIN(Staff!$J65,Staff!$L65),IF(L$4&gt;Staff!$I65,IFERROR(MIN(Staff!$L65,IF(ISNUMBER(I69),I69,0)+Staff!$J65),Staff!$J65),0)),IF(Staff!$K65="Annually",IF(L$4=Staff!$I65,MIN(Staff!$J65,Staff!$L65),IF(L$4&gt;Staff!$I65,IFERROR(MIN(Staff!$L65,#REF!+Staff!$J65),MIN(Staff!$J65,Staff!$L65)),0))))))</f>
        <v>0</v>
      </c>
      <c r="M69" s="567">
        <f>IF(Staff!$K65="Never",IF(M$4&gt;=Staff!$I65,MIN(Staff!$J65,Staff!$L65),0),IF(Staff!$K65="Monthly",IF(M$4=Staff!$I65,MIN(Staff!$J65,Staff!$L65),IF(M$4&gt;Staff!$I65,MIN(Staff!$L65,L69+Staff!$J65),0)),IF(Staff!$K65="Quarterly",IF(M$4=Staff!$I65,MIN(Staff!$J65,Staff!$L65),IF(M$4&gt;Staff!$I65,IFERROR(MIN(Staff!$L65,IF(ISNUMBER(J69),J69,0)+Staff!$J65),Staff!$J65),0)),IF(Staff!$K65="Annually",IF(M$4=Staff!$I65,MIN(Staff!$J65,Staff!$L65),IF(M$4&gt;Staff!$I65,IFERROR(MIN(Staff!$L65,A69+Staff!$J65),MIN(Staff!$J65,Staff!$L65)),0))))))</f>
        <v>0</v>
      </c>
      <c r="N69" s="567">
        <f>IF(Staff!$K65="Never",IF(N$4&gt;=Staff!$I65,MIN(Staff!$J65,Staff!$L65),0),IF(Staff!$K65="Monthly",IF(N$4=Staff!$I65,MIN(Staff!$J65,Staff!$L65),IF(N$4&gt;Staff!$I65,MIN(Staff!$L65,M69+Staff!$J65),0)),IF(Staff!$K65="Quarterly",IF(N$4=Staff!$I65,MIN(Staff!$J65,Staff!$L65),IF(N$4&gt;Staff!$I65,IFERROR(MIN(Staff!$L65,IF(ISNUMBER(K69),K69,0)+Staff!$J65),Staff!$J65),0)),IF(Staff!$K65="Annually",IF(N$4=Staff!$I65,MIN(Staff!$J65,Staff!$L65),IF(N$4&gt;Staff!$I65,IFERROR(MIN(Staff!$L65,B69+Staff!$J65),MIN(Staff!$J65,Staff!$L65)),0))))))</f>
        <v>0</v>
      </c>
      <c r="O69" s="567">
        <f>IF(Staff!$K65="Never",IF(O$4&gt;=Staff!$I65,MIN(Staff!$J65,Staff!$L65),0),IF(Staff!$K65="Monthly",IF(O$4=Staff!$I65,MIN(Staff!$J65,Staff!$L65),IF(O$4&gt;Staff!$I65,MIN(Staff!$L65,N69+Staff!$J65),0)),IF(Staff!$K65="Quarterly",IF(O$4=Staff!$I65,MIN(Staff!$J65,Staff!$L65),IF(O$4&gt;Staff!$I65,IFERROR(MIN(Staff!$L65,IF(ISNUMBER(L69),L69,0)+Staff!$J65),Staff!$J65),0)),IF(Staff!$K65="Annually",IF(O$4=Staff!$I65,MIN(Staff!$J65,Staff!$L65),IF(O$4&gt;Staff!$I65,IFERROR(MIN(Staff!$L65,C69+Staff!$J65),MIN(Staff!$J65,Staff!$L65)),0))))))</f>
        <v>0</v>
      </c>
      <c r="P69" s="567">
        <f>IF(Staff!$K65="Never",IF(P$4&gt;=Staff!$I65,MIN(Staff!$J65,Staff!$L65),0),IF(Staff!$K65="Monthly",IF(P$4=Staff!$I65,MIN(Staff!$J65,Staff!$L65),IF(P$4&gt;Staff!$I65,MIN(Staff!$L65,O69+Staff!$J65),0)),IF(Staff!$K65="Quarterly",IF(P$4=Staff!$I65,MIN(Staff!$J65,Staff!$L65),IF(P$4&gt;Staff!$I65,IFERROR(MIN(Staff!$L65,IF(ISNUMBER(M69),M69,0)+Staff!$J65),Staff!$J65),0)),IF(Staff!$K65="Annually",IF(P$4=Staff!$I65,MIN(Staff!$J65,Staff!$L65),IF(P$4&gt;Staff!$I65,IFERROR(MIN(Staff!$L65,D69+Staff!$J65),MIN(Staff!$J65,Staff!$L65)),0))))))</f>
        <v>0</v>
      </c>
      <c r="Q69" s="567">
        <f>IF(Staff!$K65="Never",IF(Q$4&gt;=Staff!$I65,MIN(Staff!$J65,Staff!$L65),0),IF(Staff!$K65="Monthly",IF(Q$4=Staff!$I65,MIN(Staff!$J65,Staff!$L65),IF(Q$4&gt;Staff!$I65,MIN(Staff!$L65,P69+Staff!$J65),0)),IF(Staff!$K65="Quarterly",IF(Q$4=Staff!$I65,MIN(Staff!$J65,Staff!$L65),IF(Q$4&gt;Staff!$I65,IFERROR(MIN(Staff!$L65,IF(ISNUMBER(N69),N69,0)+Staff!$J65),Staff!$J65),0)),IF(Staff!$K65="Annually",IF(Q$4=Staff!$I65,MIN(Staff!$J65,Staff!$L65),IF(Q$4&gt;Staff!$I65,IFERROR(MIN(Staff!$L65,E69+Staff!$J65),MIN(Staff!$J65,Staff!$L65)),0))))))</f>
        <v>0</v>
      </c>
      <c r="R69" s="567">
        <f>IF(Staff!$K65="Never",IF(R$4&gt;=Staff!$I65,MIN(Staff!$J65,Staff!$L65),0),IF(Staff!$K65="Monthly",IF(R$4=Staff!$I65,MIN(Staff!$J65,Staff!$L65),IF(R$4&gt;Staff!$I65,MIN(Staff!$L65,Q69+Staff!$J65),0)),IF(Staff!$K65="Quarterly",IF(R$4=Staff!$I65,MIN(Staff!$J65,Staff!$L65),IF(R$4&gt;Staff!$I65,IFERROR(MIN(Staff!$L65,IF(ISNUMBER(O69),O69,0)+Staff!$J65),Staff!$J65),0)),IF(Staff!$K65="Annually",IF(R$4=Staff!$I65,MIN(Staff!$J65,Staff!$L65),IF(R$4&gt;Staff!$I65,IFERROR(MIN(Staff!$L65,F69+Staff!$J65),MIN(Staff!$J65,Staff!$L65)),0))))))</f>
        <v>0</v>
      </c>
      <c r="S69" s="567">
        <f>IF(Staff!$K65="Never",IF(S$4&gt;=Staff!$I65,MIN(Staff!$J65,Staff!$L65),0),IF(Staff!$K65="Monthly",IF(S$4=Staff!$I65,MIN(Staff!$J65,Staff!$L65),IF(S$4&gt;Staff!$I65,MIN(Staff!$L65,R69+Staff!$J65),0)),IF(Staff!$K65="Quarterly",IF(S$4=Staff!$I65,MIN(Staff!$J65,Staff!$L65),IF(S$4&gt;Staff!$I65,IFERROR(MIN(Staff!$L65,IF(ISNUMBER(P69),P69,0)+Staff!$J65),Staff!$J65),0)),IF(Staff!$K65="Annually",IF(S$4=Staff!$I65,MIN(Staff!$J65,Staff!$L65),IF(S$4&gt;Staff!$I65,IFERROR(MIN(Staff!$L65,G69+Staff!$J65),MIN(Staff!$J65,Staff!$L65)),0))))))</f>
        <v>0</v>
      </c>
      <c r="T69" s="567">
        <f>IF(Staff!$K65="Never",IF(T$4&gt;=Staff!$I65,MIN(Staff!$J65,Staff!$L65),0),IF(Staff!$K65="Monthly",IF(T$4=Staff!$I65,MIN(Staff!$J65,Staff!$L65),IF(T$4&gt;Staff!$I65,MIN(Staff!$L65,S69+Staff!$J65),0)),IF(Staff!$K65="Quarterly",IF(T$4=Staff!$I65,MIN(Staff!$J65,Staff!$L65),IF(T$4&gt;Staff!$I65,IFERROR(MIN(Staff!$L65,IF(ISNUMBER(Q69),Q69,0)+Staff!$J65),Staff!$J65),0)),IF(Staff!$K65="Annually",IF(T$4=Staff!$I65,MIN(Staff!$J65,Staff!$L65),IF(T$4&gt;Staff!$I65,IFERROR(MIN(Staff!$L65,H69+Staff!$J65),MIN(Staff!$J65,Staff!$L65)),0))))))</f>
        <v>0</v>
      </c>
      <c r="U69" s="567">
        <f>IF(Staff!$K65="Never",IF(U$4&gt;=Staff!$I65,MIN(Staff!$J65,Staff!$L65),0),IF(Staff!$K65="Monthly",IF(U$4=Staff!$I65,MIN(Staff!$J65,Staff!$L65),IF(U$4&gt;Staff!$I65,MIN(Staff!$L65,T69+Staff!$J65),0)),IF(Staff!$K65="Quarterly",IF(U$4=Staff!$I65,MIN(Staff!$J65,Staff!$L65),IF(U$4&gt;Staff!$I65,IFERROR(MIN(Staff!$L65,IF(ISNUMBER(R69),R69,0)+Staff!$J65),Staff!$J65),0)),IF(Staff!$K65="Annually",IF(U$4=Staff!$I65,MIN(Staff!$J65,Staff!$L65),IF(U$4&gt;Staff!$I65,IFERROR(MIN(Staff!$L65,I69+Staff!$J65),MIN(Staff!$J65,Staff!$L65)),0))))))</f>
        <v>0</v>
      </c>
      <c r="V69" s="567">
        <f>IF(Staff!$K65="Never",IF(V$4&gt;=Staff!$I65,MIN(Staff!$J65,Staff!$L65),0),IF(Staff!$K65="Monthly",IF(V$4=Staff!$I65,MIN(Staff!$J65,Staff!$L65),IF(V$4&gt;Staff!$I65,MIN(Staff!$L65,U69+Staff!$J65),0)),IF(Staff!$K65="Quarterly",IF(V$4=Staff!$I65,MIN(Staff!$J65,Staff!$L65),IF(V$4&gt;Staff!$I65,IFERROR(MIN(Staff!$L65,IF(ISNUMBER(S69),S69,0)+Staff!$J65),Staff!$J65),0)),IF(Staff!$K65="Annually",IF(V$4=Staff!$I65,MIN(Staff!$J65,Staff!$L65),IF(V$4&gt;Staff!$I65,IFERROR(MIN(Staff!$L65,J69+Staff!$J65),MIN(Staff!$J65,Staff!$L65)),0))))))</f>
        <v>0</v>
      </c>
      <c r="W69" s="567">
        <f>IF(Staff!$K65="Never",IF(W$4&gt;=Staff!$I65,MIN(Staff!$J65,Staff!$L65),0),IF(Staff!$K65="Monthly",IF(W$4=Staff!$I65,MIN(Staff!$J65,Staff!$L65),IF(W$4&gt;Staff!$I65,MIN(Staff!$L65,V69+Staff!$J65),0)),IF(Staff!$K65="Quarterly",IF(W$4=Staff!$I65,MIN(Staff!$J65,Staff!$L65),IF(W$4&gt;Staff!$I65,IFERROR(MIN(Staff!$L65,IF(ISNUMBER(T69),T69,0)+Staff!$J65),Staff!$J65),0)),IF(Staff!$K65="Annually",IF(W$4=Staff!$I65,MIN(Staff!$J65,Staff!$L65),IF(W$4&gt;Staff!$I65,IFERROR(MIN(Staff!$L65,K69+Staff!$J65),MIN(Staff!$J65,Staff!$L65)),0))))))</f>
        <v>0</v>
      </c>
      <c r="X69" s="567">
        <f>IF(Staff!$K65="Never",IF(X$4&gt;=Staff!$I65,MIN(Staff!$J65,Staff!$L65),0),IF(Staff!$K65="Monthly",IF(X$4=Staff!$I65,MIN(Staff!$J65,Staff!$L65),IF(X$4&gt;Staff!$I65,MIN(Staff!$L65,W69+Staff!$J65),0)),IF(Staff!$K65="Quarterly",IF(X$4=Staff!$I65,MIN(Staff!$J65,Staff!$L65),IF(X$4&gt;Staff!$I65,IFERROR(MIN(Staff!$L65,IF(ISNUMBER(U69),U69,0)+Staff!$J65),Staff!$J65),0)),IF(Staff!$K65="Annually",IF(X$4=Staff!$I65,MIN(Staff!$J65,Staff!$L65),IF(X$4&gt;Staff!$I65,IFERROR(MIN(Staff!$L65,L69+Staff!$J65),MIN(Staff!$J65,Staff!$L65)),0))))))</f>
        <v>0</v>
      </c>
      <c r="Y69" s="567">
        <f>IF(Staff!$K65="Never",IF(Y$4&gt;=Staff!$I65,MIN(Staff!$J65,Staff!$L65),0),IF(Staff!$K65="Monthly",IF(Y$4=Staff!$I65,MIN(Staff!$J65,Staff!$L65),IF(Y$4&gt;Staff!$I65,MIN(Staff!$L65,X69+Staff!$J65),0)),IF(Staff!$K65="Quarterly",IF(Y$4=Staff!$I65,MIN(Staff!$J65,Staff!$L65),IF(Y$4&gt;Staff!$I65,IFERROR(MIN(Staff!$L65,IF(ISNUMBER(V69),V69,0)+Staff!$J65),Staff!$J65),0)),IF(Staff!$K65="Annually",IF(Y$4=Staff!$I65,MIN(Staff!$J65,Staff!$L65),IF(Y$4&gt;Staff!$I65,IFERROR(MIN(Staff!$L65,M69+Staff!$J65),MIN(Staff!$J65,Staff!$L65)),0))))))</f>
        <v>0</v>
      </c>
      <c r="Z69" s="567">
        <f>IF(Staff!$K65="Never",IF(Z$4&gt;=Staff!$I65,MIN(Staff!$J65,Staff!$L65),0),IF(Staff!$K65="Monthly",IF(Z$4=Staff!$I65,MIN(Staff!$J65,Staff!$L65),IF(Z$4&gt;Staff!$I65,MIN(Staff!$L65,Y69+Staff!$J65),0)),IF(Staff!$K65="Quarterly",IF(Z$4=Staff!$I65,MIN(Staff!$J65,Staff!$L65),IF(Z$4&gt;Staff!$I65,IFERROR(MIN(Staff!$L65,IF(ISNUMBER(W69),W69,0)+Staff!$J65),Staff!$J65),0)),IF(Staff!$K65="Annually",IF(Z$4=Staff!$I65,MIN(Staff!$J65,Staff!$L65),IF(Z$4&gt;Staff!$I65,IFERROR(MIN(Staff!$L65,N69+Staff!$J65),MIN(Staff!$J65,Staff!$L65)),0))))))</f>
        <v>0</v>
      </c>
      <c r="AA69" s="567">
        <f>IF(Staff!$K65="Never",IF(AA$4&gt;=Staff!$I65,MIN(Staff!$J65,Staff!$L65),0),IF(Staff!$K65="Monthly",IF(AA$4=Staff!$I65,MIN(Staff!$J65,Staff!$L65),IF(AA$4&gt;Staff!$I65,MIN(Staff!$L65,Z69+Staff!$J65),0)),IF(Staff!$K65="Quarterly",IF(AA$4=Staff!$I65,MIN(Staff!$J65,Staff!$L65),IF(AA$4&gt;Staff!$I65,IFERROR(MIN(Staff!$L65,IF(ISNUMBER(X69),X69,0)+Staff!$J65),Staff!$J65),0)),IF(Staff!$K65="Annually",IF(AA$4=Staff!$I65,MIN(Staff!$J65,Staff!$L65),IF(AA$4&gt;Staff!$I65,IFERROR(MIN(Staff!$L65,O69+Staff!$J65),MIN(Staff!$J65,Staff!$L65)),0))))))</f>
        <v>0</v>
      </c>
      <c r="AB69" s="567">
        <f>IF(Staff!$K65="Never",IF(AB$4&gt;=Staff!$I65,MIN(Staff!$J65,Staff!$L65),0),IF(Staff!$K65="Monthly",IF(AB$4=Staff!$I65,MIN(Staff!$J65,Staff!$L65),IF(AB$4&gt;Staff!$I65,MIN(Staff!$L65,AA69+Staff!$J65),0)),IF(Staff!$K65="Quarterly",IF(AB$4=Staff!$I65,MIN(Staff!$J65,Staff!$L65),IF(AB$4&gt;Staff!$I65,IFERROR(MIN(Staff!$L65,IF(ISNUMBER(Y69),Y69,0)+Staff!$J65),Staff!$J65),0)),IF(Staff!$K65="Annually",IF(AB$4=Staff!$I65,MIN(Staff!$J65,Staff!$L65),IF(AB$4&gt;Staff!$I65,IFERROR(MIN(Staff!$L65,P69+Staff!$J65),MIN(Staff!$J65,Staff!$L65)),0))))))</f>
        <v>0</v>
      </c>
      <c r="AC69" s="567">
        <f>IF(Staff!$K65="Never",IF(AC$4&gt;=Staff!$I65,MIN(Staff!$J65,Staff!$L65),0),IF(Staff!$K65="Monthly",IF(AC$4=Staff!$I65,MIN(Staff!$J65,Staff!$L65),IF(AC$4&gt;Staff!$I65,MIN(Staff!$L65,AB69+Staff!$J65),0)),IF(Staff!$K65="Quarterly",IF(AC$4=Staff!$I65,MIN(Staff!$J65,Staff!$L65),IF(AC$4&gt;Staff!$I65,IFERROR(MIN(Staff!$L65,IF(ISNUMBER(Z69),Z69,0)+Staff!$J65),Staff!$J65),0)),IF(Staff!$K65="Annually",IF(AC$4=Staff!$I65,MIN(Staff!$J65,Staff!$L65),IF(AC$4&gt;Staff!$I65,IFERROR(MIN(Staff!$L65,Q69+Staff!$J65),MIN(Staff!$J65,Staff!$L65)),0))))))</f>
        <v>0</v>
      </c>
      <c r="AD69" s="567">
        <f>IF(Staff!$K65="Never",IF(AD$4&gt;=Staff!$I65,MIN(Staff!$J65,Staff!$L65),0),IF(Staff!$K65="Monthly",IF(AD$4=Staff!$I65,MIN(Staff!$J65,Staff!$L65),IF(AD$4&gt;Staff!$I65,MIN(Staff!$L65,AC69+Staff!$J65),0)),IF(Staff!$K65="Quarterly",IF(AD$4=Staff!$I65,MIN(Staff!$J65,Staff!$L65),IF(AD$4&gt;Staff!$I65,IFERROR(MIN(Staff!$L65,IF(ISNUMBER(AA69),AA69,0)+Staff!$J65),Staff!$J65),0)),IF(Staff!$K65="Annually",IF(AD$4=Staff!$I65,MIN(Staff!$J65,Staff!$L65),IF(AD$4&gt;Staff!$I65,IFERROR(MIN(Staff!$L65,R69+Staff!$J65),MIN(Staff!$J65,Staff!$L65)),0))))))</f>
        <v>0</v>
      </c>
      <c r="AE69" s="567">
        <f>IF(Staff!$K65="Never",IF(AE$4&gt;=Staff!$I65,MIN(Staff!$J65,Staff!$L65),0),IF(Staff!$K65="Monthly",IF(AE$4=Staff!$I65,MIN(Staff!$J65,Staff!$L65),IF(AE$4&gt;Staff!$I65,MIN(Staff!$L65,AD69+Staff!$J65),0)),IF(Staff!$K65="Quarterly",IF(AE$4=Staff!$I65,MIN(Staff!$J65,Staff!$L65),IF(AE$4&gt;Staff!$I65,IFERROR(MIN(Staff!$L65,IF(ISNUMBER(AB69),AB69,0)+Staff!$J65),Staff!$J65),0)),IF(Staff!$K65="Annually",IF(AE$4=Staff!$I65,MIN(Staff!$J65,Staff!$L65),IF(AE$4&gt;Staff!$I65,IFERROR(MIN(Staff!$L65,S69+Staff!$J65),MIN(Staff!$J65,Staff!$L65)),0))))))</f>
        <v>0</v>
      </c>
      <c r="AF69" s="567">
        <f>IF(Staff!$K65="Never",IF(AF$4&gt;=Staff!$I65,MIN(Staff!$J65,Staff!$L65),0),IF(Staff!$K65="Monthly",IF(AF$4=Staff!$I65,MIN(Staff!$J65,Staff!$L65),IF(AF$4&gt;Staff!$I65,MIN(Staff!$L65,AE69+Staff!$J65),0)),IF(Staff!$K65="Quarterly",IF(AF$4=Staff!$I65,MIN(Staff!$J65,Staff!$L65),IF(AF$4&gt;Staff!$I65,IFERROR(MIN(Staff!$L65,IF(ISNUMBER(AC69),AC69,0)+Staff!$J65),Staff!$J65),0)),IF(Staff!$K65="Annually",IF(AF$4=Staff!$I65,MIN(Staff!$J65,Staff!$L65),IF(AF$4&gt;Staff!$I65,IFERROR(MIN(Staff!$L65,T69+Staff!$J65),MIN(Staff!$J65,Staff!$L65)),0))))))</f>
        <v>0</v>
      </c>
      <c r="AG69" s="567">
        <f>IF(Staff!$K65="Never",IF(AG$4&gt;=Staff!$I65,MIN(Staff!$J65,Staff!$L65),0),IF(Staff!$K65="Monthly",IF(AG$4=Staff!$I65,MIN(Staff!$J65,Staff!$L65),IF(AG$4&gt;Staff!$I65,MIN(Staff!$L65,AF69+Staff!$J65),0)),IF(Staff!$K65="Quarterly",IF(AG$4=Staff!$I65,MIN(Staff!$J65,Staff!$L65),IF(AG$4&gt;Staff!$I65,IFERROR(MIN(Staff!$L65,IF(ISNUMBER(AD69),AD69,0)+Staff!$J65),Staff!$J65),0)),IF(Staff!$K65="Annually",IF(AG$4=Staff!$I65,MIN(Staff!$J65,Staff!$L65),IF(AG$4&gt;Staff!$I65,IFERROR(MIN(Staff!$L65,U69+Staff!$J65),MIN(Staff!$J65,Staff!$L65)),0))))))</f>
        <v>0</v>
      </c>
      <c r="AH69" s="567">
        <f>IF(Staff!$K65="Never",IF(AH$4&gt;=Staff!$I65,MIN(Staff!$J65,Staff!$L65),0),IF(Staff!$K65="Monthly",IF(AH$4=Staff!$I65,MIN(Staff!$J65,Staff!$L65),IF(AH$4&gt;Staff!$I65,MIN(Staff!$L65,AG69+Staff!$J65),0)),IF(Staff!$K65="Quarterly",IF(AH$4=Staff!$I65,MIN(Staff!$J65,Staff!$L65),IF(AH$4&gt;Staff!$I65,IFERROR(MIN(Staff!$L65,IF(ISNUMBER(AE69),AE69,0)+Staff!$J65),Staff!$J65),0)),IF(Staff!$K65="Annually",IF(AH$4=Staff!$I65,MIN(Staff!$J65,Staff!$L65),IF(AH$4&gt;Staff!$I65,IFERROR(MIN(Staff!$L65,V69+Staff!$J65),MIN(Staff!$J65,Staff!$L65)),0))))))</f>
        <v>0</v>
      </c>
      <c r="AI69" s="567">
        <f>IF(Staff!$K65="Never",IF(AI$4&gt;=Staff!$I65,MIN(Staff!$J65,Staff!$L65),0),IF(Staff!$K65="Monthly",IF(AI$4=Staff!$I65,MIN(Staff!$J65,Staff!$L65),IF(AI$4&gt;Staff!$I65,MIN(Staff!$L65,AH69+Staff!$J65),0)),IF(Staff!$K65="Quarterly",IF(AI$4=Staff!$I65,MIN(Staff!$J65,Staff!$L65),IF(AI$4&gt;Staff!$I65,IFERROR(MIN(Staff!$L65,IF(ISNUMBER(AF69),AF69,0)+Staff!$J65),Staff!$J65),0)),IF(Staff!$K65="Annually",IF(AI$4=Staff!$I65,MIN(Staff!$J65,Staff!$L65),IF(AI$4&gt;Staff!$I65,IFERROR(MIN(Staff!$L65,W69+Staff!$J65),MIN(Staff!$J65,Staff!$L65)),0))))))</f>
        <v>0</v>
      </c>
      <c r="AJ69" s="567">
        <f>IF(Staff!$K65="Never",IF(AJ$4&gt;=Staff!$I65,MIN(Staff!$J65,Staff!$L65),0),IF(Staff!$K65="Monthly",IF(AJ$4=Staff!$I65,MIN(Staff!$J65,Staff!$L65),IF(AJ$4&gt;Staff!$I65,MIN(Staff!$L65,AI69+Staff!$J65),0)),IF(Staff!$K65="Quarterly",IF(AJ$4=Staff!$I65,MIN(Staff!$J65,Staff!$L65),IF(AJ$4&gt;Staff!$I65,IFERROR(MIN(Staff!$L65,IF(ISNUMBER(AG69),AG69,0)+Staff!$J65),Staff!$J65),0)),IF(Staff!$K65="Annually",IF(AJ$4=Staff!$I65,MIN(Staff!$J65,Staff!$L65),IF(AJ$4&gt;Staff!$I65,IFERROR(MIN(Staff!$L65,X69+Staff!$J65),MIN(Staff!$J65,Staff!$L65)),0))))))</f>
        <v>0</v>
      </c>
      <c r="AK69" s="567">
        <f>IF(Staff!$K65="Never",IF(AK$4&gt;=Staff!$I65,MIN(Staff!$J65,Staff!$L65),0),IF(Staff!$K65="Monthly",IF(AK$4=Staff!$I65,MIN(Staff!$J65,Staff!$L65),IF(AK$4&gt;Staff!$I65,MIN(Staff!$L65,AJ69+Staff!$J65),0)),IF(Staff!$K65="Quarterly",IF(AK$4=Staff!$I65,MIN(Staff!$J65,Staff!$L65),IF(AK$4&gt;Staff!$I65,IFERROR(MIN(Staff!$L65,IF(ISNUMBER(AH69),AH69,0)+Staff!$J65),Staff!$J65),0)),IF(Staff!$K65="Annually",IF(AK$4=Staff!$I65,MIN(Staff!$J65,Staff!$L65),IF(AK$4&gt;Staff!$I65,IFERROR(MIN(Staff!$L65,Y69+Staff!$J65),MIN(Staff!$J65,Staff!$L65)),0))))))</f>
        <v>0</v>
      </c>
      <c r="AL69" s="567">
        <f>IF(Staff!$K65="Never",IF(AL$4&gt;=Staff!$I65,MIN(Staff!$J65,Staff!$L65),0),IF(Staff!$K65="Monthly",IF(AL$4=Staff!$I65,MIN(Staff!$J65,Staff!$L65),IF(AL$4&gt;Staff!$I65,MIN(Staff!$L65,AK69+Staff!$J65),0)),IF(Staff!$K65="Quarterly",IF(AL$4=Staff!$I65,MIN(Staff!$J65,Staff!$L65),IF(AL$4&gt;Staff!$I65,IFERROR(MIN(Staff!$L65,IF(ISNUMBER(AI69),AI69,0)+Staff!$J65),Staff!$J65),0)),IF(Staff!$K65="Annually",IF(AL$4=Staff!$I65,MIN(Staff!$J65,Staff!$L65),IF(AL$4&gt;Staff!$I65,IFERROR(MIN(Staff!$L65,Z69+Staff!$J65),MIN(Staff!$J65,Staff!$L65)),0))))))</f>
        <v>0</v>
      </c>
      <c r="AM69" s="567">
        <f>IF(Staff!$K65="Never",IF(AM$4&gt;=Staff!$I65,MIN(Staff!$J65,Staff!$L65),0),IF(Staff!$K65="Monthly",IF(AM$4=Staff!$I65,MIN(Staff!$J65,Staff!$L65),IF(AM$4&gt;Staff!$I65,MIN(Staff!$L65,AL69+Staff!$J65),0)),IF(Staff!$K65="Quarterly",IF(AM$4=Staff!$I65,MIN(Staff!$J65,Staff!$L65),IF(AM$4&gt;Staff!$I65,IFERROR(MIN(Staff!$L65,IF(ISNUMBER(AJ69),AJ69,0)+Staff!$J65),Staff!$J65),0)),IF(Staff!$K65="Annually",IF(AM$4=Staff!$I65,MIN(Staff!$J65,Staff!$L65),IF(AM$4&gt;Staff!$I65,IFERROR(MIN(Staff!$L65,AA69+Staff!$J65),MIN(Staff!$J65,Staff!$L65)),0))))))</f>
        <v>0</v>
      </c>
      <c r="AN69" s="567">
        <f>IF(Staff!$K65="Never",IF(AN$4&gt;=Staff!$I65,MIN(Staff!$J65,Staff!$L65),0),IF(Staff!$K65="Monthly",IF(AN$4=Staff!$I65,MIN(Staff!$J65,Staff!$L65),IF(AN$4&gt;Staff!$I65,MIN(Staff!$L65,AM69+Staff!$J65),0)),IF(Staff!$K65="Quarterly",IF(AN$4=Staff!$I65,MIN(Staff!$J65,Staff!$L65),IF(AN$4&gt;Staff!$I65,IFERROR(MIN(Staff!$L65,IF(ISNUMBER(AK69),AK69,0)+Staff!$J65),Staff!$J65),0)),IF(Staff!$K65="Annually",IF(AN$4=Staff!$I65,MIN(Staff!$J65,Staff!$L65),IF(AN$4&gt;Staff!$I65,IFERROR(MIN(Staff!$L65,AB69+Staff!$J65),MIN(Staff!$J65,Staff!$L65)),0))))))</f>
        <v>0</v>
      </c>
      <c r="AO69" s="567">
        <f>IF(Staff!$K65="Never",IF(AO$4&gt;=Staff!$I65,MIN(Staff!$J65,Staff!$L65),0),IF(Staff!$K65="Monthly",IF(AO$4=Staff!$I65,MIN(Staff!$J65,Staff!$L65),IF(AO$4&gt;Staff!$I65,MIN(Staff!$L65,AN69+Staff!$J65),0)),IF(Staff!$K65="Quarterly",IF(AO$4=Staff!$I65,MIN(Staff!$J65,Staff!$L65),IF(AO$4&gt;Staff!$I65,IFERROR(MIN(Staff!$L65,IF(ISNUMBER(AL69),AL69,0)+Staff!$J65),Staff!$J65),0)),IF(Staff!$K65="Annually",IF(AO$4=Staff!$I65,MIN(Staff!$J65,Staff!$L65),IF(AO$4&gt;Staff!$I65,IFERROR(MIN(Staff!$L65,AC69+Staff!$J65),MIN(Staff!$J65,Staff!$L65)),0))))))</f>
        <v>0</v>
      </c>
      <c r="AP69" s="567">
        <f>IF(Staff!$K65="Never",IF(AP$4&gt;=Staff!$I65,MIN(Staff!$J65,Staff!$L65),0),IF(Staff!$K65="Monthly",IF(AP$4=Staff!$I65,MIN(Staff!$J65,Staff!$L65),IF(AP$4&gt;Staff!$I65,MIN(Staff!$L65,AO69+Staff!$J65),0)),IF(Staff!$K65="Quarterly",IF(AP$4=Staff!$I65,MIN(Staff!$J65,Staff!$L65),IF(AP$4&gt;Staff!$I65,IFERROR(MIN(Staff!$L65,IF(ISNUMBER(AM69),AM69,0)+Staff!$J65),Staff!$J65),0)),IF(Staff!$K65="Annually",IF(AP$4=Staff!$I65,MIN(Staff!$J65,Staff!$L65),IF(AP$4&gt;Staff!$I65,IFERROR(MIN(Staff!$L65,AD69+Staff!$J65),MIN(Staff!$J65,Staff!$L65)),0))))))</f>
        <v>0</v>
      </c>
      <c r="AQ69" s="567">
        <f>IF(Staff!$K65="Never",IF(AQ$4&gt;=Staff!$I65,MIN(Staff!$J65,Staff!$L65),0),IF(Staff!$K65="Monthly",IF(AQ$4=Staff!$I65,MIN(Staff!$J65,Staff!$L65),IF(AQ$4&gt;Staff!$I65,MIN(Staff!$L65,AP69+Staff!$J65),0)),IF(Staff!$K65="Quarterly",IF(AQ$4=Staff!$I65,MIN(Staff!$J65,Staff!$L65),IF(AQ$4&gt;Staff!$I65,IFERROR(MIN(Staff!$L65,IF(ISNUMBER(AN69),AN69,0)+Staff!$J65),Staff!$J65),0)),IF(Staff!$K65="Annually",IF(AQ$4=Staff!$I65,MIN(Staff!$J65,Staff!$L65),IF(AQ$4&gt;Staff!$I65,IFERROR(MIN(Staff!$L65,AE69+Staff!$J65),MIN(Staff!$J65,Staff!$L65)),0))))))</f>
        <v>0</v>
      </c>
      <c r="AR69" s="567">
        <f>IF(Staff!$K65="Never",IF(AR$4&gt;=Staff!$I65,MIN(Staff!$J65,Staff!$L65),0),IF(Staff!$K65="Monthly",IF(AR$4=Staff!$I65,MIN(Staff!$J65,Staff!$L65),IF(AR$4&gt;Staff!$I65,MIN(Staff!$L65,AQ69+Staff!$J65),0)),IF(Staff!$K65="Quarterly",IF(AR$4=Staff!$I65,MIN(Staff!$J65,Staff!$L65),IF(AR$4&gt;Staff!$I65,IFERROR(MIN(Staff!$L65,IF(ISNUMBER(AO69),AO69,0)+Staff!$J65),Staff!$J65),0)),IF(Staff!$K65="Annually",IF(AR$4=Staff!$I65,MIN(Staff!$J65,Staff!$L65),IF(AR$4&gt;Staff!$I65,IFERROR(MIN(Staff!$L65,AF69+Staff!$J65),MIN(Staff!$J65,Staff!$L65)),0))))))</f>
        <v>0</v>
      </c>
      <c r="AS69" s="567">
        <f>IF(Staff!$K65="Never",IF(AS$4&gt;=Staff!$I65,MIN(Staff!$J65,Staff!$L65),0),IF(Staff!$K65="Monthly",IF(AS$4=Staff!$I65,MIN(Staff!$J65,Staff!$L65),IF(AS$4&gt;Staff!$I65,MIN(Staff!$L65,AR69+Staff!$J65),0)),IF(Staff!$K65="Quarterly",IF(AS$4=Staff!$I65,MIN(Staff!$J65,Staff!$L65),IF(AS$4&gt;Staff!$I65,IFERROR(MIN(Staff!$L65,IF(ISNUMBER(AP69),AP69,0)+Staff!$J65),Staff!$J65),0)),IF(Staff!$K65="Annually",IF(AS$4=Staff!$I65,MIN(Staff!$J65,Staff!$L65),IF(AS$4&gt;Staff!$I65,IFERROR(MIN(Staff!$L65,AG69+Staff!$J65),MIN(Staff!$J65,Staff!$L65)),0))))))</f>
        <v>0</v>
      </c>
      <c r="AT69" s="567">
        <f>IF(Staff!$K65="Never",IF(AT$4&gt;=Staff!$I65,MIN(Staff!$J65,Staff!$L65),0),IF(Staff!$K65="Monthly",IF(AT$4=Staff!$I65,MIN(Staff!$J65,Staff!$L65),IF(AT$4&gt;Staff!$I65,MIN(Staff!$L65,AS69+Staff!$J65),0)),IF(Staff!$K65="Quarterly",IF(AT$4=Staff!$I65,MIN(Staff!$J65,Staff!$L65),IF(AT$4&gt;Staff!$I65,IFERROR(MIN(Staff!$L65,IF(ISNUMBER(AQ69),AQ69,0)+Staff!$J65),Staff!$J65),0)),IF(Staff!$K65="Annually",IF(AT$4=Staff!$I65,MIN(Staff!$J65,Staff!$L65),IF(AT$4&gt;Staff!$I65,IFERROR(MIN(Staff!$L65,AH69+Staff!$J65),MIN(Staff!$J65,Staff!$L65)),0))))))</f>
        <v>0</v>
      </c>
      <c r="AU69" s="567">
        <f>IF(Staff!$K65="Never",IF(AU$4&gt;=Staff!$I65,MIN(Staff!$J65,Staff!$L65),0),IF(Staff!$K65="Monthly",IF(AU$4=Staff!$I65,MIN(Staff!$J65,Staff!$L65),IF(AU$4&gt;Staff!$I65,MIN(Staff!$L65,AT69+Staff!$J65),0)),IF(Staff!$K65="Quarterly",IF(AU$4=Staff!$I65,MIN(Staff!$J65,Staff!$L65),IF(AU$4&gt;Staff!$I65,IFERROR(MIN(Staff!$L65,IF(ISNUMBER(AR69),AR69,0)+Staff!$J65),Staff!$J65),0)),IF(Staff!$K65="Annually",IF(AU$4=Staff!$I65,MIN(Staff!$J65,Staff!$L65),IF(AU$4&gt;Staff!$I65,IFERROR(MIN(Staff!$L65,AI69+Staff!$J65),MIN(Staff!$J65,Staff!$L65)),0))))))</f>
        <v>0</v>
      </c>
      <c r="AV69" s="567">
        <f>IF(Staff!$K65="Never",IF(AV$4&gt;=Staff!$I65,MIN(Staff!$J65,Staff!$L65),0),IF(Staff!$K65="Monthly",IF(AV$4=Staff!$I65,MIN(Staff!$J65,Staff!$L65),IF(AV$4&gt;Staff!$I65,MIN(Staff!$L65,AU69+Staff!$J65),0)),IF(Staff!$K65="Quarterly",IF(AV$4=Staff!$I65,MIN(Staff!$J65,Staff!$L65),IF(AV$4&gt;Staff!$I65,IFERROR(MIN(Staff!$L65,IF(ISNUMBER(AS69),AS69,0)+Staff!$J65),Staff!$J65),0)),IF(Staff!$K65="Annually",IF(AV$4=Staff!$I65,MIN(Staff!$J65,Staff!$L65),IF(AV$4&gt;Staff!$I65,IFERROR(MIN(Staff!$L65,AJ69+Staff!$J65),MIN(Staff!$J65,Staff!$L65)),0))))))</f>
        <v>0</v>
      </c>
      <c r="AW69" s="567">
        <f>IF(Staff!$K65="Never",IF(AW$4&gt;=Staff!$I65,MIN(Staff!$J65,Staff!$L65),0),IF(Staff!$K65="Monthly",IF(AW$4=Staff!$I65,MIN(Staff!$J65,Staff!$L65),IF(AW$4&gt;Staff!$I65,MIN(Staff!$L65,AV69+Staff!$J65),0)),IF(Staff!$K65="Quarterly",IF(AW$4=Staff!$I65,MIN(Staff!$J65,Staff!$L65),IF(AW$4&gt;Staff!$I65,IFERROR(MIN(Staff!$L65,IF(ISNUMBER(AT69),AT69,0)+Staff!$J65),Staff!$J65),0)),IF(Staff!$K65="Annually",IF(AW$4=Staff!$I65,MIN(Staff!$J65,Staff!$L65),IF(AW$4&gt;Staff!$I65,IFERROR(MIN(Staff!$L65,AK69+Staff!$J65),MIN(Staff!$J65,Staff!$L65)),0))))))</f>
        <v>0</v>
      </c>
      <c r="AX69" s="567">
        <f>IF(Staff!$K65="Never",IF(AX$4&gt;=Staff!$I65,MIN(Staff!$J65,Staff!$L65),0),IF(Staff!$K65="Monthly",IF(AX$4=Staff!$I65,MIN(Staff!$J65,Staff!$L65),IF(AX$4&gt;Staff!$I65,MIN(Staff!$L65,AW69+Staff!$J65),0)),IF(Staff!$K65="Quarterly",IF(AX$4=Staff!$I65,MIN(Staff!$J65,Staff!$L65),IF(AX$4&gt;Staff!$I65,IFERROR(MIN(Staff!$L65,IF(ISNUMBER(AU69),AU69,0)+Staff!$J65),Staff!$J65),0)),IF(Staff!$K65="Annually",IF(AX$4=Staff!$I65,MIN(Staff!$J65,Staff!$L65),IF(AX$4&gt;Staff!$I65,IFERROR(MIN(Staff!$L65,AL69+Staff!$J65),MIN(Staff!$J65,Staff!$L65)),0))))))</f>
        <v>0</v>
      </c>
      <c r="AY69" s="567">
        <f>IF(Staff!$K65="Never",IF(AY$4&gt;=Staff!$I65,MIN(Staff!$J65,Staff!$L65),0),IF(Staff!$K65="Monthly",IF(AY$4=Staff!$I65,MIN(Staff!$J65,Staff!$L65),IF(AY$4&gt;Staff!$I65,MIN(Staff!$L65,AX69+Staff!$J65),0)),IF(Staff!$K65="Quarterly",IF(AY$4=Staff!$I65,MIN(Staff!$J65,Staff!$L65),IF(AY$4&gt;Staff!$I65,IFERROR(MIN(Staff!$L65,IF(ISNUMBER(AV69),AV69,0)+Staff!$J65),Staff!$J65),0)),IF(Staff!$K65="Annually",IF(AY$4=Staff!$I65,MIN(Staff!$J65,Staff!$L65),IF(AY$4&gt;Staff!$I65,IFERROR(MIN(Staff!$L65,AM69+Staff!$J65),MIN(Staff!$J65,Staff!$L65)),0))))))</f>
        <v>0</v>
      </c>
      <c r="AZ69" s="567">
        <f>IF(Staff!$K65="Never",IF(AZ$4&gt;=Staff!$I65,MIN(Staff!$J65,Staff!$L65),0),IF(Staff!$K65="Monthly",IF(AZ$4=Staff!$I65,MIN(Staff!$J65,Staff!$L65),IF(AZ$4&gt;Staff!$I65,MIN(Staff!$L65,AY69+Staff!$J65),0)),IF(Staff!$K65="Quarterly",IF(AZ$4=Staff!$I65,MIN(Staff!$J65,Staff!$L65),IF(AZ$4&gt;Staff!$I65,IFERROR(MIN(Staff!$L65,IF(ISNUMBER(AW69),AW69,0)+Staff!$J65),Staff!$J65),0)),IF(Staff!$K65="Annually",IF(AZ$4=Staff!$I65,MIN(Staff!$J65,Staff!$L65),IF(AZ$4&gt;Staff!$I65,IFERROR(MIN(Staff!$L65,AN69+Staff!$J65),MIN(Staff!$J65,Staff!$L65)),0))))))</f>
        <v>0</v>
      </c>
      <c r="BA69" s="567">
        <f>IF(Staff!$K65="Never",IF(BA$4&gt;=Staff!$I65,MIN(Staff!$J65,Staff!$L65),0),IF(Staff!$K65="Monthly",IF(BA$4=Staff!$I65,MIN(Staff!$J65,Staff!$L65),IF(BA$4&gt;Staff!$I65,MIN(Staff!$L65,AZ69+Staff!$J65),0)),IF(Staff!$K65="Quarterly",IF(BA$4=Staff!$I65,MIN(Staff!$J65,Staff!$L65),IF(BA$4&gt;Staff!$I65,IFERROR(MIN(Staff!$L65,IF(ISNUMBER(AX69),AX69,0)+Staff!$J65),Staff!$J65),0)),IF(Staff!$K65="Annually",IF(BA$4=Staff!$I65,MIN(Staff!$J65,Staff!$L65),IF(BA$4&gt;Staff!$I65,IFERROR(MIN(Staff!$L65,AO69+Staff!$J65),MIN(Staff!$J65,Staff!$L65)),0))))))</f>
        <v>0</v>
      </c>
      <c r="BB69" s="567">
        <f>IF(Staff!$K65="Never",IF(BB$4&gt;=Staff!$I65,MIN(Staff!$J65,Staff!$L65),0),IF(Staff!$K65="Monthly",IF(BB$4=Staff!$I65,MIN(Staff!$J65,Staff!$L65),IF(BB$4&gt;Staff!$I65,MIN(Staff!$L65,BA69+Staff!$J65),0)),IF(Staff!$K65="Quarterly",IF(BB$4=Staff!$I65,MIN(Staff!$J65,Staff!$L65),IF(BB$4&gt;Staff!$I65,IFERROR(MIN(Staff!$L65,IF(ISNUMBER(AY69),AY69,0)+Staff!$J65),Staff!$J65),0)),IF(Staff!$K65="Annually",IF(BB$4=Staff!$I65,MIN(Staff!$J65,Staff!$L65),IF(BB$4&gt;Staff!$I65,IFERROR(MIN(Staff!$L65,AP69+Staff!$J65),MIN(Staff!$J65,Staff!$L65)),0))))))</f>
        <v>0</v>
      </c>
      <c r="BC69" s="567">
        <f>IF(Staff!$K65="Never",IF(BC$4&gt;=Staff!$I65,MIN(Staff!$J65,Staff!$L65),0),IF(Staff!$K65="Monthly",IF(BC$4=Staff!$I65,MIN(Staff!$J65,Staff!$L65),IF(BC$4&gt;Staff!$I65,MIN(Staff!$L65,BB69+Staff!$J65),0)),IF(Staff!$K65="Quarterly",IF(BC$4=Staff!$I65,MIN(Staff!$J65,Staff!$L65),IF(BC$4&gt;Staff!$I65,IFERROR(MIN(Staff!$L65,IF(ISNUMBER(AZ69),AZ69,0)+Staff!$J65),Staff!$J65),0)),IF(Staff!$K65="Annually",IF(BC$4=Staff!$I65,MIN(Staff!$J65,Staff!$L65),IF(BC$4&gt;Staff!$I65,IFERROR(MIN(Staff!$L65,AQ69+Staff!$J65),MIN(Staff!$J65,Staff!$L65)),0))))))</f>
        <v>0</v>
      </c>
      <c r="BD69" s="567">
        <f>IF(Staff!$K65="Never",IF(BD$4&gt;=Staff!$I65,MIN(Staff!$J65,Staff!$L65),0),IF(Staff!$K65="Monthly",IF(BD$4=Staff!$I65,MIN(Staff!$J65,Staff!$L65),IF(BD$4&gt;Staff!$I65,MIN(Staff!$L65,BC69+Staff!$J65),0)),IF(Staff!$K65="Quarterly",IF(BD$4=Staff!$I65,MIN(Staff!$J65,Staff!$L65),IF(BD$4&gt;Staff!$I65,IFERROR(MIN(Staff!$L65,IF(ISNUMBER(BA69),BA69,0)+Staff!$J65),Staff!$J65),0)),IF(Staff!$K65="Annually",IF(BD$4=Staff!$I65,MIN(Staff!$J65,Staff!$L65),IF(BD$4&gt;Staff!$I65,IFERROR(MIN(Staff!$L65,AR69+Staff!$J65),MIN(Staff!$J65,Staff!$L65)),0))))))</f>
        <v>0</v>
      </c>
      <c r="BE69" s="567">
        <f>IF(Staff!$K65="Never",IF(BE$4&gt;=Staff!$I65,MIN(Staff!$J65,Staff!$L65),0),IF(Staff!$K65="Monthly",IF(BE$4=Staff!$I65,MIN(Staff!$J65,Staff!$L65),IF(BE$4&gt;Staff!$I65,MIN(Staff!$L65,BD69+Staff!$J65),0)),IF(Staff!$K65="Quarterly",IF(BE$4=Staff!$I65,MIN(Staff!$J65,Staff!$L65),IF(BE$4&gt;Staff!$I65,IFERROR(MIN(Staff!$L65,IF(ISNUMBER(BB69),BB69,0)+Staff!$J65),Staff!$J65),0)),IF(Staff!$K65="Annually",IF(BE$4=Staff!$I65,MIN(Staff!$J65,Staff!$L65),IF(BE$4&gt;Staff!$I65,IFERROR(MIN(Staff!$L65,AS69+Staff!$J65),MIN(Staff!$J65,Staff!$L65)),0))))))</f>
        <v>0</v>
      </c>
      <c r="BF69" s="567">
        <f>IF(Staff!$K65="Never",IF(BF$4&gt;=Staff!$I65,MIN(Staff!$J65,Staff!$L65),0),IF(Staff!$K65="Monthly",IF(BF$4=Staff!$I65,MIN(Staff!$J65,Staff!$L65),IF(BF$4&gt;Staff!$I65,MIN(Staff!$L65,BE69+Staff!$J65),0)),IF(Staff!$K65="Quarterly",IF(BF$4=Staff!$I65,MIN(Staff!$J65,Staff!$L65),IF(BF$4&gt;Staff!$I65,IFERROR(MIN(Staff!$L65,IF(ISNUMBER(BC69),BC69,0)+Staff!$J65),Staff!$J65),0)),IF(Staff!$K65="Annually",IF(BF$4=Staff!$I65,MIN(Staff!$J65,Staff!$L65),IF(BF$4&gt;Staff!$I65,IFERROR(MIN(Staff!$L65,AT69+Staff!$J65),MIN(Staff!$J65,Staff!$L65)),0))))))</f>
        <v>0</v>
      </c>
      <c r="BG69" s="567">
        <f>IF(Staff!$K65="Never",IF(BG$4&gt;=Staff!$I65,MIN(Staff!$J65,Staff!$L65),0),IF(Staff!$K65="Monthly",IF(BG$4=Staff!$I65,MIN(Staff!$J65,Staff!$L65),IF(BG$4&gt;Staff!$I65,MIN(Staff!$L65,BF69+Staff!$J65),0)),IF(Staff!$K65="Quarterly",IF(BG$4=Staff!$I65,MIN(Staff!$J65,Staff!$L65),IF(BG$4&gt;Staff!$I65,IFERROR(MIN(Staff!$L65,IF(ISNUMBER(BD69),BD69,0)+Staff!$J65),Staff!$J65),0)),IF(Staff!$K65="Annually",IF(BG$4=Staff!$I65,MIN(Staff!$J65,Staff!$L65),IF(BG$4&gt;Staff!$I65,IFERROR(MIN(Staff!$L65,AU69+Staff!$J65),MIN(Staff!$J65,Staff!$L65)),0))))))</f>
        <v>0</v>
      </c>
      <c r="BH69" s="567">
        <f>IF(Staff!$K65="Never",IF(BH$4&gt;=Staff!$I65,MIN(Staff!$J65,Staff!$L65),0),IF(Staff!$K65="Monthly",IF(BH$4=Staff!$I65,MIN(Staff!$J65,Staff!$L65),IF(BH$4&gt;Staff!$I65,MIN(Staff!$L65,BG69+Staff!$J65),0)),IF(Staff!$K65="Quarterly",IF(BH$4=Staff!$I65,MIN(Staff!$J65,Staff!$L65),IF(BH$4&gt;Staff!$I65,IFERROR(MIN(Staff!$L65,IF(ISNUMBER(BE69),BE69,0)+Staff!$J65),Staff!$J65),0)),IF(Staff!$K65="Annually",IF(BH$4=Staff!$I65,MIN(Staff!$J65,Staff!$L65),IF(BH$4&gt;Staff!$I65,IFERROR(MIN(Staff!$L65,AV69+Staff!$J65),MIN(Staff!$J65,Staff!$L65)),0))))))</f>
        <v>0</v>
      </c>
      <c r="BI69" s="567">
        <f>IF(Staff!$K65="Never",IF(BI$4&gt;=Staff!$I65,MIN(Staff!$J65,Staff!$L65),0),IF(Staff!$K65="Monthly",IF(BI$4=Staff!$I65,MIN(Staff!$J65,Staff!$L65),IF(BI$4&gt;Staff!$I65,MIN(Staff!$L65,BH69+Staff!$J65),0)),IF(Staff!$K65="Quarterly",IF(BI$4=Staff!$I65,MIN(Staff!$J65,Staff!$L65),IF(BI$4&gt;Staff!$I65,IFERROR(MIN(Staff!$L65,IF(ISNUMBER(BF69),BF69,0)+Staff!$J65),Staff!$J65),0)),IF(Staff!$K65="Annually",IF(BI$4=Staff!$I65,MIN(Staff!$J65,Staff!$L65),IF(BI$4&gt;Staff!$I65,IFERROR(MIN(Staff!$L65,AW69+Staff!$J65),MIN(Staff!$J65,Staff!$L65)),0))))))</f>
        <v>0</v>
      </c>
      <c r="BJ69" s="567">
        <f>IF(Staff!$K65="Never",IF(BJ$4&gt;=Staff!$I65,MIN(Staff!$J65,Staff!$L65),0),IF(Staff!$K65="Monthly",IF(BJ$4=Staff!$I65,MIN(Staff!$J65,Staff!$L65),IF(BJ$4&gt;Staff!$I65,MIN(Staff!$L65,BI69+Staff!$J65),0)),IF(Staff!$K65="Quarterly",IF(BJ$4=Staff!$I65,MIN(Staff!$J65,Staff!$L65),IF(BJ$4&gt;Staff!$I65,IFERROR(MIN(Staff!$L65,IF(ISNUMBER(BG69),BG69,0)+Staff!$J65),Staff!$J65),0)),IF(Staff!$K65="Annually",IF(BJ$4=Staff!$I65,MIN(Staff!$J65,Staff!$L65),IF(BJ$4&gt;Staff!$I65,IFERROR(MIN(Staff!$L65,AX69+Staff!$J65),MIN(Staff!$J65,Staff!$L65)),0))))))</f>
        <v>0</v>
      </c>
      <c r="BK69" s="567">
        <f>IF(Staff!$K65="Never",IF(BK$4&gt;=Staff!$I65,MIN(Staff!$J65,Staff!$L65),0),IF(Staff!$K65="Monthly",IF(BK$4=Staff!$I65,MIN(Staff!$J65,Staff!$L65),IF(BK$4&gt;Staff!$I65,MIN(Staff!$L65,BJ69+Staff!$J65),0)),IF(Staff!$K65="Quarterly",IF(BK$4=Staff!$I65,MIN(Staff!$J65,Staff!$L65),IF(BK$4&gt;Staff!$I65,IFERROR(MIN(Staff!$L65,IF(ISNUMBER(BH69),BH69,0)+Staff!$J65),Staff!$J65),0)),IF(Staff!$K65="Annually",IF(BK$4=Staff!$I65,MIN(Staff!$J65,Staff!$L65),IF(BK$4&gt;Staff!$I65,IFERROR(MIN(Staff!$L65,AY69+Staff!$J65),MIN(Staff!$J65,Staff!$L65)),0))))))</f>
        <v>0</v>
      </c>
      <c r="BL69" s="567">
        <f>IF(Staff!$K65="Never",IF(BL$4&gt;=Staff!$I65,MIN(Staff!$J65,Staff!$L65),0),IF(Staff!$K65="Monthly",IF(BL$4=Staff!$I65,MIN(Staff!$J65,Staff!$L65),IF(BL$4&gt;Staff!$I65,MIN(Staff!$L65,BK69+Staff!$J65),0)),IF(Staff!$K65="Quarterly",IF(BL$4=Staff!$I65,MIN(Staff!$J65,Staff!$L65),IF(BL$4&gt;Staff!$I65,IFERROR(MIN(Staff!$L65,IF(ISNUMBER(BI69),BI69,0)+Staff!$J65),Staff!$J65),0)),IF(Staff!$K65="Annually",IF(BL$4=Staff!$I65,MIN(Staff!$J65,Staff!$L65),IF(BL$4&gt;Staff!$I65,IFERROR(MIN(Staff!$L65,AZ69+Staff!$J65),MIN(Staff!$J65,Staff!$L65)),0))))))</f>
        <v>0</v>
      </c>
      <c r="BM69" s="567">
        <f>IF(Staff!$K65="Never",IF(BM$4&gt;=Staff!$I65,MIN(Staff!$J65,Staff!$L65),0),IF(Staff!$K65="Monthly",IF(BM$4=Staff!$I65,MIN(Staff!$J65,Staff!$L65),IF(BM$4&gt;Staff!$I65,MIN(Staff!$L65,BL69+Staff!$J65),0)),IF(Staff!$K65="Quarterly",IF(BM$4=Staff!$I65,MIN(Staff!$J65,Staff!$L65),IF(BM$4&gt;Staff!$I65,IFERROR(MIN(Staff!$L65,IF(ISNUMBER(BJ69),BJ69,0)+Staff!$J65),Staff!$J65),0)),IF(Staff!$K65="Annually",IF(BM$4=Staff!$I65,MIN(Staff!$J65,Staff!$L65),IF(BM$4&gt;Staff!$I65,IFERROR(MIN(Staff!$L65,BA69+Staff!$J65),MIN(Staff!$J65,Staff!$L65)),0))))))</f>
        <v>0</v>
      </c>
      <c r="BN69" s="567">
        <f>IF(Staff!$K65="Never",IF(BN$4&gt;=Staff!$I65,MIN(Staff!$J65,Staff!$L65),0),IF(Staff!$K65="Monthly",IF(BN$4=Staff!$I65,MIN(Staff!$J65,Staff!$L65),IF(BN$4&gt;Staff!$I65,MIN(Staff!$L65,BM69+Staff!$J65),0)),IF(Staff!$K65="Quarterly",IF(BN$4=Staff!$I65,MIN(Staff!$J65,Staff!$L65),IF(BN$4&gt;Staff!$I65,IFERROR(MIN(Staff!$L65,IF(ISNUMBER(BK69),BK69,0)+Staff!$J65),Staff!$J65),0)),IF(Staff!$K65="Annually",IF(BN$4=Staff!$I65,MIN(Staff!$J65,Staff!$L65),IF(BN$4&gt;Staff!$I65,IFERROR(MIN(Staff!$L65,BB69+Staff!$J65),MIN(Staff!$J65,Staff!$L65)),0))))))</f>
        <v>0</v>
      </c>
      <c r="BO69" s="567">
        <f>IF(Staff!$K65="Never",IF(BO$4&gt;=Staff!$I65,MIN(Staff!$J65,Staff!$L65),0),IF(Staff!$K65="Monthly",IF(BO$4=Staff!$I65,MIN(Staff!$J65,Staff!$L65),IF(BO$4&gt;Staff!$I65,MIN(Staff!$L65,BN69+Staff!$J65),0)),IF(Staff!$K65="Quarterly",IF(BO$4=Staff!$I65,MIN(Staff!$J65,Staff!$L65),IF(BO$4&gt;Staff!$I65,IFERROR(MIN(Staff!$L65,IF(ISNUMBER(BL69),BL69,0)+Staff!$J65),Staff!$J65),0)),IF(Staff!$K65="Annually",IF(BO$4=Staff!$I65,MIN(Staff!$J65,Staff!$L65),IF(BO$4&gt;Staff!$I65,IFERROR(MIN(Staff!$L65,BC69+Staff!$J65),MIN(Staff!$J65,Staff!$L65)),0))))))</f>
        <v>0</v>
      </c>
      <c r="BP69" s="567">
        <f>IF(Staff!$K65="Never",IF(BP$4&gt;=Staff!$I65,MIN(Staff!$J65,Staff!$L65),0),IF(Staff!$K65="Monthly",IF(BP$4=Staff!$I65,MIN(Staff!$J65,Staff!$L65),IF(BP$4&gt;Staff!$I65,MIN(Staff!$L65,BO69+Staff!$J65),0)),IF(Staff!$K65="Quarterly",IF(BP$4=Staff!$I65,MIN(Staff!$J65,Staff!$L65),IF(BP$4&gt;Staff!$I65,IFERROR(MIN(Staff!$L65,IF(ISNUMBER(BM69),BM69,0)+Staff!$J65),Staff!$J65),0)),IF(Staff!$K65="Annually",IF(BP$4=Staff!$I65,MIN(Staff!$J65,Staff!$L65),IF(BP$4&gt;Staff!$I65,IFERROR(MIN(Staff!$L65,BD69+Staff!$J65),MIN(Staff!$J65,Staff!$L65)),0))))))</f>
        <v>0</v>
      </c>
      <c r="BQ69" s="567">
        <f>IF(Staff!$K65="Never",IF(BQ$4&gt;=Staff!$I65,MIN(Staff!$J65,Staff!$L65),0),IF(Staff!$K65="Monthly",IF(BQ$4=Staff!$I65,MIN(Staff!$J65,Staff!$L65),IF(BQ$4&gt;Staff!$I65,MIN(Staff!$L65,BP69+Staff!$J65),0)),IF(Staff!$K65="Quarterly",IF(BQ$4=Staff!$I65,MIN(Staff!$J65,Staff!$L65),IF(BQ$4&gt;Staff!$I65,IFERROR(MIN(Staff!$L65,IF(ISNUMBER(BN69),BN69,0)+Staff!$J65),Staff!$J65),0)),IF(Staff!$K65="Annually",IF(BQ$4=Staff!$I65,MIN(Staff!$J65,Staff!$L65),IF(BQ$4&gt;Staff!$I65,IFERROR(MIN(Staff!$L65,BE69+Staff!$J65),MIN(Staff!$J65,Staff!$L65)),0))))))</f>
        <v>0</v>
      </c>
      <c r="BR69" s="567">
        <f>IF(Staff!$K65="Never",IF(BR$4&gt;=Staff!$I65,MIN(Staff!$J65,Staff!$L65),0),IF(Staff!$K65="Monthly",IF(BR$4=Staff!$I65,MIN(Staff!$J65,Staff!$L65),IF(BR$4&gt;Staff!$I65,MIN(Staff!$L65,BQ69+Staff!$J65),0)),IF(Staff!$K65="Quarterly",IF(BR$4=Staff!$I65,MIN(Staff!$J65,Staff!$L65),IF(BR$4&gt;Staff!$I65,IFERROR(MIN(Staff!$L65,IF(ISNUMBER(BO69),BO69,0)+Staff!$J65),Staff!$J65),0)),IF(Staff!$K65="Annually",IF(BR$4=Staff!$I65,MIN(Staff!$J65,Staff!$L65),IF(BR$4&gt;Staff!$I65,IFERROR(MIN(Staff!$L65,BF69+Staff!$J65),MIN(Staff!$J65,Staff!$L65)),0))))))</f>
        <v>0</v>
      </c>
      <c r="BS69" s="567">
        <f>IF(Staff!$K65="Never",IF(BS$4&gt;=Staff!$I65,MIN(Staff!$J65,Staff!$L65),0),IF(Staff!$K65="Monthly",IF(BS$4=Staff!$I65,MIN(Staff!$J65,Staff!$L65),IF(BS$4&gt;Staff!$I65,MIN(Staff!$L65,BR69+Staff!$J65),0)),IF(Staff!$K65="Quarterly",IF(BS$4=Staff!$I65,MIN(Staff!$J65,Staff!$L65),IF(BS$4&gt;Staff!$I65,IFERROR(MIN(Staff!$L65,IF(ISNUMBER(BP69),BP69,0)+Staff!$J65),Staff!$J65),0)),IF(Staff!$K65="Annually",IF(BS$4=Staff!$I65,MIN(Staff!$J65,Staff!$L65),IF(BS$4&gt;Staff!$I65,IFERROR(MIN(Staff!$L65,BG69+Staff!$J65),MIN(Staff!$J65,Staff!$L65)),0))))))</f>
        <v>0</v>
      </c>
      <c r="BT69" s="567">
        <f>IF(Staff!$K65="Never",IF(BT$4&gt;=Staff!$I65,MIN(Staff!$J65,Staff!$L65),0),IF(Staff!$K65="Monthly",IF(BT$4=Staff!$I65,MIN(Staff!$J65,Staff!$L65),IF(BT$4&gt;Staff!$I65,MIN(Staff!$L65,BS69+Staff!$J65),0)),IF(Staff!$K65="Quarterly",IF(BT$4=Staff!$I65,MIN(Staff!$J65,Staff!$L65),IF(BT$4&gt;Staff!$I65,IFERROR(MIN(Staff!$L65,IF(ISNUMBER(BQ69),BQ69,0)+Staff!$J65),Staff!$J65),0)),IF(Staff!$K65="Annually",IF(BT$4=Staff!$I65,MIN(Staff!$J65,Staff!$L65),IF(BT$4&gt;Staff!$I65,IFERROR(MIN(Staff!$L65,BH69+Staff!$J65),MIN(Staff!$J65,Staff!$L65)),0))))))</f>
        <v>0</v>
      </c>
      <c r="BU69" s="567">
        <f>IF(Staff!$K65="Never",IF(BU$4&gt;=Staff!$I65,MIN(Staff!$J65,Staff!$L65),0),IF(Staff!$K65="Monthly",IF(BU$4=Staff!$I65,MIN(Staff!$J65,Staff!$L65),IF(BU$4&gt;Staff!$I65,MIN(Staff!$L65,BT69+Staff!$J65),0)),IF(Staff!$K65="Quarterly",IF(BU$4=Staff!$I65,MIN(Staff!$J65,Staff!$L65),IF(BU$4&gt;Staff!$I65,IFERROR(MIN(Staff!$L65,IF(ISNUMBER(BR69),BR69,0)+Staff!$J65),Staff!$J65),0)),IF(Staff!$K65="Annually",IF(BU$4=Staff!$I65,MIN(Staff!$J65,Staff!$L65),IF(BU$4&gt;Staff!$I65,IFERROR(MIN(Staff!$L65,BI69+Staff!$J65),MIN(Staff!$J65,Staff!$L65)),0))))))</f>
        <v>0</v>
      </c>
      <c r="BV69" s="567">
        <f>IF(Staff!$K65="Never",IF(BV$4&gt;=Staff!$I65,MIN(Staff!$J65,Staff!$L65),0),IF(Staff!$K65="Monthly",IF(BV$4=Staff!$I65,MIN(Staff!$J65,Staff!$L65),IF(BV$4&gt;Staff!$I65,MIN(Staff!$L65,BU69+Staff!$J65),0)),IF(Staff!$K65="Quarterly",IF(BV$4=Staff!$I65,MIN(Staff!$J65,Staff!$L65),IF(BV$4&gt;Staff!$I65,IFERROR(MIN(Staff!$L65,IF(ISNUMBER(BS69),BS69,0)+Staff!$J65),Staff!$J65),0)),IF(Staff!$K65="Annually",IF(BV$4=Staff!$I65,MIN(Staff!$J65,Staff!$L65),IF(BV$4&gt;Staff!$I65,IFERROR(MIN(Staff!$L65,BJ69+Staff!$J65),MIN(Staff!$J65,Staff!$L65)),0))))))</f>
        <v>0</v>
      </c>
      <c r="BW69" s="567">
        <f>IF(Staff!$K65="Never",IF(BW$4&gt;=Staff!$I65,MIN(Staff!$J65,Staff!$L65),0),IF(Staff!$K65="Monthly",IF(BW$4=Staff!$I65,MIN(Staff!$J65,Staff!$L65),IF(BW$4&gt;Staff!$I65,MIN(Staff!$L65,BV69+Staff!$J65),0)),IF(Staff!$K65="Quarterly",IF(BW$4=Staff!$I65,MIN(Staff!$J65,Staff!$L65),IF(BW$4&gt;Staff!$I65,IFERROR(MIN(Staff!$L65,IF(ISNUMBER(BT69),BT69,0)+Staff!$J65),Staff!$J65),0)),IF(Staff!$K65="Annually",IF(BW$4=Staff!$I65,MIN(Staff!$J65,Staff!$L65),IF(BW$4&gt;Staff!$I65,IFERROR(MIN(Staff!$L65,BK69+Staff!$J65),MIN(Staff!$J65,Staff!$L65)),0))))))</f>
        <v>0</v>
      </c>
      <c r="BX69" s="567">
        <f>IF(Staff!$K65="Never",IF(BX$4&gt;=Staff!$I65,MIN(Staff!$J65,Staff!$L65),0),IF(Staff!$K65="Monthly",IF(BX$4=Staff!$I65,MIN(Staff!$J65,Staff!$L65),IF(BX$4&gt;Staff!$I65,MIN(Staff!$L65,BW69+Staff!$J65),0)),IF(Staff!$K65="Quarterly",IF(BX$4=Staff!$I65,MIN(Staff!$J65,Staff!$L65),IF(BX$4&gt;Staff!$I65,IFERROR(MIN(Staff!$L65,IF(ISNUMBER(BU69),BU69,0)+Staff!$J65),Staff!$J65),0)),IF(Staff!$K65="Annually",IF(BX$4=Staff!$I65,MIN(Staff!$J65,Staff!$L65),IF(BX$4&gt;Staff!$I65,IFERROR(MIN(Staff!$L65,BL69+Staff!$J65),MIN(Staff!$J65,Staff!$L65)),0))))))</f>
        <v>0</v>
      </c>
      <c r="BY69" s="567">
        <f>IF(Staff!$K65="Never",IF(BY$4&gt;=Staff!$I65,MIN(Staff!$J65,Staff!$L65),0),IF(Staff!$K65="Monthly",IF(BY$4=Staff!$I65,MIN(Staff!$J65,Staff!$L65),IF(BY$4&gt;Staff!$I65,MIN(Staff!$L65,BX69+Staff!$J65),0)),IF(Staff!$K65="Quarterly",IF(BY$4=Staff!$I65,MIN(Staff!$J65,Staff!$L65),IF(BY$4&gt;Staff!$I65,IFERROR(MIN(Staff!$L65,IF(ISNUMBER(BV69),BV69,0)+Staff!$J65),Staff!$J65),0)),IF(Staff!$K65="Annually",IF(BY$4=Staff!$I65,MIN(Staff!$J65,Staff!$L65),IF(BY$4&gt;Staff!$I65,IFERROR(MIN(Staff!$L65,BM69+Staff!$J65),MIN(Staff!$J65,Staff!$L65)),0))))))</f>
        <v>0</v>
      </c>
      <c r="BZ69" s="567">
        <f>IF(Staff!$K65="Never",IF(BZ$4&gt;=Staff!$I65,MIN(Staff!$J65,Staff!$L65),0),IF(Staff!$K65="Monthly",IF(BZ$4=Staff!$I65,MIN(Staff!$J65,Staff!$L65),IF(BZ$4&gt;Staff!$I65,MIN(Staff!$L65,BY69+Staff!$J65),0)),IF(Staff!$K65="Quarterly",IF(BZ$4=Staff!$I65,MIN(Staff!$J65,Staff!$L65),IF(BZ$4&gt;Staff!$I65,IFERROR(MIN(Staff!$L65,IF(ISNUMBER(BW69),BW69,0)+Staff!$J65),Staff!$J65),0)),IF(Staff!$K65="Annually",IF(BZ$4=Staff!$I65,MIN(Staff!$J65,Staff!$L65),IF(BZ$4&gt;Staff!$I65,IFERROR(MIN(Staff!$L65,BN69+Staff!$J65),MIN(Staff!$J65,Staff!$L65)),0))))))</f>
        <v>0</v>
      </c>
      <c r="CA69" s="567">
        <f>IF(Staff!$K65="Never",IF(CA$4&gt;=Staff!$I65,MIN(Staff!$J65,Staff!$L65),0),IF(Staff!$K65="Monthly",IF(CA$4=Staff!$I65,MIN(Staff!$J65,Staff!$L65),IF(CA$4&gt;Staff!$I65,MIN(Staff!$L65,BZ69+Staff!$J65),0)),IF(Staff!$K65="Quarterly",IF(CA$4=Staff!$I65,MIN(Staff!$J65,Staff!$L65),IF(CA$4&gt;Staff!$I65,IFERROR(MIN(Staff!$L65,IF(ISNUMBER(BX69),BX69,0)+Staff!$J65),Staff!$J65),0)),IF(Staff!$K65="Annually",IF(CA$4=Staff!$I65,MIN(Staff!$J65,Staff!$L65),IF(CA$4&gt;Staff!$I65,IFERROR(MIN(Staff!$L65,BO69+Staff!$J65),MIN(Staff!$J65,Staff!$L65)),0))))))</f>
        <v>0</v>
      </c>
      <c r="CB69" s="567">
        <f>IF(Staff!$K65="Never",IF(CB$4&gt;=Staff!$I65,MIN(Staff!$J65,Staff!$L65),0),IF(Staff!$K65="Monthly",IF(CB$4=Staff!$I65,MIN(Staff!$J65,Staff!$L65),IF(CB$4&gt;Staff!$I65,MIN(Staff!$L65,CA69+Staff!$J65),0)),IF(Staff!$K65="Quarterly",IF(CB$4=Staff!$I65,MIN(Staff!$J65,Staff!$L65),IF(CB$4&gt;Staff!$I65,IFERROR(MIN(Staff!$L65,IF(ISNUMBER(BY69),BY69,0)+Staff!$J65),Staff!$J65),0)),IF(Staff!$K65="Annually",IF(CB$4=Staff!$I65,MIN(Staff!$J65,Staff!$L65),IF(CB$4&gt;Staff!$I65,IFERROR(MIN(Staff!$L65,BP69+Staff!$J65),MIN(Staff!$J65,Staff!$L65)),0))))))</f>
        <v>0</v>
      </c>
      <c r="CC69" s="567">
        <f>IF(Staff!$K65="Never",IF(CC$4&gt;=Staff!$I65,MIN(Staff!$J65,Staff!$L65),0),IF(Staff!$K65="Monthly",IF(CC$4=Staff!$I65,MIN(Staff!$J65,Staff!$L65),IF(CC$4&gt;Staff!$I65,MIN(Staff!$L65,CB69+Staff!$J65),0)),IF(Staff!$K65="Quarterly",IF(CC$4=Staff!$I65,MIN(Staff!$J65,Staff!$L65),IF(CC$4&gt;Staff!$I65,IFERROR(MIN(Staff!$L65,IF(ISNUMBER(BZ69),BZ69,0)+Staff!$J65),Staff!$J65),0)),IF(Staff!$K65="Annually",IF(CC$4=Staff!$I65,MIN(Staff!$J65,Staff!$L65),IF(CC$4&gt;Staff!$I65,IFERROR(MIN(Staff!$L65,BQ69+Staff!$J65),MIN(Staff!$J65,Staff!$L65)),0))))))</f>
        <v>0</v>
      </c>
      <c r="CD69" s="567">
        <f>IF(Staff!$K65="Never",IF(CD$4&gt;=Staff!$I65,MIN(Staff!$J65,Staff!$L65),0),IF(Staff!$K65="Monthly",IF(CD$4=Staff!$I65,MIN(Staff!$J65,Staff!$L65),IF(CD$4&gt;Staff!$I65,MIN(Staff!$L65,CC69+Staff!$J65),0)),IF(Staff!$K65="Quarterly",IF(CD$4=Staff!$I65,MIN(Staff!$J65,Staff!$L65),IF(CD$4&gt;Staff!$I65,IFERROR(MIN(Staff!$L65,IF(ISNUMBER(CA69),CA69,0)+Staff!$J65),Staff!$J65),0)),IF(Staff!$K65="Annually",IF(CD$4=Staff!$I65,MIN(Staff!$J65,Staff!$L65),IF(CD$4&gt;Staff!$I65,IFERROR(MIN(Staff!$L65,BR69+Staff!$J65),MIN(Staff!$J65,Staff!$L65)),0))))))</f>
        <v>0</v>
      </c>
      <c r="CE69" s="567">
        <f>IF(Staff!$K65="Never",IF(CE$4&gt;=Staff!$I65,MIN(Staff!$J65,Staff!$L65),0),IF(Staff!$K65="Monthly",IF(CE$4=Staff!$I65,MIN(Staff!$J65,Staff!$L65),IF(CE$4&gt;Staff!$I65,MIN(Staff!$L65,CD69+Staff!$J65),0)),IF(Staff!$K65="Quarterly",IF(CE$4=Staff!$I65,MIN(Staff!$J65,Staff!$L65),IF(CE$4&gt;Staff!$I65,IFERROR(MIN(Staff!$L65,IF(ISNUMBER(CB69),CB69,0)+Staff!$J65),Staff!$J65),0)),IF(Staff!$K65="Annually",IF(CE$4=Staff!$I65,MIN(Staff!$J65,Staff!$L65),IF(CE$4&gt;Staff!$I65,IFERROR(MIN(Staff!$L65,BS69+Staff!$J65),MIN(Staff!$J65,Staff!$L65)),0))))))</f>
        <v>0</v>
      </c>
      <c r="CF69" s="567">
        <f>IF(Staff!$K65="Never",IF(CF$4&gt;=Staff!$I65,MIN(Staff!$J65,Staff!$L65),0),IF(Staff!$K65="Monthly",IF(CF$4=Staff!$I65,MIN(Staff!$J65,Staff!$L65),IF(CF$4&gt;Staff!$I65,MIN(Staff!$L65,CE69+Staff!$J65),0)),IF(Staff!$K65="Quarterly",IF(CF$4=Staff!$I65,MIN(Staff!$J65,Staff!$L65),IF(CF$4&gt;Staff!$I65,IFERROR(MIN(Staff!$L65,IF(ISNUMBER(CC69),CC69,0)+Staff!$J65),Staff!$J65),0)),IF(Staff!$K65="Annually",IF(CF$4=Staff!$I65,MIN(Staff!$J65,Staff!$L65),IF(CF$4&gt;Staff!$I65,IFERROR(MIN(Staff!$L65,BT69+Staff!$J65),MIN(Staff!$J65,Staff!$L65)),0))))))</f>
        <v>0</v>
      </c>
      <c r="CG69" s="567">
        <f>IF(Staff!$K65="Never",IF(CG$4&gt;=Staff!$I65,MIN(Staff!$J65,Staff!$L65),0),IF(Staff!$K65="Monthly",IF(CG$4=Staff!$I65,MIN(Staff!$J65,Staff!$L65),IF(CG$4&gt;Staff!$I65,MIN(Staff!$L65,CF69+Staff!$J65),0)),IF(Staff!$K65="Quarterly",IF(CG$4=Staff!$I65,MIN(Staff!$J65,Staff!$L65),IF(CG$4&gt;Staff!$I65,IFERROR(MIN(Staff!$L65,IF(ISNUMBER(CD69),CD69,0)+Staff!$J65),Staff!$J65),0)),IF(Staff!$K65="Annually",IF(CG$4=Staff!$I65,MIN(Staff!$J65,Staff!$L65),IF(CG$4&gt;Staff!$I65,IFERROR(MIN(Staff!$L65,BU69+Staff!$J65),MIN(Staff!$J65,Staff!$L65)),0))))))</f>
        <v>0</v>
      </c>
      <c r="CH69" s="567">
        <f>IF(Staff!$K65="Never",IF(CH$4&gt;=Staff!$I65,MIN(Staff!$J65,Staff!$L65),0),IF(Staff!$K65="Monthly",IF(CH$4=Staff!$I65,MIN(Staff!$J65,Staff!$L65),IF(CH$4&gt;Staff!$I65,MIN(Staff!$L65,CG69+Staff!$J65),0)),IF(Staff!$K65="Quarterly",IF(CH$4=Staff!$I65,MIN(Staff!$J65,Staff!$L65),IF(CH$4&gt;Staff!$I65,IFERROR(MIN(Staff!$L65,IF(ISNUMBER(CE69),CE69,0)+Staff!$J65),Staff!$J65),0)),IF(Staff!$K65="Annually",IF(CH$4=Staff!$I65,MIN(Staff!$J65,Staff!$L65),IF(CH$4&gt;Staff!$I65,IFERROR(MIN(Staff!$L65,BV69+Staff!$J65),MIN(Staff!$J65,Staff!$L65)),0))))))</f>
        <v>0</v>
      </c>
      <c r="CI69" s="567">
        <f>IF(Staff!$K65="Never",IF(CI$4&gt;=Staff!$I65,MIN(Staff!$J65,Staff!$L65),0),IF(Staff!$K65="Monthly",IF(CI$4=Staff!$I65,MIN(Staff!$J65,Staff!$L65),IF(CI$4&gt;Staff!$I65,MIN(Staff!$L65,CH69+Staff!$J65),0)),IF(Staff!$K65="Quarterly",IF(CI$4=Staff!$I65,MIN(Staff!$J65,Staff!$L65),IF(CI$4&gt;Staff!$I65,IFERROR(MIN(Staff!$L65,IF(ISNUMBER(CF69),CF69,0)+Staff!$J65),Staff!$J65),0)),IF(Staff!$K65="Annually",IF(CI$4=Staff!$I65,MIN(Staff!$J65,Staff!$L65),IF(CI$4&gt;Staff!$I65,IFERROR(MIN(Staff!$L65,BW69+Staff!$J65),MIN(Staff!$J65,Staff!$L65)),0))))))</f>
        <v>0</v>
      </c>
    </row>
    <row r="70" spans="1:87" ht="15.75" hidden="1" customHeight="1" outlineLevel="1">
      <c r="A70" s="875" t="str">
        <f>Staff!A66</f>
        <v>Other 6</v>
      </c>
      <c r="B70" s="876"/>
      <c r="C70" s="719" t="s">
        <v>289</v>
      </c>
      <c r="D70" s="567">
        <f>IF(Staff!$K66="Never",IF(D$4&gt;=Staff!$I66,MIN(Staff!$J66,Staff!$L66),0),IF(Staff!$K66="Monthly",IF(D$4=Staff!$I66,MIN(Staff!$J66,Staff!$L66),IF(D$4&gt;Staff!$I66,MIN(Staff!$L66,C70+Staff!$J66),0)),IF(Staff!$K66="Quarterly",IF(D$4=Staff!$I66,MIN(Staff!$J66,Staff!$L66),IF(D$4&gt;Staff!$I66,IFERROR(MIN(Staff!$L66,IF(ISNUMBER(A70),A70,0)+Staff!$J66),Staff!$J66),0)),IF(Staff!$K66="Annually",IF(D$4=Staff!$I66,MIN(Staff!$J66,Staff!$L66),IF(D$4&gt;Staff!$I66,IFERROR(MIN(Staff!$L66,#REF!+Staff!$J66),MIN(Staff!$J66,Staff!$L66)),0))))))</f>
        <v>0</v>
      </c>
      <c r="E70" s="567">
        <f>IF(Staff!$K66="Never",IF(E$4&gt;=Staff!$I66,MIN(Staff!$J66,Staff!$L66),0),IF(Staff!$K66="Monthly",IF(E$4=Staff!$I66,MIN(Staff!$J66,Staff!$L66),IF(E$4&gt;Staff!$I66,MIN(Staff!$L66,D70+Staff!$J66),0)),IF(Staff!$K66="Quarterly",IF(E$4=Staff!$I66,MIN(Staff!$J66,Staff!$L66),IF(E$4&gt;Staff!$I66,IFERROR(MIN(Staff!$L66,IF(ISNUMBER(B70),B70,0)+Staff!$J66),Staff!$J66),0)),IF(Staff!$K66="Annually",IF(E$4=Staff!$I66,MIN(Staff!$J66,Staff!$L66),IF(E$4&gt;Staff!$I66,IFERROR(MIN(Staff!$L66,#REF!+Staff!$J66),MIN(Staff!$J66,Staff!$L66)),0))))))</f>
        <v>0</v>
      </c>
      <c r="F70" s="567">
        <f>IF(Staff!$K66="Never",IF(F$4&gt;=Staff!$I66,MIN(Staff!$J66,Staff!$L66),0),IF(Staff!$K66="Monthly",IF(F$4=Staff!$I66,MIN(Staff!$J66,Staff!$L66),IF(F$4&gt;Staff!$I66,MIN(Staff!$L66,E70+Staff!$J66),0)),IF(Staff!$K66="Quarterly",IF(F$4=Staff!$I66,MIN(Staff!$J66,Staff!$L66),IF(F$4&gt;Staff!$I66,IFERROR(MIN(Staff!$L66,IF(ISNUMBER(C70),C70,0)+Staff!$J66),Staff!$J66),0)),IF(Staff!$K66="Annually",IF(F$4=Staff!$I66,MIN(Staff!$J66,Staff!$L66),IF(F$4&gt;Staff!$I66,IFERROR(MIN(Staff!$L66,#REF!+Staff!$J66),MIN(Staff!$J66,Staff!$L66)),0))))))</f>
        <v>0</v>
      </c>
      <c r="G70" s="567">
        <f>IF(Staff!$K66="Never",IF(G$4&gt;=Staff!$I66,MIN(Staff!$J66,Staff!$L66),0),IF(Staff!$K66="Monthly",IF(G$4=Staff!$I66,MIN(Staff!$J66,Staff!$L66),IF(G$4&gt;Staff!$I66,MIN(Staff!$L66,F70+Staff!$J66),0)),IF(Staff!$K66="Quarterly",IF(G$4=Staff!$I66,MIN(Staff!$J66,Staff!$L66),IF(G$4&gt;Staff!$I66,IFERROR(MIN(Staff!$L66,IF(ISNUMBER(D70),D70,0)+Staff!$J66),Staff!$J66),0)),IF(Staff!$K66="Annually",IF(G$4=Staff!$I66,MIN(Staff!$J66,Staff!$L66),IF(G$4&gt;Staff!$I66,IFERROR(MIN(Staff!$L66,#REF!+Staff!$J66),MIN(Staff!$J66,Staff!$L66)),0))))))</f>
        <v>0</v>
      </c>
      <c r="H70" s="567">
        <f>IF(Staff!$K66="Never",IF(H$4&gt;=Staff!$I66,MIN(Staff!$J66,Staff!$L66),0),IF(Staff!$K66="Monthly",IF(H$4=Staff!$I66,MIN(Staff!$J66,Staff!$L66),IF(H$4&gt;Staff!$I66,MIN(Staff!$L66,G70+Staff!$J66),0)),IF(Staff!$K66="Quarterly",IF(H$4=Staff!$I66,MIN(Staff!$J66,Staff!$L66),IF(H$4&gt;Staff!$I66,IFERROR(MIN(Staff!$L66,IF(ISNUMBER(E70),E70,0)+Staff!$J66),Staff!$J66),0)),IF(Staff!$K66="Annually",IF(H$4=Staff!$I66,MIN(Staff!$J66,Staff!$L66),IF(H$4&gt;Staff!$I66,IFERROR(MIN(Staff!$L66,#REF!+Staff!$J66),MIN(Staff!$J66,Staff!$L66)),0))))))</f>
        <v>0</v>
      </c>
      <c r="I70" s="567">
        <f>IF(Staff!$K66="Never",IF(I$4&gt;=Staff!$I66,MIN(Staff!$J66,Staff!$L66),0),IF(Staff!$K66="Monthly",IF(I$4=Staff!$I66,MIN(Staff!$J66,Staff!$L66),IF(I$4&gt;Staff!$I66,MIN(Staff!$L66,H70+Staff!$J66),0)),IF(Staff!$K66="Quarterly",IF(I$4=Staff!$I66,MIN(Staff!$J66,Staff!$L66),IF(I$4&gt;Staff!$I66,IFERROR(MIN(Staff!$L66,IF(ISNUMBER(F70),F70,0)+Staff!$J66),Staff!$J66),0)),IF(Staff!$K66="Annually",IF(I$4=Staff!$I66,MIN(Staff!$J66,Staff!$L66),IF(I$4&gt;Staff!$I66,IFERROR(MIN(Staff!$L66,#REF!+Staff!$J66),MIN(Staff!$J66,Staff!$L66)),0))))))</f>
        <v>0</v>
      </c>
      <c r="J70" s="567">
        <f>IF(Staff!$K66="Never",IF(J$4&gt;=Staff!$I66,MIN(Staff!$J66,Staff!$L66),0),IF(Staff!$K66="Monthly",IF(J$4=Staff!$I66,MIN(Staff!$J66,Staff!$L66),IF(J$4&gt;Staff!$I66,MIN(Staff!$L66,I70+Staff!$J66),0)),IF(Staff!$K66="Quarterly",IF(J$4=Staff!$I66,MIN(Staff!$J66,Staff!$L66),IF(J$4&gt;Staff!$I66,IFERROR(MIN(Staff!$L66,IF(ISNUMBER(G70),G70,0)+Staff!$J66),Staff!$J66),0)),IF(Staff!$K66="Annually",IF(J$4=Staff!$I66,MIN(Staff!$J66,Staff!$L66),IF(J$4&gt;Staff!$I66,IFERROR(MIN(Staff!$L66,#REF!+Staff!$J66),MIN(Staff!$J66,Staff!$L66)),0))))))</f>
        <v>0</v>
      </c>
      <c r="K70" s="567">
        <f>IF(Staff!$K66="Never",IF(K$4&gt;=Staff!$I66,MIN(Staff!$J66,Staff!$L66),0),IF(Staff!$K66="Monthly",IF(K$4=Staff!$I66,MIN(Staff!$J66,Staff!$L66),IF(K$4&gt;Staff!$I66,MIN(Staff!$L66,J70+Staff!$J66),0)),IF(Staff!$K66="Quarterly",IF(K$4=Staff!$I66,MIN(Staff!$J66,Staff!$L66),IF(K$4&gt;Staff!$I66,IFERROR(MIN(Staff!$L66,IF(ISNUMBER(H70),H70,0)+Staff!$J66),Staff!$J66),0)),IF(Staff!$K66="Annually",IF(K$4=Staff!$I66,MIN(Staff!$J66,Staff!$L66),IF(K$4&gt;Staff!$I66,IFERROR(MIN(Staff!$L66,#REF!+Staff!$J66),MIN(Staff!$J66,Staff!$L66)),0))))))</f>
        <v>0</v>
      </c>
      <c r="L70" s="567">
        <f>IF(Staff!$K66="Never",IF(L$4&gt;=Staff!$I66,MIN(Staff!$J66,Staff!$L66),0),IF(Staff!$K66="Monthly",IF(L$4=Staff!$I66,MIN(Staff!$J66,Staff!$L66),IF(L$4&gt;Staff!$I66,MIN(Staff!$L66,K70+Staff!$J66),0)),IF(Staff!$K66="Quarterly",IF(L$4=Staff!$I66,MIN(Staff!$J66,Staff!$L66),IF(L$4&gt;Staff!$I66,IFERROR(MIN(Staff!$L66,IF(ISNUMBER(I70),I70,0)+Staff!$J66),Staff!$J66),0)),IF(Staff!$K66="Annually",IF(L$4=Staff!$I66,MIN(Staff!$J66,Staff!$L66),IF(L$4&gt;Staff!$I66,IFERROR(MIN(Staff!$L66,#REF!+Staff!$J66),MIN(Staff!$J66,Staff!$L66)),0))))))</f>
        <v>0</v>
      </c>
      <c r="M70" s="567">
        <f>IF(Staff!$K66="Never",IF(M$4&gt;=Staff!$I66,MIN(Staff!$J66,Staff!$L66),0),IF(Staff!$K66="Monthly",IF(M$4=Staff!$I66,MIN(Staff!$J66,Staff!$L66),IF(M$4&gt;Staff!$I66,MIN(Staff!$L66,L70+Staff!$J66),0)),IF(Staff!$K66="Quarterly",IF(M$4=Staff!$I66,MIN(Staff!$J66,Staff!$L66),IF(M$4&gt;Staff!$I66,IFERROR(MIN(Staff!$L66,IF(ISNUMBER(J70),J70,0)+Staff!$J66),Staff!$J66),0)),IF(Staff!$K66="Annually",IF(M$4=Staff!$I66,MIN(Staff!$J66,Staff!$L66),IF(M$4&gt;Staff!$I66,IFERROR(MIN(Staff!$L66,A70+Staff!$J66),MIN(Staff!$J66,Staff!$L66)),0))))))</f>
        <v>0</v>
      </c>
      <c r="N70" s="567">
        <f>IF(Staff!$K66="Never",IF(N$4&gt;=Staff!$I66,MIN(Staff!$J66,Staff!$L66),0),IF(Staff!$K66="Monthly",IF(N$4=Staff!$I66,MIN(Staff!$J66,Staff!$L66),IF(N$4&gt;Staff!$I66,MIN(Staff!$L66,M70+Staff!$J66),0)),IF(Staff!$K66="Quarterly",IF(N$4=Staff!$I66,MIN(Staff!$J66,Staff!$L66),IF(N$4&gt;Staff!$I66,IFERROR(MIN(Staff!$L66,IF(ISNUMBER(K70),K70,0)+Staff!$J66),Staff!$J66),0)),IF(Staff!$K66="Annually",IF(N$4=Staff!$I66,MIN(Staff!$J66,Staff!$L66),IF(N$4&gt;Staff!$I66,IFERROR(MIN(Staff!$L66,B70+Staff!$J66),MIN(Staff!$J66,Staff!$L66)),0))))))</f>
        <v>0</v>
      </c>
      <c r="O70" s="567">
        <f>IF(Staff!$K66="Never",IF(O$4&gt;=Staff!$I66,MIN(Staff!$J66,Staff!$L66),0),IF(Staff!$K66="Monthly",IF(O$4=Staff!$I66,MIN(Staff!$J66,Staff!$L66),IF(O$4&gt;Staff!$I66,MIN(Staff!$L66,N70+Staff!$J66),0)),IF(Staff!$K66="Quarterly",IF(O$4=Staff!$I66,MIN(Staff!$J66,Staff!$L66),IF(O$4&gt;Staff!$I66,IFERROR(MIN(Staff!$L66,IF(ISNUMBER(L70),L70,0)+Staff!$J66),Staff!$J66),0)),IF(Staff!$K66="Annually",IF(O$4=Staff!$I66,MIN(Staff!$J66,Staff!$L66),IF(O$4&gt;Staff!$I66,IFERROR(MIN(Staff!$L66,C70+Staff!$J66),MIN(Staff!$J66,Staff!$L66)),0))))))</f>
        <v>0</v>
      </c>
      <c r="P70" s="567">
        <f>IF(Staff!$K66="Never",IF(P$4&gt;=Staff!$I66,MIN(Staff!$J66,Staff!$L66),0),IF(Staff!$K66="Monthly",IF(P$4=Staff!$I66,MIN(Staff!$J66,Staff!$L66),IF(P$4&gt;Staff!$I66,MIN(Staff!$L66,O70+Staff!$J66),0)),IF(Staff!$K66="Quarterly",IF(P$4=Staff!$I66,MIN(Staff!$J66,Staff!$L66),IF(P$4&gt;Staff!$I66,IFERROR(MIN(Staff!$L66,IF(ISNUMBER(M70),M70,0)+Staff!$J66),Staff!$J66),0)),IF(Staff!$K66="Annually",IF(P$4=Staff!$I66,MIN(Staff!$J66,Staff!$L66),IF(P$4&gt;Staff!$I66,IFERROR(MIN(Staff!$L66,D70+Staff!$J66),MIN(Staff!$J66,Staff!$L66)),0))))))</f>
        <v>0</v>
      </c>
      <c r="Q70" s="567">
        <f>IF(Staff!$K66="Never",IF(Q$4&gt;=Staff!$I66,MIN(Staff!$J66,Staff!$L66),0),IF(Staff!$K66="Monthly",IF(Q$4=Staff!$I66,MIN(Staff!$J66,Staff!$L66),IF(Q$4&gt;Staff!$I66,MIN(Staff!$L66,P70+Staff!$J66),0)),IF(Staff!$K66="Quarterly",IF(Q$4=Staff!$I66,MIN(Staff!$J66,Staff!$L66),IF(Q$4&gt;Staff!$I66,IFERROR(MIN(Staff!$L66,IF(ISNUMBER(N70),N70,0)+Staff!$J66),Staff!$J66),0)),IF(Staff!$K66="Annually",IF(Q$4=Staff!$I66,MIN(Staff!$J66,Staff!$L66),IF(Q$4&gt;Staff!$I66,IFERROR(MIN(Staff!$L66,E70+Staff!$J66),MIN(Staff!$J66,Staff!$L66)),0))))))</f>
        <v>0</v>
      </c>
      <c r="R70" s="567">
        <f>IF(Staff!$K66="Never",IF(R$4&gt;=Staff!$I66,MIN(Staff!$J66,Staff!$L66),0),IF(Staff!$K66="Monthly",IF(R$4=Staff!$I66,MIN(Staff!$J66,Staff!$L66),IF(R$4&gt;Staff!$I66,MIN(Staff!$L66,Q70+Staff!$J66),0)),IF(Staff!$K66="Quarterly",IF(R$4=Staff!$I66,MIN(Staff!$J66,Staff!$L66),IF(R$4&gt;Staff!$I66,IFERROR(MIN(Staff!$L66,IF(ISNUMBER(O70),O70,0)+Staff!$J66),Staff!$J66),0)),IF(Staff!$K66="Annually",IF(R$4=Staff!$I66,MIN(Staff!$J66,Staff!$L66),IF(R$4&gt;Staff!$I66,IFERROR(MIN(Staff!$L66,F70+Staff!$J66),MIN(Staff!$J66,Staff!$L66)),0))))))</f>
        <v>0</v>
      </c>
      <c r="S70" s="567">
        <f>IF(Staff!$K66="Never",IF(S$4&gt;=Staff!$I66,MIN(Staff!$J66,Staff!$L66),0),IF(Staff!$K66="Monthly",IF(S$4=Staff!$I66,MIN(Staff!$J66,Staff!$L66),IF(S$4&gt;Staff!$I66,MIN(Staff!$L66,R70+Staff!$J66),0)),IF(Staff!$K66="Quarterly",IF(S$4=Staff!$I66,MIN(Staff!$J66,Staff!$L66),IF(S$4&gt;Staff!$I66,IFERROR(MIN(Staff!$L66,IF(ISNUMBER(P70),P70,0)+Staff!$J66),Staff!$J66),0)),IF(Staff!$K66="Annually",IF(S$4=Staff!$I66,MIN(Staff!$J66,Staff!$L66),IF(S$4&gt;Staff!$I66,IFERROR(MIN(Staff!$L66,G70+Staff!$J66),MIN(Staff!$J66,Staff!$L66)),0))))))</f>
        <v>0</v>
      </c>
      <c r="T70" s="567">
        <f>IF(Staff!$K66="Never",IF(T$4&gt;=Staff!$I66,MIN(Staff!$J66,Staff!$L66),0),IF(Staff!$K66="Monthly",IF(T$4=Staff!$I66,MIN(Staff!$J66,Staff!$L66),IF(T$4&gt;Staff!$I66,MIN(Staff!$L66,S70+Staff!$J66),0)),IF(Staff!$K66="Quarterly",IF(T$4=Staff!$I66,MIN(Staff!$J66,Staff!$L66),IF(T$4&gt;Staff!$I66,IFERROR(MIN(Staff!$L66,IF(ISNUMBER(Q70),Q70,0)+Staff!$J66),Staff!$J66),0)),IF(Staff!$K66="Annually",IF(T$4=Staff!$I66,MIN(Staff!$J66,Staff!$L66),IF(T$4&gt;Staff!$I66,IFERROR(MIN(Staff!$L66,H70+Staff!$J66),MIN(Staff!$J66,Staff!$L66)),0))))))</f>
        <v>0</v>
      </c>
      <c r="U70" s="567">
        <f>IF(Staff!$K66="Never",IF(U$4&gt;=Staff!$I66,MIN(Staff!$J66,Staff!$L66),0),IF(Staff!$K66="Monthly",IF(U$4=Staff!$I66,MIN(Staff!$J66,Staff!$L66),IF(U$4&gt;Staff!$I66,MIN(Staff!$L66,T70+Staff!$J66),0)),IF(Staff!$K66="Quarterly",IF(U$4=Staff!$I66,MIN(Staff!$J66,Staff!$L66),IF(U$4&gt;Staff!$I66,IFERROR(MIN(Staff!$L66,IF(ISNUMBER(R70),R70,0)+Staff!$J66),Staff!$J66),0)),IF(Staff!$K66="Annually",IF(U$4=Staff!$I66,MIN(Staff!$J66,Staff!$L66),IF(U$4&gt;Staff!$I66,IFERROR(MIN(Staff!$L66,I70+Staff!$J66),MIN(Staff!$J66,Staff!$L66)),0))))))</f>
        <v>0</v>
      </c>
      <c r="V70" s="567">
        <f>IF(Staff!$K66="Never",IF(V$4&gt;=Staff!$I66,MIN(Staff!$J66,Staff!$L66),0),IF(Staff!$K66="Monthly",IF(V$4=Staff!$I66,MIN(Staff!$J66,Staff!$L66),IF(V$4&gt;Staff!$I66,MIN(Staff!$L66,U70+Staff!$J66),0)),IF(Staff!$K66="Quarterly",IF(V$4=Staff!$I66,MIN(Staff!$J66,Staff!$L66),IF(V$4&gt;Staff!$I66,IFERROR(MIN(Staff!$L66,IF(ISNUMBER(S70),S70,0)+Staff!$J66),Staff!$J66),0)),IF(Staff!$K66="Annually",IF(V$4=Staff!$I66,MIN(Staff!$J66,Staff!$L66),IF(V$4&gt;Staff!$I66,IFERROR(MIN(Staff!$L66,J70+Staff!$J66),MIN(Staff!$J66,Staff!$L66)),0))))))</f>
        <v>0</v>
      </c>
      <c r="W70" s="567">
        <f>IF(Staff!$K66="Never",IF(W$4&gt;=Staff!$I66,MIN(Staff!$J66,Staff!$L66),0),IF(Staff!$K66="Monthly",IF(W$4=Staff!$I66,MIN(Staff!$J66,Staff!$L66),IF(W$4&gt;Staff!$I66,MIN(Staff!$L66,V70+Staff!$J66),0)),IF(Staff!$K66="Quarterly",IF(W$4=Staff!$I66,MIN(Staff!$J66,Staff!$L66),IF(W$4&gt;Staff!$I66,IFERROR(MIN(Staff!$L66,IF(ISNUMBER(T70),T70,0)+Staff!$J66),Staff!$J66),0)),IF(Staff!$K66="Annually",IF(W$4=Staff!$I66,MIN(Staff!$J66,Staff!$L66),IF(W$4&gt;Staff!$I66,IFERROR(MIN(Staff!$L66,K70+Staff!$J66),MIN(Staff!$J66,Staff!$L66)),0))))))</f>
        <v>0</v>
      </c>
      <c r="X70" s="567">
        <f>IF(Staff!$K66="Never",IF(X$4&gt;=Staff!$I66,MIN(Staff!$J66,Staff!$L66),0),IF(Staff!$K66="Monthly",IF(X$4=Staff!$I66,MIN(Staff!$J66,Staff!$L66),IF(X$4&gt;Staff!$I66,MIN(Staff!$L66,W70+Staff!$J66),0)),IF(Staff!$K66="Quarterly",IF(X$4=Staff!$I66,MIN(Staff!$J66,Staff!$L66),IF(X$4&gt;Staff!$I66,IFERROR(MIN(Staff!$L66,IF(ISNUMBER(U70),U70,0)+Staff!$J66),Staff!$J66),0)),IF(Staff!$K66="Annually",IF(X$4=Staff!$I66,MIN(Staff!$J66,Staff!$L66),IF(X$4&gt;Staff!$I66,IFERROR(MIN(Staff!$L66,L70+Staff!$J66),MIN(Staff!$J66,Staff!$L66)),0))))))</f>
        <v>0</v>
      </c>
      <c r="Y70" s="567">
        <f>IF(Staff!$K66="Never",IF(Y$4&gt;=Staff!$I66,MIN(Staff!$J66,Staff!$L66),0),IF(Staff!$K66="Monthly",IF(Y$4=Staff!$I66,MIN(Staff!$J66,Staff!$L66),IF(Y$4&gt;Staff!$I66,MIN(Staff!$L66,X70+Staff!$J66),0)),IF(Staff!$K66="Quarterly",IF(Y$4=Staff!$I66,MIN(Staff!$J66,Staff!$L66),IF(Y$4&gt;Staff!$I66,IFERROR(MIN(Staff!$L66,IF(ISNUMBER(V70),V70,0)+Staff!$J66),Staff!$J66),0)),IF(Staff!$K66="Annually",IF(Y$4=Staff!$I66,MIN(Staff!$J66,Staff!$L66),IF(Y$4&gt;Staff!$I66,IFERROR(MIN(Staff!$L66,M70+Staff!$J66),MIN(Staff!$J66,Staff!$L66)),0))))))</f>
        <v>0</v>
      </c>
      <c r="Z70" s="567">
        <f>IF(Staff!$K66="Never",IF(Z$4&gt;=Staff!$I66,MIN(Staff!$J66,Staff!$L66),0),IF(Staff!$K66="Monthly",IF(Z$4=Staff!$I66,MIN(Staff!$J66,Staff!$L66),IF(Z$4&gt;Staff!$I66,MIN(Staff!$L66,Y70+Staff!$J66),0)),IF(Staff!$K66="Quarterly",IF(Z$4=Staff!$I66,MIN(Staff!$J66,Staff!$L66),IF(Z$4&gt;Staff!$I66,IFERROR(MIN(Staff!$L66,IF(ISNUMBER(W70),W70,0)+Staff!$J66),Staff!$J66),0)),IF(Staff!$K66="Annually",IF(Z$4=Staff!$I66,MIN(Staff!$J66,Staff!$L66),IF(Z$4&gt;Staff!$I66,IFERROR(MIN(Staff!$L66,N70+Staff!$J66),MIN(Staff!$J66,Staff!$L66)),0))))))</f>
        <v>0</v>
      </c>
      <c r="AA70" s="567">
        <f>IF(Staff!$K66="Never",IF(AA$4&gt;=Staff!$I66,MIN(Staff!$J66,Staff!$L66),0),IF(Staff!$K66="Monthly",IF(AA$4=Staff!$I66,MIN(Staff!$J66,Staff!$L66),IF(AA$4&gt;Staff!$I66,MIN(Staff!$L66,Z70+Staff!$J66),0)),IF(Staff!$K66="Quarterly",IF(AA$4=Staff!$I66,MIN(Staff!$J66,Staff!$L66),IF(AA$4&gt;Staff!$I66,IFERROR(MIN(Staff!$L66,IF(ISNUMBER(X70),X70,0)+Staff!$J66),Staff!$J66),0)),IF(Staff!$K66="Annually",IF(AA$4=Staff!$I66,MIN(Staff!$J66,Staff!$L66),IF(AA$4&gt;Staff!$I66,IFERROR(MIN(Staff!$L66,O70+Staff!$J66),MIN(Staff!$J66,Staff!$L66)),0))))))</f>
        <v>0</v>
      </c>
      <c r="AB70" s="567">
        <f>IF(Staff!$K66="Never",IF(AB$4&gt;=Staff!$I66,MIN(Staff!$J66,Staff!$L66),0),IF(Staff!$K66="Monthly",IF(AB$4=Staff!$I66,MIN(Staff!$J66,Staff!$L66),IF(AB$4&gt;Staff!$I66,MIN(Staff!$L66,AA70+Staff!$J66),0)),IF(Staff!$K66="Quarterly",IF(AB$4=Staff!$I66,MIN(Staff!$J66,Staff!$L66),IF(AB$4&gt;Staff!$I66,IFERROR(MIN(Staff!$L66,IF(ISNUMBER(Y70),Y70,0)+Staff!$J66),Staff!$J66),0)),IF(Staff!$K66="Annually",IF(AB$4=Staff!$I66,MIN(Staff!$J66,Staff!$L66),IF(AB$4&gt;Staff!$I66,IFERROR(MIN(Staff!$L66,P70+Staff!$J66),MIN(Staff!$J66,Staff!$L66)),0))))))</f>
        <v>0</v>
      </c>
      <c r="AC70" s="567">
        <f>IF(Staff!$K66="Never",IF(AC$4&gt;=Staff!$I66,MIN(Staff!$J66,Staff!$L66),0),IF(Staff!$K66="Monthly",IF(AC$4=Staff!$I66,MIN(Staff!$J66,Staff!$L66),IF(AC$4&gt;Staff!$I66,MIN(Staff!$L66,AB70+Staff!$J66),0)),IF(Staff!$K66="Quarterly",IF(AC$4=Staff!$I66,MIN(Staff!$J66,Staff!$L66),IF(AC$4&gt;Staff!$I66,IFERROR(MIN(Staff!$L66,IF(ISNUMBER(Z70),Z70,0)+Staff!$J66),Staff!$J66),0)),IF(Staff!$K66="Annually",IF(AC$4=Staff!$I66,MIN(Staff!$J66,Staff!$L66),IF(AC$4&gt;Staff!$I66,IFERROR(MIN(Staff!$L66,Q70+Staff!$J66),MIN(Staff!$J66,Staff!$L66)),0))))))</f>
        <v>0</v>
      </c>
      <c r="AD70" s="567">
        <f>IF(Staff!$K66="Never",IF(AD$4&gt;=Staff!$I66,MIN(Staff!$J66,Staff!$L66),0),IF(Staff!$K66="Monthly",IF(AD$4=Staff!$I66,MIN(Staff!$J66,Staff!$L66),IF(AD$4&gt;Staff!$I66,MIN(Staff!$L66,AC70+Staff!$J66),0)),IF(Staff!$K66="Quarterly",IF(AD$4=Staff!$I66,MIN(Staff!$J66,Staff!$L66),IF(AD$4&gt;Staff!$I66,IFERROR(MIN(Staff!$L66,IF(ISNUMBER(AA70),AA70,0)+Staff!$J66),Staff!$J66),0)),IF(Staff!$K66="Annually",IF(AD$4=Staff!$I66,MIN(Staff!$J66,Staff!$L66),IF(AD$4&gt;Staff!$I66,IFERROR(MIN(Staff!$L66,R70+Staff!$J66),MIN(Staff!$J66,Staff!$L66)),0))))))</f>
        <v>0</v>
      </c>
      <c r="AE70" s="567">
        <f>IF(Staff!$K66="Never",IF(AE$4&gt;=Staff!$I66,MIN(Staff!$J66,Staff!$L66),0),IF(Staff!$K66="Monthly",IF(AE$4=Staff!$I66,MIN(Staff!$J66,Staff!$L66),IF(AE$4&gt;Staff!$I66,MIN(Staff!$L66,AD70+Staff!$J66),0)),IF(Staff!$K66="Quarterly",IF(AE$4=Staff!$I66,MIN(Staff!$J66,Staff!$L66),IF(AE$4&gt;Staff!$I66,IFERROR(MIN(Staff!$L66,IF(ISNUMBER(AB70),AB70,0)+Staff!$J66),Staff!$J66),0)),IF(Staff!$K66="Annually",IF(AE$4=Staff!$I66,MIN(Staff!$J66,Staff!$L66),IF(AE$4&gt;Staff!$I66,IFERROR(MIN(Staff!$L66,S70+Staff!$J66),MIN(Staff!$J66,Staff!$L66)),0))))))</f>
        <v>0</v>
      </c>
      <c r="AF70" s="567">
        <f>IF(Staff!$K66="Never",IF(AF$4&gt;=Staff!$I66,MIN(Staff!$J66,Staff!$L66),0),IF(Staff!$K66="Monthly",IF(AF$4=Staff!$I66,MIN(Staff!$J66,Staff!$L66),IF(AF$4&gt;Staff!$I66,MIN(Staff!$L66,AE70+Staff!$J66),0)),IF(Staff!$K66="Quarterly",IF(AF$4=Staff!$I66,MIN(Staff!$J66,Staff!$L66),IF(AF$4&gt;Staff!$I66,IFERROR(MIN(Staff!$L66,IF(ISNUMBER(AC70),AC70,0)+Staff!$J66),Staff!$J66),0)),IF(Staff!$K66="Annually",IF(AF$4=Staff!$I66,MIN(Staff!$J66,Staff!$L66),IF(AF$4&gt;Staff!$I66,IFERROR(MIN(Staff!$L66,T70+Staff!$J66),MIN(Staff!$J66,Staff!$L66)),0))))))</f>
        <v>0</v>
      </c>
      <c r="AG70" s="567">
        <f>IF(Staff!$K66="Never",IF(AG$4&gt;=Staff!$I66,MIN(Staff!$J66,Staff!$L66),0),IF(Staff!$K66="Monthly",IF(AG$4=Staff!$I66,MIN(Staff!$J66,Staff!$L66),IF(AG$4&gt;Staff!$I66,MIN(Staff!$L66,AF70+Staff!$J66),0)),IF(Staff!$K66="Quarterly",IF(AG$4=Staff!$I66,MIN(Staff!$J66,Staff!$L66),IF(AG$4&gt;Staff!$I66,IFERROR(MIN(Staff!$L66,IF(ISNUMBER(AD70),AD70,0)+Staff!$J66),Staff!$J66),0)),IF(Staff!$K66="Annually",IF(AG$4=Staff!$I66,MIN(Staff!$J66,Staff!$L66),IF(AG$4&gt;Staff!$I66,IFERROR(MIN(Staff!$L66,U70+Staff!$J66),MIN(Staff!$J66,Staff!$L66)),0))))))</f>
        <v>0</v>
      </c>
      <c r="AH70" s="567">
        <f>IF(Staff!$K66="Never",IF(AH$4&gt;=Staff!$I66,MIN(Staff!$J66,Staff!$L66),0),IF(Staff!$K66="Monthly",IF(AH$4=Staff!$I66,MIN(Staff!$J66,Staff!$L66),IF(AH$4&gt;Staff!$I66,MIN(Staff!$L66,AG70+Staff!$J66),0)),IF(Staff!$K66="Quarterly",IF(AH$4=Staff!$I66,MIN(Staff!$J66,Staff!$L66),IF(AH$4&gt;Staff!$I66,IFERROR(MIN(Staff!$L66,IF(ISNUMBER(AE70),AE70,0)+Staff!$J66),Staff!$J66),0)),IF(Staff!$K66="Annually",IF(AH$4=Staff!$I66,MIN(Staff!$J66,Staff!$L66),IF(AH$4&gt;Staff!$I66,IFERROR(MIN(Staff!$L66,V70+Staff!$J66),MIN(Staff!$J66,Staff!$L66)),0))))))</f>
        <v>0</v>
      </c>
      <c r="AI70" s="567">
        <f>IF(Staff!$K66="Never",IF(AI$4&gt;=Staff!$I66,MIN(Staff!$J66,Staff!$L66),0),IF(Staff!$K66="Monthly",IF(AI$4=Staff!$I66,MIN(Staff!$J66,Staff!$L66),IF(AI$4&gt;Staff!$I66,MIN(Staff!$L66,AH70+Staff!$J66),0)),IF(Staff!$K66="Quarterly",IF(AI$4=Staff!$I66,MIN(Staff!$J66,Staff!$L66),IF(AI$4&gt;Staff!$I66,IFERROR(MIN(Staff!$L66,IF(ISNUMBER(AF70),AF70,0)+Staff!$J66),Staff!$J66),0)),IF(Staff!$K66="Annually",IF(AI$4=Staff!$I66,MIN(Staff!$J66,Staff!$L66),IF(AI$4&gt;Staff!$I66,IFERROR(MIN(Staff!$L66,W70+Staff!$J66),MIN(Staff!$J66,Staff!$L66)),0))))))</f>
        <v>0</v>
      </c>
      <c r="AJ70" s="567">
        <f>IF(Staff!$K66="Never",IF(AJ$4&gt;=Staff!$I66,MIN(Staff!$J66,Staff!$L66),0),IF(Staff!$K66="Monthly",IF(AJ$4=Staff!$I66,MIN(Staff!$J66,Staff!$L66),IF(AJ$4&gt;Staff!$I66,MIN(Staff!$L66,AI70+Staff!$J66),0)),IF(Staff!$K66="Quarterly",IF(AJ$4=Staff!$I66,MIN(Staff!$J66,Staff!$L66),IF(AJ$4&gt;Staff!$I66,IFERROR(MIN(Staff!$L66,IF(ISNUMBER(AG70),AG70,0)+Staff!$J66),Staff!$J66),0)),IF(Staff!$K66="Annually",IF(AJ$4=Staff!$I66,MIN(Staff!$J66,Staff!$L66),IF(AJ$4&gt;Staff!$I66,IFERROR(MIN(Staff!$L66,X70+Staff!$J66),MIN(Staff!$J66,Staff!$L66)),0))))))</f>
        <v>0</v>
      </c>
      <c r="AK70" s="567">
        <f>IF(Staff!$K66="Never",IF(AK$4&gt;=Staff!$I66,MIN(Staff!$J66,Staff!$L66),0),IF(Staff!$K66="Monthly",IF(AK$4=Staff!$I66,MIN(Staff!$J66,Staff!$L66),IF(AK$4&gt;Staff!$I66,MIN(Staff!$L66,AJ70+Staff!$J66),0)),IF(Staff!$K66="Quarterly",IF(AK$4=Staff!$I66,MIN(Staff!$J66,Staff!$L66),IF(AK$4&gt;Staff!$I66,IFERROR(MIN(Staff!$L66,IF(ISNUMBER(AH70),AH70,0)+Staff!$J66),Staff!$J66),0)),IF(Staff!$K66="Annually",IF(AK$4=Staff!$I66,MIN(Staff!$J66,Staff!$L66),IF(AK$4&gt;Staff!$I66,IFERROR(MIN(Staff!$L66,Y70+Staff!$J66),MIN(Staff!$J66,Staff!$L66)),0))))))</f>
        <v>0</v>
      </c>
      <c r="AL70" s="567">
        <f>IF(Staff!$K66="Never",IF(AL$4&gt;=Staff!$I66,MIN(Staff!$J66,Staff!$L66),0),IF(Staff!$K66="Monthly",IF(AL$4=Staff!$I66,MIN(Staff!$J66,Staff!$L66),IF(AL$4&gt;Staff!$I66,MIN(Staff!$L66,AK70+Staff!$J66),0)),IF(Staff!$K66="Quarterly",IF(AL$4=Staff!$I66,MIN(Staff!$J66,Staff!$L66),IF(AL$4&gt;Staff!$I66,IFERROR(MIN(Staff!$L66,IF(ISNUMBER(AI70),AI70,0)+Staff!$J66),Staff!$J66),0)),IF(Staff!$K66="Annually",IF(AL$4=Staff!$I66,MIN(Staff!$J66,Staff!$L66),IF(AL$4&gt;Staff!$I66,IFERROR(MIN(Staff!$L66,Z70+Staff!$J66),MIN(Staff!$J66,Staff!$L66)),0))))))</f>
        <v>0</v>
      </c>
      <c r="AM70" s="567">
        <f>IF(Staff!$K66="Never",IF(AM$4&gt;=Staff!$I66,MIN(Staff!$J66,Staff!$L66),0),IF(Staff!$K66="Monthly",IF(AM$4=Staff!$I66,MIN(Staff!$J66,Staff!$L66),IF(AM$4&gt;Staff!$I66,MIN(Staff!$L66,AL70+Staff!$J66),0)),IF(Staff!$K66="Quarterly",IF(AM$4=Staff!$I66,MIN(Staff!$J66,Staff!$L66),IF(AM$4&gt;Staff!$I66,IFERROR(MIN(Staff!$L66,IF(ISNUMBER(AJ70),AJ70,0)+Staff!$J66),Staff!$J66),0)),IF(Staff!$K66="Annually",IF(AM$4=Staff!$I66,MIN(Staff!$J66,Staff!$L66),IF(AM$4&gt;Staff!$I66,IFERROR(MIN(Staff!$L66,AA70+Staff!$J66),MIN(Staff!$J66,Staff!$L66)),0))))))</f>
        <v>0</v>
      </c>
      <c r="AN70" s="567">
        <f>IF(Staff!$K66="Never",IF(AN$4&gt;=Staff!$I66,MIN(Staff!$J66,Staff!$L66),0),IF(Staff!$K66="Monthly",IF(AN$4=Staff!$I66,MIN(Staff!$J66,Staff!$L66),IF(AN$4&gt;Staff!$I66,MIN(Staff!$L66,AM70+Staff!$J66),0)),IF(Staff!$K66="Quarterly",IF(AN$4=Staff!$I66,MIN(Staff!$J66,Staff!$L66),IF(AN$4&gt;Staff!$I66,IFERROR(MIN(Staff!$L66,IF(ISNUMBER(AK70),AK70,0)+Staff!$J66),Staff!$J66),0)),IF(Staff!$K66="Annually",IF(AN$4=Staff!$I66,MIN(Staff!$J66,Staff!$L66),IF(AN$4&gt;Staff!$I66,IFERROR(MIN(Staff!$L66,AB70+Staff!$J66),MIN(Staff!$J66,Staff!$L66)),0))))))</f>
        <v>0</v>
      </c>
      <c r="AO70" s="567">
        <f>IF(Staff!$K66="Never",IF(AO$4&gt;=Staff!$I66,MIN(Staff!$J66,Staff!$L66),0),IF(Staff!$K66="Monthly",IF(AO$4=Staff!$I66,MIN(Staff!$J66,Staff!$L66),IF(AO$4&gt;Staff!$I66,MIN(Staff!$L66,AN70+Staff!$J66),0)),IF(Staff!$K66="Quarterly",IF(AO$4=Staff!$I66,MIN(Staff!$J66,Staff!$L66),IF(AO$4&gt;Staff!$I66,IFERROR(MIN(Staff!$L66,IF(ISNUMBER(AL70),AL70,0)+Staff!$J66),Staff!$J66),0)),IF(Staff!$K66="Annually",IF(AO$4=Staff!$I66,MIN(Staff!$J66,Staff!$L66),IF(AO$4&gt;Staff!$I66,IFERROR(MIN(Staff!$L66,AC70+Staff!$J66),MIN(Staff!$J66,Staff!$L66)),0))))))</f>
        <v>0</v>
      </c>
      <c r="AP70" s="567">
        <f>IF(Staff!$K66="Never",IF(AP$4&gt;=Staff!$I66,MIN(Staff!$J66,Staff!$L66),0),IF(Staff!$K66="Monthly",IF(AP$4=Staff!$I66,MIN(Staff!$J66,Staff!$L66),IF(AP$4&gt;Staff!$I66,MIN(Staff!$L66,AO70+Staff!$J66),0)),IF(Staff!$K66="Quarterly",IF(AP$4=Staff!$I66,MIN(Staff!$J66,Staff!$L66),IF(AP$4&gt;Staff!$I66,IFERROR(MIN(Staff!$L66,IF(ISNUMBER(AM70),AM70,0)+Staff!$J66),Staff!$J66),0)),IF(Staff!$K66="Annually",IF(AP$4=Staff!$I66,MIN(Staff!$J66,Staff!$L66),IF(AP$4&gt;Staff!$I66,IFERROR(MIN(Staff!$L66,AD70+Staff!$J66),MIN(Staff!$J66,Staff!$L66)),0))))))</f>
        <v>0</v>
      </c>
      <c r="AQ70" s="567">
        <f>IF(Staff!$K66="Never",IF(AQ$4&gt;=Staff!$I66,MIN(Staff!$J66,Staff!$L66),0),IF(Staff!$K66="Monthly",IF(AQ$4=Staff!$I66,MIN(Staff!$J66,Staff!$L66),IF(AQ$4&gt;Staff!$I66,MIN(Staff!$L66,AP70+Staff!$J66),0)),IF(Staff!$K66="Quarterly",IF(AQ$4=Staff!$I66,MIN(Staff!$J66,Staff!$L66),IF(AQ$4&gt;Staff!$I66,IFERROR(MIN(Staff!$L66,IF(ISNUMBER(AN70),AN70,0)+Staff!$J66),Staff!$J66),0)),IF(Staff!$K66="Annually",IF(AQ$4=Staff!$I66,MIN(Staff!$J66,Staff!$L66),IF(AQ$4&gt;Staff!$I66,IFERROR(MIN(Staff!$L66,AE70+Staff!$J66),MIN(Staff!$J66,Staff!$L66)),0))))))</f>
        <v>0</v>
      </c>
      <c r="AR70" s="567">
        <f>IF(Staff!$K66="Never",IF(AR$4&gt;=Staff!$I66,MIN(Staff!$J66,Staff!$L66),0),IF(Staff!$K66="Monthly",IF(AR$4=Staff!$I66,MIN(Staff!$J66,Staff!$L66),IF(AR$4&gt;Staff!$I66,MIN(Staff!$L66,AQ70+Staff!$J66),0)),IF(Staff!$K66="Quarterly",IF(AR$4=Staff!$I66,MIN(Staff!$J66,Staff!$L66),IF(AR$4&gt;Staff!$I66,IFERROR(MIN(Staff!$L66,IF(ISNUMBER(AO70),AO70,0)+Staff!$J66),Staff!$J66),0)),IF(Staff!$K66="Annually",IF(AR$4=Staff!$I66,MIN(Staff!$J66,Staff!$L66),IF(AR$4&gt;Staff!$I66,IFERROR(MIN(Staff!$L66,AF70+Staff!$J66),MIN(Staff!$J66,Staff!$L66)),0))))))</f>
        <v>0</v>
      </c>
      <c r="AS70" s="567">
        <f>IF(Staff!$K66="Never",IF(AS$4&gt;=Staff!$I66,MIN(Staff!$J66,Staff!$L66),0),IF(Staff!$K66="Monthly",IF(AS$4=Staff!$I66,MIN(Staff!$J66,Staff!$L66),IF(AS$4&gt;Staff!$I66,MIN(Staff!$L66,AR70+Staff!$J66),0)),IF(Staff!$K66="Quarterly",IF(AS$4=Staff!$I66,MIN(Staff!$J66,Staff!$L66),IF(AS$4&gt;Staff!$I66,IFERROR(MIN(Staff!$L66,IF(ISNUMBER(AP70),AP70,0)+Staff!$J66),Staff!$J66),0)),IF(Staff!$K66="Annually",IF(AS$4=Staff!$I66,MIN(Staff!$J66,Staff!$L66),IF(AS$4&gt;Staff!$I66,IFERROR(MIN(Staff!$L66,AG70+Staff!$J66),MIN(Staff!$J66,Staff!$L66)),0))))))</f>
        <v>0</v>
      </c>
      <c r="AT70" s="567">
        <f>IF(Staff!$K66="Never",IF(AT$4&gt;=Staff!$I66,MIN(Staff!$J66,Staff!$L66),0),IF(Staff!$K66="Monthly",IF(AT$4=Staff!$I66,MIN(Staff!$J66,Staff!$L66),IF(AT$4&gt;Staff!$I66,MIN(Staff!$L66,AS70+Staff!$J66),0)),IF(Staff!$K66="Quarterly",IF(AT$4=Staff!$I66,MIN(Staff!$J66,Staff!$L66),IF(AT$4&gt;Staff!$I66,IFERROR(MIN(Staff!$L66,IF(ISNUMBER(AQ70),AQ70,0)+Staff!$J66),Staff!$J66),0)),IF(Staff!$K66="Annually",IF(AT$4=Staff!$I66,MIN(Staff!$J66,Staff!$L66),IF(AT$4&gt;Staff!$I66,IFERROR(MIN(Staff!$L66,AH70+Staff!$J66),MIN(Staff!$J66,Staff!$L66)),0))))))</f>
        <v>0</v>
      </c>
      <c r="AU70" s="567">
        <f>IF(Staff!$K66="Never",IF(AU$4&gt;=Staff!$I66,MIN(Staff!$J66,Staff!$L66),0),IF(Staff!$K66="Monthly",IF(AU$4=Staff!$I66,MIN(Staff!$J66,Staff!$L66),IF(AU$4&gt;Staff!$I66,MIN(Staff!$L66,AT70+Staff!$J66),0)),IF(Staff!$K66="Quarterly",IF(AU$4=Staff!$I66,MIN(Staff!$J66,Staff!$L66),IF(AU$4&gt;Staff!$I66,IFERROR(MIN(Staff!$L66,IF(ISNUMBER(AR70),AR70,0)+Staff!$J66),Staff!$J66),0)),IF(Staff!$K66="Annually",IF(AU$4=Staff!$I66,MIN(Staff!$J66,Staff!$L66),IF(AU$4&gt;Staff!$I66,IFERROR(MIN(Staff!$L66,AI70+Staff!$J66),MIN(Staff!$J66,Staff!$L66)),0))))))</f>
        <v>0</v>
      </c>
      <c r="AV70" s="567">
        <f>IF(Staff!$K66="Never",IF(AV$4&gt;=Staff!$I66,MIN(Staff!$J66,Staff!$L66),0),IF(Staff!$K66="Monthly",IF(AV$4=Staff!$I66,MIN(Staff!$J66,Staff!$L66),IF(AV$4&gt;Staff!$I66,MIN(Staff!$L66,AU70+Staff!$J66),0)),IF(Staff!$K66="Quarterly",IF(AV$4=Staff!$I66,MIN(Staff!$J66,Staff!$L66),IF(AV$4&gt;Staff!$I66,IFERROR(MIN(Staff!$L66,IF(ISNUMBER(AS70),AS70,0)+Staff!$J66),Staff!$J66),0)),IF(Staff!$K66="Annually",IF(AV$4=Staff!$I66,MIN(Staff!$J66,Staff!$L66),IF(AV$4&gt;Staff!$I66,IFERROR(MIN(Staff!$L66,AJ70+Staff!$J66),MIN(Staff!$J66,Staff!$L66)),0))))))</f>
        <v>0</v>
      </c>
      <c r="AW70" s="567">
        <f>IF(Staff!$K66="Never",IF(AW$4&gt;=Staff!$I66,MIN(Staff!$J66,Staff!$L66),0),IF(Staff!$K66="Monthly",IF(AW$4=Staff!$I66,MIN(Staff!$J66,Staff!$L66),IF(AW$4&gt;Staff!$I66,MIN(Staff!$L66,AV70+Staff!$J66),0)),IF(Staff!$K66="Quarterly",IF(AW$4=Staff!$I66,MIN(Staff!$J66,Staff!$L66),IF(AW$4&gt;Staff!$I66,IFERROR(MIN(Staff!$L66,IF(ISNUMBER(AT70),AT70,0)+Staff!$J66),Staff!$J66),0)),IF(Staff!$K66="Annually",IF(AW$4=Staff!$I66,MIN(Staff!$J66,Staff!$L66),IF(AW$4&gt;Staff!$I66,IFERROR(MIN(Staff!$L66,AK70+Staff!$J66),MIN(Staff!$J66,Staff!$L66)),0))))))</f>
        <v>0</v>
      </c>
      <c r="AX70" s="567">
        <f>IF(Staff!$K66="Never",IF(AX$4&gt;=Staff!$I66,MIN(Staff!$J66,Staff!$L66),0),IF(Staff!$K66="Monthly",IF(AX$4=Staff!$I66,MIN(Staff!$J66,Staff!$L66),IF(AX$4&gt;Staff!$I66,MIN(Staff!$L66,AW70+Staff!$J66),0)),IF(Staff!$K66="Quarterly",IF(AX$4=Staff!$I66,MIN(Staff!$J66,Staff!$L66),IF(AX$4&gt;Staff!$I66,IFERROR(MIN(Staff!$L66,IF(ISNUMBER(AU70),AU70,0)+Staff!$J66),Staff!$J66),0)),IF(Staff!$K66="Annually",IF(AX$4=Staff!$I66,MIN(Staff!$J66,Staff!$L66),IF(AX$4&gt;Staff!$I66,IFERROR(MIN(Staff!$L66,AL70+Staff!$J66),MIN(Staff!$J66,Staff!$L66)),0))))))</f>
        <v>0</v>
      </c>
      <c r="AY70" s="567">
        <f>IF(Staff!$K66="Never",IF(AY$4&gt;=Staff!$I66,MIN(Staff!$J66,Staff!$L66),0),IF(Staff!$K66="Monthly",IF(AY$4=Staff!$I66,MIN(Staff!$J66,Staff!$L66),IF(AY$4&gt;Staff!$I66,MIN(Staff!$L66,AX70+Staff!$J66),0)),IF(Staff!$K66="Quarterly",IF(AY$4=Staff!$I66,MIN(Staff!$J66,Staff!$L66),IF(AY$4&gt;Staff!$I66,IFERROR(MIN(Staff!$L66,IF(ISNUMBER(AV70),AV70,0)+Staff!$J66),Staff!$J66),0)),IF(Staff!$K66="Annually",IF(AY$4=Staff!$I66,MIN(Staff!$J66,Staff!$L66),IF(AY$4&gt;Staff!$I66,IFERROR(MIN(Staff!$L66,AM70+Staff!$J66),MIN(Staff!$J66,Staff!$L66)),0))))))</f>
        <v>0</v>
      </c>
      <c r="AZ70" s="567">
        <f>IF(Staff!$K66="Never",IF(AZ$4&gt;=Staff!$I66,MIN(Staff!$J66,Staff!$L66),0),IF(Staff!$K66="Monthly",IF(AZ$4=Staff!$I66,MIN(Staff!$J66,Staff!$L66),IF(AZ$4&gt;Staff!$I66,MIN(Staff!$L66,AY70+Staff!$J66),0)),IF(Staff!$K66="Quarterly",IF(AZ$4=Staff!$I66,MIN(Staff!$J66,Staff!$L66),IF(AZ$4&gt;Staff!$I66,IFERROR(MIN(Staff!$L66,IF(ISNUMBER(AW70),AW70,0)+Staff!$J66),Staff!$J66),0)),IF(Staff!$K66="Annually",IF(AZ$4=Staff!$I66,MIN(Staff!$J66,Staff!$L66),IF(AZ$4&gt;Staff!$I66,IFERROR(MIN(Staff!$L66,AN70+Staff!$J66),MIN(Staff!$J66,Staff!$L66)),0))))))</f>
        <v>0</v>
      </c>
      <c r="BA70" s="567">
        <f>IF(Staff!$K66="Never",IF(BA$4&gt;=Staff!$I66,MIN(Staff!$J66,Staff!$L66),0),IF(Staff!$K66="Monthly",IF(BA$4=Staff!$I66,MIN(Staff!$J66,Staff!$L66),IF(BA$4&gt;Staff!$I66,MIN(Staff!$L66,AZ70+Staff!$J66),0)),IF(Staff!$K66="Quarterly",IF(BA$4=Staff!$I66,MIN(Staff!$J66,Staff!$L66),IF(BA$4&gt;Staff!$I66,IFERROR(MIN(Staff!$L66,IF(ISNUMBER(AX70),AX70,0)+Staff!$J66),Staff!$J66),0)),IF(Staff!$K66="Annually",IF(BA$4=Staff!$I66,MIN(Staff!$J66,Staff!$L66),IF(BA$4&gt;Staff!$I66,IFERROR(MIN(Staff!$L66,AO70+Staff!$J66),MIN(Staff!$J66,Staff!$L66)),0))))))</f>
        <v>0</v>
      </c>
      <c r="BB70" s="567">
        <f>IF(Staff!$K66="Never",IF(BB$4&gt;=Staff!$I66,MIN(Staff!$J66,Staff!$L66),0),IF(Staff!$K66="Monthly",IF(BB$4=Staff!$I66,MIN(Staff!$J66,Staff!$L66),IF(BB$4&gt;Staff!$I66,MIN(Staff!$L66,BA70+Staff!$J66),0)),IF(Staff!$K66="Quarterly",IF(BB$4=Staff!$I66,MIN(Staff!$J66,Staff!$L66),IF(BB$4&gt;Staff!$I66,IFERROR(MIN(Staff!$L66,IF(ISNUMBER(AY70),AY70,0)+Staff!$J66),Staff!$J66),0)),IF(Staff!$K66="Annually",IF(BB$4=Staff!$I66,MIN(Staff!$J66,Staff!$L66),IF(BB$4&gt;Staff!$I66,IFERROR(MIN(Staff!$L66,AP70+Staff!$J66),MIN(Staff!$J66,Staff!$L66)),0))))))</f>
        <v>0</v>
      </c>
      <c r="BC70" s="567">
        <f>IF(Staff!$K66="Never",IF(BC$4&gt;=Staff!$I66,MIN(Staff!$J66,Staff!$L66),0),IF(Staff!$K66="Monthly",IF(BC$4=Staff!$I66,MIN(Staff!$J66,Staff!$L66),IF(BC$4&gt;Staff!$I66,MIN(Staff!$L66,BB70+Staff!$J66),0)),IF(Staff!$K66="Quarterly",IF(BC$4=Staff!$I66,MIN(Staff!$J66,Staff!$L66),IF(BC$4&gt;Staff!$I66,IFERROR(MIN(Staff!$L66,IF(ISNUMBER(AZ70),AZ70,0)+Staff!$J66),Staff!$J66),0)),IF(Staff!$K66="Annually",IF(BC$4=Staff!$I66,MIN(Staff!$J66,Staff!$L66),IF(BC$4&gt;Staff!$I66,IFERROR(MIN(Staff!$L66,AQ70+Staff!$J66),MIN(Staff!$J66,Staff!$L66)),0))))))</f>
        <v>0</v>
      </c>
      <c r="BD70" s="567">
        <f>IF(Staff!$K66="Never",IF(BD$4&gt;=Staff!$I66,MIN(Staff!$J66,Staff!$L66),0),IF(Staff!$K66="Monthly",IF(BD$4=Staff!$I66,MIN(Staff!$J66,Staff!$L66),IF(BD$4&gt;Staff!$I66,MIN(Staff!$L66,BC70+Staff!$J66),0)),IF(Staff!$K66="Quarterly",IF(BD$4=Staff!$I66,MIN(Staff!$J66,Staff!$L66),IF(BD$4&gt;Staff!$I66,IFERROR(MIN(Staff!$L66,IF(ISNUMBER(BA70),BA70,0)+Staff!$J66),Staff!$J66),0)),IF(Staff!$K66="Annually",IF(BD$4=Staff!$I66,MIN(Staff!$J66,Staff!$L66),IF(BD$4&gt;Staff!$I66,IFERROR(MIN(Staff!$L66,AR70+Staff!$J66),MIN(Staff!$J66,Staff!$L66)),0))))))</f>
        <v>0</v>
      </c>
      <c r="BE70" s="567">
        <f>IF(Staff!$K66="Never",IF(BE$4&gt;=Staff!$I66,MIN(Staff!$J66,Staff!$L66),0),IF(Staff!$K66="Monthly",IF(BE$4=Staff!$I66,MIN(Staff!$J66,Staff!$L66),IF(BE$4&gt;Staff!$I66,MIN(Staff!$L66,BD70+Staff!$J66),0)),IF(Staff!$K66="Quarterly",IF(BE$4=Staff!$I66,MIN(Staff!$J66,Staff!$L66),IF(BE$4&gt;Staff!$I66,IFERROR(MIN(Staff!$L66,IF(ISNUMBER(BB70),BB70,0)+Staff!$J66),Staff!$J66),0)),IF(Staff!$K66="Annually",IF(BE$4=Staff!$I66,MIN(Staff!$J66,Staff!$L66),IF(BE$4&gt;Staff!$I66,IFERROR(MIN(Staff!$L66,AS70+Staff!$J66),MIN(Staff!$J66,Staff!$L66)),0))))))</f>
        <v>0</v>
      </c>
      <c r="BF70" s="567">
        <f>IF(Staff!$K66="Never",IF(BF$4&gt;=Staff!$I66,MIN(Staff!$J66,Staff!$L66),0),IF(Staff!$K66="Monthly",IF(BF$4=Staff!$I66,MIN(Staff!$J66,Staff!$L66),IF(BF$4&gt;Staff!$I66,MIN(Staff!$L66,BE70+Staff!$J66),0)),IF(Staff!$K66="Quarterly",IF(BF$4=Staff!$I66,MIN(Staff!$J66,Staff!$L66),IF(BF$4&gt;Staff!$I66,IFERROR(MIN(Staff!$L66,IF(ISNUMBER(BC70),BC70,0)+Staff!$J66),Staff!$J66),0)),IF(Staff!$K66="Annually",IF(BF$4=Staff!$I66,MIN(Staff!$J66,Staff!$L66),IF(BF$4&gt;Staff!$I66,IFERROR(MIN(Staff!$L66,AT70+Staff!$J66),MIN(Staff!$J66,Staff!$L66)),0))))))</f>
        <v>0</v>
      </c>
      <c r="BG70" s="567">
        <f>IF(Staff!$K66="Never",IF(BG$4&gt;=Staff!$I66,MIN(Staff!$J66,Staff!$L66),0),IF(Staff!$K66="Monthly",IF(BG$4=Staff!$I66,MIN(Staff!$J66,Staff!$L66),IF(BG$4&gt;Staff!$I66,MIN(Staff!$L66,BF70+Staff!$J66),0)),IF(Staff!$K66="Quarterly",IF(BG$4=Staff!$I66,MIN(Staff!$J66,Staff!$L66),IF(BG$4&gt;Staff!$I66,IFERROR(MIN(Staff!$L66,IF(ISNUMBER(BD70),BD70,0)+Staff!$J66),Staff!$J66),0)),IF(Staff!$K66="Annually",IF(BG$4=Staff!$I66,MIN(Staff!$J66,Staff!$L66),IF(BG$4&gt;Staff!$I66,IFERROR(MIN(Staff!$L66,AU70+Staff!$J66),MIN(Staff!$J66,Staff!$L66)),0))))))</f>
        <v>0</v>
      </c>
      <c r="BH70" s="567">
        <f>IF(Staff!$K66="Never",IF(BH$4&gt;=Staff!$I66,MIN(Staff!$J66,Staff!$L66),0),IF(Staff!$K66="Monthly",IF(BH$4=Staff!$I66,MIN(Staff!$J66,Staff!$L66),IF(BH$4&gt;Staff!$I66,MIN(Staff!$L66,BG70+Staff!$J66),0)),IF(Staff!$K66="Quarterly",IF(BH$4=Staff!$I66,MIN(Staff!$J66,Staff!$L66),IF(BH$4&gt;Staff!$I66,IFERROR(MIN(Staff!$L66,IF(ISNUMBER(BE70),BE70,0)+Staff!$J66),Staff!$J66),0)),IF(Staff!$K66="Annually",IF(BH$4=Staff!$I66,MIN(Staff!$J66,Staff!$L66),IF(BH$4&gt;Staff!$I66,IFERROR(MIN(Staff!$L66,AV70+Staff!$J66),MIN(Staff!$J66,Staff!$L66)),0))))))</f>
        <v>0</v>
      </c>
      <c r="BI70" s="567">
        <f>IF(Staff!$K66="Never",IF(BI$4&gt;=Staff!$I66,MIN(Staff!$J66,Staff!$L66),0),IF(Staff!$K66="Monthly",IF(BI$4=Staff!$I66,MIN(Staff!$J66,Staff!$L66),IF(BI$4&gt;Staff!$I66,MIN(Staff!$L66,BH70+Staff!$J66),0)),IF(Staff!$K66="Quarterly",IF(BI$4=Staff!$I66,MIN(Staff!$J66,Staff!$L66),IF(BI$4&gt;Staff!$I66,IFERROR(MIN(Staff!$L66,IF(ISNUMBER(BF70),BF70,0)+Staff!$J66),Staff!$J66),0)),IF(Staff!$K66="Annually",IF(BI$4=Staff!$I66,MIN(Staff!$J66,Staff!$L66),IF(BI$4&gt;Staff!$I66,IFERROR(MIN(Staff!$L66,AW70+Staff!$J66),MIN(Staff!$J66,Staff!$L66)),0))))))</f>
        <v>0</v>
      </c>
      <c r="BJ70" s="567">
        <f>IF(Staff!$K66="Never",IF(BJ$4&gt;=Staff!$I66,MIN(Staff!$J66,Staff!$L66),0),IF(Staff!$K66="Monthly",IF(BJ$4=Staff!$I66,MIN(Staff!$J66,Staff!$L66),IF(BJ$4&gt;Staff!$I66,MIN(Staff!$L66,BI70+Staff!$J66),0)),IF(Staff!$K66="Quarterly",IF(BJ$4=Staff!$I66,MIN(Staff!$J66,Staff!$L66),IF(BJ$4&gt;Staff!$I66,IFERROR(MIN(Staff!$L66,IF(ISNUMBER(BG70),BG70,0)+Staff!$J66),Staff!$J66),0)),IF(Staff!$K66="Annually",IF(BJ$4=Staff!$I66,MIN(Staff!$J66,Staff!$L66),IF(BJ$4&gt;Staff!$I66,IFERROR(MIN(Staff!$L66,AX70+Staff!$J66),MIN(Staff!$J66,Staff!$L66)),0))))))</f>
        <v>0</v>
      </c>
      <c r="BK70" s="567">
        <f>IF(Staff!$K66="Never",IF(BK$4&gt;=Staff!$I66,MIN(Staff!$J66,Staff!$L66),0),IF(Staff!$K66="Monthly",IF(BK$4=Staff!$I66,MIN(Staff!$J66,Staff!$L66),IF(BK$4&gt;Staff!$I66,MIN(Staff!$L66,BJ70+Staff!$J66),0)),IF(Staff!$K66="Quarterly",IF(BK$4=Staff!$I66,MIN(Staff!$J66,Staff!$L66),IF(BK$4&gt;Staff!$I66,IFERROR(MIN(Staff!$L66,IF(ISNUMBER(BH70),BH70,0)+Staff!$J66),Staff!$J66),0)),IF(Staff!$K66="Annually",IF(BK$4=Staff!$I66,MIN(Staff!$J66,Staff!$L66),IF(BK$4&gt;Staff!$I66,IFERROR(MIN(Staff!$L66,AY70+Staff!$J66),MIN(Staff!$J66,Staff!$L66)),0))))))</f>
        <v>0</v>
      </c>
      <c r="BL70" s="567">
        <f>IF(Staff!$K66="Never",IF(BL$4&gt;=Staff!$I66,MIN(Staff!$J66,Staff!$L66),0),IF(Staff!$K66="Monthly",IF(BL$4=Staff!$I66,MIN(Staff!$J66,Staff!$L66),IF(BL$4&gt;Staff!$I66,MIN(Staff!$L66,BK70+Staff!$J66),0)),IF(Staff!$K66="Quarterly",IF(BL$4=Staff!$I66,MIN(Staff!$J66,Staff!$L66),IF(BL$4&gt;Staff!$I66,IFERROR(MIN(Staff!$L66,IF(ISNUMBER(BI70),BI70,0)+Staff!$J66),Staff!$J66),0)),IF(Staff!$K66="Annually",IF(BL$4=Staff!$I66,MIN(Staff!$J66,Staff!$L66),IF(BL$4&gt;Staff!$I66,IFERROR(MIN(Staff!$L66,AZ70+Staff!$J66),MIN(Staff!$J66,Staff!$L66)),0))))))</f>
        <v>0</v>
      </c>
      <c r="BM70" s="567">
        <f>IF(Staff!$K66="Never",IF(BM$4&gt;=Staff!$I66,MIN(Staff!$J66,Staff!$L66),0),IF(Staff!$K66="Monthly",IF(BM$4=Staff!$I66,MIN(Staff!$J66,Staff!$L66),IF(BM$4&gt;Staff!$I66,MIN(Staff!$L66,BL70+Staff!$J66),0)),IF(Staff!$K66="Quarterly",IF(BM$4=Staff!$I66,MIN(Staff!$J66,Staff!$L66),IF(BM$4&gt;Staff!$I66,IFERROR(MIN(Staff!$L66,IF(ISNUMBER(BJ70),BJ70,0)+Staff!$J66),Staff!$J66),0)),IF(Staff!$K66="Annually",IF(BM$4=Staff!$I66,MIN(Staff!$J66,Staff!$L66),IF(BM$4&gt;Staff!$I66,IFERROR(MIN(Staff!$L66,BA70+Staff!$J66),MIN(Staff!$J66,Staff!$L66)),0))))))</f>
        <v>0</v>
      </c>
      <c r="BN70" s="567">
        <f>IF(Staff!$K66="Never",IF(BN$4&gt;=Staff!$I66,MIN(Staff!$J66,Staff!$L66),0),IF(Staff!$K66="Monthly",IF(BN$4=Staff!$I66,MIN(Staff!$J66,Staff!$L66),IF(BN$4&gt;Staff!$I66,MIN(Staff!$L66,BM70+Staff!$J66),0)),IF(Staff!$K66="Quarterly",IF(BN$4=Staff!$I66,MIN(Staff!$J66,Staff!$L66),IF(BN$4&gt;Staff!$I66,IFERROR(MIN(Staff!$L66,IF(ISNUMBER(BK70),BK70,0)+Staff!$J66),Staff!$J66),0)),IF(Staff!$K66="Annually",IF(BN$4=Staff!$I66,MIN(Staff!$J66,Staff!$L66),IF(BN$4&gt;Staff!$I66,IFERROR(MIN(Staff!$L66,BB70+Staff!$J66),MIN(Staff!$J66,Staff!$L66)),0))))))</f>
        <v>0</v>
      </c>
      <c r="BO70" s="567">
        <f>IF(Staff!$K66="Never",IF(BO$4&gt;=Staff!$I66,MIN(Staff!$J66,Staff!$L66),0),IF(Staff!$K66="Monthly",IF(BO$4=Staff!$I66,MIN(Staff!$J66,Staff!$L66),IF(BO$4&gt;Staff!$I66,MIN(Staff!$L66,BN70+Staff!$J66),0)),IF(Staff!$K66="Quarterly",IF(BO$4=Staff!$I66,MIN(Staff!$J66,Staff!$L66),IF(BO$4&gt;Staff!$I66,IFERROR(MIN(Staff!$L66,IF(ISNUMBER(BL70),BL70,0)+Staff!$J66),Staff!$J66),0)),IF(Staff!$K66="Annually",IF(BO$4=Staff!$I66,MIN(Staff!$J66,Staff!$L66),IF(BO$4&gt;Staff!$I66,IFERROR(MIN(Staff!$L66,BC70+Staff!$J66),MIN(Staff!$J66,Staff!$L66)),0))))))</f>
        <v>0</v>
      </c>
      <c r="BP70" s="567">
        <f>IF(Staff!$K66="Never",IF(BP$4&gt;=Staff!$I66,MIN(Staff!$J66,Staff!$L66),0),IF(Staff!$K66="Monthly",IF(BP$4=Staff!$I66,MIN(Staff!$J66,Staff!$L66),IF(BP$4&gt;Staff!$I66,MIN(Staff!$L66,BO70+Staff!$J66),0)),IF(Staff!$K66="Quarterly",IF(BP$4=Staff!$I66,MIN(Staff!$J66,Staff!$L66),IF(BP$4&gt;Staff!$I66,IFERROR(MIN(Staff!$L66,IF(ISNUMBER(BM70),BM70,0)+Staff!$J66),Staff!$J66),0)),IF(Staff!$K66="Annually",IF(BP$4=Staff!$I66,MIN(Staff!$J66,Staff!$L66),IF(BP$4&gt;Staff!$I66,IFERROR(MIN(Staff!$L66,BD70+Staff!$J66),MIN(Staff!$J66,Staff!$L66)),0))))))</f>
        <v>0</v>
      </c>
      <c r="BQ70" s="567">
        <f>IF(Staff!$K66="Never",IF(BQ$4&gt;=Staff!$I66,MIN(Staff!$J66,Staff!$L66),0),IF(Staff!$K66="Monthly",IF(BQ$4=Staff!$I66,MIN(Staff!$J66,Staff!$L66),IF(BQ$4&gt;Staff!$I66,MIN(Staff!$L66,BP70+Staff!$J66),0)),IF(Staff!$K66="Quarterly",IF(BQ$4=Staff!$I66,MIN(Staff!$J66,Staff!$L66),IF(BQ$4&gt;Staff!$I66,IFERROR(MIN(Staff!$L66,IF(ISNUMBER(BN70),BN70,0)+Staff!$J66),Staff!$J66),0)),IF(Staff!$K66="Annually",IF(BQ$4=Staff!$I66,MIN(Staff!$J66,Staff!$L66),IF(BQ$4&gt;Staff!$I66,IFERROR(MIN(Staff!$L66,BE70+Staff!$J66),MIN(Staff!$J66,Staff!$L66)),0))))))</f>
        <v>0</v>
      </c>
      <c r="BR70" s="567">
        <f>IF(Staff!$K66="Never",IF(BR$4&gt;=Staff!$I66,MIN(Staff!$J66,Staff!$L66),0),IF(Staff!$K66="Monthly",IF(BR$4=Staff!$I66,MIN(Staff!$J66,Staff!$L66),IF(BR$4&gt;Staff!$I66,MIN(Staff!$L66,BQ70+Staff!$J66),0)),IF(Staff!$K66="Quarterly",IF(BR$4=Staff!$I66,MIN(Staff!$J66,Staff!$L66),IF(BR$4&gt;Staff!$I66,IFERROR(MIN(Staff!$L66,IF(ISNUMBER(BO70),BO70,0)+Staff!$J66),Staff!$J66),0)),IF(Staff!$K66="Annually",IF(BR$4=Staff!$I66,MIN(Staff!$J66,Staff!$L66),IF(BR$4&gt;Staff!$I66,IFERROR(MIN(Staff!$L66,BF70+Staff!$J66),MIN(Staff!$J66,Staff!$L66)),0))))))</f>
        <v>0</v>
      </c>
      <c r="BS70" s="567">
        <f>IF(Staff!$K66="Never",IF(BS$4&gt;=Staff!$I66,MIN(Staff!$J66,Staff!$L66),0),IF(Staff!$K66="Monthly",IF(BS$4=Staff!$I66,MIN(Staff!$J66,Staff!$L66),IF(BS$4&gt;Staff!$I66,MIN(Staff!$L66,BR70+Staff!$J66),0)),IF(Staff!$K66="Quarterly",IF(BS$4=Staff!$I66,MIN(Staff!$J66,Staff!$L66),IF(BS$4&gt;Staff!$I66,IFERROR(MIN(Staff!$L66,IF(ISNUMBER(BP70),BP70,0)+Staff!$J66),Staff!$J66),0)),IF(Staff!$K66="Annually",IF(BS$4=Staff!$I66,MIN(Staff!$J66,Staff!$L66),IF(BS$4&gt;Staff!$I66,IFERROR(MIN(Staff!$L66,BG70+Staff!$J66),MIN(Staff!$J66,Staff!$L66)),0))))))</f>
        <v>0</v>
      </c>
      <c r="BT70" s="567">
        <f>IF(Staff!$K66="Never",IF(BT$4&gt;=Staff!$I66,MIN(Staff!$J66,Staff!$L66),0),IF(Staff!$K66="Monthly",IF(BT$4=Staff!$I66,MIN(Staff!$J66,Staff!$L66),IF(BT$4&gt;Staff!$I66,MIN(Staff!$L66,BS70+Staff!$J66),0)),IF(Staff!$K66="Quarterly",IF(BT$4=Staff!$I66,MIN(Staff!$J66,Staff!$L66),IF(BT$4&gt;Staff!$I66,IFERROR(MIN(Staff!$L66,IF(ISNUMBER(BQ70),BQ70,0)+Staff!$J66),Staff!$J66),0)),IF(Staff!$K66="Annually",IF(BT$4=Staff!$I66,MIN(Staff!$J66,Staff!$L66),IF(BT$4&gt;Staff!$I66,IFERROR(MIN(Staff!$L66,BH70+Staff!$J66),MIN(Staff!$J66,Staff!$L66)),0))))))</f>
        <v>0</v>
      </c>
      <c r="BU70" s="567">
        <f>IF(Staff!$K66="Never",IF(BU$4&gt;=Staff!$I66,MIN(Staff!$J66,Staff!$L66),0),IF(Staff!$K66="Monthly",IF(BU$4=Staff!$I66,MIN(Staff!$J66,Staff!$L66),IF(BU$4&gt;Staff!$I66,MIN(Staff!$L66,BT70+Staff!$J66),0)),IF(Staff!$K66="Quarterly",IF(BU$4=Staff!$I66,MIN(Staff!$J66,Staff!$L66),IF(BU$4&gt;Staff!$I66,IFERROR(MIN(Staff!$L66,IF(ISNUMBER(BR70),BR70,0)+Staff!$J66),Staff!$J66),0)),IF(Staff!$K66="Annually",IF(BU$4=Staff!$I66,MIN(Staff!$J66,Staff!$L66),IF(BU$4&gt;Staff!$I66,IFERROR(MIN(Staff!$L66,BI70+Staff!$J66),MIN(Staff!$J66,Staff!$L66)),0))))))</f>
        <v>0</v>
      </c>
      <c r="BV70" s="567">
        <f>IF(Staff!$K66="Never",IF(BV$4&gt;=Staff!$I66,MIN(Staff!$J66,Staff!$L66),0),IF(Staff!$K66="Monthly",IF(BV$4=Staff!$I66,MIN(Staff!$J66,Staff!$L66),IF(BV$4&gt;Staff!$I66,MIN(Staff!$L66,BU70+Staff!$J66),0)),IF(Staff!$K66="Quarterly",IF(BV$4=Staff!$I66,MIN(Staff!$J66,Staff!$L66),IF(BV$4&gt;Staff!$I66,IFERROR(MIN(Staff!$L66,IF(ISNUMBER(BS70),BS70,0)+Staff!$J66),Staff!$J66),0)),IF(Staff!$K66="Annually",IF(BV$4=Staff!$I66,MIN(Staff!$J66,Staff!$L66),IF(BV$4&gt;Staff!$I66,IFERROR(MIN(Staff!$L66,BJ70+Staff!$J66),MIN(Staff!$J66,Staff!$L66)),0))))))</f>
        <v>0</v>
      </c>
      <c r="BW70" s="567">
        <f>IF(Staff!$K66="Never",IF(BW$4&gt;=Staff!$I66,MIN(Staff!$J66,Staff!$L66),0),IF(Staff!$K66="Monthly",IF(BW$4=Staff!$I66,MIN(Staff!$J66,Staff!$L66),IF(BW$4&gt;Staff!$I66,MIN(Staff!$L66,BV70+Staff!$J66),0)),IF(Staff!$K66="Quarterly",IF(BW$4=Staff!$I66,MIN(Staff!$J66,Staff!$L66),IF(BW$4&gt;Staff!$I66,IFERROR(MIN(Staff!$L66,IF(ISNUMBER(BT70),BT70,0)+Staff!$J66),Staff!$J66),0)),IF(Staff!$K66="Annually",IF(BW$4=Staff!$I66,MIN(Staff!$J66,Staff!$L66),IF(BW$4&gt;Staff!$I66,IFERROR(MIN(Staff!$L66,BK70+Staff!$J66),MIN(Staff!$J66,Staff!$L66)),0))))))</f>
        <v>0</v>
      </c>
      <c r="BX70" s="567">
        <f>IF(Staff!$K66="Never",IF(BX$4&gt;=Staff!$I66,MIN(Staff!$J66,Staff!$L66),0),IF(Staff!$K66="Monthly",IF(BX$4=Staff!$I66,MIN(Staff!$J66,Staff!$L66),IF(BX$4&gt;Staff!$I66,MIN(Staff!$L66,BW70+Staff!$J66),0)),IF(Staff!$K66="Quarterly",IF(BX$4=Staff!$I66,MIN(Staff!$J66,Staff!$L66),IF(BX$4&gt;Staff!$I66,IFERROR(MIN(Staff!$L66,IF(ISNUMBER(BU70),BU70,0)+Staff!$J66),Staff!$J66),0)),IF(Staff!$K66="Annually",IF(BX$4=Staff!$I66,MIN(Staff!$J66,Staff!$L66),IF(BX$4&gt;Staff!$I66,IFERROR(MIN(Staff!$L66,BL70+Staff!$J66),MIN(Staff!$J66,Staff!$L66)),0))))))</f>
        <v>0</v>
      </c>
      <c r="BY70" s="567">
        <f>IF(Staff!$K66="Never",IF(BY$4&gt;=Staff!$I66,MIN(Staff!$J66,Staff!$L66),0),IF(Staff!$K66="Monthly",IF(BY$4=Staff!$I66,MIN(Staff!$J66,Staff!$L66),IF(BY$4&gt;Staff!$I66,MIN(Staff!$L66,BX70+Staff!$J66),0)),IF(Staff!$K66="Quarterly",IF(BY$4=Staff!$I66,MIN(Staff!$J66,Staff!$L66),IF(BY$4&gt;Staff!$I66,IFERROR(MIN(Staff!$L66,IF(ISNUMBER(BV70),BV70,0)+Staff!$J66),Staff!$J66),0)),IF(Staff!$K66="Annually",IF(BY$4=Staff!$I66,MIN(Staff!$J66,Staff!$L66),IF(BY$4&gt;Staff!$I66,IFERROR(MIN(Staff!$L66,BM70+Staff!$J66),MIN(Staff!$J66,Staff!$L66)),0))))))</f>
        <v>0</v>
      </c>
      <c r="BZ70" s="567">
        <f>IF(Staff!$K66="Never",IF(BZ$4&gt;=Staff!$I66,MIN(Staff!$J66,Staff!$L66),0),IF(Staff!$K66="Monthly",IF(BZ$4=Staff!$I66,MIN(Staff!$J66,Staff!$L66),IF(BZ$4&gt;Staff!$I66,MIN(Staff!$L66,BY70+Staff!$J66),0)),IF(Staff!$K66="Quarterly",IF(BZ$4=Staff!$I66,MIN(Staff!$J66,Staff!$L66),IF(BZ$4&gt;Staff!$I66,IFERROR(MIN(Staff!$L66,IF(ISNUMBER(BW70),BW70,0)+Staff!$J66),Staff!$J66),0)),IF(Staff!$K66="Annually",IF(BZ$4=Staff!$I66,MIN(Staff!$J66,Staff!$L66),IF(BZ$4&gt;Staff!$I66,IFERROR(MIN(Staff!$L66,BN70+Staff!$J66),MIN(Staff!$J66,Staff!$L66)),0))))))</f>
        <v>0</v>
      </c>
      <c r="CA70" s="567">
        <f>IF(Staff!$K66="Never",IF(CA$4&gt;=Staff!$I66,MIN(Staff!$J66,Staff!$L66),0),IF(Staff!$K66="Monthly",IF(CA$4=Staff!$I66,MIN(Staff!$J66,Staff!$L66),IF(CA$4&gt;Staff!$I66,MIN(Staff!$L66,BZ70+Staff!$J66),0)),IF(Staff!$K66="Quarterly",IF(CA$4=Staff!$I66,MIN(Staff!$J66,Staff!$L66),IF(CA$4&gt;Staff!$I66,IFERROR(MIN(Staff!$L66,IF(ISNUMBER(BX70),BX70,0)+Staff!$J66),Staff!$J66),0)),IF(Staff!$K66="Annually",IF(CA$4=Staff!$I66,MIN(Staff!$J66,Staff!$L66),IF(CA$4&gt;Staff!$I66,IFERROR(MIN(Staff!$L66,BO70+Staff!$J66),MIN(Staff!$J66,Staff!$L66)),0))))))</f>
        <v>0</v>
      </c>
      <c r="CB70" s="567">
        <f>IF(Staff!$K66="Never",IF(CB$4&gt;=Staff!$I66,MIN(Staff!$J66,Staff!$L66),0),IF(Staff!$K66="Monthly",IF(CB$4=Staff!$I66,MIN(Staff!$J66,Staff!$L66),IF(CB$4&gt;Staff!$I66,MIN(Staff!$L66,CA70+Staff!$J66),0)),IF(Staff!$K66="Quarterly",IF(CB$4=Staff!$I66,MIN(Staff!$J66,Staff!$L66),IF(CB$4&gt;Staff!$I66,IFERROR(MIN(Staff!$L66,IF(ISNUMBER(BY70),BY70,0)+Staff!$J66),Staff!$J66),0)),IF(Staff!$K66="Annually",IF(CB$4=Staff!$I66,MIN(Staff!$J66,Staff!$L66),IF(CB$4&gt;Staff!$I66,IFERROR(MIN(Staff!$L66,BP70+Staff!$J66),MIN(Staff!$J66,Staff!$L66)),0))))))</f>
        <v>0</v>
      </c>
      <c r="CC70" s="567">
        <f>IF(Staff!$K66="Never",IF(CC$4&gt;=Staff!$I66,MIN(Staff!$J66,Staff!$L66),0),IF(Staff!$K66="Monthly",IF(CC$4=Staff!$I66,MIN(Staff!$J66,Staff!$L66),IF(CC$4&gt;Staff!$I66,MIN(Staff!$L66,CB70+Staff!$J66),0)),IF(Staff!$K66="Quarterly",IF(CC$4=Staff!$I66,MIN(Staff!$J66,Staff!$L66),IF(CC$4&gt;Staff!$I66,IFERROR(MIN(Staff!$L66,IF(ISNUMBER(BZ70),BZ70,0)+Staff!$J66),Staff!$J66),0)),IF(Staff!$K66="Annually",IF(CC$4=Staff!$I66,MIN(Staff!$J66,Staff!$L66),IF(CC$4&gt;Staff!$I66,IFERROR(MIN(Staff!$L66,BQ70+Staff!$J66),MIN(Staff!$J66,Staff!$L66)),0))))))</f>
        <v>0</v>
      </c>
      <c r="CD70" s="567">
        <f>IF(Staff!$K66="Never",IF(CD$4&gt;=Staff!$I66,MIN(Staff!$J66,Staff!$L66),0),IF(Staff!$K66="Monthly",IF(CD$4=Staff!$I66,MIN(Staff!$J66,Staff!$L66),IF(CD$4&gt;Staff!$I66,MIN(Staff!$L66,CC70+Staff!$J66),0)),IF(Staff!$K66="Quarterly",IF(CD$4=Staff!$I66,MIN(Staff!$J66,Staff!$L66),IF(CD$4&gt;Staff!$I66,IFERROR(MIN(Staff!$L66,IF(ISNUMBER(CA70),CA70,0)+Staff!$J66),Staff!$J66),0)),IF(Staff!$K66="Annually",IF(CD$4=Staff!$I66,MIN(Staff!$J66,Staff!$L66),IF(CD$4&gt;Staff!$I66,IFERROR(MIN(Staff!$L66,BR70+Staff!$J66),MIN(Staff!$J66,Staff!$L66)),0))))))</f>
        <v>0</v>
      </c>
      <c r="CE70" s="567">
        <f>IF(Staff!$K66="Never",IF(CE$4&gt;=Staff!$I66,MIN(Staff!$J66,Staff!$L66),0),IF(Staff!$K66="Monthly",IF(CE$4=Staff!$I66,MIN(Staff!$J66,Staff!$L66),IF(CE$4&gt;Staff!$I66,MIN(Staff!$L66,CD70+Staff!$J66),0)),IF(Staff!$K66="Quarterly",IF(CE$4=Staff!$I66,MIN(Staff!$J66,Staff!$L66),IF(CE$4&gt;Staff!$I66,IFERROR(MIN(Staff!$L66,IF(ISNUMBER(CB70),CB70,0)+Staff!$J66),Staff!$J66),0)),IF(Staff!$K66="Annually",IF(CE$4=Staff!$I66,MIN(Staff!$J66,Staff!$L66),IF(CE$4&gt;Staff!$I66,IFERROR(MIN(Staff!$L66,BS70+Staff!$J66),MIN(Staff!$J66,Staff!$L66)),0))))))</f>
        <v>0</v>
      </c>
      <c r="CF70" s="567">
        <f>IF(Staff!$K66="Never",IF(CF$4&gt;=Staff!$I66,MIN(Staff!$J66,Staff!$L66),0),IF(Staff!$K66="Monthly",IF(CF$4=Staff!$I66,MIN(Staff!$J66,Staff!$L66),IF(CF$4&gt;Staff!$I66,MIN(Staff!$L66,CE70+Staff!$J66),0)),IF(Staff!$K66="Quarterly",IF(CF$4=Staff!$I66,MIN(Staff!$J66,Staff!$L66),IF(CF$4&gt;Staff!$I66,IFERROR(MIN(Staff!$L66,IF(ISNUMBER(CC70),CC70,0)+Staff!$J66),Staff!$J66),0)),IF(Staff!$K66="Annually",IF(CF$4=Staff!$I66,MIN(Staff!$J66,Staff!$L66),IF(CF$4&gt;Staff!$I66,IFERROR(MIN(Staff!$L66,BT70+Staff!$J66),MIN(Staff!$J66,Staff!$L66)),0))))))</f>
        <v>0</v>
      </c>
      <c r="CG70" s="567">
        <f>IF(Staff!$K66="Never",IF(CG$4&gt;=Staff!$I66,MIN(Staff!$J66,Staff!$L66),0),IF(Staff!$K66="Monthly",IF(CG$4=Staff!$I66,MIN(Staff!$J66,Staff!$L66),IF(CG$4&gt;Staff!$I66,MIN(Staff!$L66,CF70+Staff!$J66),0)),IF(Staff!$K66="Quarterly",IF(CG$4=Staff!$I66,MIN(Staff!$J66,Staff!$L66),IF(CG$4&gt;Staff!$I66,IFERROR(MIN(Staff!$L66,IF(ISNUMBER(CD70),CD70,0)+Staff!$J66),Staff!$J66),0)),IF(Staff!$K66="Annually",IF(CG$4=Staff!$I66,MIN(Staff!$J66,Staff!$L66),IF(CG$4&gt;Staff!$I66,IFERROR(MIN(Staff!$L66,BU70+Staff!$J66),MIN(Staff!$J66,Staff!$L66)),0))))))</f>
        <v>0</v>
      </c>
      <c r="CH70" s="567">
        <f>IF(Staff!$K66="Never",IF(CH$4&gt;=Staff!$I66,MIN(Staff!$J66,Staff!$L66),0),IF(Staff!$K66="Monthly",IF(CH$4=Staff!$I66,MIN(Staff!$J66,Staff!$L66),IF(CH$4&gt;Staff!$I66,MIN(Staff!$L66,CG70+Staff!$J66),0)),IF(Staff!$K66="Quarterly",IF(CH$4=Staff!$I66,MIN(Staff!$J66,Staff!$L66),IF(CH$4&gt;Staff!$I66,IFERROR(MIN(Staff!$L66,IF(ISNUMBER(CE70),CE70,0)+Staff!$J66),Staff!$J66),0)),IF(Staff!$K66="Annually",IF(CH$4=Staff!$I66,MIN(Staff!$J66,Staff!$L66),IF(CH$4&gt;Staff!$I66,IFERROR(MIN(Staff!$L66,BV70+Staff!$J66),MIN(Staff!$J66,Staff!$L66)),0))))))</f>
        <v>0</v>
      </c>
      <c r="CI70" s="567">
        <f>IF(Staff!$K66="Never",IF(CI$4&gt;=Staff!$I66,MIN(Staff!$J66,Staff!$L66),0),IF(Staff!$K66="Monthly",IF(CI$4=Staff!$I66,MIN(Staff!$J66,Staff!$L66),IF(CI$4&gt;Staff!$I66,MIN(Staff!$L66,CH70+Staff!$J66),0)),IF(Staff!$K66="Quarterly",IF(CI$4=Staff!$I66,MIN(Staff!$J66,Staff!$L66),IF(CI$4&gt;Staff!$I66,IFERROR(MIN(Staff!$L66,IF(ISNUMBER(CF70),CF70,0)+Staff!$J66),Staff!$J66),0)),IF(Staff!$K66="Annually",IF(CI$4=Staff!$I66,MIN(Staff!$J66,Staff!$L66),IF(CI$4&gt;Staff!$I66,IFERROR(MIN(Staff!$L66,BW70+Staff!$J66),MIN(Staff!$J66,Staff!$L66)),0))))))</f>
        <v>0</v>
      </c>
    </row>
    <row r="71" spans="1:87" ht="15.75" hidden="1" customHeight="1" outlineLevel="1">
      <c r="A71" s="875" t="str">
        <f>Staff!A67</f>
        <v>Other 7</v>
      </c>
      <c r="B71" s="876"/>
      <c r="C71" s="719" t="s">
        <v>289</v>
      </c>
      <c r="D71" s="567">
        <f>IF(Staff!$K67="Never",IF(D$4&gt;=Staff!$I67,MIN(Staff!$J67,Staff!$L67),0),IF(Staff!$K67="Monthly",IF(D$4=Staff!$I67,MIN(Staff!$J67,Staff!$L67),IF(D$4&gt;Staff!$I67,MIN(Staff!$L67,C71+Staff!$J67),0)),IF(Staff!$K67="Quarterly",IF(D$4=Staff!$I67,MIN(Staff!$J67,Staff!$L67),IF(D$4&gt;Staff!$I67,IFERROR(MIN(Staff!$L67,IF(ISNUMBER(A71),A71,0)+Staff!$J67),Staff!$J67),0)),IF(Staff!$K67="Annually",IF(D$4=Staff!$I67,MIN(Staff!$J67,Staff!$L67),IF(D$4&gt;Staff!$I67,IFERROR(MIN(Staff!$L67,#REF!+Staff!$J67),MIN(Staff!$J67,Staff!$L67)),0))))))</f>
        <v>0</v>
      </c>
      <c r="E71" s="567">
        <f>IF(Staff!$K67="Never",IF(E$4&gt;=Staff!$I67,MIN(Staff!$J67,Staff!$L67),0),IF(Staff!$K67="Monthly",IF(E$4=Staff!$I67,MIN(Staff!$J67,Staff!$L67),IF(E$4&gt;Staff!$I67,MIN(Staff!$L67,D71+Staff!$J67),0)),IF(Staff!$K67="Quarterly",IF(E$4=Staff!$I67,MIN(Staff!$J67,Staff!$L67),IF(E$4&gt;Staff!$I67,IFERROR(MIN(Staff!$L67,IF(ISNUMBER(B71),B71,0)+Staff!$J67),Staff!$J67),0)),IF(Staff!$K67="Annually",IF(E$4=Staff!$I67,MIN(Staff!$J67,Staff!$L67),IF(E$4&gt;Staff!$I67,IFERROR(MIN(Staff!$L67,#REF!+Staff!$J67),MIN(Staff!$J67,Staff!$L67)),0))))))</f>
        <v>0</v>
      </c>
      <c r="F71" s="567">
        <f>IF(Staff!$K67="Never",IF(F$4&gt;=Staff!$I67,MIN(Staff!$J67,Staff!$L67),0),IF(Staff!$K67="Monthly",IF(F$4=Staff!$I67,MIN(Staff!$J67,Staff!$L67),IF(F$4&gt;Staff!$I67,MIN(Staff!$L67,E71+Staff!$J67),0)),IF(Staff!$K67="Quarterly",IF(F$4=Staff!$I67,MIN(Staff!$J67,Staff!$L67),IF(F$4&gt;Staff!$I67,IFERROR(MIN(Staff!$L67,IF(ISNUMBER(C71),C71,0)+Staff!$J67),Staff!$J67),0)),IF(Staff!$K67="Annually",IF(F$4=Staff!$I67,MIN(Staff!$J67,Staff!$L67),IF(F$4&gt;Staff!$I67,IFERROR(MIN(Staff!$L67,#REF!+Staff!$J67),MIN(Staff!$J67,Staff!$L67)),0))))))</f>
        <v>0</v>
      </c>
      <c r="G71" s="567">
        <f>IF(Staff!$K67="Never",IF(G$4&gt;=Staff!$I67,MIN(Staff!$J67,Staff!$L67),0),IF(Staff!$K67="Monthly",IF(G$4=Staff!$I67,MIN(Staff!$J67,Staff!$L67),IF(G$4&gt;Staff!$I67,MIN(Staff!$L67,F71+Staff!$J67),0)),IF(Staff!$K67="Quarterly",IF(G$4=Staff!$I67,MIN(Staff!$J67,Staff!$L67),IF(G$4&gt;Staff!$I67,IFERROR(MIN(Staff!$L67,IF(ISNUMBER(D71),D71,0)+Staff!$J67),Staff!$J67),0)),IF(Staff!$K67="Annually",IF(G$4=Staff!$I67,MIN(Staff!$J67,Staff!$L67),IF(G$4&gt;Staff!$I67,IFERROR(MIN(Staff!$L67,#REF!+Staff!$J67),MIN(Staff!$J67,Staff!$L67)),0))))))</f>
        <v>0</v>
      </c>
      <c r="H71" s="567">
        <f>IF(Staff!$K67="Never",IF(H$4&gt;=Staff!$I67,MIN(Staff!$J67,Staff!$L67),0),IF(Staff!$K67="Monthly",IF(H$4=Staff!$I67,MIN(Staff!$J67,Staff!$L67),IF(H$4&gt;Staff!$I67,MIN(Staff!$L67,G71+Staff!$J67),0)),IF(Staff!$K67="Quarterly",IF(H$4=Staff!$I67,MIN(Staff!$J67,Staff!$L67),IF(H$4&gt;Staff!$I67,IFERROR(MIN(Staff!$L67,IF(ISNUMBER(E71),E71,0)+Staff!$J67),Staff!$J67),0)),IF(Staff!$K67="Annually",IF(H$4=Staff!$I67,MIN(Staff!$J67,Staff!$L67),IF(H$4&gt;Staff!$I67,IFERROR(MIN(Staff!$L67,#REF!+Staff!$J67),MIN(Staff!$J67,Staff!$L67)),0))))))</f>
        <v>0</v>
      </c>
      <c r="I71" s="567">
        <f>IF(Staff!$K67="Never",IF(I$4&gt;=Staff!$I67,MIN(Staff!$J67,Staff!$L67),0),IF(Staff!$K67="Monthly",IF(I$4=Staff!$I67,MIN(Staff!$J67,Staff!$L67),IF(I$4&gt;Staff!$I67,MIN(Staff!$L67,H71+Staff!$J67),0)),IF(Staff!$K67="Quarterly",IF(I$4=Staff!$I67,MIN(Staff!$J67,Staff!$L67),IF(I$4&gt;Staff!$I67,IFERROR(MIN(Staff!$L67,IF(ISNUMBER(F71),F71,0)+Staff!$J67),Staff!$J67),0)),IF(Staff!$K67="Annually",IF(I$4=Staff!$I67,MIN(Staff!$J67,Staff!$L67),IF(I$4&gt;Staff!$I67,IFERROR(MIN(Staff!$L67,#REF!+Staff!$J67),MIN(Staff!$J67,Staff!$L67)),0))))))</f>
        <v>0</v>
      </c>
      <c r="J71" s="567">
        <f>IF(Staff!$K67="Never",IF(J$4&gt;=Staff!$I67,MIN(Staff!$J67,Staff!$L67),0),IF(Staff!$K67="Monthly",IF(J$4=Staff!$I67,MIN(Staff!$J67,Staff!$L67),IF(J$4&gt;Staff!$I67,MIN(Staff!$L67,I71+Staff!$J67),0)),IF(Staff!$K67="Quarterly",IF(J$4=Staff!$I67,MIN(Staff!$J67,Staff!$L67),IF(J$4&gt;Staff!$I67,IFERROR(MIN(Staff!$L67,IF(ISNUMBER(G71),G71,0)+Staff!$J67),Staff!$J67),0)),IF(Staff!$K67="Annually",IF(J$4=Staff!$I67,MIN(Staff!$J67,Staff!$L67),IF(J$4&gt;Staff!$I67,IFERROR(MIN(Staff!$L67,#REF!+Staff!$J67),MIN(Staff!$J67,Staff!$L67)),0))))))</f>
        <v>0</v>
      </c>
      <c r="K71" s="567">
        <f>IF(Staff!$K67="Never",IF(K$4&gt;=Staff!$I67,MIN(Staff!$J67,Staff!$L67),0),IF(Staff!$K67="Monthly",IF(K$4=Staff!$I67,MIN(Staff!$J67,Staff!$L67),IF(K$4&gt;Staff!$I67,MIN(Staff!$L67,J71+Staff!$J67),0)),IF(Staff!$K67="Quarterly",IF(K$4=Staff!$I67,MIN(Staff!$J67,Staff!$L67),IF(K$4&gt;Staff!$I67,IFERROR(MIN(Staff!$L67,IF(ISNUMBER(H71),H71,0)+Staff!$J67),Staff!$J67),0)),IF(Staff!$K67="Annually",IF(K$4=Staff!$I67,MIN(Staff!$J67,Staff!$L67),IF(K$4&gt;Staff!$I67,IFERROR(MIN(Staff!$L67,#REF!+Staff!$J67),MIN(Staff!$J67,Staff!$L67)),0))))))</f>
        <v>0</v>
      </c>
      <c r="L71" s="567">
        <f>IF(Staff!$K67="Never",IF(L$4&gt;=Staff!$I67,MIN(Staff!$J67,Staff!$L67),0),IF(Staff!$K67="Monthly",IF(L$4=Staff!$I67,MIN(Staff!$J67,Staff!$L67),IF(L$4&gt;Staff!$I67,MIN(Staff!$L67,K71+Staff!$J67),0)),IF(Staff!$K67="Quarterly",IF(L$4=Staff!$I67,MIN(Staff!$J67,Staff!$L67),IF(L$4&gt;Staff!$I67,IFERROR(MIN(Staff!$L67,IF(ISNUMBER(I71),I71,0)+Staff!$J67),Staff!$J67),0)),IF(Staff!$K67="Annually",IF(L$4=Staff!$I67,MIN(Staff!$J67,Staff!$L67),IF(L$4&gt;Staff!$I67,IFERROR(MIN(Staff!$L67,#REF!+Staff!$J67),MIN(Staff!$J67,Staff!$L67)),0))))))</f>
        <v>0</v>
      </c>
      <c r="M71" s="567">
        <f>IF(Staff!$K67="Never",IF(M$4&gt;=Staff!$I67,MIN(Staff!$J67,Staff!$L67),0),IF(Staff!$K67="Monthly",IF(M$4=Staff!$I67,MIN(Staff!$J67,Staff!$L67),IF(M$4&gt;Staff!$I67,MIN(Staff!$L67,L71+Staff!$J67),0)),IF(Staff!$K67="Quarterly",IF(M$4=Staff!$I67,MIN(Staff!$J67,Staff!$L67),IF(M$4&gt;Staff!$I67,IFERROR(MIN(Staff!$L67,IF(ISNUMBER(J71),J71,0)+Staff!$J67),Staff!$J67),0)),IF(Staff!$K67="Annually",IF(M$4=Staff!$I67,MIN(Staff!$J67,Staff!$L67),IF(M$4&gt;Staff!$I67,IFERROR(MIN(Staff!$L67,A71+Staff!$J67),MIN(Staff!$J67,Staff!$L67)),0))))))</f>
        <v>0</v>
      </c>
      <c r="N71" s="567">
        <f>IF(Staff!$K67="Never",IF(N$4&gt;=Staff!$I67,MIN(Staff!$J67,Staff!$L67),0),IF(Staff!$K67="Monthly",IF(N$4=Staff!$I67,MIN(Staff!$J67,Staff!$L67),IF(N$4&gt;Staff!$I67,MIN(Staff!$L67,M71+Staff!$J67),0)),IF(Staff!$K67="Quarterly",IF(N$4=Staff!$I67,MIN(Staff!$J67,Staff!$L67),IF(N$4&gt;Staff!$I67,IFERROR(MIN(Staff!$L67,IF(ISNUMBER(K71),K71,0)+Staff!$J67),Staff!$J67),0)),IF(Staff!$K67="Annually",IF(N$4=Staff!$I67,MIN(Staff!$J67,Staff!$L67),IF(N$4&gt;Staff!$I67,IFERROR(MIN(Staff!$L67,B71+Staff!$J67),MIN(Staff!$J67,Staff!$L67)),0))))))</f>
        <v>0</v>
      </c>
      <c r="O71" s="567">
        <f>IF(Staff!$K67="Never",IF(O$4&gt;=Staff!$I67,MIN(Staff!$J67,Staff!$L67),0),IF(Staff!$K67="Monthly",IF(O$4=Staff!$I67,MIN(Staff!$J67,Staff!$L67),IF(O$4&gt;Staff!$I67,MIN(Staff!$L67,N71+Staff!$J67),0)),IF(Staff!$K67="Quarterly",IF(O$4=Staff!$I67,MIN(Staff!$J67,Staff!$L67),IF(O$4&gt;Staff!$I67,IFERROR(MIN(Staff!$L67,IF(ISNUMBER(L71),L71,0)+Staff!$J67),Staff!$J67),0)),IF(Staff!$K67="Annually",IF(O$4=Staff!$I67,MIN(Staff!$J67,Staff!$L67),IF(O$4&gt;Staff!$I67,IFERROR(MIN(Staff!$L67,C71+Staff!$J67),MIN(Staff!$J67,Staff!$L67)),0))))))</f>
        <v>0</v>
      </c>
      <c r="P71" s="567">
        <f>IF(Staff!$K67="Never",IF(P$4&gt;=Staff!$I67,MIN(Staff!$J67,Staff!$L67),0),IF(Staff!$K67="Monthly",IF(P$4=Staff!$I67,MIN(Staff!$J67,Staff!$L67),IF(P$4&gt;Staff!$I67,MIN(Staff!$L67,O71+Staff!$J67),0)),IF(Staff!$K67="Quarterly",IF(P$4=Staff!$I67,MIN(Staff!$J67,Staff!$L67),IF(P$4&gt;Staff!$I67,IFERROR(MIN(Staff!$L67,IF(ISNUMBER(M71),M71,0)+Staff!$J67),Staff!$J67),0)),IF(Staff!$K67="Annually",IF(P$4=Staff!$I67,MIN(Staff!$J67,Staff!$L67),IF(P$4&gt;Staff!$I67,IFERROR(MIN(Staff!$L67,D71+Staff!$J67),MIN(Staff!$J67,Staff!$L67)),0))))))</f>
        <v>0</v>
      </c>
      <c r="Q71" s="567">
        <f>IF(Staff!$K67="Never",IF(Q$4&gt;=Staff!$I67,MIN(Staff!$J67,Staff!$L67),0),IF(Staff!$K67="Monthly",IF(Q$4=Staff!$I67,MIN(Staff!$J67,Staff!$L67),IF(Q$4&gt;Staff!$I67,MIN(Staff!$L67,P71+Staff!$J67),0)),IF(Staff!$K67="Quarterly",IF(Q$4=Staff!$I67,MIN(Staff!$J67,Staff!$L67),IF(Q$4&gt;Staff!$I67,IFERROR(MIN(Staff!$L67,IF(ISNUMBER(N71),N71,0)+Staff!$J67),Staff!$J67),0)),IF(Staff!$K67="Annually",IF(Q$4=Staff!$I67,MIN(Staff!$J67,Staff!$L67),IF(Q$4&gt;Staff!$I67,IFERROR(MIN(Staff!$L67,E71+Staff!$J67),MIN(Staff!$J67,Staff!$L67)),0))))))</f>
        <v>0</v>
      </c>
      <c r="R71" s="567">
        <f>IF(Staff!$K67="Never",IF(R$4&gt;=Staff!$I67,MIN(Staff!$J67,Staff!$L67),0),IF(Staff!$K67="Monthly",IF(R$4=Staff!$I67,MIN(Staff!$J67,Staff!$L67),IF(R$4&gt;Staff!$I67,MIN(Staff!$L67,Q71+Staff!$J67),0)),IF(Staff!$K67="Quarterly",IF(R$4=Staff!$I67,MIN(Staff!$J67,Staff!$L67),IF(R$4&gt;Staff!$I67,IFERROR(MIN(Staff!$L67,IF(ISNUMBER(O71),O71,0)+Staff!$J67),Staff!$J67),0)),IF(Staff!$K67="Annually",IF(R$4=Staff!$I67,MIN(Staff!$J67,Staff!$L67),IF(R$4&gt;Staff!$I67,IFERROR(MIN(Staff!$L67,F71+Staff!$J67),MIN(Staff!$J67,Staff!$L67)),0))))))</f>
        <v>0</v>
      </c>
      <c r="S71" s="567">
        <f>IF(Staff!$K67="Never",IF(S$4&gt;=Staff!$I67,MIN(Staff!$J67,Staff!$L67),0),IF(Staff!$K67="Monthly",IF(S$4=Staff!$I67,MIN(Staff!$J67,Staff!$L67),IF(S$4&gt;Staff!$I67,MIN(Staff!$L67,R71+Staff!$J67),0)),IF(Staff!$K67="Quarterly",IF(S$4=Staff!$I67,MIN(Staff!$J67,Staff!$L67),IF(S$4&gt;Staff!$I67,IFERROR(MIN(Staff!$L67,IF(ISNUMBER(P71),P71,0)+Staff!$J67),Staff!$J67),0)),IF(Staff!$K67="Annually",IF(S$4=Staff!$I67,MIN(Staff!$J67,Staff!$L67),IF(S$4&gt;Staff!$I67,IFERROR(MIN(Staff!$L67,G71+Staff!$J67),MIN(Staff!$J67,Staff!$L67)),0))))))</f>
        <v>0</v>
      </c>
      <c r="T71" s="567">
        <f>IF(Staff!$K67="Never",IF(T$4&gt;=Staff!$I67,MIN(Staff!$J67,Staff!$L67),0),IF(Staff!$K67="Monthly",IF(T$4=Staff!$I67,MIN(Staff!$J67,Staff!$L67),IF(T$4&gt;Staff!$I67,MIN(Staff!$L67,S71+Staff!$J67),0)),IF(Staff!$K67="Quarterly",IF(T$4=Staff!$I67,MIN(Staff!$J67,Staff!$L67),IF(T$4&gt;Staff!$I67,IFERROR(MIN(Staff!$L67,IF(ISNUMBER(Q71),Q71,0)+Staff!$J67),Staff!$J67),0)),IF(Staff!$K67="Annually",IF(T$4=Staff!$I67,MIN(Staff!$J67,Staff!$L67),IF(T$4&gt;Staff!$I67,IFERROR(MIN(Staff!$L67,H71+Staff!$J67),MIN(Staff!$J67,Staff!$L67)),0))))))</f>
        <v>0</v>
      </c>
      <c r="U71" s="567">
        <f>IF(Staff!$K67="Never",IF(U$4&gt;=Staff!$I67,MIN(Staff!$J67,Staff!$L67),0),IF(Staff!$K67="Monthly",IF(U$4=Staff!$I67,MIN(Staff!$J67,Staff!$L67),IF(U$4&gt;Staff!$I67,MIN(Staff!$L67,T71+Staff!$J67),0)),IF(Staff!$K67="Quarterly",IF(U$4=Staff!$I67,MIN(Staff!$J67,Staff!$L67),IF(U$4&gt;Staff!$I67,IFERROR(MIN(Staff!$L67,IF(ISNUMBER(R71),R71,0)+Staff!$J67),Staff!$J67),0)),IF(Staff!$K67="Annually",IF(U$4=Staff!$I67,MIN(Staff!$J67,Staff!$L67),IF(U$4&gt;Staff!$I67,IFERROR(MIN(Staff!$L67,I71+Staff!$J67),MIN(Staff!$J67,Staff!$L67)),0))))))</f>
        <v>0</v>
      </c>
      <c r="V71" s="567">
        <f>IF(Staff!$K67="Never",IF(V$4&gt;=Staff!$I67,MIN(Staff!$J67,Staff!$L67),0),IF(Staff!$K67="Monthly",IF(V$4=Staff!$I67,MIN(Staff!$J67,Staff!$L67),IF(V$4&gt;Staff!$I67,MIN(Staff!$L67,U71+Staff!$J67),0)),IF(Staff!$K67="Quarterly",IF(V$4=Staff!$I67,MIN(Staff!$J67,Staff!$L67),IF(V$4&gt;Staff!$I67,IFERROR(MIN(Staff!$L67,IF(ISNUMBER(S71),S71,0)+Staff!$J67),Staff!$J67),0)),IF(Staff!$K67="Annually",IF(V$4=Staff!$I67,MIN(Staff!$J67,Staff!$L67),IF(V$4&gt;Staff!$I67,IFERROR(MIN(Staff!$L67,J71+Staff!$J67),MIN(Staff!$J67,Staff!$L67)),0))))))</f>
        <v>0</v>
      </c>
      <c r="W71" s="567">
        <f>IF(Staff!$K67="Never",IF(W$4&gt;=Staff!$I67,MIN(Staff!$J67,Staff!$L67),0),IF(Staff!$K67="Monthly",IF(W$4=Staff!$I67,MIN(Staff!$J67,Staff!$L67),IF(W$4&gt;Staff!$I67,MIN(Staff!$L67,V71+Staff!$J67),0)),IF(Staff!$K67="Quarterly",IF(W$4=Staff!$I67,MIN(Staff!$J67,Staff!$L67),IF(W$4&gt;Staff!$I67,IFERROR(MIN(Staff!$L67,IF(ISNUMBER(T71),T71,0)+Staff!$J67),Staff!$J67),0)),IF(Staff!$K67="Annually",IF(W$4=Staff!$I67,MIN(Staff!$J67,Staff!$L67),IF(W$4&gt;Staff!$I67,IFERROR(MIN(Staff!$L67,K71+Staff!$J67),MIN(Staff!$J67,Staff!$L67)),0))))))</f>
        <v>0</v>
      </c>
      <c r="X71" s="567">
        <f>IF(Staff!$K67="Never",IF(X$4&gt;=Staff!$I67,MIN(Staff!$J67,Staff!$L67),0),IF(Staff!$K67="Monthly",IF(X$4=Staff!$I67,MIN(Staff!$J67,Staff!$L67),IF(X$4&gt;Staff!$I67,MIN(Staff!$L67,W71+Staff!$J67),0)),IF(Staff!$K67="Quarterly",IF(X$4=Staff!$I67,MIN(Staff!$J67,Staff!$L67),IF(X$4&gt;Staff!$I67,IFERROR(MIN(Staff!$L67,IF(ISNUMBER(U71),U71,0)+Staff!$J67),Staff!$J67),0)),IF(Staff!$K67="Annually",IF(X$4=Staff!$I67,MIN(Staff!$J67,Staff!$L67),IF(X$4&gt;Staff!$I67,IFERROR(MIN(Staff!$L67,L71+Staff!$J67),MIN(Staff!$J67,Staff!$L67)),0))))))</f>
        <v>0</v>
      </c>
      <c r="Y71" s="567">
        <f>IF(Staff!$K67="Never",IF(Y$4&gt;=Staff!$I67,MIN(Staff!$J67,Staff!$L67),0),IF(Staff!$K67="Monthly",IF(Y$4=Staff!$I67,MIN(Staff!$J67,Staff!$L67),IF(Y$4&gt;Staff!$I67,MIN(Staff!$L67,X71+Staff!$J67),0)),IF(Staff!$K67="Quarterly",IF(Y$4=Staff!$I67,MIN(Staff!$J67,Staff!$L67),IF(Y$4&gt;Staff!$I67,IFERROR(MIN(Staff!$L67,IF(ISNUMBER(V71),V71,0)+Staff!$J67),Staff!$J67),0)),IF(Staff!$K67="Annually",IF(Y$4=Staff!$I67,MIN(Staff!$J67,Staff!$L67),IF(Y$4&gt;Staff!$I67,IFERROR(MIN(Staff!$L67,M71+Staff!$J67),MIN(Staff!$J67,Staff!$L67)),0))))))</f>
        <v>0</v>
      </c>
      <c r="Z71" s="567">
        <f>IF(Staff!$K67="Never",IF(Z$4&gt;=Staff!$I67,MIN(Staff!$J67,Staff!$L67),0),IF(Staff!$K67="Monthly",IF(Z$4=Staff!$I67,MIN(Staff!$J67,Staff!$L67),IF(Z$4&gt;Staff!$I67,MIN(Staff!$L67,Y71+Staff!$J67),0)),IF(Staff!$K67="Quarterly",IF(Z$4=Staff!$I67,MIN(Staff!$J67,Staff!$L67),IF(Z$4&gt;Staff!$I67,IFERROR(MIN(Staff!$L67,IF(ISNUMBER(W71),W71,0)+Staff!$J67),Staff!$J67),0)),IF(Staff!$K67="Annually",IF(Z$4=Staff!$I67,MIN(Staff!$J67,Staff!$L67),IF(Z$4&gt;Staff!$I67,IFERROR(MIN(Staff!$L67,N71+Staff!$J67),MIN(Staff!$J67,Staff!$L67)),0))))))</f>
        <v>0</v>
      </c>
      <c r="AA71" s="567">
        <f>IF(Staff!$K67="Never",IF(AA$4&gt;=Staff!$I67,MIN(Staff!$J67,Staff!$L67),0),IF(Staff!$K67="Monthly",IF(AA$4=Staff!$I67,MIN(Staff!$J67,Staff!$L67),IF(AA$4&gt;Staff!$I67,MIN(Staff!$L67,Z71+Staff!$J67),0)),IF(Staff!$K67="Quarterly",IF(AA$4=Staff!$I67,MIN(Staff!$J67,Staff!$L67),IF(AA$4&gt;Staff!$I67,IFERROR(MIN(Staff!$L67,IF(ISNUMBER(X71),X71,0)+Staff!$J67),Staff!$J67),0)),IF(Staff!$K67="Annually",IF(AA$4=Staff!$I67,MIN(Staff!$J67,Staff!$L67),IF(AA$4&gt;Staff!$I67,IFERROR(MIN(Staff!$L67,O71+Staff!$J67),MIN(Staff!$J67,Staff!$L67)),0))))))</f>
        <v>0</v>
      </c>
      <c r="AB71" s="567">
        <f>IF(Staff!$K67="Never",IF(AB$4&gt;=Staff!$I67,MIN(Staff!$J67,Staff!$L67),0),IF(Staff!$K67="Monthly",IF(AB$4=Staff!$I67,MIN(Staff!$J67,Staff!$L67),IF(AB$4&gt;Staff!$I67,MIN(Staff!$L67,AA71+Staff!$J67),0)),IF(Staff!$K67="Quarterly",IF(AB$4=Staff!$I67,MIN(Staff!$J67,Staff!$L67),IF(AB$4&gt;Staff!$I67,IFERROR(MIN(Staff!$L67,IF(ISNUMBER(Y71),Y71,0)+Staff!$J67),Staff!$J67),0)),IF(Staff!$K67="Annually",IF(AB$4=Staff!$I67,MIN(Staff!$J67,Staff!$L67),IF(AB$4&gt;Staff!$I67,IFERROR(MIN(Staff!$L67,P71+Staff!$J67),MIN(Staff!$J67,Staff!$L67)),0))))))</f>
        <v>0</v>
      </c>
      <c r="AC71" s="567">
        <f>IF(Staff!$K67="Never",IF(AC$4&gt;=Staff!$I67,MIN(Staff!$J67,Staff!$L67),0),IF(Staff!$K67="Monthly",IF(AC$4=Staff!$I67,MIN(Staff!$J67,Staff!$L67),IF(AC$4&gt;Staff!$I67,MIN(Staff!$L67,AB71+Staff!$J67),0)),IF(Staff!$K67="Quarterly",IF(AC$4=Staff!$I67,MIN(Staff!$J67,Staff!$L67),IF(AC$4&gt;Staff!$I67,IFERROR(MIN(Staff!$L67,IF(ISNUMBER(Z71),Z71,0)+Staff!$J67),Staff!$J67),0)),IF(Staff!$K67="Annually",IF(AC$4=Staff!$I67,MIN(Staff!$J67,Staff!$L67),IF(AC$4&gt;Staff!$I67,IFERROR(MIN(Staff!$L67,Q71+Staff!$J67),MIN(Staff!$J67,Staff!$L67)),0))))))</f>
        <v>0</v>
      </c>
      <c r="AD71" s="567">
        <f>IF(Staff!$K67="Never",IF(AD$4&gt;=Staff!$I67,MIN(Staff!$J67,Staff!$L67),0),IF(Staff!$K67="Monthly",IF(AD$4=Staff!$I67,MIN(Staff!$J67,Staff!$L67),IF(AD$4&gt;Staff!$I67,MIN(Staff!$L67,AC71+Staff!$J67),0)),IF(Staff!$K67="Quarterly",IF(AD$4=Staff!$I67,MIN(Staff!$J67,Staff!$L67),IF(AD$4&gt;Staff!$I67,IFERROR(MIN(Staff!$L67,IF(ISNUMBER(AA71),AA71,0)+Staff!$J67),Staff!$J67),0)),IF(Staff!$K67="Annually",IF(AD$4=Staff!$I67,MIN(Staff!$J67,Staff!$L67),IF(AD$4&gt;Staff!$I67,IFERROR(MIN(Staff!$L67,R71+Staff!$J67),MIN(Staff!$J67,Staff!$L67)),0))))))</f>
        <v>0</v>
      </c>
      <c r="AE71" s="567">
        <f>IF(Staff!$K67="Never",IF(AE$4&gt;=Staff!$I67,MIN(Staff!$J67,Staff!$L67),0),IF(Staff!$K67="Monthly",IF(AE$4=Staff!$I67,MIN(Staff!$J67,Staff!$L67),IF(AE$4&gt;Staff!$I67,MIN(Staff!$L67,AD71+Staff!$J67),0)),IF(Staff!$K67="Quarterly",IF(AE$4=Staff!$I67,MIN(Staff!$J67,Staff!$L67),IF(AE$4&gt;Staff!$I67,IFERROR(MIN(Staff!$L67,IF(ISNUMBER(AB71),AB71,0)+Staff!$J67),Staff!$J67),0)),IF(Staff!$K67="Annually",IF(AE$4=Staff!$I67,MIN(Staff!$J67,Staff!$L67),IF(AE$4&gt;Staff!$I67,IFERROR(MIN(Staff!$L67,S71+Staff!$J67),MIN(Staff!$J67,Staff!$L67)),0))))))</f>
        <v>0</v>
      </c>
      <c r="AF71" s="567">
        <f>IF(Staff!$K67="Never",IF(AF$4&gt;=Staff!$I67,MIN(Staff!$J67,Staff!$L67),0),IF(Staff!$K67="Monthly",IF(AF$4=Staff!$I67,MIN(Staff!$J67,Staff!$L67),IF(AF$4&gt;Staff!$I67,MIN(Staff!$L67,AE71+Staff!$J67),0)),IF(Staff!$K67="Quarterly",IF(AF$4=Staff!$I67,MIN(Staff!$J67,Staff!$L67),IF(AF$4&gt;Staff!$I67,IFERROR(MIN(Staff!$L67,IF(ISNUMBER(AC71),AC71,0)+Staff!$J67),Staff!$J67),0)),IF(Staff!$K67="Annually",IF(AF$4=Staff!$I67,MIN(Staff!$J67,Staff!$L67),IF(AF$4&gt;Staff!$I67,IFERROR(MIN(Staff!$L67,T71+Staff!$J67),MIN(Staff!$J67,Staff!$L67)),0))))))</f>
        <v>0</v>
      </c>
      <c r="AG71" s="567">
        <f>IF(Staff!$K67="Never",IF(AG$4&gt;=Staff!$I67,MIN(Staff!$J67,Staff!$L67),0),IF(Staff!$K67="Monthly",IF(AG$4=Staff!$I67,MIN(Staff!$J67,Staff!$L67),IF(AG$4&gt;Staff!$I67,MIN(Staff!$L67,AF71+Staff!$J67),0)),IF(Staff!$K67="Quarterly",IF(AG$4=Staff!$I67,MIN(Staff!$J67,Staff!$L67),IF(AG$4&gt;Staff!$I67,IFERROR(MIN(Staff!$L67,IF(ISNUMBER(AD71),AD71,0)+Staff!$J67),Staff!$J67),0)),IF(Staff!$K67="Annually",IF(AG$4=Staff!$I67,MIN(Staff!$J67,Staff!$L67),IF(AG$4&gt;Staff!$I67,IFERROR(MIN(Staff!$L67,U71+Staff!$J67),MIN(Staff!$J67,Staff!$L67)),0))))))</f>
        <v>0</v>
      </c>
      <c r="AH71" s="567">
        <f>IF(Staff!$K67="Never",IF(AH$4&gt;=Staff!$I67,MIN(Staff!$J67,Staff!$L67),0),IF(Staff!$K67="Monthly",IF(AH$4=Staff!$I67,MIN(Staff!$J67,Staff!$L67),IF(AH$4&gt;Staff!$I67,MIN(Staff!$L67,AG71+Staff!$J67),0)),IF(Staff!$K67="Quarterly",IF(AH$4=Staff!$I67,MIN(Staff!$J67,Staff!$L67),IF(AH$4&gt;Staff!$I67,IFERROR(MIN(Staff!$L67,IF(ISNUMBER(AE71),AE71,0)+Staff!$J67),Staff!$J67),0)),IF(Staff!$K67="Annually",IF(AH$4=Staff!$I67,MIN(Staff!$J67,Staff!$L67),IF(AH$4&gt;Staff!$I67,IFERROR(MIN(Staff!$L67,V71+Staff!$J67),MIN(Staff!$J67,Staff!$L67)),0))))))</f>
        <v>0</v>
      </c>
      <c r="AI71" s="567">
        <f>IF(Staff!$K67="Never",IF(AI$4&gt;=Staff!$I67,MIN(Staff!$J67,Staff!$L67),0),IF(Staff!$K67="Monthly",IF(AI$4=Staff!$I67,MIN(Staff!$J67,Staff!$L67),IF(AI$4&gt;Staff!$I67,MIN(Staff!$L67,AH71+Staff!$J67),0)),IF(Staff!$K67="Quarterly",IF(AI$4=Staff!$I67,MIN(Staff!$J67,Staff!$L67),IF(AI$4&gt;Staff!$I67,IFERROR(MIN(Staff!$L67,IF(ISNUMBER(AF71),AF71,0)+Staff!$J67),Staff!$J67),0)),IF(Staff!$K67="Annually",IF(AI$4=Staff!$I67,MIN(Staff!$J67,Staff!$L67),IF(AI$4&gt;Staff!$I67,IFERROR(MIN(Staff!$L67,W71+Staff!$J67),MIN(Staff!$J67,Staff!$L67)),0))))))</f>
        <v>0</v>
      </c>
      <c r="AJ71" s="567">
        <f>IF(Staff!$K67="Never",IF(AJ$4&gt;=Staff!$I67,MIN(Staff!$J67,Staff!$L67),0),IF(Staff!$K67="Monthly",IF(AJ$4=Staff!$I67,MIN(Staff!$J67,Staff!$L67),IF(AJ$4&gt;Staff!$I67,MIN(Staff!$L67,AI71+Staff!$J67),0)),IF(Staff!$K67="Quarterly",IF(AJ$4=Staff!$I67,MIN(Staff!$J67,Staff!$L67),IF(AJ$4&gt;Staff!$I67,IFERROR(MIN(Staff!$L67,IF(ISNUMBER(AG71),AG71,0)+Staff!$J67),Staff!$J67),0)),IF(Staff!$K67="Annually",IF(AJ$4=Staff!$I67,MIN(Staff!$J67,Staff!$L67),IF(AJ$4&gt;Staff!$I67,IFERROR(MIN(Staff!$L67,X71+Staff!$J67),MIN(Staff!$J67,Staff!$L67)),0))))))</f>
        <v>0</v>
      </c>
      <c r="AK71" s="567">
        <f>IF(Staff!$K67="Never",IF(AK$4&gt;=Staff!$I67,MIN(Staff!$J67,Staff!$L67),0),IF(Staff!$K67="Monthly",IF(AK$4=Staff!$I67,MIN(Staff!$J67,Staff!$L67),IF(AK$4&gt;Staff!$I67,MIN(Staff!$L67,AJ71+Staff!$J67),0)),IF(Staff!$K67="Quarterly",IF(AK$4=Staff!$I67,MIN(Staff!$J67,Staff!$L67),IF(AK$4&gt;Staff!$I67,IFERROR(MIN(Staff!$L67,IF(ISNUMBER(AH71),AH71,0)+Staff!$J67),Staff!$J67),0)),IF(Staff!$K67="Annually",IF(AK$4=Staff!$I67,MIN(Staff!$J67,Staff!$L67),IF(AK$4&gt;Staff!$I67,IFERROR(MIN(Staff!$L67,Y71+Staff!$J67),MIN(Staff!$J67,Staff!$L67)),0))))))</f>
        <v>0</v>
      </c>
      <c r="AL71" s="567">
        <f>IF(Staff!$K67="Never",IF(AL$4&gt;=Staff!$I67,MIN(Staff!$J67,Staff!$L67),0),IF(Staff!$K67="Monthly",IF(AL$4=Staff!$I67,MIN(Staff!$J67,Staff!$L67),IF(AL$4&gt;Staff!$I67,MIN(Staff!$L67,AK71+Staff!$J67),0)),IF(Staff!$K67="Quarterly",IF(AL$4=Staff!$I67,MIN(Staff!$J67,Staff!$L67),IF(AL$4&gt;Staff!$I67,IFERROR(MIN(Staff!$L67,IF(ISNUMBER(AI71),AI71,0)+Staff!$J67),Staff!$J67),0)),IF(Staff!$K67="Annually",IF(AL$4=Staff!$I67,MIN(Staff!$J67,Staff!$L67),IF(AL$4&gt;Staff!$I67,IFERROR(MIN(Staff!$L67,Z71+Staff!$J67),MIN(Staff!$J67,Staff!$L67)),0))))))</f>
        <v>0</v>
      </c>
      <c r="AM71" s="567">
        <f>IF(Staff!$K67="Never",IF(AM$4&gt;=Staff!$I67,MIN(Staff!$J67,Staff!$L67),0),IF(Staff!$K67="Monthly",IF(AM$4=Staff!$I67,MIN(Staff!$J67,Staff!$L67),IF(AM$4&gt;Staff!$I67,MIN(Staff!$L67,AL71+Staff!$J67),0)),IF(Staff!$K67="Quarterly",IF(AM$4=Staff!$I67,MIN(Staff!$J67,Staff!$L67),IF(AM$4&gt;Staff!$I67,IFERROR(MIN(Staff!$L67,IF(ISNUMBER(AJ71),AJ71,0)+Staff!$J67),Staff!$J67),0)),IF(Staff!$K67="Annually",IF(AM$4=Staff!$I67,MIN(Staff!$J67,Staff!$L67),IF(AM$4&gt;Staff!$I67,IFERROR(MIN(Staff!$L67,AA71+Staff!$J67),MIN(Staff!$J67,Staff!$L67)),0))))))</f>
        <v>0</v>
      </c>
      <c r="AN71" s="567">
        <f>IF(Staff!$K67="Never",IF(AN$4&gt;=Staff!$I67,MIN(Staff!$J67,Staff!$L67),0),IF(Staff!$K67="Monthly",IF(AN$4=Staff!$I67,MIN(Staff!$J67,Staff!$L67),IF(AN$4&gt;Staff!$I67,MIN(Staff!$L67,AM71+Staff!$J67),0)),IF(Staff!$K67="Quarterly",IF(AN$4=Staff!$I67,MIN(Staff!$J67,Staff!$L67),IF(AN$4&gt;Staff!$I67,IFERROR(MIN(Staff!$L67,IF(ISNUMBER(AK71),AK71,0)+Staff!$J67),Staff!$J67),0)),IF(Staff!$K67="Annually",IF(AN$4=Staff!$I67,MIN(Staff!$J67,Staff!$L67),IF(AN$4&gt;Staff!$I67,IFERROR(MIN(Staff!$L67,AB71+Staff!$J67),MIN(Staff!$J67,Staff!$L67)),0))))))</f>
        <v>0</v>
      </c>
      <c r="AO71" s="567">
        <f>IF(Staff!$K67="Never",IF(AO$4&gt;=Staff!$I67,MIN(Staff!$J67,Staff!$L67),0),IF(Staff!$K67="Monthly",IF(AO$4=Staff!$I67,MIN(Staff!$J67,Staff!$L67),IF(AO$4&gt;Staff!$I67,MIN(Staff!$L67,AN71+Staff!$J67),0)),IF(Staff!$K67="Quarterly",IF(AO$4=Staff!$I67,MIN(Staff!$J67,Staff!$L67),IF(AO$4&gt;Staff!$I67,IFERROR(MIN(Staff!$L67,IF(ISNUMBER(AL71),AL71,0)+Staff!$J67),Staff!$J67),0)),IF(Staff!$K67="Annually",IF(AO$4=Staff!$I67,MIN(Staff!$J67,Staff!$L67),IF(AO$4&gt;Staff!$I67,IFERROR(MIN(Staff!$L67,AC71+Staff!$J67),MIN(Staff!$J67,Staff!$L67)),0))))))</f>
        <v>0</v>
      </c>
      <c r="AP71" s="567">
        <f>IF(Staff!$K67="Never",IF(AP$4&gt;=Staff!$I67,MIN(Staff!$J67,Staff!$L67),0),IF(Staff!$K67="Monthly",IF(AP$4=Staff!$I67,MIN(Staff!$J67,Staff!$L67),IF(AP$4&gt;Staff!$I67,MIN(Staff!$L67,AO71+Staff!$J67),0)),IF(Staff!$K67="Quarterly",IF(AP$4=Staff!$I67,MIN(Staff!$J67,Staff!$L67),IF(AP$4&gt;Staff!$I67,IFERROR(MIN(Staff!$L67,IF(ISNUMBER(AM71),AM71,0)+Staff!$J67),Staff!$J67),0)),IF(Staff!$K67="Annually",IF(AP$4=Staff!$I67,MIN(Staff!$J67,Staff!$L67),IF(AP$4&gt;Staff!$I67,IFERROR(MIN(Staff!$L67,AD71+Staff!$J67),MIN(Staff!$J67,Staff!$L67)),0))))))</f>
        <v>0</v>
      </c>
      <c r="AQ71" s="567">
        <f>IF(Staff!$K67="Never",IF(AQ$4&gt;=Staff!$I67,MIN(Staff!$J67,Staff!$L67),0),IF(Staff!$K67="Monthly",IF(AQ$4=Staff!$I67,MIN(Staff!$J67,Staff!$L67),IF(AQ$4&gt;Staff!$I67,MIN(Staff!$L67,AP71+Staff!$J67),0)),IF(Staff!$K67="Quarterly",IF(AQ$4=Staff!$I67,MIN(Staff!$J67,Staff!$L67),IF(AQ$4&gt;Staff!$I67,IFERROR(MIN(Staff!$L67,IF(ISNUMBER(AN71),AN71,0)+Staff!$J67),Staff!$J67),0)),IF(Staff!$K67="Annually",IF(AQ$4=Staff!$I67,MIN(Staff!$J67,Staff!$L67),IF(AQ$4&gt;Staff!$I67,IFERROR(MIN(Staff!$L67,AE71+Staff!$J67),MIN(Staff!$J67,Staff!$L67)),0))))))</f>
        <v>0</v>
      </c>
      <c r="AR71" s="567">
        <f>IF(Staff!$K67="Never",IF(AR$4&gt;=Staff!$I67,MIN(Staff!$J67,Staff!$L67),0),IF(Staff!$K67="Monthly",IF(AR$4=Staff!$I67,MIN(Staff!$J67,Staff!$L67),IF(AR$4&gt;Staff!$I67,MIN(Staff!$L67,AQ71+Staff!$J67),0)),IF(Staff!$K67="Quarterly",IF(AR$4=Staff!$I67,MIN(Staff!$J67,Staff!$L67),IF(AR$4&gt;Staff!$I67,IFERROR(MIN(Staff!$L67,IF(ISNUMBER(AO71),AO71,0)+Staff!$J67),Staff!$J67),0)),IF(Staff!$K67="Annually",IF(AR$4=Staff!$I67,MIN(Staff!$J67,Staff!$L67),IF(AR$4&gt;Staff!$I67,IFERROR(MIN(Staff!$L67,AF71+Staff!$J67),MIN(Staff!$J67,Staff!$L67)),0))))))</f>
        <v>0</v>
      </c>
      <c r="AS71" s="567">
        <f>IF(Staff!$K67="Never",IF(AS$4&gt;=Staff!$I67,MIN(Staff!$J67,Staff!$L67),0),IF(Staff!$K67="Monthly",IF(AS$4=Staff!$I67,MIN(Staff!$J67,Staff!$L67),IF(AS$4&gt;Staff!$I67,MIN(Staff!$L67,AR71+Staff!$J67),0)),IF(Staff!$K67="Quarterly",IF(AS$4=Staff!$I67,MIN(Staff!$J67,Staff!$L67),IF(AS$4&gt;Staff!$I67,IFERROR(MIN(Staff!$L67,IF(ISNUMBER(AP71),AP71,0)+Staff!$J67),Staff!$J67),0)),IF(Staff!$K67="Annually",IF(AS$4=Staff!$I67,MIN(Staff!$J67,Staff!$L67),IF(AS$4&gt;Staff!$I67,IFERROR(MIN(Staff!$L67,AG71+Staff!$J67),MIN(Staff!$J67,Staff!$L67)),0))))))</f>
        <v>0</v>
      </c>
      <c r="AT71" s="567">
        <f>IF(Staff!$K67="Never",IF(AT$4&gt;=Staff!$I67,MIN(Staff!$J67,Staff!$L67),0),IF(Staff!$K67="Monthly",IF(AT$4=Staff!$I67,MIN(Staff!$J67,Staff!$L67),IF(AT$4&gt;Staff!$I67,MIN(Staff!$L67,AS71+Staff!$J67),0)),IF(Staff!$K67="Quarterly",IF(AT$4=Staff!$I67,MIN(Staff!$J67,Staff!$L67),IF(AT$4&gt;Staff!$I67,IFERROR(MIN(Staff!$L67,IF(ISNUMBER(AQ71),AQ71,0)+Staff!$J67),Staff!$J67),0)),IF(Staff!$K67="Annually",IF(AT$4=Staff!$I67,MIN(Staff!$J67,Staff!$L67),IF(AT$4&gt;Staff!$I67,IFERROR(MIN(Staff!$L67,AH71+Staff!$J67),MIN(Staff!$J67,Staff!$L67)),0))))))</f>
        <v>0</v>
      </c>
      <c r="AU71" s="567">
        <f>IF(Staff!$K67="Never",IF(AU$4&gt;=Staff!$I67,MIN(Staff!$J67,Staff!$L67),0),IF(Staff!$K67="Monthly",IF(AU$4=Staff!$I67,MIN(Staff!$J67,Staff!$L67),IF(AU$4&gt;Staff!$I67,MIN(Staff!$L67,AT71+Staff!$J67),0)),IF(Staff!$K67="Quarterly",IF(AU$4=Staff!$I67,MIN(Staff!$J67,Staff!$L67),IF(AU$4&gt;Staff!$I67,IFERROR(MIN(Staff!$L67,IF(ISNUMBER(AR71),AR71,0)+Staff!$J67),Staff!$J67),0)),IF(Staff!$K67="Annually",IF(AU$4=Staff!$I67,MIN(Staff!$J67,Staff!$L67),IF(AU$4&gt;Staff!$I67,IFERROR(MIN(Staff!$L67,AI71+Staff!$J67),MIN(Staff!$J67,Staff!$L67)),0))))))</f>
        <v>0</v>
      </c>
      <c r="AV71" s="567">
        <f>IF(Staff!$K67="Never",IF(AV$4&gt;=Staff!$I67,MIN(Staff!$J67,Staff!$L67),0),IF(Staff!$K67="Monthly",IF(AV$4=Staff!$I67,MIN(Staff!$J67,Staff!$L67),IF(AV$4&gt;Staff!$I67,MIN(Staff!$L67,AU71+Staff!$J67),0)),IF(Staff!$K67="Quarterly",IF(AV$4=Staff!$I67,MIN(Staff!$J67,Staff!$L67),IF(AV$4&gt;Staff!$I67,IFERROR(MIN(Staff!$L67,IF(ISNUMBER(AS71),AS71,0)+Staff!$J67),Staff!$J67),0)),IF(Staff!$K67="Annually",IF(AV$4=Staff!$I67,MIN(Staff!$J67,Staff!$L67),IF(AV$4&gt;Staff!$I67,IFERROR(MIN(Staff!$L67,AJ71+Staff!$J67),MIN(Staff!$J67,Staff!$L67)),0))))))</f>
        <v>0</v>
      </c>
      <c r="AW71" s="567">
        <f>IF(Staff!$K67="Never",IF(AW$4&gt;=Staff!$I67,MIN(Staff!$J67,Staff!$L67),0),IF(Staff!$K67="Monthly",IF(AW$4=Staff!$I67,MIN(Staff!$J67,Staff!$L67),IF(AW$4&gt;Staff!$I67,MIN(Staff!$L67,AV71+Staff!$J67),0)),IF(Staff!$K67="Quarterly",IF(AW$4=Staff!$I67,MIN(Staff!$J67,Staff!$L67),IF(AW$4&gt;Staff!$I67,IFERROR(MIN(Staff!$L67,IF(ISNUMBER(AT71),AT71,0)+Staff!$J67),Staff!$J67),0)),IF(Staff!$K67="Annually",IF(AW$4=Staff!$I67,MIN(Staff!$J67,Staff!$L67),IF(AW$4&gt;Staff!$I67,IFERROR(MIN(Staff!$L67,AK71+Staff!$J67),MIN(Staff!$J67,Staff!$L67)),0))))))</f>
        <v>0</v>
      </c>
      <c r="AX71" s="567">
        <f>IF(Staff!$K67="Never",IF(AX$4&gt;=Staff!$I67,MIN(Staff!$J67,Staff!$L67),0),IF(Staff!$K67="Monthly",IF(AX$4=Staff!$I67,MIN(Staff!$J67,Staff!$L67),IF(AX$4&gt;Staff!$I67,MIN(Staff!$L67,AW71+Staff!$J67),0)),IF(Staff!$K67="Quarterly",IF(AX$4=Staff!$I67,MIN(Staff!$J67,Staff!$L67),IF(AX$4&gt;Staff!$I67,IFERROR(MIN(Staff!$L67,IF(ISNUMBER(AU71),AU71,0)+Staff!$J67),Staff!$J67),0)),IF(Staff!$K67="Annually",IF(AX$4=Staff!$I67,MIN(Staff!$J67,Staff!$L67),IF(AX$4&gt;Staff!$I67,IFERROR(MIN(Staff!$L67,AL71+Staff!$J67),MIN(Staff!$J67,Staff!$L67)),0))))))</f>
        <v>0</v>
      </c>
      <c r="AY71" s="567">
        <f>IF(Staff!$K67="Never",IF(AY$4&gt;=Staff!$I67,MIN(Staff!$J67,Staff!$L67),0),IF(Staff!$K67="Monthly",IF(AY$4=Staff!$I67,MIN(Staff!$J67,Staff!$L67),IF(AY$4&gt;Staff!$I67,MIN(Staff!$L67,AX71+Staff!$J67),0)),IF(Staff!$K67="Quarterly",IF(AY$4=Staff!$I67,MIN(Staff!$J67,Staff!$L67),IF(AY$4&gt;Staff!$I67,IFERROR(MIN(Staff!$L67,IF(ISNUMBER(AV71),AV71,0)+Staff!$J67),Staff!$J67),0)),IF(Staff!$K67="Annually",IF(AY$4=Staff!$I67,MIN(Staff!$J67,Staff!$L67),IF(AY$4&gt;Staff!$I67,IFERROR(MIN(Staff!$L67,AM71+Staff!$J67),MIN(Staff!$J67,Staff!$L67)),0))))))</f>
        <v>0</v>
      </c>
      <c r="AZ71" s="567">
        <f>IF(Staff!$K67="Never",IF(AZ$4&gt;=Staff!$I67,MIN(Staff!$J67,Staff!$L67),0),IF(Staff!$K67="Monthly",IF(AZ$4=Staff!$I67,MIN(Staff!$J67,Staff!$L67),IF(AZ$4&gt;Staff!$I67,MIN(Staff!$L67,AY71+Staff!$J67),0)),IF(Staff!$K67="Quarterly",IF(AZ$4=Staff!$I67,MIN(Staff!$J67,Staff!$L67),IF(AZ$4&gt;Staff!$I67,IFERROR(MIN(Staff!$L67,IF(ISNUMBER(AW71),AW71,0)+Staff!$J67),Staff!$J67),0)),IF(Staff!$K67="Annually",IF(AZ$4=Staff!$I67,MIN(Staff!$J67,Staff!$L67),IF(AZ$4&gt;Staff!$I67,IFERROR(MIN(Staff!$L67,AN71+Staff!$J67),MIN(Staff!$J67,Staff!$L67)),0))))))</f>
        <v>0</v>
      </c>
      <c r="BA71" s="567">
        <f>IF(Staff!$K67="Never",IF(BA$4&gt;=Staff!$I67,MIN(Staff!$J67,Staff!$L67),0),IF(Staff!$K67="Monthly",IF(BA$4=Staff!$I67,MIN(Staff!$J67,Staff!$L67),IF(BA$4&gt;Staff!$I67,MIN(Staff!$L67,AZ71+Staff!$J67),0)),IF(Staff!$K67="Quarterly",IF(BA$4=Staff!$I67,MIN(Staff!$J67,Staff!$L67),IF(BA$4&gt;Staff!$I67,IFERROR(MIN(Staff!$L67,IF(ISNUMBER(AX71),AX71,0)+Staff!$J67),Staff!$J67),0)),IF(Staff!$K67="Annually",IF(BA$4=Staff!$I67,MIN(Staff!$J67,Staff!$L67),IF(BA$4&gt;Staff!$I67,IFERROR(MIN(Staff!$L67,AO71+Staff!$J67),MIN(Staff!$J67,Staff!$L67)),0))))))</f>
        <v>0</v>
      </c>
      <c r="BB71" s="567">
        <f>IF(Staff!$K67="Never",IF(BB$4&gt;=Staff!$I67,MIN(Staff!$J67,Staff!$L67),0),IF(Staff!$K67="Monthly",IF(BB$4=Staff!$I67,MIN(Staff!$J67,Staff!$L67),IF(BB$4&gt;Staff!$I67,MIN(Staff!$L67,BA71+Staff!$J67),0)),IF(Staff!$K67="Quarterly",IF(BB$4=Staff!$I67,MIN(Staff!$J67,Staff!$L67),IF(BB$4&gt;Staff!$I67,IFERROR(MIN(Staff!$L67,IF(ISNUMBER(AY71),AY71,0)+Staff!$J67),Staff!$J67),0)),IF(Staff!$K67="Annually",IF(BB$4=Staff!$I67,MIN(Staff!$J67,Staff!$L67),IF(BB$4&gt;Staff!$I67,IFERROR(MIN(Staff!$L67,AP71+Staff!$J67),MIN(Staff!$J67,Staff!$L67)),0))))))</f>
        <v>0</v>
      </c>
      <c r="BC71" s="567">
        <f>IF(Staff!$K67="Never",IF(BC$4&gt;=Staff!$I67,MIN(Staff!$J67,Staff!$L67),0),IF(Staff!$K67="Monthly",IF(BC$4=Staff!$I67,MIN(Staff!$J67,Staff!$L67),IF(BC$4&gt;Staff!$I67,MIN(Staff!$L67,BB71+Staff!$J67),0)),IF(Staff!$K67="Quarterly",IF(BC$4=Staff!$I67,MIN(Staff!$J67,Staff!$L67),IF(BC$4&gt;Staff!$I67,IFERROR(MIN(Staff!$L67,IF(ISNUMBER(AZ71),AZ71,0)+Staff!$J67),Staff!$J67),0)),IF(Staff!$K67="Annually",IF(BC$4=Staff!$I67,MIN(Staff!$J67,Staff!$L67),IF(BC$4&gt;Staff!$I67,IFERROR(MIN(Staff!$L67,AQ71+Staff!$J67),MIN(Staff!$J67,Staff!$L67)),0))))))</f>
        <v>0</v>
      </c>
      <c r="BD71" s="567">
        <f>IF(Staff!$K67="Never",IF(BD$4&gt;=Staff!$I67,MIN(Staff!$J67,Staff!$L67),0),IF(Staff!$K67="Monthly",IF(BD$4=Staff!$I67,MIN(Staff!$J67,Staff!$L67),IF(BD$4&gt;Staff!$I67,MIN(Staff!$L67,BC71+Staff!$J67),0)),IF(Staff!$K67="Quarterly",IF(BD$4=Staff!$I67,MIN(Staff!$J67,Staff!$L67),IF(BD$4&gt;Staff!$I67,IFERROR(MIN(Staff!$L67,IF(ISNUMBER(BA71),BA71,0)+Staff!$J67),Staff!$J67),0)),IF(Staff!$K67="Annually",IF(BD$4=Staff!$I67,MIN(Staff!$J67,Staff!$L67),IF(BD$4&gt;Staff!$I67,IFERROR(MIN(Staff!$L67,AR71+Staff!$J67),MIN(Staff!$J67,Staff!$L67)),0))))))</f>
        <v>0</v>
      </c>
      <c r="BE71" s="567">
        <f>IF(Staff!$K67="Never",IF(BE$4&gt;=Staff!$I67,MIN(Staff!$J67,Staff!$L67),0),IF(Staff!$K67="Monthly",IF(BE$4=Staff!$I67,MIN(Staff!$J67,Staff!$L67),IF(BE$4&gt;Staff!$I67,MIN(Staff!$L67,BD71+Staff!$J67),0)),IF(Staff!$K67="Quarterly",IF(BE$4=Staff!$I67,MIN(Staff!$J67,Staff!$L67),IF(BE$4&gt;Staff!$I67,IFERROR(MIN(Staff!$L67,IF(ISNUMBER(BB71),BB71,0)+Staff!$J67),Staff!$J67),0)),IF(Staff!$K67="Annually",IF(BE$4=Staff!$I67,MIN(Staff!$J67,Staff!$L67),IF(BE$4&gt;Staff!$I67,IFERROR(MIN(Staff!$L67,AS71+Staff!$J67),MIN(Staff!$J67,Staff!$L67)),0))))))</f>
        <v>0</v>
      </c>
      <c r="BF71" s="567">
        <f>IF(Staff!$K67="Never",IF(BF$4&gt;=Staff!$I67,MIN(Staff!$J67,Staff!$L67),0),IF(Staff!$K67="Monthly",IF(BF$4=Staff!$I67,MIN(Staff!$J67,Staff!$L67),IF(BF$4&gt;Staff!$I67,MIN(Staff!$L67,BE71+Staff!$J67),0)),IF(Staff!$K67="Quarterly",IF(BF$4=Staff!$I67,MIN(Staff!$J67,Staff!$L67),IF(BF$4&gt;Staff!$I67,IFERROR(MIN(Staff!$L67,IF(ISNUMBER(BC71),BC71,0)+Staff!$J67),Staff!$J67),0)),IF(Staff!$K67="Annually",IF(BF$4=Staff!$I67,MIN(Staff!$J67,Staff!$L67),IF(BF$4&gt;Staff!$I67,IFERROR(MIN(Staff!$L67,AT71+Staff!$J67),MIN(Staff!$J67,Staff!$L67)),0))))))</f>
        <v>0</v>
      </c>
      <c r="BG71" s="567">
        <f>IF(Staff!$K67="Never",IF(BG$4&gt;=Staff!$I67,MIN(Staff!$J67,Staff!$L67),0),IF(Staff!$K67="Monthly",IF(BG$4=Staff!$I67,MIN(Staff!$J67,Staff!$L67),IF(BG$4&gt;Staff!$I67,MIN(Staff!$L67,BF71+Staff!$J67),0)),IF(Staff!$K67="Quarterly",IF(BG$4=Staff!$I67,MIN(Staff!$J67,Staff!$L67),IF(BG$4&gt;Staff!$I67,IFERROR(MIN(Staff!$L67,IF(ISNUMBER(BD71),BD71,0)+Staff!$J67),Staff!$J67),0)),IF(Staff!$K67="Annually",IF(BG$4=Staff!$I67,MIN(Staff!$J67,Staff!$L67),IF(BG$4&gt;Staff!$I67,IFERROR(MIN(Staff!$L67,AU71+Staff!$J67),MIN(Staff!$J67,Staff!$L67)),0))))))</f>
        <v>0</v>
      </c>
      <c r="BH71" s="567">
        <f>IF(Staff!$K67="Never",IF(BH$4&gt;=Staff!$I67,MIN(Staff!$J67,Staff!$L67),0),IF(Staff!$K67="Monthly",IF(BH$4=Staff!$I67,MIN(Staff!$J67,Staff!$L67),IF(BH$4&gt;Staff!$I67,MIN(Staff!$L67,BG71+Staff!$J67),0)),IF(Staff!$K67="Quarterly",IF(BH$4=Staff!$I67,MIN(Staff!$J67,Staff!$L67),IF(BH$4&gt;Staff!$I67,IFERROR(MIN(Staff!$L67,IF(ISNUMBER(BE71),BE71,0)+Staff!$J67),Staff!$J67),0)),IF(Staff!$K67="Annually",IF(BH$4=Staff!$I67,MIN(Staff!$J67,Staff!$L67),IF(BH$4&gt;Staff!$I67,IFERROR(MIN(Staff!$L67,AV71+Staff!$J67),MIN(Staff!$J67,Staff!$L67)),0))))))</f>
        <v>0</v>
      </c>
      <c r="BI71" s="567">
        <f>IF(Staff!$K67="Never",IF(BI$4&gt;=Staff!$I67,MIN(Staff!$J67,Staff!$L67),0),IF(Staff!$K67="Monthly",IF(BI$4=Staff!$I67,MIN(Staff!$J67,Staff!$L67),IF(BI$4&gt;Staff!$I67,MIN(Staff!$L67,BH71+Staff!$J67),0)),IF(Staff!$K67="Quarterly",IF(BI$4=Staff!$I67,MIN(Staff!$J67,Staff!$L67),IF(BI$4&gt;Staff!$I67,IFERROR(MIN(Staff!$L67,IF(ISNUMBER(BF71),BF71,0)+Staff!$J67),Staff!$J67),0)),IF(Staff!$K67="Annually",IF(BI$4=Staff!$I67,MIN(Staff!$J67,Staff!$L67),IF(BI$4&gt;Staff!$I67,IFERROR(MIN(Staff!$L67,AW71+Staff!$J67),MIN(Staff!$J67,Staff!$L67)),0))))))</f>
        <v>0</v>
      </c>
      <c r="BJ71" s="567">
        <f>IF(Staff!$K67="Never",IF(BJ$4&gt;=Staff!$I67,MIN(Staff!$J67,Staff!$L67),0),IF(Staff!$K67="Monthly",IF(BJ$4=Staff!$I67,MIN(Staff!$J67,Staff!$L67),IF(BJ$4&gt;Staff!$I67,MIN(Staff!$L67,BI71+Staff!$J67),0)),IF(Staff!$K67="Quarterly",IF(BJ$4=Staff!$I67,MIN(Staff!$J67,Staff!$L67),IF(BJ$4&gt;Staff!$I67,IFERROR(MIN(Staff!$L67,IF(ISNUMBER(BG71),BG71,0)+Staff!$J67),Staff!$J67),0)),IF(Staff!$K67="Annually",IF(BJ$4=Staff!$I67,MIN(Staff!$J67,Staff!$L67),IF(BJ$4&gt;Staff!$I67,IFERROR(MIN(Staff!$L67,AX71+Staff!$J67),MIN(Staff!$J67,Staff!$L67)),0))))))</f>
        <v>0</v>
      </c>
      <c r="BK71" s="567">
        <f>IF(Staff!$K67="Never",IF(BK$4&gt;=Staff!$I67,MIN(Staff!$J67,Staff!$L67),0),IF(Staff!$K67="Monthly",IF(BK$4=Staff!$I67,MIN(Staff!$J67,Staff!$L67),IF(BK$4&gt;Staff!$I67,MIN(Staff!$L67,BJ71+Staff!$J67),0)),IF(Staff!$K67="Quarterly",IF(BK$4=Staff!$I67,MIN(Staff!$J67,Staff!$L67),IF(BK$4&gt;Staff!$I67,IFERROR(MIN(Staff!$L67,IF(ISNUMBER(BH71),BH71,0)+Staff!$J67),Staff!$J67),0)),IF(Staff!$K67="Annually",IF(BK$4=Staff!$I67,MIN(Staff!$J67,Staff!$L67),IF(BK$4&gt;Staff!$I67,IFERROR(MIN(Staff!$L67,AY71+Staff!$J67),MIN(Staff!$J67,Staff!$L67)),0))))))</f>
        <v>0</v>
      </c>
      <c r="BL71" s="567">
        <f>IF(Staff!$K67="Never",IF(BL$4&gt;=Staff!$I67,MIN(Staff!$J67,Staff!$L67),0),IF(Staff!$K67="Monthly",IF(BL$4=Staff!$I67,MIN(Staff!$J67,Staff!$L67),IF(BL$4&gt;Staff!$I67,MIN(Staff!$L67,BK71+Staff!$J67),0)),IF(Staff!$K67="Quarterly",IF(BL$4=Staff!$I67,MIN(Staff!$J67,Staff!$L67),IF(BL$4&gt;Staff!$I67,IFERROR(MIN(Staff!$L67,IF(ISNUMBER(BI71),BI71,0)+Staff!$J67),Staff!$J67),0)),IF(Staff!$K67="Annually",IF(BL$4=Staff!$I67,MIN(Staff!$J67,Staff!$L67),IF(BL$4&gt;Staff!$I67,IFERROR(MIN(Staff!$L67,AZ71+Staff!$J67),MIN(Staff!$J67,Staff!$L67)),0))))))</f>
        <v>0</v>
      </c>
      <c r="BM71" s="567">
        <f>IF(Staff!$K67="Never",IF(BM$4&gt;=Staff!$I67,MIN(Staff!$J67,Staff!$L67),0),IF(Staff!$K67="Monthly",IF(BM$4=Staff!$I67,MIN(Staff!$J67,Staff!$L67),IF(BM$4&gt;Staff!$I67,MIN(Staff!$L67,BL71+Staff!$J67),0)),IF(Staff!$K67="Quarterly",IF(BM$4=Staff!$I67,MIN(Staff!$J67,Staff!$L67),IF(BM$4&gt;Staff!$I67,IFERROR(MIN(Staff!$L67,IF(ISNUMBER(BJ71),BJ71,0)+Staff!$J67),Staff!$J67),0)),IF(Staff!$K67="Annually",IF(BM$4=Staff!$I67,MIN(Staff!$J67,Staff!$L67),IF(BM$4&gt;Staff!$I67,IFERROR(MIN(Staff!$L67,BA71+Staff!$J67),MIN(Staff!$J67,Staff!$L67)),0))))))</f>
        <v>0</v>
      </c>
      <c r="BN71" s="567">
        <f>IF(Staff!$K67="Never",IF(BN$4&gt;=Staff!$I67,MIN(Staff!$J67,Staff!$L67),0),IF(Staff!$K67="Monthly",IF(BN$4=Staff!$I67,MIN(Staff!$J67,Staff!$L67),IF(BN$4&gt;Staff!$I67,MIN(Staff!$L67,BM71+Staff!$J67),0)),IF(Staff!$K67="Quarterly",IF(BN$4=Staff!$I67,MIN(Staff!$J67,Staff!$L67),IF(BN$4&gt;Staff!$I67,IFERROR(MIN(Staff!$L67,IF(ISNUMBER(BK71),BK71,0)+Staff!$J67),Staff!$J67),0)),IF(Staff!$K67="Annually",IF(BN$4=Staff!$I67,MIN(Staff!$J67,Staff!$L67),IF(BN$4&gt;Staff!$I67,IFERROR(MIN(Staff!$L67,BB71+Staff!$J67),MIN(Staff!$J67,Staff!$L67)),0))))))</f>
        <v>0</v>
      </c>
      <c r="BO71" s="567">
        <f>IF(Staff!$K67="Never",IF(BO$4&gt;=Staff!$I67,MIN(Staff!$J67,Staff!$L67),0),IF(Staff!$K67="Monthly",IF(BO$4=Staff!$I67,MIN(Staff!$J67,Staff!$L67),IF(BO$4&gt;Staff!$I67,MIN(Staff!$L67,BN71+Staff!$J67),0)),IF(Staff!$K67="Quarterly",IF(BO$4=Staff!$I67,MIN(Staff!$J67,Staff!$L67),IF(BO$4&gt;Staff!$I67,IFERROR(MIN(Staff!$L67,IF(ISNUMBER(BL71),BL71,0)+Staff!$J67),Staff!$J67),0)),IF(Staff!$K67="Annually",IF(BO$4=Staff!$I67,MIN(Staff!$J67,Staff!$L67),IF(BO$4&gt;Staff!$I67,IFERROR(MIN(Staff!$L67,BC71+Staff!$J67),MIN(Staff!$J67,Staff!$L67)),0))))))</f>
        <v>0</v>
      </c>
      <c r="BP71" s="567">
        <f>IF(Staff!$K67="Never",IF(BP$4&gt;=Staff!$I67,MIN(Staff!$J67,Staff!$L67),0),IF(Staff!$K67="Monthly",IF(BP$4=Staff!$I67,MIN(Staff!$J67,Staff!$L67),IF(BP$4&gt;Staff!$I67,MIN(Staff!$L67,BO71+Staff!$J67),0)),IF(Staff!$K67="Quarterly",IF(BP$4=Staff!$I67,MIN(Staff!$J67,Staff!$L67),IF(BP$4&gt;Staff!$I67,IFERROR(MIN(Staff!$L67,IF(ISNUMBER(BM71),BM71,0)+Staff!$J67),Staff!$J67),0)),IF(Staff!$K67="Annually",IF(BP$4=Staff!$I67,MIN(Staff!$J67,Staff!$L67),IF(BP$4&gt;Staff!$I67,IFERROR(MIN(Staff!$L67,BD71+Staff!$J67),MIN(Staff!$J67,Staff!$L67)),0))))))</f>
        <v>0</v>
      </c>
      <c r="BQ71" s="567">
        <f>IF(Staff!$K67="Never",IF(BQ$4&gt;=Staff!$I67,MIN(Staff!$J67,Staff!$L67),0),IF(Staff!$K67="Monthly",IF(BQ$4=Staff!$I67,MIN(Staff!$J67,Staff!$L67),IF(BQ$4&gt;Staff!$I67,MIN(Staff!$L67,BP71+Staff!$J67),0)),IF(Staff!$K67="Quarterly",IF(BQ$4=Staff!$I67,MIN(Staff!$J67,Staff!$L67),IF(BQ$4&gt;Staff!$I67,IFERROR(MIN(Staff!$L67,IF(ISNUMBER(BN71),BN71,0)+Staff!$J67),Staff!$J67),0)),IF(Staff!$K67="Annually",IF(BQ$4=Staff!$I67,MIN(Staff!$J67,Staff!$L67),IF(BQ$4&gt;Staff!$I67,IFERROR(MIN(Staff!$L67,BE71+Staff!$J67),MIN(Staff!$J67,Staff!$L67)),0))))))</f>
        <v>0</v>
      </c>
      <c r="BR71" s="567">
        <f>IF(Staff!$K67="Never",IF(BR$4&gt;=Staff!$I67,MIN(Staff!$J67,Staff!$L67),0),IF(Staff!$K67="Monthly",IF(BR$4=Staff!$I67,MIN(Staff!$J67,Staff!$L67),IF(BR$4&gt;Staff!$I67,MIN(Staff!$L67,BQ71+Staff!$J67),0)),IF(Staff!$K67="Quarterly",IF(BR$4=Staff!$I67,MIN(Staff!$J67,Staff!$L67),IF(BR$4&gt;Staff!$I67,IFERROR(MIN(Staff!$L67,IF(ISNUMBER(BO71),BO71,0)+Staff!$J67),Staff!$J67),0)),IF(Staff!$K67="Annually",IF(BR$4=Staff!$I67,MIN(Staff!$J67,Staff!$L67),IF(BR$4&gt;Staff!$I67,IFERROR(MIN(Staff!$L67,BF71+Staff!$J67),MIN(Staff!$J67,Staff!$L67)),0))))))</f>
        <v>0</v>
      </c>
      <c r="BS71" s="567">
        <f>IF(Staff!$K67="Never",IF(BS$4&gt;=Staff!$I67,MIN(Staff!$J67,Staff!$L67),0),IF(Staff!$K67="Monthly",IF(BS$4=Staff!$I67,MIN(Staff!$J67,Staff!$L67),IF(BS$4&gt;Staff!$I67,MIN(Staff!$L67,BR71+Staff!$J67),0)),IF(Staff!$K67="Quarterly",IF(BS$4=Staff!$I67,MIN(Staff!$J67,Staff!$L67),IF(BS$4&gt;Staff!$I67,IFERROR(MIN(Staff!$L67,IF(ISNUMBER(BP71),BP71,0)+Staff!$J67),Staff!$J67),0)),IF(Staff!$K67="Annually",IF(BS$4=Staff!$I67,MIN(Staff!$J67,Staff!$L67),IF(BS$4&gt;Staff!$I67,IFERROR(MIN(Staff!$L67,BG71+Staff!$J67),MIN(Staff!$J67,Staff!$L67)),0))))))</f>
        <v>0</v>
      </c>
      <c r="BT71" s="567">
        <f>IF(Staff!$K67="Never",IF(BT$4&gt;=Staff!$I67,MIN(Staff!$J67,Staff!$L67),0),IF(Staff!$K67="Monthly",IF(BT$4=Staff!$I67,MIN(Staff!$J67,Staff!$L67),IF(BT$4&gt;Staff!$I67,MIN(Staff!$L67,BS71+Staff!$J67),0)),IF(Staff!$K67="Quarterly",IF(BT$4=Staff!$I67,MIN(Staff!$J67,Staff!$L67),IF(BT$4&gt;Staff!$I67,IFERROR(MIN(Staff!$L67,IF(ISNUMBER(BQ71),BQ71,0)+Staff!$J67),Staff!$J67),0)),IF(Staff!$K67="Annually",IF(BT$4=Staff!$I67,MIN(Staff!$J67,Staff!$L67),IF(BT$4&gt;Staff!$I67,IFERROR(MIN(Staff!$L67,BH71+Staff!$J67),MIN(Staff!$J67,Staff!$L67)),0))))))</f>
        <v>0</v>
      </c>
      <c r="BU71" s="567">
        <f>IF(Staff!$K67="Never",IF(BU$4&gt;=Staff!$I67,MIN(Staff!$J67,Staff!$L67),0),IF(Staff!$K67="Monthly",IF(BU$4=Staff!$I67,MIN(Staff!$J67,Staff!$L67),IF(BU$4&gt;Staff!$I67,MIN(Staff!$L67,BT71+Staff!$J67),0)),IF(Staff!$K67="Quarterly",IF(BU$4=Staff!$I67,MIN(Staff!$J67,Staff!$L67),IF(BU$4&gt;Staff!$I67,IFERROR(MIN(Staff!$L67,IF(ISNUMBER(BR71),BR71,0)+Staff!$J67),Staff!$J67),0)),IF(Staff!$K67="Annually",IF(BU$4=Staff!$I67,MIN(Staff!$J67,Staff!$L67),IF(BU$4&gt;Staff!$I67,IFERROR(MIN(Staff!$L67,BI71+Staff!$J67),MIN(Staff!$J67,Staff!$L67)),0))))))</f>
        <v>0</v>
      </c>
      <c r="BV71" s="567">
        <f>IF(Staff!$K67="Never",IF(BV$4&gt;=Staff!$I67,MIN(Staff!$J67,Staff!$L67),0),IF(Staff!$K67="Monthly",IF(BV$4=Staff!$I67,MIN(Staff!$J67,Staff!$L67),IF(BV$4&gt;Staff!$I67,MIN(Staff!$L67,BU71+Staff!$J67),0)),IF(Staff!$K67="Quarterly",IF(BV$4=Staff!$I67,MIN(Staff!$J67,Staff!$L67),IF(BV$4&gt;Staff!$I67,IFERROR(MIN(Staff!$L67,IF(ISNUMBER(BS71),BS71,0)+Staff!$J67),Staff!$J67),0)),IF(Staff!$K67="Annually",IF(BV$4=Staff!$I67,MIN(Staff!$J67,Staff!$L67),IF(BV$4&gt;Staff!$I67,IFERROR(MIN(Staff!$L67,BJ71+Staff!$J67),MIN(Staff!$J67,Staff!$L67)),0))))))</f>
        <v>0</v>
      </c>
      <c r="BW71" s="567">
        <f>IF(Staff!$K67="Never",IF(BW$4&gt;=Staff!$I67,MIN(Staff!$J67,Staff!$L67),0),IF(Staff!$K67="Monthly",IF(BW$4=Staff!$I67,MIN(Staff!$J67,Staff!$L67),IF(BW$4&gt;Staff!$I67,MIN(Staff!$L67,BV71+Staff!$J67),0)),IF(Staff!$K67="Quarterly",IF(BW$4=Staff!$I67,MIN(Staff!$J67,Staff!$L67),IF(BW$4&gt;Staff!$I67,IFERROR(MIN(Staff!$L67,IF(ISNUMBER(BT71),BT71,0)+Staff!$J67),Staff!$J67),0)),IF(Staff!$K67="Annually",IF(BW$4=Staff!$I67,MIN(Staff!$J67,Staff!$L67),IF(BW$4&gt;Staff!$I67,IFERROR(MIN(Staff!$L67,BK71+Staff!$J67),MIN(Staff!$J67,Staff!$L67)),0))))))</f>
        <v>0</v>
      </c>
      <c r="BX71" s="567">
        <f>IF(Staff!$K67="Never",IF(BX$4&gt;=Staff!$I67,MIN(Staff!$J67,Staff!$L67),0),IF(Staff!$K67="Monthly",IF(BX$4=Staff!$I67,MIN(Staff!$J67,Staff!$L67),IF(BX$4&gt;Staff!$I67,MIN(Staff!$L67,BW71+Staff!$J67),0)),IF(Staff!$K67="Quarterly",IF(BX$4=Staff!$I67,MIN(Staff!$J67,Staff!$L67),IF(BX$4&gt;Staff!$I67,IFERROR(MIN(Staff!$L67,IF(ISNUMBER(BU71),BU71,0)+Staff!$J67),Staff!$J67),0)),IF(Staff!$K67="Annually",IF(BX$4=Staff!$I67,MIN(Staff!$J67,Staff!$L67),IF(BX$4&gt;Staff!$I67,IFERROR(MIN(Staff!$L67,BL71+Staff!$J67),MIN(Staff!$J67,Staff!$L67)),0))))))</f>
        <v>0</v>
      </c>
      <c r="BY71" s="567">
        <f>IF(Staff!$K67="Never",IF(BY$4&gt;=Staff!$I67,MIN(Staff!$J67,Staff!$L67),0),IF(Staff!$K67="Monthly",IF(BY$4=Staff!$I67,MIN(Staff!$J67,Staff!$L67),IF(BY$4&gt;Staff!$I67,MIN(Staff!$L67,BX71+Staff!$J67),0)),IF(Staff!$K67="Quarterly",IF(BY$4=Staff!$I67,MIN(Staff!$J67,Staff!$L67),IF(BY$4&gt;Staff!$I67,IFERROR(MIN(Staff!$L67,IF(ISNUMBER(BV71),BV71,0)+Staff!$J67),Staff!$J67),0)),IF(Staff!$K67="Annually",IF(BY$4=Staff!$I67,MIN(Staff!$J67,Staff!$L67),IF(BY$4&gt;Staff!$I67,IFERROR(MIN(Staff!$L67,BM71+Staff!$J67),MIN(Staff!$J67,Staff!$L67)),0))))))</f>
        <v>0</v>
      </c>
      <c r="BZ71" s="567">
        <f>IF(Staff!$K67="Never",IF(BZ$4&gt;=Staff!$I67,MIN(Staff!$J67,Staff!$L67),0),IF(Staff!$K67="Monthly",IF(BZ$4=Staff!$I67,MIN(Staff!$J67,Staff!$L67),IF(BZ$4&gt;Staff!$I67,MIN(Staff!$L67,BY71+Staff!$J67),0)),IF(Staff!$K67="Quarterly",IF(BZ$4=Staff!$I67,MIN(Staff!$J67,Staff!$L67),IF(BZ$4&gt;Staff!$I67,IFERROR(MIN(Staff!$L67,IF(ISNUMBER(BW71),BW71,0)+Staff!$J67),Staff!$J67),0)),IF(Staff!$K67="Annually",IF(BZ$4=Staff!$I67,MIN(Staff!$J67,Staff!$L67),IF(BZ$4&gt;Staff!$I67,IFERROR(MIN(Staff!$L67,BN71+Staff!$J67),MIN(Staff!$J67,Staff!$L67)),0))))))</f>
        <v>0</v>
      </c>
      <c r="CA71" s="567">
        <f>IF(Staff!$K67="Never",IF(CA$4&gt;=Staff!$I67,MIN(Staff!$J67,Staff!$L67),0),IF(Staff!$K67="Monthly",IF(CA$4=Staff!$I67,MIN(Staff!$J67,Staff!$L67),IF(CA$4&gt;Staff!$I67,MIN(Staff!$L67,BZ71+Staff!$J67),0)),IF(Staff!$K67="Quarterly",IF(CA$4=Staff!$I67,MIN(Staff!$J67,Staff!$L67),IF(CA$4&gt;Staff!$I67,IFERROR(MIN(Staff!$L67,IF(ISNUMBER(BX71),BX71,0)+Staff!$J67),Staff!$J67),0)),IF(Staff!$K67="Annually",IF(CA$4=Staff!$I67,MIN(Staff!$J67,Staff!$L67),IF(CA$4&gt;Staff!$I67,IFERROR(MIN(Staff!$L67,BO71+Staff!$J67),MIN(Staff!$J67,Staff!$L67)),0))))))</f>
        <v>0</v>
      </c>
      <c r="CB71" s="567">
        <f>IF(Staff!$K67="Never",IF(CB$4&gt;=Staff!$I67,MIN(Staff!$J67,Staff!$L67),0),IF(Staff!$K67="Monthly",IF(CB$4=Staff!$I67,MIN(Staff!$J67,Staff!$L67),IF(CB$4&gt;Staff!$I67,MIN(Staff!$L67,CA71+Staff!$J67),0)),IF(Staff!$K67="Quarterly",IF(CB$4=Staff!$I67,MIN(Staff!$J67,Staff!$L67),IF(CB$4&gt;Staff!$I67,IFERROR(MIN(Staff!$L67,IF(ISNUMBER(BY71),BY71,0)+Staff!$J67),Staff!$J67),0)),IF(Staff!$K67="Annually",IF(CB$4=Staff!$I67,MIN(Staff!$J67,Staff!$L67),IF(CB$4&gt;Staff!$I67,IFERROR(MIN(Staff!$L67,BP71+Staff!$J67),MIN(Staff!$J67,Staff!$L67)),0))))))</f>
        <v>0</v>
      </c>
      <c r="CC71" s="567">
        <f>IF(Staff!$K67="Never",IF(CC$4&gt;=Staff!$I67,MIN(Staff!$J67,Staff!$L67),0),IF(Staff!$K67="Monthly",IF(CC$4=Staff!$I67,MIN(Staff!$J67,Staff!$L67),IF(CC$4&gt;Staff!$I67,MIN(Staff!$L67,CB71+Staff!$J67),0)),IF(Staff!$K67="Quarterly",IF(CC$4=Staff!$I67,MIN(Staff!$J67,Staff!$L67),IF(CC$4&gt;Staff!$I67,IFERROR(MIN(Staff!$L67,IF(ISNUMBER(BZ71),BZ71,0)+Staff!$J67),Staff!$J67),0)),IF(Staff!$K67="Annually",IF(CC$4=Staff!$I67,MIN(Staff!$J67,Staff!$L67),IF(CC$4&gt;Staff!$I67,IFERROR(MIN(Staff!$L67,BQ71+Staff!$J67),MIN(Staff!$J67,Staff!$L67)),0))))))</f>
        <v>0</v>
      </c>
      <c r="CD71" s="567">
        <f>IF(Staff!$K67="Never",IF(CD$4&gt;=Staff!$I67,MIN(Staff!$J67,Staff!$L67),0),IF(Staff!$K67="Monthly",IF(CD$4=Staff!$I67,MIN(Staff!$J67,Staff!$L67),IF(CD$4&gt;Staff!$I67,MIN(Staff!$L67,CC71+Staff!$J67),0)),IF(Staff!$K67="Quarterly",IF(CD$4=Staff!$I67,MIN(Staff!$J67,Staff!$L67),IF(CD$4&gt;Staff!$I67,IFERROR(MIN(Staff!$L67,IF(ISNUMBER(CA71),CA71,0)+Staff!$J67),Staff!$J67),0)),IF(Staff!$K67="Annually",IF(CD$4=Staff!$I67,MIN(Staff!$J67,Staff!$L67),IF(CD$4&gt;Staff!$I67,IFERROR(MIN(Staff!$L67,BR71+Staff!$J67),MIN(Staff!$J67,Staff!$L67)),0))))))</f>
        <v>0</v>
      </c>
      <c r="CE71" s="567">
        <f>IF(Staff!$K67="Never",IF(CE$4&gt;=Staff!$I67,MIN(Staff!$J67,Staff!$L67),0),IF(Staff!$K67="Monthly",IF(CE$4=Staff!$I67,MIN(Staff!$J67,Staff!$L67),IF(CE$4&gt;Staff!$I67,MIN(Staff!$L67,CD71+Staff!$J67),0)),IF(Staff!$K67="Quarterly",IF(CE$4=Staff!$I67,MIN(Staff!$J67,Staff!$L67),IF(CE$4&gt;Staff!$I67,IFERROR(MIN(Staff!$L67,IF(ISNUMBER(CB71),CB71,0)+Staff!$J67),Staff!$J67),0)),IF(Staff!$K67="Annually",IF(CE$4=Staff!$I67,MIN(Staff!$J67,Staff!$L67),IF(CE$4&gt;Staff!$I67,IFERROR(MIN(Staff!$L67,BS71+Staff!$J67),MIN(Staff!$J67,Staff!$L67)),0))))))</f>
        <v>0</v>
      </c>
      <c r="CF71" s="567">
        <f>IF(Staff!$K67="Never",IF(CF$4&gt;=Staff!$I67,MIN(Staff!$J67,Staff!$L67),0),IF(Staff!$K67="Monthly",IF(CF$4=Staff!$I67,MIN(Staff!$J67,Staff!$L67),IF(CF$4&gt;Staff!$I67,MIN(Staff!$L67,CE71+Staff!$J67),0)),IF(Staff!$K67="Quarterly",IF(CF$4=Staff!$I67,MIN(Staff!$J67,Staff!$L67),IF(CF$4&gt;Staff!$I67,IFERROR(MIN(Staff!$L67,IF(ISNUMBER(CC71),CC71,0)+Staff!$J67),Staff!$J67),0)),IF(Staff!$K67="Annually",IF(CF$4=Staff!$I67,MIN(Staff!$J67,Staff!$L67),IF(CF$4&gt;Staff!$I67,IFERROR(MIN(Staff!$L67,BT71+Staff!$J67),MIN(Staff!$J67,Staff!$L67)),0))))))</f>
        <v>0</v>
      </c>
      <c r="CG71" s="567">
        <f>IF(Staff!$K67="Never",IF(CG$4&gt;=Staff!$I67,MIN(Staff!$J67,Staff!$L67),0),IF(Staff!$K67="Monthly",IF(CG$4=Staff!$I67,MIN(Staff!$J67,Staff!$L67),IF(CG$4&gt;Staff!$I67,MIN(Staff!$L67,CF71+Staff!$J67),0)),IF(Staff!$K67="Quarterly",IF(CG$4=Staff!$I67,MIN(Staff!$J67,Staff!$L67),IF(CG$4&gt;Staff!$I67,IFERROR(MIN(Staff!$L67,IF(ISNUMBER(CD71),CD71,0)+Staff!$J67),Staff!$J67),0)),IF(Staff!$K67="Annually",IF(CG$4=Staff!$I67,MIN(Staff!$J67,Staff!$L67),IF(CG$4&gt;Staff!$I67,IFERROR(MIN(Staff!$L67,BU71+Staff!$J67),MIN(Staff!$J67,Staff!$L67)),0))))))</f>
        <v>0</v>
      </c>
      <c r="CH71" s="567">
        <f>IF(Staff!$K67="Never",IF(CH$4&gt;=Staff!$I67,MIN(Staff!$J67,Staff!$L67),0),IF(Staff!$K67="Monthly",IF(CH$4=Staff!$I67,MIN(Staff!$J67,Staff!$L67),IF(CH$4&gt;Staff!$I67,MIN(Staff!$L67,CG71+Staff!$J67),0)),IF(Staff!$K67="Quarterly",IF(CH$4=Staff!$I67,MIN(Staff!$J67,Staff!$L67),IF(CH$4&gt;Staff!$I67,IFERROR(MIN(Staff!$L67,IF(ISNUMBER(CE71),CE71,0)+Staff!$J67),Staff!$J67),0)),IF(Staff!$K67="Annually",IF(CH$4=Staff!$I67,MIN(Staff!$J67,Staff!$L67),IF(CH$4&gt;Staff!$I67,IFERROR(MIN(Staff!$L67,BV71+Staff!$J67),MIN(Staff!$J67,Staff!$L67)),0))))))</f>
        <v>0</v>
      </c>
      <c r="CI71" s="567">
        <f>IF(Staff!$K67="Never",IF(CI$4&gt;=Staff!$I67,MIN(Staff!$J67,Staff!$L67),0),IF(Staff!$K67="Monthly",IF(CI$4=Staff!$I67,MIN(Staff!$J67,Staff!$L67),IF(CI$4&gt;Staff!$I67,MIN(Staff!$L67,CH71+Staff!$J67),0)),IF(Staff!$K67="Quarterly",IF(CI$4=Staff!$I67,MIN(Staff!$J67,Staff!$L67),IF(CI$4&gt;Staff!$I67,IFERROR(MIN(Staff!$L67,IF(ISNUMBER(CF71),CF71,0)+Staff!$J67),Staff!$J67),0)),IF(Staff!$K67="Annually",IF(CI$4=Staff!$I67,MIN(Staff!$J67,Staff!$L67),IF(CI$4&gt;Staff!$I67,IFERROR(MIN(Staff!$L67,BW71+Staff!$J67),MIN(Staff!$J67,Staff!$L67)),0))))))</f>
        <v>0</v>
      </c>
    </row>
    <row r="72" spans="1:87" ht="15.75" hidden="1" customHeight="1" outlineLevel="1">
      <c r="A72" s="875" t="str">
        <f>Staff!A68</f>
        <v>Other 8</v>
      </c>
      <c r="B72" s="876"/>
      <c r="C72" s="719" t="s">
        <v>289</v>
      </c>
      <c r="D72" s="567">
        <f>IF(Staff!$K68="Never",IF(D$4&gt;=Staff!$I68,MIN(Staff!$J68,Staff!$L68),0),IF(Staff!$K68="Monthly",IF(D$4=Staff!$I68,MIN(Staff!$J68,Staff!$L68),IF(D$4&gt;Staff!$I68,MIN(Staff!$L68,C72+Staff!$J68),0)),IF(Staff!$K68="Quarterly",IF(D$4=Staff!$I68,MIN(Staff!$J68,Staff!$L68),IF(D$4&gt;Staff!$I68,IFERROR(MIN(Staff!$L68,IF(ISNUMBER(A72),A72,0)+Staff!$J68),Staff!$J68),0)),IF(Staff!$K68="Annually",IF(D$4=Staff!$I68,MIN(Staff!$J68,Staff!$L68),IF(D$4&gt;Staff!$I68,IFERROR(MIN(Staff!$L68,#REF!+Staff!$J68),MIN(Staff!$J68,Staff!$L68)),0))))))</f>
        <v>0</v>
      </c>
      <c r="E72" s="567">
        <f>IF(Staff!$K68="Never",IF(E$4&gt;=Staff!$I68,MIN(Staff!$J68,Staff!$L68),0),IF(Staff!$K68="Monthly",IF(E$4=Staff!$I68,MIN(Staff!$J68,Staff!$L68),IF(E$4&gt;Staff!$I68,MIN(Staff!$L68,D72+Staff!$J68),0)),IF(Staff!$K68="Quarterly",IF(E$4=Staff!$I68,MIN(Staff!$J68,Staff!$L68),IF(E$4&gt;Staff!$I68,IFERROR(MIN(Staff!$L68,IF(ISNUMBER(B72),B72,0)+Staff!$J68),Staff!$J68),0)),IF(Staff!$K68="Annually",IF(E$4=Staff!$I68,MIN(Staff!$J68,Staff!$L68),IF(E$4&gt;Staff!$I68,IFERROR(MIN(Staff!$L68,#REF!+Staff!$J68),MIN(Staff!$J68,Staff!$L68)),0))))))</f>
        <v>0</v>
      </c>
      <c r="F72" s="567">
        <f>IF(Staff!$K68="Never",IF(F$4&gt;=Staff!$I68,MIN(Staff!$J68,Staff!$L68),0),IF(Staff!$K68="Monthly",IF(F$4=Staff!$I68,MIN(Staff!$J68,Staff!$L68),IF(F$4&gt;Staff!$I68,MIN(Staff!$L68,E72+Staff!$J68),0)),IF(Staff!$K68="Quarterly",IF(F$4=Staff!$I68,MIN(Staff!$J68,Staff!$L68),IF(F$4&gt;Staff!$I68,IFERROR(MIN(Staff!$L68,IF(ISNUMBER(C72),C72,0)+Staff!$J68),Staff!$J68),0)),IF(Staff!$K68="Annually",IF(F$4=Staff!$I68,MIN(Staff!$J68,Staff!$L68),IF(F$4&gt;Staff!$I68,IFERROR(MIN(Staff!$L68,#REF!+Staff!$J68),MIN(Staff!$J68,Staff!$L68)),0))))))</f>
        <v>0</v>
      </c>
      <c r="G72" s="567">
        <f>IF(Staff!$K68="Never",IF(G$4&gt;=Staff!$I68,MIN(Staff!$J68,Staff!$L68),0),IF(Staff!$K68="Monthly",IF(G$4=Staff!$I68,MIN(Staff!$J68,Staff!$L68),IF(G$4&gt;Staff!$I68,MIN(Staff!$L68,F72+Staff!$J68),0)),IF(Staff!$K68="Quarterly",IF(G$4=Staff!$I68,MIN(Staff!$J68,Staff!$L68),IF(G$4&gt;Staff!$I68,IFERROR(MIN(Staff!$L68,IF(ISNUMBER(D72),D72,0)+Staff!$J68),Staff!$J68),0)),IF(Staff!$K68="Annually",IF(G$4=Staff!$I68,MIN(Staff!$J68,Staff!$L68),IF(G$4&gt;Staff!$I68,IFERROR(MIN(Staff!$L68,#REF!+Staff!$J68),MIN(Staff!$J68,Staff!$L68)),0))))))</f>
        <v>0</v>
      </c>
      <c r="H72" s="567">
        <f>IF(Staff!$K68="Never",IF(H$4&gt;=Staff!$I68,MIN(Staff!$J68,Staff!$L68),0),IF(Staff!$K68="Monthly",IF(H$4=Staff!$I68,MIN(Staff!$J68,Staff!$L68),IF(H$4&gt;Staff!$I68,MIN(Staff!$L68,G72+Staff!$J68),0)),IF(Staff!$K68="Quarterly",IF(H$4=Staff!$I68,MIN(Staff!$J68,Staff!$L68),IF(H$4&gt;Staff!$I68,IFERROR(MIN(Staff!$L68,IF(ISNUMBER(E72),E72,0)+Staff!$J68),Staff!$J68),0)),IF(Staff!$K68="Annually",IF(H$4=Staff!$I68,MIN(Staff!$J68,Staff!$L68),IF(H$4&gt;Staff!$I68,IFERROR(MIN(Staff!$L68,#REF!+Staff!$J68),MIN(Staff!$J68,Staff!$L68)),0))))))</f>
        <v>0</v>
      </c>
      <c r="I72" s="567">
        <f>IF(Staff!$K68="Never",IF(I$4&gt;=Staff!$I68,MIN(Staff!$J68,Staff!$L68),0),IF(Staff!$K68="Monthly",IF(I$4=Staff!$I68,MIN(Staff!$J68,Staff!$L68),IF(I$4&gt;Staff!$I68,MIN(Staff!$L68,H72+Staff!$J68),0)),IF(Staff!$K68="Quarterly",IF(I$4=Staff!$I68,MIN(Staff!$J68,Staff!$L68),IF(I$4&gt;Staff!$I68,IFERROR(MIN(Staff!$L68,IF(ISNUMBER(F72),F72,0)+Staff!$J68),Staff!$J68),0)),IF(Staff!$K68="Annually",IF(I$4=Staff!$I68,MIN(Staff!$J68,Staff!$L68),IF(I$4&gt;Staff!$I68,IFERROR(MIN(Staff!$L68,#REF!+Staff!$J68),MIN(Staff!$J68,Staff!$L68)),0))))))</f>
        <v>0</v>
      </c>
      <c r="J72" s="567">
        <f>IF(Staff!$K68="Never",IF(J$4&gt;=Staff!$I68,MIN(Staff!$J68,Staff!$L68),0),IF(Staff!$K68="Monthly",IF(J$4=Staff!$I68,MIN(Staff!$J68,Staff!$L68),IF(J$4&gt;Staff!$I68,MIN(Staff!$L68,I72+Staff!$J68),0)),IF(Staff!$K68="Quarterly",IF(J$4=Staff!$I68,MIN(Staff!$J68,Staff!$L68),IF(J$4&gt;Staff!$I68,IFERROR(MIN(Staff!$L68,IF(ISNUMBER(G72),G72,0)+Staff!$J68),Staff!$J68),0)),IF(Staff!$K68="Annually",IF(J$4=Staff!$I68,MIN(Staff!$J68,Staff!$L68),IF(J$4&gt;Staff!$I68,IFERROR(MIN(Staff!$L68,#REF!+Staff!$J68),MIN(Staff!$J68,Staff!$L68)),0))))))</f>
        <v>0</v>
      </c>
      <c r="K72" s="567">
        <f>IF(Staff!$K68="Never",IF(K$4&gt;=Staff!$I68,MIN(Staff!$J68,Staff!$L68),0),IF(Staff!$K68="Monthly",IF(K$4=Staff!$I68,MIN(Staff!$J68,Staff!$L68),IF(K$4&gt;Staff!$I68,MIN(Staff!$L68,J72+Staff!$J68),0)),IF(Staff!$K68="Quarterly",IF(K$4=Staff!$I68,MIN(Staff!$J68,Staff!$L68),IF(K$4&gt;Staff!$I68,IFERROR(MIN(Staff!$L68,IF(ISNUMBER(H72),H72,0)+Staff!$J68),Staff!$J68),0)),IF(Staff!$K68="Annually",IF(K$4=Staff!$I68,MIN(Staff!$J68,Staff!$L68),IF(K$4&gt;Staff!$I68,IFERROR(MIN(Staff!$L68,#REF!+Staff!$J68),MIN(Staff!$J68,Staff!$L68)),0))))))</f>
        <v>0</v>
      </c>
      <c r="L72" s="567">
        <f>IF(Staff!$K68="Never",IF(L$4&gt;=Staff!$I68,MIN(Staff!$J68,Staff!$L68),0),IF(Staff!$K68="Monthly",IF(L$4=Staff!$I68,MIN(Staff!$J68,Staff!$L68),IF(L$4&gt;Staff!$I68,MIN(Staff!$L68,K72+Staff!$J68),0)),IF(Staff!$K68="Quarterly",IF(L$4=Staff!$I68,MIN(Staff!$J68,Staff!$L68),IF(L$4&gt;Staff!$I68,IFERROR(MIN(Staff!$L68,IF(ISNUMBER(I72),I72,0)+Staff!$J68),Staff!$J68),0)),IF(Staff!$K68="Annually",IF(L$4=Staff!$I68,MIN(Staff!$J68,Staff!$L68),IF(L$4&gt;Staff!$I68,IFERROR(MIN(Staff!$L68,#REF!+Staff!$J68),MIN(Staff!$J68,Staff!$L68)),0))))))</f>
        <v>0</v>
      </c>
      <c r="M72" s="567">
        <f>IF(Staff!$K68="Never",IF(M$4&gt;=Staff!$I68,MIN(Staff!$J68,Staff!$L68),0),IF(Staff!$K68="Monthly",IF(M$4=Staff!$I68,MIN(Staff!$J68,Staff!$L68),IF(M$4&gt;Staff!$I68,MIN(Staff!$L68,L72+Staff!$J68),0)),IF(Staff!$K68="Quarterly",IF(M$4=Staff!$I68,MIN(Staff!$J68,Staff!$L68),IF(M$4&gt;Staff!$I68,IFERROR(MIN(Staff!$L68,IF(ISNUMBER(J72),J72,0)+Staff!$J68),Staff!$J68),0)),IF(Staff!$K68="Annually",IF(M$4=Staff!$I68,MIN(Staff!$J68,Staff!$L68),IF(M$4&gt;Staff!$I68,IFERROR(MIN(Staff!$L68,A72+Staff!$J68),MIN(Staff!$J68,Staff!$L68)),0))))))</f>
        <v>0</v>
      </c>
      <c r="N72" s="567">
        <f>IF(Staff!$K68="Never",IF(N$4&gt;=Staff!$I68,MIN(Staff!$J68,Staff!$L68),0),IF(Staff!$K68="Monthly",IF(N$4=Staff!$I68,MIN(Staff!$J68,Staff!$L68),IF(N$4&gt;Staff!$I68,MIN(Staff!$L68,M72+Staff!$J68),0)),IF(Staff!$K68="Quarterly",IF(N$4=Staff!$I68,MIN(Staff!$J68,Staff!$L68),IF(N$4&gt;Staff!$I68,IFERROR(MIN(Staff!$L68,IF(ISNUMBER(K72),K72,0)+Staff!$J68),Staff!$J68),0)),IF(Staff!$K68="Annually",IF(N$4=Staff!$I68,MIN(Staff!$J68,Staff!$L68),IF(N$4&gt;Staff!$I68,IFERROR(MIN(Staff!$L68,B72+Staff!$J68),MIN(Staff!$J68,Staff!$L68)),0))))))</f>
        <v>0</v>
      </c>
      <c r="O72" s="567">
        <f>IF(Staff!$K68="Never",IF(O$4&gt;=Staff!$I68,MIN(Staff!$J68,Staff!$L68),0),IF(Staff!$K68="Monthly",IF(O$4=Staff!$I68,MIN(Staff!$J68,Staff!$L68),IF(O$4&gt;Staff!$I68,MIN(Staff!$L68,N72+Staff!$J68),0)),IF(Staff!$K68="Quarterly",IF(O$4=Staff!$I68,MIN(Staff!$J68,Staff!$L68),IF(O$4&gt;Staff!$I68,IFERROR(MIN(Staff!$L68,IF(ISNUMBER(L72),L72,0)+Staff!$J68),Staff!$J68),0)),IF(Staff!$K68="Annually",IF(O$4=Staff!$I68,MIN(Staff!$J68,Staff!$L68),IF(O$4&gt;Staff!$I68,IFERROR(MIN(Staff!$L68,C72+Staff!$J68),MIN(Staff!$J68,Staff!$L68)),0))))))</f>
        <v>0</v>
      </c>
      <c r="P72" s="567">
        <f>IF(Staff!$K68="Never",IF(P$4&gt;=Staff!$I68,MIN(Staff!$J68,Staff!$L68),0),IF(Staff!$K68="Monthly",IF(P$4=Staff!$I68,MIN(Staff!$J68,Staff!$L68),IF(P$4&gt;Staff!$I68,MIN(Staff!$L68,O72+Staff!$J68),0)),IF(Staff!$K68="Quarterly",IF(P$4=Staff!$I68,MIN(Staff!$J68,Staff!$L68),IF(P$4&gt;Staff!$I68,IFERROR(MIN(Staff!$L68,IF(ISNUMBER(M72),M72,0)+Staff!$J68),Staff!$J68),0)),IF(Staff!$K68="Annually",IF(P$4=Staff!$I68,MIN(Staff!$J68,Staff!$L68),IF(P$4&gt;Staff!$I68,IFERROR(MIN(Staff!$L68,D72+Staff!$J68),MIN(Staff!$J68,Staff!$L68)),0))))))</f>
        <v>0</v>
      </c>
      <c r="Q72" s="567">
        <f>IF(Staff!$K68="Never",IF(Q$4&gt;=Staff!$I68,MIN(Staff!$J68,Staff!$L68),0),IF(Staff!$K68="Monthly",IF(Q$4=Staff!$I68,MIN(Staff!$J68,Staff!$L68),IF(Q$4&gt;Staff!$I68,MIN(Staff!$L68,P72+Staff!$J68),0)),IF(Staff!$K68="Quarterly",IF(Q$4=Staff!$I68,MIN(Staff!$J68,Staff!$L68),IF(Q$4&gt;Staff!$I68,IFERROR(MIN(Staff!$L68,IF(ISNUMBER(N72),N72,0)+Staff!$J68),Staff!$J68),0)),IF(Staff!$K68="Annually",IF(Q$4=Staff!$I68,MIN(Staff!$J68,Staff!$L68),IF(Q$4&gt;Staff!$I68,IFERROR(MIN(Staff!$L68,E72+Staff!$J68),MIN(Staff!$J68,Staff!$L68)),0))))))</f>
        <v>0</v>
      </c>
      <c r="R72" s="567">
        <f>IF(Staff!$K68="Never",IF(R$4&gt;=Staff!$I68,MIN(Staff!$J68,Staff!$L68),0),IF(Staff!$K68="Monthly",IF(R$4=Staff!$I68,MIN(Staff!$J68,Staff!$L68),IF(R$4&gt;Staff!$I68,MIN(Staff!$L68,Q72+Staff!$J68),0)),IF(Staff!$K68="Quarterly",IF(R$4=Staff!$I68,MIN(Staff!$J68,Staff!$L68),IF(R$4&gt;Staff!$I68,IFERROR(MIN(Staff!$L68,IF(ISNUMBER(O72),O72,0)+Staff!$J68),Staff!$J68),0)),IF(Staff!$K68="Annually",IF(R$4=Staff!$I68,MIN(Staff!$J68,Staff!$L68),IF(R$4&gt;Staff!$I68,IFERROR(MIN(Staff!$L68,F72+Staff!$J68),MIN(Staff!$J68,Staff!$L68)),0))))))</f>
        <v>0</v>
      </c>
      <c r="S72" s="567">
        <f>IF(Staff!$K68="Never",IF(S$4&gt;=Staff!$I68,MIN(Staff!$J68,Staff!$L68),0),IF(Staff!$K68="Monthly",IF(S$4=Staff!$I68,MIN(Staff!$J68,Staff!$L68),IF(S$4&gt;Staff!$I68,MIN(Staff!$L68,R72+Staff!$J68),0)),IF(Staff!$K68="Quarterly",IF(S$4=Staff!$I68,MIN(Staff!$J68,Staff!$L68),IF(S$4&gt;Staff!$I68,IFERROR(MIN(Staff!$L68,IF(ISNUMBER(P72),P72,0)+Staff!$J68),Staff!$J68),0)),IF(Staff!$K68="Annually",IF(S$4=Staff!$I68,MIN(Staff!$J68,Staff!$L68),IF(S$4&gt;Staff!$I68,IFERROR(MIN(Staff!$L68,G72+Staff!$J68),MIN(Staff!$J68,Staff!$L68)),0))))))</f>
        <v>0</v>
      </c>
      <c r="T72" s="567">
        <f>IF(Staff!$K68="Never",IF(T$4&gt;=Staff!$I68,MIN(Staff!$J68,Staff!$L68),0),IF(Staff!$K68="Monthly",IF(T$4=Staff!$I68,MIN(Staff!$J68,Staff!$L68),IF(T$4&gt;Staff!$I68,MIN(Staff!$L68,S72+Staff!$J68),0)),IF(Staff!$K68="Quarterly",IF(T$4=Staff!$I68,MIN(Staff!$J68,Staff!$L68),IF(T$4&gt;Staff!$I68,IFERROR(MIN(Staff!$L68,IF(ISNUMBER(Q72),Q72,0)+Staff!$J68),Staff!$J68),0)),IF(Staff!$K68="Annually",IF(T$4=Staff!$I68,MIN(Staff!$J68,Staff!$L68),IF(T$4&gt;Staff!$I68,IFERROR(MIN(Staff!$L68,H72+Staff!$J68),MIN(Staff!$J68,Staff!$L68)),0))))))</f>
        <v>0</v>
      </c>
      <c r="U72" s="567">
        <f>IF(Staff!$K68="Never",IF(U$4&gt;=Staff!$I68,MIN(Staff!$J68,Staff!$L68),0),IF(Staff!$K68="Monthly",IF(U$4=Staff!$I68,MIN(Staff!$J68,Staff!$L68),IF(U$4&gt;Staff!$I68,MIN(Staff!$L68,T72+Staff!$J68),0)),IF(Staff!$K68="Quarterly",IF(U$4=Staff!$I68,MIN(Staff!$J68,Staff!$L68),IF(U$4&gt;Staff!$I68,IFERROR(MIN(Staff!$L68,IF(ISNUMBER(R72),R72,0)+Staff!$J68),Staff!$J68),0)),IF(Staff!$K68="Annually",IF(U$4=Staff!$I68,MIN(Staff!$J68,Staff!$L68),IF(U$4&gt;Staff!$I68,IFERROR(MIN(Staff!$L68,I72+Staff!$J68),MIN(Staff!$J68,Staff!$L68)),0))))))</f>
        <v>0</v>
      </c>
      <c r="V72" s="567">
        <f>IF(Staff!$K68="Never",IF(V$4&gt;=Staff!$I68,MIN(Staff!$J68,Staff!$L68),0),IF(Staff!$K68="Monthly",IF(V$4=Staff!$I68,MIN(Staff!$J68,Staff!$L68),IF(V$4&gt;Staff!$I68,MIN(Staff!$L68,U72+Staff!$J68),0)),IF(Staff!$K68="Quarterly",IF(V$4=Staff!$I68,MIN(Staff!$J68,Staff!$L68),IF(V$4&gt;Staff!$I68,IFERROR(MIN(Staff!$L68,IF(ISNUMBER(S72),S72,0)+Staff!$J68),Staff!$J68),0)),IF(Staff!$K68="Annually",IF(V$4=Staff!$I68,MIN(Staff!$J68,Staff!$L68),IF(V$4&gt;Staff!$I68,IFERROR(MIN(Staff!$L68,J72+Staff!$J68),MIN(Staff!$J68,Staff!$L68)),0))))))</f>
        <v>0</v>
      </c>
      <c r="W72" s="567">
        <f>IF(Staff!$K68="Never",IF(W$4&gt;=Staff!$I68,MIN(Staff!$J68,Staff!$L68),0),IF(Staff!$K68="Monthly",IF(W$4=Staff!$I68,MIN(Staff!$J68,Staff!$L68),IF(W$4&gt;Staff!$I68,MIN(Staff!$L68,V72+Staff!$J68),0)),IF(Staff!$K68="Quarterly",IF(W$4=Staff!$I68,MIN(Staff!$J68,Staff!$L68),IF(W$4&gt;Staff!$I68,IFERROR(MIN(Staff!$L68,IF(ISNUMBER(T72),T72,0)+Staff!$J68),Staff!$J68),0)),IF(Staff!$K68="Annually",IF(W$4=Staff!$I68,MIN(Staff!$J68,Staff!$L68),IF(W$4&gt;Staff!$I68,IFERROR(MIN(Staff!$L68,K72+Staff!$J68),MIN(Staff!$J68,Staff!$L68)),0))))))</f>
        <v>0</v>
      </c>
      <c r="X72" s="567">
        <f>IF(Staff!$K68="Never",IF(X$4&gt;=Staff!$I68,MIN(Staff!$J68,Staff!$L68),0),IF(Staff!$K68="Monthly",IF(X$4=Staff!$I68,MIN(Staff!$J68,Staff!$L68),IF(X$4&gt;Staff!$I68,MIN(Staff!$L68,W72+Staff!$J68),0)),IF(Staff!$K68="Quarterly",IF(X$4=Staff!$I68,MIN(Staff!$J68,Staff!$L68),IF(X$4&gt;Staff!$I68,IFERROR(MIN(Staff!$L68,IF(ISNUMBER(U72),U72,0)+Staff!$J68),Staff!$J68),0)),IF(Staff!$K68="Annually",IF(X$4=Staff!$I68,MIN(Staff!$J68,Staff!$L68),IF(X$4&gt;Staff!$I68,IFERROR(MIN(Staff!$L68,L72+Staff!$J68),MIN(Staff!$J68,Staff!$L68)),0))))))</f>
        <v>0</v>
      </c>
      <c r="Y72" s="567">
        <f>IF(Staff!$K68="Never",IF(Y$4&gt;=Staff!$I68,MIN(Staff!$J68,Staff!$L68),0),IF(Staff!$K68="Monthly",IF(Y$4=Staff!$I68,MIN(Staff!$J68,Staff!$L68),IF(Y$4&gt;Staff!$I68,MIN(Staff!$L68,X72+Staff!$J68),0)),IF(Staff!$K68="Quarterly",IF(Y$4=Staff!$I68,MIN(Staff!$J68,Staff!$L68),IF(Y$4&gt;Staff!$I68,IFERROR(MIN(Staff!$L68,IF(ISNUMBER(V72),V72,0)+Staff!$J68),Staff!$J68),0)),IF(Staff!$K68="Annually",IF(Y$4=Staff!$I68,MIN(Staff!$J68,Staff!$L68),IF(Y$4&gt;Staff!$I68,IFERROR(MIN(Staff!$L68,M72+Staff!$J68),MIN(Staff!$J68,Staff!$L68)),0))))))</f>
        <v>0</v>
      </c>
      <c r="Z72" s="567">
        <f>IF(Staff!$K68="Never",IF(Z$4&gt;=Staff!$I68,MIN(Staff!$J68,Staff!$L68),0),IF(Staff!$K68="Monthly",IF(Z$4=Staff!$I68,MIN(Staff!$J68,Staff!$L68),IF(Z$4&gt;Staff!$I68,MIN(Staff!$L68,Y72+Staff!$J68),0)),IF(Staff!$K68="Quarterly",IF(Z$4=Staff!$I68,MIN(Staff!$J68,Staff!$L68),IF(Z$4&gt;Staff!$I68,IFERROR(MIN(Staff!$L68,IF(ISNUMBER(W72),W72,0)+Staff!$J68),Staff!$J68),0)),IF(Staff!$K68="Annually",IF(Z$4=Staff!$I68,MIN(Staff!$J68,Staff!$L68),IF(Z$4&gt;Staff!$I68,IFERROR(MIN(Staff!$L68,N72+Staff!$J68),MIN(Staff!$J68,Staff!$L68)),0))))))</f>
        <v>0</v>
      </c>
      <c r="AA72" s="567">
        <f>IF(Staff!$K68="Never",IF(AA$4&gt;=Staff!$I68,MIN(Staff!$J68,Staff!$L68),0),IF(Staff!$K68="Monthly",IF(AA$4=Staff!$I68,MIN(Staff!$J68,Staff!$L68),IF(AA$4&gt;Staff!$I68,MIN(Staff!$L68,Z72+Staff!$J68),0)),IF(Staff!$K68="Quarterly",IF(AA$4=Staff!$I68,MIN(Staff!$J68,Staff!$L68),IF(AA$4&gt;Staff!$I68,IFERROR(MIN(Staff!$L68,IF(ISNUMBER(X72),X72,0)+Staff!$J68),Staff!$J68),0)),IF(Staff!$K68="Annually",IF(AA$4=Staff!$I68,MIN(Staff!$J68,Staff!$L68),IF(AA$4&gt;Staff!$I68,IFERROR(MIN(Staff!$L68,O72+Staff!$J68),MIN(Staff!$J68,Staff!$L68)),0))))))</f>
        <v>0</v>
      </c>
      <c r="AB72" s="567">
        <f>IF(Staff!$K68="Never",IF(AB$4&gt;=Staff!$I68,MIN(Staff!$J68,Staff!$L68),0),IF(Staff!$K68="Monthly",IF(AB$4=Staff!$I68,MIN(Staff!$J68,Staff!$L68),IF(AB$4&gt;Staff!$I68,MIN(Staff!$L68,AA72+Staff!$J68),0)),IF(Staff!$K68="Quarterly",IF(AB$4=Staff!$I68,MIN(Staff!$J68,Staff!$L68),IF(AB$4&gt;Staff!$I68,IFERROR(MIN(Staff!$L68,IF(ISNUMBER(Y72),Y72,0)+Staff!$J68),Staff!$J68),0)),IF(Staff!$K68="Annually",IF(AB$4=Staff!$I68,MIN(Staff!$J68,Staff!$L68),IF(AB$4&gt;Staff!$I68,IFERROR(MIN(Staff!$L68,P72+Staff!$J68),MIN(Staff!$J68,Staff!$L68)),0))))))</f>
        <v>0</v>
      </c>
      <c r="AC72" s="567">
        <f>IF(Staff!$K68="Never",IF(AC$4&gt;=Staff!$I68,MIN(Staff!$J68,Staff!$L68),0),IF(Staff!$K68="Monthly",IF(AC$4=Staff!$I68,MIN(Staff!$J68,Staff!$L68),IF(AC$4&gt;Staff!$I68,MIN(Staff!$L68,AB72+Staff!$J68),0)),IF(Staff!$K68="Quarterly",IF(AC$4=Staff!$I68,MIN(Staff!$J68,Staff!$L68),IF(AC$4&gt;Staff!$I68,IFERROR(MIN(Staff!$L68,IF(ISNUMBER(Z72),Z72,0)+Staff!$J68),Staff!$J68),0)),IF(Staff!$K68="Annually",IF(AC$4=Staff!$I68,MIN(Staff!$J68,Staff!$L68),IF(AC$4&gt;Staff!$I68,IFERROR(MIN(Staff!$L68,Q72+Staff!$J68),MIN(Staff!$J68,Staff!$L68)),0))))))</f>
        <v>0</v>
      </c>
      <c r="AD72" s="567">
        <f>IF(Staff!$K68="Never",IF(AD$4&gt;=Staff!$I68,MIN(Staff!$J68,Staff!$L68),0),IF(Staff!$K68="Monthly",IF(AD$4=Staff!$I68,MIN(Staff!$J68,Staff!$L68),IF(AD$4&gt;Staff!$I68,MIN(Staff!$L68,AC72+Staff!$J68),0)),IF(Staff!$K68="Quarterly",IF(AD$4=Staff!$I68,MIN(Staff!$J68,Staff!$L68),IF(AD$4&gt;Staff!$I68,IFERROR(MIN(Staff!$L68,IF(ISNUMBER(AA72),AA72,0)+Staff!$J68),Staff!$J68),0)),IF(Staff!$K68="Annually",IF(AD$4=Staff!$I68,MIN(Staff!$J68,Staff!$L68),IF(AD$4&gt;Staff!$I68,IFERROR(MIN(Staff!$L68,R72+Staff!$J68),MIN(Staff!$J68,Staff!$L68)),0))))))</f>
        <v>0</v>
      </c>
      <c r="AE72" s="567">
        <f>IF(Staff!$K68="Never",IF(AE$4&gt;=Staff!$I68,MIN(Staff!$J68,Staff!$L68),0),IF(Staff!$K68="Monthly",IF(AE$4=Staff!$I68,MIN(Staff!$J68,Staff!$L68),IF(AE$4&gt;Staff!$I68,MIN(Staff!$L68,AD72+Staff!$J68),0)),IF(Staff!$K68="Quarterly",IF(AE$4=Staff!$I68,MIN(Staff!$J68,Staff!$L68),IF(AE$4&gt;Staff!$I68,IFERROR(MIN(Staff!$L68,IF(ISNUMBER(AB72),AB72,0)+Staff!$J68),Staff!$J68),0)),IF(Staff!$K68="Annually",IF(AE$4=Staff!$I68,MIN(Staff!$J68,Staff!$L68),IF(AE$4&gt;Staff!$I68,IFERROR(MIN(Staff!$L68,S72+Staff!$J68),MIN(Staff!$J68,Staff!$L68)),0))))))</f>
        <v>0</v>
      </c>
      <c r="AF72" s="567">
        <f>IF(Staff!$K68="Never",IF(AF$4&gt;=Staff!$I68,MIN(Staff!$J68,Staff!$L68),0),IF(Staff!$K68="Monthly",IF(AF$4=Staff!$I68,MIN(Staff!$J68,Staff!$L68),IF(AF$4&gt;Staff!$I68,MIN(Staff!$L68,AE72+Staff!$J68),0)),IF(Staff!$K68="Quarterly",IF(AF$4=Staff!$I68,MIN(Staff!$J68,Staff!$L68),IF(AF$4&gt;Staff!$I68,IFERROR(MIN(Staff!$L68,IF(ISNUMBER(AC72),AC72,0)+Staff!$J68),Staff!$J68),0)),IF(Staff!$K68="Annually",IF(AF$4=Staff!$I68,MIN(Staff!$J68,Staff!$L68),IF(AF$4&gt;Staff!$I68,IFERROR(MIN(Staff!$L68,T72+Staff!$J68),MIN(Staff!$J68,Staff!$L68)),0))))))</f>
        <v>0</v>
      </c>
      <c r="AG72" s="567">
        <f>IF(Staff!$K68="Never",IF(AG$4&gt;=Staff!$I68,MIN(Staff!$J68,Staff!$L68),0),IF(Staff!$K68="Monthly",IF(AG$4=Staff!$I68,MIN(Staff!$J68,Staff!$L68),IF(AG$4&gt;Staff!$I68,MIN(Staff!$L68,AF72+Staff!$J68),0)),IF(Staff!$K68="Quarterly",IF(AG$4=Staff!$I68,MIN(Staff!$J68,Staff!$L68),IF(AG$4&gt;Staff!$I68,IFERROR(MIN(Staff!$L68,IF(ISNUMBER(AD72),AD72,0)+Staff!$J68),Staff!$J68),0)),IF(Staff!$K68="Annually",IF(AG$4=Staff!$I68,MIN(Staff!$J68,Staff!$L68),IF(AG$4&gt;Staff!$I68,IFERROR(MIN(Staff!$L68,U72+Staff!$J68),MIN(Staff!$J68,Staff!$L68)),0))))))</f>
        <v>0</v>
      </c>
      <c r="AH72" s="567">
        <f>IF(Staff!$K68="Never",IF(AH$4&gt;=Staff!$I68,MIN(Staff!$J68,Staff!$L68),0),IF(Staff!$K68="Monthly",IF(AH$4=Staff!$I68,MIN(Staff!$J68,Staff!$L68),IF(AH$4&gt;Staff!$I68,MIN(Staff!$L68,AG72+Staff!$J68),0)),IF(Staff!$K68="Quarterly",IF(AH$4=Staff!$I68,MIN(Staff!$J68,Staff!$L68),IF(AH$4&gt;Staff!$I68,IFERROR(MIN(Staff!$L68,IF(ISNUMBER(AE72),AE72,0)+Staff!$J68),Staff!$J68),0)),IF(Staff!$K68="Annually",IF(AH$4=Staff!$I68,MIN(Staff!$J68,Staff!$L68),IF(AH$4&gt;Staff!$I68,IFERROR(MIN(Staff!$L68,V72+Staff!$J68),MIN(Staff!$J68,Staff!$L68)),0))))))</f>
        <v>0</v>
      </c>
      <c r="AI72" s="567">
        <f>IF(Staff!$K68="Never",IF(AI$4&gt;=Staff!$I68,MIN(Staff!$J68,Staff!$L68),0),IF(Staff!$K68="Monthly",IF(AI$4=Staff!$I68,MIN(Staff!$J68,Staff!$L68),IF(AI$4&gt;Staff!$I68,MIN(Staff!$L68,AH72+Staff!$J68),0)),IF(Staff!$K68="Quarterly",IF(AI$4=Staff!$I68,MIN(Staff!$J68,Staff!$L68),IF(AI$4&gt;Staff!$I68,IFERROR(MIN(Staff!$L68,IF(ISNUMBER(AF72),AF72,0)+Staff!$J68),Staff!$J68),0)),IF(Staff!$K68="Annually",IF(AI$4=Staff!$I68,MIN(Staff!$J68,Staff!$L68),IF(AI$4&gt;Staff!$I68,IFERROR(MIN(Staff!$L68,W72+Staff!$J68),MIN(Staff!$J68,Staff!$L68)),0))))))</f>
        <v>0</v>
      </c>
      <c r="AJ72" s="567">
        <f>IF(Staff!$K68="Never",IF(AJ$4&gt;=Staff!$I68,MIN(Staff!$J68,Staff!$L68),0),IF(Staff!$K68="Monthly",IF(AJ$4=Staff!$I68,MIN(Staff!$J68,Staff!$L68),IF(AJ$4&gt;Staff!$I68,MIN(Staff!$L68,AI72+Staff!$J68),0)),IF(Staff!$K68="Quarterly",IF(AJ$4=Staff!$I68,MIN(Staff!$J68,Staff!$L68),IF(AJ$4&gt;Staff!$I68,IFERROR(MIN(Staff!$L68,IF(ISNUMBER(AG72),AG72,0)+Staff!$J68),Staff!$J68),0)),IF(Staff!$K68="Annually",IF(AJ$4=Staff!$I68,MIN(Staff!$J68,Staff!$L68),IF(AJ$4&gt;Staff!$I68,IFERROR(MIN(Staff!$L68,X72+Staff!$J68),MIN(Staff!$J68,Staff!$L68)),0))))))</f>
        <v>0</v>
      </c>
      <c r="AK72" s="567">
        <f>IF(Staff!$K68="Never",IF(AK$4&gt;=Staff!$I68,MIN(Staff!$J68,Staff!$L68),0),IF(Staff!$K68="Monthly",IF(AK$4=Staff!$I68,MIN(Staff!$J68,Staff!$L68),IF(AK$4&gt;Staff!$I68,MIN(Staff!$L68,AJ72+Staff!$J68),0)),IF(Staff!$K68="Quarterly",IF(AK$4=Staff!$I68,MIN(Staff!$J68,Staff!$L68),IF(AK$4&gt;Staff!$I68,IFERROR(MIN(Staff!$L68,IF(ISNUMBER(AH72),AH72,0)+Staff!$J68),Staff!$J68),0)),IF(Staff!$K68="Annually",IF(AK$4=Staff!$I68,MIN(Staff!$J68,Staff!$L68),IF(AK$4&gt;Staff!$I68,IFERROR(MIN(Staff!$L68,Y72+Staff!$J68),MIN(Staff!$J68,Staff!$L68)),0))))))</f>
        <v>0</v>
      </c>
      <c r="AL72" s="567">
        <f>IF(Staff!$K68="Never",IF(AL$4&gt;=Staff!$I68,MIN(Staff!$J68,Staff!$L68),0),IF(Staff!$K68="Monthly",IF(AL$4=Staff!$I68,MIN(Staff!$J68,Staff!$L68),IF(AL$4&gt;Staff!$I68,MIN(Staff!$L68,AK72+Staff!$J68),0)),IF(Staff!$K68="Quarterly",IF(AL$4=Staff!$I68,MIN(Staff!$J68,Staff!$L68),IF(AL$4&gt;Staff!$I68,IFERROR(MIN(Staff!$L68,IF(ISNUMBER(AI72),AI72,0)+Staff!$J68),Staff!$J68),0)),IF(Staff!$K68="Annually",IF(AL$4=Staff!$I68,MIN(Staff!$J68,Staff!$L68),IF(AL$4&gt;Staff!$I68,IFERROR(MIN(Staff!$L68,Z72+Staff!$J68),MIN(Staff!$J68,Staff!$L68)),0))))))</f>
        <v>0</v>
      </c>
      <c r="AM72" s="567">
        <f>IF(Staff!$K68="Never",IF(AM$4&gt;=Staff!$I68,MIN(Staff!$J68,Staff!$L68),0),IF(Staff!$K68="Monthly",IF(AM$4=Staff!$I68,MIN(Staff!$J68,Staff!$L68),IF(AM$4&gt;Staff!$I68,MIN(Staff!$L68,AL72+Staff!$J68),0)),IF(Staff!$K68="Quarterly",IF(AM$4=Staff!$I68,MIN(Staff!$J68,Staff!$L68),IF(AM$4&gt;Staff!$I68,IFERROR(MIN(Staff!$L68,IF(ISNUMBER(AJ72),AJ72,0)+Staff!$J68),Staff!$J68),0)),IF(Staff!$K68="Annually",IF(AM$4=Staff!$I68,MIN(Staff!$J68,Staff!$L68),IF(AM$4&gt;Staff!$I68,IFERROR(MIN(Staff!$L68,AA72+Staff!$J68),MIN(Staff!$J68,Staff!$L68)),0))))))</f>
        <v>0</v>
      </c>
      <c r="AN72" s="567">
        <f>IF(Staff!$K68="Never",IF(AN$4&gt;=Staff!$I68,MIN(Staff!$J68,Staff!$L68),0),IF(Staff!$K68="Monthly",IF(AN$4=Staff!$I68,MIN(Staff!$J68,Staff!$L68),IF(AN$4&gt;Staff!$I68,MIN(Staff!$L68,AM72+Staff!$J68),0)),IF(Staff!$K68="Quarterly",IF(AN$4=Staff!$I68,MIN(Staff!$J68,Staff!$L68),IF(AN$4&gt;Staff!$I68,IFERROR(MIN(Staff!$L68,IF(ISNUMBER(AK72),AK72,0)+Staff!$J68),Staff!$J68),0)),IF(Staff!$K68="Annually",IF(AN$4=Staff!$I68,MIN(Staff!$J68,Staff!$L68),IF(AN$4&gt;Staff!$I68,IFERROR(MIN(Staff!$L68,AB72+Staff!$J68),MIN(Staff!$J68,Staff!$L68)),0))))))</f>
        <v>0</v>
      </c>
      <c r="AO72" s="567">
        <f>IF(Staff!$K68="Never",IF(AO$4&gt;=Staff!$I68,MIN(Staff!$J68,Staff!$L68),0),IF(Staff!$K68="Monthly",IF(AO$4=Staff!$I68,MIN(Staff!$J68,Staff!$L68),IF(AO$4&gt;Staff!$I68,MIN(Staff!$L68,AN72+Staff!$J68),0)),IF(Staff!$K68="Quarterly",IF(AO$4=Staff!$I68,MIN(Staff!$J68,Staff!$L68),IF(AO$4&gt;Staff!$I68,IFERROR(MIN(Staff!$L68,IF(ISNUMBER(AL72),AL72,0)+Staff!$J68),Staff!$J68),0)),IF(Staff!$K68="Annually",IF(AO$4=Staff!$I68,MIN(Staff!$J68,Staff!$L68),IF(AO$4&gt;Staff!$I68,IFERROR(MIN(Staff!$L68,AC72+Staff!$J68),MIN(Staff!$J68,Staff!$L68)),0))))))</f>
        <v>0</v>
      </c>
      <c r="AP72" s="567">
        <f>IF(Staff!$K68="Never",IF(AP$4&gt;=Staff!$I68,MIN(Staff!$J68,Staff!$L68),0),IF(Staff!$K68="Monthly",IF(AP$4=Staff!$I68,MIN(Staff!$J68,Staff!$L68),IF(AP$4&gt;Staff!$I68,MIN(Staff!$L68,AO72+Staff!$J68),0)),IF(Staff!$K68="Quarterly",IF(AP$4=Staff!$I68,MIN(Staff!$J68,Staff!$L68),IF(AP$4&gt;Staff!$I68,IFERROR(MIN(Staff!$L68,IF(ISNUMBER(AM72),AM72,0)+Staff!$J68),Staff!$J68),0)),IF(Staff!$K68="Annually",IF(AP$4=Staff!$I68,MIN(Staff!$J68,Staff!$L68),IF(AP$4&gt;Staff!$I68,IFERROR(MIN(Staff!$L68,AD72+Staff!$J68),MIN(Staff!$J68,Staff!$L68)),0))))))</f>
        <v>0</v>
      </c>
      <c r="AQ72" s="567">
        <f>IF(Staff!$K68="Never",IF(AQ$4&gt;=Staff!$I68,MIN(Staff!$J68,Staff!$L68),0),IF(Staff!$K68="Monthly",IF(AQ$4=Staff!$I68,MIN(Staff!$J68,Staff!$L68),IF(AQ$4&gt;Staff!$I68,MIN(Staff!$L68,AP72+Staff!$J68),0)),IF(Staff!$K68="Quarterly",IF(AQ$4=Staff!$I68,MIN(Staff!$J68,Staff!$L68),IF(AQ$4&gt;Staff!$I68,IFERROR(MIN(Staff!$L68,IF(ISNUMBER(AN72),AN72,0)+Staff!$J68),Staff!$J68),0)),IF(Staff!$K68="Annually",IF(AQ$4=Staff!$I68,MIN(Staff!$J68,Staff!$L68),IF(AQ$4&gt;Staff!$I68,IFERROR(MIN(Staff!$L68,AE72+Staff!$J68),MIN(Staff!$J68,Staff!$L68)),0))))))</f>
        <v>0</v>
      </c>
      <c r="AR72" s="567">
        <f>IF(Staff!$K68="Never",IF(AR$4&gt;=Staff!$I68,MIN(Staff!$J68,Staff!$L68),0),IF(Staff!$K68="Monthly",IF(AR$4=Staff!$I68,MIN(Staff!$J68,Staff!$L68),IF(AR$4&gt;Staff!$I68,MIN(Staff!$L68,AQ72+Staff!$J68),0)),IF(Staff!$K68="Quarterly",IF(AR$4=Staff!$I68,MIN(Staff!$J68,Staff!$L68),IF(AR$4&gt;Staff!$I68,IFERROR(MIN(Staff!$L68,IF(ISNUMBER(AO72),AO72,0)+Staff!$J68),Staff!$J68),0)),IF(Staff!$K68="Annually",IF(AR$4=Staff!$I68,MIN(Staff!$J68,Staff!$L68),IF(AR$4&gt;Staff!$I68,IFERROR(MIN(Staff!$L68,AF72+Staff!$J68),MIN(Staff!$J68,Staff!$L68)),0))))))</f>
        <v>0</v>
      </c>
      <c r="AS72" s="567">
        <f>IF(Staff!$K68="Never",IF(AS$4&gt;=Staff!$I68,MIN(Staff!$J68,Staff!$L68),0),IF(Staff!$K68="Monthly",IF(AS$4=Staff!$I68,MIN(Staff!$J68,Staff!$L68),IF(AS$4&gt;Staff!$I68,MIN(Staff!$L68,AR72+Staff!$J68),0)),IF(Staff!$K68="Quarterly",IF(AS$4=Staff!$I68,MIN(Staff!$J68,Staff!$L68),IF(AS$4&gt;Staff!$I68,IFERROR(MIN(Staff!$L68,IF(ISNUMBER(AP72),AP72,0)+Staff!$J68),Staff!$J68),0)),IF(Staff!$K68="Annually",IF(AS$4=Staff!$I68,MIN(Staff!$J68,Staff!$L68),IF(AS$4&gt;Staff!$I68,IFERROR(MIN(Staff!$L68,AG72+Staff!$J68),MIN(Staff!$J68,Staff!$L68)),0))))))</f>
        <v>0</v>
      </c>
      <c r="AT72" s="567">
        <f>IF(Staff!$K68="Never",IF(AT$4&gt;=Staff!$I68,MIN(Staff!$J68,Staff!$L68),0),IF(Staff!$K68="Monthly",IF(AT$4=Staff!$I68,MIN(Staff!$J68,Staff!$L68),IF(AT$4&gt;Staff!$I68,MIN(Staff!$L68,AS72+Staff!$J68),0)),IF(Staff!$K68="Quarterly",IF(AT$4=Staff!$I68,MIN(Staff!$J68,Staff!$L68),IF(AT$4&gt;Staff!$I68,IFERROR(MIN(Staff!$L68,IF(ISNUMBER(AQ72),AQ72,0)+Staff!$J68),Staff!$J68),0)),IF(Staff!$K68="Annually",IF(AT$4=Staff!$I68,MIN(Staff!$J68,Staff!$L68),IF(AT$4&gt;Staff!$I68,IFERROR(MIN(Staff!$L68,AH72+Staff!$J68),MIN(Staff!$J68,Staff!$L68)),0))))))</f>
        <v>0</v>
      </c>
      <c r="AU72" s="567">
        <f>IF(Staff!$K68="Never",IF(AU$4&gt;=Staff!$I68,MIN(Staff!$J68,Staff!$L68),0),IF(Staff!$K68="Monthly",IF(AU$4=Staff!$I68,MIN(Staff!$J68,Staff!$L68),IF(AU$4&gt;Staff!$I68,MIN(Staff!$L68,AT72+Staff!$J68),0)),IF(Staff!$K68="Quarterly",IF(AU$4=Staff!$I68,MIN(Staff!$J68,Staff!$L68),IF(AU$4&gt;Staff!$I68,IFERROR(MIN(Staff!$L68,IF(ISNUMBER(AR72),AR72,0)+Staff!$J68),Staff!$J68),0)),IF(Staff!$K68="Annually",IF(AU$4=Staff!$I68,MIN(Staff!$J68,Staff!$L68),IF(AU$4&gt;Staff!$I68,IFERROR(MIN(Staff!$L68,AI72+Staff!$J68),MIN(Staff!$J68,Staff!$L68)),0))))))</f>
        <v>0</v>
      </c>
      <c r="AV72" s="567">
        <f>IF(Staff!$K68="Never",IF(AV$4&gt;=Staff!$I68,MIN(Staff!$J68,Staff!$L68),0),IF(Staff!$K68="Monthly",IF(AV$4=Staff!$I68,MIN(Staff!$J68,Staff!$L68),IF(AV$4&gt;Staff!$I68,MIN(Staff!$L68,AU72+Staff!$J68),0)),IF(Staff!$K68="Quarterly",IF(AV$4=Staff!$I68,MIN(Staff!$J68,Staff!$L68),IF(AV$4&gt;Staff!$I68,IFERROR(MIN(Staff!$L68,IF(ISNUMBER(AS72),AS72,0)+Staff!$J68),Staff!$J68),0)),IF(Staff!$K68="Annually",IF(AV$4=Staff!$I68,MIN(Staff!$J68,Staff!$L68),IF(AV$4&gt;Staff!$I68,IFERROR(MIN(Staff!$L68,AJ72+Staff!$J68),MIN(Staff!$J68,Staff!$L68)),0))))))</f>
        <v>0</v>
      </c>
      <c r="AW72" s="567">
        <f>IF(Staff!$K68="Never",IF(AW$4&gt;=Staff!$I68,MIN(Staff!$J68,Staff!$L68),0),IF(Staff!$K68="Monthly",IF(AW$4=Staff!$I68,MIN(Staff!$J68,Staff!$L68),IF(AW$4&gt;Staff!$I68,MIN(Staff!$L68,AV72+Staff!$J68),0)),IF(Staff!$K68="Quarterly",IF(AW$4=Staff!$I68,MIN(Staff!$J68,Staff!$L68),IF(AW$4&gt;Staff!$I68,IFERROR(MIN(Staff!$L68,IF(ISNUMBER(AT72),AT72,0)+Staff!$J68),Staff!$J68),0)),IF(Staff!$K68="Annually",IF(AW$4=Staff!$I68,MIN(Staff!$J68,Staff!$L68),IF(AW$4&gt;Staff!$I68,IFERROR(MIN(Staff!$L68,AK72+Staff!$J68),MIN(Staff!$J68,Staff!$L68)),0))))))</f>
        <v>0</v>
      </c>
      <c r="AX72" s="567">
        <f>IF(Staff!$K68="Never",IF(AX$4&gt;=Staff!$I68,MIN(Staff!$J68,Staff!$L68),0),IF(Staff!$K68="Monthly",IF(AX$4=Staff!$I68,MIN(Staff!$J68,Staff!$L68),IF(AX$4&gt;Staff!$I68,MIN(Staff!$L68,AW72+Staff!$J68),0)),IF(Staff!$K68="Quarterly",IF(AX$4=Staff!$I68,MIN(Staff!$J68,Staff!$L68),IF(AX$4&gt;Staff!$I68,IFERROR(MIN(Staff!$L68,IF(ISNUMBER(AU72),AU72,0)+Staff!$J68),Staff!$J68),0)),IF(Staff!$K68="Annually",IF(AX$4=Staff!$I68,MIN(Staff!$J68,Staff!$L68),IF(AX$4&gt;Staff!$I68,IFERROR(MIN(Staff!$L68,AL72+Staff!$J68),MIN(Staff!$J68,Staff!$L68)),0))))))</f>
        <v>0</v>
      </c>
      <c r="AY72" s="567">
        <f>IF(Staff!$K68="Never",IF(AY$4&gt;=Staff!$I68,MIN(Staff!$J68,Staff!$L68),0),IF(Staff!$K68="Monthly",IF(AY$4=Staff!$I68,MIN(Staff!$J68,Staff!$L68),IF(AY$4&gt;Staff!$I68,MIN(Staff!$L68,AX72+Staff!$J68),0)),IF(Staff!$K68="Quarterly",IF(AY$4=Staff!$I68,MIN(Staff!$J68,Staff!$L68),IF(AY$4&gt;Staff!$I68,IFERROR(MIN(Staff!$L68,IF(ISNUMBER(AV72),AV72,0)+Staff!$J68),Staff!$J68),0)),IF(Staff!$K68="Annually",IF(AY$4=Staff!$I68,MIN(Staff!$J68,Staff!$L68),IF(AY$4&gt;Staff!$I68,IFERROR(MIN(Staff!$L68,AM72+Staff!$J68),MIN(Staff!$J68,Staff!$L68)),0))))))</f>
        <v>0</v>
      </c>
      <c r="AZ72" s="567">
        <f>IF(Staff!$K68="Never",IF(AZ$4&gt;=Staff!$I68,MIN(Staff!$J68,Staff!$L68),0),IF(Staff!$K68="Monthly",IF(AZ$4=Staff!$I68,MIN(Staff!$J68,Staff!$L68),IF(AZ$4&gt;Staff!$I68,MIN(Staff!$L68,AY72+Staff!$J68),0)),IF(Staff!$K68="Quarterly",IF(AZ$4=Staff!$I68,MIN(Staff!$J68,Staff!$L68),IF(AZ$4&gt;Staff!$I68,IFERROR(MIN(Staff!$L68,IF(ISNUMBER(AW72),AW72,0)+Staff!$J68),Staff!$J68),0)),IF(Staff!$K68="Annually",IF(AZ$4=Staff!$I68,MIN(Staff!$J68,Staff!$L68),IF(AZ$4&gt;Staff!$I68,IFERROR(MIN(Staff!$L68,AN72+Staff!$J68),MIN(Staff!$J68,Staff!$L68)),0))))))</f>
        <v>0</v>
      </c>
      <c r="BA72" s="567">
        <f>IF(Staff!$K68="Never",IF(BA$4&gt;=Staff!$I68,MIN(Staff!$J68,Staff!$L68),0),IF(Staff!$K68="Monthly",IF(BA$4=Staff!$I68,MIN(Staff!$J68,Staff!$L68),IF(BA$4&gt;Staff!$I68,MIN(Staff!$L68,AZ72+Staff!$J68),0)),IF(Staff!$K68="Quarterly",IF(BA$4=Staff!$I68,MIN(Staff!$J68,Staff!$L68),IF(BA$4&gt;Staff!$I68,IFERROR(MIN(Staff!$L68,IF(ISNUMBER(AX72),AX72,0)+Staff!$J68),Staff!$J68),0)),IF(Staff!$K68="Annually",IF(BA$4=Staff!$I68,MIN(Staff!$J68,Staff!$L68),IF(BA$4&gt;Staff!$I68,IFERROR(MIN(Staff!$L68,AO72+Staff!$J68),MIN(Staff!$J68,Staff!$L68)),0))))))</f>
        <v>0</v>
      </c>
      <c r="BB72" s="567">
        <f>IF(Staff!$K68="Never",IF(BB$4&gt;=Staff!$I68,MIN(Staff!$J68,Staff!$L68),0),IF(Staff!$K68="Monthly",IF(BB$4=Staff!$I68,MIN(Staff!$J68,Staff!$L68),IF(BB$4&gt;Staff!$I68,MIN(Staff!$L68,BA72+Staff!$J68),0)),IF(Staff!$K68="Quarterly",IF(BB$4=Staff!$I68,MIN(Staff!$J68,Staff!$L68),IF(BB$4&gt;Staff!$I68,IFERROR(MIN(Staff!$L68,IF(ISNUMBER(AY72),AY72,0)+Staff!$J68),Staff!$J68),0)),IF(Staff!$K68="Annually",IF(BB$4=Staff!$I68,MIN(Staff!$J68,Staff!$L68),IF(BB$4&gt;Staff!$I68,IFERROR(MIN(Staff!$L68,AP72+Staff!$J68),MIN(Staff!$J68,Staff!$L68)),0))))))</f>
        <v>0</v>
      </c>
      <c r="BC72" s="567">
        <f>IF(Staff!$K68="Never",IF(BC$4&gt;=Staff!$I68,MIN(Staff!$J68,Staff!$L68),0),IF(Staff!$K68="Monthly",IF(BC$4=Staff!$I68,MIN(Staff!$J68,Staff!$L68),IF(BC$4&gt;Staff!$I68,MIN(Staff!$L68,BB72+Staff!$J68),0)),IF(Staff!$K68="Quarterly",IF(BC$4=Staff!$I68,MIN(Staff!$J68,Staff!$L68),IF(BC$4&gt;Staff!$I68,IFERROR(MIN(Staff!$L68,IF(ISNUMBER(AZ72),AZ72,0)+Staff!$J68),Staff!$J68),0)),IF(Staff!$K68="Annually",IF(BC$4=Staff!$I68,MIN(Staff!$J68,Staff!$L68),IF(BC$4&gt;Staff!$I68,IFERROR(MIN(Staff!$L68,AQ72+Staff!$J68),MIN(Staff!$J68,Staff!$L68)),0))))))</f>
        <v>0</v>
      </c>
      <c r="BD72" s="567">
        <f>IF(Staff!$K68="Never",IF(BD$4&gt;=Staff!$I68,MIN(Staff!$J68,Staff!$L68),0),IF(Staff!$K68="Monthly",IF(BD$4=Staff!$I68,MIN(Staff!$J68,Staff!$L68),IF(BD$4&gt;Staff!$I68,MIN(Staff!$L68,BC72+Staff!$J68),0)),IF(Staff!$K68="Quarterly",IF(BD$4=Staff!$I68,MIN(Staff!$J68,Staff!$L68),IF(BD$4&gt;Staff!$I68,IFERROR(MIN(Staff!$L68,IF(ISNUMBER(BA72),BA72,0)+Staff!$J68),Staff!$J68),0)),IF(Staff!$K68="Annually",IF(BD$4=Staff!$I68,MIN(Staff!$J68,Staff!$L68),IF(BD$4&gt;Staff!$I68,IFERROR(MIN(Staff!$L68,AR72+Staff!$J68),MIN(Staff!$J68,Staff!$L68)),0))))))</f>
        <v>0</v>
      </c>
      <c r="BE72" s="567">
        <f>IF(Staff!$K68="Never",IF(BE$4&gt;=Staff!$I68,MIN(Staff!$J68,Staff!$L68),0),IF(Staff!$K68="Monthly",IF(BE$4=Staff!$I68,MIN(Staff!$J68,Staff!$L68),IF(BE$4&gt;Staff!$I68,MIN(Staff!$L68,BD72+Staff!$J68),0)),IF(Staff!$K68="Quarterly",IF(BE$4=Staff!$I68,MIN(Staff!$J68,Staff!$L68),IF(BE$4&gt;Staff!$I68,IFERROR(MIN(Staff!$L68,IF(ISNUMBER(BB72),BB72,0)+Staff!$J68),Staff!$J68),0)),IF(Staff!$K68="Annually",IF(BE$4=Staff!$I68,MIN(Staff!$J68,Staff!$L68),IF(BE$4&gt;Staff!$I68,IFERROR(MIN(Staff!$L68,AS72+Staff!$J68),MIN(Staff!$J68,Staff!$L68)),0))))))</f>
        <v>0</v>
      </c>
      <c r="BF72" s="567">
        <f>IF(Staff!$K68="Never",IF(BF$4&gt;=Staff!$I68,MIN(Staff!$J68,Staff!$L68),0),IF(Staff!$K68="Monthly",IF(BF$4=Staff!$I68,MIN(Staff!$J68,Staff!$L68),IF(BF$4&gt;Staff!$I68,MIN(Staff!$L68,BE72+Staff!$J68),0)),IF(Staff!$K68="Quarterly",IF(BF$4=Staff!$I68,MIN(Staff!$J68,Staff!$L68),IF(BF$4&gt;Staff!$I68,IFERROR(MIN(Staff!$L68,IF(ISNUMBER(BC72),BC72,0)+Staff!$J68),Staff!$J68),0)),IF(Staff!$K68="Annually",IF(BF$4=Staff!$I68,MIN(Staff!$J68,Staff!$L68),IF(BF$4&gt;Staff!$I68,IFERROR(MIN(Staff!$L68,AT72+Staff!$J68),MIN(Staff!$J68,Staff!$L68)),0))))))</f>
        <v>0</v>
      </c>
      <c r="BG72" s="567">
        <f>IF(Staff!$K68="Never",IF(BG$4&gt;=Staff!$I68,MIN(Staff!$J68,Staff!$L68),0),IF(Staff!$K68="Monthly",IF(BG$4=Staff!$I68,MIN(Staff!$J68,Staff!$L68),IF(BG$4&gt;Staff!$I68,MIN(Staff!$L68,BF72+Staff!$J68),0)),IF(Staff!$K68="Quarterly",IF(BG$4=Staff!$I68,MIN(Staff!$J68,Staff!$L68),IF(BG$4&gt;Staff!$I68,IFERROR(MIN(Staff!$L68,IF(ISNUMBER(BD72),BD72,0)+Staff!$J68),Staff!$J68),0)),IF(Staff!$K68="Annually",IF(BG$4=Staff!$I68,MIN(Staff!$J68,Staff!$L68),IF(BG$4&gt;Staff!$I68,IFERROR(MIN(Staff!$L68,AU72+Staff!$J68),MIN(Staff!$J68,Staff!$L68)),0))))))</f>
        <v>0</v>
      </c>
      <c r="BH72" s="567">
        <f>IF(Staff!$K68="Never",IF(BH$4&gt;=Staff!$I68,MIN(Staff!$J68,Staff!$L68),0),IF(Staff!$K68="Monthly",IF(BH$4=Staff!$I68,MIN(Staff!$J68,Staff!$L68),IF(BH$4&gt;Staff!$I68,MIN(Staff!$L68,BG72+Staff!$J68),0)),IF(Staff!$K68="Quarterly",IF(BH$4=Staff!$I68,MIN(Staff!$J68,Staff!$L68),IF(BH$4&gt;Staff!$I68,IFERROR(MIN(Staff!$L68,IF(ISNUMBER(BE72),BE72,0)+Staff!$J68),Staff!$J68),0)),IF(Staff!$K68="Annually",IF(BH$4=Staff!$I68,MIN(Staff!$J68,Staff!$L68),IF(BH$4&gt;Staff!$I68,IFERROR(MIN(Staff!$L68,AV72+Staff!$J68),MIN(Staff!$J68,Staff!$L68)),0))))))</f>
        <v>0</v>
      </c>
      <c r="BI72" s="567">
        <f>IF(Staff!$K68="Never",IF(BI$4&gt;=Staff!$I68,MIN(Staff!$J68,Staff!$L68),0),IF(Staff!$K68="Monthly",IF(BI$4=Staff!$I68,MIN(Staff!$J68,Staff!$L68),IF(BI$4&gt;Staff!$I68,MIN(Staff!$L68,BH72+Staff!$J68),0)),IF(Staff!$K68="Quarterly",IF(BI$4=Staff!$I68,MIN(Staff!$J68,Staff!$L68),IF(BI$4&gt;Staff!$I68,IFERROR(MIN(Staff!$L68,IF(ISNUMBER(BF72),BF72,0)+Staff!$J68),Staff!$J68),0)),IF(Staff!$K68="Annually",IF(BI$4=Staff!$I68,MIN(Staff!$J68,Staff!$L68),IF(BI$4&gt;Staff!$I68,IFERROR(MIN(Staff!$L68,AW72+Staff!$J68),MIN(Staff!$J68,Staff!$L68)),0))))))</f>
        <v>0</v>
      </c>
      <c r="BJ72" s="567">
        <f>IF(Staff!$K68="Never",IF(BJ$4&gt;=Staff!$I68,MIN(Staff!$J68,Staff!$L68),0),IF(Staff!$K68="Monthly",IF(BJ$4=Staff!$I68,MIN(Staff!$J68,Staff!$L68),IF(BJ$4&gt;Staff!$I68,MIN(Staff!$L68,BI72+Staff!$J68),0)),IF(Staff!$K68="Quarterly",IF(BJ$4=Staff!$I68,MIN(Staff!$J68,Staff!$L68),IF(BJ$4&gt;Staff!$I68,IFERROR(MIN(Staff!$L68,IF(ISNUMBER(BG72),BG72,0)+Staff!$J68),Staff!$J68),0)),IF(Staff!$K68="Annually",IF(BJ$4=Staff!$I68,MIN(Staff!$J68,Staff!$L68),IF(BJ$4&gt;Staff!$I68,IFERROR(MIN(Staff!$L68,AX72+Staff!$J68),MIN(Staff!$J68,Staff!$L68)),0))))))</f>
        <v>0</v>
      </c>
      <c r="BK72" s="567">
        <f>IF(Staff!$K68="Never",IF(BK$4&gt;=Staff!$I68,MIN(Staff!$J68,Staff!$L68),0),IF(Staff!$K68="Monthly",IF(BK$4=Staff!$I68,MIN(Staff!$J68,Staff!$L68),IF(BK$4&gt;Staff!$I68,MIN(Staff!$L68,BJ72+Staff!$J68),0)),IF(Staff!$K68="Quarterly",IF(BK$4=Staff!$I68,MIN(Staff!$J68,Staff!$L68),IF(BK$4&gt;Staff!$I68,IFERROR(MIN(Staff!$L68,IF(ISNUMBER(BH72),BH72,0)+Staff!$J68),Staff!$J68),0)),IF(Staff!$K68="Annually",IF(BK$4=Staff!$I68,MIN(Staff!$J68,Staff!$L68),IF(BK$4&gt;Staff!$I68,IFERROR(MIN(Staff!$L68,AY72+Staff!$J68),MIN(Staff!$J68,Staff!$L68)),0))))))</f>
        <v>0</v>
      </c>
      <c r="BL72" s="567">
        <f>IF(Staff!$K68="Never",IF(BL$4&gt;=Staff!$I68,MIN(Staff!$J68,Staff!$L68),0),IF(Staff!$K68="Monthly",IF(BL$4=Staff!$I68,MIN(Staff!$J68,Staff!$L68),IF(BL$4&gt;Staff!$I68,MIN(Staff!$L68,BK72+Staff!$J68),0)),IF(Staff!$K68="Quarterly",IF(BL$4=Staff!$I68,MIN(Staff!$J68,Staff!$L68),IF(BL$4&gt;Staff!$I68,IFERROR(MIN(Staff!$L68,IF(ISNUMBER(BI72),BI72,0)+Staff!$J68),Staff!$J68),0)),IF(Staff!$K68="Annually",IF(BL$4=Staff!$I68,MIN(Staff!$J68,Staff!$L68),IF(BL$4&gt;Staff!$I68,IFERROR(MIN(Staff!$L68,AZ72+Staff!$J68),MIN(Staff!$J68,Staff!$L68)),0))))))</f>
        <v>0</v>
      </c>
      <c r="BM72" s="567">
        <f>IF(Staff!$K68="Never",IF(BM$4&gt;=Staff!$I68,MIN(Staff!$J68,Staff!$L68),0),IF(Staff!$K68="Monthly",IF(BM$4=Staff!$I68,MIN(Staff!$J68,Staff!$L68),IF(BM$4&gt;Staff!$I68,MIN(Staff!$L68,BL72+Staff!$J68),0)),IF(Staff!$K68="Quarterly",IF(BM$4=Staff!$I68,MIN(Staff!$J68,Staff!$L68),IF(BM$4&gt;Staff!$I68,IFERROR(MIN(Staff!$L68,IF(ISNUMBER(BJ72),BJ72,0)+Staff!$J68),Staff!$J68),0)),IF(Staff!$K68="Annually",IF(BM$4=Staff!$I68,MIN(Staff!$J68,Staff!$L68),IF(BM$4&gt;Staff!$I68,IFERROR(MIN(Staff!$L68,BA72+Staff!$J68),MIN(Staff!$J68,Staff!$L68)),0))))))</f>
        <v>0</v>
      </c>
      <c r="BN72" s="567">
        <f>IF(Staff!$K68="Never",IF(BN$4&gt;=Staff!$I68,MIN(Staff!$J68,Staff!$L68),0),IF(Staff!$K68="Monthly",IF(BN$4=Staff!$I68,MIN(Staff!$J68,Staff!$L68),IF(BN$4&gt;Staff!$I68,MIN(Staff!$L68,BM72+Staff!$J68),0)),IF(Staff!$K68="Quarterly",IF(BN$4=Staff!$I68,MIN(Staff!$J68,Staff!$L68),IF(BN$4&gt;Staff!$I68,IFERROR(MIN(Staff!$L68,IF(ISNUMBER(BK72),BK72,0)+Staff!$J68),Staff!$J68),0)),IF(Staff!$K68="Annually",IF(BN$4=Staff!$I68,MIN(Staff!$J68,Staff!$L68),IF(BN$4&gt;Staff!$I68,IFERROR(MIN(Staff!$L68,BB72+Staff!$J68),MIN(Staff!$J68,Staff!$L68)),0))))))</f>
        <v>0</v>
      </c>
      <c r="BO72" s="567">
        <f>IF(Staff!$K68="Never",IF(BO$4&gt;=Staff!$I68,MIN(Staff!$J68,Staff!$L68),0),IF(Staff!$K68="Monthly",IF(BO$4=Staff!$I68,MIN(Staff!$J68,Staff!$L68),IF(BO$4&gt;Staff!$I68,MIN(Staff!$L68,BN72+Staff!$J68),0)),IF(Staff!$K68="Quarterly",IF(BO$4=Staff!$I68,MIN(Staff!$J68,Staff!$L68),IF(BO$4&gt;Staff!$I68,IFERROR(MIN(Staff!$L68,IF(ISNUMBER(BL72),BL72,0)+Staff!$J68),Staff!$J68),0)),IF(Staff!$K68="Annually",IF(BO$4=Staff!$I68,MIN(Staff!$J68,Staff!$L68),IF(BO$4&gt;Staff!$I68,IFERROR(MIN(Staff!$L68,BC72+Staff!$J68),MIN(Staff!$J68,Staff!$L68)),0))))))</f>
        <v>0</v>
      </c>
      <c r="BP72" s="567">
        <f>IF(Staff!$K68="Never",IF(BP$4&gt;=Staff!$I68,MIN(Staff!$J68,Staff!$L68),0),IF(Staff!$K68="Monthly",IF(BP$4=Staff!$I68,MIN(Staff!$J68,Staff!$L68),IF(BP$4&gt;Staff!$I68,MIN(Staff!$L68,BO72+Staff!$J68),0)),IF(Staff!$K68="Quarterly",IF(BP$4=Staff!$I68,MIN(Staff!$J68,Staff!$L68),IF(BP$4&gt;Staff!$I68,IFERROR(MIN(Staff!$L68,IF(ISNUMBER(BM72),BM72,0)+Staff!$J68),Staff!$J68),0)),IF(Staff!$K68="Annually",IF(BP$4=Staff!$I68,MIN(Staff!$J68,Staff!$L68),IF(BP$4&gt;Staff!$I68,IFERROR(MIN(Staff!$L68,BD72+Staff!$J68),MIN(Staff!$J68,Staff!$L68)),0))))))</f>
        <v>0</v>
      </c>
      <c r="BQ72" s="567">
        <f>IF(Staff!$K68="Never",IF(BQ$4&gt;=Staff!$I68,MIN(Staff!$J68,Staff!$L68),0),IF(Staff!$K68="Monthly",IF(BQ$4=Staff!$I68,MIN(Staff!$J68,Staff!$L68),IF(BQ$4&gt;Staff!$I68,MIN(Staff!$L68,BP72+Staff!$J68),0)),IF(Staff!$K68="Quarterly",IF(BQ$4=Staff!$I68,MIN(Staff!$J68,Staff!$L68),IF(BQ$4&gt;Staff!$I68,IFERROR(MIN(Staff!$L68,IF(ISNUMBER(BN72),BN72,0)+Staff!$J68),Staff!$J68),0)),IF(Staff!$K68="Annually",IF(BQ$4=Staff!$I68,MIN(Staff!$J68,Staff!$L68),IF(BQ$4&gt;Staff!$I68,IFERROR(MIN(Staff!$L68,BE72+Staff!$J68),MIN(Staff!$J68,Staff!$L68)),0))))))</f>
        <v>0</v>
      </c>
      <c r="BR72" s="567">
        <f>IF(Staff!$K68="Never",IF(BR$4&gt;=Staff!$I68,MIN(Staff!$J68,Staff!$L68),0),IF(Staff!$K68="Monthly",IF(BR$4=Staff!$I68,MIN(Staff!$J68,Staff!$L68),IF(BR$4&gt;Staff!$I68,MIN(Staff!$L68,BQ72+Staff!$J68),0)),IF(Staff!$K68="Quarterly",IF(BR$4=Staff!$I68,MIN(Staff!$J68,Staff!$L68),IF(BR$4&gt;Staff!$I68,IFERROR(MIN(Staff!$L68,IF(ISNUMBER(BO72),BO72,0)+Staff!$J68),Staff!$J68),0)),IF(Staff!$K68="Annually",IF(BR$4=Staff!$I68,MIN(Staff!$J68,Staff!$L68),IF(BR$4&gt;Staff!$I68,IFERROR(MIN(Staff!$L68,BF72+Staff!$J68),MIN(Staff!$J68,Staff!$L68)),0))))))</f>
        <v>0</v>
      </c>
      <c r="BS72" s="567">
        <f>IF(Staff!$K68="Never",IF(BS$4&gt;=Staff!$I68,MIN(Staff!$J68,Staff!$L68),0),IF(Staff!$K68="Monthly",IF(BS$4=Staff!$I68,MIN(Staff!$J68,Staff!$L68),IF(BS$4&gt;Staff!$I68,MIN(Staff!$L68,BR72+Staff!$J68),0)),IF(Staff!$K68="Quarterly",IF(BS$4=Staff!$I68,MIN(Staff!$J68,Staff!$L68),IF(BS$4&gt;Staff!$I68,IFERROR(MIN(Staff!$L68,IF(ISNUMBER(BP72),BP72,0)+Staff!$J68),Staff!$J68),0)),IF(Staff!$K68="Annually",IF(BS$4=Staff!$I68,MIN(Staff!$J68,Staff!$L68),IF(BS$4&gt;Staff!$I68,IFERROR(MIN(Staff!$L68,BG72+Staff!$J68),MIN(Staff!$J68,Staff!$L68)),0))))))</f>
        <v>0</v>
      </c>
      <c r="BT72" s="567">
        <f>IF(Staff!$K68="Never",IF(BT$4&gt;=Staff!$I68,MIN(Staff!$J68,Staff!$L68),0),IF(Staff!$K68="Monthly",IF(BT$4=Staff!$I68,MIN(Staff!$J68,Staff!$L68),IF(BT$4&gt;Staff!$I68,MIN(Staff!$L68,BS72+Staff!$J68),0)),IF(Staff!$K68="Quarterly",IF(BT$4=Staff!$I68,MIN(Staff!$J68,Staff!$L68),IF(BT$4&gt;Staff!$I68,IFERROR(MIN(Staff!$L68,IF(ISNUMBER(BQ72),BQ72,0)+Staff!$J68),Staff!$J68),0)),IF(Staff!$K68="Annually",IF(BT$4=Staff!$I68,MIN(Staff!$J68,Staff!$L68),IF(BT$4&gt;Staff!$I68,IFERROR(MIN(Staff!$L68,BH72+Staff!$J68),MIN(Staff!$J68,Staff!$L68)),0))))))</f>
        <v>0</v>
      </c>
      <c r="BU72" s="567">
        <f>IF(Staff!$K68="Never",IF(BU$4&gt;=Staff!$I68,MIN(Staff!$J68,Staff!$L68),0),IF(Staff!$K68="Monthly",IF(BU$4=Staff!$I68,MIN(Staff!$J68,Staff!$L68),IF(BU$4&gt;Staff!$I68,MIN(Staff!$L68,BT72+Staff!$J68),0)),IF(Staff!$K68="Quarterly",IF(BU$4=Staff!$I68,MIN(Staff!$J68,Staff!$L68),IF(BU$4&gt;Staff!$I68,IFERROR(MIN(Staff!$L68,IF(ISNUMBER(BR72),BR72,0)+Staff!$J68),Staff!$J68),0)),IF(Staff!$K68="Annually",IF(BU$4=Staff!$I68,MIN(Staff!$J68,Staff!$L68),IF(BU$4&gt;Staff!$I68,IFERROR(MIN(Staff!$L68,BI72+Staff!$J68),MIN(Staff!$J68,Staff!$L68)),0))))))</f>
        <v>0</v>
      </c>
      <c r="BV72" s="567">
        <f>IF(Staff!$K68="Never",IF(BV$4&gt;=Staff!$I68,MIN(Staff!$J68,Staff!$L68),0),IF(Staff!$K68="Monthly",IF(BV$4=Staff!$I68,MIN(Staff!$J68,Staff!$L68),IF(BV$4&gt;Staff!$I68,MIN(Staff!$L68,BU72+Staff!$J68),0)),IF(Staff!$K68="Quarterly",IF(BV$4=Staff!$I68,MIN(Staff!$J68,Staff!$L68),IF(BV$4&gt;Staff!$I68,IFERROR(MIN(Staff!$L68,IF(ISNUMBER(BS72),BS72,0)+Staff!$J68),Staff!$J68),0)),IF(Staff!$K68="Annually",IF(BV$4=Staff!$I68,MIN(Staff!$J68,Staff!$L68),IF(BV$4&gt;Staff!$I68,IFERROR(MIN(Staff!$L68,BJ72+Staff!$J68),MIN(Staff!$J68,Staff!$L68)),0))))))</f>
        <v>0</v>
      </c>
      <c r="BW72" s="567">
        <f>IF(Staff!$K68="Never",IF(BW$4&gt;=Staff!$I68,MIN(Staff!$J68,Staff!$L68),0),IF(Staff!$K68="Monthly",IF(BW$4=Staff!$I68,MIN(Staff!$J68,Staff!$L68),IF(BW$4&gt;Staff!$I68,MIN(Staff!$L68,BV72+Staff!$J68),0)),IF(Staff!$K68="Quarterly",IF(BW$4=Staff!$I68,MIN(Staff!$J68,Staff!$L68),IF(BW$4&gt;Staff!$I68,IFERROR(MIN(Staff!$L68,IF(ISNUMBER(BT72),BT72,0)+Staff!$J68),Staff!$J68),0)),IF(Staff!$K68="Annually",IF(BW$4=Staff!$I68,MIN(Staff!$J68,Staff!$L68),IF(BW$4&gt;Staff!$I68,IFERROR(MIN(Staff!$L68,BK72+Staff!$J68),MIN(Staff!$J68,Staff!$L68)),0))))))</f>
        <v>0</v>
      </c>
      <c r="BX72" s="567">
        <f>IF(Staff!$K68="Never",IF(BX$4&gt;=Staff!$I68,MIN(Staff!$J68,Staff!$L68),0),IF(Staff!$K68="Monthly",IF(BX$4=Staff!$I68,MIN(Staff!$J68,Staff!$L68),IF(BX$4&gt;Staff!$I68,MIN(Staff!$L68,BW72+Staff!$J68),0)),IF(Staff!$K68="Quarterly",IF(BX$4=Staff!$I68,MIN(Staff!$J68,Staff!$L68),IF(BX$4&gt;Staff!$I68,IFERROR(MIN(Staff!$L68,IF(ISNUMBER(BU72),BU72,0)+Staff!$J68),Staff!$J68),0)),IF(Staff!$K68="Annually",IF(BX$4=Staff!$I68,MIN(Staff!$J68,Staff!$L68),IF(BX$4&gt;Staff!$I68,IFERROR(MIN(Staff!$L68,BL72+Staff!$J68),MIN(Staff!$J68,Staff!$L68)),0))))))</f>
        <v>0</v>
      </c>
      <c r="BY72" s="567">
        <f>IF(Staff!$K68="Never",IF(BY$4&gt;=Staff!$I68,MIN(Staff!$J68,Staff!$L68),0),IF(Staff!$K68="Monthly",IF(BY$4=Staff!$I68,MIN(Staff!$J68,Staff!$L68),IF(BY$4&gt;Staff!$I68,MIN(Staff!$L68,BX72+Staff!$J68),0)),IF(Staff!$K68="Quarterly",IF(BY$4=Staff!$I68,MIN(Staff!$J68,Staff!$L68),IF(BY$4&gt;Staff!$I68,IFERROR(MIN(Staff!$L68,IF(ISNUMBER(BV72),BV72,0)+Staff!$J68),Staff!$J68),0)),IF(Staff!$K68="Annually",IF(BY$4=Staff!$I68,MIN(Staff!$J68,Staff!$L68),IF(BY$4&gt;Staff!$I68,IFERROR(MIN(Staff!$L68,BM72+Staff!$J68),MIN(Staff!$J68,Staff!$L68)),0))))))</f>
        <v>0</v>
      </c>
      <c r="BZ72" s="567">
        <f>IF(Staff!$K68="Never",IF(BZ$4&gt;=Staff!$I68,MIN(Staff!$J68,Staff!$L68),0),IF(Staff!$K68="Monthly",IF(BZ$4=Staff!$I68,MIN(Staff!$J68,Staff!$L68),IF(BZ$4&gt;Staff!$I68,MIN(Staff!$L68,BY72+Staff!$J68),0)),IF(Staff!$K68="Quarterly",IF(BZ$4=Staff!$I68,MIN(Staff!$J68,Staff!$L68),IF(BZ$4&gt;Staff!$I68,IFERROR(MIN(Staff!$L68,IF(ISNUMBER(BW72),BW72,0)+Staff!$J68),Staff!$J68),0)),IF(Staff!$K68="Annually",IF(BZ$4=Staff!$I68,MIN(Staff!$J68,Staff!$L68),IF(BZ$4&gt;Staff!$I68,IFERROR(MIN(Staff!$L68,BN72+Staff!$J68),MIN(Staff!$J68,Staff!$L68)),0))))))</f>
        <v>0</v>
      </c>
      <c r="CA72" s="567">
        <f>IF(Staff!$K68="Never",IF(CA$4&gt;=Staff!$I68,MIN(Staff!$J68,Staff!$L68),0),IF(Staff!$K68="Monthly",IF(CA$4=Staff!$I68,MIN(Staff!$J68,Staff!$L68),IF(CA$4&gt;Staff!$I68,MIN(Staff!$L68,BZ72+Staff!$J68),0)),IF(Staff!$K68="Quarterly",IF(CA$4=Staff!$I68,MIN(Staff!$J68,Staff!$L68),IF(CA$4&gt;Staff!$I68,IFERROR(MIN(Staff!$L68,IF(ISNUMBER(BX72),BX72,0)+Staff!$J68),Staff!$J68),0)),IF(Staff!$K68="Annually",IF(CA$4=Staff!$I68,MIN(Staff!$J68,Staff!$L68),IF(CA$4&gt;Staff!$I68,IFERROR(MIN(Staff!$L68,BO72+Staff!$J68),MIN(Staff!$J68,Staff!$L68)),0))))))</f>
        <v>0</v>
      </c>
      <c r="CB72" s="567">
        <f>IF(Staff!$K68="Never",IF(CB$4&gt;=Staff!$I68,MIN(Staff!$J68,Staff!$L68),0),IF(Staff!$K68="Monthly",IF(CB$4=Staff!$I68,MIN(Staff!$J68,Staff!$L68),IF(CB$4&gt;Staff!$I68,MIN(Staff!$L68,CA72+Staff!$J68),0)),IF(Staff!$K68="Quarterly",IF(CB$4=Staff!$I68,MIN(Staff!$J68,Staff!$L68),IF(CB$4&gt;Staff!$I68,IFERROR(MIN(Staff!$L68,IF(ISNUMBER(BY72),BY72,0)+Staff!$J68),Staff!$J68),0)),IF(Staff!$K68="Annually",IF(CB$4=Staff!$I68,MIN(Staff!$J68,Staff!$L68),IF(CB$4&gt;Staff!$I68,IFERROR(MIN(Staff!$L68,BP72+Staff!$J68),MIN(Staff!$J68,Staff!$L68)),0))))))</f>
        <v>0</v>
      </c>
      <c r="CC72" s="567">
        <f>IF(Staff!$K68="Never",IF(CC$4&gt;=Staff!$I68,MIN(Staff!$J68,Staff!$L68),0),IF(Staff!$K68="Monthly",IF(CC$4=Staff!$I68,MIN(Staff!$J68,Staff!$L68),IF(CC$4&gt;Staff!$I68,MIN(Staff!$L68,CB72+Staff!$J68),0)),IF(Staff!$K68="Quarterly",IF(CC$4=Staff!$I68,MIN(Staff!$J68,Staff!$L68),IF(CC$4&gt;Staff!$I68,IFERROR(MIN(Staff!$L68,IF(ISNUMBER(BZ72),BZ72,0)+Staff!$J68),Staff!$J68),0)),IF(Staff!$K68="Annually",IF(CC$4=Staff!$I68,MIN(Staff!$J68,Staff!$L68),IF(CC$4&gt;Staff!$I68,IFERROR(MIN(Staff!$L68,BQ72+Staff!$J68),MIN(Staff!$J68,Staff!$L68)),0))))))</f>
        <v>0</v>
      </c>
      <c r="CD72" s="567">
        <f>IF(Staff!$K68="Never",IF(CD$4&gt;=Staff!$I68,MIN(Staff!$J68,Staff!$L68),0),IF(Staff!$K68="Monthly",IF(CD$4=Staff!$I68,MIN(Staff!$J68,Staff!$L68),IF(CD$4&gt;Staff!$I68,MIN(Staff!$L68,CC72+Staff!$J68),0)),IF(Staff!$K68="Quarterly",IF(CD$4=Staff!$I68,MIN(Staff!$J68,Staff!$L68),IF(CD$4&gt;Staff!$I68,IFERROR(MIN(Staff!$L68,IF(ISNUMBER(CA72),CA72,0)+Staff!$J68),Staff!$J68),0)),IF(Staff!$K68="Annually",IF(CD$4=Staff!$I68,MIN(Staff!$J68,Staff!$L68),IF(CD$4&gt;Staff!$I68,IFERROR(MIN(Staff!$L68,BR72+Staff!$J68),MIN(Staff!$J68,Staff!$L68)),0))))))</f>
        <v>0</v>
      </c>
      <c r="CE72" s="567">
        <f>IF(Staff!$K68="Never",IF(CE$4&gt;=Staff!$I68,MIN(Staff!$J68,Staff!$L68),0),IF(Staff!$K68="Monthly",IF(CE$4=Staff!$I68,MIN(Staff!$J68,Staff!$L68),IF(CE$4&gt;Staff!$I68,MIN(Staff!$L68,CD72+Staff!$J68),0)),IF(Staff!$K68="Quarterly",IF(CE$4=Staff!$I68,MIN(Staff!$J68,Staff!$L68),IF(CE$4&gt;Staff!$I68,IFERROR(MIN(Staff!$L68,IF(ISNUMBER(CB72),CB72,0)+Staff!$J68),Staff!$J68),0)),IF(Staff!$K68="Annually",IF(CE$4=Staff!$I68,MIN(Staff!$J68,Staff!$L68),IF(CE$4&gt;Staff!$I68,IFERROR(MIN(Staff!$L68,BS72+Staff!$J68),MIN(Staff!$J68,Staff!$L68)),0))))))</f>
        <v>0</v>
      </c>
      <c r="CF72" s="567">
        <f>IF(Staff!$K68="Never",IF(CF$4&gt;=Staff!$I68,MIN(Staff!$J68,Staff!$L68),0),IF(Staff!$K68="Monthly",IF(CF$4=Staff!$I68,MIN(Staff!$J68,Staff!$L68),IF(CF$4&gt;Staff!$I68,MIN(Staff!$L68,CE72+Staff!$J68),0)),IF(Staff!$K68="Quarterly",IF(CF$4=Staff!$I68,MIN(Staff!$J68,Staff!$L68),IF(CF$4&gt;Staff!$I68,IFERROR(MIN(Staff!$L68,IF(ISNUMBER(CC72),CC72,0)+Staff!$J68),Staff!$J68),0)),IF(Staff!$K68="Annually",IF(CF$4=Staff!$I68,MIN(Staff!$J68,Staff!$L68),IF(CF$4&gt;Staff!$I68,IFERROR(MIN(Staff!$L68,BT72+Staff!$J68),MIN(Staff!$J68,Staff!$L68)),0))))))</f>
        <v>0</v>
      </c>
      <c r="CG72" s="567">
        <f>IF(Staff!$K68="Never",IF(CG$4&gt;=Staff!$I68,MIN(Staff!$J68,Staff!$L68),0),IF(Staff!$K68="Monthly",IF(CG$4=Staff!$I68,MIN(Staff!$J68,Staff!$L68),IF(CG$4&gt;Staff!$I68,MIN(Staff!$L68,CF72+Staff!$J68),0)),IF(Staff!$K68="Quarterly",IF(CG$4=Staff!$I68,MIN(Staff!$J68,Staff!$L68),IF(CG$4&gt;Staff!$I68,IFERROR(MIN(Staff!$L68,IF(ISNUMBER(CD72),CD72,0)+Staff!$J68),Staff!$J68),0)),IF(Staff!$K68="Annually",IF(CG$4=Staff!$I68,MIN(Staff!$J68,Staff!$L68),IF(CG$4&gt;Staff!$I68,IFERROR(MIN(Staff!$L68,BU72+Staff!$J68),MIN(Staff!$J68,Staff!$L68)),0))))))</f>
        <v>0</v>
      </c>
      <c r="CH72" s="567">
        <f>IF(Staff!$K68="Never",IF(CH$4&gt;=Staff!$I68,MIN(Staff!$J68,Staff!$L68),0),IF(Staff!$K68="Monthly",IF(CH$4=Staff!$I68,MIN(Staff!$J68,Staff!$L68),IF(CH$4&gt;Staff!$I68,MIN(Staff!$L68,CG72+Staff!$J68),0)),IF(Staff!$K68="Quarterly",IF(CH$4=Staff!$I68,MIN(Staff!$J68,Staff!$L68),IF(CH$4&gt;Staff!$I68,IFERROR(MIN(Staff!$L68,IF(ISNUMBER(CE72),CE72,0)+Staff!$J68),Staff!$J68),0)),IF(Staff!$K68="Annually",IF(CH$4=Staff!$I68,MIN(Staff!$J68,Staff!$L68),IF(CH$4&gt;Staff!$I68,IFERROR(MIN(Staff!$L68,BV72+Staff!$J68),MIN(Staff!$J68,Staff!$L68)),0))))))</f>
        <v>0</v>
      </c>
      <c r="CI72" s="567">
        <f>IF(Staff!$K68="Never",IF(CI$4&gt;=Staff!$I68,MIN(Staff!$J68,Staff!$L68),0),IF(Staff!$K68="Monthly",IF(CI$4=Staff!$I68,MIN(Staff!$J68,Staff!$L68),IF(CI$4&gt;Staff!$I68,MIN(Staff!$L68,CH72+Staff!$J68),0)),IF(Staff!$K68="Quarterly",IF(CI$4=Staff!$I68,MIN(Staff!$J68,Staff!$L68),IF(CI$4&gt;Staff!$I68,IFERROR(MIN(Staff!$L68,IF(ISNUMBER(CF72),CF72,0)+Staff!$J68),Staff!$J68),0)),IF(Staff!$K68="Annually",IF(CI$4=Staff!$I68,MIN(Staff!$J68,Staff!$L68),IF(CI$4&gt;Staff!$I68,IFERROR(MIN(Staff!$L68,BW72+Staff!$J68),MIN(Staff!$J68,Staff!$L68)),0))))))</f>
        <v>0</v>
      </c>
    </row>
    <row r="73" spans="1:87" ht="15.75" hidden="1" customHeight="1" outlineLevel="1">
      <c r="A73" s="875" t="str">
        <f>Staff!A69</f>
        <v>Other 9</v>
      </c>
      <c r="B73" s="876"/>
      <c r="C73" s="719" t="s">
        <v>289</v>
      </c>
      <c r="D73" s="567">
        <f>IF(Staff!$K69="Never",IF(D$4&gt;=Staff!$I69,MIN(Staff!$J69,Staff!$L69),0),IF(Staff!$K69="Monthly",IF(D$4=Staff!$I69,MIN(Staff!$J69,Staff!$L69),IF(D$4&gt;Staff!$I69,MIN(Staff!$L69,C73+Staff!$J69),0)),IF(Staff!$K69="Quarterly",IF(D$4=Staff!$I69,MIN(Staff!$J69,Staff!$L69),IF(D$4&gt;Staff!$I69,IFERROR(MIN(Staff!$L69,IF(ISNUMBER(A73),A73,0)+Staff!$J69),Staff!$J69),0)),IF(Staff!$K69="Annually",IF(D$4=Staff!$I69,MIN(Staff!$J69,Staff!$L69),IF(D$4&gt;Staff!$I69,IFERROR(MIN(Staff!$L69,#REF!+Staff!$J69),MIN(Staff!$J69,Staff!$L69)),0))))))</f>
        <v>0</v>
      </c>
      <c r="E73" s="567">
        <f>IF(Staff!$K69="Never",IF(E$4&gt;=Staff!$I69,MIN(Staff!$J69,Staff!$L69),0),IF(Staff!$K69="Monthly",IF(E$4=Staff!$I69,MIN(Staff!$J69,Staff!$L69),IF(E$4&gt;Staff!$I69,MIN(Staff!$L69,D73+Staff!$J69),0)),IF(Staff!$K69="Quarterly",IF(E$4=Staff!$I69,MIN(Staff!$J69,Staff!$L69),IF(E$4&gt;Staff!$I69,IFERROR(MIN(Staff!$L69,IF(ISNUMBER(B73),B73,0)+Staff!$J69),Staff!$J69),0)),IF(Staff!$K69="Annually",IF(E$4=Staff!$I69,MIN(Staff!$J69,Staff!$L69),IF(E$4&gt;Staff!$I69,IFERROR(MIN(Staff!$L69,#REF!+Staff!$J69),MIN(Staff!$J69,Staff!$L69)),0))))))</f>
        <v>0</v>
      </c>
      <c r="F73" s="567">
        <f>IF(Staff!$K69="Never",IF(F$4&gt;=Staff!$I69,MIN(Staff!$J69,Staff!$L69),0),IF(Staff!$K69="Monthly",IF(F$4=Staff!$I69,MIN(Staff!$J69,Staff!$L69),IF(F$4&gt;Staff!$I69,MIN(Staff!$L69,E73+Staff!$J69),0)),IF(Staff!$K69="Quarterly",IF(F$4=Staff!$I69,MIN(Staff!$J69,Staff!$L69),IF(F$4&gt;Staff!$I69,IFERROR(MIN(Staff!$L69,IF(ISNUMBER(C73),C73,0)+Staff!$J69),Staff!$J69),0)),IF(Staff!$K69="Annually",IF(F$4=Staff!$I69,MIN(Staff!$J69,Staff!$L69),IF(F$4&gt;Staff!$I69,IFERROR(MIN(Staff!$L69,#REF!+Staff!$J69),MIN(Staff!$J69,Staff!$L69)),0))))))</f>
        <v>0</v>
      </c>
      <c r="G73" s="567">
        <f>IF(Staff!$K69="Never",IF(G$4&gt;=Staff!$I69,MIN(Staff!$J69,Staff!$L69),0),IF(Staff!$K69="Monthly",IF(G$4=Staff!$I69,MIN(Staff!$J69,Staff!$L69),IF(G$4&gt;Staff!$I69,MIN(Staff!$L69,F73+Staff!$J69),0)),IF(Staff!$K69="Quarterly",IF(G$4=Staff!$I69,MIN(Staff!$J69,Staff!$L69),IF(G$4&gt;Staff!$I69,IFERROR(MIN(Staff!$L69,IF(ISNUMBER(D73),D73,0)+Staff!$J69),Staff!$J69),0)),IF(Staff!$K69="Annually",IF(G$4=Staff!$I69,MIN(Staff!$J69,Staff!$L69),IF(G$4&gt;Staff!$I69,IFERROR(MIN(Staff!$L69,#REF!+Staff!$J69),MIN(Staff!$J69,Staff!$L69)),0))))))</f>
        <v>0</v>
      </c>
      <c r="H73" s="567">
        <f>IF(Staff!$K69="Never",IF(H$4&gt;=Staff!$I69,MIN(Staff!$J69,Staff!$L69),0),IF(Staff!$K69="Monthly",IF(H$4=Staff!$I69,MIN(Staff!$J69,Staff!$L69),IF(H$4&gt;Staff!$I69,MIN(Staff!$L69,G73+Staff!$J69),0)),IF(Staff!$K69="Quarterly",IF(H$4=Staff!$I69,MIN(Staff!$J69,Staff!$L69),IF(H$4&gt;Staff!$I69,IFERROR(MIN(Staff!$L69,IF(ISNUMBER(E73),E73,0)+Staff!$J69),Staff!$J69),0)),IF(Staff!$K69="Annually",IF(H$4=Staff!$I69,MIN(Staff!$J69,Staff!$L69),IF(H$4&gt;Staff!$I69,IFERROR(MIN(Staff!$L69,#REF!+Staff!$J69),MIN(Staff!$J69,Staff!$L69)),0))))))</f>
        <v>0</v>
      </c>
      <c r="I73" s="567">
        <f>IF(Staff!$K69="Never",IF(I$4&gt;=Staff!$I69,MIN(Staff!$J69,Staff!$L69),0),IF(Staff!$K69="Monthly",IF(I$4=Staff!$I69,MIN(Staff!$J69,Staff!$L69),IF(I$4&gt;Staff!$I69,MIN(Staff!$L69,H73+Staff!$J69),0)),IF(Staff!$K69="Quarterly",IF(I$4=Staff!$I69,MIN(Staff!$J69,Staff!$L69),IF(I$4&gt;Staff!$I69,IFERROR(MIN(Staff!$L69,IF(ISNUMBER(F73),F73,0)+Staff!$J69),Staff!$J69),0)),IF(Staff!$K69="Annually",IF(I$4=Staff!$I69,MIN(Staff!$J69,Staff!$L69),IF(I$4&gt;Staff!$I69,IFERROR(MIN(Staff!$L69,#REF!+Staff!$J69),MIN(Staff!$J69,Staff!$L69)),0))))))</f>
        <v>0</v>
      </c>
      <c r="J73" s="567">
        <f>IF(Staff!$K69="Never",IF(J$4&gt;=Staff!$I69,MIN(Staff!$J69,Staff!$L69),0),IF(Staff!$K69="Monthly",IF(J$4=Staff!$I69,MIN(Staff!$J69,Staff!$L69),IF(J$4&gt;Staff!$I69,MIN(Staff!$L69,I73+Staff!$J69),0)),IF(Staff!$K69="Quarterly",IF(J$4=Staff!$I69,MIN(Staff!$J69,Staff!$L69),IF(J$4&gt;Staff!$I69,IFERROR(MIN(Staff!$L69,IF(ISNUMBER(G73),G73,0)+Staff!$J69),Staff!$J69),0)),IF(Staff!$K69="Annually",IF(J$4=Staff!$I69,MIN(Staff!$J69,Staff!$L69),IF(J$4&gt;Staff!$I69,IFERROR(MIN(Staff!$L69,#REF!+Staff!$J69),MIN(Staff!$J69,Staff!$L69)),0))))))</f>
        <v>0</v>
      </c>
      <c r="K73" s="567">
        <f>IF(Staff!$K69="Never",IF(K$4&gt;=Staff!$I69,MIN(Staff!$J69,Staff!$L69),0),IF(Staff!$K69="Monthly",IF(K$4=Staff!$I69,MIN(Staff!$J69,Staff!$L69),IF(K$4&gt;Staff!$I69,MIN(Staff!$L69,J73+Staff!$J69),0)),IF(Staff!$K69="Quarterly",IF(K$4=Staff!$I69,MIN(Staff!$J69,Staff!$L69),IF(K$4&gt;Staff!$I69,IFERROR(MIN(Staff!$L69,IF(ISNUMBER(H73),H73,0)+Staff!$J69),Staff!$J69),0)),IF(Staff!$K69="Annually",IF(K$4=Staff!$I69,MIN(Staff!$J69,Staff!$L69),IF(K$4&gt;Staff!$I69,IFERROR(MIN(Staff!$L69,#REF!+Staff!$J69),MIN(Staff!$J69,Staff!$L69)),0))))))</f>
        <v>0</v>
      </c>
      <c r="L73" s="567">
        <f>IF(Staff!$K69="Never",IF(L$4&gt;=Staff!$I69,MIN(Staff!$J69,Staff!$L69),0),IF(Staff!$K69="Monthly",IF(L$4=Staff!$I69,MIN(Staff!$J69,Staff!$L69),IF(L$4&gt;Staff!$I69,MIN(Staff!$L69,K73+Staff!$J69),0)),IF(Staff!$K69="Quarterly",IF(L$4=Staff!$I69,MIN(Staff!$J69,Staff!$L69),IF(L$4&gt;Staff!$I69,IFERROR(MIN(Staff!$L69,IF(ISNUMBER(I73),I73,0)+Staff!$J69),Staff!$J69),0)),IF(Staff!$K69="Annually",IF(L$4=Staff!$I69,MIN(Staff!$J69,Staff!$L69),IF(L$4&gt;Staff!$I69,IFERROR(MIN(Staff!$L69,#REF!+Staff!$J69),MIN(Staff!$J69,Staff!$L69)),0))))))</f>
        <v>0</v>
      </c>
      <c r="M73" s="567">
        <f>IF(Staff!$K69="Never",IF(M$4&gt;=Staff!$I69,MIN(Staff!$J69,Staff!$L69),0),IF(Staff!$K69="Monthly",IF(M$4=Staff!$I69,MIN(Staff!$J69,Staff!$L69),IF(M$4&gt;Staff!$I69,MIN(Staff!$L69,L73+Staff!$J69),0)),IF(Staff!$K69="Quarterly",IF(M$4=Staff!$I69,MIN(Staff!$J69,Staff!$L69),IF(M$4&gt;Staff!$I69,IFERROR(MIN(Staff!$L69,IF(ISNUMBER(J73),J73,0)+Staff!$J69),Staff!$J69),0)),IF(Staff!$K69="Annually",IF(M$4=Staff!$I69,MIN(Staff!$J69,Staff!$L69),IF(M$4&gt;Staff!$I69,IFERROR(MIN(Staff!$L69,A73+Staff!$J69),MIN(Staff!$J69,Staff!$L69)),0))))))</f>
        <v>0</v>
      </c>
      <c r="N73" s="567">
        <f>IF(Staff!$K69="Never",IF(N$4&gt;=Staff!$I69,MIN(Staff!$J69,Staff!$L69),0),IF(Staff!$K69="Monthly",IF(N$4=Staff!$I69,MIN(Staff!$J69,Staff!$L69),IF(N$4&gt;Staff!$I69,MIN(Staff!$L69,M73+Staff!$J69),0)),IF(Staff!$K69="Quarterly",IF(N$4=Staff!$I69,MIN(Staff!$J69,Staff!$L69),IF(N$4&gt;Staff!$I69,IFERROR(MIN(Staff!$L69,IF(ISNUMBER(K73),K73,0)+Staff!$J69),Staff!$J69),0)),IF(Staff!$K69="Annually",IF(N$4=Staff!$I69,MIN(Staff!$J69,Staff!$L69),IF(N$4&gt;Staff!$I69,IFERROR(MIN(Staff!$L69,B73+Staff!$J69),MIN(Staff!$J69,Staff!$L69)),0))))))</f>
        <v>0</v>
      </c>
      <c r="O73" s="567">
        <f>IF(Staff!$K69="Never",IF(O$4&gt;=Staff!$I69,MIN(Staff!$J69,Staff!$L69),0),IF(Staff!$K69="Monthly",IF(O$4=Staff!$I69,MIN(Staff!$J69,Staff!$L69),IF(O$4&gt;Staff!$I69,MIN(Staff!$L69,N73+Staff!$J69),0)),IF(Staff!$K69="Quarterly",IF(O$4=Staff!$I69,MIN(Staff!$J69,Staff!$L69),IF(O$4&gt;Staff!$I69,IFERROR(MIN(Staff!$L69,IF(ISNUMBER(L73),L73,0)+Staff!$J69),Staff!$J69),0)),IF(Staff!$K69="Annually",IF(O$4=Staff!$I69,MIN(Staff!$J69,Staff!$L69),IF(O$4&gt;Staff!$I69,IFERROR(MIN(Staff!$L69,C73+Staff!$J69),MIN(Staff!$J69,Staff!$L69)),0))))))</f>
        <v>0</v>
      </c>
      <c r="P73" s="567">
        <f>IF(Staff!$K69="Never",IF(P$4&gt;=Staff!$I69,MIN(Staff!$J69,Staff!$L69),0),IF(Staff!$K69="Monthly",IF(P$4=Staff!$I69,MIN(Staff!$J69,Staff!$L69),IF(P$4&gt;Staff!$I69,MIN(Staff!$L69,O73+Staff!$J69),0)),IF(Staff!$K69="Quarterly",IF(P$4=Staff!$I69,MIN(Staff!$J69,Staff!$L69),IF(P$4&gt;Staff!$I69,IFERROR(MIN(Staff!$L69,IF(ISNUMBER(M73),M73,0)+Staff!$J69),Staff!$J69),0)),IF(Staff!$K69="Annually",IF(P$4=Staff!$I69,MIN(Staff!$J69,Staff!$L69),IF(P$4&gt;Staff!$I69,IFERROR(MIN(Staff!$L69,D73+Staff!$J69),MIN(Staff!$J69,Staff!$L69)),0))))))</f>
        <v>0</v>
      </c>
      <c r="Q73" s="567">
        <f>IF(Staff!$K69="Never",IF(Q$4&gt;=Staff!$I69,MIN(Staff!$J69,Staff!$L69),0),IF(Staff!$K69="Monthly",IF(Q$4=Staff!$I69,MIN(Staff!$J69,Staff!$L69),IF(Q$4&gt;Staff!$I69,MIN(Staff!$L69,P73+Staff!$J69),0)),IF(Staff!$K69="Quarterly",IF(Q$4=Staff!$I69,MIN(Staff!$J69,Staff!$L69),IF(Q$4&gt;Staff!$I69,IFERROR(MIN(Staff!$L69,IF(ISNUMBER(N73),N73,0)+Staff!$J69),Staff!$J69),0)),IF(Staff!$K69="Annually",IF(Q$4=Staff!$I69,MIN(Staff!$J69,Staff!$L69),IF(Q$4&gt;Staff!$I69,IFERROR(MIN(Staff!$L69,E73+Staff!$J69),MIN(Staff!$J69,Staff!$L69)),0))))))</f>
        <v>0</v>
      </c>
      <c r="R73" s="567">
        <f>IF(Staff!$K69="Never",IF(R$4&gt;=Staff!$I69,MIN(Staff!$J69,Staff!$L69),0),IF(Staff!$K69="Monthly",IF(R$4=Staff!$I69,MIN(Staff!$J69,Staff!$L69),IF(R$4&gt;Staff!$I69,MIN(Staff!$L69,Q73+Staff!$J69),0)),IF(Staff!$K69="Quarterly",IF(R$4=Staff!$I69,MIN(Staff!$J69,Staff!$L69),IF(R$4&gt;Staff!$I69,IFERROR(MIN(Staff!$L69,IF(ISNUMBER(O73),O73,0)+Staff!$J69),Staff!$J69),0)),IF(Staff!$K69="Annually",IF(R$4=Staff!$I69,MIN(Staff!$J69,Staff!$L69),IF(R$4&gt;Staff!$I69,IFERROR(MIN(Staff!$L69,F73+Staff!$J69),MIN(Staff!$J69,Staff!$L69)),0))))))</f>
        <v>0</v>
      </c>
      <c r="S73" s="567">
        <f>IF(Staff!$K69="Never",IF(S$4&gt;=Staff!$I69,MIN(Staff!$J69,Staff!$L69),0),IF(Staff!$K69="Monthly",IF(S$4=Staff!$I69,MIN(Staff!$J69,Staff!$L69),IF(S$4&gt;Staff!$I69,MIN(Staff!$L69,R73+Staff!$J69),0)),IF(Staff!$K69="Quarterly",IF(S$4=Staff!$I69,MIN(Staff!$J69,Staff!$L69),IF(S$4&gt;Staff!$I69,IFERROR(MIN(Staff!$L69,IF(ISNUMBER(P73),P73,0)+Staff!$J69),Staff!$J69),0)),IF(Staff!$K69="Annually",IF(S$4=Staff!$I69,MIN(Staff!$J69,Staff!$L69),IF(S$4&gt;Staff!$I69,IFERROR(MIN(Staff!$L69,G73+Staff!$J69),MIN(Staff!$J69,Staff!$L69)),0))))))</f>
        <v>0</v>
      </c>
      <c r="T73" s="567">
        <f>IF(Staff!$K69="Never",IF(T$4&gt;=Staff!$I69,MIN(Staff!$J69,Staff!$L69),0),IF(Staff!$K69="Monthly",IF(T$4=Staff!$I69,MIN(Staff!$J69,Staff!$L69),IF(T$4&gt;Staff!$I69,MIN(Staff!$L69,S73+Staff!$J69),0)),IF(Staff!$K69="Quarterly",IF(T$4=Staff!$I69,MIN(Staff!$J69,Staff!$L69),IF(T$4&gt;Staff!$I69,IFERROR(MIN(Staff!$L69,IF(ISNUMBER(Q73),Q73,0)+Staff!$J69),Staff!$J69),0)),IF(Staff!$K69="Annually",IF(T$4=Staff!$I69,MIN(Staff!$J69,Staff!$L69),IF(T$4&gt;Staff!$I69,IFERROR(MIN(Staff!$L69,H73+Staff!$J69),MIN(Staff!$J69,Staff!$L69)),0))))))</f>
        <v>0</v>
      </c>
      <c r="U73" s="567">
        <f>IF(Staff!$K69="Never",IF(U$4&gt;=Staff!$I69,MIN(Staff!$J69,Staff!$L69),0),IF(Staff!$K69="Monthly",IF(U$4=Staff!$I69,MIN(Staff!$J69,Staff!$L69),IF(U$4&gt;Staff!$I69,MIN(Staff!$L69,T73+Staff!$J69),0)),IF(Staff!$K69="Quarterly",IF(U$4=Staff!$I69,MIN(Staff!$J69,Staff!$L69),IF(U$4&gt;Staff!$I69,IFERROR(MIN(Staff!$L69,IF(ISNUMBER(R73),R73,0)+Staff!$J69),Staff!$J69),0)),IF(Staff!$K69="Annually",IF(U$4=Staff!$I69,MIN(Staff!$J69,Staff!$L69),IF(U$4&gt;Staff!$I69,IFERROR(MIN(Staff!$L69,I73+Staff!$J69),MIN(Staff!$J69,Staff!$L69)),0))))))</f>
        <v>0</v>
      </c>
      <c r="V73" s="567">
        <f>IF(Staff!$K69="Never",IF(V$4&gt;=Staff!$I69,MIN(Staff!$J69,Staff!$L69),0),IF(Staff!$K69="Monthly",IF(V$4=Staff!$I69,MIN(Staff!$J69,Staff!$L69),IF(V$4&gt;Staff!$I69,MIN(Staff!$L69,U73+Staff!$J69),0)),IF(Staff!$K69="Quarterly",IF(V$4=Staff!$I69,MIN(Staff!$J69,Staff!$L69),IF(V$4&gt;Staff!$I69,IFERROR(MIN(Staff!$L69,IF(ISNUMBER(S73),S73,0)+Staff!$J69),Staff!$J69),0)),IF(Staff!$K69="Annually",IF(V$4=Staff!$I69,MIN(Staff!$J69,Staff!$L69),IF(V$4&gt;Staff!$I69,IFERROR(MIN(Staff!$L69,J73+Staff!$J69),MIN(Staff!$J69,Staff!$L69)),0))))))</f>
        <v>0</v>
      </c>
      <c r="W73" s="567">
        <f>IF(Staff!$K69="Never",IF(W$4&gt;=Staff!$I69,MIN(Staff!$J69,Staff!$L69),0),IF(Staff!$K69="Monthly",IF(W$4=Staff!$I69,MIN(Staff!$J69,Staff!$L69),IF(W$4&gt;Staff!$I69,MIN(Staff!$L69,V73+Staff!$J69),0)),IF(Staff!$K69="Quarterly",IF(W$4=Staff!$I69,MIN(Staff!$J69,Staff!$L69),IF(W$4&gt;Staff!$I69,IFERROR(MIN(Staff!$L69,IF(ISNUMBER(T73),T73,0)+Staff!$J69),Staff!$J69),0)),IF(Staff!$K69="Annually",IF(W$4=Staff!$I69,MIN(Staff!$J69,Staff!$L69),IF(W$4&gt;Staff!$I69,IFERROR(MIN(Staff!$L69,K73+Staff!$J69),MIN(Staff!$J69,Staff!$L69)),0))))))</f>
        <v>0</v>
      </c>
      <c r="X73" s="567">
        <f>IF(Staff!$K69="Never",IF(X$4&gt;=Staff!$I69,MIN(Staff!$J69,Staff!$L69),0),IF(Staff!$K69="Monthly",IF(X$4=Staff!$I69,MIN(Staff!$J69,Staff!$L69),IF(X$4&gt;Staff!$I69,MIN(Staff!$L69,W73+Staff!$J69),0)),IF(Staff!$K69="Quarterly",IF(X$4=Staff!$I69,MIN(Staff!$J69,Staff!$L69),IF(X$4&gt;Staff!$I69,IFERROR(MIN(Staff!$L69,IF(ISNUMBER(U73),U73,0)+Staff!$J69),Staff!$J69),0)),IF(Staff!$K69="Annually",IF(X$4=Staff!$I69,MIN(Staff!$J69,Staff!$L69),IF(X$4&gt;Staff!$I69,IFERROR(MIN(Staff!$L69,L73+Staff!$J69),MIN(Staff!$J69,Staff!$L69)),0))))))</f>
        <v>0</v>
      </c>
      <c r="Y73" s="567">
        <f>IF(Staff!$K69="Never",IF(Y$4&gt;=Staff!$I69,MIN(Staff!$J69,Staff!$L69),0),IF(Staff!$K69="Monthly",IF(Y$4=Staff!$I69,MIN(Staff!$J69,Staff!$L69),IF(Y$4&gt;Staff!$I69,MIN(Staff!$L69,X73+Staff!$J69),0)),IF(Staff!$K69="Quarterly",IF(Y$4=Staff!$I69,MIN(Staff!$J69,Staff!$L69),IF(Y$4&gt;Staff!$I69,IFERROR(MIN(Staff!$L69,IF(ISNUMBER(V73),V73,0)+Staff!$J69),Staff!$J69),0)),IF(Staff!$K69="Annually",IF(Y$4=Staff!$I69,MIN(Staff!$J69,Staff!$L69),IF(Y$4&gt;Staff!$I69,IFERROR(MIN(Staff!$L69,M73+Staff!$J69),MIN(Staff!$J69,Staff!$L69)),0))))))</f>
        <v>0</v>
      </c>
      <c r="Z73" s="567">
        <f>IF(Staff!$K69="Never",IF(Z$4&gt;=Staff!$I69,MIN(Staff!$J69,Staff!$L69),0),IF(Staff!$K69="Monthly",IF(Z$4=Staff!$I69,MIN(Staff!$J69,Staff!$L69),IF(Z$4&gt;Staff!$I69,MIN(Staff!$L69,Y73+Staff!$J69),0)),IF(Staff!$K69="Quarterly",IF(Z$4=Staff!$I69,MIN(Staff!$J69,Staff!$L69),IF(Z$4&gt;Staff!$I69,IFERROR(MIN(Staff!$L69,IF(ISNUMBER(W73),W73,0)+Staff!$J69),Staff!$J69),0)),IF(Staff!$K69="Annually",IF(Z$4=Staff!$I69,MIN(Staff!$J69,Staff!$L69),IF(Z$4&gt;Staff!$I69,IFERROR(MIN(Staff!$L69,N73+Staff!$J69),MIN(Staff!$J69,Staff!$L69)),0))))))</f>
        <v>0</v>
      </c>
      <c r="AA73" s="567">
        <f>IF(Staff!$K69="Never",IF(AA$4&gt;=Staff!$I69,MIN(Staff!$J69,Staff!$L69),0),IF(Staff!$K69="Monthly",IF(AA$4=Staff!$I69,MIN(Staff!$J69,Staff!$L69),IF(AA$4&gt;Staff!$I69,MIN(Staff!$L69,Z73+Staff!$J69),0)),IF(Staff!$K69="Quarterly",IF(AA$4=Staff!$I69,MIN(Staff!$J69,Staff!$L69),IF(AA$4&gt;Staff!$I69,IFERROR(MIN(Staff!$L69,IF(ISNUMBER(X73),X73,0)+Staff!$J69),Staff!$J69),0)),IF(Staff!$K69="Annually",IF(AA$4=Staff!$I69,MIN(Staff!$J69,Staff!$L69),IF(AA$4&gt;Staff!$I69,IFERROR(MIN(Staff!$L69,O73+Staff!$J69),MIN(Staff!$J69,Staff!$L69)),0))))))</f>
        <v>0</v>
      </c>
      <c r="AB73" s="567">
        <f>IF(Staff!$K69="Never",IF(AB$4&gt;=Staff!$I69,MIN(Staff!$J69,Staff!$L69),0),IF(Staff!$K69="Monthly",IF(AB$4=Staff!$I69,MIN(Staff!$J69,Staff!$L69),IF(AB$4&gt;Staff!$I69,MIN(Staff!$L69,AA73+Staff!$J69),0)),IF(Staff!$K69="Quarterly",IF(AB$4=Staff!$I69,MIN(Staff!$J69,Staff!$L69),IF(AB$4&gt;Staff!$I69,IFERROR(MIN(Staff!$L69,IF(ISNUMBER(Y73),Y73,0)+Staff!$J69),Staff!$J69),0)),IF(Staff!$K69="Annually",IF(AB$4=Staff!$I69,MIN(Staff!$J69,Staff!$L69),IF(AB$4&gt;Staff!$I69,IFERROR(MIN(Staff!$L69,P73+Staff!$J69),MIN(Staff!$J69,Staff!$L69)),0))))))</f>
        <v>0</v>
      </c>
      <c r="AC73" s="567">
        <f>IF(Staff!$K69="Never",IF(AC$4&gt;=Staff!$I69,MIN(Staff!$J69,Staff!$L69),0),IF(Staff!$K69="Monthly",IF(AC$4=Staff!$I69,MIN(Staff!$J69,Staff!$L69),IF(AC$4&gt;Staff!$I69,MIN(Staff!$L69,AB73+Staff!$J69),0)),IF(Staff!$K69="Quarterly",IF(AC$4=Staff!$I69,MIN(Staff!$J69,Staff!$L69),IF(AC$4&gt;Staff!$I69,IFERROR(MIN(Staff!$L69,IF(ISNUMBER(Z73),Z73,0)+Staff!$J69),Staff!$J69),0)),IF(Staff!$K69="Annually",IF(AC$4=Staff!$I69,MIN(Staff!$J69,Staff!$L69),IF(AC$4&gt;Staff!$I69,IFERROR(MIN(Staff!$L69,Q73+Staff!$J69),MIN(Staff!$J69,Staff!$L69)),0))))))</f>
        <v>0</v>
      </c>
      <c r="AD73" s="567">
        <f>IF(Staff!$K69="Never",IF(AD$4&gt;=Staff!$I69,MIN(Staff!$J69,Staff!$L69),0),IF(Staff!$K69="Monthly",IF(AD$4=Staff!$I69,MIN(Staff!$J69,Staff!$L69),IF(AD$4&gt;Staff!$I69,MIN(Staff!$L69,AC73+Staff!$J69),0)),IF(Staff!$K69="Quarterly",IF(AD$4=Staff!$I69,MIN(Staff!$J69,Staff!$L69),IF(AD$4&gt;Staff!$I69,IFERROR(MIN(Staff!$L69,IF(ISNUMBER(AA73),AA73,0)+Staff!$J69),Staff!$J69),0)),IF(Staff!$K69="Annually",IF(AD$4=Staff!$I69,MIN(Staff!$J69,Staff!$L69),IF(AD$4&gt;Staff!$I69,IFERROR(MIN(Staff!$L69,R73+Staff!$J69),MIN(Staff!$J69,Staff!$L69)),0))))))</f>
        <v>0</v>
      </c>
      <c r="AE73" s="567">
        <f>IF(Staff!$K69="Never",IF(AE$4&gt;=Staff!$I69,MIN(Staff!$J69,Staff!$L69),0),IF(Staff!$K69="Monthly",IF(AE$4=Staff!$I69,MIN(Staff!$J69,Staff!$L69),IF(AE$4&gt;Staff!$I69,MIN(Staff!$L69,AD73+Staff!$J69),0)),IF(Staff!$K69="Quarterly",IF(AE$4=Staff!$I69,MIN(Staff!$J69,Staff!$L69),IF(AE$4&gt;Staff!$I69,IFERROR(MIN(Staff!$L69,IF(ISNUMBER(AB73),AB73,0)+Staff!$J69),Staff!$J69),0)),IF(Staff!$K69="Annually",IF(AE$4=Staff!$I69,MIN(Staff!$J69,Staff!$L69),IF(AE$4&gt;Staff!$I69,IFERROR(MIN(Staff!$L69,S73+Staff!$J69),MIN(Staff!$J69,Staff!$L69)),0))))))</f>
        <v>0</v>
      </c>
      <c r="AF73" s="567">
        <f>IF(Staff!$K69="Never",IF(AF$4&gt;=Staff!$I69,MIN(Staff!$J69,Staff!$L69),0),IF(Staff!$K69="Monthly",IF(AF$4=Staff!$I69,MIN(Staff!$J69,Staff!$L69),IF(AF$4&gt;Staff!$I69,MIN(Staff!$L69,AE73+Staff!$J69),0)),IF(Staff!$K69="Quarterly",IF(AF$4=Staff!$I69,MIN(Staff!$J69,Staff!$L69),IF(AF$4&gt;Staff!$I69,IFERROR(MIN(Staff!$L69,IF(ISNUMBER(AC73),AC73,0)+Staff!$J69),Staff!$J69),0)),IF(Staff!$K69="Annually",IF(AF$4=Staff!$I69,MIN(Staff!$J69,Staff!$L69),IF(AF$4&gt;Staff!$I69,IFERROR(MIN(Staff!$L69,T73+Staff!$J69),MIN(Staff!$J69,Staff!$L69)),0))))))</f>
        <v>0</v>
      </c>
      <c r="AG73" s="567">
        <f>IF(Staff!$K69="Never",IF(AG$4&gt;=Staff!$I69,MIN(Staff!$J69,Staff!$L69),0),IF(Staff!$K69="Monthly",IF(AG$4=Staff!$I69,MIN(Staff!$J69,Staff!$L69),IF(AG$4&gt;Staff!$I69,MIN(Staff!$L69,AF73+Staff!$J69),0)),IF(Staff!$K69="Quarterly",IF(AG$4=Staff!$I69,MIN(Staff!$J69,Staff!$L69),IF(AG$4&gt;Staff!$I69,IFERROR(MIN(Staff!$L69,IF(ISNUMBER(AD73),AD73,0)+Staff!$J69),Staff!$J69),0)),IF(Staff!$K69="Annually",IF(AG$4=Staff!$I69,MIN(Staff!$J69,Staff!$L69),IF(AG$4&gt;Staff!$I69,IFERROR(MIN(Staff!$L69,U73+Staff!$J69),MIN(Staff!$J69,Staff!$L69)),0))))))</f>
        <v>0</v>
      </c>
      <c r="AH73" s="567">
        <f>IF(Staff!$K69="Never",IF(AH$4&gt;=Staff!$I69,MIN(Staff!$J69,Staff!$L69),0),IF(Staff!$K69="Monthly",IF(AH$4=Staff!$I69,MIN(Staff!$J69,Staff!$L69),IF(AH$4&gt;Staff!$I69,MIN(Staff!$L69,AG73+Staff!$J69),0)),IF(Staff!$K69="Quarterly",IF(AH$4=Staff!$I69,MIN(Staff!$J69,Staff!$L69),IF(AH$4&gt;Staff!$I69,IFERROR(MIN(Staff!$L69,IF(ISNUMBER(AE73),AE73,0)+Staff!$J69),Staff!$J69),0)),IF(Staff!$K69="Annually",IF(AH$4=Staff!$I69,MIN(Staff!$J69,Staff!$L69),IF(AH$4&gt;Staff!$I69,IFERROR(MIN(Staff!$L69,V73+Staff!$J69),MIN(Staff!$J69,Staff!$L69)),0))))))</f>
        <v>0</v>
      </c>
      <c r="AI73" s="567">
        <f>IF(Staff!$K69="Never",IF(AI$4&gt;=Staff!$I69,MIN(Staff!$J69,Staff!$L69),0),IF(Staff!$K69="Monthly",IF(AI$4=Staff!$I69,MIN(Staff!$J69,Staff!$L69),IF(AI$4&gt;Staff!$I69,MIN(Staff!$L69,AH73+Staff!$J69),0)),IF(Staff!$K69="Quarterly",IF(AI$4=Staff!$I69,MIN(Staff!$J69,Staff!$L69),IF(AI$4&gt;Staff!$I69,IFERROR(MIN(Staff!$L69,IF(ISNUMBER(AF73),AF73,0)+Staff!$J69),Staff!$J69),0)),IF(Staff!$K69="Annually",IF(AI$4=Staff!$I69,MIN(Staff!$J69,Staff!$L69),IF(AI$4&gt;Staff!$I69,IFERROR(MIN(Staff!$L69,W73+Staff!$J69),MIN(Staff!$J69,Staff!$L69)),0))))))</f>
        <v>0</v>
      </c>
      <c r="AJ73" s="567">
        <f>IF(Staff!$K69="Never",IF(AJ$4&gt;=Staff!$I69,MIN(Staff!$J69,Staff!$L69),0),IF(Staff!$K69="Monthly",IF(AJ$4=Staff!$I69,MIN(Staff!$J69,Staff!$L69),IF(AJ$4&gt;Staff!$I69,MIN(Staff!$L69,AI73+Staff!$J69),0)),IF(Staff!$K69="Quarterly",IF(AJ$4=Staff!$I69,MIN(Staff!$J69,Staff!$L69),IF(AJ$4&gt;Staff!$I69,IFERROR(MIN(Staff!$L69,IF(ISNUMBER(AG73),AG73,0)+Staff!$J69),Staff!$J69),0)),IF(Staff!$K69="Annually",IF(AJ$4=Staff!$I69,MIN(Staff!$J69,Staff!$L69),IF(AJ$4&gt;Staff!$I69,IFERROR(MIN(Staff!$L69,X73+Staff!$J69),MIN(Staff!$J69,Staff!$L69)),0))))))</f>
        <v>0</v>
      </c>
      <c r="AK73" s="567">
        <f>IF(Staff!$K69="Never",IF(AK$4&gt;=Staff!$I69,MIN(Staff!$J69,Staff!$L69),0),IF(Staff!$K69="Monthly",IF(AK$4=Staff!$I69,MIN(Staff!$J69,Staff!$L69),IF(AK$4&gt;Staff!$I69,MIN(Staff!$L69,AJ73+Staff!$J69),0)),IF(Staff!$K69="Quarterly",IF(AK$4=Staff!$I69,MIN(Staff!$J69,Staff!$L69),IF(AK$4&gt;Staff!$I69,IFERROR(MIN(Staff!$L69,IF(ISNUMBER(AH73),AH73,0)+Staff!$J69),Staff!$J69),0)),IF(Staff!$K69="Annually",IF(AK$4=Staff!$I69,MIN(Staff!$J69,Staff!$L69),IF(AK$4&gt;Staff!$I69,IFERROR(MIN(Staff!$L69,Y73+Staff!$J69),MIN(Staff!$J69,Staff!$L69)),0))))))</f>
        <v>0</v>
      </c>
      <c r="AL73" s="567">
        <f>IF(Staff!$K69="Never",IF(AL$4&gt;=Staff!$I69,MIN(Staff!$J69,Staff!$L69),0),IF(Staff!$K69="Monthly",IF(AL$4=Staff!$I69,MIN(Staff!$J69,Staff!$L69),IF(AL$4&gt;Staff!$I69,MIN(Staff!$L69,AK73+Staff!$J69),0)),IF(Staff!$K69="Quarterly",IF(AL$4=Staff!$I69,MIN(Staff!$J69,Staff!$L69),IF(AL$4&gt;Staff!$I69,IFERROR(MIN(Staff!$L69,IF(ISNUMBER(AI73),AI73,0)+Staff!$J69),Staff!$J69),0)),IF(Staff!$K69="Annually",IF(AL$4=Staff!$I69,MIN(Staff!$J69,Staff!$L69),IF(AL$4&gt;Staff!$I69,IFERROR(MIN(Staff!$L69,Z73+Staff!$J69),MIN(Staff!$J69,Staff!$L69)),0))))))</f>
        <v>0</v>
      </c>
      <c r="AM73" s="567">
        <f>IF(Staff!$K69="Never",IF(AM$4&gt;=Staff!$I69,MIN(Staff!$J69,Staff!$L69),0),IF(Staff!$K69="Monthly",IF(AM$4=Staff!$I69,MIN(Staff!$J69,Staff!$L69),IF(AM$4&gt;Staff!$I69,MIN(Staff!$L69,AL73+Staff!$J69),0)),IF(Staff!$K69="Quarterly",IF(AM$4=Staff!$I69,MIN(Staff!$J69,Staff!$L69),IF(AM$4&gt;Staff!$I69,IFERROR(MIN(Staff!$L69,IF(ISNUMBER(AJ73),AJ73,0)+Staff!$J69),Staff!$J69),0)),IF(Staff!$K69="Annually",IF(AM$4=Staff!$I69,MIN(Staff!$J69,Staff!$L69),IF(AM$4&gt;Staff!$I69,IFERROR(MIN(Staff!$L69,AA73+Staff!$J69),MIN(Staff!$J69,Staff!$L69)),0))))))</f>
        <v>0</v>
      </c>
      <c r="AN73" s="567">
        <f>IF(Staff!$K69="Never",IF(AN$4&gt;=Staff!$I69,MIN(Staff!$J69,Staff!$L69),0),IF(Staff!$K69="Monthly",IF(AN$4=Staff!$I69,MIN(Staff!$J69,Staff!$L69),IF(AN$4&gt;Staff!$I69,MIN(Staff!$L69,AM73+Staff!$J69),0)),IF(Staff!$K69="Quarterly",IF(AN$4=Staff!$I69,MIN(Staff!$J69,Staff!$L69),IF(AN$4&gt;Staff!$I69,IFERROR(MIN(Staff!$L69,IF(ISNUMBER(AK73),AK73,0)+Staff!$J69),Staff!$J69),0)),IF(Staff!$K69="Annually",IF(AN$4=Staff!$I69,MIN(Staff!$J69,Staff!$L69),IF(AN$4&gt;Staff!$I69,IFERROR(MIN(Staff!$L69,AB73+Staff!$J69),MIN(Staff!$J69,Staff!$L69)),0))))))</f>
        <v>0</v>
      </c>
      <c r="AO73" s="567">
        <f>IF(Staff!$K69="Never",IF(AO$4&gt;=Staff!$I69,MIN(Staff!$J69,Staff!$L69),0),IF(Staff!$K69="Monthly",IF(AO$4=Staff!$I69,MIN(Staff!$J69,Staff!$L69),IF(AO$4&gt;Staff!$I69,MIN(Staff!$L69,AN73+Staff!$J69),0)),IF(Staff!$K69="Quarterly",IF(AO$4=Staff!$I69,MIN(Staff!$J69,Staff!$L69),IF(AO$4&gt;Staff!$I69,IFERROR(MIN(Staff!$L69,IF(ISNUMBER(AL73),AL73,0)+Staff!$J69),Staff!$J69),0)),IF(Staff!$K69="Annually",IF(AO$4=Staff!$I69,MIN(Staff!$J69,Staff!$L69),IF(AO$4&gt;Staff!$I69,IFERROR(MIN(Staff!$L69,AC73+Staff!$J69),MIN(Staff!$J69,Staff!$L69)),0))))))</f>
        <v>0</v>
      </c>
      <c r="AP73" s="567">
        <f>IF(Staff!$K69="Never",IF(AP$4&gt;=Staff!$I69,MIN(Staff!$J69,Staff!$L69),0),IF(Staff!$K69="Monthly",IF(AP$4=Staff!$I69,MIN(Staff!$J69,Staff!$L69),IF(AP$4&gt;Staff!$I69,MIN(Staff!$L69,AO73+Staff!$J69),0)),IF(Staff!$K69="Quarterly",IF(AP$4=Staff!$I69,MIN(Staff!$J69,Staff!$L69),IF(AP$4&gt;Staff!$I69,IFERROR(MIN(Staff!$L69,IF(ISNUMBER(AM73),AM73,0)+Staff!$J69),Staff!$J69),0)),IF(Staff!$K69="Annually",IF(AP$4=Staff!$I69,MIN(Staff!$J69,Staff!$L69),IF(AP$4&gt;Staff!$I69,IFERROR(MIN(Staff!$L69,AD73+Staff!$J69),MIN(Staff!$J69,Staff!$L69)),0))))))</f>
        <v>0</v>
      </c>
      <c r="AQ73" s="567">
        <f>IF(Staff!$K69="Never",IF(AQ$4&gt;=Staff!$I69,MIN(Staff!$J69,Staff!$L69),0),IF(Staff!$K69="Monthly",IF(AQ$4=Staff!$I69,MIN(Staff!$J69,Staff!$L69),IF(AQ$4&gt;Staff!$I69,MIN(Staff!$L69,AP73+Staff!$J69),0)),IF(Staff!$K69="Quarterly",IF(AQ$4=Staff!$I69,MIN(Staff!$J69,Staff!$L69),IF(AQ$4&gt;Staff!$I69,IFERROR(MIN(Staff!$L69,IF(ISNUMBER(AN73),AN73,0)+Staff!$J69),Staff!$J69),0)),IF(Staff!$K69="Annually",IF(AQ$4=Staff!$I69,MIN(Staff!$J69,Staff!$L69),IF(AQ$4&gt;Staff!$I69,IFERROR(MIN(Staff!$L69,AE73+Staff!$J69),MIN(Staff!$J69,Staff!$L69)),0))))))</f>
        <v>0</v>
      </c>
      <c r="AR73" s="567">
        <f>IF(Staff!$K69="Never",IF(AR$4&gt;=Staff!$I69,MIN(Staff!$J69,Staff!$L69),0),IF(Staff!$K69="Monthly",IF(AR$4=Staff!$I69,MIN(Staff!$J69,Staff!$L69),IF(AR$4&gt;Staff!$I69,MIN(Staff!$L69,AQ73+Staff!$J69),0)),IF(Staff!$K69="Quarterly",IF(AR$4=Staff!$I69,MIN(Staff!$J69,Staff!$L69),IF(AR$4&gt;Staff!$I69,IFERROR(MIN(Staff!$L69,IF(ISNUMBER(AO73),AO73,0)+Staff!$J69),Staff!$J69),0)),IF(Staff!$K69="Annually",IF(AR$4=Staff!$I69,MIN(Staff!$J69,Staff!$L69),IF(AR$4&gt;Staff!$I69,IFERROR(MIN(Staff!$L69,AF73+Staff!$J69),MIN(Staff!$J69,Staff!$L69)),0))))))</f>
        <v>0</v>
      </c>
      <c r="AS73" s="567">
        <f>IF(Staff!$K69="Never",IF(AS$4&gt;=Staff!$I69,MIN(Staff!$J69,Staff!$L69),0),IF(Staff!$K69="Monthly",IF(AS$4=Staff!$I69,MIN(Staff!$J69,Staff!$L69),IF(AS$4&gt;Staff!$I69,MIN(Staff!$L69,AR73+Staff!$J69),0)),IF(Staff!$K69="Quarterly",IF(AS$4=Staff!$I69,MIN(Staff!$J69,Staff!$L69),IF(AS$4&gt;Staff!$I69,IFERROR(MIN(Staff!$L69,IF(ISNUMBER(AP73),AP73,0)+Staff!$J69),Staff!$J69),0)),IF(Staff!$K69="Annually",IF(AS$4=Staff!$I69,MIN(Staff!$J69,Staff!$L69),IF(AS$4&gt;Staff!$I69,IFERROR(MIN(Staff!$L69,AG73+Staff!$J69),MIN(Staff!$J69,Staff!$L69)),0))))))</f>
        <v>0</v>
      </c>
      <c r="AT73" s="567">
        <f>IF(Staff!$K69="Never",IF(AT$4&gt;=Staff!$I69,MIN(Staff!$J69,Staff!$L69),0),IF(Staff!$K69="Monthly",IF(AT$4=Staff!$I69,MIN(Staff!$J69,Staff!$L69),IF(AT$4&gt;Staff!$I69,MIN(Staff!$L69,AS73+Staff!$J69),0)),IF(Staff!$K69="Quarterly",IF(AT$4=Staff!$I69,MIN(Staff!$J69,Staff!$L69),IF(AT$4&gt;Staff!$I69,IFERROR(MIN(Staff!$L69,IF(ISNUMBER(AQ73),AQ73,0)+Staff!$J69),Staff!$J69),0)),IF(Staff!$K69="Annually",IF(AT$4=Staff!$I69,MIN(Staff!$J69,Staff!$L69),IF(AT$4&gt;Staff!$I69,IFERROR(MIN(Staff!$L69,AH73+Staff!$J69),MIN(Staff!$J69,Staff!$L69)),0))))))</f>
        <v>0</v>
      </c>
      <c r="AU73" s="567">
        <f>IF(Staff!$K69="Never",IF(AU$4&gt;=Staff!$I69,MIN(Staff!$J69,Staff!$L69),0),IF(Staff!$K69="Monthly",IF(AU$4=Staff!$I69,MIN(Staff!$J69,Staff!$L69),IF(AU$4&gt;Staff!$I69,MIN(Staff!$L69,AT73+Staff!$J69),0)),IF(Staff!$K69="Quarterly",IF(AU$4=Staff!$I69,MIN(Staff!$J69,Staff!$L69),IF(AU$4&gt;Staff!$I69,IFERROR(MIN(Staff!$L69,IF(ISNUMBER(AR73),AR73,0)+Staff!$J69),Staff!$J69),0)),IF(Staff!$K69="Annually",IF(AU$4=Staff!$I69,MIN(Staff!$J69,Staff!$L69),IF(AU$4&gt;Staff!$I69,IFERROR(MIN(Staff!$L69,AI73+Staff!$J69),MIN(Staff!$J69,Staff!$L69)),0))))))</f>
        <v>0</v>
      </c>
      <c r="AV73" s="567">
        <f>IF(Staff!$K69="Never",IF(AV$4&gt;=Staff!$I69,MIN(Staff!$J69,Staff!$L69),0),IF(Staff!$K69="Monthly",IF(AV$4=Staff!$I69,MIN(Staff!$J69,Staff!$L69),IF(AV$4&gt;Staff!$I69,MIN(Staff!$L69,AU73+Staff!$J69),0)),IF(Staff!$K69="Quarterly",IF(AV$4=Staff!$I69,MIN(Staff!$J69,Staff!$L69),IF(AV$4&gt;Staff!$I69,IFERROR(MIN(Staff!$L69,IF(ISNUMBER(AS73),AS73,0)+Staff!$J69),Staff!$J69),0)),IF(Staff!$K69="Annually",IF(AV$4=Staff!$I69,MIN(Staff!$J69,Staff!$L69),IF(AV$4&gt;Staff!$I69,IFERROR(MIN(Staff!$L69,AJ73+Staff!$J69),MIN(Staff!$J69,Staff!$L69)),0))))))</f>
        <v>0</v>
      </c>
      <c r="AW73" s="567">
        <f>IF(Staff!$K69="Never",IF(AW$4&gt;=Staff!$I69,MIN(Staff!$J69,Staff!$L69),0),IF(Staff!$K69="Monthly",IF(AW$4=Staff!$I69,MIN(Staff!$J69,Staff!$L69),IF(AW$4&gt;Staff!$I69,MIN(Staff!$L69,AV73+Staff!$J69),0)),IF(Staff!$K69="Quarterly",IF(AW$4=Staff!$I69,MIN(Staff!$J69,Staff!$L69),IF(AW$4&gt;Staff!$I69,IFERROR(MIN(Staff!$L69,IF(ISNUMBER(AT73),AT73,0)+Staff!$J69),Staff!$J69),0)),IF(Staff!$K69="Annually",IF(AW$4=Staff!$I69,MIN(Staff!$J69,Staff!$L69),IF(AW$4&gt;Staff!$I69,IFERROR(MIN(Staff!$L69,AK73+Staff!$J69),MIN(Staff!$J69,Staff!$L69)),0))))))</f>
        <v>0</v>
      </c>
      <c r="AX73" s="567">
        <f>IF(Staff!$K69="Never",IF(AX$4&gt;=Staff!$I69,MIN(Staff!$J69,Staff!$L69),0),IF(Staff!$K69="Monthly",IF(AX$4=Staff!$I69,MIN(Staff!$J69,Staff!$L69),IF(AX$4&gt;Staff!$I69,MIN(Staff!$L69,AW73+Staff!$J69),0)),IF(Staff!$K69="Quarterly",IF(AX$4=Staff!$I69,MIN(Staff!$J69,Staff!$L69),IF(AX$4&gt;Staff!$I69,IFERROR(MIN(Staff!$L69,IF(ISNUMBER(AU73),AU73,0)+Staff!$J69),Staff!$J69),0)),IF(Staff!$K69="Annually",IF(AX$4=Staff!$I69,MIN(Staff!$J69,Staff!$L69),IF(AX$4&gt;Staff!$I69,IFERROR(MIN(Staff!$L69,AL73+Staff!$J69),MIN(Staff!$J69,Staff!$L69)),0))))))</f>
        <v>0</v>
      </c>
      <c r="AY73" s="567">
        <f>IF(Staff!$K69="Never",IF(AY$4&gt;=Staff!$I69,MIN(Staff!$J69,Staff!$L69),0),IF(Staff!$K69="Monthly",IF(AY$4=Staff!$I69,MIN(Staff!$J69,Staff!$L69),IF(AY$4&gt;Staff!$I69,MIN(Staff!$L69,AX73+Staff!$J69),0)),IF(Staff!$K69="Quarterly",IF(AY$4=Staff!$I69,MIN(Staff!$J69,Staff!$L69),IF(AY$4&gt;Staff!$I69,IFERROR(MIN(Staff!$L69,IF(ISNUMBER(AV73),AV73,0)+Staff!$J69),Staff!$J69),0)),IF(Staff!$K69="Annually",IF(AY$4=Staff!$I69,MIN(Staff!$J69,Staff!$L69),IF(AY$4&gt;Staff!$I69,IFERROR(MIN(Staff!$L69,AM73+Staff!$J69),MIN(Staff!$J69,Staff!$L69)),0))))))</f>
        <v>0</v>
      </c>
      <c r="AZ73" s="567">
        <f>IF(Staff!$K69="Never",IF(AZ$4&gt;=Staff!$I69,MIN(Staff!$J69,Staff!$L69),0),IF(Staff!$K69="Monthly",IF(AZ$4=Staff!$I69,MIN(Staff!$J69,Staff!$L69),IF(AZ$4&gt;Staff!$I69,MIN(Staff!$L69,AY73+Staff!$J69),0)),IF(Staff!$K69="Quarterly",IF(AZ$4=Staff!$I69,MIN(Staff!$J69,Staff!$L69),IF(AZ$4&gt;Staff!$I69,IFERROR(MIN(Staff!$L69,IF(ISNUMBER(AW73),AW73,0)+Staff!$J69),Staff!$J69),0)),IF(Staff!$K69="Annually",IF(AZ$4=Staff!$I69,MIN(Staff!$J69,Staff!$L69),IF(AZ$4&gt;Staff!$I69,IFERROR(MIN(Staff!$L69,AN73+Staff!$J69),MIN(Staff!$J69,Staff!$L69)),0))))))</f>
        <v>0</v>
      </c>
      <c r="BA73" s="567">
        <f>IF(Staff!$K69="Never",IF(BA$4&gt;=Staff!$I69,MIN(Staff!$J69,Staff!$L69),0),IF(Staff!$K69="Monthly",IF(BA$4=Staff!$I69,MIN(Staff!$J69,Staff!$L69),IF(BA$4&gt;Staff!$I69,MIN(Staff!$L69,AZ73+Staff!$J69),0)),IF(Staff!$K69="Quarterly",IF(BA$4=Staff!$I69,MIN(Staff!$J69,Staff!$L69),IF(BA$4&gt;Staff!$I69,IFERROR(MIN(Staff!$L69,IF(ISNUMBER(AX73),AX73,0)+Staff!$J69),Staff!$J69),0)),IF(Staff!$K69="Annually",IF(BA$4=Staff!$I69,MIN(Staff!$J69,Staff!$L69),IF(BA$4&gt;Staff!$I69,IFERROR(MIN(Staff!$L69,AO73+Staff!$J69),MIN(Staff!$J69,Staff!$L69)),0))))))</f>
        <v>0</v>
      </c>
      <c r="BB73" s="567">
        <f>IF(Staff!$K69="Never",IF(BB$4&gt;=Staff!$I69,MIN(Staff!$J69,Staff!$L69),0),IF(Staff!$K69="Monthly",IF(BB$4=Staff!$I69,MIN(Staff!$J69,Staff!$L69),IF(BB$4&gt;Staff!$I69,MIN(Staff!$L69,BA73+Staff!$J69),0)),IF(Staff!$K69="Quarterly",IF(BB$4=Staff!$I69,MIN(Staff!$J69,Staff!$L69),IF(BB$4&gt;Staff!$I69,IFERROR(MIN(Staff!$L69,IF(ISNUMBER(AY73),AY73,0)+Staff!$J69),Staff!$J69),0)),IF(Staff!$K69="Annually",IF(BB$4=Staff!$I69,MIN(Staff!$J69,Staff!$L69),IF(BB$4&gt;Staff!$I69,IFERROR(MIN(Staff!$L69,AP73+Staff!$J69),MIN(Staff!$J69,Staff!$L69)),0))))))</f>
        <v>0</v>
      </c>
      <c r="BC73" s="567">
        <f>IF(Staff!$K69="Never",IF(BC$4&gt;=Staff!$I69,MIN(Staff!$J69,Staff!$L69),0),IF(Staff!$K69="Monthly",IF(BC$4=Staff!$I69,MIN(Staff!$J69,Staff!$L69),IF(BC$4&gt;Staff!$I69,MIN(Staff!$L69,BB73+Staff!$J69),0)),IF(Staff!$K69="Quarterly",IF(BC$4=Staff!$I69,MIN(Staff!$J69,Staff!$L69),IF(BC$4&gt;Staff!$I69,IFERROR(MIN(Staff!$L69,IF(ISNUMBER(AZ73),AZ73,0)+Staff!$J69),Staff!$J69),0)),IF(Staff!$K69="Annually",IF(BC$4=Staff!$I69,MIN(Staff!$J69,Staff!$L69),IF(BC$4&gt;Staff!$I69,IFERROR(MIN(Staff!$L69,AQ73+Staff!$J69),MIN(Staff!$J69,Staff!$L69)),0))))))</f>
        <v>0</v>
      </c>
      <c r="BD73" s="567">
        <f>IF(Staff!$K69="Never",IF(BD$4&gt;=Staff!$I69,MIN(Staff!$J69,Staff!$L69),0),IF(Staff!$K69="Monthly",IF(BD$4=Staff!$I69,MIN(Staff!$J69,Staff!$L69),IF(BD$4&gt;Staff!$I69,MIN(Staff!$L69,BC73+Staff!$J69),0)),IF(Staff!$K69="Quarterly",IF(BD$4=Staff!$I69,MIN(Staff!$J69,Staff!$L69),IF(BD$4&gt;Staff!$I69,IFERROR(MIN(Staff!$L69,IF(ISNUMBER(BA73),BA73,0)+Staff!$J69),Staff!$J69),0)),IF(Staff!$K69="Annually",IF(BD$4=Staff!$I69,MIN(Staff!$J69,Staff!$L69),IF(BD$4&gt;Staff!$I69,IFERROR(MIN(Staff!$L69,AR73+Staff!$J69),MIN(Staff!$J69,Staff!$L69)),0))))))</f>
        <v>0</v>
      </c>
      <c r="BE73" s="567">
        <f>IF(Staff!$K69="Never",IF(BE$4&gt;=Staff!$I69,MIN(Staff!$J69,Staff!$L69),0),IF(Staff!$K69="Monthly",IF(BE$4=Staff!$I69,MIN(Staff!$J69,Staff!$L69),IF(BE$4&gt;Staff!$I69,MIN(Staff!$L69,BD73+Staff!$J69),0)),IF(Staff!$K69="Quarterly",IF(BE$4=Staff!$I69,MIN(Staff!$J69,Staff!$L69),IF(BE$4&gt;Staff!$I69,IFERROR(MIN(Staff!$L69,IF(ISNUMBER(BB73),BB73,0)+Staff!$J69),Staff!$J69),0)),IF(Staff!$K69="Annually",IF(BE$4=Staff!$I69,MIN(Staff!$J69,Staff!$L69),IF(BE$4&gt;Staff!$I69,IFERROR(MIN(Staff!$L69,AS73+Staff!$J69),MIN(Staff!$J69,Staff!$L69)),0))))))</f>
        <v>0</v>
      </c>
      <c r="BF73" s="567">
        <f>IF(Staff!$K69="Never",IF(BF$4&gt;=Staff!$I69,MIN(Staff!$J69,Staff!$L69),0),IF(Staff!$K69="Monthly",IF(BF$4=Staff!$I69,MIN(Staff!$J69,Staff!$L69),IF(BF$4&gt;Staff!$I69,MIN(Staff!$L69,BE73+Staff!$J69),0)),IF(Staff!$K69="Quarterly",IF(BF$4=Staff!$I69,MIN(Staff!$J69,Staff!$L69),IF(BF$4&gt;Staff!$I69,IFERROR(MIN(Staff!$L69,IF(ISNUMBER(BC73),BC73,0)+Staff!$J69),Staff!$J69),0)),IF(Staff!$K69="Annually",IF(BF$4=Staff!$I69,MIN(Staff!$J69,Staff!$L69),IF(BF$4&gt;Staff!$I69,IFERROR(MIN(Staff!$L69,AT73+Staff!$J69),MIN(Staff!$J69,Staff!$L69)),0))))))</f>
        <v>0</v>
      </c>
      <c r="BG73" s="567">
        <f>IF(Staff!$K69="Never",IF(BG$4&gt;=Staff!$I69,MIN(Staff!$J69,Staff!$L69),0),IF(Staff!$K69="Monthly",IF(BG$4=Staff!$I69,MIN(Staff!$J69,Staff!$L69),IF(BG$4&gt;Staff!$I69,MIN(Staff!$L69,BF73+Staff!$J69),0)),IF(Staff!$K69="Quarterly",IF(BG$4=Staff!$I69,MIN(Staff!$J69,Staff!$L69),IF(BG$4&gt;Staff!$I69,IFERROR(MIN(Staff!$L69,IF(ISNUMBER(BD73),BD73,0)+Staff!$J69),Staff!$J69),0)),IF(Staff!$K69="Annually",IF(BG$4=Staff!$I69,MIN(Staff!$J69,Staff!$L69),IF(BG$4&gt;Staff!$I69,IFERROR(MIN(Staff!$L69,AU73+Staff!$J69),MIN(Staff!$J69,Staff!$L69)),0))))))</f>
        <v>0</v>
      </c>
      <c r="BH73" s="567">
        <f>IF(Staff!$K69="Never",IF(BH$4&gt;=Staff!$I69,MIN(Staff!$J69,Staff!$L69),0),IF(Staff!$K69="Monthly",IF(BH$4=Staff!$I69,MIN(Staff!$J69,Staff!$L69),IF(BH$4&gt;Staff!$I69,MIN(Staff!$L69,BG73+Staff!$J69),0)),IF(Staff!$K69="Quarterly",IF(BH$4=Staff!$I69,MIN(Staff!$J69,Staff!$L69),IF(BH$4&gt;Staff!$I69,IFERROR(MIN(Staff!$L69,IF(ISNUMBER(BE73),BE73,0)+Staff!$J69),Staff!$J69),0)),IF(Staff!$K69="Annually",IF(BH$4=Staff!$I69,MIN(Staff!$J69,Staff!$L69),IF(BH$4&gt;Staff!$I69,IFERROR(MIN(Staff!$L69,AV73+Staff!$J69),MIN(Staff!$J69,Staff!$L69)),0))))))</f>
        <v>0</v>
      </c>
      <c r="BI73" s="567">
        <f>IF(Staff!$K69="Never",IF(BI$4&gt;=Staff!$I69,MIN(Staff!$J69,Staff!$L69),0),IF(Staff!$K69="Monthly",IF(BI$4=Staff!$I69,MIN(Staff!$J69,Staff!$L69),IF(BI$4&gt;Staff!$I69,MIN(Staff!$L69,BH73+Staff!$J69),0)),IF(Staff!$K69="Quarterly",IF(BI$4=Staff!$I69,MIN(Staff!$J69,Staff!$L69),IF(BI$4&gt;Staff!$I69,IFERROR(MIN(Staff!$L69,IF(ISNUMBER(BF73),BF73,0)+Staff!$J69),Staff!$J69),0)),IF(Staff!$K69="Annually",IF(BI$4=Staff!$I69,MIN(Staff!$J69,Staff!$L69),IF(BI$4&gt;Staff!$I69,IFERROR(MIN(Staff!$L69,AW73+Staff!$J69),MIN(Staff!$J69,Staff!$L69)),0))))))</f>
        <v>0</v>
      </c>
      <c r="BJ73" s="567">
        <f>IF(Staff!$K69="Never",IF(BJ$4&gt;=Staff!$I69,MIN(Staff!$J69,Staff!$L69),0),IF(Staff!$K69="Monthly",IF(BJ$4=Staff!$I69,MIN(Staff!$J69,Staff!$L69),IF(BJ$4&gt;Staff!$I69,MIN(Staff!$L69,BI73+Staff!$J69),0)),IF(Staff!$K69="Quarterly",IF(BJ$4=Staff!$I69,MIN(Staff!$J69,Staff!$L69),IF(BJ$4&gt;Staff!$I69,IFERROR(MIN(Staff!$L69,IF(ISNUMBER(BG73),BG73,0)+Staff!$J69),Staff!$J69),0)),IF(Staff!$K69="Annually",IF(BJ$4=Staff!$I69,MIN(Staff!$J69,Staff!$L69),IF(BJ$4&gt;Staff!$I69,IFERROR(MIN(Staff!$L69,AX73+Staff!$J69),MIN(Staff!$J69,Staff!$L69)),0))))))</f>
        <v>0</v>
      </c>
      <c r="BK73" s="567">
        <f>IF(Staff!$K69="Never",IF(BK$4&gt;=Staff!$I69,MIN(Staff!$J69,Staff!$L69),0),IF(Staff!$K69="Monthly",IF(BK$4=Staff!$I69,MIN(Staff!$J69,Staff!$L69),IF(BK$4&gt;Staff!$I69,MIN(Staff!$L69,BJ73+Staff!$J69),0)),IF(Staff!$K69="Quarterly",IF(BK$4=Staff!$I69,MIN(Staff!$J69,Staff!$L69),IF(BK$4&gt;Staff!$I69,IFERROR(MIN(Staff!$L69,IF(ISNUMBER(BH73),BH73,0)+Staff!$J69),Staff!$J69),0)),IF(Staff!$K69="Annually",IF(BK$4=Staff!$I69,MIN(Staff!$J69,Staff!$L69),IF(BK$4&gt;Staff!$I69,IFERROR(MIN(Staff!$L69,AY73+Staff!$J69),MIN(Staff!$J69,Staff!$L69)),0))))))</f>
        <v>0</v>
      </c>
      <c r="BL73" s="567">
        <f>IF(Staff!$K69="Never",IF(BL$4&gt;=Staff!$I69,MIN(Staff!$J69,Staff!$L69),0),IF(Staff!$K69="Monthly",IF(BL$4=Staff!$I69,MIN(Staff!$J69,Staff!$L69),IF(BL$4&gt;Staff!$I69,MIN(Staff!$L69,BK73+Staff!$J69),0)),IF(Staff!$K69="Quarterly",IF(BL$4=Staff!$I69,MIN(Staff!$J69,Staff!$L69),IF(BL$4&gt;Staff!$I69,IFERROR(MIN(Staff!$L69,IF(ISNUMBER(BI73),BI73,0)+Staff!$J69),Staff!$J69),0)),IF(Staff!$K69="Annually",IF(BL$4=Staff!$I69,MIN(Staff!$J69,Staff!$L69),IF(BL$4&gt;Staff!$I69,IFERROR(MIN(Staff!$L69,AZ73+Staff!$J69),MIN(Staff!$J69,Staff!$L69)),0))))))</f>
        <v>0</v>
      </c>
      <c r="BM73" s="567">
        <f>IF(Staff!$K69="Never",IF(BM$4&gt;=Staff!$I69,MIN(Staff!$J69,Staff!$L69),0),IF(Staff!$K69="Monthly",IF(BM$4=Staff!$I69,MIN(Staff!$J69,Staff!$L69),IF(BM$4&gt;Staff!$I69,MIN(Staff!$L69,BL73+Staff!$J69),0)),IF(Staff!$K69="Quarterly",IF(BM$4=Staff!$I69,MIN(Staff!$J69,Staff!$L69),IF(BM$4&gt;Staff!$I69,IFERROR(MIN(Staff!$L69,IF(ISNUMBER(BJ73),BJ73,0)+Staff!$J69),Staff!$J69),0)),IF(Staff!$K69="Annually",IF(BM$4=Staff!$I69,MIN(Staff!$J69,Staff!$L69),IF(BM$4&gt;Staff!$I69,IFERROR(MIN(Staff!$L69,BA73+Staff!$J69),MIN(Staff!$J69,Staff!$L69)),0))))))</f>
        <v>0</v>
      </c>
      <c r="BN73" s="567">
        <f>IF(Staff!$K69="Never",IF(BN$4&gt;=Staff!$I69,MIN(Staff!$J69,Staff!$L69),0),IF(Staff!$K69="Monthly",IF(BN$4=Staff!$I69,MIN(Staff!$J69,Staff!$L69),IF(BN$4&gt;Staff!$I69,MIN(Staff!$L69,BM73+Staff!$J69),0)),IF(Staff!$K69="Quarterly",IF(BN$4=Staff!$I69,MIN(Staff!$J69,Staff!$L69),IF(BN$4&gt;Staff!$I69,IFERROR(MIN(Staff!$L69,IF(ISNUMBER(BK73),BK73,0)+Staff!$J69),Staff!$J69),0)),IF(Staff!$K69="Annually",IF(BN$4=Staff!$I69,MIN(Staff!$J69,Staff!$L69),IF(BN$4&gt;Staff!$I69,IFERROR(MIN(Staff!$L69,BB73+Staff!$J69),MIN(Staff!$J69,Staff!$L69)),0))))))</f>
        <v>0</v>
      </c>
      <c r="BO73" s="567">
        <f>IF(Staff!$K69="Never",IF(BO$4&gt;=Staff!$I69,MIN(Staff!$J69,Staff!$L69),0),IF(Staff!$K69="Monthly",IF(BO$4=Staff!$I69,MIN(Staff!$J69,Staff!$L69),IF(BO$4&gt;Staff!$I69,MIN(Staff!$L69,BN73+Staff!$J69),0)),IF(Staff!$K69="Quarterly",IF(BO$4=Staff!$I69,MIN(Staff!$J69,Staff!$L69),IF(BO$4&gt;Staff!$I69,IFERROR(MIN(Staff!$L69,IF(ISNUMBER(BL73),BL73,0)+Staff!$J69),Staff!$J69),0)),IF(Staff!$K69="Annually",IF(BO$4=Staff!$I69,MIN(Staff!$J69,Staff!$L69),IF(BO$4&gt;Staff!$I69,IFERROR(MIN(Staff!$L69,BC73+Staff!$J69),MIN(Staff!$J69,Staff!$L69)),0))))))</f>
        <v>0</v>
      </c>
      <c r="BP73" s="567">
        <f>IF(Staff!$K69="Never",IF(BP$4&gt;=Staff!$I69,MIN(Staff!$J69,Staff!$L69),0),IF(Staff!$K69="Monthly",IF(BP$4=Staff!$I69,MIN(Staff!$J69,Staff!$L69),IF(BP$4&gt;Staff!$I69,MIN(Staff!$L69,BO73+Staff!$J69),0)),IF(Staff!$K69="Quarterly",IF(BP$4=Staff!$I69,MIN(Staff!$J69,Staff!$L69),IF(BP$4&gt;Staff!$I69,IFERROR(MIN(Staff!$L69,IF(ISNUMBER(BM73),BM73,0)+Staff!$J69),Staff!$J69),0)),IF(Staff!$K69="Annually",IF(BP$4=Staff!$I69,MIN(Staff!$J69,Staff!$L69),IF(BP$4&gt;Staff!$I69,IFERROR(MIN(Staff!$L69,BD73+Staff!$J69),MIN(Staff!$J69,Staff!$L69)),0))))))</f>
        <v>0</v>
      </c>
      <c r="BQ73" s="567">
        <f>IF(Staff!$K69="Never",IF(BQ$4&gt;=Staff!$I69,MIN(Staff!$J69,Staff!$L69),0),IF(Staff!$K69="Monthly",IF(BQ$4=Staff!$I69,MIN(Staff!$J69,Staff!$L69),IF(BQ$4&gt;Staff!$I69,MIN(Staff!$L69,BP73+Staff!$J69),0)),IF(Staff!$K69="Quarterly",IF(BQ$4=Staff!$I69,MIN(Staff!$J69,Staff!$L69),IF(BQ$4&gt;Staff!$I69,IFERROR(MIN(Staff!$L69,IF(ISNUMBER(BN73),BN73,0)+Staff!$J69),Staff!$J69),0)),IF(Staff!$K69="Annually",IF(BQ$4=Staff!$I69,MIN(Staff!$J69,Staff!$L69),IF(BQ$4&gt;Staff!$I69,IFERROR(MIN(Staff!$L69,BE73+Staff!$J69),MIN(Staff!$J69,Staff!$L69)),0))))))</f>
        <v>0</v>
      </c>
      <c r="BR73" s="567">
        <f>IF(Staff!$K69="Never",IF(BR$4&gt;=Staff!$I69,MIN(Staff!$J69,Staff!$L69),0),IF(Staff!$K69="Monthly",IF(BR$4=Staff!$I69,MIN(Staff!$J69,Staff!$L69),IF(BR$4&gt;Staff!$I69,MIN(Staff!$L69,BQ73+Staff!$J69),0)),IF(Staff!$K69="Quarterly",IF(BR$4=Staff!$I69,MIN(Staff!$J69,Staff!$L69),IF(BR$4&gt;Staff!$I69,IFERROR(MIN(Staff!$L69,IF(ISNUMBER(BO73),BO73,0)+Staff!$J69),Staff!$J69),0)),IF(Staff!$K69="Annually",IF(BR$4=Staff!$I69,MIN(Staff!$J69,Staff!$L69),IF(BR$4&gt;Staff!$I69,IFERROR(MIN(Staff!$L69,BF73+Staff!$J69),MIN(Staff!$J69,Staff!$L69)),0))))))</f>
        <v>0</v>
      </c>
      <c r="BS73" s="567">
        <f>IF(Staff!$K69="Never",IF(BS$4&gt;=Staff!$I69,MIN(Staff!$J69,Staff!$L69),0),IF(Staff!$K69="Monthly",IF(BS$4=Staff!$I69,MIN(Staff!$J69,Staff!$L69),IF(BS$4&gt;Staff!$I69,MIN(Staff!$L69,BR73+Staff!$J69),0)),IF(Staff!$K69="Quarterly",IF(BS$4=Staff!$I69,MIN(Staff!$J69,Staff!$L69),IF(BS$4&gt;Staff!$I69,IFERROR(MIN(Staff!$L69,IF(ISNUMBER(BP73),BP73,0)+Staff!$J69),Staff!$J69),0)),IF(Staff!$K69="Annually",IF(BS$4=Staff!$I69,MIN(Staff!$J69,Staff!$L69),IF(BS$4&gt;Staff!$I69,IFERROR(MIN(Staff!$L69,BG73+Staff!$J69),MIN(Staff!$J69,Staff!$L69)),0))))))</f>
        <v>0</v>
      </c>
      <c r="BT73" s="567">
        <f>IF(Staff!$K69="Never",IF(BT$4&gt;=Staff!$I69,MIN(Staff!$J69,Staff!$L69),0),IF(Staff!$K69="Monthly",IF(BT$4=Staff!$I69,MIN(Staff!$J69,Staff!$L69),IF(BT$4&gt;Staff!$I69,MIN(Staff!$L69,BS73+Staff!$J69),0)),IF(Staff!$K69="Quarterly",IF(BT$4=Staff!$I69,MIN(Staff!$J69,Staff!$L69),IF(BT$4&gt;Staff!$I69,IFERROR(MIN(Staff!$L69,IF(ISNUMBER(BQ73),BQ73,0)+Staff!$J69),Staff!$J69),0)),IF(Staff!$K69="Annually",IF(BT$4=Staff!$I69,MIN(Staff!$J69,Staff!$L69),IF(BT$4&gt;Staff!$I69,IFERROR(MIN(Staff!$L69,BH73+Staff!$J69),MIN(Staff!$J69,Staff!$L69)),0))))))</f>
        <v>0</v>
      </c>
      <c r="BU73" s="567">
        <f>IF(Staff!$K69="Never",IF(BU$4&gt;=Staff!$I69,MIN(Staff!$J69,Staff!$L69),0),IF(Staff!$K69="Monthly",IF(BU$4=Staff!$I69,MIN(Staff!$J69,Staff!$L69),IF(BU$4&gt;Staff!$I69,MIN(Staff!$L69,BT73+Staff!$J69),0)),IF(Staff!$K69="Quarterly",IF(BU$4=Staff!$I69,MIN(Staff!$J69,Staff!$L69),IF(BU$4&gt;Staff!$I69,IFERROR(MIN(Staff!$L69,IF(ISNUMBER(BR73),BR73,0)+Staff!$J69),Staff!$J69),0)),IF(Staff!$K69="Annually",IF(BU$4=Staff!$I69,MIN(Staff!$J69,Staff!$L69),IF(BU$4&gt;Staff!$I69,IFERROR(MIN(Staff!$L69,BI73+Staff!$J69),MIN(Staff!$J69,Staff!$L69)),0))))))</f>
        <v>0</v>
      </c>
      <c r="BV73" s="567">
        <f>IF(Staff!$K69="Never",IF(BV$4&gt;=Staff!$I69,MIN(Staff!$J69,Staff!$L69),0),IF(Staff!$K69="Monthly",IF(BV$4=Staff!$I69,MIN(Staff!$J69,Staff!$L69),IF(BV$4&gt;Staff!$I69,MIN(Staff!$L69,BU73+Staff!$J69),0)),IF(Staff!$K69="Quarterly",IF(BV$4=Staff!$I69,MIN(Staff!$J69,Staff!$L69),IF(BV$4&gt;Staff!$I69,IFERROR(MIN(Staff!$L69,IF(ISNUMBER(BS73),BS73,0)+Staff!$J69),Staff!$J69),0)),IF(Staff!$K69="Annually",IF(BV$4=Staff!$I69,MIN(Staff!$J69,Staff!$L69),IF(BV$4&gt;Staff!$I69,IFERROR(MIN(Staff!$L69,BJ73+Staff!$J69),MIN(Staff!$J69,Staff!$L69)),0))))))</f>
        <v>0</v>
      </c>
      <c r="BW73" s="567">
        <f>IF(Staff!$K69="Never",IF(BW$4&gt;=Staff!$I69,MIN(Staff!$J69,Staff!$L69),0),IF(Staff!$K69="Monthly",IF(BW$4=Staff!$I69,MIN(Staff!$J69,Staff!$L69),IF(BW$4&gt;Staff!$I69,MIN(Staff!$L69,BV73+Staff!$J69),0)),IF(Staff!$K69="Quarterly",IF(BW$4=Staff!$I69,MIN(Staff!$J69,Staff!$L69),IF(BW$4&gt;Staff!$I69,IFERROR(MIN(Staff!$L69,IF(ISNUMBER(BT73),BT73,0)+Staff!$J69),Staff!$J69),0)),IF(Staff!$K69="Annually",IF(BW$4=Staff!$I69,MIN(Staff!$J69,Staff!$L69),IF(BW$4&gt;Staff!$I69,IFERROR(MIN(Staff!$L69,BK73+Staff!$J69),MIN(Staff!$J69,Staff!$L69)),0))))))</f>
        <v>0</v>
      </c>
      <c r="BX73" s="567">
        <f>IF(Staff!$K69="Never",IF(BX$4&gt;=Staff!$I69,MIN(Staff!$J69,Staff!$L69),0),IF(Staff!$K69="Monthly",IF(BX$4=Staff!$I69,MIN(Staff!$J69,Staff!$L69),IF(BX$4&gt;Staff!$I69,MIN(Staff!$L69,BW73+Staff!$J69),0)),IF(Staff!$K69="Quarterly",IF(BX$4=Staff!$I69,MIN(Staff!$J69,Staff!$L69),IF(BX$4&gt;Staff!$I69,IFERROR(MIN(Staff!$L69,IF(ISNUMBER(BU73),BU73,0)+Staff!$J69),Staff!$J69),0)),IF(Staff!$K69="Annually",IF(BX$4=Staff!$I69,MIN(Staff!$J69,Staff!$L69),IF(BX$4&gt;Staff!$I69,IFERROR(MIN(Staff!$L69,BL73+Staff!$J69),MIN(Staff!$J69,Staff!$L69)),0))))))</f>
        <v>0</v>
      </c>
      <c r="BY73" s="567">
        <f>IF(Staff!$K69="Never",IF(BY$4&gt;=Staff!$I69,MIN(Staff!$J69,Staff!$L69),0),IF(Staff!$K69="Monthly",IF(BY$4=Staff!$I69,MIN(Staff!$J69,Staff!$L69),IF(BY$4&gt;Staff!$I69,MIN(Staff!$L69,BX73+Staff!$J69),0)),IF(Staff!$K69="Quarterly",IF(BY$4=Staff!$I69,MIN(Staff!$J69,Staff!$L69),IF(BY$4&gt;Staff!$I69,IFERROR(MIN(Staff!$L69,IF(ISNUMBER(BV73),BV73,0)+Staff!$J69),Staff!$J69),0)),IF(Staff!$K69="Annually",IF(BY$4=Staff!$I69,MIN(Staff!$J69,Staff!$L69),IF(BY$4&gt;Staff!$I69,IFERROR(MIN(Staff!$L69,BM73+Staff!$J69),MIN(Staff!$J69,Staff!$L69)),0))))))</f>
        <v>0</v>
      </c>
      <c r="BZ73" s="567">
        <f>IF(Staff!$K69="Never",IF(BZ$4&gt;=Staff!$I69,MIN(Staff!$J69,Staff!$L69),0),IF(Staff!$K69="Monthly",IF(BZ$4=Staff!$I69,MIN(Staff!$J69,Staff!$L69),IF(BZ$4&gt;Staff!$I69,MIN(Staff!$L69,BY73+Staff!$J69),0)),IF(Staff!$K69="Quarterly",IF(BZ$4=Staff!$I69,MIN(Staff!$J69,Staff!$L69),IF(BZ$4&gt;Staff!$I69,IFERROR(MIN(Staff!$L69,IF(ISNUMBER(BW73),BW73,0)+Staff!$J69),Staff!$J69),0)),IF(Staff!$K69="Annually",IF(BZ$4=Staff!$I69,MIN(Staff!$J69,Staff!$L69),IF(BZ$4&gt;Staff!$I69,IFERROR(MIN(Staff!$L69,BN73+Staff!$J69),MIN(Staff!$J69,Staff!$L69)),0))))))</f>
        <v>0</v>
      </c>
      <c r="CA73" s="567">
        <f>IF(Staff!$K69="Never",IF(CA$4&gt;=Staff!$I69,MIN(Staff!$J69,Staff!$L69),0),IF(Staff!$K69="Monthly",IF(CA$4=Staff!$I69,MIN(Staff!$J69,Staff!$L69),IF(CA$4&gt;Staff!$I69,MIN(Staff!$L69,BZ73+Staff!$J69),0)),IF(Staff!$K69="Quarterly",IF(CA$4=Staff!$I69,MIN(Staff!$J69,Staff!$L69),IF(CA$4&gt;Staff!$I69,IFERROR(MIN(Staff!$L69,IF(ISNUMBER(BX73),BX73,0)+Staff!$J69),Staff!$J69),0)),IF(Staff!$K69="Annually",IF(CA$4=Staff!$I69,MIN(Staff!$J69,Staff!$L69),IF(CA$4&gt;Staff!$I69,IFERROR(MIN(Staff!$L69,BO73+Staff!$J69),MIN(Staff!$J69,Staff!$L69)),0))))))</f>
        <v>0</v>
      </c>
      <c r="CB73" s="567">
        <f>IF(Staff!$K69="Never",IF(CB$4&gt;=Staff!$I69,MIN(Staff!$J69,Staff!$L69),0),IF(Staff!$K69="Monthly",IF(CB$4=Staff!$I69,MIN(Staff!$J69,Staff!$L69),IF(CB$4&gt;Staff!$I69,MIN(Staff!$L69,CA73+Staff!$J69),0)),IF(Staff!$K69="Quarterly",IF(CB$4=Staff!$I69,MIN(Staff!$J69,Staff!$L69),IF(CB$4&gt;Staff!$I69,IFERROR(MIN(Staff!$L69,IF(ISNUMBER(BY73),BY73,0)+Staff!$J69),Staff!$J69),0)),IF(Staff!$K69="Annually",IF(CB$4=Staff!$I69,MIN(Staff!$J69,Staff!$L69),IF(CB$4&gt;Staff!$I69,IFERROR(MIN(Staff!$L69,BP73+Staff!$J69),MIN(Staff!$J69,Staff!$L69)),0))))))</f>
        <v>0</v>
      </c>
      <c r="CC73" s="567">
        <f>IF(Staff!$K69="Never",IF(CC$4&gt;=Staff!$I69,MIN(Staff!$J69,Staff!$L69),0),IF(Staff!$K69="Monthly",IF(CC$4=Staff!$I69,MIN(Staff!$J69,Staff!$L69),IF(CC$4&gt;Staff!$I69,MIN(Staff!$L69,CB73+Staff!$J69),0)),IF(Staff!$K69="Quarterly",IF(CC$4=Staff!$I69,MIN(Staff!$J69,Staff!$L69),IF(CC$4&gt;Staff!$I69,IFERROR(MIN(Staff!$L69,IF(ISNUMBER(BZ73),BZ73,0)+Staff!$J69),Staff!$J69),0)),IF(Staff!$K69="Annually",IF(CC$4=Staff!$I69,MIN(Staff!$J69,Staff!$L69),IF(CC$4&gt;Staff!$I69,IFERROR(MIN(Staff!$L69,BQ73+Staff!$J69),MIN(Staff!$J69,Staff!$L69)),0))))))</f>
        <v>0</v>
      </c>
      <c r="CD73" s="567">
        <f>IF(Staff!$K69="Never",IF(CD$4&gt;=Staff!$I69,MIN(Staff!$J69,Staff!$L69),0),IF(Staff!$K69="Monthly",IF(CD$4=Staff!$I69,MIN(Staff!$J69,Staff!$L69),IF(CD$4&gt;Staff!$I69,MIN(Staff!$L69,CC73+Staff!$J69),0)),IF(Staff!$K69="Quarterly",IF(CD$4=Staff!$I69,MIN(Staff!$J69,Staff!$L69),IF(CD$4&gt;Staff!$I69,IFERROR(MIN(Staff!$L69,IF(ISNUMBER(CA73),CA73,0)+Staff!$J69),Staff!$J69),0)),IF(Staff!$K69="Annually",IF(CD$4=Staff!$I69,MIN(Staff!$J69,Staff!$L69),IF(CD$4&gt;Staff!$I69,IFERROR(MIN(Staff!$L69,BR73+Staff!$J69),MIN(Staff!$J69,Staff!$L69)),0))))))</f>
        <v>0</v>
      </c>
      <c r="CE73" s="567">
        <f>IF(Staff!$K69="Never",IF(CE$4&gt;=Staff!$I69,MIN(Staff!$J69,Staff!$L69),0),IF(Staff!$K69="Monthly",IF(CE$4=Staff!$I69,MIN(Staff!$J69,Staff!$L69),IF(CE$4&gt;Staff!$I69,MIN(Staff!$L69,CD73+Staff!$J69),0)),IF(Staff!$K69="Quarterly",IF(CE$4=Staff!$I69,MIN(Staff!$J69,Staff!$L69),IF(CE$4&gt;Staff!$I69,IFERROR(MIN(Staff!$L69,IF(ISNUMBER(CB73),CB73,0)+Staff!$J69),Staff!$J69),0)),IF(Staff!$K69="Annually",IF(CE$4=Staff!$I69,MIN(Staff!$J69,Staff!$L69),IF(CE$4&gt;Staff!$I69,IFERROR(MIN(Staff!$L69,BS73+Staff!$J69),MIN(Staff!$J69,Staff!$L69)),0))))))</f>
        <v>0</v>
      </c>
      <c r="CF73" s="567">
        <f>IF(Staff!$K69="Never",IF(CF$4&gt;=Staff!$I69,MIN(Staff!$J69,Staff!$L69),0),IF(Staff!$K69="Monthly",IF(CF$4=Staff!$I69,MIN(Staff!$J69,Staff!$L69),IF(CF$4&gt;Staff!$I69,MIN(Staff!$L69,CE73+Staff!$J69),0)),IF(Staff!$K69="Quarterly",IF(CF$4=Staff!$I69,MIN(Staff!$J69,Staff!$L69),IF(CF$4&gt;Staff!$I69,IFERROR(MIN(Staff!$L69,IF(ISNUMBER(CC73),CC73,0)+Staff!$J69),Staff!$J69),0)),IF(Staff!$K69="Annually",IF(CF$4=Staff!$I69,MIN(Staff!$J69,Staff!$L69),IF(CF$4&gt;Staff!$I69,IFERROR(MIN(Staff!$L69,BT73+Staff!$J69),MIN(Staff!$J69,Staff!$L69)),0))))))</f>
        <v>0</v>
      </c>
      <c r="CG73" s="567">
        <f>IF(Staff!$K69="Never",IF(CG$4&gt;=Staff!$I69,MIN(Staff!$J69,Staff!$L69),0),IF(Staff!$K69="Monthly",IF(CG$4=Staff!$I69,MIN(Staff!$J69,Staff!$L69),IF(CG$4&gt;Staff!$I69,MIN(Staff!$L69,CF73+Staff!$J69),0)),IF(Staff!$K69="Quarterly",IF(CG$4=Staff!$I69,MIN(Staff!$J69,Staff!$L69),IF(CG$4&gt;Staff!$I69,IFERROR(MIN(Staff!$L69,IF(ISNUMBER(CD73),CD73,0)+Staff!$J69),Staff!$J69),0)),IF(Staff!$K69="Annually",IF(CG$4=Staff!$I69,MIN(Staff!$J69,Staff!$L69),IF(CG$4&gt;Staff!$I69,IFERROR(MIN(Staff!$L69,BU73+Staff!$J69),MIN(Staff!$J69,Staff!$L69)),0))))))</f>
        <v>0</v>
      </c>
      <c r="CH73" s="567">
        <f>IF(Staff!$K69="Never",IF(CH$4&gt;=Staff!$I69,MIN(Staff!$J69,Staff!$L69),0),IF(Staff!$K69="Monthly",IF(CH$4=Staff!$I69,MIN(Staff!$J69,Staff!$L69),IF(CH$4&gt;Staff!$I69,MIN(Staff!$L69,CG73+Staff!$J69),0)),IF(Staff!$K69="Quarterly",IF(CH$4=Staff!$I69,MIN(Staff!$J69,Staff!$L69),IF(CH$4&gt;Staff!$I69,IFERROR(MIN(Staff!$L69,IF(ISNUMBER(CE73),CE73,0)+Staff!$J69),Staff!$J69),0)),IF(Staff!$K69="Annually",IF(CH$4=Staff!$I69,MIN(Staff!$J69,Staff!$L69),IF(CH$4&gt;Staff!$I69,IFERROR(MIN(Staff!$L69,BV73+Staff!$J69),MIN(Staff!$J69,Staff!$L69)),0))))))</f>
        <v>0</v>
      </c>
      <c r="CI73" s="567">
        <f>IF(Staff!$K69="Never",IF(CI$4&gt;=Staff!$I69,MIN(Staff!$J69,Staff!$L69),0),IF(Staff!$K69="Monthly",IF(CI$4=Staff!$I69,MIN(Staff!$J69,Staff!$L69),IF(CI$4&gt;Staff!$I69,MIN(Staff!$L69,CH73+Staff!$J69),0)),IF(Staff!$K69="Quarterly",IF(CI$4=Staff!$I69,MIN(Staff!$J69,Staff!$L69),IF(CI$4&gt;Staff!$I69,IFERROR(MIN(Staff!$L69,IF(ISNUMBER(CF73),CF73,0)+Staff!$J69),Staff!$J69),0)),IF(Staff!$K69="Annually",IF(CI$4=Staff!$I69,MIN(Staff!$J69,Staff!$L69),IF(CI$4&gt;Staff!$I69,IFERROR(MIN(Staff!$L69,BW73+Staff!$J69),MIN(Staff!$J69,Staff!$L69)),0))))))</f>
        <v>0</v>
      </c>
    </row>
    <row r="74" spans="1:87" ht="15.75" hidden="1" customHeight="1" outlineLevel="1">
      <c r="A74" s="875" t="str">
        <f>Staff!A70</f>
        <v>Other 10</v>
      </c>
      <c r="B74" s="876"/>
      <c r="C74" s="719" t="s">
        <v>289</v>
      </c>
      <c r="D74" s="567">
        <f>IF(Staff!$K70="Never",IF(D$4&gt;=Staff!$I70,MIN(Staff!$J70,Staff!$L70),0),IF(Staff!$K70="Monthly",IF(D$4=Staff!$I70,MIN(Staff!$J70,Staff!$L70),IF(D$4&gt;Staff!$I70,MIN(Staff!$L70,C74+Staff!$J70),0)),IF(Staff!$K70="Quarterly",IF(D$4=Staff!$I70,MIN(Staff!$J70,Staff!$L70),IF(D$4&gt;Staff!$I70,IFERROR(MIN(Staff!$L70,IF(ISNUMBER(A74),A74,0)+Staff!$J70),Staff!$J70),0)),IF(Staff!$K70="Annually",IF(D$4=Staff!$I70,MIN(Staff!$J70,Staff!$L70),IF(D$4&gt;Staff!$I70,IFERROR(MIN(Staff!$L70,#REF!+Staff!$J70),MIN(Staff!$J70,Staff!$L70)),0))))))</f>
        <v>0</v>
      </c>
      <c r="E74" s="567">
        <f>IF(Staff!$K70="Never",IF(E$4&gt;=Staff!$I70,MIN(Staff!$J70,Staff!$L70),0),IF(Staff!$K70="Monthly",IF(E$4=Staff!$I70,MIN(Staff!$J70,Staff!$L70),IF(E$4&gt;Staff!$I70,MIN(Staff!$L70,D74+Staff!$J70),0)),IF(Staff!$K70="Quarterly",IF(E$4=Staff!$I70,MIN(Staff!$J70,Staff!$L70),IF(E$4&gt;Staff!$I70,IFERROR(MIN(Staff!$L70,IF(ISNUMBER(B74),B74,0)+Staff!$J70),Staff!$J70),0)),IF(Staff!$K70="Annually",IF(E$4=Staff!$I70,MIN(Staff!$J70,Staff!$L70),IF(E$4&gt;Staff!$I70,IFERROR(MIN(Staff!$L70,#REF!+Staff!$J70),MIN(Staff!$J70,Staff!$L70)),0))))))</f>
        <v>0</v>
      </c>
      <c r="F74" s="567">
        <f>IF(Staff!$K70="Never",IF(F$4&gt;=Staff!$I70,MIN(Staff!$J70,Staff!$L70),0),IF(Staff!$K70="Monthly",IF(F$4=Staff!$I70,MIN(Staff!$J70,Staff!$L70),IF(F$4&gt;Staff!$I70,MIN(Staff!$L70,E74+Staff!$J70),0)),IF(Staff!$K70="Quarterly",IF(F$4=Staff!$I70,MIN(Staff!$J70,Staff!$L70),IF(F$4&gt;Staff!$I70,IFERROR(MIN(Staff!$L70,IF(ISNUMBER(C74),C74,0)+Staff!$J70),Staff!$J70),0)),IF(Staff!$K70="Annually",IF(F$4=Staff!$I70,MIN(Staff!$J70,Staff!$L70),IF(F$4&gt;Staff!$I70,IFERROR(MIN(Staff!$L70,#REF!+Staff!$J70),MIN(Staff!$J70,Staff!$L70)),0))))))</f>
        <v>0</v>
      </c>
      <c r="G74" s="567">
        <f>IF(Staff!$K70="Never",IF(G$4&gt;=Staff!$I70,MIN(Staff!$J70,Staff!$L70),0),IF(Staff!$K70="Monthly",IF(G$4=Staff!$I70,MIN(Staff!$J70,Staff!$L70),IF(G$4&gt;Staff!$I70,MIN(Staff!$L70,F74+Staff!$J70),0)),IF(Staff!$K70="Quarterly",IF(G$4=Staff!$I70,MIN(Staff!$J70,Staff!$L70),IF(G$4&gt;Staff!$I70,IFERROR(MIN(Staff!$L70,IF(ISNUMBER(D74),D74,0)+Staff!$J70),Staff!$J70),0)),IF(Staff!$K70="Annually",IF(G$4=Staff!$I70,MIN(Staff!$J70,Staff!$L70),IF(G$4&gt;Staff!$I70,IFERROR(MIN(Staff!$L70,#REF!+Staff!$J70),MIN(Staff!$J70,Staff!$L70)),0))))))</f>
        <v>0</v>
      </c>
      <c r="H74" s="567">
        <f>IF(Staff!$K70="Never",IF(H$4&gt;=Staff!$I70,MIN(Staff!$J70,Staff!$L70),0),IF(Staff!$K70="Monthly",IF(H$4=Staff!$I70,MIN(Staff!$J70,Staff!$L70),IF(H$4&gt;Staff!$I70,MIN(Staff!$L70,G74+Staff!$J70),0)),IF(Staff!$K70="Quarterly",IF(H$4=Staff!$I70,MIN(Staff!$J70,Staff!$L70),IF(H$4&gt;Staff!$I70,IFERROR(MIN(Staff!$L70,IF(ISNUMBER(E74),E74,0)+Staff!$J70),Staff!$J70),0)),IF(Staff!$K70="Annually",IF(H$4=Staff!$I70,MIN(Staff!$J70,Staff!$L70),IF(H$4&gt;Staff!$I70,IFERROR(MIN(Staff!$L70,#REF!+Staff!$J70),MIN(Staff!$J70,Staff!$L70)),0))))))</f>
        <v>0</v>
      </c>
      <c r="I74" s="567">
        <f>IF(Staff!$K70="Never",IF(I$4&gt;=Staff!$I70,MIN(Staff!$J70,Staff!$L70),0),IF(Staff!$K70="Monthly",IF(I$4=Staff!$I70,MIN(Staff!$J70,Staff!$L70),IF(I$4&gt;Staff!$I70,MIN(Staff!$L70,H74+Staff!$J70),0)),IF(Staff!$K70="Quarterly",IF(I$4=Staff!$I70,MIN(Staff!$J70,Staff!$L70),IF(I$4&gt;Staff!$I70,IFERROR(MIN(Staff!$L70,IF(ISNUMBER(F74),F74,0)+Staff!$J70),Staff!$J70),0)),IF(Staff!$K70="Annually",IF(I$4=Staff!$I70,MIN(Staff!$J70,Staff!$L70),IF(I$4&gt;Staff!$I70,IFERROR(MIN(Staff!$L70,#REF!+Staff!$J70),MIN(Staff!$J70,Staff!$L70)),0))))))</f>
        <v>0</v>
      </c>
      <c r="J74" s="567">
        <f>IF(Staff!$K70="Never",IF(J$4&gt;=Staff!$I70,MIN(Staff!$J70,Staff!$L70),0),IF(Staff!$K70="Monthly",IF(J$4=Staff!$I70,MIN(Staff!$J70,Staff!$L70),IF(J$4&gt;Staff!$I70,MIN(Staff!$L70,I74+Staff!$J70),0)),IF(Staff!$K70="Quarterly",IF(J$4=Staff!$I70,MIN(Staff!$J70,Staff!$L70),IF(J$4&gt;Staff!$I70,IFERROR(MIN(Staff!$L70,IF(ISNUMBER(G74),G74,0)+Staff!$J70),Staff!$J70),0)),IF(Staff!$K70="Annually",IF(J$4=Staff!$I70,MIN(Staff!$J70,Staff!$L70),IF(J$4&gt;Staff!$I70,IFERROR(MIN(Staff!$L70,#REF!+Staff!$J70),MIN(Staff!$J70,Staff!$L70)),0))))))</f>
        <v>0</v>
      </c>
      <c r="K74" s="567">
        <f>IF(Staff!$K70="Never",IF(K$4&gt;=Staff!$I70,MIN(Staff!$J70,Staff!$L70),0),IF(Staff!$K70="Monthly",IF(K$4=Staff!$I70,MIN(Staff!$J70,Staff!$L70),IF(K$4&gt;Staff!$I70,MIN(Staff!$L70,J74+Staff!$J70),0)),IF(Staff!$K70="Quarterly",IF(K$4=Staff!$I70,MIN(Staff!$J70,Staff!$L70),IF(K$4&gt;Staff!$I70,IFERROR(MIN(Staff!$L70,IF(ISNUMBER(H74),H74,0)+Staff!$J70),Staff!$J70),0)),IF(Staff!$K70="Annually",IF(K$4=Staff!$I70,MIN(Staff!$J70,Staff!$L70),IF(K$4&gt;Staff!$I70,IFERROR(MIN(Staff!$L70,#REF!+Staff!$J70),MIN(Staff!$J70,Staff!$L70)),0))))))</f>
        <v>0</v>
      </c>
      <c r="L74" s="567">
        <f>IF(Staff!$K70="Never",IF(L$4&gt;=Staff!$I70,MIN(Staff!$J70,Staff!$L70),0),IF(Staff!$K70="Monthly",IF(L$4=Staff!$I70,MIN(Staff!$J70,Staff!$L70),IF(L$4&gt;Staff!$I70,MIN(Staff!$L70,K74+Staff!$J70),0)),IF(Staff!$K70="Quarterly",IF(L$4=Staff!$I70,MIN(Staff!$J70,Staff!$L70),IF(L$4&gt;Staff!$I70,IFERROR(MIN(Staff!$L70,IF(ISNUMBER(I74),I74,0)+Staff!$J70),Staff!$J70),0)),IF(Staff!$K70="Annually",IF(L$4=Staff!$I70,MIN(Staff!$J70,Staff!$L70),IF(L$4&gt;Staff!$I70,IFERROR(MIN(Staff!$L70,#REF!+Staff!$J70),MIN(Staff!$J70,Staff!$L70)),0))))))</f>
        <v>0</v>
      </c>
      <c r="M74" s="567">
        <f>IF(Staff!$K70="Never",IF(M$4&gt;=Staff!$I70,MIN(Staff!$J70,Staff!$L70),0),IF(Staff!$K70="Monthly",IF(M$4=Staff!$I70,MIN(Staff!$J70,Staff!$L70),IF(M$4&gt;Staff!$I70,MIN(Staff!$L70,L74+Staff!$J70),0)),IF(Staff!$K70="Quarterly",IF(M$4=Staff!$I70,MIN(Staff!$J70,Staff!$L70),IF(M$4&gt;Staff!$I70,IFERROR(MIN(Staff!$L70,IF(ISNUMBER(J74),J74,0)+Staff!$J70),Staff!$J70),0)),IF(Staff!$K70="Annually",IF(M$4=Staff!$I70,MIN(Staff!$J70,Staff!$L70),IF(M$4&gt;Staff!$I70,IFERROR(MIN(Staff!$L70,A74+Staff!$J70),MIN(Staff!$J70,Staff!$L70)),0))))))</f>
        <v>0</v>
      </c>
      <c r="N74" s="567">
        <f>IF(Staff!$K70="Never",IF(N$4&gt;=Staff!$I70,MIN(Staff!$J70,Staff!$L70),0),IF(Staff!$K70="Monthly",IF(N$4=Staff!$I70,MIN(Staff!$J70,Staff!$L70),IF(N$4&gt;Staff!$I70,MIN(Staff!$L70,M74+Staff!$J70),0)),IF(Staff!$K70="Quarterly",IF(N$4=Staff!$I70,MIN(Staff!$J70,Staff!$L70),IF(N$4&gt;Staff!$I70,IFERROR(MIN(Staff!$L70,IF(ISNUMBER(K74),K74,0)+Staff!$J70),Staff!$J70),0)),IF(Staff!$K70="Annually",IF(N$4=Staff!$I70,MIN(Staff!$J70,Staff!$L70),IF(N$4&gt;Staff!$I70,IFERROR(MIN(Staff!$L70,B74+Staff!$J70),MIN(Staff!$J70,Staff!$L70)),0))))))</f>
        <v>0</v>
      </c>
      <c r="O74" s="567">
        <f>IF(Staff!$K70="Never",IF(O$4&gt;=Staff!$I70,MIN(Staff!$J70,Staff!$L70),0),IF(Staff!$K70="Monthly",IF(O$4=Staff!$I70,MIN(Staff!$J70,Staff!$L70),IF(O$4&gt;Staff!$I70,MIN(Staff!$L70,N74+Staff!$J70),0)),IF(Staff!$K70="Quarterly",IF(O$4=Staff!$I70,MIN(Staff!$J70,Staff!$L70),IF(O$4&gt;Staff!$I70,IFERROR(MIN(Staff!$L70,IF(ISNUMBER(L74),L74,0)+Staff!$J70),Staff!$J70),0)),IF(Staff!$K70="Annually",IF(O$4=Staff!$I70,MIN(Staff!$J70,Staff!$L70),IF(O$4&gt;Staff!$I70,IFERROR(MIN(Staff!$L70,C74+Staff!$J70),MIN(Staff!$J70,Staff!$L70)),0))))))</f>
        <v>0</v>
      </c>
      <c r="P74" s="567">
        <f>IF(Staff!$K70="Never",IF(P$4&gt;=Staff!$I70,MIN(Staff!$J70,Staff!$L70),0),IF(Staff!$K70="Monthly",IF(P$4=Staff!$I70,MIN(Staff!$J70,Staff!$L70),IF(P$4&gt;Staff!$I70,MIN(Staff!$L70,O74+Staff!$J70),0)),IF(Staff!$K70="Quarterly",IF(P$4=Staff!$I70,MIN(Staff!$J70,Staff!$L70),IF(P$4&gt;Staff!$I70,IFERROR(MIN(Staff!$L70,IF(ISNUMBER(M74),M74,0)+Staff!$J70),Staff!$J70),0)),IF(Staff!$K70="Annually",IF(P$4=Staff!$I70,MIN(Staff!$J70,Staff!$L70),IF(P$4&gt;Staff!$I70,IFERROR(MIN(Staff!$L70,D74+Staff!$J70),MIN(Staff!$J70,Staff!$L70)),0))))))</f>
        <v>0</v>
      </c>
      <c r="Q74" s="567">
        <f>IF(Staff!$K70="Never",IF(Q$4&gt;=Staff!$I70,MIN(Staff!$J70,Staff!$L70),0),IF(Staff!$K70="Monthly",IF(Q$4=Staff!$I70,MIN(Staff!$J70,Staff!$L70),IF(Q$4&gt;Staff!$I70,MIN(Staff!$L70,P74+Staff!$J70),0)),IF(Staff!$K70="Quarterly",IF(Q$4=Staff!$I70,MIN(Staff!$J70,Staff!$L70),IF(Q$4&gt;Staff!$I70,IFERROR(MIN(Staff!$L70,IF(ISNUMBER(N74),N74,0)+Staff!$J70),Staff!$J70),0)),IF(Staff!$K70="Annually",IF(Q$4=Staff!$I70,MIN(Staff!$J70,Staff!$L70),IF(Q$4&gt;Staff!$I70,IFERROR(MIN(Staff!$L70,E74+Staff!$J70),MIN(Staff!$J70,Staff!$L70)),0))))))</f>
        <v>0</v>
      </c>
      <c r="R74" s="567">
        <f>IF(Staff!$K70="Never",IF(R$4&gt;=Staff!$I70,MIN(Staff!$J70,Staff!$L70),0),IF(Staff!$K70="Monthly",IF(R$4=Staff!$I70,MIN(Staff!$J70,Staff!$L70),IF(R$4&gt;Staff!$I70,MIN(Staff!$L70,Q74+Staff!$J70),0)),IF(Staff!$K70="Quarterly",IF(R$4=Staff!$I70,MIN(Staff!$J70,Staff!$L70),IF(R$4&gt;Staff!$I70,IFERROR(MIN(Staff!$L70,IF(ISNUMBER(O74),O74,0)+Staff!$J70),Staff!$J70),0)),IF(Staff!$K70="Annually",IF(R$4=Staff!$I70,MIN(Staff!$J70,Staff!$L70),IF(R$4&gt;Staff!$I70,IFERROR(MIN(Staff!$L70,F74+Staff!$J70),MIN(Staff!$J70,Staff!$L70)),0))))))</f>
        <v>0</v>
      </c>
      <c r="S74" s="567">
        <f>IF(Staff!$K70="Never",IF(S$4&gt;=Staff!$I70,MIN(Staff!$J70,Staff!$L70),0),IF(Staff!$K70="Monthly",IF(S$4=Staff!$I70,MIN(Staff!$J70,Staff!$L70),IF(S$4&gt;Staff!$I70,MIN(Staff!$L70,R74+Staff!$J70),0)),IF(Staff!$K70="Quarterly",IF(S$4=Staff!$I70,MIN(Staff!$J70,Staff!$L70),IF(S$4&gt;Staff!$I70,IFERROR(MIN(Staff!$L70,IF(ISNUMBER(P74),P74,0)+Staff!$J70),Staff!$J70),0)),IF(Staff!$K70="Annually",IF(S$4=Staff!$I70,MIN(Staff!$J70,Staff!$L70),IF(S$4&gt;Staff!$I70,IFERROR(MIN(Staff!$L70,G74+Staff!$J70),MIN(Staff!$J70,Staff!$L70)),0))))))</f>
        <v>0</v>
      </c>
      <c r="T74" s="567">
        <f>IF(Staff!$K70="Never",IF(T$4&gt;=Staff!$I70,MIN(Staff!$J70,Staff!$L70),0),IF(Staff!$K70="Monthly",IF(T$4=Staff!$I70,MIN(Staff!$J70,Staff!$L70),IF(T$4&gt;Staff!$I70,MIN(Staff!$L70,S74+Staff!$J70),0)),IF(Staff!$K70="Quarterly",IF(T$4=Staff!$I70,MIN(Staff!$J70,Staff!$L70),IF(T$4&gt;Staff!$I70,IFERROR(MIN(Staff!$L70,IF(ISNUMBER(Q74),Q74,0)+Staff!$J70),Staff!$J70),0)),IF(Staff!$K70="Annually",IF(T$4=Staff!$I70,MIN(Staff!$J70,Staff!$L70),IF(T$4&gt;Staff!$I70,IFERROR(MIN(Staff!$L70,H74+Staff!$J70),MIN(Staff!$J70,Staff!$L70)),0))))))</f>
        <v>0</v>
      </c>
      <c r="U74" s="567">
        <f>IF(Staff!$K70="Never",IF(U$4&gt;=Staff!$I70,MIN(Staff!$J70,Staff!$L70),0),IF(Staff!$K70="Monthly",IF(U$4=Staff!$I70,MIN(Staff!$J70,Staff!$L70),IF(U$4&gt;Staff!$I70,MIN(Staff!$L70,T74+Staff!$J70),0)),IF(Staff!$K70="Quarterly",IF(U$4=Staff!$I70,MIN(Staff!$J70,Staff!$L70),IF(U$4&gt;Staff!$I70,IFERROR(MIN(Staff!$L70,IF(ISNUMBER(R74),R74,0)+Staff!$J70),Staff!$J70),0)),IF(Staff!$K70="Annually",IF(U$4=Staff!$I70,MIN(Staff!$J70,Staff!$L70),IF(U$4&gt;Staff!$I70,IFERROR(MIN(Staff!$L70,I74+Staff!$J70),MIN(Staff!$J70,Staff!$L70)),0))))))</f>
        <v>0</v>
      </c>
      <c r="V74" s="567">
        <f>IF(Staff!$K70="Never",IF(V$4&gt;=Staff!$I70,MIN(Staff!$J70,Staff!$L70),0),IF(Staff!$K70="Monthly",IF(V$4=Staff!$I70,MIN(Staff!$J70,Staff!$L70),IF(V$4&gt;Staff!$I70,MIN(Staff!$L70,U74+Staff!$J70),0)),IF(Staff!$K70="Quarterly",IF(V$4=Staff!$I70,MIN(Staff!$J70,Staff!$L70),IF(V$4&gt;Staff!$I70,IFERROR(MIN(Staff!$L70,IF(ISNUMBER(S74),S74,0)+Staff!$J70),Staff!$J70),0)),IF(Staff!$K70="Annually",IF(V$4=Staff!$I70,MIN(Staff!$J70,Staff!$L70),IF(V$4&gt;Staff!$I70,IFERROR(MIN(Staff!$L70,J74+Staff!$J70),MIN(Staff!$J70,Staff!$L70)),0))))))</f>
        <v>0</v>
      </c>
      <c r="W74" s="567">
        <f>IF(Staff!$K70="Never",IF(W$4&gt;=Staff!$I70,MIN(Staff!$J70,Staff!$L70),0),IF(Staff!$K70="Monthly",IF(W$4=Staff!$I70,MIN(Staff!$J70,Staff!$L70),IF(W$4&gt;Staff!$I70,MIN(Staff!$L70,V74+Staff!$J70),0)),IF(Staff!$K70="Quarterly",IF(W$4=Staff!$I70,MIN(Staff!$J70,Staff!$L70),IF(W$4&gt;Staff!$I70,IFERROR(MIN(Staff!$L70,IF(ISNUMBER(T74),T74,0)+Staff!$J70),Staff!$J70),0)),IF(Staff!$K70="Annually",IF(W$4=Staff!$I70,MIN(Staff!$J70,Staff!$L70),IF(W$4&gt;Staff!$I70,IFERROR(MIN(Staff!$L70,K74+Staff!$J70),MIN(Staff!$J70,Staff!$L70)),0))))))</f>
        <v>0</v>
      </c>
      <c r="X74" s="567">
        <f>IF(Staff!$K70="Never",IF(X$4&gt;=Staff!$I70,MIN(Staff!$J70,Staff!$L70),0),IF(Staff!$K70="Monthly",IF(X$4=Staff!$I70,MIN(Staff!$J70,Staff!$L70),IF(X$4&gt;Staff!$I70,MIN(Staff!$L70,W74+Staff!$J70),0)),IF(Staff!$K70="Quarterly",IF(X$4=Staff!$I70,MIN(Staff!$J70,Staff!$L70),IF(X$4&gt;Staff!$I70,IFERROR(MIN(Staff!$L70,IF(ISNUMBER(U74),U74,0)+Staff!$J70),Staff!$J70),0)),IF(Staff!$K70="Annually",IF(X$4=Staff!$I70,MIN(Staff!$J70,Staff!$L70),IF(X$4&gt;Staff!$I70,IFERROR(MIN(Staff!$L70,L74+Staff!$J70),MIN(Staff!$J70,Staff!$L70)),0))))))</f>
        <v>0</v>
      </c>
      <c r="Y74" s="567">
        <f>IF(Staff!$K70="Never",IF(Y$4&gt;=Staff!$I70,MIN(Staff!$J70,Staff!$L70),0),IF(Staff!$K70="Monthly",IF(Y$4=Staff!$I70,MIN(Staff!$J70,Staff!$L70),IF(Y$4&gt;Staff!$I70,MIN(Staff!$L70,X74+Staff!$J70),0)),IF(Staff!$K70="Quarterly",IF(Y$4=Staff!$I70,MIN(Staff!$J70,Staff!$L70),IF(Y$4&gt;Staff!$I70,IFERROR(MIN(Staff!$L70,IF(ISNUMBER(V74),V74,0)+Staff!$J70),Staff!$J70),0)),IF(Staff!$K70="Annually",IF(Y$4=Staff!$I70,MIN(Staff!$J70,Staff!$L70),IF(Y$4&gt;Staff!$I70,IFERROR(MIN(Staff!$L70,M74+Staff!$J70),MIN(Staff!$J70,Staff!$L70)),0))))))</f>
        <v>0</v>
      </c>
      <c r="Z74" s="567">
        <f>IF(Staff!$K70="Never",IF(Z$4&gt;=Staff!$I70,MIN(Staff!$J70,Staff!$L70),0),IF(Staff!$K70="Monthly",IF(Z$4=Staff!$I70,MIN(Staff!$J70,Staff!$L70),IF(Z$4&gt;Staff!$I70,MIN(Staff!$L70,Y74+Staff!$J70),0)),IF(Staff!$K70="Quarterly",IF(Z$4=Staff!$I70,MIN(Staff!$J70,Staff!$L70),IF(Z$4&gt;Staff!$I70,IFERROR(MIN(Staff!$L70,IF(ISNUMBER(W74),W74,0)+Staff!$J70),Staff!$J70),0)),IF(Staff!$K70="Annually",IF(Z$4=Staff!$I70,MIN(Staff!$J70,Staff!$L70),IF(Z$4&gt;Staff!$I70,IFERROR(MIN(Staff!$L70,N74+Staff!$J70),MIN(Staff!$J70,Staff!$L70)),0))))))</f>
        <v>0</v>
      </c>
      <c r="AA74" s="567">
        <f>IF(Staff!$K70="Never",IF(AA$4&gt;=Staff!$I70,MIN(Staff!$J70,Staff!$L70),0),IF(Staff!$K70="Monthly",IF(AA$4=Staff!$I70,MIN(Staff!$J70,Staff!$L70),IF(AA$4&gt;Staff!$I70,MIN(Staff!$L70,Z74+Staff!$J70),0)),IF(Staff!$K70="Quarterly",IF(AA$4=Staff!$I70,MIN(Staff!$J70,Staff!$L70),IF(AA$4&gt;Staff!$I70,IFERROR(MIN(Staff!$L70,IF(ISNUMBER(X74),X74,0)+Staff!$J70),Staff!$J70),0)),IF(Staff!$K70="Annually",IF(AA$4=Staff!$I70,MIN(Staff!$J70,Staff!$L70),IF(AA$4&gt;Staff!$I70,IFERROR(MIN(Staff!$L70,O74+Staff!$J70),MIN(Staff!$J70,Staff!$L70)),0))))))</f>
        <v>0</v>
      </c>
      <c r="AB74" s="567">
        <f>IF(Staff!$K70="Never",IF(AB$4&gt;=Staff!$I70,MIN(Staff!$J70,Staff!$L70),0),IF(Staff!$K70="Monthly",IF(AB$4=Staff!$I70,MIN(Staff!$J70,Staff!$L70),IF(AB$4&gt;Staff!$I70,MIN(Staff!$L70,AA74+Staff!$J70),0)),IF(Staff!$K70="Quarterly",IF(AB$4=Staff!$I70,MIN(Staff!$J70,Staff!$L70),IF(AB$4&gt;Staff!$I70,IFERROR(MIN(Staff!$L70,IF(ISNUMBER(Y74),Y74,0)+Staff!$J70),Staff!$J70),0)),IF(Staff!$K70="Annually",IF(AB$4=Staff!$I70,MIN(Staff!$J70,Staff!$L70),IF(AB$4&gt;Staff!$I70,IFERROR(MIN(Staff!$L70,P74+Staff!$J70),MIN(Staff!$J70,Staff!$L70)),0))))))</f>
        <v>0</v>
      </c>
      <c r="AC74" s="567">
        <f>IF(Staff!$K70="Never",IF(AC$4&gt;=Staff!$I70,MIN(Staff!$J70,Staff!$L70),0),IF(Staff!$K70="Monthly",IF(AC$4=Staff!$I70,MIN(Staff!$J70,Staff!$L70),IF(AC$4&gt;Staff!$I70,MIN(Staff!$L70,AB74+Staff!$J70),0)),IF(Staff!$K70="Quarterly",IF(AC$4=Staff!$I70,MIN(Staff!$J70,Staff!$L70),IF(AC$4&gt;Staff!$I70,IFERROR(MIN(Staff!$L70,IF(ISNUMBER(Z74),Z74,0)+Staff!$J70),Staff!$J70),0)),IF(Staff!$K70="Annually",IF(AC$4=Staff!$I70,MIN(Staff!$J70,Staff!$L70),IF(AC$4&gt;Staff!$I70,IFERROR(MIN(Staff!$L70,Q74+Staff!$J70),MIN(Staff!$J70,Staff!$L70)),0))))))</f>
        <v>0</v>
      </c>
      <c r="AD74" s="567">
        <f>IF(Staff!$K70="Never",IF(AD$4&gt;=Staff!$I70,MIN(Staff!$J70,Staff!$L70),0),IF(Staff!$K70="Monthly",IF(AD$4=Staff!$I70,MIN(Staff!$J70,Staff!$L70),IF(AD$4&gt;Staff!$I70,MIN(Staff!$L70,AC74+Staff!$J70),0)),IF(Staff!$K70="Quarterly",IF(AD$4=Staff!$I70,MIN(Staff!$J70,Staff!$L70),IF(AD$4&gt;Staff!$I70,IFERROR(MIN(Staff!$L70,IF(ISNUMBER(AA74),AA74,0)+Staff!$J70),Staff!$J70),0)),IF(Staff!$K70="Annually",IF(AD$4=Staff!$I70,MIN(Staff!$J70,Staff!$L70),IF(AD$4&gt;Staff!$I70,IFERROR(MIN(Staff!$L70,R74+Staff!$J70),MIN(Staff!$J70,Staff!$L70)),0))))))</f>
        <v>0</v>
      </c>
      <c r="AE74" s="567">
        <f>IF(Staff!$K70="Never",IF(AE$4&gt;=Staff!$I70,MIN(Staff!$J70,Staff!$L70),0),IF(Staff!$K70="Monthly",IF(AE$4=Staff!$I70,MIN(Staff!$J70,Staff!$L70),IF(AE$4&gt;Staff!$I70,MIN(Staff!$L70,AD74+Staff!$J70),0)),IF(Staff!$K70="Quarterly",IF(AE$4=Staff!$I70,MIN(Staff!$J70,Staff!$L70),IF(AE$4&gt;Staff!$I70,IFERROR(MIN(Staff!$L70,IF(ISNUMBER(AB74),AB74,0)+Staff!$J70),Staff!$J70),0)),IF(Staff!$K70="Annually",IF(AE$4=Staff!$I70,MIN(Staff!$J70,Staff!$L70),IF(AE$4&gt;Staff!$I70,IFERROR(MIN(Staff!$L70,S74+Staff!$J70),MIN(Staff!$J70,Staff!$L70)),0))))))</f>
        <v>0</v>
      </c>
      <c r="AF74" s="567">
        <f>IF(Staff!$K70="Never",IF(AF$4&gt;=Staff!$I70,MIN(Staff!$J70,Staff!$L70),0),IF(Staff!$K70="Monthly",IF(AF$4=Staff!$I70,MIN(Staff!$J70,Staff!$L70),IF(AF$4&gt;Staff!$I70,MIN(Staff!$L70,AE74+Staff!$J70),0)),IF(Staff!$K70="Quarterly",IF(AF$4=Staff!$I70,MIN(Staff!$J70,Staff!$L70),IF(AF$4&gt;Staff!$I70,IFERROR(MIN(Staff!$L70,IF(ISNUMBER(AC74),AC74,0)+Staff!$J70),Staff!$J70),0)),IF(Staff!$K70="Annually",IF(AF$4=Staff!$I70,MIN(Staff!$J70,Staff!$L70),IF(AF$4&gt;Staff!$I70,IFERROR(MIN(Staff!$L70,T74+Staff!$J70),MIN(Staff!$J70,Staff!$L70)),0))))))</f>
        <v>0</v>
      </c>
      <c r="AG74" s="567">
        <f>IF(Staff!$K70="Never",IF(AG$4&gt;=Staff!$I70,MIN(Staff!$J70,Staff!$L70),0),IF(Staff!$K70="Monthly",IF(AG$4=Staff!$I70,MIN(Staff!$J70,Staff!$L70),IF(AG$4&gt;Staff!$I70,MIN(Staff!$L70,AF74+Staff!$J70),0)),IF(Staff!$K70="Quarterly",IF(AG$4=Staff!$I70,MIN(Staff!$J70,Staff!$L70),IF(AG$4&gt;Staff!$I70,IFERROR(MIN(Staff!$L70,IF(ISNUMBER(AD74),AD74,0)+Staff!$J70),Staff!$J70),0)),IF(Staff!$K70="Annually",IF(AG$4=Staff!$I70,MIN(Staff!$J70,Staff!$L70),IF(AG$4&gt;Staff!$I70,IFERROR(MIN(Staff!$L70,U74+Staff!$J70),MIN(Staff!$J70,Staff!$L70)),0))))))</f>
        <v>0</v>
      </c>
      <c r="AH74" s="567">
        <f>IF(Staff!$K70="Never",IF(AH$4&gt;=Staff!$I70,MIN(Staff!$J70,Staff!$L70),0),IF(Staff!$K70="Monthly",IF(AH$4=Staff!$I70,MIN(Staff!$J70,Staff!$L70),IF(AH$4&gt;Staff!$I70,MIN(Staff!$L70,AG74+Staff!$J70),0)),IF(Staff!$K70="Quarterly",IF(AH$4=Staff!$I70,MIN(Staff!$J70,Staff!$L70),IF(AH$4&gt;Staff!$I70,IFERROR(MIN(Staff!$L70,IF(ISNUMBER(AE74),AE74,0)+Staff!$J70),Staff!$J70),0)),IF(Staff!$K70="Annually",IF(AH$4=Staff!$I70,MIN(Staff!$J70,Staff!$L70),IF(AH$4&gt;Staff!$I70,IFERROR(MIN(Staff!$L70,V74+Staff!$J70),MIN(Staff!$J70,Staff!$L70)),0))))))</f>
        <v>0</v>
      </c>
      <c r="AI74" s="567">
        <f>IF(Staff!$K70="Never",IF(AI$4&gt;=Staff!$I70,MIN(Staff!$J70,Staff!$L70),0),IF(Staff!$K70="Monthly",IF(AI$4=Staff!$I70,MIN(Staff!$J70,Staff!$L70),IF(AI$4&gt;Staff!$I70,MIN(Staff!$L70,AH74+Staff!$J70),0)),IF(Staff!$K70="Quarterly",IF(AI$4=Staff!$I70,MIN(Staff!$J70,Staff!$L70),IF(AI$4&gt;Staff!$I70,IFERROR(MIN(Staff!$L70,IF(ISNUMBER(AF74),AF74,0)+Staff!$J70),Staff!$J70),0)),IF(Staff!$K70="Annually",IF(AI$4=Staff!$I70,MIN(Staff!$J70,Staff!$L70),IF(AI$4&gt;Staff!$I70,IFERROR(MIN(Staff!$L70,W74+Staff!$J70),MIN(Staff!$J70,Staff!$L70)),0))))))</f>
        <v>0</v>
      </c>
      <c r="AJ74" s="567">
        <f>IF(Staff!$K70="Never",IF(AJ$4&gt;=Staff!$I70,MIN(Staff!$J70,Staff!$L70),0),IF(Staff!$K70="Monthly",IF(AJ$4=Staff!$I70,MIN(Staff!$J70,Staff!$L70),IF(AJ$4&gt;Staff!$I70,MIN(Staff!$L70,AI74+Staff!$J70),0)),IF(Staff!$K70="Quarterly",IF(AJ$4=Staff!$I70,MIN(Staff!$J70,Staff!$L70),IF(AJ$4&gt;Staff!$I70,IFERROR(MIN(Staff!$L70,IF(ISNUMBER(AG74),AG74,0)+Staff!$J70),Staff!$J70),0)),IF(Staff!$K70="Annually",IF(AJ$4=Staff!$I70,MIN(Staff!$J70,Staff!$L70),IF(AJ$4&gt;Staff!$I70,IFERROR(MIN(Staff!$L70,X74+Staff!$J70),MIN(Staff!$J70,Staff!$L70)),0))))))</f>
        <v>0</v>
      </c>
      <c r="AK74" s="567">
        <f>IF(Staff!$K70="Never",IF(AK$4&gt;=Staff!$I70,MIN(Staff!$J70,Staff!$L70),0),IF(Staff!$K70="Monthly",IF(AK$4=Staff!$I70,MIN(Staff!$J70,Staff!$L70),IF(AK$4&gt;Staff!$I70,MIN(Staff!$L70,AJ74+Staff!$J70),0)),IF(Staff!$K70="Quarterly",IF(AK$4=Staff!$I70,MIN(Staff!$J70,Staff!$L70),IF(AK$4&gt;Staff!$I70,IFERROR(MIN(Staff!$L70,IF(ISNUMBER(AH74),AH74,0)+Staff!$J70),Staff!$J70),0)),IF(Staff!$K70="Annually",IF(AK$4=Staff!$I70,MIN(Staff!$J70,Staff!$L70),IF(AK$4&gt;Staff!$I70,IFERROR(MIN(Staff!$L70,Y74+Staff!$J70),MIN(Staff!$J70,Staff!$L70)),0))))))</f>
        <v>0</v>
      </c>
      <c r="AL74" s="567">
        <f>IF(Staff!$K70="Never",IF(AL$4&gt;=Staff!$I70,MIN(Staff!$J70,Staff!$L70),0),IF(Staff!$K70="Monthly",IF(AL$4=Staff!$I70,MIN(Staff!$J70,Staff!$L70),IF(AL$4&gt;Staff!$I70,MIN(Staff!$L70,AK74+Staff!$J70),0)),IF(Staff!$K70="Quarterly",IF(AL$4=Staff!$I70,MIN(Staff!$J70,Staff!$L70),IF(AL$4&gt;Staff!$I70,IFERROR(MIN(Staff!$L70,IF(ISNUMBER(AI74),AI74,0)+Staff!$J70),Staff!$J70),0)),IF(Staff!$K70="Annually",IF(AL$4=Staff!$I70,MIN(Staff!$J70,Staff!$L70),IF(AL$4&gt;Staff!$I70,IFERROR(MIN(Staff!$L70,Z74+Staff!$J70),MIN(Staff!$J70,Staff!$L70)),0))))))</f>
        <v>0</v>
      </c>
      <c r="AM74" s="567">
        <f>IF(Staff!$K70="Never",IF(AM$4&gt;=Staff!$I70,MIN(Staff!$J70,Staff!$L70),0),IF(Staff!$K70="Monthly",IF(AM$4=Staff!$I70,MIN(Staff!$J70,Staff!$L70),IF(AM$4&gt;Staff!$I70,MIN(Staff!$L70,AL74+Staff!$J70),0)),IF(Staff!$K70="Quarterly",IF(AM$4=Staff!$I70,MIN(Staff!$J70,Staff!$L70),IF(AM$4&gt;Staff!$I70,IFERROR(MIN(Staff!$L70,IF(ISNUMBER(AJ74),AJ74,0)+Staff!$J70),Staff!$J70),0)),IF(Staff!$K70="Annually",IF(AM$4=Staff!$I70,MIN(Staff!$J70,Staff!$L70),IF(AM$4&gt;Staff!$I70,IFERROR(MIN(Staff!$L70,AA74+Staff!$J70),MIN(Staff!$J70,Staff!$L70)),0))))))</f>
        <v>0</v>
      </c>
      <c r="AN74" s="567">
        <f>IF(Staff!$K70="Never",IF(AN$4&gt;=Staff!$I70,MIN(Staff!$J70,Staff!$L70),0),IF(Staff!$K70="Monthly",IF(AN$4=Staff!$I70,MIN(Staff!$J70,Staff!$L70),IF(AN$4&gt;Staff!$I70,MIN(Staff!$L70,AM74+Staff!$J70),0)),IF(Staff!$K70="Quarterly",IF(AN$4=Staff!$I70,MIN(Staff!$J70,Staff!$L70),IF(AN$4&gt;Staff!$I70,IFERROR(MIN(Staff!$L70,IF(ISNUMBER(AK74),AK74,0)+Staff!$J70),Staff!$J70),0)),IF(Staff!$K70="Annually",IF(AN$4=Staff!$I70,MIN(Staff!$J70,Staff!$L70),IF(AN$4&gt;Staff!$I70,IFERROR(MIN(Staff!$L70,AB74+Staff!$J70),MIN(Staff!$J70,Staff!$L70)),0))))))</f>
        <v>0</v>
      </c>
      <c r="AO74" s="567">
        <f>IF(Staff!$K70="Never",IF(AO$4&gt;=Staff!$I70,MIN(Staff!$J70,Staff!$L70),0),IF(Staff!$K70="Monthly",IF(AO$4=Staff!$I70,MIN(Staff!$J70,Staff!$L70),IF(AO$4&gt;Staff!$I70,MIN(Staff!$L70,AN74+Staff!$J70),0)),IF(Staff!$K70="Quarterly",IF(AO$4=Staff!$I70,MIN(Staff!$J70,Staff!$L70),IF(AO$4&gt;Staff!$I70,IFERROR(MIN(Staff!$L70,IF(ISNUMBER(AL74),AL74,0)+Staff!$J70),Staff!$J70),0)),IF(Staff!$K70="Annually",IF(AO$4=Staff!$I70,MIN(Staff!$J70,Staff!$L70),IF(AO$4&gt;Staff!$I70,IFERROR(MIN(Staff!$L70,AC74+Staff!$J70),MIN(Staff!$J70,Staff!$L70)),0))))))</f>
        <v>0</v>
      </c>
      <c r="AP74" s="567">
        <f>IF(Staff!$K70="Never",IF(AP$4&gt;=Staff!$I70,MIN(Staff!$J70,Staff!$L70),0),IF(Staff!$K70="Monthly",IF(AP$4=Staff!$I70,MIN(Staff!$J70,Staff!$L70),IF(AP$4&gt;Staff!$I70,MIN(Staff!$L70,AO74+Staff!$J70),0)),IF(Staff!$K70="Quarterly",IF(AP$4=Staff!$I70,MIN(Staff!$J70,Staff!$L70),IF(AP$4&gt;Staff!$I70,IFERROR(MIN(Staff!$L70,IF(ISNUMBER(AM74),AM74,0)+Staff!$J70),Staff!$J70),0)),IF(Staff!$K70="Annually",IF(AP$4=Staff!$I70,MIN(Staff!$J70,Staff!$L70),IF(AP$4&gt;Staff!$I70,IFERROR(MIN(Staff!$L70,AD74+Staff!$J70),MIN(Staff!$J70,Staff!$L70)),0))))))</f>
        <v>0</v>
      </c>
      <c r="AQ74" s="567">
        <f>IF(Staff!$K70="Never",IF(AQ$4&gt;=Staff!$I70,MIN(Staff!$J70,Staff!$L70),0),IF(Staff!$K70="Monthly",IF(AQ$4=Staff!$I70,MIN(Staff!$J70,Staff!$L70),IF(AQ$4&gt;Staff!$I70,MIN(Staff!$L70,AP74+Staff!$J70),0)),IF(Staff!$K70="Quarterly",IF(AQ$4=Staff!$I70,MIN(Staff!$J70,Staff!$L70),IF(AQ$4&gt;Staff!$I70,IFERROR(MIN(Staff!$L70,IF(ISNUMBER(AN74),AN74,0)+Staff!$J70),Staff!$J70),0)),IF(Staff!$K70="Annually",IF(AQ$4=Staff!$I70,MIN(Staff!$J70,Staff!$L70),IF(AQ$4&gt;Staff!$I70,IFERROR(MIN(Staff!$L70,AE74+Staff!$J70),MIN(Staff!$J70,Staff!$L70)),0))))))</f>
        <v>0</v>
      </c>
      <c r="AR74" s="567">
        <f>IF(Staff!$K70="Never",IF(AR$4&gt;=Staff!$I70,MIN(Staff!$J70,Staff!$L70),0),IF(Staff!$K70="Monthly",IF(AR$4=Staff!$I70,MIN(Staff!$J70,Staff!$L70),IF(AR$4&gt;Staff!$I70,MIN(Staff!$L70,AQ74+Staff!$J70),0)),IF(Staff!$K70="Quarterly",IF(AR$4=Staff!$I70,MIN(Staff!$J70,Staff!$L70),IF(AR$4&gt;Staff!$I70,IFERROR(MIN(Staff!$L70,IF(ISNUMBER(AO74),AO74,0)+Staff!$J70),Staff!$J70),0)),IF(Staff!$K70="Annually",IF(AR$4=Staff!$I70,MIN(Staff!$J70,Staff!$L70),IF(AR$4&gt;Staff!$I70,IFERROR(MIN(Staff!$L70,AF74+Staff!$J70),MIN(Staff!$J70,Staff!$L70)),0))))))</f>
        <v>0</v>
      </c>
      <c r="AS74" s="567">
        <f>IF(Staff!$K70="Never",IF(AS$4&gt;=Staff!$I70,MIN(Staff!$J70,Staff!$L70),0),IF(Staff!$K70="Monthly",IF(AS$4=Staff!$I70,MIN(Staff!$J70,Staff!$L70),IF(AS$4&gt;Staff!$I70,MIN(Staff!$L70,AR74+Staff!$J70),0)),IF(Staff!$K70="Quarterly",IF(AS$4=Staff!$I70,MIN(Staff!$J70,Staff!$L70),IF(AS$4&gt;Staff!$I70,IFERROR(MIN(Staff!$L70,IF(ISNUMBER(AP74),AP74,0)+Staff!$J70),Staff!$J70),0)),IF(Staff!$K70="Annually",IF(AS$4=Staff!$I70,MIN(Staff!$J70,Staff!$L70),IF(AS$4&gt;Staff!$I70,IFERROR(MIN(Staff!$L70,AG74+Staff!$J70),MIN(Staff!$J70,Staff!$L70)),0))))))</f>
        <v>0</v>
      </c>
      <c r="AT74" s="567">
        <f>IF(Staff!$K70="Never",IF(AT$4&gt;=Staff!$I70,MIN(Staff!$J70,Staff!$L70),0),IF(Staff!$K70="Monthly",IF(AT$4=Staff!$I70,MIN(Staff!$J70,Staff!$L70),IF(AT$4&gt;Staff!$I70,MIN(Staff!$L70,AS74+Staff!$J70),0)),IF(Staff!$K70="Quarterly",IF(AT$4=Staff!$I70,MIN(Staff!$J70,Staff!$L70),IF(AT$4&gt;Staff!$I70,IFERROR(MIN(Staff!$L70,IF(ISNUMBER(AQ74),AQ74,0)+Staff!$J70),Staff!$J70),0)),IF(Staff!$K70="Annually",IF(AT$4=Staff!$I70,MIN(Staff!$J70,Staff!$L70),IF(AT$4&gt;Staff!$I70,IFERROR(MIN(Staff!$L70,AH74+Staff!$J70),MIN(Staff!$J70,Staff!$L70)),0))))))</f>
        <v>0</v>
      </c>
      <c r="AU74" s="567">
        <f>IF(Staff!$K70="Never",IF(AU$4&gt;=Staff!$I70,MIN(Staff!$J70,Staff!$L70),0),IF(Staff!$K70="Monthly",IF(AU$4=Staff!$I70,MIN(Staff!$J70,Staff!$L70),IF(AU$4&gt;Staff!$I70,MIN(Staff!$L70,AT74+Staff!$J70),0)),IF(Staff!$K70="Quarterly",IF(AU$4=Staff!$I70,MIN(Staff!$J70,Staff!$L70),IF(AU$4&gt;Staff!$I70,IFERROR(MIN(Staff!$L70,IF(ISNUMBER(AR74),AR74,0)+Staff!$J70),Staff!$J70),0)),IF(Staff!$K70="Annually",IF(AU$4=Staff!$I70,MIN(Staff!$J70,Staff!$L70),IF(AU$4&gt;Staff!$I70,IFERROR(MIN(Staff!$L70,AI74+Staff!$J70),MIN(Staff!$J70,Staff!$L70)),0))))))</f>
        <v>0</v>
      </c>
      <c r="AV74" s="567">
        <f>IF(Staff!$K70="Never",IF(AV$4&gt;=Staff!$I70,MIN(Staff!$J70,Staff!$L70),0),IF(Staff!$K70="Monthly",IF(AV$4=Staff!$I70,MIN(Staff!$J70,Staff!$L70),IF(AV$4&gt;Staff!$I70,MIN(Staff!$L70,AU74+Staff!$J70),0)),IF(Staff!$K70="Quarterly",IF(AV$4=Staff!$I70,MIN(Staff!$J70,Staff!$L70),IF(AV$4&gt;Staff!$I70,IFERROR(MIN(Staff!$L70,IF(ISNUMBER(AS74),AS74,0)+Staff!$J70),Staff!$J70),0)),IF(Staff!$K70="Annually",IF(AV$4=Staff!$I70,MIN(Staff!$J70,Staff!$L70),IF(AV$4&gt;Staff!$I70,IFERROR(MIN(Staff!$L70,AJ74+Staff!$J70),MIN(Staff!$J70,Staff!$L70)),0))))))</f>
        <v>0</v>
      </c>
      <c r="AW74" s="567">
        <f>IF(Staff!$K70="Never",IF(AW$4&gt;=Staff!$I70,MIN(Staff!$J70,Staff!$L70),0),IF(Staff!$K70="Monthly",IF(AW$4=Staff!$I70,MIN(Staff!$J70,Staff!$L70),IF(AW$4&gt;Staff!$I70,MIN(Staff!$L70,AV74+Staff!$J70),0)),IF(Staff!$K70="Quarterly",IF(AW$4=Staff!$I70,MIN(Staff!$J70,Staff!$L70),IF(AW$4&gt;Staff!$I70,IFERROR(MIN(Staff!$L70,IF(ISNUMBER(AT74),AT74,0)+Staff!$J70),Staff!$J70),0)),IF(Staff!$K70="Annually",IF(AW$4=Staff!$I70,MIN(Staff!$J70,Staff!$L70),IF(AW$4&gt;Staff!$I70,IFERROR(MIN(Staff!$L70,AK74+Staff!$J70),MIN(Staff!$J70,Staff!$L70)),0))))))</f>
        <v>0</v>
      </c>
      <c r="AX74" s="567">
        <f>IF(Staff!$K70="Never",IF(AX$4&gt;=Staff!$I70,MIN(Staff!$J70,Staff!$L70),0),IF(Staff!$K70="Monthly",IF(AX$4=Staff!$I70,MIN(Staff!$J70,Staff!$L70),IF(AX$4&gt;Staff!$I70,MIN(Staff!$L70,AW74+Staff!$J70),0)),IF(Staff!$K70="Quarterly",IF(AX$4=Staff!$I70,MIN(Staff!$J70,Staff!$L70),IF(AX$4&gt;Staff!$I70,IFERROR(MIN(Staff!$L70,IF(ISNUMBER(AU74),AU74,0)+Staff!$J70),Staff!$J70),0)),IF(Staff!$K70="Annually",IF(AX$4=Staff!$I70,MIN(Staff!$J70,Staff!$L70),IF(AX$4&gt;Staff!$I70,IFERROR(MIN(Staff!$L70,AL74+Staff!$J70),MIN(Staff!$J70,Staff!$L70)),0))))))</f>
        <v>0</v>
      </c>
      <c r="AY74" s="567">
        <f>IF(Staff!$K70="Never",IF(AY$4&gt;=Staff!$I70,MIN(Staff!$J70,Staff!$L70),0),IF(Staff!$K70="Monthly",IF(AY$4=Staff!$I70,MIN(Staff!$J70,Staff!$L70),IF(AY$4&gt;Staff!$I70,MIN(Staff!$L70,AX74+Staff!$J70),0)),IF(Staff!$K70="Quarterly",IF(AY$4=Staff!$I70,MIN(Staff!$J70,Staff!$L70),IF(AY$4&gt;Staff!$I70,IFERROR(MIN(Staff!$L70,IF(ISNUMBER(AV74),AV74,0)+Staff!$J70),Staff!$J70),0)),IF(Staff!$K70="Annually",IF(AY$4=Staff!$I70,MIN(Staff!$J70,Staff!$L70),IF(AY$4&gt;Staff!$I70,IFERROR(MIN(Staff!$L70,AM74+Staff!$J70),MIN(Staff!$J70,Staff!$L70)),0))))))</f>
        <v>0</v>
      </c>
      <c r="AZ74" s="567">
        <f>IF(Staff!$K70="Never",IF(AZ$4&gt;=Staff!$I70,MIN(Staff!$J70,Staff!$L70),0),IF(Staff!$K70="Monthly",IF(AZ$4=Staff!$I70,MIN(Staff!$J70,Staff!$L70),IF(AZ$4&gt;Staff!$I70,MIN(Staff!$L70,AY74+Staff!$J70),0)),IF(Staff!$K70="Quarterly",IF(AZ$4=Staff!$I70,MIN(Staff!$J70,Staff!$L70),IF(AZ$4&gt;Staff!$I70,IFERROR(MIN(Staff!$L70,IF(ISNUMBER(AW74),AW74,0)+Staff!$J70),Staff!$J70),0)),IF(Staff!$K70="Annually",IF(AZ$4=Staff!$I70,MIN(Staff!$J70,Staff!$L70),IF(AZ$4&gt;Staff!$I70,IFERROR(MIN(Staff!$L70,AN74+Staff!$J70),MIN(Staff!$J70,Staff!$L70)),0))))))</f>
        <v>0</v>
      </c>
      <c r="BA74" s="567">
        <f>IF(Staff!$K70="Never",IF(BA$4&gt;=Staff!$I70,MIN(Staff!$J70,Staff!$L70),0),IF(Staff!$K70="Monthly",IF(BA$4=Staff!$I70,MIN(Staff!$J70,Staff!$L70),IF(BA$4&gt;Staff!$I70,MIN(Staff!$L70,AZ74+Staff!$J70),0)),IF(Staff!$K70="Quarterly",IF(BA$4=Staff!$I70,MIN(Staff!$J70,Staff!$L70),IF(BA$4&gt;Staff!$I70,IFERROR(MIN(Staff!$L70,IF(ISNUMBER(AX74),AX74,0)+Staff!$J70),Staff!$J70),0)),IF(Staff!$K70="Annually",IF(BA$4=Staff!$I70,MIN(Staff!$J70,Staff!$L70),IF(BA$4&gt;Staff!$I70,IFERROR(MIN(Staff!$L70,AO74+Staff!$J70),MIN(Staff!$J70,Staff!$L70)),0))))))</f>
        <v>0</v>
      </c>
      <c r="BB74" s="567">
        <f>IF(Staff!$K70="Never",IF(BB$4&gt;=Staff!$I70,MIN(Staff!$J70,Staff!$L70),0),IF(Staff!$K70="Monthly",IF(BB$4=Staff!$I70,MIN(Staff!$J70,Staff!$L70),IF(BB$4&gt;Staff!$I70,MIN(Staff!$L70,BA74+Staff!$J70),0)),IF(Staff!$K70="Quarterly",IF(BB$4=Staff!$I70,MIN(Staff!$J70,Staff!$L70),IF(BB$4&gt;Staff!$I70,IFERROR(MIN(Staff!$L70,IF(ISNUMBER(AY74),AY74,0)+Staff!$J70),Staff!$J70),0)),IF(Staff!$K70="Annually",IF(BB$4=Staff!$I70,MIN(Staff!$J70,Staff!$L70),IF(BB$4&gt;Staff!$I70,IFERROR(MIN(Staff!$L70,AP74+Staff!$J70),MIN(Staff!$J70,Staff!$L70)),0))))))</f>
        <v>0</v>
      </c>
      <c r="BC74" s="567">
        <f>IF(Staff!$K70="Never",IF(BC$4&gt;=Staff!$I70,MIN(Staff!$J70,Staff!$L70),0),IF(Staff!$K70="Monthly",IF(BC$4=Staff!$I70,MIN(Staff!$J70,Staff!$L70),IF(BC$4&gt;Staff!$I70,MIN(Staff!$L70,BB74+Staff!$J70),0)),IF(Staff!$K70="Quarterly",IF(BC$4=Staff!$I70,MIN(Staff!$J70,Staff!$L70),IF(BC$4&gt;Staff!$I70,IFERROR(MIN(Staff!$L70,IF(ISNUMBER(AZ74),AZ74,0)+Staff!$J70),Staff!$J70),0)),IF(Staff!$K70="Annually",IF(BC$4=Staff!$I70,MIN(Staff!$J70,Staff!$L70),IF(BC$4&gt;Staff!$I70,IFERROR(MIN(Staff!$L70,AQ74+Staff!$J70),MIN(Staff!$J70,Staff!$L70)),0))))))</f>
        <v>0</v>
      </c>
      <c r="BD74" s="567">
        <f>IF(Staff!$K70="Never",IF(BD$4&gt;=Staff!$I70,MIN(Staff!$J70,Staff!$L70),0),IF(Staff!$K70="Monthly",IF(BD$4=Staff!$I70,MIN(Staff!$J70,Staff!$L70),IF(BD$4&gt;Staff!$I70,MIN(Staff!$L70,BC74+Staff!$J70),0)),IF(Staff!$K70="Quarterly",IF(BD$4=Staff!$I70,MIN(Staff!$J70,Staff!$L70),IF(BD$4&gt;Staff!$I70,IFERROR(MIN(Staff!$L70,IF(ISNUMBER(BA74),BA74,0)+Staff!$J70),Staff!$J70),0)),IF(Staff!$K70="Annually",IF(BD$4=Staff!$I70,MIN(Staff!$J70,Staff!$L70),IF(BD$4&gt;Staff!$I70,IFERROR(MIN(Staff!$L70,AR74+Staff!$J70),MIN(Staff!$J70,Staff!$L70)),0))))))</f>
        <v>0</v>
      </c>
      <c r="BE74" s="567">
        <f>IF(Staff!$K70="Never",IF(BE$4&gt;=Staff!$I70,MIN(Staff!$J70,Staff!$L70),0),IF(Staff!$K70="Monthly",IF(BE$4=Staff!$I70,MIN(Staff!$J70,Staff!$L70),IF(BE$4&gt;Staff!$I70,MIN(Staff!$L70,BD74+Staff!$J70),0)),IF(Staff!$K70="Quarterly",IF(BE$4=Staff!$I70,MIN(Staff!$J70,Staff!$L70),IF(BE$4&gt;Staff!$I70,IFERROR(MIN(Staff!$L70,IF(ISNUMBER(BB74),BB74,0)+Staff!$J70),Staff!$J70),0)),IF(Staff!$K70="Annually",IF(BE$4=Staff!$I70,MIN(Staff!$J70,Staff!$L70),IF(BE$4&gt;Staff!$I70,IFERROR(MIN(Staff!$L70,AS74+Staff!$J70),MIN(Staff!$J70,Staff!$L70)),0))))))</f>
        <v>0</v>
      </c>
      <c r="BF74" s="567">
        <f>IF(Staff!$K70="Never",IF(BF$4&gt;=Staff!$I70,MIN(Staff!$J70,Staff!$L70),0),IF(Staff!$K70="Monthly",IF(BF$4=Staff!$I70,MIN(Staff!$J70,Staff!$L70),IF(BF$4&gt;Staff!$I70,MIN(Staff!$L70,BE74+Staff!$J70),0)),IF(Staff!$K70="Quarterly",IF(BF$4=Staff!$I70,MIN(Staff!$J70,Staff!$L70),IF(BF$4&gt;Staff!$I70,IFERROR(MIN(Staff!$L70,IF(ISNUMBER(BC74),BC74,0)+Staff!$J70),Staff!$J70),0)),IF(Staff!$K70="Annually",IF(BF$4=Staff!$I70,MIN(Staff!$J70,Staff!$L70),IF(BF$4&gt;Staff!$I70,IFERROR(MIN(Staff!$L70,AT74+Staff!$J70),MIN(Staff!$J70,Staff!$L70)),0))))))</f>
        <v>0</v>
      </c>
      <c r="BG74" s="567">
        <f>IF(Staff!$K70="Never",IF(BG$4&gt;=Staff!$I70,MIN(Staff!$J70,Staff!$L70),0),IF(Staff!$K70="Monthly",IF(BG$4=Staff!$I70,MIN(Staff!$J70,Staff!$L70),IF(BG$4&gt;Staff!$I70,MIN(Staff!$L70,BF74+Staff!$J70),0)),IF(Staff!$K70="Quarterly",IF(BG$4=Staff!$I70,MIN(Staff!$J70,Staff!$L70),IF(BG$4&gt;Staff!$I70,IFERROR(MIN(Staff!$L70,IF(ISNUMBER(BD74),BD74,0)+Staff!$J70),Staff!$J70),0)),IF(Staff!$K70="Annually",IF(BG$4=Staff!$I70,MIN(Staff!$J70,Staff!$L70),IF(BG$4&gt;Staff!$I70,IFERROR(MIN(Staff!$L70,AU74+Staff!$J70),MIN(Staff!$J70,Staff!$L70)),0))))))</f>
        <v>0</v>
      </c>
      <c r="BH74" s="567">
        <f>IF(Staff!$K70="Never",IF(BH$4&gt;=Staff!$I70,MIN(Staff!$J70,Staff!$L70),0),IF(Staff!$K70="Monthly",IF(BH$4=Staff!$I70,MIN(Staff!$J70,Staff!$L70),IF(BH$4&gt;Staff!$I70,MIN(Staff!$L70,BG74+Staff!$J70),0)),IF(Staff!$K70="Quarterly",IF(BH$4=Staff!$I70,MIN(Staff!$J70,Staff!$L70),IF(BH$4&gt;Staff!$I70,IFERROR(MIN(Staff!$L70,IF(ISNUMBER(BE74),BE74,0)+Staff!$J70),Staff!$J70),0)),IF(Staff!$K70="Annually",IF(BH$4=Staff!$I70,MIN(Staff!$J70,Staff!$L70),IF(BH$4&gt;Staff!$I70,IFERROR(MIN(Staff!$L70,AV74+Staff!$J70),MIN(Staff!$J70,Staff!$L70)),0))))))</f>
        <v>0</v>
      </c>
      <c r="BI74" s="567">
        <f>IF(Staff!$K70="Never",IF(BI$4&gt;=Staff!$I70,MIN(Staff!$J70,Staff!$L70),0),IF(Staff!$K70="Monthly",IF(BI$4=Staff!$I70,MIN(Staff!$J70,Staff!$L70),IF(BI$4&gt;Staff!$I70,MIN(Staff!$L70,BH74+Staff!$J70),0)),IF(Staff!$K70="Quarterly",IF(BI$4=Staff!$I70,MIN(Staff!$J70,Staff!$L70),IF(BI$4&gt;Staff!$I70,IFERROR(MIN(Staff!$L70,IF(ISNUMBER(BF74),BF74,0)+Staff!$J70),Staff!$J70),0)),IF(Staff!$K70="Annually",IF(BI$4=Staff!$I70,MIN(Staff!$J70,Staff!$L70),IF(BI$4&gt;Staff!$I70,IFERROR(MIN(Staff!$L70,AW74+Staff!$J70),MIN(Staff!$J70,Staff!$L70)),0))))))</f>
        <v>0</v>
      </c>
      <c r="BJ74" s="567">
        <f>IF(Staff!$K70="Never",IF(BJ$4&gt;=Staff!$I70,MIN(Staff!$J70,Staff!$L70),0),IF(Staff!$K70="Monthly",IF(BJ$4=Staff!$I70,MIN(Staff!$J70,Staff!$L70),IF(BJ$4&gt;Staff!$I70,MIN(Staff!$L70,BI74+Staff!$J70),0)),IF(Staff!$K70="Quarterly",IF(BJ$4=Staff!$I70,MIN(Staff!$J70,Staff!$L70),IF(BJ$4&gt;Staff!$I70,IFERROR(MIN(Staff!$L70,IF(ISNUMBER(BG74),BG74,0)+Staff!$J70),Staff!$J70),0)),IF(Staff!$K70="Annually",IF(BJ$4=Staff!$I70,MIN(Staff!$J70,Staff!$L70),IF(BJ$4&gt;Staff!$I70,IFERROR(MIN(Staff!$L70,AX74+Staff!$J70),MIN(Staff!$J70,Staff!$L70)),0))))))</f>
        <v>0</v>
      </c>
      <c r="BK74" s="567">
        <f>IF(Staff!$K70="Never",IF(BK$4&gt;=Staff!$I70,MIN(Staff!$J70,Staff!$L70),0),IF(Staff!$K70="Monthly",IF(BK$4=Staff!$I70,MIN(Staff!$J70,Staff!$L70),IF(BK$4&gt;Staff!$I70,MIN(Staff!$L70,BJ74+Staff!$J70),0)),IF(Staff!$K70="Quarterly",IF(BK$4=Staff!$I70,MIN(Staff!$J70,Staff!$L70),IF(BK$4&gt;Staff!$I70,IFERROR(MIN(Staff!$L70,IF(ISNUMBER(BH74),BH74,0)+Staff!$J70),Staff!$J70),0)),IF(Staff!$K70="Annually",IF(BK$4=Staff!$I70,MIN(Staff!$J70,Staff!$L70),IF(BK$4&gt;Staff!$I70,IFERROR(MIN(Staff!$L70,AY74+Staff!$J70),MIN(Staff!$J70,Staff!$L70)),0))))))</f>
        <v>0</v>
      </c>
      <c r="BL74" s="567">
        <f>IF(Staff!$K70="Never",IF(BL$4&gt;=Staff!$I70,MIN(Staff!$J70,Staff!$L70),0),IF(Staff!$K70="Monthly",IF(BL$4=Staff!$I70,MIN(Staff!$J70,Staff!$L70),IF(BL$4&gt;Staff!$I70,MIN(Staff!$L70,BK74+Staff!$J70),0)),IF(Staff!$K70="Quarterly",IF(BL$4=Staff!$I70,MIN(Staff!$J70,Staff!$L70),IF(BL$4&gt;Staff!$I70,IFERROR(MIN(Staff!$L70,IF(ISNUMBER(BI74),BI74,0)+Staff!$J70),Staff!$J70),0)),IF(Staff!$K70="Annually",IF(BL$4=Staff!$I70,MIN(Staff!$J70,Staff!$L70),IF(BL$4&gt;Staff!$I70,IFERROR(MIN(Staff!$L70,AZ74+Staff!$J70),MIN(Staff!$J70,Staff!$L70)),0))))))</f>
        <v>0</v>
      </c>
      <c r="BM74" s="567">
        <f>IF(Staff!$K70="Never",IF(BM$4&gt;=Staff!$I70,MIN(Staff!$J70,Staff!$L70),0),IF(Staff!$K70="Monthly",IF(BM$4=Staff!$I70,MIN(Staff!$J70,Staff!$L70),IF(BM$4&gt;Staff!$I70,MIN(Staff!$L70,BL74+Staff!$J70),0)),IF(Staff!$K70="Quarterly",IF(BM$4=Staff!$I70,MIN(Staff!$J70,Staff!$L70),IF(BM$4&gt;Staff!$I70,IFERROR(MIN(Staff!$L70,IF(ISNUMBER(BJ74),BJ74,0)+Staff!$J70),Staff!$J70),0)),IF(Staff!$K70="Annually",IF(BM$4=Staff!$I70,MIN(Staff!$J70,Staff!$L70),IF(BM$4&gt;Staff!$I70,IFERROR(MIN(Staff!$L70,BA74+Staff!$J70),MIN(Staff!$J70,Staff!$L70)),0))))))</f>
        <v>0</v>
      </c>
      <c r="BN74" s="567">
        <f>IF(Staff!$K70="Never",IF(BN$4&gt;=Staff!$I70,MIN(Staff!$J70,Staff!$L70),0),IF(Staff!$K70="Monthly",IF(BN$4=Staff!$I70,MIN(Staff!$J70,Staff!$L70),IF(BN$4&gt;Staff!$I70,MIN(Staff!$L70,BM74+Staff!$J70),0)),IF(Staff!$K70="Quarterly",IF(BN$4=Staff!$I70,MIN(Staff!$J70,Staff!$L70),IF(BN$4&gt;Staff!$I70,IFERROR(MIN(Staff!$L70,IF(ISNUMBER(BK74),BK74,0)+Staff!$J70),Staff!$J70),0)),IF(Staff!$K70="Annually",IF(BN$4=Staff!$I70,MIN(Staff!$J70,Staff!$L70),IF(BN$4&gt;Staff!$I70,IFERROR(MIN(Staff!$L70,BB74+Staff!$J70),MIN(Staff!$J70,Staff!$L70)),0))))))</f>
        <v>0</v>
      </c>
      <c r="BO74" s="567">
        <f>IF(Staff!$K70="Never",IF(BO$4&gt;=Staff!$I70,MIN(Staff!$J70,Staff!$L70),0),IF(Staff!$K70="Monthly",IF(BO$4=Staff!$I70,MIN(Staff!$J70,Staff!$L70),IF(BO$4&gt;Staff!$I70,MIN(Staff!$L70,BN74+Staff!$J70),0)),IF(Staff!$K70="Quarterly",IF(BO$4=Staff!$I70,MIN(Staff!$J70,Staff!$L70),IF(BO$4&gt;Staff!$I70,IFERROR(MIN(Staff!$L70,IF(ISNUMBER(BL74),BL74,0)+Staff!$J70),Staff!$J70),0)),IF(Staff!$K70="Annually",IF(BO$4=Staff!$I70,MIN(Staff!$J70,Staff!$L70),IF(BO$4&gt;Staff!$I70,IFERROR(MIN(Staff!$L70,BC74+Staff!$J70),MIN(Staff!$J70,Staff!$L70)),0))))))</f>
        <v>0</v>
      </c>
      <c r="BP74" s="567">
        <f>IF(Staff!$K70="Never",IF(BP$4&gt;=Staff!$I70,MIN(Staff!$J70,Staff!$L70),0),IF(Staff!$K70="Monthly",IF(BP$4=Staff!$I70,MIN(Staff!$J70,Staff!$L70),IF(BP$4&gt;Staff!$I70,MIN(Staff!$L70,BO74+Staff!$J70),0)),IF(Staff!$K70="Quarterly",IF(BP$4=Staff!$I70,MIN(Staff!$J70,Staff!$L70),IF(BP$4&gt;Staff!$I70,IFERROR(MIN(Staff!$L70,IF(ISNUMBER(BM74),BM74,0)+Staff!$J70),Staff!$J70),0)),IF(Staff!$K70="Annually",IF(BP$4=Staff!$I70,MIN(Staff!$J70,Staff!$L70),IF(BP$4&gt;Staff!$I70,IFERROR(MIN(Staff!$L70,BD74+Staff!$J70),MIN(Staff!$J70,Staff!$L70)),0))))))</f>
        <v>0</v>
      </c>
      <c r="BQ74" s="567">
        <f>IF(Staff!$K70="Never",IF(BQ$4&gt;=Staff!$I70,MIN(Staff!$J70,Staff!$L70),0),IF(Staff!$K70="Monthly",IF(BQ$4=Staff!$I70,MIN(Staff!$J70,Staff!$L70),IF(BQ$4&gt;Staff!$I70,MIN(Staff!$L70,BP74+Staff!$J70),0)),IF(Staff!$K70="Quarterly",IF(BQ$4=Staff!$I70,MIN(Staff!$J70,Staff!$L70),IF(BQ$4&gt;Staff!$I70,IFERROR(MIN(Staff!$L70,IF(ISNUMBER(BN74),BN74,0)+Staff!$J70),Staff!$J70),0)),IF(Staff!$K70="Annually",IF(BQ$4=Staff!$I70,MIN(Staff!$J70,Staff!$L70),IF(BQ$4&gt;Staff!$I70,IFERROR(MIN(Staff!$L70,BE74+Staff!$J70),MIN(Staff!$J70,Staff!$L70)),0))))))</f>
        <v>0</v>
      </c>
      <c r="BR74" s="567">
        <f>IF(Staff!$K70="Never",IF(BR$4&gt;=Staff!$I70,MIN(Staff!$J70,Staff!$L70),0),IF(Staff!$K70="Monthly",IF(BR$4=Staff!$I70,MIN(Staff!$J70,Staff!$L70),IF(BR$4&gt;Staff!$I70,MIN(Staff!$L70,BQ74+Staff!$J70),0)),IF(Staff!$K70="Quarterly",IF(BR$4=Staff!$I70,MIN(Staff!$J70,Staff!$L70),IF(BR$4&gt;Staff!$I70,IFERROR(MIN(Staff!$L70,IF(ISNUMBER(BO74),BO74,0)+Staff!$J70),Staff!$J70),0)),IF(Staff!$K70="Annually",IF(BR$4=Staff!$I70,MIN(Staff!$J70,Staff!$L70),IF(BR$4&gt;Staff!$I70,IFERROR(MIN(Staff!$L70,BF74+Staff!$J70),MIN(Staff!$J70,Staff!$L70)),0))))))</f>
        <v>0</v>
      </c>
      <c r="BS74" s="567">
        <f>IF(Staff!$K70="Never",IF(BS$4&gt;=Staff!$I70,MIN(Staff!$J70,Staff!$L70),0),IF(Staff!$K70="Monthly",IF(BS$4=Staff!$I70,MIN(Staff!$J70,Staff!$L70),IF(BS$4&gt;Staff!$I70,MIN(Staff!$L70,BR74+Staff!$J70),0)),IF(Staff!$K70="Quarterly",IF(BS$4=Staff!$I70,MIN(Staff!$J70,Staff!$L70),IF(BS$4&gt;Staff!$I70,IFERROR(MIN(Staff!$L70,IF(ISNUMBER(BP74),BP74,0)+Staff!$J70),Staff!$J70),0)),IF(Staff!$K70="Annually",IF(BS$4=Staff!$I70,MIN(Staff!$J70,Staff!$L70),IF(BS$4&gt;Staff!$I70,IFERROR(MIN(Staff!$L70,BG74+Staff!$J70),MIN(Staff!$J70,Staff!$L70)),0))))))</f>
        <v>0</v>
      </c>
      <c r="BT74" s="567">
        <f>IF(Staff!$K70="Never",IF(BT$4&gt;=Staff!$I70,MIN(Staff!$J70,Staff!$L70),0),IF(Staff!$K70="Monthly",IF(BT$4=Staff!$I70,MIN(Staff!$J70,Staff!$L70),IF(BT$4&gt;Staff!$I70,MIN(Staff!$L70,BS74+Staff!$J70),0)),IF(Staff!$K70="Quarterly",IF(BT$4=Staff!$I70,MIN(Staff!$J70,Staff!$L70),IF(BT$4&gt;Staff!$I70,IFERROR(MIN(Staff!$L70,IF(ISNUMBER(BQ74),BQ74,0)+Staff!$J70),Staff!$J70),0)),IF(Staff!$K70="Annually",IF(BT$4=Staff!$I70,MIN(Staff!$J70,Staff!$L70),IF(BT$4&gt;Staff!$I70,IFERROR(MIN(Staff!$L70,BH74+Staff!$J70),MIN(Staff!$J70,Staff!$L70)),0))))))</f>
        <v>0</v>
      </c>
      <c r="BU74" s="567">
        <f>IF(Staff!$K70="Never",IF(BU$4&gt;=Staff!$I70,MIN(Staff!$J70,Staff!$L70),0),IF(Staff!$K70="Monthly",IF(BU$4=Staff!$I70,MIN(Staff!$J70,Staff!$L70),IF(BU$4&gt;Staff!$I70,MIN(Staff!$L70,BT74+Staff!$J70),0)),IF(Staff!$K70="Quarterly",IF(BU$4=Staff!$I70,MIN(Staff!$J70,Staff!$L70),IF(BU$4&gt;Staff!$I70,IFERROR(MIN(Staff!$L70,IF(ISNUMBER(BR74),BR74,0)+Staff!$J70),Staff!$J70),0)),IF(Staff!$K70="Annually",IF(BU$4=Staff!$I70,MIN(Staff!$J70,Staff!$L70),IF(BU$4&gt;Staff!$I70,IFERROR(MIN(Staff!$L70,BI74+Staff!$J70),MIN(Staff!$J70,Staff!$L70)),0))))))</f>
        <v>0</v>
      </c>
      <c r="BV74" s="567">
        <f>IF(Staff!$K70="Never",IF(BV$4&gt;=Staff!$I70,MIN(Staff!$J70,Staff!$L70),0),IF(Staff!$K70="Monthly",IF(BV$4=Staff!$I70,MIN(Staff!$J70,Staff!$L70),IF(BV$4&gt;Staff!$I70,MIN(Staff!$L70,BU74+Staff!$J70),0)),IF(Staff!$K70="Quarterly",IF(BV$4=Staff!$I70,MIN(Staff!$J70,Staff!$L70),IF(BV$4&gt;Staff!$I70,IFERROR(MIN(Staff!$L70,IF(ISNUMBER(BS74),BS74,0)+Staff!$J70),Staff!$J70),0)),IF(Staff!$K70="Annually",IF(BV$4=Staff!$I70,MIN(Staff!$J70,Staff!$L70),IF(BV$4&gt;Staff!$I70,IFERROR(MIN(Staff!$L70,BJ74+Staff!$J70),MIN(Staff!$J70,Staff!$L70)),0))))))</f>
        <v>0</v>
      </c>
      <c r="BW74" s="567">
        <f>IF(Staff!$K70="Never",IF(BW$4&gt;=Staff!$I70,MIN(Staff!$J70,Staff!$L70),0),IF(Staff!$K70="Monthly",IF(BW$4=Staff!$I70,MIN(Staff!$J70,Staff!$L70),IF(BW$4&gt;Staff!$I70,MIN(Staff!$L70,BV74+Staff!$J70),0)),IF(Staff!$K70="Quarterly",IF(BW$4=Staff!$I70,MIN(Staff!$J70,Staff!$L70),IF(BW$4&gt;Staff!$I70,IFERROR(MIN(Staff!$L70,IF(ISNUMBER(BT74),BT74,0)+Staff!$J70),Staff!$J70),0)),IF(Staff!$K70="Annually",IF(BW$4=Staff!$I70,MIN(Staff!$J70,Staff!$L70),IF(BW$4&gt;Staff!$I70,IFERROR(MIN(Staff!$L70,BK74+Staff!$J70),MIN(Staff!$J70,Staff!$L70)),0))))))</f>
        <v>0</v>
      </c>
      <c r="BX74" s="567">
        <f>IF(Staff!$K70="Never",IF(BX$4&gt;=Staff!$I70,MIN(Staff!$J70,Staff!$L70),0),IF(Staff!$K70="Monthly",IF(BX$4=Staff!$I70,MIN(Staff!$J70,Staff!$L70),IF(BX$4&gt;Staff!$I70,MIN(Staff!$L70,BW74+Staff!$J70),0)),IF(Staff!$K70="Quarterly",IF(BX$4=Staff!$I70,MIN(Staff!$J70,Staff!$L70),IF(BX$4&gt;Staff!$I70,IFERROR(MIN(Staff!$L70,IF(ISNUMBER(BU74),BU74,0)+Staff!$J70),Staff!$J70),0)),IF(Staff!$K70="Annually",IF(BX$4=Staff!$I70,MIN(Staff!$J70,Staff!$L70),IF(BX$4&gt;Staff!$I70,IFERROR(MIN(Staff!$L70,BL74+Staff!$J70),MIN(Staff!$J70,Staff!$L70)),0))))))</f>
        <v>0</v>
      </c>
      <c r="BY74" s="567">
        <f>IF(Staff!$K70="Never",IF(BY$4&gt;=Staff!$I70,MIN(Staff!$J70,Staff!$L70),0),IF(Staff!$K70="Monthly",IF(BY$4=Staff!$I70,MIN(Staff!$J70,Staff!$L70),IF(BY$4&gt;Staff!$I70,MIN(Staff!$L70,BX74+Staff!$J70),0)),IF(Staff!$K70="Quarterly",IF(BY$4=Staff!$I70,MIN(Staff!$J70,Staff!$L70),IF(BY$4&gt;Staff!$I70,IFERROR(MIN(Staff!$L70,IF(ISNUMBER(BV74),BV74,0)+Staff!$J70),Staff!$J70),0)),IF(Staff!$K70="Annually",IF(BY$4=Staff!$I70,MIN(Staff!$J70,Staff!$L70),IF(BY$4&gt;Staff!$I70,IFERROR(MIN(Staff!$L70,BM74+Staff!$J70),MIN(Staff!$J70,Staff!$L70)),0))))))</f>
        <v>0</v>
      </c>
      <c r="BZ74" s="567">
        <f>IF(Staff!$K70="Never",IF(BZ$4&gt;=Staff!$I70,MIN(Staff!$J70,Staff!$L70),0),IF(Staff!$K70="Monthly",IF(BZ$4=Staff!$I70,MIN(Staff!$J70,Staff!$L70),IF(BZ$4&gt;Staff!$I70,MIN(Staff!$L70,BY74+Staff!$J70),0)),IF(Staff!$K70="Quarterly",IF(BZ$4=Staff!$I70,MIN(Staff!$J70,Staff!$L70),IF(BZ$4&gt;Staff!$I70,IFERROR(MIN(Staff!$L70,IF(ISNUMBER(BW74),BW74,0)+Staff!$J70),Staff!$J70),0)),IF(Staff!$K70="Annually",IF(BZ$4=Staff!$I70,MIN(Staff!$J70,Staff!$L70),IF(BZ$4&gt;Staff!$I70,IFERROR(MIN(Staff!$L70,BN74+Staff!$J70),MIN(Staff!$J70,Staff!$L70)),0))))))</f>
        <v>0</v>
      </c>
      <c r="CA74" s="567">
        <f>IF(Staff!$K70="Never",IF(CA$4&gt;=Staff!$I70,MIN(Staff!$J70,Staff!$L70),0),IF(Staff!$K70="Monthly",IF(CA$4=Staff!$I70,MIN(Staff!$J70,Staff!$L70),IF(CA$4&gt;Staff!$I70,MIN(Staff!$L70,BZ74+Staff!$J70),0)),IF(Staff!$K70="Quarterly",IF(CA$4=Staff!$I70,MIN(Staff!$J70,Staff!$L70),IF(CA$4&gt;Staff!$I70,IFERROR(MIN(Staff!$L70,IF(ISNUMBER(BX74),BX74,0)+Staff!$J70),Staff!$J70),0)),IF(Staff!$K70="Annually",IF(CA$4=Staff!$I70,MIN(Staff!$J70,Staff!$L70),IF(CA$4&gt;Staff!$I70,IFERROR(MIN(Staff!$L70,BO74+Staff!$J70),MIN(Staff!$J70,Staff!$L70)),0))))))</f>
        <v>0</v>
      </c>
      <c r="CB74" s="567">
        <f>IF(Staff!$K70="Never",IF(CB$4&gt;=Staff!$I70,MIN(Staff!$J70,Staff!$L70),0),IF(Staff!$K70="Monthly",IF(CB$4=Staff!$I70,MIN(Staff!$J70,Staff!$L70),IF(CB$4&gt;Staff!$I70,MIN(Staff!$L70,CA74+Staff!$J70),0)),IF(Staff!$K70="Quarterly",IF(CB$4=Staff!$I70,MIN(Staff!$J70,Staff!$L70),IF(CB$4&gt;Staff!$I70,IFERROR(MIN(Staff!$L70,IF(ISNUMBER(BY74),BY74,0)+Staff!$J70),Staff!$J70),0)),IF(Staff!$K70="Annually",IF(CB$4=Staff!$I70,MIN(Staff!$J70,Staff!$L70),IF(CB$4&gt;Staff!$I70,IFERROR(MIN(Staff!$L70,BP74+Staff!$J70),MIN(Staff!$J70,Staff!$L70)),0))))))</f>
        <v>0</v>
      </c>
      <c r="CC74" s="567">
        <f>IF(Staff!$K70="Never",IF(CC$4&gt;=Staff!$I70,MIN(Staff!$J70,Staff!$L70),0),IF(Staff!$K70="Monthly",IF(CC$4=Staff!$I70,MIN(Staff!$J70,Staff!$L70),IF(CC$4&gt;Staff!$I70,MIN(Staff!$L70,CB74+Staff!$J70),0)),IF(Staff!$K70="Quarterly",IF(CC$4=Staff!$I70,MIN(Staff!$J70,Staff!$L70),IF(CC$4&gt;Staff!$I70,IFERROR(MIN(Staff!$L70,IF(ISNUMBER(BZ74),BZ74,0)+Staff!$J70),Staff!$J70),0)),IF(Staff!$K70="Annually",IF(CC$4=Staff!$I70,MIN(Staff!$J70,Staff!$L70),IF(CC$4&gt;Staff!$I70,IFERROR(MIN(Staff!$L70,BQ74+Staff!$J70),MIN(Staff!$J70,Staff!$L70)),0))))))</f>
        <v>0</v>
      </c>
      <c r="CD74" s="567">
        <f>IF(Staff!$K70="Never",IF(CD$4&gt;=Staff!$I70,MIN(Staff!$J70,Staff!$L70),0),IF(Staff!$K70="Monthly",IF(CD$4=Staff!$I70,MIN(Staff!$J70,Staff!$L70),IF(CD$4&gt;Staff!$I70,MIN(Staff!$L70,CC74+Staff!$J70),0)),IF(Staff!$K70="Quarterly",IF(CD$4=Staff!$I70,MIN(Staff!$J70,Staff!$L70),IF(CD$4&gt;Staff!$I70,IFERROR(MIN(Staff!$L70,IF(ISNUMBER(CA74),CA74,0)+Staff!$J70),Staff!$J70),0)),IF(Staff!$K70="Annually",IF(CD$4=Staff!$I70,MIN(Staff!$J70,Staff!$L70),IF(CD$4&gt;Staff!$I70,IFERROR(MIN(Staff!$L70,BR74+Staff!$J70),MIN(Staff!$J70,Staff!$L70)),0))))))</f>
        <v>0</v>
      </c>
      <c r="CE74" s="567">
        <f>IF(Staff!$K70="Never",IF(CE$4&gt;=Staff!$I70,MIN(Staff!$J70,Staff!$L70),0),IF(Staff!$K70="Monthly",IF(CE$4=Staff!$I70,MIN(Staff!$J70,Staff!$L70),IF(CE$4&gt;Staff!$I70,MIN(Staff!$L70,CD74+Staff!$J70),0)),IF(Staff!$K70="Quarterly",IF(CE$4=Staff!$I70,MIN(Staff!$J70,Staff!$L70),IF(CE$4&gt;Staff!$I70,IFERROR(MIN(Staff!$L70,IF(ISNUMBER(CB74),CB74,0)+Staff!$J70),Staff!$J70),0)),IF(Staff!$K70="Annually",IF(CE$4=Staff!$I70,MIN(Staff!$J70,Staff!$L70),IF(CE$4&gt;Staff!$I70,IFERROR(MIN(Staff!$L70,BS74+Staff!$J70),MIN(Staff!$J70,Staff!$L70)),0))))))</f>
        <v>0</v>
      </c>
      <c r="CF74" s="567">
        <f>IF(Staff!$K70="Never",IF(CF$4&gt;=Staff!$I70,MIN(Staff!$J70,Staff!$L70),0),IF(Staff!$K70="Monthly",IF(CF$4=Staff!$I70,MIN(Staff!$J70,Staff!$L70),IF(CF$4&gt;Staff!$I70,MIN(Staff!$L70,CE74+Staff!$J70),0)),IF(Staff!$K70="Quarterly",IF(CF$4=Staff!$I70,MIN(Staff!$J70,Staff!$L70),IF(CF$4&gt;Staff!$I70,IFERROR(MIN(Staff!$L70,IF(ISNUMBER(CC74),CC74,0)+Staff!$J70),Staff!$J70),0)),IF(Staff!$K70="Annually",IF(CF$4=Staff!$I70,MIN(Staff!$J70,Staff!$L70),IF(CF$4&gt;Staff!$I70,IFERROR(MIN(Staff!$L70,BT74+Staff!$J70),MIN(Staff!$J70,Staff!$L70)),0))))))</f>
        <v>0</v>
      </c>
      <c r="CG74" s="567">
        <f>IF(Staff!$K70="Never",IF(CG$4&gt;=Staff!$I70,MIN(Staff!$J70,Staff!$L70),0),IF(Staff!$K70="Monthly",IF(CG$4=Staff!$I70,MIN(Staff!$J70,Staff!$L70),IF(CG$4&gt;Staff!$I70,MIN(Staff!$L70,CF74+Staff!$J70),0)),IF(Staff!$K70="Quarterly",IF(CG$4=Staff!$I70,MIN(Staff!$J70,Staff!$L70),IF(CG$4&gt;Staff!$I70,IFERROR(MIN(Staff!$L70,IF(ISNUMBER(CD74),CD74,0)+Staff!$J70),Staff!$J70),0)),IF(Staff!$K70="Annually",IF(CG$4=Staff!$I70,MIN(Staff!$J70,Staff!$L70),IF(CG$4&gt;Staff!$I70,IFERROR(MIN(Staff!$L70,BU74+Staff!$J70),MIN(Staff!$J70,Staff!$L70)),0))))))</f>
        <v>0</v>
      </c>
      <c r="CH74" s="567">
        <f>IF(Staff!$K70="Never",IF(CH$4&gt;=Staff!$I70,MIN(Staff!$J70,Staff!$L70),0),IF(Staff!$K70="Monthly",IF(CH$4=Staff!$I70,MIN(Staff!$J70,Staff!$L70),IF(CH$4&gt;Staff!$I70,MIN(Staff!$L70,CG74+Staff!$J70),0)),IF(Staff!$K70="Quarterly",IF(CH$4=Staff!$I70,MIN(Staff!$J70,Staff!$L70),IF(CH$4&gt;Staff!$I70,IFERROR(MIN(Staff!$L70,IF(ISNUMBER(CE74),CE74,0)+Staff!$J70),Staff!$J70),0)),IF(Staff!$K70="Annually",IF(CH$4=Staff!$I70,MIN(Staff!$J70,Staff!$L70),IF(CH$4&gt;Staff!$I70,IFERROR(MIN(Staff!$L70,BV74+Staff!$J70),MIN(Staff!$J70,Staff!$L70)),0))))))</f>
        <v>0</v>
      </c>
      <c r="CI74" s="567">
        <f>IF(Staff!$K70="Never",IF(CI$4&gt;=Staff!$I70,MIN(Staff!$J70,Staff!$L70),0),IF(Staff!$K70="Monthly",IF(CI$4=Staff!$I70,MIN(Staff!$J70,Staff!$L70),IF(CI$4&gt;Staff!$I70,MIN(Staff!$L70,CH74+Staff!$J70),0)),IF(Staff!$K70="Quarterly",IF(CI$4=Staff!$I70,MIN(Staff!$J70,Staff!$L70),IF(CI$4&gt;Staff!$I70,IFERROR(MIN(Staff!$L70,IF(ISNUMBER(CF74),CF74,0)+Staff!$J70),Staff!$J70),0)),IF(Staff!$K70="Annually",IF(CI$4=Staff!$I70,MIN(Staff!$J70,Staff!$L70),IF(CI$4&gt;Staff!$I70,IFERROR(MIN(Staff!$L70,BW74+Staff!$J70),MIN(Staff!$J70,Staff!$L70)),0))))))</f>
        <v>0</v>
      </c>
    </row>
    <row r="75" spans="1:87" ht="15.75" hidden="1" customHeight="1" outlineLevel="1">
      <c r="A75" s="875"/>
      <c r="B75" s="876"/>
      <c r="C75" s="719"/>
      <c r="D75" s="567"/>
      <c r="E75" s="567"/>
      <c r="F75" s="567"/>
      <c r="G75" s="567"/>
      <c r="H75" s="567"/>
      <c r="I75" s="567"/>
      <c r="J75" s="567"/>
      <c r="K75" s="567"/>
      <c r="L75" s="567"/>
      <c r="M75" s="567"/>
      <c r="N75" s="567"/>
      <c r="O75" s="567"/>
      <c r="P75" s="567"/>
      <c r="Q75" s="567"/>
      <c r="R75" s="567"/>
      <c r="S75" s="567"/>
      <c r="T75" s="567"/>
      <c r="U75" s="567"/>
      <c r="V75" s="567"/>
      <c r="W75" s="567"/>
      <c r="X75" s="567"/>
      <c r="Y75" s="567"/>
      <c r="Z75" s="567"/>
      <c r="AA75" s="567"/>
      <c r="AB75" s="567"/>
      <c r="AC75" s="567"/>
      <c r="AD75" s="567"/>
      <c r="AE75" s="567"/>
      <c r="AF75" s="567"/>
      <c r="AG75" s="567"/>
      <c r="AH75" s="567"/>
      <c r="AI75" s="567"/>
      <c r="AJ75" s="567"/>
      <c r="AK75" s="567"/>
      <c r="AL75" s="567"/>
      <c r="AM75" s="567"/>
      <c r="AN75" s="567"/>
      <c r="AO75" s="567"/>
      <c r="AP75" s="567"/>
      <c r="AQ75" s="567"/>
      <c r="AR75" s="567"/>
      <c r="AS75" s="567"/>
      <c r="AT75" s="567"/>
      <c r="AU75" s="567"/>
      <c r="AV75" s="567"/>
      <c r="AW75" s="567"/>
      <c r="AX75" s="567"/>
      <c r="AY75" s="567"/>
      <c r="AZ75" s="567"/>
      <c r="BA75" s="567"/>
      <c r="BB75" s="567"/>
      <c r="BC75" s="567"/>
      <c r="BD75" s="567"/>
      <c r="BE75" s="567"/>
      <c r="BF75" s="567"/>
      <c r="BG75" s="567"/>
      <c r="BH75" s="567"/>
      <c r="BI75" s="567"/>
      <c r="BJ75" s="567"/>
      <c r="BK75" s="567"/>
      <c r="BL75" s="567"/>
      <c r="BM75" s="567"/>
      <c r="BN75" s="567"/>
      <c r="BO75" s="567"/>
      <c r="BP75" s="567"/>
      <c r="BQ75" s="567"/>
      <c r="BR75" s="567"/>
      <c r="BS75" s="567"/>
      <c r="BT75" s="567"/>
      <c r="BU75" s="567"/>
      <c r="BV75" s="567"/>
      <c r="BW75" s="567"/>
      <c r="BX75" s="567"/>
      <c r="BY75" s="567"/>
      <c r="BZ75" s="567"/>
      <c r="CA75" s="567"/>
      <c r="CB75" s="567"/>
      <c r="CC75" s="567"/>
      <c r="CD75" s="567"/>
      <c r="CE75" s="567"/>
      <c r="CF75" s="567"/>
      <c r="CG75" s="567"/>
      <c r="CH75" s="567"/>
      <c r="CI75" s="567"/>
    </row>
    <row r="76" spans="1:87" ht="15.75" hidden="1" customHeight="1" outlineLevel="1">
      <c r="A76" s="875">
        <f>Staff!A73</f>
        <v>0</v>
      </c>
      <c r="B76" s="876"/>
      <c r="C76" s="719"/>
      <c r="D76" s="567"/>
      <c r="E76" s="567"/>
      <c r="F76" s="567"/>
      <c r="G76" s="567"/>
      <c r="H76" s="567"/>
      <c r="I76" s="567"/>
      <c r="J76" s="567"/>
      <c r="K76" s="567"/>
      <c r="L76" s="567"/>
      <c r="M76" s="567"/>
      <c r="N76" s="567"/>
      <c r="O76" s="567"/>
      <c r="P76" s="567"/>
      <c r="Q76" s="567"/>
      <c r="R76" s="567"/>
      <c r="S76" s="567"/>
      <c r="T76" s="567"/>
      <c r="U76" s="567"/>
      <c r="V76" s="567"/>
      <c r="W76" s="567"/>
      <c r="X76" s="567"/>
      <c r="Y76" s="567"/>
      <c r="Z76" s="567"/>
      <c r="AA76" s="567"/>
      <c r="AB76" s="567"/>
      <c r="AC76" s="567"/>
      <c r="AD76" s="567"/>
      <c r="AE76" s="567"/>
      <c r="AF76" s="567"/>
      <c r="AG76" s="567"/>
      <c r="AH76" s="567"/>
      <c r="AI76" s="567"/>
      <c r="AJ76" s="567"/>
      <c r="AK76" s="567"/>
      <c r="AL76" s="567"/>
      <c r="AM76" s="567"/>
      <c r="AN76" s="567"/>
      <c r="AO76" s="567"/>
      <c r="AP76" s="567"/>
      <c r="AQ76" s="567"/>
      <c r="AR76" s="567"/>
      <c r="AS76" s="567"/>
      <c r="AT76" s="567"/>
      <c r="AU76" s="567"/>
      <c r="AV76" s="567"/>
      <c r="AW76" s="567"/>
      <c r="AX76" s="567"/>
      <c r="AY76" s="567"/>
      <c r="AZ76" s="567"/>
      <c r="BA76" s="567"/>
      <c r="BB76" s="567"/>
      <c r="BC76" s="567"/>
      <c r="BD76" s="567"/>
      <c r="BE76" s="567"/>
      <c r="BF76" s="567"/>
      <c r="BG76" s="567"/>
      <c r="BH76" s="567"/>
      <c r="BI76" s="567"/>
      <c r="BJ76" s="567"/>
      <c r="BK76" s="567"/>
      <c r="BL76" s="567"/>
      <c r="BM76" s="567"/>
      <c r="BN76" s="567"/>
      <c r="BO76" s="567"/>
      <c r="BP76" s="567"/>
      <c r="BQ76" s="567"/>
      <c r="BR76" s="567"/>
      <c r="BS76" s="567"/>
      <c r="BT76" s="567"/>
      <c r="BU76" s="567"/>
      <c r="BV76" s="567"/>
      <c r="BW76" s="567"/>
      <c r="BX76" s="567"/>
      <c r="BY76" s="567"/>
      <c r="BZ76" s="567"/>
      <c r="CA76" s="567"/>
      <c r="CB76" s="567"/>
      <c r="CC76" s="567"/>
      <c r="CD76" s="567"/>
      <c r="CE76" s="567"/>
      <c r="CF76" s="567"/>
      <c r="CG76" s="567"/>
      <c r="CH76" s="567"/>
      <c r="CI76" s="567"/>
    </row>
    <row r="77" spans="1:87" ht="15.75" hidden="1" customHeight="1" outlineLevel="1">
      <c r="A77" s="883" t="str">
        <f>Staff!A74</f>
        <v>Customer Support</v>
      </c>
      <c r="B77" s="884"/>
      <c r="C77" s="884"/>
      <c r="D77" s="885"/>
      <c r="E77" s="885"/>
      <c r="F77" s="885"/>
      <c r="G77" s="885"/>
      <c r="H77" s="885"/>
      <c r="I77" s="885"/>
      <c r="J77" s="885"/>
      <c r="K77" s="885"/>
      <c r="L77" s="885"/>
      <c r="M77" s="885"/>
      <c r="N77" s="885"/>
      <c r="O77" s="885"/>
      <c r="P77" s="885"/>
      <c r="Q77" s="885"/>
      <c r="R77" s="885"/>
      <c r="S77" s="885"/>
      <c r="T77" s="885"/>
      <c r="U77" s="885"/>
      <c r="V77" s="885"/>
      <c r="W77" s="885"/>
      <c r="X77" s="885"/>
      <c r="Y77" s="885"/>
      <c r="Z77" s="885"/>
      <c r="AA77" s="885"/>
      <c r="AB77" s="885"/>
      <c r="AC77" s="885"/>
      <c r="AD77" s="885"/>
      <c r="AE77" s="885"/>
      <c r="AF77" s="885"/>
      <c r="AG77" s="885"/>
      <c r="AH77" s="885"/>
      <c r="AI77" s="885"/>
      <c r="AJ77" s="885"/>
      <c r="AK77" s="885"/>
      <c r="AL77" s="885"/>
      <c r="AM77" s="885"/>
      <c r="AN77" s="885"/>
      <c r="AO77" s="885"/>
      <c r="AP77" s="885"/>
      <c r="AQ77" s="885"/>
      <c r="AR77" s="885"/>
      <c r="AS77" s="885"/>
      <c r="AT77" s="885"/>
      <c r="AU77" s="885"/>
      <c r="AV77" s="885"/>
      <c r="AW77" s="885"/>
      <c r="AX77" s="885"/>
      <c r="AY77" s="885"/>
      <c r="AZ77" s="885"/>
      <c r="BA77" s="885"/>
      <c r="BB77" s="885"/>
      <c r="BC77" s="885"/>
      <c r="BD77" s="885"/>
      <c r="BE77" s="885"/>
      <c r="BF77" s="885"/>
      <c r="BG77" s="885"/>
      <c r="BH77" s="885"/>
      <c r="BI77" s="885"/>
      <c r="BJ77" s="885"/>
      <c r="BK77" s="885"/>
      <c r="BL77" s="885"/>
      <c r="BM77" s="885"/>
      <c r="BN77" s="885"/>
      <c r="BO77" s="885"/>
      <c r="BP77" s="885"/>
      <c r="BQ77" s="885"/>
      <c r="BR77" s="885"/>
      <c r="BS77" s="885"/>
      <c r="BT77" s="885"/>
      <c r="BU77" s="885"/>
      <c r="BV77" s="885"/>
      <c r="BW77" s="885"/>
      <c r="BX77" s="885"/>
      <c r="BY77" s="885"/>
      <c r="BZ77" s="885"/>
      <c r="CA77" s="885"/>
      <c r="CB77" s="885"/>
      <c r="CC77" s="885"/>
      <c r="CD77" s="885"/>
      <c r="CE77" s="885"/>
      <c r="CF77" s="885"/>
      <c r="CG77" s="885"/>
      <c r="CH77" s="885"/>
      <c r="CI77" s="885"/>
    </row>
    <row r="78" spans="1:87" ht="15.75" hidden="1" customHeight="1" outlineLevel="1">
      <c r="A78" s="875" t="str">
        <f>Staff!A75</f>
        <v>Head of Customer</v>
      </c>
      <c r="B78" s="876"/>
      <c r="C78" s="719" t="s">
        <v>289</v>
      </c>
      <c r="D78" s="567">
        <f>IF(Staff!$K75="Never",IF(D$4&gt;=Staff!$I75,MIN(Staff!$J75,Staff!$L75),0),IF(Staff!$K75="Monthly",IF(D$4=Staff!$I75,MIN(Staff!$J75,Staff!$L75),IF(D$4&gt;Staff!$I75,MIN(Staff!$L75,C78+Staff!$J75),0)),IF(Staff!$K75="Quarterly",IF(D$4=Staff!$I75,MIN(Staff!$J75,Staff!$L75),IF(D$4&gt;Staff!$I75,IFERROR(MIN(Staff!$L75,IF(ISNUMBER(A78),A78,0)+Staff!$J75),Staff!$J75),0)),IF(Staff!$K75="Annually",IF(D$4=Staff!$I75,MIN(Staff!$J75,Staff!$L75),IF(D$4&gt;Staff!$I75,IFERROR(MIN(Staff!$L75,#REF!+Staff!$J75),MIN(Staff!$J75,Staff!$L75)),0))))))</f>
        <v>0</v>
      </c>
      <c r="E78" s="567">
        <f>IF(Staff!$K75="Never",IF(E$4&gt;=Staff!$I75,MIN(Staff!$J75,Staff!$L75),0),IF(Staff!$K75="Monthly",IF(E$4=Staff!$I75,MIN(Staff!$J75,Staff!$L75),IF(E$4&gt;Staff!$I75,MIN(Staff!$L75,D78+Staff!$J75),0)),IF(Staff!$K75="Quarterly",IF(E$4=Staff!$I75,MIN(Staff!$J75,Staff!$L75),IF(E$4&gt;Staff!$I75,IFERROR(MIN(Staff!$L75,IF(ISNUMBER(B78),B78,0)+Staff!$J75),Staff!$J75),0)),IF(Staff!$K75="Annually",IF(E$4=Staff!$I75,MIN(Staff!$J75,Staff!$L75),IF(E$4&gt;Staff!$I75,IFERROR(MIN(Staff!$L75,#REF!+Staff!$J75),MIN(Staff!$J75,Staff!$L75)),0))))))</f>
        <v>0</v>
      </c>
      <c r="F78" s="567">
        <f>IF(Staff!$K75="Never",IF(F$4&gt;=Staff!$I75,MIN(Staff!$J75,Staff!$L75),0),IF(Staff!$K75="Monthly",IF(F$4=Staff!$I75,MIN(Staff!$J75,Staff!$L75),IF(F$4&gt;Staff!$I75,MIN(Staff!$L75,E78+Staff!$J75),0)),IF(Staff!$K75="Quarterly",IF(F$4=Staff!$I75,MIN(Staff!$J75,Staff!$L75),IF(F$4&gt;Staff!$I75,IFERROR(MIN(Staff!$L75,IF(ISNUMBER(C78),C78,0)+Staff!$J75),Staff!$J75),0)),IF(Staff!$K75="Annually",IF(F$4=Staff!$I75,MIN(Staff!$J75,Staff!$L75),IF(F$4&gt;Staff!$I75,IFERROR(MIN(Staff!$L75,#REF!+Staff!$J75),MIN(Staff!$J75,Staff!$L75)),0))))))</f>
        <v>0</v>
      </c>
      <c r="G78" s="567">
        <f>IF(Staff!$K75="Never",IF(G$4&gt;=Staff!$I75,MIN(Staff!$J75,Staff!$L75),0),IF(Staff!$K75="Monthly",IF(G$4=Staff!$I75,MIN(Staff!$J75,Staff!$L75),IF(G$4&gt;Staff!$I75,MIN(Staff!$L75,F78+Staff!$J75),0)),IF(Staff!$K75="Quarterly",IF(G$4=Staff!$I75,MIN(Staff!$J75,Staff!$L75),IF(G$4&gt;Staff!$I75,IFERROR(MIN(Staff!$L75,IF(ISNUMBER(D78),D78,0)+Staff!$J75),Staff!$J75),0)),IF(Staff!$K75="Annually",IF(G$4=Staff!$I75,MIN(Staff!$J75,Staff!$L75),IF(G$4&gt;Staff!$I75,IFERROR(MIN(Staff!$L75,#REF!+Staff!$J75),MIN(Staff!$J75,Staff!$L75)),0))))))</f>
        <v>0</v>
      </c>
      <c r="H78" s="567">
        <f>IF(Staff!$K75="Never",IF(H$4&gt;=Staff!$I75,MIN(Staff!$J75,Staff!$L75),0),IF(Staff!$K75="Monthly",IF(H$4=Staff!$I75,MIN(Staff!$J75,Staff!$L75),IF(H$4&gt;Staff!$I75,MIN(Staff!$L75,G78+Staff!$J75),0)),IF(Staff!$K75="Quarterly",IF(H$4=Staff!$I75,MIN(Staff!$J75,Staff!$L75),IF(H$4&gt;Staff!$I75,IFERROR(MIN(Staff!$L75,IF(ISNUMBER(E78),E78,0)+Staff!$J75),Staff!$J75),0)),IF(Staff!$K75="Annually",IF(H$4=Staff!$I75,MIN(Staff!$J75,Staff!$L75),IF(H$4&gt;Staff!$I75,IFERROR(MIN(Staff!$L75,#REF!+Staff!$J75),MIN(Staff!$J75,Staff!$L75)),0))))))</f>
        <v>0</v>
      </c>
      <c r="I78" s="567">
        <f>IF(Staff!$K75="Never",IF(I$4&gt;=Staff!$I75,MIN(Staff!$J75,Staff!$L75),0),IF(Staff!$K75="Monthly",IF(I$4=Staff!$I75,MIN(Staff!$J75,Staff!$L75),IF(I$4&gt;Staff!$I75,MIN(Staff!$L75,H78+Staff!$J75),0)),IF(Staff!$K75="Quarterly",IF(I$4=Staff!$I75,MIN(Staff!$J75,Staff!$L75),IF(I$4&gt;Staff!$I75,IFERROR(MIN(Staff!$L75,IF(ISNUMBER(F78),F78,0)+Staff!$J75),Staff!$J75),0)),IF(Staff!$K75="Annually",IF(I$4=Staff!$I75,MIN(Staff!$J75,Staff!$L75),IF(I$4&gt;Staff!$I75,IFERROR(MIN(Staff!$L75,#REF!+Staff!$J75),MIN(Staff!$J75,Staff!$L75)),0))))))</f>
        <v>0</v>
      </c>
      <c r="J78" s="567">
        <f>IF(Staff!$K75="Never",IF(J$4&gt;=Staff!$I75,MIN(Staff!$J75,Staff!$L75),0),IF(Staff!$K75="Monthly",IF(J$4=Staff!$I75,MIN(Staff!$J75,Staff!$L75),IF(J$4&gt;Staff!$I75,MIN(Staff!$L75,I78+Staff!$J75),0)),IF(Staff!$K75="Quarterly",IF(J$4=Staff!$I75,MIN(Staff!$J75,Staff!$L75),IF(J$4&gt;Staff!$I75,IFERROR(MIN(Staff!$L75,IF(ISNUMBER(G78),G78,0)+Staff!$J75),Staff!$J75),0)),IF(Staff!$K75="Annually",IF(J$4=Staff!$I75,MIN(Staff!$J75,Staff!$L75),IF(J$4&gt;Staff!$I75,IFERROR(MIN(Staff!$L75,#REF!+Staff!$J75),MIN(Staff!$J75,Staff!$L75)),0))))))</f>
        <v>0</v>
      </c>
      <c r="K78" s="567">
        <f>IF(Staff!$K75="Never",IF(K$4&gt;=Staff!$I75,MIN(Staff!$J75,Staff!$L75),0),IF(Staff!$K75="Monthly",IF(K$4=Staff!$I75,MIN(Staff!$J75,Staff!$L75),IF(K$4&gt;Staff!$I75,MIN(Staff!$L75,J78+Staff!$J75),0)),IF(Staff!$K75="Quarterly",IF(K$4=Staff!$I75,MIN(Staff!$J75,Staff!$L75),IF(K$4&gt;Staff!$I75,IFERROR(MIN(Staff!$L75,IF(ISNUMBER(H78),H78,0)+Staff!$J75),Staff!$J75),0)),IF(Staff!$K75="Annually",IF(K$4=Staff!$I75,MIN(Staff!$J75,Staff!$L75),IF(K$4&gt;Staff!$I75,IFERROR(MIN(Staff!$L75,#REF!+Staff!$J75),MIN(Staff!$J75,Staff!$L75)),0))))))</f>
        <v>0</v>
      </c>
      <c r="L78" s="567">
        <f>IF(Staff!$K75="Never",IF(L$4&gt;=Staff!$I75,MIN(Staff!$J75,Staff!$L75),0),IF(Staff!$K75="Monthly",IF(L$4=Staff!$I75,MIN(Staff!$J75,Staff!$L75),IF(L$4&gt;Staff!$I75,MIN(Staff!$L75,K78+Staff!$J75),0)),IF(Staff!$K75="Quarterly",IF(L$4=Staff!$I75,MIN(Staff!$J75,Staff!$L75),IF(L$4&gt;Staff!$I75,IFERROR(MIN(Staff!$L75,IF(ISNUMBER(I78),I78,0)+Staff!$J75),Staff!$J75),0)),IF(Staff!$K75="Annually",IF(L$4=Staff!$I75,MIN(Staff!$J75,Staff!$L75),IF(L$4&gt;Staff!$I75,IFERROR(MIN(Staff!$L75,#REF!+Staff!$J75),MIN(Staff!$J75,Staff!$L75)),0))))))</f>
        <v>0</v>
      </c>
      <c r="M78" s="567">
        <f>IF(Staff!$K75="Never",IF(M$4&gt;=Staff!$I75,MIN(Staff!$J75,Staff!$L75),0),IF(Staff!$K75="Monthly",IF(M$4=Staff!$I75,MIN(Staff!$J75,Staff!$L75),IF(M$4&gt;Staff!$I75,MIN(Staff!$L75,L78+Staff!$J75),0)),IF(Staff!$K75="Quarterly",IF(M$4=Staff!$I75,MIN(Staff!$J75,Staff!$L75),IF(M$4&gt;Staff!$I75,IFERROR(MIN(Staff!$L75,IF(ISNUMBER(J78),J78,0)+Staff!$J75),Staff!$J75),0)),IF(Staff!$K75="Annually",IF(M$4=Staff!$I75,MIN(Staff!$J75,Staff!$L75),IF(M$4&gt;Staff!$I75,IFERROR(MIN(Staff!$L75,A78+Staff!$J75),MIN(Staff!$J75,Staff!$L75)),0))))))</f>
        <v>0</v>
      </c>
      <c r="N78" s="567">
        <f>IF(Staff!$K75="Never",IF(N$4&gt;=Staff!$I75,MIN(Staff!$J75,Staff!$L75),0),IF(Staff!$K75="Monthly",IF(N$4=Staff!$I75,MIN(Staff!$J75,Staff!$L75),IF(N$4&gt;Staff!$I75,MIN(Staff!$L75,M78+Staff!$J75),0)),IF(Staff!$K75="Quarterly",IF(N$4=Staff!$I75,MIN(Staff!$J75,Staff!$L75),IF(N$4&gt;Staff!$I75,IFERROR(MIN(Staff!$L75,IF(ISNUMBER(K78),K78,0)+Staff!$J75),Staff!$J75),0)),IF(Staff!$K75="Annually",IF(N$4=Staff!$I75,MIN(Staff!$J75,Staff!$L75),IF(N$4&gt;Staff!$I75,IFERROR(MIN(Staff!$L75,B78+Staff!$J75),MIN(Staff!$J75,Staff!$L75)),0))))))</f>
        <v>0</v>
      </c>
      <c r="O78" s="567">
        <f>IF(Staff!$K75="Never",IF(O$4&gt;=Staff!$I75,MIN(Staff!$J75,Staff!$L75),0),IF(Staff!$K75="Monthly",IF(O$4=Staff!$I75,MIN(Staff!$J75,Staff!$L75),IF(O$4&gt;Staff!$I75,MIN(Staff!$L75,N78+Staff!$J75),0)),IF(Staff!$K75="Quarterly",IF(O$4=Staff!$I75,MIN(Staff!$J75,Staff!$L75),IF(O$4&gt;Staff!$I75,IFERROR(MIN(Staff!$L75,IF(ISNUMBER(L78),L78,0)+Staff!$J75),Staff!$J75),0)),IF(Staff!$K75="Annually",IF(O$4=Staff!$I75,MIN(Staff!$J75,Staff!$L75),IF(O$4&gt;Staff!$I75,IFERROR(MIN(Staff!$L75,C78+Staff!$J75),MIN(Staff!$J75,Staff!$L75)),0))))))</f>
        <v>0</v>
      </c>
      <c r="P78" s="567">
        <f>IF(Staff!$K75="Never",IF(P$4&gt;=Staff!$I75,MIN(Staff!$J75,Staff!$L75),0),IF(Staff!$K75="Monthly",IF(P$4=Staff!$I75,MIN(Staff!$J75,Staff!$L75),IF(P$4&gt;Staff!$I75,MIN(Staff!$L75,O78+Staff!$J75),0)),IF(Staff!$K75="Quarterly",IF(P$4=Staff!$I75,MIN(Staff!$J75,Staff!$L75),IF(P$4&gt;Staff!$I75,IFERROR(MIN(Staff!$L75,IF(ISNUMBER(M78),M78,0)+Staff!$J75),Staff!$J75),0)),IF(Staff!$K75="Annually",IF(P$4=Staff!$I75,MIN(Staff!$J75,Staff!$L75),IF(P$4&gt;Staff!$I75,IFERROR(MIN(Staff!$L75,D78+Staff!$J75),MIN(Staff!$J75,Staff!$L75)),0))))))</f>
        <v>0</v>
      </c>
      <c r="Q78" s="567">
        <f>IF(Staff!$K75="Never",IF(Q$4&gt;=Staff!$I75,MIN(Staff!$J75,Staff!$L75),0),IF(Staff!$K75="Monthly",IF(Q$4=Staff!$I75,MIN(Staff!$J75,Staff!$L75),IF(Q$4&gt;Staff!$I75,MIN(Staff!$L75,P78+Staff!$J75),0)),IF(Staff!$K75="Quarterly",IF(Q$4=Staff!$I75,MIN(Staff!$J75,Staff!$L75),IF(Q$4&gt;Staff!$I75,IFERROR(MIN(Staff!$L75,IF(ISNUMBER(N78),N78,0)+Staff!$J75),Staff!$J75),0)),IF(Staff!$K75="Annually",IF(Q$4=Staff!$I75,MIN(Staff!$J75,Staff!$L75),IF(Q$4&gt;Staff!$I75,IFERROR(MIN(Staff!$L75,E78+Staff!$J75),MIN(Staff!$J75,Staff!$L75)),0))))))</f>
        <v>0</v>
      </c>
      <c r="R78" s="567">
        <f>IF(Staff!$K75="Never",IF(R$4&gt;=Staff!$I75,MIN(Staff!$J75,Staff!$L75),0),IF(Staff!$K75="Monthly",IF(R$4=Staff!$I75,MIN(Staff!$J75,Staff!$L75),IF(R$4&gt;Staff!$I75,MIN(Staff!$L75,Q78+Staff!$J75),0)),IF(Staff!$K75="Quarterly",IF(R$4=Staff!$I75,MIN(Staff!$J75,Staff!$L75),IF(R$4&gt;Staff!$I75,IFERROR(MIN(Staff!$L75,IF(ISNUMBER(O78),O78,0)+Staff!$J75),Staff!$J75),0)),IF(Staff!$K75="Annually",IF(R$4=Staff!$I75,MIN(Staff!$J75,Staff!$L75),IF(R$4&gt;Staff!$I75,IFERROR(MIN(Staff!$L75,F78+Staff!$J75),MIN(Staff!$J75,Staff!$L75)),0))))))</f>
        <v>0</v>
      </c>
      <c r="S78" s="567">
        <f>IF(Staff!$K75="Never",IF(S$4&gt;=Staff!$I75,MIN(Staff!$J75,Staff!$L75),0),IF(Staff!$K75="Monthly",IF(S$4=Staff!$I75,MIN(Staff!$J75,Staff!$L75),IF(S$4&gt;Staff!$I75,MIN(Staff!$L75,R78+Staff!$J75),0)),IF(Staff!$K75="Quarterly",IF(S$4=Staff!$I75,MIN(Staff!$J75,Staff!$L75),IF(S$4&gt;Staff!$I75,IFERROR(MIN(Staff!$L75,IF(ISNUMBER(P78),P78,0)+Staff!$J75),Staff!$J75),0)),IF(Staff!$K75="Annually",IF(S$4=Staff!$I75,MIN(Staff!$J75,Staff!$L75),IF(S$4&gt;Staff!$I75,IFERROR(MIN(Staff!$L75,G78+Staff!$J75),MIN(Staff!$J75,Staff!$L75)),0))))))</f>
        <v>0</v>
      </c>
      <c r="T78" s="567">
        <f>IF(Staff!$K75="Never",IF(T$4&gt;=Staff!$I75,MIN(Staff!$J75,Staff!$L75),0),IF(Staff!$K75="Monthly",IF(T$4=Staff!$I75,MIN(Staff!$J75,Staff!$L75),IF(T$4&gt;Staff!$I75,MIN(Staff!$L75,S78+Staff!$J75),0)),IF(Staff!$K75="Quarterly",IF(T$4=Staff!$I75,MIN(Staff!$J75,Staff!$L75),IF(T$4&gt;Staff!$I75,IFERROR(MIN(Staff!$L75,IF(ISNUMBER(Q78),Q78,0)+Staff!$J75),Staff!$J75),0)),IF(Staff!$K75="Annually",IF(T$4=Staff!$I75,MIN(Staff!$J75,Staff!$L75),IF(T$4&gt;Staff!$I75,IFERROR(MIN(Staff!$L75,H78+Staff!$J75),MIN(Staff!$J75,Staff!$L75)),0))))))</f>
        <v>0</v>
      </c>
      <c r="U78" s="567">
        <f>IF(Staff!$K75="Never",IF(U$4&gt;=Staff!$I75,MIN(Staff!$J75,Staff!$L75),0),IF(Staff!$K75="Monthly",IF(U$4=Staff!$I75,MIN(Staff!$J75,Staff!$L75),IF(U$4&gt;Staff!$I75,MIN(Staff!$L75,T78+Staff!$J75),0)),IF(Staff!$K75="Quarterly",IF(U$4=Staff!$I75,MIN(Staff!$J75,Staff!$L75),IF(U$4&gt;Staff!$I75,IFERROR(MIN(Staff!$L75,IF(ISNUMBER(R78),R78,0)+Staff!$J75),Staff!$J75),0)),IF(Staff!$K75="Annually",IF(U$4=Staff!$I75,MIN(Staff!$J75,Staff!$L75),IF(U$4&gt;Staff!$I75,IFERROR(MIN(Staff!$L75,I78+Staff!$J75),MIN(Staff!$J75,Staff!$L75)),0))))))</f>
        <v>0</v>
      </c>
      <c r="V78" s="567">
        <f>IF(Staff!$K75="Never",IF(V$4&gt;=Staff!$I75,MIN(Staff!$J75,Staff!$L75),0),IF(Staff!$K75="Monthly",IF(V$4=Staff!$I75,MIN(Staff!$J75,Staff!$L75),IF(V$4&gt;Staff!$I75,MIN(Staff!$L75,U78+Staff!$J75),0)),IF(Staff!$K75="Quarterly",IF(V$4=Staff!$I75,MIN(Staff!$J75,Staff!$L75),IF(V$4&gt;Staff!$I75,IFERROR(MIN(Staff!$L75,IF(ISNUMBER(S78),S78,0)+Staff!$J75),Staff!$J75),0)),IF(Staff!$K75="Annually",IF(V$4=Staff!$I75,MIN(Staff!$J75,Staff!$L75),IF(V$4&gt;Staff!$I75,IFERROR(MIN(Staff!$L75,J78+Staff!$J75),MIN(Staff!$J75,Staff!$L75)),0))))))</f>
        <v>0</v>
      </c>
      <c r="W78" s="567">
        <f>IF(Staff!$K75="Never",IF(W$4&gt;=Staff!$I75,MIN(Staff!$J75,Staff!$L75),0),IF(Staff!$K75="Monthly",IF(W$4=Staff!$I75,MIN(Staff!$J75,Staff!$L75),IF(W$4&gt;Staff!$I75,MIN(Staff!$L75,V78+Staff!$J75),0)),IF(Staff!$K75="Quarterly",IF(W$4=Staff!$I75,MIN(Staff!$J75,Staff!$L75),IF(W$4&gt;Staff!$I75,IFERROR(MIN(Staff!$L75,IF(ISNUMBER(T78),T78,0)+Staff!$J75),Staff!$J75),0)),IF(Staff!$K75="Annually",IF(W$4=Staff!$I75,MIN(Staff!$J75,Staff!$L75),IF(W$4&gt;Staff!$I75,IFERROR(MIN(Staff!$L75,K78+Staff!$J75),MIN(Staff!$J75,Staff!$L75)),0))))))</f>
        <v>0</v>
      </c>
      <c r="X78" s="567">
        <f>IF(Staff!$K75="Never",IF(X$4&gt;=Staff!$I75,MIN(Staff!$J75,Staff!$L75),0),IF(Staff!$K75="Monthly",IF(X$4=Staff!$I75,MIN(Staff!$J75,Staff!$L75),IF(X$4&gt;Staff!$I75,MIN(Staff!$L75,W78+Staff!$J75),0)),IF(Staff!$K75="Quarterly",IF(X$4=Staff!$I75,MIN(Staff!$J75,Staff!$L75),IF(X$4&gt;Staff!$I75,IFERROR(MIN(Staff!$L75,IF(ISNUMBER(U78),U78,0)+Staff!$J75),Staff!$J75),0)),IF(Staff!$K75="Annually",IF(X$4=Staff!$I75,MIN(Staff!$J75,Staff!$L75),IF(X$4&gt;Staff!$I75,IFERROR(MIN(Staff!$L75,L78+Staff!$J75),MIN(Staff!$J75,Staff!$L75)),0))))))</f>
        <v>0</v>
      </c>
      <c r="Y78" s="567">
        <f>IF(Staff!$K75="Never",IF(Y$4&gt;=Staff!$I75,MIN(Staff!$J75,Staff!$L75),0),IF(Staff!$K75="Monthly",IF(Y$4=Staff!$I75,MIN(Staff!$J75,Staff!$L75),IF(Y$4&gt;Staff!$I75,MIN(Staff!$L75,X78+Staff!$J75),0)),IF(Staff!$K75="Quarterly",IF(Y$4=Staff!$I75,MIN(Staff!$J75,Staff!$L75),IF(Y$4&gt;Staff!$I75,IFERROR(MIN(Staff!$L75,IF(ISNUMBER(V78),V78,0)+Staff!$J75),Staff!$J75),0)),IF(Staff!$K75="Annually",IF(Y$4=Staff!$I75,MIN(Staff!$J75,Staff!$L75),IF(Y$4&gt;Staff!$I75,IFERROR(MIN(Staff!$L75,M78+Staff!$J75),MIN(Staff!$J75,Staff!$L75)),0))))))</f>
        <v>0</v>
      </c>
      <c r="Z78" s="567">
        <f>IF(Staff!$K75="Never",IF(Z$4&gt;=Staff!$I75,MIN(Staff!$J75,Staff!$L75),0),IF(Staff!$K75="Monthly",IF(Z$4=Staff!$I75,MIN(Staff!$J75,Staff!$L75),IF(Z$4&gt;Staff!$I75,MIN(Staff!$L75,Y78+Staff!$J75),0)),IF(Staff!$K75="Quarterly",IF(Z$4=Staff!$I75,MIN(Staff!$J75,Staff!$L75),IF(Z$4&gt;Staff!$I75,IFERROR(MIN(Staff!$L75,IF(ISNUMBER(W78),W78,0)+Staff!$J75),Staff!$J75),0)),IF(Staff!$K75="Annually",IF(Z$4=Staff!$I75,MIN(Staff!$J75,Staff!$L75),IF(Z$4&gt;Staff!$I75,IFERROR(MIN(Staff!$L75,N78+Staff!$J75),MIN(Staff!$J75,Staff!$L75)),0))))))</f>
        <v>0</v>
      </c>
      <c r="AA78" s="567">
        <f>IF(Staff!$K75="Never",IF(AA$4&gt;=Staff!$I75,MIN(Staff!$J75,Staff!$L75),0),IF(Staff!$K75="Monthly",IF(AA$4=Staff!$I75,MIN(Staff!$J75,Staff!$L75),IF(AA$4&gt;Staff!$I75,MIN(Staff!$L75,Z78+Staff!$J75),0)),IF(Staff!$K75="Quarterly",IF(AA$4=Staff!$I75,MIN(Staff!$J75,Staff!$L75),IF(AA$4&gt;Staff!$I75,IFERROR(MIN(Staff!$L75,IF(ISNUMBER(X78),X78,0)+Staff!$J75),Staff!$J75),0)),IF(Staff!$K75="Annually",IF(AA$4=Staff!$I75,MIN(Staff!$J75,Staff!$L75),IF(AA$4&gt;Staff!$I75,IFERROR(MIN(Staff!$L75,O78+Staff!$J75),MIN(Staff!$J75,Staff!$L75)),0))))))</f>
        <v>0</v>
      </c>
      <c r="AB78" s="567">
        <f>IF(Staff!$K75="Never",IF(AB$4&gt;=Staff!$I75,MIN(Staff!$J75,Staff!$L75),0),IF(Staff!$K75="Monthly",IF(AB$4=Staff!$I75,MIN(Staff!$J75,Staff!$L75),IF(AB$4&gt;Staff!$I75,MIN(Staff!$L75,AA78+Staff!$J75),0)),IF(Staff!$K75="Quarterly",IF(AB$4=Staff!$I75,MIN(Staff!$J75,Staff!$L75),IF(AB$4&gt;Staff!$I75,IFERROR(MIN(Staff!$L75,IF(ISNUMBER(Y78),Y78,0)+Staff!$J75),Staff!$J75),0)),IF(Staff!$K75="Annually",IF(AB$4=Staff!$I75,MIN(Staff!$J75,Staff!$L75),IF(AB$4&gt;Staff!$I75,IFERROR(MIN(Staff!$L75,P78+Staff!$J75),MIN(Staff!$J75,Staff!$L75)),0))))))</f>
        <v>0</v>
      </c>
      <c r="AC78" s="567">
        <f>IF(Staff!$K75="Never",IF(AC$4&gt;=Staff!$I75,MIN(Staff!$J75,Staff!$L75),0),IF(Staff!$K75="Monthly",IF(AC$4=Staff!$I75,MIN(Staff!$J75,Staff!$L75),IF(AC$4&gt;Staff!$I75,MIN(Staff!$L75,AB78+Staff!$J75),0)),IF(Staff!$K75="Quarterly",IF(AC$4=Staff!$I75,MIN(Staff!$J75,Staff!$L75),IF(AC$4&gt;Staff!$I75,IFERROR(MIN(Staff!$L75,IF(ISNUMBER(Z78),Z78,0)+Staff!$J75),Staff!$J75),0)),IF(Staff!$K75="Annually",IF(AC$4=Staff!$I75,MIN(Staff!$J75,Staff!$L75),IF(AC$4&gt;Staff!$I75,IFERROR(MIN(Staff!$L75,Q78+Staff!$J75),MIN(Staff!$J75,Staff!$L75)),0))))))</f>
        <v>0</v>
      </c>
      <c r="AD78" s="567">
        <f>IF(Staff!$K75="Never",IF(AD$4&gt;=Staff!$I75,MIN(Staff!$J75,Staff!$L75),0),IF(Staff!$K75="Monthly",IF(AD$4=Staff!$I75,MIN(Staff!$J75,Staff!$L75),IF(AD$4&gt;Staff!$I75,MIN(Staff!$L75,AC78+Staff!$J75),0)),IF(Staff!$K75="Quarterly",IF(AD$4=Staff!$I75,MIN(Staff!$J75,Staff!$L75),IF(AD$4&gt;Staff!$I75,IFERROR(MIN(Staff!$L75,IF(ISNUMBER(AA78),AA78,0)+Staff!$J75),Staff!$J75),0)),IF(Staff!$K75="Annually",IF(AD$4=Staff!$I75,MIN(Staff!$J75,Staff!$L75),IF(AD$4&gt;Staff!$I75,IFERROR(MIN(Staff!$L75,R78+Staff!$J75),MIN(Staff!$J75,Staff!$L75)),0))))))</f>
        <v>0</v>
      </c>
      <c r="AE78" s="567">
        <f>IF(Staff!$K75="Never",IF(AE$4&gt;=Staff!$I75,MIN(Staff!$J75,Staff!$L75),0),IF(Staff!$K75="Monthly",IF(AE$4=Staff!$I75,MIN(Staff!$J75,Staff!$L75),IF(AE$4&gt;Staff!$I75,MIN(Staff!$L75,AD78+Staff!$J75),0)),IF(Staff!$K75="Quarterly",IF(AE$4=Staff!$I75,MIN(Staff!$J75,Staff!$L75),IF(AE$4&gt;Staff!$I75,IFERROR(MIN(Staff!$L75,IF(ISNUMBER(AB78),AB78,0)+Staff!$J75),Staff!$J75),0)),IF(Staff!$K75="Annually",IF(AE$4=Staff!$I75,MIN(Staff!$J75,Staff!$L75),IF(AE$4&gt;Staff!$I75,IFERROR(MIN(Staff!$L75,S78+Staff!$J75),MIN(Staff!$J75,Staff!$L75)),0))))))</f>
        <v>0</v>
      </c>
      <c r="AF78" s="567">
        <f>IF(Staff!$K75="Never",IF(AF$4&gt;=Staff!$I75,MIN(Staff!$J75,Staff!$L75),0),IF(Staff!$K75="Monthly",IF(AF$4=Staff!$I75,MIN(Staff!$J75,Staff!$L75),IF(AF$4&gt;Staff!$I75,MIN(Staff!$L75,AE78+Staff!$J75),0)),IF(Staff!$K75="Quarterly",IF(AF$4=Staff!$I75,MIN(Staff!$J75,Staff!$L75),IF(AF$4&gt;Staff!$I75,IFERROR(MIN(Staff!$L75,IF(ISNUMBER(AC78),AC78,0)+Staff!$J75),Staff!$J75),0)),IF(Staff!$K75="Annually",IF(AF$4=Staff!$I75,MIN(Staff!$J75,Staff!$L75),IF(AF$4&gt;Staff!$I75,IFERROR(MIN(Staff!$L75,T78+Staff!$J75),MIN(Staff!$J75,Staff!$L75)),0))))))</f>
        <v>0</v>
      </c>
      <c r="AG78" s="567">
        <f>IF(Staff!$K75="Never",IF(AG$4&gt;=Staff!$I75,MIN(Staff!$J75,Staff!$L75),0),IF(Staff!$K75="Monthly",IF(AG$4=Staff!$I75,MIN(Staff!$J75,Staff!$L75),IF(AG$4&gt;Staff!$I75,MIN(Staff!$L75,AF78+Staff!$J75),0)),IF(Staff!$K75="Quarterly",IF(AG$4=Staff!$I75,MIN(Staff!$J75,Staff!$L75),IF(AG$4&gt;Staff!$I75,IFERROR(MIN(Staff!$L75,IF(ISNUMBER(AD78),AD78,0)+Staff!$J75),Staff!$J75),0)),IF(Staff!$K75="Annually",IF(AG$4=Staff!$I75,MIN(Staff!$J75,Staff!$L75),IF(AG$4&gt;Staff!$I75,IFERROR(MIN(Staff!$L75,U78+Staff!$J75),MIN(Staff!$J75,Staff!$L75)),0))))))</f>
        <v>0</v>
      </c>
      <c r="AH78" s="567">
        <f>IF(Staff!$K75="Never",IF(AH$4&gt;=Staff!$I75,MIN(Staff!$J75,Staff!$L75),0),IF(Staff!$K75="Monthly",IF(AH$4=Staff!$I75,MIN(Staff!$J75,Staff!$L75),IF(AH$4&gt;Staff!$I75,MIN(Staff!$L75,AG78+Staff!$J75),0)),IF(Staff!$K75="Quarterly",IF(AH$4=Staff!$I75,MIN(Staff!$J75,Staff!$L75),IF(AH$4&gt;Staff!$I75,IFERROR(MIN(Staff!$L75,IF(ISNUMBER(AE78),AE78,0)+Staff!$J75),Staff!$J75),0)),IF(Staff!$K75="Annually",IF(AH$4=Staff!$I75,MIN(Staff!$J75,Staff!$L75),IF(AH$4&gt;Staff!$I75,IFERROR(MIN(Staff!$L75,V78+Staff!$J75),MIN(Staff!$J75,Staff!$L75)),0))))))</f>
        <v>0</v>
      </c>
      <c r="AI78" s="567">
        <f>IF(Staff!$K75="Never",IF(AI$4&gt;=Staff!$I75,MIN(Staff!$J75,Staff!$L75),0),IF(Staff!$K75="Monthly",IF(AI$4=Staff!$I75,MIN(Staff!$J75,Staff!$L75),IF(AI$4&gt;Staff!$I75,MIN(Staff!$L75,AH78+Staff!$J75),0)),IF(Staff!$K75="Quarterly",IF(AI$4=Staff!$I75,MIN(Staff!$J75,Staff!$L75),IF(AI$4&gt;Staff!$I75,IFERROR(MIN(Staff!$L75,IF(ISNUMBER(AF78),AF78,0)+Staff!$J75),Staff!$J75),0)),IF(Staff!$K75="Annually",IF(AI$4=Staff!$I75,MIN(Staff!$J75,Staff!$L75),IF(AI$4&gt;Staff!$I75,IFERROR(MIN(Staff!$L75,W78+Staff!$J75),MIN(Staff!$J75,Staff!$L75)),0))))))</f>
        <v>0</v>
      </c>
      <c r="AJ78" s="567">
        <f>IF(Staff!$K75="Never",IF(AJ$4&gt;=Staff!$I75,MIN(Staff!$J75,Staff!$L75),0),IF(Staff!$K75="Monthly",IF(AJ$4=Staff!$I75,MIN(Staff!$J75,Staff!$L75),IF(AJ$4&gt;Staff!$I75,MIN(Staff!$L75,AI78+Staff!$J75),0)),IF(Staff!$K75="Quarterly",IF(AJ$4=Staff!$I75,MIN(Staff!$J75,Staff!$L75),IF(AJ$4&gt;Staff!$I75,IFERROR(MIN(Staff!$L75,IF(ISNUMBER(AG78),AG78,0)+Staff!$J75),Staff!$J75),0)),IF(Staff!$K75="Annually",IF(AJ$4=Staff!$I75,MIN(Staff!$J75,Staff!$L75),IF(AJ$4&gt;Staff!$I75,IFERROR(MIN(Staff!$L75,X78+Staff!$J75),MIN(Staff!$J75,Staff!$L75)),0))))))</f>
        <v>0</v>
      </c>
      <c r="AK78" s="567">
        <f>IF(Staff!$K75="Never",IF(AK$4&gt;=Staff!$I75,MIN(Staff!$J75,Staff!$L75),0),IF(Staff!$K75="Monthly",IF(AK$4=Staff!$I75,MIN(Staff!$J75,Staff!$L75),IF(AK$4&gt;Staff!$I75,MIN(Staff!$L75,AJ78+Staff!$J75),0)),IF(Staff!$K75="Quarterly",IF(AK$4=Staff!$I75,MIN(Staff!$J75,Staff!$L75),IF(AK$4&gt;Staff!$I75,IFERROR(MIN(Staff!$L75,IF(ISNUMBER(AH78),AH78,0)+Staff!$J75),Staff!$J75),0)),IF(Staff!$K75="Annually",IF(AK$4=Staff!$I75,MIN(Staff!$J75,Staff!$L75),IF(AK$4&gt;Staff!$I75,IFERROR(MIN(Staff!$L75,Y78+Staff!$J75),MIN(Staff!$J75,Staff!$L75)),0))))))</f>
        <v>0</v>
      </c>
      <c r="AL78" s="567">
        <f>IF(Staff!$K75="Never",IF(AL$4&gt;=Staff!$I75,MIN(Staff!$J75,Staff!$L75),0),IF(Staff!$K75="Monthly",IF(AL$4=Staff!$I75,MIN(Staff!$J75,Staff!$L75),IF(AL$4&gt;Staff!$I75,MIN(Staff!$L75,AK78+Staff!$J75),0)),IF(Staff!$K75="Quarterly",IF(AL$4=Staff!$I75,MIN(Staff!$J75,Staff!$L75),IF(AL$4&gt;Staff!$I75,IFERROR(MIN(Staff!$L75,IF(ISNUMBER(AI78),AI78,0)+Staff!$J75),Staff!$J75),0)),IF(Staff!$K75="Annually",IF(AL$4=Staff!$I75,MIN(Staff!$J75,Staff!$L75),IF(AL$4&gt;Staff!$I75,IFERROR(MIN(Staff!$L75,Z78+Staff!$J75),MIN(Staff!$J75,Staff!$L75)),0))))))</f>
        <v>0</v>
      </c>
      <c r="AM78" s="567">
        <f>IF(Staff!$K75="Never",IF(AM$4&gt;=Staff!$I75,MIN(Staff!$J75,Staff!$L75),0),IF(Staff!$K75="Monthly",IF(AM$4=Staff!$I75,MIN(Staff!$J75,Staff!$L75),IF(AM$4&gt;Staff!$I75,MIN(Staff!$L75,AL78+Staff!$J75),0)),IF(Staff!$K75="Quarterly",IF(AM$4=Staff!$I75,MIN(Staff!$J75,Staff!$L75),IF(AM$4&gt;Staff!$I75,IFERROR(MIN(Staff!$L75,IF(ISNUMBER(AJ78),AJ78,0)+Staff!$J75),Staff!$J75),0)),IF(Staff!$K75="Annually",IF(AM$4=Staff!$I75,MIN(Staff!$J75,Staff!$L75),IF(AM$4&gt;Staff!$I75,IFERROR(MIN(Staff!$L75,AA78+Staff!$J75),MIN(Staff!$J75,Staff!$L75)),0))))))</f>
        <v>0</v>
      </c>
      <c r="AN78" s="567">
        <f>IF(Staff!$K75="Never",IF(AN$4&gt;=Staff!$I75,MIN(Staff!$J75,Staff!$L75),0),IF(Staff!$K75="Monthly",IF(AN$4=Staff!$I75,MIN(Staff!$J75,Staff!$L75),IF(AN$4&gt;Staff!$I75,MIN(Staff!$L75,AM78+Staff!$J75),0)),IF(Staff!$K75="Quarterly",IF(AN$4=Staff!$I75,MIN(Staff!$J75,Staff!$L75),IF(AN$4&gt;Staff!$I75,IFERROR(MIN(Staff!$L75,IF(ISNUMBER(AK78),AK78,0)+Staff!$J75),Staff!$J75),0)),IF(Staff!$K75="Annually",IF(AN$4=Staff!$I75,MIN(Staff!$J75,Staff!$L75),IF(AN$4&gt;Staff!$I75,IFERROR(MIN(Staff!$L75,AB78+Staff!$J75),MIN(Staff!$J75,Staff!$L75)),0))))))</f>
        <v>0</v>
      </c>
      <c r="AO78" s="567">
        <f>IF(Staff!$K75="Never",IF(AO$4&gt;=Staff!$I75,MIN(Staff!$J75,Staff!$L75),0),IF(Staff!$K75="Monthly",IF(AO$4=Staff!$I75,MIN(Staff!$J75,Staff!$L75),IF(AO$4&gt;Staff!$I75,MIN(Staff!$L75,AN78+Staff!$J75),0)),IF(Staff!$K75="Quarterly",IF(AO$4=Staff!$I75,MIN(Staff!$J75,Staff!$L75),IF(AO$4&gt;Staff!$I75,IFERROR(MIN(Staff!$L75,IF(ISNUMBER(AL78),AL78,0)+Staff!$J75),Staff!$J75),0)),IF(Staff!$K75="Annually",IF(AO$4=Staff!$I75,MIN(Staff!$J75,Staff!$L75),IF(AO$4&gt;Staff!$I75,IFERROR(MIN(Staff!$L75,AC78+Staff!$J75),MIN(Staff!$J75,Staff!$L75)),0))))))</f>
        <v>0</v>
      </c>
      <c r="AP78" s="567">
        <f>IF(Staff!$K75="Never",IF(AP$4&gt;=Staff!$I75,MIN(Staff!$J75,Staff!$L75),0),IF(Staff!$K75="Monthly",IF(AP$4=Staff!$I75,MIN(Staff!$J75,Staff!$L75),IF(AP$4&gt;Staff!$I75,MIN(Staff!$L75,AO78+Staff!$J75),0)),IF(Staff!$K75="Quarterly",IF(AP$4=Staff!$I75,MIN(Staff!$J75,Staff!$L75),IF(AP$4&gt;Staff!$I75,IFERROR(MIN(Staff!$L75,IF(ISNUMBER(AM78),AM78,0)+Staff!$J75),Staff!$J75),0)),IF(Staff!$K75="Annually",IF(AP$4=Staff!$I75,MIN(Staff!$J75,Staff!$L75),IF(AP$4&gt;Staff!$I75,IFERROR(MIN(Staff!$L75,AD78+Staff!$J75),MIN(Staff!$J75,Staff!$L75)),0))))))</f>
        <v>0</v>
      </c>
      <c r="AQ78" s="567">
        <f>IF(Staff!$K75="Never",IF(AQ$4&gt;=Staff!$I75,MIN(Staff!$J75,Staff!$L75),0),IF(Staff!$K75="Monthly",IF(AQ$4=Staff!$I75,MIN(Staff!$J75,Staff!$L75),IF(AQ$4&gt;Staff!$I75,MIN(Staff!$L75,AP78+Staff!$J75),0)),IF(Staff!$K75="Quarterly",IF(AQ$4=Staff!$I75,MIN(Staff!$J75,Staff!$L75),IF(AQ$4&gt;Staff!$I75,IFERROR(MIN(Staff!$L75,IF(ISNUMBER(AN78),AN78,0)+Staff!$J75),Staff!$J75),0)),IF(Staff!$K75="Annually",IF(AQ$4=Staff!$I75,MIN(Staff!$J75,Staff!$L75),IF(AQ$4&gt;Staff!$I75,IFERROR(MIN(Staff!$L75,AE78+Staff!$J75),MIN(Staff!$J75,Staff!$L75)),0))))))</f>
        <v>0</v>
      </c>
      <c r="AR78" s="567">
        <f>IF(Staff!$K75="Never",IF(AR$4&gt;=Staff!$I75,MIN(Staff!$J75,Staff!$L75),0),IF(Staff!$K75="Monthly",IF(AR$4=Staff!$I75,MIN(Staff!$J75,Staff!$L75),IF(AR$4&gt;Staff!$I75,MIN(Staff!$L75,AQ78+Staff!$J75),0)),IF(Staff!$K75="Quarterly",IF(AR$4=Staff!$I75,MIN(Staff!$J75,Staff!$L75),IF(AR$4&gt;Staff!$I75,IFERROR(MIN(Staff!$L75,IF(ISNUMBER(AO78),AO78,0)+Staff!$J75),Staff!$J75),0)),IF(Staff!$K75="Annually",IF(AR$4=Staff!$I75,MIN(Staff!$J75,Staff!$L75),IF(AR$4&gt;Staff!$I75,IFERROR(MIN(Staff!$L75,AF78+Staff!$J75),MIN(Staff!$J75,Staff!$L75)),0))))))</f>
        <v>0</v>
      </c>
      <c r="AS78" s="567">
        <f>IF(Staff!$K75="Never",IF(AS$4&gt;=Staff!$I75,MIN(Staff!$J75,Staff!$L75),0),IF(Staff!$K75="Monthly",IF(AS$4=Staff!$I75,MIN(Staff!$J75,Staff!$L75),IF(AS$4&gt;Staff!$I75,MIN(Staff!$L75,AR78+Staff!$J75),0)),IF(Staff!$K75="Quarterly",IF(AS$4=Staff!$I75,MIN(Staff!$J75,Staff!$L75),IF(AS$4&gt;Staff!$I75,IFERROR(MIN(Staff!$L75,IF(ISNUMBER(AP78),AP78,0)+Staff!$J75),Staff!$J75),0)),IF(Staff!$K75="Annually",IF(AS$4=Staff!$I75,MIN(Staff!$J75,Staff!$L75),IF(AS$4&gt;Staff!$I75,IFERROR(MIN(Staff!$L75,AG78+Staff!$J75),MIN(Staff!$J75,Staff!$L75)),0))))))</f>
        <v>0</v>
      </c>
      <c r="AT78" s="567">
        <f>IF(Staff!$K75="Never",IF(AT$4&gt;=Staff!$I75,MIN(Staff!$J75,Staff!$L75),0),IF(Staff!$K75="Monthly",IF(AT$4=Staff!$I75,MIN(Staff!$J75,Staff!$L75),IF(AT$4&gt;Staff!$I75,MIN(Staff!$L75,AS78+Staff!$J75),0)),IF(Staff!$K75="Quarterly",IF(AT$4=Staff!$I75,MIN(Staff!$J75,Staff!$L75),IF(AT$4&gt;Staff!$I75,IFERROR(MIN(Staff!$L75,IF(ISNUMBER(AQ78),AQ78,0)+Staff!$J75),Staff!$J75),0)),IF(Staff!$K75="Annually",IF(AT$4=Staff!$I75,MIN(Staff!$J75,Staff!$L75),IF(AT$4&gt;Staff!$I75,IFERROR(MIN(Staff!$L75,AH78+Staff!$J75),MIN(Staff!$J75,Staff!$L75)),0))))))</f>
        <v>0</v>
      </c>
      <c r="AU78" s="567">
        <f>IF(Staff!$K75="Never",IF(AU$4&gt;=Staff!$I75,MIN(Staff!$J75,Staff!$L75),0),IF(Staff!$K75="Monthly",IF(AU$4=Staff!$I75,MIN(Staff!$J75,Staff!$L75),IF(AU$4&gt;Staff!$I75,MIN(Staff!$L75,AT78+Staff!$J75),0)),IF(Staff!$K75="Quarterly",IF(AU$4=Staff!$I75,MIN(Staff!$J75,Staff!$L75),IF(AU$4&gt;Staff!$I75,IFERROR(MIN(Staff!$L75,IF(ISNUMBER(AR78),AR78,0)+Staff!$J75),Staff!$J75),0)),IF(Staff!$K75="Annually",IF(AU$4=Staff!$I75,MIN(Staff!$J75,Staff!$L75),IF(AU$4&gt;Staff!$I75,IFERROR(MIN(Staff!$L75,AI78+Staff!$J75),MIN(Staff!$J75,Staff!$L75)),0))))))</f>
        <v>0</v>
      </c>
      <c r="AV78" s="567">
        <f>IF(Staff!$K75="Never",IF(AV$4&gt;=Staff!$I75,MIN(Staff!$J75,Staff!$L75),0),IF(Staff!$K75="Monthly",IF(AV$4=Staff!$I75,MIN(Staff!$J75,Staff!$L75),IF(AV$4&gt;Staff!$I75,MIN(Staff!$L75,AU78+Staff!$J75),0)),IF(Staff!$K75="Quarterly",IF(AV$4=Staff!$I75,MIN(Staff!$J75,Staff!$L75),IF(AV$4&gt;Staff!$I75,IFERROR(MIN(Staff!$L75,IF(ISNUMBER(AS78),AS78,0)+Staff!$J75),Staff!$J75),0)),IF(Staff!$K75="Annually",IF(AV$4=Staff!$I75,MIN(Staff!$J75,Staff!$L75),IF(AV$4&gt;Staff!$I75,IFERROR(MIN(Staff!$L75,AJ78+Staff!$J75),MIN(Staff!$J75,Staff!$L75)),0))))))</f>
        <v>0</v>
      </c>
      <c r="AW78" s="567">
        <f>IF(Staff!$K75="Never",IF(AW$4&gt;=Staff!$I75,MIN(Staff!$J75,Staff!$L75),0),IF(Staff!$K75="Monthly",IF(AW$4=Staff!$I75,MIN(Staff!$J75,Staff!$L75),IF(AW$4&gt;Staff!$I75,MIN(Staff!$L75,AV78+Staff!$J75),0)),IF(Staff!$K75="Quarterly",IF(AW$4=Staff!$I75,MIN(Staff!$J75,Staff!$L75),IF(AW$4&gt;Staff!$I75,IFERROR(MIN(Staff!$L75,IF(ISNUMBER(AT78),AT78,0)+Staff!$J75),Staff!$J75),0)),IF(Staff!$K75="Annually",IF(AW$4=Staff!$I75,MIN(Staff!$J75,Staff!$L75),IF(AW$4&gt;Staff!$I75,IFERROR(MIN(Staff!$L75,AK78+Staff!$J75),MIN(Staff!$J75,Staff!$L75)),0))))))</f>
        <v>0</v>
      </c>
      <c r="AX78" s="567">
        <f>IF(Staff!$K75="Never",IF(AX$4&gt;=Staff!$I75,MIN(Staff!$J75,Staff!$L75),0),IF(Staff!$K75="Monthly",IF(AX$4=Staff!$I75,MIN(Staff!$J75,Staff!$L75),IF(AX$4&gt;Staff!$I75,MIN(Staff!$L75,AW78+Staff!$J75),0)),IF(Staff!$K75="Quarterly",IF(AX$4=Staff!$I75,MIN(Staff!$J75,Staff!$L75),IF(AX$4&gt;Staff!$I75,IFERROR(MIN(Staff!$L75,IF(ISNUMBER(AU78),AU78,0)+Staff!$J75),Staff!$J75),0)),IF(Staff!$K75="Annually",IF(AX$4=Staff!$I75,MIN(Staff!$J75,Staff!$L75),IF(AX$4&gt;Staff!$I75,IFERROR(MIN(Staff!$L75,AL78+Staff!$J75),MIN(Staff!$J75,Staff!$L75)),0))))))</f>
        <v>0</v>
      </c>
      <c r="AY78" s="567">
        <f>IF(Staff!$K75="Never",IF(AY$4&gt;=Staff!$I75,MIN(Staff!$J75,Staff!$L75),0),IF(Staff!$K75="Monthly",IF(AY$4=Staff!$I75,MIN(Staff!$J75,Staff!$L75),IF(AY$4&gt;Staff!$I75,MIN(Staff!$L75,AX78+Staff!$J75),0)),IF(Staff!$K75="Quarterly",IF(AY$4=Staff!$I75,MIN(Staff!$J75,Staff!$L75),IF(AY$4&gt;Staff!$I75,IFERROR(MIN(Staff!$L75,IF(ISNUMBER(AV78),AV78,0)+Staff!$J75),Staff!$J75),0)),IF(Staff!$K75="Annually",IF(AY$4=Staff!$I75,MIN(Staff!$J75,Staff!$L75),IF(AY$4&gt;Staff!$I75,IFERROR(MIN(Staff!$L75,AM78+Staff!$J75),MIN(Staff!$J75,Staff!$L75)),0))))))</f>
        <v>0</v>
      </c>
      <c r="AZ78" s="567">
        <f>IF(Staff!$K75="Never",IF(AZ$4&gt;=Staff!$I75,MIN(Staff!$J75,Staff!$L75),0),IF(Staff!$K75="Monthly",IF(AZ$4=Staff!$I75,MIN(Staff!$J75,Staff!$L75),IF(AZ$4&gt;Staff!$I75,MIN(Staff!$L75,AY78+Staff!$J75),0)),IF(Staff!$K75="Quarterly",IF(AZ$4=Staff!$I75,MIN(Staff!$J75,Staff!$L75),IF(AZ$4&gt;Staff!$I75,IFERROR(MIN(Staff!$L75,IF(ISNUMBER(AW78),AW78,0)+Staff!$J75),Staff!$J75),0)),IF(Staff!$K75="Annually",IF(AZ$4=Staff!$I75,MIN(Staff!$J75,Staff!$L75),IF(AZ$4&gt;Staff!$I75,IFERROR(MIN(Staff!$L75,AN78+Staff!$J75),MIN(Staff!$J75,Staff!$L75)),0))))))</f>
        <v>0</v>
      </c>
      <c r="BA78" s="567">
        <f>IF(Staff!$K75="Never",IF(BA$4&gt;=Staff!$I75,MIN(Staff!$J75,Staff!$L75),0),IF(Staff!$K75="Monthly",IF(BA$4=Staff!$I75,MIN(Staff!$J75,Staff!$L75),IF(BA$4&gt;Staff!$I75,MIN(Staff!$L75,AZ78+Staff!$J75),0)),IF(Staff!$K75="Quarterly",IF(BA$4=Staff!$I75,MIN(Staff!$J75,Staff!$L75),IF(BA$4&gt;Staff!$I75,IFERROR(MIN(Staff!$L75,IF(ISNUMBER(AX78),AX78,0)+Staff!$J75),Staff!$J75),0)),IF(Staff!$K75="Annually",IF(BA$4=Staff!$I75,MIN(Staff!$J75,Staff!$L75),IF(BA$4&gt;Staff!$I75,IFERROR(MIN(Staff!$L75,AO78+Staff!$J75),MIN(Staff!$J75,Staff!$L75)),0))))))</f>
        <v>0</v>
      </c>
      <c r="BB78" s="567">
        <f>IF(Staff!$K75="Never",IF(BB$4&gt;=Staff!$I75,MIN(Staff!$J75,Staff!$L75),0),IF(Staff!$K75="Monthly",IF(BB$4=Staff!$I75,MIN(Staff!$J75,Staff!$L75),IF(BB$4&gt;Staff!$I75,MIN(Staff!$L75,BA78+Staff!$J75),0)),IF(Staff!$K75="Quarterly",IF(BB$4=Staff!$I75,MIN(Staff!$J75,Staff!$L75),IF(BB$4&gt;Staff!$I75,IFERROR(MIN(Staff!$L75,IF(ISNUMBER(AY78),AY78,0)+Staff!$J75),Staff!$J75),0)),IF(Staff!$K75="Annually",IF(BB$4=Staff!$I75,MIN(Staff!$J75,Staff!$L75),IF(BB$4&gt;Staff!$I75,IFERROR(MIN(Staff!$L75,AP78+Staff!$J75),MIN(Staff!$J75,Staff!$L75)),0))))))</f>
        <v>0</v>
      </c>
      <c r="BC78" s="567">
        <f>IF(Staff!$K75="Never",IF(BC$4&gt;=Staff!$I75,MIN(Staff!$J75,Staff!$L75),0),IF(Staff!$K75="Monthly",IF(BC$4=Staff!$I75,MIN(Staff!$J75,Staff!$L75),IF(BC$4&gt;Staff!$I75,MIN(Staff!$L75,BB78+Staff!$J75),0)),IF(Staff!$K75="Quarterly",IF(BC$4=Staff!$I75,MIN(Staff!$J75,Staff!$L75),IF(BC$4&gt;Staff!$I75,IFERROR(MIN(Staff!$L75,IF(ISNUMBER(AZ78),AZ78,0)+Staff!$J75),Staff!$J75),0)),IF(Staff!$K75="Annually",IF(BC$4=Staff!$I75,MIN(Staff!$J75,Staff!$L75),IF(BC$4&gt;Staff!$I75,IFERROR(MIN(Staff!$L75,AQ78+Staff!$J75),MIN(Staff!$J75,Staff!$L75)),0))))))</f>
        <v>0</v>
      </c>
      <c r="BD78" s="567">
        <f>IF(Staff!$K75="Never",IF(BD$4&gt;=Staff!$I75,MIN(Staff!$J75,Staff!$L75),0),IF(Staff!$K75="Monthly",IF(BD$4=Staff!$I75,MIN(Staff!$J75,Staff!$L75),IF(BD$4&gt;Staff!$I75,MIN(Staff!$L75,BC78+Staff!$J75),0)),IF(Staff!$K75="Quarterly",IF(BD$4=Staff!$I75,MIN(Staff!$J75,Staff!$L75),IF(BD$4&gt;Staff!$I75,IFERROR(MIN(Staff!$L75,IF(ISNUMBER(BA78),BA78,0)+Staff!$J75),Staff!$J75),0)),IF(Staff!$K75="Annually",IF(BD$4=Staff!$I75,MIN(Staff!$J75,Staff!$L75),IF(BD$4&gt;Staff!$I75,IFERROR(MIN(Staff!$L75,AR78+Staff!$J75),MIN(Staff!$J75,Staff!$L75)),0))))))</f>
        <v>0</v>
      </c>
      <c r="BE78" s="567">
        <f>IF(Staff!$K75="Never",IF(BE$4&gt;=Staff!$I75,MIN(Staff!$J75,Staff!$L75),0),IF(Staff!$K75="Monthly",IF(BE$4=Staff!$I75,MIN(Staff!$J75,Staff!$L75),IF(BE$4&gt;Staff!$I75,MIN(Staff!$L75,BD78+Staff!$J75),0)),IF(Staff!$K75="Quarterly",IF(BE$4=Staff!$I75,MIN(Staff!$J75,Staff!$L75),IF(BE$4&gt;Staff!$I75,IFERROR(MIN(Staff!$L75,IF(ISNUMBER(BB78),BB78,0)+Staff!$J75),Staff!$J75),0)),IF(Staff!$K75="Annually",IF(BE$4=Staff!$I75,MIN(Staff!$J75,Staff!$L75),IF(BE$4&gt;Staff!$I75,IFERROR(MIN(Staff!$L75,AS78+Staff!$J75),MIN(Staff!$J75,Staff!$L75)),0))))))</f>
        <v>0</v>
      </c>
      <c r="BF78" s="567">
        <f>IF(Staff!$K75="Never",IF(BF$4&gt;=Staff!$I75,MIN(Staff!$J75,Staff!$L75),0),IF(Staff!$K75="Monthly",IF(BF$4=Staff!$I75,MIN(Staff!$J75,Staff!$L75),IF(BF$4&gt;Staff!$I75,MIN(Staff!$L75,BE78+Staff!$J75),0)),IF(Staff!$K75="Quarterly",IF(BF$4=Staff!$I75,MIN(Staff!$J75,Staff!$L75),IF(BF$4&gt;Staff!$I75,IFERROR(MIN(Staff!$L75,IF(ISNUMBER(BC78),BC78,0)+Staff!$J75),Staff!$J75),0)),IF(Staff!$K75="Annually",IF(BF$4=Staff!$I75,MIN(Staff!$J75,Staff!$L75),IF(BF$4&gt;Staff!$I75,IFERROR(MIN(Staff!$L75,AT78+Staff!$J75),MIN(Staff!$J75,Staff!$L75)),0))))))</f>
        <v>0</v>
      </c>
      <c r="BG78" s="567">
        <f>IF(Staff!$K75="Never",IF(BG$4&gt;=Staff!$I75,MIN(Staff!$J75,Staff!$L75),0),IF(Staff!$K75="Monthly",IF(BG$4=Staff!$I75,MIN(Staff!$J75,Staff!$L75),IF(BG$4&gt;Staff!$I75,MIN(Staff!$L75,BF78+Staff!$J75),0)),IF(Staff!$K75="Quarterly",IF(BG$4=Staff!$I75,MIN(Staff!$J75,Staff!$L75),IF(BG$4&gt;Staff!$I75,IFERROR(MIN(Staff!$L75,IF(ISNUMBER(BD78),BD78,0)+Staff!$J75),Staff!$J75),0)),IF(Staff!$K75="Annually",IF(BG$4=Staff!$I75,MIN(Staff!$J75,Staff!$L75),IF(BG$4&gt;Staff!$I75,IFERROR(MIN(Staff!$L75,AU78+Staff!$J75),MIN(Staff!$J75,Staff!$L75)),0))))))</f>
        <v>0</v>
      </c>
      <c r="BH78" s="567">
        <f>IF(Staff!$K75="Never",IF(BH$4&gt;=Staff!$I75,MIN(Staff!$J75,Staff!$L75),0),IF(Staff!$K75="Monthly",IF(BH$4=Staff!$I75,MIN(Staff!$J75,Staff!$L75),IF(BH$4&gt;Staff!$I75,MIN(Staff!$L75,BG78+Staff!$J75),0)),IF(Staff!$K75="Quarterly",IF(BH$4=Staff!$I75,MIN(Staff!$J75,Staff!$L75),IF(BH$4&gt;Staff!$I75,IFERROR(MIN(Staff!$L75,IF(ISNUMBER(BE78),BE78,0)+Staff!$J75),Staff!$J75),0)),IF(Staff!$K75="Annually",IF(BH$4=Staff!$I75,MIN(Staff!$J75,Staff!$L75),IF(BH$4&gt;Staff!$I75,IFERROR(MIN(Staff!$L75,AV78+Staff!$J75),MIN(Staff!$J75,Staff!$L75)),0))))))</f>
        <v>0</v>
      </c>
      <c r="BI78" s="567">
        <f>IF(Staff!$K75="Never",IF(BI$4&gt;=Staff!$I75,MIN(Staff!$J75,Staff!$L75),0),IF(Staff!$K75="Monthly",IF(BI$4=Staff!$I75,MIN(Staff!$J75,Staff!$L75),IF(BI$4&gt;Staff!$I75,MIN(Staff!$L75,BH78+Staff!$J75),0)),IF(Staff!$K75="Quarterly",IF(BI$4=Staff!$I75,MIN(Staff!$J75,Staff!$L75),IF(BI$4&gt;Staff!$I75,IFERROR(MIN(Staff!$L75,IF(ISNUMBER(BF78),BF78,0)+Staff!$J75),Staff!$J75),0)),IF(Staff!$K75="Annually",IF(BI$4=Staff!$I75,MIN(Staff!$J75,Staff!$L75),IF(BI$4&gt;Staff!$I75,IFERROR(MIN(Staff!$L75,AW78+Staff!$J75),MIN(Staff!$J75,Staff!$L75)),0))))))</f>
        <v>0</v>
      </c>
      <c r="BJ78" s="567">
        <f>IF(Staff!$K75="Never",IF(BJ$4&gt;=Staff!$I75,MIN(Staff!$J75,Staff!$L75),0),IF(Staff!$K75="Monthly",IF(BJ$4=Staff!$I75,MIN(Staff!$J75,Staff!$L75),IF(BJ$4&gt;Staff!$I75,MIN(Staff!$L75,BI78+Staff!$J75),0)),IF(Staff!$K75="Quarterly",IF(BJ$4=Staff!$I75,MIN(Staff!$J75,Staff!$L75),IF(BJ$4&gt;Staff!$I75,IFERROR(MIN(Staff!$L75,IF(ISNUMBER(BG78),BG78,0)+Staff!$J75),Staff!$J75),0)),IF(Staff!$K75="Annually",IF(BJ$4=Staff!$I75,MIN(Staff!$J75,Staff!$L75),IF(BJ$4&gt;Staff!$I75,IFERROR(MIN(Staff!$L75,AX78+Staff!$J75),MIN(Staff!$J75,Staff!$L75)),0))))))</f>
        <v>0</v>
      </c>
      <c r="BK78" s="567">
        <f>IF(Staff!$K75="Never",IF(BK$4&gt;=Staff!$I75,MIN(Staff!$J75,Staff!$L75),0),IF(Staff!$K75="Monthly",IF(BK$4=Staff!$I75,MIN(Staff!$J75,Staff!$L75),IF(BK$4&gt;Staff!$I75,MIN(Staff!$L75,BJ78+Staff!$J75),0)),IF(Staff!$K75="Quarterly",IF(BK$4=Staff!$I75,MIN(Staff!$J75,Staff!$L75),IF(BK$4&gt;Staff!$I75,IFERROR(MIN(Staff!$L75,IF(ISNUMBER(BH78),BH78,0)+Staff!$J75),Staff!$J75),0)),IF(Staff!$K75="Annually",IF(BK$4=Staff!$I75,MIN(Staff!$J75,Staff!$L75),IF(BK$4&gt;Staff!$I75,IFERROR(MIN(Staff!$L75,AY78+Staff!$J75),MIN(Staff!$J75,Staff!$L75)),0))))))</f>
        <v>0</v>
      </c>
      <c r="BL78" s="567">
        <f>IF(Staff!$K75="Never",IF(BL$4&gt;=Staff!$I75,MIN(Staff!$J75,Staff!$L75),0),IF(Staff!$K75="Monthly",IF(BL$4=Staff!$I75,MIN(Staff!$J75,Staff!$L75),IF(BL$4&gt;Staff!$I75,MIN(Staff!$L75,BK78+Staff!$J75),0)),IF(Staff!$K75="Quarterly",IF(BL$4=Staff!$I75,MIN(Staff!$J75,Staff!$L75),IF(BL$4&gt;Staff!$I75,IFERROR(MIN(Staff!$L75,IF(ISNUMBER(BI78),BI78,0)+Staff!$J75),Staff!$J75),0)),IF(Staff!$K75="Annually",IF(BL$4=Staff!$I75,MIN(Staff!$J75,Staff!$L75),IF(BL$4&gt;Staff!$I75,IFERROR(MIN(Staff!$L75,AZ78+Staff!$J75),MIN(Staff!$J75,Staff!$L75)),0))))))</f>
        <v>0</v>
      </c>
      <c r="BM78" s="567">
        <f>IF(Staff!$K75="Never",IF(BM$4&gt;=Staff!$I75,MIN(Staff!$J75,Staff!$L75),0),IF(Staff!$K75="Monthly",IF(BM$4=Staff!$I75,MIN(Staff!$J75,Staff!$L75),IF(BM$4&gt;Staff!$I75,MIN(Staff!$L75,BL78+Staff!$J75),0)),IF(Staff!$K75="Quarterly",IF(BM$4=Staff!$I75,MIN(Staff!$J75,Staff!$L75),IF(BM$4&gt;Staff!$I75,IFERROR(MIN(Staff!$L75,IF(ISNUMBER(BJ78),BJ78,0)+Staff!$J75),Staff!$J75),0)),IF(Staff!$K75="Annually",IF(BM$4=Staff!$I75,MIN(Staff!$J75,Staff!$L75),IF(BM$4&gt;Staff!$I75,IFERROR(MIN(Staff!$L75,BA78+Staff!$J75),MIN(Staff!$J75,Staff!$L75)),0))))))</f>
        <v>0</v>
      </c>
      <c r="BN78" s="567">
        <f>IF(Staff!$K75="Never",IF(BN$4&gt;=Staff!$I75,MIN(Staff!$J75,Staff!$L75),0),IF(Staff!$K75="Monthly",IF(BN$4=Staff!$I75,MIN(Staff!$J75,Staff!$L75),IF(BN$4&gt;Staff!$I75,MIN(Staff!$L75,BM78+Staff!$J75),0)),IF(Staff!$K75="Quarterly",IF(BN$4=Staff!$I75,MIN(Staff!$J75,Staff!$L75),IF(BN$4&gt;Staff!$I75,IFERROR(MIN(Staff!$L75,IF(ISNUMBER(BK78),BK78,0)+Staff!$J75),Staff!$J75),0)),IF(Staff!$K75="Annually",IF(BN$4=Staff!$I75,MIN(Staff!$J75,Staff!$L75),IF(BN$4&gt;Staff!$I75,IFERROR(MIN(Staff!$L75,BB78+Staff!$J75),MIN(Staff!$J75,Staff!$L75)),0))))))</f>
        <v>0</v>
      </c>
      <c r="BO78" s="567">
        <f>IF(Staff!$K75="Never",IF(BO$4&gt;=Staff!$I75,MIN(Staff!$J75,Staff!$L75),0),IF(Staff!$K75="Monthly",IF(BO$4=Staff!$I75,MIN(Staff!$J75,Staff!$L75),IF(BO$4&gt;Staff!$I75,MIN(Staff!$L75,BN78+Staff!$J75),0)),IF(Staff!$K75="Quarterly",IF(BO$4=Staff!$I75,MIN(Staff!$J75,Staff!$L75),IF(BO$4&gt;Staff!$I75,IFERROR(MIN(Staff!$L75,IF(ISNUMBER(BL78),BL78,0)+Staff!$J75),Staff!$J75),0)),IF(Staff!$K75="Annually",IF(BO$4=Staff!$I75,MIN(Staff!$J75,Staff!$L75),IF(BO$4&gt;Staff!$I75,IFERROR(MIN(Staff!$L75,BC78+Staff!$J75),MIN(Staff!$J75,Staff!$L75)),0))))))</f>
        <v>0</v>
      </c>
      <c r="BP78" s="567">
        <f>IF(Staff!$K75="Never",IF(BP$4&gt;=Staff!$I75,MIN(Staff!$J75,Staff!$L75),0),IF(Staff!$K75="Monthly",IF(BP$4=Staff!$I75,MIN(Staff!$J75,Staff!$L75),IF(BP$4&gt;Staff!$I75,MIN(Staff!$L75,BO78+Staff!$J75),0)),IF(Staff!$K75="Quarterly",IF(BP$4=Staff!$I75,MIN(Staff!$J75,Staff!$L75),IF(BP$4&gt;Staff!$I75,IFERROR(MIN(Staff!$L75,IF(ISNUMBER(BM78),BM78,0)+Staff!$J75),Staff!$J75),0)),IF(Staff!$K75="Annually",IF(BP$4=Staff!$I75,MIN(Staff!$J75,Staff!$L75),IF(BP$4&gt;Staff!$I75,IFERROR(MIN(Staff!$L75,BD78+Staff!$J75),MIN(Staff!$J75,Staff!$L75)),0))))))</f>
        <v>0</v>
      </c>
      <c r="BQ78" s="567">
        <f>IF(Staff!$K75="Never",IF(BQ$4&gt;=Staff!$I75,MIN(Staff!$J75,Staff!$L75),0),IF(Staff!$K75="Monthly",IF(BQ$4=Staff!$I75,MIN(Staff!$J75,Staff!$L75),IF(BQ$4&gt;Staff!$I75,MIN(Staff!$L75,BP78+Staff!$J75),0)),IF(Staff!$K75="Quarterly",IF(BQ$4=Staff!$I75,MIN(Staff!$J75,Staff!$L75),IF(BQ$4&gt;Staff!$I75,IFERROR(MIN(Staff!$L75,IF(ISNUMBER(BN78),BN78,0)+Staff!$J75),Staff!$J75),0)),IF(Staff!$K75="Annually",IF(BQ$4=Staff!$I75,MIN(Staff!$J75,Staff!$L75),IF(BQ$4&gt;Staff!$I75,IFERROR(MIN(Staff!$L75,BE78+Staff!$J75),MIN(Staff!$J75,Staff!$L75)),0))))))</f>
        <v>0</v>
      </c>
      <c r="BR78" s="567">
        <f>IF(Staff!$K75="Never",IF(BR$4&gt;=Staff!$I75,MIN(Staff!$J75,Staff!$L75),0),IF(Staff!$K75="Monthly",IF(BR$4=Staff!$I75,MIN(Staff!$J75,Staff!$L75),IF(BR$4&gt;Staff!$I75,MIN(Staff!$L75,BQ78+Staff!$J75),0)),IF(Staff!$K75="Quarterly",IF(BR$4=Staff!$I75,MIN(Staff!$J75,Staff!$L75),IF(BR$4&gt;Staff!$I75,IFERROR(MIN(Staff!$L75,IF(ISNUMBER(BO78),BO78,0)+Staff!$J75),Staff!$J75),0)),IF(Staff!$K75="Annually",IF(BR$4=Staff!$I75,MIN(Staff!$J75,Staff!$L75),IF(BR$4&gt;Staff!$I75,IFERROR(MIN(Staff!$L75,BF78+Staff!$J75),MIN(Staff!$J75,Staff!$L75)),0))))))</f>
        <v>0</v>
      </c>
      <c r="BS78" s="567">
        <f>IF(Staff!$K75="Never",IF(BS$4&gt;=Staff!$I75,MIN(Staff!$J75,Staff!$L75),0),IF(Staff!$K75="Monthly",IF(BS$4=Staff!$I75,MIN(Staff!$J75,Staff!$L75),IF(BS$4&gt;Staff!$I75,MIN(Staff!$L75,BR78+Staff!$J75),0)),IF(Staff!$K75="Quarterly",IF(BS$4=Staff!$I75,MIN(Staff!$J75,Staff!$L75),IF(BS$4&gt;Staff!$I75,IFERROR(MIN(Staff!$L75,IF(ISNUMBER(BP78),BP78,0)+Staff!$J75),Staff!$J75),0)),IF(Staff!$K75="Annually",IF(BS$4=Staff!$I75,MIN(Staff!$J75,Staff!$L75),IF(BS$4&gt;Staff!$I75,IFERROR(MIN(Staff!$L75,BG78+Staff!$J75),MIN(Staff!$J75,Staff!$L75)),0))))))</f>
        <v>0</v>
      </c>
      <c r="BT78" s="567">
        <f>IF(Staff!$K75="Never",IF(BT$4&gt;=Staff!$I75,MIN(Staff!$J75,Staff!$L75),0),IF(Staff!$K75="Monthly",IF(BT$4=Staff!$I75,MIN(Staff!$J75,Staff!$L75),IF(BT$4&gt;Staff!$I75,MIN(Staff!$L75,BS78+Staff!$J75),0)),IF(Staff!$K75="Quarterly",IF(BT$4=Staff!$I75,MIN(Staff!$J75,Staff!$L75),IF(BT$4&gt;Staff!$I75,IFERROR(MIN(Staff!$L75,IF(ISNUMBER(BQ78),BQ78,0)+Staff!$J75),Staff!$J75),0)),IF(Staff!$K75="Annually",IF(BT$4=Staff!$I75,MIN(Staff!$J75,Staff!$L75),IF(BT$4&gt;Staff!$I75,IFERROR(MIN(Staff!$L75,BH78+Staff!$J75),MIN(Staff!$J75,Staff!$L75)),0))))))</f>
        <v>0</v>
      </c>
      <c r="BU78" s="567">
        <f>IF(Staff!$K75="Never",IF(BU$4&gt;=Staff!$I75,MIN(Staff!$J75,Staff!$L75),0),IF(Staff!$K75="Monthly",IF(BU$4=Staff!$I75,MIN(Staff!$J75,Staff!$L75),IF(BU$4&gt;Staff!$I75,MIN(Staff!$L75,BT78+Staff!$J75),0)),IF(Staff!$K75="Quarterly",IF(BU$4=Staff!$I75,MIN(Staff!$J75,Staff!$L75),IF(BU$4&gt;Staff!$I75,IFERROR(MIN(Staff!$L75,IF(ISNUMBER(BR78),BR78,0)+Staff!$J75),Staff!$J75),0)),IF(Staff!$K75="Annually",IF(BU$4=Staff!$I75,MIN(Staff!$J75,Staff!$L75),IF(BU$4&gt;Staff!$I75,IFERROR(MIN(Staff!$L75,BI78+Staff!$J75),MIN(Staff!$J75,Staff!$L75)),0))))))</f>
        <v>0</v>
      </c>
      <c r="BV78" s="567">
        <f>IF(Staff!$K75="Never",IF(BV$4&gt;=Staff!$I75,MIN(Staff!$J75,Staff!$L75),0),IF(Staff!$K75="Monthly",IF(BV$4=Staff!$I75,MIN(Staff!$J75,Staff!$L75),IF(BV$4&gt;Staff!$I75,MIN(Staff!$L75,BU78+Staff!$J75),0)),IF(Staff!$K75="Quarterly",IF(BV$4=Staff!$I75,MIN(Staff!$J75,Staff!$L75),IF(BV$4&gt;Staff!$I75,IFERROR(MIN(Staff!$L75,IF(ISNUMBER(BS78),BS78,0)+Staff!$J75),Staff!$J75),0)),IF(Staff!$K75="Annually",IF(BV$4=Staff!$I75,MIN(Staff!$J75,Staff!$L75),IF(BV$4&gt;Staff!$I75,IFERROR(MIN(Staff!$L75,BJ78+Staff!$J75),MIN(Staff!$J75,Staff!$L75)),0))))))</f>
        <v>0</v>
      </c>
      <c r="BW78" s="567">
        <f>IF(Staff!$K75="Never",IF(BW$4&gt;=Staff!$I75,MIN(Staff!$J75,Staff!$L75),0),IF(Staff!$K75="Monthly",IF(BW$4=Staff!$I75,MIN(Staff!$J75,Staff!$L75),IF(BW$4&gt;Staff!$I75,MIN(Staff!$L75,BV78+Staff!$J75),0)),IF(Staff!$K75="Quarterly",IF(BW$4=Staff!$I75,MIN(Staff!$J75,Staff!$L75),IF(BW$4&gt;Staff!$I75,IFERROR(MIN(Staff!$L75,IF(ISNUMBER(BT78),BT78,0)+Staff!$J75),Staff!$J75),0)),IF(Staff!$K75="Annually",IF(BW$4=Staff!$I75,MIN(Staff!$J75,Staff!$L75),IF(BW$4&gt;Staff!$I75,IFERROR(MIN(Staff!$L75,BK78+Staff!$J75),MIN(Staff!$J75,Staff!$L75)),0))))))</f>
        <v>0</v>
      </c>
      <c r="BX78" s="567">
        <f>IF(Staff!$K75="Never",IF(BX$4&gt;=Staff!$I75,MIN(Staff!$J75,Staff!$L75),0),IF(Staff!$K75="Monthly",IF(BX$4=Staff!$I75,MIN(Staff!$J75,Staff!$L75),IF(BX$4&gt;Staff!$I75,MIN(Staff!$L75,BW78+Staff!$J75),0)),IF(Staff!$K75="Quarterly",IF(BX$4=Staff!$I75,MIN(Staff!$J75,Staff!$L75),IF(BX$4&gt;Staff!$I75,IFERROR(MIN(Staff!$L75,IF(ISNUMBER(BU78),BU78,0)+Staff!$J75),Staff!$J75),0)),IF(Staff!$K75="Annually",IF(BX$4=Staff!$I75,MIN(Staff!$J75,Staff!$L75),IF(BX$4&gt;Staff!$I75,IFERROR(MIN(Staff!$L75,BL78+Staff!$J75),MIN(Staff!$J75,Staff!$L75)),0))))))</f>
        <v>0</v>
      </c>
      <c r="BY78" s="567">
        <f>IF(Staff!$K75="Never",IF(BY$4&gt;=Staff!$I75,MIN(Staff!$J75,Staff!$L75),0),IF(Staff!$K75="Monthly",IF(BY$4=Staff!$I75,MIN(Staff!$J75,Staff!$L75),IF(BY$4&gt;Staff!$I75,MIN(Staff!$L75,BX78+Staff!$J75),0)),IF(Staff!$K75="Quarterly",IF(BY$4=Staff!$I75,MIN(Staff!$J75,Staff!$L75),IF(BY$4&gt;Staff!$I75,IFERROR(MIN(Staff!$L75,IF(ISNUMBER(BV78),BV78,0)+Staff!$J75),Staff!$J75),0)),IF(Staff!$K75="Annually",IF(BY$4=Staff!$I75,MIN(Staff!$J75,Staff!$L75),IF(BY$4&gt;Staff!$I75,IFERROR(MIN(Staff!$L75,BM78+Staff!$J75),MIN(Staff!$J75,Staff!$L75)),0))))))</f>
        <v>0</v>
      </c>
      <c r="BZ78" s="567">
        <f>IF(Staff!$K75="Never",IF(BZ$4&gt;=Staff!$I75,MIN(Staff!$J75,Staff!$L75),0),IF(Staff!$K75="Monthly",IF(BZ$4=Staff!$I75,MIN(Staff!$J75,Staff!$L75),IF(BZ$4&gt;Staff!$I75,MIN(Staff!$L75,BY78+Staff!$J75),0)),IF(Staff!$K75="Quarterly",IF(BZ$4=Staff!$I75,MIN(Staff!$J75,Staff!$L75),IF(BZ$4&gt;Staff!$I75,IFERROR(MIN(Staff!$L75,IF(ISNUMBER(BW78),BW78,0)+Staff!$J75),Staff!$J75),0)),IF(Staff!$K75="Annually",IF(BZ$4=Staff!$I75,MIN(Staff!$J75,Staff!$L75),IF(BZ$4&gt;Staff!$I75,IFERROR(MIN(Staff!$L75,BN78+Staff!$J75),MIN(Staff!$J75,Staff!$L75)),0))))))</f>
        <v>0</v>
      </c>
      <c r="CA78" s="567">
        <f>IF(Staff!$K75="Never",IF(CA$4&gt;=Staff!$I75,MIN(Staff!$J75,Staff!$L75),0),IF(Staff!$K75="Monthly",IF(CA$4=Staff!$I75,MIN(Staff!$J75,Staff!$L75),IF(CA$4&gt;Staff!$I75,MIN(Staff!$L75,BZ78+Staff!$J75),0)),IF(Staff!$K75="Quarterly",IF(CA$4=Staff!$I75,MIN(Staff!$J75,Staff!$L75),IF(CA$4&gt;Staff!$I75,IFERROR(MIN(Staff!$L75,IF(ISNUMBER(BX78),BX78,0)+Staff!$J75),Staff!$J75),0)),IF(Staff!$K75="Annually",IF(CA$4=Staff!$I75,MIN(Staff!$J75,Staff!$L75),IF(CA$4&gt;Staff!$I75,IFERROR(MIN(Staff!$L75,BO78+Staff!$J75),MIN(Staff!$J75,Staff!$L75)),0))))))</f>
        <v>0</v>
      </c>
      <c r="CB78" s="567">
        <f>IF(Staff!$K75="Never",IF(CB$4&gt;=Staff!$I75,MIN(Staff!$J75,Staff!$L75),0),IF(Staff!$K75="Monthly",IF(CB$4=Staff!$I75,MIN(Staff!$J75,Staff!$L75),IF(CB$4&gt;Staff!$I75,MIN(Staff!$L75,CA78+Staff!$J75),0)),IF(Staff!$K75="Quarterly",IF(CB$4=Staff!$I75,MIN(Staff!$J75,Staff!$L75),IF(CB$4&gt;Staff!$I75,IFERROR(MIN(Staff!$L75,IF(ISNUMBER(BY78),BY78,0)+Staff!$J75),Staff!$J75),0)),IF(Staff!$K75="Annually",IF(CB$4=Staff!$I75,MIN(Staff!$J75,Staff!$L75),IF(CB$4&gt;Staff!$I75,IFERROR(MIN(Staff!$L75,BP78+Staff!$J75),MIN(Staff!$J75,Staff!$L75)),0))))))</f>
        <v>0</v>
      </c>
      <c r="CC78" s="567">
        <f>IF(Staff!$K75="Never",IF(CC$4&gt;=Staff!$I75,MIN(Staff!$J75,Staff!$L75),0),IF(Staff!$K75="Monthly",IF(CC$4=Staff!$I75,MIN(Staff!$J75,Staff!$L75),IF(CC$4&gt;Staff!$I75,MIN(Staff!$L75,CB78+Staff!$J75),0)),IF(Staff!$K75="Quarterly",IF(CC$4=Staff!$I75,MIN(Staff!$J75,Staff!$L75),IF(CC$4&gt;Staff!$I75,IFERROR(MIN(Staff!$L75,IF(ISNUMBER(BZ78),BZ78,0)+Staff!$J75),Staff!$J75),0)),IF(Staff!$K75="Annually",IF(CC$4=Staff!$I75,MIN(Staff!$J75,Staff!$L75),IF(CC$4&gt;Staff!$I75,IFERROR(MIN(Staff!$L75,BQ78+Staff!$J75),MIN(Staff!$J75,Staff!$L75)),0))))))</f>
        <v>0</v>
      </c>
      <c r="CD78" s="567">
        <f>IF(Staff!$K75="Never",IF(CD$4&gt;=Staff!$I75,MIN(Staff!$J75,Staff!$L75),0),IF(Staff!$K75="Monthly",IF(CD$4=Staff!$I75,MIN(Staff!$J75,Staff!$L75),IF(CD$4&gt;Staff!$I75,MIN(Staff!$L75,CC78+Staff!$J75),0)),IF(Staff!$K75="Quarterly",IF(CD$4=Staff!$I75,MIN(Staff!$J75,Staff!$L75),IF(CD$4&gt;Staff!$I75,IFERROR(MIN(Staff!$L75,IF(ISNUMBER(CA78),CA78,0)+Staff!$J75),Staff!$J75),0)),IF(Staff!$K75="Annually",IF(CD$4=Staff!$I75,MIN(Staff!$J75,Staff!$L75),IF(CD$4&gt;Staff!$I75,IFERROR(MIN(Staff!$L75,BR78+Staff!$J75),MIN(Staff!$J75,Staff!$L75)),0))))))</f>
        <v>0</v>
      </c>
      <c r="CE78" s="567">
        <f>IF(Staff!$K75="Never",IF(CE$4&gt;=Staff!$I75,MIN(Staff!$J75,Staff!$L75),0),IF(Staff!$K75="Monthly",IF(CE$4=Staff!$I75,MIN(Staff!$J75,Staff!$L75),IF(CE$4&gt;Staff!$I75,MIN(Staff!$L75,CD78+Staff!$J75),0)),IF(Staff!$K75="Quarterly",IF(CE$4=Staff!$I75,MIN(Staff!$J75,Staff!$L75),IF(CE$4&gt;Staff!$I75,IFERROR(MIN(Staff!$L75,IF(ISNUMBER(CB78),CB78,0)+Staff!$J75),Staff!$J75),0)),IF(Staff!$K75="Annually",IF(CE$4=Staff!$I75,MIN(Staff!$J75,Staff!$L75),IF(CE$4&gt;Staff!$I75,IFERROR(MIN(Staff!$L75,BS78+Staff!$J75),MIN(Staff!$J75,Staff!$L75)),0))))))</f>
        <v>0</v>
      </c>
      <c r="CF78" s="567">
        <f>IF(Staff!$K75="Never",IF(CF$4&gt;=Staff!$I75,MIN(Staff!$J75,Staff!$L75),0),IF(Staff!$K75="Monthly",IF(CF$4=Staff!$I75,MIN(Staff!$J75,Staff!$L75),IF(CF$4&gt;Staff!$I75,MIN(Staff!$L75,CE78+Staff!$J75),0)),IF(Staff!$K75="Quarterly",IF(CF$4=Staff!$I75,MIN(Staff!$J75,Staff!$L75),IF(CF$4&gt;Staff!$I75,IFERROR(MIN(Staff!$L75,IF(ISNUMBER(CC78),CC78,0)+Staff!$J75),Staff!$J75),0)),IF(Staff!$K75="Annually",IF(CF$4=Staff!$I75,MIN(Staff!$J75,Staff!$L75),IF(CF$4&gt;Staff!$I75,IFERROR(MIN(Staff!$L75,BT78+Staff!$J75),MIN(Staff!$J75,Staff!$L75)),0))))))</f>
        <v>0</v>
      </c>
      <c r="CG78" s="567">
        <f>IF(Staff!$K75="Never",IF(CG$4&gt;=Staff!$I75,MIN(Staff!$J75,Staff!$L75),0),IF(Staff!$K75="Monthly",IF(CG$4=Staff!$I75,MIN(Staff!$J75,Staff!$L75),IF(CG$4&gt;Staff!$I75,MIN(Staff!$L75,CF78+Staff!$J75),0)),IF(Staff!$K75="Quarterly",IF(CG$4=Staff!$I75,MIN(Staff!$J75,Staff!$L75),IF(CG$4&gt;Staff!$I75,IFERROR(MIN(Staff!$L75,IF(ISNUMBER(CD78),CD78,0)+Staff!$J75),Staff!$J75),0)),IF(Staff!$K75="Annually",IF(CG$4=Staff!$I75,MIN(Staff!$J75,Staff!$L75),IF(CG$4&gt;Staff!$I75,IFERROR(MIN(Staff!$L75,BU78+Staff!$J75),MIN(Staff!$J75,Staff!$L75)),0))))))</f>
        <v>0</v>
      </c>
      <c r="CH78" s="567">
        <f>IF(Staff!$K75="Never",IF(CH$4&gt;=Staff!$I75,MIN(Staff!$J75,Staff!$L75),0),IF(Staff!$K75="Monthly",IF(CH$4=Staff!$I75,MIN(Staff!$J75,Staff!$L75),IF(CH$4&gt;Staff!$I75,MIN(Staff!$L75,CG78+Staff!$J75),0)),IF(Staff!$K75="Quarterly",IF(CH$4=Staff!$I75,MIN(Staff!$J75,Staff!$L75),IF(CH$4&gt;Staff!$I75,IFERROR(MIN(Staff!$L75,IF(ISNUMBER(CE78),CE78,0)+Staff!$J75),Staff!$J75),0)),IF(Staff!$K75="Annually",IF(CH$4=Staff!$I75,MIN(Staff!$J75,Staff!$L75),IF(CH$4&gt;Staff!$I75,IFERROR(MIN(Staff!$L75,BV78+Staff!$J75),MIN(Staff!$J75,Staff!$L75)),0))))))</f>
        <v>0</v>
      </c>
      <c r="CI78" s="567">
        <f>IF(Staff!$K75="Never",IF(CI$4&gt;=Staff!$I75,MIN(Staff!$J75,Staff!$L75),0),IF(Staff!$K75="Monthly",IF(CI$4=Staff!$I75,MIN(Staff!$J75,Staff!$L75),IF(CI$4&gt;Staff!$I75,MIN(Staff!$L75,CH78+Staff!$J75),0)),IF(Staff!$K75="Quarterly",IF(CI$4=Staff!$I75,MIN(Staff!$J75,Staff!$L75),IF(CI$4&gt;Staff!$I75,IFERROR(MIN(Staff!$L75,IF(ISNUMBER(CF78),CF78,0)+Staff!$J75),Staff!$J75),0)),IF(Staff!$K75="Annually",IF(CI$4=Staff!$I75,MIN(Staff!$J75,Staff!$L75),IF(CI$4&gt;Staff!$I75,IFERROR(MIN(Staff!$L75,BW78+Staff!$J75),MIN(Staff!$J75,Staff!$L75)),0))))))</f>
        <v>0</v>
      </c>
    </row>
    <row r="79" spans="1:87" ht="15.75" hidden="1" customHeight="1" outlineLevel="1">
      <c r="A79" s="875" t="str">
        <f>Staff!A76</f>
        <v>Senior Customer Support</v>
      </c>
      <c r="B79" s="876"/>
      <c r="C79" s="719" t="s">
        <v>289</v>
      </c>
      <c r="D79" s="567">
        <f>IF(Staff!$K76="Never",IF(D$4&gt;=Staff!$I76,MIN(Staff!$J76,Staff!$L76),0),IF(Staff!$K76="Monthly",IF(D$4=Staff!$I76,MIN(Staff!$J76,Staff!$L76),IF(D$4&gt;Staff!$I76,MIN(Staff!$L76,C79+Staff!$J76),0)),IF(Staff!$K76="Quarterly",IF(D$4=Staff!$I76,MIN(Staff!$J76,Staff!$L76),IF(D$4&gt;Staff!$I76,IFERROR(MIN(Staff!$L76,IF(ISNUMBER(A79),A79,0)+Staff!$J76),Staff!$J76),0)),IF(Staff!$K76="Annually",IF(D$4=Staff!$I76,MIN(Staff!$J76,Staff!$L76),IF(D$4&gt;Staff!$I76,IFERROR(MIN(Staff!$L76,#REF!+Staff!$J76),MIN(Staff!$J76,Staff!$L76)),0))))))</f>
        <v>0</v>
      </c>
      <c r="E79" s="567">
        <f>IF(Staff!$K76="Never",IF(E$4&gt;=Staff!$I76,MIN(Staff!$J76,Staff!$L76),0),IF(Staff!$K76="Monthly",IF(E$4=Staff!$I76,MIN(Staff!$J76,Staff!$L76),IF(E$4&gt;Staff!$I76,MIN(Staff!$L76,D79+Staff!$J76),0)),IF(Staff!$K76="Quarterly",IF(E$4=Staff!$I76,MIN(Staff!$J76,Staff!$L76),IF(E$4&gt;Staff!$I76,IFERROR(MIN(Staff!$L76,IF(ISNUMBER(B79),B79,0)+Staff!$J76),Staff!$J76),0)),IF(Staff!$K76="Annually",IF(E$4=Staff!$I76,MIN(Staff!$J76,Staff!$L76),IF(E$4&gt;Staff!$I76,IFERROR(MIN(Staff!$L76,#REF!+Staff!$J76),MIN(Staff!$J76,Staff!$L76)),0))))))</f>
        <v>0</v>
      </c>
      <c r="F79" s="567">
        <f>IF(Staff!$K76="Never",IF(F$4&gt;=Staff!$I76,MIN(Staff!$J76,Staff!$L76),0),IF(Staff!$K76="Monthly",IF(F$4=Staff!$I76,MIN(Staff!$J76,Staff!$L76),IF(F$4&gt;Staff!$I76,MIN(Staff!$L76,E79+Staff!$J76),0)),IF(Staff!$K76="Quarterly",IF(F$4=Staff!$I76,MIN(Staff!$J76,Staff!$L76),IF(F$4&gt;Staff!$I76,IFERROR(MIN(Staff!$L76,IF(ISNUMBER(C79),C79,0)+Staff!$J76),Staff!$J76),0)),IF(Staff!$K76="Annually",IF(F$4=Staff!$I76,MIN(Staff!$J76,Staff!$L76),IF(F$4&gt;Staff!$I76,IFERROR(MIN(Staff!$L76,#REF!+Staff!$J76),MIN(Staff!$J76,Staff!$L76)),0))))))</f>
        <v>0</v>
      </c>
      <c r="G79" s="567">
        <f>IF(Staff!$K76="Never",IF(G$4&gt;=Staff!$I76,MIN(Staff!$J76,Staff!$L76),0),IF(Staff!$K76="Monthly",IF(G$4=Staff!$I76,MIN(Staff!$J76,Staff!$L76),IF(G$4&gt;Staff!$I76,MIN(Staff!$L76,F79+Staff!$J76),0)),IF(Staff!$K76="Quarterly",IF(G$4=Staff!$I76,MIN(Staff!$J76,Staff!$L76),IF(G$4&gt;Staff!$I76,IFERROR(MIN(Staff!$L76,IF(ISNUMBER(D79),D79,0)+Staff!$J76),Staff!$J76),0)),IF(Staff!$K76="Annually",IF(G$4=Staff!$I76,MIN(Staff!$J76,Staff!$L76),IF(G$4&gt;Staff!$I76,IFERROR(MIN(Staff!$L76,#REF!+Staff!$J76),MIN(Staff!$J76,Staff!$L76)),0))))))</f>
        <v>0</v>
      </c>
      <c r="H79" s="567">
        <f>IF(Staff!$K76="Never",IF(H$4&gt;=Staff!$I76,MIN(Staff!$J76,Staff!$L76),0),IF(Staff!$K76="Monthly",IF(H$4=Staff!$I76,MIN(Staff!$J76,Staff!$L76),IF(H$4&gt;Staff!$I76,MIN(Staff!$L76,G79+Staff!$J76),0)),IF(Staff!$K76="Quarterly",IF(H$4=Staff!$I76,MIN(Staff!$J76,Staff!$L76),IF(H$4&gt;Staff!$I76,IFERROR(MIN(Staff!$L76,IF(ISNUMBER(E79),E79,0)+Staff!$J76),Staff!$J76),0)),IF(Staff!$K76="Annually",IF(H$4=Staff!$I76,MIN(Staff!$J76,Staff!$L76),IF(H$4&gt;Staff!$I76,IFERROR(MIN(Staff!$L76,#REF!+Staff!$J76),MIN(Staff!$J76,Staff!$L76)),0))))))</f>
        <v>0</v>
      </c>
      <c r="I79" s="567">
        <f>IF(Staff!$K76="Never",IF(I$4&gt;=Staff!$I76,MIN(Staff!$J76,Staff!$L76),0),IF(Staff!$K76="Monthly",IF(I$4=Staff!$I76,MIN(Staff!$J76,Staff!$L76),IF(I$4&gt;Staff!$I76,MIN(Staff!$L76,H79+Staff!$J76),0)),IF(Staff!$K76="Quarterly",IF(I$4=Staff!$I76,MIN(Staff!$J76,Staff!$L76),IF(I$4&gt;Staff!$I76,IFERROR(MIN(Staff!$L76,IF(ISNUMBER(F79),F79,0)+Staff!$J76),Staff!$J76),0)),IF(Staff!$K76="Annually",IF(I$4=Staff!$I76,MIN(Staff!$J76,Staff!$L76),IF(I$4&gt;Staff!$I76,IFERROR(MIN(Staff!$L76,#REF!+Staff!$J76),MIN(Staff!$J76,Staff!$L76)),0))))))</f>
        <v>0</v>
      </c>
      <c r="J79" s="567">
        <f>IF(Staff!$K76="Never",IF(J$4&gt;=Staff!$I76,MIN(Staff!$J76,Staff!$L76),0),IF(Staff!$K76="Monthly",IF(J$4=Staff!$I76,MIN(Staff!$J76,Staff!$L76),IF(J$4&gt;Staff!$I76,MIN(Staff!$L76,I79+Staff!$J76),0)),IF(Staff!$K76="Quarterly",IF(J$4=Staff!$I76,MIN(Staff!$J76,Staff!$L76),IF(J$4&gt;Staff!$I76,IFERROR(MIN(Staff!$L76,IF(ISNUMBER(G79),G79,0)+Staff!$J76),Staff!$J76),0)),IF(Staff!$K76="Annually",IF(J$4=Staff!$I76,MIN(Staff!$J76,Staff!$L76),IF(J$4&gt;Staff!$I76,IFERROR(MIN(Staff!$L76,#REF!+Staff!$J76),MIN(Staff!$J76,Staff!$L76)),0))))))</f>
        <v>0</v>
      </c>
      <c r="K79" s="567">
        <f>IF(Staff!$K76="Never",IF(K$4&gt;=Staff!$I76,MIN(Staff!$J76,Staff!$L76),0),IF(Staff!$K76="Monthly",IF(K$4=Staff!$I76,MIN(Staff!$J76,Staff!$L76),IF(K$4&gt;Staff!$I76,MIN(Staff!$L76,J79+Staff!$J76),0)),IF(Staff!$K76="Quarterly",IF(K$4=Staff!$I76,MIN(Staff!$J76,Staff!$L76),IF(K$4&gt;Staff!$I76,IFERROR(MIN(Staff!$L76,IF(ISNUMBER(H79),H79,0)+Staff!$J76),Staff!$J76),0)),IF(Staff!$K76="Annually",IF(K$4=Staff!$I76,MIN(Staff!$J76,Staff!$L76),IF(K$4&gt;Staff!$I76,IFERROR(MIN(Staff!$L76,#REF!+Staff!$J76),MIN(Staff!$J76,Staff!$L76)),0))))))</f>
        <v>0</v>
      </c>
      <c r="L79" s="567">
        <f>IF(Staff!$K76="Never",IF(L$4&gt;=Staff!$I76,MIN(Staff!$J76,Staff!$L76),0),IF(Staff!$K76="Monthly",IF(L$4=Staff!$I76,MIN(Staff!$J76,Staff!$L76),IF(L$4&gt;Staff!$I76,MIN(Staff!$L76,K79+Staff!$J76),0)),IF(Staff!$K76="Quarterly",IF(L$4=Staff!$I76,MIN(Staff!$J76,Staff!$L76),IF(L$4&gt;Staff!$I76,IFERROR(MIN(Staff!$L76,IF(ISNUMBER(I79),I79,0)+Staff!$J76),Staff!$J76),0)),IF(Staff!$K76="Annually",IF(L$4=Staff!$I76,MIN(Staff!$J76,Staff!$L76),IF(L$4&gt;Staff!$I76,IFERROR(MIN(Staff!$L76,#REF!+Staff!$J76),MIN(Staff!$J76,Staff!$L76)),0))))))</f>
        <v>0</v>
      </c>
      <c r="M79" s="567">
        <f>IF(Staff!$K76="Never",IF(M$4&gt;=Staff!$I76,MIN(Staff!$J76,Staff!$L76),0),IF(Staff!$K76="Monthly",IF(M$4=Staff!$I76,MIN(Staff!$J76,Staff!$L76),IF(M$4&gt;Staff!$I76,MIN(Staff!$L76,L79+Staff!$J76),0)),IF(Staff!$K76="Quarterly",IF(M$4=Staff!$I76,MIN(Staff!$J76,Staff!$L76),IF(M$4&gt;Staff!$I76,IFERROR(MIN(Staff!$L76,IF(ISNUMBER(J79),J79,0)+Staff!$J76),Staff!$J76),0)),IF(Staff!$K76="Annually",IF(M$4=Staff!$I76,MIN(Staff!$J76,Staff!$L76),IF(M$4&gt;Staff!$I76,IFERROR(MIN(Staff!$L76,A79+Staff!$J76),MIN(Staff!$J76,Staff!$L76)),0))))))</f>
        <v>0</v>
      </c>
      <c r="N79" s="567">
        <f>IF(Staff!$K76="Never",IF(N$4&gt;=Staff!$I76,MIN(Staff!$J76,Staff!$L76),0),IF(Staff!$K76="Monthly",IF(N$4=Staff!$I76,MIN(Staff!$J76,Staff!$L76),IF(N$4&gt;Staff!$I76,MIN(Staff!$L76,M79+Staff!$J76),0)),IF(Staff!$K76="Quarterly",IF(N$4=Staff!$I76,MIN(Staff!$J76,Staff!$L76),IF(N$4&gt;Staff!$I76,IFERROR(MIN(Staff!$L76,IF(ISNUMBER(K79),K79,0)+Staff!$J76),Staff!$J76),0)),IF(Staff!$K76="Annually",IF(N$4=Staff!$I76,MIN(Staff!$J76,Staff!$L76),IF(N$4&gt;Staff!$I76,IFERROR(MIN(Staff!$L76,B79+Staff!$J76),MIN(Staff!$J76,Staff!$L76)),0))))))</f>
        <v>0</v>
      </c>
      <c r="O79" s="567">
        <f>IF(Staff!$K76="Never",IF(O$4&gt;=Staff!$I76,MIN(Staff!$J76,Staff!$L76),0),IF(Staff!$K76="Monthly",IF(O$4=Staff!$I76,MIN(Staff!$J76,Staff!$L76),IF(O$4&gt;Staff!$I76,MIN(Staff!$L76,N79+Staff!$J76),0)),IF(Staff!$K76="Quarterly",IF(O$4=Staff!$I76,MIN(Staff!$J76,Staff!$L76),IF(O$4&gt;Staff!$I76,IFERROR(MIN(Staff!$L76,IF(ISNUMBER(L79),L79,0)+Staff!$J76),Staff!$J76),0)),IF(Staff!$K76="Annually",IF(O$4=Staff!$I76,MIN(Staff!$J76,Staff!$L76),IF(O$4&gt;Staff!$I76,IFERROR(MIN(Staff!$L76,C79+Staff!$J76),MIN(Staff!$J76,Staff!$L76)),0))))))</f>
        <v>0</v>
      </c>
      <c r="P79" s="567">
        <f>IF(Staff!$K76="Never",IF(P$4&gt;=Staff!$I76,MIN(Staff!$J76,Staff!$L76),0),IF(Staff!$K76="Monthly",IF(P$4=Staff!$I76,MIN(Staff!$J76,Staff!$L76),IF(P$4&gt;Staff!$I76,MIN(Staff!$L76,O79+Staff!$J76),0)),IF(Staff!$K76="Quarterly",IF(P$4=Staff!$I76,MIN(Staff!$J76,Staff!$L76),IF(P$4&gt;Staff!$I76,IFERROR(MIN(Staff!$L76,IF(ISNUMBER(M79),M79,0)+Staff!$J76),Staff!$J76),0)),IF(Staff!$K76="Annually",IF(P$4=Staff!$I76,MIN(Staff!$J76,Staff!$L76),IF(P$4&gt;Staff!$I76,IFERROR(MIN(Staff!$L76,D79+Staff!$J76),MIN(Staff!$J76,Staff!$L76)),0))))))</f>
        <v>0</v>
      </c>
      <c r="Q79" s="567">
        <f>IF(Staff!$K76="Never",IF(Q$4&gt;=Staff!$I76,MIN(Staff!$J76,Staff!$L76),0),IF(Staff!$K76="Monthly",IF(Q$4=Staff!$I76,MIN(Staff!$J76,Staff!$L76),IF(Q$4&gt;Staff!$I76,MIN(Staff!$L76,P79+Staff!$J76),0)),IF(Staff!$K76="Quarterly",IF(Q$4=Staff!$I76,MIN(Staff!$J76,Staff!$L76),IF(Q$4&gt;Staff!$I76,IFERROR(MIN(Staff!$L76,IF(ISNUMBER(N79),N79,0)+Staff!$J76),Staff!$J76),0)),IF(Staff!$K76="Annually",IF(Q$4=Staff!$I76,MIN(Staff!$J76,Staff!$L76),IF(Q$4&gt;Staff!$I76,IFERROR(MIN(Staff!$L76,E79+Staff!$J76),MIN(Staff!$J76,Staff!$L76)),0))))))</f>
        <v>0</v>
      </c>
      <c r="R79" s="567">
        <f>IF(Staff!$K76="Never",IF(R$4&gt;=Staff!$I76,MIN(Staff!$J76,Staff!$L76),0),IF(Staff!$K76="Monthly",IF(R$4=Staff!$I76,MIN(Staff!$J76,Staff!$L76),IF(R$4&gt;Staff!$I76,MIN(Staff!$L76,Q79+Staff!$J76),0)),IF(Staff!$K76="Quarterly",IF(R$4=Staff!$I76,MIN(Staff!$J76,Staff!$L76),IF(R$4&gt;Staff!$I76,IFERROR(MIN(Staff!$L76,IF(ISNUMBER(O79),O79,0)+Staff!$J76),Staff!$J76),0)),IF(Staff!$K76="Annually",IF(R$4=Staff!$I76,MIN(Staff!$J76,Staff!$L76),IF(R$4&gt;Staff!$I76,IFERROR(MIN(Staff!$L76,F79+Staff!$J76),MIN(Staff!$J76,Staff!$L76)),0))))))</f>
        <v>0</v>
      </c>
      <c r="S79" s="567">
        <f>IF(Staff!$K76="Never",IF(S$4&gt;=Staff!$I76,MIN(Staff!$J76,Staff!$L76),0),IF(Staff!$K76="Monthly",IF(S$4=Staff!$I76,MIN(Staff!$J76,Staff!$L76),IF(S$4&gt;Staff!$I76,MIN(Staff!$L76,R79+Staff!$J76),0)),IF(Staff!$K76="Quarterly",IF(S$4=Staff!$I76,MIN(Staff!$J76,Staff!$L76),IF(S$4&gt;Staff!$I76,IFERROR(MIN(Staff!$L76,IF(ISNUMBER(P79),P79,0)+Staff!$J76),Staff!$J76),0)),IF(Staff!$K76="Annually",IF(S$4=Staff!$I76,MIN(Staff!$J76,Staff!$L76),IF(S$4&gt;Staff!$I76,IFERROR(MIN(Staff!$L76,G79+Staff!$J76),MIN(Staff!$J76,Staff!$L76)),0))))))</f>
        <v>0</v>
      </c>
      <c r="T79" s="567">
        <f>IF(Staff!$K76="Never",IF(T$4&gt;=Staff!$I76,MIN(Staff!$J76,Staff!$L76),0),IF(Staff!$K76="Monthly",IF(T$4=Staff!$I76,MIN(Staff!$J76,Staff!$L76),IF(T$4&gt;Staff!$I76,MIN(Staff!$L76,S79+Staff!$J76),0)),IF(Staff!$K76="Quarterly",IF(T$4=Staff!$I76,MIN(Staff!$J76,Staff!$L76),IF(T$4&gt;Staff!$I76,IFERROR(MIN(Staff!$L76,IF(ISNUMBER(Q79),Q79,0)+Staff!$J76),Staff!$J76),0)),IF(Staff!$K76="Annually",IF(T$4=Staff!$I76,MIN(Staff!$J76,Staff!$L76),IF(T$4&gt;Staff!$I76,IFERROR(MIN(Staff!$L76,H79+Staff!$J76),MIN(Staff!$J76,Staff!$L76)),0))))))</f>
        <v>0</v>
      </c>
      <c r="U79" s="567">
        <f>IF(Staff!$K76="Never",IF(U$4&gt;=Staff!$I76,MIN(Staff!$J76,Staff!$L76),0),IF(Staff!$K76="Monthly",IF(U$4=Staff!$I76,MIN(Staff!$J76,Staff!$L76),IF(U$4&gt;Staff!$I76,MIN(Staff!$L76,T79+Staff!$J76),0)),IF(Staff!$K76="Quarterly",IF(U$4=Staff!$I76,MIN(Staff!$J76,Staff!$L76),IF(U$4&gt;Staff!$I76,IFERROR(MIN(Staff!$L76,IF(ISNUMBER(R79),R79,0)+Staff!$J76),Staff!$J76),0)),IF(Staff!$K76="Annually",IF(U$4=Staff!$I76,MIN(Staff!$J76,Staff!$L76),IF(U$4&gt;Staff!$I76,IFERROR(MIN(Staff!$L76,I79+Staff!$J76),MIN(Staff!$J76,Staff!$L76)),0))))))</f>
        <v>0</v>
      </c>
      <c r="V79" s="567">
        <f>IF(Staff!$K76="Never",IF(V$4&gt;=Staff!$I76,MIN(Staff!$J76,Staff!$L76),0),IF(Staff!$K76="Monthly",IF(V$4=Staff!$I76,MIN(Staff!$J76,Staff!$L76),IF(V$4&gt;Staff!$I76,MIN(Staff!$L76,U79+Staff!$J76),0)),IF(Staff!$K76="Quarterly",IF(V$4=Staff!$I76,MIN(Staff!$J76,Staff!$L76),IF(V$4&gt;Staff!$I76,IFERROR(MIN(Staff!$L76,IF(ISNUMBER(S79),S79,0)+Staff!$J76),Staff!$J76),0)),IF(Staff!$K76="Annually",IF(V$4=Staff!$I76,MIN(Staff!$J76,Staff!$L76),IF(V$4&gt;Staff!$I76,IFERROR(MIN(Staff!$L76,J79+Staff!$J76),MIN(Staff!$J76,Staff!$L76)),0))))))</f>
        <v>0</v>
      </c>
      <c r="W79" s="567">
        <f>IF(Staff!$K76="Never",IF(W$4&gt;=Staff!$I76,MIN(Staff!$J76,Staff!$L76),0),IF(Staff!$K76="Monthly",IF(W$4=Staff!$I76,MIN(Staff!$J76,Staff!$L76),IF(W$4&gt;Staff!$I76,MIN(Staff!$L76,V79+Staff!$J76),0)),IF(Staff!$K76="Quarterly",IF(W$4=Staff!$I76,MIN(Staff!$J76,Staff!$L76),IF(W$4&gt;Staff!$I76,IFERROR(MIN(Staff!$L76,IF(ISNUMBER(T79),T79,0)+Staff!$J76),Staff!$J76),0)),IF(Staff!$K76="Annually",IF(W$4=Staff!$I76,MIN(Staff!$J76,Staff!$L76),IF(W$4&gt;Staff!$I76,IFERROR(MIN(Staff!$L76,K79+Staff!$J76),MIN(Staff!$J76,Staff!$L76)),0))))))</f>
        <v>0</v>
      </c>
      <c r="X79" s="567">
        <f>IF(Staff!$K76="Never",IF(X$4&gt;=Staff!$I76,MIN(Staff!$J76,Staff!$L76),0),IF(Staff!$K76="Monthly",IF(X$4=Staff!$I76,MIN(Staff!$J76,Staff!$L76),IF(X$4&gt;Staff!$I76,MIN(Staff!$L76,W79+Staff!$J76),0)),IF(Staff!$K76="Quarterly",IF(X$4=Staff!$I76,MIN(Staff!$J76,Staff!$L76),IF(X$4&gt;Staff!$I76,IFERROR(MIN(Staff!$L76,IF(ISNUMBER(U79),U79,0)+Staff!$J76),Staff!$J76),0)),IF(Staff!$K76="Annually",IF(X$4=Staff!$I76,MIN(Staff!$J76,Staff!$L76),IF(X$4&gt;Staff!$I76,IFERROR(MIN(Staff!$L76,L79+Staff!$J76),MIN(Staff!$J76,Staff!$L76)),0))))))</f>
        <v>0</v>
      </c>
      <c r="Y79" s="567">
        <f>IF(Staff!$K76="Never",IF(Y$4&gt;=Staff!$I76,MIN(Staff!$J76,Staff!$L76),0),IF(Staff!$K76="Monthly",IF(Y$4=Staff!$I76,MIN(Staff!$J76,Staff!$L76),IF(Y$4&gt;Staff!$I76,MIN(Staff!$L76,X79+Staff!$J76),0)),IF(Staff!$K76="Quarterly",IF(Y$4=Staff!$I76,MIN(Staff!$J76,Staff!$L76),IF(Y$4&gt;Staff!$I76,IFERROR(MIN(Staff!$L76,IF(ISNUMBER(V79),V79,0)+Staff!$J76),Staff!$J76),0)),IF(Staff!$K76="Annually",IF(Y$4=Staff!$I76,MIN(Staff!$J76,Staff!$L76),IF(Y$4&gt;Staff!$I76,IFERROR(MIN(Staff!$L76,M79+Staff!$J76),MIN(Staff!$J76,Staff!$L76)),0))))))</f>
        <v>0</v>
      </c>
      <c r="Z79" s="567">
        <f>IF(Staff!$K76="Never",IF(Z$4&gt;=Staff!$I76,MIN(Staff!$J76,Staff!$L76),0),IF(Staff!$K76="Monthly",IF(Z$4=Staff!$I76,MIN(Staff!$J76,Staff!$L76),IF(Z$4&gt;Staff!$I76,MIN(Staff!$L76,Y79+Staff!$J76),0)),IF(Staff!$K76="Quarterly",IF(Z$4=Staff!$I76,MIN(Staff!$J76,Staff!$L76),IF(Z$4&gt;Staff!$I76,IFERROR(MIN(Staff!$L76,IF(ISNUMBER(W79),W79,0)+Staff!$J76),Staff!$J76),0)),IF(Staff!$K76="Annually",IF(Z$4=Staff!$I76,MIN(Staff!$J76,Staff!$L76),IF(Z$4&gt;Staff!$I76,IFERROR(MIN(Staff!$L76,N79+Staff!$J76),MIN(Staff!$J76,Staff!$L76)),0))))))</f>
        <v>0</v>
      </c>
      <c r="AA79" s="567">
        <f>IF(Staff!$K76="Never",IF(AA$4&gt;=Staff!$I76,MIN(Staff!$J76,Staff!$L76),0),IF(Staff!$K76="Monthly",IF(AA$4=Staff!$I76,MIN(Staff!$J76,Staff!$L76),IF(AA$4&gt;Staff!$I76,MIN(Staff!$L76,Z79+Staff!$J76),0)),IF(Staff!$K76="Quarterly",IF(AA$4=Staff!$I76,MIN(Staff!$J76,Staff!$L76),IF(AA$4&gt;Staff!$I76,IFERROR(MIN(Staff!$L76,IF(ISNUMBER(X79),X79,0)+Staff!$J76),Staff!$J76),0)),IF(Staff!$K76="Annually",IF(AA$4=Staff!$I76,MIN(Staff!$J76,Staff!$L76),IF(AA$4&gt;Staff!$I76,IFERROR(MIN(Staff!$L76,O79+Staff!$J76),MIN(Staff!$J76,Staff!$L76)),0))))))</f>
        <v>0</v>
      </c>
      <c r="AB79" s="567">
        <f>IF(Staff!$K76="Never",IF(AB$4&gt;=Staff!$I76,MIN(Staff!$J76,Staff!$L76),0),IF(Staff!$K76="Monthly",IF(AB$4=Staff!$I76,MIN(Staff!$J76,Staff!$L76),IF(AB$4&gt;Staff!$I76,MIN(Staff!$L76,AA79+Staff!$J76),0)),IF(Staff!$K76="Quarterly",IF(AB$4=Staff!$I76,MIN(Staff!$J76,Staff!$L76),IF(AB$4&gt;Staff!$I76,IFERROR(MIN(Staff!$L76,IF(ISNUMBER(Y79),Y79,0)+Staff!$J76),Staff!$J76),0)),IF(Staff!$K76="Annually",IF(AB$4=Staff!$I76,MIN(Staff!$J76,Staff!$L76),IF(AB$4&gt;Staff!$I76,IFERROR(MIN(Staff!$L76,P79+Staff!$J76),MIN(Staff!$J76,Staff!$L76)),0))))))</f>
        <v>0</v>
      </c>
      <c r="AC79" s="567">
        <f>IF(Staff!$K76="Never",IF(AC$4&gt;=Staff!$I76,MIN(Staff!$J76,Staff!$L76),0),IF(Staff!$K76="Monthly",IF(AC$4=Staff!$I76,MIN(Staff!$J76,Staff!$L76),IF(AC$4&gt;Staff!$I76,MIN(Staff!$L76,AB79+Staff!$J76),0)),IF(Staff!$K76="Quarterly",IF(AC$4=Staff!$I76,MIN(Staff!$J76,Staff!$L76),IF(AC$4&gt;Staff!$I76,IFERROR(MIN(Staff!$L76,IF(ISNUMBER(Z79),Z79,0)+Staff!$J76),Staff!$J76),0)),IF(Staff!$K76="Annually",IF(AC$4=Staff!$I76,MIN(Staff!$J76,Staff!$L76),IF(AC$4&gt;Staff!$I76,IFERROR(MIN(Staff!$L76,Q79+Staff!$J76),MIN(Staff!$J76,Staff!$L76)),0))))))</f>
        <v>0</v>
      </c>
      <c r="AD79" s="567">
        <f>IF(Staff!$K76="Never",IF(AD$4&gt;=Staff!$I76,MIN(Staff!$J76,Staff!$L76),0),IF(Staff!$K76="Monthly",IF(AD$4=Staff!$I76,MIN(Staff!$J76,Staff!$L76),IF(AD$4&gt;Staff!$I76,MIN(Staff!$L76,AC79+Staff!$J76),0)),IF(Staff!$K76="Quarterly",IF(AD$4=Staff!$I76,MIN(Staff!$J76,Staff!$L76),IF(AD$4&gt;Staff!$I76,IFERROR(MIN(Staff!$L76,IF(ISNUMBER(AA79),AA79,0)+Staff!$J76),Staff!$J76),0)),IF(Staff!$K76="Annually",IF(AD$4=Staff!$I76,MIN(Staff!$J76,Staff!$L76),IF(AD$4&gt;Staff!$I76,IFERROR(MIN(Staff!$L76,R79+Staff!$J76),MIN(Staff!$J76,Staff!$L76)),0))))))</f>
        <v>0</v>
      </c>
      <c r="AE79" s="567">
        <f>IF(Staff!$K76="Never",IF(AE$4&gt;=Staff!$I76,MIN(Staff!$J76,Staff!$L76),0),IF(Staff!$K76="Monthly",IF(AE$4=Staff!$I76,MIN(Staff!$J76,Staff!$L76),IF(AE$4&gt;Staff!$I76,MIN(Staff!$L76,AD79+Staff!$J76),0)),IF(Staff!$K76="Quarterly",IF(AE$4=Staff!$I76,MIN(Staff!$J76,Staff!$L76),IF(AE$4&gt;Staff!$I76,IFERROR(MIN(Staff!$L76,IF(ISNUMBER(AB79),AB79,0)+Staff!$J76),Staff!$J76),0)),IF(Staff!$K76="Annually",IF(AE$4=Staff!$I76,MIN(Staff!$J76,Staff!$L76),IF(AE$4&gt;Staff!$I76,IFERROR(MIN(Staff!$L76,S79+Staff!$J76),MIN(Staff!$J76,Staff!$L76)),0))))))</f>
        <v>0</v>
      </c>
      <c r="AF79" s="567">
        <f>IF(Staff!$K76="Never",IF(AF$4&gt;=Staff!$I76,MIN(Staff!$J76,Staff!$L76),0),IF(Staff!$K76="Monthly",IF(AF$4=Staff!$I76,MIN(Staff!$J76,Staff!$L76),IF(AF$4&gt;Staff!$I76,MIN(Staff!$L76,AE79+Staff!$J76),0)),IF(Staff!$K76="Quarterly",IF(AF$4=Staff!$I76,MIN(Staff!$J76,Staff!$L76),IF(AF$4&gt;Staff!$I76,IFERROR(MIN(Staff!$L76,IF(ISNUMBER(AC79),AC79,0)+Staff!$J76),Staff!$J76),0)),IF(Staff!$K76="Annually",IF(AF$4=Staff!$I76,MIN(Staff!$J76,Staff!$L76),IF(AF$4&gt;Staff!$I76,IFERROR(MIN(Staff!$L76,T79+Staff!$J76),MIN(Staff!$J76,Staff!$L76)),0))))))</f>
        <v>0</v>
      </c>
      <c r="AG79" s="567">
        <f>IF(Staff!$K76="Never",IF(AG$4&gt;=Staff!$I76,MIN(Staff!$J76,Staff!$L76),0),IF(Staff!$K76="Monthly",IF(AG$4=Staff!$I76,MIN(Staff!$J76,Staff!$L76),IF(AG$4&gt;Staff!$I76,MIN(Staff!$L76,AF79+Staff!$J76),0)),IF(Staff!$K76="Quarterly",IF(AG$4=Staff!$I76,MIN(Staff!$J76,Staff!$L76),IF(AG$4&gt;Staff!$I76,IFERROR(MIN(Staff!$L76,IF(ISNUMBER(AD79),AD79,0)+Staff!$J76),Staff!$J76),0)),IF(Staff!$K76="Annually",IF(AG$4=Staff!$I76,MIN(Staff!$J76,Staff!$L76),IF(AG$4&gt;Staff!$I76,IFERROR(MIN(Staff!$L76,U79+Staff!$J76),MIN(Staff!$J76,Staff!$L76)),0))))))</f>
        <v>0</v>
      </c>
      <c r="AH79" s="567">
        <f>IF(Staff!$K76="Never",IF(AH$4&gt;=Staff!$I76,MIN(Staff!$J76,Staff!$L76),0),IF(Staff!$K76="Monthly",IF(AH$4=Staff!$I76,MIN(Staff!$J76,Staff!$L76),IF(AH$4&gt;Staff!$I76,MIN(Staff!$L76,AG79+Staff!$J76),0)),IF(Staff!$K76="Quarterly",IF(AH$4=Staff!$I76,MIN(Staff!$J76,Staff!$L76),IF(AH$4&gt;Staff!$I76,IFERROR(MIN(Staff!$L76,IF(ISNUMBER(AE79),AE79,0)+Staff!$J76),Staff!$J76),0)),IF(Staff!$K76="Annually",IF(AH$4=Staff!$I76,MIN(Staff!$J76,Staff!$L76),IF(AH$4&gt;Staff!$I76,IFERROR(MIN(Staff!$L76,V79+Staff!$J76),MIN(Staff!$J76,Staff!$L76)),0))))))</f>
        <v>0</v>
      </c>
      <c r="AI79" s="567">
        <f>IF(Staff!$K76="Never",IF(AI$4&gt;=Staff!$I76,MIN(Staff!$J76,Staff!$L76),0),IF(Staff!$K76="Monthly",IF(AI$4=Staff!$I76,MIN(Staff!$J76,Staff!$L76),IF(AI$4&gt;Staff!$I76,MIN(Staff!$L76,AH79+Staff!$J76),0)),IF(Staff!$K76="Quarterly",IF(AI$4=Staff!$I76,MIN(Staff!$J76,Staff!$L76),IF(AI$4&gt;Staff!$I76,IFERROR(MIN(Staff!$L76,IF(ISNUMBER(AF79),AF79,0)+Staff!$J76),Staff!$J76),0)),IF(Staff!$K76="Annually",IF(AI$4=Staff!$I76,MIN(Staff!$J76,Staff!$L76),IF(AI$4&gt;Staff!$I76,IFERROR(MIN(Staff!$L76,W79+Staff!$J76),MIN(Staff!$J76,Staff!$L76)),0))))))</f>
        <v>0</v>
      </c>
      <c r="AJ79" s="567">
        <f>IF(Staff!$K76="Never",IF(AJ$4&gt;=Staff!$I76,MIN(Staff!$J76,Staff!$L76),0),IF(Staff!$K76="Monthly",IF(AJ$4=Staff!$I76,MIN(Staff!$J76,Staff!$L76),IF(AJ$4&gt;Staff!$I76,MIN(Staff!$L76,AI79+Staff!$J76),0)),IF(Staff!$K76="Quarterly",IF(AJ$4=Staff!$I76,MIN(Staff!$J76,Staff!$L76),IF(AJ$4&gt;Staff!$I76,IFERROR(MIN(Staff!$L76,IF(ISNUMBER(AG79),AG79,0)+Staff!$J76),Staff!$J76),0)),IF(Staff!$K76="Annually",IF(AJ$4=Staff!$I76,MIN(Staff!$J76,Staff!$L76),IF(AJ$4&gt;Staff!$I76,IFERROR(MIN(Staff!$L76,X79+Staff!$J76),MIN(Staff!$J76,Staff!$L76)),0))))))</f>
        <v>0</v>
      </c>
      <c r="AK79" s="567">
        <f>IF(Staff!$K76="Never",IF(AK$4&gt;=Staff!$I76,MIN(Staff!$J76,Staff!$L76),0),IF(Staff!$K76="Monthly",IF(AK$4=Staff!$I76,MIN(Staff!$J76,Staff!$L76),IF(AK$4&gt;Staff!$I76,MIN(Staff!$L76,AJ79+Staff!$J76),0)),IF(Staff!$K76="Quarterly",IF(AK$4=Staff!$I76,MIN(Staff!$J76,Staff!$L76),IF(AK$4&gt;Staff!$I76,IFERROR(MIN(Staff!$L76,IF(ISNUMBER(AH79),AH79,0)+Staff!$J76),Staff!$J76),0)),IF(Staff!$K76="Annually",IF(AK$4=Staff!$I76,MIN(Staff!$J76,Staff!$L76),IF(AK$4&gt;Staff!$I76,IFERROR(MIN(Staff!$L76,Y79+Staff!$J76),MIN(Staff!$J76,Staff!$L76)),0))))))</f>
        <v>0</v>
      </c>
      <c r="AL79" s="567">
        <f>IF(Staff!$K76="Never",IF(AL$4&gt;=Staff!$I76,MIN(Staff!$J76,Staff!$L76),0),IF(Staff!$K76="Monthly",IF(AL$4=Staff!$I76,MIN(Staff!$J76,Staff!$L76),IF(AL$4&gt;Staff!$I76,MIN(Staff!$L76,AK79+Staff!$J76),0)),IF(Staff!$K76="Quarterly",IF(AL$4=Staff!$I76,MIN(Staff!$J76,Staff!$L76),IF(AL$4&gt;Staff!$I76,IFERROR(MIN(Staff!$L76,IF(ISNUMBER(AI79),AI79,0)+Staff!$J76),Staff!$J76),0)),IF(Staff!$K76="Annually",IF(AL$4=Staff!$I76,MIN(Staff!$J76,Staff!$L76),IF(AL$4&gt;Staff!$I76,IFERROR(MIN(Staff!$L76,Z79+Staff!$J76),MIN(Staff!$J76,Staff!$L76)),0))))))</f>
        <v>0</v>
      </c>
      <c r="AM79" s="567">
        <f>IF(Staff!$K76="Never",IF(AM$4&gt;=Staff!$I76,MIN(Staff!$J76,Staff!$L76),0),IF(Staff!$K76="Monthly",IF(AM$4=Staff!$I76,MIN(Staff!$J76,Staff!$L76),IF(AM$4&gt;Staff!$I76,MIN(Staff!$L76,AL79+Staff!$J76),0)),IF(Staff!$K76="Quarterly",IF(AM$4=Staff!$I76,MIN(Staff!$J76,Staff!$L76),IF(AM$4&gt;Staff!$I76,IFERROR(MIN(Staff!$L76,IF(ISNUMBER(AJ79),AJ79,0)+Staff!$J76),Staff!$J76),0)),IF(Staff!$K76="Annually",IF(AM$4=Staff!$I76,MIN(Staff!$J76,Staff!$L76),IF(AM$4&gt;Staff!$I76,IFERROR(MIN(Staff!$L76,AA79+Staff!$J76),MIN(Staff!$J76,Staff!$L76)),0))))))</f>
        <v>0</v>
      </c>
      <c r="AN79" s="567">
        <f>IF(Staff!$K76="Never",IF(AN$4&gt;=Staff!$I76,MIN(Staff!$J76,Staff!$L76),0),IF(Staff!$K76="Monthly",IF(AN$4=Staff!$I76,MIN(Staff!$J76,Staff!$L76),IF(AN$4&gt;Staff!$I76,MIN(Staff!$L76,AM79+Staff!$J76),0)),IF(Staff!$K76="Quarterly",IF(AN$4=Staff!$I76,MIN(Staff!$J76,Staff!$L76),IF(AN$4&gt;Staff!$I76,IFERROR(MIN(Staff!$L76,IF(ISNUMBER(AK79),AK79,0)+Staff!$J76),Staff!$J76),0)),IF(Staff!$K76="Annually",IF(AN$4=Staff!$I76,MIN(Staff!$J76,Staff!$L76),IF(AN$4&gt;Staff!$I76,IFERROR(MIN(Staff!$L76,AB79+Staff!$J76),MIN(Staff!$J76,Staff!$L76)),0))))))</f>
        <v>0</v>
      </c>
      <c r="AO79" s="567">
        <f>IF(Staff!$K76="Never",IF(AO$4&gt;=Staff!$I76,MIN(Staff!$J76,Staff!$L76),0),IF(Staff!$K76="Monthly",IF(AO$4=Staff!$I76,MIN(Staff!$J76,Staff!$L76),IF(AO$4&gt;Staff!$I76,MIN(Staff!$L76,AN79+Staff!$J76),0)),IF(Staff!$K76="Quarterly",IF(AO$4=Staff!$I76,MIN(Staff!$J76,Staff!$L76),IF(AO$4&gt;Staff!$I76,IFERROR(MIN(Staff!$L76,IF(ISNUMBER(AL79),AL79,0)+Staff!$J76),Staff!$J76),0)),IF(Staff!$K76="Annually",IF(AO$4=Staff!$I76,MIN(Staff!$J76,Staff!$L76),IF(AO$4&gt;Staff!$I76,IFERROR(MIN(Staff!$L76,AC79+Staff!$J76),MIN(Staff!$J76,Staff!$L76)),0))))))</f>
        <v>0</v>
      </c>
      <c r="AP79" s="567">
        <f>IF(Staff!$K76="Never",IF(AP$4&gt;=Staff!$I76,MIN(Staff!$J76,Staff!$L76),0),IF(Staff!$K76="Monthly",IF(AP$4=Staff!$I76,MIN(Staff!$J76,Staff!$L76),IF(AP$4&gt;Staff!$I76,MIN(Staff!$L76,AO79+Staff!$J76),0)),IF(Staff!$K76="Quarterly",IF(AP$4=Staff!$I76,MIN(Staff!$J76,Staff!$L76),IF(AP$4&gt;Staff!$I76,IFERROR(MIN(Staff!$L76,IF(ISNUMBER(AM79),AM79,0)+Staff!$J76),Staff!$J76),0)),IF(Staff!$K76="Annually",IF(AP$4=Staff!$I76,MIN(Staff!$J76,Staff!$L76),IF(AP$4&gt;Staff!$I76,IFERROR(MIN(Staff!$L76,AD79+Staff!$J76),MIN(Staff!$J76,Staff!$L76)),0))))))</f>
        <v>0</v>
      </c>
      <c r="AQ79" s="567">
        <f>IF(Staff!$K76="Never",IF(AQ$4&gt;=Staff!$I76,MIN(Staff!$J76,Staff!$L76),0),IF(Staff!$K76="Monthly",IF(AQ$4=Staff!$I76,MIN(Staff!$J76,Staff!$L76),IF(AQ$4&gt;Staff!$I76,MIN(Staff!$L76,AP79+Staff!$J76),0)),IF(Staff!$K76="Quarterly",IF(AQ$4=Staff!$I76,MIN(Staff!$J76,Staff!$L76),IF(AQ$4&gt;Staff!$I76,IFERROR(MIN(Staff!$L76,IF(ISNUMBER(AN79),AN79,0)+Staff!$J76),Staff!$J76),0)),IF(Staff!$K76="Annually",IF(AQ$4=Staff!$I76,MIN(Staff!$J76,Staff!$L76),IF(AQ$4&gt;Staff!$I76,IFERROR(MIN(Staff!$L76,AE79+Staff!$J76),MIN(Staff!$J76,Staff!$L76)),0))))))</f>
        <v>0</v>
      </c>
      <c r="AR79" s="567">
        <f>IF(Staff!$K76="Never",IF(AR$4&gt;=Staff!$I76,MIN(Staff!$J76,Staff!$L76),0),IF(Staff!$K76="Monthly",IF(AR$4=Staff!$I76,MIN(Staff!$J76,Staff!$L76),IF(AR$4&gt;Staff!$I76,MIN(Staff!$L76,AQ79+Staff!$J76),0)),IF(Staff!$K76="Quarterly",IF(AR$4=Staff!$I76,MIN(Staff!$J76,Staff!$L76),IF(AR$4&gt;Staff!$I76,IFERROR(MIN(Staff!$L76,IF(ISNUMBER(AO79),AO79,0)+Staff!$J76),Staff!$J76),0)),IF(Staff!$K76="Annually",IF(AR$4=Staff!$I76,MIN(Staff!$J76,Staff!$L76),IF(AR$4&gt;Staff!$I76,IFERROR(MIN(Staff!$L76,AF79+Staff!$J76),MIN(Staff!$J76,Staff!$L76)),0))))))</f>
        <v>0</v>
      </c>
      <c r="AS79" s="567">
        <f>IF(Staff!$K76="Never",IF(AS$4&gt;=Staff!$I76,MIN(Staff!$J76,Staff!$L76),0),IF(Staff!$K76="Monthly",IF(AS$4=Staff!$I76,MIN(Staff!$J76,Staff!$L76),IF(AS$4&gt;Staff!$I76,MIN(Staff!$L76,AR79+Staff!$J76),0)),IF(Staff!$K76="Quarterly",IF(AS$4=Staff!$I76,MIN(Staff!$J76,Staff!$L76),IF(AS$4&gt;Staff!$I76,IFERROR(MIN(Staff!$L76,IF(ISNUMBER(AP79),AP79,0)+Staff!$J76),Staff!$J76),0)),IF(Staff!$K76="Annually",IF(AS$4=Staff!$I76,MIN(Staff!$J76,Staff!$L76),IF(AS$4&gt;Staff!$I76,IFERROR(MIN(Staff!$L76,AG79+Staff!$J76),MIN(Staff!$J76,Staff!$L76)),0))))))</f>
        <v>0</v>
      </c>
      <c r="AT79" s="567">
        <f>IF(Staff!$K76="Never",IF(AT$4&gt;=Staff!$I76,MIN(Staff!$J76,Staff!$L76),0),IF(Staff!$K76="Monthly",IF(AT$4=Staff!$I76,MIN(Staff!$J76,Staff!$L76),IF(AT$4&gt;Staff!$I76,MIN(Staff!$L76,AS79+Staff!$J76),0)),IF(Staff!$K76="Quarterly",IF(AT$4=Staff!$I76,MIN(Staff!$J76,Staff!$L76),IF(AT$4&gt;Staff!$I76,IFERROR(MIN(Staff!$L76,IF(ISNUMBER(AQ79),AQ79,0)+Staff!$J76),Staff!$J76),0)),IF(Staff!$K76="Annually",IF(AT$4=Staff!$I76,MIN(Staff!$J76,Staff!$L76),IF(AT$4&gt;Staff!$I76,IFERROR(MIN(Staff!$L76,AH79+Staff!$J76),MIN(Staff!$J76,Staff!$L76)),0))))))</f>
        <v>0</v>
      </c>
      <c r="AU79" s="567">
        <f>IF(Staff!$K76="Never",IF(AU$4&gt;=Staff!$I76,MIN(Staff!$J76,Staff!$L76),0),IF(Staff!$K76="Monthly",IF(AU$4=Staff!$I76,MIN(Staff!$J76,Staff!$L76),IF(AU$4&gt;Staff!$I76,MIN(Staff!$L76,AT79+Staff!$J76),0)),IF(Staff!$K76="Quarterly",IF(AU$4=Staff!$I76,MIN(Staff!$J76,Staff!$L76),IF(AU$4&gt;Staff!$I76,IFERROR(MIN(Staff!$L76,IF(ISNUMBER(AR79),AR79,0)+Staff!$J76),Staff!$J76),0)),IF(Staff!$K76="Annually",IF(AU$4=Staff!$I76,MIN(Staff!$J76,Staff!$L76),IF(AU$4&gt;Staff!$I76,IFERROR(MIN(Staff!$L76,AI79+Staff!$J76),MIN(Staff!$J76,Staff!$L76)),0))))))</f>
        <v>0</v>
      </c>
      <c r="AV79" s="567">
        <f>IF(Staff!$K76="Never",IF(AV$4&gt;=Staff!$I76,MIN(Staff!$J76,Staff!$L76),0),IF(Staff!$K76="Monthly",IF(AV$4=Staff!$I76,MIN(Staff!$J76,Staff!$L76),IF(AV$4&gt;Staff!$I76,MIN(Staff!$L76,AU79+Staff!$J76),0)),IF(Staff!$K76="Quarterly",IF(AV$4=Staff!$I76,MIN(Staff!$J76,Staff!$L76),IF(AV$4&gt;Staff!$I76,IFERROR(MIN(Staff!$L76,IF(ISNUMBER(AS79),AS79,0)+Staff!$J76),Staff!$J76),0)),IF(Staff!$K76="Annually",IF(AV$4=Staff!$I76,MIN(Staff!$J76,Staff!$L76),IF(AV$4&gt;Staff!$I76,IFERROR(MIN(Staff!$L76,AJ79+Staff!$J76),MIN(Staff!$J76,Staff!$L76)),0))))))</f>
        <v>0</v>
      </c>
      <c r="AW79" s="567">
        <f>IF(Staff!$K76="Never",IF(AW$4&gt;=Staff!$I76,MIN(Staff!$J76,Staff!$L76),0),IF(Staff!$K76="Monthly",IF(AW$4=Staff!$I76,MIN(Staff!$J76,Staff!$L76),IF(AW$4&gt;Staff!$I76,MIN(Staff!$L76,AV79+Staff!$J76),0)),IF(Staff!$K76="Quarterly",IF(AW$4=Staff!$I76,MIN(Staff!$J76,Staff!$L76),IF(AW$4&gt;Staff!$I76,IFERROR(MIN(Staff!$L76,IF(ISNUMBER(AT79),AT79,0)+Staff!$J76),Staff!$J76),0)),IF(Staff!$K76="Annually",IF(AW$4=Staff!$I76,MIN(Staff!$J76,Staff!$L76),IF(AW$4&gt;Staff!$I76,IFERROR(MIN(Staff!$L76,AK79+Staff!$J76),MIN(Staff!$J76,Staff!$L76)),0))))))</f>
        <v>0</v>
      </c>
      <c r="AX79" s="567">
        <f>IF(Staff!$K76="Never",IF(AX$4&gt;=Staff!$I76,MIN(Staff!$J76,Staff!$L76),0),IF(Staff!$K76="Monthly",IF(AX$4=Staff!$I76,MIN(Staff!$J76,Staff!$L76),IF(AX$4&gt;Staff!$I76,MIN(Staff!$L76,AW79+Staff!$J76),0)),IF(Staff!$K76="Quarterly",IF(AX$4=Staff!$I76,MIN(Staff!$J76,Staff!$L76),IF(AX$4&gt;Staff!$I76,IFERROR(MIN(Staff!$L76,IF(ISNUMBER(AU79),AU79,0)+Staff!$J76),Staff!$J76),0)),IF(Staff!$K76="Annually",IF(AX$4=Staff!$I76,MIN(Staff!$J76,Staff!$L76),IF(AX$4&gt;Staff!$I76,IFERROR(MIN(Staff!$L76,AL79+Staff!$J76),MIN(Staff!$J76,Staff!$L76)),0))))))</f>
        <v>0</v>
      </c>
      <c r="AY79" s="567">
        <f>IF(Staff!$K76="Never",IF(AY$4&gt;=Staff!$I76,MIN(Staff!$J76,Staff!$L76),0),IF(Staff!$K76="Monthly",IF(AY$4=Staff!$I76,MIN(Staff!$J76,Staff!$L76),IF(AY$4&gt;Staff!$I76,MIN(Staff!$L76,AX79+Staff!$J76),0)),IF(Staff!$K76="Quarterly",IF(AY$4=Staff!$I76,MIN(Staff!$J76,Staff!$L76),IF(AY$4&gt;Staff!$I76,IFERROR(MIN(Staff!$L76,IF(ISNUMBER(AV79),AV79,0)+Staff!$J76),Staff!$J76),0)),IF(Staff!$K76="Annually",IF(AY$4=Staff!$I76,MIN(Staff!$J76,Staff!$L76),IF(AY$4&gt;Staff!$I76,IFERROR(MIN(Staff!$L76,AM79+Staff!$J76),MIN(Staff!$J76,Staff!$L76)),0))))))</f>
        <v>0</v>
      </c>
      <c r="AZ79" s="567">
        <f>IF(Staff!$K76="Never",IF(AZ$4&gt;=Staff!$I76,MIN(Staff!$J76,Staff!$L76),0),IF(Staff!$K76="Monthly",IF(AZ$4=Staff!$I76,MIN(Staff!$J76,Staff!$L76),IF(AZ$4&gt;Staff!$I76,MIN(Staff!$L76,AY79+Staff!$J76),0)),IF(Staff!$K76="Quarterly",IF(AZ$4=Staff!$I76,MIN(Staff!$J76,Staff!$L76),IF(AZ$4&gt;Staff!$I76,IFERROR(MIN(Staff!$L76,IF(ISNUMBER(AW79),AW79,0)+Staff!$J76),Staff!$J76),0)),IF(Staff!$K76="Annually",IF(AZ$4=Staff!$I76,MIN(Staff!$J76,Staff!$L76),IF(AZ$4&gt;Staff!$I76,IFERROR(MIN(Staff!$L76,AN79+Staff!$J76),MIN(Staff!$J76,Staff!$L76)),0))))))</f>
        <v>0</v>
      </c>
      <c r="BA79" s="567">
        <f>IF(Staff!$K76="Never",IF(BA$4&gt;=Staff!$I76,MIN(Staff!$J76,Staff!$L76),0),IF(Staff!$K76="Monthly",IF(BA$4=Staff!$I76,MIN(Staff!$J76,Staff!$L76),IF(BA$4&gt;Staff!$I76,MIN(Staff!$L76,AZ79+Staff!$J76),0)),IF(Staff!$K76="Quarterly",IF(BA$4=Staff!$I76,MIN(Staff!$J76,Staff!$L76),IF(BA$4&gt;Staff!$I76,IFERROR(MIN(Staff!$L76,IF(ISNUMBER(AX79),AX79,0)+Staff!$J76),Staff!$J76),0)),IF(Staff!$K76="Annually",IF(BA$4=Staff!$I76,MIN(Staff!$J76,Staff!$L76),IF(BA$4&gt;Staff!$I76,IFERROR(MIN(Staff!$L76,AO79+Staff!$J76),MIN(Staff!$J76,Staff!$L76)),0))))))</f>
        <v>0</v>
      </c>
      <c r="BB79" s="567">
        <f>IF(Staff!$K76="Never",IF(BB$4&gt;=Staff!$I76,MIN(Staff!$J76,Staff!$L76),0),IF(Staff!$K76="Monthly",IF(BB$4=Staff!$I76,MIN(Staff!$J76,Staff!$L76),IF(BB$4&gt;Staff!$I76,MIN(Staff!$L76,BA79+Staff!$J76),0)),IF(Staff!$K76="Quarterly",IF(BB$4=Staff!$I76,MIN(Staff!$J76,Staff!$L76),IF(BB$4&gt;Staff!$I76,IFERROR(MIN(Staff!$L76,IF(ISNUMBER(AY79),AY79,0)+Staff!$J76),Staff!$J76),0)),IF(Staff!$K76="Annually",IF(BB$4=Staff!$I76,MIN(Staff!$J76,Staff!$L76),IF(BB$4&gt;Staff!$I76,IFERROR(MIN(Staff!$L76,AP79+Staff!$J76),MIN(Staff!$J76,Staff!$L76)),0))))))</f>
        <v>0</v>
      </c>
      <c r="BC79" s="567">
        <f>IF(Staff!$K76="Never",IF(BC$4&gt;=Staff!$I76,MIN(Staff!$J76,Staff!$L76),0),IF(Staff!$K76="Monthly",IF(BC$4=Staff!$I76,MIN(Staff!$J76,Staff!$L76),IF(BC$4&gt;Staff!$I76,MIN(Staff!$L76,BB79+Staff!$J76),0)),IF(Staff!$K76="Quarterly",IF(BC$4=Staff!$I76,MIN(Staff!$J76,Staff!$L76),IF(BC$4&gt;Staff!$I76,IFERROR(MIN(Staff!$L76,IF(ISNUMBER(AZ79),AZ79,0)+Staff!$J76),Staff!$J76),0)),IF(Staff!$K76="Annually",IF(BC$4=Staff!$I76,MIN(Staff!$J76,Staff!$L76),IF(BC$4&gt;Staff!$I76,IFERROR(MIN(Staff!$L76,AQ79+Staff!$J76),MIN(Staff!$J76,Staff!$L76)),0))))))</f>
        <v>0</v>
      </c>
      <c r="BD79" s="567">
        <f>IF(Staff!$K76="Never",IF(BD$4&gt;=Staff!$I76,MIN(Staff!$J76,Staff!$L76),0),IF(Staff!$K76="Monthly",IF(BD$4=Staff!$I76,MIN(Staff!$J76,Staff!$L76),IF(BD$4&gt;Staff!$I76,MIN(Staff!$L76,BC79+Staff!$J76),0)),IF(Staff!$K76="Quarterly",IF(BD$4=Staff!$I76,MIN(Staff!$J76,Staff!$L76),IF(BD$4&gt;Staff!$I76,IFERROR(MIN(Staff!$L76,IF(ISNUMBER(BA79),BA79,0)+Staff!$J76),Staff!$J76),0)),IF(Staff!$K76="Annually",IF(BD$4=Staff!$I76,MIN(Staff!$J76,Staff!$L76),IF(BD$4&gt;Staff!$I76,IFERROR(MIN(Staff!$L76,AR79+Staff!$J76),MIN(Staff!$J76,Staff!$L76)),0))))))</f>
        <v>0</v>
      </c>
      <c r="BE79" s="567">
        <f>IF(Staff!$K76="Never",IF(BE$4&gt;=Staff!$I76,MIN(Staff!$J76,Staff!$L76),0),IF(Staff!$K76="Monthly",IF(BE$4=Staff!$I76,MIN(Staff!$J76,Staff!$L76),IF(BE$4&gt;Staff!$I76,MIN(Staff!$L76,BD79+Staff!$J76),0)),IF(Staff!$K76="Quarterly",IF(BE$4=Staff!$I76,MIN(Staff!$J76,Staff!$L76),IF(BE$4&gt;Staff!$I76,IFERROR(MIN(Staff!$L76,IF(ISNUMBER(BB79),BB79,0)+Staff!$J76),Staff!$J76),0)),IF(Staff!$K76="Annually",IF(BE$4=Staff!$I76,MIN(Staff!$J76,Staff!$L76),IF(BE$4&gt;Staff!$I76,IFERROR(MIN(Staff!$L76,AS79+Staff!$J76),MIN(Staff!$J76,Staff!$L76)),0))))))</f>
        <v>0</v>
      </c>
      <c r="BF79" s="567">
        <f>IF(Staff!$K76="Never",IF(BF$4&gt;=Staff!$I76,MIN(Staff!$J76,Staff!$L76),0),IF(Staff!$K76="Monthly",IF(BF$4=Staff!$I76,MIN(Staff!$J76,Staff!$L76),IF(BF$4&gt;Staff!$I76,MIN(Staff!$L76,BE79+Staff!$J76),0)),IF(Staff!$K76="Quarterly",IF(BF$4=Staff!$I76,MIN(Staff!$J76,Staff!$L76),IF(BF$4&gt;Staff!$I76,IFERROR(MIN(Staff!$L76,IF(ISNUMBER(BC79),BC79,0)+Staff!$J76),Staff!$J76),0)),IF(Staff!$K76="Annually",IF(BF$4=Staff!$I76,MIN(Staff!$J76,Staff!$L76),IF(BF$4&gt;Staff!$I76,IFERROR(MIN(Staff!$L76,AT79+Staff!$J76),MIN(Staff!$J76,Staff!$L76)),0))))))</f>
        <v>0</v>
      </c>
      <c r="BG79" s="567">
        <f>IF(Staff!$K76="Never",IF(BG$4&gt;=Staff!$I76,MIN(Staff!$J76,Staff!$L76),0),IF(Staff!$K76="Monthly",IF(BG$4=Staff!$I76,MIN(Staff!$J76,Staff!$L76),IF(BG$4&gt;Staff!$I76,MIN(Staff!$L76,BF79+Staff!$J76),0)),IF(Staff!$K76="Quarterly",IF(BG$4=Staff!$I76,MIN(Staff!$J76,Staff!$L76),IF(BG$4&gt;Staff!$I76,IFERROR(MIN(Staff!$L76,IF(ISNUMBER(BD79),BD79,0)+Staff!$J76),Staff!$J76),0)),IF(Staff!$K76="Annually",IF(BG$4=Staff!$I76,MIN(Staff!$J76,Staff!$L76),IF(BG$4&gt;Staff!$I76,IFERROR(MIN(Staff!$L76,AU79+Staff!$J76),MIN(Staff!$J76,Staff!$L76)),0))))))</f>
        <v>0</v>
      </c>
      <c r="BH79" s="567">
        <f>IF(Staff!$K76="Never",IF(BH$4&gt;=Staff!$I76,MIN(Staff!$J76,Staff!$L76),0),IF(Staff!$K76="Monthly",IF(BH$4=Staff!$I76,MIN(Staff!$J76,Staff!$L76),IF(BH$4&gt;Staff!$I76,MIN(Staff!$L76,BG79+Staff!$J76),0)),IF(Staff!$K76="Quarterly",IF(BH$4=Staff!$I76,MIN(Staff!$J76,Staff!$L76),IF(BH$4&gt;Staff!$I76,IFERROR(MIN(Staff!$L76,IF(ISNUMBER(BE79),BE79,0)+Staff!$J76),Staff!$J76),0)),IF(Staff!$K76="Annually",IF(BH$4=Staff!$I76,MIN(Staff!$J76,Staff!$L76),IF(BH$4&gt;Staff!$I76,IFERROR(MIN(Staff!$L76,AV79+Staff!$J76),MIN(Staff!$J76,Staff!$L76)),0))))))</f>
        <v>0</v>
      </c>
      <c r="BI79" s="567">
        <f>IF(Staff!$K76="Never",IF(BI$4&gt;=Staff!$I76,MIN(Staff!$J76,Staff!$L76),0),IF(Staff!$K76="Monthly",IF(BI$4=Staff!$I76,MIN(Staff!$J76,Staff!$L76),IF(BI$4&gt;Staff!$I76,MIN(Staff!$L76,BH79+Staff!$J76),0)),IF(Staff!$K76="Quarterly",IF(BI$4=Staff!$I76,MIN(Staff!$J76,Staff!$L76),IF(BI$4&gt;Staff!$I76,IFERROR(MIN(Staff!$L76,IF(ISNUMBER(BF79),BF79,0)+Staff!$J76),Staff!$J76),0)),IF(Staff!$K76="Annually",IF(BI$4=Staff!$I76,MIN(Staff!$J76,Staff!$L76),IF(BI$4&gt;Staff!$I76,IFERROR(MIN(Staff!$L76,AW79+Staff!$J76),MIN(Staff!$J76,Staff!$L76)),0))))))</f>
        <v>0</v>
      </c>
      <c r="BJ79" s="567">
        <f>IF(Staff!$K76="Never",IF(BJ$4&gt;=Staff!$I76,MIN(Staff!$J76,Staff!$L76),0),IF(Staff!$K76="Monthly",IF(BJ$4=Staff!$I76,MIN(Staff!$J76,Staff!$L76),IF(BJ$4&gt;Staff!$I76,MIN(Staff!$L76,BI79+Staff!$J76),0)),IF(Staff!$K76="Quarterly",IF(BJ$4=Staff!$I76,MIN(Staff!$J76,Staff!$L76),IF(BJ$4&gt;Staff!$I76,IFERROR(MIN(Staff!$L76,IF(ISNUMBER(BG79),BG79,0)+Staff!$J76),Staff!$J76),0)),IF(Staff!$K76="Annually",IF(BJ$4=Staff!$I76,MIN(Staff!$J76,Staff!$L76),IF(BJ$4&gt;Staff!$I76,IFERROR(MIN(Staff!$L76,AX79+Staff!$J76),MIN(Staff!$J76,Staff!$L76)),0))))))</f>
        <v>0</v>
      </c>
      <c r="BK79" s="567">
        <f>IF(Staff!$K76="Never",IF(BK$4&gt;=Staff!$I76,MIN(Staff!$J76,Staff!$L76),0),IF(Staff!$K76="Monthly",IF(BK$4=Staff!$I76,MIN(Staff!$J76,Staff!$L76),IF(BK$4&gt;Staff!$I76,MIN(Staff!$L76,BJ79+Staff!$J76),0)),IF(Staff!$K76="Quarterly",IF(BK$4=Staff!$I76,MIN(Staff!$J76,Staff!$L76),IF(BK$4&gt;Staff!$I76,IFERROR(MIN(Staff!$L76,IF(ISNUMBER(BH79),BH79,0)+Staff!$J76),Staff!$J76),0)),IF(Staff!$K76="Annually",IF(BK$4=Staff!$I76,MIN(Staff!$J76,Staff!$L76),IF(BK$4&gt;Staff!$I76,IFERROR(MIN(Staff!$L76,AY79+Staff!$J76),MIN(Staff!$J76,Staff!$L76)),0))))))</f>
        <v>0</v>
      </c>
      <c r="BL79" s="567">
        <f>IF(Staff!$K76="Never",IF(BL$4&gt;=Staff!$I76,MIN(Staff!$J76,Staff!$L76),0),IF(Staff!$K76="Monthly",IF(BL$4=Staff!$I76,MIN(Staff!$J76,Staff!$L76),IF(BL$4&gt;Staff!$I76,MIN(Staff!$L76,BK79+Staff!$J76),0)),IF(Staff!$K76="Quarterly",IF(BL$4=Staff!$I76,MIN(Staff!$J76,Staff!$L76),IF(BL$4&gt;Staff!$I76,IFERROR(MIN(Staff!$L76,IF(ISNUMBER(BI79),BI79,0)+Staff!$J76),Staff!$J76),0)),IF(Staff!$K76="Annually",IF(BL$4=Staff!$I76,MIN(Staff!$J76,Staff!$L76),IF(BL$4&gt;Staff!$I76,IFERROR(MIN(Staff!$L76,AZ79+Staff!$J76),MIN(Staff!$J76,Staff!$L76)),0))))))</f>
        <v>0</v>
      </c>
      <c r="BM79" s="567">
        <f>IF(Staff!$K76="Never",IF(BM$4&gt;=Staff!$I76,MIN(Staff!$J76,Staff!$L76),0),IF(Staff!$K76="Monthly",IF(BM$4=Staff!$I76,MIN(Staff!$J76,Staff!$L76),IF(BM$4&gt;Staff!$I76,MIN(Staff!$L76,BL79+Staff!$J76),0)),IF(Staff!$K76="Quarterly",IF(BM$4=Staff!$I76,MIN(Staff!$J76,Staff!$L76),IF(BM$4&gt;Staff!$I76,IFERROR(MIN(Staff!$L76,IF(ISNUMBER(BJ79),BJ79,0)+Staff!$J76),Staff!$J76),0)),IF(Staff!$K76="Annually",IF(BM$4=Staff!$I76,MIN(Staff!$J76,Staff!$L76),IF(BM$4&gt;Staff!$I76,IFERROR(MIN(Staff!$L76,BA79+Staff!$J76),MIN(Staff!$J76,Staff!$L76)),0))))))</f>
        <v>0</v>
      </c>
      <c r="BN79" s="567">
        <f>IF(Staff!$K76="Never",IF(BN$4&gt;=Staff!$I76,MIN(Staff!$J76,Staff!$L76),0),IF(Staff!$K76="Monthly",IF(BN$4=Staff!$I76,MIN(Staff!$J76,Staff!$L76),IF(BN$4&gt;Staff!$I76,MIN(Staff!$L76,BM79+Staff!$J76),0)),IF(Staff!$K76="Quarterly",IF(BN$4=Staff!$I76,MIN(Staff!$J76,Staff!$L76),IF(BN$4&gt;Staff!$I76,IFERROR(MIN(Staff!$L76,IF(ISNUMBER(BK79),BK79,0)+Staff!$J76),Staff!$J76),0)),IF(Staff!$K76="Annually",IF(BN$4=Staff!$I76,MIN(Staff!$J76,Staff!$L76),IF(BN$4&gt;Staff!$I76,IFERROR(MIN(Staff!$L76,BB79+Staff!$J76),MIN(Staff!$J76,Staff!$L76)),0))))))</f>
        <v>0</v>
      </c>
      <c r="BO79" s="567">
        <f>IF(Staff!$K76="Never",IF(BO$4&gt;=Staff!$I76,MIN(Staff!$J76,Staff!$L76),0),IF(Staff!$K76="Monthly",IF(BO$4=Staff!$I76,MIN(Staff!$J76,Staff!$L76),IF(BO$4&gt;Staff!$I76,MIN(Staff!$L76,BN79+Staff!$J76),0)),IF(Staff!$K76="Quarterly",IF(BO$4=Staff!$I76,MIN(Staff!$J76,Staff!$L76),IF(BO$4&gt;Staff!$I76,IFERROR(MIN(Staff!$L76,IF(ISNUMBER(BL79),BL79,0)+Staff!$J76),Staff!$J76),0)),IF(Staff!$K76="Annually",IF(BO$4=Staff!$I76,MIN(Staff!$J76,Staff!$L76),IF(BO$4&gt;Staff!$I76,IFERROR(MIN(Staff!$L76,BC79+Staff!$J76),MIN(Staff!$J76,Staff!$L76)),0))))))</f>
        <v>0</v>
      </c>
      <c r="BP79" s="567">
        <f>IF(Staff!$K76="Never",IF(BP$4&gt;=Staff!$I76,MIN(Staff!$J76,Staff!$L76),0),IF(Staff!$K76="Monthly",IF(BP$4=Staff!$I76,MIN(Staff!$J76,Staff!$L76),IF(BP$4&gt;Staff!$I76,MIN(Staff!$L76,BO79+Staff!$J76),0)),IF(Staff!$K76="Quarterly",IF(BP$4=Staff!$I76,MIN(Staff!$J76,Staff!$L76),IF(BP$4&gt;Staff!$I76,IFERROR(MIN(Staff!$L76,IF(ISNUMBER(BM79),BM79,0)+Staff!$J76),Staff!$J76),0)),IF(Staff!$K76="Annually",IF(BP$4=Staff!$I76,MIN(Staff!$J76,Staff!$L76),IF(BP$4&gt;Staff!$I76,IFERROR(MIN(Staff!$L76,BD79+Staff!$J76),MIN(Staff!$J76,Staff!$L76)),0))))))</f>
        <v>0</v>
      </c>
      <c r="BQ79" s="567">
        <f>IF(Staff!$K76="Never",IF(BQ$4&gt;=Staff!$I76,MIN(Staff!$J76,Staff!$L76),0),IF(Staff!$K76="Monthly",IF(BQ$4=Staff!$I76,MIN(Staff!$J76,Staff!$L76),IF(BQ$4&gt;Staff!$I76,MIN(Staff!$L76,BP79+Staff!$J76),0)),IF(Staff!$K76="Quarterly",IF(BQ$4=Staff!$I76,MIN(Staff!$J76,Staff!$L76),IF(BQ$4&gt;Staff!$I76,IFERROR(MIN(Staff!$L76,IF(ISNUMBER(BN79),BN79,0)+Staff!$J76),Staff!$J76),0)),IF(Staff!$K76="Annually",IF(BQ$4=Staff!$I76,MIN(Staff!$J76,Staff!$L76),IF(BQ$4&gt;Staff!$I76,IFERROR(MIN(Staff!$L76,BE79+Staff!$J76),MIN(Staff!$J76,Staff!$L76)),0))))))</f>
        <v>0</v>
      </c>
      <c r="BR79" s="567">
        <f>IF(Staff!$K76="Never",IF(BR$4&gt;=Staff!$I76,MIN(Staff!$J76,Staff!$L76),0),IF(Staff!$K76="Monthly",IF(BR$4=Staff!$I76,MIN(Staff!$J76,Staff!$L76),IF(BR$4&gt;Staff!$I76,MIN(Staff!$L76,BQ79+Staff!$J76),0)),IF(Staff!$K76="Quarterly",IF(BR$4=Staff!$I76,MIN(Staff!$J76,Staff!$L76),IF(BR$4&gt;Staff!$I76,IFERROR(MIN(Staff!$L76,IF(ISNUMBER(BO79),BO79,0)+Staff!$J76),Staff!$J76),0)),IF(Staff!$K76="Annually",IF(BR$4=Staff!$I76,MIN(Staff!$J76,Staff!$L76),IF(BR$4&gt;Staff!$I76,IFERROR(MIN(Staff!$L76,BF79+Staff!$J76),MIN(Staff!$J76,Staff!$L76)),0))))))</f>
        <v>0</v>
      </c>
      <c r="BS79" s="567">
        <f>IF(Staff!$K76="Never",IF(BS$4&gt;=Staff!$I76,MIN(Staff!$J76,Staff!$L76),0),IF(Staff!$K76="Monthly",IF(BS$4=Staff!$I76,MIN(Staff!$J76,Staff!$L76),IF(BS$4&gt;Staff!$I76,MIN(Staff!$L76,BR79+Staff!$J76),0)),IF(Staff!$K76="Quarterly",IF(BS$4=Staff!$I76,MIN(Staff!$J76,Staff!$L76),IF(BS$4&gt;Staff!$I76,IFERROR(MIN(Staff!$L76,IF(ISNUMBER(BP79),BP79,0)+Staff!$J76),Staff!$J76),0)),IF(Staff!$K76="Annually",IF(BS$4=Staff!$I76,MIN(Staff!$J76,Staff!$L76),IF(BS$4&gt;Staff!$I76,IFERROR(MIN(Staff!$L76,BG79+Staff!$J76),MIN(Staff!$J76,Staff!$L76)),0))))))</f>
        <v>0</v>
      </c>
      <c r="BT79" s="567">
        <f>IF(Staff!$K76="Never",IF(BT$4&gt;=Staff!$I76,MIN(Staff!$J76,Staff!$L76),0),IF(Staff!$K76="Monthly",IF(BT$4=Staff!$I76,MIN(Staff!$J76,Staff!$L76),IF(BT$4&gt;Staff!$I76,MIN(Staff!$L76,BS79+Staff!$J76),0)),IF(Staff!$K76="Quarterly",IF(BT$4=Staff!$I76,MIN(Staff!$J76,Staff!$L76),IF(BT$4&gt;Staff!$I76,IFERROR(MIN(Staff!$L76,IF(ISNUMBER(BQ79),BQ79,0)+Staff!$J76),Staff!$J76),0)),IF(Staff!$K76="Annually",IF(BT$4=Staff!$I76,MIN(Staff!$J76,Staff!$L76),IF(BT$4&gt;Staff!$I76,IFERROR(MIN(Staff!$L76,BH79+Staff!$J76),MIN(Staff!$J76,Staff!$L76)),0))))))</f>
        <v>0</v>
      </c>
      <c r="BU79" s="567">
        <f>IF(Staff!$K76="Never",IF(BU$4&gt;=Staff!$I76,MIN(Staff!$J76,Staff!$L76),0),IF(Staff!$K76="Monthly",IF(BU$4=Staff!$I76,MIN(Staff!$J76,Staff!$L76),IF(BU$4&gt;Staff!$I76,MIN(Staff!$L76,BT79+Staff!$J76),0)),IF(Staff!$K76="Quarterly",IF(BU$4=Staff!$I76,MIN(Staff!$J76,Staff!$L76),IF(BU$4&gt;Staff!$I76,IFERROR(MIN(Staff!$L76,IF(ISNUMBER(BR79),BR79,0)+Staff!$J76),Staff!$J76),0)),IF(Staff!$K76="Annually",IF(BU$4=Staff!$I76,MIN(Staff!$J76,Staff!$L76),IF(BU$4&gt;Staff!$I76,IFERROR(MIN(Staff!$L76,BI79+Staff!$J76),MIN(Staff!$J76,Staff!$L76)),0))))))</f>
        <v>0</v>
      </c>
      <c r="BV79" s="567">
        <f>IF(Staff!$K76="Never",IF(BV$4&gt;=Staff!$I76,MIN(Staff!$J76,Staff!$L76),0),IF(Staff!$K76="Monthly",IF(BV$4=Staff!$I76,MIN(Staff!$J76,Staff!$L76),IF(BV$4&gt;Staff!$I76,MIN(Staff!$L76,BU79+Staff!$J76),0)),IF(Staff!$K76="Quarterly",IF(BV$4=Staff!$I76,MIN(Staff!$J76,Staff!$L76),IF(BV$4&gt;Staff!$I76,IFERROR(MIN(Staff!$L76,IF(ISNUMBER(BS79),BS79,0)+Staff!$J76),Staff!$J76),0)),IF(Staff!$K76="Annually",IF(BV$4=Staff!$I76,MIN(Staff!$J76,Staff!$L76),IF(BV$4&gt;Staff!$I76,IFERROR(MIN(Staff!$L76,BJ79+Staff!$J76),MIN(Staff!$J76,Staff!$L76)),0))))))</f>
        <v>0</v>
      </c>
      <c r="BW79" s="567">
        <f>IF(Staff!$K76="Never",IF(BW$4&gt;=Staff!$I76,MIN(Staff!$J76,Staff!$L76),0),IF(Staff!$K76="Monthly",IF(BW$4=Staff!$I76,MIN(Staff!$J76,Staff!$L76),IF(BW$4&gt;Staff!$I76,MIN(Staff!$L76,BV79+Staff!$J76),0)),IF(Staff!$K76="Quarterly",IF(BW$4=Staff!$I76,MIN(Staff!$J76,Staff!$L76),IF(BW$4&gt;Staff!$I76,IFERROR(MIN(Staff!$L76,IF(ISNUMBER(BT79),BT79,0)+Staff!$J76),Staff!$J76),0)),IF(Staff!$K76="Annually",IF(BW$4=Staff!$I76,MIN(Staff!$J76,Staff!$L76),IF(BW$4&gt;Staff!$I76,IFERROR(MIN(Staff!$L76,BK79+Staff!$J76),MIN(Staff!$J76,Staff!$L76)),0))))))</f>
        <v>0</v>
      </c>
      <c r="BX79" s="567">
        <f>IF(Staff!$K76="Never",IF(BX$4&gt;=Staff!$I76,MIN(Staff!$J76,Staff!$L76),0),IF(Staff!$K76="Monthly",IF(BX$4=Staff!$I76,MIN(Staff!$J76,Staff!$L76),IF(BX$4&gt;Staff!$I76,MIN(Staff!$L76,BW79+Staff!$J76),0)),IF(Staff!$K76="Quarterly",IF(BX$4=Staff!$I76,MIN(Staff!$J76,Staff!$L76),IF(BX$4&gt;Staff!$I76,IFERROR(MIN(Staff!$L76,IF(ISNUMBER(BU79),BU79,0)+Staff!$J76),Staff!$J76),0)),IF(Staff!$K76="Annually",IF(BX$4=Staff!$I76,MIN(Staff!$J76,Staff!$L76),IF(BX$4&gt;Staff!$I76,IFERROR(MIN(Staff!$L76,BL79+Staff!$J76),MIN(Staff!$J76,Staff!$L76)),0))))))</f>
        <v>0</v>
      </c>
      <c r="BY79" s="567">
        <f>IF(Staff!$K76="Never",IF(BY$4&gt;=Staff!$I76,MIN(Staff!$J76,Staff!$L76),0),IF(Staff!$K76="Monthly",IF(BY$4=Staff!$I76,MIN(Staff!$J76,Staff!$L76),IF(BY$4&gt;Staff!$I76,MIN(Staff!$L76,BX79+Staff!$J76),0)),IF(Staff!$K76="Quarterly",IF(BY$4=Staff!$I76,MIN(Staff!$J76,Staff!$L76),IF(BY$4&gt;Staff!$I76,IFERROR(MIN(Staff!$L76,IF(ISNUMBER(BV79),BV79,0)+Staff!$J76),Staff!$J76),0)),IF(Staff!$K76="Annually",IF(BY$4=Staff!$I76,MIN(Staff!$J76,Staff!$L76),IF(BY$4&gt;Staff!$I76,IFERROR(MIN(Staff!$L76,BM79+Staff!$J76),MIN(Staff!$J76,Staff!$L76)),0))))))</f>
        <v>0</v>
      </c>
      <c r="BZ79" s="567">
        <f>IF(Staff!$K76="Never",IF(BZ$4&gt;=Staff!$I76,MIN(Staff!$J76,Staff!$L76),0),IF(Staff!$K76="Monthly",IF(BZ$4=Staff!$I76,MIN(Staff!$J76,Staff!$L76),IF(BZ$4&gt;Staff!$I76,MIN(Staff!$L76,BY79+Staff!$J76),0)),IF(Staff!$K76="Quarterly",IF(BZ$4=Staff!$I76,MIN(Staff!$J76,Staff!$L76),IF(BZ$4&gt;Staff!$I76,IFERROR(MIN(Staff!$L76,IF(ISNUMBER(BW79),BW79,0)+Staff!$J76),Staff!$J76),0)),IF(Staff!$K76="Annually",IF(BZ$4=Staff!$I76,MIN(Staff!$J76,Staff!$L76),IF(BZ$4&gt;Staff!$I76,IFERROR(MIN(Staff!$L76,BN79+Staff!$J76),MIN(Staff!$J76,Staff!$L76)),0))))))</f>
        <v>0</v>
      </c>
      <c r="CA79" s="567">
        <f>IF(Staff!$K76="Never",IF(CA$4&gt;=Staff!$I76,MIN(Staff!$J76,Staff!$L76),0),IF(Staff!$K76="Monthly",IF(CA$4=Staff!$I76,MIN(Staff!$J76,Staff!$L76),IF(CA$4&gt;Staff!$I76,MIN(Staff!$L76,BZ79+Staff!$J76),0)),IF(Staff!$K76="Quarterly",IF(CA$4=Staff!$I76,MIN(Staff!$J76,Staff!$L76),IF(CA$4&gt;Staff!$I76,IFERROR(MIN(Staff!$L76,IF(ISNUMBER(BX79),BX79,0)+Staff!$J76),Staff!$J76),0)),IF(Staff!$K76="Annually",IF(CA$4=Staff!$I76,MIN(Staff!$J76,Staff!$L76),IF(CA$4&gt;Staff!$I76,IFERROR(MIN(Staff!$L76,BO79+Staff!$J76),MIN(Staff!$J76,Staff!$L76)),0))))))</f>
        <v>0</v>
      </c>
      <c r="CB79" s="567">
        <f>IF(Staff!$K76="Never",IF(CB$4&gt;=Staff!$I76,MIN(Staff!$J76,Staff!$L76),0),IF(Staff!$K76="Monthly",IF(CB$4=Staff!$I76,MIN(Staff!$J76,Staff!$L76),IF(CB$4&gt;Staff!$I76,MIN(Staff!$L76,CA79+Staff!$J76),0)),IF(Staff!$K76="Quarterly",IF(CB$4=Staff!$I76,MIN(Staff!$J76,Staff!$L76),IF(CB$4&gt;Staff!$I76,IFERROR(MIN(Staff!$L76,IF(ISNUMBER(BY79),BY79,0)+Staff!$J76),Staff!$J76),0)),IF(Staff!$K76="Annually",IF(CB$4=Staff!$I76,MIN(Staff!$J76,Staff!$L76),IF(CB$4&gt;Staff!$I76,IFERROR(MIN(Staff!$L76,BP79+Staff!$J76),MIN(Staff!$J76,Staff!$L76)),0))))))</f>
        <v>0</v>
      </c>
      <c r="CC79" s="567">
        <f>IF(Staff!$K76="Never",IF(CC$4&gt;=Staff!$I76,MIN(Staff!$J76,Staff!$L76),0),IF(Staff!$K76="Monthly",IF(CC$4=Staff!$I76,MIN(Staff!$J76,Staff!$L76),IF(CC$4&gt;Staff!$I76,MIN(Staff!$L76,CB79+Staff!$J76),0)),IF(Staff!$K76="Quarterly",IF(CC$4=Staff!$I76,MIN(Staff!$J76,Staff!$L76),IF(CC$4&gt;Staff!$I76,IFERROR(MIN(Staff!$L76,IF(ISNUMBER(BZ79),BZ79,0)+Staff!$J76),Staff!$J76),0)),IF(Staff!$K76="Annually",IF(CC$4=Staff!$I76,MIN(Staff!$J76,Staff!$L76),IF(CC$4&gt;Staff!$I76,IFERROR(MIN(Staff!$L76,BQ79+Staff!$J76),MIN(Staff!$J76,Staff!$L76)),0))))))</f>
        <v>0</v>
      </c>
      <c r="CD79" s="567">
        <f>IF(Staff!$K76="Never",IF(CD$4&gt;=Staff!$I76,MIN(Staff!$J76,Staff!$L76),0),IF(Staff!$K76="Monthly",IF(CD$4=Staff!$I76,MIN(Staff!$J76,Staff!$L76),IF(CD$4&gt;Staff!$I76,MIN(Staff!$L76,CC79+Staff!$J76),0)),IF(Staff!$K76="Quarterly",IF(CD$4=Staff!$I76,MIN(Staff!$J76,Staff!$L76),IF(CD$4&gt;Staff!$I76,IFERROR(MIN(Staff!$L76,IF(ISNUMBER(CA79),CA79,0)+Staff!$J76),Staff!$J76),0)),IF(Staff!$K76="Annually",IF(CD$4=Staff!$I76,MIN(Staff!$J76,Staff!$L76),IF(CD$4&gt;Staff!$I76,IFERROR(MIN(Staff!$L76,BR79+Staff!$J76),MIN(Staff!$J76,Staff!$L76)),0))))))</f>
        <v>0</v>
      </c>
      <c r="CE79" s="567">
        <f>IF(Staff!$K76="Never",IF(CE$4&gt;=Staff!$I76,MIN(Staff!$J76,Staff!$L76),0),IF(Staff!$K76="Monthly",IF(CE$4=Staff!$I76,MIN(Staff!$J76,Staff!$L76),IF(CE$4&gt;Staff!$I76,MIN(Staff!$L76,CD79+Staff!$J76),0)),IF(Staff!$K76="Quarterly",IF(CE$4=Staff!$I76,MIN(Staff!$J76,Staff!$L76),IF(CE$4&gt;Staff!$I76,IFERROR(MIN(Staff!$L76,IF(ISNUMBER(CB79),CB79,0)+Staff!$J76),Staff!$J76),0)),IF(Staff!$K76="Annually",IF(CE$4=Staff!$I76,MIN(Staff!$J76,Staff!$L76),IF(CE$4&gt;Staff!$I76,IFERROR(MIN(Staff!$L76,BS79+Staff!$J76),MIN(Staff!$J76,Staff!$L76)),0))))))</f>
        <v>0</v>
      </c>
      <c r="CF79" s="567">
        <f>IF(Staff!$K76="Never",IF(CF$4&gt;=Staff!$I76,MIN(Staff!$J76,Staff!$L76),0),IF(Staff!$K76="Monthly",IF(CF$4=Staff!$I76,MIN(Staff!$J76,Staff!$L76),IF(CF$4&gt;Staff!$I76,MIN(Staff!$L76,CE79+Staff!$J76),0)),IF(Staff!$K76="Quarterly",IF(CF$4=Staff!$I76,MIN(Staff!$J76,Staff!$L76),IF(CF$4&gt;Staff!$I76,IFERROR(MIN(Staff!$L76,IF(ISNUMBER(CC79),CC79,0)+Staff!$J76),Staff!$J76),0)),IF(Staff!$K76="Annually",IF(CF$4=Staff!$I76,MIN(Staff!$J76,Staff!$L76),IF(CF$4&gt;Staff!$I76,IFERROR(MIN(Staff!$L76,BT79+Staff!$J76),MIN(Staff!$J76,Staff!$L76)),0))))))</f>
        <v>0</v>
      </c>
      <c r="CG79" s="567">
        <f>IF(Staff!$K76="Never",IF(CG$4&gt;=Staff!$I76,MIN(Staff!$J76,Staff!$L76),0),IF(Staff!$K76="Monthly",IF(CG$4=Staff!$I76,MIN(Staff!$J76,Staff!$L76),IF(CG$4&gt;Staff!$I76,MIN(Staff!$L76,CF79+Staff!$J76),0)),IF(Staff!$K76="Quarterly",IF(CG$4=Staff!$I76,MIN(Staff!$J76,Staff!$L76),IF(CG$4&gt;Staff!$I76,IFERROR(MIN(Staff!$L76,IF(ISNUMBER(CD79),CD79,0)+Staff!$J76),Staff!$J76),0)),IF(Staff!$K76="Annually",IF(CG$4=Staff!$I76,MIN(Staff!$J76,Staff!$L76),IF(CG$4&gt;Staff!$I76,IFERROR(MIN(Staff!$L76,BU79+Staff!$J76),MIN(Staff!$J76,Staff!$L76)),0))))))</f>
        <v>0</v>
      </c>
      <c r="CH79" s="567">
        <f>IF(Staff!$K76="Never",IF(CH$4&gt;=Staff!$I76,MIN(Staff!$J76,Staff!$L76),0),IF(Staff!$K76="Monthly",IF(CH$4=Staff!$I76,MIN(Staff!$J76,Staff!$L76),IF(CH$4&gt;Staff!$I76,MIN(Staff!$L76,CG79+Staff!$J76),0)),IF(Staff!$K76="Quarterly",IF(CH$4=Staff!$I76,MIN(Staff!$J76,Staff!$L76),IF(CH$4&gt;Staff!$I76,IFERROR(MIN(Staff!$L76,IF(ISNUMBER(CE79),CE79,0)+Staff!$J76),Staff!$J76),0)),IF(Staff!$K76="Annually",IF(CH$4=Staff!$I76,MIN(Staff!$J76,Staff!$L76),IF(CH$4&gt;Staff!$I76,IFERROR(MIN(Staff!$L76,BV79+Staff!$J76),MIN(Staff!$J76,Staff!$L76)),0))))))</f>
        <v>0</v>
      </c>
      <c r="CI79" s="567">
        <f>IF(Staff!$K76="Never",IF(CI$4&gt;=Staff!$I76,MIN(Staff!$J76,Staff!$L76),0),IF(Staff!$K76="Monthly",IF(CI$4=Staff!$I76,MIN(Staff!$J76,Staff!$L76),IF(CI$4&gt;Staff!$I76,MIN(Staff!$L76,CH79+Staff!$J76),0)),IF(Staff!$K76="Quarterly",IF(CI$4=Staff!$I76,MIN(Staff!$J76,Staff!$L76),IF(CI$4&gt;Staff!$I76,IFERROR(MIN(Staff!$L76,IF(ISNUMBER(CF79),CF79,0)+Staff!$J76),Staff!$J76),0)),IF(Staff!$K76="Annually",IF(CI$4=Staff!$I76,MIN(Staff!$J76,Staff!$L76),IF(CI$4&gt;Staff!$I76,IFERROR(MIN(Staff!$L76,BW79+Staff!$J76),MIN(Staff!$J76,Staff!$L76)),0))))))</f>
        <v>0</v>
      </c>
    </row>
    <row r="80" spans="1:87" ht="15.75" hidden="1" customHeight="1" outlineLevel="1">
      <c r="A80" s="875" t="str">
        <f>Staff!A77</f>
        <v>Junior Customer Support</v>
      </c>
      <c r="B80" s="876"/>
      <c r="C80" s="719" t="s">
        <v>289</v>
      </c>
      <c r="D80" s="567">
        <f>IF(Staff!$K77="Never",IF(D$4&gt;=Staff!$I77,MIN(Staff!$J77,Staff!$L77),0),IF(Staff!$K77="Monthly",IF(D$4=Staff!$I77,MIN(Staff!$J77,Staff!$L77),IF(D$4&gt;Staff!$I77,MIN(Staff!$L77,C80+Staff!$J77),0)),IF(Staff!$K77="Quarterly",IF(D$4=Staff!$I77,MIN(Staff!$J77,Staff!$L77),IF(D$4&gt;Staff!$I77,IFERROR(MIN(Staff!$L77,IF(ISNUMBER(A80),A80,0)+Staff!$J77),Staff!$J77),0)),IF(Staff!$K77="Annually",IF(D$4=Staff!$I77,MIN(Staff!$J77,Staff!$L77),IF(D$4&gt;Staff!$I77,IFERROR(MIN(Staff!$L77,#REF!+Staff!$J77),MIN(Staff!$J77,Staff!$L77)),0))))))</f>
        <v>0</v>
      </c>
      <c r="E80" s="567">
        <f>IF(Staff!$K77="Never",IF(E$4&gt;=Staff!$I77,MIN(Staff!$J77,Staff!$L77),0),IF(Staff!$K77="Monthly",IF(E$4=Staff!$I77,MIN(Staff!$J77,Staff!$L77),IF(E$4&gt;Staff!$I77,MIN(Staff!$L77,D80+Staff!$J77),0)),IF(Staff!$K77="Quarterly",IF(E$4=Staff!$I77,MIN(Staff!$J77,Staff!$L77),IF(E$4&gt;Staff!$I77,IFERROR(MIN(Staff!$L77,IF(ISNUMBER(B80),B80,0)+Staff!$J77),Staff!$J77),0)),IF(Staff!$K77="Annually",IF(E$4=Staff!$I77,MIN(Staff!$J77,Staff!$L77),IF(E$4&gt;Staff!$I77,IFERROR(MIN(Staff!$L77,#REF!+Staff!$J77),MIN(Staff!$J77,Staff!$L77)),0))))))</f>
        <v>0</v>
      </c>
      <c r="F80" s="567">
        <f>IF(Staff!$K77="Never",IF(F$4&gt;=Staff!$I77,MIN(Staff!$J77,Staff!$L77),0),IF(Staff!$K77="Monthly",IF(F$4=Staff!$I77,MIN(Staff!$J77,Staff!$L77),IF(F$4&gt;Staff!$I77,MIN(Staff!$L77,E80+Staff!$J77),0)),IF(Staff!$K77="Quarterly",IF(F$4=Staff!$I77,MIN(Staff!$J77,Staff!$L77),IF(F$4&gt;Staff!$I77,IFERROR(MIN(Staff!$L77,IF(ISNUMBER(C80),C80,0)+Staff!$J77),Staff!$J77),0)),IF(Staff!$K77="Annually",IF(F$4=Staff!$I77,MIN(Staff!$J77,Staff!$L77),IF(F$4&gt;Staff!$I77,IFERROR(MIN(Staff!$L77,#REF!+Staff!$J77),MIN(Staff!$J77,Staff!$L77)),0))))))</f>
        <v>0</v>
      </c>
      <c r="G80" s="567">
        <f>IF(Staff!$K77="Never",IF(G$4&gt;=Staff!$I77,MIN(Staff!$J77,Staff!$L77),0),IF(Staff!$K77="Monthly",IF(G$4=Staff!$I77,MIN(Staff!$J77,Staff!$L77),IF(G$4&gt;Staff!$I77,MIN(Staff!$L77,F80+Staff!$J77),0)),IF(Staff!$K77="Quarterly",IF(G$4=Staff!$I77,MIN(Staff!$J77,Staff!$L77),IF(G$4&gt;Staff!$I77,IFERROR(MIN(Staff!$L77,IF(ISNUMBER(D80),D80,0)+Staff!$J77),Staff!$J77),0)),IF(Staff!$K77="Annually",IF(G$4=Staff!$I77,MIN(Staff!$J77,Staff!$L77),IF(G$4&gt;Staff!$I77,IFERROR(MIN(Staff!$L77,#REF!+Staff!$J77),MIN(Staff!$J77,Staff!$L77)),0))))))</f>
        <v>0</v>
      </c>
      <c r="H80" s="567">
        <f>IF(Staff!$K77="Never",IF(H$4&gt;=Staff!$I77,MIN(Staff!$J77,Staff!$L77),0),IF(Staff!$K77="Monthly",IF(H$4=Staff!$I77,MIN(Staff!$J77,Staff!$L77),IF(H$4&gt;Staff!$I77,MIN(Staff!$L77,G80+Staff!$J77),0)),IF(Staff!$K77="Quarterly",IF(H$4=Staff!$I77,MIN(Staff!$J77,Staff!$L77),IF(H$4&gt;Staff!$I77,IFERROR(MIN(Staff!$L77,IF(ISNUMBER(E80),E80,0)+Staff!$J77),Staff!$J77),0)),IF(Staff!$K77="Annually",IF(H$4=Staff!$I77,MIN(Staff!$J77,Staff!$L77),IF(H$4&gt;Staff!$I77,IFERROR(MIN(Staff!$L77,#REF!+Staff!$J77),MIN(Staff!$J77,Staff!$L77)),0))))))</f>
        <v>0</v>
      </c>
      <c r="I80" s="567">
        <f>IF(Staff!$K77="Never",IF(I$4&gt;=Staff!$I77,MIN(Staff!$J77,Staff!$L77),0),IF(Staff!$K77="Monthly",IF(I$4=Staff!$I77,MIN(Staff!$J77,Staff!$L77),IF(I$4&gt;Staff!$I77,MIN(Staff!$L77,H80+Staff!$J77),0)),IF(Staff!$K77="Quarterly",IF(I$4=Staff!$I77,MIN(Staff!$J77,Staff!$L77),IF(I$4&gt;Staff!$I77,IFERROR(MIN(Staff!$L77,IF(ISNUMBER(F80),F80,0)+Staff!$J77),Staff!$J77),0)),IF(Staff!$K77="Annually",IF(I$4=Staff!$I77,MIN(Staff!$J77,Staff!$L77),IF(I$4&gt;Staff!$I77,IFERROR(MIN(Staff!$L77,#REF!+Staff!$J77),MIN(Staff!$J77,Staff!$L77)),0))))))</f>
        <v>0</v>
      </c>
      <c r="J80" s="567">
        <f>IF(Staff!$K77="Never",IF(J$4&gt;=Staff!$I77,MIN(Staff!$J77,Staff!$L77),0),IF(Staff!$K77="Monthly",IF(J$4=Staff!$I77,MIN(Staff!$J77,Staff!$L77),IF(J$4&gt;Staff!$I77,MIN(Staff!$L77,I80+Staff!$J77),0)),IF(Staff!$K77="Quarterly",IF(J$4=Staff!$I77,MIN(Staff!$J77,Staff!$L77),IF(J$4&gt;Staff!$I77,IFERROR(MIN(Staff!$L77,IF(ISNUMBER(G80),G80,0)+Staff!$J77),Staff!$J77),0)),IF(Staff!$K77="Annually",IF(J$4=Staff!$I77,MIN(Staff!$J77,Staff!$L77),IF(J$4&gt;Staff!$I77,IFERROR(MIN(Staff!$L77,#REF!+Staff!$J77),MIN(Staff!$J77,Staff!$L77)),0))))))</f>
        <v>0</v>
      </c>
      <c r="K80" s="567">
        <f>IF(Staff!$K77="Never",IF(K$4&gt;=Staff!$I77,MIN(Staff!$J77,Staff!$L77),0),IF(Staff!$K77="Monthly",IF(K$4=Staff!$I77,MIN(Staff!$J77,Staff!$L77),IF(K$4&gt;Staff!$I77,MIN(Staff!$L77,J80+Staff!$J77),0)),IF(Staff!$K77="Quarterly",IF(K$4=Staff!$I77,MIN(Staff!$J77,Staff!$L77),IF(K$4&gt;Staff!$I77,IFERROR(MIN(Staff!$L77,IF(ISNUMBER(H80),H80,0)+Staff!$J77),Staff!$J77),0)),IF(Staff!$K77="Annually",IF(K$4=Staff!$I77,MIN(Staff!$J77,Staff!$L77),IF(K$4&gt;Staff!$I77,IFERROR(MIN(Staff!$L77,#REF!+Staff!$J77),MIN(Staff!$J77,Staff!$L77)),0))))))</f>
        <v>0</v>
      </c>
      <c r="L80" s="567">
        <f>IF(Staff!$K77="Never",IF(L$4&gt;=Staff!$I77,MIN(Staff!$J77,Staff!$L77),0),IF(Staff!$K77="Monthly",IF(L$4=Staff!$I77,MIN(Staff!$J77,Staff!$L77),IF(L$4&gt;Staff!$I77,MIN(Staff!$L77,K80+Staff!$J77),0)),IF(Staff!$K77="Quarterly",IF(L$4=Staff!$I77,MIN(Staff!$J77,Staff!$L77),IF(L$4&gt;Staff!$I77,IFERROR(MIN(Staff!$L77,IF(ISNUMBER(I80),I80,0)+Staff!$J77),Staff!$J77),0)),IF(Staff!$K77="Annually",IF(L$4=Staff!$I77,MIN(Staff!$J77,Staff!$L77),IF(L$4&gt;Staff!$I77,IFERROR(MIN(Staff!$L77,#REF!+Staff!$J77),MIN(Staff!$J77,Staff!$L77)),0))))))</f>
        <v>0</v>
      </c>
      <c r="M80" s="567">
        <f>IF(Staff!$K77="Never",IF(M$4&gt;=Staff!$I77,MIN(Staff!$J77,Staff!$L77),0),IF(Staff!$K77="Monthly",IF(M$4=Staff!$I77,MIN(Staff!$J77,Staff!$L77),IF(M$4&gt;Staff!$I77,MIN(Staff!$L77,L80+Staff!$J77),0)),IF(Staff!$K77="Quarterly",IF(M$4=Staff!$I77,MIN(Staff!$J77,Staff!$L77),IF(M$4&gt;Staff!$I77,IFERROR(MIN(Staff!$L77,IF(ISNUMBER(J80),J80,0)+Staff!$J77),Staff!$J77),0)),IF(Staff!$K77="Annually",IF(M$4=Staff!$I77,MIN(Staff!$J77,Staff!$L77),IF(M$4&gt;Staff!$I77,IFERROR(MIN(Staff!$L77,A80+Staff!$J77),MIN(Staff!$J77,Staff!$L77)),0))))))</f>
        <v>0</v>
      </c>
      <c r="N80" s="567">
        <f>IF(Staff!$K77="Never",IF(N$4&gt;=Staff!$I77,MIN(Staff!$J77,Staff!$L77),0),IF(Staff!$K77="Monthly",IF(N$4=Staff!$I77,MIN(Staff!$J77,Staff!$L77),IF(N$4&gt;Staff!$I77,MIN(Staff!$L77,M80+Staff!$J77),0)),IF(Staff!$K77="Quarterly",IF(N$4=Staff!$I77,MIN(Staff!$J77,Staff!$L77),IF(N$4&gt;Staff!$I77,IFERROR(MIN(Staff!$L77,IF(ISNUMBER(K80),K80,0)+Staff!$J77),Staff!$J77),0)),IF(Staff!$K77="Annually",IF(N$4=Staff!$I77,MIN(Staff!$J77,Staff!$L77),IF(N$4&gt;Staff!$I77,IFERROR(MIN(Staff!$L77,B80+Staff!$J77),MIN(Staff!$J77,Staff!$L77)),0))))))</f>
        <v>0</v>
      </c>
      <c r="O80" s="567">
        <f>IF(Staff!$K77="Never",IF(O$4&gt;=Staff!$I77,MIN(Staff!$J77,Staff!$L77),0),IF(Staff!$K77="Monthly",IF(O$4=Staff!$I77,MIN(Staff!$J77,Staff!$L77),IF(O$4&gt;Staff!$I77,MIN(Staff!$L77,N80+Staff!$J77),0)),IF(Staff!$K77="Quarterly",IF(O$4=Staff!$I77,MIN(Staff!$J77,Staff!$L77),IF(O$4&gt;Staff!$I77,IFERROR(MIN(Staff!$L77,IF(ISNUMBER(L80),L80,0)+Staff!$J77),Staff!$J77),0)),IF(Staff!$K77="Annually",IF(O$4=Staff!$I77,MIN(Staff!$J77,Staff!$L77),IF(O$4&gt;Staff!$I77,IFERROR(MIN(Staff!$L77,C80+Staff!$J77),MIN(Staff!$J77,Staff!$L77)),0))))))</f>
        <v>0</v>
      </c>
      <c r="P80" s="567">
        <f>IF(Staff!$K77="Never",IF(P$4&gt;=Staff!$I77,MIN(Staff!$J77,Staff!$L77),0),IF(Staff!$K77="Monthly",IF(P$4=Staff!$I77,MIN(Staff!$J77,Staff!$L77),IF(P$4&gt;Staff!$I77,MIN(Staff!$L77,O80+Staff!$J77),0)),IF(Staff!$K77="Quarterly",IF(P$4=Staff!$I77,MIN(Staff!$J77,Staff!$L77),IF(P$4&gt;Staff!$I77,IFERROR(MIN(Staff!$L77,IF(ISNUMBER(M80),M80,0)+Staff!$J77),Staff!$J77),0)),IF(Staff!$K77="Annually",IF(P$4=Staff!$I77,MIN(Staff!$J77,Staff!$L77),IF(P$4&gt;Staff!$I77,IFERROR(MIN(Staff!$L77,D80+Staff!$J77),MIN(Staff!$J77,Staff!$L77)),0))))))</f>
        <v>0</v>
      </c>
      <c r="Q80" s="567">
        <f>IF(Staff!$K77="Never",IF(Q$4&gt;=Staff!$I77,MIN(Staff!$J77,Staff!$L77),0),IF(Staff!$K77="Monthly",IF(Q$4=Staff!$I77,MIN(Staff!$J77,Staff!$L77),IF(Q$4&gt;Staff!$I77,MIN(Staff!$L77,P80+Staff!$J77),0)),IF(Staff!$K77="Quarterly",IF(Q$4=Staff!$I77,MIN(Staff!$J77,Staff!$L77),IF(Q$4&gt;Staff!$I77,IFERROR(MIN(Staff!$L77,IF(ISNUMBER(N80),N80,0)+Staff!$J77),Staff!$J77),0)),IF(Staff!$K77="Annually",IF(Q$4=Staff!$I77,MIN(Staff!$J77,Staff!$L77),IF(Q$4&gt;Staff!$I77,IFERROR(MIN(Staff!$L77,E80+Staff!$J77),MIN(Staff!$J77,Staff!$L77)),0))))))</f>
        <v>0</v>
      </c>
      <c r="R80" s="567">
        <f>IF(Staff!$K77="Never",IF(R$4&gt;=Staff!$I77,MIN(Staff!$J77,Staff!$L77),0),IF(Staff!$K77="Monthly",IF(R$4=Staff!$I77,MIN(Staff!$J77,Staff!$L77),IF(R$4&gt;Staff!$I77,MIN(Staff!$L77,Q80+Staff!$J77),0)),IF(Staff!$K77="Quarterly",IF(R$4=Staff!$I77,MIN(Staff!$J77,Staff!$L77),IF(R$4&gt;Staff!$I77,IFERROR(MIN(Staff!$L77,IF(ISNUMBER(O80),O80,0)+Staff!$J77),Staff!$J77),0)),IF(Staff!$K77="Annually",IF(R$4=Staff!$I77,MIN(Staff!$J77,Staff!$L77),IF(R$4&gt;Staff!$I77,IFERROR(MIN(Staff!$L77,F80+Staff!$J77),MIN(Staff!$J77,Staff!$L77)),0))))))</f>
        <v>0</v>
      </c>
      <c r="S80" s="567">
        <f>IF(Staff!$K77="Never",IF(S$4&gt;=Staff!$I77,MIN(Staff!$J77,Staff!$L77),0),IF(Staff!$K77="Monthly",IF(S$4=Staff!$I77,MIN(Staff!$J77,Staff!$L77),IF(S$4&gt;Staff!$I77,MIN(Staff!$L77,R80+Staff!$J77),0)),IF(Staff!$K77="Quarterly",IF(S$4=Staff!$I77,MIN(Staff!$J77,Staff!$L77),IF(S$4&gt;Staff!$I77,IFERROR(MIN(Staff!$L77,IF(ISNUMBER(P80),P80,0)+Staff!$J77),Staff!$J77),0)),IF(Staff!$K77="Annually",IF(S$4=Staff!$I77,MIN(Staff!$J77,Staff!$L77),IF(S$4&gt;Staff!$I77,IFERROR(MIN(Staff!$L77,G80+Staff!$J77),MIN(Staff!$J77,Staff!$L77)),0))))))</f>
        <v>0</v>
      </c>
      <c r="T80" s="567">
        <f>IF(Staff!$K77="Never",IF(T$4&gt;=Staff!$I77,MIN(Staff!$J77,Staff!$L77),0),IF(Staff!$K77="Monthly",IF(T$4=Staff!$I77,MIN(Staff!$J77,Staff!$L77),IF(T$4&gt;Staff!$I77,MIN(Staff!$L77,S80+Staff!$J77),0)),IF(Staff!$K77="Quarterly",IF(T$4=Staff!$I77,MIN(Staff!$J77,Staff!$L77),IF(T$4&gt;Staff!$I77,IFERROR(MIN(Staff!$L77,IF(ISNUMBER(Q80),Q80,0)+Staff!$J77),Staff!$J77),0)),IF(Staff!$K77="Annually",IF(T$4=Staff!$I77,MIN(Staff!$J77,Staff!$L77),IF(T$4&gt;Staff!$I77,IFERROR(MIN(Staff!$L77,H80+Staff!$J77),MIN(Staff!$J77,Staff!$L77)),0))))))</f>
        <v>0</v>
      </c>
      <c r="U80" s="567">
        <f>IF(Staff!$K77="Never",IF(U$4&gt;=Staff!$I77,MIN(Staff!$J77,Staff!$L77),0),IF(Staff!$K77="Monthly",IF(U$4=Staff!$I77,MIN(Staff!$J77,Staff!$L77),IF(U$4&gt;Staff!$I77,MIN(Staff!$L77,T80+Staff!$J77),0)),IF(Staff!$K77="Quarterly",IF(U$4=Staff!$I77,MIN(Staff!$J77,Staff!$L77),IF(U$4&gt;Staff!$I77,IFERROR(MIN(Staff!$L77,IF(ISNUMBER(R80),R80,0)+Staff!$J77),Staff!$J77),0)),IF(Staff!$K77="Annually",IF(U$4=Staff!$I77,MIN(Staff!$J77,Staff!$L77),IF(U$4&gt;Staff!$I77,IFERROR(MIN(Staff!$L77,I80+Staff!$J77),MIN(Staff!$J77,Staff!$L77)),0))))))</f>
        <v>0</v>
      </c>
      <c r="V80" s="567">
        <f>IF(Staff!$K77="Never",IF(V$4&gt;=Staff!$I77,MIN(Staff!$J77,Staff!$L77),0),IF(Staff!$K77="Monthly",IF(V$4=Staff!$I77,MIN(Staff!$J77,Staff!$L77),IF(V$4&gt;Staff!$I77,MIN(Staff!$L77,U80+Staff!$J77),0)),IF(Staff!$K77="Quarterly",IF(V$4=Staff!$I77,MIN(Staff!$J77,Staff!$L77),IF(V$4&gt;Staff!$I77,IFERROR(MIN(Staff!$L77,IF(ISNUMBER(S80),S80,0)+Staff!$J77),Staff!$J77),0)),IF(Staff!$K77="Annually",IF(V$4=Staff!$I77,MIN(Staff!$J77,Staff!$L77),IF(V$4&gt;Staff!$I77,IFERROR(MIN(Staff!$L77,J80+Staff!$J77),MIN(Staff!$J77,Staff!$L77)),0))))))</f>
        <v>0</v>
      </c>
      <c r="W80" s="567">
        <f>IF(Staff!$K77="Never",IF(W$4&gt;=Staff!$I77,MIN(Staff!$J77,Staff!$L77),0),IF(Staff!$K77="Monthly",IF(W$4=Staff!$I77,MIN(Staff!$J77,Staff!$L77),IF(W$4&gt;Staff!$I77,MIN(Staff!$L77,V80+Staff!$J77),0)),IF(Staff!$K77="Quarterly",IF(W$4=Staff!$I77,MIN(Staff!$J77,Staff!$L77),IF(W$4&gt;Staff!$I77,IFERROR(MIN(Staff!$L77,IF(ISNUMBER(T80),T80,0)+Staff!$J77),Staff!$J77),0)),IF(Staff!$K77="Annually",IF(W$4=Staff!$I77,MIN(Staff!$J77,Staff!$L77),IF(W$4&gt;Staff!$I77,IFERROR(MIN(Staff!$L77,K80+Staff!$J77),MIN(Staff!$J77,Staff!$L77)),0))))))</f>
        <v>0</v>
      </c>
      <c r="X80" s="567">
        <f>IF(Staff!$K77="Never",IF(X$4&gt;=Staff!$I77,MIN(Staff!$J77,Staff!$L77),0),IF(Staff!$K77="Monthly",IF(X$4=Staff!$I77,MIN(Staff!$J77,Staff!$L77),IF(X$4&gt;Staff!$I77,MIN(Staff!$L77,W80+Staff!$J77),0)),IF(Staff!$K77="Quarterly",IF(X$4=Staff!$I77,MIN(Staff!$J77,Staff!$L77),IF(X$4&gt;Staff!$I77,IFERROR(MIN(Staff!$L77,IF(ISNUMBER(U80),U80,0)+Staff!$J77),Staff!$J77),0)),IF(Staff!$K77="Annually",IF(X$4=Staff!$I77,MIN(Staff!$J77,Staff!$L77),IF(X$4&gt;Staff!$I77,IFERROR(MIN(Staff!$L77,L80+Staff!$J77),MIN(Staff!$J77,Staff!$L77)),0))))))</f>
        <v>0</v>
      </c>
      <c r="Y80" s="567">
        <f>IF(Staff!$K77="Never",IF(Y$4&gt;=Staff!$I77,MIN(Staff!$J77,Staff!$L77),0),IF(Staff!$K77="Monthly",IF(Y$4=Staff!$I77,MIN(Staff!$J77,Staff!$L77),IF(Y$4&gt;Staff!$I77,MIN(Staff!$L77,X80+Staff!$J77),0)),IF(Staff!$K77="Quarterly",IF(Y$4=Staff!$I77,MIN(Staff!$J77,Staff!$L77),IF(Y$4&gt;Staff!$I77,IFERROR(MIN(Staff!$L77,IF(ISNUMBER(V80),V80,0)+Staff!$J77),Staff!$J77),0)),IF(Staff!$K77="Annually",IF(Y$4=Staff!$I77,MIN(Staff!$J77,Staff!$L77),IF(Y$4&gt;Staff!$I77,IFERROR(MIN(Staff!$L77,M80+Staff!$J77),MIN(Staff!$J77,Staff!$L77)),0))))))</f>
        <v>0</v>
      </c>
      <c r="Z80" s="567">
        <f>IF(Staff!$K77="Never",IF(Z$4&gt;=Staff!$I77,MIN(Staff!$J77,Staff!$L77),0),IF(Staff!$K77="Monthly",IF(Z$4=Staff!$I77,MIN(Staff!$J77,Staff!$L77),IF(Z$4&gt;Staff!$I77,MIN(Staff!$L77,Y80+Staff!$J77),0)),IF(Staff!$K77="Quarterly",IF(Z$4=Staff!$I77,MIN(Staff!$J77,Staff!$L77),IF(Z$4&gt;Staff!$I77,IFERROR(MIN(Staff!$L77,IF(ISNUMBER(W80),W80,0)+Staff!$J77),Staff!$J77),0)),IF(Staff!$K77="Annually",IF(Z$4=Staff!$I77,MIN(Staff!$J77,Staff!$L77),IF(Z$4&gt;Staff!$I77,IFERROR(MIN(Staff!$L77,N80+Staff!$J77),MIN(Staff!$J77,Staff!$L77)),0))))))</f>
        <v>0</v>
      </c>
      <c r="AA80" s="567">
        <f>IF(Staff!$K77="Never",IF(AA$4&gt;=Staff!$I77,MIN(Staff!$J77,Staff!$L77),0),IF(Staff!$K77="Monthly",IF(AA$4=Staff!$I77,MIN(Staff!$J77,Staff!$L77),IF(AA$4&gt;Staff!$I77,MIN(Staff!$L77,Z80+Staff!$J77),0)),IF(Staff!$K77="Quarterly",IF(AA$4=Staff!$I77,MIN(Staff!$J77,Staff!$L77),IF(AA$4&gt;Staff!$I77,IFERROR(MIN(Staff!$L77,IF(ISNUMBER(X80),X80,0)+Staff!$J77),Staff!$J77),0)),IF(Staff!$K77="Annually",IF(AA$4=Staff!$I77,MIN(Staff!$J77,Staff!$L77),IF(AA$4&gt;Staff!$I77,IFERROR(MIN(Staff!$L77,O80+Staff!$J77),MIN(Staff!$J77,Staff!$L77)),0))))))</f>
        <v>0</v>
      </c>
      <c r="AB80" s="567">
        <f>IF(Staff!$K77="Never",IF(AB$4&gt;=Staff!$I77,MIN(Staff!$J77,Staff!$L77),0),IF(Staff!$K77="Monthly",IF(AB$4=Staff!$I77,MIN(Staff!$J77,Staff!$L77),IF(AB$4&gt;Staff!$I77,MIN(Staff!$L77,AA80+Staff!$J77),0)),IF(Staff!$K77="Quarterly",IF(AB$4=Staff!$I77,MIN(Staff!$J77,Staff!$L77),IF(AB$4&gt;Staff!$I77,IFERROR(MIN(Staff!$L77,IF(ISNUMBER(Y80),Y80,0)+Staff!$J77),Staff!$J77),0)),IF(Staff!$K77="Annually",IF(AB$4=Staff!$I77,MIN(Staff!$J77,Staff!$L77),IF(AB$4&gt;Staff!$I77,IFERROR(MIN(Staff!$L77,P80+Staff!$J77),MIN(Staff!$J77,Staff!$L77)),0))))))</f>
        <v>0</v>
      </c>
      <c r="AC80" s="567">
        <f>IF(Staff!$K77="Never",IF(AC$4&gt;=Staff!$I77,MIN(Staff!$J77,Staff!$L77),0),IF(Staff!$K77="Monthly",IF(AC$4=Staff!$I77,MIN(Staff!$J77,Staff!$L77),IF(AC$4&gt;Staff!$I77,MIN(Staff!$L77,AB80+Staff!$J77),0)),IF(Staff!$K77="Quarterly",IF(AC$4=Staff!$I77,MIN(Staff!$J77,Staff!$L77),IF(AC$4&gt;Staff!$I77,IFERROR(MIN(Staff!$L77,IF(ISNUMBER(Z80),Z80,0)+Staff!$J77),Staff!$J77),0)),IF(Staff!$K77="Annually",IF(AC$4=Staff!$I77,MIN(Staff!$J77,Staff!$L77),IF(AC$4&gt;Staff!$I77,IFERROR(MIN(Staff!$L77,Q80+Staff!$J77),MIN(Staff!$J77,Staff!$L77)),0))))))</f>
        <v>0</v>
      </c>
      <c r="AD80" s="567">
        <f>IF(Staff!$K77="Never",IF(AD$4&gt;=Staff!$I77,MIN(Staff!$J77,Staff!$L77),0),IF(Staff!$K77="Monthly",IF(AD$4=Staff!$I77,MIN(Staff!$J77,Staff!$L77),IF(AD$4&gt;Staff!$I77,MIN(Staff!$L77,AC80+Staff!$J77),0)),IF(Staff!$K77="Quarterly",IF(AD$4=Staff!$I77,MIN(Staff!$J77,Staff!$L77),IF(AD$4&gt;Staff!$I77,IFERROR(MIN(Staff!$L77,IF(ISNUMBER(AA80),AA80,0)+Staff!$J77),Staff!$J77),0)),IF(Staff!$K77="Annually",IF(AD$4=Staff!$I77,MIN(Staff!$J77,Staff!$L77),IF(AD$4&gt;Staff!$I77,IFERROR(MIN(Staff!$L77,R80+Staff!$J77),MIN(Staff!$J77,Staff!$L77)),0))))))</f>
        <v>0</v>
      </c>
      <c r="AE80" s="567">
        <f>IF(Staff!$K77="Never",IF(AE$4&gt;=Staff!$I77,MIN(Staff!$J77,Staff!$L77),0),IF(Staff!$K77="Monthly",IF(AE$4=Staff!$I77,MIN(Staff!$J77,Staff!$L77),IF(AE$4&gt;Staff!$I77,MIN(Staff!$L77,AD80+Staff!$J77),0)),IF(Staff!$K77="Quarterly",IF(AE$4=Staff!$I77,MIN(Staff!$J77,Staff!$L77),IF(AE$4&gt;Staff!$I77,IFERROR(MIN(Staff!$L77,IF(ISNUMBER(AB80),AB80,0)+Staff!$J77),Staff!$J77),0)),IF(Staff!$K77="Annually",IF(AE$4=Staff!$I77,MIN(Staff!$J77,Staff!$L77),IF(AE$4&gt;Staff!$I77,IFERROR(MIN(Staff!$L77,S80+Staff!$J77),MIN(Staff!$J77,Staff!$L77)),0))))))</f>
        <v>0</v>
      </c>
      <c r="AF80" s="567">
        <f>IF(Staff!$K77="Never",IF(AF$4&gt;=Staff!$I77,MIN(Staff!$J77,Staff!$L77),0),IF(Staff!$K77="Monthly",IF(AF$4=Staff!$I77,MIN(Staff!$J77,Staff!$L77),IF(AF$4&gt;Staff!$I77,MIN(Staff!$L77,AE80+Staff!$J77),0)),IF(Staff!$K77="Quarterly",IF(AF$4=Staff!$I77,MIN(Staff!$J77,Staff!$L77),IF(AF$4&gt;Staff!$I77,IFERROR(MIN(Staff!$L77,IF(ISNUMBER(AC80),AC80,0)+Staff!$J77),Staff!$J77),0)),IF(Staff!$K77="Annually",IF(AF$4=Staff!$I77,MIN(Staff!$J77,Staff!$L77),IF(AF$4&gt;Staff!$I77,IFERROR(MIN(Staff!$L77,T80+Staff!$J77),MIN(Staff!$J77,Staff!$L77)),0))))))</f>
        <v>0</v>
      </c>
      <c r="AG80" s="567">
        <f>IF(Staff!$K77="Never",IF(AG$4&gt;=Staff!$I77,MIN(Staff!$J77,Staff!$L77),0),IF(Staff!$K77="Monthly",IF(AG$4=Staff!$I77,MIN(Staff!$J77,Staff!$L77),IF(AG$4&gt;Staff!$I77,MIN(Staff!$L77,AF80+Staff!$J77),0)),IF(Staff!$K77="Quarterly",IF(AG$4=Staff!$I77,MIN(Staff!$J77,Staff!$L77),IF(AG$4&gt;Staff!$I77,IFERROR(MIN(Staff!$L77,IF(ISNUMBER(AD80),AD80,0)+Staff!$J77),Staff!$J77),0)),IF(Staff!$K77="Annually",IF(AG$4=Staff!$I77,MIN(Staff!$J77,Staff!$L77),IF(AG$4&gt;Staff!$I77,IFERROR(MIN(Staff!$L77,U80+Staff!$J77),MIN(Staff!$J77,Staff!$L77)),0))))))</f>
        <v>0</v>
      </c>
      <c r="AH80" s="567">
        <f>IF(Staff!$K77="Never",IF(AH$4&gt;=Staff!$I77,MIN(Staff!$J77,Staff!$L77),0),IF(Staff!$K77="Monthly",IF(AH$4=Staff!$I77,MIN(Staff!$J77,Staff!$L77),IF(AH$4&gt;Staff!$I77,MIN(Staff!$L77,AG80+Staff!$J77),0)),IF(Staff!$K77="Quarterly",IF(AH$4=Staff!$I77,MIN(Staff!$J77,Staff!$L77),IF(AH$4&gt;Staff!$I77,IFERROR(MIN(Staff!$L77,IF(ISNUMBER(AE80),AE80,0)+Staff!$J77),Staff!$J77),0)),IF(Staff!$K77="Annually",IF(AH$4=Staff!$I77,MIN(Staff!$J77,Staff!$L77),IF(AH$4&gt;Staff!$I77,IFERROR(MIN(Staff!$L77,V80+Staff!$J77),MIN(Staff!$J77,Staff!$L77)),0))))))</f>
        <v>0</v>
      </c>
      <c r="AI80" s="567">
        <f>IF(Staff!$K77="Never",IF(AI$4&gt;=Staff!$I77,MIN(Staff!$J77,Staff!$L77),0),IF(Staff!$K77="Monthly",IF(AI$4=Staff!$I77,MIN(Staff!$J77,Staff!$L77),IF(AI$4&gt;Staff!$I77,MIN(Staff!$L77,AH80+Staff!$J77),0)),IF(Staff!$K77="Quarterly",IF(AI$4=Staff!$I77,MIN(Staff!$J77,Staff!$L77),IF(AI$4&gt;Staff!$I77,IFERROR(MIN(Staff!$L77,IF(ISNUMBER(AF80),AF80,0)+Staff!$J77),Staff!$J77),0)),IF(Staff!$K77="Annually",IF(AI$4=Staff!$I77,MIN(Staff!$J77,Staff!$L77),IF(AI$4&gt;Staff!$I77,IFERROR(MIN(Staff!$L77,W80+Staff!$J77),MIN(Staff!$J77,Staff!$L77)),0))))))</f>
        <v>0</v>
      </c>
      <c r="AJ80" s="567">
        <f>IF(Staff!$K77="Never",IF(AJ$4&gt;=Staff!$I77,MIN(Staff!$J77,Staff!$L77),0),IF(Staff!$K77="Monthly",IF(AJ$4=Staff!$I77,MIN(Staff!$J77,Staff!$L77),IF(AJ$4&gt;Staff!$I77,MIN(Staff!$L77,AI80+Staff!$J77),0)),IF(Staff!$K77="Quarterly",IF(AJ$4=Staff!$I77,MIN(Staff!$J77,Staff!$L77),IF(AJ$4&gt;Staff!$I77,IFERROR(MIN(Staff!$L77,IF(ISNUMBER(AG80),AG80,0)+Staff!$J77),Staff!$J77),0)),IF(Staff!$K77="Annually",IF(AJ$4=Staff!$I77,MIN(Staff!$J77,Staff!$L77),IF(AJ$4&gt;Staff!$I77,IFERROR(MIN(Staff!$L77,X80+Staff!$J77),MIN(Staff!$J77,Staff!$L77)),0))))))</f>
        <v>0</v>
      </c>
      <c r="AK80" s="567">
        <f>IF(Staff!$K77="Never",IF(AK$4&gt;=Staff!$I77,MIN(Staff!$J77,Staff!$L77),0),IF(Staff!$K77="Monthly",IF(AK$4=Staff!$I77,MIN(Staff!$J77,Staff!$L77),IF(AK$4&gt;Staff!$I77,MIN(Staff!$L77,AJ80+Staff!$J77),0)),IF(Staff!$K77="Quarterly",IF(AK$4=Staff!$I77,MIN(Staff!$J77,Staff!$L77),IF(AK$4&gt;Staff!$I77,IFERROR(MIN(Staff!$L77,IF(ISNUMBER(AH80),AH80,0)+Staff!$J77),Staff!$J77),0)),IF(Staff!$K77="Annually",IF(AK$4=Staff!$I77,MIN(Staff!$J77,Staff!$L77),IF(AK$4&gt;Staff!$I77,IFERROR(MIN(Staff!$L77,Y80+Staff!$J77),MIN(Staff!$J77,Staff!$L77)),0))))))</f>
        <v>0</v>
      </c>
      <c r="AL80" s="567">
        <f>IF(Staff!$K77="Never",IF(AL$4&gt;=Staff!$I77,MIN(Staff!$J77,Staff!$L77),0),IF(Staff!$K77="Monthly",IF(AL$4=Staff!$I77,MIN(Staff!$J77,Staff!$L77),IF(AL$4&gt;Staff!$I77,MIN(Staff!$L77,AK80+Staff!$J77),0)),IF(Staff!$K77="Quarterly",IF(AL$4=Staff!$I77,MIN(Staff!$J77,Staff!$L77),IF(AL$4&gt;Staff!$I77,IFERROR(MIN(Staff!$L77,IF(ISNUMBER(AI80),AI80,0)+Staff!$J77),Staff!$J77),0)),IF(Staff!$K77="Annually",IF(AL$4=Staff!$I77,MIN(Staff!$J77,Staff!$L77),IF(AL$4&gt;Staff!$I77,IFERROR(MIN(Staff!$L77,Z80+Staff!$J77),MIN(Staff!$J77,Staff!$L77)),0))))))</f>
        <v>0</v>
      </c>
      <c r="AM80" s="567">
        <f>IF(Staff!$K77="Never",IF(AM$4&gt;=Staff!$I77,MIN(Staff!$J77,Staff!$L77),0),IF(Staff!$K77="Monthly",IF(AM$4=Staff!$I77,MIN(Staff!$J77,Staff!$L77),IF(AM$4&gt;Staff!$I77,MIN(Staff!$L77,AL80+Staff!$J77),0)),IF(Staff!$K77="Quarterly",IF(AM$4=Staff!$I77,MIN(Staff!$J77,Staff!$L77),IF(AM$4&gt;Staff!$I77,IFERROR(MIN(Staff!$L77,IF(ISNUMBER(AJ80),AJ80,0)+Staff!$J77),Staff!$J77),0)),IF(Staff!$K77="Annually",IF(AM$4=Staff!$I77,MIN(Staff!$J77,Staff!$L77),IF(AM$4&gt;Staff!$I77,IFERROR(MIN(Staff!$L77,AA80+Staff!$J77),MIN(Staff!$J77,Staff!$L77)),0))))))</f>
        <v>0</v>
      </c>
      <c r="AN80" s="567">
        <f>IF(Staff!$K77="Never",IF(AN$4&gt;=Staff!$I77,MIN(Staff!$J77,Staff!$L77),0),IF(Staff!$K77="Monthly",IF(AN$4=Staff!$I77,MIN(Staff!$J77,Staff!$L77),IF(AN$4&gt;Staff!$I77,MIN(Staff!$L77,AM80+Staff!$J77),0)),IF(Staff!$K77="Quarterly",IF(AN$4=Staff!$I77,MIN(Staff!$J77,Staff!$L77),IF(AN$4&gt;Staff!$I77,IFERROR(MIN(Staff!$L77,IF(ISNUMBER(AK80),AK80,0)+Staff!$J77),Staff!$J77),0)),IF(Staff!$K77="Annually",IF(AN$4=Staff!$I77,MIN(Staff!$J77,Staff!$L77),IF(AN$4&gt;Staff!$I77,IFERROR(MIN(Staff!$L77,AB80+Staff!$J77),MIN(Staff!$J77,Staff!$L77)),0))))))</f>
        <v>0</v>
      </c>
      <c r="AO80" s="567">
        <f>IF(Staff!$K77="Never",IF(AO$4&gt;=Staff!$I77,MIN(Staff!$J77,Staff!$L77),0),IF(Staff!$K77="Monthly",IF(AO$4=Staff!$I77,MIN(Staff!$J77,Staff!$L77),IF(AO$4&gt;Staff!$I77,MIN(Staff!$L77,AN80+Staff!$J77),0)),IF(Staff!$K77="Quarterly",IF(AO$4=Staff!$I77,MIN(Staff!$J77,Staff!$L77),IF(AO$4&gt;Staff!$I77,IFERROR(MIN(Staff!$L77,IF(ISNUMBER(AL80),AL80,0)+Staff!$J77),Staff!$J77),0)),IF(Staff!$K77="Annually",IF(AO$4=Staff!$I77,MIN(Staff!$J77,Staff!$L77),IF(AO$4&gt;Staff!$I77,IFERROR(MIN(Staff!$L77,AC80+Staff!$J77),MIN(Staff!$J77,Staff!$L77)),0))))))</f>
        <v>0</v>
      </c>
      <c r="AP80" s="567">
        <f>IF(Staff!$K77="Never",IF(AP$4&gt;=Staff!$I77,MIN(Staff!$J77,Staff!$L77),0),IF(Staff!$K77="Monthly",IF(AP$4=Staff!$I77,MIN(Staff!$J77,Staff!$L77),IF(AP$4&gt;Staff!$I77,MIN(Staff!$L77,AO80+Staff!$J77),0)),IF(Staff!$K77="Quarterly",IF(AP$4=Staff!$I77,MIN(Staff!$J77,Staff!$L77),IF(AP$4&gt;Staff!$I77,IFERROR(MIN(Staff!$L77,IF(ISNUMBER(AM80),AM80,0)+Staff!$J77),Staff!$J77),0)),IF(Staff!$K77="Annually",IF(AP$4=Staff!$I77,MIN(Staff!$J77,Staff!$L77),IF(AP$4&gt;Staff!$I77,IFERROR(MIN(Staff!$L77,AD80+Staff!$J77),MIN(Staff!$J77,Staff!$L77)),0))))))</f>
        <v>0</v>
      </c>
      <c r="AQ80" s="567">
        <f>IF(Staff!$K77="Never",IF(AQ$4&gt;=Staff!$I77,MIN(Staff!$J77,Staff!$L77),0),IF(Staff!$K77="Monthly",IF(AQ$4=Staff!$I77,MIN(Staff!$J77,Staff!$L77),IF(AQ$4&gt;Staff!$I77,MIN(Staff!$L77,AP80+Staff!$J77),0)),IF(Staff!$K77="Quarterly",IF(AQ$4=Staff!$I77,MIN(Staff!$J77,Staff!$L77),IF(AQ$4&gt;Staff!$I77,IFERROR(MIN(Staff!$L77,IF(ISNUMBER(AN80),AN80,0)+Staff!$J77),Staff!$J77),0)),IF(Staff!$K77="Annually",IF(AQ$4=Staff!$I77,MIN(Staff!$J77,Staff!$L77),IF(AQ$4&gt;Staff!$I77,IFERROR(MIN(Staff!$L77,AE80+Staff!$J77),MIN(Staff!$J77,Staff!$L77)),0))))))</f>
        <v>0</v>
      </c>
      <c r="AR80" s="567">
        <f>IF(Staff!$K77="Never",IF(AR$4&gt;=Staff!$I77,MIN(Staff!$J77,Staff!$L77),0),IF(Staff!$K77="Monthly",IF(AR$4=Staff!$I77,MIN(Staff!$J77,Staff!$L77),IF(AR$4&gt;Staff!$I77,MIN(Staff!$L77,AQ80+Staff!$J77),0)),IF(Staff!$K77="Quarterly",IF(AR$4=Staff!$I77,MIN(Staff!$J77,Staff!$L77),IF(AR$4&gt;Staff!$I77,IFERROR(MIN(Staff!$L77,IF(ISNUMBER(AO80),AO80,0)+Staff!$J77),Staff!$J77),0)),IF(Staff!$K77="Annually",IF(AR$4=Staff!$I77,MIN(Staff!$J77,Staff!$L77),IF(AR$4&gt;Staff!$I77,IFERROR(MIN(Staff!$L77,AF80+Staff!$J77),MIN(Staff!$J77,Staff!$L77)),0))))))</f>
        <v>0</v>
      </c>
      <c r="AS80" s="567">
        <f>IF(Staff!$K77="Never",IF(AS$4&gt;=Staff!$I77,MIN(Staff!$J77,Staff!$L77),0),IF(Staff!$K77="Monthly",IF(AS$4=Staff!$I77,MIN(Staff!$J77,Staff!$L77),IF(AS$4&gt;Staff!$I77,MIN(Staff!$L77,AR80+Staff!$J77),0)),IF(Staff!$K77="Quarterly",IF(AS$4=Staff!$I77,MIN(Staff!$J77,Staff!$L77),IF(AS$4&gt;Staff!$I77,IFERROR(MIN(Staff!$L77,IF(ISNUMBER(AP80),AP80,0)+Staff!$J77),Staff!$J77),0)),IF(Staff!$K77="Annually",IF(AS$4=Staff!$I77,MIN(Staff!$J77,Staff!$L77),IF(AS$4&gt;Staff!$I77,IFERROR(MIN(Staff!$L77,AG80+Staff!$J77),MIN(Staff!$J77,Staff!$L77)),0))))))</f>
        <v>0</v>
      </c>
      <c r="AT80" s="567">
        <f>IF(Staff!$K77="Never",IF(AT$4&gt;=Staff!$I77,MIN(Staff!$J77,Staff!$L77),0),IF(Staff!$K77="Monthly",IF(AT$4=Staff!$I77,MIN(Staff!$J77,Staff!$L77),IF(AT$4&gt;Staff!$I77,MIN(Staff!$L77,AS80+Staff!$J77),0)),IF(Staff!$K77="Quarterly",IF(AT$4=Staff!$I77,MIN(Staff!$J77,Staff!$L77),IF(AT$4&gt;Staff!$I77,IFERROR(MIN(Staff!$L77,IF(ISNUMBER(AQ80),AQ80,0)+Staff!$J77),Staff!$J77),0)),IF(Staff!$K77="Annually",IF(AT$4=Staff!$I77,MIN(Staff!$J77,Staff!$L77),IF(AT$4&gt;Staff!$I77,IFERROR(MIN(Staff!$L77,AH80+Staff!$J77),MIN(Staff!$J77,Staff!$L77)),0))))))</f>
        <v>0</v>
      </c>
      <c r="AU80" s="567">
        <f>IF(Staff!$K77="Never",IF(AU$4&gt;=Staff!$I77,MIN(Staff!$J77,Staff!$L77),0),IF(Staff!$K77="Monthly",IF(AU$4=Staff!$I77,MIN(Staff!$J77,Staff!$L77),IF(AU$4&gt;Staff!$I77,MIN(Staff!$L77,AT80+Staff!$J77),0)),IF(Staff!$K77="Quarterly",IF(AU$4=Staff!$I77,MIN(Staff!$J77,Staff!$L77),IF(AU$4&gt;Staff!$I77,IFERROR(MIN(Staff!$L77,IF(ISNUMBER(AR80),AR80,0)+Staff!$J77),Staff!$J77),0)),IF(Staff!$K77="Annually",IF(AU$4=Staff!$I77,MIN(Staff!$J77,Staff!$L77),IF(AU$4&gt;Staff!$I77,IFERROR(MIN(Staff!$L77,AI80+Staff!$J77),MIN(Staff!$J77,Staff!$L77)),0))))))</f>
        <v>0</v>
      </c>
      <c r="AV80" s="567">
        <f>IF(Staff!$K77="Never",IF(AV$4&gt;=Staff!$I77,MIN(Staff!$J77,Staff!$L77),0),IF(Staff!$K77="Monthly",IF(AV$4=Staff!$I77,MIN(Staff!$J77,Staff!$L77),IF(AV$4&gt;Staff!$I77,MIN(Staff!$L77,AU80+Staff!$J77),0)),IF(Staff!$K77="Quarterly",IF(AV$4=Staff!$I77,MIN(Staff!$J77,Staff!$L77),IF(AV$4&gt;Staff!$I77,IFERROR(MIN(Staff!$L77,IF(ISNUMBER(AS80),AS80,0)+Staff!$J77),Staff!$J77),0)),IF(Staff!$K77="Annually",IF(AV$4=Staff!$I77,MIN(Staff!$J77,Staff!$L77),IF(AV$4&gt;Staff!$I77,IFERROR(MIN(Staff!$L77,AJ80+Staff!$J77),MIN(Staff!$J77,Staff!$L77)),0))))))</f>
        <v>0</v>
      </c>
      <c r="AW80" s="567">
        <f>IF(Staff!$K77="Never",IF(AW$4&gt;=Staff!$I77,MIN(Staff!$J77,Staff!$L77),0),IF(Staff!$K77="Monthly",IF(AW$4=Staff!$I77,MIN(Staff!$J77,Staff!$L77),IF(AW$4&gt;Staff!$I77,MIN(Staff!$L77,AV80+Staff!$J77),0)),IF(Staff!$K77="Quarterly",IF(AW$4=Staff!$I77,MIN(Staff!$J77,Staff!$L77),IF(AW$4&gt;Staff!$I77,IFERROR(MIN(Staff!$L77,IF(ISNUMBER(AT80),AT80,0)+Staff!$J77),Staff!$J77),0)),IF(Staff!$K77="Annually",IF(AW$4=Staff!$I77,MIN(Staff!$J77,Staff!$L77),IF(AW$4&gt;Staff!$I77,IFERROR(MIN(Staff!$L77,AK80+Staff!$J77),MIN(Staff!$J77,Staff!$L77)),0))))))</f>
        <v>0</v>
      </c>
      <c r="AX80" s="567">
        <f>IF(Staff!$K77="Never",IF(AX$4&gt;=Staff!$I77,MIN(Staff!$J77,Staff!$L77),0),IF(Staff!$K77="Monthly",IF(AX$4=Staff!$I77,MIN(Staff!$J77,Staff!$L77),IF(AX$4&gt;Staff!$I77,MIN(Staff!$L77,AW80+Staff!$J77),0)),IF(Staff!$K77="Quarterly",IF(AX$4=Staff!$I77,MIN(Staff!$J77,Staff!$L77),IF(AX$4&gt;Staff!$I77,IFERROR(MIN(Staff!$L77,IF(ISNUMBER(AU80),AU80,0)+Staff!$J77),Staff!$J77),0)),IF(Staff!$K77="Annually",IF(AX$4=Staff!$I77,MIN(Staff!$J77,Staff!$L77),IF(AX$4&gt;Staff!$I77,IFERROR(MIN(Staff!$L77,AL80+Staff!$J77),MIN(Staff!$J77,Staff!$L77)),0))))))</f>
        <v>0</v>
      </c>
      <c r="AY80" s="567">
        <f>IF(Staff!$K77="Never",IF(AY$4&gt;=Staff!$I77,MIN(Staff!$J77,Staff!$L77),0),IF(Staff!$K77="Monthly",IF(AY$4=Staff!$I77,MIN(Staff!$J77,Staff!$L77),IF(AY$4&gt;Staff!$I77,MIN(Staff!$L77,AX80+Staff!$J77),0)),IF(Staff!$K77="Quarterly",IF(AY$4=Staff!$I77,MIN(Staff!$J77,Staff!$L77),IF(AY$4&gt;Staff!$I77,IFERROR(MIN(Staff!$L77,IF(ISNUMBER(AV80),AV80,0)+Staff!$J77),Staff!$J77),0)),IF(Staff!$K77="Annually",IF(AY$4=Staff!$I77,MIN(Staff!$J77,Staff!$L77),IF(AY$4&gt;Staff!$I77,IFERROR(MIN(Staff!$L77,AM80+Staff!$J77),MIN(Staff!$J77,Staff!$L77)),0))))))</f>
        <v>0</v>
      </c>
      <c r="AZ80" s="567">
        <f>IF(Staff!$K77="Never",IF(AZ$4&gt;=Staff!$I77,MIN(Staff!$J77,Staff!$L77),0),IF(Staff!$K77="Monthly",IF(AZ$4=Staff!$I77,MIN(Staff!$J77,Staff!$L77),IF(AZ$4&gt;Staff!$I77,MIN(Staff!$L77,AY80+Staff!$J77),0)),IF(Staff!$K77="Quarterly",IF(AZ$4=Staff!$I77,MIN(Staff!$J77,Staff!$L77),IF(AZ$4&gt;Staff!$I77,IFERROR(MIN(Staff!$L77,IF(ISNUMBER(AW80),AW80,0)+Staff!$J77),Staff!$J77),0)),IF(Staff!$K77="Annually",IF(AZ$4=Staff!$I77,MIN(Staff!$J77,Staff!$L77),IF(AZ$4&gt;Staff!$I77,IFERROR(MIN(Staff!$L77,AN80+Staff!$J77),MIN(Staff!$J77,Staff!$L77)),0))))))</f>
        <v>0</v>
      </c>
      <c r="BA80" s="567">
        <f>IF(Staff!$K77="Never",IF(BA$4&gt;=Staff!$I77,MIN(Staff!$J77,Staff!$L77),0),IF(Staff!$K77="Monthly",IF(BA$4=Staff!$I77,MIN(Staff!$J77,Staff!$L77),IF(BA$4&gt;Staff!$I77,MIN(Staff!$L77,AZ80+Staff!$J77),0)),IF(Staff!$K77="Quarterly",IF(BA$4=Staff!$I77,MIN(Staff!$J77,Staff!$L77),IF(BA$4&gt;Staff!$I77,IFERROR(MIN(Staff!$L77,IF(ISNUMBER(AX80),AX80,0)+Staff!$J77),Staff!$J77),0)),IF(Staff!$K77="Annually",IF(BA$4=Staff!$I77,MIN(Staff!$J77,Staff!$L77),IF(BA$4&gt;Staff!$I77,IFERROR(MIN(Staff!$L77,AO80+Staff!$J77),MIN(Staff!$J77,Staff!$L77)),0))))))</f>
        <v>0</v>
      </c>
      <c r="BB80" s="567">
        <f>IF(Staff!$K77="Never",IF(BB$4&gt;=Staff!$I77,MIN(Staff!$J77,Staff!$L77),0),IF(Staff!$K77="Monthly",IF(BB$4=Staff!$I77,MIN(Staff!$J77,Staff!$L77),IF(BB$4&gt;Staff!$I77,MIN(Staff!$L77,BA80+Staff!$J77),0)),IF(Staff!$K77="Quarterly",IF(BB$4=Staff!$I77,MIN(Staff!$J77,Staff!$L77),IF(BB$4&gt;Staff!$I77,IFERROR(MIN(Staff!$L77,IF(ISNUMBER(AY80),AY80,0)+Staff!$J77),Staff!$J77),0)),IF(Staff!$K77="Annually",IF(BB$4=Staff!$I77,MIN(Staff!$J77,Staff!$L77),IF(BB$4&gt;Staff!$I77,IFERROR(MIN(Staff!$L77,AP80+Staff!$J77),MIN(Staff!$J77,Staff!$L77)),0))))))</f>
        <v>0</v>
      </c>
      <c r="BC80" s="567">
        <f>IF(Staff!$K77="Never",IF(BC$4&gt;=Staff!$I77,MIN(Staff!$J77,Staff!$L77),0),IF(Staff!$K77="Monthly",IF(BC$4=Staff!$I77,MIN(Staff!$J77,Staff!$L77),IF(BC$4&gt;Staff!$I77,MIN(Staff!$L77,BB80+Staff!$J77),0)),IF(Staff!$K77="Quarterly",IF(BC$4=Staff!$I77,MIN(Staff!$J77,Staff!$L77),IF(BC$4&gt;Staff!$I77,IFERROR(MIN(Staff!$L77,IF(ISNUMBER(AZ80),AZ80,0)+Staff!$J77),Staff!$J77),0)),IF(Staff!$K77="Annually",IF(BC$4=Staff!$I77,MIN(Staff!$J77,Staff!$L77),IF(BC$4&gt;Staff!$I77,IFERROR(MIN(Staff!$L77,AQ80+Staff!$J77),MIN(Staff!$J77,Staff!$L77)),0))))))</f>
        <v>0</v>
      </c>
      <c r="BD80" s="567">
        <f>IF(Staff!$K77="Never",IF(BD$4&gt;=Staff!$I77,MIN(Staff!$J77,Staff!$L77),0),IF(Staff!$K77="Monthly",IF(BD$4=Staff!$I77,MIN(Staff!$J77,Staff!$L77),IF(BD$4&gt;Staff!$I77,MIN(Staff!$L77,BC80+Staff!$J77),0)),IF(Staff!$K77="Quarterly",IF(BD$4=Staff!$I77,MIN(Staff!$J77,Staff!$L77),IF(BD$4&gt;Staff!$I77,IFERROR(MIN(Staff!$L77,IF(ISNUMBER(BA80),BA80,0)+Staff!$J77),Staff!$J77),0)),IF(Staff!$K77="Annually",IF(BD$4=Staff!$I77,MIN(Staff!$J77,Staff!$L77),IF(BD$4&gt;Staff!$I77,IFERROR(MIN(Staff!$L77,AR80+Staff!$J77),MIN(Staff!$J77,Staff!$L77)),0))))))</f>
        <v>0</v>
      </c>
      <c r="BE80" s="567">
        <f>IF(Staff!$K77="Never",IF(BE$4&gt;=Staff!$I77,MIN(Staff!$J77,Staff!$L77),0),IF(Staff!$K77="Monthly",IF(BE$4=Staff!$I77,MIN(Staff!$J77,Staff!$L77),IF(BE$4&gt;Staff!$I77,MIN(Staff!$L77,BD80+Staff!$J77),0)),IF(Staff!$K77="Quarterly",IF(BE$4=Staff!$I77,MIN(Staff!$J77,Staff!$L77),IF(BE$4&gt;Staff!$I77,IFERROR(MIN(Staff!$L77,IF(ISNUMBER(BB80),BB80,0)+Staff!$J77),Staff!$J77),0)),IF(Staff!$K77="Annually",IF(BE$4=Staff!$I77,MIN(Staff!$J77,Staff!$L77),IF(BE$4&gt;Staff!$I77,IFERROR(MIN(Staff!$L77,AS80+Staff!$J77),MIN(Staff!$J77,Staff!$L77)),0))))))</f>
        <v>0</v>
      </c>
      <c r="BF80" s="567">
        <f>IF(Staff!$K77="Never",IF(BF$4&gt;=Staff!$I77,MIN(Staff!$J77,Staff!$L77),0),IF(Staff!$K77="Monthly",IF(BF$4=Staff!$I77,MIN(Staff!$J77,Staff!$L77),IF(BF$4&gt;Staff!$I77,MIN(Staff!$L77,BE80+Staff!$J77),0)),IF(Staff!$K77="Quarterly",IF(BF$4=Staff!$I77,MIN(Staff!$J77,Staff!$L77),IF(BF$4&gt;Staff!$I77,IFERROR(MIN(Staff!$L77,IF(ISNUMBER(BC80),BC80,0)+Staff!$J77),Staff!$J77),0)),IF(Staff!$K77="Annually",IF(BF$4=Staff!$I77,MIN(Staff!$J77,Staff!$L77),IF(BF$4&gt;Staff!$I77,IFERROR(MIN(Staff!$L77,AT80+Staff!$J77),MIN(Staff!$J77,Staff!$L77)),0))))))</f>
        <v>0</v>
      </c>
      <c r="BG80" s="567">
        <f>IF(Staff!$K77="Never",IF(BG$4&gt;=Staff!$I77,MIN(Staff!$J77,Staff!$L77),0),IF(Staff!$K77="Monthly",IF(BG$4=Staff!$I77,MIN(Staff!$J77,Staff!$L77),IF(BG$4&gt;Staff!$I77,MIN(Staff!$L77,BF80+Staff!$J77),0)),IF(Staff!$K77="Quarterly",IF(BG$4=Staff!$I77,MIN(Staff!$J77,Staff!$L77),IF(BG$4&gt;Staff!$I77,IFERROR(MIN(Staff!$L77,IF(ISNUMBER(BD80),BD80,0)+Staff!$J77),Staff!$J77),0)),IF(Staff!$K77="Annually",IF(BG$4=Staff!$I77,MIN(Staff!$J77,Staff!$L77),IF(BG$4&gt;Staff!$I77,IFERROR(MIN(Staff!$L77,AU80+Staff!$J77),MIN(Staff!$J77,Staff!$L77)),0))))))</f>
        <v>0</v>
      </c>
      <c r="BH80" s="567">
        <f>IF(Staff!$K77="Never",IF(BH$4&gt;=Staff!$I77,MIN(Staff!$J77,Staff!$L77),0),IF(Staff!$K77="Monthly",IF(BH$4=Staff!$I77,MIN(Staff!$J77,Staff!$L77),IF(BH$4&gt;Staff!$I77,MIN(Staff!$L77,BG80+Staff!$J77),0)),IF(Staff!$K77="Quarterly",IF(BH$4=Staff!$I77,MIN(Staff!$J77,Staff!$L77),IF(BH$4&gt;Staff!$I77,IFERROR(MIN(Staff!$L77,IF(ISNUMBER(BE80),BE80,0)+Staff!$J77),Staff!$J77),0)),IF(Staff!$K77="Annually",IF(BH$4=Staff!$I77,MIN(Staff!$J77,Staff!$L77),IF(BH$4&gt;Staff!$I77,IFERROR(MIN(Staff!$L77,AV80+Staff!$J77),MIN(Staff!$J77,Staff!$L77)),0))))))</f>
        <v>0</v>
      </c>
      <c r="BI80" s="567">
        <f>IF(Staff!$K77="Never",IF(BI$4&gt;=Staff!$I77,MIN(Staff!$J77,Staff!$L77),0),IF(Staff!$K77="Monthly",IF(BI$4=Staff!$I77,MIN(Staff!$J77,Staff!$L77),IF(BI$4&gt;Staff!$I77,MIN(Staff!$L77,BH80+Staff!$J77),0)),IF(Staff!$K77="Quarterly",IF(BI$4=Staff!$I77,MIN(Staff!$J77,Staff!$L77),IF(BI$4&gt;Staff!$I77,IFERROR(MIN(Staff!$L77,IF(ISNUMBER(BF80),BF80,0)+Staff!$J77),Staff!$J77),0)),IF(Staff!$K77="Annually",IF(BI$4=Staff!$I77,MIN(Staff!$J77,Staff!$L77),IF(BI$4&gt;Staff!$I77,IFERROR(MIN(Staff!$L77,AW80+Staff!$J77),MIN(Staff!$J77,Staff!$L77)),0))))))</f>
        <v>0</v>
      </c>
      <c r="BJ80" s="567">
        <f>IF(Staff!$K77="Never",IF(BJ$4&gt;=Staff!$I77,MIN(Staff!$J77,Staff!$L77),0),IF(Staff!$K77="Monthly",IF(BJ$4=Staff!$I77,MIN(Staff!$J77,Staff!$L77),IF(BJ$4&gt;Staff!$I77,MIN(Staff!$L77,BI80+Staff!$J77),0)),IF(Staff!$K77="Quarterly",IF(BJ$4=Staff!$I77,MIN(Staff!$J77,Staff!$L77),IF(BJ$4&gt;Staff!$I77,IFERROR(MIN(Staff!$L77,IF(ISNUMBER(BG80),BG80,0)+Staff!$J77),Staff!$J77),0)),IF(Staff!$K77="Annually",IF(BJ$4=Staff!$I77,MIN(Staff!$J77,Staff!$L77),IF(BJ$4&gt;Staff!$I77,IFERROR(MIN(Staff!$L77,AX80+Staff!$J77),MIN(Staff!$J77,Staff!$L77)),0))))))</f>
        <v>0</v>
      </c>
      <c r="BK80" s="567">
        <f>IF(Staff!$K77="Never",IF(BK$4&gt;=Staff!$I77,MIN(Staff!$J77,Staff!$L77),0),IF(Staff!$K77="Monthly",IF(BK$4=Staff!$I77,MIN(Staff!$J77,Staff!$L77),IF(BK$4&gt;Staff!$I77,MIN(Staff!$L77,BJ80+Staff!$J77),0)),IF(Staff!$K77="Quarterly",IF(BK$4=Staff!$I77,MIN(Staff!$J77,Staff!$L77),IF(BK$4&gt;Staff!$I77,IFERROR(MIN(Staff!$L77,IF(ISNUMBER(BH80),BH80,0)+Staff!$J77),Staff!$J77),0)),IF(Staff!$K77="Annually",IF(BK$4=Staff!$I77,MIN(Staff!$J77,Staff!$L77),IF(BK$4&gt;Staff!$I77,IFERROR(MIN(Staff!$L77,AY80+Staff!$J77),MIN(Staff!$J77,Staff!$L77)),0))))))</f>
        <v>0</v>
      </c>
      <c r="BL80" s="567">
        <f>IF(Staff!$K77="Never",IF(BL$4&gt;=Staff!$I77,MIN(Staff!$J77,Staff!$L77),0),IF(Staff!$K77="Monthly",IF(BL$4=Staff!$I77,MIN(Staff!$J77,Staff!$L77),IF(BL$4&gt;Staff!$I77,MIN(Staff!$L77,BK80+Staff!$J77),0)),IF(Staff!$K77="Quarterly",IF(BL$4=Staff!$I77,MIN(Staff!$J77,Staff!$L77),IF(BL$4&gt;Staff!$I77,IFERROR(MIN(Staff!$L77,IF(ISNUMBER(BI80),BI80,0)+Staff!$J77),Staff!$J77),0)),IF(Staff!$K77="Annually",IF(BL$4=Staff!$I77,MIN(Staff!$J77,Staff!$L77),IF(BL$4&gt;Staff!$I77,IFERROR(MIN(Staff!$L77,AZ80+Staff!$J77),MIN(Staff!$J77,Staff!$L77)),0))))))</f>
        <v>0</v>
      </c>
      <c r="BM80" s="567">
        <f>IF(Staff!$K77="Never",IF(BM$4&gt;=Staff!$I77,MIN(Staff!$J77,Staff!$L77),0),IF(Staff!$K77="Monthly",IF(BM$4=Staff!$I77,MIN(Staff!$J77,Staff!$L77),IF(BM$4&gt;Staff!$I77,MIN(Staff!$L77,BL80+Staff!$J77),0)),IF(Staff!$K77="Quarterly",IF(BM$4=Staff!$I77,MIN(Staff!$J77,Staff!$L77),IF(BM$4&gt;Staff!$I77,IFERROR(MIN(Staff!$L77,IF(ISNUMBER(BJ80),BJ80,0)+Staff!$J77),Staff!$J77),0)),IF(Staff!$K77="Annually",IF(BM$4=Staff!$I77,MIN(Staff!$J77,Staff!$L77),IF(BM$4&gt;Staff!$I77,IFERROR(MIN(Staff!$L77,BA80+Staff!$J77),MIN(Staff!$J77,Staff!$L77)),0))))))</f>
        <v>0</v>
      </c>
      <c r="BN80" s="567">
        <f>IF(Staff!$K77="Never",IF(BN$4&gt;=Staff!$I77,MIN(Staff!$J77,Staff!$L77),0),IF(Staff!$K77="Monthly",IF(BN$4=Staff!$I77,MIN(Staff!$J77,Staff!$L77),IF(BN$4&gt;Staff!$I77,MIN(Staff!$L77,BM80+Staff!$J77),0)),IF(Staff!$K77="Quarterly",IF(BN$4=Staff!$I77,MIN(Staff!$J77,Staff!$L77),IF(BN$4&gt;Staff!$I77,IFERROR(MIN(Staff!$L77,IF(ISNUMBER(BK80),BK80,0)+Staff!$J77),Staff!$J77),0)),IF(Staff!$K77="Annually",IF(BN$4=Staff!$I77,MIN(Staff!$J77,Staff!$L77),IF(BN$4&gt;Staff!$I77,IFERROR(MIN(Staff!$L77,BB80+Staff!$J77),MIN(Staff!$J77,Staff!$L77)),0))))))</f>
        <v>0</v>
      </c>
      <c r="BO80" s="567">
        <f>IF(Staff!$K77="Never",IF(BO$4&gt;=Staff!$I77,MIN(Staff!$J77,Staff!$L77),0),IF(Staff!$K77="Monthly",IF(BO$4=Staff!$I77,MIN(Staff!$J77,Staff!$L77),IF(BO$4&gt;Staff!$I77,MIN(Staff!$L77,BN80+Staff!$J77),0)),IF(Staff!$K77="Quarterly",IF(BO$4=Staff!$I77,MIN(Staff!$J77,Staff!$L77),IF(BO$4&gt;Staff!$I77,IFERROR(MIN(Staff!$L77,IF(ISNUMBER(BL80),BL80,0)+Staff!$J77),Staff!$J77),0)),IF(Staff!$K77="Annually",IF(BO$4=Staff!$I77,MIN(Staff!$J77,Staff!$L77),IF(BO$4&gt;Staff!$I77,IFERROR(MIN(Staff!$L77,BC80+Staff!$J77),MIN(Staff!$J77,Staff!$L77)),0))))))</f>
        <v>0</v>
      </c>
      <c r="BP80" s="567">
        <f>IF(Staff!$K77="Never",IF(BP$4&gt;=Staff!$I77,MIN(Staff!$J77,Staff!$L77),0),IF(Staff!$K77="Monthly",IF(BP$4=Staff!$I77,MIN(Staff!$J77,Staff!$L77),IF(BP$4&gt;Staff!$I77,MIN(Staff!$L77,BO80+Staff!$J77),0)),IF(Staff!$K77="Quarterly",IF(BP$4=Staff!$I77,MIN(Staff!$J77,Staff!$L77),IF(BP$4&gt;Staff!$I77,IFERROR(MIN(Staff!$L77,IF(ISNUMBER(BM80),BM80,0)+Staff!$J77),Staff!$J77),0)),IF(Staff!$K77="Annually",IF(BP$4=Staff!$I77,MIN(Staff!$J77,Staff!$L77),IF(BP$4&gt;Staff!$I77,IFERROR(MIN(Staff!$L77,BD80+Staff!$J77),MIN(Staff!$J77,Staff!$L77)),0))))))</f>
        <v>0</v>
      </c>
      <c r="BQ80" s="567">
        <f>IF(Staff!$K77="Never",IF(BQ$4&gt;=Staff!$I77,MIN(Staff!$J77,Staff!$L77),0),IF(Staff!$K77="Monthly",IF(BQ$4=Staff!$I77,MIN(Staff!$J77,Staff!$L77),IF(BQ$4&gt;Staff!$I77,MIN(Staff!$L77,BP80+Staff!$J77),0)),IF(Staff!$K77="Quarterly",IF(BQ$4=Staff!$I77,MIN(Staff!$J77,Staff!$L77),IF(BQ$4&gt;Staff!$I77,IFERROR(MIN(Staff!$L77,IF(ISNUMBER(BN80),BN80,0)+Staff!$J77),Staff!$J77),0)),IF(Staff!$K77="Annually",IF(BQ$4=Staff!$I77,MIN(Staff!$J77,Staff!$L77),IF(BQ$4&gt;Staff!$I77,IFERROR(MIN(Staff!$L77,BE80+Staff!$J77),MIN(Staff!$J77,Staff!$L77)),0))))))</f>
        <v>0</v>
      </c>
      <c r="BR80" s="567">
        <f>IF(Staff!$K77="Never",IF(BR$4&gt;=Staff!$I77,MIN(Staff!$J77,Staff!$L77),0),IF(Staff!$K77="Monthly",IF(BR$4=Staff!$I77,MIN(Staff!$J77,Staff!$L77),IF(BR$4&gt;Staff!$I77,MIN(Staff!$L77,BQ80+Staff!$J77),0)),IF(Staff!$K77="Quarterly",IF(BR$4=Staff!$I77,MIN(Staff!$J77,Staff!$L77),IF(BR$4&gt;Staff!$I77,IFERROR(MIN(Staff!$L77,IF(ISNUMBER(BO80),BO80,0)+Staff!$J77),Staff!$J77),0)),IF(Staff!$K77="Annually",IF(BR$4=Staff!$I77,MIN(Staff!$J77,Staff!$L77),IF(BR$4&gt;Staff!$I77,IFERROR(MIN(Staff!$L77,BF80+Staff!$J77),MIN(Staff!$J77,Staff!$L77)),0))))))</f>
        <v>0</v>
      </c>
      <c r="BS80" s="567">
        <f>IF(Staff!$K77="Never",IF(BS$4&gt;=Staff!$I77,MIN(Staff!$J77,Staff!$L77),0),IF(Staff!$K77="Monthly",IF(BS$4=Staff!$I77,MIN(Staff!$J77,Staff!$L77),IF(BS$4&gt;Staff!$I77,MIN(Staff!$L77,BR80+Staff!$J77),0)),IF(Staff!$K77="Quarterly",IF(BS$4=Staff!$I77,MIN(Staff!$J77,Staff!$L77),IF(BS$4&gt;Staff!$I77,IFERROR(MIN(Staff!$L77,IF(ISNUMBER(BP80),BP80,0)+Staff!$J77),Staff!$J77),0)),IF(Staff!$K77="Annually",IF(BS$4=Staff!$I77,MIN(Staff!$J77,Staff!$L77),IF(BS$4&gt;Staff!$I77,IFERROR(MIN(Staff!$L77,BG80+Staff!$J77),MIN(Staff!$J77,Staff!$L77)),0))))))</f>
        <v>0</v>
      </c>
      <c r="BT80" s="567">
        <f>IF(Staff!$K77="Never",IF(BT$4&gt;=Staff!$I77,MIN(Staff!$J77,Staff!$L77),0),IF(Staff!$K77="Monthly",IF(BT$4=Staff!$I77,MIN(Staff!$J77,Staff!$L77),IF(BT$4&gt;Staff!$I77,MIN(Staff!$L77,BS80+Staff!$J77),0)),IF(Staff!$K77="Quarterly",IF(BT$4=Staff!$I77,MIN(Staff!$J77,Staff!$L77),IF(BT$4&gt;Staff!$I77,IFERROR(MIN(Staff!$L77,IF(ISNUMBER(BQ80),BQ80,0)+Staff!$J77),Staff!$J77),0)),IF(Staff!$K77="Annually",IF(BT$4=Staff!$I77,MIN(Staff!$J77,Staff!$L77),IF(BT$4&gt;Staff!$I77,IFERROR(MIN(Staff!$L77,BH80+Staff!$J77),MIN(Staff!$J77,Staff!$L77)),0))))))</f>
        <v>0</v>
      </c>
      <c r="BU80" s="567">
        <f>IF(Staff!$K77="Never",IF(BU$4&gt;=Staff!$I77,MIN(Staff!$J77,Staff!$L77),0),IF(Staff!$K77="Monthly",IF(BU$4=Staff!$I77,MIN(Staff!$J77,Staff!$L77),IF(BU$4&gt;Staff!$I77,MIN(Staff!$L77,BT80+Staff!$J77),0)),IF(Staff!$K77="Quarterly",IF(BU$4=Staff!$I77,MIN(Staff!$J77,Staff!$L77),IF(BU$4&gt;Staff!$I77,IFERROR(MIN(Staff!$L77,IF(ISNUMBER(BR80),BR80,0)+Staff!$J77),Staff!$J77),0)),IF(Staff!$K77="Annually",IF(BU$4=Staff!$I77,MIN(Staff!$J77,Staff!$L77),IF(BU$4&gt;Staff!$I77,IFERROR(MIN(Staff!$L77,BI80+Staff!$J77),MIN(Staff!$J77,Staff!$L77)),0))))))</f>
        <v>0</v>
      </c>
      <c r="BV80" s="567">
        <f>IF(Staff!$K77="Never",IF(BV$4&gt;=Staff!$I77,MIN(Staff!$J77,Staff!$L77),0),IF(Staff!$K77="Monthly",IF(BV$4=Staff!$I77,MIN(Staff!$J77,Staff!$L77),IF(BV$4&gt;Staff!$I77,MIN(Staff!$L77,BU80+Staff!$J77),0)),IF(Staff!$K77="Quarterly",IF(BV$4=Staff!$I77,MIN(Staff!$J77,Staff!$L77),IF(BV$4&gt;Staff!$I77,IFERROR(MIN(Staff!$L77,IF(ISNUMBER(BS80),BS80,0)+Staff!$J77),Staff!$J77),0)),IF(Staff!$K77="Annually",IF(BV$4=Staff!$I77,MIN(Staff!$J77,Staff!$L77),IF(BV$4&gt;Staff!$I77,IFERROR(MIN(Staff!$L77,BJ80+Staff!$J77),MIN(Staff!$J77,Staff!$L77)),0))))))</f>
        <v>0</v>
      </c>
      <c r="BW80" s="567">
        <f>IF(Staff!$K77="Never",IF(BW$4&gt;=Staff!$I77,MIN(Staff!$J77,Staff!$L77),0),IF(Staff!$K77="Monthly",IF(BW$4=Staff!$I77,MIN(Staff!$J77,Staff!$L77),IF(BW$4&gt;Staff!$I77,MIN(Staff!$L77,BV80+Staff!$J77),0)),IF(Staff!$K77="Quarterly",IF(BW$4=Staff!$I77,MIN(Staff!$J77,Staff!$L77),IF(BW$4&gt;Staff!$I77,IFERROR(MIN(Staff!$L77,IF(ISNUMBER(BT80),BT80,0)+Staff!$J77),Staff!$J77),0)),IF(Staff!$K77="Annually",IF(BW$4=Staff!$I77,MIN(Staff!$J77,Staff!$L77),IF(BW$4&gt;Staff!$I77,IFERROR(MIN(Staff!$L77,BK80+Staff!$J77),MIN(Staff!$J77,Staff!$L77)),0))))))</f>
        <v>0</v>
      </c>
      <c r="BX80" s="567">
        <f>IF(Staff!$K77="Never",IF(BX$4&gt;=Staff!$I77,MIN(Staff!$J77,Staff!$L77),0),IF(Staff!$K77="Monthly",IF(BX$4=Staff!$I77,MIN(Staff!$J77,Staff!$L77),IF(BX$4&gt;Staff!$I77,MIN(Staff!$L77,BW80+Staff!$J77),0)),IF(Staff!$K77="Quarterly",IF(BX$4=Staff!$I77,MIN(Staff!$J77,Staff!$L77),IF(BX$4&gt;Staff!$I77,IFERROR(MIN(Staff!$L77,IF(ISNUMBER(BU80),BU80,0)+Staff!$J77),Staff!$J77),0)),IF(Staff!$K77="Annually",IF(BX$4=Staff!$I77,MIN(Staff!$J77,Staff!$L77),IF(BX$4&gt;Staff!$I77,IFERROR(MIN(Staff!$L77,BL80+Staff!$J77),MIN(Staff!$J77,Staff!$L77)),0))))))</f>
        <v>0</v>
      </c>
      <c r="BY80" s="567">
        <f>IF(Staff!$K77="Never",IF(BY$4&gt;=Staff!$I77,MIN(Staff!$J77,Staff!$L77),0),IF(Staff!$K77="Monthly",IF(BY$4=Staff!$I77,MIN(Staff!$J77,Staff!$L77),IF(BY$4&gt;Staff!$I77,MIN(Staff!$L77,BX80+Staff!$J77),0)),IF(Staff!$K77="Quarterly",IF(BY$4=Staff!$I77,MIN(Staff!$J77,Staff!$L77),IF(BY$4&gt;Staff!$I77,IFERROR(MIN(Staff!$L77,IF(ISNUMBER(BV80),BV80,0)+Staff!$J77),Staff!$J77),0)),IF(Staff!$K77="Annually",IF(BY$4=Staff!$I77,MIN(Staff!$J77,Staff!$L77),IF(BY$4&gt;Staff!$I77,IFERROR(MIN(Staff!$L77,BM80+Staff!$J77),MIN(Staff!$J77,Staff!$L77)),0))))))</f>
        <v>0</v>
      </c>
      <c r="BZ80" s="567">
        <f>IF(Staff!$K77="Never",IF(BZ$4&gt;=Staff!$I77,MIN(Staff!$J77,Staff!$L77),0),IF(Staff!$K77="Monthly",IF(BZ$4=Staff!$I77,MIN(Staff!$J77,Staff!$L77),IF(BZ$4&gt;Staff!$I77,MIN(Staff!$L77,BY80+Staff!$J77),0)),IF(Staff!$K77="Quarterly",IF(BZ$4=Staff!$I77,MIN(Staff!$J77,Staff!$L77),IF(BZ$4&gt;Staff!$I77,IFERROR(MIN(Staff!$L77,IF(ISNUMBER(BW80),BW80,0)+Staff!$J77),Staff!$J77),0)),IF(Staff!$K77="Annually",IF(BZ$4=Staff!$I77,MIN(Staff!$J77,Staff!$L77),IF(BZ$4&gt;Staff!$I77,IFERROR(MIN(Staff!$L77,BN80+Staff!$J77),MIN(Staff!$J77,Staff!$L77)),0))))))</f>
        <v>0</v>
      </c>
      <c r="CA80" s="567">
        <f>IF(Staff!$K77="Never",IF(CA$4&gt;=Staff!$I77,MIN(Staff!$J77,Staff!$L77),0),IF(Staff!$K77="Monthly",IF(CA$4=Staff!$I77,MIN(Staff!$J77,Staff!$L77),IF(CA$4&gt;Staff!$I77,MIN(Staff!$L77,BZ80+Staff!$J77),0)),IF(Staff!$K77="Quarterly",IF(CA$4=Staff!$I77,MIN(Staff!$J77,Staff!$L77),IF(CA$4&gt;Staff!$I77,IFERROR(MIN(Staff!$L77,IF(ISNUMBER(BX80),BX80,0)+Staff!$J77),Staff!$J77),0)),IF(Staff!$K77="Annually",IF(CA$4=Staff!$I77,MIN(Staff!$J77,Staff!$L77),IF(CA$4&gt;Staff!$I77,IFERROR(MIN(Staff!$L77,BO80+Staff!$J77),MIN(Staff!$J77,Staff!$L77)),0))))))</f>
        <v>0</v>
      </c>
      <c r="CB80" s="567">
        <f>IF(Staff!$K77="Never",IF(CB$4&gt;=Staff!$I77,MIN(Staff!$J77,Staff!$L77),0),IF(Staff!$K77="Monthly",IF(CB$4=Staff!$I77,MIN(Staff!$J77,Staff!$L77),IF(CB$4&gt;Staff!$I77,MIN(Staff!$L77,CA80+Staff!$J77),0)),IF(Staff!$K77="Quarterly",IF(CB$4=Staff!$I77,MIN(Staff!$J77,Staff!$L77),IF(CB$4&gt;Staff!$I77,IFERROR(MIN(Staff!$L77,IF(ISNUMBER(BY80),BY80,0)+Staff!$J77),Staff!$J77),0)),IF(Staff!$K77="Annually",IF(CB$4=Staff!$I77,MIN(Staff!$J77,Staff!$L77),IF(CB$4&gt;Staff!$I77,IFERROR(MIN(Staff!$L77,BP80+Staff!$J77),MIN(Staff!$J77,Staff!$L77)),0))))))</f>
        <v>0</v>
      </c>
      <c r="CC80" s="567">
        <f>IF(Staff!$K77="Never",IF(CC$4&gt;=Staff!$I77,MIN(Staff!$J77,Staff!$L77),0),IF(Staff!$K77="Monthly",IF(CC$4=Staff!$I77,MIN(Staff!$J77,Staff!$L77),IF(CC$4&gt;Staff!$I77,MIN(Staff!$L77,CB80+Staff!$J77),0)),IF(Staff!$K77="Quarterly",IF(CC$4=Staff!$I77,MIN(Staff!$J77,Staff!$L77),IF(CC$4&gt;Staff!$I77,IFERROR(MIN(Staff!$L77,IF(ISNUMBER(BZ80),BZ80,0)+Staff!$J77),Staff!$J77),0)),IF(Staff!$K77="Annually",IF(CC$4=Staff!$I77,MIN(Staff!$J77,Staff!$L77),IF(CC$4&gt;Staff!$I77,IFERROR(MIN(Staff!$L77,BQ80+Staff!$J77),MIN(Staff!$J77,Staff!$L77)),0))))))</f>
        <v>0</v>
      </c>
      <c r="CD80" s="567">
        <f>IF(Staff!$K77="Never",IF(CD$4&gt;=Staff!$I77,MIN(Staff!$J77,Staff!$L77),0),IF(Staff!$K77="Monthly",IF(CD$4=Staff!$I77,MIN(Staff!$J77,Staff!$L77),IF(CD$4&gt;Staff!$I77,MIN(Staff!$L77,CC80+Staff!$J77),0)),IF(Staff!$K77="Quarterly",IF(CD$4=Staff!$I77,MIN(Staff!$J77,Staff!$L77),IF(CD$4&gt;Staff!$I77,IFERROR(MIN(Staff!$L77,IF(ISNUMBER(CA80),CA80,0)+Staff!$J77),Staff!$J77),0)),IF(Staff!$K77="Annually",IF(CD$4=Staff!$I77,MIN(Staff!$J77,Staff!$L77),IF(CD$4&gt;Staff!$I77,IFERROR(MIN(Staff!$L77,BR80+Staff!$J77),MIN(Staff!$J77,Staff!$L77)),0))))))</f>
        <v>0</v>
      </c>
      <c r="CE80" s="567">
        <f>IF(Staff!$K77="Never",IF(CE$4&gt;=Staff!$I77,MIN(Staff!$J77,Staff!$L77),0),IF(Staff!$K77="Monthly",IF(CE$4=Staff!$I77,MIN(Staff!$J77,Staff!$L77),IF(CE$4&gt;Staff!$I77,MIN(Staff!$L77,CD80+Staff!$J77),0)),IF(Staff!$K77="Quarterly",IF(CE$4=Staff!$I77,MIN(Staff!$J77,Staff!$L77),IF(CE$4&gt;Staff!$I77,IFERROR(MIN(Staff!$L77,IF(ISNUMBER(CB80),CB80,0)+Staff!$J77),Staff!$J77),0)),IF(Staff!$K77="Annually",IF(CE$4=Staff!$I77,MIN(Staff!$J77,Staff!$L77),IF(CE$4&gt;Staff!$I77,IFERROR(MIN(Staff!$L77,BS80+Staff!$J77),MIN(Staff!$J77,Staff!$L77)),0))))))</f>
        <v>0</v>
      </c>
      <c r="CF80" s="567">
        <f>IF(Staff!$K77="Never",IF(CF$4&gt;=Staff!$I77,MIN(Staff!$J77,Staff!$L77),0),IF(Staff!$K77="Monthly",IF(CF$4=Staff!$I77,MIN(Staff!$J77,Staff!$L77),IF(CF$4&gt;Staff!$I77,MIN(Staff!$L77,CE80+Staff!$J77),0)),IF(Staff!$K77="Quarterly",IF(CF$4=Staff!$I77,MIN(Staff!$J77,Staff!$L77),IF(CF$4&gt;Staff!$I77,IFERROR(MIN(Staff!$L77,IF(ISNUMBER(CC80),CC80,0)+Staff!$J77),Staff!$J77),0)),IF(Staff!$K77="Annually",IF(CF$4=Staff!$I77,MIN(Staff!$J77,Staff!$L77),IF(CF$4&gt;Staff!$I77,IFERROR(MIN(Staff!$L77,BT80+Staff!$J77),MIN(Staff!$J77,Staff!$L77)),0))))))</f>
        <v>0</v>
      </c>
      <c r="CG80" s="567">
        <f>IF(Staff!$K77="Never",IF(CG$4&gt;=Staff!$I77,MIN(Staff!$J77,Staff!$L77),0),IF(Staff!$K77="Monthly",IF(CG$4=Staff!$I77,MIN(Staff!$J77,Staff!$L77),IF(CG$4&gt;Staff!$I77,MIN(Staff!$L77,CF80+Staff!$J77),0)),IF(Staff!$K77="Quarterly",IF(CG$4=Staff!$I77,MIN(Staff!$J77,Staff!$L77),IF(CG$4&gt;Staff!$I77,IFERROR(MIN(Staff!$L77,IF(ISNUMBER(CD80),CD80,0)+Staff!$J77),Staff!$J77),0)),IF(Staff!$K77="Annually",IF(CG$4=Staff!$I77,MIN(Staff!$J77,Staff!$L77),IF(CG$4&gt;Staff!$I77,IFERROR(MIN(Staff!$L77,BU80+Staff!$J77),MIN(Staff!$J77,Staff!$L77)),0))))))</f>
        <v>0</v>
      </c>
      <c r="CH80" s="567">
        <f>IF(Staff!$K77="Never",IF(CH$4&gt;=Staff!$I77,MIN(Staff!$J77,Staff!$L77),0),IF(Staff!$K77="Monthly",IF(CH$4=Staff!$I77,MIN(Staff!$J77,Staff!$L77),IF(CH$4&gt;Staff!$I77,MIN(Staff!$L77,CG80+Staff!$J77),0)),IF(Staff!$K77="Quarterly",IF(CH$4=Staff!$I77,MIN(Staff!$J77,Staff!$L77),IF(CH$4&gt;Staff!$I77,IFERROR(MIN(Staff!$L77,IF(ISNUMBER(CE80),CE80,0)+Staff!$J77),Staff!$J77),0)),IF(Staff!$K77="Annually",IF(CH$4=Staff!$I77,MIN(Staff!$J77,Staff!$L77),IF(CH$4&gt;Staff!$I77,IFERROR(MIN(Staff!$L77,BV80+Staff!$J77),MIN(Staff!$J77,Staff!$L77)),0))))))</f>
        <v>0</v>
      </c>
      <c r="CI80" s="567">
        <f>IF(Staff!$K77="Never",IF(CI$4&gt;=Staff!$I77,MIN(Staff!$J77,Staff!$L77),0),IF(Staff!$K77="Monthly",IF(CI$4=Staff!$I77,MIN(Staff!$J77,Staff!$L77),IF(CI$4&gt;Staff!$I77,MIN(Staff!$L77,CH80+Staff!$J77),0)),IF(Staff!$K77="Quarterly",IF(CI$4=Staff!$I77,MIN(Staff!$J77,Staff!$L77),IF(CI$4&gt;Staff!$I77,IFERROR(MIN(Staff!$L77,IF(ISNUMBER(CF80),CF80,0)+Staff!$J77),Staff!$J77),0)),IF(Staff!$K77="Annually",IF(CI$4=Staff!$I77,MIN(Staff!$J77,Staff!$L77),IF(CI$4&gt;Staff!$I77,IFERROR(MIN(Staff!$L77,BW80+Staff!$J77),MIN(Staff!$J77,Staff!$L77)),0))))))</f>
        <v>0</v>
      </c>
    </row>
    <row r="81" spans="1:87" ht="15.75" hidden="1" customHeight="1" outlineLevel="1">
      <c r="A81" s="875" t="str">
        <f>Staff!A78</f>
        <v>Other 1</v>
      </c>
      <c r="B81" s="876"/>
      <c r="C81" s="719" t="s">
        <v>289</v>
      </c>
      <c r="D81" s="567">
        <f>IF(Staff!$K78="Never",IF(D$4&gt;=Staff!$I78,MIN(Staff!$J78,Staff!$L78),0),IF(Staff!$K78="Monthly",IF(D$4=Staff!$I78,MIN(Staff!$J78,Staff!$L78),IF(D$4&gt;Staff!$I78,MIN(Staff!$L78,C81+Staff!$J78),0)),IF(Staff!$K78="Quarterly",IF(D$4=Staff!$I78,MIN(Staff!$J78,Staff!$L78),IF(D$4&gt;Staff!$I78,IFERROR(MIN(Staff!$L78,IF(ISNUMBER(A81),A81,0)+Staff!$J78),Staff!$J78),0)),IF(Staff!$K78="Annually",IF(D$4=Staff!$I78,MIN(Staff!$J78,Staff!$L78),IF(D$4&gt;Staff!$I78,IFERROR(MIN(Staff!$L78,#REF!+Staff!$J78),MIN(Staff!$J78,Staff!$L78)),0))))))</f>
        <v>0</v>
      </c>
      <c r="E81" s="567">
        <f>IF(Staff!$K78="Never",IF(E$4&gt;=Staff!$I78,MIN(Staff!$J78,Staff!$L78),0),IF(Staff!$K78="Monthly",IF(E$4=Staff!$I78,MIN(Staff!$J78,Staff!$L78),IF(E$4&gt;Staff!$I78,MIN(Staff!$L78,D81+Staff!$J78),0)),IF(Staff!$K78="Quarterly",IF(E$4=Staff!$I78,MIN(Staff!$J78,Staff!$L78),IF(E$4&gt;Staff!$I78,IFERROR(MIN(Staff!$L78,IF(ISNUMBER(B81),B81,0)+Staff!$J78),Staff!$J78),0)),IF(Staff!$K78="Annually",IF(E$4=Staff!$I78,MIN(Staff!$J78,Staff!$L78),IF(E$4&gt;Staff!$I78,IFERROR(MIN(Staff!$L78,#REF!+Staff!$J78),MIN(Staff!$J78,Staff!$L78)),0))))))</f>
        <v>0</v>
      </c>
      <c r="F81" s="567">
        <f>IF(Staff!$K78="Never",IF(F$4&gt;=Staff!$I78,MIN(Staff!$J78,Staff!$L78),0),IF(Staff!$K78="Monthly",IF(F$4=Staff!$I78,MIN(Staff!$J78,Staff!$L78),IF(F$4&gt;Staff!$I78,MIN(Staff!$L78,E81+Staff!$J78),0)),IF(Staff!$K78="Quarterly",IF(F$4=Staff!$I78,MIN(Staff!$J78,Staff!$L78),IF(F$4&gt;Staff!$I78,IFERROR(MIN(Staff!$L78,IF(ISNUMBER(C81),C81,0)+Staff!$J78),Staff!$J78),0)),IF(Staff!$K78="Annually",IF(F$4=Staff!$I78,MIN(Staff!$J78,Staff!$L78),IF(F$4&gt;Staff!$I78,IFERROR(MIN(Staff!$L78,#REF!+Staff!$J78),MIN(Staff!$J78,Staff!$L78)),0))))))</f>
        <v>0</v>
      </c>
      <c r="G81" s="567">
        <f>IF(Staff!$K78="Never",IF(G$4&gt;=Staff!$I78,MIN(Staff!$J78,Staff!$L78),0),IF(Staff!$K78="Monthly",IF(G$4=Staff!$I78,MIN(Staff!$J78,Staff!$L78),IF(G$4&gt;Staff!$I78,MIN(Staff!$L78,F81+Staff!$J78),0)),IF(Staff!$K78="Quarterly",IF(G$4=Staff!$I78,MIN(Staff!$J78,Staff!$L78),IF(G$4&gt;Staff!$I78,IFERROR(MIN(Staff!$L78,IF(ISNUMBER(D81),D81,0)+Staff!$J78),Staff!$J78),0)),IF(Staff!$K78="Annually",IF(G$4=Staff!$I78,MIN(Staff!$J78,Staff!$L78),IF(G$4&gt;Staff!$I78,IFERROR(MIN(Staff!$L78,#REF!+Staff!$J78),MIN(Staff!$J78,Staff!$L78)),0))))))</f>
        <v>0</v>
      </c>
      <c r="H81" s="567">
        <f>IF(Staff!$K78="Never",IF(H$4&gt;=Staff!$I78,MIN(Staff!$J78,Staff!$L78),0),IF(Staff!$K78="Monthly",IF(H$4=Staff!$I78,MIN(Staff!$J78,Staff!$L78),IF(H$4&gt;Staff!$I78,MIN(Staff!$L78,G81+Staff!$J78),0)),IF(Staff!$K78="Quarterly",IF(H$4=Staff!$I78,MIN(Staff!$J78,Staff!$L78),IF(H$4&gt;Staff!$I78,IFERROR(MIN(Staff!$L78,IF(ISNUMBER(E81),E81,0)+Staff!$J78),Staff!$J78),0)),IF(Staff!$K78="Annually",IF(H$4=Staff!$I78,MIN(Staff!$J78,Staff!$L78),IF(H$4&gt;Staff!$I78,IFERROR(MIN(Staff!$L78,#REF!+Staff!$J78),MIN(Staff!$J78,Staff!$L78)),0))))))</f>
        <v>0</v>
      </c>
      <c r="I81" s="567">
        <f>IF(Staff!$K78="Never",IF(I$4&gt;=Staff!$I78,MIN(Staff!$J78,Staff!$L78),0),IF(Staff!$K78="Monthly",IF(I$4=Staff!$I78,MIN(Staff!$J78,Staff!$L78),IF(I$4&gt;Staff!$I78,MIN(Staff!$L78,H81+Staff!$J78),0)),IF(Staff!$K78="Quarterly",IF(I$4=Staff!$I78,MIN(Staff!$J78,Staff!$L78),IF(I$4&gt;Staff!$I78,IFERROR(MIN(Staff!$L78,IF(ISNUMBER(F81),F81,0)+Staff!$J78),Staff!$J78),0)),IF(Staff!$K78="Annually",IF(I$4=Staff!$I78,MIN(Staff!$J78,Staff!$L78),IF(I$4&gt;Staff!$I78,IFERROR(MIN(Staff!$L78,#REF!+Staff!$J78),MIN(Staff!$J78,Staff!$L78)),0))))))</f>
        <v>0</v>
      </c>
      <c r="J81" s="567">
        <f>IF(Staff!$K78="Never",IF(J$4&gt;=Staff!$I78,MIN(Staff!$J78,Staff!$L78),0),IF(Staff!$K78="Monthly",IF(J$4=Staff!$I78,MIN(Staff!$J78,Staff!$L78),IF(J$4&gt;Staff!$I78,MIN(Staff!$L78,I81+Staff!$J78),0)),IF(Staff!$K78="Quarterly",IF(J$4=Staff!$I78,MIN(Staff!$J78,Staff!$L78),IF(J$4&gt;Staff!$I78,IFERROR(MIN(Staff!$L78,IF(ISNUMBER(G81),G81,0)+Staff!$J78),Staff!$J78),0)),IF(Staff!$K78="Annually",IF(J$4=Staff!$I78,MIN(Staff!$J78,Staff!$L78),IF(J$4&gt;Staff!$I78,IFERROR(MIN(Staff!$L78,#REF!+Staff!$J78),MIN(Staff!$J78,Staff!$L78)),0))))))</f>
        <v>0</v>
      </c>
      <c r="K81" s="567">
        <f>IF(Staff!$K78="Never",IF(K$4&gt;=Staff!$I78,MIN(Staff!$J78,Staff!$L78),0),IF(Staff!$K78="Monthly",IF(K$4=Staff!$I78,MIN(Staff!$J78,Staff!$L78),IF(K$4&gt;Staff!$I78,MIN(Staff!$L78,J81+Staff!$J78),0)),IF(Staff!$K78="Quarterly",IF(K$4=Staff!$I78,MIN(Staff!$J78,Staff!$L78),IF(K$4&gt;Staff!$I78,IFERROR(MIN(Staff!$L78,IF(ISNUMBER(H81),H81,0)+Staff!$J78),Staff!$J78),0)),IF(Staff!$K78="Annually",IF(K$4=Staff!$I78,MIN(Staff!$J78,Staff!$L78),IF(K$4&gt;Staff!$I78,IFERROR(MIN(Staff!$L78,#REF!+Staff!$J78),MIN(Staff!$J78,Staff!$L78)),0))))))</f>
        <v>0</v>
      </c>
      <c r="L81" s="567">
        <f>IF(Staff!$K78="Never",IF(L$4&gt;=Staff!$I78,MIN(Staff!$J78,Staff!$L78),0),IF(Staff!$K78="Monthly",IF(L$4=Staff!$I78,MIN(Staff!$J78,Staff!$L78),IF(L$4&gt;Staff!$I78,MIN(Staff!$L78,K81+Staff!$J78),0)),IF(Staff!$K78="Quarterly",IF(L$4=Staff!$I78,MIN(Staff!$J78,Staff!$L78),IF(L$4&gt;Staff!$I78,IFERROR(MIN(Staff!$L78,IF(ISNUMBER(I81),I81,0)+Staff!$J78),Staff!$J78),0)),IF(Staff!$K78="Annually",IF(L$4=Staff!$I78,MIN(Staff!$J78,Staff!$L78),IF(L$4&gt;Staff!$I78,IFERROR(MIN(Staff!$L78,#REF!+Staff!$J78),MIN(Staff!$J78,Staff!$L78)),0))))))</f>
        <v>0</v>
      </c>
      <c r="M81" s="567">
        <f>IF(Staff!$K78="Never",IF(M$4&gt;=Staff!$I78,MIN(Staff!$J78,Staff!$L78),0),IF(Staff!$K78="Monthly",IF(M$4=Staff!$I78,MIN(Staff!$J78,Staff!$L78),IF(M$4&gt;Staff!$I78,MIN(Staff!$L78,L81+Staff!$J78),0)),IF(Staff!$K78="Quarterly",IF(M$4=Staff!$I78,MIN(Staff!$J78,Staff!$L78),IF(M$4&gt;Staff!$I78,IFERROR(MIN(Staff!$L78,IF(ISNUMBER(J81),J81,0)+Staff!$J78),Staff!$J78),0)),IF(Staff!$K78="Annually",IF(M$4=Staff!$I78,MIN(Staff!$J78,Staff!$L78),IF(M$4&gt;Staff!$I78,IFERROR(MIN(Staff!$L78,A81+Staff!$J78),MIN(Staff!$J78,Staff!$L78)),0))))))</f>
        <v>0</v>
      </c>
      <c r="N81" s="567">
        <f>IF(Staff!$K78="Never",IF(N$4&gt;=Staff!$I78,MIN(Staff!$J78,Staff!$L78),0),IF(Staff!$K78="Monthly",IF(N$4=Staff!$I78,MIN(Staff!$J78,Staff!$L78),IF(N$4&gt;Staff!$I78,MIN(Staff!$L78,M81+Staff!$J78),0)),IF(Staff!$K78="Quarterly",IF(N$4=Staff!$I78,MIN(Staff!$J78,Staff!$L78),IF(N$4&gt;Staff!$I78,IFERROR(MIN(Staff!$L78,IF(ISNUMBER(K81),K81,0)+Staff!$J78),Staff!$J78),0)),IF(Staff!$K78="Annually",IF(N$4=Staff!$I78,MIN(Staff!$J78,Staff!$L78),IF(N$4&gt;Staff!$I78,IFERROR(MIN(Staff!$L78,B81+Staff!$J78),MIN(Staff!$J78,Staff!$L78)),0))))))</f>
        <v>0</v>
      </c>
      <c r="O81" s="567">
        <f>IF(Staff!$K78="Never",IF(O$4&gt;=Staff!$I78,MIN(Staff!$J78,Staff!$L78),0),IF(Staff!$K78="Monthly",IF(O$4=Staff!$I78,MIN(Staff!$J78,Staff!$L78),IF(O$4&gt;Staff!$I78,MIN(Staff!$L78,N81+Staff!$J78),0)),IF(Staff!$K78="Quarterly",IF(O$4=Staff!$I78,MIN(Staff!$J78,Staff!$L78),IF(O$4&gt;Staff!$I78,IFERROR(MIN(Staff!$L78,IF(ISNUMBER(L81),L81,0)+Staff!$J78),Staff!$J78),0)),IF(Staff!$K78="Annually",IF(O$4=Staff!$I78,MIN(Staff!$J78,Staff!$L78),IF(O$4&gt;Staff!$I78,IFERROR(MIN(Staff!$L78,C81+Staff!$J78),MIN(Staff!$J78,Staff!$L78)),0))))))</f>
        <v>0</v>
      </c>
      <c r="P81" s="567">
        <f>IF(Staff!$K78="Never",IF(P$4&gt;=Staff!$I78,MIN(Staff!$J78,Staff!$L78),0),IF(Staff!$K78="Monthly",IF(P$4=Staff!$I78,MIN(Staff!$J78,Staff!$L78),IF(P$4&gt;Staff!$I78,MIN(Staff!$L78,O81+Staff!$J78),0)),IF(Staff!$K78="Quarterly",IF(P$4=Staff!$I78,MIN(Staff!$J78,Staff!$L78),IF(P$4&gt;Staff!$I78,IFERROR(MIN(Staff!$L78,IF(ISNUMBER(M81),M81,0)+Staff!$J78),Staff!$J78),0)),IF(Staff!$K78="Annually",IF(P$4=Staff!$I78,MIN(Staff!$J78,Staff!$L78),IF(P$4&gt;Staff!$I78,IFERROR(MIN(Staff!$L78,D81+Staff!$J78),MIN(Staff!$J78,Staff!$L78)),0))))))</f>
        <v>0</v>
      </c>
      <c r="Q81" s="567">
        <f>IF(Staff!$K78="Never",IF(Q$4&gt;=Staff!$I78,MIN(Staff!$J78,Staff!$L78),0),IF(Staff!$K78="Monthly",IF(Q$4=Staff!$I78,MIN(Staff!$J78,Staff!$L78),IF(Q$4&gt;Staff!$I78,MIN(Staff!$L78,P81+Staff!$J78),0)),IF(Staff!$K78="Quarterly",IF(Q$4=Staff!$I78,MIN(Staff!$J78,Staff!$L78),IF(Q$4&gt;Staff!$I78,IFERROR(MIN(Staff!$L78,IF(ISNUMBER(N81),N81,0)+Staff!$J78),Staff!$J78),0)),IF(Staff!$K78="Annually",IF(Q$4=Staff!$I78,MIN(Staff!$J78,Staff!$L78),IF(Q$4&gt;Staff!$I78,IFERROR(MIN(Staff!$L78,E81+Staff!$J78),MIN(Staff!$J78,Staff!$L78)),0))))))</f>
        <v>0</v>
      </c>
      <c r="R81" s="567">
        <f>IF(Staff!$K78="Never",IF(R$4&gt;=Staff!$I78,MIN(Staff!$J78,Staff!$L78),0),IF(Staff!$K78="Monthly",IF(R$4=Staff!$I78,MIN(Staff!$J78,Staff!$L78),IF(R$4&gt;Staff!$I78,MIN(Staff!$L78,Q81+Staff!$J78),0)),IF(Staff!$K78="Quarterly",IF(R$4=Staff!$I78,MIN(Staff!$J78,Staff!$L78),IF(R$4&gt;Staff!$I78,IFERROR(MIN(Staff!$L78,IF(ISNUMBER(O81),O81,0)+Staff!$J78),Staff!$J78),0)),IF(Staff!$K78="Annually",IF(R$4=Staff!$I78,MIN(Staff!$J78,Staff!$L78),IF(R$4&gt;Staff!$I78,IFERROR(MIN(Staff!$L78,F81+Staff!$J78),MIN(Staff!$J78,Staff!$L78)),0))))))</f>
        <v>0</v>
      </c>
      <c r="S81" s="567">
        <f>IF(Staff!$K78="Never",IF(S$4&gt;=Staff!$I78,MIN(Staff!$J78,Staff!$L78),0),IF(Staff!$K78="Monthly",IF(S$4=Staff!$I78,MIN(Staff!$J78,Staff!$L78),IF(S$4&gt;Staff!$I78,MIN(Staff!$L78,R81+Staff!$J78),0)),IF(Staff!$K78="Quarterly",IF(S$4=Staff!$I78,MIN(Staff!$J78,Staff!$L78),IF(S$4&gt;Staff!$I78,IFERROR(MIN(Staff!$L78,IF(ISNUMBER(P81),P81,0)+Staff!$J78),Staff!$J78),0)),IF(Staff!$K78="Annually",IF(S$4=Staff!$I78,MIN(Staff!$J78,Staff!$L78),IF(S$4&gt;Staff!$I78,IFERROR(MIN(Staff!$L78,G81+Staff!$J78),MIN(Staff!$J78,Staff!$L78)),0))))))</f>
        <v>0</v>
      </c>
      <c r="T81" s="567">
        <f>IF(Staff!$K78="Never",IF(T$4&gt;=Staff!$I78,MIN(Staff!$J78,Staff!$L78),0),IF(Staff!$K78="Monthly",IF(T$4=Staff!$I78,MIN(Staff!$J78,Staff!$L78),IF(T$4&gt;Staff!$I78,MIN(Staff!$L78,S81+Staff!$J78),0)),IF(Staff!$K78="Quarterly",IF(T$4=Staff!$I78,MIN(Staff!$J78,Staff!$L78),IF(T$4&gt;Staff!$I78,IFERROR(MIN(Staff!$L78,IF(ISNUMBER(Q81),Q81,0)+Staff!$J78),Staff!$J78),0)),IF(Staff!$K78="Annually",IF(T$4=Staff!$I78,MIN(Staff!$J78,Staff!$L78),IF(T$4&gt;Staff!$I78,IFERROR(MIN(Staff!$L78,H81+Staff!$J78),MIN(Staff!$J78,Staff!$L78)),0))))))</f>
        <v>0</v>
      </c>
      <c r="U81" s="567">
        <f>IF(Staff!$K78="Never",IF(U$4&gt;=Staff!$I78,MIN(Staff!$J78,Staff!$L78),0),IF(Staff!$K78="Monthly",IF(U$4=Staff!$I78,MIN(Staff!$J78,Staff!$L78),IF(U$4&gt;Staff!$I78,MIN(Staff!$L78,T81+Staff!$J78),0)),IF(Staff!$K78="Quarterly",IF(U$4=Staff!$I78,MIN(Staff!$J78,Staff!$L78),IF(U$4&gt;Staff!$I78,IFERROR(MIN(Staff!$L78,IF(ISNUMBER(R81),R81,0)+Staff!$J78),Staff!$J78),0)),IF(Staff!$K78="Annually",IF(U$4=Staff!$I78,MIN(Staff!$J78,Staff!$L78),IF(U$4&gt;Staff!$I78,IFERROR(MIN(Staff!$L78,I81+Staff!$J78),MIN(Staff!$J78,Staff!$L78)),0))))))</f>
        <v>0</v>
      </c>
      <c r="V81" s="567">
        <f>IF(Staff!$K78="Never",IF(V$4&gt;=Staff!$I78,MIN(Staff!$J78,Staff!$L78),0),IF(Staff!$K78="Monthly",IF(V$4=Staff!$I78,MIN(Staff!$J78,Staff!$L78),IF(V$4&gt;Staff!$I78,MIN(Staff!$L78,U81+Staff!$J78),0)),IF(Staff!$K78="Quarterly",IF(V$4=Staff!$I78,MIN(Staff!$J78,Staff!$L78),IF(V$4&gt;Staff!$I78,IFERROR(MIN(Staff!$L78,IF(ISNUMBER(S81),S81,0)+Staff!$J78),Staff!$J78),0)),IF(Staff!$K78="Annually",IF(V$4=Staff!$I78,MIN(Staff!$J78,Staff!$L78),IF(V$4&gt;Staff!$I78,IFERROR(MIN(Staff!$L78,J81+Staff!$J78),MIN(Staff!$J78,Staff!$L78)),0))))))</f>
        <v>0</v>
      </c>
      <c r="W81" s="567">
        <f>IF(Staff!$K78="Never",IF(W$4&gt;=Staff!$I78,MIN(Staff!$J78,Staff!$L78),0),IF(Staff!$K78="Monthly",IF(W$4=Staff!$I78,MIN(Staff!$J78,Staff!$L78),IF(W$4&gt;Staff!$I78,MIN(Staff!$L78,V81+Staff!$J78),0)),IF(Staff!$K78="Quarterly",IF(W$4=Staff!$I78,MIN(Staff!$J78,Staff!$L78),IF(W$4&gt;Staff!$I78,IFERROR(MIN(Staff!$L78,IF(ISNUMBER(T81),T81,0)+Staff!$J78),Staff!$J78),0)),IF(Staff!$K78="Annually",IF(W$4=Staff!$I78,MIN(Staff!$J78,Staff!$L78),IF(W$4&gt;Staff!$I78,IFERROR(MIN(Staff!$L78,K81+Staff!$J78),MIN(Staff!$J78,Staff!$L78)),0))))))</f>
        <v>0</v>
      </c>
      <c r="X81" s="567">
        <f>IF(Staff!$K78="Never",IF(X$4&gt;=Staff!$I78,MIN(Staff!$J78,Staff!$L78),0),IF(Staff!$K78="Monthly",IF(X$4=Staff!$I78,MIN(Staff!$J78,Staff!$L78),IF(X$4&gt;Staff!$I78,MIN(Staff!$L78,W81+Staff!$J78),0)),IF(Staff!$K78="Quarterly",IF(X$4=Staff!$I78,MIN(Staff!$J78,Staff!$L78),IF(X$4&gt;Staff!$I78,IFERROR(MIN(Staff!$L78,IF(ISNUMBER(U81),U81,0)+Staff!$J78),Staff!$J78),0)),IF(Staff!$K78="Annually",IF(X$4=Staff!$I78,MIN(Staff!$J78,Staff!$L78),IF(X$4&gt;Staff!$I78,IFERROR(MIN(Staff!$L78,L81+Staff!$J78),MIN(Staff!$J78,Staff!$L78)),0))))))</f>
        <v>0</v>
      </c>
      <c r="Y81" s="567">
        <f>IF(Staff!$K78="Never",IF(Y$4&gt;=Staff!$I78,MIN(Staff!$J78,Staff!$L78),0),IF(Staff!$K78="Monthly",IF(Y$4=Staff!$I78,MIN(Staff!$J78,Staff!$L78),IF(Y$4&gt;Staff!$I78,MIN(Staff!$L78,X81+Staff!$J78),0)),IF(Staff!$K78="Quarterly",IF(Y$4=Staff!$I78,MIN(Staff!$J78,Staff!$L78),IF(Y$4&gt;Staff!$I78,IFERROR(MIN(Staff!$L78,IF(ISNUMBER(V81),V81,0)+Staff!$J78),Staff!$J78),0)),IF(Staff!$K78="Annually",IF(Y$4=Staff!$I78,MIN(Staff!$J78,Staff!$L78),IF(Y$4&gt;Staff!$I78,IFERROR(MIN(Staff!$L78,M81+Staff!$J78),MIN(Staff!$J78,Staff!$L78)),0))))))</f>
        <v>0</v>
      </c>
      <c r="Z81" s="567">
        <f>IF(Staff!$K78="Never",IF(Z$4&gt;=Staff!$I78,MIN(Staff!$J78,Staff!$L78),0),IF(Staff!$K78="Monthly",IF(Z$4=Staff!$I78,MIN(Staff!$J78,Staff!$L78),IF(Z$4&gt;Staff!$I78,MIN(Staff!$L78,Y81+Staff!$J78),0)),IF(Staff!$K78="Quarterly",IF(Z$4=Staff!$I78,MIN(Staff!$J78,Staff!$L78),IF(Z$4&gt;Staff!$I78,IFERROR(MIN(Staff!$L78,IF(ISNUMBER(W81),W81,0)+Staff!$J78),Staff!$J78),0)),IF(Staff!$K78="Annually",IF(Z$4=Staff!$I78,MIN(Staff!$J78,Staff!$L78),IF(Z$4&gt;Staff!$I78,IFERROR(MIN(Staff!$L78,N81+Staff!$J78),MIN(Staff!$J78,Staff!$L78)),0))))))</f>
        <v>0</v>
      </c>
      <c r="AA81" s="567">
        <f>IF(Staff!$K78="Never",IF(AA$4&gt;=Staff!$I78,MIN(Staff!$J78,Staff!$L78),0),IF(Staff!$K78="Monthly",IF(AA$4=Staff!$I78,MIN(Staff!$J78,Staff!$L78),IF(AA$4&gt;Staff!$I78,MIN(Staff!$L78,Z81+Staff!$J78),0)),IF(Staff!$K78="Quarterly",IF(AA$4=Staff!$I78,MIN(Staff!$J78,Staff!$L78),IF(AA$4&gt;Staff!$I78,IFERROR(MIN(Staff!$L78,IF(ISNUMBER(X81),X81,0)+Staff!$J78),Staff!$J78),0)),IF(Staff!$K78="Annually",IF(AA$4=Staff!$I78,MIN(Staff!$J78,Staff!$L78),IF(AA$4&gt;Staff!$I78,IFERROR(MIN(Staff!$L78,O81+Staff!$J78),MIN(Staff!$J78,Staff!$L78)),0))))))</f>
        <v>0</v>
      </c>
      <c r="AB81" s="567">
        <f>IF(Staff!$K78="Never",IF(AB$4&gt;=Staff!$I78,MIN(Staff!$J78,Staff!$L78),0),IF(Staff!$K78="Monthly",IF(AB$4=Staff!$I78,MIN(Staff!$J78,Staff!$L78),IF(AB$4&gt;Staff!$I78,MIN(Staff!$L78,AA81+Staff!$J78),0)),IF(Staff!$K78="Quarterly",IF(AB$4=Staff!$I78,MIN(Staff!$J78,Staff!$L78),IF(AB$4&gt;Staff!$I78,IFERROR(MIN(Staff!$L78,IF(ISNUMBER(Y81),Y81,0)+Staff!$J78),Staff!$J78),0)),IF(Staff!$K78="Annually",IF(AB$4=Staff!$I78,MIN(Staff!$J78,Staff!$L78),IF(AB$4&gt;Staff!$I78,IFERROR(MIN(Staff!$L78,P81+Staff!$J78),MIN(Staff!$J78,Staff!$L78)),0))))))</f>
        <v>0</v>
      </c>
      <c r="AC81" s="567">
        <f>IF(Staff!$K78="Never",IF(AC$4&gt;=Staff!$I78,MIN(Staff!$J78,Staff!$L78),0),IF(Staff!$K78="Monthly",IF(AC$4=Staff!$I78,MIN(Staff!$J78,Staff!$L78),IF(AC$4&gt;Staff!$I78,MIN(Staff!$L78,AB81+Staff!$J78),0)),IF(Staff!$K78="Quarterly",IF(AC$4=Staff!$I78,MIN(Staff!$J78,Staff!$L78),IF(AC$4&gt;Staff!$I78,IFERROR(MIN(Staff!$L78,IF(ISNUMBER(Z81),Z81,0)+Staff!$J78),Staff!$J78),0)),IF(Staff!$K78="Annually",IF(AC$4=Staff!$I78,MIN(Staff!$J78,Staff!$L78),IF(AC$4&gt;Staff!$I78,IFERROR(MIN(Staff!$L78,Q81+Staff!$J78),MIN(Staff!$J78,Staff!$L78)),0))))))</f>
        <v>0</v>
      </c>
      <c r="AD81" s="567">
        <f>IF(Staff!$K78="Never",IF(AD$4&gt;=Staff!$I78,MIN(Staff!$J78,Staff!$L78),0),IF(Staff!$K78="Monthly",IF(AD$4=Staff!$I78,MIN(Staff!$J78,Staff!$L78),IF(AD$4&gt;Staff!$I78,MIN(Staff!$L78,AC81+Staff!$J78),0)),IF(Staff!$K78="Quarterly",IF(AD$4=Staff!$I78,MIN(Staff!$J78,Staff!$L78),IF(AD$4&gt;Staff!$I78,IFERROR(MIN(Staff!$L78,IF(ISNUMBER(AA81),AA81,0)+Staff!$J78),Staff!$J78),0)),IF(Staff!$K78="Annually",IF(AD$4=Staff!$I78,MIN(Staff!$J78,Staff!$L78),IF(AD$4&gt;Staff!$I78,IFERROR(MIN(Staff!$L78,R81+Staff!$J78),MIN(Staff!$J78,Staff!$L78)),0))))))</f>
        <v>0</v>
      </c>
      <c r="AE81" s="567">
        <f>IF(Staff!$K78="Never",IF(AE$4&gt;=Staff!$I78,MIN(Staff!$J78,Staff!$L78),0),IF(Staff!$K78="Monthly",IF(AE$4=Staff!$I78,MIN(Staff!$J78,Staff!$L78),IF(AE$4&gt;Staff!$I78,MIN(Staff!$L78,AD81+Staff!$J78),0)),IF(Staff!$K78="Quarterly",IF(AE$4=Staff!$I78,MIN(Staff!$J78,Staff!$L78),IF(AE$4&gt;Staff!$I78,IFERROR(MIN(Staff!$L78,IF(ISNUMBER(AB81),AB81,0)+Staff!$J78),Staff!$J78),0)),IF(Staff!$K78="Annually",IF(AE$4=Staff!$I78,MIN(Staff!$J78,Staff!$L78),IF(AE$4&gt;Staff!$I78,IFERROR(MIN(Staff!$L78,S81+Staff!$J78),MIN(Staff!$J78,Staff!$L78)),0))))))</f>
        <v>0</v>
      </c>
      <c r="AF81" s="567">
        <f>IF(Staff!$K78="Never",IF(AF$4&gt;=Staff!$I78,MIN(Staff!$J78,Staff!$L78),0),IF(Staff!$K78="Monthly",IF(AF$4=Staff!$I78,MIN(Staff!$J78,Staff!$L78),IF(AF$4&gt;Staff!$I78,MIN(Staff!$L78,AE81+Staff!$J78),0)),IF(Staff!$K78="Quarterly",IF(AF$4=Staff!$I78,MIN(Staff!$J78,Staff!$L78),IF(AF$4&gt;Staff!$I78,IFERROR(MIN(Staff!$L78,IF(ISNUMBER(AC81),AC81,0)+Staff!$J78),Staff!$J78),0)),IF(Staff!$K78="Annually",IF(AF$4=Staff!$I78,MIN(Staff!$J78,Staff!$L78),IF(AF$4&gt;Staff!$I78,IFERROR(MIN(Staff!$L78,T81+Staff!$J78),MIN(Staff!$J78,Staff!$L78)),0))))))</f>
        <v>0</v>
      </c>
      <c r="AG81" s="567">
        <f>IF(Staff!$K78="Never",IF(AG$4&gt;=Staff!$I78,MIN(Staff!$J78,Staff!$L78),0),IF(Staff!$K78="Monthly",IF(AG$4=Staff!$I78,MIN(Staff!$J78,Staff!$L78),IF(AG$4&gt;Staff!$I78,MIN(Staff!$L78,AF81+Staff!$J78),0)),IF(Staff!$K78="Quarterly",IF(AG$4=Staff!$I78,MIN(Staff!$J78,Staff!$L78),IF(AG$4&gt;Staff!$I78,IFERROR(MIN(Staff!$L78,IF(ISNUMBER(AD81),AD81,0)+Staff!$J78),Staff!$J78),0)),IF(Staff!$K78="Annually",IF(AG$4=Staff!$I78,MIN(Staff!$J78,Staff!$L78),IF(AG$4&gt;Staff!$I78,IFERROR(MIN(Staff!$L78,U81+Staff!$J78),MIN(Staff!$J78,Staff!$L78)),0))))))</f>
        <v>0</v>
      </c>
      <c r="AH81" s="567">
        <f>IF(Staff!$K78="Never",IF(AH$4&gt;=Staff!$I78,MIN(Staff!$J78,Staff!$L78),0),IF(Staff!$K78="Monthly",IF(AH$4=Staff!$I78,MIN(Staff!$J78,Staff!$L78),IF(AH$4&gt;Staff!$I78,MIN(Staff!$L78,AG81+Staff!$J78),0)),IF(Staff!$K78="Quarterly",IF(AH$4=Staff!$I78,MIN(Staff!$J78,Staff!$L78),IF(AH$4&gt;Staff!$I78,IFERROR(MIN(Staff!$L78,IF(ISNUMBER(AE81),AE81,0)+Staff!$J78),Staff!$J78),0)),IF(Staff!$K78="Annually",IF(AH$4=Staff!$I78,MIN(Staff!$J78,Staff!$L78),IF(AH$4&gt;Staff!$I78,IFERROR(MIN(Staff!$L78,V81+Staff!$J78),MIN(Staff!$J78,Staff!$L78)),0))))))</f>
        <v>0</v>
      </c>
      <c r="AI81" s="567">
        <f>IF(Staff!$K78="Never",IF(AI$4&gt;=Staff!$I78,MIN(Staff!$J78,Staff!$L78),0),IF(Staff!$K78="Monthly",IF(AI$4=Staff!$I78,MIN(Staff!$J78,Staff!$L78),IF(AI$4&gt;Staff!$I78,MIN(Staff!$L78,AH81+Staff!$J78),0)),IF(Staff!$K78="Quarterly",IF(AI$4=Staff!$I78,MIN(Staff!$J78,Staff!$L78),IF(AI$4&gt;Staff!$I78,IFERROR(MIN(Staff!$L78,IF(ISNUMBER(AF81),AF81,0)+Staff!$J78),Staff!$J78),0)),IF(Staff!$K78="Annually",IF(AI$4=Staff!$I78,MIN(Staff!$J78,Staff!$L78),IF(AI$4&gt;Staff!$I78,IFERROR(MIN(Staff!$L78,W81+Staff!$J78),MIN(Staff!$J78,Staff!$L78)),0))))))</f>
        <v>0</v>
      </c>
      <c r="AJ81" s="567">
        <f>IF(Staff!$K78="Never",IF(AJ$4&gt;=Staff!$I78,MIN(Staff!$J78,Staff!$L78),0),IF(Staff!$K78="Monthly",IF(AJ$4=Staff!$I78,MIN(Staff!$J78,Staff!$L78),IF(AJ$4&gt;Staff!$I78,MIN(Staff!$L78,AI81+Staff!$J78),0)),IF(Staff!$K78="Quarterly",IF(AJ$4=Staff!$I78,MIN(Staff!$J78,Staff!$L78),IF(AJ$4&gt;Staff!$I78,IFERROR(MIN(Staff!$L78,IF(ISNUMBER(AG81),AG81,0)+Staff!$J78),Staff!$J78),0)),IF(Staff!$K78="Annually",IF(AJ$4=Staff!$I78,MIN(Staff!$J78,Staff!$L78),IF(AJ$4&gt;Staff!$I78,IFERROR(MIN(Staff!$L78,X81+Staff!$J78),MIN(Staff!$J78,Staff!$L78)),0))))))</f>
        <v>0</v>
      </c>
      <c r="AK81" s="567">
        <f>IF(Staff!$K78="Never",IF(AK$4&gt;=Staff!$I78,MIN(Staff!$J78,Staff!$L78),0),IF(Staff!$K78="Monthly",IF(AK$4=Staff!$I78,MIN(Staff!$J78,Staff!$L78),IF(AK$4&gt;Staff!$I78,MIN(Staff!$L78,AJ81+Staff!$J78),0)),IF(Staff!$K78="Quarterly",IF(AK$4=Staff!$I78,MIN(Staff!$J78,Staff!$L78),IF(AK$4&gt;Staff!$I78,IFERROR(MIN(Staff!$L78,IF(ISNUMBER(AH81),AH81,0)+Staff!$J78),Staff!$J78),0)),IF(Staff!$K78="Annually",IF(AK$4=Staff!$I78,MIN(Staff!$J78,Staff!$L78),IF(AK$4&gt;Staff!$I78,IFERROR(MIN(Staff!$L78,Y81+Staff!$J78),MIN(Staff!$J78,Staff!$L78)),0))))))</f>
        <v>0</v>
      </c>
      <c r="AL81" s="567">
        <f>IF(Staff!$K78="Never",IF(AL$4&gt;=Staff!$I78,MIN(Staff!$J78,Staff!$L78),0),IF(Staff!$K78="Monthly",IF(AL$4=Staff!$I78,MIN(Staff!$J78,Staff!$L78),IF(AL$4&gt;Staff!$I78,MIN(Staff!$L78,AK81+Staff!$J78),0)),IF(Staff!$K78="Quarterly",IF(AL$4=Staff!$I78,MIN(Staff!$J78,Staff!$L78),IF(AL$4&gt;Staff!$I78,IFERROR(MIN(Staff!$L78,IF(ISNUMBER(AI81),AI81,0)+Staff!$J78),Staff!$J78),0)),IF(Staff!$K78="Annually",IF(AL$4=Staff!$I78,MIN(Staff!$J78,Staff!$L78),IF(AL$4&gt;Staff!$I78,IFERROR(MIN(Staff!$L78,Z81+Staff!$J78),MIN(Staff!$J78,Staff!$L78)),0))))))</f>
        <v>0</v>
      </c>
      <c r="AM81" s="567">
        <f>IF(Staff!$K78="Never",IF(AM$4&gt;=Staff!$I78,MIN(Staff!$J78,Staff!$L78),0),IF(Staff!$K78="Monthly",IF(AM$4=Staff!$I78,MIN(Staff!$J78,Staff!$L78),IF(AM$4&gt;Staff!$I78,MIN(Staff!$L78,AL81+Staff!$J78),0)),IF(Staff!$K78="Quarterly",IF(AM$4=Staff!$I78,MIN(Staff!$J78,Staff!$L78),IF(AM$4&gt;Staff!$I78,IFERROR(MIN(Staff!$L78,IF(ISNUMBER(AJ81),AJ81,0)+Staff!$J78),Staff!$J78),0)),IF(Staff!$K78="Annually",IF(AM$4=Staff!$I78,MIN(Staff!$J78,Staff!$L78),IF(AM$4&gt;Staff!$I78,IFERROR(MIN(Staff!$L78,AA81+Staff!$J78),MIN(Staff!$J78,Staff!$L78)),0))))))</f>
        <v>0</v>
      </c>
      <c r="AN81" s="567">
        <f>IF(Staff!$K78="Never",IF(AN$4&gt;=Staff!$I78,MIN(Staff!$J78,Staff!$L78),0),IF(Staff!$K78="Monthly",IF(AN$4=Staff!$I78,MIN(Staff!$J78,Staff!$L78),IF(AN$4&gt;Staff!$I78,MIN(Staff!$L78,AM81+Staff!$J78),0)),IF(Staff!$K78="Quarterly",IF(AN$4=Staff!$I78,MIN(Staff!$J78,Staff!$L78),IF(AN$4&gt;Staff!$I78,IFERROR(MIN(Staff!$L78,IF(ISNUMBER(AK81),AK81,0)+Staff!$J78),Staff!$J78),0)),IF(Staff!$K78="Annually",IF(AN$4=Staff!$I78,MIN(Staff!$J78,Staff!$L78),IF(AN$4&gt;Staff!$I78,IFERROR(MIN(Staff!$L78,AB81+Staff!$J78),MIN(Staff!$J78,Staff!$L78)),0))))))</f>
        <v>0</v>
      </c>
      <c r="AO81" s="567">
        <f>IF(Staff!$K78="Never",IF(AO$4&gt;=Staff!$I78,MIN(Staff!$J78,Staff!$L78),0),IF(Staff!$K78="Monthly",IF(AO$4=Staff!$I78,MIN(Staff!$J78,Staff!$L78),IF(AO$4&gt;Staff!$I78,MIN(Staff!$L78,AN81+Staff!$J78),0)),IF(Staff!$K78="Quarterly",IF(AO$4=Staff!$I78,MIN(Staff!$J78,Staff!$L78),IF(AO$4&gt;Staff!$I78,IFERROR(MIN(Staff!$L78,IF(ISNUMBER(AL81),AL81,0)+Staff!$J78),Staff!$J78),0)),IF(Staff!$K78="Annually",IF(AO$4=Staff!$I78,MIN(Staff!$J78,Staff!$L78),IF(AO$4&gt;Staff!$I78,IFERROR(MIN(Staff!$L78,AC81+Staff!$J78),MIN(Staff!$J78,Staff!$L78)),0))))))</f>
        <v>0</v>
      </c>
      <c r="AP81" s="567">
        <f>IF(Staff!$K78="Never",IF(AP$4&gt;=Staff!$I78,MIN(Staff!$J78,Staff!$L78),0),IF(Staff!$K78="Monthly",IF(AP$4=Staff!$I78,MIN(Staff!$J78,Staff!$L78),IF(AP$4&gt;Staff!$I78,MIN(Staff!$L78,AO81+Staff!$J78),0)),IF(Staff!$K78="Quarterly",IF(AP$4=Staff!$I78,MIN(Staff!$J78,Staff!$L78),IF(AP$4&gt;Staff!$I78,IFERROR(MIN(Staff!$L78,IF(ISNUMBER(AM81),AM81,0)+Staff!$J78),Staff!$J78),0)),IF(Staff!$K78="Annually",IF(AP$4=Staff!$I78,MIN(Staff!$J78,Staff!$L78),IF(AP$4&gt;Staff!$I78,IFERROR(MIN(Staff!$L78,AD81+Staff!$J78),MIN(Staff!$J78,Staff!$L78)),0))))))</f>
        <v>0</v>
      </c>
      <c r="AQ81" s="567">
        <f>IF(Staff!$K78="Never",IF(AQ$4&gt;=Staff!$I78,MIN(Staff!$J78,Staff!$L78),0),IF(Staff!$K78="Monthly",IF(AQ$4=Staff!$I78,MIN(Staff!$J78,Staff!$L78),IF(AQ$4&gt;Staff!$I78,MIN(Staff!$L78,AP81+Staff!$J78),0)),IF(Staff!$K78="Quarterly",IF(AQ$4=Staff!$I78,MIN(Staff!$J78,Staff!$L78),IF(AQ$4&gt;Staff!$I78,IFERROR(MIN(Staff!$L78,IF(ISNUMBER(AN81),AN81,0)+Staff!$J78),Staff!$J78),0)),IF(Staff!$K78="Annually",IF(AQ$4=Staff!$I78,MIN(Staff!$J78,Staff!$L78),IF(AQ$4&gt;Staff!$I78,IFERROR(MIN(Staff!$L78,AE81+Staff!$J78),MIN(Staff!$J78,Staff!$L78)),0))))))</f>
        <v>0</v>
      </c>
      <c r="AR81" s="567">
        <f>IF(Staff!$K78="Never",IF(AR$4&gt;=Staff!$I78,MIN(Staff!$J78,Staff!$L78),0),IF(Staff!$K78="Monthly",IF(AR$4=Staff!$I78,MIN(Staff!$J78,Staff!$L78),IF(AR$4&gt;Staff!$I78,MIN(Staff!$L78,AQ81+Staff!$J78),0)),IF(Staff!$K78="Quarterly",IF(AR$4=Staff!$I78,MIN(Staff!$J78,Staff!$L78),IF(AR$4&gt;Staff!$I78,IFERROR(MIN(Staff!$L78,IF(ISNUMBER(AO81),AO81,0)+Staff!$J78),Staff!$J78),0)),IF(Staff!$K78="Annually",IF(AR$4=Staff!$I78,MIN(Staff!$J78,Staff!$L78),IF(AR$4&gt;Staff!$I78,IFERROR(MIN(Staff!$L78,AF81+Staff!$J78),MIN(Staff!$J78,Staff!$L78)),0))))))</f>
        <v>0</v>
      </c>
      <c r="AS81" s="567">
        <f>IF(Staff!$K78="Never",IF(AS$4&gt;=Staff!$I78,MIN(Staff!$J78,Staff!$L78),0),IF(Staff!$K78="Monthly",IF(AS$4=Staff!$I78,MIN(Staff!$J78,Staff!$L78),IF(AS$4&gt;Staff!$I78,MIN(Staff!$L78,AR81+Staff!$J78),0)),IF(Staff!$K78="Quarterly",IF(AS$4=Staff!$I78,MIN(Staff!$J78,Staff!$L78),IF(AS$4&gt;Staff!$I78,IFERROR(MIN(Staff!$L78,IF(ISNUMBER(AP81),AP81,0)+Staff!$J78),Staff!$J78),0)),IF(Staff!$K78="Annually",IF(AS$4=Staff!$I78,MIN(Staff!$J78,Staff!$L78),IF(AS$4&gt;Staff!$I78,IFERROR(MIN(Staff!$L78,AG81+Staff!$J78),MIN(Staff!$J78,Staff!$L78)),0))))))</f>
        <v>0</v>
      </c>
      <c r="AT81" s="567">
        <f>IF(Staff!$K78="Never",IF(AT$4&gt;=Staff!$I78,MIN(Staff!$J78,Staff!$L78),0),IF(Staff!$K78="Monthly",IF(AT$4=Staff!$I78,MIN(Staff!$J78,Staff!$L78),IF(AT$4&gt;Staff!$I78,MIN(Staff!$L78,AS81+Staff!$J78),0)),IF(Staff!$K78="Quarterly",IF(AT$4=Staff!$I78,MIN(Staff!$J78,Staff!$L78),IF(AT$4&gt;Staff!$I78,IFERROR(MIN(Staff!$L78,IF(ISNUMBER(AQ81),AQ81,0)+Staff!$J78),Staff!$J78),0)),IF(Staff!$K78="Annually",IF(AT$4=Staff!$I78,MIN(Staff!$J78,Staff!$L78),IF(AT$4&gt;Staff!$I78,IFERROR(MIN(Staff!$L78,AH81+Staff!$J78),MIN(Staff!$J78,Staff!$L78)),0))))))</f>
        <v>0</v>
      </c>
      <c r="AU81" s="567">
        <f>IF(Staff!$K78="Never",IF(AU$4&gt;=Staff!$I78,MIN(Staff!$J78,Staff!$L78),0),IF(Staff!$K78="Monthly",IF(AU$4=Staff!$I78,MIN(Staff!$J78,Staff!$L78),IF(AU$4&gt;Staff!$I78,MIN(Staff!$L78,AT81+Staff!$J78),0)),IF(Staff!$K78="Quarterly",IF(AU$4=Staff!$I78,MIN(Staff!$J78,Staff!$L78),IF(AU$4&gt;Staff!$I78,IFERROR(MIN(Staff!$L78,IF(ISNUMBER(AR81),AR81,0)+Staff!$J78),Staff!$J78),0)),IF(Staff!$K78="Annually",IF(AU$4=Staff!$I78,MIN(Staff!$J78,Staff!$L78),IF(AU$4&gt;Staff!$I78,IFERROR(MIN(Staff!$L78,AI81+Staff!$J78),MIN(Staff!$J78,Staff!$L78)),0))))))</f>
        <v>0</v>
      </c>
      <c r="AV81" s="567">
        <f>IF(Staff!$K78="Never",IF(AV$4&gt;=Staff!$I78,MIN(Staff!$J78,Staff!$L78),0),IF(Staff!$K78="Monthly",IF(AV$4=Staff!$I78,MIN(Staff!$J78,Staff!$L78),IF(AV$4&gt;Staff!$I78,MIN(Staff!$L78,AU81+Staff!$J78),0)),IF(Staff!$K78="Quarterly",IF(AV$4=Staff!$I78,MIN(Staff!$J78,Staff!$L78),IF(AV$4&gt;Staff!$I78,IFERROR(MIN(Staff!$L78,IF(ISNUMBER(AS81),AS81,0)+Staff!$J78),Staff!$J78),0)),IF(Staff!$K78="Annually",IF(AV$4=Staff!$I78,MIN(Staff!$J78,Staff!$L78),IF(AV$4&gt;Staff!$I78,IFERROR(MIN(Staff!$L78,AJ81+Staff!$J78),MIN(Staff!$J78,Staff!$L78)),0))))))</f>
        <v>0</v>
      </c>
      <c r="AW81" s="567">
        <f>IF(Staff!$K78="Never",IF(AW$4&gt;=Staff!$I78,MIN(Staff!$J78,Staff!$L78),0),IF(Staff!$K78="Monthly",IF(AW$4=Staff!$I78,MIN(Staff!$J78,Staff!$L78),IF(AW$4&gt;Staff!$I78,MIN(Staff!$L78,AV81+Staff!$J78),0)),IF(Staff!$K78="Quarterly",IF(AW$4=Staff!$I78,MIN(Staff!$J78,Staff!$L78),IF(AW$4&gt;Staff!$I78,IFERROR(MIN(Staff!$L78,IF(ISNUMBER(AT81),AT81,0)+Staff!$J78),Staff!$J78),0)),IF(Staff!$K78="Annually",IF(AW$4=Staff!$I78,MIN(Staff!$J78,Staff!$L78),IF(AW$4&gt;Staff!$I78,IFERROR(MIN(Staff!$L78,AK81+Staff!$J78),MIN(Staff!$J78,Staff!$L78)),0))))))</f>
        <v>0</v>
      </c>
      <c r="AX81" s="567">
        <f>IF(Staff!$K78="Never",IF(AX$4&gt;=Staff!$I78,MIN(Staff!$J78,Staff!$L78),0),IF(Staff!$K78="Monthly",IF(AX$4=Staff!$I78,MIN(Staff!$J78,Staff!$L78),IF(AX$4&gt;Staff!$I78,MIN(Staff!$L78,AW81+Staff!$J78),0)),IF(Staff!$K78="Quarterly",IF(AX$4=Staff!$I78,MIN(Staff!$J78,Staff!$L78),IF(AX$4&gt;Staff!$I78,IFERROR(MIN(Staff!$L78,IF(ISNUMBER(AU81),AU81,0)+Staff!$J78),Staff!$J78),0)),IF(Staff!$K78="Annually",IF(AX$4=Staff!$I78,MIN(Staff!$J78,Staff!$L78),IF(AX$4&gt;Staff!$I78,IFERROR(MIN(Staff!$L78,AL81+Staff!$J78),MIN(Staff!$J78,Staff!$L78)),0))))))</f>
        <v>0</v>
      </c>
      <c r="AY81" s="567">
        <f>IF(Staff!$K78="Never",IF(AY$4&gt;=Staff!$I78,MIN(Staff!$J78,Staff!$L78),0),IF(Staff!$K78="Monthly",IF(AY$4=Staff!$I78,MIN(Staff!$J78,Staff!$L78),IF(AY$4&gt;Staff!$I78,MIN(Staff!$L78,AX81+Staff!$J78),0)),IF(Staff!$K78="Quarterly",IF(AY$4=Staff!$I78,MIN(Staff!$J78,Staff!$L78),IF(AY$4&gt;Staff!$I78,IFERROR(MIN(Staff!$L78,IF(ISNUMBER(AV81),AV81,0)+Staff!$J78),Staff!$J78),0)),IF(Staff!$K78="Annually",IF(AY$4=Staff!$I78,MIN(Staff!$J78,Staff!$L78),IF(AY$4&gt;Staff!$I78,IFERROR(MIN(Staff!$L78,AM81+Staff!$J78),MIN(Staff!$J78,Staff!$L78)),0))))))</f>
        <v>0</v>
      </c>
      <c r="AZ81" s="567">
        <f>IF(Staff!$K78="Never",IF(AZ$4&gt;=Staff!$I78,MIN(Staff!$J78,Staff!$L78),0),IF(Staff!$K78="Monthly",IF(AZ$4=Staff!$I78,MIN(Staff!$J78,Staff!$L78),IF(AZ$4&gt;Staff!$I78,MIN(Staff!$L78,AY81+Staff!$J78),0)),IF(Staff!$K78="Quarterly",IF(AZ$4=Staff!$I78,MIN(Staff!$J78,Staff!$L78),IF(AZ$4&gt;Staff!$I78,IFERROR(MIN(Staff!$L78,IF(ISNUMBER(AW81),AW81,0)+Staff!$J78),Staff!$J78),0)),IF(Staff!$K78="Annually",IF(AZ$4=Staff!$I78,MIN(Staff!$J78,Staff!$L78),IF(AZ$4&gt;Staff!$I78,IFERROR(MIN(Staff!$L78,AN81+Staff!$J78),MIN(Staff!$J78,Staff!$L78)),0))))))</f>
        <v>0</v>
      </c>
      <c r="BA81" s="567">
        <f>IF(Staff!$K78="Never",IF(BA$4&gt;=Staff!$I78,MIN(Staff!$J78,Staff!$L78),0),IF(Staff!$K78="Monthly",IF(BA$4=Staff!$I78,MIN(Staff!$J78,Staff!$L78),IF(BA$4&gt;Staff!$I78,MIN(Staff!$L78,AZ81+Staff!$J78),0)),IF(Staff!$K78="Quarterly",IF(BA$4=Staff!$I78,MIN(Staff!$J78,Staff!$L78),IF(BA$4&gt;Staff!$I78,IFERROR(MIN(Staff!$L78,IF(ISNUMBER(AX81),AX81,0)+Staff!$J78),Staff!$J78),0)),IF(Staff!$K78="Annually",IF(BA$4=Staff!$I78,MIN(Staff!$J78,Staff!$L78),IF(BA$4&gt;Staff!$I78,IFERROR(MIN(Staff!$L78,AO81+Staff!$J78),MIN(Staff!$J78,Staff!$L78)),0))))))</f>
        <v>0</v>
      </c>
      <c r="BB81" s="567">
        <f>IF(Staff!$K78="Never",IF(BB$4&gt;=Staff!$I78,MIN(Staff!$J78,Staff!$L78),0),IF(Staff!$K78="Monthly",IF(BB$4=Staff!$I78,MIN(Staff!$J78,Staff!$L78),IF(BB$4&gt;Staff!$I78,MIN(Staff!$L78,BA81+Staff!$J78),0)),IF(Staff!$K78="Quarterly",IF(BB$4=Staff!$I78,MIN(Staff!$J78,Staff!$L78),IF(BB$4&gt;Staff!$I78,IFERROR(MIN(Staff!$L78,IF(ISNUMBER(AY81),AY81,0)+Staff!$J78),Staff!$J78),0)),IF(Staff!$K78="Annually",IF(BB$4=Staff!$I78,MIN(Staff!$J78,Staff!$L78),IF(BB$4&gt;Staff!$I78,IFERROR(MIN(Staff!$L78,AP81+Staff!$J78),MIN(Staff!$J78,Staff!$L78)),0))))))</f>
        <v>0</v>
      </c>
      <c r="BC81" s="567">
        <f>IF(Staff!$K78="Never",IF(BC$4&gt;=Staff!$I78,MIN(Staff!$J78,Staff!$L78),0),IF(Staff!$K78="Monthly",IF(BC$4=Staff!$I78,MIN(Staff!$J78,Staff!$L78),IF(BC$4&gt;Staff!$I78,MIN(Staff!$L78,BB81+Staff!$J78),0)),IF(Staff!$K78="Quarterly",IF(BC$4=Staff!$I78,MIN(Staff!$J78,Staff!$L78),IF(BC$4&gt;Staff!$I78,IFERROR(MIN(Staff!$L78,IF(ISNUMBER(AZ81),AZ81,0)+Staff!$J78),Staff!$J78),0)),IF(Staff!$K78="Annually",IF(BC$4=Staff!$I78,MIN(Staff!$J78,Staff!$L78),IF(BC$4&gt;Staff!$I78,IFERROR(MIN(Staff!$L78,AQ81+Staff!$J78),MIN(Staff!$J78,Staff!$L78)),0))))))</f>
        <v>0</v>
      </c>
      <c r="BD81" s="567">
        <f>IF(Staff!$K78="Never",IF(BD$4&gt;=Staff!$I78,MIN(Staff!$J78,Staff!$L78),0),IF(Staff!$K78="Monthly",IF(BD$4=Staff!$I78,MIN(Staff!$J78,Staff!$L78),IF(BD$4&gt;Staff!$I78,MIN(Staff!$L78,BC81+Staff!$J78),0)),IF(Staff!$K78="Quarterly",IF(BD$4=Staff!$I78,MIN(Staff!$J78,Staff!$L78),IF(BD$4&gt;Staff!$I78,IFERROR(MIN(Staff!$L78,IF(ISNUMBER(BA81),BA81,0)+Staff!$J78),Staff!$J78),0)),IF(Staff!$K78="Annually",IF(BD$4=Staff!$I78,MIN(Staff!$J78,Staff!$L78),IF(BD$4&gt;Staff!$I78,IFERROR(MIN(Staff!$L78,AR81+Staff!$J78),MIN(Staff!$J78,Staff!$L78)),0))))))</f>
        <v>0</v>
      </c>
      <c r="BE81" s="567">
        <f>IF(Staff!$K78="Never",IF(BE$4&gt;=Staff!$I78,MIN(Staff!$J78,Staff!$L78),0),IF(Staff!$K78="Monthly",IF(BE$4=Staff!$I78,MIN(Staff!$J78,Staff!$L78),IF(BE$4&gt;Staff!$I78,MIN(Staff!$L78,BD81+Staff!$J78),0)),IF(Staff!$K78="Quarterly",IF(BE$4=Staff!$I78,MIN(Staff!$J78,Staff!$L78),IF(BE$4&gt;Staff!$I78,IFERROR(MIN(Staff!$L78,IF(ISNUMBER(BB81),BB81,0)+Staff!$J78),Staff!$J78),0)),IF(Staff!$K78="Annually",IF(BE$4=Staff!$I78,MIN(Staff!$J78,Staff!$L78),IF(BE$4&gt;Staff!$I78,IFERROR(MIN(Staff!$L78,AS81+Staff!$J78),MIN(Staff!$J78,Staff!$L78)),0))))))</f>
        <v>0</v>
      </c>
      <c r="BF81" s="567">
        <f>IF(Staff!$K78="Never",IF(BF$4&gt;=Staff!$I78,MIN(Staff!$J78,Staff!$L78),0),IF(Staff!$K78="Monthly",IF(BF$4=Staff!$I78,MIN(Staff!$J78,Staff!$L78),IF(BF$4&gt;Staff!$I78,MIN(Staff!$L78,BE81+Staff!$J78),0)),IF(Staff!$K78="Quarterly",IF(BF$4=Staff!$I78,MIN(Staff!$J78,Staff!$L78),IF(BF$4&gt;Staff!$I78,IFERROR(MIN(Staff!$L78,IF(ISNUMBER(BC81),BC81,0)+Staff!$J78),Staff!$J78),0)),IF(Staff!$K78="Annually",IF(BF$4=Staff!$I78,MIN(Staff!$J78,Staff!$L78),IF(BF$4&gt;Staff!$I78,IFERROR(MIN(Staff!$L78,AT81+Staff!$J78),MIN(Staff!$J78,Staff!$L78)),0))))))</f>
        <v>0</v>
      </c>
      <c r="BG81" s="567">
        <f>IF(Staff!$K78="Never",IF(BG$4&gt;=Staff!$I78,MIN(Staff!$J78,Staff!$L78),0),IF(Staff!$K78="Monthly",IF(BG$4=Staff!$I78,MIN(Staff!$J78,Staff!$L78),IF(BG$4&gt;Staff!$I78,MIN(Staff!$L78,BF81+Staff!$J78),0)),IF(Staff!$K78="Quarterly",IF(BG$4=Staff!$I78,MIN(Staff!$J78,Staff!$L78),IF(BG$4&gt;Staff!$I78,IFERROR(MIN(Staff!$L78,IF(ISNUMBER(BD81),BD81,0)+Staff!$J78),Staff!$J78),0)),IF(Staff!$K78="Annually",IF(BG$4=Staff!$I78,MIN(Staff!$J78,Staff!$L78),IF(BG$4&gt;Staff!$I78,IFERROR(MIN(Staff!$L78,AU81+Staff!$J78),MIN(Staff!$J78,Staff!$L78)),0))))))</f>
        <v>0</v>
      </c>
      <c r="BH81" s="567">
        <f>IF(Staff!$K78="Never",IF(BH$4&gt;=Staff!$I78,MIN(Staff!$J78,Staff!$L78),0),IF(Staff!$K78="Monthly",IF(BH$4=Staff!$I78,MIN(Staff!$J78,Staff!$L78),IF(BH$4&gt;Staff!$I78,MIN(Staff!$L78,BG81+Staff!$J78),0)),IF(Staff!$K78="Quarterly",IF(BH$4=Staff!$I78,MIN(Staff!$J78,Staff!$L78),IF(BH$4&gt;Staff!$I78,IFERROR(MIN(Staff!$L78,IF(ISNUMBER(BE81),BE81,0)+Staff!$J78),Staff!$J78),0)),IF(Staff!$K78="Annually",IF(BH$4=Staff!$I78,MIN(Staff!$J78,Staff!$L78),IF(BH$4&gt;Staff!$I78,IFERROR(MIN(Staff!$L78,AV81+Staff!$J78),MIN(Staff!$J78,Staff!$L78)),0))))))</f>
        <v>0</v>
      </c>
      <c r="BI81" s="567">
        <f>IF(Staff!$K78="Never",IF(BI$4&gt;=Staff!$I78,MIN(Staff!$J78,Staff!$L78),0),IF(Staff!$K78="Monthly",IF(BI$4=Staff!$I78,MIN(Staff!$J78,Staff!$L78),IF(BI$4&gt;Staff!$I78,MIN(Staff!$L78,BH81+Staff!$J78),0)),IF(Staff!$K78="Quarterly",IF(BI$4=Staff!$I78,MIN(Staff!$J78,Staff!$L78),IF(BI$4&gt;Staff!$I78,IFERROR(MIN(Staff!$L78,IF(ISNUMBER(BF81),BF81,0)+Staff!$J78),Staff!$J78),0)),IF(Staff!$K78="Annually",IF(BI$4=Staff!$I78,MIN(Staff!$J78,Staff!$L78),IF(BI$4&gt;Staff!$I78,IFERROR(MIN(Staff!$L78,AW81+Staff!$J78),MIN(Staff!$J78,Staff!$L78)),0))))))</f>
        <v>0</v>
      </c>
      <c r="BJ81" s="567">
        <f>IF(Staff!$K78="Never",IF(BJ$4&gt;=Staff!$I78,MIN(Staff!$J78,Staff!$L78),0),IF(Staff!$K78="Monthly",IF(BJ$4=Staff!$I78,MIN(Staff!$J78,Staff!$L78),IF(BJ$4&gt;Staff!$I78,MIN(Staff!$L78,BI81+Staff!$J78),0)),IF(Staff!$K78="Quarterly",IF(BJ$4=Staff!$I78,MIN(Staff!$J78,Staff!$L78),IF(BJ$4&gt;Staff!$I78,IFERROR(MIN(Staff!$L78,IF(ISNUMBER(BG81),BG81,0)+Staff!$J78),Staff!$J78),0)),IF(Staff!$K78="Annually",IF(BJ$4=Staff!$I78,MIN(Staff!$J78,Staff!$L78),IF(BJ$4&gt;Staff!$I78,IFERROR(MIN(Staff!$L78,AX81+Staff!$J78),MIN(Staff!$J78,Staff!$L78)),0))))))</f>
        <v>0</v>
      </c>
      <c r="BK81" s="567">
        <f>IF(Staff!$K78="Never",IF(BK$4&gt;=Staff!$I78,MIN(Staff!$J78,Staff!$L78),0),IF(Staff!$K78="Monthly",IF(BK$4=Staff!$I78,MIN(Staff!$J78,Staff!$L78),IF(BK$4&gt;Staff!$I78,MIN(Staff!$L78,BJ81+Staff!$J78),0)),IF(Staff!$K78="Quarterly",IF(BK$4=Staff!$I78,MIN(Staff!$J78,Staff!$L78),IF(BK$4&gt;Staff!$I78,IFERROR(MIN(Staff!$L78,IF(ISNUMBER(BH81),BH81,0)+Staff!$J78),Staff!$J78),0)),IF(Staff!$K78="Annually",IF(BK$4=Staff!$I78,MIN(Staff!$J78,Staff!$L78),IF(BK$4&gt;Staff!$I78,IFERROR(MIN(Staff!$L78,AY81+Staff!$J78),MIN(Staff!$J78,Staff!$L78)),0))))))</f>
        <v>0</v>
      </c>
      <c r="BL81" s="567">
        <f>IF(Staff!$K78="Never",IF(BL$4&gt;=Staff!$I78,MIN(Staff!$J78,Staff!$L78),0),IF(Staff!$K78="Monthly",IF(BL$4=Staff!$I78,MIN(Staff!$J78,Staff!$L78),IF(BL$4&gt;Staff!$I78,MIN(Staff!$L78,BK81+Staff!$J78),0)),IF(Staff!$K78="Quarterly",IF(BL$4=Staff!$I78,MIN(Staff!$J78,Staff!$L78),IF(BL$4&gt;Staff!$I78,IFERROR(MIN(Staff!$L78,IF(ISNUMBER(BI81),BI81,0)+Staff!$J78),Staff!$J78),0)),IF(Staff!$K78="Annually",IF(BL$4=Staff!$I78,MIN(Staff!$J78,Staff!$L78),IF(BL$4&gt;Staff!$I78,IFERROR(MIN(Staff!$L78,AZ81+Staff!$J78),MIN(Staff!$J78,Staff!$L78)),0))))))</f>
        <v>0</v>
      </c>
      <c r="BM81" s="567">
        <f>IF(Staff!$K78="Never",IF(BM$4&gt;=Staff!$I78,MIN(Staff!$J78,Staff!$L78),0),IF(Staff!$K78="Monthly",IF(BM$4=Staff!$I78,MIN(Staff!$J78,Staff!$L78),IF(BM$4&gt;Staff!$I78,MIN(Staff!$L78,BL81+Staff!$J78),0)),IF(Staff!$K78="Quarterly",IF(BM$4=Staff!$I78,MIN(Staff!$J78,Staff!$L78),IF(BM$4&gt;Staff!$I78,IFERROR(MIN(Staff!$L78,IF(ISNUMBER(BJ81),BJ81,0)+Staff!$J78),Staff!$J78),0)),IF(Staff!$K78="Annually",IF(BM$4=Staff!$I78,MIN(Staff!$J78,Staff!$L78),IF(BM$4&gt;Staff!$I78,IFERROR(MIN(Staff!$L78,BA81+Staff!$J78),MIN(Staff!$J78,Staff!$L78)),0))))))</f>
        <v>0</v>
      </c>
      <c r="BN81" s="567">
        <f>IF(Staff!$K78="Never",IF(BN$4&gt;=Staff!$I78,MIN(Staff!$J78,Staff!$L78),0),IF(Staff!$K78="Monthly",IF(BN$4=Staff!$I78,MIN(Staff!$J78,Staff!$L78),IF(BN$4&gt;Staff!$I78,MIN(Staff!$L78,BM81+Staff!$J78),0)),IF(Staff!$K78="Quarterly",IF(BN$4=Staff!$I78,MIN(Staff!$J78,Staff!$L78),IF(BN$4&gt;Staff!$I78,IFERROR(MIN(Staff!$L78,IF(ISNUMBER(BK81),BK81,0)+Staff!$J78),Staff!$J78),0)),IF(Staff!$K78="Annually",IF(BN$4=Staff!$I78,MIN(Staff!$J78,Staff!$L78),IF(BN$4&gt;Staff!$I78,IFERROR(MIN(Staff!$L78,BB81+Staff!$J78),MIN(Staff!$J78,Staff!$L78)),0))))))</f>
        <v>0</v>
      </c>
      <c r="BO81" s="567">
        <f>IF(Staff!$K78="Never",IF(BO$4&gt;=Staff!$I78,MIN(Staff!$J78,Staff!$L78),0),IF(Staff!$K78="Monthly",IF(BO$4=Staff!$I78,MIN(Staff!$J78,Staff!$L78),IF(BO$4&gt;Staff!$I78,MIN(Staff!$L78,BN81+Staff!$J78),0)),IF(Staff!$K78="Quarterly",IF(BO$4=Staff!$I78,MIN(Staff!$J78,Staff!$L78),IF(BO$4&gt;Staff!$I78,IFERROR(MIN(Staff!$L78,IF(ISNUMBER(BL81),BL81,0)+Staff!$J78),Staff!$J78),0)),IF(Staff!$K78="Annually",IF(BO$4=Staff!$I78,MIN(Staff!$J78,Staff!$L78),IF(BO$4&gt;Staff!$I78,IFERROR(MIN(Staff!$L78,BC81+Staff!$J78),MIN(Staff!$J78,Staff!$L78)),0))))))</f>
        <v>0</v>
      </c>
      <c r="BP81" s="567">
        <f>IF(Staff!$K78="Never",IF(BP$4&gt;=Staff!$I78,MIN(Staff!$J78,Staff!$L78),0),IF(Staff!$K78="Monthly",IF(BP$4=Staff!$I78,MIN(Staff!$J78,Staff!$L78),IF(BP$4&gt;Staff!$I78,MIN(Staff!$L78,BO81+Staff!$J78),0)),IF(Staff!$K78="Quarterly",IF(BP$4=Staff!$I78,MIN(Staff!$J78,Staff!$L78),IF(BP$4&gt;Staff!$I78,IFERROR(MIN(Staff!$L78,IF(ISNUMBER(BM81),BM81,0)+Staff!$J78),Staff!$J78),0)),IF(Staff!$K78="Annually",IF(BP$4=Staff!$I78,MIN(Staff!$J78,Staff!$L78),IF(BP$4&gt;Staff!$I78,IFERROR(MIN(Staff!$L78,BD81+Staff!$J78),MIN(Staff!$J78,Staff!$L78)),0))))))</f>
        <v>0</v>
      </c>
      <c r="BQ81" s="567">
        <f>IF(Staff!$K78="Never",IF(BQ$4&gt;=Staff!$I78,MIN(Staff!$J78,Staff!$L78),0),IF(Staff!$K78="Monthly",IF(BQ$4=Staff!$I78,MIN(Staff!$J78,Staff!$L78),IF(BQ$4&gt;Staff!$I78,MIN(Staff!$L78,BP81+Staff!$J78),0)),IF(Staff!$K78="Quarterly",IF(BQ$4=Staff!$I78,MIN(Staff!$J78,Staff!$L78),IF(BQ$4&gt;Staff!$I78,IFERROR(MIN(Staff!$L78,IF(ISNUMBER(BN81),BN81,0)+Staff!$J78),Staff!$J78),0)),IF(Staff!$K78="Annually",IF(BQ$4=Staff!$I78,MIN(Staff!$J78,Staff!$L78),IF(BQ$4&gt;Staff!$I78,IFERROR(MIN(Staff!$L78,BE81+Staff!$J78),MIN(Staff!$J78,Staff!$L78)),0))))))</f>
        <v>0</v>
      </c>
      <c r="BR81" s="567">
        <f>IF(Staff!$K78="Never",IF(BR$4&gt;=Staff!$I78,MIN(Staff!$J78,Staff!$L78),0),IF(Staff!$K78="Monthly",IF(BR$4=Staff!$I78,MIN(Staff!$J78,Staff!$L78),IF(BR$4&gt;Staff!$I78,MIN(Staff!$L78,BQ81+Staff!$J78),0)),IF(Staff!$K78="Quarterly",IF(BR$4=Staff!$I78,MIN(Staff!$J78,Staff!$L78),IF(BR$4&gt;Staff!$I78,IFERROR(MIN(Staff!$L78,IF(ISNUMBER(BO81),BO81,0)+Staff!$J78),Staff!$J78),0)),IF(Staff!$K78="Annually",IF(BR$4=Staff!$I78,MIN(Staff!$J78,Staff!$L78),IF(BR$4&gt;Staff!$I78,IFERROR(MIN(Staff!$L78,BF81+Staff!$J78),MIN(Staff!$J78,Staff!$L78)),0))))))</f>
        <v>0</v>
      </c>
      <c r="BS81" s="567">
        <f>IF(Staff!$K78="Never",IF(BS$4&gt;=Staff!$I78,MIN(Staff!$J78,Staff!$L78),0),IF(Staff!$K78="Monthly",IF(BS$4=Staff!$I78,MIN(Staff!$J78,Staff!$L78),IF(BS$4&gt;Staff!$I78,MIN(Staff!$L78,BR81+Staff!$J78),0)),IF(Staff!$K78="Quarterly",IF(BS$4=Staff!$I78,MIN(Staff!$J78,Staff!$L78),IF(BS$4&gt;Staff!$I78,IFERROR(MIN(Staff!$L78,IF(ISNUMBER(BP81),BP81,0)+Staff!$J78),Staff!$J78),0)),IF(Staff!$K78="Annually",IF(BS$4=Staff!$I78,MIN(Staff!$J78,Staff!$L78),IF(BS$4&gt;Staff!$I78,IFERROR(MIN(Staff!$L78,BG81+Staff!$J78),MIN(Staff!$J78,Staff!$L78)),0))))))</f>
        <v>0</v>
      </c>
      <c r="BT81" s="567">
        <f>IF(Staff!$K78="Never",IF(BT$4&gt;=Staff!$I78,MIN(Staff!$J78,Staff!$L78),0),IF(Staff!$K78="Monthly",IF(BT$4=Staff!$I78,MIN(Staff!$J78,Staff!$L78),IF(BT$4&gt;Staff!$I78,MIN(Staff!$L78,BS81+Staff!$J78),0)),IF(Staff!$K78="Quarterly",IF(BT$4=Staff!$I78,MIN(Staff!$J78,Staff!$L78),IF(BT$4&gt;Staff!$I78,IFERROR(MIN(Staff!$L78,IF(ISNUMBER(BQ81),BQ81,0)+Staff!$J78),Staff!$J78),0)),IF(Staff!$K78="Annually",IF(BT$4=Staff!$I78,MIN(Staff!$J78,Staff!$L78),IF(BT$4&gt;Staff!$I78,IFERROR(MIN(Staff!$L78,BH81+Staff!$J78),MIN(Staff!$J78,Staff!$L78)),0))))))</f>
        <v>0</v>
      </c>
      <c r="BU81" s="567">
        <f>IF(Staff!$K78="Never",IF(BU$4&gt;=Staff!$I78,MIN(Staff!$J78,Staff!$L78),0),IF(Staff!$K78="Monthly",IF(BU$4=Staff!$I78,MIN(Staff!$J78,Staff!$L78),IF(BU$4&gt;Staff!$I78,MIN(Staff!$L78,BT81+Staff!$J78),0)),IF(Staff!$K78="Quarterly",IF(BU$4=Staff!$I78,MIN(Staff!$J78,Staff!$L78),IF(BU$4&gt;Staff!$I78,IFERROR(MIN(Staff!$L78,IF(ISNUMBER(BR81),BR81,0)+Staff!$J78),Staff!$J78),0)),IF(Staff!$K78="Annually",IF(BU$4=Staff!$I78,MIN(Staff!$J78,Staff!$L78),IF(BU$4&gt;Staff!$I78,IFERROR(MIN(Staff!$L78,BI81+Staff!$J78),MIN(Staff!$J78,Staff!$L78)),0))))))</f>
        <v>0</v>
      </c>
      <c r="BV81" s="567">
        <f>IF(Staff!$K78="Never",IF(BV$4&gt;=Staff!$I78,MIN(Staff!$J78,Staff!$L78),0),IF(Staff!$K78="Monthly",IF(BV$4=Staff!$I78,MIN(Staff!$J78,Staff!$L78),IF(BV$4&gt;Staff!$I78,MIN(Staff!$L78,BU81+Staff!$J78),0)),IF(Staff!$K78="Quarterly",IF(BV$4=Staff!$I78,MIN(Staff!$J78,Staff!$L78),IF(BV$4&gt;Staff!$I78,IFERROR(MIN(Staff!$L78,IF(ISNUMBER(BS81),BS81,0)+Staff!$J78),Staff!$J78),0)),IF(Staff!$K78="Annually",IF(BV$4=Staff!$I78,MIN(Staff!$J78,Staff!$L78),IF(BV$4&gt;Staff!$I78,IFERROR(MIN(Staff!$L78,BJ81+Staff!$J78),MIN(Staff!$J78,Staff!$L78)),0))))))</f>
        <v>0</v>
      </c>
      <c r="BW81" s="567">
        <f>IF(Staff!$K78="Never",IF(BW$4&gt;=Staff!$I78,MIN(Staff!$J78,Staff!$L78),0),IF(Staff!$K78="Monthly",IF(BW$4=Staff!$I78,MIN(Staff!$J78,Staff!$L78),IF(BW$4&gt;Staff!$I78,MIN(Staff!$L78,BV81+Staff!$J78),0)),IF(Staff!$K78="Quarterly",IF(BW$4=Staff!$I78,MIN(Staff!$J78,Staff!$L78),IF(BW$4&gt;Staff!$I78,IFERROR(MIN(Staff!$L78,IF(ISNUMBER(BT81),BT81,0)+Staff!$J78),Staff!$J78),0)),IF(Staff!$K78="Annually",IF(BW$4=Staff!$I78,MIN(Staff!$J78,Staff!$L78),IF(BW$4&gt;Staff!$I78,IFERROR(MIN(Staff!$L78,BK81+Staff!$J78),MIN(Staff!$J78,Staff!$L78)),0))))))</f>
        <v>0</v>
      </c>
      <c r="BX81" s="567">
        <f>IF(Staff!$K78="Never",IF(BX$4&gt;=Staff!$I78,MIN(Staff!$J78,Staff!$L78),0),IF(Staff!$K78="Monthly",IF(BX$4=Staff!$I78,MIN(Staff!$J78,Staff!$L78),IF(BX$4&gt;Staff!$I78,MIN(Staff!$L78,BW81+Staff!$J78),0)),IF(Staff!$K78="Quarterly",IF(BX$4=Staff!$I78,MIN(Staff!$J78,Staff!$L78),IF(BX$4&gt;Staff!$I78,IFERROR(MIN(Staff!$L78,IF(ISNUMBER(BU81),BU81,0)+Staff!$J78),Staff!$J78),0)),IF(Staff!$K78="Annually",IF(BX$4=Staff!$I78,MIN(Staff!$J78,Staff!$L78),IF(BX$4&gt;Staff!$I78,IFERROR(MIN(Staff!$L78,BL81+Staff!$J78),MIN(Staff!$J78,Staff!$L78)),0))))))</f>
        <v>0</v>
      </c>
      <c r="BY81" s="567">
        <f>IF(Staff!$K78="Never",IF(BY$4&gt;=Staff!$I78,MIN(Staff!$J78,Staff!$L78),0),IF(Staff!$K78="Monthly",IF(BY$4=Staff!$I78,MIN(Staff!$J78,Staff!$L78),IF(BY$4&gt;Staff!$I78,MIN(Staff!$L78,BX81+Staff!$J78),0)),IF(Staff!$K78="Quarterly",IF(BY$4=Staff!$I78,MIN(Staff!$J78,Staff!$L78),IF(BY$4&gt;Staff!$I78,IFERROR(MIN(Staff!$L78,IF(ISNUMBER(BV81),BV81,0)+Staff!$J78),Staff!$J78),0)),IF(Staff!$K78="Annually",IF(BY$4=Staff!$I78,MIN(Staff!$J78,Staff!$L78),IF(BY$4&gt;Staff!$I78,IFERROR(MIN(Staff!$L78,BM81+Staff!$J78),MIN(Staff!$J78,Staff!$L78)),0))))))</f>
        <v>0</v>
      </c>
      <c r="BZ81" s="567">
        <f>IF(Staff!$K78="Never",IF(BZ$4&gt;=Staff!$I78,MIN(Staff!$J78,Staff!$L78),0),IF(Staff!$K78="Monthly",IF(BZ$4=Staff!$I78,MIN(Staff!$J78,Staff!$L78),IF(BZ$4&gt;Staff!$I78,MIN(Staff!$L78,BY81+Staff!$J78),0)),IF(Staff!$K78="Quarterly",IF(BZ$4=Staff!$I78,MIN(Staff!$J78,Staff!$L78),IF(BZ$4&gt;Staff!$I78,IFERROR(MIN(Staff!$L78,IF(ISNUMBER(BW81),BW81,0)+Staff!$J78),Staff!$J78),0)),IF(Staff!$K78="Annually",IF(BZ$4=Staff!$I78,MIN(Staff!$J78,Staff!$L78),IF(BZ$4&gt;Staff!$I78,IFERROR(MIN(Staff!$L78,BN81+Staff!$J78),MIN(Staff!$J78,Staff!$L78)),0))))))</f>
        <v>0</v>
      </c>
      <c r="CA81" s="567">
        <f>IF(Staff!$K78="Never",IF(CA$4&gt;=Staff!$I78,MIN(Staff!$J78,Staff!$L78),0),IF(Staff!$K78="Monthly",IF(CA$4=Staff!$I78,MIN(Staff!$J78,Staff!$L78),IF(CA$4&gt;Staff!$I78,MIN(Staff!$L78,BZ81+Staff!$J78),0)),IF(Staff!$K78="Quarterly",IF(CA$4=Staff!$I78,MIN(Staff!$J78,Staff!$L78),IF(CA$4&gt;Staff!$I78,IFERROR(MIN(Staff!$L78,IF(ISNUMBER(BX81),BX81,0)+Staff!$J78),Staff!$J78),0)),IF(Staff!$K78="Annually",IF(CA$4=Staff!$I78,MIN(Staff!$J78,Staff!$L78),IF(CA$4&gt;Staff!$I78,IFERROR(MIN(Staff!$L78,BO81+Staff!$J78),MIN(Staff!$J78,Staff!$L78)),0))))))</f>
        <v>0</v>
      </c>
      <c r="CB81" s="567">
        <f>IF(Staff!$K78="Never",IF(CB$4&gt;=Staff!$I78,MIN(Staff!$J78,Staff!$L78),0),IF(Staff!$K78="Monthly",IF(CB$4=Staff!$I78,MIN(Staff!$J78,Staff!$L78),IF(CB$4&gt;Staff!$I78,MIN(Staff!$L78,CA81+Staff!$J78),0)),IF(Staff!$K78="Quarterly",IF(CB$4=Staff!$I78,MIN(Staff!$J78,Staff!$L78),IF(CB$4&gt;Staff!$I78,IFERROR(MIN(Staff!$L78,IF(ISNUMBER(BY81),BY81,0)+Staff!$J78),Staff!$J78),0)),IF(Staff!$K78="Annually",IF(CB$4=Staff!$I78,MIN(Staff!$J78,Staff!$L78),IF(CB$4&gt;Staff!$I78,IFERROR(MIN(Staff!$L78,BP81+Staff!$J78),MIN(Staff!$J78,Staff!$L78)),0))))))</f>
        <v>0</v>
      </c>
      <c r="CC81" s="567">
        <f>IF(Staff!$K78="Never",IF(CC$4&gt;=Staff!$I78,MIN(Staff!$J78,Staff!$L78),0),IF(Staff!$K78="Monthly",IF(CC$4=Staff!$I78,MIN(Staff!$J78,Staff!$L78),IF(CC$4&gt;Staff!$I78,MIN(Staff!$L78,CB81+Staff!$J78),0)),IF(Staff!$K78="Quarterly",IF(CC$4=Staff!$I78,MIN(Staff!$J78,Staff!$L78),IF(CC$4&gt;Staff!$I78,IFERROR(MIN(Staff!$L78,IF(ISNUMBER(BZ81),BZ81,0)+Staff!$J78),Staff!$J78),0)),IF(Staff!$K78="Annually",IF(CC$4=Staff!$I78,MIN(Staff!$J78,Staff!$L78),IF(CC$4&gt;Staff!$I78,IFERROR(MIN(Staff!$L78,BQ81+Staff!$J78),MIN(Staff!$J78,Staff!$L78)),0))))))</f>
        <v>0</v>
      </c>
      <c r="CD81" s="567">
        <f>IF(Staff!$K78="Never",IF(CD$4&gt;=Staff!$I78,MIN(Staff!$J78,Staff!$L78),0),IF(Staff!$K78="Monthly",IF(CD$4=Staff!$I78,MIN(Staff!$J78,Staff!$L78),IF(CD$4&gt;Staff!$I78,MIN(Staff!$L78,CC81+Staff!$J78),0)),IF(Staff!$K78="Quarterly",IF(CD$4=Staff!$I78,MIN(Staff!$J78,Staff!$L78),IF(CD$4&gt;Staff!$I78,IFERROR(MIN(Staff!$L78,IF(ISNUMBER(CA81),CA81,0)+Staff!$J78),Staff!$J78),0)),IF(Staff!$K78="Annually",IF(CD$4=Staff!$I78,MIN(Staff!$J78,Staff!$L78),IF(CD$4&gt;Staff!$I78,IFERROR(MIN(Staff!$L78,BR81+Staff!$J78),MIN(Staff!$J78,Staff!$L78)),0))))))</f>
        <v>0</v>
      </c>
      <c r="CE81" s="567">
        <f>IF(Staff!$K78="Never",IF(CE$4&gt;=Staff!$I78,MIN(Staff!$J78,Staff!$L78),0),IF(Staff!$K78="Monthly",IF(CE$4=Staff!$I78,MIN(Staff!$J78,Staff!$L78),IF(CE$4&gt;Staff!$I78,MIN(Staff!$L78,CD81+Staff!$J78),0)),IF(Staff!$K78="Quarterly",IF(CE$4=Staff!$I78,MIN(Staff!$J78,Staff!$L78),IF(CE$4&gt;Staff!$I78,IFERROR(MIN(Staff!$L78,IF(ISNUMBER(CB81),CB81,0)+Staff!$J78),Staff!$J78),0)),IF(Staff!$K78="Annually",IF(CE$4=Staff!$I78,MIN(Staff!$J78,Staff!$L78),IF(CE$4&gt;Staff!$I78,IFERROR(MIN(Staff!$L78,BS81+Staff!$J78),MIN(Staff!$J78,Staff!$L78)),0))))))</f>
        <v>0</v>
      </c>
      <c r="CF81" s="567">
        <f>IF(Staff!$K78="Never",IF(CF$4&gt;=Staff!$I78,MIN(Staff!$J78,Staff!$L78),0),IF(Staff!$K78="Monthly",IF(CF$4=Staff!$I78,MIN(Staff!$J78,Staff!$L78),IF(CF$4&gt;Staff!$I78,MIN(Staff!$L78,CE81+Staff!$J78),0)),IF(Staff!$K78="Quarterly",IF(CF$4=Staff!$I78,MIN(Staff!$J78,Staff!$L78),IF(CF$4&gt;Staff!$I78,IFERROR(MIN(Staff!$L78,IF(ISNUMBER(CC81),CC81,0)+Staff!$J78),Staff!$J78),0)),IF(Staff!$K78="Annually",IF(CF$4=Staff!$I78,MIN(Staff!$J78,Staff!$L78),IF(CF$4&gt;Staff!$I78,IFERROR(MIN(Staff!$L78,BT81+Staff!$J78),MIN(Staff!$J78,Staff!$L78)),0))))))</f>
        <v>0</v>
      </c>
      <c r="CG81" s="567">
        <f>IF(Staff!$K78="Never",IF(CG$4&gt;=Staff!$I78,MIN(Staff!$J78,Staff!$L78),0),IF(Staff!$K78="Monthly",IF(CG$4=Staff!$I78,MIN(Staff!$J78,Staff!$L78),IF(CG$4&gt;Staff!$I78,MIN(Staff!$L78,CF81+Staff!$J78),0)),IF(Staff!$K78="Quarterly",IF(CG$4=Staff!$I78,MIN(Staff!$J78,Staff!$L78),IF(CG$4&gt;Staff!$I78,IFERROR(MIN(Staff!$L78,IF(ISNUMBER(CD81),CD81,0)+Staff!$J78),Staff!$J78),0)),IF(Staff!$K78="Annually",IF(CG$4=Staff!$I78,MIN(Staff!$J78,Staff!$L78),IF(CG$4&gt;Staff!$I78,IFERROR(MIN(Staff!$L78,BU81+Staff!$J78),MIN(Staff!$J78,Staff!$L78)),0))))))</f>
        <v>0</v>
      </c>
      <c r="CH81" s="567">
        <f>IF(Staff!$K78="Never",IF(CH$4&gt;=Staff!$I78,MIN(Staff!$J78,Staff!$L78),0),IF(Staff!$K78="Monthly",IF(CH$4=Staff!$I78,MIN(Staff!$J78,Staff!$L78),IF(CH$4&gt;Staff!$I78,MIN(Staff!$L78,CG81+Staff!$J78),0)),IF(Staff!$K78="Quarterly",IF(CH$4=Staff!$I78,MIN(Staff!$J78,Staff!$L78),IF(CH$4&gt;Staff!$I78,IFERROR(MIN(Staff!$L78,IF(ISNUMBER(CE81),CE81,0)+Staff!$J78),Staff!$J78),0)),IF(Staff!$K78="Annually",IF(CH$4=Staff!$I78,MIN(Staff!$J78,Staff!$L78),IF(CH$4&gt;Staff!$I78,IFERROR(MIN(Staff!$L78,BV81+Staff!$J78),MIN(Staff!$J78,Staff!$L78)),0))))))</f>
        <v>0</v>
      </c>
      <c r="CI81" s="567">
        <f>IF(Staff!$K78="Never",IF(CI$4&gt;=Staff!$I78,MIN(Staff!$J78,Staff!$L78),0),IF(Staff!$K78="Monthly",IF(CI$4=Staff!$I78,MIN(Staff!$J78,Staff!$L78),IF(CI$4&gt;Staff!$I78,MIN(Staff!$L78,CH81+Staff!$J78),0)),IF(Staff!$K78="Quarterly",IF(CI$4=Staff!$I78,MIN(Staff!$J78,Staff!$L78),IF(CI$4&gt;Staff!$I78,IFERROR(MIN(Staff!$L78,IF(ISNUMBER(CF81),CF81,0)+Staff!$J78),Staff!$J78),0)),IF(Staff!$K78="Annually",IF(CI$4=Staff!$I78,MIN(Staff!$J78,Staff!$L78),IF(CI$4&gt;Staff!$I78,IFERROR(MIN(Staff!$L78,BW81+Staff!$J78),MIN(Staff!$J78,Staff!$L78)),0))))))</f>
        <v>0</v>
      </c>
    </row>
    <row r="82" spans="1:87" ht="15.75" hidden="1" customHeight="1" outlineLevel="1">
      <c r="A82" s="875" t="str">
        <f>Staff!A79</f>
        <v>Other 2</v>
      </c>
      <c r="B82" s="876"/>
      <c r="C82" s="719" t="s">
        <v>289</v>
      </c>
      <c r="D82" s="567">
        <f>IF(Staff!$K79="Never",IF(D$4&gt;=Staff!$I79,MIN(Staff!$J79,Staff!$L79),0),IF(Staff!$K79="Monthly",IF(D$4=Staff!$I79,MIN(Staff!$J79,Staff!$L79),IF(D$4&gt;Staff!$I79,MIN(Staff!$L79,C82+Staff!$J79),0)),IF(Staff!$K79="Quarterly",IF(D$4=Staff!$I79,MIN(Staff!$J79,Staff!$L79),IF(D$4&gt;Staff!$I79,IFERROR(MIN(Staff!$L79,IF(ISNUMBER(A82),A82,0)+Staff!$J79),Staff!$J79),0)),IF(Staff!$K79="Annually",IF(D$4=Staff!$I79,MIN(Staff!$J79,Staff!$L79),IF(D$4&gt;Staff!$I79,IFERROR(MIN(Staff!$L79,#REF!+Staff!$J79),MIN(Staff!$J79,Staff!$L79)),0))))))</f>
        <v>0</v>
      </c>
      <c r="E82" s="567">
        <f>IF(Staff!$K79="Never",IF(E$4&gt;=Staff!$I79,MIN(Staff!$J79,Staff!$L79),0),IF(Staff!$K79="Monthly",IF(E$4=Staff!$I79,MIN(Staff!$J79,Staff!$L79),IF(E$4&gt;Staff!$I79,MIN(Staff!$L79,D82+Staff!$J79),0)),IF(Staff!$K79="Quarterly",IF(E$4=Staff!$I79,MIN(Staff!$J79,Staff!$L79),IF(E$4&gt;Staff!$I79,IFERROR(MIN(Staff!$L79,IF(ISNUMBER(B82),B82,0)+Staff!$J79),Staff!$J79),0)),IF(Staff!$K79="Annually",IF(E$4=Staff!$I79,MIN(Staff!$J79,Staff!$L79),IF(E$4&gt;Staff!$I79,IFERROR(MIN(Staff!$L79,#REF!+Staff!$J79),MIN(Staff!$J79,Staff!$L79)),0))))))</f>
        <v>0</v>
      </c>
      <c r="F82" s="567">
        <f>IF(Staff!$K79="Never",IF(F$4&gt;=Staff!$I79,MIN(Staff!$J79,Staff!$L79),0),IF(Staff!$K79="Monthly",IF(F$4=Staff!$I79,MIN(Staff!$J79,Staff!$L79),IF(F$4&gt;Staff!$I79,MIN(Staff!$L79,E82+Staff!$J79),0)),IF(Staff!$K79="Quarterly",IF(F$4=Staff!$I79,MIN(Staff!$J79,Staff!$L79),IF(F$4&gt;Staff!$I79,IFERROR(MIN(Staff!$L79,IF(ISNUMBER(C82),C82,0)+Staff!$J79),Staff!$J79),0)),IF(Staff!$K79="Annually",IF(F$4=Staff!$I79,MIN(Staff!$J79,Staff!$L79),IF(F$4&gt;Staff!$I79,IFERROR(MIN(Staff!$L79,#REF!+Staff!$J79),MIN(Staff!$J79,Staff!$L79)),0))))))</f>
        <v>0</v>
      </c>
      <c r="G82" s="567">
        <f>IF(Staff!$K79="Never",IF(G$4&gt;=Staff!$I79,MIN(Staff!$J79,Staff!$L79),0),IF(Staff!$K79="Monthly",IF(G$4=Staff!$I79,MIN(Staff!$J79,Staff!$L79),IF(G$4&gt;Staff!$I79,MIN(Staff!$L79,F82+Staff!$J79),0)),IF(Staff!$K79="Quarterly",IF(G$4=Staff!$I79,MIN(Staff!$J79,Staff!$L79),IF(G$4&gt;Staff!$I79,IFERROR(MIN(Staff!$L79,IF(ISNUMBER(D82),D82,0)+Staff!$J79),Staff!$J79),0)),IF(Staff!$K79="Annually",IF(G$4=Staff!$I79,MIN(Staff!$J79,Staff!$L79),IF(G$4&gt;Staff!$I79,IFERROR(MIN(Staff!$L79,#REF!+Staff!$J79),MIN(Staff!$J79,Staff!$L79)),0))))))</f>
        <v>0</v>
      </c>
      <c r="H82" s="567">
        <f>IF(Staff!$K79="Never",IF(H$4&gt;=Staff!$I79,MIN(Staff!$J79,Staff!$L79),0),IF(Staff!$K79="Monthly",IF(H$4=Staff!$I79,MIN(Staff!$J79,Staff!$L79),IF(H$4&gt;Staff!$I79,MIN(Staff!$L79,G82+Staff!$J79),0)),IF(Staff!$K79="Quarterly",IF(H$4=Staff!$I79,MIN(Staff!$J79,Staff!$L79),IF(H$4&gt;Staff!$I79,IFERROR(MIN(Staff!$L79,IF(ISNUMBER(E82),E82,0)+Staff!$J79),Staff!$J79),0)),IF(Staff!$K79="Annually",IF(H$4=Staff!$I79,MIN(Staff!$J79,Staff!$L79),IF(H$4&gt;Staff!$I79,IFERROR(MIN(Staff!$L79,#REF!+Staff!$J79),MIN(Staff!$J79,Staff!$L79)),0))))))</f>
        <v>0</v>
      </c>
      <c r="I82" s="567">
        <f>IF(Staff!$K79="Never",IF(I$4&gt;=Staff!$I79,MIN(Staff!$J79,Staff!$L79),0),IF(Staff!$K79="Monthly",IF(I$4=Staff!$I79,MIN(Staff!$J79,Staff!$L79),IF(I$4&gt;Staff!$I79,MIN(Staff!$L79,H82+Staff!$J79),0)),IF(Staff!$K79="Quarterly",IF(I$4=Staff!$I79,MIN(Staff!$J79,Staff!$L79),IF(I$4&gt;Staff!$I79,IFERROR(MIN(Staff!$L79,IF(ISNUMBER(F82),F82,0)+Staff!$J79),Staff!$J79),0)),IF(Staff!$K79="Annually",IF(I$4=Staff!$I79,MIN(Staff!$J79,Staff!$L79),IF(I$4&gt;Staff!$I79,IFERROR(MIN(Staff!$L79,#REF!+Staff!$J79),MIN(Staff!$J79,Staff!$L79)),0))))))</f>
        <v>0</v>
      </c>
      <c r="J82" s="567">
        <f>IF(Staff!$K79="Never",IF(J$4&gt;=Staff!$I79,MIN(Staff!$J79,Staff!$L79),0),IF(Staff!$K79="Monthly",IF(J$4=Staff!$I79,MIN(Staff!$J79,Staff!$L79),IF(J$4&gt;Staff!$I79,MIN(Staff!$L79,I82+Staff!$J79),0)),IF(Staff!$K79="Quarterly",IF(J$4=Staff!$I79,MIN(Staff!$J79,Staff!$L79),IF(J$4&gt;Staff!$I79,IFERROR(MIN(Staff!$L79,IF(ISNUMBER(G82),G82,0)+Staff!$J79),Staff!$J79),0)),IF(Staff!$K79="Annually",IF(J$4=Staff!$I79,MIN(Staff!$J79,Staff!$L79),IF(J$4&gt;Staff!$I79,IFERROR(MIN(Staff!$L79,#REF!+Staff!$J79),MIN(Staff!$J79,Staff!$L79)),0))))))</f>
        <v>0</v>
      </c>
      <c r="K82" s="567">
        <f>IF(Staff!$K79="Never",IF(K$4&gt;=Staff!$I79,MIN(Staff!$J79,Staff!$L79),0),IF(Staff!$K79="Monthly",IF(K$4=Staff!$I79,MIN(Staff!$J79,Staff!$L79),IF(K$4&gt;Staff!$I79,MIN(Staff!$L79,J82+Staff!$J79),0)),IF(Staff!$K79="Quarterly",IF(K$4=Staff!$I79,MIN(Staff!$J79,Staff!$L79),IF(K$4&gt;Staff!$I79,IFERROR(MIN(Staff!$L79,IF(ISNUMBER(H82),H82,0)+Staff!$J79),Staff!$J79),0)),IF(Staff!$K79="Annually",IF(K$4=Staff!$I79,MIN(Staff!$J79,Staff!$L79),IF(K$4&gt;Staff!$I79,IFERROR(MIN(Staff!$L79,#REF!+Staff!$J79),MIN(Staff!$J79,Staff!$L79)),0))))))</f>
        <v>0</v>
      </c>
      <c r="L82" s="567">
        <f>IF(Staff!$K79="Never",IF(L$4&gt;=Staff!$I79,MIN(Staff!$J79,Staff!$L79),0),IF(Staff!$K79="Monthly",IF(L$4=Staff!$I79,MIN(Staff!$J79,Staff!$L79),IF(L$4&gt;Staff!$I79,MIN(Staff!$L79,K82+Staff!$J79),0)),IF(Staff!$K79="Quarterly",IF(L$4=Staff!$I79,MIN(Staff!$J79,Staff!$L79),IF(L$4&gt;Staff!$I79,IFERROR(MIN(Staff!$L79,IF(ISNUMBER(I82),I82,0)+Staff!$J79),Staff!$J79),0)),IF(Staff!$K79="Annually",IF(L$4=Staff!$I79,MIN(Staff!$J79,Staff!$L79),IF(L$4&gt;Staff!$I79,IFERROR(MIN(Staff!$L79,#REF!+Staff!$J79),MIN(Staff!$J79,Staff!$L79)),0))))))</f>
        <v>0</v>
      </c>
      <c r="M82" s="567">
        <f>IF(Staff!$K79="Never",IF(M$4&gt;=Staff!$I79,MIN(Staff!$J79,Staff!$L79),0),IF(Staff!$K79="Monthly",IF(M$4=Staff!$I79,MIN(Staff!$J79,Staff!$L79),IF(M$4&gt;Staff!$I79,MIN(Staff!$L79,L82+Staff!$J79),0)),IF(Staff!$K79="Quarterly",IF(M$4=Staff!$I79,MIN(Staff!$J79,Staff!$L79),IF(M$4&gt;Staff!$I79,IFERROR(MIN(Staff!$L79,IF(ISNUMBER(J82),J82,0)+Staff!$J79),Staff!$J79),0)),IF(Staff!$K79="Annually",IF(M$4=Staff!$I79,MIN(Staff!$J79,Staff!$L79),IF(M$4&gt;Staff!$I79,IFERROR(MIN(Staff!$L79,A82+Staff!$J79),MIN(Staff!$J79,Staff!$L79)),0))))))</f>
        <v>0</v>
      </c>
      <c r="N82" s="567">
        <f>IF(Staff!$K79="Never",IF(N$4&gt;=Staff!$I79,MIN(Staff!$J79,Staff!$L79),0),IF(Staff!$K79="Monthly",IF(N$4=Staff!$I79,MIN(Staff!$J79,Staff!$L79),IF(N$4&gt;Staff!$I79,MIN(Staff!$L79,M82+Staff!$J79),0)),IF(Staff!$K79="Quarterly",IF(N$4=Staff!$I79,MIN(Staff!$J79,Staff!$L79),IF(N$4&gt;Staff!$I79,IFERROR(MIN(Staff!$L79,IF(ISNUMBER(K82),K82,0)+Staff!$J79),Staff!$J79),0)),IF(Staff!$K79="Annually",IF(N$4=Staff!$I79,MIN(Staff!$J79,Staff!$L79),IF(N$4&gt;Staff!$I79,IFERROR(MIN(Staff!$L79,B82+Staff!$J79),MIN(Staff!$J79,Staff!$L79)),0))))))</f>
        <v>0</v>
      </c>
      <c r="O82" s="567">
        <f>IF(Staff!$K79="Never",IF(O$4&gt;=Staff!$I79,MIN(Staff!$J79,Staff!$L79),0),IF(Staff!$K79="Monthly",IF(O$4=Staff!$I79,MIN(Staff!$J79,Staff!$L79),IF(O$4&gt;Staff!$I79,MIN(Staff!$L79,N82+Staff!$J79),0)),IF(Staff!$K79="Quarterly",IF(O$4=Staff!$I79,MIN(Staff!$J79,Staff!$L79),IF(O$4&gt;Staff!$I79,IFERROR(MIN(Staff!$L79,IF(ISNUMBER(L82),L82,0)+Staff!$J79),Staff!$J79),0)),IF(Staff!$K79="Annually",IF(O$4=Staff!$I79,MIN(Staff!$J79,Staff!$L79),IF(O$4&gt;Staff!$I79,IFERROR(MIN(Staff!$L79,C82+Staff!$J79),MIN(Staff!$J79,Staff!$L79)),0))))))</f>
        <v>0</v>
      </c>
      <c r="P82" s="567">
        <f>IF(Staff!$K79="Never",IF(P$4&gt;=Staff!$I79,MIN(Staff!$J79,Staff!$L79),0),IF(Staff!$K79="Monthly",IF(P$4=Staff!$I79,MIN(Staff!$J79,Staff!$L79),IF(P$4&gt;Staff!$I79,MIN(Staff!$L79,O82+Staff!$J79),0)),IF(Staff!$K79="Quarterly",IF(P$4=Staff!$I79,MIN(Staff!$J79,Staff!$L79),IF(P$4&gt;Staff!$I79,IFERROR(MIN(Staff!$L79,IF(ISNUMBER(M82),M82,0)+Staff!$J79),Staff!$J79),0)),IF(Staff!$K79="Annually",IF(P$4=Staff!$I79,MIN(Staff!$J79,Staff!$L79),IF(P$4&gt;Staff!$I79,IFERROR(MIN(Staff!$L79,D82+Staff!$J79),MIN(Staff!$J79,Staff!$L79)),0))))))</f>
        <v>0</v>
      </c>
      <c r="Q82" s="567">
        <f>IF(Staff!$K79="Never",IF(Q$4&gt;=Staff!$I79,MIN(Staff!$J79,Staff!$L79),0),IF(Staff!$K79="Monthly",IF(Q$4=Staff!$I79,MIN(Staff!$J79,Staff!$L79),IF(Q$4&gt;Staff!$I79,MIN(Staff!$L79,P82+Staff!$J79),0)),IF(Staff!$K79="Quarterly",IF(Q$4=Staff!$I79,MIN(Staff!$J79,Staff!$L79),IF(Q$4&gt;Staff!$I79,IFERROR(MIN(Staff!$L79,IF(ISNUMBER(N82),N82,0)+Staff!$J79),Staff!$J79),0)),IF(Staff!$K79="Annually",IF(Q$4=Staff!$I79,MIN(Staff!$J79,Staff!$L79),IF(Q$4&gt;Staff!$I79,IFERROR(MIN(Staff!$L79,E82+Staff!$J79),MIN(Staff!$J79,Staff!$L79)),0))))))</f>
        <v>0</v>
      </c>
      <c r="R82" s="567">
        <f>IF(Staff!$K79="Never",IF(R$4&gt;=Staff!$I79,MIN(Staff!$J79,Staff!$L79),0),IF(Staff!$K79="Monthly",IF(R$4=Staff!$I79,MIN(Staff!$J79,Staff!$L79),IF(R$4&gt;Staff!$I79,MIN(Staff!$L79,Q82+Staff!$J79),0)),IF(Staff!$K79="Quarterly",IF(R$4=Staff!$I79,MIN(Staff!$J79,Staff!$L79),IF(R$4&gt;Staff!$I79,IFERROR(MIN(Staff!$L79,IF(ISNUMBER(O82),O82,0)+Staff!$J79),Staff!$J79),0)),IF(Staff!$K79="Annually",IF(R$4=Staff!$I79,MIN(Staff!$J79,Staff!$L79),IF(R$4&gt;Staff!$I79,IFERROR(MIN(Staff!$L79,F82+Staff!$J79),MIN(Staff!$J79,Staff!$L79)),0))))))</f>
        <v>0</v>
      </c>
      <c r="S82" s="567">
        <f>IF(Staff!$K79="Never",IF(S$4&gt;=Staff!$I79,MIN(Staff!$J79,Staff!$L79),0),IF(Staff!$K79="Monthly",IF(S$4=Staff!$I79,MIN(Staff!$J79,Staff!$L79),IF(S$4&gt;Staff!$I79,MIN(Staff!$L79,R82+Staff!$J79),0)),IF(Staff!$K79="Quarterly",IF(S$4=Staff!$I79,MIN(Staff!$J79,Staff!$L79),IF(S$4&gt;Staff!$I79,IFERROR(MIN(Staff!$L79,IF(ISNUMBER(P82),P82,0)+Staff!$J79),Staff!$J79),0)),IF(Staff!$K79="Annually",IF(S$4=Staff!$I79,MIN(Staff!$J79,Staff!$L79),IF(S$4&gt;Staff!$I79,IFERROR(MIN(Staff!$L79,G82+Staff!$J79),MIN(Staff!$J79,Staff!$L79)),0))))))</f>
        <v>0</v>
      </c>
      <c r="T82" s="567">
        <f>IF(Staff!$K79="Never",IF(T$4&gt;=Staff!$I79,MIN(Staff!$J79,Staff!$L79),0),IF(Staff!$K79="Monthly",IF(T$4=Staff!$I79,MIN(Staff!$J79,Staff!$L79),IF(T$4&gt;Staff!$I79,MIN(Staff!$L79,S82+Staff!$J79),0)),IF(Staff!$K79="Quarterly",IF(T$4=Staff!$I79,MIN(Staff!$J79,Staff!$L79),IF(T$4&gt;Staff!$I79,IFERROR(MIN(Staff!$L79,IF(ISNUMBER(Q82),Q82,0)+Staff!$J79),Staff!$J79),0)),IF(Staff!$K79="Annually",IF(T$4=Staff!$I79,MIN(Staff!$J79,Staff!$L79),IF(T$4&gt;Staff!$I79,IFERROR(MIN(Staff!$L79,H82+Staff!$J79),MIN(Staff!$J79,Staff!$L79)),0))))))</f>
        <v>0</v>
      </c>
      <c r="U82" s="567">
        <f>IF(Staff!$K79="Never",IF(U$4&gt;=Staff!$I79,MIN(Staff!$J79,Staff!$L79),0),IF(Staff!$K79="Monthly",IF(U$4=Staff!$I79,MIN(Staff!$J79,Staff!$L79),IF(U$4&gt;Staff!$I79,MIN(Staff!$L79,T82+Staff!$J79),0)),IF(Staff!$K79="Quarterly",IF(U$4=Staff!$I79,MIN(Staff!$J79,Staff!$L79),IF(U$4&gt;Staff!$I79,IFERROR(MIN(Staff!$L79,IF(ISNUMBER(R82),R82,0)+Staff!$J79),Staff!$J79),0)),IF(Staff!$K79="Annually",IF(U$4=Staff!$I79,MIN(Staff!$J79,Staff!$L79),IF(U$4&gt;Staff!$I79,IFERROR(MIN(Staff!$L79,I82+Staff!$J79),MIN(Staff!$J79,Staff!$L79)),0))))))</f>
        <v>0</v>
      </c>
      <c r="V82" s="567">
        <f>IF(Staff!$K79="Never",IF(V$4&gt;=Staff!$I79,MIN(Staff!$J79,Staff!$L79),0),IF(Staff!$K79="Monthly",IF(V$4=Staff!$I79,MIN(Staff!$J79,Staff!$L79),IF(V$4&gt;Staff!$I79,MIN(Staff!$L79,U82+Staff!$J79),0)),IF(Staff!$K79="Quarterly",IF(V$4=Staff!$I79,MIN(Staff!$J79,Staff!$L79),IF(V$4&gt;Staff!$I79,IFERROR(MIN(Staff!$L79,IF(ISNUMBER(S82),S82,0)+Staff!$J79),Staff!$J79),0)),IF(Staff!$K79="Annually",IF(V$4=Staff!$I79,MIN(Staff!$J79,Staff!$L79),IF(V$4&gt;Staff!$I79,IFERROR(MIN(Staff!$L79,J82+Staff!$J79),MIN(Staff!$J79,Staff!$L79)),0))))))</f>
        <v>0</v>
      </c>
      <c r="W82" s="567">
        <f>IF(Staff!$K79="Never",IF(W$4&gt;=Staff!$I79,MIN(Staff!$J79,Staff!$L79),0),IF(Staff!$K79="Monthly",IF(W$4=Staff!$I79,MIN(Staff!$J79,Staff!$L79),IF(W$4&gt;Staff!$I79,MIN(Staff!$L79,V82+Staff!$J79),0)),IF(Staff!$K79="Quarterly",IF(W$4=Staff!$I79,MIN(Staff!$J79,Staff!$L79),IF(W$4&gt;Staff!$I79,IFERROR(MIN(Staff!$L79,IF(ISNUMBER(T82),T82,0)+Staff!$J79),Staff!$J79),0)),IF(Staff!$K79="Annually",IF(W$4=Staff!$I79,MIN(Staff!$J79,Staff!$L79),IF(W$4&gt;Staff!$I79,IFERROR(MIN(Staff!$L79,K82+Staff!$J79),MIN(Staff!$J79,Staff!$L79)),0))))))</f>
        <v>0</v>
      </c>
      <c r="X82" s="567">
        <f>IF(Staff!$K79="Never",IF(X$4&gt;=Staff!$I79,MIN(Staff!$J79,Staff!$L79),0),IF(Staff!$K79="Monthly",IF(X$4=Staff!$I79,MIN(Staff!$J79,Staff!$L79),IF(X$4&gt;Staff!$I79,MIN(Staff!$L79,W82+Staff!$J79),0)),IF(Staff!$K79="Quarterly",IF(X$4=Staff!$I79,MIN(Staff!$J79,Staff!$L79),IF(X$4&gt;Staff!$I79,IFERROR(MIN(Staff!$L79,IF(ISNUMBER(U82),U82,0)+Staff!$J79),Staff!$J79),0)),IF(Staff!$K79="Annually",IF(X$4=Staff!$I79,MIN(Staff!$J79,Staff!$L79),IF(X$4&gt;Staff!$I79,IFERROR(MIN(Staff!$L79,L82+Staff!$J79),MIN(Staff!$J79,Staff!$L79)),0))))))</f>
        <v>0</v>
      </c>
      <c r="Y82" s="567">
        <f>IF(Staff!$K79="Never",IF(Y$4&gt;=Staff!$I79,MIN(Staff!$J79,Staff!$L79),0),IF(Staff!$K79="Monthly",IF(Y$4=Staff!$I79,MIN(Staff!$J79,Staff!$L79),IF(Y$4&gt;Staff!$I79,MIN(Staff!$L79,X82+Staff!$J79),0)),IF(Staff!$K79="Quarterly",IF(Y$4=Staff!$I79,MIN(Staff!$J79,Staff!$L79),IF(Y$4&gt;Staff!$I79,IFERROR(MIN(Staff!$L79,IF(ISNUMBER(V82),V82,0)+Staff!$J79),Staff!$J79),0)),IF(Staff!$K79="Annually",IF(Y$4=Staff!$I79,MIN(Staff!$J79,Staff!$L79),IF(Y$4&gt;Staff!$I79,IFERROR(MIN(Staff!$L79,M82+Staff!$J79),MIN(Staff!$J79,Staff!$L79)),0))))))</f>
        <v>0</v>
      </c>
      <c r="Z82" s="567">
        <f>IF(Staff!$K79="Never",IF(Z$4&gt;=Staff!$I79,MIN(Staff!$J79,Staff!$L79),0),IF(Staff!$K79="Monthly",IF(Z$4=Staff!$I79,MIN(Staff!$J79,Staff!$L79),IF(Z$4&gt;Staff!$I79,MIN(Staff!$L79,Y82+Staff!$J79),0)),IF(Staff!$K79="Quarterly",IF(Z$4=Staff!$I79,MIN(Staff!$J79,Staff!$L79),IF(Z$4&gt;Staff!$I79,IFERROR(MIN(Staff!$L79,IF(ISNUMBER(W82),W82,0)+Staff!$J79),Staff!$J79),0)),IF(Staff!$K79="Annually",IF(Z$4=Staff!$I79,MIN(Staff!$J79,Staff!$L79),IF(Z$4&gt;Staff!$I79,IFERROR(MIN(Staff!$L79,N82+Staff!$J79),MIN(Staff!$J79,Staff!$L79)),0))))))</f>
        <v>0</v>
      </c>
      <c r="AA82" s="567">
        <f>IF(Staff!$K79="Never",IF(AA$4&gt;=Staff!$I79,MIN(Staff!$J79,Staff!$L79),0),IF(Staff!$K79="Monthly",IF(AA$4=Staff!$I79,MIN(Staff!$J79,Staff!$L79),IF(AA$4&gt;Staff!$I79,MIN(Staff!$L79,Z82+Staff!$J79),0)),IF(Staff!$K79="Quarterly",IF(AA$4=Staff!$I79,MIN(Staff!$J79,Staff!$L79),IF(AA$4&gt;Staff!$I79,IFERROR(MIN(Staff!$L79,IF(ISNUMBER(X82),X82,0)+Staff!$J79),Staff!$J79),0)),IF(Staff!$K79="Annually",IF(AA$4=Staff!$I79,MIN(Staff!$J79,Staff!$L79),IF(AA$4&gt;Staff!$I79,IFERROR(MIN(Staff!$L79,O82+Staff!$J79),MIN(Staff!$J79,Staff!$L79)),0))))))</f>
        <v>0</v>
      </c>
      <c r="AB82" s="567">
        <f>IF(Staff!$K79="Never",IF(AB$4&gt;=Staff!$I79,MIN(Staff!$J79,Staff!$L79),0),IF(Staff!$K79="Monthly",IF(AB$4=Staff!$I79,MIN(Staff!$J79,Staff!$L79),IF(AB$4&gt;Staff!$I79,MIN(Staff!$L79,AA82+Staff!$J79),0)),IF(Staff!$K79="Quarterly",IF(AB$4=Staff!$I79,MIN(Staff!$J79,Staff!$L79),IF(AB$4&gt;Staff!$I79,IFERROR(MIN(Staff!$L79,IF(ISNUMBER(Y82),Y82,0)+Staff!$J79),Staff!$J79),0)),IF(Staff!$K79="Annually",IF(AB$4=Staff!$I79,MIN(Staff!$J79,Staff!$L79),IF(AB$4&gt;Staff!$I79,IFERROR(MIN(Staff!$L79,P82+Staff!$J79),MIN(Staff!$J79,Staff!$L79)),0))))))</f>
        <v>0</v>
      </c>
      <c r="AC82" s="567">
        <f>IF(Staff!$K79="Never",IF(AC$4&gt;=Staff!$I79,MIN(Staff!$J79,Staff!$L79),0),IF(Staff!$K79="Monthly",IF(AC$4=Staff!$I79,MIN(Staff!$J79,Staff!$L79),IF(AC$4&gt;Staff!$I79,MIN(Staff!$L79,AB82+Staff!$J79),0)),IF(Staff!$K79="Quarterly",IF(AC$4=Staff!$I79,MIN(Staff!$J79,Staff!$L79),IF(AC$4&gt;Staff!$I79,IFERROR(MIN(Staff!$L79,IF(ISNUMBER(Z82),Z82,0)+Staff!$J79),Staff!$J79),0)),IF(Staff!$K79="Annually",IF(AC$4=Staff!$I79,MIN(Staff!$J79,Staff!$L79),IF(AC$4&gt;Staff!$I79,IFERROR(MIN(Staff!$L79,Q82+Staff!$J79),MIN(Staff!$J79,Staff!$L79)),0))))))</f>
        <v>0</v>
      </c>
      <c r="AD82" s="567">
        <f>IF(Staff!$K79="Never",IF(AD$4&gt;=Staff!$I79,MIN(Staff!$J79,Staff!$L79),0),IF(Staff!$K79="Monthly",IF(AD$4=Staff!$I79,MIN(Staff!$J79,Staff!$L79),IF(AD$4&gt;Staff!$I79,MIN(Staff!$L79,AC82+Staff!$J79),0)),IF(Staff!$K79="Quarterly",IF(AD$4=Staff!$I79,MIN(Staff!$J79,Staff!$L79),IF(AD$4&gt;Staff!$I79,IFERROR(MIN(Staff!$L79,IF(ISNUMBER(AA82),AA82,0)+Staff!$J79),Staff!$J79),0)),IF(Staff!$K79="Annually",IF(AD$4=Staff!$I79,MIN(Staff!$J79,Staff!$L79),IF(AD$4&gt;Staff!$I79,IFERROR(MIN(Staff!$L79,R82+Staff!$J79),MIN(Staff!$J79,Staff!$L79)),0))))))</f>
        <v>0</v>
      </c>
      <c r="AE82" s="567">
        <f>IF(Staff!$K79="Never",IF(AE$4&gt;=Staff!$I79,MIN(Staff!$J79,Staff!$L79),0),IF(Staff!$K79="Monthly",IF(AE$4=Staff!$I79,MIN(Staff!$J79,Staff!$L79),IF(AE$4&gt;Staff!$I79,MIN(Staff!$L79,AD82+Staff!$J79),0)),IF(Staff!$K79="Quarterly",IF(AE$4=Staff!$I79,MIN(Staff!$J79,Staff!$L79),IF(AE$4&gt;Staff!$I79,IFERROR(MIN(Staff!$L79,IF(ISNUMBER(AB82),AB82,0)+Staff!$J79),Staff!$J79),0)),IF(Staff!$K79="Annually",IF(AE$4=Staff!$I79,MIN(Staff!$J79,Staff!$L79),IF(AE$4&gt;Staff!$I79,IFERROR(MIN(Staff!$L79,S82+Staff!$J79),MIN(Staff!$J79,Staff!$L79)),0))))))</f>
        <v>0</v>
      </c>
      <c r="AF82" s="567">
        <f>IF(Staff!$K79="Never",IF(AF$4&gt;=Staff!$I79,MIN(Staff!$J79,Staff!$L79),0),IF(Staff!$K79="Monthly",IF(AF$4=Staff!$I79,MIN(Staff!$J79,Staff!$L79),IF(AF$4&gt;Staff!$I79,MIN(Staff!$L79,AE82+Staff!$J79),0)),IF(Staff!$K79="Quarterly",IF(AF$4=Staff!$I79,MIN(Staff!$J79,Staff!$L79),IF(AF$4&gt;Staff!$I79,IFERROR(MIN(Staff!$L79,IF(ISNUMBER(AC82),AC82,0)+Staff!$J79),Staff!$J79),0)),IF(Staff!$K79="Annually",IF(AF$4=Staff!$I79,MIN(Staff!$J79,Staff!$L79),IF(AF$4&gt;Staff!$I79,IFERROR(MIN(Staff!$L79,T82+Staff!$J79),MIN(Staff!$J79,Staff!$L79)),0))))))</f>
        <v>0</v>
      </c>
      <c r="AG82" s="567">
        <f>IF(Staff!$K79="Never",IF(AG$4&gt;=Staff!$I79,MIN(Staff!$J79,Staff!$L79),0),IF(Staff!$K79="Monthly",IF(AG$4=Staff!$I79,MIN(Staff!$J79,Staff!$L79),IF(AG$4&gt;Staff!$I79,MIN(Staff!$L79,AF82+Staff!$J79),0)),IF(Staff!$K79="Quarterly",IF(AG$4=Staff!$I79,MIN(Staff!$J79,Staff!$L79),IF(AG$4&gt;Staff!$I79,IFERROR(MIN(Staff!$L79,IF(ISNUMBER(AD82),AD82,0)+Staff!$J79),Staff!$J79),0)),IF(Staff!$K79="Annually",IF(AG$4=Staff!$I79,MIN(Staff!$J79,Staff!$L79),IF(AG$4&gt;Staff!$I79,IFERROR(MIN(Staff!$L79,U82+Staff!$J79),MIN(Staff!$J79,Staff!$L79)),0))))))</f>
        <v>0</v>
      </c>
      <c r="AH82" s="567">
        <f>IF(Staff!$K79="Never",IF(AH$4&gt;=Staff!$I79,MIN(Staff!$J79,Staff!$L79),0),IF(Staff!$K79="Monthly",IF(AH$4=Staff!$I79,MIN(Staff!$J79,Staff!$L79),IF(AH$4&gt;Staff!$I79,MIN(Staff!$L79,AG82+Staff!$J79),0)),IF(Staff!$K79="Quarterly",IF(AH$4=Staff!$I79,MIN(Staff!$J79,Staff!$L79),IF(AH$4&gt;Staff!$I79,IFERROR(MIN(Staff!$L79,IF(ISNUMBER(AE82),AE82,0)+Staff!$J79),Staff!$J79),0)),IF(Staff!$K79="Annually",IF(AH$4=Staff!$I79,MIN(Staff!$J79,Staff!$L79),IF(AH$4&gt;Staff!$I79,IFERROR(MIN(Staff!$L79,V82+Staff!$J79),MIN(Staff!$J79,Staff!$L79)),0))))))</f>
        <v>0</v>
      </c>
      <c r="AI82" s="567">
        <f>IF(Staff!$K79="Never",IF(AI$4&gt;=Staff!$I79,MIN(Staff!$J79,Staff!$L79),0),IF(Staff!$K79="Monthly",IF(AI$4=Staff!$I79,MIN(Staff!$J79,Staff!$L79),IF(AI$4&gt;Staff!$I79,MIN(Staff!$L79,AH82+Staff!$J79),0)),IF(Staff!$K79="Quarterly",IF(AI$4=Staff!$I79,MIN(Staff!$J79,Staff!$L79),IF(AI$4&gt;Staff!$I79,IFERROR(MIN(Staff!$L79,IF(ISNUMBER(AF82),AF82,0)+Staff!$J79),Staff!$J79),0)),IF(Staff!$K79="Annually",IF(AI$4=Staff!$I79,MIN(Staff!$J79,Staff!$L79),IF(AI$4&gt;Staff!$I79,IFERROR(MIN(Staff!$L79,W82+Staff!$J79),MIN(Staff!$J79,Staff!$L79)),0))))))</f>
        <v>0</v>
      </c>
      <c r="AJ82" s="567">
        <f>IF(Staff!$K79="Never",IF(AJ$4&gt;=Staff!$I79,MIN(Staff!$J79,Staff!$L79),0),IF(Staff!$K79="Monthly",IF(AJ$4=Staff!$I79,MIN(Staff!$J79,Staff!$L79),IF(AJ$4&gt;Staff!$I79,MIN(Staff!$L79,AI82+Staff!$J79),0)),IF(Staff!$K79="Quarterly",IF(AJ$4=Staff!$I79,MIN(Staff!$J79,Staff!$L79),IF(AJ$4&gt;Staff!$I79,IFERROR(MIN(Staff!$L79,IF(ISNUMBER(AG82),AG82,0)+Staff!$J79),Staff!$J79),0)),IF(Staff!$K79="Annually",IF(AJ$4=Staff!$I79,MIN(Staff!$J79,Staff!$L79),IF(AJ$4&gt;Staff!$I79,IFERROR(MIN(Staff!$L79,X82+Staff!$J79),MIN(Staff!$J79,Staff!$L79)),0))))))</f>
        <v>0</v>
      </c>
      <c r="AK82" s="567">
        <f>IF(Staff!$K79="Never",IF(AK$4&gt;=Staff!$I79,MIN(Staff!$J79,Staff!$L79),0),IF(Staff!$K79="Monthly",IF(AK$4=Staff!$I79,MIN(Staff!$J79,Staff!$L79),IF(AK$4&gt;Staff!$I79,MIN(Staff!$L79,AJ82+Staff!$J79),0)),IF(Staff!$K79="Quarterly",IF(AK$4=Staff!$I79,MIN(Staff!$J79,Staff!$L79),IF(AK$4&gt;Staff!$I79,IFERROR(MIN(Staff!$L79,IF(ISNUMBER(AH82),AH82,0)+Staff!$J79),Staff!$J79),0)),IF(Staff!$K79="Annually",IF(AK$4=Staff!$I79,MIN(Staff!$J79,Staff!$L79),IF(AK$4&gt;Staff!$I79,IFERROR(MIN(Staff!$L79,Y82+Staff!$J79),MIN(Staff!$J79,Staff!$L79)),0))))))</f>
        <v>0</v>
      </c>
      <c r="AL82" s="567">
        <f>IF(Staff!$K79="Never",IF(AL$4&gt;=Staff!$I79,MIN(Staff!$J79,Staff!$L79),0),IF(Staff!$K79="Monthly",IF(AL$4=Staff!$I79,MIN(Staff!$J79,Staff!$L79),IF(AL$4&gt;Staff!$I79,MIN(Staff!$L79,AK82+Staff!$J79),0)),IF(Staff!$K79="Quarterly",IF(AL$4=Staff!$I79,MIN(Staff!$J79,Staff!$L79),IF(AL$4&gt;Staff!$I79,IFERROR(MIN(Staff!$L79,IF(ISNUMBER(AI82),AI82,0)+Staff!$J79),Staff!$J79),0)),IF(Staff!$K79="Annually",IF(AL$4=Staff!$I79,MIN(Staff!$J79,Staff!$L79),IF(AL$4&gt;Staff!$I79,IFERROR(MIN(Staff!$L79,Z82+Staff!$J79),MIN(Staff!$J79,Staff!$L79)),0))))))</f>
        <v>0</v>
      </c>
      <c r="AM82" s="567">
        <f>IF(Staff!$K79="Never",IF(AM$4&gt;=Staff!$I79,MIN(Staff!$J79,Staff!$L79),0),IF(Staff!$K79="Monthly",IF(AM$4=Staff!$I79,MIN(Staff!$J79,Staff!$L79),IF(AM$4&gt;Staff!$I79,MIN(Staff!$L79,AL82+Staff!$J79),0)),IF(Staff!$K79="Quarterly",IF(AM$4=Staff!$I79,MIN(Staff!$J79,Staff!$L79),IF(AM$4&gt;Staff!$I79,IFERROR(MIN(Staff!$L79,IF(ISNUMBER(AJ82),AJ82,0)+Staff!$J79),Staff!$J79),0)),IF(Staff!$K79="Annually",IF(AM$4=Staff!$I79,MIN(Staff!$J79,Staff!$L79),IF(AM$4&gt;Staff!$I79,IFERROR(MIN(Staff!$L79,AA82+Staff!$J79),MIN(Staff!$J79,Staff!$L79)),0))))))</f>
        <v>0</v>
      </c>
      <c r="AN82" s="567">
        <f>IF(Staff!$K79="Never",IF(AN$4&gt;=Staff!$I79,MIN(Staff!$J79,Staff!$L79),0),IF(Staff!$K79="Monthly",IF(AN$4=Staff!$I79,MIN(Staff!$J79,Staff!$L79),IF(AN$4&gt;Staff!$I79,MIN(Staff!$L79,AM82+Staff!$J79),0)),IF(Staff!$K79="Quarterly",IF(AN$4=Staff!$I79,MIN(Staff!$J79,Staff!$L79),IF(AN$4&gt;Staff!$I79,IFERROR(MIN(Staff!$L79,IF(ISNUMBER(AK82),AK82,0)+Staff!$J79),Staff!$J79),0)),IF(Staff!$K79="Annually",IF(AN$4=Staff!$I79,MIN(Staff!$J79,Staff!$L79),IF(AN$4&gt;Staff!$I79,IFERROR(MIN(Staff!$L79,AB82+Staff!$J79),MIN(Staff!$J79,Staff!$L79)),0))))))</f>
        <v>0</v>
      </c>
      <c r="AO82" s="567">
        <f>IF(Staff!$K79="Never",IF(AO$4&gt;=Staff!$I79,MIN(Staff!$J79,Staff!$L79),0),IF(Staff!$K79="Monthly",IF(AO$4=Staff!$I79,MIN(Staff!$J79,Staff!$L79),IF(AO$4&gt;Staff!$I79,MIN(Staff!$L79,AN82+Staff!$J79),0)),IF(Staff!$K79="Quarterly",IF(AO$4=Staff!$I79,MIN(Staff!$J79,Staff!$L79),IF(AO$4&gt;Staff!$I79,IFERROR(MIN(Staff!$L79,IF(ISNUMBER(AL82),AL82,0)+Staff!$J79),Staff!$J79),0)),IF(Staff!$K79="Annually",IF(AO$4=Staff!$I79,MIN(Staff!$J79,Staff!$L79),IF(AO$4&gt;Staff!$I79,IFERROR(MIN(Staff!$L79,AC82+Staff!$J79),MIN(Staff!$J79,Staff!$L79)),0))))))</f>
        <v>0</v>
      </c>
      <c r="AP82" s="567">
        <f>IF(Staff!$K79="Never",IF(AP$4&gt;=Staff!$I79,MIN(Staff!$J79,Staff!$L79),0),IF(Staff!$K79="Monthly",IF(AP$4=Staff!$I79,MIN(Staff!$J79,Staff!$L79),IF(AP$4&gt;Staff!$I79,MIN(Staff!$L79,AO82+Staff!$J79),0)),IF(Staff!$K79="Quarterly",IF(AP$4=Staff!$I79,MIN(Staff!$J79,Staff!$L79),IF(AP$4&gt;Staff!$I79,IFERROR(MIN(Staff!$L79,IF(ISNUMBER(AM82),AM82,0)+Staff!$J79),Staff!$J79),0)),IF(Staff!$K79="Annually",IF(AP$4=Staff!$I79,MIN(Staff!$J79,Staff!$L79),IF(AP$4&gt;Staff!$I79,IFERROR(MIN(Staff!$L79,AD82+Staff!$J79),MIN(Staff!$J79,Staff!$L79)),0))))))</f>
        <v>0</v>
      </c>
      <c r="AQ82" s="567">
        <f>IF(Staff!$K79="Never",IF(AQ$4&gt;=Staff!$I79,MIN(Staff!$J79,Staff!$L79),0),IF(Staff!$K79="Monthly",IF(AQ$4=Staff!$I79,MIN(Staff!$J79,Staff!$L79),IF(AQ$4&gt;Staff!$I79,MIN(Staff!$L79,AP82+Staff!$J79),0)),IF(Staff!$K79="Quarterly",IF(AQ$4=Staff!$I79,MIN(Staff!$J79,Staff!$L79),IF(AQ$4&gt;Staff!$I79,IFERROR(MIN(Staff!$L79,IF(ISNUMBER(AN82),AN82,0)+Staff!$J79),Staff!$J79),0)),IF(Staff!$K79="Annually",IF(AQ$4=Staff!$I79,MIN(Staff!$J79,Staff!$L79),IF(AQ$4&gt;Staff!$I79,IFERROR(MIN(Staff!$L79,AE82+Staff!$J79),MIN(Staff!$J79,Staff!$L79)),0))))))</f>
        <v>0</v>
      </c>
      <c r="AR82" s="567">
        <f>IF(Staff!$K79="Never",IF(AR$4&gt;=Staff!$I79,MIN(Staff!$J79,Staff!$L79),0),IF(Staff!$K79="Monthly",IF(AR$4=Staff!$I79,MIN(Staff!$J79,Staff!$L79),IF(AR$4&gt;Staff!$I79,MIN(Staff!$L79,AQ82+Staff!$J79),0)),IF(Staff!$K79="Quarterly",IF(AR$4=Staff!$I79,MIN(Staff!$J79,Staff!$L79),IF(AR$4&gt;Staff!$I79,IFERROR(MIN(Staff!$L79,IF(ISNUMBER(AO82),AO82,0)+Staff!$J79),Staff!$J79),0)),IF(Staff!$K79="Annually",IF(AR$4=Staff!$I79,MIN(Staff!$J79,Staff!$L79),IF(AR$4&gt;Staff!$I79,IFERROR(MIN(Staff!$L79,AF82+Staff!$J79),MIN(Staff!$J79,Staff!$L79)),0))))))</f>
        <v>0</v>
      </c>
      <c r="AS82" s="567">
        <f>IF(Staff!$K79="Never",IF(AS$4&gt;=Staff!$I79,MIN(Staff!$J79,Staff!$L79),0),IF(Staff!$K79="Monthly",IF(AS$4=Staff!$I79,MIN(Staff!$J79,Staff!$L79),IF(AS$4&gt;Staff!$I79,MIN(Staff!$L79,AR82+Staff!$J79),0)),IF(Staff!$K79="Quarterly",IF(AS$4=Staff!$I79,MIN(Staff!$J79,Staff!$L79),IF(AS$4&gt;Staff!$I79,IFERROR(MIN(Staff!$L79,IF(ISNUMBER(AP82),AP82,0)+Staff!$J79),Staff!$J79),0)),IF(Staff!$K79="Annually",IF(AS$4=Staff!$I79,MIN(Staff!$J79,Staff!$L79),IF(AS$4&gt;Staff!$I79,IFERROR(MIN(Staff!$L79,AG82+Staff!$J79),MIN(Staff!$J79,Staff!$L79)),0))))))</f>
        <v>0</v>
      </c>
      <c r="AT82" s="567">
        <f>IF(Staff!$K79="Never",IF(AT$4&gt;=Staff!$I79,MIN(Staff!$J79,Staff!$L79),0),IF(Staff!$K79="Monthly",IF(AT$4=Staff!$I79,MIN(Staff!$J79,Staff!$L79),IF(AT$4&gt;Staff!$I79,MIN(Staff!$L79,AS82+Staff!$J79),0)),IF(Staff!$K79="Quarterly",IF(AT$4=Staff!$I79,MIN(Staff!$J79,Staff!$L79),IF(AT$4&gt;Staff!$I79,IFERROR(MIN(Staff!$L79,IF(ISNUMBER(AQ82),AQ82,0)+Staff!$J79),Staff!$J79),0)),IF(Staff!$K79="Annually",IF(AT$4=Staff!$I79,MIN(Staff!$J79,Staff!$L79),IF(AT$4&gt;Staff!$I79,IFERROR(MIN(Staff!$L79,AH82+Staff!$J79),MIN(Staff!$J79,Staff!$L79)),0))))))</f>
        <v>0</v>
      </c>
      <c r="AU82" s="567">
        <f>IF(Staff!$K79="Never",IF(AU$4&gt;=Staff!$I79,MIN(Staff!$J79,Staff!$L79),0),IF(Staff!$K79="Monthly",IF(AU$4=Staff!$I79,MIN(Staff!$J79,Staff!$L79),IF(AU$4&gt;Staff!$I79,MIN(Staff!$L79,AT82+Staff!$J79),0)),IF(Staff!$K79="Quarterly",IF(AU$4=Staff!$I79,MIN(Staff!$J79,Staff!$L79),IF(AU$4&gt;Staff!$I79,IFERROR(MIN(Staff!$L79,IF(ISNUMBER(AR82),AR82,0)+Staff!$J79),Staff!$J79),0)),IF(Staff!$K79="Annually",IF(AU$4=Staff!$I79,MIN(Staff!$J79,Staff!$L79),IF(AU$4&gt;Staff!$I79,IFERROR(MIN(Staff!$L79,AI82+Staff!$J79),MIN(Staff!$J79,Staff!$L79)),0))))))</f>
        <v>0</v>
      </c>
      <c r="AV82" s="567">
        <f>IF(Staff!$K79="Never",IF(AV$4&gt;=Staff!$I79,MIN(Staff!$J79,Staff!$L79),0),IF(Staff!$K79="Monthly",IF(AV$4=Staff!$I79,MIN(Staff!$J79,Staff!$L79),IF(AV$4&gt;Staff!$I79,MIN(Staff!$L79,AU82+Staff!$J79),0)),IF(Staff!$K79="Quarterly",IF(AV$4=Staff!$I79,MIN(Staff!$J79,Staff!$L79),IF(AV$4&gt;Staff!$I79,IFERROR(MIN(Staff!$L79,IF(ISNUMBER(AS82),AS82,0)+Staff!$J79),Staff!$J79),0)),IF(Staff!$K79="Annually",IF(AV$4=Staff!$I79,MIN(Staff!$J79,Staff!$L79),IF(AV$4&gt;Staff!$I79,IFERROR(MIN(Staff!$L79,AJ82+Staff!$J79),MIN(Staff!$J79,Staff!$L79)),0))))))</f>
        <v>0</v>
      </c>
      <c r="AW82" s="567">
        <f>IF(Staff!$K79="Never",IF(AW$4&gt;=Staff!$I79,MIN(Staff!$J79,Staff!$L79),0),IF(Staff!$K79="Monthly",IF(AW$4=Staff!$I79,MIN(Staff!$J79,Staff!$L79),IF(AW$4&gt;Staff!$I79,MIN(Staff!$L79,AV82+Staff!$J79),0)),IF(Staff!$K79="Quarterly",IF(AW$4=Staff!$I79,MIN(Staff!$J79,Staff!$L79),IF(AW$4&gt;Staff!$I79,IFERROR(MIN(Staff!$L79,IF(ISNUMBER(AT82),AT82,0)+Staff!$J79),Staff!$J79),0)),IF(Staff!$K79="Annually",IF(AW$4=Staff!$I79,MIN(Staff!$J79,Staff!$L79),IF(AW$4&gt;Staff!$I79,IFERROR(MIN(Staff!$L79,AK82+Staff!$J79),MIN(Staff!$J79,Staff!$L79)),0))))))</f>
        <v>0</v>
      </c>
      <c r="AX82" s="567">
        <f>IF(Staff!$K79="Never",IF(AX$4&gt;=Staff!$I79,MIN(Staff!$J79,Staff!$L79),0),IF(Staff!$K79="Monthly",IF(AX$4=Staff!$I79,MIN(Staff!$J79,Staff!$L79),IF(AX$4&gt;Staff!$I79,MIN(Staff!$L79,AW82+Staff!$J79),0)),IF(Staff!$K79="Quarterly",IF(AX$4=Staff!$I79,MIN(Staff!$J79,Staff!$L79),IF(AX$4&gt;Staff!$I79,IFERROR(MIN(Staff!$L79,IF(ISNUMBER(AU82),AU82,0)+Staff!$J79),Staff!$J79),0)),IF(Staff!$K79="Annually",IF(AX$4=Staff!$I79,MIN(Staff!$J79,Staff!$L79),IF(AX$4&gt;Staff!$I79,IFERROR(MIN(Staff!$L79,AL82+Staff!$J79),MIN(Staff!$J79,Staff!$L79)),0))))))</f>
        <v>0</v>
      </c>
      <c r="AY82" s="567">
        <f>IF(Staff!$K79="Never",IF(AY$4&gt;=Staff!$I79,MIN(Staff!$J79,Staff!$L79),0),IF(Staff!$K79="Monthly",IF(AY$4=Staff!$I79,MIN(Staff!$J79,Staff!$L79),IF(AY$4&gt;Staff!$I79,MIN(Staff!$L79,AX82+Staff!$J79),0)),IF(Staff!$K79="Quarterly",IF(AY$4=Staff!$I79,MIN(Staff!$J79,Staff!$L79),IF(AY$4&gt;Staff!$I79,IFERROR(MIN(Staff!$L79,IF(ISNUMBER(AV82),AV82,0)+Staff!$J79),Staff!$J79),0)),IF(Staff!$K79="Annually",IF(AY$4=Staff!$I79,MIN(Staff!$J79,Staff!$L79),IF(AY$4&gt;Staff!$I79,IFERROR(MIN(Staff!$L79,AM82+Staff!$J79),MIN(Staff!$J79,Staff!$L79)),0))))))</f>
        <v>0</v>
      </c>
      <c r="AZ82" s="567">
        <f>IF(Staff!$K79="Never",IF(AZ$4&gt;=Staff!$I79,MIN(Staff!$J79,Staff!$L79),0),IF(Staff!$K79="Monthly",IF(AZ$4=Staff!$I79,MIN(Staff!$J79,Staff!$L79),IF(AZ$4&gt;Staff!$I79,MIN(Staff!$L79,AY82+Staff!$J79),0)),IF(Staff!$K79="Quarterly",IF(AZ$4=Staff!$I79,MIN(Staff!$J79,Staff!$L79),IF(AZ$4&gt;Staff!$I79,IFERROR(MIN(Staff!$L79,IF(ISNUMBER(AW82),AW82,0)+Staff!$J79),Staff!$J79),0)),IF(Staff!$K79="Annually",IF(AZ$4=Staff!$I79,MIN(Staff!$J79,Staff!$L79),IF(AZ$4&gt;Staff!$I79,IFERROR(MIN(Staff!$L79,AN82+Staff!$J79),MIN(Staff!$J79,Staff!$L79)),0))))))</f>
        <v>0</v>
      </c>
      <c r="BA82" s="567">
        <f>IF(Staff!$K79="Never",IF(BA$4&gt;=Staff!$I79,MIN(Staff!$J79,Staff!$L79),0),IF(Staff!$K79="Monthly",IF(BA$4=Staff!$I79,MIN(Staff!$J79,Staff!$L79),IF(BA$4&gt;Staff!$I79,MIN(Staff!$L79,AZ82+Staff!$J79),0)),IF(Staff!$K79="Quarterly",IF(BA$4=Staff!$I79,MIN(Staff!$J79,Staff!$L79),IF(BA$4&gt;Staff!$I79,IFERROR(MIN(Staff!$L79,IF(ISNUMBER(AX82),AX82,0)+Staff!$J79),Staff!$J79),0)),IF(Staff!$K79="Annually",IF(BA$4=Staff!$I79,MIN(Staff!$J79,Staff!$L79),IF(BA$4&gt;Staff!$I79,IFERROR(MIN(Staff!$L79,AO82+Staff!$J79),MIN(Staff!$J79,Staff!$L79)),0))))))</f>
        <v>0</v>
      </c>
      <c r="BB82" s="567">
        <f>IF(Staff!$K79="Never",IF(BB$4&gt;=Staff!$I79,MIN(Staff!$J79,Staff!$L79),0),IF(Staff!$K79="Monthly",IF(BB$4=Staff!$I79,MIN(Staff!$J79,Staff!$L79),IF(BB$4&gt;Staff!$I79,MIN(Staff!$L79,BA82+Staff!$J79),0)),IF(Staff!$K79="Quarterly",IF(BB$4=Staff!$I79,MIN(Staff!$J79,Staff!$L79),IF(BB$4&gt;Staff!$I79,IFERROR(MIN(Staff!$L79,IF(ISNUMBER(AY82),AY82,0)+Staff!$J79),Staff!$J79),0)),IF(Staff!$K79="Annually",IF(BB$4=Staff!$I79,MIN(Staff!$J79,Staff!$L79),IF(BB$4&gt;Staff!$I79,IFERROR(MIN(Staff!$L79,AP82+Staff!$J79),MIN(Staff!$J79,Staff!$L79)),0))))))</f>
        <v>0</v>
      </c>
      <c r="BC82" s="567">
        <f>IF(Staff!$K79="Never",IF(BC$4&gt;=Staff!$I79,MIN(Staff!$J79,Staff!$L79),0),IF(Staff!$K79="Monthly",IF(BC$4=Staff!$I79,MIN(Staff!$J79,Staff!$L79),IF(BC$4&gt;Staff!$I79,MIN(Staff!$L79,BB82+Staff!$J79),0)),IF(Staff!$K79="Quarterly",IF(BC$4=Staff!$I79,MIN(Staff!$J79,Staff!$L79),IF(BC$4&gt;Staff!$I79,IFERROR(MIN(Staff!$L79,IF(ISNUMBER(AZ82),AZ82,0)+Staff!$J79),Staff!$J79),0)),IF(Staff!$K79="Annually",IF(BC$4=Staff!$I79,MIN(Staff!$J79,Staff!$L79),IF(BC$4&gt;Staff!$I79,IFERROR(MIN(Staff!$L79,AQ82+Staff!$J79),MIN(Staff!$J79,Staff!$L79)),0))))))</f>
        <v>0</v>
      </c>
      <c r="BD82" s="567">
        <f>IF(Staff!$K79="Never",IF(BD$4&gt;=Staff!$I79,MIN(Staff!$J79,Staff!$L79),0),IF(Staff!$K79="Monthly",IF(BD$4=Staff!$I79,MIN(Staff!$J79,Staff!$L79),IF(BD$4&gt;Staff!$I79,MIN(Staff!$L79,BC82+Staff!$J79),0)),IF(Staff!$K79="Quarterly",IF(BD$4=Staff!$I79,MIN(Staff!$J79,Staff!$L79),IF(BD$4&gt;Staff!$I79,IFERROR(MIN(Staff!$L79,IF(ISNUMBER(BA82),BA82,0)+Staff!$J79),Staff!$J79),0)),IF(Staff!$K79="Annually",IF(BD$4=Staff!$I79,MIN(Staff!$J79,Staff!$L79),IF(BD$4&gt;Staff!$I79,IFERROR(MIN(Staff!$L79,AR82+Staff!$J79),MIN(Staff!$J79,Staff!$L79)),0))))))</f>
        <v>0</v>
      </c>
      <c r="BE82" s="567">
        <f>IF(Staff!$K79="Never",IF(BE$4&gt;=Staff!$I79,MIN(Staff!$J79,Staff!$L79),0),IF(Staff!$K79="Monthly",IF(BE$4=Staff!$I79,MIN(Staff!$J79,Staff!$L79),IF(BE$4&gt;Staff!$I79,MIN(Staff!$L79,BD82+Staff!$J79),0)),IF(Staff!$K79="Quarterly",IF(BE$4=Staff!$I79,MIN(Staff!$J79,Staff!$L79),IF(BE$4&gt;Staff!$I79,IFERROR(MIN(Staff!$L79,IF(ISNUMBER(BB82),BB82,0)+Staff!$J79),Staff!$J79),0)),IF(Staff!$K79="Annually",IF(BE$4=Staff!$I79,MIN(Staff!$J79,Staff!$L79),IF(BE$4&gt;Staff!$I79,IFERROR(MIN(Staff!$L79,AS82+Staff!$J79),MIN(Staff!$J79,Staff!$L79)),0))))))</f>
        <v>0</v>
      </c>
      <c r="BF82" s="567">
        <f>IF(Staff!$K79="Never",IF(BF$4&gt;=Staff!$I79,MIN(Staff!$J79,Staff!$L79),0),IF(Staff!$K79="Monthly",IF(BF$4=Staff!$I79,MIN(Staff!$J79,Staff!$L79),IF(BF$4&gt;Staff!$I79,MIN(Staff!$L79,BE82+Staff!$J79),0)),IF(Staff!$K79="Quarterly",IF(BF$4=Staff!$I79,MIN(Staff!$J79,Staff!$L79),IF(BF$4&gt;Staff!$I79,IFERROR(MIN(Staff!$L79,IF(ISNUMBER(BC82),BC82,0)+Staff!$J79),Staff!$J79),0)),IF(Staff!$K79="Annually",IF(BF$4=Staff!$I79,MIN(Staff!$J79,Staff!$L79),IF(BF$4&gt;Staff!$I79,IFERROR(MIN(Staff!$L79,AT82+Staff!$J79),MIN(Staff!$J79,Staff!$L79)),0))))))</f>
        <v>0</v>
      </c>
      <c r="BG82" s="567">
        <f>IF(Staff!$K79="Never",IF(BG$4&gt;=Staff!$I79,MIN(Staff!$J79,Staff!$L79),0),IF(Staff!$K79="Monthly",IF(BG$4=Staff!$I79,MIN(Staff!$J79,Staff!$L79),IF(BG$4&gt;Staff!$I79,MIN(Staff!$L79,BF82+Staff!$J79),0)),IF(Staff!$K79="Quarterly",IF(BG$4=Staff!$I79,MIN(Staff!$J79,Staff!$L79),IF(BG$4&gt;Staff!$I79,IFERROR(MIN(Staff!$L79,IF(ISNUMBER(BD82),BD82,0)+Staff!$J79),Staff!$J79),0)),IF(Staff!$K79="Annually",IF(BG$4=Staff!$I79,MIN(Staff!$J79,Staff!$L79),IF(BG$4&gt;Staff!$I79,IFERROR(MIN(Staff!$L79,AU82+Staff!$J79),MIN(Staff!$J79,Staff!$L79)),0))))))</f>
        <v>0</v>
      </c>
      <c r="BH82" s="567">
        <f>IF(Staff!$K79="Never",IF(BH$4&gt;=Staff!$I79,MIN(Staff!$J79,Staff!$L79),0),IF(Staff!$K79="Monthly",IF(BH$4=Staff!$I79,MIN(Staff!$J79,Staff!$L79),IF(BH$4&gt;Staff!$I79,MIN(Staff!$L79,BG82+Staff!$J79),0)),IF(Staff!$K79="Quarterly",IF(BH$4=Staff!$I79,MIN(Staff!$J79,Staff!$L79),IF(BH$4&gt;Staff!$I79,IFERROR(MIN(Staff!$L79,IF(ISNUMBER(BE82),BE82,0)+Staff!$J79),Staff!$J79),0)),IF(Staff!$K79="Annually",IF(BH$4=Staff!$I79,MIN(Staff!$J79,Staff!$L79),IF(BH$4&gt;Staff!$I79,IFERROR(MIN(Staff!$L79,AV82+Staff!$J79),MIN(Staff!$J79,Staff!$L79)),0))))))</f>
        <v>0</v>
      </c>
      <c r="BI82" s="567">
        <f>IF(Staff!$K79="Never",IF(BI$4&gt;=Staff!$I79,MIN(Staff!$J79,Staff!$L79),0),IF(Staff!$K79="Monthly",IF(BI$4=Staff!$I79,MIN(Staff!$J79,Staff!$L79),IF(BI$4&gt;Staff!$I79,MIN(Staff!$L79,BH82+Staff!$J79),0)),IF(Staff!$K79="Quarterly",IF(BI$4=Staff!$I79,MIN(Staff!$J79,Staff!$L79),IF(BI$4&gt;Staff!$I79,IFERROR(MIN(Staff!$L79,IF(ISNUMBER(BF82),BF82,0)+Staff!$J79),Staff!$J79),0)),IF(Staff!$K79="Annually",IF(BI$4=Staff!$I79,MIN(Staff!$J79,Staff!$L79),IF(BI$4&gt;Staff!$I79,IFERROR(MIN(Staff!$L79,AW82+Staff!$J79),MIN(Staff!$J79,Staff!$L79)),0))))))</f>
        <v>0</v>
      </c>
      <c r="BJ82" s="567">
        <f>IF(Staff!$K79="Never",IF(BJ$4&gt;=Staff!$I79,MIN(Staff!$J79,Staff!$L79),0),IF(Staff!$K79="Monthly",IF(BJ$4=Staff!$I79,MIN(Staff!$J79,Staff!$L79),IF(BJ$4&gt;Staff!$I79,MIN(Staff!$L79,BI82+Staff!$J79),0)),IF(Staff!$K79="Quarterly",IF(BJ$4=Staff!$I79,MIN(Staff!$J79,Staff!$L79),IF(BJ$4&gt;Staff!$I79,IFERROR(MIN(Staff!$L79,IF(ISNUMBER(BG82),BG82,0)+Staff!$J79),Staff!$J79),0)),IF(Staff!$K79="Annually",IF(BJ$4=Staff!$I79,MIN(Staff!$J79,Staff!$L79),IF(BJ$4&gt;Staff!$I79,IFERROR(MIN(Staff!$L79,AX82+Staff!$J79),MIN(Staff!$J79,Staff!$L79)),0))))))</f>
        <v>0</v>
      </c>
      <c r="BK82" s="567">
        <f>IF(Staff!$K79="Never",IF(BK$4&gt;=Staff!$I79,MIN(Staff!$J79,Staff!$L79),0),IF(Staff!$K79="Monthly",IF(BK$4=Staff!$I79,MIN(Staff!$J79,Staff!$L79),IF(BK$4&gt;Staff!$I79,MIN(Staff!$L79,BJ82+Staff!$J79),0)),IF(Staff!$K79="Quarterly",IF(BK$4=Staff!$I79,MIN(Staff!$J79,Staff!$L79),IF(BK$4&gt;Staff!$I79,IFERROR(MIN(Staff!$L79,IF(ISNUMBER(BH82),BH82,0)+Staff!$J79),Staff!$J79),0)),IF(Staff!$K79="Annually",IF(BK$4=Staff!$I79,MIN(Staff!$J79,Staff!$L79),IF(BK$4&gt;Staff!$I79,IFERROR(MIN(Staff!$L79,AY82+Staff!$J79),MIN(Staff!$J79,Staff!$L79)),0))))))</f>
        <v>0</v>
      </c>
      <c r="BL82" s="567">
        <f>IF(Staff!$K79="Never",IF(BL$4&gt;=Staff!$I79,MIN(Staff!$J79,Staff!$L79),0),IF(Staff!$K79="Monthly",IF(BL$4=Staff!$I79,MIN(Staff!$J79,Staff!$L79),IF(BL$4&gt;Staff!$I79,MIN(Staff!$L79,BK82+Staff!$J79),0)),IF(Staff!$K79="Quarterly",IF(BL$4=Staff!$I79,MIN(Staff!$J79,Staff!$L79),IF(BL$4&gt;Staff!$I79,IFERROR(MIN(Staff!$L79,IF(ISNUMBER(BI82),BI82,0)+Staff!$J79),Staff!$J79),0)),IF(Staff!$K79="Annually",IF(BL$4=Staff!$I79,MIN(Staff!$J79,Staff!$L79),IF(BL$4&gt;Staff!$I79,IFERROR(MIN(Staff!$L79,AZ82+Staff!$J79),MIN(Staff!$J79,Staff!$L79)),0))))))</f>
        <v>0</v>
      </c>
      <c r="BM82" s="567">
        <f>IF(Staff!$K79="Never",IF(BM$4&gt;=Staff!$I79,MIN(Staff!$J79,Staff!$L79),0),IF(Staff!$K79="Monthly",IF(BM$4=Staff!$I79,MIN(Staff!$J79,Staff!$L79),IF(BM$4&gt;Staff!$I79,MIN(Staff!$L79,BL82+Staff!$J79),0)),IF(Staff!$K79="Quarterly",IF(BM$4=Staff!$I79,MIN(Staff!$J79,Staff!$L79),IF(BM$4&gt;Staff!$I79,IFERROR(MIN(Staff!$L79,IF(ISNUMBER(BJ82),BJ82,0)+Staff!$J79),Staff!$J79),0)),IF(Staff!$K79="Annually",IF(BM$4=Staff!$I79,MIN(Staff!$J79,Staff!$L79),IF(BM$4&gt;Staff!$I79,IFERROR(MIN(Staff!$L79,BA82+Staff!$J79),MIN(Staff!$J79,Staff!$L79)),0))))))</f>
        <v>0</v>
      </c>
      <c r="BN82" s="567">
        <f>IF(Staff!$K79="Never",IF(BN$4&gt;=Staff!$I79,MIN(Staff!$J79,Staff!$L79),0),IF(Staff!$K79="Monthly",IF(BN$4=Staff!$I79,MIN(Staff!$J79,Staff!$L79),IF(BN$4&gt;Staff!$I79,MIN(Staff!$L79,BM82+Staff!$J79),0)),IF(Staff!$K79="Quarterly",IF(BN$4=Staff!$I79,MIN(Staff!$J79,Staff!$L79),IF(BN$4&gt;Staff!$I79,IFERROR(MIN(Staff!$L79,IF(ISNUMBER(BK82),BK82,0)+Staff!$J79),Staff!$J79),0)),IF(Staff!$K79="Annually",IF(BN$4=Staff!$I79,MIN(Staff!$J79,Staff!$L79),IF(BN$4&gt;Staff!$I79,IFERROR(MIN(Staff!$L79,BB82+Staff!$J79),MIN(Staff!$J79,Staff!$L79)),0))))))</f>
        <v>0</v>
      </c>
      <c r="BO82" s="567">
        <f>IF(Staff!$K79="Never",IF(BO$4&gt;=Staff!$I79,MIN(Staff!$J79,Staff!$L79),0),IF(Staff!$K79="Monthly",IF(BO$4=Staff!$I79,MIN(Staff!$J79,Staff!$L79),IF(BO$4&gt;Staff!$I79,MIN(Staff!$L79,BN82+Staff!$J79),0)),IF(Staff!$K79="Quarterly",IF(BO$4=Staff!$I79,MIN(Staff!$J79,Staff!$L79),IF(BO$4&gt;Staff!$I79,IFERROR(MIN(Staff!$L79,IF(ISNUMBER(BL82),BL82,0)+Staff!$J79),Staff!$J79),0)),IF(Staff!$K79="Annually",IF(BO$4=Staff!$I79,MIN(Staff!$J79,Staff!$L79),IF(BO$4&gt;Staff!$I79,IFERROR(MIN(Staff!$L79,BC82+Staff!$J79),MIN(Staff!$J79,Staff!$L79)),0))))))</f>
        <v>0</v>
      </c>
      <c r="BP82" s="567">
        <f>IF(Staff!$K79="Never",IF(BP$4&gt;=Staff!$I79,MIN(Staff!$J79,Staff!$L79),0),IF(Staff!$K79="Monthly",IF(BP$4=Staff!$I79,MIN(Staff!$J79,Staff!$L79),IF(BP$4&gt;Staff!$I79,MIN(Staff!$L79,BO82+Staff!$J79),0)),IF(Staff!$K79="Quarterly",IF(BP$4=Staff!$I79,MIN(Staff!$J79,Staff!$L79),IF(BP$4&gt;Staff!$I79,IFERROR(MIN(Staff!$L79,IF(ISNUMBER(BM82),BM82,0)+Staff!$J79),Staff!$J79),0)),IF(Staff!$K79="Annually",IF(BP$4=Staff!$I79,MIN(Staff!$J79,Staff!$L79),IF(BP$4&gt;Staff!$I79,IFERROR(MIN(Staff!$L79,BD82+Staff!$J79),MIN(Staff!$J79,Staff!$L79)),0))))))</f>
        <v>0</v>
      </c>
      <c r="BQ82" s="567">
        <f>IF(Staff!$K79="Never",IF(BQ$4&gt;=Staff!$I79,MIN(Staff!$J79,Staff!$L79),0),IF(Staff!$K79="Monthly",IF(BQ$4=Staff!$I79,MIN(Staff!$J79,Staff!$L79),IF(BQ$4&gt;Staff!$I79,MIN(Staff!$L79,BP82+Staff!$J79),0)),IF(Staff!$K79="Quarterly",IF(BQ$4=Staff!$I79,MIN(Staff!$J79,Staff!$L79),IF(BQ$4&gt;Staff!$I79,IFERROR(MIN(Staff!$L79,IF(ISNUMBER(BN82),BN82,0)+Staff!$J79),Staff!$J79),0)),IF(Staff!$K79="Annually",IF(BQ$4=Staff!$I79,MIN(Staff!$J79,Staff!$L79),IF(BQ$4&gt;Staff!$I79,IFERROR(MIN(Staff!$L79,BE82+Staff!$J79),MIN(Staff!$J79,Staff!$L79)),0))))))</f>
        <v>0</v>
      </c>
      <c r="BR82" s="567">
        <f>IF(Staff!$K79="Never",IF(BR$4&gt;=Staff!$I79,MIN(Staff!$J79,Staff!$L79),0),IF(Staff!$K79="Monthly",IF(BR$4=Staff!$I79,MIN(Staff!$J79,Staff!$L79),IF(BR$4&gt;Staff!$I79,MIN(Staff!$L79,BQ82+Staff!$J79),0)),IF(Staff!$K79="Quarterly",IF(BR$4=Staff!$I79,MIN(Staff!$J79,Staff!$L79),IF(BR$4&gt;Staff!$I79,IFERROR(MIN(Staff!$L79,IF(ISNUMBER(BO82),BO82,0)+Staff!$J79),Staff!$J79),0)),IF(Staff!$K79="Annually",IF(BR$4=Staff!$I79,MIN(Staff!$J79,Staff!$L79),IF(BR$4&gt;Staff!$I79,IFERROR(MIN(Staff!$L79,BF82+Staff!$J79),MIN(Staff!$J79,Staff!$L79)),0))))))</f>
        <v>0</v>
      </c>
      <c r="BS82" s="567">
        <f>IF(Staff!$K79="Never",IF(BS$4&gt;=Staff!$I79,MIN(Staff!$J79,Staff!$L79),0),IF(Staff!$K79="Monthly",IF(BS$4=Staff!$I79,MIN(Staff!$J79,Staff!$L79),IF(BS$4&gt;Staff!$I79,MIN(Staff!$L79,BR82+Staff!$J79),0)),IF(Staff!$K79="Quarterly",IF(BS$4=Staff!$I79,MIN(Staff!$J79,Staff!$L79),IF(BS$4&gt;Staff!$I79,IFERROR(MIN(Staff!$L79,IF(ISNUMBER(BP82),BP82,0)+Staff!$J79),Staff!$J79),0)),IF(Staff!$K79="Annually",IF(BS$4=Staff!$I79,MIN(Staff!$J79,Staff!$L79),IF(BS$4&gt;Staff!$I79,IFERROR(MIN(Staff!$L79,BG82+Staff!$J79),MIN(Staff!$J79,Staff!$L79)),0))))))</f>
        <v>0</v>
      </c>
      <c r="BT82" s="567">
        <f>IF(Staff!$K79="Never",IF(BT$4&gt;=Staff!$I79,MIN(Staff!$J79,Staff!$L79),0),IF(Staff!$K79="Monthly",IF(BT$4=Staff!$I79,MIN(Staff!$J79,Staff!$L79),IF(BT$4&gt;Staff!$I79,MIN(Staff!$L79,BS82+Staff!$J79),0)),IF(Staff!$K79="Quarterly",IF(BT$4=Staff!$I79,MIN(Staff!$J79,Staff!$L79),IF(BT$4&gt;Staff!$I79,IFERROR(MIN(Staff!$L79,IF(ISNUMBER(BQ82),BQ82,0)+Staff!$J79),Staff!$J79),0)),IF(Staff!$K79="Annually",IF(BT$4=Staff!$I79,MIN(Staff!$J79,Staff!$L79),IF(BT$4&gt;Staff!$I79,IFERROR(MIN(Staff!$L79,BH82+Staff!$J79),MIN(Staff!$J79,Staff!$L79)),0))))))</f>
        <v>0</v>
      </c>
      <c r="BU82" s="567">
        <f>IF(Staff!$K79="Never",IF(BU$4&gt;=Staff!$I79,MIN(Staff!$J79,Staff!$L79),0),IF(Staff!$K79="Monthly",IF(BU$4=Staff!$I79,MIN(Staff!$J79,Staff!$L79),IF(BU$4&gt;Staff!$I79,MIN(Staff!$L79,BT82+Staff!$J79),0)),IF(Staff!$K79="Quarterly",IF(BU$4=Staff!$I79,MIN(Staff!$J79,Staff!$L79),IF(BU$4&gt;Staff!$I79,IFERROR(MIN(Staff!$L79,IF(ISNUMBER(BR82),BR82,0)+Staff!$J79),Staff!$J79),0)),IF(Staff!$K79="Annually",IF(BU$4=Staff!$I79,MIN(Staff!$J79,Staff!$L79),IF(BU$4&gt;Staff!$I79,IFERROR(MIN(Staff!$L79,BI82+Staff!$J79),MIN(Staff!$J79,Staff!$L79)),0))))))</f>
        <v>0</v>
      </c>
      <c r="BV82" s="567">
        <f>IF(Staff!$K79="Never",IF(BV$4&gt;=Staff!$I79,MIN(Staff!$J79,Staff!$L79),0),IF(Staff!$K79="Monthly",IF(BV$4=Staff!$I79,MIN(Staff!$J79,Staff!$L79),IF(BV$4&gt;Staff!$I79,MIN(Staff!$L79,BU82+Staff!$J79),0)),IF(Staff!$K79="Quarterly",IF(BV$4=Staff!$I79,MIN(Staff!$J79,Staff!$L79),IF(BV$4&gt;Staff!$I79,IFERROR(MIN(Staff!$L79,IF(ISNUMBER(BS82),BS82,0)+Staff!$J79),Staff!$J79),0)),IF(Staff!$K79="Annually",IF(BV$4=Staff!$I79,MIN(Staff!$J79,Staff!$L79),IF(BV$4&gt;Staff!$I79,IFERROR(MIN(Staff!$L79,BJ82+Staff!$J79),MIN(Staff!$J79,Staff!$L79)),0))))))</f>
        <v>0</v>
      </c>
      <c r="BW82" s="567">
        <f>IF(Staff!$K79="Never",IF(BW$4&gt;=Staff!$I79,MIN(Staff!$J79,Staff!$L79),0),IF(Staff!$K79="Monthly",IF(BW$4=Staff!$I79,MIN(Staff!$J79,Staff!$L79),IF(BW$4&gt;Staff!$I79,MIN(Staff!$L79,BV82+Staff!$J79),0)),IF(Staff!$K79="Quarterly",IF(BW$4=Staff!$I79,MIN(Staff!$J79,Staff!$L79),IF(BW$4&gt;Staff!$I79,IFERROR(MIN(Staff!$L79,IF(ISNUMBER(BT82),BT82,0)+Staff!$J79),Staff!$J79),0)),IF(Staff!$K79="Annually",IF(BW$4=Staff!$I79,MIN(Staff!$J79,Staff!$L79),IF(BW$4&gt;Staff!$I79,IFERROR(MIN(Staff!$L79,BK82+Staff!$J79),MIN(Staff!$J79,Staff!$L79)),0))))))</f>
        <v>0</v>
      </c>
      <c r="BX82" s="567">
        <f>IF(Staff!$K79="Never",IF(BX$4&gt;=Staff!$I79,MIN(Staff!$J79,Staff!$L79),0),IF(Staff!$K79="Monthly",IF(BX$4=Staff!$I79,MIN(Staff!$J79,Staff!$L79),IF(BX$4&gt;Staff!$I79,MIN(Staff!$L79,BW82+Staff!$J79),0)),IF(Staff!$K79="Quarterly",IF(BX$4=Staff!$I79,MIN(Staff!$J79,Staff!$L79),IF(BX$4&gt;Staff!$I79,IFERROR(MIN(Staff!$L79,IF(ISNUMBER(BU82),BU82,0)+Staff!$J79),Staff!$J79),0)),IF(Staff!$K79="Annually",IF(BX$4=Staff!$I79,MIN(Staff!$J79,Staff!$L79),IF(BX$4&gt;Staff!$I79,IFERROR(MIN(Staff!$L79,BL82+Staff!$J79),MIN(Staff!$J79,Staff!$L79)),0))))))</f>
        <v>0</v>
      </c>
      <c r="BY82" s="567">
        <f>IF(Staff!$K79="Never",IF(BY$4&gt;=Staff!$I79,MIN(Staff!$J79,Staff!$L79),0),IF(Staff!$K79="Monthly",IF(BY$4=Staff!$I79,MIN(Staff!$J79,Staff!$L79),IF(BY$4&gt;Staff!$I79,MIN(Staff!$L79,BX82+Staff!$J79),0)),IF(Staff!$K79="Quarterly",IF(BY$4=Staff!$I79,MIN(Staff!$J79,Staff!$L79),IF(BY$4&gt;Staff!$I79,IFERROR(MIN(Staff!$L79,IF(ISNUMBER(BV82),BV82,0)+Staff!$J79),Staff!$J79),0)),IF(Staff!$K79="Annually",IF(BY$4=Staff!$I79,MIN(Staff!$J79,Staff!$L79),IF(BY$4&gt;Staff!$I79,IFERROR(MIN(Staff!$L79,BM82+Staff!$J79),MIN(Staff!$J79,Staff!$L79)),0))))))</f>
        <v>0</v>
      </c>
      <c r="BZ82" s="567">
        <f>IF(Staff!$K79="Never",IF(BZ$4&gt;=Staff!$I79,MIN(Staff!$J79,Staff!$L79),0),IF(Staff!$K79="Monthly",IF(BZ$4=Staff!$I79,MIN(Staff!$J79,Staff!$L79),IF(BZ$4&gt;Staff!$I79,MIN(Staff!$L79,BY82+Staff!$J79),0)),IF(Staff!$K79="Quarterly",IF(BZ$4=Staff!$I79,MIN(Staff!$J79,Staff!$L79),IF(BZ$4&gt;Staff!$I79,IFERROR(MIN(Staff!$L79,IF(ISNUMBER(BW82),BW82,0)+Staff!$J79),Staff!$J79),0)),IF(Staff!$K79="Annually",IF(BZ$4=Staff!$I79,MIN(Staff!$J79,Staff!$L79),IF(BZ$4&gt;Staff!$I79,IFERROR(MIN(Staff!$L79,BN82+Staff!$J79),MIN(Staff!$J79,Staff!$L79)),0))))))</f>
        <v>0</v>
      </c>
      <c r="CA82" s="567">
        <f>IF(Staff!$K79="Never",IF(CA$4&gt;=Staff!$I79,MIN(Staff!$J79,Staff!$L79),0),IF(Staff!$K79="Monthly",IF(CA$4=Staff!$I79,MIN(Staff!$J79,Staff!$L79),IF(CA$4&gt;Staff!$I79,MIN(Staff!$L79,BZ82+Staff!$J79),0)),IF(Staff!$K79="Quarterly",IF(CA$4=Staff!$I79,MIN(Staff!$J79,Staff!$L79),IF(CA$4&gt;Staff!$I79,IFERROR(MIN(Staff!$L79,IF(ISNUMBER(BX82),BX82,0)+Staff!$J79),Staff!$J79),0)),IF(Staff!$K79="Annually",IF(CA$4=Staff!$I79,MIN(Staff!$J79,Staff!$L79),IF(CA$4&gt;Staff!$I79,IFERROR(MIN(Staff!$L79,BO82+Staff!$J79),MIN(Staff!$J79,Staff!$L79)),0))))))</f>
        <v>0</v>
      </c>
      <c r="CB82" s="567">
        <f>IF(Staff!$K79="Never",IF(CB$4&gt;=Staff!$I79,MIN(Staff!$J79,Staff!$L79),0),IF(Staff!$K79="Monthly",IF(CB$4=Staff!$I79,MIN(Staff!$J79,Staff!$L79),IF(CB$4&gt;Staff!$I79,MIN(Staff!$L79,CA82+Staff!$J79),0)),IF(Staff!$K79="Quarterly",IF(CB$4=Staff!$I79,MIN(Staff!$J79,Staff!$L79),IF(CB$4&gt;Staff!$I79,IFERROR(MIN(Staff!$L79,IF(ISNUMBER(BY82),BY82,0)+Staff!$J79),Staff!$J79),0)),IF(Staff!$K79="Annually",IF(CB$4=Staff!$I79,MIN(Staff!$J79,Staff!$L79),IF(CB$4&gt;Staff!$I79,IFERROR(MIN(Staff!$L79,BP82+Staff!$J79),MIN(Staff!$J79,Staff!$L79)),0))))))</f>
        <v>0</v>
      </c>
      <c r="CC82" s="567">
        <f>IF(Staff!$K79="Never",IF(CC$4&gt;=Staff!$I79,MIN(Staff!$J79,Staff!$L79),0),IF(Staff!$K79="Monthly",IF(CC$4=Staff!$I79,MIN(Staff!$J79,Staff!$L79),IF(CC$4&gt;Staff!$I79,MIN(Staff!$L79,CB82+Staff!$J79),0)),IF(Staff!$K79="Quarterly",IF(CC$4=Staff!$I79,MIN(Staff!$J79,Staff!$L79),IF(CC$4&gt;Staff!$I79,IFERROR(MIN(Staff!$L79,IF(ISNUMBER(BZ82),BZ82,0)+Staff!$J79),Staff!$J79),0)),IF(Staff!$K79="Annually",IF(CC$4=Staff!$I79,MIN(Staff!$J79,Staff!$L79),IF(CC$4&gt;Staff!$I79,IFERROR(MIN(Staff!$L79,BQ82+Staff!$J79),MIN(Staff!$J79,Staff!$L79)),0))))))</f>
        <v>0</v>
      </c>
      <c r="CD82" s="567">
        <f>IF(Staff!$K79="Never",IF(CD$4&gt;=Staff!$I79,MIN(Staff!$J79,Staff!$L79),0),IF(Staff!$K79="Monthly",IF(CD$4=Staff!$I79,MIN(Staff!$J79,Staff!$L79),IF(CD$4&gt;Staff!$I79,MIN(Staff!$L79,CC82+Staff!$J79),0)),IF(Staff!$K79="Quarterly",IF(CD$4=Staff!$I79,MIN(Staff!$J79,Staff!$L79),IF(CD$4&gt;Staff!$I79,IFERROR(MIN(Staff!$L79,IF(ISNUMBER(CA82),CA82,0)+Staff!$J79),Staff!$J79),0)),IF(Staff!$K79="Annually",IF(CD$4=Staff!$I79,MIN(Staff!$J79,Staff!$L79),IF(CD$4&gt;Staff!$I79,IFERROR(MIN(Staff!$L79,BR82+Staff!$J79),MIN(Staff!$J79,Staff!$L79)),0))))))</f>
        <v>0</v>
      </c>
      <c r="CE82" s="567">
        <f>IF(Staff!$K79="Never",IF(CE$4&gt;=Staff!$I79,MIN(Staff!$J79,Staff!$L79),0),IF(Staff!$K79="Monthly",IF(CE$4=Staff!$I79,MIN(Staff!$J79,Staff!$L79),IF(CE$4&gt;Staff!$I79,MIN(Staff!$L79,CD82+Staff!$J79),0)),IF(Staff!$K79="Quarterly",IF(CE$4=Staff!$I79,MIN(Staff!$J79,Staff!$L79),IF(CE$4&gt;Staff!$I79,IFERROR(MIN(Staff!$L79,IF(ISNUMBER(CB82),CB82,0)+Staff!$J79),Staff!$J79),0)),IF(Staff!$K79="Annually",IF(CE$4=Staff!$I79,MIN(Staff!$J79,Staff!$L79),IF(CE$4&gt;Staff!$I79,IFERROR(MIN(Staff!$L79,BS82+Staff!$J79),MIN(Staff!$J79,Staff!$L79)),0))))))</f>
        <v>0</v>
      </c>
      <c r="CF82" s="567">
        <f>IF(Staff!$K79="Never",IF(CF$4&gt;=Staff!$I79,MIN(Staff!$J79,Staff!$L79),0),IF(Staff!$K79="Monthly",IF(CF$4=Staff!$I79,MIN(Staff!$J79,Staff!$L79),IF(CF$4&gt;Staff!$I79,MIN(Staff!$L79,CE82+Staff!$J79),0)),IF(Staff!$K79="Quarterly",IF(CF$4=Staff!$I79,MIN(Staff!$J79,Staff!$L79),IF(CF$4&gt;Staff!$I79,IFERROR(MIN(Staff!$L79,IF(ISNUMBER(CC82),CC82,0)+Staff!$J79),Staff!$J79),0)),IF(Staff!$K79="Annually",IF(CF$4=Staff!$I79,MIN(Staff!$J79,Staff!$L79),IF(CF$4&gt;Staff!$I79,IFERROR(MIN(Staff!$L79,BT82+Staff!$J79),MIN(Staff!$J79,Staff!$L79)),0))))))</f>
        <v>0</v>
      </c>
      <c r="CG82" s="567">
        <f>IF(Staff!$K79="Never",IF(CG$4&gt;=Staff!$I79,MIN(Staff!$J79,Staff!$L79),0),IF(Staff!$K79="Monthly",IF(CG$4=Staff!$I79,MIN(Staff!$J79,Staff!$L79),IF(CG$4&gt;Staff!$I79,MIN(Staff!$L79,CF82+Staff!$J79),0)),IF(Staff!$K79="Quarterly",IF(CG$4=Staff!$I79,MIN(Staff!$J79,Staff!$L79),IF(CG$4&gt;Staff!$I79,IFERROR(MIN(Staff!$L79,IF(ISNUMBER(CD82),CD82,0)+Staff!$J79),Staff!$J79),0)),IF(Staff!$K79="Annually",IF(CG$4=Staff!$I79,MIN(Staff!$J79,Staff!$L79),IF(CG$4&gt;Staff!$I79,IFERROR(MIN(Staff!$L79,BU82+Staff!$J79),MIN(Staff!$J79,Staff!$L79)),0))))))</f>
        <v>0</v>
      </c>
      <c r="CH82" s="567">
        <f>IF(Staff!$K79="Never",IF(CH$4&gt;=Staff!$I79,MIN(Staff!$J79,Staff!$L79),0),IF(Staff!$K79="Monthly",IF(CH$4=Staff!$I79,MIN(Staff!$J79,Staff!$L79),IF(CH$4&gt;Staff!$I79,MIN(Staff!$L79,CG82+Staff!$J79),0)),IF(Staff!$K79="Quarterly",IF(CH$4=Staff!$I79,MIN(Staff!$J79,Staff!$L79),IF(CH$4&gt;Staff!$I79,IFERROR(MIN(Staff!$L79,IF(ISNUMBER(CE82),CE82,0)+Staff!$J79),Staff!$J79),0)),IF(Staff!$K79="Annually",IF(CH$4=Staff!$I79,MIN(Staff!$J79,Staff!$L79),IF(CH$4&gt;Staff!$I79,IFERROR(MIN(Staff!$L79,BV82+Staff!$J79),MIN(Staff!$J79,Staff!$L79)),0))))))</f>
        <v>0</v>
      </c>
      <c r="CI82" s="567">
        <f>IF(Staff!$K79="Never",IF(CI$4&gt;=Staff!$I79,MIN(Staff!$J79,Staff!$L79),0),IF(Staff!$K79="Monthly",IF(CI$4=Staff!$I79,MIN(Staff!$J79,Staff!$L79),IF(CI$4&gt;Staff!$I79,MIN(Staff!$L79,CH82+Staff!$J79),0)),IF(Staff!$K79="Quarterly",IF(CI$4=Staff!$I79,MIN(Staff!$J79,Staff!$L79),IF(CI$4&gt;Staff!$I79,IFERROR(MIN(Staff!$L79,IF(ISNUMBER(CF82),CF82,0)+Staff!$J79),Staff!$J79),0)),IF(Staff!$K79="Annually",IF(CI$4=Staff!$I79,MIN(Staff!$J79,Staff!$L79),IF(CI$4&gt;Staff!$I79,IFERROR(MIN(Staff!$L79,BW82+Staff!$J79),MIN(Staff!$J79,Staff!$L79)),0))))))</f>
        <v>0</v>
      </c>
    </row>
    <row r="83" spans="1:87" ht="15.75" hidden="1" customHeight="1" outlineLevel="1">
      <c r="A83" s="875" t="str">
        <f>Staff!A80</f>
        <v>Other 3</v>
      </c>
      <c r="B83" s="876"/>
      <c r="C83" s="719" t="s">
        <v>289</v>
      </c>
      <c r="D83" s="567">
        <f>IF(Staff!$K80="Never",IF(D$4&gt;=Staff!$I80,MIN(Staff!$J80,Staff!$L80),0),IF(Staff!$K80="Monthly",IF(D$4=Staff!$I80,MIN(Staff!$J80,Staff!$L80),IF(D$4&gt;Staff!$I80,MIN(Staff!$L80,C83+Staff!$J80),0)),IF(Staff!$K80="Quarterly",IF(D$4=Staff!$I80,MIN(Staff!$J80,Staff!$L80),IF(D$4&gt;Staff!$I80,IFERROR(MIN(Staff!$L80,IF(ISNUMBER(A83),A83,0)+Staff!$J80),Staff!$J80),0)),IF(Staff!$K80="Annually",IF(D$4=Staff!$I80,MIN(Staff!$J80,Staff!$L80),IF(D$4&gt;Staff!$I80,IFERROR(MIN(Staff!$L80,#REF!+Staff!$J80),MIN(Staff!$J80,Staff!$L80)),0))))))</f>
        <v>0</v>
      </c>
      <c r="E83" s="567">
        <f>IF(Staff!$K80="Never",IF(E$4&gt;=Staff!$I80,MIN(Staff!$J80,Staff!$L80),0),IF(Staff!$K80="Monthly",IF(E$4=Staff!$I80,MIN(Staff!$J80,Staff!$L80),IF(E$4&gt;Staff!$I80,MIN(Staff!$L80,D83+Staff!$J80),0)),IF(Staff!$K80="Quarterly",IF(E$4=Staff!$I80,MIN(Staff!$J80,Staff!$L80),IF(E$4&gt;Staff!$I80,IFERROR(MIN(Staff!$L80,IF(ISNUMBER(B83),B83,0)+Staff!$J80),Staff!$J80),0)),IF(Staff!$K80="Annually",IF(E$4=Staff!$I80,MIN(Staff!$J80,Staff!$L80),IF(E$4&gt;Staff!$I80,IFERROR(MIN(Staff!$L80,#REF!+Staff!$J80),MIN(Staff!$J80,Staff!$L80)),0))))))</f>
        <v>0</v>
      </c>
      <c r="F83" s="567">
        <f>IF(Staff!$K80="Never",IF(F$4&gt;=Staff!$I80,MIN(Staff!$J80,Staff!$L80),0),IF(Staff!$K80="Monthly",IF(F$4=Staff!$I80,MIN(Staff!$J80,Staff!$L80),IF(F$4&gt;Staff!$I80,MIN(Staff!$L80,E83+Staff!$J80),0)),IF(Staff!$K80="Quarterly",IF(F$4=Staff!$I80,MIN(Staff!$J80,Staff!$L80),IF(F$4&gt;Staff!$I80,IFERROR(MIN(Staff!$L80,IF(ISNUMBER(C83),C83,0)+Staff!$J80),Staff!$J80),0)),IF(Staff!$K80="Annually",IF(F$4=Staff!$I80,MIN(Staff!$J80,Staff!$L80),IF(F$4&gt;Staff!$I80,IFERROR(MIN(Staff!$L80,#REF!+Staff!$J80),MIN(Staff!$J80,Staff!$L80)),0))))))</f>
        <v>0</v>
      </c>
      <c r="G83" s="567">
        <f>IF(Staff!$K80="Never",IF(G$4&gt;=Staff!$I80,MIN(Staff!$J80,Staff!$L80),0),IF(Staff!$K80="Monthly",IF(G$4=Staff!$I80,MIN(Staff!$J80,Staff!$L80),IF(G$4&gt;Staff!$I80,MIN(Staff!$L80,F83+Staff!$J80),0)),IF(Staff!$K80="Quarterly",IF(G$4=Staff!$I80,MIN(Staff!$J80,Staff!$L80),IF(G$4&gt;Staff!$I80,IFERROR(MIN(Staff!$L80,IF(ISNUMBER(D83),D83,0)+Staff!$J80),Staff!$J80),0)),IF(Staff!$K80="Annually",IF(G$4=Staff!$I80,MIN(Staff!$J80,Staff!$L80),IF(G$4&gt;Staff!$I80,IFERROR(MIN(Staff!$L80,#REF!+Staff!$J80),MIN(Staff!$J80,Staff!$L80)),0))))))</f>
        <v>0</v>
      </c>
      <c r="H83" s="567">
        <f>IF(Staff!$K80="Never",IF(H$4&gt;=Staff!$I80,MIN(Staff!$J80,Staff!$L80),0),IF(Staff!$K80="Monthly",IF(H$4=Staff!$I80,MIN(Staff!$J80,Staff!$L80),IF(H$4&gt;Staff!$I80,MIN(Staff!$L80,G83+Staff!$J80),0)),IF(Staff!$K80="Quarterly",IF(H$4=Staff!$I80,MIN(Staff!$J80,Staff!$L80),IF(H$4&gt;Staff!$I80,IFERROR(MIN(Staff!$L80,IF(ISNUMBER(E83),E83,0)+Staff!$J80),Staff!$J80),0)),IF(Staff!$K80="Annually",IF(H$4=Staff!$I80,MIN(Staff!$J80,Staff!$L80),IF(H$4&gt;Staff!$I80,IFERROR(MIN(Staff!$L80,#REF!+Staff!$J80),MIN(Staff!$J80,Staff!$L80)),0))))))</f>
        <v>0</v>
      </c>
      <c r="I83" s="567">
        <f>IF(Staff!$K80="Never",IF(I$4&gt;=Staff!$I80,MIN(Staff!$J80,Staff!$L80),0),IF(Staff!$K80="Monthly",IF(I$4=Staff!$I80,MIN(Staff!$J80,Staff!$L80),IF(I$4&gt;Staff!$I80,MIN(Staff!$L80,H83+Staff!$J80),0)),IF(Staff!$K80="Quarterly",IF(I$4=Staff!$I80,MIN(Staff!$J80,Staff!$L80),IF(I$4&gt;Staff!$I80,IFERROR(MIN(Staff!$L80,IF(ISNUMBER(F83),F83,0)+Staff!$J80),Staff!$J80),0)),IF(Staff!$K80="Annually",IF(I$4=Staff!$I80,MIN(Staff!$J80,Staff!$L80),IF(I$4&gt;Staff!$I80,IFERROR(MIN(Staff!$L80,#REF!+Staff!$J80),MIN(Staff!$J80,Staff!$L80)),0))))))</f>
        <v>0</v>
      </c>
      <c r="J83" s="567">
        <f>IF(Staff!$K80="Never",IF(J$4&gt;=Staff!$I80,MIN(Staff!$J80,Staff!$L80),0),IF(Staff!$K80="Monthly",IF(J$4=Staff!$I80,MIN(Staff!$J80,Staff!$L80),IF(J$4&gt;Staff!$I80,MIN(Staff!$L80,I83+Staff!$J80),0)),IF(Staff!$K80="Quarterly",IF(J$4=Staff!$I80,MIN(Staff!$J80,Staff!$L80),IF(J$4&gt;Staff!$I80,IFERROR(MIN(Staff!$L80,IF(ISNUMBER(G83),G83,0)+Staff!$J80),Staff!$J80),0)),IF(Staff!$K80="Annually",IF(J$4=Staff!$I80,MIN(Staff!$J80,Staff!$L80),IF(J$4&gt;Staff!$I80,IFERROR(MIN(Staff!$L80,#REF!+Staff!$J80),MIN(Staff!$J80,Staff!$L80)),0))))))</f>
        <v>0</v>
      </c>
      <c r="K83" s="567">
        <f>IF(Staff!$K80="Never",IF(K$4&gt;=Staff!$I80,MIN(Staff!$J80,Staff!$L80),0),IF(Staff!$K80="Monthly",IF(K$4=Staff!$I80,MIN(Staff!$J80,Staff!$L80),IF(K$4&gt;Staff!$I80,MIN(Staff!$L80,J83+Staff!$J80),0)),IF(Staff!$K80="Quarterly",IF(K$4=Staff!$I80,MIN(Staff!$J80,Staff!$L80),IF(K$4&gt;Staff!$I80,IFERROR(MIN(Staff!$L80,IF(ISNUMBER(H83),H83,0)+Staff!$J80),Staff!$J80),0)),IF(Staff!$K80="Annually",IF(K$4=Staff!$I80,MIN(Staff!$J80,Staff!$L80),IF(K$4&gt;Staff!$I80,IFERROR(MIN(Staff!$L80,#REF!+Staff!$J80),MIN(Staff!$J80,Staff!$L80)),0))))))</f>
        <v>0</v>
      </c>
      <c r="L83" s="567">
        <f>IF(Staff!$K80="Never",IF(L$4&gt;=Staff!$I80,MIN(Staff!$J80,Staff!$L80),0),IF(Staff!$K80="Monthly",IF(L$4=Staff!$I80,MIN(Staff!$J80,Staff!$L80),IF(L$4&gt;Staff!$I80,MIN(Staff!$L80,K83+Staff!$J80),0)),IF(Staff!$K80="Quarterly",IF(L$4=Staff!$I80,MIN(Staff!$J80,Staff!$L80),IF(L$4&gt;Staff!$I80,IFERROR(MIN(Staff!$L80,IF(ISNUMBER(I83),I83,0)+Staff!$J80),Staff!$J80),0)),IF(Staff!$K80="Annually",IF(L$4=Staff!$I80,MIN(Staff!$J80,Staff!$L80),IF(L$4&gt;Staff!$I80,IFERROR(MIN(Staff!$L80,#REF!+Staff!$J80),MIN(Staff!$J80,Staff!$L80)),0))))))</f>
        <v>0</v>
      </c>
      <c r="M83" s="567">
        <f>IF(Staff!$K80="Never",IF(M$4&gt;=Staff!$I80,MIN(Staff!$J80,Staff!$L80),0),IF(Staff!$K80="Monthly",IF(M$4=Staff!$I80,MIN(Staff!$J80,Staff!$L80),IF(M$4&gt;Staff!$I80,MIN(Staff!$L80,L83+Staff!$J80),0)),IF(Staff!$K80="Quarterly",IF(M$4=Staff!$I80,MIN(Staff!$J80,Staff!$L80),IF(M$4&gt;Staff!$I80,IFERROR(MIN(Staff!$L80,IF(ISNUMBER(J83),J83,0)+Staff!$J80),Staff!$J80),0)),IF(Staff!$K80="Annually",IF(M$4=Staff!$I80,MIN(Staff!$J80,Staff!$L80),IF(M$4&gt;Staff!$I80,IFERROR(MIN(Staff!$L80,A83+Staff!$J80),MIN(Staff!$J80,Staff!$L80)),0))))))</f>
        <v>0</v>
      </c>
      <c r="N83" s="567">
        <f>IF(Staff!$K80="Never",IF(N$4&gt;=Staff!$I80,MIN(Staff!$J80,Staff!$L80),0),IF(Staff!$K80="Monthly",IF(N$4=Staff!$I80,MIN(Staff!$J80,Staff!$L80),IF(N$4&gt;Staff!$I80,MIN(Staff!$L80,M83+Staff!$J80),0)),IF(Staff!$K80="Quarterly",IF(N$4=Staff!$I80,MIN(Staff!$J80,Staff!$L80),IF(N$4&gt;Staff!$I80,IFERROR(MIN(Staff!$L80,IF(ISNUMBER(K83),K83,0)+Staff!$J80),Staff!$J80),0)),IF(Staff!$K80="Annually",IF(N$4=Staff!$I80,MIN(Staff!$J80,Staff!$L80),IF(N$4&gt;Staff!$I80,IFERROR(MIN(Staff!$L80,B83+Staff!$J80),MIN(Staff!$J80,Staff!$L80)),0))))))</f>
        <v>0</v>
      </c>
      <c r="O83" s="567">
        <f>IF(Staff!$K80="Never",IF(O$4&gt;=Staff!$I80,MIN(Staff!$J80,Staff!$L80),0),IF(Staff!$K80="Monthly",IF(O$4=Staff!$I80,MIN(Staff!$J80,Staff!$L80),IF(O$4&gt;Staff!$I80,MIN(Staff!$L80,N83+Staff!$J80),0)),IF(Staff!$K80="Quarterly",IF(O$4=Staff!$I80,MIN(Staff!$J80,Staff!$L80),IF(O$4&gt;Staff!$I80,IFERROR(MIN(Staff!$L80,IF(ISNUMBER(L83),L83,0)+Staff!$J80),Staff!$J80),0)),IF(Staff!$K80="Annually",IF(O$4=Staff!$I80,MIN(Staff!$J80,Staff!$L80),IF(O$4&gt;Staff!$I80,IFERROR(MIN(Staff!$L80,C83+Staff!$J80),MIN(Staff!$J80,Staff!$L80)),0))))))</f>
        <v>0</v>
      </c>
      <c r="P83" s="567">
        <f>IF(Staff!$K80="Never",IF(P$4&gt;=Staff!$I80,MIN(Staff!$J80,Staff!$L80),0),IF(Staff!$K80="Monthly",IF(P$4=Staff!$I80,MIN(Staff!$J80,Staff!$L80),IF(P$4&gt;Staff!$I80,MIN(Staff!$L80,O83+Staff!$J80),0)),IF(Staff!$K80="Quarterly",IF(P$4=Staff!$I80,MIN(Staff!$J80,Staff!$L80),IF(P$4&gt;Staff!$I80,IFERROR(MIN(Staff!$L80,IF(ISNUMBER(M83),M83,0)+Staff!$J80),Staff!$J80),0)),IF(Staff!$K80="Annually",IF(P$4=Staff!$I80,MIN(Staff!$J80,Staff!$L80),IF(P$4&gt;Staff!$I80,IFERROR(MIN(Staff!$L80,D83+Staff!$J80),MIN(Staff!$J80,Staff!$L80)),0))))))</f>
        <v>0</v>
      </c>
      <c r="Q83" s="567">
        <f>IF(Staff!$K80="Never",IF(Q$4&gt;=Staff!$I80,MIN(Staff!$J80,Staff!$L80),0),IF(Staff!$K80="Monthly",IF(Q$4=Staff!$I80,MIN(Staff!$J80,Staff!$L80),IF(Q$4&gt;Staff!$I80,MIN(Staff!$L80,P83+Staff!$J80),0)),IF(Staff!$K80="Quarterly",IF(Q$4=Staff!$I80,MIN(Staff!$J80,Staff!$L80),IF(Q$4&gt;Staff!$I80,IFERROR(MIN(Staff!$L80,IF(ISNUMBER(N83),N83,0)+Staff!$J80),Staff!$J80),0)),IF(Staff!$K80="Annually",IF(Q$4=Staff!$I80,MIN(Staff!$J80,Staff!$L80),IF(Q$4&gt;Staff!$I80,IFERROR(MIN(Staff!$L80,E83+Staff!$J80),MIN(Staff!$J80,Staff!$L80)),0))))))</f>
        <v>0</v>
      </c>
      <c r="R83" s="567">
        <f>IF(Staff!$K80="Never",IF(R$4&gt;=Staff!$I80,MIN(Staff!$J80,Staff!$L80),0),IF(Staff!$K80="Monthly",IF(R$4=Staff!$I80,MIN(Staff!$J80,Staff!$L80),IF(R$4&gt;Staff!$I80,MIN(Staff!$L80,Q83+Staff!$J80),0)),IF(Staff!$K80="Quarterly",IF(R$4=Staff!$I80,MIN(Staff!$J80,Staff!$L80),IF(R$4&gt;Staff!$I80,IFERROR(MIN(Staff!$L80,IF(ISNUMBER(O83),O83,0)+Staff!$J80),Staff!$J80),0)),IF(Staff!$K80="Annually",IF(R$4=Staff!$I80,MIN(Staff!$J80,Staff!$L80),IF(R$4&gt;Staff!$I80,IFERROR(MIN(Staff!$L80,F83+Staff!$J80),MIN(Staff!$J80,Staff!$L80)),0))))))</f>
        <v>0</v>
      </c>
      <c r="S83" s="567">
        <f>IF(Staff!$K80="Never",IF(S$4&gt;=Staff!$I80,MIN(Staff!$J80,Staff!$L80),0),IF(Staff!$K80="Monthly",IF(S$4=Staff!$I80,MIN(Staff!$J80,Staff!$L80),IF(S$4&gt;Staff!$I80,MIN(Staff!$L80,R83+Staff!$J80),0)),IF(Staff!$K80="Quarterly",IF(S$4=Staff!$I80,MIN(Staff!$J80,Staff!$L80),IF(S$4&gt;Staff!$I80,IFERROR(MIN(Staff!$L80,IF(ISNUMBER(P83),P83,0)+Staff!$J80),Staff!$J80),0)),IF(Staff!$K80="Annually",IF(S$4=Staff!$I80,MIN(Staff!$J80,Staff!$L80),IF(S$4&gt;Staff!$I80,IFERROR(MIN(Staff!$L80,G83+Staff!$J80),MIN(Staff!$J80,Staff!$L80)),0))))))</f>
        <v>0</v>
      </c>
      <c r="T83" s="567">
        <f>IF(Staff!$K80="Never",IF(T$4&gt;=Staff!$I80,MIN(Staff!$J80,Staff!$L80),0),IF(Staff!$K80="Monthly",IF(T$4=Staff!$I80,MIN(Staff!$J80,Staff!$L80),IF(T$4&gt;Staff!$I80,MIN(Staff!$L80,S83+Staff!$J80),0)),IF(Staff!$K80="Quarterly",IF(T$4=Staff!$I80,MIN(Staff!$J80,Staff!$L80),IF(T$4&gt;Staff!$I80,IFERROR(MIN(Staff!$L80,IF(ISNUMBER(Q83),Q83,0)+Staff!$J80),Staff!$J80),0)),IF(Staff!$K80="Annually",IF(T$4=Staff!$I80,MIN(Staff!$J80,Staff!$L80),IF(T$4&gt;Staff!$I80,IFERROR(MIN(Staff!$L80,H83+Staff!$J80),MIN(Staff!$J80,Staff!$L80)),0))))))</f>
        <v>0</v>
      </c>
      <c r="U83" s="567">
        <f>IF(Staff!$K80="Never",IF(U$4&gt;=Staff!$I80,MIN(Staff!$J80,Staff!$L80),0),IF(Staff!$K80="Monthly",IF(U$4=Staff!$I80,MIN(Staff!$J80,Staff!$L80),IF(U$4&gt;Staff!$I80,MIN(Staff!$L80,T83+Staff!$J80),0)),IF(Staff!$K80="Quarterly",IF(U$4=Staff!$I80,MIN(Staff!$J80,Staff!$L80),IF(U$4&gt;Staff!$I80,IFERROR(MIN(Staff!$L80,IF(ISNUMBER(R83),R83,0)+Staff!$J80),Staff!$J80),0)),IF(Staff!$K80="Annually",IF(U$4=Staff!$I80,MIN(Staff!$J80,Staff!$L80),IF(U$4&gt;Staff!$I80,IFERROR(MIN(Staff!$L80,I83+Staff!$J80),MIN(Staff!$J80,Staff!$L80)),0))))))</f>
        <v>0</v>
      </c>
      <c r="V83" s="567">
        <f>IF(Staff!$K80="Never",IF(V$4&gt;=Staff!$I80,MIN(Staff!$J80,Staff!$L80),0),IF(Staff!$K80="Monthly",IF(V$4=Staff!$I80,MIN(Staff!$J80,Staff!$L80),IF(V$4&gt;Staff!$I80,MIN(Staff!$L80,U83+Staff!$J80),0)),IF(Staff!$K80="Quarterly",IF(V$4=Staff!$I80,MIN(Staff!$J80,Staff!$L80),IF(V$4&gt;Staff!$I80,IFERROR(MIN(Staff!$L80,IF(ISNUMBER(S83),S83,0)+Staff!$J80),Staff!$J80),0)),IF(Staff!$K80="Annually",IF(V$4=Staff!$I80,MIN(Staff!$J80,Staff!$L80),IF(V$4&gt;Staff!$I80,IFERROR(MIN(Staff!$L80,J83+Staff!$J80),MIN(Staff!$J80,Staff!$L80)),0))))))</f>
        <v>0</v>
      </c>
      <c r="W83" s="567">
        <f>IF(Staff!$K80="Never",IF(W$4&gt;=Staff!$I80,MIN(Staff!$J80,Staff!$L80),0),IF(Staff!$K80="Monthly",IF(W$4=Staff!$I80,MIN(Staff!$J80,Staff!$L80),IF(W$4&gt;Staff!$I80,MIN(Staff!$L80,V83+Staff!$J80),0)),IF(Staff!$K80="Quarterly",IF(W$4=Staff!$I80,MIN(Staff!$J80,Staff!$L80),IF(W$4&gt;Staff!$I80,IFERROR(MIN(Staff!$L80,IF(ISNUMBER(T83),T83,0)+Staff!$J80),Staff!$J80),0)),IF(Staff!$K80="Annually",IF(W$4=Staff!$I80,MIN(Staff!$J80,Staff!$L80),IF(W$4&gt;Staff!$I80,IFERROR(MIN(Staff!$L80,K83+Staff!$J80),MIN(Staff!$J80,Staff!$L80)),0))))))</f>
        <v>0</v>
      </c>
      <c r="X83" s="567">
        <f>IF(Staff!$K80="Never",IF(X$4&gt;=Staff!$I80,MIN(Staff!$J80,Staff!$L80),0),IF(Staff!$K80="Monthly",IF(X$4=Staff!$I80,MIN(Staff!$J80,Staff!$L80),IF(X$4&gt;Staff!$I80,MIN(Staff!$L80,W83+Staff!$J80),0)),IF(Staff!$K80="Quarterly",IF(X$4=Staff!$I80,MIN(Staff!$J80,Staff!$L80),IF(X$4&gt;Staff!$I80,IFERROR(MIN(Staff!$L80,IF(ISNUMBER(U83),U83,0)+Staff!$J80),Staff!$J80),0)),IF(Staff!$K80="Annually",IF(X$4=Staff!$I80,MIN(Staff!$J80,Staff!$L80),IF(X$4&gt;Staff!$I80,IFERROR(MIN(Staff!$L80,L83+Staff!$J80),MIN(Staff!$J80,Staff!$L80)),0))))))</f>
        <v>0</v>
      </c>
      <c r="Y83" s="567">
        <f>IF(Staff!$K80="Never",IF(Y$4&gt;=Staff!$I80,MIN(Staff!$J80,Staff!$L80),0),IF(Staff!$K80="Monthly",IF(Y$4=Staff!$I80,MIN(Staff!$J80,Staff!$L80),IF(Y$4&gt;Staff!$I80,MIN(Staff!$L80,X83+Staff!$J80),0)),IF(Staff!$K80="Quarterly",IF(Y$4=Staff!$I80,MIN(Staff!$J80,Staff!$L80),IF(Y$4&gt;Staff!$I80,IFERROR(MIN(Staff!$L80,IF(ISNUMBER(V83),V83,0)+Staff!$J80),Staff!$J80),0)),IF(Staff!$K80="Annually",IF(Y$4=Staff!$I80,MIN(Staff!$J80,Staff!$L80),IF(Y$4&gt;Staff!$I80,IFERROR(MIN(Staff!$L80,M83+Staff!$J80),MIN(Staff!$J80,Staff!$L80)),0))))))</f>
        <v>0</v>
      </c>
      <c r="Z83" s="567">
        <f>IF(Staff!$K80="Never",IF(Z$4&gt;=Staff!$I80,MIN(Staff!$J80,Staff!$L80),0),IF(Staff!$K80="Monthly",IF(Z$4=Staff!$I80,MIN(Staff!$J80,Staff!$L80),IF(Z$4&gt;Staff!$I80,MIN(Staff!$L80,Y83+Staff!$J80),0)),IF(Staff!$K80="Quarterly",IF(Z$4=Staff!$I80,MIN(Staff!$J80,Staff!$L80),IF(Z$4&gt;Staff!$I80,IFERROR(MIN(Staff!$L80,IF(ISNUMBER(W83),W83,0)+Staff!$J80),Staff!$J80),0)),IF(Staff!$K80="Annually",IF(Z$4=Staff!$I80,MIN(Staff!$J80,Staff!$L80),IF(Z$4&gt;Staff!$I80,IFERROR(MIN(Staff!$L80,N83+Staff!$J80),MIN(Staff!$J80,Staff!$L80)),0))))))</f>
        <v>0</v>
      </c>
      <c r="AA83" s="567">
        <f>IF(Staff!$K80="Never",IF(AA$4&gt;=Staff!$I80,MIN(Staff!$J80,Staff!$L80),0),IF(Staff!$K80="Monthly",IF(AA$4=Staff!$I80,MIN(Staff!$J80,Staff!$L80),IF(AA$4&gt;Staff!$I80,MIN(Staff!$L80,Z83+Staff!$J80),0)),IF(Staff!$K80="Quarterly",IF(AA$4=Staff!$I80,MIN(Staff!$J80,Staff!$L80),IF(AA$4&gt;Staff!$I80,IFERROR(MIN(Staff!$L80,IF(ISNUMBER(X83),X83,0)+Staff!$J80),Staff!$J80),0)),IF(Staff!$K80="Annually",IF(AA$4=Staff!$I80,MIN(Staff!$J80,Staff!$L80),IF(AA$4&gt;Staff!$I80,IFERROR(MIN(Staff!$L80,O83+Staff!$J80),MIN(Staff!$J80,Staff!$L80)),0))))))</f>
        <v>0</v>
      </c>
      <c r="AB83" s="567">
        <f>IF(Staff!$K80="Never",IF(AB$4&gt;=Staff!$I80,MIN(Staff!$J80,Staff!$L80),0),IF(Staff!$K80="Monthly",IF(AB$4=Staff!$I80,MIN(Staff!$J80,Staff!$L80),IF(AB$4&gt;Staff!$I80,MIN(Staff!$L80,AA83+Staff!$J80),0)),IF(Staff!$K80="Quarterly",IF(AB$4=Staff!$I80,MIN(Staff!$J80,Staff!$L80),IF(AB$4&gt;Staff!$I80,IFERROR(MIN(Staff!$L80,IF(ISNUMBER(Y83),Y83,0)+Staff!$J80),Staff!$J80),0)),IF(Staff!$K80="Annually",IF(AB$4=Staff!$I80,MIN(Staff!$J80,Staff!$L80),IF(AB$4&gt;Staff!$I80,IFERROR(MIN(Staff!$L80,P83+Staff!$J80),MIN(Staff!$J80,Staff!$L80)),0))))))</f>
        <v>0</v>
      </c>
      <c r="AC83" s="567">
        <f>IF(Staff!$K80="Never",IF(AC$4&gt;=Staff!$I80,MIN(Staff!$J80,Staff!$L80),0),IF(Staff!$K80="Monthly",IF(AC$4=Staff!$I80,MIN(Staff!$J80,Staff!$L80),IF(AC$4&gt;Staff!$I80,MIN(Staff!$L80,AB83+Staff!$J80),0)),IF(Staff!$K80="Quarterly",IF(AC$4=Staff!$I80,MIN(Staff!$J80,Staff!$L80),IF(AC$4&gt;Staff!$I80,IFERROR(MIN(Staff!$L80,IF(ISNUMBER(Z83),Z83,0)+Staff!$J80),Staff!$J80),0)),IF(Staff!$K80="Annually",IF(AC$4=Staff!$I80,MIN(Staff!$J80,Staff!$L80),IF(AC$4&gt;Staff!$I80,IFERROR(MIN(Staff!$L80,Q83+Staff!$J80),MIN(Staff!$J80,Staff!$L80)),0))))))</f>
        <v>0</v>
      </c>
      <c r="AD83" s="567">
        <f>IF(Staff!$K80="Never",IF(AD$4&gt;=Staff!$I80,MIN(Staff!$J80,Staff!$L80),0),IF(Staff!$K80="Monthly",IF(AD$4=Staff!$I80,MIN(Staff!$J80,Staff!$L80),IF(AD$4&gt;Staff!$I80,MIN(Staff!$L80,AC83+Staff!$J80),0)),IF(Staff!$K80="Quarterly",IF(AD$4=Staff!$I80,MIN(Staff!$J80,Staff!$L80),IF(AD$4&gt;Staff!$I80,IFERROR(MIN(Staff!$L80,IF(ISNUMBER(AA83),AA83,0)+Staff!$J80),Staff!$J80),0)),IF(Staff!$K80="Annually",IF(AD$4=Staff!$I80,MIN(Staff!$J80,Staff!$L80),IF(AD$4&gt;Staff!$I80,IFERROR(MIN(Staff!$L80,R83+Staff!$J80),MIN(Staff!$J80,Staff!$L80)),0))))))</f>
        <v>0</v>
      </c>
      <c r="AE83" s="567">
        <f>IF(Staff!$K80="Never",IF(AE$4&gt;=Staff!$I80,MIN(Staff!$J80,Staff!$L80),0),IF(Staff!$K80="Monthly",IF(AE$4=Staff!$I80,MIN(Staff!$J80,Staff!$L80),IF(AE$4&gt;Staff!$I80,MIN(Staff!$L80,AD83+Staff!$J80),0)),IF(Staff!$K80="Quarterly",IF(AE$4=Staff!$I80,MIN(Staff!$J80,Staff!$L80),IF(AE$4&gt;Staff!$I80,IFERROR(MIN(Staff!$L80,IF(ISNUMBER(AB83),AB83,0)+Staff!$J80),Staff!$J80),0)),IF(Staff!$K80="Annually",IF(AE$4=Staff!$I80,MIN(Staff!$J80,Staff!$L80),IF(AE$4&gt;Staff!$I80,IFERROR(MIN(Staff!$L80,S83+Staff!$J80),MIN(Staff!$J80,Staff!$L80)),0))))))</f>
        <v>0</v>
      </c>
      <c r="AF83" s="567">
        <f>IF(Staff!$K80="Never",IF(AF$4&gt;=Staff!$I80,MIN(Staff!$J80,Staff!$L80),0),IF(Staff!$K80="Monthly",IF(AF$4=Staff!$I80,MIN(Staff!$J80,Staff!$L80),IF(AF$4&gt;Staff!$I80,MIN(Staff!$L80,AE83+Staff!$J80),0)),IF(Staff!$K80="Quarterly",IF(AF$4=Staff!$I80,MIN(Staff!$J80,Staff!$L80),IF(AF$4&gt;Staff!$I80,IFERROR(MIN(Staff!$L80,IF(ISNUMBER(AC83),AC83,0)+Staff!$J80),Staff!$J80),0)),IF(Staff!$K80="Annually",IF(AF$4=Staff!$I80,MIN(Staff!$J80,Staff!$L80),IF(AF$4&gt;Staff!$I80,IFERROR(MIN(Staff!$L80,T83+Staff!$J80),MIN(Staff!$J80,Staff!$L80)),0))))))</f>
        <v>0</v>
      </c>
      <c r="AG83" s="567">
        <f>IF(Staff!$K80="Never",IF(AG$4&gt;=Staff!$I80,MIN(Staff!$J80,Staff!$L80),0),IF(Staff!$K80="Monthly",IF(AG$4=Staff!$I80,MIN(Staff!$J80,Staff!$L80),IF(AG$4&gt;Staff!$I80,MIN(Staff!$L80,AF83+Staff!$J80),0)),IF(Staff!$K80="Quarterly",IF(AG$4=Staff!$I80,MIN(Staff!$J80,Staff!$L80),IF(AG$4&gt;Staff!$I80,IFERROR(MIN(Staff!$L80,IF(ISNUMBER(AD83),AD83,0)+Staff!$J80),Staff!$J80),0)),IF(Staff!$K80="Annually",IF(AG$4=Staff!$I80,MIN(Staff!$J80,Staff!$L80),IF(AG$4&gt;Staff!$I80,IFERROR(MIN(Staff!$L80,U83+Staff!$J80),MIN(Staff!$J80,Staff!$L80)),0))))))</f>
        <v>0</v>
      </c>
      <c r="AH83" s="567">
        <f>IF(Staff!$K80="Never",IF(AH$4&gt;=Staff!$I80,MIN(Staff!$J80,Staff!$L80),0),IF(Staff!$K80="Monthly",IF(AH$4=Staff!$I80,MIN(Staff!$J80,Staff!$L80),IF(AH$4&gt;Staff!$I80,MIN(Staff!$L80,AG83+Staff!$J80),0)),IF(Staff!$K80="Quarterly",IF(AH$4=Staff!$I80,MIN(Staff!$J80,Staff!$L80),IF(AH$4&gt;Staff!$I80,IFERROR(MIN(Staff!$L80,IF(ISNUMBER(AE83),AE83,0)+Staff!$J80),Staff!$J80),0)),IF(Staff!$K80="Annually",IF(AH$4=Staff!$I80,MIN(Staff!$J80,Staff!$L80),IF(AH$4&gt;Staff!$I80,IFERROR(MIN(Staff!$L80,V83+Staff!$J80),MIN(Staff!$J80,Staff!$L80)),0))))))</f>
        <v>0</v>
      </c>
      <c r="AI83" s="567">
        <f>IF(Staff!$K80="Never",IF(AI$4&gt;=Staff!$I80,MIN(Staff!$J80,Staff!$L80),0),IF(Staff!$K80="Monthly",IF(AI$4=Staff!$I80,MIN(Staff!$J80,Staff!$L80),IF(AI$4&gt;Staff!$I80,MIN(Staff!$L80,AH83+Staff!$J80),0)),IF(Staff!$K80="Quarterly",IF(AI$4=Staff!$I80,MIN(Staff!$J80,Staff!$L80),IF(AI$4&gt;Staff!$I80,IFERROR(MIN(Staff!$L80,IF(ISNUMBER(AF83),AF83,0)+Staff!$J80),Staff!$J80),0)),IF(Staff!$K80="Annually",IF(AI$4=Staff!$I80,MIN(Staff!$J80,Staff!$L80),IF(AI$4&gt;Staff!$I80,IFERROR(MIN(Staff!$L80,W83+Staff!$J80),MIN(Staff!$J80,Staff!$L80)),0))))))</f>
        <v>0</v>
      </c>
      <c r="AJ83" s="567">
        <f>IF(Staff!$K80="Never",IF(AJ$4&gt;=Staff!$I80,MIN(Staff!$J80,Staff!$L80),0),IF(Staff!$K80="Monthly",IF(AJ$4=Staff!$I80,MIN(Staff!$J80,Staff!$L80),IF(AJ$4&gt;Staff!$I80,MIN(Staff!$L80,AI83+Staff!$J80),0)),IF(Staff!$K80="Quarterly",IF(AJ$4=Staff!$I80,MIN(Staff!$J80,Staff!$L80),IF(AJ$4&gt;Staff!$I80,IFERROR(MIN(Staff!$L80,IF(ISNUMBER(AG83),AG83,0)+Staff!$J80),Staff!$J80),0)),IF(Staff!$K80="Annually",IF(AJ$4=Staff!$I80,MIN(Staff!$J80,Staff!$L80),IF(AJ$4&gt;Staff!$I80,IFERROR(MIN(Staff!$L80,X83+Staff!$J80),MIN(Staff!$J80,Staff!$L80)),0))))))</f>
        <v>0</v>
      </c>
      <c r="AK83" s="567">
        <f>IF(Staff!$K80="Never",IF(AK$4&gt;=Staff!$I80,MIN(Staff!$J80,Staff!$L80),0),IF(Staff!$K80="Monthly",IF(AK$4=Staff!$I80,MIN(Staff!$J80,Staff!$L80),IF(AK$4&gt;Staff!$I80,MIN(Staff!$L80,AJ83+Staff!$J80),0)),IF(Staff!$K80="Quarterly",IF(AK$4=Staff!$I80,MIN(Staff!$J80,Staff!$L80),IF(AK$4&gt;Staff!$I80,IFERROR(MIN(Staff!$L80,IF(ISNUMBER(AH83),AH83,0)+Staff!$J80),Staff!$J80),0)),IF(Staff!$K80="Annually",IF(AK$4=Staff!$I80,MIN(Staff!$J80,Staff!$L80),IF(AK$4&gt;Staff!$I80,IFERROR(MIN(Staff!$L80,Y83+Staff!$J80),MIN(Staff!$J80,Staff!$L80)),0))))))</f>
        <v>0</v>
      </c>
      <c r="AL83" s="567">
        <f>IF(Staff!$K80="Never",IF(AL$4&gt;=Staff!$I80,MIN(Staff!$J80,Staff!$L80),0),IF(Staff!$K80="Monthly",IF(AL$4=Staff!$I80,MIN(Staff!$J80,Staff!$L80),IF(AL$4&gt;Staff!$I80,MIN(Staff!$L80,AK83+Staff!$J80),0)),IF(Staff!$K80="Quarterly",IF(AL$4=Staff!$I80,MIN(Staff!$J80,Staff!$L80),IF(AL$4&gt;Staff!$I80,IFERROR(MIN(Staff!$L80,IF(ISNUMBER(AI83),AI83,0)+Staff!$J80),Staff!$J80),0)),IF(Staff!$K80="Annually",IF(AL$4=Staff!$I80,MIN(Staff!$J80,Staff!$L80),IF(AL$4&gt;Staff!$I80,IFERROR(MIN(Staff!$L80,Z83+Staff!$J80),MIN(Staff!$J80,Staff!$L80)),0))))))</f>
        <v>0</v>
      </c>
      <c r="AM83" s="567">
        <f>IF(Staff!$K80="Never",IF(AM$4&gt;=Staff!$I80,MIN(Staff!$J80,Staff!$L80),0),IF(Staff!$K80="Monthly",IF(AM$4=Staff!$I80,MIN(Staff!$J80,Staff!$L80),IF(AM$4&gt;Staff!$I80,MIN(Staff!$L80,AL83+Staff!$J80),0)),IF(Staff!$K80="Quarterly",IF(AM$4=Staff!$I80,MIN(Staff!$J80,Staff!$L80),IF(AM$4&gt;Staff!$I80,IFERROR(MIN(Staff!$L80,IF(ISNUMBER(AJ83),AJ83,0)+Staff!$J80),Staff!$J80),0)),IF(Staff!$K80="Annually",IF(AM$4=Staff!$I80,MIN(Staff!$J80,Staff!$L80),IF(AM$4&gt;Staff!$I80,IFERROR(MIN(Staff!$L80,AA83+Staff!$J80),MIN(Staff!$J80,Staff!$L80)),0))))))</f>
        <v>0</v>
      </c>
      <c r="AN83" s="567">
        <f>IF(Staff!$K80="Never",IF(AN$4&gt;=Staff!$I80,MIN(Staff!$J80,Staff!$L80),0),IF(Staff!$K80="Monthly",IF(AN$4=Staff!$I80,MIN(Staff!$J80,Staff!$L80),IF(AN$4&gt;Staff!$I80,MIN(Staff!$L80,AM83+Staff!$J80),0)),IF(Staff!$K80="Quarterly",IF(AN$4=Staff!$I80,MIN(Staff!$J80,Staff!$L80),IF(AN$4&gt;Staff!$I80,IFERROR(MIN(Staff!$L80,IF(ISNUMBER(AK83),AK83,0)+Staff!$J80),Staff!$J80),0)),IF(Staff!$K80="Annually",IF(AN$4=Staff!$I80,MIN(Staff!$J80,Staff!$L80),IF(AN$4&gt;Staff!$I80,IFERROR(MIN(Staff!$L80,AB83+Staff!$J80),MIN(Staff!$J80,Staff!$L80)),0))))))</f>
        <v>0</v>
      </c>
      <c r="AO83" s="567">
        <f>IF(Staff!$K80="Never",IF(AO$4&gt;=Staff!$I80,MIN(Staff!$J80,Staff!$L80),0),IF(Staff!$K80="Monthly",IF(AO$4=Staff!$I80,MIN(Staff!$J80,Staff!$L80),IF(AO$4&gt;Staff!$I80,MIN(Staff!$L80,AN83+Staff!$J80),0)),IF(Staff!$K80="Quarterly",IF(AO$4=Staff!$I80,MIN(Staff!$J80,Staff!$L80),IF(AO$4&gt;Staff!$I80,IFERROR(MIN(Staff!$L80,IF(ISNUMBER(AL83),AL83,0)+Staff!$J80),Staff!$J80),0)),IF(Staff!$K80="Annually",IF(AO$4=Staff!$I80,MIN(Staff!$J80,Staff!$L80),IF(AO$4&gt;Staff!$I80,IFERROR(MIN(Staff!$L80,AC83+Staff!$J80),MIN(Staff!$J80,Staff!$L80)),0))))))</f>
        <v>0</v>
      </c>
      <c r="AP83" s="567">
        <f>IF(Staff!$K80="Never",IF(AP$4&gt;=Staff!$I80,MIN(Staff!$J80,Staff!$L80),0),IF(Staff!$K80="Monthly",IF(AP$4=Staff!$I80,MIN(Staff!$J80,Staff!$L80),IF(AP$4&gt;Staff!$I80,MIN(Staff!$L80,AO83+Staff!$J80),0)),IF(Staff!$K80="Quarterly",IF(AP$4=Staff!$I80,MIN(Staff!$J80,Staff!$L80),IF(AP$4&gt;Staff!$I80,IFERROR(MIN(Staff!$L80,IF(ISNUMBER(AM83),AM83,0)+Staff!$J80),Staff!$J80),0)),IF(Staff!$K80="Annually",IF(AP$4=Staff!$I80,MIN(Staff!$J80,Staff!$L80),IF(AP$4&gt;Staff!$I80,IFERROR(MIN(Staff!$L80,AD83+Staff!$J80),MIN(Staff!$J80,Staff!$L80)),0))))))</f>
        <v>0</v>
      </c>
      <c r="AQ83" s="567">
        <f>IF(Staff!$K80="Never",IF(AQ$4&gt;=Staff!$I80,MIN(Staff!$J80,Staff!$L80),0),IF(Staff!$K80="Monthly",IF(AQ$4=Staff!$I80,MIN(Staff!$J80,Staff!$L80),IF(AQ$4&gt;Staff!$I80,MIN(Staff!$L80,AP83+Staff!$J80),0)),IF(Staff!$K80="Quarterly",IF(AQ$4=Staff!$I80,MIN(Staff!$J80,Staff!$L80),IF(AQ$4&gt;Staff!$I80,IFERROR(MIN(Staff!$L80,IF(ISNUMBER(AN83),AN83,0)+Staff!$J80),Staff!$J80),0)),IF(Staff!$K80="Annually",IF(AQ$4=Staff!$I80,MIN(Staff!$J80,Staff!$L80),IF(AQ$4&gt;Staff!$I80,IFERROR(MIN(Staff!$L80,AE83+Staff!$J80),MIN(Staff!$J80,Staff!$L80)),0))))))</f>
        <v>0</v>
      </c>
      <c r="AR83" s="567">
        <f>IF(Staff!$K80="Never",IF(AR$4&gt;=Staff!$I80,MIN(Staff!$J80,Staff!$L80),0),IF(Staff!$K80="Monthly",IF(AR$4=Staff!$I80,MIN(Staff!$J80,Staff!$L80),IF(AR$4&gt;Staff!$I80,MIN(Staff!$L80,AQ83+Staff!$J80),0)),IF(Staff!$K80="Quarterly",IF(AR$4=Staff!$I80,MIN(Staff!$J80,Staff!$L80),IF(AR$4&gt;Staff!$I80,IFERROR(MIN(Staff!$L80,IF(ISNUMBER(AO83),AO83,0)+Staff!$J80),Staff!$J80),0)),IF(Staff!$K80="Annually",IF(AR$4=Staff!$I80,MIN(Staff!$J80,Staff!$L80),IF(AR$4&gt;Staff!$I80,IFERROR(MIN(Staff!$L80,AF83+Staff!$J80),MIN(Staff!$J80,Staff!$L80)),0))))))</f>
        <v>0</v>
      </c>
      <c r="AS83" s="567">
        <f>IF(Staff!$K80="Never",IF(AS$4&gt;=Staff!$I80,MIN(Staff!$J80,Staff!$L80),0),IF(Staff!$K80="Monthly",IF(AS$4=Staff!$I80,MIN(Staff!$J80,Staff!$L80),IF(AS$4&gt;Staff!$I80,MIN(Staff!$L80,AR83+Staff!$J80),0)),IF(Staff!$K80="Quarterly",IF(AS$4=Staff!$I80,MIN(Staff!$J80,Staff!$L80),IF(AS$4&gt;Staff!$I80,IFERROR(MIN(Staff!$L80,IF(ISNUMBER(AP83),AP83,0)+Staff!$J80),Staff!$J80),0)),IF(Staff!$K80="Annually",IF(AS$4=Staff!$I80,MIN(Staff!$J80,Staff!$L80),IF(AS$4&gt;Staff!$I80,IFERROR(MIN(Staff!$L80,AG83+Staff!$J80),MIN(Staff!$J80,Staff!$L80)),0))))))</f>
        <v>0</v>
      </c>
      <c r="AT83" s="567">
        <f>IF(Staff!$K80="Never",IF(AT$4&gt;=Staff!$I80,MIN(Staff!$J80,Staff!$L80),0),IF(Staff!$K80="Monthly",IF(AT$4=Staff!$I80,MIN(Staff!$J80,Staff!$L80),IF(AT$4&gt;Staff!$I80,MIN(Staff!$L80,AS83+Staff!$J80),0)),IF(Staff!$K80="Quarterly",IF(AT$4=Staff!$I80,MIN(Staff!$J80,Staff!$L80),IF(AT$4&gt;Staff!$I80,IFERROR(MIN(Staff!$L80,IF(ISNUMBER(AQ83),AQ83,0)+Staff!$J80),Staff!$J80),0)),IF(Staff!$K80="Annually",IF(AT$4=Staff!$I80,MIN(Staff!$J80,Staff!$L80),IF(AT$4&gt;Staff!$I80,IFERROR(MIN(Staff!$L80,AH83+Staff!$J80),MIN(Staff!$J80,Staff!$L80)),0))))))</f>
        <v>0</v>
      </c>
      <c r="AU83" s="567">
        <f>IF(Staff!$K80="Never",IF(AU$4&gt;=Staff!$I80,MIN(Staff!$J80,Staff!$L80),0),IF(Staff!$K80="Monthly",IF(AU$4=Staff!$I80,MIN(Staff!$J80,Staff!$L80),IF(AU$4&gt;Staff!$I80,MIN(Staff!$L80,AT83+Staff!$J80),0)),IF(Staff!$K80="Quarterly",IF(AU$4=Staff!$I80,MIN(Staff!$J80,Staff!$L80),IF(AU$4&gt;Staff!$I80,IFERROR(MIN(Staff!$L80,IF(ISNUMBER(AR83),AR83,0)+Staff!$J80),Staff!$J80),0)),IF(Staff!$K80="Annually",IF(AU$4=Staff!$I80,MIN(Staff!$J80,Staff!$L80),IF(AU$4&gt;Staff!$I80,IFERROR(MIN(Staff!$L80,AI83+Staff!$J80),MIN(Staff!$J80,Staff!$L80)),0))))))</f>
        <v>0</v>
      </c>
      <c r="AV83" s="567">
        <f>IF(Staff!$K80="Never",IF(AV$4&gt;=Staff!$I80,MIN(Staff!$J80,Staff!$L80),0),IF(Staff!$K80="Monthly",IF(AV$4=Staff!$I80,MIN(Staff!$J80,Staff!$L80),IF(AV$4&gt;Staff!$I80,MIN(Staff!$L80,AU83+Staff!$J80),0)),IF(Staff!$K80="Quarterly",IF(AV$4=Staff!$I80,MIN(Staff!$J80,Staff!$L80),IF(AV$4&gt;Staff!$I80,IFERROR(MIN(Staff!$L80,IF(ISNUMBER(AS83),AS83,0)+Staff!$J80),Staff!$J80),0)),IF(Staff!$K80="Annually",IF(AV$4=Staff!$I80,MIN(Staff!$J80,Staff!$L80),IF(AV$4&gt;Staff!$I80,IFERROR(MIN(Staff!$L80,AJ83+Staff!$J80),MIN(Staff!$J80,Staff!$L80)),0))))))</f>
        <v>0</v>
      </c>
      <c r="AW83" s="567">
        <f>IF(Staff!$K80="Never",IF(AW$4&gt;=Staff!$I80,MIN(Staff!$J80,Staff!$L80),0),IF(Staff!$K80="Monthly",IF(AW$4=Staff!$I80,MIN(Staff!$J80,Staff!$L80),IF(AW$4&gt;Staff!$I80,MIN(Staff!$L80,AV83+Staff!$J80),0)),IF(Staff!$K80="Quarterly",IF(AW$4=Staff!$I80,MIN(Staff!$J80,Staff!$L80),IF(AW$4&gt;Staff!$I80,IFERROR(MIN(Staff!$L80,IF(ISNUMBER(AT83),AT83,0)+Staff!$J80),Staff!$J80),0)),IF(Staff!$K80="Annually",IF(AW$4=Staff!$I80,MIN(Staff!$J80,Staff!$L80),IF(AW$4&gt;Staff!$I80,IFERROR(MIN(Staff!$L80,AK83+Staff!$J80),MIN(Staff!$J80,Staff!$L80)),0))))))</f>
        <v>0</v>
      </c>
      <c r="AX83" s="567">
        <f>IF(Staff!$K80="Never",IF(AX$4&gt;=Staff!$I80,MIN(Staff!$J80,Staff!$L80),0),IF(Staff!$K80="Monthly",IF(AX$4=Staff!$I80,MIN(Staff!$J80,Staff!$L80),IF(AX$4&gt;Staff!$I80,MIN(Staff!$L80,AW83+Staff!$J80),0)),IF(Staff!$K80="Quarterly",IF(AX$4=Staff!$I80,MIN(Staff!$J80,Staff!$L80),IF(AX$4&gt;Staff!$I80,IFERROR(MIN(Staff!$L80,IF(ISNUMBER(AU83),AU83,0)+Staff!$J80),Staff!$J80),0)),IF(Staff!$K80="Annually",IF(AX$4=Staff!$I80,MIN(Staff!$J80,Staff!$L80),IF(AX$4&gt;Staff!$I80,IFERROR(MIN(Staff!$L80,AL83+Staff!$J80),MIN(Staff!$J80,Staff!$L80)),0))))))</f>
        <v>0</v>
      </c>
      <c r="AY83" s="567">
        <f>IF(Staff!$K80="Never",IF(AY$4&gt;=Staff!$I80,MIN(Staff!$J80,Staff!$L80),0),IF(Staff!$K80="Monthly",IF(AY$4=Staff!$I80,MIN(Staff!$J80,Staff!$L80),IF(AY$4&gt;Staff!$I80,MIN(Staff!$L80,AX83+Staff!$J80),0)),IF(Staff!$K80="Quarterly",IF(AY$4=Staff!$I80,MIN(Staff!$J80,Staff!$L80),IF(AY$4&gt;Staff!$I80,IFERROR(MIN(Staff!$L80,IF(ISNUMBER(AV83),AV83,0)+Staff!$J80),Staff!$J80),0)),IF(Staff!$K80="Annually",IF(AY$4=Staff!$I80,MIN(Staff!$J80,Staff!$L80),IF(AY$4&gt;Staff!$I80,IFERROR(MIN(Staff!$L80,AM83+Staff!$J80),MIN(Staff!$J80,Staff!$L80)),0))))))</f>
        <v>0</v>
      </c>
      <c r="AZ83" s="567">
        <f>IF(Staff!$K80="Never",IF(AZ$4&gt;=Staff!$I80,MIN(Staff!$J80,Staff!$L80),0),IF(Staff!$K80="Monthly",IF(AZ$4=Staff!$I80,MIN(Staff!$J80,Staff!$L80),IF(AZ$4&gt;Staff!$I80,MIN(Staff!$L80,AY83+Staff!$J80),0)),IF(Staff!$K80="Quarterly",IF(AZ$4=Staff!$I80,MIN(Staff!$J80,Staff!$L80),IF(AZ$4&gt;Staff!$I80,IFERROR(MIN(Staff!$L80,IF(ISNUMBER(AW83),AW83,0)+Staff!$J80),Staff!$J80),0)),IF(Staff!$K80="Annually",IF(AZ$4=Staff!$I80,MIN(Staff!$J80,Staff!$L80),IF(AZ$4&gt;Staff!$I80,IFERROR(MIN(Staff!$L80,AN83+Staff!$J80),MIN(Staff!$J80,Staff!$L80)),0))))))</f>
        <v>0</v>
      </c>
      <c r="BA83" s="567">
        <f>IF(Staff!$K80="Never",IF(BA$4&gt;=Staff!$I80,MIN(Staff!$J80,Staff!$L80),0),IF(Staff!$K80="Monthly",IF(BA$4=Staff!$I80,MIN(Staff!$J80,Staff!$L80),IF(BA$4&gt;Staff!$I80,MIN(Staff!$L80,AZ83+Staff!$J80),0)),IF(Staff!$K80="Quarterly",IF(BA$4=Staff!$I80,MIN(Staff!$J80,Staff!$L80),IF(BA$4&gt;Staff!$I80,IFERROR(MIN(Staff!$L80,IF(ISNUMBER(AX83),AX83,0)+Staff!$J80),Staff!$J80),0)),IF(Staff!$K80="Annually",IF(BA$4=Staff!$I80,MIN(Staff!$J80,Staff!$L80),IF(BA$4&gt;Staff!$I80,IFERROR(MIN(Staff!$L80,AO83+Staff!$J80),MIN(Staff!$J80,Staff!$L80)),0))))))</f>
        <v>0</v>
      </c>
      <c r="BB83" s="567">
        <f>IF(Staff!$K80="Never",IF(BB$4&gt;=Staff!$I80,MIN(Staff!$J80,Staff!$L80),0),IF(Staff!$K80="Monthly",IF(BB$4=Staff!$I80,MIN(Staff!$J80,Staff!$L80),IF(BB$4&gt;Staff!$I80,MIN(Staff!$L80,BA83+Staff!$J80),0)),IF(Staff!$K80="Quarterly",IF(BB$4=Staff!$I80,MIN(Staff!$J80,Staff!$L80),IF(BB$4&gt;Staff!$I80,IFERROR(MIN(Staff!$L80,IF(ISNUMBER(AY83),AY83,0)+Staff!$J80),Staff!$J80),0)),IF(Staff!$K80="Annually",IF(BB$4=Staff!$I80,MIN(Staff!$J80,Staff!$L80),IF(BB$4&gt;Staff!$I80,IFERROR(MIN(Staff!$L80,AP83+Staff!$J80),MIN(Staff!$J80,Staff!$L80)),0))))))</f>
        <v>0</v>
      </c>
      <c r="BC83" s="567">
        <f>IF(Staff!$K80="Never",IF(BC$4&gt;=Staff!$I80,MIN(Staff!$J80,Staff!$L80),0),IF(Staff!$K80="Monthly",IF(BC$4=Staff!$I80,MIN(Staff!$J80,Staff!$L80),IF(BC$4&gt;Staff!$I80,MIN(Staff!$L80,BB83+Staff!$J80),0)),IF(Staff!$K80="Quarterly",IF(BC$4=Staff!$I80,MIN(Staff!$J80,Staff!$L80),IF(BC$4&gt;Staff!$I80,IFERROR(MIN(Staff!$L80,IF(ISNUMBER(AZ83),AZ83,0)+Staff!$J80),Staff!$J80),0)),IF(Staff!$K80="Annually",IF(BC$4=Staff!$I80,MIN(Staff!$J80,Staff!$L80),IF(BC$4&gt;Staff!$I80,IFERROR(MIN(Staff!$L80,AQ83+Staff!$J80),MIN(Staff!$J80,Staff!$L80)),0))))))</f>
        <v>0</v>
      </c>
      <c r="BD83" s="567">
        <f>IF(Staff!$K80="Never",IF(BD$4&gt;=Staff!$I80,MIN(Staff!$J80,Staff!$L80),0),IF(Staff!$K80="Monthly",IF(BD$4=Staff!$I80,MIN(Staff!$J80,Staff!$L80),IF(BD$4&gt;Staff!$I80,MIN(Staff!$L80,BC83+Staff!$J80),0)),IF(Staff!$K80="Quarterly",IF(BD$4=Staff!$I80,MIN(Staff!$J80,Staff!$L80),IF(BD$4&gt;Staff!$I80,IFERROR(MIN(Staff!$L80,IF(ISNUMBER(BA83),BA83,0)+Staff!$J80),Staff!$J80),0)),IF(Staff!$K80="Annually",IF(BD$4=Staff!$I80,MIN(Staff!$J80,Staff!$L80),IF(BD$4&gt;Staff!$I80,IFERROR(MIN(Staff!$L80,AR83+Staff!$J80),MIN(Staff!$J80,Staff!$L80)),0))))))</f>
        <v>0</v>
      </c>
      <c r="BE83" s="567">
        <f>IF(Staff!$K80="Never",IF(BE$4&gt;=Staff!$I80,MIN(Staff!$J80,Staff!$L80),0),IF(Staff!$K80="Monthly",IF(BE$4=Staff!$I80,MIN(Staff!$J80,Staff!$L80),IF(BE$4&gt;Staff!$I80,MIN(Staff!$L80,BD83+Staff!$J80),0)),IF(Staff!$K80="Quarterly",IF(BE$4=Staff!$I80,MIN(Staff!$J80,Staff!$L80),IF(BE$4&gt;Staff!$I80,IFERROR(MIN(Staff!$L80,IF(ISNUMBER(BB83),BB83,0)+Staff!$J80),Staff!$J80),0)),IF(Staff!$K80="Annually",IF(BE$4=Staff!$I80,MIN(Staff!$J80,Staff!$L80),IF(BE$4&gt;Staff!$I80,IFERROR(MIN(Staff!$L80,AS83+Staff!$J80),MIN(Staff!$J80,Staff!$L80)),0))))))</f>
        <v>0</v>
      </c>
      <c r="BF83" s="567">
        <f>IF(Staff!$K80="Never",IF(BF$4&gt;=Staff!$I80,MIN(Staff!$J80,Staff!$L80),0),IF(Staff!$K80="Monthly",IF(BF$4=Staff!$I80,MIN(Staff!$J80,Staff!$L80),IF(BF$4&gt;Staff!$I80,MIN(Staff!$L80,BE83+Staff!$J80),0)),IF(Staff!$K80="Quarterly",IF(BF$4=Staff!$I80,MIN(Staff!$J80,Staff!$L80),IF(BF$4&gt;Staff!$I80,IFERROR(MIN(Staff!$L80,IF(ISNUMBER(BC83),BC83,0)+Staff!$J80),Staff!$J80),0)),IF(Staff!$K80="Annually",IF(BF$4=Staff!$I80,MIN(Staff!$J80,Staff!$L80),IF(BF$4&gt;Staff!$I80,IFERROR(MIN(Staff!$L80,AT83+Staff!$J80),MIN(Staff!$J80,Staff!$L80)),0))))))</f>
        <v>0</v>
      </c>
      <c r="BG83" s="567">
        <f>IF(Staff!$K80="Never",IF(BG$4&gt;=Staff!$I80,MIN(Staff!$J80,Staff!$L80),0),IF(Staff!$K80="Monthly",IF(BG$4=Staff!$I80,MIN(Staff!$J80,Staff!$L80),IF(BG$4&gt;Staff!$I80,MIN(Staff!$L80,BF83+Staff!$J80),0)),IF(Staff!$K80="Quarterly",IF(BG$4=Staff!$I80,MIN(Staff!$J80,Staff!$L80),IF(BG$4&gt;Staff!$I80,IFERROR(MIN(Staff!$L80,IF(ISNUMBER(BD83),BD83,0)+Staff!$J80),Staff!$J80),0)),IF(Staff!$K80="Annually",IF(BG$4=Staff!$I80,MIN(Staff!$J80,Staff!$L80),IF(BG$4&gt;Staff!$I80,IFERROR(MIN(Staff!$L80,AU83+Staff!$J80),MIN(Staff!$J80,Staff!$L80)),0))))))</f>
        <v>0</v>
      </c>
      <c r="BH83" s="567">
        <f>IF(Staff!$K80="Never",IF(BH$4&gt;=Staff!$I80,MIN(Staff!$J80,Staff!$L80),0),IF(Staff!$K80="Monthly",IF(BH$4=Staff!$I80,MIN(Staff!$J80,Staff!$L80),IF(BH$4&gt;Staff!$I80,MIN(Staff!$L80,BG83+Staff!$J80),0)),IF(Staff!$K80="Quarterly",IF(BH$4=Staff!$I80,MIN(Staff!$J80,Staff!$L80),IF(BH$4&gt;Staff!$I80,IFERROR(MIN(Staff!$L80,IF(ISNUMBER(BE83),BE83,0)+Staff!$J80),Staff!$J80),0)),IF(Staff!$K80="Annually",IF(BH$4=Staff!$I80,MIN(Staff!$J80,Staff!$L80),IF(BH$4&gt;Staff!$I80,IFERROR(MIN(Staff!$L80,AV83+Staff!$J80),MIN(Staff!$J80,Staff!$L80)),0))))))</f>
        <v>0</v>
      </c>
      <c r="BI83" s="567">
        <f>IF(Staff!$K80="Never",IF(BI$4&gt;=Staff!$I80,MIN(Staff!$J80,Staff!$L80),0),IF(Staff!$K80="Monthly",IF(BI$4=Staff!$I80,MIN(Staff!$J80,Staff!$L80),IF(BI$4&gt;Staff!$I80,MIN(Staff!$L80,BH83+Staff!$J80),0)),IF(Staff!$K80="Quarterly",IF(BI$4=Staff!$I80,MIN(Staff!$J80,Staff!$L80),IF(BI$4&gt;Staff!$I80,IFERROR(MIN(Staff!$L80,IF(ISNUMBER(BF83),BF83,0)+Staff!$J80),Staff!$J80),0)),IF(Staff!$K80="Annually",IF(BI$4=Staff!$I80,MIN(Staff!$J80,Staff!$L80),IF(BI$4&gt;Staff!$I80,IFERROR(MIN(Staff!$L80,AW83+Staff!$J80),MIN(Staff!$J80,Staff!$L80)),0))))))</f>
        <v>0</v>
      </c>
      <c r="BJ83" s="567">
        <f>IF(Staff!$K80="Never",IF(BJ$4&gt;=Staff!$I80,MIN(Staff!$J80,Staff!$L80),0),IF(Staff!$K80="Monthly",IF(BJ$4=Staff!$I80,MIN(Staff!$J80,Staff!$L80),IF(BJ$4&gt;Staff!$I80,MIN(Staff!$L80,BI83+Staff!$J80),0)),IF(Staff!$K80="Quarterly",IF(BJ$4=Staff!$I80,MIN(Staff!$J80,Staff!$L80),IF(BJ$4&gt;Staff!$I80,IFERROR(MIN(Staff!$L80,IF(ISNUMBER(BG83),BG83,0)+Staff!$J80),Staff!$J80),0)),IF(Staff!$K80="Annually",IF(BJ$4=Staff!$I80,MIN(Staff!$J80,Staff!$L80),IF(BJ$4&gt;Staff!$I80,IFERROR(MIN(Staff!$L80,AX83+Staff!$J80),MIN(Staff!$J80,Staff!$L80)),0))))))</f>
        <v>0</v>
      </c>
      <c r="BK83" s="567">
        <f>IF(Staff!$K80="Never",IF(BK$4&gt;=Staff!$I80,MIN(Staff!$J80,Staff!$L80),0),IF(Staff!$K80="Monthly",IF(BK$4=Staff!$I80,MIN(Staff!$J80,Staff!$L80),IF(BK$4&gt;Staff!$I80,MIN(Staff!$L80,BJ83+Staff!$J80),0)),IF(Staff!$K80="Quarterly",IF(BK$4=Staff!$I80,MIN(Staff!$J80,Staff!$L80),IF(BK$4&gt;Staff!$I80,IFERROR(MIN(Staff!$L80,IF(ISNUMBER(BH83),BH83,0)+Staff!$J80),Staff!$J80),0)),IF(Staff!$K80="Annually",IF(BK$4=Staff!$I80,MIN(Staff!$J80,Staff!$L80),IF(BK$4&gt;Staff!$I80,IFERROR(MIN(Staff!$L80,AY83+Staff!$J80),MIN(Staff!$J80,Staff!$L80)),0))))))</f>
        <v>0</v>
      </c>
      <c r="BL83" s="567">
        <f>IF(Staff!$K80="Never",IF(BL$4&gt;=Staff!$I80,MIN(Staff!$J80,Staff!$L80),0),IF(Staff!$K80="Monthly",IF(BL$4=Staff!$I80,MIN(Staff!$J80,Staff!$L80),IF(BL$4&gt;Staff!$I80,MIN(Staff!$L80,BK83+Staff!$J80),0)),IF(Staff!$K80="Quarterly",IF(BL$4=Staff!$I80,MIN(Staff!$J80,Staff!$L80),IF(BL$4&gt;Staff!$I80,IFERROR(MIN(Staff!$L80,IF(ISNUMBER(BI83),BI83,0)+Staff!$J80),Staff!$J80),0)),IF(Staff!$K80="Annually",IF(BL$4=Staff!$I80,MIN(Staff!$J80,Staff!$L80),IF(BL$4&gt;Staff!$I80,IFERROR(MIN(Staff!$L80,AZ83+Staff!$J80),MIN(Staff!$J80,Staff!$L80)),0))))))</f>
        <v>0</v>
      </c>
      <c r="BM83" s="567">
        <f>IF(Staff!$K80="Never",IF(BM$4&gt;=Staff!$I80,MIN(Staff!$J80,Staff!$L80),0),IF(Staff!$K80="Monthly",IF(BM$4=Staff!$I80,MIN(Staff!$J80,Staff!$L80),IF(BM$4&gt;Staff!$I80,MIN(Staff!$L80,BL83+Staff!$J80),0)),IF(Staff!$K80="Quarterly",IF(BM$4=Staff!$I80,MIN(Staff!$J80,Staff!$L80),IF(BM$4&gt;Staff!$I80,IFERROR(MIN(Staff!$L80,IF(ISNUMBER(BJ83),BJ83,0)+Staff!$J80),Staff!$J80),0)),IF(Staff!$K80="Annually",IF(BM$4=Staff!$I80,MIN(Staff!$J80,Staff!$L80),IF(BM$4&gt;Staff!$I80,IFERROR(MIN(Staff!$L80,BA83+Staff!$J80),MIN(Staff!$J80,Staff!$L80)),0))))))</f>
        <v>0</v>
      </c>
      <c r="BN83" s="567">
        <f>IF(Staff!$K80="Never",IF(BN$4&gt;=Staff!$I80,MIN(Staff!$J80,Staff!$L80),0),IF(Staff!$K80="Monthly",IF(BN$4=Staff!$I80,MIN(Staff!$J80,Staff!$L80),IF(BN$4&gt;Staff!$I80,MIN(Staff!$L80,BM83+Staff!$J80),0)),IF(Staff!$K80="Quarterly",IF(BN$4=Staff!$I80,MIN(Staff!$J80,Staff!$L80),IF(BN$4&gt;Staff!$I80,IFERROR(MIN(Staff!$L80,IF(ISNUMBER(BK83),BK83,0)+Staff!$J80),Staff!$J80),0)),IF(Staff!$K80="Annually",IF(BN$4=Staff!$I80,MIN(Staff!$J80,Staff!$L80),IF(BN$4&gt;Staff!$I80,IFERROR(MIN(Staff!$L80,BB83+Staff!$J80),MIN(Staff!$J80,Staff!$L80)),0))))))</f>
        <v>0</v>
      </c>
      <c r="BO83" s="567">
        <f>IF(Staff!$K80="Never",IF(BO$4&gt;=Staff!$I80,MIN(Staff!$J80,Staff!$L80),0),IF(Staff!$K80="Monthly",IF(BO$4=Staff!$I80,MIN(Staff!$J80,Staff!$L80),IF(BO$4&gt;Staff!$I80,MIN(Staff!$L80,BN83+Staff!$J80),0)),IF(Staff!$K80="Quarterly",IF(BO$4=Staff!$I80,MIN(Staff!$J80,Staff!$L80),IF(BO$4&gt;Staff!$I80,IFERROR(MIN(Staff!$L80,IF(ISNUMBER(BL83),BL83,0)+Staff!$J80),Staff!$J80),0)),IF(Staff!$K80="Annually",IF(BO$4=Staff!$I80,MIN(Staff!$J80,Staff!$L80),IF(BO$4&gt;Staff!$I80,IFERROR(MIN(Staff!$L80,BC83+Staff!$J80),MIN(Staff!$J80,Staff!$L80)),0))))))</f>
        <v>0</v>
      </c>
      <c r="BP83" s="567">
        <f>IF(Staff!$K80="Never",IF(BP$4&gt;=Staff!$I80,MIN(Staff!$J80,Staff!$L80),0),IF(Staff!$K80="Monthly",IF(BP$4=Staff!$I80,MIN(Staff!$J80,Staff!$L80),IF(BP$4&gt;Staff!$I80,MIN(Staff!$L80,BO83+Staff!$J80),0)),IF(Staff!$K80="Quarterly",IF(BP$4=Staff!$I80,MIN(Staff!$J80,Staff!$L80),IF(BP$4&gt;Staff!$I80,IFERROR(MIN(Staff!$L80,IF(ISNUMBER(BM83),BM83,0)+Staff!$J80),Staff!$J80),0)),IF(Staff!$K80="Annually",IF(BP$4=Staff!$I80,MIN(Staff!$J80,Staff!$L80),IF(BP$4&gt;Staff!$I80,IFERROR(MIN(Staff!$L80,BD83+Staff!$J80),MIN(Staff!$J80,Staff!$L80)),0))))))</f>
        <v>0</v>
      </c>
      <c r="BQ83" s="567">
        <f>IF(Staff!$K80="Never",IF(BQ$4&gt;=Staff!$I80,MIN(Staff!$J80,Staff!$L80),0),IF(Staff!$K80="Monthly",IF(BQ$4=Staff!$I80,MIN(Staff!$J80,Staff!$L80),IF(BQ$4&gt;Staff!$I80,MIN(Staff!$L80,BP83+Staff!$J80),0)),IF(Staff!$K80="Quarterly",IF(BQ$4=Staff!$I80,MIN(Staff!$J80,Staff!$L80),IF(BQ$4&gt;Staff!$I80,IFERROR(MIN(Staff!$L80,IF(ISNUMBER(BN83),BN83,0)+Staff!$J80),Staff!$J80),0)),IF(Staff!$K80="Annually",IF(BQ$4=Staff!$I80,MIN(Staff!$J80,Staff!$L80),IF(BQ$4&gt;Staff!$I80,IFERROR(MIN(Staff!$L80,BE83+Staff!$J80),MIN(Staff!$J80,Staff!$L80)),0))))))</f>
        <v>0</v>
      </c>
      <c r="BR83" s="567">
        <f>IF(Staff!$K80="Never",IF(BR$4&gt;=Staff!$I80,MIN(Staff!$J80,Staff!$L80),0),IF(Staff!$K80="Monthly",IF(BR$4=Staff!$I80,MIN(Staff!$J80,Staff!$L80),IF(BR$4&gt;Staff!$I80,MIN(Staff!$L80,BQ83+Staff!$J80),0)),IF(Staff!$K80="Quarterly",IF(BR$4=Staff!$I80,MIN(Staff!$J80,Staff!$L80),IF(BR$4&gt;Staff!$I80,IFERROR(MIN(Staff!$L80,IF(ISNUMBER(BO83),BO83,0)+Staff!$J80),Staff!$J80),0)),IF(Staff!$K80="Annually",IF(BR$4=Staff!$I80,MIN(Staff!$J80,Staff!$L80),IF(BR$4&gt;Staff!$I80,IFERROR(MIN(Staff!$L80,BF83+Staff!$J80),MIN(Staff!$J80,Staff!$L80)),0))))))</f>
        <v>0</v>
      </c>
      <c r="BS83" s="567">
        <f>IF(Staff!$K80="Never",IF(BS$4&gt;=Staff!$I80,MIN(Staff!$J80,Staff!$L80),0),IF(Staff!$K80="Monthly",IF(BS$4=Staff!$I80,MIN(Staff!$J80,Staff!$L80),IF(BS$4&gt;Staff!$I80,MIN(Staff!$L80,BR83+Staff!$J80),0)),IF(Staff!$K80="Quarterly",IF(BS$4=Staff!$I80,MIN(Staff!$J80,Staff!$L80),IF(BS$4&gt;Staff!$I80,IFERROR(MIN(Staff!$L80,IF(ISNUMBER(BP83),BP83,0)+Staff!$J80),Staff!$J80),0)),IF(Staff!$K80="Annually",IF(BS$4=Staff!$I80,MIN(Staff!$J80,Staff!$L80),IF(BS$4&gt;Staff!$I80,IFERROR(MIN(Staff!$L80,BG83+Staff!$J80),MIN(Staff!$J80,Staff!$L80)),0))))))</f>
        <v>0</v>
      </c>
      <c r="BT83" s="567">
        <f>IF(Staff!$K80="Never",IF(BT$4&gt;=Staff!$I80,MIN(Staff!$J80,Staff!$L80),0),IF(Staff!$K80="Monthly",IF(BT$4=Staff!$I80,MIN(Staff!$J80,Staff!$L80),IF(BT$4&gt;Staff!$I80,MIN(Staff!$L80,BS83+Staff!$J80),0)),IF(Staff!$K80="Quarterly",IF(BT$4=Staff!$I80,MIN(Staff!$J80,Staff!$L80),IF(BT$4&gt;Staff!$I80,IFERROR(MIN(Staff!$L80,IF(ISNUMBER(BQ83),BQ83,0)+Staff!$J80),Staff!$J80),0)),IF(Staff!$K80="Annually",IF(BT$4=Staff!$I80,MIN(Staff!$J80,Staff!$L80),IF(BT$4&gt;Staff!$I80,IFERROR(MIN(Staff!$L80,BH83+Staff!$J80),MIN(Staff!$J80,Staff!$L80)),0))))))</f>
        <v>0</v>
      </c>
      <c r="BU83" s="567">
        <f>IF(Staff!$K80="Never",IF(BU$4&gt;=Staff!$I80,MIN(Staff!$J80,Staff!$L80),0),IF(Staff!$K80="Monthly",IF(BU$4=Staff!$I80,MIN(Staff!$J80,Staff!$L80),IF(BU$4&gt;Staff!$I80,MIN(Staff!$L80,BT83+Staff!$J80),0)),IF(Staff!$K80="Quarterly",IF(BU$4=Staff!$I80,MIN(Staff!$J80,Staff!$L80),IF(BU$4&gt;Staff!$I80,IFERROR(MIN(Staff!$L80,IF(ISNUMBER(BR83),BR83,0)+Staff!$J80),Staff!$J80),0)),IF(Staff!$K80="Annually",IF(BU$4=Staff!$I80,MIN(Staff!$J80,Staff!$L80),IF(BU$4&gt;Staff!$I80,IFERROR(MIN(Staff!$L80,BI83+Staff!$J80),MIN(Staff!$J80,Staff!$L80)),0))))))</f>
        <v>0</v>
      </c>
      <c r="BV83" s="567">
        <f>IF(Staff!$K80="Never",IF(BV$4&gt;=Staff!$I80,MIN(Staff!$J80,Staff!$L80),0),IF(Staff!$K80="Monthly",IF(BV$4=Staff!$I80,MIN(Staff!$J80,Staff!$L80),IF(BV$4&gt;Staff!$I80,MIN(Staff!$L80,BU83+Staff!$J80),0)),IF(Staff!$K80="Quarterly",IF(BV$4=Staff!$I80,MIN(Staff!$J80,Staff!$L80),IF(BV$4&gt;Staff!$I80,IFERROR(MIN(Staff!$L80,IF(ISNUMBER(BS83),BS83,0)+Staff!$J80),Staff!$J80),0)),IF(Staff!$K80="Annually",IF(BV$4=Staff!$I80,MIN(Staff!$J80,Staff!$L80),IF(BV$4&gt;Staff!$I80,IFERROR(MIN(Staff!$L80,BJ83+Staff!$J80),MIN(Staff!$J80,Staff!$L80)),0))))))</f>
        <v>0</v>
      </c>
      <c r="BW83" s="567">
        <f>IF(Staff!$K80="Never",IF(BW$4&gt;=Staff!$I80,MIN(Staff!$J80,Staff!$L80),0),IF(Staff!$K80="Monthly",IF(BW$4=Staff!$I80,MIN(Staff!$J80,Staff!$L80),IF(BW$4&gt;Staff!$I80,MIN(Staff!$L80,BV83+Staff!$J80),0)),IF(Staff!$K80="Quarterly",IF(BW$4=Staff!$I80,MIN(Staff!$J80,Staff!$L80),IF(BW$4&gt;Staff!$I80,IFERROR(MIN(Staff!$L80,IF(ISNUMBER(BT83),BT83,0)+Staff!$J80),Staff!$J80),0)),IF(Staff!$K80="Annually",IF(BW$4=Staff!$I80,MIN(Staff!$J80,Staff!$L80),IF(BW$4&gt;Staff!$I80,IFERROR(MIN(Staff!$L80,BK83+Staff!$J80),MIN(Staff!$J80,Staff!$L80)),0))))))</f>
        <v>0</v>
      </c>
      <c r="BX83" s="567">
        <f>IF(Staff!$K80="Never",IF(BX$4&gt;=Staff!$I80,MIN(Staff!$J80,Staff!$L80),0),IF(Staff!$K80="Monthly",IF(BX$4=Staff!$I80,MIN(Staff!$J80,Staff!$L80),IF(BX$4&gt;Staff!$I80,MIN(Staff!$L80,BW83+Staff!$J80),0)),IF(Staff!$K80="Quarterly",IF(BX$4=Staff!$I80,MIN(Staff!$J80,Staff!$L80),IF(BX$4&gt;Staff!$I80,IFERROR(MIN(Staff!$L80,IF(ISNUMBER(BU83),BU83,0)+Staff!$J80),Staff!$J80),0)),IF(Staff!$K80="Annually",IF(BX$4=Staff!$I80,MIN(Staff!$J80,Staff!$L80),IF(BX$4&gt;Staff!$I80,IFERROR(MIN(Staff!$L80,BL83+Staff!$J80),MIN(Staff!$J80,Staff!$L80)),0))))))</f>
        <v>0</v>
      </c>
      <c r="BY83" s="567">
        <f>IF(Staff!$K80="Never",IF(BY$4&gt;=Staff!$I80,MIN(Staff!$J80,Staff!$L80),0),IF(Staff!$K80="Monthly",IF(BY$4=Staff!$I80,MIN(Staff!$J80,Staff!$L80),IF(BY$4&gt;Staff!$I80,MIN(Staff!$L80,BX83+Staff!$J80),0)),IF(Staff!$K80="Quarterly",IF(BY$4=Staff!$I80,MIN(Staff!$J80,Staff!$L80),IF(BY$4&gt;Staff!$I80,IFERROR(MIN(Staff!$L80,IF(ISNUMBER(BV83),BV83,0)+Staff!$J80),Staff!$J80),0)),IF(Staff!$K80="Annually",IF(BY$4=Staff!$I80,MIN(Staff!$J80,Staff!$L80),IF(BY$4&gt;Staff!$I80,IFERROR(MIN(Staff!$L80,BM83+Staff!$J80),MIN(Staff!$J80,Staff!$L80)),0))))))</f>
        <v>0</v>
      </c>
      <c r="BZ83" s="567">
        <f>IF(Staff!$K80="Never",IF(BZ$4&gt;=Staff!$I80,MIN(Staff!$J80,Staff!$L80),0),IF(Staff!$K80="Monthly",IF(BZ$4=Staff!$I80,MIN(Staff!$J80,Staff!$L80),IF(BZ$4&gt;Staff!$I80,MIN(Staff!$L80,BY83+Staff!$J80),0)),IF(Staff!$K80="Quarterly",IF(BZ$4=Staff!$I80,MIN(Staff!$J80,Staff!$L80),IF(BZ$4&gt;Staff!$I80,IFERROR(MIN(Staff!$L80,IF(ISNUMBER(BW83),BW83,0)+Staff!$J80),Staff!$J80),0)),IF(Staff!$K80="Annually",IF(BZ$4=Staff!$I80,MIN(Staff!$J80,Staff!$L80),IF(BZ$4&gt;Staff!$I80,IFERROR(MIN(Staff!$L80,BN83+Staff!$J80),MIN(Staff!$J80,Staff!$L80)),0))))))</f>
        <v>0</v>
      </c>
      <c r="CA83" s="567">
        <f>IF(Staff!$K80="Never",IF(CA$4&gt;=Staff!$I80,MIN(Staff!$J80,Staff!$L80),0),IF(Staff!$K80="Monthly",IF(CA$4=Staff!$I80,MIN(Staff!$J80,Staff!$L80),IF(CA$4&gt;Staff!$I80,MIN(Staff!$L80,BZ83+Staff!$J80),0)),IF(Staff!$K80="Quarterly",IF(CA$4=Staff!$I80,MIN(Staff!$J80,Staff!$L80),IF(CA$4&gt;Staff!$I80,IFERROR(MIN(Staff!$L80,IF(ISNUMBER(BX83),BX83,0)+Staff!$J80),Staff!$J80),0)),IF(Staff!$K80="Annually",IF(CA$4=Staff!$I80,MIN(Staff!$J80,Staff!$L80),IF(CA$4&gt;Staff!$I80,IFERROR(MIN(Staff!$L80,BO83+Staff!$J80),MIN(Staff!$J80,Staff!$L80)),0))))))</f>
        <v>0</v>
      </c>
      <c r="CB83" s="567">
        <f>IF(Staff!$K80="Never",IF(CB$4&gt;=Staff!$I80,MIN(Staff!$J80,Staff!$L80),0),IF(Staff!$K80="Monthly",IF(CB$4=Staff!$I80,MIN(Staff!$J80,Staff!$L80),IF(CB$4&gt;Staff!$I80,MIN(Staff!$L80,CA83+Staff!$J80),0)),IF(Staff!$K80="Quarterly",IF(CB$4=Staff!$I80,MIN(Staff!$J80,Staff!$L80),IF(CB$4&gt;Staff!$I80,IFERROR(MIN(Staff!$L80,IF(ISNUMBER(BY83),BY83,0)+Staff!$J80),Staff!$J80),0)),IF(Staff!$K80="Annually",IF(CB$4=Staff!$I80,MIN(Staff!$J80,Staff!$L80),IF(CB$4&gt;Staff!$I80,IFERROR(MIN(Staff!$L80,BP83+Staff!$J80),MIN(Staff!$J80,Staff!$L80)),0))))))</f>
        <v>0</v>
      </c>
      <c r="CC83" s="567">
        <f>IF(Staff!$K80="Never",IF(CC$4&gt;=Staff!$I80,MIN(Staff!$J80,Staff!$L80),0),IF(Staff!$K80="Monthly",IF(CC$4=Staff!$I80,MIN(Staff!$J80,Staff!$L80),IF(CC$4&gt;Staff!$I80,MIN(Staff!$L80,CB83+Staff!$J80),0)),IF(Staff!$K80="Quarterly",IF(CC$4=Staff!$I80,MIN(Staff!$J80,Staff!$L80),IF(CC$4&gt;Staff!$I80,IFERROR(MIN(Staff!$L80,IF(ISNUMBER(BZ83),BZ83,0)+Staff!$J80),Staff!$J80),0)),IF(Staff!$K80="Annually",IF(CC$4=Staff!$I80,MIN(Staff!$J80,Staff!$L80),IF(CC$4&gt;Staff!$I80,IFERROR(MIN(Staff!$L80,BQ83+Staff!$J80),MIN(Staff!$J80,Staff!$L80)),0))))))</f>
        <v>0</v>
      </c>
      <c r="CD83" s="567">
        <f>IF(Staff!$K80="Never",IF(CD$4&gt;=Staff!$I80,MIN(Staff!$J80,Staff!$L80),0),IF(Staff!$K80="Monthly",IF(CD$4=Staff!$I80,MIN(Staff!$J80,Staff!$L80),IF(CD$4&gt;Staff!$I80,MIN(Staff!$L80,CC83+Staff!$J80),0)),IF(Staff!$K80="Quarterly",IF(CD$4=Staff!$I80,MIN(Staff!$J80,Staff!$L80),IF(CD$4&gt;Staff!$I80,IFERROR(MIN(Staff!$L80,IF(ISNUMBER(CA83),CA83,0)+Staff!$J80),Staff!$J80),0)),IF(Staff!$K80="Annually",IF(CD$4=Staff!$I80,MIN(Staff!$J80,Staff!$L80),IF(CD$4&gt;Staff!$I80,IFERROR(MIN(Staff!$L80,BR83+Staff!$J80),MIN(Staff!$J80,Staff!$L80)),0))))))</f>
        <v>0</v>
      </c>
      <c r="CE83" s="567">
        <f>IF(Staff!$K80="Never",IF(CE$4&gt;=Staff!$I80,MIN(Staff!$J80,Staff!$L80),0),IF(Staff!$K80="Monthly",IF(CE$4=Staff!$I80,MIN(Staff!$J80,Staff!$L80),IF(CE$4&gt;Staff!$I80,MIN(Staff!$L80,CD83+Staff!$J80),0)),IF(Staff!$K80="Quarterly",IF(CE$4=Staff!$I80,MIN(Staff!$J80,Staff!$L80),IF(CE$4&gt;Staff!$I80,IFERROR(MIN(Staff!$L80,IF(ISNUMBER(CB83),CB83,0)+Staff!$J80),Staff!$J80),0)),IF(Staff!$K80="Annually",IF(CE$4=Staff!$I80,MIN(Staff!$J80,Staff!$L80),IF(CE$4&gt;Staff!$I80,IFERROR(MIN(Staff!$L80,BS83+Staff!$J80),MIN(Staff!$J80,Staff!$L80)),0))))))</f>
        <v>0</v>
      </c>
      <c r="CF83" s="567">
        <f>IF(Staff!$K80="Never",IF(CF$4&gt;=Staff!$I80,MIN(Staff!$J80,Staff!$L80),0),IF(Staff!$K80="Monthly",IF(CF$4=Staff!$I80,MIN(Staff!$J80,Staff!$L80),IF(CF$4&gt;Staff!$I80,MIN(Staff!$L80,CE83+Staff!$J80),0)),IF(Staff!$K80="Quarterly",IF(CF$4=Staff!$I80,MIN(Staff!$J80,Staff!$L80),IF(CF$4&gt;Staff!$I80,IFERROR(MIN(Staff!$L80,IF(ISNUMBER(CC83),CC83,0)+Staff!$J80),Staff!$J80),0)),IF(Staff!$K80="Annually",IF(CF$4=Staff!$I80,MIN(Staff!$J80,Staff!$L80),IF(CF$4&gt;Staff!$I80,IFERROR(MIN(Staff!$L80,BT83+Staff!$J80),MIN(Staff!$J80,Staff!$L80)),0))))))</f>
        <v>0</v>
      </c>
      <c r="CG83" s="567">
        <f>IF(Staff!$K80="Never",IF(CG$4&gt;=Staff!$I80,MIN(Staff!$J80,Staff!$L80),0),IF(Staff!$K80="Monthly",IF(CG$4=Staff!$I80,MIN(Staff!$J80,Staff!$L80),IF(CG$4&gt;Staff!$I80,MIN(Staff!$L80,CF83+Staff!$J80),0)),IF(Staff!$K80="Quarterly",IF(CG$4=Staff!$I80,MIN(Staff!$J80,Staff!$L80),IF(CG$4&gt;Staff!$I80,IFERROR(MIN(Staff!$L80,IF(ISNUMBER(CD83),CD83,0)+Staff!$J80),Staff!$J80),0)),IF(Staff!$K80="Annually",IF(CG$4=Staff!$I80,MIN(Staff!$J80,Staff!$L80),IF(CG$4&gt;Staff!$I80,IFERROR(MIN(Staff!$L80,BU83+Staff!$J80),MIN(Staff!$J80,Staff!$L80)),0))))))</f>
        <v>0</v>
      </c>
      <c r="CH83" s="567">
        <f>IF(Staff!$K80="Never",IF(CH$4&gt;=Staff!$I80,MIN(Staff!$J80,Staff!$L80),0),IF(Staff!$K80="Monthly",IF(CH$4=Staff!$I80,MIN(Staff!$J80,Staff!$L80),IF(CH$4&gt;Staff!$I80,MIN(Staff!$L80,CG83+Staff!$J80),0)),IF(Staff!$K80="Quarterly",IF(CH$4=Staff!$I80,MIN(Staff!$J80,Staff!$L80),IF(CH$4&gt;Staff!$I80,IFERROR(MIN(Staff!$L80,IF(ISNUMBER(CE83),CE83,0)+Staff!$J80),Staff!$J80),0)),IF(Staff!$K80="Annually",IF(CH$4=Staff!$I80,MIN(Staff!$J80,Staff!$L80),IF(CH$4&gt;Staff!$I80,IFERROR(MIN(Staff!$L80,BV83+Staff!$J80),MIN(Staff!$J80,Staff!$L80)),0))))))</f>
        <v>0</v>
      </c>
      <c r="CI83" s="567">
        <f>IF(Staff!$K80="Never",IF(CI$4&gt;=Staff!$I80,MIN(Staff!$J80,Staff!$L80),0),IF(Staff!$K80="Monthly",IF(CI$4=Staff!$I80,MIN(Staff!$J80,Staff!$L80),IF(CI$4&gt;Staff!$I80,MIN(Staff!$L80,CH83+Staff!$J80),0)),IF(Staff!$K80="Quarterly",IF(CI$4=Staff!$I80,MIN(Staff!$J80,Staff!$L80),IF(CI$4&gt;Staff!$I80,IFERROR(MIN(Staff!$L80,IF(ISNUMBER(CF83),CF83,0)+Staff!$J80),Staff!$J80),0)),IF(Staff!$K80="Annually",IF(CI$4=Staff!$I80,MIN(Staff!$J80,Staff!$L80),IF(CI$4&gt;Staff!$I80,IFERROR(MIN(Staff!$L80,BW83+Staff!$J80),MIN(Staff!$J80,Staff!$L80)),0))))))</f>
        <v>0</v>
      </c>
    </row>
    <row r="84" spans="1:87" ht="15.75" hidden="1" customHeight="1" outlineLevel="1">
      <c r="A84" s="875" t="str">
        <f>Staff!A81</f>
        <v>Other 4</v>
      </c>
      <c r="B84" s="876"/>
      <c r="C84" s="719" t="s">
        <v>289</v>
      </c>
      <c r="D84" s="567">
        <f>IF(Staff!$K81="Never",IF(D$4&gt;=Staff!$I81,MIN(Staff!$J81,Staff!$L81),0),IF(Staff!$K81="Monthly",IF(D$4=Staff!$I81,MIN(Staff!$J81,Staff!$L81),IF(D$4&gt;Staff!$I81,MIN(Staff!$L81,C84+Staff!$J81),0)),IF(Staff!$K81="Quarterly",IF(D$4=Staff!$I81,MIN(Staff!$J81,Staff!$L81),IF(D$4&gt;Staff!$I81,IFERROR(MIN(Staff!$L81,IF(ISNUMBER(A84),A84,0)+Staff!$J81),Staff!$J81),0)),IF(Staff!$K81="Annually",IF(D$4=Staff!$I81,MIN(Staff!$J81,Staff!$L81),IF(D$4&gt;Staff!$I81,IFERROR(MIN(Staff!$L81,#REF!+Staff!$J81),MIN(Staff!$J81,Staff!$L81)),0))))))</f>
        <v>0</v>
      </c>
      <c r="E84" s="567">
        <f>IF(Staff!$K81="Never",IF(E$4&gt;=Staff!$I81,MIN(Staff!$J81,Staff!$L81),0),IF(Staff!$K81="Monthly",IF(E$4=Staff!$I81,MIN(Staff!$J81,Staff!$L81),IF(E$4&gt;Staff!$I81,MIN(Staff!$L81,D84+Staff!$J81),0)),IF(Staff!$K81="Quarterly",IF(E$4=Staff!$I81,MIN(Staff!$J81,Staff!$L81),IF(E$4&gt;Staff!$I81,IFERROR(MIN(Staff!$L81,IF(ISNUMBER(B84),B84,0)+Staff!$J81),Staff!$J81),0)),IF(Staff!$K81="Annually",IF(E$4=Staff!$I81,MIN(Staff!$J81,Staff!$L81),IF(E$4&gt;Staff!$I81,IFERROR(MIN(Staff!$L81,#REF!+Staff!$J81),MIN(Staff!$J81,Staff!$L81)),0))))))</f>
        <v>0</v>
      </c>
      <c r="F84" s="567">
        <f>IF(Staff!$K81="Never",IF(F$4&gt;=Staff!$I81,MIN(Staff!$J81,Staff!$L81),0),IF(Staff!$K81="Monthly",IF(F$4=Staff!$I81,MIN(Staff!$J81,Staff!$L81),IF(F$4&gt;Staff!$I81,MIN(Staff!$L81,E84+Staff!$J81),0)),IF(Staff!$K81="Quarterly",IF(F$4=Staff!$I81,MIN(Staff!$J81,Staff!$L81),IF(F$4&gt;Staff!$I81,IFERROR(MIN(Staff!$L81,IF(ISNUMBER(C84),C84,0)+Staff!$J81),Staff!$J81),0)),IF(Staff!$K81="Annually",IF(F$4=Staff!$I81,MIN(Staff!$J81,Staff!$L81),IF(F$4&gt;Staff!$I81,IFERROR(MIN(Staff!$L81,#REF!+Staff!$J81),MIN(Staff!$J81,Staff!$L81)),0))))))</f>
        <v>0</v>
      </c>
      <c r="G84" s="567">
        <f>IF(Staff!$K81="Never",IF(G$4&gt;=Staff!$I81,MIN(Staff!$J81,Staff!$L81),0),IF(Staff!$K81="Monthly",IF(G$4=Staff!$I81,MIN(Staff!$J81,Staff!$L81),IF(G$4&gt;Staff!$I81,MIN(Staff!$L81,F84+Staff!$J81),0)),IF(Staff!$K81="Quarterly",IF(G$4=Staff!$I81,MIN(Staff!$J81,Staff!$L81),IF(G$4&gt;Staff!$I81,IFERROR(MIN(Staff!$L81,IF(ISNUMBER(D84),D84,0)+Staff!$J81),Staff!$J81),0)),IF(Staff!$K81="Annually",IF(G$4=Staff!$I81,MIN(Staff!$J81,Staff!$L81),IF(G$4&gt;Staff!$I81,IFERROR(MIN(Staff!$L81,#REF!+Staff!$J81),MIN(Staff!$J81,Staff!$L81)),0))))))</f>
        <v>0</v>
      </c>
      <c r="H84" s="567">
        <f>IF(Staff!$K81="Never",IF(H$4&gt;=Staff!$I81,MIN(Staff!$J81,Staff!$L81),0),IF(Staff!$K81="Monthly",IF(H$4=Staff!$I81,MIN(Staff!$J81,Staff!$L81),IF(H$4&gt;Staff!$I81,MIN(Staff!$L81,G84+Staff!$J81),0)),IF(Staff!$K81="Quarterly",IF(H$4=Staff!$I81,MIN(Staff!$J81,Staff!$L81),IF(H$4&gt;Staff!$I81,IFERROR(MIN(Staff!$L81,IF(ISNUMBER(E84),E84,0)+Staff!$J81),Staff!$J81),0)),IF(Staff!$K81="Annually",IF(H$4=Staff!$I81,MIN(Staff!$J81,Staff!$L81),IF(H$4&gt;Staff!$I81,IFERROR(MIN(Staff!$L81,#REF!+Staff!$J81),MIN(Staff!$J81,Staff!$L81)),0))))))</f>
        <v>0</v>
      </c>
      <c r="I84" s="567">
        <f>IF(Staff!$K81="Never",IF(I$4&gt;=Staff!$I81,MIN(Staff!$J81,Staff!$L81),0),IF(Staff!$K81="Monthly",IF(I$4=Staff!$I81,MIN(Staff!$J81,Staff!$L81),IF(I$4&gt;Staff!$I81,MIN(Staff!$L81,H84+Staff!$J81),0)),IF(Staff!$K81="Quarterly",IF(I$4=Staff!$I81,MIN(Staff!$J81,Staff!$L81),IF(I$4&gt;Staff!$I81,IFERROR(MIN(Staff!$L81,IF(ISNUMBER(F84),F84,0)+Staff!$J81),Staff!$J81),0)),IF(Staff!$K81="Annually",IF(I$4=Staff!$I81,MIN(Staff!$J81,Staff!$L81),IF(I$4&gt;Staff!$I81,IFERROR(MIN(Staff!$L81,#REF!+Staff!$J81),MIN(Staff!$J81,Staff!$L81)),0))))))</f>
        <v>0</v>
      </c>
      <c r="J84" s="567">
        <f>IF(Staff!$K81="Never",IF(J$4&gt;=Staff!$I81,MIN(Staff!$J81,Staff!$L81),0),IF(Staff!$K81="Monthly",IF(J$4=Staff!$I81,MIN(Staff!$J81,Staff!$L81),IF(J$4&gt;Staff!$I81,MIN(Staff!$L81,I84+Staff!$J81),0)),IF(Staff!$K81="Quarterly",IF(J$4=Staff!$I81,MIN(Staff!$J81,Staff!$L81),IF(J$4&gt;Staff!$I81,IFERROR(MIN(Staff!$L81,IF(ISNUMBER(G84),G84,0)+Staff!$J81),Staff!$J81),0)),IF(Staff!$K81="Annually",IF(J$4=Staff!$I81,MIN(Staff!$J81,Staff!$L81),IF(J$4&gt;Staff!$I81,IFERROR(MIN(Staff!$L81,#REF!+Staff!$J81),MIN(Staff!$J81,Staff!$L81)),0))))))</f>
        <v>0</v>
      </c>
      <c r="K84" s="567">
        <f>IF(Staff!$K81="Never",IF(K$4&gt;=Staff!$I81,MIN(Staff!$J81,Staff!$L81),0),IF(Staff!$K81="Monthly",IF(K$4=Staff!$I81,MIN(Staff!$J81,Staff!$L81),IF(K$4&gt;Staff!$I81,MIN(Staff!$L81,J84+Staff!$J81),0)),IF(Staff!$K81="Quarterly",IF(K$4=Staff!$I81,MIN(Staff!$J81,Staff!$L81),IF(K$4&gt;Staff!$I81,IFERROR(MIN(Staff!$L81,IF(ISNUMBER(H84),H84,0)+Staff!$J81),Staff!$J81),0)),IF(Staff!$K81="Annually",IF(K$4=Staff!$I81,MIN(Staff!$J81,Staff!$L81),IF(K$4&gt;Staff!$I81,IFERROR(MIN(Staff!$L81,#REF!+Staff!$J81),MIN(Staff!$J81,Staff!$L81)),0))))))</f>
        <v>0</v>
      </c>
      <c r="L84" s="567">
        <f>IF(Staff!$K81="Never",IF(L$4&gt;=Staff!$I81,MIN(Staff!$J81,Staff!$L81),0),IF(Staff!$K81="Monthly",IF(L$4=Staff!$I81,MIN(Staff!$J81,Staff!$L81),IF(L$4&gt;Staff!$I81,MIN(Staff!$L81,K84+Staff!$J81),0)),IF(Staff!$K81="Quarterly",IF(L$4=Staff!$I81,MIN(Staff!$J81,Staff!$L81),IF(L$4&gt;Staff!$I81,IFERROR(MIN(Staff!$L81,IF(ISNUMBER(I84),I84,0)+Staff!$J81),Staff!$J81),0)),IF(Staff!$K81="Annually",IF(L$4=Staff!$I81,MIN(Staff!$J81,Staff!$L81),IF(L$4&gt;Staff!$I81,IFERROR(MIN(Staff!$L81,#REF!+Staff!$J81),MIN(Staff!$J81,Staff!$L81)),0))))))</f>
        <v>0</v>
      </c>
      <c r="M84" s="567">
        <f>IF(Staff!$K81="Never",IF(M$4&gt;=Staff!$I81,MIN(Staff!$J81,Staff!$L81),0),IF(Staff!$K81="Monthly",IF(M$4=Staff!$I81,MIN(Staff!$J81,Staff!$L81),IF(M$4&gt;Staff!$I81,MIN(Staff!$L81,L84+Staff!$J81),0)),IF(Staff!$K81="Quarterly",IF(M$4=Staff!$I81,MIN(Staff!$J81,Staff!$L81),IF(M$4&gt;Staff!$I81,IFERROR(MIN(Staff!$L81,IF(ISNUMBER(J84),J84,0)+Staff!$J81),Staff!$J81),0)),IF(Staff!$K81="Annually",IF(M$4=Staff!$I81,MIN(Staff!$J81,Staff!$L81),IF(M$4&gt;Staff!$I81,IFERROR(MIN(Staff!$L81,A84+Staff!$J81),MIN(Staff!$J81,Staff!$L81)),0))))))</f>
        <v>0</v>
      </c>
      <c r="N84" s="567">
        <f>IF(Staff!$K81="Never",IF(N$4&gt;=Staff!$I81,MIN(Staff!$J81,Staff!$L81),0),IF(Staff!$K81="Monthly",IF(N$4=Staff!$I81,MIN(Staff!$J81,Staff!$L81),IF(N$4&gt;Staff!$I81,MIN(Staff!$L81,M84+Staff!$J81),0)),IF(Staff!$K81="Quarterly",IF(N$4=Staff!$I81,MIN(Staff!$J81,Staff!$L81),IF(N$4&gt;Staff!$I81,IFERROR(MIN(Staff!$L81,IF(ISNUMBER(K84),K84,0)+Staff!$J81),Staff!$J81),0)),IF(Staff!$K81="Annually",IF(N$4=Staff!$I81,MIN(Staff!$J81,Staff!$L81),IF(N$4&gt;Staff!$I81,IFERROR(MIN(Staff!$L81,B84+Staff!$J81),MIN(Staff!$J81,Staff!$L81)),0))))))</f>
        <v>0</v>
      </c>
      <c r="O84" s="567">
        <f>IF(Staff!$K81="Never",IF(O$4&gt;=Staff!$I81,MIN(Staff!$J81,Staff!$L81),0),IF(Staff!$K81="Monthly",IF(O$4=Staff!$I81,MIN(Staff!$J81,Staff!$L81),IF(O$4&gt;Staff!$I81,MIN(Staff!$L81,N84+Staff!$J81),0)),IF(Staff!$K81="Quarterly",IF(O$4=Staff!$I81,MIN(Staff!$J81,Staff!$L81),IF(O$4&gt;Staff!$I81,IFERROR(MIN(Staff!$L81,IF(ISNUMBER(L84),L84,0)+Staff!$J81),Staff!$J81),0)),IF(Staff!$K81="Annually",IF(O$4=Staff!$I81,MIN(Staff!$J81,Staff!$L81),IF(O$4&gt;Staff!$I81,IFERROR(MIN(Staff!$L81,C84+Staff!$J81),MIN(Staff!$J81,Staff!$L81)),0))))))</f>
        <v>0</v>
      </c>
      <c r="P84" s="567">
        <f>IF(Staff!$K81="Never",IF(P$4&gt;=Staff!$I81,MIN(Staff!$J81,Staff!$L81),0),IF(Staff!$K81="Monthly",IF(P$4=Staff!$I81,MIN(Staff!$J81,Staff!$L81),IF(P$4&gt;Staff!$I81,MIN(Staff!$L81,O84+Staff!$J81),0)),IF(Staff!$K81="Quarterly",IF(P$4=Staff!$I81,MIN(Staff!$J81,Staff!$L81),IF(P$4&gt;Staff!$I81,IFERROR(MIN(Staff!$L81,IF(ISNUMBER(M84),M84,0)+Staff!$J81),Staff!$J81),0)),IF(Staff!$K81="Annually",IF(P$4=Staff!$I81,MIN(Staff!$J81,Staff!$L81),IF(P$4&gt;Staff!$I81,IFERROR(MIN(Staff!$L81,D84+Staff!$J81),MIN(Staff!$J81,Staff!$L81)),0))))))</f>
        <v>0</v>
      </c>
      <c r="Q84" s="567">
        <f>IF(Staff!$K81="Never",IF(Q$4&gt;=Staff!$I81,MIN(Staff!$J81,Staff!$L81),0),IF(Staff!$K81="Monthly",IF(Q$4=Staff!$I81,MIN(Staff!$J81,Staff!$L81),IF(Q$4&gt;Staff!$I81,MIN(Staff!$L81,P84+Staff!$J81),0)),IF(Staff!$K81="Quarterly",IF(Q$4=Staff!$I81,MIN(Staff!$J81,Staff!$L81),IF(Q$4&gt;Staff!$I81,IFERROR(MIN(Staff!$L81,IF(ISNUMBER(N84),N84,0)+Staff!$J81),Staff!$J81),0)),IF(Staff!$K81="Annually",IF(Q$4=Staff!$I81,MIN(Staff!$J81,Staff!$L81),IF(Q$4&gt;Staff!$I81,IFERROR(MIN(Staff!$L81,E84+Staff!$J81),MIN(Staff!$J81,Staff!$L81)),0))))))</f>
        <v>0</v>
      </c>
      <c r="R84" s="567">
        <f>IF(Staff!$K81="Never",IF(R$4&gt;=Staff!$I81,MIN(Staff!$J81,Staff!$L81),0),IF(Staff!$K81="Monthly",IF(R$4=Staff!$I81,MIN(Staff!$J81,Staff!$L81),IF(R$4&gt;Staff!$I81,MIN(Staff!$L81,Q84+Staff!$J81),0)),IF(Staff!$K81="Quarterly",IF(R$4=Staff!$I81,MIN(Staff!$J81,Staff!$L81),IF(R$4&gt;Staff!$I81,IFERROR(MIN(Staff!$L81,IF(ISNUMBER(O84),O84,0)+Staff!$J81),Staff!$J81),0)),IF(Staff!$K81="Annually",IF(R$4=Staff!$I81,MIN(Staff!$J81,Staff!$L81),IF(R$4&gt;Staff!$I81,IFERROR(MIN(Staff!$L81,F84+Staff!$J81),MIN(Staff!$J81,Staff!$L81)),0))))))</f>
        <v>0</v>
      </c>
      <c r="S84" s="567">
        <f>IF(Staff!$K81="Never",IF(S$4&gt;=Staff!$I81,MIN(Staff!$J81,Staff!$L81),0),IF(Staff!$K81="Monthly",IF(S$4=Staff!$I81,MIN(Staff!$J81,Staff!$L81),IF(S$4&gt;Staff!$I81,MIN(Staff!$L81,R84+Staff!$J81),0)),IF(Staff!$K81="Quarterly",IF(S$4=Staff!$I81,MIN(Staff!$J81,Staff!$L81),IF(S$4&gt;Staff!$I81,IFERROR(MIN(Staff!$L81,IF(ISNUMBER(P84),P84,0)+Staff!$J81),Staff!$J81),0)),IF(Staff!$K81="Annually",IF(S$4=Staff!$I81,MIN(Staff!$J81,Staff!$L81),IF(S$4&gt;Staff!$I81,IFERROR(MIN(Staff!$L81,G84+Staff!$J81),MIN(Staff!$J81,Staff!$L81)),0))))))</f>
        <v>0</v>
      </c>
      <c r="T84" s="567">
        <f>IF(Staff!$K81="Never",IF(T$4&gt;=Staff!$I81,MIN(Staff!$J81,Staff!$L81),0),IF(Staff!$K81="Monthly",IF(T$4=Staff!$I81,MIN(Staff!$J81,Staff!$L81),IF(T$4&gt;Staff!$I81,MIN(Staff!$L81,S84+Staff!$J81),0)),IF(Staff!$K81="Quarterly",IF(T$4=Staff!$I81,MIN(Staff!$J81,Staff!$L81),IF(T$4&gt;Staff!$I81,IFERROR(MIN(Staff!$L81,IF(ISNUMBER(Q84),Q84,0)+Staff!$J81),Staff!$J81),0)),IF(Staff!$K81="Annually",IF(T$4=Staff!$I81,MIN(Staff!$J81,Staff!$L81),IF(T$4&gt;Staff!$I81,IFERROR(MIN(Staff!$L81,H84+Staff!$J81),MIN(Staff!$J81,Staff!$L81)),0))))))</f>
        <v>0</v>
      </c>
      <c r="U84" s="567">
        <f>IF(Staff!$K81="Never",IF(U$4&gt;=Staff!$I81,MIN(Staff!$J81,Staff!$L81),0),IF(Staff!$K81="Monthly",IF(U$4=Staff!$I81,MIN(Staff!$J81,Staff!$L81),IF(U$4&gt;Staff!$I81,MIN(Staff!$L81,T84+Staff!$J81),0)),IF(Staff!$K81="Quarterly",IF(U$4=Staff!$I81,MIN(Staff!$J81,Staff!$L81),IF(U$4&gt;Staff!$I81,IFERROR(MIN(Staff!$L81,IF(ISNUMBER(R84),R84,0)+Staff!$J81),Staff!$J81),0)),IF(Staff!$K81="Annually",IF(U$4=Staff!$I81,MIN(Staff!$J81,Staff!$L81),IF(U$4&gt;Staff!$I81,IFERROR(MIN(Staff!$L81,I84+Staff!$J81),MIN(Staff!$J81,Staff!$L81)),0))))))</f>
        <v>0</v>
      </c>
      <c r="V84" s="567">
        <f>IF(Staff!$K81="Never",IF(V$4&gt;=Staff!$I81,MIN(Staff!$J81,Staff!$L81),0),IF(Staff!$K81="Monthly",IF(V$4=Staff!$I81,MIN(Staff!$J81,Staff!$L81),IF(V$4&gt;Staff!$I81,MIN(Staff!$L81,U84+Staff!$J81),0)),IF(Staff!$K81="Quarterly",IF(V$4=Staff!$I81,MIN(Staff!$J81,Staff!$L81),IF(V$4&gt;Staff!$I81,IFERROR(MIN(Staff!$L81,IF(ISNUMBER(S84),S84,0)+Staff!$J81),Staff!$J81),0)),IF(Staff!$K81="Annually",IF(V$4=Staff!$I81,MIN(Staff!$J81,Staff!$L81),IF(V$4&gt;Staff!$I81,IFERROR(MIN(Staff!$L81,J84+Staff!$J81),MIN(Staff!$J81,Staff!$L81)),0))))))</f>
        <v>0</v>
      </c>
      <c r="W84" s="567">
        <f>IF(Staff!$K81="Never",IF(W$4&gt;=Staff!$I81,MIN(Staff!$J81,Staff!$L81),0),IF(Staff!$K81="Monthly",IF(W$4=Staff!$I81,MIN(Staff!$J81,Staff!$L81),IF(W$4&gt;Staff!$I81,MIN(Staff!$L81,V84+Staff!$J81),0)),IF(Staff!$K81="Quarterly",IF(W$4=Staff!$I81,MIN(Staff!$J81,Staff!$L81),IF(W$4&gt;Staff!$I81,IFERROR(MIN(Staff!$L81,IF(ISNUMBER(T84),T84,0)+Staff!$J81),Staff!$J81),0)),IF(Staff!$K81="Annually",IF(W$4=Staff!$I81,MIN(Staff!$J81,Staff!$L81),IF(W$4&gt;Staff!$I81,IFERROR(MIN(Staff!$L81,K84+Staff!$J81),MIN(Staff!$J81,Staff!$L81)),0))))))</f>
        <v>0</v>
      </c>
      <c r="X84" s="567">
        <f>IF(Staff!$K81="Never",IF(X$4&gt;=Staff!$I81,MIN(Staff!$J81,Staff!$L81),0),IF(Staff!$K81="Monthly",IF(X$4=Staff!$I81,MIN(Staff!$J81,Staff!$L81),IF(X$4&gt;Staff!$I81,MIN(Staff!$L81,W84+Staff!$J81),0)),IF(Staff!$K81="Quarterly",IF(X$4=Staff!$I81,MIN(Staff!$J81,Staff!$L81),IF(X$4&gt;Staff!$I81,IFERROR(MIN(Staff!$L81,IF(ISNUMBER(U84),U84,0)+Staff!$J81),Staff!$J81),0)),IF(Staff!$K81="Annually",IF(X$4=Staff!$I81,MIN(Staff!$J81,Staff!$L81),IF(X$4&gt;Staff!$I81,IFERROR(MIN(Staff!$L81,L84+Staff!$J81),MIN(Staff!$J81,Staff!$L81)),0))))))</f>
        <v>0</v>
      </c>
      <c r="Y84" s="567">
        <f>IF(Staff!$K81="Never",IF(Y$4&gt;=Staff!$I81,MIN(Staff!$J81,Staff!$L81),0),IF(Staff!$K81="Monthly",IF(Y$4=Staff!$I81,MIN(Staff!$J81,Staff!$L81),IF(Y$4&gt;Staff!$I81,MIN(Staff!$L81,X84+Staff!$J81),0)),IF(Staff!$K81="Quarterly",IF(Y$4=Staff!$I81,MIN(Staff!$J81,Staff!$L81),IF(Y$4&gt;Staff!$I81,IFERROR(MIN(Staff!$L81,IF(ISNUMBER(V84),V84,0)+Staff!$J81),Staff!$J81),0)),IF(Staff!$K81="Annually",IF(Y$4=Staff!$I81,MIN(Staff!$J81,Staff!$L81),IF(Y$4&gt;Staff!$I81,IFERROR(MIN(Staff!$L81,M84+Staff!$J81),MIN(Staff!$J81,Staff!$L81)),0))))))</f>
        <v>0</v>
      </c>
      <c r="Z84" s="567">
        <f>IF(Staff!$K81="Never",IF(Z$4&gt;=Staff!$I81,MIN(Staff!$J81,Staff!$L81),0),IF(Staff!$K81="Monthly",IF(Z$4=Staff!$I81,MIN(Staff!$J81,Staff!$L81),IF(Z$4&gt;Staff!$I81,MIN(Staff!$L81,Y84+Staff!$J81),0)),IF(Staff!$K81="Quarterly",IF(Z$4=Staff!$I81,MIN(Staff!$J81,Staff!$L81),IF(Z$4&gt;Staff!$I81,IFERROR(MIN(Staff!$L81,IF(ISNUMBER(W84),W84,0)+Staff!$J81),Staff!$J81),0)),IF(Staff!$K81="Annually",IF(Z$4=Staff!$I81,MIN(Staff!$J81,Staff!$L81),IF(Z$4&gt;Staff!$I81,IFERROR(MIN(Staff!$L81,N84+Staff!$J81),MIN(Staff!$J81,Staff!$L81)),0))))))</f>
        <v>0</v>
      </c>
      <c r="AA84" s="567">
        <f>IF(Staff!$K81="Never",IF(AA$4&gt;=Staff!$I81,MIN(Staff!$J81,Staff!$L81),0),IF(Staff!$K81="Monthly",IF(AA$4=Staff!$I81,MIN(Staff!$J81,Staff!$L81),IF(AA$4&gt;Staff!$I81,MIN(Staff!$L81,Z84+Staff!$J81),0)),IF(Staff!$K81="Quarterly",IF(AA$4=Staff!$I81,MIN(Staff!$J81,Staff!$L81),IF(AA$4&gt;Staff!$I81,IFERROR(MIN(Staff!$L81,IF(ISNUMBER(X84),X84,0)+Staff!$J81),Staff!$J81),0)),IF(Staff!$K81="Annually",IF(AA$4=Staff!$I81,MIN(Staff!$J81,Staff!$L81),IF(AA$4&gt;Staff!$I81,IFERROR(MIN(Staff!$L81,O84+Staff!$J81),MIN(Staff!$J81,Staff!$L81)),0))))))</f>
        <v>0</v>
      </c>
      <c r="AB84" s="567">
        <f>IF(Staff!$K81="Never",IF(AB$4&gt;=Staff!$I81,MIN(Staff!$J81,Staff!$L81),0),IF(Staff!$K81="Monthly",IF(AB$4=Staff!$I81,MIN(Staff!$J81,Staff!$L81),IF(AB$4&gt;Staff!$I81,MIN(Staff!$L81,AA84+Staff!$J81),0)),IF(Staff!$K81="Quarterly",IF(AB$4=Staff!$I81,MIN(Staff!$J81,Staff!$L81),IF(AB$4&gt;Staff!$I81,IFERROR(MIN(Staff!$L81,IF(ISNUMBER(Y84),Y84,0)+Staff!$J81),Staff!$J81),0)),IF(Staff!$K81="Annually",IF(AB$4=Staff!$I81,MIN(Staff!$J81,Staff!$L81),IF(AB$4&gt;Staff!$I81,IFERROR(MIN(Staff!$L81,P84+Staff!$J81),MIN(Staff!$J81,Staff!$L81)),0))))))</f>
        <v>0</v>
      </c>
      <c r="AC84" s="567">
        <f>IF(Staff!$K81="Never",IF(AC$4&gt;=Staff!$I81,MIN(Staff!$J81,Staff!$L81),0),IF(Staff!$K81="Monthly",IF(AC$4=Staff!$I81,MIN(Staff!$J81,Staff!$L81),IF(AC$4&gt;Staff!$I81,MIN(Staff!$L81,AB84+Staff!$J81),0)),IF(Staff!$K81="Quarterly",IF(AC$4=Staff!$I81,MIN(Staff!$J81,Staff!$L81),IF(AC$4&gt;Staff!$I81,IFERROR(MIN(Staff!$L81,IF(ISNUMBER(Z84),Z84,0)+Staff!$J81),Staff!$J81),0)),IF(Staff!$K81="Annually",IF(AC$4=Staff!$I81,MIN(Staff!$J81,Staff!$L81),IF(AC$4&gt;Staff!$I81,IFERROR(MIN(Staff!$L81,Q84+Staff!$J81),MIN(Staff!$J81,Staff!$L81)),0))))))</f>
        <v>0</v>
      </c>
      <c r="AD84" s="567">
        <f>IF(Staff!$K81="Never",IF(AD$4&gt;=Staff!$I81,MIN(Staff!$J81,Staff!$L81),0),IF(Staff!$K81="Monthly",IF(AD$4=Staff!$I81,MIN(Staff!$J81,Staff!$L81),IF(AD$4&gt;Staff!$I81,MIN(Staff!$L81,AC84+Staff!$J81),0)),IF(Staff!$K81="Quarterly",IF(AD$4=Staff!$I81,MIN(Staff!$J81,Staff!$L81),IF(AD$4&gt;Staff!$I81,IFERROR(MIN(Staff!$L81,IF(ISNUMBER(AA84),AA84,0)+Staff!$J81),Staff!$J81),0)),IF(Staff!$K81="Annually",IF(AD$4=Staff!$I81,MIN(Staff!$J81,Staff!$L81),IF(AD$4&gt;Staff!$I81,IFERROR(MIN(Staff!$L81,R84+Staff!$J81),MIN(Staff!$J81,Staff!$L81)),0))))))</f>
        <v>0</v>
      </c>
      <c r="AE84" s="567">
        <f>IF(Staff!$K81="Never",IF(AE$4&gt;=Staff!$I81,MIN(Staff!$J81,Staff!$L81),0),IF(Staff!$K81="Monthly",IF(AE$4=Staff!$I81,MIN(Staff!$J81,Staff!$L81),IF(AE$4&gt;Staff!$I81,MIN(Staff!$L81,AD84+Staff!$J81),0)),IF(Staff!$K81="Quarterly",IF(AE$4=Staff!$I81,MIN(Staff!$J81,Staff!$L81),IF(AE$4&gt;Staff!$I81,IFERROR(MIN(Staff!$L81,IF(ISNUMBER(AB84),AB84,0)+Staff!$J81),Staff!$J81),0)),IF(Staff!$K81="Annually",IF(AE$4=Staff!$I81,MIN(Staff!$J81,Staff!$L81),IF(AE$4&gt;Staff!$I81,IFERROR(MIN(Staff!$L81,S84+Staff!$J81),MIN(Staff!$J81,Staff!$L81)),0))))))</f>
        <v>0</v>
      </c>
      <c r="AF84" s="567">
        <f>IF(Staff!$K81="Never",IF(AF$4&gt;=Staff!$I81,MIN(Staff!$J81,Staff!$L81),0),IF(Staff!$K81="Monthly",IF(AF$4=Staff!$I81,MIN(Staff!$J81,Staff!$L81),IF(AF$4&gt;Staff!$I81,MIN(Staff!$L81,AE84+Staff!$J81),0)),IF(Staff!$K81="Quarterly",IF(AF$4=Staff!$I81,MIN(Staff!$J81,Staff!$L81),IF(AF$4&gt;Staff!$I81,IFERROR(MIN(Staff!$L81,IF(ISNUMBER(AC84),AC84,0)+Staff!$J81),Staff!$J81),0)),IF(Staff!$K81="Annually",IF(AF$4=Staff!$I81,MIN(Staff!$J81,Staff!$L81),IF(AF$4&gt;Staff!$I81,IFERROR(MIN(Staff!$L81,T84+Staff!$J81),MIN(Staff!$J81,Staff!$L81)),0))))))</f>
        <v>0</v>
      </c>
      <c r="AG84" s="567">
        <f>IF(Staff!$K81="Never",IF(AG$4&gt;=Staff!$I81,MIN(Staff!$J81,Staff!$L81),0),IF(Staff!$K81="Monthly",IF(AG$4=Staff!$I81,MIN(Staff!$J81,Staff!$L81),IF(AG$4&gt;Staff!$I81,MIN(Staff!$L81,AF84+Staff!$J81),0)),IF(Staff!$K81="Quarterly",IF(AG$4=Staff!$I81,MIN(Staff!$J81,Staff!$L81),IF(AG$4&gt;Staff!$I81,IFERROR(MIN(Staff!$L81,IF(ISNUMBER(AD84),AD84,0)+Staff!$J81),Staff!$J81),0)),IF(Staff!$K81="Annually",IF(AG$4=Staff!$I81,MIN(Staff!$J81,Staff!$L81),IF(AG$4&gt;Staff!$I81,IFERROR(MIN(Staff!$L81,U84+Staff!$J81),MIN(Staff!$J81,Staff!$L81)),0))))))</f>
        <v>0</v>
      </c>
      <c r="AH84" s="567">
        <f>IF(Staff!$K81="Never",IF(AH$4&gt;=Staff!$I81,MIN(Staff!$J81,Staff!$L81),0),IF(Staff!$K81="Monthly",IF(AH$4=Staff!$I81,MIN(Staff!$J81,Staff!$L81),IF(AH$4&gt;Staff!$I81,MIN(Staff!$L81,AG84+Staff!$J81),0)),IF(Staff!$K81="Quarterly",IF(AH$4=Staff!$I81,MIN(Staff!$J81,Staff!$L81),IF(AH$4&gt;Staff!$I81,IFERROR(MIN(Staff!$L81,IF(ISNUMBER(AE84),AE84,0)+Staff!$J81),Staff!$J81),0)),IF(Staff!$K81="Annually",IF(AH$4=Staff!$I81,MIN(Staff!$J81,Staff!$L81),IF(AH$4&gt;Staff!$I81,IFERROR(MIN(Staff!$L81,V84+Staff!$J81),MIN(Staff!$J81,Staff!$L81)),0))))))</f>
        <v>0</v>
      </c>
      <c r="AI84" s="567">
        <f>IF(Staff!$K81="Never",IF(AI$4&gt;=Staff!$I81,MIN(Staff!$J81,Staff!$L81),0),IF(Staff!$K81="Monthly",IF(AI$4=Staff!$I81,MIN(Staff!$J81,Staff!$L81),IF(AI$4&gt;Staff!$I81,MIN(Staff!$L81,AH84+Staff!$J81),0)),IF(Staff!$K81="Quarterly",IF(AI$4=Staff!$I81,MIN(Staff!$J81,Staff!$L81),IF(AI$4&gt;Staff!$I81,IFERROR(MIN(Staff!$L81,IF(ISNUMBER(AF84),AF84,0)+Staff!$J81),Staff!$J81),0)),IF(Staff!$K81="Annually",IF(AI$4=Staff!$I81,MIN(Staff!$J81,Staff!$L81),IF(AI$4&gt;Staff!$I81,IFERROR(MIN(Staff!$L81,W84+Staff!$J81),MIN(Staff!$J81,Staff!$L81)),0))))))</f>
        <v>0</v>
      </c>
      <c r="AJ84" s="567">
        <f>IF(Staff!$K81="Never",IF(AJ$4&gt;=Staff!$I81,MIN(Staff!$J81,Staff!$L81),0),IF(Staff!$K81="Monthly",IF(AJ$4=Staff!$I81,MIN(Staff!$J81,Staff!$L81),IF(AJ$4&gt;Staff!$I81,MIN(Staff!$L81,AI84+Staff!$J81),0)),IF(Staff!$K81="Quarterly",IF(AJ$4=Staff!$I81,MIN(Staff!$J81,Staff!$L81),IF(AJ$4&gt;Staff!$I81,IFERROR(MIN(Staff!$L81,IF(ISNUMBER(AG84),AG84,0)+Staff!$J81),Staff!$J81),0)),IF(Staff!$K81="Annually",IF(AJ$4=Staff!$I81,MIN(Staff!$J81,Staff!$L81),IF(AJ$4&gt;Staff!$I81,IFERROR(MIN(Staff!$L81,X84+Staff!$J81),MIN(Staff!$J81,Staff!$L81)),0))))))</f>
        <v>0</v>
      </c>
      <c r="AK84" s="567">
        <f>IF(Staff!$K81="Never",IF(AK$4&gt;=Staff!$I81,MIN(Staff!$J81,Staff!$L81),0),IF(Staff!$K81="Monthly",IF(AK$4=Staff!$I81,MIN(Staff!$J81,Staff!$L81),IF(AK$4&gt;Staff!$I81,MIN(Staff!$L81,AJ84+Staff!$J81),0)),IF(Staff!$K81="Quarterly",IF(AK$4=Staff!$I81,MIN(Staff!$J81,Staff!$L81),IF(AK$4&gt;Staff!$I81,IFERROR(MIN(Staff!$L81,IF(ISNUMBER(AH84),AH84,0)+Staff!$J81),Staff!$J81),0)),IF(Staff!$K81="Annually",IF(AK$4=Staff!$I81,MIN(Staff!$J81,Staff!$L81),IF(AK$4&gt;Staff!$I81,IFERROR(MIN(Staff!$L81,Y84+Staff!$J81),MIN(Staff!$J81,Staff!$L81)),0))))))</f>
        <v>0</v>
      </c>
      <c r="AL84" s="567">
        <f>IF(Staff!$K81="Never",IF(AL$4&gt;=Staff!$I81,MIN(Staff!$J81,Staff!$L81),0),IF(Staff!$K81="Monthly",IF(AL$4=Staff!$I81,MIN(Staff!$J81,Staff!$L81),IF(AL$4&gt;Staff!$I81,MIN(Staff!$L81,AK84+Staff!$J81),0)),IF(Staff!$K81="Quarterly",IF(AL$4=Staff!$I81,MIN(Staff!$J81,Staff!$L81),IF(AL$4&gt;Staff!$I81,IFERROR(MIN(Staff!$L81,IF(ISNUMBER(AI84),AI84,0)+Staff!$J81),Staff!$J81),0)),IF(Staff!$K81="Annually",IF(AL$4=Staff!$I81,MIN(Staff!$J81,Staff!$L81),IF(AL$4&gt;Staff!$I81,IFERROR(MIN(Staff!$L81,Z84+Staff!$J81),MIN(Staff!$J81,Staff!$L81)),0))))))</f>
        <v>0</v>
      </c>
      <c r="AM84" s="567">
        <f>IF(Staff!$K81="Never",IF(AM$4&gt;=Staff!$I81,MIN(Staff!$J81,Staff!$L81),0),IF(Staff!$K81="Monthly",IF(AM$4=Staff!$I81,MIN(Staff!$J81,Staff!$L81),IF(AM$4&gt;Staff!$I81,MIN(Staff!$L81,AL84+Staff!$J81),0)),IF(Staff!$K81="Quarterly",IF(AM$4=Staff!$I81,MIN(Staff!$J81,Staff!$L81),IF(AM$4&gt;Staff!$I81,IFERROR(MIN(Staff!$L81,IF(ISNUMBER(AJ84),AJ84,0)+Staff!$J81),Staff!$J81),0)),IF(Staff!$K81="Annually",IF(AM$4=Staff!$I81,MIN(Staff!$J81,Staff!$L81),IF(AM$4&gt;Staff!$I81,IFERROR(MIN(Staff!$L81,AA84+Staff!$J81),MIN(Staff!$J81,Staff!$L81)),0))))))</f>
        <v>0</v>
      </c>
      <c r="AN84" s="567">
        <f>IF(Staff!$K81="Never",IF(AN$4&gt;=Staff!$I81,MIN(Staff!$J81,Staff!$L81),0),IF(Staff!$K81="Monthly",IF(AN$4=Staff!$I81,MIN(Staff!$J81,Staff!$L81),IF(AN$4&gt;Staff!$I81,MIN(Staff!$L81,AM84+Staff!$J81),0)),IF(Staff!$K81="Quarterly",IF(AN$4=Staff!$I81,MIN(Staff!$J81,Staff!$L81),IF(AN$4&gt;Staff!$I81,IFERROR(MIN(Staff!$L81,IF(ISNUMBER(AK84),AK84,0)+Staff!$J81),Staff!$J81),0)),IF(Staff!$K81="Annually",IF(AN$4=Staff!$I81,MIN(Staff!$J81,Staff!$L81),IF(AN$4&gt;Staff!$I81,IFERROR(MIN(Staff!$L81,AB84+Staff!$J81),MIN(Staff!$J81,Staff!$L81)),0))))))</f>
        <v>0</v>
      </c>
      <c r="AO84" s="567">
        <f>IF(Staff!$K81="Never",IF(AO$4&gt;=Staff!$I81,MIN(Staff!$J81,Staff!$L81),0),IF(Staff!$K81="Monthly",IF(AO$4=Staff!$I81,MIN(Staff!$J81,Staff!$L81),IF(AO$4&gt;Staff!$I81,MIN(Staff!$L81,AN84+Staff!$J81),0)),IF(Staff!$K81="Quarterly",IF(AO$4=Staff!$I81,MIN(Staff!$J81,Staff!$L81),IF(AO$4&gt;Staff!$I81,IFERROR(MIN(Staff!$L81,IF(ISNUMBER(AL84),AL84,0)+Staff!$J81),Staff!$J81),0)),IF(Staff!$K81="Annually",IF(AO$4=Staff!$I81,MIN(Staff!$J81,Staff!$L81),IF(AO$4&gt;Staff!$I81,IFERROR(MIN(Staff!$L81,AC84+Staff!$J81),MIN(Staff!$J81,Staff!$L81)),0))))))</f>
        <v>0</v>
      </c>
      <c r="AP84" s="567">
        <f>IF(Staff!$K81="Never",IF(AP$4&gt;=Staff!$I81,MIN(Staff!$J81,Staff!$L81),0),IF(Staff!$K81="Monthly",IF(AP$4=Staff!$I81,MIN(Staff!$J81,Staff!$L81),IF(AP$4&gt;Staff!$I81,MIN(Staff!$L81,AO84+Staff!$J81),0)),IF(Staff!$K81="Quarterly",IF(AP$4=Staff!$I81,MIN(Staff!$J81,Staff!$L81),IF(AP$4&gt;Staff!$I81,IFERROR(MIN(Staff!$L81,IF(ISNUMBER(AM84),AM84,0)+Staff!$J81),Staff!$J81),0)),IF(Staff!$K81="Annually",IF(AP$4=Staff!$I81,MIN(Staff!$J81,Staff!$L81),IF(AP$4&gt;Staff!$I81,IFERROR(MIN(Staff!$L81,AD84+Staff!$J81),MIN(Staff!$J81,Staff!$L81)),0))))))</f>
        <v>0</v>
      </c>
      <c r="AQ84" s="567">
        <f>IF(Staff!$K81="Never",IF(AQ$4&gt;=Staff!$I81,MIN(Staff!$J81,Staff!$L81),0),IF(Staff!$K81="Monthly",IF(AQ$4=Staff!$I81,MIN(Staff!$J81,Staff!$L81),IF(AQ$4&gt;Staff!$I81,MIN(Staff!$L81,AP84+Staff!$J81),0)),IF(Staff!$K81="Quarterly",IF(AQ$4=Staff!$I81,MIN(Staff!$J81,Staff!$L81),IF(AQ$4&gt;Staff!$I81,IFERROR(MIN(Staff!$L81,IF(ISNUMBER(AN84),AN84,0)+Staff!$J81),Staff!$J81),0)),IF(Staff!$K81="Annually",IF(AQ$4=Staff!$I81,MIN(Staff!$J81,Staff!$L81),IF(AQ$4&gt;Staff!$I81,IFERROR(MIN(Staff!$L81,AE84+Staff!$J81),MIN(Staff!$J81,Staff!$L81)),0))))))</f>
        <v>0</v>
      </c>
      <c r="AR84" s="567">
        <f>IF(Staff!$K81="Never",IF(AR$4&gt;=Staff!$I81,MIN(Staff!$J81,Staff!$L81),0),IF(Staff!$K81="Monthly",IF(AR$4=Staff!$I81,MIN(Staff!$J81,Staff!$L81),IF(AR$4&gt;Staff!$I81,MIN(Staff!$L81,AQ84+Staff!$J81),0)),IF(Staff!$K81="Quarterly",IF(AR$4=Staff!$I81,MIN(Staff!$J81,Staff!$L81),IF(AR$4&gt;Staff!$I81,IFERROR(MIN(Staff!$L81,IF(ISNUMBER(AO84),AO84,0)+Staff!$J81),Staff!$J81),0)),IF(Staff!$K81="Annually",IF(AR$4=Staff!$I81,MIN(Staff!$J81,Staff!$L81),IF(AR$4&gt;Staff!$I81,IFERROR(MIN(Staff!$L81,AF84+Staff!$J81),MIN(Staff!$J81,Staff!$L81)),0))))))</f>
        <v>0</v>
      </c>
      <c r="AS84" s="567">
        <f>IF(Staff!$K81="Never",IF(AS$4&gt;=Staff!$I81,MIN(Staff!$J81,Staff!$L81),0),IF(Staff!$K81="Monthly",IF(AS$4=Staff!$I81,MIN(Staff!$J81,Staff!$L81),IF(AS$4&gt;Staff!$I81,MIN(Staff!$L81,AR84+Staff!$J81),0)),IF(Staff!$K81="Quarterly",IF(AS$4=Staff!$I81,MIN(Staff!$J81,Staff!$L81),IF(AS$4&gt;Staff!$I81,IFERROR(MIN(Staff!$L81,IF(ISNUMBER(AP84),AP84,0)+Staff!$J81),Staff!$J81),0)),IF(Staff!$K81="Annually",IF(AS$4=Staff!$I81,MIN(Staff!$J81,Staff!$L81),IF(AS$4&gt;Staff!$I81,IFERROR(MIN(Staff!$L81,AG84+Staff!$J81),MIN(Staff!$J81,Staff!$L81)),0))))))</f>
        <v>0</v>
      </c>
      <c r="AT84" s="567">
        <f>IF(Staff!$K81="Never",IF(AT$4&gt;=Staff!$I81,MIN(Staff!$J81,Staff!$L81),0),IF(Staff!$K81="Monthly",IF(AT$4=Staff!$I81,MIN(Staff!$J81,Staff!$L81),IF(AT$4&gt;Staff!$I81,MIN(Staff!$L81,AS84+Staff!$J81),0)),IF(Staff!$K81="Quarterly",IF(AT$4=Staff!$I81,MIN(Staff!$J81,Staff!$L81),IF(AT$4&gt;Staff!$I81,IFERROR(MIN(Staff!$L81,IF(ISNUMBER(AQ84),AQ84,0)+Staff!$J81),Staff!$J81),0)),IF(Staff!$K81="Annually",IF(AT$4=Staff!$I81,MIN(Staff!$J81,Staff!$L81),IF(AT$4&gt;Staff!$I81,IFERROR(MIN(Staff!$L81,AH84+Staff!$J81),MIN(Staff!$J81,Staff!$L81)),0))))))</f>
        <v>0</v>
      </c>
      <c r="AU84" s="567">
        <f>IF(Staff!$K81="Never",IF(AU$4&gt;=Staff!$I81,MIN(Staff!$J81,Staff!$L81),0),IF(Staff!$K81="Monthly",IF(AU$4=Staff!$I81,MIN(Staff!$J81,Staff!$L81),IF(AU$4&gt;Staff!$I81,MIN(Staff!$L81,AT84+Staff!$J81),0)),IF(Staff!$K81="Quarterly",IF(AU$4=Staff!$I81,MIN(Staff!$J81,Staff!$L81),IF(AU$4&gt;Staff!$I81,IFERROR(MIN(Staff!$L81,IF(ISNUMBER(AR84),AR84,0)+Staff!$J81),Staff!$J81),0)),IF(Staff!$K81="Annually",IF(AU$4=Staff!$I81,MIN(Staff!$J81,Staff!$L81),IF(AU$4&gt;Staff!$I81,IFERROR(MIN(Staff!$L81,AI84+Staff!$J81),MIN(Staff!$J81,Staff!$L81)),0))))))</f>
        <v>0</v>
      </c>
      <c r="AV84" s="567">
        <f>IF(Staff!$K81="Never",IF(AV$4&gt;=Staff!$I81,MIN(Staff!$J81,Staff!$L81),0),IF(Staff!$K81="Monthly",IF(AV$4=Staff!$I81,MIN(Staff!$J81,Staff!$L81),IF(AV$4&gt;Staff!$I81,MIN(Staff!$L81,AU84+Staff!$J81),0)),IF(Staff!$K81="Quarterly",IF(AV$4=Staff!$I81,MIN(Staff!$J81,Staff!$L81),IF(AV$4&gt;Staff!$I81,IFERROR(MIN(Staff!$L81,IF(ISNUMBER(AS84),AS84,0)+Staff!$J81),Staff!$J81),0)),IF(Staff!$K81="Annually",IF(AV$4=Staff!$I81,MIN(Staff!$J81,Staff!$L81),IF(AV$4&gt;Staff!$I81,IFERROR(MIN(Staff!$L81,AJ84+Staff!$J81),MIN(Staff!$J81,Staff!$L81)),0))))))</f>
        <v>0</v>
      </c>
      <c r="AW84" s="567">
        <f>IF(Staff!$K81="Never",IF(AW$4&gt;=Staff!$I81,MIN(Staff!$J81,Staff!$L81),0),IF(Staff!$K81="Monthly",IF(AW$4=Staff!$I81,MIN(Staff!$J81,Staff!$L81),IF(AW$4&gt;Staff!$I81,MIN(Staff!$L81,AV84+Staff!$J81),0)),IF(Staff!$K81="Quarterly",IF(AW$4=Staff!$I81,MIN(Staff!$J81,Staff!$L81),IF(AW$4&gt;Staff!$I81,IFERROR(MIN(Staff!$L81,IF(ISNUMBER(AT84),AT84,0)+Staff!$J81),Staff!$J81),0)),IF(Staff!$K81="Annually",IF(AW$4=Staff!$I81,MIN(Staff!$J81,Staff!$L81),IF(AW$4&gt;Staff!$I81,IFERROR(MIN(Staff!$L81,AK84+Staff!$J81),MIN(Staff!$J81,Staff!$L81)),0))))))</f>
        <v>0</v>
      </c>
      <c r="AX84" s="567">
        <f>IF(Staff!$K81="Never",IF(AX$4&gt;=Staff!$I81,MIN(Staff!$J81,Staff!$L81),0),IF(Staff!$K81="Monthly",IF(AX$4=Staff!$I81,MIN(Staff!$J81,Staff!$L81),IF(AX$4&gt;Staff!$I81,MIN(Staff!$L81,AW84+Staff!$J81),0)),IF(Staff!$K81="Quarterly",IF(AX$4=Staff!$I81,MIN(Staff!$J81,Staff!$L81),IF(AX$4&gt;Staff!$I81,IFERROR(MIN(Staff!$L81,IF(ISNUMBER(AU84),AU84,0)+Staff!$J81),Staff!$J81),0)),IF(Staff!$K81="Annually",IF(AX$4=Staff!$I81,MIN(Staff!$J81,Staff!$L81),IF(AX$4&gt;Staff!$I81,IFERROR(MIN(Staff!$L81,AL84+Staff!$J81),MIN(Staff!$J81,Staff!$L81)),0))))))</f>
        <v>0</v>
      </c>
      <c r="AY84" s="567">
        <f>IF(Staff!$K81="Never",IF(AY$4&gt;=Staff!$I81,MIN(Staff!$J81,Staff!$L81),0),IF(Staff!$K81="Monthly",IF(AY$4=Staff!$I81,MIN(Staff!$J81,Staff!$L81),IF(AY$4&gt;Staff!$I81,MIN(Staff!$L81,AX84+Staff!$J81),0)),IF(Staff!$K81="Quarterly",IF(AY$4=Staff!$I81,MIN(Staff!$J81,Staff!$L81),IF(AY$4&gt;Staff!$I81,IFERROR(MIN(Staff!$L81,IF(ISNUMBER(AV84),AV84,0)+Staff!$J81),Staff!$J81),0)),IF(Staff!$K81="Annually",IF(AY$4=Staff!$I81,MIN(Staff!$J81,Staff!$L81),IF(AY$4&gt;Staff!$I81,IFERROR(MIN(Staff!$L81,AM84+Staff!$J81),MIN(Staff!$J81,Staff!$L81)),0))))))</f>
        <v>0</v>
      </c>
      <c r="AZ84" s="567">
        <f>IF(Staff!$K81="Never",IF(AZ$4&gt;=Staff!$I81,MIN(Staff!$J81,Staff!$L81),0),IF(Staff!$K81="Monthly",IF(AZ$4=Staff!$I81,MIN(Staff!$J81,Staff!$L81),IF(AZ$4&gt;Staff!$I81,MIN(Staff!$L81,AY84+Staff!$J81),0)),IF(Staff!$K81="Quarterly",IF(AZ$4=Staff!$I81,MIN(Staff!$J81,Staff!$L81),IF(AZ$4&gt;Staff!$I81,IFERROR(MIN(Staff!$L81,IF(ISNUMBER(AW84),AW84,0)+Staff!$J81),Staff!$J81),0)),IF(Staff!$K81="Annually",IF(AZ$4=Staff!$I81,MIN(Staff!$J81,Staff!$L81),IF(AZ$4&gt;Staff!$I81,IFERROR(MIN(Staff!$L81,AN84+Staff!$J81),MIN(Staff!$J81,Staff!$L81)),0))))))</f>
        <v>0</v>
      </c>
      <c r="BA84" s="567">
        <f>IF(Staff!$K81="Never",IF(BA$4&gt;=Staff!$I81,MIN(Staff!$J81,Staff!$L81),0),IF(Staff!$K81="Monthly",IF(BA$4=Staff!$I81,MIN(Staff!$J81,Staff!$L81),IF(BA$4&gt;Staff!$I81,MIN(Staff!$L81,AZ84+Staff!$J81),0)),IF(Staff!$K81="Quarterly",IF(BA$4=Staff!$I81,MIN(Staff!$J81,Staff!$L81),IF(BA$4&gt;Staff!$I81,IFERROR(MIN(Staff!$L81,IF(ISNUMBER(AX84),AX84,0)+Staff!$J81),Staff!$J81),0)),IF(Staff!$K81="Annually",IF(BA$4=Staff!$I81,MIN(Staff!$J81,Staff!$L81),IF(BA$4&gt;Staff!$I81,IFERROR(MIN(Staff!$L81,AO84+Staff!$J81),MIN(Staff!$J81,Staff!$L81)),0))))))</f>
        <v>0</v>
      </c>
      <c r="BB84" s="567">
        <f>IF(Staff!$K81="Never",IF(BB$4&gt;=Staff!$I81,MIN(Staff!$J81,Staff!$L81),0),IF(Staff!$K81="Monthly",IF(BB$4=Staff!$I81,MIN(Staff!$J81,Staff!$L81),IF(BB$4&gt;Staff!$I81,MIN(Staff!$L81,BA84+Staff!$J81),0)),IF(Staff!$K81="Quarterly",IF(BB$4=Staff!$I81,MIN(Staff!$J81,Staff!$L81),IF(BB$4&gt;Staff!$I81,IFERROR(MIN(Staff!$L81,IF(ISNUMBER(AY84),AY84,0)+Staff!$J81),Staff!$J81),0)),IF(Staff!$K81="Annually",IF(BB$4=Staff!$I81,MIN(Staff!$J81,Staff!$L81),IF(BB$4&gt;Staff!$I81,IFERROR(MIN(Staff!$L81,AP84+Staff!$J81),MIN(Staff!$J81,Staff!$L81)),0))))))</f>
        <v>0</v>
      </c>
      <c r="BC84" s="567">
        <f>IF(Staff!$K81="Never",IF(BC$4&gt;=Staff!$I81,MIN(Staff!$J81,Staff!$L81),0),IF(Staff!$K81="Monthly",IF(BC$4=Staff!$I81,MIN(Staff!$J81,Staff!$L81),IF(BC$4&gt;Staff!$I81,MIN(Staff!$L81,BB84+Staff!$J81),0)),IF(Staff!$K81="Quarterly",IF(BC$4=Staff!$I81,MIN(Staff!$J81,Staff!$L81),IF(BC$4&gt;Staff!$I81,IFERROR(MIN(Staff!$L81,IF(ISNUMBER(AZ84),AZ84,0)+Staff!$J81),Staff!$J81),0)),IF(Staff!$K81="Annually",IF(BC$4=Staff!$I81,MIN(Staff!$J81,Staff!$L81),IF(BC$4&gt;Staff!$I81,IFERROR(MIN(Staff!$L81,AQ84+Staff!$J81),MIN(Staff!$J81,Staff!$L81)),0))))))</f>
        <v>0</v>
      </c>
      <c r="BD84" s="567">
        <f>IF(Staff!$K81="Never",IF(BD$4&gt;=Staff!$I81,MIN(Staff!$J81,Staff!$L81),0),IF(Staff!$K81="Monthly",IF(BD$4=Staff!$I81,MIN(Staff!$J81,Staff!$L81),IF(BD$4&gt;Staff!$I81,MIN(Staff!$L81,BC84+Staff!$J81),0)),IF(Staff!$K81="Quarterly",IF(BD$4=Staff!$I81,MIN(Staff!$J81,Staff!$L81),IF(BD$4&gt;Staff!$I81,IFERROR(MIN(Staff!$L81,IF(ISNUMBER(BA84),BA84,0)+Staff!$J81),Staff!$J81),0)),IF(Staff!$K81="Annually",IF(BD$4=Staff!$I81,MIN(Staff!$J81,Staff!$L81),IF(BD$4&gt;Staff!$I81,IFERROR(MIN(Staff!$L81,AR84+Staff!$J81),MIN(Staff!$J81,Staff!$L81)),0))))))</f>
        <v>0</v>
      </c>
      <c r="BE84" s="567">
        <f>IF(Staff!$K81="Never",IF(BE$4&gt;=Staff!$I81,MIN(Staff!$J81,Staff!$L81),0),IF(Staff!$K81="Monthly",IF(BE$4=Staff!$I81,MIN(Staff!$J81,Staff!$L81),IF(BE$4&gt;Staff!$I81,MIN(Staff!$L81,BD84+Staff!$J81),0)),IF(Staff!$K81="Quarterly",IF(BE$4=Staff!$I81,MIN(Staff!$J81,Staff!$L81),IF(BE$4&gt;Staff!$I81,IFERROR(MIN(Staff!$L81,IF(ISNUMBER(BB84),BB84,0)+Staff!$J81),Staff!$J81),0)),IF(Staff!$K81="Annually",IF(BE$4=Staff!$I81,MIN(Staff!$J81,Staff!$L81),IF(BE$4&gt;Staff!$I81,IFERROR(MIN(Staff!$L81,AS84+Staff!$J81),MIN(Staff!$J81,Staff!$L81)),0))))))</f>
        <v>0</v>
      </c>
      <c r="BF84" s="567">
        <f>IF(Staff!$K81="Never",IF(BF$4&gt;=Staff!$I81,MIN(Staff!$J81,Staff!$L81),0),IF(Staff!$K81="Monthly",IF(BF$4=Staff!$I81,MIN(Staff!$J81,Staff!$L81),IF(BF$4&gt;Staff!$I81,MIN(Staff!$L81,BE84+Staff!$J81),0)),IF(Staff!$K81="Quarterly",IF(BF$4=Staff!$I81,MIN(Staff!$J81,Staff!$L81),IF(BF$4&gt;Staff!$I81,IFERROR(MIN(Staff!$L81,IF(ISNUMBER(BC84),BC84,0)+Staff!$J81),Staff!$J81),0)),IF(Staff!$K81="Annually",IF(BF$4=Staff!$I81,MIN(Staff!$J81,Staff!$L81),IF(BF$4&gt;Staff!$I81,IFERROR(MIN(Staff!$L81,AT84+Staff!$J81),MIN(Staff!$J81,Staff!$L81)),0))))))</f>
        <v>0</v>
      </c>
      <c r="BG84" s="567">
        <f>IF(Staff!$K81="Never",IF(BG$4&gt;=Staff!$I81,MIN(Staff!$J81,Staff!$L81),0),IF(Staff!$K81="Monthly",IF(BG$4=Staff!$I81,MIN(Staff!$J81,Staff!$L81),IF(BG$4&gt;Staff!$I81,MIN(Staff!$L81,BF84+Staff!$J81),0)),IF(Staff!$K81="Quarterly",IF(BG$4=Staff!$I81,MIN(Staff!$J81,Staff!$L81),IF(BG$4&gt;Staff!$I81,IFERROR(MIN(Staff!$L81,IF(ISNUMBER(BD84),BD84,0)+Staff!$J81),Staff!$J81),0)),IF(Staff!$K81="Annually",IF(BG$4=Staff!$I81,MIN(Staff!$J81,Staff!$L81),IF(BG$4&gt;Staff!$I81,IFERROR(MIN(Staff!$L81,AU84+Staff!$J81),MIN(Staff!$J81,Staff!$L81)),0))))))</f>
        <v>0</v>
      </c>
      <c r="BH84" s="567">
        <f>IF(Staff!$K81="Never",IF(BH$4&gt;=Staff!$I81,MIN(Staff!$J81,Staff!$L81),0),IF(Staff!$K81="Monthly",IF(BH$4=Staff!$I81,MIN(Staff!$J81,Staff!$L81),IF(BH$4&gt;Staff!$I81,MIN(Staff!$L81,BG84+Staff!$J81),0)),IF(Staff!$K81="Quarterly",IF(BH$4=Staff!$I81,MIN(Staff!$J81,Staff!$L81),IF(BH$4&gt;Staff!$I81,IFERROR(MIN(Staff!$L81,IF(ISNUMBER(BE84),BE84,0)+Staff!$J81),Staff!$J81),0)),IF(Staff!$K81="Annually",IF(BH$4=Staff!$I81,MIN(Staff!$J81,Staff!$L81),IF(BH$4&gt;Staff!$I81,IFERROR(MIN(Staff!$L81,AV84+Staff!$J81),MIN(Staff!$J81,Staff!$L81)),0))))))</f>
        <v>0</v>
      </c>
      <c r="BI84" s="567">
        <f>IF(Staff!$K81="Never",IF(BI$4&gt;=Staff!$I81,MIN(Staff!$J81,Staff!$L81),0),IF(Staff!$K81="Monthly",IF(BI$4=Staff!$I81,MIN(Staff!$J81,Staff!$L81),IF(BI$4&gt;Staff!$I81,MIN(Staff!$L81,BH84+Staff!$J81),0)),IF(Staff!$K81="Quarterly",IF(BI$4=Staff!$I81,MIN(Staff!$J81,Staff!$L81),IF(BI$4&gt;Staff!$I81,IFERROR(MIN(Staff!$L81,IF(ISNUMBER(BF84),BF84,0)+Staff!$J81),Staff!$J81),0)),IF(Staff!$K81="Annually",IF(BI$4=Staff!$I81,MIN(Staff!$J81,Staff!$L81),IF(BI$4&gt;Staff!$I81,IFERROR(MIN(Staff!$L81,AW84+Staff!$J81),MIN(Staff!$J81,Staff!$L81)),0))))))</f>
        <v>0</v>
      </c>
      <c r="BJ84" s="567">
        <f>IF(Staff!$K81="Never",IF(BJ$4&gt;=Staff!$I81,MIN(Staff!$J81,Staff!$L81),0),IF(Staff!$K81="Monthly",IF(BJ$4=Staff!$I81,MIN(Staff!$J81,Staff!$L81),IF(BJ$4&gt;Staff!$I81,MIN(Staff!$L81,BI84+Staff!$J81),0)),IF(Staff!$K81="Quarterly",IF(BJ$4=Staff!$I81,MIN(Staff!$J81,Staff!$L81),IF(BJ$4&gt;Staff!$I81,IFERROR(MIN(Staff!$L81,IF(ISNUMBER(BG84),BG84,0)+Staff!$J81),Staff!$J81),0)),IF(Staff!$K81="Annually",IF(BJ$4=Staff!$I81,MIN(Staff!$J81,Staff!$L81),IF(BJ$4&gt;Staff!$I81,IFERROR(MIN(Staff!$L81,AX84+Staff!$J81),MIN(Staff!$J81,Staff!$L81)),0))))))</f>
        <v>0</v>
      </c>
      <c r="BK84" s="567">
        <f>IF(Staff!$K81="Never",IF(BK$4&gt;=Staff!$I81,MIN(Staff!$J81,Staff!$L81),0),IF(Staff!$K81="Monthly",IF(BK$4=Staff!$I81,MIN(Staff!$J81,Staff!$L81),IF(BK$4&gt;Staff!$I81,MIN(Staff!$L81,BJ84+Staff!$J81),0)),IF(Staff!$K81="Quarterly",IF(BK$4=Staff!$I81,MIN(Staff!$J81,Staff!$L81),IF(BK$4&gt;Staff!$I81,IFERROR(MIN(Staff!$L81,IF(ISNUMBER(BH84),BH84,0)+Staff!$J81),Staff!$J81),0)),IF(Staff!$K81="Annually",IF(BK$4=Staff!$I81,MIN(Staff!$J81,Staff!$L81),IF(BK$4&gt;Staff!$I81,IFERROR(MIN(Staff!$L81,AY84+Staff!$J81),MIN(Staff!$J81,Staff!$L81)),0))))))</f>
        <v>0</v>
      </c>
      <c r="BL84" s="567">
        <f>IF(Staff!$K81="Never",IF(BL$4&gt;=Staff!$I81,MIN(Staff!$J81,Staff!$L81),0),IF(Staff!$K81="Monthly",IF(BL$4=Staff!$I81,MIN(Staff!$J81,Staff!$L81),IF(BL$4&gt;Staff!$I81,MIN(Staff!$L81,BK84+Staff!$J81),0)),IF(Staff!$K81="Quarterly",IF(BL$4=Staff!$I81,MIN(Staff!$J81,Staff!$L81),IF(BL$4&gt;Staff!$I81,IFERROR(MIN(Staff!$L81,IF(ISNUMBER(BI84),BI84,0)+Staff!$J81),Staff!$J81),0)),IF(Staff!$K81="Annually",IF(BL$4=Staff!$I81,MIN(Staff!$J81,Staff!$L81),IF(BL$4&gt;Staff!$I81,IFERROR(MIN(Staff!$L81,AZ84+Staff!$J81),MIN(Staff!$J81,Staff!$L81)),0))))))</f>
        <v>0</v>
      </c>
      <c r="BM84" s="567">
        <f>IF(Staff!$K81="Never",IF(BM$4&gt;=Staff!$I81,MIN(Staff!$J81,Staff!$L81),0),IF(Staff!$K81="Monthly",IF(BM$4=Staff!$I81,MIN(Staff!$J81,Staff!$L81),IF(BM$4&gt;Staff!$I81,MIN(Staff!$L81,BL84+Staff!$J81),0)),IF(Staff!$K81="Quarterly",IF(BM$4=Staff!$I81,MIN(Staff!$J81,Staff!$L81),IF(BM$4&gt;Staff!$I81,IFERROR(MIN(Staff!$L81,IF(ISNUMBER(BJ84),BJ84,0)+Staff!$J81),Staff!$J81),0)),IF(Staff!$K81="Annually",IF(BM$4=Staff!$I81,MIN(Staff!$J81,Staff!$L81),IF(BM$4&gt;Staff!$I81,IFERROR(MIN(Staff!$L81,BA84+Staff!$J81),MIN(Staff!$J81,Staff!$L81)),0))))))</f>
        <v>0</v>
      </c>
      <c r="BN84" s="567">
        <f>IF(Staff!$K81="Never",IF(BN$4&gt;=Staff!$I81,MIN(Staff!$J81,Staff!$L81),0),IF(Staff!$K81="Monthly",IF(BN$4=Staff!$I81,MIN(Staff!$J81,Staff!$L81),IF(BN$4&gt;Staff!$I81,MIN(Staff!$L81,BM84+Staff!$J81),0)),IF(Staff!$K81="Quarterly",IF(BN$4=Staff!$I81,MIN(Staff!$J81,Staff!$L81),IF(BN$4&gt;Staff!$I81,IFERROR(MIN(Staff!$L81,IF(ISNUMBER(BK84),BK84,0)+Staff!$J81),Staff!$J81),0)),IF(Staff!$K81="Annually",IF(BN$4=Staff!$I81,MIN(Staff!$J81,Staff!$L81),IF(BN$4&gt;Staff!$I81,IFERROR(MIN(Staff!$L81,BB84+Staff!$J81),MIN(Staff!$J81,Staff!$L81)),0))))))</f>
        <v>0</v>
      </c>
      <c r="BO84" s="567">
        <f>IF(Staff!$K81="Never",IF(BO$4&gt;=Staff!$I81,MIN(Staff!$J81,Staff!$L81),0),IF(Staff!$K81="Monthly",IF(BO$4=Staff!$I81,MIN(Staff!$J81,Staff!$L81),IF(BO$4&gt;Staff!$I81,MIN(Staff!$L81,BN84+Staff!$J81),0)),IF(Staff!$K81="Quarterly",IF(BO$4=Staff!$I81,MIN(Staff!$J81,Staff!$L81),IF(BO$4&gt;Staff!$I81,IFERROR(MIN(Staff!$L81,IF(ISNUMBER(BL84),BL84,0)+Staff!$J81),Staff!$J81),0)),IF(Staff!$K81="Annually",IF(BO$4=Staff!$I81,MIN(Staff!$J81,Staff!$L81),IF(BO$4&gt;Staff!$I81,IFERROR(MIN(Staff!$L81,BC84+Staff!$J81),MIN(Staff!$J81,Staff!$L81)),0))))))</f>
        <v>0</v>
      </c>
      <c r="BP84" s="567">
        <f>IF(Staff!$K81="Never",IF(BP$4&gt;=Staff!$I81,MIN(Staff!$J81,Staff!$L81),0),IF(Staff!$K81="Monthly",IF(BP$4=Staff!$I81,MIN(Staff!$J81,Staff!$L81),IF(BP$4&gt;Staff!$I81,MIN(Staff!$L81,BO84+Staff!$J81),0)),IF(Staff!$K81="Quarterly",IF(BP$4=Staff!$I81,MIN(Staff!$J81,Staff!$L81),IF(BP$4&gt;Staff!$I81,IFERROR(MIN(Staff!$L81,IF(ISNUMBER(BM84),BM84,0)+Staff!$J81),Staff!$J81),0)),IF(Staff!$K81="Annually",IF(BP$4=Staff!$I81,MIN(Staff!$J81,Staff!$L81),IF(BP$4&gt;Staff!$I81,IFERROR(MIN(Staff!$L81,BD84+Staff!$J81),MIN(Staff!$J81,Staff!$L81)),0))))))</f>
        <v>0</v>
      </c>
      <c r="BQ84" s="567">
        <f>IF(Staff!$K81="Never",IF(BQ$4&gt;=Staff!$I81,MIN(Staff!$J81,Staff!$L81),0),IF(Staff!$K81="Monthly",IF(BQ$4=Staff!$I81,MIN(Staff!$J81,Staff!$L81),IF(BQ$4&gt;Staff!$I81,MIN(Staff!$L81,BP84+Staff!$J81),0)),IF(Staff!$K81="Quarterly",IF(BQ$4=Staff!$I81,MIN(Staff!$J81,Staff!$L81),IF(BQ$4&gt;Staff!$I81,IFERROR(MIN(Staff!$L81,IF(ISNUMBER(BN84),BN84,0)+Staff!$J81),Staff!$J81),0)),IF(Staff!$K81="Annually",IF(BQ$4=Staff!$I81,MIN(Staff!$J81,Staff!$L81),IF(BQ$4&gt;Staff!$I81,IFERROR(MIN(Staff!$L81,BE84+Staff!$J81),MIN(Staff!$J81,Staff!$L81)),0))))))</f>
        <v>0</v>
      </c>
      <c r="BR84" s="567">
        <f>IF(Staff!$K81="Never",IF(BR$4&gt;=Staff!$I81,MIN(Staff!$J81,Staff!$L81),0),IF(Staff!$K81="Monthly",IF(BR$4=Staff!$I81,MIN(Staff!$J81,Staff!$L81),IF(BR$4&gt;Staff!$I81,MIN(Staff!$L81,BQ84+Staff!$J81),0)),IF(Staff!$K81="Quarterly",IF(BR$4=Staff!$I81,MIN(Staff!$J81,Staff!$L81),IF(BR$4&gt;Staff!$I81,IFERROR(MIN(Staff!$L81,IF(ISNUMBER(BO84),BO84,0)+Staff!$J81),Staff!$J81),0)),IF(Staff!$K81="Annually",IF(BR$4=Staff!$I81,MIN(Staff!$J81,Staff!$L81),IF(BR$4&gt;Staff!$I81,IFERROR(MIN(Staff!$L81,BF84+Staff!$J81),MIN(Staff!$J81,Staff!$L81)),0))))))</f>
        <v>0</v>
      </c>
      <c r="BS84" s="567">
        <f>IF(Staff!$K81="Never",IF(BS$4&gt;=Staff!$I81,MIN(Staff!$J81,Staff!$L81),0),IF(Staff!$K81="Monthly",IF(BS$4=Staff!$I81,MIN(Staff!$J81,Staff!$L81),IF(BS$4&gt;Staff!$I81,MIN(Staff!$L81,BR84+Staff!$J81),0)),IF(Staff!$K81="Quarterly",IF(BS$4=Staff!$I81,MIN(Staff!$J81,Staff!$L81),IF(BS$4&gt;Staff!$I81,IFERROR(MIN(Staff!$L81,IF(ISNUMBER(BP84),BP84,0)+Staff!$J81),Staff!$J81),0)),IF(Staff!$K81="Annually",IF(BS$4=Staff!$I81,MIN(Staff!$J81,Staff!$L81),IF(BS$4&gt;Staff!$I81,IFERROR(MIN(Staff!$L81,BG84+Staff!$J81),MIN(Staff!$J81,Staff!$L81)),0))))))</f>
        <v>0</v>
      </c>
      <c r="BT84" s="567">
        <f>IF(Staff!$K81="Never",IF(BT$4&gt;=Staff!$I81,MIN(Staff!$J81,Staff!$L81),0),IF(Staff!$K81="Monthly",IF(BT$4=Staff!$I81,MIN(Staff!$J81,Staff!$L81),IF(BT$4&gt;Staff!$I81,MIN(Staff!$L81,BS84+Staff!$J81),0)),IF(Staff!$K81="Quarterly",IF(BT$4=Staff!$I81,MIN(Staff!$J81,Staff!$L81),IF(BT$4&gt;Staff!$I81,IFERROR(MIN(Staff!$L81,IF(ISNUMBER(BQ84),BQ84,0)+Staff!$J81),Staff!$J81),0)),IF(Staff!$K81="Annually",IF(BT$4=Staff!$I81,MIN(Staff!$J81,Staff!$L81),IF(BT$4&gt;Staff!$I81,IFERROR(MIN(Staff!$L81,BH84+Staff!$J81),MIN(Staff!$J81,Staff!$L81)),0))))))</f>
        <v>0</v>
      </c>
      <c r="BU84" s="567">
        <f>IF(Staff!$K81="Never",IF(BU$4&gt;=Staff!$I81,MIN(Staff!$J81,Staff!$L81),0),IF(Staff!$K81="Monthly",IF(BU$4=Staff!$I81,MIN(Staff!$J81,Staff!$L81),IF(BU$4&gt;Staff!$I81,MIN(Staff!$L81,BT84+Staff!$J81),0)),IF(Staff!$K81="Quarterly",IF(BU$4=Staff!$I81,MIN(Staff!$J81,Staff!$L81),IF(BU$4&gt;Staff!$I81,IFERROR(MIN(Staff!$L81,IF(ISNUMBER(BR84),BR84,0)+Staff!$J81),Staff!$J81),0)),IF(Staff!$K81="Annually",IF(BU$4=Staff!$I81,MIN(Staff!$J81,Staff!$L81),IF(BU$4&gt;Staff!$I81,IFERROR(MIN(Staff!$L81,BI84+Staff!$J81),MIN(Staff!$J81,Staff!$L81)),0))))))</f>
        <v>0</v>
      </c>
      <c r="BV84" s="567">
        <f>IF(Staff!$K81="Never",IF(BV$4&gt;=Staff!$I81,MIN(Staff!$J81,Staff!$L81),0),IF(Staff!$K81="Monthly",IF(BV$4=Staff!$I81,MIN(Staff!$J81,Staff!$L81),IF(BV$4&gt;Staff!$I81,MIN(Staff!$L81,BU84+Staff!$J81),0)),IF(Staff!$K81="Quarterly",IF(BV$4=Staff!$I81,MIN(Staff!$J81,Staff!$L81),IF(BV$4&gt;Staff!$I81,IFERROR(MIN(Staff!$L81,IF(ISNUMBER(BS84),BS84,0)+Staff!$J81),Staff!$J81),0)),IF(Staff!$K81="Annually",IF(BV$4=Staff!$I81,MIN(Staff!$J81,Staff!$L81),IF(BV$4&gt;Staff!$I81,IFERROR(MIN(Staff!$L81,BJ84+Staff!$J81),MIN(Staff!$J81,Staff!$L81)),0))))))</f>
        <v>0</v>
      </c>
      <c r="BW84" s="567">
        <f>IF(Staff!$K81="Never",IF(BW$4&gt;=Staff!$I81,MIN(Staff!$J81,Staff!$L81),0),IF(Staff!$K81="Monthly",IF(BW$4=Staff!$I81,MIN(Staff!$J81,Staff!$L81),IF(BW$4&gt;Staff!$I81,MIN(Staff!$L81,BV84+Staff!$J81),0)),IF(Staff!$K81="Quarterly",IF(BW$4=Staff!$I81,MIN(Staff!$J81,Staff!$L81),IF(BW$4&gt;Staff!$I81,IFERROR(MIN(Staff!$L81,IF(ISNUMBER(BT84),BT84,0)+Staff!$J81),Staff!$J81),0)),IF(Staff!$K81="Annually",IF(BW$4=Staff!$I81,MIN(Staff!$J81,Staff!$L81),IF(BW$4&gt;Staff!$I81,IFERROR(MIN(Staff!$L81,BK84+Staff!$J81),MIN(Staff!$J81,Staff!$L81)),0))))))</f>
        <v>0</v>
      </c>
      <c r="BX84" s="567">
        <f>IF(Staff!$K81="Never",IF(BX$4&gt;=Staff!$I81,MIN(Staff!$J81,Staff!$L81),0),IF(Staff!$K81="Monthly",IF(BX$4=Staff!$I81,MIN(Staff!$J81,Staff!$L81),IF(BX$4&gt;Staff!$I81,MIN(Staff!$L81,BW84+Staff!$J81),0)),IF(Staff!$K81="Quarterly",IF(BX$4=Staff!$I81,MIN(Staff!$J81,Staff!$L81),IF(BX$4&gt;Staff!$I81,IFERROR(MIN(Staff!$L81,IF(ISNUMBER(BU84),BU84,0)+Staff!$J81),Staff!$J81),0)),IF(Staff!$K81="Annually",IF(BX$4=Staff!$I81,MIN(Staff!$J81,Staff!$L81),IF(BX$4&gt;Staff!$I81,IFERROR(MIN(Staff!$L81,BL84+Staff!$J81),MIN(Staff!$J81,Staff!$L81)),0))))))</f>
        <v>0</v>
      </c>
      <c r="BY84" s="567">
        <f>IF(Staff!$K81="Never",IF(BY$4&gt;=Staff!$I81,MIN(Staff!$J81,Staff!$L81),0),IF(Staff!$K81="Monthly",IF(BY$4=Staff!$I81,MIN(Staff!$J81,Staff!$L81),IF(BY$4&gt;Staff!$I81,MIN(Staff!$L81,BX84+Staff!$J81),0)),IF(Staff!$K81="Quarterly",IF(BY$4=Staff!$I81,MIN(Staff!$J81,Staff!$L81),IF(BY$4&gt;Staff!$I81,IFERROR(MIN(Staff!$L81,IF(ISNUMBER(BV84),BV84,0)+Staff!$J81),Staff!$J81),0)),IF(Staff!$K81="Annually",IF(BY$4=Staff!$I81,MIN(Staff!$J81,Staff!$L81),IF(BY$4&gt;Staff!$I81,IFERROR(MIN(Staff!$L81,BM84+Staff!$J81),MIN(Staff!$J81,Staff!$L81)),0))))))</f>
        <v>0</v>
      </c>
      <c r="BZ84" s="567">
        <f>IF(Staff!$K81="Never",IF(BZ$4&gt;=Staff!$I81,MIN(Staff!$J81,Staff!$L81),0),IF(Staff!$K81="Monthly",IF(BZ$4=Staff!$I81,MIN(Staff!$J81,Staff!$L81),IF(BZ$4&gt;Staff!$I81,MIN(Staff!$L81,BY84+Staff!$J81),0)),IF(Staff!$K81="Quarterly",IF(BZ$4=Staff!$I81,MIN(Staff!$J81,Staff!$L81),IF(BZ$4&gt;Staff!$I81,IFERROR(MIN(Staff!$L81,IF(ISNUMBER(BW84),BW84,0)+Staff!$J81),Staff!$J81),0)),IF(Staff!$K81="Annually",IF(BZ$4=Staff!$I81,MIN(Staff!$J81,Staff!$L81),IF(BZ$4&gt;Staff!$I81,IFERROR(MIN(Staff!$L81,BN84+Staff!$J81),MIN(Staff!$J81,Staff!$L81)),0))))))</f>
        <v>0</v>
      </c>
      <c r="CA84" s="567">
        <f>IF(Staff!$K81="Never",IF(CA$4&gt;=Staff!$I81,MIN(Staff!$J81,Staff!$L81),0),IF(Staff!$K81="Monthly",IF(CA$4=Staff!$I81,MIN(Staff!$J81,Staff!$L81),IF(CA$4&gt;Staff!$I81,MIN(Staff!$L81,BZ84+Staff!$J81),0)),IF(Staff!$K81="Quarterly",IF(CA$4=Staff!$I81,MIN(Staff!$J81,Staff!$L81),IF(CA$4&gt;Staff!$I81,IFERROR(MIN(Staff!$L81,IF(ISNUMBER(BX84),BX84,0)+Staff!$J81),Staff!$J81),0)),IF(Staff!$K81="Annually",IF(CA$4=Staff!$I81,MIN(Staff!$J81,Staff!$L81),IF(CA$4&gt;Staff!$I81,IFERROR(MIN(Staff!$L81,BO84+Staff!$J81),MIN(Staff!$J81,Staff!$L81)),0))))))</f>
        <v>0</v>
      </c>
      <c r="CB84" s="567">
        <f>IF(Staff!$K81="Never",IF(CB$4&gt;=Staff!$I81,MIN(Staff!$J81,Staff!$L81),0),IF(Staff!$K81="Monthly",IF(CB$4=Staff!$I81,MIN(Staff!$J81,Staff!$L81),IF(CB$4&gt;Staff!$I81,MIN(Staff!$L81,CA84+Staff!$J81),0)),IF(Staff!$K81="Quarterly",IF(CB$4=Staff!$I81,MIN(Staff!$J81,Staff!$L81),IF(CB$4&gt;Staff!$I81,IFERROR(MIN(Staff!$L81,IF(ISNUMBER(BY84),BY84,0)+Staff!$J81),Staff!$J81),0)),IF(Staff!$K81="Annually",IF(CB$4=Staff!$I81,MIN(Staff!$J81,Staff!$L81),IF(CB$4&gt;Staff!$I81,IFERROR(MIN(Staff!$L81,BP84+Staff!$J81),MIN(Staff!$J81,Staff!$L81)),0))))))</f>
        <v>0</v>
      </c>
      <c r="CC84" s="567">
        <f>IF(Staff!$K81="Never",IF(CC$4&gt;=Staff!$I81,MIN(Staff!$J81,Staff!$L81),0),IF(Staff!$K81="Monthly",IF(CC$4=Staff!$I81,MIN(Staff!$J81,Staff!$L81),IF(CC$4&gt;Staff!$I81,MIN(Staff!$L81,CB84+Staff!$J81),0)),IF(Staff!$K81="Quarterly",IF(CC$4=Staff!$I81,MIN(Staff!$J81,Staff!$L81),IF(CC$4&gt;Staff!$I81,IFERROR(MIN(Staff!$L81,IF(ISNUMBER(BZ84),BZ84,0)+Staff!$J81),Staff!$J81),0)),IF(Staff!$K81="Annually",IF(CC$4=Staff!$I81,MIN(Staff!$J81,Staff!$L81),IF(CC$4&gt;Staff!$I81,IFERROR(MIN(Staff!$L81,BQ84+Staff!$J81),MIN(Staff!$J81,Staff!$L81)),0))))))</f>
        <v>0</v>
      </c>
      <c r="CD84" s="567">
        <f>IF(Staff!$K81="Never",IF(CD$4&gt;=Staff!$I81,MIN(Staff!$J81,Staff!$L81),0),IF(Staff!$K81="Monthly",IF(CD$4=Staff!$I81,MIN(Staff!$J81,Staff!$L81),IF(CD$4&gt;Staff!$I81,MIN(Staff!$L81,CC84+Staff!$J81),0)),IF(Staff!$K81="Quarterly",IF(CD$4=Staff!$I81,MIN(Staff!$J81,Staff!$L81),IF(CD$4&gt;Staff!$I81,IFERROR(MIN(Staff!$L81,IF(ISNUMBER(CA84),CA84,0)+Staff!$J81),Staff!$J81),0)),IF(Staff!$K81="Annually",IF(CD$4=Staff!$I81,MIN(Staff!$J81,Staff!$L81),IF(CD$4&gt;Staff!$I81,IFERROR(MIN(Staff!$L81,BR84+Staff!$J81),MIN(Staff!$J81,Staff!$L81)),0))))))</f>
        <v>0</v>
      </c>
      <c r="CE84" s="567">
        <f>IF(Staff!$K81="Never",IF(CE$4&gt;=Staff!$I81,MIN(Staff!$J81,Staff!$L81),0),IF(Staff!$K81="Monthly",IF(CE$4=Staff!$I81,MIN(Staff!$J81,Staff!$L81),IF(CE$4&gt;Staff!$I81,MIN(Staff!$L81,CD84+Staff!$J81),0)),IF(Staff!$K81="Quarterly",IF(CE$4=Staff!$I81,MIN(Staff!$J81,Staff!$L81),IF(CE$4&gt;Staff!$I81,IFERROR(MIN(Staff!$L81,IF(ISNUMBER(CB84),CB84,0)+Staff!$J81),Staff!$J81),0)),IF(Staff!$K81="Annually",IF(CE$4=Staff!$I81,MIN(Staff!$J81,Staff!$L81),IF(CE$4&gt;Staff!$I81,IFERROR(MIN(Staff!$L81,BS84+Staff!$J81),MIN(Staff!$J81,Staff!$L81)),0))))))</f>
        <v>0</v>
      </c>
      <c r="CF84" s="567">
        <f>IF(Staff!$K81="Never",IF(CF$4&gt;=Staff!$I81,MIN(Staff!$J81,Staff!$L81),0),IF(Staff!$K81="Monthly",IF(CF$4=Staff!$I81,MIN(Staff!$J81,Staff!$L81),IF(CF$4&gt;Staff!$I81,MIN(Staff!$L81,CE84+Staff!$J81),0)),IF(Staff!$K81="Quarterly",IF(CF$4=Staff!$I81,MIN(Staff!$J81,Staff!$L81),IF(CF$4&gt;Staff!$I81,IFERROR(MIN(Staff!$L81,IF(ISNUMBER(CC84),CC84,0)+Staff!$J81),Staff!$J81),0)),IF(Staff!$K81="Annually",IF(CF$4=Staff!$I81,MIN(Staff!$J81,Staff!$L81),IF(CF$4&gt;Staff!$I81,IFERROR(MIN(Staff!$L81,BT84+Staff!$J81),MIN(Staff!$J81,Staff!$L81)),0))))))</f>
        <v>0</v>
      </c>
      <c r="CG84" s="567">
        <f>IF(Staff!$K81="Never",IF(CG$4&gt;=Staff!$I81,MIN(Staff!$J81,Staff!$L81),0),IF(Staff!$K81="Monthly",IF(CG$4=Staff!$I81,MIN(Staff!$J81,Staff!$L81),IF(CG$4&gt;Staff!$I81,MIN(Staff!$L81,CF84+Staff!$J81),0)),IF(Staff!$K81="Quarterly",IF(CG$4=Staff!$I81,MIN(Staff!$J81,Staff!$L81),IF(CG$4&gt;Staff!$I81,IFERROR(MIN(Staff!$L81,IF(ISNUMBER(CD84),CD84,0)+Staff!$J81),Staff!$J81),0)),IF(Staff!$K81="Annually",IF(CG$4=Staff!$I81,MIN(Staff!$J81,Staff!$L81),IF(CG$4&gt;Staff!$I81,IFERROR(MIN(Staff!$L81,BU84+Staff!$J81),MIN(Staff!$J81,Staff!$L81)),0))))))</f>
        <v>0</v>
      </c>
      <c r="CH84" s="567">
        <f>IF(Staff!$K81="Never",IF(CH$4&gt;=Staff!$I81,MIN(Staff!$J81,Staff!$L81),0),IF(Staff!$K81="Monthly",IF(CH$4=Staff!$I81,MIN(Staff!$J81,Staff!$L81),IF(CH$4&gt;Staff!$I81,MIN(Staff!$L81,CG84+Staff!$J81),0)),IF(Staff!$K81="Quarterly",IF(CH$4=Staff!$I81,MIN(Staff!$J81,Staff!$L81),IF(CH$4&gt;Staff!$I81,IFERROR(MIN(Staff!$L81,IF(ISNUMBER(CE84),CE84,0)+Staff!$J81),Staff!$J81),0)),IF(Staff!$K81="Annually",IF(CH$4=Staff!$I81,MIN(Staff!$J81,Staff!$L81),IF(CH$4&gt;Staff!$I81,IFERROR(MIN(Staff!$L81,BV84+Staff!$J81),MIN(Staff!$J81,Staff!$L81)),0))))))</f>
        <v>0</v>
      </c>
      <c r="CI84" s="567">
        <f>IF(Staff!$K81="Never",IF(CI$4&gt;=Staff!$I81,MIN(Staff!$J81,Staff!$L81),0),IF(Staff!$K81="Monthly",IF(CI$4=Staff!$I81,MIN(Staff!$J81,Staff!$L81),IF(CI$4&gt;Staff!$I81,MIN(Staff!$L81,CH84+Staff!$J81),0)),IF(Staff!$K81="Quarterly",IF(CI$4=Staff!$I81,MIN(Staff!$J81,Staff!$L81),IF(CI$4&gt;Staff!$I81,IFERROR(MIN(Staff!$L81,IF(ISNUMBER(CF84),CF84,0)+Staff!$J81),Staff!$J81),0)),IF(Staff!$K81="Annually",IF(CI$4=Staff!$I81,MIN(Staff!$J81,Staff!$L81),IF(CI$4&gt;Staff!$I81,IFERROR(MIN(Staff!$L81,BW84+Staff!$J81),MIN(Staff!$J81,Staff!$L81)),0))))))</f>
        <v>0</v>
      </c>
    </row>
    <row r="85" spans="1:87" ht="15.75" hidden="1" customHeight="1" outlineLevel="1">
      <c r="A85" s="875" t="str">
        <f>Staff!A82</f>
        <v>Other 5</v>
      </c>
      <c r="B85" s="876"/>
      <c r="C85" s="719" t="s">
        <v>289</v>
      </c>
      <c r="D85" s="567">
        <f>IF(Staff!$K82="Never",IF(D$4&gt;=Staff!$I82,MIN(Staff!$J82,Staff!$L82),0),IF(Staff!$K82="Monthly",IF(D$4=Staff!$I82,MIN(Staff!$J82,Staff!$L82),IF(D$4&gt;Staff!$I82,MIN(Staff!$L82,C85+Staff!$J82),0)),IF(Staff!$K82="Quarterly",IF(D$4=Staff!$I82,MIN(Staff!$J82,Staff!$L82),IF(D$4&gt;Staff!$I82,IFERROR(MIN(Staff!$L82,IF(ISNUMBER(A85),A85,0)+Staff!$J82),Staff!$J82),0)),IF(Staff!$K82="Annually",IF(D$4=Staff!$I82,MIN(Staff!$J82,Staff!$L82),IF(D$4&gt;Staff!$I82,IFERROR(MIN(Staff!$L82,#REF!+Staff!$J82),MIN(Staff!$J82,Staff!$L82)),0))))))</f>
        <v>0</v>
      </c>
      <c r="E85" s="567">
        <f>IF(Staff!$K82="Never",IF(E$4&gt;=Staff!$I82,MIN(Staff!$J82,Staff!$L82),0),IF(Staff!$K82="Monthly",IF(E$4=Staff!$I82,MIN(Staff!$J82,Staff!$L82),IF(E$4&gt;Staff!$I82,MIN(Staff!$L82,D85+Staff!$J82),0)),IF(Staff!$K82="Quarterly",IF(E$4=Staff!$I82,MIN(Staff!$J82,Staff!$L82),IF(E$4&gt;Staff!$I82,IFERROR(MIN(Staff!$L82,IF(ISNUMBER(B85),B85,0)+Staff!$J82),Staff!$J82),0)),IF(Staff!$K82="Annually",IF(E$4=Staff!$I82,MIN(Staff!$J82,Staff!$L82),IF(E$4&gt;Staff!$I82,IFERROR(MIN(Staff!$L82,#REF!+Staff!$J82),MIN(Staff!$J82,Staff!$L82)),0))))))</f>
        <v>0</v>
      </c>
      <c r="F85" s="567">
        <f>IF(Staff!$K82="Never",IF(F$4&gt;=Staff!$I82,MIN(Staff!$J82,Staff!$L82),0),IF(Staff!$K82="Monthly",IF(F$4=Staff!$I82,MIN(Staff!$J82,Staff!$L82),IF(F$4&gt;Staff!$I82,MIN(Staff!$L82,E85+Staff!$J82),0)),IF(Staff!$K82="Quarterly",IF(F$4=Staff!$I82,MIN(Staff!$J82,Staff!$L82),IF(F$4&gt;Staff!$I82,IFERROR(MIN(Staff!$L82,IF(ISNUMBER(C85),C85,0)+Staff!$J82),Staff!$J82),0)),IF(Staff!$K82="Annually",IF(F$4=Staff!$I82,MIN(Staff!$J82,Staff!$L82),IF(F$4&gt;Staff!$I82,IFERROR(MIN(Staff!$L82,#REF!+Staff!$J82),MIN(Staff!$J82,Staff!$L82)),0))))))</f>
        <v>0</v>
      </c>
      <c r="G85" s="567">
        <f>IF(Staff!$K82="Never",IF(G$4&gt;=Staff!$I82,MIN(Staff!$J82,Staff!$L82),0),IF(Staff!$K82="Monthly",IF(G$4=Staff!$I82,MIN(Staff!$J82,Staff!$L82),IF(G$4&gt;Staff!$I82,MIN(Staff!$L82,F85+Staff!$J82),0)),IF(Staff!$K82="Quarterly",IF(G$4=Staff!$I82,MIN(Staff!$J82,Staff!$L82),IF(G$4&gt;Staff!$I82,IFERROR(MIN(Staff!$L82,IF(ISNUMBER(D85),D85,0)+Staff!$J82),Staff!$J82),0)),IF(Staff!$K82="Annually",IF(G$4=Staff!$I82,MIN(Staff!$J82,Staff!$L82),IF(G$4&gt;Staff!$I82,IFERROR(MIN(Staff!$L82,#REF!+Staff!$J82),MIN(Staff!$J82,Staff!$L82)),0))))))</f>
        <v>0</v>
      </c>
      <c r="H85" s="567">
        <f>IF(Staff!$K82="Never",IF(H$4&gt;=Staff!$I82,MIN(Staff!$J82,Staff!$L82),0),IF(Staff!$K82="Monthly",IF(H$4=Staff!$I82,MIN(Staff!$J82,Staff!$L82),IF(H$4&gt;Staff!$I82,MIN(Staff!$L82,G85+Staff!$J82),0)),IF(Staff!$K82="Quarterly",IF(H$4=Staff!$I82,MIN(Staff!$J82,Staff!$L82),IF(H$4&gt;Staff!$I82,IFERROR(MIN(Staff!$L82,IF(ISNUMBER(E85),E85,0)+Staff!$J82),Staff!$J82),0)),IF(Staff!$K82="Annually",IF(H$4=Staff!$I82,MIN(Staff!$J82,Staff!$L82),IF(H$4&gt;Staff!$I82,IFERROR(MIN(Staff!$L82,#REF!+Staff!$J82),MIN(Staff!$J82,Staff!$L82)),0))))))</f>
        <v>0</v>
      </c>
      <c r="I85" s="567">
        <f>IF(Staff!$K82="Never",IF(I$4&gt;=Staff!$I82,MIN(Staff!$J82,Staff!$L82),0),IF(Staff!$K82="Monthly",IF(I$4=Staff!$I82,MIN(Staff!$J82,Staff!$L82),IF(I$4&gt;Staff!$I82,MIN(Staff!$L82,H85+Staff!$J82),0)),IF(Staff!$K82="Quarterly",IF(I$4=Staff!$I82,MIN(Staff!$J82,Staff!$L82),IF(I$4&gt;Staff!$I82,IFERROR(MIN(Staff!$L82,IF(ISNUMBER(F85),F85,0)+Staff!$J82),Staff!$J82),0)),IF(Staff!$K82="Annually",IF(I$4=Staff!$I82,MIN(Staff!$J82,Staff!$L82),IF(I$4&gt;Staff!$I82,IFERROR(MIN(Staff!$L82,#REF!+Staff!$J82),MIN(Staff!$J82,Staff!$L82)),0))))))</f>
        <v>0</v>
      </c>
      <c r="J85" s="567">
        <f>IF(Staff!$K82="Never",IF(J$4&gt;=Staff!$I82,MIN(Staff!$J82,Staff!$L82),0),IF(Staff!$K82="Monthly",IF(J$4=Staff!$I82,MIN(Staff!$J82,Staff!$L82),IF(J$4&gt;Staff!$I82,MIN(Staff!$L82,I85+Staff!$J82),0)),IF(Staff!$K82="Quarterly",IF(J$4=Staff!$I82,MIN(Staff!$J82,Staff!$L82),IF(J$4&gt;Staff!$I82,IFERROR(MIN(Staff!$L82,IF(ISNUMBER(G85),G85,0)+Staff!$J82),Staff!$J82),0)),IF(Staff!$K82="Annually",IF(J$4=Staff!$I82,MIN(Staff!$J82,Staff!$L82),IF(J$4&gt;Staff!$I82,IFERROR(MIN(Staff!$L82,#REF!+Staff!$J82),MIN(Staff!$J82,Staff!$L82)),0))))))</f>
        <v>0</v>
      </c>
      <c r="K85" s="567">
        <f>IF(Staff!$K82="Never",IF(K$4&gt;=Staff!$I82,MIN(Staff!$J82,Staff!$L82),0),IF(Staff!$K82="Monthly",IF(K$4=Staff!$I82,MIN(Staff!$J82,Staff!$L82),IF(K$4&gt;Staff!$I82,MIN(Staff!$L82,J85+Staff!$J82),0)),IF(Staff!$K82="Quarterly",IF(K$4=Staff!$I82,MIN(Staff!$J82,Staff!$L82),IF(K$4&gt;Staff!$I82,IFERROR(MIN(Staff!$L82,IF(ISNUMBER(H85),H85,0)+Staff!$J82),Staff!$J82),0)),IF(Staff!$K82="Annually",IF(K$4=Staff!$I82,MIN(Staff!$J82,Staff!$L82),IF(K$4&gt;Staff!$I82,IFERROR(MIN(Staff!$L82,#REF!+Staff!$J82),MIN(Staff!$J82,Staff!$L82)),0))))))</f>
        <v>0</v>
      </c>
      <c r="L85" s="567">
        <f>IF(Staff!$K82="Never",IF(L$4&gt;=Staff!$I82,MIN(Staff!$J82,Staff!$L82),0),IF(Staff!$K82="Monthly",IF(L$4=Staff!$I82,MIN(Staff!$J82,Staff!$L82),IF(L$4&gt;Staff!$I82,MIN(Staff!$L82,K85+Staff!$J82),0)),IF(Staff!$K82="Quarterly",IF(L$4=Staff!$I82,MIN(Staff!$J82,Staff!$L82),IF(L$4&gt;Staff!$I82,IFERROR(MIN(Staff!$L82,IF(ISNUMBER(I85),I85,0)+Staff!$J82),Staff!$J82),0)),IF(Staff!$K82="Annually",IF(L$4=Staff!$I82,MIN(Staff!$J82,Staff!$L82),IF(L$4&gt;Staff!$I82,IFERROR(MIN(Staff!$L82,#REF!+Staff!$J82),MIN(Staff!$J82,Staff!$L82)),0))))))</f>
        <v>0</v>
      </c>
      <c r="M85" s="567">
        <f>IF(Staff!$K82="Never",IF(M$4&gt;=Staff!$I82,MIN(Staff!$J82,Staff!$L82),0),IF(Staff!$K82="Monthly",IF(M$4=Staff!$I82,MIN(Staff!$J82,Staff!$L82),IF(M$4&gt;Staff!$I82,MIN(Staff!$L82,L85+Staff!$J82),0)),IF(Staff!$K82="Quarterly",IF(M$4=Staff!$I82,MIN(Staff!$J82,Staff!$L82),IF(M$4&gt;Staff!$I82,IFERROR(MIN(Staff!$L82,IF(ISNUMBER(J85),J85,0)+Staff!$J82),Staff!$J82),0)),IF(Staff!$K82="Annually",IF(M$4=Staff!$I82,MIN(Staff!$J82,Staff!$L82),IF(M$4&gt;Staff!$I82,IFERROR(MIN(Staff!$L82,A85+Staff!$J82),MIN(Staff!$J82,Staff!$L82)),0))))))</f>
        <v>0</v>
      </c>
      <c r="N85" s="567">
        <f>IF(Staff!$K82="Never",IF(N$4&gt;=Staff!$I82,MIN(Staff!$J82,Staff!$L82),0),IF(Staff!$K82="Monthly",IF(N$4=Staff!$I82,MIN(Staff!$J82,Staff!$L82),IF(N$4&gt;Staff!$I82,MIN(Staff!$L82,M85+Staff!$J82),0)),IF(Staff!$K82="Quarterly",IF(N$4=Staff!$I82,MIN(Staff!$J82,Staff!$L82),IF(N$4&gt;Staff!$I82,IFERROR(MIN(Staff!$L82,IF(ISNUMBER(K85),K85,0)+Staff!$J82),Staff!$J82),0)),IF(Staff!$K82="Annually",IF(N$4=Staff!$I82,MIN(Staff!$J82,Staff!$L82),IF(N$4&gt;Staff!$I82,IFERROR(MIN(Staff!$L82,B85+Staff!$J82),MIN(Staff!$J82,Staff!$L82)),0))))))</f>
        <v>0</v>
      </c>
      <c r="O85" s="567">
        <f>IF(Staff!$K82="Never",IF(O$4&gt;=Staff!$I82,MIN(Staff!$J82,Staff!$L82),0),IF(Staff!$K82="Monthly",IF(O$4=Staff!$I82,MIN(Staff!$J82,Staff!$L82),IF(O$4&gt;Staff!$I82,MIN(Staff!$L82,N85+Staff!$J82),0)),IF(Staff!$K82="Quarterly",IF(O$4=Staff!$I82,MIN(Staff!$J82,Staff!$L82),IF(O$4&gt;Staff!$I82,IFERROR(MIN(Staff!$L82,IF(ISNUMBER(L85),L85,0)+Staff!$J82),Staff!$J82),0)),IF(Staff!$K82="Annually",IF(O$4=Staff!$I82,MIN(Staff!$J82,Staff!$L82),IF(O$4&gt;Staff!$I82,IFERROR(MIN(Staff!$L82,C85+Staff!$J82),MIN(Staff!$J82,Staff!$L82)),0))))))</f>
        <v>0</v>
      </c>
      <c r="P85" s="567">
        <f>IF(Staff!$K82="Never",IF(P$4&gt;=Staff!$I82,MIN(Staff!$J82,Staff!$L82),0),IF(Staff!$K82="Monthly",IF(P$4=Staff!$I82,MIN(Staff!$J82,Staff!$L82),IF(P$4&gt;Staff!$I82,MIN(Staff!$L82,O85+Staff!$J82),0)),IF(Staff!$K82="Quarterly",IF(P$4=Staff!$I82,MIN(Staff!$J82,Staff!$L82),IF(P$4&gt;Staff!$I82,IFERROR(MIN(Staff!$L82,IF(ISNUMBER(M85),M85,0)+Staff!$J82),Staff!$J82),0)),IF(Staff!$K82="Annually",IF(P$4=Staff!$I82,MIN(Staff!$J82,Staff!$L82),IF(P$4&gt;Staff!$I82,IFERROR(MIN(Staff!$L82,D85+Staff!$J82),MIN(Staff!$J82,Staff!$L82)),0))))))</f>
        <v>0</v>
      </c>
      <c r="Q85" s="567">
        <f>IF(Staff!$K82="Never",IF(Q$4&gt;=Staff!$I82,MIN(Staff!$J82,Staff!$L82),0),IF(Staff!$K82="Monthly",IF(Q$4=Staff!$I82,MIN(Staff!$J82,Staff!$L82),IF(Q$4&gt;Staff!$I82,MIN(Staff!$L82,P85+Staff!$J82),0)),IF(Staff!$K82="Quarterly",IF(Q$4=Staff!$I82,MIN(Staff!$J82,Staff!$L82),IF(Q$4&gt;Staff!$I82,IFERROR(MIN(Staff!$L82,IF(ISNUMBER(N85),N85,0)+Staff!$J82),Staff!$J82),0)),IF(Staff!$K82="Annually",IF(Q$4=Staff!$I82,MIN(Staff!$J82,Staff!$L82),IF(Q$4&gt;Staff!$I82,IFERROR(MIN(Staff!$L82,E85+Staff!$J82),MIN(Staff!$J82,Staff!$L82)),0))))))</f>
        <v>0</v>
      </c>
      <c r="R85" s="567">
        <f>IF(Staff!$K82="Never",IF(R$4&gt;=Staff!$I82,MIN(Staff!$J82,Staff!$L82),0),IF(Staff!$K82="Monthly",IF(R$4=Staff!$I82,MIN(Staff!$J82,Staff!$L82),IF(R$4&gt;Staff!$I82,MIN(Staff!$L82,Q85+Staff!$J82),0)),IF(Staff!$K82="Quarterly",IF(R$4=Staff!$I82,MIN(Staff!$J82,Staff!$L82),IF(R$4&gt;Staff!$I82,IFERROR(MIN(Staff!$L82,IF(ISNUMBER(O85),O85,0)+Staff!$J82),Staff!$J82),0)),IF(Staff!$K82="Annually",IF(R$4=Staff!$I82,MIN(Staff!$J82,Staff!$L82),IF(R$4&gt;Staff!$I82,IFERROR(MIN(Staff!$L82,F85+Staff!$J82),MIN(Staff!$J82,Staff!$L82)),0))))))</f>
        <v>0</v>
      </c>
      <c r="S85" s="567">
        <f>IF(Staff!$K82="Never",IF(S$4&gt;=Staff!$I82,MIN(Staff!$J82,Staff!$L82),0),IF(Staff!$K82="Monthly",IF(S$4=Staff!$I82,MIN(Staff!$J82,Staff!$L82),IF(S$4&gt;Staff!$I82,MIN(Staff!$L82,R85+Staff!$J82),0)),IF(Staff!$K82="Quarterly",IF(S$4=Staff!$I82,MIN(Staff!$J82,Staff!$L82),IF(S$4&gt;Staff!$I82,IFERROR(MIN(Staff!$L82,IF(ISNUMBER(P85),P85,0)+Staff!$J82),Staff!$J82),0)),IF(Staff!$K82="Annually",IF(S$4=Staff!$I82,MIN(Staff!$J82,Staff!$L82),IF(S$4&gt;Staff!$I82,IFERROR(MIN(Staff!$L82,G85+Staff!$J82),MIN(Staff!$J82,Staff!$L82)),0))))))</f>
        <v>0</v>
      </c>
      <c r="T85" s="567">
        <f>IF(Staff!$K82="Never",IF(T$4&gt;=Staff!$I82,MIN(Staff!$J82,Staff!$L82),0),IF(Staff!$K82="Monthly",IF(T$4=Staff!$I82,MIN(Staff!$J82,Staff!$L82),IF(T$4&gt;Staff!$I82,MIN(Staff!$L82,S85+Staff!$J82),0)),IF(Staff!$K82="Quarterly",IF(T$4=Staff!$I82,MIN(Staff!$J82,Staff!$L82),IF(T$4&gt;Staff!$I82,IFERROR(MIN(Staff!$L82,IF(ISNUMBER(Q85),Q85,0)+Staff!$J82),Staff!$J82),0)),IF(Staff!$K82="Annually",IF(T$4=Staff!$I82,MIN(Staff!$J82,Staff!$L82),IF(T$4&gt;Staff!$I82,IFERROR(MIN(Staff!$L82,H85+Staff!$J82),MIN(Staff!$J82,Staff!$L82)),0))))))</f>
        <v>0</v>
      </c>
      <c r="U85" s="567">
        <f>IF(Staff!$K82="Never",IF(U$4&gt;=Staff!$I82,MIN(Staff!$J82,Staff!$L82),0),IF(Staff!$K82="Monthly",IF(U$4=Staff!$I82,MIN(Staff!$J82,Staff!$L82),IF(U$4&gt;Staff!$I82,MIN(Staff!$L82,T85+Staff!$J82),0)),IF(Staff!$K82="Quarterly",IF(U$4=Staff!$I82,MIN(Staff!$J82,Staff!$L82),IF(U$4&gt;Staff!$I82,IFERROR(MIN(Staff!$L82,IF(ISNUMBER(R85),R85,0)+Staff!$J82),Staff!$J82),0)),IF(Staff!$K82="Annually",IF(U$4=Staff!$I82,MIN(Staff!$J82,Staff!$L82),IF(U$4&gt;Staff!$I82,IFERROR(MIN(Staff!$L82,I85+Staff!$J82),MIN(Staff!$J82,Staff!$L82)),0))))))</f>
        <v>0</v>
      </c>
      <c r="V85" s="567">
        <f>IF(Staff!$K82="Never",IF(V$4&gt;=Staff!$I82,MIN(Staff!$J82,Staff!$L82),0),IF(Staff!$K82="Monthly",IF(V$4=Staff!$I82,MIN(Staff!$J82,Staff!$L82),IF(V$4&gt;Staff!$I82,MIN(Staff!$L82,U85+Staff!$J82),0)),IF(Staff!$K82="Quarterly",IF(V$4=Staff!$I82,MIN(Staff!$J82,Staff!$L82),IF(V$4&gt;Staff!$I82,IFERROR(MIN(Staff!$L82,IF(ISNUMBER(S85),S85,0)+Staff!$J82),Staff!$J82),0)),IF(Staff!$K82="Annually",IF(V$4=Staff!$I82,MIN(Staff!$J82,Staff!$L82),IF(V$4&gt;Staff!$I82,IFERROR(MIN(Staff!$L82,J85+Staff!$J82),MIN(Staff!$J82,Staff!$L82)),0))))))</f>
        <v>0</v>
      </c>
      <c r="W85" s="567">
        <f>IF(Staff!$K82="Never",IF(W$4&gt;=Staff!$I82,MIN(Staff!$J82,Staff!$L82),0),IF(Staff!$K82="Monthly",IF(W$4=Staff!$I82,MIN(Staff!$J82,Staff!$L82),IF(W$4&gt;Staff!$I82,MIN(Staff!$L82,V85+Staff!$J82),0)),IF(Staff!$K82="Quarterly",IF(W$4=Staff!$I82,MIN(Staff!$J82,Staff!$L82),IF(W$4&gt;Staff!$I82,IFERROR(MIN(Staff!$L82,IF(ISNUMBER(T85),T85,0)+Staff!$J82),Staff!$J82),0)),IF(Staff!$K82="Annually",IF(W$4=Staff!$I82,MIN(Staff!$J82,Staff!$L82),IF(W$4&gt;Staff!$I82,IFERROR(MIN(Staff!$L82,K85+Staff!$J82),MIN(Staff!$J82,Staff!$L82)),0))))))</f>
        <v>0</v>
      </c>
      <c r="X85" s="567">
        <f>IF(Staff!$K82="Never",IF(X$4&gt;=Staff!$I82,MIN(Staff!$J82,Staff!$L82),0),IF(Staff!$K82="Monthly",IF(X$4=Staff!$I82,MIN(Staff!$J82,Staff!$L82),IF(X$4&gt;Staff!$I82,MIN(Staff!$L82,W85+Staff!$J82),0)),IF(Staff!$K82="Quarterly",IF(X$4=Staff!$I82,MIN(Staff!$J82,Staff!$L82),IF(X$4&gt;Staff!$I82,IFERROR(MIN(Staff!$L82,IF(ISNUMBER(U85),U85,0)+Staff!$J82),Staff!$J82),0)),IF(Staff!$K82="Annually",IF(X$4=Staff!$I82,MIN(Staff!$J82,Staff!$L82),IF(X$4&gt;Staff!$I82,IFERROR(MIN(Staff!$L82,L85+Staff!$J82),MIN(Staff!$J82,Staff!$L82)),0))))))</f>
        <v>0</v>
      </c>
      <c r="Y85" s="567">
        <f>IF(Staff!$K82="Never",IF(Y$4&gt;=Staff!$I82,MIN(Staff!$J82,Staff!$L82),0),IF(Staff!$K82="Monthly",IF(Y$4=Staff!$I82,MIN(Staff!$J82,Staff!$L82),IF(Y$4&gt;Staff!$I82,MIN(Staff!$L82,X85+Staff!$J82),0)),IF(Staff!$K82="Quarterly",IF(Y$4=Staff!$I82,MIN(Staff!$J82,Staff!$L82),IF(Y$4&gt;Staff!$I82,IFERROR(MIN(Staff!$L82,IF(ISNUMBER(V85),V85,0)+Staff!$J82),Staff!$J82),0)),IF(Staff!$K82="Annually",IF(Y$4=Staff!$I82,MIN(Staff!$J82,Staff!$L82),IF(Y$4&gt;Staff!$I82,IFERROR(MIN(Staff!$L82,M85+Staff!$J82),MIN(Staff!$J82,Staff!$L82)),0))))))</f>
        <v>0</v>
      </c>
      <c r="Z85" s="567">
        <f>IF(Staff!$K82="Never",IF(Z$4&gt;=Staff!$I82,MIN(Staff!$J82,Staff!$L82),0),IF(Staff!$K82="Monthly",IF(Z$4=Staff!$I82,MIN(Staff!$J82,Staff!$L82),IF(Z$4&gt;Staff!$I82,MIN(Staff!$L82,Y85+Staff!$J82),0)),IF(Staff!$K82="Quarterly",IF(Z$4=Staff!$I82,MIN(Staff!$J82,Staff!$L82),IF(Z$4&gt;Staff!$I82,IFERROR(MIN(Staff!$L82,IF(ISNUMBER(W85),W85,0)+Staff!$J82),Staff!$J82),0)),IF(Staff!$K82="Annually",IF(Z$4=Staff!$I82,MIN(Staff!$J82,Staff!$L82),IF(Z$4&gt;Staff!$I82,IFERROR(MIN(Staff!$L82,N85+Staff!$J82),MIN(Staff!$J82,Staff!$L82)),0))))))</f>
        <v>0</v>
      </c>
      <c r="AA85" s="567">
        <f>IF(Staff!$K82="Never",IF(AA$4&gt;=Staff!$I82,MIN(Staff!$J82,Staff!$L82),0),IF(Staff!$K82="Monthly",IF(AA$4=Staff!$I82,MIN(Staff!$J82,Staff!$L82),IF(AA$4&gt;Staff!$I82,MIN(Staff!$L82,Z85+Staff!$J82),0)),IF(Staff!$K82="Quarterly",IF(AA$4=Staff!$I82,MIN(Staff!$J82,Staff!$L82),IF(AA$4&gt;Staff!$I82,IFERROR(MIN(Staff!$L82,IF(ISNUMBER(X85),X85,0)+Staff!$J82),Staff!$J82),0)),IF(Staff!$K82="Annually",IF(AA$4=Staff!$I82,MIN(Staff!$J82,Staff!$L82),IF(AA$4&gt;Staff!$I82,IFERROR(MIN(Staff!$L82,O85+Staff!$J82),MIN(Staff!$J82,Staff!$L82)),0))))))</f>
        <v>0</v>
      </c>
      <c r="AB85" s="567">
        <f>IF(Staff!$K82="Never",IF(AB$4&gt;=Staff!$I82,MIN(Staff!$J82,Staff!$L82),0),IF(Staff!$K82="Monthly",IF(AB$4=Staff!$I82,MIN(Staff!$J82,Staff!$L82),IF(AB$4&gt;Staff!$I82,MIN(Staff!$L82,AA85+Staff!$J82),0)),IF(Staff!$K82="Quarterly",IF(AB$4=Staff!$I82,MIN(Staff!$J82,Staff!$L82),IF(AB$4&gt;Staff!$I82,IFERROR(MIN(Staff!$L82,IF(ISNUMBER(Y85),Y85,0)+Staff!$J82),Staff!$J82),0)),IF(Staff!$K82="Annually",IF(AB$4=Staff!$I82,MIN(Staff!$J82,Staff!$L82),IF(AB$4&gt;Staff!$I82,IFERROR(MIN(Staff!$L82,P85+Staff!$J82),MIN(Staff!$J82,Staff!$L82)),0))))))</f>
        <v>0</v>
      </c>
      <c r="AC85" s="567">
        <f>IF(Staff!$K82="Never",IF(AC$4&gt;=Staff!$I82,MIN(Staff!$J82,Staff!$L82),0),IF(Staff!$K82="Monthly",IF(AC$4=Staff!$I82,MIN(Staff!$J82,Staff!$L82),IF(AC$4&gt;Staff!$I82,MIN(Staff!$L82,AB85+Staff!$J82),0)),IF(Staff!$K82="Quarterly",IF(AC$4=Staff!$I82,MIN(Staff!$J82,Staff!$L82),IF(AC$4&gt;Staff!$I82,IFERROR(MIN(Staff!$L82,IF(ISNUMBER(Z85),Z85,0)+Staff!$J82),Staff!$J82),0)),IF(Staff!$K82="Annually",IF(AC$4=Staff!$I82,MIN(Staff!$J82,Staff!$L82),IF(AC$4&gt;Staff!$I82,IFERROR(MIN(Staff!$L82,Q85+Staff!$J82),MIN(Staff!$J82,Staff!$L82)),0))))))</f>
        <v>0</v>
      </c>
      <c r="AD85" s="567">
        <f>IF(Staff!$K82="Never",IF(AD$4&gt;=Staff!$I82,MIN(Staff!$J82,Staff!$L82),0),IF(Staff!$K82="Monthly",IF(AD$4=Staff!$I82,MIN(Staff!$J82,Staff!$L82),IF(AD$4&gt;Staff!$I82,MIN(Staff!$L82,AC85+Staff!$J82),0)),IF(Staff!$K82="Quarterly",IF(AD$4=Staff!$I82,MIN(Staff!$J82,Staff!$L82),IF(AD$4&gt;Staff!$I82,IFERROR(MIN(Staff!$L82,IF(ISNUMBER(AA85),AA85,0)+Staff!$J82),Staff!$J82),0)),IF(Staff!$K82="Annually",IF(AD$4=Staff!$I82,MIN(Staff!$J82,Staff!$L82),IF(AD$4&gt;Staff!$I82,IFERROR(MIN(Staff!$L82,R85+Staff!$J82),MIN(Staff!$J82,Staff!$L82)),0))))))</f>
        <v>0</v>
      </c>
      <c r="AE85" s="567">
        <f>IF(Staff!$K82="Never",IF(AE$4&gt;=Staff!$I82,MIN(Staff!$J82,Staff!$L82),0),IF(Staff!$K82="Monthly",IF(AE$4=Staff!$I82,MIN(Staff!$J82,Staff!$L82),IF(AE$4&gt;Staff!$I82,MIN(Staff!$L82,AD85+Staff!$J82),0)),IF(Staff!$K82="Quarterly",IF(AE$4=Staff!$I82,MIN(Staff!$J82,Staff!$L82),IF(AE$4&gt;Staff!$I82,IFERROR(MIN(Staff!$L82,IF(ISNUMBER(AB85),AB85,0)+Staff!$J82),Staff!$J82),0)),IF(Staff!$K82="Annually",IF(AE$4=Staff!$I82,MIN(Staff!$J82,Staff!$L82),IF(AE$4&gt;Staff!$I82,IFERROR(MIN(Staff!$L82,S85+Staff!$J82),MIN(Staff!$J82,Staff!$L82)),0))))))</f>
        <v>0</v>
      </c>
      <c r="AF85" s="567">
        <f>IF(Staff!$K82="Never",IF(AF$4&gt;=Staff!$I82,MIN(Staff!$J82,Staff!$L82),0),IF(Staff!$K82="Monthly",IF(AF$4=Staff!$I82,MIN(Staff!$J82,Staff!$L82),IF(AF$4&gt;Staff!$I82,MIN(Staff!$L82,AE85+Staff!$J82),0)),IF(Staff!$K82="Quarterly",IF(AF$4=Staff!$I82,MIN(Staff!$J82,Staff!$L82),IF(AF$4&gt;Staff!$I82,IFERROR(MIN(Staff!$L82,IF(ISNUMBER(AC85),AC85,0)+Staff!$J82),Staff!$J82),0)),IF(Staff!$K82="Annually",IF(AF$4=Staff!$I82,MIN(Staff!$J82,Staff!$L82),IF(AF$4&gt;Staff!$I82,IFERROR(MIN(Staff!$L82,T85+Staff!$J82),MIN(Staff!$J82,Staff!$L82)),0))))))</f>
        <v>0</v>
      </c>
      <c r="AG85" s="567">
        <f>IF(Staff!$K82="Never",IF(AG$4&gt;=Staff!$I82,MIN(Staff!$J82,Staff!$L82),0),IF(Staff!$K82="Monthly",IF(AG$4=Staff!$I82,MIN(Staff!$J82,Staff!$L82),IF(AG$4&gt;Staff!$I82,MIN(Staff!$L82,AF85+Staff!$J82),0)),IF(Staff!$K82="Quarterly",IF(AG$4=Staff!$I82,MIN(Staff!$J82,Staff!$L82),IF(AG$4&gt;Staff!$I82,IFERROR(MIN(Staff!$L82,IF(ISNUMBER(AD85),AD85,0)+Staff!$J82),Staff!$J82),0)),IF(Staff!$K82="Annually",IF(AG$4=Staff!$I82,MIN(Staff!$J82,Staff!$L82),IF(AG$4&gt;Staff!$I82,IFERROR(MIN(Staff!$L82,U85+Staff!$J82),MIN(Staff!$J82,Staff!$L82)),0))))))</f>
        <v>0</v>
      </c>
      <c r="AH85" s="567">
        <f>IF(Staff!$K82="Never",IF(AH$4&gt;=Staff!$I82,MIN(Staff!$J82,Staff!$L82),0),IF(Staff!$K82="Monthly",IF(AH$4=Staff!$I82,MIN(Staff!$J82,Staff!$L82),IF(AH$4&gt;Staff!$I82,MIN(Staff!$L82,AG85+Staff!$J82),0)),IF(Staff!$K82="Quarterly",IF(AH$4=Staff!$I82,MIN(Staff!$J82,Staff!$L82),IF(AH$4&gt;Staff!$I82,IFERROR(MIN(Staff!$L82,IF(ISNUMBER(AE85),AE85,0)+Staff!$J82),Staff!$J82),0)),IF(Staff!$K82="Annually",IF(AH$4=Staff!$I82,MIN(Staff!$J82,Staff!$L82),IF(AH$4&gt;Staff!$I82,IFERROR(MIN(Staff!$L82,V85+Staff!$J82),MIN(Staff!$J82,Staff!$L82)),0))))))</f>
        <v>0</v>
      </c>
      <c r="AI85" s="567">
        <f>IF(Staff!$K82="Never",IF(AI$4&gt;=Staff!$I82,MIN(Staff!$J82,Staff!$L82),0),IF(Staff!$K82="Monthly",IF(AI$4=Staff!$I82,MIN(Staff!$J82,Staff!$L82),IF(AI$4&gt;Staff!$I82,MIN(Staff!$L82,AH85+Staff!$J82),0)),IF(Staff!$K82="Quarterly",IF(AI$4=Staff!$I82,MIN(Staff!$J82,Staff!$L82),IF(AI$4&gt;Staff!$I82,IFERROR(MIN(Staff!$L82,IF(ISNUMBER(AF85),AF85,0)+Staff!$J82),Staff!$J82),0)),IF(Staff!$K82="Annually",IF(AI$4=Staff!$I82,MIN(Staff!$J82,Staff!$L82),IF(AI$4&gt;Staff!$I82,IFERROR(MIN(Staff!$L82,W85+Staff!$J82),MIN(Staff!$J82,Staff!$L82)),0))))))</f>
        <v>0</v>
      </c>
      <c r="AJ85" s="567">
        <f>IF(Staff!$K82="Never",IF(AJ$4&gt;=Staff!$I82,MIN(Staff!$J82,Staff!$L82),0),IF(Staff!$K82="Monthly",IF(AJ$4=Staff!$I82,MIN(Staff!$J82,Staff!$L82),IF(AJ$4&gt;Staff!$I82,MIN(Staff!$L82,AI85+Staff!$J82),0)),IF(Staff!$K82="Quarterly",IF(AJ$4=Staff!$I82,MIN(Staff!$J82,Staff!$L82),IF(AJ$4&gt;Staff!$I82,IFERROR(MIN(Staff!$L82,IF(ISNUMBER(AG85),AG85,0)+Staff!$J82),Staff!$J82),0)),IF(Staff!$K82="Annually",IF(AJ$4=Staff!$I82,MIN(Staff!$J82,Staff!$L82),IF(AJ$4&gt;Staff!$I82,IFERROR(MIN(Staff!$L82,X85+Staff!$J82),MIN(Staff!$J82,Staff!$L82)),0))))))</f>
        <v>0</v>
      </c>
      <c r="AK85" s="567">
        <f>IF(Staff!$K82="Never",IF(AK$4&gt;=Staff!$I82,MIN(Staff!$J82,Staff!$L82),0),IF(Staff!$K82="Monthly",IF(AK$4=Staff!$I82,MIN(Staff!$J82,Staff!$L82),IF(AK$4&gt;Staff!$I82,MIN(Staff!$L82,AJ85+Staff!$J82),0)),IF(Staff!$K82="Quarterly",IF(AK$4=Staff!$I82,MIN(Staff!$J82,Staff!$L82),IF(AK$4&gt;Staff!$I82,IFERROR(MIN(Staff!$L82,IF(ISNUMBER(AH85),AH85,0)+Staff!$J82),Staff!$J82),0)),IF(Staff!$K82="Annually",IF(AK$4=Staff!$I82,MIN(Staff!$J82,Staff!$L82),IF(AK$4&gt;Staff!$I82,IFERROR(MIN(Staff!$L82,Y85+Staff!$J82),MIN(Staff!$J82,Staff!$L82)),0))))))</f>
        <v>0</v>
      </c>
      <c r="AL85" s="567">
        <f>IF(Staff!$K82="Never",IF(AL$4&gt;=Staff!$I82,MIN(Staff!$J82,Staff!$L82),0),IF(Staff!$K82="Monthly",IF(AL$4=Staff!$I82,MIN(Staff!$J82,Staff!$L82),IF(AL$4&gt;Staff!$I82,MIN(Staff!$L82,AK85+Staff!$J82),0)),IF(Staff!$K82="Quarterly",IF(AL$4=Staff!$I82,MIN(Staff!$J82,Staff!$L82),IF(AL$4&gt;Staff!$I82,IFERROR(MIN(Staff!$L82,IF(ISNUMBER(AI85),AI85,0)+Staff!$J82),Staff!$J82),0)),IF(Staff!$K82="Annually",IF(AL$4=Staff!$I82,MIN(Staff!$J82,Staff!$L82),IF(AL$4&gt;Staff!$I82,IFERROR(MIN(Staff!$L82,Z85+Staff!$J82),MIN(Staff!$J82,Staff!$L82)),0))))))</f>
        <v>0</v>
      </c>
      <c r="AM85" s="567">
        <f>IF(Staff!$K82="Never",IF(AM$4&gt;=Staff!$I82,MIN(Staff!$J82,Staff!$L82),0),IF(Staff!$K82="Monthly",IF(AM$4=Staff!$I82,MIN(Staff!$J82,Staff!$L82),IF(AM$4&gt;Staff!$I82,MIN(Staff!$L82,AL85+Staff!$J82),0)),IF(Staff!$K82="Quarterly",IF(AM$4=Staff!$I82,MIN(Staff!$J82,Staff!$L82),IF(AM$4&gt;Staff!$I82,IFERROR(MIN(Staff!$L82,IF(ISNUMBER(AJ85),AJ85,0)+Staff!$J82),Staff!$J82),0)),IF(Staff!$K82="Annually",IF(AM$4=Staff!$I82,MIN(Staff!$J82,Staff!$L82),IF(AM$4&gt;Staff!$I82,IFERROR(MIN(Staff!$L82,AA85+Staff!$J82),MIN(Staff!$J82,Staff!$L82)),0))))))</f>
        <v>0</v>
      </c>
      <c r="AN85" s="567">
        <f>IF(Staff!$K82="Never",IF(AN$4&gt;=Staff!$I82,MIN(Staff!$J82,Staff!$L82),0),IF(Staff!$K82="Monthly",IF(AN$4=Staff!$I82,MIN(Staff!$J82,Staff!$L82),IF(AN$4&gt;Staff!$I82,MIN(Staff!$L82,AM85+Staff!$J82),0)),IF(Staff!$K82="Quarterly",IF(AN$4=Staff!$I82,MIN(Staff!$J82,Staff!$L82),IF(AN$4&gt;Staff!$I82,IFERROR(MIN(Staff!$L82,IF(ISNUMBER(AK85),AK85,0)+Staff!$J82),Staff!$J82),0)),IF(Staff!$K82="Annually",IF(AN$4=Staff!$I82,MIN(Staff!$J82,Staff!$L82),IF(AN$4&gt;Staff!$I82,IFERROR(MIN(Staff!$L82,AB85+Staff!$J82),MIN(Staff!$J82,Staff!$L82)),0))))))</f>
        <v>0</v>
      </c>
      <c r="AO85" s="567">
        <f>IF(Staff!$K82="Never",IF(AO$4&gt;=Staff!$I82,MIN(Staff!$J82,Staff!$L82),0),IF(Staff!$K82="Monthly",IF(AO$4=Staff!$I82,MIN(Staff!$J82,Staff!$L82),IF(AO$4&gt;Staff!$I82,MIN(Staff!$L82,AN85+Staff!$J82),0)),IF(Staff!$K82="Quarterly",IF(AO$4=Staff!$I82,MIN(Staff!$J82,Staff!$L82),IF(AO$4&gt;Staff!$I82,IFERROR(MIN(Staff!$L82,IF(ISNUMBER(AL85),AL85,0)+Staff!$J82),Staff!$J82),0)),IF(Staff!$K82="Annually",IF(AO$4=Staff!$I82,MIN(Staff!$J82,Staff!$L82),IF(AO$4&gt;Staff!$I82,IFERROR(MIN(Staff!$L82,AC85+Staff!$J82),MIN(Staff!$J82,Staff!$L82)),0))))))</f>
        <v>0</v>
      </c>
      <c r="AP85" s="567">
        <f>IF(Staff!$K82="Never",IF(AP$4&gt;=Staff!$I82,MIN(Staff!$J82,Staff!$L82),0),IF(Staff!$K82="Monthly",IF(AP$4=Staff!$I82,MIN(Staff!$J82,Staff!$L82),IF(AP$4&gt;Staff!$I82,MIN(Staff!$L82,AO85+Staff!$J82),0)),IF(Staff!$K82="Quarterly",IF(AP$4=Staff!$I82,MIN(Staff!$J82,Staff!$L82),IF(AP$4&gt;Staff!$I82,IFERROR(MIN(Staff!$L82,IF(ISNUMBER(AM85),AM85,0)+Staff!$J82),Staff!$J82),0)),IF(Staff!$K82="Annually",IF(AP$4=Staff!$I82,MIN(Staff!$J82,Staff!$L82),IF(AP$4&gt;Staff!$I82,IFERROR(MIN(Staff!$L82,AD85+Staff!$J82),MIN(Staff!$J82,Staff!$L82)),0))))))</f>
        <v>0</v>
      </c>
      <c r="AQ85" s="567">
        <f>IF(Staff!$K82="Never",IF(AQ$4&gt;=Staff!$I82,MIN(Staff!$J82,Staff!$L82),0),IF(Staff!$K82="Monthly",IF(AQ$4=Staff!$I82,MIN(Staff!$J82,Staff!$L82),IF(AQ$4&gt;Staff!$I82,MIN(Staff!$L82,AP85+Staff!$J82),0)),IF(Staff!$K82="Quarterly",IF(AQ$4=Staff!$I82,MIN(Staff!$J82,Staff!$L82),IF(AQ$4&gt;Staff!$I82,IFERROR(MIN(Staff!$L82,IF(ISNUMBER(AN85),AN85,0)+Staff!$J82),Staff!$J82),0)),IF(Staff!$K82="Annually",IF(AQ$4=Staff!$I82,MIN(Staff!$J82,Staff!$L82),IF(AQ$4&gt;Staff!$I82,IFERROR(MIN(Staff!$L82,AE85+Staff!$J82),MIN(Staff!$J82,Staff!$L82)),0))))))</f>
        <v>0</v>
      </c>
      <c r="AR85" s="567">
        <f>IF(Staff!$K82="Never",IF(AR$4&gt;=Staff!$I82,MIN(Staff!$J82,Staff!$L82),0),IF(Staff!$K82="Monthly",IF(AR$4=Staff!$I82,MIN(Staff!$J82,Staff!$L82),IF(AR$4&gt;Staff!$I82,MIN(Staff!$L82,AQ85+Staff!$J82),0)),IF(Staff!$K82="Quarterly",IF(AR$4=Staff!$I82,MIN(Staff!$J82,Staff!$L82),IF(AR$4&gt;Staff!$I82,IFERROR(MIN(Staff!$L82,IF(ISNUMBER(AO85),AO85,0)+Staff!$J82),Staff!$J82),0)),IF(Staff!$K82="Annually",IF(AR$4=Staff!$I82,MIN(Staff!$J82,Staff!$L82),IF(AR$4&gt;Staff!$I82,IFERROR(MIN(Staff!$L82,AF85+Staff!$J82),MIN(Staff!$J82,Staff!$L82)),0))))))</f>
        <v>0</v>
      </c>
      <c r="AS85" s="567">
        <f>IF(Staff!$K82="Never",IF(AS$4&gt;=Staff!$I82,MIN(Staff!$J82,Staff!$L82),0),IF(Staff!$K82="Monthly",IF(AS$4=Staff!$I82,MIN(Staff!$J82,Staff!$L82),IF(AS$4&gt;Staff!$I82,MIN(Staff!$L82,AR85+Staff!$J82),0)),IF(Staff!$K82="Quarterly",IF(AS$4=Staff!$I82,MIN(Staff!$J82,Staff!$L82),IF(AS$4&gt;Staff!$I82,IFERROR(MIN(Staff!$L82,IF(ISNUMBER(AP85),AP85,0)+Staff!$J82),Staff!$J82),0)),IF(Staff!$K82="Annually",IF(AS$4=Staff!$I82,MIN(Staff!$J82,Staff!$L82),IF(AS$4&gt;Staff!$I82,IFERROR(MIN(Staff!$L82,AG85+Staff!$J82),MIN(Staff!$J82,Staff!$L82)),0))))))</f>
        <v>0</v>
      </c>
      <c r="AT85" s="567">
        <f>IF(Staff!$K82="Never",IF(AT$4&gt;=Staff!$I82,MIN(Staff!$J82,Staff!$L82),0),IF(Staff!$K82="Monthly",IF(AT$4=Staff!$I82,MIN(Staff!$J82,Staff!$L82),IF(AT$4&gt;Staff!$I82,MIN(Staff!$L82,AS85+Staff!$J82),0)),IF(Staff!$K82="Quarterly",IF(AT$4=Staff!$I82,MIN(Staff!$J82,Staff!$L82),IF(AT$4&gt;Staff!$I82,IFERROR(MIN(Staff!$L82,IF(ISNUMBER(AQ85),AQ85,0)+Staff!$J82),Staff!$J82),0)),IF(Staff!$K82="Annually",IF(AT$4=Staff!$I82,MIN(Staff!$J82,Staff!$L82),IF(AT$4&gt;Staff!$I82,IFERROR(MIN(Staff!$L82,AH85+Staff!$J82),MIN(Staff!$J82,Staff!$L82)),0))))))</f>
        <v>0</v>
      </c>
      <c r="AU85" s="567">
        <f>IF(Staff!$K82="Never",IF(AU$4&gt;=Staff!$I82,MIN(Staff!$J82,Staff!$L82),0),IF(Staff!$K82="Monthly",IF(AU$4=Staff!$I82,MIN(Staff!$J82,Staff!$L82),IF(AU$4&gt;Staff!$I82,MIN(Staff!$L82,AT85+Staff!$J82),0)),IF(Staff!$K82="Quarterly",IF(AU$4=Staff!$I82,MIN(Staff!$J82,Staff!$L82),IF(AU$4&gt;Staff!$I82,IFERROR(MIN(Staff!$L82,IF(ISNUMBER(AR85),AR85,0)+Staff!$J82),Staff!$J82),0)),IF(Staff!$K82="Annually",IF(AU$4=Staff!$I82,MIN(Staff!$J82,Staff!$L82),IF(AU$4&gt;Staff!$I82,IFERROR(MIN(Staff!$L82,AI85+Staff!$J82),MIN(Staff!$J82,Staff!$L82)),0))))))</f>
        <v>0</v>
      </c>
      <c r="AV85" s="567">
        <f>IF(Staff!$K82="Never",IF(AV$4&gt;=Staff!$I82,MIN(Staff!$J82,Staff!$L82),0),IF(Staff!$K82="Monthly",IF(AV$4=Staff!$I82,MIN(Staff!$J82,Staff!$L82),IF(AV$4&gt;Staff!$I82,MIN(Staff!$L82,AU85+Staff!$J82),0)),IF(Staff!$K82="Quarterly",IF(AV$4=Staff!$I82,MIN(Staff!$J82,Staff!$L82),IF(AV$4&gt;Staff!$I82,IFERROR(MIN(Staff!$L82,IF(ISNUMBER(AS85),AS85,0)+Staff!$J82),Staff!$J82),0)),IF(Staff!$K82="Annually",IF(AV$4=Staff!$I82,MIN(Staff!$J82,Staff!$L82),IF(AV$4&gt;Staff!$I82,IFERROR(MIN(Staff!$L82,AJ85+Staff!$J82),MIN(Staff!$J82,Staff!$L82)),0))))))</f>
        <v>0</v>
      </c>
      <c r="AW85" s="567">
        <f>IF(Staff!$K82="Never",IF(AW$4&gt;=Staff!$I82,MIN(Staff!$J82,Staff!$L82),0),IF(Staff!$K82="Monthly",IF(AW$4=Staff!$I82,MIN(Staff!$J82,Staff!$L82),IF(AW$4&gt;Staff!$I82,MIN(Staff!$L82,AV85+Staff!$J82),0)),IF(Staff!$K82="Quarterly",IF(AW$4=Staff!$I82,MIN(Staff!$J82,Staff!$L82),IF(AW$4&gt;Staff!$I82,IFERROR(MIN(Staff!$L82,IF(ISNUMBER(AT85),AT85,0)+Staff!$J82),Staff!$J82),0)),IF(Staff!$K82="Annually",IF(AW$4=Staff!$I82,MIN(Staff!$J82,Staff!$L82),IF(AW$4&gt;Staff!$I82,IFERROR(MIN(Staff!$L82,AK85+Staff!$J82),MIN(Staff!$J82,Staff!$L82)),0))))))</f>
        <v>0</v>
      </c>
      <c r="AX85" s="567">
        <f>IF(Staff!$K82="Never",IF(AX$4&gt;=Staff!$I82,MIN(Staff!$J82,Staff!$L82),0),IF(Staff!$K82="Monthly",IF(AX$4=Staff!$I82,MIN(Staff!$J82,Staff!$L82),IF(AX$4&gt;Staff!$I82,MIN(Staff!$L82,AW85+Staff!$J82),0)),IF(Staff!$K82="Quarterly",IF(AX$4=Staff!$I82,MIN(Staff!$J82,Staff!$L82),IF(AX$4&gt;Staff!$I82,IFERROR(MIN(Staff!$L82,IF(ISNUMBER(AU85),AU85,0)+Staff!$J82),Staff!$J82),0)),IF(Staff!$K82="Annually",IF(AX$4=Staff!$I82,MIN(Staff!$J82,Staff!$L82),IF(AX$4&gt;Staff!$I82,IFERROR(MIN(Staff!$L82,AL85+Staff!$J82),MIN(Staff!$J82,Staff!$L82)),0))))))</f>
        <v>0</v>
      </c>
      <c r="AY85" s="567">
        <f>IF(Staff!$K82="Never",IF(AY$4&gt;=Staff!$I82,MIN(Staff!$J82,Staff!$L82),0),IF(Staff!$K82="Monthly",IF(AY$4=Staff!$I82,MIN(Staff!$J82,Staff!$L82),IF(AY$4&gt;Staff!$I82,MIN(Staff!$L82,AX85+Staff!$J82),0)),IF(Staff!$K82="Quarterly",IF(AY$4=Staff!$I82,MIN(Staff!$J82,Staff!$L82),IF(AY$4&gt;Staff!$I82,IFERROR(MIN(Staff!$L82,IF(ISNUMBER(AV85),AV85,0)+Staff!$J82),Staff!$J82),0)),IF(Staff!$K82="Annually",IF(AY$4=Staff!$I82,MIN(Staff!$J82,Staff!$L82),IF(AY$4&gt;Staff!$I82,IFERROR(MIN(Staff!$L82,AM85+Staff!$J82),MIN(Staff!$J82,Staff!$L82)),0))))))</f>
        <v>0</v>
      </c>
      <c r="AZ85" s="567">
        <f>IF(Staff!$K82="Never",IF(AZ$4&gt;=Staff!$I82,MIN(Staff!$J82,Staff!$L82),0),IF(Staff!$K82="Monthly",IF(AZ$4=Staff!$I82,MIN(Staff!$J82,Staff!$L82),IF(AZ$4&gt;Staff!$I82,MIN(Staff!$L82,AY85+Staff!$J82),0)),IF(Staff!$K82="Quarterly",IF(AZ$4=Staff!$I82,MIN(Staff!$J82,Staff!$L82),IF(AZ$4&gt;Staff!$I82,IFERROR(MIN(Staff!$L82,IF(ISNUMBER(AW85),AW85,0)+Staff!$J82),Staff!$J82),0)),IF(Staff!$K82="Annually",IF(AZ$4=Staff!$I82,MIN(Staff!$J82,Staff!$L82),IF(AZ$4&gt;Staff!$I82,IFERROR(MIN(Staff!$L82,AN85+Staff!$J82),MIN(Staff!$J82,Staff!$L82)),0))))))</f>
        <v>0</v>
      </c>
      <c r="BA85" s="567">
        <f>IF(Staff!$K82="Never",IF(BA$4&gt;=Staff!$I82,MIN(Staff!$J82,Staff!$L82),0),IF(Staff!$K82="Monthly",IF(BA$4=Staff!$I82,MIN(Staff!$J82,Staff!$L82),IF(BA$4&gt;Staff!$I82,MIN(Staff!$L82,AZ85+Staff!$J82),0)),IF(Staff!$K82="Quarterly",IF(BA$4=Staff!$I82,MIN(Staff!$J82,Staff!$L82),IF(BA$4&gt;Staff!$I82,IFERROR(MIN(Staff!$L82,IF(ISNUMBER(AX85),AX85,0)+Staff!$J82),Staff!$J82),0)),IF(Staff!$K82="Annually",IF(BA$4=Staff!$I82,MIN(Staff!$J82,Staff!$L82),IF(BA$4&gt;Staff!$I82,IFERROR(MIN(Staff!$L82,AO85+Staff!$J82),MIN(Staff!$J82,Staff!$L82)),0))))))</f>
        <v>0</v>
      </c>
      <c r="BB85" s="567">
        <f>IF(Staff!$K82="Never",IF(BB$4&gt;=Staff!$I82,MIN(Staff!$J82,Staff!$L82),0),IF(Staff!$K82="Monthly",IF(BB$4=Staff!$I82,MIN(Staff!$J82,Staff!$L82),IF(BB$4&gt;Staff!$I82,MIN(Staff!$L82,BA85+Staff!$J82),0)),IF(Staff!$K82="Quarterly",IF(BB$4=Staff!$I82,MIN(Staff!$J82,Staff!$L82),IF(BB$4&gt;Staff!$I82,IFERROR(MIN(Staff!$L82,IF(ISNUMBER(AY85),AY85,0)+Staff!$J82),Staff!$J82),0)),IF(Staff!$K82="Annually",IF(BB$4=Staff!$I82,MIN(Staff!$J82,Staff!$L82),IF(BB$4&gt;Staff!$I82,IFERROR(MIN(Staff!$L82,AP85+Staff!$J82),MIN(Staff!$J82,Staff!$L82)),0))))))</f>
        <v>0</v>
      </c>
      <c r="BC85" s="567">
        <f>IF(Staff!$K82="Never",IF(BC$4&gt;=Staff!$I82,MIN(Staff!$J82,Staff!$L82),0),IF(Staff!$K82="Monthly",IF(BC$4=Staff!$I82,MIN(Staff!$J82,Staff!$L82),IF(BC$4&gt;Staff!$I82,MIN(Staff!$L82,BB85+Staff!$J82),0)),IF(Staff!$K82="Quarterly",IF(BC$4=Staff!$I82,MIN(Staff!$J82,Staff!$L82),IF(BC$4&gt;Staff!$I82,IFERROR(MIN(Staff!$L82,IF(ISNUMBER(AZ85),AZ85,0)+Staff!$J82),Staff!$J82),0)),IF(Staff!$K82="Annually",IF(BC$4=Staff!$I82,MIN(Staff!$J82,Staff!$L82),IF(BC$4&gt;Staff!$I82,IFERROR(MIN(Staff!$L82,AQ85+Staff!$J82),MIN(Staff!$J82,Staff!$L82)),0))))))</f>
        <v>0</v>
      </c>
      <c r="BD85" s="567">
        <f>IF(Staff!$K82="Never",IF(BD$4&gt;=Staff!$I82,MIN(Staff!$J82,Staff!$L82),0),IF(Staff!$K82="Monthly",IF(BD$4=Staff!$I82,MIN(Staff!$J82,Staff!$L82),IF(BD$4&gt;Staff!$I82,MIN(Staff!$L82,BC85+Staff!$J82),0)),IF(Staff!$K82="Quarterly",IF(BD$4=Staff!$I82,MIN(Staff!$J82,Staff!$L82),IF(BD$4&gt;Staff!$I82,IFERROR(MIN(Staff!$L82,IF(ISNUMBER(BA85),BA85,0)+Staff!$J82),Staff!$J82),0)),IF(Staff!$K82="Annually",IF(BD$4=Staff!$I82,MIN(Staff!$J82,Staff!$L82),IF(BD$4&gt;Staff!$I82,IFERROR(MIN(Staff!$L82,AR85+Staff!$J82),MIN(Staff!$J82,Staff!$L82)),0))))))</f>
        <v>0</v>
      </c>
      <c r="BE85" s="567">
        <f>IF(Staff!$K82="Never",IF(BE$4&gt;=Staff!$I82,MIN(Staff!$J82,Staff!$L82),0),IF(Staff!$K82="Monthly",IF(BE$4=Staff!$I82,MIN(Staff!$J82,Staff!$L82),IF(BE$4&gt;Staff!$I82,MIN(Staff!$L82,BD85+Staff!$J82),0)),IF(Staff!$K82="Quarterly",IF(BE$4=Staff!$I82,MIN(Staff!$J82,Staff!$L82),IF(BE$4&gt;Staff!$I82,IFERROR(MIN(Staff!$L82,IF(ISNUMBER(BB85),BB85,0)+Staff!$J82),Staff!$J82),0)),IF(Staff!$K82="Annually",IF(BE$4=Staff!$I82,MIN(Staff!$J82,Staff!$L82),IF(BE$4&gt;Staff!$I82,IFERROR(MIN(Staff!$L82,AS85+Staff!$J82),MIN(Staff!$J82,Staff!$L82)),0))))))</f>
        <v>0</v>
      </c>
      <c r="BF85" s="567">
        <f>IF(Staff!$K82="Never",IF(BF$4&gt;=Staff!$I82,MIN(Staff!$J82,Staff!$L82),0),IF(Staff!$K82="Monthly",IF(BF$4=Staff!$I82,MIN(Staff!$J82,Staff!$L82),IF(BF$4&gt;Staff!$I82,MIN(Staff!$L82,BE85+Staff!$J82),0)),IF(Staff!$K82="Quarterly",IF(BF$4=Staff!$I82,MIN(Staff!$J82,Staff!$L82),IF(BF$4&gt;Staff!$I82,IFERROR(MIN(Staff!$L82,IF(ISNUMBER(BC85),BC85,0)+Staff!$J82),Staff!$J82),0)),IF(Staff!$K82="Annually",IF(BF$4=Staff!$I82,MIN(Staff!$J82,Staff!$L82),IF(BF$4&gt;Staff!$I82,IFERROR(MIN(Staff!$L82,AT85+Staff!$J82),MIN(Staff!$J82,Staff!$L82)),0))))))</f>
        <v>0</v>
      </c>
      <c r="BG85" s="567">
        <f>IF(Staff!$K82="Never",IF(BG$4&gt;=Staff!$I82,MIN(Staff!$J82,Staff!$L82),0),IF(Staff!$K82="Monthly",IF(BG$4=Staff!$I82,MIN(Staff!$J82,Staff!$L82),IF(BG$4&gt;Staff!$I82,MIN(Staff!$L82,BF85+Staff!$J82),0)),IF(Staff!$K82="Quarterly",IF(BG$4=Staff!$I82,MIN(Staff!$J82,Staff!$L82),IF(BG$4&gt;Staff!$I82,IFERROR(MIN(Staff!$L82,IF(ISNUMBER(BD85),BD85,0)+Staff!$J82),Staff!$J82),0)),IF(Staff!$K82="Annually",IF(BG$4=Staff!$I82,MIN(Staff!$J82,Staff!$L82),IF(BG$4&gt;Staff!$I82,IFERROR(MIN(Staff!$L82,AU85+Staff!$J82),MIN(Staff!$J82,Staff!$L82)),0))))))</f>
        <v>0</v>
      </c>
      <c r="BH85" s="567">
        <f>IF(Staff!$K82="Never",IF(BH$4&gt;=Staff!$I82,MIN(Staff!$J82,Staff!$L82),0),IF(Staff!$K82="Monthly",IF(BH$4=Staff!$I82,MIN(Staff!$J82,Staff!$L82),IF(BH$4&gt;Staff!$I82,MIN(Staff!$L82,BG85+Staff!$J82),0)),IF(Staff!$K82="Quarterly",IF(BH$4=Staff!$I82,MIN(Staff!$J82,Staff!$L82),IF(BH$4&gt;Staff!$I82,IFERROR(MIN(Staff!$L82,IF(ISNUMBER(BE85),BE85,0)+Staff!$J82),Staff!$J82),0)),IF(Staff!$K82="Annually",IF(BH$4=Staff!$I82,MIN(Staff!$J82,Staff!$L82),IF(BH$4&gt;Staff!$I82,IFERROR(MIN(Staff!$L82,AV85+Staff!$J82),MIN(Staff!$J82,Staff!$L82)),0))))))</f>
        <v>0</v>
      </c>
      <c r="BI85" s="567">
        <f>IF(Staff!$K82="Never",IF(BI$4&gt;=Staff!$I82,MIN(Staff!$J82,Staff!$L82),0),IF(Staff!$K82="Monthly",IF(BI$4=Staff!$I82,MIN(Staff!$J82,Staff!$L82),IF(BI$4&gt;Staff!$I82,MIN(Staff!$L82,BH85+Staff!$J82),0)),IF(Staff!$K82="Quarterly",IF(BI$4=Staff!$I82,MIN(Staff!$J82,Staff!$L82),IF(BI$4&gt;Staff!$I82,IFERROR(MIN(Staff!$L82,IF(ISNUMBER(BF85),BF85,0)+Staff!$J82),Staff!$J82),0)),IF(Staff!$K82="Annually",IF(BI$4=Staff!$I82,MIN(Staff!$J82,Staff!$L82),IF(BI$4&gt;Staff!$I82,IFERROR(MIN(Staff!$L82,AW85+Staff!$J82),MIN(Staff!$J82,Staff!$L82)),0))))))</f>
        <v>0</v>
      </c>
      <c r="BJ85" s="567">
        <f>IF(Staff!$K82="Never",IF(BJ$4&gt;=Staff!$I82,MIN(Staff!$J82,Staff!$L82),0),IF(Staff!$K82="Monthly",IF(BJ$4=Staff!$I82,MIN(Staff!$J82,Staff!$L82),IF(BJ$4&gt;Staff!$I82,MIN(Staff!$L82,BI85+Staff!$J82),0)),IF(Staff!$K82="Quarterly",IF(BJ$4=Staff!$I82,MIN(Staff!$J82,Staff!$L82),IF(BJ$4&gt;Staff!$I82,IFERROR(MIN(Staff!$L82,IF(ISNUMBER(BG85),BG85,0)+Staff!$J82),Staff!$J82),0)),IF(Staff!$K82="Annually",IF(BJ$4=Staff!$I82,MIN(Staff!$J82,Staff!$L82),IF(BJ$4&gt;Staff!$I82,IFERROR(MIN(Staff!$L82,AX85+Staff!$J82),MIN(Staff!$J82,Staff!$L82)),0))))))</f>
        <v>0</v>
      </c>
      <c r="BK85" s="567">
        <f>IF(Staff!$K82="Never",IF(BK$4&gt;=Staff!$I82,MIN(Staff!$J82,Staff!$L82),0),IF(Staff!$K82="Monthly",IF(BK$4=Staff!$I82,MIN(Staff!$J82,Staff!$L82),IF(BK$4&gt;Staff!$I82,MIN(Staff!$L82,BJ85+Staff!$J82),0)),IF(Staff!$K82="Quarterly",IF(BK$4=Staff!$I82,MIN(Staff!$J82,Staff!$L82),IF(BK$4&gt;Staff!$I82,IFERROR(MIN(Staff!$L82,IF(ISNUMBER(BH85),BH85,0)+Staff!$J82),Staff!$J82),0)),IF(Staff!$K82="Annually",IF(BK$4=Staff!$I82,MIN(Staff!$J82,Staff!$L82),IF(BK$4&gt;Staff!$I82,IFERROR(MIN(Staff!$L82,AY85+Staff!$J82),MIN(Staff!$J82,Staff!$L82)),0))))))</f>
        <v>0</v>
      </c>
      <c r="BL85" s="567">
        <f>IF(Staff!$K82="Never",IF(BL$4&gt;=Staff!$I82,MIN(Staff!$J82,Staff!$L82),0),IF(Staff!$K82="Monthly",IF(BL$4=Staff!$I82,MIN(Staff!$J82,Staff!$L82),IF(BL$4&gt;Staff!$I82,MIN(Staff!$L82,BK85+Staff!$J82),0)),IF(Staff!$K82="Quarterly",IF(BL$4=Staff!$I82,MIN(Staff!$J82,Staff!$L82),IF(BL$4&gt;Staff!$I82,IFERROR(MIN(Staff!$L82,IF(ISNUMBER(BI85),BI85,0)+Staff!$J82),Staff!$J82),0)),IF(Staff!$K82="Annually",IF(BL$4=Staff!$I82,MIN(Staff!$J82,Staff!$L82),IF(BL$4&gt;Staff!$I82,IFERROR(MIN(Staff!$L82,AZ85+Staff!$J82),MIN(Staff!$J82,Staff!$L82)),0))))))</f>
        <v>0</v>
      </c>
      <c r="BM85" s="567">
        <f>IF(Staff!$K82="Never",IF(BM$4&gt;=Staff!$I82,MIN(Staff!$J82,Staff!$L82),0),IF(Staff!$K82="Monthly",IF(BM$4=Staff!$I82,MIN(Staff!$J82,Staff!$L82),IF(BM$4&gt;Staff!$I82,MIN(Staff!$L82,BL85+Staff!$J82),0)),IF(Staff!$K82="Quarterly",IF(BM$4=Staff!$I82,MIN(Staff!$J82,Staff!$L82),IF(BM$4&gt;Staff!$I82,IFERROR(MIN(Staff!$L82,IF(ISNUMBER(BJ85),BJ85,0)+Staff!$J82),Staff!$J82),0)),IF(Staff!$K82="Annually",IF(BM$4=Staff!$I82,MIN(Staff!$J82,Staff!$L82),IF(BM$4&gt;Staff!$I82,IFERROR(MIN(Staff!$L82,BA85+Staff!$J82),MIN(Staff!$J82,Staff!$L82)),0))))))</f>
        <v>0</v>
      </c>
      <c r="BN85" s="567">
        <f>IF(Staff!$K82="Never",IF(BN$4&gt;=Staff!$I82,MIN(Staff!$J82,Staff!$L82),0),IF(Staff!$K82="Monthly",IF(BN$4=Staff!$I82,MIN(Staff!$J82,Staff!$L82),IF(BN$4&gt;Staff!$I82,MIN(Staff!$L82,BM85+Staff!$J82),0)),IF(Staff!$K82="Quarterly",IF(BN$4=Staff!$I82,MIN(Staff!$J82,Staff!$L82),IF(BN$4&gt;Staff!$I82,IFERROR(MIN(Staff!$L82,IF(ISNUMBER(BK85),BK85,0)+Staff!$J82),Staff!$J82),0)),IF(Staff!$K82="Annually",IF(BN$4=Staff!$I82,MIN(Staff!$J82,Staff!$L82),IF(BN$4&gt;Staff!$I82,IFERROR(MIN(Staff!$L82,BB85+Staff!$J82),MIN(Staff!$J82,Staff!$L82)),0))))))</f>
        <v>0</v>
      </c>
      <c r="BO85" s="567">
        <f>IF(Staff!$K82="Never",IF(BO$4&gt;=Staff!$I82,MIN(Staff!$J82,Staff!$L82),0),IF(Staff!$K82="Monthly",IF(BO$4=Staff!$I82,MIN(Staff!$J82,Staff!$L82),IF(BO$4&gt;Staff!$I82,MIN(Staff!$L82,BN85+Staff!$J82),0)),IF(Staff!$K82="Quarterly",IF(BO$4=Staff!$I82,MIN(Staff!$J82,Staff!$L82),IF(BO$4&gt;Staff!$I82,IFERROR(MIN(Staff!$L82,IF(ISNUMBER(BL85),BL85,0)+Staff!$J82),Staff!$J82),0)),IF(Staff!$K82="Annually",IF(BO$4=Staff!$I82,MIN(Staff!$J82,Staff!$L82),IF(BO$4&gt;Staff!$I82,IFERROR(MIN(Staff!$L82,BC85+Staff!$J82),MIN(Staff!$J82,Staff!$L82)),0))))))</f>
        <v>0</v>
      </c>
      <c r="BP85" s="567">
        <f>IF(Staff!$K82="Never",IF(BP$4&gt;=Staff!$I82,MIN(Staff!$J82,Staff!$L82),0),IF(Staff!$K82="Monthly",IF(BP$4=Staff!$I82,MIN(Staff!$J82,Staff!$L82),IF(BP$4&gt;Staff!$I82,MIN(Staff!$L82,BO85+Staff!$J82),0)),IF(Staff!$K82="Quarterly",IF(BP$4=Staff!$I82,MIN(Staff!$J82,Staff!$L82),IF(BP$4&gt;Staff!$I82,IFERROR(MIN(Staff!$L82,IF(ISNUMBER(BM85),BM85,0)+Staff!$J82),Staff!$J82),0)),IF(Staff!$K82="Annually",IF(BP$4=Staff!$I82,MIN(Staff!$J82,Staff!$L82),IF(BP$4&gt;Staff!$I82,IFERROR(MIN(Staff!$L82,BD85+Staff!$J82),MIN(Staff!$J82,Staff!$L82)),0))))))</f>
        <v>0</v>
      </c>
      <c r="BQ85" s="567">
        <f>IF(Staff!$K82="Never",IF(BQ$4&gt;=Staff!$I82,MIN(Staff!$J82,Staff!$L82),0),IF(Staff!$K82="Monthly",IF(BQ$4=Staff!$I82,MIN(Staff!$J82,Staff!$L82),IF(BQ$4&gt;Staff!$I82,MIN(Staff!$L82,BP85+Staff!$J82),0)),IF(Staff!$K82="Quarterly",IF(BQ$4=Staff!$I82,MIN(Staff!$J82,Staff!$L82),IF(BQ$4&gt;Staff!$I82,IFERROR(MIN(Staff!$L82,IF(ISNUMBER(BN85),BN85,0)+Staff!$J82),Staff!$J82),0)),IF(Staff!$K82="Annually",IF(BQ$4=Staff!$I82,MIN(Staff!$J82,Staff!$L82),IF(BQ$4&gt;Staff!$I82,IFERROR(MIN(Staff!$L82,BE85+Staff!$J82),MIN(Staff!$J82,Staff!$L82)),0))))))</f>
        <v>0</v>
      </c>
      <c r="BR85" s="567">
        <f>IF(Staff!$K82="Never",IF(BR$4&gt;=Staff!$I82,MIN(Staff!$J82,Staff!$L82),0),IF(Staff!$K82="Monthly",IF(BR$4=Staff!$I82,MIN(Staff!$J82,Staff!$L82),IF(BR$4&gt;Staff!$I82,MIN(Staff!$L82,BQ85+Staff!$J82),0)),IF(Staff!$K82="Quarterly",IF(BR$4=Staff!$I82,MIN(Staff!$J82,Staff!$L82),IF(BR$4&gt;Staff!$I82,IFERROR(MIN(Staff!$L82,IF(ISNUMBER(BO85),BO85,0)+Staff!$J82),Staff!$J82),0)),IF(Staff!$K82="Annually",IF(BR$4=Staff!$I82,MIN(Staff!$J82,Staff!$L82),IF(BR$4&gt;Staff!$I82,IFERROR(MIN(Staff!$L82,BF85+Staff!$J82),MIN(Staff!$J82,Staff!$L82)),0))))))</f>
        <v>0</v>
      </c>
      <c r="BS85" s="567">
        <f>IF(Staff!$K82="Never",IF(BS$4&gt;=Staff!$I82,MIN(Staff!$J82,Staff!$L82),0),IF(Staff!$K82="Monthly",IF(BS$4=Staff!$I82,MIN(Staff!$J82,Staff!$L82),IF(BS$4&gt;Staff!$I82,MIN(Staff!$L82,BR85+Staff!$J82),0)),IF(Staff!$K82="Quarterly",IF(BS$4=Staff!$I82,MIN(Staff!$J82,Staff!$L82),IF(BS$4&gt;Staff!$I82,IFERROR(MIN(Staff!$L82,IF(ISNUMBER(BP85),BP85,0)+Staff!$J82),Staff!$J82),0)),IF(Staff!$K82="Annually",IF(BS$4=Staff!$I82,MIN(Staff!$J82,Staff!$L82),IF(BS$4&gt;Staff!$I82,IFERROR(MIN(Staff!$L82,BG85+Staff!$J82),MIN(Staff!$J82,Staff!$L82)),0))))))</f>
        <v>0</v>
      </c>
      <c r="BT85" s="567">
        <f>IF(Staff!$K82="Never",IF(BT$4&gt;=Staff!$I82,MIN(Staff!$J82,Staff!$L82),0),IF(Staff!$K82="Monthly",IF(BT$4=Staff!$I82,MIN(Staff!$J82,Staff!$L82),IF(BT$4&gt;Staff!$I82,MIN(Staff!$L82,BS85+Staff!$J82),0)),IF(Staff!$K82="Quarterly",IF(BT$4=Staff!$I82,MIN(Staff!$J82,Staff!$L82),IF(BT$4&gt;Staff!$I82,IFERROR(MIN(Staff!$L82,IF(ISNUMBER(BQ85),BQ85,0)+Staff!$J82),Staff!$J82),0)),IF(Staff!$K82="Annually",IF(BT$4=Staff!$I82,MIN(Staff!$J82,Staff!$L82),IF(BT$4&gt;Staff!$I82,IFERROR(MIN(Staff!$L82,BH85+Staff!$J82),MIN(Staff!$J82,Staff!$L82)),0))))))</f>
        <v>0</v>
      </c>
      <c r="BU85" s="567">
        <f>IF(Staff!$K82="Never",IF(BU$4&gt;=Staff!$I82,MIN(Staff!$J82,Staff!$L82),0),IF(Staff!$K82="Monthly",IF(BU$4=Staff!$I82,MIN(Staff!$J82,Staff!$L82),IF(BU$4&gt;Staff!$I82,MIN(Staff!$L82,BT85+Staff!$J82),0)),IF(Staff!$K82="Quarterly",IF(BU$4=Staff!$I82,MIN(Staff!$J82,Staff!$L82),IF(BU$4&gt;Staff!$I82,IFERROR(MIN(Staff!$L82,IF(ISNUMBER(BR85),BR85,0)+Staff!$J82),Staff!$J82),0)),IF(Staff!$K82="Annually",IF(BU$4=Staff!$I82,MIN(Staff!$J82,Staff!$L82),IF(BU$4&gt;Staff!$I82,IFERROR(MIN(Staff!$L82,BI85+Staff!$J82),MIN(Staff!$J82,Staff!$L82)),0))))))</f>
        <v>0</v>
      </c>
      <c r="BV85" s="567">
        <f>IF(Staff!$K82="Never",IF(BV$4&gt;=Staff!$I82,MIN(Staff!$J82,Staff!$L82),0),IF(Staff!$K82="Monthly",IF(BV$4=Staff!$I82,MIN(Staff!$J82,Staff!$L82),IF(BV$4&gt;Staff!$I82,MIN(Staff!$L82,BU85+Staff!$J82),0)),IF(Staff!$K82="Quarterly",IF(BV$4=Staff!$I82,MIN(Staff!$J82,Staff!$L82),IF(BV$4&gt;Staff!$I82,IFERROR(MIN(Staff!$L82,IF(ISNUMBER(BS85),BS85,0)+Staff!$J82),Staff!$J82),0)),IF(Staff!$K82="Annually",IF(BV$4=Staff!$I82,MIN(Staff!$J82,Staff!$L82),IF(BV$4&gt;Staff!$I82,IFERROR(MIN(Staff!$L82,BJ85+Staff!$J82),MIN(Staff!$J82,Staff!$L82)),0))))))</f>
        <v>0</v>
      </c>
      <c r="BW85" s="567">
        <f>IF(Staff!$K82="Never",IF(BW$4&gt;=Staff!$I82,MIN(Staff!$J82,Staff!$L82),0),IF(Staff!$K82="Monthly",IF(BW$4=Staff!$I82,MIN(Staff!$J82,Staff!$L82),IF(BW$4&gt;Staff!$I82,MIN(Staff!$L82,BV85+Staff!$J82),0)),IF(Staff!$K82="Quarterly",IF(BW$4=Staff!$I82,MIN(Staff!$J82,Staff!$L82),IF(BW$4&gt;Staff!$I82,IFERROR(MIN(Staff!$L82,IF(ISNUMBER(BT85),BT85,0)+Staff!$J82),Staff!$J82),0)),IF(Staff!$K82="Annually",IF(BW$4=Staff!$I82,MIN(Staff!$J82,Staff!$L82),IF(BW$4&gt;Staff!$I82,IFERROR(MIN(Staff!$L82,BK85+Staff!$J82),MIN(Staff!$J82,Staff!$L82)),0))))))</f>
        <v>0</v>
      </c>
      <c r="BX85" s="567">
        <f>IF(Staff!$K82="Never",IF(BX$4&gt;=Staff!$I82,MIN(Staff!$J82,Staff!$L82),0),IF(Staff!$K82="Monthly",IF(BX$4=Staff!$I82,MIN(Staff!$J82,Staff!$L82),IF(BX$4&gt;Staff!$I82,MIN(Staff!$L82,BW85+Staff!$J82),0)),IF(Staff!$K82="Quarterly",IF(BX$4=Staff!$I82,MIN(Staff!$J82,Staff!$L82),IF(BX$4&gt;Staff!$I82,IFERROR(MIN(Staff!$L82,IF(ISNUMBER(BU85),BU85,0)+Staff!$J82),Staff!$J82),0)),IF(Staff!$K82="Annually",IF(BX$4=Staff!$I82,MIN(Staff!$J82,Staff!$L82),IF(BX$4&gt;Staff!$I82,IFERROR(MIN(Staff!$L82,BL85+Staff!$J82),MIN(Staff!$J82,Staff!$L82)),0))))))</f>
        <v>0</v>
      </c>
      <c r="BY85" s="567">
        <f>IF(Staff!$K82="Never",IF(BY$4&gt;=Staff!$I82,MIN(Staff!$J82,Staff!$L82),0),IF(Staff!$K82="Monthly",IF(BY$4=Staff!$I82,MIN(Staff!$J82,Staff!$L82),IF(BY$4&gt;Staff!$I82,MIN(Staff!$L82,BX85+Staff!$J82),0)),IF(Staff!$K82="Quarterly",IF(BY$4=Staff!$I82,MIN(Staff!$J82,Staff!$L82),IF(BY$4&gt;Staff!$I82,IFERROR(MIN(Staff!$L82,IF(ISNUMBER(BV85),BV85,0)+Staff!$J82),Staff!$J82),0)),IF(Staff!$K82="Annually",IF(BY$4=Staff!$I82,MIN(Staff!$J82,Staff!$L82),IF(BY$4&gt;Staff!$I82,IFERROR(MIN(Staff!$L82,BM85+Staff!$J82),MIN(Staff!$J82,Staff!$L82)),0))))))</f>
        <v>0</v>
      </c>
      <c r="BZ85" s="567">
        <f>IF(Staff!$K82="Never",IF(BZ$4&gt;=Staff!$I82,MIN(Staff!$J82,Staff!$L82),0),IF(Staff!$K82="Monthly",IF(BZ$4=Staff!$I82,MIN(Staff!$J82,Staff!$L82),IF(BZ$4&gt;Staff!$I82,MIN(Staff!$L82,BY85+Staff!$J82),0)),IF(Staff!$K82="Quarterly",IF(BZ$4=Staff!$I82,MIN(Staff!$J82,Staff!$L82),IF(BZ$4&gt;Staff!$I82,IFERROR(MIN(Staff!$L82,IF(ISNUMBER(BW85),BW85,0)+Staff!$J82),Staff!$J82),0)),IF(Staff!$K82="Annually",IF(BZ$4=Staff!$I82,MIN(Staff!$J82,Staff!$L82),IF(BZ$4&gt;Staff!$I82,IFERROR(MIN(Staff!$L82,BN85+Staff!$J82),MIN(Staff!$J82,Staff!$L82)),0))))))</f>
        <v>0</v>
      </c>
      <c r="CA85" s="567">
        <f>IF(Staff!$K82="Never",IF(CA$4&gt;=Staff!$I82,MIN(Staff!$J82,Staff!$L82),0),IF(Staff!$K82="Monthly",IF(CA$4=Staff!$I82,MIN(Staff!$J82,Staff!$L82),IF(CA$4&gt;Staff!$I82,MIN(Staff!$L82,BZ85+Staff!$J82),0)),IF(Staff!$K82="Quarterly",IF(CA$4=Staff!$I82,MIN(Staff!$J82,Staff!$L82),IF(CA$4&gt;Staff!$I82,IFERROR(MIN(Staff!$L82,IF(ISNUMBER(BX85),BX85,0)+Staff!$J82),Staff!$J82),0)),IF(Staff!$K82="Annually",IF(CA$4=Staff!$I82,MIN(Staff!$J82,Staff!$L82),IF(CA$4&gt;Staff!$I82,IFERROR(MIN(Staff!$L82,BO85+Staff!$J82),MIN(Staff!$J82,Staff!$L82)),0))))))</f>
        <v>0</v>
      </c>
      <c r="CB85" s="567">
        <f>IF(Staff!$K82="Never",IF(CB$4&gt;=Staff!$I82,MIN(Staff!$J82,Staff!$L82),0),IF(Staff!$K82="Monthly",IF(CB$4=Staff!$I82,MIN(Staff!$J82,Staff!$L82),IF(CB$4&gt;Staff!$I82,MIN(Staff!$L82,CA85+Staff!$J82),0)),IF(Staff!$K82="Quarterly",IF(CB$4=Staff!$I82,MIN(Staff!$J82,Staff!$L82),IF(CB$4&gt;Staff!$I82,IFERROR(MIN(Staff!$L82,IF(ISNUMBER(BY85),BY85,0)+Staff!$J82),Staff!$J82),0)),IF(Staff!$K82="Annually",IF(CB$4=Staff!$I82,MIN(Staff!$J82,Staff!$L82),IF(CB$4&gt;Staff!$I82,IFERROR(MIN(Staff!$L82,BP85+Staff!$J82),MIN(Staff!$J82,Staff!$L82)),0))))))</f>
        <v>0</v>
      </c>
      <c r="CC85" s="567">
        <f>IF(Staff!$K82="Never",IF(CC$4&gt;=Staff!$I82,MIN(Staff!$J82,Staff!$L82),0),IF(Staff!$K82="Monthly",IF(CC$4=Staff!$I82,MIN(Staff!$J82,Staff!$L82),IF(CC$4&gt;Staff!$I82,MIN(Staff!$L82,CB85+Staff!$J82),0)),IF(Staff!$K82="Quarterly",IF(CC$4=Staff!$I82,MIN(Staff!$J82,Staff!$L82),IF(CC$4&gt;Staff!$I82,IFERROR(MIN(Staff!$L82,IF(ISNUMBER(BZ85),BZ85,0)+Staff!$J82),Staff!$J82),0)),IF(Staff!$K82="Annually",IF(CC$4=Staff!$I82,MIN(Staff!$J82,Staff!$L82),IF(CC$4&gt;Staff!$I82,IFERROR(MIN(Staff!$L82,BQ85+Staff!$J82),MIN(Staff!$J82,Staff!$L82)),0))))))</f>
        <v>0</v>
      </c>
      <c r="CD85" s="567">
        <f>IF(Staff!$K82="Never",IF(CD$4&gt;=Staff!$I82,MIN(Staff!$J82,Staff!$L82),0),IF(Staff!$K82="Monthly",IF(CD$4=Staff!$I82,MIN(Staff!$J82,Staff!$L82),IF(CD$4&gt;Staff!$I82,MIN(Staff!$L82,CC85+Staff!$J82),0)),IF(Staff!$K82="Quarterly",IF(CD$4=Staff!$I82,MIN(Staff!$J82,Staff!$L82),IF(CD$4&gt;Staff!$I82,IFERROR(MIN(Staff!$L82,IF(ISNUMBER(CA85),CA85,0)+Staff!$J82),Staff!$J82),0)),IF(Staff!$K82="Annually",IF(CD$4=Staff!$I82,MIN(Staff!$J82,Staff!$L82),IF(CD$4&gt;Staff!$I82,IFERROR(MIN(Staff!$L82,BR85+Staff!$J82),MIN(Staff!$J82,Staff!$L82)),0))))))</f>
        <v>0</v>
      </c>
      <c r="CE85" s="567">
        <f>IF(Staff!$K82="Never",IF(CE$4&gt;=Staff!$I82,MIN(Staff!$J82,Staff!$L82),0),IF(Staff!$K82="Monthly",IF(CE$4=Staff!$I82,MIN(Staff!$J82,Staff!$L82),IF(CE$4&gt;Staff!$I82,MIN(Staff!$L82,CD85+Staff!$J82),0)),IF(Staff!$K82="Quarterly",IF(CE$4=Staff!$I82,MIN(Staff!$J82,Staff!$L82),IF(CE$4&gt;Staff!$I82,IFERROR(MIN(Staff!$L82,IF(ISNUMBER(CB85),CB85,0)+Staff!$J82),Staff!$J82),0)),IF(Staff!$K82="Annually",IF(CE$4=Staff!$I82,MIN(Staff!$J82,Staff!$L82),IF(CE$4&gt;Staff!$I82,IFERROR(MIN(Staff!$L82,BS85+Staff!$J82),MIN(Staff!$J82,Staff!$L82)),0))))))</f>
        <v>0</v>
      </c>
      <c r="CF85" s="567">
        <f>IF(Staff!$K82="Never",IF(CF$4&gt;=Staff!$I82,MIN(Staff!$J82,Staff!$L82),0),IF(Staff!$K82="Monthly",IF(CF$4=Staff!$I82,MIN(Staff!$J82,Staff!$L82),IF(CF$4&gt;Staff!$I82,MIN(Staff!$L82,CE85+Staff!$J82),0)),IF(Staff!$K82="Quarterly",IF(CF$4=Staff!$I82,MIN(Staff!$J82,Staff!$L82),IF(CF$4&gt;Staff!$I82,IFERROR(MIN(Staff!$L82,IF(ISNUMBER(CC85),CC85,0)+Staff!$J82),Staff!$J82),0)),IF(Staff!$K82="Annually",IF(CF$4=Staff!$I82,MIN(Staff!$J82,Staff!$L82),IF(CF$4&gt;Staff!$I82,IFERROR(MIN(Staff!$L82,BT85+Staff!$J82),MIN(Staff!$J82,Staff!$L82)),0))))))</f>
        <v>0</v>
      </c>
      <c r="CG85" s="567">
        <f>IF(Staff!$K82="Never",IF(CG$4&gt;=Staff!$I82,MIN(Staff!$J82,Staff!$L82),0),IF(Staff!$K82="Monthly",IF(CG$4=Staff!$I82,MIN(Staff!$J82,Staff!$L82),IF(CG$4&gt;Staff!$I82,MIN(Staff!$L82,CF85+Staff!$J82),0)),IF(Staff!$K82="Quarterly",IF(CG$4=Staff!$I82,MIN(Staff!$J82,Staff!$L82),IF(CG$4&gt;Staff!$I82,IFERROR(MIN(Staff!$L82,IF(ISNUMBER(CD85),CD85,0)+Staff!$J82),Staff!$J82),0)),IF(Staff!$K82="Annually",IF(CG$4=Staff!$I82,MIN(Staff!$J82,Staff!$L82),IF(CG$4&gt;Staff!$I82,IFERROR(MIN(Staff!$L82,BU85+Staff!$J82),MIN(Staff!$J82,Staff!$L82)),0))))))</f>
        <v>0</v>
      </c>
      <c r="CH85" s="567">
        <f>IF(Staff!$K82="Never",IF(CH$4&gt;=Staff!$I82,MIN(Staff!$J82,Staff!$L82),0),IF(Staff!$K82="Monthly",IF(CH$4=Staff!$I82,MIN(Staff!$J82,Staff!$L82),IF(CH$4&gt;Staff!$I82,MIN(Staff!$L82,CG85+Staff!$J82),0)),IF(Staff!$K82="Quarterly",IF(CH$4=Staff!$I82,MIN(Staff!$J82,Staff!$L82),IF(CH$4&gt;Staff!$I82,IFERROR(MIN(Staff!$L82,IF(ISNUMBER(CE85),CE85,0)+Staff!$J82),Staff!$J82),0)),IF(Staff!$K82="Annually",IF(CH$4=Staff!$I82,MIN(Staff!$J82,Staff!$L82),IF(CH$4&gt;Staff!$I82,IFERROR(MIN(Staff!$L82,BV85+Staff!$J82),MIN(Staff!$J82,Staff!$L82)),0))))))</f>
        <v>0</v>
      </c>
      <c r="CI85" s="567">
        <f>IF(Staff!$K82="Never",IF(CI$4&gt;=Staff!$I82,MIN(Staff!$J82,Staff!$L82),0),IF(Staff!$K82="Monthly",IF(CI$4=Staff!$I82,MIN(Staff!$J82,Staff!$L82),IF(CI$4&gt;Staff!$I82,MIN(Staff!$L82,CH85+Staff!$J82),0)),IF(Staff!$K82="Quarterly",IF(CI$4=Staff!$I82,MIN(Staff!$J82,Staff!$L82),IF(CI$4&gt;Staff!$I82,IFERROR(MIN(Staff!$L82,IF(ISNUMBER(CF85),CF85,0)+Staff!$J82),Staff!$J82),0)),IF(Staff!$K82="Annually",IF(CI$4=Staff!$I82,MIN(Staff!$J82,Staff!$L82),IF(CI$4&gt;Staff!$I82,IFERROR(MIN(Staff!$L82,BW85+Staff!$J82),MIN(Staff!$J82,Staff!$L82)),0))))))</f>
        <v>0</v>
      </c>
    </row>
    <row r="86" spans="1:87" ht="15.75" hidden="1" customHeight="1" outlineLevel="1">
      <c r="A86" s="875" t="str">
        <f>Staff!A83</f>
        <v>Other 6</v>
      </c>
      <c r="B86" s="876"/>
      <c r="C86" s="719" t="s">
        <v>289</v>
      </c>
      <c r="D86" s="567">
        <f>IF(Staff!$K83="Never",IF(D$4&gt;=Staff!$I83,MIN(Staff!$J83,Staff!$L83),0),IF(Staff!$K83="Monthly",IF(D$4=Staff!$I83,MIN(Staff!$J83,Staff!$L83),IF(D$4&gt;Staff!$I83,MIN(Staff!$L83,C86+Staff!$J83),0)),IF(Staff!$K83="Quarterly",IF(D$4=Staff!$I83,MIN(Staff!$J83,Staff!$L83),IF(D$4&gt;Staff!$I83,IFERROR(MIN(Staff!$L83,IF(ISNUMBER(A86),A86,0)+Staff!$J83),Staff!$J83),0)),IF(Staff!$K83="Annually",IF(D$4=Staff!$I83,MIN(Staff!$J83,Staff!$L83),IF(D$4&gt;Staff!$I83,IFERROR(MIN(Staff!$L83,#REF!+Staff!$J83),MIN(Staff!$J83,Staff!$L83)),0))))))</f>
        <v>0</v>
      </c>
      <c r="E86" s="567">
        <f>IF(Staff!$K83="Never",IF(E$4&gt;=Staff!$I83,MIN(Staff!$J83,Staff!$L83),0),IF(Staff!$K83="Monthly",IF(E$4=Staff!$I83,MIN(Staff!$J83,Staff!$L83),IF(E$4&gt;Staff!$I83,MIN(Staff!$L83,D86+Staff!$J83),0)),IF(Staff!$K83="Quarterly",IF(E$4=Staff!$I83,MIN(Staff!$J83,Staff!$L83),IF(E$4&gt;Staff!$I83,IFERROR(MIN(Staff!$L83,IF(ISNUMBER(B86),B86,0)+Staff!$J83),Staff!$J83),0)),IF(Staff!$K83="Annually",IF(E$4=Staff!$I83,MIN(Staff!$J83,Staff!$L83),IF(E$4&gt;Staff!$I83,IFERROR(MIN(Staff!$L83,#REF!+Staff!$J83),MIN(Staff!$J83,Staff!$L83)),0))))))</f>
        <v>0</v>
      </c>
      <c r="F86" s="567">
        <f>IF(Staff!$K83="Never",IF(F$4&gt;=Staff!$I83,MIN(Staff!$J83,Staff!$L83),0),IF(Staff!$K83="Monthly",IF(F$4=Staff!$I83,MIN(Staff!$J83,Staff!$L83),IF(F$4&gt;Staff!$I83,MIN(Staff!$L83,E86+Staff!$J83),0)),IF(Staff!$K83="Quarterly",IF(F$4=Staff!$I83,MIN(Staff!$J83,Staff!$L83),IF(F$4&gt;Staff!$I83,IFERROR(MIN(Staff!$L83,IF(ISNUMBER(C86),C86,0)+Staff!$J83),Staff!$J83),0)),IF(Staff!$K83="Annually",IF(F$4=Staff!$I83,MIN(Staff!$J83,Staff!$L83),IF(F$4&gt;Staff!$I83,IFERROR(MIN(Staff!$L83,#REF!+Staff!$J83),MIN(Staff!$J83,Staff!$L83)),0))))))</f>
        <v>0</v>
      </c>
      <c r="G86" s="567">
        <f>IF(Staff!$K83="Never",IF(G$4&gt;=Staff!$I83,MIN(Staff!$J83,Staff!$L83),0),IF(Staff!$K83="Monthly",IF(G$4=Staff!$I83,MIN(Staff!$J83,Staff!$L83),IF(G$4&gt;Staff!$I83,MIN(Staff!$L83,F86+Staff!$J83),0)),IF(Staff!$K83="Quarterly",IF(G$4=Staff!$I83,MIN(Staff!$J83,Staff!$L83),IF(G$4&gt;Staff!$I83,IFERROR(MIN(Staff!$L83,IF(ISNUMBER(D86),D86,0)+Staff!$J83),Staff!$J83),0)),IF(Staff!$K83="Annually",IF(G$4=Staff!$I83,MIN(Staff!$J83,Staff!$L83),IF(G$4&gt;Staff!$I83,IFERROR(MIN(Staff!$L83,#REF!+Staff!$J83),MIN(Staff!$J83,Staff!$L83)),0))))))</f>
        <v>0</v>
      </c>
      <c r="H86" s="567">
        <f>IF(Staff!$K83="Never",IF(H$4&gt;=Staff!$I83,MIN(Staff!$J83,Staff!$L83),0),IF(Staff!$K83="Monthly",IF(H$4=Staff!$I83,MIN(Staff!$J83,Staff!$L83),IF(H$4&gt;Staff!$I83,MIN(Staff!$L83,G86+Staff!$J83),0)),IF(Staff!$K83="Quarterly",IF(H$4=Staff!$I83,MIN(Staff!$J83,Staff!$L83),IF(H$4&gt;Staff!$I83,IFERROR(MIN(Staff!$L83,IF(ISNUMBER(E86),E86,0)+Staff!$J83),Staff!$J83),0)),IF(Staff!$K83="Annually",IF(H$4=Staff!$I83,MIN(Staff!$J83,Staff!$L83),IF(H$4&gt;Staff!$I83,IFERROR(MIN(Staff!$L83,#REF!+Staff!$J83),MIN(Staff!$J83,Staff!$L83)),0))))))</f>
        <v>0</v>
      </c>
      <c r="I86" s="567">
        <f>IF(Staff!$K83="Never",IF(I$4&gt;=Staff!$I83,MIN(Staff!$J83,Staff!$L83),0),IF(Staff!$K83="Monthly",IF(I$4=Staff!$I83,MIN(Staff!$J83,Staff!$L83),IF(I$4&gt;Staff!$I83,MIN(Staff!$L83,H86+Staff!$J83),0)),IF(Staff!$K83="Quarterly",IF(I$4=Staff!$I83,MIN(Staff!$J83,Staff!$L83),IF(I$4&gt;Staff!$I83,IFERROR(MIN(Staff!$L83,IF(ISNUMBER(F86),F86,0)+Staff!$J83),Staff!$J83),0)),IF(Staff!$K83="Annually",IF(I$4=Staff!$I83,MIN(Staff!$J83,Staff!$L83),IF(I$4&gt;Staff!$I83,IFERROR(MIN(Staff!$L83,#REF!+Staff!$J83),MIN(Staff!$J83,Staff!$L83)),0))))))</f>
        <v>0</v>
      </c>
      <c r="J86" s="567">
        <f>IF(Staff!$K83="Never",IF(J$4&gt;=Staff!$I83,MIN(Staff!$J83,Staff!$L83),0),IF(Staff!$K83="Monthly",IF(J$4=Staff!$I83,MIN(Staff!$J83,Staff!$L83),IF(J$4&gt;Staff!$I83,MIN(Staff!$L83,I86+Staff!$J83),0)),IF(Staff!$K83="Quarterly",IF(J$4=Staff!$I83,MIN(Staff!$J83,Staff!$L83),IF(J$4&gt;Staff!$I83,IFERROR(MIN(Staff!$L83,IF(ISNUMBER(G86),G86,0)+Staff!$J83),Staff!$J83),0)),IF(Staff!$K83="Annually",IF(J$4=Staff!$I83,MIN(Staff!$J83,Staff!$L83),IF(J$4&gt;Staff!$I83,IFERROR(MIN(Staff!$L83,#REF!+Staff!$J83),MIN(Staff!$J83,Staff!$L83)),0))))))</f>
        <v>0</v>
      </c>
      <c r="K86" s="567">
        <f>IF(Staff!$K83="Never",IF(K$4&gt;=Staff!$I83,MIN(Staff!$J83,Staff!$L83),0),IF(Staff!$K83="Monthly",IF(K$4=Staff!$I83,MIN(Staff!$J83,Staff!$L83),IF(K$4&gt;Staff!$I83,MIN(Staff!$L83,J86+Staff!$J83),0)),IF(Staff!$K83="Quarterly",IF(K$4=Staff!$I83,MIN(Staff!$J83,Staff!$L83),IF(K$4&gt;Staff!$I83,IFERROR(MIN(Staff!$L83,IF(ISNUMBER(H86),H86,0)+Staff!$J83),Staff!$J83),0)),IF(Staff!$K83="Annually",IF(K$4=Staff!$I83,MIN(Staff!$J83,Staff!$L83),IF(K$4&gt;Staff!$I83,IFERROR(MIN(Staff!$L83,#REF!+Staff!$J83),MIN(Staff!$J83,Staff!$L83)),0))))))</f>
        <v>0</v>
      </c>
      <c r="L86" s="567">
        <f>IF(Staff!$K83="Never",IF(L$4&gt;=Staff!$I83,MIN(Staff!$J83,Staff!$L83),0),IF(Staff!$K83="Monthly",IF(L$4=Staff!$I83,MIN(Staff!$J83,Staff!$L83),IF(L$4&gt;Staff!$I83,MIN(Staff!$L83,K86+Staff!$J83),0)),IF(Staff!$K83="Quarterly",IF(L$4=Staff!$I83,MIN(Staff!$J83,Staff!$L83),IF(L$4&gt;Staff!$I83,IFERROR(MIN(Staff!$L83,IF(ISNUMBER(I86),I86,0)+Staff!$J83),Staff!$J83),0)),IF(Staff!$K83="Annually",IF(L$4=Staff!$I83,MIN(Staff!$J83,Staff!$L83),IF(L$4&gt;Staff!$I83,IFERROR(MIN(Staff!$L83,#REF!+Staff!$J83),MIN(Staff!$J83,Staff!$L83)),0))))))</f>
        <v>0</v>
      </c>
      <c r="M86" s="567">
        <f>IF(Staff!$K83="Never",IF(M$4&gt;=Staff!$I83,MIN(Staff!$J83,Staff!$L83),0),IF(Staff!$K83="Monthly",IF(M$4=Staff!$I83,MIN(Staff!$J83,Staff!$L83),IF(M$4&gt;Staff!$I83,MIN(Staff!$L83,L86+Staff!$J83),0)),IF(Staff!$K83="Quarterly",IF(M$4=Staff!$I83,MIN(Staff!$J83,Staff!$L83),IF(M$4&gt;Staff!$I83,IFERROR(MIN(Staff!$L83,IF(ISNUMBER(J86),J86,0)+Staff!$J83),Staff!$J83),0)),IF(Staff!$K83="Annually",IF(M$4=Staff!$I83,MIN(Staff!$J83,Staff!$L83),IF(M$4&gt;Staff!$I83,IFERROR(MIN(Staff!$L83,A86+Staff!$J83),MIN(Staff!$J83,Staff!$L83)),0))))))</f>
        <v>0</v>
      </c>
      <c r="N86" s="567">
        <f>IF(Staff!$K83="Never",IF(N$4&gt;=Staff!$I83,MIN(Staff!$J83,Staff!$L83),0),IF(Staff!$K83="Monthly",IF(N$4=Staff!$I83,MIN(Staff!$J83,Staff!$L83),IF(N$4&gt;Staff!$I83,MIN(Staff!$L83,M86+Staff!$J83),0)),IF(Staff!$K83="Quarterly",IF(N$4=Staff!$I83,MIN(Staff!$J83,Staff!$L83),IF(N$4&gt;Staff!$I83,IFERROR(MIN(Staff!$L83,IF(ISNUMBER(K86),K86,0)+Staff!$J83),Staff!$J83),0)),IF(Staff!$K83="Annually",IF(N$4=Staff!$I83,MIN(Staff!$J83,Staff!$L83),IF(N$4&gt;Staff!$I83,IFERROR(MIN(Staff!$L83,B86+Staff!$J83),MIN(Staff!$J83,Staff!$L83)),0))))))</f>
        <v>0</v>
      </c>
      <c r="O86" s="567">
        <f>IF(Staff!$K83="Never",IF(O$4&gt;=Staff!$I83,MIN(Staff!$J83,Staff!$L83),0),IF(Staff!$K83="Monthly",IF(O$4=Staff!$I83,MIN(Staff!$J83,Staff!$L83),IF(O$4&gt;Staff!$I83,MIN(Staff!$L83,N86+Staff!$J83),0)),IF(Staff!$K83="Quarterly",IF(O$4=Staff!$I83,MIN(Staff!$J83,Staff!$L83),IF(O$4&gt;Staff!$I83,IFERROR(MIN(Staff!$L83,IF(ISNUMBER(L86),L86,0)+Staff!$J83),Staff!$J83),0)),IF(Staff!$K83="Annually",IF(O$4=Staff!$I83,MIN(Staff!$J83,Staff!$L83),IF(O$4&gt;Staff!$I83,IFERROR(MIN(Staff!$L83,C86+Staff!$J83),MIN(Staff!$J83,Staff!$L83)),0))))))</f>
        <v>0</v>
      </c>
      <c r="P86" s="567">
        <f>IF(Staff!$K83="Never",IF(P$4&gt;=Staff!$I83,MIN(Staff!$J83,Staff!$L83),0),IF(Staff!$K83="Monthly",IF(P$4=Staff!$I83,MIN(Staff!$J83,Staff!$L83),IF(P$4&gt;Staff!$I83,MIN(Staff!$L83,O86+Staff!$J83),0)),IF(Staff!$K83="Quarterly",IF(P$4=Staff!$I83,MIN(Staff!$J83,Staff!$L83),IF(P$4&gt;Staff!$I83,IFERROR(MIN(Staff!$L83,IF(ISNUMBER(M86),M86,0)+Staff!$J83),Staff!$J83),0)),IF(Staff!$K83="Annually",IF(P$4=Staff!$I83,MIN(Staff!$J83,Staff!$L83),IF(P$4&gt;Staff!$I83,IFERROR(MIN(Staff!$L83,D86+Staff!$J83),MIN(Staff!$J83,Staff!$L83)),0))))))</f>
        <v>0</v>
      </c>
      <c r="Q86" s="567">
        <f>IF(Staff!$K83="Never",IF(Q$4&gt;=Staff!$I83,MIN(Staff!$J83,Staff!$L83),0),IF(Staff!$K83="Monthly",IF(Q$4=Staff!$I83,MIN(Staff!$J83,Staff!$L83),IF(Q$4&gt;Staff!$I83,MIN(Staff!$L83,P86+Staff!$J83),0)),IF(Staff!$K83="Quarterly",IF(Q$4=Staff!$I83,MIN(Staff!$J83,Staff!$L83),IF(Q$4&gt;Staff!$I83,IFERROR(MIN(Staff!$L83,IF(ISNUMBER(N86),N86,0)+Staff!$J83),Staff!$J83),0)),IF(Staff!$K83="Annually",IF(Q$4=Staff!$I83,MIN(Staff!$J83,Staff!$L83),IF(Q$4&gt;Staff!$I83,IFERROR(MIN(Staff!$L83,E86+Staff!$J83),MIN(Staff!$J83,Staff!$L83)),0))))))</f>
        <v>0</v>
      </c>
      <c r="R86" s="567">
        <f>IF(Staff!$K83="Never",IF(R$4&gt;=Staff!$I83,MIN(Staff!$J83,Staff!$L83),0),IF(Staff!$K83="Monthly",IF(R$4=Staff!$I83,MIN(Staff!$J83,Staff!$L83),IF(R$4&gt;Staff!$I83,MIN(Staff!$L83,Q86+Staff!$J83),0)),IF(Staff!$K83="Quarterly",IF(R$4=Staff!$I83,MIN(Staff!$J83,Staff!$L83),IF(R$4&gt;Staff!$I83,IFERROR(MIN(Staff!$L83,IF(ISNUMBER(O86),O86,0)+Staff!$J83),Staff!$J83),0)),IF(Staff!$K83="Annually",IF(R$4=Staff!$I83,MIN(Staff!$J83,Staff!$L83),IF(R$4&gt;Staff!$I83,IFERROR(MIN(Staff!$L83,F86+Staff!$J83),MIN(Staff!$J83,Staff!$L83)),0))))))</f>
        <v>0</v>
      </c>
      <c r="S86" s="567">
        <f>IF(Staff!$K83="Never",IF(S$4&gt;=Staff!$I83,MIN(Staff!$J83,Staff!$L83),0),IF(Staff!$K83="Monthly",IF(S$4=Staff!$I83,MIN(Staff!$J83,Staff!$L83),IF(S$4&gt;Staff!$I83,MIN(Staff!$L83,R86+Staff!$J83),0)),IF(Staff!$K83="Quarterly",IF(S$4=Staff!$I83,MIN(Staff!$J83,Staff!$L83),IF(S$4&gt;Staff!$I83,IFERROR(MIN(Staff!$L83,IF(ISNUMBER(P86),P86,0)+Staff!$J83),Staff!$J83),0)),IF(Staff!$K83="Annually",IF(S$4=Staff!$I83,MIN(Staff!$J83,Staff!$L83),IF(S$4&gt;Staff!$I83,IFERROR(MIN(Staff!$L83,G86+Staff!$J83),MIN(Staff!$J83,Staff!$L83)),0))))))</f>
        <v>0</v>
      </c>
      <c r="T86" s="567">
        <f>IF(Staff!$K83="Never",IF(T$4&gt;=Staff!$I83,MIN(Staff!$J83,Staff!$L83),0),IF(Staff!$K83="Monthly",IF(T$4=Staff!$I83,MIN(Staff!$J83,Staff!$L83),IF(T$4&gt;Staff!$I83,MIN(Staff!$L83,S86+Staff!$J83),0)),IF(Staff!$K83="Quarterly",IF(T$4=Staff!$I83,MIN(Staff!$J83,Staff!$L83),IF(T$4&gt;Staff!$I83,IFERROR(MIN(Staff!$L83,IF(ISNUMBER(Q86),Q86,0)+Staff!$J83),Staff!$J83),0)),IF(Staff!$K83="Annually",IF(T$4=Staff!$I83,MIN(Staff!$J83,Staff!$L83),IF(T$4&gt;Staff!$I83,IFERROR(MIN(Staff!$L83,H86+Staff!$J83),MIN(Staff!$J83,Staff!$L83)),0))))))</f>
        <v>0</v>
      </c>
      <c r="U86" s="567">
        <f>IF(Staff!$K83="Never",IF(U$4&gt;=Staff!$I83,MIN(Staff!$J83,Staff!$L83),0),IF(Staff!$K83="Monthly",IF(U$4=Staff!$I83,MIN(Staff!$J83,Staff!$L83),IF(U$4&gt;Staff!$I83,MIN(Staff!$L83,T86+Staff!$J83),0)),IF(Staff!$K83="Quarterly",IF(U$4=Staff!$I83,MIN(Staff!$J83,Staff!$L83),IF(U$4&gt;Staff!$I83,IFERROR(MIN(Staff!$L83,IF(ISNUMBER(R86),R86,0)+Staff!$J83),Staff!$J83),0)),IF(Staff!$K83="Annually",IF(U$4=Staff!$I83,MIN(Staff!$J83,Staff!$L83),IF(U$4&gt;Staff!$I83,IFERROR(MIN(Staff!$L83,I86+Staff!$J83),MIN(Staff!$J83,Staff!$L83)),0))))))</f>
        <v>0</v>
      </c>
      <c r="V86" s="567">
        <f>IF(Staff!$K83="Never",IF(V$4&gt;=Staff!$I83,MIN(Staff!$J83,Staff!$L83),0),IF(Staff!$K83="Monthly",IF(V$4=Staff!$I83,MIN(Staff!$J83,Staff!$L83),IF(V$4&gt;Staff!$I83,MIN(Staff!$L83,U86+Staff!$J83),0)),IF(Staff!$K83="Quarterly",IF(V$4=Staff!$I83,MIN(Staff!$J83,Staff!$L83),IF(V$4&gt;Staff!$I83,IFERROR(MIN(Staff!$L83,IF(ISNUMBER(S86),S86,0)+Staff!$J83),Staff!$J83),0)),IF(Staff!$K83="Annually",IF(V$4=Staff!$I83,MIN(Staff!$J83,Staff!$L83),IF(V$4&gt;Staff!$I83,IFERROR(MIN(Staff!$L83,J86+Staff!$J83),MIN(Staff!$J83,Staff!$L83)),0))))))</f>
        <v>0</v>
      </c>
      <c r="W86" s="567">
        <f>IF(Staff!$K83="Never",IF(W$4&gt;=Staff!$I83,MIN(Staff!$J83,Staff!$L83),0),IF(Staff!$K83="Monthly",IF(W$4=Staff!$I83,MIN(Staff!$J83,Staff!$L83),IF(W$4&gt;Staff!$I83,MIN(Staff!$L83,V86+Staff!$J83),0)),IF(Staff!$K83="Quarterly",IF(W$4=Staff!$I83,MIN(Staff!$J83,Staff!$L83),IF(W$4&gt;Staff!$I83,IFERROR(MIN(Staff!$L83,IF(ISNUMBER(T86),T86,0)+Staff!$J83),Staff!$J83),0)),IF(Staff!$K83="Annually",IF(W$4=Staff!$I83,MIN(Staff!$J83,Staff!$L83),IF(W$4&gt;Staff!$I83,IFERROR(MIN(Staff!$L83,K86+Staff!$J83),MIN(Staff!$J83,Staff!$L83)),0))))))</f>
        <v>0</v>
      </c>
      <c r="X86" s="567">
        <f>IF(Staff!$K83="Never",IF(X$4&gt;=Staff!$I83,MIN(Staff!$J83,Staff!$L83),0),IF(Staff!$K83="Monthly",IF(X$4=Staff!$I83,MIN(Staff!$J83,Staff!$L83),IF(X$4&gt;Staff!$I83,MIN(Staff!$L83,W86+Staff!$J83),0)),IF(Staff!$K83="Quarterly",IF(X$4=Staff!$I83,MIN(Staff!$J83,Staff!$L83),IF(X$4&gt;Staff!$I83,IFERROR(MIN(Staff!$L83,IF(ISNUMBER(U86),U86,0)+Staff!$J83),Staff!$J83),0)),IF(Staff!$K83="Annually",IF(X$4=Staff!$I83,MIN(Staff!$J83,Staff!$L83),IF(X$4&gt;Staff!$I83,IFERROR(MIN(Staff!$L83,L86+Staff!$J83),MIN(Staff!$J83,Staff!$L83)),0))))))</f>
        <v>0</v>
      </c>
      <c r="Y86" s="567">
        <f>IF(Staff!$K83="Never",IF(Y$4&gt;=Staff!$I83,MIN(Staff!$J83,Staff!$L83),0),IF(Staff!$K83="Monthly",IF(Y$4=Staff!$I83,MIN(Staff!$J83,Staff!$L83),IF(Y$4&gt;Staff!$I83,MIN(Staff!$L83,X86+Staff!$J83),0)),IF(Staff!$K83="Quarterly",IF(Y$4=Staff!$I83,MIN(Staff!$J83,Staff!$L83),IF(Y$4&gt;Staff!$I83,IFERROR(MIN(Staff!$L83,IF(ISNUMBER(V86),V86,0)+Staff!$J83),Staff!$J83),0)),IF(Staff!$K83="Annually",IF(Y$4=Staff!$I83,MIN(Staff!$J83,Staff!$L83),IF(Y$4&gt;Staff!$I83,IFERROR(MIN(Staff!$L83,M86+Staff!$J83),MIN(Staff!$J83,Staff!$L83)),0))))))</f>
        <v>0</v>
      </c>
      <c r="Z86" s="567">
        <f>IF(Staff!$K83="Never",IF(Z$4&gt;=Staff!$I83,MIN(Staff!$J83,Staff!$L83),0),IF(Staff!$K83="Monthly",IF(Z$4=Staff!$I83,MIN(Staff!$J83,Staff!$L83),IF(Z$4&gt;Staff!$I83,MIN(Staff!$L83,Y86+Staff!$J83),0)),IF(Staff!$K83="Quarterly",IF(Z$4=Staff!$I83,MIN(Staff!$J83,Staff!$L83),IF(Z$4&gt;Staff!$I83,IFERROR(MIN(Staff!$L83,IF(ISNUMBER(W86),W86,0)+Staff!$J83),Staff!$J83),0)),IF(Staff!$K83="Annually",IF(Z$4=Staff!$I83,MIN(Staff!$J83,Staff!$L83),IF(Z$4&gt;Staff!$I83,IFERROR(MIN(Staff!$L83,N86+Staff!$J83),MIN(Staff!$J83,Staff!$L83)),0))))))</f>
        <v>0</v>
      </c>
      <c r="AA86" s="567">
        <f>IF(Staff!$K83="Never",IF(AA$4&gt;=Staff!$I83,MIN(Staff!$J83,Staff!$L83),0),IF(Staff!$K83="Monthly",IF(AA$4=Staff!$I83,MIN(Staff!$J83,Staff!$L83),IF(AA$4&gt;Staff!$I83,MIN(Staff!$L83,Z86+Staff!$J83),0)),IF(Staff!$K83="Quarterly",IF(AA$4=Staff!$I83,MIN(Staff!$J83,Staff!$L83),IF(AA$4&gt;Staff!$I83,IFERROR(MIN(Staff!$L83,IF(ISNUMBER(X86),X86,0)+Staff!$J83),Staff!$J83),0)),IF(Staff!$K83="Annually",IF(AA$4=Staff!$I83,MIN(Staff!$J83,Staff!$L83),IF(AA$4&gt;Staff!$I83,IFERROR(MIN(Staff!$L83,O86+Staff!$J83),MIN(Staff!$J83,Staff!$L83)),0))))))</f>
        <v>0</v>
      </c>
      <c r="AB86" s="567">
        <f>IF(Staff!$K83="Never",IF(AB$4&gt;=Staff!$I83,MIN(Staff!$J83,Staff!$L83),0),IF(Staff!$K83="Monthly",IF(AB$4=Staff!$I83,MIN(Staff!$J83,Staff!$L83),IF(AB$4&gt;Staff!$I83,MIN(Staff!$L83,AA86+Staff!$J83),0)),IF(Staff!$K83="Quarterly",IF(AB$4=Staff!$I83,MIN(Staff!$J83,Staff!$L83),IF(AB$4&gt;Staff!$I83,IFERROR(MIN(Staff!$L83,IF(ISNUMBER(Y86),Y86,0)+Staff!$J83),Staff!$J83),0)),IF(Staff!$K83="Annually",IF(AB$4=Staff!$I83,MIN(Staff!$J83,Staff!$L83),IF(AB$4&gt;Staff!$I83,IFERROR(MIN(Staff!$L83,P86+Staff!$J83),MIN(Staff!$J83,Staff!$L83)),0))))))</f>
        <v>0</v>
      </c>
      <c r="AC86" s="567">
        <f>IF(Staff!$K83="Never",IF(AC$4&gt;=Staff!$I83,MIN(Staff!$J83,Staff!$L83),0),IF(Staff!$K83="Monthly",IF(AC$4=Staff!$I83,MIN(Staff!$J83,Staff!$L83),IF(AC$4&gt;Staff!$I83,MIN(Staff!$L83,AB86+Staff!$J83),0)),IF(Staff!$K83="Quarterly",IF(AC$4=Staff!$I83,MIN(Staff!$J83,Staff!$L83),IF(AC$4&gt;Staff!$I83,IFERROR(MIN(Staff!$L83,IF(ISNUMBER(Z86),Z86,0)+Staff!$J83),Staff!$J83),0)),IF(Staff!$K83="Annually",IF(AC$4=Staff!$I83,MIN(Staff!$J83,Staff!$L83),IF(AC$4&gt;Staff!$I83,IFERROR(MIN(Staff!$L83,Q86+Staff!$J83),MIN(Staff!$J83,Staff!$L83)),0))))))</f>
        <v>0</v>
      </c>
      <c r="AD86" s="567">
        <f>IF(Staff!$K83="Never",IF(AD$4&gt;=Staff!$I83,MIN(Staff!$J83,Staff!$L83),0),IF(Staff!$K83="Monthly",IF(AD$4=Staff!$I83,MIN(Staff!$J83,Staff!$L83),IF(AD$4&gt;Staff!$I83,MIN(Staff!$L83,AC86+Staff!$J83),0)),IF(Staff!$K83="Quarterly",IF(AD$4=Staff!$I83,MIN(Staff!$J83,Staff!$L83),IF(AD$4&gt;Staff!$I83,IFERROR(MIN(Staff!$L83,IF(ISNUMBER(AA86),AA86,0)+Staff!$J83),Staff!$J83),0)),IF(Staff!$K83="Annually",IF(AD$4=Staff!$I83,MIN(Staff!$J83,Staff!$L83),IF(AD$4&gt;Staff!$I83,IFERROR(MIN(Staff!$L83,R86+Staff!$J83),MIN(Staff!$J83,Staff!$L83)),0))))))</f>
        <v>0</v>
      </c>
      <c r="AE86" s="567">
        <f>IF(Staff!$K83="Never",IF(AE$4&gt;=Staff!$I83,MIN(Staff!$J83,Staff!$L83),0),IF(Staff!$K83="Monthly",IF(AE$4=Staff!$I83,MIN(Staff!$J83,Staff!$L83),IF(AE$4&gt;Staff!$I83,MIN(Staff!$L83,AD86+Staff!$J83),0)),IF(Staff!$K83="Quarterly",IF(AE$4=Staff!$I83,MIN(Staff!$J83,Staff!$L83),IF(AE$4&gt;Staff!$I83,IFERROR(MIN(Staff!$L83,IF(ISNUMBER(AB86),AB86,0)+Staff!$J83),Staff!$J83),0)),IF(Staff!$K83="Annually",IF(AE$4=Staff!$I83,MIN(Staff!$J83,Staff!$L83),IF(AE$4&gt;Staff!$I83,IFERROR(MIN(Staff!$L83,S86+Staff!$J83),MIN(Staff!$J83,Staff!$L83)),0))))))</f>
        <v>0</v>
      </c>
      <c r="AF86" s="567">
        <f>IF(Staff!$K83="Never",IF(AF$4&gt;=Staff!$I83,MIN(Staff!$J83,Staff!$L83),0),IF(Staff!$K83="Monthly",IF(AF$4=Staff!$I83,MIN(Staff!$J83,Staff!$L83),IF(AF$4&gt;Staff!$I83,MIN(Staff!$L83,AE86+Staff!$J83),0)),IF(Staff!$K83="Quarterly",IF(AF$4=Staff!$I83,MIN(Staff!$J83,Staff!$L83),IF(AF$4&gt;Staff!$I83,IFERROR(MIN(Staff!$L83,IF(ISNUMBER(AC86),AC86,0)+Staff!$J83),Staff!$J83),0)),IF(Staff!$K83="Annually",IF(AF$4=Staff!$I83,MIN(Staff!$J83,Staff!$L83),IF(AF$4&gt;Staff!$I83,IFERROR(MIN(Staff!$L83,T86+Staff!$J83),MIN(Staff!$J83,Staff!$L83)),0))))))</f>
        <v>0</v>
      </c>
      <c r="AG86" s="567">
        <f>IF(Staff!$K83="Never",IF(AG$4&gt;=Staff!$I83,MIN(Staff!$J83,Staff!$L83),0),IF(Staff!$K83="Monthly",IF(AG$4=Staff!$I83,MIN(Staff!$J83,Staff!$L83),IF(AG$4&gt;Staff!$I83,MIN(Staff!$L83,AF86+Staff!$J83),0)),IF(Staff!$K83="Quarterly",IF(AG$4=Staff!$I83,MIN(Staff!$J83,Staff!$L83),IF(AG$4&gt;Staff!$I83,IFERROR(MIN(Staff!$L83,IF(ISNUMBER(AD86),AD86,0)+Staff!$J83),Staff!$J83),0)),IF(Staff!$K83="Annually",IF(AG$4=Staff!$I83,MIN(Staff!$J83,Staff!$L83),IF(AG$4&gt;Staff!$I83,IFERROR(MIN(Staff!$L83,U86+Staff!$J83),MIN(Staff!$J83,Staff!$L83)),0))))))</f>
        <v>0</v>
      </c>
      <c r="AH86" s="567">
        <f>IF(Staff!$K83="Never",IF(AH$4&gt;=Staff!$I83,MIN(Staff!$J83,Staff!$L83),0),IF(Staff!$K83="Monthly",IF(AH$4=Staff!$I83,MIN(Staff!$J83,Staff!$L83),IF(AH$4&gt;Staff!$I83,MIN(Staff!$L83,AG86+Staff!$J83),0)),IF(Staff!$K83="Quarterly",IF(AH$4=Staff!$I83,MIN(Staff!$J83,Staff!$L83),IF(AH$4&gt;Staff!$I83,IFERROR(MIN(Staff!$L83,IF(ISNUMBER(AE86),AE86,0)+Staff!$J83),Staff!$J83),0)),IF(Staff!$K83="Annually",IF(AH$4=Staff!$I83,MIN(Staff!$J83,Staff!$L83),IF(AH$4&gt;Staff!$I83,IFERROR(MIN(Staff!$L83,V86+Staff!$J83),MIN(Staff!$J83,Staff!$L83)),0))))))</f>
        <v>0</v>
      </c>
      <c r="AI86" s="567">
        <f>IF(Staff!$K83="Never",IF(AI$4&gt;=Staff!$I83,MIN(Staff!$J83,Staff!$L83),0),IF(Staff!$K83="Monthly",IF(AI$4=Staff!$I83,MIN(Staff!$J83,Staff!$L83),IF(AI$4&gt;Staff!$I83,MIN(Staff!$L83,AH86+Staff!$J83),0)),IF(Staff!$K83="Quarterly",IF(AI$4=Staff!$I83,MIN(Staff!$J83,Staff!$L83),IF(AI$4&gt;Staff!$I83,IFERROR(MIN(Staff!$L83,IF(ISNUMBER(AF86),AF86,0)+Staff!$J83),Staff!$J83),0)),IF(Staff!$K83="Annually",IF(AI$4=Staff!$I83,MIN(Staff!$J83,Staff!$L83),IF(AI$4&gt;Staff!$I83,IFERROR(MIN(Staff!$L83,W86+Staff!$J83),MIN(Staff!$J83,Staff!$L83)),0))))))</f>
        <v>0</v>
      </c>
      <c r="AJ86" s="567">
        <f>IF(Staff!$K83="Never",IF(AJ$4&gt;=Staff!$I83,MIN(Staff!$J83,Staff!$L83),0),IF(Staff!$K83="Monthly",IF(AJ$4=Staff!$I83,MIN(Staff!$J83,Staff!$L83),IF(AJ$4&gt;Staff!$I83,MIN(Staff!$L83,AI86+Staff!$J83),0)),IF(Staff!$K83="Quarterly",IF(AJ$4=Staff!$I83,MIN(Staff!$J83,Staff!$L83),IF(AJ$4&gt;Staff!$I83,IFERROR(MIN(Staff!$L83,IF(ISNUMBER(AG86),AG86,0)+Staff!$J83),Staff!$J83),0)),IF(Staff!$K83="Annually",IF(AJ$4=Staff!$I83,MIN(Staff!$J83,Staff!$L83),IF(AJ$4&gt;Staff!$I83,IFERROR(MIN(Staff!$L83,X86+Staff!$J83),MIN(Staff!$J83,Staff!$L83)),0))))))</f>
        <v>0</v>
      </c>
      <c r="AK86" s="567">
        <f>IF(Staff!$K83="Never",IF(AK$4&gt;=Staff!$I83,MIN(Staff!$J83,Staff!$L83),0),IF(Staff!$K83="Monthly",IF(AK$4=Staff!$I83,MIN(Staff!$J83,Staff!$L83),IF(AK$4&gt;Staff!$I83,MIN(Staff!$L83,AJ86+Staff!$J83),0)),IF(Staff!$K83="Quarterly",IF(AK$4=Staff!$I83,MIN(Staff!$J83,Staff!$L83),IF(AK$4&gt;Staff!$I83,IFERROR(MIN(Staff!$L83,IF(ISNUMBER(AH86),AH86,0)+Staff!$J83),Staff!$J83),0)),IF(Staff!$K83="Annually",IF(AK$4=Staff!$I83,MIN(Staff!$J83,Staff!$L83),IF(AK$4&gt;Staff!$I83,IFERROR(MIN(Staff!$L83,Y86+Staff!$J83),MIN(Staff!$J83,Staff!$L83)),0))))))</f>
        <v>0</v>
      </c>
      <c r="AL86" s="567">
        <f>IF(Staff!$K83="Never",IF(AL$4&gt;=Staff!$I83,MIN(Staff!$J83,Staff!$L83),0),IF(Staff!$K83="Monthly",IF(AL$4=Staff!$I83,MIN(Staff!$J83,Staff!$L83),IF(AL$4&gt;Staff!$I83,MIN(Staff!$L83,AK86+Staff!$J83),0)),IF(Staff!$K83="Quarterly",IF(AL$4=Staff!$I83,MIN(Staff!$J83,Staff!$L83),IF(AL$4&gt;Staff!$I83,IFERROR(MIN(Staff!$L83,IF(ISNUMBER(AI86),AI86,0)+Staff!$J83),Staff!$J83),0)),IF(Staff!$K83="Annually",IF(AL$4=Staff!$I83,MIN(Staff!$J83,Staff!$L83),IF(AL$4&gt;Staff!$I83,IFERROR(MIN(Staff!$L83,Z86+Staff!$J83),MIN(Staff!$J83,Staff!$L83)),0))))))</f>
        <v>0</v>
      </c>
      <c r="AM86" s="567">
        <f>IF(Staff!$K83="Never",IF(AM$4&gt;=Staff!$I83,MIN(Staff!$J83,Staff!$L83),0),IF(Staff!$K83="Monthly",IF(AM$4=Staff!$I83,MIN(Staff!$J83,Staff!$L83),IF(AM$4&gt;Staff!$I83,MIN(Staff!$L83,AL86+Staff!$J83),0)),IF(Staff!$K83="Quarterly",IF(AM$4=Staff!$I83,MIN(Staff!$J83,Staff!$L83),IF(AM$4&gt;Staff!$I83,IFERROR(MIN(Staff!$L83,IF(ISNUMBER(AJ86),AJ86,0)+Staff!$J83),Staff!$J83),0)),IF(Staff!$K83="Annually",IF(AM$4=Staff!$I83,MIN(Staff!$J83,Staff!$L83),IF(AM$4&gt;Staff!$I83,IFERROR(MIN(Staff!$L83,AA86+Staff!$J83),MIN(Staff!$J83,Staff!$L83)),0))))))</f>
        <v>0</v>
      </c>
      <c r="AN86" s="567">
        <f>IF(Staff!$K83="Never",IF(AN$4&gt;=Staff!$I83,MIN(Staff!$J83,Staff!$L83),0),IF(Staff!$K83="Monthly",IF(AN$4=Staff!$I83,MIN(Staff!$J83,Staff!$L83),IF(AN$4&gt;Staff!$I83,MIN(Staff!$L83,AM86+Staff!$J83),0)),IF(Staff!$K83="Quarterly",IF(AN$4=Staff!$I83,MIN(Staff!$J83,Staff!$L83),IF(AN$4&gt;Staff!$I83,IFERROR(MIN(Staff!$L83,IF(ISNUMBER(AK86),AK86,0)+Staff!$J83),Staff!$J83),0)),IF(Staff!$K83="Annually",IF(AN$4=Staff!$I83,MIN(Staff!$J83,Staff!$L83),IF(AN$4&gt;Staff!$I83,IFERROR(MIN(Staff!$L83,AB86+Staff!$J83),MIN(Staff!$J83,Staff!$L83)),0))))))</f>
        <v>0</v>
      </c>
      <c r="AO86" s="567">
        <f>IF(Staff!$K83="Never",IF(AO$4&gt;=Staff!$I83,MIN(Staff!$J83,Staff!$L83),0),IF(Staff!$K83="Monthly",IF(AO$4=Staff!$I83,MIN(Staff!$J83,Staff!$L83),IF(AO$4&gt;Staff!$I83,MIN(Staff!$L83,AN86+Staff!$J83),0)),IF(Staff!$K83="Quarterly",IF(AO$4=Staff!$I83,MIN(Staff!$J83,Staff!$L83),IF(AO$4&gt;Staff!$I83,IFERROR(MIN(Staff!$L83,IF(ISNUMBER(AL86),AL86,0)+Staff!$J83),Staff!$J83),0)),IF(Staff!$K83="Annually",IF(AO$4=Staff!$I83,MIN(Staff!$J83,Staff!$L83),IF(AO$4&gt;Staff!$I83,IFERROR(MIN(Staff!$L83,AC86+Staff!$J83),MIN(Staff!$J83,Staff!$L83)),0))))))</f>
        <v>0</v>
      </c>
      <c r="AP86" s="567">
        <f>IF(Staff!$K83="Never",IF(AP$4&gt;=Staff!$I83,MIN(Staff!$J83,Staff!$L83),0),IF(Staff!$K83="Monthly",IF(AP$4=Staff!$I83,MIN(Staff!$J83,Staff!$L83),IF(AP$4&gt;Staff!$I83,MIN(Staff!$L83,AO86+Staff!$J83),0)),IF(Staff!$K83="Quarterly",IF(AP$4=Staff!$I83,MIN(Staff!$J83,Staff!$L83),IF(AP$4&gt;Staff!$I83,IFERROR(MIN(Staff!$L83,IF(ISNUMBER(AM86),AM86,0)+Staff!$J83),Staff!$J83),0)),IF(Staff!$K83="Annually",IF(AP$4=Staff!$I83,MIN(Staff!$J83,Staff!$L83),IF(AP$4&gt;Staff!$I83,IFERROR(MIN(Staff!$L83,AD86+Staff!$J83),MIN(Staff!$J83,Staff!$L83)),0))))))</f>
        <v>0</v>
      </c>
      <c r="AQ86" s="567">
        <f>IF(Staff!$K83="Never",IF(AQ$4&gt;=Staff!$I83,MIN(Staff!$J83,Staff!$L83),0),IF(Staff!$K83="Monthly",IF(AQ$4=Staff!$I83,MIN(Staff!$J83,Staff!$L83),IF(AQ$4&gt;Staff!$I83,MIN(Staff!$L83,AP86+Staff!$J83),0)),IF(Staff!$K83="Quarterly",IF(AQ$4=Staff!$I83,MIN(Staff!$J83,Staff!$L83),IF(AQ$4&gt;Staff!$I83,IFERROR(MIN(Staff!$L83,IF(ISNUMBER(AN86),AN86,0)+Staff!$J83),Staff!$J83),0)),IF(Staff!$K83="Annually",IF(AQ$4=Staff!$I83,MIN(Staff!$J83,Staff!$L83),IF(AQ$4&gt;Staff!$I83,IFERROR(MIN(Staff!$L83,AE86+Staff!$J83),MIN(Staff!$J83,Staff!$L83)),0))))))</f>
        <v>0</v>
      </c>
      <c r="AR86" s="567">
        <f>IF(Staff!$K83="Never",IF(AR$4&gt;=Staff!$I83,MIN(Staff!$J83,Staff!$L83),0),IF(Staff!$K83="Monthly",IF(AR$4=Staff!$I83,MIN(Staff!$J83,Staff!$L83),IF(AR$4&gt;Staff!$I83,MIN(Staff!$L83,AQ86+Staff!$J83),0)),IF(Staff!$K83="Quarterly",IF(AR$4=Staff!$I83,MIN(Staff!$J83,Staff!$L83),IF(AR$4&gt;Staff!$I83,IFERROR(MIN(Staff!$L83,IF(ISNUMBER(AO86),AO86,0)+Staff!$J83),Staff!$J83),0)),IF(Staff!$K83="Annually",IF(AR$4=Staff!$I83,MIN(Staff!$J83,Staff!$L83),IF(AR$4&gt;Staff!$I83,IFERROR(MIN(Staff!$L83,AF86+Staff!$J83),MIN(Staff!$J83,Staff!$L83)),0))))))</f>
        <v>0</v>
      </c>
      <c r="AS86" s="567">
        <f>IF(Staff!$K83="Never",IF(AS$4&gt;=Staff!$I83,MIN(Staff!$J83,Staff!$L83),0),IF(Staff!$K83="Monthly",IF(AS$4=Staff!$I83,MIN(Staff!$J83,Staff!$L83),IF(AS$4&gt;Staff!$I83,MIN(Staff!$L83,AR86+Staff!$J83),0)),IF(Staff!$K83="Quarterly",IF(AS$4=Staff!$I83,MIN(Staff!$J83,Staff!$L83),IF(AS$4&gt;Staff!$I83,IFERROR(MIN(Staff!$L83,IF(ISNUMBER(AP86),AP86,0)+Staff!$J83),Staff!$J83),0)),IF(Staff!$K83="Annually",IF(AS$4=Staff!$I83,MIN(Staff!$J83,Staff!$L83),IF(AS$4&gt;Staff!$I83,IFERROR(MIN(Staff!$L83,AG86+Staff!$J83),MIN(Staff!$J83,Staff!$L83)),0))))))</f>
        <v>0</v>
      </c>
      <c r="AT86" s="567">
        <f>IF(Staff!$K83="Never",IF(AT$4&gt;=Staff!$I83,MIN(Staff!$J83,Staff!$L83),0),IF(Staff!$K83="Monthly",IF(AT$4=Staff!$I83,MIN(Staff!$J83,Staff!$L83),IF(AT$4&gt;Staff!$I83,MIN(Staff!$L83,AS86+Staff!$J83),0)),IF(Staff!$K83="Quarterly",IF(AT$4=Staff!$I83,MIN(Staff!$J83,Staff!$L83),IF(AT$4&gt;Staff!$I83,IFERROR(MIN(Staff!$L83,IF(ISNUMBER(AQ86),AQ86,0)+Staff!$J83),Staff!$J83),0)),IF(Staff!$K83="Annually",IF(AT$4=Staff!$I83,MIN(Staff!$J83,Staff!$L83),IF(AT$4&gt;Staff!$I83,IFERROR(MIN(Staff!$L83,AH86+Staff!$J83),MIN(Staff!$J83,Staff!$L83)),0))))))</f>
        <v>0</v>
      </c>
      <c r="AU86" s="567">
        <f>IF(Staff!$K83="Never",IF(AU$4&gt;=Staff!$I83,MIN(Staff!$J83,Staff!$L83),0),IF(Staff!$K83="Monthly",IF(AU$4=Staff!$I83,MIN(Staff!$J83,Staff!$L83),IF(AU$4&gt;Staff!$I83,MIN(Staff!$L83,AT86+Staff!$J83),0)),IF(Staff!$K83="Quarterly",IF(AU$4=Staff!$I83,MIN(Staff!$J83,Staff!$L83),IF(AU$4&gt;Staff!$I83,IFERROR(MIN(Staff!$L83,IF(ISNUMBER(AR86),AR86,0)+Staff!$J83),Staff!$J83),0)),IF(Staff!$K83="Annually",IF(AU$4=Staff!$I83,MIN(Staff!$J83,Staff!$L83),IF(AU$4&gt;Staff!$I83,IFERROR(MIN(Staff!$L83,AI86+Staff!$J83),MIN(Staff!$J83,Staff!$L83)),0))))))</f>
        <v>0</v>
      </c>
      <c r="AV86" s="567">
        <f>IF(Staff!$K83="Never",IF(AV$4&gt;=Staff!$I83,MIN(Staff!$J83,Staff!$L83),0),IF(Staff!$K83="Monthly",IF(AV$4=Staff!$I83,MIN(Staff!$J83,Staff!$L83),IF(AV$4&gt;Staff!$I83,MIN(Staff!$L83,AU86+Staff!$J83),0)),IF(Staff!$K83="Quarterly",IF(AV$4=Staff!$I83,MIN(Staff!$J83,Staff!$L83),IF(AV$4&gt;Staff!$I83,IFERROR(MIN(Staff!$L83,IF(ISNUMBER(AS86),AS86,0)+Staff!$J83),Staff!$J83),0)),IF(Staff!$K83="Annually",IF(AV$4=Staff!$I83,MIN(Staff!$J83,Staff!$L83),IF(AV$4&gt;Staff!$I83,IFERROR(MIN(Staff!$L83,AJ86+Staff!$J83),MIN(Staff!$J83,Staff!$L83)),0))))))</f>
        <v>0</v>
      </c>
      <c r="AW86" s="567">
        <f>IF(Staff!$K83="Never",IF(AW$4&gt;=Staff!$I83,MIN(Staff!$J83,Staff!$L83),0),IF(Staff!$K83="Monthly",IF(AW$4=Staff!$I83,MIN(Staff!$J83,Staff!$L83),IF(AW$4&gt;Staff!$I83,MIN(Staff!$L83,AV86+Staff!$J83),0)),IF(Staff!$K83="Quarterly",IF(AW$4=Staff!$I83,MIN(Staff!$J83,Staff!$L83),IF(AW$4&gt;Staff!$I83,IFERROR(MIN(Staff!$L83,IF(ISNUMBER(AT86),AT86,0)+Staff!$J83),Staff!$J83),0)),IF(Staff!$K83="Annually",IF(AW$4=Staff!$I83,MIN(Staff!$J83,Staff!$L83),IF(AW$4&gt;Staff!$I83,IFERROR(MIN(Staff!$L83,AK86+Staff!$J83),MIN(Staff!$J83,Staff!$L83)),0))))))</f>
        <v>0</v>
      </c>
      <c r="AX86" s="567">
        <f>IF(Staff!$K83="Never",IF(AX$4&gt;=Staff!$I83,MIN(Staff!$J83,Staff!$L83),0),IF(Staff!$K83="Monthly",IF(AX$4=Staff!$I83,MIN(Staff!$J83,Staff!$L83),IF(AX$4&gt;Staff!$I83,MIN(Staff!$L83,AW86+Staff!$J83),0)),IF(Staff!$K83="Quarterly",IF(AX$4=Staff!$I83,MIN(Staff!$J83,Staff!$L83),IF(AX$4&gt;Staff!$I83,IFERROR(MIN(Staff!$L83,IF(ISNUMBER(AU86),AU86,0)+Staff!$J83),Staff!$J83),0)),IF(Staff!$K83="Annually",IF(AX$4=Staff!$I83,MIN(Staff!$J83,Staff!$L83),IF(AX$4&gt;Staff!$I83,IFERROR(MIN(Staff!$L83,AL86+Staff!$J83),MIN(Staff!$J83,Staff!$L83)),0))))))</f>
        <v>0</v>
      </c>
      <c r="AY86" s="567">
        <f>IF(Staff!$K83="Never",IF(AY$4&gt;=Staff!$I83,MIN(Staff!$J83,Staff!$L83),0),IF(Staff!$K83="Monthly",IF(AY$4=Staff!$I83,MIN(Staff!$J83,Staff!$L83),IF(AY$4&gt;Staff!$I83,MIN(Staff!$L83,AX86+Staff!$J83),0)),IF(Staff!$K83="Quarterly",IF(AY$4=Staff!$I83,MIN(Staff!$J83,Staff!$L83),IF(AY$4&gt;Staff!$I83,IFERROR(MIN(Staff!$L83,IF(ISNUMBER(AV86),AV86,0)+Staff!$J83),Staff!$J83),0)),IF(Staff!$K83="Annually",IF(AY$4=Staff!$I83,MIN(Staff!$J83,Staff!$L83),IF(AY$4&gt;Staff!$I83,IFERROR(MIN(Staff!$L83,AM86+Staff!$J83),MIN(Staff!$J83,Staff!$L83)),0))))))</f>
        <v>0</v>
      </c>
      <c r="AZ86" s="567">
        <f>IF(Staff!$K83="Never",IF(AZ$4&gt;=Staff!$I83,MIN(Staff!$J83,Staff!$L83),0),IF(Staff!$K83="Monthly",IF(AZ$4=Staff!$I83,MIN(Staff!$J83,Staff!$L83),IF(AZ$4&gt;Staff!$I83,MIN(Staff!$L83,AY86+Staff!$J83),0)),IF(Staff!$K83="Quarterly",IF(AZ$4=Staff!$I83,MIN(Staff!$J83,Staff!$L83),IF(AZ$4&gt;Staff!$I83,IFERROR(MIN(Staff!$L83,IF(ISNUMBER(AW86),AW86,0)+Staff!$J83),Staff!$J83),0)),IF(Staff!$K83="Annually",IF(AZ$4=Staff!$I83,MIN(Staff!$J83,Staff!$L83),IF(AZ$4&gt;Staff!$I83,IFERROR(MIN(Staff!$L83,AN86+Staff!$J83),MIN(Staff!$J83,Staff!$L83)),0))))))</f>
        <v>0</v>
      </c>
      <c r="BA86" s="567">
        <f>IF(Staff!$K83="Never",IF(BA$4&gt;=Staff!$I83,MIN(Staff!$J83,Staff!$L83),0),IF(Staff!$K83="Monthly",IF(BA$4=Staff!$I83,MIN(Staff!$J83,Staff!$L83),IF(BA$4&gt;Staff!$I83,MIN(Staff!$L83,AZ86+Staff!$J83),0)),IF(Staff!$K83="Quarterly",IF(BA$4=Staff!$I83,MIN(Staff!$J83,Staff!$L83),IF(BA$4&gt;Staff!$I83,IFERROR(MIN(Staff!$L83,IF(ISNUMBER(AX86),AX86,0)+Staff!$J83),Staff!$J83),0)),IF(Staff!$K83="Annually",IF(BA$4=Staff!$I83,MIN(Staff!$J83,Staff!$L83),IF(BA$4&gt;Staff!$I83,IFERROR(MIN(Staff!$L83,AO86+Staff!$J83),MIN(Staff!$J83,Staff!$L83)),0))))))</f>
        <v>0</v>
      </c>
      <c r="BB86" s="567">
        <f>IF(Staff!$K83="Never",IF(BB$4&gt;=Staff!$I83,MIN(Staff!$J83,Staff!$L83),0),IF(Staff!$K83="Monthly",IF(BB$4=Staff!$I83,MIN(Staff!$J83,Staff!$L83),IF(BB$4&gt;Staff!$I83,MIN(Staff!$L83,BA86+Staff!$J83),0)),IF(Staff!$K83="Quarterly",IF(BB$4=Staff!$I83,MIN(Staff!$J83,Staff!$L83),IF(BB$4&gt;Staff!$I83,IFERROR(MIN(Staff!$L83,IF(ISNUMBER(AY86),AY86,0)+Staff!$J83),Staff!$J83),0)),IF(Staff!$K83="Annually",IF(BB$4=Staff!$I83,MIN(Staff!$J83,Staff!$L83),IF(BB$4&gt;Staff!$I83,IFERROR(MIN(Staff!$L83,AP86+Staff!$J83),MIN(Staff!$J83,Staff!$L83)),0))))))</f>
        <v>0</v>
      </c>
      <c r="BC86" s="567">
        <f>IF(Staff!$K83="Never",IF(BC$4&gt;=Staff!$I83,MIN(Staff!$J83,Staff!$L83),0),IF(Staff!$K83="Monthly",IF(BC$4=Staff!$I83,MIN(Staff!$J83,Staff!$L83),IF(BC$4&gt;Staff!$I83,MIN(Staff!$L83,BB86+Staff!$J83),0)),IF(Staff!$K83="Quarterly",IF(BC$4=Staff!$I83,MIN(Staff!$J83,Staff!$L83),IF(BC$4&gt;Staff!$I83,IFERROR(MIN(Staff!$L83,IF(ISNUMBER(AZ86),AZ86,0)+Staff!$J83),Staff!$J83),0)),IF(Staff!$K83="Annually",IF(BC$4=Staff!$I83,MIN(Staff!$J83,Staff!$L83),IF(BC$4&gt;Staff!$I83,IFERROR(MIN(Staff!$L83,AQ86+Staff!$J83),MIN(Staff!$J83,Staff!$L83)),0))))))</f>
        <v>0</v>
      </c>
      <c r="BD86" s="567">
        <f>IF(Staff!$K83="Never",IF(BD$4&gt;=Staff!$I83,MIN(Staff!$J83,Staff!$L83),0),IF(Staff!$K83="Monthly",IF(BD$4=Staff!$I83,MIN(Staff!$J83,Staff!$L83),IF(BD$4&gt;Staff!$I83,MIN(Staff!$L83,BC86+Staff!$J83),0)),IF(Staff!$K83="Quarterly",IF(BD$4=Staff!$I83,MIN(Staff!$J83,Staff!$L83),IF(BD$4&gt;Staff!$I83,IFERROR(MIN(Staff!$L83,IF(ISNUMBER(BA86),BA86,0)+Staff!$J83),Staff!$J83),0)),IF(Staff!$K83="Annually",IF(BD$4=Staff!$I83,MIN(Staff!$J83,Staff!$L83),IF(BD$4&gt;Staff!$I83,IFERROR(MIN(Staff!$L83,AR86+Staff!$J83),MIN(Staff!$J83,Staff!$L83)),0))))))</f>
        <v>0</v>
      </c>
      <c r="BE86" s="567">
        <f>IF(Staff!$K83="Never",IF(BE$4&gt;=Staff!$I83,MIN(Staff!$J83,Staff!$L83),0),IF(Staff!$K83="Monthly",IF(BE$4=Staff!$I83,MIN(Staff!$J83,Staff!$L83),IF(BE$4&gt;Staff!$I83,MIN(Staff!$L83,BD86+Staff!$J83),0)),IF(Staff!$K83="Quarterly",IF(BE$4=Staff!$I83,MIN(Staff!$J83,Staff!$L83),IF(BE$4&gt;Staff!$I83,IFERROR(MIN(Staff!$L83,IF(ISNUMBER(BB86),BB86,0)+Staff!$J83),Staff!$J83),0)),IF(Staff!$K83="Annually",IF(BE$4=Staff!$I83,MIN(Staff!$J83,Staff!$L83),IF(BE$4&gt;Staff!$I83,IFERROR(MIN(Staff!$L83,AS86+Staff!$J83),MIN(Staff!$J83,Staff!$L83)),0))))))</f>
        <v>0</v>
      </c>
      <c r="BF86" s="567">
        <f>IF(Staff!$K83="Never",IF(BF$4&gt;=Staff!$I83,MIN(Staff!$J83,Staff!$L83),0),IF(Staff!$K83="Monthly",IF(BF$4=Staff!$I83,MIN(Staff!$J83,Staff!$L83),IF(BF$4&gt;Staff!$I83,MIN(Staff!$L83,BE86+Staff!$J83),0)),IF(Staff!$K83="Quarterly",IF(BF$4=Staff!$I83,MIN(Staff!$J83,Staff!$L83),IF(BF$4&gt;Staff!$I83,IFERROR(MIN(Staff!$L83,IF(ISNUMBER(BC86),BC86,0)+Staff!$J83),Staff!$J83),0)),IF(Staff!$K83="Annually",IF(BF$4=Staff!$I83,MIN(Staff!$J83,Staff!$L83),IF(BF$4&gt;Staff!$I83,IFERROR(MIN(Staff!$L83,AT86+Staff!$J83),MIN(Staff!$J83,Staff!$L83)),0))))))</f>
        <v>0</v>
      </c>
      <c r="BG86" s="567">
        <f>IF(Staff!$K83="Never",IF(BG$4&gt;=Staff!$I83,MIN(Staff!$J83,Staff!$L83),0),IF(Staff!$K83="Monthly",IF(BG$4=Staff!$I83,MIN(Staff!$J83,Staff!$L83),IF(BG$4&gt;Staff!$I83,MIN(Staff!$L83,BF86+Staff!$J83),0)),IF(Staff!$K83="Quarterly",IF(BG$4=Staff!$I83,MIN(Staff!$J83,Staff!$L83),IF(BG$4&gt;Staff!$I83,IFERROR(MIN(Staff!$L83,IF(ISNUMBER(BD86),BD86,0)+Staff!$J83),Staff!$J83),0)),IF(Staff!$K83="Annually",IF(BG$4=Staff!$I83,MIN(Staff!$J83,Staff!$L83),IF(BG$4&gt;Staff!$I83,IFERROR(MIN(Staff!$L83,AU86+Staff!$J83),MIN(Staff!$J83,Staff!$L83)),0))))))</f>
        <v>0</v>
      </c>
      <c r="BH86" s="567">
        <f>IF(Staff!$K83="Never",IF(BH$4&gt;=Staff!$I83,MIN(Staff!$J83,Staff!$L83),0),IF(Staff!$K83="Monthly",IF(BH$4=Staff!$I83,MIN(Staff!$J83,Staff!$L83),IF(BH$4&gt;Staff!$I83,MIN(Staff!$L83,BG86+Staff!$J83),0)),IF(Staff!$K83="Quarterly",IF(BH$4=Staff!$I83,MIN(Staff!$J83,Staff!$L83),IF(BH$4&gt;Staff!$I83,IFERROR(MIN(Staff!$L83,IF(ISNUMBER(BE86),BE86,0)+Staff!$J83),Staff!$J83),0)),IF(Staff!$K83="Annually",IF(BH$4=Staff!$I83,MIN(Staff!$J83,Staff!$L83),IF(BH$4&gt;Staff!$I83,IFERROR(MIN(Staff!$L83,AV86+Staff!$J83),MIN(Staff!$J83,Staff!$L83)),0))))))</f>
        <v>0</v>
      </c>
      <c r="BI86" s="567">
        <f>IF(Staff!$K83="Never",IF(BI$4&gt;=Staff!$I83,MIN(Staff!$J83,Staff!$L83),0),IF(Staff!$K83="Monthly",IF(BI$4=Staff!$I83,MIN(Staff!$J83,Staff!$L83),IF(BI$4&gt;Staff!$I83,MIN(Staff!$L83,BH86+Staff!$J83),0)),IF(Staff!$K83="Quarterly",IF(BI$4=Staff!$I83,MIN(Staff!$J83,Staff!$L83),IF(BI$4&gt;Staff!$I83,IFERROR(MIN(Staff!$L83,IF(ISNUMBER(BF86),BF86,0)+Staff!$J83),Staff!$J83),0)),IF(Staff!$K83="Annually",IF(BI$4=Staff!$I83,MIN(Staff!$J83,Staff!$L83),IF(BI$4&gt;Staff!$I83,IFERROR(MIN(Staff!$L83,AW86+Staff!$J83),MIN(Staff!$J83,Staff!$L83)),0))))))</f>
        <v>0</v>
      </c>
      <c r="BJ86" s="567">
        <f>IF(Staff!$K83="Never",IF(BJ$4&gt;=Staff!$I83,MIN(Staff!$J83,Staff!$L83),0),IF(Staff!$K83="Monthly",IF(BJ$4=Staff!$I83,MIN(Staff!$J83,Staff!$L83),IF(BJ$4&gt;Staff!$I83,MIN(Staff!$L83,BI86+Staff!$J83),0)),IF(Staff!$K83="Quarterly",IF(BJ$4=Staff!$I83,MIN(Staff!$J83,Staff!$L83),IF(BJ$4&gt;Staff!$I83,IFERROR(MIN(Staff!$L83,IF(ISNUMBER(BG86),BG86,0)+Staff!$J83),Staff!$J83),0)),IF(Staff!$K83="Annually",IF(BJ$4=Staff!$I83,MIN(Staff!$J83,Staff!$L83),IF(BJ$4&gt;Staff!$I83,IFERROR(MIN(Staff!$L83,AX86+Staff!$J83),MIN(Staff!$J83,Staff!$L83)),0))))))</f>
        <v>0</v>
      </c>
      <c r="BK86" s="567">
        <f>IF(Staff!$K83="Never",IF(BK$4&gt;=Staff!$I83,MIN(Staff!$J83,Staff!$L83),0),IF(Staff!$K83="Monthly",IF(BK$4=Staff!$I83,MIN(Staff!$J83,Staff!$L83),IF(BK$4&gt;Staff!$I83,MIN(Staff!$L83,BJ86+Staff!$J83),0)),IF(Staff!$K83="Quarterly",IF(BK$4=Staff!$I83,MIN(Staff!$J83,Staff!$L83),IF(BK$4&gt;Staff!$I83,IFERROR(MIN(Staff!$L83,IF(ISNUMBER(BH86),BH86,0)+Staff!$J83),Staff!$J83),0)),IF(Staff!$K83="Annually",IF(BK$4=Staff!$I83,MIN(Staff!$J83,Staff!$L83),IF(BK$4&gt;Staff!$I83,IFERROR(MIN(Staff!$L83,AY86+Staff!$J83),MIN(Staff!$J83,Staff!$L83)),0))))))</f>
        <v>0</v>
      </c>
      <c r="BL86" s="567">
        <f>IF(Staff!$K83="Never",IF(BL$4&gt;=Staff!$I83,MIN(Staff!$J83,Staff!$L83),0),IF(Staff!$K83="Monthly",IF(BL$4=Staff!$I83,MIN(Staff!$J83,Staff!$L83),IF(BL$4&gt;Staff!$I83,MIN(Staff!$L83,BK86+Staff!$J83),0)),IF(Staff!$K83="Quarterly",IF(BL$4=Staff!$I83,MIN(Staff!$J83,Staff!$L83),IF(BL$4&gt;Staff!$I83,IFERROR(MIN(Staff!$L83,IF(ISNUMBER(BI86),BI86,0)+Staff!$J83),Staff!$J83),0)),IF(Staff!$K83="Annually",IF(BL$4=Staff!$I83,MIN(Staff!$J83,Staff!$L83),IF(BL$4&gt;Staff!$I83,IFERROR(MIN(Staff!$L83,AZ86+Staff!$J83),MIN(Staff!$J83,Staff!$L83)),0))))))</f>
        <v>0</v>
      </c>
      <c r="BM86" s="567">
        <f>IF(Staff!$K83="Never",IF(BM$4&gt;=Staff!$I83,MIN(Staff!$J83,Staff!$L83),0),IF(Staff!$K83="Monthly",IF(BM$4=Staff!$I83,MIN(Staff!$J83,Staff!$L83),IF(BM$4&gt;Staff!$I83,MIN(Staff!$L83,BL86+Staff!$J83),0)),IF(Staff!$K83="Quarterly",IF(BM$4=Staff!$I83,MIN(Staff!$J83,Staff!$L83),IF(BM$4&gt;Staff!$I83,IFERROR(MIN(Staff!$L83,IF(ISNUMBER(BJ86),BJ86,0)+Staff!$J83),Staff!$J83),0)),IF(Staff!$K83="Annually",IF(BM$4=Staff!$I83,MIN(Staff!$J83,Staff!$L83),IF(BM$4&gt;Staff!$I83,IFERROR(MIN(Staff!$L83,BA86+Staff!$J83),MIN(Staff!$J83,Staff!$L83)),0))))))</f>
        <v>0</v>
      </c>
      <c r="BN86" s="567">
        <f>IF(Staff!$K83="Never",IF(BN$4&gt;=Staff!$I83,MIN(Staff!$J83,Staff!$L83),0),IF(Staff!$K83="Monthly",IF(BN$4=Staff!$I83,MIN(Staff!$J83,Staff!$L83),IF(BN$4&gt;Staff!$I83,MIN(Staff!$L83,BM86+Staff!$J83),0)),IF(Staff!$K83="Quarterly",IF(BN$4=Staff!$I83,MIN(Staff!$J83,Staff!$L83),IF(BN$4&gt;Staff!$I83,IFERROR(MIN(Staff!$L83,IF(ISNUMBER(BK86),BK86,0)+Staff!$J83),Staff!$J83),0)),IF(Staff!$K83="Annually",IF(BN$4=Staff!$I83,MIN(Staff!$J83,Staff!$L83),IF(BN$4&gt;Staff!$I83,IFERROR(MIN(Staff!$L83,BB86+Staff!$J83),MIN(Staff!$J83,Staff!$L83)),0))))))</f>
        <v>0</v>
      </c>
      <c r="BO86" s="567">
        <f>IF(Staff!$K83="Never",IF(BO$4&gt;=Staff!$I83,MIN(Staff!$J83,Staff!$L83),0),IF(Staff!$K83="Monthly",IF(BO$4=Staff!$I83,MIN(Staff!$J83,Staff!$L83),IF(BO$4&gt;Staff!$I83,MIN(Staff!$L83,BN86+Staff!$J83),0)),IF(Staff!$K83="Quarterly",IF(BO$4=Staff!$I83,MIN(Staff!$J83,Staff!$L83),IF(BO$4&gt;Staff!$I83,IFERROR(MIN(Staff!$L83,IF(ISNUMBER(BL86),BL86,0)+Staff!$J83),Staff!$J83),0)),IF(Staff!$K83="Annually",IF(BO$4=Staff!$I83,MIN(Staff!$J83,Staff!$L83),IF(BO$4&gt;Staff!$I83,IFERROR(MIN(Staff!$L83,BC86+Staff!$J83),MIN(Staff!$J83,Staff!$L83)),0))))))</f>
        <v>0</v>
      </c>
      <c r="BP86" s="567">
        <f>IF(Staff!$K83="Never",IF(BP$4&gt;=Staff!$I83,MIN(Staff!$J83,Staff!$L83),0),IF(Staff!$K83="Monthly",IF(BP$4=Staff!$I83,MIN(Staff!$J83,Staff!$L83),IF(BP$4&gt;Staff!$I83,MIN(Staff!$L83,BO86+Staff!$J83),0)),IF(Staff!$K83="Quarterly",IF(BP$4=Staff!$I83,MIN(Staff!$J83,Staff!$L83),IF(BP$4&gt;Staff!$I83,IFERROR(MIN(Staff!$L83,IF(ISNUMBER(BM86),BM86,0)+Staff!$J83),Staff!$J83),0)),IF(Staff!$K83="Annually",IF(BP$4=Staff!$I83,MIN(Staff!$J83,Staff!$L83),IF(BP$4&gt;Staff!$I83,IFERROR(MIN(Staff!$L83,BD86+Staff!$J83),MIN(Staff!$J83,Staff!$L83)),0))))))</f>
        <v>0</v>
      </c>
      <c r="BQ86" s="567">
        <f>IF(Staff!$K83="Never",IF(BQ$4&gt;=Staff!$I83,MIN(Staff!$J83,Staff!$L83),0),IF(Staff!$K83="Monthly",IF(BQ$4=Staff!$I83,MIN(Staff!$J83,Staff!$L83),IF(BQ$4&gt;Staff!$I83,MIN(Staff!$L83,BP86+Staff!$J83),0)),IF(Staff!$K83="Quarterly",IF(BQ$4=Staff!$I83,MIN(Staff!$J83,Staff!$L83),IF(BQ$4&gt;Staff!$I83,IFERROR(MIN(Staff!$L83,IF(ISNUMBER(BN86),BN86,0)+Staff!$J83),Staff!$J83),0)),IF(Staff!$K83="Annually",IF(BQ$4=Staff!$I83,MIN(Staff!$J83,Staff!$L83),IF(BQ$4&gt;Staff!$I83,IFERROR(MIN(Staff!$L83,BE86+Staff!$J83),MIN(Staff!$J83,Staff!$L83)),0))))))</f>
        <v>0</v>
      </c>
      <c r="BR86" s="567">
        <f>IF(Staff!$K83="Never",IF(BR$4&gt;=Staff!$I83,MIN(Staff!$J83,Staff!$L83),0),IF(Staff!$K83="Monthly",IF(BR$4=Staff!$I83,MIN(Staff!$J83,Staff!$L83),IF(BR$4&gt;Staff!$I83,MIN(Staff!$L83,BQ86+Staff!$J83),0)),IF(Staff!$K83="Quarterly",IF(BR$4=Staff!$I83,MIN(Staff!$J83,Staff!$L83),IF(BR$4&gt;Staff!$I83,IFERROR(MIN(Staff!$L83,IF(ISNUMBER(BO86),BO86,0)+Staff!$J83),Staff!$J83),0)),IF(Staff!$K83="Annually",IF(BR$4=Staff!$I83,MIN(Staff!$J83,Staff!$L83),IF(BR$4&gt;Staff!$I83,IFERROR(MIN(Staff!$L83,BF86+Staff!$J83),MIN(Staff!$J83,Staff!$L83)),0))))))</f>
        <v>0</v>
      </c>
      <c r="BS86" s="567">
        <f>IF(Staff!$K83="Never",IF(BS$4&gt;=Staff!$I83,MIN(Staff!$J83,Staff!$L83),0),IF(Staff!$K83="Monthly",IF(BS$4=Staff!$I83,MIN(Staff!$J83,Staff!$L83),IF(BS$4&gt;Staff!$I83,MIN(Staff!$L83,BR86+Staff!$J83),0)),IF(Staff!$K83="Quarterly",IF(BS$4=Staff!$I83,MIN(Staff!$J83,Staff!$L83),IF(BS$4&gt;Staff!$I83,IFERROR(MIN(Staff!$L83,IF(ISNUMBER(BP86),BP86,0)+Staff!$J83),Staff!$J83),0)),IF(Staff!$K83="Annually",IF(BS$4=Staff!$I83,MIN(Staff!$J83,Staff!$L83),IF(BS$4&gt;Staff!$I83,IFERROR(MIN(Staff!$L83,BG86+Staff!$J83),MIN(Staff!$J83,Staff!$L83)),0))))))</f>
        <v>0</v>
      </c>
      <c r="BT86" s="567">
        <f>IF(Staff!$K83="Never",IF(BT$4&gt;=Staff!$I83,MIN(Staff!$J83,Staff!$L83),0),IF(Staff!$K83="Monthly",IF(BT$4=Staff!$I83,MIN(Staff!$J83,Staff!$L83),IF(BT$4&gt;Staff!$I83,MIN(Staff!$L83,BS86+Staff!$J83),0)),IF(Staff!$K83="Quarterly",IF(BT$4=Staff!$I83,MIN(Staff!$J83,Staff!$L83),IF(BT$4&gt;Staff!$I83,IFERROR(MIN(Staff!$L83,IF(ISNUMBER(BQ86),BQ86,0)+Staff!$J83),Staff!$J83),0)),IF(Staff!$K83="Annually",IF(BT$4=Staff!$I83,MIN(Staff!$J83,Staff!$L83),IF(BT$4&gt;Staff!$I83,IFERROR(MIN(Staff!$L83,BH86+Staff!$J83),MIN(Staff!$J83,Staff!$L83)),0))))))</f>
        <v>0</v>
      </c>
      <c r="BU86" s="567">
        <f>IF(Staff!$K83="Never",IF(BU$4&gt;=Staff!$I83,MIN(Staff!$J83,Staff!$L83),0),IF(Staff!$K83="Monthly",IF(BU$4=Staff!$I83,MIN(Staff!$J83,Staff!$L83),IF(BU$4&gt;Staff!$I83,MIN(Staff!$L83,BT86+Staff!$J83),0)),IF(Staff!$K83="Quarterly",IF(BU$4=Staff!$I83,MIN(Staff!$J83,Staff!$L83),IF(BU$4&gt;Staff!$I83,IFERROR(MIN(Staff!$L83,IF(ISNUMBER(BR86),BR86,0)+Staff!$J83),Staff!$J83),0)),IF(Staff!$K83="Annually",IF(BU$4=Staff!$I83,MIN(Staff!$J83,Staff!$L83),IF(BU$4&gt;Staff!$I83,IFERROR(MIN(Staff!$L83,BI86+Staff!$J83),MIN(Staff!$J83,Staff!$L83)),0))))))</f>
        <v>0</v>
      </c>
      <c r="BV86" s="567">
        <f>IF(Staff!$K83="Never",IF(BV$4&gt;=Staff!$I83,MIN(Staff!$J83,Staff!$L83),0),IF(Staff!$K83="Monthly",IF(BV$4=Staff!$I83,MIN(Staff!$J83,Staff!$L83),IF(BV$4&gt;Staff!$I83,MIN(Staff!$L83,BU86+Staff!$J83),0)),IF(Staff!$K83="Quarterly",IF(BV$4=Staff!$I83,MIN(Staff!$J83,Staff!$L83),IF(BV$4&gt;Staff!$I83,IFERROR(MIN(Staff!$L83,IF(ISNUMBER(BS86),BS86,0)+Staff!$J83),Staff!$J83),0)),IF(Staff!$K83="Annually",IF(BV$4=Staff!$I83,MIN(Staff!$J83,Staff!$L83),IF(BV$4&gt;Staff!$I83,IFERROR(MIN(Staff!$L83,BJ86+Staff!$J83),MIN(Staff!$J83,Staff!$L83)),0))))))</f>
        <v>0</v>
      </c>
      <c r="BW86" s="567">
        <f>IF(Staff!$K83="Never",IF(BW$4&gt;=Staff!$I83,MIN(Staff!$J83,Staff!$L83),0),IF(Staff!$K83="Monthly",IF(BW$4=Staff!$I83,MIN(Staff!$J83,Staff!$L83),IF(BW$4&gt;Staff!$I83,MIN(Staff!$L83,BV86+Staff!$J83),0)),IF(Staff!$K83="Quarterly",IF(BW$4=Staff!$I83,MIN(Staff!$J83,Staff!$L83),IF(BW$4&gt;Staff!$I83,IFERROR(MIN(Staff!$L83,IF(ISNUMBER(BT86),BT86,0)+Staff!$J83),Staff!$J83),0)),IF(Staff!$K83="Annually",IF(BW$4=Staff!$I83,MIN(Staff!$J83,Staff!$L83),IF(BW$4&gt;Staff!$I83,IFERROR(MIN(Staff!$L83,BK86+Staff!$J83),MIN(Staff!$J83,Staff!$L83)),0))))))</f>
        <v>0</v>
      </c>
      <c r="BX86" s="567">
        <f>IF(Staff!$K83="Never",IF(BX$4&gt;=Staff!$I83,MIN(Staff!$J83,Staff!$L83),0),IF(Staff!$K83="Monthly",IF(BX$4=Staff!$I83,MIN(Staff!$J83,Staff!$L83),IF(BX$4&gt;Staff!$I83,MIN(Staff!$L83,BW86+Staff!$J83),0)),IF(Staff!$K83="Quarterly",IF(BX$4=Staff!$I83,MIN(Staff!$J83,Staff!$L83),IF(BX$4&gt;Staff!$I83,IFERROR(MIN(Staff!$L83,IF(ISNUMBER(BU86),BU86,0)+Staff!$J83),Staff!$J83),0)),IF(Staff!$K83="Annually",IF(BX$4=Staff!$I83,MIN(Staff!$J83,Staff!$L83),IF(BX$4&gt;Staff!$I83,IFERROR(MIN(Staff!$L83,BL86+Staff!$J83),MIN(Staff!$J83,Staff!$L83)),0))))))</f>
        <v>0</v>
      </c>
      <c r="BY86" s="567">
        <f>IF(Staff!$K83="Never",IF(BY$4&gt;=Staff!$I83,MIN(Staff!$J83,Staff!$L83),0),IF(Staff!$K83="Monthly",IF(BY$4=Staff!$I83,MIN(Staff!$J83,Staff!$L83),IF(BY$4&gt;Staff!$I83,MIN(Staff!$L83,BX86+Staff!$J83),0)),IF(Staff!$K83="Quarterly",IF(BY$4=Staff!$I83,MIN(Staff!$J83,Staff!$L83),IF(BY$4&gt;Staff!$I83,IFERROR(MIN(Staff!$L83,IF(ISNUMBER(BV86),BV86,0)+Staff!$J83),Staff!$J83),0)),IF(Staff!$K83="Annually",IF(BY$4=Staff!$I83,MIN(Staff!$J83,Staff!$L83),IF(BY$4&gt;Staff!$I83,IFERROR(MIN(Staff!$L83,BM86+Staff!$J83),MIN(Staff!$J83,Staff!$L83)),0))))))</f>
        <v>0</v>
      </c>
      <c r="BZ86" s="567">
        <f>IF(Staff!$K83="Never",IF(BZ$4&gt;=Staff!$I83,MIN(Staff!$J83,Staff!$L83),0),IF(Staff!$K83="Monthly",IF(BZ$4=Staff!$I83,MIN(Staff!$J83,Staff!$L83),IF(BZ$4&gt;Staff!$I83,MIN(Staff!$L83,BY86+Staff!$J83),0)),IF(Staff!$K83="Quarterly",IF(BZ$4=Staff!$I83,MIN(Staff!$J83,Staff!$L83),IF(BZ$4&gt;Staff!$I83,IFERROR(MIN(Staff!$L83,IF(ISNUMBER(BW86),BW86,0)+Staff!$J83),Staff!$J83),0)),IF(Staff!$K83="Annually",IF(BZ$4=Staff!$I83,MIN(Staff!$J83,Staff!$L83),IF(BZ$4&gt;Staff!$I83,IFERROR(MIN(Staff!$L83,BN86+Staff!$J83),MIN(Staff!$J83,Staff!$L83)),0))))))</f>
        <v>0</v>
      </c>
      <c r="CA86" s="567">
        <f>IF(Staff!$K83="Never",IF(CA$4&gt;=Staff!$I83,MIN(Staff!$J83,Staff!$L83),0),IF(Staff!$K83="Monthly",IF(CA$4=Staff!$I83,MIN(Staff!$J83,Staff!$L83),IF(CA$4&gt;Staff!$I83,MIN(Staff!$L83,BZ86+Staff!$J83),0)),IF(Staff!$K83="Quarterly",IF(CA$4=Staff!$I83,MIN(Staff!$J83,Staff!$L83),IF(CA$4&gt;Staff!$I83,IFERROR(MIN(Staff!$L83,IF(ISNUMBER(BX86),BX86,0)+Staff!$J83),Staff!$J83),0)),IF(Staff!$K83="Annually",IF(CA$4=Staff!$I83,MIN(Staff!$J83,Staff!$L83),IF(CA$4&gt;Staff!$I83,IFERROR(MIN(Staff!$L83,BO86+Staff!$J83),MIN(Staff!$J83,Staff!$L83)),0))))))</f>
        <v>0</v>
      </c>
      <c r="CB86" s="567">
        <f>IF(Staff!$K83="Never",IF(CB$4&gt;=Staff!$I83,MIN(Staff!$J83,Staff!$L83),0),IF(Staff!$K83="Monthly",IF(CB$4=Staff!$I83,MIN(Staff!$J83,Staff!$L83),IF(CB$4&gt;Staff!$I83,MIN(Staff!$L83,CA86+Staff!$J83),0)),IF(Staff!$K83="Quarterly",IF(CB$4=Staff!$I83,MIN(Staff!$J83,Staff!$L83),IF(CB$4&gt;Staff!$I83,IFERROR(MIN(Staff!$L83,IF(ISNUMBER(BY86),BY86,0)+Staff!$J83),Staff!$J83),0)),IF(Staff!$K83="Annually",IF(CB$4=Staff!$I83,MIN(Staff!$J83,Staff!$L83),IF(CB$4&gt;Staff!$I83,IFERROR(MIN(Staff!$L83,BP86+Staff!$J83),MIN(Staff!$J83,Staff!$L83)),0))))))</f>
        <v>0</v>
      </c>
      <c r="CC86" s="567">
        <f>IF(Staff!$K83="Never",IF(CC$4&gt;=Staff!$I83,MIN(Staff!$J83,Staff!$L83),0),IF(Staff!$K83="Monthly",IF(CC$4=Staff!$I83,MIN(Staff!$J83,Staff!$L83),IF(CC$4&gt;Staff!$I83,MIN(Staff!$L83,CB86+Staff!$J83),0)),IF(Staff!$K83="Quarterly",IF(CC$4=Staff!$I83,MIN(Staff!$J83,Staff!$L83),IF(CC$4&gt;Staff!$I83,IFERROR(MIN(Staff!$L83,IF(ISNUMBER(BZ86),BZ86,0)+Staff!$J83),Staff!$J83),0)),IF(Staff!$K83="Annually",IF(CC$4=Staff!$I83,MIN(Staff!$J83,Staff!$L83),IF(CC$4&gt;Staff!$I83,IFERROR(MIN(Staff!$L83,BQ86+Staff!$J83),MIN(Staff!$J83,Staff!$L83)),0))))))</f>
        <v>0</v>
      </c>
      <c r="CD86" s="567">
        <f>IF(Staff!$K83="Never",IF(CD$4&gt;=Staff!$I83,MIN(Staff!$J83,Staff!$L83),0),IF(Staff!$K83="Monthly",IF(CD$4=Staff!$I83,MIN(Staff!$J83,Staff!$L83),IF(CD$4&gt;Staff!$I83,MIN(Staff!$L83,CC86+Staff!$J83),0)),IF(Staff!$K83="Quarterly",IF(CD$4=Staff!$I83,MIN(Staff!$J83,Staff!$L83),IF(CD$4&gt;Staff!$I83,IFERROR(MIN(Staff!$L83,IF(ISNUMBER(CA86),CA86,0)+Staff!$J83),Staff!$J83),0)),IF(Staff!$K83="Annually",IF(CD$4=Staff!$I83,MIN(Staff!$J83,Staff!$L83),IF(CD$4&gt;Staff!$I83,IFERROR(MIN(Staff!$L83,BR86+Staff!$J83),MIN(Staff!$J83,Staff!$L83)),0))))))</f>
        <v>0</v>
      </c>
      <c r="CE86" s="567">
        <f>IF(Staff!$K83="Never",IF(CE$4&gt;=Staff!$I83,MIN(Staff!$J83,Staff!$L83),0),IF(Staff!$K83="Monthly",IF(CE$4=Staff!$I83,MIN(Staff!$J83,Staff!$L83),IF(CE$4&gt;Staff!$I83,MIN(Staff!$L83,CD86+Staff!$J83),0)),IF(Staff!$K83="Quarterly",IF(CE$4=Staff!$I83,MIN(Staff!$J83,Staff!$L83),IF(CE$4&gt;Staff!$I83,IFERROR(MIN(Staff!$L83,IF(ISNUMBER(CB86),CB86,0)+Staff!$J83),Staff!$J83),0)),IF(Staff!$K83="Annually",IF(CE$4=Staff!$I83,MIN(Staff!$J83,Staff!$L83),IF(CE$4&gt;Staff!$I83,IFERROR(MIN(Staff!$L83,BS86+Staff!$J83),MIN(Staff!$J83,Staff!$L83)),0))))))</f>
        <v>0</v>
      </c>
      <c r="CF86" s="567">
        <f>IF(Staff!$K83="Never",IF(CF$4&gt;=Staff!$I83,MIN(Staff!$J83,Staff!$L83),0),IF(Staff!$K83="Monthly",IF(CF$4=Staff!$I83,MIN(Staff!$J83,Staff!$L83),IF(CF$4&gt;Staff!$I83,MIN(Staff!$L83,CE86+Staff!$J83),0)),IF(Staff!$K83="Quarterly",IF(CF$4=Staff!$I83,MIN(Staff!$J83,Staff!$L83),IF(CF$4&gt;Staff!$I83,IFERROR(MIN(Staff!$L83,IF(ISNUMBER(CC86),CC86,0)+Staff!$J83),Staff!$J83),0)),IF(Staff!$K83="Annually",IF(CF$4=Staff!$I83,MIN(Staff!$J83,Staff!$L83),IF(CF$4&gt;Staff!$I83,IFERROR(MIN(Staff!$L83,BT86+Staff!$J83),MIN(Staff!$J83,Staff!$L83)),0))))))</f>
        <v>0</v>
      </c>
      <c r="CG86" s="567">
        <f>IF(Staff!$K83="Never",IF(CG$4&gt;=Staff!$I83,MIN(Staff!$J83,Staff!$L83),0),IF(Staff!$K83="Monthly",IF(CG$4=Staff!$I83,MIN(Staff!$J83,Staff!$L83),IF(CG$4&gt;Staff!$I83,MIN(Staff!$L83,CF86+Staff!$J83),0)),IF(Staff!$K83="Quarterly",IF(CG$4=Staff!$I83,MIN(Staff!$J83,Staff!$L83),IF(CG$4&gt;Staff!$I83,IFERROR(MIN(Staff!$L83,IF(ISNUMBER(CD86),CD86,0)+Staff!$J83),Staff!$J83),0)),IF(Staff!$K83="Annually",IF(CG$4=Staff!$I83,MIN(Staff!$J83,Staff!$L83),IF(CG$4&gt;Staff!$I83,IFERROR(MIN(Staff!$L83,BU86+Staff!$J83),MIN(Staff!$J83,Staff!$L83)),0))))))</f>
        <v>0</v>
      </c>
      <c r="CH86" s="567">
        <f>IF(Staff!$K83="Never",IF(CH$4&gt;=Staff!$I83,MIN(Staff!$J83,Staff!$L83),0),IF(Staff!$K83="Monthly",IF(CH$4=Staff!$I83,MIN(Staff!$J83,Staff!$L83),IF(CH$4&gt;Staff!$I83,MIN(Staff!$L83,CG86+Staff!$J83),0)),IF(Staff!$K83="Quarterly",IF(CH$4=Staff!$I83,MIN(Staff!$J83,Staff!$L83),IF(CH$4&gt;Staff!$I83,IFERROR(MIN(Staff!$L83,IF(ISNUMBER(CE86),CE86,0)+Staff!$J83),Staff!$J83),0)),IF(Staff!$K83="Annually",IF(CH$4=Staff!$I83,MIN(Staff!$J83,Staff!$L83),IF(CH$4&gt;Staff!$I83,IFERROR(MIN(Staff!$L83,BV86+Staff!$J83),MIN(Staff!$J83,Staff!$L83)),0))))))</f>
        <v>0</v>
      </c>
      <c r="CI86" s="567">
        <f>IF(Staff!$K83="Never",IF(CI$4&gt;=Staff!$I83,MIN(Staff!$J83,Staff!$L83),0),IF(Staff!$K83="Monthly",IF(CI$4=Staff!$I83,MIN(Staff!$J83,Staff!$L83),IF(CI$4&gt;Staff!$I83,MIN(Staff!$L83,CH86+Staff!$J83),0)),IF(Staff!$K83="Quarterly",IF(CI$4=Staff!$I83,MIN(Staff!$J83,Staff!$L83),IF(CI$4&gt;Staff!$I83,IFERROR(MIN(Staff!$L83,IF(ISNUMBER(CF86),CF86,0)+Staff!$J83),Staff!$J83),0)),IF(Staff!$K83="Annually",IF(CI$4=Staff!$I83,MIN(Staff!$J83,Staff!$L83),IF(CI$4&gt;Staff!$I83,IFERROR(MIN(Staff!$L83,BW86+Staff!$J83),MIN(Staff!$J83,Staff!$L83)),0))))))</f>
        <v>0</v>
      </c>
    </row>
    <row r="87" spans="1:87" ht="15.75" hidden="1" customHeight="1" outlineLevel="1">
      <c r="A87" s="875" t="str">
        <f>Staff!A84</f>
        <v>Other 7</v>
      </c>
      <c r="B87" s="876"/>
      <c r="C87" s="719" t="s">
        <v>289</v>
      </c>
      <c r="D87" s="567">
        <f>IF(Staff!$K84="Never",IF(D$4&gt;=Staff!$I84,MIN(Staff!$J84,Staff!$L84),0),IF(Staff!$K84="Monthly",IF(D$4=Staff!$I84,MIN(Staff!$J84,Staff!$L84),IF(D$4&gt;Staff!$I84,MIN(Staff!$L84,C87+Staff!$J84),0)),IF(Staff!$K84="Quarterly",IF(D$4=Staff!$I84,MIN(Staff!$J84,Staff!$L84),IF(D$4&gt;Staff!$I84,IFERROR(MIN(Staff!$L84,IF(ISNUMBER(A87),A87,0)+Staff!$J84),Staff!$J84),0)),IF(Staff!$K84="Annually",IF(D$4=Staff!$I84,MIN(Staff!$J84,Staff!$L84),IF(D$4&gt;Staff!$I84,IFERROR(MIN(Staff!$L84,#REF!+Staff!$J84),MIN(Staff!$J84,Staff!$L84)),0))))))</f>
        <v>0</v>
      </c>
      <c r="E87" s="567">
        <f>IF(Staff!$K84="Never",IF(E$4&gt;=Staff!$I84,MIN(Staff!$J84,Staff!$L84),0),IF(Staff!$K84="Monthly",IF(E$4=Staff!$I84,MIN(Staff!$J84,Staff!$L84),IF(E$4&gt;Staff!$I84,MIN(Staff!$L84,D87+Staff!$J84),0)),IF(Staff!$K84="Quarterly",IF(E$4=Staff!$I84,MIN(Staff!$J84,Staff!$L84),IF(E$4&gt;Staff!$I84,IFERROR(MIN(Staff!$L84,IF(ISNUMBER(B87),B87,0)+Staff!$J84),Staff!$J84),0)),IF(Staff!$K84="Annually",IF(E$4=Staff!$I84,MIN(Staff!$J84,Staff!$L84),IF(E$4&gt;Staff!$I84,IFERROR(MIN(Staff!$L84,#REF!+Staff!$J84),MIN(Staff!$J84,Staff!$L84)),0))))))</f>
        <v>0</v>
      </c>
      <c r="F87" s="567">
        <f>IF(Staff!$K84="Never",IF(F$4&gt;=Staff!$I84,MIN(Staff!$J84,Staff!$L84),0),IF(Staff!$K84="Monthly",IF(F$4=Staff!$I84,MIN(Staff!$J84,Staff!$L84),IF(F$4&gt;Staff!$I84,MIN(Staff!$L84,E87+Staff!$J84),0)),IF(Staff!$K84="Quarterly",IF(F$4=Staff!$I84,MIN(Staff!$J84,Staff!$L84),IF(F$4&gt;Staff!$I84,IFERROR(MIN(Staff!$L84,IF(ISNUMBER(C87),C87,0)+Staff!$J84),Staff!$J84),0)),IF(Staff!$K84="Annually",IF(F$4=Staff!$I84,MIN(Staff!$J84,Staff!$L84),IF(F$4&gt;Staff!$I84,IFERROR(MIN(Staff!$L84,#REF!+Staff!$J84),MIN(Staff!$J84,Staff!$L84)),0))))))</f>
        <v>0</v>
      </c>
      <c r="G87" s="567">
        <f>IF(Staff!$K84="Never",IF(G$4&gt;=Staff!$I84,MIN(Staff!$J84,Staff!$L84),0),IF(Staff!$K84="Monthly",IF(G$4=Staff!$I84,MIN(Staff!$J84,Staff!$L84),IF(G$4&gt;Staff!$I84,MIN(Staff!$L84,F87+Staff!$J84),0)),IF(Staff!$K84="Quarterly",IF(G$4=Staff!$I84,MIN(Staff!$J84,Staff!$L84),IF(G$4&gt;Staff!$I84,IFERROR(MIN(Staff!$L84,IF(ISNUMBER(D87),D87,0)+Staff!$J84),Staff!$J84),0)),IF(Staff!$K84="Annually",IF(G$4=Staff!$I84,MIN(Staff!$J84,Staff!$L84),IF(G$4&gt;Staff!$I84,IFERROR(MIN(Staff!$L84,#REF!+Staff!$J84),MIN(Staff!$J84,Staff!$L84)),0))))))</f>
        <v>0</v>
      </c>
      <c r="H87" s="567">
        <f>IF(Staff!$K84="Never",IF(H$4&gt;=Staff!$I84,MIN(Staff!$J84,Staff!$L84),0),IF(Staff!$K84="Monthly",IF(H$4=Staff!$I84,MIN(Staff!$J84,Staff!$L84),IF(H$4&gt;Staff!$I84,MIN(Staff!$L84,G87+Staff!$J84),0)),IF(Staff!$K84="Quarterly",IF(H$4=Staff!$I84,MIN(Staff!$J84,Staff!$L84),IF(H$4&gt;Staff!$I84,IFERROR(MIN(Staff!$L84,IF(ISNUMBER(E87),E87,0)+Staff!$J84),Staff!$J84),0)),IF(Staff!$K84="Annually",IF(H$4=Staff!$I84,MIN(Staff!$J84,Staff!$L84),IF(H$4&gt;Staff!$I84,IFERROR(MIN(Staff!$L84,#REF!+Staff!$J84),MIN(Staff!$J84,Staff!$L84)),0))))))</f>
        <v>0</v>
      </c>
      <c r="I87" s="567">
        <f>IF(Staff!$K84="Never",IF(I$4&gt;=Staff!$I84,MIN(Staff!$J84,Staff!$L84),0),IF(Staff!$K84="Monthly",IF(I$4=Staff!$I84,MIN(Staff!$J84,Staff!$L84),IF(I$4&gt;Staff!$I84,MIN(Staff!$L84,H87+Staff!$J84),0)),IF(Staff!$K84="Quarterly",IF(I$4=Staff!$I84,MIN(Staff!$J84,Staff!$L84),IF(I$4&gt;Staff!$I84,IFERROR(MIN(Staff!$L84,IF(ISNUMBER(F87),F87,0)+Staff!$J84),Staff!$J84),0)),IF(Staff!$K84="Annually",IF(I$4=Staff!$I84,MIN(Staff!$J84,Staff!$L84),IF(I$4&gt;Staff!$I84,IFERROR(MIN(Staff!$L84,#REF!+Staff!$J84),MIN(Staff!$J84,Staff!$L84)),0))))))</f>
        <v>0</v>
      </c>
      <c r="J87" s="567">
        <f>IF(Staff!$K84="Never",IF(J$4&gt;=Staff!$I84,MIN(Staff!$J84,Staff!$L84),0),IF(Staff!$K84="Monthly",IF(J$4=Staff!$I84,MIN(Staff!$J84,Staff!$L84),IF(J$4&gt;Staff!$I84,MIN(Staff!$L84,I87+Staff!$J84),0)),IF(Staff!$K84="Quarterly",IF(J$4=Staff!$I84,MIN(Staff!$J84,Staff!$L84),IF(J$4&gt;Staff!$I84,IFERROR(MIN(Staff!$L84,IF(ISNUMBER(G87),G87,0)+Staff!$J84),Staff!$J84),0)),IF(Staff!$K84="Annually",IF(J$4=Staff!$I84,MIN(Staff!$J84,Staff!$L84),IF(J$4&gt;Staff!$I84,IFERROR(MIN(Staff!$L84,#REF!+Staff!$J84),MIN(Staff!$J84,Staff!$L84)),0))))))</f>
        <v>0</v>
      </c>
      <c r="K87" s="567">
        <f>IF(Staff!$K84="Never",IF(K$4&gt;=Staff!$I84,MIN(Staff!$J84,Staff!$L84),0),IF(Staff!$K84="Monthly",IF(K$4=Staff!$I84,MIN(Staff!$J84,Staff!$L84),IF(K$4&gt;Staff!$I84,MIN(Staff!$L84,J87+Staff!$J84),0)),IF(Staff!$K84="Quarterly",IF(K$4=Staff!$I84,MIN(Staff!$J84,Staff!$L84),IF(K$4&gt;Staff!$I84,IFERROR(MIN(Staff!$L84,IF(ISNUMBER(H87),H87,0)+Staff!$J84),Staff!$J84),0)),IF(Staff!$K84="Annually",IF(K$4=Staff!$I84,MIN(Staff!$J84,Staff!$L84),IF(K$4&gt;Staff!$I84,IFERROR(MIN(Staff!$L84,#REF!+Staff!$J84),MIN(Staff!$J84,Staff!$L84)),0))))))</f>
        <v>0</v>
      </c>
      <c r="L87" s="567">
        <f>IF(Staff!$K84="Never",IF(L$4&gt;=Staff!$I84,MIN(Staff!$J84,Staff!$L84),0),IF(Staff!$K84="Monthly",IF(L$4=Staff!$I84,MIN(Staff!$J84,Staff!$L84),IF(L$4&gt;Staff!$I84,MIN(Staff!$L84,K87+Staff!$J84),0)),IF(Staff!$K84="Quarterly",IF(L$4=Staff!$I84,MIN(Staff!$J84,Staff!$L84),IF(L$4&gt;Staff!$I84,IFERROR(MIN(Staff!$L84,IF(ISNUMBER(I87),I87,0)+Staff!$J84),Staff!$J84),0)),IF(Staff!$K84="Annually",IF(L$4=Staff!$I84,MIN(Staff!$J84,Staff!$L84),IF(L$4&gt;Staff!$I84,IFERROR(MIN(Staff!$L84,#REF!+Staff!$J84),MIN(Staff!$J84,Staff!$L84)),0))))))</f>
        <v>0</v>
      </c>
      <c r="M87" s="567">
        <f>IF(Staff!$K84="Never",IF(M$4&gt;=Staff!$I84,MIN(Staff!$J84,Staff!$L84),0),IF(Staff!$K84="Monthly",IF(M$4=Staff!$I84,MIN(Staff!$J84,Staff!$L84),IF(M$4&gt;Staff!$I84,MIN(Staff!$L84,L87+Staff!$J84),0)),IF(Staff!$K84="Quarterly",IF(M$4=Staff!$I84,MIN(Staff!$J84,Staff!$L84),IF(M$4&gt;Staff!$I84,IFERROR(MIN(Staff!$L84,IF(ISNUMBER(J87),J87,0)+Staff!$J84),Staff!$J84),0)),IF(Staff!$K84="Annually",IF(M$4=Staff!$I84,MIN(Staff!$J84,Staff!$L84),IF(M$4&gt;Staff!$I84,IFERROR(MIN(Staff!$L84,A87+Staff!$J84),MIN(Staff!$J84,Staff!$L84)),0))))))</f>
        <v>0</v>
      </c>
      <c r="N87" s="567">
        <f>IF(Staff!$K84="Never",IF(N$4&gt;=Staff!$I84,MIN(Staff!$J84,Staff!$L84),0),IF(Staff!$K84="Monthly",IF(N$4=Staff!$I84,MIN(Staff!$J84,Staff!$L84),IF(N$4&gt;Staff!$I84,MIN(Staff!$L84,M87+Staff!$J84),0)),IF(Staff!$K84="Quarterly",IF(N$4=Staff!$I84,MIN(Staff!$J84,Staff!$L84),IF(N$4&gt;Staff!$I84,IFERROR(MIN(Staff!$L84,IF(ISNUMBER(K87),K87,0)+Staff!$J84),Staff!$J84),0)),IF(Staff!$K84="Annually",IF(N$4=Staff!$I84,MIN(Staff!$J84,Staff!$L84),IF(N$4&gt;Staff!$I84,IFERROR(MIN(Staff!$L84,B87+Staff!$J84),MIN(Staff!$J84,Staff!$L84)),0))))))</f>
        <v>0</v>
      </c>
      <c r="O87" s="567">
        <f>IF(Staff!$K84="Never",IF(O$4&gt;=Staff!$I84,MIN(Staff!$J84,Staff!$L84),0),IF(Staff!$K84="Monthly",IF(O$4=Staff!$I84,MIN(Staff!$J84,Staff!$L84),IF(O$4&gt;Staff!$I84,MIN(Staff!$L84,N87+Staff!$J84),0)),IF(Staff!$K84="Quarterly",IF(O$4=Staff!$I84,MIN(Staff!$J84,Staff!$L84),IF(O$4&gt;Staff!$I84,IFERROR(MIN(Staff!$L84,IF(ISNUMBER(L87),L87,0)+Staff!$J84),Staff!$J84),0)),IF(Staff!$K84="Annually",IF(O$4=Staff!$I84,MIN(Staff!$J84,Staff!$L84),IF(O$4&gt;Staff!$I84,IFERROR(MIN(Staff!$L84,C87+Staff!$J84),MIN(Staff!$J84,Staff!$L84)),0))))))</f>
        <v>0</v>
      </c>
      <c r="P87" s="567">
        <f>IF(Staff!$K84="Never",IF(P$4&gt;=Staff!$I84,MIN(Staff!$J84,Staff!$L84),0),IF(Staff!$K84="Monthly",IF(P$4=Staff!$I84,MIN(Staff!$J84,Staff!$L84),IF(P$4&gt;Staff!$I84,MIN(Staff!$L84,O87+Staff!$J84),0)),IF(Staff!$K84="Quarterly",IF(P$4=Staff!$I84,MIN(Staff!$J84,Staff!$L84),IF(P$4&gt;Staff!$I84,IFERROR(MIN(Staff!$L84,IF(ISNUMBER(M87),M87,0)+Staff!$J84),Staff!$J84),0)),IF(Staff!$K84="Annually",IF(P$4=Staff!$I84,MIN(Staff!$J84,Staff!$L84),IF(P$4&gt;Staff!$I84,IFERROR(MIN(Staff!$L84,D87+Staff!$J84),MIN(Staff!$J84,Staff!$L84)),0))))))</f>
        <v>0</v>
      </c>
      <c r="Q87" s="567">
        <f>IF(Staff!$K84="Never",IF(Q$4&gt;=Staff!$I84,MIN(Staff!$J84,Staff!$L84),0),IF(Staff!$K84="Monthly",IF(Q$4=Staff!$I84,MIN(Staff!$J84,Staff!$L84),IF(Q$4&gt;Staff!$I84,MIN(Staff!$L84,P87+Staff!$J84),0)),IF(Staff!$K84="Quarterly",IF(Q$4=Staff!$I84,MIN(Staff!$J84,Staff!$L84),IF(Q$4&gt;Staff!$I84,IFERROR(MIN(Staff!$L84,IF(ISNUMBER(N87),N87,0)+Staff!$J84),Staff!$J84),0)),IF(Staff!$K84="Annually",IF(Q$4=Staff!$I84,MIN(Staff!$J84,Staff!$L84),IF(Q$4&gt;Staff!$I84,IFERROR(MIN(Staff!$L84,E87+Staff!$J84),MIN(Staff!$J84,Staff!$L84)),0))))))</f>
        <v>0</v>
      </c>
      <c r="R87" s="567">
        <f>IF(Staff!$K84="Never",IF(R$4&gt;=Staff!$I84,MIN(Staff!$J84,Staff!$L84),0),IF(Staff!$K84="Monthly",IF(R$4=Staff!$I84,MIN(Staff!$J84,Staff!$L84),IF(R$4&gt;Staff!$I84,MIN(Staff!$L84,Q87+Staff!$J84),0)),IF(Staff!$K84="Quarterly",IF(R$4=Staff!$I84,MIN(Staff!$J84,Staff!$L84),IF(R$4&gt;Staff!$I84,IFERROR(MIN(Staff!$L84,IF(ISNUMBER(O87),O87,0)+Staff!$J84),Staff!$J84),0)),IF(Staff!$K84="Annually",IF(R$4=Staff!$I84,MIN(Staff!$J84,Staff!$L84),IF(R$4&gt;Staff!$I84,IFERROR(MIN(Staff!$L84,F87+Staff!$J84),MIN(Staff!$J84,Staff!$L84)),0))))))</f>
        <v>0</v>
      </c>
      <c r="S87" s="567">
        <f>IF(Staff!$K84="Never",IF(S$4&gt;=Staff!$I84,MIN(Staff!$J84,Staff!$L84),0),IF(Staff!$K84="Monthly",IF(S$4=Staff!$I84,MIN(Staff!$J84,Staff!$L84),IF(S$4&gt;Staff!$I84,MIN(Staff!$L84,R87+Staff!$J84),0)),IF(Staff!$K84="Quarterly",IF(S$4=Staff!$I84,MIN(Staff!$J84,Staff!$L84),IF(S$4&gt;Staff!$I84,IFERROR(MIN(Staff!$L84,IF(ISNUMBER(P87),P87,0)+Staff!$J84),Staff!$J84),0)),IF(Staff!$K84="Annually",IF(S$4=Staff!$I84,MIN(Staff!$J84,Staff!$L84),IF(S$4&gt;Staff!$I84,IFERROR(MIN(Staff!$L84,G87+Staff!$J84),MIN(Staff!$J84,Staff!$L84)),0))))))</f>
        <v>0</v>
      </c>
      <c r="T87" s="567">
        <f>IF(Staff!$K84="Never",IF(T$4&gt;=Staff!$I84,MIN(Staff!$J84,Staff!$L84),0),IF(Staff!$K84="Monthly",IF(T$4=Staff!$I84,MIN(Staff!$J84,Staff!$L84),IF(T$4&gt;Staff!$I84,MIN(Staff!$L84,S87+Staff!$J84),0)),IF(Staff!$K84="Quarterly",IF(T$4=Staff!$I84,MIN(Staff!$J84,Staff!$L84),IF(T$4&gt;Staff!$I84,IFERROR(MIN(Staff!$L84,IF(ISNUMBER(Q87),Q87,0)+Staff!$J84),Staff!$J84),0)),IF(Staff!$K84="Annually",IF(T$4=Staff!$I84,MIN(Staff!$J84,Staff!$L84),IF(T$4&gt;Staff!$I84,IFERROR(MIN(Staff!$L84,H87+Staff!$J84),MIN(Staff!$J84,Staff!$L84)),0))))))</f>
        <v>0</v>
      </c>
      <c r="U87" s="567">
        <f>IF(Staff!$K84="Never",IF(U$4&gt;=Staff!$I84,MIN(Staff!$J84,Staff!$L84),0),IF(Staff!$K84="Monthly",IF(U$4=Staff!$I84,MIN(Staff!$J84,Staff!$L84),IF(U$4&gt;Staff!$I84,MIN(Staff!$L84,T87+Staff!$J84),0)),IF(Staff!$K84="Quarterly",IF(U$4=Staff!$I84,MIN(Staff!$J84,Staff!$L84),IF(U$4&gt;Staff!$I84,IFERROR(MIN(Staff!$L84,IF(ISNUMBER(R87),R87,0)+Staff!$J84),Staff!$J84),0)),IF(Staff!$K84="Annually",IF(U$4=Staff!$I84,MIN(Staff!$J84,Staff!$L84),IF(U$4&gt;Staff!$I84,IFERROR(MIN(Staff!$L84,I87+Staff!$J84),MIN(Staff!$J84,Staff!$L84)),0))))))</f>
        <v>0</v>
      </c>
      <c r="V87" s="567">
        <f>IF(Staff!$K84="Never",IF(V$4&gt;=Staff!$I84,MIN(Staff!$J84,Staff!$L84),0),IF(Staff!$K84="Monthly",IF(V$4=Staff!$I84,MIN(Staff!$J84,Staff!$L84),IF(V$4&gt;Staff!$I84,MIN(Staff!$L84,U87+Staff!$J84),0)),IF(Staff!$K84="Quarterly",IF(V$4=Staff!$I84,MIN(Staff!$J84,Staff!$L84),IF(V$4&gt;Staff!$I84,IFERROR(MIN(Staff!$L84,IF(ISNUMBER(S87),S87,0)+Staff!$J84),Staff!$J84),0)),IF(Staff!$K84="Annually",IF(V$4=Staff!$I84,MIN(Staff!$J84,Staff!$L84),IF(V$4&gt;Staff!$I84,IFERROR(MIN(Staff!$L84,J87+Staff!$J84),MIN(Staff!$J84,Staff!$L84)),0))))))</f>
        <v>0</v>
      </c>
      <c r="W87" s="567">
        <f>IF(Staff!$K84="Never",IF(W$4&gt;=Staff!$I84,MIN(Staff!$J84,Staff!$L84),0),IF(Staff!$K84="Monthly",IF(W$4=Staff!$I84,MIN(Staff!$J84,Staff!$L84),IF(W$4&gt;Staff!$I84,MIN(Staff!$L84,V87+Staff!$J84),0)),IF(Staff!$K84="Quarterly",IF(W$4=Staff!$I84,MIN(Staff!$J84,Staff!$L84),IF(W$4&gt;Staff!$I84,IFERROR(MIN(Staff!$L84,IF(ISNUMBER(T87),T87,0)+Staff!$J84),Staff!$J84),0)),IF(Staff!$K84="Annually",IF(W$4=Staff!$I84,MIN(Staff!$J84,Staff!$L84),IF(W$4&gt;Staff!$I84,IFERROR(MIN(Staff!$L84,K87+Staff!$J84),MIN(Staff!$J84,Staff!$L84)),0))))))</f>
        <v>0</v>
      </c>
      <c r="X87" s="567">
        <f>IF(Staff!$K84="Never",IF(X$4&gt;=Staff!$I84,MIN(Staff!$J84,Staff!$L84),0),IF(Staff!$K84="Monthly",IF(X$4=Staff!$I84,MIN(Staff!$J84,Staff!$L84),IF(X$4&gt;Staff!$I84,MIN(Staff!$L84,W87+Staff!$J84),0)),IF(Staff!$K84="Quarterly",IF(X$4=Staff!$I84,MIN(Staff!$J84,Staff!$L84),IF(X$4&gt;Staff!$I84,IFERROR(MIN(Staff!$L84,IF(ISNUMBER(U87),U87,0)+Staff!$J84),Staff!$J84),0)),IF(Staff!$K84="Annually",IF(X$4=Staff!$I84,MIN(Staff!$J84,Staff!$L84),IF(X$4&gt;Staff!$I84,IFERROR(MIN(Staff!$L84,L87+Staff!$J84),MIN(Staff!$J84,Staff!$L84)),0))))))</f>
        <v>0</v>
      </c>
      <c r="Y87" s="567">
        <f>IF(Staff!$K84="Never",IF(Y$4&gt;=Staff!$I84,MIN(Staff!$J84,Staff!$L84),0),IF(Staff!$K84="Monthly",IF(Y$4=Staff!$I84,MIN(Staff!$J84,Staff!$L84),IF(Y$4&gt;Staff!$I84,MIN(Staff!$L84,X87+Staff!$J84),0)),IF(Staff!$K84="Quarterly",IF(Y$4=Staff!$I84,MIN(Staff!$J84,Staff!$L84),IF(Y$4&gt;Staff!$I84,IFERROR(MIN(Staff!$L84,IF(ISNUMBER(V87),V87,0)+Staff!$J84),Staff!$J84),0)),IF(Staff!$K84="Annually",IF(Y$4=Staff!$I84,MIN(Staff!$J84,Staff!$L84),IF(Y$4&gt;Staff!$I84,IFERROR(MIN(Staff!$L84,M87+Staff!$J84),MIN(Staff!$J84,Staff!$L84)),0))))))</f>
        <v>0</v>
      </c>
      <c r="Z87" s="567">
        <f>IF(Staff!$K84="Never",IF(Z$4&gt;=Staff!$I84,MIN(Staff!$J84,Staff!$L84),0),IF(Staff!$K84="Monthly",IF(Z$4=Staff!$I84,MIN(Staff!$J84,Staff!$L84),IF(Z$4&gt;Staff!$I84,MIN(Staff!$L84,Y87+Staff!$J84),0)),IF(Staff!$K84="Quarterly",IF(Z$4=Staff!$I84,MIN(Staff!$J84,Staff!$L84),IF(Z$4&gt;Staff!$I84,IFERROR(MIN(Staff!$L84,IF(ISNUMBER(W87),W87,0)+Staff!$J84),Staff!$J84),0)),IF(Staff!$K84="Annually",IF(Z$4=Staff!$I84,MIN(Staff!$J84,Staff!$L84),IF(Z$4&gt;Staff!$I84,IFERROR(MIN(Staff!$L84,N87+Staff!$J84),MIN(Staff!$J84,Staff!$L84)),0))))))</f>
        <v>0</v>
      </c>
      <c r="AA87" s="567">
        <f>IF(Staff!$K84="Never",IF(AA$4&gt;=Staff!$I84,MIN(Staff!$J84,Staff!$L84),0),IF(Staff!$K84="Monthly",IF(AA$4=Staff!$I84,MIN(Staff!$J84,Staff!$L84),IF(AA$4&gt;Staff!$I84,MIN(Staff!$L84,Z87+Staff!$J84),0)),IF(Staff!$K84="Quarterly",IF(AA$4=Staff!$I84,MIN(Staff!$J84,Staff!$L84),IF(AA$4&gt;Staff!$I84,IFERROR(MIN(Staff!$L84,IF(ISNUMBER(X87),X87,0)+Staff!$J84),Staff!$J84),0)),IF(Staff!$K84="Annually",IF(AA$4=Staff!$I84,MIN(Staff!$J84,Staff!$L84),IF(AA$4&gt;Staff!$I84,IFERROR(MIN(Staff!$L84,O87+Staff!$J84),MIN(Staff!$J84,Staff!$L84)),0))))))</f>
        <v>0</v>
      </c>
      <c r="AB87" s="567">
        <f>IF(Staff!$K84="Never",IF(AB$4&gt;=Staff!$I84,MIN(Staff!$J84,Staff!$L84),0),IF(Staff!$K84="Monthly",IF(AB$4=Staff!$I84,MIN(Staff!$J84,Staff!$L84),IF(AB$4&gt;Staff!$I84,MIN(Staff!$L84,AA87+Staff!$J84),0)),IF(Staff!$K84="Quarterly",IF(AB$4=Staff!$I84,MIN(Staff!$J84,Staff!$L84),IF(AB$4&gt;Staff!$I84,IFERROR(MIN(Staff!$L84,IF(ISNUMBER(Y87),Y87,0)+Staff!$J84),Staff!$J84),0)),IF(Staff!$K84="Annually",IF(AB$4=Staff!$I84,MIN(Staff!$J84,Staff!$L84),IF(AB$4&gt;Staff!$I84,IFERROR(MIN(Staff!$L84,P87+Staff!$J84),MIN(Staff!$J84,Staff!$L84)),0))))))</f>
        <v>0</v>
      </c>
      <c r="AC87" s="567">
        <f>IF(Staff!$K84="Never",IF(AC$4&gt;=Staff!$I84,MIN(Staff!$J84,Staff!$L84),0),IF(Staff!$K84="Monthly",IF(AC$4=Staff!$I84,MIN(Staff!$J84,Staff!$L84),IF(AC$4&gt;Staff!$I84,MIN(Staff!$L84,AB87+Staff!$J84),0)),IF(Staff!$K84="Quarterly",IF(AC$4=Staff!$I84,MIN(Staff!$J84,Staff!$L84),IF(AC$4&gt;Staff!$I84,IFERROR(MIN(Staff!$L84,IF(ISNUMBER(Z87),Z87,0)+Staff!$J84),Staff!$J84),0)),IF(Staff!$K84="Annually",IF(AC$4=Staff!$I84,MIN(Staff!$J84,Staff!$L84),IF(AC$4&gt;Staff!$I84,IFERROR(MIN(Staff!$L84,Q87+Staff!$J84),MIN(Staff!$J84,Staff!$L84)),0))))))</f>
        <v>0</v>
      </c>
      <c r="AD87" s="567">
        <f>IF(Staff!$K84="Never",IF(AD$4&gt;=Staff!$I84,MIN(Staff!$J84,Staff!$L84),0),IF(Staff!$K84="Monthly",IF(AD$4=Staff!$I84,MIN(Staff!$J84,Staff!$L84),IF(AD$4&gt;Staff!$I84,MIN(Staff!$L84,AC87+Staff!$J84),0)),IF(Staff!$K84="Quarterly",IF(AD$4=Staff!$I84,MIN(Staff!$J84,Staff!$L84),IF(AD$4&gt;Staff!$I84,IFERROR(MIN(Staff!$L84,IF(ISNUMBER(AA87),AA87,0)+Staff!$J84),Staff!$J84),0)),IF(Staff!$K84="Annually",IF(AD$4=Staff!$I84,MIN(Staff!$J84,Staff!$L84),IF(AD$4&gt;Staff!$I84,IFERROR(MIN(Staff!$L84,R87+Staff!$J84),MIN(Staff!$J84,Staff!$L84)),0))))))</f>
        <v>0</v>
      </c>
      <c r="AE87" s="567">
        <f>IF(Staff!$K84="Never",IF(AE$4&gt;=Staff!$I84,MIN(Staff!$J84,Staff!$L84),0),IF(Staff!$K84="Monthly",IF(AE$4=Staff!$I84,MIN(Staff!$J84,Staff!$L84),IF(AE$4&gt;Staff!$I84,MIN(Staff!$L84,AD87+Staff!$J84),0)),IF(Staff!$K84="Quarterly",IF(AE$4=Staff!$I84,MIN(Staff!$J84,Staff!$L84),IF(AE$4&gt;Staff!$I84,IFERROR(MIN(Staff!$L84,IF(ISNUMBER(AB87),AB87,0)+Staff!$J84),Staff!$J84),0)),IF(Staff!$K84="Annually",IF(AE$4=Staff!$I84,MIN(Staff!$J84,Staff!$L84),IF(AE$4&gt;Staff!$I84,IFERROR(MIN(Staff!$L84,S87+Staff!$J84),MIN(Staff!$J84,Staff!$L84)),0))))))</f>
        <v>0</v>
      </c>
      <c r="AF87" s="567">
        <f>IF(Staff!$K84="Never",IF(AF$4&gt;=Staff!$I84,MIN(Staff!$J84,Staff!$L84),0),IF(Staff!$K84="Monthly",IF(AF$4=Staff!$I84,MIN(Staff!$J84,Staff!$L84),IF(AF$4&gt;Staff!$I84,MIN(Staff!$L84,AE87+Staff!$J84),0)),IF(Staff!$K84="Quarterly",IF(AF$4=Staff!$I84,MIN(Staff!$J84,Staff!$L84),IF(AF$4&gt;Staff!$I84,IFERROR(MIN(Staff!$L84,IF(ISNUMBER(AC87),AC87,0)+Staff!$J84),Staff!$J84),0)),IF(Staff!$K84="Annually",IF(AF$4=Staff!$I84,MIN(Staff!$J84,Staff!$L84),IF(AF$4&gt;Staff!$I84,IFERROR(MIN(Staff!$L84,T87+Staff!$J84),MIN(Staff!$J84,Staff!$L84)),0))))))</f>
        <v>0</v>
      </c>
      <c r="AG87" s="567">
        <f>IF(Staff!$K84="Never",IF(AG$4&gt;=Staff!$I84,MIN(Staff!$J84,Staff!$L84),0),IF(Staff!$K84="Monthly",IF(AG$4=Staff!$I84,MIN(Staff!$J84,Staff!$L84),IF(AG$4&gt;Staff!$I84,MIN(Staff!$L84,AF87+Staff!$J84),0)),IF(Staff!$K84="Quarterly",IF(AG$4=Staff!$I84,MIN(Staff!$J84,Staff!$L84),IF(AG$4&gt;Staff!$I84,IFERROR(MIN(Staff!$L84,IF(ISNUMBER(AD87),AD87,0)+Staff!$J84),Staff!$J84),0)),IF(Staff!$K84="Annually",IF(AG$4=Staff!$I84,MIN(Staff!$J84,Staff!$L84),IF(AG$4&gt;Staff!$I84,IFERROR(MIN(Staff!$L84,U87+Staff!$J84),MIN(Staff!$J84,Staff!$L84)),0))))))</f>
        <v>0</v>
      </c>
      <c r="AH87" s="567">
        <f>IF(Staff!$K84="Never",IF(AH$4&gt;=Staff!$I84,MIN(Staff!$J84,Staff!$L84),0),IF(Staff!$K84="Monthly",IF(AH$4=Staff!$I84,MIN(Staff!$J84,Staff!$L84),IF(AH$4&gt;Staff!$I84,MIN(Staff!$L84,AG87+Staff!$J84),0)),IF(Staff!$K84="Quarterly",IF(AH$4=Staff!$I84,MIN(Staff!$J84,Staff!$L84),IF(AH$4&gt;Staff!$I84,IFERROR(MIN(Staff!$L84,IF(ISNUMBER(AE87),AE87,0)+Staff!$J84),Staff!$J84),0)),IF(Staff!$K84="Annually",IF(AH$4=Staff!$I84,MIN(Staff!$J84,Staff!$L84),IF(AH$4&gt;Staff!$I84,IFERROR(MIN(Staff!$L84,V87+Staff!$J84),MIN(Staff!$J84,Staff!$L84)),0))))))</f>
        <v>0</v>
      </c>
      <c r="AI87" s="567">
        <f>IF(Staff!$K84="Never",IF(AI$4&gt;=Staff!$I84,MIN(Staff!$J84,Staff!$L84),0),IF(Staff!$K84="Monthly",IF(AI$4=Staff!$I84,MIN(Staff!$J84,Staff!$L84),IF(AI$4&gt;Staff!$I84,MIN(Staff!$L84,AH87+Staff!$J84),0)),IF(Staff!$K84="Quarterly",IF(AI$4=Staff!$I84,MIN(Staff!$J84,Staff!$L84),IF(AI$4&gt;Staff!$I84,IFERROR(MIN(Staff!$L84,IF(ISNUMBER(AF87),AF87,0)+Staff!$J84),Staff!$J84),0)),IF(Staff!$K84="Annually",IF(AI$4=Staff!$I84,MIN(Staff!$J84,Staff!$L84),IF(AI$4&gt;Staff!$I84,IFERROR(MIN(Staff!$L84,W87+Staff!$J84),MIN(Staff!$J84,Staff!$L84)),0))))))</f>
        <v>0</v>
      </c>
      <c r="AJ87" s="567">
        <f>IF(Staff!$K84="Never",IF(AJ$4&gt;=Staff!$I84,MIN(Staff!$J84,Staff!$L84),0),IF(Staff!$K84="Monthly",IF(AJ$4=Staff!$I84,MIN(Staff!$J84,Staff!$L84),IF(AJ$4&gt;Staff!$I84,MIN(Staff!$L84,AI87+Staff!$J84),0)),IF(Staff!$K84="Quarterly",IF(AJ$4=Staff!$I84,MIN(Staff!$J84,Staff!$L84),IF(AJ$4&gt;Staff!$I84,IFERROR(MIN(Staff!$L84,IF(ISNUMBER(AG87),AG87,0)+Staff!$J84),Staff!$J84),0)),IF(Staff!$K84="Annually",IF(AJ$4=Staff!$I84,MIN(Staff!$J84,Staff!$L84),IF(AJ$4&gt;Staff!$I84,IFERROR(MIN(Staff!$L84,X87+Staff!$J84),MIN(Staff!$J84,Staff!$L84)),0))))))</f>
        <v>0</v>
      </c>
      <c r="AK87" s="567">
        <f>IF(Staff!$K84="Never",IF(AK$4&gt;=Staff!$I84,MIN(Staff!$J84,Staff!$L84),0),IF(Staff!$K84="Monthly",IF(AK$4=Staff!$I84,MIN(Staff!$J84,Staff!$L84),IF(AK$4&gt;Staff!$I84,MIN(Staff!$L84,AJ87+Staff!$J84),0)),IF(Staff!$K84="Quarterly",IF(AK$4=Staff!$I84,MIN(Staff!$J84,Staff!$L84),IF(AK$4&gt;Staff!$I84,IFERROR(MIN(Staff!$L84,IF(ISNUMBER(AH87),AH87,0)+Staff!$J84),Staff!$J84),0)),IF(Staff!$K84="Annually",IF(AK$4=Staff!$I84,MIN(Staff!$J84,Staff!$L84),IF(AK$4&gt;Staff!$I84,IFERROR(MIN(Staff!$L84,Y87+Staff!$J84),MIN(Staff!$J84,Staff!$L84)),0))))))</f>
        <v>0</v>
      </c>
      <c r="AL87" s="567">
        <f>IF(Staff!$K84="Never",IF(AL$4&gt;=Staff!$I84,MIN(Staff!$J84,Staff!$L84),0),IF(Staff!$K84="Monthly",IF(AL$4=Staff!$I84,MIN(Staff!$J84,Staff!$L84),IF(AL$4&gt;Staff!$I84,MIN(Staff!$L84,AK87+Staff!$J84),0)),IF(Staff!$K84="Quarterly",IF(AL$4=Staff!$I84,MIN(Staff!$J84,Staff!$L84),IF(AL$4&gt;Staff!$I84,IFERROR(MIN(Staff!$L84,IF(ISNUMBER(AI87),AI87,0)+Staff!$J84),Staff!$J84),0)),IF(Staff!$K84="Annually",IF(AL$4=Staff!$I84,MIN(Staff!$J84,Staff!$L84),IF(AL$4&gt;Staff!$I84,IFERROR(MIN(Staff!$L84,Z87+Staff!$J84),MIN(Staff!$J84,Staff!$L84)),0))))))</f>
        <v>0</v>
      </c>
      <c r="AM87" s="567">
        <f>IF(Staff!$K84="Never",IF(AM$4&gt;=Staff!$I84,MIN(Staff!$J84,Staff!$L84),0),IF(Staff!$K84="Monthly",IF(AM$4=Staff!$I84,MIN(Staff!$J84,Staff!$L84),IF(AM$4&gt;Staff!$I84,MIN(Staff!$L84,AL87+Staff!$J84),0)),IF(Staff!$K84="Quarterly",IF(AM$4=Staff!$I84,MIN(Staff!$J84,Staff!$L84),IF(AM$4&gt;Staff!$I84,IFERROR(MIN(Staff!$L84,IF(ISNUMBER(AJ87),AJ87,0)+Staff!$J84),Staff!$J84),0)),IF(Staff!$K84="Annually",IF(AM$4=Staff!$I84,MIN(Staff!$J84,Staff!$L84),IF(AM$4&gt;Staff!$I84,IFERROR(MIN(Staff!$L84,AA87+Staff!$J84),MIN(Staff!$J84,Staff!$L84)),0))))))</f>
        <v>0</v>
      </c>
      <c r="AN87" s="567">
        <f>IF(Staff!$K84="Never",IF(AN$4&gt;=Staff!$I84,MIN(Staff!$J84,Staff!$L84),0),IF(Staff!$K84="Monthly",IF(AN$4=Staff!$I84,MIN(Staff!$J84,Staff!$L84),IF(AN$4&gt;Staff!$I84,MIN(Staff!$L84,AM87+Staff!$J84),0)),IF(Staff!$K84="Quarterly",IF(AN$4=Staff!$I84,MIN(Staff!$J84,Staff!$L84),IF(AN$4&gt;Staff!$I84,IFERROR(MIN(Staff!$L84,IF(ISNUMBER(AK87),AK87,0)+Staff!$J84),Staff!$J84),0)),IF(Staff!$K84="Annually",IF(AN$4=Staff!$I84,MIN(Staff!$J84,Staff!$L84),IF(AN$4&gt;Staff!$I84,IFERROR(MIN(Staff!$L84,AB87+Staff!$J84),MIN(Staff!$J84,Staff!$L84)),0))))))</f>
        <v>0</v>
      </c>
      <c r="AO87" s="567">
        <f>IF(Staff!$K84="Never",IF(AO$4&gt;=Staff!$I84,MIN(Staff!$J84,Staff!$L84),0),IF(Staff!$K84="Monthly",IF(AO$4=Staff!$I84,MIN(Staff!$J84,Staff!$L84),IF(AO$4&gt;Staff!$I84,MIN(Staff!$L84,AN87+Staff!$J84),0)),IF(Staff!$K84="Quarterly",IF(AO$4=Staff!$I84,MIN(Staff!$J84,Staff!$L84),IF(AO$4&gt;Staff!$I84,IFERROR(MIN(Staff!$L84,IF(ISNUMBER(AL87),AL87,0)+Staff!$J84),Staff!$J84),0)),IF(Staff!$K84="Annually",IF(AO$4=Staff!$I84,MIN(Staff!$J84,Staff!$L84),IF(AO$4&gt;Staff!$I84,IFERROR(MIN(Staff!$L84,AC87+Staff!$J84),MIN(Staff!$J84,Staff!$L84)),0))))))</f>
        <v>0</v>
      </c>
      <c r="AP87" s="567">
        <f>IF(Staff!$K84="Never",IF(AP$4&gt;=Staff!$I84,MIN(Staff!$J84,Staff!$L84),0),IF(Staff!$K84="Monthly",IF(AP$4=Staff!$I84,MIN(Staff!$J84,Staff!$L84),IF(AP$4&gt;Staff!$I84,MIN(Staff!$L84,AO87+Staff!$J84),0)),IF(Staff!$K84="Quarterly",IF(AP$4=Staff!$I84,MIN(Staff!$J84,Staff!$L84),IF(AP$4&gt;Staff!$I84,IFERROR(MIN(Staff!$L84,IF(ISNUMBER(AM87),AM87,0)+Staff!$J84),Staff!$J84),0)),IF(Staff!$K84="Annually",IF(AP$4=Staff!$I84,MIN(Staff!$J84,Staff!$L84),IF(AP$4&gt;Staff!$I84,IFERROR(MIN(Staff!$L84,AD87+Staff!$J84),MIN(Staff!$J84,Staff!$L84)),0))))))</f>
        <v>0</v>
      </c>
      <c r="AQ87" s="567">
        <f>IF(Staff!$K84="Never",IF(AQ$4&gt;=Staff!$I84,MIN(Staff!$J84,Staff!$L84),0),IF(Staff!$K84="Monthly",IF(AQ$4=Staff!$I84,MIN(Staff!$J84,Staff!$L84),IF(AQ$4&gt;Staff!$I84,MIN(Staff!$L84,AP87+Staff!$J84),0)),IF(Staff!$K84="Quarterly",IF(AQ$4=Staff!$I84,MIN(Staff!$J84,Staff!$L84),IF(AQ$4&gt;Staff!$I84,IFERROR(MIN(Staff!$L84,IF(ISNUMBER(AN87),AN87,0)+Staff!$J84),Staff!$J84),0)),IF(Staff!$K84="Annually",IF(AQ$4=Staff!$I84,MIN(Staff!$J84,Staff!$L84),IF(AQ$4&gt;Staff!$I84,IFERROR(MIN(Staff!$L84,AE87+Staff!$J84),MIN(Staff!$J84,Staff!$L84)),0))))))</f>
        <v>0</v>
      </c>
      <c r="AR87" s="567">
        <f>IF(Staff!$K84="Never",IF(AR$4&gt;=Staff!$I84,MIN(Staff!$J84,Staff!$L84),0),IF(Staff!$K84="Monthly",IF(AR$4=Staff!$I84,MIN(Staff!$J84,Staff!$L84),IF(AR$4&gt;Staff!$I84,MIN(Staff!$L84,AQ87+Staff!$J84),0)),IF(Staff!$K84="Quarterly",IF(AR$4=Staff!$I84,MIN(Staff!$J84,Staff!$L84),IF(AR$4&gt;Staff!$I84,IFERROR(MIN(Staff!$L84,IF(ISNUMBER(AO87),AO87,0)+Staff!$J84),Staff!$J84),0)),IF(Staff!$K84="Annually",IF(AR$4=Staff!$I84,MIN(Staff!$J84,Staff!$L84),IF(AR$4&gt;Staff!$I84,IFERROR(MIN(Staff!$L84,AF87+Staff!$J84),MIN(Staff!$J84,Staff!$L84)),0))))))</f>
        <v>0</v>
      </c>
      <c r="AS87" s="567">
        <f>IF(Staff!$K84="Never",IF(AS$4&gt;=Staff!$I84,MIN(Staff!$J84,Staff!$L84),0),IF(Staff!$K84="Monthly",IF(AS$4=Staff!$I84,MIN(Staff!$J84,Staff!$L84),IF(AS$4&gt;Staff!$I84,MIN(Staff!$L84,AR87+Staff!$J84),0)),IF(Staff!$K84="Quarterly",IF(AS$4=Staff!$I84,MIN(Staff!$J84,Staff!$L84),IF(AS$4&gt;Staff!$I84,IFERROR(MIN(Staff!$L84,IF(ISNUMBER(AP87),AP87,0)+Staff!$J84),Staff!$J84),0)),IF(Staff!$K84="Annually",IF(AS$4=Staff!$I84,MIN(Staff!$J84,Staff!$L84),IF(AS$4&gt;Staff!$I84,IFERROR(MIN(Staff!$L84,AG87+Staff!$J84),MIN(Staff!$J84,Staff!$L84)),0))))))</f>
        <v>0</v>
      </c>
      <c r="AT87" s="567">
        <f>IF(Staff!$K84="Never",IF(AT$4&gt;=Staff!$I84,MIN(Staff!$J84,Staff!$L84),0),IF(Staff!$K84="Monthly",IF(AT$4=Staff!$I84,MIN(Staff!$J84,Staff!$L84),IF(AT$4&gt;Staff!$I84,MIN(Staff!$L84,AS87+Staff!$J84),0)),IF(Staff!$K84="Quarterly",IF(AT$4=Staff!$I84,MIN(Staff!$J84,Staff!$L84),IF(AT$4&gt;Staff!$I84,IFERROR(MIN(Staff!$L84,IF(ISNUMBER(AQ87),AQ87,0)+Staff!$J84),Staff!$J84),0)),IF(Staff!$K84="Annually",IF(AT$4=Staff!$I84,MIN(Staff!$J84,Staff!$L84),IF(AT$4&gt;Staff!$I84,IFERROR(MIN(Staff!$L84,AH87+Staff!$J84),MIN(Staff!$J84,Staff!$L84)),0))))))</f>
        <v>0</v>
      </c>
      <c r="AU87" s="567">
        <f>IF(Staff!$K84="Never",IF(AU$4&gt;=Staff!$I84,MIN(Staff!$J84,Staff!$L84),0),IF(Staff!$K84="Monthly",IF(AU$4=Staff!$I84,MIN(Staff!$J84,Staff!$L84),IF(AU$4&gt;Staff!$I84,MIN(Staff!$L84,AT87+Staff!$J84),0)),IF(Staff!$K84="Quarterly",IF(AU$4=Staff!$I84,MIN(Staff!$J84,Staff!$L84),IF(AU$4&gt;Staff!$I84,IFERROR(MIN(Staff!$L84,IF(ISNUMBER(AR87),AR87,0)+Staff!$J84),Staff!$J84),0)),IF(Staff!$K84="Annually",IF(AU$4=Staff!$I84,MIN(Staff!$J84,Staff!$L84),IF(AU$4&gt;Staff!$I84,IFERROR(MIN(Staff!$L84,AI87+Staff!$J84),MIN(Staff!$J84,Staff!$L84)),0))))))</f>
        <v>0</v>
      </c>
      <c r="AV87" s="567">
        <f>IF(Staff!$K84="Never",IF(AV$4&gt;=Staff!$I84,MIN(Staff!$J84,Staff!$L84),0),IF(Staff!$K84="Monthly",IF(AV$4=Staff!$I84,MIN(Staff!$J84,Staff!$L84),IF(AV$4&gt;Staff!$I84,MIN(Staff!$L84,AU87+Staff!$J84),0)),IF(Staff!$K84="Quarterly",IF(AV$4=Staff!$I84,MIN(Staff!$J84,Staff!$L84),IF(AV$4&gt;Staff!$I84,IFERROR(MIN(Staff!$L84,IF(ISNUMBER(AS87),AS87,0)+Staff!$J84),Staff!$J84),0)),IF(Staff!$K84="Annually",IF(AV$4=Staff!$I84,MIN(Staff!$J84,Staff!$L84),IF(AV$4&gt;Staff!$I84,IFERROR(MIN(Staff!$L84,AJ87+Staff!$J84),MIN(Staff!$J84,Staff!$L84)),0))))))</f>
        <v>0</v>
      </c>
      <c r="AW87" s="567">
        <f>IF(Staff!$K84="Never",IF(AW$4&gt;=Staff!$I84,MIN(Staff!$J84,Staff!$L84),0),IF(Staff!$K84="Monthly",IF(AW$4=Staff!$I84,MIN(Staff!$J84,Staff!$L84),IF(AW$4&gt;Staff!$I84,MIN(Staff!$L84,AV87+Staff!$J84),0)),IF(Staff!$K84="Quarterly",IF(AW$4=Staff!$I84,MIN(Staff!$J84,Staff!$L84),IF(AW$4&gt;Staff!$I84,IFERROR(MIN(Staff!$L84,IF(ISNUMBER(AT87),AT87,0)+Staff!$J84),Staff!$J84),0)),IF(Staff!$K84="Annually",IF(AW$4=Staff!$I84,MIN(Staff!$J84,Staff!$L84),IF(AW$4&gt;Staff!$I84,IFERROR(MIN(Staff!$L84,AK87+Staff!$J84),MIN(Staff!$J84,Staff!$L84)),0))))))</f>
        <v>0</v>
      </c>
      <c r="AX87" s="567">
        <f>IF(Staff!$K84="Never",IF(AX$4&gt;=Staff!$I84,MIN(Staff!$J84,Staff!$L84),0),IF(Staff!$K84="Monthly",IF(AX$4=Staff!$I84,MIN(Staff!$J84,Staff!$L84),IF(AX$4&gt;Staff!$I84,MIN(Staff!$L84,AW87+Staff!$J84),0)),IF(Staff!$K84="Quarterly",IF(AX$4=Staff!$I84,MIN(Staff!$J84,Staff!$L84),IF(AX$4&gt;Staff!$I84,IFERROR(MIN(Staff!$L84,IF(ISNUMBER(AU87),AU87,0)+Staff!$J84),Staff!$J84),0)),IF(Staff!$K84="Annually",IF(AX$4=Staff!$I84,MIN(Staff!$J84,Staff!$L84),IF(AX$4&gt;Staff!$I84,IFERROR(MIN(Staff!$L84,AL87+Staff!$J84),MIN(Staff!$J84,Staff!$L84)),0))))))</f>
        <v>0</v>
      </c>
      <c r="AY87" s="567">
        <f>IF(Staff!$K84="Never",IF(AY$4&gt;=Staff!$I84,MIN(Staff!$J84,Staff!$L84),0),IF(Staff!$K84="Monthly",IF(AY$4=Staff!$I84,MIN(Staff!$J84,Staff!$L84),IF(AY$4&gt;Staff!$I84,MIN(Staff!$L84,AX87+Staff!$J84),0)),IF(Staff!$K84="Quarterly",IF(AY$4=Staff!$I84,MIN(Staff!$J84,Staff!$L84),IF(AY$4&gt;Staff!$I84,IFERROR(MIN(Staff!$L84,IF(ISNUMBER(AV87),AV87,0)+Staff!$J84),Staff!$J84),0)),IF(Staff!$K84="Annually",IF(AY$4=Staff!$I84,MIN(Staff!$J84,Staff!$L84),IF(AY$4&gt;Staff!$I84,IFERROR(MIN(Staff!$L84,AM87+Staff!$J84),MIN(Staff!$J84,Staff!$L84)),0))))))</f>
        <v>0</v>
      </c>
      <c r="AZ87" s="567">
        <f>IF(Staff!$K84="Never",IF(AZ$4&gt;=Staff!$I84,MIN(Staff!$J84,Staff!$L84),0),IF(Staff!$K84="Monthly",IF(AZ$4=Staff!$I84,MIN(Staff!$J84,Staff!$L84),IF(AZ$4&gt;Staff!$I84,MIN(Staff!$L84,AY87+Staff!$J84),0)),IF(Staff!$K84="Quarterly",IF(AZ$4=Staff!$I84,MIN(Staff!$J84,Staff!$L84),IF(AZ$4&gt;Staff!$I84,IFERROR(MIN(Staff!$L84,IF(ISNUMBER(AW87),AW87,0)+Staff!$J84),Staff!$J84),0)),IF(Staff!$K84="Annually",IF(AZ$4=Staff!$I84,MIN(Staff!$J84,Staff!$L84),IF(AZ$4&gt;Staff!$I84,IFERROR(MIN(Staff!$L84,AN87+Staff!$J84),MIN(Staff!$J84,Staff!$L84)),0))))))</f>
        <v>0</v>
      </c>
      <c r="BA87" s="567">
        <f>IF(Staff!$K84="Never",IF(BA$4&gt;=Staff!$I84,MIN(Staff!$J84,Staff!$L84),0),IF(Staff!$K84="Monthly",IF(BA$4=Staff!$I84,MIN(Staff!$J84,Staff!$L84),IF(BA$4&gt;Staff!$I84,MIN(Staff!$L84,AZ87+Staff!$J84),0)),IF(Staff!$K84="Quarterly",IF(BA$4=Staff!$I84,MIN(Staff!$J84,Staff!$L84),IF(BA$4&gt;Staff!$I84,IFERROR(MIN(Staff!$L84,IF(ISNUMBER(AX87),AX87,0)+Staff!$J84),Staff!$J84),0)),IF(Staff!$K84="Annually",IF(BA$4=Staff!$I84,MIN(Staff!$J84,Staff!$L84),IF(BA$4&gt;Staff!$I84,IFERROR(MIN(Staff!$L84,AO87+Staff!$J84),MIN(Staff!$J84,Staff!$L84)),0))))))</f>
        <v>0</v>
      </c>
      <c r="BB87" s="567">
        <f>IF(Staff!$K84="Never",IF(BB$4&gt;=Staff!$I84,MIN(Staff!$J84,Staff!$L84),0),IF(Staff!$K84="Monthly",IF(BB$4=Staff!$I84,MIN(Staff!$J84,Staff!$L84),IF(BB$4&gt;Staff!$I84,MIN(Staff!$L84,BA87+Staff!$J84),0)),IF(Staff!$K84="Quarterly",IF(BB$4=Staff!$I84,MIN(Staff!$J84,Staff!$L84),IF(BB$4&gt;Staff!$I84,IFERROR(MIN(Staff!$L84,IF(ISNUMBER(AY87),AY87,0)+Staff!$J84),Staff!$J84),0)),IF(Staff!$K84="Annually",IF(BB$4=Staff!$I84,MIN(Staff!$J84,Staff!$L84),IF(BB$4&gt;Staff!$I84,IFERROR(MIN(Staff!$L84,AP87+Staff!$J84),MIN(Staff!$J84,Staff!$L84)),0))))))</f>
        <v>0</v>
      </c>
      <c r="BC87" s="567">
        <f>IF(Staff!$K84="Never",IF(BC$4&gt;=Staff!$I84,MIN(Staff!$J84,Staff!$L84),0),IF(Staff!$K84="Monthly",IF(BC$4=Staff!$I84,MIN(Staff!$J84,Staff!$L84),IF(BC$4&gt;Staff!$I84,MIN(Staff!$L84,BB87+Staff!$J84),0)),IF(Staff!$K84="Quarterly",IF(BC$4=Staff!$I84,MIN(Staff!$J84,Staff!$L84),IF(BC$4&gt;Staff!$I84,IFERROR(MIN(Staff!$L84,IF(ISNUMBER(AZ87),AZ87,0)+Staff!$J84),Staff!$J84),0)),IF(Staff!$K84="Annually",IF(BC$4=Staff!$I84,MIN(Staff!$J84,Staff!$L84),IF(BC$4&gt;Staff!$I84,IFERROR(MIN(Staff!$L84,AQ87+Staff!$J84),MIN(Staff!$J84,Staff!$L84)),0))))))</f>
        <v>0</v>
      </c>
      <c r="BD87" s="567">
        <f>IF(Staff!$K84="Never",IF(BD$4&gt;=Staff!$I84,MIN(Staff!$J84,Staff!$L84),0),IF(Staff!$K84="Monthly",IF(BD$4=Staff!$I84,MIN(Staff!$J84,Staff!$L84),IF(BD$4&gt;Staff!$I84,MIN(Staff!$L84,BC87+Staff!$J84),0)),IF(Staff!$K84="Quarterly",IF(BD$4=Staff!$I84,MIN(Staff!$J84,Staff!$L84),IF(BD$4&gt;Staff!$I84,IFERROR(MIN(Staff!$L84,IF(ISNUMBER(BA87),BA87,0)+Staff!$J84),Staff!$J84),0)),IF(Staff!$K84="Annually",IF(BD$4=Staff!$I84,MIN(Staff!$J84,Staff!$L84),IF(BD$4&gt;Staff!$I84,IFERROR(MIN(Staff!$L84,AR87+Staff!$J84),MIN(Staff!$J84,Staff!$L84)),0))))))</f>
        <v>0</v>
      </c>
      <c r="BE87" s="567">
        <f>IF(Staff!$K84="Never",IF(BE$4&gt;=Staff!$I84,MIN(Staff!$J84,Staff!$L84),0),IF(Staff!$K84="Monthly",IF(BE$4=Staff!$I84,MIN(Staff!$J84,Staff!$L84),IF(BE$4&gt;Staff!$I84,MIN(Staff!$L84,BD87+Staff!$J84),0)),IF(Staff!$K84="Quarterly",IF(BE$4=Staff!$I84,MIN(Staff!$J84,Staff!$L84),IF(BE$4&gt;Staff!$I84,IFERROR(MIN(Staff!$L84,IF(ISNUMBER(BB87),BB87,0)+Staff!$J84),Staff!$J84),0)),IF(Staff!$K84="Annually",IF(BE$4=Staff!$I84,MIN(Staff!$J84,Staff!$L84),IF(BE$4&gt;Staff!$I84,IFERROR(MIN(Staff!$L84,AS87+Staff!$J84),MIN(Staff!$J84,Staff!$L84)),0))))))</f>
        <v>0</v>
      </c>
      <c r="BF87" s="567">
        <f>IF(Staff!$K84="Never",IF(BF$4&gt;=Staff!$I84,MIN(Staff!$J84,Staff!$L84),0),IF(Staff!$K84="Monthly",IF(BF$4=Staff!$I84,MIN(Staff!$J84,Staff!$L84),IF(BF$4&gt;Staff!$I84,MIN(Staff!$L84,BE87+Staff!$J84),0)),IF(Staff!$K84="Quarterly",IF(BF$4=Staff!$I84,MIN(Staff!$J84,Staff!$L84),IF(BF$4&gt;Staff!$I84,IFERROR(MIN(Staff!$L84,IF(ISNUMBER(BC87),BC87,0)+Staff!$J84),Staff!$J84),0)),IF(Staff!$K84="Annually",IF(BF$4=Staff!$I84,MIN(Staff!$J84,Staff!$L84),IF(BF$4&gt;Staff!$I84,IFERROR(MIN(Staff!$L84,AT87+Staff!$J84),MIN(Staff!$J84,Staff!$L84)),0))))))</f>
        <v>0</v>
      </c>
      <c r="BG87" s="567">
        <f>IF(Staff!$K84="Never",IF(BG$4&gt;=Staff!$I84,MIN(Staff!$J84,Staff!$L84),0),IF(Staff!$K84="Monthly",IF(BG$4=Staff!$I84,MIN(Staff!$J84,Staff!$L84),IF(BG$4&gt;Staff!$I84,MIN(Staff!$L84,BF87+Staff!$J84),0)),IF(Staff!$K84="Quarterly",IF(BG$4=Staff!$I84,MIN(Staff!$J84,Staff!$L84),IF(BG$4&gt;Staff!$I84,IFERROR(MIN(Staff!$L84,IF(ISNUMBER(BD87),BD87,0)+Staff!$J84),Staff!$J84),0)),IF(Staff!$K84="Annually",IF(BG$4=Staff!$I84,MIN(Staff!$J84,Staff!$L84),IF(BG$4&gt;Staff!$I84,IFERROR(MIN(Staff!$L84,AU87+Staff!$J84),MIN(Staff!$J84,Staff!$L84)),0))))))</f>
        <v>0</v>
      </c>
      <c r="BH87" s="567">
        <f>IF(Staff!$K84="Never",IF(BH$4&gt;=Staff!$I84,MIN(Staff!$J84,Staff!$L84),0),IF(Staff!$K84="Monthly",IF(BH$4=Staff!$I84,MIN(Staff!$J84,Staff!$L84),IF(BH$4&gt;Staff!$I84,MIN(Staff!$L84,BG87+Staff!$J84),0)),IF(Staff!$K84="Quarterly",IF(BH$4=Staff!$I84,MIN(Staff!$J84,Staff!$L84),IF(BH$4&gt;Staff!$I84,IFERROR(MIN(Staff!$L84,IF(ISNUMBER(BE87),BE87,0)+Staff!$J84),Staff!$J84),0)),IF(Staff!$K84="Annually",IF(BH$4=Staff!$I84,MIN(Staff!$J84,Staff!$L84),IF(BH$4&gt;Staff!$I84,IFERROR(MIN(Staff!$L84,AV87+Staff!$J84),MIN(Staff!$J84,Staff!$L84)),0))))))</f>
        <v>0</v>
      </c>
      <c r="BI87" s="567">
        <f>IF(Staff!$K84="Never",IF(BI$4&gt;=Staff!$I84,MIN(Staff!$J84,Staff!$L84),0),IF(Staff!$K84="Monthly",IF(BI$4=Staff!$I84,MIN(Staff!$J84,Staff!$L84),IF(BI$4&gt;Staff!$I84,MIN(Staff!$L84,BH87+Staff!$J84),0)),IF(Staff!$K84="Quarterly",IF(BI$4=Staff!$I84,MIN(Staff!$J84,Staff!$L84),IF(BI$4&gt;Staff!$I84,IFERROR(MIN(Staff!$L84,IF(ISNUMBER(BF87),BF87,0)+Staff!$J84),Staff!$J84),0)),IF(Staff!$K84="Annually",IF(BI$4=Staff!$I84,MIN(Staff!$J84,Staff!$L84),IF(BI$4&gt;Staff!$I84,IFERROR(MIN(Staff!$L84,AW87+Staff!$J84),MIN(Staff!$J84,Staff!$L84)),0))))))</f>
        <v>0</v>
      </c>
      <c r="BJ87" s="567">
        <f>IF(Staff!$K84="Never",IF(BJ$4&gt;=Staff!$I84,MIN(Staff!$J84,Staff!$L84),0),IF(Staff!$K84="Monthly",IF(BJ$4=Staff!$I84,MIN(Staff!$J84,Staff!$L84),IF(BJ$4&gt;Staff!$I84,MIN(Staff!$L84,BI87+Staff!$J84),0)),IF(Staff!$K84="Quarterly",IF(BJ$4=Staff!$I84,MIN(Staff!$J84,Staff!$L84),IF(BJ$4&gt;Staff!$I84,IFERROR(MIN(Staff!$L84,IF(ISNUMBER(BG87),BG87,0)+Staff!$J84),Staff!$J84),0)),IF(Staff!$K84="Annually",IF(BJ$4=Staff!$I84,MIN(Staff!$J84,Staff!$L84),IF(BJ$4&gt;Staff!$I84,IFERROR(MIN(Staff!$L84,AX87+Staff!$J84),MIN(Staff!$J84,Staff!$L84)),0))))))</f>
        <v>0</v>
      </c>
      <c r="BK87" s="567">
        <f>IF(Staff!$K84="Never",IF(BK$4&gt;=Staff!$I84,MIN(Staff!$J84,Staff!$L84),0),IF(Staff!$K84="Monthly",IF(BK$4=Staff!$I84,MIN(Staff!$J84,Staff!$L84),IF(BK$4&gt;Staff!$I84,MIN(Staff!$L84,BJ87+Staff!$J84),0)),IF(Staff!$K84="Quarterly",IF(BK$4=Staff!$I84,MIN(Staff!$J84,Staff!$L84),IF(BK$4&gt;Staff!$I84,IFERROR(MIN(Staff!$L84,IF(ISNUMBER(BH87),BH87,0)+Staff!$J84),Staff!$J84),0)),IF(Staff!$K84="Annually",IF(BK$4=Staff!$I84,MIN(Staff!$J84,Staff!$L84),IF(BK$4&gt;Staff!$I84,IFERROR(MIN(Staff!$L84,AY87+Staff!$J84),MIN(Staff!$J84,Staff!$L84)),0))))))</f>
        <v>0</v>
      </c>
      <c r="BL87" s="567">
        <f>IF(Staff!$K84="Never",IF(BL$4&gt;=Staff!$I84,MIN(Staff!$J84,Staff!$L84),0),IF(Staff!$K84="Monthly",IF(BL$4=Staff!$I84,MIN(Staff!$J84,Staff!$L84),IF(BL$4&gt;Staff!$I84,MIN(Staff!$L84,BK87+Staff!$J84),0)),IF(Staff!$K84="Quarterly",IF(BL$4=Staff!$I84,MIN(Staff!$J84,Staff!$L84),IF(BL$4&gt;Staff!$I84,IFERROR(MIN(Staff!$L84,IF(ISNUMBER(BI87),BI87,0)+Staff!$J84),Staff!$J84),0)),IF(Staff!$K84="Annually",IF(BL$4=Staff!$I84,MIN(Staff!$J84,Staff!$L84),IF(BL$4&gt;Staff!$I84,IFERROR(MIN(Staff!$L84,AZ87+Staff!$J84),MIN(Staff!$J84,Staff!$L84)),0))))))</f>
        <v>0</v>
      </c>
      <c r="BM87" s="567">
        <f>IF(Staff!$K84="Never",IF(BM$4&gt;=Staff!$I84,MIN(Staff!$J84,Staff!$L84),0),IF(Staff!$K84="Monthly",IF(BM$4=Staff!$I84,MIN(Staff!$J84,Staff!$L84),IF(BM$4&gt;Staff!$I84,MIN(Staff!$L84,BL87+Staff!$J84),0)),IF(Staff!$K84="Quarterly",IF(BM$4=Staff!$I84,MIN(Staff!$J84,Staff!$L84),IF(BM$4&gt;Staff!$I84,IFERROR(MIN(Staff!$L84,IF(ISNUMBER(BJ87),BJ87,0)+Staff!$J84),Staff!$J84),0)),IF(Staff!$K84="Annually",IF(BM$4=Staff!$I84,MIN(Staff!$J84,Staff!$L84),IF(BM$4&gt;Staff!$I84,IFERROR(MIN(Staff!$L84,BA87+Staff!$J84),MIN(Staff!$J84,Staff!$L84)),0))))))</f>
        <v>0</v>
      </c>
      <c r="BN87" s="567">
        <f>IF(Staff!$K84="Never",IF(BN$4&gt;=Staff!$I84,MIN(Staff!$J84,Staff!$L84),0),IF(Staff!$K84="Monthly",IF(BN$4=Staff!$I84,MIN(Staff!$J84,Staff!$L84),IF(BN$4&gt;Staff!$I84,MIN(Staff!$L84,BM87+Staff!$J84),0)),IF(Staff!$K84="Quarterly",IF(BN$4=Staff!$I84,MIN(Staff!$J84,Staff!$L84),IF(BN$4&gt;Staff!$I84,IFERROR(MIN(Staff!$L84,IF(ISNUMBER(BK87),BK87,0)+Staff!$J84),Staff!$J84),0)),IF(Staff!$K84="Annually",IF(BN$4=Staff!$I84,MIN(Staff!$J84,Staff!$L84),IF(BN$4&gt;Staff!$I84,IFERROR(MIN(Staff!$L84,BB87+Staff!$J84),MIN(Staff!$J84,Staff!$L84)),0))))))</f>
        <v>0</v>
      </c>
      <c r="BO87" s="567">
        <f>IF(Staff!$K84="Never",IF(BO$4&gt;=Staff!$I84,MIN(Staff!$J84,Staff!$L84),0),IF(Staff!$K84="Monthly",IF(BO$4=Staff!$I84,MIN(Staff!$J84,Staff!$L84),IF(BO$4&gt;Staff!$I84,MIN(Staff!$L84,BN87+Staff!$J84),0)),IF(Staff!$K84="Quarterly",IF(BO$4=Staff!$I84,MIN(Staff!$J84,Staff!$L84),IF(BO$4&gt;Staff!$I84,IFERROR(MIN(Staff!$L84,IF(ISNUMBER(BL87),BL87,0)+Staff!$J84),Staff!$J84),0)),IF(Staff!$K84="Annually",IF(BO$4=Staff!$I84,MIN(Staff!$J84,Staff!$L84),IF(BO$4&gt;Staff!$I84,IFERROR(MIN(Staff!$L84,BC87+Staff!$J84),MIN(Staff!$J84,Staff!$L84)),0))))))</f>
        <v>0</v>
      </c>
      <c r="BP87" s="567">
        <f>IF(Staff!$K84="Never",IF(BP$4&gt;=Staff!$I84,MIN(Staff!$J84,Staff!$L84),0),IF(Staff!$K84="Monthly",IF(BP$4=Staff!$I84,MIN(Staff!$J84,Staff!$L84),IF(BP$4&gt;Staff!$I84,MIN(Staff!$L84,BO87+Staff!$J84),0)),IF(Staff!$K84="Quarterly",IF(BP$4=Staff!$I84,MIN(Staff!$J84,Staff!$L84),IF(BP$4&gt;Staff!$I84,IFERROR(MIN(Staff!$L84,IF(ISNUMBER(BM87),BM87,0)+Staff!$J84),Staff!$J84),0)),IF(Staff!$K84="Annually",IF(BP$4=Staff!$I84,MIN(Staff!$J84,Staff!$L84),IF(BP$4&gt;Staff!$I84,IFERROR(MIN(Staff!$L84,BD87+Staff!$J84),MIN(Staff!$J84,Staff!$L84)),0))))))</f>
        <v>0</v>
      </c>
      <c r="BQ87" s="567">
        <f>IF(Staff!$K84="Never",IF(BQ$4&gt;=Staff!$I84,MIN(Staff!$J84,Staff!$L84),0),IF(Staff!$K84="Monthly",IF(BQ$4=Staff!$I84,MIN(Staff!$J84,Staff!$L84),IF(BQ$4&gt;Staff!$I84,MIN(Staff!$L84,BP87+Staff!$J84),0)),IF(Staff!$K84="Quarterly",IF(BQ$4=Staff!$I84,MIN(Staff!$J84,Staff!$L84),IF(BQ$4&gt;Staff!$I84,IFERROR(MIN(Staff!$L84,IF(ISNUMBER(BN87),BN87,0)+Staff!$J84),Staff!$J84),0)),IF(Staff!$K84="Annually",IF(BQ$4=Staff!$I84,MIN(Staff!$J84,Staff!$L84),IF(BQ$4&gt;Staff!$I84,IFERROR(MIN(Staff!$L84,BE87+Staff!$J84),MIN(Staff!$J84,Staff!$L84)),0))))))</f>
        <v>0</v>
      </c>
      <c r="BR87" s="567">
        <f>IF(Staff!$K84="Never",IF(BR$4&gt;=Staff!$I84,MIN(Staff!$J84,Staff!$L84),0),IF(Staff!$K84="Monthly",IF(BR$4=Staff!$I84,MIN(Staff!$J84,Staff!$L84),IF(BR$4&gt;Staff!$I84,MIN(Staff!$L84,BQ87+Staff!$J84),0)),IF(Staff!$K84="Quarterly",IF(BR$4=Staff!$I84,MIN(Staff!$J84,Staff!$L84),IF(BR$4&gt;Staff!$I84,IFERROR(MIN(Staff!$L84,IF(ISNUMBER(BO87),BO87,0)+Staff!$J84),Staff!$J84),0)),IF(Staff!$K84="Annually",IF(BR$4=Staff!$I84,MIN(Staff!$J84,Staff!$L84),IF(BR$4&gt;Staff!$I84,IFERROR(MIN(Staff!$L84,BF87+Staff!$J84),MIN(Staff!$J84,Staff!$L84)),0))))))</f>
        <v>0</v>
      </c>
      <c r="BS87" s="567">
        <f>IF(Staff!$K84="Never",IF(BS$4&gt;=Staff!$I84,MIN(Staff!$J84,Staff!$L84),0),IF(Staff!$K84="Monthly",IF(BS$4=Staff!$I84,MIN(Staff!$J84,Staff!$L84),IF(BS$4&gt;Staff!$I84,MIN(Staff!$L84,BR87+Staff!$J84),0)),IF(Staff!$K84="Quarterly",IF(BS$4=Staff!$I84,MIN(Staff!$J84,Staff!$L84),IF(BS$4&gt;Staff!$I84,IFERROR(MIN(Staff!$L84,IF(ISNUMBER(BP87),BP87,0)+Staff!$J84),Staff!$J84),0)),IF(Staff!$K84="Annually",IF(BS$4=Staff!$I84,MIN(Staff!$J84,Staff!$L84),IF(BS$4&gt;Staff!$I84,IFERROR(MIN(Staff!$L84,BG87+Staff!$J84),MIN(Staff!$J84,Staff!$L84)),0))))))</f>
        <v>0</v>
      </c>
      <c r="BT87" s="567">
        <f>IF(Staff!$K84="Never",IF(BT$4&gt;=Staff!$I84,MIN(Staff!$J84,Staff!$L84),0),IF(Staff!$K84="Monthly",IF(BT$4=Staff!$I84,MIN(Staff!$J84,Staff!$L84),IF(BT$4&gt;Staff!$I84,MIN(Staff!$L84,BS87+Staff!$J84),0)),IF(Staff!$K84="Quarterly",IF(BT$4=Staff!$I84,MIN(Staff!$J84,Staff!$L84),IF(BT$4&gt;Staff!$I84,IFERROR(MIN(Staff!$L84,IF(ISNUMBER(BQ87),BQ87,0)+Staff!$J84),Staff!$J84),0)),IF(Staff!$K84="Annually",IF(BT$4=Staff!$I84,MIN(Staff!$J84,Staff!$L84),IF(BT$4&gt;Staff!$I84,IFERROR(MIN(Staff!$L84,BH87+Staff!$J84),MIN(Staff!$J84,Staff!$L84)),0))))))</f>
        <v>0</v>
      </c>
      <c r="BU87" s="567">
        <f>IF(Staff!$K84="Never",IF(BU$4&gt;=Staff!$I84,MIN(Staff!$J84,Staff!$L84),0),IF(Staff!$K84="Monthly",IF(BU$4=Staff!$I84,MIN(Staff!$J84,Staff!$L84),IF(BU$4&gt;Staff!$I84,MIN(Staff!$L84,BT87+Staff!$J84),0)),IF(Staff!$K84="Quarterly",IF(BU$4=Staff!$I84,MIN(Staff!$J84,Staff!$L84),IF(BU$4&gt;Staff!$I84,IFERROR(MIN(Staff!$L84,IF(ISNUMBER(BR87),BR87,0)+Staff!$J84),Staff!$J84),0)),IF(Staff!$K84="Annually",IF(BU$4=Staff!$I84,MIN(Staff!$J84,Staff!$L84),IF(BU$4&gt;Staff!$I84,IFERROR(MIN(Staff!$L84,BI87+Staff!$J84),MIN(Staff!$J84,Staff!$L84)),0))))))</f>
        <v>0</v>
      </c>
      <c r="BV87" s="567">
        <f>IF(Staff!$K84="Never",IF(BV$4&gt;=Staff!$I84,MIN(Staff!$J84,Staff!$L84),0),IF(Staff!$K84="Monthly",IF(BV$4=Staff!$I84,MIN(Staff!$J84,Staff!$L84),IF(BV$4&gt;Staff!$I84,MIN(Staff!$L84,BU87+Staff!$J84),0)),IF(Staff!$K84="Quarterly",IF(BV$4=Staff!$I84,MIN(Staff!$J84,Staff!$L84),IF(BV$4&gt;Staff!$I84,IFERROR(MIN(Staff!$L84,IF(ISNUMBER(BS87),BS87,0)+Staff!$J84),Staff!$J84),0)),IF(Staff!$K84="Annually",IF(BV$4=Staff!$I84,MIN(Staff!$J84,Staff!$L84),IF(BV$4&gt;Staff!$I84,IFERROR(MIN(Staff!$L84,BJ87+Staff!$J84),MIN(Staff!$J84,Staff!$L84)),0))))))</f>
        <v>0</v>
      </c>
      <c r="BW87" s="567">
        <f>IF(Staff!$K84="Never",IF(BW$4&gt;=Staff!$I84,MIN(Staff!$J84,Staff!$L84),0),IF(Staff!$K84="Monthly",IF(BW$4=Staff!$I84,MIN(Staff!$J84,Staff!$L84),IF(BW$4&gt;Staff!$I84,MIN(Staff!$L84,BV87+Staff!$J84),0)),IF(Staff!$K84="Quarterly",IF(BW$4=Staff!$I84,MIN(Staff!$J84,Staff!$L84),IF(BW$4&gt;Staff!$I84,IFERROR(MIN(Staff!$L84,IF(ISNUMBER(BT87),BT87,0)+Staff!$J84),Staff!$J84),0)),IF(Staff!$K84="Annually",IF(BW$4=Staff!$I84,MIN(Staff!$J84,Staff!$L84),IF(BW$4&gt;Staff!$I84,IFERROR(MIN(Staff!$L84,BK87+Staff!$J84),MIN(Staff!$J84,Staff!$L84)),0))))))</f>
        <v>0</v>
      </c>
      <c r="BX87" s="567">
        <f>IF(Staff!$K84="Never",IF(BX$4&gt;=Staff!$I84,MIN(Staff!$J84,Staff!$L84),0),IF(Staff!$K84="Monthly",IF(BX$4=Staff!$I84,MIN(Staff!$J84,Staff!$L84),IF(BX$4&gt;Staff!$I84,MIN(Staff!$L84,BW87+Staff!$J84),0)),IF(Staff!$K84="Quarterly",IF(BX$4=Staff!$I84,MIN(Staff!$J84,Staff!$L84),IF(BX$4&gt;Staff!$I84,IFERROR(MIN(Staff!$L84,IF(ISNUMBER(BU87),BU87,0)+Staff!$J84),Staff!$J84),0)),IF(Staff!$K84="Annually",IF(BX$4=Staff!$I84,MIN(Staff!$J84,Staff!$L84),IF(BX$4&gt;Staff!$I84,IFERROR(MIN(Staff!$L84,BL87+Staff!$J84),MIN(Staff!$J84,Staff!$L84)),0))))))</f>
        <v>0</v>
      </c>
      <c r="BY87" s="567">
        <f>IF(Staff!$K84="Never",IF(BY$4&gt;=Staff!$I84,MIN(Staff!$J84,Staff!$L84),0),IF(Staff!$K84="Monthly",IF(BY$4=Staff!$I84,MIN(Staff!$J84,Staff!$L84),IF(BY$4&gt;Staff!$I84,MIN(Staff!$L84,BX87+Staff!$J84),0)),IF(Staff!$K84="Quarterly",IF(BY$4=Staff!$I84,MIN(Staff!$J84,Staff!$L84),IF(BY$4&gt;Staff!$I84,IFERROR(MIN(Staff!$L84,IF(ISNUMBER(BV87),BV87,0)+Staff!$J84),Staff!$J84),0)),IF(Staff!$K84="Annually",IF(BY$4=Staff!$I84,MIN(Staff!$J84,Staff!$L84),IF(BY$4&gt;Staff!$I84,IFERROR(MIN(Staff!$L84,BM87+Staff!$J84),MIN(Staff!$J84,Staff!$L84)),0))))))</f>
        <v>0</v>
      </c>
      <c r="BZ87" s="567">
        <f>IF(Staff!$K84="Never",IF(BZ$4&gt;=Staff!$I84,MIN(Staff!$J84,Staff!$L84),0),IF(Staff!$K84="Monthly",IF(BZ$4=Staff!$I84,MIN(Staff!$J84,Staff!$L84),IF(BZ$4&gt;Staff!$I84,MIN(Staff!$L84,BY87+Staff!$J84),0)),IF(Staff!$K84="Quarterly",IF(BZ$4=Staff!$I84,MIN(Staff!$J84,Staff!$L84),IF(BZ$4&gt;Staff!$I84,IFERROR(MIN(Staff!$L84,IF(ISNUMBER(BW87),BW87,0)+Staff!$J84),Staff!$J84),0)),IF(Staff!$K84="Annually",IF(BZ$4=Staff!$I84,MIN(Staff!$J84,Staff!$L84),IF(BZ$4&gt;Staff!$I84,IFERROR(MIN(Staff!$L84,BN87+Staff!$J84),MIN(Staff!$J84,Staff!$L84)),0))))))</f>
        <v>0</v>
      </c>
      <c r="CA87" s="567">
        <f>IF(Staff!$K84="Never",IF(CA$4&gt;=Staff!$I84,MIN(Staff!$J84,Staff!$L84),0),IF(Staff!$K84="Monthly",IF(CA$4=Staff!$I84,MIN(Staff!$J84,Staff!$L84),IF(CA$4&gt;Staff!$I84,MIN(Staff!$L84,BZ87+Staff!$J84),0)),IF(Staff!$K84="Quarterly",IF(CA$4=Staff!$I84,MIN(Staff!$J84,Staff!$L84),IF(CA$4&gt;Staff!$I84,IFERROR(MIN(Staff!$L84,IF(ISNUMBER(BX87),BX87,0)+Staff!$J84),Staff!$J84),0)),IF(Staff!$K84="Annually",IF(CA$4=Staff!$I84,MIN(Staff!$J84,Staff!$L84),IF(CA$4&gt;Staff!$I84,IFERROR(MIN(Staff!$L84,BO87+Staff!$J84),MIN(Staff!$J84,Staff!$L84)),0))))))</f>
        <v>0</v>
      </c>
      <c r="CB87" s="567">
        <f>IF(Staff!$K84="Never",IF(CB$4&gt;=Staff!$I84,MIN(Staff!$J84,Staff!$L84),0),IF(Staff!$K84="Monthly",IF(CB$4=Staff!$I84,MIN(Staff!$J84,Staff!$L84),IF(CB$4&gt;Staff!$I84,MIN(Staff!$L84,CA87+Staff!$J84),0)),IF(Staff!$K84="Quarterly",IF(CB$4=Staff!$I84,MIN(Staff!$J84,Staff!$L84),IF(CB$4&gt;Staff!$I84,IFERROR(MIN(Staff!$L84,IF(ISNUMBER(BY87),BY87,0)+Staff!$J84),Staff!$J84),0)),IF(Staff!$K84="Annually",IF(CB$4=Staff!$I84,MIN(Staff!$J84,Staff!$L84),IF(CB$4&gt;Staff!$I84,IFERROR(MIN(Staff!$L84,BP87+Staff!$J84),MIN(Staff!$J84,Staff!$L84)),0))))))</f>
        <v>0</v>
      </c>
      <c r="CC87" s="567">
        <f>IF(Staff!$K84="Never",IF(CC$4&gt;=Staff!$I84,MIN(Staff!$J84,Staff!$L84),0),IF(Staff!$K84="Monthly",IF(CC$4=Staff!$I84,MIN(Staff!$J84,Staff!$L84),IF(CC$4&gt;Staff!$I84,MIN(Staff!$L84,CB87+Staff!$J84),0)),IF(Staff!$K84="Quarterly",IF(CC$4=Staff!$I84,MIN(Staff!$J84,Staff!$L84),IF(CC$4&gt;Staff!$I84,IFERROR(MIN(Staff!$L84,IF(ISNUMBER(BZ87),BZ87,0)+Staff!$J84),Staff!$J84),0)),IF(Staff!$K84="Annually",IF(CC$4=Staff!$I84,MIN(Staff!$J84,Staff!$L84),IF(CC$4&gt;Staff!$I84,IFERROR(MIN(Staff!$L84,BQ87+Staff!$J84),MIN(Staff!$J84,Staff!$L84)),0))))))</f>
        <v>0</v>
      </c>
      <c r="CD87" s="567">
        <f>IF(Staff!$K84="Never",IF(CD$4&gt;=Staff!$I84,MIN(Staff!$J84,Staff!$L84),0),IF(Staff!$K84="Monthly",IF(CD$4=Staff!$I84,MIN(Staff!$J84,Staff!$L84),IF(CD$4&gt;Staff!$I84,MIN(Staff!$L84,CC87+Staff!$J84),0)),IF(Staff!$K84="Quarterly",IF(CD$4=Staff!$I84,MIN(Staff!$J84,Staff!$L84),IF(CD$4&gt;Staff!$I84,IFERROR(MIN(Staff!$L84,IF(ISNUMBER(CA87),CA87,0)+Staff!$J84),Staff!$J84),0)),IF(Staff!$K84="Annually",IF(CD$4=Staff!$I84,MIN(Staff!$J84,Staff!$L84),IF(CD$4&gt;Staff!$I84,IFERROR(MIN(Staff!$L84,BR87+Staff!$J84),MIN(Staff!$J84,Staff!$L84)),0))))))</f>
        <v>0</v>
      </c>
      <c r="CE87" s="567">
        <f>IF(Staff!$K84="Never",IF(CE$4&gt;=Staff!$I84,MIN(Staff!$J84,Staff!$L84),0),IF(Staff!$K84="Monthly",IF(CE$4=Staff!$I84,MIN(Staff!$J84,Staff!$L84),IF(CE$4&gt;Staff!$I84,MIN(Staff!$L84,CD87+Staff!$J84),0)),IF(Staff!$K84="Quarterly",IF(CE$4=Staff!$I84,MIN(Staff!$J84,Staff!$L84),IF(CE$4&gt;Staff!$I84,IFERROR(MIN(Staff!$L84,IF(ISNUMBER(CB87),CB87,0)+Staff!$J84),Staff!$J84),0)),IF(Staff!$K84="Annually",IF(CE$4=Staff!$I84,MIN(Staff!$J84,Staff!$L84),IF(CE$4&gt;Staff!$I84,IFERROR(MIN(Staff!$L84,BS87+Staff!$J84),MIN(Staff!$J84,Staff!$L84)),0))))))</f>
        <v>0</v>
      </c>
      <c r="CF87" s="567">
        <f>IF(Staff!$K84="Never",IF(CF$4&gt;=Staff!$I84,MIN(Staff!$J84,Staff!$L84),0),IF(Staff!$K84="Monthly",IF(CF$4=Staff!$I84,MIN(Staff!$J84,Staff!$L84),IF(CF$4&gt;Staff!$I84,MIN(Staff!$L84,CE87+Staff!$J84),0)),IF(Staff!$K84="Quarterly",IF(CF$4=Staff!$I84,MIN(Staff!$J84,Staff!$L84),IF(CF$4&gt;Staff!$I84,IFERROR(MIN(Staff!$L84,IF(ISNUMBER(CC87),CC87,0)+Staff!$J84),Staff!$J84),0)),IF(Staff!$K84="Annually",IF(CF$4=Staff!$I84,MIN(Staff!$J84,Staff!$L84),IF(CF$4&gt;Staff!$I84,IFERROR(MIN(Staff!$L84,BT87+Staff!$J84),MIN(Staff!$J84,Staff!$L84)),0))))))</f>
        <v>0</v>
      </c>
      <c r="CG87" s="567">
        <f>IF(Staff!$K84="Never",IF(CG$4&gt;=Staff!$I84,MIN(Staff!$J84,Staff!$L84),0),IF(Staff!$K84="Monthly",IF(CG$4=Staff!$I84,MIN(Staff!$J84,Staff!$L84),IF(CG$4&gt;Staff!$I84,MIN(Staff!$L84,CF87+Staff!$J84),0)),IF(Staff!$K84="Quarterly",IF(CG$4=Staff!$I84,MIN(Staff!$J84,Staff!$L84),IF(CG$4&gt;Staff!$I84,IFERROR(MIN(Staff!$L84,IF(ISNUMBER(CD87),CD87,0)+Staff!$J84),Staff!$J84),0)),IF(Staff!$K84="Annually",IF(CG$4=Staff!$I84,MIN(Staff!$J84,Staff!$L84),IF(CG$4&gt;Staff!$I84,IFERROR(MIN(Staff!$L84,BU87+Staff!$J84),MIN(Staff!$J84,Staff!$L84)),0))))))</f>
        <v>0</v>
      </c>
      <c r="CH87" s="567">
        <f>IF(Staff!$K84="Never",IF(CH$4&gt;=Staff!$I84,MIN(Staff!$J84,Staff!$L84),0),IF(Staff!$K84="Monthly",IF(CH$4=Staff!$I84,MIN(Staff!$J84,Staff!$L84),IF(CH$4&gt;Staff!$I84,MIN(Staff!$L84,CG87+Staff!$J84),0)),IF(Staff!$K84="Quarterly",IF(CH$4=Staff!$I84,MIN(Staff!$J84,Staff!$L84),IF(CH$4&gt;Staff!$I84,IFERROR(MIN(Staff!$L84,IF(ISNUMBER(CE87),CE87,0)+Staff!$J84),Staff!$J84),0)),IF(Staff!$K84="Annually",IF(CH$4=Staff!$I84,MIN(Staff!$J84,Staff!$L84),IF(CH$4&gt;Staff!$I84,IFERROR(MIN(Staff!$L84,BV87+Staff!$J84),MIN(Staff!$J84,Staff!$L84)),0))))))</f>
        <v>0</v>
      </c>
      <c r="CI87" s="567">
        <f>IF(Staff!$K84="Never",IF(CI$4&gt;=Staff!$I84,MIN(Staff!$J84,Staff!$L84),0),IF(Staff!$K84="Monthly",IF(CI$4=Staff!$I84,MIN(Staff!$J84,Staff!$L84),IF(CI$4&gt;Staff!$I84,MIN(Staff!$L84,CH87+Staff!$J84),0)),IF(Staff!$K84="Quarterly",IF(CI$4=Staff!$I84,MIN(Staff!$J84,Staff!$L84),IF(CI$4&gt;Staff!$I84,IFERROR(MIN(Staff!$L84,IF(ISNUMBER(CF87),CF87,0)+Staff!$J84),Staff!$J84),0)),IF(Staff!$K84="Annually",IF(CI$4=Staff!$I84,MIN(Staff!$J84,Staff!$L84),IF(CI$4&gt;Staff!$I84,IFERROR(MIN(Staff!$L84,BW87+Staff!$J84),MIN(Staff!$J84,Staff!$L84)),0))))))</f>
        <v>0</v>
      </c>
    </row>
    <row r="88" spans="1:87" ht="15.75" hidden="1" customHeight="1" outlineLevel="1">
      <c r="A88" s="875" t="str">
        <f>Staff!A85</f>
        <v>Other 8</v>
      </c>
      <c r="B88" s="876"/>
      <c r="C88" s="719" t="s">
        <v>289</v>
      </c>
      <c r="D88" s="567">
        <f>IF(Staff!$K85="Never",IF(D$4&gt;=Staff!$I85,MIN(Staff!$J85,Staff!$L85),0),IF(Staff!$K85="Monthly",IF(D$4=Staff!$I85,MIN(Staff!$J85,Staff!$L85),IF(D$4&gt;Staff!$I85,MIN(Staff!$L85,C88+Staff!$J85),0)),IF(Staff!$K85="Quarterly",IF(D$4=Staff!$I85,MIN(Staff!$J85,Staff!$L85),IF(D$4&gt;Staff!$I85,IFERROR(MIN(Staff!$L85,IF(ISNUMBER(A88),A88,0)+Staff!$J85),Staff!$J85),0)),IF(Staff!$K85="Annually",IF(D$4=Staff!$I85,MIN(Staff!$J85,Staff!$L85),IF(D$4&gt;Staff!$I85,IFERROR(MIN(Staff!$L85,#REF!+Staff!$J85),MIN(Staff!$J85,Staff!$L85)),0))))))</f>
        <v>0</v>
      </c>
      <c r="E88" s="567">
        <f>IF(Staff!$K85="Never",IF(E$4&gt;=Staff!$I85,MIN(Staff!$J85,Staff!$L85),0),IF(Staff!$K85="Monthly",IF(E$4=Staff!$I85,MIN(Staff!$J85,Staff!$L85),IF(E$4&gt;Staff!$I85,MIN(Staff!$L85,D88+Staff!$J85),0)),IF(Staff!$K85="Quarterly",IF(E$4=Staff!$I85,MIN(Staff!$J85,Staff!$L85),IF(E$4&gt;Staff!$I85,IFERROR(MIN(Staff!$L85,IF(ISNUMBER(B88),B88,0)+Staff!$J85),Staff!$J85),0)),IF(Staff!$K85="Annually",IF(E$4=Staff!$I85,MIN(Staff!$J85,Staff!$L85),IF(E$4&gt;Staff!$I85,IFERROR(MIN(Staff!$L85,#REF!+Staff!$J85),MIN(Staff!$J85,Staff!$L85)),0))))))</f>
        <v>0</v>
      </c>
      <c r="F88" s="567">
        <f>IF(Staff!$K85="Never",IF(F$4&gt;=Staff!$I85,MIN(Staff!$J85,Staff!$L85),0),IF(Staff!$K85="Monthly",IF(F$4=Staff!$I85,MIN(Staff!$J85,Staff!$L85),IF(F$4&gt;Staff!$I85,MIN(Staff!$L85,E88+Staff!$J85),0)),IF(Staff!$K85="Quarterly",IF(F$4=Staff!$I85,MIN(Staff!$J85,Staff!$L85),IF(F$4&gt;Staff!$I85,IFERROR(MIN(Staff!$L85,IF(ISNUMBER(C88),C88,0)+Staff!$J85),Staff!$J85),0)),IF(Staff!$K85="Annually",IF(F$4=Staff!$I85,MIN(Staff!$J85,Staff!$L85),IF(F$4&gt;Staff!$I85,IFERROR(MIN(Staff!$L85,#REF!+Staff!$J85),MIN(Staff!$J85,Staff!$L85)),0))))))</f>
        <v>0</v>
      </c>
      <c r="G88" s="567">
        <f>IF(Staff!$K85="Never",IF(G$4&gt;=Staff!$I85,MIN(Staff!$J85,Staff!$L85),0),IF(Staff!$K85="Monthly",IF(G$4=Staff!$I85,MIN(Staff!$J85,Staff!$L85),IF(G$4&gt;Staff!$I85,MIN(Staff!$L85,F88+Staff!$J85),0)),IF(Staff!$K85="Quarterly",IF(G$4=Staff!$I85,MIN(Staff!$J85,Staff!$L85),IF(G$4&gt;Staff!$I85,IFERROR(MIN(Staff!$L85,IF(ISNUMBER(D88),D88,0)+Staff!$J85),Staff!$J85),0)),IF(Staff!$K85="Annually",IF(G$4=Staff!$I85,MIN(Staff!$J85,Staff!$L85),IF(G$4&gt;Staff!$I85,IFERROR(MIN(Staff!$L85,#REF!+Staff!$J85),MIN(Staff!$J85,Staff!$L85)),0))))))</f>
        <v>0</v>
      </c>
      <c r="H88" s="567">
        <f>IF(Staff!$K85="Never",IF(H$4&gt;=Staff!$I85,MIN(Staff!$J85,Staff!$L85),0),IF(Staff!$K85="Monthly",IF(H$4=Staff!$I85,MIN(Staff!$J85,Staff!$L85),IF(H$4&gt;Staff!$I85,MIN(Staff!$L85,G88+Staff!$J85),0)),IF(Staff!$K85="Quarterly",IF(H$4=Staff!$I85,MIN(Staff!$J85,Staff!$L85),IF(H$4&gt;Staff!$I85,IFERROR(MIN(Staff!$L85,IF(ISNUMBER(E88),E88,0)+Staff!$J85),Staff!$J85),0)),IF(Staff!$K85="Annually",IF(H$4=Staff!$I85,MIN(Staff!$J85,Staff!$L85),IF(H$4&gt;Staff!$I85,IFERROR(MIN(Staff!$L85,#REF!+Staff!$J85),MIN(Staff!$J85,Staff!$L85)),0))))))</f>
        <v>0</v>
      </c>
      <c r="I88" s="567">
        <f>IF(Staff!$K85="Never",IF(I$4&gt;=Staff!$I85,MIN(Staff!$J85,Staff!$L85),0),IF(Staff!$K85="Monthly",IF(I$4=Staff!$I85,MIN(Staff!$J85,Staff!$L85),IF(I$4&gt;Staff!$I85,MIN(Staff!$L85,H88+Staff!$J85),0)),IF(Staff!$K85="Quarterly",IF(I$4=Staff!$I85,MIN(Staff!$J85,Staff!$L85),IF(I$4&gt;Staff!$I85,IFERROR(MIN(Staff!$L85,IF(ISNUMBER(F88),F88,0)+Staff!$J85),Staff!$J85),0)),IF(Staff!$K85="Annually",IF(I$4=Staff!$I85,MIN(Staff!$J85,Staff!$L85),IF(I$4&gt;Staff!$I85,IFERROR(MIN(Staff!$L85,#REF!+Staff!$J85),MIN(Staff!$J85,Staff!$L85)),0))))))</f>
        <v>0</v>
      </c>
      <c r="J88" s="567">
        <f>IF(Staff!$K85="Never",IF(J$4&gt;=Staff!$I85,MIN(Staff!$J85,Staff!$L85),0),IF(Staff!$K85="Monthly",IF(J$4=Staff!$I85,MIN(Staff!$J85,Staff!$L85),IF(J$4&gt;Staff!$I85,MIN(Staff!$L85,I88+Staff!$J85),0)),IF(Staff!$K85="Quarterly",IF(J$4=Staff!$I85,MIN(Staff!$J85,Staff!$L85),IF(J$4&gt;Staff!$I85,IFERROR(MIN(Staff!$L85,IF(ISNUMBER(G88),G88,0)+Staff!$J85),Staff!$J85),0)),IF(Staff!$K85="Annually",IF(J$4=Staff!$I85,MIN(Staff!$J85,Staff!$L85),IF(J$4&gt;Staff!$I85,IFERROR(MIN(Staff!$L85,#REF!+Staff!$J85),MIN(Staff!$J85,Staff!$L85)),0))))))</f>
        <v>0</v>
      </c>
      <c r="K88" s="567">
        <f>IF(Staff!$K85="Never",IF(K$4&gt;=Staff!$I85,MIN(Staff!$J85,Staff!$L85),0),IF(Staff!$K85="Monthly",IF(K$4=Staff!$I85,MIN(Staff!$J85,Staff!$L85),IF(K$4&gt;Staff!$I85,MIN(Staff!$L85,J88+Staff!$J85),0)),IF(Staff!$K85="Quarterly",IF(K$4=Staff!$I85,MIN(Staff!$J85,Staff!$L85),IF(K$4&gt;Staff!$I85,IFERROR(MIN(Staff!$L85,IF(ISNUMBER(H88),H88,0)+Staff!$J85),Staff!$J85),0)),IF(Staff!$K85="Annually",IF(K$4=Staff!$I85,MIN(Staff!$J85,Staff!$L85),IF(K$4&gt;Staff!$I85,IFERROR(MIN(Staff!$L85,#REF!+Staff!$J85),MIN(Staff!$J85,Staff!$L85)),0))))))</f>
        <v>0</v>
      </c>
      <c r="L88" s="567">
        <f>IF(Staff!$K85="Never",IF(L$4&gt;=Staff!$I85,MIN(Staff!$J85,Staff!$L85),0),IF(Staff!$K85="Monthly",IF(L$4=Staff!$I85,MIN(Staff!$J85,Staff!$L85),IF(L$4&gt;Staff!$I85,MIN(Staff!$L85,K88+Staff!$J85),0)),IF(Staff!$K85="Quarterly",IF(L$4=Staff!$I85,MIN(Staff!$J85,Staff!$L85),IF(L$4&gt;Staff!$I85,IFERROR(MIN(Staff!$L85,IF(ISNUMBER(I88),I88,0)+Staff!$J85),Staff!$J85),0)),IF(Staff!$K85="Annually",IF(L$4=Staff!$I85,MIN(Staff!$J85,Staff!$L85),IF(L$4&gt;Staff!$I85,IFERROR(MIN(Staff!$L85,#REF!+Staff!$J85),MIN(Staff!$J85,Staff!$L85)),0))))))</f>
        <v>0</v>
      </c>
      <c r="M88" s="567">
        <f>IF(Staff!$K85="Never",IF(M$4&gt;=Staff!$I85,MIN(Staff!$J85,Staff!$L85),0),IF(Staff!$K85="Monthly",IF(M$4=Staff!$I85,MIN(Staff!$J85,Staff!$L85),IF(M$4&gt;Staff!$I85,MIN(Staff!$L85,L88+Staff!$J85),0)),IF(Staff!$K85="Quarterly",IF(M$4=Staff!$I85,MIN(Staff!$J85,Staff!$L85),IF(M$4&gt;Staff!$I85,IFERROR(MIN(Staff!$L85,IF(ISNUMBER(J88),J88,0)+Staff!$J85),Staff!$J85),0)),IF(Staff!$K85="Annually",IF(M$4=Staff!$I85,MIN(Staff!$J85,Staff!$L85),IF(M$4&gt;Staff!$I85,IFERROR(MIN(Staff!$L85,A88+Staff!$J85),MIN(Staff!$J85,Staff!$L85)),0))))))</f>
        <v>0</v>
      </c>
      <c r="N88" s="567">
        <f>IF(Staff!$K85="Never",IF(N$4&gt;=Staff!$I85,MIN(Staff!$J85,Staff!$L85),0),IF(Staff!$K85="Monthly",IF(N$4=Staff!$I85,MIN(Staff!$J85,Staff!$L85),IF(N$4&gt;Staff!$I85,MIN(Staff!$L85,M88+Staff!$J85),0)),IF(Staff!$K85="Quarterly",IF(N$4=Staff!$I85,MIN(Staff!$J85,Staff!$L85),IF(N$4&gt;Staff!$I85,IFERROR(MIN(Staff!$L85,IF(ISNUMBER(K88),K88,0)+Staff!$J85),Staff!$J85),0)),IF(Staff!$K85="Annually",IF(N$4=Staff!$I85,MIN(Staff!$J85,Staff!$L85),IF(N$4&gt;Staff!$I85,IFERROR(MIN(Staff!$L85,B88+Staff!$J85),MIN(Staff!$J85,Staff!$L85)),0))))))</f>
        <v>0</v>
      </c>
      <c r="O88" s="567">
        <f>IF(Staff!$K85="Never",IF(O$4&gt;=Staff!$I85,MIN(Staff!$J85,Staff!$L85),0),IF(Staff!$K85="Monthly",IF(O$4=Staff!$I85,MIN(Staff!$J85,Staff!$L85),IF(O$4&gt;Staff!$I85,MIN(Staff!$L85,N88+Staff!$J85),0)),IF(Staff!$K85="Quarterly",IF(O$4=Staff!$I85,MIN(Staff!$J85,Staff!$L85),IF(O$4&gt;Staff!$I85,IFERROR(MIN(Staff!$L85,IF(ISNUMBER(L88),L88,0)+Staff!$J85),Staff!$J85),0)),IF(Staff!$K85="Annually",IF(O$4=Staff!$I85,MIN(Staff!$J85,Staff!$L85),IF(O$4&gt;Staff!$I85,IFERROR(MIN(Staff!$L85,C88+Staff!$J85),MIN(Staff!$J85,Staff!$L85)),0))))))</f>
        <v>0</v>
      </c>
      <c r="P88" s="567">
        <f>IF(Staff!$K85="Never",IF(P$4&gt;=Staff!$I85,MIN(Staff!$J85,Staff!$L85),0),IF(Staff!$K85="Monthly",IF(P$4=Staff!$I85,MIN(Staff!$J85,Staff!$L85),IF(P$4&gt;Staff!$I85,MIN(Staff!$L85,O88+Staff!$J85),0)),IF(Staff!$K85="Quarterly",IF(P$4=Staff!$I85,MIN(Staff!$J85,Staff!$L85),IF(P$4&gt;Staff!$I85,IFERROR(MIN(Staff!$L85,IF(ISNUMBER(M88),M88,0)+Staff!$J85),Staff!$J85),0)),IF(Staff!$K85="Annually",IF(P$4=Staff!$I85,MIN(Staff!$J85,Staff!$L85),IF(P$4&gt;Staff!$I85,IFERROR(MIN(Staff!$L85,D88+Staff!$J85),MIN(Staff!$J85,Staff!$L85)),0))))))</f>
        <v>0</v>
      </c>
      <c r="Q88" s="567">
        <f>IF(Staff!$K85="Never",IF(Q$4&gt;=Staff!$I85,MIN(Staff!$J85,Staff!$L85),0),IF(Staff!$K85="Monthly",IF(Q$4=Staff!$I85,MIN(Staff!$J85,Staff!$L85),IF(Q$4&gt;Staff!$I85,MIN(Staff!$L85,P88+Staff!$J85),0)),IF(Staff!$K85="Quarterly",IF(Q$4=Staff!$I85,MIN(Staff!$J85,Staff!$L85),IF(Q$4&gt;Staff!$I85,IFERROR(MIN(Staff!$L85,IF(ISNUMBER(N88),N88,0)+Staff!$J85),Staff!$J85),0)),IF(Staff!$K85="Annually",IF(Q$4=Staff!$I85,MIN(Staff!$J85,Staff!$L85),IF(Q$4&gt;Staff!$I85,IFERROR(MIN(Staff!$L85,E88+Staff!$J85),MIN(Staff!$J85,Staff!$L85)),0))))))</f>
        <v>0</v>
      </c>
      <c r="R88" s="567">
        <f>IF(Staff!$K85="Never",IF(R$4&gt;=Staff!$I85,MIN(Staff!$J85,Staff!$L85),0),IF(Staff!$K85="Monthly",IF(R$4=Staff!$I85,MIN(Staff!$J85,Staff!$L85),IF(R$4&gt;Staff!$I85,MIN(Staff!$L85,Q88+Staff!$J85),0)),IF(Staff!$K85="Quarterly",IF(R$4=Staff!$I85,MIN(Staff!$J85,Staff!$L85),IF(R$4&gt;Staff!$I85,IFERROR(MIN(Staff!$L85,IF(ISNUMBER(O88),O88,0)+Staff!$J85),Staff!$J85),0)),IF(Staff!$K85="Annually",IF(R$4=Staff!$I85,MIN(Staff!$J85,Staff!$L85),IF(R$4&gt;Staff!$I85,IFERROR(MIN(Staff!$L85,F88+Staff!$J85),MIN(Staff!$J85,Staff!$L85)),0))))))</f>
        <v>0</v>
      </c>
      <c r="S88" s="567">
        <f>IF(Staff!$K85="Never",IF(S$4&gt;=Staff!$I85,MIN(Staff!$J85,Staff!$L85),0),IF(Staff!$K85="Monthly",IF(S$4=Staff!$I85,MIN(Staff!$J85,Staff!$L85),IF(S$4&gt;Staff!$I85,MIN(Staff!$L85,R88+Staff!$J85),0)),IF(Staff!$K85="Quarterly",IF(S$4=Staff!$I85,MIN(Staff!$J85,Staff!$L85),IF(S$4&gt;Staff!$I85,IFERROR(MIN(Staff!$L85,IF(ISNUMBER(P88),P88,0)+Staff!$J85),Staff!$J85),0)),IF(Staff!$K85="Annually",IF(S$4=Staff!$I85,MIN(Staff!$J85,Staff!$L85),IF(S$4&gt;Staff!$I85,IFERROR(MIN(Staff!$L85,G88+Staff!$J85),MIN(Staff!$J85,Staff!$L85)),0))))))</f>
        <v>0</v>
      </c>
      <c r="T88" s="567">
        <f>IF(Staff!$K85="Never",IF(T$4&gt;=Staff!$I85,MIN(Staff!$J85,Staff!$L85),0),IF(Staff!$K85="Monthly",IF(T$4=Staff!$I85,MIN(Staff!$J85,Staff!$L85),IF(T$4&gt;Staff!$I85,MIN(Staff!$L85,S88+Staff!$J85),0)),IF(Staff!$K85="Quarterly",IF(T$4=Staff!$I85,MIN(Staff!$J85,Staff!$L85),IF(T$4&gt;Staff!$I85,IFERROR(MIN(Staff!$L85,IF(ISNUMBER(Q88),Q88,0)+Staff!$J85),Staff!$J85),0)),IF(Staff!$K85="Annually",IF(T$4=Staff!$I85,MIN(Staff!$J85,Staff!$L85),IF(T$4&gt;Staff!$I85,IFERROR(MIN(Staff!$L85,H88+Staff!$J85),MIN(Staff!$J85,Staff!$L85)),0))))))</f>
        <v>0</v>
      </c>
      <c r="U88" s="567">
        <f>IF(Staff!$K85="Never",IF(U$4&gt;=Staff!$I85,MIN(Staff!$J85,Staff!$L85),0),IF(Staff!$K85="Monthly",IF(U$4=Staff!$I85,MIN(Staff!$J85,Staff!$L85),IF(U$4&gt;Staff!$I85,MIN(Staff!$L85,T88+Staff!$J85),0)),IF(Staff!$K85="Quarterly",IF(U$4=Staff!$I85,MIN(Staff!$J85,Staff!$L85),IF(U$4&gt;Staff!$I85,IFERROR(MIN(Staff!$L85,IF(ISNUMBER(R88),R88,0)+Staff!$J85),Staff!$J85),0)),IF(Staff!$K85="Annually",IF(U$4=Staff!$I85,MIN(Staff!$J85,Staff!$L85),IF(U$4&gt;Staff!$I85,IFERROR(MIN(Staff!$L85,I88+Staff!$J85),MIN(Staff!$J85,Staff!$L85)),0))))))</f>
        <v>0</v>
      </c>
      <c r="V88" s="567">
        <f>IF(Staff!$K85="Never",IF(V$4&gt;=Staff!$I85,MIN(Staff!$J85,Staff!$L85),0),IF(Staff!$K85="Monthly",IF(V$4=Staff!$I85,MIN(Staff!$J85,Staff!$L85),IF(V$4&gt;Staff!$I85,MIN(Staff!$L85,U88+Staff!$J85),0)),IF(Staff!$K85="Quarterly",IF(V$4=Staff!$I85,MIN(Staff!$J85,Staff!$L85),IF(V$4&gt;Staff!$I85,IFERROR(MIN(Staff!$L85,IF(ISNUMBER(S88),S88,0)+Staff!$J85),Staff!$J85),0)),IF(Staff!$K85="Annually",IF(V$4=Staff!$I85,MIN(Staff!$J85,Staff!$L85),IF(V$4&gt;Staff!$I85,IFERROR(MIN(Staff!$L85,J88+Staff!$J85),MIN(Staff!$J85,Staff!$L85)),0))))))</f>
        <v>0</v>
      </c>
      <c r="W88" s="567">
        <f>IF(Staff!$K85="Never",IF(W$4&gt;=Staff!$I85,MIN(Staff!$J85,Staff!$L85),0),IF(Staff!$K85="Monthly",IF(W$4=Staff!$I85,MIN(Staff!$J85,Staff!$L85),IF(W$4&gt;Staff!$I85,MIN(Staff!$L85,V88+Staff!$J85),0)),IF(Staff!$K85="Quarterly",IF(W$4=Staff!$I85,MIN(Staff!$J85,Staff!$L85),IF(W$4&gt;Staff!$I85,IFERROR(MIN(Staff!$L85,IF(ISNUMBER(T88),T88,0)+Staff!$J85),Staff!$J85),0)),IF(Staff!$K85="Annually",IF(W$4=Staff!$I85,MIN(Staff!$J85,Staff!$L85),IF(W$4&gt;Staff!$I85,IFERROR(MIN(Staff!$L85,K88+Staff!$J85),MIN(Staff!$J85,Staff!$L85)),0))))))</f>
        <v>0</v>
      </c>
      <c r="X88" s="567">
        <f>IF(Staff!$K85="Never",IF(X$4&gt;=Staff!$I85,MIN(Staff!$J85,Staff!$L85),0),IF(Staff!$K85="Monthly",IF(X$4=Staff!$I85,MIN(Staff!$J85,Staff!$L85),IF(X$4&gt;Staff!$I85,MIN(Staff!$L85,W88+Staff!$J85),0)),IF(Staff!$K85="Quarterly",IF(X$4=Staff!$I85,MIN(Staff!$J85,Staff!$L85),IF(X$4&gt;Staff!$I85,IFERROR(MIN(Staff!$L85,IF(ISNUMBER(U88),U88,0)+Staff!$J85),Staff!$J85),0)),IF(Staff!$K85="Annually",IF(X$4=Staff!$I85,MIN(Staff!$J85,Staff!$L85),IF(X$4&gt;Staff!$I85,IFERROR(MIN(Staff!$L85,L88+Staff!$J85),MIN(Staff!$J85,Staff!$L85)),0))))))</f>
        <v>0</v>
      </c>
      <c r="Y88" s="567">
        <f>IF(Staff!$K85="Never",IF(Y$4&gt;=Staff!$I85,MIN(Staff!$J85,Staff!$L85),0),IF(Staff!$K85="Monthly",IF(Y$4=Staff!$I85,MIN(Staff!$J85,Staff!$L85),IF(Y$4&gt;Staff!$I85,MIN(Staff!$L85,X88+Staff!$J85),0)),IF(Staff!$K85="Quarterly",IF(Y$4=Staff!$I85,MIN(Staff!$J85,Staff!$L85),IF(Y$4&gt;Staff!$I85,IFERROR(MIN(Staff!$L85,IF(ISNUMBER(V88),V88,0)+Staff!$J85),Staff!$J85),0)),IF(Staff!$K85="Annually",IF(Y$4=Staff!$I85,MIN(Staff!$J85,Staff!$L85),IF(Y$4&gt;Staff!$I85,IFERROR(MIN(Staff!$L85,M88+Staff!$J85),MIN(Staff!$J85,Staff!$L85)),0))))))</f>
        <v>0</v>
      </c>
      <c r="Z88" s="567">
        <f>IF(Staff!$K85="Never",IF(Z$4&gt;=Staff!$I85,MIN(Staff!$J85,Staff!$L85),0),IF(Staff!$K85="Monthly",IF(Z$4=Staff!$I85,MIN(Staff!$J85,Staff!$L85),IF(Z$4&gt;Staff!$I85,MIN(Staff!$L85,Y88+Staff!$J85),0)),IF(Staff!$K85="Quarterly",IF(Z$4=Staff!$I85,MIN(Staff!$J85,Staff!$L85),IF(Z$4&gt;Staff!$I85,IFERROR(MIN(Staff!$L85,IF(ISNUMBER(W88),W88,0)+Staff!$J85),Staff!$J85),0)),IF(Staff!$K85="Annually",IF(Z$4=Staff!$I85,MIN(Staff!$J85,Staff!$L85),IF(Z$4&gt;Staff!$I85,IFERROR(MIN(Staff!$L85,N88+Staff!$J85),MIN(Staff!$J85,Staff!$L85)),0))))))</f>
        <v>0</v>
      </c>
      <c r="AA88" s="567">
        <f>IF(Staff!$K85="Never",IF(AA$4&gt;=Staff!$I85,MIN(Staff!$J85,Staff!$L85),0),IF(Staff!$K85="Monthly",IF(AA$4=Staff!$I85,MIN(Staff!$J85,Staff!$L85),IF(AA$4&gt;Staff!$I85,MIN(Staff!$L85,Z88+Staff!$J85),0)),IF(Staff!$K85="Quarterly",IF(AA$4=Staff!$I85,MIN(Staff!$J85,Staff!$L85),IF(AA$4&gt;Staff!$I85,IFERROR(MIN(Staff!$L85,IF(ISNUMBER(X88),X88,0)+Staff!$J85),Staff!$J85),0)),IF(Staff!$K85="Annually",IF(AA$4=Staff!$I85,MIN(Staff!$J85,Staff!$L85),IF(AA$4&gt;Staff!$I85,IFERROR(MIN(Staff!$L85,O88+Staff!$J85),MIN(Staff!$J85,Staff!$L85)),0))))))</f>
        <v>0</v>
      </c>
      <c r="AB88" s="567">
        <f>IF(Staff!$K85="Never",IF(AB$4&gt;=Staff!$I85,MIN(Staff!$J85,Staff!$L85),0),IF(Staff!$K85="Monthly",IF(AB$4=Staff!$I85,MIN(Staff!$J85,Staff!$L85),IF(AB$4&gt;Staff!$I85,MIN(Staff!$L85,AA88+Staff!$J85),0)),IF(Staff!$K85="Quarterly",IF(AB$4=Staff!$I85,MIN(Staff!$J85,Staff!$L85),IF(AB$4&gt;Staff!$I85,IFERROR(MIN(Staff!$L85,IF(ISNUMBER(Y88),Y88,0)+Staff!$J85),Staff!$J85),0)),IF(Staff!$K85="Annually",IF(AB$4=Staff!$I85,MIN(Staff!$J85,Staff!$L85),IF(AB$4&gt;Staff!$I85,IFERROR(MIN(Staff!$L85,P88+Staff!$J85),MIN(Staff!$J85,Staff!$L85)),0))))))</f>
        <v>0</v>
      </c>
      <c r="AC88" s="567">
        <f>IF(Staff!$K85="Never",IF(AC$4&gt;=Staff!$I85,MIN(Staff!$J85,Staff!$L85),0),IF(Staff!$K85="Monthly",IF(AC$4=Staff!$I85,MIN(Staff!$J85,Staff!$L85),IF(AC$4&gt;Staff!$I85,MIN(Staff!$L85,AB88+Staff!$J85),0)),IF(Staff!$K85="Quarterly",IF(AC$4=Staff!$I85,MIN(Staff!$J85,Staff!$L85),IF(AC$4&gt;Staff!$I85,IFERROR(MIN(Staff!$L85,IF(ISNUMBER(Z88),Z88,0)+Staff!$J85),Staff!$J85),0)),IF(Staff!$K85="Annually",IF(AC$4=Staff!$I85,MIN(Staff!$J85,Staff!$L85),IF(AC$4&gt;Staff!$I85,IFERROR(MIN(Staff!$L85,Q88+Staff!$J85),MIN(Staff!$J85,Staff!$L85)),0))))))</f>
        <v>0</v>
      </c>
      <c r="AD88" s="567">
        <f>IF(Staff!$K85="Never",IF(AD$4&gt;=Staff!$I85,MIN(Staff!$J85,Staff!$L85),0),IF(Staff!$K85="Monthly",IF(AD$4=Staff!$I85,MIN(Staff!$J85,Staff!$L85),IF(AD$4&gt;Staff!$I85,MIN(Staff!$L85,AC88+Staff!$J85),0)),IF(Staff!$K85="Quarterly",IF(AD$4=Staff!$I85,MIN(Staff!$J85,Staff!$L85),IF(AD$4&gt;Staff!$I85,IFERROR(MIN(Staff!$L85,IF(ISNUMBER(AA88),AA88,0)+Staff!$J85),Staff!$J85),0)),IF(Staff!$K85="Annually",IF(AD$4=Staff!$I85,MIN(Staff!$J85,Staff!$L85),IF(AD$4&gt;Staff!$I85,IFERROR(MIN(Staff!$L85,R88+Staff!$J85),MIN(Staff!$J85,Staff!$L85)),0))))))</f>
        <v>0</v>
      </c>
      <c r="AE88" s="567">
        <f>IF(Staff!$K85="Never",IF(AE$4&gt;=Staff!$I85,MIN(Staff!$J85,Staff!$L85),0),IF(Staff!$K85="Monthly",IF(AE$4=Staff!$I85,MIN(Staff!$J85,Staff!$L85),IF(AE$4&gt;Staff!$I85,MIN(Staff!$L85,AD88+Staff!$J85),0)),IF(Staff!$K85="Quarterly",IF(AE$4=Staff!$I85,MIN(Staff!$J85,Staff!$L85),IF(AE$4&gt;Staff!$I85,IFERROR(MIN(Staff!$L85,IF(ISNUMBER(AB88),AB88,0)+Staff!$J85),Staff!$J85),0)),IF(Staff!$K85="Annually",IF(AE$4=Staff!$I85,MIN(Staff!$J85,Staff!$L85),IF(AE$4&gt;Staff!$I85,IFERROR(MIN(Staff!$L85,S88+Staff!$J85),MIN(Staff!$J85,Staff!$L85)),0))))))</f>
        <v>0</v>
      </c>
      <c r="AF88" s="567">
        <f>IF(Staff!$K85="Never",IF(AF$4&gt;=Staff!$I85,MIN(Staff!$J85,Staff!$L85),0),IF(Staff!$K85="Monthly",IF(AF$4=Staff!$I85,MIN(Staff!$J85,Staff!$L85),IF(AF$4&gt;Staff!$I85,MIN(Staff!$L85,AE88+Staff!$J85),0)),IF(Staff!$K85="Quarterly",IF(AF$4=Staff!$I85,MIN(Staff!$J85,Staff!$L85),IF(AF$4&gt;Staff!$I85,IFERROR(MIN(Staff!$L85,IF(ISNUMBER(AC88),AC88,0)+Staff!$J85),Staff!$J85),0)),IF(Staff!$K85="Annually",IF(AF$4=Staff!$I85,MIN(Staff!$J85,Staff!$L85),IF(AF$4&gt;Staff!$I85,IFERROR(MIN(Staff!$L85,T88+Staff!$J85),MIN(Staff!$J85,Staff!$L85)),0))))))</f>
        <v>0</v>
      </c>
      <c r="AG88" s="567">
        <f>IF(Staff!$K85="Never",IF(AG$4&gt;=Staff!$I85,MIN(Staff!$J85,Staff!$L85),0),IF(Staff!$K85="Monthly",IF(AG$4=Staff!$I85,MIN(Staff!$J85,Staff!$L85),IF(AG$4&gt;Staff!$I85,MIN(Staff!$L85,AF88+Staff!$J85),0)),IF(Staff!$K85="Quarterly",IF(AG$4=Staff!$I85,MIN(Staff!$J85,Staff!$L85),IF(AG$4&gt;Staff!$I85,IFERROR(MIN(Staff!$L85,IF(ISNUMBER(AD88),AD88,0)+Staff!$J85),Staff!$J85),0)),IF(Staff!$K85="Annually",IF(AG$4=Staff!$I85,MIN(Staff!$J85,Staff!$L85),IF(AG$4&gt;Staff!$I85,IFERROR(MIN(Staff!$L85,U88+Staff!$J85),MIN(Staff!$J85,Staff!$L85)),0))))))</f>
        <v>0</v>
      </c>
      <c r="AH88" s="567">
        <f>IF(Staff!$K85="Never",IF(AH$4&gt;=Staff!$I85,MIN(Staff!$J85,Staff!$L85),0),IF(Staff!$K85="Monthly",IF(AH$4=Staff!$I85,MIN(Staff!$J85,Staff!$L85),IF(AH$4&gt;Staff!$I85,MIN(Staff!$L85,AG88+Staff!$J85),0)),IF(Staff!$K85="Quarterly",IF(AH$4=Staff!$I85,MIN(Staff!$J85,Staff!$L85),IF(AH$4&gt;Staff!$I85,IFERROR(MIN(Staff!$L85,IF(ISNUMBER(AE88),AE88,0)+Staff!$J85),Staff!$J85),0)),IF(Staff!$K85="Annually",IF(AH$4=Staff!$I85,MIN(Staff!$J85,Staff!$L85),IF(AH$4&gt;Staff!$I85,IFERROR(MIN(Staff!$L85,V88+Staff!$J85),MIN(Staff!$J85,Staff!$L85)),0))))))</f>
        <v>0</v>
      </c>
      <c r="AI88" s="567">
        <f>IF(Staff!$K85="Never",IF(AI$4&gt;=Staff!$I85,MIN(Staff!$J85,Staff!$L85),0),IF(Staff!$K85="Monthly",IF(AI$4=Staff!$I85,MIN(Staff!$J85,Staff!$L85),IF(AI$4&gt;Staff!$I85,MIN(Staff!$L85,AH88+Staff!$J85),0)),IF(Staff!$K85="Quarterly",IF(AI$4=Staff!$I85,MIN(Staff!$J85,Staff!$L85),IF(AI$4&gt;Staff!$I85,IFERROR(MIN(Staff!$L85,IF(ISNUMBER(AF88),AF88,0)+Staff!$J85),Staff!$J85),0)),IF(Staff!$K85="Annually",IF(AI$4=Staff!$I85,MIN(Staff!$J85,Staff!$L85),IF(AI$4&gt;Staff!$I85,IFERROR(MIN(Staff!$L85,W88+Staff!$J85),MIN(Staff!$J85,Staff!$L85)),0))))))</f>
        <v>0</v>
      </c>
      <c r="AJ88" s="567">
        <f>IF(Staff!$K85="Never",IF(AJ$4&gt;=Staff!$I85,MIN(Staff!$J85,Staff!$L85),0),IF(Staff!$K85="Monthly",IF(AJ$4=Staff!$I85,MIN(Staff!$J85,Staff!$L85),IF(AJ$4&gt;Staff!$I85,MIN(Staff!$L85,AI88+Staff!$J85),0)),IF(Staff!$K85="Quarterly",IF(AJ$4=Staff!$I85,MIN(Staff!$J85,Staff!$L85),IF(AJ$4&gt;Staff!$I85,IFERROR(MIN(Staff!$L85,IF(ISNUMBER(AG88),AG88,0)+Staff!$J85),Staff!$J85),0)),IF(Staff!$K85="Annually",IF(AJ$4=Staff!$I85,MIN(Staff!$J85,Staff!$L85),IF(AJ$4&gt;Staff!$I85,IFERROR(MIN(Staff!$L85,X88+Staff!$J85),MIN(Staff!$J85,Staff!$L85)),0))))))</f>
        <v>0</v>
      </c>
      <c r="AK88" s="567">
        <f>IF(Staff!$K85="Never",IF(AK$4&gt;=Staff!$I85,MIN(Staff!$J85,Staff!$L85),0),IF(Staff!$K85="Monthly",IF(AK$4=Staff!$I85,MIN(Staff!$J85,Staff!$L85),IF(AK$4&gt;Staff!$I85,MIN(Staff!$L85,AJ88+Staff!$J85),0)),IF(Staff!$K85="Quarterly",IF(AK$4=Staff!$I85,MIN(Staff!$J85,Staff!$L85),IF(AK$4&gt;Staff!$I85,IFERROR(MIN(Staff!$L85,IF(ISNUMBER(AH88),AH88,0)+Staff!$J85),Staff!$J85),0)),IF(Staff!$K85="Annually",IF(AK$4=Staff!$I85,MIN(Staff!$J85,Staff!$L85),IF(AK$4&gt;Staff!$I85,IFERROR(MIN(Staff!$L85,Y88+Staff!$J85),MIN(Staff!$J85,Staff!$L85)),0))))))</f>
        <v>0</v>
      </c>
      <c r="AL88" s="567">
        <f>IF(Staff!$K85="Never",IF(AL$4&gt;=Staff!$I85,MIN(Staff!$J85,Staff!$L85),0),IF(Staff!$K85="Monthly",IF(AL$4=Staff!$I85,MIN(Staff!$J85,Staff!$L85),IF(AL$4&gt;Staff!$I85,MIN(Staff!$L85,AK88+Staff!$J85),0)),IF(Staff!$K85="Quarterly",IF(AL$4=Staff!$I85,MIN(Staff!$J85,Staff!$L85),IF(AL$4&gt;Staff!$I85,IFERROR(MIN(Staff!$L85,IF(ISNUMBER(AI88),AI88,0)+Staff!$J85),Staff!$J85),0)),IF(Staff!$K85="Annually",IF(AL$4=Staff!$I85,MIN(Staff!$J85,Staff!$L85),IF(AL$4&gt;Staff!$I85,IFERROR(MIN(Staff!$L85,Z88+Staff!$J85),MIN(Staff!$J85,Staff!$L85)),0))))))</f>
        <v>0</v>
      </c>
      <c r="AM88" s="567">
        <f>IF(Staff!$K85="Never",IF(AM$4&gt;=Staff!$I85,MIN(Staff!$J85,Staff!$L85),0),IF(Staff!$K85="Monthly",IF(AM$4=Staff!$I85,MIN(Staff!$J85,Staff!$L85),IF(AM$4&gt;Staff!$I85,MIN(Staff!$L85,AL88+Staff!$J85),0)),IF(Staff!$K85="Quarterly",IF(AM$4=Staff!$I85,MIN(Staff!$J85,Staff!$L85),IF(AM$4&gt;Staff!$I85,IFERROR(MIN(Staff!$L85,IF(ISNUMBER(AJ88),AJ88,0)+Staff!$J85),Staff!$J85),0)),IF(Staff!$K85="Annually",IF(AM$4=Staff!$I85,MIN(Staff!$J85,Staff!$L85),IF(AM$4&gt;Staff!$I85,IFERROR(MIN(Staff!$L85,AA88+Staff!$J85),MIN(Staff!$J85,Staff!$L85)),0))))))</f>
        <v>0</v>
      </c>
      <c r="AN88" s="567">
        <f>IF(Staff!$K85="Never",IF(AN$4&gt;=Staff!$I85,MIN(Staff!$J85,Staff!$L85),0),IF(Staff!$K85="Monthly",IF(AN$4=Staff!$I85,MIN(Staff!$J85,Staff!$L85),IF(AN$4&gt;Staff!$I85,MIN(Staff!$L85,AM88+Staff!$J85),0)),IF(Staff!$K85="Quarterly",IF(AN$4=Staff!$I85,MIN(Staff!$J85,Staff!$L85),IF(AN$4&gt;Staff!$I85,IFERROR(MIN(Staff!$L85,IF(ISNUMBER(AK88),AK88,0)+Staff!$J85),Staff!$J85),0)),IF(Staff!$K85="Annually",IF(AN$4=Staff!$I85,MIN(Staff!$J85,Staff!$L85),IF(AN$4&gt;Staff!$I85,IFERROR(MIN(Staff!$L85,AB88+Staff!$J85),MIN(Staff!$J85,Staff!$L85)),0))))))</f>
        <v>0</v>
      </c>
      <c r="AO88" s="567">
        <f>IF(Staff!$K85="Never",IF(AO$4&gt;=Staff!$I85,MIN(Staff!$J85,Staff!$L85),0),IF(Staff!$K85="Monthly",IF(AO$4=Staff!$I85,MIN(Staff!$J85,Staff!$L85),IF(AO$4&gt;Staff!$I85,MIN(Staff!$L85,AN88+Staff!$J85),0)),IF(Staff!$K85="Quarterly",IF(AO$4=Staff!$I85,MIN(Staff!$J85,Staff!$L85),IF(AO$4&gt;Staff!$I85,IFERROR(MIN(Staff!$L85,IF(ISNUMBER(AL88),AL88,0)+Staff!$J85),Staff!$J85),0)),IF(Staff!$K85="Annually",IF(AO$4=Staff!$I85,MIN(Staff!$J85,Staff!$L85),IF(AO$4&gt;Staff!$I85,IFERROR(MIN(Staff!$L85,AC88+Staff!$J85),MIN(Staff!$J85,Staff!$L85)),0))))))</f>
        <v>0</v>
      </c>
      <c r="AP88" s="567">
        <f>IF(Staff!$K85="Never",IF(AP$4&gt;=Staff!$I85,MIN(Staff!$J85,Staff!$L85),0),IF(Staff!$K85="Monthly",IF(AP$4=Staff!$I85,MIN(Staff!$J85,Staff!$L85),IF(AP$4&gt;Staff!$I85,MIN(Staff!$L85,AO88+Staff!$J85),0)),IF(Staff!$K85="Quarterly",IF(AP$4=Staff!$I85,MIN(Staff!$J85,Staff!$L85),IF(AP$4&gt;Staff!$I85,IFERROR(MIN(Staff!$L85,IF(ISNUMBER(AM88),AM88,0)+Staff!$J85),Staff!$J85),0)),IF(Staff!$K85="Annually",IF(AP$4=Staff!$I85,MIN(Staff!$J85,Staff!$L85),IF(AP$4&gt;Staff!$I85,IFERROR(MIN(Staff!$L85,AD88+Staff!$J85),MIN(Staff!$J85,Staff!$L85)),0))))))</f>
        <v>0</v>
      </c>
      <c r="AQ88" s="567">
        <f>IF(Staff!$K85="Never",IF(AQ$4&gt;=Staff!$I85,MIN(Staff!$J85,Staff!$L85),0),IF(Staff!$K85="Monthly",IF(AQ$4=Staff!$I85,MIN(Staff!$J85,Staff!$L85),IF(AQ$4&gt;Staff!$I85,MIN(Staff!$L85,AP88+Staff!$J85),0)),IF(Staff!$K85="Quarterly",IF(AQ$4=Staff!$I85,MIN(Staff!$J85,Staff!$L85),IF(AQ$4&gt;Staff!$I85,IFERROR(MIN(Staff!$L85,IF(ISNUMBER(AN88),AN88,0)+Staff!$J85),Staff!$J85),0)),IF(Staff!$K85="Annually",IF(AQ$4=Staff!$I85,MIN(Staff!$J85,Staff!$L85),IF(AQ$4&gt;Staff!$I85,IFERROR(MIN(Staff!$L85,AE88+Staff!$J85),MIN(Staff!$J85,Staff!$L85)),0))))))</f>
        <v>0</v>
      </c>
      <c r="AR88" s="567">
        <f>IF(Staff!$K85="Never",IF(AR$4&gt;=Staff!$I85,MIN(Staff!$J85,Staff!$L85),0),IF(Staff!$K85="Monthly",IF(AR$4=Staff!$I85,MIN(Staff!$J85,Staff!$L85),IF(AR$4&gt;Staff!$I85,MIN(Staff!$L85,AQ88+Staff!$J85),0)),IF(Staff!$K85="Quarterly",IF(AR$4=Staff!$I85,MIN(Staff!$J85,Staff!$L85),IF(AR$4&gt;Staff!$I85,IFERROR(MIN(Staff!$L85,IF(ISNUMBER(AO88),AO88,0)+Staff!$J85),Staff!$J85),0)),IF(Staff!$K85="Annually",IF(AR$4=Staff!$I85,MIN(Staff!$J85,Staff!$L85),IF(AR$4&gt;Staff!$I85,IFERROR(MIN(Staff!$L85,AF88+Staff!$J85),MIN(Staff!$J85,Staff!$L85)),0))))))</f>
        <v>0</v>
      </c>
      <c r="AS88" s="567">
        <f>IF(Staff!$K85="Never",IF(AS$4&gt;=Staff!$I85,MIN(Staff!$J85,Staff!$L85),0),IF(Staff!$K85="Monthly",IF(AS$4=Staff!$I85,MIN(Staff!$J85,Staff!$L85),IF(AS$4&gt;Staff!$I85,MIN(Staff!$L85,AR88+Staff!$J85),0)),IF(Staff!$K85="Quarterly",IF(AS$4=Staff!$I85,MIN(Staff!$J85,Staff!$L85),IF(AS$4&gt;Staff!$I85,IFERROR(MIN(Staff!$L85,IF(ISNUMBER(AP88),AP88,0)+Staff!$J85),Staff!$J85),0)),IF(Staff!$K85="Annually",IF(AS$4=Staff!$I85,MIN(Staff!$J85,Staff!$L85),IF(AS$4&gt;Staff!$I85,IFERROR(MIN(Staff!$L85,AG88+Staff!$J85),MIN(Staff!$J85,Staff!$L85)),0))))))</f>
        <v>0</v>
      </c>
      <c r="AT88" s="567">
        <f>IF(Staff!$K85="Never",IF(AT$4&gt;=Staff!$I85,MIN(Staff!$J85,Staff!$L85),0),IF(Staff!$K85="Monthly",IF(AT$4=Staff!$I85,MIN(Staff!$J85,Staff!$L85),IF(AT$4&gt;Staff!$I85,MIN(Staff!$L85,AS88+Staff!$J85),0)),IF(Staff!$K85="Quarterly",IF(AT$4=Staff!$I85,MIN(Staff!$J85,Staff!$L85),IF(AT$4&gt;Staff!$I85,IFERROR(MIN(Staff!$L85,IF(ISNUMBER(AQ88),AQ88,0)+Staff!$J85),Staff!$J85),0)),IF(Staff!$K85="Annually",IF(AT$4=Staff!$I85,MIN(Staff!$J85,Staff!$L85),IF(AT$4&gt;Staff!$I85,IFERROR(MIN(Staff!$L85,AH88+Staff!$J85),MIN(Staff!$J85,Staff!$L85)),0))))))</f>
        <v>0</v>
      </c>
      <c r="AU88" s="567">
        <f>IF(Staff!$K85="Never",IF(AU$4&gt;=Staff!$I85,MIN(Staff!$J85,Staff!$L85),0),IF(Staff!$K85="Monthly",IF(AU$4=Staff!$I85,MIN(Staff!$J85,Staff!$L85),IF(AU$4&gt;Staff!$I85,MIN(Staff!$L85,AT88+Staff!$J85),0)),IF(Staff!$K85="Quarterly",IF(AU$4=Staff!$I85,MIN(Staff!$J85,Staff!$L85),IF(AU$4&gt;Staff!$I85,IFERROR(MIN(Staff!$L85,IF(ISNUMBER(AR88),AR88,0)+Staff!$J85),Staff!$J85),0)),IF(Staff!$K85="Annually",IF(AU$4=Staff!$I85,MIN(Staff!$J85,Staff!$L85),IF(AU$4&gt;Staff!$I85,IFERROR(MIN(Staff!$L85,AI88+Staff!$J85),MIN(Staff!$J85,Staff!$L85)),0))))))</f>
        <v>0</v>
      </c>
      <c r="AV88" s="567">
        <f>IF(Staff!$K85="Never",IF(AV$4&gt;=Staff!$I85,MIN(Staff!$J85,Staff!$L85),0),IF(Staff!$K85="Monthly",IF(AV$4=Staff!$I85,MIN(Staff!$J85,Staff!$L85),IF(AV$4&gt;Staff!$I85,MIN(Staff!$L85,AU88+Staff!$J85),0)),IF(Staff!$K85="Quarterly",IF(AV$4=Staff!$I85,MIN(Staff!$J85,Staff!$L85),IF(AV$4&gt;Staff!$I85,IFERROR(MIN(Staff!$L85,IF(ISNUMBER(AS88),AS88,0)+Staff!$J85),Staff!$J85),0)),IF(Staff!$K85="Annually",IF(AV$4=Staff!$I85,MIN(Staff!$J85,Staff!$L85),IF(AV$4&gt;Staff!$I85,IFERROR(MIN(Staff!$L85,AJ88+Staff!$J85),MIN(Staff!$J85,Staff!$L85)),0))))))</f>
        <v>0</v>
      </c>
      <c r="AW88" s="567">
        <f>IF(Staff!$K85="Never",IF(AW$4&gt;=Staff!$I85,MIN(Staff!$J85,Staff!$L85),0),IF(Staff!$K85="Monthly",IF(AW$4=Staff!$I85,MIN(Staff!$J85,Staff!$L85),IF(AW$4&gt;Staff!$I85,MIN(Staff!$L85,AV88+Staff!$J85),0)),IF(Staff!$K85="Quarterly",IF(AW$4=Staff!$I85,MIN(Staff!$J85,Staff!$L85),IF(AW$4&gt;Staff!$I85,IFERROR(MIN(Staff!$L85,IF(ISNUMBER(AT88),AT88,0)+Staff!$J85),Staff!$J85),0)),IF(Staff!$K85="Annually",IF(AW$4=Staff!$I85,MIN(Staff!$J85,Staff!$L85),IF(AW$4&gt;Staff!$I85,IFERROR(MIN(Staff!$L85,AK88+Staff!$J85),MIN(Staff!$J85,Staff!$L85)),0))))))</f>
        <v>0</v>
      </c>
      <c r="AX88" s="567">
        <f>IF(Staff!$K85="Never",IF(AX$4&gt;=Staff!$I85,MIN(Staff!$J85,Staff!$L85),0),IF(Staff!$K85="Monthly",IF(AX$4=Staff!$I85,MIN(Staff!$J85,Staff!$L85),IF(AX$4&gt;Staff!$I85,MIN(Staff!$L85,AW88+Staff!$J85),0)),IF(Staff!$K85="Quarterly",IF(AX$4=Staff!$I85,MIN(Staff!$J85,Staff!$L85),IF(AX$4&gt;Staff!$I85,IFERROR(MIN(Staff!$L85,IF(ISNUMBER(AU88),AU88,0)+Staff!$J85),Staff!$J85),0)),IF(Staff!$K85="Annually",IF(AX$4=Staff!$I85,MIN(Staff!$J85,Staff!$L85),IF(AX$4&gt;Staff!$I85,IFERROR(MIN(Staff!$L85,AL88+Staff!$J85),MIN(Staff!$J85,Staff!$L85)),0))))))</f>
        <v>0</v>
      </c>
      <c r="AY88" s="567">
        <f>IF(Staff!$K85="Never",IF(AY$4&gt;=Staff!$I85,MIN(Staff!$J85,Staff!$L85),0),IF(Staff!$K85="Monthly",IF(AY$4=Staff!$I85,MIN(Staff!$J85,Staff!$L85),IF(AY$4&gt;Staff!$I85,MIN(Staff!$L85,AX88+Staff!$J85),0)),IF(Staff!$K85="Quarterly",IF(AY$4=Staff!$I85,MIN(Staff!$J85,Staff!$L85),IF(AY$4&gt;Staff!$I85,IFERROR(MIN(Staff!$L85,IF(ISNUMBER(AV88),AV88,0)+Staff!$J85),Staff!$J85),0)),IF(Staff!$K85="Annually",IF(AY$4=Staff!$I85,MIN(Staff!$J85,Staff!$L85),IF(AY$4&gt;Staff!$I85,IFERROR(MIN(Staff!$L85,AM88+Staff!$J85),MIN(Staff!$J85,Staff!$L85)),0))))))</f>
        <v>0</v>
      </c>
      <c r="AZ88" s="567">
        <f>IF(Staff!$K85="Never",IF(AZ$4&gt;=Staff!$I85,MIN(Staff!$J85,Staff!$L85),0),IF(Staff!$K85="Monthly",IF(AZ$4=Staff!$I85,MIN(Staff!$J85,Staff!$L85),IF(AZ$4&gt;Staff!$I85,MIN(Staff!$L85,AY88+Staff!$J85),0)),IF(Staff!$K85="Quarterly",IF(AZ$4=Staff!$I85,MIN(Staff!$J85,Staff!$L85),IF(AZ$4&gt;Staff!$I85,IFERROR(MIN(Staff!$L85,IF(ISNUMBER(AW88),AW88,0)+Staff!$J85),Staff!$J85),0)),IF(Staff!$K85="Annually",IF(AZ$4=Staff!$I85,MIN(Staff!$J85,Staff!$L85),IF(AZ$4&gt;Staff!$I85,IFERROR(MIN(Staff!$L85,AN88+Staff!$J85),MIN(Staff!$J85,Staff!$L85)),0))))))</f>
        <v>0</v>
      </c>
      <c r="BA88" s="567">
        <f>IF(Staff!$K85="Never",IF(BA$4&gt;=Staff!$I85,MIN(Staff!$J85,Staff!$L85),0),IF(Staff!$K85="Monthly",IF(BA$4=Staff!$I85,MIN(Staff!$J85,Staff!$L85),IF(BA$4&gt;Staff!$I85,MIN(Staff!$L85,AZ88+Staff!$J85),0)),IF(Staff!$K85="Quarterly",IF(BA$4=Staff!$I85,MIN(Staff!$J85,Staff!$L85),IF(BA$4&gt;Staff!$I85,IFERROR(MIN(Staff!$L85,IF(ISNUMBER(AX88),AX88,0)+Staff!$J85),Staff!$J85),0)),IF(Staff!$K85="Annually",IF(BA$4=Staff!$I85,MIN(Staff!$J85,Staff!$L85),IF(BA$4&gt;Staff!$I85,IFERROR(MIN(Staff!$L85,AO88+Staff!$J85),MIN(Staff!$J85,Staff!$L85)),0))))))</f>
        <v>0</v>
      </c>
      <c r="BB88" s="567">
        <f>IF(Staff!$K85="Never",IF(BB$4&gt;=Staff!$I85,MIN(Staff!$J85,Staff!$L85),0),IF(Staff!$K85="Monthly",IF(BB$4=Staff!$I85,MIN(Staff!$J85,Staff!$L85),IF(BB$4&gt;Staff!$I85,MIN(Staff!$L85,BA88+Staff!$J85),0)),IF(Staff!$K85="Quarterly",IF(BB$4=Staff!$I85,MIN(Staff!$J85,Staff!$L85),IF(BB$4&gt;Staff!$I85,IFERROR(MIN(Staff!$L85,IF(ISNUMBER(AY88),AY88,0)+Staff!$J85),Staff!$J85),0)),IF(Staff!$K85="Annually",IF(BB$4=Staff!$I85,MIN(Staff!$J85,Staff!$L85),IF(BB$4&gt;Staff!$I85,IFERROR(MIN(Staff!$L85,AP88+Staff!$J85),MIN(Staff!$J85,Staff!$L85)),0))))))</f>
        <v>0</v>
      </c>
      <c r="BC88" s="567">
        <f>IF(Staff!$K85="Never",IF(BC$4&gt;=Staff!$I85,MIN(Staff!$J85,Staff!$L85),0),IF(Staff!$K85="Monthly",IF(BC$4=Staff!$I85,MIN(Staff!$J85,Staff!$L85),IF(BC$4&gt;Staff!$I85,MIN(Staff!$L85,BB88+Staff!$J85),0)),IF(Staff!$K85="Quarterly",IF(BC$4=Staff!$I85,MIN(Staff!$J85,Staff!$L85),IF(BC$4&gt;Staff!$I85,IFERROR(MIN(Staff!$L85,IF(ISNUMBER(AZ88),AZ88,0)+Staff!$J85),Staff!$J85),0)),IF(Staff!$K85="Annually",IF(BC$4=Staff!$I85,MIN(Staff!$J85,Staff!$L85),IF(BC$4&gt;Staff!$I85,IFERROR(MIN(Staff!$L85,AQ88+Staff!$J85),MIN(Staff!$J85,Staff!$L85)),0))))))</f>
        <v>0</v>
      </c>
      <c r="BD88" s="567">
        <f>IF(Staff!$K85="Never",IF(BD$4&gt;=Staff!$I85,MIN(Staff!$J85,Staff!$L85),0),IF(Staff!$K85="Monthly",IF(BD$4=Staff!$I85,MIN(Staff!$J85,Staff!$L85),IF(BD$4&gt;Staff!$I85,MIN(Staff!$L85,BC88+Staff!$J85),0)),IF(Staff!$K85="Quarterly",IF(BD$4=Staff!$I85,MIN(Staff!$J85,Staff!$L85),IF(BD$4&gt;Staff!$I85,IFERROR(MIN(Staff!$L85,IF(ISNUMBER(BA88),BA88,0)+Staff!$J85),Staff!$J85),0)),IF(Staff!$K85="Annually",IF(BD$4=Staff!$I85,MIN(Staff!$J85,Staff!$L85),IF(BD$4&gt;Staff!$I85,IFERROR(MIN(Staff!$L85,AR88+Staff!$J85),MIN(Staff!$J85,Staff!$L85)),0))))))</f>
        <v>0</v>
      </c>
      <c r="BE88" s="567">
        <f>IF(Staff!$K85="Never",IF(BE$4&gt;=Staff!$I85,MIN(Staff!$J85,Staff!$L85),0),IF(Staff!$K85="Monthly",IF(BE$4=Staff!$I85,MIN(Staff!$J85,Staff!$L85),IF(BE$4&gt;Staff!$I85,MIN(Staff!$L85,BD88+Staff!$J85),0)),IF(Staff!$K85="Quarterly",IF(BE$4=Staff!$I85,MIN(Staff!$J85,Staff!$L85),IF(BE$4&gt;Staff!$I85,IFERROR(MIN(Staff!$L85,IF(ISNUMBER(BB88),BB88,0)+Staff!$J85),Staff!$J85),0)),IF(Staff!$K85="Annually",IF(BE$4=Staff!$I85,MIN(Staff!$J85,Staff!$L85),IF(BE$4&gt;Staff!$I85,IFERROR(MIN(Staff!$L85,AS88+Staff!$J85),MIN(Staff!$J85,Staff!$L85)),0))))))</f>
        <v>0</v>
      </c>
      <c r="BF88" s="567">
        <f>IF(Staff!$K85="Never",IF(BF$4&gt;=Staff!$I85,MIN(Staff!$J85,Staff!$L85),0),IF(Staff!$K85="Monthly",IF(BF$4=Staff!$I85,MIN(Staff!$J85,Staff!$L85),IF(BF$4&gt;Staff!$I85,MIN(Staff!$L85,BE88+Staff!$J85),0)),IF(Staff!$K85="Quarterly",IF(BF$4=Staff!$I85,MIN(Staff!$J85,Staff!$L85),IF(BF$4&gt;Staff!$I85,IFERROR(MIN(Staff!$L85,IF(ISNUMBER(BC88),BC88,0)+Staff!$J85),Staff!$J85),0)),IF(Staff!$K85="Annually",IF(BF$4=Staff!$I85,MIN(Staff!$J85,Staff!$L85),IF(BF$4&gt;Staff!$I85,IFERROR(MIN(Staff!$L85,AT88+Staff!$J85),MIN(Staff!$J85,Staff!$L85)),0))))))</f>
        <v>0</v>
      </c>
      <c r="BG88" s="567">
        <f>IF(Staff!$K85="Never",IF(BG$4&gt;=Staff!$I85,MIN(Staff!$J85,Staff!$L85),0),IF(Staff!$K85="Monthly",IF(BG$4=Staff!$I85,MIN(Staff!$J85,Staff!$L85),IF(BG$4&gt;Staff!$I85,MIN(Staff!$L85,BF88+Staff!$J85),0)),IF(Staff!$K85="Quarterly",IF(BG$4=Staff!$I85,MIN(Staff!$J85,Staff!$L85),IF(BG$4&gt;Staff!$I85,IFERROR(MIN(Staff!$L85,IF(ISNUMBER(BD88),BD88,0)+Staff!$J85),Staff!$J85),0)),IF(Staff!$K85="Annually",IF(BG$4=Staff!$I85,MIN(Staff!$J85,Staff!$L85),IF(BG$4&gt;Staff!$I85,IFERROR(MIN(Staff!$L85,AU88+Staff!$J85),MIN(Staff!$J85,Staff!$L85)),0))))))</f>
        <v>0</v>
      </c>
      <c r="BH88" s="567">
        <f>IF(Staff!$K85="Never",IF(BH$4&gt;=Staff!$I85,MIN(Staff!$J85,Staff!$L85),0),IF(Staff!$K85="Monthly",IF(BH$4=Staff!$I85,MIN(Staff!$J85,Staff!$L85),IF(BH$4&gt;Staff!$I85,MIN(Staff!$L85,BG88+Staff!$J85),0)),IF(Staff!$K85="Quarterly",IF(BH$4=Staff!$I85,MIN(Staff!$J85,Staff!$L85),IF(BH$4&gt;Staff!$I85,IFERROR(MIN(Staff!$L85,IF(ISNUMBER(BE88),BE88,0)+Staff!$J85),Staff!$J85),0)),IF(Staff!$K85="Annually",IF(BH$4=Staff!$I85,MIN(Staff!$J85,Staff!$L85),IF(BH$4&gt;Staff!$I85,IFERROR(MIN(Staff!$L85,AV88+Staff!$J85),MIN(Staff!$J85,Staff!$L85)),0))))))</f>
        <v>0</v>
      </c>
      <c r="BI88" s="567">
        <f>IF(Staff!$K85="Never",IF(BI$4&gt;=Staff!$I85,MIN(Staff!$J85,Staff!$L85),0),IF(Staff!$K85="Monthly",IF(BI$4=Staff!$I85,MIN(Staff!$J85,Staff!$L85),IF(BI$4&gt;Staff!$I85,MIN(Staff!$L85,BH88+Staff!$J85),0)),IF(Staff!$K85="Quarterly",IF(BI$4=Staff!$I85,MIN(Staff!$J85,Staff!$L85),IF(BI$4&gt;Staff!$I85,IFERROR(MIN(Staff!$L85,IF(ISNUMBER(BF88),BF88,0)+Staff!$J85),Staff!$J85),0)),IF(Staff!$K85="Annually",IF(BI$4=Staff!$I85,MIN(Staff!$J85,Staff!$L85),IF(BI$4&gt;Staff!$I85,IFERROR(MIN(Staff!$L85,AW88+Staff!$J85),MIN(Staff!$J85,Staff!$L85)),0))))))</f>
        <v>0</v>
      </c>
      <c r="BJ88" s="567">
        <f>IF(Staff!$K85="Never",IF(BJ$4&gt;=Staff!$I85,MIN(Staff!$J85,Staff!$L85),0),IF(Staff!$K85="Monthly",IF(BJ$4=Staff!$I85,MIN(Staff!$J85,Staff!$L85),IF(BJ$4&gt;Staff!$I85,MIN(Staff!$L85,BI88+Staff!$J85),0)),IF(Staff!$K85="Quarterly",IF(BJ$4=Staff!$I85,MIN(Staff!$J85,Staff!$L85),IF(BJ$4&gt;Staff!$I85,IFERROR(MIN(Staff!$L85,IF(ISNUMBER(BG88),BG88,0)+Staff!$J85),Staff!$J85),0)),IF(Staff!$K85="Annually",IF(BJ$4=Staff!$I85,MIN(Staff!$J85,Staff!$L85),IF(BJ$4&gt;Staff!$I85,IFERROR(MIN(Staff!$L85,AX88+Staff!$J85),MIN(Staff!$J85,Staff!$L85)),0))))))</f>
        <v>0</v>
      </c>
      <c r="BK88" s="567">
        <f>IF(Staff!$K85="Never",IF(BK$4&gt;=Staff!$I85,MIN(Staff!$J85,Staff!$L85),0),IF(Staff!$K85="Monthly",IF(BK$4=Staff!$I85,MIN(Staff!$J85,Staff!$L85),IF(BK$4&gt;Staff!$I85,MIN(Staff!$L85,BJ88+Staff!$J85),0)),IF(Staff!$K85="Quarterly",IF(BK$4=Staff!$I85,MIN(Staff!$J85,Staff!$L85),IF(BK$4&gt;Staff!$I85,IFERROR(MIN(Staff!$L85,IF(ISNUMBER(BH88),BH88,0)+Staff!$J85),Staff!$J85),0)),IF(Staff!$K85="Annually",IF(BK$4=Staff!$I85,MIN(Staff!$J85,Staff!$L85),IF(BK$4&gt;Staff!$I85,IFERROR(MIN(Staff!$L85,AY88+Staff!$J85),MIN(Staff!$J85,Staff!$L85)),0))))))</f>
        <v>0</v>
      </c>
      <c r="BL88" s="567">
        <f>IF(Staff!$K85="Never",IF(BL$4&gt;=Staff!$I85,MIN(Staff!$J85,Staff!$L85),0),IF(Staff!$K85="Monthly",IF(BL$4=Staff!$I85,MIN(Staff!$J85,Staff!$L85),IF(BL$4&gt;Staff!$I85,MIN(Staff!$L85,BK88+Staff!$J85),0)),IF(Staff!$K85="Quarterly",IF(BL$4=Staff!$I85,MIN(Staff!$J85,Staff!$L85),IF(BL$4&gt;Staff!$I85,IFERROR(MIN(Staff!$L85,IF(ISNUMBER(BI88),BI88,0)+Staff!$J85),Staff!$J85),0)),IF(Staff!$K85="Annually",IF(BL$4=Staff!$I85,MIN(Staff!$J85,Staff!$L85),IF(BL$4&gt;Staff!$I85,IFERROR(MIN(Staff!$L85,AZ88+Staff!$J85),MIN(Staff!$J85,Staff!$L85)),0))))))</f>
        <v>0</v>
      </c>
      <c r="BM88" s="567">
        <f>IF(Staff!$K85="Never",IF(BM$4&gt;=Staff!$I85,MIN(Staff!$J85,Staff!$L85),0),IF(Staff!$K85="Monthly",IF(BM$4=Staff!$I85,MIN(Staff!$J85,Staff!$L85),IF(BM$4&gt;Staff!$I85,MIN(Staff!$L85,BL88+Staff!$J85),0)),IF(Staff!$K85="Quarterly",IF(BM$4=Staff!$I85,MIN(Staff!$J85,Staff!$L85),IF(BM$4&gt;Staff!$I85,IFERROR(MIN(Staff!$L85,IF(ISNUMBER(BJ88),BJ88,0)+Staff!$J85),Staff!$J85),0)),IF(Staff!$K85="Annually",IF(BM$4=Staff!$I85,MIN(Staff!$J85,Staff!$L85),IF(BM$4&gt;Staff!$I85,IFERROR(MIN(Staff!$L85,BA88+Staff!$J85),MIN(Staff!$J85,Staff!$L85)),0))))))</f>
        <v>0</v>
      </c>
      <c r="BN88" s="567">
        <f>IF(Staff!$K85="Never",IF(BN$4&gt;=Staff!$I85,MIN(Staff!$J85,Staff!$L85),0),IF(Staff!$K85="Monthly",IF(BN$4=Staff!$I85,MIN(Staff!$J85,Staff!$L85),IF(BN$4&gt;Staff!$I85,MIN(Staff!$L85,BM88+Staff!$J85),0)),IF(Staff!$K85="Quarterly",IF(BN$4=Staff!$I85,MIN(Staff!$J85,Staff!$L85),IF(BN$4&gt;Staff!$I85,IFERROR(MIN(Staff!$L85,IF(ISNUMBER(BK88),BK88,0)+Staff!$J85),Staff!$J85),0)),IF(Staff!$K85="Annually",IF(BN$4=Staff!$I85,MIN(Staff!$J85,Staff!$L85),IF(BN$4&gt;Staff!$I85,IFERROR(MIN(Staff!$L85,BB88+Staff!$J85),MIN(Staff!$J85,Staff!$L85)),0))))))</f>
        <v>0</v>
      </c>
      <c r="BO88" s="567">
        <f>IF(Staff!$K85="Never",IF(BO$4&gt;=Staff!$I85,MIN(Staff!$J85,Staff!$L85),0),IF(Staff!$K85="Monthly",IF(BO$4=Staff!$I85,MIN(Staff!$J85,Staff!$L85),IF(BO$4&gt;Staff!$I85,MIN(Staff!$L85,BN88+Staff!$J85),0)),IF(Staff!$K85="Quarterly",IF(BO$4=Staff!$I85,MIN(Staff!$J85,Staff!$L85),IF(BO$4&gt;Staff!$I85,IFERROR(MIN(Staff!$L85,IF(ISNUMBER(BL88),BL88,0)+Staff!$J85),Staff!$J85),0)),IF(Staff!$K85="Annually",IF(BO$4=Staff!$I85,MIN(Staff!$J85,Staff!$L85),IF(BO$4&gt;Staff!$I85,IFERROR(MIN(Staff!$L85,BC88+Staff!$J85),MIN(Staff!$J85,Staff!$L85)),0))))))</f>
        <v>0</v>
      </c>
      <c r="BP88" s="567">
        <f>IF(Staff!$K85="Never",IF(BP$4&gt;=Staff!$I85,MIN(Staff!$J85,Staff!$L85),0),IF(Staff!$K85="Monthly",IF(BP$4=Staff!$I85,MIN(Staff!$J85,Staff!$L85),IF(BP$4&gt;Staff!$I85,MIN(Staff!$L85,BO88+Staff!$J85),0)),IF(Staff!$K85="Quarterly",IF(BP$4=Staff!$I85,MIN(Staff!$J85,Staff!$L85),IF(BP$4&gt;Staff!$I85,IFERROR(MIN(Staff!$L85,IF(ISNUMBER(BM88),BM88,0)+Staff!$J85),Staff!$J85),0)),IF(Staff!$K85="Annually",IF(BP$4=Staff!$I85,MIN(Staff!$J85,Staff!$L85),IF(BP$4&gt;Staff!$I85,IFERROR(MIN(Staff!$L85,BD88+Staff!$J85),MIN(Staff!$J85,Staff!$L85)),0))))))</f>
        <v>0</v>
      </c>
      <c r="BQ88" s="567">
        <f>IF(Staff!$K85="Never",IF(BQ$4&gt;=Staff!$I85,MIN(Staff!$J85,Staff!$L85),0),IF(Staff!$K85="Monthly",IF(BQ$4=Staff!$I85,MIN(Staff!$J85,Staff!$L85),IF(BQ$4&gt;Staff!$I85,MIN(Staff!$L85,BP88+Staff!$J85),0)),IF(Staff!$K85="Quarterly",IF(BQ$4=Staff!$I85,MIN(Staff!$J85,Staff!$L85),IF(BQ$4&gt;Staff!$I85,IFERROR(MIN(Staff!$L85,IF(ISNUMBER(BN88),BN88,0)+Staff!$J85),Staff!$J85),0)),IF(Staff!$K85="Annually",IF(BQ$4=Staff!$I85,MIN(Staff!$J85,Staff!$L85),IF(BQ$4&gt;Staff!$I85,IFERROR(MIN(Staff!$L85,BE88+Staff!$J85),MIN(Staff!$J85,Staff!$L85)),0))))))</f>
        <v>0</v>
      </c>
      <c r="BR88" s="567">
        <f>IF(Staff!$K85="Never",IF(BR$4&gt;=Staff!$I85,MIN(Staff!$J85,Staff!$L85),0),IF(Staff!$K85="Monthly",IF(BR$4=Staff!$I85,MIN(Staff!$J85,Staff!$L85),IF(BR$4&gt;Staff!$I85,MIN(Staff!$L85,BQ88+Staff!$J85),0)),IF(Staff!$K85="Quarterly",IF(BR$4=Staff!$I85,MIN(Staff!$J85,Staff!$L85),IF(BR$4&gt;Staff!$I85,IFERROR(MIN(Staff!$L85,IF(ISNUMBER(BO88),BO88,0)+Staff!$J85),Staff!$J85),0)),IF(Staff!$K85="Annually",IF(BR$4=Staff!$I85,MIN(Staff!$J85,Staff!$L85),IF(BR$4&gt;Staff!$I85,IFERROR(MIN(Staff!$L85,BF88+Staff!$J85),MIN(Staff!$J85,Staff!$L85)),0))))))</f>
        <v>0</v>
      </c>
      <c r="BS88" s="567">
        <f>IF(Staff!$K85="Never",IF(BS$4&gt;=Staff!$I85,MIN(Staff!$J85,Staff!$L85),0),IF(Staff!$K85="Monthly",IF(BS$4=Staff!$I85,MIN(Staff!$J85,Staff!$L85),IF(BS$4&gt;Staff!$I85,MIN(Staff!$L85,BR88+Staff!$J85),0)),IF(Staff!$K85="Quarterly",IF(BS$4=Staff!$I85,MIN(Staff!$J85,Staff!$L85),IF(BS$4&gt;Staff!$I85,IFERROR(MIN(Staff!$L85,IF(ISNUMBER(BP88),BP88,0)+Staff!$J85),Staff!$J85),0)),IF(Staff!$K85="Annually",IF(BS$4=Staff!$I85,MIN(Staff!$J85,Staff!$L85),IF(BS$4&gt;Staff!$I85,IFERROR(MIN(Staff!$L85,BG88+Staff!$J85),MIN(Staff!$J85,Staff!$L85)),0))))))</f>
        <v>0</v>
      </c>
      <c r="BT88" s="567">
        <f>IF(Staff!$K85="Never",IF(BT$4&gt;=Staff!$I85,MIN(Staff!$J85,Staff!$L85),0),IF(Staff!$K85="Monthly",IF(BT$4=Staff!$I85,MIN(Staff!$J85,Staff!$L85),IF(BT$4&gt;Staff!$I85,MIN(Staff!$L85,BS88+Staff!$J85),0)),IF(Staff!$K85="Quarterly",IF(BT$4=Staff!$I85,MIN(Staff!$J85,Staff!$L85),IF(BT$4&gt;Staff!$I85,IFERROR(MIN(Staff!$L85,IF(ISNUMBER(BQ88),BQ88,0)+Staff!$J85),Staff!$J85),0)),IF(Staff!$K85="Annually",IF(BT$4=Staff!$I85,MIN(Staff!$J85,Staff!$L85),IF(BT$4&gt;Staff!$I85,IFERROR(MIN(Staff!$L85,BH88+Staff!$J85),MIN(Staff!$J85,Staff!$L85)),0))))))</f>
        <v>0</v>
      </c>
      <c r="BU88" s="567">
        <f>IF(Staff!$K85="Never",IF(BU$4&gt;=Staff!$I85,MIN(Staff!$J85,Staff!$L85),0),IF(Staff!$K85="Monthly",IF(BU$4=Staff!$I85,MIN(Staff!$J85,Staff!$L85),IF(BU$4&gt;Staff!$I85,MIN(Staff!$L85,BT88+Staff!$J85),0)),IF(Staff!$K85="Quarterly",IF(BU$4=Staff!$I85,MIN(Staff!$J85,Staff!$L85),IF(BU$4&gt;Staff!$I85,IFERROR(MIN(Staff!$L85,IF(ISNUMBER(BR88),BR88,0)+Staff!$J85),Staff!$J85),0)),IF(Staff!$K85="Annually",IF(BU$4=Staff!$I85,MIN(Staff!$J85,Staff!$L85),IF(BU$4&gt;Staff!$I85,IFERROR(MIN(Staff!$L85,BI88+Staff!$J85),MIN(Staff!$J85,Staff!$L85)),0))))))</f>
        <v>0</v>
      </c>
      <c r="BV88" s="567">
        <f>IF(Staff!$K85="Never",IF(BV$4&gt;=Staff!$I85,MIN(Staff!$J85,Staff!$L85),0),IF(Staff!$K85="Monthly",IF(BV$4=Staff!$I85,MIN(Staff!$J85,Staff!$L85),IF(BV$4&gt;Staff!$I85,MIN(Staff!$L85,BU88+Staff!$J85),0)),IF(Staff!$K85="Quarterly",IF(BV$4=Staff!$I85,MIN(Staff!$J85,Staff!$L85),IF(BV$4&gt;Staff!$I85,IFERROR(MIN(Staff!$L85,IF(ISNUMBER(BS88),BS88,0)+Staff!$J85),Staff!$J85),0)),IF(Staff!$K85="Annually",IF(BV$4=Staff!$I85,MIN(Staff!$J85,Staff!$L85),IF(BV$4&gt;Staff!$I85,IFERROR(MIN(Staff!$L85,BJ88+Staff!$J85),MIN(Staff!$J85,Staff!$L85)),0))))))</f>
        <v>0</v>
      </c>
      <c r="BW88" s="567">
        <f>IF(Staff!$K85="Never",IF(BW$4&gt;=Staff!$I85,MIN(Staff!$J85,Staff!$L85),0),IF(Staff!$K85="Monthly",IF(BW$4=Staff!$I85,MIN(Staff!$J85,Staff!$L85),IF(BW$4&gt;Staff!$I85,MIN(Staff!$L85,BV88+Staff!$J85),0)),IF(Staff!$K85="Quarterly",IF(BW$4=Staff!$I85,MIN(Staff!$J85,Staff!$L85),IF(BW$4&gt;Staff!$I85,IFERROR(MIN(Staff!$L85,IF(ISNUMBER(BT88),BT88,0)+Staff!$J85),Staff!$J85),0)),IF(Staff!$K85="Annually",IF(BW$4=Staff!$I85,MIN(Staff!$J85,Staff!$L85),IF(BW$4&gt;Staff!$I85,IFERROR(MIN(Staff!$L85,BK88+Staff!$J85),MIN(Staff!$J85,Staff!$L85)),0))))))</f>
        <v>0</v>
      </c>
      <c r="BX88" s="567">
        <f>IF(Staff!$K85="Never",IF(BX$4&gt;=Staff!$I85,MIN(Staff!$J85,Staff!$L85),0),IF(Staff!$K85="Monthly",IF(BX$4=Staff!$I85,MIN(Staff!$J85,Staff!$L85),IF(BX$4&gt;Staff!$I85,MIN(Staff!$L85,BW88+Staff!$J85),0)),IF(Staff!$K85="Quarterly",IF(BX$4=Staff!$I85,MIN(Staff!$J85,Staff!$L85),IF(BX$4&gt;Staff!$I85,IFERROR(MIN(Staff!$L85,IF(ISNUMBER(BU88),BU88,0)+Staff!$J85),Staff!$J85),0)),IF(Staff!$K85="Annually",IF(BX$4=Staff!$I85,MIN(Staff!$J85,Staff!$L85),IF(BX$4&gt;Staff!$I85,IFERROR(MIN(Staff!$L85,BL88+Staff!$J85),MIN(Staff!$J85,Staff!$L85)),0))))))</f>
        <v>0</v>
      </c>
      <c r="BY88" s="567">
        <f>IF(Staff!$K85="Never",IF(BY$4&gt;=Staff!$I85,MIN(Staff!$J85,Staff!$L85),0),IF(Staff!$K85="Monthly",IF(BY$4=Staff!$I85,MIN(Staff!$J85,Staff!$L85),IF(BY$4&gt;Staff!$I85,MIN(Staff!$L85,BX88+Staff!$J85),0)),IF(Staff!$K85="Quarterly",IF(BY$4=Staff!$I85,MIN(Staff!$J85,Staff!$L85),IF(BY$4&gt;Staff!$I85,IFERROR(MIN(Staff!$L85,IF(ISNUMBER(BV88),BV88,0)+Staff!$J85),Staff!$J85),0)),IF(Staff!$K85="Annually",IF(BY$4=Staff!$I85,MIN(Staff!$J85,Staff!$L85),IF(BY$4&gt;Staff!$I85,IFERROR(MIN(Staff!$L85,BM88+Staff!$J85),MIN(Staff!$J85,Staff!$L85)),0))))))</f>
        <v>0</v>
      </c>
      <c r="BZ88" s="567">
        <f>IF(Staff!$K85="Never",IF(BZ$4&gt;=Staff!$I85,MIN(Staff!$J85,Staff!$L85),0),IF(Staff!$K85="Monthly",IF(BZ$4=Staff!$I85,MIN(Staff!$J85,Staff!$L85),IF(BZ$4&gt;Staff!$I85,MIN(Staff!$L85,BY88+Staff!$J85),0)),IF(Staff!$K85="Quarterly",IF(BZ$4=Staff!$I85,MIN(Staff!$J85,Staff!$L85),IF(BZ$4&gt;Staff!$I85,IFERROR(MIN(Staff!$L85,IF(ISNUMBER(BW88),BW88,0)+Staff!$J85),Staff!$J85),0)),IF(Staff!$K85="Annually",IF(BZ$4=Staff!$I85,MIN(Staff!$J85,Staff!$L85),IF(BZ$4&gt;Staff!$I85,IFERROR(MIN(Staff!$L85,BN88+Staff!$J85),MIN(Staff!$J85,Staff!$L85)),0))))))</f>
        <v>0</v>
      </c>
      <c r="CA88" s="567">
        <f>IF(Staff!$K85="Never",IF(CA$4&gt;=Staff!$I85,MIN(Staff!$J85,Staff!$L85),0),IF(Staff!$K85="Monthly",IF(CA$4=Staff!$I85,MIN(Staff!$J85,Staff!$L85),IF(CA$4&gt;Staff!$I85,MIN(Staff!$L85,BZ88+Staff!$J85),0)),IF(Staff!$K85="Quarterly",IF(CA$4=Staff!$I85,MIN(Staff!$J85,Staff!$L85),IF(CA$4&gt;Staff!$I85,IFERROR(MIN(Staff!$L85,IF(ISNUMBER(BX88),BX88,0)+Staff!$J85),Staff!$J85),0)),IF(Staff!$K85="Annually",IF(CA$4=Staff!$I85,MIN(Staff!$J85,Staff!$L85),IF(CA$4&gt;Staff!$I85,IFERROR(MIN(Staff!$L85,BO88+Staff!$J85),MIN(Staff!$J85,Staff!$L85)),0))))))</f>
        <v>0</v>
      </c>
      <c r="CB88" s="567">
        <f>IF(Staff!$K85="Never",IF(CB$4&gt;=Staff!$I85,MIN(Staff!$J85,Staff!$L85),0),IF(Staff!$K85="Monthly",IF(CB$4=Staff!$I85,MIN(Staff!$J85,Staff!$L85),IF(CB$4&gt;Staff!$I85,MIN(Staff!$L85,CA88+Staff!$J85),0)),IF(Staff!$K85="Quarterly",IF(CB$4=Staff!$I85,MIN(Staff!$J85,Staff!$L85),IF(CB$4&gt;Staff!$I85,IFERROR(MIN(Staff!$L85,IF(ISNUMBER(BY88),BY88,0)+Staff!$J85),Staff!$J85),0)),IF(Staff!$K85="Annually",IF(CB$4=Staff!$I85,MIN(Staff!$J85,Staff!$L85),IF(CB$4&gt;Staff!$I85,IFERROR(MIN(Staff!$L85,BP88+Staff!$J85),MIN(Staff!$J85,Staff!$L85)),0))))))</f>
        <v>0</v>
      </c>
      <c r="CC88" s="567">
        <f>IF(Staff!$K85="Never",IF(CC$4&gt;=Staff!$I85,MIN(Staff!$J85,Staff!$L85),0),IF(Staff!$K85="Monthly",IF(CC$4=Staff!$I85,MIN(Staff!$J85,Staff!$L85),IF(CC$4&gt;Staff!$I85,MIN(Staff!$L85,CB88+Staff!$J85),0)),IF(Staff!$K85="Quarterly",IF(CC$4=Staff!$I85,MIN(Staff!$J85,Staff!$L85),IF(CC$4&gt;Staff!$I85,IFERROR(MIN(Staff!$L85,IF(ISNUMBER(BZ88),BZ88,0)+Staff!$J85),Staff!$J85),0)),IF(Staff!$K85="Annually",IF(CC$4=Staff!$I85,MIN(Staff!$J85,Staff!$L85),IF(CC$4&gt;Staff!$I85,IFERROR(MIN(Staff!$L85,BQ88+Staff!$J85),MIN(Staff!$J85,Staff!$L85)),0))))))</f>
        <v>0</v>
      </c>
      <c r="CD88" s="567">
        <f>IF(Staff!$K85="Never",IF(CD$4&gt;=Staff!$I85,MIN(Staff!$J85,Staff!$L85),0),IF(Staff!$K85="Monthly",IF(CD$4=Staff!$I85,MIN(Staff!$J85,Staff!$L85),IF(CD$4&gt;Staff!$I85,MIN(Staff!$L85,CC88+Staff!$J85),0)),IF(Staff!$K85="Quarterly",IF(CD$4=Staff!$I85,MIN(Staff!$J85,Staff!$L85),IF(CD$4&gt;Staff!$I85,IFERROR(MIN(Staff!$L85,IF(ISNUMBER(CA88),CA88,0)+Staff!$J85),Staff!$J85),0)),IF(Staff!$K85="Annually",IF(CD$4=Staff!$I85,MIN(Staff!$J85,Staff!$L85),IF(CD$4&gt;Staff!$I85,IFERROR(MIN(Staff!$L85,BR88+Staff!$J85),MIN(Staff!$J85,Staff!$L85)),0))))))</f>
        <v>0</v>
      </c>
      <c r="CE88" s="567">
        <f>IF(Staff!$K85="Never",IF(CE$4&gt;=Staff!$I85,MIN(Staff!$J85,Staff!$L85),0),IF(Staff!$K85="Monthly",IF(CE$4=Staff!$I85,MIN(Staff!$J85,Staff!$L85),IF(CE$4&gt;Staff!$I85,MIN(Staff!$L85,CD88+Staff!$J85),0)),IF(Staff!$K85="Quarterly",IF(CE$4=Staff!$I85,MIN(Staff!$J85,Staff!$L85),IF(CE$4&gt;Staff!$I85,IFERROR(MIN(Staff!$L85,IF(ISNUMBER(CB88),CB88,0)+Staff!$J85),Staff!$J85),0)),IF(Staff!$K85="Annually",IF(CE$4=Staff!$I85,MIN(Staff!$J85,Staff!$L85),IF(CE$4&gt;Staff!$I85,IFERROR(MIN(Staff!$L85,BS88+Staff!$J85),MIN(Staff!$J85,Staff!$L85)),0))))))</f>
        <v>0</v>
      </c>
      <c r="CF88" s="567">
        <f>IF(Staff!$K85="Never",IF(CF$4&gt;=Staff!$I85,MIN(Staff!$J85,Staff!$L85),0),IF(Staff!$K85="Monthly",IF(CF$4=Staff!$I85,MIN(Staff!$J85,Staff!$L85),IF(CF$4&gt;Staff!$I85,MIN(Staff!$L85,CE88+Staff!$J85),0)),IF(Staff!$K85="Quarterly",IF(CF$4=Staff!$I85,MIN(Staff!$J85,Staff!$L85),IF(CF$4&gt;Staff!$I85,IFERROR(MIN(Staff!$L85,IF(ISNUMBER(CC88),CC88,0)+Staff!$J85),Staff!$J85),0)),IF(Staff!$K85="Annually",IF(CF$4=Staff!$I85,MIN(Staff!$J85,Staff!$L85),IF(CF$4&gt;Staff!$I85,IFERROR(MIN(Staff!$L85,BT88+Staff!$J85),MIN(Staff!$J85,Staff!$L85)),0))))))</f>
        <v>0</v>
      </c>
      <c r="CG88" s="567">
        <f>IF(Staff!$K85="Never",IF(CG$4&gt;=Staff!$I85,MIN(Staff!$J85,Staff!$L85),0),IF(Staff!$K85="Monthly",IF(CG$4=Staff!$I85,MIN(Staff!$J85,Staff!$L85),IF(CG$4&gt;Staff!$I85,MIN(Staff!$L85,CF88+Staff!$J85),0)),IF(Staff!$K85="Quarterly",IF(CG$4=Staff!$I85,MIN(Staff!$J85,Staff!$L85),IF(CG$4&gt;Staff!$I85,IFERROR(MIN(Staff!$L85,IF(ISNUMBER(CD88),CD88,0)+Staff!$J85),Staff!$J85),0)),IF(Staff!$K85="Annually",IF(CG$4=Staff!$I85,MIN(Staff!$J85,Staff!$L85),IF(CG$4&gt;Staff!$I85,IFERROR(MIN(Staff!$L85,BU88+Staff!$J85),MIN(Staff!$J85,Staff!$L85)),0))))))</f>
        <v>0</v>
      </c>
      <c r="CH88" s="567">
        <f>IF(Staff!$K85="Never",IF(CH$4&gt;=Staff!$I85,MIN(Staff!$J85,Staff!$L85),0),IF(Staff!$K85="Monthly",IF(CH$4=Staff!$I85,MIN(Staff!$J85,Staff!$L85),IF(CH$4&gt;Staff!$I85,MIN(Staff!$L85,CG88+Staff!$J85),0)),IF(Staff!$K85="Quarterly",IF(CH$4=Staff!$I85,MIN(Staff!$J85,Staff!$L85),IF(CH$4&gt;Staff!$I85,IFERROR(MIN(Staff!$L85,IF(ISNUMBER(CE88),CE88,0)+Staff!$J85),Staff!$J85),0)),IF(Staff!$K85="Annually",IF(CH$4=Staff!$I85,MIN(Staff!$J85,Staff!$L85),IF(CH$4&gt;Staff!$I85,IFERROR(MIN(Staff!$L85,BV88+Staff!$J85),MIN(Staff!$J85,Staff!$L85)),0))))))</f>
        <v>0</v>
      </c>
      <c r="CI88" s="567">
        <f>IF(Staff!$K85="Never",IF(CI$4&gt;=Staff!$I85,MIN(Staff!$J85,Staff!$L85),0),IF(Staff!$K85="Monthly",IF(CI$4=Staff!$I85,MIN(Staff!$J85,Staff!$L85),IF(CI$4&gt;Staff!$I85,MIN(Staff!$L85,CH88+Staff!$J85),0)),IF(Staff!$K85="Quarterly",IF(CI$4=Staff!$I85,MIN(Staff!$J85,Staff!$L85),IF(CI$4&gt;Staff!$I85,IFERROR(MIN(Staff!$L85,IF(ISNUMBER(CF88),CF88,0)+Staff!$J85),Staff!$J85),0)),IF(Staff!$K85="Annually",IF(CI$4=Staff!$I85,MIN(Staff!$J85,Staff!$L85),IF(CI$4&gt;Staff!$I85,IFERROR(MIN(Staff!$L85,BW88+Staff!$J85),MIN(Staff!$J85,Staff!$L85)),0))))))</f>
        <v>0</v>
      </c>
    </row>
    <row r="89" spans="1:87" ht="15.75" hidden="1" customHeight="1" outlineLevel="1">
      <c r="A89" s="875" t="str">
        <f>Staff!A86</f>
        <v>Other 9</v>
      </c>
      <c r="B89" s="876"/>
      <c r="C89" s="719" t="s">
        <v>289</v>
      </c>
      <c r="D89" s="567">
        <f>IF(Staff!$K86="Never",IF(D$4&gt;=Staff!$I86,MIN(Staff!$J86,Staff!$L86),0),IF(Staff!$K86="Monthly",IF(D$4=Staff!$I86,MIN(Staff!$J86,Staff!$L86),IF(D$4&gt;Staff!$I86,MIN(Staff!$L86,C89+Staff!$J86),0)),IF(Staff!$K86="Quarterly",IF(D$4=Staff!$I86,MIN(Staff!$J86,Staff!$L86),IF(D$4&gt;Staff!$I86,IFERROR(MIN(Staff!$L86,IF(ISNUMBER(A89),A89,0)+Staff!$J86),Staff!$J86),0)),IF(Staff!$K86="Annually",IF(D$4=Staff!$I86,MIN(Staff!$J86,Staff!$L86),IF(D$4&gt;Staff!$I86,IFERROR(MIN(Staff!$L86,#REF!+Staff!$J86),MIN(Staff!$J86,Staff!$L86)),0))))))</f>
        <v>0</v>
      </c>
      <c r="E89" s="567">
        <f>IF(Staff!$K86="Never",IF(E$4&gt;=Staff!$I86,MIN(Staff!$J86,Staff!$L86),0),IF(Staff!$K86="Monthly",IF(E$4=Staff!$I86,MIN(Staff!$J86,Staff!$L86),IF(E$4&gt;Staff!$I86,MIN(Staff!$L86,D89+Staff!$J86),0)),IF(Staff!$K86="Quarterly",IF(E$4=Staff!$I86,MIN(Staff!$J86,Staff!$L86),IF(E$4&gt;Staff!$I86,IFERROR(MIN(Staff!$L86,IF(ISNUMBER(B89),B89,0)+Staff!$J86),Staff!$J86),0)),IF(Staff!$K86="Annually",IF(E$4=Staff!$I86,MIN(Staff!$J86,Staff!$L86),IF(E$4&gt;Staff!$I86,IFERROR(MIN(Staff!$L86,#REF!+Staff!$J86),MIN(Staff!$J86,Staff!$L86)),0))))))</f>
        <v>0</v>
      </c>
      <c r="F89" s="567">
        <f>IF(Staff!$K86="Never",IF(F$4&gt;=Staff!$I86,MIN(Staff!$J86,Staff!$L86),0),IF(Staff!$K86="Monthly",IF(F$4=Staff!$I86,MIN(Staff!$J86,Staff!$L86),IF(F$4&gt;Staff!$I86,MIN(Staff!$L86,E89+Staff!$J86),0)),IF(Staff!$K86="Quarterly",IF(F$4=Staff!$I86,MIN(Staff!$J86,Staff!$L86),IF(F$4&gt;Staff!$I86,IFERROR(MIN(Staff!$L86,IF(ISNUMBER(C89),C89,0)+Staff!$J86),Staff!$J86),0)),IF(Staff!$K86="Annually",IF(F$4=Staff!$I86,MIN(Staff!$J86,Staff!$L86),IF(F$4&gt;Staff!$I86,IFERROR(MIN(Staff!$L86,#REF!+Staff!$J86),MIN(Staff!$J86,Staff!$L86)),0))))))</f>
        <v>0</v>
      </c>
      <c r="G89" s="567">
        <f>IF(Staff!$K86="Never",IF(G$4&gt;=Staff!$I86,MIN(Staff!$J86,Staff!$L86),0),IF(Staff!$K86="Monthly",IF(G$4=Staff!$I86,MIN(Staff!$J86,Staff!$L86),IF(G$4&gt;Staff!$I86,MIN(Staff!$L86,F89+Staff!$J86),0)),IF(Staff!$K86="Quarterly",IF(G$4=Staff!$I86,MIN(Staff!$J86,Staff!$L86),IF(G$4&gt;Staff!$I86,IFERROR(MIN(Staff!$L86,IF(ISNUMBER(D89),D89,0)+Staff!$J86),Staff!$J86),0)),IF(Staff!$K86="Annually",IF(G$4=Staff!$I86,MIN(Staff!$J86,Staff!$L86),IF(G$4&gt;Staff!$I86,IFERROR(MIN(Staff!$L86,#REF!+Staff!$J86),MIN(Staff!$J86,Staff!$L86)),0))))))</f>
        <v>0</v>
      </c>
      <c r="H89" s="567">
        <f>IF(Staff!$K86="Never",IF(H$4&gt;=Staff!$I86,MIN(Staff!$J86,Staff!$L86),0),IF(Staff!$K86="Monthly",IF(H$4=Staff!$I86,MIN(Staff!$J86,Staff!$L86),IF(H$4&gt;Staff!$I86,MIN(Staff!$L86,G89+Staff!$J86),0)),IF(Staff!$K86="Quarterly",IF(H$4=Staff!$I86,MIN(Staff!$J86,Staff!$L86),IF(H$4&gt;Staff!$I86,IFERROR(MIN(Staff!$L86,IF(ISNUMBER(E89),E89,0)+Staff!$J86),Staff!$J86),0)),IF(Staff!$K86="Annually",IF(H$4=Staff!$I86,MIN(Staff!$J86,Staff!$L86),IF(H$4&gt;Staff!$I86,IFERROR(MIN(Staff!$L86,#REF!+Staff!$J86),MIN(Staff!$J86,Staff!$L86)),0))))))</f>
        <v>0</v>
      </c>
      <c r="I89" s="567">
        <f>IF(Staff!$K86="Never",IF(I$4&gt;=Staff!$I86,MIN(Staff!$J86,Staff!$L86),0),IF(Staff!$K86="Monthly",IF(I$4=Staff!$I86,MIN(Staff!$J86,Staff!$L86),IF(I$4&gt;Staff!$I86,MIN(Staff!$L86,H89+Staff!$J86),0)),IF(Staff!$K86="Quarterly",IF(I$4=Staff!$I86,MIN(Staff!$J86,Staff!$L86),IF(I$4&gt;Staff!$I86,IFERROR(MIN(Staff!$L86,IF(ISNUMBER(F89),F89,0)+Staff!$J86),Staff!$J86),0)),IF(Staff!$K86="Annually",IF(I$4=Staff!$I86,MIN(Staff!$J86,Staff!$L86),IF(I$4&gt;Staff!$I86,IFERROR(MIN(Staff!$L86,#REF!+Staff!$J86),MIN(Staff!$J86,Staff!$L86)),0))))))</f>
        <v>0</v>
      </c>
      <c r="J89" s="567">
        <f>IF(Staff!$K86="Never",IF(J$4&gt;=Staff!$I86,MIN(Staff!$J86,Staff!$L86),0),IF(Staff!$K86="Monthly",IF(J$4=Staff!$I86,MIN(Staff!$J86,Staff!$L86),IF(J$4&gt;Staff!$I86,MIN(Staff!$L86,I89+Staff!$J86),0)),IF(Staff!$K86="Quarterly",IF(J$4=Staff!$I86,MIN(Staff!$J86,Staff!$L86),IF(J$4&gt;Staff!$I86,IFERROR(MIN(Staff!$L86,IF(ISNUMBER(G89),G89,0)+Staff!$J86),Staff!$J86),0)),IF(Staff!$K86="Annually",IF(J$4=Staff!$I86,MIN(Staff!$J86,Staff!$L86),IF(J$4&gt;Staff!$I86,IFERROR(MIN(Staff!$L86,#REF!+Staff!$J86),MIN(Staff!$J86,Staff!$L86)),0))))))</f>
        <v>0</v>
      </c>
      <c r="K89" s="567">
        <f>IF(Staff!$K86="Never",IF(K$4&gt;=Staff!$I86,MIN(Staff!$J86,Staff!$L86),0),IF(Staff!$K86="Monthly",IF(K$4=Staff!$I86,MIN(Staff!$J86,Staff!$L86),IF(K$4&gt;Staff!$I86,MIN(Staff!$L86,J89+Staff!$J86),0)),IF(Staff!$K86="Quarterly",IF(K$4=Staff!$I86,MIN(Staff!$J86,Staff!$L86),IF(K$4&gt;Staff!$I86,IFERROR(MIN(Staff!$L86,IF(ISNUMBER(H89),H89,0)+Staff!$J86),Staff!$J86),0)),IF(Staff!$K86="Annually",IF(K$4=Staff!$I86,MIN(Staff!$J86,Staff!$L86),IF(K$4&gt;Staff!$I86,IFERROR(MIN(Staff!$L86,#REF!+Staff!$J86),MIN(Staff!$J86,Staff!$L86)),0))))))</f>
        <v>0</v>
      </c>
      <c r="L89" s="567">
        <f>IF(Staff!$K86="Never",IF(L$4&gt;=Staff!$I86,MIN(Staff!$J86,Staff!$L86),0),IF(Staff!$K86="Monthly",IF(L$4=Staff!$I86,MIN(Staff!$J86,Staff!$L86),IF(L$4&gt;Staff!$I86,MIN(Staff!$L86,K89+Staff!$J86),0)),IF(Staff!$K86="Quarterly",IF(L$4=Staff!$I86,MIN(Staff!$J86,Staff!$L86),IF(L$4&gt;Staff!$I86,IFERROR(MIN(Staff!$L86,IF(ISNUMBER(I89),I89,0)+Staff!$J86),Staff!$J86),0)),IF(Staff!$K86="Annually",IF(L$4=Staff!$I86,MIN(Staff!$J86,Staff!$L86),IF(L$4&gt;Staff!$I86,IFERROR(MIN(Staff!$L86,#REF!+Staff!$J86),MIN(Staff!$J86,Staff!$L86)),0))))))</f>
        <v>0</v>
      </c>
      <c r="M89" s="567">
        <f>IF(Staff!$K86="Never",IF(M$4&gt;=Staff!$I86,MIN(Staff!$J86,Staff!$L86),0),IF(Staff!$K86="Monthly",IF(M$4=Staff!$I86,MIN(Staff!$J86,Staff!$L86),IF(M$4&gt;Staff!$I86,MIN(Staff!$L86,L89+Staff!$J86),0)),IF(Staff!$K86="Quarterly",IF(M$4=Staff!$I86,MIN(Staff!$J86,Staff!$L86),IF(M$4&gt;Staff!$I86,IFERROR(MIN(Staff!$L86,IF(ISNUMBER(J89),J89,0)+Staff!$J86),Staff!$J86),0)),IF(Staff!$K86="Annually",IF(M$4=Staff!$I86,MIN(Staff!$J86,Staff!$L86),IF(M$4&gt;Staff!$I86,IFERROR(MIN(Staff!$L86,A89+Staff!$J86),MIN(Staff!$J86,Staff!$L86)),0))))))</f>
        <v>0</v>
      </c>
      <c r="N89" s="567">
        <f>IF(Staff!$K86="Never",IF(N$4&gt;=Staff!$I86,MIN(Staff!$J86,Staff!$L86),0),IF(Staff!$K86="Monthly",IF(N$4=Staff!$I86,MIN(Staff!$J86,Staff!$L86),IF(N$4&gt;Staff!$I86,MIN(Staff!$L86,M89+Staff!$J86),0)),IF(Staff!$K86="Quarterly",IF(N$4=Staff!$I86,MIN(Staff!$J86,Staff!$L86),IF(N$4&gt;Staff!$I86,IFERROR(MIN(Staff!$L86,IF(ISNUMBER(K89),K89,0)+Staff!$J86),Staff!$J86),0)),IF(Staff!$K86="Annually",IF(N$4=Staff!$I86,MIN(Staff!$J86,Staff!$L86),IF(N$4&gt;Staff!$I86,IFERROR(MIN(Staff!$L86,B89+Staff!$J86),MIN(Staff!$J86,Staff!$L86)),0))))))</f>
        <v>0</v>
      </c>
      <c r="O89" s="567">
        <f>IF(Staff!$K86="Never",IF(O$4&gt;=Staff!$I86,MIN(Staff!$J86,Staff!$L86),0),IF(Staff!$K86="Monthly",IF(O$4=Staff!$I86,MIN(Staff!$J86,Staff!$L86),IF(O$4&gt;Staff!$I86,MIN(Staff!$L86,N89+Staff!$J86),0)),IF(Staff!$K86="Quarterly",IF(O$4=Staff!$I86,MIN(Staff!$J86,Staff!$L86),IF(O$4&gt;Staff!$I86,IFERROR(MIN(Staff!$L86,IF(ISNUMBER(L89),L89,0)+Staff!$J86),Staff!$J86),0)),IF(Staff!$K86="Annually",IF(O$4=Staff!$I86,MIN(Staff!$J86,Staff!$L86),IF(O$4&gt;Staff!$I86,IFERROR(MIN(Staff!$L86,C89+Staff!$J86),MIN(Staff!$J86,Staff!$L86)),0))))))</f>
        <v>0</v>
      </c>
      <c r="P89" s="567">
        <f>IF(Staff!$K86="Never",IF(P$4&gt;=Staff!$I86,MIN(Staff!$J86,Staff!$L86),0),IF(Staff!$K86="Monthly",IF(P$4=Staff!$I86,MIN(Staff!$J86,Staff!$L86),IF(P$4&gt;Staff!$I86,MIN(Staff!$L86,O89+Staff!$J86),0)),IF(Staff!$K86="Quarterly",IF(P$4=Staff!$I86,MIN(Staff!$J86,Staff!$L86),IF(P$4&gt;Staff!$I86,IFERROR(MIN(Staff!$L86,IF(ISNUMBER(M89),M89,0)+Staff!$J86),Staff!$J86),0)),IF(Staff!$K86="Annually",IF(P$4=Staff!$I86,MIN(Staff!$J86,Staff!$L86),IF(P$4&gt;Staff!$I86,IFERROR(MIN(Staff!$L86,D89+Staff!$J86),MIN(Staff!$J86,Staff!$L86)),0))))))</f>
        <v>0</v>
      </c>
      <c r="Q89" s="567">
        <f>IF(Staff!$K86="Never",IF(Q$4&gt;=Staff!$I86,MIN(Staff!$J86,Staff!$L86),0),IF(Staff!$K86="Monthly",IF(Q$4=Staff!$I86,MIN(Staff!$J86,Staff!$L86),IF(Q$4&gt;Staff!$I86,MIN(Staff!$L86,P89+Staff!$J86),0)),IF(Staff!$K86="Quarterly",IF(Q$4=Staff!$I86,MIN(Staff!$J86,Staff!$L86),IF(Q$4&gt;Staff!$I86,IFERROR(MIN(Staff!$L86,IF(ISNUMBER(N89),N89,0)+Staff!$J86),Staff!$J86),0)),IF(Staff!$K86="Annually",IF(Q$4=Staff!$I86,MIN(Staff!$J86,Staff!$L86),IF(Q$4&gt;Staff!$I86,IFERROR(MIN(Staff!$L86,E89+Staff!$J86),MIN(Staff!$J86,Staff!$L86)),0))))))</f>
        <v>0</v>
      </c>
      <c r="R89" s="567">
        <f>IF(Staff!$K86="Never",IF(R$4&gt;=Staff!$I86,MIN(Staff!$J86,Staff!$L86),0),IF(Staff!$K86="Monthly",IF(R$4=Staff!$I86,MIN(Staff!$J86,Staff!$L86),IF(R$4&gt;Staff!$I86,MIN(Staff!$L86,Q89+Staff!$J86),0)),IF(Staff!$K86="Quarterly",IF(R$4=Staff!$I86,MIN(Staff!$J86,Staff!$L86),IF(R$4&gt;Staff!$I86,IFERROR(MIN(Staff!$L86,IF(ISNUMBER(O89),O89,0)+Staff!$J86),Staff!$J86),0)),IF(Staff!$K86="Annually",IF(R$4=Staff!$I86,MIN(Staff!$J86,Staff!$L86),IF(R$4&gt;Staff!$I86,IFERROR(MIN(Staff!$L86,F89+Staff!$J86),MIN(Staff!$J86,Staff!$L86)),0))))))</f>
        <v>0</v>
      </c>
      <c r="S89" s="567">
        <f>IF(Staff!$K86="Never",IF(S$4&gt;=Staff!$I86,MIN(Staff!$J86,Staff!$L86),0),IF(Staff!$K86="Monthly",IF(S$4=Staff!$I86,MIN(Staff!$J86,Staff!$L86),IF(S$4&gt;Staff!$I86,MIN(Staff!$L86,R89+Staff!$J86),0)),IF(Staff!$K86="Quarterly",IF(S$4=Staff!$I86,MIN(Staff!$J86,Staff!$L86),IF(S$4&gt;Staff!$I86,IFERROR(MIN(Staff!$L86,IF(ISNUMBER(P89),P89,0)+Staff!$J86),Staff!$J86),0)),IF(Staff!$K86="Annually",IF(S$4=Staff!$I86,MIN(Staff!$J86,Staff!$L86),IF(S$4&gt;Staff!$I86,IFERROR(MIN(Staff!$L86,G89+Staff!$J86),MIN(Staff!$J86,Staff!$L86)),0))))))</f>
        <v>0</v>
      </c>
      <c r="T89" s="567">
        <f>IF(Staff!$K86="Never",IF(T$4&gt;=Staff!$I86,MIN(Staff!$J86,Staff!$L86),0),IF(Staff!$K86="Monthly",IF(T$4=Staff!$I86,MIN(Staff!$J86,Staff!$L86),IF(T$4&gt;Staff!$I86,MIN(Staff!$L86,S89+Staff!$J86),0)),IF(Staff!$K86="Quarterly",IF(T$4=Staff!$I86,MIN(Staff!$J86,Staff!$L86),IF(T$4&gt;Staff!$I86,IFERROR(MIN(Staff!$L86,IF(ISNUMBER(Q89),Q89,0)+Staff!$J86),Staff!$J86),0)),IF(Staff!$K86="Annually",IF(T$4=Staff!$I86,MIN(Staff!$J86,Staff!$L86),IF(T$4&gt;Staff!$I86,IFERROR(MIN(Staff!$L86,H89+Staff!$J86),MIN(Staff!$J86,Staff!$L86)),0))))))</f>
        <v>0</v>
      </c>
      <c r="U89" s="567">
        <f>IF(Staff!$K86="Never",IF(U$4&gt;=Staff!$I86,MIN(Staff!$J86,Staff!$L86),0),IF(Staff!$K86="Monthly",IF(U$4=Staff!$I86,MIN(Staff!$J86,Staff!$L86),IF(U$4&gt;Staff!$I86,MIN(Staff!$L86,T89+Staff!$J86),0)),IF(Staff!$K86="Quarterly",IF(U$4=Staff!$I86,MIN(Staff!$J86,Staff!$L86),IF(U$4&gt;Staff!$I86,IFERROR(MIN(Staff!$L86,IF(ISNUMBER(R89),R89,0)+Staff!$J86),Staff!$J86),0)),IF(Staff!$K86="Annually",IF(U$4=Staff!$I86,MIN(Staff!$J86,Staff!$L86),IF(U$4&gt;Staff!$I86,IFERROR(MIN(Staff!$L86,I89+Staff!$J86),MIN(Staff!$J86,Staff!$L86)),0))))))</f>
        <v>0</v>
      </c>
      <c r="V89" s="567">
        <f>IF(Staff!$K86="Never",IF(V$4&gt;=Staff!$I86,MIN(Staff!$J86,Staff!$L86),0),IF(Staff!$K86="Monthly",IF(V$4=Staff!$I86,MIN(Staff!$J86,Staff!$L86),IF(V$4&gt;Staff!$I86,MIN(Staff!$L86,U89+Staff!$J86),0)),IF(Staff!$K86="Quarterly",IF(V$4=Staff!$I86,MIN(Staff!$J86,Staff!$L86),IF(V$4&gt;Staff!$I86,IFERROR(MIN(Staff!$L86,IF(ISNUMBER(S89),S89,0)+Staff!$J86),Staff!$J86),0)),IF(Staff!$K86="Annually",IF(V$4=Staff!$I86,MIN(Staff!$J86,Staff!$L86),IF(V$4&gt;Staff!$I86,IFERROR(MIN(Staff!$L86,J89+Staff!$J86),MIN(Staff!$J86,Staff!$L86)),0))))))</f>
        <v>0</v>
      </c>
      <c r="W89" s="567">
        <f>IF(Staff!$K86="Never",IF(W$4&gt;=Staff!$I86,MIN(Staff!$J86,Staff!$L86),0),IF(Staff!$K86="Monthly",IF(W$4=Staff!$I86,MIN(Staff!$J86,Staff!$L86),IF(W$4&gt;Staff!$I86,MIN(Staff!$L86,V89+Staff!$J86),0)),IF(Staff!$K86="Quarterly",IF(W$4=Staff!$I86,MIN(Staff!$J86,Staff!$L86),IF(W$4&gt;Staff!$I86,IFERROR(MIN(Staff!$L86,IF(ISNUMBER(T89),T89,0)+Staff!$J86),Staff!$J86),0)),IF(Staff!$K86="Annually",IF(W$4=Staff!$I86,MIN(Staff!$J86,Staff!$L86),IF(W$4&gt;Staff!$I86,IFERROR(MIN(Staff!$L86,K89+Staff!$J86),MIN(Staff!$J86,Staff!$L86)),0))))))</f>
        <v>0</v>
      </c>
      <c r="X89" s="567">
        <f>IF(Staff!$K86="Never",IF(X$4&gt;=Staff!$I86,MIN(Staff!$J86,Staff!$L86),0),IF(Staff!$K86="Monthly",IF(X$4=Staff!$I86,MIN(Staff!$J86,Staff!$L86),IF(X$4&gt;Staff!$I86,MIN(Staff!$L86,W89+Staff!$J86),0)),IF(Staff!$K86="Quarterly",IF(X$4=Staff!$I86,MIN(Staff!$J86,Staff!$L86),IF(X$4&gt;Staff!$I86,IFERROR(MIN(Staff!$L86,IF(ISNUMBER(U89),U89,0)+Staff!$J86),Staff!$J86),0)),IF(Staff!$K86="Annually",IF(X$4=Staff!$I86,MIN(Staff!$J86,Staff!$L86),IF(X$4&gt;Staff!$I86,IFERROR(MIN(Staff!$L86,L89+Staff!$J86),MIN(Staff!$J86,Staff!$L86)),0))))))</f>
        <v>0</v>
      </c>
      <c r="Y89" s="567">
        <f>IF(Staff!$K86="Never",IF(Y$4&gt;=Staff!$I86,MIN(Staff!$J86,Staff!$L86),0),IF(Staff!$K86="Monthly",IF(Y$4=Staff!$I86,MIN(Staff!$J86,Staff!$L86),IF(Y$4&gt;Staff!$I86,MIN(Staff!$L86,X89+Staff!$J86),0)),IF(Staff!$K86="Quarterly",IF(Y$4=Staff!$I86,MIN(Staff!$J86,Staff!$L86),IF(Y$4&gt;Staff!$I86,IFERROR(MIN(Staff!$L86,IF(ISNUMBER(V89),V89,0)+Staff!$J86),Staff!$J86),0)),IF(Staff!$K86="Annually",IF(Y$4=Staff!$I86,MIN(Staff!$J86,Staff!$L86),IF(Y$4&gt;Staff!$I86,IFERROR(MIN(Staff!$L86,M89+Staff!$J86),MIN(Staff!$J86,Staff!$L86)),0))))))</f>
        <v>0</v>
      </c>
      <c r="Z89" s="567">
        <f>IF(Staff!$K86="Never",IF(Z$4&gt;=Staff!$I86,MIN(Staff!$J86,Staff!$L86),0),IF(Staff!$K86="Monthly",IF(Z$4=Staff!$I86,MIN(Staff!$J86,Staff!$L86),IF(Z$4&gt;Staff!$I86,MIN(Staff!$L86,Y89+Staff!$J86),0)),IF(Staff!$K86="Quarterly",IF(Z$4=Staff!$I86,MIN(Staff!$J86,Staff!$L86),IF(Z$4&gt;Staff!$I86,IFERROR(MIN(Staff!$L86,IF(ISNUMBER(W89),W89,0)+Staff!$J86),Staff!$J86),0)),IF(Staff!$K86="Annually",IF(Z$4=Staff!$I86,MIN(Staff!$J86,Staff!$L86),IF(Z$4&gt;Staff!$I86,IFERROR(MIN(Staff!$L86,N89+Staff!$J86),MIN(Staff!$J86,Staff!$L86)),0))))))</f>
        <v>0</v>
      </c>
      <c r="AA89" s="567">
        <f>IF(Staff!$K86="Never",IF(AA$4&gt;=Staff!$I86,MIN(Staff!$J86,Staff!$L86),0),IF(Staff!$K86="Monthly",IF(AA$4=Staff!$I86,MIN(Staff!$J86,Staff!$L86),IF(AA$4&gt;Staff!$I86,MIN(Staff!$L86,Z89+Staff!$J86),0)),IF(Staff!$K86="Quarterly",IF(AA$4=Staff!$I86,MIN(Staff!$J86,Staff!$L86),IF(AA$4&gt;Staff!$I86,IFERROR(MIN(Staff!$L86,IF(ISNUMBER(X89),X89,0)+Staff!$J86),Staff!$J86),0)),IF(Staff!$K86="Annually",IF(AA$4=Staff!$I86,MIN(Staff!$J86,Staff!$L86),IF(AA$4&gt;Staff!$I86,IFERROR(MIN(Staff!$L86,O89+Staff!$J86),MIN(Staff!$J86,Staff!$L86)),0))))))</f>
        <v>0</v>
      </c>
      <c r="AB89" s="567">
        <f>IF(Staff!$K86="Never",IF(AB$4&gt;=Staff!$I86,MIN(Staff!$J86,Staff!$L86),0),IF(Staff!$K86="Monthly",IF(AB$4=Staff!$I86,MIN(Staff!$J86,Staff!$L86),IF(AB$4&gt;Staff!$I86,MIN(Staff!$L86,AA89+Staff!$J86),0)),IF(Staff!$K86="Quarterly",IF(AB$4=Staff!$I86,MIN(Staff!$J86,Staff!$L86),IF(AB$4&gt;Staff!$I86,IFERROR(MIN(Staff!$L86,IF(ISNUMBER(Y89),Y89,0)+Staff!$J86),Staff!$J86),0)),IF(Staff!$K86="Annually",IF(AB$4=Staff!$I86,MIN(Staff!$J86,Staff!$L86),IF(AB$4&gt;Staff!$I86,IFERROR(MIN(Staff!$L86,P89+Staff!$J86),MIN(Staff!$J86,Staff!$L86)),0))))))</f>
        <v>0</v>
      </c>
      <c r="AC89" s="567">
        <f>IF(Staff!$K86="Never",IF(AC$4&gt;=Staff!$I86,MIN(Staff!$J86,Staff!$L86),0),IF(Staff!$K86="Monthly",IF(AC$4=Staff!$I86,MIN(Staff!$J86,Staff!$L86),IF(AC$4&gt;Staff!$I86,MIN(Staff!$L86,AB89+Staff!$J86),0)),IF(Staff!$K86="Quarterly",IF(AC$4=Staff!$I86,MIN(Staff!$J86,Staff!$L86),IF(AC$4&gt;Staff!$I86,IFERROR(MIN(Staff!$L86,IF(ISNUMBER(Z89),Z89,0)+Staff!$J86),Staff!$J86),0)),IF(Staff!$K86="Annually",IF(AC$4=Staff!$I86,MIN(Staff!$J86,Staff!$L86),IF(AC$4&gt;Staff!$I86,IFERROR(MIN(Staff!$L86,Q89+Staff!$J86),MIN(Staff!$J86,Staff!$L86)),0))))))</f>
        <v>0</v>
      </c>
      <c r="AD89" s="567">
        <f>IF(Staff!$K86="Never",IF(AD$4&gt;=Staff!$I86,MIN(Staff!$J86,Staff!$L86),0),IF(Staff!$K86="Monthly",IF(AD$4=Staff!$I86,MIN(Staff!$J86,Staff!$L86),IF(AD$4&gt;Staff!$I86,MIN(Staff!$L86,AC89+Staff!$J86),0)),IF(Staff!$K86="Quarterly",IF(AD$4=Staff!$I86,MIN(Staff!$J86,Staff!$L86),IF(AD$4&gt;Staff!$I86,IFERROR(MIN(Staff!$L86,IF(ISNUMBER(AA89),AA89,0)+Staff!$J86),Staff!$J86),0)),IF(Staff!$K86="Annually",IF(AD$4=Staff!$I86,MIN(Staff!$J86,Staff!$L86),IF(AD$4&gt;Staff!$I86,IFERROR(MIN(Staff!$L86,R89+Staff!$J86),MIN(Staff!$J86,Staff!$L86)),0))))))</f>
        <v>0</v>
      </c>
      <c r="AE89" s="567">
        <f>IF(Staff!$K86="Never",IF(AE$4&gt;=Staff!$I86,MIN(Staff!$J86,Staff!$L86),0),IF(Staff!$K86="Monthly",IF(AE$4=Staff!$I86,MIN(Staff!$J86,Staff!$L86),IF(AE$4&gt;Staff!$I86,MIN(Staff!$L86,AD89+Staff!$J86),0)),IF(Staff!$K86="Quarterly",IF(AE$4=Staff!$I86,MIN(Staff!$J86,Staff!$L86),IF(AE$4&gt;Staff!$I86,IFERROR(MIN(Staff!$L86,IF(ISNUMBER(AB89),AB89,0)+Staff!$J86),Staff!$J86),0)),IF(Staff!$K86="Annually",IF(AE$4=Staff!$I86,MIN(Staff!$J86,Staff!$L86),IF(AE$4&gt;Staff!$I86,IFERROR(MIN(Staff!$L86,S89+Staff!$J86),MIN(Staff!$J86,Staff!$L86)),0))))))</f>
        <v>0</v>
      </c>
      <c r="AF89" s="567">
        <f>IF(Staff!$K86="Never",IF(AF$4&gt;=Staff!$I86,MIN(Staff!$J86,Staff!$L86),0),IF(Staff!$K86="Monthly",IF(AF$4=Staff!$I86,MIN(Staff!$J86,Staff!$L86),IF(AF$4&gt;Staff!$I86,MIN(Staff!$L86,AE89+Staff!$J86),0)),IF(Staff!$K86="Quarterly",IF(AF$4=Staff!$I86,MIN(Staff!$J86,Staff!$L86),IF(AF$4&gt;Staff!$I86,IFERROR(MIN(Staff!$L86,IF(ISNUMBER(AC89),AC89,0)+Staff!$J86),Staff!$J86),0)),IF(Staff!$K86="Annually",IF(AF$4=Staff!$I86,MIN(Staff!$J86,Staff!$L86),IF(AF$4&gt;Staff!$I86,IFERROR(MIN(Staff!$L86,T89+Staff!$J86),MIN(Staff!$J86,Staff!$L86)),0))))))</f>
        <v>0</v>
      </c>
      <c r="AG89" s="567">
        <f>IF(Staff!$K86="Never",IF(AG$4&gt;=Staff!$I86,MIN(Staff!$J86,Staff!$L86),0),IF(Staff!$K86="Monthly",IF(AG$4=Staff!$I86,MIN(Staff!$J86,Staff!$L86),IF(AG$4&gt;Staff!$I86,MIN(Staff!$L86,AF89+Staff!$J86),0)),IF(Staff!$K86="Quarterly",IF(AG$4=Staff!$I86,MIN(Staff!$J86,Staff!$L86),IF(AG$4&gt;Staff!$I86,IFERROR(MIN(Staff!$L86,IF(ISNUMBER(AD89),AD89,0)+Staff!$J86),Staff!$J86),0)),IF(Staff!$K86="Annually",IF(AG$4=Staff!$I86,MIN(Staff!$J86,Staff!$L86),IF(AG$4&gt;Staff!$I86,IFERROR(MIN(Staff!$L86,U89+Staff!$J86),MIN(Staff!$J86,Staff!$L86)),0))))))</f>
        <v>0</v>
      </c>
      <c r="AH89" s="567">
        <f>IF(Staff!$K86="Never",IF(AH$4&gt;=Staff!$I86,MIN(Staff!$J86,Staff!$L86),0),IF(Staff!$K86="Monthly",IF(AH$4=Staff!$I86,MIN(Staff!$J86,Staff!$L86),IF(AH$4&gt;Staff!$I86,MIN(Staff!$L86,AG89+Staff!$J86),0)),IF(Staff!$K86="Quarterly",IF(AH$4=Staff!$I86,MIN(Staff!$J86,Staff!$L86),IF(AH$4&gt;Staff!$I86,IFERROR(MIN(Staff!$L86,IF(ISNUMBER(AE89),AE89,0)+Staff!$J86),Staff!$J86),0)),IF(Staff!$K86="Annually",IF(AH$4=Staff!$I86,MIN(Staff!$J86,Staff!$L86),IF(AH$4&gt;Staff!$I86,IFERROR(MIN(Staff!$L86,V89+Staff!$J86),MIN(Staff!$J86,Staff!$L86)),0))))))</f>
        <v>0</v>
      </c>
      <c r="AI89" s="567">
        <f>IF(Staff!$K86="Never",IF(AI$4&gt;=Staff!$I86,MIN(Staff!$J86,Staff!$L86),0),IF(Staff!$K86="Monthly",IF(AI$4=Staff!$I86,MIN(Staff!$J86,Staff!$L86),IF(AI$4&gt;Staff!$I86,MIN(Staff!$L86,AH89+Staff!$J86),0)),IF(Staff!$K86="Quarterly",IF(AI$4=Staff!$I86,MIN(Staff!$J86,Staff!$L86),IF(AI$4&gt;Staff!$I86,IFERROR(MIN(Staff!$L86,IF(ISNUMBER(AF89),AF89,0)+Staff!$J86),Staff!$J86),0)),IF(Staff!$K86="Annually",IF(AI$4=Staff!$I86,MIN(Staff!$J86,Staff!$L86),IF(AI$4&gt;Staff!$I86,IFERROR(MIN(Staff!$L86,W89+Staff!$J86),MIN(Staff!$J86,Staff!$L86)),0))))))</f>
        <v>0</v>
      </c>
      <c r="AJ89" s="567">
        <f>IF(Staff!$K86="Never",IF(AJ$4&gt;=Staff!$I86,MIN(Staff!$J86,Staff!$L86),0),IF(Staff!$K86="Monthly",IF(AJ$4=Staff!$I86,MIN(Staff!$J86,Staff!$L86),IF(AJ$4&gt;Staff!$I86,MIN(Staff!$L86,AI89+Staff!$J86),0)),IF(Staff!$K86="Quarterly",IF(AJ$4=Staff!$I86,MIN(Staff!$J86,Staff!$L86),IF(AJ$4&gt;Staff!$I86,IFERROR(MIN(Staff!$L86,IF(ISNUMBER(AG89),AG89,0)+Staff!$J86),Staff!$J86),0)),IF(Staff!$K86="Annually",IF(AJ$4=Staff!$I86,MIN(Staff!$J86,Staff!$L86),IF(AJ$4&gt;Staff!$I86,IFERROR(MIN(Staff!$L86,X89+Staff!$J86),MIN(Staff!$J86,Staff!$L86)),0))))))</f>
        <v>0</v>
      </c>
      <c r="AK89" s="567">
        <f>IF(Staff!$K86="Never",IF(AK$4&gt;=Staff!$I86,MIN(Staff!$J86,Staff!$L86),0),IF(Staff!$K86="Monthly",IF(AK$4=Staff!$I86,MIN(Staff!$J86,Staff!$L86),IF(AK$4&gt;Staff!$I86,MIN(Staff!$L86,AJ89+Staff!$J86),0)),IF(Staff!$K86="Quarterly",IF(AK$4=Staff!$I86,MIN(Staff!$J86,Staff!$L86),IF(AK$4&gt;Staff!$I86,IFERROR(MIN(Staff!$L86,IF(ISNUMBER(AH89),AH89,0)+Staff!$J86),Staff!$J86),0)),IF(Staff!$K86="Annually",IF(AK$4=Staff!$I86,MIN(Staff!$J86,Staff!$L86),IF(AK$4&gt;Staff!$I86,IFERROR(MIN(Staff!$L86,Y89+Staff!$J86),MIN(Staff!$J86,Staff!$L86)),0))))))</f>
        <v>0</v>
      </c>
      <c r="AL89" s="567">
        <f>IF(Staff!$K86="Never",IF(AL$4&gt;=Staff!$I86,MIN(Staff!$J86,Staff!$L86),0),IF(Staff!$K86="Monthly",IF(AL$4=Staff!$I86,MIN(Staff!$J86,Staff!$L86),IF(AL$4&gt;Staff!$I86,MIN(Staff!$L86,AK89+Staff!$J86),0)),IF(Staff!$K86="Quarterly",IF(AL$4=Staff!$I86,MIN(Staff!$J86,Staff!$L86),IF(AL$4&gt;Staff!$I86,IFERROR(MIN(Staff!$L86,IF(ISNUMBER(AI89),AI89,0)+Staff!$J86),Staff!$J86),0)),IF(Staff!$K86="Annually",IF(AL$4=Staff!$I86,MIN(Staff!$J86,Staff!$L86),IF(AL$4&gt;Staff!$I86,IFERROR(MIN(Staff!$L86,Z89+Staff!$J86),MIN(Staff!$J86,Staff!$L86)),0))))))</f>
        <v>0</v>
      </c>
      <c r="AM89" s="567">
        <f>IF(Staff!$K86="Never",IF(AM$4&gt;=Staff!$I86,MIN(Staff!$J86,Staff!$L86),0),IF(Staff!$K86="Monthly",IF(AM$4=Staff!$I86,MIN(Staff!$J86,Staff!$L86),IF(AM$4&gt;Staff!$I86,MIN(Staff!$L86,AL89+Staff!$J86),0)),IF(Staff!$K86="Quarterly",IF(AM$4=Staff!$I86,MIN(Staff!$J86,Staff!$L86),IF(AM$4&gt;Staff!$I86,IFERROR(MIN(Staff!$L86,IF(ISNUMBER(AJ89),AJ89,0)+Staff!$J86),Staff!$J86),0)),IF(Staff!$K86="Annually",IF(AM$4=Staff!$I86,MIN(Staff!$J86,Staff!$L86),IF(AM$4&gt;Staff!$I86,IFERROR(MIN(Staff!$L86,AA89+Staff!$J86),MIN(Staff!$J86,Staff!$L86)),0))))))</f>
        <v>0</v>
      </c>
      <c r="AN89" s="567">
        <f>IF(Staff!$K86="Never",IF(AN$4&gt;=Staff!$I86,MIN(Staff!$J86,Staff!$L86),0),IF(Staff!$K86="Monthly",IF(AN$4=Staff!$I86,MIN(Staff!$J86,Staff!$L86),IF(AN$4&gt;Staff!$I86,MIN(Staff!$L86,AM89+Staff!$J86),0)),IF(Staff!$K86="Quarterly",IF(AN$4=Staff!$I86,MIN(Staff!$J86,Staff!$L86),IF(AN$4&gt;Staff!$I86,IFERROR(MIN(Staff!$L86,IF(ISNUMBER(AK89),AK89,0)+Staff!$J86),Staff!$J86),0)),IF(Staff!$K86="Annually",IF(AN$4=Staff!$I86,MIN(Staff!$J86,Staff!$L86),IF(AN$4&gt;Staff!$I86,IFERROR(MIN(Staff!$L86,AB89+Staff!$J86),MIN(Staff!$J86,Staff!$L86)),0))))))</f>
        <v>0</v>
      </c>
      <c r="AO89" s="567">
        <f>IF(Staff!$K86="Never",IF(AO$4&gt;=Staff!$I86,MIN(Staff!$J86,Staff!$L86),0),IF(Staff!$K86="Monthly",IF(AO$4=Staff!$I86,MIN(Staff!$J86,Staff!$L86),IF(AO$4&gt;Staff!$I86,MIN(Staff!$L86,AN89+Staff!$J86),0)),IF(Staff!$K86="Quarterly",IF(AO$4=Staff!$I86,MIN(Staff!$J86,Staff!$L86),IF(AO$4&gt;Staff!$I86,IFERROR(MIN(Staff!$L86,IF(ISNUMBER(AL89),AL89,0)+Staff!$J86),Staff!$J86),0)),IF(Staff!$K86="Annually",IF(AO$4=Staff!$I86,MIN(Staff!$J86,Staff!$L86),IF(AO$4&gt;Staff!$I86,IFERROR(MIN(Staff!$L86,AC89+Staff!$J86),MIN(Staff!$J86,Staff!$L86)),0))))))</f>
        <v>0</v>
      </c>
      <c r="AP89" s="567">
        <f>IF(Staff!$K86="Never",IF(AP$4&gt;=Staff!$I86,MIN(Staff!$J86,Staff!$L86),0),IF(Staff!$K86="Monthly",IF(AP$4=Staff!$I86,MIN(Staff!$J86,Staff!$L86),IF(AP$4&gt;Staff!$I86,MIN(Staff!$L86,AO89+Staff!$J86),0)),IF(Staff!$K86="Quarterly",IF(AP$4=Staff!$I86,MIN(Staff!$J86,Staff!$L86),IF(AP$4&gt;Staff!$I86,IFERROR(MIN(Staff!$L86,IF(ISNUMBER(AM89),AM89,0)+Staff!$J86),Staff!$J86),0)),IF(Staff!$K86="Annually",IF(AP$4=Staff!$I86,MIN(Staff!$J86,Staff!$L86),IF(AP$4&gt;Staff!$I86,IFERROR(MIN(Staff!$L86,AD89+Staff!$J86),MIN(Staff!$J86,Staff!$L86)),0))))))</f>
        <v>0</v>
      </c>
      <c r="AQ89" s="567">
        <f>IF(Staff!$K86="Never",IF(AQ$4&gt;=Staff!$I86,MIN(Staff!$J86,Staff!$L86),0),IF(Staff!$K86="Monthly",IF(AQ$4=Staff!$I86,MIN(Staff!$J86,Staff!$L86),IF(AQ$4&gt;Staff!$I86,MIN(Staff!$L86,AP89+Staff!$J86),0)),IF(Staff!$K86="Quarterly",IF(AQ$4=Staff!$I86,MIN(Staff!$J86,Staff!$L86),IF(AQ$4&gt;Staff!$I86,IFERROR(MIN(Staff!$L86,IF(ISNUMBER(AN89),AN89,0)+Staff!$J86),Staff!$J86),0)),IF(Staff!$K86="Annually",IF(AQ$4=Staff!$I86,MIN(Staff!$J86,Staff!$L86),IF(AQ$4&gt;Staff!$I86,IFERROR(MIN(Staff!$L86,AE89+Staff!$J86),MIN(Staff!$J86,Staff!$L86)),0))))))</f>
        <v>0</v>
      </c>
      <c r="AR89" s="567">
        <f>IF(Staff!$K86="Never",IF(AR$4&gt;=Staff!$I86,MIN(Staff!$J86,Staff!$L86),0),IF(Staff!$K86="Monthly",IF(AR$4=Staff!$I86,MIN(Staff!$J86,Staff!$L86),IF(AR$4&gt;Staff!$I86,MIN(Staff!$L86,AQ89+Staff!$J86),0)),IF(Staff!$K86="Quarterly",IF(AR$4=Staff!$I86,MIN(Staff!$J86,Staff!$L86),IF(AR$4&gt;Staff!$I86,IFERROR(MIN(Staff!$L86,IF(ISNUMBER(AO89),AO89,0)+Staff!$J86),Staff!$J86),0)),IF(Staff!$K86="Annually",IF(AR$4=Staff!$I86,MIN(Staff!$J86,Staff!$L86),IF(AR$4&gt;Staff!$I86,IFERROR(MIN(Staff!$L86,AF89+Staff!$J86),MIN(Staff!$J86,Staff!$L86)),0))))))</f>
        <v>0</v>
      </c>
      <c r="AS89" s="567">
        <f>IF(Staff!$K86="Never",IF(AS$4&gt;=Staff!$I86,MIN(Staff!$J86,Staff!$L86),0),IF(Staff!$K86="Monthly",IF(AS$4=Staff!$I86,MIN(Staff!$J86,Staff!$L86),IF(AS$4&gt;Staff!$I86,MIN(Staff!$L86,AR89+Staff!$J86),0)),IF(Staff!$K86="Quarterly",IF(AS$4=Staff!$I86,MIN(Staff!$J86,Staff!$L86),IF(AS$4&gt;Staff!$I86,IFERROR(MIN(Staff!$L86,IF(ISNUMBER(AP89),AP89,0)+Staff!$J86),Staff!$J86),0)),IF(Staff!$K86="Annually",IF(AS$4=Staff!$I86,MIN(Staff!$J86,Staff!$L86),IF(AS$4&gt;Staff!$I86,IFERROR(MIN(Staff!$L86,AG89+Staff!$J86),MIN(Staff!$J86,Staff!$L86)),0))))))</f>
        <v>0</v>
      </c>
      <c r="AT89" s="567">
        <f>IF(Staff!$K86="Never",IF(AT$4&gt;=Staff!$I86,MIN(Staff!$J86,Staff!$L86),0),IF(Staff!$K86="Monthly",IF(AT$4=Staff!$I86,MIN(Staff!$J86,Staff!$L86),IF(AT$4&gt;Staff!$I86,MIN(Staff!$L86,AS89+Staff!$J86),0)),IF(Staff!$K86="Quarterly",IF(AT$4=Staff!$I86,MIN(Staff!$J86,Staff!$L86),IF(AT$4&gt;Staff!$I86,IFERROR(MIN(Staff!$L86,IF(ISNUMBER(AQ89),AQ89,0)+Staff!$J86),Staff!$J86),0)),IF(Staff!$K86="Annually",IF(AT$4=Staff!$I86,MIN(Staff!$J86,Staff!$L86),IF(AT$4&gt;Staff!$I86,IFERROR(MIN(Staff!$L86,AH89+Staff!$J86),MIN(Staff!$J86,Staff!$L86)),0))))))</f>
        <v>0</v>
      </c>
      <c r="AU89" s="567">
        <f>IF(Staff!$K86="Never",IF(AU$4&gt;=Staff!$I86,MIN(Staff!$J86,Staff!$L86),0),IF(Staff!$K86="Monthly",IF(AU$4=Staff!$I86,MIN(Staff!$J86,Staff!$L86),IF(AU$4&gt;Staff!$I86,MIN(Staff!$L86,AT89+Staff!$J86),0)),IF(Staff!$K86="Quarterly",IF(AU$4=Staff!$I86,MIN(Staff!$J86,Staff!$L86),IF(AU$4&gt;Staff!$I86,IFERROR(MIN(Staff!$L86,IF(ISNUMBER(AR89),AR89,0)+Staff!$J86),Staff!$J86),0)),IF(Staff!$K86="Annually",IF(AU$4=Staff!$I86,MIN(Staff!$J86,Staff!$L86),IF(AU$4&gt;Staff!$I86,IFERROR(MIN(Staff!$L86,AI89+Staff!$J86),MIN(Staff!$J86,Staff!$L86)),0))))))</f>
        <v>0</v>
      </c>
      <c r="AV89" s="567">
        <f>IF(Staff!$K86="Never",IF(AV$4&gt;=Staff!$I86,MIN(Staff!$J86,Staff!$L86),0),IF(Staff!$K86="Monthly",IF(AV$4=Staff!$I86,MIN(Staff!$J86,Staff!$L86),IF(AV$4&gt;Staff!$I86,MIN(Staff!$L86,AU89+Staff!$J86),0)),IF(Staff!$K86="Quarterly",IF(AV$4=Staff!$I86,MIN(Staff!$J86,Staff!$L86),IF(AV$4&gt;Staff!$I86,IFERROR(MIN(Staff!$L86,IF(ISNUMBER(AS89),AS89,0)+Staff!$J86),Staff!$J86),0)),IF(Staff!$K86="Annually",IF(AV$4=Staff!$I86,MIN(Staff!$J86,Staff!$L86),IF(AV$4&gt;Staff!$I86,IFERROR(MIN(Staff!$L86,AJ89+Staff!$J86),MIN(Staff!$J86,Staff!$L86)),0))))))</f>
        <v>0</v>
      </c>
      <c r="AW89" s="567">
        <f>IF(Staff!$K86="Never",IF(AW$4&gt;=Staff!$I86,MIN(Staff!$J86,Staff!$L86),0),IF(Staff!$K86="Monthly",IF(AW$4=Staff!$I86,MIN(Staff!$J86,Staff!$L86),IF(AW$4&gt;Staff!$I86,MIN(Staff!$L86,AV89+Staff!$J86),0)),IF(Staff!$K86="Quarterly",IF(AW$4=Staff!$I86,MIN(Staff!$J86,Staff!$L86),IF(AW$4&gt;Staff!$I86,IFERROR(MIN(Staff!$L86,IF(ISNUMBER(AT89),AT89,0)+Staff!$J86),Staff!$J86),0)),IF(Staff!$K86="Annually",IF(AW$4=Staff!$I86,MIN(Staff!$J86,Staff!$L86),IF(AW$4&gt;Staff!$I86,IFERROR(MIN(Staff!$L86,AK89+Staff!$J86),MIN(Staff!$J86,Staff!$L86)),0))))))</f>
        <v>0</v>
      </c>
      <c r="AX89" s="567">
        <f>IF(Staff!$K86="Never",IF(AX$4&gt;=Staff!$I86,MIN(Staff!$J86,Staff!$L86),0),IF(Staff!$K86="Monthly",IF(AX$4=Staff!$I86,MIN(Staff!$J86,Staff!$L86),IF(AX$4&gt;Staff!$I86,MIN(Staff!$L86,AW89+Staff!$J86),0)),IF(Staff!$K86="Quarterly",IF(AX$4=Staff!$I86,MIN(Staff!$J86,Staff!$L86),IF(AX$4&gt;Staff!$I86,IFERROR(MIN(Staff!$L86,IF(ISNUMBER(AU89),AU89,0)+Staff!$J86),Staff!$J86),0)),IF(Staff!$K86="Annually",IF(AX$4=Staff!$I86,MIN(Staff!$J86,Staff!$L86),IF(AX$4&gt;Staff!$I86,IFERROR(MIN(Staff!$L86,AL89+Staff!$J86),MIN(Staff!$J86,Staff!$L86)),0))))))</f>
        <v>0</v>
      </c>
      <c r="AY89" s="567">
        <f>IF(Staff!$K86="Never",IF(AY$4&gt;=Staff!$I86,MIN(Staff!$J86,Staff!$L86),0),IF(Staff!$K86="Monthly",IF(AY$4=Staff!$I86,MIN(Staff!$J86,Staff!$L86),IF(AY$4&gt;Staff!$I86,MIN(Staff!$L86,AX89+Staff!$J86),0)),IF(Staff!$K86="Quarterly",IF(AY$4=Staff!$I86,MIN(Staff!$J86,Staff!$L86),IF(AY$4&gt;Staff!$I86,IFERROR(MIN(Staff!$L86,IF(ISNUMBER(AV89),AV89,0)+Staff!$J86),Staff!$J86),0)),IF(Staff!$K86="Annually",IF(AY$4=Staff!$I86,MIN(Staff!$J86,Staff!$L86),IF(AY$4&gt;Staff!$I86,IFERROR(MIN(Staff!$L86,AM89+Staff!$J86),MIN(Staff!$J86,Staff!$L86)),0))))))</f>
        <v>0</v>
      </c>
      <c r="AZ89" s="567">
        <f>IF(Staff!$K86="Never",IF(AZ$4&gt;=Staff!$I86,MIN(Staff!$J86,Staff!$L86),0),IF(Staff!$K86="Monthly",IF(AZ$4=Staff!$I86,MIN(Staff!$J86,Staff!$L86),IF(AZ$4&gt;Staff!$I86,MIN(Staff!$L86,AY89+Staff!$J86),0)),IF(Staff!$K86="Quarterly",IF(AZ$4=Staff!$I86,MIN(Staff!$J86,Staff!$L86),IF(AZ$4&gt;Staff!$I86,IFERROR(MIN(Staff!$L86,IF(ISNUMBER(AW89),AW89,0)+Staff!$J86),Staff!$J86),0)),IF(Staff!$K86="Annually",IF(AZ$4=Staff!$I86,MIN(Staff!$J86,Staff!$L86),IF(AZ$4&gt;Staff!$I86,IFERROR(MIN(Staff!$L86,AN89+Staff!$J86),MIN(Staff!$J86,Staff!$L86)),0))))))</f>
        <v>0</v>
      </c>
      <c r="BA89" s="567">
        <f>IF(Staff!$K86="Never",IF(BA$4&gt;=Staff!$I86,MIN(Staff!$J86,Staff!$L86),0),IF(Staff!$K86="Monthly",IF(BA$4=Staff!$I86,MIN(Staff!$J86,Staff!$L86),IF(BA$4&gt;Staff!$I86,MIN(Staff!$L86,AZ89+Staff!$J86),0)),IF(Staff!$K86="Quarterly",IF(BA$4=Staff!$I86,MIN(Staff!$J86,Staff!$L86),IF(BA$4&gt;Staff!$I86,IFERROR(MIN(Staff!$L86,IF(ISNUMBER(AX89),AX89,0)+Staff!$J86),Staff!$J86),0)),IF(Staff!$K86="Annually",IF(BA$4=Staff!$I86,MIN(Staff!$J86,Staff!$L86),IF(BA$4&gt;Staff!$I86,IFERROR(MIN(Staff!$L86,AO89+Staff!$J86),MIN(Staff!$J86,Staff!$L86)),0))))))</f>
        <v>0</v>
      </c>
      <c r="BB89" s="567">
        <f>IF(Staff!$K86="Never",IF(BB$4&gt;=Staff!$I86,MIN(Staff!$J86,Staff!$L86),0),IF(Staff!$K86="Monthly",IF(BB$4=Staff!$I86,MIN(Staff!$J86,Staff!$L86),IF(BB$4&gt;Staff!$I86,MIN(Staff!$L86,BA89+Staff!$J86),0)),IF(Staff!$K86="Quarterly",IF(BB$4=Staff!$I86,MIN(Staff!$J86,Staff!$L86),IF(BB$4&gt;Staff!$I86,IFERROR(MIN(Staff!$L86,IF(ISNUMBER(AY89),AY89,0)+Staff!$J86),Staff!$J86),0)),IF(Staff!$K86="Annually",IF(BB$4=Staff!$I86,MIN(Staff!$J86,Staff!$L86),IF(BB$4&gt;Staff!$I86,IFERROR(MIN(Staff!$L86,AP89+Staff!$J86),MIN(Staff!$J86,Staff!$L86)),0))))))</f>
        <v>0</v>
      </c>
      <c r="BC89" s="567">
        <f>IF(Staff!$K86="Never",IF(BC$4&gt;=Staff!$I86,MIN(Staff!$J86,Staff!$L86),0),IF(Staff!$K86="Monthly",IF(BC$4=Staff!$I86,MIN(Staff!$J86,Staff!$L86),IF(BC$4&gt;Staff!$I86,MIN(Staff!$L86,BB89+Staff!$J86),0)),IF(Staff!$K86="Quarterly",IF(BC$4=Staff!$I86,MIN(Staff!$J86,Staff!$L86),IF(BC$4&gt;Staff!$I86,IFERROR(MIN(Staff!$L86,IF(ISNUMBER(AZ89),AZ89,0)+Staff!$J86),Staff!$J86),0)),IF(Staff!$K86="Annually",IF(BC$4=Staff!$I86,MIN(Staff!$J86,Staff!$L86),IF(BC$4&gt;Staff!$I86,IFERROR(MIN(Staff!$L86,AQ89+Staff!$J86),MIN(Staff!$J86,Staff!$L86)),0))))))</f>
        <v>0</v>
      </c>
      <c r="BD89" s="567">
        <f>IF(Staff!$K86="Never",IF(BD$4&gt;=Staff!$I86,MIN(Staff!$J86,Staff!$L86),0),IF(Staff!$K86="Monthly",IF(BD$4=Staff!$I86,MIN(Staff!$J86,Staff!$L86),IF(BD$4&gt;Staff!$I86,MIN(Staff!$L86,BC89+Staff!$J86),0)),IF(Staff!$K86="Quarterly",IF(BD$4=Staff!$I86,MIN(Staff!$J86,Staff!$L86),IF(BD$4&gt;Staff!$I86,IFERROR(MIN(Staff!$L86,IF(ISNUMBER(BA89),BA89,0)+Staff!$J86),Staff!$J86),0)),IF(Staff!$K86="Annually",IF(BD$4=Staff!$I86,MIN(Staff!$J86,Staff!$L86),IF(BD$4&gt;Staff!$I86,IFERROR(MIN(Staff!$L86,AR89+Staff!$J86),MIN(Staff!$J86,Staff!$L86)),0))))))</f>
        <v>0</v>
      </c>
      <c r="BE89" s="567">
        <f>IF(Staff!$K86="Never",IF(BE$4&gt;=Staff!$I86,MIN(Staff!$J86,Staff!$L86),0),IF(Staff!$K86="Monthly",IF(BE$4=Staff!$I86,MIN(Staff!$J86,Staff!$L86),IF(BE$4&gt;Staff!$I86,MIN(Staff!$L86,BD89+Staff!$J86),0)),IF(Staff!$K86="Quarterly",IF(BE$4=Staff!$I86,MIN(Staff!$J86,Staff!$L86),IF(BE$4&gt;Staff!$I86,IFERROR(MIN(Staff!$L86,IF(ISNUMBER(BB89),BB89,0)+Staff!$J86),Staff!$J86),0)),IF(Staff!$K86="Annually",IF(BE$4=Staff!$I86,MIN(Staff!$J86,Staff!$L86),IF(BE$4&gt;Staff!$I86,IFERROR(MIN(Staff!$L86,AS89+Staff!$J86),MIN(Staff!$J86,Staff!$L86)),0))))))</f>
        <v>0</v>
      </c>
      <c r="BF89" s="567">
        <f>IF(Staff!$K86="Never",IF(BF$4&gt;=Staff!$I86,MIN(Staff!$J86,Staff!$L86),0),IF(Staff!$K86="Monthly",IF(BF$4=Staff!$I86,MIN(Staff!$J86,Staff!$L86),IF(BF$4&gt;Staff!$I86,MIN(Staff!$L86,BE89+Staff!$J86),0)),IF(Staff!$K86="Quarterly",IF(BF$4=Staff!$I86,MIN(Staff!$J86,Staff!$L86),IF(BF$4&gt;Staff!$I86,IFERROR(MIN(Staff!$L86,IF(ISNUMBER(BC89),BC89,0)+Staff!$J86),Staff!$J86),0)),IF(Staff!$K86="Annually",IF(BF$4=Staff!$I86,MIN(Staff!$J86,Staff!$L86),IF(BF$4&gt;Staff!$I86,IFERROR(MIN(Staff!$L86,AT89+Staff!$J86),MIN(Staff!$J86,Staff!$L86)),0))))))</f>
        <v>0</v>
      </c>
      <c r="BG89" s="567">
        <f>IF(Staff!$K86="Never",IF(BG$4&gt;=Staff!$I86,MIN(Staff!$J86,Staff!$L86),0),IF(Staff!$K86="Monthly",IF(BG$4=Staff!$I86,MIN(Staff!$J86,Staff!$L86),IF(BG$4&gt;Staff!$I86,MIN(Staff!$L86,BF89+Staff!$J86),0)),IF(Staff!$K86="Quarterly",IF(BG$4=Staff!$I86,MIN(Staff!$J86,Staff!$L86),IF(BG$4&gt;Staff!$I86,IFERROR(MIN(Staff!$L86,IF(ISNUMBER(BD89),BD89,0)+Staff!$J86),Staff!$J86),0)),IF(Staff!$K86="Annually",IF(BG$4=Staff!$I86,MIN(Staff!$J86,Staff!$L86),IF(BG$4&gt;Staff!$I86,IFERROR(MIN(Staff!$L86,AU89+Staff!$J86),MIN(Staff!$J86,Staff!$L86)),0))))))</f>
        <v>0</v>
      </c>
      <c r="BH89" s="567">
        <f>IF(Staff!$K86="Never",IF(BH$4&gt;=Staff!$I86,MIN(Staff!$J86,Staff!$L86),0),IF(Staff!$K86="Monthly",IF(BH$4=Staff!$I86,MIN(Staff!$J86,Staff!$L86),IF(BH$4&gt;Staff!$I86,MIN(Staff!$L86,BG89+Staff!$J86),0)),IF(Staff!$K86="Quarterly",IF(BH$4=Staff!$I86,MIN(Staff!$J86,Staff!$L86),IF(BH$4&gt;Staff!$I86,IFERROR(MIN(Staff!$L86,IF(ISNUMBER(BE89),BE89,0)+Staff!$J86),Staff!$J86),0)),IF(Staff!$K86="Annually",IF(BH$4=Staff!$I86,MIN(Staff!$J86,Staff!$L86),IF(BH$4&gt;Staff!$I86,IFERROR(MIN(Staff!$L86,AV89+Staff!$J86),MIN(Staff!$J86,Staff!$L86)),0))))))</f>
        <v>0</v>
      </c>
      <c r="BI89" s="567">
        <f>IF(Staff!$K86="Never",IF(BI$4&gt;=Staff!$I86,MIN(Staff!$J86,Staff!$L86),0),IF(Staff!$K86="Monthly",IF(BI$4=Staff!$I86,MIN(Staff!$J86,Staff!$L86),IF(BI$4&gt;Staff!$I86,MIN(Staff!$L86,BH89+Staff!$J86),0)),IF(Staff!$K86="Quarterly",IF(BI$4=Staff!$I86,MIN(Staff!$J86,Staff!$L86),IF(BI$4&gt;Staff!$I86,IFERROR(MIN(Staff!$L86,IF(ISNUMBER(BF89),BF89,0)+Staff!$J86),Staff!$J86),0)),IF(Staff!$K86="Annually",IF(BI$4=Staff!$I86,MIN(Staff!$J86,Staff!$L86),IF(BI$4&gt;Staff!$I86,IFERROR(MIN(Staff!$L86,AW89+Staff!$J86),MIN(Staff!$J86,Staff!$L86)),0))))))</f>
        <v>0</v>
      </c>
      <c r="BJ89" s="567">
        <f>IF(Staff!$K86="Never",IF(BJ$4&gt;=Staff!$I86,MIN(Staff!$J86,Staff!$L86),0),IF(Staff!$K86="Monthly",IF(BJ$4=Staff!$I86,MIN(Staff!$J86,Staff!$L86),IF(BJ$4&gt;Staff!$I86,MIN(Staff!$L86,BI89+Staff!$J86),0)),IF(Staff!$K86="Quarterly",IF(BJ$4=Staff!$I86,MIN(Staff!$J86,Staff!$L86),IF(BJ$4&gt;Staff!$I86,IFERROR(MIN(Staff!$L86,IF(ISNUMBER(BG89),BG89,0)+Staff!$J86),Staff!$J86),0)),IF(Staff!$K86="Annually",IF(BJ$4=Staff!$I86,MIN(Staff!$J86,Staff!$L86),IF(BJ$4&gt;Staff!$I86,IFERROR(MIN(Staff!$L86,AX89+Staff!$J86),MIN(Staff!$J86,Staff!$L86)),0))))))</f>
        <v>0</v>
      </c>
      <c r="BK89" s="567">
        <f>IF(Staff!$K86="Never",IF(BK$4&gt;=Staff!$I86,MIN(Staff!$J86,Staff!$L86),0),IF(Staff!$K86="Monthly",IF(BK$4=Staff!$I86,MIN(Staff!$J86,Staff!$L86),IF(BK$4&gt;Staff!$I86,MIN(Staff!$L86,BJ89+Staff!$J86),0)),IF(Staff!$K86="Quarterly",IF(BK$4=Staff!$I86,MIN(Staff!$J86,Staff!$L86),IF(BK$4&gt;Staff!$I86,IFERROR(MIN(Staff!$L86,IF(ISNUMBER(BH89),BH89,0)+Staff!$J86),Staff!$J86),0)),IF(Staff!$K86="Annually",IF(BK$4=Staff!$I86,MIN(Staff!$J86,Staff!$L86),IF(BK$4&gt;Staff!$I86,IFERROR(MIN(Staff!$L86,AY89+Staff!$J86),MIN(Staff!$J86,Staff!$L86)),0))))))</f>
        <v>0</v>
      </c>
      <c r="BL89" s="567">
        <f>IF(Staff!$K86="Never",IF(BL$4&gt;=Staff!$I86,MIN(Staff!$J86,Staff!$L86),0),IF(Staff!$K86="Monthly",IF(BL$4=Staff!$I86,MIN(Staff!$J86,Staff!$L86),IF(BL$4&gt;Staff!$I86,MIN(Staff!$L86,BK89+Staff!$J86),0)),IF(Staff!$K86="Quarterly",IF(BL$4=Staff!$I86,MIN(Staff!$J86,Staff!$L86),IF(BL$4&gt;Staff!$I86,IFERROR(MIN(Staff!$L86,IF(ISNUMBER(BI89),BI89,0)+Staff!$J86),Staff!$J86),0)),IF(Staff!$K86="Annually",IF(BL$4=Staff!$I86,MIN(Staff!$J86,Staff!$L86),IF(BL$4&gt;Staff!$I86,IFERROR(MIN(Staff!$L86,AZ89+Staff!$J86),MIN(Staff!$J86,Staff!$L86)),0))))))</f>
        <v>0</v>
      </c>
      <c r="BM89" s="567">
        <f>IF(Staff!$K86="Never",IF(BM$4&gt;=Staff!$I86,MIN(Staff!$J86,Staff!$L86),0),IF(Staff!$K86="Monthly",IF(BM$4=Staff!$I86,MIN(Staff!$J86,Staff!$L86),IF(BM$4&gt;Staff!$I86,MIN(Staff!$L86,BL89+Staff!$J86),0)),IF(Staff!$K86="Quarterly",IF(BM$4=Staff!$I86,MIN(Staff!$J86,Staff!$L86),IF(BM$4&gt;Staff!$I86,IFERROR(MIN(Staff!$L86,IF(ISNUMBER(BJ89),BJ89,0)+Staff!$J86),Staff!$J86),0)),IF(Staff!$K86="Annually",IF(BM$4=Staff!$I86,MIN(Staff!$J86,Staff!$L86),IF(BM$4&gt;Staff!$I86,IFERROR(MIN(Staff!$L86,BA89+Staff!$J86),MIN(Staff!$J86,Staff!$L86)),0))))))</f>
        <v>0</v>
      </c>
      <c r="BN89" s="567">
        <f>IF(Staff!$K86="Never",IF(BN$4&gt;=Staff!$I86,MIN(Staff!$J86,Staff!$L86),0),IF(Staff!$K86="Monthly",IF(BN$4=Staff!$I86,MIN(Staff!$J86,Staff!$L86),IF(BN$4&gt;Staff!$I86,MIN(Staff!$L86,BM89+Staff!$J86),0)),IF(Staff!$K86="Quarterly",IF(BN$4=Staff!$I86,MIN(Staff!$J86,Staff!$L86),IF(BN$4&gt;Staff!$I86,IFERROR(MIN(Staff!$L86,IF(ISNUMBER(BK89),BK89,0)+Staff!$J86),Staff!$J86),0)),IF(Staff!$K86="Annually",IF(BN$4=Staff!$I86,MIN(Staff!$J86,Staff!$L86),IF(BN$4&gt;Staff!$I86,IFERROR(MIN(Staff!$L86,BB89+Staff!$J86),MIN(Staff!$J86,Staff!$L86)),0))))))</f>
        <v>0</v>
      </c>
      <c r="BO89" s="567">
        <f>IF(Staff!$K86="Never",IF(BO$4&gt;=Staff!$I86,MIN(Staff!$J86,Staff!$L86),0),IF(Staff!$K86="Monthly",IF(BO$4=Staff!$I86,MIN(Staff!$J86,Staff!$L86),IF(BO$4&gt;Staff!$I86,MIN(Staff!$L86,BN89+Staff!$J86),0)),IF(Staff!$K86="Quarterly",IF(BO$4=Staff!$I86,MIN(Staff!$J86,Staff!$L86),IF(BO$4&gt;Staff!$I86,IFERROR(MIN(Staff!$L86,IF(ISNUMBER(BL89),BL89,0)+Staff!$J86),Staff!$J86),0)),IF(Staff!$K86="Annually",IF(BO$4=Staff!$I86,MIN(Staff!$J86,Staff!$L86),IF(BO$4&gt;Staff!$I86,IFERROR(MIN(Staff!$L86,BC89+Staff!$J86),MIN(Staff!$J86,Staff!$L86)),0))))))</f>
        <v>0</v>
      </c>
      <c r="BP89" s="567">
        <f>IF(Staff!$K86="Never",IF(BP$4&gt;=Staff!$I86,MIN(Staff!$J86,Staff!$L86),0),IF(Staff!$K86="Monthly",IF(BP$4=Staff!$I86,MIN(Staff!$J86,Staff!$L86),IF(BP$4&gt;Staff!$I86,MIN(Staff!$L86,BO89+Staff!$J86),0)),IF(Staff!$K86="Quarterly",IF(BP$4=Staff!$I86,MIN(Staff!$J86,Staff!$L86),IF(BP$4&gt;Staff!$I86,IFERROR(MIN(Staff!$L86,IF(ISNUMBER(BM89),BM89,0)+Staff!$J86),Staff!$J86),0)),IF(Staff!$K86="Annually",IF(BP$4=Staff!$I86,MIN(Staff!$J86,Staff!$L86),IF(BP$4&gt;Staff!$I86,IFERROR(MIN(Staff!$L86,BD89+Staff!$J86),MIN(Staff!$J86,Staff!$L86)),0))))))</f>
        <v>0</v>
      </c>
      <c r="BQ89" s="567">
        <f>IF(Staff!$K86="Never",IF(BQ$4&gt;=Staff!$I86,MIN(Staff!$J86,Staff!$L86),0),IF(Staff!$K86="Monthly",IF(BQ$4=Staff!$I86,MIN(Staff!$J86,Staff!$L86),IF(BQ$4&gt;Staff!$I86,MIN(Staff!$L86,BP89+Staff!$J86),0)),IF(Staff!$K86="Quarterly",IF(BQ$4=Staff!$I86,MIN(Staff!$J86,Staff!$L86),IF(BQ$4&gt;Staff!$I86,IFERROR(MIN(Staff!$L86,IF(ISNUMBER(BN89),BN89,0)+Staff!$J86),Staff!$J86),0)),IF(Staff!$K86="Annually",IF(BQ$4=Staff!$I86,MIN(Staff!$J86,Staff!$L86),IF(BQ$4&gt;Staff!$I86,IFERROR(MIN(Staff!$L86,BE89+Staff!$J86),MIN(Staff!$J86,Staff!$L86)),0))))))</f>
        <v>0</v>
      </c>
      <c r="BR89" s="567">
        <f>IF(Staff!$K86="Never",IF(BR$4&gt;=Staff!$I86,MIN(Staff!$J86,Staff!$L86),0),IF(Staff!$K86="Monthly",IF(BR$4=Staff!$I86,MIN(Staff!$J86,Staff!$L86),IF(BR$4&gt;Staff!$I86,MIN(Staff!$L86,BQ89+Staff!$J86),0)),IF(Staff!$K86="Quarterly",IF(BR$4=Staff!$I86,MIN(Staff!$J86,Staff!$L86),IF(BR$4&gt;Staff!$I86,IFERROR(MIN(Staff!$L86,IF(ISNUMBER(BO89),BO89,0)+Staff!$J86),Staff!$J86),0)),IF(Staff!$K86="Annually",IF(BR$4=Staff!$I86,MIN(Staff!$J86,Staff!$L86),IF(BR$4&gt;Staff!$I86,IFERROR(MIN(Staff!$L86,BF89+Staff!$J86),MIN(Staff!$J86,Staff!$L86)),0))))))</f>
        <v>0</v>
      </c>
      <c r="BS89" s="567">
        <f>IF(Staff!$K86="Never",IF(BS$4&gt;=Staff!$I86,MIN(Staff!$J86,Staff!$L86),0),IF(Staff!$K86="Monthly",IF(BS$4=Staff!$I86,MIN(Staff!$J86,Staff!$L86),IF(BS$4&gt;Staff!$I86,MIN(Staff!$L86,BR89+Staff!$J86),0)),IF(Staff!$K86="Quarterly",IF(BS$4=Staff!$I86,MIN(Staff!$J86,Staff!$L86),IF(BS$4&gt;Staff!$I86,IFERROR(MIN(Staff!$L86,IF(ISNUMBER(BP89),BP89,0)+Staff!$J86),Staff!$J86),0)),IF(Staff!$K86="Annually",IF(BS$4=Staff!$I86,MIN(Staff!$J86,Staff!$L86),IF(BS$4&gt;Staff!$I86,IFERROR(MIN(Staff!$L86,BG89+Staff!$J86),MIN(Staff!$J86,Staff!$L86)),0))))))</f>
        <v>0</v>
      </c>
      <c r="BT89" s="567">
        <f>IF(Staff!$K86="Never",IF(BT$4&gt;=Staff!$I86,MIN(Staff!$J86,Staff!$L86),0),IF(Staff!$K86="Monthly",IF(BT$4=Staff!$I86,MIN(Staff!$J86,Staff!$L86),IF(BT$4&gt;Staff!$I86,MIN(Staff!$L86,BS89+Staff!$J86),0)),IF(Staff!$K86="Quarterly",IF(BT$4=Staff!$I86,MIN(Staff!$J86,Staff!$L86),IF(BT$4&gt;Staff!$I86,IFERROR(MIN(Staff!$L86,IF(ISNUMBER(BQ89),BQ89,0)+Staff!$J86),Staff!$J86),0)),IF(Staff!$K86="Annually",IF(BT$4=Staff!$I86,MIN(Staff!$J86,Staff!$L86),IF(BT$4&gt;Staff!$I86,IFERROR(MIN(Staff!$L86,BH89+Staff!$J86),MIN(Staff!$J86,Staff!$L86)),0))))))</f>
        <v>0</v>
      </c>
      <c r="BU89" s="567">
        <f>IF(Staff!$K86="Never",IF(BU$4&gt;=Staff!$I86,MIN(Staff!$J86,Staff!$L86),0),IF(Staff!$K86="Monthly",IF(BU$4=Staff!$I86,MIN(Staff!$J86,Staff!$L86),IF(BU$4&gt;Staff!$I86,MIN(Staff!$L86,BT89+Staff!$J86),0)),IF(Staff!$K86="Quarterly",IF(BU$4=Staff!$I86,MIN(Staff!$J86,Staff!$L86),IF(BU$4&gt;Staff!$I86,IFERROR(MIN(Staff!$L86,IF(ISNUMBER(BR89),BR89,0)+Staff!$J86),Staff!$J86),0)),IF(Staff!$K86="Annually",IF(BU$4=Staff!$I86,MIN(Staff!$J86,Staff!$L86),IF(BU$4&gt;Staff!$I86,IFERROR(MIN(Staff!$L86,BI89+Staff!$J86),MIN(Staff!$J86,Staff!$L86)),0))))))</f>
        <v>0</v>
      </c>
      <c r="BV89" s="567">
        <f>IF(Staff!$K86="Never",IF(BV$4&gt;=Staff!$I86,MIN(Staff!$J86,Staff!$L86),0),IF(Staff!$K86="Monthly",IF(BV$4=Staff!$I86,MIN(Staff!$J86,Staff!$L86),IF(BV$4&gt;Staff!$I86,MIN(Staff!$L86,BU89+Staff!$J86),0)),IF(Staff!$K86="Quarterly",IF(BV$4=Staff!$I86,MIN(Staff!$J86,Staff!$L86),IF(BV$4&gt;Staff!$I86,IFERROR(MIN(Staff!$L86,IF(ISNUMBER(BS89),BS89,0)+Staff!$J86),Staff!$J86),0)),IF(Staff!$K86="Annually",IF(BV$4=Staff!$I86,MIN(Staff!$J86,Staff!$L86),IF(BV$4&gt;Staff!$I86,IFERROR(MIN(Staff!$L86,BJ89+Staff!$J86),MIN(Staff!$J86,Staff!$L86)),0))))))</f>
        <v>0</v>
      </c>
      <c r="BW89" s="567">
        <f>IF(Staff!$K86="Never",IF(BW$4&gt;=Staff!$I86,MIN(Staff!$J86,Staff!$L86),0),IF(Staff!$K86="Monthly",IF(BW$4=Staff!$I86,MIN(Staff!$J86,Staff!$L86),IF(BW$4&gt;Staff!$I86,MIN(Staff!$L86,BV89+Staff!$J86),0)),IF(Staff!$K86="Quarterly",IF(BW$4=Staff!$I86,MIN(Staff!$J86,Staff!$L86),IF(BW$4&gt;Staff!$I86,IFERROR(MIN(Staff!$L86,IF(ISNUMBER(BT89),BT89,0)+Staff!$J86),Staff!$J86),0)),IF(Staff!$K86="Annually",IF(BW$4=Staff!$I86,MIN(Staff!$J86,Staff!$L86),IF(BW$4&gt;Staff!$I86,IFERROR(MIN(Staff!$L86,BK89+Staff!$J86),MIN(Staff!$J86,Staff!$L86)),0))))))</f>
        <v>0</v>
      </c>
      <c r="BX89" s="567">
        <f>IF(Staff!$K86="Never",IF(BX$4&gt;=Staff!$I86,MIN(Staff!$J86,Staff!$L86),0),IF(Staff!$K86="Monthly",IF(BX$4=Staff!$I86,MIN(Staff!$J86,Staff!$L86),IF(BX$4&gt;Staff!$I86,MIN(Staff!$L86,BW89+Staff!$J86),0)),IF(Staff!$K86="Quarterly",IF(BX$4=Staff!$I86,MIN(Staff!$J86,Staff!$L86),IF(BX$4&gt;Staff!$I86,IFERROR(MIN(Staff!$L86,IF(ISNUMBER(BU89),BU89,0)+Staff!$J86),Staff!$J86),0)),IF(Staff!$K86="Annually",IF(BX$4=Staff!$I86,MIN(Staff!$J86,Staff!$L86),IF(BX$4&gt;Staff!$I86,IFERROR(MIN(Staff!$L86,BL89+Staff!$J86),MIN(Staff!$J86,Staff!$L86)),0))))))</f>
        <v>0</v>
      </c>
      <c r="BY89" s="567">
        <f>IF(Staff!$K86="Never",IF(BY$4&gt;=Staff!$I86,MIN(Staff!$J86,Staff!$L86),0),IF(Staff!$K86="Monthly",IF(BY$4=Staff!$I86,MIN(Staff!$J86,Staff!$L86),IF(BY$4&gt;Staff!$I86,MIN(Staff!$L86,BX89+Staff!$J86),0)),IF(Staff!$K86="Quarterly",IF(BY$4=Staff!$I86,MIN(Staff!$J86,Staff!$L86),IF(BY$4&gt;Staff!$I86,IFERROR(MIN(Staff!$L86,IF(ISNUMBER(BV89),BV89,0)+Staff!$J86),Staff!$J86),0)),IF(Staff!$K86="Annually",IF(BY$4=Staff!$I86,MIN(Staff!$J86,Staff!$L86),IF(BY$4&gt;Staff!$I86,IFERROR(MIN(Staff!$L86,BM89+Staff!$J86),MIN(Staff!$J86,Staff!$L86)),0))))))</f>
        <v>0</v>
      </c>
      <c r="BZ89" s="567">
        <f>IF(Staff!$K86="Never",IF(BZ$4&gt;=Staff!$I86,MIN(Staff!$J86,Staff!$L86),0),IF(Staff!$K86="Monthly",IF(BZ$4=Staff!$I86,MIN(Staff!$J86,Staff!$L86),IF(BZ$4&gt;Staff!$I86,MIN(Staff!$L86,BY89+Staff!$J86),0)),IF(Staff!$K86="Quarterly",IF(BZ$4=Staff!$I86,MIN(Staff!$J86,Staff!$L86),IF(BZ$4&gt;Staff!$I86,IFERROR(MIN(Staff!$L86,IF(ISNUMBER(BW89),BW89,0)+Staff!$J86),Staff!$J86),0)),IF(Staff!$K86="Annually",IF(BZ$4=Staff!$I86,MIN(Staff!$J86,Staff!$L86),IF(BZ$4&gt;Staff!$I86,IFERROR(MIN(Staff!$L86,BN89+Staff!$J86),MIN(Staff!$J86,Staff!$L86)),0))))))</f>
        <v>0</v>
      </c>
      <c r="CA89" s="567">
        <f>IF(Staff!$K86="Never",IF(CA$4&gt;=Staff!$I86,MIN(Staff!$J86,Staff!$L86),0),IF(Staff!$K86="Monthly",IF(CA$4=Staff!$I86,MIN(Staff!$J86,Staff!$L86),IF(CA$4&gt;Staff!$I86,MIN(Staff!$L86,BZ89+Staff!$J86),0)),IF(Staff!$K86="Quarterly",IF(CA$4=Staff!$I86,MIN(Staff!$J86,Staff!$L86),IF(CA$4&gt;Staff!$I86,IFERROR(MIN(Staff!$L86,IF(ISNUMBER(BX89),BX89,0)+Staff!$J86),Staff!$J86),0)),IF(Staff!$K86="Annually",IF(CA$4=Staff!$I86,MIN(Staff!$J86,Staff!$L86),IF(CA$4&gt;Staff!$I86,IFERROR(MIN(Staff!$L86,BO89+Staff!$J86),MIN(Staff!$J86,Staff!$L86)),0))))))</f>
        <v>0</v>
      </c>
      <c r="CB89" s="567">
        <f>IF(Staff!$K86="Never",IF(CB$4&gt;=Staff!$I86,MIN(Staff!$J86,Staff!$L86),0),IF(Staff!$K86="Monthly",IF(CB$4=Staff!$I86,MIN(Staff!$J86,Staff!$L86),IF(CB$4&gt;Staff!$I86,MIN(Staff!$L86,CA89+Staff!$J86),0)),IF(Staff!$K86="Quarterly",IF(CB$4=Staff!$I86,MIN(Staff!$J86,Staff!$L86),IF(CB$4&gt;Staff!$I86,IFERROR(MIN(Staff!$L86,IF(ISNUMBER(BY89),BY89,0)+Staff!$J86),Staff!$J86),0)),IF(Staff!$K86="Annually",IF(CB$4=Staff!$I86,MIN(Staff!$J86,Staff!$L86),IF(CB$4&gt;Staff!$I86,IFERROR(MIN(Staff!$L86,BP89+Staff!$J86),MIN(Staff!$J86,Staff!$L86)),0))))))</f>
        <v>0</v>
      </c>
      <c r="CC89" s="567">
        <f>IF(Staff!$K86="Never",IF(CC$4&gt;=Staff!$I86,MIN(Staff!$J86,Staff!$L86),0),IF(Staff!$K86="Monthly",IF(CC$4=Staff!$I86,MIN(Staff!$J86,Staff!$L86),IF(CC$4&gt;Staff!$I86,MIN(Staff!$L86,CB89+Staff!$J86),0)),IF(Staff!$K86="Quarterly",IF(CC$4=Staff!$I86,MIN(Staff!$J86,Staff!$L86),IF(CC$4&gt;Staff!$I86,IFERROR(MIN(Staff!$L86,IF(ISNUMBER(BZ89),BZ89,0)+Staff!$J86),Staff!$J86),0)),IF(Staff!$K86="Annually",IF(CC$4=Staff!$I86,MIN(Staff!$J86,Staff!$L86),IF(CC$4&gt;Staff!$I86,IFERROR(MIN(Staff!$L86,BQ89+Staff!$J86),MIN(Staff!$J86,Staff!$L86)),0))))))</f>
        <v>0</v>
      </c>
      <c r="CD89" s="567">
        <f>IF(Staff!$K86="Never",IF(CD$4&gt;=Staff!$I86,MIN(Staff!$J86,Staff!$L86),0),IF(Staff!$K86="Monthly",IF(CD$4=Staff!$I86,MIN(Staff!$J86,Staff!$L86),IF(CD$4&gt;Staff!$I86,MIN(Staff!$L86,CC89+Staff!$J86),0)),IF(Staff!$K86="Quarterly",IF(CD$4=Staff!$I86,MIN(Staff!$J86,Staff!$L86),IF(CD$4&gt;Staff!$I86,IFERROR(MIN(Staff!$L86,IF(ISNUMBER(CA89),CA89,0)+Staff!$J86),Staff!$J86),0)),IF(Staff!$K86="Annually",IF(CD$4=Staff!$I86,MIN(Staff!$J86,Staff!$L86),IF(CD$4&gt;Staff!$I86,IFERROR(MIN(Staff!$L86,BR89+Staff!$J86),MIN(Staff!$J86,Staff!$L86)),0))))))</f>
        <v>0</v>
      </c>
      <c r="CE89" s="567">
        <f>IF(Staff!$K86="Never",IF(CE$4&gt;=Staff!$I86,MIN(Staff!$J86,Staff!$L86),0),IF(Staff!$K86="Monthly",IF(CE$4=Staff!$I86,MIN(Staff!$J86,Staff!$L86),IF(CE$4&gt;Staff!$I86,MIN(Staff!$L86,CD89+Staff!$J86),0)),IF(Staff!$K86="Quarterly",IF(CE$4=Staff!$I86,MIN(Staff!$J86,Staff!$L86),IF(CE$4&gt;Staff!$I86,IFERROR(MIN(Staff!$L86,IF(ISNUMBER(CB89),CB89,0)+Staff!$J86),Staff!$J86),0)),IF(Staff!$K86="Annually",IF(CE$4=Staff!$I86,MIN(Staff!$J86,Staff!$L86),IF(CE$4&gt;Staff!$I86,IFERROR(MIN(Staff!$L86,BS89+Staff!$J86),MIN(Staff!$J86,Staff!$L86)),0))))))</f>
        <v>0</v>
      </c>
      <c r="CF89" s="567">
        <f>IF(Staff!$K86="Never",IF(CF$4&gt;=Staff!$I86,MIN(Staff!$J86,Staff!$L86),0),IF(Staff!$K86="Monthly",IF(CF$4=Staff!$I86,MIN(Staff!$J86,Staff!$L86),IF(CF$4&gt;Staff!$I86,MIN(Staff!$L86,CE89+Staff!$J86),0)),IF(Staff!$K86="Quarterly",IF(CF$4=Staff!$I86,MIN(Staff!$J86,Staff!$L86),IF(CF$4&gt;Staff!$I86,IFERROR(MIN(Staff!$L86,IF(ISNUMBER(CC89),CC89,0)+Staff!$J86),Staff!$J86),0)),IF(Staff!$K86="Annually",IF(CF$4=Staff!$I86,MIN(Staff!$J86,Staff!$L86),IF(CF$4&gt;Staff!$I86,IFERROR(MIN(Staff!$L86,BT89+Staff!$J86),MIN(Staff!$J86,Staff!$L86)),0))))))</f>
        <v>0</v>
      </c>
      <c r="CG89" s="567">
        <f>IF(Staff!$K86="Never",IF(CG$4&gt;=Staff!$I86,MIN(Staff!$J86,Staff!$L86),0),IF(Staff!$K86="Monthly",IF(CG$4=Staff!$I86,MIN(Staff!$J86,Staff!$L86),IF(CG$4&gt;Staff!$I86,MIN(Staff!$L86,CF89+Staff!$J86),0)),IF(Staff!$K86="Quarterly",IF(CG$4=Staff!$I86,MIN(Staff!$J86,Staff!$L86),IF(CG$4&gt;Staff!$I86,IFERROR(MIN(Staff!$L86,IF(ISNUMBER(CD89),CD89,0)+Staff!$J86),Staff!$J86),0)),IF(Staff!$K86="Annually",IF(CG$4=Staff!$I86,MIN(Staff!$J86,Staff!$L86),IF(CG$4&gt;Staff!$I86,IFERROR(MIN(Staff!$L86,BU89+Staff!$J86),MIN(Staff!$J86,Staff!$L86)),0))))))</f>
        <v>0</v>
      </c>
      <c r="CH89" s="567">
        <f>IF(Staff!$K86="Never",IF(CH$4&gt;=Staff!$I86,MIN(Staff!$J86,Staff!$L86),0),IF(Staff!$K86="Monthly",IF(CH$4=Staff!$I86,MIN(Staff!$J86,Staff!$L86),IF(CH$4&gt;Staff!$I86,MIN(Staff!$L86,CG89+Staff!$J86),0)),IF(Staff!$K86="Quarterly",IF(CH$4=Staff!$I86,MIN(Staff!$J86,Staff!$L86),IF(CH$4&gt;Staff!$I86,IFERROR(MIN(Staff!$L86,IF(ISNUMBER(CE89),CE89,0)+Staff!$J86),Staff!$J86),0)),IF(Staff!$K86="Annually",IF(CH$4=Staff!$I86,MIN(Staff!$J86,Staff!$L86),IF(CH$4&gt;Staff!$I86,IFERROR(MIN(Staff!$L86,BV89+Staff!$J86),MIN(Staff!$J86,Staff!$L86)),0))))))</f>
        <v>0</v>
      </c>
      <c r="CI89" s="567">
        <f>IF(Staff!$K86="Never",IF(CI$4&gt;=Staff!$I86,MIN(Staff!$J86,Staff!$L86),0),IF(Staff!$K86="Monthly",IF(CI$4=Staff!$I86,MIN(Staff!$J86,Staff!$L86),IF(CI$4&gt;Staff!$I86,MIN(Staff!$L86,CH89+Staff!$J86),0)),IF(Staff!$K86="Quarterly",IF(CI$4=Staff!$I86,MIN(Staff!$J86,Staff!$L86),IF(CI$4&gt;Staff!$I86,IFERROR(MIN(Staff!$L86,IF(ISNUMBER(CF89),CF89,0)+Staff!$J86),Staff!$J86),0)),IF(Staff!$K86="Annually",IF(CI$4=Staff!$I86,MIN(Staff!$J86,Staff!$L86),IF(CI$4&gt;Staff!$I86,IFERROR(MIN(Staff!$L86,BW89+Staff!$J86),MIN(Staff!$J86,Staff!$L86)),0))))))</f>
        <v>0</v>
      </c>
    </row>
    <row r="90" spans="1:87" ht="15.75" hidden="1" customHeight="1" outlineLevel="1">
      <c r="A90" s="875" t="str">
        <f>Staff!A87</f>
        <v>Other 10</v>
      </c>
      <c r="B90" s="876"/>
      <c r="C90" s="719" t="s">
        <v>289</v>
      </c>
      <c r="D90" s="567">
        <f>IF(Staff!$K87="Never",IF(D$4&gt;=Staff!$I87,MIN(Staff!$J87,Staff!$L87),0),IF(Staff!$K87="Monthly",IF(D$4=Staff!$I87,MIN(Staff!$J87,Staff!$L87),IF(D$4&gt;Staff!$I87,MIN(Staff!$L87,C90+Staff!$J87),0)),IF(Staff!$K87="Quarterly",IF(D$4=Staff!$I87,MIN(Staff!$J87,Staff!$L87),IF(D$4&gt;Staff!$I87,IFERROR(MIN(Staff!$L87,IF(ISNUMBER(A90),A90,0)+Staff!$J87),Staff!$J87),0)),IF(Staff!$K87="Annually",IF(D$4=Staff!$I87,MIN(Staff!$J87,Staff!$L87),IF(D$4&gt;Staff!$I87,IFERROR(MIN(Staff!$L87,#REF!+Staff!$J87),MIN(Staff!$J87,Staff!$L87)),0))))))</f>
        <v>0</v>
      </c>
      <c r="E90" s="567">
        <f>IF(Staff!$K87="Never",IF(E$4&gt;=Staff!$I87,MIN(Staff!$J87,Staff!$L87),0),IF(Staff!$K87="Monthly",IF(E$4=Staff!$I87,MIN(Staff!$J87,Staff!$L87),IF(E$4&gt;Staff!$I87,MIN(Staff!$L87,D90+Staff!$J87),0)),IF(Staff!$K87="Quarterly",IF(E$4=Staff!$I87,MIN(Staff!$J87,Staff!$L87),IF(E$4&gt;Staff!$I87,IFERROR(MIN(Staff!$L87,IF(ISNUMBER(B90),B90,0)+Staff!$J87),Staff!$J87),0)),IF(Staff!$K87="Annually",IF(E$4=Staff!$I87,MIN(Staff!$J87,Staff!$L87),IF(E$4&gt;Staff!$I87,IFERROR(MIN(Staff!$L87,#REF!+Staff!$J87),MIN(Staff!$J87,Staff!$L87)),0))))))</f>
        <v>0</v>
      </c>
      <c r="F90" s="567">
        <f>IF(Staff!$K87="Never",IF(F$4&gt;=Staff!$I87,MIN(Staff!$J87,Staff!$L87),0),IF(Staff!$K87="Monthly",IF(F$4=Staff!$I87,MIN(Staff!$J87,Staff!$L87),IF(F$4&gt;Staff!$I87,MIN(Staff!$L87,E90+Staff!$J87),0)),IF(Staff!$K87="Quarterly",IF(F$4=Staff!$I87,MIN(Staff!$J87,Staff!$L87),IF(F$4&gt;Staff!$I87,IFERROR(MIN(Staff!$L87,IF(ISNUMBER(C90),C90,0)+Staff!$J87),Staff!$J87),0)),IF(Staff!$K87="Annually",IF(F$4=Staff!$I87,MIN(Staff!$J87,Staff!$L87),IF(F$4&gt;Staff!$I87,IFERROR(MIN(Staff!$L87,#REF!+Staff!$J87),MIN(Staff!$J87,Staff!$L87)),0))))))</f>
        <v>0</v>
      </c>
      <c r="G90" s="567">
        <f>IF(Staff!$K87="Never",IF(G$4&gt;=Staff!$I87,MIN(Staff!$J87,Staff!$L87),0),IF(Staff!$K87="Monthly",IF(G$4=Staff!$I87,MIN(Staff!$J87,Staff!$L87),IF(G$4&gt;Staff!$I87,MIN(Staff!$L87,F90+Staff!$J87),0)),IF(Staff!$K87="Quarterly",IF(G$4=Staff!$I87,MIN(Staff!$J87,Staff!$L87),IF(G$4&gt;Staff!$I87,IFERROR(MIN(Staff!$L87,IF(ISNUMBER(D90),D90,0)+Staff!$J87),Staff!$J87),0)),IF(Staff!$K87="Annually",IF(G$4=Staff!$I87,MIN(Staff!$J87,Staff!$L87),IF(G$4&gt;Staff!$I87,IFERROR(MIN(Staff!$L87,#REF!+Staff!$J87),MIN(Staff!$J87,Staff!$L87)),0))))))</f>
        <v>0</v>
      </c>
      <c r="H90" s="567">
        <f>IF(Staff!$K87="Never",IF(H$4&gt;=Staff!$I87,MIN(Staff!$J87,Staff!$L87),0),IF(Staff!$K87="Monthly",IF(H$4=Staff!$I87,MIN(Staff!$J87,Staff!$L87),IF(H$4&gt;Staff!$I87,MIN(Staff!$L87,G90+Staff!$J87),0)),IF(Staff!$K87="Quarterly",IF(H$4=Staff!$I87,MIN(Staff!$J87,Staff!$L87),IF(H$4&gt;Staff!$I87,IFERROR(MIN(Staff!$L87,IF(ISNUMBER(E90),E90,0)+Staff!$J87),Staff!$J87),0)),IF(Staff!$K87="Annually",IF(H$4=Staff!$I87,MIN(Staff!$J87,Staff!$L87),IF(H$4&gt;Staff!$I87,IFERROR(MIN(Staff!$L87,#REF!+Staff!$J87),MIN(Staff!$J87,Staff!$L87)),0))))))</f>
        <v>0</v>
      </c>
      <c r="I90" s="567">
        <f>IF(Staff!$K87="Never",IF(I$4&gt;=Staff!$I87,MIN(Staff!$J87,Staff!$L87),0),IF(Staff!$K87="Monthly",IF(I$4=Staff!$I87,MIN(Staff!$J87,Staff!$L87),IF(I$4&gt;Staff!$I87,MIN(Staff!$L87,H90+Staff!$J87),0)),IF(Staff!$K87="Quarterly",IF(I$4=Staff!$I87,MIN(Staff!$J87,Staff!$L87),IF(I$4&gt;Staff!$I87,IFERROR(MIN(Staff!$L87,IF(ISNUMBER(F90),F90,0)+Staff!$J87),Staff!$J87),0)),IF(Staff!$K87="Annually",IF(I$4=Staff!$I87,MIN(Staff!$J87,Staff!$L87),IF(I$4&gt;Staff!$I87,IFERROR(MIN(Staff!$L87,#REF!+Staff!$J87),MIN(Staff!$J87,Staff!$L87)),0))))))</f>
        <v>0</v>
      </c>
      <c r="J90" s="567">
        <f>IF(Staff!$K87="Never",IF(J$4&gt;=Staff!$I87,MIN(Staff!$J87,Staff!$L87),0),IF(Staff!$K87="Monthly",IF(J$4=Staff!$I87,MIN(Staff!$J87,Staff!$L87),IF(J$4&gt;Staff!$I87,MIN(Staff!$L87,I90+Staff!$J87),0)),IF(Staff!$K87="Quarterly",IF(J$4=Staff!$I87,MIN(Staff!$J87,Staff!$L87),IF(J$4&gt;Staff!$I87,IFERROR(MIN(Staff!$L87,IF(ISNUMBER(G90),G90,0)+Staff!$J87),Staff!$J87),0)),IF(Staff!$K87="Annually",IF(J$4=Staff!$I87,MIN(Staff!$J87,Staff!$L87),IF(J$4&gt;Staff!$I87,IFERROR(MIN(Staff!$L87,#REF!+Staff!$J87),MIN(Staff!$J87,Staff!$L87)),0))))))</f>
        <v>0</v>
      </c>
      <c r="K90" s="567">
        <f>IF(Staff!$K87="Never",IF(K$4&gt;=Staff!$I87,MIN(Staff!$J87,Staff!$L87),0),IF(Staff!$K87="Monthly",IF(K$4=Staff!$I87,MIN(Staff!$J87,Staff!$L87),IF(K$4&gt;Staff!$I87,MIN(Staff!$L87,J90+Staff!$J87),0)),IF(Staff!$K87="Quarterly",IF(K$4=Staff!$I87,MIN(Staff!$J87,Staff!$L87),IF(K$4&gt;Staff!$I87,IFERROR(MIN(Staff!$L87,IF(ISNUMBER(H90),H90,0)+Staff!$J87),Staff!$J87),0)),IF(Staff!$K87="Annually",IF(K$4=Staff!$I87,MIN(Staff!$J87,Staff!$L87),IF(K$4&gt;Staff!$I87,IFERROR(MIN(Staff!$L87,#REF!+Staff!$J87),MIN(Staff!$J87,Staff!$L87)),0))))))</f>
        <v>0</v>
      </c>
      <c r="L90" s="567">
        <f>IF(Staff!$K87="Never",IF(L$4&gt;=Staff!$I87,MIN(Staff!$J87,Staff!$L87),0),IF(Staff!$K87="Monthly",IF(L$4=Staff!$I87,MIN(Staff!$J87,Staff!$L87),IF(L$4&gt;Staff!$I87,MIN(Staff!$L87,K90+Staff!$J87),0)),IF(Staff!$K87="Quarterly",IF(L$4=Staff!$I87,MIN(Staff!$J87,Staff!$L87),IF(L$4&gt;Staff!$I87,IFERROR(MIN(Staff!$L87,IF(ISNUMBER(I90),I90,0)+Staff!$J87),Staff!$J87),0)),IF(Staff!$K87="Annually",IF(L$4=Staff!$I87,MIN(Staff!$J87,Staff!$L87),IF(L$4&gt;Staff!$I87,IFERROR(MIN(Staff!$L87,#REF!+Staff!$J87),MIN(Staff!$J87,Staff!$L87)),0))))))</f>
        <v>0</v>
      </c>
      <c r="M90" s="567">
        <f>IF(Staff!$K87="Never",IF(M$4&gt;=Staff!$I87,MIN(Staff!$J87,Staff!$L87),0),IF(Staff!$K87="Monthly",IF(M$4=Staff!$I87,MIN(Staff!$J87,Staff!$L87),IF(M$4&gt;Staff!$I87,MIN(Staff!$L87,L90+Staff!$J87),0)),IF(Staff!$K87="Quarterly",IF(M$4=Staff!$I87,MIN(Staff!$J87,Staff!$L87),IF(M$4&gt;Staff!$I87,IFERROR(MIN(Staff!$L87,IF(ISNUMBER(J90),J90,0)+Staff!$J87),Staff!$J87),0)),IF(Staff!$K87="Annually",IF(M$4=Staff!$I87,MIN(Staff!$J87,Staff!$L87),IF(M$4&gt;Staff!$I87,IFERROR(MIN(Staff!$L87,A90+Staff!$J87),MIN(Staff!$J87,Staff!$L87)),0))))))</f>
        <v>0</v>
      </c>
      <c r="N90" s="567">
        <f>IF(Staff!$K87="Never",IF(N$4&gt;=Staff!$I87,MIN(Staff!$J87,Staff!$L87),0),IF(Staff!$K87="Monthly",IF(N$4=Staff!$I87,MIN(Staff!$J87,Staff!$L87),IF(N$4&gt;Staff!$I87,MIN(Staff!$L87,M90+Staff!$J87),0)),IF(Staff!$K87="Quarterly",IF(N$4=Staff!$I87,MIN(Staff!$J87,Staff!$L87),IF(N$4&gt;Staff!$I87,IFERROR(MIN(Staff!$L87,IF(ISNUMBER(K90),K90,0)+Staff!$J87),Staff!$J87),0)),IF(Staff!$K87="Annually",IF(N$4=Staff!$I87,MIN(Staff!$J87,Staff!$L87),IF(N$4&gt;Staff!$I87,IFERROR(MIN(Staff!$L87,B90+Staff!$J87),MIN(Staff!$J87,Staff!$L87)),0))))))</f>
        <v>0</v>
      </c>
      <c r="O90" s="567">
        <f>IF(Staff!$K87="Never",IF(O$4&gt;=Staff!$I87,MIN(Staff!$J87,Staff!$L87),0),IF(Staff!$K87="Monthly",IF(O$4=Staff!$I87,MIN(Staff!$J87,Staff!$L87),IF(O$4&gt;Staff!$I87,MIN(Staff!$L87,N90+Staff!$J87),0)),IF(Staff!$K87="Quarterly",IF(O$4=Staff!$I87,MIN(Staff!$J87,Staff!$L87),IF(O$4&gt;Staff!$I87,IFERROR(MIN(Staff!$L87,IF(ISNUMBER(L90),L90,0)+Staff!$J87),Staff!$J87),0)),IF(Staff!$K87="Annually",IF(O$4=Staff!$I87,MIN(Staff!$J87,Staff!$L87),IF(O$4&gt;Staff!$I87,IFERROR(MIN(Staff!$L87,C90+Staff!$J87),MIN(Staff!$J87,Staff!$L87)),0))))))</f>
        <v>0</v>
      </c>
      <c r="P90" s="567">
        <f>IF(Staff!$K87="Never",IF(P$4&gt;=Staff!$I87,MIN(Staff!$J87,Staff!$L87),0),IF(Staff!$K87="Monthly",IF(P$4=Staff!$I87,MIN(Staff!$J87,Staff!$L87),IF(P$4&gt;Staff!$I87,MIN(Staff!$L87,O90+Staff!$J87),0)),IF(Staff!$K87="Quarterly",IF(P$4=Staff!$I87,MIN(Staff!$J87,Staff!$L87),IF(P$4&gt;Staff!$I87,IFERROR(MIN(Staff!$L87,IF(ISNUMBER(M90),M90,0)+Staff!$J87),Staff!$J87),0)),IF(Staff!$K87="Annually",IF(P$4=Staff!$I87,MIN(Staff!$J87,Staff!$L87),IF(P$4&gt;Staff!$I87,IFERROR(MIN(Staff!$L87,D90+Staff!$J87),MIN(Staff!$J87,Staff!$L87)),0))))))</f>
        <v>0</v>
      </c>
      <c r="Q90" s="567">
        <f>IF(Staff!$K87="Never",IF(Q$4&gt;=Staff!$I87,MIN(Staff!$J87,Staff!$L87),0),IF(Staff!$K87="Monthly",IF(Q$4=Staff!$I87,MIN(Staff!$J87,Staff!$L87),IF(Q$4&gt;Staff!$I87,MIN(Staff!$L87,P90+Staff!$J87),0)),IF(Staff!$K87="Quarterly",IF(Q$4=Staff!$I87,MIN(Staff!$J87,Staff!$L87),IF(Q$4&gt;Staff!$I87,IFERROR(MIN(Staff!$L87,IF(ISNUMBER(N90),N90,0)+Staff!$J87),Staff!$J87),0)),IF(Staff!$K87="Annually",IF(Q$4=Staff!$I87,MIN(Staff!$J87,Staff!$L87),IF(Q$4&gt;Staff!$I87,IFERROR(MIN(Staff!$L87,E90+Staff!$J87),MIN(Staff!$J87,Staff!$L87)),0))))))</f>
        <v>0</v>
      </c>
      <c r="R90" s="567">
        <f>IF(Staff!$K87="Never",IF(R$4&gt;=Staff!$I87,MIN(Staff!$J87,Staff!$L87),0),IF(Staff!$K87="Monthly",IF(R$4=Staff!$I87,MIN(Staff!$J87,Staff!$L87),IF(R$4&gt;Staff!$I87,MIN(Staff!$L87,Q90+Staff!$J87),0)),IF(Staff!$K87="Quarterly",IF(R$4=Staff!$I87,MIN(Staff!$J87,Staff!$L87),IF(R$4&gt;Staff!$I87,IFERROR(MIN(Staff!$L87,IF(ISNUMBER(O90),O90,0)+Staff!$J87),Staff!$J87),0)),IF(Staff!$K87="Annually",IF(R$4=Staff!$I87,MIN(Staff!$J87,Staff!$L87),IF(R$4&gt;Staff!$I87,IFERROR(MIN(Staff!$L87,F90+Staff!$J87),MIN(Staff!$J87,Staff!$L87)),0))))))</f>
        <v>0</v>
      </c>
      <c r="S90" s="567">
        <f>IF(Staff!$K87="Never",IF(S$4&gt;=Staff!$I87,MIN(Staff!$J87,Staff!$L87),0),IF(Staff!$K87="Monthly",IF(S$4=Staff!$I87,MIN(Staff!$J87,Staff!$L87),IF(S$4&gt;Staff!$I87,MIN(Staff!$L87,R90+Staff!$J87),0)),IF(Staff!$K87="Quarterly",IF(S$4=Staff!$I87,MIN(Staff!$J87,Staff!$L87),IF(S$4&gt;Staff!$I87,IFERROR(MIN(Staff!$L87,IF(ISNUMBER(P90),P90,0)+Staff!$J87),Staff!$J87),0)),IF(Staff!$K87="Annually",IF(S$4=Staff!$I87,MIN(Staff!$J87,Staff!$L87),IF(S$4&gt;Staff!$I87,IFERROR(MIN(Staff!$L87,G90+Staff!$J87),MIN(Staff!$J87,Staff!$L87)),0))))))</f>
        <v>0</v>
      </c>
      <c r="T90" s="567">
        <f>IF(Staff!$K87="Never",IF(T$4&gt;=Staff!$I87,MIN(Staff!$J87,Staff!$L87),0),IF(Staff!$K87="Monthly",IF(T$4=Staff!$I87,MIN(Staff!$J87,Staff!$L87),IF(T$4&gt;Staff!$I87,MIN(Staff!$L87,S90+Staff!$J87),0)),IF(Staff!$K87="Quarterly",IF(T$4=Staff!$I87,MIN(Staff!$J87,Staff!$L87),IF(T$4&gt;Staff!$I87,IFERROR(MIN(Staff!$L87,IF(ISNUMBER(Q90),Q90,0)+Staff!$J87),Staff!$J87),0)),IF(Staff!$K87="Annually",IF(T$4=Staff!$I87,MIN(Staff!$J87,Staff!$L87),IF(T$4&gt;Staff!$I87,IFERROR(MIN(Staff!$L87,H90+Staff!$J87),MIN(Staff!$J87,Staff!$L87)),0))))))</f>
        <v>0</v>
      </c>
      <c r="U90" s="567">
        <f>IF(Staff!$K87="Never",IF(U$4&gt;=Staff!$I87,MIN(Staff!$J87,Staff!$L87),0),IF(Staff!$K87="Monthly",IF(U$4=Staff!$I87,MIN(Staff!$J87,Staff!$L87),IF(U$4&gt;Staff!$I87,MIN(Staff!$L87,T90+Staff!$J87),0)),IF(Staff!$K87="Quarterly",IF(U$4=Staff!$I87,MIN(Staff!$J87,Staff!$L87),IF(U$4&gt;Staff!$I87,IFERROR(MIN(Staff!$L87,IF(ISNUMBER(R90),R90,0)+Staff!$J87),Staff!$J87),0)),IF(Staff!$K87="Annually",IF(U$4=Staff!$I87,MIN(Staff!$J87,Staff!$L87),IF(U$4&gt;Staff!$I87,IFERROR(MIN(Staff!$L87,I90+Staff!$J87),MIN(Staff!$J87,Staff!$L87)),0))))))</f>
        <v>0</v>
      </c>
      <c r="V90" s="567">
        <f>IF(Staff!$K87="Never",IF(V$4&gt;=Staff!$I87,MIN(Staff!$J87,Staff!$L87),0),IF(Staff!$K87="Monthly",IF(V$4=Staff!$I87,MIN(Staff!$J87,Staff!$L87),IF(V$4&gt;Staff!$I87,MIN(Staff!$L87,U90+Staff!$J87),0)),IF(Staff!$K87="Quarterly",IF(V$4=Staff!$I87,MIN(Staff!$J87,Staff!$L87),IF(V$4&gt;Staff!$I87,IFERROR(MIN(Staff!$L87,IF(ISNUMBER(S90),S90,0)+Staff!$J87),Staff!$J87),0)),IF(Staff!$K87="Annually",IF(V$4=Staff!$I87,MIN(Staff!$J87,Staff!$L87),IF(V$4&gt;Staff!$I87,IFERROR(MIN(Staff!$L87,J90+Staff!$J87),MIN(Staff!$J87,Staff!$L87)),0))))))</f>
        <v>0</v>
      </c>
      <c r="W90" s="567">
        <f>IF(Staff!$K87="Never",IF(W$4&gt;=Staff!$I87,MIN(Staff!$J87,Staff!$L87),0),IF(Staff!$K87="Monthly",IF(W$4=Staff!$I87,MIN(Staff!$J87,Staff!$L87),IF(W$4&gt;Staff!$I87,MIN(Staff!$L87,V90+Staff!$J87),0)),IF(Staff!$K87="Quarterly",IF(W$4=Staff!$I87,MIN(Staff!$J87,Staff!$L87),IF(W$4&gt;Staff!$I87,IFERROR(MIN(Staff!$L87,IF(ISNUMBER(T90),T90,0)+Staff!$J87),Staff!$J87),0)),IF(Staff!$K87="Annually",IF(W$4=Staff!$I87,MIN(Staff!$J87,Staff!$L87),IF(W$4&gt;Staff!$I87,IFERROR(MIN(Staff!$L87,K90+Staff!$J87),MIN(Staff!$J87,Staff!$L87)),0))))))</f>
        <v>0</v>
      </c>
      <c r="X90" s="567">
        <f>IF(Staff!$K87="Never",IF(X$4&gt;=Staff!$I87,MIN(Staff!$J87,Staff!$L87),0),IF(Staff!$K87="Monthly",IF(X$4=Staff!$I87,MIN(Staff!$J87,Staff!$L87),IF(X$4&gt;Staff!$I87,MIN(Staff!$L87,W90+Staff!$J87),0)),IF(Staff!$K87="Quarterly",IF(X$4=Staff!$I87,MIN(Staff!$J87,Staff!$L87),IF(X$4&gt;Staff!$I87,IFERROR(MIN(Staff!$L87,IF(ISNUMBER(U90),U90,0)+Staff!$J87),Staff!$J87),0)),IF(Staff!$K87="Annually",IF(X$4=Staff!$I87,MIN(Staff!$J87,Staff!$L87),IF(X$4&gt;Staff!$I87,IFERROR(MIN(Staff!$L87,L90+Staff!$J87),MIN(Staff!$J87,Staff!$L87)),0))))))</f>
        <v>0</v>
      </c>
      <c r="Y90" s="567">
        <f>IF(Staff!$K87="Never",IF(Y$4&gt;=Staff!$I87,MIN(Staff!$J87,Staff!$L87),0),IF(Staff!$K87="Monthly",IF(Y$4=Staff!$I87,MIN(Staff!$J87,Staff!$L87),IF(Y$4&gt;Staff!$I87,MIN(Staff!$L87,X90+Staff!$J87),0)),IF(Staff!$K87="Quarterly",IF(Y$4=Staff!$I87,MIN(Staff!$J87,Staff!$L87),IF(Y$4&gt;Staff!$I87,IFERROR(MIN(Staff!$L87,IF(ISNUMBER(V90),V90,0)+Staff!$J87),Staff!$J87),0)),IF(Staff!$K87="Annually",IF(Y$4=Staff!$I87,MIN(Staff!$J87,Staff!$L87),IF(Y$4&gt;Staff!$I87,IFERROR(MIN(Staff!$L87,M90+Staff!$J87),MIN(Staff!$J87,Staff!$L87)),0))))))</f>
        <v>0</v>
      </c>
      <c r="Z90" s="567">
        <f>IF(Staff!$K87="Never",IF(Z$4&gt;=Staff!$I87,MIN(Staff!$J87,Staff!$L87),0),IF(Staff!$K87="Monthly",IF(Z$4=Staff!$I87,MIN(Staff!$J87,Staff!$L87),IF(Z$4&gt;Staff!$I87,MIN(Staff!$L87,Y90+Staff!$J87),0)),IF(Staff!$K87="Quarterly",IF(Z$4=Staff!$I87,MIN(Staff!$J87,Staff!$L87),IF(Z$4&gt;Staff!$I87,IFERROR(MIN(Staff!$L87,IF(ISNUMBER(W90),W90,0)+Staff!$J87),Staff!$J87),0)),IF(Staff!$K87="Annually",IF(Z$4=Staff!$I87,MIN(Staff!$J87,Staff!$L87),IF(Z$4&gt;Staff!$I87,IFERROR(MIN(Staff!$L87,N90+Staff!$J87),MIN(Staff!$J87,Staff!$L87)),0))))))</f>
        <v>0</v>
      </c>
      <c r="AA90" s="567">
        <f>IF(Staff!$K87="Never",IF(AA$4&gt;=Staff!$I87,MIN(Staff!$J87,Staff!$L87),0),IF(Staff!$K87="Monthly",IF(AA$4=Staff!$I87,MIN(Staff!$J87,Staff!$L87),IF(AA$4&gt;Staff!$I87,MIN(Staff!$L87,Z90+Staff!$J87),0)),IF(Staff!$K87="Quarterly",IF(AA$4=Staff!$I87,MIN(Staff!$J87,Staff!$L87),IF(AA$4&gt;Staff!$I87,IFERROR(MIN(Staff!$L87,IF(ISNUMBER(X90),X90,0)+Staff!$J87),Staff!$J87),0)),IF(Staff!$K87="Annually",IF(AA$4=Staff!$I87,MIN(Staff!$J87,Staff!$L87),IF(AA$4&gt;Staff!$I87,IFERROR(MIN(Staff!$L87,O90+Staff!$J87),MIN(Staff!$J87,Staff!$L87)),0))))))</f>
        <v>0</v>
      </c>
      <c r="AB90" s="567">
        <f>IF(Staff!$K87="Never",IF(AB$4&gt;=Staff!$I87,MIN(Staff!$J87,Staff!$L87),0),IF(Staff!$K87="Monthly",IF(AB$4=Staff!$I87,MIN(Staff!$J87,Staff!$L87),IF(AB$4&gt;Staff!$I87,MIN(Staff!$L87,AA90+Staff!$J87),0)),IF(Staff!$K87="Quarterly",IF(AB$4=Staff!$I87,MIN(Staff!$J87,Staff!$L87),IF(AB$4&gt;Staff!$I87,IFERROR(MIN(Staff!$L87,IF(ISNUMBER(Y90),Y90,0)+Staff!$J87),Staff!$J87),0)),IF(Staff!$K87="Annually",IF(AB$4=Staff!$I87,MIN(Staff!$J87,Staff!$L87),IF(AB$4&gt;Staff!$I87,IFERROR(MIN(Staff!$L87,P90+Staff!$J87),MIN(Staff!$J87,Staff!$L87)),0))))))</f>
        <v>0</v>
      </c>
      <c r="AC90" s="567">
        <f>IF(Staff!$K87="Never",IF(AC$4&gt;=Staff!$I87,MIN(Staff!$J87,Staff!$L87),0),IF(Staff!$K87="Monthly",IF(AC$4=Staff!$I87,MIN(Staff!$J87,Staff!$L87),IF(AC$4&gt;Staff!$I87,MIN(Staff!$L87,AB90+Staff!$J87),0)),IF(Staff!$K87="Quarterly",IF(AC$4=Staff!$I87,MIN(Staff!$J87,Staff!$L87),IF(AC$4&gt;Staff!$I87,IFERROR(MIN(Staff!$L87,IF(ISNUMBER(Z90),Z90,0)+Staff!$J87),Staff!$J87),0)),IF(Staff!$K87="Annually",IF(AC$4=Staff!$I87,MIN(Staff!$J87,Staff!$L87),IF(AC$4&gt;Staff!$I87,IFERROR(MIN(Staff!$L87,Q90+Staff!$J87),MIN(Staff!$J87,Staff!$L87)),0))))))</f>
        <v>0</v>
      </c>
      <c r="AD90" s="567">
        <f>IF(Staff!$K87="Never",IF(AD$4&gt;=Staff!$I87,MIN(Staff!$J87,Staff!$L87),0),IF(Staff!$K87="Monthly",IF(AD$4=Staff!$I87,MIN(Staff!$J87,Staff!$L87),IF(AD$4&gt;Staff!$I87,MIN(Staff!$L87,AC90+Staff!$J87),0)),IF(Staff!$K87="Quarterly",IF(AD$4=Staff!$I87,MIN(Staff!$J87,Staff!$L87),IF(AD$4&gt;Staff!$I87,IFERROR(MIN(Staff!$L87,IF(ISNUMBER(AA90),AA90,0)+Staff!$J87),Staff!$J87),0)),IF(Staff!$K87="Annually",IF(AD$4=Staff!$I87,MIN(Staff!$J87,Staff!$L87),IF(AD$4&gt;Staff!$I87,IFERROR(MIN(Staff!$L87,R90+Staff!$J87),MIN(Staff!$J87,Staff!$L87)),0))))))</f>
        <v>0</v>
      </c>
      <c r="AE90" s="567">
        <f>IF(Staff!$K87="Never",IF(AE$4&gt;=Staff!$I87,MIN(Staff!$J87,Staff!$L87),0),IF(Staff!$K87="Monthly",IF(AE$4=Staff!$I87,MIN(Staff!$J87,Staff!$L87),IF(AE$4&gt;Staff!$I87,MIN(Staff!$L87,AD90+Staff!$J87),0)),IF(Staff!$K87="Quarterly",IF(AE$4=Staff!$I87,MIN(Staff!$J87,Staff!$L87),IF(AE$4&gt;Staff!$I87,IFERROR(MIN(Staff!$L87,IF(ISNUMBER(AB90),AB90,0)+Staff!$J87),Staff!$J87),0)),IF(Staff!$K87="Annually",IF(AE$4=Staff!$I87,MIN(Staff!$J87,Staff!$L87),IF(AE$4&gt;Staff!$I87,IFERROR(MIN(Staff!$L87,S90+Staff!$J87),MIN(Staff!$J87,Staff!$L87)),0))))))</f>
        <v>0</v>
      </c>
      <c r="AF90" s="567">
        <f>IF(Staff!$K87="Never",IF(AF$4&gt;=Staff!$I87,MIN(Staff!$J87,Staff!$L87),0),IF(Staff!$K87="Monthly",IF(AF$4=Staff!$I87,MIN(Staff!$J87,Staff!$L87),IF(AF$4&gt;Staff!$I87,MIN(Staff!$L87,AE90+Staff!$J87),0)),IF(Staff!$K87="Quarterly",IF(AF$4=Staff!$I87,MIN(Staff!$J87,Staff!$L87),IF(AF$4&gt;Staff!$I87,IFERROR(MIN(Staff!$L87,IF(ISNUMBER(AC90),AC90,0)+Staff!$J87),Staff!$J87),0)),IF(Staff!$K87="Annually",IF(AF$4=Staff!$I87,MIN(Staff!$J87,Staff!$L87),IF(AF$4&gt;Staff!$I87,IFERROR(MIN(Staff!$L87,T90+Staff!$J87),MIN(Staff!$J87,Staff!$L87)),0))))))</f>
        <v>0</v>
      </c>
      <c r="AG90" s="567">
        <f>IF(Staff!$K87="Never",IF(AG$4&gt;=Staff!$I87,MIN(Staff!$J87,Staff!$L87),0),IF(Staff!$K87="Monthly",IF(AG$4=Staff!$I87,MIN(Staff!$J87,Staff!$L87),IF(AG$4&gt;Staff!$I87,MIN(Staff!$L87,AF90+Staff!$J87),0)),IF(Staff!$K87="Quarterly",IF(AG$4=Staff!$I87,MIN(Staff!$J87,Staff!$L87),IF(AG$4&gt;Staff!$I87,IFERROR(MIN(Staff!$L87,IF(ISNUMBER(AD90),AD90,0)+Staff!$J87),Staff!$J87),0)),IF(Staff!$K87="Annually",IF(AG$4=Staff!$I87,MIN(Staff!$J87,Staff!$L87),IF(AG$4&gt;Staff!$I87,IFERROR(MIN(Staff!$L87,U90+Staff!$J87),MIN(Staff!$J87,Staff!$L87)),0))))))</f>
        <v>0</v>
      </c>
      <c r="AH90" s="567">
        <f>IF(Staff!$K87="Never",IF(AH$4&gt;=Staff!$I87,MIN(Staff!$J87,Staff!$L87),0),IF(Staff!$K87="Monthly",IF(AH$4=Staff!$I87,MIN(Staff!$J87,Staff!$L87),IF(AH$4&gt;Staff!$I87,MIN(Staff!$L87,AG90+Staff!$J87),0)),IF(Staff!$K87="Quarterly",IF(AH$4=Staff!$I87,MIN(Staff!$J87,Staff!$L87),IF(AH$4&gt;Staff!$I87,IFERROR(MIN(Staff!$L87,IF(ISNUMBER(AE90),AE90,0)+Staff!$J87),Staff!$J87),0)),IF(Staff!$K87="Annually",IF(AH$4=Staff!$I87,MIN(Staff!$J87,Staff!$L87),IF(AH$4&gt;Staff!$I87,IFERROR(MIN(Staff!$L87,V90+Staff!$J87),MIN(Staff!$J87,Staff!$L87)),0))))))</f>
        <v>0</v>
      </c>
      <c r="AI90" s="567">
        <f>IF(Staff!$K87="Never",IF(AI$4&gt;=Staff!$I87,MIN(Staff!$J87,Staff!$L87),0),IF(Staff!$K87="Monthly",IF(AI$4=Staff!$I87,MIN(Staff!$J87,Staff!$L87),IF(AI$4&gt;Staff!$I87,MIN(Staff!$L87,AH90+Staff!$J87),0)),IF(Staff!$K87="Quarterly",IF(AI$4=Staff!$I87,MIN(Staff!$J87,Staff!$L87),IF(AI$4&gt;Staff!$I87,IFERROR(MIN(Staff!$L87,IF(ISNUMBER(AF90),AF90,0)+Staff!$J87),Staff!$J87),0)),IF(Staff!$K87="Annually",IF(AI$4=Staff!$I87,MIN(Staff!$J87,Staff!$L87),IF(AI$4&gt;Staff!$I87,IFERROR(MIN(Staff!$L87,W90+Staff!$J87),MIN(Staff!$J87,Staff!$L87)),0))))))</f>
        <v>0</v>
      </c>
      <c r="AJ90" s="567">
        <f>IF(Staff!$K87="Never",IF(AJ$4&gt;=Staff!$I87,MIN(Staff!$J87,Staff!$L87),0),IF(Staff!$K87="Monthly",IF(AJ$4=Staff!$I87,MIN(Staff!$J87,Staff!$L87),IF(AJ$4&gt;Staff!$I87,MIN(Staff!$L87,AI90+Staff!$J87),0)),IF(Staff!$K87="Quarterly",IF(AJ$4=Staff!$I87,MIN(Staff!$J87,Staff!$L87),IF(AJ$4&gt;Staff!$I87,IFERROR(MIN(Staff!$L87,IF(ISNUMBER(AG90),AG90,0)+Staff!$J87),Staff!$J87),0)),IF(Staff!$K87="Annually",IF(AJ$4=Staff!$I87,MIN(Staff!$J87,Staff!$L87),IF(AJ$4&gt;Staff!$I87,IFERROR(MIN(Staff!$L87,X90+Staff!$J87),MIN(Staff!$J87,Staff!$L87)),0))))))</f>
        <v>0</v>
      </c>
      <c r="AK90" s="567">
        <f>IF(Staff!$K87="Never",IF(AK$4&gt;=Staff!$I87,MIN(Staff!$J87,Staff!$L87),0),IF(Staff!$K87="Monthly",IF(AK$4=Staff!$I87,MIN(Staff!$J87,Staff!$L87),IF(AK$4&gt;Staff!$I87,MIN(Staff!$L87,AJ90+Staff!$J87),0)),IF(Staff!$K87="Quarterly",IF(AK$4=Staff!$I87,MIN(Staff!$J87,Staff!$L87),IF(AK$4&gt;Staff!$I87,IFERROR(MIN(Staff!$L87,IF(ISNUMBER(AH90),AH90,0)+Staff!$J87),Staff!$J87),0)),IF(Staff!$K87="Annually",IF(AK$4=Staff!$I87,MIN(Staff!$J87,Staff!$L87),IF(AK$4&gt;Staff!$I87,IFERROR(MIN(Staff!$L87,Y90+Staff!$J87),MIN(Staff!$J87,Staff!$L87)),0))))))</f>
        <v>0</v>
      </c>
      <c r="AL90" s="567">
        <f>IF(Staff!$K87="Never",IF(AL$4&gt;=Staff!$I87,MIN(Staff!$J87,Staff!$L87),0),IF(Staff!$K87="Monthly",IF(AL$4=Staff!$I87,MIN(Staff!$J87,Staff!$L87),IF(AL$4&gt;Staff!$I87,MIN(Staff!$L87,AK90+Staff!$J87),0)),IF(Staff!$K87="Quarterly",IF(AL$4=Staff!$I87,MIN(Staff!$J87,Staff!$L87),IF(AL$4&gt;Staff!$I87,IFERROR(MIN(Staff!$L87,IF(ISNUMBER(AI90),AI90,0)+Staff!$J87),Staff!$J87),0)),IF(Staff!$K87="Annually",IF(AL$4=Staff!$I87,MIN(Staff!$J87,Staff!$L87),IF(AL$4&gt;Staff!$I87,IFERROR(MIN(Staff!$L87,Z90+Staff!$J87),MIN(Staff!$J87,Staff!$L87)),0))))))</f>
        <v>0</v>
      </c>
      <c r="AM90" s="567">
        <f>IF(Staff!$K87="Never",IF(AM$4&gt;=Staff!$I87,MIN(Staff!$J87,Staff!$L87),0),IF(Staff!$K87="Monthly",IF(AM$4=Staff!$I87,MIN(Staff!$J87,Staff!$L87),IF(AM$4&gt;Staff!$I87,MIN(Staff!$L87,AL90+Staff!$J87),0)),IF(Staff!$K87="Quarterly",IF(AM$4=Staff!$I87,MIN(Staff!$J87,Staff!$L87),IF(AM$4&gt;Staff!$I87,IFERROR(MIN(Staff!$L87,IF(ISNUMBER(AJ90),AJ90,0)+Staff!$J87),Staff!$J87),0)),IF(Staff!$K87="Annually",IF(AM$4=Staff!$I87,MIN(Staff!$J87,Staff!$L87),IF(AM$4&gt;Staff!$I87,IFERROR(MIN(Staff!$L87,AA90+Staff!$J87),MIN(Staff!$J87,Staff!$L87)),0))))))</f>
        <v>0</v>
      </c>
      <c r="AN90" s="567">
        <f>IF(Staff!$K87="Never",IF(AN$4&gt;=Staff!$I87,MIN(Staff!$J87,Staff!$L87),0),IF(Staff!$K87="Monthly",IF(AN$4=Staff!$I87,MIN(Staff!$J87,Staff!$L87),IF(AN$4&gt;Staff!$I87,MIN(Staff!$L87,AM90+Staff!$J87),0)),IF(Staff!$K87="Quarterly",IF(AN$4=Staff!$I87,MIN(Staff!$J87,Staff!$L87),IF(AN$4&gt;Staff!$I87,IFERROR(MIN(Staff!$L87,IF(ISNUMBER(AK90),AK90,0)+Staff!$J87),Staff!$J87),0)),IF(Staff!$K87="Annually",IF(AN$4=Staff!$I87,MIN(Staff!$J87,Staff!$L87),IF(AN$4&gt;Staff!$I87,IFERROR(MIN(Staff!$L87,AB90+Staff!$J87),MIN(Staff!$J87,Staff!$L87)),0))))))</f>
        <v>0</v>
      </c>
      <c r="AO90" s="567">
        <f>IF(Staff!$K87="Never",IF(AO$4&gt;=Staff!$I87,MIN(Staff!$J87,Staff!$L87),0),IF(Staff!$K87="Monthly",IF(AO$4=Staff!$I87,MIN(Staff!$J87,Staff!$L87),IF(AO$4&gt;Staff!$I87,MIN(Staff!$L87,AN90+Staff!$J87),0)),IF(Staff!$K87="Quarterly",IF(AO$4=Staff!$I87,MIN(Staff!$J87,Staff!$L87),IF(AO$4&gt;Staff!$I87,IFERROR(MIN(Staff!$L87,IF(ISNUMBER(AL90),AL90,0)+Staff!$J87),Staff!$J87),0)),IF(Staff!$K87="Annually",IF(AO$4=Staff!$I87,MIN(Staff!$J87,Staff!$L87),IF(AO$4&gt;Staff!$I87,IFERROR(MIN(Staff!$L87,AC90+Staff!$J87),MIN(Staff!$J87,Staff!$L87)),0))))))</f>
        <v>0</v>
      </c>
      <c r="AP90" s="567">
        <f>IF(Staff!$K87="Never",IF(AP$4&gt;=Staff!$I87,MIN(Staff!$J87,Staff!$L87),0),IF(Staff!$K87="Monthly",IF(AP$4=Staff!$I87,MIN(Staff!$J87,Staff!$L87),IF(AP$4&gt;Staff!$I87,MIN(Staff!$L87,AO90+Staff!$J87),0)),IF(Staff!$K87="Quarterly",IF(AP$4=Staff!$I87,MIN(Staff!$J87,Staff!$L87),IF(AP$4&gt;Staff!$I87,IFERROR(MIN(Staff!$L87,IF(ISNUMBER(AM90),AM90,0)+Staff!$J87),Staff!$J87),0)),IF(Staff!$K87="Annually",IF(AP$4=Staff!$I87,MIN(Staff!$J87,Staff!$L87),IF(AP$4&gt;Staff!$I87,IFERROR(MIN(Staff!$L87,AD90+Staff!$J87),MIN(Staff!$J87,Staff!$L87)),0))))))</f>
        <v>0</v>
      </c>
      <c r="AQ90" s="567">
        <f>IF(Staff!$K87="Never",IF(AQ$4&gt;=Staff!$I87,MIN(Staff!$J87,Staff!$L87),0),IF(Staff!$K87="Monthly",IF(AQ$4=Staff!$I87,MIN(Staff!$J87,Staff!$L87),IF(AQ$4&gt;Staff!$I87,MIN(Staff!$L87,AP90+Staff!$J87),0)),IF(Staff!$K87="Quarterly",IF(AQ$4=Staff!$I87,MIN(Staff!$J87,Staff!$L87),IF(AQ$4&gt;Staff!$I87,IFERROR(MIN(Staff!$L87,IF(ISNUMBER(AN90),AN90,0)+Staff!$J87),Staff!$J87),0)),IF(Staff!$K87="Annually",IF(AQ$4=Staff!$I87,MIN(Staff!$J87,Staff!$L87),IF(AQ$4&gt;Staff!$I87,IFERROR(MIN(Staff!$L87,AE90+Staff!$J87),MIN(Staff!$J87,Staff!$L87)),0))))))</f>
        <v>0</v>
      </c>
      <c r="AR90" s="567">
        <f>IF(Staff!$K87="Never",IF(AR$4&gt;=Staff!$I87,MIN(Staff!$J87,Staff!$L87),0),IF(Staff!$K87="Monthly",IF(AR$4=Staff!$I87,MIN(Staff!$J87,Staff!$L87),IF(AR$4&gt;Staff!$I87,MIN(Staff!$L87,AQ90+Staff!$J87),0)),IF(Staff!$K87="Quarterly",IF(AR$4=Staff!$I87,MIN(Staff!$J87,Staff!$L87),IF(AR$4&gt;Staff!$I87,IFERROR(MIN(Staff!$L87,IF(ISNUMBER(AO90),AO90,0)+Staff!$J87),Staff!$J87),0)),IF(Staff!$K87="Annually",IF(AR$4=Staff!$I87,MIN(Staff!$J87,Staff!$L87),IF(AR$4&gt;Staff!$I87,IFERROR(MIN(Staff!$L87,AF90+Staff!$J87),MIN(Staff!$J87,Staff!$L87)),0))))))</f>
        <v>0</v>
      </c>
      <c r="AS90" s="567">
        <f>IF(Staff!$K87="Never",IF(AS$4&gt;=Staff!$I87,MIN(Staff!$J87,Staff!$L87),0),IF(Staff!$K87="Monthly",IF(AS$4=Staff!$I87,MIN(Staff!$J87,Staff!$L87),IF(AS$4&gt;Staff!$I87,MIN(Staff!$L87,AR90+Staff!$J87),0)),IF(Staff!$K87="Quarterly",IF(AS$4=Staff!$I87,MIN(Staff!$J87,Staff!$L87),IF(AS$4&gt;Staff!$I87,IFERROR(MIN(Staff!$L87,IF(ISNUMBER(AP90),AP90,0)+Staff!$J87),Staff!$J87),0)),IF(Staff!$K87="Annually",IF(AS$4=Staff!$I87,MIN(Staff!$J87,Staff!$L87),IF(AS$4&gt;Staff!$I87,IFERROR(MIN(Staff!$L87,AG90+Staff!$J87),MIN(Staff!$J87,Staff!$L87)),0))))))</f>
        <v>0</v>
      </c>
      <c r="AT90" s="567">
        <f>IF(Staff!$K87="Never",IF(AT$4&gt;=Staff!$I87,MIN(Staff!$J87,Staff!$L87),0),IF(Staff!$K87="Monthly",IF(AT$4=Staff!$I87,MIN(Staff!$J87,Staff!$L87),IF(AT$4&gt;Staff!$I87,MIN(Staff!$L87,AS90+Staff!$J87),0)),IF(Staff!$K87="Quarterly",IF(AT$4=Staff!$I87,MIN(Staff!$J87,Staff!$L87),IF(AT$4&gt;Staff!$I87,IFERROR(MIN(Staff!$L87,IF(ISNUMBER(AQ90),AQ90,0)+Staff!$J87),Staff!$J87),0)),IF(Staff!$K87="Annually",IF(AT$4=Staff!$I87,MIN(Staff!$J87,Staff!$L87),IF(AT$4&gt;Staff!$I87,IFERROR(MIN(Staff!$L87,AH90+Staff!$J87),MIN(Staff!$J87,Staff!$L87)),0))))))</f>
        <v>0</v>
      </c>
      <c r="AU90" s="567">
        <f>IF(Staff!$K87="Never",IF(AU$4&gt;=Staff!$I87,MIN(Staff!$J87,Staff!$L87),0),IF(Staff!$K87="Monthly",IF(AU$4=Staff!$I87,MIN(Staff!$J87,Staff!$L87),IF(AU$4&gt;Staff!$I87,MIN(Staff!$L87,AT90+Staff!$J87),0)),IF(Staff!$K87="Quarterly",IF(AU$4=Staff!$I87,MIN(Staff!$J87,Staff!$L87),IF(AU$4&gt;Staff!$I87,IFERROR(MIN(Staff!$L87,IF(ISNUMBER(AR90),AR90,0)+Staff!$J87),Staff!$J87),0)),IF(Staff!$K87="Annually",IF(AU$4=Staff!$I87,MIN(Staff!$J87,Staff!$L87),IF(AU$4&gt;Staff!$I87,IFERROR(MIN(Staff!$L87,AI90+Staff!$J87),MIN(Staff!$J87,Staff!$L87)),0))))))</f>
        <v>0</v>
      </c>
      <c r="AV90" s="567">
        <f>IF(Staff!$K87="Never",IF(AV$4&gt;=Staff!$I87,MIN(Staff!$J87,Staff!$L87),0),IF(Staff!$K87="Monthly",IF(AV$4=Staff!$I87,MIN(Staff!$J87,Staff!$L87),IF(AV$4&gt;Staff!$I87,MIN(Staff!$L87,AU90+Staff!$J87),0)),IF(Staff!$K87="Quarterly",IF(AV$4=Staff!$I87,MIN(Staff!$J87,Staff!$L87),IF(AV$4&gt;Staff!$I87,IFERROR(MIN(Staff!$L87,IF(ISNUMBER(AS90),AS90,0)+Staff!$J87),Staff!$J87),0)),IF(Staff!$K87="Annually",IF(AV$4=Staff!$I87,MIN(Staff!$J87,Staff!$L87),IF(AV$4&gt;Staff!$I87,IFERROR(MIN(Staff!$L87,AJ90+Staff!$J87),MIN(Staff!$J87,Staff!$L87)),0))))))</f>
        <v>0</v>
      </c>
      <c r="AW90" s="567">
        <f>IF(Staff!$K87="Never",IF(AW$4&gt;=Staff!$I87,MIN(Staff!$J87,Staff!$L87),0),IF(Staff!$K87="Monthly",IF(AW$4=Staff!$I87,MIN(Staff!$J87,Staff!$L87),IF(AW$4&gt;Staff!$I87,MIN(Staff!$L87,AV90+Staff!$J87),0)),IF(Staff!$K87="Quarterly",IF(AW$4=Staff!$I87,MIN(Staff!$J87,Staff!$L87),IF(AW$4&gt;Staff!$I87,IFERROR(MIN(Staff!$L87,IF(ISNUMBER(AT90),AT90,0)+Staff!$J87),Staff!$J87),0)),IF(Staff!$K87="Annually",IF(AW$4=Staff!$I87,MIN(Staff!$J87,Staff!$L87),IF(AW$4&gt;Staff!$I87,IFERROR(MIN(Staff!$L87,AK90+Staff!$J87),MIN(Staff!$J87,Staff!$L87)),0))))))</f>
        <v>0</v>
      </c>
      <c r="AX90" s="567">
        <f>IF(Staff!$K87="Never",IF(AX$4&gt;=Staff!$I87,MIN(Staff!$J87,Staff!$L87),0),IF(Staff!$K87="Monthly",IF(AX$4=Staff!$I87,MIN(Staff!$J87,Staff!$L87),IF(AX$4&gt;Staff!$I87,MIN(Staff!$L87,AW90+Staff!$J87),0)),IF(Staff!$K87="Quarterly",IF(AX$4=Staff!$I87,MIN(Staff!$J87,Staff!$L87),IF(AX$4&gt;Staff!$I87,IFERROR(MIN(Staff!$L87,IF(ISNUMBER(AU90),AU90,0)+Staff!$J87),Staff!$J87),0)),IF(Staff!$K87="Annually",IF(AX$4=Staff!$I87,MIN(Staff!$J87,Staff!$L87),IF(AX$4&gt;Staff!$I87,IFERROR(MIN(Staff!$L87,AL90+Staff!$J87),MIN(Staff!$J87,Staff!$L87)),0))))))</f>
        <v>0</v>
      </c>
      <c r="AY90" s="567">
        <f>IF(Staff!$K87="Never",IF(AY$4&gt;=Staff!$I87,MIN(Staff!$J87,Staff!$L87),0),IF(Staff!$K87="Monthly",IF(AY$4=Staff!$I87,MIN(Staff!$J87,Staff!$L87),IF(AY$4&gt;Staff!$I87,MIN(Staff!$L87,AX90+Staff!$J87),0)),IF(Staff!$K87="Quarterly",IF(AY$4=Staff!$I87,MIN(Staff!$J87,Staff!$L87),IF(AY$4&gt;Staff!$I87,IFERROR(MIN(Staff!$L87,IF(ISNUMBER(AV90),AV90,0)+Staff!$J87),Staff!$J87),0)),IF(Staff!$K87="Annually",IF(AY$4=Staff!$I87,MIN(Staff!$J87,Staff!$L87),IF(AY$4&gt;Staff!$I87,IFERROR(MIN(Staff!$L87,AM90+Staff!$J87),MIN(Staff!$J87,Staff!$L87)),0))))))</f>
        <v>0</v>
      </c>
      <c r="AZ90" s="567">
        <f>IF(Staff!$K87="Never",IF(AZ$4&gt;=Staff!$I87,MIN(Staff!$J87,Staff!$L87),0),IF(Staff!$K87="Monthly",IF(AZ$4=Staff!$I87,MIN(Staff!$J87,Staff!$L87),IF(AZ$4&gt;Staff!$I87,MIN(Staff!$L87,AY90+Staff!$J87),0)),IF(Staff!$K87="Quarterly",IF(AZ$4=Staff!$I87,MIN(Staff!$J87,Staff!$L87),IF(AZ$4&gt;Staff!$I87,IFERROR(MIN(Staff!$L87,IF(ISNUMBER(AW90),AW90,0)+Staff!$J87),Staff!$J87),0)),IF(Staff!$K87="Annually",IF(AZ$4=Staff!$I87,MIN(Staff!$J87,Staff!$L87),IF(AZ$4&gt;Staff!$I87,IFERROR(MIN(Staff!$L87,AN90+Staff!$J87),MIN(Staff!$J87,Staff!$L87)),0))))))</f>
        <v>0</v>
      </c>
      <c r="BA90" s="567">
        <f>IF(Staff!$K87="Never",IF(BA$4&gt;=Staff!$I87,MIN(Staff!$J87,Staff!$L87),0),IF(Staff!$K87="Monthly",IF(BA$4=Staff!$I87,MIN(Staff!$J87,Staff!$L87),IF(BA$4&gt;Staff!$I87,MIN(Staff!$L87,AZ90+Staff!$J87),0)),IF(Staff!$K87="Quarterly",IF(BA$4=Staff!$I87,MIN(Staff!$J87,Staff!$L87),IF(BA$4&gt;Staff!$I87,IFERROR(MIN(Staff!$L87,IF(ISNUMBER(AX90),AX90,0)+Staff!$J87),Staff!$J87),0)),IF(Staff!$K87="Annually",IF(BA$4=Staff!$I87,MIN(Staff!$J87,Staff!$L87),IF(BA$4&gt;Staff!$I87,IFERROR(MIN(Staff!$L87,AO90+Staff!$J87),MIN(Staff!$J87,Staff!$L87)),0))))))</f>
        <v>0</v>
      </c>
      <c r="BB90" s="567">
        <f>IF(Staff!$K87="Never",IF(BB$4&gt;=Staff!$I87,MIN(Staff!$J87,Staff!$L87),0),IF(Staff!$K87="Monthly",IF(BB$4=Staff!$I87,MIN(Staff!$J87,Staff!$L87),IF(BB$4&gt;Staff!$I87,MIN(Staff!$L87,BA90+Staff!$J87),0)),IF(Staff!$K87="Quarterly",IF(BB$4=Staff!$I87,MIN(Staff!$J87,Staff!$L87),IF(BB$4&gt;Staff!$I87,IFERROR(MIN(Staff!$L87,IF(ISNUMBER(AY90),AY90,0)+Staff!$J87),Staff!$J87),0)),IF(Staff!$K87="Annually",IF(BB$4=Staff!$I87,MIN(Staff!$J87,Staff!$L87),IF(BB$4&gt;Staff!$I87,IFERROR(MIN(Staff!$L87,AP90+Staff!$J87),MIN(Staff!$J87,Staff!$L87)),0))))))</f>
        <v>0</v>
      </c>
      <c r="BC90" s="567">
        <f>IF(Staff!$K87="Never",IF(BC$4&gt;=Staff!$I87,MIN(Staff!$J87,Staff!$L87),0),IF(Staff!$K87="Monthly",IF(BC$4=Staff!$I87,MIN(Staff!$J87,Staff!$L87),IF(BC$4&gt;Staff!$I87,MIN(Staff!$L87,BB90+Staff!$J87),0)),IF(Staff!$K87="Quarterly",IF(BC$4=Staff!$I87,MIN(Staff!$J87,Staff!$L87),IF(BC$4&gt;Staff!$I87,IFERROR(MIN(Staff!$L87,IF(ISNUMBER(AZ90),AZ90,0)+Staff!$J87),Staff!$J87),0)),IF(Staff!$K87="Annually",IF(BC$4=Staff!$I87,MIN(Staff!$J87,Staff!$L87),IF(BC$4&gt;Staff!$I87,IFERROR(MIN(Staff!$L87,AQ90+Staff!$J87),MIN(Staff!$J87,Staff!$L87)),0))))))</f>
        <v>0</v>
      </c>
      <c r="BD90" s="567">
        <f>IF(Staff!$K87="Never",IF(BD$4&gt;=Staff!$I87,MIN(Staff!$J87,Staff!$L87),0),IF(Staff!$K87="Monthly",IF(BD$4=Staff!$I87,MIN(Staff!$J87,Staff!$L87),IF(BD$4&gt;Staff!$I87,MIN(Staff!$L87,BC90+Staff!$J87),0)),IF(Staff!$K87="Quarterly",IF(BD$4=Staff!$I87,MIN(Staff!$J87,Staff!$L87),IF(BD$4&gt;Staff!$I87,IFERROR(MIN(Staff!$L87,IF(ISNUMBER(BA90),BA90,0)+Staff!$J87),Staff!$J87),0)),IF(Staff!$K87="Annually",IF(BD$4=Staff!$I87,MIN(Staff!$J87,Staff!$L87),IF(BD$4&gt;Staff!$I87,IFERROR(MIN(Staff!$L87,AR90+Staff!$J87),MIN(Staff!$J87,Staff!$L87)),0))))))</f>
        <v>0</v>
      </c>
      <c r="BE90" s="567">
        <f>IF(Staff!$K87="Never",IF(BE$4&gt;=Staff!$I87,MIN(Staff!$J87,Staff!$L87),0),IF(Staff!$K87="Monthly",IF(BE$4=Staff!$I87,MIN(Staff!$J87,Staff!$L87),IF(BE$4&gt;Staff!$I87,MIN(Staff!$L87,BD90+Staff!$J87),0)),IF(Staff!$K87="Quarterly",IF(BE$4=Staff!$I87,MIN(Staff!$J87,Staff!$L87),IF(BE$4&gt;Staff!$I87,IFERROR(MIN(Staff!$L87,IF(ISNUMBER(BB90),BB90,0)+Staff!$J87),Staff!$J87),0)),IF(Staff!$K87="Annually",IF(BE$4=Staff!$I87,MIN(Staff!$J87,Staff!$L87),IF(BE$4&gt;Staff!$I87,IFERROR(MIN(Staff!$L87,AS90+Staff!$J87),MIN(Staff!$J87,Staff!$L87)),0))))))</f>
        <v>0</v>
      </c>
      <c r="BF90" s="567">
        <f>IF(Staff!$K87="Never",IF(BF$4&gt;=Staff!$I87,MIN(Staff!$J87,Staff!$L87),0),IF(Staff!$K87="Monthly",IF(BF$4=Staff!$I87,MIN(Staff!$J87,Staff!$L87),IF(BF$4&gt;Staff!$I87,MIN(Staff!$L87,BE90+Staff!$J87),0)),IF(Staff!$K87="Quarterly",IF(BF$4=Staff!$I87,MIN(Staff!$J87,Staff!$L87),IF(BF$4&gt;Staff!$I87,IFERROR(MIN(Staff!$L87,IF(ISNUMBER(BC90),BC90,0)+Staff!$J87),Staff!$J87),0)),IF(Staff!$K87="Annually",IF(BF$4=Staff!$I87,MIN(Staff!$J87,Staff!$L87),IF(BF$4&gt;Staff!$I87,IFERROR(MIN(Staff!$L87,AT90+Staff!$J87),MIN(Staff!$J87,Staff!$L87)),0))))))</f>
        <v>0</v>
      </c>
      <c r="BG90" s="567">
        <f>IF(Staff!$K87="Never",IF(BG$4&gt;=Staff!$I87,MIN(Staff!$J87,Staff!$L87),0),IF(Staff!$K87="Monthly",IF(BG$4=Staff!$I87,MIN(Staff!$J87,Staff!$L87),IF(BG$4&gt;Staff!$I87,MIN(Staff!$L87,BF90+Staff!$J87),0)),IF(Staff!$K87="Quarterly",IF(BG$4=Staff!$I87,MIN(Staff!$J87,Staff!$L87),IF(BG$4&gt;Staff!$I87,IFERROR(MIN(Staff!$L87,IF(ISNUMBER(BD90),BD90,0)+Staff!$J87),Staff!$J87),0)),IF(Staff!$K87="Annually",IF(BG$4=Staff!$I87,MIN(Staff!$J87,Staff!$L87),IF(BG$4&gt;Staff!$I87,IFERROR(MIN(Staff!$L87,AU90+Staff!$J87),MIN(Staff!$J87,Staff!$L87)),0))))))</f>
        <v>0</v>
      </c>
      <c r="BH90" s="567">
        <f>IF(Staff!$K87="Never",IF(BH$4&gt;=Staff!$I87,MIN(Staff!$J87,Staff!$L87),0),IF(Staff!$K87="Monthly",IF(BH$4=Staff!$I87,MIN(Staff!$J87,Staff!$L87),IF(BH$4&gt;Staff!$I87,MIN(Staff!$L87,BG90+Staff!$J87),0)),IF(Staff!$K87="Quarterly",IF(BH$4=Staff!$I87,MIN(Staff!$J87,Staff!$L87),IF(BH$4&gt;Staff!$I87,IFERROR(MIN(Staff!$L87,IF(ISNUMBER(BE90),BE90,0)+Staff!$J87),Staff!$J87),0)),IF(Staff!$K87="Annually",IF(BH$4=Staff!$I87,MIN(Staff!$J87,Staff!$L87),IF(BH$4&gt;Staff!$I87,IFERROR(MIN(Staff!$L87,AV90+Staff!$J87),MIN(Staff!$J87,Staff!$L87)),0))))))</f>
        <v>0</v>
      </c>
      <c r="BI90" s="567">
        <f>IF(Staff!$K87="Never",IF(BI$4&gt;=Staff!$I87,MIN(Staff!$J87,Staff!$L87),0),IF(Staff!$K87="Monthly",IF(BI$4=Staff!$I87,MIN(Staff!$J87,Staff!$L87),IF(BI$4&gt;Staff!$I87,MIN(Staff!$L87,BH90+Staff!$J87),0)),IF(Staff!$K87="Quarterly",IF(BI$4=Staff!$I87,MIN(Staff!$J87,Staff!$L87),IF(BI$4&gt;Staff!$I87,IFERROR(MIN(Staff!$L87,IF(ISNUMBER(BF90),BF90,0)+Staff!$J87),Staff!$J87),0)),IF(Staff!$K87="Annually",IF(BI$4=Staff!$I87,MIN(Staff!$J87,Staff!$L87),IF(BI$4&gt;Staff!$I87,IFERROR(MIN(Staff!$L87,AW90+Staff!$J87),MIN(Staff!$J87,Staff!$L87)),0))))))</f>
        <v>0</v>
      </c>
      <c r="BJ90" s="567">
        <f>IF(Staff!$K87="Never",IF(BJ$4&gt;=Staff!$I87,MIN(Staff!$J87,Staff!$L87),0),IF(Staff!$K87="Monthly",IF(BJ$4=Staff!$I87,MIN(Staff!$J87,Staff!$L87),IF(BJ$4&gt;Staff!$I87,MIN(Staff!$L87,BI90+Staff!$J87),0)),IF(Staff!$K87="Quarterly",IF(BJ$4=Staff!$I87,MIN(Staff!$J87,Staff!$L87),IF(BJ$4&gt;Staff!$I87,IFERROR(MIN(Staff!$L87,IF(ISNUMBER(BG90),BG90,0)+Staff!$J87),Staff!$J87),0)),IF(Staff!$K87="Annually",IF(BJ$4=Staff!$I87,MIN(Staff!$J87,Staff!$L87),IF(BJ$4&gt;Staff!$I87,IFERROR(MIN(Staff!$L87,AX90+Staff!$J87),MIN(Staff!$J87,Staff!$L87)),0))))))</f>
        <v>0</v>
      </c>
      <c r="BK90" s="567">
        <f>IF(Staff!$K87="Never",IF(BK$4&gt;=Staff!$I87,MIN(Staff!$J87,Staff!$L87),0),IF(Staff!$K87="Monthly",IF(BK$4=Staff!$I87,MIN(Staff!$J87,Staff!$L87),IF(BK$4&gt;Staff!$I87,MIN(Staff!$L87,BJ90+Staff!$J87),0)),IF(Staff!$K87="Quarterly",IF(BK$4=Staff!$I87,MIN(Staff!$J87,Staff!$L87),IF(BK$4&gt;Staff!$I87,IFERROR(MIN(Staff!$L87,IF(ISNUMBER(BH90),BH90,0)+Staff!$J87),Staff!$J87),0)),IF(Staff!$K87="Annually",IF(BK$4=Staff!$I87,MIN(Staff!$J87,Staff!$L87),IF(BK$4&gt;Staff!$I87,IFERROR(MIN(Staff!$L87,AY90+Staff!$J87),MIN(Staff!$J87,Staff!$L87)),0))))))</f>
        <v>0</v>
      </c>
      <c r="BL90" s="567">
        <f>IF(Staff!$K87="Never",IF(BL$4&gt;=Staff!$I87,MIN(Staff!$J87,Staff!$L87),0),IF(Staff!$K87="Monthly",IF(BL$4=Staff!$I87,MIN(Staff!$J87,Staff!$L87),IF(BL$4&gt;Staff!$I87,MIN(Staff!$L87,BK90+Staff!$J87),0)),IF(Staff!$K87="Quarterly",IF(BL$4=Staff!$I87,MIN(Staff!$J87,Staff!$L87),IF(BL$4&gt;Staff!$I87,IFERROR(MIN(Staff!$L87,IF(ISNUMBER(BI90),BI90,0)+Staff!$J87),Staff!$J87),0)),IF(Staff!$K87="Annually",IF(BL$4=Staff!$I87,MIN(Staff!$J87,Staff!$L87),IF(BL$4&gt;Staff!$I87,IFERROR(MIN(Staff!$L87,AZ90+Staff!$J87),MIN(Staff!$J87,Staff!$L87)),0))))))</f>
        <v>0</v>
      </c>
      <c r="BM90" s="567">
        <f>IF(Staff!$K87="Never",IF(BM$4&gt;=Staff!$I87,MIN(Staff!$J87,Staff!$L87),0),IF(Staff!$K87="Monthly",IF(BM$4=Staff!$I87,MIN(Staff!$J87,Staff!$L87),IF(BM$4&gt;Staff!$I87,MIN(Staff!$L87,BL90+Staff!$J87),0)),IF(Staff!$K87="Quarterly",IF(BM$4=Staff!$I87,MIN(Staff!$J87,Staff!$L87),IF(BM$4&gt;Staff!$I87,IFERROR(MIN(Staff!$L87,IF(ISNUMBER(BJ90),BJ90,0)+Staff!$J87),Staff!$J87),0)),IF(Staff!$K87="Annually",IF(BM$4=Staff!$I87,MIN(Staff!$J87,Staff!$L87),IF(BM$4&gt;Staff!$I87,IFERROR(MIN(Staff!$L87,BA90+Staff!$J87),MIN(Staff!$J87,Staff!$L87)),0))))))</f>
        <v>0</v>
      </c>
      <c r="BN90" s="567">
        <f>IF(Staff!$K87="Never",IF(BN$4&gt;=Staff!$I87,MIN(Staff!$J87,Staff!$L87),0),IF(Staff!$K87="Monthly",IF(BN$4=Staff!$I87,MIN(Staff!$J87,Staff!$L87),IF(BN$4&gt;Staff!$I87,MIN(Staff!$L87,BM90+Staff!$J87),0)),IF(Staff!$K87="Quarterly",IF(BN$4=Staff!$I87,MIN(Staff!$J87,Staff!$L87),IF(BN$4&gt;Staff!$I87,IFERROR(MIN(Staff!$L87,IF(ISNUMBER(BK90),BK90,0)+Staff!$J87),Staff!$J87),0)),IF(Staff!$K87="Annually",IF(BN$4=Staff!$I87,MIN(Staff!$J87,Staff!$L87),IF(BN$4&gt;Staff!$I87,IFERROR(MIN(Staff!$L87,BB90+Staff!$J87),MIN(Staff!$J87,Staff!$L87)),0))))))</f>
        <v>0</v>
      </c>
      <c r="BO90" s="567">
        <f>IF(Staff!$K87="Never",IF(BO$4&gt;=Staff!$I87,MIN(Staff!$J87,Staff!$L87),0),IF(Staff!$K87="Monthly",IF(BO$4=Staff!$I87,MIN(Staff!$J87,Staff!$L87),IF(BO$4&gt;Staff!$I87,MIN(Staff!$L87,BN90+Staff!$J87),0)),IF(Staff!$K87="Quarterly",IF(BO$4=Staff!$I87,MIN(Staff!$J87,Staff!$L87),IF(BO$4&gt;Staff!$I87,IFERROR(MIN(Staff!$L87,IF(ISNUMBER(BL90),BL90,0)+Staff!$J87),Staff!$J87),0)),IF(Staff!$K87="Annually",IF(BO$4=Staff!$I87,MIN(Staff!$J87,Staff!$L87),IF(BO$4&gt;Staff!$I87,IFERROR(MIN(Staff!$L87,BC90+Staff!$J87),MIN(Staff!$J87,Staff!$L87)),0))))))</f>
        <v>0</v>
      </c>
      <c r="BP90" s="567">
        <f>IF(Staff!$K87="Never",IF(BP$4&gt;=Staff!$I87,MIN(Staff!$J87,Staff!$L87),0),IF(Staff!$K87="Monthly",IF(BP$4=Staff!$I87,MIN(Staff!$J87,Staff!$L87),IF(BP$4&gt;Staff!$I87,MIN(Staff!$L87,BO90+Staff!$J87),0)),IF(Staff!$K87="Quarterly",IF(BP$4=Staff!$I87,MIN(Staff!$J87,Staff!$L87),IF(BP$4&gt;Staff!$I87,IFERROR(MIN(Staff!$L87,IF(ISNUMBER(BM90),BM90,0)+Staff!$J87),Staff!$J87),0)),IF(Staff!$K87="Annually",IF(BP$4=Staff!$I87,MIN(Staff!$J87,Staff!$L87),IF(BP$4&gt;Staff!$I87,IFERROR(MIN(Staff!$L87,BD90+Staff!$J87),MIN(Staff!$J87,Staff!$L87)),0))))))</f>
        <v>0</v>
      </c>
      <c r="BQ90" s="567">
        <f>IF(Staff!$K87="Never",IF(BQ$4&gt;=Staff!$I87,MIN(Staff!$J87,Staff!$L87),0),IF(Staff!$K87="Monthly",IF(BQ$4=Staff!$I87,MIN(Staff!$J87,Staff!$L87),IF(BQ$4&gt;Staff!$I87,MIN(Staff!$L87,BP90+Staff!$J87),0)),IF(Staff!$K87="Quarterly",IF(BQ$4=Staff!$I87,MIN(Staff!$J87,Staff!$L87),IF(BQ$4&gt;Staff!$I87,IFERROR(MIN(Staff!$L87,IF(ISNUMBER(BN90),BN90,0)+Staff!$J87),Staff!$J87),0)),IF(Staff!$K87="Annually",IF(BQ$4=Staff!$I87,MIN(Staff!$J87,Staff!$L87),IF(BQ$4&gt;Staff!$I87,IFERROR(MIN(Staff!$L87,BE90+Staff!$J87),MIN(Staff!$J87,Staff!$L87)),0))))))</f>
        <v>0</v>
      </c>
      <c r="BR90" s="567">
        <f>IF(Staff!$K87="Never",IF(BR$4&gt;=Staff!$I87,MIN(Staff!$J87,Staff!$L87),0),IF(Staff!$K87="Monthly",IF(BR$4=Staff!$I87,MIN(Staff!$J87,Staff!$L87),IF(BR$4&gt;Staff!$I87,MIN(Staff!$L87,BQ90+Staff!$J87),0)),IF(Staff!$K87="Quarterly",IF(BR$4=Staff!$I87,MIN(Staff!$J87,Staff!$L87),IF(BR$4&gt;Staff!$I87,IFERROR(MIN(Staff!$L87,IF(ISNUMBER(BO90),BO90,0)+Staff!$J87),Staff!$J87),0)),IF(Staff!$K87="Annually",IF(BR$4=Staff!$I87,MIN(Staff!$J87,Staff!$L87),IF(BR$4&gt;Staff!$I87,IFERROR(MIN(Staff!$L87,BF90+Staff!$J87),MIN(Staff!$J87,Staff!$L87)),0))))))</f>
        <v>0</v>
      </c>
      <c r="BS90" s="567">
        <f>IF(Staff!$K87="Never",IF(BS$4&gt;=Staff!$I87,MIN(Staff!$J87,Staff!$L87),0),IF(Staff!$K87="Monthly",IF(BS$4=Staff!$I87,MIN(Staff!$J87,Staff!$L87),IF(BS$4&gt;Staff!$I87,MIN(Staff!$L87,BR90+Staff!$J87),0)),IF(Staff!$K87="Quarterly",IF(BS$4=Staff!$I87,MIN(Staff!$J87,Staff!$L87),IF(BS$4&gt;Staff!$I87,IFERROR(MIN(Staff!$L87,IF(ISNUMBER(BP90),BP90,0)+Staff!$J87),Staff!$J87),0)),IF(Staff!$K87="Annually",IF(BS$4=Staff!$I87,MIN(Staff!$J87,Staff!$L87),IF(BS$4&gt;Staff!$I87,IFERROR(MIN(Staff!$L87,BG90+Staff!$J87),MIN(Staff!$J87,Staff!$L87)),0))))))</f>
        <v>0</v>
      </c>
      <c r="BT90" s="567">
        <f>IF(Staff!$K87="Never",IF(BT$4&gt;=Staff!$I87,MIN(Staff!$J87,Staff!$L87),0),IF(Staff!$K87="Monthly",IF(BT$4=Staff!$I87,MIN(Staff!$J87,Staff!$L87),IF(BT$4&gt;Staff!$I87,MIN(Staff!$L87,BS90+Staff!$J87),0)),IF(Staff!$K87="Quarterly",IF(BT$4=Staff!$I87,MIN(Staff!$J87,Staff!$L87),IF(BT$4&gt;Staff!$I87,IFERROR(MIN(Staff!$L87,IF(ISNUMBER(BQ90),BQ90,0)+Staff!$J87),Staff!$J87),0)),IF(Staff!$K87="Annually",IF(BT$4=Staff!$I87,MIN(Staff!$J87,Staff!$L87),IF(BT$4&gt;Staff!$I87,IFERROR(MIN(Staff!$L87,BH90+Staff!$J87),MIN(Staff!$J87,Staff!$L87)),0))))))</f>
        <v>0</v>
      </c>
      <c r="BU90" s="567">
        <f>IF(Staff!$K87="Never",IF(BU$4&gt;=Staff!$I87,MIN(Staff!$J87,Staff!$L87),0),IF(Staff!$K87="Monthly",IF(BU$4=Staff!$I87,MIN(Staff!$J87,Staff!$L87),IF(BU$4&gt;Staff!$I87,MIN(Staff!$L87,BT90+Staff!$J87),0)),IF(Staff!$K87="Quarterly",IF(BU$4=Staff!$I87,MIN(Staff!$J87,Staff!$L87),IF(BU$4&gt;Staff!$I87,IFERROR(MIN(Staff!$L87,IF(ISNUMBER(BR90),BR90,0)+Staff!$J87),Staff!$J87),0)),IF(Staff!$K87="Annually",IF(BU$4=Staff!$I87,MIN(Staff!$J87,Staff!$L87),IF(BU$4&gt;Staff!$I87,IFERROR(MIN(Staff!$L87,BI90+Staff!$J87),MIN(Staff!$J87,Staff!$L87)),0))))))</f>
        <v>0</v>
      </c>
      <c r="BV90" s="567">
        <f>IF(Staff!$K87="Never",IF(BV$4&gt;=Staff!$I87,MIN(Staff!$J87,Staff!$L87),0),IF(Staff!$K87="Monthly",IF(BV$4=Staff!$I87,MIN(Staff!$J87,Staff!$L87),IF(BV$4&gt;Staff!$I87,MIN(Staff!$L87,BU90+Staff!$J87),0)),IF(Staff!$K87="Quarterly",IF(BV$4=Staff!$I87,MIN(Staff!$J87,Staff!$L87),IF(BV$4&gt;Staff!$I87,IFERROR(MIN(Staff!$L87,IF(ISNUMBER(BS90),BS90,0)+Staff!$J87),Staff!$J87),0)),IF(Staff!$K87="Annually",IF(BV$4=Staff!$I87,MIN(Staff!$J87,Staff!$L87),IF(BV$4&gt;Staff!$I87,IFERROR(MIN(Staff!$L87,BJ90+Staff!$J87),MIN(Staff!$J87,Staff!$L87)),0))))))</f>
        <v>0</v>
      </c>
      <c r="BW90" s="567">
        <f>IF(Staff!$K87="Never",IF(BW$4&gt;=Staff!$I87,MIN(Staff!$J87,Staff!$L87),0),IF(Staff!$K87="Monthly",IF(BW$4=Staff!$I87,MIN(Staff!$J87,Staff!$L87),IF(BW$4&gt;Staff!$I87,MIN(Staff!$L87,BV90+Staff!$J87),0)),IF(Staff!$K87="Quarterly",IF(BW$4=Staff!$I87,MIN(Staff!$J87,Staff!$L87),IF(BW$4&gt;Staff!$I87,IFERROR(MIN(Staff!$L87,IF(ISNUMBER(BT90),BT90,0)+Staff!$J87),Staff!$J87),0)),IF(Staff!$K87="Annually",IF(BW$4=Staff!$I87,MIN(Staff!$J87,Staff!$L87),IF(BW$4&gt;Staff!$I87,IFERROR(MIN(Staff!$L87,BK90+Staff!$J87),MIN(Staff!$J87,Staff!$L87)),0))))))</f>
        <v>0</v>
      </c>
      <c r="BX90" s="567">
        <f>IF(Staff!$K87="Never",IF(BX$4&gt;=Staff!$I87,MIN(Staff!$J87,Staff!$L87),0),IF(Staff!$K87="Monthly",IF(BX$4=Staff!$I87,MIN(Staff!$J87,Staff!$L87),IF(BX$4&gt;Staff!$I87,MIN(Staff!$L87,BW90+Staff!$J87),0)),IF(Staff!$K87="Quarterly",IF(BX$4=Staff!$I87,MIN(Staff!$J87,Staff!$L87),IF(BX$4&gt;Staff!$I87,IFERROR(MIN(Staff!$L87,IF(ISNUMBER(BU90),BU90,0)+Staff!$J87),Staff!$J87),0)),IF(Staff!$K87="Annually",IF(BX$4=Staff!$I87,MIN(Staff!$J87,Staff!$L87),IF(BX$4&gt;Staff!$I87,IFERROR(MIN(Staff!$L87,BL90+Staff!$J87),MIN(Staff!$J87,Staff!$L87)),0))))))</f>
        <v>0</v>
      </c>
      <c r="BY90" s="567">
        <f>IF(Staff!$K87="Never",IF(BY$4&gt;=Staff!$I87,MIN(Staff!$J87,Staff!$L87),0),IF(Staff!$K87="Monthly",IF(BY$4=Staff!$I87,MIN(Staff!$J87,Staff!$L87),IF(BY$4&gt;Staff!$I87,MIN(Staff!$L87,BX90+Staff!$J87),0)),IF(Staff!$K87="Quarterly",IF(BY$4=Staff!$I87,MIN(Staff!$J87,Staff!$L87),IF(BY$4&gt;Staff!$I87,IFERROR(MIN(Staff!$L87,IF(ISNUMBER(BV90),BV90,0)+Staff!$J87),Staff!$J87),0)),IF(Staff!$K87="Annually",IF(BY$4=Staff!$I87,MIN(Staff!$J87,Staff!$L87),IF(BY$4&gt;Staff!$I87,IFERROR(MIN(Staff!$L87,BM90+Staff!$J87),MIN(Staff!$J87,Staff!$L87)),0))))))</f>
        <v>0</v>
      </c>
      <c r="BZ90" s="567">
        <f>IF(Staff!$K87="Never",IF(BZ$4&gt;=Staff!$I87,MIN(Staff!$J87,Staff!$L87),0),IF(Staff!$K87="Monthly",IF(BZ$4=Staff!$I87,MIN(Staff!$J87,Staff!$L87),IF(BZ$4&gt;Staff!$I87,MIN(Staff!$L87,BY90+Staff!$J87),0)),IF(Staff!$K87="Quarterly",IF(BZ$4=Staff!$I87,MIN(Staff!$J87,Staff!$L87),IF(BZ$4&gt;Staff!$I87,IFERROR(MIN(Staff!$L87,IF(ISNUMBER(BW90),BW90,0)+Staff!$J87),Staff!$J87),0)),IF(Staff!$K87="Annually",IF(BZ$4=Staff!$I87,MIN(Staff!$J87,Staff!$L87),IF(BZ$4&gt;Staff!$I87,IFERROR(MIN(Staff!$L87,BN90+Staff!$J87),MIN(Staff!$J87,Staff!$L87)),0))))))</f>
        <v>0</v>
      </c>
      <c r="CA90" s="567">
        <f>IF(Staff!$K87="Never",IF(CA$4&gt;=Staff!$I87,MIN(Staff!$J87,Staff!$L87),0),IF(Staff!$K87="Monthly",IF(CA$4=Staff!$I87,MIN(Staff!$J87,Staff!$L87),IF(CA$4&gt;Staff!$I87,MIN(Staff!$L87,BZ90+Staff!$J87),0)),IF(Staff!$K87="Quarterly",IF(CA$4=Staff!$I87,MIN(Staff!$J87,Staff!$L87),IF(CA$4&gt;Staff!$I87,IFERROR(MIN(Staff!$L87,IF(ISNUMBER(BX90),BX90,0)+Staff!$J87),Staff!$J87),0)),IF(Staff!$K87="Annually",IF(CA$4=Staff!$I87,MIN(Staff!$J87,Staff!$L87),IF(CA$4&gt;Staff!$I87,IFERROR(MIN(Staff!$L87,BO90+Staff!$J87),MIN(Staff!$J87,Staff!$L87)),0))))))</f>
        <v>0</v>
      </c>
      <c r="CB90" s="567">
        <f>IF(Staff!$K87="Never",IF(CB$4&gt;=Staff!$I87,MIN(Staff!$J87,Staff!$L87),0),IF(Staff!$K87="Monthly",IF(CB$4=Staff!$I87,MIN(Staff!$J87,Staff!$L87),IF(CB$4&gt;Staff!$I87,MIN(Staff!$L87,CA90+Staff!$J87),0)),IF(Staff!$K87="Quarterly",IF(CB$4=Staff!$I87,MIN(Staff!$J87,Staff!$L87),IF(CB$4&gt;Staff!$I87,IFERROR(MIN(Staff!$L87,IF(ISNUMBER(BY90),BY90,0)+Staff!$J87),Staff!$J87),0)),IF(Staff!$K87="Annually",IF(CB$4=Staff!$I87,MIN(Staff!$J87,Staff!$L87),IF(CB$4&gt;Staff!$I87,IFERROR(MIN(Staff!$L87,BP90+Staff!$J87),MIN(Staff!$J87,Staff!$L87)),0))))))</f>
        <v>0</v>
      </c>
      <c r="CC90" s="567">
        <f>IF(Staff!$K87="Never",IF(CC$4&gt;=Staff!$I87,MIN(Staff!$J87,Staff!$L87),0),IF(Staff!$K87="Monthly",IF(CC$4=Staff!$I87,MIN(Staff!$J87,Staff!$L87),IF(CC$4&gt;Staff!$I87,MIN(Staff!$L87,CB90+Staff!$J87),0)),IF(Staff!$K87="Quarterly",IF(CC$4=Staff!$I87,MIN(Staff!$J87,Staff!$L87),IF(CC$4&gt;Staff!$I87,IFERROR(MIN(Staff!$L87,IF(ISNUMBER(BZ90),BZ90,0)+Staff!$J87),Staff!$J87),0)),IF(Staff!$K87="Annually",IF(CC$4=Staff!$I87,MIN(Staff!$J87,Staff!$L87),IF(CC$4&gt;Staff!$I87,IFERROR(MIN(Staff!$L87,BQ90+Staff!$J87),MIN(Staff!$J87,Staff!$L87)),0))))))</f>
        <v>0</v>
      </c>
      <c r="CD90" s="567">
        <f>IF(Staff!$K87="Never",IF(CD$4&gt;=Staff!$I87,MIN(Staff!$J87,Staff!$L87),0),IF(Staff!$K87="Monthly",IF(CD$4=Staff!$I87,MIN(Staff!$J87,Staff!$L87),IF(CD$4&gt;Staff!$I87,MIN(Staff!$L87,CC90+Staff!$J87),0)),IF(Staff!$K87="Quarterly",IF(CD$4=Staff!$I87,MIN(Staff!$J87,Staff!$L87),IF(CD$4&gt;Staff!$I87,IFERROR(MIN(Staff!$L87,IF(ISNUMBER(CA90),CA90,0)+Staff!$J87),Staff!$J87),0)),IF(Staff!$K87="Annually",IF(CD$4=Staff!$I87,MIN(Staff!$J87,Staff!$L87),IF(CD$4&gt;Staff!$I87,IFERROR(MIN(Staff!$L87,BR90+Staff!$J87),MIN(Staff!$J87,Staff!$L87)),0))))))</f>
        <v>0</v>
      </c>
      <c r="CE90" s="567">
        <f>IF(Staff!$K87="Never",IF(CE$4&gt;=Staff!$I87,MIN(Staff!$J87,Staff!$L87),0),IF(Staff!$K87="Monthly",IF(CE$4=Staff!$I87,MIN(Staff!$J87,Staff!$L87),IF(CE$4&gt;Staff!$I87,MIN(Staff!$L87,CD90+Staff!$J87),0)),IF(Staff!$K87="Quarterly",IF(CE$4=Staff!$I87,MIN(Staff!$J87,Staff!$L87),IF(CE$4&gt;Staff!$I87,IFERROR(MIN(Staff!$L87,IF(ISNUMBER(CB90),CB90,0)+Staff!$J87),Staff!$J87),0)),IF(Staff!$K87="Annually",IF(CE$4=Staff!$I87,MIN(Staff!$J87,Staff!$L87),IF(CE$4&gt;Staff!$I87,IFERROR(MIN(Staff!$L87,BS90+Staff!$J87),MIN(Staff!$J87,Staff!$L87)),0))))))</f>
        <v>0</v>
      </c>
      <c r="CF90" s="567">
        <f>IF(Staff!$K87="Never",IF(CF$4&gt;=Staff!$I87,MIN(Staff!$J87,Staff!$L87),0),IF(Staff!$K87="Monthly",IF(CF$4=Staff!$I87,MIN(Staff!$J87,Staff!$L87),IF(CF$4&gt;Staff!$I87,MIN(Staff!$L87,CE90+Staff!$J87),0)),IF(Staff!$K87="Quarterly",IF(CF$4=Staff!$I87,MIN(Staff!$J87,Staff!$L87),IF(CF$4&gt;Staff!$I87,IFERROR(MIN(Staff!$L87,IF(ISNUMBER(CC90),CC90,0)+Staff!$J87),Staff!$J87),0)),IF(Staff!$K87="Annually",IF(CF$4=Staff!$I87,MIN(Staff!$J87,Staff!$L87),IF(CF$4&gt;Staff!$I87,IFERROR(MIN(Staff!$L87,BT90+Staff!$J87),MIN(Staff!$J87,Staff!$L87)),0))))))</f>
        <v>0</v>
      </c>
      <c r="CG90" s="567">
        <f>IF(Staff!$K87="Never",IF(CG$4&gt;=Staff!$I87,MIN(Staff!$J87,Staff!$L87),0),IF(Staff!$K87="Monthly",IF(CG$4=Staff!$I87,MIN(Staff!$J87,Staff!$L87),IF(CG$4&gt;Staff!$I87,MIN(Staff!$L87,CF90+Staff!$J87),0)),IF(Staff!$K87="Quarterly",IF(CG$4=Staff!$I87,MIN(Staff!$J87,Staff!$L87),IF(CG$4&gt;Staff!$I87,IFERROR(MIN(Staff!$L87,IF(ISNUMBER(CD90),CD90,0)+Staff!$J87),Staff!$J87),0)),IF(Staff!$K87="Annually",IF(CG$4=Staff!$I87,MIN(Staff!$J87,Staff!$L87),IF(CG$4&gt;Staff!$I87,IFERROR(MIN(Staff!$L87,BU90+Staff!$J87),MIN(Staff!$J87,Staff!$L87)),0))))))</f>
        <v>0</v>
      </c>
      <c r="CH90" s="567">
        <f>IF(Staff!$K87="Never",IF(CH$4&gt;=Staff!$I87,MIN(Staff!$J87,Staff!$L87),0),IF(Staff!$K87="Monthly",IF(CH$4=Staff!$I87,MIN(Staff!$J87,Staff!$L87),IF(CH$4&gt;Staff!$I87,MIN(Staff!$L87,CG90+Staff!$J87),0)),IF(Staff!$K87="Quarterly",IF(CH$4=Staff!$I87,MIN(Staff!$J87,Staff!$L87),IF(CH$4&gt;Staff!$I87,IFERROR(MIN(Staff!$L87,IF(ISNUMBER(CE90),CE90,0)+Staff!$J87),Staff!$J87),0)),IF(Staff!$K87="Annually",IF(CH$4=Staff!$I87,MIN(Staff!$J87,Staff!$L87),IF(CH$4&gt;Staff!$I87,IFERROR(MIN(Staff!$L87,BV90+Staff!$J87),MIN(Staff!$J87,Staff!$L87)),0))))))</f>
        <v>0</v>
      </c>
      <c r="CI90" s="567">
        <f>IF(Staff!$K87="Never",IF(CI$4&gt;=Staff!$I87,MIN(Staff!$J87,Staff!$L87),0),IF(Staff!$K87="Monthly",IF(CI$4=Staff!$I87,MIN(Staff!$J87,Staff!$L87),IF(CI$4&gt;Staff!$I87,MIN(Staff!$L87,CH90+Staff!$J87),0)),IF(Staff!$K87="Quarterly",IF(CI$4=Staff!$I87,MIN(Staff!$J87,Staff!$L87),IF(CI$4&gt;Staff!$I87,IFERROR(MIN(Staff!$L87,IF(ISNUMBER(CF90),CF90,0)+Staff!$J87),Staff!$J87),0)),IF(Staff!$K87="Annually",IF(CI$4=Staff!$I87,MIN(Staff!$J87,Staff!$L87),IF(CI$4&gt;Staff!$I87,IFERROR(MIN(Staff!$L87,BW90+Staff!$J87),MIN(Staff!$J87,Staff!$L87)),0))))))</f>
        <v>0</v>
      </c>
    </row>
    <row r="91" spans="1:87" ht="15.75" customHeight="1">
      <c r="A91" s="888" t="s">
        <v>290</v>
      </c>
      <c r="B91" s="889"/>
      <c r="C91" s="890" t="s">
        <v>289</v>
      </c>
      <c r="D91" s="891">
        <f t="shared" ref="D91:CI91" si="0">SUM(D12:D90)</f>
        <v>0</v>
      </c>
      <c r="E91" s="892">
        <f t="shared" si="0"/>
        <v>0</v>
      </c>
      <c r="F91" s="892">
        <f t="shared" si="0"/>
        <v>0</v>
      </c>
      <c r="G91" s="892">
        <f t="shared" si="0"/>
        <v>0</v>
      </c>
      <c r="H91" s="892">
        <f t="shared" si="0"/>
        <v>0</v>
      </c>
      <c r="I91" s="892">
        <f t="shared" si="0"/>
        <v>0</v>
      </c>
      <c r="J91" s="892">
        <f t="shared" si="0"/>
        <v>0</v>
      </c>
      <c r="K91" s="892">
        <f t="shared" si="0"/>
        <v>0</v>
      </c>
      <c r="L91" s="892">
        <f t="shared" si="0"/>
        <v>0</v>
      </c>
      <c r="M91" s="892">
        <f t="shared" si="0"/>
        <v>0</v>
      </c>
      <c r="N91" s="892">
        <f t="shared" si="0"/>
        <v>0</v>
      </c>
      <c r="O91" s="892">
        <f t="shared" si="0"/>
        <v>0</v>
      </c>
      <c r="P91" s="892">
        <f t="shared" si="0"/>
        <v>0</v>
      </c>
      <c r="Q91" s="892">
        <f t="shared" si="0"/>
        <v>0</v>
      </c>
      <c r="R91" s="892">
        <f t="shared" si="0"/>
        <v>0</v>
      </c>
      <c r="S91" s="892">
        <f t="shared" si="0"/>
        <v>0</v>
      </c>
      <c r="T91" s="892">
        <f t="shared" si="0"/>
        <v>0</v>
      </c>
      <c r="U91" s="892">
        <f t="shared" si="0"/>
        <v>0</v>
      </c>
      <c r="V91" s="892">
        <f t="shared" si="0"/>
        <v>0</v>
      </c>
      <c r="W91" s="892">
        <f t="shared" si="0"/>
        <v>0</v>
      </c>
      <c r="X91" s="892">
        <f t="shared" si="0"/>
        <v>0</v>
      </c>
      <c r="Y91" s="892">
        <f t="shared" si="0"/>
        <v>0</v>
      </c>
      <c r="Z91" s="892">
        <f t="shared" si="0"/>
        <v>0</v>
      </c>
      <c r="AA91" s="892">
        <f t="shared" si="0"/>
        <v>0</v>
      </c>
      <c r="AB91" s="892">
        <f t="shared" si="0"/>
        <v>0</v>
      </c>
      <c r="AC91" s="892">
        <f t="shared" si="0"/>
        <v>0</v>
      </c>
      <c r="AD91" s="892">
        <f t="shared" si="0"/>
        <v>0</v>
      </c>
      <c r="AE91" s="892">
        <f t="shared" si="0"/>
        <v>0</v>
      </c>
      <c r="AF91" s="892">
        <f t="shared" si="0"/>
        <v>0</v>
      </c>
      <c r="AG91" s="892">
        <f t="shared" si="0"/>
        <v>0</v>
      </c>
      <c r="AH91" s="892">
        <f t="shared" si="0"/>
        <v>0</v>
      </c>
      <c r="AI91" s="892">
        <f t="shared" si="0"/>
        <v>0</v>
      </c>
      <c r="AJ91" s="892">
        <f t="shared" si="0"/>
        <v>0</v>
      </c>
      <c r="AK91" s="892">
        <f t="shared" si="0"/>
        <v>0</v>
      </c>
      <c r="AL91" s="892">
        <f t="shared" si="0"/>
        <v>0</v>
      </c>
      <c r="AM91" s="892">
        <f t="shared" si="0"/>
        <v>0</v>
      </c>
      <c r="AN91" s="892">
        <f t="shared" si="0"/>
        <v>0</v>
      </c>
      <c r="AO91" s="892">
        <f t="shared" si="0"/>
        <v>0</v>
      </c>
      <c r="AP91" s="892">
        <f t="shared" si="0"/>
        <v>0</v>
      </c>
      <c r="AQ91" s="892">
        <f t="shared" si="0"/>
        <v>0</v>
      </c>
      <c r="AR91" s="892">
        <f t="shared" si="0"/>
        <v>0</v>
      </c>
      <c r="AS91" s="892">
        <f t="shared" si="0"/>
        <v>0</v>
      </c>
      <c r="AT91" s="892">
        <f t="shared" si="0"/>
        <v>0</v>
      </c>
      <c r="AU91" s="892">
        <f t="shared" si="0"/>
        <v>0</v>
      </c>
      <c r="AV91" s="892">
        <f t="shared" si="0"/>
        <v>0</v>
      </c>
      <c r="AW91" s="892">
        <f t="shared" si="0"/>
        <v>0</v>
      </c>
      <c r="AX91" s="892">
        <f t="shared" si="0"/>
        <v>0</v>
      </c>
      <c r="AY91" s="892">
        <f t="shared" si="0"/>
        <v>0</v>
      </c>
      <c r="AZ91" s="892">
        <f t="shared" si="0"/>
        <v>0</v>
      </c>
      <c r="BA91" s="892">
        <f t="shared" si="0"/>
        <v>0</v>
      </c>
      <c r="BB91" s="892">
        <f t="shared" si="0"/>
        <v>0</v>
      </c>
      <c r="BC91" s="892">
        <f t="shared" si="0"/>
        <v>0</v>
      </c>
      <c r="BD91" s="892">
        <f t="shared" si="0"/>
        <v>0</v>
      </c>
      <c r="BE91" s="892">
        <f t="shared" si="0"/>
        <v>0</v>
      </c>
      <c r="BF91" s="892">
        <f t="shared" si="0"/>
        <v>0</v>
      </c>
      <c r="BG91" s="892">
        <f t="shared" si="0"/>
        <v>0</v>
      </c>
      <c r="BH91" s="892">
        <f t="shared" si="0"/>
        <v>0</v>
      </c>
      <c r="BI91" s="892">
        <f t="shared" si="0"/>
        <v>0</v>
      </c>
      <c r="BJ91" s="892">
        <f t="shared" si="0"/>
        <v>0</v>
      </c>
      <c r="BK91" s="892">
        <f t="shared" si="0"/>
        <v>0</v>
      </c>
      <c r="BL91" s="892">
        <f t="shared" si="0"/>
        <v>0</v>
      </c>
      <c r="BM91" s="892">
        <f t="shared" si="0"/>
        <v>0</v>
      </c>
      <c r="BN91" s="892">
        <f t="shared" si="0"/>
        <v>0</v>
      </c>
      <c r="BO91" s="892">
        <f t="shared" si="0"/>
        <v>0</v>
      </c>
      <c r="BP91" s="892">
        <f t="shared" si="0"/>
        <v>0</v>
      </c>
      <c r="BQ91" s="892">
        <f t="shared" si="0"/>
        <v>0</v>
      </c>
      <c r="BR91" s="892">
        <f t="shared" si="0"/>
        <v>0</v>
      </c>
      <c r="BS91" s="892">
        <f t="shared" si="0"/>
        <v>0</v>
      </c>
      <c r="BT91" s="892">
        <f t="shared" si="0"/>
        <v>0</v>
      </c>
      <c r="BU91" s="892">
        <f t="shared" si="0"/>
        <v>0</v>
      </c>
      <c r="BV91" s="892">
        <f t="shared" si="0"/>
        <v>0</v>
      </c>
      <c r="BW91" s="892">
        <f t="shared" si="0"/>
        <v>0</v>
      </c>
      <c r="BX91" s="892">
        <f t="shared" si="0"/>
        <v>0</v>
      </c>
      <c r="BY91" s="892">
        <f t="shared" si="0"/>
        <v>0</v>
      </c>
      <c r="BZ91" s="892">
        <f t="shared" si="0"/>
        <v>0</v>
      </c>
      <c r="CA91" s="892">
        <f t="shared" si="0"/>
        <v>0</v>
      </c>
      <c r="CB91" s="892">
        <f t="shared" si="0"/>
        <v>0</v>
      </c>
      <c r="CC91" s="892">
        <f t="shared" si="0"/>
        <v>0</v>
      </c>
      <c r="CD91" s="892">
        <f t="shared" si="0"/>
        <v>0</v>
      </c>
      <c r="CE91" s="892">
        <f t="shared" si="0"/>
        <v>0</v>
      </c>
      <c r="CF91" s="892">
        <f t="shared" si="0"/>
        <v>0</v>
      </c>
      <c r="CG91" s="892">
        <f t="shared" si="0"/>
        <v>0</v>
      </c>
      <c r="CH91" s="892">
        <f t="shared" si="0"/>
        <v>0</v>
      </c>
      <c r="CI91" s="892">
        <f t="shared" si="0"/>
        <v>0</v>
      </c>
    </row>
    <row r="92" spans="1:87" ht="15.75" customHeight="1">
      <c r="A92" s="875"/>
      <c r="B92" s="876"/>
      <c r="C92" s="719"/>
      <c r="D92" s="390"/>
      <c r="E92" s="390"/>
      <c r="F92" s="390"/>
      <c r="G92" s="390"/>
      <c r="H92" s="390"/>
      <c r="I92" s="390"/>
      <c r="J92" s="390"/>
      <c r="K92" s="390"/>
      <c r="L92" s="390"/>
      <c r="M92" s="390"/>
      <c r="N92" s="390"/>
      <c r="O92" s="390"/>
      <c r="P92" s="390"/>
      <c r="Q92" s="390"/>
      <c r="R92" s="390"/>
      <c r="S92" s="390"/>
      <c r="T92" s="390"/>
      <c r="U92" s="390"/>
      <c r="V92" s="390"/>
      <c r="W92" s="390"/>
      <c r="X92" s="390"/>
      <c r="Y92" s="390"/>
      <c r="Z92" s="390"/>
      <c r="AA92" s="390"/>
      <c r="AB92" s="390"/>
      <c r="AC92" s="390"/>
      <c r="AD92" s="390"/>
      <c r="AE92" s="390"/>
      <c r="AF92" s="390"/>
      <c r="AG92" s="390"/>
      <c r="AH92" s="390"/>
      <c r="AI92" s="390"/>
      <c r="AJ92" s="390"/>
      <c r="AK92" s="390"/>
      <c r="AL92" s="390"/>
      <c r="AM92" s="390"/>
      <c r="AN92" s="390"/>
      <c r="AO92" s="390"/>
      <c r="AP92" s="390"/>
      <c r="AQ92" s="390"/>
      <c r="AR92" s="390"/>
      <c r="AS92" s="390"/>
      <c r="AT92" s="390"/>
      <c r="AU92" s="390"/>
      <c r="AV92" s="390"/>
      <c r="AW92" s="390"/>
      <c r="AX92" s="390"/>
      <c r="AY92" s="390"/>
      <c r="AZ92" s="390"/>
      <c r="BA92" s="390"/>
      <c r="BB92" s="390"/>
      <c r="BC92" s="390"/>
      <c r="BD92" s="390"/>
      <c r="BE92" s="390"/>
      <c r="BF92" s="390"/>
      <c r="BG92" s="390"/>
      <c r="BH92" s="390"/>
      <c r="BI92" s="390"/>
      <c r="BJ92" s="390"/>
      <c r="BK92" s="390"/>
      <c r="BL92" s="390"/>
      <c r="BM92" s="390"/>
      <c r="BN92" s="390"/>
      <c r="BO92" s="390"/>
      <c r="BP92" s="390"/>
      <c r="BQ92" s="390"/>
      <c r="BR92" s="390"/>
      <c r="BS92" s="390"/>
      <c r="BT92" s="390"/>
      <c r="BU92" s="390"/>
      <c r="BV92" s="390"/>
      <c r="BW92" s="390"/>
      <c r="BX92" s="390"/>
      <c r="BY92" s="390"/>
      <c r="BZ92" s="390"/>
      <c r="CA92" s="390"/>
      <c r="CB92" s="390"/>
      <c r="CC92" s="390"/>
      <c r="CD92" s="390"/>
      <c r="CE92" s="390"/>
      <c r="CF92" s="390"/>
      <c r="CG92" s="390"/>
      <c r="CH92" s="390"/>
      <c r="CI92" s="390"/>
    </row>
    <row r="93" spans="1:87" ht="15.75" customHeight="1">
      <c r="A93" s="497"/>
      <c r="B93" s="886"/>
      <c r="C93" s="498"/>
      <c r="D93" s="498"/>
      <c r="E93" s="498"/>
      <c r="F93" s="893"/>
      <c r="G93" s="498"/>
      <c r="H93" s="498"/>
      <c r="I93" s="498"/>
      <c r="J93" s="498"/>
      <c r="K93" s="498"/>
      <c r="L93" s="498"/>
      <c r="M93" s="498"/>
      <c r="N93" s="498"/>
      <c r="O93" s="498"/>
      <c r="P93" s="498"/>
      <c r="Q93" s="498"/>
      <c r="R93" s="498"/>
      <c r="S93" s="498"/>
      <c r="T93" s="498"/>
      <c r="U93" s="498"/>
      <c r="V93" s="498"/>
      <c r="W93" s="498"/>
      <c r="X93" s="498"/>
      <c r="Y93" s="498"/>
      <c r="Z93" s="498"/>
      <c r="AA93" s="498"/>
      <c r="AB93" s="498"/>
      <c r="AC93" s="498"/>
      <c r="AD93" s="498"/>
      <c r="AE93" s="498"/>
      <c r="AF93" s="498"/>
      <c r="AG93" s="498"/>
      <c r="AH93" s="498"/>
      <c r="AI93" s="498"/>
      <c r="AJ93" s="498"/>
      <c r="AK93" s="498"/>
      <c r="AL93" s="498"/>
      <c r="AM93" s="498"/>
      <c r="AN93" s="498"/>
      <c r="AO93" s="498"/>
      <c r="AP93" s="498"/>
      <c r="AQ93" s="498"/>
      <c r="AR93" s="498"/>
      <c r="AS93" s="498"/>
      <c r="AT93" s="498"/>
      <c r="AU93" s="498"/>
      <c r="AV93" s="498"/>
      <c r="AW93" s="498"/>
      <c r="AX93" s="498"/>
      <c r="AY93" s="498"/>
      <c r="AZ93" s="498"/>
      <c r="BA93" s="498"/>
      <c r="BB93" s="498"/>
      <c r="BC93" s="498"/>
      <c r="BD93" s="498"/>
      <c r="BE93" s="498"/>
      <c r="BF93" s="498"/>
      <c r="BG93" s="498"/>
      <c r="BH93" s="498"/>
      <c r="BI93" s="498"/>
      <c r="BJ93" s="498"/>
      <c r="BK93" s="498"/>
      <c r="BL93" s="498"/>
      <c r="BM93" s="498"/>
      <c r="BN93" s="498"/>
      <c r="BO93" s="498"/>
      <c r="BP93" s="498"/>
      <c r="BQ93" s="498"/>
      <c r="BR93" s="498"/>
      <c r="BS93" s="498"/>
      <c r="BT93" s="498"/>
      <c r="BU93" s="498"/>
      <c r="BV93" s="498"/>
      <c r="BW93" s="498"/>
      <c r="BX93" s="498"/>
      <c r="BY93" s="498"/>
      <c r="BZ93" s="498"/>
      <c r="CA93" s="498"/>
      <c r="CB93" s="498"/>
      <c r="CC93" s="498"/>
      <c r="CD93" s="498"/>
      <c r="CE93" s="498"/>
      <c r="CF93" s="498"/>
      <c r="CG93" s="498"/>
      <c r="CH93" s="498"/>
      <c r="CI93" s="498"/>
    </row>
    <row r="94" spans="1:87" ht="15.75" customHeight="1">
      <c r="A94" s="497"/>
      <c r="B94" s="886"/>
      <c r="C94" s="498"/>
      <c r="D94" s="498"/>
      <c r="E94" s="498"/>
      <c r="F94" s="893"/>
      <c r="G94" s="498"/>
      <c r="H94" s="498"/>
      <c r="I94" s="498"/>
      <c r="J94" s="498"/>
      <c r="K94" s="498"/>
      <c r="L94" s="498"/>
      <c r="M94" s="498"/>
      <c r="N94" s="498"/>
      <c r="O94" s="498"/>
      <c r="P94" s="498"/>
      <c r="Q94" s="498"/>
      <c r="R94" s="498"/>
      <c r="S94" s="498"/>
      <c r="T94" s="498"/>
      <c r="U94" s="498"/>
      <c r="V94" s="498"/>
      <c r="W94" s="498"/>
      <c r="X94" s="498"/>
      <c r="Y94" s="498"/>
      <c r="Z94" s="498"/>
      <c r="AA94" s="498"/>
      <c r="AB94" s="498"/>
      <c r="AC94" s="498"/>
      <c r="AD94" s="498"/>
      <c r="AE94" s="498"/>
      <c r="AF94" s="498"/>
      <c r="AG94" s="498"/>
      <c r="AH94" s="498"/>
      <c r="AI94" s="498"/>
      <c r="AJ94" s="498"/>
      <c r="AK94" s="498"/>
      <c r="AL94" s="498"/>
      <c r="AM94" s="498"/>
      <c r="AN94" s="498"/>
      <c r="AO94" s="498"/>
      <c r="AP94" s="498"/>
      <c r="AQ94" s="498"/>
      <c r="AR94" s="498"/>
      <c r="AS94" s="498"/>
      <c r="AT94" s="498"/>
      <c r="AU94" s="498"/>
      <c r="AV94" s="498"/>
      <c r="AW94" s="498"/>
      <c r="AX94" s="498"/>
      <c r="AY94" s="498"/>
      <c r="AZ94" s="498"/>
      <c r="BA94" s="498"/>
      <c r="BB94" s="498"/>
      <c r="BC94" s="498"/>
      <c r="BD94" s="498"/>
      <c r="BE94" s="498"/>
      <c r="BF94" s="498"/>
      <c r="BG94" s="498"/>
      <c r="BH94" s="498"/>
      <c r="BI94" s="498"/>
      <c r="BJ94" s="498"/>
      <c r="BK94" s="498"/>
      <c r="BL94" s="498"/>
      <c r="BM94" s="498"/>
      <c r="BN94" s="498"/>
      <c r="BO94" s="498"/>
      <c r="BP94" s="498"/>
      <c r="BQ94" s="498"/>
      <c r="BR94" s="498"/>
      <c r="BS94" s="498"/>
      <c r="BT94" s="498"/>
      <c r="BU94" s="498"/>
      <c r="BV94" s="498"/>
      <c r="BW94" s="498"/>
      <c r="BX94" s="498"/>
      <c r="BY94" s="498"/>
      <c r="BZ94" s="498"/>
      <c r="CA94" s="498"/>
      <c r="CB94" s="498"/>
      <c r="CC94" s="498"/>
      <c r="CD94" s="498"/>
      <c r="CE94" s="498"/>
      <c r="CF94" s="498"/>
      <c r="CG94" s="498"/>
      <c r="CH94" s="498"/>
      <c r="CI94" s="498"/>
    </row>
    <row r="95" spans="1:87" ht="41.25" customHeight="1">
      <c r="A95" s="655" t="s">
        <v>291</v>
      </c>
      <c r="B95" s="871"/>
      <c r="C95" s="872"/>
      <c r="D95" s="873"/>
      <c r="E95" s="874"/>
      <c r="F95" s="874"/>
      <c r="G95" s="874"/>
      <c r="H95" s="874"/>
      <c r="I95" s="874"/>
      <c r="J95" s="874"/>
      <c r="K95" s="874"/>
      <c r="L95" s="874"/>
      <c r="M95" s="874"/>
      <c r="N95" s="874"/>
      <c r="O95" s="874"/>
      <c r="P95" s="874"/>
      <c r="Q95" s="874"/>
      <c r="R95" s="874"/>
      <c r="S95" s="874"/>
      <c r="T95" s="874"/>
      <c r="U95" s="874"/>
      <c r="V95" s="874"/>
      <c r="W95" s="874"/>
      <c r="X95" s="874"/>
      <c r="Y95" s="874"/>
      <c r="Z95" s="874"/>
      <c r="AA95" s="874"/>
      <c r="AB95" s="874"/>
      <c r="AC95" s="874"/>
      <c r="AD95" s="874"/>
      <c r="AE95" s="874"/>
      <c r="AF95" s="874"/>
      <c r="AG95" s="874"/>
      <c r="AH95" s="874"/>
      <c r="AI95" s="874"/>
      <c r="AJ95" s="874"/>
      <c r="AK95" s="874"/>
      <c r="AL95" s="874"/>
      <c r="AM95" s="874"/>
      <c r="AN95" s="874"/>
      <c r="AO95" s="874"/>
      <c r="AP95" s="874"/>
      <c r="AQ95" s="874"/>
      <c r="AR95" s="874"/>
      <c r="AS95" s="874"/>
      <c r="AT95" s="874"/>
      <c r="AU95" s="874"/>
      <c r="AV95" s="874"/>
      <c r="AW95" s="874"/>
      <c r="AX95" s="874"/>
      <c r="AY95" s="874"/>
      <c r="AZ95" s="874"/>
      <c r="BA95" s="874"/>
      <c r="BB95" s="874"/>
      <c r="BC95" s="874"/>
      <c r="BD95" s="874"/>
      <c r="BE95" s="874"/>
      <c r="BF95" s="874"/>
      <c r="BG95" s="874"/>
      <c r="BH95" s="874"/>
      <c r="BI95" s="874"/>
      <c r="BJ95" s="874"/>
      <c r="BK95" s="874"/>
      <c r="BL95" s="874"/>
      <c r="BM95" s="874"/>
      <c r="BN95" s="874"/>
      <c r="BO95" s="874"/>
      <c r="BP95" s="874"/>
      <c r="BQ95" s="874"/>
      <c r="BR95" s="874"/>
      <c r="BS95" s="874"/>
      <c r="BT95" s="874"/>
      <c r="BU95" s="874"/>
      <c r="BV95" s="874"/>
      <c r="BW95" s="874"/>
      <c r="BX95" s="874"/>
      <c r="BY95" s="874"/>
      <c r="BZ95" s="874"/>
      <c r="CA95" s="874"/>
      <c r="CB95" s="874"/>
      <c r="CC95" s="874"/>
      <c r="CD95" s="874"/>
      <c r="CE95" s="874"/>
      <c r="CF95" s="874"/>
      <c r="CG95" s="874"/>
      <c r="CH95" s="874"/>
      <c r="CI95" s="874"/>
    </row>
    <row r="96" spans="1:87" ht="15.75" customHeight="1">
      <c r="A96" s="894" t="str">
        <f>A106</f>
        <v>Payroll</v>
      </c>
      <c r="B96" s="895"/>
      <c r="C96" s="896" t="str">
        <f>Settings!$C$7</f>
        <v>USD</v>
      </c>
      <c r="D96" s="546">
        <f t="shared" ref="D96:CI96" si="1">D186</f>
        <v>0</v>
      </c>
      <c r="E96" s="547">
        <f t="shared" si="1"/>
        <v>0</v>
      </c>
      <c r="F96" s="547">
        <f t="shared" si="1"/>
        <v>0</v>
      </c>
      <c r="G96" s="547">
        <f t="shared" si="1"/>
        <v>0</v>
      </c>
      <c r="H96" s="547">
        <f t="shared" si="1"/>
        <v>0</v>
      </c>
      <c r="I96" s="547">
        <f t="shared" si="1"/>
        <v>0</v>
      </c>
      <c r="J96" s="547">
        <f t="shared" si="1"/>
        <v>0</v>
      </c>
      <c r="K96" s="547">
        <f t="shared" si="1"/>
        <v>0</v>
      </c>
      <c r="L96" s="547">
        <f t="shared" si="1"/>
        <v>0</v>
      </c>
      <c r="M96" s="547">
        <f t="shared" si="1"/>
        <v>0</v>
      </c>
      <c r="N96" s="547">
        <f t="shared" si="1"/>
        <v>0</v>
      </c>
      <c r="O96" s="547">
        <f t="shared" si="1"/>
        <v>0</v>
      </c>
      <c r="P96" s="547">
        <f t="shared" si="1"/>
        <v>0</v>
      </c>
      <c r="Q96" s="547">
        <f t="shared" si="1"/>
        <v>0</v>
      </c>
      <c r="R96" s="547">
        <f t="shared" si="1"/>
        <v>0</v>
      </c>
      <c r="S96" s="547">
        <f t="shared" si="1"/>
        <v>0</v>
      </c>
      <c r="T96" s="547">
        <f t="shared" si="1"/>
        <v>0</v>
      </c>
      <c r="U96" s="547">
        <f t="shared" si="1"/>
        <v>0</v>
      </c>
      <c r="V96" s="547">
        <f t="shared" si="1"/>
        <v>0</v>
      </c>
      <c r="W96" s="547">
        <f t="shared" si="1"/>
        <v>0</v>
      </c>
      <c r="X96" s="547">
        <f t="shared" si="1"/>
        <v>0</v>
      </c>
      <c r="Y96" s="547">
        <f t="shared" si="1"/>
        <v>0</v>
      </c>
      <c r="Z96" s="547">
        <f t="shared" si="1"/>
        <v>0</v>
      </c>
      <c r="AA96" s="547">
        <f t="shared" si="1"/>
        <v>0</v>
      </c>
      <c r="AB96" s="547">
        <f t="shared" si="1"/>
        <v>0</v>
      </c>
      <c r="AC96" s="547">
        <f t="shared" si="1"/>
        <v>0</v>
      </c>
      <c r="AD96" s="547">
        <f t="shared" si="1"/>
        <v>0</v>
      </c>
      <c r="AE96" s="547">
        <f t="shared" si="1"/>
        <v>0</v>
      </c>
      <c r="AF96" s="547">
        <f t="shared" si="1"/>
        <v>0</v>
      </c>
      <c r="AG96" s="547">
        <f t="shared" si="1"/>
        <v>0</v>
      </c>
      <c r="AH96" s="547">
        <f t="shared" si="1"/>
        <v>0</v>
      </c>
      <c r="AI96" s="547">
        <f t="shared" si="1"/>
        <v>0</v>
      </c>
      <c r="AJ96" s="547">
        <f t="shared" si="1"/>
        <v>0</v>
      </c>
      <c r="AK96" s="547">
        <f t="shared" si="1"/>
        <v>0</v>
      </c>
      <c r="AL96" s="547">
        <f t="shared" si="1"/>
        <v>0</v>
      </c>
      <c r="AM96" s="547">
        <f t="shared" si="1"/>
        <v>0</v>
      </c>
      <c r="AN96" s="547">
        <f t="shared" si="1"/>
        <v>0</v>
      </c>
      <c r="AO96" s="547">
        <f t="shared" si="1"/>
        <v>0</v>
      </c>
      <c r="AP96" s="547">
        <f t="shared" si="1"/>
        <v>0</v>
      </c>
      <c r="AQ96" s="547">
        <f t="shared" si="1"/>
        <v>0</v>
      </c>
      <c r="AR96" s="547">
        <f t="shared" si="1"/>
        <v>0</v>
      </c>
      <c r="AS96" s="547">
        <f t="shared" si="1"/>
        <v>0</v>
      </c>
      <c r="AT96" s="547">
        <f t="shared" si="1"/>
        <v>0</v>
      </c>
      <c r="AU96" s="547">
        <f t="shared" si="1"/>
        <v>0</v>
      </c>
      <c r="AV96" s="547">
        <f t="shared" si="1"/>
        <v>0</v>
      </c>
      <c r="AW96" s="547">
        <f t="shared" si="1"/>
        <v>0</v>
      </c>
      <c r="AX96" s="547">
        <f t="shared" si="1"/>
        <v>0</v>
      </c>
      <c r="AY96" s="547">
        <f t="shared" si="1"/>
        <v>0</v>
      </c>
      <c r="AZ96" s="547">
        <f t="shared" si="1"/>
        <v>0</v>
      </c>
      <c r="BA96" s="547">
        <f t="shared" si="1"/>
        <v>0</v>
      </c>
      <c r="BB96" s="547">
        <f t="shared" si="1"/>
        <v>0</v>
      </c>
      <c r="BC96" s="547">
        <f t="shared" si="1"/>
        <v>0</v>
      </c>
      <c r="BD96" s="547">
        <f t="shared" si="1"/>
        <v>0</v>
      </c>
      <c r="BE96" s="547">
        <f t="shared" si="1"/>
        <v>0</v>
      </c>
      <c r="BF96" s="547">
        <f t="shared" si="1"/>
        <v>0</v>
      </c>
      <c r="BG96" s="547">
        <f t="shared" si="1"/>
        <v>0</v>
      </c>
      <c r="BH96" s="547">
        <f t="shared" si="1"/>
        <v>0</v>
      </c>
      <c r="BI96" s="547">
        <f t="shared" si="1"/>
        <v>0</v>
      </c>
      <c r="BJ96" s="547">
        <f t="shared" si="1"/>
        <v>0</v>
      </c>
      <c r="BK96" s="547">
        <f t="shared" si="1"/>
        <v>0</v>
      </c>
      <c r="BL96" s="547">
        <f t="shared" si="1"/>
        <v>0</v>
      </c>
      <c r="BM96" s="547">
        <f t="shared" si="1"/>
        <v>0</v>
      </c>
      <c r="BN96" s="547">
        <f t="shared" si="1"/>
        <v>0</v>
      </c>
      <c r="BO96" s="547">
        <f t="shared" si="1"/>
        <v>0</v>
      </c>
      <c r="BP96" s="547">
        <f t="shared" si="1"/>
        <v>0</v>
      </c>
      <c r="BQ96" s="547">
        <f t="shared" si="1"/>
        <v>0</v>
      </c>
      <c r="BR96" s="547">
        <f t="shared" si="1"/>
        <v>0</v>
      </c>
      <c r="BS96" s="547">
        <f t="shared" si="1"/>
        <v>0</v>
      </c>
      <c r="BT96" s="547">
        <f t="shared" si="1"/>
        <v>0</v>
      </c>
      <c r="BU96" s="547">
        <f t="shared" si="1"/>
        <v>0</v>
      </c>
      <c r="BV96" s="547">
        <f t="shared" si="1"/>
        <v>0</v>
      </c>
      <c r="BW96" s="547">
        <f t="shared" si="1"/>
        <v>0</v>
      </c>
      <c r="BX96" s="547">
        <f t="shared" si="1"/>
        <v>0</v>
      </c>
      <c r="BY96" s="547">
        <f t="shared" si="1"/>
        <v>0</v>
      </c>
      <c r="BZ96" s="547">
        <f t="shared" si="1"/>
        <v>0</v>
      </c>
      <c r="CA96" s="547">
        <f t="shared" si="1"/>
        <v>0</v>
      </c>
      <c r="CB96" s="547">
        <f t="shared" si="1"/>
        <v>0</v>
      </c>
      <c r="CC96" s="547">
        <f t="shared" si="1"/>
        <v>0</v>
      </c>
      <c r="CD96" s="547">
        <f t="shared" si="1"/>
        <v>0</v>
      </c>
      <c r="CE96" s="547">
        <f t="shared" si="1"/>
        <v>0</v>
      </c>
      <c r="CF96" s="547">
        <f t="shared" si="1"/>
        <v>0</v>
      </c>
      <c r="CG96" s="547">
        <f t="shared" si="1"/>
        <v>0</v>
      </c>
      <c r="CH96" s="547">
        <f t="shared" si="1"/>
        <v>0</v>
      </c>
      <c r="CI96" s="547">
        <f t="shared" si="1"/>
        <v>0</v>
      </c>
    </row>
    <row r="97" spans="1:87" ht="15.75" customHeight="1">
      <c r="A97" s="894" t="str">
        <f>A195</f>
        <v>Marketing &amp; Growth</v>
      </c>
      <c r="B97" s="895"/>
      <c r="C97" s="896" t="str">
        <f>Settings!$C$7</f>
        <v>USD</v>
      </c>
      <c r="D97" s="546">
        <f t="shared" ref="D97:CI97" si="2">D238</f>
        <v>0</v>
      </c>
      <c r="E97" s="547">
        <f t="shared" si="2"/>
        <v>0</v>
      </c>
      <c r="F97" s="547">
        <f t="shared" si="2"/>
        <v>0</v>
      </c>
      <c r="G97" s="547">
        <f t="shared" si="2"/>
        <v>0</v>
      </c>
      <c r="H97" s="547">
        <f t="shared" si="2"/>
        <v>0</v>
      </c>
      <c r="I97" s="547">
        <f t="shared" si="2"/>
        <v>0</v>
      </c>
      <c r="J97" s="547">
        <f t="shared" si="2"/>
        <v>0</v>
      </c>
      <c r="K97" s="547">
        <f t="shared" si="2"/>
        <v>0</v>
      </c>
      <c r="L97" s="547">
        <f t="shared" si="2"/>
        <v>0</v>
      </c>
      <c r="M97" s="547">
        <f t="shared" si="2"/>
        <v>0</v>
      </c>
      <c r="N97" s="547">
        <f t="shared" si="2"/>
        <v>0</v>
      </c>
      <c r="O97" s="547">
        <f t="shared" si="2"/>
        <v>0</v>
      </c>
      <c r="P97" s="547">
        <f t="shared" si="2"/>
        <v>0</v>
      </c>
      <c r="Q97" s="547">
        <f t="shared" si="2"/>
        <v>0</v>
      </c>
      <c r="R97" s="547">
        <f t="shared" si="2"/>
        <v>0</v>
      </c>
      <c r="S97" s="547">
        <f t="shared" si="2"/>
        <v>0</v>
      </c>
      <c r="T97" s="547">
        <f t="shared" si="2"/>
        <v>0</v>
      </c>
      <c r="U97" s="547">
        <f t="shared" si="2"/>
        <v>0</v>
      </c>
      <c r="V97" s="547">
        <f t="shared" si="2"/>
        <v>0</v>
      </c>
      <c r="W97" s="547">
        <f t="shared" si="2"/>
        <v>0</v>
      </c>
      <c r="X97" s="547">
        <f t="shared" si="2"/>
        <v>0</v>
      </c>
      <c r="Y97" s="547">
        <f t="shared" si="2"/>
        <v>0</v>
      </c>
      <c r="Z97" s="547">
        <f t="shared" si="2"/>
        <v>0</v>
      </c>
      <c r="AA97" s="547">
        <f t="shared" si="2"/>
        <v>0</v>
      </c>
      <c r="AB97" s="547">
        <f t="shared" si="2"/>
        <v>0</v>
      </c>
      <c r="AC97" s="547">
        <f t="shared" si="2"/>
        <v>0</v>
      </c>
      <c r="AD97" s="547">
        <f t="shared" si="2"/>
        <v>0</v>
      </c>
      <c r="AE97" s="547">
        <f t="shared" si="2"/>
        <v>0</v>
      </c>
      <c r="AF97" s="547">
        <f t="shared" si="2"/>
        <v>0</v>
      </c>
      <c r="AG97" s="547">
        <f t="shared" si="2"/>
        <v>0</v>
      </c>
      <c r="AH97" s="547">
        <f t="shared" si="2"/>
        <v>0</v>
      </c>
      <c r="AI97" s="547">
        <f t="shared" si="2"/>
        <v>0</v>
      </c>
      <c r="AJ97" s="547">
        <f t="shared" si="2"/>
        <v>0</v>
      </c>
      <c r="AK97" s="547">
        <f t="shared" si="2"/>
        <v>0</v>
      </c>
      <c r="AL97" s="547">
        <f t="shared" si="2"/>
        <v>0</v>
      </c>
      <c r="AM97" s="547">
        <f t="shared" si="2"/>
        <v>0</v>
      </c>
      <c r="AN97" s="547">
        <f t="shared" si="2"/>
        <v>0</v>
      </c>
      <c r="AO97" s="547">
        <f t="shared" si="2"/>
        <v>0</v>
      </c>
      <c r="AP97" s="547">
        <f t="shared" si="2"/>
        <v>0</v>
      </c>
      <c r="AQ97" s="547">
        <f t="shared" si="2"/>
        <v>0</v>
      </c>
      <c r="AR97" s="547">
        <f t="shared" si="2"/>
        <v>0</v>
      </c>
      <c r="AS97" s="547">
        <f t="shared" si="2"/>
        <v>0</v>
      </c>
      <c r="AT97" s="547">
        <f t="shared" si="2"/>
        <v>0</v>
      </c>
      <c r="AU97" s="547">
        <f t="shared" si="2"/>
        <v>0</v>
      </c>
      <c r="AV97" s="547">
        <f t="shared" si="2"/>
        <v>0</v>
      </c>
      <c r="AW97" s="547">
        <f t="shared" si="2"/>
        <v>0</v>
      </c>
      <c r="AX97" s="547">
        <f t="shared" si="2"/>
        <v>0</v>
      </c>
      <c r="AY97" s="547">
        <f t="shared" si="2"/>
        <v>0</v>
      </c>
      <c r="AZ97" s="547">
        <f t="shared" si="2"/>
        <v>0</v>
      </c>
      <c r="BA97" s="547">
        <f t="shared" si="2"/>
        <v>0</v>
      </c>
      <c r="BB97" s="547">
        <f t="shared" si="2"/>
        <v>0</v>
      </c>
      <c r="BC97" s="547">
        <f t="shared" si="2"/>
        <v>0</v>
      </c>
      <c r="BD97" s="547">
        <f t="shared" si="2"/>
        <v>0</v>
      </c>
      <c r="BE97" s="547">
        <f t="shared" si="2"/>
        <v>0</v>
      </c>
      <c r="BF97" s="547">
        <f t="shared" si="2"/>
        <v>0</v>
      </c>
      <c r="BG97" s="547">
        <f t="shared" si="2"/>
        <v>0</v>
      </c>
      <c r="BH97" s="547">
        <f t="shared" si="2"/>
        <v>0</v>
      </c>
      <c r="BI97" s="547">
        <f t="shared" si="2"/>
        <v>0</v>
      </c>
      <c r="BJ97" s="547">
        <f t="shared" si="2"/>
        <v>0</v>
      </c>
      <c r="BK97" s="547">
        <f t="shared" si="2"/>
        <v>0</v>
      </c>
      <c r="BL97" s="547">
        <f t="shared" si="2"/>
        <v>0</v>
      </c>
      <c r="BM97" s="547">
        <f t="shared" si="2"/>
        <v>0</v>
      </c>
      <c r="BN97" s="547">
        <f t="shared" si="2"/>
        <v>0</v>
      </c>
      <c r="BO97" s="547">
        <f t="shared" si="2"/>
        <v>0</v>
      </c>
      <c r="BP97" s="547">
        <f t="shared" si="2"/>
        <v>0</v>
      </c>
      <c r="BQ97" s="547">
        <f t="shared" si="2"/>
        <v>0</v>
      </c>
      <c r="BR97" s="547">
        <f t="shared" si="2"/>
        <v>0</v>
      </c>
      <c r="BS97" s="547">
        <f t="shared" si="2"/>
        <v>0</v>
      </c>
      <c r="BT97" s="547">
        <f t="shared" si="2"/>
        <v>0</v>
      </c>
      <c r="BU97" s="547">
        <f t="shared" si="2"/>
        <v>0</v>
      </c>
      <c r="BV97" s="547">
        <f t="shared" si="2"/>
        <v>0</v>
      </c>
      <c r="BW97" s="547">
        <f t="shared" si="2"/>
        <v>0</v>
      </c>
      <c r="BX97" s="547">
        <f t="shared" si="2"/>
        <v>0</v>
      </c>
      <c r="BY97" s="547">
        <f t="shared" si="2"/>
        <v>0</v>
      </c>
      <c r="BZ97" s="547">
        <f t="shared" si="2"/>
        <v>0</v>
      </c>
      <c r="CA97" s="547">
        <f t="shared" si="2"/>
        <v>0</v>
      </c>
      <c r="CB97" s="547">
        <f t="shared" si="2"/>
        <v>0</v>
      </c>
      <c r="CC97" s="547">
        <f t="shared" si="2"/>
        <v>0</v>
      </c>
      <c r="CD97" s="547">
        <f t="shared" si="2"/>
        <v>0</v>
      </c>
      <c r="CE97" s="547">
        <f t="shared" si="2"/>
        <v>0</v>
      </c>
      <c r="CF97" s="547">
        <f t="shared" si="2"/>
        <v>0</v>
      </c>
      <c r="CG97" s="547">
        <f t="shared" si="2"/>
        <v>0</v>
      </c>
      <c r="CH97" s="547">
        <f t="shared" si="2"/>
        <v>0</v>
      </c>
      <c r="CI97" s="547">
        <f t="shared" si="2"/>
        <v>0</v>
      </c>
    </row>
    <row r="98" spans="1:87" ht="15.75" customHeight="1">
      <c r="A98" s="894" t="str">
        <f>A244</f>
        <v>Advisory &amp; Professional Services</v>
      </c>
      <c r="B98" s="895"/>
      <c r="C98" s="896" t="str">
        <f>Settings!$C$7</f>
        <v>USD</v>
      </c>
      <c r="D98" s="546">
        <f t="shared" ref="D98:CI98" si="3">D258</f>
        <v>0</v>
      </c>
      <c r="E98" s="547">
        <f t="shared" si="3"/>
        <v>0</v>
      </c>
      <c r="F98" s="547">
        <f t="shared" si="3"/>
        <v>0</v>
      </c>
      <c r="G98" s="547">
        <f t="shared" si="3"/>
        <v>0</v>
      </c>
      <c r="H98" s="547">
        <f t="shared" si="3"/>
        <v>0</v>
      </c>
      <c r="I98" s="547">
        <f t="shared" si="3"/>
        <v>0</v>
      </c>
      <c r="J98" s="547">
        <f t="shared" si="3"/>
        <v>0</v>
      </c>
      <c r="K98" s="547">
        <f t="shared" si="3"/>
        <v>0</v>
      </c>
      <c r="L98" s="547">
        <f t="shared" si="3"/>
        <v>0</v>
      </c>
      <c r="M98" s="547">
        <f t="shared" si="3"/>
        <v>0</v>
      </c>
      <c r="N98" s="547">
        <f t="shared" si="3"/>
        <v>0</v>
      </c>
      <c r="O98" s="547">
        <f t="shared" si="3"/>
        <v>0</v>
      </c>
      <c r="P98" s="547">
        <f t="shared" si="3"/>
        <v>0</v>
      </c>
      <c r="Q98" s="547">
        <f t="shared" si="3"/>
        <v>0</v>
      </c>
      <c r="R98" s="547">
        <f t="shared" si="3"/>
        <v>0</v>
      </c>
      <c r="S98" s="547">
        <f t="shared" si="3"/>
        <v>0</v>
      </c>
      <c r="T98" s="547">
        <f t="shared" si="3"/>
        <v>0</v>
      </c>
      <c r="U98" s="547">
        <f t="shared" si="3"/>
        <v>0</v>
      </c>
      <c r="V98" s="547">
        <f t="shared" si="3"/>
        <v>0</v>
      </c>
      <c r="W98" s="547">
        <f t="shared" si="3"/>
        <v>0</v>
      </c>
      <c r="X98" s="547">
        <f t="shared" si="3"/>
        <v>0</v>
      </c>
      <c r="Y98" s="547">
        <f t="shared" si="3"/>
        <v>0</v>
      </c>
      <c r="Z98" s="547">
        <f t="shared" si="3"/>
        <v>0</v>
      </c>
      <c r="AA98" s="547">
        <f t="shared" si="3"/>
        <v>0</v>
      </c>
      <c r="AB98" s="547">
        <f t="shared" si="3"/>
        <v>0</v>
      </c>
      <c r="AC98" s="547">
        <f t="shared" si="3"/>
        <v>0</v>
      </c>
      <c r="AD98" s="547">
        <f t="shared" si="3"/>
        <v>0</v>
      </c>
      <c r="AE98" s="547">
        <f t="shared" si="3"/>
        <v>0</v>
      </c>
      <c r="AF98" s="547">
        <f t="shared" si="3"/>
        <v>0</v>
      </c>
      <c r="AG98" s="547">
        <f t="shared" si="3"/>
        <v>0</v>
      </c>
      <c r="AH98" s="547">
        <f t="shared" si="3"/>
        <v>0</v>
      </c>
      <c r="AI98" s="547">
        <f t="shared" si="3"/>
        <v>0</v>
      </c>
      <c r="AJ98" s="547">
        <f t="shared" si="3"/>
        <v>0</v>
      </c>
      <c r="AK98" s="547">
        <f t="shared" si="3"/>
        <v>0</v>
      </c>
      <c r="AL98" s="547">
        <f t="shared" si="3"/>
        <v>0</v>
      </c>
      <c r="AM98" s="547">
        <f t="shared" si="3"/>
        <v>0</v>
      </c>
      <c r="AN98" s="547">
        <f t="shared" si="3"/>
        <v>0</v>
      </c>
      <c r="AO98" s="547">
        <f t="shared" si="3"/>
        <v>0</v>
      </c>
      <c r="AP98" s="547">
        <f t="shared" si="3"/>
        <v>0</v>
      </c>
      <c r="AQ98" s="547">
        <f t="shared" si="3"/>
        <v>0</v>
      </c>
      <c r="AR98" s="547">
        <f t="shared" si="3"/>
        <v>0</v>
      </c>
      <c r="AS98" s="547">
        <f t="shared" si="3"/>
        <v>0</v>
      </c>
      <c r="AT98" s="547">
        <f t="shared" si="3"/>
        <v>0</v>
      </c>
      <c r="AU98" s="547">
        <f t="shared" si="3"/>
        <v>0</v>
      </c>
      <c r="AV98" s="547">
        <f t="shared" si="3"/>
        <v>0</v>
      </c>
      <c r="AW98" s="547">
        <f t="shared" si="3"/>
        <v>0</v>
      </c>
      <c r="AX98" s="547">
        <f t="shared" si="3"/>
        <v>0</v>
      </c>
      <c r="AY98" s="547">
        <f t="shared" si="3"/>
        <v>0</v>
      </c>
      <c r="AZ98" s="547">
        <f t="shared" si="3"/>
        <v>0</v>
      </c>
      <c r="BA98" s="547">
        <f t="shared" si="3"/>
        <v>0</v>
      </c>
      <c r="BB98" s="547">
        <f t="shared" si="3"/>
        <v>0</v>
      </c>
      <c r="BC98" s="547">
        <f t="shared" si="3"/>
        <v>0</v>
      </c>
      <c r="BD98" s="547">
        <f t="shared" si="3"/>
        <v>0</v>
      </c>
      <c r="BE98" s="547">
        <f t="shared" si="3"/>
        <v>0</v>
      </c>
      <c r="BF98" s="547">
        <f t="shared" si="3"/>
        <v>0</v>
      </c>
      <c r="BG98" s="547">
        <f t="shared" si="3"/>
        <v>0</v>
      </c>
      <c r="BH98" s="547">
        <f t="shared" si="3"/>
        <v>0</v>
      </c>
      <c r="BI98" s="547">
        <f t="shared" si="3"/>
        <v>0</v>
      </c>
      <c r="BJ98" s="547">
        <f t="shared" si="3"/>
        <v>0</v>
      </c>
      <c r="BK98" s="547">
        <f t="shared" si="3"/>
        <v>0</v>
      </c>
      <c r="BL98" s="547">
        <f t="shared" si="3"/>
        <v>0</v>
      </c>
      <c r="BM98" s="547">
        <f t="shared" si="3"/>
        <v>0</v>
      </c>
      <c r="BN98" s="547">
        <f t="shared" si="3"/>
        <v>0</v>
      </c>
      <c r="BO98" s="547">
        <f t="shared" si="3"/>
        <v>0</v>
      </c>
      <c r="BP98" s="547">
        <f t="shared" si="3"/>
        <v>0</v>
      </c>
      <c r="BQ98" s="547">
        <f t="shared" si="3"/>
        <v>0</v>
      </c>
      <c r="BR98" s="547">
        <f t="shared" si="3"/>
        <v>0</v>
      </c>
      <c r="BS98" s="547">
        <f t="shared" si="3"/>
        <v>0</v>
      </c>
      <c r="BT98" s="547">
        <f t="shared" si="3"/>
        <v>0</v>
      </c>
      <c r="BU98" s="547">
        <f t="shared" si="3"/>
        <v>0</v>
      </c>
      <c r="BV98" s="547">
        <f t="shared" si="3"/>
        <v>0</v>
      </c>
      <c r="BW98" s="547">
        <f t="shared" si="3"/>
        <v>0</v>
      </c>
      <c r="BX98" s="547">
        <f t="shared" si="3"/>
        <v>0</v>
      </c>
      <c r="BY98" s="547">
        <f t="shared" si="3"/>
        <v>0</v>
      </c>
      <c r="BZ98" s="547">
        <f t="shared" si="3"/>
        <v>0</v>
      </c>
      <c r="CA98" s="547">
        <f t="shared" si="3"/>
        <v>0</v>
      </c>
      <c r="CB98" s="547">
        <f t="shared" si="3"/>
        <v>0</v>
      </c>
      <c r="CC98" s="547">
        <f t="shared" si="3"/>
        <v>0</v>
      </c>
      <c r="CD98" s="547">
        <f t="shared" si="3"/>
        <v>0</v>
      </c>
      <c r="CE98" s="547">
        <f t="shared" si="3"/>
        <v>0</v>
      </c>
      <c r="CF98" s="547">
        <f t="shared" si="3"/>
        <v>0</v>
      </c>
      <c r="CG98" s="547">
        <f t="shared" si="3"/>
        <v>0</v>
      </c>
      <c r="CH98" s="547">
        <f t="shared" si="3"/>
        <v>0</v>
      </c>
      <c r="CI98" s="547">
        <f t="shared" si="3"/>
        <v>0</v>
      </c>
    </row>
    <row r="99" spans="1:87" ht="15.75" customHeight="1">
      <c r="A99" s="894" t="str">
        <f>A264</f>
        <v>Rent</v>
      </c>
      <c r="B99" s="895"/>
      <c r="C99" s="896" t="str">
        <f>Settings!$C$7</f>
        <v>USD</v>
      </c>
      <c r="D99" s="546">
        <f t="shared" ref="D99:CI99" si="4">D268</f>
        <v>0</v>
      </c>
      <c r="E99" s="547">
        <f t="shared" si="4"/>
        <v>0</v>
      </c>
      <c r="F99" s="547">
        <f t="shared" si="4"/>
        <v>0</v>
      </c>
      <c r="G99" s="547">
        <f t="shared" si="4"/>
        <v>0</v>
      </c>
      <c r="H99" s="547">
        <f t="shared" si="4"/>
        <v>0</v>
      </c>
      <c r="I99" s="547">
        <f t="shared" si="4"/>
        <v>0</v>
      </c>
      <c r="J99" s="547">
        <f t="shared" si="4"/>
        <v>0</v>
      </c>
      <c r="K99" s="547">
        <f t="shared" si="4"/>
        <v>0</v>
      </c>
      <c r="L99" s="547">
        <f t="shared" si="4"/>
        <v>0</v>
      </c>
      <c r="M99" s="547">
        <f t="shared" si="4"/>
        <v>0</v>
      </c>
      <c r="N99" s="547">
        <f t="shared" si="4"/>
        <v>0</v>
      </c>
      <c r="O99" s="547">
        <f t="shared" si="4"/>
        <v>0</v>
      </c>
      <c r="P99" s="547">
        <f t="shared" si="4"/>
        <v>0</v>
      </c>
      <c r="Q99" s="547">
        <f t="shared" si="4"/>
        <v>0</v>
      </c>
      <c r="R99" s="547">
        <f t="shared" si="4"/>
        <v>0</v>
      </c>
      <c r="S99" s="547">
        <f t="shared" si="4"/>
        <v>0</v>
      </c>
      <c r="T99" s="547">
        <f t="shared" si="4"/>
        <v>0</v>
      </c>
      <c r="U99" s="547">
        <f t="shared" si="4"/>
        <v>0</v>
      </c>
      <c r="V99" s="547">
        <f t="shared" si="4"/>
        <v>0</v>
      </c>
      <c r="W99" s="547">
        <f t="shared" si="4"/>
        <v>0</v>
      </c>
      <c r="X99" s="547">
        <f t="shared" si="4"/>
        <v>0</v>
      </c>
      <c r="Y99" s="547">
        <f t="shared" si="4"/>
        <v>0</v>
      </c>
      <c r="Z99" s="547">
        <f t="shared" si="4"/>
        <v>0</v>
      </c>
      <c r="AA99" s="547">
        <f t="shared" si="4"/>
        <v>0</v>
      </c>
      <c r="AB99" s="547">
        <f t="shared" si="4"/>
        <v>0</v>
      </c>
      <c r="AC99" s="547">
        <f t="shared" si="4"/>
        <v>0</v>
      </c>
      <c r="AD99" s="547">
        <f t="shared" si="4"/>
        <v>0</v>
      </c>
      <c r="AE99" s="547">
        <f t="shared" si="4"/>
        <v>0</v>
      </c>
      <c r="AF99" s="547">
        <f t="shared" si="4"/>
        <v>0</v>
      </c>
      <c r="AG99" s="547">
        <f t="shared" si="4"/>
        <v>0</v>
      </c>
      <c r="AH99" s="547">
        <f t="shared" si="4"/>
        <v>0</v>
      </c>
      <c r="AI99" s="547">
        <f t="shared" si="4"/>
        <v>0</v>
      </c>
      <c r="AJ99" s="547">
        <f t="shared" si="4"/>
        <v>0</v>
      </c>
      <c r="AK99" s="547">
        <f t="shared" si="4"/>
        <v>0</v>
      </c>
      <c r="AL99" s="547">
        <f t="shared" si="4"/>
        <v>0</v>
      </c>
      <c r="AM99" s="547">
        <f t="shared" si="4"/>
        <v>0</v>
      </c>
      <c r="AN99" s="547">
        <f t="shared" si="4"/>
        <v>0</v>
      </c>
      <c r="AO99" s="547">
        <f t="shared" si="4"/>
        <v>0</v>
      </c>
      <c r="AP99" s="547">
        <f t="shared" si="4"/>
        <v>0</v>
      </c>
      <c r="AQ99" s="547">
        <f t="shared" si="4"/>
        <v>0</v>
      </c>
      <c r="AR99" s="547">
        <f t="shared" si="4"/>
        <v>0</v>
      </c>
      <c r="AS99" s="547">
        <f t="shared" si="4"/>
        <v>0</v>
      </c>
      <c r="AT99" s="547">
        <f t="shared" si="4"/>
        <v>0</v>
      </c>
      <c r="AU99" s="547">
        <f t="shared" si="4"/>
        <v>0</v>
      </c>
      <c r="AV99" s="547">
        <f t="shared" si="4"/>
        <v>0</v>
      </c>
      <c r="AW99" s="547">
        <f t="shared" si="4"/>
        <v>0</v>
      </c>
      <c r="AX99" s="547">
        <f t="shared" si="4"/>
        <v>0</v>
      </c>
      <c r="AY99" s="547">
        <f t="shared" si="4"/>
        <v>0</v>
      </c>
      <c r="AZ99" s="547">
        <f t="shared" si="4"/>
        <v>0</v>
      </c>
      <c r="BA99" s="547">
        <f t="shared" si="4"/>
        <v>0</v>
      </c>
      <c r="BB99" s="547">
        <f t="shared" si="4"/>
        <v>0</v>
      </c>
      <c r="BC99" s="547">
        <f t="shared" si="4"/>
        <v>0</v>
      </c>
      <c r="BD99" s="547">
        <f t="shared" si="4"/>
        <v>0</v>
      </c>
      <c r="BE99" s="547">
        <f t="shared" si="4"/>
        <v>0</v>
      </c>
      <c r="BF99" s="547">
        <f t="shared" si="4"/>
        <v>0</v>
      </c>
      <c r="BG99" s="547">
        <f t="shared" si="4"/>
        <v>0</v>
      </c>
      <c r="BH99" s="547">
        <f t="shared" si="4"/>
        <v>0</v>
      </c>
      <c r="BI99" s="547">
        <f t="shared" si="4"/>
        <v>0</v>
      </c>
      <c r="BJ99" s="547">
        <f t="shared" si="4"/>
        <v>0</v>
      </c>
      <c r="BK99" s="547">
        <f t="shared" si="4"/>
        <v>0</v>
      </c>
      <c r="BL99" s="547">
        <f t="shared" si="4"/>
        <v>0</v>
      </c>
      <c r="BM99" s="547">
        <f t="shared" si="4"/>
        <v>0</v>
      </c>
      <c r="BN99" s="547">
        <f t="shared" si="4"/>
        <v>0</v>
      </c>
      <c r="BO99" s="547">
        <f t="shared" si="4"/>
        <v>0</v>
      </c>
      <c r="BP99" s="547">
        <f t="shared" si="4"/>
        <v>0</v>
      </c>
      <c r="BQ99" s="547">
        <f t="shared" si="4"/>
        <v>0</v>
      </c>
      <c r="BR99" s="547">
        <f t="shared" si="4"/>
        <v>0</v>
      </c>
      <c r="BS99" s="547">
        <f t="shared" si="4"/>
        <v>0</v>
      </c>
      <c r="BT99" s="547">
        <f t="shared" si="4"/>
        <v>0</v>
      </c>
      <c r="BU99" s="547">
        <f t="shared" si="4"/>
        <v>0</v>
      </c>
      <c r="BV99" s="547">
        <f t="shared" si="4"/>
        <v>0</v>
      </c>
      <c r="BW99" s="547">
        <f t="shared" si="4"/>
        <v>0</v>
      </c>
      <c r="BX99" s="547">
        <f t="shared" si="4"/>
        <v>0</v>
      </c>
      <c r="BY99" s="547">
        <f t="shared" si="4"/>
        <v>0</v>
      </c>
      <c r="BZ99" s="547">
        <f t="shared" si="4"/>
        <v>0</v>
      </c>
      <c r="CA99" s="547">
        <f t="shared" si="4"/>
        <v>0</v>
      </c>
      <c r="CB99" s="547">
        <f t="shared" si="4"/>
        <v>0</v>
      </c>
      <c r="CC99" s="547">
        <f t="shared" si="4"/>
        <v>0</v>
      </c>
      <c r="CD99" s="547">
        <f t="shared" si="4"/>
        <v>0</v>
      </c>
      <c r="CE99" s="547">
        <f t="shared" si="4"/>
        <v>0</v>
      </c>
      <c r="CF99" s="547">
        <f t="shared" si="4"/>
        <v>0</v>
      </c>
      <c r="CG99" s="547">
        <f t="shared" si="4"/>
        <v>0</v>
      </c>
      <c r="CH99" s="547">
        <f t="shared" si="4"/>
        <v>0</v>
      </c>
      <c r="CI99" s="547">
        <f t="shared" si="4"/>
        <v>0</v>
      </c>
    </row>
    <row r="100" spans="1:87" ht="15.75" customHeight="1">
      <c r="A100" s="894" t="str">
        <f>A274</f>
        <v>Tech Support &amp; Services</v>
      </c>
      <c r="B100" s="895"/>
      <c r="C100" s="896" t="str">
        <f>Settings!$C$7</f>
        <v>USD</v>
      </c>
      <c r="D100" s="546">
        <f t="shared" ref="D100:CI100" si="5">D295</f>
        <v>0</v>
      </c>
      <c r="E100" s="547">
        <f t="shared" si="5"/>
        <v>0</v>
      </c>
      <c r="F100" s="547">
        <f t="shared" si="5"/>
        <v>0</v>
      </c>
      <c r="G100" s="547">
        <f t="shared" si="5"/>
        <v>0</v>
      </c>
      <c r="H100" s="547">
        <f t="shared" si="5"/>
        <v>0</v>
      </c>
      <c r="I100" s="547">
        <f t="shared" si="5"/>
        <v>0</v>
      </c>
      <c r="J100" s="547">
        <f t="shared" si="5"/>
        <v>0</v>
      </c>
      <c r="K100" s="547">
        <f t="shared" si="5"/>
        <v>0</v>
      </c>
      <c r="L100" s="547">
        <f t="shared" si="5"/>
        <v>0</v>
      </c>
      <c r="M100" s="547">
        <f t="shared" si="5"/>
        <v>0</v>
      </c>
      <c r="N100" s="547">
        <f t="shared" si="5"/>
        <v>0</v>
      </c>
      <c r="O100" s="547">
        <f t="shared" si="5"/>
        <v>0</v>
      </c>
      <c r="P100" s="547">
        <f t="shared" si="5"/>
        <v>0</v>
      </c>
      <c r="Q100" s="547">
        <f t="shared" si="5"/>
        <v>0</v>
      </c>
      <c r="R100" s="547">
        <f t="shared" si="5"/>
        <v>0</v>
      </c>
      <c r="S100" s="547">
        <f t="shared" si="5"/>
        <v>0</v>
      </c>
      <c r="T100" s="547">
        <f t="shared" si="5"/>
        <v>0</v>
      </c>
      <c r="U100" s="547">
        <f t="shared" si="5"/>
        <v>0</v>
      </c>
      <c r="V100" s="547">
        <f t="shared" si="5"/>
        <v>0</v>
      </c>
      <c r="W100" s="547">
        <f t="shared" si="5"/>
        <v>0</v>
      </c>
      <c r="X100" s="547">
        <f t="shared" si="5"/>
        <v>0</v>
      </c>
      <c r="Y100" s="547">
        <f t="shared" si="5"/>
        <v>0</v>
      </c>
      <c r="Z100" s="547">
        <f t="shared" si="5"/>
        <v>0</v>
      </c>
      <c r="AA100" s="547">
        <f t="shared" si="5"/>
        <v>0</v>
      </c>
      <c r="AB100" s="547">
        <f t="shared" si="5"/>
        <v>0</v>
      </c>
      <c r="AC100" s="547">
        <f t="shared" si="5"/>
        <v>0</v>
      </c>
      <c r="AD100" s="547">
        <f t="shared" si="5"/>
        <v>0</v>
      </c>
      <c r="AE100" s="547">
        <f t="shared" si="5"/>
        <v>0</v>
      </c>
      <c r="AF100" s="547">
        <f t="shared" si="5"/>
        <v>0</v>
      </c>
      <c r="AG100" s="547">
        <f t="shared" si="5"/>
        <v>0</v>
      </c>
      <c r="AH100" s="547">
        <f t="shared" si="5"/>
        <v>0</v>
      </c>
      <c r="AI100" s="547">
        <f t="shared" si="5"/>
        <v>0</v>
      </c>
      <c r="AJ100" s="547">
        <f t="shared" si="5"/>
        <v>0</v>
      </c>
      <c r="AK100" s="547">
        <f t="shared" si="5"/>
        <v>0</v>
      </c>
      <c r="AL100" s="547">
        <f t="shared" si="5"/>
        <v>0</v>
      </c>
      <c r="AM100" s="547">
        <f t="shared" si="5"/>
        <v>0</v>
      </c>
      <c r="AN100" s="547">
        <f t="shared" si="5"/>
        <v>0</v>
      </c>
      <c r="AO100" s="547">
        <f t="shared" si="5"/>
        <v>0</v>
      </c>
      <c r="AP100" s="547">
        <f t="shared" si="5"/>
        <v>0</v>
      </c>
      <c r="AQ100" s="547">
        <f t="shared" si="5"/>
        <v>0</v>
      </c>
      <c r="AR100" s="547">
        <f t="shared" si="5"/>
        <v>0</v>
      </c>
      <c r="AS100" s="547">
        <f t="shared" si="5"/>
        <v>0</v>
      </c>
      <c r="AT100" s="547">
        <f t="shared" si="5"/>
        <v>0</v>
      </c>
      <c r="AU100" s="547">
        <f t="shared" si="5"/>
        <v>0</v>
      </c>
      <c r="AV100" s="547">
        <f t="shared" si="5"/>
        <v>0</v>
      </c>
      <c r="AW100" s="547">
        <f t="shared" si="5"/>
        <v>0</v>
      </c>
      <c r="AX100" s="547">
        <f t="shared" si="5"/>
        <v>0</v>
      </c>
      <c r="AY100" s="547">
        <f t="shared" si="5"/>
        <v>0</v>
      </c>
      <c r="AZ100" s="547">
        <f t="shared" si="5"/>
        <v>0</v>
      </c>
      <c r="BA100" s="547">
        <f t="shared" si="5"/>
        <v>0</v>
      </c>
      <c r="BB100" s="547">
        <f t="shared" si="5"/>
        <v>0</v>
      </c>
      <c r="BC100" s="547">
        <f t="shared" si="5"/>
        <v>0</v>
      </c>
      <c r="BD100" s="547">
        <f t="shared" si="5"/>
        <v>0</v>
      </c>
      <c r="BE100" s="547">
        <f t="shared" si="5"/>
        <v>0</v>
      </c>
      <c r="BF100" s="547">
        <f t="shared" si="5"/>
        <v>0</v>
      </c>
      <c r="BG100" s="547">
        <f t="shared" si="5"/>
        <v>0</v>
      </c>
      <c r="BH100" s="547">
        <f t="shared" si="5"/>
        <v>0</v>
      </c>
      <c r="BI100" s="547">
        <f t="shared" si="5"/>
        <v>0</v>
      </c>
      <c r="BJ100" s="547">
        <f t="shared" si="5"/>
        <v>0</v>
      </c>
      <c r="BK100" s="547">
        <f t="shared" si="5"/>
        <v>0</v>
      </c>
      <c r="BL100" s="547">
        <f t="shared" si="5"/>
        <v>0</v>
      </c>
      <c r="BM100" s="547">
        <f t="shared" si="5"/>
        <v>0</v>
      </c>
      <c r="BN100" s="547">
        <f t="shared" si="5"/>
        <v>0</v>
      </c>
      <c r="BO100" s="547">
        <f t="shared" si="5"/>
        <v>0</v>
      </c>
      <c r="BP100" s="547">
        <f t="shared" si="5"/>
        <v>0</v>
      </c>
      <c r="BQ100" s="547">
        <f t="shared" si="5"/>
        <v>0</v>
      </c>
      <c r="BR100" s="547">
        <f t="shared" si="5"/>
        <v>0</v>
      </c>
      <c r="BS100" s="547">
        <f t="shared" si="5"/>
        <v>0</v>
      </c>
      <c r="BT100" s="547">
        <f t="shared" si="5"/>
        <v>0</v>
      </c>
      <c r="BU100" s="547">
        <f t="shared" si="5"/>
        <v>0</v>
      </c>
      <c r="BV100" s="547">
        <f t="shared" si="5"/>
        <v>0</v>
      </c>
      <c r="BW100" s="547">
        <f t="shared" si="5"/>
        <v>0</v>
      </c>
      <c r="BX100" s="547">
        <f t="shared" si="5"/>
        <v>0</v>
      </c>
      <c r="BY100" s="547">
        <f t="shared" si="5"/>
        <v>0</v>
      </c>
      <c r="BZ100" s="547">
        <f t="shared" si="5"/>
        <v>0</v>
      </c>
      <c r="CA100" s="547">
        <f t="shared" si="5"/>
        <v>0</v>
      </c>
      <c r="CB100" s="547">
        <f t="shared" si="5"/>
        <v>0</v>
      </c>
      <c r="CC100" s="547">
        <f t="shared" si="5"/>
        <v>0</v>
      </c>
      <c r="CD100" s="547">
        <f t="shared" si="5"/>
        <v>0</v>
      </c>
      <c r="CE100" s="547">
        <f t="shared" si="5"/>
        <v>0</v>
      </c>
      <c r="CF100" s="547">
        <f t="shared" si="5"/>
        <v>0</v>
      </c>
      <c r="CG100" s="547">
        <f t="shared" si="5"/>
        <v>0</v>
      </c>
      <c r="CH100" s="547">
        <f t="shared" si="5"/>
        <v>0</v>
      </c>
      <c r="CI100" s="547">
        <f t="shared" si="5"/>
        <v>0</v>
      </c>
    </row>
    <row r="101" spans="1:87" ht="15.75" customHeight="1">
      <c r="A101" s="894" t="str">
        <f>A299</f>
        <v>Insurance</v>
      </c>
      <c r="B101" s="895"/>
      <c r="C101" s="896" t="str">
        <f>Settings!$C$7</f>
        <v>USD</v>
      </c>
      <c r="D101" s="546">
        <f t="shared" ref="D101:CI101" si="6">D303</f>
        <v>0</v>
      </c>
      <c r="E101" s="547">
        <f t="shared" si="6"/>
        <v>0</v>
      </c>
      <c r="F101" s="547">
        <f t="shared" si="6"/>
        <v>0</v>
      </c>
      <c r="G101" s="547">
        <f t="shared" si="6"/>
        <v>0</v>
      </c>
      <c r="H101" s="547">
        <f t="shared" si="6"/>
        <v>0</v>
      </c>
      <c r="I101" s="547">
        <f t="shared" si="6"/>
        <v>0</v>
      </c>
      <c r="J101" s="547">
        <f t="shared" si="6"/>
        <v>0</v>
      </c>
      <c r="K101" s="547">
        <f t="shared" si="6"/>
        <v>0</v>
      </c>
      <c r="L101" s="547">
        <f t="shared" si="6"/>
        <v>0</v>
      </c>
      <c r="M101" s="547">
        <f t="shared" si="6"/>
        <v>0</v>
      </c>
      <c r="N101" s="547">
        <f t="shared" si="6"/>
        <v>0</v>
      </c>
      <c r="O101" s="547">
        <f t="shared" si="6"/>
        <v>0</v>
      </c>
      <c r="P101" s="547">
        <f t="shared" si="6"/>
        <v>0</v>
      </c>
      <c r="Q101" s="547">
        <f t="shared" si="6"/>
        <v>0</v>
      </c>
      <c r="R101" s="547">
        <f t="shared" si="6"/>
        <v>0</v>
      </c>
      <c r="S101" s="547">
        <f t="shared" si="6"/>
        <v>0</v>
      </c>
      <c r="T101" s="547">
        <f t="shared" si="6"/>
        <v>0</v>
      </c>
      <c r="U101" s="547">
        <f t="shared" si="6"/>
        <v>0</v>
      </c>
      <c r="V101" s="547">
        <f t="shared" si="6"/>
        <v>0</v>
      </c>
      <c r="W101" s="547">
        <f t="shared" si="6"/>
        <v>0</v>
      </c>
      <c r="X101" s="547">
        <f t="shared" si="6"/>
        <v>0</v>
      </c>
      <c r="Y101" s="547">
        <f t="shared" si="6"/>
        <v>0</v>
      </c>
      <c r="Z101" s="547">
        <f t="shared" si="6"/>
        <v>0</v>
      </c>
      <c r="AA101" s="547">
        <f t="shared" si="6"/>
        <v>0</v>
      </c>
      <c r="AB101" s="547">
        <f t="shared" si="6"/>
        <v>0</v>
      </c>
      <c r="AC101" s="547">
        <f t="shared" si="6"/>
        <v>0</v>
      </c>
      <c r="AD101" s="547">
        <f t="shared" si="6"/>
        <v>0</v>
      </c>
      <c r="AE101" s="547">
        <f t="shared" si="6"/>
        <v>0</v>
      </c>
      <c r="AF101" s="547">
        <f t="shared" si="6"/>
        <v>0</v>
      </c>
      <c r="AG101" s="547">
        <f t="shared" si="6"/>
        <v>0</v>
      </c>
      <c r="AH101" s="547">
        <f t="shared" si="6"/>
        <v>0</v>
      </c>
      <c r="AI101" s="547">
        <f t="shared" si="6"/>
        <v>0</v>
      </c>
      <c r="AJ101" s="547">
        <f t="shared" si="6"/>
        <v>0</v>
      </c>
      <c r="AK101" s="547">
        <f t="shared" si="6"/>
        <v>0</v>
      </c>
      <c r="AL101" s="547">
        <f t="shared" si="6"/>
        <v>0</v>
      </c>
      <c r="AM101" s="547">
        <f t="shared" si="6"/>
        <v>0</v>
      </c>
      <c r="AN101" s="547">
        <f t="shared" si="6"/>
        <v>0</v>
      </c>
      <c r="AO101" s="547">
        <f t="shared" si="6"/>
        <v>0</v>
      </c>
      <c r="AP101" s="547">
        <f t="shared" si="6"/>
        <v>0</v>
      </c>
      <c r="AQ101" s="547">
        <f t="shared" si="6"/>
        <v>0</v>
      </c>
      <c r="AR101" s="547">
        <f t="shared" si="6"/>
        <v>0</v>
      </c>
      <c r="AS101" s="547">
        <f t="shared" si="6"/>
        <v>0</v>
      </c>
      <c r="AT101" s="547">
        <f t="shared" si="6"/>
        <v>0</v>
      </c>
      <c r="AU101" s="547">
        <f t="shared" si="6"/>
        <v>0</v>
      </c>
      <c r="AV101" s="547">
        <f t="shared" si="6"/>
        <v>0</v>
      </c>
      <c r="AW101" s="547">
        <f t="shared" si="6"/>
        <v>0</v>
      </c>
      <c r="AX101" s="547">
        <f t="shared" si="6"/>
        <v>0</v>
      </c>
      <c r="AY101" s="547">
        <f t="shared" si="6"/>
        <v>0</v>
      </c>
      <c r="AZ101" s="547">
        <f t="shared" si="6"/>
        <v>0</v>
      </c>
      <c r="BA101" s="547">
        <f t="shared" si="6"/>
        <v>0</v>
      </c>
      <c r="BB101" s="547">
        <f t="shared" si="6"/>
        <v>0</v>
      </c>
      <c r="BC101" s="547">
        <f t="shared" si="6"/>
        <v>0</v>
      </c>
      <c r="BD101" s="547">
        <f t="shared" si="6"/>
        <v>0</v>
      </c>
      <c r="BE101" s="547">
        <f t="shared" si="6"/>
        <v>0</v>
      </c>
      <c r="BF101" s="547">
        <f t="shared" si="6"/>
        <v>0</v>
      </c>
      <c r="BG101" s="547">
        <f t="shared" si="6"/>
        <v>0</v>
      </c>
      <c r="BH101" s="547">
        <f t="shared" si="6"/>
        <v>0</v>
      </c>
      <c r="BI101" s="547">
        <f t="shared" si="6"/>
        <v>0</v>
      </c>
      <c r="BJ101" s="547">
        <f t="shared" si="6"/>
        <v>0</v>
      </c>
      <c r="BK101" s="547">
        <f t="shared" si="6"/>
        <v>0</v>
      </c>
      <c r="BL101" s="547">
        <f t="shared" si="6"/>
        <v>0</v>
      </c>
      <c r="BM101" s="547">
        <f t="shared" si="6"/>
        <v>0</v>
      </c>
      <c r="BN101" s="547">
        <f t="shared" si="6"/>
        <v>0</v>
      </c>
      <c r="BO101" s="547">
        <f t="shared" si="6"/>
        <v>0</v>
      </c>
      <c r="BP101" s="547">
        <f t="shared" si="6"/>
        <v>0</v>
      </c>
      <c r="BQ101" s="547">
        <f t="shared" si="6"/>
        <v>0</v>
      </c>
      <c r="BR101" s="547">
        <f t="shared" si="6"/>
        <v>0</v>
      </c>
      <c r="BS101" s="547">
        <f t="shared" si="6"/>
        <v>0</v>
      </c>
      <c r="BT101" s="547">
        <f t="shared" si="6"/>
        <v>0</v>
      </c>
      <c r="BU101" s="547">
        <f t="shared" si="6"/>
        <v>0</v>
      </c>
      <c r="BV101" s="547">
        <f t="shared" si="6"/>
        <v>0</v>
      </c>
      <c r="BW101" s="547">
        <f t="shared" si="6"/>
        <v>0</v>
      </c>
      <c r="BX101" s="547">
        <f t="shared" si="6"/>
        <v>0</v>
      </c>
      <c r="BY101" s="547">
        <f t="shared" si="6"/>
        <v>0</v>
      </c>
      <c r="BZ101" s="547">
        <f t="shared" si="6"/>
        <v>0</v>
      </c>
      <c r="CA101" s="547">
        <f t="shared" si="6"/>
        <v>0</v>
      </c>
      <c r="CB101" s="547">
        <f t="shared" si="6"/>
        <v>0</v>
      </c>
      <c r="CC101" s="547">
        <f t="shared" si="6"/>
        <v>0</v>
      </c>
      <c r="CD101" s="547">
        <f t="shared" si="6"/>
        <v>0</v>
      </c>
      <c r="CE101" s="547">
        <f t="shared" si="6"/>
        <v>0</v>
      </c>
      <c r="CF101" s="547">
        <f t="shared" si="6"/>
        <v>0</v>
      </c>
      <c r="CG101" s="547">
        <f t="shared" si="6"/>
        <v>0</v>
      </c>
      <c r="CH101" s="547">
        <f t="shared" si="6"/>
        <v>0</v>
      </c>
      <c r="CI101" s="547">
        <f t="shared" si="6"/>
        <v>0</v>
      </c>
    </row>
    <row r="102" spans="1:87" ht="15.75" customHeight="1">
      <c r="A102" s="894" t="str">
        <f>A306</f>
        <v>Utilities</v>
      </c>
      <c r="B102" s="895"/>
      <c r="C102" s="896" t="str">
        <f>Settings!$C$7</f>
        <v>USD</v>
      </c>
      <c r="D102" s="546">
        <f t="shared" ref="D102:CI102" si="7">D312</f>
        <v>0</v>
      </c>
      <c r="E102" s="547">
        <f t="shared" si="7"/>
        <v>0</v>
      </c>
      <c r="F102" s="547">
        <f t="shared" si="7"/>
        <v>0</v>
      </c>
      <c r="G102" s="547">
        <f t="shared" si="7"/>
        <v>0</v>
      </c>
      <c r="H102" s="547">
        <f t="shared" si="7"/>
        <v>0</v>
      </c>
      <c r="I102" s="547">
        <f t="shared" si="7"/>
        <v>0</v>
      </c>
      <c r="J102" s="547">
        <f t="shared" si="7"/>
        <v>0</v>
      </c>
      <c r="K102" s="547">
        <f t="shared" si="7"/>
        <v>0</v>
      </c>
      <c r="L102" s="547">
        <f t="shared" si="7"/>
        <v>0</v>
      </c>
      <c r="M102" s="547">
        <f t="shared" si="7"/>
        <v>0</v>
      </c>
      <c r="N102" s="547">
        <f t="shared" si="7"/>
        <v>0</v>
      </c>
      <c r="O102" s="547">
        <f t="shared" si="7"/>
        <v>0</v>
      </c>
      <c r="P102" s="547">
        <f t="shared" si="7"/>
        <v>0</v>
      </c>
      <c r="Q102" s="547">
        <f t="shared" si="7"/>
        <v>0</v>
      </c>
      <c r="R102" s="547">
        <f t="shared" si="7"/>
        <v>0</v>
      </c>
      <c r="S102" s="547">
        <f t="shared" si="7"/>
        <v>0</v>
      </c>
      <c r="T102" s="547">
        <f t="shared" si="7"/>
        <v>0</v>
      </c>
      <c r="U102" s="547">
        <f t="shared" si="7"/>
        <v>0</v>
      </c>
      <c r="V102" s="547">
        <f t="shared" si="7"/>
        <v>0</v>
      </c>
      <c r="W102" s="547">
        <f t="shared" si="7"/>
        <v>0</v>
      </c>
      <c r="X102" s="547">
        <f t="shared" si="7"/>
        <v>0</v>
      </c>
      <c r="Y102" s="547">
        <f t="shared" si="7"/>
        <v>0</v>
      </c>
      <c r="Z102" s="547">
        <f t="shared" si="7"/>
        <v>0</v>
      </c>
      <c r="AA102" s="547">
        <f t="shared" si="7"/>
        <v>0</v>
      </c>
      <c r="AB102" s="547">
        <f t="shared" si="7"/>
        <v>0</v>
      </c>
      <c r="AC102" s="547">
        <f t="shared" si="7"/>
        <v>0</v>
      </c>
      <c r="AD102" s="547">
        <f t="shared" si="7"/>
        <v>0</v>
      </c>
      <c r="AE102" s="547">
        <f t="shared" si="7"/>
        <v>0</v>
      </c>
      <c r="AF102" s="547">
        <f t="shared" si="7"/>
        <v>0</v>
      </c>
      <c r="AG102" s="547">
        <f t="shared" si="7"/>
        <v>0</v>
      </c>
      <c r="AH102" s="547">
        <f t="shared" si="7"/>
        <v>0</v>
      </c>
      <c r="AI102" s="547">
        <f t="shared" si="7"/>
        <v>0</v>
      </c>
      <c r="AJ102" s="547">
        <f t="shared" si="7"/>
        <v>0</v>
      </c>
      <c r="AK102" s="547">
        <f t="shared" si="7"/>
        <v>0</v>
      </c>
      <c r="AL102" s="547">
        <f t="shared" si="7"/>
        <v>0</v>
      </c>
      <c r="AM102" s="547">
        <f t="shared" si="7"/>
        <v>0</v>
      </c>
      <c r="AN102" s="547">
        <f t="shared" si="7"/>
        <v>0</v>
      </c>
      <c r="AO102" s="547">
        <f t="shared" si="7"/>
        <v>0</v>
      </c>
      <c r="AP102" s="547">
        <f t="shared" si="7"/>
        <v>0</v>
      </c>
      <c r="AQ102" s="547">
        <f t="shared" si="7"/>
        <v>0</v>
      </c>
      <c r="AR102" s="547">
        <f t="shared" si="7"/>
        <v>0</v>
      </c>
      <c r="AS102" s="547">
        <f t="shared" si="7"/>
        <v>0</v>
      </c>
      <c r="AT102" s="547">
        <f t="shared" si="7"/>
        <v>0</v>
      </c>
      <c r="AU102" s="547">
        <f t="shared" si="7"/>
        <v>0</v>
      </c>
      <c r="AV102" s="547">
        <f t="shared" si="7"/>
        <v>0</v>
      </c>
      <c r="AW102" s="547">
        <f t="shared" si="7"/>
        <v>0</v>
      </c>
      <c r="AX102" s="547">
        <f t="shared" si="7"/>
        <v>0</v>
      </c>
      <c r="AY102" s="547">
        <f t="shared" si="7"/>
        <v>0</v>
      </c>
      <c r="AZ102" s="547">
        <f t="shared" si="7"/>
        <v>0</v>
      </c>
      <c r="BA102" s="547">
        <f t="shared" si="7"/>
        <v>0</v>
      </c>
      <c r="BB102" s="547">
        <f t="shared" si="7"/>
        <v>0</v>
      </c>
      <c r="BC102" s="547">
        <f t="shared" si="7"/>
        <v>0</v>
      </c>
      <c r="BD102" s="547">
        <f t="shared" si="7"/>
        <v>0</v>
      </c>
      <c r="BE102" s="547">
        <f t="shared" si="7"/>
        <v>0</v>
      </c>
      <c r="BF102" s="547">
        <f t="shared" si="7"/>
        <v>0</v>
      </c>
      <c r="BG102" s="547">
        <f t="shared" si="7"/>
        <v>0</v>
      </c>
      <c r="BH102" s="547">
        <f t="shared" si="7"/>
        <v>0</v>
      </c>
      <c r="BI102" s="547">
        <f t="shared" si="7"/>
        <v>0</v>
      </c>
      <c r="BJ102" s="547">
        <f t="shared" si="7"/>
        <v>0</v>
      </c>
      <c r="BK102" s="547">
        <f t="shared" si="7"/>
        <v>0</v>
      </c>
      <c r="BL102" s="547">
        <f t="shared" si="7"/>
        <v>0</v>
      </c>
      <c r="BM102" s="547">
        <f t="shared" si="7"/>
        <v>0</v>
      </c>
      <c r="BN102" s="547">
        <f t="shared" si="7"/>
        <v>0</v>
      </c>
      <c r="BO102" s="547">
        <f t="shared" si="7"/>
        <v>0</v>
      </c>
      <c r="BP102" s="547">
        <f t="shared" si="7"/>
        <v>0</v>
      </c>
      <c r="BQ102" s="547">
        <f t="shared" si="7"/>
        <v>0</v>
      </c>
      <c r="BR102" s="547">
        <f t="shared" si="7"/>
        <v>0</v>
      </c>
      <c r="BS102" s="547">
        <f t="shared" si="7"/>
        <v>0</v>
      </c>
      <c r="BT102" s="547">
        <f t="shared" si="7"/>
        <v>0</v>
      </c>
      <c r="BU102" s="547">
        <f t="shared" si="7"/>
        <v>0</v>
      </c>
      <c r="BV102" s="547">
        <f t="shared" si="7"/>
        <v>0</v>
      </c>
      <c r="BW102" s="547">
        <f t="shared" si="7"/>
        <v>0</v>
      </c>
      <c r="BX102" s="547">
        <f t="shared" si="7"/>
        <v>0</v>
      </c>
      <c r="BY102" s="547">
        <f t="shared" si="7"/>
        <v>0</v>
      </c>
      <c r="BZ102" s="547">
        <f t="shared" si="7"/>
        <v>0</v>
      </c>
      <c r="CA102" s="547">
        <f t="shared" si="7"/>
        <v>0</v>
      </c>
      <c r="CB102" s="547">
        <f t="shared" si="7"/>
        <v>0</v>
      </c>
      <c r="CC102" s="547">
        <f t="shared" si="7"/>
        <v>0</v>
      </c>
      <c r="CD102" s="547">
        <f t="shared" si="7"/>
        <v>0</v>
      </c>
      <c r="CE102" s="547">
        <f t="shared" si="7"/>
        <v>0</v>
      </c>
      <c r="CF102" s="547">
        <f t="shared" si="7"/>
        <v>0</v>
      </c>
      <c r="CG102" s="547">
        <f t="shared" si="7"/>
        <v>0</v>
      </c>
      <c r="CH102" s="547">
        <f t="shared" si="7"/>
        <v>0</v>
      </c>
      <c r="CI102" s="547">
        <f t="shared" si="7"/>
        <v>0</v>
      </c>
    </row>
    <row r="103" spans="1:87" ht="15.75" customHeight="1">
      <c r="A103" s="894" t="str">
        <f>A315</f>
        <v>Other Expenses</v>
      </c>
      <c r="B103" s="895"/>
      <c r="C103" s="896" t="str">
        <f>Settings!$C$7</f>
        <v>USD</v>
      </c>
      <c r="D103" s="546">
        <f t="shared" ref="D103:CI103" si="8">D320</f>
        <v>0</v>
      </c>
      <c r="E103" s="547">
        <f t="shared" si="8"/>
        <v>0</v>
      </c>
      <c r="F103" s="547">
        <f t="shared" si="8"/>
        <v>0</v>
      </c>
      <c r="G103" s="547">
        <f t="shared" si="8"/>
        <v>0</v>
      </c>
      <c r="H103" s="547">
        <f t="shared" si="8"/>
        <v>0</v>
      </c>
      <c r="I103" s="547">
        <f t="shared" si="8"/>
        <v>0</v>
      </c>
      <c r="J103" s="547">
        <f t="shared" si="8"/>
        <v>0</v>
      </c>
      <c r="K103" s="547">
        <f t="shared" si="8"/>
        <v>0</v>
      </c>
      <c r="L103" s="547">
        <f t="shared" si="8"/>
        <v>0</v>
      </c>
      <c r="M103" s="547">
        <f t="shared" si="8"/>
        <v>0</v>
      </c>
      <c r="N103" s="547">
        <f t="shared" si="8"/>
        <v>0</v>
      </c>
      <c r="O103" s="547">
        <f t="shared" si="8"/>
        <v>0</v>
      </c>
      <c r="P103" s="547">
        <f t="shared" si="8"/>
        <v>0</v>
      </c>
      <c r="Q103" s="547">
        <f t="shared" si="8"/>
        <v>0</v>
      </c>
      <c r="R103" s="547">
        <f t="shared" si="8"/>
        <v>0</v>
      </c>
      <c r="S103" s="547">
        <f t="shared" si="8"/>
        <v>0</v>
      </c>
      <c r="T103" s="547">
        <f t="shared" si="8"/>
        <v>0</v>
      </c>
      <c r="U103" s="547">
        <f t="shared" si="8"/>
        <v>0</v>
      </c>
      <c r="V103" s="547">
        <f t="shared" si="8"/>
        <v>0</v>
      </c>
      <c r="W103" s="547">
        <f t="shared" si="8"/>
        <v>0</v>
      </c>
      <c r="X103" s="547">
        <f t="shared" si="8"/>
        <v>0</v>
      </c>
      <c r="Y103" s="547">
        <f t="shared" si="8"/>
        <v>0</v>
      </c>
      <c r="Z103" s="547">
        <f t="shared" si="8"/>
        <v>0</v>
      </c>
      <c r="AA103" s="547">
        <f t="shared" si="8"/>
        <v>0</v>
      </c>
      <c r="AB103" s="547">
        <f t="shared" si="8"/>
        <v>0</v>
      </c>
      <c r="AC103" s="547">
        <f t="shared" si="8"/>
        <v>0</v>
      </c>
      <c r="AD103" s="547">
        <f t="shared" si="8"/>
        <v>0</v>
      </c>
      <c r="AE103" s="547">
        <f t="shared" si="8"/>
        <v>0</v>
      </c>
      <c r="AF103" s="547">
        <f t="shared" si="8"/>
        <v>0</v>
      </c>
      <c r="AG103" s="547">
        <f t="shared" si="8"/>
        <v>0</v>
      </c>
      <c r="AH103" s="547">
        <f t="shared" si="8"/>
        <v>0</v>
      </c>
      <c r="AI103" s="547">
        <f t="shared" si="8"/>
        <v>0</v>
      </c>
      <c r="AJ103" s="547">
        <f t="shared" si="8"/>
        <v>0</v>
      </c>
      <c r="AK103" s="547">
        <f t="shared" si="8"/>
        <v>0</v>
      </c>
      <c r="AL103" s="547">
        <f t="shared" si="8"/>
        <v>0</v>
      </c>
      <c r="AM103" s="547">
        <f t="shared" si="8"/>
        <v>0</v>
      </c>
      <c r="AN103" s="547">
        <f t="shared" si="8"/>
        <v>0</v>
      </c>
      <c r="AO103" s="547">
        <f t="shared" si="8"/>
        <v>0</v>
      </c>
      <c r="AP103" s="547">
        <f t="shared" si="8"/>
        <v>0</v>
      </c>
      <c r="AQ103" s="547">
        <f t="shared" si="8"/>
        <v>0</v>
      </c>
      <c r="AR103" s="547">
        <f t="shared" si="8"/>
        <v>0</v>
      </c>
      <c r="AS103" s="547">
        <f t="shared" si="8"/>
        <v>0</v>
      </c>
      <c r="AT103" s="547">
        <f t="shared" si="8"/>
        <v>0</v>
      </c>
      <c r="AU103" s="547">
        <f t="shared" si="8"/>
        <v>0</v>
      </c>
      <c r="AV103" s="547">
        <f t="shared" si="8"/>
        <v>0</v>
      </c>
      <c r="AW103" s="547">
        <f t="shared" si="8"/>
        <v>0</v>
      </c>
      <c r="AX103" s="547">
        <f t="shared" si="8"/>
        <v>0</v>
      </c>
      <c r="AY103" s="547">
        <f t="shared" si="8"/>
        <v>0</v>
      </c>
      <c r="AZ103" s="547">
        <f t="shared" si="8"/>
        <v>0</v>
      </c>
      <c r="BA103" s="547">
        <f t="shared" si="8"/>
        <v>0</v>
      </c>
      <c r="BB103" s="547">
        <f t="shared" si="8"/>
        <v>0</v>
      </c>
      <c r="BC103" s="547">
        <f t="shared" si="8"/>
        <v>0</v>
      </c>
      <c r="BD103" s="547">
        <f t="shared" si="8"/>
        <v>0</v>
      </c>
      <c r="BE103" s="547">
        <f t="shared" si="8"/>
        <v>0</v>
      </c>
      <c r="BF103" s="547">
        <f t="shared" si="8"/>
        <v>0</v>
      </c>
      <c r="BG103" s="547">
        <f t="shared" si="8"/>
        <v>0</v>
      </c>
      <c r="BH103" s="547">
        <f t="shared" si="8"/>
        <v>0</v>
      </c>
      <c r="BI103" s="547">
        <f t="shared" si="8"/>
        <v>0</v>
      </c>
      <c r="BJ103" s="547">
        <f t="shared" si="8"/>
        <v>0</v>
      </c>
      <c r="BK103" s="547">
        <f t="shared" si="8"/>
        <v>0</v>
      </c>
      <c r="BL103" s="547">
        <f t="shared" si="8"/>
        <v>0</v>
      </c>
      <c r="BM103" s="547">
        <f t="shared" si="8"/>
        <v>0</v>
      </c>
      <c r="BN103" s="547">
        <f t="shared" si="8"/>
        <v>0</v>
      </c>
      <c r="BO103" s="547">
        <f t="shared" si="8"/>
        <v>0</v>
      </c>
      <c r="BP103" s="547">
        <f t="shared" si="8"/>
        <v>0</v>
      </c>
      <c r="BQ103" s="547">
        <f t="shared" si="8"/>
        <v>0</v>
      </c>
      <c r="BR103" s="547">
        <f t="shared" si="8"/>
        <v>0</v>
      </c>
      <c r="BS103" s="547">
        <f t="shared" si="8"/>
        <v>0</v>
      </c>
      <c r="BT103" s="547">
        <f t="shared" si="8"/>
        <v>0</v>
      </c>
      <c r="BU103" s="547">
        <f t="shared" si="8"/>
        <v>0</v>
      </c>
      <c r="BV103" s="547">
        <f t="shared" si="8"/>
        <v>0</v>
      </c>
      <c r="BW103" s="547">
        <f t="shared" si="8"/>
        <v>0</v>
      </c>
      <c r="BX103" s="547">
        <f t="shared" si="8"/>
        <v>0</v>
      </c>
      <c r="BY103" s="547">
        <f t="shared" si="8"/>
        <v>0</v>
      </c>
      <c r="BZ103" s="547">
        <f t="shared" si="8"/>
        <v>0</v>
      </c>
      <c r="CA103" s="547">
        <f t="shared" si="8"/>
        <v>0</v>
      </c>
      <c r="CB103" s="547">
        <f t="shared" si="8"/>
        <v>0</v>
      </c>
      <c r="CC103" s="547">
        <f t="shared" si="8"/>
        <v>0</v>
      </c>
      <c r="CD103" s="547">
        <f t="shared" si="8"/>
        <v>0</v>
      </c>
      <c r="CE103" s="547">
        <f t="shared" si="8"/>
        <v>0</v>
      </c>
      <c r="CF103" s="547">
        <f t="shared" si="8"/>
        <v>0</v>
      </c>
      <c r="CG103" s="547">
        <f t="shared" si="8"/>
        <v>0</v>
      </c>
      <c r="CH103" s="547">
        <f t="shared" si="8"/>
        <v>0</v>
      </c>
      <c r="CI103" s="547">
        <f t="shared" si="8"/>
        <v>0</v>
      </c>
    </row>
    <row r="104" spans="1:87" ht="21.75" customHeight="1">
      <c r="A104" s="897" t="s">
        <v>129</v>
      </c>
      <c r="B104" s="898"/>
      <c r="C104" s="899" t="str">
        <f>Settings!$C$7</f>
        <v>USD</v>
      </c>
      <c r="D104" s="900">
        <f t="shared" ref="D104:CI104" si="9">SUM(D96:D103)</f>
        <v>0</v>
      </c>
      <c r="E104" s="901">
        <f t="shared" si="9"/>
        <v>0</v>
      </c>
      <c r="F104" s="901">
        <f t="shared" si="9"/>
        <v>0</v>
      </c>
      <c r="G104" s="901">
        <f t="shared" si="9"/>
        <v>0</v>
      </c>
      <c r="H104" s="901">
        <f t="shared" si="9"/>
        <v>0</v>
      </c>
      <c r="I104" s="901">
        <f t="shared" si="9"/>
        <v>0</v>
      </c>
      <c r="J104" s="901">
        <f t="shared" si="9"/>
        <v>0</v>
      </c>
      <c r="K104" s="901">
        <f t="shared" si="9"/>
        <v>0</v>
      </c>
      <c r="L104" s="901">
        <f t="shared" si="9"/>
        <v>0</v>
      </c>
      <c r="M104" s="901">
        <f t="shared" si="9"/>
        <v>0</v>
      </c>
      <c r="N104" s="901">
        <f t="shared" si="9"/>
        <v>0</v>
      </c>
      <c r="O104" s="901">
        <f t="shared" si="9"/>
        <v>0</v>
      </c>
      <c r="P104" s="901">
        <f t="shared" si="9"/>
        <v>0</v>
      </c>
      <c r="Q104" s="901">
        <f t="shared" si="9"/>
        <v>0</v>
      </c>
      <c r="R104" s="901">
        <f t="shared" si="9"/>
        <v>0</v>
      </c>
      <c r="S104" s="901">
        <f t="shared" si="9"/>
        <v>0</v>
      </c>
      <c r="T104" s="901">
        <f t="shared" si="9"/>
        <v>0</v>
      </c>
      <c r="U104" s="901">
        <f t="shared" si="9"/>
        <v>0</v>
      </c>
      <c r="V104" s="901">
        <f t="shared" si="9"/>
        <v>0</v>
      </c>
      <c r="W104" s="901">
        <f t="shared" si="9"/>
        <v>0</v>
      </c>
      <c r="X104" s="901">
        <f t="shared" si="9"/>
        <v>0</v>
      </c>
      <c r="Y104" s="901">
        <f t="shared" si="9"/>
        <v>0</v>
      </c>
      <c r="Z104" s="901">
        <f t="shared" si="9"/>
        <v>0</v>
      </c>
      <c r="AA104" s="901">
        <f t="shared" si="9"/>
        <v>0</v>
      </c>
      <c r="AB104" s="901">
        <f t="shared" si="9"/>
        <v>0</v>
      </c>
      <c r="AC104" s="901">
        <f t="shared" si="9"/>
        <v>0</v>
      </c>
      <c r="AD104" s="901">
        <f t="shared" si="9"/>
        <v>0</v>
      </c>
      <c r="AE104" s="901">
        <f t="shared" si="9"/>
        <v>0</v>
      </c>
      <c r="AF104" s="901">
        <f t="shared" si="9"/>
        <v>0</v>
      </c>
      <c r="AG104" s="901">
        <f t="shared" si="9"/>
        <v>0</v>
      </c>
      <c r="AH104" s="901">
        <f t="shared" si="9"/>
        <v>0</v>
      </c>
      <c r="AI104" s="901">
        <f t="shared" si="9"/>
        <v>0</v>
      </c>
      <c r="AJ104" s="901">
        <f t="shared" si="9"/>
        <v>0</v>
      </c>
      <c r="AK104" s="901">
        <f t="shared" si="9"/>
        <v>0</v>
      </c>
      <c r="AL104" s="901">
        <f t="shared" si="9"/>
        <v>0</v>
      </c>
      <c r="AM104" s="901">
        <f t="shared" si="9"/>
        <v>0</v>
      </c>
      <c r="AN104" s="901">
        <f t="shared" si="9"/>
        <v>0</v>
      </c>
      <c r="AO104" s="901">
        <f t="shared" si="9"/>
        <v>0</v>
      </c>
      <c r="AP104" s="901">
        <f t="shared" si="9"/>
        <v>0</v>
      </c>
      <c r="AQ104" s="901">
        <f t="shared" si="9"/>
        <v>0</v>
      </c>
      <c r="AR104" s="901">
        <f t="shared" si="9"/>
        <v>0</v>
      </c>
      <c r="AS104" s="901">
        <f t="shared" si="9"/>
        <v>0</v>
      </c>
      <c r="AT104" s="901">
        <f t="shared" si="9"/>
        <v>0</v>
      </c>
      <c r="AU104" s="901">
        <f t="shared" si="9"/>
        <v>0</v>
      </c>
      <c r="AV104" s="901">
        <f t="shared" si="9"/>
        <v>0</v>
      </c>
      <c r="AW104" s="901">
        <f t="shared" si="9"/>
        <v>0</v>
      </c>
      <c r="AX104" s="901">
        <f t="shared" si="9"/>
        <v>0</v>
      </c>
      <c r="AY104" s="901">
        <f t="shared" si="9"/>
        <v>0</v>
      </c>
      <c r="AZ104" s="901">
        <f t="shared" si="9"/>
        <v>0</v>
      </c>
      <c r="BA104" s="901">
        <f t="shared" si="9"/>
        <v>0</v>
      </c>
      <c r="BB104" s="901">
        <f t="shared" si="9"/>
        <v>0</v>
      </c>
      <c r="BC104" s="901">
        <f t="shared" si="9"/>
        <v>0</v>
      </c>
      <c r="BD104" s="901">
        <f t="shared" si="9"/>
        <v>0</v>
      </c>
      <c r="BE104" s="901">
        <f t="shared" si="9"/>
        <v>0</v>
      </c>
      <c r="BF104" s="901">
        <f t="shared" si="9"/>
        <v>0</v>
      </c>
      <c r="BG104" s="901">
        <f t="shared" si="9"/>
        <v>0</v>
      </c>
      <c r="BH104" s="901">
        <f t="shared" si="9"/>
        <v>0</v>
      </c>
      <c r="BI104" s="901">
        <f t="shared" si="9"/>
        <v>0</v>
      </c>
      <c r="BJ104" s="901">
        <f t="shared" si="9"/>
        <v>0</v>
      </c>
      <c r="BK104" s="901">
        <f t="shared" si="9"/>
        <v>0</v>
      </c>
      <c r="BL104" s="901">
        <f t="shared" si="9"/>
        <v>0</v>
      </c>
      <c r="BM104" s="901">
        <f t="shared" si="9"/>
        <v>0</v>
      </c>
      <c r="BN104" s="901">
        <f t="shared" si="9"/>
        <v>0</v>
      </c>
      <c r="BO104" s="901">
        <f t="shared" si="9"/>
        <v>0</v>
      </c>
      <c r="BP104" s="901">
        <f t="shared" si="9"/>
        <v>0</v>
      </c>
      <c r="BQ104" s="901">
        <f t="shared" si="9"/>
        <v>0</v>
      </c>
      <c r="BR104" s="901">
        <f t="shared" si="9"/>
        <v>0</v>
      </c>
      <c r="BS104" s="901">
        <f t="shared" si="9"/>
        <v>0</v>
      </c>
      <c r="BT104" s="901">
        <f t="shared" si="9"/>
        <v>0</v>
      </c>
      <c r="BU104" s="901">
        <f t="shared" si="9"/>
        <v>0</v>
      </c>
      <c r="BV104" s="901">
        <f t="shared" si="9"/>
        <v>0</v>
      </c>
      <c r="BW104" s="901">
        <f t="shared" si="9"/>
        <v>0</v>
      </c>
      <c r="BX104" s="901">
        <f t="shared" si="9"/>
        <v>0</v>
      </c>
      <c r="BY104" s="901">
        <f t="shared" si="9"/>
        <v>0</v>
      </c>
      <c r="BZ104" s="901">
        <f t="shared" si="9"/>
        <v>0</v>
      </c>
      <c r="CA104" s="901">
        <f t="shared" si="9"/>
        <v>0</v>
      </c>
      <c r="CB104" s="901">
        <f t="shared" si="9"/>
        <v>0</v>
      </c>
      <c r="CC104" s="901">
        <f t="shared" si="9"/>
        <v>0</v>
      </c>
      <c r="CD104" s="901">
        <f t="shared" si="9"/>
        <v>0</v>
      </c>
      <c r="CE104" s="901">
        <f t="shared" si="9"/>
        <v>0</v>
      </c>
      <c r="CF104" s="901">
        <f t="shared" si="9"/>
        <v>0</v>
      </c>
      <c r="CG104" s="901">
        <f t="shared" si="9"/>
        <v>0</v>
      </c>
      <c r="CH104" s="901">
        <f t="shared" si="9"/>
        <v>0</v>
      </c>
      <c r="CI104" s="901">
        <f t="shared" si="9"/>
        <v>0</v>
      </c>
    </row>
    <row r="105" spans="1:87" ht="96" customHeight="1">
      <c r="A105" s="379"/>
      <c r="B105" s="882"/>
      <c r="C105" s="719"/>
      <c r="D105" s="713"/>
      <c r="E105" s="711"/>
      <c r="F105" s="711"/>
      <c r="G105" s="711"/>
      <c r="H105" s="711"/>
      <c r="I105" s="711"/>
      <c r="J105" s="711"/>
      <c r="K105" s="711"/>
      <c r="L105" s="711"/>
      <c r="M105" s="711"/>
      <c r="N105" s="711"/>
      <c r="O105" s="711"/>
      <c r="P105" s="711"/>
      <c r="Q105" s="711"/>
      <c r="R105" s="711"/>
      <c r="S105" s="711"/>
      <c r="T105" s="711"/>
      <c r="U105" s="711"/>
      <c r="V105" s="711"/>
      <c r="W105" s="711"/>
      <c r="X105" s="711"/>
      <c r="Y105" s="711"/>
      <c r="Z105" s="711"/>
      <c r="AA105" s="711"/>
      <c r="AB105" s="711"/>
      <c r="AC105" s="711"/>
      <c r="AD105" s="711"/>
      <c r="AE105" s="711"/>
      <c r="AF105" s="711"/>
      <c r="AG105" s="711"/>
      <c r="AH105" s="711"/>
      <c r="AI105" s="711"/>
      <c r="AJ105" s="711"/>
      <c r="AK105" s="711"/>
      <c r="AL105" s="711"/>
      <c r="AM105" s="711"/>
      <c r="AN105" s="711"/>
      <c r="AO105" s="711"/>
      <c r="AP105" s="711"/>
      <c r="AQ105" s="711"/>
      <c r="AR105" s="711"/>
      <c r="AS105" s="711"/>
      <c r="AT105" s="711"/>
      <c r="AU105" s="711"/>
      <c r="AV105" s="711"/>
      <c r="AW105" s="711"/>
      <c r="AX105" s="711"/>
      <c r="AY105" s="711"/>
      <c r="AZ105" s="711"/>
      <c r="BA105" s="711"/>
      <c r="BB105" s="711"/>
      <c r="BC105" s="711"/>
      <c r="BD105" s="711"/>
      <c r="BE105" s="711"/>
      <c r="BF105" s="711"/>
      <c r="BG105" s="711"/>
      <c r="BH105" s="711"/>
      <c r="BI105" s="711"/>
      <c r="BJ105" s="711"/>
      <c r="BK105" s="711"/>
      <c r="BL105" s="711"/>
      <c r="BM105" s="711"/>
      <c r="BN105" s="711"/>
      <c r="BO105" s="711"/>
      <c r="BP105" s="711"/>
      <c r="BQ105" s="711"/>
      <c r="BR105" s="711"/>
      <c r="BS105" s="711"/>
      <c r="BT105" s="711"/>
      <c r="BU105" s="711"/>
      <c r="BV105" s="711"/>
      <c r="BW105" s="711"/>
      <c r="BX105" s="711"/>
      <c r="BY105" s="711"/>
      <c r="BZ105" s="711"/>
      <c r="CA105" s="711"/>
      <c r="CB105" s="711"/>
      <c r="CC105" s="711"/>
      <c r="CD105" s="711"/>
      <c r="CE105" s="711"/>
      <c r="CF105" s="711"/>
      <c r="CG105" s="711"/>
      <c r="CH105" s="711"/>
      <c r="CI105" s="711"/>
    </row>
    <row r="106" spans="1:87" ht="41.25" customHeight="1">
      <c r="A106" s="655" t="s">
        <v>292</v>
      </c>
      <c r="B106" s="871"/>
      <c r="C106" s="872"/>
      <c r="D106" s="902"/>
      <c r="E106" s="903"/>
      <c r="F106" s="903"/>
      <c r="G106" s="903"/>
      <c r="H106" s="903"/>
      <c r="I106" s="903"/>
      <c r="J106" s="903"/>
      <c r="K106" s="903"/>
      <c r="L106" s="903"/>
      <c r="M106" s="903"/>
      <c r="N106" s="903"/>
      <c r="O106" s="903"/>
      <c r="P106" s="903"/>
      <c r="Q106" s="903"/>
      <c r="R106" s="903"/>
      <c r="S106" s="903"/>
      <c r="T106" s="903"/>
      <c r="U106" s="903"/>
      <c r="V106" s="903"/>
      <c r="W106" s="903"/>
      <c r="X106" s="903"/>
      <c r="Y106" s="903"/>
      <c r="Z106" s="903"/>
      <c r="AA106" s="903"/>
      <c r="AB106" s="903"/>
      <c r="AC106" s="903"/>
      <c r="AD106" s="903"/>
      <c r="AE106" s="903"/>
      <c r="AF106" s="903"/>
      <c r="AG106" s="903"/>
      <c r="AH106" s="903"/>
      <c r="AI106" s="903"/>
      <c r="AJ106" s="903"/>
      <c r="AK106" s="903"/>
      <c r="AL106" s="903"/>
      <c r="AM106" s="903"/>
      <c r="AN106" s="903"/>
      <c r="AO106" s="903"/>
      <c r="AP106" s="903"/>
      <c r="AQ106" s="903"/>
      <c r="AR106" s="903"/>
      <c r="AS106" s="903"/>
      <c r="AT106" s="903"/>
      <c r="AU106" s="903"/>
      <c r="AV106" s="903"/>
      <c r="AW106" s="903"/>
      <c r="AX106" s="903"/>
      <c r="AY106" s="903"/>
      <c r="AZ106" s="903"/>
      <c r="BA106" s="903"/>
      <c r="BB106" s="903"/>
      <c r="BC106" s="903"/>
      <c r="BD106" s="903"/>
      <c r="BE106" s="903"/>
      <c r="BF106" s="903"/>
      <c r="BG106" s="903"/>
      <c r="BH106" s="903"/>
      <c r="BI106" s="903"/>
      <c r="BJ106" s="903"/>
      <c r="BK106" s="903"/>
      <c r="BL106" s="903"/>
      <c r="BM106" s="903"/>
      <c r="BN106" s="903"/>
      <c r="BO106" s="903"/>
      <c r="BP106" s="903"/>
      <c r="BQ106" s="903"/>
      <c r="BR106" s="903"/>
      <c r="BS106" s="903"/>
      <c r="BT106" s="903"/>
      <c r="BU106" s="903"/>
      <c r="BV106" s="903"/>
      <c r="BW106" s="903"/>
      <c r="BX106" s="903"/>
      <c r="BY106" s="903"/>
      <c r="BZ106" s="903"/>
      <c r="CA106" s="903"/>
      <c r="CB106" s="903"/>
      <c r="CC106" s="903"/>
      <c r="CD106" s="903"/>
      <c r="CE106" s="903"/>
      <c r="CF106" s="903"/>
      <c r="CG106" s="903"/>
      <c r="CH106" s="903"/>
      <c r="CI106" s="903"/>
    </row>
    <row r="107" spans="1:87" ht="15.75" customHeight="1">
      <c r="A107" s="883" t="str">
        <f t="shared" ref="A107:A154" si="10">A12</f>
        <v>Operations</v>
      </c>
      <c r="B107" s="884"/>
      <c r="C107" s="884"/>
      <c r="D107" s="885"/>
      <c r="E107" s="885"/>
      <c r="F107" s="885"/>
      <c r="G107" s="885"/>
      <c r="H107" s="885"/>
      <c r="I107" s="885"/>
      <c r="J107" s="885"/>
      <c r="K107" s="885"/>
      <c r="L107" s="885"/>
      <c r="M107" s="885"/>
      <c r="N107" s="885"/>
      <c r="O107" s="885"/>
      <c r="P107" s="885"/>
      <c r="Q107" s="885"/>
      <c r="R107" s="885"/>
      <c r="S107" s="885"/>
      <c r="T107" s="885"/>
      <c r="U107" s="885"/>
      <c r="V107" s="885"/>
      <c r="W107" s="885"/>
      <c r="X107" s="885"/>
      <c r="Y107" s="885"/>
      <c r="Z107" s="885"/>
      <c r="AA107" s="885"/>
      <c r="AB107" s="885"/>
      <c r="AC107" s="885"/>
      <c r="AD107" s="885"/>
      <c r="AE107" s="885"/>
      <c r="AF107" s="885"/>
      <c r="AG107" s="885"/>
      <c r="AH107" s="885"/>
      <c r="AI107" s="885"/>
      <c r="AJ107" s="885"/>
      <c r="AK107" s="885"/>
      <c r="AL107" s="885"/>
      <c r="AM107" s="885"/>
      <c r="AN107" s="885"/>
      <c r="AO107" s="885"/>
      <c r="AP107" s="885"/>
      <c r="AQ107" s="885"/>
      <c r="AR107" s="885"/>
      <c r="AS107" s="885"/>
      <c r="AT107" s="885"/>
      <c r="AU107" s="885"/>
      <c r="AV107" s="885"/>
      <c r="AW107" s="885"/>
      <c r="AX107" s="885"/>
      <c r="AY107" s="885"/>
      <c r="AZ107" s="885"/>
      <c r="BA107" s="885"/>
      <c r="BB107" s="885"/>
      <c r="BC107" s="885"/>
      <c r="BD107" s="885"/>
      <c r="BE107" s="885"/>
      <c r="BF107" s="885"/>
      <c r="BG107" s="885"/>
      <c r="BH107" s="885"/>
      <c r="BI107" s="885"/>
      <c r="BJ107" s="885"/>
      <c r="BK107" s="885"/>
      <c r="BL107" s="885"/>
      <c r="BM107" s="885"/>
      <c r="BN107" s="885"/>
      <c r="BO107" s="885"/>
      <c r="BP107" s="885"/>
      <c r="BQ107" s="885"/>
      <c r="BR107" s="885"/>
      <c r="BS107" s="885"/>
      <c r="BT107" s="885"/>
      <c r="BU107" s="885"/>
      <c r="BV107" s="885"/>
      <c r="BW107" s="885"/>
      <c r="BX107" s="885"/>
      <c r="BY107" s="885"/>
      <c r="BZ107" s="885"/>
      <c r="CA107" s="885"/>
      <c r="CB107" s="885"/>
      <c r="CC107" s="885"/>
      <c r="CD107" s="885"/>
      <c r="CE107" s="885"/>
      <c r="CF107" s="885"/>
      <c r="CG107" s="885"/>
      <c r="CH107" s="885"/>
      <c r="CI107" s="885"/>
    </row>
    <row r="108" spans="1:87" ht="15.75" customHeight="1">
      <c r="A108" s="875" t="str">
        <f t="shared" si="10"/>
        <v>CEO</v>
      </c>
      <c r="B108" s="719" t="str">
        <f>Staff!B9</f>
        <v>Ops</v>
      </c>
      <c r="C108" s="719" t="str">
        <f>Settings!$C$7</f>
        <v>USD</v>
      </c>
      <c r="D108" s="567">
        <f>(Staff!$D9*D13)</f>
        <v>0</v>
      </c>
      <c r="E108" s="567">
        <f>(Staff!$D9*E13)*((1+Staff!$H9)^(ROUNDDOWN((COUNTIF($D108:D108,"&gt;0")/12),0)))</f>
        <v>0</v>
      </c>
      <c r="F108" s="567">
        <f>(Staff!$D9*F13)*((1+Staff!$H9)^(ROUNDDOWN((COUNTIF($D108:E108,"&gt;0")/12),0)))</f>
        <v>0</v>
      </c>
      <c r="G108" s="567">
        <f>(Staff!$D9*G13)*((1+Staff!$H9)^(ROUNDDOWN((COUNTIF($D108:F108,"&gt;0")/12),0)))</f>
        <v>0</v>
      </c>
      <c r="H108" s="567">
        <f>(Staff!$D9*H13)*((1+Staff!$H9)^(ROUNDDOWN((COUNTIF($D108:G108,"&gt;0")/12),0)))</f>
        <v>0</v>
      </c>
      <c r="I108" s="567">
        <f>(Staff!$D9*I13)*((1+Staff!$H9)^(ROUNDDOWN((COUNTIF($D108:H108,"&gt;0")/12),0)))</f>
        <v>0</v>
      </c>
      <c r="J108" s="567">
        <f>(Staff!$D9*J13)*((1+Staff!$H9)^(ROUNDDOWN((COUNTIF($D108:I108,"&gt;0")/12),0)))</f>
        <v>0</v>
      </c>
      <c r="K108" s="567">
        <f>(Staff!$D9*K13)*((1+Staff!$H9)^(ROUNDDOWN((COUNTIF($D108:J108,"&gt;0")/12),0)))</f>
        <v>0</v>
      </c>
      <c r="L108" s="567">
        <f>(Staff!$D9*L13)*((1+Staff!$H9)^(ROUNDDOWN((COUNTIF($D108:K108,"&gt;0")/12),0)))</f>
        <v>0</v>
      </c>
      <c r="M108" s="567">
        <f>(Staff!$D9*M13)*((1+Staff!$H9)^(ROUNDDOWN((COUNTIF($D108:L108,"&gt;0")/12),0)))</f>
        <v>0</v>
      </c>
      <c r="N108" s="567">
        <f>(Staff!$D9*N13)*((1+Staff!$H9)^(ROUNDDOWN((COUNTIF($D108:M108,"&gt;0")/12),0)))</f>
        <v>0</v>
      </c>
      <c r="O108" s="567">
        <f>(Staff!$D9*O13)*((1+Staff!$H9)^(ROUNDDOWN((COUNTIF($D108:N108,"&gt;0")/12),0)))</f>
        <v>0</v>
      </c>
      <c r="P108" s="567">
        <f>(Staff!$D9*P13)*((1+Staff!$H9)^(ROUNDDOWN((COUNTIF($D108:O108,"&gt;0")/12),0)))</f>
        <v>0</v>
      </c>
      <c r="Q108" s="567">
        <f>(Staff!$D9*Q13)*((1+Staff!$H9)^(ROUNDDOWN((COUNTIF($D108:P108,"&gt;0")/12),0)))</f>
        <v>0</v>
      </c>
      <c r="R108" s="567">
        <f>(Staff!$D9*R13)*((1+Staff!$H9)^(ROUNDDOWN((COUNTIF($D108:Q108,"&gt;0")/12),0)))</f>
        <v>0</v>
      </c>
      <c r="S108" s="567">
        <f>(Staff!$D9*S13)*((1+Staff!$H9)^(ROUNDDOWN((COUNTIF($D108:R108,"&gt;0")/12),0)))</f>
        <v>0</v>
      </c>
      <c r="T108" s="567">
        <f>(Staff!$D9*T13)*((1+Staff!$H9)^(ROUNDDOWN((COUNTIF($D108:S108,"&gt;0")/12),0)))</f>
        <v>0</v>
      </c>
      <c r="U108" s="567">
        <f>(Staff!$D9*U13)*((1+Staff!$H9)^(ROUNDDOWN((COUNTIF($D108:T108,"&gt;0")/12),0)))</f>
        <v>0</v>
      </c>
      <c r="V108" s="567">
        <f>(Staff!$D9*V13)*((1+Staff!$H9)^(ROUNDDOWN((COUNTIF($D108:U108,"&gt;0")/12),0)))</f>
        <v>0</v>
      </c>
      <c r="W108" s="567">
        <f>(Staff!$D9*W13)*((1+Staff!$H9)^(ROUNDDOWN((COUNTIF($D108:V108,"&gt;0")/12),0)))</f>
        <v>0</v>
      </c>
      <c r="X108" s="567">
        <f>(Staff!$D9*X13)*((1+Staff!$H9)^(ROUNDDOWN((COUNTIF($D108:W108,"&gt;0")/12),0)))</f>
        <v>0</v>
      </c>
      <c r="Y108" s="567">
        <f>(Staff!$D9*Y13)*((1+Staff!$H9)^(ROUNDDOWN((COUNTIF($D108:X108,"&gt;0")/12),0)))</f>
        <v>0</v>
      </c>
      <c r="Z108" s="567">
        <f>(Staff!$D9*Z13)*((1+Staff!$H9)^(ROUNDDOWN((COUNTIF($D108:Y108,"&gt;0")/12),0)))</f>
        <v>0</v>
      </c>
      <c r="AA108" s="567">
        <f>(Staff!$D9*AA13)*((1+Staff!$H9)^(ROUNDDOWN((COUNTIF($D108:Z108,"&gt;0")/12),0)))</f>
        <v>0</v>
      </c>
      <c r="AB108" s="567">
        <f>(Staff!$D9*AB13)*((1+Staff!$H9)^(ROUNDDOWN((COUNTIF($D108:AA108,"&gt;0")/12),0)))</f>
        <v>0</v>
      </c>
      <c r="AC108" s="567">
        <f>(Staff!$D9*AC13)*((1+Staff!$H9)^(ROUNDDOWN((COUNTIF($D108:AB108,"&gt;0")/12),0)))</f>
        <v>0</v>
      </c>
      <c r="AD108" s="567">
        <f>(Staff!$D9*AD13)*((1+Staff!$H9)^(ROUNDDOWN((COUNTIF($D108:AC108,"&gt;0")/12),0)))</f>
        <v>0</v>
      </c>
      <c r="AE108" s="567">
        <f>(Staff!$D9*AE13)*((1+Staff!$H9)^(ROUNDDOWN((COUNTIF($D108:AD108,"&gt;0")/12),0)))</f>
        <v>0</v>
      </c>
      <c r="AF108" s="567">
        <f>(Staff!$D9*AF13)*((1+Staff!$H9)^(ROUNDDOWN((COUNTIF($D108:AE108,"&gt;0")/12),0)))</f>
        <v>0</v>
      </c>
      <c r="AG108" s="567">
        <f>(Staff!$D9*AG13)*((1+Staff!$H9)^(ROUNDDOWN((COUNTIF($D108:AF108,"&gt;0")/12),0)))</f>
        <v>0</v>
      </c>
      <c r="AH108" s="567">
        <f>(Staff!$D9*AH13)*((1+Staff!$H9)^(ROUNDDOWN((COUNTIF($D108:AG108,"&gt;0")/12),0)))</f>
        <v>0</v>
      </c>
      <c r="AI108" s="567">
        <f>(Staff!$D9*AI13)*((1+Staff!$H9)^(ROUNDDOWN((COUNTIF($D108:AH108,"&gt;0")/12),0)))</f>
        <v>0</v>
      </c>
      <c r="AJ108" s="567">
        <f>(Staff!$D9*AJ13)*((1+Staff!$H9)^(ROUNDDOWN((COUNTIF($D108:AI108,"&gt;0")/12),0)))</f>
        <v>0</v>
      </c>
      <c r="AK108" s="567">
        <f>(Staff!$D9*AK13)*((1+Staff!$H9)^(ROUNDDOWN((COUNTIF($D108:AJ108,"&gt;0")/12),0)))</f>
        <v>0</v>
      </c>
      <c r="AL108" s="567">
        <f>(Staff!$D9*AL13)*((1+Staff!$H9)^(ROUNDDOWN((COUNTIF($D108:AK108,"&gt;0")/12),0)))</f>
        <v>0</v>
      </c>
      <c r="AM108" s="567">
        <f>(Staff!$D9*AM13)*((1+Staff!$H9)^(ROUNDDOWN((COUNTIF($D108:AL108,"&gt;0")/12),0)))</f>
        <v>0</v>
      </c>
      <c r="AN108" s="567">
        <f>(Staff!$D9*AN13)*((1+Staff!$H9)^(ROUNDDOWN((COUNTIF($D108:AM108,"&gt;0")/12),0)))</f>
        <v>0</v>
      </c>
      <c r="AO108" s="567">
        <f>(Staff!$D9*AO13)*((1+Staff!$H9)^(ROUNDDOWN((COUNTIF($D108:AN108,"&gt;0")/12),0)))</f>
        <v>0</v>
      </c>
      <c r="AP108" s="567">
        <f>(Staff!$D9*AP13)*((1+Staff!$H9)^(ROUNDDOWN((COUNTIF($D108:AO108,"&gt;0")/12),0)))</f>
        <v>0</v>
      </c>
      <c r="AQ108" s="567">
        <f>(Staff!$D9*AQ13)*((1+Staff!$H9)^(ROUNDDOWN((COUNTIF($D108:AP108,"&gt;0")/12),0)))</f>
        <v>0</v>
      </c>
      <c r="AR108" s="567">
        <f>(Staff!$D9*AR13)*((1+Staff!$H9)^(ROUNDDOWN((COUNTIF($D108:AQ108,"&gt;0")/12),0)))</f>
        <v>0</v>
      </c>
      <c r="AS108" s="567">
        <f>(Staff!$D9*AS13)*((1+Staff!$H9)^(ROUNDDOWN((COUNTIF($D108:AR108,"&gt;0")/12),0)))</f>
        <v>0</v>
      </c>
      <c r="AT108" s="567">
        <f>(Staff!$D9*AT13)*((1+Staff!$H9)^(ROUNDDOWN((COUNTIF($D108:AS108,"&gt;0")/12),0)))</f>
        <v>0</v>
      </c>
      <c r="AU108" s="567">
        <f>(Staff!$D9*AU13)*((1+Staff!$H9)^(ROUNDDOWN((COUNTIF($D108:AT108,"&gt;0")/12),0)))</f>
        <v>0</v>
      </c>
      <c r="AV108" s="567">
        <f>(Staff!$D9*AV13)*((1+Staff!$H9)^(ROUNDDOWN((COUNTIF($D108:AU108,"&gt;0")/12),0)))</f>
        <v>0</v>
      </c>
      <c r="AW108" s="567">
        <f>(Staff!$D9*AW13)*((1+Staff!$H9)^(ROUNDDOWN((COUNTIF($D108:AV108,"&gt;0")/12),0)))</f>
        <v>0</v>
      </c>
      <c r="AX108" s="567">
        <f>(Staff!$D9*AX13)*((1+Staff!$H9)^(ROUNDDOWN((COUNTIF($D108:AW108,"&gt;0")/12),0)))</f>
        <v>0</v>
      </c>
      <c r="AY108" s="567">
        <f>(Staff!$D9*AY13)*((1+Staff!$H9)^(ROUNDDOWN((COUNTIF($D108:AX108,"&gt;0")/12),0)))</f>
        <v>0</v>
      </c>
      <c r="AZ108" s="567">
        <f>(Staff!$D9*AZ13)*((1+Staff!$H9)^(ROUNDDOWN((COUNTIF($D108:AY108,"&gt;0")/12),0)))</f>
        <v>0</v>
      </c>
      <c r="BA108" s="567">
        <f>(Staff!$D9*BA13)*((1+Staff!$H9)^(ROUNDDOWN((COUNTIF($D108:AZ108,"&gt;0")/12),0)))</f>
        <v>0</v>
      </c>
      <c r="BB108" s="567">
        <f>(Staff!$D9*BB13)*((1+Staff!$H9)^(ROUNDDOWN((COUNTIF($D108:BA108,"&gt;0")/12),0)))</f>
        <v>0</v>
      </c>
      <c r="BC108" s="567">
        <f>(Staff!$D9*BC13)*((1+Staff!$H9)^(ROUNDDOWN((COUNTIF($D108:BB108,"&gt;0")/12),0)))</f>
        <v>0</v>
      </c>
      <c r="BD108" s="567">
        <f>(Staff!$D9*BD13)*((1+Staff!$H9)^(ROUNDDOWN((COUNTIF($D108:BC108,"&gt;0")/12),0)))</f>
        <v>0</v>
      </c>
      <c r="BE108" s="567">
        <f>(Staff!$D9*BE13)*((1+Staff!$H9)^(ROUNDDOWN((COUNTIF($D108:BD108,"&gt;0")/12),0)))</f>
        <v>0</v>
      </c>
      <c r="BF108" s="567">
        <f>(Staff!$D9*BF13)*((1+Staff!$H9)^(ROUNDDOWN((COUNTIF($D108:BE108,"&gt;0")/12),0)))</f>
        <v>0</v>
      </c>
      <c r="BG108" s="567">
        <f>(Staff!$D9*BG13)*((1+Staff!$H9)^(ROUNDDOWN((COUNTIF($D108:BF108,"&gt;0")/12),0)))</f>
        <v>0</v>
      </c>
      <c r="BH108" s="567">
        <f>(Staff!$D9*BH13)*((1+Staff!$H9)^(ROUNDDOWN((COUNTIF($D108:BG108,"&gt;0")/12),0)))</f>
        <v>0</v>
      </c>
      <c r="BI108" s="567">
        <f>(Staff!$D9*BI13)*((1+Staff!$H9)^(ROUNDDOWN((COUNTIF($D108:BH108,"&gt;0")/12),0)))</f>
        <v>0</v>
      </c>
      <c r="BJ108" s="567">
        <f>(Staff!$D9*BJ13)*((1+Staff!$H9)^(ROUNDDOWN((COUNTIF($D108:BI108,"&gt;0")/12),0)))</f>
        <v>0</v>
      </c>
      <c r="BK108" s="567">
        <f>(Staff!$D9*BK13)*((1+Staff!$H9)^(ROUNDDOWN((COUNTIF($D108:BJ108,"&gt;0")/12),0)))</f>
        <v>0</v>
      </c>
      <c r="BL108" s="567">
        <f>(Staff!$D9*BL13)*((1+Staff!$H9)^(ROUNDDOWN((COUNTIF($D108:BK108,"&gt;0")/12),0)))</f>
        <v>0</v>
      </c>
      <c r="BM108" s="567">
        <f>(Staff!$D9*BM13)*((1+Staff!$H9)^(ROUNDDOWN((COUNTIF($D108:BL108,"&gt;0")/12),0)))</f>
        <v>0</v>
      </c>
      <c r="BN108" s="567">
        <f>(Staff!$D9*BN13)*((1+Staff!$H9)^(ROUNDDOWN((COUNTIF($D108:BM108,"&gt;0")/12),0)))</f>
        <v>0</v>
      </c>
      <c r="BO108" s="567">
        <f>(Staff!$D9*BO13)*((1+Staff!$H9)^(ROUNDDOWN((COUNTIF($D108:BN108,"&gt;0")/12),0)))</f>
        <v>0</v>
      </c>
      <c r="BP108" s="567">
        <f>(Staff!$D9*BP13)*((1+Staff!$H9)^(ROUNDDOWN((COUNTIF($D108:BO108,"&gt;0")/12),0)))</f>
        <v>0</v>
      </c>
      <c r="BQ108" s="567">
        <f>(Staff!$D9*BQ13)*((1+Staff!$H9)^(ROUNDDOWN((COUNTIF($D108:BP108,"&gt;0")/12),0)))</f>
        <v>0</v>
      </c>
      <c r="BR108" s="567">
        <f>(Staff!$D9*BR13)*((1+Staff!$H9)^(ROUNDDOWN((COUNTIF($D108:BQ108,"&gt;0")/12),0)))</f>
        <v>0</v>
      </c>
      <c r="BS108" s="567">
        <f>(Staff!$D9*BS13)*((1+Staff!$H9)^(ROUNDDOWN((COUNTIF($D108:BR108,"&gt;0")/12),0)))</f>
        <v>0</v>
      </c>
      <c r="BT108" s="567">
        <f>(Staff!$D9*BT13)*((1+Staff!$H9)^(ROUNDDOWN((COUNTIF($D108:BS108,"&gt;0")/12),0)))</f>
        <v>0</v>
      </c>
      <c r="BU108" s="567">
        <f>(Staff!$D9*BU13)*((1+Staff!$H9)^(ROUNDDOWN((COUNTIF($D108:BT108,"&gt;0")/12),0)))</f>
        <v>0</v>
      </c>
      <c r="BV108" s="567">
        <f>(Staff!$D9*BV13)*((1+Staff!$H9)^(ROUNDDOWN((COUNTIF($D108:BU108,"&gt;0")/12),0)))</f>
        <v>0</v>
      </c>
      <c r="BW108" s="567">
        <f>(Staff!$D9*BW13)*((1+Staff!$H9)^(ROUNDDOWN((COUNTIF($D108:BV108,"&gt;0")/12),0)))</f>
        <v>0</v>
      </c>
      <c r="BX108" s="567">
        <f>(Staff!$D9*BX13)*((1+Staff!$H9)^(ROUNDDOWN((COUNTIF($D108:BW108,"&gt;0")/12),0)))</f>
        <v>0</v>
      </c>
      <c r="BY108" s="567">
        <f>(Staff!$D9*BY13)*((1+Staff!$H9)^(ROUNDDOWN((COUNTIF($D108:BX108,"&gt;0")/12),0)))</f>
        <v>0</v>
      </c>
      <c r="BZ108" s="567">
        <f>(Staff!$D9*BZ13)*((1+Staff!$H9)^(ROUNDDOWN((COUNTIF($D108:BY108,"&gt;0")/12),0)))</f>
        <v>0</v>
      </c>
      <c r="CA108" s="567">
        <f>(Staff!$D9*CA13)*((1+Staff!$H9)^(ROUNDDOWN((COUNTIF($D108:BZ108,"&gt;0")/12),0)))</f>
        <v>0</v>
      </c>
      <c r="CB108" s="567">
        <f>(Staff!$D9*CB13)*((1+Staff!$H9)^(ROUNDDOWN((COUNTIF($D108:CA108,"&gt;0")/12),0)))</f>
        <v>0</v>
      </c>
      <c r="CC108" s="567">
        <f>(Staff!$D9*CC13)*((1+Staff!$H9)^(ROUNDDOWN((COUNTIF($D108:CB108,"&gt;0")/12),0)))</f>
        <v>0</v>
      </c>
      <c r="CD108" s="567">
        <f>(Staff!$D9*CD13)*((1+Staff!$H9)^(ROUNDDOWN((COUNTIF($D108:CC108,"&gt;0")/12),0)))</f>
        <v>0</v>
      </c>
      <c r="CE108" s="567">
        <f>(Staff!$D9*CE13)*((1+Staff!$H9)^(ROUNDDOWN((COUNTIF($D108:CD108,"&gt;0")/12),0)))</f>
        <v>0</v>
      </c>
      <c r="CF108" s="567">
        <f>(Staff!$D9*CF13)*((1+Staff!$H9)^(ROUNDDOWN((COUNTIF($D108:CE108,"&gt;0")/12),0)))</f>
        <v>0</v>
      </c>
      <c r="CG108" s="567">
        <f>(Staff!$D9*CG13)*((1+Staff!$H9)^(ROUNDDOWN((COUNTIF($D108:CF108,"&gt;0")/12),0)))</f>
        <v>0</v>
      </c>
      <c r="CH108" s="567">
        <f>(Staff!$D9*CH13)*((1+Staff!$H9)^(ROUNDDOWN((COUNTIF($D108:CG108,"&gt;0")/12),0)))</f>
        <v>0</v>
      </c>
      <c r="CI108" s="567">
        <f>(Staff!$D9*CI13)*((1+Staff!$H9)^(ROUNDDOWN((COUNTIF($D108:CH108,"&gt;0")/12),0)))</f>
        <v>0</v>
      </c>
    </row>
    <row r="109" spans="1:87" ht="15.75" customHeight="1">
      <c r="A109" s="875" t="str">
        <f t="shared" si="10"/>
        <v>COO</v>
      </c>
      <c r="B109" s="719" t="str">
        <f>Staff!B10</f>
        <v>Ops</v>
      </c>
      <c r="C109" s="719" t="str">
        <f>Settings!$C$7</f>
        <v>USD</v>
      </c>
      <c r="D109" s="567">
        <f>(Staff!$D10*D14)</f>
        <v>0</v>
      </c>
      <c r="E109" s="567">
        <f>(Staff!$D10*E14)*((1+Staff!$H10)^(ROUNDDOWN((COUNTIF($D109:D109,"&gt;0")/12),0)))</f>
        <v>0</v>
      </c>
      <c r="F109" s="567">
        <f>(Staff!$D10*F14)*((1+Staff!$H10)^(ROUNDDOWN((COUNTIF($D109:E109,"&gt;0")/12),0)))</f>
        <v>0</v>
      </c>
      <c r="G109" s="567">
        <f>(Staff!$D10*G14)*((1+Staff!$H10)^(ROUNDDOWN((COUNTIF($D109:F109,"&gt;0")/12),0)))</f>
        <v>0</v>
      </c>
      <c r="H109" s="567">
        <f>(Staff!$D10*H14)*((1+Staff!$H10)^(ROUNDDOWN((COUNTIF($D109:G109,"&gt;0")/12),0)))</f>
        <v>0</v>
      </c>
      <c r="I109" s="567">
        <f>(Staff!$D10*I14)*((1+Staff!$H10)^(ROUNDDOWN((COUNTIF($D109:H109,"&gt;0")/12),0)))</f>
        <v>0</v>
      </c>
      <c r="J109" s="567">
        <f>(Staff!$D10*J14)*((1+Staff!$H10)^(ROUNDDOWN((COUNTIF($D109:I109,"&gt;0")/12),0)))</f>
        <v>0</v>
      </c>
      <c r="K109" s="567">
        <f>(Staff!$D10*K14)*((1+Staff!$H10)^(ROUNDDOWN((COUNTIF($D109:J109,"&gt;0")/12),0)))</f>
        <v>0</v>
      </c>
      <c r="L109" s="567">
        <f>(Staff!$D10*L14)*((1+Staff!$H10)^(ROUNDDOWN((COUNTIF($D109:K109,"&gt;0")/12),0)))</f>
        <v>0</v>
      </c>
      <c r="M109" s="567">
        <f>(Staff!$D10*M14)*((1+Staff!$H10)^(ROUNDDOWN((COUNTIF($D109:L109,"&gt;0")/12),0)))</f>
        <v>0</v>
      </c>
      <c r="N109" s="567">
        <f>(Staff!$D10*N14)*((1+Staff!$H10)^(ROUNDDOWN((COUNTIF($D109:M109,"&gt;0")/12),0)))</f>
        <v>0</v>
      </c>
      <c r="O109" s="567">
        <f>(Staff!$D10*O14)*((1+Staff!$H10)^(ROUNDDOWN((COUNTIF($D109:N109,"&gt;0")/12),0)))</f>
        <v>0</v>
      </c>
      <c r="P109" s="567">
        <f>(Staff!$D10*P14)*((1+Staff!$H10)^(ROUNDDOWN((COUNTIF($D109:O109,"&gt;0")/12),0)))</f>
        <v>0</v>
      </c>
      <c r="Q109" s="567">
        <f>(Staff!$D10*Q14)*((1+Staff!$H10)^(ROUNDDOWN((COUNTIF($D109:P109,"&gt;0")/12),0)))</f>
        <v>0</v>
      </c>
      <c r="R109" s="567">
        <f>(Staff!$D10*R14)*((1+Staff!$H10)^(ROUNDDOWN((COUNTIF($D109:Q109,"&gt;0")/12),0)))</f>
        <v>0</v>
      </c>
      <c r="S109" s="567">
        <f>(Staff!$D10*S14)*((1+Staff!$H10)^(ROUNDDOWN((COUNTIF($D109:R109,"&gt;0")/12),0)))</f>
        <v>0</v>
      </c>
      <c r="T109" s="567">
        <f>(Staff!$D10*T14)*((1+Staff!$H10)^(ROUNDDOWN((COUNTIF($D109:S109,"&gt;0")/12),0)))</f>
        <v>0</v>
      </c>
      <c r="U109" s="567">
        <f>(Staff!$D10*U14)*((1+Staff!$H10)^(ROUNDDOWN((COUNTIF($D109:T109,"&gt;0")/12),0)))</f>
        <v>0</v>
      </c>
      <c r="V109" s="567">
        <f>(Staff!$D10*V14)*((1+Staff!$H10)^(ROUNDDOWN((COUNTIF($D109:U109,"&gt;0")/12),0)))</f>
        <v>0</v>
      </c>
      <c r="W109" s="567">
        <f>(Staff!$D10*W14)*((1+Staff!$H10)^(ROUNDDOWN((COUNTIF($D109:V109,"&gt;0")/12),0)))</f>
        <v>0</v>
      </c>
      <c r="X109" s="567">
        <f>(Staff!$D10*X14)*((1+Staff!$H10)^(ROUNDDOWN((COUNTIF($D109:W109,"&gt;0")/12),0)))</f>
        <v>0</v>
      </c>
      <c r="Y109" s="567">
        <f>(Staff!$D10*Y14)*((1+Staff!$H10)^(ROUNDDOWN((COUNTIF($D109:X109,"&gt;0")/12),0)))</f>
        <v>0</v>
      </c>
      <c r="Z109" s="567">
        <f>(Staff!$D10*Z14)*((1+Staff!$H10)^(ROUNDDOWN((COUNTIF($D109:Y109,"&gt;0")/12),0)))</f>
        <v>0</v>
      </c>
      <c r="AA109" s="567">
        <f>(Staff!$D10*AA14)*((1+Staff!$H10)^(ROUNDDOWN((COUNTIF($D109:Z109,"&gt;0")/12),0)))</f>
        <v>0</v>
      </c>
      <c r="AB109" s="567">
        <f>(Staff!$D10*AB14)*((1+Staff!$H10)^(ROUNDDOWN((COUNTIF($D109:AA109,"&gt;0")/12),0)))</f>
        <v>0</v>
      </c>
      <c r="AC109" s="567">
        <f>(Staff!$D10*AC14)*((1+Staff!$H10)^(ROUNDDOWN((COUNTIF($D109:AB109,"&gt;0")/12),0)))</f>
        <v>0</v>
      </c>
      <c r="AD109" s="567">
        <f>(Staff!$D10*AD14)*((1+Staff!$H10)^(ROUNDDOWN((COUNTIF($D109:AC109,"&gt;0")/12),0)))</f>
        <v>0</v>
      </c>
      <c r="AE109" s="567">
        <f>(Staff!$D10*AE14)*((1+Staff!$H10)^(ROUNDDOWN((COUNTIF($D109:AD109,"&gt;0")/12),0)))</f>
        <v>0</v>
      </c>
      <c r="AF109" s="567">
        <f>(Staff!$D10*AF14)*((1+Staff!$H10)^(ROUNDDOWN((COUNTIF($D109:AE109,"&gt;0")/12),0)))</f>
        <v>0</v>
      </c>
      <c r="AG109" s="567">
        <f>(Staff!$D10*AG14)*((1+Staff!$H10)^(ROUNDDOWN((COUNTIF($D109:AF109,"&gt;0")/12),0)))</f>
        <v>0</v>
      </c>
      <c r="AH109" s="567">
        <f>(Staff!$D10*AH14)*((1+Staff!$H10)^(ROUNDDOWN((COUNTIF($D109:AG109,"&gt;0")/12),0)))</f>
        <v>0</v>
      </c>
      <c r="AI109" s="567">
        <f>(Staff!$D10*AI14)*((1+Staff!$H10)^(ROUNDDOWN((COUNTIF($D109:AH109,"&gt;0")/12),0)))</f>
        <v>0</v>
      </c>
      <c r="AJ109" s="567">
        <f>(Staff!$D10*AJ14)*((1+Staff!$H10)^(ROUNDDOWN((COUNTIF($D109:AI109,"&gt;0")/12),0)))</f>
        <v>0</v>
      </c>
      <c r="AK109" s="567">
        <f>(Staff!$D10*AK14)*((1+Staff!$H10)^(ROUNDDOWN((COUNTIF($D109:AJ109,"&gt;0")/12),0)))</f>
        <v>0</v>
      </c>
      <c r="AL109" s="567">
        <f>(Staff!$D10*AL14)*((1+Staff!$H10)^(ROUNDDOWN((COUNTIF($D109:AK109,"&gt;0")/12),0)))</f>
        <v>0</v>
      </c>
      <c r="AM109" s="567">
        <f>(Staff!$D10*AM14)*((1+Staff!$H10)^(ROUNDDOWN((COUNTIF($D109:AL109,"&gt;0")/12),0)))</f>
        <v>0</v>
      </c>
      <c r="AN109" s="567">
        <f>(Staff!$D10*AN14)*((1+Staff!$H10)^(ROUNDDOWN((COUNTIF($D109:AM109,"&gt;0")/12),0)))</f>
        <v>0</v>
      </c>
      <c r="AO109" s="567">
        <f>(Staff!$D10*AO14)*((1+Staff!$H10)^(ROUNDDOWN((COUNTIF($D109:AN109,"&gt;0")/12),0)))</f>
        <v>0</v>
      </c>
      <c r="AP109" s="567">
        <f>(Staff!$D10*AP14)*((1+Staff!$H10)^(ROUNDDOWN((COUNTIF($D109:AO109,"&gt;0")/12),0)))</f>
        <v>0</v>
      </c>
      <c r="AQ109" s="567">
        <f>(Staff!$D10*AQ14)*((1+Staff!$H10)^(ROUNDDOWN((COUNTIF($D109:AP109,"&gt;0")/12),0)))</f>
        <v>0</v>
      </c>
      <c r="AR109" s="567">
        <f>(Staff!$D10*AR14)*((1+Staff!$H10)^(ROUNDDOWN((COUNTIF($D109:AQ109,"&gt;0")/12),0)))</f>
        <v>0</v>
      </c>
      <c r="AS109" s="567">
        <f>(Staff!$D10*AS14)*((1+Staff!$H10)^(ROUNDDOWN((COUNTIF($D109:AR109,"&gt;0")/12),0)))</f>
        <v>0</v>
      </c>
      <c r="AT109" s="567">
        <f>(Staff!$D10*AT14)*((1+Staff!$H10)^(ROUNDDOWN((COUNTIF($D109:AS109,"&gt;0")/12),0)))</f>
        <v>0</v>
      </c>
      <c r="AU109" s="567">
        <f>(Staff!$D10*AU14)*((1+Staff!$H10)^(ROUNDDOWN((COUNTIF($D109:AT109,"&gt;0")/12),0)))</f>
        <v>0</v>
      </c>
      <c r="AV109" s="567">
        <f>(Staff!$D10*AV14)*((1+Staff!$H10)^(ROUNDDOWN((COUNTIF($D109:AU109,"&gt;0")/12),0)))</f>
        <v>0</v>
      </c>
      <c r="AW109" s="567">
        <f>(Staff!$D10*AW14)*((1+Staff!$H10)^(ROUNDDOWN((COUNTIF($D109:AV109,"&gt;0")/12),0)))</f>
        <v>0</v>
      </c>
      <c r="AX109" s="567">
        <f>(Staff!$D10*AX14)*((1+Staff!$H10)^(ROUNDDOWN((COUNTIF($D109:AW109,"&gt;0")/12),0)))</f>
        <v>0</v>
      </c>
      <c r="AY109" s="567">
        <f>(Staff!$D10*AY14)*((1+Staff!$H10)^(ROUNDDOWN((COUNTIF($D109:AX109,"&gt;0")/12),0)))</f>
        <v>0</v>
      </c>
      <c r="AZ109" s="567">
        <f>(Staff!$D10*AZ14)*((1+Staff!$H10)^(ROUNDDOWN((COUNTIF($D109:AY109,"&gt;0")/12),0)))</f>
        <v>0</v>
      </c>
      <c r="BA109" s="567">
        <f>(Staff!$D10*BA14)*((1+Staff!$H10)^(ROUNDDOWN((COUNTIF($D109:AZ109,"&gt;0")/12),0)))</f>
        <v>0</v>
      </c>
      <c r="BB109" s="567">
        <f>(Staff!$D10*BB14)*((1+Staff!$H10)^(ROUNDDOWN((COUNTIF($D109:BA109,"&gt;0")/12),0)))</f>
        <v>0</v>
      </c>
      <c r="BC109" s="567">
        <f>(Staff!$D10*BC14)*((1+Staff!$H10)^(ROUNDDOWN((COUNTIF($D109:BB109,"&gt;0")/12),0)))</f>
        <v>0</v>
      </c>
      <c r="BD109" s="567">
        <f>(Staff!$D10*BD14)*((1+Staff!$H10)^(ROUNDDOWN((COUNTIF($D109:BC109,"&gt;0")/12),0)))</f>
        <v>0</v>
      </c>
      <c r="BE109" s="567">
        <f>(Staff!$D10*BE14)*((1+Staff!$H10)^(ROUNDDOWN((COUNTIF($D109:BD109,"&gt;0")/12),0)))</f>
        <v>0</v>
      </c>
      <c r="BF109" s="567">
        <f>(Staff!$D10*BF14)*((1+Staff!$H10)^(ROUNDDOWN((COUNTIF($D109:BE109,"&gt;0")/12),0)))</f>
        <v>0</v>
      </c>
      <c r="BG109" s="567">
        <f>(Staff!$D10*BG14)*((1+Staff!$H10)^(ROUNDDOWN((COUNTIF($D109:BF109,"&gt;0")/12),0)))</f>
        <v>0</v>
      </c>
      <c r="BH109" s="567">
        <f>(Staff!$D10*BH14)*((1+Staff!$H10)^(ROUNDDOWN((COUNTIF($D109:BG109,"&gt;0")/12),0)))</f>
        <v>0</v>
      </c>
      <c r="BI109" s="567">
        <f>(Staff!$D10*BI14)*((1+Staff!$H10)^(ROUNDDOWN((COUNTIF($D109:BH109,"&gt;0")/12),0)))</f>
        <v>0</v>
      </c>
      <c r="BJ109" s="567">
        <f>(Staff!$D10*BJ14)*((1+Staff!$H10)^(ROUNDDOWN((COUNTIF($D109:BI109,"&gt;0")/12),0)))</f>
        <v>0</v>
      </c>
      <c r="BK109" s="567">
        <f>(Staff!$D10*BK14)*((1+Staff!$H10)^(ROUNDDOWN((COUNTIF($D109:BJ109,"&gt;0")/12),0)))</f>
        <v>0</v>
      </c>
      <c r="BL109" s="567">
        <f>(Staff!$D10*BL14)*((1+Staff!$H10)^(ROUNDDOWN((COUNTIF($D109:BK109,"&gt;0")/12),0)))</f>
        <v>0</v>
      </c>
      <c r="BM109" s="567">
        <f>(Staff!$D10*BM14)*((1+Staff!$H10)^(ROUNDDOWN((COUNTIF($D109:BL109,"&gt;0")/12),0)))</f>
        <v>0</v>
      </c>
      <c r="BN109" s="567">
        <f>(Staff!$D10*BN14)*((1+Staff!$H10)^(ROUNDDOWN((COUNTIF($D109:BM109,"&gt;0")/12),0)))</f>
        <v>0</v>
      </c>
      <c r="BO109" s="567">
        <f>(Staff!$D10*BO14)*((1+Staff!$H10)^(ROUNDDOWN((COUNTIF($D109:BN109,"&gt;0")/12),0)))</f>
        <v>0</v>
      </c>
      <c r="BP109" s="567">
        <f>(Staff!$D10*BP14)*((1+Staff!$H10)^(ROUNDDOWN((COUNTIF($D109:BO109,"&gt;0")/12),0)))</f>
        <v>0</v>
      </c>
      <c r="BQ109" s="567">
        <f>(Staff!$D10*BQ14)*((1+Staff!$H10)^(ROUNDDOWN((COUNTIF($D109:BP109,"&gt;0")/12),0)))</f>
        <v>0</v>
      </c>
      <c r="BR109" s="567">
        <f>(Staff!$D10*BR14)*((1+Staff!$H10)^(ROUNDDOWN((COUNTIF($D109:BQ109,"&gt;0")/12),0)))</f>
        <v>0</v>
      </c>
      <c r="BS109" s="567">
        <f>(Staff!$D10*BS14)*((1+Staff!$H10)^(ROUNDDOWN((COUNTIF($D109:BR109,"&gt;0")/12),0)))</f>
        <v>0</v>
      </c>
      <c r="BT109" s="567">
        <f>(Staff!$D10*BT14)*((1+Staff!$H10)^(ROUNDDOWN((COUNTIF($D109:BS109,"&gt;0")/12),0)))</f>
        <v>0</v>
      </c>
      <c r="BU109" s="567">
        <f>(Staff!$D10*BU14)*((1+Staff!$H10)^(ROUNDDOWN((COUNTIF($D109:BT109,"&gt;0")/12),0)))</f>
        <v>0</v>
      </c>
      <c r="BV109" s="567">
        <f>(Staff!$D10*BV14)*((1+Staff!$H10)^(ROUNDDOWN((COUNTIF($D109:BU109,"&gt;0")/12),0)))</f>
        <v>0</v>
      </c>
      <c r="BW109" s="567">
        <f>(Staff!$D10*BW14)*((1+Staff!$H10)^(ROUNDDOWN((COUNTIF($D109:BV109,"&gt;0")/12),0)))</f>
        <v>0</v>
      </c>
      <c r="BX109" s="567">
        <f>(Staff!$D10*BX14)*((1+Staff!$H10)^(ROUNDDOWN((COUNTIF($D109:BW109,"&gt;0")/12),0)))</f>
        <v>0</v>
      </c>
      <c r="BY109" s="567">
        <f>(Staff!$D10*BY14)*((1+Staff!$H10)^(ROUNDDOWN((COUNTIF($D109:BX109,"&gt;0")/12),0)))</f>
        <v>0</v>
      </c>
      <c r="BZ109" s="567">
        <f>(Staff!$D10*BZ14)*((1+Staff!$H10)^(ROUNDDOWN((COUNTIF($D109:BY109,"&gt;0")/12),0)))</f>
        <v>0</v>
      </c>
      <c r="CA109" s="567">
        <f>(Staff!$D10*CA14)*((1+Staff!$H10)^(ROUNDDOWN((COUNTIF($D109:BZ109,"&gt;0")/12),0)))</f>
        <v>0</v>
      </c>
      <c r="CB109" s="567">
        <f>(Staff!$D10*CB14)*((1+Staff!$H10)^(ROUNDDOWN((COUNTIF($D109:CA109,"&gt;0")/12),0)))</f>
        <v>0</v>
      </c>
      <c r="CC109" s="567">
        <f>(Staff!$D10*CC14)*((1+Staff!$H10)^(ROUNDDOWN((COUNTIF($D109:CB109,"&gt;0")/12),0)))</f>
        <v>0</v>
      </c>
      <c r="CD109" s="567">
        <f>(Staff!$D10*CD14)*((1+Staff!$H10)^(ROUNDDOWN((COUNTIF($D109:CC109,"&gt;0")/12),0)))</f>
        <v>0</v>
      </c>
      <c r="CE109" s="567">
        <f>(Staff!$D10*CE14)*((1+Staff!$H10)^(ROUNDDOWN((COUNTIF($D109:CD109,"&gt;0")/12),0)))</f>
        <v>0</v>
      </c>
      <c r="CF109" s="567">
        <f>(Staff!$D10*CF14)*((1+Staff!$H10)^(ROUNDDOWN((COUNTIF($D109:CE109,"&gt;0")/12),0)))</f>
        <v>0</v>
      </c>
      <c r="CG109" s="567">
        <f>(Staff!$D10*CG14)*((1+Staff!$H10)^(ROUNDDOWN((COUNTIF($D109:CF109,"&gt;0")/12),0)))</f>
        <v>0</v>
      </c>
      <c r="CH109" s="567">
        <f>(Staff!$D10*CH14)*((1+Staff!$H10)^(ROUNDDOWN((COUNTIF($D109:CG109,"&gt;0")/12),0)))</f>
        <v>0</v>
      </c>
      <c r="CI109" s="567">
        <f>(Staff!$D10*CI14)*((1+Staff!$H10)^(ROUNDDOWN((COUNTIF($D109:CH109,"&gt;0")/12),0)))</f>
        <v>0</v>
      </c>
    </row>
    <row r="110" spans="1:87" ht="15.75" customHeight="1">
      <c r="A110" s="875" t="str">
        <f t="shared" si="10"/>
        <v>Office Manager</v>
      </c>
      <c r="B110" s="719" t="str">
        <f>Staff!B11</f>
        <v>Ops</v>
      </c>
      <c r="C110" s="719" t="str">
        <f>Settings!$C$7</f>
        <v>USD</v>
      </c>
      <c r="D110" s="567">
        <f>(Staff!$D11*D15)</f>
        <v>0</v>
      </c>
      <c r="E110" s="567">
        <f>(Staff!$D11*E15)*((1+Staff!$H11)^(ROUNDDOWN((COUNTIF($D110:D110,"&gt;0")/12),0)))</f>
        <v>0</v>
      </c>
      <c r="F110" s="567">
        <f>(Staff!$D11*F15)*((1+Staff!$H11)^(ROUNDDOWN((COUNTIF($D110:E110,"&gt;0")/12),0)))</f>
        <v>0</v>
      </c>
      <c r="G110" s="567">
        <f>(Staff!$D11*G15)*((1+Staff!$H11)^(ROUNDDOWN((COUNTIF($D110:F110,"&gt;0")/12),0)))</f>
        <v>0</v>
      </c>
      <c r="H110" s="567">
        <f>(Staff!$D11*H15)*((1+Staff!$H11)^(ROUNDDOWN((COUNTIF($D110:G110,"&gt;0")/12),0)))</f>
        <v>0</v>
      </c>
      <c r="I110" s="567">
        <f>(Staff!$D11*I15)*((1+Staff!$H11)^(ROUNDDOWN((COUNTIF($D110:H110,"&gt;0")/12),0)))</f>
        <v>0</v>
      </c>
      <c r="J110" s="567">
        <f>(Staff!$D11*J15)*((1+Staff!$H11)^(ROUNDDOWN((COUNTIF($D110:I110,"&gt;0")/12),0)))</f>
        <v>0</v>
      </c>
      <c r="K110" s="567">
        <f>(Staff!$D11*K15)*((1+Staff!$H11)^(ROUNDDOWN((COUNTIF($D110:J110,"&gt;0")/12),0)))</f>
        <v>0</v>
      </c>
      <c r="L110" s="567">
        <f>(Staff!$D11*L15)*((1+Staff!$H11)^(ROUNDDOWN((COUNTIF($D110:K110,"&gt;0")/12),0)))</f>
        <v>0</v>
      </c>
      <c r="M110" s="567">
        <f>(Staff!$D11*M15)*((1+Staff!$H11)^(ROUNDDOWN((COUNTIF($D110:L110,"&gt;0")/12),0)))</f>
        <v>0</v>
      </c>
      <c r="N110" s="567">
        <f>(Staff!$D11*N15)*((1+Staff!$H11)^(ROUNDDOWN((COUNTIF($D110:M110,"&gt;0")/12),0)))</f>
        <v>0</v>
      </c>
      <c r="O110" s="567">
        <f>(Staff!$D11*O15)*((1+Staff!$H11)^(ROUNDDOWN((COUNTIF($D110:N110,"&gt;0")/12),0)))</f>
        <v>0</v>
      </c>
      <c r="P110" s="567">
        <f>(Staff!$D11*P15)*((1+Staff!$H11)^(ROUNDDOWN((COUNTIF($D110:O110,"&gt;0")/12),0)))</f>
        <v>0</v>
      </c>
      <c r="Q110" s="567">
        <f>(Staff!$D11*Q15)*((1+Staff!$H11)^(ROUNDDOWN((COUNTIF($D110:P110,"&gt;0")/12),0)))</f>
        <v>0</v>
      </c>
      <c r="R110" s="567">
        <f>(Staff!$D11*R15)*((1+Staff!$H11)^(ROUNDDOWN((COUNTIF($D110:Q110,"&gt;0")/12),0)))</f>
        <v>0</v>
      </c>
      <c r="S110" s="567">
        <f>(Staff!$D11*S15)*((1+Staff!$H11)^(ROUNDDOWN((COUNTIF($D110:R110,"&gt;0")/12),0)))</f>
        <v>0</v>
      </c>
      <c r="T110" s="567">
        <f>(Staff!$D11*T15)*((1+Staff!$H11)^(ROUNDDOWN((COUNTIF($D110:S110,"&gt;0")/12),0)))</f>
        <v>0</v>
      </c>
      <c r="U110" s="567">
        <f>(Staff!$D11*U15)*((1+Staff!$H11)^(ROUNDDOWN((COUNTIF($D110:T110,"&gt;0")/12),0)))</f>
        <v>0</v>
      </c>
      <c r="V110" s="567">
        <f>(Staff!$D11*V15)*((1+Staff!$H11)^(ROUNDDOWN((COUNTIF($D110:U110,"&gt;0")/12),0)))</f>
        <v>0</v>
      </c>
      <c r="W110" s="567">
        <f>(Staff!$D11*W15)*((1+Staff!$H11)^(ROUNDDOWN((COUNTIF($D110:V110,"&gt;0")/12),0)))</f>
        <v>0</v>
      </c>
      <c r="X110" s="567">
        <f>(Staff!$D11*X15)*((1+Staff!$H11)^(ROUNDDOWN((COUNTIF($D110:W110,"&gt;0")/12),0)))</f>
        <v>0</v>
      </c>
      <c r="Y110" s="567">
        <f>(Staff!$D11*Y15)*((1+Staff!$H11)^(ROUNDDOWN((COUNTIF($D110:X110,"&gt;0")/12),0)))</f>
        <v>0</v>
      </c>
      <c r="Z110" s="567">
        <f>(Staff!$D11*Z15)*((1+Staff!$H11)^(ROUNDDOWN((COUNTIF($D110:Y110,"&gt;0")/12),0)))</f>
        <v>0</v>
      </c>
      <c r="AA110" s="567">
        <f>(Staff!$D11*AA15)*((1+Staff!$H11)^(ROUNDDOWN((COUNTIF($D110:Z110,"&gt;0")/12),0)))</f>
        <v>0</v>
      </c>
      <c r="AB110" s="567">
        <f>(Staff!$D11*AB15)*((1+Staff!$H11)^(ROUNDDOWN((COUNTIF($D110:AA110,"&gt;0")/12),0)))</f>
        <v>0</v>
      </c>
      <c r="AC110" s="567">
        <f>(Staff!$D11*AC15)*((1+Staff!$H11)^(ROUNDDOWN((COUNTIF($D110:AB110,"&gt;0")/12),0)))</f>
        <v>0</v>
      </c>
      <c r="AD110" s="567">
        <f>(Staff!$D11*AD15)*((1+Staff!$H11)^(ROUNDDOWN((COUNTIF($D110:AC110,"&gt;0")/12),0)))</f>
        <v>0</v>
      </c>
      <c r="AE110" s="567">
        <f>(Staff!$D11*AE15)*((1+Staff!$H11)^(ROUNDDOWN((COUNTIF($D110:AD110,"&gt;0")/12),0)))</f>
        <v>0</v>
      </c>
      <c r="AF110" s="567">
        <f>(Staff!$D11*AF15)*((1+Staff!$H11)^(ROUNDDOWN((COUNTIF($D110:AE110,"&gt;0")/12),0)))</f>
        <v>0</v>
      </c>
      <c r="AG110" s="567">
        <f>(Staff!$D11*AG15)*((1+Staff!$H11)^(ROUNDDOWN((COUNTIF($D110:AF110,"&gt;0")/12),0)))</f>
        <v>0</v>
      </c>
      <c r="AH110" s="567">
        <f>(Staff!$D11*AH15)*((1+Staff!$H11)^(ROUNDDOWN((COUNTIF($D110:AG110,"&gt;0")/12),0)))</f>
        <v>0</v>
      </c>
      <c r="AI110" s="567">
        <f>(Staff!$D11*AI15)*((1+Staff!$H11)^(ROUNDDOWN((COUNTIF($D110:AH110,"&gt;0")/12),0)))</f>
        <v>0</v>
      </c>
      <c r="AJ110" s="567">
        <f>(Staff!$D11*AJ15)*((1+Staff!$H11)^(ROUNDDOWN((COUNTIF($D110:AI110,"&gt;0")/12),0)))</f>
        <v>0</v>
      </c>
      <c r="AK110" s="567">
        <f>(Staff!$D11*AK15)*((1+Staff!$H11)^(ROUNDDOWN((COUNTIF($D110:AJ110,"&gt;0")/12),0)))</f>
        <v>0</v>
      </c>
      <c r="AL110" s="567">
        <f>(Staff!$D11*AL15)*((1+Staff!$H11)^(ROUNDDOWN((COUNTIF($D110:AK110,"&gt;0")/12),0)))</f>
        <v>0</v>
      </c>
      <c r="AM110" s="567">
        <f>(Staff!$D11*AM15)*((1+Staff!$H11)^(ROUNDDOWN((COUNTIF($D110:AL110,"&gt;0")/12),0)))</f>
        <v>0</v>
      </c>
      <c r="AN110" s="567">
        <f>(Staff!$D11*AN15)*((1+Staff!$H11)^(ROUNDDOWN((COUNTIF($D110:AM110,"&gt;0")/12),0)))</f>
        <v>0</v>
      </c>
      <c r="AO110" s="567">
        <f>(Staff!$D11*AO15)*((1+Staff!$H11)^(ROUNDDOWN((COUNTIF($D110:AN110,"&gt;0")/12),0)))</f>
        <v>0</v>
      </c>
      <c r="AP110" s="567">
        <f>(Staff!$D11*AP15)*((1+Staff!$H11)^(ROUNDDOWN((COUNTIF($D110:AO110,"&gt;0")/12),0)))</f>
        <v>0</v>
      </c>
      <c r="AQ110" s="567">
        <f>(Staff!$D11*AQ15)*((1+Staff!$H11)^(ROUNDDOWN((COUNTIF($D110:AP110,"&gt;0")/12),0)))</f>
        <v>0</v>
      </c>
      <c r="AR110" s="567">
        <f>(Staff!$D11*AR15)*((1+Staff!$H11)^(ROUNDDOWN((COUNTIF($D110:AQ110,"&gt;0")/12),0)))</f>
        <v>0</v>
      </c>
      <c r="AS110" s="567">
        <f>(Staff!$D11*AS15)*((1+Staff!$H11)^(ROUNDDOWN((COUNTIF($D110:AR110,"&gt;0")/12),0)))</f>
        <v>0</v>
      </c>
      <c r="AT110" s="567">
        <f>(Staff!$D11*AT15)*((1+Staff!$H11)^(ROUNDDOWN((COUNTIF($D110:AS110,"&gt;0")/12),0)))</f>
        <v>0</v>
      </c>
      <c r="AU110" s="567">
        <f>(Staff!$D11*AU15)*((1+Staff!$H11)^(ROUNDDOWN((COUNTIF($D110:AT110,"&gt;0")/12),0)))</f>
        <v>0</v>
      </c>
      <c r="AV110" s="567">
        <f>(Staff!$D11*AV15)*((1+Staff!$H11)^(ROUNDDOWN((COUNTIF($D110:AU110,"&gt;0")/12),0)))</f>
        <v>0</v>
      </c>
      <c r="AW110" s="567">
        <f>(Staff!$D11*AW15)*((1+Staff!$H11)^(ROUNDDOWN((COUNTIF($D110:AV110,"&gt;0")/12),0)))</f>
        <v>0</v>
      </c>
      <c r="AX110" s="567">
        <f>(Staff!$D11*AX15)*((1+Staff!$H11)^(ROUNDDOWN((COUNTIF($D110:AW110,"&gt;0")/12),0)))</f>
        <v>0</v>
      </c>
      <c r="AY110" s="567">
        <f>(Staff!$D11*AY15)*((1+Staff!$H11)^(ROUNDDOWN((COUNTIF($D110:AX110,"&gt;0")/12),0)))</f>
        <v>0</v>
      </c>
      <c r="AZ110" s="567">
        <f>(Staff!$D11*AZ15)*((1+Staff!$H11)^(ROUNDDOWN((COUNTIF($D110:AY110,"&gt;0")/12),0)))</f>
        <v>0</v>
      </c>
      <c r="BA110" s="567">
        <f>(Staff!$D11*BA15)*((1+Staff!$H11)^(ROUNDDOWN((COUNTIF($D110:AZ110,"&gt;0")/12),0)))</f>
        <v>0</v>
      </c>
      <c r="BB110" s="567">
        <f>(Staff!$D11*BB15)*((1+Staff!$H11)^(ROUNDDOWN((COUNTIF($D110:BA110,"&gt;0")/12),0)))</f>
        <v>0</v>
      </c>
      <c r="BC110" s="567">
        <f>(Staff!$D11*BC15)*((1+Staff!$H11)^(ROUNDDOWN((COUNTIF($D110:BB110,"&gt;0")/12),0)))</f>
        <v>0</v>
      </c>
      <c r="BD110" s="567">
        <f>(Staff!$D11*BD15)*((1+Staff!$H11)^(ROUNDDOWN((COUNTIF($D110:BC110,"&gt;0")/12),0)))</f>
        <v>0</v>
      </c>
      <c r="BE110" s="567">
        <f>(Staff!$D11*BE15)*((1+Staff!$H11)^(ROUNDDOWN((COUNTIF($D110:BD110,"&gt;0")/12),0)))</f>
        <v>0</v>
      </c>
      <c r="BF110" s="567">
        <f>(Staff!$D11*BF15)*((1+Staff!$H11)^(ROUNDDOWN((COUNTIF($D110:BE110,"&gt;0")/12),0)))</f>
        <v>0</v>
      </c>
      <c r="BG110" s="567">
        <f>(Staff!$D11*BG15)*((1+Staff!$H11)^(ROUNDDOWN((COUNTIF($D110:BF110,"&gt;0")/12),0)))</f>
        <v>0</v>
      </c>
      <c r="BH110" s="567">
        <f>(Staff!$D11*BH15)*((1+Staff!$H11)^(ROUNDDOWN((COUNTIF($D110:BG110,"&gt;0")/12),0)))</f>
        <v>0</v>
      </c>
      <c r="BI110" s="567">
        <f>(Staff!$D11*BI15)*((1+Staff!$H11)^(ROUNDDOWN((COUNTIF($D110:BH110,"&gt;0")/12),0)))</f>
        <v>0</v>
      </c>
      <c r="BJ110" s="567">
        <f>(Staff!$D11*BJ15)*((1+Staff!$H11)^(ROUNDDOWN((COUNTIF($D110:BI110,"&gt;0")/12),0)))</f>
        <v>0</v>
      </c>
      <c r="BK110" s="567">
        <f>(Staff!$D11*BK15)*((1+Staff!$H11)^(ROUNDDOWN((COUNTIF($D110:BJ110,"&gt;0")/12),0)))</f>
        <v>0</v>
      </c>
      <c r="BL110" s="567">
        <f>(Staff!$D11*BL15)*((1+Staff!$H11)^(ROUNDDOWN((COUNTIF($D110:BK110,"&gt;0")/12),0)))</f>
        <v>0</v>
      </c>
      <c r="BM110" s="567">
        <f>(Staff!$D11*BM15)*((1+Staff!$H11)^(ROUNDDOWN((COUNTIF($D110:BL110,"&gt;0")/12),0)))</f>
        <v>0</v>
      </c>
      <c r="BN110" s="567">
        <f>(Staff!$D11*BN15)*((1+Staff!$H11)^(ROUNDDOWN((COUNTIF($D110:BM110,"&gt;0")/12),0)))</f>
        <v>0</v>
      </c>
      <c r="BO110" s="567">
        <f>(Staff!$D11*BO15)*((1+Staff!$H11)^(ROUNDDOWN((COUNTIF($D110:BN110,"&gt;0")/12),0)))</f>
        <v>0</v>
      </c>
      <c r="BP110" s="567">
        <f>(Staff!$D11*BP15)*((1+Staff!$H11)^(ROUNDDOWN((COUNTIF($D110:BO110,"&gt;0")/12),0)))</f>
        <v>0</v>
      </c>
      <c r="BQ110" s="567">
        <f>(Staff!$D11*BQ15)*((1+Staff!$H11)^(ROUNDDOWN((COUNTIF($D110:BP110,"&gt;0")/12),0)))</f>
        <v>0</v>
      </c>
      <c r="BR110" s="567">
        <f>(Staff!$D11*BR15)*((1+Staff!$H11)^(ROUNDDOWN((COUNTIF($D110:BQ110,"&gt;0")/12),0)))</f>
        <v>0</v>
      </c>
      <c r="BS110" s="567">
        <f>(Staff!$D11*BS15)*((1+Staff!$H11)^(ROUNDDOWN((COUNTIF($D110:BR110,"&gt;0")/12),0)))</f>
        <v>0</v>
      </c>
      <c r="BT110" s="567">
        <f>(Staff!$D11*BT15)*((1+Staff!$H11)^(ROUNDDOWN((COUNTIF($D110:BS110,"&gt;0")/12),0)))</f>
        <v>0</v>
      </c>
      <c r="BU110" s="567">
        <f>(Staff!$D11*BU15)*((1+Staff!$H11)^(ROUNDDOWN((COUNTIF($D110:BT110,"&gt;0")/12),0)))</f>
        <v>0</v>
      </c>
      <c r="BV110" s="567">
        <f>(Staff!$D11*BV15)*((1+Staff!$H11)^(ROUNDDOWN((COUNTIF($D110:BU110,"&gt;0")/12),0)))</f>
        <v>0</v>
      </c>
      <c r="BW110" s="567">
        <f>(Staff!$D11*BW15)*((1+Staff!$H11)^(ROUNDDOWN((COUNTIF($D110:BV110,"&gt;0")/12),0)))</f>
        <v>0</v>
      </c>
      <c r="BX110" s="567">
        <f>(Staff!$D11*BX15)*((1+Staff!$H11)^(ROUNDDOWN((COUNTIF($D110:BW110,"&gt;0")/12),0)))</f>
        <v>0</v>
      </c>
      <c r="BY110" s="567">
        <f>(Staff!$D11*BY15)*((1+Staff!$H11)^(ROUNDDOWN((COUNTIF($D110:BX110,"&gt;0")/12),0)))</f>
        <v>0</v>
      </c>
      <c r="BZ110" s="567">
        <f>(Staff!$D11*BZ15)*((1+Staff!$H11)^(ROUNDDOWN((COUNTIF($D110:BY110,"&gt;0")/12),0)))</f>
        <v>0</v>
      </c>
      <c r="CA110" s="567">
        <f>(Staff!$D11*CA15)*((1+Staff!$H11)^(ROUNDDOWN((COUNTIF($D110:BZ110,"&gt;0")/12),0)))</f>
        <v>0</v>
      </c>
      <c r="CB110" s="567">
        <f>(Staff!$D11*CB15)*((1+Staff!$H11)^(ROUNDDOWN((COUNTIF($D110:CA110,"&gt;0")/12),0)))</f>
        <v>0</v>
      </c>
      <c r="CC110" s="567">
        <f>(Staff!$D11*CC15)*((1+Staff!$H11)^(ROUNDDOWN((COUNTIF($D110:CB110,"&gt;0")/12),0)))</f>
        <v>0</v>
      </c>
      <c r="CD110" s="567">
        <f>(Staff!$D11*CD15)*((1+Staff!$H11)^(ROUNDDOWN((COUNTIF($D110:CC110,"&gt;0")/12),0)))</f>
        <v>0</v>
      </c>
      <c r="CE110" s="567">
        <f>(Staff!$D11*CE15)*((1+Staff!$H11)^(ROUNDDOWN((COUNTIF($D110:CD110,"&gt;0")/12),0)))</f>
        <v>0</v>
      </c>
      <c r="CF110" s="567">
        <f>(Staff!$D11*CF15)*((1+Staff!$H11)^(ROUNDDOWN((COUNTIF($D110:CE110,"&gt;0")/12),0)))</f>
        <v>0</v>
      </c>
      <c r="CG110" s="567">
        <f>(Staff!$D11*CG15)*((1+Staff!$H11)^(ROUNDDOWN((COUNTIF($D110:CF110,"&gt;0")/12),0)))</f>
        <v>0</v>
      </c>
      <c r="CH110" s="567">
        <f>(Staff!$D11*CH15)*((1+Staff!$H11)^(ROUNDDOWN((COUNTIF($D110:CG110,"&gt;0")/12),0)))</f>
        <v>0</v>
      </c>
      <c r="CI110" s="567">
        <f>(Staff!$D11*CI15)*((1+Staff!$H11)^(ROUNDDOWN((COUNTIF($D110:CH110,"&gt;0")/12),0)))</f>
        <v>0</v>
      </c>
    </row>
    <row r="111" spans="1:87" ht="15.75" hidden="1" customHeight="1">
      <c r="A111" s="875" t="str">
        <f t="shared" si="10"/>
        <v>Other 1</v>
      </c>
      <c r="B111" s="719" t="str">
        <f>Staff!B12</f>
        <v>Ops</v>
      </c>
      <c r="C111" s="719" t="str">
        <f>Settings!$C$7</f>
        <v>USD</v>
      </c>
      <c r="D111" s="567">
        <f>(Staff!$D12*D16)</f>
        <v>0</v>
      </c>
      <c r="E111" s="567">
        <f>(Staff!$D12*E16)*((1+Staff!$H12)^(ROUNDDOWN((COUNTIF($D111:D111,"&gt;0")/12),0)))</f>
        <v>0</v>
      </c>
      <c r="F111" s="567">
        <f>(Staff!$D12*F16)*((1+Staff!$H12)^(ROUNDDOWN((COUNTIF($D111:E111,"&gt;0")/12),0)))</f>
        <v>0</v>
      </c>
      <c r="G111" s="567">
        <f>(Staff!$D12*G16)*((1+Staff!$H12)^(ROUNDDOWN((COUNTIF($D111:F111,"&gt;0")/12),0)))</f>
        <v>0</v>
      </c>
      <c r="H111" s="567">
        <f>(Staff!$D12*H16)*((1+Staff!$H12)^(ROUNDDOWN((COUNTIF($D111:G111,"&gt;0")/12),0)))</f>
        <v>0</v>
      </c>
      <c r="I111" s="567">
        <f>(Staff!$D12*I16)*((1+Staff!$H12)^(ROUNDDOWN((COUNTIF($D111:H111,"&gt;0")/12),0)))</f>
        <v>0</v>
      </c>
      <c r="J111" s="567">
        <f>(Staff!$D12*J16)*((1+Staff!$H12)^(ROUNDDOWN((COUNTIF($D111:I111,"&gt;0")/12),0)))</f>
        <v>0</v>
      </c>
      <c r="K111" s="567">
        <f>(Staff!$D12*K16)*((1+Staff!$H12)^(ROUNDDOWN((COUNTIF($D111:J111,"&gt;0")/12),0)))</f>
        <v>0</v>
      </c>
      <c r="L111" s="567">
        <f>(Staff!$D12*L16)*((1+Staff!$H12)^(ROUNDDOWN((COUNTIF($D111:K111,"&gt;0")/12),0)))</f>
        <v>0</v>
      </c>
      <c r="M111" s="567">
        <f>(Staff!$D12*M16)*((1+Staff!$H12)^(ROUNDDOWN((COUNTIF($D111:L111,"&gt;0")/12),0)))</f>
        <v>0</v>
      </c>
      <c r="N111" s="567">
        <f>(Staff!$D12*N16)*((1+Staff!$H12)^(ROUNDDOWN((COUNTIF($D111:M111,"&gt;0")/12),0)))</f>
        <v>0</v>
      </c>
      <c r="O111" s="567">
        <f>(Staff!$D12*O16)*((1+Staff!$H12)^(ROUNDDOWN((COUNTIF($D111:N111,"&gt;0")/12),0)))</f>
        <v>0</v>
      </c>
      <c r="P111" s="567">
        <f>(Staff!$D12*P16)*((1+Staff!$H12)^(ROUNDDOWN((COUNTIF($D111:O111,"&gt;0")/12),0)))</f>
        <v>0</v>
      </c>
      <c r="Q111" s="567">
        <f>(Staff!$D12*Q16)*((1+Staff!$H12)^(ROUNDDOWN((COUNTIF($D111:P111,"&gt;0")/12),0)))</f>
        <v>0</v>
      </c>
      <c r="R111" s="567">
        <f>(Staff!$D12*R16)*((1+Staff!$H12)^(ROUNDDOWN((COUNTIF($D111:Q111,"&gt;0")/12),0)))</f>
        <v>0</v>
      </c>
      <c r="S111" s="567">
        <f>(Staff!$D12*S16)*((1+Staff!$H12)^(ROUNDDOWN((COUNTIF($D111:R111,"&gt;0")/12),0)))</f>
        <v>0</v>
      </c>
      <c r="T111" s="567">
        <f>(Staff!$D12*T16)*((1+Staff!$H12)^(ROUNDDOWN((COUNTIF($D111:S111,"&gt;0")/12),0)))</f>
        <v>0</v>
      </c>
      <c r="U111" s="567">
        <f>(Staff!$D12*U16)*((1+Staff!$H12)^(ROUNDDOWN((COUNTIF($D111:T111,"&gt;0")/12),0)))</f>
        <v>0</v>
      </c>
      <c r="V111" s="567">
        <f>(Staff!$D12*V16)*((1+Staff!$H12)^(ROUNDDOWN((COUNTIF($D111:U111,"&gt;0")/12),0)))</f>
        <v>0</v>
      </c>
      <c r="W111" s="567">
        <f>(Staff!$D12*W16)*((1+Staff!$H12)^(ROUNDDOWN((COUNTIF($D111:V111,"&gt;0")/12),0)))</f>
        <v>0</v>
      </c>
      <c r="X111" s="567">
        <f>(Staff!$D12*X16)*((1+Staff!$H12)^(ROUNDDOWN((COUNTIF($D111:W111,"&gt;0")/12),0)))</f>
        <v>0</v>
      </c>
      <c r="Y111" s="567">
        <f>(Staff!$D12*Y16)*((1+Staff!$H12)^(ROUNDDOWN((COUNTIF($D111:X111,"&gt;0")/12),0)))</f>
        <v>0</v>
      </c>
      <c r="Z111" s="567">
        <f>(Staff!$D12*Z16)*((1+Staff!$H12)^(ROUNDDOWN((COUNTIF($D111:Y111,"&gt;0")/12),0)))</f>
        <v>0</v>
      </c>
      <c r="AA111" s="567">
        <f>(Staff!$D12*AA16)*((1+Staff!$H12)^(ROUNDDOWN((COUNTIF($D111:Z111,"&gt;0")/12),0)))</f>
        <v>0</v>
      </c>
      <c r="AB111" s="567">
        <f>(Staff!$D12*AB16)*((1+Staff!$H12)^(ROUNDDOWN((COUNTIF($D111:AA111,"&gt;0")/12),0)))</f>
        <v>0</v>
      </c>
      <c r="AC111" s="567">
        <f>(Staff!$D12*AC16)*((1+Staff!$H12)^(ROUNDDOWN((COUNTIF($D111:AB111,"&gt;0")/12),0)))</f>
        <v>0</v>
      </c>
      <c r="AD111" s="567">
        <f>(Staff!$D12*AD16)*((1+Staff!$H12)^(ROUNDDOWN((COUNTIF($D111:AC111,"&gt;0")/12),0)))</f>
        <v>0</v>
      </c>
      <c r="AE111" s="567">
        <f>(Staff!$D12*AE16)*((1+Staff!$H12)^(ROUNDDOWN((COUNTIF($D111:AD111,"&gt;0")/12),0)))</f>
        <v>0</v>
      </c>
      <c r="AF111" s="567">
        <f>(Staff!$D12*AF16)*((1+Staff!$H12)^(ROUNDDOWN((COUNTIF($D111:AE111,"&gt;0")/12),0)))</f>
        <v>0</v>
      </c>
      <c r="AG111" s="567">
        <f>(Staff!$D12*AG16)*((1+Staff!$H12)^(ROUNDDOWN((COUNTIF($D111:AF111,"&gt;0")/12),0)))</f>
        <v>0</v>
      </c>
      <c r="AH111" s="567">
        <f>(Staff!$D12*AH16)*((1+Staff!$H12)^(ROUNDDOWN((COUNTIF($D111:AG111,"&gt;0")/12),0)))</f>
        <v>0</v>
      </c>
      <c r="AI111" s="567">
        <f>(Staff!$D12*AI16)*((1+Staff!$H12)^(ROUNDDOWN((COUNTIF($D111:AH111,"&gt;0")/12),0)))</f>
        <v>0</v>
      </c>
      <c r="AJ111" s="567">
        <f>(Staff!$D12*AJ16)*((1+Staff!$H12)^(ROUNDDOWN((COUNTIF($D111:AI111,"&gt;0")/12),0)))</f>
        <v>0</v>
      </c>
      <c r="AK111" s="567">
        <f>(Staff!$D12*AK16)*((1+Staff!$H12)^(ROUNDDOWN((COUNTIF($D111:AJ111,"&gt;0")/12),0)))</f>
        <v>0</v>
      </c>
      <c r="AL111" s="567">
        <f>(Staff!$D12*AL16)*((1+Staff!$H12)^(ROUNDDOWN((COUNTIF($D111:AK111,"&gt;0")/12),0)))</f>
        <v>0</v>
      </c>
      <c r="AM111" s="567">
        <f>(Staff!$D12*AM16)*((1+Staff!$H12)^(ROUNDDOWN((COUNTIF($D111:AL111,"&gt;0")/12),0)))</f>
        <v>0</v>
      </c>
      <c r="AN111" s="567">
        <f>(Staff!$D12*AN16)*((1+Staff!$H12)^(ROUNDDOWN((COUNTIF($D111:AM111,"&gt;0")/12),0)))</f>
        <v>0</v>
      </c>
      <c r="AO111" s="567">
        <f>(Staff!$D12*AO16)*((1+Staff!$H12)^(ROUNDDOWN((COUNTIF($D111:AN111,"&gt;0")/12),0)))</f>
        <v>0</v>
      </c>
      <c r="AP111" s="567">
        <f>(Staff!$D12*AP16)*((1+Staff!$H12)^(ROUNDDOWN((COUNTIF($D111:AO111,"&gt;0")/12),0)))</f>
        <v>0</v>
      </c>
      <c r="AQ111" s="567">
        <f>(Staff!$D12*AQ16)*((1+Staff!$H12)^(ROUNDDOWN((COUNTIF($D111:AP111,"&gt;0")/12),0)))</f>
        <v>0</v>
      </c>
      <c r="AR111" s="567">
        <f>(Staff!$D12*AR16)*((1+Staff!$H12)^(ROUNDDOWN((COUNTIF($D111:AQ111,"&gt;0")/12),0)))</f>
        <v>0</v>
      </c>
      <c r="AS111" s="567">
        <f>(Staff!$D12*AS16)*((1+Staff!$H12)^(ROUNDDOWN((COUNTIF($D111:AR111,"&gt;0")/12),0)))</f>
        <v>0</v>
      </c>
      <c r="AT111" s="567">
        <f>(Staff!$D12*AT16)*((1+Staff!$H12)^(ROUNDDOWN((COUNTIF($D111:AS111,"&gt;0")/12),0)))</f>
        <v>0</v>
      </c>
      <c r="AU111" s="567">
        <f>(Staff!$D12*AU16)*((1+Staff!$H12)^(ROUNDDOWN((COUNTIF($D111:AT111,"&gt;0")/12),0)))</f>
        <v>0</v>
      </c>
      <c r="AV111" s="567">
        <f>(Staff!$D12*AV16)*((1+Staff!$H12)^(ROUNDDOWN((COUNTIF($D111:AU111,"&gt;0")/12),0)))</f>
        <v>0</v>
      </c>
      <c r="AW111" s="567">
        <f>(Staff!$D12*AW16)*((1+Staff!$H12)^(ROUNDDOWN((COUNTIF($D111:AV111,"&gt;0")/12),0)))</f>
        <v>0</v>
      </c>
      <c r="AX111" s="567">
        <f>(Staff!$D12*AX16)*((1+Staff!$H12)^(ROUNDDOWN((COUNTIF($D111:AW111,"&gt;0")/12),0)))</f>
        <v>0</v>
      </c>
      <c r="AY111" s="567">
        <f>(Staff!$D12*AY16)*((1+Staff!$H12)^(ROUNDDOWN((COUNTIF($D111:AX111,"&gt;0")/12),0)))</f>
        <v>0</v>
      </c>
      <c r="AZ111" s="567">
        <f>(Staff!$D12*AZ16)*((1+Staff!$H12)^(ROUNDDOWN((COUNTIF($D111:AY111,"&gt;0")/12),0)))</f>
        <v>0</v>
      </c>
      <c r="BA111" s="567">
        <f>(Staff!$D12*BA16)*((1+Staff!$H12)^(ROUNDDOWN((COUNTIF($D111:AZ111,"&gt;0")/12),0)))</f>
        <v>0</v>
      </c>
      <c r="BB111" s="567">
        <f>(Staff!$D12*BB16)*((1+Staff!$H12)^(ROUNDDOWN((COUNTIF($D111:BA111,"&gt;0")/12),0)))</f>
        <v>0</v>
      </c>
      <c r="BC111" s="567">
        <f>(Staff!$D12*BC16)*((1+Staff!$H12)^(ROUNDDOWN((COUNTIF($D111:BB111,"&gt;0")/12),0)))</f>
        <v>0</v>
      </c>
      <c r="BD111" s="567">
        <f>(Staff!$D12*BD16)*((1+Staff!$H12)^(ROUNDDOWN((COUNTIF($D111:BC111,"&gt;0")/12),0)))</f>
        <v>0</v>
      </c>
      <c r="BE111" s="567">
        <f>(Staff!$D12*BE16)*((1+Staff!$H12)^(ROUNDDOWN((COUNTIF($D111:BD111,"&gt;0")/12),0)))</f>
        <v>0</v>
      </c>
      <c r="BF111" s="567">
        <f>(Staff!$D12*BF16)*((1+Staff!$H12)^(ROUNDDOWN((COUNTIF($D111:BE111,"&gt;0")/12),0)))</f>
        <v>0</v>
      </c>
      <c r="BG111" s="567">
        <f>(Staff!$D12*BG16)*((1+Staff!$H12)^(ROUNDDOWN((COUNTIF($D111:BF111,"&gt;0")/12),0)))</f>
        <v>0</v>
      </c>
      <c r="BH111" s="567">
        <f>(Staff!$D12*BH16)*((1+Staff!$H12)^(ROUNDDOWN((COUNTIF($D111:BG111,"&gt;0")/12),0)))</f>
        <v>0</v>
      </c>
      <c r="BI111" s="567">
        <f>(Staff!$D12*BI16)*((1+Staff!$H12)^(ROUNDDOWN((COUNTIF($D111:BH111,"&gt;0")/12),0)))</f>
        <v>0</v>
      </c>
      <c r="BJ111" s="567">
        <f>(Staff!$D12*BJ16)*((1+Staff!$H12)^(ROUNDDOWN((COUNTIF($D111:BI111,"&gt;0")/12),0)))</f>
        <v>0</v>
      </c>
      <c r="BK111" s="567">
        <f>(Staff!$D12*BK16)*((1+Staff!$H12)^(ROUNDDOWN((COUNTIF($D111:BJ111,"&gt;0")/12),0)))</f>
        <v>0</v>
      </c>
      <c r="BL111" s="567">
        <f>(Staff!$D12*BL16)*((1+Staff!$H12)^(ROUNDDOWN((COUNTIF($D111:BK111,"&gt;0")/12),0)))</f>
        <v>0</v>
      </c>
      <c r="BM111" s="567">
        <f>(Staff!$D12*BM16)*((1+Staff!$H12)^(ROUNDDOWN((COUNTIF($D111:BL111,"&gt;0")/12),0)))</f>
        <v>0</v>
      </c>
      <c r="BN111" s="567">
        <f>(Staff!$D12*BN16)*((1+Staff!$H12)^(ROUNDDOWN((COUNTIF($D111:BM111,"&gt;0")/12),0)))</f>
        <v>0</v>
      </c>
      <c r="BO111" s="567">
        <f>(Staff!$D12*BO16)*((1+Staff!$H12)^(ROUNDDOWN((COUNTIF($D111:BN111,"&gt;0")/12),0)))</f>
        <v>0</v>
      </c>
      <c r="BP111" s="567">
        <f>(Staff!$D12*BP16)*((1+Staff!$H12)^(ROUNDDOWN((COUNTIF($D111:BO111,"&gt;0")/12),0)))</f>
        <v>0</v>
      </c>
      <c r="BQ111" s="567">
        <f>(Staff!$D12*BQ16)*((1+Staff!$H12)^(ROUNDDOWN((COUNTIF($D111:BP111,"&gt;0")/12),0)))</f>
        <v>0</v>
      </c>
      <c r="BR111" s="567">
        <f>(Staff!$D12*BR16)*((1+Staff!$H12)^(ROUNDDOWN((COUNTIF($D111:BQ111,"&gt;0")/12),0)))</f>
        <v>0</v>
      </c>
      <c r="BS111" s="567">
        <f>(Staff!$D12*BS16)*((1+Staff!$H12)^(ROUNDDOWN((COUNTIF($D111:BR111,"&gt;0")/12),0)))</f>
        <v>0</v>
      </c>
      <c r="BT111" s="567">
        <f>(Staff!$D12*BT16)*((1+Staff!$H12)^(ROUNDDOWN((COUNTIF($D111:BS111,"&gt;0")/12),0)))</f>
        <v>0</v>
      </c>
      <c r="BU111" s="567">
        <f>(Staff!$D12*BU16)*((1+Staff!$H12)^(ROUNDDOWN((COUNTIF($D111:BT111,"&gt;0")/12),0)))</f>
        <v>0</v>
      </c>
      <c r="BV111" s="567">
        <f>(Staff!$D12*BV16)*((1+Staff!$H12)^(ROUNDDOWN((COUNTIF($D111:BU111,"&gt;0")/12),0)))</f>
        <v>0</v>
      </c>
      <c r="BW111" s="567">
        <f>(Staff!$D12*BW16)*((1+Staff!$H12)^(ROUNDDOWN((COUNTIF($D111:BV111,"&gt;0")/12),0)))</f>
        <v>0</v>
      </c>
      <c r="BX111" s="567">
        <f>(Staff!$D12*BX16)*((1+Staff!$H12)^(ROUNDDOWN((COUNTIF($D111:BW111,"&gt;0")/12),0)))</f>
        <v>0</v>
      </c>
      <c r="BY111" s="567">
        <f>(Staff!$D12*BY16)*((1+Staff!$H12)^(ROUNDDOWN((COUNTIF($D111:BX111,"&gt;0")/12),0)))</f>
        <v>0</v>
      </c>
      <c r="BZ111" s="567">
        <f>(Staff!$D12*BZ16)*((1+Staff!$H12)^(ROUNDDOWN((COUNTIF($D111:BY111,"&gt;0")/12),0)))</f>
        <v>0</v>
      </c>
      <c r="CA111" s="567">
        <f>(Staff!$D12*CA16)*((1+Staff!$H12)^(ROUNDDOWN((COUNTIF($D111:BZ111,"&gt;0")/12),0)))</f>
        <v>0</v>
      </c>
      <c r="CB111" s="567">
        <f>(Staff!$D12*CB16)*((1+Staff!$H12)^(ROUNDDOWN((COUNTIF($D111:CA111,"&gt;0")/12),0)))</f>
        <v>0</v>
      </c>
      <c r="CC111" s="567">
        <f>(Staff!$D12*CC16)*((1+Staff!$H12)^(ROUNDDOWN((COUNTIF($D111:CB111,"&gt;0")/12),0)))</f>
        <v>0</v>
      </c>
      <c r="CD111" s="567">
        <f>(Staff!$D12*CD16)*((1+Staff!$H12)^(ROUNDDOWN((COUNTIF($D111:CC111,"&gt;0")/12),0)))</f>
        <v>0</v>
      </c>
      <c r="CE111" s="567">
        <f>(Staff!$D12*CE16)*((1+Staff!$H12)^(ROUNDDOWN((COUNTIF($D111:CD111,"&gt;0")/12),0)))</f>
        <v>0</v>
      </c>
      <c r="CF111" s="567">
        <f>(Staff!$D12*CF16)*((1+Staff!$H12)^(ROUNDDOWN((COUNTIF($D111:CE111,"&gt;0")/12),0)))</f>
        <v>0</v>
      </c>
      <c r="CG111" s="567">
        <f>(Staff!$D12*CG16)*((1+Staff!$H12)^(ROUNDDOWN((COUNTIF($D111:CF111,"&gt;0")/12),0)))</f>
        <v>0</v>
      </c>
      <c r="CH111" s="567">
        <f>(Staff!$D12*CH16)*((1+Staff!$H12)^(ROUNDDOWN((COUNTIF($D111:CG111,"&gt;0")/12),0)))</f>
        <v>0</v>
      </c>
      <c r="CI111" s="567">
        <f>(Staff!$D12*CI16)*((1+Staff!$H12)^(ROUNDDOWN((COUNTIF($D111:CH111,"&gt;0")/12),0)))</f>
        <v>0</v>
      </c>
    </row>
    <row r="112" spans="1:87" ht="15.75" hidden="1" customHeight="1">
      <c r="A112" s="875" t="str">
        <f t="shared" si="10"/>
        <v>Other 2</v>
      </c>
      <c r="B112" s="719" t="str">
        <f>Staff!B13</f>
        <v>Ops</v>
      </c>
      <c r="C112" s="719" t="str">
        <f>Settings!$C$7</f>
        <v>USD</v>
      </c>
      <c r="D112" s="567">
        <f>(Staff!$D13*D17)</f>
        <v>0</v>
      </c>
      <c r="E112" s="567">
        <f>(Staff!$D13*E17)*((1+Staff!$H13)^(ROUNDDOWN((COUNTIF($D112:D112,"&gt;0")/12),0)))</f>
        <v>0</v>
      </c>
      <c r="F112" s="567">
        <f>(Staff!$D13*F17)*((1+Staff!$H13)^(ROUNDDOWN((COUNTIF($D112:E112,"&gt;0")/12),0)))</f>
        <v>0</v>
      </c>
      <c r="G112" s="567">
        <f>(Staff!$D13*G17)*((1+Staff!$H13)^(ROUNDDOWN((COUNTIF($D112:F112,"&gt;0")/12),0)))</f>
        <v>0</v>
      </c>
      <c r="H112" s="567">
        <f>(Staff!$D13*H17)*((1+Staff!$H13)^(ROUNDDOWN((COUNTIF($D112:G112,"&gt;0")/12),0)))</f>
        <v>0</v>
      </c>
      <c r="I112" s="567">
        <f>(Staff!$D13*I17)*((1+Staff!$H13)^(ROUNDDOWN((COUNTIF($D112:H112,"&gt;0")/12),0)))</f>
        <v>0</v>
      </c>
      <c r="J112" s="567">
        <f>(Staff!$D13*J17)*((1+Staff!$H13)^(ROUNDDOWN((COUNTIF($D112:I112,"&gt;0")/12),0)))</f>
        <v>0</v>
      </c>
      <c r="K112" s="567">
        <f>(Staff!$D13*K17)*((1+Staff!$H13)^(ROUNDDOWN((COUNTIF($D112:J112,"&gt;0")/12),0)))</f>
        <v>0</v>
      </c>
      <c r="L112" s="567">
        <f>(Staff!$D13*L17)*((1+Staff!$H13)^(ROUNDDOWN((COUNTIF($D112:K112,"&gt;0")/12),0)))</f>
        <v>0</v>
      </c>
      <c r="M112" s="567">
        <f>(Staff!$D13*M17)*((1+Staff!$H13)^(ROUNDDOWN((COUNTIF($D112:L112,"&gt;0")/12),0)))</f>
        <v>0</v>
      </c>
      <c r="N112" s="567">
        <f>(Staff!$D13*N17)*((1+Staff!$H13)^(ROUNDDOWN((COUNTIF($D112:M112,"&gt;0")/12),0)))</f>
        <v>0</v>
      </c>
      <c r="O112" s="567">
        <f>(Staff!$D13*O17)*((1+Staff!$H13)^(ROUNDDOWN((COUNTIF($D112:N112,"&gt;0")/12),0)))</f>
        <v>0</v>
      </c>
      <c r="P112" s="567">
        <f>(Staff!$D13*P17)*((1+Staff!$H13)^(ROUNDDOWN((COUNTIF($D112:O112,"&gt;0")/12),0)))</f>
        <v>0</v>
      </c>
      <c r="Q112" s="567">
        <f>(Staff!$D13*Q17)*((1+Staff!$H13)^(ROUNDDOWN((COUNTIF($D112:P112,"&gt;0")/12),0)))</f>
        <v>0</v>
      </c>
      <c r="R112" s="567">
        <f>(Staff!$D13*R17)*((1+Staff!$H13)^(ROUNDDOWN((COUNTIF($D112:Q112,"&gt;0")/12),0)))</f>
        <v>0</v>
      </c>
      <c r="S112" s="567">
        <f>(Staff!$D13*S17)*((1+Staff!$H13)^(ROUNDDOWN((COUNTIF($D112:R112,"&gt;0")/12),0)))</f>
        <v>0</v>
      </c>
      <c r="T112" s="567">
        <f>(Staff!$D13*T17)*((1+Staff!$H13)^(ROUNDDOWN((COUNTIF($D112:S112,"&gt;0")/12),0)))</f>
        <v>0</v>
      </c>
      <c r="U112" s="567">
        <f>(Staff!$D13*U17)*((1+Staff!$H13)^(ROUNDDOWN((COUNTIF($D112:T112,"&gt;0")/12),0)))</f>
        <v>0</v>
      </c>
      <c r="V112" s="567">
        <f>(Staff!$D13*V17)*((1+Staff!$H13)^(ROUNDDOWN((COUNTIF($D112:U112,"&gt;0")/12),0)))</f>
        <v>0</v>
      </c>
      <c r="W112" s="567">
        <f>(Staff!$D13*W17)*((1+Staff!$H13)^(ROUNDDOWN((COUNTIF($D112:V112,"&gt;0")/12),0)))</f>
        <v>0</v>
      </c>
      <c r="X112" s="567">
        <f>(Staff!$D13*X17)*((1+Staff!$H13)^(ROUNDDOWN((COUNTIF($D112:W112,"&gt;0")/12),0)))</f>
        <v>0</v>
      </c>
      <c r="Y112" s="567">
        <f>(Staff!$D13*Y17)*((1+Staff!$H13)^(ROUNDDOWN((COUNTIF($D112:X112,"&gt;0")/12),0)))</f>
        <v>0</v>
      </c>
      <c r="Z112" s="567">
        <f>(Staff!$D13*Z17)*((1+Staff!$H13)^(ROUNDDOWN((COUNTIF($D112:Y112,"&gt;0")/12),0)))</f>
        <v>0</v>
      </c>
      <c r="AA112" s="567">
        <f>(Staff!$D13*AA17)*((1+Staff!$H13)^(ROUNDDOWN((COUNTIF($D112:Z112,"&gt;0")/12),0)))</f>
        <v>0</v>
      </c>
      <c r="AB112" s="567">
        <f>(Staff!$D13*AB17)*((1+Staff!$H13)^(ROUNDDOWN((COUNTIF($D112:AA112,"&gt;0")/12),0)))</f>
        <v>0</v>
      </c>
      <c r="AC112" s="567">
        <f>(Staff!$D13*AC17)*((1+Staff!$H13)^(ROUNDDOWN((COUNTIF($D112:AB112,"&gt;0")/12),0)))</f>
        <v>0</v>
      </c>
      <c r="AD112" s="567">
        <f>(Staff!$D13*AD17)*((1+Staff!$H13)^(ROUNDDOWN((COUNTIF($D112:AC112,"&gt;0")/12),0)))</f>
        <v>0</v>
      </c>
      <c r="AE112" s="567">
        <f>(Staff!$D13*AE17)*((1+Staff!$H13)^(ROUNDDOWN((COUNTIF($D112:AD112,"&gt;0")/12),0)))</f>
        <v>0</v>
      </c>
      <c r="AF112" s="567">
        <f>(Staff!$D13*AF17)*((1+Staff!$H13)^(ROUNDDOWN((COUNTIF($D112:AE112,"&gt;0")/12),0)))</f>
        <v>0</v>
      </c>
      <c r="AG112" s="567">
        <f>(Staff!$D13*AG17)*((1+Staff!$H13)^(ROUNDDOWN((COUNTIF($D112:AF112,"&gt;0")/12),0)))</f>
        <v>0</v>
      </c>
      <c r="AH112" s="567">
        <f>(Staff!$D13*AH17)*((1+Staff!$H13)^(ROUNDDOWN((COUNTIF($D112:AG112,"&gt;0")/12),0)))</f>
        <v>0</v>
      </c>
      <c r="AI112" s="567">
        <f>(Staff!$D13*AI17)*((1+Staff!$H13)^(ROUNDDOWN((COUNTIF($D112:AH112,"&gt;0")/12),0)))</f>
        <v>0</v>
      </c>
      <c r="AJ112" s="567">
        <f>(Staff!$D13*AJ17)*((1+Staff!$H13)^(ROUNDDOWN((COUNTIF($D112:AI112,"&gt;0")/12),0)))</f>
        <v>0</v>
      </c>
      <c r="AK112" s="567">
        <f>(Staff!$D13*AK17)*((1+Staff!$H13)^(ROUNDDOWN((COUNTIF($D112:AJ112,"&gt;0")/12),0)))</f>
        <v>0</v>
      </c>
      <c r="AL112" s="567">
        <f>(Staff!$D13*AL17)*((1+Staff!$H13)^(ROUNDDOWN((COUNTIF($D112:AK112,"&gt;0")/12),0)))</f>
        <v>0</v>
      </c>
      <c r="AM112" s="567">
        <f>(Staff!$D13*AM17)*((1+Staff!$H13)^(ROUNDDOWN((COUNTIF($D112:AL112,"&gt;0")/12),0)))</f>
        <v>0</v>
      </c>
      <c r="AN112" s="567">
        <f>(Staff!$D13*AN17)*((1+Staff!$H13)^(ROUNDDOWN((COUNTIF($D112:AM112,"&gt;0")/12),0)))</f>
        <v>0</v>
      </c>
      <c r="AO112" s="567">
        <f>(Staff!$D13*AO17)*((1+Staff!$H13)^(ROUNDDOWN((COUNTIF($D112:AN112,"&gt;0")/12),0)))</f>
        <v>0</v>
      </c>
      <c r="AP112" s="567">
        <f>(Staff!$D13*AP17)*((1+Staff!$H13)^(ROUNDDOWN((COUNTIF($D112:AO112,"&gt;0")/12),0)))</f>
        <v>0</v>
      </c>
      <c r="AQ112" s="567">
        <f>(Staff!$D13*AQ17)*((1+Staff!$H13)^(ROUNDDOWN((COUNTIF($D112:AP112,"&gt;0")/12),0)))</f>
        <v>0</v>
      </c>
      <c r="AR112" s="567">
        <f>(Staff!$D13*AR17)*((1+Staff!$H13)^(ROUNDDOWN((COUNTIF($D112:AQ112,"&gt;0")/12),0)))</f>
        <v>0</v>
      </c>
      <c r="AS112" s="567">
        <f>(Staff!$D13*AS17)*((1+Staff!$H13)^(ROUNDDOWN((COUNTIF($D112:AR112,"&gt;0")/12),0)))</f>
        <v>0</v>
      </c>
      <c r="AT112" s="567">
        <f>(Staff!$D13*AT17)*((1+Staff!$H13)^(ROUNDDOWN((COUNTIF($D112:AS112,"&gt;0")/12),0)))</f>
        <v>0</v>
      </c>
      <c r="AU112" s="567">
        <f>(Staff!$D13*AU17)*((1+Staff!$H13)^(ROUNDDOWN((COUNTIF($D112:AT112,"&gt;0")/12),0)))</f>
        <v>0</v>
      </c>
      <c r="AV112" s="567">
        <f>(Staff!$D13*AV17)*((1+Staff!$H13)^(ROUNDDOWN((COUNTIF($D112:AU112,"&gt;0")/12),0)))</f>
        <v>0</v>
      </c>
      <c r="AW112" s="567">
        <f>(Staff!$D13*AW17)*((1+Staff!$H13)^(ROUNDDOWN((COUNTIF($D112:AV112,"&gt;0")/12),0)))</f>
        <v>0</v>
      </c>
      <c r="AX112" s="567">
        <f>(Staff!$D13*AX17)*((1+Staff!$H13)^(ROUNDDOWN((COUNTIF($D112:AW112,"&gt;0")/12),0)))</f>
        <v>0</v>
      </c>
      <c r="AY112" s="567">
        <f>(Staff!$D13*AY17)*((1+Staff!$H13)^(ROUNDDOWN((COUNTIF($D112:AX112,"&gt;0")/12),0)))</f>
        <v>0</v>
      </c>
      <c r="AZ112" s="567">
        <f>(Staff!$D13*AZ17)*((1+Staff!$H13)^(ROUNDDOWN((COUNTIF($D112:AY112,"&gt;0")/12),0)))</f>
        <v>0</v>
      </c>
      <c r="BA112" s="567">
        <f>(Staff!$D13*BA17)*((1+Staff!$H13)^(ROUNDDOWN((COUNTIF($D112:AZ112,"&gt;0")/12),0)))</f>
        <v>0</v>
      </c>
      <c r="BB112" s="567">
        <f>(Staff!$D13*BB17)*((1+Staff!$H13)^(ROUNDDOWN((COUNTIF($D112:BA112,"&gt;0")/12),0)))</f>
        <v>0</v>
      </c>
      <c r="BC112" s="567">
        <f>(Staff!$D13*BC17)*((1+Staff!$H13)^(ROUNDDOWN((COUNTIF($D112:BB112,"&gt;0")/12),0)))</f>
        <v>0</v>
      </c>
      <c r="BD112" s="567">
        <f>(Staff!$D13*BD17)*((1+Staff!$H13)^(ROUNDDOWN((COUNTIF($D112:BC112,"&gt;0")/12),0)))</f>
        <v>0</v>
      </c>
      <c r="BE112" s="567">
        <f>(Staff!$D13*BE17)*((1+Staff!$H13)^(ROUNDDOWN((COUNTIF($D112:BD112,"&gt;0")/12),0)))</f>
        <v>0</v>
      </c>
      <c r="BF112" s="567">
        <f>(Staff!$D13*BF17)*((1+Staff!$H13)^(ROUNDDOWN((COUNTIF($D112:BE112,"&gt;0")/12),0)))</f>
        <v>0</v>
      </c>
      <c r="BG112" s="567">
        <f>(Staff!$D13*BG17)*((1+Staff!$H13)^(ROUNDDOWN((COUNTIF($D112:BF112,"&gt;0")/12),0)))</f>
        <v>0</v>
      </c>
      <c r="BH112" s="567">
        <f>(Staff!$D13*BH17)*((1+Staff!$H13)^(ROUNDDOWN((COUNTIF($D112:BG112,"&gt;0")/12),0)))</f>
        <v>0</v>
      </c>
      <c r="BI112" s="567">
        <f>(Staff!$D13*BI17)*((1+Staff!$H13)^(ROUNDDOWN((COUNTIF($D112:BH112,"&gt;0")/12),0)))</f>
        <v>0</v>
      </c>
      <c r="BJ112" s="567">
        <f>(Staff!$D13*BJ17)*((1+Staff!$H13)^(ROUNDDOWN((COUNTIF($D112:BI112,"&gt;0")/12),0)))</f>
        <v>0</v>
      </c>
      <c r="BK112" s="567">
        <f>(Staff!$D13*BK17)*((1+Staff!$H13)^(ROUNDDOWN((COUNTIF($D112:BJ112,"&gt;0")/12),0)))</f>
        <v>0</v>
      </c>
      <c r="BL112" s="567">
        <f>(Staff!$D13*BL17)*((1+Staff!$H13)^(ROUNDDOWN((COUNTIF($D112:BK112,"&gt;0")/12),0)))</f>
        <v>0</v>
      </c>
      <c r="BM112" s="567">
        <f>(Staff!$D13*BM17)*((1+Staff!$H13)^(ROUNDDOWN((COUNTIF($D112:BL112,"&gt;0")/12),0)))</f>
        <v>0</v>
      </c>
      <c r="BN112" s="567">
        <f>(Staff!$D13*BN17)*((1+Staff!$H13)^(ROUNDDOWN((COUNTIF($D112:BM112,"&gt;0")/12),0)))</f>
        <v>0</v>
      </c>
      <c r="BO112" s="567">
        <f>(Staff!$D13*BO17)*((1+Staff!$H13)^(ROUNDDOWN((COUNTIF($D112:BN112,"&gt;0")/12),0)))</f>
        <v>0</v>
      </c>
      <c r="BP112" s="567">
        <f>(Staff!$D13*BP17)*((1+Staff!$H13)^(ROUNDDOWN((COUNTIF($D112:BO112,"&gt;0")/12),0)))</f>
        <v>0</v>
      </c>
      <c r="BQ112" s="567">
        <f>(Staff!$D13*BQ17)*((1+Staff!$H13)^(ROUNDDOWN((COUNTIF($D112:BP112,"&gt;0")/12),0)))</f>
        <v>0</v>
      </c>
      <c r="BR112" s="567">
        <f>(Staff!$D13*BR17)*((1+Staff!$H13)^(ROUNDDOWN((COUNTIF($D112:BQ112,"&gt;0")/12),0)))</f>
        <v>0</v>
      </c>
      <c r="BS112" s="567">
        <f>(Staff!$D13*BS17)*((1+Staff!$H13)^(ROUNDDOWN((COUNTIF($D112:BR112,"&gt;0")/12),0)))</f>
        <v>0</v>
      </c>
      <c r="BT112" s="567">
        <f>(Staff!$D13*BT17)*((1+Staff!$H13)^(ROUNDDOWN((COUNTIF($D112:BS112,"&gt;0")/12),0)))</f>
        <v>0</v>
      </c>
      <c r="BU112" s="567">
        <f>(Staff!$D13*BU17)*((1+Staff!$H13)^(ROUNDDOWN((COUNTIF($D112:BT112,"&gt;0")/12),0)))</f>
        <v>0</v>
      </c>
      <c r="BV112" s="567">
        <f>(Staff!$D13*BV17)*((1+Staff!$H13)^(ROUNDDOWN((COUNTIF($D112:BU112,"&gt;0")/12),0)))</f>
        <v>0</v>
      </c>
      <c r="BW112" s="567">
        <f>(Staff!$D13*BW17)*((1+Staff!$H13)^(ROUNDDOWN((COUNTIF($D112:BV112,"&gt;0")/12),0)))</f>
        <v>0</v>
      </c>
      <c r="BX112" s="567">
        <f>(Staff!$D13*BX17)*((1+Staff!$H13)^(ROUNDDOWN((COUNTIF($D112:BW112,"&gt;0")/12),0)))</f>
        <v>0</v>
      </c>
      <c r="BY112" s="567">
        <f>(Staff!$D13*BY17)*((1+Staff!$H13)^(ROUNDDOWN((COUNTIF($D112:BX112,"&gt;0")/12),0)))</f>
        <v>0</v>
      </c>
      <c r="BZ112" s="567">
        <f>(Staff!$D13*BZ17)*((1+Staff!$H13)^(ROUNDDOWN((COUNTIF($D112:BY112,"&gt;0")/12),0)))</f>
        <v>0</v>
      </c>
      <c r="CA112" s="567">
        <f>(Staff!$D13*CA17)*((1+Staff!$H13)^(ROUNDDOWN((COUNTIF($D112:BZ112,"&gt;0")/12),0)))</f>
        <v>0</v>
      </c>
      <c r="CB112" s="567">
        <f>(Staff!$D13*CB17)*((1+Staff!$H13)^(ROUNDDOWN((COUNTIF($D112:CA112,"&gt;0")/12),0)))</f>
        <v>0</v>
      </c>
      <c r="CC112" s="567">
        <f>(Staff!$D13*CC17)*((1+Staff!$H13)^(ROUNDDOWN((COUNTIF($D112:CB112,"&gt;0")/12),0)))</f>
        <v>0</v>
      </c>
      <c r="CD112" s="567">
        <f>(Staff!$D13*CD17)*((1+Staff!$H13)^(ROUNDDOWN((COUNTIF($D112:CC112,"&gt;0")/12),0)))</f>
        <v>0</v>
      </c>
      <c r="CE112" s="567">
        <f>(Staff!$D13*CE17)*((1+Staff!$H13)^(ROUNDDOWN((COUNTIF($D112:CD112,"&gt;0")/12),0)))</f>
        <v>0</v>
      </c>
      <c r="CF112" s="567">
        <f>(Staff!$D13*CF17)*((1+Staff!$H13)^(ROUNDDOWN((COUNTIF($D112:CE112,"&gt;0")/12),0)))</f>
        <v>0</v>
      </c>
      <c r="CG112" s="567">
        <f>(Staff!$D13*CG17)*((1+Staff!$H13)^(ROUNDDOWN((COUNTIF($D112:CF112,"&gt;0")/12),0)))</f>
        <v>0</v>
      </c>
      <c r="CH112" s="567">
        <f>(Staff!$D13*CH17)*((1+Staff!$H13)^(ROUNDDOWN((COUNTIF($D112:CG112,"&gt;0")/12),0)))</f>
        <v>0</v>
      </c>
      <c r="CI112" s="567">
        <f>(Staff!$D13*CI17)*((1+Staff!$H13)^(ROUNDDOWN((COUNTIF($D112:CH112,"&gt;0")/12),0)))</f>
        <v>0</v>
      </c>
    </row>
    <row r="113" spans="1:87" ht="15.75" hidden="1" customHeight="1">
      <c r="A113" s="875" t="str">
        <f t="shared" si="10"/>
        <v>Other 3</v>
      </c>
      <c r="B113" s="719" t="str">
        <f>Staff!B14</f>
        <v>Ops</v>
      </c>
      <c r="C113" s="719" t="str">
        <f>Settings!$C$7</f>
        <v>USD</v>
      </c>
      <c r="D113" s="567">
        <f>(Staff!$D14*D18)</f>
        <v>0</v>
      </c>
      <c r="E113" s="567">
        <f>(Staff!$D14*E18)*((1+Staff!$H14)^(ROUNDDOWN((COUNTIF($D113:D113,"&gt;0")/12),0)))</f>
        <v>0</v>
      </c>
      <c r="F113" s="567">
        <f>(Staff!$D14*F18)*((1+Staff!$H14)^(ROUNDDOWN((COUNTIF($D113:E113,"&gt;0")/12),0)))</f>
        <v>0</v>
      </c>
      <c r="G113" s="567">
        <f>(Staff!$D14*G18)*((1+Staff!$H14)^(ROUNDDOWN((COUNTIF($D113:F113,"&gt;0")/12),0)))</f>
        <v>0</v>
      </c>
      <c r="H113" s="567">
        <f>(Staff!$D14*H18)*((1+Staff!$H14)^(ROUNDDOWN((COUNTIF($D113:G113,"&gt;0")/12),0)))</f>
        <v>0</v>
      </c>
      <c r="I113" s="567">
        <f>(Staff!$D14*I18)*((1+Staff!$H14)^(ROUNDDOWN((COUNTIF($D113:H113,"&gt;0")/12),0)))</f>
        <v>0</v>
      </c>
      <c r="J113" s="567">
        <f>(Staff!$D14*J18)*((1+Staff!$H14)^(ROUNDDOWN((COUNTIF($D113:I113,"&gt;0")/12),0)))</f>
        <v>0</v>
      </c>
      <c r="K113" s="567">
        <f>(Staff!$D14*K18)*((1+Staff!$H14)^(ROUNDDOWN((COUNTIF($D113:J113,"&gt;0")/12),0)))</f>
        <v>0</v>
      </c>
      <c r="L113" s="567">
        <f>(Staff!$D14*L18)*((1+Staff!$H14)^(ROUNDDOWN((COUNTIF($D113:K113,"&gt;0")/12),0)))</f>
        <v>0</v>
      </c>
      <c r="M113" s="567">
        <f>(Staff!$D14*M18)*((1+Staff!$H14)^(ROUNDDOWN((COUNTIF($D113:L113,"&gt;0")/12),0)))</f>
        <v>0</v>
      </c>
      <c r="N113" s="567">
        <f>(Staff!$D14*N18)*((1+Staff!$H14)^(ROUNDDOWN((COUNTIF($D113:M113,"&gt;0")/12),0)))</f>
        <v>0</v>
      </c>
      <c r="O113" s="567">
        <f>(Staff!$D14*O18)*((1+Staff!$H14)^(ROUNDDOWN((COUNTIF($D113:N113,"&gt;0")/12),0)))</f>
        <v>0</v>
      </c>
      <c r="P113" s="567">
        <f>(Staff!$D14*P18)*((1+Staff!$H14)^(ROUNDDOWN((COUNTIF($D113:O113,"&gt;0")/12),0)))</f>
        <v>0</v>
      </c>
      <c r="Q113" s="567">
        <f>(Staff!$D14*Q18)*((1+Staff!$H14)^(ROUNDDOWN((COUNTIF($D113:P113,"&gt;0")/12),0)))</f>
        <v>0</v>
      </c>
      <c r="R113" s="567">
        <f>(Staff!$D14*R18)*((1+Staff!$H14)^(ROUNDDOWN((COUNTIF($D113:Q113,"&gt;0")/12),0)))</f>
        <v>0</v>
      </c>
      <c r="S113" s="567">
        <f>(Staff!$D14*S18)*((1+Staff!$H14)^(ROUNDDOWN((COUNTIF($D113:R113,"&gt;0")/12),0)))</f>
        <v>0</v>
      </c>
      <c r="T113" s="567">
        <f>(Staff!$D14*T18)*((1+Staff!$H14)^(ROUNDDOWN((COUNTIF($D113:S113,"&gt;0")/12),0)))</f>
        <v>0</v>
      </c>
      <c r="U113" s="567">
        <f>(Staff!$D14*U18)*((1+Staff!$H14)^(ROUNDDOWN((COUNTIF($D113:T113,"&gt;0")/12),0)))</f>
        <v>0</v>
      </c>
      <c r="V113" s="567">
        <f>(Staff!$D14*V18)*((1+Staff!$H14)^(ROUNDDOWN((COUNTIF($D113:U113,"&gt;0")/12),0)))</f>
        <v>0</v>
      </c>
      <c r="W113" s="567">
        <f>(Staff!$D14*W18)*((1+Staff!$H14)^(ROUNDDOWN((COUNTIF($D113:V113,"&gt;0")/12),0)))</f>
        <v>0</v>
      </c>
      <c r="X113" s="567">
        <f>(Staff!$D14*X18)*((1+Staff!$H14)^(ROUNDDOWN((COUNTIF($D113:W113,"&gt;0")/12),0)))</f>
        <v>0</v>
      </c>
      <c r="Y113" s="567">
        <f>(Staff!$D14*Y18)*((1+Staff!$H14)^(ROUNDDOWN((COUNTIF($D113:X113,"&gt;0")/12),0)))</f>
        <v>0</v>
      </c>
      <c r="Z113" s="567">
        <f>(Staff!$D14*Z18)*((1+Staff!$H14)^(ROUNDDOWN((COUNTIF($D113:Y113,"&gt;0")/12),0)))</f>
        <v>0</v>
      </c>
      <c r="AA113" s="567">
        <f>(Staff!$D14*AA18)*((1+Staff!$H14)^(ROUNDDOWN((COUNTIF($D113:Z113,"&gt;0")/12),0)))</f>
        <v>0</v>
      </c>
      <c r="AB113" s="567">
        <f>(Staff!$D14*AB18)*((1+Staff!$H14)^(ROUNDDOWN((COUNTIF($D113:AA113,"&gt;0")/12),0)))</f>
        <v>0</v>
      </c>
      <c r="AC113" s="567">
        <f>(Staff!$D14*AC18)*((1+Staff!$H14)^(ROUNDDOWN((COUNTIF($D113:AB113,"&gt;0")/12),0)))</f>
        <v>0</v>
      </c>
      <c r="AD113" s="567">
        <f>(Staff!$D14*AD18)*((1+Staff!$H14)^(ROUNDDOWN((COUNTIF($D113:AC113,"&gt;0")/12),0)))</f>
        <v>0</v>
      </c>
      <c r="AE113" s="567">
        <f>(Staff!$D14*AE18)*((1+Staff!$H14)^(ROUNDDOWN((COUNTIF($D113:AD113,"&gt;0")/12),0)))</f>
        <v>0</v>
      </c>
      <c r="AF113" s="567">
        <f>(Staff!$D14*AF18)*((1+Staff!$H14)^(ROUNDDOWN((COUNTIF($D113:AE113,"&gt;0")/12),0)))</f>
        <v>0</v>
      </c>
      <c r="AG113" s="567">
        <f>(Staff!$D14*AG18)*((1+Staff!$H14)^(ROUNDDOWN((COUNTIF($D113:AF113,"&gt;0")/12),0)))</f>
        <v>0</v>
      </c>
      <c r="AH113" s="567">
        <f>(Staff!$D14*AH18)*((1+Staff!$H14)^(ROUNDDOWN((COUNTIF($D113:AG113,"&gt;0")/12),0)))</f>
        <v>0</v>
      </c>
      <c r="AI113" s="567">
        <f>(Staff!$D14*AI18)*((1+Staff!$H14)^(ROUNDDOWN((COUNTIF($D113:AH113,"&gt;0")/12),0)))</f>
        <v>0</v>
      </c>
      <c r="AJ113" s="567">
        <f>(Staff!$D14*AJ18)*((1+Staff!$H14)^(ROUNDDOWN((COUNTIF($D113:AI113,"&gt;0")/12),0)))</f>
        <v>0</v>
      </c>
      <c r="AK113" s="567">
        <f>(Staff!$D14*AK18)*((1+Staff!$H14)^(ROUNDDOWN((COUNTIF($D113:AJ113,"&gt;0")/12),0)))</f>
        <v>0</v>
      </c>
      <c r="AL113" s="567">
        <f>(Staff!$D14*AL18)*((1+Staff!$H14)^(ROUNDDOWN((COUNTIF($D113:AK113,"&gt;0")/12),0)))</f>
        <v>0</v>
      </c>
      <c r="AM113" s="567">
        <f>(Staff!$D14*AM18)*((1+Staff!$H14)^(ROUNDDOWN((COUNTIF($D113:AL113,"&gt;0")/12),0)))</f>
        <v>0</v>
      </c>
      <c r="AN113" s="567">
        <f>(Staff!$D14*AN18)*((1+Staff!$H14)^(ROUNDDOWN((COUNTIF($D113:AM113,"&gt;0")/12),0)))</f>
        <v>0</v>
      </c>
      <c r="AO113" s="567">
        <f>(Staff!$D14*AO18)*((1+Staff!$H14)^(ROUNDDOWN((COUNTIF($D113:AN113,"&gt;0")/12),0)))</f>
        <v>0</v>
      </c>
      <c r="AP113" s="567">
        <f>(Staff!$D14*AP18)*((1+Staff!$H14)^(ROUNDDOWN((COUNTIF($D113:AO113,"&gt;0")/12),0)))</f>
        <v>0</v>
      </c>
      <c r="AQ113" s="567">
        <f>(Staff!$D14*AQ18)*((1+Staff!$H14)^(ROUNDDOWN((COUNTIF($D113:AP113,"&gt;0")/12),0)))</f>
        <v>0</v>
      </c>
      <c r="AR113" s="567">
        <f>(Staff!$D14*AR18)*((1+Staff!$H14)^(ROUNDDOWN((COUNTIF($D113:AQ113,"&gt;0")/12),0)))</f>
        <v>0</v>
      </c>
      <c r="AS113" s="567">
        <f>(Staff!$D14*AS18)*((1+Staff!$H14)^(ROUNDDOWN((COUNTIF($D113:AR113,"&gt;0")/12),0)))</f>
        <v>0</v>
      </c>
      <c r="AT113" s="567">
        <f>(Staff!$D14*AT18)*((1+Staff!$H14)^(ROUNDDOWN((COUNTIF($D113:AS113,"&gt;0")/12),0)))</f>
        <v>0</v>
      </c>
      <c r="AU113" s="567">
        <f>(Staff!$D14*AU18)*((1+Staff!$H14)^(ROUNDDOWN((COUNTIF($D113:AT113,"&gt;0")/12),0)))</f>
        <v>0</v>
      </c>
      <c r="AV113" s="567">
        <f>(Staff!$D14*AV18)*((1+Staff!$H14)^(ROUNDDOWN((COUNTIF($D113:AU113,"&gt;0")/12),0)))</f>
        <v>0</v>
      </c>
      <c r="AW113" s="567">
        <f>(Staff!$D14*AW18)*((1+Staff!$H14)^(ROUNDDOWN((COUNTIF($D113:AV113,"&gt;0")/12),0)))</f>
        <v>0</v>
      </c>
      <c r="AX113" s="567">
        <f>(Staff!$D14*AX18)*((1+Staff!$H14)^(ROUNDDOWN((COUNTIF($D113:AW113,"&gt;0")/12),0)))</f>
        <v>0</v>
      </c>
      <c r="AY113" s="567">
        <f>(Staff!$D14*AY18)*((1+Staff!$H14)^(ROUNDDOWN((COUNTIF($D113:AX113,"&gt;0")/12),0)))</f>
        <v>0</v>
      </c>
      <c r="AZ113" s="567">
        <f>(Staff!$D14*AZ18)*((1+Staff!$H14)^(ROUNDDOWN((COUNTIF($D113:AY113,"&gt;0")/12),0)))</f>
        <v>0</v>
      </c>
      <c r="BA113" s="567">
        <f>(Staff!$D14*BA18)*((1+Staff!$H14)^(ROUNDDOWN((COUNTIF($D113:AZ113,"&gt;0")/12),0)))</f>
        <v>0</v>
      </c>
      <c r="BB113" s="567">
        <f>(Staff!$D14*BB18)*((1+Staff!$H14)^(ROUNDDOWN((COUNTIF($D113:BA113,"&gt;0")/12),0)))</f>
        <v>0</v>
      </c>
      <c r="BC113" s="567">
        <f>(Staff!$D14*BC18)*((1+Staff!$H14)^(ROUNDDOWN((COUNTIF($D113:BB113,"&gt;0")/12),0)))</f>
        <v>0</v>
      </c>
      <c r="BD113" s="567">
        <f>(Staff!$D14*BD18)*((1+Staff!$H14)^(ROUNDDOWN((COUNTIF($D113:BC113,"&gt;0")/12),0)))</f>
        <v>0</v>
      </c>
      <c r="BE113" s="567">
        <f>(Staff!$D14*BE18)*((1+Staff!$H14)^(ROUNDDOWN((COUNTIF($D113:BD113,"&gt;0")/12),0)))</f>
        <v>0</v>
      </c>
      <c r="BF113" s="567">
        <f>(Staff!$D14*BF18)*((1+Staff!$H14)^(ROUNDDOWN((COUNTIF($D113:BE113,"&gt;0")/12),0)))</f>
        <v>0</v>
      </c>
      <c r="BG113" s="567">
        <f>(Staff!$D14*BG18)*((1+Staff!$H14)^(ROUNDDOWN((COUNTIF($D113:BF113,"&gt;0")/12),0)))</f>
        <v>0</v>
      </c>
      <c r="BH113" s="567">
        <f>(Staff!$D14*BH18)*((1+Staff!$H14)^(ROUNDDOWN((COUNTIF($D113:BG113,"&gt;0")/12),0)))</f>
        <v>0</v>
      </c>
      <c r="BI113" s="567">
        <f>(Staff!$D14*BI18)*((1+Staff!$H14)^(ROUNDDOWN((COUNTIF($D113:BH113,"&gt;0")/12),0)))</f>
        <v>0</v>
      </c>
      <c r="BJ113" s="567">
        <f>(Staff!$D14*BJ18)*((1+Staff!$H14)^(ROUNDDOWN((COUNTIF($D113:BI113,"&gt;0")/12),0)))</f>
        <v>0</v>
      </c>
      <c r="BK113" s="567">
        <f>(Staff!$D14*BK18)*((1+Staff!$H14)^(ROUNDDOWN((COUNTIF($D113:BJ113,"&gt;0")/12),0)))</f>
        <v>0</v>
      </c>
      <c r="BL113" s="567">
        <f>(Staff!$D14*BL18)*((1+Staff!$H14)^(ROUNDDOWN((COUNTIF($D113:BK113,"&gt;0")/12),0)))</f>
        <v>0</v>
      </c>
      <c r="BM113" s="567">
        <f>(Staff!$D14*BM18)*((1+Staff!$H14)^(ROUNDDOWN((COUNTIF($D113:BL113,"&gt;0")/12),0)))</f>
        <v>0</v>
      </c>
      <c r="BN113" s="567">
        <f>(Staff!$D14*BN18)*((1+Staff!$H14)^(ROUNDDOWN((COUNTIF($D113:BM113,"&gt;0")/12),0)))</f>
        <v>0</v>
      </c>
      <c r="BO113" s="567">
        <f>(Staff!$D14*BO18)*((1+Staff!$H14)^(ROUNDDOWN((COUNTIF($D113:BN113,"&gt;0")/12),0)))</f>
        <v>0</v>
      </c>
      <c r="BP113" s="567">
        <f>(Staff!$D14*BP18)*((1+Staff!$H14)^(ROUNDDOWN((COUNTIF($D113:BO113,"&gt;0")/12),0)))</f>
        <v>0</v>
      </c>
      <c r="BQ113" s="567">
        <f>(Staff!$D14*BQ18)*((1+Staff!$H14)^(ROUNDDOWN((COUNTIF($D113:BP113,"&gt;0")/12),0)))</f>
        <v>0</v>
      </c>
      <c r="BR113" s="567">
        <f>(Staff!$D14*BR18)*((1+Staff!$H14)^(ROUNDDOWN((COUNTIF($D113:BQ113,"&gt;0")/12),0)))</f>
        <v>0</v>
      </c>
      <c r="BS113" s="567">
        <f>(Staff!$D14*BS18)*((1+Staff!$H14)^(ROUNDDOWN((COUNTIF($D113:BR113,"&gt;0")/12),0)))</f>
        <v>0</v>
      </c>
      <c r="BT113" s="567">
        <f>(Staff!$D14*BT18)*((1+Staff!$H14)^(ROUNDDOWN((COUNTIF($D113:BS113,"&gt;0")/12),0)))</f>
        <v>0</v>
      </c>
      <c r="BU113" s="567">
        <f>(Staff!$D14*BU18)*((1+Staff!$H14)^(ROUNDDOWN((COUNTIF($D113:BT113,"&gt;0")/12),0)))</f>
        <v>0</v>
      </c>
      <c r="BV113" s="567">
        <f>(Staff!$D14*BV18)*((1+Staff!$H14)^(ROUNDDOWN((COUNTIF($D113:BU113,"&gt;0")/12),0)))</f>
        <v>0</v>
      </c>
      <c r="BW113" s="567">
        <f>(Staff!$D14*BW18)*((1+Staff!$H14)^(ROUNDDOWN((COUNTIF($D113:BV113,"&gt;0")/12),0)))</f>
        <v>0</v>
      </c>
      <c r="BX113" s="567">
        <f>(Staff!$D14*BX18)*((1+Staff!$H14)^(ROUNDDOWN((COUNTIF($D113:BW113,"&gt;0")/12),0)))</f>
        <v>0</v>
      </c>
      <c r="BY113" s="567">
        <f>(Staff!$D14*BY18)*((1+Staff!$H14)^(ROUNDDOWN((COUNTIF($D113:BX113,"&gt;0")/12),0)))</f>
        <v>0</v>
      </c>
      <c r="BZ113" s="567">
        <f>(Staff!$D14*BZ18)*((1+Staff!$H14)^(ROUNDDOWN((COUNTIF($D113:BY113,"&gt;0")/12),0)))</f>
        <v>0</v>
      </c>
      <c r="CA113" s="567">
        <f>(Staff!$D14*CA18)*((1+Staff!$H14)^(ROUNDDOWN((COUNTIF($D113:BZ113,"&gt;0")/12),0)))</f>
        <v>0</v>
      </c>
      <c r="CB113" s="567">
        <f>(Staff!$D14*CB18)*((1+Staff!$H14)^(ROUNDDOWN((COUNTIF($D113:CA113,"&gt;0")/12),0)))</f>
        <v>0</v>
      </c>
      <c r="CC113" s="567">
        <f>(Staff!$D14*CC18)*((1+Staff!$H14)^(ROUNDDOWN((COUNTIF($D113:CB113,"&gt;0")/12),0)))</f>
        <v>0</v>
      </c>
      <c r="CD113" s="567">
        <f>(Staff!$D14*CD18)*((1+Staff!$H14)^(ROUNDDOWN((COUNTIF($D113:CC113,"&gt;0")/12),0)))</f>
        <v>0</v>
      </c>
      <c r="CE113" s="567">
        <f>(Staff!$D14*CE18)*((1+Staff!$H14)^(ROUNDDOWN((COUNTIF($D113:CD113,"&gt;0")/12),0)))</f>
        <v>0</v>
      </c>
      <c r="CF113" s="567">
        <f>(Staff!$D14*CF18)*((1+Staff!$H14)^(ROUNDDOWN((COUNTIF($D113:CE113,"&gt;0")/12),0)))</f>
        <v>0</v>
      </c>
      <c r="CG113" s="567">
        <f>(Staff!$D14*CG18)*((1+Staff!$H14)^(ROUNDDOWN((COUNTIF($D113:CF113,"&gt;0")/12),0)))</f>
        <v>0</v>
      </c>
      <c r="CH113" s="567">
        <f>(Staff!$D14*CH18)*((1+Staff!$H14)^(ROUNDDOWN((COUNTIF($D113:CG113,"&gt;0")/12),0)))</f>
        <v>0</v>
      </c>
      <c r="CI113" s="567">
        <f>(Staff!$D14*CI18)*((1+Staff!$H14)^(ROUNDDOWN((COUNTIF($D113:CH113,"&gt;0")/12),0)))</f>
        <v>0</v>
      </c>
    </row>
    <row r="114" spans="1:87" ht="15.75" hidden="1" customHeight="1">
      <c r="A114" s="875" t="str">
        <f t="shared" si="10"/>
        <v>Other 4</v>
      </c>
      <c r="B114" s="719" t="str">
        <f>Staff!B15</f>
        <v>Ops</v>
      </c>
      <c r="C114" s="719" t="str">
        <f>Settings!$C$7</f>
        <v>USD</v>
      </c>
      <c r="D114" s="567">
        <f>(Staff!$D15*D19)</f>
        <v>0</v>
      </c>
      <c r="E114" s="567">
        <f>(Staff!$D15*E19)*((1+Staff!$H15)^(ROUNDDOWN((COUNTIF($D114:D114,"&gt;0")/12),0)))</f>
        <v>0</v>
      </c>
      <c r="F114" s="567">
        <f>(Staff!$D15*F19)*((1+Staff!$H15)^(ROUNDDOWN((COUNTIF($D114:E114,"&gt;0")/12),0)))</f>
        <v>0</v>
      </c>
      <c r="G114" s="567">
        <f>(Staff!$D15*G19)*((1+Staff!$H15)^(ROUNDDOWN((COUNTIF($D114:F114,"&gt;0")/12),0)))</f>
        <v>0</v>
      </c>
      <c r="H114" s="567">
        <f>(Staff!$D15*H19)*((1+Staff!$H15)^(ROUNDDOWN((COUNTIF($D114:G114,"&gt;0")/12),0)))</f>
        <v>0</v>
      </c>
      <c r="I114" s="567">
        <f>(Staff!$D15*I19)*((1+Staff!$H15)^(ROUNDDOWN((COUNTIF($D114:H114,"&gt;0")/12),0)))</f>
        <v>0</v>
      </c>
      <c r="J114" s="567">
        <f>(Staff!$D15*J19)*((1+Staff!$H15)^(ROUNDDOWN((COUNTIF($D114:I114,"&gt;0")/12),0)))</f>
        <v>0</v>
      </c>
      <c r="K114" s="567">
        <f>(Staff!$D15*K19)*((1+Staff!$H15)^(ROUNDDOWN((COUNTIF($D114:J114,"&gt;0")/12),0)))</f>
        <v>0</v>
      </c>
      <c r="L114" s="567">
        <f>(Staff!$D15*L19)*((1+Staff!$H15)^(ROUNDDOWN((COUNTIF($D114:K114,"&gt;0")/12),0)))</f>
        <v>0</v>
      </c>
      <c r="M114" s="567">
        <f>(Staff!$D15*M19)*((1+Staff!$H15)^(ROUNDDOWN((COUNTIF($D114:L114,"&gt;0")/12),0)))</f>
        <v>0</v>
      </c>
      <c r="N114" s="567">
        <f>(Staff!$D15*N19)*((1+Staff!$H15)^(ROUNDDOWN((COUNTIF($D114:M114,"&gt;0")/12),0)))</f>
        <v>0</v>
      </c>
      <c r="O114" s="567">
        <f>(Staff!$D15*O19)*((1+Staff!$H15)^(ROUNDDOWN((COUNTIF($D114:N114,"&gt;0")/12),0)))</f>
        <v>0</v>
      </c>
      <c r="P114" s="567">
        <f>(Staff!$D15*P19)*((1+Staff!$H15)^(ROUNDDOWN((COUNTIF($D114:O114,"&gt;0")/12),0)))</f>
        <v>0</v>
      </c>
      <c r="Q114" s="567">
        <f>(Staff!$D15*Q19)*((1+Staff!$H15)^(ROUNDDOWN((COUNTIF($D114:P114,"&gt;0")/12),0)))</f>
        <v>0</v>
      </c>
      <c r="R114" s="567">
        <f>(Staff!$D15*R19)*((1+Staff!$H15)^(ROUNDDOWN((COUNTIF($D114:Q114,"&gt;0")/12),0)))</f>
        <v>0</v>
      </c>
      <c r="S114" s="567">
        <f>(Staff!$D15*S19)*((1+Staff!$H15)^(ROUNDDOWN((COUNTIF($D114:R114,"&gt;0")/12),0)))</f>
        <v>0</v>
      </c>
      <c r="T114" s="567">
        <f>(Staff!$D15*T19)*((1+Staff!$H15)^(ROUNDDOWN((COUNTIF($D114:S114,"&gt;0")/12),0)))</f>
        <v>0</v>
      </c>
      <c r="U114" s="567">
        <f>(Staff!$D15*U19)*((1+Staff!$H15)^(ROUNDDOWN((COUNTIF($D114:T114,"&gt;0")/12),0)))</f>
        <v>0</v>
      </c>
      <c r="V114" s="567">
        <f>(Staff!$D15*V19)*((1+Staff!$H15)^(ROUNDDOWN((COUNTIF($D114:U114,"&gt;0")/12),0)))</f>
        <v>0</v>
      </c>
      <c r="W114" s="567">
        <f>(Staff!$D15*W19)*((1+Staff!$H15)^(ROUNDDOWN((COUNTIF($D114:V114,"&gt;0")/12),0)))</f>
        <v>0</v>
      </c>
      <c r="X114" s="567">
        <f>(Staff!$D15*X19)*((1+Staff!$H15)^(ROUNDDOWN((COUNTIF($D114:W114,"&gt;0")/12),0)))</f>
        <v>0</v>
      </c>
      <c r="Y114" s="567">
        <f>(Staff!$D15*Y19)*((1+Staff!$H15)^(ROUNDDOWN((COUNTIF($D114:X114,"&gt;0")/12),0)))</f>
        <v>0</v>
      </c>
      <c r="Z114" s="567">
        <f>(Staff!$D15*Z19)*((1+Staff!$H15)^(ROUNDDOWN((COUNTIF($D114:Y114,"&gt;0")/12),0)))</f>
        <v>0</v>
      </c>
      <c r="AA114" s="567">
        <f>(Staff!$D15*AA19)*((1+Staff!$H15)^(ROUNDDOWN((COUNTIF($D114:Z114,"&gt;0")/12),0)))</f>
        <v>0</v>
      </c>
      <c r="AB114" s="567">
        <f>(Staff!$D15*AB19)*((1+Staff!$H15)^(ROUNDDOWN((COUNTIF($D114:AA114,"&gt;0")/12),0)))</f>
        <v>0</v>
      </c>
      <c r="AC114" s="567">
        <f>(Staff!$D15*AC19)*((1+Staff!$H15)^(ROUNDDOWN((COUNTIF($D114:AB114,"&gt;0")/12),0)))</f>
        <v>0</v>
      </c>
      <c r="AD114" s="567">
        <f>(Staff!$D15*AD19)*((1+Staff!$H15)^(ROUNDDOWN((COUNTIF($D114:AC114,"&gt;0")/12),0)))</f>
        <v>0</v>
      </c>
      <c r="AE114" s="567">
        <f>(Staff!$D15*AE19)*((1+Staff!$H15)^(ROUNDDOWN((COUNTIF($D114:AD114,"&gt;0")/12),0)))</f>
        <v>0</v>
      </c>
      <c r="AF114" s="567">
        <f>(Staff!$D15*AF19)*((1+Staff!$H15)^(ROUNDDOWN((COUNTIF($D114:AE114,"&gt;0")/12),0)))</f>
        <v>0</v>
      </c>
      <c r="AG114" s="567">
        <f>(Staff!$D15*AG19)*((1+Staff!$H15)^(ROUNDDOWN((COUNTIF($D114:AF114,"&gt;0")/12),0)))</f>
        <v>0</v>
      </c>
      <c r="AH114" s="567">
        <f>(Staff!$D15*AH19)*((1+Staff!$H15)^(ROUNDDOWN((COUNTIF($D114:AG114,"&gt;0")/12),0)))</f>
        <v>0</v>
      </c>
      <c r="AI114" s="567">
        <f>(Staff!$D15*AI19)*((1+Staff!$H15)^(ROUNDDOWN((COUNTIF($D114:AH114,"&gt;0")/12),0)))</f>
        <v>0</v>
      </c>
      <c r="AJ114" s="567">
        <f>(Staff!$D15*AJ19)*((1+Staff!$H15)^(ROUNDDOWN((COUNTIF($D114:AI114,"&gt;0")/12),0)))</f>
        <v>0</v>
      </c>
      <c r="AK114" s="567">
        <f>(Staff!$D15*AK19)*((1+Staff!$H15)^(ROUNDDOWN((COUNTIF($D114:AJ114,"&gt;0")/12),0)))</f>
        <v>0</v>
      </c>
      <c r="AL114" s="567">
        <f>(Staff!$D15*AL19)*((1+Staff!$H15)^(ROUNDDOWN((COUNTIF($D114:AK114,"&gt;0")/12),0)))</f>
        <v>0</v>
      </c>
      <c r="AM114" s="567">
        <f>(Staff!$D15*AM19)*((1+Staff!$H15)^(ROUNDDOWN((COUNTIF($D114:AL114,"&gt;0")/12),0)))</f>
        <v>0</v>
      </c>
      <c r="AN114" s="567">
        <f>(Staff!$D15*AN19)*((1+Staff!$H15)^(ROUNDDOWN((COUNTIF($D114:AM114,"&gt;0")/12),0)))</f>
        <v>0</v>
      </c>
      <c r="AO114" s="567">
        <f>(Staff!$D15*AO19)*((1+Staff!$H15)^(ROUNDDOWN((COUNTIF($D114:AN114,"&gt;0")/12),0)))</f>
        <v>0</v>
      </c>
      <c r="AP114" s="567">
        <f>(Staff!$D15*AP19)*((1+Staff!$H15)^(ROUNDDOWN((COUNTIF($D114:AO114,"&gt;0")/12),0)))</f>
        <v>0</v>
      </c>
      <c r="AQ114" s="567">
        <f>(Staff!$D15*AQ19)*((1+Staff!$H15)^(ROUNDDOWN((COUNTIF($D114:AP114,"&gt;0")/12),0)))</f>
        <v>0</v>
      </c>
      <c r="AR114" s="567">
        <f>(Staff!$D15*AR19)*((1+Staff!$H15)^(ROUNDDOWN((COUNTIF($D114:AQ114,"&gt;0")/12),0)))</f>
        <v>0</v>
      </c>
      <c r="AS114" s="567">
        <f>(Staff!$D15*AS19)*((1+Staff!$H15)^(ROUNDDOWN((COUNTIF($D114:AR114,"&gt;0")/12),0)))</f>
        <v>0</v>
      </c>
      <c r="AT114" s="567">
        <f>(Staff!$D15*AT19)*((1+Staff!$H15)^(ROUNDDOWN((COUNTIF($D114:AS114,"&gt;0")/12),0)))</f>
        <v>0</v>
      </c>
      <c r="AU114" s="567">
        <f>(Staff!$D15*AU19)*((1+Staff!$H15)^(ROUNDDOWN((COUNTIF($D114:AT114,"&gt;0")/12),0)))</f>
        <v>0</v>
      </c>
      <c r="AV114" s="567">
        <f>(Staff!$D15*AV19)*((1+Staff!$H15)^(ROUNDDOWN((COUNTIF($D114:AU114,"&gt;0")/12),0)))</f>
        <v>0</v>
      </c>
      <c r="AW114" s="567">
        <f>(Staff!$D15*AW19)*((1+Staff!$H15)^(ROUNDDOWN((COUNTIF($D114:AV114,"&gt;0")/12),0)))</f>
        <v>0</v>
      </c>
      <c r="AX114" s="567">
        <f>(Staff!$D15*AX19)*((1+Staff!$H15)^(ROUNDDOWN((COUNTIF($D114:AW114,"&gt;0")/12),0)))</f>
        <v>0</v>
      </c>
      <c r="AY114" s="567">
        <f>(Staff!$D15*AY19)*((1+Staff!$H15)^(ROUNDDOWN((COUNTIF($D114:AX114,"&gt;0")/12),0)))</f>
        <v>0</v>
      </c>
      <c r="AZ114" s="567">
        <f>(Staff!$D15*AZ19)*((1+Staff!$H15)^(ROUNDDOWN((COUNTIF($D114:AY114,"&gt;0")/12),0)))</f>
        <v>0</v>
      </c>
      <c r="BA114" s="567">
        <f>(Staff!$D15*BA19)*((1+Staff!$H15)^(ROUNDDOWN((COUNTIF($D114:AZ114,"&gt;0")/12),0)))</f>
        <v>0</v>
      </c>
      <c r="BB114" s="567">
        <f>(Staff!$D15*BB19)*((1+Staff!$H15)^(ROUNDDOWN((COUNTIF($D114:BA114,"&gt;0")/12),0)))</f>
        <v>0</v>
      </c>
      <c r="BC114" s="567">
        <f>(Staff!$D15*BC19)*((1+Staff!$H15)^(ROUNDDOWN((COUNTIF($D114:BB114,"&gt;0")/12),0)))</f>
        <v>0</v>
      </c>
      <c r="BD114" s="567">
        <f>(Staff!$D15*BD19)*((1+Staff!$H15)^(ROUNDDOWN((COUNTIF($D114:BC114,"&gt;0")/12),0)))</f>
        <v>0</v>
      </c>
      <c r="BE114" s="567">
        <f>(Staff!$D15*BE19)*((1+Staff!$H15)^(ROUNDDOWN((COUNTIF($D114:BD114,"&gt;0")/12),0)))</f>
        <v>0</v>
      </c>
      <c r="BF114" s="567">
        <f>(Staff!$D15*BF19)*((1+Staff!$H15)^(ROUNDDOWN((COUNTIF($D114:BE114,"&gt;0")/12),0)))</f>
        <v>0</v>
      </c>
      <c r="BG114" s="567">
        <f>(Staff!$D15*BG19)*((1+Staff!$H15)^(ROUNDDOWN((COUNTIF($D114:BF114,"&gt;0")/12),0)))</f>
        <v>0</v>
      </c>
      <c r="BH114" s="567">
        <f>(Staff!$D15*BH19)*((1+Staff!$H15)^(ROUNDDOWN((COUNTIF($D114:BG114,"&gt;0")/12),0)))</f>
        <v>0</v>
      </c>
      <c r="BI114" s="567">
        <f>(Staff!$D15*BI19)*((1+Staff!$H15)^(ROUNDDOWN((COUNTIF($D114:BH114,"&gt;0")/12),0)))</f>
        <v>0</v>
      </c>
      <c r="BJ114" s="567">
        <f>(Staff!$D15*BJ19)*((1+Staff!$H15)^(ROUNDDOWN((COUNTIF($D114:BI114,"&gt;0")/12),0)))</f>
        <v>0</v>
      </c>
      <c r="BK114" s="567">
        <f>(Staff!$D15*BK19)*((1+Staff!$H15)^(ROUNDDOWN((COUNTIF($D114:BJ114,"&gt;0")/12),0)))</f>
        <v>0</v>
      </c>
      <c r="BL114" s="567">
        <f>(Staff!$D15*BL19)*((1+Staff!$H15)^(ROUNDDOWN((COUNTIF($D114:BK114,"&gt;0")/12),0)))</f>
        <v>0</v>
      </c>
      <c r="BM114" s="567">
        <f>(Staff!$D15*BM19)*((1+Staff!$H15)^(ROUNDDOWN((COUNTIF($D114:BL114,"&gt;0")/12),0)))</f>
        <v>0</v>
      </c>
      <c r="BN114" s="567">
        <f>(Staff!$D15*BN19)*((1+Staff!$H15)^(ROUNDDOWN((COUNTIF($D114:BM114,"&gt;0")/12),0)))</f>
        <v>0</v>
      </c>
      <c r="BO114" s="567">
        <f>(Staff!$D15*BO19)*((1+Staff!$H15)^(ROUNDDOWN((COUNTIF($D114:BN114,"&gt;0")/12),0)))</f>
        <v>0</v>
      </c>
      <c r="BP114" s="567">
        <f>(Staff!$D15*BP19)*((1+Staff!$H15)^(ROUNDDOWN((COUNTIF($D114:BO114,"&gt;0")/12),0)))</f>
        <v>0</v>
      </c>
      <c r="BQ114" s="567">
        <f>(Staff!$D15*BQ19)*((1+Staff!$H15)^(ROUNDDOWN((COUNTIF($D114:BP114,"&gt;0")/12),0)))</f>
        <v>0</v>
      </c>
      <c r="BR114" s="567">
        <f>(Staff!$D15*BR19)*((1+Staff!$H15)^(ROUNDDOWN((COUNTIF($D114:BQ114,"&gt;0")/12),0)))</f>
        <v>0</v>
      </c>
      <c r="BS114" s="567">
        <f>(Staff!$D15*BS19)*((1+Staff!$H15)^(ROUNDDOWN((COUNTIF($D114:BR114,"&gt;0")/12),0)))</f>
        <v>0</v>
      </c>
      <c r="BT114" s="567">
        <f>(Staff!$D15*BT19)*((1+Staff!$H15)^(ROUNDDOWN((COUNTIF($D114:BS114,"&gt;0")/12),0)))</f>
        <v>0</v>
      </c>
      <c r="BU114" s="567">
        <f>(Staff!$D15*BU19)*((1+Staff!$H15)^(ROUNDDOWN((COUNTIF($D114:BT114,"&gt;0")/12),0)))</f>
        <v>0</v>
      </c>
      <c r="BV114" s="567">
        <f>(Staff!$D15*BV19)*((1+Staff!$H15)^(ROUNDDOWN((COUNTIF($D114:BU114,"&gt;0")/12),0)))</f>
        <v>0</v>
      </c>
      <c r="BW114" s="567">
        <f>(Staff!$D15*BW19)*((1+Staff!$H15)^(ROUNDDOWN((COUNTIF($D114:BV114,"&gt;0")/12),0)))</f>
        <v>0</v>
      </c>
      <c r="BX114" s="567">
        <f>(Staff!$D15*BX19)*((1+Staff!$H15)^(ROUNDDOWN((COUNTIF($D114:BW114,"&gt;0")/12),0)))</f>
        <v>0</v>
      </c>
      <c r="BY114" s="567">
        <f>(Staff!$D15*BY19)*((1+Staff!$H15)^(ROUNDDOWN((COUNTIF($D114:BX114,"&gt;0")/12),0)))</f>
        <v>0</v>
      </c>
      <c r="BZ114" s="567">
        <f>(Staff!$D15*BZ19)*((1+Staff!$H15)^(ROUNDDOWN((COUNTIF($D114:BY114,"&gt;0")/12),0)))</f>
        <v>0</v>
      </c>
      <c r="CA114" s="567">
        <f>(Staff!$D15*CA19)*((1+Staff!$H15)^(ROUNDDOWN((COUNTIF($D114:BZ114,"&gt;0")/12),0)))</f>
        <v>0</v>
      </c>
      <c r="CB114" s="567">
        <f>(Staff!$D15*CB19)*((1+Staff!$H15)^(ROUNDDOWN((COUNTIF($D114:CA114,"&gt;0")/12),0)))</f>
        <v>0</v>
      </c>
      <c r="CC114" s="567">
        <f>(Staff!$D15*CC19)*((1+Staff!$H15)^(ROUNDDOWN((COUNTIF($D114:CB114,"&gt;0")/12),0)))</f>
        <v>0</v>
      </c>
      <c r="CD114" s="567">
        <f>(Staff!$D15*CD19)*((1+Staff!$H15)^(ROUNDDOWN((COUNTIF($D114:CC114,"&gt;0")/12),0)))</f>
        <v>0</v>
      </c>
      <c r="CE114" s="567">
        <f>(Staff!$D15*CE19)*((1+Staff!$H15)^(ROUNDDOWN((COUNTIF($D114:CD114,"&gt;0")/12),0)))</f>
        <v>0</v>
      </c>
      <c r="CF114" s="567">
        <f>(Staff!$D15*CF19)*((1+Staff!$H15)^(ROUNDDOWN((COUNTIF($D114:CE114,"&gt;0")/12),0)))</f>
        <v>0</v>
      </c>
      <c r="CG114" s="567">
        <f>(Staff!$D15*CG19)*((1+Staff!$H15)^(ROUNDDOWN((COUNTIF($D114:CF114,"&gt;0")/12),0)))</f>
        <v>0</v>
      </c>
      <c r="CH114" s="567">
        <f>(Staff!$D15*CH19)*((1+Staff!$H15)^(ROUNDDOWN((COUNTIF($D114:CG114,"&gt;0")/12),0)))</f>
        <v>0</v>
      </c>
      <c r="CI114" s="567">
        <f>(Staff!$D15*CI19)*((1+Staff!$H15)^(ROUNDDOWN((COUNTIF($D114:CH114,"&gt;0")/12),0)))</f>
        <v>0</v>
      </c>
    </row>
    <row r="115" spans="1:87" ht="15.75" hidden="1" customHeight="1">
      <c r="A115" s="875" t="str">
        <f t="shared" si="10"/>
        <v>Other 5</v>
      </c>
      <c r="B115" s="719" t="str">
        <f>Staff!B16</f>
        <v>Ops</v>
      </c>
      <c r="C115" s="719" t="str">
        <f>Settings!$C$7</f>
        <v>USD</v>
      </c>
      <c r="D115" s="567">
        <f>(Staff!$D16*D20)</f>
        <v>0</v>
      </c>
      <c r="E115" s="567">
        <f>(Staff!$D16*E20)*((1+Staff!$H16)^(ROUNDDOWN((COUNTIF($D115:D115,"&gt;0")/12),0)))</f>
        <v>0</v>
      </c>
      <c r="F115" s="567">
        <f>(Staff!$D16*F20)*((1+Staff!$H16)^(ROUNDDOWN((COUNTIF($D115:E115,"&gt;0")/12),0)))</f>
        <v>0</v>
      </c>
      <c r="G115" s="567">
        <f>(Staff!$D16*G20)*((1+Staff!$H16)^(ROUNDDOWN((COUNTIF($D115:F115,"&gt;0")/12),0)))</f>
        <v>0</v>
      </c>
      <c r="H115" s="567">
        <f>(Staff!$D16*H20)*((1+Staff!$H16)^(ROUNDDOWN((COUNTIF($D115:G115,"&gt;0")/12),0)))</f>
        <v>0</v>
      </c>
      <c r="I115" s="567">
        <f>(Staff!$D16*I20)*((1+Staff!$H16)^(ROUNDDOWN((COUNTIF($D115:H115,"&gt;0")/12),0)))</f>
        <v>0</v>
      </c>
      <c r="J115" s="567">
        <f>(Staff!$D16*J20)*((1+Staff!$H16)^(ROUNDDOWN((COUNTIF($D115:I115,"&gt;0")/12),0)))</f>
        <v>0</v>
      </c>
      <c r="K115" s="567">
        <f>(Staff!$D16*K20)*((1+Staff!$H16)^(ROUNDDOWN((COUNTIF($D115:J115,"&gt;0")/12),0)))</f>
        <v>0</v>
      </c>
      <c r="L115" s="567">
        <f>(Staff!$D16*L20)*((1+Staff!$H16)^(ROUNDDOWN((COUNTIF($D115:K115,"&gt;0")/12),0)))</f>
        <v>0</v>
      </c>
      <c r="M115" s="567">
        <f>(Staff!$D16*M20)*((1+Staff!$H16)^(ROUNDDOWN((COUNTIF($D115:L115,"&gt;0")/12),0)))</f>
        <v>0</v>
      </c>
      <c r="N115" s="567">
        <f>(Staff!$D16*N20)*((1+Staff!$H16)^(ROUNDDOWN((COUNTIF($D115:M115,"&gt;0")/12),0)))</f>
        <v>0</v>
      </c>
      <c r="O115" s="567">
        <f>(Staff!$D16*O20)*((1+Staff!$H16)^(ROUNDDOWN((COUNTIF($D115:N115,"&gt;0")/12),0)))</f>
        <v>0</v>
      </c>
      <c r="P115" s="567">
        <f>(Staff!$D16*P20)*((1+Staff!$H16)^(ROUNDDOWN((COUNTIF($D115:O115,"&gt;0")/12),0)))</f>
        <v>0</v>
      </c>
      <c r="Q115" s="567">
        <f>(Staff!$D16*Q20)*((1+Staff!$H16)^(ROUNDDOWN((COUNTIF($D115:P115,"&gt;0")/12),0)))</f>
        <v>0</v>
      </c>
      <c r="R115" s="567">
        <f>(Staff!$D16*R20)*((1+Staff!$H16)^(ROUNDDOWN((COUNTIF($D115:Q115,"&gt;0")/12),0)))</f>
        <v>0</v>
      </c>
      <c r="S115" s="567">
        <f>(Staff!$D16*S20)*((1+Staff!$H16)^(ROUNDDOWN((COUNTIF($D115:R115,"&gt;0")/12),0)))</f>
        <v>0</v>
      </c>
      <c r="T115" s="567">
        <f>(Staff!$D16*T20)*((1+Staff!$H16)^(ROUNDDOWN((COUNTIF($D115:S115,"&gt;0")/12),0)))</f>
        <v>0</v>
      </c>
      <c r="U115" s="567">
        <f>(Staff!$D16*U20)*((1+Staff!$H16)^(ROUNDDOWN((COUNTIF($D115:T115,"&gt;0")/12),0)))</f>
        <v>0</v>
      </c>
      <c r="V115" s="567">
        <f>(Staff!$D16*V20)*((1+Staff!$H16)^(ROUNDDOWN((COUNTIF($D115:U115,"&gt;0")/12),0)))</f>
        <v>0</v>
      </c>
      <c r="W115" s="567">
        <f>(Staff!$D16*W20)*((1+Staff!$H16)^(ROUNDDOWN((COUNTIF($D115:V115,"&gt;0")/12),0)))</f>
        <v>0</v>
      </c>
      <c r="X115" s="567">
        <f>(Staff!$D16*X20)*((1+Staff!$H16)^(ROUNDDOWN((COUNTIF($D115:W115,"&gt;0")/12),0)))</f>
        <v>0</v>
      </c>
      <c r="Y115" s="567">
        <f>(Staff!$D16*Y20)*((1+Staff!$H16)^(ROUNDDOWN((COUNTIF($D115:X115,"&gt;0")/12),0)))</f>
        <v>0</v>
      </c>
      <c r="Z115" s="567">
        <f>(Staff!$D16*Z20)*((1+Staff!$H16)^(ROUNDDOWN((COUNTIF($D115:Y115,"&gt;0")/12),0)))</f>
        <v>0</v>
      </c>
      <c r="AA115" s="567">
        <f>(Staff!$D16*AA20)*((1+Staff!$H16)^(ROUNDDOWN((COUNTIF($D115:Z115,"&gt;0")/12),0)))</f>
        <v>0</v>
      </c>
      <c r="AB115" s="567">
        <f>(Staff!$D16*AB20)*((1+Staff!$H16)^(ROUNDDOWN((COUNTIF($D115:AA115,"&gt;0")/12),0)))</f>
        <v>0</v>
      </c>
      <c r="AC115" s="567">
        <f>(Staff!$D16*AC20)*((1+Staff!$H16)^(ROUNDDOWN((COUNTIF($D115:AB115,"&gt;0")/12),0)))</f>
        <v>0</v>
      </c>
      <c r="AD115" s="567">
        <f>(Staff!$D16*AD20)*((1+Staff!$H16)^(ROUNDDOWN((COUNTIF($D115:AC115,"&gt;0")/12),0)))</f>
        <v>0</v>
      </c>
      <c r="AE115" s="567">
        <f>(Staff!$D16*AE20)*((1+Staff!$H16)^(ROUNDDOWN((COUNTIF($D115:AD115,"&gt;0")/12),0)))</f>
        <v>0</v>
      </c>
      <c r="AF115" s="567">
        <f>(Staff!$D16*AF20)*((1+Staff!$H16)^(ROUNDDOWN((COUNTIF($D115:AE115,"&gt;0")/12),0)))</f>
        <v>0</v>
      </c>
      <c r="AG115" s="567">
        <f>(Staff!$D16*AG20)*((1+Staff!$H16)^(ROUNDDOWN((COUNTIF($D115:AF115,"&gt;0")/12),0)))</f>
        <v>0</v>
      </c>
      <c r="AH115" s="567">
        <f>(Staff!$D16*AH20)*((1+Staff!$H16)^(ROUNDDOWN((COUNTIF($D115:AG115,"&gt;0")/12),0)))</f>
        <v>0</v>
      </c>
      <c r="AI115" s="567">
        <f>(Staff!$D16*AI20)*((1+Staff!$H16)^(ROUNDDOWN((COUNTIF($D115:AH115,"&gt;0")/12),0)))</f>
        <v>0</v>
      </c>
      <c r="AJ115" s="567">
        <f>(Staff!$D16*AJ20)*((1+Staff!$H16)^(ROUNDDOWN((COUNTIF($D115:AI115,"&gt;0")/12),0)))</f>
        <v>0</v>
      </c>
      <c r="AK115" s="567">
        <f>(Staff!$D16*AK20)*((1+Staff!$H16)^(ROUNDDOWN((COUNTIF($D115:AJ115,"&gt;0")/12),0)))</f>
        <v>0</v>
      </c>
      <c r="AL115" s="567">
        <f>(Staff!$D16*AL20)*((1+Staff!$H16)^(ROUNDDOWN((COUNTIF($D115:AK115,"&gt;0")/12),0)))</f>
        <v>0</v>
      </c>
      <c r="AM115" s="567">
        <f>(Staff!$D16*AM20)*((1+Staff!$H16)^(ROUNDDOWN((COUNTIF($D115:AL115,"&gt;0")/12),0)))</f>
        <v>0</v>
      </c>
      <c r="AN115" s="567">
        <f>(Staff!$D16*AN20)*((1+Staff!$H16)^(ROUNDDOWN((COUNTIF($D115:AM115,"&gt;0")/12),0)))</f>
        <v>0</v>
      </c>
      <c r="AO115" s="567">
        <f>(Staff!$D16*AO20)*((1+Staff!$H16)^(ROUNDDOWN((COUNTIF($D115:AN115,"&gt;0")/12),0)))</f>
        <v>0</v>
      </c>
      <c r="AP115" s="567">
        <f>(Staff!$D16*AP20)*((1+Staff!$H16)^(ROUNDDOWN((COUNTIF($D115:AO115,"&gt;0")/12),0)))</f>
        <v>0</v>
      </c>
      <c r="AQ115" s="567">
        <f>(Staff!$D16*AQ20)*((1+Staff!$H16)^(ROUNDDOWN((COUNTIF($D115:AP115,"&gt;0")/12),0)))</f>
        <v>0</v>
      </c>
      <c r="AR115" s="567">
        <f>(Staff!$D16*AR20)*((1+Staff!$H16)^(ROUNDDOWN((COUNTIF($D115:AQ115,"&gt;0")/12),0)))</f>
        <v>0</v>
      </c>
      <c r="AS115" s="567">
        <f>(Staff!$D16*AS20)*((1+Staff!$H16)^(ROUNDDOWN((COUNTIF($D115:AR115,"&gt;0")/12),0)))</f>
        <v>0</v>
      </c>
      <c r="AT115" s="567">
        <f>(Staff!$D16*AT20)*((1+Staff!$H16)^(ROUNDDOWN((COUNTIF($D115:AS115,"&gt;0")/12),0)))</f>
        <v>0</v>
      </c>
      <c r="AU115" s="567">
        <f>(Staff!$D16*AU20)*((1+Staff!$H16)^(ROUNDDOWN((COUNTIF($D115:AT115,"&gt;0")/12),0)))</f>
        <v>0</v>
      </c>
      <c r="AV115" s="567">
        <f>(Staff!$D16*AV20)*((1+Staff!$H16)^(ROUNDDOWN((COUNTIF($D115:AU115,"&gt;0")/12),0)))</f>
        <v>0</v>
      </c>
      <c r="AW115" s="567">
        <f>(Staff!$D16*AW20)*((1+Staff!$H16)^(ROUNDDOWN((COUNTIF($D115:AV115,"&gt;0")/12),0)))</f>
        <v>0</v>
      </c>
      <c r="AX115" s="567">
        <f>(Staff!$D16*AX20)*((1+Staff!$H16)^(ROUNDDOWN((COUNTIF($D115:AW115,"&gt;0")/12),0)))</f>
        <v>0</v>
      </c>
      <c r="AY115" s="567">
        <f>(Staff!$D16*AY20)*((1+Staff!$H16)^(ROUNDDOWN((COUNTIF($D115:AX115,"&gt;0")/12),0)))</f>
        <v>0</v>
      </c>
      <c r="AZ115" s="567">
        <f>(Staff!$D16*AZ20)*((1+Staff!$H16)^(ROUNDDOWN((COUNTIF($D115:AY115,"&gt;0")/12),0)))</f>
        <v>0</v>
      </c>
      <c r="BA115" s="567">
        <f>(Staff!$D16*BA20)*((1+Staff!$H16)^(ROUNDDOWN((COUNTIF($D115:AZ115,"&gt;0")/12),0)))</f>
        <v>0</v>
      </c>
      <c r="BB115" s="567">
        <f>(Staff!$D16*BB20)*((1+Staff!$H16)^(ROUNDDOWN((COUNTIF($D115:BA115,"&gt;0")/12),0)))</f>
        <v>0</v>
      </c>
      <c r="BC115" s="567">
        <f>(Staff!$D16*BC20)*((1+Staff!$H16)^(ROUNDDOWN((COUNTIF($D115:BB115,"&gt;0")/12),0)))</f>
        <v>0</v>
      </c>
      <c r="BD115" s="567">
        <f>(Staff!$D16*BD20)*((1+Staff!$H16)^(ROUNDDOWN((COUNTIF($D115:BC115,"&gt;0")/12),0)))</f>
        <v>0</v>
      </c>
      <c r="BE115" s="567">
        <f>(Staff!$D16*BE20)*((1+Staff!$H16)^(ROUNDDOWN((COUNTIF($D115:BD115,"&gt;0")/12),0)))</f>
        <v>0</v>
      </c>
      <c r="BF115" s="567">
        <f>(Staff!$D16*BF20)*((1+Staff!$H16)^(ROUNDDOWN((COUNTIF($D115:BE115,"&gt;0")/12),0)))</f>
        <v>0</v>
      </c>
      <c r="BG115" s="567">
        <f>(Staff!$D16*BG20)*((1+Staff!$H16)^(ROUNDDOWN((COUNTIF($D115:BF115,"&gt;0")/12),0)))</f>
        <v>0</v>
      </c>
      <c r="BH115" s="567">
        <f>(Staff!$D16*BH20)*((1+Staff!$H16)^(ROUNDDOWN((COUNTIF($D115:BG115,"&gt;0")/12),0)))</f>
        <v>0</v>
      </c>
      <c r="BI115" s="567">
        <f>(Staff!$D16*BI20)*((1+Staff!$H16)^(ROUNDDOWN((COUNTIF($D115:BH115,"&gt;0")/12),0)))</f>
        <v>0</v>
      </c>
      <c r="BJ115" s="567">
        <f>(Staff!$D16*BJ20)*((1+Staff!$H16)^(ROUNDDOWN((COUNTIF($D115:BI115,"&gt;0")/12),0)))</f>
        <v>0</v>
      </c>
      <c r="BK115" s="567">
        <f>(Staff!$D16*BK20)*((1+Staff!$H16)^(ROUNDDOWN((COUNTIF($D115:BJ115,"&gt;0")/12),0)))</f>
        <v>0</v>
      </c>
      <c r="BL115" s="567">
        <f>(Staff!$D16*BL20)*((1+Staff!$H16)^(ROUNDDOWN((COUNTIF($D115:BK115,"&gt;0")/12),0)))</f>
        <v>0</v>
      </c>
      <c r="BM115" s="567">
        <f>(Staff!$D16*BM20)*((1+Staff!$H16)^(ROUNDDOWN((COUNTIF($D115:BL115,"&gt;0")/12),0)))</f>
        <v>0</v>
      </c>
      <c r="BN115" s="567">
        <f>(Staff!$D16*BN20)*((1+Staff!$H16)^(ROUNDDOWN((COUNTIF($D115:BM115,"&gt;0")/12),0)))</f>
        <v>0</v>
      </c>
      <c r="BO115" s="567">
        <f>(Staff!$D16*BO20)*((1+Staff!$H16)^(ROUNDDOWN((COUNTIF($D115:BN115,"&gt;0")/12),0)))</f>
        <v>0</v>
      </c>
      <c r="BP115" s="567">
        <f>(Staff!$D16*BP20)*((1+Staff!$H16)^(ROUNDDOWN((COUNTIF($D115:BO115,"&gt;0")/12),0)))</f>
        <v>0</v>
      </c>
      <c r="BQ115" s="567">
        <f>(Staff!$D16*BQ20)*((1+Staff!$H16)^(ROUNDDOWN((COUNTIF($D115:BP115,"&gt;0")/12),0)))</f>
        <v>0</v>
      </c>
      <c r="BR115" s="567">
        <f>(Staff!$D16*BR20)*((1+Staff!$H16)^(ROUNDDOWN((COUNTIF($D115:BQ115,"&gt;0")/12),0)))</f>
        <v>0</v>
      </c>
      <c r="BS115" s="567">
        <f>(Staff!$D16*BS20)*((1+Staff!$H16)^(ROUNDDOWN((COUNTIF($D115:BR115,"&gt;0")/12),0)))</f>
        <v>0</v>
      </c>
      <c r="BT115" s="567">
        <f>(Staff!$D16*BT20)*((1+Staff!$H16)^(ROUNDDOWN((COUNTIF($D115:BS115,"&gt;0")/12),0)))</f>
        <v>0</v>
      </c>
      <c r="BU115" s="567">
        <f>(Staff!$D16*BU20)*((1+Staff!$H16)^(ROUNDDOWN((COUNTIF($D115:BT115,"&gt;0")/12),0)))</f>
        <v>0</v>
      </c>
      <c r="BV115" s="567">
        <f>(Staff!$D16*BV20)*((1+Staff!$H16)^(ROUNDDOWN((COUNTIF($D115:BU115,"&gt;0")/12),0)))</f>
        <v>0</v>
      </c>
      <c r="BW115" s="567">
        <f>(Staff!$D16*BW20)*((1+Staff!$H16)^(ROUNDDOWN((COUNTIF($D115:BV115,"&gt;0")/12),0)))</f>
        <v>0</v>
      </c>
      <c r="BX115" s="567">
        <f>(Staff!$D16*BX20)*((1+Staff!$H16)^(ROUNDDOWN((COUNTIF($D115:BW115,"&gt;0")/12),0)))</f>
        <v>0</v>
      </c>
      <c r="BY115" s="567">
        <f>(Staff!$D16*BY20)*((1+Staff!$H16)^(ROUNDDOWN((COUNTIF($D115:BX115,"&gt;0")/12),0)))</f>
        <v>0</v>
      </c>
      <c r="BZ115" s="567">
        <f>(Staff!$D16*BZ20)*((1+Staff!$H16)^(ROUNDDOWN((COUNTIF($D115:BY115,"&gt;0")/12),0)))</f>
        <v>0</v>
      </c>
      <c r="CA115" s="567">
        <f>(Staff!$D16*CA20)*((1+Staff!$H16)^(ROUNDDOWN((COUNTIF($D115:BZ115,"&gt;0")/12),0)))</f>
        <v>0</v>
      </c>
      <c r="CB115" s="567">
        <f>(Staff!$D16*CB20)*((1+Staff!$H16)^(ROUNDDOWN((COUNTIF($D115:CA115,"&gt;0")/12),0)))</f>
        <v>0</v>
      </c>
      <c r="CC115" s="567">
        <f>(Staff!$D16*CC20)*((1+Staff!$H16)^(ROUNDDOWN((COUNTIF($D115:CB115,"&gt;0")/12),0)))</f>
        <v>0</v>
      </c>
      <c r="CD115" s="567">
        <f>(Staff!$D16*CD20)*((1+Staff!$H16)^(ROUNDDOWN((COUNTIF($D115:CC115,"&gt;0")/12),0)))</f>
        <v>0</v>
      </c>
      <c r="CE115" s="567">
        <f>(Staff!$D16*CE20)*((1+Staff!$H16)^(ROUNDDOWN((COUNTIF($D115:CD115,"&gt;0")/12),0)))</f>
        <v>0</v>
      </c>
      <c r="CF115" s="567">
        <f>(Staff!$D16*CF20)*((1+Staff!$H16)^(ROUNDDOWN((COUNTIF($D115:CE115,"&gt;0")/12),0)))</f>
        <v>0</v>
      </c>
      <c r="CG115" s="567">
        <f>(Staff!$D16*CG20)*((1+Staff!$H16)^(ROUNDDOWN((COUNTIF($D115:CF115,"&gt;0")/12),0)))</f>
        <v>0</v>
      </c>
      <c r="CH115" s="567">
        <f>(Staff!$D16*CH20)*((1+Staff!$H16)^(ROUNDDOWN((COUNTIF($D115:CG115,"&gt;0")/12),0)))</f>
        <v>0</v>
      </c>
      <c r="CI115" s="567">
        <f>(Staff!$D16*CI20)*((1+Staff!$H16)^(ROUNDDOWN((COUNTIF($D115:CH115,"&gt;0")/12),0)))</f>
        <v>0</v>
      </c>
    </row>
    <row r="116" spans="1:87" ht="15.75" hidden="1" customHeight="1">
      <c r="A116" s="379" t="str">
        <f t="shared" si="10"/>
        <v>Other 6</v>
      </c>
      <c r="B116" s="412" t="str">
        <f>Staff!B17</f>
        <v>Ops</v>
      </c>
      <c r="C116" s="719" t="str">
        <f>Settings!$C$7</f>
        <v>USD</v>
      </c>
      <c r="D116" s="557">
        <f>(Staff!$D17*D21)</f>
        <v>0</v>
      </c>
      <c r="E116" s="567">
        <f>(Staff!$D17*E21)*((1+Staff!$H17)^(ROUNDDOWN((COUNTIF($D116:D116,"&gt;0")/12),0)))</f>
        <v>0</v>
      </c>
      <c r="F116" s="567">
        <f>(Staff!$D17*F21)*((1+Staff!$H17)^(ROUNDDOWN((COUNTIF($D116:E116,"&gt;0")/12),0)))</f>
        <v>0</v>
      </c>
      <c r="G116" s="567">
        <f>(Staff!$D17*G21)*((1+Staff!$H17)^(ROUNDDOWN((COUNTIF($D116:F116,"&gt;0")/12),0)))</f>
        <v>0</v>
      </c>
      <c r="H116" s="567">
        <f>(Staff!$D17*H21)*((1+Staff!$H17)^(ROUNDDOWN((COUNTIF($D116:G116,"&gt;0")/12),0)))</f>
        <v>0</v>
      </c>
      <c r="I116" s="567">
        <f>(Staff!$D17*I21)*((1+Staff!$H17)^(ROUNDDOWN((COUNTIF($D116:H116,"&gt;0")/12),0)))</f>
        <v>0</v>
      </c>
      <c r="J116" s="567">
        <f>(Staff!$D17*J21)*((1+Staff!$H17)^(ROUNDDOWN((COUNTIF($D116:I116,"&gt;0")/12),0)))</f>
        <v>0</v>
      </c>
      <c r="K116" s="567">
        <f>(Staff!$D17*K21)*((1+Staff!$H17)^(ROUNDDOWN((COUNTIF($D116:J116,"&gt;0")/12),0)))</f>
        <v>0</v>
      </c>
      <c r="L116" s="567">
        <f>(Staff!$D17*L21)*((1+Staff!$H17)^(ROUNDDOWN((COUNTIF($D116:K116,"&gt;0")/12),0)))</f>
        <v>0</v>
      </c>
      <c r="M116" s="567">
        <f>(Staff!$D17*M21)*((1+Staff!$H17)^(ROUNDDOWN((COUNTIF($D116:L116,"&gt;0")/12),0)))</f>
        <v>0</v>
      </c>
      <c r="N116" s="567">
        <f>(Staff!$D17*N21)*((1+Staff!$H17)^(ROUNDDOWN((COUNTIF($D116:M116,"&gt;0")/12),0)))</f>
        <v>0</v>
      </c>
      <c r="O116" s="567">
        <f>(Staff!$D17*O21)*((1+Staff!$H17)^(ROUNDDOWN((COUNTIF($D116:N116,"&gt;0")/12),0)))</f>
        <v>0</v>
      </c>
      <c r="P116" s="567">
        <f>(Staff!$D17*P21)*((1+Staff!$H17)^(ROUNDDOWN((COUNTIF($D116:O116,"&gt;0")/12),0)))</f>
        <v>0</v>
      </c>
      <c r="Q116" s="567">
        <f>(Staff!$D17*Q21)*((1+Staff!$H17)^(ROUNDDOWN((COUNTIF($D116:P116,"&gt;0")/12),0)))</f>
        <v>0</v>
      </c>
      <c r="R116" s="567">
        <f>(Staff!$D17*R21)*((1+Staff!$H17)^(ROUNDDOWN((COUNTIF($D116:Q116,"&gt;0")/12),0)))</f>
        <v>0</v>
      </c>
      <c r="S116" s="567">
        <f>(Staff!$D17*S21)*((1+Staff!$H17)^(ROUNDDOWN((COUNTIF($D116:R116,"&gt;0")/12),0)))</f>
        <v>0</v>
      </c>
      <c r="T116" s="567">
        <f>(Staff!$D17*T21)*((1+Staff!$H17)^(ROUNDDOWN((COUNTIF($D116:S116,"&gt;0")/12),0)))</f>
        <v>0</v>
      </c>
      <c r="U116" s="567">
        <f>(Staff!$D17*U21)*((1+Staff!$H17)^(ROUNDDOWN((COUNTIF($D116:T116,"&gt;0")/12),0)))</f>
        <v>0</v>
      </c>
      <c r="V116" s="567">
        <f>(Staff!$D17*V21)*((1+Staff!$H17)^(ROUNDDOWN((COUNTIF($D116:U116,"&gt;0")/12),0)))</f>
        <v>0</v>
      </c>
      <c r="W116" s="567">
        <f>(Staff!$D17*W21)*((1+Staff!$H17)^(ROUNDDOWN((COUNTIF($D116:V116,"&gt;0")/12),0)))</f>
        <v>0</v>
      </c>
      <c r="X116" s="567">
        <f>(Staff!$D17*X21)*((1+Staff!$H17)^(ROUNDDOWN((COUNTIF($D116:W116,"&gt;0")/12),0)))</f>
        <v>0</v>
      </c>
      <c r="Y116" s="567">
        <f>(Staff!$D17*Y21)*((1+Staff!$H17)^(ROUNDDOWN((COUNTIF($D116:X116,"&gt;0")/12),0)))</f>
        <v>0</v>
      </c>
      <c r="Z116" s="567">
        <f>(Staff!$D17*Z21)*((1+Staff!$H17)^(ROUNDDOWN((COUNTIF($D116:Y116,"&gt;0")/12),0)))</f>
        <v>0</v>
      </c>
      <c r="AA116" s="567">
        <f>(Staff!$D17*AA21)*((1+Staff!$H17)^(ROUNDDOWN((COUNTIF($D116:Z116,"&gt;0")/12),0)))</f>
        <v>0</v>
      </c>
      <c r="AB116" s="567">
        <f>(Staff!$D17*AB21)*((1+Staff!$H17)^(ROUNDDOWN((COUNTIF($D116:AA116,"&gt;0")/12),0)))</f>
        <v>0</v>
      </c>
      <c r="AC116" s="567">
        <f>(Staff!$D17*AC21)*((1+Staff!$H17)^(ROUNDDOWN((COUNTIF($D116:AB116,"&gt;0")/12),0)))</f>
        <v>0</v>
      </c>
      <c r="AD116" s="567">
        <f>(Staff!$D17*AD21)*((1+Staff!$H17)^(ROUNDDOWN((COUNTIF($D116:AC116,"&gt;0")/12),0)))</f>
        <v>0</v>
      </c>
      <c r="AE116" s="567">
        <f>(Staff!$D17*AE21)*((1+Staff!$H17)^(ROUNDDOWN((COUNTIF($D116:AD116,"&gt;0")/12),0)))</f>
        <v>0</v>
      </c>
      <c r="AF116" s="567">
        <f>(Staff!$D17*AF21)*((1+Staff!$H17)^(ROUNDDOWN((COUNTIF($D116:AE116,"&gt;0")/12),0)))</f>
        <v>0</v>
      </c>
      <c r="AG116" s="567">
        <f>(Staff!$D17*AG21)*((1+Staff!$H17)^(ROUNDDOWN((COUNTIF($D116:AF116,"&gt;0")/12),0)))</f>
        <v>0</v>
      </c>
      <c r="AH116" s="567">
        <f>(Staff!$D17*AH21)*((1+Staff!$H17)^(ROUNDDOWN((COUNTIF($D116:AG116,"&gt;0")/12),0)))</f>
        <v>0</v>
      </c>
      <c r="AI116" s="567">
        <f>(Staff!$D17*AI21)*((1+Staff!$H17)^(ROUNDDOWN((COUNTIF($D116:AH116,"&gt;0")/12),0)))</f>
        <v>0</v>
      </c>
      <c r="AJ116" s="567">
        <f>(Staff!$D17*AJ21)*((1+Staff!$H17)^(ROUNDDOWN((COUNTIF($D116:AI116,"&gt;0")/12),0)))</f>
        <v>0</v>
      </c>
      <c r="AK116" s="567">
        <f>(Staff!$D17*AK21)*((1+Staff!$H17)^(ROUNDDOWN((COUNTIF($D116:AJ116,"&gt;0")/12),0)))</f>
        <v>0</v>
      </c>
      <c r="AL116" s="567">
        <f>(Staff!$D17*AL21)*((1+Staff!$H17)^(ROUNDDOWN((COUNTIF($D116:AK116,"&gt;0")/12),0)))</f>
        <v>0</v>
      </c>
      <c r="AM116" s="567">
        <f>(Staff!$D17*AM21)*((1+Staff!$H17)^(ROUNDDOWN((COUNTIF($D116:AL116,"&gt;0")/12),0)))</f>
        <v>0</v>
      </c>
      <c r="AN116" s="567">
        <f>(Staff!$D17*AN21)*((1+Staff!$H17)^(ROUNDDOWN((COUNTIF($D116:AM116,"&gt;0")/12),0)))</f>
        <v>0</v>
      </c>
      <c r="AO116" s="567">
        <f>(Staff!$D17*AO21)*((1+Staff!$H17)^(ROUNDDOWN((COUNTIF($D116:AN116,"&gt;0")/12),0)))</f>
        <v>0</v>
      </c>
      <c r="AP116" s="567">
        <f>(Staff!$D17*AP21)*((1+Staff!$H17)^(ROUNDDOWN((COUNTIF($D116:AO116,"&gt;0")/12),0)))</f>
        <v>0</v>
      </c>
      <c r="AQ116" s="567">
        <f>(Staff!$D17*AQ21)*((1+Staff!$H17)^(ROUNDDOWN((COUNTIF($D116:AP116,"&gt;0")/12),0)))</f>
        <v>0</v>
      </c>
      <c r="AR116" s="567">
        <f>(Staff!$D17*AR21)*((1+Staff!$H17)^(ROUNDDOWN((COUNTIF($D116:AQ116,"&gt;0")/12),0)))</f>
        <v>0</v>
      </c>
      <c r="AS116" s="567">
        <f>(Staff!$D17*AS21)*((1+Staff!$H17)^(ROUNDDOWN((COUNTIF($D116:AR116,"&gt;0")/12),0)))</f>
        <v>0</v>
      </c>
      <c r="AT116" s="567">
        <f>(Staff!$D17*AT21)*((1+Staff!$H17)^(ROUNDDOWN((COUNTIF($D116:AS116,"&gt;0")/12),0)))</f>
        <v>0</v>
      </c>
      <c r="AU116" s="567">
        <f>(Staff!$D17*AU21)*((1+Staff!$H17)^(ROUNDDOWN((COUNTIF($D116:AT116,"&gt;0")/12),0)))</f>
        <v>0</v>
      </c>
      <c r="AV116" s="567">
        <f>(Staff!$D17*AV21)*((1+Staff!$H17)^(ROUNDDOWN((COUNTIF($D116:AU116,"&gt;0")/12),0)))</f>
        <v>0</v>
      </c>
      <c r="AW116" s="567">
        <f>(Staff!$D17*AW21)*((1+Staff!$H17)^(ROUNDDOWN((COUNTIF($D116:AV116,"&gt;0")/12),0)))</f>
        <v>0</v>
      </c>
      <c r="AX116" s="567">
        <f>(Staff!$D17*AX21)*((1+Staff!$H17)^(ROUNDDOWN((COUNTIF($D116:AW116,"&gt;0")/12),0)))</f>
        <v>0</v>
      </c>
      <c r="AY116" s="567">
        <f>(Staff!$D17*AY21)*((1+Staff!$H17)^(ROUNDDOWN((COUNTIF($D116:AX116,"&gt;0")/12),0)))</f>
        <v>0</v>
      </c>
      <c r="AZ116" s="567">
        <f>(Staff!$D17*AZ21)*((1+Staff!$H17)^(ROUNDDOWN((COUNTIF($D116:AY116,"&gt;0")/12),0)))</f>
        <v>0</v>
      </c>
      <c r="BA116" s="567">
        <f>(Staff!$D17*BA21)*((1+Staff!$H17)^(ROUNDDOWN((COUNTIF($D116:AZ116,"&gt;0")/12),0)))</f>
        <v>0</v>
      </c>
      <c r="BB116" s="567">
        <f>(Staff!$D17*BB21)*((1+Staff!$H17)^(ROUNDDOWN((COUNTIF($D116:BA116,"&gt;0")/12),0)))</f>
        <v>0</v>
      </c>
      <c r="BC116" s="567">
        <f>(Staff!$D17*BC21)*((1+Staff!$H17)^(ROUNDDOWN((COUNTIF($D116:BB116,"&gt;0")/12),0)))</f>
        <v>0</v>
      </c>
      <c r="BD116" s="567">
        <f>(Staff!$D17*BD21)*((1+Staff!$H17)^(ROUNDDOWN((COUNTIF($D116:BC116,"&gt;0")/12),0)))</f>
        <v>0</v>
      </c>
      <c r="BE116" s="567">
        <f>(Staff!$D17*BE21)*((1+Staff!$H17)^(ROUNDDOWN((COUNTIF($D116:BD116,"&gt;0")/12),0)))</f>
        <v>0</v>
      </c>
      <c r="BF116" s="567">
        <f>(Staff!$D17*BF21)*((1+Staff!$H17)^(ROUNDDOWN((COUNTIF($D116:BE116,"&gt;0")/12),0)))</f>
        <v>0</v>
      </c>
      <c r="BG116" s="567">
        <f>(Staff!$D17*BG21)*((1+Staff!$H17)^(ROUNDDOWN((COUNTIF($D116:BF116,"&gt;0")/12),0)))</f>
        <v>0</v>
      </c>
      <c r="BH116" s="567">
        <f>(Staff!$D17*BH21)*((1+Staff!$H17)^(ROUNDDOWN((COUNTIF($D116:BG116,"&gt;0")/12),0)))</f>
        <v>0</v>
      </c>
      <c r="BI116" s="567">
        <f>(Staff!$D17*BI21)*((1+Staff!$H17)^(ROUNDDOWN((COUNTIF($D116:BH116,"&gt;0")/12),0)))</f>
        <v>0</v>
      </c>
      <c r="BJ116" s="567">
        <f>(Staff!$D17*BJ21)*((1+Staff!$H17)^(ROUNDDOWN((COUNTIF($D116:BI116,"&gt;0")/12),0)))</f>
        <v>0</v>
      </c>
      <c r="BK116" s="567">
        <f>(Staff!$D17*BK21)*((1+Staff!$H17)^(ROUNDDOWN((COUNTIF($D116:BJ116,"&gt;0")/12),0)))</f>
        <v>0</v>
      </c>
      <c r="BL116" s="567">
        <f>(Staff!$D17*BL21)*((1+Staff!$H17)^(ROUNDDOWN((COUNTIF($D116:BK116,"&gt;0")/12),0)))</f>
        <v>0</v>
      </c>
      <c r="BM116" s="567">
        <f>(Staff!$D17*BM21)*((1+Staff!$H17)^(ROUNDDOWN((COUNTIF($D116:BL116,"&gt;0")/12),0)))</f>
        <v>0</v>
      </c>
      <c r="BN116" s="567">
        <f>(Staff!$D17*BN21)*((1+Staff!$H17)^(ROUNDDOWN((COUNTIF($D116:BM116,"&gt;0")/12),0)))</f>
        <v>0</v>
      </c>
      <c r="BO116" s="567">
        <f>(Staff!$D17*BO21)*((1+Staff!$H17)^(ROUNDDOWN((COUNTIF($D116:BN116,"&gt;0")/12),0)))</f>
        <v>0</v>
      </c>
      <c r="BP116" s="567">
        <f>(Staff!$D17*BP21)*((1+Staff!$H17)^(ROUNDDOWN((COUNTIF($D116:BO116,"&gt;0")/12),0)))</f>
        <v>0</v>
      </c>
      <c r="BQ116" s="567">
        <f>(Staff!$D17*BQ21)*((1+Staff!$H17)^(ROUNDDOWN((COUNTIF($D116:BP116,"&gt;0")/12),0)))</f>
        <v>0</v>
      </c>
      <c r="BR116" s="567">
        <f>(Staff!$D17*BR21)*((1+Staff!$H17)^(ROUNDDOWN((COUNTIF($D116:BQ116,"&gt;0")/12),0)))</f>
        <v>0</v>
      </c>
      <c r="BS116" s="567">
        <f>(Staff!$D17*BS21)*((1+Staff!$H17)^(ROUNDDOWN((COUNTIF($D116:BR116,"&gt;0")/12),0)))</f>
        <v>0</v>
      </c>
      <c r="BT116" s="567">
        <f>(Staff!$D17*BT21)*((1+Staff!$H17)^(ROUNDDOWN((COUNTIF($D116:BS116,"&gt;0")/12),0)))</f>
        <v>0</v>
      </c>
      <c r="BU116" s="567">
        <f>(Staff!$D17*BU21)*((1+Staff!$H17)^(ROUNDDOWN((COUNTIF($D116:BT116,"&gt;0")/12),0)))</f>
        <v>0</v>
      </c>
      <c r="BV116" s="567">
        <f>(Staff!$D17*BV21)*((1+Staff!$H17)^(ROUNDDOWN((COUNTIF($D116:BU116,"&gt;0")/12),0)))</f>
        <v>0</v>
      </c>
      <c r="BW116" s="567">
        <f>(Staff!$D17*BW21)*((1+Staff!$H17)^(ROUNDDOWN((COUNTIF($D116:BV116,"&gt;0")/12),0)))</f>
        <v>0</v>
      </c>
      <c r="BX116" s="567">
        <f>(Staff!$D17*BX21)*((1+Staff!$H17)^(ROUNDDOWN((COUNTIF($D116:BW116,"&gt;0")/12),0)))</f>
        <v>0</v>
      </c>
      <c r="BY116" s="567">
        <f>(Staff!$D17*BY21)*((1+Staff!$H17)^(ROUNDDOWN((COUNTIF($D116:BX116,"&gt;0")/12),0)))</f>
        <v>0</v>
      </c>
      <c r="BZ116" s="567">
        <f>(Staff!$D17*BZ21)*((1+Staff!$H17)^(ROUNDDOWN((COUNTIF($D116:BY116,"&gt;0")/12),0)))</f>
        <v>0</v>
      </c>
      <c r="CA116" s="567">
        <f>(Staff!$D17*CA21)*((1+Staff!$H17)^(ROUNDDOWN((COUNTIF($D116:BZ116,"&gt;0")/12),0)))</f>
        <v>0</v>
      </c>
      <c r="CB116" s="567">
        <f>(Staff!$D17*CB21)*((1+Staff!$H17)^(ROUNDDOWN((COUNTIF($D116:CA116,"&gt;0")/12),0)))</f>
        <v>0</v>
      </c>
      <c r="CC116" s="567">
        <f>(Staff!$D17*CC21)*((1+Staff!$H17)^(ROUNDDOWN((COUNTIF($D116:CB116,"&gt;0")/12),0)))</f>
        <v>0</v>
      </c>
      <c r="CD116" s="567">
        <f>(Staff!$D17*CD21)*((1+Staff!$H17)^(ROUNDDOWN((COUNTIF($D116:CC116,"&gt;0")/12),0)))</f>
        <v>0</v>
      </c>
      <c r="CE116" s="567">
        <f>(Staff!$D17*CE21)*((1+Staff!$H17)^(ROUNDDOWN((COUNTIF($D116:CD116,"&gt;0")/12),0)))</f>
        <v>0</v>
      </c>
      <c r="CF116" s="567">
        <f>(Staff!$D17*CF21)*((1+Staff!$H17)^(ROUNDDOWN((COUNTIF($D116:CE116,"&gt;0")/12),0)))</f>
        <v>0</v>
      </c>
      <c r="CG116" s="567">
        <f>(Staff!$D17*CG21)*((1+Staff!$H17)^(ROUNDDOWN((COUNTIF($D116:CF116,"&gt;0")/12),0)))</f>
        <v>0</v>
      </c>
      <c r="CH116" s="567">
        <f>(Staff!$D17*CH21)*((1+Staff!$H17)^(ROUNDDOWN((COUNTIF($D116:CG116,"&gt;0")/12),0)))</f>
        <v>0</v>
      </c>
      <c r="CI116" s="567">
        <f>(Staff!$D17*CI21)*((1+Staff!$H17)^(ROUNDDOWN((COUNTIF($D116:CH116,"&gt;0")/12),0)))</f>
        <v>0</v>
      </c>
    </row>
    <row r="117" spans="1:87" ht="15.75" hidden="1" customHeight="1">
      <c r="A117" s="379" t="str">
        <f t="shared" si="10"/>
        <v>Other 7</v>
      </c>
      <c r="B117" s="412" t="str">
        <f>Staff!B18</f>
        <v>Ops</v>
      </c>
      <c r="C117" s="719" t="str">
        <f>Settings!$C$7</f>
        <v>USD</v>
      </c>
      <c r="D117" s="557">
        <f>(Staff!$D18*D22)</f>
        <v>0</v>
      </c>
      <c r="E117" s="567">
        <f>(Staff!$D18*E22)*((1+Staff!$H18)^(ROUNDDOWN((COUNTIF($D117:D117,"&gt;0")/12),0)))</f>
        <v>0</v>
      </c>
      <c r="F117" s="567">
        <f>(Staff!$D18*F22)*((1+Staff!$H18)^(ROUNDDOWN((COUNTIF($D117:E117,"&gt;0")/12),0)))</f>
        <v>0</v>
      </c>
      <c r="G117" s="567">
        <f>(Staff!$D18*G22)*((1+Staff!$H18)^(ROUNDDOWN((COUNTIF($D117:F117,"&gt;0")/12),0)))</f>
        <v>0</v>
      </c>
      <c r="H117" s="567">
        <f>(Staff!$D18*H22)*((1+Staff!$H18)^(ROUNDDOWN((COUNTIF($D117:G117,"&gt;0")/12),0)))</f>
        <v>0</v>
      </c>
      <c r="I117" s="567">
        <f>(Staff!$D18*I22)*((1+Staff!$H18)^(ROUNDDOWN((COUNTIF($D117:H117,"&gt;0")/12),0)))</f>
        <v>0</v>
      </c>
      <c r="J117" s="567">
        <f>(Staff!$D18*J22)*((1+Staff!$H18)^(ROUNDDOWN((COUNTIF($D117:I117,"&gt;0")/12),0)))</f>
        <v>0</v>
      </c>
      <c r="K117" s="567">
        <f>(Staff!$D18*K22)*((1+Staff!$H18)^(ROUNDDOWN((COUNTIF($D117:J117,"&gt;0")/12),0)))</f>
        <v>0</v>
      </c>
      <c r="L117" s="567">
        <f>(Staff!$D18*L22)*((1+Staff!$H18)^(ROUNDDOWN((COUNTIF($D117:K117,"&gt;0")/12),0)))</f>
        <v>0</v>
      </c>
      <c r="M117" s="567">
        <f>(Staff!$D18*M22)*((1+Staff!$H18)^(ROUNDDOWN((COUNTIF($D117:L117,"&gt;0")/12),0)))</f>
        <v>0</v>
      </c>
      <c r="N117" s="567">
        <f>(Staff!$D18*N22)*((1+Staff!$H18)^(ROUNDDOWN((COUNTIF($D117:M117,"&gt;0")/12),0)))</f>
        <v>0</v>
      </c>
      <c r="O117" s="567">
        <f>(Staff!$D18*O22)*((1+Staff!$H18)^(ROUNDDOWN((COUNTIF($D117:N117,"&gt;0")/12),0)))</f>
        <v>0</v>
      </c>
      <c r="P117" s="567">
        <f>(Staff!$D18*P22)*((1+Staff!$H18)^(ROUNDDOWN((COUNTIF($D117:O117,"&gt;0")/12),0)))</f>
        <v>0</v>
      </c>
      <c r="Q117" s="567">
        <f>(Staff!$D18*Q22)*((1+Staff!$H18)^(ROUNDDOWN((COUNTIF($D117:P117,"&gt;0")/12),0)))</f>
        <v>0</v>
      </c>
      <c r="R117" s="567">
        <f>(Staff!$D18*R22)*((1+Staff!$H18)^(ROUNDDOWN((COUNTIF($D117:Q117,"&gt;0")/12),0)))</f>
        <v>0</v>
      </c>
      <c r="S117" s="567">
        <f>(Staff!$D18*S22)*((1+Staff!$H18)^(ROUNDDOWN((COUNTIF($D117:R117,"&gt;0")/12),0)))</f>
        <v>0</v>
      </c>
      <c r="T117" s="567">
        <f>(Staff!$D18*T22)*((1+Staff!$H18)^(ROUNDDOWN((COUNTIF($D117:S117,"&gt;0")/12),0)))</f>
        <v>0</v>
      </c>
      <c r="U117" s="567">
        <f>(Staff!$D18*U22)*((1+Staff!$H18)^(ROUNDDOWN((COUNTIF($D117:T117,"&gt;0")/12),0)))</f>
        <v>0</v>
      </c>
      <c r="V117" s="567">
        <f>(Staff!$D18*V22)*((1+Staff!$H18)^(ROUNDDOWN((COUNTIF($D117:U117,"&gt;0")/12),0)))</f>
        <v>0</v>
      </c>
      <c r="W117" s="567">
        <f>(Staff!$D18*W22)*((1+Staff!$H18)^(ROUNDDOWN((COUNTIF($D117:V117,"&gt;0")/12),0)))</f>
        <v>0</v>
      </c>
      <c r="X117" s="567">
        <f>(Staff!$D18*X22)*((1+Staff!$H18)^(ROUNDDOWN((COUNTIF($D117:W117,"&gt;0")/12),0)))</f>
        <v>0</v>
      </c>
      <c r="Y117" s="567">
        <f>(Staff!$D18*Y22)*((1+Staff!$H18)^(ROUNDDOWN((COUNTIF($D117:X117,"&gt;0")/12),0)))</f>
        <v>0</v>
      </c>
      <c r="Z117" s="567">
        <f>(Staff!$D18*Z22)*((1+Staff!$H18)^(ROUNDDOWN((COUNTIF($D117:Y117,"&gt;0")/12),0)))</f>
        <v>0</v>
      </c>
      <c r="AA117" s="567">
        <f>(Staff!$D18*AA22)*((1+Staff!$H18)^(ROUNDDOWN((COUNTIF($D117:Z117,"&gt;0")/12),0)))</f>
        <v>0</v>
      </c>
      <c r="AB117" s="567">
        <f>(Staff!$D18*AB22)*((1+Staff!$H18)^(ROUNDDOWN((COUNTIF($D117:AA117,"&gt;0")/12),0)))</f>
        <v>0</v>
      </c>
      <c r="AC117" s="567">
        <f>(Staff!$D18*AC22)*((1+Staff!$H18)^(ROUNDDOWN((COUNTIF($D117:AB117,"&gt;0")/12),0)))</f>
        <v>0</v>
      </c>
      <c r="AD117" s="567">
        <f>(Staff!$D18*AD22)*((1+Staff!$H18)^(ROUNDDOWN((COUNTIF($D117:AC117,"&gt;0")/12),0)))</f>
        <v>0</v>
      </c>
      <c r="AE117" s="567">
        <f>(Staff!$D18*AE22)*((1+Staff!$H18)^(ROUNDDOWN((COUNTIF($D117:AD117,"&gt;0")/12),0)))</f>
        <v>0</v>
      </c>
      <c r="AF117" s="567">
        <f>(Staff!$D18*AF22)*((1+Staff!$H18)^(ROUNDDOWN((COUNTIF($D117:AE117,"&gt;0")/12),0)))</f>
        <v>0</v>
      </c>
      <c r="AG117" s="567">
        <f>(Staff!$D18*AG22)*((1+Staff!$H18)^(ROUNDDOWN((COUNTIF($D117:AF117,"&gt;0")/12),0)))</f>
        <v>0</v>
      </c>
      <c r="AH117" s="567">
        <f>(Staff!$D18*AH22)*((1+Staff!$H18)^(ROUNDDOWN((COUNTIF($D117:AG117,"&gt;0")/12),0)))</f>
        <v>0</v>
      </c>
      <c r="AI117" s="567">
        <f>(Staff!$D18*AI22)*((1+Staff!$H18)^(ROUNDDOWN((COUNTIF($D117:AH117,"&gt;0")/12),0)))</f>
        <v>0</v>
      </c>
      <c r="AJ117" s="567">
        <f>(Staff!$D18*AJ22)*((1+Staff!$H18)^(ROUNDDOWN((COUNTIF($D117:AI117,"&gt;0")/12),0)))</f>
        <v>0</v>
      </c>
      <c r="AK117" s="567">
        <f>(Staff!$D18*AK22)*((1+Staff!$H18)^(ROUNDDOWN((COUNTIF($D117:AJ117,"&gt;0")/12),0)))</f>
        <v>0</v>
      </c>
      <c r="AL117" s="567">
        <f>(Staff!$D18*AL22)*((1+Staff!$H18)^(ROUNDDOWN((COUNTIF($D117:AK117,"&gt;0")/12),0)))</f>
        <v>0</v>
      </c>
      <c r="AM117" s="567">
        <f>(Staff!$D18*AM22)*((1+Staff!$H18)^(ROUNDDOWN((COUNTIF($D117:AL117,"&gt;0")/12),0)))</f>
        <v>0</v>
      </c>
      <c r="AN117" s="567">
        <f>(Staff!$D18*AN22)*((1+Staff!$H18)^(ROUNDDOWN((COUNTIF($D117:AM117,"&gt;0")/12),0)))</f>
        <v>0</v>
      </c>
      <c r="AO117" s="567">
        <f>(Staff!$D18*AO22)*((1+Staff!$H18)^(ROUNDDOWN((COUNTIF($D117:AN117,"&gt;0")/12),0)))</f>
        <v>0</v>
      </c>
      <c r="AP117" s="567">
        <f>(Staff!$D18*AP22)*((1+Staff!$H18)^(ROUNDDOWN((COUNTIF($D117:AO117,"&gt;0")/12),0)))</f>
        <v>0</v>
      </c>
      <c r="AQ117" s="567">
        <f>(Staff!$D18*AQ22)*((1+Staff!$H18)^(ROUNDDOWN((COUNTIF($D117:AP117,"&gt;0")/12),0)))</f>
        <v>0</v>
      </c>
      <c r="AR117" s="567">
        <f>(Staff!$D18*AR22)*((1+Staff!$H18)^(ROUNDDOWN((COUNTIF($D117:AQ117,"&gt;0")/12),0)))</f>
        <v>0</v>
      </c>
      <c r="AS117" s="567">
        <f>(Staff!$D18*AS22)*((1+Staff!$H18)^(ROUNDDOWN((COUNTIF($D117:AR117,"&gt;0")/12),0)))</f>
        <v>0</v>
      </c>
      <c r="AT117" s="567">
        <f>(Staff!$D18*AT22)*((1+Staff!$H18)^(ROUNDDOWN((COUNTIF($D117:AS117,"&gt;0")/12),0)))</f>
        <v>0</v>
      </c>
      <c r="AU117" s="567">
        <f>(Staff!$D18*AU22)*((1+Staff!$H18)^(ROUNDDOWN((COUNTIF($D117:AT117,"&gt;0")/12),0)))</f>
        <v>0</v>
      </c>
      <c r="AV117" s="567">
        <f>(Staff!$D18*AV22)*((1+Staff!$H18)^(ROUNDDOWN((COUNTIF($D117:AU117,"&gt;0")/12),0)))</f>
        <v>0</v>
      </c>
      <c r="AW117" s="567">
        <f>(Staff!$D18*AW22)*((1+Staff!$H18)^(ROUNDDOWN((COUNTIF($D117:AV117,"&gt;0")/12),0)))</f>
        <v>0</v>
      </c>
      <c r="AX117" s="567">
        <f>(Staff!$D18*AX22)*((1+Staff!$H18)^(ROUNDDOWN((COUNTIF($D117:AW117,"&gt;0")/12),0)))</f>
        <v>0</v>
      </c>
      <c r="AY117" s="567">
        <f>(Staff!$D18*AY22)*((1+Staff!$H18)^(ROUNDDOWN((COUNTIF($D117:AX117,"&gt;0")/12),0)))</f>
        <v>0</v>
      </c>
      <c r="AZ117" s="567">
        <f>(Staff!$D18*AZ22)*((1+Staff!$H18)^(ROUNDDOWN((COUNTIF($D117:AY117,"&gt;0")/12),0)))</f>
        <v>0</v>
      </c>
      <c r="BA117" s="567">
        <f>(Staff!$D18*BA22)*((1+Staff!$H18)^(ROUNDDOWN((COUNTIF($D117:AZ117,"&gt;0")/12),0)))</f>
        <v>0</v>
      </c>
      <c r="BB117" s="567">
        <f>(Staff!$D18*BB22)*((1+Staff!$H18)^(ROUNDDOWN((COUNTIF($D117:BA117,"&gt;0")/12),0)))</f>
        <v>0</v>
      </c>
      <c r="BC117" s="567">
        <f>(Staff!$D18*BC22)*((1+Staff!$H18)^(ROUNDDOWN((COUNTIF($D117:BB117,"&gt;0")/12),0)))</f>
        <v>0</v>
      </c>
      <c r="BD117" s="567">
        <f>(Staff!$D18*BD22)*((1+Staff!$H18)^(ROUNDDOWN((COUNTIF($D117:BC117,"&gt;0")/12),0)))</f>
        <v>0</v>
      </c>
      <c r="BE117" s="567">
        <f>(Staff!$D18*BE22)*((1+Staff!$H18)^(ROUNDDOWN((COUNTIF($D117:BD117,"&gt;0")/12),0)))</f>
        <v>0</v>
      </c>
      <c r="BF117" s="567">
        <f>(Staff!$D18*BF22)*((1+Staff!$H18)^(ROUNDDOWN((COUNTIF($D117:BE117,"&gt;0")/12),0)))</f>
        <v>0</v>
      </c>
      <c r="BG117" s="567">
        <f>(Staff!$D18*BG22)*((1+Staff!$H18)^(ROUNDDOWN((COUNTIF($D117:BF117,"&gt;0")/12),0)))</f>
        <v>0</v>
      </c>
      <c r="BH117" s="567">
        <f>(Staff!$D18*BH22)*((1+Staff!$H18)^(ROUNDDOWN((COUNTIF($D117:BG117,"&gt;0")/12),0)))</f>
        <v>0</v>
      </c>
      <c r="BI117" s="567">
        <f>(Staff!$D18*BI22)*((1+Staff!$H18)^(ROUNDDOWN((COUNTIF($D117:BH117,"&gt;0")/12),0)))</f>
        <v>0</v>
      </c>
      <c r="BJ117" s="567">
        <f>(Staff!$D18*BJ22)*((1+Staff!$H18)^(ROUNDDOWN((COUNTIF($D117:BI117,"&gt;0")/12),0)))</f>
        <v>0</v>
      </c>
      <c r="BK117" s="567">
        <f>(Staff!$D18*BK22)*((1+Staff!$H18)^(ROUNDDOWN((COUNTIF($D117:BJ117,"&gt;0")/12),0)))</f>
        <v>0</v>
      </c>
      <c r="BL117" s="567">
        <f>(Staff!$D18*BL22)*((1+Staff!$H18)^(ROUNDDOWN((COUNTIF($D117:BK117,"&gt;0")/12),0)))</f>
        <v>0</v>
      </c>
      <c r="BM117" s="567">
        <f>(Staff!$D18*BM22)*((1+Staff!$H18)^(ROUNDDOWN((COUNTIF($D117:BL117,"&gt;0")/12),0)))</f>
        <v>0</v>
      </c>
      <c r="BN117" s="567">
        <f>(Staff!$D18*BN22)*((1+Staff!$H18)^(ROUNDDOWN((COUNTIF($D117:BM117,"&gt;0")/12),0)))</f>
        <v>0</v>
      </c>
      <c r="BO117" s="567">
        <f>(Staff!$D18*BO22)*((1+Staff!$H18)^(ROUNDDOWN((COUNTIF($D117:BN117,"&gt;0")/12),0)))</f>
        <v>0</v>
      </c>
      <c r="BP117" s="567">
        <f>(Staff!$D18*BP22)*((1+Staff!$H18)^(ROUNDDOWN((COUNTIF($D117:BO117,"&gt;0")/12),0)))</f>
        <v>0</v>
      </c>
      <c r="BQ117" s="567">
        <f>(Staff!$D18*BQ22)*((1+Staff!$H18)^(ROUNDDOWN((COUNTIF($D117:BP117,"&gt;0")/12),0)))</f>
        <v>0</v>
      </c>
      <c r="BR117" s="567">
        <f>(Staff!$D18*BR22)*((1+Staff!$H18)^(ROUNDDOWN((COUNTIF($D117:BQ117,"&gt;0")/12),0)))</f>
        <v>0</v>
      </c>
      <c r="BS117" s="567">
        <f>(Staff!$D18*BS22)*((1+Staff!$H18)^(ROUNDDOWN((COUNTIF($D117:BR117,"&gt;0")/12),0)))</f>
        <v>0</v>
      </c>
      <c r="BT117" s="567">
        <f>(Staff!$D18*BT22)*((1+Staff!$H18)^(ROUNDDOWN((COUNTIF($D117:BS117,"&gt;0")/12),0)))</f>
        <v>0</v>
      </c>
      <c r="BU117" s="567">
        <f>(Staff!$D18*BU22)*((1+Staff!$H18)^(ROUNDDOWN((COUNTIF($D117:BT117,"&gt;0")/12),0)))</f>
        <v>0</v>
      </c>
      <c r="BV117" s="567">
        <f>(Staff!$D18*BV22)*((1+Staff!$H18)^(ROUNDDOWN((COUNTIF($D117:BU117,"&gt;0")/12),0)))</f>
        <v>0</v>
      </c>
      <c r="BW117" s="567">
        <f>(Staff!$D18*BW22)*((1+Staff!$H18)^(ROUNDDOWN((COUNTIF($D117:BV117,"&gt;0")/12),0)))</f>
        <v>0</v>
      </c>
      <c r="BX117" s="567">
        <f>(Staff!$D18*BX22)*((1+Staff!$H18)^(ROUNDDOWN((COUNTIF($D117:BW117,"&gt;0")/12),0)))</f>
        <v>0</v>
      </c>
      <c r="BY117" s="567">
        <f>(Staff!$D18*BY22)*((1+Staff!$H18)^(ROUNDDOWN((COUNTIF($D117:BX117,"&gt;0")/12),0)))</f>
        <v>0</v>
      </c>
      <c r="BZ117" s="567">
        <f>(Staff!$D18*BZ22)*((1+Staff!$H18)^(ROUNDDOWN((COUNTIF($D117:BY117,"&gt;0")/12),0)))</f>
        <v>0</v>
      </c>
      <c r="CA117" s="567">
        <f>(Staff!$D18*CA22)*((1+Staff!$H18)^(ROUNDDOWN((COUNTIF($D117:BZ117,"&gt;0")/12),0)))</f>
        <v>0</v>
      </c>
      <c r="CB117" s="567">
        <f>(Staff!$D18*CB22)*((1+Staff!$H18)^(ROUNDDOWN((COUNTIF($D117:CA117,"&gt;0")/12),0)))</f>
        <v>0</v>
      </c>
      <c r="CC117" s="567">
        <f>(Staff!$D18*CC22)*((1+Staff!$H18)^(ROUNDDOWN((COUNTIF($D117:CB117,"&gt;0")/12),0)))</f>
        <v>0</v>
      </c>
      <c r="CD117" s="567">
        <f>(Staff!$D18*CD22)*((1+Staff!$H18)^(ROUNDDOWN((COUNTIF($D117:CC117,"&gt;0")/12),0)))</f>
        <v>0</v>
      </c>
      <c r="CE117" s="567">
        <f>(Staff!$D18*CE22)*((1+Staff!$H18)^(ROUNDDOWN((COUNTIF($D117:CD117,"&gt;0")/12),0)))</f>
        <v>0</v>
      </c>
      <c r="CF117" s="567">
        <f>(Staff!$D18*CF22)*((1+Staff!$H18)^(ROUNDDOWN((COUNTIF($D117:CE117,"&gt;0")/12),0)))</f>
        <v>0</v>
      </c>
      <c r="CG117" s="567">
        <f>(Staff!$D18*CG22)*((1+Staff!$H18)^(ROUNDDOWN((COUNTIF($D117:CF117,"&gt;0")/12),0)))</f>
        <v>0</v>
      </c>
      <c r="CH117" s="567">
        <f>(Staff!$D18*CH22)*((1+Staff!$H18)^(ROUNDDOWN((COUNTIF($D117:CG117,"&gt;0")/12),0)))</f>
        <v>0</v>
      </c>
      <c r="CI117" s="567">
        <f>(Staff!$D18*CI22)*((1+Staff!$H18)^(ROUNDDOWN((COUNTIF($D117:CH117,"&gt;0")/12),0)))</f>
        <v>0</v>
      </c>
    </row>
    <row r="118" spans="1:87" ht="15.75" hidden="1" customHeight="1">
      <c r="A118" s="379" t="str">
        <f t="shared" si="10"/>
        <v>Other 8</v>
      </c>
      <c r="B118" s="412" t="str">
        <f>Staff!B19</f>
        <v>Ops</v>
      </c>
      <c r="C118" s="719" t="str">
        <f>Settings!$C$7</f>
        <v>USD</v>
      </c>
      <c r="D118" s="557">
        <f>(Staff!$D19*D23)</f>
        <v>0</v>
      </c>
      <c r="E118" s="567">
        <f>(Staff!$D19*E23)*((1+Staff!$H19)^(ROUNDDOWN((COUNTIF($D118:D118,"&gt;0")/12),0)))</f>
        <v>0</v>
      </c>
      <c r="F118" s="567">
        <f>(Staff!$D19*F23)*((1+Staff!$H19)^(ROUNDDOWN((COUNTIF($D118:E118,"&gt;0")/12),0)))</f>
        <v>0</v>
      </c>
      <c r="G118" s="567">
        <f>(Staff!$D19*G23)*((1+Staff!$H19)^(ROUNDDOWN((COUNTIF($D118:F118,"&gt;0")/12),0)))</f>
        <v>0</v>
      </c>
      <c r="H118" s="567">
        <f>(Staff!$D19*H23)*((1+Staff!$H19)^(ROUNDDOWN((COUNTIF($D118:G118,"&gt;0")/12),0)))</f>
        <v>0</v>
      </c>
      <c r="I118" s="567">
        <f>(Staff!$D19*I23)*((1+Staff!$H19)^(ROUNDDOWN((COUNTIF($D118:H118,"&gt;0")/12),0)))</f>
        <v>0</v>
      </c>
      <c r="J118" s="567">
        <f>(Staff!$D19*J23)*((1+Staff!$H19)^(ROUNDDOWN((COUNTIF($D118:I118,"&gt;0")/12),0)))</f>
        <v>0</v>
      </c>
      <c r="K118" s="567">
        <f>(Staff!$D19*K23)*((1+Staff!$H19)^(ROUNDDOWN((COUNTIF($D118:J118,"&gt;0")/12),0)))</f>
        <v>0</v>
      </c>
      <c r="L118" s="567">
        <f>(Staff!$D19*L23)*((1+Staff!$H19)^(ROUNDDOWN((COUNTIF($D118:K118,"&gt;0")/12),0)))</f>
        <v>0</v>
      </c>
      <c r="M118" s="567">
        <f>(Staff!$D19*M23)*((1+Staff!$H19)^(ROUNDDOWN((COUNTIF($D118:L118,"&gt;0")/12),0)))</f>
        <v>0</v>
      </c>
      <c r="N118" s="567">
        <f>(Staff!$D19*N23)*((1+Staff!$H19)^(ROUNDDOWN((COUNTIF($D118:M118,"&gt;0")/12),0)))</f>
        <v>0</v>
      </c>
      <c r="O118" s="567">
        <f>(Staff!$D19*O23)*((1+Staff!$H19)^(ROUNDDOWN((COUNTIF($D118:N118,"&gt;0")/12),0)))</f>
        <v>0</v>
      </c>
      <c r="P118" s="567">
        <f>(Staff!$D19*P23)*((1+Staff!$H19)^(ROUNDDOWN((COUNTIF($D118:O118,"&gt;0")/12),0)))</f>
        <v>0</v>
      </c>
      <c r="Q118" s="567">
        <f>(Staff!$D19*Q23)*((1+Staff!$H19)^(ROUNDDOWN((COUNTIF($D118:P118,"&gt;0")/12),0)))</f>
        <v>0</v>
      </c>
      <c r="R118" s="567">
        <f>(Staff!$D19*R23)*((1+Staff!$H19)^(ROUNDDOWN((COUNTIF($D118:Q118,"&gt;0")/12),0)))</f>
        <v>0</v>
      </c>
      <c r="S118" s="567">
        <f>(Staff!$D19*S23)*((1+Staff!$H19)^(ROUNDDOWN((COUNTIF($D118:R118,"&gt;0")/12),0)))</f>
        <v>0</v>
      </c>
      <c r="T118" s="567">
        <f>(Staff!$D19*T23)*((1+Staff!$H19)^(ROUNDDOWN((COUNTIF($D118:S118,"&gt;0")/12),0)))</f>
        <v>0</v>
      </c>
      <c r="U118" s="567">
        <f>(Staff!$D19*U23)*((1+Staff!$H19)^(ROUNDDOWN((COUNTIF($D118:T118,"&gt;0")/12),0)))</f>
        <v>0</v>
      </c>
      <c r="V118" s="567">
        <f>(Staff!$D19*V23)*((1+Staff!$H19)^(ROUNDDOWN((COUNTIF($D118:U118,"&gt;0")/12),0)))</f>
        <v>0</v>
      </c>
      <c r="W118" s="567">
        <f>(Staff!$D19*W23)*((1+Staff!$H19)^(ROUNDDOWN((COUNTIF($D118:V118,"&gt;0")/12),0)))</f>
        <v>0</v>
      </c>
      <c r="X118" s="567">
        <f>(Staff!$D19*X23)*((1+Staff!$H19)^(ROUNDDOWN((COUNTIF($D118:W118,"&gt;0")/12),0)))</f>
        <v>0</v>
      </c>
      <c r="Y118" s="567">
        <f>(Staff!$D19*Y23)*((1+Staff!$H19)^(ROUNDDOWN((COUNTIF($D118:X118,"&gt;0")/12),0)))</f>
        <v>0</v>
      </c>
      <c r="Z118" s="567">
        <f>(Staff!$D19*Z23)*((1+Staff!$H19)^(ROUNDDOWN((COUNTIF($D118:Y118,"&gt;0")/12),0)))</f>
        <v>0</v>
      </c>
      <c r="AA118" s="567">
        <f>(Staff!$D19*AA23)*((1+Staff!$H19)^(ROUNDDOWN((COUNTIF($D118:Z118,"&gt;0")/12),0)))</f>
        <v>0</v>
      </c>
      <c r="AB118" s="567">
        <f>(Staff!$D19*AB23)*((1+Staff!$H19)^(ROUNDDOWN((COUNTIF($D118:AA118,"&gt;0")/12),0)))</f>
        <v>0</v>
      </c>
      <c r="AC118" s="567">
        <f>(Staff!$D19*AC23)*((1+Staff!$H19)^(ROUNDDOWN((COUNTIF($D118:AB118,"&gt;0")/12),0)))</f>
        <v>0</v>
      </c>
      <c r="AD118" s="567">
        <f>(Staff!$D19*AD23)*((1+Staff!$H19)^(ROUNDDOWN((COUNTIF($D118:AC118,"&gt;0")/12),0)))</f>
        <v>0</v>
      </c>
      <c r="AE118" s="567">
        <f>(Staff!$D19*AE23)*((1+Staff!$H19)^(ROUNDDOWN((COUNTIF($D118:AD118,"&gt;0")/12),0)))</f>
        <v>0</v>
      </c>
      <c r="AF118" s="567">
        <f>(Staff!$D19*AF23)*((1+Staff!$H19)^(ROUNDDOWN((COUNTIF($D118:AE118,"&gt;0")/12),0)))</f>
        <v>0</v>
      </c>
      <c r="AG118" s="567">
        <f>(Staff!$D19*AG23)*((1+Staff!$H19)^(ROUNDDOWN((COUNTIF($D118:AF118,"&gt;0")/12),0)))</f>
        <v>0</v>
      </c>
      <c r="AH118" s="567">
        <f>(Staff!$D19*AH23)*((1+Staff!$H19)^(ROUNDDOWN((COUNTIF($D118:AG118,"&gt;0")/12),0)))</f>
        <v>0</v>
      </c>
      <c r="AI118" s="567">
        <f>(Staff!$D19*AI23)*((1+Staff!$H19)^(ROUNDDOWN((COUNTIF($D118:AH118,"&gt;0")/12),0)))</f>
        <v>0</v>
      </c>
      <c r="AJ118" s="567">
        <f>(Staff!$D19*AJ23)*((1+Staff!$H19)^(ROUNDDOWN((COUNTIF($D118:AI118,"&gt;0")/12),0)))</f>
        <v>0</v>
      </c>
      <c r="AK118" s="567">
        <f>(Staff!$D19*AK23)*((1+Staff!$H19)^(ROUNDDOWN((COUNTIF($D118:AJ118,"&gt;0")/12),0)))</f>
        <v>0</v>
      </c>
      <c r="AL118" s="567">
        <f>(Staff!$D19*AL23)*((1+Staff!$H19)^(ROUNDDOWN((COUNTIF($D118:AK118,"&gt;0")/12),0)))</f>
        <v>0</v>
      </c>
      <c r="AM118" s="567">
        <f>(Staff!$D19*AM23)*((1+Staff!$H19)^(ROUNDDOWN((COUNTIF($D118:AL118,"&gt;0")/12),0)))</f>
        <v>0</v>
      </c>
      <c r="AN118" s="567">
        <f>(Staff!$D19*AN23)*((1+Staff!$H19)^(ROUNDDOWN((COUNTIF($D118:AM118,"&gt;0")/12),0)))</f>
        <v>0</v>
      </c>
      <c r="AO118" s="567">
        <f>(Staff!$D19*AO23)*((1+Staff!$H19)^(ROUNDDOWN((COUNTIF($D118:AN118,"&gt;0")/12),0)))</f>
        <v>0</v>
      </c>
      <c r="AP118" s="567">
        <f>(Staff!$D19*AP23)*((1+Staff!$H19)^(ROUNDDOWN((COUNTIF($D118:AO118,"&gt;0")/12),0)))</f>
        <v>0</v>
      </c>
      <c r="AQ118" s="567">
        <f>(Staff!$D19*AQ23)*((1+Staff!$H19)^(ROUNDDOWN((COUNTIF($D118:AP118,"&gt;0")/12),0)))</f>
        <v>0</v>
      </c>
      <c r="AR118" s="567">
        <f>(Staff!$D19*AR23)*((1+Staff!$H19)^(ROUNDDOWN((COUNTIF($D118:AQ118,"&gt;0")/12),0)))</f>
        <v>0</v>
      </c>
      <c r="AS118" s="567">
        <f>(Staff!$D19*AS23)*((1+Staff!$H19)^(ROUNDDOWN((COUNTIF($D118:AR118,"&gt;0")/12),0)))</f>
        <v>0</v>
      </c>
      <c r="AT118" s="567">
        <f>(Staff!$D19*AT23)*((1+Staff!$H19)^(ROUNDDOWN((COUNTIF($D118:AS118,"&gt;0")/12),0)))</f>
        <v>0</v>
      </c>
      <c r="AU118" s="567">
        <f>(Staff!$D19*AU23)*((1+Staff!$H19)^(ROUNDDOWN((COUNTIF($D118:AT118,"&gt;0")/12),0)))</f>
        <v>0</v>
      </c>
      <c r="AV118" s="567">
        <f>(Staff!$D19*AV23)*((1+Staff!$H19)^(ROUNDDOWN((COUNTIF($D118:AU118,"&gt;0")/12),0)))</f>
        <v>0</v>
      </c>
      <c r="AW118" s="567">
        <f>(Staff!$D19*AW23)*((1+Staff!$H19)^(ROUNDDOWN((COUNTIF($D118:AV118,"&gt;0")/12),0)))</f>
        <v>0</v>
      </c>
      <c r="AX118" s="567">
        <f>(Staff!$D19*AX23)*((1+Staff!$H19)^(ROUNDDOWN((COUNTIF($D118:AW118,"&gt;0")/12),0)))</f>
        <v>0</v>
      </c>
      <c r="AY118" s="567">
        <f>(Staff!$D19*AY23)*((1+Staff!$H19)^(ROUNDDOWN((COUNTIF($D118:AX118,"&gt;0")/12),0)))</f>
        <v>0</v>
      </c>
      <c r="AZ118" s="567">
        <f>(Staff!$D19*AZ23)*((1+Staff!$H19)^(ROUNDDOWN((COUNTIF($D118:AY118,"&gt;0")/12),0)))</f>
        <v>0</v>
      </c>
      <c r="BA118" s="567">
        <f>(Staff!$D19*BA23)*((1+Staff!$H19)^(ROUNDDOWN((COUNTIF($D118:AZ118,"&gt;0")/12),0)))</f>
        <v>0</v>
      </c>
      <c r="BB118" s="567">
        <f>(Staff!$D19*BB23)*((1+Staff!$H19)^(ROUNDDOWN((COUNTIF($D118:BA118,"&gt;0")/12),0)))</f>
        <v>0</v>
      </c>
      <c r="BC118" s="567">
        <f>(Staff!$D19*BC23)*((1+Staff!$H19)^(ROUNDDOWN((COUNTIF($D118:BB118,"&gt;0")/12),0)))</f>
        <v>0</v>
      </c>
      <c r="BD118" s="567">
        <f>(Staff!$D19*BD23)*((1+Staff!$H19)^(ROUNDDOWN((COUNTIF($D118:BC118,"&gt;0")/12),0)))</f>
        <v>0</v>
      </c>
      <c r="BE118" s="567">
        <f>(Staff!$D19*BE23)*((1+Staff!$H19)^(ROUNDDOWN((COUNTIF($D118:BD118,"&gt;0")/12),0)))</f>
        <v>0</v>
      </c>
      <c r="BF118" s="567">
        <f>(Staff!$D19*BF23)*((1+Staff!$H19)^(ROUNDDOWN((COUNTIF($D118:BE118,"&gt;0")/12),0)))</f>
        <v>0</v>
      </c>
      <c r="BG118" s="567">
        <f>(Staff!$D19*BG23)*((1+Staff!$H19)^(ROUNDDOWN((COUNTIF($D118:BF118,"&gt;0")/12),0)))</f>
        <v>0</v>
      </c>
      <c r="BH118" s="567">
        <f>(Staff!$D19*BH23)*((1+Staff!$H19)^(ROUNDDOWN((COUNTIF($D118:BG118,"&gt;0")/12),0)))</f>
        <v>0</v>
      </c>
      <c r="BI118" s="567">
        <f>(Staff!$D19*BI23)*((1+Staff!$H19)^(ROUNDDOWN((COUNTIF($D118:BH118,"&gt;0")/12),0)))</f>
        <v>0</v>
      </c>
      <c r="BJ118" s="567">
        <f>(Staff!$D19*BJ23)*((1+Staff!$H19)^(ROUNDDOWN((COUNTIF($D118:BI118,"&gt;0")/12),0)))</f>
        <v>0</v>
      </c>
      <c r="BK118" s="567">
        <f>(Staff!$D19*BK23)*((1+Staff!$H19)^(ROUNDDOWN((COUNTIF($D118:BJ118,"&gt;0")/12),0)))</f>
        <v>0</v>
      </c>
      <c r="BL118" s="567">
        <f>(Staff!$D19*BL23)*((1+Staff!$H19)^(ROUNDDOWN((COUNTIF($D118:BK118,"&gt;0")/12),0)))</f>
        <v>0</v>
      </c>
      <c r="BM118" s="567">
        <f>(Staff!$D19*BM23)*((1+Staff!$H19)^(ROUNDDOWN((COUNTIF($D118:BL118,"&gt;0")/12),0)))</f>
        <v>0</v>
      </c>
      <c r="BN118" s="567">
        <f>(Staff!$D19*BN23)*((1+Staff!$H19)^(ROUNDDOWN((COUNTIF($D118:BM118,"&gt;0")/12),0)))</f>
        <v>0</v>
      </c>
      <c r="BO118" s="567">
        <f>(Staff!$D19*BO23)*((1+Staff!$H19)^(ROUNDDOWN((COUNTIF($D118:BN118,"&gt;0")/12),0)))</f>
        <v>0</v>
      </c>
      <c r="BP118" s="567">
        <f>(Staff!$D19*BP23)*((1+Staff!$H19)^(ROUNDDOWN((COUNTIF($D118:BO118,"&gt;0")/12),0)))</f>
        <v>0</v>
      </c>
      <c r="BQ118" s="567">
        <f>(Staff!$D19*BQ23)*((1+Staff!$H19)^(ROUNDDOWN((COUNTIF($D118:BP118,"&gt;0")/12),0)))</f>
        <v>0</v>
      </c>
      <c r="BR118" s="567">
        <f>(Staff!$D19*BR23)*((1+Staff!$H19)^(ROUNDDOWN((COUNTIF($D118:BQ118,"&gt;0")/12),0)))</f>
        <v>0</v>
      </c>
      <c r="BS118" s="567">
        <f>(Staff!$D19*BS23)*((1+Staff!$H19)^(ROUNDDOWN((COUNTIF($D118:BR118,"&gt;0")/12),0)))</f>
        <v>0</v>
      </c>
      <c r="BT118" s="567">
        <f>(Staff!$D19*BT23)*((1+Staff!$H19)^(ROUNDDOWN((COUNTIF($D118:BS118,"&gt;0")/12),0)))</f>
        <v>0</v>
      </c>
      <c r="BU118" s="567">
        <f>(Staff!$D19*BU23)*((1+Staff!$H19)^(ROUNDDOWN((COUNTIF($D118:BT118,"&gt;0")/12),0)))</f>
        <v>0</v>
      </c>
      <c r="BV118" s="567">
        <f>(Staff!$D19*BV23)*((1+Staff!$H19)^(ROUNDDOWN((COUNTIF($D118:BU118,"&gt;0")/12),0)))</f>
        <v>0</v>
      </c>
      <c r="BW118" s="567">
        <f>(Staff!$D19*BW23)*((1+Staff!$H19)^(ROUNDDOWN((COUNTIF($D118:BV118,"&gt;0")/12),0)))</f>
        <v>0</v>
      </c>
      <c r="BX118" s="567">
        <f>(Staff!$D19*BX23)*((1+Staff!$H19)^(ROUNDDOWN((COUNTIF($D118:BW118,"&gt;0")/12),0)))</f>
        <v>0</v>
      </c>
      <c r="BY118" s="567">
        <f>(Staff!$D19*BY23)*((1+Staff!$H19)^(ROUNDDOWN((COUNTIF($D118:BX118,"&gt;0")/12),0)))</f>
        <v>0</v>
      </c>
      <c r="BZ118" s="567">
        <f>(Staff!$D19*BZ23)*((1+Staff!$H19)^(ROUNDDOWN((COUNTIF($D118:BY118,"&gt;0")/12),0)))</f>
        <v>0</v>
      </c>
      <c r="CA118" s="567">
        <f>(Staff!$D19*CA23)*((1+Staff!$H19)^(ROUNDDOWN((COUNTIF($D118:BZ118,"&gt;0")/12),0)))</f>
        <v>0</v>
      </c>
      <c r="CB118" s="567">
        <f>(Staff!$D19*CB23)*((1+Staff!$H19)^(ROUNDDOWN((COUNTIF($D118:CA118,"&gt;0")/12),0)))</f>
        <v>0</v>
      </c>
      <c r="CC118" s="567">
        <f>(Staff!$D19*CC23)*((1+Staff!$H19)^(ROUNDDOWN((COUNTIF($D118:CB118,"&gt;0")/12),0)))</f>
        <v>0</v>
      </c>
      <c r="CD118" s="567">
        <f>(Staff!$D19*CD23)*((1+Staff!$H19)^(ROUNDDOWN((COUNTIF($D118:CC118,"&gt;0")/12),0)))</f>
        <v>0</v>
      </c>
      <c r="CE118" s="567">
        <f>(Staff!$D19*CE23)*((1+Staff!$H19)^(ROUNDDOWN((COUNTIF($D118:CD118,"&gt;0")/12),0)))</f>
        <v>0</v>
      </c>
      <c r="CF118" s="567">
        <f>(Staff!$D19*CF23)*((1+Staff!$H19)^(ROUNDDOWN((COUNTIF($D118:CE118,"&gt;0")/12),0)))</f>
        <v>0</v>
      </c>
      <c r="CG118" s="567">
        <f>(Staff!$D19*CG23)*((1+Staff!$H19)^(ROUNDDOWN((COUNTIF($D118:CF118,"&gt;0")/12),0)))</f>
        <v>0</v>
      </c>
      <c r="CH118" s="567">
        <f>(Staff!$D19*CH23)*((1+Staff!$H19)^(ROUNDDOWN((COUNTIF($D118:CG118,"&gt;0")/12),0)))</f>
        <v>0</v>
      </c>
      <c r="CI118" s="567">
        <f>(Staff!$D19*CI23)*((1+Staff!$H19)^(ROUNDDOWN((COUNTIF($D118:CH118,"&gt;0")/12),0)))</f>
        <v>0</v>
      </c>
    </row>
    <row r="119" spans="1:87" ht="15.75" hidden="1" customHeight="1">
      <c r="A119" s="379" t="str">
        <f t="shared" si="10"/>
        <v>Other 9</v>
      </c>
      <c r="B119" s="412" t="str">
        <f>Staff!B20</f>
        <v>Ops</v>
      </c>
      <c r="C119" s="719" t="str">
        <f>Settings!$C$7</f>
        <v>USD</v>
      </c>
      <c r="D119" s="557">
        <f>(Staff!$D20*D24)</f>
        <v>0</v>
      </c>
      <c r="E119" s="567">
        <f>(Staff!$D20*E24)*((1+Staff!$H20)^(ROUNDDOWN((COUNTIF($D119:D119,"&gt;0")/12),0)))</f>
        <v>0</v>
      </c>
      <c r="F119" s="567">
        <f>(Staff!$D20*F24)*((1+Staff!$H20)^(ROUNDDOWN((COUNTIF($D119:E119,"&gt;0")/12),0)))</f>
        <v>0</v>
      </c>
      <c r="G119" s="567">
        <f>(Staff!$D20*G24)*((1+Staff!$H20)^(ROUNDDOWN((COUNTIF($D119:F119,"&gt;0")/12),0)))</f>
        <v>0</v>
      </c>
      <c r="H119" s="567">
        <f>(Staff!$D20*H24)*((1+Staff!$H20)^(ROUNDDOWN((COUNTIF($D119:G119,"&gt;0")/12),0)))</f>
        <v>0</v>
      </c>
      <c r="I119" s="567">
        <f>(Staff!$D20*I24)*((1+Staff!$H20)^(ROUNDDOWN((COUNTIF($D119:H119,"&gt;0")/12),0)))</f>
        <v>0</v>
      </c>
      <c r="J119" s="567">
        <f>(Staff!$D20*J24)*((1+Staff!$H20)^(ROUNDDOWN((COUNTIF($D119:I119,"&gt;0")/12),0)))</f>
        <v>0</v>
      </c>
      <c r="K119" s="567">
        <f>(Staff!$D20*K24)*((1+Staff!$H20)^(ROUNDDOWN((COUNTIF($D119:J119,"&gt;0")/12),0)))</f>
        <v>0</v>
      </c>
      <c r="L119" s="567">
        <f>(Staff!$D20*L24)*((1+Staff!$H20)^(ROUNDDOWN((COUNTIF($D119:K119,"&gt;0")/12),0)))</f>
        <v>0</v>
      </c>
      <c r="M119" s="567">
        <f>(Staff!$D20*M24)*((1+Staff!$H20)^(ROUNDDOWN((COUNTIF($D119:L119,"&gt;0")/12),0)))</f>
        <v>0</v>
      </c>
      <c r="N119" s="567">
        <f>(Staff!$D20*N24)*((1+Staff!$H20)^(ROUNDDOWN((COUNTIF($D119:M119,"&gt;0")/12),0)))</f>
        <v>0</v>
      </c>
      <c r="O119" s="567">
        <f>(Staff!$D20*O24)*((1+Staff!$H20)^(ROUNDDOWN((COUNTIF($D119:N119,"&gt;0")/12),0)))</f>
        <v>0</v>
      </c>
      <c r="P119" s="567">
        <f>(Staff!$D20*P24)*((1+Staff!$H20)^(ROUNDDOWN((COUNTIF($D119:O119,"&gt;0")/12),0)))</f>
        <v>0</v>
      </c>
      <c r="Q119" s="567">
        <f>(Staff!$D20*Q24)*((1+Staff!$H20)^(ROUNDDOWN((COUNTIF($D119:P119,"&gt;0")/12),0)))</f>
        <v>0</v>
      </c>
      <c r="R119" s="567">
        <f>(Staff!$D20*R24)*((1+Staff!$H20)^(ROUNDDOWN((COUNTIF($D119:Q119,"&gt;0")/12),0)))</f>
        <v>0</v>
      </c>
      <c r="S119" s="567">
        <f>(Staff!$D20*S24)*((1+Staff!$H20)^(ROUNDDOWN((COUNTIF($D119:R119,"&gt;0")/12),0)))</f>
        <v>0</v>
      </c>
      <c r="T119" s="567">
        <f>(Staff!$D20*T24)*((1+Staff!$H20)^(ROUNDDOWN((COUNTIF($D119:S119,"&gt;0")/12),0)))</f>
        <v>0</v>
      </c>
      <c r="U119" s="567">
        <f>(Staff!$D20*U24)*((1+Staff!$H20)^(ROUNDDOWN((COUNTIF($D119:T119,"&gt;0")/12),0)))</f>
        <v>0</v>
      </c>
      <c r="V119" s="567">
        <f>(Staff!$D20*V24)*((1+Staff!$H20)^(ROUNDDOWN((COUNTIF($D119:U119,"&gt;0")/12),0)))</f>
        <v>0</v>
      </c>
      <c r="W119" s="567">
        <f>(Staff!$D20*W24)*((1+Staff!$H20)^(ROUNDDOWN((COUNTIF($D119:V119,"&gt;0")/12),0)))</f>
        <v>0</v>
      </c>
      <c r="X119" s="567">
        <f>(Staff!$D20*X24)*((1+Staff!$H20)^(ROUNDDOWN((COUNTIF($D119:W119,"&gt;0")/12),0)))</f>
        <v>0</v>
      </c>
      <c r="Y119" s="567">
        <f>(Staff!$D20*Y24)*((1+Staff!$H20)^(ROUNDDOWN((COUNTIF($D119:X119,"&gt;0")/12),0)))</f>
        <v>0</v>
      </c>
      <c r="Z119" s="567">
        <f>(Staff!$D20*Z24)*((1+Staff!$H20)^(ROUNDDOWN((COUNTIF($D119:Y119,"&gt;0")/12),0)))</f>
        <v>0</v>
      </c>
      <c r="AA119" s="567">
        <f>(Staff!$D20*AA24)*((1+Staff!$H20)^(ROUNDDOWN((COUNTIF($D119:Z119,"&gt;0")/12),0)))</f>
        <v>0</v>
      </c>
      <c r="AB119" s="567">
        <f>(Staff!$D20*AB24)*((1+Staff!$H20)^(ROUNDDOWN((COUNTIF($D119:AA119,"&gt;0")/12),0)))</f>
        <v>0</v>
      </c>
      <c r="AC119" s="567">
        <f>(Staff!$D20*AC24)*((1+Staff!$H20)^(ROUNDDOWN((COUNTIF($D119:AB119,"&gt;0")/12),0)))</f>
        <v>0</v>
      </c>
      <c r="AD119" s="567">
        <f>(Staff!$D20*AD24)*((1+Staff!$H20)^(ROUNDDOWN((COUNTIF($D119:AC119,"&gt;0")/12),0)))</f>
        <v>0</v>
      </c>
      <c r="AE119" s="567">
        <f>(Staff!$D20*AE24)*((1+Staff!$H20)^(ROUNDDOWN((COUNTIF($D119:AD119,"&gt;0")/12),0)))</f>
        <v>0</v>
      </c>
      <c r="AF119" s="567">
        <f>(Staff!$D20*AF24)*((1+Staff!$H20)^(ROUNDDOWN((COUNTIF($D119:AE119,"&gt;0")/12),0)))</f>
        <v>0</v>
      </c>
      <c r="AG119" s="567">
        <f>(Staff!$D20*AG24)*((1+Staff!$H20)^(ROUNDDOWN((COUNTIF($D119:AF119,"&gt;0")/12),0)))</f>
        <v>0</v>
      </c>
      <c r="AH119" s="567">
        <f>(Staff!$D20*AH24)*((1+Staff!$H20)^(ROUNDDOWN((COUNTIF($D119:AG119,"&gt;0")/12),0)))</f>
        <v>0</v>
      </c>
      <c r="AI119" s="567">
        <f>(Staff!$D20*AI24)*((1+Staff!$H20)^(ROUNDDOWN((COUNTIF($D119:AH119,"&gt;0")/12),0)))</f>
        <v>0</v>
      </c>
      <c r="AJ119" s="567">
        <f>(Staff!$D20*AJ24)*((1+Staff!$H20)^(ROUNDDOWN((COUNTIF($D119:AI119,"&gt;0")/12),0)))</f>
        <v>0</v>
      </c>
      <c r="AK119" s="567">
        <f>(Staff!$D20*AK24)*((1+Staff!$H20)^(ROUNDDOWN((COUNTIF($D119:AJ119,"&gt;0")/12),0)))</f>
        <v>0</v>
      </c>
      <c r="AL119" s="567">
        <f>(Staff!$D20*AL24)*((1+Staff!$H20)^(ROUNDDOWN((COUNTIF($D119:AK119,"&gt;0")/12),0)))</f>
        <v>0</v>
      </c>
      <c r="AM119" s="567">
        <f>(Staff!$D20*AM24)*((1+Staff!$H20)^(ROUNDDOWN((COUNTIF($D119:AL119,"&gt;0")/12),0)))</f>
        <v>0</v>
      </c>
      <c r="AN119" s="567">
        <f>(Staff!$D20*AN24)*((1+Staff!$H20)^(ROUNDDOWN((COUNTIF($D119:AM119,"&gt;0")/12),0)))</f>
        <v>0</v>
      </c>
      <c r="AO119" s="567">
        <f>(Staff!$D20*AO24)*((1+Staff!$H20)^(ROUNDDOWN((COUNTIF($D119:AN119,"&gt;0")/12),0)))</f>
        <v>0</v>
      </c>
      <c r="AP119" s="567">
        <f>(Staff!$D20*AP24)*((1+Staff!$H20)^(ROUNDDOWN((COUNTIF($D119:AO119,"&gt;0")/12),0)))</f>
        <v>0</v>
      </c>
      <c r="AQ119" s="567">
        <f>(Staff!$D20*AQ24)*((1+Staff!$H20)^(ROUNDDOWN((COUNTIF($D119:AP119,"&gt;0")/12),0)))</f>
        <v>0</v>
      </c>
      <c r="AR119" s="567">
        <f>(Staff!$D20*AR24)*((1+Staff!$H20)^(ROUNDDOWN((COUNTIF($D119:AQ119,"&gt;0")/12),0)))</f>
        <v>0</v>
      </c>
      <c r="AS119" s="567">
        <f>(Staff!$D20*AS24)*((1+Staff!$H20)^(ROUNDDOWN((COUNTIF($D119:AR119,"&gt;0")/12),0)))</f>
        <v>0</v>
      </c>
      <c r="AT119" s="567">
        <f>(Staff!$D20*AT24)*((1+Staff!$H20)^(ROUNDDOWN((COUNTIF($D119:AS119,"&gt;0")/12),0)))</f>
        <v>0</v>
      </c>
      <c r="AU119" s="567">
        <f>(Staff!$D20*AU24)*((1+Staff!$H20)^(ROUNDDOWN((COUNTIF($D119:AT119,"&gt;0")/12),0)))</f>
        <v>0</v>
      </c>
      <c r="AV119" s="567">
        <f>(Staff!$D20*AV24)*((1+Staff!$H20)^(ROUNDDOWN((COUNTIF($D119:AU119,"&gt;0")/12),0)))</f>
        <v>0</v>
      </c>
      <c r="AW119" s="567">
        <f>(Staff!$D20*AW24)*((1+Staff!$H20)^(ROUNDDOWN((COUNTIF($D119:AV119,"&gt;0")/12),0)))</f>
        <v>0</v>
      </c>
      <c r="AX119" s="567">
        <f>(Staff!$D20*AX24)*((1+Staff!$H20)^(ROUNDDOWN((COUNTIF($D119:AW119,"&gt;0")/12),0)))</f>
        <v>0</v>
      </c>
      <c r="AY119" s="567">
        <f>(Staff!$D20*AY24)*((1+Staff!$H20)^(ROUNDDOWN((COUNTIF($D119:AX119,"&gt;0")/12),0)))</f>
        <v>0</v>
      </c>
      <c r="AZ119" s="567">
        <f>(Staff!$D20*AZ24)*((1+Staff!$H20)^(ROUNDDOWN((COUNTIF($D119:AY119,"&gt;0")/12),0)))</f>
        <v>0</v>
      </c>
      <c r="BA119" s="567">
        <f>(Staff!$D20*BA24)*((1+Staff!$H20)^(ROUNDDOWN((COUNTIF($D119:AZ119,"&gt;0")/12),0)))</f>
        <v>0</v>
      </c>
      <c r="BB119" s="567">
        <f>(Staff!$D20*BB24)*((1+Staff!$H20)^(ROUNDDOWN((COUNTIF($D119:BA119,"&gt;0")/12),0)))</f>
        <v>0</v>
      </c>
      <c r="BC119" s="567">
        <f>(Staff!$D20*BC24)*((1+Staff!$H20)^(ROUNDDOWN((COUNTIF($D119:BB119,"&gt;0")/12),0)))</f>
        <v>0</v>
      </c>
      <c r="BD119" s="567">
        <f>(Staff!$D20*BD24)*((1+Staff!$H20)^(ROUNDDOWN((COUNTIF($D119:BC119,"&gt;0")/12),0)))</f>
        <v>0</v>
      </c>
      <c r="BE119" s="567">
        <f>(Staff!$D20*BE24)*((1+Staff!$H20)^(ROUNDDOWN((COUNTIF($D119:BD119,"&gt;0")/12),0)))</f>
        <v>0</v>
      </c>
      <c r="BF119" s="567">
        <f>(Staff!$D20*BF24)*((1+Staff!$H20)^(ROUNDDOWN((COUNTIF($D119:BE119,"&gt;0")/12),0)))</f>
        <v>0</v>
      </c>
      <c r="BG119" s="567">
        <f>(Staff!$D20*BG24)*((1+Staff!$H20)^(ROUNDDOWN((COUNTIF($D119:BF119,"&gt;0")/12),0)))</f>
        <v>0</v>
      </c>
      <c r="BH119" s="567">
        <f>(Staff!$D20*BH24)*((1+Staff!$H20)^(ROUNDDOWN((COUNTIF($D119:BG119,"&gt;0")/12),0)))</f>
        <v>0</v>
      </c>
      <c r="BI119" s="567">
        <f>(Staff!$D20*BI24)*((1+Staff!$H20)^(ROUNDDOWN((COUNTIF($D119:BH119,"&gt;0")/12),0)))</f>
        <v>0</v>
      </c>
      <c r="BJ119" s="567">
        <f>(Staff!$D20*BJ24)*((1+Staff!$H20)^(ROUNDDOWN((COUNTIF($D119:BI119,"&gt;0")/12),0)))</f>
        <v>0</v>
      </c>
      <c r="BK119" s="567">
        <f>(Staff!$D20*BK24)*((1+Staff!$H20)^(ROUNDDOWN((COUNTIF($D119:BJ119,"&gt;0")/12),0)))</f>
        <v>0</v>
      </c>
      <c r="BL119" s="567">
        <f>(Staff!$D20*BL24)*((1+Staff!$H20)^(ROUNDDOWN((COUNTIF($D119:BK119,"&gt;0")/12),0)))</f>
        <v>0</v>
      </c>
      <c r="BM119" s="567">
        <f>(Staff!$D20*BM24)*((1+Staff!$H20)^(ROUNDDOWN((COUNTIF($D119:BL119,"&gt;0")/12),0)))</f>
        <v>0</v>
      </c>
      <c r="BN119" s="567">
        <f>(Staff!$D20*BN24)*((1+Staff!$H20)^(ROUNDDOWN((COUNTIF($D119:BM119,"&gt;0")/12),0)))</f>
        <v>0</v>
      </c>
      <c r="BO119" s="567">
        <f>(Staff!$D20*BO24)*((1+Staff!$H20)^(ROUNDDOWN((COUNTIF($D119:BN119,"&gt;0")/12),0)))</f>
        <v>0</v>
      </c>
      <c r="BP119" s="567">
        <f>(Staff!$D20*BP24)*((1+Staff!$H20)^(ROUNDDOWN((COUNTIF($D119:BO119,"&gt;0")/12),0)))</f>
        <v>0</v>
      </c>
      <c r="BQ119" s="567">
        <f>(Staff!$D20*BQ24)*((1+Staff!$H20)^(ROUNDDOWN((COUNTIF($D119:BP119,"&gt;0")/12),0)))</f>
        <v>0</v>
      </c>
      <c r="BR119" s="567">
        <f>(Staff!$D20*BR24)*((1+Staff!$H20)^(ROUNDDOWN((COUNTIF($D119:BQ119,"&gt;0")/12),0)))</f>
        <v>0</v>
      </c>
      <c r="BS119" s="567">
        <f>(Staff!$D20*BS24)*((1+Staff!$H20)^(ROUNDDOWN((COUNTIF($D119:BR119,"&gt;0")/12),0)))</f>
        <v>0</v>
      </c>
      <c r="BT119" s="567">
        <f>(Staff!$D20*BT24)*((1+Staff!$H20)^(ROUNDDOWN((COUNTIF($D119:BS119,"&gt;0")/12),0)))</f>
        <v>0</v>
      </c>
      <c r="BU119" s="567">
        <f>(Staff!$D20*BU24)*((1+Staff!$H20)^(ROUNDDOWN((COUNTIF($D119:BT119,"&gt;0")/12),0)))</f>
        <v>0</v>
      </c>
      <c r="BV119" s="567">
        <f>(Staff!$D20*BV24)*((1+Staff!$H20)^(ROUNDDOWN((COUNTIF($D119:BU119,"&gt;0")/12),0)))</f>
        <v>0</v>
      </c>
      <c r="BW119" s="567">
        <f>(Staff!$D20*BW24)*((1+Staff!$H20)^(ROUNDDOWN((COUNTIF($D119:BV119,"&gt;0")/12),0)))</f>
        <v>0</v>
      </c>
      <c r="BX119" s="567">
        <f>(Staff!$D20*BX24)*((1+Staff!$H20)^(ROUNDDOWN((COUNTIF($D119:BW119,"&gt;0")/12),0)))</f>
        <v>0</v>
      </c>
      <c r="BY119" s="567">
        <f>(Staff!$D20*BY24)*((1+Staff!$H20)^(ROUNDDOWN((COUNTIF($D119:BX119,"&gt;0")/12),0)))</f>
        <v>0</v>
      </c>
      <c r="BZ119" s="567">
        <f>(Staff!$D20*BZ24)*((1+Staff!$H20)^(ROUNDDOWN((COUNTIF($D119:BY119,"&gt;0")/12),0)))</f>
        <v>0</v>
      </c>
      <c r="CA119" s="567">
        <f>(Staff!$D20*CA24)*((1+Staff!$H20)^(ROUNDDOWN((COUNTIF($D119:BZ119,"&gt;0")/12),0)))</f>
        <v>0</v>
      </c>
      <c r="CB119" s="567">
        <f>(Staff!$D20*CB24)*((1+Staff!$H20)^(ROUNDDOWN((COUNTIF($D119:CA119,"&gt;0")/12),0)))</f>
        <v>0</v>
      </c>
      <c r="CC119" s="567">
        <f>(Staff!$D20*CC24)*((1+Staff!$H20)^(ROUNDDOWN((COUNTIF($D119:CB119,"&gt;0")/12),0)))</f>
        <v>0</v>
      </c>
      <c r="CD119" s="567">
        <f>(Staff!$D20*CD24)*((1+Staff!$H20)^(ROUNDDOWN((COUNTIF($D119:CC119,"&gt;0")/12),0)))</f>
        <v>0</v>
      </c>
      <c r="CE119" s="567">
        <f>(Staff!$D20*CE24)*((1+Staff!$H20)^(ROUNDDOWN((COUNTIF($D119:CD119,"&gt;0")/12),0)))</f>
        <v>0</v>
      </c>
      <c r="CF119" s="567">
        <f>(Staff!$D20*CF24)*((1+Staff!$H20)^(ROUNDDOWN((COUNTIF($D119:CE119,"&gt;0")/12),0)))</f>
        <v>0</v>
      </c>
      <c r="CG119" s="567">
        <f>(Staff!$D20*CG24)*((1+Staff!$H20)^(ROUNDDOWN((COUNTIF($D119:CF119,"&gt;0")/12),0)))</f>
        <v>0</v>
      </c>
      <c r="CH119" s="567">
        <f>(Staff!$D20*CH24)*((1+Staff!$H20)^(ROUNDDOWN((COUNTIF($D119:CG119,"&gt;0")/12),0)))</f>
        <v>0</v>
      </c>
      <c r="CI119" s="567">
        <f>(Staff!$D20*CI24)*((1+Staff!$H20)^(ROUNDDOWN((COUNTIF($D119:CH119,"&gt;0")/12),0)))</f>
        <v>0</v>
      </c>
    </row>
    <row r="120" spans="1:87" ht="15.75" hidden="1" customHeight="1">
      <c r="A120" s="379" t="str">
        <f t="shared" si="10"/>
        <v>Other 10</v>
      </c>
      <c r="B120" s="412" t="str">
        <f>Staff!B21</f>
        <v>Ops</v>
      </c>
      <c r="C120" s="719" t="str">
        <f>Settings!$C$7</f>
        <v>USD</v>
      </c>
      <c r="D120" s="557">
        <f>(Staff!$D21*D25)</f>
        <v>0</v>
      </c>
      <c r="E120" s="567">
        <f>(Staff!$D21*E25)*((1+Staff!$H21)^(ROUNDDOWN((COUNTIF($D120:D120,"&gt;0")/12),0)))</f>
        <v>0</v>
      </c>
      <c r="F120" s="567">
        <f>(Staff!$D21*F25)*((1+Staff!$H21)^(ROUNDDOWN((COUNTIF($D120:E120,"&gt;0")/12),0)))</f>
        <v>0</v>
      </c>
      <c r="G120" s="567">
        <f>(Staff!$D21*G25)*((1+Staff!$H21)^(ROUNDDOWN((COUNTIF($D120:F120,"&gt;0")/12),0)))</f>
        <v>0</v>
      </c>
      <c r="H120" s="567">
        <f>(Staff!$D21*H25)*((1+Staff!$H21)^(ROUNDDOWN((COUNTIF($D120:G120,"&gt;0")/12),0)))</f>
        <v>0</v>
      </c>
      <c r="I120" s="567">
        <f>(Staff!$D21*I25)*((1+Staff!$H21)^(ROUNDDOWN((COUNTIF($D120:H120,"&gt;0")/12),0)))</f>
        <v>0</v>
      </c>
      <c r="J120" s="567">
        <f>(Staff!$D21*J25)*((1+Staff!$H21)^(ROUNDDOWN((COUNTIF($D120:I120,"&gt;0")/12),0)))</f>
        <v>0</v>
      </c>
      <c r="K120" s="567">
        <f>(Staff!$D21*K25)*((1+Staff!$H21)^(ROUNDDOWN((COUNTIF($D120:J120,"&gt;0")/12),0)))</f>
        <v>0</v>
      </c>
      <c r="L120" s="567">
        <f>(Staff!$D21*L25)*((1+Staff!$H21)^(ROUNDDOWN((COUNTIF($D120:K120,"&gt;0")/12),0)))</f>
        <v>0</v>
      </c>
      <c r="M120" s="567">
        <f>(Staff!$D21*M25)*((1+Staff!$H21)^(ROUNDDOWN((COUNTIF($D120:L120,"&gt;0")/12),0)))</f>
        <v>0</v>
      </c>
      <c r="N120" s="567">
        <f>(Staff!$D21*N25)*((1+Staff!$H21)^(ROUNDDOWN((COUNTIF($D120:M120,"&gt;0")/12),0)))</f>
        <v>0</v>
      </c>
      <c r="O120" s="567">
        <f>(Staff!$D21*O25)*((1+Staff!$H21)^(ROUNDDOWN((COUNTIF($D120:N120,"&gt;0")/12),0)))</f>
        <v>0</v>
      </c>
      <c r="P120" s="567">
        <f>(Staff!$D21*P25)*((1+Staff!$H21)^(ROUNDDOWN((COUNTIF($D120:O120,"&gt;0")/12),0)))</f>
        <v>0</v>
      </c>
      <c r="Q120" s="567">
        <f>(Staff!$D21*Q25)*((1+Staff!$H21)^(ROUNDDOWN((COUNTIF($D120:P120,"&gt;0")/12),0)))</f>
        <v>0</v>
      </c>
      <c r="R120" s="567">
        <f>(Staff!$D21*R25)*((1+Staff!$H21)^(ROUNDDOWN((COUNTIF($D120:Q120,"&gt;0")/12),0)))</f>
        <v>0</v>
      </c>
      <c r="S120" s="567">
        <f>(Staff!$D21*S25)*((1+Staff!$H21)^(ROUNDDOWN((COUNTIF($D120:R120,"&gt;0")/12),0)))</f>
        <v>0</v>
      </c>
      <c r="T120" s="567">
        <f>(Staff!$D21*T25)*((1+Staff!$H21)^(ROUNDDOWN((COUNTIF($D120:S120,"&gt;0")/12),0)))</f>
        <v>0</v>
      </c>
      <c r="U120" s="567">
        <f>(Staff!$D21*U25)*((1+Staff!$H21)^(ROUNDDOWN((COUNTIF($D120:T120,"&gt;0")/12),0)))</f>
        <v>0</v>
      </c>
      <c r="V120" s="567">
        <f>(Staff!$D21*V25)*((1+Staff!$H21)^(ROUNDDOWN((COUNTIF($D120:U120,"&gt;0")/12),0)))</f>
        <v>0</v>
      </c>
      <c r="W120" s="567">
        <f>(Staff!$D21*W25)*((1+Staff!$H21)^(ROUNDDOWN((COUNTIF($D120:V120,"&gt;0")/12),0)))</f>
        <v>0</v>
      </c>
      <c r="X120" s="567">
        <f>(Staff!$D21*X25)*((1+Staff!$H21)^(ROUNDDOWN((COUNTIF($D120:W120,"&gt;0")/12),0)))</f>
        <v>0</v>
      </c>
      <c r="Y120" s="567">
        <f>(Staff!$D21*Y25)*((1+Staff!$H21)^(ROUNDDOWN((COUNTIF($D120:X120,"&gt;0")/12),0)))</f>
        <v>0</v>
      </c>
      <c r="Z120" s="567">
        <f>(Staff!$D21*Z25)*((1+Staff!$H21)^(ROUNDDOWN((COUNTIF($D120:Y120,"&gt;0")/12),0)))</f>
        <v>0</v>
      </c>
      <c r="AA120" s="567">
        <f>(Staff!$D21*AA25)*((1+Staff!$H21)^(ROUNDDOWN((COUNTIF($D120:Z120,"&gt;0")/12),0)))</f>
        <v>0</v>
      </c>
      <c r="AB120" s="567">
        <f>(Staff!$D21*AB25)*((1+Staff!$H21)^(ROUNDDOWN((COUNTIF($D120:AA120,"&gt;0")/12),0)))</f>
        <v>0</v>
      </c>
      <c r="AC120" s="567">
        <f>(Staff!$D21*AC25)*((1+Staff!$H21)^(ROUNDDOWN((COUNTIF($D120:AB120,"&gt;0")/12),0)))</f>
        <v>0</v>
      </c>
      <c r="AD120" s="567">
        <f>(Staff!$D21*AD25)*((1+Staff!$H21)^(ROUNDDOWN((COUNTIF($D120:AC120,"&gt;0")/12),0)))</f>
        <v>0</v>
      </c>
      <c r="AE120" s="567">
        <f>(Staff!$D21*AE25)*((1+Staff!$H21)^(ROUNDDOWN((COUNTIF($D120:AD120,"&gt;0")/12),0)))</f>
        <v>0</v>
      </c>
      <c r="AF120" s="567">
        <f>(Staff!$D21*AF25)*((1+Staff!$H21)^(ROUNDDOWN((COUNTIF($D120:AE120,"&gt;0")/12),0)))</f>
        <v>0</v>
      </c>
      <c r="AG120" s="567">
        <f>(Staff!$D21*AG25)*((1+Staff!$H21)^(ROUNDDOWN((COUNTIF($D120:AF120,"&gt;0")/12),0)))</f>
        <v>0</v>
      </c>
      <c r="AH120" s="567">
        <f>(Staff!$D21*AH25)*((1+Staff!$H21)^(ROUNDDOWN((COUNTIF($D120:AG120,"&gt;0")/12),0)))</f>
        <v>0</v>
      </c>
      <c r="AI120" s="567">
        <f>(Staff!$D21*AI25)*((1+Staff!$H21)^(ROUNDDOWN((COUNTIF($D120:AH120,"&gt;0")/12),0)))</f>
        <v>0</v>
      </c>
      <c r="AJ120" s="567">
        <f>(Staff!$D21*AJ25)*((1+Staff!$H21)^(ROUNDDOWN((COUNTIF($D120:AI120,"&gt;0")/12),0)))</f>
        <v>0</v>
      </c>
      <c r="AK120" s="567">
        <f>(Staff!$D21*AK25)*((1+Staff!$H21)^(ROUNDDOWN((COUNTIF($D120:AJ120,"&gt;0")/12),0)))</f>
        <v>0</v>
      </c>
      <c r="AL120" s="567">
        <f>(Staff!$D21*AL25)*((1+Staff!$H21)^(ROUNDDOWN((COUNTIF($D120:AK120,"&gt;0")/12),0)))</f>
        <v>0</v>
      </c>
      <c r="AM120" s="567">
        <f>(Staff!$D21*AM25)*((1+Staff!$H21)^(ROUNDDOWN((COUNTIF($D120:AL120,"&gt;0")/12),0)))</f>
        <v>0</v>
      </c>
      <c r="AN120" s="567">
        <f>(Staff!$D21*AN25)*((1+Staff!$H21)^(ROUNDDOWN((COUNTIF($D120:AM120,"&gt;0")/12),0)))</f>
        <v>0</v>
      </c>
      <c r="AO120" s="567">
        <f>(Staff!$D21*AO25)*((1+Staff!$H21)^(ROUNDDOWN((COUNTIF($D120:AN120,"&gt;0")/12),0)))</f>
        <v>0</v>
      </c>
      <c r="AP120" s="567">
        <f>(Staff!$D21*AP25)*((1+Staff!$H21)^(ROUNDDOWN((COUNTIF($D120:AO120,"&gt;0")/12),0)))</f>
        <v>0</v>
      </c>
      <c r="AQ120" s="567">
        <f>(Staff!$D21*AQ25)*((1+Staff!$H21)^(ROUNDDOWN((COUNTIF($D120:AP120,"&gt;0")/12),0)))</f>
        <v>0</v>
      </c>
      <c r="AR120" s="567">
        <f>(Staff!$D21*AR25)*((1+Staff!$H21)^(ROUNDDOWN((COUNTIF($D120:AQ120,"&gt;0")/12),0)))</f>
        <v>0</v>
      </c>
      <c r="AS120" s="567">
        <f>(Staff!$D21*AS25)*((1+Staff!$H21)^(ROUNDDOWN((COUNTIF($D120:AR120,"&gt;0")/12),0)))</f>
        <v>0</v>
      </c>
      <c r="AT120" s="567">
        <f>(Staff!$D21*AT25)*((1+Staff!$H21)^(ROUNDDOWN((COUNTIF($D120:AS120,"&gt;0")/12),0)))</f>
        <v>0</v>
      </c>
      <c r="AU120" s="567">
        <f>(Staff!$D21*AU25)*((1+Staff!$H21)^(ROUNDDOWN((COUNTIF($D120:AT120,"&gt;0")/12),0)))</f>
        <v>0</v>
      </c>
      <c r="AV120" s="567">
        <f>(Staff!$D21*AV25)*((1+Staff!$H21)^(ROUNDDOWN((COUNTIF($D120:AU120,"&gt;0")/12),0)))</f>
        <v>0</v>
      </c>
      <c r="AW120" s="567">
        <f>(Staff!$D21*AW25)*((1+Staff!$H21)^(ROUNDDOWN((COUNTIF($D120:AV120,"&gt;0")/12),0)))</f>
        <v>0</v>
      </c>
      <c r="AX120" s="567">
        <f>(Staff!$D21*AX25)*((1+Staff!$H21)^(ROUNDDOWN((COUNTIF($D120:AW120,"&gt;0")/12),0)))</f>
        <v>0</v>
      </c>
      <c r="AY120" s="567">
        <f>(Staff!$D21*AY25)*((1+Staff!$H21)^(ROUNDDOWN((COUNTIF($D120:AX120,"&gt;0")/12),0)))</f>
        <v>0</v>
      </c>
      <c r="AZ120" s="567">
        <f>(Staff!$D21*AZ25)*((1+Staff!$H21)^(ROUNDDOWN((COUNTIF($D120:AY120,"&gt;0")/12),0)))</f>
        <v>0</v>
      </c>
      <c r="BA120" s="567">
        <f>(Staff!$D21*BA25)*((1+Staff!$H21)^(ROUNDDOWN((COUNTIF($D120:AZ120,"&gt;0")/12),0)))</f>
        <v>0</v>
      </c>
      <c r="BB120" s="567">
        <f>(Staff!$D21*BB25)*((1+Staff!$H21)^(ROUNDDOWN((COUNTIF($D120:BA120,"&gt;0")/12),0)))</f>
        <v>0</v>
      </c>
      <c r="BC120" s="567">
        <f>(Staff!$D21*BC25)*((1+Staff!$H21)^(ROUNDDOWN((COUNTIF($D120:BB120,"&gt;0")/12),0)))</f>
        <v>0</v>
      </c>
      <c r="BD120" s="567">
        <f>(Staff!$D21*BD25)*((1+Staff!$H21)^(ROUNDDOWN((COUNTIF($D120:BC120,"&gt;0")/12),0)))</f>
        <v>0</v>
      </c>
      <c r="BE120" s="567">
        <f>(Staff!$D21*BE25)*((1+Staff!$H21)^(ROUNDDOWN((COUNTIF($D120:BD120,"&gt;0")/12),0)))</f>
        <v>0</v>
      </c>
      <c r="BF120" s="567">
        <f>(Staff!$D21*BF25)*((1+Staff!$H21)^(ROUNDDOWN((COUNTIF($D120:BE120,"&gt;0")/12),0)))</f>
        <v>0</v>
      </c>
      <c r="BG120" s="567">
        <f>(Staff!$D21*BG25)*((1+Staff!$H21)^(ROUNDDOWN((COUNTIF($D120:BF120,"&gt;0")/12),0)))</f>
        <v>0</v>
      </c>
      <c r="BH120" s="567">
        <f>(Staff!$D21*BH25)*((1+Staff!$H21)^(ROUNDDOWN((COUNTIF($D120:BG120,"&gt;0")/12),0)))</f>
        <v>0</v>
      </c>
      <c r="BI120" s="567">
        <f>(Staff!$D21*BI25)*((1+Staff!$H21)^(ROUNDDOWN((COUNTIF($D120:BH120,"&gt;0")/12),0)))</f>
        <v>0</v>
      </c>
      <c r="BJ120" s="567">
        <f>(Staff!$D21*BJ25)*((1+Staff!$H21)^(ROUNDDOWN((COUNTIF($D120:BI120,"&gt;0")/12),0)))</f>
        <v>0</v>
      </c>
      <c r="BK120" s="567">
        <f>(Staff!$D21*BK25)*((1+Staff!$H21)^(ROUNDDOWN((COUNTIF($D120:BJ120,"&gt;0")/12),0)))</f>
        <v>0</v>
      </c>
      <c r="BL120" s="567">
        <f>(Staff!$D21*BL25)*((1+Staff!$H21)^(ROUNDDOWN((COUNTIF($D120:BK120,"&gt;0")/12),0)))</f>
        <v>0</v>
      </c>
      <c r="BM120" s="567">
        <f>(Staff!$D21*BM25)*((1+Staff!$H21)^(ROUNDDOWN((COUNTIF($D120:BL120,"&gt;0")/12),0)))</f>
        <v>0</v>
      </c>
      <c r="BN120" s="567">
        <f>(Staff!$D21*BN25)*((1+Staff!$H21)^(ROUNDDOWN((COUNTIF($D120:BM120,"&gt;0")/12),0)))</f>
        <v>0</v>
      </c>
      <c r="BO120" s="567">
        <f>(Staff!$D21*BO25)*((1+Staff!$H21)^(ROUNDDOWN((COUNTIF($D120:BN120,"&gt;0")/12),0)))</f>
        <v>0</v>
      </c>
      <c r="BP120" s="567">
        <f>(Staff!$D21*BP25)*((1+Staff!$H21)^(ROUNDDOWN((COUNTIF($D120:BO120,"&gt;0")/12),0)))</f>
        <v>0</v>
      </c>
      <c r="BQ120" s="567">
        <f>(Staff!$D21*BQ25)*((1+Staff!$H21)^(ROUNDDOWN((COUNTIF($D120:BP120,"&gt;0")/12),0)))</f>
        <v>0</v>
      </c>
      <c r="BR120" s="567">
        <f>(Staff!$D21*BR25)*((1+Staff!$H21)^(ROUNDDOWN((COUNTIF($D120:BQ120,"&gt;0")/12),0)))</f>
        <v>0</v>
      </c>
      <c r="BS120" s="567">
        <f>(Staff!$D21*BS25)*((1+Staff!$H21)^(ROUNDDOWN((COUNTIF($D120:BR120,"&gt;0")/12),0)))</f>
        <v>0</v>
      </c>
      <c r="BT120" s="567">
        <f>(Staff!$D21*BT25)*((1+Staff!$H21)^(ROUNDDOWN((COUNTIF($D120:BS120,"&gt;0")/12),0)))</f>
        <v>0</v>
      </c>
      <c r="BU120" s="567">
        <f>(Staff!$D21*BU25)*((1+Staff!$H21)^(ROUNDDOWN((COUNTIF($D120:BT120,"&gt;0")/12),0)))</f>
        <v>0</v>
      </c>
      <c r="BV120" s="567">
        <f>(Staff!$D21*BV25)*((1+Staff!$H21)^(ROUNDDOWN((COUNTIF($D120:BU120,"&gt;0")/12),0)))</f>
        <v>0</v>
      </c>
      <c r="BW120" s="567">
        <f>(Staff!$D21*BW25)*((1+Staff!$H21)^(ROUNDDOWN((COUNTIF($D120:BV120,"&gt;0")/12),0)))</f>
        <v>0</v>
      </c>
      <c r="BX120" s="567">
        <f>(Staff!$D21*BX25)*((1+Staff!$H21)^(ROUNDDOWN((COUNTIF($D120:BW120,"&gt;0")/12),0)))</f>
        <v>0</v>
      </c>
      <c r="BY120" s="567">
        <f>(Staff!$D21*BY25)*((1+Staff!$H21)^(ROUNDDOWN((COUNTIF($D120:BX120,"&gt;0")/12),0)))</f>
        <v>0</v>
      </c>
      <c r="BZ120" s="567">
        <f>(Staff!$D21*BZ25)*((1+Staff!$H21)^(ROUNDDOWN((COUNTIF($D120:BY120,"&gt;0")/12),0)))</f>
        <v>0</v>
      </c>
      <c r="CA120" s="567">
        <f>(Staff!$D21*CA25)*((1+Staff!$H21)^(ROUNDDOWN((COUNTIF($D120:BZ120,"&gt;0")/12),0)))</f>
        <v>0</v>
      </c>
      <c r="CB120" s="567">
        <f>(Staff!$D21*CB25)*((1+Staff!$H21)^(ROUNDDOWN((COUNTIF($D120:CA120,"&gt;0")/12),0)))</f>
        <v>0</v>
      </c>
      <c r="CC120" s="567">
        <f>(Staff!$D21*CC25)*((1+Staff!$H21)^(ROUNDDOWN((COUNTIF($D120:CB120,"&gt;0")/12),0)))</f>
        <v>0</v>
      </c>
      <c r="CD120" s="567">
        <f>(Staff!$D21*CD25)*((1+Staff!$H21)^(ROUNDDOWN((COUNTIF($D120:CC120,"&gt;0")/12),0)))</f>
        <v>0</v>
      </c>
      <c r="CE120" s="567">
        <f>(Staff!$D21*CE25)*((1+Staff!$H21)^(ROUNDDOWN((COUNTIF($D120:CD120,"&gt;0")/12),0)))</f>
        <v>0</v>
      </c>
      <c r="CF120" s="567">
        <f>(Staff!$D21*CF25)*((1+Staff!$H21)^(ROUNDDOWN((COUNTIF($D120:CE120,"&gt;0")/12),0)))</f>
        <v>0</v>
      </c>
      <c r="CG120" s="567">
        <f>(Staff!$D21*CG25)*((1+Staff!$H21)^(ROUNDDOWN((COUNTIF($D120:CF120,"&gt;0")/12),0)))</f>
        <v>0</v>
      </c>
      <c r="CH120" s="567">
        <f>(Staff!$D21*CH25)*((1+Staff!$H21)^(ROUNDDOWN((COUNTIF($D120:CG120,"&gt;0")/12),0)))</f>
        <v>0</v>
      </c>
      <c r="CI120" s="567">
        <f>(Staff!$D21*CI25)*((1+Staff!$H21)^(ROUNDDOWN((COUNTIF($D120:CH120,"&gt;0")/12),0)))</f>
        <v>0</v>
      </c>
    </row>
    <row r="121" spans="1:87" ht="15.75" customHeight="1">
      <c r="A121" s="875">
        <f t="shared" si="10"/>
        <v>0</v>
      </c>
      <c r="B121" s="876"/>
      <c r="C121" s="719"/>
      <c r="D121" s="567"/>
      <c r="E121" s="567"/>
      <c r="F121" s="567"/>
      <c r="G121" s="567"/>
      <c r="H121" s="567"/>
      <c r="I121" s="567"/>
      <c r="J121" s="567"/>
      <c r="K121" s="567"/>
      <c r="L121" s="567"/>
      <c r="M121" s="567"/>
      <c r="N121" s="567"/>
      <c r="O121" s="567"/>
      <c r="P121" s="567"/>
      <c r="Q121" s="567"/>
      <c r="R121" s="567"/>
      <c r="S121" s="567"/>
      <c r="T121" s="567"/>
      <c r="U121" s="567"/>
      <c r="V121" s="567"/>
      <c r="W121" s="567"/>
      <c r="X121" s="567"/>
      <c r="Y121" s="567"/>
      <c r="Z121" s="567"/>
      <c r="AA121" s="567"/>
      <c r="AB121" s="567"/>
      <c r="AC121" s="567"/>
      <c r="AD121" s="567"/>
      <c r="AE121" s="567"/>
      <c r="AF121" s="567"/>
      <c r="AG121" s="567"/>
      <c r="AH121" s="567"/>
      <c r="AI121" s="567"/>
      <c r="AJ121" s="567"/>
      <c r="AK121" s="567"/>
      <c r="AL121" s="567"/>
      <c r="AM121" s="567"/>
      <c r="AN121" s="567"/>
      <c r="AO121" s="567"/>
      <c r="AP121" s="567"/>
      <c r="AQ121" s="567"/>
      <c r="AR121" s="567"/>
      <c r="AS121" s="567"/>
      <c r="AT121" s="567"/>
      <c r="AU121" s="567"/>
      <c r="AV121" s="567"/>
      <c r="AW121" s="567"/>
      <c r="AX121" s="567"/>
      <c r="AY121" s="567"/>
      <c r="AZ121" s="567"/>
      <c r="BA121" s="567"/>
      <c r="BB121" s="567"/>
      <c r="BC121" s="567"/>
      <c r="BD121" s="567"/>
      <c r="BE121" s="567"/>
      <c r="BF121" s="567"/>
      <c r="BG121" s="567"/>
      <c r="BH121" s="567"/>
      <c r="BI121" s="567"/>
      <c r="BJ121" s="567"/>
      <c r="BK121" s="567"/>
      <c r="BL121" s="567"/>
      <c r="BM121" s="567"/>
      <c r="BN121" s="567"/>
      <c r="BO121" s="567"/>
      <c r="BP121" s="567"/>
      <c r="BQ121" s="567"/>
      <c r="BR121" s="567"/>
      <c r="BS121" s="567"/>
      <c r="BT121" s="567"/>
      <c r="BU121" s="567"/>
      <c r="BV121" s="567"/>
      <c r="BW121" s="567"/>
      <c r="BX121" s="567"/>
      <c r="BY121" s="567"/>
      <c r="BZ121" s="567"/>
      <c r="CA121" s="567"/>
      <c r="CB121" s="567"/>
      <c r="CC121" s="567"/>
      <c r="CD121" s="567"/>
      <c r="CE121" s="567"/>
      <c r="CF121" s="567"/>
      <c r="CG121" s="567"/>
      <c r="CH121" s="567"/>
      <c r="CI121" s="567"/>
    </row>
    <row r="122" spans="1:87" ht="15.75" customHeight="1">
      <c r="A122" s="875">
        <f t="shared" si="10"/>
        <v>0</v>
      </c>
      <c r="B122" s="904"/>
      <c r="C122" s="719"/>
      <c r="D122" s="567"/>
      <c r="E122" s="567"/>
      <c r="F122" s="567"/>
      <c r="G122" s="567"/>
      <c r="H122" s="567"/>
      <c r="I122" s="567"/>
      <c r="J122" s="567"/>
      <c r="K122" s="567"/>
      <c r="L122" s="567"/>
      <c r="M122" s="567"/>
      <c r="N122" s="567"/>
      <c r="O122" s="567"/>
      <c r="P122" s="567"/>
      <c r="Q122" s="567"/>
      <c r="R122" s="567"/>
      <c r="S122" s="567"/>
      <c r="T122" s="567"/>
      <c r="U122" s="567"/>
      <c r="V122" s="567"/>
      <c r="W122" s="567"/>
      <c r="X122" s="567"/>
      <c r="Y122" s="567"/>
      <c r="Z122" s="567"/>
      <c r="AA122" s="567"/>
      <c r="AB122" s="567"/>
      <c r="AC122" s="567"/>
      <c r="AD122" s="567"/>
      <c r="AE122" s="567"/>
      <c r="AF122" s="567"/>
      <c r="AG122" s="567"/>
      <c r="AH122" s="567"/>
      <c r="AI122" s="567"/>
      <c r="AJ122" s="567"/>
      <c r="AK122" s="567"/>
      <c r="AL122" s="567"/>
      <c r="AM122" s="567"/>
      <c r="AN122" s="567"/>
      <c r="AO122" s="567"/>
      <c r="AP122" s="567"/>
      <c r="AQ122" s="567"/>
      <c r="AR122" s="567"/>
      <c r="AS122" s="567"/>
      <c r="AT122" s="567"/>
      <c r="AU122" s="567"/>
      <c r="AV122" s="567"/>
      <c r="AW122" s="567"/>
      <c r="AX122" s="567"/>
      <c r="AY122" s="567"/>
      <c r="AZ122" s="567"/>
      <c r="BA122" s="567"/>
      <c r="BB122" s="567"/>
      <c r="BC122" s="567"/>
      <c r="BD122" s="567"/>
      <c r="BE122" s="567"/>
      <c r="BF122" s="567"/>
      <c r="BG122" s="567"/>
      <c r="BH122" s="567"/>
      <c r="BI122" s="567"/>
      <c r="BJ122" s="567"/>
      <c r="BK122" s="567"/>
      <c r="BL122" s="567"/>
      <c r="BM122" s="567"/>
      <c r="BN122" s="567"/>
      <c r="BO122" s="567"/>
      <c r="BP122" s="567"/>
      <c r="BQ122" s="567"/>
      <c r="BR122" s="567"/>
      <c r="BS122" s="567"/>
      <c r="BT122" s="567"/>
      <c r="BU122" s="567"/>
      <c r="BV122" s="567"/>
      <c r="BW122" s="567"/>
      <c r="BX122" s="567"/>
      <c r="BY122" s="567"/>
      <c r="BZ122" s="567"/>
      <c r="CA122" s="567"/>
      <c r="CB122" s="567"/>
      <c r="CC122" s="567"/>
      <c r="CD122" s="567"/>
      <c r="CE122" s="567"/>
      <c r="CF122" s="567"/>
      <c r="CG122" s="567"/>
      <c r="CH122" s="567"/>
      <c r="CI122" s="567"/>
    </row>
    <row r="123" spans="1:87" ht="15.75" customHeight="1">
      <c r="A123" s="883" t="str">
        <f t="shared" si="10"/>
        <v>Product</v>
      </c>
      <c r="B123" s="884"/>
      <c r="C123" s="884"/>
      <c r="D123" s="885"/>
      <c r="E123" s="885"/>
      <c r="F123" s="885"/>
      <c r="G123" s="885"/>
      <c r="H123" s="885"/>
      <c r="I123" s="885"/>
      <c r="J123" s="885"/>
      <c r="K123" s="885"/>
      <c r="L123" s="885"/>
      <c r="M123" s="885"/>
      <c r="N123" s="885"/>
      <c r="O123" s="885"/>
      <c r="P123" s="885"/>
      <c r="Q123" s="885"/>
      <c r="R123" s="885"/>
      <c r="S123" s="885"/>
      <c r="T123" s="885"/>
      <c r="U123" s="885"/>
      <c r="V123" s="885"/>
      <c r="W123" s="885"/>
      <c r="X123" s="885"/>
      <c r="Y123" s="885"/>
      <c r="Z123" s="885"/>
      <c r="AA123" s="885"/>
      <c r="AB123" s="885"/>
      <c r="AC123" s="885"/>
      <c r="AD123" s="885"/>
      <c r="AE123" s="885"/>
      <c r="AF123" s="885"/>
      <c r="AG123" s="885"/>
      <c r="AH123" s="885"/>
      <c r="AI123" s="885"/>
      <c r="AJ123" s="885"/>
      <c r="AK123" s="885"/>
      <c r="AL123" s="885"/>
      <c r="AM123" s="885"/>
      <c r="AN123" s="885"/>
      <c r="AO123" s="885"/>
      <c r="AP123" s="885"/>
      <c r="AQ123" s="885"/>
      <c r="AR123" s="885"/>
      <c r="AS123" s="885"/>
      <c r="AT123" s="885"/>
      <c r="AU123" s="885"/>
      <c r="AV123" s="885"/>
      <c r="AW123" s="885"/>
      <c r="AX123" s="885"/>
      <c r="AY123" s="885"/>
      <c r="AZ123" s="885"/>
      <c r="BA123" s="885"/>
      <c r="BB123" s="885"/>
      <c r="BC123" s="885"/>
      <c r="BD123" s="885"/>
      <c r="BE123" s="885"/>
      <c r="BF123" s="885"/>
      <c r="BG123" s="885"/>
      <c r="BH123" s="885"/>
      <c r="BI123" s="885"/>
      <c r="BJ123" s="885"/>
      <c r="BK123" s="885"/>
      <c r="BL123" s="885"/>
      <c r="BM123" s="885"/>
      <c r="BN123" s="885"/>
      <c r="BO123" s="885"/>
      <c r="BP123" s="885"/>
      <c r="BQ123" s="885"/>
      <c r="BR123" s="885"/>
      <c r="BS123" s="885"/>
      <c r="BT123" s="885"/>
      <c r="BU123" s="885"/>
      <c r="BV123" s="885"/>
      <c r="BW123" s="885"/>
      <c r="BX123" s="885"/>
      <c r="BY123" s="885"/>
      <c r="BZ123" s="885"/>
      <c r="CA123" s="885"/>
      <c r="CB123" s="885"/>
      <c r="CC123" s="885"/>
      <c r="CD123" s="885"/>
      <c r="CE123" s="885"/>
      <c r="CF123" s="885"/>
      <c r="CG123" s="885"/>
      <c r="CH123" s="885"/>
      <c r="CI123" s="885"/>
    </row>
    <row r="124" spans="1:87" ht="15.75" customHeight="1">
      <c r="A124" s="875" t="str">
        <f t="shared" si="10"/>
        <v>CTO</v>
      </c>
      <c r="B124" s="719" t="str">
        <f>Staff!B25</f>
        <v>R&amp;D</v>
      </c>
      <c r="C124" s="719" t="str">
        <f>Settings!$C$7</f>
        <v>USD</v>
      </c>
      <c r="D124" s="567">
        <f>(Staff!$D25*D29)</f>
        <v>0</v>
      </c>
      <c r="E124" s="567">
        <f>(Staff!$D25*E29)*((1+Staff!$H25)^(ROUNDDOWN((COUNTIF($D124:D124,"&gt;0")/12),0)))</f>
        <v>0</v>
      </c>
      <c r="F124" s="567">
        <f>(Staff!$D25*F29)*((1+Staff!$H25)^(ROUNDDOWN((COUNTIF($D124:E124,"&gt;0")/12),0)))</f>
        <v>0</v>
      </c>
      <c r="G124" s="567">
        <f>(Staff!$D25*G29)*((1+Staff!$H25)^(ROUNDDOWN((COUNTIF($D124:F124,"&gt;0")/12),0)))</f>
        <v>0</v>
      </c>
      <c r="H124" s="567">
        <f>(Staff!$D25*H29)*((1+Staff!$H25)^(ROUNDDOWN((COUNTIF($D124:G124,"&gt;0")/12),0)))</f>
        <v>0</v>
      </c>
      <c r="I124" s="567">
        <f>(Staff!$D25*I29)*((1+Staff!$H25)^(ROUNDDOWN((COUNTIF($D124:H124,"&gt;0")/12),0)))</f>
        <v>0</v>
      </c>
      <c r="J124" s="567">
        <f>(Staff!$D25*J29)*((1+Staff!$H25)^(ROUNDDOWN((COUNTIF($D124:I124,"&gt;0")/12),0)))</f>
        <v>0</v>
      </c>
      <c r="K124" s="567">
        <f>(Staff!$D25*K29)*((1+Staff!$H25)^(ROUNDDOWN((COUNTIF($D124:J124,"&gt;0")/12),0)))</f>
        <v>0</v>
      </c>
      <c r="L124" s="567">
        <f>(Staff!$D25*L29)*((1+Staff!$H25)^(ROUNDDOWN((COUNTIF($D124:K124,"&gt;0")/12),0)))</f>
        <v>0</v>
      </c>
      <c r="M124" s="567">
        <f>(Staff!$D25*M29)*((1+Staff!$H25)^(ROUNDDOWN((COUNTIF($D124:L124,"&gt;0")/12),0)))</f>
        <v>0</v>
      </c>
      <c r="N124" s="567">
        <f>(Staff!$D25*N29)*((1+Staff!$H25)^(ROUNDDOWN((COUNTIF($D124:M124,"&gt;0")/12),0)))</f>
        <v>0</v>
      </c>
      <c r="O124" s="567">
        <f>(Staff!$D25*O29)*((1+Staff!$H25)^(ROUNDDOWN((COUNTIF($D124:N124,"&gt;0")/12),0)))</f>
        <v>0</v>
      </c>
      <c r="P124" s="567">
        <f>(Staff!$D25*P29)*((1+Staff!$H25)^(ROUNDDOWN((COUNTIF($D124:O124,"&gt;0")/12),0)))</f>
        <v>0</v>
      </c>
      <c r="Q124" s="567">
        <f>(Staff!$D25*Q29)*((1+Staff!$H25)^(ROUNDDOWN((COUNTIF($D124:P124,"&gt;0")/12),0)))</f>
        <v>0</v>
      </c>
      <c r="R124" s="567">
        <f>(Staff!$D25*R29)*((1+Staff!$H25)^(ROUNDDOWN((COUNTIF($D124:Q124,"&gt;0")/12),0)))</f>
        <v>0</v>
      </c>
      <c r="S124" s="567">
        <f>(Staff!$D25*S29)*((1+Staff!$H25)^(ROUNDDOWN((COUNTIF($D124:R124,"&gt;0")/12),0)))</f>
        <v>0</v>
      </c>
      <c r="T124" s="567">
        <f>(Staff!$D25*T29)*((1+Staff!$H25)^(ROUNDDOWN((COUNTIF($D124:S124,"&gt;0")/12),0)))</f>
        <v>0</v>
      </c>
      <c r="U124" s="567">
        <f>(Staff!$D25*U29)*((1+Staff!$H25)^(ROUNDDOWN((COUNTIF($D124:T124,"&gt;0")/12),0)))</f>
        <v>0</v>
      </c>
      <c r="V124" s="567">
        <f>(Staff!$D25*V29)*((1+Staff!$H25)^(ROUNDDOWN((COUNTIF($D124:U124,"&gt;0")/12),0)))</f>
        <v>0</v>
      </c>
      <c r="W124" s="567">
        <f>(Staff!$D25*W29)*((1+Staff!$H25)^(ROUNDDOWN((COUNTIF($D124:V124,"&gt;0")/12),0)))</f>
        <v>0</v>
      </c>
      <c r="X124" s="567">
        <f>(Staff!$D25*X29)*((1+Staff!$H25)^(ROUNDDOWN((COUNTIF($D124:W124,"&gt;0")/12),0)))</f>
        <v>0</v>
      </c>
      <c r="Y124" s="567">
        <f>(Staff!$D25*Y29)*((1+Staff!$H25)^(ROUNDDOWN((COUNTIF($D124:X124,"&gt;0")/12),0)))</f>
        <v>0</v>
      </c>
      <c r="Z124" s="567">
        <f>(Staff!$D25*Z29)*((1+Staff!$H25)^(ROUNDDOWN((COUNTIF($D124:Y124,"&gt;0")/12),0)))</f>
        <v>0</v>
      </c>
      <c r="AA124" s="567">
        <f>(Staff!$D25*AA29)*((1+Staff!$H25)^(ROUNDDOWN((COUNTIF($D124:Z124,"&gt;0")/12),0)))</f>
        <v>0</v>
      </c>
      <c r="AB124" s="567">
        <f>(Staff!$D25*AB29)*((1+Staff!$H25)^(ROUNDDOWN((COUNTIF($D124:AA124,"&gt;0")/12),0)))</f>
        <v>0</v>
      </c>
      <c r="AC124" s="567">
        <f>(Staff!$D25*AC29)*((1+Staff!$H25)^(ROUNDDOWN((COUNTIF($D124:AB124,"&gt;0")/12),0)))</f>
        <v>0</v>
      </c>
      <c r="AD124" s="567">
        <f>(Staff!$D25*AD29)*((1+Staff!$H25)^(ROUNDDOWN((COUNTIF($D124:AC124,"&gt;0")/12),0)))</f>
        <v>0</v>
      </c>
      <c r="AE124" s="567">
        <f>(Staff!$D25*AE29)*((1+Staff!$H25)^(ROUNDDOWN((COUNTIF($D124:AD124,"&gt;0")/12),0)))</f>
        <v>0</v>
      </c>
      <c r="AF124" s="567">
        <f>(Staff!$D25*AF29)*((1+Staff!$H25)^(ROUNDDOWN((COUNTIF($D124:AE124,"&gt;0")/12),0)))</f>
        <v>0</v>
      </c>
      <c r="AG124" s="567">
        <f>(Staff!$D25*AG29)*((1+Staff!$H25)^(ROUNDDOWN((COUNTIF($D124:AF124,"&gt;0")/12),0)))</f>
        <v>0</v>
      </c>
      <c r="AH124" s="567">
        <f>(Staff!$D25*AH29)*((1+Staff!$H25)^(ROUNDDOWN((COUNTIF($D124:AG124,"&gt;0")/12),0)))</f>
        <v>0</v>
      </c>
      <c r="AI124" s="567">
        <f>(Staff!$D25*AI29)*((1+Staff!$H25)^(ROUNDDOWN((COUNTIF($D124:AH124,"&gt;0")/12),0)))</f>
        <v>0</v>
      </c>
      <c r="AJ124" s="567">
        <f>(Staff!$D25*AJ29)*((1+Staff!$H25)^(ROUNDDOWN((COUNTIF($D124:AI124,"&gt;0")/12),0)))</f>
        <v>0</v>
      </c>
      <c r="AK124" s="567">
        <f>(Staff!$D25*AK29)*((1+Staff!$H25)^(ROUNDDOWN((COUNTIF($D124:AJ124,"&gt;0")/12),0)))</f>
        <v>0</v>
      </c>
      <c r="AL124" s="567">
        <f>(Staff!$D25*AL29)*((1+Staff!$H25)^(ROUNDDOWN((COUNTIF($D124:AK124,"&gt;0")/12),0)))</f>
        <v>0</v>
      </c>
      <c r="AM124" s="567">
        <f>(Staff!$D25*AM29)*((1+Staff!$H25)^(ROUNDDOWN((COUNTIF($D124:AL124,"&gt;0")/12),0)))</f>
        <v>0</v>
      </c>
      <c r="AN124" s="567">
        <f>(Staff!$D25*AN29)*((1+Staff!$H25)^(ROUNDDOWN((COUNTIF($D124:AM124,"&gt;0")/12),0)))</f>
        <v>0</v>
      </c>
      <c r="AO124" s="567">
        <f>(Staff!$D25*AO29)*((1+Staff!$H25)^(ROUNDDOWN((COUNTIF($D124:AN124,"&gt;0")/12),0)))</f>
        <v>0</v>
      </c>
      <c r="AP124" s="567">
        <f>(Staff!$D25*AP29)*((1+Staff!$H25)^(ROUNDDOWN((COUNTIF($D124:AO124,"&gt;0")/12),0)))</f>
        <v>0</v>
      </c>
      <c r="AQ124" s="567">
        <f>(Staff!$D25*AQ29)*((1+Staff!$H25)^(ROUNDDOWN((COUNTIF($D124:AP124,"&gt;0")/12),0)))</f>
        <v>0</v>
      </c>
      <c r="AR124" s="567">
        <f>(Staff!$D25*AR29)*((1+Staff!$H25)^(ROUNDDOWN((COUNTIF($D124:AQ124,"&gt;0")/12),0)))</f>
        <v>0</v>
      </c>
      <c r="AS124" s="567">
        <f>(Staff!$D25*AS29)*((1+Staff!$H25)^(ROUNDDOWN((COUNTIF($D124:AR124,"&gt;0")/12),0)))</f>
        <v>0</v>
      </c>
      <c r="AT124" s="567">
        <f>(Staff!$D25*AT29)*((1+Staff!$H25)^(ROUNDDOWN((COUNTIF($D124:AS124,"&gt;0")/12),0)))</f>
        <v>0</v>
      </c>
      <c r="AU124" s="567">
        <f>(Staff!$D25*AU29)*((1+Staff!$H25)^(ROUNDDOWN((COUNTIF($D124:AT124,"&gt;0")/12),0)))</f>
        <v>0</v>
      </c>
      <c r="AV124" s="567">
        <f>(Staff!$D25*AV29)*((1+Staff!$H25)^(ROUNDDOWN((COUNTIF($D124:AU124,"&gt;0")/12),0)))</f>
        <v>0</v>
      </c>
      <c r="AW124" s="567">
        <f>(Staff!$D25*AW29)*((1+Staff!$H25)^(ROUNDDOWN((COUNTIF($D124:AV124,"&gt;0")/12),0)))</f>
        <v>0</v>
      </c>
      <c r="AX124" s="567">
        <f>(Staff!$D25*AX29)*((1+Staff!$H25)^(ROUNDDOWN((COUNTIF($D124:AW124,"&gt;0")/12),0)))</f>
        <v>0</v>
      </c>
      <c r="AY124" s="567">
        <f>(Staff!$D25*AY29)*((1+Staff!$H25)^(ROUNDDOWN((COUNTIF($D124:AX124,"&gt;0")/12),0)))</f>
        <v>0</v>
      </c>
      <c r="AZ124" s="567">
        <f>(Staff!$D25*AZ29)*((1+Staff!$H25)^(ROUNDDOWN((COUNTIF($D124:AY124,"&gt;0")/12),0)))</f>
        <v>0</v>
      </c>
      <c r="BA124" s="567">
        <f>(Staff!$D25*BA29)*((1+Staff!$H25)^(ROUNDDOWN((COUNTIF($D124:AZ124,"&gt;0")/12),0)))</f>
        <v>0</v>
      </c>
      <c r="BB124" s="567">
        <f>(Staff!$D25*BB29)*((1+Staff!$H25)^(ROUNDDOWN((COUNTIF($D124:BA124,"&gt;0")/12),0)))</f>
        <v>0</v>
      </c>
      <c r="BC124" s="567">
        <f>(Staff!$D25*BC29)*((1+Staff!$H25)^(ROUNDDOWN((COUNTIF($D124:BB124,"&gt;0")/12),0)))</f>
        <v>0</v>
      </c>
      <c r="BD124" s="567">
        <f>(Staff!$D25*BD29)*((1+Staff!$H25)^(ROUNDDOWN((COUNTIF($D124:BC124,"&gt;0")/12),0)))</f>
        <v>0</v>
      </c>
      <c r="BE124" s="567">
        <f>(Staff!$D25*BE29)*((1+Staff!$H25)^(ROUNDDOWN((COUNTIF($D124:BD124,"&gt;0")/12),0)))</f>
        <v>0</v>
      </c>
      <c r="BF124" s="567">
        <f>(Staff!$D25*BF29)*((1+Staff!$H25)^(ROUNDDOWN((COUNTIF($D124:BE124,"&gt;0")/12),0)))</f>
        <v>0</v>
      </c>
      <c r="BG124" s="567">
        <f>(Staff!$D25*BG29)*((1+Staff!$H25)^(ROUNDDOWN((COUNTIF($D124:BF124,"&gt;0")/12),0)))</f>
        <v>0</v>
      </c>
      <c r="BH124" s="567">
        <f>(Staff!$D25*BH29)*((1+Staff!$H25)^(ROUNDDOWN((COUNTIF($D124:BG124,"&gt;0")/12),0)))</f>
        <v>0</v>
      </c>
      <c r="BI124" s="567">
        <f>(Staff!$D25*BI29)*((1+Staff!$H25)^(ROUNDDOWN((COUNTIF($D124:BH124,"&gt;0")/12),0)))</f>
        <v>0</v>
      </c>
      <c r="BJ124" s="567">
        <f>(Staff!$D25*BJ29)*((1+Staff!$H25)^(ROUNDDOWN((COUNTIF($D124:BI124,"&gt;0")/12),0)))</f>
        <v>0</v>
      </c>
      <c r="BK124" s="567">
        <f>(Staff!$D25*BK29)*((1+Staff!$H25)^(ROUNDDOWN((COUNTIF($D124:BJ124,"&gt;0")/12),0)))</f>
        <v>0</v>
      </c>
      <c r="BL124" s="567">
        <f>(Staff!$D25*BL29)*((1+Staff!$H25)^(ROUNDDOWN((COUNTIF($D124:BK124,"&gt;0")/12),0)))</f>
        <v>0</v>
      </c>
      <c r="BM124" s="567">
        <f>(Staff!$D25*BM29)*((1+Staff!$H25)^(ROUNDDOWN((COUNTIF($D124:BL124,"&gt;0")/12),0)))</f>
        <v>0</v>
      </c>
      <c r="BN124" s="567">
        <f>(Staff!$D25*BN29)*((1+Staff!$H25)^(ROUNDDOWN((COUNTIF($D124:BM124,"&gt;0")/12),0)))</f>
        <v>0</v>
      </c>
      <c r="BO124" s="567">
        <f>(Staff!$D25*BO29)*((1+Staff!$H25)^(ROUNDDOWN((COUNTIF($D124:BN124,"&gt;0")/12),0)))</f>
        <v>0</v>
      </c>
      <c r="BP124" s="567">
        <f>(Staff!$D25*BP29)*((1+Staff!$H25)^(ROUNDDOWN((COUNTIF($D124:BO124,"&gt;0")/12),0)))</f>
        <v>0</v>
      </c>
      <c r="BQ124" s="567">
        <f>(Staff!$D25*BQ29)*((1+Staff!$H25)^(ROUNDDOWN((COUNTIF($D124:BP124,"&gt;0")/12),0)))</f>
        <v>0</v>
      </c>
      <c r="BR124" s="567">
        <f>(Staff!$D25*BR29)*((1+Staff!$H25)^(ROUNDDOWN((COUNTIF($D124:BQ124,"&gt;0")/12),0)))</f>
        <v>0</v>
      </c>
      <c r="BS124" s="567">
        <f>(Staff!$D25*BS29)*((1+Staff!$H25)^(ROUNDDOWN((COUNTIF($D124:BR124,"&gt;0")/12),0)))</f>
        <v>0</v>
      </c>
      <c r="BT124" s="567">
        <f>(Staff!$D25*BT29)*((1+Staff!$H25)^(ROUNDDOWN((COUNTIF($D124:BS124,"&gt;0")/12),0)))</f>
        <v>0</v>
      </c>
      <c r="BU124" s="567">
        <f>(Staff!$D25*BU29)*((1+Staff!$H25)^(ROUNDDOWN((COUNTIF($D124:BT124,"&gt;0")/12),0)))</f>
        <v>0</v>
      </c>
      <c r="BV124" s="567">
        <f>(Staff!$D25*BV29)*((1+Staff!$H25)^(ROUNDDOWN((COUNTIF($D124:BU124,"&gt;0")/12),0)))</f>
        <v>0</v>
      </c>
      <c r="BW124" s="567">
        <f>(Staff!$D25*BW29)*((1+Staff!$H25)^(ROUNDDOWN((COUNTIF($D124:BV124,"&gt;0")/12),0)))</f>
        <v>0</v>
      </c>
      <c r="BX124" s="567">
        <f>(Staff!$D25*BX29)*((1+Staff!$H25)^(ROUNDDOWN((COUNTIF($D124:BW124,"&gt;0")/12),0)))</f>
        <v>0</v>
      </c>
      <c r="BY124" s="567">
        <f>(Staff!$D25*BY29)*((1+Staff!$H25)^(ROUNDDOWN((COUNTIF($D124:BX124,"&gt;0")/12),0)))</f>
        <v>0</v>
      </c>
      <c r="BZ124" s="567">
        <f>(Staff!$D25*BZ29)*((1+Staff!$H25)^(ROUNDDOWN((COUNTIF($D124:BY124,"&gt;0")/12),0)))</f>
        <v>0</v>
      </c>
      <c r="CA124" s="567">
        <f>(Staff!$D25*CA29)*((1+Staff!$H25)^(ROUNDDOWN((COUNTIF($D124:BZ124,"&gt;0")/12),0)))</f>
        <v>0</v>
      </c>
      <c r="CB124" s="567">
        <f>(Staff!$D25*CB29)*((1+Staff!$H25)^(ROUNDDOWN((COUNTIF($D124:CA124,"&gt;0")/12),0)))</f>
        <v>0</v>
      </c>
      <c r="CC124" s="567">
        <f>(Staff!$D25*CC29)*((1+Staff!$H25)^(ROUNDDOWN((COUNTIF($D124:CB124,"&gt;0")/12),0)))</f>
        <v>0</v>
      </c>
      <c r="CD124" s="567">
        <f>(Staff!$D25*CD29)*((1+Staff!$H25)^(ROUNDDOWN((COUNTIF($D124:CC124,"&gt;0")/12),0)))</f>
        <v>0</v>
      </c>
      <c r="CE124" s="567">
        <f>(Staff!$D25*CE29)*((1+Staff!$H25)^(ROUNDDOWN((COUNTIF($D124:CD124,"&gt;0")/12),0)))</f>
        <v>0</v>
      </c>
      <c r="CF124" s="567">
        <f>(Staff!$D25*CF29)*((1+Staff!$H25)^(ROUNDDOWN((COUNTIF($D124:CE124,"&gt;0")/12),0)))</f>
        <v>0</v>
      </c>
      <c r="CG124" s="567">
        <f>(Staff!$D25*CG29)*((1+Staff!$H25)^(ROUNDDOWN((COUNTIF($D124:CF124,"&gt;0")/12),0)))</f>
        <v>0</v>
      </c>
      <c r="CH124" s="567">
        <f>(Staff!$D25*CH29)*((1+Staff!$H25)^(ROUNDDOWN((COUNTIF($D124:CG124,"&gt;0")/12),0)))</f>
        <v>0</v>
      </c>
      <c r="CI124" s="567">
        <f>(Staff!$D25*CI29)*((1+Staff!$H25)^(ROUNDDOWN((COUNTIF($D124:CH124,"&gt;0")/12),0)))</f>
        <v>0</v>
      </c>
    </row>
    <row r="125" spans="1:87" ht="15.75" customHeight="1">
      <c r="A125" s="875" t="str">
        <f t="shared" si="10"/>
        <v>VP of Product</v>
      </c>
      <c r="B125" s="719" t="str">
        <f>Staff!B26</f>
        <v>R&amp;D</v>
      </c>
      <c r="C125" s="719" t="str">
        <f>Settings!$C$7</f>
        <v>USD</v>
      </c>
      <c r="D125" s="567">
        <f>(Staff!$D26*D30)</f>
        <v>0</v>
      </c>
      <c r="E125" s="567">
        <f>(Staff!$D26*E30)*((1+Staff!$H26)^(ROUNDDOWN((COUNTIF($D125:D125,"&gt;0")/12),0)))</f>
        <v>0</v>
      </c>
      <c r="F125" s="567">
        <f>(Staff!$D26*F30)*((1+Staff!$H26)^(ROUNDDOWN((COUNTIF($D125:E125,"&gt;0")/12),0)))</f>
        <v>0</v>
      </c>
      <c r="G125" s="567">
        <f>(Staff!$D26*G30)*((1+Staff!$H26)^(ROUNDDOWN((COUNTIF($D125:F125,"&gt;0")/12),0)))</f>
        <v>0</v>
      </c>
      <c r="H125" s="567">
        <f>(Staff!$D26*H30)*((1+Staff!$H26)^(ROUNDDOWN((COUNTIF($D125:G125,"&gt;0")/12),0)))</f>
        <v>0</v>
      </c>
      <c r="I125" s="567">
        <f>(Staff!$D26*I30)*((1+Staff!$H26)^(ROUNDDOWN((COUNTIF($D125:H125,"&gt;0")/12),0)))</f>
        <v>0</v>
      </c>
      <c r="J125" s="567">
        <f>(Staff!$D26*J30)*((1+Staff!$H26)^(ROUNDDOWN((COUNTIF($D125:I125,"&gt;0")/12),0)))</f>
        <v>0</v>
      </c>
      <c r="K125" s="567">
        <f>(Staff!$D26*K30)*((1+Staff!$H26)^(ROUNDDOWN((COUNTIF($D125:J125,"&gt;0")/12),0)))</f>
        <v>0</v>
      </c>
      <c r="L125" s="567">
        <f>(Staff!$D26*L30)*((1+Staff!$H26)^(ROUNDDOWN((COUNTIF($D125:K125,"&gt;0")/12),0)))</f>
        <v>0</v>
      </c>
      <c r="M125" s="567">
        <f>(Staff!$D26*M30)*((1+Staff!$H26)^(ROUNDDOWN((COUNTIF($D125:L125,"&gt;0")/12),0)))</f>
        <v>0</v>
      </c>
      <c r="N125" s="567">
        <f>(Staff!$D26*N30)*((1+Staff!$H26)^(ROUNDDOWN((COUNTIF($D125:M125,"&gt;0")/12),0)))</f>
        <v>0</v>
      </c>
      <c r="O125" s="567">
        <f>(Staff!$D26*O30)*((1+Staff!$H26)^(ROUNDDOWN((COUNTIF($D125:N125,"&gt;0")/12),0)))</f>
        <v>0</v>
      </c>
      <c r="P125" s="567">
        <f>(Staff!$D26*P30)*((1+Staff!$H26)^(ROUNDDOWN((COUNTIF($D125:O125,"&gt;0")/12),0)))</f>
        <v>0</v>
      </c>
      <c r="Q125" s="567">
        <f>(Staff!$D26*Q30)*((1+Staff!$H26)^(ROUNDDOWN((COUNTIF($D125:P125,"&gt;0")/12),0)))</f>
        <v>0</v>
      </c>
      <c r="R125" s="567">
        <f>(Staff!$D26*R30)*((1+Staff!$H26)^(ROUNDDOWN((COUNTIF($D125:Q125,"&gt;0")/12),0)))</f>
        <v>0</v>
      </c>
      <c r="S125" s="567">
        <f>(Staff!$D26*S30)*((1+Staff!$H26)^(ROUNDDOWN((COUNTIF($D125:R125,"&gt;0")/12),0)))</f>
        <v>0</v>
      </c>
      <c r="T125" s="567">
        <f>(Staff!$D26*T30)*((1+Staff!$H26)^(ROUNDDOWN((COUNTIF($D125:S125,"&gt;0")/12),0)))</f>
        <v>0</v>
      </c>
      <c r="U125" s="567">
        <f>(Staff!$D26*U30)*((1+Staff!$H26)^(ROUNDDOWN((COUNTIF($D125:T125,"&gt;0")/12),0)))</f>
        <v>0</v>
      </c>
      <c r="V125" s="567">
        <f>(Staff!$D26*V30)*((1+Staff!$H26)^(ROUNDDOWN((COUNTIF($D125:U125,"&gt;0")/12),0)))</f>
        <v>0</v>
      </c>
      <c r="W125" s="567">
        <f>(Staff!$D26*W30)*((1+Staff!$H26)^(ROUNDDOWN((COUNTIF($D125:V125,"&gt;0")/12),0)))</f>
        <v>0</v>
      </c>
      <c r="X125" s="567">
        <f>(Staff!$D26*X30)*((1+Staff!$H26)^(ROUNDDOWN((COUNTIF($D125:W125,"&gt;0")/12),0)))</f>
        <v>0</v>
      </c>
      <c r="Y125" s="567">
        <f>(Staff!$D26*Y30)*((1+Staff!$H26)^(ROUNDDOWN((COUNTIF($D125:X125,"&gt;0")/12),0)))</f>
        <v>0</v>
      </c>
      <c r="Z125" s="567">
        <f>(Staff!$D26*Z30)*((1+Staff!$H26)^(ROUNDDOWN((COUNTIF($D125:Y125,"&gt;0")/12),0)))</f>
        <v>0</v>
      </c>
      <c r="AA125" s="567">
        <f>(Staff!$D26*AA30)*((1+Staff!$H26)^(ROUNDDOWN((COUNTIF($D125:Z125,"&gt;0")/12),0)))</f>
        <v>0</v>
      </c>
      <c r="AB125" s="567">
        <f>(Staff!$D26*AB30)*((1+Staff!$H26)^(ROUNDDOWN((COUNTIF($D125:AA125,"&gt;0")/12),0)))</f>
        <v>0</v>
      </c>
      <c r="AC125" s="567">
        <f>(Staff!$D26*AC30)*((1+Staff!$H26)^(ROUNDDOWN((COUNTIF($D125:AB125,"&gt;0")/12),0)))</f>
        <v>0</v>
      </c>
      <c r="AD125" s="567">
        <f>(Staff!$D26*AD30)*((1+Staff!$H26)^(ROUNDDOWN((COUNTIF($D125:AC125,"&gt;0")/12),0)))</f>
        <v>0</v>
      </c>
      <c r="AE125" s="567">
        <f>(Staff!$D26*AE30)*((1+Staff!$H26)^(ROUNDDOWN((COUNTIF($D125:AD125,"&gt;0")/12),0)))</f>
        <v>0</v>
      </c>
      <c r="AF125" s="567">
        <f>(Staff!$D26*AF30)*((1+Staff!$H26)^(ROUNDDOWN((COUNTIF($D125:AE125,"&gt;0")/12),0)))</f>
        <v>0</v>
      </c>
      <c r="AG125" s="567">
        <f>(Staff!$D26*AG30)*((1+Staff!$H26)^(ROUNDDOWN((COUNTIF($D125:AF125,"&gt;0")/12),0)))</f>
        <v>0</v>
      </c>
      <c r="AH125" s="567">
        <f>(Staff!$D26*AH30)*((1+Staff!$H26)^(ROUNDDOWN((COUNTIF($D125:AG125,"&gt;0")/12),0)))</f>
        <v>0</v>
      </c>
      <c r="AI125" s="567">
        <f>(Staff!$D26*AI30)*((1+Staff!$H26)^(ROUNDDOWN((COUNTIF($D125:AH125,"&gt;0")/12),0)))</f>
        <v>0</v>
      </c>
      <c r="AJ125" s="567">
        <f>(Staff!$D26*AJ30)*((1+Staff!$H26)^(ROUNDDOWN((COUNTIF($D125:AI125,"&gt;0")/12),0)))</f>
        <v>0</v>
      </c>
      <c r="AK125" s="567">
        <f>(Staff!$D26*AK30)*((1+Staff!$H26)^(ROUNDDOWN((COUNTIF($D125:AJ125,"&gt;0")/12),0)))</f>
        <v>0</v>
      </c>
      <c r="AL125" s="567">
        <f>(Staff!$D26*AL30)*((1+Staff!$H26)^(ROUNDDOWN((COUNTIF($D125:AK125,"&gt;0")/12),0)))</f>
        <v>0</v>
      </c>
      <c r="AM125" s="567">
        <f>(Staff!$D26*AM30)*((1+Staff!$H26)^(ROUNDDOWN((COUNTIF($D125:AL125,"&gt;0")/12),0)))</f>
        <v>0</v>
      </c>
      <c r="AN125" s="567">
        <f>(Staff!$D26*AN30)*((1+Staff!$H26)^(ROUNDDOWN((COUNTIF($D125:AM125,"&gt;0")/12),0)))</f>
        <v>0</v>
      </c>
      <c r="AO125" s="567">
        <f>(Staff!$D26*AO30)*((1+Staff!$H26)^(ROUNDDOWN((COUNTIF($D125:AN125,"&gt;0")/12),0)))</f>
        <v>0</v>
      </c>
      <c r="AP125" s="567">
        <f>(Staff!$D26*AP30)*((1+Staff!$H26)^(ROUNDDOWN((COUNTIF($D125:AO125,"&gt;0")/12),0)))</f>
        <v>0</v>
      </c>
      <c r="AQ125" s="567">
        <f>(Staff!$D26*AQ30)*((1+Staff!$H26)^(ROUNDDOWN((COUNTIF($D125:AP125,"&gt;0")/12),0)))</f>
        <v>0</v>
      </c>
      <c r="AR125" s="567">
        <f>(Staff!$D26*AR30)*((1+Staff!$H26)^(ROUNDDOWN((COUNTIF($D125:AQ125,"&gt;0")/12),0)))</f>
        <v>0</v>
      </c>
      <c r="AS125" s="567">
        <f>(Staff!$D26*AS30)*((1+Staff!$H26)^(ROUNDDOWN((COUNTIF($D125:AR125,"&gt;0")/12),0)))</f>
        <v>0</v>
      </c>
      <c r="AT125" s="567">
        <f>(Staff!$D26*AT30)*((1+Staff!$H26)^(ROUNDDOWN((COUNTIF($D125:AS125,"&gt;0")/12),0)))</f>
        <v>0</v>
      </c>
      <c r="AU125" s="567">
        <f>(Staff!$D26*AU30)*((1+Staff!$H26)^(ROUNDDOWN((COUNTIF($D125:AT125,"&gt;0")/12),0)))</f>
        <v>0</v>
      </c>
      <c r="AV125" s="567">
        <f>(Staff!$D26*AV30)*((1+Staff!$H26)^(ROUNDDOWN((COUNTIF($D125:AU125,"&gt;0")/12),0)))</f>
        <v>0</v>
      </c>
      <c r="AW125" s="567">
        <f>(Staff!$D26*AW30)*((1+Staff!$H26)^(ROUNDDOWN((COUNTIF($D125:AV125,"&gt;0")/12),0)))</f>
        <v>0</v>
      </c>
      <c r="AX125" s="567">
        <f>(Staff!$D26*AX30)*((1+Staff!$H26)^(ROUNDDOWN((COUNTIF($D125:AW125,"&gt;0")/12),0)))</f>
        <v>0</v>
      </c>
      <c r="AY125" s="567">
        <f>(Staff!$D26*AY30)*((1+Staff!$H26)^(ROUNDDOWN((COUNTIF($D125:AX125,"&gt;0")/12),0)))</f>
        <v>0</v>
      </c>
      <c r="AZ125" s="567">
        <f>(Staff!$D26*AZ30)*((1+Staff!$H26)^(ROUNDDOWN((COUNTIF($D125:AY125,"&gt;0")/12),0)))</f>
        <v>0</v>
      </c>
      <c r="BA125" s="567">
        <f>(Staff!$D26*BA30)*((1+Staff!$H26)^(ROUNDDOWN((COUNTIF($D125:AZ125,"&gt;0")/12),0)))</f>
        <v>0</v>
      </c>
      <c r="BB125" s="567">
        <f>(Staff!$D26*BB30)*((1+Staff!$H26)^(ROUNDDOWN((COUNTIF($D125:BA125,"&gt;0")/12),0)))</f>
        <v>0</v>
      </c>
      <c r="BC125" s="567">
        <f>(Staff!$D26*BC30)*((1+Staff!$H26)^(ROUNDDOWN((COUNTIF($D125:BB125,"&gt;0")/12),0)))</f>
        <v>0</v>
      </c>
      <c r="BD125" s="567">
        <f>(Staff!$D26*BD30)*((1+Staff!$H26)^(ROUNDDOWN((COUNTIF($D125:BC125,"&gt;0")/12),0)))</f>
        <v>0</v>
      </c>
      <c r="BE125" s="567">
        <f>(Staff!$D26*BE30)*((1+Staff!$H26)^(ROUNDDOWN((COUNTIF($D125:BD125,"&gt;0")/12),0)))</f>
        <v>0</v>
      </c>
      <c r="BF125" s="567">
        <f>(Staff!$D26*BF30)*((1+Staff!$H26)^(ROUNDDOWN((COUNTIF($D125:BE125,"&gt;0")/12),0)))</f>
        <v>0</v>
      </c>
      <c r="BG125" s="567">
        <f>(Staff!$D26*BG30)*((1+Staff!$H26)^(ROUNDDOWN((COUNTIF($D125:BF125,"&gt;0")/12),0)))</f>
        <v>0</v>
      </c>
      <c r="BH125" s="567">
        <f>(Staff!$D26*BH30)*((1+Staff!$H26)^(ROUNDDOWN((COUNTIF($D125:BG125,"&gt;0")/12),0)))</f>
        <v>0</v>
      </c>
      <c r="BI125" s="567">
        <f>(Staff!$D26*BI30)*((1+Staff!$H26)^(ROUNDDOWN((COUNTIF($D125:BH125,"&gt;0")/12),0)))</f>
        <v>0</v>
      </c>
      <c r="BJ125" s="567">
        <f>(Staff!$D26*BJ30)*((1+Staff!$H26)^(ROUNDDOWN((COUNTIF($D125:BI125,"&gt;0")/12),0)))</f>
        <v>0</v>
      </c>
      <c r="BK125" s="567">
        <f>(Staff!$D26*BK30)*((1+Staff!$H26)^(ROUNDDOWN((COUNTIF($D125:BJ125,"&gt;0")/12),0)))</f>
        <v>0</v>
      </c>
      <c r="BL125" s="567">
        <f>(Staff!$D26*BL30)*((1+Staff!$H26)^(ROUNDDOWN((COUNTIF($D125:BK125,"&gt;0")/12),0)))</f>
        <v>0</v>
      </c>
      <c r="BM125" s="567">
        <f>(Staff!$D26*BM30)*((1+Staff!$H26)^(ROUNDDOWN((COUNTIF($D125:BL125,"&gt;0")/12),0)))</f>
        <v>0</v>
      </c>
      <c r="BN125" s="567">
        <f>(Staff!$D26*BN30)*((1+Staff!$H26)^(ROUNDDOWN((COUNTIF($D125:BM125,"&gt;0")/12),0)))</f>
        <v>0</v>
      </c>
      <c r="BO125" s="567">
        <f>(Staff!$D26*BO30)*((1+Staff!$H26)^(ROUNDDOWN((COUNTIF($D125:BN125,"&gt;0")/12),0)))</f>
        <v>0</v>
      </c>
      <c r="BP125" s="567">
        <f>(Staff!$D26*BP30)*((1+Staff!$H26)^(ROUNDDOWN((COUNTIF($D125:BO125,"&gt;0")/12),0)))</f>
        <v>0</v>
      </c>
      <c r="BQ125" s="567">
        <f>(Staff!$D26*BQ30)*((1+Staff!$H26)^(ROUNDDOWN((COUNTIF($D125:BP125,"&gt;0")/12),0)))</f>
        <v>0</v>
      </c>
      <c r="BR125" s="567">
        <f>(Staff!$D26*BR30)*((1+Staff!$H26)^(ROUNDDOWN((COUNTIF($D125:BQ125,"&gt;0")/12),0)))</f>
        <v>0</v>
      </c>
      <c r="BS125" s="567">
        <f>(Staff!$D26*BS30)*((1+Staff!$H26)^(ROUNDDOWN((COUNTIF($D125:BR125,"&gt;0")/12),0)))</f>
        <v>0</v>
      </c>
      <c r="BT125" s="567">
        <f>(Staff!$D26*BT30)*((1+Staff!$H26)^(ROUNDDOWN((COUNTIF($D125:BS125,"&gt;0")/12),0)))</f>
        <v>0</v>
      </c>
      <c r="BU125" s="567">
        <f>(Staff!$D26*BU30)*((1+Staff!$H26)^(ROUNDDOWN((COUNTIF($D125:BT125,"&gt;0")/12),0)))</f>
        <v>0</v>
      </c>
      <c r="BV125" s="567">
        <f>(Staff!$D26*BV30)*((1+Staff!$H26)^(ROUNDDOWN((COUNTIF($D125:BU125,"&gt;0")/12),0)))</f>
        <v>0</v>
      </c>
      <c r="BW125" s="567">
        <f>(Staff!$D26*BW30)*((1+Staff!$H26)^(ROUNDDOWN((COUNTIF($D125:BV125,"&gt;0")/12),0)))</f>
        <v>0</v>
      </c>
      <c r="BX125" s="567">
        <f>(Staff!$D26*BX30)*((1+Staff!$H26)^(ROUNDDOWN((COUNTIF($D125:BW125,"&gt;0")/12),0)))</f>
        <v>0</v>
      </c>
      <c r="BY125" s="567">
        <f>(Staff!$D26*BY30)*((1+Staff!$H26)^(ROUNDDOWN((COUNTIF($D125:BX125,"&gt;0")/12),0)))</f>
        <v>0</v>
      </c>
      <c r="BZ125" s="567">
        <f>(Staff!$D26*BZ30)*((1+Staff!$H26)^(ROUNDDOWN((COUNTIF($D125:BY125,"&gt;0")/12),0)))</f>
        <v>0</v>
      </c>
      <c r="CA125" s="567">
        <f>(Staff!$D26*CA30)*((1+Staff!$H26)^(ROUNDDOWN((COUNTIF($D125:BZ125,"&gt;0")/12),0)))</f>
        <v>0</v>
      </c>
      <c r="CB125" s="567">
        <f>(Staff!$D26*CB30)*((1+Staff!$H26)^(ROUNDDOWN((COUNTIF($D125:CA125,"&gt;0")/12),0)))</f>
        <v>0</v>
      </c>
      <c r="CC125" s="567">
        <f>(Staff!$D26*CC30)*((1+Staff!$H26)^(ROUNDDOWN((COUNTIF($D125:CB125,"&gt;0")/12),0)))</f>
        <v>0</v>
      </c>
      <c r="CD125" s="567">
        <f>(Staff!$D26*CD30)*((1+Staff!$H26)^(ROUNDDOWN((COUNTIF($D125:CC125,"&gt;0")/12),0)))</f>
        <v>0</v>
      </c>
      <c r="CE125" s="567">
        <f>(Staff!$D26*CE30)*((1+Staff!$H26)^(ROUNDDOWN((COUNTIF($D125:CD125,"&gt;0")/12),0)))</f>
        <v>0</v>
      </c>
      <c r="CF125" s="567">
        <f>(Staff!$D26*CF30)*((1+Staff!$H26)^(ROUNDDOWN((COUNTIF($D125:CE125,"&gt;0")/12),0)))</f>
        <v>0</v>
      </c>
      <c r="CG125" s="567">
        <f>(Staff!$D26*CG30)*((1+Staff!$H26)^(ROUNDDOWN((COUNTIF($D125:CF125,"&gt;0")/12),0)))</f>
        <v>0</v>
      </c>
      <c r="CH125" s="567">
        <f>(Staff!$D26*CH30)*((1+Staff!$H26)^(ROUNDDOWN((COUNTIF($D125:CG125,"&gt;0")/12),0)))</f>
        <v>0</v>
      </c>
      <c r="CI125" s="567">
        <f>(Staff!$D26*CI30)*((1+Staff!$H26)^(ROUNDDOWN((COUNTIF($D125:CH125,"&gt;0")/12),0)))</f>
        <v>0</v>
      </c>
    </row>
    <row r="126" spans="1:87" ht="15.75" customHeight="1">
      <c r="A126" s="875" t="str">
        <f t="shared" si="10"/>
        <v>UI/UX</v>
      </c>
      <c r="B126" s="719" t="str">
        <f>Staff!B27</f>
        <v>R&amp;D</v>
      </c>
      <c r="C126" s="719" t="str">
        <f>Settings!$C$7</f>
        <v>USD</v>
      </c>
      <c r="D126" s="567">
        <f>(Staff!$D27*D31)</f>
        <v>0</v>
      </c>
      <c r="E126" s="567">
        <f>(Staff!$D27*E31)*((1+Staff!$H27)^(ROUNDDOWN((COUNTIF($D126:D126,"&gt;0")/12),0)))</f>
        <v>0</v>
      </c>
      <c r="F126" s="567">
        <f>(Staff!$D27*F31)*((1+Staff!$H27)^(ROUNDDOWN((COUNTIF($D126:E126,"&gt;0")/12),0)))</f>
        <v>0</v>
      </c>
      <c r="G126" s="567">
        <f>(Staff!$D27*G31)*((1+Staff!$H27)^(ROUNDDOWN((COUNTIF($D126:F126,"&gt;0")/12),0)))</f>
        <v>0</v>
      </c>
      <c r="H126" s="567">
        <f>(Staff!$D27*H31)*((1+Staff!$H27)^(ROUNDDOWN((COUNTIF($D126:G126,"&gt;0")/12),0)))</f>
        <v>0</v>
      </c>
      <c r="I126" s="567">
        <f>(Staff!$D27*I31)*((1+Staff!$H27)^(ROUNDDOWN((COUNTIF($D126:H126,"&gt;0")/12),0)))</f>
        <v>0</v>
      </c>
      <c r="J126" s="567">
        <f>(Staff!$D27*J31)*((1+Staff!$H27)^(ROUNDDOWN((COUNTIF($D126:I126,"&gt;0")/12),0)))</f>
        <v>0</v>
      </c>
      <c r="K126" s="567">
        <f>(Staff!$D27*K31)*((1+Staff!$H27)^(ROUNDDOWN((COUNTIF($D126:J126,"&gt;0")/12),0)))</f>
        <v>0</v>
      </c>
      <c r="L126" s="567">
        <f>(Staff!$D27*L31)*((1+Staff!$H27)^(ROUNDDOWN((COUNTIF($D126:K126,"&gt;0")/12),0)))</f>
        <v>0</v>
      </c>
      <c r="M126" s="567">
        <f>(Staff!$D27*M31)*((1+Staff!$H27)^(ROUNDDOWN((COUNTIF($D126:L126,"&gt;0")/12),0)))</f>
        <v>0</v>
      </c>
      <c r="N126" s="567">
        <f>(Staff!$D27*N31)*((1+Staff!$H27)^(ROUNDDOWN((COUNTIF($D126:M126,"&gt;0")/12),0)))</f>
        <v>0</v>
      </c>
      <c r="O126" s="567">
        <f>(Staff!$D27*O31)*((1+Staff!$H27)^(ROUNDDOWN((COUNTIF($D126:N126,"&gt;0")/12),0)))</f>
        <v>0</v>
      </c>
      <c r="P126" s="567">
        <f>(Staff!$D27*P31)*((1+Staff!$H27)^(ROUNDDOWN((COUNTIF($D126:O126,"&gt;0")/12),0)))</f>
        <v>0</v>
      </c>
      <c r="Q126" s="567">
        <f>(Staff!$D27*Q31)*((1+Staff!$H27)^(ROUNDDOWN((COUNTIF($D126:P126,"&gt;0")/12),0)))</f>
        <v>0</v>
      </c>
      <c r="R126" s="567">
        <f>(Staff!$D27*R31)*((1+Staff!$H27)^(ROUNDDOWN((COUNTIF($D126:Q126,"&gt;0")/12),0)))</f>
        <v>0</v>
      </c>
      <c r="S126" s="567">
        <f>(Staff!$D27*S31)*((1+Staff!$H27)^(ROUNDDOWN((COUNTIF($D126:R126,"&gt;0")/12),0)))</f>
        <v>0</v>
      </c>
      <c r="T126" s="567">
        <f>(Staff!$D27*T31)*((1+Staff!$H27)^(ROUNDDOWN((COUNTIF($D126:S126,"&gt;0")/12),0)))</f>
        <v>0</v>
      </c>
      <c r="U126" s="567">
        <f>(Staff!$D27*U31)*((1+Staff!$H27)^(ROUNDDOWN((COUNTIF($D126:T126,"&gt;0")/12),0)))</f>
        <v>0</v>
      </c>
      <c r="V126" s="567">
        <f>(Staff!$D27*V31)*((1+Staff!$H27)^(ROUNDDOWN((COUNTIF($D126:U126,"&gt;0")/12),0)))</f>
        <v>0</v>
      </c>
      <c r="W126" s="567">
        <f>(Staff!$D27*W31)*((1+Staff!$H27)^(ROUNDDOWN((COUNTIF($D126:V126,"&gt;0")/12),0)))</f>
        <v>0</v>
      </c>
      <c r="X126" s="567">
        <f>(Staff!$D27*X31)*((1+Staff!$H27)^(ROUNDDOWN((COUNTIF($D126:W126,"&gt;0")/12),0)))</f>
        <v>0</v>
      </c>
      <c r="Y126" s="567">
        <f>(Staff!$D27*Y31)*((1+Staff!$H27)^(ROUNDDOWN((COUNTIF($D126:X126,"&gt;0")/12),0)))</f>
        <v>0</v>
      </c>
      <c r="Z126" s="567">
        <f>(Staff!$D27*Z31)*((1+Staff!$H27)^(ROUNDDOWN((COUNTIF($D126:Y126,"&gt;0")/12),0)))</f>
        <v>0</v>
      </c>
      <c r="AA126" s="567">
        <f>(Staff!$D27*AA31)*((1+Staff!$H27)^(ROUNDDOWN((COUNTIF($D126:Z126,"&gt;0")/12),0)))</f>
        <v>0</v>
      </c>
      <c r="AB126" s="567">
        <f>(Staff!$D27*AB31)*((1+Staff!$H27)^(ROUNDDOWN((COUNTIF($D126:AA126,"&gt;0")/12),0)))</f>
        <v>0</v>
      </c>
      <c r="AC126" s="567">
        <f>(Staff!$D27*AC31)*((1+Staff!$H27)^(ROUNDDOWN((COUNTIF($D126:AB126,"&gt;0")/12),0)))</f>
        <v>0</v>
      </c>
      <c r="AD126" s="567">
        <f>(Staff!$D27*AD31)*((1+Staff!$H27)^(ROUNDDOWN((COUNTIF($D126:AC126,"&gt;0")/12),0)))</f>
        <v>0</v>
      </c>
      <c r="AE126" s="567">
        <f>(Staff!$D27*AE31)*((1+Staff!$H27)^(ROUNDDOWN((COUNTIF($D126:AD126,"&gt;0")/12),0)))</f>
        <v>0</v>
      </c>
      <c r="AF126" s="567">
        <f>(Staff!$D27*AF31)*((1+Staff!$H27)^(ROUNDDOWN((COUNTIF($D126:AE126,"&gt;0")/12),0)))</f>
        <v>0</v>
      </c>
      <c r="AG126" s="567">
        <f>(Staff!$D27*AG31)*((1+Staff!$H27)^(ROUNDDOWN((COUNTIF($D126:AF126,"&gt;0")/12),0)))</f>
        <v>0</v>
      </c>
      <c r="AH126" s="567">
        <f>(Staff!$D27*AH31)*((1+Staff!$H27)^(ROUNDDOWN((COUNTIF($D126:AG126,"&gt;0")/12),0)))</f>
        <v>0</v>
      </c>
      <c r="AI126" s="567">
        <f>(Staff!$D27*AI31)*((1+Staff!$H27)^(ROUNDDOWN((COUNTIF($D126:AH126,"&gt;0")/12),0)))</f>
        <v>0</v>
      </c>
      <c r="AJ126" s="567">
        <f>(Staff!$D27*AJ31)*((1+Staff!$H27)^(ROUNDDOWN((COUNTIF($D126:AI126,"&gt;0")/12),0)))</f>
        <v>0</v>
      </c>
      <c r="AK126" s="567">
        <f>(Staff!$D27*AK31)*((1+Staff!$H27)^(ROUNDDOWN((COUNTIF($D126:AJ126,"&gt;0")/12),0)))</f>
        <v>0</v>
      </c>
      <c r="AL126" s="567">
        <f>(Staff!$D27*AL31)*((1+Staff!$H27)^(ROUNDDOWN((COUNTIF($D126:AK126,"&gt;0")/12),0)))</f>
        <v>0</v>
      </c>
      <c r="AM126" s="567">
        <f>(Staff!$D27*AM31)*((1+Staff!$H27)^(ROUNDDOWN((COUNTIF($D126:AL126,"&gt;0")/12),0)))</f>
        <v>0</v>
      </c>
      <c r="AN126" s="567">
        <f>(Staff!$D27*AN31)*((1+Staff!$H27)^(ROUNDDOWN((COUNTIF($D126:AM126,"&gt;0")/12),0)))</f>
        <v>0</v>
      </c>
      <c r="AO126" s="567">
        <f>(Staff!$D27*AO31)*((1+Staff!$H27)^(ROUNDDOWN((COUNTIF($D126:AN126,"&gt;0")/12),0)))</f>
        <v>0</v>
      </c>
      <c r="AP126" s="567">
        <f>(Staff!$D27*AP31)*((1+Staff!$H27)^(ROUNDDOWN((COUNTIF($D126:AO126,"&gt;0")/12),0)))</f>
        <v>0</v>
      </c>
      <c r="AQ126" s="567">
        <f>(Staff!$D27*AQ31)*((1+Staff!$H27)^(ROUNDDOWN((COUNTIF($D126:AP126,"&gt;0")/12),0)))</f>
        <v>0</v>
      </c>
      <c r="AR126" s="567">
        <f>(Staff!$D27*AR31)*((1+Staff!$H27)^(ROUNDDOWN((COUNTIF($D126:AQ126,"&gt;0")/12),0)))</f>
        <v>0</v>
      </c>
      <c r="AS126" s="567">
        <f>(Staff!$D27*AS31)*((1+Staff!$H27)^(ROUNDDOWN((COUNTIF($D126:AR126,"&gt;0")/12),0)))</f>
        <v>0</v>
      </c>
      <c r="AT126" s="567">
        <f>(Staff!$D27*AT31)*((1+Staff!$H27)^(ROUNDDOWN((COUNTIF($D126:AS126,"&gt;0")/12),0)))</f>
        <v>0</v>
      </c>
      <c r="AU126" s="567">
        <f>(Staff!$D27*AU31)*((1+Staff!$H27)^(ROUNDDOWN((COUNTIF($D126:AT126,"&gt;0")/12),0)))</f>
        <v>0</v>
      </c>
      <c r="AV126" s="567">
        <f>(Staff!$D27*AV31)*((1+Staff!$H27)^(ROUNDDOWN((COUNTIF($D126:AU126,"&gt;0")/12),0)))</f>
        <v>0</v>
      </c>
      <c r="AW126" s="567">
        <f>(Staff!$D27*AW31)*((1+Staff!$H27)^(ROUNDDOWN((COUNTIF($D126:AV126,"&gt;0")/12),0)))</f>
        <v>0</v>
      </c>
      <c r="AX126" s="567">
        <f>(Staff!$D27*AX31)*((1+Staff!$H27)^(ROUNDDOWN((COUNTIF($D126:AW126,"&gt;0")/12),0)))</f>
        <v>0</v>
      </c>
      <c r="AY126" s="567">
        <f>(Staff!$D27*AY31)*((1+Staff!$H27)^(ROUNDDOWN((COUNTIF($D126:AX126,"&gt;0")/12),0)))</f>
        <v>0</v>
      </c>
      <c r="AZ126" s="567">
        <f>(Staff!$D27*AZ31)*((1+Staff!$H27)^(ROUNDDOWN((COUNTIF($D126:AY126,"&gt;0")/12),0)))</f>
        <v>0</v>
      </c>
      <c r="BA126" s="567">
        <f>(Staff!$D27*BA31)*((1+Staff!$H27)^(ROUNDDOWN((COUNTIF($D126:AZ126,"&gt;0")/12),0)))</f>
        <v>0</v>
      </c>
      <c r="BB126" s="567">
        <f>(Staff!$D27*BB31)*((1+Staff!$H27)^(ROUNDDOWN((COUNTIF($D126:BA126,"&gt;0")/12),0)))</f>
        <v>0</v>
      </c>
      <c r="BC126" s="567">
        <f>(Staff!$D27*BC31)*((1+Staff!$H27)^(ROUNDDOWN((COUNTIF($D126:BB126,"&gt;0")/12),0)))</f>
        <v>0</v>
      </c>
      <c r="BD126" s="567">
        <f>(Staff!$D27*BD31)*((1+Staff!$H27)^(ROUNDDOWN((COUNTIF($D126:BC126,"&gt;0")/12),0)))</f>
        <v>0</v>
      </c>
      <c r="BE126" s="567">
        <f>(Staff!$D27*BE31)*((1+Staff!$H27)^(ROUNDDOWN((COUNTIF($D126:BD126,"&gt;0")/12),0)))</f>
        <v>0</v>
      </c>
      <c r="BF126" s="567">
        <f>(Staff!$D27*BF31)*((1+Staff!$H27)^(ROUNDDOWN((COUNTIF($D126:BE126,"&gt;0")/12),0)))</f>
        <v>0</v>
      </c>
      <c r="BG126" s="567">
        <f>(Staff!$D27*BG31)*((1+Staff!$H27)^(ROUNDDOWN((COUNTIF($D126:BF126,"&gt;0")/12),0)))</f>
        <v>0</v>
      </c>
      <c r="BH126" s="567">
        <f>(Staff!$D27*BH31)*((1+Staff!$H27)^(ROUNDDOWN((COUNTIF($D126:BG126,"&gt;0")/12),0)))</f>
        <v>0</v>
      </c>
      <c r="BI126" s="567">
        <f>(Staff!$D27*BI31)*((1+Staff!$H27)^(ROUNDDOWN((COUNTIF($D126:BH126,"&gt;0")/12),0)))</f>
        <v>0</v>
      </c>
      <c r="BJ126" s="567">
        <f>(Staff!$D27*BJ31)*((1+Staff!$H27)^(ROUNDDOWN((COUNTIF($D126:BI126,"&gt;0")/12),0)))</f>
        <v>0</v>
      </c>
      <c r="BK126" s="567">
        <f>(Staff!$D27*BK31)*((1+Staff!$H27)^(ROUNDDOWN((COUNTIF($D126:BJ126,"&gt;0")/12),0)))</f>
        <v>0</v>
      </c>
      <c r="BL126" s="567">
        <f>(Staff!$D27*BL31)*((1+Staff!$H27)^(ROUNDDOWN((COUNTIF($D126:BK126,"&gt;0")/12),0)))</f>
        <v>0</v>
      </c>
      <c r="BM126" s="567">
        <f>(Staff!$D27*BM31)*((1+Staff!$H27)^(ROUNDDOWN((COUNTIF($D126:BL126,"&gt;0")/12),0)))</f>
        <v>0</v>
      </c>
      <c r="BN126" s="567">
        <f>(Staff!$D27*BN31)*((1+Staff!$H27)^(ROUNDDOWN((COUNTIF($D126:BM126,"&gt;0")/12),0)))</f>
        <v>0</v>
      </c>
      <c r="BO126" s="567">
        <f>(Staff!$D27*BO31)*((1+Staff!$H27)^(ROUNDDOWN((COUNTIF($D126:BN126,"&gt;0")/12),0)))</f>
        <v>0</v>
      </c>
      <c r="BP126" s="567">
        <f>(Staff!$D27*BP31)*((1+Staff!$H27)^(ROUNDDOWN((COUNTIF($D126:BO126,"&gt;0")/12),0)))</f>
        <v>0</v>
      </c>
      <c r="BQ126" s="567">
        <f>(Staff!$D27*BQ31)*((1+Staff!$H27)^(ROUNDDOWN((COUNTIF($D126:BP126,"&gt;0")/12),0)))</f>
        <v>0</v>
      </c>
      <c r="BR126" s="567">
        <f>(Staff!$D27*BR31)*((1+Staff!$H27)^(ROUNDDOWN((COUNTIF($D126:BQ126,"&gt;0")/12),0)))</f>
        <v>0</v>
      </c>
      <c r="BS126" s="567">
        <f>(Staff!$D27*BS31)*((1+Staff!$H27)^(ROUNDDOWN((COUNTIF($D126:BR126,"&gt;0")/12),0)))</f>
        <v>0</v>
      </c>
      <c r="BT126" s="567">
        <f>(Staff!$D27*BT31)*((1+Staff!$H27)^(ROUNDDOWN((COUNTIF($D126:BS126,"&gt;0")/12),0)))</f>
        <v>0</v>
      </c>
      <c r="BU126" s="567">
        <f>(Staff!$D27*BU31)*((1+Staff!$H27)^(ROUNDDOWN((COUNTIF($D126:BT126,"&gt;0")/12),0)))</f>
        <v>0</v>
      </c>
      <c r="BV126" s="567">
        <f>(Staff!$D27*BV31)*((1+Staff!$H27)^(ROUNDDOWN((COUNTIF($D126:BU126,"&gt;0")/12),0)))</f>
        <v>0</v>
      </c>
      <c r="BW126" s="567">
        <f>(Staff!$D27*BW31)*((1+Staff!$H27)^(ROUNDDOWN((COUNTIF($D126:BV126,"&gt;0")/12),0)))</f>
        <v>0</v>
      </c>
      <c r="BX126" s="567">
        <f>(Staff!$D27*BX31)*((1+Staff!$H27)^(ROUNDDOWN((COUNTIF($D126:BW126,"&gt;0")/12),0)))</f>
        <v>0</v>
      </c>
      <c r="BY126" s="567">
        <f>(Staff!$D27*BY31)*((1+Staff!$H27)^(ROUNDDOWN((COUNTIF($D126:BX126,"&gt;0")/12),0)))</f>
        <v>0</v>
      </c>
      <c r="BZ126" s="567">
        <f>(Staff!$D27*BZ31)*((1+Staff!$H27)^(ROUNDDOWN((COUNTIF($D126:BY126,"&gt;0")/12),0)))</f>
        <v>0</v>
      </c>
      <c r="CA126" s="567">
        <f>(Staff!$D27*CA31)*((1+Staff!$H27)^(ROUNDDOWN((COUNTIF($D126:BZ126,"&gt;0")/12),0)))</f>
        <v>0</v>
      </c>
      <c r="CB126" s="567">
        <f>(Staff!$D27*CB31)*((1+Staff!$H27)^(ROUNDDOWN((COUNTIF($D126:CA126,"&gt;0")/12),0)))</f>
        <v>0</v>
      </c>
      <c r="CC126" s="567">
        <f>(Staff!$D27*CC31)*((1+Staff!$H27)^(ROUNDDOWN((COUNTIF($D126:CB126,"&gt;0")/12),0)))</f>
        <v>0</v>
      </c>
      <c r="CD126" s="567">
        <f>(Staff!$D27*CD31)*((1+Staff!$H27)^(ROUNDDOWN((COUNTIF($D126:CC126,"&gt;0")/12),0)))</f>
        <v>0</v>
      </c>
      <c r="CE126" s="567">
        <f>(Staff!$D27*CE31)*((1+Staff!$H27)^(ROUNDDOWN((COUNTIF($D126:CD126,"&gt;0")/12),0)))</f>
        <v>0</v>
      </c>
      <c r="CF126" s="567">
        <f>(Staff!$D27*CF31)*((1+Staff!$H27)^(ROUNDDOWN((COUNTIF($D126:CE126,"&gt;0")/12),0)))</f>
        <v>0</v>
      </c>
      <c r="CG126" s="567">
        <f>(Staff!$D27*CG31)*((1+Staff!$H27)^(ROUNDDOWN((COUNTIF($D126:CF126,"&gt;0")/12),0)))</f>
        <v>0</v>
      </c>
      <c r="CH126" s="567">
        <f>(Staff!$D27*CH31)*((1+Staff!$H27)^(ROUNDDOWN((COUNTIF($D126:CG126,"&gt;0")/12),0)))</f>
        <v>0</v>
      </c>
      <c r="CI126" s="567">
        <f>(Staff!$D27*CI31)*((1+Staff!$H27)^(ROUNDDOWN((COUNTIF($D126:CH126,"&gt;0")/12),0)))</f>
        <v>0</v>
      </c>
    </row>
    <row r="127" spans="1:87" ht="15.75" customHeight="1">
      <c r="A127" s="875" t="str">
        <f t="shared" si="10"/>
        <v>Senior developers</v>
      </c>
      <c r="B127" s="719" t="str">
        <f>Staff!B28</f>
        <v>R&amp;D</v>
      </c>
      <c r="C127" s="719" t="str">
        <f>Settings!$C$7</f>
        <v>USD</v>
      </c>
      <c r="D127" s="567">
        <f>(Staff!$D28*D32)</f>
        <v>0</v>
      </c>
      <c r="E127" s="567">
        <f>(Staff!$D28*E32)*((1+Staff!$H28)^(ROUNDDOWN((COUNTIF($D127:D127,"&gt;0")/12),0)))</f>
        <v>0</v>
      </c>
      <c r="F127" s="567">
        <f>(Staff!$D28*F32)*((1+Staff!$H28)^(ROUNDDOWN((COUNTIF($D127:E127,"&gt;0")/12),0)))</f>
        <v>0</v>
      </c>
      <c r="G127" s="567">
        <f>(Staff!$D28*G32)*((1+Staff!$H28)^(ROUNDDOWN((COUNTIF($D127:F127,"&gt;0")/12),0)))</f>
        <v>0</v>
      </c>
      <c r="H127" s="567">
        <f>(Staff!$D28*H32)*((1+Staff!$H28)^(ROUNDDOWN((COUNTIF($D127:G127,"&gt;0")/12),0)))</f>
        <v>0</v>
      </c>
      <c r="I127" s="567">
        <f>(Staff!$D28*I32)*((1+Staff!$H28)^(ROUNDDOWN((COUNTIF($D127:H127,"&gt;0")/12),0)))</f>
        <v>0</v>
      </c>
      <c r="J127" s="567">
        <f>(Staff!$D28*J32)*((1+Staff!$H28)^(ROUNDDOWN((COUNTIF($D127:I127,"&gt;0")/12),0)))</f>
        <v>0</v>
      </c>
      <c r="K127" s="567">
        <f>(Staff!$D28*K32)*((1+Staff!$H28)^(ROUNDDOWN((COUNTIF($D127:J127,"&gt;0")/12),0)))</f>
        <v>0</v>
      </c>
      <c r="L127" s="567">
        <f>(Staff!$D28*L32)*((1+Staff!$H28)^(ROUNDDOWN((COUNTIF($D127:K127,"&gt;0")/12),0)))</f>
        <v>0</v>
      </c>
      <c r="M127" s="567">
        <f>(Staff!$D28*M32)*((1+Staff!$H28)^(ROUNDDOWN((COUNTIF($D127:L127,"&gt;0")/12),0)))</f>
        <v>0</v>
      </c>
      <c r="N127" s="567">
        <f>(Staff!$D28*N32)*((1+Staff!$H28)^(ROUNDDOWN((COUNTIF($D127:M127,"&gt;0")/12),0)))</f>
        <v>0</v>
      </c>
      <c r="O127" s="567">
        <f>(Staff!$D28*O32)*((1+Staff!$H28)^(ROUNDDOWN((COUNTIF($D127:N127,"&gt;0")/12),0)))</f>
        <v>0</v>
      </c>
      <c r="P127" s="567">
        <f>(Staff!$D28*P32)*((1+Staff!$H28)^(ROUNDDOWN((COUNTIF($D127:O127,"&gt;0")/12),0)))</f>
        <v>0</v>
      </c>
      <c r="Q127" s="567">
        <f>(Staff!$D28*Q32)*((1+Staff!$H28)^(ROUNDDOWN((COUNTIF($D127:P127,"&gt;0")/12),0)))</f>
        <v>0</v>
      </c>
      <c r="R127" s="567">
        <f>(Staff!$D28*R32)*((1+Staff!$H28)^(ROUNDDOWN((COUNTIF($D127:Q127,"&gt;0")/12),0)))</f>
        <v>0</v>
      </c>
      <c r="S127" s="567">
        <f>(Staff!$D28*S32)*((1+Staff!$H28)^(ROUNDDOWN((COUNTIF($D127:R127,"&gt;0")/12),0)))</f>
        <v>0</v>
      </c>
      <c r="T127" s="567">
        <f>(Staff!$D28*T32)*((1+Staff!$H28)^(ROUNDDOWN((COUNTIF($D127:S127,"&gt;0")/12),0)))</f>
        <v>0</v>
      </c>
      <c r="U127" s="567">
        <f>(Staff!$D28*U32)*((1+Staff!$H28)^(ROUNDDOWN((COUNTIF($D127:T127,"&gt;0")/12),0)))</f>
        <v>0</v>
      </c>
      <c r="V127" s="567">
        <f>(Staff!$D28*V32)*((1+Staff!$H28)^(ROUNDDOWN((COUNTIF($D127:U127,"&gt;0")/12),0)))</f>
        <v>0</v>
      </c>
      <c r="W127" s="567">
        <f>(Staff!$D28*W32)*((1+Staff!$H28)^(ROUNDDOWN((COUNTIF($D127:V127,"&gt;0")/12),0)))</f>
        <v>0</v>
      </c>
      <c r="X127" s="567">
        <f>(Staff!$D28*X32)*((1+Staff!$H28)^(ROUNDDOWN((COUNTIF($D127:W127,"&gt;0")/12),0)))</f>
        <v>0</v>
      </c>
      <c r="Y127" s="567">
        <f>(Staff!$D28*Y32)*((1+Staff!$H28)^(ROUNDDOWN((COUNTIF($D127:X127,"&gt;0")/12),0)))</f>
        <v>0</v>
      </c>
      <c r="Z127" s="567">
        <f>(Staff!$D28*Z32)*((1+Staff!$H28)^(ROUNDDOWN((COUNTIF($D127:Y127,"&gt;0")/12),0)))</f>
        <v>0</v>
      </c>
      <c r="AA127" s="567">
        <f>(Staff!$D28*AA32)*((1+Staff!$H28)^(ROUNDDOWN((COUNTIF($D127:Z127,"&gt;0")/12),0)))</f>
        <v>0</v>
      </c>
      <c r="AB127" s="567">
        <f>(Staff!$D28*AB32)*((1+Staff!$H28)^(ROUNDDOWN((COUNTIF($D127:AA127,"&gt;0")/12),0)))</f>
        <v>0</v>
      </c>
      <c r="AC127" s="567">
        <f>(Staff!$D28*AC32)*((1+Staff!$H28)^(ROUNDDOWN((COUNTIF($D127:AB127,"&gt;0")/12),0)))</f>
        <v>0</v>
      </c>
      <c r="AD127" s="567">
        <f>(Staff!$D28*AD32)*((1+Staff!$H28)^(ROUNDDOWN((COUNTIF($D127:AC127,"&gt;0")/12),0)))</f>
        <v>0</v>
      </c>
      <c r="AE127" s="567">
        <f>(Staff!$D28*AE32)*((1+Staff!$H28)^(ROUNDDOWN((COUNTIF($D127:AD127,"&gt;0")/12),0)))</f>
        <v>0</v>
      </c>
      <c r="AF127" s="567">
        <f>(Staff!$D28*AF32)*((1+Staff!$H28)^(ROUNDDOWN((COUNTIF($D127:AE127,"&gt;0")/12),0)))</f>
        <v>0</v>
      </c>
      <c r="AG127" s="567">
        <f>(Staff!$D28*AG32)*((1+Staff!$H28)^(ROUNDDOWN((COUNTIF($D127:AF127,"&gt;0")/12),0)))</f>
        <v>0</v>
      </c>
      <c r="AH127" s="567">
        <f>(Staff!$D28*AH32)*((1+Staff!$H28)^(ROUNDDOWN((COUNTIF($D127:AG127,"&gt;0")/12),0)))</f>
        <v>0</v>
      </c>
      <c r="AI127" s="567">
        <f>(Staff!$D28*AI32)*((1+Staff!$H28)^(ROUNDDOWN((COUNTIF($D127:AH127,"&gt;0")/12),0)))</f>
        <v>0</v>
      </c>
      <c r="AJ127" s="567">
        <f>(Staff!$D28*AJ32)*((1+Staff!$H28)^(ROUNDDOWN((COUNTIF($D127:AI127,"&gt;0")/12),0)))</f>
        <v>0</v>
      </c>
      <c r="AK127" s="567">
        <f>(Staff!$D28*AK32)*((1+Staff!$H28)^(ROUNDDOWN((COUNTIF($D127:AJ127,"&gt;0")/12),0)))</f>
        <v>0</v>
      </c>
      <c r="AL127" s="567">
        <f>(Staff!$D28*AL32)*((1+Staff!$H28)^(ROUNDDOWN((COUNTIF($D127:AK127,"&gt;0")/12),0)))</f>
        <v>0</v>
      </c>
      <c r="AM127" s="567">
        <f>(Staff!$D28*AM32)*((1+Staff!$H28)^(ROUNDDOWN((COUNTIF($D127:AL127,"&gt;0")/12),0)))</f>
        <v>0</v>
      </c>
      <c r="AN127" s="567">
        <f>(Staff!$D28*AN32)*((1+Staff!$H28)^(ROUNDDOWN((COUNTIF($D127:AM127,"&gt;0")/12),0)))</f>
        <v>0</v>
      </c>
      <c r="AO127" s="567">
        <f>(Staff!$D28*AO32)*((1+Staff!$H28)^(ROUNDDOWN((COUNTIF($D127:AN127,"&gt;0")/12),0)))</f>
        <v>0</v>
      </c>
      <c r="AP127" s="567">
        <f>(Staff!$D28*AP32)*((1+Staff!$H28)^(ROUNDDOWN((COUNTIF($D127:AO127,"&gt;0")/12),0)))</f>
        <v>0</v>
      </c>
      <c r="AQ127" s="567">
        <f>(Staff!$D28*AQ32)*((1+Staff!$H28)^(ROUNDDOWN((COUNTIF($D127:AP127,"&gt;0")/12),0)))</f>
        <v>0</v>
      </c>
      <c r="AR127" s="567">
        <f>(Staff!$D28*AR32)*((1+Staff!$H28)^(ROUNDDOWN((COUNTIF($D127:AQ127,"&gt;0")/12),0)))</f>
        <v>0</v>
      </c>
      <c r="AS127" s="567">
        <f>(Staff!$D28*AS32)*((1+Staff!$H28)^(ROUNDDOWN((COUNTIF($D127:AR127,"&gt;0")/12),0)))</f>
        <v>0</v>
      </c>
      <c r="AT127" s="567">
        <f>(Staff!$D28*AT32)*((1+Staff!$H28)^(ROUNDDOWN((COUNTIF($D127:AS127,"&gt;0")/12),0)))</f>
        <v>0</v>
      </c>
      <c r="AU127" s="567">
        <f>(Staff!$D28*AU32)*((1+Staff!$H28)^(ROUNDDOWN((COUNTIF($D127:AT127,"&gt;0")/12),0)))</f>
        <v>0</v>
      </c>
      <c r="AV127" s="567">
        <f>(Staff!$D28*AV32)*((1+Staff!$H28)^(ROUNDDOWN((COUNTIF($D127:AU127,"&gt;0")/12),0)))</f>
        <v>0</v>
      </c>
      <c r="AW127" s="567">
        <f>(Staff!$D28*AW32)*((1+Staff!$H28)^(ROUNDDOWN((COUNTIF($D127:AV127,"&gt;0")/12),0)))</f>
        <v>0</v>
      </c>
      <c r="AX127" s="567">
        <f>(Staff!$D28*AX32)*((1+Staff!$H28)^(ROUNDDOWN((COUNTIF($D127:AW127,"&gt;0")/12),0)))</f>
        <v>0</v>
      </c>
      <c r="AY127" s="567">
        <f>(Staff!$D28*AY32)*((1+Staff!$H28)^(ROUNDDOWN((COUNTIF($D127:AX127,"&gt;0")/12),0)))</f>
        <v>0</v>
      </c>
      <c r="AZ127" s="567">
        <f>(Staff!$D28*AZ32)*((1+Staff!$H28)^(ROUNDDOWN((COUNTIF($D127:AY127,"&gt;0")/12),0)))</f>
        <v>0</v>
      </c>
      <c r="BA127" s="567">
        <f>(Staff!$D28*BA32)*((1+Staff!$H28)^(ROUNDDOWN((COUNTIF($D127:AZ127,"&gt;0")/12),0)))</f>
        <v>0</v>
      </c>
      <c r="BB127" s="567">
        <f>(Staff!$D28*BB32)*((1+Staff!$H28)^(ROUNDDOWN((COUNTIF($D127:BA127,"&gt;0")/12),0)))</f>
        <v>0</v>
      </c>
      <c r="BC127" s="567">
        <f>(Staff!$D28*BC32)*((1+Staff!$H28)^(ROUNDDOWN((COUNTIF($D127:BB127,"&gt;0")/12),0)))</f>
        <v>0</v>
      </c>
      <c r="BD127" s="567">
        <f>(Staff!$D28*BD32)*((1+Staff!$H28)^(ROUNDDOWN((COUNTIF($D127:BC127,"&gt;0")/12),0)))</f>
        <v>0</v>
      </c>
      <c r="BE127" s="567">
        <f>(Staff!$D28*BE32)*((1+Staff!$H28)^(ROUNDDOWN((COUNTIF($D127:BD127,"&gt;0")/12),0)))</f>
        <v>0</v>
      </c>
      <c r="BF127" s="567">
        <f>(Staff!$D28*BF32)*((1+Staff!$H28)^(ROUNDDOWN((COUNTIF($D127:BE127,"&gt;0")/12),0)))</f>
        <v>0</v>
      </c>
      <c r="BG127" s="567">
        <f>(Staff!$D28*BG32)*((1+Staff!$H28)^(ROUNDDOWN((COUNTIF($D127:BF127,"&gt;0")/12),0)))</f>
        <v>0</v>
      </c>
      <c r="BH127" s="567">
        <f>(Staff!$D28*BH32)*((1+Staff!$H28)^(ROUNDDOWN((COUNTIF($D127:BG127,"&gt;0")/12),0)))</f>
        <v>0</v>
      </c>
      <c r="BI127" s="567">
        <f>(Staff!$D28*BI32)*((1+Staff!$H28)^(ROUNDDOWN((COUNTIF($D127:BH127,"&gt;0")/12),0)))</f>
        <v>0</v>
      </c>
      <c r="BJ127" s="567">
        <f>(Staff!$D28*BJ32)*((1+Staff!$H28)^(ROUNDDOWN((COUNTIF($D127:BI127,"&gt;0")/12),0)))</f>
        <v>0</v>
      </c>
      <c r="BK127" s="567">
        <f>(Staff!$D28*BK32)*((1+Staff!$H28)^(ROUNDDOWN((COUNTIF($D127:BJ127,"&gt;0")/12),0)))</f>
        <v>0</v>
      </c>
      <c r="BL127" s="567">
        <f>(Staff!$D28*BL32)*((1+Staff!$H28)^(ROUNDDOWN((COUNTIF($D127:BK127,"&gt;0")/12),0)))</f>
        <v>0</v>
      </c>
      <c r="BM127" s="567">
        <f>(Staff!$D28*BM32)*((1+Staff!$H28)^(ROUNDDOWN((COUNTIF($D127:BL127,"&gt;0")/12),0)))</f>
        <v>0</v>
      </c>
      <c r="BN127" s="567">
        <f>(Staff!$D28*BN32)*((1+Staff!$H28)^(ROUNDDOWN((COUNTIF($D127:BM127,"&gt;0")/12),0)))</f>
        <v>0</v>
      </c>
      <c r="BO127" s="567">
        <f>(Staff!$D28*BO32)*((1+Staff!$H28)^(ROUNDDOWN((COUNTIF($D127:BN127,"&gt;0")/12),0)))</f>
        <v>0</v>
      </c>
      <c r="BP127" s="567">
        <f>(Staff!$D28*BP32)*((1+Staff!$H28)^(ROUNDDOWN((COUNTIF($D127:BO127,"&gt;0")/12),0)))</f>
        <v>0</v>
      </c>
      <c r="BQ127" s="567">
        <f>(Staff!$D28*BQ32)*((1+Staff!$H28)^(ROUNDDOWN((COUNTIF($D127:BP127,"&gt;0")/12),0)))</f>
        <v>0</v>
      </c>
      <c r="BR127" s="567">
        <f>(Staff!$D28*BR32)*((1+Staff!$H28)^(ROUNDDOWN((COUNTIF($D127:BQ127,"&gt;0")/12),0)))</f>
        <v>0</v>
      </c>
      <c r="BS127" s="567">
        <f>(Staff!$D28*BS32)*((1+Staff!$H28)^(ROUNDDOWN((COUNTIF($D127:BR127,"&gt;0")/12),0)))</f>
        <v>0</v>
      </c>
      <c r="BT127" s="567">
        <f>(Staff!$D28*BT32)*((1+Staff!$H28)^(ROUNDDOWN((COUNTIF($D127:BS127,"&gt;0")/12),0)))</f>
        <v>0</v>
      </c>
      <c r="BU127" s="567">
        <f>(Staff!$D28*BU32)*((1+Staff!$H28)^(ROUNDDOWN((COUNTIF($D127:BT127,"&gt;0")/12),0)))</f>
        <v>0</v>
      </c>
      <c r="BV127" s="567">
        <f>(Staff!$D28*BV32)*((1+Staff!$H28)^(ROUNDDOWN((COUNTIF($D127:BU127,"&gt;0")/12),0)))</f>
        <v>0</v>
      </c>
      <c r="BW127" s="567">
        <f>(Staff!$D28*BW32)*((1+Staff!$H28)^(ROUNDDOWN((COUNTIF($D127:BV127,"&gt;0")/12),0)))</f>
        <v>0</v>
      </c>
      <c r="BX127" s="567">
        <f>(Staff!$D28*BX32)*((1+Staff!$H28)^(ROUNDDOWN((COUNTIF($D127:BW127,"&gt;0")/12),0)))</f>
        <v>0</v>
      </c>
      <c r="BY127" s="567">
        <f>(Staff!$D28*BY32)*((1+Staff!$H28)^(ROUNDDOWN((COUNTIF($D127:BX127,"&gt;0")/12),0)))</f>
        <v>0</v>
      </c>
      <c r="BZ127" s="567">
        <f>(Staff!$D28*BZ32)*((1+Staff!$H28)^(ROUNDDOWN((COUNTIF($D127:BY127,"&gt;0")/12),0)))</f>
        <v>0</v>
      </c>
      <c r="CA127" s="567">
        <f>(Staff!$D28*CA32)*((1+Staff!$H28)^(ROUNDDOWN((COUNTIF($D127:BZ127,"&gt;0")/12),0)))</f>
        <v>0</v>
      </c>
      <c r="CB127" s="567">
        <f>(Staff!$D28*CB32)*((1+Staff!$H28)^(ROUNDDOWN((COUNTIF($D127:CA127,"&gt;0")/12),0)))</f>
        <v>0</v>
      </c>
      <c r="CC127" s="567">
        <f>(Staff!$D28*CC32)*((1+Staff!$H28)^(ROUNDDOWN((COUNTIF($D127:CB127,"&gt;0")/12),0)))</f>
        <v>0</v>
      </c>
      <c r="CD127" s="567">
        <f>(Staff!$D28*CD32)*((1+Staff!$H28)^(ROUNDDOWN((COUNTIF($D127:CC127,"&gt;0")/12),0)))</f>
        <v>0</v>
      </c>
      <c r="CE127" s="567">
        <f>(Staff!$D28*CE32)*((1+Staff!$H28)^(ROUNDDOWN((COUNTIF($D127:CD127,"&gt;0")/12),0)))</f>
        <v>0</v>
      </c>
      <c r="CF127" s="567">
        <f>(Staff!$D28*CF32)*((1+Staff!$H28)^(ROUNDDOWN((COUNTIF($D127:CE127,"&gt;0")/12),0)))</f>
        <v>0</v>
      </c>
      <c r="CG127" s="567">
        <f>(Staff!$D28*CG32)*((1+Staff!$H28)^(ROUNDDOWN((COUNTIF($D127:CF127,"&gt;0")/12),0)))</f>
        <v>0</v>
      </c>
      <c r="CH127" s="567">
        <f>(Staff!$D28*CH32)*((1+Staff!$H28)^(ROUNDDOWN((COUNTIF($D127:CG127,"&gt;0")/12),0)))</f>
        <v>0</v>
      </c>
      <c r="CI127" s="567">
        <f>(Staff!$D28*CI32)*((1+Staff!$H28)^(ROUNDDOWN((COUNTIF($D127:CH127,"&gt;0")/12),0)))</f>
        <v>0</v>
      </c>
    </row>
    <row r="128" spans="1:87" ht="15.75" customHeight="1">
      <c r="A128" s="875" t="str">
        <f t="shared" si="10"/>
        <v>Junior developers</v>
      </c>
      <c r="B128" s="719" t="str">
        <f>Staff!B29</f>
        <v>R&amp;D</v>
      </c>
      <c r="C128" s="719" t="str">
        <f>Settings!$C$7</f>
        <v>USD</v>
      </c>
      <c r="D128" s="567">
        <f>(Staff!$D29*D33)</f>
        <v>0</v>
      </c>
      <c r="E128" s="567">
        <f>(Staff!$D29*E33)*((1+Staff!$H29)^(ROUNDDOWN((COUNTIF($D128:D128,"&gt;0")/12),0)))</f>
        <v>0</v>
      </c>
      <c r="F128" s="567">
        <f>(Staff!$D29*F33)*((1+Staff!$H29)^(ROUNDDOWN((COUNTIF($D128:E128,"&gt;0")/12),0)))</f>
        <v>0</v>
      </c>
      <c r="G128" s="567">
        <f>(Staff!$D29*G33)*((1+Staff!$H29)^(ROUNDDOWN((COUNTIF($D128:F128,"&gt;0")/12),0)))</f>
        <v>0</v>
      </c>
      <c r="H128" s="567">
        <f>(Staff!$D29*H33)*((1+Staff!$H29)^(ROUNDDOWN((COUNTIF($D128:G128,"&gt;0")/12),0)))</f>
        <v>0</v>
      </c>
      <c r="I128" s="567">
        <f>(Staff!$D29*I33)*((1+Staff!$H29)^(ROUNDDOWN((COUNTIF($D128:H128,"&gt;0")/12),0)))</f>
        <v>0</v>
      </c>
      <c r="J128" s="567">
        <f>(Staff!$D29*J33)*((1+Staff!$H29)^(ROUNDDOWN((COUNTIF($D128:I128,"&gt;0")/12),0)))</f>
        <v>0</v>
      </c>
      <c r="K128" s="567">
        <f>(Staff!$D29*K33)*((1+Staff!$H29)^(ROUNDDOWN((COUNTIF($D128:J128,"&gt;0")/12),0)))</f>
        <v>0</v>
      </c>
      <c r="L128" s="567">
        <f>(Staff!$D29*L33)*((1+Staff!$H29)^(ROUNDDOWN((COUNTIF($D128:K128,"&gt;0")/12),0)))</f>
        <v>0</v>
      </c>
      <c r="M128" s="567">
        <f>(Staff!$D29*M33)*((1+Staff!$H29)^(ROUNDDOWN((COUNTIF($D128:L128,"&gt;0")/12),0)))</f>
        <v>0</v>
      </c>
      <c r="N128" s="567">
        <f>(Staff!$D29*N33)*((1+Staff!$H29)^(ROUNDDOWN((COUNTIF($D128:M128,"&gt;0")/12),0)))</f>
        <v>0</v>
      </c>
      <c r="O128" s="567">
        <f>(Staff!$D29*O33)*((1+Staff!$H29)^(ROUNDDOWN((COUNTIF($D128:N128,"&gt;0")/12),0)))</f>
        <v>0</v>
      </c>
      <c r="P128" s="567">
        <f>(Staff!$D29*P33)*((1+Staff!$H29)^(ROUNDDOWN((COUNTIF($D128:O128,"&gt;0")/12),0)))</f>
        <v>0</v>
      </c>
      <c r="Q128" s="567">
        <f>(Staff!$D29*Q33)*((1+Staff!$H29)^(ROUNDDOWN((COUNTIF($D128:P128,"&gt;0")/12),0)))</f>
        <v>0</v>
      </c>
      <c r="R128" s="567">
        <f>(Staff!$D29*R33)*((1+Staff!$H29)^(ROUNDDOWN((COUNTIF($D128:Q128,"&gt;0")/12),0)))</f>
        <v>0</v>
      </c>
      <c r="S128" s="567">
        <f>(Staff!$D29*S33)*((1+Staff!$H29)^(ROUNDDOWN((COUNTIF($D128:R128,"&gt;0")/12),0)))</f>
        <v>0</v>
      </c>
      <c r="T128" s="567">
        <f>(Staff!$D29*T33)*((1+Staff!$H29)^(ROUNDDOWN((COUNTIF($D128:S128,"&gt;0")/12),0)))</f>
        <v>0</v>
      </c>
      <c r="U128" s="567">
        <f>(Staff!$D29*U33)*((1+Staff!$H29)^(ROUNDDOWN((COUNTIF($D128:T128,"&gt;0")/12),0)))</f>
        <v>0</v>
      </c>
      <c r="V128" s="567">
        <f>(Staff!$D29*V33)*((1+Staff!$H29)^(ROUNDDOWN((COUNTIF($D128:U128,"&gt;0")/12),0)))</f>
        <v>0</v>
      </c>
      <c r="W128" s="567">
        <f>(Staff!$D29*W33)*((1+Staff!$H29)^(ROUNDDOWN((COUNTIF($D128:V128,"&gt;0")/12),0)))</f>
        <v>0</v>
      </c>
      <c r="X128" s="567">
        <f>(Staff!$D29*X33)*((1+Staff!$H29)^(ROUNDDOWN((COUNTIF($D128:W128,"&gt;0")/12),0)))</f>
        <v>0</v>
      </c>
      <c r="Y128" s="567">
        <f>(Staff!$D29*Y33)*((1+Staff!$H29)^(ROUNDDOWN((COUNTIF($D128:X128,"&gt;0")/12),0)))</f>
        <v>0</v>
      </c>
      <c r="Z128" s="567">
        <f>(Staff!$D29*Z33)*((1+Staff!$H29)^(ROUNDDOWN((COUNTIF($D128:Y128,"&gt;0")/12),0)))</f>
        <v>0</v>
      </c>
      <c r="AA128" s="567">
        <f>(Staff!$D29*AA33)*((1+Staff!$H29)^(ROUNDDOWN((COUNTIF($D128:Z128,"&gt;0")/12),0)))</f>
        <v>0</v>
      </c>
      <c r="AB128" s="567">
        <f>(Staff!$D29*AB33)*((1+Staff!$H29)^(ROUNDDOWN((COUNTIF($D128:AA128,"&gt;0")/12),0)))</f>
        <v>0</v>
      </c>
      <c r="AC128" s="567">
        <f>(Staff!$D29*AC33)*((1+Staff!$H29)^(ROUNDDOWN((COUNTIF($D128:AB128,"&gt;0")/12),0)))</f>
        <v>0</v>
      </c>
      <c r="AD128" s="567">
        <f>(Staff!$D29*AD33)*((1+Staff!$H29)^(ROUNDDOWN((COUNTIF($D128:AC128,"&gt;0")/12),0)))</f>
        <v>0</v>
      </c>
      <c r="AE128" s="567">
        <f>(Staff!$D29*AE33)*((1+Staff!$H29)^(ROUNDDOWN((COUNTIF($D128:AD128,"&gt;0")/12),0)))</f>
        <v>0</v>
      </c>
      <c r="AF128" s="567">
        <f>(Staff!$D29*AF33)*((1+Staff!$H29)^(ROUNDDOWN((COUNTIF($D128:AE128,"&gt;0")/12),0)))</f>
        <v>0</v>
      </c>
      <c r="AG128" s="567">
        <f>(Staff!$D29*AG33)*((1+Staff!$H29)^(ROUNDDOWN((COUNTIF($D128:AF128,"&gt;0")/12),0)))</f>
        <v>0</v>
      </c>
      <c r="AH128" s="567">
        <f>(Staff!$D29*AH33)*((1+Staff!$H29)^(ROUNDDOWN((COUNTIF($D128:AG128,"&gt;0")/12),0)))</f>
        <v>0</v>
      </c>
      <c r="AI128" s="567">
        <f>(Staff!$D29*AI33)*((1+Staff!$H29)^(ROUNDDOWN((COUNTIF($D128:AH128,"&gt;0")/12),0)))</f>
        <v>0</v>
      </c>
      <c r="AJ128" s="567">
        <f>(Staff!$D29*AJ33)*((1+Staff!$H29)^(ROUNDDOWN((COUNTIF($D128:AI128,"&gt;0")/12),0)))</f>
        <v>0</v>
      </c>
      <c r="AK128" s="567">
        <f>(Staff!$D29*AK33)*((1+Staff!$H29)^(ROUNDDOWN((COUNTIF($D128:AJ128,"&gt;0")/12),0)))</f>
        <v>0</v>
      </c>
      <c r="AL128" s="567">
        <f>(Staff!$D29*AL33)*((1+Staff!$H29)^(ROUNDDOWN((COUNTIF($D128:AK128,"&gt;0")/12),0)))</f>
        <v>0</v>
      </c>
      <c r="AM128" s="567">
        <f>(Staff!$D29*AM33)*((1+Staff!$H29)^(ROUNDDOWN((COUNTIF($D128:AL128,"&gt;0")/12),0)))</f>
        <v>0</v>
      </c>
      <c r="AN128" s="567">
        <f>(Staff!$D29*AN33)*((1+Staff!$H29)^(ROUNDDOWN((COUNTIF($D128:AM128,"&gt;0")/12),0)))</f>
        <v>0</v>
      </c>
      <c r="AO128" s="567">
        <f>(Staff!$D29*AO33)*((1+Staff!$H29)^(ROUNDDOWN((COUNTIF($D128:AN128,"&gt;0")/12),0)))</f>
        <v>0</v>
      </c>
      <c r="AP128" s="567">
        <f>(Staff!$D29*AP33)*((1+Staff!$H29)^(ROUNDDOWN((COUNTIF($D128:AO128,"&gt;0")/12),0)))</f>
        <v>0</v>
      </c>
      <c r="AQ128" s="567">
        <f>(Staff!$D29*AQ33)*((1+Staff!$H29)^(ROUNDDOWN((COUNTIF($D128:AP128,"&gt;0")/12),0)))</f>
        <v>0</v>
      </c>
      <c r="AR128" s="567">
        <f>(Staff!$D29*AR33)*((1+Staff!$H29)^(ROUNDDOWN((COUNTIF($D128:AQ128,"&gt;0")/12),0)))</f>
        <v>0</v>
      </c>
      <c r="AS128" s="567">
        <f>(Staff!$D29*AS33)*((1+Staff!$H29)^(ROUNDDOWN((COUNTIF($D128:AR128,"&gt;0")/12),0)))</f>
        <v>0</v>
      </c>
      <c r="AT128" s="567">
        <f>(Staff!$D29*AT33)*((1+Staff!$H29)^(ROUNDDOWN((COUNTIF($D128:AS128,"&gt;0")/12),0)))</f>
        <v>0</v>
      </c>
      <c r="AU128" s="567">
        <f>(Staff!$D29*AU33)*((1+Staff!$H29)^(ROUNDDOWN((COUNTIF($D128:AT128,"&gt;0")/12),0)))</f>
        <v>0</v>
      </c>
      <c r="AV128" s="567">
        <f>(Staff!$D29*AV33)*((1+Staff!$H29)^(ROUNDDOWN((COUNTIF($D128:AU128,"&gt;0")/12),0)))</f>
        <v>0</v>
      </c>
      <c r="AW128" s="567">
        <f>(Staff!$D29*AW33)*((1+Staff!$H29)^(ROUNDDOWN((COUNTIF($D128:AV128,"&gt;0")/12),0)))</f>
        <v>0</v>
      </c>
      <c r="AX128" s="567">
        <f>(Staff!$D29*AX33)*((1+Staff!$H29)^(ROUNDDOWN((COUNTIF($D128:AW128,"&gt;0")/12),0)))</f>
        <v>0</v>
      </c>
      <c r="AY128" s="567">
        <f>(Staff!$D29*AY33)*((1+Staff!$H29)^(ROUNDDOWN((COUNTIF($D128:AX128,"&gt;0")/12),0)))</f>
        <v>0</v>
      </c>
      <c r="AZ128" s="567">
        <f>(Staff!$D29*AZ33)*((1+Staff!$H29)^(ROUNDDOWN((COUNTIF($D128:AY128,"&gt;0")/12),0)))</f>
        <v>0</v>
      </c>
      <c r="BA128" s="567">
        <f>(Staff!$D29*BA33)*((1+Staff!$H29)^(ROUNDDOWN((COUNTIF($D128:AZ128,"&gt;0")/12),0)))</f>
        <v>0</v>
      </c>
      <c r="BB128" s="567">
        <f>(Staff!$D29*BB33)*((1+Staff!$H29)^(ROUNDDOWN((COUNTIF($D128:BA128,"&gt;0")/12),0)))</f>
        <v>0</v>
      </c>
      <c r="BC128" s="567">
        <f>(Staff!$D29*BC33)*((1+Staff!$H29)^(ROUNDDOWN((COUNTIF($D128:BB128,"&gt;0")/12),0)))</f>
        <v>0</v>
      </c>
      <c r="BD128" s="567">
        <f>(Staff!$D29*BD33)*((1+Staff!$H29)^(ROUNDDOWN((COUNTIF($D128:BC128,"&gt;0")/12),0)))</f>
        <v>0</v>
      </c>
      <c r="BE128" s="567">
        <f>(Staff!$D29*BE33)*((1+Staff!$H29)^(ROUNDDOWN((COUNTIF($D128:BD128,"&gt;0")/12),0)))</f>
        <v>0</v>
      </c>
      <c r="BF128" s="567">
        <f>(Staff!$D29*BF33)*((1+Staff!$H29)^(ROUNDDOWN((COUNTIF($D128:BE128,"&gt;0")/12),0)))</f>
        <v>0</v>
      </c>
      <c r="BG128" s="567">
        <f>(Staff!$D29*BG33)*((1+Staff!$H29)^(ROUNDDOWN((COUNTIF($D128:BF128,"&gt;0")/12),0)))</f>
        <v>0</v>
      </c>
      <c r="BH128" s="567">
        <f>(Staff!$D29*BH33)*((1+Staff!$H29)^(ROUNDDOWN((COUNTIF($D128:BG128,"&gt;0")/12),0)))</f>
        <v>0</v>
      </c>
      <c r="BI128" s="567">
        <f>(Staff!$D29*BI33)*((1+Staff!$H29)^(ROUNDDOWN((COUNTIF($D128:BH128,"&gt;0")/12),0)))</f>
        <v>0</v>
      </c>
      <c r="BJ128" s="567">
        <f>(Staff!$D29*BJ33)*((1+Staff!$H29)^(ROUNDDOWN((COUNTIF($D128:BI128,"&gt;0")/12),0)))</f>
        <v>0</v>
      </c>
      <c r="BK128" s="567">
        <f>(Staff!$D29*BK33)*((1+Staff!$H29)^(ROUNDDOWN((COUNTIF($D128:BJ128,"&gt;0")/12),0)))</f>
        <v>0</v>
      </c>
      <c r="BL128" s="567">
        <f>(Staff!$D29*BL33)*((1+Staff!$H29)^(ROUNDDOWN((COUNTIF($D128:BK128,"&gt;0")/12),0)))</f>
        <v>0</v>
      </c>
      <c r="BM128" s="567">
        <f>(Staff!$D29*BM33)*((1+Staff!$H29)^(ROUNDDOWN((COUNTIF($D128:BL128,"&gt;0")/12),0)))</f>
        <v>0</v>
      </c>
      <c r="BN128" s="567">
        <f>(Staff!$D29*BN33)*((1+Staff!$H29)^(ROUNDDOWN((COUNTIF($D128:BM128,"&gt;0")/12),0)))</f>
        <v>0</v>
      </c>
      <c r="BO128" s="567">
        <f>(Staff!$D29*BO33)*((1+Staff!$H29)^(ROUNDDOWN((COUNTIF($D128:BN128,"&gt;0")/12),0)))</f>
        <v>0</v>
      </c>
      <c r="BP128" s="567">
        <f>(Staff!$D29*BP33)*((1+Staff!$H29)^(ROUNDDOWN((COUNTIF($D128:BO128,"&gt;0")/12),0)))</f>
        <v>0</v>
      </c>
      <c r="BQ128" s="567">
        <f>(Staff!$D29*BQ33)*((1+Staff!$H29)^(ROUNDDOWN((COUNTIF($D128:BP128,"&gt;0")/12),0)))</f>
        <v>0</v>
      </c>
      <c r="BR128" s="567">
        <f>(Staff!$D29*BR33)*((1+Staff!$H29)^(ROUNDDOWN((COUNTIF($D128:BQ128,"&gt;0")/12),0)))</f>
        <v>0</v>
      </c>
      <c r="BS128" s="567">
        <f>(Staff!$D29*BS33)*((1+Staff!$H29)^(ROUNDDOWN((COUNTIF($D128:BR128,"&gt;0")/12),0)))</f>
        <v>0</v>
      </c>
      <c r="BT128" s="567">
        <f>(Staff!$D29*BT33)*((1+Staff!$H29)^(ROUNDDOWN((COUNTIF($D128:BS128,"&gt;0")/12),0)))</f>
        <v>0</v>
      </c>
      <c r="BU128" s="567">
        <f>(Staff!$D29*BU33)*((1+Staff!$H29)^(ROUNDDOWN((COUNTIF($D128:BT128,"&gt;0")/12),0)))</f>
        <v>0</v>
      </c>
      <c r="BV128" s="567">
        <f>(Staff!$D29*BV33)*((1+Staff!$H29)^(ROUNDDOWN((COUNTIF($D128:BU128,"&gt;0")/12),0)))</f>
        <v>0</v>
      </c>
      <c r="BW128" s="567">
        <f>(Staff!$D29*BW33)*((1+Staff!$H29)^(ROUNDDOWN((COUNTIF($D128:BV128,"&gt;0")/12),0)))</f>
        <v>0</v>
      </c>
      <c r="BX128" s="567">
        <f>(Staff!$D29*BX33)*((1+Staff!$H29)^(ROUNDDOWN((COUNTIF($D128:BW128,"&gt;0")/12),0)))</f>
        <v>0</v>
      </c>
      <c r="BY128" s="567">
        <f>(Staff!$D29*BY33)*((1+Staff!$H29)^(ROUNDDOWN((COUNTIF($D128:BX128,"&gt;0")/12),0)))</f>
        <v>0</v>
      </c>
      <c r="BZ128" s="567">
        <f>(Staff!$D29*BZ33)*((1+Staff!$H29)^(ROUNDDOWN((COUNTIF($D128:BY128,"&gt;0")/12),0)))</f>
        <v>0</v>
      </c>
      <c r="CA128" s="567">
        <f>(Staff!$D29*CA33)*((1+Staff!$H29)^(ROUNDDOWN((COUNTIF($D128:BZ128,"&gt;0")/12),0)))</f>
        <v>0</v>
      </c>
      <c r="CB128" s="567">
        <f>(Staff!$D29*CB33)*((1+Staff!$H29)^(ROUNDDOWN((COUNTIF($D128:CA128,"&gt;0")/12),0)))</f>
        <v>0</v>
      </c>
      <c r="CC128" s="567">
        <f>(Staff!$D29*CC33)*((1+Staff!$H29)^(ROUNDDOWN((COUNTIF($D128:CB128,"&gt;0")/12),0)))</f>
        <v>0</v>
      </c>
      <c r="CD128" s="567">
        <f>(Staff!$D29*CD33)*((1+Staff!$H29)^(ROUNDDOWN((COUNTIF($D128:CC128,"&gt;0")/12),0)))</f>
        <v>0</v>
      </c>
      <c r="CE128" s="567">
        <f>(Staff!$D29*CE33)*((1+Staff!$H29)^(ROUNDDOWN((COUNTIF($D128:CD128,"&gt;0")/12),0)))</f>
        <v>0</v>
      </c>
      <c r="CF128" s="567">
        <f>(Staff!$D29*CF33)*((1+Staff!$H29)^(ROUNDDOWN((COUNTIF($D128:CE128,"&gt;0")/12),0)))</f>
        <v>0</v>
      </c>
      <c r="CG128" s="567">
        <f>(Staff!$D29*CG33)*((1+Staff!$H29)^(ROUNDDOWN((COUNTIF($D128:CF128,"&gt;0")/12),0)))</f>
        <v>0</v>
      </c>
      <c r="CH128" s="567">
        <f>(Staff!$D29*CH33)*((1+Staff!$H29)^(ROUNDDOWN((COUNTIF($D128:CG128,"&gt;0")/12),0)))</f>
        <v>0</v>
      </c>
      <c r="CI128" s="567">
        <f>(Staff!$D29*CI33)*((1+Staff!$H29)^(ROUNDDOWN((COUNTIF($D128:CH128,"&gt;0")/12),0)))</f>
        <v>0</v>
      </c>
    </row>
    <row r="129" spans="1:87" ht="15.75" hidden="1" customHeight="1">
      <c r="A129" s="875" t="str">
        <f t="shared" si="10"/>
        <v>Other 1</v>
      </c>
      <c r="B129" s="719" t="str">
        <f>Staff!B30</f>
        <v>R&amp;D</v>
      </c>
      <c r="C129" s="719" t="str">
        <f>Settings!$C$7</f>
        <v>USD</v>
      </c>
      <c r="D129" s="567">
        <f>(Staff!$D30*D34)</f>
        <v>0</v>
      </c>
      <c r="E129" s="567">
        <f>(Staff!$D30*E34)*((1+Staff!$H30)^(ROUNDDOWN((COUNTIF($D129:D129,"&gt;0")/12),0)))</f>
        <v>0</v>
      </c>
      <c r="F129" s="567">
        <f>(Staff!$D30*F34)*((1+Staff!$H30)^(ROUNDDOWN((COUNTIF($D129:E129,"&gt;0")/12),0)))</f>
        <v>0</v>
      </c>
      <c r="G129" s="567">
        <f>(Staff!$D30*G34)*((1+Staff!$H30)^(ROUNDDOWN((COUNTIF($D129:F129,"&gt;0")/12),0)))</f>
        <v>0</v>
      </c>
      <c r="H129" s="567">
        <f>(Staff!$D30*H34)*((1+Staff!$H30)^(ROUNDDOWN((COUNTIF($D129:G129,"&gt;0")/12),0)))</f>
        <v>0</v>
      </c>
      <c r="I129" s="567">
        <f>(Staff!$D30*I34)*((1+Staff!$H30)^(ROUNDDOWN((COUNTIF($D129:H129,"&gt;0")/12),0)))</f>
        <v>0</v>
      </c>
      <c r="J129" s="567">
        <f>(Staff!$D30*J34)*((1+Staff!$H30)^(ROUNDDOWN((COUNTIF($D129:I129,"&gt;0")/12),0)))</f>
        <v>0</v>
      </c>
      <c r="K129" s="567">
        <f>(Staff!$D30*K34)*((1+Staff!$H30)^(ROUNDDOWN((COUNTIF($D129:J129,"&gt;0")/12),0)))</f>
        <v>0</v>
      </c>
      <c r="L129" s="567">
        <f>(Staff!$D30*L34)*((1+Staff!$H30)^(ROUNDDOWN((COUNTIF($D129:K129,"&gt;0")/12),0)))</f>
        <v>0</v>
      </c>
      <c r="M129" s="567">
        <f>(Staff!$D30*M34)*((1+Staff!$H30)^(ROUNDDOWN((COUNTIF($D129:L129,"&gt;0")/12),0)))</f>
        <v>0</v>
      </c>
      <c r="N129" s="567">
        <f>(Staff!$D30*N34)*((1+Staff!$H30)^(ROUNDDOWN((COUNTIF($D129:M129,"&gt;0")/12),0)))</f>
        <v>0</v>
      </c>
      <c r="O129" s="567">
        <f>(Staff!$D30*O34)*((1+Staff!$H30)^(ROUNDDOWN((COUNTIF($D129:N129,"&gt;0")/12),0)))</f>
        <v>0</v>
      </c>
      <c r="P129" s="567">
        <f>(Staff!$D30*P34)*((1+Staff!$H30)^(ROUNDDOWN((COUNTIF($D129:O129,"&gt;0")/12),0)))</f>
        <v>0</v>
      </c>
      <c r="Q129" s="567">
        <f>(Staff!$D30*Q34)*((1+Staff!$H30)^(ROUNDDOWN((COUNTIF($D129:P129,"&gt;0")/12),0)))</f>
        <v>0</v>
      </c>
      <c r="R129" s="567">
        <f>(Staff!$D30*R34)*((1+Staff!$H30)^(ROUNDDOWN((COUNTIF($D129:Q129,"&gt;0")/12),0)))</f>
        <v>0</v>
      </c>
      <c r="S129" s="567">
        <f>(Staff!$D30*S34)*((1+Staff!$H30)^(ROUNDDOWN((COUNTIF($D129:R129,"&gt;0")/12),0)))</f>
        <v>0</v>
      </c>
      <c r="T129" s="567">
        <f>(Staff!$D30*T34)*((1+Staff!$H30)^(ROUNDDOWN((COUNTIF($D129:S129,"&gt;0")/12),0)))</f>
        <v>0</v>
      </c>
      <c r="U129" s="567">
        <f>(Staff!$D30*U34)*((1+Staff!$H30)^(ROUNDDOWN((COUNTIF($D129:T129,"&gt;0")/12),0)))</f>
        <v>0</v>
      </c>
      <c r="V129" s="567">
        <f>(Staff!$D30*V34)*((1+Staff!$H30)^(ROUNDDOWN((COUNTIF($D129:U129,"&gt;0")/12),0)))</f>
        <v>0</v>
      </c>
      <c r="W129" s="567">
        <f>(Staff!$D30*W34)*((1+Staff!$H30)^(ROUNDDOWN((COUNTIF($D129:V129,"&gt;0")/12),0)))</f>
        <v>0</v>
      </c>
      <c r="X129" s="567">
        <f>(Staff!$D30*X34)*((1+Staff!$H30)^(ROUNDDOWN((COUNTIF($D129:W129,"&gt;0")/12),0)))</f>
        <v>0</v>
      </c>
      <c r="Y129" s="567">
        <f>(Staff!$D30*Y34)*((1+Staff!$H30)^(ROUNDDOWN((COUNTIF($D129:X129,"&gt;0")/12),0)))</f>
        <v>0</v>
      </c>
      <c r="Z129" s="567">
        <f>(Staff!$D30*Z34)*((1+Staff!$H30)^(ROUNDDOWN((COUNTIF($D129:Y129,"&gt;0")/12),0)))</f>
        <v>0</v>
      </c>
      <c r="AA129" s="567">
        <f>(Staff!$D30*AA34)*((1+Staff!$H30)^(ROUNDDOWN((COUNTIF($D129:Z129,"&gt;0")/12),0)))</f>
        <v>0</v>
      </c>
      <c r="AB129" s="567">
        <f>(Staff!$D30*AB34)*((1+Staff!$H30)^(ROUNDDOWN((COUNTIF($D129:AA129,"&gt;0")/12),0)))</f>
        <v>0</v>
      </c>
      <c r="AC129" s="567">
        <f>(Staff!$D30*AC34)*((1+Staff!$H30)^(ROUNDDOWN((COUNTIF($D129:AB129,"&gt;0")/12),0)))</f>
        <v>0</v>
      </c>
      <c r="AD129" s="567">
        <f>(Staff!$D30*AD34)*((1+Staff!$H30)^(ROUNDDOWN((COUNTIF($D129:AC129,"&gt;0")/12),0)))</f>
        <v>0</v>
      </c>
      <c r="AE129" s="567">
        <f>(Staff!$D30*AE34)*((1+Staff!$H30)^(ROUNDDOWN((COUNTIF($D129:AD129,"&gt;0")/12),0)))</f>
        <v>0</v>
      </c>
      <c r="AF129" s="567">
        <f>(Staff!$D30*AF34)*((1+Staff!$H30)^(ROUNDDOWN((COUNTIF($D129:AE129,"&gt;0")/12),0)))</f>
        <v>0</v>
      </c>
      <c r="AG129" s="567">
        <f>(Staff!$D30*AG34)*((1+Staff!$H30)^(ROUNDDOWN((COUNTIF($D129:AF129,"&gt;0")/12),0)))</f>
        <v>0</v>
      </c>
      <c r="AH129" s="567">
        <f>(Staff!$D30*AH34)*((1+Staff!$H30)^(ROUNDDOWN((COUNTIF($D129:AG129,"&gt;0")/12),0)))</f>
        <v>0</v>
      </c>
      <c r="AI129" s="567">
        <f>(Staff!$D30*AI34)*((1+Staff!$H30)^(ROUNDDOWN((COUNTIF($D129:AH129,"&gt;0")/12),0)))</f>
        <v>0</v>
      </c>
      <c r="AJ129" s="567">
        <f>(Staff!$D30*AJ34)*((1+Staff!$H30)^(ROUNDDOWN((COUNTIF($D129:AI129,"&gt;0")/12),0)))</f>
        <v>0</v>
      </c>
      <c r="AK129" s="567">
        <f>(Staff!$D30*AK34)*((1+Staff!$H30)^(ROUNDDOWN((COUNTIF($D129:AJ129,"&gt;0")/12),0)))</f>
        <v>0</v>
      </c>
      <c r="AL129" s="567">
        <f>(Staff!$D30*AL34)*((1+Staff!$H30)^(ROUNDDOWN((COUNTIF($D129:AK129,"&gt;0")/12),0)))</f>
        <v>0</v>
      </c>
      <c r="AM129" s="567">
        <f>(Staff!$D30*AM34)*((1+Staff!$H30)^(ROUNDDOWN((COUNTIF($D129:AL129,"&gt;0")/12),0)))</f>
        <v>0</v>
      </c>
      <c r="AN129" s="567">
        <f>(Staff!$D30*AN34)*((1+Staff!$H30)^(ROUNDDOWN((COUNTIF($D129:AM129,"&gt;0")/12),0)))</f>
        <v>0</v>
      </c>
      <c r="AO129" s="567">
        <f>(Staff!$D30*AO34)*((1+Staff!$H30)^(ROUNDDOWN((COUNTIF($D129:AN129,"&gt;0")/12),0)))</f>
        <v>0</v>
      </c>
      <c r="AP129" s="567">
        <f>(Staff!$D30*AP34)*((1+Staff!$H30)^(ROUNDDOWN((COUNTIF($D129:AO129,"&gt;0")/12),0)))</f>
        <v>0</v>
      </c>
      <c r="AQ129" s="567">
        <f>(Staff!$D30*AQ34)*((1+Staff!$H30)^(ROUNDDOWN((COUNTIF($D129:AP129,"&gt;0")/12),0)))</f>
        <v>0</v>
      </c>
      <c r="AR129" s="567">
        <f>(Staff!$D30*AR34)*((1+Staff!$H30)^(ROUNDDOWN((COUNTIF($D129:AQ129,"&gt;0")/12),0)))</f>
        <v>0</v>
      </c>
      <c r="AS129" s="567">
        <f>(Staff!$D30*AS34)*((1+Staff!$H30)^(ROUNDDOWN((COUNTIF($D129:AR129,"&gt;0")/12),0)))</f>
        <v>0</v>
      </c>
      <c r="AT129" s="567">
        <f>(Staff!$D30*AT34)*((1+Staff!$H30)^(ROUNDDOWN((COUNTIF($D129:AS129,"&gt;0")/12),0)))</f>
        <v>0</v>
      </c>
      <c r="AU129" s="567">
        <f>(Staff!$D30*AU34)*((1+Staff!$H30)^(ROUNDDOWN((COUNTIF($D129:AT129,"&gt;0")/12),0)))</f>
        <v>0</v>
      </c>
      <c r="AV129" s="567">
        <f>(Staff!$D30*AV34)*((1+Staff!$H30)^(ROUNDDOWN((COUNTIF($D129:AU129,"&gt;0")/12),0)))</f>
        <v>0</v>
      </c>
      <c r="AW129" s="567">
        <f>(Staff!$D30*AW34)*((1+Staff!$H30)^(ROUNDDOWN((COUNTIF($D129:AV129,"&gt;0")/12),0)))</f>
        <v>0</v>
      </c>
      <c r="AX129" s="567">
        <f>(Staff!$D30*AX34)*((1+Staff!$H30)^(ROUNDDOWN((COUNTIF($D129:AW129,"&gt;0")/12),0)))</f>
        <v>0</v>
      </c>
      <c r="AY129" s="567">
        <f>(Staff!$D30*AY34)*((1+Staff!$H30)^(ROUNDDOWN((COUNTIF($D129:AX129,"&gt;0")/12),0)))</f>
        <v>0</v>
      </c>
      <c r="AZ129" s="567">
        <f>(Staff!$D30*AZ34)*((1+Staff!$H30)^(ROUNDDOWN((COUNTIF($D129:AY129,"&gt;0")/12),0)))</f>
        <v>0</v>
      </c>
      <c r="BA129" s="567">
        <f>(Staff!$D30*BA34)*((1+Staff!$H30)^(ROUNDDOWN((COUNTIF($D129:AZ129,"&gt;0")/12),0)))</f>
        <v>0</v>
      </c>
      <c r="BB129" s="567">
        <f>(Staff!$D30*BB34)*((1+Staff!$H30)^(ROUNDDOWN((COUNTIF($D129:BA129,"&gt;0")/12),0)))</f>
        <v>0</v>
      </c>
      <c r="BC129" s="567">
        <f>(Staff!$D30*BC34)*((1+Staff!$H30)^(ROUNDDOWN((COUNTIF($D129:BB129,"&gt;0")/12),0)))</f>
        <v>0</v>
      </c>
      <c r="BD129" s="567">
        <f>(Staff!$D30*BD34)*((1+Staff!$H30)^(ROUNDDOWN((COUNTIF($D129:BC129,"&gt;0")/12),0)))</f>
        <v>0</v>
      </c>
      <c r="BE129" s="567">
        <f>(Staff!$D30*BE34)*((1+Staff!$H30)^(ROUNDDOWN((COUNTIF($D129:BD129,"&gt;0")/12),0)))</f>
        <v>0</v>
      </c>
      <c r="BF129" s="567">
        <f>(Staff!$D30*BF34)*((1+Staff!$H30)^(ROUNDDOWN((COUNTIF($D129:BE129,"&gt;0")/12),0)))</f>
        <v>0</v>
      </c>
      <c r="BG129" s="567">
        <f>(Staff!$D30*BG34)*((1+Staff!$H30)^(ROUNDDOWN((COUNTIF($D129:BF129,"&gt;0")/12),0)))</f>
        <v>0</v>
      </c>
      <c r="BH129" s="567">
        <f>(Staff!$D30*BH34)*((1+Staff!$H30)^(ROUNDDOWN((COUNTIF($D129:BG129,"&gt;0")/12),0)))</f>
        <v>0</v>
      </c>
      <c r="BI129" s="567">
        <f>(Staff!$D30*BI34)*((1+Staff!$H30)^(ROUNDDOWN((COUNTIF($D129:BH129,"&gt;0")/12),0)))</f>
        <v>0</v>
      </c>
      <c r="BJ129" s="567">
        <f>(Staff!$D30*BJ34)*((1+Staff!$H30)^(ROUNDDOWN((COUNTIF($D129:BI129,"&gt;0")/12),0)))</f>
        <v>0</v>
      </c>
      <c r="BK129" s="567">
        <f>(Staff!$D30*BK34)*((1+Staff!$H30)^(ROUNDDOWN((COUNTIF($D129:BJ129,"&gt;0")/12),0)))</f>
        <v>0</v>
      </c>
      <c r="BL129" s="567">
        <f>(Staff!$D30*BL34)*((1+Staff!$H30)^(ROUNDDOWN((COUNTIF($D129:BK129,"&gt;0")/12),0)))</f>
        <v>0</v>
      </c>
      <c r="BM129" s="567">
        <f>(Staff!$D30*BM34)*((1+Staff!$H30)^(ROUNDDOWN((COUNTIF($D129:BL129,"&gt;0")/12),0)))</f>
        <v>0</v>
      </c>
      <c r="BN129" s="567">
        <f>(Staff!$D30*BN34)*((1+Staff!$H30)^(ROUNDDOWN((COUNTIF($D129:BM129,"&gt;0")/12),0)))</f>
        <v>0</v>
      </c>
      <c r="BO129" s="567">
        <f>(Staff!$D30*BO34)*((1+Staff!$H30)^(ROUNDDOWN((COUNTIF($D129:BN129,"&gt;0")/12),0)))</f>
        <v>0</v>
      </c>
      <c r="BP129" s="567">
        <f>(Staff!$D30*BP34)*((1+Staff!$H30)^(ROUNDDOWN((COUNTIF($D129:BO129,"&gt;0")/12),0)))</f>
        <v>0</v>
      </c>
      <c r="BQ129" s="567">
        <f>(Staff!$D30*BQ34)*((1+Staff!$H30)^(ROUNDDOWN((COUNTIF($D129:BP129,"&gt;0")/12),0)))</f>
        <v>0</v>
      </c>
      <c r="BR129" s="567">
        <f>(Staff!$D30*BR34)*((1+Staff!$H30)^(ROUNDDOWN((COUNTIF($D129:BQ129,"&gt;0")/12),0)))</f>
        <v>0</v>
      </c>
      <c r="BS129" s="567">
        <f>(Staff!$D30*BS34)*((1+Staff!$H30)^(ROUNDDOWN((COUNTIF($D129:BR129,"&gt;0")/12),0)))</f>
        <v>0</v>
      </c>
      <c r="BT129" s="567">
        <f>(Staff!$D30*BT34)*((1+Staff!$H30)^(ROUNDDOWN((COUNTIF($D129:BS129,"&gt;0")/12),0)))</f>
        <v>0</v>
      </c>
      <c r="BU129" s="567">
        <f>(Staff!$D30*BU34)*((1+Staff!$H30)^(ROUNDDOWN((COUNTIF($D129:BT129,"&gt;0")/12),0)))</f>
        <v>0</v>
      </c>
      <c r="BV129" s="567">
        <f>(Staff!$D30*BV34)*((1+Staff!$H30)^(ROUNDDOWN((COUNTIF($D129:BU129,"&gt;0")/12),0)))</f>
        <v>0</v>
      </c>
      <c r="BW129" s="567">
        <f>(Staff!$D30*BW34)*((1+Staff!$H30)^(ROUNDDOWN((COUNTIF($D129:BV129,"&gt;0")/12),0)))</f>
        <v>0</v>
      </c>
      <c r="BX129" s="567">
        <f>(Staff!$D30*BX34)*((1+Staff!$H30)^(ROUNDDOWN((COUNTIF($D129:BW129,"&gt;0")/12),0)))</f>
        <v>0</v>
      </c>
      <c r="BY129" s="567">
        <f>(Staff!$D30*BY34)*((1+Staff!$H30)^(ROUNDDOWN((COUNTIF($D129:BX129,"&gt;0")/12),0)))</f>
        <v>0</v>
      </c>
      <c r="BZ129" s="567">
        <f>(Staff!$D30*BZ34)*((1+Staff!$H30)^(ROUNDDOWN((COUNTIF($D129:BY129,"&gt;0")/12),0)))</f>
        <v>0</v>
      </c>
      <c r="CA129" s="567">
        <f>(Staff!$D30*CA34)*((1+Staff!$H30)^(ROUNDDOWN((COUNTIF($D129:BZ129,"&gt;0")/12),0)))</f>
        <v>0</v>
      </c>
      <c r="CB129" s="567">
        <f>(Staff!$D30*CB34)*((1+Staff!$H30)^(ROUNDDOWN((COUNTIF($D129:CA129,"&gt;0")/12),0)))</f>
        <v>0</v>
      </c>
      <c r="CC129" s="567">
        <f>(Staff!$D30*CC34)*((1+Staff!$H30)^(ROUNDDOWN((COUNTIF($D129:CB129,"&gt;0")/12),0)))</f>
        <v>0</v>
      </c>
      <c r="CD129" s="567">
        <f>(Staff!$D30*CD34)*((1+Staff!$H30)^(ROUNDDOWN((COUNTIF($D129:CC129,"&gt;0")/12),0)))</f>
        <v>0</v>
      </c>
      <c r="CE129" s="567">
        <f>(Staff!$D30*CE34)*((1+Staff!$H30)^(ROUNDDOWN((COUNTIF($D129:CD129,"&gt;0")/12),0)))</f>
        <v>0</v>
      </c>
      <c r="CF129" s="567">
        <f>(Staff!$D30*CF34)*((1+Staff!$H30)^(ROUNDDOWN((COUNTIF($D129:CE129,"&gt;0")/12),0)))</f>
        <v>0</v>
      </c>
      <c r="CG129" s="567">
        <f>(Staff!$D30*CG34)*((1+Staff!$H30)^(ROUNDDOWN((COUNTIF($D129:CF129,"&gt;0")/12),0)))</f>
        <v>0</v>
      </c>
      <c r="CH129" s="567">
        <f>(Staff!$D30*CH34)*((1+Staff!$H30)^(ROUNDDOWN((COUNTIF($D129:CG129,"&gt;0")/12),0)))</f>
        <v>0</v>
      </c>
      <c r="CI129" s="567">
        <f>(Staff!$D30*CI34)*((1+Staff!$H30)^(ROUNDDOWN((COUNTIF($D129:CH129,"&gt;0")/12),0)))</f>
        <v>0</v>
      </c>
    </row>
    <row r="130" spans="1:87" ht="15.75" hidden="1" customHeight="1">
      <c r="A130" s="875" t="str">
        <f t="shared" si="10"/>
        <v>Other 2</v>
      </c>
      <c r="B130" s="719" t="str">
        <f>Staff!B31</f>
        <v>R&amp;D</v>
      </c>
      <c r="C130" s="719" t="str">
        <f>Settings!$C$7</f>
        <v>USD</v>
      </c>
      <c r="D130" s="567">
        <f>(Staff!$D31*D35)</f>
        <v>0</v>
      </c>
      <c r="E130" s="567">
        <f>(Staff!$D31*E35)*((1+Staff!$H31)^(ROUNDDOWN((COUNTIF($D130:D130,"&gt;0")/12),0)))</f>
        <v>0</v>
      </c>
      <c r="F130" s="567">
        <f>(Staff!$D31*F35)*((1+Staff!$H31)^(ROUNDDOWN((COUNTIF($D130:E130,"&gt;0")/12),0)))</f>
        <v>0</v>
      </c>
      <c r="G130" s="567">
        <f>(Staff!$D31*G35)*((1+Staff!$H31)^(ROUNDDOWN((COUNTIF($D130:F130,"&gt;0")/12),0)))</f>
        <v>0</v>
      </c>
      <c r="H130" s="567">
        <f>(Staff!$D31*H35)*((1+Staff!$H31)^(ROUNDDOWN((COUNTIF($D130:G130,"&gt;0")/12),0)))</f>
        <v>0</v>
      </c>
      <c r="I130" s="567">
        <f>(Staff!$D31*I35)*((1+Staff!$H31)^(ROUNDDOWN((COUNTIF($D130:H130,"&gt;0")/12),0)))</f>
        <v>0</v>
      </c>
      <c r="J130" s="567">
        <f>(Staff!$D31*J35)*((1+Staff!$H31)^(ROUNDDOWN((COUNTIF($D130:I130,"&gt;0")/12),0)))</f>
        <v>0</v>
      </c>
      <c r="K130" s="567">
        <f>(Staff!$D31*K35)*((1+Staff!$H31)^(ROUNDDOWN((COUNTIF($D130:J130,"&gt;0")/12),0)))</f>
        <v>0</v>
      </c>
      <c r="L130" s="567">
        <f>(Staff!$D31*L35)*((1+Staff!$H31)^(ROUNDDOWN((COUNTIF($D130:K130,"&gt;0")/12),0)))</f>
        <v>0</v>
      </c>
      <c r="M130" s="567">
        <f>(Staff!$D31*M35)*((1+Staff!$H31)^(ROUNDDOWN((COUNTIF($D130:L130,"&gt;0")/12),0)))</f>
        <v>0</v>
      </c>
      <c r="N130" s="567">
        <f>(Staff!$D31*N35)*((1+Staff!$H31)^(ROUNDDOWN((COUNTIF($D130:M130,"&gt;0")/12),0)))</f>
        <v>0</v>
      </c>
      <c r="O130" s="567">
        <f>(Staff!$D31*O35)*((1+Staff!$H31)^(ROUNDDOWN((COUNTIF($D130:N130,"&gt;0")/12),0)))</f>
        <v>0</v>
      </c>
      <c r="P130" s="567">
        <f>(Staff!$D31*P35)*((1+Staff!$H31)^(ROUNDDOWN((COUNTIF($D130:O130,"&gt;0")/12),0)))</f>
        <v>0</v>
      </c>
      <c r="Q130" s="567">
        <f>(Staff!$D31*Q35)*((1+Staff!$H31)^(ROUNDDOWN((COUNTIF($D130:P130,"&gt;0")/12),0)))</f>
        <v>0</v>
      </c>
      <c r="R130" s="567">
        <f>(Staff!$D31*R35)*((1+Staff!$H31)^(ROUNDDOWN((COUNTIF($D130:Q130,"&gt;0")/12),0)))</f>
        <v>0</v>
      </c>
      <c r="S130" s="567">
        <f>(Staff!$D31*S35)*((1+Staff!$H31)^(ROUNDDOWN((COUNTIF($D130:R130,"&gt;0")/12),0)))</f>
        <v>0</v>
      </c>
      <c r="T130" s="567">
        <f>(Staff!$D31*T35)*((1+Staff!$H31)^(ROUNDDOWN((COUNTIF($D130:S130,"&gt;0")/12),0)))</f>
        <v>0</v>
      </c>
      <c r="U130" s="567">
        <f>(Staff!$D31*U35)*((1+Staff!$H31)^(ROUNDDOWN((COUNTIF($D130:T130,"&gt;0")/12),0)))</f>
        <v>0</v>
      </c>
      <c r="V130" s="567">
        <f>(Staff!$D31*V35)*((1+Staff!$H31)^(ROUNDDOWN((COUNTIF($D130:U130,"&gt;0")/12),0)))</f>
        <v>0</v>
      </c>
      <c r="W130" s="567">
        <f>(Staff!$D31*W35)*((1+Staff!$H31)^(ROUNDDOWN((COUNTIF($D130:V130,"&gt;0")/12),0)))</f>
        <v>0</v>
      </c>
      <c r="X130" s="567">
        <f>(Staff!$D31*X35)*((1+Staff!$H31)^(ROUNDDOWN((COUNTIF($D130:W130,"&gt;0")/12),0)))</f>
        <v>0</v>
      </c>
      <c r="Y130" s="567">
        <f>(Staff!$D31*Y35)*((1+Staff!$H31)^(ROUNDDOWN((COUNTIF($D130:X130,"&gt;0")/12),0)))</f>
        <v>0</v>
      </c>
      <c r="Z130" s="567">
        <f>(Staff!$D31*Z35)*((1+Staff!$H31)^(ROUNDDOWN((COUNTIF($D130:Y130,"&gt;0")/12),0)))</f>
        <v>0</v>
      </c>
      <c r="AA130" s="567">
        <f>(Staff!$D31*AA35)*((1+Staff!$H31)^(ROUNDDOWN((COUNTIF($D130:Z130,"&gt;0")/12),0)))</f>
        <v>0</v>
      </c>
      <c r="AB130" s="567">
        <f>(Staff!$D31*AB35)*((1+Staff!$H31)^(ROUNDDOWN((COUNTIF($D130:AA130,"&gt;0")/12),0)))</f>
        <v>0</v>
      </c>
      <c r="AC130" s="567">
        <f>(Staff!$D31*AC35)*((1+Staff!$H31)^(ROUNDDOWN((COUNTIF($D130:AB130,"&gt;0")/12),0)))</f>
        <v>0</v>
      </c>
      <c r="AD130" s="567">
        <f>(Staff!$D31*AD35)*((1+Staff!$H31)^(ROUNDDOWN((COUNTIF($D130:AC130,"&gt;0")/12),0)))</f>
        <v>0</v>
      </c>
      <c r="AE130" s="567">
        <f>(Staff!$D31*AE35)*((1+Staff!$H31)^(ROUNDDOWN((COUNTIF($D130:AD130,"&gt;0")/12),0)))</f>
        <v>0</v>
      </c>
      <c r="AF130" s="567">
        <f>(Staff!$D31*AF35)*((1+Staff!$H31)^(ROUNDDOWN((COUNTIF($D130:AE130,"&gt;0")/12),0)))</f>
        <v>0</v>
      </c>
      <c r="AG130" s="567">
        <f>(Staff!$D31*AG35)*((1+Staff!$H31)^(ROUNDDOWN((COUNTIF($D130:AF130,"&gt;0")/12),0)))</f>
        <v>0</v>
      </c>
      <c r="AH130" s="567">
        <f>(Staff!$D31*AH35)*((1+Staff!$H31)^(ROUNDDOWN((COUNTIF($D130:AG130,"&gt;0")/12),0)))</f>
        <v>0</v>
      </c>
      <c r="AI130" s="567">
        <f>(Staff!$D31*AI35)*((1+Staff!$H31)^(ROUNDDOWN((COUNTIF($D130:AH130,"&gt;0")/12),0)))</f>
        <v>0</v>
      </c>
      <c r="AJ130" s="567">
        <f>(Staff!$D31*AJ35)*((1+Staff!$H31)^(ROUNDDOWN((COUNTIF($D130:AI130,"&gt;0")/12),0)))</f>
        <v>0</v>
      </c>
      <c r="AK130" s="567">
        <f>(Staff!$D31*AK35)*((1+Staff!$H31)^(ROUNDDOWN((COUNTIF($D130:AJ130,"&gt;0")/12),0)))</f>
        <v>0</v>
      </c>
      <c r="AL130" s="567">
        <f>(Staff!$D31*AL35)*((1+Staff!$H31)^(ROUNDDOWN((COUNTIF($D130:AK130,"&gt;0")/12),0)))</f>
        <v>0</v>
      </c>
      <c r="AM130" s="567">
        <f>(Staff!$D31*AM35)*((1+Staff!$H31)^(ROUNDDOWN((COUNTIF($D130:AL130,"&gt;0")/12),0)))</f>
        <v>0</v>
      </c>
      <c r="AN130" s="567">
        <f>(Staff!$D31*AN35)*((1+Staff!$H31)^(ROUNDDOWN((COUNTIF($D130:AM130,"&gt;0")/12),0)))</f>
        <v>0</v>
      </c>
      <c r="AO130" s="567">
        <f>(Staff!$D31*AO35)*((1+Staff!$H31)^(ROUNDDOWN((COUNTIF($D130:AN130,"&gt;0")/12),0)))</f>
        <v>0</v>
      </c>
      <c r="AP130" s="567">
        <f>(Staff!$D31*AP35)*((1+Staff!$H31)^(ROUNDDOWN((COUNTIF($D130:AO130,"&gt;0")/12),0)))</f>
        <v>0</v>
      </c>
      <c r="AQ130" s="567">
        <f>(Staff!$D31*AQ35)*((1+Staff!$H31)^(ROUNDDOWN((COUNTIF($D130:AP130,"&gt;0")/12),0)))</f>
        <v>0</v>
      </c>
      <c r="AR130" s="567">
        <f>(Staff!$D31*AR35)*((1+Staff!$H31)^(ROUNDDOWN((COUNTIF($D130:AQ130,"&gt;0")/12),0)))</f>
        <v>0</v>
      </c>
      <c r="AS130" s="567">
        <f>(Staff!$D31*AS35)*((1+Staff!$H31)^(ROUNDDOWN((COUNTIF($D130:AR130,"&gt;0")/12),0)))</f>
        <v>0</v>
      </c>
      <c r="AT130" s="567">
        <f>(Staff!$D31*AT35)*((1+Staff!$H31)^(ROUNDDOWN((COUNTIF($D130:AS130,"&gt;0")/12),0)))</f>
        <v>0</v>
      </c>
      <c r="AU130" s="567">
        <f>(Staff!$D31*AU35)*((1+Staff!$H31)^(ROUNDDOWN((COUNTIF($D130:AT130,"&gt;0")/12),0)))</f>
        <v>0</v>
      </c>
      <c r="AV130" s="567">
        <f>(Staff!$D31*AV35)*((1+Staff!$H31)^(ROUNDDOWN((COUNTIF($D130:AU130,"&gt;0")/12),0)))</f>
        <v>0</v>
      </c>
      <c r="AW130" s="567">
        <f>(Staff!$D31*AW35)*((1+Staff!$H31)^(ROUNDDOWN((COUNTIF($D130:AV130,"&gt;0")/12),0)))</f>
        <v>0</v>
      </c>
      <c r="AX130" s="567">
        <f>(Staff!$D31*AX35)*((1+Staff!$H31)^(ROUNDDOWN((COUNTIF($D130:AW130,"&gt;0")/12),0)))</f>
        <v>0</v>
      </c>
      <c r="AY130" s="567">
        <f>(Staff!$D31*AY35)*((1+Staff!$H31)^(ROUNDDOWN((COUNTIF($D130:AX130,"&gt;0")/12),0)))</f>
        <v>0</v>
      </c>
      <c r="AZ130" s="567">
        <f>(Staff!$D31*AZ35)*((1+Staff!$H31)^(ROUNDDOWN((COUNTIF($D130:AY130,"&gt;0")/12),0)))</f>
        <v>0</v>
      </c>
      <c r="BA130" s="567">
        <f>(Staff!$D31*BA35)*((1+Staff!$H31)^(ROUNDDOWN((COUNTIF($D130:AZ130,"&gt;0")/12),0)))</f>
        <v>0</v>
      </c>
      <c r="BB130" s="567">
        <f>(Staff!$D31*BB35)*((1+Staff!$H31)^(ROUNDDOWN((COUNTIF($D130:BA130,"&gt;0")/12),0)))</f>
        <v>0</v>
      </c>
      <c r="BC130" s="567">
        <f>(Staff!$D31*BC35)*((1+Staff!$H31)^(ROUNDDOWN((COUNTIF($D130:BB130,"&gt;0")/12),0)))</f>
        <v>0</v>
      </c>
      <c r="BD130" s="567">
        <f>(Staff!$D31*BD35)*((1+Staff!$H31)^(ROUNDDOWN((COUNTIF($D130:BC130,"&gt;0")/12),0)))</f>
        <v>0</v>
      </c>
      <c r="BE130" s="567">
        <f>(Staff!$D31*BE35)*((1+Staff!$H31)^(ROUNDDOWN((COUNTIF($D130:BD130,"&gt;0")/12),0)))</f>
        <v>0</v>
      </c>
      <c r="BF130" s="567">
        <f>(Staff!$D31*BF35)*((1+Staff!$H31)^(ROUNDDOWN((COUNTIF($D130:BE130,"&gt;0")/12),0)))</f>
        <v>0</v>
      </c>
      <c r="BG130" s="567">
        <f>(Staff!$D31*BG35)*((1+Staff!$H31)^(ROUNDDOWN((COUNTIF($D130:BF130,"&gt;0")/12),0)))</f>
        <v>0</v>
      </c>
      <c r="BH130" s="567">
        <f>(Staff!$D31*BH35)*((1+Staff!$H31)^(ROUNDDOWN((COUNTIF($D130:BG130,"&gt;0")/12),0)))</f>
        <v>0</v>
      </c>
      <c r="BI130" s="567">
        <f>(Staff!$D31*BI35)*((1+Staff!$H31)^(ROUNDDOWN((COUNTIF($D130:BH130,"&gt;0")/12),0)))</f>
        <v>0</v>
      </c>
      <c r="BJ130" s="567">
        <f>(Staff!$D31*BJ35)*((1+Staff!$H31)^(ROUNDDOWN((COUNTIF($D130:BI130,"&gt;0")/12),0)))</f>
        <v>0</v>
      </c>
      <c r="BK130" s="567">
        <f>(Staff!$D31*BK35)*((1+Staff!$H31)^(ROUNDDOWN((COUNTIF($D130:BJ130,"&gt;0")/12),0)))</f>
        <v>0</v>
      </c>
      <c r="BL130" s="567">
        <f>(Staff!$D31*BL35)*((1+Staff!$H31)^(ROUNDDOWN((COUNTIF($D130:BK130,"&gt;0")/12),0)))</f>
        <v>0</v>
      </c>
      <c r="BM130" s="567">
        <f>(Staff!$D31*BM35)*((1+Staff!$H31)^(ROUNDDOWN((COUNTIF($D130:BL130,"&gt;0")/12),0)))</f>
        <v>0</v>
      </c>
      <c r="BN130" s="567">
        <f>(Staff!$D31*BN35)*((1+Staff!$H31)^(ROUNDDOWN((COUNTIF($D130:BM130,"&gt;0")/12),0)))</f>
        <v>0</v>
      </c>
      <c r="BO130" s="567">
        <f>(Staff!$D31*BO35)*((1+Staff!$H31)^(ROUNDDOWN((COUNTIF($D130:BN130,"&gt;0")/12),0)))</f>
        <v>0</v>
      </c>
      <c r="BP130" s="567">
        <f>(Staff!$D31*BP35)*((1+Staff!$H31)^(ROUNDDOWN((COUNTIF($D130:BO130,"&gt;0")/12),0)))</f>
        <v>0</v>
      </c>
      <c r="BQ130" s="567">
        <f>(Staff!$D31*BQ35)*((1+Staff!$H31)^(ROUNDDOWN((COUNTIF($D130:BP130,"&gt;0")/12),0)))</f>
        <v>0</v>
      </c>
      <c r="BR130" s="567">
        <f>(Staff!$D31*BR35)*((1+Staff!$H31)^(ROUNDDOWN((COUNTIF($D130:BQ130,"&gt;0")/12),0)))</f>
        <v>0</v>
      </c>
      <c r="BS130" s="567">
        <f>(Staff!$D31*BS35)*((1+Staff!$H31)^(ROUNDDOWN((COUNTIF($D130:BR130,"&gt;0")/12),0)))</f>
        <v>0</v>
      </c>
      <c r="BT130" s="567">
        <f>(Staff!$D31*BT35)*((1+Staff!$H31)^(ROUNDDOWN((COUNTIF($D130:BS130,"&gt;0")/12),0)))</f>
        <v>0</v>
      </c>
      <c r="BU130" s="567">
        <f>(Staff!$D31*BU35)*((1+Staff!$H31)^(ROUNDDOWN((COUNTIF($D130:BT130,"&gt;0")/12),0)))</f>
        <v>0</v>
      </c>
      <c r="BV130" s="567">
        <f>(Staff!$D31*BV35)*((1+Staff!$H31)^(ROUNDDOWN((COUNTIF($D130:BU130,"&gt;0")/12),0)))</f>
        <v>0</v>
      </c>
      <c r="BW130" s="567">
        <f>(Staff!$D31*BW35)*((1+Staff!$H31)^(ROUNDDOWN((COUNTIF($D130:BV130,"&gt;0")/12),0)))</f>
        <v>0</v>
      </c>
      <c r="BX130" s="567">
        <f>(Staff!$D31*BX35)*((1+Staff!$H31)^(ROUNDDOWN((COUNTIF($D130:BW130,"&gt;0")/12),0)))</f>
        <v>0</v>
      </c>
      <c r="BY130" s="567">
        <f>(Staff!$D31*BY35)*((1+Staff!$H31)^(ROUNDDOWN((COUNTIF($D130:BX130,"&gt;0")/12),0)))</f>
        <v>0</v>
      </c>
      <c r="BZ130" s="567">
        <f>(Staff!$D31*BZ35)*((1+Staff!$H31)^(ROUNDDOWN((COUNTIF($D130:BY130,"&gt;0")/12),0)))</f>
        <v>0</v>
      </c>
      <c r="CA130" s="567">
        <f>(Staff!$D31*CA35)*((1+Staff!$H31)^(ROUNDDOWN((COUNTIF($D130:BZ130,"&gt;0")/12),0)))</f>
        <v>0</v>
      </c>
      <c r="CB130" s="567">
        <f>(Staff!$D31*CB35)*((1+Staff!$H31)^(ROUNDDOWN((COUNTIF($D130:CA130,"&gt;0")/12),0)))</f>
        <v>0</v>
      </c>
      <c r="CC130" s="567">
        <f>(Staff!$D31*CC35)*((1+Staff!$H31)^(ROUNDDOWN((COUNTIF($D130:CB130,"&gt;0")/12),0)))</f>
        <v>0</v>
      </c>
      <c r="CD130" s="567">
        <f>(Staff!$D31*CD35)*((1+Staff!$H31)^(ROUNDDOWN((COUNTIF($D130:CC130,"&gt;0")/12),0)))</f>
        <v>0</v>
      </c>
      <c r="CE130" s="567">
        <f>(Staff!$D31*CE35)*((1+Staff!$H31)^(ROUNDDOWN((COUNTIF($D130:CD130,"&gt;0")/12),0)))</f>
        <v>0</v>
      </c>
      <c r="CF130" s="567">
        <f>(Staff!$D31*CF35)*((1+Staff!$H31)^(ROUNDDOWN((COUNTIF($D130:CE130,"&gt;0")/12),0)))</f>
        <v>0</v>
      </c>
      <c r="CG130" s="567">
        <f>(Staff!$D31*CG35)*((1+Staff!$H31)^(ROUNDDOWN((COUNTIF($D130:CF130,"&gt;0")/12),0)))</f>
        <v>0</v>
      </c>
      <c r="CH130" s="567">
        <f>(Staff!$D31*CH35)*((1+Staff!$H31)^(ROUNDDOWN((COUNTIF($D130:CG130,"&gt;0")/12),0)))</f>
        <v>0</v>
      </c>
      <c r="CI130" s="567">
        <f>(Staff!$D31*CI35)*((1+Staff!$H31)^(ROUNDDOWN((COUNTIF($D130:CH130,"&gt;0")/12),0)))</f>
        <v>0</v>
      </c>
    </row>
    <row r="131" spans="1:87" ht="15.75" hidden="1" customHeight="1">
      <c r="A131" s="875" t="str">
        <f t="shared" si="10"/>
        <v>Other 3</v>
      </c>
      <c r="B131" s="719" t="str">
        <f>Staff!B32</f>
        <v>R&amp;D</v>
      </c>
      <c r="C131" s="719" t="str">
        <f>Settings!$C$7</f>
        <v>USD</v>
      </c>
      <c r="D131" s="567">
        <f>(Staff!$D32*D36)</f>
        <v>0</v>
      </c>
      <c r="E131" s="567">
        <f>(Staff!$D32*E36)*((1+Staff!$H32)^(ROUNDDOWN((COUNTIF($D131:D131,"&gt;0")/12),0)))</f>
        <v>0</v>
      </c>
      <c r="F131" s="567">
        <f>(Staff!$D32*F36)*((1+Staff!$H32)^(ROUNDDOWN((COUNTIF($D131:E131,"&gt;0")/12),0)))</f>
        <v>0</v>
      </c>
      <c r="G131" s="567">
        <f>(Staff!$D32*G36)*((1+Staff!$H32)^(ROUNDDOWN((COUNTIF($D131:F131,"&gt;0")/12),0)))</f>
        <v>0</v>
      </c>
      <c r="H131" s="567">
        <f>(Staff!$D32*H36)*((1+Staff!$H32)^(ROUNDDOWN((COUNTIF($D131:G131,"&gt;0")/12),0)))</f>
        <v>0</v>
      </c>
      <c r="I131" s="567">
        <f>(Staff!$D32*I36)*((1+Staff!$H32)^(ROUNDDOWN((COUNTIF($D131:H131,"&gt;0")/12),0)))</f>
        <v>0</v>
      </c>
      <c r="J131" s="567">
        <f>(Staff!$D32*J36)*((1+Staff!$H32)^(ROUNDDOWN((COUNTIF($D131:I131,"&gt;0")/12),0)))</f>
        <v>0</v>
      </c>
      <c r="K131" s="567">
        <f>(Staff!$D32*K36)*((1+Staff!$H32)^(ROUNDDOWN((COUNTIF($D131:J131,"&gt;0")/12),0)))</f>
        <v>0</v>
      </c>
      <c r="L131" s="567">
        <f>(Staff!$D32*L36)*((1+Staff!$H32)^(ROUNDDOWN((COUNTIF($D131:K131,"&gt;0")/12),0)))</f>
        <v>0</v>
      </c>
      <c r="M131" s="567">
        <f>(Staff!$D32*M36)*((1+Staff!$H32)^(ROUNDDOWN((COUNTIF($D131:L131,"&gt;0")/12),0)))</f>
        <v>0</v>
      </c>
      <c r="N131" s="567">
        <f>(Staff!$D32*N36)*((1+Staff!$H32)^(ROUNDDOWN((COUNTIF($D131:M131,"&gt;0")/12),0)))</f>
        <v>0</v>
      </c>
      <c r="O131" s="567">
        <f>(Staff!$D32*O36)*((1+Staff!$H32)^(ROUNDDOWN((COUNTIF($D131:N131,"&gt;0")/12),0)))</f>
        <v>0</v>
      </c>
      <c r="P131" s="567">
        <f>(Staff!$D32*P36)*((1+Staff!$H32)^(ROUNDDOWN((COUNTIF($D131:O131,"&gt;0")/12),0)))</f>
        <v>0</v>
      </c>
      <c r="Q131" s="567">
        <f>(Staff!$D32*Q36)*((1+Staff!$H32)^(ROUNDDOWN((COUNTIF($D131:P131,"&gt;0")/12),0)))</f>
        <v>0</v>
      </c>
      <c r="R131" s="567">
        <f>(Staff!$D32*R36)*((1+Staff!$H32)^(ROUNDDOWN((COUNTIF($D131:Q131,"&gt;0")/12),0)))</f>
        <v>0</v>
      </c>
      <c r="S131" s="567">
        <f>(Staff!$D32*S36)*((1+Staff!$H32)^(ROUNDDOWN((COUNTIF($D131:R131,"&gt;0")/12),0)))</f>
        <v>0</v>
      </c>
      <c r="T131" s="567">
        <f>(Staff!$D32*T36)*((1+Staff!$H32)^(ROUNDDOWN((COUNTIF($D131:S131,"&gt;0")/12),0)))</f>
        <v>0</v>
      </c>
      <c r="U131" s="567">
        <f>(Staff!$D32*U36)*((1+Staff!$H32)^(ROUNDDOWN((COUNTIF($D131:T131,"&gt;0")/12),0)))</f>
        <v>0</v>
      </c>
      <c r="V131" s="567">
        <f>(Staff!$D32*V36)*((1+Staff!$H32)^(ROUNDDOWN((COUNTIF($D131:U131,"&gt;0")/12),0)))</f>
        <v>0</v>
      </c>
      <c r="W131" s="567">
        <f>(Staff!$D32*W36)*((1+Staff!$H32)^(ROUNDDOWN((COUNTIF($D131:V131,"&gt;0")/12),0)))</f>
        <v>0</v>
      </c>
      <c r="X131" s="567">
        <f>(Staff!$D32*X36)*((1+Staff!$H32)^(ROUNDDOWN((COUNTIF($D131:W131,"&gt;0")/12),0)))</f>
        <v>0</v>
      </c>
      <c r="Y131" s="567">
        <f>(Staff!$D32*Y36)*((1+Staff!$H32)^(ROUNDDOWN((COUNTIF($D131:X131,"&gt;0")/12),0)))</f>
        <v>0</v>
      </c>
      <c r="Z131" s="567">
        <f>(Staff!$D32*Z36)*((1+Staff!$H32)^(ROUNDDOWN((COUNTIF($D131:Y131,"&gt;0")/12),0)))</f>
        <v>0</v>
      </c>
      <c r="AA131" s="567">
        <f>(Staff!$D32*AA36)*((1+Staff!$H32)^(ROUNDDOWN((COUNTIF($D131:Z131,"&gt;0")/12),0)))</f>
        <v>0</v>
      </c>
      <c r="AB131" s="567">
        <f>(Staff!$D32*AB36)*((1+Staff!$H32)^(ROUNDDOWN((COUNTIF($D131:AA131,"&gt;0")/12),0)))</f>
        <v>0</v>
      </c>
      <c r="AC131" s="567">
        <f>(Staff!$D32*AC36)*((1+Staff!$H32)^(ROUNDDOWN((COUNTIF($D131:AB131,"&gt;0")/12),0)))</f>
        <v>0</v>
      </c>
      <c r="AD131" s="567">
        <f>(Staff!$D32*AD36)*((1+Staff!$H32)^(ROUNDDOWN((COUNTIF($D131:AC131,"&gt;0")/12),0)))</f>
        <v>0</v>
      </c>
      <c r="AE131" s="567">
        <f>(Staff!$D32*AE36)*((1+Staff!$H32)^(ROUNDDOWN((COUNTIF($D131:AD131,"&gt;0")/12),0)))</f>
        <v>0</v>
      </c>
      <c r="AF131" s="567">
        <f>(Staff!$D32*AF36)*((1+Staff!$H32)^(ROUNDDOWN((COUNTIF($D131:AE131,"&gt;0")/12),0)))</f>
        <v>0</v>
      </c>
      <c r="AG131" s="567">
        <f>(Staff!$D32*AG36)*((1+Staff!$H32)^(ROUNDDOWN((COUNTIF($D131:AF131,"&gt;0")/12),0)))</f>
        <v>0</v>
      </c>
      <c r="AH131" s="567">
        <f>(Staff!$D32*AH36)*((1+Staff!$H32)^(ROUNDDOWN((COUNTIF($D131:AG131,"&gt;0")/12),0)))</f>
        <v>0</v>
      </c>
      <c r="AI131" s="567">
        <f>(Staff!$D32*AI36)*((1+Staff!$H32)^(ROUNDDOWN((COUNTIF($D131:AH131,"&gt;0")/12),0)))</f>
        <v>0</v>
      </c>
      <c r="AJ131" s="567">
        <f>(Staff!$D32*AJ36)*((1+Staff!$H32)^(ROUNDDOWN((COUNTIF($D131:AI131,"&gt;0")/12),0)))</f>
        <v>0</v>
      </c>
      <c r="AK131" s="567">
        <f>(Staff!$D32*AK36)*((1+Staff!$H32)^(ROUNDDOWN((COUNTIF($D131:AJ131,"&gt;0")/12),0)))</f>
        <v>0</v>
      </c>
      <c r="AL131" s="567">
        <f>(Staff!$D32*AL36)*((1+Staff!$H32)^(ROUNDDOWN((COUNTIF($D131:AK131,"&gt;0")/12),0)))</f>
        <v>0</v>
      </c>
      <c r="AM131" s="567">
        <f>(Staff!$D32*AM36)*((1+Staff!$H32)^(ROUNDDOWN((COUNTIF($D131:AL131,"&gt;0")/12),0)))</f>
        <v>0</v>
      </c>
      <c r="AN131" s="567">
        <f>(Staff!$D32*AN36)*((1+Staff!$H32)^(ROUNDDOWN((COUNTIF($D131:AM131,"&gt;0")/12),0)))</f>
        <v>0</v>
      </c>
      <c r="AO131" s="567">
        <f>(Staff!$D32*AO36)*((1+Staff!$H32)^(ROUNDDOWN((COUNTIF($D131:AN131,"&gt;0")/12),0)))</f>
        <v>0</v>
      </c>
      <c r="AP131" s="567">
        <f>(Staff!$D32*AP36)*((1+Staff!$H32)^(ROUNDDOWN((COUNTIF($D131:AO131,"&gt;0")/12),0)))</f>
        <v>0</v>
      </c>
      <c r="AQ131" s="567">
        <f>(Staff!$D32*AQ36)*((1+Staff!$H32)^(ROUNDDOWN((COUNTIF($D131:AP131,"&gt;0")/12),0)))</f>
        <v>0</v>
      </c>
      <c r="AR131" s="567">
        <f>(Staff!$D32*AR36)*((1+Staff!$H32)^(ROUNDDOWN((COUNTIF($D131:AQ131,"&gt;0")/12),0)))</f>
        <v>0</v>
      </c>
      <c r="AS131" s="567">
        <f>(Staff!$D32*AS36)*((1+Staff!$H32)^(ROUNDDOWN((COUNTIF($D131:AR131,"&gt;0")/12),0)))</f>
        <v>0</v>
      </c>
      <c r="AT131" s="567">
        <f>(Staff!$D32*AT36)*((1+Staff!$H32)^(ROUNDDOWN((COUNTIF($D131:AS131,"&gt;0")/12),0)))</f>
        <v>0</v>
      </c>
      <c r="AU131" s="567">
        <f>(Staff!$D32*AU36)*((1+Staff!$H32)^(ROUNDDOWN((COUNTIF($D131:AT131,"&gt;0")/12),0)))</f>
        <v>0</v>
      </c>
      <c r="AV131" s="567">
        <f>(Staff!$D32*AV36)*((1+Staff!$H32)^(ROUNDDOWN((COUNTIF($D131:AU131,"&gt;0")/12),0)))</f>
        <v>0</v>
      </c>
      <c r="AW131" s="567">
        <f>(Staff!$D32*AW36)*((1+Staff!$H32)^(ROUNDDOWN((COUNTIF($D131:AV131,"&gt;0")/12),0)))</f>
        <v>0</v>
      </c>
      <c r="AX131" s="567">
        <f>(Staff!$D32*AX36)*((1+Staff!$H32)^(ROUNDDOWN((COUNTIF($D131:AW131,"&gt;0")/12),0)))</f>
        <v>0</v>
      </c>
      <c r="AY131" s="567">
        <f>(Staff!$D32*AY36)*((1+Staff!$H32)^(ROUNDDOWN((COUNTIF($D131:AX131,"&gt;0")/12),0)))</f>
        <v>0</v>
      </c>
      <c r="AZ131" s="567">
        <f>(Staff!$D32*AZ36)*((1+Staff!$H32)^(ROUNDDOWN((COUNTIF($D131:AY131,"&gt;0")/12),0)))</f>
        <v>0</v>
      </c>
      <c r="BA131" s="567">
        <f>(Staff!$D32*BA36)*((1+Staff!$H32)^(ROUNDDOWN((COUNTIF($D131:AZ131,"&gt;0")/12),0)))</f>
        <v>0</v>
      </c>
      <c r="BB131" s="567">
        <f>(Staff!$D32*BB36)*((1+Staff!$H32)^(ROUNDDOWN((COUNTIF($D131:BA131,"&gt;0")/12),0)))</f>
        <v>0</v>
      </c>
      <c r="BC131" s="567">
        <f>(Staff!$D32*BC36)*((1+Staff!$H32)^(ROUNDDOWN((COUNTIF($D131:BB131,"&gt;0")/12),0)))</f>
        <v>0</v>
      </c>
      <c r="BD131" s="567">
        <f>(Staff!$D32*BD36)*((1+Staff!$H32)^(ROUNDDOWN((COUNTIF($D131:BC131,"&gt;0")/12),0)))</f>
        <v>0</v>
      </c>
      <c r="BE131" s="567">
        <f>(Staff!$D32*BE36)*((1+Staff!$H32)^(ROUNDDOWN((COUNTIF($D131:BD131,"&gt;0")/12),0)))</f>
        <v>0</v>
      </c>
      <c r="BF131" s="567">
        <f>(Staff!$D32*BF36)*((1+Staff!$H32)^(ROUNDDOWN((COUNTIF($D131:BE131,"&gt;0")/12),0)))</f>
        <v>0</v>
      </c>
      <c r="BG131" s="567">
        <f>(Staff!$D32*BG36)*((1+Staff!$H32)^(ROUNDDOWN((COUNTIF($D131:BF131,"&gt;0")/12),0)))</f>
        <v>0</v>
      </c>
      <c r="BH131" s="567">
        <f>(Staff!$D32*BH36)*((1+Staff!$H32)^(ROUNDDOWN((COUNTIF($D131:BG131,"&gt;0")/12),0)))</f>
        <v>0</v>
      </c>
      <c r="BI131" s="567">
        <f>(Staff!$D32*BI36)*((1+Staff!$H32)^(ROUNDDOWN((COUNTIF($D131:BH131,"&gt;0")/12),0)))</f>
        <v>0</v>
      </c>
      <c r="BJ131" s="567">
        <f>(Staff!$D32*BJ36)*((1+Staff!$H32)^(ROUNDDOWN((COUNTIF($D131:BI131,"&gt;0")/12),0)))</f>
        <v>0</v>
      </c>
      <c r="BK131" s="567">
        <f>(Staff!$D32*BK36)*((1+Staff!$H32)^(ROUNDDOWN((COUNTIF($D131:BJ131,"&gt;0")/12),0)))</f>
        <v>0</v>
      </c>
      <c r="BL131" s="567">
        <f>(Staff!$D32*BL36)*((1+Staff!$H32)^(ROUNDDOWN((COUNTIF($D131:BK131,"&gt;0")/12),0)))</f>
        <v>0</v>
      </c>
      <c r="BM131" s="567">
        <f>(Staff!$D32*BM36)*((1+Staff!$H32)^(ROUNDDOWN((COUNTIF($D131:BL131,"&gt;0")/12),0)))</f>
        <v>0</v>
      </c>
      <c r="BN131" s="567">
        <f>(Staff!$D32*BN36)*((1+Staff!$H32)^(ROUNDDOWN((COUNTIF($D131:BM131,"&gt;0")/12),0)))</f>
        <v>0</v>
      </c>
      <c r="BO131" s="567">
        <f>(Staff!$D32*BO36)*((1+Staff!$H32)^(ROUNDDOWN((COUNTIF($D131:BN131,"&gt;0")/12),0)))</f>
        <v>0</v>
      </c>
      <c r="BP131" s="567">
        <f>(Staff!$D32*BP36)*((1+Staff!$H32)^(ROUNDDOWN((COUNTIF($D131:BO131,"&gt;0")/12),0)))</f>
        <v>0</v>
      </c>
      <c r="BQ131" s="567">
        <f>(Staff!$D32*BQ36)*((1+Staff!$H32)^(ROUNDDOWN((COUNTIF($D131:BP131,"&gt;0")/12),0)))</f>
        <v>0</v>
      </c>
      <c r="BR131" s="567">
        <f>(Staff!$D32*BR36)*((1+Staff!$H32)^(ROUNDDOWN((COUNTIF($D131:BQ131,"&gt;0")/12),0)))</f>
        <v>0</v>
      </c>
      <c r="BS131" s="567">
        <f>(Staff!$D32*BS36)*((1+Staff!$H32)^(ROUNDDOWN((COUNTIF($D131:BR131,"&gt;0")/12),0)))</f>
        <v>0</v>
      </c>
      <c r="BT131" s="567">
        <f>(Staff!$D32*BT36)*((1+Staff!$H32)^(ROUNDDOWN((COUNTIF($D131:BS131,"&gt;0")/12),0)))</f>
        <v>0</v>
      </c>
      <c r="BU131" s="567">
        <f>(Staff!$D32*BU36)*((1+Staff!$H32)^(ROUNDDOWN((COUNTIF($D131:BT131,"&gt;0")/12),0)))</f>
        <v>0</v>
      </c>
      <c r="BV131" s="567">
        <f>(Staff!$D32*BV36)*((1+Staff!$H32)^(ROUNDDOWN((COUNTIF($D131:BU131,"&gt;0")/12),0)))</f>
        <v>0</v>
      </c>
      <c r="BW131" s="567">
        <f>(Staff!$D32*BW36)*((1+Staff!$H32)^(ROUNDDOWN((COUNTIF($D131:BV131,"&gt;0")/12),0)))</f>
        <v>0</v>
      </c>
      <c r="BX131" s="567">
        <f>(Staff!$D32*BX36)*((1+Staff!$H32)^(ROUNDDOWN((COUNTIF($D131:BW131,"&gt;0")/12),0)))</f>
        <v>0</v>
      </c>
      <c r="BY131" s="567">
        <f>(Staff!$D32*BY36)*((1+Staff!$H32)^(ROUNDDOWN((COUNTIF($D131:BX131,"&gt;0")/12),0)))</f>
        <v>0</v>
      </c>
      <c r="BZ131" s="567">
        <f>(Staff!$D32*BZ36)*((1+Staff!$H32)^(ROUNDDOWN((COUNTIF($D131:BY131,"&gt;0")/12),0)))</f>
        <v>0</v>
      </c>
      <c r="CA131" s="567">
        <f>(Staff!$D32*CA36)*((1+Staff!$H32)^(ROUNDDOWN((COUNTIF($D131:BZ131,"&gt;0")/12),0)))</f>
        <v>0</v>
      </c>
      <c r="CB131" s="567">
        <f>(Staff!$D32*CB36)*((1+Staff!$H32)^(ROUNDDOWN((COUNTIF($D131:CA131,"&gt;0")/12),0)))</f>
        <v>0</v>
      </c>
      <c r="CC131" s="567">
        <f>(Staff!$D32*CC36)*((1+Staff!$H32)^(ROUNDDOWN((COUNTIF($D131:CB131,"&gt;0")/12),0)))</f>
        <v>0</v>
      </c>
      <c r="CD131" s="567">
        <f>(Staff!$D32*CD36)*((1+Staff!$H32)^(ROUNDDOWN((COUNTIF($D131:CC131,"&gt;0")/12),0)))</f>
        <v>0</v>
      </c>
      <c r="CE131" s="567">
        <f>(Staff!$D32*CE36)*((1+Staff!$H32)^(ROUNDDOWN((COUNTIF($D131:CD131,"&gt;0")/12),0)))</f>
        <v>0</v>
      </c>
      <c r="CF131" s="567">
        <f>(Staff!$D32*CF36)*((1+Staff!$H32)^(ROUNDDOWN((COUNTIF($D131:CE131,"&gt;0")/12),0)))</f>
        <v>0</v>
      </c>
      <c r="CG131" s="567">
        <f>(Staff!$D32*CG36)*((1+Staff!$H32)^(ROUNDDOWN((COUNTIF($D131:CF131,"&gt;0")/12),0)))</f>
        <v>0</v>
      </c>
      <c r="CH131" s="567">
        <f>(Staff!$D32*CH36)*((1+Staff!$H32)^(ROUNDDOWN((COUNTIF($D131:CG131,"&gt;0")/12),0)))</f>
        <v>0</v>
      </c>
      <c r="CI131" s="567">
        <f>(Staff!$D32*CI36)*((1+Staff!$H32)^(ROUNDDOWN((COUNTIF($D131:CH131,"&gt;0")/12),0)))</f>
        <v>0</v>
      </c>
    </row>
    <row r="132" spans="1:87" ht="15.75" hidden="1" customHeight="1">
      <c r="A132" s="875" t="str">
        <f t="shared" si="10"/>
        <v>Other 4</v>
      </c>
      <c r="B132" s="719" t="str">
        <f>Staff!B33</f>
        <v>R&amp;D</v>
      </c>
      <c r="C132" s="719" t="str">
        <f>Settings!$C$7</f>
        <v>USD</v>
      </c>
      <c r="D132" s="567">
        <f>(Staff!$D33*D37)</f>
        <v>0</v>
      </c>
      <c r="E132" s="567">
        <f>(Staff!$D33*E37)*((1+Staff!$H33)^(ROUNDDOWN((COUNTIF($D132:D132,"&gt;0")/12),0)))</f>
        <v>0</v>
      </c>
      <c r="F132" s="567">
        <f>(Staff!$D33*F37)*((1+Staff!$H33)^(ROUNDDOWN((COUNTIF($D132:E132,"&gt;0")/12),0)))</f>
        <v>0</v>
      </c>
      <c r="G132" s="567">
        <f>(Staff!$D33*G37)*((1+Staff!$H33)^(ROUNDDOWN((COUNTIF($D132:F132,"&gt;0")/12),0)))</f>
        <v>0</v>
      </c>
      <c r="H132" s="567">
        <f>(Staff!$D33*H37)*((1+Staff!$H33)^(ROUNDDOWN((COUNTIF($D132:G132,"&gt;0")/12),0)))</f>
        <v>0</v>
      </c>
      <c r="I132" s="567">
        <f>(Staff!$D33*I37)*((1+Staff!$H33)^(ROUNDDOWN((COUNTIF($D132:H132,"&gt;0")/12),0)))</f>
        <v>0</v>
      </c>
      <c r="J132" s="567">
        <f>(Staff!$D33*J37)*((1+Staff!$H33)^(ROUNDDOWN((COUNTIF($D132:I132,"&gt;0")/12),0)))</f>
        <v>0</v>
      </c>
      <c r="K132" s="567">
        <f>(Staff!$D33*K37)*((1+Staff!$H33)^(ROUNDDOWN((COUNTIF($D132:J132,"&gt;0")/12),0)))</f>
        <v>0</v>
      </c>
      <c r="L132" s="567">
        <f>(Staff!$D33*L37)*((1+Staff!$H33)^(ROUNDDOWN((COUNTIF($D132:K132,"&gt;0")/12),0)))</f>
        <v>0</v>
      </c>
      <c r="M132" s="567">
        <f>(Staff!$D33*M37)*((1+Staff!$H33)^(ROUNDDOWN((COUNTIF($D132:L132,"&gt;0")/12),0)))</f>
        <v>0</v>
      </c>
      <c r="N132" s="567">
        <f>(Staff!$D33*N37)*((1+Staff!$H33)^(ROUNDDOWN((COUNTIF($D132:M132,"&gt;0")/12),0)))</f>
        <v>0</v>
      </c>
      <c r="O132" s="567">
        <f>(Staff!$D33*O37)*((1+Staff!$H33)^(ROUNDDOWN((COUNTIF($D132:N132,"&gt;0")/12),0)))</f>
        <v>0</v>
      </c>
      <c r="P132" s="567">
        <f>(Staff!$D33*P37)*((1+Staff!$H33)^(ROUNDDOWN((COUNTIF($D132:O132,"&gt;0")/12),0)))</f>
        <v>0</v>
      </c>
      <c r="Q132" s="567">
        <f>(Staff!$D33*Q37)*((1+Staff!$H33)^(ROUNDDOWN((COUNTIF($D132:P132,"&gt;0")/12),0)))</f>
        <v>0</v>
      </c>
      <c r="R132" s="567">
        <f>(Staff!$D33*R37)*((1+Staff!$H33)^(ROUNDDOWN((COUNTIF($D132:Q132,"&gt;0")/12),0)))</f>
        <v>0</v>
      </c>
      <c r="S132" s="567">
        <f>(Staff!$D33*S37)*((1+Staff!$H33)^(ROUNDDOWN((COUNTIF($D132:R132,"&gt;0")/12),0)))</f>
        <v>0</v>
      </c>
      <c r="T132" s="567">
        <f>(Staff!$D33*T37)*((1+Staff!$H33)^(ROUNDDOWN((COUNTIF($D132:S132,"&gt;0")/12),0)))</f>
        <v>0</v>
      </c>
      <c r="U132" s="567">
        <f>(Staff!$D33*U37)*((1+Staff!$H33)^(ROUNDDOWN((COUNTIF($D132:T132,"&gt;0")/12),0)))</f>
        <v>0</v>
      </c>
      <c r="V132" s="567">
        <f>(Staff!$D33*V37)*((1+Staff!$H33)^(ROUNDDOWN((COUNTIF($D132:U132,"&gt;0")/12),0)))</f>
        <v>0</v>
      </c>
      <c r="W132" s="567">
        <f>(Staff!$D33*W37)*((1+Staff!$H33)^(ROUNDDOWN((COUNTIF($D132:V132,"&gt;0")/12),0)))</f>
        <v>0</v>
      </c>
      <c r="X132" s="567">
        <f>(Staff!$D33*X37)*((1+Staff!$H33)^(ROUNDDOWN((COUNTIF($D132:W132,"&gt;0")/12),0)))</f>
        <v>0</v>
      </c>
      <c r="Y132" s="567">
        <f>(Staff!$D33*Y37)*((1+Staff!$H33)^(ROUNDDOWN((COUNTIF($D132:X132,"&gt;0")/12),0)))</f>
        <v>0</v>
      </c>
      <c r="Z132" s="567">
        <f>(Staff!$D33*Z37)*((1+Staff!$H33)^(ROUNDDOWN((COUNTIF($D132:Y132,"&gt;0")/12),0)))</f>
        <v>0</v>
      </c>
      <c r="AA132" s="567">
        <f>(Staff!$D33*AA37)*((1+Staff!$H33)^(ROUNDDOWN((COUNTIF($D132:Z132,"&gt;0")/12),0)))</f>
        <v>0</v>
      </c>
      <c r="AB132" s="567">
        <f>(Staff!$D33*AB37)*((1+Staff!$H33)^(ROUNDDOWN((COUNTIF($D132:AA132,"&gt;0")/12),0)))</f>
        <v>0</v>
      </c>
      <c r="AC132" s="567">
        <f>(Staff!$D33*AC37)*((1+Staff!$H33)^(ROUNDDOWN((COUNTIF($D132:AB132,"&gt;0")/12),0)))</f>
        <v>0</v>
      </c>
      <c r="AD132" s="567">
        <f>(Staff!$D33*AD37)*((1+Staff!$H33)^(ROUNDDOWN((COUNTIF($D132:AC132,"&gt;0")/12),0)))</f>
        <v>0</v>
      </c>
      <c r="AE132" s="567">
        <f>(Staff!$D33*AE37)*((1+Staff!$H33)^(ROUNDDOWN((COUNTIF($D132:AD132,"&gt;0")/12),0)))</f>
        <v>0</v>
      </c>
      <c r="AF132" s="567">
        <f>(Staff!$D33*AF37)*((1+Staff!$H33)^(ROUNDDOWN((COUNTIF($D132:AE132,"&gt;0")/12),0)))</f>
        <v>0</v>
      </c>
      <c r="AG132" s="567">
        <f>(Staff!$D33*AG37)*((1+Staff!$H33)^(ROUNDDOWN((COUNTIF($D132:AF132,"&gt;0")/12),0)))</f>
        <v>0</v>
      </c>
      <c r="AH132" s="567">
        <f>(Staff!$D33*AH37)*((1+Staff!$H33)^(ROUNDDOWN((COUNTIF($D132:AG132,"&gt;0")/12),0)))</f>
        <v>0</v>
      </c>
      <c r="AI132" s="567">
        <f>(Staff!$D33*AI37)*((1+Staff!$H33)^(ROUNDDOWN((COUNTIF($D132:AH132,"&gt;0")/12),0)))</f>
        <v>0</v>
      </c>
      <c r="AJ132" s="567">
        <f>(Staff!$D33*AJ37)*((1+Staff!$H33)^(ROUNDDOWN((COUNTIF($D132:AI132,"&gt;0")/12),0)))</f>
        <v>0</v>
      </c>
      <c r="AK132" s="567">
        <f>(Staff!$D33*AK37)*((1+Staff!$H33)^(ROUNDDOWN((COUNTIF($D132:AJ132,"&gt;0")/12),0)))</f>
        <v>0</v>
      </c>
      <c r="AL132" s="567">
        <f>(Staff!$D33*AL37)*((1+Staff!$H33)^(ROUNDDOWN((COUNTIF($D132:AK132,"&gt;0")/12),0)))</f>
        <v>0</v>
      </c>
      <c r="AM132" s="567">
        <f>(Staff!$D33*AM37)*((1+Staff!$H33)^(ROUNDDOWN((COUNTIF($D132:AL132,"&gt;0")/12),0)))</f>
        <v>0</v>
      </c>
      <c r="AN132" s="567">
        <f>(Staff!$D33*AN37)*((1+Staff!$H33)^(ROUNDDOWN((COUNTIF($D132:AM132,"&gt;0")/12),0)))</f>
        <v>0</v>
      </c>
      <c r="AO132" s="567">
        <f>(Staff!$D33*AO37)*((1+Staff!$H33)^(ROUNDDOWN((COUNTIF($D132:AN132,"&gt;0")/12),0)))</f>
        <v>0</v>
      </c>
      <c r="AP132" s="567">
        <f>(Staff!$D33*AP37)*((1+Staff!$H33)^(ROUNDDOWN((COUNTIF($D132:AO132,"&gt;0")/12),0)))</f>
        <v>0</v>
      </c>
      <c r="AQ132" s="567">
        <f>(Staff!$D33*AQ37)*((1+Staff!$H33)^(ROUNDDOWN((COUNTIF($D132:AP132,"&gt;0")/12),0)))</f>
        <v>0</v>
      </c>
      <c r="AR132" s="567">
        <f>(Staff!$D33*AR37)*((1+Staff!$H33)^(ROUNDDOWN((COUNTIF($D132:AQ132,"&gt;0")/12),0)))</f>
        <v>0</v>
      </c>
      <c r="AS132" s="567">
        <f>(Staff!$D33*AS37)*((1+Staff!$H33)^(ROUNDDOWN((COUNTIF($D132:AR132,"&gt;0")/12),0)))</f>
        <v>0</v>
      </c>
      <c r="AT132" s="567">
        <f>(Staff!$D33*AT37)*((1+Staff!$H33)^(ROUNDDOWN((COUNTIF($D132:AS132,"&gt;0")/12),0)))</f>
        <v>0</v>
      </c>
      <c r="AU132" s="567">
        <f>(Staff!$D33*AU37)*((1+Staff!$H33)^(ROUNDDOWN((COUNTIF($D132:AT132,"&gt;0")/12),0)))</f>
        <v>0</v>
      </c>
      <c r="AV132" s="567">
        <f>(Staff!$D33*AV37)*((1+Staff!$H33)^(ROUNDDOWN((COUNTIF($D132:AU132,"&gt;0")/12),0)))</f>
        <v>0</v>
      </c>
      <c r="AW132" s="567">
        <f>(Staff!$D33*AW37)*((1+Staff!$H33)^(ROUNDDOWN((COUNTIF($D132:AV132,"&gt;0")/12),0)))</f>
        <v>0</v>
      </c>
      <c r="AX132" s="567">
        <f>(Staff!$D33*AX37)*((1+Staff!$H33)^(ROUNDDOWN((COUNTIF($D132:AW132,"&gt;0")/12),0)))</f>
        <v>0</v>
      </c>
      <c r="AY132" s="567">
        <f>(Staff!$D33*AY37)*((1+Staff!$H33)^(ROUNDDOWN((COUNTIF($D132:AX132,"&gt;0")/12),0)))</f>
        <v>0</v>
      </c>
      <c r="AZ132" s="567">
        <f>(Staff!$D33*AZ37)*((1+Staff!$H33)^(ROUNDDOWN((COUNTIF($D132:AY132,"&gt;0")/12),0)))</f>
        <v>0</v>
      </c>
      <c r="BA132" s="567">
        <f>(Staff!$D33*BA37)*((1+Staff!$H33)^(ROUNDDOWN((COUNTIF($D132:AZ132,"&gt;0")/12),0)))</f>
        <v>0</v>
      </c>
      <c r="BB132" s="567">
        <f>(Staff!$D33*BB37)*((1+Staff!$H33)^(ROUNDDOWN((COUNTIF($D132:BA132,"&gt;0")/12),0)))</f>
        <v>0</v>
      </c>
      <c r="BC132" s="567">
        <f>(Staff!$D33*BC37)*((1+Staff!$H33)^(ROUNDDOWN((COUNTIF($D132:BB132,"&gt;0")/12),0)))</f>
        <v>0</v>
      </c>
      <c r="BD132" s="567">
        <f>(Staff!$D33*BD37)*((1+Staff!$H33)^(ROUNDDOWN((COUNTIF($D132:BC132,"&gt;0")/12),0)))</f>
        <v>0</v>
      </c>
      <c r="BE132" s="567">
        <f>(Staff!$D33*BE37)*((1+Staff!$H33)^(ROUNDDOWN((COUNTIF($D132:BD132,"&gt;0")/12),0)))</f>
        <v>0</v>
      </c>
      <c r="BF132" s="567">
        <f>(Staff!$D33*BF37)*((1+Staff!$H33)^(ROUNDDOWN((COUNTIF($D132:BE132,"&gt;0")/12),0)))</f>
        <v>0</v>
      </c>
      <c r="BG132" s="567">
        <f>(Staff!$D33*BG37)*((1+Staff!$H33)^(ROUNDDOWN((COUNTIF($D132:BF132,"&gt;0")/12),0)))</f>
        <v>0</v>
      </c>
      <c r="BH132" s="567">
        <f>(Staff!$D33*BH37)*((1+Staff!$H33)^(ROUNDDOWN((COUNTIF($D132:BG132,"&gt;0")/12),0)))</f>
        <v>0</v>
      </c>
      <c r="BI132" s="567">
        <f>(Staff!$D33*BI37)*((1+Staff!$H33)^(ROUNDDOWN((COUNTIF($D132:BH132,"&gt;0")/12),0)))</f>
        <v>0</v>
      </c>
      <c r="BJ132" s="567">
        <f>(Staff!$D33*BJ37)*((1+Staff!$H33)^(ROUNDDOWN((COUNTIF($D132:BI132,"&gt;0")/12),0)))</f>
        <v>0</v>
      </c>
      <c r="BK132" s="567">
        <f>(Staff!$D33*BK37)*((1+Staff!$H33)^(ROUNDDOWN((COUNTIF($D132:BJ132,"&gt;0")/12),0)))</f>
        <v>0</v>
      </c>
      <c r="BL132" s="567">
        <f>(Staff!$D33*BL37)*((1+Staff!$H33)^(ROUNDDOWN((COUNTIF($D132:BK132,"&gt;0")/12),0)))</f>
        <v>0</v>
      </c>
      <c r="BM132" s="567">
        <f>(Staff!$D33*BM37)*((1+Staff!$H33)^(ROUNDDOWN((COUNTIF($D132:BL132,"&gt;0")/12),0)))</f>
        <v>0</v>
      </c>
      <c r="BN132" s="567">
        <f>(Staff!$D33*BN37)*((1+Staff!$H33)^(ROUNDDOWN((COUNTIF($D132:BM132,"&gt;0")/12),0)))</f>
        <v>0</v>
      </c>
      <c r="BO132" s="567">
        <f>(Staff!$D33*BO37)*((1+Staff!$H33)^(ROUNDDOWN((COUNTIF($D132:BN132,"&gt;0")/12),0)))</f>
        <v>0</v>
      </c>
      <c r="BP132" s="567">
        <f>(Staff!$D33*BP37)*((1+Staff!$H33)^(ROUNDDOWN((COUNTIF($D132:BO132,"&gt;0")/12),0)))</f>
        <v>0</v>
      </c>
      <c r="BQ132" s="567">
        <f>(Staff!$D33*BQ37)*((1+Staff!$H33)^(ROUNDDOWN((COUNTIF($D132:BP132,"&gt;0")/12),0)))</f>
        <v>0</v>
      </c>
      <c r="BR132" s="567">
        <f>(Staff!$D33*BR37)*((1+Staff!$H33)^(ROUNDDOWN((COUNTIF($D132:BQ132,"&gt;0")/12),0)))</f>
        <v>0</v>
      </c>
      <c r="BS132" s="567">
        <f>(Staff!$D33*BS37)*((1+Staff!$H33)^(ROUNDDOWN((COUNTIF($D132:BR132,"&gt;0")/12),0)))</f>
        <v>0</v>
      </c>
      <c r="BT132" s="567">
        <f>(Staff!$D33*BT37)*((1+Staff!$H33)^(ROUNDDOWN((COUNTIF($D132:BS132,"&gt;0")/12),0)))</f>
        <v>0</v>
      </c>
      <c r="BU132" s="567">
        <f>(Staff!$D33*BU37)*((1+Staff!$H33)^(ROUNDDOWN((COUNTIF($D132:BT132,"&gt;0")/12),0)))</f>
        <v>0</v>
      </c>
      <c r="BV132" s="567">
        <f>(Staff!$D33*BV37)*((1+Staff!$H33)^(ROUNDDOWN((COUNTIF($D132:BU132,"&gt;0")/12),0)))</f>
        <v>0</v>
      </c>
      <c r="BW132" s="567">
        <f>(Staff!$D33*BW37)*((1+Staff!$H33)^(ROUNDDOWN((COUNTIF($D132:BV132,"&gt;0")/12),0)))</f>
        <v>0</v>
      </c>
      <c r="BX132" s="567">
        <f>(Staff!$D33*BX37)*((1+Staff!$H33)^(ROUNDDOWN((COUNTIF($D132:BW132,"&gt;0")/12),0)))</f>
        <v>0</v>
      </c>
      <c r="BY132" s="567">
        <f>(Staff!$D33*BY37)*((1+Staff!$H33)^(ROUNDDOWN((COUNTIF($D132:BX132,"&gt;0")/12),0)))</f>
        <v>0</v>
      </c>
      <c r="BZ132" s="567">
        <f>(Staff!$D33*BZ37)*((1+Staff!$H33)^(ROUNDDOWN((COUNTIF($D132:BY132,"&gt;0")/12),0)))</f>
        <v>0</v>
      </c>
      <c r="CA132" s="567">
        <f>(Staff!$D33*CA37)*((1+Staff!$H33)^(ROUNDDOWN((COUNTIF($D132:BZ132,"&gt;0")/12),0)))</f>
        <v>0</v>
      </c>
      <c r="CB132" s="567">
        <f>(Staff!$D33*CB37)*((1+Staff!$H33)^(ROUNDDOWN((COUNTIF($D132:CA132,"&gt;0")/12),0)))</f>
        <v>0</v>
      </c>
      <c r="CC132" s="567">
        <f>(Staff!$D33*CC37)*((1+Staff!$H33)^(ROUNDDOWN((COUNTIF($D132:CB132,"&gt;0")/12),0)))</f>
        <v>0</v>
      </c>
      <c r="CD132" s="567">
        <f>(Staff!$D33*CD37)*((1+Staff!$H33)^(ROUNDDOWN((COUNTIF($D132:CC132,"&gt;0")/12),0)))</f>
        <v>0</v>
      </c>
      <c r="CE132" s="567">
        <f>(Staff!$D33*CE37)*((1+Staff!$H33)^(ROUNDDOWN((COUNTIF($D132:CD132,"&gt;0")/12),0)))</f>
        <v>0</v>
      </c>
      <c r="CF132" s="567">
        <f>(Staff!$D33*CF37)*((1+Staff!$H33)^(ROUNDDOWN((COUNTIF($D132:CE132,"&gt;0")/12),0)))</f>
        <v>0</v>
      </c>
      <c r="CG132" s="567">
        <f>(Staff!$D33*CG37)*((1+Staff!$H33)^(ROUNDDOWN((COUNTIF($D132:CF132,"&gt;0")/12),0)))</f>
        <v>0</v>
      </c>
      <c r="CH132" s="567">
        <f>(Staff!$D33*CH37)*((1+Staff!$H33)^(ROUNDDOWN((COUNTIF($D132:CG132,"&gt;0")/12),0)))</f>
        <v>0</v>
      </c>
      <c r="CI132" s="567">
        <f>(Staff!$D33*CI37)*((1+Staff!$H33)^(ROUNDDOWN((COUNTIF($D132:CH132,"&gt;0")/12),0)))</f>
        <v>0</v>
      </c>
    </row>
    <row r="133" spans="1:87" ht="15.75" hidden="1" customHeight="1">
      <c r="A133" s="875" t="str">
        <f t="shared" si="10"/>
        <v>Other 5</v>
      </c>
      <c r="B133" s="719" t="str">
        <f>Staff!B34</f>
        <v>R&amp;D</v>
      </c>
      <c r="C133" s="719" t="str">
        <f>Settings!$C$7</f>
        <v>USD</v>
      </c>
      <c r="D133" s="567">
        <f>(Staff!$D34*D38)</f>
        <v>0</v>
      </c>
      <c r="E133" s="567">
        <f>(Staff!$D34*E38)*((1+Staff!$H34)^(ROUNDDOWN((COUNTIF($D133:D133,"&gt;0")/12),0)))</f>
        <v>0</v>
      </c>
      <c r="F133" s="567">
        <f>(Staff!$D34*F38)*((1+Staff!$H34)^(ROUNDDOWN((COUNTIF($D133:E133,"&gt;0")/12),0)))</f>
        <v>0</v>
      </c>
      <c r="G133" s="567">
        <f>(Staff!$D34*G38)*((1+Staff!$H34)^(ROUNDDOWN((COUNTIF($D133:F133,"&gt;0")/12),0)))</f>
        <v>0</v>
      </c>
      <c r="H133" s="567">
        <f>(Staff!$D34*H38)*((1+Staff!$H34)^(ROUNDDOWN((COUNTIF($D133:G133,"&gt;0")/12),0)))</f>
        <v>0</v>
      </c>
      <c r="I133" s="567">
        <f>(Staff!$D34*I38)*((1+Staff!$H34)^(ROUNDDOWN((COUNTIF($D133:H133,"&gt;0")/12),0)))</f>
        <v>0</v>
      </c>
      <c r="J133" s="567">
        <f>(Staff!$D34*J38)*((1+Staff!$H34)^(ROUNDDOWN((COUNTIF($D133:I133,"&gt;0")/12),0)))</f>
        <v>0</v>
      </c>
      <c r="K133" s="567">
        <f>(Staff!$D34*K38)*((1+Staff!$H34)^(ROUNDDOWN((COUNTIF($D133:J133,"&gt;0")/12),0)))</f>
        <v>0</v>
      </c>
      <c r="L133" s="567">
        <f>(Staff!$D34*L38)*((1+Staff!$H34)^(ROUNDDOWN((COUNTIF($D133:K133,"&gt;0")/12),0)))</f>
        <v>0</v>
      </c>
      <c r="M133" s="567">
        <f>(Staff!$D34*M38)*((1+Staff!$H34)^(ROUNDDOWN((COUNTIF($D133:L133,"&gt;0")/12),0)))</f>
        <v>0</v>
      </c>
      <c r="N133" s="567">
        <f>(Staff!$D34*N38)*((1+Staff!$H34)^(ROUNDDOWN((COUNTIF($D133:M133,"&gt;0")/12),0)))</f>
        <v>0</v>
      </c>
      <c r="O133" s="567">
        <f>(Staff!$D34*O38)*((1+Staff!$H34)^(ROUNDDOWN((COUNTIF($D133:N133,"&gt;0")/12),0)))</f>
        <v>0</v>
      </c>
      <c r="P133" s="567">
        <f>(Staff!$D34*P38)*((1+Staff!$H34)^(ROUNDDOWN((COUNTIF($D133:O133,"&gt;0")/12),0)))</f>
        <v>0</v>
      </c>
      <c r="Q133" s="567">
        <f>(Staff!$D34*Q38)*((1+Staff!$H34)^(ROUNDDOWN((COUNTIF($D133:P133,"&gt;0")/12),0)))</f>
        <v>0</v>
      </c>
      <c r="R133" s="567">
        <f>(Staff!$D34*R38)*((1+Staff!$H34)^(ROUNDDOWN((COUNTIF($D133:Q133,"&gt;0")/12),0)))</f>
        <v>0</v>
      </c>
      <c r="S133" s="567">
        <f>(Staff!$D34*S38)*((1+Staff!$H34)^(ROUNDDOWN((COUNTIF($D133:R133,"&gt;0")/12),0)))</f>
        <v>0</v>
      </c>
      <c r="T133" s="567">
        <f>(Staff!$D34*T38)*((1+Staff!$H34)^(ROUNDDOWN((COUNTIF($D133:S133,"&gt;0")/12),0)))</f>
        <v>0</v>
      </c>
      <c r="U133" s="567">
        <f>(Staff!$D34*U38)*((1+Staff!$H34)^(ROUNDDOWN((COUNTIF($D133:T133,"&gt;0")/12),0)))</f>
        <v>0</v>
      </c>
      <c r="V133" s="567">
        <f>(Staff!$D34*V38)*((1+Staff!$H34)^(ROUNDDOWN((COUNTIF($D133:U133,"&gt;0")/12),0)))</f>
        <v>0</v>
      </c>
      <c r="W133" s="567">
        <f>(Staff!$D34*W38)*((1+Staff!$H34)^(ROUNDDOWN((COUNTIF($D133:V133,"&gt;0")/12),0)))</f>
        <v>0</v>
      </c>
      <c r="X133" s="567">
        <f>(Staff!$D34*X38)*((1+Staff!$H34)^(ROUNDDOWN((COUNTIF($D133:W133,"&gt;0")/12),0)))</f>
        <v>0</v>
      </c>
      <c r="Y133" s="567">
        <f>(Staff!$D34*Y38)*((1+Staff!$H34)^(ROUNDDOWN((COUNTIF($D133:X133,"&gt;0")/12),0)))</f>
        <v>0</v>
      </c>
      <c r="Z133" s="567">
        <f>(Staff!$D34*Z38)*((1+Staff!$H34)^(ROUNDDOWN((COUNTIF($D133:Y133,"&gt;0")/12),0)))</f>
        <v>0</v>
      </c>
      <c r="AA133" s="567">
        <f>(Staff!$D34*AA38)*((1+Staff!$H34)^(ROUNDDOWN((COUNTIF($D133:Z133,"&gt;0")/12),0)))</f>
        <v>0</v>
      </c>
      <c r="AB133" s="567">
        <f>(Staff!$D34*AB38)*((1+Staff!$H34)^(ROUNDDOWN((COUNTIF($D133:AA133,"&gt;0")/12),0)))</f>
        <v>0</v>
      </c>
      <c r="AC133" s="567">
        <f>(Staff!$D34*AC38)*((1+Staff!$H34)^(ROUNDDOWN((COUNTIF($D133:AB133,"&gt;0")/12),0)))</f>
        <v>0</v>
      </c>
      <c r="AD133" s="567">
        <f>(Staff!$D34*AD38)*((1+Staff!$H34)^(ROUNDDOWN((COUNTIF($D133:AC133,"&gt;0")/12),0)))</f>
        <v>0</v>
      </c>
      <c r="AE133" s="567">
        <f>(Staff!$D34*AE38)*((1+Staff!$H34)^(ROUNDDOWN((COUNTIF($D133:AD133,"&gt;0")/12),0)))</f>
        <v>0</v>
      </c>
      <c r="AF133" s="567">
        <f>(Staff!$D34*AF38)*((1+Staff!$H34)^(ROUNDDOWN((COUNTIF($D133:AE133,"&gt;0")/12),0)))</f>
        <v>0</v>
      </c>
      <c r="AG133" s="567">
        <f>(Staff!$D34*AG38)*((1+Staff!$H34)^(ROUNDDOWN((COUNTIF($D133:AF133,"&gt;0")/12),0)))</f>
        <v>0</v>
      </c>
      <c r="AH133" s="567">
        <f>(Staff!$D34*AH38)*((1+Staff!$H34)^(ROUNDDOWN((COUNTIF($D133:AG133,"&gt;0")/12),0)))</f>
        <v>0</v>
      </c>
      <c r="AI133" s="567">
        <f>(Staff!$D34*AI38)*((1+Staff!$H34)^(ROUNDDOWN((COUNTIF($D133:AH133,"&gt;0")/12),0)))</f>
        <v>0</v>
      </c>
      <c r="AJ133" s="567">
        <f>(Staff!$D34*AJ38)*((1+Staff!$H34)^(ROUNDDOWN((COUNTIF($D133:AI133,"&gt;0")/12),0)))</f>
        <v>0</v>
      </c>
      <c r="AK133" s="567">
        <f>(Staff!$D34*AK38)*((1+Staff!$H34)^(ROUNDDOWN((COUNTIF($D133:AJ133,"&gt;0")/12),0)))</f>
        <v>0</v>
      </c>
      <c r="AL133" s="567">
        <f>(Staff!$D34*AL38)*((1+Staff!$H34)^(ROUNDDOWN((COUNTIF($D133:AK133,"&gt;0")/12),0)))</f>
        <v>0</v>
      </c>
      <c r="AM133" s="567">
        <f>(Staff!$D34*AM38)*((1+Staff!$H34)^(ROUNDDOWN((COUNTIF($D133:AL133,"&gt;0")/12),0)))</f>
        <v>0</v>
      </c>
      <c r="AN133" s="567">
        <f>(Staff!$D34*AN38)*((1+Staff!$H34)^(ROUNDDOWN((COUNTIF($D133:AM133,"&gt;0")/12),0)))</f>
        <v>0</v>
      </c>
      <c r="AO133" s="567">
        <f>(Staff!$D34*AO38)*((1+Staff!$H34)^(ROUNDDOWN((COUNTIF($D133:AN133,"&gt;0")/12),0)))</f>
        <v>0</v>
      </c>
      <c r="AP133" s="567">
        <f>(Staff!$D34*AP38)*((1+Staff!$H34)^(ROUNDDOWN((COUNTIF($D133:AO133,"&gt;0")/12),0)))</f>
        <v>0</v>
      </c>
      <c r="AQ133" s="567">
        <f>(Staff!$D34*AQ38)*((1+Staff!$H34)^(ROUNDDOWN((COUNTIF($D133:AP133,"&gt;0")/12),0)))</f>
        <v>0</v>
      </c>
      <c r="AR133" s="567">
        <f>(Staff!$D34*AR38)*((1+Staff!$H34)^(ROUNDDOWN((COUNTIF($D133:AQ133,"&gt;0")/12),0)))</f>
        <v>0</v>
      </c>
      <c r="AS133" s="567">
        <f>(Staff!$D34*AS38)*((1+Staff!$H34)^(ROUNDDOWN((COUNTIF($D133:AR133,"&gt;0")/12),0)))</f>
        <v>0</v>
      </c>
      <c r="AT133" s="567">
        <f>(Staff!$D34*AT38)*((1+Staff!$H34)^(ROUNDDOWN((COUNTIF($D133:AS133,"&gt;0")/12),0)))</f>
        <v>0</v>
      </c>
      <c r="AU133" s="567">
        <f>(Staff!$D34*AU38)*((1+Staff!$H34)^(ROUNDDOWN((COUNTIF($D133:AT133,"&gt;0")/12),0)))</f>
        <v>0</v>
      </c>
      <c r="AV133" s="567">
        <f>(Staff!$D34*AV38)*((1+Staff!$H34)^(ROUNDDOWN((COUNTIF($D133:AU133,"&gt;0")/12),0)))</f>
        <v>0</v>
      </c>
      <c r="AW133" s="567">
        <f>(Staff!$D34*AW38)*((1+Staff!$H34)^(ROUNDDOWN((COUNTIF($D133:AV133,"&gt;0")/12),0)))</f>
        <v>0</v>
      </c>
      <c r="AX133" s="567">
        <f>(Staff!$D34*AX38)*((1+Staff!$H34)^(ROUNDDOWN((COUNTIF($D133:AW133,"&gt;0")/12),0)))</f>
        <v>0</v>
      </c>
      <c r="AY133" s="567">
        <f>(Staff!$D34*AY38)*((1+Staff!$H34)^(ROUNDDOWN((COUNTIF($D133:AX133,"&gt;0")/12),0)))</f>
        <v>0</v>
      </c>
      <c r="AZ133" s="567">
        <f>(Staff!$D34*AZ38)*((1+Staff!$H34)^(ROUNDDOWN((COUNTIF($D133:AY133,"&gt;0")/12),0)))</f>
        <v>0</v>
      </c>
      <c r="BA133" s="567">
        <f>(Staff!$D34*BA38)*((1+Staff!$H34)^(ROUNDDOWN((COUNTIF($D133:AZ133,"&gt;0")/12),0)))</f>
        <v>0</v>
      </c>
      <c r="BB133" s="567">
        <f>(Staff!$D34*BB38)*((1+Staff!$H34)^(ROUNDDOWN((COUNTIF($D133:BA133,"&gt;0")/12),0)))</f>
        <v>0</v>
      </c>
      <c r="BC133" s="567">
        <f>(Staff!$D34*BC38)*((1+Staff!$H34)^(ROUNDDOWN((COUNTIF($D133:BB133,"&gt;0")/12),0)))</f>
        <v>0</v>
      </c>
      <c r="BD133" s="567">
        <f>(Staff!$D34*BD38)*((1+Staff!$H34)^(ROUNDDOWN((COUNTIF($D133:BC133,"&gt;0")/12),0)))</f>
        <v>0</v>
      </c>
      <c r="BE133" s="567">
        <f>(Staff!$D34*BE38)*((1+Staff!$H34)^(ROUNDDOWN((COUNTIF($D133:BD133,"&gt;0")/12),0)))</f>
        <v>0</v>
      </c>
      <c r="BF133" s="567">
        <f>(Staff!$D34*BF38)*((1+Staff!$H34)^(ROUNDDOWN((COUNTIF($D133:BE133,"&gt;0")/12),0)))</f>
        <v>0</v>
      </c>
      <c r="BG133" s="567">
        <f>(Staff!$D34*BG38)*((1+Staff!$H34)^(ROUNDDOWN((COUNTIF($D133:BF133,"&gt;0")/12),0)))</f>
        <v>0</v>
      </c>
      <c r="BH133" s="567">
        <f>(Staff!$D34*BH38)*((1+Staff!$H34)^(ROUNDDOWN((COUNTIF($D133:BG133,"&gt;0")/12),0)))</f>
        <v>0</v>
      </c>
      <c r="BI133" s="567">
        <f>(Staff!$D34*BI38)*((1+Staff!$H34)^(ROUNDDOWN((COUNTIF($D133:BH133,"&gt;0")/12),0)))</f>
        <v>0</v>
      </c>
      <c r="BJ133" s="567">
        <f>(Staff!$D34*BJ38)*((1+Staff!$H34)^(ROUNDDOWN((COUNTIF($D133:BI133,"&gt;0")/12),0)))</f>
        <v>0</v>
      </c>
      <c r="BK133" s="567">
        <f>(Staff!$D34*BK38)*((1+Staff!$H34)^(ROUNDDOWN((COUNTIF($D133:BJ133,"&gt;0")/12),0)))</f>
        <v>0</v>
      </c>
      <c r="BL133" s="567">
        <f>(Staff!$D34*BL38)*((1+Staff!$H34)^(ROUNDDOWN((COUNTIF($D133:BK133,"&gt;0")/12),0)))</f>
        <v>0</v>
      </c>
      <c r="BM133" s="567">
        <f>(Staff!$D34*BM38)*((1+Staff!$H34)^(ROUNDDOWN((COUNTIF($D133:BL133,"&gt;0")/12),0)))</f>
        <v>0</v>
      </c>
      <c r="BN133" s="567">
        <f>(Staff!$D34*BN38)*((1+Staff!$H34)^(ROUNDDOWN((COUNTIF($D133:BM133,"&gt;0")/12),0)))</f>
        <v>0</v>
      </c>
      <c r="BO133" s="567">
        <f>(Staff!$D34*BO38)*((1+Staff!$H34)^(ROUNDDOWN((COUNTIF($D133:BN133,"&gt;0")/12),0)))</f>
        <v>0</v>
      </c>
      <c r="BP133" s="567">
        <f>(Staff!$D34*BP38)*((1+Staff!$H34)^(ROUNDDOWN((COUNTIF($D133:BO133,"&gt;0")/12),0)))</f>
        <v>0</v>
      </c>
      <c r="BQ133" s="567">
        <f>(Staff!$D34*BQ38)*((1+Staff!$H34)^(ROUNDDOWN((COUNTIF($D133:BP133,"&gt;0")/12),0)))</f>
        <v>0</v>
      </c>
      <c r="BR133" s="567">
        <f>(Staff!$D34*BR38)*((1+Staff!$H34)^(ROUNDDOWN((COUNTIF($D133:BQ133,"&gt;0")/12),0)))</f>
        <v>0</v>
      </c>
      <c r="BS133" s="567">
        <f>(Staff!$D34*BS38)*((1+Staff!$H34)^(ROUNDDOWN((COUNTIF($D133:BR133,"&gt;0")/12),0)))</f>
        <v>0</v>
      </c>
      <c r="BT133" s="567">
        <f>(Staff!$D34*BT38)*((1+Staff!$H34)^(ROUNDDOWN((COUNTIF($D133:BS133,"&gt;0")/12),0)))</f>
        <v>0</v>
      </c>
      <c r="BU133" s="567">
        <f>(Staff!$D34*BU38)*((1+Staff!$H34)^(ROUNDDOWN((COUNTIF($D133:BT133,"&gt;0")/12),0)))</f>
        <v>0</v>
      </c>
      <c r="BV133" s="567">
        <f>(Staff!$D34*BV38)*((1+Staff!$H34)^(ROUNDDOWN((COUNTIF($D133:BU133,"&gt;0")/12),0)))</f>
        <v>0</v>
      </c>
      <c r="BW133" s="567">
        <f>(Staff!$D34*BW38)*((1+Staff!$H34)^(ROUNDDOWN((COUNTIF($D133:BV133,"&gt;0")/12),0)))</f>
        <v>0</v>
      </c>
      <c r="BX133" s="567">
        <f>(Staff!$D34*BX38)*((1+Staff!$H34)^(ROUNDDOWN((COUNTIF($D133:BW133,"&gt;0")/12),0)))</f>
        <v>0</v>
      </c>
      <c r="BY133" s="567">
        <f>(Staff!$D34*BY38)*((1+Staff!$H34)^(ROUNDDOWN((COUNTIF($D133:BX133,"&gt;0")/12),0)))</f>
        <v>0</v>
      </c>
      <c r="BZ133" s="567">
        <f>(Staff!$D34*BZ38)*((1+Staff!$H34)^(ROUNDDOWN((COUNTIF($D133:BY133,"&gt;0")/12),0)))</f>
        <v>0</v>
      </c>
      <c r="CA133" s="567">
        <f>(Staff!$D34*CA38)*((1+Staff!$H34)^(ROUNDDOWN((COUNTIF($D133:BZ133,"&gt;0")/12),0)))</f>
        <v>0</v>
      </c>
      <c r="CB133" s="567">
        <f>(Staff!$D34*CB38)*((1+Staff!$H34)^(ROUNDDOWN((COUNTIF($D133:CA133,"&gt;0")/12),0)))</f>
        <v>0</v>
      </c>
      <c r="CC133" s="567">
        <f>(Staff!$D34*CC38)*((1+Staff!$H34)^(ROUNDDOWN((COUNTIF($D133:CB133,"&gt;0")/12),0)))</f>
        <v>0</v>
      </c>
      <c r="CD133" s="567">
        <f>(Staff!$D34*CD38)*((1+Staff!$H34)^(ROUNDDOWN((COUNTIF($D133:CC133,"&gt;0")/12),0)))</f>
        <v>0</v>
      </c>
      <c r="CE133" s="567">
        <f>(Staff!$D34*CE38)*((1+Staff!$H34)^(ROUNDDOWN((COUNTIF($D133:CD133,"&gt;0")/12),0)))</f>
        <v>0</v>
      </c>
      <c r="CF133" s="567">
        <f>(Staff!$D34*CF38)*((1+Staff!$H34)^(ROUNDDOWN((COUNTIF($D133:CE133,"&gt;0")/12),0)))</f>
        <v>0</v>
      </c>
      <c r="CG133" s="567">
        <f>(Staff!$D34*CG38)*((1+Staff!$H34)^(ROUNDDOWN((COUNTIF($D133:CF133,"&gt;0")/12),0)))</f>
        <v>0</v>
      </c>
      <c r="CH133" s="567">
        <f>(Staff!$D34*CH38)*((1+Staff!$H34)^(ROUNDDOWN((COUNTIF($D133:CG133,"&gt;0")/12),0)))</f>
        <v>0</v>
      </c>
      <c r="CI133" s="567">
        <f>(Staff!$D34*CI38)*((1+Staff!$H34)^(ROUNDDOWN((COUNTIF($D133:CH133,"&gt;0")/12),0)))</f>
        <v>0</v>
      </c>
    </row>
    <row r="134" spans="1:87" ht="15.75" hidden="1" customHeight="1">
      <c r="A134" s="379" t="str">
        <f t="shared" si="10"/>
        <v>Other 6</v>
      </c>
      <c r="B134" s="412" t="str">
        <f>Staff!B35</f>
        <v>R&amp;D</v>
      </c>
      <c r="C134" s="719" t="str">
        <f>Settings!$C$7</f>
        <v>USD</v>
      </c>
      <c r="D134" s="557">
        <f>(Staff!$D35*D39)</f>
        <v>0</v>
      </c>
      <c r="E134" s="567">
        <f>(Staff!$D35*E39)*((1+Staff!$H35)^(ROUNDDOWN((COUNTIF($D134:D134,"&gt;0")/12),0)))</f>
        <v>0</v>
      </c>
      <c r="F134" s="567">
        <f>(Staff!$D35*F39)*((1+Staff!$H35)^(ROUNDDOWN((COUNTIF($D134:E134,"&gt;0")/12),0)))</f>
        <v>0</v>
      </c>
      <c r="G134" s="567">
        <f>(Staff!$D35*G39)*((1+Staff!$H35)^(ROUNDDOWN((COUNTIF($D134:F134,"&gt;0")/12),0)))</f>
        <v>0</v>
      </c>
      <c r="H134" s="567">
        <f>(Staff!$D35*H39)*((1+Staff!$H35)^(ROUNDDOWN((COUNTIF($D134:G134,"&gt;0")/12),0)))</f>
        <v>0</v>
      </c>
      <c r="I134" s="567">
        <f>(Staff!$D35*I39)*((1+Staff!$H35)^(ROUNDDOWN((COUNTIF($D134:H134,"&gt;0")/12),0)))</f>
        <v>0</v>
      </c>
      <c r="J134" s="567">
        <f>(Staff!$D35*J39)*((1+Staff!$H35)^(ROUNDDOWN((COUNTIF($D134:I134,"&gt;0")/12),0)))</f>
        <v>0</v>
      </c>
      <c r="K134" s="567">
        <f>(Staff!$D35*K39)*((1+Staff!$H35)^(ROUNDDOWN((COUNTIF($D134:J134,"&gt;0")/12),0)))</f>
        <v>0</v>
      </c>
      <c r="L134" s="567">
        <f>(Staff!$D35*L39)*((1+Staff!$H35)^(ROUNDDOWN((COUNTIF($D134:K134,"&gt;0")/12),0)))</f>
        <v>0</v>
      </c>
      <c r="M134" s="567">
        <f>(Staff!$D35*M39)*((1+Staff!$H35)^(ROUNDDOWN((COUNTIF($D134:L134,"&gt;0")/12),0)))</f>
        <v>0</v>
      </c>
      <c r="N134" s="567">
        <f>(Staff!$D35*N39)*((1+Staff!$H35)^(ROUNDDOWN((COUNTIF($D134:M134,"&gt;0")/12),0)))</f>
        <v>0</v>
      </c>
      <c r="O134" s="567">
        <f>(Staff!$D35*O39)*((1+Staff!$H35)^(ROUNDDOWN((COUNTIF($D134:N134,"&gt;0")/12),0)))</f>
        <v>0</v>
      </c>
      <c r="P134" s="567">
        <f>(Staff!$D35*P39)*((1+Staff!$H35)^(ROUNDDOWN((COUNTIF($D134:O134,"&gt;0")/12),0)))</f>
        <v>0</v>
      </c>
      <c r="Q134" s="567">
        <f>(Staff!$D35*Q39)*((1+Staff!$H35)^(ROUNDDOWN((COUNTIF($D134:P134,"&gt;0")/12),0)))</f>
        <v>0</v>
      </c>
      <c r="R134" s="567">
        <f>(Staff!$D35*R39)*((1+Staff!$H35)^(ROUNDDOWN((COUNTIF($D134:Q134,"&gt;0")/12),0)))</f>
        <v>0</v>
      </c>
      <c r="S134" s="567">
        <f>(Staff!$D35*S39)*((1+Staff!$H35)^(ROUNDDOWN((COUNTIF($D134:R134,"&gt;0")/12),0)))</f>
        <v>0</v>
      </c>
      <c r="T134" s="567">
        <f>(Staff!$D35*T39)*((1+Staff!$H35)^(ROUNDDOWN((COUNTIF($D134:S134,"&gt;0")/12),0)))</f>
        <v>0</v>
      </c>
      <c r="U134" s="567">
        <f>(Staff!$D35*U39)*((1+Staff!$H35)^(ROUNDDOWN((COUNTIF($D134:T134,"&gt;0")/12),0)))</f>
        <v>0</v>
      </c>
      <c r="V134" s="567">
        <f>(Staff!$D35*V39)*((1+Staff!$H35)^(ROUNDDOWN((COUNTIF($D134:U134,"&gt;0")/12),0)))</f>
        <v>0</v>
      </c>
      <c r="W134" s="567">
        <f>(Staff!$D35*W39)*((1+Staff!$H35)^(ROUNDDOWN((COUNTIF($D134:V134,"&gt;0")/12),0)))</f>
        <v>0</v>
      </c>
      <c r="X134" s="567">
        <f>(Staff!$D35*X39)*((1+Staff!$H35)^(ROUNDDOWN((COUNTIF($D134:W134,"&gt;0")/12),0)))</f>
        <v>0</v>
      </c>
      <c r="Y134" s="567">
        <f>(Staff!$D35*Y39)*((1+Staff!$H35)^(ROUNDDOWN((COUNTIF($D134:X134,"&gt;0")/12),0)))</f>
        <v>0</v>
      </c>
      <c r="Z134" s="567">
        <f>(Staff!$D35*Z39)*((1+Staff!$H35)^(ROUNDDOWN((COUNTIF($D134:Y134,"&gt;0")/12),0)))</f>
        <v>0</v>
      </c>
      <c r="AA134" s="567">
        <f>(Staff!$D35*AA39)*((1+Staff!$H35)^(ROUNDDOWN((COUNTIF($D134:Z134,"&gt;0")/12),0)))</f>
        <v>0</v>
      </c>
      <c r="AB134" s="567">
        <f>(Staff!$D35*AB39)*((1+Staff!$H35)^(ROUNDDOWN((COUNTIF($D134:AA134,"&gt;0")/12),0)))</f>
        <v>0</v>
      </c>
      <c r="AC134" s="567">
        <f>(Staff!$D35*AC39)*((1+Staff!$H35)^(ROUNDDOWN((COUNTIF($D134:AB134,"&gt;0")/12),0)))</f>
        <v>0</v>
      </c>
      <c r="AD134" s="567">
        <f>(Staff!$D35*AD39)*((1+Staff!$H35)^(ROUNDDOWN((COUNTIF($D134:AC134,"&gt;0")/12),0)))</f>
        <v>0</v>
      </c>
      <c r="AE134" s="567">
        <f>(Staff!$D35*AE39)*((1+Staff!$H35)^(ROUNDDOWN((COUNTIF($D134:AD134,"&gt;0")/12),0)))</f>
        <v>0</v>
      </c>
      <c r="AF134" s="567">
        <f>(Staff!$D35*AF39)*((1+Staff!$H35)^(ROUNDDOWN((COUNTIF($D134:AE134,"&gt;0")/12),0)))</f>
        <v>0</v>
      </c>
      <c r="AG134" s="567">
        <f>(Staff!$D35*AG39)*((1+Staff!$H35)^(ROUNDDOWN((COUNTIF($D134:AF134,"&gt;0")/12),0)))</f>
        <v>0</v>
      </c>
      <c r="AH134" s="567">
        <f>(Staff!$D35*AH39)*((1+Staff!$H35)^(ROUNDDOWN((COUNTIF($D134:AG134,"&gt;0")/12),0)))</f>
        <v>0</v>
      </c>
      <c r="AI134" s="567">
        <f>(Staff!$D35*AI39)*((1+Staff!$H35)^(ROUNDDOWN((COUNTIF($D134:AH134,"&gt;0")/12),0)))</f>
        <v>0</v>
      </c>
      <c r="AJ134" s="567">
        <f>(Staff!$D35*AJ39)*((1+Staff!$H35)^(ROUNDDOWN((COUNTIF($D134:AI134,"&gt;0")/12),0)))</f>
        <v>0</v>
      </c>
      <c r="AK134" s="567">
        <f>(Staff!$D35*AK39)*((1+Staff!$H35)^(ROUNDDOWN((COUNTIF($D134:AJ134,"&gt;0")/12),0)))</f>
        <v>0</v>
      </c>
      <c r="AL134" s="567">
        <f>(Staff!$D35*AL39)*((1+Staff!$H35)^(ROUNDDOWN((COUNTIF($D134:AK134,"&gt;0")/12),0)))</f>
        <v>0</v>
      </c>
      <c r="AM134" s="567">
        <f>(Staff!$D35*AM39)*((1+Staff!$H35)^(ROUNDDOWN((COUNTIF($D134:AL134,"&gt;0")/12),0)))</f>
        <v>0</v>
      </c>
      <c r="AN134" s="567">
        <f>(Staff!$D35*AN39)*((1+Staff!$H35)^(ROUNDDOWN((COUNTIF($D134:AM134,"&gt;0")/12),0)))</f>
        <v>0</v>
      </c>
      <c r="AO134" s="567">
        <f>(Staff!$D35*AO39)*((1+Staff!$H35)^(ROUNDDOWN((COUNTIF($D134:AN134,"&gt;0")/12),0)))</f>
        <v>0</v>
      </c>
      <c r="AP134" s="567">
        <f>(Staff!$D35*AP39)*((1+Staff!$H35)^(ROUNDDOWN((COUNTIF($D134:AO134,"&gt;0")/12),0)))</f>
        <v>0</v>
      </c>
      <c r="AQ134" s="567">
        <f>(Staff!$D35*AQ39)*((1+Staff!$H35)^(ROUNDDOWN((COUNTIF($D134:AP134,"&gt;0")/12),0)))</f>
        <v>0</v>
      </c>
      <c r="AR134" s="567">
        <f>(Staff!$D35*AR39)*((1+Staff!$H35)^(ROUNDDOWN((COUNTIF($D134:AQ134,"&gt;0")/12),0)))</f>
        <v>0</v>
      </c>
      <c r="AS134" s="567">
        <f>(Staff!$D35*AS39)*((1+Staff!$H35)^(ROUNDDOWN((COUNTIF($D134:AR134,"&gt;0")/12),0)))</f>
        <v>0</v>
      </c>
      <c r="AT134" s="567">
        <f>(Staff!$D35*AT39)*((1+Staff!$H35)^(ROUNDDOWN((COUNTIF($D134:AS134,"&gt;0")/12),0)))</f>
        <v>0</v>
      </c>
      <c r="AU134" s="567">
        <f>(Staff!$D35*AU39)*((1+Staff!$H35)^(ROUNDDOWN((COUNTIF($D134:AT134,"&gt;0")/12),0)))</f>
        <v>0</v>
      </c>
      <c r="AV134" s="567">
        <f>(Staff!$D35*AV39)*((1+Staff!$H35)^(ROUNDDOWN((COUNTIF($D134:AU134,"&gt;0")/12),0)))</f>
        <v>0</v>
      </c>
      <c r="AW134" s="567">
        <f>(Staff!$D35*AW39)*((1+Staff!$H35)^(ROUNDDOWN((COUNTIF($D134:AV134,"&gt;0")/12),0)))</f>
        <v>0</v>
      </c>
      <c r="AX134" s="567">
        <f>(Staff!$D35*AX39)*((1+Staff!$H35)^(ROUNDDOWN((COUNTIF($D134:AW134,"&gt;0")/12),0)))</f>
        <v>0</v>
      </c>
      <c r="AY134" s="567">
        <f>(Staff!$D35*AY39)*((1+Staff!$H35)^(ROUNDDOWN((COUNTIF($D134:AX134,"&gt;0")/12),0)))</f>
        <v>0</v>
      </c>
      <c r="AZ134" s="567">
        <f>(Staff!$D35*AZ39)*((1+Staff!$H35)^(ROUNDDOWN((COUNTIF($D134:AY134,"&gt;0")/12),0)))</f>
        <v>0</v>
      </c>
      <c r="BA134" s="567">
        <f>(Staff!$D35*BA39)*((1+Staff!$H35)^(ROUNDDOWN((COUNTIF($D134:AZ134,"&gt;0")/12),0)))</f>
        <v>0</v>
      </c>
      <c r="BB134" s="567">
        <f>(Staff!$D35*BB39)*((1+Staff!$H35)^(ROUNDDOWN((COUNTIF($D134:BA134,"&gt;0")/12),0)))</f>
        <v>0</v>
      </c>
      <c r="BC134" s="567">
        <f>(Staff!$D35*BC39)*((1+Staff!$H35)^(ROUNDDOWN((COUNTIF($D134:BB134,"&gt;0")/12),0)))</f>
        <v>0</v>
      </c>
      <c r="BD134" s="567">
        <f>(Staff!$D35*BD39)*((1+Staff!$H35)^(ROUNDDOWN((COUNTIF($D134:BC134,"&gt;0")/12),0)))</f>
        <v>0</v>
      </c>
      <c r="BE134" s="567">
        <f>(Staff!$D35*BE39)*((1+Staff!$H35)^(ROUNDDOWN((COUNTIF($D134:BD134,"&gt;0")/12),0)))</f>
        <v>0</v>
      </c>
      <c r="BF134" s="567">
        <f>(Staff!$D35*BF39)*((1+Staff!$H35)^(ROUNDDOWN((COUNTIF($D134:BE134,"&gt;0")/12),0)))</f>
        <v>0</v>
      </c>
      <c r="BG134" s="567">
        <f>(Staff!$D35*BG39)*((1+Staff!$H35)^(ROUNDDOWN((COUNTIF($D134:BF134,"&gt;0")/12),0)))</f>
        <v>0</v>
      </c>
      <c r="BH134" s="567">
        <f>(Staff!$D35*BH39)*((1+Staff!$H35)^(ROUNDDOWN((COUNTIF($D134:BG134,"&gt;0")/12),0)))</f>
        <v>0</v>
      </c>
      <c r="BI134" s="567">
        <f>(Staff!$D35*BI39)*((1+Staff!$H35)^(ROUNDDOWN((COUNTIF($D134:BH134,"&gt;0")/12),0)))</f>
        <v>0</v>
      </c>
      <c r="BJ134" s="567">
        <f>(Staff!$D35*BJ39)*((1+Staff!$H35)^(ROUNDDOWN((COUNTIF($D134:BI134,"&gt;0")/12),0)))</f>
        <v>0</v>
      </c>
      <c r="BK134" s="567">
        <f>(Staff!$D35*BK39)*((1+Staff!$H35)^(ROUNDDOWN((COUNTIF($D134:BJ134,"&gt;0")/12),0)))</f>
        <v>0</v>
      </c>
      <c r="BL134" s="567">
        <f>(Staff!$D35*BL39)*((1+Staff!$H35)^(ROUNDDOWN((COUNTIF($D134:BK134,"&gt;0")/12),0)))</f>
        <v>0</v>
      </c>
      <c r="BM134" s="567">
        <f>(Staff!$D35*BM39)*((1+Staff!$H35)^(ROUNDDOWN((COUNTIF($D134:BL134,"&gt;0")/12),0)))</f>
        <v>0</v>
      </c>
      <c r="BN134" s="567">
        <f>(Staff!$D35*BN39)*((1+Staff!$H35)^(ROUNDDOWN((COUNTIF($D134:BM134,"&gt;0")/12),0)))</f>
        <v>0</v>
      </c>
      <c r="BO134" s="567">
        <f>(Staff!$D35*BO39)*((1+Staff!$H35)^(ROUNDDOWN((COUNTIF($D134:BN134,"&gt;0")/12),0)))</f>
        <v>0</v>
      </c>
      <c r="BP134" s="567">
        <f>(Staff!$D35*BP39)*((1+Staff!$H35)^(ROUNDDOWN((COUNTIF($D134:BO134,"&gt;0")/12),0)))</f>
        <v>0</v>
      </c>
      <c r="BQ134" s="567">
        <f>(Staff!$D35*BQ39)*((1+Staff!$H35)^(ROUNDDOWN((COUNTIF($D134:BP134,"&gt;0")/12),0)))</f>
        <v>0</v>
      </c>
      <c r="BR134" s="567">
        <f>(Staff!$D35*BR39)*((1+Staff!$H35)^(ROUNDDOWN((COUNTIF($D134:BQ134,"&gt;0")/12),0)))</f>
        <v>0</v>
      </c>
      <c r="BS134" s="567">
        <f>(Staff!$D35*BS39)*((1+Staff!$H35)^(ROUNDDOWN((COUNTIF($D134:BR134,"&gt;0")/12),0)))</f>
        <v>0</v>
      </c>
      <c r="BT134" s="567">
        <f>(Staff!$D35*BT39)*((1+Staff!$H35)^(ROUNDDOWN((COUNTIF($D134:BS134,"&gt;0")/12),0)))</f>
        <v>0</v>
      </c>
      <c r="BU134" s="567">
        <f>(Staff!$D35*BU39)*((1+Staff!$H35)^(ROUNDDOWN((COUNTIF($D134:BT134,"&gt;0")/12),0)))</f>
        <v>0</v>
      </c>
      <c r="BV134" s="567">
        <f>(Staff!$D35*BV39)*((1+Staff!$H35)^(ROUNDDOWN((COUNTIF($D134:BU134,"&gt;0")/12),0)))</f>
        <v>0</v>
      </c>
      <c r="BW134" s="567">
        <f>(Staff!$D35*BW39)*((1+Staff!$H35)^(ROUNDDOWN((COUNTIF($D134:BV134,"&gt;0")/12),0)))</f>
        <v>0</v>
      </c>
      <c r="BX134" s="567">
        <f>(Staff!$D35*BX39)*((1+Staff!$H35)^(ROUNDDOWN((COUNTIF($D134:BW134,"&gt;0")/12),0)))</f>
        <v>0</v>
      </c>
      <c r="BY134" s="567">
        <f>(Staff!$D35*BY39)*((1+Staff!$H35)^(ROUNDDOWN((COUNTIF($D134:BX134,"&gt;0")/12),0)))</f>
        <v>0</v>
      </c>
      <c r="BZ134" s="567">
        <f>(Staff!$D35*BZ39)*((1+Staff!$H35)^(ROUNDDOWN((COUNTIF($D134:BY134,"&gt;0")/12),0)))</f>
        <v>0</v>
      </c>
      <c r="CA134" s="567">
        <f>(Staff!$D35*CA39)*((1+Staff!$H35)^(ROUNDDOWN((COUNTIF($D134:BZ134,"&gt;0")/12),0)))</f>
        <v>0</v>
      </c>
      <c r="CB134" s="567">
        <f>(Staff!$D35*CB39)*((1+Staff!$H35)^(ROUNDDOWN((COUNTIF($D134:CA134,"&gt;0")/12),0)))</f>
        <v>0</v>
      </c>
      <c r="CC134" s="567">
        <f>(Staff!$D35*CC39)*((1+Staff!$H35)^(ROUNDDOWN((COUNTIF($D134:CB134,"&gt;0")/12),0)))</f>
        <v>0</v>
      </c>
      <c r="CD134" s="567">
        <f>(Staff!$D35*CD39)*((1+Staff!$H35)^(ROUNDDOWN((COUNTIF($D134:CC134,"&gt;0")/12),0)))</f>
        <v>0</v>
      </c>
      <c r="CE134" s="567">
        <f>(Staff!$D35*CE39)*((1+Staff!$H35)^(ROUNDDOWN((COUNTIF($D134:CD134,"&gt;0")/12),0)))</f>
        <v>0</v>
      </c>
      <c r="CF134" s="567">
        <f>(Staff!$D35*CF39)*((1+Staff!$H35)^(ROUNDDOWN((COUNTIF($D134:CE134,"&gt;0")/12),0)))</f>
        <v>0</v>
      </c>
      <c r="CG134" s="567">
        <f>(Staff!$D35*CG39)*((1+Staff!$H35)^(ROUNDDOWN((COUNTIF($D134:CF134,"&gt;0")/12),0)))</f>
        <v>0</v>
      </c>
      <c r="CH134" s="567">
        <f>(Staff!$D35*CH39)*((1+Staff!$H35)^(ROUNDDOWN((COUNTIF($D134:CG134,"&gt;0")/12),0)))</f>
        <v>0</v>
      </c>
      <c r="CI134" s="567">
        <f>(Staff!$D35*CI39)*((1+Staff!$H35)^(ROUNDDOWN((COUNTIF($D134:CH134,"&gt;0")/12),0)))</f>
        <v>0</v>
      </c>
    </row>
    <row r="135" spans="1:87" ht="15.75" hidden="1" customHeight="1">
      <c r="A135" s="379" t="str">
        <f t="shared" si="10"/>
        <v>Other 7</v>
      </c>
      <c r="B135" s="412" t="str">
        <f>Staff!B36</f>
        <v>R&amp;D</v>
      </c>
      <c r="C135" s="719" t="str">
        <f>Settings!$C$7</f>
        <v>USD</v>
      </c>
      <c r="D135" s="557">
        <f>(Staff!$D36*D40)</f>
        <v>0</v>
      </c>
      <c r="E135" s="567">
        <f>(Staff!$D36*E40)*((1+Staff!$H36)^(ROUNDDOWN((COUNTIF($D135:D135,"&gt;0")/12),0)))</f>
        <v>0</v>
      </c>
      <c r="F135" s="567">
        <f>(Staff!$D36*F40)*((1+Staff!$H36)^(ROUNDDOWN((COUNTIF($D135:E135,"&gt;0")/12),0)))</f>
        <v>0</v>
      </c>
      <c r="G135" s="567">
        <f>(Staff!$D36*G40)*((1+Staff!$H36)^(ROUNDDOWN((COUNTIF($D135:F135,"&gt;0")/12),0)))</f>
        <v>0</v>
      </c>
      <c r="H135" s="567">
        <f>(Staff!$D36*H40)*((1+Staff!$H36)^(ROUNDDOWN((COUNTIF($D135:G135,"&gt;0")/12),0)))</f>
        <v>0</v>
      </c>
      <c r="I135" s="567">
        <f>(Staff!$D36*I40)*((1+Staff!$H36)^(ROUNDDOWN((COUNTIF($D135:H135,"&gt;0")/12),0)))</f>
        <v>0</v>
      </c>
      <c r="J135" s="567">
        <f>(Staff!$D36*J40)*((1+Staff!$H36)^(ROUNDDOWN((COUNTIF($D135:I135,"&gt;0")/12),0)))</f>
        <v>0</v>
      </c>
      <c r="K135" s="567">
        <f>(Staff!$D36*K40)*((1+Staff!$H36)^(ROUNDDOWN((COUNTIF($D135:J135,"&gt;0")/12),0)))</f>
        <v>0</v>
      </c>
      <c r="L135" s="567">
        <f>(Staff!$D36*L40)*((1+Staff!$H36)^(ROUNDDOWN((COUNTIF($D135:K135,"&gt;0")/12),0)))</f>
        <v>0</v>
      </c>
      <c r="M135" s="567">
        <f>(Staff!$D36*M40)*((1+Staff!$H36)^(ROUNDDOWN((COUNTIF($D135:L135,"&gt;0")/12),0)))</f>
        <v>0</v>
      </c>
      <c r="N135" s="567">
        <f>(Staff!$D36*N40)*((1+Staff!$H36)^(ROUNDDOWN((COUNTIF($D135:M135,"&gt;0")/12),0)))</f>
        <v>0</v>
      </c>
      <c r="O135" s="567">
        <f>(Staff!$D36*O40)*((1+Staff!$H36)^(ROUNDDOWN((COUNTIF($D135:N135,"&gt;0")/12),0)))</f>
        <v>0</v>
      </c>
      <c r="P135" s="567">
        <f>(Staff!$D36*P40)*((1+Staff!$H36)^(ROUNDDOWN((COUNTIF($D135:O135,"&gt;0")/12),0)))</f>
        <v>0</v>
      </c>
      <c r="Q135" s="567">
        <f>(Staff!$D36*Q40)*((1+Staff!$H36)^(ROUNDDOWN((COUNTIF($D135:P135,"&gt;0")/12),0)))</f>
        <v>0</v>
      </c>
      <c r="R135" s="567">
        <f>(Staff!$D36*R40)*((1+Staff!$H36)^(ROUNDDOWN((COUNTIF($D135:Q135,"&gt;0")/12),0)))</f>
        <v>0</v>
      </c>
      <c r="S135" s="567">
        <f>(Staff!$D36*S40)*((1+Staff!$H36)^(ROUNDDOWN((COUNTIF($D135:R135,"&gt;0")/12),0)))</f>
        <v>0</v>
      </c>
      <c r="T135" s="567">
        <f>(Staff!$D36*T40)*((1+Staff!$H36)^(ROUNDDOWN((COUNTIF($D135:S135,"&gt;0")/12),0)))</f>
        <v>0</v>
      </c>
      <c r="U135" s="567">
        <f>(Staff!$D36*U40)*((1+Staff!$H36)^(ROUNDDOWN((COUNTIF($D135:T135,"&gt;0")/12),0)))</f>
        <v>0</v>
      </c>
      <c r="V135" s="567">
        <f>(Staff!$D36*V40)*((1+Staff!$H36)^(ROUNDDOWN((COUNTIF($D135:U135,"&gt;0")/12),0)))</f>
        <v>0</v>
      </c>
      <c r="W135" s="567">
        <f>(Staff!$D36*W40)*((1+Staff!$H36)^(ROUNDDOWN((COUNTIF($D135:V135,"&gt;0")/12),0)))</f>
        <v>0</v>
      </c>
      <c r="X135" s="567">
        <f>(Staff!$D36*X40)*((1+Staff!$H36)^(ROUNDDOWN((COUNTIF($D135:W135,"&gt;0")/12),0)))</f>
        <v>0</v>
      </c>
      <c r="Y135" s="567">
        <f>(Staff!$D36*Y40)*((1+Staff!$H36)^(ROUNDDOWN((COUNTIF($D135:X135,"&gt;0")/12),0)))</f>
        <v>0</v>
      </c>
      <c r="Z135" s="567">
        <f>(Staff!$D36*Z40)*((1+Staff!$H36)^(ROUNDDOWN((COUNTIF($D135:Y135,"&gt;0")/12),0)))</f>
        <v>0</v>
      </c>
      <c r="AA135" s="567">
        <f>(Staff!$D36*AA40)*((1+Staff!$H36)^(ROUNDDOWN((COUNTIF($D135:Z135,"&gt;0")/12),0)))</f>
        <v>0</v>
      </c>
      <c r="AB135" s="567">
        <f>(Staff!$D36*AB40)*((1+Staff!$H36)^(ROUNDDOWN((COUNTIF($D135:AA135,"&gt;0")/12),0)))</f>
        <v>0</v>
      </c>
      <c r="AC135" s="567">
        <f>(Staff!$D36*AC40)*((1+Staff!$H36)^(ROUNDDOWN((COUNTIF($D135:AB135,"&gt;0")/12),0)))</f>
        <v>0</v>
      </c>
      <c r="AD135" s="567">
        <f>(Staff!$D36*AD40)*((1+Staff!$H36)^(ROUNDDOWN((COUNTIF($D135:AC135,"&gt;0")/12),0)))</f>
        <v>0</v>
      </c>
      <c r="AE135" s="567">
        <f>(Staff!$D36*AE40)*((1+Staff!$H36)^(ROUNDDOWN((COUNTIF($D135:AD135,"&gt;0")/12),0)))</f>
        <v>0</v>
      </c>
      <c r="AF135" s="567">
        <f>(Staff!$D36*AF40)*((1+Staff!$H36)^(ROUNDDOWN((COUNTIF($D135:AE135,"&gt;0")/12),0)))</f>
        <v>0</v>
      </c>
      <c r="AG135" s="567">
        <f>(Staff!$D36*AG40)*((1+Staff!$H36)^(ROUNDDOWN((COUNTIF($D135:AF135,"&gt;0")/12),0)))</f>
        <v>0</v>
      </c>
      <c r="AH135" s="567">
        <f>(Staff!$D36*AH40)*((1+Staff!$H36)^(ROUNDDOWN((COUNTIF($D135:AG135,"&gt;0")/12),0)))</f>
        <v>0</v>
      </c>
      <c r="AI135" s="567">
        <f>(Staff!$D36*AI40)*((1+Staff!$H36)^(ROUNDDOWN((COUNTIF($D135:AH135,"&gt;0")/12),0)))</f>
        <v>0</v>
      </c>
      <c r="AJ135" s="567">
        <f>(Staff!$D36*AJ40)*((1+Staff!$H36)^(ROUNDDOWN((COUNTIF($D135:AI135,"&gt;0")/12),0)))</f>
        <v>0</v>
      </c>
      <c r="AK135" s="567">
        <f>(Staff!$D36*AK40)*((1+Staff!$H36)^(ROUNDDOWN((COUNTIF($D135:AJ135,"&gt;0")/12),0)))</f>
        <v>0</v>
      </c>
      <c r="AL135" s="567">
        <f>(Staff!$D36*AL40)*((1+Staff!$H36)^(ROUNDDOWN((COUNTIF($D135:AK135,"&gt;0")/12),0)))</f>
        <v>0</v>
      </c>
      <c r="AM135" s="567">
        <f>(Staff!$D36*AM40)*((1+Staff!$H36)^(ROUNDDOWN((COUNTIF($D135:AL135,"&gt;0")/12),0)))</f>
        <v>0</v>
      </c>
      <c r="AN135" s="567">
        <f>(Staff!$D36*AN40)*((1+Staff!$H36)^(ROUNDDOWN((COUNTIF($D135:AM135,"&gt;0")/12),0)))</f>
        <v>0</v>
      </c>
      <c r="AO135" s="567">
        <f>(Staff!$D36*AO40)*((1+Staff!$H36)^(ROUNDDOWN((COUNTIF($D135:AN135,"&gt;0")/12),0)))</f>
        <v>0</v>
      </c>
      <c r="AP135" s="567">
        <f>(Staff!$D36*AP40)*((1+Staff!$H36)^(ROUNDDOWN((COUNTIF($D135:AO135,"&gt;0")/12),0)))</f>
        <v>0</v>
      </c>
      <c r="AQ135" s="567">
        <f>(Staff!$D36*AQ40)*((1+Staff!$H36)^(ROUNDDOWN((COUNTIF($D135:AP135,"&gt;0")/12),0)))</f>
        <v>0</v>
      </c>
      <c r="AR135" s="567">
        <f>(Staff!$D36*AR40)*((1+Staff!$H36)^(ROUNDDOWN((COUNTIF($D135:AQ135,"&gt;0")/12),0)))</f>
        <v>0</v>
      </c>
      <c r="AS135" s="567">
        <f>(Staff!$D36*AS40)*((1+Staff!$H36)^(ROUNDDOWN((COUNTIF($D135:AR135,"&gt;0")/12),0)))</f>
        <v>0</v>
      </c>
      <c r="AT135" s="567">
        <f>(Staff!$D36*AT40)*((1+Staff!$H36)^(ROUNDDOWN((COUNTIF($D135:AS135,"&gt;0")/12),0)))</f>
        <v>0</v>
      </c>
      <c r="AU135" s="567">
        <f>(Staff!$D36*AU40)*((1+Staff!$H36)^(ROUNDDOWN((COUNTIF($D135:AT135,"&gt;0")/12),0)))</f>
        <v>0</v>
      </c>
      <c r="AV135" s="567">
        <f>(Staff!$D36*AV40)*((1+Staff!$H36)^(ROUNDDOWN((COUNTIF($D135:AU135,"&gt;0")/12),0)))</f>
        <v>0</v>
      </c>
      <c r="AW135" s="567">
        <f>(Staff!$D36*AW40)*((1+Staff!$H36)^(ROUNDDOWN((COUNTIF($D135:AV135,"&gt;0")/12),0)))</f>
        <v>0</v>
      </c>
      <c r="AX135" s="567">
        <f>(Staff!$D36*AX40)*((1+Staff!$H36)^(ROUNDDOWN((COUNTIF($D135:AW135,"&gt;0")/12),0)))</f>
        <v>0</v>
      </c>
      <c r="AY135" s="567">
        <f>(Staff!$D36*AY40)*((1+Staff!$H36)^(ROUNDDOWN((COUNTIF($D135:AX135,"&gt;0")/12),0)))</f>
        <v>0</v>
      </c>
      <c r="AZ135" s="567">
        <f>(Staff!$D36*AZ40)*((1+Staff!$H36)^(ROUNDDOWN((COUNTIF($D135:AY135,"&gt;0")/12),0)))</f>
        <v>0</v>
      </c>
      <c r="BA135" s="567">
        <f>(Staff!$D36*BA40)*((1+Staff!$H36)^(ROUNDDOWN((COUNTIF($D135:AZ135,"&gt;0")/12),0)))</f>
        <v>0</v>
      </c>
      <c r="BB135" s="567">
        <f>(Staff!$D36*BB40)*((1+Staff!$H36)^(ROUNDDOWN((COUNTIF($D135:BA135,"&gt;0")/12),0)))</f>
        <v>0</v>
      </c>
      <c r="BC135" s="567">
        <f>(Staff!$D36*BC40)*((1+Staff!$H36)^(ROUNDDOWN((COUNTIF($D135:BB135,"&gt;0")/12),0)))</f>
        <v>0</v>
      </c>
      <c r="BD135" s="567">
        <f>(Staff!$D36*BD40)*((1+Staff!$H36)^(ROUNDDOWN((COUNTIF($D135:BC135,"&gt;0")/12),0)))</f>
        <v>0</v>
      </c>
      <c r="BE135" s="567">
        <f>(Staff!$D36*BE40)*((1+Staff!$H36)^(ROUNDDOWN((COUNTIF($D135:BD135,"&gt;0")/12),0)))</f>
        <v>0</v>
      </c>
      <c r="BF135" s="567">
        <f>(Staff!$D36*BF40)*((1+Staff!$H36)^(ROUNDDOWN((COUNTIF($D135:BE135,"&gt;0")/12),0)))</f>
        <v>0</v>
      </c>
      <c r="BG135" s="567">
        <f>(Staff!$D36*BG40)*((1+Staff!$H36)^(ROUNDDOWN((COUNTIF($D135:BF135,"&gt;0")/12),0)))</f>
        <v>0</v>
      </c>
      <c r="BH135" s="567">
        <f>(Staff!$D36*BH40)*((1+Staff!$H36)^(ROUNDDOWN((COUNTIF($D135:BG135,"&gt;0")/12),0)))</f>
        <v>0</v>
      </c>
      <c r="BI135" s="567">
        <f>(Staff!$D36*BI40)*((1+Staff!$H36)^(ROUNDDOWN((COUNTIF($D135:BH135,"&gt;0")/12),0)))</f>
        <v>0</v>
      </c>
      <c r="BJ135" s="567">
        <f>(Staff!$D36*BJ40)*((1+Staff!$H36)^(ROUNDDOWN((COUNTIF($D135:BI135,"&gt;0")/12),0)))</f>
        <v>0</v>
      </c>
      <c r="BK135" s="567">
        <f>(Staff!$D36*BK40)*((1+Staff!$H36)^(ROUNDDOWN((COUNTIF($D135:BJ135,"&gt;0")/12),0)))</f>
        <v>0</v>
      </c>
      <c r="BL135" s="567">
        <f>(Staff!$D36*BL40)*((1+Staff!$H36)^(ROUNDDOWN((COUNTIF($D135:BK135,"&gt;0")/12),0)))</f>
        <v>0</v>
      </c>
      <c r="BM135" s="567">
        <f>(Staff!$D36*BM40)*((1+Staff!$H36)^(ROUNDDOWN((COUNTIF($D135:BL135,"&gt;0")/12),0)))</f>
        <v>0</v>
      </c>
      <c r="BN135" s="567">
        <f>(Staff!$D36*BN40)*((1+Staff!$H36)^(ROUNDDOWN((COUNTIF($D135:BM135,"&gt;0")/12),0)))</f>
        <v>0</v>
      </c>
      <c r="BO135" s="567">
        <f>(Staff!$D36*BO40)*((1+Staff!$H36)^(ROUNDDOWN((COUNTIF($D135:BN135,"&gt;0")/12),0)))</f>
        <v>0</v>
      </c>
      <c r="BP135" s="567">
        <f>(Staff!$D36*BP40)*((1+Staff!$H36)^(ROUNDDOWN((COUNTIF($D135:BO135,"&gt;0")/12),0)))</f>
        <v>0</v>
      </c>
      <c r="BQ135" s="567">
        <f>(Staff!$D36*BQ40)*((1+Staff!$H36)^(ROUNDDOWN((COUNTIF($D135:BP135,"&gt;0")/12),0)))</f>
        <v>0</v>
      </c>
      <c r="BR135" s="567">
        <f>(Staff!$D36*BR40)*((1+Staff!$H36)^(ROUNDDOWN((COUNTIF($D135:BQ135,"&gt;0")/12),0)))</f>
        <v>0</v>
      </c>
      <c r="BS135" s="567">
        <f>(Staff!$D36*BS40)*((1+Staff!$H36)^(ROUNDDOWN((COUNTIF($D135:BR135,"&gt;0")/12),0)))</f>
        <v>0</v>
      </c>
      <c r="BT135" s="567">
        <f>(Staff!$D36*BT40)*((1+Staff!$H36)^(ROUNDDOWN((COUNTIF($D135:BS135,"&gt;0")/12),0)))</f>
        <v>0</v>
      </c>
      <c r="BU135" s="567">
        <f>(Staff!$D36*BU40)*((1+Staff!$H36)^(ROUNDDOWN((COUNTIF($D135:BT135,"&gt;0")/12),0)))</f>
        <v>0</v>
      </c>
      <c r="BV135" s="567">
        <f>(Staff!$D36*BV40)*((1+Staff!$H36)^(ROUNDDOWN((COUNTIF($D135:BU135,"&gt;0")/12),0)))</f>
        <v>0</v>
      </c>
      <c r="BW135" s="567">
        <f>(Staff!$D36*BW40)*((1+Staff!$H36)^(ROUNDDOWN((COUNTIF($D135:BV135,"&gt;0")/12),0)))</f>
        <v>0</v>
      </c>
      <c r="BX135" s="567">
        <f>(Staff!$D36*BX40)*((1+Staff!$H36)^(ROUNDDOWN((COUNTIF($D135:BW135,"&gt;0")/12),0)))</f>
        <v>0</v>
      </c>
      <c r="BY135" s="567">
        <f>(Staff!$D36*BY40)*((1+Staff!$H36)^(ROUNDDOWN((COUNTIF($D135:BX135,"&gt;0")/12),0)))</f>
        <v>0</v>
      </c>
      <c r="BZ135" s="567">
        <f>(Staff!$D36*BZ40)*((1+Staff!$H36)^(ROUNDDOWN((COUNTIF($D135:BY135,"&gt;0")/12),0)))</f>
        <v>0</v>
      </c>
      <c r="CA135" s="567">
        <f>(Staff!$D36*CA40)*((1+Staff!$H36)^(ROUNDDOWN((COUNTIF($D135:BZ135,"&gt;0")/12),0)))</f>
        <v>0</v>
      </c>
      <c r="CB135" s="567">
        <f>(Staff!$D36*CB40)*((1+Staff!$H36)^(ROUNDDOWN((COUNTIF($D135:CA135,"&gt;0")/12),0)))</f>
        <v>0</v>
      </c>
      <c r="CC135" s="567">
        <f>(Staff!$D36*CC40)*((1+Staff!$H36)^(ROUNDDOWN((COUNTIF($D135:CB135,"&gt;0")/12),0)))</f>
        <v>0</v>
      </c>
      <c r="CD135" s="567">
        <f>(Staff!$D36*CD40)*((1+Staff!$H36)^(ROUNDDOWN((COUNTIF($D135:CC135,"&gt;0")/12),0)))</f>
        <v>0</v>
      </c>
      <c r="CE135" s="567">
        <f>(Staff!$D36*CE40)*((1+Staff!$H36)^(ROUNDDOWN((COUNTIF($D135:CD135,"&gt;0")/12),0)))</f>
        <v>0</v>
      </c>
      <c r="CF135" s="567">
        <f>(Staff!$D36*CF40)*((1+Staff!$H36)^(ROUNDDOWN((COUNTIF($D135:CE135,"&gt;0")/12),0)))</f>
        <v>0</v>
      </c>
      <c r="CG135" s="567">
        <f>(Staff!$D36*CG40)*((1+Staff!$H36)^(ROUNDDOWN((COUNTIF($D135:CF135,"&gt;0")/12),0)))</f>
        <v>0</v>
      </c>
      <c r="CH135" s="567">
        <f>(Staff!$D36*CH40)*((1+Staff!$H36)^(ROUNDDOWN((COUNTIF($D135:CG135,"&gt;0")/12),0)))</f>
        <v>0</v>
      </c>
      <c r="CI135" s="567">
        <f>(Staff!$D36*CI40)*((1+Staff!$H36)^(ROUNDDOWN((COUNTIF($D135:CH135,"&gt;0")/12),0)))</f>
        <v>0</v>
      </c>
    </row>
    <row r="136" spans="1:87" ht="15.75" hidden="1" customHeight="1">
      <c r="A136" s="379" t="str">
        <f t="shared" si="10"/>
        <v>Other 8</v>
      </c>
      <c r="B136" s="412" t="str">
        <f>Staff!B37</f>
        <v>R&amp;D</v>
      </c>
      <c r="C136" s="719" t="str">
        <f>Settings!$C$7</f>
        <v>USD</v>
      </c>
      <c r="D136" s="557">
        <f>(Staff!$D37*D41)</f>
        <v>0</v>
      </c>
      <c r="E136" s="567">
        <f>(Staff!$D37*E41)*((1+Staff!$H37)^(ROUNDDOWN((COUNTIF($D136:D136,"&gt;0")/12),0)))</f>
        <v>0</v>
      </c>
      <c r="F136" s="567">
        <f>(Staff!$D37*F41)*((1+Staff!$H37)^(ROUNDDOWN((COUNTIF($D136:E136,"&gt;0")/12),0)))</f>
        <v>0</v>
      </c>
      <c r="G136" s="567">
        <f>(Staff!$D37*G41)*((1+Staff!$H37)^(ROUNDDOWN((COUNTIF($D136:F136,"&gt;0")/12),0)))</f>
        <v>0</v>
      </c>
      <c r="H136" s="567">
        <f>(Staff!$D37*H41)*((1+Staff!$H37)^(ROUNDDOWN((COUNTIF($D136:G136,"&gt;0")/12),0)))</f>
        <v>0</v>
      </c>
      <c r="I136" s="567">
        <f>(Staff!$D37*I41)*((1+Staff!$H37)^(ROUNDDOWN((COUNTIF($D136:H136,"&gt;0")/12),0)))</f>
        <v>0</v>
      </c>
      <c r="J136" s="567">
        <f>(Staff!$D37*J41)*((1+Staff!$H37)^(ROUNDDOWN((COUNTIF($D136:I136,"&gt;0")/12),0)))</f>
        <v>0</v>
      </c>
      <c r="K136" s="567">
        <f>(Staff!$D37*K41)*((1+Staff!$H37)^(ROUNDDOWN((COUNTIF($D136:J136,"&gt;0")/12),0)))</f>
        <v>0</v>
      </c>
      <c r="L136" s="567">
        <f>(Staff!$D37*L41)*((1+Staff!$H37)^(ROUNDDOWN((COUNTIF($D136:K136,"&gt;0")/12),0)))</f>
        <v>0</v>
      </c>
      <c r="M136" s="567">
        <f>(Staff!$D37*M41)*((1+Staff!$H37)^(ROUNDDOWN((COUNTIF($D136:L136,"&gt;0")/12),0)))</f>
        <v>0</v>
      </c>
      <c r="N136" s="567">
        <f>(Staff!$D37*N41)*((1+Staff!$H37)^(ROUNDDOWN((COUNTIF($D136:M136,"&gt;0")/12),0)))</f>
        <v>0</v>
      </c>
      <c r="O136" s="567">
        <f>(Staff!$D37*O41)*((1+Staff!$H37)^(ROUNDDOWN((COUNTIF($D136:N136,"&gt;0")/12),0)))</f>
        <v>0</v>
      </c>
      <c r="P136" s="567">
        <f>(Staff!$D37*P41)*((1+Staff!$H37)^(ROUNDDOWN((COUNTIF($D136:O136,"&gt;0")/12),0)))</f>
        <v>0</v>
      </c>
      <c r="Q136" s="567">
        <f>(Staff!$D37*Q41)*((1+Staff!$H37)^(ROUNDDOWN((COUNTIF($D136:P136,"&gt;0")/12),0)))</f>
        <v>0</v>
      </c>
      <c r="R136" s="567">
        <f>(Staff!$D37*R41)*((1+Staff!$H37)^(ROUNDDOWN((COUNTIF($D136:Q136,"&gt;0")/12),0)))</f>
        <v>0</v>
      </c>
      <c r="S136" s="567">
        <f>(Staff!$D37*S41)*((1+Staff!$H37)^(ROUNDDOWN((COUNTIF($D136:R136,"&gt;0")/12),0)))</f>
        <v>0</v>
      </c>
      <c r="T136" s="567">
        <f>(Staff!$D37*T41)*((1+Staff!$H37)^(ROUNDDOWN((COUNTIF($D136:S136,"&gt;0")/12),0)))</f>
        <v>0</v>
      </c>
      <c r="U136" s="567">
        <f>(Staff!$D37*U41)*((1+Staff!$H37)^(ROUNDDOWN((COUNTIF($D136:T136,"&gt;0")/12),0)))</f>
        <v>0</v>
      </c>
      <c r="V136" s="567">
        <f>(Staff!$D37*V41)*((1+Staff!$H37)^(ROUNDDOWN((COUNTIF($D136:U136,"&gt;0")/12),0)))</f>
        <v>0</v>
      </c>
      <c r="W136" s="567">
        <f>(Staff!$D37*W41)*((1+Staff!$H37)^(ROUNDDOWN((COUNTIF($D136:V136,"&gt;0")/12),0)))</f>
        <v>0</v>
      </c>
      <c r="X136" s="567">
        <f>(Staff!$D37*X41)*((1+Staff!$H37)^(ROUNDDOWN((COUNTIF($D136:W136,"&gt;0")/12),0)))</f>
        <v>0</v>
      </c>
      <c r="Y136" s="567">
        <f>(Staff!$D37*Y41)*((1+Staff!$H37)^(ROUNDDOWN((COUNTIF($D136:X136,"&gt;0")/12),0)))</f>
        <v>0</v>
      </c>
      <c r="Z136" s="567">
        <f>(Staff!$D37*Z41)*((1+Staff!$H37)^(ROUNDDOWN((COUNTIF($D136:Y136,"&gt;0")/12),0)))</f>
        <v>0</v>
      </c>
      <c r="AA136" s="567">
        <f>(Staff!$D37*AA41)*((1+Staff!$H37)^(ROUNDDOWN((COUNTIF($D136:Z136,"&gt;0")/12),0)))</f>
        <v>0</v>
      </c>
      <c r="AB136" s="567">
        <f>(Staff!$D37*AB41)*((1+Staff!$H37)^(ROUNDDOWN((COUNTIF($D136:AA136,"&gt;0")/12),0)))</f>
        <v>0</v>
      </c>
      <c r="AC136" s="567">
        <f>(Staff!$D37*AC41)*((1+Staff!$H37)^(ROUNDDOWN((COUNTIF($D136:AB136,"&gt;0")/12),0)))</f>
        <v>0</v>
      </c>
      <c r="AD136" s="567">
        <f>(Staff!$D37*AD41)*((1+Staff!$H37)^(ROUNDDOWN((COUNTIF($D136:AC136,"&gt;0")/12),0)))</f>
        <v>0</v>
      </c>
      <c r="AE136" s="567">
        <f>(Staff!$D37*AE41)*((1+Staff!$H37)^(ROUNDDOWN((COUNTIF($D136:AD136,"&gt;0")/12),0)))</f>
        <v>0</v>
      </c>
      <c r="AF136" s="567">
        <f>(Staff!$D37*AF41)*((1+Staff!$H37)^(ROUNDDOWN((COUNTIF($D136:AE136,"&gt;0")/12),0)))</f>
        <v>0</v>
      </c>
      <c r="AG136" s="567">
        <f>(Staff!$D37*AG41)*((1+Staff!$H37)^(ROUNDDOWN((COUNTIF($D136:AF136,"&gt;0")/12),0)))</f>
        <v>0</v>
      </c>
      <c r="AH136" s="567">
        <f>(Staff!$D37*AH41)*((1+Staff!$H37)^(ROUNDDOWN((COUNTIF($D136:AG136,"&gt;0")/12),0)))</f>
        <v>0</v>
      </c>
      <c r="AI136" s="567">
        <f>(Staff!$D37*AI41)*((1+Staff!$H37)^(ROUNDDOWN((COUNTIF($D136:AH136,"&gt;0")/12),0)))</f>
        <v>0</v>
      </c>
      <c r="AJ136" s="567">
        <f>(Staff!$D37*AJ41)*((1+Staff!$H37)^(ROUNDDOWN((COUNTIF($D136:AI136,"&gt;0")/12),0)))</f>
        <v>0</v>
      </c>
      <c r="AK136" s="567">
        <f>(Staff!$D37*AK41)*((1+Staff!$H37)^(ROUNDDOWN((COUNTIF($D136:AJ136,"&gt;0")/12),0)))</f>
        <v>0</v>
      </c>
      <c r="AL136" s="567">
        <f>(Staff!$D37*AL41)*((1+Staff!$H37)^(ROUNDDOWN((COUNTIF($D136:AK136,"&gt;0")/12),0)))</f>
        <v>0</v>
      </c>
      <c r="AM136" s="567">
        <f>(Staff!$D37*AM41)*((1+Staff!$H37)^(ROUNDDOWN((COUNTIF($D136:AL136,"&gt;0")/12),0)))</f>
        <v>0</v>
      </c>
      <c r="AN136" s="567">
        <f>(Staff!$D37*AN41)*((1+Staff!$H37)^(ROUNDDOWN((COUNTIF($D136:AM136,"&gt;0")/12),0)))</f>
        <v>0</v>
      </c>
      <c r="AO136" s="567">
        <f>(Staff!$D37*AO41)*((1+Staff!$H37)^(ROUNDDOWN((COUNTIF($D136:AN136,"&gt;0")/12),0)))</f>
        <v>0</v>
      </c>
      <c r="AP136" s="567">
        <f>(Staff!$D37*AP41)*((1+Staff!$H37)^(ROUNDDOWN((COUNTIF($D136:AO136,"&gt;0")/12),0)))</f>
        <v>0</v>
      </c>
      <c r="AQ136" s="567">
        <f>(Staff!$D37*AQ41)*((1+Staff!$H37)^(ROUNDDOWN((COUNTIF($D136:AP136,"&gt;0")/12),0)))</f>
        <v>0</v>
      </c>
      <c r="AR136" s="567">
        <f>(Staff!$D37*AR41)*((1+Staff!$H37)^(ROUNDDOWN((COUNTIF($D136:AQ136,"&gt;0")/12),0)))</f>
        <v>0</v>
      </c>
      <c r="AS136" s="567">
        <f>(Staff!$D37*AS41)*((1+Staff!$H37)^(ROUNDDOWN((COUNTIF($D136:AR136,"&gt;0")/12),0)))</f>
        <v>0</v>
      </c>
      <c r="AT136" s="567">
        <f>(Staff!$D37*AT41)*((1+Staff!$H37)^(ROUNDDOWN((COUNTIF($D136:AS136,"&gt;0")/12),0)))</f>
        <v>0</v>
      </c>
      <c r="AU136" s="567">
        <f>(Staff!$D37*AU41)*((1+Staff!$H37)^(ROUNDDOWN((COUNTIF($D136:AT136,"&gt;0")/12),0)))</f>
        <v>0</v>
      </c>
      <c r="AV136" s="567">
        <f>(Staff!$D37*AV41)*((1+Staff!$H37)^(ROUNDDOWN((COUNTIF($D136:AU136,"&gt;0")/12),0)))</f>
        <v>0</v>
      </c>
      <c r="AW136" s="567">
        <f>(Staff!$D37*AW41)*((1+Staff!$H37)^(ROUNDDOWN((COUNTIF($D136:AV136,"&gt;0")/12),0)))</f>
        <v>0</v>
      </c>
      <c r="AX136" s="567">
        <f>(Staff!$D37*AX41)*((1+Staff!$H37)^(ROUNDDOWN((COUNTIF($D136:AW136,"&gt;0")/12),0)))</f>
        <v>0</v>
      </c>
      <c r="AY136" s="567">
        <f>(Staff!$D37*AY41)*((1+Staff!$H37)^(ROUNDDOWN((COUNTIF($D136:AX136,"&gt;0")/12),0)))</f>
        <v>0</v>
      </c>
      <c r="AZ136" s="567">
        <f>(Staff!$D37*AZ41)*((1+Staff!$H37)^(ROUNDDOWN((COUNTIF($D136:AY136,"&gt;0")/12),0)))</f>
        <v>0</v>
      </c>
      <c r="BA136" s="567">
        <f>(Staff!$D37*BA41)*((1+Staff!$H37)^(ROUNDDOWN((COUNTIF($D136:AZ136,"&gt;0")/12),0)))</f>
        <v>0</v>
      </c>
      <c r="BB136" s="567">
        <f>(Staff!$D37*BB41)*((1+Staff!$H37)^(ROUNDDOWN((COUNTIF($D136:BA136,"&gt;0")/12),0)))</f>
        <v>0</v>
      </c>
      <c r="BC136" s="567">
        <f>(Staff!$D37*BC41)*((1+Staff!$H37)^(ROUNDDOWN((COUNTIF($D136:BB136,"&gt;0")/12),0)))</f>
        <v>0</v>
      </c>
      <c r="BD136" s="567">
        <f>(Staff!$D37*BD41)*((1+Staff!$H37)^(ROUNDDOWN((COUNTIF($D136:BC136,"&gt;0")/12),0)))</f>
        <v>0</v>
      </c>
      <c r="BE136" s="567">
        <f>(Staff!$D37*BE41)*((1+Staff!$H37)^(ROUNDDOWN((COUNTIF($D136:BD136,"&gt;0")/12),0)))</f>
        <v>0</v>
      </c>
      <c r="BF136" s="567">
        <f>(Staff!$D37*BF41)*((1+Staff!$H37)^(ROUNDDOWN((COUNTIF($D136:BE136,"&gt;0")/12),0)))</f>
        <v>0</v>
      </c>
      <c r="BG136" s="567">
        <f>(Staff!$D37*BG41)*((1+Staff!$H37)^(ROUNDDOWN((COUNTIF($D136:BF136,"&gt;0")/12),0)))</f>
        <v>0</v>
      </c>
      <c r="BH136" s="567">
        <f>(Staff!$D37*BH41)*((1+Staff!$H37)^(ROUNDDOWN((COUNTIF($D136:BG136,"&gt;0")/12),0)))</f>
        <v>0</v>
      </c>
      <c r="BI136" s="567">
        <f>(Staff!$D37*BI41)*((1+Staff!$H37)^(ROUNDDOWN((COUNTIF($D136:BH136,"&gt;0")/12),0)))</f>
        <v>0</v>
      </c>
      <c r="BJ136" s="567">
        <f>(Staff!$D37*BJ41)*((1+Staff!$H37)^(ROUNDDOWN((COUNTIF($D136:BI136,"&gt;0")/12),0)))</f>
        <v>0</v>
      </c>
      <c r="BK136" s="567">
        <f>(Staff!$D37*BK41)*((1+Staff!$H37)^(ROUNDDOWN((COUNTIF($D136:BJ136,"&gt;0")/12),0)))</f>
        <v>0</v>
      </c>
      <c r="BL136" s="567">
        <f>(Staff!$D37*BL41)*((1+Staff!$H37)^(ROUNDDOWN((COUNTIF($D136:BK136,"&gt;0")/12),0)))</f>
        <v>0</v>
      </c>
      <c r="BM136" s="567">
        <f>(Staff!$D37*BM41)*((1+Staff!$H37)^(ROUNDDOWN((COUNTIF($D136:BL136,"&gt;0")/12),0)))</f>
        <v>0</v>
      </c>
      <c r="BN136" s="567">
        <f>(Staff!$D37*BN41)*((1+Staff!$H37)^(ROUNDDOWN((COUNTIF($D136:BM136,"&gt;0")/12),0)))</f>
        <v>0</v>
      </c>
      <c r="BO136" s="567">
        <f>(Staff!$D37*BO41)*((1+Staff!$H37)^(ROUNDDOWN((COUNTIF($D136:BN136,"&gt;0")/12),0)))</f>
        <v>0</v>
      </c>
      <c r="BP136" s="567">
        <f>(Staff!$D37*BP41)*((1+Staff!$H37)^(ROUNDDOWN((COUNTIF($D136:BO136,"&gt;0")/12),0)))</f>
        <v>0</v>
      </c>
      <c r="BQ136" s="567">
        <f>(Staff!$D37*BQ41)*((1+Staff!$H37)^(ROUNDDOWN((COUNTIF($D136:BP136,"&gt;0")/12),0)))</f>
        <v>0</v>
      </c>
      <c r="BR136" s="567">
        <f>(Staff!$D37*BR41)*((1+Staff!$H37)^(ROUNDDOWN((COUNTIF($D136:BQ136,"&gt;0")/12),0)))</f>
        <v>0</v>
      </c>
      <c r="BS136" s="567">
        <f>(Staff!$D37*BS41)*((1+Staff!$H37)^(ROUNDDOWN((COUNTIF($D136:BR136,"&gt;0")/12),0)))</f>
        <v>0</v>
      </c>
      <c r="BT136" s="567">
        <f>(Staff!$D37*BT41)*((1+Staff!$H37)^(ROUNDDOWN((COUNTIF($D136:BS136,"&gt;0")/12),0)))</f>
        <v>0</v>
      </c>
      <c r="BU136" s="567">
        <f>(Staff!$D37*BU41)*((1+Staff!$H37)^(ROUNDDOWN((COUNTIF($D136:BT136,"&gt;0")/12),0)))</f>
        <v>0</v>
      </c>
      <c r="BV136" s="567">
        <f>(Staff!$D37*BV41)*((1+Staff!$H37)^(ROUNDDOWN((COUNTIF($D136:BU136,"&gt;0")/12),0)))</f>
        <v>0</v>
      </c>
      <c r="BW136" s="567">
        <f>(Staff!$D37*BW41)*((1+Staff!$H37)^(ROUNDDOWN((COUNTIF($D136:BV136,"&gt;0")/12),0)))</f>
        <v>0</v>
      </c>
      <c r="BX136" s="567">
        <f>(Staff!$D37*BX41)*((1+Staff!$H37)^(ROUNDDOWN((COUNTIF($D136:BW136,"&gt;0")/12),0)))</f>
        <v>0</v>
      </c>
      <c r="BY136" s="567">
        <f>(Staff!$D37*BY41)*((1+Staff!$H37)^(ROUNDDOWN((COUNTIF($D136:BX136,"&gt;0")/12),0)))</f>
        <v>0</v>
      </c>
      <c r="BZ136" s="567">
        <f>(Staff!$D37*BZ41)*((1+Staff!$H37)^(ROUNDDOWN((COUNTIF($D136:BY136,"&gt;0")/12),0)))</f>
        <v>0</v>
      </c>
      <c r="CA136" s="567">
        <f>(Staff!$D37*CA41)*((1+Staff!$H37)^(ROUNDDOWN((COUNTIF($D136:BZ136,"&gt;0")/12),0)))</f>
        <v>0</v>
      </c>
      <c r="CB136" s="567">
        <f>(Staff!$D37*CB41)*((1+Staff!$H37)^(ROUNDDOWN((COUNTIF($D136:CA136,"&gt;0")/12),0)))</f>
        <v>0</v>
      </c>
      <c r="CC136" s="567">
        <f>(Staff!$D37*CC41)*((1+Staff!$H37)^(ROUNDDOWN((COUNTIF($D136:CB136,"&gt;0")/12),0)))</f>
        <v>0</v>
      </c>
      <c r="CD136" s="567">
        <f>(Staff!$D37*CD41)*((1+Staff!$H37)^(ROUNDDOWN((COUNTIF($D136:CC136,"&gt;0")/12),0)))</f>
        <v>0</v>
      </c>
      <c r="CE136" s="567">
        <f>(Staff!$D37*CE41)*((1+Staff!$H37)^(ROUNDDOWN((COUNTIF($D136:CD136,"&gt;0")/12),0)))</f>
        <v>0</v>
      </c>
      <c r="CF136" s="567">
        <f>(Staff!$D37*CF41)*((1+Staff!$H37)^(ROUNDDOWN((COUNTIF($D136:CE136,"&gt;0")/12),0)))</f>
        <v>0</v>
      </c>
      <c r="CG136" s="567">
        <f>(Staff!$D37*CG41)*((1+Staff!$H37)^(ROUNDDOWN((COUNTIF($D136:CF136,"&gt;0")/12),0)))</f>
        <v>0</v>
      </c>
      <c r="CH136" s="567">
        <f>(Staff!$D37*CH41)*((1+Staff!$H37)^(ROUNDDOWN((COUNTIF($D136:CG136,"&gt;0")/12),0)))</f>
        <v>0</v>
      </c>
      <c r="CI136" s="567">
        <f>(Staff!$D37*CI41)*((1+Staff!$H37)^(ROUNDDOWN((COUNTIF($D136:CH136,"&gt;0")/12),0)))</f>
        <v>0</v>
      </c>
    </row>
    <row r="137" spans="1:87" ht="15.75" hidden="1" customHeight="1">
      <c r="A137" s="379" t="str">
        <f t="shared" si="10"/>
        <v>Other 9</v>
      </c>
      <c r="B137" s="412" t="str">
        <f>Staff!B38</f>
        <v>R&amp;D</v>
      </c>
      <c r="C137" s="719" t="str">
        <f>Settings!$C$7</f>
        <v>USD</v>
      </c>
      <c r="D137" s="557">
        <f>(Staff!$D38*D42)</f>
        <v>0</v>
      </c>
      <c r="E137" s="567">
        <f>(Staff!$D38*E42)*((1+Staff!$H38)^(ROUNDDOWN((COUNTIF($D137:D137,"&gt;0")/12),0)))</f>
        <v>0</v>
      </c>
      <c r="F137" s="567">
        <f>(Staff!$D38*F42)*((1+Staff!$H38)^(ROUNDDOWN((COUNTIF($D137:E137,"&gt;0")/12),0)))</f>
        <v>0</v>
      </c>
      <c r="G137" s="567">
        <f>(Staff!$D38*G42)*((1+Staff!$H38)^(ROUNDDOWN((COUNTIF($D137:F137,"&gt;0")/12),0)))</f>
        <v>0</v>
      </c>
      <c r="H137" s="567">
        <f>(Staff!$D38*H42)*((1+Staff!$H38)^(ROUNDDOWN((COUNTIF($D137:G137,"&gt;0")/12),0)))</f>
        <v>0</v>
      </c>
      <c r="I137" s="567">
        <f>(Staff!$D38*I42)*((1+Staff!$H38)^(ROUNDDOWN((COUNTIF($D137:H137,"&gt;0")/12),0)))</f>
        <v>0</v>
      </c>
      <c r="J137" s="567">
        <f>(Staff!$D38*J42)*((1+Staff!$H38)^(ROUNDDOWN((COUNTIF($D137:I137,"&gt;0")/12),0)))</f>
        <v>0</v>
      </c>
      <c r="K137" s="567">
        <f>(Staff!$D38*K42)*((1+Staff!$H38)^(ROUNDDOWN((COUNTIF($D137:J137,"&gt;0")/12),0)))</f>
        <v>0</v>
      </c>
      <c r="L137" s="567">
        <f>(Staff!$D38*L42)*((1+Staff!$H38)^(ROUNDDOWN((COUNTIF($D137:K137,"&gt;0")/12),0)))</f>
        <v>0</v>
      </c>
      <c r="M137" s="567">
        <f>(Staff!$D38*M42)*((1+Staff!$H38)^(ROUNDDOWN((COUNTIF($D137:L137,"&gt;0")/12),0)))</f>
        <v>0</v>
      </c>
      <c r="N137" s="567">
        <f>(Staff!$D38*N42)*((1+Staff!$H38)^(ROUNDDOWN((COUNTIF($D137:M137,"&gt;0")/12),0)))</f>
        <v>0</v>
      </c>
      <c r="O137" s="567">
        <f>(Staff!$D38*O42)*((1+Staff!$H38)^(ROUNDDOWN((COUNTIF($D137:N137,"&gt;0")/12),0)))</f>
        <v>0</v>
      </c>
      <c r="P137" s="567">
        <f>(Staff!$D38*P42)*((1+Staff!$H38)^(ROUNDDOWN((COUNTIF($D137:O137,"&gt;0")/12),0)))</f>
        <v>0</v>
      </c>
      <c r="Q137" s="567">
        <f>(Staff!$D38*Q42)*((1+Staff!$H38)^(ROUNDDOWN((COUNTIF($D137:P137,"&gt;0")/12),0)))</f>
        <v>0</v>
      </c>
      <c r="R137" s="567">
        <f>(Staff!$D38*R42)*((1+Staff!$H38)^(ROUNDDOWN((COUNTIF($D137:Q137,"&gt;0")/12),0)))</f>
        <v>0</v>
      </c>
      <c r="S137" s="567">
        <f>(Staff!$D38*S42)*((1+Staff!$H38)^(ROUNDDOWN((COUNTIF($D137:R137,"&gt;0")/12),0)))</f>
        <v>0</v>
      </c>
      <c r="T137" s="567">
        <f>(Staff!$D38*T42)*((1+Staff!$H38)^(ROUNDDOWN((COUNTIF($D137:S137,"&gt;0")/12),0)))</f>
        <v>0</v>
      </c>
      <c r="U137" s="567">
        <f>(Staff!$D38*U42)*((1+Staff!$H38)^(ROUNDDOWN((COUNTIF($D137:T137,"&gt;0")/12),0)))</f>
        <v>0</v>
      </c>
      <c r="V137" s="567">
        <f>(Staff!$D38*V42)*((1+Staff!$H38)^(ROUNDDOWN((COUNTIF($D137:U137,"&gt;0")/12),0)))</f>
        <v>0</v>
      </c>
      <c r="W137" s="567">
        <f>(Staff!$D38*W42)*((1+Staff!$H38)^(ROUNDDOWN((COUNTIF($D137:V137,"&gt;0")/12),0)))</f>
        <v>0</v>
      </c>
      <c r="X137" s="567">
        <f>(Staff!$D38*X42)*((1+Staff!$H38)^(ROUNDDOWN((COUNTIF($D137:W137,"&gt;0")/12),0)))</f>
        <v>0</v>
      </c>
      <c r="Y137" s="567">
        <f>(Staff!$D38*Y42)*((1+Staff!$H38)^(ROUNDDOWN((COUNTIF($D137:X137,"&gt;0")/12),0)))</f>
        <v>0</v>
      </c>
      <c r="Z137" s="567">
        <f>(Staff!$D38*Z42)*((1+Staff!$H38)^(ROUNDDOWN((COUNTIF($D137:Y137,"&gt;0")/12),0)))</f>
        <v>0</v>
      </c>
      <c r="AA137" s="567">
        <f>(Staff!$D38*AA42)*((1+Staff!$H38)^(ROUNDDOWN((COUNTIF($D137:Z137,"&gt;0")/12),0)))</f>
        <v>0</v>
      </c>
      <c r="AB137" s="567">
        <f>(Staff!$D38*AB42)*((1+Staff!$H38)^(ROUNDDOWN((COUNTIF($D137:AA137,"&gt;0")/12),0)))</f>
        <v>0</v>
      </c>
      <c r="AC137" s="567">
        <f>(Staff!$D38*AC42)*((1+Staff!$H38)^(ROUNDDOWN((COUNTIF($D137:AB137,"&gt;0")/12),0)))</f>
        <v>0</v>
      </c>
      <c r="AD137" s="567">
        <f>(Staff!$D38*AD42)*((1+Staff!$H38)^(ROUNDDOWN((COUNTIF($D137:AC137,"&gt;0")/12),0)))</f>
        <v>0</v>
      </c>
      <c r="AE137" s="567">
        <f>(Staff!$D38*AE42)*((1+Staff!$H38)^(ROUNDDOWN((COUNTIF($D137:AD137,"&gt;0")/12),0)))</f>
        <v>0</v>
      </c>
      <c r="AF137" s="567">
        <f>(Staff!$D38*AF42)*((1+Staff!$H38)^(ROUNDDOWN((COUNTIF($D137:AE137,"&gt;0")/12),0)))</f>
        <v>0</v>
      </c>
      <c r="AG137" s="567">
        <f>(Staff!$D38*AG42)*((1+Staff!$H38)^(ROUNDDOWN((COUNTIF($D137:AF137,"&gt;0")/12),0)))</f>
        <v>0</v>
      </c>
      <c r="AH137" s="567">
        <f>(Staff!$D38*AH42)*((1+Staff!$H38)^(ROUNDDOWN((COUNTIF($D137:AG137,"&gt;0")/12),0)))</f>
        <v>0</v>
      </c>
      <c r="AI137" s="567">
        <f>(Staff!$D38*AI42)*((1+Staff!$H38)^(ROUNDDOWN((COUNTIF($D137:AH137,"&gt;0")/12),0)))</f>
        <v>0</v>
      </c>
      <c r="AJ137" s="567">
        <f>(Staff!$D38*AJ42)*((1+Staff!$H38)^(ROUNDDOWN((COUNTIF($D137:AI137,"&gt;0")/12),0)))</f>
        <v>0</v>
      </c>
      <c r="AK137" s="567">
        <f>(Staff!$D38*AK42)*((1+Staff!$H38)^(ROUNDDOWN((COUNTIF($D137:AJ137,"&gt;0")/12),0)))</f>
        <v>0</v>
      </c>
      <c r="AL137" s="567">
        <f>(Staff!$D38*AL42)*((1+Staff!$H38)^(ROUNDDOWN((COUNTIF($D137:AK137,"&gt;0")/12),0)))</f>
        <v>0</v>
      </c>
      <c r="AM137" s="567">
        <f>(Staff!$D38*AM42)*((1+Staff!$H38)^(ROUNDDOWN((COUNTIF($D137:AL137,"&gt;0")/12),0)))</f>
        <v>0</v>
      </c>
      <c r="AN137" s="567">
        <f>(Staff!$D38*AN42)*((1+Staff!$H38)^(ROUNDDOWN((COUNTIF($D137:AM137,"&gt;0")/12),0)))</f>
        <v>0</v>
      </c>
      <c r="AO137" s="567">
        <f>(Staff!$D38*AO42)*((1+Staff!$H38)^(ROUNDDOWN((COUNTIF($D137:AN137,"&gt;0")/12),0)))</f>
        <v>0</v>
      </c>
      <c r="AP137" s="567">
        <f>(Staff!$D38*AP42)*((1+Staff!$H38)^(ROUNDDOWN((COUNTIF($D137:AO137,"&gt;0")/12),0)))</f>
        <v>0</v>
      </c>
      <c r="AQ137" s="567">
        <f>(Staff!$D38*AQ42)*((1+Staff!$H38)^(ROUNDDOWN((COUNTIF($D137:AP137,"&gt;0")/12),0)))</f>
        <v>0</v>
      </c>
      <c r="AR137" s="567">
        <f>(Staff!$D38*AR42)*((1+Staff!$H38)^(ROUNDDOWN((COUNTIF($D137:AQ137,"&gt;0")/12),0)))</f>
        <v>0</v>
      </c>
      <c r="AS137" s="567">
        <f>(Staff!$D38*AS42)*((1+Staff!$H38)^(ROUNDDOWN((COUNTIF($D137:AR137,"&gt;0")/12),0)))</f>
        <v>0</v>
      </c>
      <c r="AT137" s="567">
        <f>(Staff!$D38*AT42)*((1+Staff!$H38)^(ROUNDDOWN((COUNTIF($D137:AS137,"&gt;0")/12),0)))</f>
        <v>0</v>
      </c>
      <c r="AU137" s="567">
        <f>(Staff!$D38*AU42)*((1+Staff!$H38)^(ROUNDDOWN((COUNTIF($D137:AT137,"&gt;0")/12),0)))</f>
        <v>0</v>
      </c>
      <c r="AV137" s="567">
        <f>(Staff!$D38*AV42)*((1+Staff!$H38)^(ROUNDDOWN((COUNTIF($D137:AU137,"&gt;0")/12),0)))</f>
        <v>0</v>
      </c>
      <c r="AW137" s="567">
        <f>(Staff!$D38*AW42)*((1+Staff!$H38)^(ROUNDDOWN((COUNTIF($D137:AV137,"&gt;0")/12),0)))</f>
        <v>0</v>
      </c>
      <c r="AX137" s="567">
        <f>(Staff!$D38*AX42)*((1+Staff!$H38)^(ROUNDDOWN((COUNTIF($D137:AW137,"&gt;0")/12),0)))</f>
        <v>0</v>
      </c>
      <c r="AY137" s="567">
        <f>(Staff!$D38*AY42)*((1+Staff!$H38)^(ROUNDDOWN((COUNTIF($D137:AX137,"&gt;0")/12),0)))</f>
        <v>0</v>
      </c>
      <c r="AZ137" s="567">
        <f>(Staff!$D38*AZ42)*((1+Staff!$H38)^(ROUNDDOWN((COUNTIF($D137:AY137,"&gt;0")/12),0)))</f>
        <v>0</v>
      </c>
      <c r="BA137" s="567">
        <f>(Staff!$D38*BA42)*((1+Staff!$H38)^(ROUNDDOWN((COUNTIF($D137:AZ137,"&gt;0")/12),0)))</f>
        <v>0</v>
      </c>
      <c r="BB137" s="567">
        <f>(Staff!$D38*BB42)*((1+Staff!$H38)^(ROUNDDOWN((COUNTIF($D137:BA137,"&gt;0")/12),0)))</f>
        <v>0</v>
      </c>
      <c r="BC137" s="567">
        <f>(Staff!$D38*BC42)*((1+Staff!$H38)^(ROUNDDOWN((COUNTIF($D137:BB137,"&gt;0")/12),0)))</f>
        <v>0</v>
      </c>
      <c r="BD137" s="567">
        <f>(Staff!$D38*BD42)*((1+Staff!$H38)^(ROUNDDOWN((COUNTIF($D137:BC137,"&gt;0")/12),0)))</f>
        <v>0</v>
      </c>
      <c r="BE137" s="567">
        <f>(Staff!$D38*BE42)*((1+Staff!$H38)^(ROUNDDOWN((COUNTIF($D137:BD137,"&gt;0")/12),0)))</f>
        <v>0</v>
      </c>
      <c r="BF137" s="567">
        <f>(Staff!$D38*BF42)*((1+Staff!$H38)^(ROUNDDOWN((COUNTIF($D137:BE137,"&gt;0")/12),0)))</f>
        <v>0</v>
      </c>
      <c r="BG137" s="567">
        <f>(Staff!$D38*BG42)*((1+Staff!$H38)^(ROUNDDOWN((COUNTIF($D137:BF137,"&gt;0")/12),0)))</f>
        <v>0</v>
      </c>
      <c r="BH137" s="567">
        <f>(Staff!$D38*BH42)*((1+Staff!$H38)^(ROUNDDOWN((COUNTIF($D137:BG137,"&gt;0")/12),0)))</f>
        <v>0</v>
      </c>
      <c r="BI137" s="567">
        <f>(Staff!$D38*BI42)*((1+Staff!$H38)^(ROUNDDOWN((COUNTIF($D137:BH137,"&gt;0")/12),0)))</f>
        <v>0</v>
      </c>
      <c r="BJ137" s="567">
        <f>(Staff!$D38*BJ42)*((1+Staff!$H38)^(ROUNDDOWN((COUNTIF($D137:BI137,"&gt;0")/12),0)))</f>
        <v>0</v>
      </c>
      <c r="BK137" s="567">
        <f>(Staff!$D38*BK42)*((1+Staff!$H38)^(ROUNDDOWN((COUNTIF($D137:BJ137,"&gt;0")/12),0)))</f>
        <v>0</v>
      </c>
      <c r="BL137" s="567">
        <f>(Staff!$D38*BL42)*((1+Staff!$H38)^(ROUNDDOWN((COUNTIF($D137:BK137,"&gt;0")/12),0)))</f>
        <v>0</v>
      </c>
      <c r="BM137" s="567">
        <f>(Staff!$D38*BM42)*((1+Staff!$H38)^(ROUNDDOWN((COUNTIF($D137:BL137,"&gt;0")/12),0)))</f>
        <v>0</v>
      </c>
      <c r="BN137" s="567">
        <f>(Staff!$D38*BN42)*((1+Staff!$H38)^(ROUNDDOWN((COUNTIF($D137:BM137,"&gt;0")/12),0)))</f>
        <v>0</v>
      </c>
      <c r="BO137" s="567">
        <f>(Staff!$D38*BO42)*((1+Staff!$H38)^(ROUNDDOWN((COUNTIF($D137:BN137,"&gt;0")/12),0)))</f>
        <v>0</v>
      </c>
      <c r="BP137" s="567">
        <f>(Staff!$D38*BP42)*((1+Staff!$H38)^(ROUNDDOWN((COUNTIF($D137:BO137,"&gt;0")/12),0)))</f>
        <v>0</v>
      </c>
      <c r="BQ137" s="567">
        <f>(Staff!$D38*BQ42)*((1+Staff!$H38)^(ROUNDDOWN((COUNTIF($D137:BP137,"&gt;0")/12),0)))</f>
        <v>0</v>
      </c>
      <c r="BR137" s="567">
        <f>(Staff!$D38*BR42)*((1+Staff!$H38)^(ROUNDDOWN((COUNTIF($D137:BQ137,"&gt;0")/12),0)))</f>
        <v>0</v>
      </c>
      <c r="BS137" s="567">
        <f>(Staff!$D38*BS42)*((1+Staff!$H38)^(ROUNDDOWN((COUNTIF($D137:BR137,"&gt;0")/12),0)))</f>
        <v>0</v>
      </c>
      <c r="BT137" s="567">
        <f>(Staff!$D38*BT42)*((1+Staff!$H38)^(ROUNDDOWN((COUNTIF($D137:BS137,"&gt;0")/12),0)))</f>
        <v>0</v>
      </c>
      <c r="BU137" s="567">
        <f>(Staff!$D38*BU42)*((1+Staff!$H38)^(ROUNDDOWN((COUNTIF($D137:BT137,"&gt;0")/12),0)))</f>
        <v>0</v>
      </c>
      <c r="BV137" s="567">
        <f>(Staff!$D38*BV42)*((1+Staff!$H38)^(ROUNDDOWN((COUNTIF($D137:BU137,"&gt;0")/12),0)))</f>
        <v>0</v>
      </c>
      <c r="BW137" s="567">
        <f>(Staff!$D38*BW42)*((1+Staff!$H38)^(ROUNDDOWN((COUNTIF($D137:BV137,"&gt;0")/12),0)))</f>
        <v>0</v>
      </c>
      <c r="BX137" s="567">
        <f>(Staff!$D38*BX42)*((1+Staff!$H38)^(ROUNDDOWN((COUNTIF($D137:BW137,"&gt;0")/12),0)))</f>
        <v>0</v>
      </c>
      <c r="BY137" s="567">
        <f>(Staff!$D38*BY42)*((1+Staff!$H38)^(ROUNDDOWN((COUNTIF($D137:BX137,"&gt;0")/12),0)))</f>
        <v>0</v>
      </c>
      <c r="BZ137" s="567">
        <f>(Staff!$D38*BZ42)*((1+Staff!$H38)^(ROUNDDOWN((COUNTIF($D137:BY137,"&gt;0")/12),0)))</f>
        <v>0</v>
      </c>
      <c r="CA137" s="567">
        <f>(Staff!$D38*CA42)*((1+Staff!$H38)^(ROUNDDOWN((COUNTIF($D137:BZ137,"&gt;0")/12),0)))</f>
        <v>0</v>
      </c>
      <c r="CB137" s="567">
        <f>(Staff!$D38*CB42)*((1+Staff!$H38)^(ROUNDDOWN((COUNTIF($D137:CA137,"&gt;0")/12),0)))</f>
        <v>0</v>
      </c>
      <c r="CC137" s="567">
        <f>(Staff!$D38*CC42)*((1+Staff!$H38)^(ROUNDDOWN((COUNTIF($D137:CB137,"&gt;0")/12),0)))</f>
        <v>0</v>
      </c>
      <c r="CD137" s="567">
        <f>(Staff!$D38*CD42)*((1+Staff!$H38)^(ROUNDDOWN((COUNTIF($D137:CC137,"&gt;0")/12),0)))</f>
        <v>0</v>
      </c>
      <c r="CE137" s="567">
        <f>(Staff!$D38*CE42)*((1+Staff!$H38)^(ROUNDDOWN((COUNTIF($D137:CD137,"&gt;0")/12),0)))</f>
        <v>0</v>
      </c>
      <c r="CF137" s="567">
        <f>(Staff!$D38*CF42)*((1+Staff!$H38)^(ROUNDDOWN((COUNTIF($D137:CE137,"&gt;0")/12),0)))</f>
        <v>0</v>
      </c>
      <c r="CG137" s="567">
        <f>(Staff!$D38*CG42)*((1+Staff!$H38)^(ROUNDDOWN((COUNTIF($D137:CF137,"&gt;0")/12),0)))</f>
        <v>0</v>
      </c>
      <c r="CH137" s="567">
        <f>(Staff!$D38*CH42)*((1+Staff!$H38)^(ROUNDDOWN((COUNTIF($D137:CG137,"&gt;0")/12),0)))</f>
        <v>0</v>
      </c>
      <c r="CI137" s="567">
        <f>(Staff!$D38*CI42)*((1+Staff!$H38)^(ROUNDDOWN((COUNTIF($D137:CH137,"&gt;0")/12),0)))</f>
        <v>0</v>
      </c>
    </row>
    <row r="138" spans="1:87" ht="15.75" hidden="1" customHeight="1">
      <c r="A138" s="379" t="str">
        <f t="shared" si="10"/>
        <v>Other 10</v>
      </c>
      <c r="B138" s="412" t="str">
        <f>Staff!B39</f>
        <v>R&amp;D</v>
      </c>
      <c r="C138" s="719" t="str">
        <f>Settings!$C$7</f>
        <v>USD</v>
      </c>
      <c r="D138" s="557">
        <f>(Staff!$D39*D43)</f>
        <v>0</v>
      </c>
      <c r="E138" s="567">
        <f>(Staff!$D39*E43)*((1+Staff!$H39)^(ROUNDDOWN((COUNTIF($D138:D138,"&gt;0")/12),0)))</f>
        <v>0</v>
      </c>
      <c r="F138" s="567">
        <f>(Staff!$D39*F43)*((1+Staff!$H39)^(ROUNDDOWN((COUNTIF($D138:E138,"&gt;0")/12),0)))</f>
        <v>0</v>
      </c>
      <c r="G138" s="567">
        <f>(Staff!$D39*G43)*((1+Staff!$H39)^(ROUNDDOWN((COUNTIF($D138:F138,"&gt;0")/12),0)))</f>
        <v>0</v>
      </c>
      <c r="H138" s="567">
        <f>(Staff!$D39*H43)*((1+Staff!$H39)^(ROUNDDOWN((COUNTIF($D138:G138,"&gt;0")/12),0)))</f>
        <v>0</v>
      </c>
      <c r="I138" s="567">
        <f>(Staff!$D39*I43)*((1+Staff!$H39)^(ROUNDDOWN((COUNTIF($D138:H138,"&gt;0")/12),0)))</f>
        <v>0</v>
      </c>
      <c r="J138" s="567">
        <f>(Staff!$D39*J43)*((1+Staff!$H39)^(ROUNDDOWN((COUNTIF($D138:I138,"&gt;0")/12),0)))</f>
        <v>0</v>
      </c>
      <c r="K138" s="567">
        <f>(Staff!$D39*K43)*((1+Staff!$H39)^(ROUNDDOWN((COUNTIF($D138:J138,"&gt;0")/12),0)))</f>
        <v>0</v>
      </c>
      <c r="L138" s="567">
        <f>(Staff!$D39*L43)*((1+Staff!$H39)^(ROUNDDOWN((COUNTIF($D138:K138,"&gt;0")/12),0)))</f>
        <v>0</v>
      </c>
      <c r="M138" s="567">
        <f>(Staff!$D39*M43)*((1+Staff!$H39)^(ROUNDDOWN((COUNTIF($D138:L138,"&gt;0")/12),0)))</f>
        <v>0</v>
      </c>
      <c r="N138" s="567">
        <f>(Staff!$D39*N43)*((1+Staff!$H39)^(ROUNDDOWN((COUNTIF($D138:M138,"&gt;0")/12),0)))</f>
        <v>0</v>
      </c>
      <c r="O138" s="567">
        <f>(Staff!$D39*O43)*((1+Staff!$H39)^(ROUNDDOWN((COUNTIF($D138:N138,"&gt;0")/12),0)))</f>
        <v>0</v>
      </c>
      <c r="P138" s="567">
        <f>(Staff!$D39*P43)*((1+Staff!$H39)^(ROUNDDOWN((COUNTIF($D138:O138,"&gt;0")/12),0)))</f>
        <v>0</v>
      </c>
      <c r="Q138" s="567">
        <f>(Staff!$D39*Q43)*((1+Staff!$H39)^(ROUNDDOWN((COUNTIF($D138:P138,"&gt;0")/12),0)))</f>
        <v>0</v>
      </c>
      <c r="R138" s="567">
        <f>(Staff!$D39*R43)*((1+Staff!$H39)^(ROUNDDOWN((COUNTIF($D138:Q138,"&gt;0")/12),0)))</f>
        <v>0</v>
      </c>
      <c r="S138" s="567">
        <f>(Staff!$D39*S43)*((1+Staff!$H39)^(ROUNDDOWN((COUNTIF($D138:R138,"&gt;0")/12),0)))</f>
        <v>0</v>
      </c>
      <c r="T138" s="567">
        <f>(Staff!$D39*T43)*((1+Staff!$H39)^(ROUNDDOWN((COUNTIF($D138:S138,"&gt;0")/12),0)))</f>
        <v>0</v>
      </c>
      <c r="U138" s="567">
        <f>(Staff!$D39*U43)*((1+Staff!$H39)^(ROUNDDOWN((COUNTIF($D138:T138,"&gt;0")/12),0)))</f>
        <v>0</v>
      </c>
      <c r="V138" s="567">
        <f>(Staff!$D39*V43)*((1+Staff!$H39)^(ROUNDDOWN((COUNTIF($D138:U138,"&gt;0")/12),0)))</f>
        <v>0</v>
      </c>
      <c r="W138" s="567">
        <f>(Staff!$D39*W43)*((1+Staff!$H39)^(ROUNDDOWN((COUNTIF($D138:V138,"&gt;0")/12),0)))</f>
        <v>0</v>
      </c>
      <c r="X138" s="567">
        <f>(Staff!$D39*X43)*((1+Staff!$H39)^(ROUNDDOWN((COUNTIF($D138:W138,"&gt;0")/12),0)))</f>
        <v>0</v>
      </c>
      <c r="Y138" s="567">
        <f>(Staff!$D39*Y43)*((1+Staff!$H39)^(ROUNDDOWN((COUNTIF($D138:X138,"&gt;0")/12),0)))</f>
        <v>0</v>
      </c>
      <c r="Z138" s="567">
        <f>(Staff!$D39*Z43)*((1+Staff!$H39)^(ROUNDDOWN((COUNTIF($D138:Y138,"&gt;0")/12),0)))</f>
        <v>0</v>
      </c>
      <c r="AA138" s="567">
        <f>(Staff!$D39*AA43)*((1+Staff!$H39)^(ROUNDDOWN((COUNTIF($D138:Z138,"&gt;0")/12),0)))</f>
        <v>0</v>
      </c>
      <c r="AB138" s="567">
        <f>(Staff!$D39*AB43)*((1+Staff!$H39)^(ROUNDDOWN((COUNTIF($D138:AA138,"&gt;0")/12),0)))</f>
        <v>0</v>
      </c>
      <c r="AC138" s="567">
        <f>(Staff!$D39*AC43)*((1+Staff!$H39)^(ROUNDDOWN((COUNTIF($D138:AB138,"&gt;0")/12),0)))</f>
        <v>0</v>
      </c>
      <c r="AD138" s="567">
        <f>(Staff!$D39*AD43)*((1+Staff!$H39)^(ROUNDDOWN((COUNTIF($D138:AC138,"&gt;0")/12),0)))</f>
        <v>0</v>
      </c>
      <c r="AE138" s="567">
        <f>(Staff!$D39*AE43)*((1+Staff!$H39)^(ROUNDDOWN((COUNTIF($D138:AD138,"&gt;0")/12),0)))</f>
        <v>0</v>
      </c>
      <c r="AF138" s="567">
        <f>(Staff!$D39*AF43)*((1+Staff!$H39)^(ROUNDDOWN((COUNTIF($D138:AE138,"&gt;0")/12),0)))</f>
        <v>0</v>
      </c>
      <c r="AG138" s="567">
        <f>(Staff!$D39*AG43)*((1+Staff!$H39)^(ROUNDDOWN((COUNTIF($D138:AF138,"&gt;0")/12),0)))</f>
        <v>0</v>
      </c>
      <c r="AH138" s="567">
        <f>(Staff!$D39*AH43)*((1+Staff!$H39)^(ROUNDDOWN((COUNTIF($D138:AG138,"&gt;0")/12),0)))</f>
        <v>0</v>
      </c>
      <c r="AI138" s="567">
        <f>(Staff!$D39*AI43)*((1+Staff!$H39)^(ROUNDDOWN((COUNTIF($D138:AH138,"&gt;0")/12),0)))</f>
        <v>0</v>
      </c>
      <c r="AJ138" s="567">
        <f>(Staff!$D39*AJ43)*((1+Staff!$H39)^(ROUNDDOWN((COUNTIF($D138:AI138,"&gt;0")/12),0)))</f>
        <v>0</v>
      </c>
      <c r="AK138" s="567">
        <f>(Staff!$D39*AK43)*((1+Staff!$H39)^(ROUNDDOWN((COUNTIF($D138:AJ138,"&gt;0")/12),0)))</f>
        <v>0</v>
      </c>
      <c r="AL138" s="567">
        <f>(Staff!$D39*AL43)*((1+Staff!$H39)^(ROUNDDOWN((COUNTIF($D138:AK138,"&gt;0")/12),0)))</f>
        <v>0</v>
      </c>
      <c r="AM138" s="567">
        <f>(Staff!$D39*AM43)*((1+Staff!$H39)^(ROUNDDOWN((COUNTIF($D138:AL138,"&gt;0")/12),0)))</f>
        <v>0</v>
      </c>
      <c r="AN138" s="567">
        <f>(Staff!$D39*AN43)*((1+Staff!$H39)^(ROUNDDOWN((COUNTIF($D138:AM138,"&gt;0")/12),0)))</f>
        <v>0</v>
      </c>
      <c r="AO138" s="567">
        <f>(Staff!$D39*AO43)*((1+Staff!$H39)^(ROUNDDOWN((COUNTIF($D138:AN138,"&gt;0")/12),0)))</f>
        <v>0</v>
      </c>
      <c r="AP138" s="567">
        <f>(Staff!$D39*AP43)*((1+Staff!$H39)^(ROUNDDOWN((COUNTIF($D138:AO138,"&gt;0")/12),0)))</f>
        <v>0</v>
      </c>
      <c r="AQ138" s="567">
        <f>(Staff!$D39*AQ43)*((1+Staff!$H39)^(ROUNDDOWN((COUNTIF($D138:AP138,"&gt;0")/12),0)))</f>
        <v>0</v>
      </c>
      <c r="AR138" s="567">
        <f>(Staff!$D39*AR43)*((1+Staff!$H39)^(ROUNDDOWN((COUNTIF($D138:AQ138,"&gt;0")/12),0)))</f>
        <v>0</v>
      </c>
      <c r="AS138" s="567">
        <f>(Staff!$D39*AS43)*((1+Staff!$H39)^(ROUNDDOWN((COUNTIF($D138:AR138,"&gt;0")/12),0)))</f>
        <v>0</v>
      </c>
      <c r="AT138" s="567">
        <f>(Staff!$D39*AT43)*((1+Staff!$H39)^(ROUNDDOWN((COUNTIF($D138:AS138,"&gt;0")/12),0)))</f>
        <v>0</v>
      </c>
      <c r="AU138" s="567">
        <f>(Staff!$D39*AU43)*((1+Staff!$H39)^(ROUNDDOWN((COUNTIF($D138:AT138,"&gt;0")/12),0)))</f>
        <v>0</v>
      </c>
      <c r="AV138" s="567">
        <f>(Staff!$D39*AV43)*((1+Staff!$H39)^(ROUNDDOWN((COUNTIF($D138:AU138,"&gt;0")/12),0)))</f>
        <v>0</v>
      </c>
      <c r="AW138" s="567">
        <f>(Staff!$D39*AW43)*((1+Staff!$H39)^(ROUNDDOWN((COUNTIF($D138:AV138,"&gt;0")/12),0)))</f>
        <v>0</v>
      </c>
      <c r="AX138" s="567">
        <f>(Staff!$D39*AX43)*((1+Staff!$H39)^(ROUNDDOWN((COUNTIF($D138:AW138,"&gt;0")/12),0)))</f>
        <v>0</v>
      </c>
      <c r="AY138" s="567">
        <f>(Staff!$D39*AY43)*((1+Staff!$H39)^(ROUNDDOWN((COUNTIF($D138:AX138,"&gt;0")/12),0)))</f>
        <v>0</v>
      </c>
      <c r="AZ138" s="567">
        <f>(Staff!$D39*AZ43)*((1+Staff!$H39)^(ROUNDDOWN((COUNTIF($D138:AY138,"&gt;0")/12),0)))</f>
        <v>0</v>
      </c>
      <c r="BA138" s="567">
        <f>(Staff!$D39*BA43)*((1+Staff!$H39)^(ROUNDDOWN((COUNTIF($D138:AZ138,"&gt;0")/12),0)))</f>
        <v>0</v>
      </c>
      <c r="BB138" s="567">
        <f>(Staff!$D39*BB43)*((1+Staff!$H39)^(ROUNDDOWN((COUNTIF($D138:BA138,"&gt;0")/12),0)))</f>
        <v>0</v>
      </c>
      <c r="BC138" s="567">
        <f>(Staff!$D39*BC43)*((1+Staff!$H39)^(ROUNDDOWN((COUNTIF($D138:BB138,"&gt;0")/12),0)))</f>
        <v>0</v>
      </c>
      <c r="BD138" s="567">
        <f>(Staff!$D39*BD43)*((1+Staff!$H39)^(ROUNDDOWN((COUNTIF($D138:BC138,"&gt;0")/12),0)))</f>
        <v>0</v>
      </c>
      <c r="BE138" s="567">
        <f>(Staff!$D39*BE43)*((1+Staff!$H39)^(ROUNDDOWN((COUNTIF($D138:BD138,"&gt;0")/12),0)))</f>
        <v>0</v>
      </c>
      <c r="BF138" s="567">
        <f>(Staff!$D39*BF43)*((1+Staff!$H39)^(ROUNDDOWN((COUNTIF($D138:BE138,"&gt;0")/12),0)))</f>
        <v>0</v>
      </c>
      <c r="BG138" s="567">
        <f>(Staff!$D39*BG43)*((1+Staff!$H39)^(ROUNDDOWN((COUNTIF($D138:BF138,"&gt;0")/12),0)))</f>
        <v>0</v>
      </c>
      <c r="BH138" s="567">
        <f>(Staff!$D39*BH43)*((1+Staff!$H39)^(ROUNDDOWN((COUNTIF($D138:BG138,"&gt;0")/12),0)))</f>
        <v>0</v>
      </c>
      <c r="BI138" s="567">
        <f>(Staff!$D39*BI43)*((1+Staff!$H39)^(ROUNDDOWN((COUNTIF($D138:BH138,"&gt;0")/12),0)))</f>
        <v>0</v>
      </c>
      <c r="BJ138" s="567">
        <f>(Staff!$D39*BJ43)*((1+Staff!$H39)^(ROUNDDOWN((COUNTIF($D138:BI138,"&gt;0")/12),0)))</f>
        <v>0</v>
      </c>
      <c r="BK138" s="567">
        <f>(Staff!$D39*BK43)*((1+Staff!$H39)^(ROUNDDOWN((COUNTIF($D138:BJ138,"&gt;0")/12),0)))</f>
        <v>0</v>
      </c>
      <c r="BL138" s="567">
        <f>(Staff!$D39*BL43)*((1+Staff!$H39)^(ROUNDDOWN((COUNTIF($D138:BK138,"&gt;0")/12),0)))</f>
        <v>0</v>
      </c>
      <c r="BM138" s="567">
        <f>(Staff!$D39*BM43)*((1+Staff!$H39)^(ROUNDDOWN((COUNTIF($D138:BL138,"&gt;0")/12),0)))</f>
        <v>0</v>
      </c>
      <c r="BN138" s="567">
        <f>(Staff!$D39*BN43)*((1+Staff!$H39)^(ROUNDDOWN((COUNTIF($D138:BM138,"&gt;0")/12),0)))</f>
        <v>0</v>
      </c>
      <c r="BO138" s="567">
        <f>(Staff!$D39*BO43)*((1+Staff!$H39)^(ROUNDDOWN((COUNTIF($D138:BN138,"&gt;0")/12),0)))</f>
        <v>0</v>
      </c>
      <c r="BP138" s="567">
        <f>(Staff!$D39*BP43)*((1+Staff!$H39)^(ROUNDDOWN((COUNTIF($D138:BO138,"&gt;0")/12),0)))</f>
        <v>0</v>
      </c>
      <c r="BQ138" s="567">
        <f>(Staff!$D39*BQ43)*((1+Staff!$H39)^(ROUNDDOWN((COUNTIF($D138:BP138,"&gt;0")/12),0)))</f>
        <v>0</v>
      </c>
      <c r="BR138" s="567">
        <f>(Staff!$D39*BR43)*((1+Staff!$H39)^(ROUNDDOWN((COUNTIF($D138:BQ138,"&gt;0")/12),0)))</f>
        <v>0</v>
      </c>
      <c r="BS138" s="567">
        <f>(Staff!$D39*BS43)*((1+Staff!$H39)^(ROUNDDOWN((COUNTIF($D138:BR138,"&gt;0")/12),0)))</f>
        <v>0</v>
      </c>
      <c r="BT138" s="567">
        <f>(Staff!$D39*BT43)*((1+Staff!$H39)^(ROUNDDOWN((COUNTIF($D138:BS138,"&gt;0")/12),0)))</f>
        <v>0</v>
      </c>
      <c r="BU138" s="567">
        <f>(Staff!$D39*BU43)*((1+Staff!$H39)^(ROUNDDOWN((COUNTIF($D138:BT138,"&gt;0")/12),0)))</f>
        <v>0</v>
      </c>
      <c r="BV138" s="567">
        <f>(Staff!$D39*BV43)*((1+Staff!$H39)^(ROUNDDOWN((COUNTIF($D138:BU138,"&gt;0")/12),0)))</f>
        <v>0</v>
      </c>
      <c r="BW138" s="567">
        <f>(Staff!$D39*BW43)*((1+Staff!$H39)^(ROUNDDOWN((COUNTIF($D138:BV138,"&gt;0")/12),0)))</f>
        <v>0</v>
      </c>
      <c r="BX138" s="567">
        <f>(Staff!$D39*BX43)*((1+Staff!$H39)^(ROUNDDOWN((COUNTIF($D138:BW138,"&gt;0")/12),0)))</f>
        <v>0</v>
      </c>
      <c r="BY138" s="567">
        <f>(Staff!$D39*BY43)*((1+Staff!$H39)^(ROUNDDOWN((COUNTIF($D138:BX138,"&gt;0")/12),0)))</f>
        <v>0</v>
      </c>
      <c r="BZ138" s="567">
        <f>(Staff!$D39*BZ43)*((1+Staff!$H39)^(ROUNDDOWN((COUNTIF($D138:BY138,"&gt;0")/12),0)))</f>
        <v>0</v>
      </c>
      <c r="CA138" s="567">
        <f>(Staff!$D39*CA43)*((1+Staff!$H39)^(ROUNDDOWN((COUNTIF($D138:BZ138,"&gt;0")/12),0)))</f>
        <v>0</v>
      </c>
      <c r="CB138" s="567">
        <f>(Staff!$D39*CB43)*((1+Staff!$H39)^(ROUNDDOWN((COUNTIF($D138:CA138,"&gt;0")/12),0)))</f>
        <v>0</v>
      </c>
      <c r="CC138" s="567">
        <f>(Staff!$D39*CC43)*((1+Staff!$H39)^(ROUNDDOWN((COUNTIF($D138:CB138,"&gt;0")/12),0)))</f>
        <v>0</v>
      </c>
      <c r="CD138" s="567">
        <f>(Staff!$D39*CD43)*((1+Staff!$H39)^(ROUNDDOWN((COUNTIF($D138:CC138,"&gt;0")/12),0)))</f>
        <v>0</v>
      </c>
      <c r="CE138" s="567">
        <f>(Staff!$D39*CE43)*((1+Staff!$H39)^(ROUNDDOWN((COUNTIF($D138:CD138,"&gt;0")/12),0)))</f>
        <v>0</v>
      </c>
      <c r="CF138" s="567">
        <f>(Staff!$D39*CF43)*((1+Staff!$H39)^(ROUNDDOWN((COUNTIF($D138:CE138,"&gt;0")/12),0)))</f>
        <v>0</v>
      </c>
      <c r="CG138" s="567">
        <f>(Staff!$D39*CG43)*((1+Staff!$H39)^(ROUNDDOWN((COUNTIF($D138:CF138,"&gt;0")/12),0)))</f>
        <v>0</v>
      </c>
      <c r="CH138" s="567">
        <f>(Staff!$D39*CH43)*((1+Staff!$H39)^(ROUNDDOWN((COUNTIF($D138:CG138,"&gt;0")/12),0)))</f>
        <v>0</v>
      </c>
      <c r="CI138" s="567">
        <f>(Staff!$D39*CI43)*((1+Staff!$H39)^(ROUNDDOWN((COUNTIF($D138:CH138,"&gt;0")/12),0)))</f>
        <v>0</v>
      </c>
    </row>
    <row r="139" spans="1:87" ht="15.75" customHeight="1">
      <c r="A139" s="875">
        <f t="shared" si="10"/>
        <v>0</v>
      </c>
      <c r="B139" s="876"/>
      <c r="C139" s="719"/>
      <c r="D139" s="567"/>
      <c r="E139" s="567"/>
      <c r="F139" s="567"/>
      <c r="G139" s="567"/>
      <c r="H139" s="567"/>
      <c r="I139" s="567"/>
      <c r="J139" s="567"/>
      <c r="K139" s="567"/>
      <c r="L139" s="567"/>
      <c r="M139" s="567"/>
      <c r="N139" s="567"/>
      <c r="O139" s="567"/>
      <c r="P139" s="567"/>
      <c r="Q139" s="567"/>
      <c r="R139" s="567"/>
      <c r="S139" s="567"/>
      <c r="T139" s="567"/>
      <c r="U139" s="567"/>
      <c r="V139" s="567"/>
      <c r="W139" s="567"/>
      <c r="X139" s="567"/>
      <c r="Y139" s="567"/>
      <c r="Z139" s="567"/>
      <c r="AA139" s="567"/>
      <c r="AB139" s="567"/>
      <c r="AC139" s="567"/>
      <c r="AD139" s="567"/>
      <c r="AE139" s="567"/>
      <c r="AF139" s="567"/>
      <c r="AG139" s="567"/>
      <c r="AH139" s="567"/>
      <c r="AI139" s="567"/>
      <c r="AJ139" s="567"/>
      <c r="AK139" s="567"/>
      <c r="AL139" s="567"/>
      <c r="AM139" s="567"/>
      <c r="AN139" s="567"/>
      <c r="AO139" s="567"/>
      <c r="AP139" s="567"/>
      <c r="AQ139" s="567"/>
      <c r="AR139" s="567"/>
      <c r="AS139" s="567"/>
      <c r="AT139" s="567"/>
      <c r="AU139" s="567"/>
      <c r="AV139" s="567"/>
      <c r="AW139" s="567"/>
      <c r="AX139" s="567"/>
      <c r="AY139" s="567"/>
      <c r="AZ139" s="567"/>
      <c r="BA139" s="567"/>
      <c r="BB139" s="567"/>
      <c r="BC139" s="567"/>
      <c r="BD139" s="567"/>
      <c r="BE139" s="567"/>
      <c r="BF139" s="567"/>
      <c r="BG139" s="567"/>
      <c r="BH139" s="567"/>
      <c r="BI139" s="567"/>
      <c r="BJ139" s="567"/>
      <c r="BK139" s="567"/>
      <c r="BL139" s="567"/>
      <c r="BM139" s="567"/>
      <c r="BN139" s="567"/>
      <c r="BO139" s="567"/>
      <c r="BP139" s="567"/>
      <c r="BQ139" s="567"/>
      <c r="BR139" s="567"/>
      <c r="BS139" s="567"/>
      <c r="BT139" s="567"/>
      <c r="BU139" s="567"/>
      <c r="BV139" s="567"/>
      <c r="BW139" s="567"/>
      <c r="BX139" s="567"/>
      <c r="BY139" s="567"/>
      <c r="BZ139" s="567"/>
      <c r="CA139" s="567"/>
      <c r="CB139" s="567"/>
      <c r="CC139" s="567"/>
      <c r="CD139" s="567"/>
      <c r="CE139" s="567"/>
      <c r="CF139" s="567"/>
      <c r="CG139" s="567"/>
      <c r="CH139" s="567"/>
      <c r="CI139" s="567"/>
    </row>
    <row r="140" spans="1:87" ht="15.75" customHeight="1">
      <c r="A140" s="875">
        <f t="shared" si="10"/>
        <v>0</v>
      </c>
      <c r="B140" s="876"/>
      <c r="C140" s="719"/>
      <c r="D140" s="567"/>
      <c r="E140" s="567"/>
      <c r="F140" s="567"/>
      <c r="G140" s="567"/>
      <c r="H140" s="567"/>
      <c r="I140" s="567"/>
      <c r="J140" s="567"/>
      <c r="K140" s="567"/>
      <c r="L140" s="567"/>
      <c r="M140" s="567"/>
      <c r="N140" s="567"/>
      <c r="O140" s="567"/>
      <c r="P140" s="567"/>
      <c r="Q140" s="567"/>
      <c r="R140" s="567"/>
      <c r="S140" s="567"/>
      <c r="T140" s="567"/>
      <c r="U140" s="567"/>
      <c r="V140" s="567"/>
      <c r="W140" s="567"/>
      <c r="X140" s="567"/>
      <c r="Y140" s="567"/>
      <c r="Z140" s="567"/>
      <c r="AA140" s="567"/>
      <c r="AB140" s="567"/>
      <c r="AC140" s="567"/>
      <c r="AD140" s="567"/>
      <c r="AE140" s="567"/>
      <c r="AF140" s="567"/>
      <c r="AG140" s="567"/>
      <c r="AH140" s="567"/>
      <c r="AI140" s="567"/>
      <c r="AJ140" s="567"/>
      <c r="AK140" s="567"/>
      <c r="AL140" s="567"/>
      <c r="AM140" s="567"/>
      <c r="AN140" s="567"/>
      <c r="AO140" s="567"/>
      <c r="AP140" s="567"/>
      <c r="AQ140" s="567"/>
      <c r="AR140" s="567"/>
      <c r="AS140" s="567"/>
      <c r="AT140" s="567"/>
      <c r="AU140" s="567"/>
      <c r="AV140" s="567"/>
      <c r="AW140" s="567"/>
      <c r="AX140" s="567"/>
      <c r="AY140" s="567"/>
      <c r="AZ140" s="567"/>
      <c r="BA140" s="567"/>
      <c r="BB140" s="567"/>
      <c r="BC140" s="567"/>
      <c r="BD140" s="567"/>
      <c r="BE140" s="567"/>
      <c r="BF140" s="567"/>
      <c r="BG140" s="567"/>
      <c r="BH140" s="567"/>
      <c r="BI140" s="567"/>
      <c r="BJ140" s="567"/>
      <c r="BK140" s="567"/>
      <c r="BL140" s="567"/>
      <c r="BM140" s="567"/>
      <c r="BN140" s="567"/>
      <c r="BO140" s="567"/>
      <c r="BP140" s="567"/>
      <c r="BQ140" s="567"/>
      <c r="BR140" s="567"/>
      <c r="BS140" s="567"/>
      <c r="BT140" s="567"/>
      <c r="BU140" s="567"/>
      <c r="BV140" s="567"/>
      <c r="BW140" s="567"/>
      <c r="BX140" s="567"/>
      <c r="BY140" s="567"/>
      <c r="BZ140" s="567"/>
      <c r="CA140" s="567"/>
      <c r="CB140" s="567"/>
      <c r="CC140" s="567"/>
      <c r="CD140" s="567"/>
      <c r="CE140" s="567"/>
      <c r="CF140" s="567"/>
      <c r="CG140" s="567"/>
      <c r="CH140" s="567"/>
      <c r="CI140" s="567"/>
    </row>
    <row r="141" spans="1:87" ht="15.75" customHeight="1">
      <c r="A141" s="883" t="str">
        <f t="shared" si="10"/>
        <v>Marketing &amp; Sales</v>
      </c>
      <c r="B141" s="905"/>
      <c r="C141" s="884"/>
      <c r="D141" s="885"/>
      <c r="E141" s="885"/>
      <c r="F141" s="885"/>
      <c r="G141" s="885"/>
      <c r="H141" s="885"/>
      <c r="I141" s="885"/>
      <c r="J141" s="885"/>
      <c r="K141" s="885"/>
      <c r="L141" s="885"/>
      <c r="M141" s="885"/>
      <c r="N141" s="885"/>
      <c r="O141" s="885"/>
      <c r="P141" s="885"/>
      <c r="Q141" s="885"/>
      <c r="R141" s="885"/>
      <c r="S141" s="885"/>
      <c r="T141" s="885"/>
      <c r="U141" s="885"/>
      <c r="V141" s="885"/>
      <c r="W141" s="885"/>
      <c r="X141" s="885"/>
      <c r="Y141" s="885"/>
      <c r="Z141" s="885"/>
      <c r="AA141" s="885"/>
      <c r="AB141" s="885"/>
      <c r="AC141" s="885"/>
      <c r="AD141" s="885"/>
      <c r="AE141" s="885"/>
      <c r="AF141" s="885"/>
      <c r="AG141" s="885"/>
      <c r="AH141" s="885"/>
      <c r="AI141" s="885"/>
      <c r="AJ141" s="885"/>
      <c r="AK141" s="885"/>
      <c r="AL141" s="885"/>
      <c r="AM141" s="885"/>
      <c r="AN141" s="885"/>
      <c r="AO141" s="885"/>
      <c r="AP141" s="885"/>
      <c r="AQ141" s="885"/>
      <c r="AR141" s="885"/>
      <c r="AS141" s="885"/>
      <c r="AT141" s="885"/>
      <c r="AU141" s="885"/>
      <c r="AV141" s="885"/>
      <c r="AW141" s="885"/>
      <c r="AX141" s="885"/>
      <c r="AY141" s="885"/>
      <c r="AZ141" s="885"/>
      <c r="BA141" s="885"/>
      <c r="BB141" s="885"/>
      <c r="BC141" s="885"/>
      <c r="BD141" s="885"/>
      <c r="BE141" s="885"/>
      <c r="BF141" s="885"/>
      <c r="BG141" s="885"/>
      <c r="BH141" s="885"/>
      <c r="BI141" s="885"/>
      <c r="BJ141" s="885"/>
      <c r="BK141" s="885"/>
      <c r="BL141" s="885"/>
      <c r="BM141" s="885"/>
      <c r="BN141" s="885"/>
      <c r="BO141" s="885"/>
      <c r="BP141" s="885"/>
      <c r="BQ141" s="885"/>
      <c r="BR141" s="885"/>
      <c r="BS141" s="885"/>
      <c r="BT141" s="885"/>
      <c r="BU141" s="885"/>
      <c r="BV141" s="885"/>
      <c r="BW141" s="885"/>
      <c r="BX141" s="885"/>
      <c r="BY141" s="885"/>
      <c r="BZ141" s="885"/>
      <c r="CA141" s="885"/>
      <c r="CB141" s="885"/>
      <c r="CC141" s="885"/>
      <c r="CD141" s="885"/>
      <c r="CE141" s="885"/>
      <c r="CF141" s="885"/>
      <c r="CG141" s="885"/>
      <c r="CH141" s="885"/>
      <c r="CI141" s="885"/>
    </row>
    <row r="142" spans="1:87" ht="15.75" customHeight="1">
      <c r="A142" s="875" t="str">
        <f t="shared" si="10"/>
        <v>VP of Sales</v>
      </c>
      <c r="B142" s="719" t="str">
        <f>Staff!B43</f>
        <v>Growth</v>
      </c>
      <c r="C142" s="719" t="str">
        <f>Settings!$C$7</f>
        <v>USD</v>
      </c>
      <c r="D142" s="567">
        <f>(Staff!$D43*D47)</f>
        <v>0</v>
      </c>
      <c r="E142" s="567">
        <f>(Staff!$D43*E47)*((1+Staff!$H43)^(ROUNDDOWN((COUNTIF($D142:D142,"&gt;0")/12),0)))</f>
        <v>0</v>
      </c>
      <c r="F142" s="567">
        <f>(Staff!$D43*F47)*((1+Staff!$H43)^(ROUNDDOWN((COUNTIF($D142:E142,"&gt;0")/12),0)))</f>
        <v>0</v>
      </c>
      <c r="G142" s="567">
        <f>(Staff!$D43*G47)*((1+Staff!$H43)^(ROUNDDOWN((COUNTIF($D142:F142,"&gt;0")/12),0)))</f>
        <v>0</v>
      </c>
      <c r="H142" s="567">
        <f>(Staff!$D43*H47)*((1+Staff!$H43)^(ROUNDDOWN((COUNTIF($D142:G142,"&gt;0")/12),0)))</f>
        <v>0</v>
      </c>
      <c r="I142" s="567">
        <f>(Staff!$D43*I47)*((1+Staff!$H43)^(ROUNDDOWN((COUNTIF($D142:H142,"&gt;0")/12),0)))</f>
        <v>0</v>
      </c>
      <c r="J142" s="567">
        <f>(Staff!$D43*J47)*((1+Staff!$H43)^(ROUNDDOWN((COUNTIF($D142:I142,"&gt;0")/12),0)))</f>
        <v>0</v>
      </c>
      <c r="K142" s="567">
        <f>(Staff!$D43*K47)*((1+Staff!$H43)^(ROUNDDOWN((COUNTIF($D142:J142,"&gt;0")/12),0)))</f>
        <v>0</v>
      </c>
      <c r="L142" s="567">
        <f>(Staff!$D43*L47)*((1+Staff!$H43)^(ROUNDDOWN((COUNTIF($D142:K142,"&gt;0")/12),0)))</f>
        <v>0</v>
      </c>
      <c r="M142" s="567">
        <f>(Staff!$D43*M47)*((1+Staff!$H43)^(ROUNDDOWN((COUNTIF($D142:L142,"&gt;0")/12),0)))</f>
        <v>0</v>
      </c>
      <c r="N142" s="567">
        <f>(Staff!$D43*N47)*((1+Staff!$H43)^(ROUNDDOWN((COUNTIF($D142:M142,"&gt;0")/12),0)))</f>
        <v>0</v>
      </c>
      <c r="O142" s="567">
        <f>(Staff!$D43*O47)*((1+Staff!$H43)^(ROUNDDOWN((COUNTIF($D142:N142,"&gt;0")/12),0)))</f>
        <v>0</v>
      </c>
      <c r="P142" s="567">
        <f>(Staff!$D43*P47)*((1+Staff!$H43)^(ROUNDDOWN((COUNTIF($D142:O142,"&gt;0")/12),0)))</f>
        <v>0</v>
      </c>
      <c r="Q142" s="567">
        <f>(Staff!$D43*Q47)*((1+Staff!$H43)^(ROUNDDOWN((COUNTIF($D142:P142,"&gt;0")/12),0)))</f>
        <v>0</v>
      </c>
      <c r="R142" s="567">
        <f>(Staff!$D43*R47)*((1+Staff!$H43)^(ROUNDDOWN((COUNTIF($D142:Q142,"&gt;0")/12),0)))</f>
        <v>0</v>
      </c>
      <c r="S142" s="567">
        <f>(Staff!$D43*S47)*((1+Staff!$H43)^(ROUNDDOWN((COUNTIF($D142:R142,"&gt;0")/12),0)))</f>
        <v>0</v>
      </c>
      <c r="T142" s="567">
        <f>(Staff!$D43*T47)*((1+Staff!$H43)^(ROUNDDOWN((COUNTIF($D142:S142,"&gt;0")/12),0)))</f>
        <v>0</v>
      </c>
      <c r="U142" s="567">
        <f>(Staff!$D43*U47)*((1+Staff!$H43)^(ROUNDDOWN((COUNTIF($D142:T142,"&gt;0")/12),0)))</f>
        <v>0</v>
      </c>
      <c r="V142" s="567">
        <f>(Staff!$D43*V47)*((1+Staff!$H43)^(ROUNDDOWN((COUNTIF($D142:U142,"&gt;0")/12),0)))</f>
        <v>0</v>
      </c>
      <c r="W142" s="567">
        <f>(Staff!$D43*W47)*((1+Staff!$H43)^(ROUNDDOWN((COUNTIF($D142:V142,"&gt;0")/12),0)))</f>
        <v>0</v>
      </c>
      <c r="X142" s="567">
        <f>(Staff!$D43*X47)*((1+Staff!$H43)^(ROUNDDOWN((COUNTIF($D142:W142,"&gt;0")/12),0)))</f>
        <v>0</v>
      </c>
      <c r="Y142" s="567">
        <f>(Staff!$D43*Y47)*((1+Staff!$H43)^(ROUNDDOWN((COUNTIF($D142:X142,"&gt;0")/12),0)))</f>
        <v>0</v>
      </c>
      <c r="Z142" s="567">
        <f>(Staff!$D43*Z47)*((1+Staff!$H43)^(ROUNDDOWN((COUNTIF($D142:Y142,"&gt;0")/12),0)))</f>
        <v>0</v>
      </c>
      <c r="AA142" s="567">
        <f>(Staff!$D43*AA47)*((1+Staff!$H43)^(ROUNDDOWN((COUNTIF($D142:Z142,"&gt;0")/12),0)))</f>
        <v>0</v>
      </c>
      <c r="AB142" s="567">
        <f>(Staff!$D43*AB47)*((1+Staff!$H43)^(ROUNDDOWN((COUNTIF($D142:AA142,"&gt;0")/12),0)))</f>
        <v>0</v>
      </c>
      <c r="AC142" s="567">
        <f>(Staff!$D43*AC47)*((1+Staff!$H43)^(ROUNDDOWN((COUNTIF($D142:AB142,"&gt;0")/12),0)))</f>
        <v>0</v>
      </c>
      <c r="AD142" s="567">
        <f>(Staff!$D43*AD47)*((1+Staff!$H43)^(ROUNDDOWN((COUNTIF($D142:AC142,"&gt;0")/12),0)))</f>
        <v>0</v>
      </c>
      <c r="AE142" s="567">
        <f>(Staff!$D43*AE47)*((1+Staff!$H43)^(ROUNDDOWN((COUNTIF($D142:AD142,"&gt;0")/12),0)))</f>
        <v>0</v>
      </c>
      <c r="AF142" s="567">
        <f>(Staff!$D43*AF47)*((1+Staff!$H43)^(ROUNDDOWN((COUNTIF($D142:AE142,"&gt;0")/12),0)))</f>
        <v>0</v>
      </c>
      <c r="AG142" s="567">
        <f>(Staff!$D43*AG47)*((1+Staff!$H43)^(ROUNDDOWN((COUNTIF($D142:AF142,"&gt;0")/12),0)))</f>
        <v>0</v>
      </c>
      <c r="AH142" s="567">
        <f>(Staff!$D43*AH47)*((1+Staff!$H43)^(ROUNDDOWN((COUNTIF($D142:AG142,"&gt;0")/12),0)))</f>
        <v>0</v>
      </c>
      <c r="AI142" s="567">
        <f>(Staff!$D43*AI47)*((1+Staff!$H43)^(ROUNDDOWN((COUNTIF($D142:AH142,"&gt;0")/12),0)))</f>
        <v>0</v>
      </c>
      <c r="AJ142" s="567">
        <f>(Staff!$D43*AJ47)*((1+Staff!$H43)^(ROUNDDOWN((COUNTIF($D142:AI142,"&gt;0")/12),0)))</f>
        <v>0</v>
      </c>
      <c r="AK142" s="567">
        <f>(Staff!$D43*AK47)*((1+Staff!$H43)^(ROUNDDOWN((COUNTIF($D142:AJ142,"&gt;0")/12),0)))</f>
        <v>0</v>
      </c>
      <c r="AL142" s="567">
        <f>(Staff!$D43*AL47)*((1+Staff!$H43)^(ROUNDDOWN((COUNTIF($D142:AK142,"&gt;0")/12),0)))</f>
        <v>0</v>
      </c>
      <c r="AM142" s="567">
        <f>(Staff!$D43*AM47)*((1+Staff!$H43)^(ROUNDDOWN((COUNTIF($D142:AL142,"&gt;0")/12),0)))</f>
        <v>0</v>
      </c>
      <c r="AN142" s="567">
        <f>(Staff!$D43*AN47)*((1+Staff!$H43)^(ROUNDDOWN((COUNTIF($D142:AM142,"&gt;0")/12),0)))</f>
        <v>0</v>
      </c>
      <c r="AO142" s="567">
        <f>(Staff!$D43*AO47)*((1+Staff!$H43)^(ROUNDDOWN((COUNTIF($D142:AN142,"&gt;0")/12),0)))</f>
        <v>0</v>
      </c>
      <c r="AP142" s="567">
        <f>(Staff!$D43*AP47)*((1+Staff!$H43)^(ROUNDDOWN((COUNTIF($D142:AO142,"&gt;0")/12),0)))</f>
        <v>0</v>
      </c>
      <c r="AQ142" s="567">
        <f>(Staff!$D43*AQ47)*((1+Staff!$H43)^(ROUNDDOWN((COUNTIF($D142:AP142,"&gt;0")/12),0)))</f>
        <v>0</v>
      </c>
      <c r="AR142" s="567">
        <f>(Staff!$D43*AR47)*((1+Staff!$H43)^(ROUNDDOWN((COUNTIF($D142:AQ142,"&gt;0")/12),0)))</f>
        <v>0</v>
      </c>
      <c r="AS142" s="567">
        <f>(Staff!$D43*AS47)*((1+Staff!$H43)^(ROUNDDOWN((COUNTIF($D142:AR142,"&gt;0")/12),0)))</f>
        <v>0</v>
      </c>
      <c r="AT142" s="567">
        <f>(Staff!$D43*AT47)*((1+Staff!$H43)^(ROUNDDOWN((COUNTIF($D142:AS142,"&gt;0")/12),0)))</f>
        <v>0</v>
      </c>
      <c r="AU142" s="567">
        <f>(Staff!$D43*AU47)*((1+Staff!$H43)^(ROUNDDOWN((COUNTIF($D142:AT142,"&gt;0")/12),0)))</f>
        <v>0</v>
      </c>
      <c r="AV142" s="567">
        <f>(Staff!$D43*AV47)*((1+Staff!$H43)^(ROUNDDOWN((COUNTIF($D142:AU142,"&gt;0")/12),0)))</f>
        <v>0</v>
      </c>
      <c r="AW142" s="567">
        <f>(Staff!$D43*AW47)*((1+Staff!$H43)^(ROUNDDOWN((COUNTIF($D142:AV142,"&gt;0")/12),0)))</f>
        <v>0</v>
      </c>
      <c r="AX142" s="567">
        <f>(Staff!$D43*AX47)*((1+Staff!$H43)^(ROUNDDOWN((COUNTIF($D142:AW142,"&gt;0")/12),0)))</f>
        <v>0</v>
      </c>
      <c r="AY142" s="567">
        <f>(Staff!$D43*AY47)*((1+Staff!$H43)^(ROUNDDOWN((COUNTIF($D142:AX142,"&gt;0")/12),0)))</f>
        <v>0</v>
      </c>
      <c r="AZ142" s="567">
        <f>(Staff!$D43*AZ47)*((1+Staff!$H43)^(ROUNDDOWN((COUNTIF($D142:AY142,"&gt;0")/12),0)))</f>
        <v>0</v>
      </c>
      <c r="BA142" s="567">
        <f>(Staff!$D43*BA47)*((1+Staff!$H43)^(ROUNDDOWN((COUNTIF($D142:AZ142,"&gt;0")/12),0)))</f>
        <v>0</v>
      </c>
      <c r="BB142" s="567">
        <f>(Staff!$D43*BB47)*((1+Staff!$H43)^(ROUNDDOWN((COUNTIF($D142:BA142,"&gt;0")/12),0)))</f>
        <v>0</v>
      </c>
      <c r="BC142" s="567">
        <f>(Staff!$D43*BC47)*((1+Staff!$H43)^(ROUNDDOWN((COUNTIF($D142:BB142,"&gt;0")/12),0)))</f>
        <v>0</v>
      </c>
      <c r="BD142" s="567">
        <f>(Staff!$D43*BD47)*((1+Staff!$H43)^(ROUNDDOWN((COUNTIF($D142:BC142,"&gt;0")/12),0)))</f>
        <v>0</v>
      </c>
      <c r="BE142" s="567">
        <f>(Staff!$D43*BE47)*((1+Staff!$H43)^(ROUNDDOWN((COUNTIF($D142:BD142,"&gt;0")/12),0)))</f>
        <v>0</v>
      </c>
      <c r="BF142" s="567">
        <f>(Staff!$D43*BF47)*((1+Staff!$H43)^(ROUNDDOWN((COUNTIF($D142:BE142,"&gt;0")/12),0)))</f>
        <v>0</v>
      </c>
      <c r="BG142" s="567">
        <f>(Staff!$D43*BG47)*((1+Staff!$H43)^(ROUNDDOWN((COUNTIF($D142:BF142,"&gt;0")/12),0)))</f>
        <v>0</v>
      </c>
      <c r="BH142" s="567">
        <f>(Staff!$D43*BH47)*((1+Staff!$H43)^(ROUNDDOWN((COUNTIF($D142:BG142,"&gt;0")/12),0)))</f>
        <v>0</v>
      </c>
      <c r="BI142" s="567">
        <f>(Staff!$D43*BI47)*((1+Staff!$H43)^(ROUNDDOWN((COUNTIF($D142:BH142,"&gt;0")/12),0)))</f>
        <v>0</v>
      </c>
      <c r="BJ142" s="567">
        <f>(Staff!$D43*BJ47)*((1+Staff!$H43)^(ROUNDDOWN((COUNTIF($D142:BI142,"&gt;0")/12),0)))</f>
        <v>0</v>
      </c>
      <c r="BK142" s="567">
        <f>(Staff!$D43*BK47)*((1+Staff!$H43)^(ROUNDDOWN((COUNTIF($D142:BJ142,"&gt;0")/12),0)))</f>
        <v>0</v>
      </c>
      <c r="BL142" s="567">
        <f>(Staff!$D43*BL47)*((1+Staff!$H43)^(ROUNDDOWN((COUNTIF($D142:BK142,"&gt;0")/12),0)))</f>
        <v>0</v>
      </c>
      <c r="BM142" s="567">
        <f>(Staff!$D43*BM47)*((1+Staff!$H43)^(ROUNDDOWN((COUNTIF($D142:BL142,"&gt;0")/12),0)))</f>
        <v>0</v>
      </c>
      <c r="BN142" s="567">
        <f>(Staff!$D43*BN47)*((1+Staff!$H43)^(ROUNDDOWN((COUNTIF($D142:BM142,"&gt;0")/12),0)))</f>
        <v>0</v>
      </c>
      <c r="BO142" s="567">
        <f>(Staff!$D43*BO47)*((1+Staff!$H43)^(ROUNDDOWN((COUNTIF($D142:BN142,"&gt;0")/12),0)))</f>
        <v>0</v>
      </c>
      <c r="BP142" s="567">
        <f>(Staff!$D43*BP47)*((1+Staff!$H43)^(ROUNDDOWN((COUNTIF($D142:BO142,"&gt;0")/12),0)))</f>
        <v>0</v>
      </c>
      <c r="BQ142" s="567">
        <f>(Staff!$D43*BQ47)*((1+Staff!$H43)^(ROUNDDOWN((COUNTIF($D142:BP142,"&gt;0")/12),0)))</f>
        <v>0</v>
      </c>
      <c r="BR142" s="567">
        <f>(Staff!$D43*BR47)*((1+Staff!$H43)^(ROUNDDOWN((COUNTIF($D142:BQ142,"&gt;0")/12),0)))</f>
        <v>0</v>
      </c>
      <c r="BS142" s="567">
        <f>(Staff!$D43*BS47)*((1+Staff!$H43)^(ROUNDDOWN((COUNTIF($D142:BR142,"&gt;0")/12),0)))</f>
        <v>0</v>
      </c>
      <c r="BT142" s="567">
        <f>(Staff!$D43*BT47)*((1+Staff!$H43)^(ROUNDDOWN((COUNTIF($D142:BS142,"&gt;0")/12),0)))</f>
        <v>0</v>
      </c>
      <c r="BU142" s="567">
        <f>(Staff!$D43*BU47)*((1+Staff!$H43)^(ROUNDDOWN((COUNTIF($D142:BT142,"&gt;0")/12),0)))</f>
        <v>0</v>
      </c>
      <c r="BV142" s="567">
        <f>(Staff!$D43*BV47)*((1+Staff!$H43)^(ROUNDDOWN((COUNTIF($D142:BU142,"&gt;0")/12),0)))</f>
        <v>0</v>
      </c>
      <c r="BW142" s="567">
        <f>(Staff!$D43*BW47)*((1+Staff!$H43)^(ROUNDDOWN((COUNTIF($D142:BV142,"&gt;0")/12),0)))</f>
        <v>0</v>
      </c>
      <c r="BX142" s="567">
        <f>(Staff!$D43*BX47)*((1+Staff!$H43)^(ROUNDDOWN((COUNTIF($D142:BW142,"&gt;0")/12),0)))</f>
        <v>0</v>
      </c>
      <c r="BY142" s="567">
        <f>(Staff!$D43*BY47)*((1+Staff!$H43)^(ROUNDDOWN((COUNTIF($D142:BX142,"&gt;0")/12),0)))</f>
        <v>0</v>
      </c>
      <c r="BZ142" s="567">
        <f>(Staff!$D43*BZ47)*((1+Staff!$H43)^(ROUNDDOWN((COUNTIF($D142:BY142,"&gt;0")/12),0)))</f>
        <v>0</v>
      </c>
      <c r="CA142" s="567">
        <f>(Staff!$D43*CA47)*((1+Staff!$H43)^(ROUNDDOWN((COUNTIF($D142:BZ142,"&gt;0")/12),0)))</f>
        <v>0</v>
      </c>
      <c r="CB142" s="567">
        <f>(Staff!$D43*CB47)*((1+Staff!$H43)^(ROUNDDOWN((COUNTIF($D142:CA142,"&gt;0")/12),0)))</f>
        <v>0</v>
      </c>
      <c r="CC142" s="567">
        <f>(Staff!$D43*CC47)*((1+Staff!$H43)^(ROUNDDOWN((COUNTIF($D142:CB142,"&gt;0")/12),0)))</f>
        <v>0</v>
      </c>
      <c r="CD142" s="567">
        <f>(Staff!$D43*CD47)*((1+Staff!$H43)^(ROUNDDOWN((COUNTIF($D142:CC142,"&gt;0")/12),0)))</f>
        <v>0</v>
      </c>
      <c r="CE142" s="567">
        <f>(Staff!$D43*CE47)*((1+Staff!$H43)^(ROUNDDOWN((COUNTIF($D142:CD142,"&gt;0")/12),0)))</f>
        <v>0</v>
      </c>
      <c r="CF142" s="567">
        <f>(Staff!$D43*CF47)*((1+Staff!$H43)^(ROUNDDOWN((COUNTIF($D142:CE142,"&gt;0")/12),0)))</f>
        <v>0</v>
      </c>
      <c r="CG142" s="567">
        <f>(Staff!$D43*CG47)*((1+Staff!$H43)^(ROUNDDOWN((COUNTIF($D142:CF142,"&gt;0")/12),0)))</f>
        <v>0</v>
      </c>
      <c r="CH142" s="567">
        <f>(Staff!$D43*CH47)*((1+Staff!$H43)^(ROUNDDOWN((COUNTIF($D142:CG142,"&gt;0")/12),0)))</f>
        <v>0</v>
      </c>
      <c r="CI142" s="567">
        <f>(Staff!$D43*CI47)*((1+Staff!$H43)^(ROUNDDOWN((COUNTIF($D142:CH142,"&gt;0")/12),0)))</f>
        <v>0</v>
      </c>
    </row>
    <row r="143" spans="1:87" ht="15.75" customHeight="1">
      <c r="A143" s="875" t="str">
        <f t="shared" si="10"/>
        <v>Senior Sales</v>
      </c>
      <c r="B143" s="719" t="str">
        <f>Staff!B44</f>
        <v>Growth</v>
      </c>
      <c r="C143" s="719" t="str">
        <f>Settings!$C$7</f>
        <v>USD</v>
      </c>
      <c r="D143" s="567">
        <f>(Staff!$D44*D48)</f>
        <v>0</v>
      </c>
      <c r="E143" s="567">
        <f>(Staff!$D44*E48)*((1+Staff!$H44)^(ROUNDDOWN((COUNTIF($D143:D143,"&gt;0")/12),0)))</f>
        <v>0</v>
      </c>
      <c r="F143" s="567">
        <f>(Staff!$D44*F48)*((1+Staff!$H44)^(ROUNDDOWN((COUNTIF($D143:E143,"&gt;0")/12),0)))</f>
        <v>0</v>
      </c>
      <c r="G143" s="567">
        <f>(Staff!$D44*G48)*((1+Staff!$H44)^(ROUNDDOWN((COUNTIF($D143:F143,"&gt;0")/12),0)))</f>
        <v>0</v>
      </c>
      <c r="H143" s="567">
        <f>(Staff!$D44*H48)*((1+Staff!$H44)^(ROUNDDOWN((COUNTIF($D143:G143,"&gt;0")/12),0)))</f>
        <v>0</v>
      </c>
      <c r="I143" s="567">
        <f>(Staff!$D44*I48)*((1+Staff!$H44)^(ROUNDDOWN((COUNTIF($D143:H143,"&gt;0")/12),0)))</f>
        <v>0</v>
      </c>
      <c r="J143" s="567">
        <f>(Staff!$D44*J48)*((1+Staff!$H44)^(ROUNDDOWN((COUNTIF($D143:I143,"&gt;0")/12),0)))</f>
        <v>0</v>
      </c>
      <c r="K143" s="567">
        <f>(Staff!$D44*K48)*((1+Staff!$H44)^(ROUNDDOWN((COUNTIF($D143:J143,"&gt;0")/12),0)))</f>
        <v>0</v>
      </c>
      <c r="L143" s="567">
        <f>(Staff!$D44*L48)*((1+Staff!$H44)^(ROUNDDOWN((COUNTIF($D143:K143,"&gt;0")/12),0)))</f>
        <v>0</v>
      </c>
      <c r="M143" s="567">
        <f>(Staff!$D44*M48)*((1+Staff!$H44)^(ROUNDDOWN((COUNTIF($D143:L143,"&gt;0")/12),0)))</f>
        <v>0</v>
      </c>
      <c r="N143" s="567">
        <f>(Staff!$D44*N48)*((1+Staff!$H44)^(ROUNDDOWN((COUNTIF($D143:M143,"&gt;0")/12),0)))</f>
        <v>0</v>
      </c>
      <c r="O143" s="567">
        <f>(Staff!$D44*O48)*((1+Staff!$H44)^(ROUNDDOWN((COUNTIF($D143:N143,"&gt;0")/12),0)))</f>
        <v>0</v>
      </c>
      <c r="P143" s="567">
        <f>(Staff!$D44*P48)*((1+Staff!$H44)^(ROUNDDOWN((COUNTIF($D143:O143,"&gt;0")/12),0)))</f>
        <v>0</v>
      </c>
      <c r="Q143" s="567">
        <f>(Staff!$D44*Q48)*((1+Staff!$H44)^(ROUNDDOWN((COUNTIF($D143:P143,"&gt;0")/12),0)))</f>
        <v>0</v>
      </c>
      <c r="R143" s="567">
        <f>(Staff!$D44*R48)*((1+Staff!$H44)^(ROUNDDOWN((COUNTIF($D143:Q143,"&gt;0")/12),0)))</f>
        <v>0</v>
      </c>
      <c r="S143" s="567">
        <f>(Staff!$D44*S48)*((1+Staff!$H44)^(ROUNDDOWN((COUNTIF($D143:R143,"&gt;0")/12),0)))</f>
        <v>0</v>
      </c>
      <c r="T143" s="567">
        <f>(Staff!$D44*T48)*((1+Staff!$H44)^(ROUNDDOWN((COUNTIF($D143:S143,"&gt;0")/12),0)))</f>
        <v>0</v>
      </c>
      <c r="U143" s="567">
        <f>(Staff!$D44*U48)*((1+Staff!$H44)^(ROUNDDOWN((COUNTIF($D143:T143,"&gt;0")/12),0)))</f>
        <v>0</v>
      </c>
      <c r="V143" s="567">
        <f>(Staff!$D44*V48)*((1+Staff!$H44)^(ROUNDDOWN((COUNTIF($D143:U143,"&gt;0")/12),0)))</f>
        <v>0</v>
      </c>
      <c r="W143" s="567">
        <f>(Staff!$D44*W48)*((1+Staff!$H44)^(ROUNDDOWN((COUNTIF($D143:V143,"&gt;0")/12),0)))</f>
        <v>0</v>
      </c>
      <c r="X143" s="567">
        <f>(Staff!$D44*X48)*((1+Staff!$H44)^(ROUNDDOWN((COUNTIF($D143:W143,"&gt;0")/12),0)))</f>
        <v>0</v>
      </c>
      <c r="Y143" s="567">
        <f>(Staff!$D44*Y48)*((1+Staff!$H44)^(ROUNDDOWN((COUNTIF($D143:X143,"&gt;0")/12),0)))</f>
        <v>0</v>
      </c>
      <c r="Z143" s="567">
        <f>(Staff!$D44*Z48)*((1+Staff!$H44)^(ROUNDDOWN((COUNTIF($D143:Y143,"&gt;0")/12),0)))</f>
        <v>0</v>
      </c>
      <c r="AA143" s="567">
        <f>(Staff!$D44*AA48)*((1+Staff!$H44)^(ROUNDDOWN((COUNTIF($D143:Z143,"&gt;0")/12),0)))</f>
        <v>0</v>
      </c>
      <c r="AB143" s="567">
        <f>(Staff!$D44*AB48)*((1+Staff!$H44)^(ROUNDDOWN((COUNTIF($D143:AA143,"&gt;0")/12),0)))</f>
        <v>0</v>
      </c>
      <c r="AC143" s="567">
        <f>(Staff!$D44*AC48)*((1+Staff!$H44)^(ROUNDDOWN((COUNTIF($D143:AB143,"&gt;0")/12),0)))</f>
        <v>0</v>
      </c>
      <c r="AD143" s="567">
        <f>(Staff!$D44*AD48)*((1+Staff!$H44)^(ROUNDDOWN((COUNTIF($D143:AC143,"&gt;0")/12),0)))</f>
        <v>0</v>
      </c>
      <c r="AE143" s="567">
        <f>(Staff!$D44*AE48)*((1+Staff!$H44)^(ROUNDDOWN((COUNTIF($D143:AD143,"&gt;0")/12),0)))</f>
        <v>0</v>
      </c>
      <c r="AF143" s="567">
        <f>(Staff!$D44*AF48)*((1+Staff!$H44)^(ROUNDDOWN((COUNTIF($D143:AE143,"&gt;0")/12),0)))</f>
        <v>0</v>
      </c>
      <c r="AG143" s="567">
        <f>(Staff!$D44*AG48)*((1+Staff!$H44)^(ROUNDDOWN((COUNTIF($D143:AF143,"&gt;0")/12),0)))</f>
        <v>0</v>
      </c>
      <c r="AH143" s="567">
        <f>(Staff!$D44*AH48)*((1+Staff!$H44)^(ROUNDDOWN((COUNTIF($D143:AG143,"&gt;0")/12),0)))</f>
        <v>0</v>
      </c>
      <c r="AI143" s="567">
        <f>(Staff!$D44*AI48)*((1+Staff!$H44)^(ROUNDDOWN((COUNTIF($D143:AH143,"&gt;0")/12),0)))</f>
        <v>0</v>
      </c>
      <c r="AJ143" s="567">
        <f>(Staff!$D44*AJ48)*((1+Staff!$H44)^(ROUNDDOWN((COUNTIF($D143:AI143,"&gt;0")/12),0)))</f>
        <v>0</v>
      </c>
      <c r="AK143" s="567">
        <f>(Staff!$D44*AK48)*((1+Staff!$H44)^(ROUNDDOWN((COUNTIF($D143:AJ143,"&gt;0")/12),0)))</f>
        <v>0</v>
      </c>
      <c r="AL143" s="567">
        <f>(Staff!$D44*AL48)*((1+Staff!$H44)^(ROUNDDOWN((COUNTIF($D143:AK143,"&gt;0")/12),0)))</f>
        <v>0</v>
      </c>
      <c r="AM143" s="567">
        <f>(Staff!$D44*AM48)*((1+Staff!$H44)^(ROUNDDOWN((COUNTIF($D143:AL143,"&gt;0")/12),0)))</f>
        <v>0</v>
      </c>
      <c r="AN143" s="567">
        <f>(Staff!$D44*AN48)*((1+Staff!$H44)^(ROUNDDOWN((COUNTIF($D143:AM143,"&gt;0")/12),0)))</f>
        <v>0</v>
      </c>
      <c r="AO143" s="567">
        <f>(Staff!$D44*AO48)*((1+Staff!$H44)^(ROUNDDOWN((COUNTIF($D143:AN143,"&gt;0")/12),0)))</f>
        <v>0</v>
      </c>
      <c r="AP143" s="567">
        <f>(Staff!$D44*AP48)*((1+Staff!$H44)^(ROUNDDOWN((COUNTIF($D143:AO143,"&gt;0")/12),0)))</f>
        <v>0</v>
      </c>
      <c r="AQ143" s="567">
        <f>(Staff!$D44*AQ48)*((1+Staff!$H44)^(ROUNDDOWN((COUNTIF($D143:AP143,"&gt;0")/12),0)))</f>
        <v>0</v>
      </c>
      <c r="AR143" s="567">
        <f>(Staff!$D44*AR48)*((1+Staff!$H44)^(ROUNDDOWN((COUNTIF($D143:AQ143,"&gt;0")/12),0)))</f>
        <v>0</v>
      </c>
      <c r="AS143" s="567">
        <f>(Staff!$D44*AS48)*((1+Staff!$H44)^(ROUNDDOWN((COUNTIF($D143:AR143,"&gt;0")/12),0)))</f>
        <v>0</v>
      </c>
      <c r="AT143" s="567">
        <f>(Staff!$D44*AT48)*((1+Staff!$H44)^(ROUNDDOWN((COUNTIF($D143:AS143,"&gt;0")/12),0)))</f>
        <v>0</v>
      </c>
      <c r="AU143" s="567">
        <f>(Staff!$D44*AU48)*((1+Staff!$H44)^(ROUNDDOWN((COUNTIF($D143:AT143,"&gt;0")/12),0)))</f>
        <v>0</v>
      </c>
      <c r="AV143" s="567">
        <f>(Staff!$D44*AV48)*((1+Staff!$H44)^(ROUNDDOWN((COUNTIF($D143:AU143,"&gt;0")/12),0)))</f>
        <v>0</v>
      </c>
      <c r="AW143" s="567">
        <f>(Staff!$D44*AW48)*((1+Staff!$H44)^(ROUNDDOWN((COUNTIF($D143:AV143,"&gt;0")/12),0)))</f>
        <v>0</v>
      </c>
      <c r="AX143" s="567">
        <f>(Staff!$D44*AX48)*((1+Staff!$H44)^(ROUNDDOWN((COUNTIF($D143:AW143,"&gt;0")/12),0)))</f>
        <v>0</v>
      </c>
      <c r="AY143" s="567">
        <f>(Staff!$D44*AY48)*((1+Staff!$H44)^(ROUNDDOWN((COUNTIF($D143:AX143,"&gt;0")/12),0)))</f>
        <v>0</v>
      </c>
      <c r="AZ143" s="567">
        <f>(Staff!$D44*AZ48)*((1+Staff!$H44)^(ROUNDDOWN((COUNTIF($D143:AY143,"&gt;0")/12),0)))</f>
        <v>0</v>
      </c>
      <c r="BA143" s="567">
        <f>(Staff!$D44*BA48)*((1+Staff!$H44)^(ROUNDDOWN((COUNTIF($D143:AZ143,"&gt;0")/12),0)))</f>
        <v>0</v>
      </c>
      <c r="BB143" s="567">
        <f>(Staff!$D44*BB48)*((1+Staff!$H44)^(ROUNDDOWN((COUNTIF($D143:BA143,"&gt;0")/12),0)))</f>
        <v>0</v>
      </c>
      <c r="BC143" s="567">
        <f>(Staff!$D44*BC48)*((1+Staff!$H44)^(ROUNDDOWN((COUNTIF($D143:BB143,"&gt;0")/12),0)))</f>
        <v>0</v>
      </c>
      <c r="BD143" s="567">
        <f>(Staff!$D44*BD48)*((1+Staff!$H44)^(ROUNDDOWN((COUNTIF($D143:BC143,"&gt;0")/12),0)))</f>
        <v>0</v>
      </c>
      <c r="BE143" s="567">
        <f>(Staff!$D44*BE48)*((1+Staff!$H44)^(ROUNDDOWN((COUNTIF($D143:BD143,"&gt;0")/12),0)))</f>
        <v>0</v>
      </c>
      <c r="BF143" s="567">
        <f>(Staff!$D44*BF48)*((1+Staff!$H44)^(ROUNDDOWN((COUNTIF($D143:BE143,"&gt;0")/12),0)))</f>
        <v>0</v>
      </c>
      <c r="BG143" s="567">
        <f>(Staff!$D44*BG48)*((1+Staff!$H44)^(ROUNDDOWN((COUNTIF($D143:BF143,"&gt;0")/12),0)))</f>
        <v>0</v>
      </c>
      <c r="BH143" s="567">
        <f>(Staff!$D44*BH48)*((1+Staff!$H44)^(ROUNDDOWN((COUNTIF($D143:BG143,"&gt;0")/12),0)))</f>
        <v>0</v>
      </c>
      <c r="BI143" s="567">
        <f>(Staff!$D44*BI48)*((1+Staff!$H44)^(ROUNDDOWN((COUNTIF($D143:BH143,"&gt;0")/12),0)))</f>
        <v>0</v>
      </c>
      <c r="BJ143" s="567">
        <f>(Staff!$D44*BJ48)*((1+Staff!$H44)^(ROUNDDOWN((COUNTIF($D143:BI143,"&gt;0")/12),0)))</f>
        <v>0</v>
      </c>
      <c r="BK143" s="567">
        <f>(Staff!$D44*BK48)*((1+Staff!$H44)^(ROUNDDOWN((COUNTIF($D143:BJ143,"&gt;0")/12),0)))</f>
        <v>0</v>
      </c>
      <c r="BL143" s="567">
        <f>(Staff!$D44*BL48)*((1+Staff!$H44)^(ROUNDDOWN((COUNTIF($D143:BK143,"&gt;0")/12),0)))</f>
        <v>0</v>
      </c>
      <c r="BM143" s="567">
        <f>(Staff!$D44*BM48)*((1+Staff!$H44)^(ROUNDDOWN((COUNTIF($D143:BL143,"&gt;0")/12),0)))</f>
        <v>0</v>
      </c>
      <c r="BN143" s="567">
        <f>(Staff!$D44*BN48)*((1+Staff!$H44)^(ROUNDDOWN((COUNTIF($D143:BM143,"&gt;0")/12),0)))</f>
        <v>0</v>
      </c>
      <c r="BO143" s="567">
        <f>(Staff!$D44*BO48)*((1+Staff!$H44)^(ROUNDDOWN((COUNTIF($D143:BN143,"&gt;0")/12),0)))</f>
        <v>0</v>
      </c>
      <c r="BP143" s="567">
        <f>(Staff!$D44*BP48)*((1+Staff!$H44)^(ROUNDDOWN((COUNTIF($D143:BO143,"&gt;0")/12),0)))</f>
        <v>0</v>
      </c>
      <c r="BQ143" s="567">
        <f>(Staff!$D44*BQ48)*((1+Staff!$H44)^(ROUNDDOWN((COUNTIF($D143:BP143,"&gt;0")/12),0)))</f>
        <v>0</v>
      </c>
      <c r="BR143" s="567">
        <f>(Staff!$D44*BR48)*((1+Staff!$H44)^(ROUNDDOWN((COUNTIF($D143:BQ143,"&gt;0")/12),0)))</f>
        <v>0</v>
      </c>
      <c r="BS143" s="567">
        <f>(Staff!$D44*BS48)*((1+Staff!$H44)^(ROUNDDOWN((COUNTIF($D143:BR143,"&gt;0")/12),0)))</f>
        <v>0</v>
      </c>
      <c r="BT143" s="567">
        <f>(Staff!$D44*BT48)*((1+Staff!$H44)^(ROUNDDOWN((COUNTIF($D143:BS143,"&gt;0")/12),0)))</f>
        <v>0</v>
      </c>
      <c r="BU143" s="567">
        <f>(Staff!$D44*BU48)*((1+Staff!$H44)^(ROUNDDOWN((COUNTIF($D143:BT143,"&gt;0")/12),0)))</f>
        <v>0</v>
      </c>
      <c r="BV143" s="567">
        <f>(Staff!$D44*BV48)*((1+Staff!$H44)^(ROUNDDOWN((COUNTIF($D143:BU143,"&gt;0")/12),0)))</f>
        <v>0</v>
      </c>
      <c r="BW143" s="567">
        <f>(Staff!$D44*BW48)*((1+Staff!$H44)^(ROUNDDOWN((COUNTIF($D143:BV143,"&gt;0")/12),0)))</f>
        <v>0</v>
      </c>
      <c r="BX143" s="567">
        <f>(Staff!$D44*BX48)*((1+Staff!$H44)^(ROUNDDOWN((COUNTIF($D143:BW143,"&gt;0")/12),0)))</f>
        <v>0</v>
      </c>
      <c r="BY143" s="567">
        <f>(Staff!$D44*BY48)*((1+Staff!$H44)^(ROUNDDOWN((COUNTIF($D143:BX143,"&gt;0")/12),0)))</f>
        <v>0</v>
      </c>
      <c r="BZ143" s="567">
        <f>(Staff!$D44*BZ48)*((1+Staff!$H44)^(ROUNDDOWN((COUNTIF($D143:BY143,"&gt;0")/12),0)))</f>
        <v>0</v>
      </c>
      <c r="CA143" s="567">
        <f>(Staff!$D44*CA48)*((1+Staff!$H44)^(ROUNDDOWN((COUNTIF($D143:BZ143,"&gt;0")/12),0)))</f>
        <v>0</v>
      </c>
      <c r="CB143" s="567">
        <f>(Staff!$D44*CB48)*((1+Staff!$H44)^(ROUNDDOWN((COUNTIF($D143:CA143,"&gt;0")/12),0)))</f>
        <v>0</v>
      </c>
      <c r="CC143" s="567">
        <f>(Staff!$D44*CC48)*((1+Staff!$H44)^(ROUNDDOWN((COUNTIF($D143:CB143,"&gt;0")/12),0)))</f>
        <v>0</v>
      </c>
      <c r="CD143" s="567">
        <f>(Staff!$D44*CD48)*((1+Staff!$H44)^(ROUNDDOWN((COUNTIF($D143:CC143,"&gt;0")/12),0)))</f>
        <v>0</v>
      </c>
      <c r="CE143" s="567">
        <f>(Staff!$D44*CE48)*((1+Staff!$H44)^(ROUNDDOWN((COUNTIF($D143:CD143,"&gt;0")/12),0)))</f>
        <v>0</v>
      </c>
      <c r="CF143" s="567">
        <f>(Staff!$D44*CF48)*((1+Staff!$H44)^(ROUNDDOWN((COUNTIF($D143:CE143,"&gt;0")/12),0)))</f>
        <v>0</v>
      </c>
      <c r="CG143" s="567">
        <f>(Staff!$D44*CG48)*((1+Staff!$H44)^(ROUNDDOWN((COUNTIF($D143:CF143,"&gt;0")/12),0)))</f>
        <v>0</v>
      </c>
      <c r="CH143" s="567">
        <f>(Staff!$D44*CH48)*((1+Staff!$H44)^(ROUNDDOWN((COUNTIF($D143:CG143,"&gt;0")/12),0)))</f>
        <v>0</v>
      </c>
      <c r="CI143" s="567">
        <f>(Staff!$D44*CI48)*((1+Staff!$H44)^(ROUNDDOWN((COUNTIF($D143:CH143,"&gt;0")/12),0)))</f>
        <v>0</v>
      </c>
    </row>
    <row r="144" spans="1:87" ht="15.75" customHeight="1">
      <c r="A144" s="875" t="str">
        <f t="shared" si="10"/>
        <v>Junior Sales</v>
      </c>
      <c r="B144" s="719" t="str">
        <f>Staff!B45</f>
        <v>Growth</v>
      </c>
      <c r="C144" s="719" t="str">
        <f>Settings!$C$7</f>
        <v>USD</v>
      </c>
      <c r="D144" s="567">
        <f>(Staff!$D45*D49)</f>
        <v>0</v>
      </c>
      <c r="E144" s="567">
        <f>(Staff!$D45*E49)*((1+Staff!$H45)^(ROUNDDOWN((COUNTIF($D144:D144,"&gt;0")/12),0)))</f>
        <v>0</v>
      </c>
      <c r="F144" s="567">
        <f>(Staff!$D45*F49)*((1+Staff!$H45)^(ROUNDDOWN((COUNTIF($D144:E144,"&gt;0")/12),0)))</f>
        <v>0</v>
      </c>
      <c r="G144" s="567">
        <f>(Staff!$D45*G49)*((1+Staff!$H45)^(ROUNDDOWN((COUNTIF($D144:F144,"&gt;0")/12),0)))</f>
        <v>0</v>
      </c>
      <c r="H144" s="567">
        <f>(Staff!$D45*H49)*((1+Staff!$H45)^(ROUNDDOWN((COUNTIF($D144:G144,"&gt;0")/12),0)))</f>
        <v>0</v>
      </c>
      <c r="I144" s="567">
        <f>(Staff!$D45*I49)*((1+Staff!$H45)^(ROUNDDOWN((COUNTIF($D144:H144,"&gt;0")/12),0)))</f>
        <v>0</v>
      </c>
      <c r="J144" s="567">
        <f>(Staff!$D45*J49)*((1+Staff!$H45)^(ROUNDDOWN((COUNTIF($D144:I144,"&gt;0")/12),0)))</f>
        <v>0</v>
      </c>
      <c r="K144" s="567">
        <f>(Staff!$D45*K49)*((1+Staff!$H45)^(ROUNDDOWN((COUNTIF($D144:J144,"&gt;0")/12),0)))</f>
        <v>0</v>
      </c>
      <c r="L144" s="567">
        <f>(Staff!$D45*L49)*((1+Staff!$H45)^(ROUNDDOWN((COUNTIF($D144:K144,"&gt;0")/12),0)))</f>
        <v>0</v>
      </c>
      <c r="M144" s="567">
        <f>(Staff!$D45*M49)*((1+Staff!$H45)^(ROUNDDOWN((COUNTIF($D144:L144,"&gt;0")/12),0)))</f>
        <v>0</v>
      </c>
      <c r="N144" s="567">
        <f>(Staff!$D45*N49)*((1+Staff!$H45)^(ROUNDDOWN((COUNTIF($D144:M144,"&gt;0")/12),0)))</f>
        <v>0</v>
      </c>
      <c r="O144" s="567">
        <f>(Staff!$D45*O49)*((1+Staff!$H45)^(ROUNDDOWN((COUNTIF($D144:N144,"&gt;0")/12),0)))</f>
        <v>0</v>
      </c>
      <c r="P144" s="567">
        <f>(Staff!$D45*P49)*((1+Staff!$H45)^(ROUNDDOWN((COUNTIF($D144:O144,"&gt;0")/12),0)))</f>
        <v>0</v>
      </c>
      <c r="Q144" s="567">
        <f>(Staff!$D45*Q49)*((1+Staff!$H45)^(ROUNDDOWN((COUNTIF($D144:P144,"&gt;0")/12),0)))</f>
        <v>0</v>
      </c>
      <c r="R144" s="567">
        <f>(Staff!$D45*R49)*((1+Staff!$H45)^(ROUNDDOWN((COUNTIF($D144:Q144,"&gt;0")/12),0)))</f>
        <v>0</v>
      </c>
      <c r="S144" s="567">
        <f>(Staff!$D45*S49)*((1+Staff!$H45)^(ROUNDDOWN((COUNTIF($D144:R144,"&gt;0")/12),0)))</f>
        <v>0</v>
      </c>
      <c r="T144" s="567">
        <f>(Staff!$D45*T49)*((1+Staff!$H45)^(ROUNDDOWN((COUNTIF($D144:S144,"&gt;0")/12),0)))</f>
        <v>0</v>
      </c>
      <c r="U144" s="567">
        <f>(Staff!$D45*U49)*((1+Staff!$H45)^(ROUNDDOWN((COUNTIF($D144:T144,"&gt;0")/12),0)))</f>
        <v>0</v>
      </c>
      <c r="V144" s="567">
        <f>(Staff!$D45*V49)*((1+Staff!$H45)^(ROUNDDOWN((COUNTIF($D144:U144,"&gt;0")/12),0)))</f>
        <v>0</v>
      </c>
      <c r="W144" s="567">
        <f>(Staff!$D45*W49)*((1+Staff!$H45)^(ROUNDDOWN((COUNTIF($D144:V144,"&gt;0")/12),0)))</f>
        <v>0</v>
      </c>
      <c r="X144" s="567">
        <f>(Staff!$D45*X49)*((1+Staff!$H45)^(ROUNDDOWN((COUNTIF($D144:W144,"&gt;0")/12),0)))</f>
        <v>0</v>
      </c>
      <c r="Y144" s="567">
        <f>(Staff!$D45*Y49)*((1+Staff!$H45)^(ROUNDDOWN((COUNTIF($D144:X144,"&gt;0")/12),0)))</f>
        <v>0</v>
      </c>
      <c r="Z144" s="567">
        <f>(Staff!$D45*Z49)*((1+Staff!$H45)^(ROUNDDOWN((COUNTIF($D144:Y144,"&gt;0")/12),0)))</f>
        <v>0</v>
      </c>
      <c r="AA144" s="567">
        <f>(Staff!$D45*AA49)*((1+Staff!$H45)^(ROUNDDOWN((COUNTIF($D144:Z144,"&gt;0")/12),0)))</f>
        <v>0</v>
      </c>
      <c r="AB144" s="567">
        <f>(Staff!$D45*AB49)*((1+Staff!$H45)^(ROUNDDOWN((COUNTIF($D144:AA144,"&gt;0")/12),0)))</f>
        <v>0</v>
      </c>
      <c r="AC144" s="567">
        <f>(Staff!$D45*AC49)*((1+Staff!$H45)^(ROUNDDOWN((COUNTIF($D144:AB144,"&gt;0")/12),0)))</f>
        <v>0</v>
      </c>
      <c r="AD144" s="567">
        <f>(Staff!$D45*AD49)*((1+Staff!$H45)^(ROUNDDOWN((COUNTIF($D144:AC144,"&gt;0")/12),0)))</f>
        <v>0</v>
      </c>
      <c r="AE144" s="567">
        <f>(Staff!$D45*AE49)*((1+Staff!$H45)^(ROUNDDOWN((COUNTIF($D144:AD144,"&gt;0")/12),0)))</f>
        <v>0</v>
      </c>
      <c r="AF144" s="567">
        <f>(Staff!$D45*AF49)*((1+Staff!$H45)^(ROUNDDOWN((COUNTIF($D144:AE144,"&gt;0")/12),0)))</f>
        <v>0</v>
      </c>
      <c r="AG144" s="567">
        <f>(Staff!$D45*AG49)*((1+Staff!$H45)^(ROUNDDOWN((COUNTIF($D144:AF144,"&gt;0")/12),0)))</f>
        <v>0</v>
      </c>
      <c r="AH144" s="567">
        <f>(Staff!$D45*AH49)*((1+Staff!$H45)^(ROUNDDOWN((COUNTIF($D144:AG144,"&gt;0")/12),0)))</f>
        <v>0</v>
      </c>
      <c r="AI144" s="567">
        <f>(Staff!$D45*AI49)*((1+Staff!$H45)^(ROUNDDOWN((COUNTIF($D144:AH144,"&gt;0")/12),0)))</f>
        <v>0</v>
      </c>
      <c r="AJ144" s="567">
        <f>(Staff!$D45*AJ49)*((1+Staff!$H45)^(ROUNDDOWN((COUNTIF($D144:AI144,"&gt;0")/12),0)))</f>
        <v>0</v>
      </c>
      <c r="AK144" s="567">
        <f>(Staff!$D45*AK49)*((1+Staff!$H45)^(ROUNDDOWN((COUNTIF($D144:AJ144,"&gt;0")/12),0)))</f>
        <v>0</v>
      </c>
      <c r="AL144" s="567">
        <f>(Staff!$D45*AL49)*((1+Staff!$H45)^(ROUNDDOWN((COUNTIF($D144:AK144,"&gt;0")/12),0)))</f>
        <v>0</v>
      </c>
      <c r="AM144" s="567">
        <f>(Staff!$D45*AM49)*((1+Staff!$H45)^(ROUNDDOWN((COUNTIF($D144:AL144,"&gt;0")/12),0)))</f>
        <v>0</v>
      </c>
      <c r="AN144" s="567">
        <f>(Staff!$D45*AN49)*((1+Staff!$H45)^(ROUNDDOWN((COUNTIF($D144:AM144,"&gt;0")/12),0)))</f>
        <v>0</v>
      </c>
      <c r="AO144" s="567">
        <f>(Staff!$D45*AO49)*((1+Staff!$H45)^(ROUNDDOWN((COUNTIF($D144:AN144,"&gt;0")/12),0)))</f>
        <v>0</v>
      </c>
      <c r="AP144" s="567">
        <f>(Staff!$D45*AP49)*((1+Staff!$H45)^(ROUNDDOWN((COUNTIF($D144:AO144,"&gt;0")/12),0)))</f>
        <v>0</v>
      </c>
      <c r="AQ144" s="567">
        <f>(Staff!$D45*AQ49)*((1+Staff!$H45)^(ROUNDDOWN((COUNTIF($D144:AP144,"&gt;0")/12),0)))</f>
        <v>0</v>
      </c>
      <c r="AR144" s="567">
        <f>(Staff!$D45*AR49)*((1+Staff!$H45)^(ROUNDDOWN((COUNTIF($D144:AQ144,"&gt;0")/12),0)))</f>
        <v>0</v>
      </c>
      <c r="AS144" s="567">
        <f>(Staff!$D45*AS49)*((1+Staff!$H45)^(ROUNDDOWN((COUNTIF($D144:AR144,"&gt;0")/12),0)))</f>
        <v>0</v>
      </c>
      <c r="AT144" s="567">
        <f>(Staff!$D45*AT49)*((1+Staff!$H45)^(ROUNDDOWN((COUNTIF($D144:AS144,"&gt;0")/12),0)))</f>
        <v>0</v>
      </c>
      <c r="AU144" s="567">
        <f>(Staff!$D45*AU49)*((1+Staff!$H45)^(ROUNDDOWN((COUNTIF($D144:AT144,"&gt;0")/12),0)))</f>
        <v>0</v>
      </c>
      <c r="AV144" s="567">
        <f>(Staff!$D45*AV49)*((1+Staff!$H45)^(ROUNDDOWN((COUNTIF($D144:AU144,"&gt;0")/12),0)))</f>
        <v>0</v>
      </c>
      <c r="AW144" s="567">
        <f>(Staff!$D45*AW49)*((1+Staff!$H45)^(ROUNDDOWN((COUNTIF($D144:AV144,"&gt;0")/12),0)))</f>
        <v>0</v>
      </c>
      <c r="AX144" s="567">
        <f>(Staff!$D45*AX49)*((1+Staff!$H45)^(ROUNDDOWN((COUNTIF($D144:AW144,"&gt;0")/12),0)))</f>
        <v>0</v>
      </c>
      <c r="AY144" s="567">
        <f>(Staff!$D45*AY49)*((1+Staff!$H45)^(ROUNDDOWN((COUNTIF($D144:AX144,"&gt;0")/12),0)))</f>
        <v>0</v>
      </c>
      <c r="AZ144" s="567">
        <f>(Staff!$D45*AZ49)*((1+Staff!$H45)^(ROUNDDOWN((COUNTIF($D144:AY144,"&gt;0")/12),0)))</f>
        <v>0</v>
      </c>
      <c r="BA144" s="567">
        <f>(Staff!$D45*BA49)*((1+Staff!$H45)^(ROUNDDOWN((COUNTIF($D144:AZ144,"&gt;0")/12),0)))</f>
        <v>0</v>
      </c>
      <c r="BB144" s="567">
        <f>(Staff!$D45*BB49)*((1+Staff!$H45)^(ROUNDDOWN((COUNTIF($D144:BA144,"&gt;0")/12),0)))</f>
        <v>0</v>
      </c>
      <c r="BC144" s="567">
        <f>(Staff!$D45*BC49)*((1+Staff!$H45)^(ROUNDDOWN((COUNTIF($D144:BB144,"&gt;0")/12),0)))</f>
        <v>0</v>
      </c>
      <c r="BD144" s="567">
        <f>(Staff!$D45*BD49)*((1+Staff!$H45)^(ROUNDDOWN((COUNTIF($D144:BC144,"&gt;0")/12),0)))</f>
        <v>0</v>
      </c>
      <c r="BE144" s="567">
        <f>(Staff!$D45*BE49)*((1+Staff!$H45)^(ROUNDDOWN((COUNTIF($D144:BD144,"&gt;0")/12),0)))</f>
        <v>0</v>
      </c>
      <c r="BF144" s="567">
        <f>(Staff!$D45*BF49)*((1+Staff!$H45)^(ROUNDDOWN((COUNTIF($D144:BE144,"&gt;0")/12),0)))</f>
        <v>0</v>
      </c>
      <c r="BG144" s="567">
        <f>(Staff!$D45*BG49)*((1+Staff!$H45)^(ROUNDDOWN((COUNTIF($D144:BF144,"&gt;0")/12),0)))</f>
        <v>0</v>
      </c>
      <c r="BH144" s="567">
        <f>(Staff!$D45*BH49)*((1+Staff!$H45)^(ROUNDDOWN((COUNTIF($D144:BG144,"&gt;0")/12),0)))</f>
        <v>0</v>
      </c>
      <c r="BI144" s="567">
        <f>(Staff!$D45*BI49)*((1+Staff!$H45)^(ROUNDDOWN((COUNTIF($D144:BH144,"&gt;0")/12),0)))</f>
        <v>0</v>
      </c>
      <c r="BJ144" s="567">
        <f>(Staff!$D45*BJ49)*((1+Staff!$H45)^(ROUNDDOWN((COUNTIF($D144:BI144,"&gt;0")/12),0)))</f>
        <v>0</v>
      </c>
      <c r="BK144" s="567">
        <f>(Staff!$D45*BK49)*((1+Staff!$H45)^(ROUNDDOWN((COUNTIF($D144:BJ144,"&gt;0")/12),0)))</f>
        <v>0</v>
      </c>
      <c r="BL144" s="567">
        <f>(Staff!$D45*BL49)*((1+Staff!$H45)^(ROUNDDOWN((COUNTIF($D144:BK144,"&gt;0")/12),0)))</f>
        <v>0</v>
      </c>
      <c r="BM144" s="567">
        <f>(Staff!$D45*BM49)*((1+Staff!$H45)^(ROUNDDOWN((COUNTIF($D144:BL144,"&gt;0")/12),0)))</f>
        <v>0</v>
      </c>
      <c r="BN144" s="567">
        <f>(Staff!$D45*BN49)*((1+Staff!$H45)^(ROUNDDOWN((COUNTIF($D144:BM144,"&gt;0")/12),0)))</f>
        <v>0</v>
      </c>
      <c r="BO144" s="567">
        <f>(Staff!$D45*BO49)*((1+Staff!$H45)^(ROUNDDOWN((COUNTIF($D144:BN144,"&gt;0")/12),0)))</f>
        <v>0</v>
      </c>
      <c r="BP144" s="567">
        <f>(Staff!$D45*BP49)*((1+Staff!$H45)^(ROUNDDOWN((COUNTIF($D144:BO144,"&gt;0")/12),0)))</f>
        <v>0</v>
      </c>
      <c r="BQ144" s="567">
        <f>(Staff!$D45*BQ49)*((1+Staff!$H45)^(ROUNDDOWN((COUNTIF($D144:BP144,"&gt;0")/12),0)))</f>
        <v>0</v>
      </c>
      <c r="BR144" s="567">
        <f>(Staff!$D45*BR49)*((1+Staff!$H45)^(ROUNDDOWN((COUNTIF($D144:BQ144,"&gt;0")/12),0)))</f>
        <v>0</v>
      </c>
      <c r="BS144" s="567">
        <f>(Staff!$D45*BS49)*((1+Staff!$H45)^(ROUNDDOWN((COUNTIF($D144:BR144,"&gt;0")/12),0)))</f>
        <v>0</v>
      </c>
      <c r="BT144" s="567">
        <f>(Staff!$D45*BT49)*((1+Staff!$H45)^(ROUNDDOWN((COUNTIF($D144:BS144,"&gt;0")/12),0)))</f>
        <v>0</v>
      </c>
      <c r="BU144" s="567">
        <f>(Staff!$D45*BU49)*((1+Staff!$H45)^(ROUNDDOWN((COUNTIF($D144:BT144,"&gt;0")/12),0)))</f>
        <v>0</v>
      </c>
      <c r="BV144" s="567">
        <f>(Staff!$D45*BV49)*((1+Staff!$H45)^(ROUNDDOWN((COUNTIF($D144:BU144,"&gt;0")/12),0)))</f>
        <v>0</v>
      </c>
      <c r="BW144" s="567">
        <f>(Staff!$D45*BW49)*((1+Staff!$H45)^(ROUNDDOWN((COUNTIF($D144:BV144,"&gt;0")/12),0)))</f>
        <v>0</v>
      </c>
      <c r="BX144" s="567">
        <f>(Staff!$D45*BX49)*((1+Staff!$H45)^(ROUNDDOWN((COUNTIF($D144:BW144,"&gt;0")/12),0)))</f>
        <v>0</v>
      </c>
      <c r="BY144" s="567">
        <f>(Staff!$D45*BY49)*((1+Staff!$H45)^(ROUNDDOWN((COUNTIF($D144:BX144,"&gt;0")/12),0)))</f>
        <v>0</v>
      </c>
      <c r="BZ144" s="567">
        <f>(Staff!$D45*BZ49)*((1+Staff!$H45)^(ROUNDDOWN((COUNTIF($D144:BY144,"&gt;0")/12),0)))</f>
        <v>0</v>
      </c>
      <c r="CA144" s="567">
        <f>(Staff!$D45*CA49)*((1+Staff!$H45)^(ROUNDDOWN((COUNTIF($D144:BZ144,"&gt;0")/12),0)))</f>
        <v>0</v>
      </c>
      <c r="CB144" s="567">
        <f>(Staff!$D45*CB49)*((1+Staff!$H45)^(ROUNDDOWN((COUNTIF($D144:CA144,"&gt;0")/12),0)))</f>
        <v>0</v>
      </c>
      <c r="CC144" s="567">
        <f>(Staff!$D45*CC49)*((1+Staff!$H45)^(ROUNDDOWN((COUNTIF($D144:CB144,"&gt;0")/12),0)))</f>
        <v>0</v>
      </c>
      <c r="CD144" s="567">
        <f>(Staff!$D45*CD49)*((1+Staff!$H45)^(ROUNDDOWN((COUNTIF($D144:CC144,"&gt;0")/12),0)))</f>
        <v>0</v>
      </c>
      <c r="CE144" s="567">
        <f>(Staff!$D45*CE49)*((1+Staff!$H45)^(ROUNDDOWN((COUNTIF($D144:CD144,"&gt;0")/12),0)))</f>
        <v>0</v>
      </c>
      <c r="CF144" s="567">
        <f>(Staff!$D45*CF49)*((1+Staff!$H45)^(ROUNDDOWN((COUNTIF($D144:CE144,"&gt;0")/12),0)))</f>
        <v>0</v>
      </c>
      <c r="CG144" s="567">
        <f>(Staff!$D45*CG49)*((1+Staff!$H45)^(ROUNDDOWN((COUNTIF($D144:CF144,"&gt;0")/12),0)))</f>
        <v>0</v>
      </c>
      <c r="CH144" s="567">
        <f>(Staff!$D45*CH49)*((1+Staff!$H45)^(ROUNDDOWN((COUNTIF($D144:CG144,"&gt;0")/12),0)))</f>
        <v>0</v>
      </c>
      <c r="CI144" s="567">
        <f>(Staff!$D45*CI49)*((1+Staff!$H45)^(ROUNDDOWN((COUNTIF($D144:CH144,"&gt;0")/12),0)))</f>
        <v>0</v>
      </c>
    </row>
    <row r="145" spans="1:87" ht="15.75" hidden="1" customHeight="1">
      <c r="A145" s="875" t="str">
        <f t="shared" si="10"/>
        <v>Other 1</v>
      </c>
      <c r="B145" s="719" t="str">
        <f>Staff!B46</f>
        <v>Growth</v>
      </c>
      <c r="C145" s="719" t="str">
        <f>Settings!$C$7</f>
        <v>USD</v>
      </c>
      <c r="D145" s="567">
        <f>(Staff!$D46*D50)</f>
        <v>0</v>
      </c>
      <c r="E145" s="567">
        <f>(Staff!$D46*E50)*((1+Staff!$H46)^(ROUNDDOWN((COUNTIF($D145:D145,"&gt;0")/12),0)))</f>
        <v>0</v>
      </c>
      <c r="F145" s="567">
        <f>(Staff!$D46*F50)*((1+Staff!$H46)^(ROUNDDOWN((COUNTIF($D145:E145,"&gt;0")/12),0)))</f>
        <v>0</v>
      </c>
      <c r="G145" s="567">
        <f>(Staff!$D46*G50)*((1+Staff!$H46)^(ROUNDDOWN((COUNTIF($D145:F145,"&gt;0")/12),0)))</f>
        <v>0</v>
      </c>
      <c r="H145" s="567">
        <f>(Staff!$D46*H50)*((1+Staff!$H46)^(ROUNDDOWN((COUNTIF($D145:G145,"&gt;0")/12),0)))</f>
        <v>0</v>
      </c>
      <c r="I145" s="567">
        <f>(Staff!$D46*I50)*((1+Staff!$H46)^(ROUNDDOWN((COUNTIF($D145:H145,"&gt;0")/12),0)))</f>
        <v>0</v>
      </c>
      <c r="J145" s="567">
        <f>(Staff!$D46*J50)*((1+Staff!$H46)^(ROUNDDOWN((COUNTIF($D145:I145,"&gt;0")/12),0)))</f>
        <v>0</v>
      </c>
      <c r="K145" s="567">
        <f>(Staff!$D46*K50)*((1+Staff!$H46)^(ROUNDDOWN((COUNTIF($D145:J145,"&gt;0")/12),0)))</f>
        <v>0</v>
      </c>
      <c r="L145" s="567">
        <f>(Staff!$D46*L50)*((1+Staff!$H46)^(ROUNDDOWN((COUNTIF($D145:K145,"&gt;0")/12),0)))</f>
        <v>0</v>
      </c>
      <c r="M145" s="567">
        <f>(Staff!$D46*M50)*((1+Staff!$H46)^(ROUNDDOWN((COUNTIF($D145:L145,"&gt;0")/12),0)))</f>
        <v>0</v>
      </c>
      <c r="N145" s="567">
        <f>(Staff!$D46*N50)*((1+Staff!$H46)^(ROUNDDOWN((COUNTIF($D145:M145,"&gt;0")/12),0)))</f>
        <v>0</v>
      </c>
      <c r="O145" s="567">
        <f>(Staff!$D46*O50)*((1+Staff!$H46)^(ROUNDDOWN((COUNTIF($D145:N145,"&gt;0")/12),0)))</f>
        <v>0</v>
      </c>
      <c r="P145" s="567">
        <f>(Staff!$D46*P50)*((1+Staff!$H46)^(ROUNDDOWN((COUNTIF($D145:O145,"&gt;0")/12),0)))</f>
        <v>0</v>
      </c>
      <c r="Q145" s="567">
        <f>(Staff!$D46*Q50)*((1+Staff!$H46)^(ROUNDDOWN((COUNTIF($D145:P145,"&gt;0")/12),0)))</f>
        <v>0</v>
      </c>
      <c r="R145" s="567">
        <f>(Staff!$D46*R50)*((1+Staff!$H46)^(ROUNDDOWN((COUNTIF($D145:Q145,"&gt;0")/12),0)))</f>
        <v>0</v>
      </c>
      <c r="S145" s="567">
        <f>(Staff!$D46*S50)*((1+Staff!$H46)^(ROUNDDOWN((COUNTIF($D145:R145,"&gt;0")/12),0)))</f>
        <v>0</v>
      </c>
      <c r="T145" s="567">
        <f>(Staff!$D46*T50)*((1+Staff!$H46)^(ROUNDDOWN((COUNTIF($D145:S145,"&gt;0")/12),0)))</f>
        <v>0</v>
      </c>
      <c r="U145" s="567">
        <f>(Staff!$D46*U50)*((1+Staff!$H46)^(ROUNDDOWN((COUNTIF($D145:T145,"&gt;0")/12),0)))</f>
        <v>0</v>
      </c>
      <c r="V145" s="567">
        <f>(Staff!$D46*V50)*((1+Staff!$H46)^(ROUNDDOWN((COUNTIF($D145:U145,"&gt;0")/12),0)))</f>
        <v>0</v>
      </c>
      <c r="W145" s="567">
        <f>(Staff!$D46*W50)*((1+Staff!$H46)^(ROUNDDOWN((COUNTIF($D145:V145,"&gt;0")/12),0)))</f>
        <v>0</v>
      </c>
      <c r="X145" s="567">
        <f>(Staff!$D46*X50)*((1+Staff!$H46)^(ROUNDDOWN((COUNTIF($D145:W145,"&gt;0")/12),0)))</f>
        <v>0</v>
      </c>
      <c r="Y145" s="567">
        <f>(Staff!$D46*Y50)*((1+Staff!$H46)^(ROUNDDOWN((COUNTIF($D145:X145,"&gt;0")/12),0)))</f>
        <v>0</v>
      </c>
      <c r="Z145" s="567">
        <f>(Staff!$D46*Z50)*((1+Staff!$H46)^(ROUNDDOWN((COUNTIF($D145:Y145,"&gt;0")/12),0)))</f>
        <v>0</v>
      </c>
      <c r="AA145" s="567">
        <f>(Staff!$D46*AA50)*((1+Staff!$H46)^(ROUNDDOWN((COUNTIF($D145:Z145,"&gt;0")/12),0)))</f>
        <v>0</v>
      </c>
      <c r="AB145" s="567">
        <f>(Staff!$D46*AB50)*((1+Staff!$H46)^(ROUNDDOWN((COUNTIF($D145:AA145,"&gt;0")/12),0)))</f>
        <v>0</v>
      </c>
      <c r="AC145" s="567">
        <f>(Staff!$D46*AC50)*((1+Staff!$H46)^(ROUNDDOWN((COUNTIF($D145:AB145,"&gt;0")/12),0)))</f>
        <v>0</v>
      </c>
      <c r="AD145" s="567">
        <f>(Staff!$D46*AD50)*((1+Staff!$H46)^(ROUNDDOWN((COUNTIF($D145:AC145,"&gt;0")/12),0)))</f>
        <v>0</v>
      </c>
      <c r="AE145" s="567">
        <f>(Staff!$D46*AE50)*((1+Staff!$H46)^(ROUNDDOWN((COUNTIF($D145:AD145,"&gt;0")/12),0)))</f>
        <v>0</v>
      </c>
      <c r="AF145" s="567">
        <f>(Staff!$D46*AF50)*((1+Staff!$H46)^(ROUNDDOWN((COUNTIF($D145:AE145,"&gt;0")/12),0)))</f>
        <v>0</v>
      </c>
      <c r="AG145" s="567">
        <f>(Staff!$D46*AG50)*((1+Staff!$H46)^(ROUNDDOWN((COUNTIF($D145:AF145,"&gt;0")/12),0)))</f>
        <v>0</v>
      </c>
      <c r="AH145" s="567">
        <f>(Staff!$D46*AH50)*((1+Staff!$H46)^(ROUNDDOWN((COUNTIF($D145:AG145,"&gt;0")/12),0)))</f>
        <v>0</v>
      </c>
      <c r="AI145" s="567">
        <f>(Staff!$D46*AI50)*((1+Staff!$H46)^(ROUNDDOWN((COUNTIF($D145:AH145,"&gt;0")/12),0)))</f>
        <v>0</v>
      </c>
      <c r="AJ145" s="567">
        <f>(Staff!$D46*AJ50)*((1+Staff!$H46)^(ROUNDDOWN((COUNTIF($D145:AI145,"&gt;0")/12),0)))</f>
        <v>0</v>
      </c>
      <c r="AK145" s="567">
        <f>(Staff!$D46*AK50)*((1+Staff!$H46)^(ROUNDDOWN((COUNTIF($D145:AJ145,"&gt;0")/12),0)))</f>
        <v>0</v>
      </c>
      <c r="AL145" s="567">
        <f>(Staff!$D46*AL50)*((1+Staff!$H46)^(ROUNDDOWN((COUNTIF($D145:AK145,"&gt;0")/12),0)))</f>
        <v>0</v>
      </c>
      <c r="AM145" s="567">
        <f>(Staff!$D46*AM50)*((1+Staff!$H46)^(ROUNDDOWN((COUNTIF($D145:AL145,"&gt;0")/12),0)))</f>
        <v>0</v>
      </c>
      <c r="AN145" s="567">
        <f>(Staff!$D46*AN50)*((1+Staff!$H46)^(ROUNDDOWN((COUNTIF($D145:AM145,"&gt;0")/12),0)))</f>
        <v>0</v>
      </c>
      <c r="AO145" s="567">
        <f>(Staff!$D46*AO50)*((1+Staff!$H46)^(ROUNDDOWN((COUNTIF($D145:AN145,"&gt;0")/12),0)))</f>
        <v>0</v>
      </c>
      <c r="AP145" s="567">
        <f>(Staff!$D46*AP50)*((1+Staff!$H46)^(ROUNDDOWN((COUNTIF($D145:AO145,"&gt;0")/12),0)))</f>
        <v>0</v>
      </c>
      <c r="AQ145" s="567">
        <f>(Staff!$D46*AQ50)*((1+Staff!$H46)^(ROUNDDOWN((COUNTIF($D145:AP145,"&gt;0")/12),0)))</f>
        <v>0</v>
      </c>
      <c r="AR145" s="567">
        <f>(Staff!$D46*AR50)*((1+Staff!$H46)^(ROUNDDOWN((COUNTIF($D145:AQ145,"&gt;0")/12),0)))</f>
        <v>0</v>
      </c>
      <c r="AS145" s="567">
        <f>(Staff!$D46*AS50)*((1+Staff!$H46)^(ROUNDDOWN((COUNTIF($D145:AR145,"&gt;0")/12),0)))</f>
        <v>0</v>
      </c>
      <c r="AT145" s="567">
        <f>(Staff!$D46*AT50)*((1+Staff!$H46)^(ROUNDDOWN((COUNTIF($D145:AS145,"&gt;0")/12),0)))</f>
        <v>0</v>
      </c>
      <c r="AU145" s="567">
        <f>(Staff!$D46*AU50)*((1+Staff!$H46)^(ROUNDDOWN((COUNTIF($D145:AT145,"&gt;0")/12),0)))</f>
        <v>0</v>
      </c>
      <c r="AV145" s="567">
        <f>(Staff!$D46*AV50)*((1+Staff!$H46)^(ROUNDDOWN((COUNTIF($D145:AU145,"&gt;0")/12),0)))</f>
        <v>0</v>
      </c>
      <c r="AW145" s="567">
        <f>(Staff!$D46*AW50)*((1+Staff!$H46)^(ROUNDDOWN((COUNTIF($D145:AV145,"&gt;0")/12),0)))</f>
        <v>0</v>
      </c>
      <c r="AX145" s="567">
        <f>(Staff!$D46*AX50)*((1+Staff!$H46)^(ROUNDDOWN((COUNTIF($D145:AW145,"&gt;0")/12),0)))</f>
        <v>0</v>
      </c>
      <c r="AY145" s="567">
        <f>(Staff!$D46*AY50)*((1+Staff!$H46)^(ROUNDDOWN((COUNTIF($D145:AX145,"&gt;0")/12),0)))</f>
        <v>0</v>
      </c>
      <c r="AZ145" s="567">
        <f>(Staff!$D46*AZ50)*((1+Staff!$H46)^(ROUNDDOWN((COUNTIF($D145:AY145,"&gt;0")/12),0)))</f>
        <v>0</v>
      </c>
      <c r="BA145" s="567">
        <f>(Staff!$D46*BA50)*((1+Staff!$H46)^(ROUNDDOWN((COUNTIF($D145:AZ145,"&gt;0")/12),0)))</f>
        <v>0</v>
      </c>
      <c r="BB145" s="567">
        <f>(Staff!$D46*BB50)*((1+Staff!$H46)^(ROUNDDOWN((COUNTIF($D145:BA145,"&gt;0")/12),0)))</f>
        <v>0</v>
      </c>
      <c r="BC145" s="567">
        <f>(Staff!$D46*BC50)*((1+Staff!$H46)^(ROUNDDOWN((COUNTIF($D145:BB145,"&gt;0")/12),0)))</f>
        <v>0</v>
      </c>
      <c r="BD145" s="567">
        <f>(Staff!$D46*BD50)*((1+Staff!$H46)^(ROUNDDOWN((COUNTIF($D145:BC145,"&gt;0")/12),0)))</f>
        <v>0</v>
      </c>
      <c r="BE145" s="567">
        <f>(Staff!$D46*BE50)*((1+Staff!$H46)^(ROUNDDOWN((COUNTIF($D145:BD145,"&gt;0")/12),0)))</f>
        <v>0</v>
      </c>
      <c r="BF145" s="567">
        <f>(Staff!$D46*BF50)*((1+Staff!$H46)^(ROUNDDOWN((COUNTIF($D145:BE145,"&gt;0")/12),0)))</f>
        <v>0</v>
      </c>
      <c r="BG145" s="567">
        <f>(Staff!$D46*BG50)*((1+Staff!$H46)^(ROUNDDOWN((COUNTIF($D145:BF145,"&gt;0")/12),0)))</f>
        <v>0</v>
      </c>
      <c r="BH145" s="567">
        <f>(Staff!$D46*BH50)*((1+Staff!$H46)^(ROUNDDOWN((COUNTIF($D145:BG145,"&gt;0")/12),0)))</f>
        <v>0</v>
      </c>
      <c r="BI145" s="567">
        <f>(Staff!$D46*BI50)*((1+Staff!$H46)^(ROUNDDOWN((COUNTIF($D145:BH145,"&gt;0")/12),0)))</f>
        <v>0</v>
      </c>
      <c r="BJ145" s="567">
        <f>(Staff!$D46*BJ50)*((1+Staff!$H46)^(ROUNDDOWN((COUNTIF($D145:BI145,"&gt;0")/12),0)))</f>
        <v>0</v>
      </c>
      <c r="BK145" s="567">
        <f>(Staff!$D46*BK50)*((1+Staff!$H46)^(ROUNDDOWN((COUNTIF($D145:BJ145,"&gt;0")/12),0)))</f>
        <v>0</v>
      </c>
      <c r="BL145" s="567">
        <f>(Staff!$D46*BL50)*((1+Staff!$H46)^(ROUNDDOWN((COUNTIF($D145:BK145,"&gt;0")/12),0)))</f>
        <v>0</v>
      </c>
      <c r="BM145" s="567">
        <f>(Staff!$D46*BM50)*((1+Staff!$H46)^(ROUNDDOWN((COUNTIF($D145:BL145,"&gt;0")/12),0)))</f>
        <v>0</v>
      </c>
      <c r="BN145" s="567">
        <f>(Staff!$D46*BN50)*((1+Staff!$H46)^(ROUNDDOWN((COUNTIF($D145:BM145,"&gt;0")/12),0)))</f>
        <v>0</v>
      </c>
      <c r="BO145" s="567">
        <f>(Staff!$D46*BO50)*((1+Staff!$H46)^(ROUNDDOWN((COUNTIF($D145:BN145,"&gt;0")/12),0)))</f>
        <v>0</v>
      </c>
      <c r="BP145" s="567">
        <f>(Staff!$D46*BP50)*((1+Staff!$H46)^(ROUNDDOWN((COUNTIF($D145:BO145,"&gt;0")/12),0)))</f>
        <v>0</v>
      </c>
      <c r="BQ145" s="567">
        <f>(Staff!$D46*BQ50)*((1+Staff!$H46)^(ROUNDDOWN((COUNTIF($D145:BP145,"&gt;0")/12),0)))</f>
        <v>0</v>
      </c>
      <c r="BR145" s="567">
        <f>(Staff!$D46*BR50)*((1+Staff!$H46)^(ROUNDDOWN((COUNTIF($D145:BQ145,"&gt;0")/12),0)))</f>
        <v>0</v>
      </c>
      <c r="BS145" s="567">
        <f>(Staff!$D46*BS50)*((1+Staff!$H46)^(ROUNDDOWN((COUNTIF($D145:BR145,"&gt;0")/12),0)))</f>
        <v>0</v>
      </c>
      <c r="BT145" s="567">
        <f>(Staff!$D46*BT50)*((1+Staff!$H46)^(ROUNDDOWN((COUNTIF($D145:BS145,"&gt;0")/12),0)))</f>
        <v>0</v>
      </c>
      <c r="BU145" s="567">
        <f>(Staff!$D46*BU50)*((1+Staff!$H46)^(ROUNDDOWN((COUNTIF($D145:BT145,"&gt;0")/12),0)))</f>
        <v>0</v>
      </c>
      <c r="BV145" s="567">
        <f>(Staff!$D46*BV50)*((1+Staff!$H46)^(ROUNDDOWN((COUNTIF($D145:BU145,"&gt;0")/12),0)))</f>
        <v>0</v>
      </c>
      <c r="BW145" s="567">
        <f>(Staff!$D46*BW50)*((1+Staff!$H46)^(ROUNDDOWN((COUNTIF($D145:BV145,"&gt;0")/12),0)))</f>
        <v>0</v>
      </c>
      <c r="BX145" s="567">
        <f>(Staff!$D46*BX50)*((1+Staff!$H46)^(ROUNDDOWN((COUNTIF($D145:BW145,"&gt;0")/12),0)))</f>
        <v>0</v>
      </c>
      <c r="BY145" s="567">
        <f>(Staff!$D46*BY50)*((1+Staff!$H46)^(ROUNDDOWN((COUNTIF($D145:BX145,"&gt;0")/12),0)))</f>
        <v>0</v>
      </c>
      <c r="BZ145" s="567">
        <f>(Staff!$D46*BZ50)*((1+Staff!$H46)^(ROUNDDOWN((COUNTIF($D145:BY145,"&gt;0")/12),0)))</f>
        <v>0</v>
      </c>
      <c r="CA145" s="567">
        <f>(Staff!$D46*CA50)*((1+Staff!$H46)^(ROUNDDOWN((COUNTIF($D145:BZ145,"&gt;0")/12),0)))</f>
        <v>0</v>
      </c>
      <c r="CB145" s="567">
        <f>(Staff!$D46*CB50)*((1+Staff!$H46)^(ROUNDDOWN((COUNTIF($D145:CA145,"&gt;0")/12),0)))</f>
        <v>0</v>
      </c>
      <c r="CC145" s="567">
        <f>(Staff!$D46*CC50)*((1+Staff!$H46)^(ROUNDDOWN((COUNTIF($D145:CB145,"&gt;0")/12),0)))</f>
        <v>0</v>
      </c>
      <c r="CD145" s="567">
        <f>(Staff!$D46*CD50)*((1+Staff!$H46)^(ROUNDDOWN((COUNTIF($D145:CC145,"&gt;0")/12),0)))</f>
        <v>0</v>
      </c>
      <c r="CE145" s="567">
        <f>(Staff!$D46*CE50)*((1+Staff!$H46)^(ROUNDDOWN((COUNTIF($D145:CD145,"&gt;0")/12),0)))</f>
        <v>0</v>
      </c>
      <c r="CF145" s="567">
        <f>(Staff!$D46*CF50)*((1+Staff!$H46)^(ROUNDDOWN((COUNTIF($D145:CE145,"&gt;0")/12),0)))</f>
        <v>0</v>
      </c>
      <c r="CG145" s="567">
        <f>(Staff!$D46*CG50)*((1+Staff!$H46)^(ROUNDDOWN((COUNTIF($D145:CF145,"&gt;0")/12),0)))</f>
        <v>0</v>
      </c>
      <c r="CH145" s="567">
        <f>(Staff!$D46*CH50)*((1+Staff!$H46)^(ROUNDDOWN((COUNTIF($D145:CG145,"&gt;0")/12),0)))</f>
        <v>0</v>
      </c>
      <c r="CI145" s="567">
        <f>(Staff!$D46*CI50)*((1+Staff!$H46)^(ROUNDDOWN((COUNTIF($D145:CH145,"&gt;0")/12),0)))</f>
        <v>0</v>
      </c>
    </row>
    <row r="146" spans="1:87" ht="15.75" hidden="1" customHeight="1">
      <c r="A146" s="875" t="str">
        <f t="shared" si="10"/>
        <v>Other 2</v>
      </c>
      <c r="B146" s="719" t="str">
        <f>Staff!B47</f>
        <v>Growth</v>
      </c>
      <c r="C146" s="719" t="str">
        <f>Settings!$C$7</f>
        <v>USD</v>
      </c>
      <c r="D146" s="567">
        <f>(Staff!$D47*D51)</f>
        <v>0</v>
      </c>
      <c r="E146" s="567">
        <f>(Staff!$D47*E51)*((1+Staff!$H47)^(ROUNDDOWN((COUNTIF($D146:D146,"&gt;0")/12),0)))</f>
        <v>0</v>
      </c>
      <c r="F146" s="567">
        <f>(Staff!$D47*F51)*((1+Staff!$H47)^(ROUNDDOWN((COUNTIF($D146:E146,"&gt;0")/12),0)))</f>
        <v>0</v>
      </c>
      <c r="G146" s="567">
        <f>(Staff!$D47*G51)*((1+Staff!$H47)^(ROUNDDOWN((COUNTIF($D146:F146,"&gt;0")/12),0)))</f>
        <v>0</v>
      </c>
      <c r="H146" s="567">
        <f>(Staff!$D47*H51)*((1+Staff!$H47)^(ROUNDDOWN((COUNTIF($D146:G146,"&gt;0")/12),0)))</f>
        <v>0</v>
      </c>
      <c r="I146" s="567">
        <f>(Staff!$D47*I51)*((1+Staff!$H47)^(ROUNDDOWN((COUNTIF($D146:H146,"&gt;0")/12),0)))</f>
        <v>0</v>
      </c>
      <c r="J146" s="567">
        <f>(Staff!$D47*J51)*((1+Staff!$H47)^(ROUNDDOWN((COUNTIF($D146:I146,"&gt;0")/12),0)))</f>
        <v>0</v>
      </c>
      <c r="K146" s="567">
        <f>(Staff!$D47*K51)*((1+Staff!$H47)^(ROUNDDOWN((COUNTIF($D146:J146,"&gt;0")/12),0)))</f>
        <v>0</v>
      </c>
      <c r="L146" s="567">
        <f>(Staff!$D47*L51)*((1+Staff!$H47)^(ROUNDDOWN((COUNTIF($D146:K146,"&gt;0")/12),0)))</f>
        <v>0</v>
      </c>
      <c r="M146" s="567">
        <f>(Staff!$D47*M51)*((1+Staff!$H47)^(ROUNDDOWN((COUNTIF($D146:L146,"&gt;0")/12),0)))</f>
        <v>0</v>
      </c>
      <c r="N146" s="567">
        <f>(Staff!$D47*N51)*((1+Staff!$H47)^(ROUNDDOWN((COUNTIF($D146:M146,"&gt;0")/12),0)))</f>
        <v>0</v>
      </c>
      <c r="O146" s="567">
        <f>(Staff!$D47*O51)*((1+Staff!$H47)^(ROUNDDOWN((COUNTIF($D146:N146,"&gt;0")/12),0)))</f>
        <v>0</v>
      </c>
      <c r="P146" s="567">
        <f>(Staff!$D47*P51)*((1+Staff!$H47)^(ROUNDDOWN((COUNTIF($D146:O146,"&gt;0")/12),0)))</f>
        <v>0</v>
      </c>
      <c r="Q146" s="567">
        <f>(Staff!$D47*Q51)*((1+Staff!$H47)^(ROUNDDOWN((COUNTIF($D146:P146,"&gt;0")/12),0)))</f>
        <v>0</v>
      </c>
      <c r="R146" s="567">
        <f>(Staff!$D47*R51)*((1+Staff!$H47)^(ROUNDDOWN((COUNTIF($D146:Q146,"&gt;0")/12),0)))</f>
        <v>0</v>
      </c>
      <c r="S146" s="567">
        <f>(Staff!$D47*S51)*((1+Staff!$H47)^(ROUNDDOWN((COUNTIF($D146:R146,"&gt;0")/12),0)))</f>
        <v>0</v>
      </c>
      <c r="T146" s="567">
        <f>(Staff!$D47*T51)*((1+Staff!$H47)^(ROUNDDOWN((COUNTIF($D146:S146,"&gt;0")/12),0)))</f>
        <v>0</v>
      </c>
      <c r="U146" s="567">
        <f>(Staff!$D47*U51)*((1+Staff!$H47)^(ROUNDDOWN((COUNTIF($D146:T146,"&gt;0")/12),0)))</f>
        <v>0</v>
      </c>
      <c r="V146" s="567">
        <f>(Staff!$D47*V51)*((1+Staff!$H47)^(ROUNDDOWN((COUNTIF($D146:U146,"&gt;0")/12),0)))</f>
        <v>0</v>
      </c>
      <c r="W146" s="567">
        <f>(Staff!$D47*W51)*((1+Staff!$H47)^(ROUNDDOWN((COUNTIF($D146:V146,"&gt;0")/12),0)))</f>
        <v>0</v>
      </c>
      <c r="X146" s="567">
        <f>(Staff!$D47*X51)*((1+Staff!$H47)^(ROUNDDOWN((COUNTIF($D146:W146,"&gt;0")/12),0)))</f>
        <v>0</v>
      </c>
      <c r="Y146" s="567">
        <f>(Staff!$D47*Y51)*((1+Staff!$H47)^(ROUNDDOWN((COUNTIF($D146:X146,"&gt;0")/12),0)))</f>
        <v>0</v>
      </c>
      <c r="Z146" s="567">
        <f>(Staff!$D47*Z51)*((1+Staff!$H47)^(ROUNDDOWN((COUNTIF($D146:Y146,"&gt;0")/12),0)))</f>
        <v>0</v>
      </c>
      <c r="AA146" s="567">
        <f>(Staff!$D47*AA51)*((1+Staff!$H47)^(ROUNDDOWN((COUNTIF($D146:Z146,"&gt;0")/12),0)))</f>
        <v>0</v>
      </c>
      <c r="AB146" s="567">
        <f>(Staff!$D47*AB51)*((1+Staff!$H47)^(ROUNDDOWN((COUNTIF($D146:AA146,"&gt;0")/12),0)))</f>
        <v>0</v>
      </c>
      <c r="AC146" s="567">
        <f>(Staff!$D47*AC51)*((1+Staff!$H47)^(ROUNDDOWN((COUNTIF($D146:AB146,"&gt;0")/12),0)))</f>
        <v>0</v>
      </c>
      <c r="AD146" s="567">
        <f>(Staff!$D47*AD51)*((1+Staff!$H47)^(ROUNDDOWN((COUNTIF($D146:AC146,"&gt;0")/12),0)))</f>
        <v>0</v>
      </c>
      <c r="AE146" s="567">
        <f>(Staff!$D47*AE51)*((1+Staff!$H47)^(ROUNDDOWN((COUNTIF($D146:AD146,"&gt;0")/12),0)))</f>
        <v>0</v>
      </c>
      <c r="AF146" s="567">
        <f>(Staff!$D47*AF51)*((1+Staff!$H47)^(ROUNDDOWN((COUNTIF($D146:AE146,"&gt;0")/12),0)))</f>
        <v>0</v>
      </c>
      <c r="AG146" s="567">
        <f>(Staff!$D47*AG51)*((1+Staff!$H47)^(ROUNDDOWN((COUNTIF($D146:AF146,"&gt;0")/12),0)))</f>
        <v>0</v>
      </c>
      <c r="AH146" s="567">
        <f>(Staff!$D47*AH51)*((1+Staff!$H47)^(ROUNDDOWN((COUNTIF($D146:AG146,"&gt;0")/12),0)))</f>
        <v>0</v>
      </c>
      <c r="AI146" s="567">
        <f>(Staff!$D47*AI51)*((1+Staff!$H47)^(ROUNDDOWN((COUNTIF($D146:AH146,"&gt;0")/12),0)))</f>
        <v>0</v>
      </c>
      <c r="AJ146" s="567">
        <f>(Staff!$D47*AJ51)*((1+Staff!$H47)^(ROUNDDOWN((COUNTIF($D146:AI146,"&gt;0")/12),0)))</f>
        <v>0</v>
      </c>
      <c r="AK146" s="567">
        <f>(Staff!$D47*AK51)*((1+Staff!$H47)^(ROUNDDOWN((COUNTIF($D146:AJ146,"&gt;0")/12),0)))</f>
        <v>0</v>
      </c>
      <c r="AL146" s="567">
        <f>(Staff!$D47*AL51)*((1+Staff!$H47)^(ROUNDDOWN((COUNTIF($D146:AK146,"&gt;0")/12),0)))</f>
        <v>0</v>
      </c>
      <c r="AM146" s="567">
        <f>(Staff!$D47*AM51)*((1+Staff!$H47)^(ROUNDDOWN((COUNTIF($D146:AL146,"&gt;0")/12),0)))</f>
        <v>0</v>
      </c>
      <c r="AN146" s="567">
        <f>(Staff!$D47*AN51)*((1+Staff!$H47)^(ROUNDDOWN((COUNTIF($D146:AM146,"&gt;0")/12),0)))</f>
        <v>0</v>
      </c>
      <c r="AO146" s="567">
        <f>(Staff!$D47*AO51)*((1+Staff!$H47)^(ROUNDDOWN((COUNTIF($D146:AN146,"&gt;0")/12),0)))</f>
        <v>0</v>
      </c>
      <c r="AP146" s="567">
        <f>(Staff!$D47*AP51)*((1+Staff!$H47)^(ROUNDDOWN((COUNTIF($D146:AO146,"&gt;0")/12),0)))</f>
        <v>0</v>
      </c>
      <c r="AQ146" s="567">
        <f>(Staff!$D47*AQ51)*((1+Staff!$H47)^(ROUNDDOWN((COUNTIF($D146:AP146,"&gt;0")/12),0)))</f>
        <v>0</v>
      </c>
      <c r="AR146" s="567">
        <f>(Staff!$D47*AR51)*((1+Staff!$H47)^(ROUNDDOWN((COUNTIF($D146:AQ146,"&gt;0")/12),0)))</f>
        <v>0</v>
      </c>
      <c r="AS146" s="567">
        <f>(Staff!$D47*AS51)*((1+Staff!$H47)^(ROUNDDOWN((COUNTIF($D146:AR146,"&gt;0")/12),0)))</f>
        <v>0</v>
      </c>
      <c r="AT146" s="567">
        <f>(Staff!$D47*AT51)*((1+Staff!$H47)^(ROUNDDOWN((COUNTIF($D146:AS146,"&gt;0")/12),0)))</f>
        <v>0</v>
      </c>
      <c r="AU146" s="567">
        <f>(Staff!$D47*AU51)*((1+Staff!$H47)^(ROUNDDOWN((COUNTIF($D146:AT146,"&gt;0")/12),0)))</f>
        <v>0</v>
      </c>
      <c r="AV146" s="567">
        <f>(Staff!$D47*AV51)*((1+Staff!$H47)^(ROUNDDOWN((COUNTIF($D146:AU146,"&gt;0")/12),0)))</f>
        <v>0</v>
      </c>
      <c r="AW146" s="567">
        <f>(Staff!$D47*AW51)*((1+Staff!$H47)^(ROUNDDOWN((COUNTIF($D146:AV146,"&gt;0")/12),0)))</f>
        <v>0</v>
      </c>
      <c r="AX146" s="567">
        <f>(Staff!$D47*AX51)*((1+Staff!$H47)^(ROUNDDOWN((COUNTIF($D146:AW146,"&gt;0")/12),0)))</f>
        <v>0</v>
      </c>
      <c r="AY146" s="567">
        <f>(Staff!$D47*AY51)*((1+Staff!$H47)^(ROUNDDOWN((COUNTIF($D146:AX146,"&gt;0")/12),0)))</f>
        <v>0</v>
      </c>
      <c r="AZ146" s="567">
        <f>(Staff!$D47*AZ51)*((1+Staff!$H47)^(ROUNDDOWN((COUNTIF($D146:AY146,"&gt;0")/12),0)))</f>
        <v>0</v>
      </c>
      <c r="BA146" s="567">
        <f>(Staff!$D47*BA51)*((1+Staff!$H47)^(ROUNDDOWN((COUNTIF($D146:AZ146,"&gt;0")/12),0)))</f>
        <v>0</v>
      </c>
      <c r="BB146" s="567">
        <f>(Staff!$D47*BB51)*((1+Staff!$H47)^(ROUNDDOWN((COUNTIF($D146:BA146,"&gt;0")/12),0)))</f>
        <v>0</v>
      </c>
      <c r="BC146" s="567">
        <f>(Staff!$D47*BC51)*((1+Staff!$H47)^(ROUNDDOWN((COUNTIF($D146:BB146,"&gt;0")/12),0)))</f>
        <v>0</v>
      </c>
      <c r="BD146" s="567">
        <f>(Staff!$D47*BD51)*((1+Staff!$H47)^(ROUNDDOWN((COUNTIF($D146:BC146,"&gt;0")/12),0)))</f>
        <v>0</v>
      </c>
      <c r="BE146" s="567">
        <f>(Staff!$D47*BE51)*((1+Staff!$H47)^(ROUNDDOWN((COUNTIF($D146:BD146,"&gt;0")/12),0)))</f>
        <v>0</v>
      </c>
      <c r="BF146" s="567">
        <f>(Staff!$D47*BF51)*((1+Staff!$H47)^(ROUNDDOWN((COUNTIF($D146:BE146,"&gt;0")/12),0)))</f>
        <v>0</v>
      </c>
      <c r="BG146" s="567">
        <f>(Staff!$D47*BG51)*((1+Staff!$H47)^(ROUNDDOWN((COUNTIF($D146:BF146,"&gt;0")/12),0)))</f>
        <v>0</v>
      </c>
      <c r="BH146" s="567">
        <f>(Staff!$D47*BH51)*((1+Staff!$H47)^(ROUNDDOWN((COUNTIF($D146:BG146,"&gt;0")/12),0)))</f>
        <v>0</v>
      </c>
      <c r="BI146" s="567">
        <f>(Staff!$D47*BI51)*((1+Staff!$H47)^(ROUNDDOWN((COUNTIF($D146:BH146,"&gt;0")/12),0)))</f>
        <v>0</v>
      </c>
      <c r="BJ146" s="567">
        <f>(Staff!$D47*BJ51)*((1+Staff!$H47)^(ROUNDDOWN((COUNTIF($D146:BI146,"&gt;0")/12),0)))</f>
        <v>0</v>
      </c>
      <c r="BK146" s="567">
        <f>(Staff!$D47*BK51)*((1+Staff!$H47)^(ROUNDDOWN((COUNTIF($D146:BJ146,"&gt;0")/12),0)))</f>
        <v>0</v>
      </c>
      <c r="BL146" s="567">
        <f>(Staff!$D47*BL51)*((1+Staff!$H47)^(ROUNDDOWN((COUNTIF($D146:BK146,"&gt;0")/12),0)))</f>
        <v>0</v>
      </c>
      <c r="BM146" s="567">
        <f>(Staff!$D47*BM51)*((1+Staff!$H47)^(ROUNDDOWN((COUNTIF($D146:BL146,"&gt;0")/12),0)))</f>
        <v>0</v>
      </c>
      <c r="BN146" s="567">
        <f>(Staff!$D47*BN51)*((1+Staff!$H47)^(ROUNDDOWN((COUNTIF($D146:BM146,"&gt;0")/12),0)))</f>
        <v>0</v>
      </c>
      <c r="BO146" s="567">
        <f>(Staff!$D47*BO51)*((1+Staff!$H47)^(ROUNDDOWN((COUNTIF($D146:BN146,"&gt;0")/12),0)))</f>
        <v>0</v>
      </c>
      <c r="BP146" s="567">
        <f>(Staff!$D47*BP51)*((1+Staff!$H47)^(ROUNDDOWN((COUNTIF($D146:BO146,"&gt;0")/12),0)))</f>
        <v>0</v>
      </c>
      <c r="BQ146" s="567">
        <f>(Staff!$D47*BQ51)*((1+Staff!$H47)^(ROUNDDOWN((COUNTIF($D146:BP146,"&gt;0")/12),0)))</f>
        <v>0</v>
      </c>
      <c r="BR146" s="567">
        <f>(Staff!$D47*BR51)*((1+Staff!$H47)^(ROUNDDOWN((COUNTIF($D146:BQ146,"&gt;0")/12),0)))</f>
        <v>0</v>
      </c>
      <c r="BS146" s="567">
        <f>(Staff!$D47*BS51)*((1+Staff!$H47)^(ROUNDDOWN((COUNTIF($D146:BR146,"&gt;0")/12),0)))</f>
        <v>0</v>
      </c>
      <c r="BT146" s="567">
        <f>(Staff!$D47*BT51)*((1+Staff!$H47)^(ROUNDDOWN((COUNTIF($D146:BS146,"&gt;0")/12),0)))</f>
        <v>0</v>
      </c>
      <c r="BU146" s="567">
        <f>(Staff!$D47*BU51)*((1+Staff!$H47)^(ROUNDDOWN((COUNTIF($D146:BT146,"&gt;0")/12),0)))</f>
        <v>0</v>
      </c>
      <c r="BV146" s="567">
        <f>(Staff!$D47*BV51)*((1+Staff!$H47)^(ROUNDDOWN((COUNTIF($D146:BU146,"&gt;0")/12),0)))</f>
        <v>0</v>
      </c>
      <c r="BW146" s="567">
        <f>(Staff!$D47*BW51)*((1+Staff!$H47)^(ROUNDDOWN((COUNTIF($D146:BV146,"&gt;0")/12),0)))</f>
        <v>0</v>
      </c>
      <c r="BX146" s="567">
        <f>(Staff!$D47*BX51)*((1+Staff!$H47)^(ROUNDDOWN((COUNTIF($D146:BW146,"&gt;0")/12),0)))</f>
        <v>0</v>
      </c>
      <c r="BY146" s="567">
        <f>(Staff!$D47*BY51)*((1+Staff!$H47)^(ROUNDDOWN((COUNTIF($D146:BX146,"&gt;0")/12),0)))</f>
        <v>0</v>
      </c>
      <c r="BZ146" s="567">
        <f>(Staff!$D47*BZ51)*((1+Staff!$H47)^(ROUNDDOWN((COUNTIF($D146:BY146,"&gt;0")/12),0)))</f>
        <v>0</v>
      </c>
      <c r="CA146" s="567">
        <f>(Staff!$D47*CA51)*((1+Staff!$H47)^(ROUNDDOWN((COUNTIF($D146:BZ146,"&gt;0")/12),0)))</f>
        <v>0</v>
      </c>
      <c r="CB146" s="567">
        <f>(Staff!$D47*CB51)*((1+Staff!$H47)^(ROUNDDOWN((COUNTIF($D146:CA146,"&gt;0")/12),0)))</f>
        <v>0</v>
      </c>
      <c r="CC146" s="567">
        <f>(Staff!$D47*CC51)*((1+Staff!$H47)^(ROUNDDOWN((COUNTIF($D146:CB146,"&gt;0")/12),0)))</f>
        <v>0</v>
      </c>
      <c r="CD146" s="567">
        <f>(Staff!$D47*CD51)*((1+Staff!$H47)^(ROUNDDOWN((COUNTIF($D146:CC146,"&gt;0")/12),0)))</f>
        <v>0</v>
      </c>
      <c r="CE146" s="567">
        <f>(Staff!$D47*CE51)*((1+Staff!$H47)^(ROUNDDOWN((COUNTIF($D146:CD146,"&gt;0")/12),0)))</f>
        <v>0</v>
      </c>
      <c r="CF146" s="567">
        <f>(Staff!$D47*CF51)*((1+Staff!$H47)^(ROUNDDOWN((COUNTIF($D146:CE146,"&gt;0")/12),0)))</f>
        <v>0</v>
      </c>
      <c r="CG146" s="567">
        <f>(Staff!$D47*CG51)*((1+Staff!$H47)^(ROUNDDOWN((COUNTIF($D146:CF146,"&gt;0")/12),0)))</f>
        <v>0</v>
      </c>
      <c r="CH146" s="567">
        <f>(Staff!$D47*CH51)*((1+Staff!$H47)^(ROUNDDOWN((COUNTIF($D146:CG146,"&gt;0")/12),0)))</f>
        <v>0</v>
      </c>
      <c r="CI146" s="567">
        <f>(Staff!$D47*CI51)*((1+Staff!$H47)^(ROUNDDOWN((COUNTIF($D146:CH146,"&gt;0")/12),0)))</f>
        <v>0</v>
      </c>
    </row>
    <row r="147" spans="1:87" ht="15.75" hidden="1" customHeight="1">
      <c r="A147" s="875" t="str">
        <f t="shared" si="10"/>
        <v>Other 3</v>
      </c>
      <c r="B147" s="719" t="str">
        <f>Staff!B48</f>
        <v>Growth</v>
      </c>
      <c r="C147" s="719" t="str">
        <f>Settings!$C$7</f>
        <v>USD</v>
      </c>
      <c r="D147" s="567">
        <f>(Staff!$D48*D52)</f>
        <v>0</v>
      </c>
      <c r="E147" s="567">
        <f>(Staff!$D48*E52)*((1+Staff!$H48)^(ROUNDDOWN((COUNTIF($D147:D147,"&gt;0")/12),0)))</f>
        <v>0</v>
      </c>
      <c r="F147" s="567">
        <f>(Staff!$D48*F52)*((1+Staff!$H48)^(ROUNDDOWN((COUNTIF($D147:E147,"&gt;0")/12),0)))</f>
        <v>0</v>
      </c>
      <c r="G147" s="567">
        <f>(Staff!$D48*G52)*((1+Staff!$H48)^(ROUNDDOWN((COUNTIF($D147:F147,"&gt;0")/12),0)))</f>
        <v>0</v>
      </c>
      <c r="H147" s="567">
        <f>(Staff!$D48*H52)*((1+Staff!$H48)^(ROUNDDOWN((COUNTIF($D147:G147,"&gt;0")/12),0)))</f>
        <v>0</v>
      </c>
      <c r="I147" s="567">
        <f>(Staff!$D48*I52)*((1+Staff!$H48)^(ROUNDDOWN((COUNTIF($D147:H147,"&gt;0")/12),0)))</f>
        <v>0</v>
      </c>
      <c r="J147" s="567">
        <f>(Staff!$D48*J52)*((1+Staff!$H48)^(ROUNDDOWN((COUNTIF($D147:I147,"&gt;0")/12),0)))</f>
        <v>0</v>
      </c>
      <c r="K147" s="567">
        <f>(Staff!$D48*K52)*((1+Staff!$H48)^(ROUNDDOWN((COUNTIF($D147:J147,"&gt;0")/12),0)))</f>
        <v>0</v>
      </c>
      <c r="L147" s="567">
        <f>(Staff!$D48*L52)*((1+Staff!$H48)^(ROUNDDOWN((COUNTIF($D147:K147,"&gt;0")/12),0)))</f>
        <v>0</v>
      </c>
      <c r="M147" s="567">
        <f>(Staff!$D48*M52)*((1+Staff!$H48)^(ROUNDDOWN((COUNTIF($D147:L147,"&gt;0")/12),0)))</f>
        <v>0</v>
      </c>
      <c r="N147" s="567">
        <f>(Staff!$D48*N52)*((1+Staff!$H48)^(ROUNDDOWN((COUNTIF($D147:M147,"&gt;0")/12),0)))</f>
        <v>0</v>
      </c>
      <c r="O147" s="567">
        <f>(Staff!$D48*O52)*((1+Staff!$H48)^(ROUNDDOWN((COUNTIF($D147:N147,"&gt;0")/12),0)))</f>
        <v>0</v>
      </c>
      <c r="P147" s="567">
        <f>(Staff!$D48*P52)*((1+Staff!$H48)^(ROUNDDOWN((COUNTIF($D147:O147,"&gt;0")/12),0)))</f>
        <v>0</v>
      </c>
      <c r="Q147" s="567">
        <f>(Staff!$D48*Q52)*((1+Staff!$H48)^(ROUNDDOWN((COUNTIF($D147:P147,"&gt;0")/12),0)))</f>
        <v>0</v>
      </c>
      <c r="R147" s="567">
        <f>(Staff!$D48*R52)*((1+Staff!$H48)^(ROUNDDOWN((COUNTIF($D147:Q147,"&gt;0")/12),0)))</f>
        <v>0</v>
      </c>
      <c r="S147" s="567">
        <f>(Staff!$D48*S52)*((1+Staff!$H48)^(ROUNDDOWN((COUNTIF($D147:R147,"&gt;0")/12),0)))</f>
        <v>0</v>
      </c>
      <c r="T147" s="567">
        <f>(Staff!$D48*T52)*((1+Staff!$H48)^(ROUNDDOWN((COUNTIF($D147:S147,"&gt;0")/12),0)))</f>
        <v>0</v>
      </c>
      <c r="U147" s="567">
        <f>(Staff!$D48*U52)*((1+Staff!$H48)^(ROUNDDOWN((COUNTIF($D147:T147,"&gt;0")/12),0)))</f>
        <v>0</v>
      </c>
      <c r="V147" s="567">
        <f>(Staff!$D48*V52)*((1+Staff!$H48)^(ROUNDDOWN((COUNTIF($D147:U147,"&gt;0")/12),0)))</f>
        <v>0</v>
      </c>
      <c r="W147" s="567">
        <f>(Staff!$D48*W52)*((1+Staff!$H48)^(ROUNDDOWN((COUNTIF($D147:V147,"&gt;0")/12),0)))</f>
        <v>0</v>
      </c>
      <c r="X147" s="567">
        <f>(Staff!$D48*X52)*((1+Staff!$H48)^(ROUNDDOWN((COUNTIF($D147:W147,"&gt;0")/12),0)))</f>
        <v>0</v>
      </c>
      <c r="Y147" s="567">
        <f>(Staff!$D48*Y52)*((1+Staff!$H48)^(ROUNDDOWN((COUNTIF($D147:X147,"&gt;0")/12),0)))</f>
        <v>0</v>
      </c>
      <c r="Z147" s="567">
        <f>(Staff!$D48*Z52)*((1+Staff!$H48)^(ROUNDDOWN((COUNTIF($D147:Y147,"&gt;0")/12),0)))</f>
        <v>0</v>
      </c>
      <c r="AA147" s="567">
        <f>(Staff!$D48*AA52)*((1+Staff!$H48)^(ROUNDDOWN((COUNTIF($D147:Z147,"&gt;0")/12),0)))</f>
        <v>0</v>
      </c>
      <c r="AB147" s="567">
        <f>(Staff!$D48*AB52)*((1+Staff!$H48)^(ROUNDDOWN((COUNTIF($D147:AA147,"&gt;0")/12),0)))</f>
        <v>0</v>
      </c>
      <c r="AC147" s="567">
        <f>(Staff!$D48*AC52)*((1+Staff!$H48)^(ROUNDDOWN((COUNTIF($D147:AB147,"&gt;0")/12),0)))</f>
        <v>0</v>
      </c>
      <c r="AD147" s="567">
        <f>(Staff!$D48*AD52)*((1+Staff!$H48)^(ROUNDDOWN((COUNTIF($D147:AC147,"&gt;0")/12),0)))</f>
        <v>0</v>
      </c>
      <c r="AE147" s="567">
        <f>(Staff!$D48*AE52)*((1+Staff!$H48)^(ROUNDDOWN((COUNTIF($D147:AD147,"&gt;0")/12),0)))</f>
        <v>0</v>
      </c>
      <c r="AF147" s="567">
        <f>(Staff!$D48*AF52)*((1+Staff!$H48)^(ROUNDDOWN((COUNTIF($D147:AE147,"&gt;0")/12),0)))</f>
        <v>0</v>
      </c>
      <c r="AG147" s="567">
        <f>(Staff!$D48*AG52)*((1+Staff!$H48)^(ROUNDDOWN((COUNTIF($D147:AF147,"&gt;0")/12),0)))</f>
        <v>0</v>
      </c>
      <c r="AH147" s="567">
        <f>(Staff!$D48*AH52)*((1+Staff!$H48)^(ROUNDDOWN((COUNTIF($D147:AG147,"&gt;0")/12),0)))</f>
        <v>0</v>
      </c>
      <c r="AI147" s="567">
        <f>(Staff!$D48*AI52)*((1+Staff!$H48)^(ROUNDDOWN((COUNTIF($D147:AH147,"&gt;0")/12),0)))</f>
        <v>0</v>
      </c>
      <c r="AJ147" s="567">
        <f>(Staff!$D48*AJ52)*((1+Staff!$H48)^(ROUNDDOWN((COUNTIF($D147:AI147,"&gt;0")/12),0)))</f>
        <v>0</v>
      </c>
      <c r="AK147" s="567">
        <f>(Staff!$D48*AK52)*((1+Staff!$H48)^(ROUNDDOWN((COUNTIF($D147:AJ147,"&gt;0")/12),0)))</f>
        <v>0</v>
      </c>
      <c r="AL147" s="567">
        <f>(Staff!$D48*AL52)*((1+Staff!$H48)^(ROUNDDOWN((COUNTIF($D147:AK147,"&gt;0")/12),0)))</f>
        <v>0</v>
      </c>
      <c r="AM147" s="567">
        <f>(Staff!$D48*AM52)*((1+Staff!$H48)^(ROUNDDOWN((COUNTIF($D147:AL147,"&gt;0")/12),0)))</f>
        <v>0</v>
      </c>
      <c r="AN147" s="567">
        <f>(Staff!$D48*AN52)*((1+Staff!$H48)^(ROUNDDOWN((COUNTIF($D147:AM147,"&gt;0")/12),0)))</f>
        <v>0</v>
      </c>
      <c r="AO147" s="567">
        <f>(Staff!$D48*AO52)*((1+Staff!$H48)^(ROUNDDOWN((COUNTIF($D147:AN147,"&gt;0")/12),0)))</f>
        <v>0</v>
      </c>
      <c r="AP147" s="567">
        <f>(Staff!$D48*AP52)*((1+Staff!$H48)^(ROUNDDOWN((COUNTIF($D147:AO147,"&gt;0")/12),0)))</f>
        <v>0</v>
      </c>
      <c r="AQ147" s="567">
        <f>(Staff!$D48*AQ52)*((1+Staff!$H48)^(ROUNDDOWN((COUNTIF($D147:AP147,"&gt;0")/12),0)))</f>
        <v>0</v>
      </c>
      <c r="AR147" s="567">
        <f>(Staff!$D48*AR52)*((1+Staff!$H48)^(ROUNDDOWN((COUNTIF($D147:AQ147,"&gt;0")/12),0)))</f>
        <v>0</v>
      </c>
      <c r="AS147" s="567">
        <f>(Staff!$D48*AS52)*((1+Staff!$H48)^(ROUNDDOWN((COUNTIF($D147:AR147,"&gt;0")/12),0)))</f>
        <v>0</v>
      </c>
      <c r="AT147" s="567">
        <f>(Staff!$D48*AT52)*((1+Staff!$H48)^(ROUNDDOWN((COUNTIF($D147:AS147,"&gt;0")/12),0)))</f>
        <v>0</v>
      </c>
      <c r="AU147" s="567">
        <f>(Staff!$D48*AU52)*((1+Staff!$H48)^(ROUNDDOWN((COUNTIF($D147:AT147,"&gt;0")/12),0)))</f>
        <v>0</v>
      </c>
      <c r="AV147" s="567">
        <f>(Staff!$D48*AV52)*((1+Staff!$H48)^(ROUNDDOWN((COUNTIF($D147:AU147,"&gt;0")/12),0)))</f>
        <v>0</v>
      </c>
      <c r="AW147" s="567">
        <f>(Staff!$D48*AW52)*((1+Staff!$H48)^(ROUNDDOWN((COUNTIF($D147:AV147,"&gt;0")/12),0)))</f>
        <v>0</v>
      </c>
      <c r="AX147" s="567">
        <f>(Staff!$D48*AX52)*((1+Staff!$H48)^(ROUNDDOWN((COUNTIF($D147:AW147,"&gt;0")/12),0)))</f>
        <v>0</v>
      </c>
      <c r="AY147" s="567">
        <f>(Staff!$D48*AY52)*((1+Staff!$H48)^(ROUNDDOWN((COUNTIF($D147:AX147,"&gt;0")/12),0)))</f>
        <v>0</v>
      </c>
      <c r="AZ147" s="567">
        <f>(Staff!$D48*AZ52)*((1+Staff!$H48)^(ROUNDDOWN((COUNTIF($D147:AY147,"&gt;0")/12),0)))</f>
        <v>0</v>
      </c>
      <c r="BA147" s="567">
        <f>(Staff!$D48*BA52)*((1+Staff!$H48)^(ROUNDDOWN((COUNTIF($D147:AZ147,"&gt;0")/12),0)))</f>
        <v>0</v>
      </c>
      <c r="BB147" s="567">
        <f>(Staff!$D48*BB52)*((1+Staff!$H48)^(ROUNDDOWN((COUNTIF($D147:BA147,"&gt;0")/12),0)))</f>
        <v>0</v>
      </c>
      <c r="BC147" s="567">
        <f>(Staff!$D48*BC52)*((1+Staff!$H48)^(ROUNDDOWN((COUNTIF($D147:BB147,"&gt;0")/12),0)))</f>
        <v>0</v>
      </c>
      <c r="BD147" s="567">
        <f>(Staff!$D48*BD52)*((1+Staff!$H48)^(ROUNDDOWN((COUNTIF($D147:BC147,"&gt;0")/12),0)))</f>
        <v>0</v>
      </c>
      <c r="BE147" s="567">
        <f>(Staff!$D48*BE52)*((1+Staff!$H48)^(ROUNDDOWN((COUNTIF($D147:BD147,"&gt;0")/12),0)))</f>
        <v>0</v>
      </c>
      <c r="BF147" s="567">
        <f>(Staff!$D48*BF52)*((1+Staff!$H48)^(ROUNDDOWN((COUNTIF($D147:BE147,"&gt;0")/12),0)))</f>
        <v>0</v>
      </c>
      <c r="BG147" s="567">
        <f>(Staff!$D48*BG52)*((1+Staff!$H48)^(ROUNDDOWN((COUNTIF($D147:BF147,"&gt;0")/12),0)))</f>
        <v>0</v>
      </c>
      <c r="BH147" s="567">
        <f>(Staff!$D48*BH52)*((1+Staff!$H48)^(ROUNDDOWN((COUNTIF($D147:BG147,"&gt;0")/12),0)))</f>
        <v>0</v>
      </c>
      <c r="BI147" s="567">
        <f>(Staff!$D48*BI52)*((1+Staff!$H48)^(ROUNDDOWN((COUNTIF($D147:BH147,"&gt;0")/12),0)))</f>
        <v>0</v>
      </c>
      <c r="BJ147" s="567">
        <f>(Staff!$D48*BJ52)*((1+Staff!$H48)^(ROUNDDOWN((COUNTIF($D147:BI147,"&gt;0")/12),0)))</f>
        <v>0</v>
      </c>
      <c r="BK147" s="567">
        <f>(Staff!$D48*BK52)*((1+Staff!$H48)^(ROUNDDOWN((COUNTIF($D147:BJ147,"&gt;0")/12),0)))</f>
        <v>0</v>
      </c>
      <c r="BL147" s="567">
        <f>(Staff!$D48*BL52)*((1+Staff!$H48)^(ROUNDDOWN((COUNTIF($D147:BK147,"&gt;0")/12),0)))</f>
        <v>0</v>
      </c>
      <c r="BM147" s="567">
        <f>(Staff!$D48*BM52)*((1+Staff!$H48)^(ROUNDDOWN((COUNTIF($D147:BL147,"&gt;0")/12),0)))</f>
        <v>0</v>
      </c>
      <c r="BN147" s="567">
        <f>(Staff!$D48*BN52)*((1+Staff!$H48)^(ROUNDDOWN((COUNTIF($D147:BM147,"&gt;0")/12),0)))</f>
        <v>0</v>
      </c>
      <c r="BO147" s="567">
        <f>(Staff!$D48*BO52)*((1+Staff!$H48)^(ROUNDDOWN((COUNTIF($D147:BN147,"&gt;0")/12),0)))</f>
        <v>0</v>
      </c>
      <c r="BP147" s="567">
        <f>(Staff!$D48*BP52)*((1+Staff!$H48)^(ROUNDDOWN((COUNTIF($D147:BO147,"&gt;0")/12),0)))</f>
        <v>0</v>
      </c>
      <c r="BQ147" s="567">
        <f>(Staff!$D48*BQ52)*((1+Staff!$H48)^(ROUNDDOWN((COUNTIF($D147:BP147,"&gt;0")/12),0)))</f>
        <v>0</v>
      </c>
      <c r="BR147" s="567">
        <f>(Staff!$D48*BR52)*((1+Staff!$H48)^(ROUNDDOWN((COUNTIF($D147:BQ147,"&gt;0")/12),0)))</f>
        <v>0</v>
      </c>
      <c r="BS147" s="567">
        <f>(Staff!$D48*BS52)*((1+Staff!$H48)^(ROUNDDOWN((COUNTIF($D147:BR147,"&gt;0")/12),0)))</f>
        <v>0</v>
      </c>
      <c r="BT147" s="567">
        <f>(Staff!$D48*BT52)*((1+Staff!$H48)^(ROUNDDOWN((COUNTIF($D147:BS147,"&gt;0")/12),0)))</f>
        <v>0</v>
      </c>
      <c r="BU147" s="567">
        <f>(Staff!$D48*BU52)*((1+Staff!$H48)^(ROUNDDOWN((COUNTIF($D147:BT147,"&gt;0")/12),0)))</f>
        <v>0</v>
      </c>
      <c r="BV147" s="567">
        <f>(Staff!$D48*BV52)*((1+Staff!$H48)^(ROUNDDOWN((COUNTIF($D147:BU147,"&gt;0")/12),0)))</f>
        <v>0</v>
      </c>
      <c r="BW147" s="567">
        <f>(Staff!$D48*BW52)*((1+Staff!$H48)^(ROUNDDOWN((COUNTIF($D147:BV147,"&gt;0")/12),0)))</f>
        <v>0</v>
      </c>
      <c r="BX147" s="567">
        <f>(Staff!$D48*BX52)*((1+Staff!$H48)^(ROUNDDOWN((COUNTIF($D147:BW147,"&gt;0")/12),0)))</f>
        <v>0</v>
      </c>
      <c r="BY147" s="567">
        <f>(Staff!$D48*BY52)*((1+Staff!$H48)^(ROUNDDOWN((COUNTIF($D147:BX147,"&gt;0")/12),0)))</f>
        <v>0</v>
      </c>
      <c r="BZ147" s="567">
        <f>(Staff!$D48*BZ52)*((1+Staff!$H48)^(ROUNDDOWN((COUNTIF($D147:BY147,"&gt;0")/12),0)))</f>
        <v>0</v>
      </c>
      <c r="CA147" s="567">
        <f>(Staff!$D48*CA52)*((1+Staff!$H48)^(ROUNDDOWN((COUNTIF($D147:BZ147,"&gt;0")/12),0)))</f>
        <v>0</v>
      </c>
      <c r="CB147" s="567">
        <f>(Staff!$D48*CB52)*((1+Staff!$H48)^(ROUNDDOWN((COUNTIF($D147:CA147,"&gt;0")/12),0)))</f>
        <v>0</v>
      </c>
      <c r="CC147" s="567">
        <f>(Staff!$D48*CC52)*((1+Staff!$H48)^(ROUNDDOWN((COUNTIF($D147:CB147,"&gt;0")/12),0)))</f>
        <v>0</v>
      </c>
      <c r="CD147" s="567">
        <f>(Staff!$D48*CD52)*((1+Staff!$H48)^(ROUNDDOWN((COUNTIF($D147:CC147,"&gt;0")/12),0)))</f>
        <v>0</v>
      </c>
      <c r="CE147" s="567">
        <f>(Staff!$D48*CE52)*((1+Staff!$H48)^(ROUNDDOWN((COUNTIF($D147:CD147,"&gt;0")/12),0)))</f>
        <v>0</v>
      </c>
      <c r="CF147" s="567">
        <f>(Staff!$D48*CF52)*((1+Staff!$H48)^(ROUNDDOWN((COUNTIF($D147:CE147,"&gt;0")/12),0)))</f>
        <v>0</v>
      </c>
      <c r="CG147" s="567">
        <f>(Staff!$D48*CG52)*((1+Staff!$H48)^(ROUNDDOWN((COUNTIF($D147:CF147,"&gt;0")/12),0)))</f>
        <v>0</v>
      </c>
      <c r="CH147" s="567">
        <f>(Staff!$D48*CH52)*((1+Staff!$H48)^(ROUNDDOWN((COUNTIF($D147:CG147,"&gt;0")/12),0)))</f>
        <v>0</v>
      </c>
      <c r="CI147" s="567">
        <f>(Staff!$D48*CI52)*((1+Staff!$H48)^(ROUNDDOWN((COUNTIF($D147:CH147,"&gt;0")/12),0)))</f>
        <v>0</v>
      </c>
    </row>
    <row r="148" spans="1:87" ht="15.75" hidden="1" customHeight="1">
      <c r="A148" s="875" t="str">
        <f t="shared" si="10"/>
        <v>Other 4</v>
      </c>
      <c r="B148" s="719" t="str">
        <f>Staff!B49</f>
        <v>Growth</v>
      </c>
      <c r="C148" s="719" t="str">
        <f>Settings!$C$7</f>
        <v>USD</v>
      </c>
      <c r="D148" s="567">
        <f>(Staff!$D49*D53)</f>
        <v>0</v>
      </c>
      <c r="E148" s="567">
        <f>(Staff!$D49*E53)*((1+Staff!$H49)^(ROUNDDOWN((COUNTIF($D148:D148,"&gt;0")/12),0)))</f>
        <v>0</v>
      </c>
      <c r="F148" s="567">
        <f>(Staff!$D49*F53)*((1+Staff!$H49)^(ROUNDDOWN((COUNTIF($D148:E148,"&gt;0")/12),0)))</f>
        <v>0</v>
      </c>
      <c r="G148" s="567">
        <f>(Staff!$D49*G53)*((1+Staff!$H49)^(ROUNDDOWN((COUNTIF($D148:F148,"&gt;0")/12),0)))</f>
        <v>0</v>
      </c>
      <c r="H148" s="567">
        <f>(Staff!$D49*H53)*((1+Staff!$H49)^(ROUNDDOWN((COUNTIF($D148:G148,"&gt;0")/12),0)))</f>
        <v>0</v>
      </c>
      <c r="I148" s="567">
        <f>(Staff!$D49*I53)*((1+Staff!$H49)^(ROUNDDOWN((COUNTIF($D148:H148,"&gt;0")/12),0)))</f>
        <v>0</v>
      </c>
      <c r="J148" s="567">
        <f>(Staff!$D49*J53)*((1+Staff!$H49)^(ROUNDDOWN((COUNTIF($D148:I148,"&gt;0")/12),0)))</f>
        <v>0</v>
      </c>
      <c r="K148" s="567">
        <f>(Staff!$D49*K53)*((1+Staff!$H49)^(ROUNDDOWN((COUNTIF($D148:J148,"&gt;0")/12),0)))</f>
        <v>0</v>
      </c>
      <c r="L148" s="567">
        <f>(Staff!$D49*L53)*((1+Staff!$H49)^(ROUNDDOWN((COUNTIF($D148:K148,"&gt;0")/12),0)))</f>
        <v>0</v>
      </c>
      <c r="M148" s="567">
        <f>(Staff!$D49*M53)*((1+Staff!$H49)^(ROUNDDOWN((COUNTIF($D148:L148,"&gt;0")/12),0)))</f>
        <v>0</v>
      </c>
      <c r="N148" s="567">
        <f>(Staff!$D49*N53)*((1+Staff!$H49)^(ROUNDDOWN((COUNTIF($D148:M148,"&gt;0")/12),0)))</f>
        <v>0</v>
      </c>
      <c r="O148" s="567">
        <f>(Staff!$D49*O53)*((1+Staff!$H49)^(ROUNDDOWN((COUNTIF($D148:N148,"&gt;0")/12),0)))</f>
        <v>0</v>
      </c>
      <c r="P148" s="567">
        <f>(Staff!$D49*P53)*((1+Staff!$H49)^(ROUNDDOWN((COUNTIF($D148:O148,"&gt;0")/12),0)))</f>
        <v>0</v>
      </c>
      <c r="Q148" s="567">
        <f>(Staff!$D49*Q53)*((1+Staff!$H49)^(ROUNDDOWN((COUNTIF($D148:P148,"&gt;0")/12),0)))</f>
        <v>0</v>
      </c>
      <c r="R148" s="567">
        <f>(Staff!$D49*R53)*((1+Staff!$H49)^(ROUNDDOWN((COUNTIF($D148:Q148,"&gt;0")/12),0)))</f>
        <v>0</v>
      </c>
      <c r="S148" s="567">
        <f>(Staff!$D49*S53)*((1+Staff!$H49)^(ROUNDDOWN((COUNTIF($D148:R148,"&gt;0")/12),0)))</f>
        <v>0</v>
      </c>
      <c r="T148" s="567">
        <f>(Staff!$D49*T53)*((1+Staff!$H49)^(ROUNDDOWN((COUNTIF($D148:S148,"&gt;0")/12),0)))</f>
        <v>0</v>
      </c>
      <c r="U148" s="567">
        <f>(Staff!$D49*U53)*((1+Staff!$H49)^(ROUNDDOWN((COUNTIF($D148:T148,"&gt;0")/12),0)))</f>
        <v>0</v>
      </c>
      <c r="V148" s="567">
        <f>(Staff!$D49*V53)*((1+Staff!$H49)^(ROUNDDOWN((COUNTIF($D148:U148,"&gt;0")/12),0)))</f>
        <v>0</v>
      </c>
      <c r="W148" s="567">
        <f>(Staff!$D49*W53)*((1+Staff!$H49)^(ROUNDDOWN((COUNTIF($D148:V148,"&gt;0")/12),0)))</f>
        <v>0</v>
      </c>
      <c r="X148" s="567">
        <f>(Staff!$D49*X53)*((1+Staff!$H49)^(ROUNDDOWN((COUNTIF($D148:W148,"&gt;0")/12),0)))</f>
        <v>0</v>
      </c>
      <c r="Y148" s="567">
        <f>(Staff!$D49*Y53)*((1+Staff!$H49)^(ROUNDDOWN((COUNTIF($D148:X148,"&gt;0")/12),0)))</f>
        <v>0</v>
      </c>
      <c r="Z148" s="567">
        <f>(Staff!$D49*Z53)*((1+Staff!$H49)^(ROUNDDOWN((COUNTIF($D148:Y148,"&gt;0")/12),0)))</f>
        <v>0</v>
      </c>
      <c r="AA148" s="567">
        <f>(Staff!$D49*AA53)*((1+Staff!$H49)^(ROUNDDOWN((COUNTIF($D148:Z148,"&gt;0")/12),0)))</f>
        <v>0</v>
      </c>
      <c r="AB148" s="567">
        <f>(Staff!$D49*AB53)*((1+Staff!$H49)^(ROUNDDOWN((COUNTIF($D148:AA148,"&gt;0")/12),0)))</f>
        <v>0</v>
      </c>
      <c r="AC148" s="567">
        <f>(Staff!$D49*AC53)*((1+Staff!$H49)^(ROUNDDOWN((COUNTIF($D148:AB148,"&gt;0")/12),0)))</f>
        <v>0</v>
      </c>
      <c r="AD148" s="567">
        <f>(Staff!$D49*AD53)*((1+Staff!$H49)^(ROUNDDOWN((COUNTIF($D148:AC148,"&gt;0")/12),0)))</f>
        <v>0</v>
      </c>
      <c r="AE148" s="567">
        <f>(Staff!$D49*AE53)*((1+Staff!$H49)^(ROUNDDOWN((COUNTIF($D148:AD148,"&gt;0")/12),0)))</f>
        <v>0</v>
      </c>
      <c r="AF148" s="567">
        <f>(Staff!$D49*AF53)*((1+Staff!$H49)^(ROUNDDOWN((COUNTIF($D148:AE148,"&gt;0")/12),0)))</f>
        <v>0</v>
      </c>
      <c r="AG148" s="567">
        <f>(Staff!$D49*AG53)*((1+Staff!$H49)^(ROUNDDOWN((COUNTIF($D148:AF148,"&gt;0")/12),0)))</f>
        <v>0</v>
      </c>
      <c r="AH148" s="567">
        <f>(Staff!$D49*AH53)*((1+Staff!$H49)^(ROUNDDOWN((COUNTIF($D148:AG148,"&gt;0")/12),0)))</f>
        <v>0</v>
      </c>
      <c r="AI148" s="567">
        <f>(Staff!$D49*AI53)*((1+Staff!$H49)^(ROUNDDOWN((COUNTIF($D148:AH148,"&gt;0")/12),0)))</f>
        <v>0</v>
      </c>
      <c r="AJ148" s="567">
        <f>(Staff!$D49*AJ53)*((1+Staff!$H49)^(ROUNDDOWN((COUNTIF($D148:AI148,"&gt;0")/12),0)))</f>
        <v>0</v>
      </c>
      <c r="AK148" s="567">
        <f>(Staff!$D49*AK53)*((1+Staff!$H49)^(ROUNDDOWN((COUNTIF($D148:AJ148,"&gt;0")/12),0)))</f>
        <v>0</v>
      </c>
      <c r="AL148" s="567">
        <f>(Staff!$D49*AL53)*((1+Staff!$H49)^(ROUNDDOWN((COUNTIF($D148:AK148,"&gt;0")/12),0)))</f>
        <v>0</v>
      </c>
      <c r="AM148" s="567">
        <f>(Staff!$D49*AM53)*((1+Staff!$H49)^(ROUNDDOWN((COUNTIF($D148:AL148,"&gt;0")/12),0)))</f>
        <v>0</v>
      </c>
      <c r="AN148" s="567">
        <f>(Staff!$D49*AN53)*((1+Staff!$H49)^(ROUNDDOWN((COUNTIF($D148:AM148,"&gt;0")/12),0)))</f>
        <v>0</v>
      </c>
      <c r="AO148" s="567">
        <f>(Staff!$D49*AO53)*((1+Staff!$H49)^(ROUNDDOWN((COUNTIF($D148:AN148,"&gt;0")/12),0)))</f>
        <v>0</v>
      </c>
      <c r="AP148" s="567">
        <f>(Staff!$D49*AP53)*((1+Staff!$H49)^(ROUNDDOWN((COUNTIF($D148:AO148,"&gt;0")/12),0)))</f>
        <v>0</v>
      </c>
      <c r="AQ148" s="567">
        <f>(Staff!$D49*AQ53)*((1+Staff!$H49)^(ROUNDDOWN((COUNTIF($D148:AP148,"&gt;0")/12),0)))</f>
        <v>0</v>
      </c>
      <c r="AR148" s="567">
        <f>(Staff!$D49*AR53)*((1+Staff!$H49)^(ROUNDDOWN((COUNTIF($D148:AQ148,"&gt;0")/12),0)))</f>
        <v>0</v>
      </c>
      <c r="AS148" s="567">
        <f>(Staff!$D49*AS53)*((1+Staff!$H49)^(ROUNDDOWN((COUNTIF($D148:AR148,"&gt;0")/12),0)))</f>
        <v>0</v>
      </c>
      <c r="AT148" s="567">
        <f>(Staff!$D49*AT53)*((1+Staff!$H49)^(ROUNDDOWN((COUNTIF($D148:AS148,"&gt;0")/12),0)))</f>
        <v>0</v>
      </c>
      <c r="AU148" s="567">
        <f>(Staff!$D49*AU53)*((1+Staff!$H49)^(ROUNDDOWN((COUNTIF($D148:AT148,"&gt;0")/12),0)))</f>
        <v>0</v>
      </c>
      <c r="AV148" s="567">
        <f>(Staff!$D49*AV53)*((1+Staff!$H49)^(ROUNDDOWN((COUNTIF($D148:AU148,"&gt;0")/12),0)))</f>
        <v>0</v>
      </c>
      <c r="AW148" s="567">
        <f>(Staff!$D49*AW53)*((1+Staff!$H49)^(ROUNDDOWN((COUNTIF($D148:AV148,"&gt;0")/12),0)))</f>
        <v>0</v>
      </c>
      <c r="AX148" s="567">
        <f>(Staff!$D49*AX53)*((1+Staff!$H49)^(ROUNDDOWN((COUNTIF($D148:AW148,"&gt;0")/12),0)))</f>
        <v>0</v>
      </c>
      <c r="AY148" s="567">
        <f>(Staff!$D49*AY53)*((1+Staff!$H49)^(ROUNDDOWN((COUNTIF($D148:AX148,"&gt;0")/12),0)))</f>
        <v>0</v>
      </c>
      <c r="AZ148" s="567">
        <f>(Staff!$D49*AZ53)*((1+Staff!$H49)^(ROUNDDOWN((COUNTIF($D148:AY148,"&gt;0")/12),0)))</f>
        <v>0</v>
      </c>
      <c r="BA148" s="567">
        <f>(Staff!$D49*BA53)*((1+Staff!$H49)^(ROUNDDOWN((COUNTIF($D148:AZ148,"&gt;0")/12),0)))</f>
        <v>0</v>
      </c>
      <c r="BB148" s="567">
        <f>(Staff!$D49*BB53)*((1+Staff!$H49)^(ROUNDDOWN((COUNTIF($D148:BA148,"&gt;0")/12),0)))</f>
        <v>0</v>
      </c>
      <c r="BC148" s="567">
        <f>(Staff!$D49*BC53)*((1+Staff!$H49)^(ROUNDDOWN((COUNTIF($D148:BB148,"&gt;0")/12),0)))</f>
        <v>0</v>
      </c>
      <c r="BD148" s="567">
        <f>(Staff!$D49*BD53)*((1+Staff!$H49)^(ROUNDDOWN((COUNTIF($D148:BC148,"&gt;0")/12),0)))</f>
        <v>0</v>
      </c>
      <c r="BE148" s="567">
        <f>(Staff!$D49*BE53)*((1+Staff!$H49)^(ROUNDDOWN((COUNTIF($D148:BD148,"&gt;0")/12),0)))</f>
        <v>0</v>
      </c>
      <c r="BF148" s="567">
        <f>(Staff!$D49*BF53)*((1+Staff!$H49)^(ROUNDDOWN((COUNTIF($D148:BE148,"&gt;0")/12),0)))</f>
        <v>0</v>
      </c>
      <c r="BG148" s="567">
        <f>(Staff!$D49*BG53)*((1+Staff!$H49)^(ROUNDDOWN((COUNTIF($D148:BF148,"&gt;0")/12),0)))</f>
        <v>0</v>
      </c>
      <c r="BH148" s="567">
        <f>(Staff!$D49*BH53)*((1+Staff!$H49)^(ROUNDDOWN((COUNTIF($D148:BG148,"&gt;0")/12),0)))</f>
        <v>0</v>
      </c>
      <c r="BI148" s="567">
        <f>(Staff!$D49*BI53)*((1+Staff!$H49)^(ROUNDDOWN((COUNTIF($D148:BH148,"&gt;0")/12),0)))</f>
        <v>0</v>
      </c>
      <c r="BJ148" s="567">
        <f>(Staff!$D49*BJ53)*((1+Staff!$H49)^(ROUNDDOWN((COUNTIF($D148:BI148,"&gt;0")/12),0)))</f>
        <v>0</v>
      </c>
      <c r="BK148" s="567">
        <f>(Staff!$D49*BK53)*((1+Staff!$H49)^(ROUNDDOWN((COUNTIF($D148:BJ148,"&gt;0")/12),0)))</f>
        <v>0</v>
      </c>
      <c r="BL148" s="567">
        <f>(Staff!$D49*BL53)*((1+Staff!$H49)^(ROUNDDOWN((COUNTIF($D148:BK148,"&gt;0")/12),0)))</f>
        <v>0</v>
      </c>
      <c r="BM148" s="567">
        <f>(Staff!$D49*BM53)*((1+Staff!$H49)^(ROUNDDOWN((COUNTIF($D148:BL148,"&gt;0")/12),0)))</f>
        <v>0</v>
      </c>
      <c r="BN148" s="567">
        <f>(Staff!$D49*BN53)*((1+Staff!$H49)^(ROUNDDOWN((COUNTIF($D148:BM148,"&gt;0")/12),0)))</f>
        <v>0</v>
      </c>
      <c r="BO148" s="567">
        <f>(Staff!$D49*BO53)*((1+Staff!$H49)^(ROUNDDOWN((COUNTIF($D148:BN148,"&gt;0")/12),0)))</f>
        <v>0</v>
      </c>
      <c r="BP148" s="567">
        <f>(Staff!$D49*BP53)*((1+Staff!$H49)^(ROUNDDOWN((COUNTIF($D148:BO148,"&gt;0")/12),0)))</f>
        <v>0</v>
      </c>
      <c r="BQ148" s="567">
        <f>(Staff!$D49*BQ53)*((1+Staff!$H49)^(ROUNDDOWN((COUNTIF($D148:BP148,"&gt;0")/12),0)))</f>
        <v>0</v>
      </c>
      <c r="BR148" s="567">
        <f>(Staff!$D49*BR53)*((1+Staff!$H49)^(ROUNDDOWN((COUNTIF($D148:BQ148,"&gt;0")/12),0)))</f>
        <v>0</v>
      </c>
      <c r="BS148" s="567">
        <f>(Staff!$D49*BS53)*((1+Staff!$H49)^(ROUNDDOWN((COUNTIF($D148:BR148,"&gt;0")/12),0)))</f>
        <v>0</v>
      </c>
      <c r="BT148" s="567">
        <f>(Staff!$D49*BT53)*((1+Staff!$H49)^(ROUNDDOWN((COUNTIF($D148:BS148,"&gt;0")/12),0)))</f>
        <v>0</v>
      </c>
      <c r="BU148" s="567">
        <f>(Staff!$D49*BU53)*((1+Staff!$H49)^(ROUNDDOWN((COUNTIF($D148:BT148,"&gt;0")/12),0)))</f>
        <v>0</v>
      </c>
      <c r="BV148" s="567">
        <f>(Staff!$D49*BV53)*((1+Staff!$H49)^(ROUNDDOWN((COUNTIF($D148:BU148,"&gt;0")/12),0)))</f>
        <v>0</v>
      </c>
      <c r="BW148" s="567">
        <f>(Staff!$D49*BW53)*((1+Staff!$H49)^(ROUNDDOWN((COUNTIF($D148:BV148,"&gt;0")/12),0)))</f>
        <v>0</v>
      </c>
      <c r="BX148" s="567">
        <f>(Staff!$D49*BX53)*((1+Staff!$H49)^(ROUNDDOWN((COUNTIF($D148:BW148,"&gt;0")/12),0)))</f>
        <v>0</v>
      </c>
      <c r="BY148" s="567">
        <f>(Staff!$D49*BY53)*((1+Staff!$H49)^(ROUNDDOWN((COUNTIF($D148:BX148,"&gt;0")/12),0)))</f>
        <v>0</v>
      </c>
      <c r="BZ148" s="567">
        <f>(Staff!$D49*BZ53)*((1+Staff!$H49)^(ROUNDDOWN((COUNTIF($D148:BY148,"&gt;0")/12),0)))</f>
        <v>0</v>
      </c>
      <c r="CA148" s="567">
        <f>(Staff!$D49*CA53)*((1+Staff!$H49)^(ROUNDDOWN((COUNTIF($D148:BZ148,"&gt;0")/12),0)))</f>
        <v>0</v>
      </c>
      <c r="CB148" s="567">
        <f>(Staff!$D49*CB53)*((1+Staff!$H49)^(ROUNDDOWN((COUNTIF($D148:CA148,"&gt;0")/12),0)))</f>
        <v>0</v>
      </c>
      <c r="CC148" s="567">
        <f>(Staff!$D49*CC53)*((1+Staff!$H49)^(ROUNDDOWN((COUNTIF($D148:CB148,"&gt;0")/12),0)))</f>
        <v>0</v>
      </c>
      <c r="CD148" s="567">
        <f>(Staff!$D49*CD53)*((1+Staff!$H49)^(ROUNDDOWN((COUNTIF($D148:CC148,"&gt;0")/12),0)))</f>
        <v>0</v>
      </c>
      <c r="CE148" s="567">
        <f>(Staff!$D49*CE53)*((1+Staff!$H49)^(ROUNDDOWN((COUNTIF($D148:CD148,"&gt;0")/12),0)))</f>
        <v>0</v>
      </c>
      <c r="CF148" s="567">
        <f>(Staff!$D49*CF53)*((1+Staff!$H49)^(ROUNDDOWN((COUNTIF($D148:CE148,"&gt;0")/12),0)))</f>
        <v>0</v>
      </c>
      <c r="CG148" s="567">
        <f>(Staff!$D49*CG53)*((1+Staff!$H49)^(ROUNDDOWN((COUNTIF($D148:CF148,"&gt;0")/12),0)))</f>
        <v>0</v>
      </c>
      <c r="CH148" s="567">
        <f>(Staff!$D49*CH53)*((1+Staff!$H49)^(ROUNDDOWN((COUNTIF($D148:CG148,"&gt;0")/12),0)))</f>
        <v>0</v>
      </c>
      <c r="CI148" s="567">
        <f>(Staff!$D49*CI53)*((1+Staff!$H49)^(ROUNDDOWN((COUNTIF($D148:CH148,"&gt;0")/12),0)))</f>
        <v>0</v>
      </c>
    </row>
    <row r="149" spans="1:87" ht="15.75" hidden="1" customHeight="1">
      <c r="A149" s="875" t="str">
        <f t="shared" si="10"/>
        <v>Other 5</v>
      </c>
      <c r="B149" s="719" t="str">
        <f>Staff!B50</f>
        <v>Growth</v>
      </c>
      <c r="C149" s="719" t="str">
        <f>Settings!$C$7</f>
        <v>USD</v>
      </c>
      <c r="D149" s="567">
        <f>(Staff!$D50*D54)</f>
        <v>0</v>
      </c>
      <c r="E149" s="567">
        <f>(Staff!$D50*E54)*((1+Staff!$H50)^(ROUNDDOWN((COUNTIF($D149:D149,"&gt;0")/12),0)))</f>
        <v>0</v>
      </c>
      <c r="F149" s="567">
        <f>(Staff!$D50*F54)*((1+Staff!$H50)^(ROUNDDOWN((COUNTIF($D149:E149,"&gt;0")/12),0)))</f>
        <v>0</v>
      </c>
      <c r="G149" s="567">
        <f>(Staff!$D50*G54)*((1+Staff!$H50)^(ROUNDDOWN((COUNTIF($D149:F149,"&gt;0")/12),0)))</f>
        <v>0</v>
      </c>
      <c r="H149" s="567">
        <f>(Staff!$D50*H54)*((1+Staff!$H50)^(ROUNDDOWN((COUNTIF($D149:G149,"&gt;0")/12),0)))</f>
        <v>0</v>
      </c>
      <c r="I149" s="567">
        <f>(Staff!$D50*I54)*((1+Staff!$H50)^(ROUNDDOWN((COUNTIF($D149:H149,"&gt;0")/12),0)))</f>
        <v>0</v>
      </c>
      <c r="J149" s="567">
        <f>(Staff!$D50*J54)*((1+Staff!$H50)^(ROUNDDOWN((COUNTIF($D149:I149,"&gt;0")/12),0)))</f>
        <v>0</v>
      </c>
      <c r="K149" s="567">
        <f>(Staff!$D50*K54)*((1+Staff!$H50)^(ROUNDDOWN((COUNTIF($D149:J149,"&gt;0")/12),0)))</f>
        <v>0</v>
      </c>
      <c r="L149" s="567">
        <f>(Staff!$D50*L54)*((1+Staff!$H50)^(ROUNDDOWN((COUNTIF($D149:K149,"&gt;0")/12),0)))</f>
        <v>0</v>
      </c>
      <c r="M149" s="567">
        <f>(Staff!$D50*M54)*((1+Staff!$H50)^(ROUNDDOWN((COUNTIF($D149:L149,"&gt;0")/12),0)))</f>
        <v>0</v>
      </c>
      <c r="N149" s="567">
        <f>(Staff!$D50*N54)*((1+Staff!$H50)^(ROUNDDOWN((COUNTIF($D149:M149,"&gt;0")/12),0)))</f>
        <v>0</v>
      </c>
      <c r="O149" s="567">
        <f>(Staff!$D50*O54)*((1+Staff!$H50)^(ROUNDDOWN((COUNTIF($D149:N149,"&gt;0")/12),0)))</f>
        <v>0</v>
      </c>
      <c r="P149" s="567">
        <f>(Staff!$D50*P54)*((1+Staff!$H50)^(ROUNDDOWN((COUNTIF($D149:O149,"&gt;0")/12),0)))</f>
        <v>0</v>
      </c>
      <c r="Q149" s="567">
        <f>(Staff!$D50*Q54)*((1+Staff!$H50)^(ROUNDDOWN((COUNTIF($D149:P149,"&gt;0")/12),0)))</f>
        <v>0</v>
      </c>
      <c r="R149" s="567">
        <f>(Staff!$D50*R54)*((1+Staff!$H50)^(ROUNDDOWN((COUNTIF($D149:Q149,"&gt;0")/12),0)))</f>
        <v>0</v>
      </c>
      <c r="S149" s="567">
        <f>(Staff!$D50*S54)*((1+Staff!$H50)^(ROUNDDOWN((COUNTIF($D149:R149,"&gt;0")/12),0)))</f>
        <v>0</v>
      </c>
      <c r="T149" s="567">
        <f>(Staff!$D50*T54)*((1+Staff!$H50)^(ROUNDDOWN((COUNTIF($D149:S149,"&gt;0")/12),0)))</f>
        <v>0</v>
      </c>
      <c r="U149" s="567">
        <f>(Staff!$D50*U54)*((1+Staff!$H50)^(ROUNDDOWN((COUNTIF($D149:T149,"&gt;0")/12),0)))</f>
        <v>0</v>
      </c>
      <c r="V149" s="567">
        <f>(Staff!$D50*V54)*((1+Staff!$H50)^(ROUNDDOWN((COUNTIF($D149:U149,"&gt;0")/12),0)))</f>
        <v>0</v>
      </c>
      <c r="W149" s="567">
        <f>(Staff!$D50*W54)*((1+Staff!$H50)^(ROUNDDOWN((COUNTIF($D149:V149,"&gt;0")/12),0)))</f>
        <v>0</v>
      </c>
      <c r="X149" s="567">
        <f>(Staff!$D50*X54)*((1+Staff!$H50)^(ROUNDDOWN((COUNTIF($D149:W149,"&gt;0")/12),0)))</f>
        <v>0</v>
      </c>
      <c r="Y149" s="567">
        <f>(Staff!$D50*Y54)*((1+Staff!$H50)^(ROUNDDOWN((COUNTIF($D149:X149,"&gt;0")/12),0)))</f>
        <v>0</v>
      </c>
      <c r="Z149" s="567">
        <f>(Staff!$D50*Z54)*((1+Staff!$H50)^(ROUNDDOWN((COUNTIF($D149:Y149,"&gt;0")/12),0)))</f>
        <v>0</v>
      </c>
      <c r="AA149" s="567">
        <f>(Staff!$D50*AA54)*((1+Staff!$H50)^(ROUNDDOWN((COUNTIF($D149:Z149,"&gt;0")/12),0)))</f>
        <v>0</v>
      </c>
      <c r="AB149" s="567">
        <f>(Staff!$D50*AB54)*((1+Staff!$H50)^(ROUNDDOWN((COUNTIF($D149:AA149,"&gt;0")/12),0)))</f>
        <v>0</v>
      </c>
      <c r="AC149" s="567">
        <f>(Staff!$D50*AC54)*((1+Staff!$H50)^(ROUNDDOWN((COUNTIF($D149:AB149,"&gt;0")/12),0)))</f>
        <v>0</v>
      </c>
      <c r="AD149" s="567">
        <f>(Staff!$D50*AD54)*((1+Staff!$H50)^(ROUNDDOWN((COUNTIF($D149:AC149,"&gt;0")/12),0)))</f>
        <v>0</v>
      </c>
      <c r="AE149" s="567">
        <f>(Staff!$D50*AE54)*((1+Staff!$H50)^(ROUNDDOWN((COUNTIF($D149:AD149,"&gt;0")/12),0)))</f>
        <v>0</v>
      </c>
      <c r="AF149" s="567">
        <f>(Staff!$D50*AF54)*((1+Staff!$H50)^(ROUNDDOWN((COUNTIF($D149:AE149,"&gt;0")/12),0)))</f>
        <v>0</v>
      </c>
      <c r="AG149" s="567">
        <f>(Staff!$D50*AG54)*((1+Staff!$H50)^(ROUNDDOWN((COUNTIF($D149:AF149,"&gt;0")/12),0)))</f>
        <v>0</v>
      </c>
      <c r="AH149" s="567">
        <f>(Staff!$D50*AH54)*((1+Staff!$H50)^(ROUNDDOWN((COUNTIF($D149:AG149,"&gt;0")/12),0)))</f>
        <v>0</v>
      </c>
      <c r="AI149" s="567">
        <f>(Staff!$D50*AI54)*((1+Staff!$H50)^(ROUNDDOWN((COUNTIF($D149:AH149,"&gt;0")/12),0)))</f>
        <v>0</v>
      </c>
      <c r="AJ149" s="567">
        <f>(Staff!$D50*AJ54)*((1+Staff!$H50)^(ROUNDDOWN((COUNTIF($D149:AI149,"&gt;0")/12),0)))</f>
        <v>0</v>
      </c>
      <c r="AK149" s="567">
        <f>(Staff!$D50*AK54)*((1+Staff!$H50)^(ROUNDDOWN((COUNTIF($D149:AJ149,"&gt;0")/12),0)))</f>
        <v>0</v>
      </c>
      <c r="AL149" s="567">
        <f>(Staff!$D50*AL54)*((1+Staff!$H50)^(ROUNDDOWN((COUNTIF($D149:AK149,"&gt;0")/12),0)))</f>
        <v>0</v>
      </c>
      <c r="AM149" s="567">
        <f>(Staff!$D50*AM54)*((1+Staff!$H50)^(ROUNDDOWN((COUNTIF($D149:AL149,"&gt;0")/12),0)))</f>
        <v>0</v>
      </c>
      <c r="AN149" s="567">
        <f>(Staff!$D50*AN54)*((1+Staff!$H50)^(ROUNDDOWN((COUNTIF($D149:AM149,"&gt;0")/12),0)))</f>
        <v>0</v>
      </c>
      <c r="AO149" s="567">
        <f>(Staff!$D50*AO54)*((1+Staff!$H50)^(ROUNDDOWN((COUNTIF($D149:AN149,"&gt;0")/12),0)))</f>
        <v>0</v>
      </c>
      <c r="AP149" s="567">
        <f>(Staff!$D50*AP54)*((1+Staff!$H50)^(ROUNDDOWN((COUNTIF($D149:AO149,"&gt;0")/12),0)))</f>
        <v>0</v>
      </c>
      <c r="AQ149" s="567">
        <f>(Staff!$D50*AQ54)*((1+Staff!$H50)^(ROUNDDOWN((COUNTIF($D149:AP149,"&gt;0")/12),0)))</f>
        <v>0</v>
      </c>
      <c r="AR149" s="567">
        <f>(Staff!$D50*AR54)*((1+Staff!$H50)^(ROUNDDOWN((COUNTIF($D149:AQ149,"&gt;0")/12),0)))</f>
        <v>0</v>
      </c>
      <c r="AS149" s="567">
        <f>(Staff!$D50*AS54)*((1+Staff!$H50)^(ROUNDDOWN((COUNTIF($D149:AR149,"&gt;0")/12),0)))</f>
        <v>0</v>
      </c>
      <c r="AT149" s="567">
        <f>(Staff!$D50*AT54)*((1+Staff!$H50)^(ROUNDDOWN((COUNTIF($D149:AS149,"&gt;0")/12),0)))</f>
        <v>0</v>
      </c>
      <c r="AU149" s="567">
        <f>(Staff!$D50*AU54)*((1+Staff!$H50)^(ROUNDDOWN((COUNTIF($D149:AT149,"&gt;0")/12),0)))</f>
        <v>0</v>
      </c>
      <c r="AV149" s="567">
        <f>(Staff!$D50*AV54)*((1+Staff!$H50)^(ROUNDDOWN((COUNTIF($D149:AU149,"&gt;0")/12),0)))</f>
        <v>0</v>
      </c>
      <c r="AW149" s="567">
        <f>(Staff!$D50*AW54)*((1+Staff!$H50)^(ROUNDDOWN((COUNTIF($D149:AV149,"&gt;0")/12),0)))</f>
        <v>0</v>
      </c>
      <c r="AX149" s="567">
        <f>(Staff!$D50*AX54)*((1+Staff!$H50)^(ROUNDDOWN((COUNTIF($D149:AW149,"&gt;0")/12),0)))</f>
        <v>0</v>
      </c>
      <c r="AY149" s="567">
        <f>(Staff!$D50*AY54)*((1+Staff!$H50)^(ROUNDDOWN((COUNTIF($D149:AX149,"&gt;0")/12),0)))</f>
        <v>0</v>
      </c>
      <c r="AZ149" s="567">
        <f>(Staff!$D50*AZ54)*((1+Staff!$H50)^(ROUNDDOWN((COUNTIF($D149:AY149,"&gt;0")/12),0)))</f>
        <v>0</v>
      </c>
      <c r="BA149" s="567">
        <f>(Staff!$D50*BA54)*((1+Staff!$H50)^(ROUNDDOWN((COUNTIF($D149:AZ149,"&gt;0")/12),0)))</f>
        <v>0</v>
      </c>
      <c r="BB149" s="567">
        <f>(Staff!$D50*BB54)*((1+Staff!$H50)^(ROUNDDOWN((COUNTIF($D149:BA149,"&gt;0")/12),0)))</f>
        <v>0</v>
      </c>
      <c r="BC149" s="567">
        <f>(Staff!$D50*BC54)*((1+Staff!$H50)^(ROUNDDOWN((COUNTIF($D149:BB149,"&gt;0")/12),0)))</f>
        <v>0</v>
      </c>
      <c r="BD149" s="567">
        <f>(Staff!$D50*BD54)*((1+Staff!$H50)^(ROUNDDOWN((COUNTIF($D149:BC149,"&gt;0")/12),0)))</f>
        <v>0</v>
      </c>
      <c r="BE149" s="567">
        <f>(Staff!$D50*BE54)*((1+Staff!$H50)^(ROUNDDOWN((COUNTIF($D149:BD149,"&gt;0")/12),0)))</f>
        <v>0</v>
      </c>
      <c r="BF149" s="567">
        <f>(Staff!$D50*BF54)*((1+Staff!$H50)^(ROUNDDOWN((COUNTIF($D149:BE149,"&gt;0")/12),0)))</f>
        <v>0</v>
      </c>
      <c r="BG149" s="567">
        <f>(Staff!$D50*BG54)*((1+Staff!$H50)^(ROUNDDOWN((COUNTIF($D149:BF149,"&gt;0")/12),0)))</f>
        <v>0</v>
      </c>
      <c r="BH149" s="567">
        <f>(Staff!$D50*BH54)*((1+Staff!$H50)^(ROUNDDOWN((COUNTIF($D149:BG149,"&gt;0")/12),0)))</f>
        <v>0</v>
      </c>
      <c r="BI149" s="567">
        <f>(Staff!$D50*BI54)*((1+Staff!$H50)^(ROUNDDOWN((COUNTIF($D149:BH149,"&gt;0")/12),0)))</f>
        <v>0</v>
      </c>
      <c r="BJ149" s="567">
        <f>(Staff!$D50*BJ54)*((1+Staff!$H50)^(ROUNDDOWN((COUNTIF($D149:BI149,"&gt;0")/12),0)))</f>
        <v>0</v>
      </c>
      <c r="BK149" s="567">
        <f>(Staff!$D50*BK54)*((1+Staff!$H50)^(ROUNDDOWN((COUNTIF($D149:BJ149,"&gt;0")/12),0)))</f>
        <v>0</v>
      </c>
      <c r="BL149" s="567">
        <f>(Staff!$D50*BL54)*((1+Staff!$H50)^(ROUNDDOWN((COUNTIF($D149:BK149,"&gt;0")/12),0)))</f>
        <v>0</v>
      </c>
      <c r="BM149" s="567">
        <f>(Staff!$D50*BM54)*((1+Staff!$H50)^(ROUNDDOWN((COUNTIF($D149:BL149,"&gt;0")/12),0)))</f>
        <v>0</v>
      </c>
      <c r="BN149" s="567">
        <f>(Staff!$D50*BN54)*((1+Staff!$H50)^(ROUNDDOWN((COUNTIF($D149:BM149,"&gt;0")/12),0)))</f>
        <v>0</v>
      </c>
      <c r="BO149" s="567">
        <f>(Staff!$D50*BO54)*((1+Staff!$H50)^(ROUNDDOWN((COUNTIF($D149:BN149,"&gt;0")/12),0)))</f>
        <v>0</v>
      </c>
      <c r="BP149" s="567">
        <f>(Staff!$D50*BP54)*((1+Staff!$H50)^(ROUNDDOWN((COUNTIF($D149:BO149,"&gt;0")/12),0)))</f>
        <v>0</v>
      </c>
      <c r="BQ149" s="567">
        <f>(Staff!$D50*BQ54)*((1+Staff!$H50)^(ROUNDDOWN((COUNTIF($D149:BP149,"&gt;0")/12),0)))</f>
        <v>0</v>
      </c>
      <c r="BR149" s="567">
        <f>(Staff!$D50*BR54)*((1+Staff!$H50)^(ROUNDDOWN((COUNTIF($D149:BQ149,"&gt;0")/12),0)))</f>
        <v>0</v>
      </c>
      <c r="BS149" s="567">
        <f>(Staff!$D50*BS54)*((1+Staff!$H50)^(ROUNDDOWN((COUNTIF($D149:BR149,"&gt;0")/12),0)))</f>
        <v>0</v>
      </c>
      <c r="BT149" s="567">
        <f>(Staff!$D50*BT54)*((1+Staff!$H50)^(ROUNDDOWN((COUNTIF($D149:BS149,"&gt;0")/12),0)))</f>
        <v>0</v>
      </c>
      <c r="BU149" s="567">
        <f>(Staff!$D50*BU54)*((1+Staff!$H50)^(ROUNDDOWN((COUNTIF($D149:BT149,"&gt;0")/12),0)))</f>
        <v>0</v>
      </c>
      <c r="BV149" s="567">
        <f>(Staff!$D50*BV54)*((1+Staff!$H50)^(ROUNDDOWN((COUNTIF($D149:BU149,"&gt;0")/12),0)))</f>
        <v>0</v>
      </c>
      <c r="BW149" s="567">
        <f>(Staff!$D50*BW54)*((1+Staff!$H50)^(ROUNDDOWN((COUNTIF($D149:BV149,"&gt;0")/12),0)))</f>
        <v>0</v>
      </c>
      <c r="BX149" s="567">
        <f>(Staff!$D50*BX54)*((1+Staff!$H50)^(ROUNDDOWN((COUNTIF($D149:BW149,"&gt;0")/12),0)))</f>
        <v>0</v>
      </c>
      <c r="BY149" s="567">
        <f>(Staff!$D50*BY54)*((1+Staff!$H50)^(ROUNDDOWN((COUNTIF($D149:BX149,"&gt;0")/12),0)))</f>
        <v>0</v>
      </c>
      <c r="BZ149" s="567">
        <f>(Staff!$D50*BZ54)*((1+Staff!$H50)^(ROUNDDOWN((COUNTIF($D149:BY149,"&gt;0")/12),0)))</f>
        <v>0</v>
      </c>
      <c r="CA149" s="567">
        <f>(Staff!$D50*CA54)*((1+Staff!$H50)^(ROUNDDOWN((COUNTIF($D149:BZ149,"&gt;0")/12),0)))</f>
        <v>0</v>
      </c>
      <c r="CB149" s="567">
        <f>(Staff!$D50*CB54)*((1+Staff!$H50)^(ROUNDDOWN((COUNTIF($D149:CA149,"&gt;0")/12),0)))</f>
        <v>0</v>
      </c>
      <c r="CC149" s="567">
        <f>(Staff!$D50*CC54)*((1+Staff!$H50)^(ROUNDDOWN((COUNTIF($D149:CB149,"&gt;0")/12),0)))</f>
        <v>0</v>
      </c>
      <c r="CD149" s="567">
        <f>(Staff!$D50*CD54)*((1+Staff!$H50)^(ROUNDDOWN((COUNTIF($D149:CC149,"&gt;0")/12),0)))</f>
        <v>0</v>
      </c>
      <c r="CE149" s="567">
        <f>(Staff!$D50*CE54)*((1+Staff!$H50)^(ROUNDDOWN((COUNTIF($D149:CD149,"&gt;0")/12),0)))</f>
        <v>0</v>
      </c>
      <c r="CF149" s="567">
        <f>(Staff!$D50*CF54)*((1+Staff!$H50)^(ROUNDDOWN((COUNTIF($D149:CE149,"&gt;0")/12),0)))</f>
        <v>0</v>
      </c>
      <c r="CG149" s="567">
        <f>(Staff!$D50*CG54)*((1+Staff!$H50)^(ROUNDDOWN((COUNTIF($D149:CF149,"&gt;0")/12),0)))</f>
        <v>0</v>
      </c>
      <c r="CH149" s="567">
        <f>(Staff!$D50*CH54)*((1+Staff!$H50)^(ROUNDDOWN((COUNTIF($D149:CG149,"&gt;0")/12),0)))</f>
        <v>0</v>
      </c>
      <c r="CI149" s="567">
        <f>(Staff!$D50*CI54)*((1+Staff!$H50)^(ROUNDDOWN((COUNTIF($D149:CH149,"&gt;0")/12),0)))</f>
        <v>0</v>
      </c>
    </row>
    <row r="150" spans="1:87" ht="15.75" hidden="1" customHeight="1">
      <c r="A150" s="379" t="str">
        <f t="shared" si="10"/>
        <v>Other 6</v>
      </c>
      <c r="B150" s="412" t="str">
        <f>Staff!B51</f>
        <v>Growth</v>
      </c>
      <c r="C150" s="719" t="str">
        <f>Settings!$C$7</f>
        <v>USD</v>
      </c>
      <c r="D150" s="557">
        <f>(Staff!$D51*D55)</f>
        <v>0</v>
      </c>
      <c r="E150" s="567">
        <f>(Staff!$D51*E55)*((1+Staff!$H51)^(ROUNDDOWN((COUNTIF($D150:D150,"&gt;0")/12),0)))</f>
        <v>0</v>
      </c>
      <c r="F150" s="567">
        <f>(Staff!$D51*F55)*((1+Staff!$H51)^(ROUNDDOWN((COUNTIF($D150:E150,"&gt;0")/12),0)))</f>
        <v>0</v>
      </c>
      <c r="G150" s="567">
        <f>(Staff!$D51*G55)*((1+Staff!$H51)^(ROUNDDOWN((COUNTIF($D150:F150,"&gt;0")/12),0)))</f>
        <v>0</v>
      </c>
      <c r="H150" s="567">
        <f>(Staff!$D51*H55)*((1+Staff!$H51)^(ROUNDDOWN((COUNTIF($D150:G150,"&gt;0")/12),0)))</f>
        <v>0</v>
      </c>
      <c r="I150" s="567">
        <f>(Staff!$D51*I55)*((1+Staff!$H51)^(ROUNDDOWN((COUNTIF($D150:H150,"&gt;0")/12),0)))</f>
        <v>0</v>
      </c>
      <c r="J150" s="567">
        <f>(Staff!$D51*J55)*((1+Staff!$H51)^(ROUNDDOWN((COUNTIF($D150:I150,"&gt;0")/12),0)))</f>
        <v>0</v>
      </c>
      <c r="K150" s="567">
        <f>(Staff!$D51*K55)*((1+Staff!$H51)^(ROUNDDOWN((COUNTIF($D150:J150,"&gt;0")/12),0)))</f>
        <v>0</v>
      </c>
      <c r="L150" s="567">
        <f>(Staff!$D51*L55)*((1+Staff!$H51)^(ROUNDDOWN((COUNTIF($D150:K150,"&gt;0")/12),0)))</f>
        <v>0</v>
      </c>
      <c r="M150" s="567">
        <f>(Staff!$D51*M55)*((1+Staff!$H51)^(ROUNDDOWN((COUNTIF($D150:L150,"&gt;0")/12),0)))</f>
        <v>0</v>
      </c>
      <c r="N150" s="567">
        <f>(Staff!$D51*N55)*((1+Staff!$H51)^(ROUNDDOWN((COUNTIF($D150:M150,"&gt;0")/12),0)))</f>
        <v>0</v>
      </c>
      <c r="O150" s="567">
        <f>(Staff!$D51*O55)*((1+Staff!$H51)^(ROUNDDOWN((COUNTIF($D150:N150,"&gt;0")/12),0)))</f>
        <v>0</v>
      </c>
      <c r="P150" s="567">
        <f>(Staff!$D51*P55)*((1+Staff!$H51)^(ROUNDDOWN((COUNTIF($D150:O150,"&gt;0")/12),0)))</f>
        <v>0</v>
      </c>
      <c r="Q150" s="567">
        <f>(Staff!$D51*Q55)*((1+Staff!$H51)^(ROUNDDOWN((COUNTIF($D150:P150,"&gt;0")/12),0)))</f>
        <v>0</v>
      </c>
      <c r="R150" s="567">
        <f>(Staff!$D51*R55)*((1+Staff!$H51)^(ROUNDDOWN((COUNTIF($D150:Q150,"&gt;0")/12),0)))</f>
        <v>0</v>
      </c>
      <c r="S150" s="567">
        <f>(Staff!$D51*S55)*((1+Staff!$H51)^(ROUNDDOWN((COUNTIF($D150:R150,"&gt;0")/12),0)))</f>
        <v>0</v>
      </c>
      <c r="T150" s="567">
        <f>(Staff!$D51*T55)*((1+Staff!$H51)^(ROUNDDOWN((COUNTIF($D150:S150,"&gt;0")/12),0)))</f>
        <v>0</v>
      </c>
      <c r="U150" s="567">
        <f>(Staff!$D51*U55)*((1+Staff!$H51)^(ROUNDDOWN((COUNTIF($D150:T150,"&gt;0")/12),0)))</f>
        <v>0</v>
      </c>
      <c r="V150" s="567">
        <f>(Staff!$D51*V55)*((1+Staff!$H51)^(ROUNDDOWN((COUNTIF($D150:U150,"&gt;0")/12),0)))</f>
        <v>0</v>
      </c>
      <c r="W150" s="567">
        <f>(Staff!$D51*W55)*((1+Staff!$H51)^(ROUNDDOWN((COUNTIF($D150:V150,"&gt;0")/12),0)))</f>
        <v>0</v>
      </c>
      <c r="X150" s="567">
        <f>(Staff!$D51*X55)*((1+Staff!$H51)^(ROUNDDOWN((COUNTIF($D150:W150,"&gt;0")/12),0)))</f>
        <v>0</v>
      </c>
      <c r="Y150" s="567">
        <f>(Staff!$D51*Y55)*((1+Staff!$H51)^(ROUNDDOWN((COUNTIF($D150:X150,"&gt;0")/12),0)))</f>
        <v>0</v>
      </c>
      <c r="Z150" s="567">
        <f>(Staff!$D51*Z55)*((1+Staff!$H51)^(ROUNDDOWN((COUNTIF($D150:Y150,"&gt;0")/12),0)))</f>
        <v>0</v>
      </c>
      <c r="AA150" s="567">
        <f>(Staff!$D51*AA55)*((1+Staff!$H51)^(ROUNDDOWN((COUNTIF($D150:Z150,"&gt;0")/12),0)))</f>
        <v>0</v>
      </c>
      <c r="AB150" s="567">
        <f>(Staff!$D51*AB55)*((1+Staff!$H51)^(ROUNDDOWN((COUNTIF($D150:AA150,"&gt;0")/12),0)))</f>
        <v>0</v>
      </c>
      <c r="AC150" s="567">
        <f>(Staff!$D51*AC55)*((1+Staff!$H51)^(ROUNDDOWN((COUNTIF($D150:AB150,"&gt;0")/12),0)))</f>
        <v>0</v>
      </c>
      <c r="AD150" s="567">
        <f>(Staff!$D51*AD55)*((1+Staff!$H51)^(ROUNDDOWN((COUNTIF($D150:AC150,"&gt;0")/12),0)))</f>
        <v>0</v>
      </c>
      <c r="AE150" s="567">
        <f>(Staff!$D51*AE55)*((1+Staff!$H51)^(ROUNDDOWN((COUNTIF($D150:AD150,"&gt;0")/12),0)))</f>
        <v>0</v>
      </c>
      <c r="AF150" s="567">
        <f>(Staff!$D51*AF55)*((1+Staff!$H51)^(ROUNDDOWN((COUNTIF($D150:AE150,"&gt;0")/12),0)))</f>
        <v>0</v>
      </c>
      <c r="AG150" s="567">
        <f>(Staff!$D51*AG55)*((1+Staff!$H51)^(ROUNDDOWN((COUNTIF($D150:AF150,"&gt;0")/12),0)))</f>
        <v>0</v>
      </c>
      <c r="AH150" s="567">
        <f>(Staff!$D51*AH55)*((1+Staff!$H51)^(ROUNDDOWN((COUNTIF($D150:AG150,"&gt;0")/12),0)))</f>
        <v>0</v>
      </c>
      <c r="AI150" s="567">
        <f>(Staff!$D51*AI55)*((1+Staff!$H51)^(ROUNDDOWN((COUNTIF($D150:AH150,"&gt;0")/12),0)))</f>
        <v>0</v>
      </c>
      <c r="AJ150" s="567">
        <f>(Staff!$D51*AJ55)*((1+Staff!$H51)^(ROUNDDOWN((COUNTIF($D150:AI150,"&gt;0")/12),0)))</f>
        <v>0</v>
      </c>
      <c r="AK150" s="567">
        <f>(Staff!$D51*AK55)*((1+Staff!$H51)^(ROUNDDOWN((COUNTIF($D150:AJ150,"&gt;0")/12),0)))</f>
        <v>0</v>
      </c>
      <c r="AL150" s="567">
        <f>(Staff!$D51*AL55)*((1+Staff!$H51)^(ROUNDDOWN((COUNTIF($D150:AK150,"&gt;0")/12),0)))</f>
        <v>0</v>
      </c>
      <c r="AM150" s="567">
        <f>(Staff!$D51*AM55)*((1+Staff!$H51)^(ROUNDDOWN((COUNTIF($D150:AL150,"&gt;0")/12),0)))</f>
        <v>0</v>
      </c>
      <c r="AN150" s="567">
        <f>(Staff!$D51*AN55)*((1+Staff!$H51)^(ROUNDDOWN((COUNTIF($D150:AM150,"&gt;0")/12),0)))</f>
        <v>0</v>
      </c>
      <c r="AO150" s="567">
        <f>(Staff!$D51*AO55)*((1+Staff!$H51)^(ROUNDDOWN((COUNTIF($D150:AN150,"&gt;0")/12),0)))</f>
        <v>0</v>
      </c>
      <c r="AP150" s="567">
        <f>(Staff!$D51*AP55)*((1+Staff!$H51)^(ROUNDDOWN((COUNTIF($D150:AO150,"&gt;0")/12),0)))</f>
        <v>0</v>
      </c>
      <c r="AQ150" s="567">
        <f>(Staff!$D51*AQ55)*((1+Staff!$H51)^(ROUNDDOWN((COUNTIF($D150:AP150,"&gt;0")/12),0)))</f>
        <v>0</v>
      </c>
      <c r="AR150" s="567">
        <f>(Staff!$D51*AR55)*((1+Staff!$H51)^(ROUNDDOWN((COUNTIF($D150:AQ150,"&gt;0")/12),0)))</f>
        <v>0</v>
      </c>
      <c r="AS150" s="567">
        <f>(Staff!$D51*AS55)*((1+Staff!$H51)^(ROUNDDOWN((COUNTIF($D150:AR150,"&gt;0")/12),0)))</f>
        <v>0</v>
      </c>
      <c r="AT150" s="567">
        <f>(Staff!$D51*AT55)*((1+Staff!$H51)^(ROUNDDOWN((COUNTIF($D150:AS150,"&gt;0")/12),0)))</f>
        <v>0</v>
      </c>
      <c r="AU150" s="567">
        <f>(Staff!$D51*AU55)*((1+Staff!$H51)^(ROUNDDOWN((COUNTIF($D150:AT150,"&gt;0")/12),0)))</f>
        <v>0</v>
      </c>
      <c r="AV150" s="567">
        <f>(Staff!$D51*AV55)*((1+Staff!$H51)^(ROUNDDOWN((COUNTIF($D150:AU150,"&gt;0")/12),0)))</f>
        <v>0</v>
      </c>
      <c r="AW150" s="567">
        <f>(Staff!$D51*AW55)*((1+Staff!$H51)^(ROUNDDOWN((COUNTIF($D150:AV150,"&gt;0")/12),0)))</f>
        <v>0</v>
      </c>
      <c r="AX150" s="567">
        <f>(Staff!$D51*AX55)*((1+Staff!$H51)^(ROUNDDOWN((COUNTIF($D150:AW150,"&gt;0")/12),0)))</f>
        <v>0</v>
      </c>
      <c r="AY150" s="567">
        <f>(Staff!$D51*AY55)*((1+Staff!$H51)^(ROUNDDOWN((COUNTIF($D150:AX150,"&gt;0")/12),0)))</f>
        <v>0</v>
      </c>
      <c r="AZ150" s="567">
        <f>(Staff!$D51*AZ55)*((1+Staff!$H51)^(ROUNDDOWN((COUNTIF($D150:AY150,"&gt;0")/12),0)))</f>
        <v>0</v>
      </c>
      <c r="BA150" s="567">
        <f>(Staff!$D51*BA55)*((1+Staff!$H51)^(ROUNDDOWN((COUNTIF($D150:AZ150,"&gt;0")/12),0)))</f>
        <v>0</v>
      </c>
      <c r="BB150" s="567">
        <f>(Staff!$D51*BB55)*((1+Staff!$H51)^(ROUNDDOWN((COUNTIF($D150:BA150,"&gt;0")/12),0)))</f>
        <v>0</v>
      </c>
      <c r="BC150" s="567">
        <f>(Staff!$D51*BC55)*((1+Staff!$H51)^(ROUNDDOWN((COUNTIF($D150:BB150,"&gt;0")/12),0)))</f>
        <v>0</v>
      </c>
      <c r="BD150" s="567">
        <f>(Staff!$D51*BD55)*((1+Staff!$H51)^(ROUNDDOWN((COUNTIF($D150:BC150,"&gt;0")/12),0)))</f>
        <v>0</v>
      </c>
      <c r="BE150" s="567">
        <f>(Staff!$D51*BE55)*((1+Staff!$H51)^(ROUNDDOWN((COUNTIF($D150:BD150,"&gt;0")/12),0)))</f>
        <v>0</v>
      </c>
      <c r="BF150" s="567">
        <f>(Staff!$D51*BF55)*((1+Staff!$H51)^(ROUNDDOWN((COUNTIF($D150:BE150,"&gt;0")/12),0)))</f>
        <v>0</v>
      </c>
      <c r="BG150" s="567">
        <f>(Staff!$D51*BG55)*((1+Staff!$H51)^(ROUNDDOWN((COUNTIF($D150:BF150,"&gt;0")/12),0)))</f>
        <v>0</v>
      </c>
      <c r="BH150" s="567">
        <f>(Staff!$D51*BH55)*((1+Staff!$H51)^(ROUNDDOWN((COUNTIF($D150:BG150,"&gt;0")/12),0)))</f>
        <v>0</v>
      </c>
      <c r="BI150" s="567">
        <f>(Staff!$D51*BI55)*((1+Staff!$H51)^(ROUNDDOWN((COUNTIF($D150:BH150,"&gt;0")/12),0)))</f>
        <v>0</v>
      </c>
      <c r="BJ150" s="567">
        <f>(Staff!$D51*BJ55)*((1+Staff!$H51)^(ROUNDDOWN((COUNTIF($D150:BI150,"&gt;0")/12),0)))</f>
        <v>0</v>
      </c>
      <c r="BK150" s="567">
        <f>(Staff!$D51*BK55)*((1+Staff!$H51)^(ROUNDDOWN((COUNTIF($D150:BJ150,"&gt;0")/12),0)))</f>
        <v>0</v>
      </c>
      <c r="BL150" s="567">
        <f>(Staff!$D51*BL55)*((1+Staff!$H51)^(ROUNDDOWN((COUNTIF($D150:BK150,"&gt;0")/12),0)))</f>
        <v>0</v>
      </c>
      <c r="BM150" s="567">
        <f>(Staff!$D51*BM55)*((1+Staff!$H51)^(ROUNDDOWN((COUNTIF($D150:BL150,"&gt;0")/12),0)))</f>
        <v>0</v>
      </c>
      <c r="BN150" s="567">
        <f>(Staff!$D51*BN55)*((1+Staff!$H51)^(ROUNDDOWN((COUNTIF($D150:BM150,"&gt;0")/12),0)))</f>
        <v>0</v>
      </c>
      <c r="BO150" s="567">
        <f>(Staff!$D51*BO55)*((1+Staff!$H51)^(ROUNDDOWN((COUNTIF($D150:BN150,"&gt;0")/12),0)))</f>
        <v>0</v>
      </c>
      <c r="BP150" s="567">
        <f>(Staff!$D51*BP55)*((1+Staff!$H51)^(ROUNDDOWN((COUNTIF($D150:BO150,"&gt;0")/12),0)))</f>
        <v>0</v>
      </c>
      <c r="BQ150" s="567">
        <f>(Staff!$D51*BQ55)*((1+Staff!$H51)^(ROUNDDOWN((COUNTIF($D150:BP150,"&gt;0")/12),0)))</f>
        <v>0</v>
      </c>
      <c r="BR150" s="567">
        <f>(Staff!$D51*BR55)*((1+Staff!$H51)^(ROUNDDOWN((COUNTIF($D150:BQ150,"&gt;0")/12),0)))</f>
        <v>0</v>
      </c>
      <c r="BS150" s="567">
        <f>(Staff!$D51*BS55)*((1+Staff!$H51)^(ROUNDDOWN((COUNTIF($D150:BR150,"&gt;0")/12),0)))</f>
        <v>0</v>
      </c>
      <c r="BT150" s="567">
        <f>(Staff!$D51*BT55)*((1+Staff!$H51)^(ROUNDDOWN((COUNTIF($D150:BS150,"&gt;0")/12),0)))</f>
        <v>0</v>
      </c>
      <c r="BU150" s="567">
        <f>(Staff!$D51*BU55)*((1+Staff!$H51)^(ROUNDDOWN((COUNTIF($D150:BT150,"&gt;0")/12),0)))</f>
        <v>0</v>
      </c>
      <c r="BV150" s="567">
        <f>(Staff!$D51*BV55)*((1+Staff!$H51)^(ROUNDDOWN((COUNTIF($D150:BU150,"&gt;0")/12),0)))</f>
        <v>0</v>
      </c>
      <c r="BW150" s="567">
        <f>(Staff!$D51*BW55)*((1+Staff!$H51)^(ROUNDDOWN((COUNTIF($D150:BV150,"&gt;0")/12),0)))</f>
        <v>0</v>
      </c>
      <c r="BX150" s="567">
        <f>(Staff!$D51*BX55)*((1+Staff!$H51)^(ROUNDDOWN((COUNTIF($D150:BW150,"&gt;0")/12),0)))</f>
        <v>0</v>
      </c>
      <c r="BY150" s="567">
        <f>(Staff!$D51*BY55)*((1+Staff!$H51)^(ROUNDDOWN((COUNTIF($D150:BX150,"&gt;0")/12),0)))</f>
        <v>0</v>
      </c>
      <c r="BZ150" s="567">
        <f>(Staff!$D51*BZ55)*((1+Staff!$H51)^(ROUNDDOWN((COUNTIF($D150:BY150,"&gt;0")/12),0)))</f>
        <v>0</v>
      </c>
      <c r="CA150" s="567">
        <f>(Staff!$D51*CA55)*((1+Staff!$H51)^(ROUNDDOWN((COUNTIF($D150:BZ150,"&gt;0")/12),0)))</f>
        <v>0</v>
      </c>
      <c r="CB150" s="567">
        <f>(Staff!$D51*CB55)*((1+Staff!$H51)^(ROUNDDOWN((COUNTIF($D150:CA150,"&gt;0")/12),0)))</f>
        <v>0</v>
      </c>
      <c r="CC150" s="567">
        <f>(Staff!$D51*CC55)*((1+Staff!$H51)^(ROUNDDOWN((COUNTIF($D150:CB150,"&gt;0")/12),0)))</f>
        <v>0</v>
      </c>
      <c r="CD150" s="567">
        <f>(Staff!$D51*CD55)*((1+Staff!$H51)^(ROUNDDOWN((COUNTIF($D150:CC150,"&gt;0")/12),0)))</f>
        <v>0</v>
      </c>
      <c r="CE150" s="567">
        <f>(Staff!$D51*CE55)*((1+Staff!$H51)^(ROUNDDOWN((COUNTIF($D150:CD150,"&gt;0")/12),0)))</f>
        <v>0</v>
      </c>
      <c r="CF150" s="567">
        <f>(Staff!$D51*CF55)*((1+Staff!$H51)^(ROUNDDOWN((COUNTIF($D150:CE150,"&gt;0")/12),0)))</f>
        <v>0</v>
      </c>
      <c r="CG150" s="567">
        <f>(Staff!$D51*CG55)*((1+Staff!$H51)^(ROUNDDOWN((COUNTIF($D150:CF150,"&gt;0")/12),0)))</f>
        <v>0</v>
      </c>
      <c r="CH150" s="567">
        <f>(Staff!$D51*CH55)*((1+Staff!$H51)^(ROUNDDOWN((COUNTIF($D150:CG150,"&gt;0")/12),0)))</f>
        <v>0</v>
      </c>
      <c r="CI150" s="567">
        <f>(Staff!$D51*CI55)*((1+Staff!$H51)^(ROUNDDOWN((COUNTIF($D150:CH150,"&gt;0")/12),0)))</f>
        <v>0</v>
      </c>
    </row>
    <row r="151" spans="1:87" ht="15.75" hidden="1" customHeight="1">
      <c r="A151" s="379" t="str">
        <f t="shared" si="10"/>
        <v>Other 7</v>
      </c>
      <c r="B151" s="412" t="str">
        <f>Staff!B52</f>
        <v>Growth</v>
      </c>
      <c r="C151" s="719" t="str">
        <f>Settings!$C$7</f>
        <v>USD</v>
      </c>
      <c r="D151" s="557">
        <f>(Staff!$D52*D56)</f>
        <v>0</v>
      </c>
      <c r="E151" s="567">
        <f>(Staff!$D52*E56)*((1+Staff!$H52)^(ROUNDDOWN((COUNTIF($D151:D151,"&gt;0")/12),0)))</f>
        <v>0</v>
      </c>
      <c r="F151" s="567">
        <f>(Staff!$D52*F56)*((1+Staff!$H52)^(ROUNDDOWN((COUNTIF($D151:E151,"&gt;0")/12),0)))</f>
        <v>0</v>
      </c>
      <c r="G151" s="567">
        <f>(Staff!$D52*G56)*((1+Staff!$H52)^(ROUNDDOWN((COUNTIF($D151:F151,"&gt;0")/12),0)))</f>
        <v>0</v>
      </c>
      <c r="H151" s="567">
        <f>(Staff!$D52*H56)*((1+Staff!$H52)^(ROUNDDOWN((COUNTIF($D151:G151,"&gt;0")/12),0)))</f>
        <v>0</v>
      </c>
      <c r="I151" s="567">
        <f>(Staff!$D52*I56)*((1+Staff!$H52)^(ROUNDDOWN((COUNTIF($D151:H151,"&gt;0")/12),0)))</f>
        <v>0</v>
      </c>
      <c r="J151" s="567">
        <f>(Staff!$D52*J56)*((1+Staff!$H52)^(ROUNDDOWN((COUNTIF($D151:I151,"&gt;0")/12),0)))</f>
        <v>0</v>
      </c>
      <c r="K151" s="567">
        <f>(Staff!$D52*K56)*((1+Staff!$H52)^(ROUNDDOWN((COUNTIF($D151:J151,"&gt;0")/12),0)))</f>
        <v>0</v>
      </c>
      <c r="L151" s="567">
        <f>(Staff!$D52*L56)*((1+Staff!$H52)^(ROUNDDOWN((COUNTIF($D151:K151,"&gt;0")/12),0)))</f>
        <v>0</v>
      </c>
      <c r="M151" s="567">
        <f>(Staff!$D52*M56)*((1+Staff!$H52)^(ROUNDDOWN((COUNTIF($D151:L151,"&gt;0")/12),0)))</f>
        <v>0</v>
      </c>
      <c r="N151" s="567">
        <f>(Staff!$D52*N56)*((1+Staff!$H52)^(ROUNDDOWN((COUNTIF($D151:M151,"&gt;0")/12),0)))</f>
        <v>0</v>
      </c>
      <c r="O151" s="567">
        <f>(Staff!$D52*O56)*((1+Staff!$H52)^(ROUNDDOWN((COUNTIF($D151:N151,"&gt;0")/12),0)))</f>
        <v>0</v>
      </c>
      <c r="P151" s="567">
        <f>(Staff!$D52*P56)*((1+Staff!$H52)^(ROUNDDOWN((COUNTIF($D151:O151,"&gt;0")/12),0)))</f>
        <v>0</v>
      </c>
      <c r="Q151" s="567">
        <f>(Staff!$D52*Q56)*((1+Staff!$H52)^(ROUNDDOWN((COUNTIF($D151:P151,"&gt;0")/12),0)))</f>
        <v>0</v>
      </c>
      <c r="R151" s="567">
        <f>(Staff!$D52*R56)*((1+Staff!$H52)^(ROUNDDOWN((COUNTIF($D151:Q151,"&gt;0")/12),0)))</f>
        <v>0</v>
      </c>
      <c r="S151" s="567">
        <f>(Staff!$D52*S56)*((1+Staff!$H52)^(ROUNDDOWN((COUNTIF($D151:R151,"&gt;0")/12),0)))</f>
        <v>0</v>
      </c>
      <c r="T151" s="567">
        <f>(Staff!$D52*T56)*((1+Staff!$H52)^(ROUNDDOWN((COUNTIF($D151:S151,"&gt;0")/12),0)))</f>
        <v>0</v>
      </c>
      <c r="U151" s="567">
        <f>(Staff!$D52*U56)*((1+Staff!$H52)^(ROUNDDOWN((COUNTIF($D151:T151,"&gt;0")/12),0)))</f>
        <v>0</v>
      </c>
      <c r="V151" s="567">
        <f>(Staff!$D52*V56)*((1+Staff!$H52)^(ROUNDDOWN((COUNTIF($D151:U151,"&gt;0")/12),0)))</f>
        <v>0</v>
      </c>
      <c r="W151" s="567">
        <f>(Staff!$D52*W56)*((1+Staff!$H52)^(ROUNDDOWN((COUNTIF($D151:V151,"&gt;0")/12),0)))</f>
        <v>0</v>
      </c>
      <c r="X151" s="567">
        <f>(Staff!$D52*X56)*((1+Staff!$H52)^(ROUNDDOWN((COUNTIF($D151:W151,"&gt;0")/12),0)))</f>
        <v>0</v>
      </c>
      <c r="Y151" s="567">
        <f>(Staff!$D52*Y56)*((1+Staff!$H52)^(ROUNDDOWN((COUNTIF($D151:X151,"&gt;0")/12),0)))</f>
        <v>0</v>
      </c>
      <c r="Z151" s="567">
        <f>(Staff!$D52*Z56)*((1+Staff!$H52)^(ROUNDDOWN((COUNTIF($D151:Y151,"&gt;0")/12),0)))</f>
        <v>0</v>
      </c>
      <c r="AA151" s="567">
        <f>(Staff!$D52*AA56)*((1+Staff!$H52)^(ROUNDDOWN((COUNTIF($D151:Z151,"&gt;0")/12),0)))</f>
        <v>0</v>
      </c>
      <c r="AB151" s="567">
        <f>(Staff!$D52*AB56)*((1+Staff!$H52)^(ROUNDDOWN((COUNTIF($D151:AA151,"&gt;0")/12),0)))</f>
        <v>0</v>
      </c>
      <c r="AC151" s="567">
        <f>(Staff!$D52*AC56)*((1+Staff!$H52)^(ROUNDDOWN((COUNTIF($D151:AB151,"&gt;0")/12),0)))</f>
        <v>0</v>
      </c>
      <c r="AD151" s="567">
        <f>(Staff!$D52*AD56)*((1+Staff!$H52)^(ROUNDDOWN((COUNTIF($D151:AC151,"&gt;0")/12),0)))</f>
        <v>0</v>
      </c>
      <c r="AE151" s="567">
        <f>(Staff!$D52*AE56)*((1+Staff!$H52)^(ROUNDDOWN((COUNTIF($D151:AD151,"&gt;0")/12),0)))</f>
        <v>0</v>
      </c>
      <c r="AF151" s="567">
        <f>(Staff!$D52*AF56)*((1+Staff!$H52)^(ROUNDDOWN((COUNTIF($D151:AE151,"&gt;0")/12),0)))</f>
        <v>0</v>
      </c>
      <c r="AG151" s="567">
        <f>(Staff!$D52*AG56)*((1+Staff!$H52)^(ROUNDDOWN((COUNTIF($D151:AF151,"&gt;0")/12),0)))</f>
        <v>0</v>
      </c>
      <c r="AH151" s="567">
        <f>(Staff!$D52*AH56)*((1+Staff!$H52)^(ROUNDDOWN((COUNTIF($D151:AG151,"&gt;0")/12),0)))</f>
        <v>0</v>
      </c>
      <c r="AI151" s="567">
        <f>(Staff!$D52*AI56)*((1+Staff!$H52)^(ROUNDDOWN((COUNTIF($D151:AH151,"&gt;0")/12),0)))</f>
        <v>0</v>
      </c>
      <c r="AJ151" s="567">
        <f>(Staff!$D52*AJ56)*((1+Staff!$H52)^(ROUNDDOWN((COUNTIF($D151:AI151,"&gt;0")/12),0)))</f>
        <v>0</v>
      </c>
      <c r="AK151" s="567">
        <f>(Staff!$D52*AK56)*((1+Staff!$H52)^(ROUNDDOWN((COUNTIF($D151:AJ151,"&gt;0")/12),0)))</f>
        <v>0</v>
      </c>
      <c r="AL151" s="567">
        <f>(Staff!$D52*AL56)*((1+Staff!$H52)^(ROUNDDOWN((COUNTIF($D151:AK151,"&gt;0")/12),0)))</f>
        <v>0</v>
      </c>
      <c r="AM151" s="567">
        <f>(Staff!$D52*AM56)*((1+Staff!$H52)^(ROUNDDOWN((COUNTIF($D151:AL151,"&gt;0")/12),0)))</f>
        <v>0</v>
      </c>
      <c r="AN151" s="567">
        <f>(Staff!$D52*AN56)*((1+Staff!$H52)^(ROUNDDOWN((COUNTIF($D151:AM151,"&gt;0")/12),0)))</f>
        <v>0</v>
      </c>
      <c r="AO151" s="567">
        <f>(Staff!$D52*AO56)*((1+Staff!$H52)^(ROUNDDOWN((COUNTIF($D151:AN151,"&gt;0")/12),0)))</f>
        <v>0</v>
      </c>
      <c r="AP151" s="567">
        <f>(Staff!$D52*AP56)*((1+Staff!$H52)^(ROUNDDOWN((COUNTIF($D151:AO151,"&gt;0")/12),0)))</f>
        <v>0</v>
      </c>
      <c r="AQ151" s="567">
        <f>(Staff!$D52*AQ56)*((1+Staff!$H52)^(ROUNDDOWN((COUNTIF($D151:AP151,"&gt;0")/12),0)))</f>
        <v>0</v>
      </c>
      <c r="AR151" s="567">
        <f>(Staff!$D52*AR56)*((1+Staff!$H52)^(ROUNDDOWN((COUNTIF($D151:AQ151,"&gt;0")/12),0)))</f>
        <v>0</v>
      </c>
      <c r="AS151" s="567">
        <f>(Staff!$D52*AS56)*((1+Staff!$H52)^(ROUNDDOWN((COUNTIF($D151:AR151,"&gt;0")/12),0)))</f>
        <v>0</v>
      </c>
      <c r="AT151" s="567">
        <f>(Staff!$D52*AT56)*((1+Staff!$H52)^(ROUNDDOWN((COUNTIF($D151:AS151,"&gt;0")/12),0)))</f>
        <v>0</v>
      </c>
      <c r="AU151" s="567">
        <f>(Staff!$D52*AU56)*((1+Staff!$H52)^(ROUNDDOWN((COUNTIF($D151:AT151,"&gt;0")/12),0)))</f>
        <v>0</v>
      </c>
      <c r="AV151" s="567">
        <f>(Staff!$D52*AV56)*((1+Staff!$H52)^(ROUNDDOWN((COUNTIF($D151:AU151,"&gt;0")/12),0)))</f>
        <v>0</v>
      </c>
      <c r="AW151" s="567">
        <f>(Staff!$D52*AW56)*((1+Staff!$H52)^(ROUNDDOWN((COUNTIF($D151:AV151,"&gt;0")/12),0)))</f>
        <v>0</v>
      </c>
      <c r="AX151" s="567">
        <f>(Staff!$D52*AX56)*((1+Staff!$H52)^(ROUNDDOWN((COUNTIF($D151:AW151,"&gt;0")/12),0)))</f>
        <v>0</v>
      </c>
      <c r="AY151" s="567">
        <f>(Staff!$D52*AY56)*((1+Staff!$H52)^(ROUNDDOWN((COUNTIF($D151:AX151,"&gt;0")/12),0)))</f>
        <v>0</v>
      </c>
      <c r="AZ151" s="567">
        <f>(Staff!$D52*AZ56)*((1+Staff!$H52)^(ROUNDDOWN((COUNTIF($D151:AY151,"&gt;0")/12),0)))</f>
        <v>0</v>
      </c>
      <c r="BA151" s="567">
        <f>(Staff!$D52*BA56)*((1+Staff!$H52)^(ROUNDDOWN((COUNTIF($D151:AZ151,"&gt;0")/12),0)))</f>
        <v>0</v>
      </c>
      <c r="BB151" s="567">
        <f>(Staff!$D52*BB56)*((1+Staff!$H52)^(ROUNDDOWN((COUNTIF($D151:BA151,"&gt;0")/12),0)))</f>
        <v>0</v>
      </c>
      <c r="BC151" s="567">
        <f>(Staff!$D52*BC56)*((1+Staff!$H52)^(ROUNDDOWN((COUNTIF($D151:BB151,"&gt;0")/12),0)))</f>
        <v>0</v>
      </c>
      <c r="BD151" s="567">
        <f>(Staff!$D52*BD56)*((1+Staff!$H52)^(ROUNDDOWN((COUNTIF($D151:BC151,"&gt;0")/12),0)))</f>
        <v>0</v>
      </c>
      <c r="BE151" s="567">
        <f>(Staff!$D52*BE56)*((1+Staff!$H52)^(ROUNDDOWN((COUNTIF($D151:BD151,"&gt;0")/12),0)))</f>
        <v>0</v>
      </c>
      <c r="BF151" s="567">
        <f>(Staff!$D52*BF56)*((1+Staff!$H52)^(ROUNDDOWN((COUNTIF($D151:BE151,"&gt;0")/12),0)))</f>
        <v>0</v>
      </c>
      <c r="BG151" s="567">
        <f>(Staff!$D52*BG56)*((1+Staff!$H52)^(ROUNDDOWN((COUNTIF($D151:BF151,"&gt;0")/12),0)))</f>
        <v>0</v>
      </c>
      <c r="BH151" s="567">
        <f>(Staff!$D52*BH56)*((1+Staff!$H52)^(ROUNDDOWN((COUNTIF($D151:BG151,"&gt;0")/12),0)))</f>
        <v>0</v>
      </c>
      <c r="BI151" s="567">
        <f>(Staff!$D52*BI56)*((1+Staff!$H52)^(ROUNDDOWN((COUNTIF($D151:BH151,"&gt;0")/12),0)))</f>
        <v>0</v>
      </c>
      <c r="BJ151" s="567">
        <f>(Staff!$D52*BJ56)*((1+Staff!$H52)^(ROUNDDOWN((COUNTIF($D151:BI151,"&gt;0")/12),0)))</f>
        <v>0</v>
      </c>
      <c r="BK151" s="567">
        <f>(Staff!$D52*BK56)*((1+Staff!$H52)^(ROUNDDOWN((COUNTIF($D151:BJ151,"&gt;0")/12),0)))</f>
        <v>0</v>
      </c>
      <c r="BL151" s="567">
        <f>(Staff!$D52*BL56)*((1+Staff!$H52)^(ROUNDDOWN((COUNTIF($D151:BK151,"&gt;0")/12),0)))</f>
        <v>0</v>
      </c>
      <c r="BM151" s="567">
        <f>(Staff!$D52*BM56)*((1+Staff!$H52)^(ROUNDDOWN((COUNTIF($D151:BL151,"&gt;0")/12),0)))</f>
        <v>0</v>
      </c>
      <c r="BN151" s="567">
        <f>(Staff!$D52*BN56)*((1+Staff!$H52)^(ROUNDDOWN((COUNTIF($D151:BM151,"&gt;0")/12),0)))</f>
        <v>0</v>
      </c>
      <c r="BO151" s="567">
        <f>(Staff!$D52*BO56)*((1+Staff!$H52)^(ROUNDDOWN((COUNTIF($D151:BN151,"&gt;0")/12),0)))</f>
        <v>0</v>
      </c>
      <c r="BP151" s="567">
        <f>(Staff!$D52*BP56)*((1+Staff!$H52)^(ROUNDDOWN((COUNTIF($D151:BO151,"&gt;0")/12),0)))</f>
        <v>0</v>
      </c>
      <c r="BQ151" s="567">
        <f>(Staff!$D52*BQ56)*((1+Staff!$H52)^(ROUNDDOWN((COUNTIF($D151:BP151,"&gt;0")/12),0)))</f>
        <v>0</v>
      </c>
      <c r="BR151" s="567">
        <f>(Staff!$D52*BR56)*((1+Staff!$H52)^(ROUNDDOWN((COUNTIF($D151:BQ151,"&gt;0")/12),0)))</f>
        <v>0</v>
      </c>
      <c r="BS151" s="567">
        <f>(Staff!$D52*BS56)*((1+Staff!$H52)^(ROUNDDOWN((COUNTIF($D151:BR151,"&gt;0")/12),0)))</f>
        <v>0</v>
      </c>
      <c r="BT151" s="567">
        <f>(Staff!$D52*BT56)*((1+Staff!$H52)^(ROUNDDOWN((COUNTIF($D151:BS151,"&gt;0")/12),0)))</f>
        <v>0</v>
      </c>
      <c r="BU151" s="567">
        <f>(Staff!$D52*BU56)*((1+Staff!$H52)^(ROUNDDOWN((COUNTIF($D151:BT151,"&gt;0")/12),0)))</f>
        <v>0</v>
      </c>
      <c r="BV151" s="567">
        <f>(Staff!$D52*BV56)*((1+Staff!$H52)^(ROUNDDOWN((COUNTIF($D151:BU151,"&gt;0")/12),0)))</f>
        <v>0</v>
      </c>
      <c r="BW151" s="567">
        <f>(Staff!$D52*BW56)*((1+Staff!$H52)^(ROUNDDOWN((COUNTIF($D151:BV151,"&gt;0")/12),0)))</f>
        <v>0</v>
      </c>
      <c r="BX151" s="567">
        <f>(Staff!$D52*BX56)*((1+Staff!$H52)^(ROUNDDOWN((COUNTIF($D151:BW151,"&gt;0")/12),0)))</f>
        <v>0</v>
      </c>
      <c r="BY151" s="567">
        <f>(Staff!$D52*BY56)*((1+Staff!$H52)^(ROUNDDOWN((COUNTIF($D151:BX151,"&gt;0")/12),0)))</f>
        <v>0</v>
      </c>
      <c r="BZ151" s="567">
        <f>(Staff!$D52*BZ56)*((1+Staff!$H52)^(ROUNDDOWN((COUNTIF($D151:BY151,"&gt;0")/12),0)))</f>
        <v>0</v>
      </c>
      <c r="CA151" s="567">
        <f>(Staff!$D52*CA56)*((1+Staff!$H52)^(ROUNDDOWN((COUNTIF($D151:BZ151,"&gt;0")/12),0)))</f>
        <v>0</v>
      </c>
      <c r="CB151" s="567">
        <f>(Staff!$D52*CB56)*((1+Staff!$H52)^(ROUNDDOWN((COUNTIF($D151:CA151,"&gt;0")/12),0)))</f>
        <v>0</v>
      </c>
      <c r="CC151" s="567">
        <f>(Staff!$D52*CC56)*((1+Staff!$H52)^(ROUNDDOWN((COUNTIF($D151:CB151,"&gt;0")/12),0)))</f>
        <v>0</v>
      </c>
      <c r="CD151" s="567">
        <f>(Staff!$D52*CD56)*((1+Staff!$H52)^(ROUNDDOWN((COUNTIF($D151:CC151,"&gt;0")/12),0)))</f>
        <v>0</v>
      </c>
      <c r="CE151" s="567">
        <f>(Staff!$D52*CE56)*((1+Staff!$H52)^(ROUNDDOWN((COUNTIF($D151:CD151,"&gt;0")/12),0)))</f>
        <v>0</v>
      </c>
      <c r="CF151" s="567">
        <f>(Staff!$D52*CF56)*((1+Staff!$H52)^(ROUNDDOWN((COUNTIF($D151:CE151,"&gt;0")/12),0)))</f>
        <v>0</v>
      </c>
      <c r="CG151" s="567">
        <f>(Staff!$D52*CG56)*((1+Staff!$H52)^(ROUNDDOWN((COUNTIF($D151:CF151,"&gt;0")/12),0)))</f>
        <v>0</v>
      </c>
      <c r="CH151" s="567">
        <f>(Staff!$D52*CH56)*((1+Staff!$H52)^(ROUNDDOWN((COUNTIF($D151:CG151,"&gt;0")/12),0)))</f>
        <v>0</v>
      </c>
      <c r="CI151" s="567">
        <f>(Staff!$D52*CI56)*((1+Staff!$H52)^(ROUNDDOWN((COUNTIF($D151:CH151,"&gt;0")/12),0)))</f>
        <v>0</v>
      </c>
    </row>
    <row r="152" spans="1:87" ht="15.75" hidden="1" customHeight="1">
      <c r="A152" s="379" t="str">
        <f t="shared" si="10"/>
        <v>Other 8</v>
      </c>
      <c r="B152" s="412" t="str">
        <f>Staff!B53</f>
        <v>Growth</v>
      </c>
      <c r="C152" s="719" t="str">
        <f>Settings!$C$7</f>
        <v>USD</v>
      </c>
      <c r="D152" s="557">
        <f>(Staff!$D53*D57)</f>
        <v>0</v>
      </c>
      <c r="E152" s="567">
        <f>(Staff!$D53*E57)*((1+Staff!$H53)^(ROUNDDOWN((COUNTIF($D152:D152,"&gt;0")/12),0)))</f>
        <v>0</v>
      </c>
      <c r="F152" s="567">
        <f>(Staff!$D53*F57)*((1+Staff!$H53)^(ROUNDDOWN((COUNTIF($D152:E152,"&gt;0")/12),0)))</f>
        <v>0</v>
      </c>
      <c r="G152" s="567">
        <f>(Staff!$D53*G57)*((1+Staff!$H53)^(ROUNDDOWN((COUNTIF($D152:F152,"&gt;0")/12),0)))</f>
        <v>0</v>
      </c>
      <c r="H152" s="567">
        <f>(Staff!$D53*H57)*((1+Staff!$H53)^(ROUNDDOWN((COUNTIF($D152:G152,"&gt;0")/12),0)))</f>
        <v>0</v>
      </c>
      <c r="I152" s="567">
        <f>(Staff!$D53*I57)*((1+Staff!$H53)^(ROUNDDOWN((COUNTIF($D152:H152,"&gt;0")/12),0)))</f>
        <v>0</v>
      </c>
      <c r="J152" s="567">
        <f>(Staff!$D53*J57)*((1+Staff!$H53)^(ROUNDDOWN((COUNTIF($D152:I152,"&gt;0")/12),0)))</f>
        <v>0</v>
      </c>
      <c r="K152" s="567">
        <f>(Staff!$D53*K57)*((1+Staff!$H53)^(ROUNDDOWN((COUNTIF($D152:J152,"&gt;0")/12),0)))</f>
        <v>0</v>
      </c>
      <c r="L152" s="567">
        <f>(Staff!$D53*L57)*((1+Staff!$H53)^(ROUNDDOWN((COUNTIF($D152:K152,"&gt;0")/12),0)))</f>
        <v>0</v>
      </c>
      <c r="M152" s="567">
        <f>(Staff!$D53*M57)*((1+Staff!$H53)^(ROUNDDOWN((COUNTIF($D152:L152,"&gt;0")/12),0)))</f>
        <v>0</v>
      </c>
      <c r="N152" s="567">
        <f>(Staff!$D53*N57)*((1+Staff!$H53)^(ROUNDDOWN((COUNTIF($D152:M152,"&gt;0")/12),0)))</f>
        <v>0</v>
      </c>
      <c r="O152" s="567">
        <f>(Staff!$D53*O57)*((1+Staff!$H53)^(ROUNDDOWN((COUNTIF($D152:N152,"&gt;0")/12),0)))</f>
        <v>0</v>
      </c>
      <c r="P152" s="567">
        <f>(Staff!$D53*P57)*((1+Staff!$H53)^(ROUNDDOWN((COUNTIF($D152:O152,"&gt;0")/12),0)))</f>
        <v>0</v>
      </c>
      <c r="Q152" s="567">
        <f>(Staff!$D53*Q57)*((1+Staff!$H53)^(ROUNDDOWN((COUNTIF($D152:P152,"&gt;0")/12),0)))</f>
        <v>0</v>
      </c>
      <c r="R152" s="567">
        <f>(Staff!$D53*R57)*((1+Staff!$H53)^(ROUNDDOWN((COUNTIF($D152:Q152,"&gt;0")/12),0)))</f>
        <v>0</v>
      </c>
      <c r="S152" s="567">
        <f>(Staff!$D53*S57)*((1+Staff!$H53)^(ROUNDDOWN((COUNTIF($D152:R152,"&gt;0")/12),0)))</f>
        <v>0</v>
      </c>
      <c r="T152" s="567">
        <f>(Staff!$D53*T57)*((1+Staff!$H53)^(ROUNDDOWN((COUNTIF($D152:S152,"&gt;0")/12),0)))</f>
        <v>0</v>
      </c>
      <c r="U152" s="567">
        <f>(Staff!$D53*U57)*((1+Staff!$H53)^(ROUNDDOWN((COUNTIF($D152:T152,"&gt;0")/12),0)))</f>
        <v>0</v>
      </c>
      <c r="V152" s="567">
        <f>(Staff!$D53*V57)*((1+Staff!$H53)^(ROUNDDOWN((COUNTIF($D152:U152,"&gt;0")/12),0)))</f>
        <v>0</v>
      </c>
      <c r="W152" s="567">
        <f>(Staff!$D53*W57)*((1+Staff!$H53)^(ROUNDDOWN((COUNTIF($D152:V152,"&gt;0")/12),0)))</f>
        <v>0</v>
      </c>
      <c r="X152" s="567">
        <f>(Staff!$D53*X57)*((1+Staff!$H53)^(ROUNDDOWN((COUNTIF($D152:W152,"&gt;0")/12),0)))</f>
        <v>0</v>
      </c>
      <c r="Y152" s="567">
        <f>(Staff!$D53*Y57)*((1+Staff!$H53)^(ROUNDDOWN((COUNTIF($D152:X152,"&gt;0")/12),0)))</f>
        <v>0</v>
      </c>
      <c r="Z152" s="567">
        <f>(Staff!$D53*Z57)*((1+Staff!$H53)^(ROUNDDOWN((COUNTIF($D152:Y152,"&gt;0")/12),0)))</f>
        <v>0</v>
      </c>
      <c r="AA152" s="567">
        <f>(Staff!$D53*AA57)*((1+Staff!$H53)^(ROUNDDOWN((COUNTIF($D152:Z152,"&gt;0")/12),0)))</f>
        <v>0</v>
      </c>
      <c r="AB152" s="567">
        <f>(Staff!$D53*AB57)*((1+Staff!$H53)^(ROUNDDOWN((COUNTIF($D152:AA152,"&gt;0")/12),0)))</f>
        <v>0</v>
      </c>
      <c r="AC152" s="567">
        <f>(Staff!$D53*AC57)*((1+Staff!$H53)^(ROUNDDOWN((COUNTIF($D152:AB152,"&gt;0")/12),0)))</f>
        <v>0</v>
      </c>
      <c r="AD152" s="567">
        <f>(Staff!$D53*AD57)*((1+Staff!$H53)^(ROUNDDOWN((COUNTIF($D152:AC152,"&gt;0")/12),0)))</f>
        <v>0</v>
      </c>
      <c r="AE152" s="567">
        <f>(Staff!$D53*AE57)*((1+Staff!$H53)^(ROUNDDOWN((COUNTIF($D152:AD152,"&gt;0")/12),0)))</f>
        <v>0</v>
      </c>
      <c r="AF152" s="567">
        <f>(Staff!$D53*AF57)*((1+Staff!$H53)^(ROUNDDOWN((COUNTIF($D152:AE152,"&gt;0")/12),0)))</f>
        <v>0</v>
      </c>
      <c r="AG152" s="567">
        <f>(Staff!$D53*AG57)*((1+Staff!$H53)^(ROUNDDOWN((COUNTIF($D152:AF152,"&gt;0")/12),0)))</f>
        <v>0</v>
      </c>
      <c r="AH152" s="567">
        <f>(Staff!$D53*AH57)*((1+Staff!$H53)^(ROUNDDOWN((COUNTIF($D152:AG152,"&gt;0")/12),0)))</f>
        <v>0</v>
      </c>
      <c r="AI152" s="567">
        <f>(Staff!$D53*AI57)*((1+Staff!$H53)^(ROUNDDOWN((COUNTIF($D152:AH152,"&gt;0")/12),0)))</f>
        <v>0</v>
      </c>
      <c r="AJ152" s="567">
        <f>(Staff!$D53*AJ57)*((1+Staff!$H53)^(ROUNDDOWN((COUNTIF($D152:AI152,"&gt;0")/12),0)))</f>
        <v>0</v>
      </c>
      <c r="AK152" s="567">
        <f>(Staff!$D53*AK57)*((1+Staff!$H53)^(ROUNDDOWN((COUNTIF($D152:AJ152,"&gt;0")/12),0)))</f>
        <v>0</v>
      </c>
      <c r="AL152" s="567">
        <f>(Staff!$D53*AL57)*((1+Staff!$H53)^(ROUNDDOWN((COUNTIF($D152:AK152,"&gt;0")/12),0)))</f>
        <v>0</v>
      </c>
      <c r="AM152" s="567">
        <f>(Staff!$D53*AM57)*((1+Staff!$H53)^(ROUNDDOWN((COUNTIF($D152:AL152,"&gt;0")/12),0)))</f>
        <v>0</v>
      </c>
      <c r="AN152" s="567">
        <f>(Staff!$D53*AN57)*((1+Staff!$H53)^(ROUNDDOWN((COUNTIF($D152:AM152,"&gt;0")/12),0)))</f>
        <v>0</v>
      </c>
      <c r="AO152" s="567">
        <f>(Staff!$D53*AO57)*((1+Staff!$H53)^(ROUNDDOWN((COUNTIF($D152:AN152,"&gt;0")/12),0)))</f>
        <v>0</v>
      </c>
      <c r="AP152" s="567">
        <f>(Staff!$D53*AP57)*((1+Staff!$H53)^(ROUNDDOWN((COUNTIF($D152:AO152,"&gt;0")/12),0)))</f>
        <v>0</v>
      </c>
      <c r="AQ152" s="567">
        <f>(Staff!$D53*AQ57)*((1+Staff!$H53)^(ROUNDDOWN((COUNTIF($D152:AP152,"&gt;0")/12),0)))</f>
        <v>0</v>
      </c>
      <c r="AR152" s="567">
        <f>(Staff!$D53*AR57)*((1+Staff!$H53)^(ROUNDDOWN((COUNTIF($D152:AQ152,"&gt;0")/12),0)))</f>
        <v>0</v>
      </c>
      <c r="AS152" s="567">
        <f>(Staff!$D53*AS57)*((1+Staff!$H53)^(ROUNDDOWN((COUNTIF($D152:AR152,"&gt;0")/12),0)))</f>
        <v>0</v>
      </c>
      <c r="AT152" s="567">
        <f>(Staff!$D53*AT57)*((1+Staff!$H53)^(ROUNDDOWN((COUNTIF($D152:AS152,"&gt;0")/12),0)))</f>
        <v>0</v>
      </c>
      <c r="AU152" s="567">
        <f>(Staff!$D53*AU57)*((1+Staff!$H53)^(ROUNDDOWN((COUNTIF($D152:AT152,"&gt;0")/12),0)))</f>
        <v>0</v>
      </c>
      <c r="AV152" s="567">
        <f>(Staff!$D53*AV57)*((1+Staff!$H53)^(ROUNDDOWN((COUNTIF($D152:AU152,"&gt;0")/12),0)))</f>
        <v>0</v>
      </c>
      <c r="AW152" s="567">
        <f>(Staff!$D53*AW57)*((1+Staff!$H53)^(ROUNDDOWN((COUNTIF($D152:AV152,"&gt;0")/12),0)))</f>
        <v>0</v>
      </c>
      <c r="AX152" s="567">
        <f>(Staff!$D53*AX57)*((1+Staff!$H53)^(ROUNDDOWN((COUNTIF($D152:AW152,"&gt;0")/12),0)))</f>
        <v>0</v>
      </c>
      <c r="AY152" s="567">
        <f>(Staff!$D53*AY57)*((1+Staff!$H53)^(ROUNDDOWN((COUNTIF($D152:AX152,"&gt;0")/12),0)))</f>
        <v>0</v>
      </c>
      <c r="AZ152" s="567">
        <f>(Staff!$D53*AZ57)*((1+Staff!$H53)^(ROUNDDOWN((COUNTIF($D152:AY152,"&gt;0")/12),0)))</f>
        <v>0</v>
      </c>
      <c r="BA152" s="567">
        <f>(Staff!$D53*BA57)*((1+Staff!$H53)^(ROUNDDOWN((COUNTIF($D152:AZ152,"&gt;0")/12),0)))</f>
        <v>0</v>
      </c>
      <c r="BB152" s="567">
        <f>(Staff!$D53*BB57)*((1+Staff!$H53)^(ROUNDDOWN((COUNTIF($D152:BA152,"&gt;0")/12),0)))</f>
        <v>0</v>
      </c>
      <c r="BC152" s="567">
        <f>(Staff!$D53*BC57)*((1+Staff!$H53)^(ROUNDDOWN((COUNTIF($D152:BB152,"&gt;0")/12),0)))</f>
        <v>0</v>
      </c>
      <c r="BD152" s="567">
        <f>(Staff!$D53*BD57)*((1+Staff!$H53)^(ROUNDDOWN((COUNTIF($D152:BC152,"&gt;0")/12),0)))</f>
        <v>0</v>
      </c>
      <c r="BE152" s="567">
        <f>(Staff!$D53*BE57)*((1+Staff!$H53)^(ROUNDDOWN((COUNTIF($D152:BD152,"&gt;0")/12),0)))</f>
        <v>0</v>
      </c>
      <c r="BF152" s="567">
        <f>(Staff!$D53*BF57)*((1+Staff!$H53)^(ROUNDDOWN((COUNTIF($D152:BE152,"&gt;0")/12),0)))</f>
        <v>0</v>
      </c>
      <c r="BG152" s="567">
        <f>(Staff!$D53*BG57)*((1+Staff!$H53)^(ROUNDDOWN((COUNTIF($D152:BF152,"&gt;0")/12),0)))</f>
        <v>0</v>
      </c>
      <c r="BH152" s="567">
        <f>(Staff!$D53*BH57)*((1+Staff!$H53)^(ROUNDDOWN((COUNTIF($D152:BG152,"&gt;0")/12),0)))</f>
        <v>0</v>
      </c>
      <c r="BI152" s="567">
        <f>(Staff!$D53*BI57)*((1+Staff!$H53)^(ROUNDDOWN((COUNTIF($D152:BH152,"&gt;0")/12),0)))</f>
        <v>0</v>
      </c>
      <c r="BJ152" s="567">
        <f>(Staff!$D53*BJ57)*((1+Staff!$H53)^(ROUNDDOWN((COUNTIF($D152:BI152,"&gt;0")/12),0)))</f>
        <v>0</v>
      </c>
      <c r="BK152" s="567">
        <f>(Staff!$D53*BK57)*((1+Staff!$H53)^(ROUNDDOWN((COUNTIF($D152:BJ152,"&gt;0")/12),0)))</f>
        <v>0</v>
      </c>
      <c r="BL152" s="567">
        <f>(Staff!$D53*BL57)*((1+Staff!$H53)^(ROUNDDOWN((COUNTIF($D152:BK152,"&gt;0")/12),0)))</f>
        <v>0</v>
      </c>
      <c r="BM152" s="567">
        <f>(Staff!$D53*BM57)*((1+Staff!$H53)^(ROUNDDOWN((COUNTIF($D152:BL152,"&gt;0")/12),0)))</f>
        <v>0</v>
      </c>
      <c r="BN152" s="567">
        <f>(Staff!$D53*BN57)*((1+Staff!$H53)^(ROUNDDOWN((COUNTIF($D152:BM152,"&gt;0")/12),0)))</f>
        <v>0</v>
      </c>
      <c r="BO152" s="567">
        <f>(Staff!$D53*BO57)*((1+Staff!$H53)^(ROUNDDOWN((COUNTIF($D152:BN152,"&gt;0")/12),0)))</f>
        <v>0</v>
      </c>
      <c r="BP152" s="567">
        <f>(Staff!$D53*BP57)*((1+Staff!$H53)^(ROUNDDOWN((COUNTIF($D152:BO152,"&gt;0")/12),0)))</f>
        <v>0</v>
      </c>
      <c r="BQ152" s="567">
        <f>(Staff!$D53*BQ57)*((1+Staff!$H53)^(ROUNDDOWN((COUNTIF($D152:BP152,"&gt;0")/12),0)))</f>
        <v>0</v>
      </c>
      <c r="BR152" s="567">
        <f>(Staff!$D53*BR57)*((1+Staff!$H53)^(ROUNDDOWN((COUNTIF($D152:BQ152,"&gt;0")/12),0)))</f>
        <v>0</v>
      </c>
      <c r="BS152" s="567">
        <f>(Staff!$D53*BS57)*((1+Staff!$H53)^(ROUNDDOWN((COUNTIF($D152:BR152,"&gt;0")/12),0)))</f>
        <v>0</v>
      </c>
      <c r="BT152" s="567">
        <f>(Staff!$D53*BT57)*((1+Staff!$H53)^(ROUNDDOWN((COUNTIF($D152:BS152,"&gt;0")/12),0)))</f>
        <v>0</v>
      </c>
      <c r="BU152" s="567">
        <f>(Staff!$D53*BU57)*((1+Staff!$H53)^(ROUNDDOWN((COUNTIF($D152:BT152,"&gt;0")/12),0)))</f>
        <v>0</v>
      </c>
      <c r="BV152" s="567">
        <f>(Staff!$D53*BV57)*((1+Staff!$H53)^(ROUNDDOWN((COUNTIF($D152:BU152,"&gt;0")/12),0)))</f>
        <v>0</v>
      </c>
      <c r="BW152" s="567">
        <f>(Staff!$D53*BW57)*((1+Staff!$H53)^(ROUNDDOWN((COUNTIF($D152:BV152,"&gt;0")/12),0)))</f>
        <v>0</v>
      </c>
      <c r="BX152" s="567">
        <f>(Staff!$D53*BX57)*((1+Staff!$H53)^(ROUNDDOWN((COUNTIF($D152:BW152,"&gt;0")/12),0)))</f>
        <v>0</v>
      </c>
      <c r="BY152" s="567">
        <f>(Staff!$D53*BY57)*((1+Staff!$H53)^(ROUNDDOWN((COUNTIF($D152:BX152,"&gt;0")/12),0)))</f>
        <v>0</v>
      </c>
      <c r="BZ152" s="567">
        <f>(Staff!$D53*BZ57)*((1+Staff!$H53)^(ROUNDDOWN((COUNTIF($D152:BY152,"&gt;0")/12),0)))</f>
        <v>0</v>
      </c>
      <c r="CA152" s="567">
        <f>(Staff!$D53*CA57)*((1+Staff!$H53)^(ROUNDDOWN((COUNTIF($D152:BZ152,"&gt;0")/12),0)))</f>
        <v>0</v>
      </c>
      <c r="CB152" s="567">
        <f>(Staff!$D53*CB57)*((1+Staff!$H53)^(ROUNDDOWN((COUNTIF($D152:CA152,"&gt;0")/12),0)))</f>
        <v>0</v>
      </c>
      <c r="CC152" s="567">
        <f>(Staff!$D53*CC57)*((1+Staff!$H53)^(ROUNDDOWN((COUNTIF($D152:CB152,"&gt;0")/12),0)))</f>
        <v>0</v>
      </c>
      <c r="CD152" s="567">
        <f>(Staff!$D53*CD57)*((1+Staff!$H53)^(ROUNDDOWN((COUNTIF($D152:CC152,"&gt;0")/12),0)))</f>
        <v>0</v>
      </c>
      <c r="CE152" s="567">
        <f>(Staff!$D53*CE57)*((1+Staff!$H53)^(ROUNDDOWN((COUNTIF($D152:CD152,"&gt;0")/12),0)))</f>
        <v>0</v>
      </c>
      <c r="CF152" s="567">
        <f>(Staff!$D53*CF57)*((1+Staff!$H53)^(ROUNDDOWN((COUNTIF($D152:CE152,"&gt;0")/12),0)))</f>
        <v>0</v>
      </c>
      <c r="CG152" s="567">
        <f>(Staff!$D53*CG57)*((1+Staff!$H53)^(ROUNDDOWN((COUNTIF($D152:CF152,"&gt;0")/12),0)))</f>
        <v>0</v>
      </c>
      <c r="CH152" s="567">
        <f>(Staff!$D53*CH57)*((1+Staff!$H53)^(ROUNDDOWN((COUNTIF($D152:CG152,"&gt;0")/12),0)))</f>
        <v>0</v>
      </c>
      <c r="CI152" s="567">
        <f>(Staff!$D53*CI57)*((1+Staff!$H53)^(ROUNDDOWN((COUNTIF($D152:CH152,"&gt;0")/12),0)))</f>
        <v>0</v>
      </c>
    </row>
    <row r="153" spans="1:87" ht="15.75" hidden="1" customHeight="1">
      <c r="A153" s="379" t="str">
        <f t="shared" si="10"/>
        <v>Other 9</v>
      </c>
      <c r="B153" s="412" t="str">
        <f>Staff!B54</f>
        <v>Growth</v>
      </c>
      <c r="C153" s="719" t="str">
        <f>Settings!$C$7</f>
        <v>USD</v>
      </c>
      <c r="D153" s="557">
        <f>(Staff!$D54*D58)</f>
        <v>0</v>
      </c>
      <c r="E153" s="567">
        <f>(Staff!$D54*E58)*((1+Staff!$H54)^(ROUNDDOWN((COUNTIF($D153:D153,"&gt;0")/12),0)))</f>
        <v>0</v>
      </c>
      <c r="F153" s="567">
        <f>(Staff!$D54*F58)*((1+Staff!$H54)^(ROUNDDOWN((COUNTIF($D153:E153,"&gt;0")/12),0)))</f>
        <v>0</v>
      </c>
      <c r="G153" s="567">
        <f>(Staff!$D54*G58)*((1+Staff!$H54)^(ROUNDDOWN((COUNTIF($D153:F153,"&gt;0")/12),0)))</f>
        <v>0</v>
      </c>
      <c r="H153" s="567">
        <f>(Staff!$D54*H58)*((1+Staff!$H54)^(ROUNDDOWN((COUNTIF($D153:G153,"&gt;0")/12),0)))</f>
        <v>0</v>
      </c>
      <c r="I153" s="567">
        <f>(Staff!$D54*I58)*((1+Staff!$H54)^(ROUNDDOWN((COUNTIF($D153:H153,"&gt;0")/12),0)))</f>
        <v>0</v>
      </c>
      <c r="J153" s="567">
        <f>(Staff!$D54*J58)*((1+Staff!$H54)^(ROUNDDOWN((COUNTIF($D153:I153,"&gt;0")/12),0)))</f>
        <v>0</v>
      </c>
      <c r="K153" s="567">
        <f>(Staff!$D54*K58)*((1+Staff!$H54)^(ROUNDDOWN((COUNTIF($D153:J153,"&gt;0")/12),0)))</f>
        <v>0</v>
      </c>
      <c r="L153" s="567">
        <f>(Staff!$D54*L58)*((1+Staff!$H54)^(ROUNDDOWN((COUNTIF($D153:K153,"&gt;0")/12),0)))</f>
        <v>0</v>
      </c>
      <c r="M153" s="567">
        <f>(Staff!$D54*M58)*((1+Staff!$H54)^(ROUNDDOWN((COUNTIF($D153:L153,"&gt;0")/12),0)))</f>
        <v>0</v>
      </c>
      <c r="N153" s="567">
        <f>(Staff!$D54*N58)*((1+Staff!$H54)^(ROUNDDOWN((COUNTIF($D153:M153,"&gt;0")/12),0)))</f>
        <v>0</v>
      </c>
      <c r="O153" s="567">
        <f>(Staff!$D54*O58)*((1+Staff!$H54)^(ROUNDDOWN((COUNTIF($D153:N153,"&gt;0")/12),0)))</f>
        <v>0</v>
      </c>
      <c r="P153" s="567">
        <f>(Staff!$D54*P58)*((1+Staff!$H54)^(ROUNDDOWN((COUNTIF($D153:O153,"&gt;0")/12),0)))</f>
        <v>0</v>
      </c>
      <c r="Q153" s="567">
        <f>(Staff!$D54*Q58)*((1+Staff!$H54)^(ROUNDDOWN((COUNTIF($D153:P153,"&gt;0")/12),0)))</f>
        <v>0</v>
      </c>
      <c r="R153" s="567">
        <f>(Staff!$D54*R58)*((1+Staff!$H54)^(ROUNDDOWN((COUNTIF($D153:Q153,"&gt;0")/12),0)))</f>
        <v>0</v>
      </c>
      <c r="S153" s="567">
        <f>(Staff!$D54*S58)*((1+Staff!$H54)^(ROUNDDOWN((COUNTIF($D153:R153,"&gt;0")/12),0)))</f>
        <v>0</v>
      </c>
      <c r="T153" s="567">
        <f>(Staff!$D54*T58)*((1+Staff!$H54)^(ROUNDDOWN((COUNTIF($D153:S153,"&gt;0")/12),0)))</f>
        <v>0</v>
      </c>
      <c r="U153" s="567">
        <f>(Staff!$D54*U58)*((1+Staff!$H54)^(ROUNDDOWN((COUNTIF($D153:T153,"&gt;0")/12),0)))</f>
        <v>0</v>
      </c>
      <c r="V153" s="567">
        <f>(Staff!$D54*V58)*((1+Staff!$H54)^(ROUNDDOWN((COUNTIF($D153:U153,"&gt;0")/12),0)))</f>
        <v>0</v>
      </c>
      <c r="W153" s="567">
        <f>(Staff!$D54*W58)*((1+Staff!$H54)^(ROUNDDOWN((COUNTIF($D153:V153,"&gt;0")/12),0)))</f>
        <v>0</v>
      </c>
      <c r="X153" s="567">
        <f>(Staff!$D54*X58)*((1+Staff!$H54)^(ROUNDDOWN((COUNTIF($D153:W153,"&gt;0")/12),0)))</f>
        <v>0</v>
      </c>
      <c r="Y153" s="567">
        <f>(Staff!$D54*Y58)*((1+Staff!$H54)^(ROUNDDOWN((COUNTIF($D153:X153,"&gt;0")/12),0)))</f>
        <v>0</v>
      </c>
      <c r="Z153" s="567">
        <f>(Staff!$D54*Z58)*((1+Staff!$H54)^(ROUNDDOWN((COUNTIF($D153:Y153,"&gt;0")/12),0)))</f>
        <v>0</v>
      </c>
      <c r="AA153" s="567">
        <f>(Staff!$D54*AA58)*((1+Staff!$H54)^(ROUNDDOWN((COUNTIF($D153:Z153,"&gt;0")/12),0)))</f>
        <v>0</v>
      </c>
      <c r="AB153" s="567">
        <f>(Staff!$D54*AB58)*((1+Staff!$H54)^(ROUNDDOWN((COUNTIF($D153:AA153,"&gt;0")/12),0)))</f>
        <v>0</v>
      </c>
      <c r="AC153" s="567">
        <f>(Staff!$D54*AC58)*((1+Staff!$H54)^(ROUNDDOWN((COUNTIF($D153:AB153,"&gt;0")/12),0)))</f>
        <v>0</v>
      </c>
      <c r="AD153" s="567">
        <f>(Staff!$D54*AD58)*((1+Staff!$H54)^(ROUNDDOWN((COUNTIF($D153:AC153,"&gt;0")/12),0)))</f>
        <v>0</v>
      </c>
      <c r="AE153" s="567">
        <f>(Staff!$D54*AE58)*((1+Staff!$H54)^(ROUNDDOWN((COUNTIF($D153:AD153,"&gt;0")/12),0)))</f>
        <v>0</v>
      </c>
      <c r="AF153" s="567">
        <f>(Staff!$D54*AF58)*((1+Staff!$H54)^(ROUNDDOWN((COUNTIF($D153:AE153,"&gt;0")/12),0)))</f>
        <v>0</v>
      </c>
      <c r="AG153" s="567">
        <f>(Staff!$D54*AG58)*((1+Staff!$H54)^(ROUNDDOWN((COUNTIF($D153:AF153,"&gt;0")/12),0)))</f>
        <v>0</v>
      </c>
      <c r="AH153" s="567">
        <f>(Staff!$D54*AH58)*((1+Staff!$H54)^(ROUNDDOWN((COUNTIF($D153:AG153,"&gt;0")/12),0)))</f>
        <v>0</v>
      </c>
      <c r="AI153" s="567">
        <f>(Staff!$D54*AI58)*((1+Staff!$H54)^(ROUNDDOWN((COUNTIF($D153:AH153,"&gt;0")/12),0)))</f>
        <v>0</v>
      </c>
      <c r="AJ153" s="567">
        <f>(Staff!$D54*AJ58)*((1+Staff!$H54)^(ROUNDDOWN((COUNTIF($D153:AI153,"&gt;0")/12),0)))</f>
        <v>0</v>
      </c>
      <c r="AK153" s="567">
        <f>(Staff!$D54*AK58)*((1+Staff!$H54)^(ROUNDDOWN((COUNTIF($D153:AJ153,"&gt;0")/12),0)))</f>
        <v>0</v>
      </c>
      <c r="AL153" s="567">
        <f>(Staff!$D54*AL58)*((1+Staff!$H54)^(ROUNDDOWN((COUNTIF($D153:AK153,"&gt;0")/12),0)))</f>
        <v>0</v>
      </c>
      <c r="AM153" s="567">
        <f>(Staff!$D54*AM58)*((1+Staff!$H54)^(ROUNDDOWN((COUNTIF($D153:AL153,"&gt;0")/12),0)))</f>
        <v>0</v>
      </c>
      <c r="AN153" s="567">
        <f>(Staff!$D54*AN58)*((1+Staff!$H54)^(ROUNDDOWN((COUNTIF($D153:AM153,"&gt;0")/12),0)))</f>
        <v>0</v>
      </c>
      <c r="AO153" s="567">
        <f>(Staff!$D54*AO58)*((1+Staff!$H54)^(ROUNDDOWN((COUNTIF($D153:AN153,"&gt;0")/12),0)))</f>
        <v>0</v>
      </c>
      <c r="AP153" s="567">
        <f>(Staff!$D54*AP58)*((1+Staff!$H54)^(ROUNDDOWN((COUNTIF($D153:AO153,"&gt;0")/12),0)))</f>
        <v>0</v>
      </c>
      <c r="AQ153" s="567">
        <f>(Staff!$D54*AQ58)*((1+Staff!$H54)^(ROUNDDOWN((COUNTIF($D153:AP153,"&gt;0")/12),0)))</f>
        <v>0</v>
      </c>
      <c r="AR153" s="567">
        <f>(Staff!$D54*AR58)*((1+Staff!$H54)^(ROUNDDOWN((COUNTIF($D153:AQ153,"&gt;0")/12),0)))</f>
        <v>0</v>
      </c>
      <c r="AS153" s="567">
        <f>(Staff!$D54*AS58)*((1+Staff!$H54)^(ROUNDDOWN((COUNTIF($D153:AR153,"&gt;0")/12),0)))</f>
        <v>0</v>
      </c>
      <c r="AT153" s="567">
        <f>(Staff!$D54*AT58)*((1+Staff!$H54)^(ROUNDDOWN((COUNTIF($D153:AS153,"&gt;0")/12),0)))</f>
        <v>0</v>
      </c>
      <c r="AU153" s="567">
        <f>(Staff!$D54*AU58)*((1+Staff!$H54)^(ROUNDDOWN((COUNTIF($D153:AT153,"&gt;0")/12),0)))</f>
        <v>0</v>
      </c>
      <c r="AV153" s="567">
        <f>(Staff!$D54*AV58)*((1+Staff!$H54)^(ROUNDDOWN((COUNTIF($D153:AU153,"&gt;0")/12),0)))</f>
        <v>0</v>
      </c>
      <c r="AW153" s="567">
        <f>(Staff!$D54*AW58)*((1+Staff!$H54)^(ROUNDDOWN((COUNTIF($D153:AV153,"&gt;0")/12),0)))</f>
        <v>0</v>
      </c>
      <c r="AX153" s="567">
        <f>(Staff!$D54*AX58)*((1+Staff!$H54)^(ROUNDDOWN((COUNTIF($D153:AW153,"&gt;0")/12),0)))</f>
        <v>0</v>
      </c>
      <c r="AY153" s="567">
        <f>(Staff!$D54*AY58)*((1+Staff!$H54)^(ROUNDDOWN((COUNTIF($D153:AX153,"&gt;0")/12),0)))</f>
        <v>0</v>
      </c>
      <c r="AZ153" s="567">
        <f>(Staff!$D54*AZ58)*((1+Staff!$H54)^(ROUNDDOWN((COUNTIF($D153:AY153,"&gt;0")/12),0)))</f>
        <v>0</v>
      </c>
      <c r="BA153" s="567">
        <f>(Staff!$D54*BA58)*((1+Staff!$H54)^(ROUNDDOWN((COUNTIF($D153:AZ153,"&gt;0")/12),0)))</f>
        <v>0</v>
      </c>
      <c r="BB153" s="567">
        <f>(Staff!$D54*BB58)*((1+Staff!$H54)^(ROUNDDOWN((COUNTIF($D153:BA153,"&gt;0")/12),0)))</f>
        <v>0</v>
      </c>
      <c r="BC153" s="567">
        <f>(Staff!$D54*BC58)*((1+Staff!$H54)^(ROUNDDOWN((COUNTIF($D153:BB153,"&gt;0")/12),0)))</f>
        <v>0</v>
      </c>
      <c r="BD153" s="567">
        <f>(Staff!$D54*BD58)*((1+Staff!$H54)^(ROUNDDOWN((COUNTIF($D153:BC153,"&gt;0")/12),0)))</f>
        <v>0</v>
      </c>
      <c r="BE153" s="567">
        <f>(Staff!$D54*BE58)*((1+Staff!$H54)^(ROUNDDOWN((COUNTIF($D153:BD153,"&gt;0")/12),0)))</f>
        <v>0</v>
      </c>
      <c r="BF153" s="567">
        <f>(Staff!$D54*BF58)*((1+Staff!$H54)^(ROUNDDOWN((COUNTIF($D153:BE153,"&gt;0")/12),0)))</f>
        <v>0</v>
      </c>
      <c r="BG153" s="567">
        <f>(Staff!$D54*BG58)*((1+Staff!$H54)^(ROUNDDOWN((COUNTIF($D153:BF153,"&gt;0")/12),0)))</f>
        <v>0</v>
      </c>
      <c r="BH153" s="567">
        <f>(Staff!$D54*BH58)*((1+Staff!$H54)^(ROUNDDOWN((COUNTIF($D153:BG153,"&gt;0")/12),0)))</f>
        <v>0</v>
      </c>
      <c r="BI153" s="567">
        <f>(Staff!$D54*BI58)*((1+Staff!$H54)^(ROUNDDOWN((COUNTIF($D153:BH153,"&gt;0")/12),0)))</f>
        <v>0</v>
      </c>
      <c r="BJ153" s="567">
        <f>(Staff!$D54*BJ58)*((1+Staff!$H54)^(ROUNDDOWN((COUNTIF($D153:BI153,"&gt;0")/12),0)))</f>
        <v>0</v>
      </c>
      <c r="BK153" s="567">
        <f>(Staff!$D54*BK58)*((1+Staff!$H54)^(ROUNDDOWN((COUNTIF($D153:BJ153,"&gt;0")/12),0)))</f>
        <v>0</v>
      </c>
      <c r="BL153" s="567">
        <f>(Staff!$D54*BL58)*((1+Staff!$H54)^(ROUNDDOWN((COUNTIF($D153:BK153,"&gt;0")/12),0)))</f>
        <v>0</v>
      </c>
      <c r="BM153" s="567">
        <f>(Staff!$D54*BM58)*((1+Staff!$H54)^(ROUNDDOWN((COUNTIF($D153:BL153,"&gt;0")/12),0)))</f>
        <v>0</v>
      </c>
      <c r="BN153" s="567">
        <f>(Staff!$D54*BN58)*((1+Staff!$H54)^(ROUNDDOWN((COUNTIF($D153:BM153,"&gt;0")/12),0)))</f>
        <v>0</v>
      </c>
      <c r="BO153" s="567">
        <f>(Staff!$D54*BO58)*((1+Staff!$H54)^(ROUNDDOWN((COUNTIF($D153:BN153,"&gt;0")/12),0)))</f>
        <v>0</v>
      </c>
      <c r="BP153" s="567">
        <f>(Staff!$D54*BP58)*((1+Staff!$H54)^(ROUNDDOWN((COUNTIF($D153:BO153,"&gt;0")/12),0)))</f>
        <v>0</v>
      </c>
      <c r="BQ153" s="567">
        <f>(Staff!$D54*BQ58)*((1+Staff!$H54)^(ROUNDDOWN((COUNTIF($D153:BP153,"&gt;0")/12),0)))</f>
        <v>0</v>
      </c>
      <c r="BR153" s="567">
        <f>(Staff!$D54*BR58)*((1+Staff!$H54)^(ROUNDDOWN((COUNTIF($D153:BQ153,"&gt;0")/12),0)))</f>
        <v>0</v>
      </c>
      <c r="BS153" s="567">
        <f>(Staff!$D54*BS58)*((1+Staff!$H54)^(ROUNDDOWN((COUNTIF($D153:BR153,"&gt;0")/12),0)))</f>
        <v>0</v>
      </c>
      <c r="BT153" s="567">
        <f>(Staff!$D54*BT58)*((1+Staff!$H54)^(ROUNDDOWN((COUNTIF($D153:BS153,"&gt;0")/12),0)))</f>
        <v>0</v>
      </c>
      <c r="BU153" s="567">
        <f>(Staff!$D54*BU58)*((1+Staff!$H54)^(ROUNDDOWN((COUNTIF($D153:BT153,"&gt;0")/12),0)))</f>
        <v>0</v>
      </c>
      <c r="BV153" s="567">
        <f>(Staff!$D54*BV58)*((1+Staff!$H54)^(ROUNDDOWN((COUNTIF($D153:BU153,"&gt;0")/12),0)))</f>
        <v>0</v>
      </c>
      <c r="BW153" s="567">
        <f>(Staff!$D54*BW58)*((1+Staff!$H54)^(ROUNDDOWN((COUNTIF($D153:BV153,"&gt;0")/12),0)))</f>
        <v>0</v>
      </c>
      <c r="BX153" s="567">
        <f>(Staff!$D54*BX58)*((1+Staff!$H54)^(ROUNDDOWN((COUNTIF($D153:BW153,"&gt;0")/12),0)))</f>
        <v>0</v>
      </c>
      <c r="BY153" s="567">
        <f>(Staff!$D54*BY58)*((1+Staff!$H54)^(ROUNDDOWN((COUNTIF($D153:BX153,"&gt;0")/12),0)))</f>
        <v>0</v>
      </c>
      <c r="BZ153" s="567">
        <f>(Staff!$D54*BZ58)*((1+Staff!$H54)^(ROUNDDOWN((COUNTIF($D153:BY153,"&gt;0")/12),0)))</f>
        <v>0</v>
      </c>
      <c r="CA153" s="567">
        <f>(Staff!$D54*CA58)*((1+Staff!$H54)^(ROUNDDOWN((COUNTIF($D153:BZ153,"&gt;0")/12),0)))</f>
        <v>0</v>
      </c>
      <c r="CB153" s="567">
        <f>(Staff!$D54*CB58)*((1+Staff!$H54)^(ROUNDDOWN((COUNTIF($D153:CA153,"&gt;0")/12),0)))</f>
        <v>0</v>
      </c>
      <c r="CC153" s="567">
        <f>(Staff!$D54*CC58)*((1+Staff!$H54)^(ROUNDDOWN((COUNTIF($D153:CB153,"&gt;0")/12),0)))</f>
        <v>0</v>
      </c>
      <c r="CD153" s="567">
        <f>(Staff!$D54*CD58)*((1+Staff!$H54)^(ROUNDDOWN((COUNTIF($D153:CC153,"&gt;0")/12),0)))</f>
        <v>0</v>
      </c>
      <c r="CE153" s="567">
        <f>(Staff!$D54*CE58)*((1+Staff!$H54)^(ROUNDDOWN((COUNTIF($D153:CD153,"&gt;0")/12),0)))</f>
        <v>0</v>
      </c>
      <c r="CF153" s="567">
        <f>(Staff!$D54*CF58)*((1+Staff!$H54)^(ROUNDDOWN((COUNTIF($D153:CE153,"&gt;0")/12),0)))</f>
        <v>0</v>
      </c>
      <c r="CG153" s="567">
        <f>(Staff!$D54*CG58)*((1+Staff!$H54)^(ROUNDDOWN((COUNTIF($D153:CF153,"&gt;0")/12),0)))</f>
        <v>0</v>
      </c>
      <c r="CH153" s="567">
        <f>(Staff!$D54*CH58)*((1+Staff!$H54)^(ROUNDDOWN((COUNTIF($D153:CG153,"&gt;0")/12),0)))</f>
        <v>0</v>
      </c>
      <c r="CI153" s="567">
        <f>(Staff!$D54*CI58)*((1+Staff!$H54)^(ROUNDDOWN((COUNTIF($D153:CH153,"&gt;0")/12),0)))</f>
        <v>0</v>
      </c>
    </row>
    <row r="154" spans="1:87" ht="15.75" hidden="1" customHeight="1">
      <c r="A154" s="379" t="str">
        <f t="shared" si="10"/>
        <v>Other 10</v>
      </c>
      <c r="B154" s="412" t="str">
        <f>Staff!B55</f>
        <v>Growth</v>
      </c>
      <c r="C154" s="719" t="str">
        <f>Settings!$C$7</f>
        <v>USD</v>
      </c>
      <c r="D154" s="557">
        <f>(Staff!$D55*D59)</f>
        <v>0</v>
      </c>
      <c r="E154" s="567">
        <f>(Staff!$D55*E59)*((1+Staff!$H55)^(ROUNDDOWN((COUNTIF($D154:D154,"&gt;0")/12),0)))</f>
        <v>0</v>
      </c>
      <c r="F154" s="567">
        <f>(Staff!$D55*F59)*((1+Staff!$H55)^(ROUNDDOWN((COUNTIF($D154:E154,"&gt;0")/12),0)))</f>
        <v>0</v>
      </c>
      <c r="G154" s="567">
        <f>(Staff!$D55*G59)*((1+Staff!$H55)^(ROUNDDOWN((COUNTIF($D154:F154,"&gt;0")/12),0)))</f>
        <v>0</v>
      </c>
      <c r="H154" s="567">
        <f>(Staff!$D55*H59)*((1+Staff!$H55)^(ROUNDDOWN((COUNTIF($D154:G154,"&gt;0")/12),0)))</f>
        <v>0</v>
      </c>
      <c r="I154" s="567">
        <f>(Staff!$D55*I59)*((1+Staff!$H55)^(ROUNDDOWN((COUNTIF($D154:H154,"&gt;0")/12),0)))</f>
        <v>0</v>
      </c>
      <c r="J154" s="567">
        <f>(Staff!$D55*J59)*((1+Staff!$H55)^(ROUNDDOWN((COUNTIF($D154:I154,"&gt;0")/12),0)))</f>
        <v>0</v>
      </c>
      <c r="K154" s="567">
        <f>(Staff!$D55*K59)*((1+Staff!$H55)^(ROUNDDOWN((COUNTIF($D154:J154,"&gt;0")/12),0)))</f>
        <v>0</v>
      </c>
      <c r="L154" s="567">
        <f>(Staff!$D55*L59)*((1+Staff!$H55)^(ROUNDDOWN((COUNTIF($D154:K154,"&gt;0")/12),0)))</f>
        <v>0</v>
      </c>
      <c r="M154" s="567">
        <f>(Staff!$D55*M59)*((1+Staff!$H55)^(ROUNDDOWN((COUNTIF($D154:L154,"&gt;0")/12),0)))</f>
        <v>0</v>
      </c>
      <c r="N154" s="567">
        <f>(Staff!$D55*N59)*((1+Staff!$H55)^(ROUNDDOWN((COUNTIF($D154:M154,"&gt;0")/12),0)))</f>
        <v>0</v>
      </c>
      <c r="O154" s="567">
        <f>(Staff!$D55*O59)*((1+Staff!$H55)^(ROUNDDOWN((COUNTIF($D154:N154,"&gt;0")/12),0)))</f>
        <v>0</v>
      </c>
      <c r="P154" s="567">
        <f>(Staff!$D55*P59)*((1+Staff!$H55)^(ROUNDDOWN((COUNTIF($D154:O154,"&gt;0")/12),0)))</f>
        <v>0</v>
      </c>
      <c r="Q154" s="567">
        <f>(Staff!$D55*Q59)*((1+Staff!$H55)^(ROUNDDOWN((COUNTIF($D154:P154,"&gt;0")/12),0)))</f>
        <v>0</v>
      </c>
      <c r="R154" s="567">
        <f>(Staff!$D55*R59)*((1+Staff!$H55)^(ROUNDDOWN((COUNTIF($D154:Q154,"&gt;0")/12),0)))</f>
        <v>0</v>
      </c>
      <c r="S154" s="567">
        <f>(Staff!$D55*S59)*((1+Staff!$H55)^(ROUNDDOWN((COUNTIF($D154:R154,"&gt;0")/12),0)))</f>
        <v>0</v>
      </c>
      <c r="T154" s="567">
        <f>(Staff!$D55*T59)*((1+Staff!$H55)^(ROUNDDOWN((COUNTIF($D154:S154,"&gt;0")/12),0)))</f>
        <v>0</v>
      </c>
      <c r="U154" s="567">
        <f>(Staff!$D55*U59)*((1+Staff!$H55)^(ROUNDDOWN((COUNTIF($D154:T154,"&gt;0")/12),0)))</f>
        <v>0</v>
      </c>
      <c r="V154" s="567">
        <f>(Staff!$D55*V59)*((1+Staff!$H55)^(ROUNDDOWN((COUNTIF($D154:U154,"&gt;0")/12),0)))</f>
        <v>0</v>
      </c>
      <c r="W154" s="567">
        <f>(Staff!$D55*W59)*((1+Staff!$H55)^(ROUNDDOWN((COUNTIF($D154:V154,"&gt;0")/12),0)))</f>
        <v>0</v>
      </c>
      <c r="X154" s="567">
        <f>(Staff!$D55*X59)*((1+Staff!$H55)^(ROUNDDOWN((COUNTIF($D154:W154,"&gt;0")/12),0)))</f>
        <v>0</v>
      </c>
      <c r="Y154" s="567">
        <f>(Staff!$D55*Y59)*((1+Staff!$H55)^(ROUNDDOWN((COUNTIF($D154:X154,"&gt;0")/12),0)))</f>
        <v>0</v>
      </c>
      <c r="Z154" s="567">
        <f>(Staff!$D55*Z59)*((1+Staff!$H55)^(ROUNDDOWN((COUNTIF($D154:Y154,"&gt;0")/12),0)))</f>
        <v>0</v>
      </c>
      <c r="AA154" s="567">
        <f>(Staff!$D55*AA59)*((1+Staff!$H55)^(ROUNDDOWN((COUNTIF($D154:Z154,"&gt;0")/12),0)))</f>
        <v>0</v>
      </c>
      <c r="AB154" s="567">
        <f>(Staff!$D55*AB59)*((1+Staff!$H55)^(ROUNDDOWN((COUNTIF($D154:AA154,"&gt;0")/12),0)))</f>
        <v>0</v>
      </c>
      <c r="AC154" s="567">
        <f>(Staff!$D55*AC59)*((1+Staff!$H55)^(ROUNDDOWN((COUNTIF($D154:AB154,"&gt;0")/12),0)))</f>
        <v>0</v>
      </c>
      <c r="AD154" s="567">
        <f>(Staff!$D55*AD59)*((1+Staff!$H55)^(ROUNDDOWN((COUNTIF($D154:AC154,"&gt;0")/12),0)))</f>
        <v>0</v>
      </c>
      <c r="AE154" s="567">
        <f>(Staff!$D55*AE59)*((1+Staff!$H55)^(ROUNDDOWN((COUNTIF($D154:AD154,"&gt;0")/12),0)))</f>
        <v>0</v>
      </c>
      <c r="AF154" s="567">
        <f>(Staff!$D55*AF59)*((1+Staff!$H55)^(ROUNDDOWN((COUNTIF($D154:AE154,"&gt;0")/12),0)))</f>
        <v>0</v>
      </c>
      <c r="AG154" s="567">
        <f>(Staff!$D55*AG59)*((1+Staff!$H55)^(ROUNDDOWN((COUNTIF($D154:AF154,"&gt;0")/12),0)))</f>
        <v>0</v>
      </c>
      <c r="AH154" s="567">
        <f>(Staff!$D55*AH59)*((1+Staff!$H55)^(ROUNDDOWN((COUNTIF($D154:AG154,"&gt;0")/12),0)))</f>
        <v>0</v>
      </c>
      <c r="AI154" s="567">
        <f>(Staff!$D55*AI59)*((1+Staff!$H55)^(ROUNDDOWN((COUNTIF($D154:AH154,"&gt;0")/12),0)))</f>
        <v>0</v>
      </c>
      <c r="AJ154" s="567">
        <f>(Staff!$D55*AJ59)*((1+Staff!$H55)^(ROUNDDOWN((COUNTIF($D154:AI154,"&gt;0")/12),0)))</f>
        <v>0</v>
      </c>
      <c r="AK154" s="567">
        <f>(Staff!$D55*AK59)*((1+Staff!$H55)^(ROUNDDOWN((COUNTIF($D154:AJ154,"&gt;0")/12),0)))</f>
        <v>0</v>
      </c>
      <c r="AL154" s="567">
        <f>(Staff!$D55*AL59)*((1+Staff!$H55)^(ROUNDDOWN((COUNTIF($D154:AK154,"&gt;0")/12),0)))</f>
        <v>0</v>
      </c>
      <c r="AM154" s="567">
        <f>(Staff!$D55*AM59)*((1+Staff!$H55)^(ROUNDDOWN((COUNTIF($D154:AL154,"&gt;0")/12),0)))</f>
        <v>0</v>
      </c>
      <c r="AN154" s="567">
        <f>(Staff!$D55*AN59)*((1+Staff!$H55)^(ROUNDDOWN((COUNTIF($D154:AM154,"&gt;0")/12),0)))</f>
        <v>0</v>
      </c>
      <c r="AO154" s="567">
        <f>(Staff!$D55*AO59)*((1+Staff!$H55)^(ROUNDDOWN((COUNTIF($D154:AN154,"&gt;0")/12),0)))</f>
        <v>0</v>
      </c>
      <c r="AP154" s="567">
        <f>(Staff!$D55*AP59)*((1+Staff!$H55)^(ROUNDDOWN((COUNTIF($D154:AO154,"&gt;0")/12),0)))</f>
        <v>0</v>
      </c>
      <c r="AQ154" s="567">
        <f>(Staff!$D55*AQ59)*((1+Staff!$H55)^(ROUNDDOWN((COUNTIF($D154:AP154,"&gt;0")/12),0)))</f>
        <v>0</v>
      </c>
      <c r="AR154" s="567">
        <f>(Staff!$D55*AR59)*((1+Staff!$H55)^(ROUNDDOWN((COUNTIF($D154:AQ154,"&gt;0")/12),0)))</f>
        <v>0</v>
      </c>
      <c r="AS154" s="567">
        <f>(Staff!$D55*AS59)*((1+Staff!$H55)^(ROUNDDOWN((COUNTIF($D154:AR154,"&gt;0")/12),0)))</f>
        <v>0</v>
      </c>
      <c r="AT154" s="567">
        <f>(Staff!$D55*AT59)*((1+Staff!$H55)^(ROUNDDOWN((COUNTIF($D154:AS154,"&gt;0")/12),0)))</f>
        <v>0</v>
      </c>
      <c r="AU154" s="567">
        <f>(Staff!$D55*AU59)*((1+Staff!$H55)^(ROUNDDOWN((COUNTIF($D154:AT154,"&gt;0")/12),0)))</f>
        <v>0</v>
      </c>
      <c r="AV154" s="567">
        <f>(Staff!$D55*AV59)*((1+Staff!$H55)^(ROUNDDOWN((COUNTIF($D154:AU154,"&gt;0")/12),0)))</f>
        <v>0</v>
      </c>
      <c r="AW154" s="567">
        <f>(Staff!$D55*AW59)*((1+Staff!$H55)^(ROUNDDOWN((COUNTIF($D154:AV154,"&gt;0")/12),0)))</f>
        <v>0</v>
      </c>
      <c r="AX154" s="567">
        <f>(Staff!$D55*AX59)*((1+Staff!$H55)^(ROUNDDOWN((COUNTIF($D154:AW154,"&gt;0")/12),0)))</f>
        <v>0</v>
      </c>
      <c r="AY154" s="567">
        <f>(Staff!$D55*AY59)*((1+Staff!$H55)^(ROUNDDOWN((COUNTIF($D154:AX154,"&gt;0")/12),0)))</f>
        <v>0</v>
      </c>
      <c r="AZ154" s="567">
        <f>(Staff!$D55*AZ59)*((1+Staff!$H55)^(ROUNDDOWN((COUNTIF($D154:AY154,"&gt;0")/12),0)))</f>
        <v>0</v>
      </c>
      <c r="BA154" s="567">
        <f>(Staff!$D55*BA59)*((1+Staff!$H55)^(ROUNDDOWN((COUNTIF($D154:AZ154,"&gt;0")/12),0)))</f>
        <v>0</v>
      </c>
      <c r="BB154" s="567">
        <f>(Staff!$D55*BB59)*((1+Staff!$H55)^(ROUNDDOWN((COUNTIF($D154:BA154,"&gt;0")/12),0)))</f>
        <v>0</v>
      </c>
      <c r="BC154" s="567">
        <f>(Staff!$D55*BC59)*((1+Staff!$H55)^(ROUNDDOWN((COUNTIF($D154:BB154,"&gt;0")/12),0)))</f>
        <v>0</v>
      </c>
      <c r="BD154" s="567">
        <f>(Staff!$D55*BD59)*((1+Staff!$H55)^(ROUNDDOWN((COUNTIF($D154:BC154,"&gt;0")/12),0)))</f>
        <v>0</v>
      </c>
      <c r="BE154" s="567">
        <f>(Staff!$D55*BE59)*((1+Staff!$H55)^(ROUNDDOWN((COUNTIF($D154:BD154,"&gt;0")/12),0)))</f>
        <v>0</v>
      </c>
      <c r="BF154" s="567">
        <f>(Staff!$D55*BF59)*((1+Staff!$H55)^(ROUNDDOWN((COUNTIF($D154:BE154,"&gt;0")/12),0)))</f>
        <v>0</v>
      </c>
      <c r="BG154" s="567">
        <f>(Staff!$D55*BG59)*((1+Staff!$H55)^(ROUNDDOWN((COUNTIF($D154:BF154,"&gt;0")/12),0)))</f>
        <v>0</v>
      </c>
      <c r="BH154" s="567">
        <f>(Staff!$D55*BH59)*((1+Staff!$H55)^(ROUNDDOWN((COUNTIF($D154:BG154,"&gt;0")/12),0)))</f>
        <v>0</v>
      </c>
      <c r="BI154" s="567">
        <f>(Staff!$D55*BI59)*((1+Staff!$H55)^(ROUNDDOWN((COUNTIF($D154:BH154,"&gt;0")/12),0)))</f>
        <v>0</v>
      </c>
      <c r="BJ154" s="567">
        <f>(Staff!$D55*BJ59)*((1+Staff!$H55)^(ROUNDDOWN((COUNTIF($D154:BI154,"&gt;0")/12),0)))</f>
        <v>0</v>
      </c>
      <c r="BK154" s="567">
        <f>(Staff!$D55*BK59)*((1+Staff!$H55)^(ROUNDDOWN((COUNTIF($D154:BJ154,"&gt;0")/12),0)))</f>
        <v>0</v>
      </c>
      <c r="BL154" s="567">
        <f>(Staff!$D55*BL59)*((1+Staff!$H55)^(ROUNDDOWN((COUNTIF($D154:BK154,"&gt;0")/12),0)))</f>
        <v>0</v>
      </c>
      <c r="BM154" s="567">
        <f>(Staff!$D55*BM59)*((1+Staff!$H55)^(ROUNDDOWN((COUNTIF($D154:BL154,"&gt;0")/12),0)))</f>
        <v>0</v>
      </c>
      <c r="BN154" s="567">
        <f>(Staff!$D55*BN59)*((1+Staff!$H55)^(ROUNDDOWN((COUNTIF($D154:BM154,"&gt;0")/12),0)))</f>
        <v>0</v>
      </c>
      <c r="BO154" s="567">
        <f>(Staff!$D55*BO59)*((1+Staff!$H55)^(ROUNDDOWN((COUNTIF($D154:BN154,"&gt;0")/12),0)))</f>
        <v>0</v>
      </c>
      <c r="BP154" s="567">
        <f>(Staff!$D55*BP59)*((1+Staff!$H55)^(ROUNDDOWN((COUNTIF($D154:BO154,"&gt;0")/12),0)))</f>
        <v>0</v>
      </c>
      <c r="BQ154" s="567">
        <f>(Staff!$D55*BQ59)*((1+Staff!$H55)^(ROUNDDOWN((COUNTIF($D154:BP154,"&gt;0")/12),0)))</f>
        <v>0</v>
      </c>
      <c r="BR154" s="567">
        <f>(Staff!$D55*BR59)*((1+Staff!$H55)^(ROUNDDOWN((COUNTIF($D154:BQ154,"&gt;0")/12),0)))</f>
        <v>0</v>
      </c>
      <c r="BS154" s="567">
        <f>(Staff!$D55*BS59)*((1+Staff!$H55)^(ROUNDDOWN((COUNTIF($D154:BR154,"&gt;0")/12),0)))</f>
        <v>0</v>
      </c>
      <c r="BT154" s="567">
        <f>(Staff!$D55*BT59)*((1+Staff!$H55)^(ROUNDDOWN((COUNTIF($D154:BS154,"&gt;0")/12),0)))</f>
        <v>0</v>
      </c>
      <c r="BU154" s="567">
        <f>(Staff!$D55*BU59)*((1+Staff!$H55)^(ROUNDDOWN((COUNTIF($D154:BT154,"&gt;0")/12),0)))</f>
        <v>0</v>
      </c>
      <c r="BV154" s="567">
        <f>(Staff!$D55*BV59)*((1+Staff!$H55)^(ROUNDDOWN((COUNTIF($D154:BU154,"&gt;0")/12),0)))</f>
        <v>0</v>
      </c>
      <c r="BW154" s="567">
        <f>(Staff!$D55*BW59)*((1+Staff!$H55)^(ROUNDDOWN((COUNTIF($D154:BV154,"&gt;0")/12),0)))</f>
        <v>0</v>
      </c>
      <c r="BX154" s="567">
        <f>(Staff!$D55*BX59)*((1+Staff!$H55)^(ROUNDDOWN((COUNTIF($D154:BW154,"&gt;0")/12),0)))</f>
        <v>0</v>
      </c>
      <c r="BY154" s="567">
        <f>(Staff!$D55*BY59)*((1+Staff!$H55)^(ROUNDDOWN((COUNTIF($D154:BX154,"&gt;0")/12),0)))</f>
        <v>0</v>
      </c>
      <c r="BZ154" s="567">
        <f>(Staff!$D55*BZ59)*((1+Staff!$H55)^(ROUNDDOWN((COUNTIF($D154:BY154,"&gt;0")/12),0)))</f>
        <v>0</v>
      </c>
      <c r="CA154" s="567">
        <f>(Staff!$D55*CA59)*((1+Staff!$H55)^(ROUNDDOWN((COUNTIF($D154:BZ154,"&gt;0")/12),0)))</f>
        <v>0</v>
      </c>
      <c r="CB154" s="567">
        <f>(Staff!$D55*CB59)*((1+Staff!$H55)^(ROUNDDOWN((COUNTIF($D154:CA154,"&gt;0")/12),0)))</f>
        <v>0</v>
      </c>
      <c r="CC154" s="567">
        <f>(Staff!$D55*CC59)*((1+Staff!$H55)^(ROUNDDOWN((COUNTIF($D154:CB154,"&gt;0")/12),0)))</f>
        <v>0</v>
      </c>
      <c r="CD154" s="567">
        <f>(Staff!$D55*CD59)*((1+Staff!$H55)^(ROUNDDOWN((COUNTIF($D154:CC154,"&gt;0")/12),0)))</f>
        <v>0</v>
      </c>
      <c r="CE154" s="567">
        <f>(Staff!$D55*CE59)*((1+Staff!$H55)^(ROUNDDOWN((COUNTIF($D154:CD154,"&gt;0")/12),0)))</f>
        <v>0</v>
      </c>
      <c r="CF154" s="567">
        <f>(Staff!$D55*CF59)*((1+Staff!$H55)^(ROUNDDOWN((COUNTIF($D154:CE154,"&gt;0")/12),0)))</f>
        <v>0</v>
      </c>
      <c r="CG154" s="567">
        <f>(Staff!$D55*CG59)*((1+Staff!$H55)^(ROUNDDOWN((COUNTIF($D154:CF154,"&gt;0")/12),0)))</f>
        <v>0</v>
      </c>
      <c r="CH154" s="567">
        <f>(Staff!$D55*CH59)*((1+Staff!$H55)^(ROUNDDOWN((COUNTIF($D154:CG154,"&gt;0")/12),0)))</f>
        <v>0</v>
      </c>
      <c r="CI154" s="567">
        <f>(Staff!$D55*CI59)*((1+Staff!$H55)^(ROUNDDOWN((COUNTIF($D154:CH154,"&gt;0")/12),0)))</f>
        <v>0</v>
      </c>
    </row>
    <row r="155" spans="1:87" ht="15.75" customHeight="1">
      <c r="A155" s="875"/>
      <c r="B155" s="719">
        <f>Staff!B56</f>
        <v>0</v>
      </c>
      <c r="C155" s="719"/>
      <c r="D155" s="567"/>
      <c r="E155" s="567"/>
      <c r="F155" s="567"/>
      <c r="G155" s="567"/>
      <c r="H155" s="567"/>
      <c r="I155" s="567"/>
      <c r="J155" s="567"/>
      <c r="K155" s="567"/>
      <c r="L155" s="567"/>
      <c r="M155" s="567"/>
      <c r="N155" s="567"/>
      <c r="O155" s="567"/>
      <c r="P155" s="567"/>
      <c r="Q155" s="567"/>
      <c r="R155" s="567"/>
      <c r="S155" s="567"/>
      <c r="T155" s="567"/>
      <c r="U155" s="567"/>
      <c r="V155" s="567"/>
      <c r="W155" s="567"/>
      <c r="X155" s="567"/>
      <c r="Y155" s="567"/>
      <c r="Z155" s="567"/>
      <c r="AA155" s="567"/>
      <c r="AB155" s="567"/>
      <c r="AC155" s="567"/>
      <c r="AD155" s="567"/>
      <c r="AE155" s="567"/>
      <c r="AF155" s="567"/>
      <c r="AG155" s="567"/>
      <c r="AH155" s="567"/>
      <c r="AI155" s="567"/>
      <c r="AJ155" s="567"/>
      <c r="AK155" s="567"/>
      <c r="AL155" s="567"/>
      <c r="AM155" s="567"/>
      <c r="AN155" s="567"/>
      <c r="AO155" s="567"/>
      <c r="AP155" s="567"/>
      <c r="AQ155" s="567"/>
      <c r="AR155" s="567"/>
      <c r="AS155" s="567"/>
      <c r="AT155" s="567"/>
      <c r="AU155" s="567"/>
      <c r="AV155" s="567"/>
      <c r="AW155" s="567"/>
      <c r="AX155" s="567"/>
      <c r="AY155" s="567"/>
      <c r="AZ155" s="567"/>
      <c r="BA155" s="567"/>
      <c r="BB155" s="567"/>
      <c r="BC155" s="567"/>
      <c r="BD155" s="567"/>
      <c r="BE155" s="567"/>
      <c r="BF155" s="567"/>
      <c r="BG155" s="567"/>
      <c r="BH155" s="567"/>
      <c r="BI155" s="567"/>
      <c r="BJ155" s="567"/>
      <c r="BK155" s="567"/>
      <c r="BL155" s="567"/>
      <c r="BM155" s="567"/>
      <c r="BN155" s="567"/>
      <c r="BO155" s="567"/>
      <c r="BP155" s="567"/>
      <c r="BQ155" s="567"/>
      <c r="BR155" s="567"/>
      <c r="BS155" s="567"/>
      <c r="BT155" s="567"/>
      <c r="BU155" s="567"/>
      <c r="BV155" s="567"/>
      <c r="BW155" s="567"/>
      <c r="BX155" s="567"/>
      <c r="BY155" s="567"/>
      <c r="BZ155" s="567"/>
      <c r="CA155" s="567"/>
      <c r="CB155" s="567"/>
      <c r="CC155" s="567"/>
      <c r="CD155" s="567"/>
      <c r="CE155" s="567"/>
      <c r="CF155" s="567"/>
      <c r="CG155" s="567"/>
      <c r="CH155" s="567"/>
      <c r="CI155" s="567"/>
    </row>
    <row r="156" spans="1:87" ht="15.75" customHeight="1">
      <c r="A156" s="875"/>
      <c r="B156" s="719">
        <f>Staff!B57</f>
        <v>0</v>
      </c>
      <c r="C156" s="719"/>
      <c r="D156" s="567"/>
      <c r="E156" s="567"/>
      <c r="F156" s="567"/>
      <c r="G156" s="567"/>
      <c r="H156" s="567"/>
      <c r="I156" s="567"/>
      <c r="J156" s="567"/>
      <c r="K156" s="567"/>
      <c r="L156" s="567"/>
      <c r="M156" s="567"/>
      <c r="N156" s="567"/>
      <c r="O156" s="567"/>
      <c r="P156" s="567"/>
      <c r="Q156" s="567"/>
      <c r="R156" s="567"/>
      <c r="S156" s="567"/>
      <c r="T156" s="567"/>
      <c r="U156" s="567"/>
      <c r="V156" s="567"/>
      <c r="W156" s="567"/>
      <c r="X156" s="567"/>
      <c r="Y156" s="567"/>
      <c r="Z156" s="567"/>
      <c r="AA156" s="567"/>
      <c r="AB156" s="567"/>
      <c r="AC156" s="567"/>
      <c r="AD156" s="567"/>
      <c r="AE156" s="567"/>
      <c r="AF156" s="567"/>
      <c r="AG156" s="567"/>
      <c r="AH156" s="567"/>
      <c r="AI156" s="567"/>
      <c r="AJ156" s="567"/>
      <c r="AK156" s="567"/>
      <c r="AL156" s="567"/>
      <c r="AM156" s="567"/>
      <c r="AN156" s="567"/>
      <c r="AO156" s="567"/>
      <c r="AP156" s="567"/>
      <c r="AQ156" s="567"/>
      <c r="AR156" s="567"/>
      <c r="AS156" s="567"/>
      <c r="AT156" s="567"/>
      <c r="AU156" s="567"/>
      <c r="AV156" s="567"/>
      <c r="AW156" s="567"/>
      <c r="AX156" s="567"/>
      <c r="AY156" s="567"/>
      <c r="AZ156" s="567"/>
      <c r="BA156" s="567"/>
      <c r="BB156" s="567"/>
      <c r="BC156" s="567"/>
      <c r="BD156" s="567"/>
      <c r="BE156" s="567"/>
      <c r="BF156" s="567"/>
      <c r="BG156" s="567"/>
      <c r="BH156" s="567"/>
      <c r="BI156" s="567"/>
      <c r="BJ156" s="567"/>
      <c r="BK156" s="567"/>
      <c r="BL156" s="567"/>
      <c r="BM156" s="567"/>
      <c r="BN156" s="567"/>
      <c r="BO156" s="567"/>
      <c r="BP156" s="567"/>
      <c r="BQ156" s="567"/>
      <c r="BR156" s="567"/>
      <c r="BS156" s="567"/>
      <c r="BT156" s="567"/>
      <c r="BU156" s="567"/>
      <c r="BV156" s="567"/>
      <c r="BW156" s="567"/>
      <c r="BX156" s="567"/>
      <c r="BY156" s="567"/>
      <c r="BZ156" s="567"/>
      <c r="CA156" s="567"/>
      <c r="CB156" s="567"/>
      <c r="CC156" s="567"/>
      <c r="CD156" s="567"/>
      <c r="CE156" s="567"/>
      <c r="CF156" s="567"/>
      <c r="CG156" s="567"/>
      <c r="CH156" s="567"/>
      <c r="CI156" s="567"/>
    </row>
    <row r="157" spans="1:87" ht="15.75" customHeight="1">
      <c r="A157" s="875" t="str">
        <f t="shared" ref="A157:A169" si="11">A62</f>
        <v>VP of Marketing/CMO</v>
      </c>
      <c r="B157" s="719" t="str">
        <f>Staff!B58</f>
        <v>Growth</v>
      </c>
      <c r="C157" s="719" t="str">
        <f>Settings!$C$7</f>
        <v>USD</v>
      </c>
      <c r="D157" s="567">
        <f>(Staff!$D58*D62)</f>
        <v>0</v>
      </c>
      <c r="E157" s="567">
        <f>(Staff!$D58*E62)*((1+Staff!$H58)^(ROUNDDOWN((COUNTIF($D157:D157,"&gt;0")/12),0)))</f>
        <v>0</v>
      </c>
      <c r="F157" s="567">
        <f>(Staff!$D58*F62)*((1+Staff!$H58)^(ROUNDDOWN((COUNTIF($D157:E157,"&gt;0")/12),0)))</f>
        <v>0</v>
      </c>
      <c r="G157" s="567">
        <f>(Staff!$D58*G62)*((1+Staff!$H58)^(ROUNDDOWN((COUNTIF($D157:F157,"&gt;0")/12),0)))</f>
        <v>0</v>
      </c>
      <c r="H157" s="567">
        <f>(Staff!$D58*H62)*((1+Staff!$H58)^(ROUNDDOWN((COUNTIF($D157:G157,"&gt;0")/12),0)))</f>
        <v>0</v>
      </c>
      <c r="I157" s="567">
        <f>(Staff!$D58*I62)*((1+Staff!$H58)^(ROUNDDOWN((COUNTIF($D157:H157,"&gt;0")/12),0)))</f>
        <v>0</v>
      </c>
      <c r="J157" s="567">
        <f>(Staff!$D58*J62)*((1+Staff!$H58)^(ROUNDDOWN((COUNTIF($D157:I157,"&gt;0")/12),0)))</f>
        <v>0</v>
      </c>
      <c r="K157" s="567">
        <f>(Staff!$D58*K62)*((1+Staff!$H58)^(ROUNDDOWN((COUNTIF($D157:J157,"&gt;0")/12),0)))</f>
        <v>0</v>
      </c>
      <c r="L157" s="567">
        <f>(Staff!$D58*L62)*((1+Staff!$H58)^(ROUNDDOWN((COUNTIF($D157:K157,"&gt;0")/12),0)))</f>
        <v>0</v>
      </c>
      <c r="M157" s="567">
        <f>(Staff!$D58*M62)*((1+Staff!$H58)^(ROUNDDOWN((COUNTIF($D157:L157,"&gt;0")/12),0)))</f>
        <v>0</v>
      </c>
      <c r="N157" s="567">
        <f>(Staff!$D58*N62)*((1+Staff!$H58)^(ROUNDDOWN((COUNTIF($D157:M157,"&gt;0")/12),0)))</f>
        <v>0</v>
      </c>
      <c r="O157" s="567">
        <f>(Staff!$D58*O62)*((1+Staff!$H58)^(ROUNDDOWN((COUNTIF($D157:N157,"&gt;0")/12),0)))</f>
        <v>0</v>
      </c>
      <c r="P157" s="567">
        <f>(Staff!$D58*P62)*((1+Staff!$H58)^(ROUNDDOWN((COUNTIF($D157:O157,"&gt;0")/12),0)))</f>
        <v>0</v>
      </c>
      <c r="Q157" s="567">
        <f>(Staff!$D58*Q62)*((1+Staff!$H58)^(ROUNDDOWN((COUNTIF($D157:P157,"&gt;0")/12),0)))</f>
        <v>0</v>
      </c>
      <c r="R157" s="567">
        <f>(Staff!$D58*R62)*((1+Staff!$H58)^(ROUNDDOWN((COUNTIF($D157:Q157,"&gt;0")/12),0)))</f>
        <v>0</v>
      </c>
      <c r="S157" s="567">
        <f>(Staff!$D58*S62)*((1+Staff!$H58)^(ROUNDDOWN((COUNTIF($D157:R157,"&gt;0")/12),0)))</f>
        <v>0</v>
      </c>
      <c r="T157" s="567">
        <f>(Staff!$D58*T62)*((1+Staff!$H58)^(ROUNDDOWN((COUNTIF($D157:S157,"&gt;0")/12),0)))</f>
        <v>0</v>
      </c>
      <c r="U157" s="567">
        <f>(Staff!$D58*U62)*((1+Staff!$H58)^(ROUNDDOWN((COUNTIF($D157:T157,"&gt;0")/12),0)))</f>
        <v>0</v>
      </c>
      <c r="V157" s="567">
        <f>(Staff!$D58*V62)*((1+Staff!$H58)^(ROUNDDOWN((COUNTIF($D157:U157,"&gt;0")/12),0)))</f>
        <v>0</v>
      </c>
      <c r="W157" s="567">
        <f>(Staff!$D58*W62)*((1+Staff!$H58)^(ROUNDDOWN((COUNTIF($D157:V157,"&gt;0")/12),0)))</f>
        <v>0</v>
      </c>
      <c r="X157" s="567">
        <f>(Staff!$D58*X62)*((1+Staff!$H58)^(ROUNDDOWN((COUNTIF($D157:W157,"&gt;0")/12),0)))</f>
        <v>0</v>
      </c>
      <c r="Y157" s="567">
        <f>(Staff!$D58*Y62)*((1+Staff!$H58)^(ROUNDDOWN((COUNTIF($D157:X157,"&gt;0")/12),0)))</f>
        <v>0</v>
      </c>
      <c r="Z157" s="567">
        <f>(Staff!$D58*Z62)*((1+Staff!$H58)^(ROUNDDOWN((COUNTIF($D157:Y157,"&gt;0")/12),0)))</f>
        <v>0</v>
      </c>
      <c r="AA157" s="567">
        <f>(Staff!$D58*AA62)*((1+Staff!$H58)^(ROUNDDOWN((COUNTIF($D157:Z157,"&gt;0")/12),0)))</f>
        <v>0</v>
      </c>
      <c r="AB157" s="567">
        <f>(Staff!$D58*AB62)*((1+Staff!$H58)^(ROUNDDOWN((COUNTIF($D157:AA157,"&gt;0")/12),0)))</f>
        <v>0</v>
      </c>
      <c r="AC157" s="567">
        <f>(Staff!$D58*AC62)*((1+Staff!$H58)^(ROUNDDOWN((COUNTIF($D157:AB157,"&gt;0")/12),0)))</f>
        <v>0</v>
      </c>
      <c r="AD157" s="567">
        <f>(Staff!$D58*AD62)*((1+Staff!$H58)^(ROUNDDOWN((COUNTIF($D157:AC157,"&gt;0")/12),0)))</f>
        <v>0</v>
      </c>
      <c r="AE157" s="567">
        <f>(Staff!$D58*AE62)*((1+Staff!$H58)^(ROUNDDOWN((COUNTIF($D157:AD157,"&gt;0")/12),0)))</f>
        <v>0</v>
      </c>
      <c r="AF157" s="567">
        <f>(Staff!$D58*AF62)*((1+Staff!$H58)^(ROUNDDOWN((COUNTIF($D157:AE157,"&gt;0")/12),0)))</f>
        <v>0</v>
      </c>
      <c r="AG157" s="567">
        <f>(Staff!$D58*AG62)*((1+Staff!$H58)^(ROUNDDOWN((COUNTIF($D157:AF157,"&gt;0")/12),0)))</f>
        <v>0</v>
      </c>
      <c r="AH157" s="567">
        <f>(Staff!$D58*AH62)*((1+Staff!$H58)^(ROUNDDOWN((COUNTIF($D157:AG157,"&gt;0")/12),0)))</f>
        <v>0</v>
      </c>
      <c r="AI157" s="567">
        <f>(Staff!$D58*AI62)*((1+Staff!$H58)^(ROUNDDOWN((COUNTIF($D157:AH157,"&gt;0")/12),0)))</f>
        <v>0</v>
      </c>
      <c r="AJ157" s="567">
        <f>(Staff!$D58*AJ62)*((1+Staff!$H58)^(ROUNDDOWN((COUNTIF($D157:AI157,"&gt;0")/12),0)))</f>
        <v>0</v>
      </c>
      <c r="AK157" s="567">
        <f>(Staff!$D58*AK62)*((1+Staff!$H58)^(ROUNDDOWN((COUNTIF($D157:AJ157,"&gt;0")/12),0)))</f>
        <v>0</v>
      </c>
      <c r="AL157" s="567">
        <f>(Staff!$D58*AL62)*((1+Staff!$H58)^(ROUNDDOWN((COUNTIF($D157:AK157,"&gt;0")/12),0)))</f>
        <v>0</v>
      </c>
      <c r="AM157" s="567">
        <f>(Staff!$D58*AM62)*((1+Staff!$H58)^(ROUNDDOWN((COUNTIF($D157:AL157,"&gt;0")/12),0)))</f>
        <v>0</v>
      </c>
      <c r="AN157" s="567">
        <f>(Staff!$D58*AN62)*((1+Staff!$H58)^(ROUNDDOWN((COUNTIF($D157:AM157,"&gt;0")/12),0)))</f>
        <v>0</v>
      </c>
      <c r="AO157" s="567">
        <f>(Staff!$D58*AO62)*((1+Staff!$H58)^(ROUNDDOWN((COUNTIF($D157:AN157,"&gt;0")/12),0)))</f>
        <v>0</v>
      </c>
      <c r="AP157" s="567">
        <f>(Staff!$D58*AP62)*((1+Staff!$H58)^(ROUNDDOWN((COUNTIF($D157:AO157,"&gt;0")/12),0)))</f>
        <v>0</v>
      </c>
      <c r="AQ157" s="567">
        <f>(Staff!$D58*AQ62)*((1+Staff!$H58)^(ROUNDDOWN((COUNTIF($D157:AP157,"&gt;0")/12),0)))</f>
        <v>0</v>
      </c>
      <c r="AR157" s="567">
        <f>(Staff!$D58*AR62)*((1+Staff!$H58)^(ROUNDDOWN((COUNTIF($D157:AQ157,"&gt;0")/12),0)))</f>
        <v>0</v>
      </c>
      <c r="AS157" s="567">
        <f>(Staff!$D58*AS62)*((1+Staff!$H58)^(ROUNDDOWN((COUNTIF($D157:AR157,"&gt;0")/12),0)))</f>
        <v>0</v>
      </c>
      <c r="AT157" s="567">
        <f>(Staff!$D58*AT62)*((1+Staff!$H58)^(ROUNDDOWN((COUNTIF($D157:AS157,"&gt;0")/12),0)))</f>
        <v>0</v>
      </c>
      <c r="AU157" s="567">
        <f>(Staff!$D58*AU62)*((1+Staff!$H58)^(ROUNDDOWN((COUNTIF($D157:AT157,"&gt;0")/12),0)))</f>
        <v>0</v>
      </c>
      <c r="AV157" s="567">
        <f>(Staff!$D58*AV62)*((1+Staff!$H58)^(ROUNDDOWN((COUNTIF($D157:AU157,"&gt;0")/12),0)))</f>
        <v>0</v>
      </c>
      <c r="AW157" s="567">
        <f>(Staff!$D58*AW62)*((1+Staff!$H58)^(ROUNDDOWN((COUNTIF($D157:AV157,"&gt;0")/12),0)))</f>
        <v>0</v>
      </c>
      <c r="AX157" s="567">
        <f>(Staff!$D58*AX62)*((1+Staff!$H58)^(ROUNDDOWN((COUNTIF($D157:AW157,"&gt;0")/12),0)))</f>
        <v>0</v>
      </c>
      <c r="AY157" s="567">
        <f>(Staff!$D58*AY62)*((1+Staff!$H58)^(ROUNDDOWN((COUNTIF($D157:AX157,"&gt;0")/12),0)))</f>
        <v>0</v>
      </c>
      <c r="AZ157" s="567">
        <f>(Staff!$D58*AZ62)*((1+Staff!$H58)^(ROUNDDOWN((COUNTIF($D157:AY157,"&gt;0")/12),0)))</f>
        <v>0</v>
      </c>
      <c r="BA157" s="567">
        <f>(Staff!$D58*BA62)*((1+Staff!$H58)^(ROUNDDOWN((COUNTIF($D157:AZ157,"&gt;0")/12),0)))</f>
        <v>0</v>
      </c>
      <c r="BB157" s="567">
        <f>(Staff!$D58*BB62)*((1+Staff!$H58)^(ROUNDDOWN((COUNTIF($D157:BA157,"&gt;0")/12),0)))</f>
        <v>0</v>
      </c>
      <c r="BC157" s="567">
        <f>(Staff!$D58*BC62)*((1+Staff!$H58)^(ROUNDDOWN((COUNTIF($D157:BB157,"&gt;0")/12),0)))</f>
        <v>0</v>
      </c>
      <c r="BD157" s="567">
        <f>(Staff!$D58*BD62)*((1+Staff!$H58)^(ROUNDDOWN((COUNTIF($D157:BC157,"&gt;0")/12),0)))</f>
        <v>0</v>
      </c>
      <c r="BE157" s="567">
        <f>(Staff!$D58*BE62)*((1+Staff!$H58)^(ROUNDDOWN((COUNTIF($D157:BD157,"&gt;0")/12),0)))</f>
        <v>0</v>
      </c>
      <c r="BF157" s="567">
        <f>(Staff!$D58*BF62)*((1+Staff!$H58)^(ROUNDDOWN((COUNTIF($D157:BE157,"&gt;0")/12),0)))</f>
        <v>0</v>
      </c>
      <c r="BG157" s="567">
        <f>(Staff!$D58*BG62)*((1+Staff!$H58)^(ROUNDDOWN((COUNTIF($D157:BF157,"&gt;0")/12),0)))</f>
        <v>0</v>
      </c>
      <c r="BH157" s="567">
        <f>(Staff!$D58*BH62)*((1+Staff!$H58)^(ROUNDDOWN((COUNTIF($D157:BG157,"&gt;0")/12),0)))</f>
        <v>0</v>
      </c>
      <c r="BI157" s="567">
        <f>(Staff!$D58*BI62)*((1+Staff!$H58)^(ROUNDDOWN((COUNTIF($D157:BH157,"&gt;0")/12),0)))</f>
        <v>0</v>
      </c>
      <c r="BJ157" s="567">
        <f>(Staff!$D58*BJ62)*((1+Staff!$H58)^(ROUNDDOWN((COUNTIF($D157:BI157,"&gt;0")/12),0)))</f>
        <v>0</v>
      </c>
      <c r="BK157" s="567">
        <f>(Staff!$D58*BK62)*((1+Staff!$H58)^(ROUNDDOWN((COUNTIF($D157:BJ157,"&gt;0")/12),0)))</f>
        <v>0</v>
      </c>
      <c r="BL157" s="567">
        <f>(Staff!$D58*BL62)*((1+Staff!$H58)^(ROUNDDOWN((COUNTIF($D157:BK157,"&gt;0")/12),0)))</f>
        <v>0</v>
      </c>
      <c r="BM157" s="567">
        <f>(Staff!$D58*BM62)*((1+Staff!$H58)^(ROUNDDOWN((COUNTIF($D157:BL157,"&gt;0")/12),0)))</f>
        <v>0</v>
      </c>
      <c r="BN157" s="567">
        <f>(Staff!$D58*BN62)*((1+Staff!$H58)^(ROUNDDOWN((COUNTIF($D157:BM157,"&gt;0")/12),0)))</f>
        <v>0</v>
      </c>
      <c r="BO157" s="567">
        <f>(Staff!$D58*BO62)*((1+Staff!$H58)^(ROUNDDOWN((COUNTIF($D157:BN157,"&gt;0")/12),0)))</f>
        <v>0</v>
      </c>
      <c r="BP157" s="567">
        <f>(Staff!$D58*BP62)*((1+Staff!$H58)^(ROUNDDOWN((COUNTIF($D157:BO157,"&gt;0")/12),0)))</f>
        <v>0</v>
      </c>
      <c r="BQ157" s="567">
        <f>(Staff!$D58*BQ62)*((1+Staff!$H58)^(ROUNDDOWN((COUNTIF($D157:BP157,"&gt;0")/12),0)))</f>
        <v>0</v>
      </c>
      <c r="BR157" s="567">
        <f>(Staff!$D58*BR62)*((1+Staff!$H58)^(ROUNDDOWN((COUNTIF($D157:BQ157,"&gt;0")/12),0)))</f>
        <v>0</v>
      </c>
      <c r="BS157" s="567">
        <f>(Staff!$D58*BS62)*((1+Staff!$H58)^(ROUNDDOWN((COUNTIF($D157:BR157,"&gt;0")/12),0)))</f>
        <v>0</v>
      </c>
      <c r="BT157" s="567">
        <f>(Staff!$D58*BT62)*((1+Staff!$H58)^(ROUNDDOWN((COUNTIF($D157:BS157,"&gt;0")/12),0)))</f>
        <v>0</v>
      </c>
      <c r="BU157" s="567">
        <f>(Staff!$D58*BU62)*((1+Staff!$H58)^(ROUNDDOWN((COUNTIF($D157:BT157,"&gt;0")/12),0)))</f>
        <v>0</v>
      </c>
      <c r="BV157" s="567">
        <f>(Staff!$D58*BV62)*((1+Staff!$H58)^(ROUNDDOWN((COUNTIF($D157:BU157,"&gt;0")/12),0)))</f>
        <v>0</v>
      </c>
      <c r="BW157" s="567">
        <f>(Staff!$D58*BW62)*((1+Staff!$H58)^(ROUNDDOWN((COUNTIF($D157:BV157,"&gt;0")/12),0)))</f>
        <v>0</v>
      </c>
      <c r="BX157" s="567">
        <f>(Staff!$D58*BX62)*((1+Staff!$H58)^(ROUNDDOWN((COUNTIF($D157:BW157,"&gt;0")/12),0)))</f>
        <v>0</v>
      </c>
      <c r="BY157" s="567">
        <f>(Staff!$D58*BY62)*((1+Staff!$H58)^(ROUNDDOWN((COUNTIF($D157:BX157,"&gt;0")/12),0)))</f>
        <v>0</v>
      </c>
      <c r="BZ157" s="567">
        <f>(Staff!$D58*BZ62)*((1+Staff!$H58)^(ROUNDDOWN((COUNTIF($D157:BY157,"&gt;0")/12),0)))</f>
        <v>0</v>
      </c>
      <c r="CA157" s="567">
        <f>(Staff!$D58*CA62)*((1+Staff!$H58)^(ROUNDDOWN((COUNTIF($D157:BZ157,"&gt;0")/12),0)))</f>
        <v>0</v>
      </c>
      <c r="CB157" s="567">
        <f>(Staff!$D58*CB62)*((1+Staff!$H58)^(ROUNDDOWN((COUNTIF($D157:CA157,"&gt;0")/12),0)))</f>
        <v>0</v>
      </c>
      <c r="CC157" s="567">
        <f>(Staff!$D58*CC62)*((1+Staff!$H58)^(ROUNDDOWN((COUNTIF($D157:CB157,"&gt;0")/12),0)))</f>
        <v>0</v>
      </c>
      <c r="CD157" s="567">
        <f>(Staff!$D58*CD62)*((1+Staff!$H58)^(ROUNDDOWN((COUNTIF($D157:CC157,"&gt;0")/12),0)))</f>
        <v>0</v>
      </c>
      <c r="CE157" s="567">
        <f>(Staff!$D58*CE62)*((1+Staff!$H58)^(ROUNDDOWN((COUNTIF($D157:CD157,"&gt;0")/12),0)))</f>
        <v>0</v>
      </c>
      <c r="CF157" s="567">
        <f>(Staff!$D58*CF62)*((1+Staff!$H58)^(ROUNDDOWN((COUNTIF($D157:CE157,"&gt;0")/12),0)))</f>
        <v>0</v>
      </c>
      <c r="CG157" s="567">
        <f>(Staff!$D58*CG62)*((1+Staff!$H58)^(ROUNDDOWN((COUNTIF($D157:CF157,"&gt;0")/12),0)))</f>
        <v>0</v>
      </c>
      <c r="CH157" s="567">
        <f>(Staff!$D58*CH62)*((1+Staff!$H58)^(ROUNDDOWN((COUNTIF($D157:CG157,"&gt;0")/12),0)))</f>
        <v>0</v>
      </c>
      <c r="CI157" s="567">
        <f>(Staff!$D58*CI62)*((1+Staff!$H58)^(ROUNDDOWN((COUNTIF($D157:CH157,"&gt;0")/12),0)))</f>
        <v>0</v>
      </c>
    </row>
    <row r="158" spans="1:87" ht="15.75" customHeight="1">
      <c r="A158" s="875" t="str">
        <f t="shared" si="11"/>
        <v>Senior Marketing</v>
      </c>
      <c r="B158" s="719" t="str">
        <f>Staff!B59</f>
        <v>Growth</v>
      </c>
      <c r="C158" s="719" t="str">
        <f>Settings!$C$7</f>
        <v>USD</v>
      </c>
      <c r="D158" s="567">
        <f>(Staff!$D59*D63)</f>
        <v>0</v>
      </c>
      <c r="E158" s="567">
        <f>(Staff!$D59*E63)*((1+Staff!$H59)^(ROUNDDOWN((COUNTIF($D158:D158,"&gt;0")/12),0)))</f>
        <v>0</v>
      </c>
      <c r="F158" s="567">
        <f>(Staff!$D59*F63)*((1+Staff!$H59)^(ROUNDDOWN((COUNTIF($D158:E158,"&gt;0")/12),0)))</f>
        <v>0</v>
      </c>
      <c r="G158" s="567">
        <f>(Staff!$D59*G63)*((1+Staff!$H59)^(ROUNDDOWN((COUNTIF($D158:F158,"&gt;0")/12),0)))</f>
        <v>0</v>
      </c>
      <c r="H158" s="567">
        <f>(Staff!$D59*H63)*((1+Staff!$H59)^(ROUNDDOWN((COUNTIF($D158:G158,"&gt;0")/12),0)))</f>
        <v>0</v>
      </c>
      <c r="I158" s="567">
        <f>(Staff!$D59*I63)*((1+Staff!$H59)^(ROUNDDOWN((COUNTIF($D158:H158,"&gt;0")/12),0)))</f>
        <v>0</v>
      </c>
      <c r="J158" s="567">
        <f>(Staff!$D59*J63)*((1+Staff!$H59)^(ROUNDDOWN((COUNTIF($D158:I158,"&gt;0")/12),0)))</f>
        <v>0</v>
      </c>
      <c r="K158" s="567">
        <f>(Staff!$D59*K63)*((1+Staff!$H59)^(ROUNDDOWN((COUNTIF($D158:J158,"&gt;0")/12),0)))</f>
        <v>0</v>
      </c>
      <c r="L158" s="567">
        <f>(Staff!$D59*L63)*((1+Staff!$H59)^(ROUNDDOWN((COUNTIF($D158:K158,"&gt;0")/12),0)))</f>
        <v>0</v>
      </c>
      <c r="M158" s="567">
        <f>(Staff!$D59*M63)*((1+Staff!$H59)^(ROUNDDOWN((COUNTIF($D158:L158,"&gt;0")/12),0)))</f>
        <v>0</v>
      </c>
      <c r="N158" s="567">
        <f>(Staff!$D59*N63)*((1+Staff!$H59)^(ROUNDDOWN((COUNTIF($D158:M158,"&gt;0")/12),0)))</f>
        <v>0</v>
      </c>
      <c r="O158" s="567">
        <f>(Staff!$D59*O63)*((1+Staff!$H59)^(ROUNDDOWN((COUNTIF($D158:N158,"&gt;0")/12),0)))</f>
        <v>0</v>
      </c>
      <c r="P158" s="567">
        <f>(Staff!$D59*P63)*((1+Staff!$H59)^(ROUNDDOWN((COUNTIF($D158:O158,"&gt;0")/12),0)))</f>
        <v>0</v>
      </c>
      <c r="Q158" s="567">
        <f>(Staff!$D59*Q63)*((1+Staff!$H59)^(ROUNDDOWN((COUNTIF($D158:P158,"&gt;0")/12),0)))</f>
        <v>0</v>
      </c>
      <c r="R158" s="567">
        <f>(Staff!$D59*R63)*((1+Staff!$H59)^(ROUNDDOWN((COUNTIF($D158:Q158,"&gt;0")/12),0)))</f>
        <v>0</v>
      </c>
      <c r="S158" s="567">
        <f>(Staff!$D59*S63)*((1+Staff!$H59)^(ROUNDDOWN((COUNTIF($D158:R158,"&gt;0")/12),0)))</f>
        <v>0</v>
      </c>
      <c r="T158" s="567">
        <f>(Staff!$D59*T63)*((1+Staff!$H59)^(ROUNDDOWN((COUNTIF($D158:S158,"&gt;0")/12),0)))</f>
        <v>0</v>
      </c>
      <c r="U158" s="567">
        <f>(Staff!$D59*U63)*((1+Staff!$H59)^(ROUNDDOWN((COUNTIF($D158:T158,"&gt;0")/12),0)))</f>
        <v>0</v>
      </c>
      <c r="V158" s="567">
        <f>(Staff!$D59*V63)*((1+Staff!$H59)^(ROUNDDOWN((COUNTIF($D158:U158,"&gt;0")/12),0)))</f>
        <v>0</v>
      </c>
      <c r="W158" s="567">
        <f>(Staff!$D59*W63)*((1+Staff!$H59)^(ROUNDDOWN((COUNTIF($D158:V158,"&gt;0")/12),0)))</f>
        <v>0</v>
      </c>
      <c r="X158" s="567">
        <f>(Staff!$D59*X63)*((1+Staff!$H59)^(ROUNDDOWN((COUNTIF($D158:W158,"&gt;0")/12),0)))</f>
        <v>0</v>
      </c>
      <c r="Y158" s="567">
        <f>(Staff!$D59*Y63)*((1+Staff!$H59)^(ROUNDDOWN((COUNTIF($D158:X158,"&gt;0")/12),0)))</f>
        <v>0</v>
      </c>
      <c r="Z158" s="567">
        <f>(Staff!$D59*Z63)*((1+Staff!$H59)^(ROUNDDOWN((COUNTIF($D158:Y158,"&gt;0")/12),0)))</f>
        <v>0</v>
      </c>
      <c r="AA158" s="567">
        <f>(Staff!$D59*AA63)*((1+Staff!$H59)^(ROUNDDOWN((COUNTIF($D158:Z158,"&gt;0")/12),0)))</f>
        <v>0</v>
      </c>
      <c r="AB158" s="567">
        <f>(Staff!$D59*AB63)*((1+Staff!$H59)^(ROUNDDOWN((COUNTIF($D158:AA158,"&gt;0")/12),0)))</f>
        <v>0</v>
      </c>
      <c r="AC158" s="567">
        <f>(Staff!$D59*AC63)*((1+Staff!$H59)^(ROUNDDOWN((COUNTIF($D158:AB158,"&gt;0")/12),0)))</f>
        <v>0</v>
      </c>
      <c r="AD158" s="567">
        <f>(Staff!$D59*AD63)*((1+Staff!$H59)^(ROUNDDOWN((COUNTIF($D158:AC158,"&gt;0")/12),0)))</f>
        <v>0</v>
      </c>
      <c r="AE158" s="567">
        <f>(Staff!$D59*AE63)*((1+Staff!$H59)^(ROUNDDOWN((COUNTIF($D158:AD158,"&gt;0")/12),0)))</f>
        <v>0</v>
      </c>
      <c r="AF158" s="567">
        <f>(Staff!$D59*AF63)*((1+Staff!$H59)^(ROUNDDOWN((COUNTIF($D158:AE158,"&gt;0")/12),0)))</f>
        <v>0</v>
      </c>
      <c r="AG158" s="567">
        <f>(Staff!$D59*AG63)*((1+Staff!$H59)^(ROUNDDOWN((COUNTIF($D158:AF158,"&gt;0")/12),0)))</f>
        <v>0</v>
      </c>
      <c r="AH158" s="567">
        <f>(Staff!$D59*AH63)*((1+Staff!$H59)^(ROUNDDOWN((COUNTIF($D158:AG158,"&gt;0")/12),0)))</f>
        <v>0</v>
      </c>
      <c r="AI158" s="567">
        <f>(Staff!$D59*AI63)*((1+Staff!$H59)^(ROUNDDOWN((COUNTIF($D158:AH158,"&gt;0")/12),0)))</f>
        <v>0</v>
      </c>
      <c r="AJ158" s="567">
        <f>(Staff!$D59*AJ63)*((1+Staff!$H59)^(ROUNDDOWN((COUNTIF($D158:AI158,"&gt;0")/12),0)))</f>
        <v>0</v>
      </c>
      <c r="AK158" s="567">
        <f>(Staff!$D59*AK63)*((1+Staff!$H59)^(ROUNDDOWN((COUNTIF($D158:AJ158,"&gt;0")/12),0)))</f>
        <v>0</v>
      </c>
      <c r="AL158" s="567">
        <f>(Staff!$D59*AL63)*((1+Staff!$H59)^(ROUNDDOWN((COUNTIF($D158:AK158,"&gt;0")/12),0)))</f>
        <v>0</v>
      </c>
      <c r="AM158" s="567">
        <f>(Staff!$D59*AM63)*((1+Staff!$H59)^(ROUNDDOWN((COUNTIF($D158:AL158,"&gt;0")/12),0)))</f>
        <v>0</v>
      </c>
      <c r="AN158" s="567">
        <f>(Staff!$D59*AN63)*((1+Staff!$H59)^(ROUNDDOWN((COUNTIF($D158:AM158,"&gt;0")/12),0)))</f>
        <v>0</v>
      </c>
      <c r="AO158" s="567">
        <f>(Staff!$D59*AO63)*((1+Staff!$H59)^(ROUNDDOWN((COUNTIF($D158:AN158,"&gt;0")/12),0)))</f>
        <v>0</v>
      </c>
      <c r="AP158" s="567">
        <f>(Staff!$D59*AP63)*((1+Staff!$H59)^(ROUNDDOWN((COUNTIF($D158:AO158,"&gt;0")/12),0)))</f>
        <v>0</v>
      </c>
      <c r="AQ158" s="567">
        <f>(Staff!$D59*AQ63)*((1+Staff!$H59)^(ROUNDDOWN((COUNTIF($D158:AP158,"&gt;0")/12),0)))</f>
        <v>0</v>
      </c>
      <c r="AR158" s="567">
        <f>(Staff!$D59*AR63)*((1+Staff!$H59)^(ROUNDDOWN((COUNTIF($D158:AQ158,"&gt;0")/12),0)))</f>
        <v>0</v>
      </c>
      <c r="AS158" s="567">
        <f>(Staff!$D59*AS63)*((1+Staff!$H59)^(ROUNDDOWN((COUNTIF($D158:AR158,"&gt;0")/12),0)))</f>
        <v>0</v>
      </c>
      <c r="AT158" s="567">
        <f>(Staff!$D59*AT63)*((1+Staff!$H59)^(ROUNDDOWN((COUNTIF($D158:AS158,"&gt;0")/12),0)))</f>
        <v>0</v>
      </c>
      <c r="AU158" s="567">
        <f>(Staff!$D59*AU63)*((1+Staff!$H59)^(ROUNDDOWN((COUNTIF($D158:AT158,"&gt;0")/12),0)))</f>
        <v>0</v>
      </c>
      <c r="AV158" s="567">
        <f>(Staff!$D59*AV63)*((1+Staff!$H59)^(ROUNDDOWN((COUNTIF($D158:AU158,"&gt;0")/12),0)))</f>
        <v>0</v>
      </c>
      <c r="AW158" s="567">
        <f>(Staff!$D59*AW63)*((1+Staff!$H59)^(ROUNDDOWN((COUNTIF($D158:AV158,"&gt;0")/12),0)))</f>
        <v>0</v>
      </c>
      <c r="AX158" s="567">
        <f>(Staff!$D59*AX63)*((1+Staff!$H59)^(ROUNDDOWN((COUNTIF($D158:AW158,"&gt;0")/12),0)))</f>
        <v>0</v>
      </c>
      <c r="AY158" s="567">
        <f>(Staff!$D59*AY63)*((1+Staff!$H59)^(ROUNDDOWN((COUNTIF($D158:AX158,"&gt;0")/12),0)))</f>
        <v>0</v>
      </c>
      <c r="AZ158" s="567">
        <f>(Staff!$D59*AZ63)*((1+Staff!$H59)^(ROUNDDOWN((COUNTIF($D158:AY158,"&gt;0")/12),0)))</f>
        <v>0</v>
      </c>
      <c r="BA158" s="567">
        <f>(Staff!$D59*BA63)*((1+Staff!$H59)^(ROUNDDOWN((COUNTIF($D158:AZ158,"&gt;0")/12),0)))</f>
        <v>0</v>
      </c>
      <c r="BB158" s="567">
        <f>(Staff!$D59*BB63)*((1+Staff!$H59)^(ROUNDDOWN((COUNTIF($D158:BA158,"&gt;0")/12),0)))</f>
        <v>0</v>
      </c>
      <c r="BC158" s="567">
        <f>(Staff!$D59*BC63)*((1+Staff!$H59)^(ROUNDDOWN((COUNTIF($D158:BB158,"&gt;0")/12),0)))</f>
        <v>0</v>
      </c>
      <c r="BD158" s="567">
        <f>(Staff!$D59*BD63)*((1+Staff!$H59)^(ROUNDDOWN((COUNTIF($D158:BC158,"&gt;0")/12),0)))</f>
        <v>0</v>
      </c>
      <c r="BE158" s="567">
        <f>(Staff!$D59*BE63)*((1+Staff!$H59)^(ROUNDDOWN((COUNTIF($D158:BD158,"&gt;0")/12),0)))</f>
        <v>0</v>
      </c>
      <c r="BF158" s="567">
        <f>(Staff!$D59*BF63)*((1+Staff!$H59)^(ROUNDDOWN((COUNTIF($D158:BE158,"&gt;0")/12),0)))</f>
        <v>0</v>
      </c>
      <c r="BG158" s="567">
        <f>(Staff!$D59*BG63)*((1+Staff!$H59)^(ROUNDDOWN((COUNTIF($D158:BF158,"&gt;0")/12),0)))</f>
        <v>0</v>
      </c>
      <c r="BH158" s="567">
        <f>(Staff!$D59*BH63)*((1+Staff!$H59)^(ROUNDDOWN((COUNTIF($D158:BG158,"&gt;0")/12),0)))</f>
        <v>0</v>
      </c>
      <c r="BI158" s="567">
        <f>(Staff!$D59*BI63)*((1+Staff!$H59)^(ROUNDDOWN((COUNTIF($D158:BH158,"&gt;0")/12),0)))</f>
        <v>0</v>
      </c>
      <c r="BJ158" s="567">
        <f>(Staff!$D59*BJ63)*((1+Staff!$H59)^(ROUNDDOWN((COUNTIF($D158:BI158,"&gt;0")/12),0)))</f>
        <v>0</v>
      </c>
      <c r="BK158" s="567">
        <f>(Staff!$D59*BK63)*((1+Staff!$H59)^(ROUNDDOWN((COUNTIF($D158:BJ158,"&gt;0")/12),0)))</f>
        <v>0</v>
      </c>
      <c r="BL158" s="567">
        <f>(Staff!$D59*BL63)*((1+Staff!$H59)^(ROUNDDOWN((COUNTIF($D158:BK158,"&gt;0")/12),0)))</f>
        <v>0</v>
      </c>
      <c r="BM158" s="567">
        <f>(Staff!$D59*BM63)*((1+Staff!$H59)^(ROUNDDOWN((COUNTIF($D158:BL158,"&gt;0")/12),0)))</f>
        <v>0</v>
      </c>
      <c r="BN158" s="567">
        <f>(Staff!$D59*BN63)*((1+Staff!$H59)^(ROUNDDOWN((COUNTIF($D158:BM158,"&gt;0")/12),0)))</f>
        <v>0</v>
      </c>
      <c r="BO158" s="567">
        <f>(Staff!$D59*BO63)*((1+Staff!$H59)^(ROUNDDOWN((COUNTIF($D158:BN158,"&gt;0")/12),0)))</f>
        <v>0</v>
      </c>
      <c r="BP158" s="567">
        <f>(Staff!$D59*BP63)*((1+Staff!$H59)^(ROUNDDOWN((COUNTIF($D158:BO158,"&gt;0")/12),0)))</f>
        <v>0</v>
      </c>
      <c r="BQ158" s="567">
        <f>(Staff!$D59*BQ63)*((1+Staff!$H59)^(ROUNDDOWN((COUNTIF($D158:BP158,"&gt;0")/12),0)))</f>
        <v>0</v>
      </c>
      <c r="BR158" s="567">
        <f>(Staff!$D59*BR63)*((1+Staff!$H59)^(ROUNDDOWN((COUNTIF($D158:BQ158,"&gt;0")/12),0)))</f>
        <v>0</v>
      </c>
      <c r="BS158" s="567">
        <f>(Staff!$D59*BS63)*((1+Staff!$H59)^(ROUNDDOWN((COUNTIF($D158:BR158,"&gt;0")/12),0)))</f>
        <v>0</v>
      </c>
      <c r="BT158" s="567">
        <f>(Staff!$D59*BT63)*((1+Staff!$H59)^(ROUNDDOWN((COUNTIF($D158:BS158,"&gt;0")/12),0)))</f>
        <v>0</v>
      </c>
      <c r="BU158" s="567">
        <f>(Staff!$D59*BU63)*((1+Staff!$H59)^(ROUNDDOWN((COUNTIF($D158:BT158,"&gt;0")/12),0)))</f>
        <v>0</v>
      </c>
      <c r="BV158" s="567">
        <f>(Staff!$D59*BV63)*((1+Staff!$H59)^(ROUNDDOWN((COUNTIF($D158:BU158,"&gt;0")/12),0)))</f>
        <v>0</v>
      </c>
      <c r="BW158" s="567">
        <f>(Staff!$D59*BW63)*((1+Staff!$H59)^(ROUNDDOWN((COUNTIF($D158:BV158,"&gt;0")/12),0)))</f>
        <v>0</v>
      </c>
      <c r="BX158" s="567">
        <f>(Staff!$D59*BX63)*((1+Staff!$H59)^(ROUNDDOWN((COUNTIF($D158:BW158,"&gt;0")/12),0)))</f>
        <v>0</v>
      </c>
      <c r="BY158" s="567">
        <f>(Staff!$D59*BY63)*((1+Staff!$H59)^(ROUNDDOWN((COUNTIF($D158:BX158,"&gt;0")/12),0)))</f>
        <v>0</v>
      </c>
      <c r="BZ158" s="567">
        <f>(Staff!$D59*BZ63)*((1+Staff!$H59)^(ROUNDDOWN((COUNTIF($D158:BY158,"&gt;0")/12),0)))</f>
        <v>0</v>
      </c>
      <c r="CA158" s="567">
        <f>(Staff!$D59*CA63)*((1+Staff!$H59)^(ROUNDDOWN((COUNTIF($D158:BZ158,"&gt;0")/12),0)))</f>
        <v>0</v>
      </c>
      <c r="CB158" s="567">
        <f>(Staff!$D59*CB63)*((1+Staff!$H59)^(ROUNDDOWN((COUNTIF($D158:CA158,"&gt;0")/12),0)))</f>
        <v>0</v>
      </c>
      <c r="CC158" s="567">
        <f>(Staff!$D59*CC63)*((1+Staff!$H59)^(ROUNDDOWN((COUNTIF($D158:CB158,"&gt;0")/12),0)))</f>
        <v>0</v>
      </c>
      <c r="CD158" s="567">
        <f>(Staff!$D59*CD63)*((1+Staff!$H59)^(ROUNDDOWN((COUNTIF($D158:CC158,"&gt;0")/12),0)))</f>
        <v>0</v>
      </c>
      <c r="CE158" s="567">
        <f>(Staff!$D59*CE63)*((1+Staff!$H59)^(ROUNDDOWN((COUNTIF($D158:CD158,"&gt;0")/12),0)))</f>
        <v>0</v>
      </c>
      <c r="CF158" s="567">
        <f>(Staff!$D59*CF63)*((1+Staff!$H59)^(ROUNDDOWN((COUNTIF($D158:CE158,"&gt;0")/12),0)))</f>
        <v>0</v>
      </c>
      <c r="CG158" s="567">
        <f>(Staff!$D59*CG63)*((1+Staff!$H59)^(ROUNDDOWN((COUNTIF($D158:CF158,"&gt;0")/12),0)))</f>
        <v>0</v>
      </c>
      <c r="CH158" s="567">
        <f>(Staff!$D59*CH63)*((1+Staff!$H59)^(ROUNDDOWN((COUNTIF($D158:CG158,"&gt;0")/12),0)))</f>
        <v>0</v>
      </c>
      <c r="CI158" s="567">
        <f>(Staff!$D59*CI63)*((1+Staff!$H59)^(ROUNDDOWN((COUNTIF($D158:CH158,"&gt;0")/12),0)))</f>
        <v>0</v>
      </c>
    </row>
    <row r="159" spans="1:87" ht="15.75" customHeight="1">
      <c r="A159" s="875" t="str">
        <f t="shared" si="11"/>
        <v>Junior Marketing</v>
      </c>
      <c r="B159" s="719" t="str">
        <f>Staff!B60</f>
        <v>Growth</v>
      </c>
      <c r="C159" s="719" t="str">
        <f>Settings!$C$7</f>
        <v>USD</v>
      </c>
      <c r="D159" s="567">
        <f>(Staff!$D60*D64)</f>
        <v>0</v>
      </c>
      <c r="E159" s="567">
        <f>(Staff!$D60*E64)*((1+Staff!$H60)^(ROUNDDOWN((COUNTIF($D159:D159,"&gt;0")/12),0)))</f>
        <v>0</v>
      </c>
      <c r="F159" s="567">
        <f>(Staff!$D60*F64)*((1+Staff!$H60)^(ROUNDDOWN((COUNTIF($D159:E159,"&gt;0")/12),0)))</f>
        <v>0</v>
      </c>
      <c r="G159" s="567">
        <f>(Staff!$D60*G64)*((1+Staff!$H60)^(ROUNDDOWN((COUNTIF($D159:F159,"&gt;0")/12),0)))</f>
        <v>0</v>
      </c>
      <c r="H159" s="567">
        <f>(Staff!$D60*H64)*((1+Staff!$H60)^(ROUNDDOWN((COUNTIF($D159:G159,"&gt;0")/12),0)))</f>
        <v>0</v>
      </c>
      <c r="I159" s="567">
        <f>(Staff!$D60*I64)*((1+Staff!$H60)^(ROUNDDOWN((COUNTIF($D159:H159,"&gt;0")/12),0)))</f>
        <v>0</v>
      </c>
      <c r="J159" s="567">
        <f>(Staff!$D60*J64)*((1+Staff!$H60)^(ROUNDDOWN((COUNTIF($D159:I159,"&gt;0")/12),0)))</f>
        <v>0</v>
      </c>
      <c r="K159" s="567">
        <f>(Staff!$D60*K64)*((1+Staff!$H60)^(ROUNDDOWN((COUNTIF($D159:J159,"&gt;0")/12),0)))</f>
        <v>0</v>
      </c>
      <c r="L159" s="567">
        <f>(Staff!$D60*L64)*((1+Staff!$H60)^(ROUNDDOWN((COUNTIF($D159:K159,"&gt;0")/12),0)))</f>
        <v>0</v>
      </c>
      <c r="M159" s="567">
        <f>(Staff!$D60*M64)*((1+Staff!$H60)^(ROUNDDOWN((COUNTIF($D159:L159,"&gt;0")/12),0)))</f>
        <v>0</v>
      </c>
      <c r="N159" s="567">
        <f>(Staff!$D60*N64)*((1+Staff!$H60)^(ROUNDDOWN((COUNTIF($D159:M159,"&gt;0")/12),0)))</f>
        <v>0</v>
      </c>
      <c r="O159" s="567">
        <f>(Staff!$D60*O64)*((1+Staff!$H60)^(ROUNDDOWN((COUNTIF($D159:N159,"&gt;0")/12),0)))</f>
        <v>0</v>
      </c>
      <c r="P159" s="567">
        <f>(Staff!$D60*P64)*((1+Staff!$H60)^(ROUNDDOWN((COUNTIF($D159:O159,"&gt;0")/12),0)))</f>
        <v>0</v>
      </c>
      <c r="Q159" s="567">
        <f>(Staff!$D60*Q64)*((1+Staff!$H60)^(ROUNDDOWN((COUNTIF($D159:P159,"&gt;0")/12),0)))</f>
        <v>0</v>
      </c>
      <c r="R159" s="567">
        <f>(Staff!$D60*R64)*((1+Staff!$H60)^(ROUNDDOWN((COUNTIF($D159:Q159,"&gt;0")/12),0)))</f>
        <v>0</v>
      </c>
      <c r="S159" s="567">
        <f>(Staff!$D60*S64)*((1+Staff!$H60)^(ROUNDDOWN((COUNTIF($D159:R159,"&gt;0")/12),0)))</f>
        <v>0</v>
      </c>
      <c r="T159" s="567">
        <f>(Staff!$D60*T64)*((1+Staff!$H60)^(ROUNDDOWN((COUNTIF($D159:S159,"&gt;0")/12),0)))</f>
        <v>0</v>
      </c>
      <c r="U159" s="567">
        <f>(Staff!$D60*U64)*((1+Staff!$H60)^(ROUNDDOWN((COUNTIF($D159:T159,"&gt;0")/12),0)))</f>
        <v>0</v>
      </c>
      <c r="V159" s="567">
        <f>(Staff!$D60*V64)*((1+Staff!$H60)^(ROUNDDOWN((COUNTIF($D159:U159,"&gt;0")/12),0)))</f>
        <v>0</v>
      </c>
      <c r="W159" s="567">
        <f>(Staff!$D60*W64)*((1+Staff!$H60)^(ROUNDDOWN((COUNTIF($D159:V159,"&gt;0")/12),0)))</f>
        <v>0</v>
      </c>
      <c r="X159" s="567">
        <f>(Staff!$D60*X64)*((1+Staff!$H60)^(ROUNDDOWN((COUNTIF($D159:W159,"&gt;0")/12),0)))</f>
        <v>0</v>
      </c>
      <c r="Y159" s="567">
        <f>(Staff!$D60*Y64)*((1+Staff!$H60)^(ROUNDDOWN((COUNTIF($D159:X159,"&gt;0")/12),0)))</f>
        <v>0</v>
      </c>
      <c r="Z159" s="567">
        <f>(Staff!$D60*Z64)*((1+Staff!$H60)^(ROUNDDOWN((COUNTIF($D159:Y159,"&gt;0")/12),0)))</f>
        <v>0</v>
      </c>
      <c r="AA159" s="567">
        <f>(Staff!$D60*AA64)*((1+Staff!$H60)^(ROUNDDOWN((COUNTIF($D159:Z159,"&gt;0")/12),0)))</f>
        <v>0</v>
      </c>
      <c r="AB159" s="567">
        <f>(Staff!$D60*AB64)*((1+Staff!$H60)^(ROUNDDOWN((COUNTIF($D159:AA159,"&gt;0")/12),0)))</f>
        <v>0</v>
      </c>
      <c r="AC159" s="567">
        <f>(Staff!$D60*AC64)*((1+Staff!$H60)^(ROUNDDOWN((COUNTIF($D159:AB159,"&gt;0")/12),0)))</f>
        <v>0</v>
      </c>
      <c r="AD159" s="567">
        <f>(Staff!$D60*AD64)*((1+Staff!$H60)^(ROUNDDOWN((COUNTIF($D159:AC159,"&gt;0")/12),0)))</f>
        <v>0</v>
      </c>
      <c r="AE159" s="567">
        <f>(Staff!$D60*AE64)*((1+Staff!$H60)^(ROUNDDOWN((COUNTIF($D159:AD159,"&gt;0")/12),0)))</f>
        <v>0</v>
      </c>
      <c r="AF159" s="567">
        <f>(Staff!$D60*AF64)*((1+Staff!$H60)^(ROUNDDOWN((COUNTIF($D159:AE159,"&gt;0")/12),0)))</f>
        <v>0</v>
      </c>
      <c r="AG159" s="567">
        <f>(Staff!$D60*AG64)*((1+Staff!$H60)^(ROUNDDOWN((COUNTIF($D159:AF159,"&gt;0")/12),0)))</f>
        <v>0</v>
      </c>
      <c r="AH159" s="567">
        <f>(Staff!$D60*AH64)*((1+Staff!$H60)^(ROUNDDOWN((COUNTIF($D159:AG159,"&gt;0")/12),0)))</f>
        <v>0</v>
      </c>
      <c r="AI159" s="567">
        <f>(Staff!$D60*AI64)*((1+Staff!$H60)^(ROUNDDOWN((COUNTIF($D159:AH159,"&gt;0")/12),0)))</f>
        <v>0</v>
      </c>
      <c r="AJ159" s="567">
        <f>(Staff!$D60*AJ64)*((1+Staff!$H60)^(ROUNDDOWN((COUNTIF($D159:AI159,"&gt;0")/12),0)))</f>
        <v>0</v>
      </c>
      <c r="AK159" s="567">
        <f>(Staff!$D60*AK64)*((1+Staff!$H60)^(ROUNDDOWN((COUNTIF($D159:AJ159,"&gt;0")/12),0)))</f>
        <v>0</v>
      </c>
      <c r="AL159" s="567">
        <f>(Staff!$D60*AL64)*((1+Staff!$H60)^(ROUNDDOWN((COUNTIF($D159:AK159,"&gt;0")/12),0)))</f>
        <v>0</v>
      </c>
      <c r="AM159" s="567">
        <f>(Staff!$D60*AM64)*((1+Staff!$H60)^(ROUNDDOWN((COUNTIF($D159:AL159,"&gt;0")/12),0)))</f>
        <v>0</v>
      </c>
      <c r="AN159" s="567">
        <f>(Staff!$D60*AN64)*((1+Staff!$H60)^(ROUNDDOWN((COUNTIF($D159:AM159,"&gt;0")/12),0)))</f>
        <v>0</v>
      </c>
      <c r="AO159" s="567">
        <f>(Staff!$D60*AO64)*((1+Staff!$H60)^(ROUNDDOWN((COUNTIF($D159:AN159,"&gt;0")/12),0)))</f>
        <v>0</v>
      </c>
      <c r="AP159" s="567">
        <f>(Staff!$D60*AP64)*((1+Staff!$H60)^(ROUNDDOWN((COUNTIF($D159:AO159,"&gt;0")/12),0)))</f>
        <v>0</v>
      </c>
      <c r="AQ159" s="567">
        <f>(Staff!$D60*AQ64)*((1+Staff!$H60)^(ROUNDDOWN((COUNTIF($D159:AP159,"&gt;0")/12),0)))</f>
        <v>0</v>
      </c>
      <c r="AR159" s="567">
        <f>(Staff!$D60*AR64)*((1+Staff!$H60)^(ROUNDDOWN((COUNTIF($D159:AQ159,"&gt;0")/12),0)))</f>
        <v>0</v>
      </c>
      <c r="AS159" s="567">
        <f>(Staff!$D60*AS64)*((1+Staff!$H60)^(ROUNDDOWN((COUNTIF($D159:AR159,"&gt;0")/12),0)))</f>
        <v>0</v>
      </c>
      <c r="AT159" s="567">
        <f>(Staff!$D60*AT64)*((1+Staff!$H60)^(ROUNDDOWN((COUNTIF($D159:AS159,"&gt;0")/12),0)))</f>
        <v>0</v>
      </c>
      <c r="AU159" s="567">
        <f>(Staff!$D60*AU64)*((1+Staff!$H60)^(ROUNDDOWN((COUNTIF($D159:AT159,"&gt;0")/12),0)))</f>
        <v>0</v>
      </c>
      <c r="AV159" s="567">
        <f>(Staff!$D60*AV64)*((1+Staff!$H60)^(ROUNDDOWN((COUNTIF($D159:AU159,"&gt;0")/12),0)))</f>
        <v>0</v>
      </c>
      <c r="AW159" s="567">
        <f>(Staff!$D60*AW64)*((1+Staff!$H60)^(ROUNDDOWN((COUNTIF($D159:AV159,"&gt;0")/12),0)))</f>
        <v>0</v>
      </c>
      <c r="AX159" s="567">
        <f>(Staff!$D60*AX64)*((1+Staff!$H60)^(ROUNDDOWN((COUNTIF($D159:AW159,"&gt;0")/12),0)))</f>
        <v>0</v>
      </c>
      <c r="AY159" s="567">
        <f>(Staff!$D60*AY64)*((1+Staff!$H60)^(ROUNDDOWN((COUNTIF($D159:AX159,"&gt;0")/12),0)))</f>
        <v>0</v>
      </c>
      <c r="AZ159" s="567">
        <f>(Staff!$D60*AZ64)*((1+Staff!$H60)^(ROUNDDOWN((COUNTIF($D159:AY159,"&gt;0")/12),0)))</f>
        <v>0</v>
      </c>
      <c r="BA159" s="567">
        <f>(Staff!$D60*BA64)*((1+Staff!$H60)^(ROUNDDOWN((COUNTIF($D159:AZ159,"&gt;0")/12),0)))</f>
        <v>0</v>
      </c>
      <c r="BB159" s="567">
        <f>(Staff!$D60*BB64)*((1+Staff!$H60)^(ROUNDDOWN((COUNTIF($D159:BA159,"&gt;0")/12),0)))</f>
        <v>0</v>
      </c>
      <c r="BC159" s="567">
        <f>(Staff!$D60*BC64)*((1+Staff!$H60)^(ROUNDDOWN((COUNTIF($D159:BB159,"&gt;0")/12),0)))</f>
        <v>0</v>
      </c>
      <c r="BD159" s="567">
        <f>(Staff!$D60*BD64)*((1+Staff!$H60)^(ROUNDDOWN((COUNTIF($D159:BC159,"&gt;0")/12),0)))</f>
        <v>0</v>
      </c>
      <c r="BE159" s="567">
        <f>(Staff!$D60*BE64)*((1+Staff!$H60)^(ROUNDDOWN((COUNTIF($D159:BD159,"&gt;0")/12),0)))</f>
        <v>0</v>
      </c>
      <c r="BF159" s="567">
        <f>(Staff!$D60*BF64)*((1+Staff!$H60)^(ROUNDDOWN((COUNTIF($D159:BE159,"&gt;0")/12),0)))</f>
        <v>0</v>
      </c>
      <c r="BG159" s="567">
        <f>(Staff!$D60*BG64)*((1+Staff!$H60)^(ROUNDDOWN((COUNTIF($D159:BF159,"&gt;0")/12),0)))</f>
        <v>0</v>
      </c>
      <c r="BH159" s="567">
        <f>(Staff!$D60*BH64)*((1+Staff!$H60)^(ROUNDDOWN((COUNTIF($D159:BG159,"&gt;0")/12),0)))</f>
        <v>0</v>
      </c>
      <c r="BI159" s="567">
        <f>(Staff!$D60*BI64)*((1+Staff!$H60)^(ROUNDDOWN((COUNTIF($D159:BH159,"&gt;0")/12),0)))</f>
        <v>0</v>
      </c>
      <c r="BJ159" s="567">
        <f>(Staff!$D60*BJ64)*((1+Staff!$H60)^(ROUNDDOWN((COUNTIF($D159:BI159,"&gt;0")/12),0)))</f>
        <v>0</v>
      </c>
      <c r="BK159" s="567">
        <f>(Staff!$D60*BK64)*((1+Staff!$H60)^(ROUNDDOWN((COUNTIF($D159:BJ159,"&gt;0")/12),0)))</f>
        <v>0</v>
      </c>
      <c r="BL159" s="567">
        <f>(Staff!$D60*BL64)*((1+Staff!$H60)^(ROUNDDOWN((COUNTIF($D159:BK159,"&gt;0")/12),0)))</f>
        <v>0</v>
      </c>
      <c r="BM159" s="567">
        <f>(Staff!$D60*BM64)*((1+Staff!$H60)^(ROUNDDOWN((COUNTIF($D159:BL159,"&gt;0")/12),0)))</f>
        <v>0</v>
      </c>
      <c r="BN159" s="567">
        <f>(Staff!$D60*BN64)*((1+Staff!$H60)^(ROUNDDOWN((COUNTIF($D159:BM159,"&gt;0")/12),0)))</f>
        <v>0</v>
      </c>
      <c r="BO159" s="567">
        <f>(Staff!$D60*BO64)*((1+Staff!$H60)^(ROUNDDOWN((COUNTIF($D159:BN159,"&gt;0")/12),0)))</f>
        <v>0</v>
      </c>
      <c r="BP159" s="567">
        <f>(Staff!$D60*BP64)*((1+Staff!$H60)^(ROUNDDOWN((COUNTIF($D159:BO159,"&gt;0")/12),0)))</f>
        <v>0</v>
      </c>
      <c r="BQ159" s="567">
        <f>(Staff!$D60*BQ64)*((1+Staff!$H60)^(ROUNDDOWN((COUNTIF($D159:BP159,"&gt;0")/12),0)))</f>
        <v>0</v>
      </c>
      <c r="BR159" s="567">
        <f>(Staff!$D60*BR64)*((1+Staff!$H60)^(ROUNDDOWN((COUNTIF($D159:BQ159,"&gt;0")/12),0)))</f>
        <v>0</v>
      </c>
      <c r="BS159" s="567">
        <f>(Staff!$D60*BS64)*((1+Staff!$H60)^(ROUNDDOWN((COUNTIF($D159:BR159,"&gt;0")/12),0)))</f>
        <v>0</v>
      </c>
      <c r="BT159" s="567">
        <f>(Staff!$D60*BT64)*((1+Staff!$H60)^(ROUNDDOWN((COUNTIF($D159:BS159,"&gt;0")/12),0)))</f>
        <v>0</v>
      </c>
      <c r="BU159" s="567">
        <f>(Staff!$D60*BU64)*((1+Staff!$H60)^(ROUNDDOWN((COUNTIF($D159:BT159,"&gt;0")/12),0)))</f>
        <v>0</v>
      </c>
      <c r="BV159" s="567">
        <f>(Staff!$D60*BV64)*((1+Staff!$H60)^(ROUNDDOWN((COUNTIF($D159:BU159,"&gt;0")/12),0)))</f>
        <v>0</v>
      </c>
      <c r="BW159" s="567">
        <f>(Staff!$D60*BW64)*((1+Staff!$H60)^(ROUNDDOWN((COUNTIF($D159:BV159,"&gt;0")/12),0)))</f>
        <v>0</v>
      </c>
      <c r="BX159" s="567">
        <f>(Staff!$D60*BX64)*((1+Staff!$H60)^(ROUNDDOWN((COUNTIF($D159:BW159,"&gt;0")/12),0)))</f>
        <v>0</v>
      </c>
      <c r="BY159" s="567">
        <f>(Staff!$D60*BY64)*((1+Staff!$H60)^(ROUNDDOWN((COUNTIF($D159:BX159,"&gt;0")/12),0)))</f>
        <v>0</v>
      </c>
      <c r="BZ159" s="567">
        <f>(Staff!$D60*BZ64)*((1+Staff!$H60)^(ROUNDDOWN((COUNTIF($D159:BY159,"&gt;0")/12),0)))</f>
        <v>0</v>
      </c>
      <c r="CA159" s="567">
        <f>(Staff!$D60*CA64)*((1+Staff!$H60)^(ROUNDDOWN((COUNTIF($D159:BZ159,"&gt;0")/12),0)))</f>
        <v>0</v>
      </c>
      <c r="CB159" s="567">
        <f>(Staff!$D60*CB64)*((1+Staff!$H60)^(ROUNDDOWN((COUNTIF($D159:CA159,"&gt;0")/12),0)))</f>
        <v>0</v>
      </c>
      <c r="CC159" s="567">
        <f>(Staff!$D60*CC64)*((1+Staff!$H60)^(ROUNDDOWN((COUNTIF($D159:CB159,"&gt;0")/12),0)))</f>
        <v>0</v>
      </c>
      <c r="CD159" s="567">
        <f>(Staff!$D60*CD64)*((1+Staff!$H60)^(ROUNDDOWN((COUNTIF($D159:CC159,"&gt;0")/12),0)))</f>
        <v>0</v>
      </c>
      <c r="CE159" s="567">
        <f>(Staff!$D60*CE64)*((1+Staff!$H60)^(ROUNDDOWN((COUNTIF($D159:CD159,"&gt;0")/12),0)))</f>
        <v>0</v>
      </c>
      <c r="CF159" s="567">
        <f>(Staff!$D60*CF64)*((1+Staff!$H60)^(ROUNDDOWN((COUNTIF($D159:CE159,"&gt;0")/12),0)))</f>
        <v>0</v>
      </c>
      <c r="CG159" s="567">
        <f>(Staff!$D60*CG64)*((1+Staff!$H60)^(ROUNDDOWN((COUNTIF($D159:CF159,"&gt;0")/12),0)))</f>
        <v>0</v>
      </c>
      <c r="CH159" s="567">
        <f>(Staff!$D60*CH64)*((1+Staff!$H60)^(ROUNDDOWN((COUNTIF($D159:CG159,"&gt;0")/12),0)))</f>
        <v>0</v>
      </c>
      <c r="CI159" s="567">
        <f>(Staff!$D60*CI64)*((1+Staff!$H60)^(ROUNDDOWN((COUNTIF($D159:CH159,"&gt;0")/12),0)))</f>
        <v>0</v>
      </c>
    </row>
    <row r="160" spans="1:87" ht="15.75" hidden="1" customHeight="1">
      <c r="A160" s="875" t="str">
        <f t="shared" si="11"/>
        <v>Other 1</v>
      </c>
      <c r="B160" s="719" t="str">
        <f>Staff!B61</f>
        <v>Growth</v>
      </c>
      <c r="C160" s="719" t="str">
        <f>Settings!$C$7</f>
        <v>USD</v>
      </c>
      <c r="D160" s="567">
        <f>(Staff!$D61*D65)</f>
        <v>0</v>
      </c>
      <c r="E160" s="567">
        <f>(Staff!$D61*E65)*((1+Staff!$H61)^(ROUNDDOWN((COUNTIF($D160:D160,"&gt;0")/12),0)))</f>
        <v>0</v>
      </c>
      <c r="F160" s="567">
        <f>(Staff!$D61*F65)*((1+Staff!$H61)^(ROUNDDOWN((COUNTIF($D160:E160,"&gt;0")/12),0)))</f>
        <v>0</v>
      </c>
      <c r="G160" s="567">
        <f>(Staff!$D61*G65)*((1+Staff!$H61)^(ROUNDDOWN((COUNTIF($D160:F160,"&gt;0")/12),0)))</f>
        <v>0</v>
      </c>
      <c r="H160" s="567">
        <f>(Staff!$D61*H65)*((1+Staff!$H61)^(ROUNDDOWN((COUNTIF($D160:G160,"&gt;0")/12),0)))</f>
        <v>0</v>
      </c>
      <c r="I160" s="567">
        <f>(Staff!$D61*I65)*((1+Staff!$H61)^(ROUNDDOWN((COUNTIF($D160:H160,"&gt;0")/12),0)))</f>
        <v>0</v>
      </c>
      <c r="J160" s="567">
        <f>(Staff!$D61*J65)*((1+Staff!$H61)^(ROUNDDOWN((COUNTIF($D160:I160,"&gt;0")/12),0)))</f>
        <v>0</v>
      </c>
      <c r="K160" s="567">
        <f>(Staff!$D61*K65)*((1+Staff!$H61)^(ROUNDDOWN((COUNTIF($D160:J160,"&gt;0")/12),0)))</f>
        <v>0</v>
      </c>
      <c r="L160" s="567">
        <f>(Staff!$D61*L65)*((1+Staff!$H61)^(ROUNDDOWN((COUNTIF($D160:K160,"&gt;0")/12),0)))</f>
        <v>0</v>
      </c>
      <c r="M160" s="567">
        <f>(Staff!$D61*M65)*((1+Staff!$H61)^(ROUNDDOWN((COUNTIF($D160:L160,"&gt;0")/12),0)))</f>
        <v>0</v>
      </c>
      <c r="N160" s="567">
        <f>(Staff!$D61*N65)*((1+Staff!$H61)^(ROUNDDOWN((COUNTIF($D160:M160,"&gt;0")/12),0)))</f>
        <v>0</v>
      </c>
      <c r="O160" s="567">
        <f>(Staff!$D61*O65)*((1+Staff!$H61)^(ROUNDDOWN((COUNTIF($D160:N160,"&gt;0")/12),0)))</f>
        <v>0</v>
      </c>
      <c r="P160" s="567">
        <f>(Staff!$D61*P65)*((1+Staff!$H61)^(ROUNDDOWN((COUNTIF($D160:O160,"&gt;0")/12),0)))</f>
        <v>0</v>
      </c>
      <c r="Q160" s="567">
        <f>(Staff!$D61*Q65)*((1+Staff!$H61)^(ROUNDDOWN((COUNTIF($D160:P160,"&gt;0")/12),0)))</f>
        <v>0</v>
      </c>
      <c r="R160" s="567">
        <f>(Staff!$D61*R65)*((1+Staff!$H61)^(ROUNDDOWN((COUNTIF($D160:Q160,"&gt;0")/12),0)))</f>
        <v>0</v>
      </c>
      <c r="S160" s="567">
        <f>(Staff!$D61*S65)*((1+Staff!$H61)^(ROUNDDOWN((COUNTIF($D160:R160,"&gt;0")/12),0)))</f>
        <v>0</v>
      </c>
      <c r="T160" s="567">
        <f>(Staff!$D61*T65)*((1+Staff!$H61)^(ROUNDDOWN((COUNTIF($D160:S160,"&gt;0")/12),0)))</f>
        <v>0</v>
      </c>
      <c r="U160" s="567">
        <f>(Staff!$D61*U65)*((1+Staff!$H61)^(ROUNDDOWN((COUNTIF($D160:T160,"&gt;0")/12),0)))</f>
        <v>0</v>
      </c>
      <c r="V160" s="567">
        <f>(Staff!$D61*V65)*((1+Staff!$H61)^(ROUNDDOWN((COUNTIF($D160:U160,"&gt;0")/12),0)))</f>
        <v>0</v>
      </c>
      <c r="W160" s="567">
        <f>(Staff!$D61*W65)*((1+Staff!$H61)^(ROUNDDOWN((COUNTIF($D160:V160,"&gt;0")/12),0)))</f>
        <v>0</v>
      </c>
      <c r="X160" s="567">
        <f>(Staff!$D61*X65)*((1+Staff!$H61)^(ROUNDDOWN((COUNTIF($D160:W160,"&gt;0")/12),0)))</f>
        <v>0</v>
      </c>
      <c r="Y160" s="567">
        <f>(Staff!$D61*Y65)*((1+Staff!$H61)^(ROUNDDOWN((COUNTIF($D160:X160,"&gt;0")/12),0)))</f>
        <v>0</v>
      </c>
      <c r="Z160" s="567">
        <f>(Staff!$D61*Z65)*((1+Staff!$H61)^(ROUNDDOWN((COUNTIF($D160:Y160,"&gt;0")/12),0)))</f>
        <v>0</v>
      </c>
      <c r="AA160" s="567">
        <f>(Staff!$D61*AA65)*((1+Staff!$H61)^(ROUNDDOWN((COUNTIF($D160:Z160,"&gt;0")/12),0)))</f>
        <v>0</v>
      </c>
      <c r="AB160" s="567">
        <f>(Staff!$D61*AB65)*((1+Staff!$H61)^(ROUNDDOWN((COUNTIF($D160:AA160,"&gt;0")/12),0)))</f>
        <v>0</v>
      </c>
      <c r="AC160" s="567">
        <f>(Staff!$D61*AC65)*((1+Staff!$H61)^(ROUNDDOWN((COUNTIF($D160:AB160,"&gt;0")/12),0)))</f>
        <v>0</v>
      </c>
      <c r="AD160" s="567">
        <f>(Staff!$D61*AD65)*((1+Staff!$H61)^(ROUNDDOWN((COUNTIF($D160:AC160,"&gt;0")/12),0)))</f>
        <v>0</v>
      </c>
      <c r="AE160" s="567">
        <f>(Staff!$D61*AE65)*((1+Staff!$H61)^(ROUNDDOWN((COUNTIF($D160:AD160,"&gt;0")/12),0)))</f>
        <v>0</v>
      </c>
      <c r="AF160" s="567">
        <f>(Staff!$D61*AF65)*((1+Staff!$H61)^(ROUNDDOWN((COUNTIF($D160:AE160,"&gt;0")/12),0)))</f>
        <v>0</v>
      </c>
      <c r="AG160" s="567">
        <f>(Staff!$D61*AG65)*((1+Staff!$H61)^(ROUNDDOWN((COUNTIF($D160:AF160,"&gt;0")/12),0)))</f>
        <v>0</v>
      </c>
      <c r="AH160" s="567">
        <f>(Staff!$D61*AH65)*((1+Staff!$H61)^(ROUNDDOWN((COUNTIF($D160:AG160,"&gt;0")/12),0)))</f>
        <v>0</v>
      </c>
      <c r="AI160" s="567">
        <f>(Staff!$D61*AI65)*((1+Staff!$H61)^(ROUNDDOWN((COUNTIF($D160:AH160,"&gt;0")/12),0)))</f>
        <v>0</v>
      </c>
      <c r="AJ160" s="567">
        <f>(Staff!$D61*AJ65)*((1+Staff!$H61)^(ROUNDDOWN((COUNTIF($D160:AI160,"&gt;0")/12),0)))</f>
        <v>0</v>
      </c>
      <c r="AK160" s="567">
        <f>(Staff!$D61*AK65)*((1+Staff!$H61)^(ROUNDDOWN((COUNTIF($D160:AJ160,"&gt;0")/12),0)))</f>
        <v>0</v>
      </c>
      <c r="AL160" s="567">
        <f>(Staff!$D61*AL65)*((1+Staff!$H61)^(ROUNDDOWN((COUNTIF($D160:AK160,"&gt;0")/12),0)))</f>
        <v>0</v>
      </c>
      <c r="AM160" s="567">
        <f>(Staff!$D61*AM65)*((1+Staff!$H61)^(ROUNDDOWN((COUNTIF($D160:AL160,"&gt;0")/12),0)))</f>
        <v>0</v>
      </c>
      <c r="AN160" s="567">
        <f>(Staff!$D61*AN65)*((1+Staff!$H61)^(ROUNDDOWN((COUNTIF($D160:AM160,"&gt;0")/12),0)))</f>
        <v>0</v>
      </c>
      <c r="AO160" s="567">
        <f>(Staff!$D61*AO65)*((1+Staff!$H61)^(ROUNDDOWN((COUNTIF($D160:AN160,"&gt;0")/12),0)))</f>
        <v>0</v>
      </c>
      <c r="AP160" s="567">
        <f>(Staff!$D61*AP65)*((1+Staff!$H61)^(ROUNDDOWN((COUNTIF($D160:AO160,"&gt;0")/12),0)))</f>
        <v>0</v>
      </c>
      <c r="AQ160" s="567">
        <f>(Staff!$D61*AQ65)*((1+Staff!$H61)^(ROUNDDOWN((COUNTIF($D160:AP160,"&gt;0")/12),0)))</f>
        <v>0</v>
      </c>
      <c r="AR160" s="567">
        <f>(Staff!$D61*AR65)*((1+Staff!$H61)^(ROUNDDOWN((COUNTIF($D160:AQ160,"&gt;0")/12),0)))</f>
        <v>0</v>
      </c>
      <c r="AS160" s="567">
        <f>(Staff!$D61*AS65)*((1+Staff!$H61)^(ROUNDDOWN((COUNTIF($D160:AR160,"&gt;0")/12),0)))</f>
        <v>0</v>
      </c>
      <c r="AT160" s="567">
        <f>(Staff!$D61*AT65)*((1+Staff!$H61)^(ROUNDDOWN((COUNTIF($D160:AS160,"&gt;0")/12),0)))</f>
        <v>0</v>
      </c>
      <c r="AU160" s="567">
        <f>(Staff!$D61*AU65)*((1+Staff!$H61)^(ROUNDDOWN((COUNTIF($D160:AT160,"&gt;0")/12),0)))</f>
        <v>0</v>
      </c>
      <c r="AV160" s="567">
        <f>(Staff!$D61*AV65)*((1+Staff!$H61)^(ROUNDDOWN((COUNTIF($D160:AU160,"&gt;0")/12),0)))</f>
        <v>0</v>
      </c>
      <c r="AW160" s="567">
        <f>(Staff!$D61*AW65)*((1+Staff!$H61)^(ROUNDDOWN((COUNTIF($D160:AV160,"&gt;0")/12),0)))</f>
        <v>0</v>
      </c>
      <c r="AX160" s="567">
        <f>(Staff!$D61*AX65)*((1+Staff!$H61)^(ROUNDDOWN((COUNTIF($D160:AW160,"&gt;0")/12),0)))</f>
        <v>0</v>
      </c>
      <c r="AY160" s="567">
        <f>(Staff!$D61*AY65)*((1+Staff!$H61)^(ROUNDDOWN((COUNTIF($D160:AX160,"&gt;0")/12),0)))</f>
        <v>0</v>
      </c>
      <c r="AZ160" s="567">
        <f>(Staff!$D61*AZ65)*((1+Staff!$H61)^(ROUNDDOWN((COUNTIF($D160:AY160,"&gt;0")/12),0)))</f>
        <v>0</v>
      </c>
      <c r="BA160" s="567">
        <f>(Staff!$D61*BA65)*((1+Staff!$H61)^(ROUNDDOWN((COUNTIF($D160:AZ160,"&gt;0")/12),0)))</f>
        <v>0</v>
      </c>
      <c r="BB160" s="567">
        <f>(Staff!$D61*BB65)*((1+Staff!$H61)^(ROUNDDOWN((COUNTIF($D160:BA160,"&gt;0")/12),0)))</f>
        <v>0</v>
      </c>
      <c r="BC160" s="567">
        <f>(Staff!$D61*BC65)*((1+Staff!$H61)^(ROUNDDOWN((COUNTIF($D160:BB160,"&gt;0")/12),0)))</f>
        <v>0</v>
      </c>
      <c r="BD160" s="567">
        <f>(Staff!$D61*BD65)*((1+Staff!$H61)^(ROUNDDOWN((COUNTIF($D160:BC160,"&gt;0")/12),0)))</f>
        <v>0</v>
      </c>
      <c r="BE160" s="567">
        <f>(Staff!$D61*BE65)*((1+Staff!$H61)^(ROUNDDOWN((COUNTIF($D160:BD160,"&gt;0")/12),0)))</f>
        <v>0</v>
      </c>
      <c r="BF160" s="567">
        <f>(Staff!$D61*BF65)*((1+Staff!$H61)^(ROUNDDOWN((COUNTIF($D160:BE160,"&gt;0")/12),0)))</f>
        <v>0</v>
      </c>
      <c r="BG160" s="567">
        <f>(Staff!$D61*BG65)*((1+Staff!$H61)^(ROUNDDOWN((COUNTIF($D160:BF160,"&gt;0")/12),0)))</f>
        <v>0</v>
      </c>
      <c r="BH160" s="567">
        <f>(Staff!$D61*BH65)*((1+Staff!$H61)^(ROUNDDOWN((COUNTIF($D160:BG160,"&gt;0")/12),0)))</f>
        <v>0</v>
      </c>
      <c r="BI160" s="567">
        <f>(Staff!$D61*BI65)*((1+Staff!$H61)^(ROUNDDOWN((COUNTIF($D160:BH160,"&gt;0")/12),0)))</f>
        <v>0</v>
      </c>
      <c r="BJ160" s="567">
        <f>(Staff!$D61*BJ65)*((1+Staff!$H61)^(ROUNDDOWN((COUNTIF($D160:BI160,"&gt;0")/12),0)))</f>
        <v>0</v>
      </c>
      <c r="BK160" s="567">
        <f>(Staff!$D61*BK65)*((1+Staff!$H61)^(ROUNDDOWN((COUNTIF($D160:BJ160,"&gt;0")/12),0)))</f>
        <v>0</v>
      </c>
      <c r="BL160" s="567">
        <f>(Staff!$D61*BL65)*((1+Staff!$H61)^(ROUNDDOWN((COUNTIF($D160:BK160,"&gt;0")/12),0)))</f>
        <v>0</v>
      </c>
      <c r="BM160" s="567">
        <f>(Staff!$D61*BM65)*((1+Staff!$H61)^(ROUNDDOWN((COUNTIF($D160:BL160,"&gt;0")/12),0)))</f>
        <v>0</v>
      </c>
      <c r="BN160" s="567">
        <f>(Staff!$D61*BN65)*((1+Staff!$H61)^(ROUNDDOWN((COUNTIF($D160:BM160,"&gt;0")/12),0)))</f>
        <v>0</v>
      </c>
      <c r="BO160" s="567">
        <f>(Staff!$D61*BO65)*((1+Staff!$H61)^(ROUNDDOWN((COUNTIF($D160:BN160,"&gt;0")/12),0)))</f>
        <v>0</v>
      </c>
      <c r="BP160" s="567">
        <f>(Staff!$D61*BP65)*((1+Staff!$H61)^(ROUNDDOWN((COUNTIF($D160:BO160,"&gt;0")/12),0)))</f>
        <v>0</v>
      </c>
      <c r="BQ160" s="567">
        <f>(Staff!$D61*BQ65)*((1+Staff!$H61)^(ROUNDDOWN((COUNTIF($D160:BP160,"&gt;0")/12),0)))</f>
        <v>0</v>
      </c>
      <c r="BR160" s="567">
        <f>(Staff!$D61*BR65)*((1+Staff!$H61)^(ROUNDDOWN((COUNTIF($D160:BQ160,"&gt;0")/12),0)))</f>
        <v>0</v>
      </c>
      <c r="BS160" s="567">
        <f>(Staff!$D61*BS65)*((1+Staff!$H61)^(ROUNDDOWN((COUNTIF($D160:BR160,"&gt;0")/12),0)))</f>
        <v>0</v>
      </c>
      <c r="BT160" s="567">
        <f>(Staff!$D61*BT65)*((1+Staff!$H61)^(ROUNDDOWN((COUNTIF($D160:BS160,"&gt;0")/12),0)))</f>
        <v>0</v>
      </c>
      <c r="BU160" s="567">
        <f>(Staff!$D61*BU65)*((1+Staff!$H61)^(ROUNDDOWN((COUNTIF($D160:BT160,"&gt;0")/12),0)))</f>
        <v>0</v>
      </c>
      <c r="BV160" s="567">
        <f>(Staff!$D61*BV65)*((1+Staff!$H61)^(ROUNDDOWN((COUNTIF($D160:BU160,"&gt;0")/12),0)))</f>
        <v>0</v>
      </c>
      <c r="BW160" s="567">
        <f>(Staff!$D61*BW65)*((1+Staff!$H61)^(ROUNDDOWN((COUNTIF($D160:BV160,"&gt;0")/12),0)))</f>
        <v>0</v>
      </c>
      <c r="BX160" s="567">
        <f>(Staff!$D61*BX65)*((1+Staff!$H61)^(ROUNDDOWN((COUNTIF($D160:BW160,"&gt;0")/12),0)))</f>
        <v>0</v>
      </c>
      <c r="BY160" s="567">
        <f>(Staff!$D61*BY65)*((1+Staff!$H61)^(ROUNDDOWN((COUNTIF($D160:BX160,"&gt;0")/12),0)))</f>
        <v>0</v>
      </c>
      <c r="BZ160" s="567">
        <f>(Staff!$D61*BZ65)*((1+Staff!$H61)^(ROUNDDOWN((COUNTIF($D160:BY160,"&gt;0")/12),0)))</f>
        <v>0</v>
      </c>
      <c r="CA160" s="567">
        <f>(Staff!$D61*CA65)*((1+Staff!$H61)^(ROUNDDOWN((COUNTIF($D160:BZ160,"&gt;0")/12),0)))</f>
        <v>0</v>
      </c>
      <c r="CB160" s="567">
        <f>(Staff!$D61*CB65)*((1+Staff!$H61)^(ROUNDDOWN((COUNTIF($D160:CA160,"&gt;0")/12),0)))</f>
        <v>0</v>
      </c>
      <c r="CC160" s="567">
        <f>(Staff!$D61*CC65)*((1+Staff!$H61)^(ROUNDDOWN((COUNTIF($D160:CB160,"&gt;0")/12),0)))</f>
        <v>0</v>
      </c>
      <c r="CD160" s="567">
        <f>(Staff!$D61*CD65)*((1+Staff!$H61)^(ROUNDDOWN((COUNTIF($D160:CC160,"&gt;0")/12),0)))</f>
        <v>0</v>
      </c>
      <c r="CE160" s="567">
        <f>(Staff!$D61*CE65)*((1+Staff!$H61)^(ROUNDDOWN((COUNTIF($D160:CD160,"&gt;0")/12),0)))</f>
        <v>0</v>
      </c>
      <c r="CF160" s="567">
        <f>(Staff!$D61*CF65)*((1+Staff!$H61)^(ROUNDDOWN((COUNTIF($D160:CE160,"&gt;0")/12),0)))</f>
        <v>0</v>
      </c>
      <c r="CG160" s="567">
        <f>(Staff!$D61*CG65)*((1+Staff!$H61)^(ROUNDDOWN((COUNTIF($D160:CF160,"&gt;0")/12),0)))</f>
        <v>0</v>
      </c>
      <c r="CH160" s="567">
        <f>(Staff!$D61*CH65)*((1+Staff!$H61)^(ROUNDDOWN((COUNTIF($D160:CG160,"&gt;0")/12),0)))</f>
        <v>0</v>
      </c>
      <c r="CI160" s="567">
        <f>(Staff!$D61*CI65)*((1+Staff!$H61)^(ROUNDDOWN((COUNTIF($D160:CH160,"&gt;0")/12),0)))</f>
        <v>0</v>
      </c>
    </row>
    <row r="161" spans="1:87" ht="15.75" hidden="1" customHeight="1">
      <c r="A161" s="875" t="str">
        <f t="shared" si="11"/>
        <v>Other 2</v>
      </c>
      <c r="B161" s="719" t="str">
        <f>Staff!B62</f>
        <v>Growth</v>
      </c>
      <c r="C161" s="719" t="str">
        <f>Settings!$C$7</f>
        <v>USD</v>
      </c>
      <c r="D161" s="567">
        <f>(Staff!$D62*D66)</f>
        <v>0</v>
      </c>
      <c r="E161" s="567">
        <f>(Staff!$D62*E66)*((1+Staff!$H62)^(ROUNDDOWN((COUNTIF($D161:D161,"&gt;0")/12),0)))</f>
        <v>0</v>
      </c>
      <c r="F161" s="567">
        <f>(Staff!$D62*F66)*((1+Staff!$H62)^(ROUNDDOWN((COUNTIF($D161:E161,"&gt;0")/12),0)))</f>
        <v>0</v>
      </c>
      <c r="G161" s="567">
        <f>(Staff!$D62*G66)*((1+Staff!$H62)^(ROUNDDOWN((COUNTIF($D161:F161,"&gt;0")/12),0)))</f>
        <v>0</v>
      </c>
      <c r="H161" s="567">
        <f>(Staff!$D62*H66)*((1+Staff!$H62)^(ROUNDDOWN((COUNTIF($D161:G161,"&gt;0")/12),0)))</f>
        <v>0</v>
      </c>
      <c r="I161" s="567">
        <f>(Staff!$D62*I66)*((1+Staff!$H62)^(ROUNDDOWN((COUNTIF($D161:H161,"&gt;0")/12),0)))</f>
        <v>0</v>
      </c>
      <c r="J161" s="567">
        <f>(Staff!$D62*J66)*((1+Staff!$H62)^(ROUNDDOWN((COUNTIF($D161:I161,"&gt;0")/12),0)))</f>
        <v>0</v>
      </c>
      <c r="K161" s="567">
        <f>(Staff!$D62*K66)*((1+Staff!$H62)^(ROUNDDOWN((COUNTIF($D161:J161,"&gt;0")/12),0)))</f>
        <v>0</v>
      </c>
      <c r="L161" s="567">
        <f>(Staff!$D62*L66)*((1+Staff!$H62)^(ROUNDDOWN((COUNTIF($D161:K161,"&gt;0")/12),0)))</f>
        <v>0</v>
      </c>
      <c r="M161" s="567">
        <f>(Staff!$D62*M66)*((1+Staff!$H62)^(ROUNDDOWN((COUNTIF($D161:L161,"&gt;0")/12),0)))</f>
        <v>0</v>
      </c>
      <c r="N161" s="567">
        <f>(Staff!$D62*N66)*((1+Staff!$H62)^(ROUNDDOWN((COUNTIF($D161:M161,"&gt;0")/12),0)))</f>
        <v>0</v>
      </c>
      <c r="O161" s="567">
        <f>(Staff!$D62*O66)*((1+Staff!$H62)^(ROUNDDOWN((COUNTIF($D161:N161,"&gt;0")/12),0)))</f>
        <v>0</v>
      </c>
      <c r="P161" s="567">
        <f>(Staff!$D62*P66)*((1+Staff!$H62)^(ROUNDDOWN((COUNTIF($D161:O161,"&gt;0")/12),0)))</f>
        <v>0</v>
      </c>
      <c r="Q161" s="567">
        <f>(Staff!$D62*Q66)*((1+Staff!$H62)^(ROUNDDOWN((COUNTIF($D161:P161,"&gt;0")/12),0)))</f>
        <v>0</v>
      </c>
      <c r="R161" s="567">
        <f>(Staff!$D62*R66)*((1+Staff!$H62)^(ROUNDDOWN((COUNTIF($D161:Q161,"&gt;0")/12),0)))</f>
        <v>0</v>
      </c>
      <c r="S161" s="567">
        <f>(Staff!$D62*S66)*((1+Staff!$H62)^(ROUNDDOWN((COUNTIF($D161:R161,"&gt;0")/12),0)))</f>
        <v>0</v>
      </c>
      <c r="T161" s="567">
        <f>(Staff!$D62*T66)*((1+Staff!$H62)^(ROUNDDOWN((COUNTIF($D161:S161,"&gt;0")/12),0)))</f>
        <v>0</v>
      </c>
      <c r="U161" s="567">
        <f>(Staff!$D62*U66)*((1+Staff!$H62)^(ROUNDDOWN((COUNTIF($D161:T161,"&gt;0")/12),0)))</f>
        <v>0</v>
      </c>
      <c r="V161" s="567">
        <f>(Staff!$D62*V66)*((1+Staff!$H62)^(ROUNDDOWN((COUNTIF($D161:U161,"&gt;0")/12),0)))</f>
        <v>0</v>
      </c>
      <c r="W161" s="567">
        <f>(Staff!$D62*W66)*((1+Staff!$H62)^(ROUNDDOWN((COUNTIF($D161:V161,"&gt;0")/12),0)))</f>
        <v>0</v>
      </c>
      <c r="X161" s="567">
        <f>(Staff!$D62*X66)*((1+Staff!$H62)^(ROUNDDOWN((COUNTIF($D161:W161,"&gt;0")/12),0)))</f>
        <v>0</v>
      </c>
      <c r="Y161" s="567">
        <f>(Staff!$D62*Y66)*((1+Staff!$H62)^(ROUNDDOWN((COUNTIF($D161:X161,"&gt;0")/12),0)))</f>
        <v>0</v>
      </c>
      <c r="Z161" s="567">
        <f>(Staff!$D62*Z66)*((1+Staff!$H62)^(ROUNDDOWN((COUNTIF($D161:Y161,"&gt;0")/12),0)))</f>
        <v>0</v>
      </c>
      <c r="AA161" s="567">
        <f>(Staff!$D62*AA66)*((1+Staff!$H62)^(ROUNDDOWN((COUNTIF($D161:Z161,"&gt;0")/12),0)))</f>
        <v>0</v>
      </c>
      <c r="AB161" s="567">
        <f>(Staff!$D62*AB66)*((1+Staff!$H62)^(ROUNDDOWN((COUNTIF($D161:AA161,"&gt;0")/12),0)))</f>
        <v>0</v>
      </c>
      <c r="AC161" s="567">
        <f>(Staff!$D62*AC66)*((1+Staff!$H62)^(ROUNDDOWN((COUNTIF($D161:AB161,"&gt;0")/12),0)))</f>
        <v>0</v>
      </c>
      <c r="AD161" s="567">
        <f>(Staff!$D62*AD66)*((1+Staff!$H62)^(ROUNDDOWN((COUNTIF($D161:AC161,"&gt;0")/12),0)))</f>
        <v>0</v>
      </c>
      <c r="AE161" s="567">
        <f>(Staff!$D62*AE66)*((1+Staff!$H62)^(ROUNDDOWN((COUNTIF($D161:AD161,"&gt;0")/12),0)))</f>
        <v>0</v>
      </c>
      <c r="AF161" s="567">
        <f>(Staff!$D62*AF66)*((1+Staff!$H62)^(ROUNDDOWN((COUNTIF($D161:AE161,"&gt;0")/12),0)))</f>
        <v>0</v>
      </c>
      <c r="AG161" s="567">
        <f>(Staff!$D62*AG66)*((1+Staff!$H62)^(ROUNDDOWN((COUNTIF($D161:AF161,"&gt;0")/12),0)))</f>
        <v>0</v>
      </c>
      <c r="AH161" s="567">
        <f>(Staff!$D62*AH66)*((1+Staff!$H62)^(ROUNDDOWN((COUNTIF($D161:AG161,"&gt;0")/12),0)))</f>
        <v>0</v>
      </c>
      <c r="AI161" s="567">
        <f>(Staff!$D62*AI66)*((1+Staff!$H62)^(ROUNDDOWN((COUNTIF($D161:AH161,"&gt;0")/12),0)))</f>
        <v>0</v>
      </c>
      <c r="AJ161" s="567">
        <f>(Staff!$D62*AJ66)*((1+Staff!$H62)^(ROUNDDOWN((COUNTIF($D161:AI161,"&gt;0")/12),0)))</f>
        <v>0</v>
      </c>
      <c r="AK161" s="567">
        <f>(Staff!$D62*AK66)*((1+Staff!$H62)^(ROUNDDOWN((COUNTIF($D161:AJ161,"&gt;0")/12),0)))</f>
        <v>0</v>
      </c>
      <c r="AL161" s="567">
        <f>(Staff!$D62*AL66)*((1+Staff!$H62)^(ROUNDDOWN((COUNTIF($D161:AK161,"&gt;0")/12),0)))</f>
        <v>0</v>
      </c>
      <c r="AM161" s="567">
        <f>(Staff!$D62*AM66)*((1+Staff!$H62)^(ROUNDDOWN((COUNTIF($D161:AL161,"&gt;0")/12),0)))</f>
        <v>0</v>
      </c>
      <c r="AN161" s="567">
        <f>(Staff!$D62*AN66)*((1+Staff!$H62)^(ROUNDDOWN((COUNTIF($D161:AM161,"&gt;0")/12),0)))</f>
        <v>0</v>
      </c>
      <c r="AO161" s="567">
        <f>(Staff!$D62*AO66)*((1+Staff!$H62)^(ROUNDDOWN((COUNTIF($D161:AN161,"&gt;0")/12),0)))</f>
        <v>0</v>
      </c>
      <c r="AP161" s="567">
        <f>(Staff!$D62*AP66)*((1+Staff!$H62)^(ROUNDDOWN((COUNTIF($D161:AO161,"&gt;0")/12),0)))</f>
        <v>0</v>
      </c>
      <c r="AQ161" s="567">
        <f>(Staff!$D62*AQ66)*((1+Staff!$H62)^(ROUNDDOWN((COUNTIF($D161:AP161,"&gt;0")/12),0)))</f>
        <v>0</v>
      </c>
      <c r="AR161" s="567">
        <f>(Staff!$D62*AR66)*((1+Staff!$H62)^(ROUNDDOWN((COUNTIF($D161:AQ161,"&gt;0")/12),0)))</f>
        <v>0</v>
      </c>
      <c r="AS161" s="567">
        <f>(Staff!$D62*AS66)*((1+Staff!$H62)^(ROUNDDOWN((COUNTIF($D161:AR161,"&gt;0")/12),0)))</f>
        <v>0</v>
      </c>
      <c r="AT161" s="567">
        <f>(Staff!$D62*AT66)*((1+Staff!$H62)^(ROUNDDOWN((COUNTIF($D161:AS161,"&gt;0")/12),0)))</f>
        <v>0</v>
      </c>
      <c r="AU161" s="567">
        <f>(Staff!$D62*AU66)*((1+Staff!$H62)^(ROUNDDOWN((COUNTIF($D161:AT161,"&gt;0")/12),0)))</f>
        <v>0</v>
      </c>
      <c r="AV161" s="567">
        <f>(Staff!$D62*AV66)*((1+Staff!$H62)^(ROUNDDOWN((COUNTIF($D161:AU161,"&gt;0")/12),0)))</f>
        <v>0</v>
      </c>
      <c r="AW161" s="567">
        <f>(Staff!$D62*AW66)*((1+Staff!$H62)^(ROUNDDOWN((COUNTIF($D161:AV161,"&gt;0")/12),0)))</f>
        <v>0</v>
      </c>
      <c r="AX161" s="567">
        <f>(Staff!$D62*AX66)*((1+Staff!$H62)^(ROUNDDOWN((COUNTIF($D161:AW161,"&gt;0")/12),0)))</f>
        <v>0</v>
      </c>
      <c r="AY161" s="567">
        <f>(Staff!$D62*AY66)*((1+Staff!$H62)^(ROUNDDOWN((COUNTIF($D161:AX161,"&gt;0")/12),0)))</f>
        <v>0</v>
      </c>
      <c r="AZ161" s="567">
        <f>(Staff!$D62*AZ66)*((1+Staff!$H62)^(ROUNDDOWN((COUNTIF($D161:AY161,"&gt;0")/12),0)))</f>
        <v>0</v>
      </c>
      <c r="BA161" s="567">
        <f>(Staff!$D62*BA66)*((1+Staff!$H62)^(ROUNDDOWN((COUNTIF($D161:AZ161,"&gt;0")/12),0)))</f>
        <v>0</v>
      </c>
      <c r="BB161" s="567">
        <f>(Staff!$D62*BB66)*((1+Staff!$H62)^(ROUNDDOWN((COUNTIF($D161:BA161,"&gt;0")/12),0)))</f>
        <v>0</v>
      </c>
      <c r="BC161" s="567">
        <f>(Staff!$D62*BC66)*((1+Staff!$H62)^(ROUNDDOWN((COUNTIF($D161:BB161,"&gt;0")/12),0)))</f>
        <v>0</v>
      </c>
      <c r="BD161" s="567">
        <f>(Staff!$D62*BD66)*((1+Staff!$H62)^(ROUNDDOWN((COUNTIF($D161:BC161,"&gt;0")/12),0)))</f>
        <v>0</v>
      </c>
      <c r="BE161" s="567">
        <f>(Staff!$D62*BE66)*((1+Staff!$H62)^(ROUNDDOWN((COUNTIF($D161:BD161,"&gt;0")/12),0)))</f>
        <v>0</v>
      </c>
      <c r="BF161" s="567">
        <f>(Staff!$D62*BF66)*((1+Staff!$H62)^(ROUNDDOWN((COUNTIF($D161:BE161,"&gt;0")/12),0)))</f>
        <v>0</v>
      </c>
      <c r="BG161" s="567">
        <f>(Staff!$D62*BG66)*((1+Staff!$H62)^(ROUNDDOWN((COUNTIF($D161:BF161,"&gt;0")/12),0)))</f>
        <v>0</v>
      </c>
      <c r="BH161" s="567">
        <f>(Staff!$D62*BH66)*((1+Staff!$H62)^(ROUNDDOWN((COUNTIF($D161:BG161,"&gt;0")/12),0)))</f>
        <v>0</v>
      </c>
      <c r="BI161" s="567">
        <f>(Staff!$D62*BI66)*((1+Staff!$H62)^(ROUNDDOWN((COUNTIF($D161:BH161,"&gt;0")/12),0)))</f>
        <v>0</v>
      </c>
      <c r="BJ161" s="567">
        <f>(Staff!$D62*BJ66)*((1+Staff!$H62)^(ROUNDDOWN((COUNTIF($D161:BI161,"&gt;0")/12),0)))</f>
        <v>0</v>
      </c>
      <c r="BK161" s="567">
        <f>(Staff!$D62*BK66)*((1+Staff!$H62)^(ROUNDDOWN((COUNTIF($D161:BJ161,"&gt;0")/12),0)))</f>
        <v>0</v>
      </c>
      <c r="BL161" s="567">
        <f>(Staff!$D62*BL66)*((1+Staff!$H62)^(ROUNDDOWN((COUNTIF($D161:BK161,"&gt;0")/12),0)))</f>
        <v>0</v>
      </c>
      <c r="BM161" s="567">
        <f>(Staff!$D62*BM66)*((1+Staff!$H62)^(ROUNDDOWN((COUNTIF($D161:BL161,"&gt;0")/12),0)))</f>
        <v>0</v>
      </c>
      <c r="BN161" s="567">
        <f>(Staff!$D62*BN66)*((1+Staff!$H62)^(ROUNDDOWN((COUNTIF($D161:BM161,"&gt;0")/12),0)))</f>
        <v>0</v>
      </c>
      <c r="BO161" s="567">
        <f>(Staff!$D62*BO66)*((1+Staff!$H62)^(ROUNDDOWN((COUNTIF($D161:BN161,"&gt;0")/12),0)))</f>
        <v>0</v>
      </c>
      <c r="BP161" s="567">
        <f>(Staff!$D62*BP66)*((1+Staff!$H62)^(ROUNDDOWN((COUNTIF($D161:BO161,"&gt;0")/12),0)))</f>
        <v>0</v>
      </c>
      <c r="BQ161" s="567">
        <f>(Staff!$D62*BQ66)*((1+Staff!$H62)^(ROUNDDOWN((COUNTIF($D161:BP161,"&gt;0")/12),0)))</f>
        <v>0</v>
      </c>
      <c r="BR161" s="567">
        <f>(Staff!$D62*BR66)*((1+Staff!$H62)^(ROUNDDOWN((COUNTIF($D161:BQ161,"&gt;0")/12),0)))</f>
        <v>0</v>
      </c>
      <c r="BS161" s="567">
        <f>(Staff!$D62*BS66)*((1+Staff!$H62)^(ROUNDDOWN((COUNTIF($D161:BR161,"&gt;0")/12),0)))</f>
        <v>0</v>
      </c>
      <c r="BT161" s="567">
        <f>(Staff!$D62*BT66)*((1+Staff!$H62)^(ROUNDDOWN((COUNTIF($D161:BS161,"&gt;0")/12),0)))</f>
        <v>0</v>
      </c>
      <c r="BU161" s="567">
        <f>(Staff!$D62*BU66)*((1+Staff!$H62)^(ROUNDDOWN((COUNTIF($D161:BT161,"&gt;0")/12),0)))</f>
        <v>0</v>
      </c>
      <c r="BV161" s="567">
        <f>(Staff!$D62*BV66)*((1+Staff!$H62)^(ROUNDDOWN((COUNTIF($D161:BU161,"&gt;0")/12),0)))</f>
        <v>0</v>
      </c>
      <c r="BW161" s="567">
        <f>(Staff!$D62*BW66)*((1+Staff!$H62)^(ROUNDDOWN((COUNTIF($D161:BV161,"&gt;0")/12),0)))</f>
        <v>0</v>
      </c>
      <c r="BX161" s="567">
        <f>(Staff!$D62*BX66)*((1+Staff!$H62)^(ROUNDDOWN((COUNTIF($D161:BW161,"&gt;0")/12),0)))</f>
        <v>0</v>
      </c>
      <c r="BY161" s="567">
        <f>(Staff!$D62*BY66)*((1+Staff!$H62)^(ROUNDDOWN((COUNTIF($D161:BX161,"&gt;0")/12),0)))</f>
        <v>0</v>
      </c>
      <c r="BZ161" s="567">
        <f>(Staff!$D62*BZ66)*((1+Staff!$H62)^(ROUNDDOWN((COUNTIF($D161:BY161,"&gt;0")/12),0)))</f>
        <v>0</v>
      </c>
      <c r="CA161" s="567">
        <f>(Staff!$D62*CA66)*((1+Staff!$H62)^(ROUNDDOWN((COUNTIF($D161:BZ161,"&gt;0")/12),0)))</f>
        <v>0</v>
      </c>
      <c r="CB161" s="567">
        <f>(Staff!$D62*CB66)*((1+Staff!$H62)^(ROUNDDOWN((COUNTIF($D161:CA161,"&gt;0")/12),0)))</f>
        <v>0</v>
      </c>
      <c r="CC161" s="567">
        <f>(Staff!$D62*CC66)*((1+Staff!$H62)^(ROUNDDOWN((COUNTIF($D161:CB161,"&gt;0")/12),0)))</f>
        <v>0</v>
      </c>
      <c r="CD161" s="567">
        <f>(Staff!$D62*CD66)*((1+Staff!$H62)^(ROUNDDOWN((COUNTIF($D161:CC161,"&gt;0")/12),0)))</f>
        <v>0</v>
      </c>
      <c r="CE161" s="567">
        <f>(Staff!$D62*CE66)*((1+Staff!$H62)^(ROUNDDOWN((COUNTIF($D161:CD161,"&gt;0")/12),0)))</f>
        <v>0</v>
      </c>
      <c r="CF161" s="567">
        <f>(Staff!$D62*CF66)*((1+Staff!$H62)^(ROUNDDOWN((COUNTIF($D161:CE161,"&gt;0")/12),0)))</f>
        <v>0</v>
      </c>
      <c r="CG161" s="567">
        <f>(Staff!$D62*CG66)*((1+Staff!$H62)^(ROUNDDOWN((COUNTIF($D161:CF161,"&gt;0")/12),0)))</f>
        <v>0</v>
      </c>
      <c r="CH161" s="567">
        <f>(Staff!$D62*CH66)*((1+Staff!$H62)^(ROUNDDOWN((COUNTIF($D161:CG161,"&gt;0")/12),0)))</f>
        <v>0</v>
      </c>
      <c r="CI161" s="567">
        <f>(Staff!$D62*CI66)*((1+Staff!$H62)^(ROUNDDOWN((COUNTIF($D161:CH161,"&gt;0")/12),0)))</f>
        <v>0</v>
      </c>
    </row>
    <row r="162" spans="1:87" ht="15.75" hidden="1" customHeight="1">
      <c r="A162" s="875" t="str">
        <f t="shared" si="11"/>
        <v>Other 3</v>
      </c>
      <c r="B162" s="719" t="str">
        <f>Staff!B63</f>
        <v>Growth</v>
      </c>
      <c r="C162" s="719" t="str">
        <f>Settings!$C$7</f>
        <v>USD</v>
      </c>
      <c r="D162" s="567">
        <f>(Staff!$D63*D67)</f>
        <v>0</v>
      </c>
      <c r="E162" s="567">
        <f>(Staff!$D63*E67)*((1+Staff!$H63)^(ROUNDDOWN((COUNTIF($D162:D162,"&gt;0")/12),0)))</f>
        <v>0</v>
      </c>
      <c r="F162" s="567">
        <f>(Staff!$D63*F67)*((1+Staff!$H63)^(ROUNDDOWN((COUNTIF($D162:E162,"&gt;0")/12),0)))</f>
        <v>0</v>
      </c>
      <c r="G162" s="567">
        <f>(Staff!$D63*G67)*((1+Staff!$H63)^(ROUNDDOWN((COUNTIF($D162:F162,"&gt;0")/12),0)))</f>
        <v>0</v>
      </c>
      <c r="H162" s="567">
        <f>(Staff!$D63*H67)*((1+Staff!$H63)^(ROUNDDOWN((COUNTIF($D162:G162,"&gt;0")/12),0)))</f>
        <v>0</v>
      </c>
      <c r="I162" s="567">
        <f>(Staff!$D63*I67)*((1+Staff!$H63)^(ROUNDDOWN((COUNTIF($D162:H162,"&gt;0")/12),0)))</f>
        <v>0</v>
      </c>
      <c r="J162" s="567">
        <f>(Staff!$D63*J67)*((1+Staff!$H63)^(ROUNDDOWN((COUNTIF($D162:I162,"&gt;0")/12),0)))</f>
        <v>0</v>
      </c>
      <c r="K162" s="567">
        <f>(Staff!$D63*K67)*((1+Staff!$H63)^(ROUNDDOWN((COUNTIF($D162:J162,"&gt;0")/12),0)))</f>
        <v>0</v>
      </c>
      <c r="L162" s="567">
        <f>(Staff!$D63*L67)*((1+Staff!$H63)^(ROUNDDOWN((COUNTIF($D162:K162,"&gt;0")/12),0)))</f>
        <v>0</v>
      </c>
      <c r="M162" s="567">
        <f>(Staff!$D63*M67)*((1+Staff!$H63)^(ROUNDDOWN((COUNTIF($D162:L162,"&gt;0")/12),0)))</f>
        <v>0</v>
      </c>
      <c r="N162" s="567">
        <f>(Staff!$D63*N67)*((1+Staff!$H63)^(ROUNDDOWN((COUNTIF($D162:M162,"&gt;0")/12),0)))</f>
        <v>0</v>
      </c>
      <c r="O162" s="567">
        <f>(Staff!$D63*O67)*((1+Staff!$H63)^(ROUNDDOWN((COUNTIF($D162:N162,"&gt;0")/12),0)))</f>
        <v>0</v>
      </c>
      <c r="P162" s="567">
        <f>(Staff!$D63*P67)*((1+Staff!$H63)^(ROUNDDOWN((COUNTIF($D162:O162,"&gt;0")/12),0)))</f>
        <v>0</v>
      </c>
      <c r="Q162" s="567">
        <f>(Staff!$D63*Q67)*((1+Staff!$H63)^(ROUNDDOWN((COUNTIF($D162:P162,"&gt;0")/12),0)))</f>
        <v>0</v>
      </c>
      <c r="R162" s="567">
        <f>(Staff!$D63*R67)*((1+Staff!$H63)^(ROUNDDOWN((COUNTIF($D162:Q162,"&gt;0")/12),0)))</f>
        <v>0</v>
      </c>
      <c r="S162" s="567">
        <f>(Staff!$D63*S67)*((1+Staff!$H63)^(ROUNDDOWN((COUNTIF($D162:R162,"&gt;0")/12),0)))</f>
        <v>0</v>
      </c>
      <c r="T162" s="567">
        <f>(Staff!$D63*T67)*((1+Staff!$H63)^(ROUNDDOWN((COUNTIF($D162:S162,"&gt;0")/12),0)))</f>
        <v>0</v>
      </c>
      <c r="U162" s="567">
        <f>(Staff!$D63*U67)*((1+Staff!$H63)^(ROUNDDOWN((COUNTIF($D162:T162,"&gt;0")/12),0)))</f>
        <v>0</v>
      </c>
      <c r="V162" s="567">
        <f>(Staff!$D63*V67)*((1+Staff!$H63)^(ROUNDDOWN((COUNTIF($D162:U162,"&gt;0")/12),0)))</f>
        <v>0</v>
      </c>
      <c r="W162" s="567">
        <f>(Staff!$D63*W67)*((1+Staff!$H63)^(ROUNDDOWN((COUNTIF($D162:V162,"&gt;0")/12),0)))</f>
        <v>0</v>
      </c>
      <c r="X162" s="567">
        <f>(Staff!$D63*X67)*((1+Staff!$H63)^(ROUNDDOWN((COUNTIF($D162:W162,"&gt;0")/12),0)))</f>
        <v>0</v>
      </c>
      <c r="Y162" s="567">
        <f>(Staff!$D63*Y67)*((1+Staff!$H63)^(ROUNDDOWN((COUNTIF($D162:X162,"&gt;0")/12),0)))</f>
        <v>0</v>
      </c>
      <c r="Z162" s="567">
        <f>(Staff!$D63*Z67)*((1+Staff!$H63)^(ROUNDDOWN((COUNTIF($D162:Y162,"&gt;0")/12),0)))</f>
        <v>0</v>
      </c>
      <c r="AA162" s="567">
        <f>(Staff!$D63*AA67)*((1+Staff!$H63)^(ROUNDDOWN((COUNTIF($D162:Z162,"&gt;0")/12),0)))</f>
        <v>0</v>
      </c>
      <c r="AB162" s="567">
        <f>(Staff!$D63*AB67)*((1+Staff!$H63)^(ROUNDDOWN((COUNTIF($D162:AA162,"&gt;0")/12),0)))</f>
        <v>0</v>
      </c>
      <c r="AC162" s="567">
        <f>(Staff!$D63*AC67)*((1+Staff!$H63)^(ROUNDDOWN((COUNTIF($D162:AB162,"&gt;0")/12),0)))</f>
        <v>0</v>
      </c>
      <c r="AD162" s="567">
        <f>(Staff!$D63*AD67)*((1+Staff!$H63)^(ROUNDDOWN((COUNTIF($D162:AC162,"&gt;0")/12),0)))</f>
        <v>0</v>
      </c>
      <c r="AE162" s="567">
        <f>(Staff!$D63*AE67)*((1+Staff!$H63)^(ROUNDDOWN((COUNTIF($D162:AD162,"&gt;0")/12),0)))</f>
        <v>0</v>
      </c>
      <c r="AF162" s="567">
        <f>(Staff!$D63*AF67)*((1+Staff!$H63)^(ROUNDDOWN((COUNTIF($D162:AE162,"&gt;0")/12),0)))</f>
        <v>0</v>
      </c>
      <c r="AG162" s="567">
        <f>(Staff!$D63*AG67)*((1+Staff!$H63)^(ROUNDDOWN((COUNTIF($D162:AF162,"&gt;0")/12),0)))</f>
        <v>0</v>
      </c>
      <c r="AH162" s="567">
        <f>(Staff!$D63*AH67)*((1+Staff!$H63)^(ROUNDDOWN((COUNTIF($D162:AG162,"&gt;0")/12),0)))</f>
        <v>0</v>
      </c>
      <c r="AI162" s="567">
        <f>(Staff!$D63*AI67)*((1+Staff!$H63)^(ROUNDDOWN((COUNTIF($D162:AH162,"&gt;0")/12),0)))</f>
        <v>0</v>
      </c>
      <c r="AJ162" s="567">
        <f>(Staff!$D63*AJ67)*((1+Staff!$H63)^(ROUNDDOWN((COUNTIF($D162:AI162,"&gt;0")/12),0)))</f>
        <v>0</v>
      </c>
      <c r="AK162" s="567">
        <f>(Staff!$D63*AK67)*((1+Staff!$H63)^(ROUNDDOWN((COUNTIF($D162:AJ162,"&gt;0")/12),0)))</f>
        <v>0</v>
      </c>
      <c r="AL162" s="567">
        <f>(Staff!$D63*AL67)*((1+Staff!$H63)^(ROUNDDOWN((COUNTIF($D162:AK162,"&gt;0")/12),0)))</f>
        <v>0</v>
      </c>
      <c r="AM162" s="567">
        <f>(Staff!$D63*AM67)*((1+Staff!$H63)^(ROUNDDOWN((COUNTIF($D162:AL162,"&gt;0")/12),0)))</f>
        <v>0</v>
      </c>
      <c r="AN162" s="567">
        <f>(Staff!$D63*AN67)*((1+Staff!$H63)^(ROUNDDOWN((COUNTIF($D162:AM162,"&gt;0")/12),0)))</f>
        <v>0</v>
      </c>
      <c r="AO162" s="567">
        <f>(Staff!$D63*AO67)*((1+Staff!$H63)^(ROUNDDOWN((COUNTIF($D162:AN162,"&gt;0")/12),0)))</f>
        <v>0</v>
      </c>
      <c r="AP162" s="567">
        <f>(Staff!$D63*AP67)*((1+Staff!$H63)^(ROUNDDOWN((COUNTIF($D162:AO162,"&gt;0")/12),0)))</f>
        <v>0</v>
      </c>
      <c r="AQ162" s="567">
        <f>(Staff!$D63*AQ67)*((1+Staff!$H63)^(ROUNDDOWN((COUNTIF($D162:AP162,"&gt;0")/12),0)))</f>
        <v>0</v>
      </c>
      <c r="AR162" s="567">
        <f>(Staff!$D63*AR67)*((1+Staff!$H63)^(ROUNDDOWN((COUNTIF($D162:AQ162,"&gt;0")/12),0)))</f>
        <v>0</v>
      </c>
      <c r="AS162" s="567">
        <f>(Staff!$D63*AS67)*((1+Staff!$H63)^(ROUNDDOWN((COUNTIF($D162:AR162,"&gt;0")/12),0)))</f>
        <v>0</v>
      </c>
      <c r="AT162" s="567">
        <f>(Staff!$D63*AT67)*((1+Staff!$H63)^(ROUNDDOWN((COUNTIF($D162:AS162,"&gt;0")/12),0)))</f>
        <v>0</v>
      </c>
      <c r="AU162" s="567">
        <f>(Staff!$D63*AU67)*((1+Staff!$H63)^(ROUNDDOWN((COUNTIF($D162:AT162,"&gt;0")/12),0)))</f>
        <v>0</v>
      </c>
      <c r="AV162" s="567">
        <f>(Staff!$D63*AV67)*((1+Staff!$H63)^(ROUNDDOWN((COUNTIF($D162:AU162,"&gt;0")/12),0)))</f>
        <v>0</v>
      </c>
      <c r="AW162" s="567">
        <f>(Staff!$D63*AW67)*((1+Staff!$H63)^(ROUNDDOWN((COUNTIF($D162:AV162,"&gt;0")/12),0)))</f>
        <v>0</v>
      </c>
      <c r="AX162" s="567">
        <f>(Staff!$D63*AX67)*((1+Staff!$H63)^(ROUNDDOWN((COUNTIF($D162:AW162,"&gt;0")/12),0)))</f>
        <v>0</v>
      </c>
      <c r="AY162" s="567">
        <f>(Staff!$D63*AY67)*((1+Staff!$H63)^(ROUNDDOWN((COUNTIF($D162:AX162,"&gt;0")/12),0)))</f>
        <v>0</v>
      </c>
      <c r="AZ162" s="567">
        <f>(Staff!$D63*AZ67)*((1+Staff!$H63)^(ROUNDDOWN((COUNTIF($D162:AY162,"&gt;0")/12),0)))</f>
        <v>0</v>
      </c>
      <c r="BA162" s="567">
        <f>(Staff!$D63*BA67)*((1+Staff!$H63)^(ROUNDDOWN((COUNTIF($D162:AZ162,"&gt;0")/12),0)))</f>
        <v>0</v>
      </c>
      <c r="BB162" s="567">
        <f>(Staff!$D63*BB67)*((1+Staff!$H63)^(ROUNDDOWN((COUNTIF($D162:BA162,"&gt;0")/12),0)))</f>
        <v>0</v>
      </c>
      <c r="BC162" s="567">
        <f>(Staff!$D63*BC67)*((1+Staff!$H63)^(ROUNDDOWN((COUNTIF($D162:BB162,"&gt;0")/12),0)))</f>
        <v>0</v>
      </c>
      <c r="BD162" s="567">
        <f>(Staff!$D63*BD67)*((1+Staff!$H63)^(ROUNDDOWN((COUNTIF($D162:BC162,"&gt;0")/12),0)))</f>
        <v>0</v>
      </c>
      <c r="BE162" s="567">
        <f>(Staff!$D63*BE67)*((1+Staff!$H63)^(ROUNDDOWN((COUNTIF($D162:BD162,"&gt;0")/12),0)))</f>
        <v>0</v>
      </c>
      <c r="BF162" s="567">
        <f>(Staff!$D63*BF67)*((1+Staff!$H63)^(ROUNDDOWN((COUNTIF($D162:BE162,"&gt;0")/12),0)))</f>
        <v>0</v>
      </c>
      <c r="BG162" s="567">
        <f>(Staff!$D63*BG67)*((1+Staff!$H63)^(ROUNDDOWN((COUNTIF($D162:BF162,"&gt;0")/12),0)))</f>
        <v>0</v>
      </c>
      <c r="BH162" s="567">
        <f>(Staff!$D63*BH67)*((1+Staff!$H63)^(ROUNDDOWN((COUNTIF($D162:BG162,"&gt;0")/12),0)))</f>
        <v>0</v>
      </c>
      <c r="BI162" s="567">
        <f>(Staff!$D63*BI67)*((1+Staff!$H63)^(ROUNDDOWN((COUNTIF($D162:BH162,"&gt;0")/12),0)))</f>
        <v>0</v>
      </c>
      <c r="BJ162" s="567">
        <f>(Staff!$D63*BJ67)*((1+Staff!$H63)^(ROUNDDOWN((COUNTIF($D162:BI162,"&gt;0")/12),0)))</f>
        <v>0</v>
      </c>
      <c r="BK162" s="567">
        <f>(Staff!$D63*BK67)*((1+Staff!$H63)^(ROUNDDOWN((COUNTIF($D162:BJ162,"&gt;0")/12),0)))</f>
        <v>0</v>
      </c>
      <c r="BL162" s="567">
        <f>(Staff!$D63*BL67)*((1+Staff!$H63)^(ROUNDDOWN((COUNTIF($D162:BK162,"&gt;0")/12),0)))</f>
        <v>0</v>
      </c>
      <c r="BM162" s="567">
        <f>(Staff!$D63*BM67)*((1+Staff!$H63)^(ROUNDDOWN((COUNTIF($D162:BL162,"&gt;0")/12),0)))</f>
        <v>0</v>
      </c>
      <c r="BN162" s="567">
        <f>(Staff!$D63*BN67)*((1+Staff!$H63)^(ROUNDDOWN((COUNTIF($D162:BM162,"&gt;0")/12),0)))</f>
        <v>0</v>
      </c>
      <c r="BO162" s="567">
        <f>(Staff!$D63*BO67)*((1+Staff!$H63)^(ROUNDDOWN((COUNTIF($D162:BN162,"&gt;0")/12),0)))</f>
        <v>0</v>
      </c>
      <c r="BP162" s="567">
        <f>(Staff!$D63*BP67)*((1+Staff!$H63)^(ROUNDDOWN((COUNTIF($D162:BO162,"&gt;0")/12),0)))</f>
        <v>0</v>
      </c>
      <c r="BQ162" s="567">
        <f>(Staff!$D63*BQ67)*((1+Staff!$H63)^(ROUNDDOWN((COUNTIF($D162:BP162,"&gt;0")/12),0)))</f>
        <v>0</v>
      </c>
      <c r="BR162" s="567">
        <f>(Staff!$D63*BR67)*((1+Staff!$H63)^(ROUNDDOWN((COUNTIF($D162:BQ162,"&gt;0")/12),0)))</f>
        <v>0</v>
      </c>
      <c r="BS162" s="567">
        <f>(Staff!$D63*BS67)*((1+Staff!$H63)^(ROUNDDOWN((COUNTIF($D162:BR162,"&gt;0")/12),0)))</f>
        <v>0</v>
      </c>
      <c r="BT162" s="567">
        <f>(Staff!$D63*BT67)*((1+Staff!$H63)^(ROUNDDOWN((COUNTIF($D162:BS162,"&gt;0")/12),0)))</f>
        <v>0</v>
      </c>
      <c r="BU162" s="567">
        <f>(Staff!$D63*BU67)*((1+Staff!$H63)^(ROUNDDOWN((COUNTIF($D162:BT162,"&gt;0")/12),0)))</f>
        <v>0</v>
      </c>
      <c r="BV162" s="567">
        <f>(Staff!$D63*BV67)*((1+Staff!$H63)^(ROUNDDOWN((COUNTIF($D162:BU162,"&gt;0")/12),0)))</f>
        <v>0</v>
      </c>
      <c r="BW162" s="567">
        <f>(Staff!$D63*BW67)*((1+Staff!$H63)^(ROUNDDOWN((COUNTIF($D162:BV162,"&gt;0")/12),0)))</f>
        <v>0</v>
      </c>
      <c r="BX162" s="567">
        <f>(Staff!$D63*BX67)*((1+Staff!$H63)^(ROUNDDOWN((COUNTIF($D162:BW162,"&gt;0")/12),0)))</f>
        <v>0</v>
      </c>
      <c r="BY162" s="567">
        <f>(Staff!$D63*BY67)*((1+Staff!$H63)^(ROUNDDOWN((COUNTIF($D162:BX162,"&gt;0")/12),0)))</f>
        <v>0</v>
      </c>
      <c r="BZ162" s="567">
        <f>(Staff!$D63*BZ67)*((1+Staff!$H63)^(ROUNDDOWN((COUNTIF($D162:BY162,"&gt;0")/12),0)))</f>
        <v>0</v>
      </c>
      <c r="CA162" s="567">
        <f>(Staff!$D63*CA67)*((1+Staff!$H63)^(ROUNDDOWN((COUNTIF($D162:BZ162,"&gt;0")/12),0)))</f>
        <v>0</v>
      </c>
      <c r="CB162" s="567">
        <f>(Staff!$D63*CB67)*((1+Staff!$H63)^(ROUNDDOWN((COUNTIF($D162:CA162,"&gt;0")/12),0)))</f>
        <v>0</v>
      </c>
      <c r="CC162" s="567">
        <f>(Staff!$D63*CC67)*((1+Staff!$H63)^(ROUNDDOWN((COUNTIF($D162:CB162,"&gt;0")/12),0)))</f>
        <v>0</v>
      </c>
      <c r="CD162" s="567">
        <f>(Staff!$D63*CD67)*((1+Staff!$H63)^(ROUNDDOWN((COUNTIF($D162:CC162,"&gt;0")/12),0)))</f>
        <v>0</v>
      </c>
      <c r="CE162" s="567">
        <f>(Staff!$D63*CE67)*((1+Staff!$H63)^(ROUNDDOWN((COUNTIF($D162:CD162,"&gt;0")/12),0)))</f>
        <v>0</v>
      </c>
      <c r="CF162" s="567">
        <f>(Staff!$D63*CF67)*((1+Staff!$H63)^(ROUNDDOWN((COUNTIF($D162:CE162,"&gt;0")/12),0)))</f>
        <v>0</v>
      </c>
      <c r="CG162" s="567">
        <f>(Staff!$D63*CG67)*((1+Staff!$H63)^(ROUNDDOWN((COUNTIF($D162:CF162,"&gt;0")/12),0)))</f>
        <v>0</v>
      </c>
      <c r="CH162" s="567">
        <f>(Staff!$D63*CH67)*((1+Staff!$H63)^(ROUNDDOWN((COUNTIF($D162:CG162,"&gt;0")/12),0)))</f>
        <v>0</v>
      </c>
      <c r="CI162" s="567">
        <f>(Staff!$D63*CI67)*((1+Staff!$H63)^(ROUNDDOWN((COUNTIF($D162:CH162,"&gt;0")/12),0)))</f>
        <v>0</v>
      </c>
    </row>
    <row r="163" spans="1:87" ht="15.75" hidden="1" customHeight="1">
      <c r="A163" s="875" t="str">
        <f t="shared" si="11"/>
        <v>Other 4</v>
      </c>
      <c r="B163" s="719" t="str">
        <f>Staff!B64</f>
        <v>Growth</v>
      </c>
      <c r="C163" s="719" t="str">
        <f>Settings!$C$7</f>
        <v>USD</v>
      </c>
      <c r="D163" s="567">
        <f>(Staff!$D64*D68)</f>
        <v>0</v>
      </c>
      <c r="E163" s="567">
        <f>(Staff!$D64*E68)*((1+Staff!$H64)^(ROUNDDOWN((COUNTIF($D163:D163,"&gt;0")/12),0)))</f>
        <v>0</v>
      </c>
      <c r="F163" s="567">
        <f>(Staff!$D64*F68)*((1+Staff!$H64)^(ROUNDDOWN((COUNTIF($D163:E163,"&gt;0")/12),0)))</f>
        <v>0</v>
      </c>
      <c r="G163" s="567">
        <f>(Staff!$D64*G68)*((1+Staff!$H64)^(ROUNDDOWN((COUNTIF($D163:F163,"&gt;0")/12),0)))</f>
        <v>0</v>
      </c>
      <c r="H163" s="567">
        <f>(Staff!$D64*H68)*((1+Staff!$H64)^(ROUNDDOWN((COUNTIF($D163:G163,"&gt;0")/12),0)))</f>
        <v>0</v>
      </c>
      <c r="I163" s="567">
        <f>(Staff!$D64*I68)*((1+Staff!$H64)^(ROUNDDOWN((COUNTIF($D163:H163,"&gt;0")/12),0)))</f>
        <v>0</v>
      </c>
      <c r="J163" s="567">
        <f>(Staff!$D64*J68)*((1+Staff!$H64)^(ROUNDDOWN((COUNTIF($D163:I163,"&gt;0")/12),0)))</f>
        <v>0</v>
      </c>
      <c r="K163" s="567">
        <f>(Staff!$D64*K68)*((1+Staff!$H64)^(ROUNDDOWN((COUNTIF($D163:J163,"&gt;0")/12),0)))</f>
        <v>0</v>
      </c>
      <c r="L163" s="567">
        <f>(Staff!$D64*L68)*((1+Staff!$H64)^(ROUNDDOWN((COUNTIF($D163:K163,"&gt;0")/12),0)))</f>
        <v>0</v>
      </c>
      <c r="M163" s="567">
        <f>(Staff!$D64*M68)*((1+Staff!$H64)^(ROUNDDOWN((COUNTIF($D163:L163,"&gt;0")/12),0)))</f>
        <v>0</v>
      </c>
      <c r="N163" s="567">
        <f>(Staff!$D64*N68)*((1+Staff!$H64)^(ROUNDDOWN((COUNTIF($D163:M163,"&gt;0")/12),0)))</f>
        <v>0</v>
      </c>
      <c r="O163" s="567">
        <f>(Staff!$D64*O68)*((1+Staff!$H64)^(ROUNDDOWN((COUNTIF($D163:N163,"&gt;0")/12),0)))</f>
        <v>0</v>
      </c>
      <c r="P163" s="567">
        <f>(Staff!$D64*P68)*((1+Staff!$H64)^(ROUNDDOWN((COUNTIF($D163:O163,"&gt;0")/12),0)))</f>
        <v>0</v>
      </c>
      <c r="Q163" s="567">
        <f>(Staff!$D64*Q68)*((1+Staff!$H64)^(ROUNDDOWN((COUNTIF($D163:P163,"&gt;0")/12),0)))</f>
        <v>0</v>
      </c>
      <c r="R163" s="567">
        <f>(Staff!$D64*R68)*((1+Staff!$H64)^(ROUNDDOWN((COUNTIF($D163:Q163,"&gt;0")/12),0)))</f>
        <v>0</v>
      </c>
      <c r="S163" s="567">
        <f>(Staff!$D64*S68)*((1+Staff!$H64)^(ROUNDDOWN((COUNTIF($D163:R163,"&gt;0")/12),0)))</f>
        <v>0</v>
      </c>
      <c r="T163" s="567">
        <f>(Staff!$D64*T68)*((1+Staff!$H64)^(ROUNDDOWN((COUNTIF($D163:S163,"&gt;0")/12),0)))</f>
        <v>0</v>
      </c>
      <c r="U163" s="567">
        <f>(Staff!$D64*U68)*((1+Staff!$H64)^(ROUNDDOWN((COUNTIF($D163:T163,"&gt;0")/12),0)))</f>
        <v>0</v>
      </c>
      <c r="V163" s="567">
        <f>(Staff!$D64*V68)*((1+Staff!$H64)^(ROUNDDOWN((COUNTIF($D163:U163,"&gt;0")/12),0)))</f>
        <v>0</v>
      </c>
      <c r="W163" s="567">
        <f>(Staff!$D64*W68)*((1+Staff!$H64)^(ROUNDDOWN((COUNTIF($D163:V163,"&gt;0")/12),0)))</f>
        <v>0</v>
      </c>
      <c r="X163" s="567">
        <f>(Staff!$D64*X68)*((1+Staff!$H64)^(ROUNDDOWN((COUNTIF($D163:W163,"&gt;0")/12),0)))</f>
        <v>0</v>
      </c>
      <c r="Y163" s="567">
        <f>(Staff!$D64*Y68)*((1+Staff!$H64)^(ROUNDDOWN((COUNTIF($D163:X163,"&gt;0")/12),0)))</f>
        <v>0</v>
      </c>
      <c r="Z163" s="567">
        <f>(Staff!$D64*Z68)*((1+Staff!$H64)^(ROUNDDOWN((COUNTIF($D163:Y163,"&gt;0")/12),0)))</f>
        <v>0</v>
      </c>
      <c r="AA163" s="567">
        <f>(Staff!$D64*AA68)*((1+Staff!$H64)^(ROUNDDOWN((COUNTIF($D163:Z163,"&gt;0")/12),0)))</f>
        <v>0</v>
      </c>
      <c r="AB163" s="567">
        <f>(Staff!$D64*AB68)*((1+Staff!$H64)^(ROUNDDOWN((COUNTIF($D163:AA163,"&gt;0")/12),0)))</f>
        <v>0</v>
      </c>
      <c r="AC163" s="567">
        <f>(Staff!$D64*AC68)*((1+Staff!$H64)^(ROUNDDOWN((COUNTIF($D163:AB163,"&gt;0")/12),0)))</f>
        <v>0</v>
      </c>
      <c r="AD163" s="567">
        <f>(Staff!$D64*AD68)*((1+Staff!$H64)^(ROUNDDOWN((COUNTIF($D163:AC163,"&gt;0")/12),0)))</f>
        <v>0</v>
      </c>
      <c r="AE163" s="567">
        <f>(Staff!$D64*AE68)*((1+Staff!$H64)^(ROUNDDOWN((COUNTIF($D163:AD163,"&gt;0")/12),0)))</f>
        <v>0</v>
      </c>
      <c r="AF163" s="567">
        <f>(Staff!$D64*AF68)*((1+Staff!$H64)^(ROUNDDOWN((COUNTIF($D163:AE163,"&gt;0")/12),0)))</f>
        <v>0</v>
      </c>
      <c r="AG163" s="567">
        <f>(Staff!$D64*AG68)*((1+Staff!$H64)^(ROUNDDOWN((COUNTIF($D163:AF163,"&gt;0")/12),0)))</f>
        <v>0</v>
      </c>
      <c r="AH163" s="567">
        <f>(Staff!$D64*AH68)*((1+Staff!$H64)^(ROUNDDOWN((COUNTIF($D163:AG163,"&gt;0")/12),0)))</f>
        <v>0</v>
      </c>
      <c r="AI163" s="567">
        <f>(Staff!$D64*AI68)*((1+Staff!$H64)^(ROUNDDOWN((COUNTIF($D163:AH163,"&gt;0")/12),0)))</f>
        <v>0</v>
      </c>
      <c r="AJ163" s="567">
        <f>(Staff!$D64*AJ68)*((1+Staff!$H64)^(ROUNDDOWN((COUNTIF($D163:AI163,"&gt;0")/12),0)))</f>
        <v>0</v>
      </c>
      <c r="AK163" s="567">
        <f>(Staff!$D64*AK68)*((1+Staff!$H64)^(ROUNDDOWN((COUNTIF($D163:AJ163,"&gt;0")/12),0)))</f>
        <v>0</v>
      </c>
      <c r="AL163" s="567">
        <f>(Staff!$D64*AL68)*((1+Staff!$H64)^(ROUNDDOWN((COUNTIF($D163:AK163,"&gt;0")/12),0)))</f>
        <v>0</v>
      </c>
      <c r="AM163" s="567">
        <f>(Staff!$D64*AM68)*((1+Staff!$H64)^(ROUNDDOWN((COUNTIF($D163:AL163,"&gt;0")/12),0)))</f>
        <v>0</v>
      </c>
      <c r="AN163" s="567">
        <f>(Staff!$D64*AN68)*((1+Staff!$H64)^(ROUNDDOWN((COUNTIF($D163:AM163,"&gt;0")/12),0)))</f>
        <v>0</v>
      </c>
      <c r="AO163" s="567">
        <f>(Staff!$D64*AO68)*((1+Staff!$H64)^(ROUNDDOWN((COUNTIF($D163:AN163,"&gt;0")/12),0)))</f>
        <v>0</v>
      </c>
      <c r="AP163" s="567">
        <f>(Staff!$D64*AP68)*((1+Staff!$H64)^(ROUNDDOWN((COUNTIF($D163:AO163,"&gt;0")/12),0)))</f>
        <v>0</v>
      </c>
      <c r="AQ163" s="567">
        <f>(Staff!$D64*AQ68)*((1+Staff!$H64)^(ROUNDDOWN((COUNTIF($D163:AP163,"&gt;0")/12),0)))</f>
        <v>0</v>
      </c>
      <c r="AR163" s="567">
        <f>(Staff!$D64*AR68)*((1+Staff!$H64)^(ROUNDDOWN((COUNTIF($D163:AQ163,"&gt;0")/12),0)))</f>
        <v>0</v>
      </c>
      <c r="AS163" s="567">
        <f>(Staff!$D64*AS68)*((1+Staff!$H64)^(ROUNDDOWN((COUNTIF($D163:AR163,"&gt;0")/12),0)))</f>
        <v>0</v>
      </c>
      <c r="AT163" s="567">
        <f>(Staff!$D64*AT68)*((1+Staff!$H64)^(ROUNDDOWN((COUNTIF($D163:AS163,"&gt;0")/12),0)))</f>
        <v>0</v>
      </c>
      <c r="AU163" s="567">
        <f>(Staff!$D64*AU68)*((1+Staff!$H64)^(ROUNDDOWN((COUNTIF($D163:AT163,"&gt;0")/12),0)))</f>
        <v>0</v>
      </c>
      <c r="AV163" s="567">
        <f>(Staff!$D64*AV68)*((1+Staff!$H64)^(ROUNDDOWN((COUNTIF($D163:AU163,"&gt;0")/12),0)))</f>
        <v>0</v>
      </c>
      <c r="AW163" s="567">
        <f>(Staff!$D64*AW68)*((1+Staff!$H64)^(ROUNDDOWN((COUNTIF($D163:AV163,"&gt;0")/12),0)))</f>
        <v>0</v>
      </c>
      <c r="AX163" s="567">
        <f>(Staff!$D64*AX68)*((1+Staff!$H64)^(ROUNDDOWN((COUNTIF($D163:AW163,"&gt;0")/12),0)))</f>
        <v>0</v>
      </c>
      <c r="AY163" s="567">
        <f>(Staff!$D64*AY68)*((1+Staff!$H64)^(ROUNDDOWN((COUNTIF($D163:AX163,"&gt;0")/12),0)))</f>
        <v>0</v>
      </c>
      <c r="AZ163" s="567">
        <f>(Staff!$D64*AZ68)*((1+Staff!$H64)^(ROUNDDOWN((COUNTIF($D163:AY163,"&gt;0")/12),0)))</f>
        <v>0</v>
      </c>
      <c r="BA163" s="567">
        <f>(Staff!$D64*BA68)*((1+Staff!$H64)^(ROUNDDOWN((COUNTIF($D163:AZ163,"&gt;0")/12),0)))</f>
        <v>0</v>
      </c>
      <c r="BB163" s="567">
        <f>(Staff!$D64*BB68)*((1+Staff!$H64)^(ROUNDDOWN((COUNTIF($D163:BA163,"&gt;0")/12),0)))</f>
        <v>0</v>
      </c>
      <c r="BC163" s="567">
        <f>(Staff!$D64*BC68)*((1+Staff!$H64)^(ROUNDDOWN((COUNTIF($D163:BB163,"&gt;0")/12),0)))</f>
        <v>0</v>
      </c>
      <c r="BD163" s="567">
        <f>(Staff!$D64*BD68)*((1+Staff!$H64)^(ROUNDDOWN((COUNTIF($D163:BC163,"&gt;0")/12),0)))</f>
        <v>0</v>
      </c>
      <c r="BE163" s="567">
        <f>(Staff!$D64*BE68)*((1+Staff!$H64)^(ROUNDDOWN((COUNTIF($D163:BD163,"&gt;0")/12),0)))</f>
        <v>0</v>
      </c>
      <c r="BF163" s="567">
        <f>(Staff!$D64*BF68)*((1+Staff!$H64)^(ROUNDDOWN((COUNTIF($D163:BE163,"&gt;0")/12),0)))</f>
        <v>0</v>
      </c>
      <c r="BG163" s="567">
        <f>(Staff!$D64*BG68)*((1+Staff!$H64)^(ROUNDDOWN((COUNTIF($D163:BF163,"&gt;0")/12),0)))</f>
        <v>0</v>
      </c>
      <c r="BH163" s="567">
        <f>(Staff!$D64*BH68)*((1+Staff!$H64)^(ROUNDDOWN((COUNTIF($D163:BG163,"&gt;0")/12),0)))</f>
        <v>0</v>
      </c>
      <c r="BI163" s="567">
        <f>(Staff!$D64*BI68)*((1+Staff!$H64)^(ROUNDDOWN((COUNTIF($D163:BH163,"&gt;0")/12),0)))</f>
        <v>0</v>
      </c>
      <c r="BJ163" s="567">
        <f>(Staff!$D64*BJ68)*((1+Staff!$H64)^(ROUNDDOWN((COUNTIF($D163:BI163,"&gt;0")/12),0)))</f>
        <v>0</v>
      </c>
      <c r="BK163" s="567">
        <f>(Staff!$D64*BK68)*((1+Staff!$H64)^(ROUNDDOWN((COUNTIF($D163:BJ163,"&gt;0")/12),0)))</f>
        <v>0</v>
      </c>
      <c r="BL163" s="567">
        <f>(Staff!$D64*BL68)*((1+Staff!$H64)^(ROUNDDOWN((COUNTIF($D163:BK163,"&gt;0")/12),0)))</f>
        <v>0</v>
      </c>
      <c r="BM163" s="567">
        <f>(Staff!$D64*BM68)*((1+Staff!$H64)^(ROUNDDOWN((COUNTIF($D163:BL163,"&gt;0")/12),0)))</f>
        <v>0</v>
      </c>
      <c r="BN163" s="567">
        <f>(Staff!$D64*BN68)*((1+Staff!$H64)^(ROUNDDOWN((COUNTIF($D163:BM163,"&gt;0")/12),0)))</f>
        <v>0</v>
      </c>
      <c r="BO163" s="567">
        <f>(Staff!$D64*BO68)*((1+Staff!$H64)^(ROUNDDOWN((COUNTIF($D163:BN163,"&gt;0")/12),0)))</f>
        <v>0</v>
      </c>
      <c r="BP163" s="567">
        <f>(Staff!$D64*BP68)*((1+Staff!$H64)^(ROUNDDOWN((COUNTIF($D163:BO163,"&gt;0")/12),0)))</f>
        <v>0</v>
      </c>
      <c r="BQ163" s="567">
        <f>(Staff!$D64*BQ68)*((1+Staff!$H64)^(ROUNDDOWN((COUNTIF($D163:BP163,"&gt;0")/12),0)))</f>
        <v>0</v>
      </c>
      <c r="BR163" s="567">
        <f>(Staff!$D64*BR68)*((1+Staff!$H64)^(ROUNDDOWN((COUNTIF($D163:BQ163,"&gt;0")/12),0)))</f>
        <v>0</v>
      </c>
      <c r="BS163" s="567">
        <f>(Staff!$D64*BS68)*((1+Staff!$H64)^(ROUNDDOWN((COUNTIF($D163:BR163,"&gt;0")/12),0)))</f>
        <v>0</v>
      </c>
      <c r="BT163" s="567">
        <f>(Staff!$D64*BT68)*((1+Staff!$H64)^(ROUNDDOWN((COUNTIF($D163:BS163,"&gt;0")/12),0)))</f>
        <v>0</v>
      </c>
      <c r="BU163" s="567">
        <f>(Staff!$D64*BU68)*((1+Staff!$H64)^(ROUNDDOWN((COUNTIF($D163:BT163,"&gt;0")/12),0)))</f>
        <v>0</v>
      </c>
      <c r="BV163" s="567">
        <f>(Staff!$D64*BV68)*((1+Staff!$H64)^(ROUNDDOWN((COUNTIF($D163:BU163,"&gt;0")/12),0)))</f>
        <v>0</v>
      </c>
      <c r="BW163" s="567">
        <f>(Staff!$D64*BW68)*((1+Staff!$H64)^(ROUNDDOWN((COUNTIF($D163:BV163,"&gt;0")/12),0)))</f>
        <v>0</v>
      </c>
      <c r="BX163" s="567">
        <f>(Staff!$D64*BX68)*((1+Staff!$H64)^(ROUNDDOWN((COUNTIF($D163:BW163,"&gt;0")/12),0)))</f>
        <v>0</v>
      </c>
      <c r="BY163" s="567">
        <f>(Staff!$D64*BY68)*((1+Staff!$H64)^(ROUNDDOWN((COUNTIF($D163:BX163,"&gt;0")/12),0)))</f>
        <v>0</v>
      </c>
      <c r="BZ163" s="567">
        <f>(Staff!$D64*BZ68)*((1+Staff!$H64)^(ROUNDDOWN((COUNTIF($D163:BY163,"&gt;0")/12),0)))</f>
        <v>0</v>
      </c>
      <c r="CA163" s="567">
        <f>(Staff!$D64*CA68)*((1+Staff!$H64)^(ROUNDDOWN((COUNTIF($D163:BZ163,"&gt;0")/12),0)))</f>
        <v>0</v>
      </c>
      <c r="CB163" s="567">
        <f>(Staff!$D64*CB68)*((1+Staff!$H64)^(ROUNDDOWN((COUNTIF($D163:CA163,"&gt;0")/12),0)))</f>
        <v>0</v>
      </c>
      <c r="CC163" s="567">
        <f>(Staff!$D64*CC68)*((1+Staff!$H64)^(ROUNDDOWN((COUNTIF($D163:CB163,"&gt;0")/12),0)))</f>
        <v>0</v>
      </c>
      <c r="CD163" s="567">
        <f>(Staff!$D64*CD68)*((1+Staff!$H64)^(ROUNDDOWN((COUNTIF($D163:CC163,"&gt;0")/12),0)))</f>
        <v>0</v>
      </c>
      <c r="CE163" s="567">
        <f>(Staff!$D64*CE68)*((1+Staff!$H64)^(ROUNDDOWN((COUNTIF($D163:CD163,"&gt;0")/12),0)))</f>
        <v>0</v>
      </c>
      <c r="CF163" s="567">
        <f>(Staff!$D64*CF68)*((1+Staff!$H64)^(ROUNDDOWN((COUNTIF($D163:CE163,"&gt;0")/12),0)))</f>
        <v>0</v>
      </c>
      <c r="CG163" s="567">
        <f>(Staff!$D64*CG68)*((1+Staff!$H64)^(ROUNDDOWN((COUNTIF($D163:CF163,"&gt;0")/12),0)))</f>
        <v>0</v>
      </c>
      <c r="CH163" s="567">
        <f>(Staff!$D64*CH68)*((1+Staff!$H64)^(ROUNDDOWN((COUNTIF($D163:CG163,"&gt;0")/12),0)))</f>
        <v>0</v>
      </c>
      <c r="CI163" s="567">
        <f>(Staff!$D64*CI68)*((1+Staff!$H64)^(ROUNDDOWN((COUNTIF($D163:CH163,"&gt;0")/12),0)))</f>
        <v>0</v>
      </c>
    </row>
    <row r="164" spans="1:87" ht="15.75" hidden="1" customHeight="1">
      <c r="A164" s="875" t="str">
        <f t="shared" si="11"/>
        <v>Other 5</v>
      </c>
      <c r="B164" s="719" t="str">
        <f>Staff!B65</f>
        <v>Growth</v>
      </c>
      <c r="C164" s="719" t="str">
        <f>Settings!$C$7</f>
        <v>USD</v>
      </c>
      <c r="D164" s="567">
        <f>(Staff!$D65*D69)</f>
        <v>0</v>
      </c>
      <c r="E164" s="567">
        <f>(Staff!$D65*E69)*((1+Staff!$H65)^(ROUNDDOWN((COUNTIF($D164:D164,"&gt;0")/12),0)))</f>
        <v>0</v>
      </c>
      <c r="F164" s="567">
        <f>(Staff!$D65*F69)*((1+Staff!$H65)^(ROUNDDOWN((COUNTIF($D164:E164,"&gt;0")/12),0)))</f>
        <v>0</v>
      </c>
      <c r="G164" s="567">
        <f>(Staff!$D65*G69)*((1+Staff!$H65)^(ROUNDDOWN((COUNTIF($D164:F164,"&gt;0")/12),0)))</f>
        <v>0</v>
      </c>
      <c r="H164" s="567">
        <f>(Staff!$D65*H69)*((1+Staff!$H65)^(ROUNDDOWN((COUNTIF($D164:G164,"&gt;0")/12),0)))</f>
        <v>0</v>
      </c>
      <c r="I164" s="567">
        <f>(Staff!$D65*I69)*((1+Staff!$H65)^(ROUNDDOWN((COUNTIF($D164:H164,"&gt;0")/12),0)))</f>
        <v>0</v>
      </c>
      <c r="J164" s="567">
        <f>(Staff!$D65*J69)*((1+Staff!$H65)^(ROUNDDOWN((COUNTIF($D164:I164,"&gt;0")/12),0)))</f>
        <v>0</v>
      </c>
      <c r="K164" s="567">
        <f>(Staff!$D65*K69)*((1+Staff!$H65)^(ROUNDDOWN((COUNTIF($D164:J164,"&gt;0")/12),0)))</f>
        <v>0</v>
      </c>
      <c r="L164" s="567">
        <f>(Staff!$D65*L69)*((1+Staff!$H65)^(ROUNDDOWN((COUNTIF($D164:K164,"&gt;0")/12),0)))</f>
        <v>0</v>
      </c>
      <c r="M164" s="567">
        <f>(Staff!$D65*M69)*((1+Staff!$H65)^(ROUNDDOWN((COUNTIF($D164:L164,"&gt;0")/12),0)))</f>
        <v>0</v>
      </c>
      <c r="N164" s="567">
        <f>(Staff!$D65*N69)*((1+Staff!$H65)^(ROUNDDOWN((COUNTIF($D164:M164,"&gt;0")/12),0)))</f>
        <v>0</v>
      </c>
      <c r="O164" s="567">
        <f>(Staff!$D65*O69)*((1+Staff!$H65)^(ROUNDDOWN((COUNTIF($D164:N164,"&gt;0")/12),0)))</f>
        <v>0</v>
      </c>
      <c r="P164" s="567">
        <f>(Staff!$D65*P69)*((1+Staff!$H65)^(ROUNDDOWN((COUNTIF($D164:O164,"&gt;0")/12),0)))</f>
        <v>0</v>
      </c>
      <c r="Q164" s="567">
        <f>(Staff!$D65*Q69)*((1+Staff!$H65)^(ROUNDDOWN((COUNTIF($D164:P164,"&gt;0")/12),0)))</f>
        <v>0</v>
      </c>
      <c r="R164" s="567">
        <f>(Staff!$D65*R69)*((1+Staff!$H65)^(ROUNDDOWN((COUNTIF($D164:Q164,"&gt;0")/12),0)))</f>
        <v>0</v>
      </c>
      <c r="S164" s="567">
        <f>(Staff!$D65*S69)*((1+Staff!$H65)^(ROUNDDOWN((COUNTIF($D164:R164,"&gt;0")/12),0)))</f>
        <v>0</v>
      </c>
      <c r="T164" s="567">
        <f>(Staff!$D65*T69)*((1+Staff!$H65)^(ROUNDDOWN((COUNTIF($D164:S164,"&gt;0")/12),0)))</f>
        <v>0</v>
      </c>
      <c r="U164" s="567">
        <f>(Staff!$D65*U69)*((1+Staff!$H65)^(ROUNDDOWN((COUNTIF($D164:T164,"&gt;0")/12),0)))</f>
        <v>0</v>
      </c>
      <c r="V164" s="567">
        <f>(Staff!$D65*V69)*((1+Staff!$H65)^(ROUNDDOWN((COUNTIF($D164:U164,"&gt;0")/12),0)))</f>
        <v>0</v>
      </c>
      <c r="W164" s="567">
        <f>(Staff!$D65*W69)*((1+Staff!$H65)^(ROUNDDOWN((COUNTIF($D164:V164,"&gt;0")/12),0)))</f>
        <v>0</v>
      </c>
      <c r="X164" s="567">
        <f>(Staff!$D65*X69)*((1+Staff!$H65)^(ROUNDDOWN((COUNTIF($D164:W164,"&gt;0")/12),0)))</f>
        <v>0</v>
      </c>
      <c r="Y164" s="567">
        <f>(Staff!$D65*Y69)*((1+Staff!$H65)^(ROUNDDOWN((COUNTIF($D164:X164,"&gt;0")/12),0)))</f>
        <v>0</v>
      </c>
      <c r="Z164" s="567">
        <f>(Staff!$D65*Z69)*((1+Staff!$H65)^(ROUNDDOWN((COUNTIF($D164:Y164,"&gt;0")/12),0)))</f>
        <v>0</v>
      </c>
      <c r="AA164" s="567">
        <f>(Staff!$D65*AA69)*((1+Staff!$H65)^(ROUNDDOWN((COUNTIF($D164:Z164,"&gt;0")/12),0)))</f>
        <v>0</v>
      </c>
      <c r="AB164" s="567">
        <f>(Staff!$D65*AB69)*((1+Staff!$H65)^(ROUNDDOWN((COUNTIF($D164:AA164,"&gt;0")/12),0)))</f>
        <v>0</v>
      </c>
      <c r="AC164" s="567">
        <f>(Staff!$D65*AC69)*((1+Staff!$H65)^(ROUNDDOWN((COUNTIF($D164:AB164,"&gt;0")/12),0)))</f>
        <v>0</v>
      </c>
      <c r="AD164" s="567">
        <f>(Staff!$D65*AD69)*((1+Staff!$H65)^(ROUNDDOWN((COUNTIF($D164:AC164,"&gt;0")/12),0)))</f>
        <v>0</v>
      </c>
      <c r="AE164" s="567">
        <f>(Staff!$D65*AE69)*((1+Staff!$H65)^(ROUNDDOWN((COUNTIF($D164:AD164,"&gt;0")/12),0)))</f>
        <v>0</v>
      </c>
      <c r="AF164" s="567">
        <f>(Staff!$D65*AF69)*((1+Staff!$H65)^(ROUNDDOWN((COUNTIF($D164:AE164,"&gt;0")/12),0)))</f>
        <v>0</v>
      </c>
      <c r="AG164" s="567">
        <f>(Staff!$D65*AG69)*((1+Staff!$H65)^(ROUNDDOWN((COUNTIF($D164:AF164,"&gt;0")/12),0)))</f>
        <v>0</v>
      </c>
      <c r="AH164" s="567">
        <f>(Staff!$D65*AH69)*((1+Staff!$H65)^(ROUNDDOWN((COUNTIF($D164:AG164,"&gt;0")/12),0)))</f>
        <v>0</v>
      </c>
      <c r="AI164" s="567">
        <f>(Staff!$D65*AI69)*((1+Staff!$H65)^(ROUNDDOWN((COUNTIF($D164:AH164,"&gt;0")/12),0)))</f>
        <v>0</v>
      </c>
      <c r="AJ164" s="567">
        <f>(Staff!$D65*AJ69)*((1+Staff!$H65)^(ROUNDDOWN((COUNTIF($D164:AI164,"&gt;0")/12),0)))</f>
        <v>0</v>
      </c>
      <c r="AK164" s="567">
        <f>(Staff!$D65*AK69)*((1+Staff!$H65)^(ROUNDDOWN((COUNTIF($D164:AJ164,"&gt;0")/12),0)))</f>
        <v>0</v>
      </c>
      <c r="AL164" s="567">
        <f>(Staff!$D65*AL69)*((1+Staff!$H65)^(ROUNDDOWN((COUNTIF($D164:AK164,"&gt;0")/12),0)))</f>
        <v>0</v>
      </c>
      <c r="AM164" s="567">
        <f>(Staff!$D65*AM69)*((1+Staff!$H65)^(ROUNDDOWN((COUNTIF($D164:AL164,"&gt;0")/12),0)))</f>
        <v>0</v>
      </c>
      <c r="AN164" s="567">
        <f>(Staff!$D65*AN69)*((1+Staff!$H65)^(ROUNDDOWN((COUNTIF($D164:AM164,"&gt;0")/12),0)))</f>
        <v>0</v>
      </c>
      <c r="AO164" s="567">
        <f>(Staff!$D65*AO69)*((1+Staff!$H65)^(ROUNDDOWN((COUNTIF($D164:AN164,"&gt;0")/12),0)))</f>
        <v>0</v>
      </c>
      <c r="AP164" s="567">
        <f>(Staff!$D65*AP69)*((1+Staff!$H65)^(ROUNDDOWN((COUNTIF($D164:AO164,"&gt;0")/12),0)))</f>
        <v>0</v>
      </c>
      <c r="AQ164" s="567">
        <f>(Staff!$D65*AQ69)*((1+Staff!$H65)^(ROUNDDOWN((COUNTIF($D164:AP164,"&gt;0")/12),0)))</f>
        <v>0</v>
      </c>
      <c r="AR164" s="567">
        <f>(Staff!$D65*AR69)*((1+Staff!$H65)^(ROUNDDOWN((COUNTIF($D164:AQ164,"&gt;0")/12),0)))</f>
        <v>0</v>
      </c>
      <c r="AS164" s="567">
        <f>(Staff!$D65*AS69)*((1+Staff!$H65)^(ROUNDDOWN((COUNTIF($D164:AR164,"&gt;0")/12),0)))</f>
        <v>0</v>
      </c>
      <c r="AT164" s="567">
        <f>(Staff!$D65*AT69)*((1+Staff!$H65)^(ROUNDDOWN((COUNTIF($D164:AS164,"&gt;0")/12),0)))</f>
        <v>0</v>
      </c>
      <c r="AU164" s="567">
        <f>(Staff!$D65*AU69)*((1+Staff!$H65)^(ROUNDDOWN((COUNTIF($D164:AT164,"&gt;0")/12),0)))</f>
        <v>0</v>
      </c>
      <c r="AV164" s="567">
        <f>(Staff!$D65*AV69)*((1+Staff!$H65)^(ROUNDDOWN((COUNTIF($D164:AU164,"&gt;0")/12),0)))</f>
        <v>0</v>
      </c>
      <c r="AW164" s="567">
        <f>(Staff!$D65*AW69)*((1+Staff!$H65)^(ROUNDDOWN((COUNTIF($D164:AV164,"&gt;0")/12),0)))</f>
        <v>0</v>
      </c>
      <c r="AX164" s="567">
        <f>(Staff!$D65*AX69)*((1+Staff!$H65)^(ROUNDDOWN((COUNTIF($D164:AW164,"&gt;0")/12),0)))</f>
        <v>0</v>
      </c>
      <c r="AY164" s="567">
        <f>(Staff!$D65*AY69)*((1+Staff!$H65)^(ROUNDDOWN((COUNTIF($D164:AX164,"&gt;0")/12),0)))</f>
        <v>0</v>
      </c>
      <c r="AZ164" s="567">
        <f>(Staff!$D65*AZ69)*((1+Staff!$H65)^(ROUNDDOWN((COUNTIF($D164:AY164,"&gt;0")/12),0)))</f>
        <v>0</v>
      </c>
      <c r="BA164" s="567">
        <f>(Staff!$D65*BA69)*((1+Staff!$H65)^(ROUNDDOWN((COUNTIF($D164:AZ164,"&gt;0")/12),0)))</f>
        <v>0</v>
      </c>
      <c r="BB164" s="567">
        <f>(Staff!$D65*BB69)*((1+Staff!$H65)^(ROUNDDOWN((COUNTIF($D164:BA164,"&gt;0")/12),0)))</f>
        <v>0</v>
      </c>
      <c r="BC164" s="567">
        <f>(Staff!$D65*BC69)*((1+Staff!$H65)^(ROUNDDOWN((COUNTIF($D164:BB164,"&gt;0")/12),0)))</f>
        <v>0</v>
      </c>
      <c r="BD164" s="567">
        <f>(Staff!$D65*BD69)*((1+Staff!$H65)^(ROUNDDOWN((COUNTIF($D164:BC164,"&gt;0")/12),0)))</f>
        <v>0</v>
      </c>
      <c r="BE164" s="567">
        <f>(Staff!$D65*BE69)*((1+Staff!$H65)^(ROUNDDOWN((COUNTIF($D164:BD164,"&gt;0")/12),0)))</f>
        <v>0</v>
      </c>
      <c r="BF164" s="567">
        <f>(Staff!$D65*BF69)*((1+Staff!$H65)^(ROUNDDOWN((COUNTIF($D164:BE164,"&gt;0")/12),0)))</f>
        <v>0</v>
      </c>
      <c r="BG164" s="567">
        <f>(Staff!$D65*BG69)*((1+Staff!$H65)^(ROUNDDOWN((COUNTIF($D164:BF164,"&gt;0")/12),0)))</f>
        <v>0</v>
      </c>
      <c r="BH164" s="567">
        <f>(Staff!$D65*BH69)*((1+Staff!$H65)^(ROUNDDOWN((COUNTIF($D164:BG164,"&gt;0")/12),0)))</f>
        <v>0</v>
      </c>
      <c r="BI164" s="567">
        <f>(Staff!$D65*BI69)*((1+Staff!$H65)^(ROUNDDOWN((COUNTIF($D164:BH164,"&gt;0")/12),0)))</f>
        <v>0</v>
      </c>
      <c r="BJ164" s="567">
        <f>(Staff!$D65*BJ69)*((1+Staff!$H65)^(ROUNDDOWN((COUNTIF($D164:BI164,"&gt;0")/12),0)))</f>
        <v>0</v>
      </c>
      <c r="BK164" s="567">
        <f>(Staff!$D65*BK69)*((1+Staff!$H65)^(ROUNDDOWN((COUNTIF($D164:BJ164,"&gt;0")/12),0)))</f>
        <v>0</v>
      </c>
      <c r="BL164" s="567">
        <f>(Staff!$D65*BL69)*((1+Staff!$H65)^(ROUNDDOWN((COUNTIF($D164:BK164,"&gt;0")/12),0)))</f>
        <v>0</v>
      </c>
      <c r="BM164" s="567">
        <f>(Staff!$D65*BM69)*((1+Staff!$H65)^(ROUNDDOWN((COUNTIF($D164:BL164,"&gt;0")/12),0)))</f>
        <v>0</v>
      </c>
      <c r="BN164" s="567">
        <f>(Staff!$D65*BN69)*((1+Staff!$H65)^(ROUNDDOWN((COUNTIF($D164:BM164,"&gt;0")/12),0)))</f>
        <v>0</v>
      </c>
      <c r="BO164" s="567">
        <f>(Staff!$D65*BO69)*((1+Staff!$H65)^(ROUNDDOWN((COUNTIF($D164:BN164,"&gt;0")/12),0)))</f>
        <v>0</v>
      </c>
      <c r="BP164" s="567">
        <f>(Staff!$D65*BP69)*((1+Staff!$H65)^(ROUNDDOWN((COUNTIF($D164:BO164,"&gt;0")/12),0)))</f>
        <v>0</v>
      </c>
      <c r="BQ164" s="567">
        <f>(Staff!$D65*BQ69)*((1+Staff!$H65)^(ROUNDDOWN((COUNTIF($D164:BP164,"&gt;0")/12),0)))</f>
        <v>0</v>
      </c>
      <c r="BR164" s="567">
        <f>(Staff!$D65*BR69)*((1+Staff!$H65)^(ROUNDDOWN((COUNTIF($D164:BQ164,"&gt;0")/12),0)))</f>
        <v>0</v>
      </c>
      <c r="BS164" s="567">
        <f>(Staff!$D65*BS69)*((1+Staff!$H65)^(ROUNDDOWN((COUNTIF($D164:BR164,"&gt;0")/12),0)))</f>
        <v>0</v>
      </c>
      <c r="BT164" s="567">
        <f>(Staff!$D65*BT69)*((1+Staff!$H65)^(ROUNDDOWN((COUNTIF($D164:BS164,"&gt;0")/12),0)))</f>
        <v>0</v>
      </c>
      <c r="BU164" s="567">
        <f>(Staff!$D65*BU69)*((1+Staff!$H65)^(ROUNDDOWN((COUNTIF($D164:BT164,"&gt;0")/12),0)))</f>
        <v>0</v>
      </c>
      <c r="BV164" s="567">
        <f>(Staff!$D65*BV69)*((1+Staff!$H65)^(ROUNDDOWN((COUNTIF($D164:BU164,"&gt;0")/12),0)))</f>
        <v>0</v>
      </c>
      <c r="BW164" s="567">
        <f>(Staff!$D65*BW69)*((1+Staff!$H65)^(ROUNDDOWN((COUNTIF($D164:BV164,"&gt;0")/12),0)))</f>
        <v>0</v>
      </c>
      <c r="BX164" s="567">
        <f>(Staff!$D65*BX69)*((1+Staff!$H65)^(ROUNDDOWN((COUNTIF($D164:BW164,"&gt;0")/12),0)))</f>
        <v>0</v>
      </c>
      <c r="BY164" s="567">
        <f>(Staff!$D65*BY69)*((1+Staff!$H65)^(ROUNDDOWN((COUNTIF($D164:BX164,"&gt;0")/12),0)))</f>
        <v>0</v>
      </c>
      <c r="BZ164" s="567">
        <f>(Staff!$D65*BZ69)*((1+Staff!$H65)^(ROUNDDOWN((COUNTIF($D164:BY164,"&gt;0")/12),0)))</f>
        <v>0</v>
      </c>
      <c r="CA164" s="567">
        <f>(Staff!$D65*CA69)*((1+Staff!$H65)^(ROUNDDOWN((COUNTIF($D164:BZ164,"&gt;0")/12),0)))</f>
        <v>0</v>
      </c>
      <c r="CB164" s="567">
        <f>(Staff!$D65*CB69)*((1+Staff!$H65)^(ROUNDDOWN((COUNTIF($D164:CA164,"&gt;0")/12),0)))</f>
        <v>0</v>
      </c>
      <c r="CC164" s="567">
        <f>(Staff!$D65*CC69)*((1+Staff!$H65)^(ROUNDDOWN((COUNTIF($D164:CB164,"&gt;0")/12),0)))</f>
        <v>0</v>
      </c>
      <c r="CD164" s="567">
        <f>(Staff!$D65*CD69)*((1+Staff!$H65)^(ROUNDDOWN((COUNTIF($D164:CC164,"&gt;0")/12),0)))</f>
        <v>0</v>
      </c>
      <c r="CE164" s="567">
        <f>(Staff!$D65*CE69)*((1+Staff!$H65)^(ROUNDDOWN((COUNTIF($D164:CD164,"&gt;0")/12),0)))</f>
        <v>0</v>
      </c>
      <c r="CF164" s="567">
        <f>(Staff!$D65*CF69)*((1+Staff!$H65)^(ROUNDDOWN((COUNTIF($D164:CE164,"&gt;0")/12),0)))</f>
        <v>0</v>
      </c>
      <c r="CG164" s="567">
        <f>(Staff!$D65*CG69)*((1+Staff!$H65)^(ROUNDDOWN((COUNTIF($D164:CF164,"&gt;0")/12),0)))</f>
        <v>0</v>
      </c>
      <c r="CH164" s="567">
        <f>(Staff!$D65*CH69)*((1+Staff!$H65)^(ROUNDDOWN((COUNTIF($D164:CG164,"&gt;0")/12),0)))</f>
        <v>0</v>
      </c>
      <c r="CI164" s="567">
        <f>(Staff!$D65*CI69)*((1+Staff!$H65)^(ROUNDDOWN((COUNTIF($D164:CH164,"&gt;0")/12),0)))</f>
        <v>0</v>
      </c>
    </row>
    <row r="165" spans="1:87" ht="15.75" hidden="1" customHeight="1">
      <c r="A165" s="379" t="str">
        <f t="shared" si="11"/>
        <v>Other 6</v>
      </c>
      <c r="B165" s="412" t="str">
        <f>Staff!B66</f>
        <v>Growth</v>
      </c>
      <c r="C165" s="719" t="str">
        <f>Settings!$C$7</f>
        <v>USD</v>
      </c>
      <c r="D165" s="557">
        <f>(Staff!$D66*D70)</f>
        <v>0</v>
      </c>
      <c r="E165" s="567">
        <f>(Staff!$D66*E70)*((1+Staff!$H66)^(ROUNDDOWN((COUNTIF($D165:D165,"&gt;0")/12),0)))</f>
        <v>0</v>
      </c>
      <c r="F165" s="567">
        <f>(Staff!$D66*F70)*((1+Staff!$H66)^(ROUNDDOWN((COUNTIF($D165:E165,"&gt;0")/12),0)))</f>
        <v>0</v>
      </c>
      <c r="G165" s="567">
        <f>(Staff!$D66*G70)*((1+Staff!$H66)^(ROUNDDOWN((COUNTIF($D165:F165,"&gt;0")/12),0)))</f>
        <v>0</v>
      </c>
      <c r="H165" s="567">
        <f>(Staff!$D66*H70)*((1+Staff!$H66)^(ROUNDDOWN((COUNTIF($D165:G165,"&gt;0")/12),0)))</f>
        <v>0</v>
      </c>
      <c r="I165" s="567">
        <f>(Staff!$D66*I70)*((1+Staff!$H66)^(ROUNDDOWN((COUNTIF($D165:H165,"&gt;0")/12),0)))</f>
        <v>0</v>
      </c>
      <c r="J165" s="567">
        <f>(Staff!$D66*J70)*((1+Staff!$H66)^(ROUNDDOWN((COUNTIF($D165:I165,"&gt;0")/12),0)))</f>
        <v>0</v>
      </c>
      <c r="K165" s="567">
        <f>(Staff!$D66*K70)*((1+Staff!$H66)^(ROUNDDOWN((COUNTIF($D165:J165,"&gt;0")/12),0)))</f>
        <v>0</v>
      </c>
      <c r="L165" s="567">
        <f>(Staff!$D66*L70)*((1+Staff!$H66)^(ROUNDDOWN((COUNTIF($D165:K165,"&gt;0")/12),0)))</f>
        <v>0</v>
      </c>
      <c r="M165" s="567">
        <f>(Staff!$D66*M70)*((1+Staff!$H66)^(ROUNDDOWN((COUNTIF($D165:L165,"&gt;0")/12),0)))</f>
        <v>0</v>
      </c>
      <c r="N165" s="567">
        <f>(Staff!$D66*N70)*((1+Staff!$H66)^(ROUNDDOWN((COUNTIF($D165:M165,"&gt;0")/12),0)))</f>
        <v>0</v>
      </c>
      <c r="O165" s="567">
        <f>(Staff!$D66*O70)*((1+Staff!$H66)^(ROUNDDOWN((COUNTIF($D165:N165,"&gt;0")/12),0)))</f>
        <v>0</v>
      </c>
      <c r="P165" s="567">
        <f>(Staff!$D66*P70)*((1+Staff!$H66)^(ROUNDDOWN((COUNTIF($D165:O165,"&gt;0")/12),0)))</f>
        <v>0</v>
      </c>
      <c r="Q165" s="567">
        <f>(Staff!$D66*Q70)*((1+Staff!$H66)^(ROUNDDOWN((COUNTIF($D165:P165,"&gt;0")/12),0)))</f>
        <v>0</v>
      </c>
      <c r="R165" s="567">
        <f>(Staff!$D66*R70)*((1+Staff!$H66)^(ROUNDDOWN((COUNTIF($D165:Q165,"&gt;0")/12),0)))</f>
        <v>0</v>
      </c>
      <c r="S165" s="567">
        <f>(Staff!$D66*S70)*((1+Staff!$H66)^(ROUNDDOWN((COUNTIF($D165:R165,"&gt;0")/12),0)))</f>
        <v>0</v>
      </c>
      <c r="T165" s="567">
        <f>(Staff!$D66*T70)*((1+Staff!$H66)^(ROUNDDOWN((COUNTIF($D165:S165,"&gt;0")/12),0)))</f>
        <v>0</v>
      </c>
      <c r="U165" s="567">
        <f>(Staff!$D66*U70)*((1+Staff!$H66)^(ROUNDDOWN((COUNTIF($D165:T165,"&gt;0")/12),0)))</f>
        <v>0</v>
      </c>
      <c r="V165" s="567">
        <f>(Staff!$D66*V70)*((1+Staff!$H66)^(ROUNDDOWN((COUNTIF($D165:U165,"&gt;0")/12),0)))</f>
        <v>0</v>
      </c>
      <c r="W165" s="567">
        <f>(Staff!$D66*W70)*((1+Staff!$H66)^(ROUNDDOWN((COUNTIF($D165:V165,"&gt;0")/12),0)))</f>
        <v>0</v>
      </c>
      <c r="X165" s="567">
        <f>(Staff!$D66*X70)*((1+Staff!$H66)^(ROUNDDOWN((COUNTIF($D165:W165,"&gt;0")/12),0)))</f>
        <v>0</v>
      </c>
      <c r="Y165" s="567">
        <f>(Staff!$D66*Y70)*((1+Staff!$H66)^(ROUNDDOWN((COUNTIF($D165:X165,"&gt;0")/12),0)))</f>
        <v>0</v>
      </c>
      <c r="Z165" s="567">
        <f>(Staff!$D66*Z70)*((1+Staff!$H66)^(ROUNDDOWN((COUNTIF($D165:Y165,"&gt;0")/12),0)))</f>
        <v>0</v>
      </c>
      <c r="AA165" s="567">
        <f>(Staff!$D66*AA70)*((1+Staff!$H66)^(ROUNDDOWN((COUNTIF($D165:Z165,"&gt;0")/12),0)))</f>
        <v>0</v>
      </c>
      <c r="AB165" s="567">
        <f>(Staff!$D66*AB70)*((1+Staff!$H66)^(ROUNDDOWN((COUNTIF($D165:AA165,"&gt;0")/12),0)))</f>
        <v>0</v>
      </c>
      <c r="AC165" s="567">
        <f>(Staff!$D66*AC70)*((1+Staff!$H66)^(ROUNDDOWN((COUNTIF($D165:AB165,"&gt;0")/12),0)))</f>
        <v>0</v>
      </c>
      <c r="AD165" s="567">
        <f>(Staff!$D66*AD70)*((1+Staff!$H66)^(ROUNDDOWN((COUNTIF($D165:AC165,"&gt;0")/12),0)))</f>
        <v>0</v>
      </c>
      <c r="AE165" s="567">
        <f>(Staff!$D66*AE70)*((1+Staff!$H66)^(ROUNDDOWN((COUNTIF($D165:AD165,"&gt;0")/12),0)))</f>
        <v>0</v>
      </c>
      <c r="AF165" s="567">
        <f>(Staff!$D66*AF70)*((1+Staff!$H66)^(ROUNDDOWN((COUNTIF($D165:AE165,"&gt;0")/12),0)))</f>
        <v>0</v>
      </c>
      <c r="AG165" s="567">
        <f>(Staff!$D66*AG70)*((1+Staff!$H66)^(ROUNDDOWN((COUNTIF($D165:AF165,"&gt;0")/12),0)))</f>
        <v>0</v>
      </c>
      <c r="AH165" s="567">
        <f>(Staff!$D66*AH70)*((1+Staff!$H66)^(ROUNDDOWN((COUNTIF($D165:AG165,"&gt;0")/12),0)))</f>
        <v>0</v>
      </c>
      <c r="AI165" s="567">
        <f>(Staff!$D66*AI70)*((1+Staff!$H66)^(ROUNDDOWN((COUNTIF($D165:AH165,"&gt;0")/12),0)))</f>
        <v>0</v>
      </c>
      <c r="AJ165" s="567">
        <f>(Staff!$D66*AJ70)*((1+Staff!$H66)^(ROUNDDOWN((COUNTIF($D165:AI165,"&gt;0")/12),0)))</f>
        <v>0</v>
      </c>
      <c r="AK165" s="567">
        <f>(Staff!$D66*AK70)*((1+Staff!$H66)^(ROUNDDOWN((COUNTIF($D165:AJ165,"&gt;0")/12),0)))</f>
        <v>0</v>
      </c>
      <c r="AL165" s="567">
        <f>(Staff!$D66*AL70)*((1+Staff!$H66)^(ROUNDDOWN((COUNTIF($D165:AK165,"&gt;0")/12),0)))</f>
        <v>0</v>
      </c>
      <c r="AM165" s="567">
        <f>(Staff!$D66*AM70)*((1+Staff!$H66)^(ROUNDDOWN((COUNTIF($D165:AL165,"&gt;0")/12),0)))</f>
        <v>0</v>
      </c>
      <c r="AN165" s="567">
        <f>(Staff!$D66*AN70)*((1+Staff!$H66)^(ROUNDDOWN((COUNTIF($D165:AM165,"&gt;0")/12),0)))</f>
        <v>0</v>
      </c>
      <c r="AO165" s="567">
        <f>(Staff!$D66*AO70)*((1+Staff!$H66)^(ROUNDDOWN((COUNTIF($D165:AN165,"&gt;0")/12),0)))</f>
        <v>0</v>
      </c>
      <c r="AP165" s="567">
        <f>(Staff!$D66*AP70)*((1+Staff!$H66)^(ROUNDDOWN((COUNTIF($D165:AO165,"&gt;0")/12),0)))</f>
        <v>0</v>
      </c>
      <c r="AQ165" s="567">
        <f>(Staff!$D66*AQ70)*((1+Staff!$H66)^(ROUNDDOWN((COUNTIF($D165:AP165,"&gt;0")/12),0)))</f>
        <v>0</v>
      </c>
      <c r="AR165" s="567">
        <f>(Staff!$D66*AR70)*((1+Staff!$H66)^(ROUNDDOWN((COUNTIF($D165:AQ165,"&gt;0")/12),0)))</f>
        <v>0</v>
      </c>
      <c r="AS165" s="567">
        <f>(Staff!$D66*AS70)*((1+Staff!$H66)^(ROUNDDOWN((COUNTIF($D165:AR165,"&gt;0")/12),0)))</f>
        <v>0</v>
      </c>
      <c r="AT165" s="567">
        <f>(Staff!$D66*AT70)*((1+Staff!$H66)^(ROUNDDOWN((COUNTIF($D165:AS165,"&gt;0")/12),0)))</f>
        <v>0</v>
      </c>
      <c r="AU165" s="567">
        <f>(Staff!$D66*AU70)*((1+Staff!$H66)^(ROUNDDOWN((COUNTIF($D165:AT165,"&gt;0")/12),0)))</f>
        <v>0</v>
      </c>
      <c r="AV165" s="567">
        <f>(Staff!$D66*AV70)*((1+Staff!$H66)^(ROUNDDOWN((COUNTIF($D165:AU165,"&gt;0")/12),0)))</f>
        <v>0</v>
      </c>
      <c r="AW165" s="567">
        <f>(Staff!$D66*AW70)*((1+Staff!$H66)^(ROUNDDOWN((COUNTIF($D165:AV165,"&gt;0")/12),0)))</f>
        <v>0</v>
      </c>
      <c r="AX165" s="567">
        <f>(Staff!$D66*AX70)*((1+Staff!$H66)^(ROUNDDOWN((COUNTIF($D165:AW165,"&gt;0")/12),0)))</f>
        <v>0</v>
      </c>
      <c r="AY165" s="567">
        <f>(Staff!$D66*AY70)*((1+Staff!$H66)^(ROUNDDOWN((COUNTIF($D165:AX165,"&gt;0")/12),0)))</f>
        <v>0</v>
      </c>
      <c r="AZ165" s="567">
        <f>(Staff!$D66*AZ70)*((1+Staff!$H66)^(ROUNDDOWN((COUNTIF($D165:AY165,"&gt;0")/12),0)))</f>
        <v>0</v>
      </c>
      <c r="BA165" s="567">
        <f>(Staff!$D66*BA70)*((1+Staff!$H66)^(ROUNDDOWN((COUNTIF($D165:AZ165,"&gt;0")/12),0)))</f>
        <v>0</v>
      </c>
      <c r="BB165" s="567">
        <f>(Staff!$D66*BB70)*((1+Staff!$H66)^(ROUNDDOWN((COUNTIF($D165:BA165,"&gt;0")/12),0)))</f>
        <v>0</v>
      </c>
      <c r="BC165" s="567">
        <f>(Staff!$D66*BC70)*((1+Staff!$H66)^(ROUNDDOWN((COUNTIF($D165:BB165,"&gt;0")/12),0)))</f>
        <v>0</v>
      </c>
      <c r="BD165" s="567">
        <f>(Staff!$D66*BD70)*((1+Staff!$H66)^(ROUNDDOWN((COUNTIF($D165:BC165,"&gt;0")/12),0)))</f>
        <v>0</v>
      </c>
      <c r="BE165" s="567">
        <f>(Staff!$D66*BE70)*((1+Staff!$H66)^(ROUNDDOWN((COUNTIF($D165:BD165,"&gt;0")/12),0)))</f>
        <v>0</v>
      </c>
      <c r="BF165" s="567">
        <f>(Staff!$D66*BF70)*((1+Staff!$H66)^(ROUNDDOWN((COUNTIF($D165:BE165,"&gt;0")/12),0)))</f>
        <v>0</v>
      </c>
      <c r="BG165" s="567">
        <f>(Staff!$D66*BG70)*((1+Staff!$H66)^(ROUNDDOWN((COUNTIF($D165:BF165,"&gt;0")/12),0)))</f>
        <v>0</v>
      </c>
      <c r="BH165" s="567">
        <f>(Staff!$D66*BH70)*((1+Staff!$H66)^(ROUNDDOWN((COUNTIF($D165:BG165,"&gt;0")/12),0)))</f>
        <v>0</v>
      </c>
      <c r="BI165" s="567">
        <f>(Staff!$D66*BI70)*((1+Staff!$H66)^(ROUNDDOWN((COUNTIF($D165:BH165,"&gt;0")/12),0)))</f>
        <v>0</v>
      </c>
      <c r="BJ165" s="567">
        <f>(Staff!$D66*BJ70)*((1+Staff!$H66)^(ROUNDDOWN((COUNTIF($D165:BI165,"&gt;0")/12),0)))</f>
        <v>0</v>
      </c>
      <c r="BK165" s="567">
        <f>(Staff!$D66*BK70)*((1+Staff!$H66)^(ROUNDDOWN((COUNTIF($D165:BJ165,"&gt;0")/12),0)))</f>
        <v>0</v>
      </c>
      <c r="BL165" s="567">
        <f>(Staff!$D66*BL70)*((1+Staff!$H66)^(ROUNDDOWN((COUNTIF($D165:BK165,"&gt;0")/12),0)))</f>
        <v>0</v>
      </c>
      <c r="BM165" s="567">
        <f>(Staff!$D66*BM70)*((1+Staff!$H66)^(ROUNDDOWN((COUNTIF($D165:BL165,"&gt;0")/12),0)))</f>
        <v>0</v>
      </c>
      <c r="BN165" s="567">
        <f>(Staff!$D66*BN70)*((1+Staff!$H66)^(ROUNDDOWN((COUNTIF($D165:BM165,"&gt;0")/12),0)))</f>
        <v>0</v>
      </c>
      <c r="BO165" s="567">
        <f>(Staff!$D66*BO70)*((1+Staff!$H66)^(ROUNDDOWN((COUNTIF($D165:BN165,"&gt;0")/12),0)))</f>
        <v>0</v>
      </c>
      <c r="BP165" s="567">
        <f>(Staff!$D66*BP70)*((1+Staff!$H66)^(ROUNDDOWN((COUNTIF($D165:BO165,"&gt;0")/12),0)))</f>
        <v>0</v>
      </c>
      <c r="BQ165" s="567">
        <f>(Staff!$D66*BQ70)*((1+Staff!$H66)^(ROUNDDOWN((COUNTIF($D165:BP165,"&gt;0")/12),0)))</f>
        <v>0</v>
      </c>
      <c r="BR165" s="567">
        <f>(Staff!$D66*BR70)*((1+Staff!$H66)^(ROUNDDOWN((COUNTIF($D165:BQ165,"&gt;0")/12),0)))</f>
        <v>0</v>
      </c>
      <c r="BS165" s="567">
        <f>(Staff!$D66*BS70)*((1+Staff!$H66)^(ROUNDDOWN((COUNTIF($D165:BR165,"&gt;0")/12),0)))</f>
        <v>0</v>
      </c>
      <c r="BT165" s="567">
        <f>(Staff!$D66*BT70)*((1+Staff!$H66)^(ROUNDDOWN((COUNTIF($D165:BS165,"&gt;0")/12),0)))</f>
        <v>0</v>
      </c>
      <c r="BU165" s="567">
        <f>(Staff!$D66*BU70)*((1+Staff!$H66)^(ROUNDDOWN((COUNTIF($D165:BT165,"&gt;0")/12),0)))</f>
        <v>0</v>
      </c>
      <c r="BV165" s="567">
        <f>(Staff!$D66*BV70)*((1+Staff!$H66)^(ROUNDDOWN((COUNTIF($D165:BU165,"&gt;0")/12),0)))</f>
        <v>0</v>
      </c>
      <c r="BW165" s="567">
        <f>(Staff!$D66*BW70)*((1+Staff!$H66)^(ROUNDDOWN((COUNTIF($D165:BV165,"&gt;0")/12),0)))</f>
        <v>0</v>
      </c>
      <c r="BX165" s="567">
        <f>(Staff!$D66*BX70)*((1+Staff!$H66)^(ROUNDDOWN((COUNTIF($D165:BW165,"&gt;0")/12),0)))</f>
        <v>0</v>
      </c>
      <c r="BY165" s="567">
        <f>(Staff!$D66*BY70)*((1+Staff!$H66)^(ROUNDDOWN((COUNTIF($D165:BX165,"&gt;0")/12),0)))</f>
        <v>0</v>
      </c>
      <c r="BZ165" s="567">
        <f>(Staff!$D66*BZ70)*((1+Staff!$H66)^(ROUNDDOWN((COUNTIF($D165:BY165,"&gt;0")/12),0)))</f>
        <v>0</v>
      </c>
      <c r="CA165" s="567">
        <f>(Staff!$D66*CA70)*((1+Staff!$H66)^(ROUNDDOWN((COUNTIF($D165:BZ165,"&gt;0")/12),0)))</f>
        <v>0</v>
      </c>
      <c r="CB165" s="567">
        <f>(Staff!$D66*CB70)*((1+Staff!$H66)^(ROUNDDOWN((COUNTIF($D165:CA165,"&gt;0")/12),0)))</f>
        <v>0</v>
      </c>
      <c r="CC165" s="567">
        <f>(Staff!$D66*CC70)*((1+Staff!$H66)^(ROUNDDOWN((COUNTIF($D165:CB165,"&gt;0")/12),0)))</f>
        <v>0</v>
      </c>
      <c r="CD165" s="567">
        <f>(Staff!$D66*CD70)*((1+Staff!$H66)^(ROUNDDOWN((COUNTIF($D165:CC165,"&gt;0")/12),0)))</f>
        <v>0</v>
      </c>
      <c r="CE165" s="567">
        <f>(Staff!$D66*CE70)*((1+Staff!$H66)^(ROUNDDOWN((COUNTIF($D165:CD165,"&gt;0")/12),0)))</f>
        <v>0</v>
      </c>
      <c r="CF165" s="567">
        <f>(Staff!$D66*CF70)*((1+Staff!$H66)^(ROUNDDOWN((COUNTIF($D165:CE165,"&gt;0")/12),0)))</f>
        <v>0</v>
      </c>
      <c r="CG165" s="567">
        <f>(Staff!$D66*CG70)*((1+Staff!$H66)^(ROUNDDOWN((COUNTIF($D165:CF165,"&gt;0")/12),0)))</f>
        <v>0</v>
      </c>
      <c r="CH165" s="567">
        <f>(Staff!$D66*CH70)*((1+Staff!$H66)^(ROUNDDOWN((COUNTIF($D165:CG165,"&gt;0")/12),0)))</f>
        <v>0</v>
      </c>
      <c r="CI165" s="567">
        <f>(Staff!$D66*CI70)*((1+Staff!$H66)^(ROUNDDOWN((COUNTIF($D165:CH165,"&gt;0")/12),0)))</f>
        <v>0</v>
      </c>
    </row>
    <row r="166" spans="1:87" ht="15.75" hidden="1" customHeight="1">
      <c r="A166" s="379" t="str">
        <f t="shared" si="11"/>
        <v>Other 7</v>
      </c>
      <c r="B166" s="412" t="str">
        <f>Staff!B67</f>
        <v>Growth</v>
      </c>
      <c r="C166" s="719" t="str">
        <f>Settings!$C$7</f>
        <v>USD</v>
      </c>
      <c r="D166" s="557">
        <f>(Staff!$D67*D71)</f>
        <v>0</v>
      </c>
      <c r="E166" s="567">
        <f>(Staff!$D67*E71)*((1+Staff!$H67)^(ROUNDDOWN((COUNTIF($D166:D166,"&gt;0")/12),0)))</f>
        <v>0</v>
      </c>
      <c r="F166" s="567">
        <f>(Staff!$D67*F71)*((1+Staff!$H67)^(ROUNDDOWN((COUNTIF($D166:E166,"&gt;0")/12),0)))</f>
        <v>0</v>
      </c>
      <c r="G166" s="567">
        <f>(Staff!$D67*G71)*((1+Staff!$H67)^(ROUNDDOWN((COUNTIF($D166:F166,"&gt;0")/12),0)))</f>
        <v>0</v>
      </c>
      <c r="H166" s="567">
        <f>(Staff!$D67*H71)*((1+Staff!$H67)^(ROUNDDOWN((COUNTIF($D166:G166,"&gt;0")/12),0)))</f>
        <v>0</v>
      </c>
      <c r="I166" s="567">
        <f>(Staff!$D67*I71)*((1+Staff!$H67)^(ROUNDDOWN((COUNTIF($D166:H166,"&gt;0")/12),0)))</f>
        <v>0</v>
      </c>
      <c r="J166" s="567">
        <f>(Staff!$D67*J71)*((1+Staff!$H67)^(ROUNDDOWN((COUNTIF($D166:I166,"&gt;0")/12),0)))</f>
        <v>0</v>
      </c>
      <c r="K166" s="567">
        <f>(Staff!$D67*K71)*((1+Staff!$H67)^(ROUNDDOWN((COUNTIF($D166:J166,"&gt;0")/12),0)))</f>
        <v>0</v>
      </c>
      <c r="L166" s="567">
        <f>(Staff!$D67*L71)*((1+Staff!$H67)^(ROUNDDOWN((COUNTIF($D166:K166,"&gt;0")/12),0)))</f>
        <v>0</v>
      </c>
      <c r="M166" s="567">
        <f>(Staff!$D67*M71)*((1+Staff!$H67)^(ROUNDDOWN((COUNTIF($D166:L166,"&gt;0")/12),0)))</f>
        <v>0</v>
      </c>
      <c r="N166" s="567">
        <f>(Staff!$D67*N71)*((1+Staff!$H67)^(ROUNDDOWN((COUNTIF($D166:M166,"&gt;0")/12),0)))</f>
        <v>0</v>
      </c>
      <c r="O166" s="567">
        <f>(Staff!$D67*O71)*((1+Staff!$H67)^(ROUNDDOWN((COUNTIF($D166:N166,"&gt;0")/12),0)))</f>
        <v>0</v>
      </c>
      <c r="P166" s="567">
        <f>(Staff!$D67*P71)*((1+Staff!$H67)^(ROUNDDOWN((COUNTIF($D166:O166,"&gt;0")/12),0)))</f>
        <v>0</v>
      </c>
      <c r="Q166" s="567">
        <f>(Staff!$D67*Q71)*((1+Staff!$H67)^(ROUNDDOWN((COUNTIF($D166:P166,"&gt;0")/12),0)))</f>
        <v>0</v>
      </c>
      <c r="R166" s="567">
        <f>(Staff!$D67*R71)*((1+Staff!$H67)^(ROUNDDOWN((COUNTIF($D166:Q166,"&gt;0")/12),0)))</f>
        <v>0</v>
      </c>
      <c r="S166" s="567">
        <f>(Staff!$D67*S71)*((1+Staff!$H67)^(ROUNDDOWN((COUNTIF($D166:R166,"&gt;0")/12),0)))</f>
        <v>0</v>
      </c>
      <c r="T166" s="567">
        <f>(Staff!$D67*T71)*((1+Staff!$H67)^(ROUNDDOWN((COUNTIF($D166:S166,"&gt;0")/12),0)))</f>
        <v>0</v>
      </c>
      <c r="U166" s="567">
        <f>(Staff!$D67*U71)*((1+Staff!$H67)^(ROUNDDOWN((COUNTIF($D166:T166,"&gt;0")/12),0)))</f>
        <v>0</v>
      </c>
      <c r="V166" s="567">
        <f>(Staff!$D67*V71)*((1+Staff!$H67)^(ROUNDDOWN((COUNTIF($D166:U166,"&gt;0")/12),0)))</f>
        <v>0</v>
      </c>
      <c r="W166" s="567">
        <f>(Staff!$D67*W71)*((1+Staff!$H67)^(ROUNDDOWN((COUNTIF($D166:V166,"&gt;0")/12),0)))</f>
        <v>0</v>
      </c>
      <c r="X166" s="567">
        <f>(Staff!$D67*X71)*((1+Staff!$H67)^(ROUNDDOWN((COUNTIF($D166:W166,"&gt;0")/12),0)))</f>
        <v>0</v>
      </c>
      <c r="Y166" s="567">
        <f>(Staff!$D67*Y71)*((1+Staff!$H67)^(ROUNDDOWN((COUNTIF($D166:X166,"&gt;0")/12),0)))</f>
        <v>0</v>
      </c>
      <c r="Z166" s="567">
        <f>(Staff!$D67*Z71)*((1+Staff!$H67)^(ROUNDDOWN((COUNTIF($D166:Y166,"&gt;0")/12),0)))</f>
        <v>0</v>
      </c>
      <c r="AA166" s="567">
        <f>(Staff!$D67*AA71)*((1+Staff!$H67)^(ROUNDDOWN((COUNTIF($D166:Z166,"&gt;0")/12),0)))</f>
        <v>0</v>
      </c>
      <c r="AB166" s="567">
        <f>(Staff!$D67*AB71)*((1+Staff!$H67)^(ROUNDDOWN((COUNTIF($D166:AA166,"&gt;0")/12),0)))</f>
        <v>0</v>
      </c>
      <c r="AC166" s="567">
        <f>(Staff!$D67*AC71)*((1+Staff!$H67)^(ROUNDDOWN((COUNTIF($D166:AB166,"&gt;0")/12),0)))</f>
        <v>0</v>
      </c>
      <c r="AD166" s="567">
        <f>(Staff!$D67*AD71)*((1+Staff!$H67)^(ROUNDDOWN((COUNTIF($D166:AC166,"&gt;0")/12),0)))</f>
        <v>0</v>
      </c>
      <c r="AE166" s="567">
        <f>(Staff!$D67*AE71)*((1+Staff!$H67)^(ROUNDDOWN((COUNTIF($D166:AD166,"&gt;0")/12),0)))</f>
        <v>0</v>
      </c>
      <c r="AF166" s="567">
        <f>(Staff!$D67*AF71)*((1+Staff!$H67)^(ROUNDDOWN((COUNTIF($D166:AE166,"&gt;0")/12),0)))</f>
        <v>0</v>
      </c>
      <c r="AG166" s="567">
        <f>(Staff!$D67*AG71)*((1+Staff!$H67)^(ROUNDDOWN((COUNTIF($D166:AF166,"&gt;0")/12),0)))</f>
        <v>0</v>
      </c>
      <c r="AH166" s="567">
        <f>(Staff!$D67*AH71)*((1+Staff!$H67)^(ROUNDDOWN((COUNTIF($D166:AG166,"&gt;0")/12),0)))</f>
        <v>0</v>
      </c>
      <c r="AI166" s="567">
        <f>(Staff!$D67*AI71)*((1+Staff!$H67)^(ROUNDDOWN((COUNTIF($D166:AH166,"&gt;0")/12),0)))</f>
        <v>0</v>
      </c>
      <c r="AJ166" s="567">
        <f>(Staff!$D67*AJ71)*((1+Staff!$H67)^(ROUNDDOWN((COUNTIF($D166:AI166,"&gt;0")/12),0)))</f>
        <v>0</v>
      </c>
      <c r="AK166" s="567">
        <f>(Staff!$D67*AK71)*((1+Staff!$H67)^(ROUNDDOWN((COUNTIF($D166:AJ166,"&gt;0")/12),0)))</f>
        <v>0</v>
      </c>
      <c r="AL166" s="567">
        <f>(Staff!$D67*AL71)*((1+Staff!$H67)^(ROUNDDOWN((COUNTIF($D166:AK166,"&gt;0")/12),0)))</f>
        <v>0</v>
      </c>
      <c r="AM166" s="567">
        <f>(Staff!$D67*AM71)*((1+Staff!$H67)^(ROUNDDOWN((COUNTIF($D166:AL166,"&gt;0")/12),0)))</f>
        <v>0</v>
      </c>
      <c r="AN166" s="567">
        <f>(Staff!$D67*AN71)*((1+Staff!$H67)^(ROUNDDOWN((COUNTIF($D166:AM166,"&gt;0")/12),0)))</f>
        <v>0</v>
      </c>
      <c r="AO166" s="567">
        <f>(Staff!$D67*AO71)*((1+Staff!$H67)^(ROUNDDOWN((COUNTIF($D166:AN166,"&gt;0")/12),0)))</f>
        <v>0</v>
      </c>
      <c r="AP166" s="567">
        <f>(Staff!$D67*AP71)*((1+Staff!$H67)^(ROUNDDOWN((COUNTIF($D166:AO166,"&gt;0")/12),0)))</f>
        <v>0</v>
      </c>
      <c r="AQ166" s="567">
        <f>(Staff!$D67*AQ71)*((1+Staff!$H67)^(ROUNDDOWN((COUNTIF($D166:AP166,"&gt;0")/12),0)))</f>
        <v>0</v>
      </c>
      <c r="AR166" s="567">
        <f>(Staff!$D67*AR71)*((1+Staff!$H67)^(ROUNDDOWN((COUNTIF($D166:AQ166,"&gt;0")/12),0)))</f>
        <v>0</v>
      </c>
      <c r="AS166" s="567">
        <f>(Staff!$D67*AS71)*((1+Staff!$H67)^(ROUNDDOWN((COUNTIF($D166:AR166,"&gt;0")/12),0)))</f>
        <v>0</v>
      </c>
      <c r="AT166" s="567">
        <f>(Staff!$D67*AT71)*((1+Staff!$H67)^(ROUNDDOWN((COUNTIF($D166:AS166,"&gt;0")/12),0)))</f>
        <v>0</v>
      </c>
      <c r="AU166" s="567">
        <f>(Staff!$D67*AU71)*((1+Staff!$H67)^(ROUNDDOWN((COUNTIF($D166:AT166,"&gt;0")/12),0)))</f>
        <v>0</v>
      </c>
      <c r="AV166" s="567">
        <f>(Staff!$D67*AV71)*((1+Staff!$H67)^(ROUNDDOWN((COUNTIF($D166:AU166,"&gt;0")/12),0)))</f>
        <v>0</v>
      </c>
      <c r="AW166" s="567">
        <f>(Staff!$D67*AW71)*((1+Staff!$H67)^(ROUNDDOWN((COUNTIF($D166:AV166,"&gt;0")/12),0)))</f>
        <v>0</v>
      </c>
      <c r="AX166" s="567">
        <f>(Staff!$D67*AX71)*((1+Staff!$H67)^(ROUNDDOWN((COUNTIF($D166:AW166,"&gt;0")/12),0)))</f>
        <v>0</v>
      </c>
      <c r="AY166" s="567">
        <f>(Staff!$D67*AY71)*((1+Staff!$H67)^(ROUNDDOWN((COUNTIF($D166:AX166,"&gt;0")/12),0)))</f>
        <v>0</v>
      </c>
      <c r="AZ166" s="567">
        <f>(Staff!$D67*AZ71)*((1+Staff!$H67)^(ROUNDDOWN((COUNTIF($D166:AY166,"&gt;0")/12),0)))</f>
        <v>0</v>
      </c>
      <c r="BA166" s="567">
        <f>(Staff!$D67*BA71)*((1+Staff!$H67)^(ROUNDDOWN((COUNTIF($D166:AZ166,"&gt;0")/12),0)))</f>
        <v>0</v>
      </c>
      <c r="BB166" s="567">
        <f>(Staff!$D67*BB71)*((1+Staff!$H67)^(ROUNDDOWN((COUNTIF($D166:BA166,"&gt;0")/12),0)))</f>
        <v>0</v>
      </c>
      <c r="BC166" s="567">
        <f>(Staff!$D67*BC71)*((1+Staff!$H67)^(ROUNDDOWN((COUNTIF($D166:BB166,"&gt;0")/12),0)))</f>
        <v>0</v>
      </c>
      <c r="BD166" s="567">
        <f>(Staff!$D67*BD71)*((1+Staff!$H67)^(ROUNDDOWN((COUNTIF($D166:BC166,"&gt;0")/12),0)))</f>
        <v>0</v>
      </c>
      <c r="BE166" s="567">
        <f>(Staff!$D67*BE71)*((1+Staff!$H67)^(ROUNDDOWN((COUNTIF($D166:BD166,"&gt;0")/12),0)))</f>
        <v>0</v>
      </c>
      <c r="BF166" s="567">
        <f>(Staff!$D67*BF71)*((1+Staff!$H67)^(ROUNDDOWN((COUNTIF($D166:BE166,"&gt;0")/12),0)))</f>
        <v>0</v>
      </c>
      <c r="BG166" s="567">
        <f>(Staff!$D67*BG71)*((1+Staff!$H67)^(ROUNDDOWN((COUNTIF($D166:BF166,"&gt;0")/12),0)))</f>
        <v>0</v>
      </c>
      <c r="BH166" s="567">
        <f>(Staff!$D67*BH71)*((1+Staff!$H67)^(ROUNDDOWN((COUNTIF($D166:BG166,"&gt;0")/12),0)))</f>
        <v>0</v>
      </c>
      <c r="BI166" s="567">
        <f>(Staff!$D67*BI71)*((1+Staff!$H67)^(ROUNDDOWN((COUNTIF($D166:BH166,"&gt;0")/12),0)))</f>
        <v>0</v>
      </c>
      <c r="BJ166" s="567">
        <f>(Staff!$D67*BJ71)*((1+Staff!$H67)^(ROUNDDOWN((COUNTIF($D166:BI166,"&gt;0")/12),0)))</f>
        <v>0</v>
      </c>
      <c r="BK166" s="567">
        <f>(Staff!$D67*BK71)*((1+Staff!$H67)^(ROUNDDOWN((COUNTIF($D166:BJ166,"&gt;0")/12),0)))</f>
        <v>0</v>
      </c>
      <c r="BL166" s="567">
        <f>(Staff!$D67*BL71)*((1+Staff!$H67)^(ROUNDDOWN((COUNTIF($D166:BK166,"&gt;0")/12),0)))</f>
        <v>0</v>
      </c>
      <c r="BM166" s="567">
        <f>(Staff!$D67*BM71)*((1+Staff!$H67)^(ROUNDDOWN((COUNTIF($D166:BL166,"&gt;0")/12),0)))</f>
        <v>0</v>
      </c>
      <c r="BN166" s="567">
        <f>(Staff!$D67*BN71)*((1+Staff!$H67)^(ROUNDDOWN((COUNTIF($D166:BM166,"&gt;0")/12),0)))</f>
        <v>0</v>
      </c>
      <c r="BO166" s="567">
        <f>(Staff!$D67*BO71)*((1+Staff!$H67)^(ROUNDDOWN((COUNTIF($D166:BN166,"&gt;0")/12),0)))</f>
        <v>0</v>
      </c>
      <c r="BP166" s="567">
        <f>(Staff!$D67*BP71)*((1+Staff!$H67)^(ROUNDDOWN((COUNTIF($D166:BO166,"&gt;0")/12),0)))</f>
        <v>0</v>
      </c>
      <c r="BQ166" s="567">
        <f>(Staff!$D67*BQ71)*((1+Staff!$H67)^(ROUNDDOWN((COUNTIF($D166:BP166,"&gt;0")/12),0)))</f>
        <v>0</v>
      </c>
      <c r="BR166" s="567">
        <f>(Staff!$D67*BR71)*((1+Staff!$H67)^(ROUNDDOWN((COUNTIF($D166:BQ166,"&gt;0")/12),0)))</f>
        <v>0</v>
      </c>
      <c r="BS166" s="567">
        <f>(Staff!$D67*BS71)*((1+Staff!$H67)^(ROUNDDOWN((COUNTIF($D166:BR166,"&gt;0")/12),0)))</f>
        <v>0</v>
      </c>
      <c r="BT166" s="567">
        <f>(Staff!$D67*BT71)*((1+Staff!$H67)^(ROUNDDOWN((COUNTIF($D166:BS166,"&gt;0")/12),0)))</f>
        <v>0</v>
      </c>
      <c r="BU166" s="567">
        <f>(Staff!$D67*BU71)*((1+Staff!$H67)^(ROUNDDOWN((COUNTIF($D166:BT166,"&gt;0")/12),0)))</f>
        <v>0</v>
      </c>
      <c r="BV166" s="567">
        <f>(Staff!$D67*BV71)*((1+Staff!$H67)^(ROUNDDOWN((COUNTIF($D166:BU166,"&gt;0")/12),0)))</f>
        <v>0</v>
      </c>
      <c r="BW166" s="567">
        <f>(Staff!$D67*BW71)*((1+Staff!$H67)^(ROUNDDOWN((COUNTIF($D166:BV166,"&gt;0")/12),0)))</f>
        <v>0</v>
      </c>
      <c r="BX166" s="567">
        <f>(Staff!$D67*BX71)*((1+Staff!$H67)^(ROUNDDOWN((COUNTIF($D166:BW166,"&gt;0")/12),0)))</f>
        <v>0</v>
      </c>
      <c r="BY166" s="567">
        <f>(Staff!$D67*BY71)*((1+Staff!$H67)^(ROUNDDOWN((COUNTIF($D166:BX166,"&gt;0")/12),0)))</f>
        <v>0</v>
      </c>
      <c r="BZ166" s="567">
        <f>(Staff!$D67*BZ71)*((1+Staff!$H67)^(ROUNDDOWN((COUNTIF($D166:BY166,"&gt;0")/12),0)))</f>
        <v>0</v>
      </c>
      <c r="CA166" s="567">
        <f>(Staff!$D67*CA71)*((1+Staff!$H67)^(ROUNDDOWN((COUNTIF($D166:BZ166,"&gt;0")/12),0)))</f>
        <v>0</v>
      </c>
      <c r="CB166" s="567">
        <f>(Staff!$D67*CB71)*((1+Staff!$H67)^(ROUNDDOWN((COUNTIF($D166:CA166,"&gt;0")/12),0)))</f>
        <v>0</v>
      </c>
      <c r="CC166" s="567">
        <f>(Staff!$D67*CC71)*((1+Staff!$H67)^(ROUNDDOWN((COUNTIF($D166:CB166,"&gt;0")/12),0)))</f>
        <v>0</v>
      </c>
      <c r="CD166" s="567">
        <f>(Staff!$D67*CD71)*((1+Staff!$H67)^(ROUNDDOWN((COUNTIF($D166:CC166,"&gt;0")/12),0)))</f>
        <v>0</v>
      </c>
      <c r="CE166" s="567">
        <f>(Staff!$D67*CE71)*((1+Staff!$H67)^(ROUNDDOWN((COUNTIF($D166:CD166,"&gt;0")/12),0)))</f>
        <v>0</v>
      </c>
      <c r="CF166" s="567">
        <f>(Staff!$D67*CF71)*((1+Staff!$H67)^(ROUNDDOWN((COUNTIF($D166:CE166,"&gt;0")/12),0)))</f>
        <v>0</v>
      </c>
      <c r="CG166" s="567">
        <f>(Staff!$D67*CG71)*((1+Staff!$H67)^(ROUNDDOWN((COUNTIF($D166:CF166,"&gt;0")/12),0)))</f>
        <v>0</v>
      </c>
      <c r="CH166" s="567">
        <f>(Staff!$D67*CH71)*((1+Staff!$H67)^(ROUNDDOWN((COUNTIF($D166:CG166,"&gt;0")/12),0)))</f>
        <v>0</v>
      </c>
      <c r="CI166" s="567">
        <f>(Staff!$D67*CI71)*((1+Staff!$H67)^(ROUNDDOWN((COUNTIF($D166:CH166,"&gt;0")/12),0)))</f>
        <v>0</v>
      </c>
    </row>
    <row r="167" spans="1:87" ht="15.75" hidden="1" customHeight="1">
      <c r="A167" s="379" t="str">
        <f t="shared" si="11"/>
        <v>Other 8</v>
      </c>
      <c r="B167" s="412" t="str">
        <f>Staff!B68</f>
        <v>Growth</v>
      </c>
      <c r="C167" s="719" t="str">
        <f>Settings!$C$7</f>
        <v>USD</v>
      </c>
      <c r="D167" s="557">
        <f>(Staff!$D68*D72)</f>
        <v>0</v>
      </c>
      <c r="E167" s="567">
        <f>(Staff!$D68*E72)*((1+Staff!$H68)^(ROUNDDOWN((COUNTIF($D167:D167,"&gt;0")/12),0)))</f>
        <v>0</v>
      </c>
      <c r="F167" s="567">
        <f>(Staff!$D68*F72)*((1+Staff!$H68)^(ROUNDDOWN((COUNTIF($D167:E167,"&gt;0")/12),0)))</f>
        <v>0</v>
      </c>
      <c r="G167" s="567">
        <f>(Staff!$D68*G72)*((1+Staff!$H68)^(ROUNDDOWN((COUNTIF($D167:F167,"&gt;0")/12),0)))</f>
        <v>0</v>
      </c>
      <c r="H167" s="567">
        <f>(Staff!$D68*H72)*((1+Staff!$H68)^(ROUNDDOWN((COUNTIF($D167:G167,"&gt;0")/12),0)))</f>
        <v>0</v>
      </c>
      <c r="I167" s="567">
        <f>(Staff!$D68*I72)*((1+Staff!$H68)^(ROUNDDOWN((COUNTIF($D167:H167,"&gt;0")/12),0)))</f>
        <v>0</v>
      </c>
      <c r="J167" s="567">
        <f>(Staff!$D68*J72)*((1+Staff!$H68)^(ROUNDDOWN((COUNTIF($D167:I167,"&gt;0")/12),0)))</f>
        <v>0</v>
      </c>
      <c r="K167" s="567">
        <f>(Staff!$D68*K72)*((1+Staff!$H68)^(ROUNDDOWN((COUNTIF($D167:J167,"&gt;0")/12),0)))</f>
        <v>0</v>
      </c>
      <c r="L167" s="567">
        <f>(Staff!$D68*L72)*((1+Staff!$H68)^(ROUNDDOWN((COUNTIF($D167:K167,"&gt;0")/12),0)))</f>
        <v>0</v>
      </c>
      <c r="M167" s="567">
        <f>(Staff!$D68*M72)*((1+Staff!$H68)^(ROUNDDOWN((COUNTIF($D167:L167,"&gt;0")/12),0)))</f>
        <v>0</v>
      </c>
      <c r="N167" s="567">
        <f>(Staff!$D68*N72)*((1+Staff!$H68)^(ROUNDDOWN((COUNTIF($D167:M167,"&gt;0")/12),0)))</f>
        <v>0</v>
      </c>
      <c r="O167" s="567">
        <f>(Staff!$D68*O72)*((1+Staff!$H68)^(ROUNDDOWN((COUNTIF($D167:N167,"&gt;0")/12),0)))</f>
        <v>0</v>
      </c>
      <c r="P167" s="567">
        <f>(Staff!$D68*P72)*((1+Staff!$H68)^(ROUNDDOWN((COUNTIF($D167:O167,"&gt;0")/12),0)))</f>
        <v>0</v>
      </c>
      <c r="Q167" s="567">
        <f>(Staff!$D68*Q72)*((1+Staff!$H68)^(ROUNDDOWN((COUNTIF($D167:P167,"&gt;0")/12),0)))</f>
        <v>0</v>
      </c>
      <c r="R167" s="567">
        <f>(Staff!$D68*R72)*((1+Staff!$H68)^(ROUNDDOWN((COUNTIF($D167:Q167,"&gt;0")/12),0)))</f>
        <v>0</v>
      </c>
      <c r="S167" s="567">
        <f>(Staff!$D68*S72)*((1+Staff!$H68)^(ROUNDDOWN((COUNTIF($D167:R167,"&gt;0")/12),0)))</f>
        <v>0</v>
      </c>
      <c r="T167" s="567">
        <f>(Staff!$D68*T72)*((1+Staff!$H68)^(ROUNDDOWN((COUNTIF($D167:S167,"&gt;0")/12),0)))</f>
        <v>0</v>
      </c>
      <c r="U167" s="567">
        <f>(Staff!$D68*U72)*((1+Staff!$H68)^(ROUNDDOWN((COUNTIF($D167:T167,"&gt;0")/12),0)))</f>
        <v>0</v>
      </c>
      <c r="V167" s="567">
        <f>(Staff!$D68*V72)*((1+Staff!$H68)^(ROUNDDOWN((COUNTIF($D167:U167,"&gt;0")/12),0)))</f>
        <v>0</v>
      </c>
      <c r="W167" s="567">
        <f>(Staff!$D68*W72)*((1+Staff!$H68)^(ROUNDDOWN((COUNTIF($D167:V167,"&gt;0")/12),0)))</f>
        <v>0</v>
      </c>
      <c r="X167" s="567">
        <f>(Staff!$D68*X72)*((1+Staff!$H68)^(ROUNDDOWN((COUNTIF($D167:W167,"&gt;0")/12),0)))</f>
        <v>0</v>
      </c>
      <c r="Y167" s="567">
        <f>(Staff!$D68*Y72)*((1+Staff!$H68)^(ROUNDDOWN((COUNTIF($D167:X167,"&gt;0")/12),0)))</f>
        <v>0</v>
      </c>
      <c r="Z167" s="567">
        <f>(Staff!$D68*Z72)*((1+Staff!$H68)^(ROUNDDOWN((COUNTIF($D167:Y167,"&gt;0")/12),0)))</f>
        <v>0</v>
      </c>
      <c r="AA167" s="567">
        <f>(Staff!$D68*AA72)*((1+Staff!$H68)^(ROUNDDOWN((COUNTIF($D167:Z167,"&gt;0")/12),0)))</f>
        <v>0</v>
      </c>
      <c r="AB167" s="567">
        <f>(Staff!$D68*AB72)*((1+Staff!$H68)^(ROUNDDOWN((COUNTIF($D167:AA167,"&gt;0")/12),0)))</f>
        <v>0</v>
      </c>
      <c r="AC167" s="567">
        <f>(Staff!$D68*AC72)*((1+Staff!$H68)^(ROUNDDOWN((COUNTIF($D167:AB167,"&gt;0")/12),0)))</f>
        <v>0</v>
      </c>
      <c r="AD167" s="567">
        <f>(Staff!$D68*AD72)*((1+Staff!$H68)^(ROUNDDOWN((COUNTIF($D167:AC167,"&gt;0")/12),0)))</f>
        <v>0</v>
      </c>
      <c r="AE167" s="567">
        <f>(Staff!$D68*AE72)*((1+Staff!$H68)^(ROUNDDOWN((COUNTIF($D167:AD167,"&gt;0")/12),0)))</f>
        <v>0</v>
      </c>
      <c r="AF167" s="567">
        <f>(Staff!$D68*AF72)*((1+Staff!$H68)^(ROUNDDOWN((COUNTIF($D167:AE167,"&gt;0")/12),0)))</f>
        <v>0</v>
      </c>
      <c r="AG167" s="567">
        <f>(Staff!$D68*AG72)*((1+Staff!$H68)^(ROUNDDOWN((COUNTIF($D167:AF167,"&gt;0")/12),0)))</f>
        <v>0</v>
      </c>
      <c r="AH167" s="567">
        <f>(Staff!$D68*AH72)*((1+Staff!$H68)^(ROUNDDOWN((COUNTIF($D167:AG167,"&gt;0")/12),0)))</f>
        <v>0</v>
      </c>
      <c r="AI167" s="567">
        <f>(Staff!$D68*AI72)*((1+Staff!$H68)^(ROUNDDOWN((COUNTIF($D167:AH167,"&gt;0")/12),0)))</f>
        <v>0</v>
      </c>
      <c r="AJ167" s="567">
        <f>(Staff!$D68*AJ72)*((1+Staff!$H68)^(ROUNDDOWN((COUNTIF($D167:AI167,"&gt;0")/12),0)))</f>
        <v>0</v>
      </c>
      <c r="AK167" s="567">
        <f>(Staff!$D68*AK72)*((1+Staff!$H68)^(ROUNDDOWN((COUNTIF($D167:AJ167,"&gt;0")/12),0)))</f>
        <v>0</v>
      </c>
      <c r="AL167" s="567">
        <f>(Staff!$D68*AL72)*((1+Staff!$H68)^(ROUNDDOWN((COUNTIF($D167:AK167,"&gt;0")/12),0)))</f>
        <v>0</v>
      </c>
      <c r="AM167" s="567">
        <f>(Staff!$D68*AM72)*((1+Staff!$H68)^(ROUNDDOWN((COUNTIF($D167:AL167,"&gt;0")/12),0)))</f>
        <v>0</v>
      </c>
      <c r="AN167" s="567">
        <f>(Staff!$D68*AN72)*((1+Staff!$H68)^(ROUNDDOWN((COUNTIF($D167:AM167,"&gt;0")/12),0)))</f>
        <v>0</v>
      </c>
      <c r="AO167" s="567">
        <f>(Staff!$D68*AO72)*((1+Staff!$H68)^(ROUNDDOWN((COUNTIF($D167:AN167,"&gt;0")/12),0)))</f>
        <v>0</v>
      </c>
      <c r="AP167" s="567">
        <f>(Staff!$D68*AP72)*((1+Staff!$H68)^(ROUNDDOWN((COUNTIF($D167:AO167,"&gt;0")/12),0)))</f>
        <v>0</v>
      </c>
      <c r="AQ167" s="567">
        <f>(Staff!$D68*AQ72)*((1+Staff!$H68)^(ROUNDDOWN((COUNTIF($D167:AP167,"&gt;0")/12),0)))</f>
        <v>0</v>
      </c>
      <c r="AR167" s="567">
        <f>(Staff!$D68*AR72)*((1+Staff!$H68)^(ROUNDDOWN((COUNTIF($D167:AQ167,"&gt;0")/12),0)))</f>
        <v>0</v>
      </c>
      <c r="AS167" s="567">
        <f>(Staff!$D68*AS72)*((1+Staff!$H68)^(ROUNDDOWN((COUNTIF($D167:AR167,"&gt;0")/12),0)))</f>
        <v>0</v>
      </c>
      <c r="AT167" s="567">
        <f>(Staff!$D68*AT72)*((1+Staff!$H68)^(ROUNDDOWN((COUNTIF($D167:AS167,"&gt;0")/12),0)))</f>
        <v>0</v>
      </c>
      <c r="AU167" s="567">
        <f>(Staff!$D68*AU72)*((1+Staff!$H68)^(ROUNDDOWN((COUNTIF($D167:AT167,"&gt;0")/12),0)))</f>
        <v>0</v>
      </c>
      <c r="AV167" s="567">
        <f>(Staff!$D68*AV72)*((1+Staff!$H68)^(ROUNDDOWN((COUNTIF($D167:AU167,"&gt;0")/12),0)))</f>
        <v>0</v>
      </c>
      <c r="AW167" s="567">
        <f>(Staff!$D68*AW72)*((1+Staff!$H68)^(ROUNDDOWN((COUNTIF($D167:AV167,"&gt;0")/12),0)))</f>
        <v>0</v>
      </c>
      <c r="AX167" s="567">
        <f>(Staff!$D68*AX72)*((1+Staff!$H68)^(ROUNDDOWN((COUNTIF($D167:AW167,"&gt;0")/12),0)))</f>
        <v>0</v>
      </c>
      <c r="AY167" s="567">
        <f>(Staff!$D68*AY72)*((1+Staff!$H68)^(ROUNDDOWN((COUNTIF($D167:AX167,"&gt;0")/12),0)))</f>
        <v>0</v>
      </c>
      <c r="AZ167" s="567">
        <f>(Staff!$D68*AZ72)*((1+Staff!$H68)^(ROUNDDOWN((COUNTIF($D167:AY167,"&gt;0")/12),0)))</f>
        <v>0</v>
      </c>
      <c r="BA167" s="567">
        <f>(Staff!$D68*BA72)*((1+Staff!$H68)^(ROUNDDOWN((COUNTIF($D167:AZ167,"&gt;0")/12),0)))</f>
        <v>0</v>
      </c>
      <c r="BB167" s="567">
        <f>(Staff!$D68*BB72)*((1+Staff!$H68)^(ROUNDDOWN((COUNTIF($D167:BA167,"&gt;0")/12),0)))</f>
        <v>0</v>
      </c>
      <c r="BC167" s="567">
        <f>(Staff!$D68*BC72)*((1+Staff!$H68)^(ROUNDDOWN((COUNTIF($D167:BB167,"&gt;0")/12),0)))</f>
        <v>0</v>
      </c>
      <c r="BD167" s="567">
        <f>(Staff!$D68*BD72)*((1+Staff!$H68)^(ROUNDDOWN((COUNTIF($D167:BC167,"&gt;0")/12),0)))</f>
        <v>0</v>
      </c>
      <c r="BE167" s="567">
        <f>(Staff!$D68*BE72)*((1+Staff!$H68)^(ROUNDDOWN((COUNTIF($D167:BD167,"&gt;0")/12),0)))</f>
        <v>0</v>
      </c>
      <c r="BF167" s="567">
        <f>(Staff!$D68*BF72)*((1+Staff!$H68)^(ROUNDDOWN((COUNTIF($D167:BE167,"&gt;0")/12),0)))</f>
        <v>0</v>
      </c>
      <c r="BG167" s="567">
        <f>(Staff!$D68*BG72)*((1+Staff!$H68)^(ROUNDDOWN((COUNTIF($D167:BF167,"&gt;0")/12),0)))</f>
        <v>0</v>
      </c>
      <c r="BH167" s="567">
        <f>(Staff!$D68*BH72)*((1+Staff!$H68)^(ROUNDDOWN((COUNTIF($D167:BG167,"&gt;0")/12),0)))</f>
        <v>0</v>
      </c>
      <c r="BI167" s="567">
        <f>(Staff!$D68*BI72)*((1+Staff!$H68)^(ROUNDDOWN((COUNTIF($D167:BH167,"&gt;0")/12),0)))</f>
        <v>0</v>
      </c>
      <c r="BJ167" s="567">
        <f>(Staff!$D68*BJ72)*((1+Staff!$H68)^(ROUNDDOWN((COUNTIF($D167:BI167,"&gt;0")/12),0)))</f>
        <v>0</v>
      </c>
      <c r="BK167" s="567">
        <f>(Staff!$D68*BK72)*((1+Staff!$H68)^(ROUNDDOWN((COUNTIF($D167:BJ167,"&gt;0")/12),0)))</f>
        <v>0</v>
      </c>
      <c r="BL167" s="567">
        <f>(Staff!$D68*BL72)*((1+Staff!$H68)^(ROUNDDOWN((COUNTIF($D167:BK167,"&gt;0")/12),0)))</f>
        <v>0</v>
      </c>
      <c r="BM167" s="567">
        <f>(Staff!$D68*BM72)*((1+Staff!$H68)^(ROUNDDOWN((COUNTIF($D167:BL167,"&gt;0")/12),0)))</f>
        <v>0</v>
      </c>
      <c r="BN167" s="567">
        <f>(Staff!$D68*BN72)*((1+Staff!$H68)^(ROUNDDOWN((COUNTIF($D167:BM167,"&gt;0")/12),0)))</f>
        <v>0</v>
      </c>
      <c r="BO167" s="567">
        <f>(Staff!$D68*BO72)*((1+Staff!$H68)^(ROUNDDOWN((COUNTIF($D167:BN167,"&gt;0")/12),0)))</f>
        <v>0</v>
      </c>
      <c r="BP167" s="567">
        <f>(Staff!$D68*BP72)*((1+Staff!$H68)^(ROUNDDOWN((COUNTIF($D167:BO167,"&gt;0")/12),0)))</f>
        <v>0</v>
      </c>
      <c r="BQ167" s="567">
        <f>(Staff!$D68*BQ72)*((1+Staff!$H68)^(ROUNDDOWN((COUNTIF($D167:BP167,"&gt;0")/12),0)))</f>
        <v>0</v>
      </c>
      <c r="BR167" s="567">
        <f>(Staff!$D68*BR72)*((1+Staff!$H68)^(ROUNDDOWN((COUNTIF($D167:BQ167,"&gt;0")/12),0)))</f>
        <v>0</v>
      </c>
      <c r="BS167" s="567">
        <f>(Staff!$D68*BS72)*((1+Staff!$H68)^(ROUNDDOWN((COUNTIF($D167:BR167,"&gt;0")/12),0)))</f>
        <v>0</v>
      </c>
      <c r="BT167" s="567">
        <f>(Staff!$D68*BT72)*((1+Staff!$H68)^(ROUNDDOWN((COUNTIF($D167:BS167,"&gt;0")/12),0)))</f>
        <v>0</v>
      </c>
      <c r="BU167" s="567">
        <f>(Staff!$D68*BU72)*((1+Staff!$H68)^(ROUNDDOWN((COUNTIF($D167:BT167,"&gt;0")/12),0)))</f>
        <v>0</v>
      </c>
      <c r="BV167" s="567">
        <f>(Staff!$D68*BV72)*((1+Staff!$H68)^(ROUNDDOWN((COUNTIF($D167:BU167,"&gt;0")/12),0)))</f>
        <v>0</v>
      </c>
      <c r="BW167" s="567">
        <f>(Staff!$D68*BW72)*((1+Staff!$H68)^(ROUNDDOWN((COUNTIF($D167:BV167,"&gt;0")/12),0)))</f>
        <v>0</v>
      </c>
      <c r="BX167" s="567">
        <f>(Staff!$D68*BX72)*((1+Staff!$H68)^(ROUNDDOWN((COUNTIF($D167:BW167,"&gt;0")/12),0)))</f>
        <v>0</v>
      </c>
      <c r="BY167" s="567">
        <f>(Staff!$D68*BY72)*((1+Staff!$H68)^(ROUNDDOWN((COUNTIF($D167:BX167,"&gt;0")/12),0)))</f>
        <v>0</v>
      </c>
      <c r="BZ167" s="567">
        <f>(Staff!$D68*BZ72)*((1+Staff!$H68)^(ROUNDDOWN((COUNTIF($D167:BY167,"&gt;0")/12),0)))</f>
        <v>0</v>
      </c>
      <c r="CA167" s="567">
        <f>(Staff!$D68*CA72)*((1+Staff!$H68)^(ROUNDDOWN((COUNTIF($D167:BZ167,"&gt;0")/12),0)))</f>
        <v>0</v>
      </c>
      <c r="CB167" s="567">
        <f>(Staff!$D68*CB72)*((1+Staff!$H68)^(ROUNDDOWN((COUNTIF($D167:CA167,"&gt;0")/12),0)))</f>
        <v>0</v>
      </c>
      <c r="CC167" s="567">
        <f>(Staff!$D68*CC72)*((1+Staff!$H68)^(ROUNDDOWN((COUNTIF($D167:CB167,"&gt;0")/12),0)))</f>
        <v>0</v>
      </c>
      <c r="CD167" s="567">
        <f>(Staff!$D68*CD72)*((1+Staff!$H68)^(ROUNDDOWN((COUNTIF($D167:CC167,"&gt;0")/12),0)))</f>
        <v>0</v>
      </c>
      <c r="CE167" s="567">
        <f>(Staff!$D68*CE72)*((1+Staff!$H68)^(ROUNDDOWN((COUNTIF($D167:CD167,"&gt;0")/12),0)))</f>
        <v>0</v>
      </c>
      <c r="CF167" s="567">
        <f>(Staff!$D68*CF72)*((1+Staff!$H68)^(ROUNDDOWN((COUNTIF($D167:CE167,"&gt;0")/12),0)))</f>
        <v>0</v>
      </c>
      <c r="CG167" s="567">
        <f>(Staff!$D68*CG72)*((1+Staff!$H68)^(ROUNDDOWN((COUNTIF($D167:CF167,"&gt;0")/12),0)))</f>
        <v>0</v>
      </c>
      <c r="CH167" s="567">
        <f>(Staff!$D68*CH72)*((1+Staff!$H68)^(ROUNDDOWN((COUNTIF($D167:CG167,"&gt;0")/12),0)))</f>
        <v>0</v>
      </c>
      <c r="CI167" s="567">
        <f>(Staff!$D68*CI72)*((1+Staff!$H68)^(ROUNDDOWN((COUNTIF($D167:CH167,"&gt;0")/12),0)))</f>
        <v>0</v>
      </c>
    </row>
    <row r="168" spans="1:87" ht="15.75" hidden="1" customHeight="1">
      <c r="A168" s="379" t="str">
        <f t="shared" si="11"/>
        <v>Other 9</v>
      </c>
      <c r="B168" s="412" t="str">
        <f>Staff!B69</f>
        <v>Growth</v>
      </c>
      <c r="C168" s="719" t="str">
        <f>Settings!$C$7</f>
        <v>USD</v>
      </c>
      <c r="D168" s="557">
        <f>(Staff!$D69*D73)</f>
        <v>0</v>
      </c>
      <c r="E168" s="567">
        <f>(Staff!$D69*E73)*((1+Staff!$H69)^(ROUNDDOWN((COUNTIF($D168:D168,"&gt;0")/12),0)))</f>
        <v>0</v>
      </c>
      <c r="F168" s="567">
        <f>(Staff!$D69*F73)*((1+Staff!$H69)^(ROUNDDOWN((COUNTIF($D168:E168,"&gt;0")/12),0)))</f>
        <v>0</v>
      </c>
      <c r="G168" s="567">
        <f>(Staff!$D69*G73)*((1+Staff!$H69)^(ROUNDDOWN((COUNTIF($D168:F168,"&gt;0")/12),0)))</f>
        <v>0</v>
      </c>
      <c r="H168" s="567">
        <f>(Staff!$D69*H73)*((1+Staff!$H69)^(ROUNDDOWN((COUNTIF($D168:G168,"&gt;0")/12),0)))</f>
        <v>0</v>
      </c>
      <c r="I168" s="567">
        <f>(Staff!$D69*I73)*((1+Staff!$H69)^(ROUNDDOWN((COUNTIF($D168:H168,"&gt;0")/12),0)))</f>
        <v>0</v>
      </c>
      <c r="J168" s="567">
        <f>(Staff!$D69*J73)*((1+Staff!$H69)^(ROUNDDOWN((COUNTIF($D168:I168,"&gt;0")/12),0)))</f>
        <v>0</v>
      </c>
      <c r="K168" s="567">
        <f>(Staff!$D69*K73)*((1+Staff!$H69)^(ROUNDDOWN((COUNTIF($D168:J168,"&gt;0")/12),0)))</f>
        <v>0</v>
      </c>
      <c r="L168" s="567">
        <f>(Staff!$D69*L73)*((1+Staff!$H69)^(ROUNDDOWN((COUNTIF($D168:K168,"&gt;0")/12),0)))</f>
        <v>0</v>
      </c>
      <c r="M168" s="567">
        <f>(Staff!$D69*M73)*((1+Staff!$H69)^(ROUNDDOWN((COUNTIF($D168:L168,"&gt;0")/12),0)))</f>
        <v>0</v>
      </c>
      <c r="N168" s="567">
        <f>(Staff!$D69*N73)*((1+Staff!$H69)^(ROUNDDOWN((COUNTIF($D168:M168,"&gt;0")/12),0)))</f>
        <v>0</v>
      </c>
      <c r="O168" s="567">
        <f>(Staff!$D69*O73)*((1+Staff!$H69)^(ROUNDDOWN((COUNTIF($D168:N168,"&gt;0")/12),0)))</f>
        <v>0</v>
      </c>
      <c r="P168" s="567">
        <f>(Staff!$D69*P73)*((1+Staff!$H69)^(ROUNDDOWN((COUNTIF($D168:O168,"&gt;0")/12),0)))</f>
        <v>0</v>
      </c>
      <c r="Q168" s="567">
        <f>(Staff!$D69*Q73)*((1+Staff!$H69)^(ROUNDDOWN((COUNTIF($D168:P168,"&gt;0")/12),0)))</f>
        <v>0</v>
      </c>
      <c r="R168" s="567">
        <f>(Staff!$D69*R73)*((1+Staff!$H69)^(ROUNDDOWN((COUNTIF($D168:Q168,"&gt;0")/12),0)))</f>
        <v>0</v>
      </c>
      <c r="S168" s="567">
        <f>(Staff!$D69*S73)*((1+Staff!$H69)^(ROUNDDOWN((COUNTIF($D168:R168,"&gt;0")/12),0)))</f>
        <v>0</v>
      </c>
      <c r="T168" s="567">
        <f>(Staff!$D69*T73)*((1+Staff!$H69)^(ROUNDDOWN((COUNTIF($D168:S168,"&gt;0")/12),0)))</f>
        <v>0</v>
      </c>
      <c r="U168" s="567">
        <f>(Staff!$D69*U73)*((1+Staff!$H69)^(ROUNDDOWN((COUNTIF($D168:T168,"&gt;0")/12),0)))</f>
        <v>0</v>
      </c>
      <c r="V168" s="567">
        <f>(Staff!$D69*V73)*((1+Staff!$H69)^(ROUNDDOWN((COUNTIF($D168:U168,"&gt;0")/12),0)))</f>
        <v>0</v>
      </c>
      <c r="W168" s="567">
        <f>(Staff!$D69*W73)*((1+Staff!$H69)^(ROUNDDOWN((COUNTIF($D168:V168,"&gt;0")/12),0)))</f>
        <v>0</v>
      </c>
      <c r="X168" s="567">
        <f>(Staff!$D69*X73)*((1+Staff!$H69)^(ROUNDDOWN((COUNTIF($D168:W168,"&gt;0")/12),0)))</f>
        <v>0</v>
      </c>
      <c r="Y168" s="567">
        <f>(Staff!$D69*Y73)*((1+Staff!$H69)^(ROUNDDOWN((COUNTIF($D168:X168,"&gt;0")/12),0)))</f>
        <v>0</v>
      </c>
      <c r="Z168" s="567">
        <f>(Staff!$D69*Z73)*((1+Staff!$H69)^(ROUNDDOWN((COUNTIF($D168:Y168,"&gt;0")/12),0)))</f>
        <v>0</v>
      </c>
      <c r="AA168" s="567">
        <f>(Staff!$D69*AA73)*((1+Staff!$H69)^(ROUNDDOWN((COUNTIF($D168:Z168,"&gt;0")/12),0)))</f>
        <v>0</v>
      </c>
      <c r="AB168" s="567">
        <f>(Staff!$D69*AB73)*((1+Staff!$H69)^(ROUNDDOWN((COUNTIF($D168:AA168,"&gt;0")/12),0)))</f>
        <v>0</v>
      </c>
      <c r="AC168" s="567">
        <f>(Staff!$D69*AC73)*((1+Staff!$H69)^(ROUNDDOWN((COUNTIF($D168:AB168,"&gt;0")/12),0)))</f>
        <v>0</v>
      </c>
      <c r="AD168" s="567">
        <f>(Staff!$D69*AD73)*((1+Staff!$H69)^(ROUNDDOWN((COUNTIF($D168:AC168,"&gt;0")/12),0)))</f>
        <v>0</v>
      </c>
      <c r="AE168" s="567">
        <f>(Staff!$D69*AE73)*((1+Staff!$H69)^(ROUNDDOWN((COUNTIF($D168:AD168,"&gt;0")/12),0)))</f>
        <v>0</v>
      </c>
      <c r="AF168" s="567">
        <f>(Staff!$D69*AF73)*((1+Staff!$H69)^(ROUNDDOWN((COUNTIF($D168:AE168,"&gt;0")/12),0)))</f>
        <v>0</v>
      </c>
      <c r="AG168" s="567">
        <f>(Staff!$D69*AG73)*((1+Staff!$H69)^(ROUNDDOWN((COUNTIF($D168:AF168,"&gt;0")/12),0)))</f>
        <v>0</v>
      </c>
      <c r="AH168" s="567">
        <f>(Staff!$D69*AH73)*((1+Staff!$H69)^(ROUNDDOWN((COUNTIF($D168:AG168,"&gt;0")/12),0)))</f>
        <v>0</v>
      </c>
      <c r="AI168" s="567">
        <f>(Staff!$D69*AI73)*((1+Staff!$H69)^(ROUNDDOWN((COUNTIF($D168:AH168,"&gt;0")/12),0)))</f>
        <v>0</v>
      </c>
      <c r="AJ168" s="567">
        <f>(Staff!$D69*AJ73)*((1+Staff!$H69)^(ROUNDDOWN((COUNTIF($D168:AI168,"&gt;0")/12),0)))</f>
        <v>0</v>
      </c>
      <c r="AK168" s="567">
        <f>(Staff!$D69*AK73)*((1+Staff!$H69)^(ROUNDDOWN((COUNTIF($D168:AJ168,"&gt;0")/12),0)))</f>
        <v>0</v>
      </c>
      <c r="AL168" s="567">
        <f>(Staff!$D69*AL73)*((1+Staff!$H69)^(ROUNDDOWN((COUNTIF($D168:AK168,"&gt;0")/12),0)))</f>
        <v>0</v>
      </c>
      <c r="AM168" s="567">
        <f>(Staff!$D69*AM73)*((1+Staff!$H69)^(ROUNDDOWN((COUNTIF($D168:AL168,"&gt;0")/12),0)))</f>
        <v>0</v>
      </c>
      <c r="AN168" s="567">
        <f>(Staff!$D69*AN73)*((1+Staff!$H69)^(ROUNDDOWN((COUNTIF($D168:AM168,"&gt;0")/12),0)))</f>
        <v>0</v>
      </c>
      <c r="AO168" s="567">
        <f>(Staff!$D69*AO73)*((1+Staff!$H69)^(ROUNDDOWN((COUNTIF($D168:AN168,"&gt;0")/12),0)))</f>
        <v>0</v>
      </c>
      <c r="AP168" s="567">
        <f>(Staff!$D69*AP73)*((1+Staff!$H69)^(ROUNDDOWN((COUNTIF($D168:AO168,"&gt;0")/12),0)))</f>
        <v>0</v>
      </c>
      <c r="AQ168" s="567">
        <f>(Staff!$D69*AQ73)*((1+Staff!$H69)^(ROUNDDOWN((COUNTIF($D168:AP168,"&gt;0")/12),0)))</f>
        <v>0</v>
      </c>
      <c r="AR168" s="567">
        <f>(Staff!$D69*AR73)*((1+Staff!$H69)^(ROUNDDOWN((COUNTIF($D168:AQ168,"&gt;0")/12),0)))</f>
        <v>0</v>
      </c>
      <c r="AS168" s="567">
        <f>(Staff!$D69*AS73)*((1+Staff!$H69)^(ROUNDDOWN((COUNTIF($D168:AR168,"&gt;0")/12),0)))</f>
        <v>0</v>
      </c>
      <c r="AT168" s="567">
        <f>(Staff!$D69*AT73)*((1+Staff!$H69)^(ROUNDDOWN((COUNTIF($D168:AS168,"&gt;0")/12),0)))</f>
        <v>0</v>
      </c>
      <c r="AU168" s="567">
        <f>(Staff!$D69*AU73)*((1+Staff!$H69)^(ROUNDDOWN((COUNTIF($D168:AT168,"&gt;0")/12),0)))</f>
        <v>0</v>
      </c>
      <c r="AV168" s="567">
        <f>(Staff!$D69*AV73)*((1+Staff!$H69)^(ROUNDDOWN((COUNTIF($D168:AU168,"&gt;0")/12),0)))</f>
        <v>0</v>
      </c>
      <c r="AW168" s="567">
        <f>(Staff!$D69*AW73)*((1+Staff!$H69)^(ROUNDDOWN((COUNTIF($D168:AV168,"&gt;0")/12),0)))</f>
        <v>0</v>
      </c>
      <c r="AX168" s="567">
        <f>(Staff!$D69*AX73)*((1+Staff!$H69)^(ROUNDDOWN((COUNTIF($D168:AW168,"&gt;0")/12),0)))</f>
        <v>0</v>
      </c>
      <c r="AY168" s="567">
        <f>(Staff!$D69*AY73)*((1+Staff!$H69)^(ROUNDDOWN((COUNTIF($D168:AX168,"&gt;0")/12),0)))</f>
        <v>0</v>
      </c>
      <c r="AZ168" s="567">
        <f>(Staff!$D69*AZ73)*((1+Staff!$H69)^(ROUNDDOWN((COUNTIF($D168:AY168,"&gt;0")/12),0)))</f>
        <v>0</v>
      </c>
      <c r="BA168" s="567">
        <f>(Staff!$D69*BA73)*((1+Staff!$H69)^(ROUNDDOWN((COUNTIF($D168:AZ168,"&gt;0")/12),0)))</f>
        <v>0</v>
      </c>
      <c r="BB168" s="567">
        <f>(Staff!$D69*BB73)*((1+Staff!$H69)^(ROUNDDOWN((COUNTIF($D168:BA168,"&gt;0")/12),0)))</f>
        <v>0</v>
      </c>
      <c r="BC168" s="567">
        <f>(Staff!$D69*BC73)*((1+Staff!$H69)^(ROUNDDOWN((COUNTIF($D168:BB168,"&gt;0")/12),0)))</f>
        <v>0</v>
      </c>
      <c r="BD168" s="567">
        <f>(Staff!$D69*BD73)*((1+Staff!$H69)^(ROUNDDOWN((COUNTIF($D168:BC168,"&gt;0")/12),0)))</f>
        <v>0</v>
      </c>
      <c r="BE168" s="567">
        <f>(Staff!$D69*BE73)*((1+Staff!$H69)^(ROUNDDOWN((COUNTIF($D168:BD168,"&gt;0")/12),0)))</f>
        <v>0</v>
      </c>
      <c r="BF168" s="567">
        <f>(Staff!$D69*BF73)*((1+Staff!$H69)^(ROUNDDOWN((COUNTIF($D168:BE168,"&gt;0")/12),0)))</f>
        <v>0</v>
      </c>
      <c r="BG168" s="567">
        <f>(Staff!$D69*BG73)*((1+Staff!$H69)^(ROUNDDOWN((COUNTIF($D168:BF168,"&gt;0")/12),0)))</f>
        <v>0</v>
      </c>
      <c r="BH168" s="567">
        <f>(Staff!$D69*BH73)*((1+Staff!$H69)^(ROUNDDOWN((COUNTIF($D168:BG168,"&gt;0")/12),0)))</f>
        <v>0</v>
      </c>
      <c r="BI168" s="567">
        <f>(Staff!$D69*BI73)*((1+Staff!$H69)^(ROUNDDOWN((COUNTIF($D168:BH168,"&gt;0")/12),0)))</f>
        <v>0</v>
      </c>
      <c r="BJ168" s="567">
        <f>(Staff!$D69*BJ73)*((1+Staff!$H69)^(ROUNDDOWN((COUNTIF($D168:BI168,"&gt;0")/12),0)))</f>
        <v>0</v>
      </c>
      <c r="BK168" s="567">
        <f>(Staff!$D69*BK73)*((1+Staff!$H69)^(ROUNDDOWN((COUNTIF($D168:BJ168,"&gt;0")/12),0)))</f>
        <v>0</v>
      </c>
      <c r="BL168" s="567">
        <f>(Staff!$D69*BL73)*((1+Staff!$H69)^(ROUNDDOWN((COUNTIF($D168:BK168,"&gt;0")/12),0)))</f>
        <v>0</v>
      </c>
      <c r="BM168" s="567">
        <f>(Staff!$D69*BM73)*((1+Staff!$H69)^(ROUNDDOWN((COUNTIF($D168:BL168,"&gt;0")/12),0)))</f>
        <v>0</v>
      </c>
      <c r="BN168" s="567">
        <f>(Staff!$D69*BN73)*((1+Staff!$H69)^(ROUNDDOWN((COUNTIF($D168:BM168,"&gt;0")/12),0)))</f>
        <v>0</v>
      </c>
      <c r="BO168" s="567">
        <f>(Staff!$D69*BO73)*((1+Staff!$H69)^(ROUNDDOWN((COUNTIF($D168:BN168,"&gt;0")/12),0)))</f>
        <v>0</v>
      </c>
      <c r="BP168" s="567">
        <f>(Staff!$D69*BP73)*((1+Staff!$H69)^(ROUNDDOWN((COUNTIF($D168:BO168,"&gt;0")/12),0)))</f>
        <v>0</v>
      </c>
      <c r="BQ168" s="567">
        <f>(Staff!$D69*BQ73)*((1+Staff!$H69)^(ROUNDDOWN((COUNTIF($D168:BP168,"&gt;0")/12),0)))</f>
        <v>0</v>
      </c>
      <c r="BR168" s="567">
        <f>(Staff!$D69*BR73)*((1+Staff!$H69)^(ROUNDDOWN((COUNTIF($D168:BQ168,"&gt;0")/12),0)))</f>
        <v>0</v>
      </c>
      <c r="BS168" s="567">
        <f>(Staff!$D69*BS73)*((1+Staff!$H69)^(ROUNDDOWN((COUNTIF($D168:BR168,"&gt;0")/12),0)))</f>
        <v>0</v>
      </c>
      <c r="BT168" s="567">
        <f>(Staff!$D69*BT73)*((1+Staff!$H69)^(ROUNDDOWN((COUNTIF($D168:BS168,"&gt;0")/12),0)))</f>
        <v>0</v>
      </c>
      <c r="BU168" s="567">
        <f>(Staff!$D69*BU73)*((1+Staff!$H69)^(ROUNDDOWN((COUNTIF($D168:BT168,"&gt;0")/12),0)))</f>
        <v>0</v>
      </c>
      <c r="BV168" s="567">
        <f>(Staff!$D69*BV73)*((1+Staff!$H69)^(ROUNDDOWN((COUNTIF($D168:BU168,"&gt;0")/12),0)))</f>
        <v>0</v>
      </c>
      <c r="BW168" s="567">
        <f>(Staff!$D69*BW73)*((1+Staff!$H69)^(ROUNDDOWN((COUNTIF($D168:BV168,"&gt;0")/12),0)))</f>
        <v>0</v>
      </c>
      <c r="BX168" s="567">
        <f>(Staff!$D69*BX73)*((1+Staff!$H69)^(ROUNDDOWN((COUNTIF($D168:BW168,"&gt;0")/12),0)))</f>
        <v>0</v>
      </c>
      <c r="BY168" s="567">
        <f>(Staff!$D69*BY73)*((1+Staff!$H69)^(ROUNDDOWN((COUNTIF($D168:BX168,"&gt;0")/12),0)))</f>
        <v>0</v>
      </c>
      <c r="BZ168" s="567">
        <f>(Staff!$D69*BZ73)*((1+Staff!$H69)^(ROUNDDOWN((COUNTIF($D168:BY168,"&gt;0")/12),0)))</f>
        <v>0</v>
      </c>
      <c r="CA168" s="567">
        <f>(Staff!$D69*CA73)*((1+Staff!$H69)^(ROUNDDOWN((COUNTIF($D168:BZ168,"&gt;0")/12),0)))</f>
        <v>0</v>
      </c>
      <c r="CB168" s="567">
        <f>(Staff!$D69*CB73)*((1+Staff!$H69)^(ROUNDDOWN((COUNTIF($D168:CA168,"&gt;0")/12),0)))</f>
        <v>0</v>
      </c>
      <c r="CC168" s="567">
        <f>(Staff!$D69*CC73)*((1+Staff!$H69)^(ROUNDDOWN((COUNTIF($D168:CB168,"&gt;0")/12),0)))</f>
        <v>0</v>
      </c>
      <c r="CD168" s="567">
        <f>(Staff!$D69*CD73)*((1+Staff!$H69)^(ROUNDDOWN((COUNTIF($D168:CC168,"&gt;0")/12),0)))</f>
        <v>0</v>
      </c>
      <c r="CE168" s="567">
        <f>(Staff!$D69*CE73)*((1+Staff!$H69)^(ROUNDDOWN((COUNTIF($D168:CD168,"&gt;0")/12),0)))</f>
        <v>0</v>
      </c>
      <c r="CF168" s="567">
        <f>(Staff!$D69*CF73)*((1+Staff!$H69)^(ROUNDDOWN((COUNTIF($D168:CE168,"&gt;0")/12),0)))</f>
        <v>0</v>
      </c>
      <c r="CG168" s="567">
        <f>(Staff!$D69*CG73)*((1+Staff!$H69)^(ROUNDDOWN((COUNTIF($D168:CF168,"&gt;0")/12),0)))</f>
        <v>0</v>
      </c>
      <c r="CH168" s="567">
        <f>(Staff!$D69*CH73)*((1+Staff!$H69)^(ROUNDDOWN((COUNTIF($D168:CG168,"&gt;0")/12),0)))</f>
        <v>0</v>
      </c>
      <c r="CI168" s="567">
        <f>(Staff!$D69*CI73)*((1+Staff!$H69)^(ROUNDDOWN((COUNTIF($D168:CH168,"&gt;0")/12),0)))</f>
        <v>0</v>
      </c>
    </row>
    <row r="169" spans="1:87" ht="15.75" hidden="1" customHeight="1">
      <c r="A169" s="379" t="str">
        <f t="shared" si="11"/>
        <v>Other 10</v>
      </c>
      <c r="B169" s="412" t="str">
        <f>Staff!B70</f>
        <v>Growth</v>
      </c>
      <c r="C169" s="719" t="str">
        <f>Settings!$C$7</f>
        <v>USD</v>
      </c>
      <c r="D169" s="557">
        <f>(Staff!$D70*D74)</f>
        <v>0</v>
      </c>
      <c r="E169" s="567">
        <f>(Staff!$D70*E74)*((1+Staff!$H70)^(ROUNDDOWN((COUNTIF($D169:D169,"&gt;0")/12),0)))</f>
        <v>0</v>
      </c>
      <c r="F169" s="567">
        <f>(Staff!$D70*F74)*((1+Staff!$H70)^(ROUNDDOWN((COUNTIF($D169:E169,"&gt;0")/12),0)))</f>
        <v>0</v>
      </c>
      <c r="G169" s="567">
        <f>(Staff!$D70*G74)*((1+Staff!$H70)^(ROUNDDOWN((COUNTIF($D169:F169,"&gt;0")/12),0)))</f>
        <v>0</v>
      </c>
      <c r="H169" s="567">
        <f>(Staff!$D70*H74)*((1+Staff!$H70)^(ROUNDDOWN((COUNTIF($D169:G169,"&gt;0")/12),0)))</f>
        <v>0</v>
      </c>
      <c r="I169" s="567">
        <f>(Staff!$D70*I74)*((1+Staff!$H70)^(ROUNDDOWN((COUNTIF($D169:H169,"&gt;0")/12),0)))</f>
        <v>0</v>
      </c>
      <c r="J169" s="567">
        <f>(Staff!$D70*J74)*((1+Staff!$H70)^(ROUNDDOWN((COUNTIF($D169:I169,"&gt;0")/12),0)))</f>
        <v>0</v>
      </c>
      <c r="K169" s="567">
        <f>(Staff!$D70*K74)*((1+Staff!$H70)^(ROUNDDOWN((COUNTIF($D169:J169,"&gt;0")/12),0)))</f>
        <v>0</v>
      </c>
      <c r="L169" s="567">
        <f>(Staff!$D70*L74)*((1+Staff!$H70)^(ROUNDDOWN((COUNTIF($D169:K169,"&gt;0")/12),0)))</f>
        <v>0</v>
      </c>
      <c r="M169" s="567">
        <f>(Staff!$D70*M74)*((1+Staff!$H70)^(ROUNDDOWN((COUNTIF($D169:L169,"&gt;0")/12),0)))</f>
        <v>0</v>
      </c>
      <c r="N169" s="567">
        <f>(Staff!$D70*N74)*((1+Staff!$H70)^(ROUNDDOWN((COUNTIF($D169:M169,"&gt;0")/12),0)))</f>
        <v>0</v>
      </c>
      <c r="O169" s="567">
        <f>(Staff!$D70*O74)*((1+Staff!$H70)^(ROUNDDOWN((COUNTIF($D169:N169,"&gt;0")/12),0)))</f>
        <v>0</v>
      </c>
      <c r="P169" s="567">
        <f>(Staff!$D70*P74)*((1+Staff!$H70)^(ROUNDDOWN((COUNTIF($D169:O169,"&gt;0")/12),0)))</f>
        <v>0</v>
      </c>
      <c r="Q169" s="567">
        <f>(Staff!$D70*Q74)*((1+Staff!$H70)^(ROUNDDOWN((COUNTIF($D169:P169,"&gt;0")/12),0)))</f>
        <v>0</v>
      </c>
      <c r="R169" s="567">
        <f>(Staff!$D70*R74)*((1+Staff!$H70)^(ROUNDDOWN((COUNTIF($D169:Q169,"&gt;0")/12),0)))</f>
        <v>0</v>
      </c>
      <c r="S169" s="567">
        <f>(Staff!$D70*S74)*((1+Staff!$H70)^(ROUNDDOWN((COUNTIF($D169:R169,"&gt;0")/12),0)))</f>
        <v>0</v>
      </c>
      <c r="T169" s="567">
        <f>(Staff!$D70*T74)*((1+Staff!$H70)^(ROUNDDOWN((COUNTIF($D169:S169,"&gt;0")/12),0)))</f>
        <v>0</v>
      </c>
      <c r="U169" s="567">
        <f>(Staff!$D70*U74)*((1+Staff!$H70)^(ROUNDDOWN((COUNTIF($D169:T169,"&gt;0")/12),0)))</f>
        <v>0</v>
      </c>
      <c r="V169" s="567">
        <f>(Staff!$D70*V74)*((1+Staff!$H70)^(ROUNDDOWN((COUNTIF($D169:U169,"&gt;0")/12),0)))</f>
        <v>0</v>
      </c>
      <c r="W169" s="567">
        <f>(Staff!$D70*W74)*((1+Staff!$H70)^(ROUNDDOWN((COUNTIF($D169:V169,"&gt;0")/12),0)))</f>
        <v>0</v>
      </c>
      <c r="X169" s="567">
        <f>(Staff!$D70*X74)*((1+Staff!$H70)^(ROUNDDOWN((COUNTIF($D169:W169,"&gt;0")/12),0)))</f>
        <v>0</v>
      </c>
      <c r="Y169" s="567">
        <f>(Staff!$D70*Y74)*((1+Staff!$H70)^(ROUNDDOWN((COUNTIF($D169:X169,"&gt;0")/12),0)))</f>
        <v>0</v>
      </c>
      <c r="Z169" s="567">
        <f>(Staff!$D70*Z74)*((1+Staff!$H70)^(ROUNDDOWN((COUNTIF($D169:Y169,"&gt;0")/12),0)))</f>
        <v>0</v>
      </c>
      <c r="AA169" s="567">
        <f>(Staff!$D70*AA74)*((1+Staff!$H70)^(ROUNDDOWN((COUNTIF($D169:Z169,"&gt;0")/12),0)))</f>
        <v>0</v>
      </c>
      <c r="AB169" s="567">
        <f>(Staff!$D70*AB74)*((1+Staff!$H70)^(ROUNDDOWN((COUNTIF($D169:AA169,"&gt;0")/12),0)))</f>
        <v>0</v>
      </c>
      <c r="AC169" s="567">
        <f>(Staff!$D70*AC74)*((1+Staff!$H70)^(ROUNDDOWN((COUNTIF($D169:AB169,"&gt;0")/12),0)))</f>
        <v>0</v>
      </c>
      <c r="AD169" s="567">
        <f>(Staff!$D70*AD74)*((1+Staff!$H70)^(ROUNDDOWN((COUNTIF($D169:AC169,"&gt;0")/12),0)))</f>
        <v>0</v>
      </c>
      <c r="AE169" s="567">
        <f>(Staff!$D70*AE74)*((1+Staff!$H70)^(ROUNDDOWN((COUNTIF($D169:AD169,"&gt;0")/12),0)))</f>
        <v>0</v>
      </c>
      <c r="AF169" s="567">
        <f>(Staff!$D70*AF74)*((1+Staff!$H70)^(ROUNDDOWN((COUNTIF($D169:AE169,"&gt;0")/12),0)))</f>
        <v>0</v>
      </c>
      <c r="AG169" s="567">
        <f>(Staff!$D70*AG74)*((1+Staff!$H70)^(ROUNDDOWN((COUNTIF($D169:AF169,"&gt;0")/12),0)))</f>
        <v>0</v>
      </c>
      <c r="AH169" s="567">
        <f>(Staff!$D70*AH74)*((1+Staff!$H70)^(ROUNDDOWN((COUNTIF($D169:AG169,"&gt;0")/12),0)))</f>
        <v>0</v>
      </c>
      <c r="AI169" s="567">
        <f>(Staff!$D70*AI74)*((1+Staff!$H70)^(ROUNDDOWN((COUNTIF($D169:AH169,"&gt;0")/12),0)))</f>
        <v>0</v>
      </c>
      <c r="AJ169" s="567">
        <f>(Staff!$D70*AJ74)*((1+Staff!$H70)^(ROUNDDOWN((COUNTIF($D169:AI169,"&gt;0")/12),0)))</f>
        <v>0</v>
      </c>
      <c r="AK169" s="567">
        <f>(Staff!$D70*AK74)*((1+Staff!$H70)^(ROUNDDOWN((COUNTIF($D169:AJ169,"&gt;0")/12),0)))</f>
        <v>0</v>
      </c>
      <c r="AL169" s="567">
        <f>(Staff!$D70*AL74)*((1+Staff!$H70)^(ROUNDDOWN((COUNTIF($D169:AK169,"&gt;0")/12),0)))</f>
        <v>0</v>
      </c>
      <c r="AM169" s="567">
        <f>(Staff!$D70*AM74)*((1+Staff!$H70)^(ROUNDDOWN((COUNTIF($D169:AL169,"&gt;0")/12),0)))</f>
        <v>0</v>
      </c>
      <c r="AN169" s="567">
        <f>(Staff!$D70*AN74)*((1+Staff!$H70)^(ROUNDDOWN((COUNTIF($D169:AM169,"&gt;0")/12),0)))</f>
        <v>0</v>
      </c>
      <c r="AO169" s="567">
        <f>(Staff!$D70*AO74)*((1+Staff!$H70)^(ROUNDDOWN((COUNTIF($D169:AN169,"&gt;0")/12),0)))</f>
        <v>0</v>
      </c>
      <c r="AP169" s="567">
        <f>(Staff!$D70*AP74)*((1+Staff!$H70)^(ROUNDDOWN((COUNTIF($D169:AO169,"&gt;0")/12),0)))</f>
        <v>0</v>
      </c>
      <c r="AQ169" s="567">
        <f>(Staff!$D70*AQ74)*((1+Staff!$H70)^(ROUNDDOWN((COUNTIF($D169:AP169,"&gt;0")/12),0)))</f>
        <v>0</v>
      </c>
      <c r="AR169" s="567">
        <f>(Staff!$D70*AR74)*((1+Staff!$H70)^(ROUNDDOWN((COUNTIF($D169:AQ169,"&gt;0")/12),0)))</f>
        <v>0</v>
      </c>
      <c r="AS169" s="567">
        <f>(Staff!$D70*AS74)*((1+Staff!$H70)^(ROUNDDOWN((COUNTIF($D169:AR169,"&gt;0")/12),0)))</f>
        <v>0</v>
      </c>
      <c r="AT169" s="567">
        <f>(Staff!$D70*AT74)*((1+Staff!$H70)^(ROUNDDOWN((COUNTIF($D169:AS169,"&gt;0")/12),0)))</f>
        <v>0</v>
      </c>
      <c r="AU169" s="567">
        <f>(Staff!$D70*AU74)*((1+Staff!$H70)^(ROUNDDOWN((COUNTIF($D169:AT169,"&gt;0")/12),0)))</f>
        <v>0</v>
      </c>
      <c r="AV169" s="567">
        <f>(Staff!$D70*AV74)*((1+Staff!$H70)^(ROUNDDOWN((COUNTIF($D169:AU169,"&gt;0")/12),0)))</f>
        <v>0</v>
      </c>
      <c r="AW169" s="567">
        <f>(Staff!$D70*AW74)*((1+Staff!$H70)^(ROUNDDOWN((COUNTIF($D169:AV169,"&gt;0")/12),0)))</f>
        <v>0</v>
      </c>
      <c r="AX169" s="567">
        <f>(Staff!$D70*AX74)*((1+Staff!$H70)^(ROUNDDOWN((COUNTIF($D169:AW169,"&gt;0")/12),0)))</f>
        <v>0</v>
      </c>
      <c r="AY169" s="567">
        <f>(Staff!$D70*AY74)*((1+Staff!$H70)^(ROUNDDOWN((COUNTIF($D169:AX169,"&gt;0")/12),0)))</f>
        <v>0</v>
      </c>
      <c r="AZ169" s="567">
        <f>(Staff!$D70*AZ74)*((1+Staff!$H70)^(ROUNDDOWN((COUNTIF($D169:AY169,"&gt;0")/12),0)))</f>
        <v>0</v>
      </c>
      <c r="BA169" s="567">
        <f>(Staff!$D70*BA74)*((1+Staff!$H70)^(ROUNDDOWN((COUNTIF($D169:AZ169,"&gt;0")/12),0)))</f>
        <v>0</v>
      </c>
      <c r="BB169" s="567">
        <f>(Staff!$D70*BB74)*((1+Staff!$H70)^(ROUNDDOWN((COUNTIF($D169:BA169,"&gt;0")/12),0)))</f>
        <v>0</v>
      </c>
      <c r="BC169" s="567">
        <f>(Staff!$D70*BC74)*((1+Staff!$H70)^(ROUNDDOWN((COUNTIF($D169:BB169,"&gt;0")/12),0)))</f>
        <v>0</v>
      </c>
      <c r="BD169" s="567">
        <f>(Staff!$D70*BD74)*((1+Staff!$H70)^(ROUNDDOWN((COUNTIF($D169:BC169,"&gt;0")/12),0)))</f>
        <v>0</v>
      </c>
      <c r="BE169" s="567">
        <f>(Staff!$D70*BE74)*((1+Staff!$H70)^(ROUNDDOWN((COUNTIF($D169:BD169,"&gt;0")/12),0)))</f>
        <v>0</v>
      </c>
      <c r="BF169" s="567">
        <f>(Staff!$D70*BF74)*((1+Staff!$H70)^(ROUNDDOWN((COUNTIF($D169:BE169,"&gt;0")/12),0)))</f>
        <v>0</v>
      </c>
      <c r="BG169" s="567">
        <f>(Staff!$D70*BG74)*((1+Staff!$H70)^(ROUNDDOWN((COUNTIF($D169:BF169,"&gt;0")/12),0)))</f>
        <v>0</v>
      </c>
      <c r="BH169" s="567">
        <f>(Staff!$D70*BH74)*((1+Staff!$H70)^(ROUNDDOWN((COUNTIF($D169:BG169,"&gt;0")/12),0)))</f>
        <v>0</v>
      </c>
      <c r="BI169" s="567">
        <f>(Staff!$D70*BI74)*((1+Staff!$H70)^(ROUNDDOWN((COUNTIF($D169:BH169,"&gt;0")/12),0)))</f>
        <v>0</v>
      </c>
      <c r="BJ169" s="567">
        <f>(Staff!$D70*BJ74)*((1+Staff!$H70)^(ROUNDDOWN((COUNTIF($D169:BI169,"&gt;0")/12),0)))</f>
        <v>0</v>
      </c>
      <c r="BK169" s="567">
        <f>(Staff!$D70*BK74)*((1+Staff!$H70)^(ROUNDDOWN((COUNTIF($D169:BJ169,"&gt;0")/12),0)))</f>
        <v>0</v>
      </c>
      <c r="BL169" s="567">
        <f>(Staff!$D70*BL74)*((1+Staff!$H70)^(ROUNDDOWN((COUNTIF($D169:BK169,"&gt;0")/12),0)))</f>
        <v>0</v>
      </c>
      <c r="BM169" s="567">
        <f>(Staff!$D70*BM74)*((1+Staff!$H70)^(ROUNDDOWN((COUNTIF($D169:BL169,"&gt;0")/12),0)))</f>
        <v>0</v>
      </c>
      <c r="BN169" s="567">
        <f>(Staff!$D70*BN74)*((1+Staff!$H70)^(ROUNDDOWN((COUNTIF($D169:BM169,"&gt;0")/12),0)))</f>
        <v>0</v>
      </c>
      <c r="BO169" s="567">
        <f>(Staff!$D70*BO74)*((1+Staff!$H70)^(ROUNDDOWN((COUNTIF($D169:BN169,"&gt;0")/12),0)))</f>
        <v>0</v>
      </c>
      <c r="BP169" s="567">
        <f>(Staff!$D70*BP74)*((1+Staff!$H70)^(ROUNDDOWN((COUNTIF($D169:BO169,"&gt;0")/12),0)))</f>
        <v>0</v>
      </c>
      <c r="BQ169" s="567">
        <f>(Staff!$D70*BQ74)*((1+Staff!$H70)^(ROUNDDOWN((COUNTIF($D169:BP169,"&gt;0")/12),0)))</f>
        <v>0</v>
      </c>
      <c r="BR169" s="567">
        <f>(Staff!$D70*BR74)*((1+Staff!$H70)^(ROUNDDOWN((COUNTIF($D169:BQ169,"&gt;0")/12),0)))</f>
        <v>0</v>
      </c>
      <c r="BS169" s="567">
        <f>(Staff!$D70*BS74)*((1+Staff!$H70)^(ROUNDDOWN((COUNTIF($D169:BR169,"&gt;0")/12),0)))</f>
        <v>0</v>
      </c>
      <c r="BT169" s="567">
        <f>(Staff!$D70*BT74)*((1+Staff!$H70)^(ROUNDDOWN((COUNTIF($D169:BS169,"&gt;0")/12),0)))</f>
        <v>0</v>
      </c>
      <c r="BU169" s="567">
        <f>(Staff!$D70*BU74)*((1+Staff!$H70)^(ROUNDDOWN((COUNTIF($D169:BT169,"&gt;0")/12),0)))</f>
        <v>0</v>
      </c>
      <c r="BV169" s="567">
        <f>(Staff!$D70*BV74)*((1+Staff!$H70)^(ROUNDDOWN((COUNTIF($D169:BU169,"&gt;0")/12),0)))</f>
        <v>0</v>
      </c>
      <c r="BW169" s="567">
        <f>(Staff!$D70*BW74)*((1+Staff!$H70)^(ROUNDDOWN((COUNTIF($D169:BV169,"&gt;0")/12),0)))</f>
        <v>0</v>
      </c>
      <c r="BX169" s="567">
        <f>(Staff!$D70*BX74)*((1+Staff!$H70)^(ROUNDDOWN((COUNTIF($D169:BW169,"&gt;0")/12),0)))</f>
        <v>0</v>
      </c>
      <c r="BY169" s="567">
        <f>(Staff!$D70*BY74)*((1+Staff!$H70)^(ROUNDDOWN((COUNTIF($D169:BX169,"&gt;0")/12),0)))</f>
        <v>0</v>
      </c>
      <c r="BZ169" s="567">
        <f>(Staff!$D70*BZ74)*((1+Staff!$H70)^(ROUNDDOWN((COUNTIF($D169:BY169,"&gt;0")/12),0)))</f>
        <v>0</v>
      </c>
      <c r="CA169" s="567">
        <f>(Staff!$D70*CA74)*((1+Staff!$H70)^(ROUNDDOWN((COUNTIF($D169:BZ169,"&gt;0")/12),0)))</f>
        <v>0</v>
      </c>
      <c r="CB169" s="567">
        <f>(Staff!$D70*CB74)*((1+Staff!$H70)^(ROUNDDOWN((COUNTIF($D169:CA169,"&gt;0")/12),0)))</f>
        <v>0</v>
      </c>
      <c r="CC169" s="567">
        <f>(Staff!$D70*CC74)*((1+Staff!$H70)^(ROUNDDOWN((COUNTIF($D169:CB169,"&gt;0")/12),0)))</f>
        <v>0</v>
      </c>
      <c r="CD169" s="567">
        <f>(Staff!$D70*CD74)*((1+Staff!$H70)^(ROUNDDOWN((COUNTIF($D169:CC169,"&gt;0")/12),0)))</f>
        <v>0</v>
      </c>
      <c r="CE169" s="567">
        <f>(Staff!$D70*CE74)*((1+Staff!$H70)^(ROUNDDOWN((COUNTIF($D169:CD169,"&gt;0")/12),0)))</f>
        <v>0</v>
      </c>
      <c r="CF169" s="567">
        <f>(Staff!$D70*CF74)*((1+Staff!$H70)^(ROUNDDOWN((COUNTIF($D169:CE169,"&gt;0")/12),0)))</f>
        <v>0</v>
      </c>
      <c r="CG169" s="567">
        <f>(Staff!$D70*CG74)*((1+Staff!$H70)^(ROUNDDOWN((COUNTIF($D169:CF169,"&gt;0")/12),0)))</f>
        <v>0</v>
      </c>
      <c r="CH169" s="567">
        <f>(Staff!$D70*CH74)*((1+Staff!$H70)^(ROUNDDOWN((COUNTIF($D169:CG169,"&gt;0")/12),0)))</f>
        <v>0</v>
      </c>
      <c r="CI169" s="567">
        <f>(Staff!$D70*CI74)*((1+Staff!$H70)^(ROUNDDOWN((COUNTIF($D169:CH169,"&gt;0")/12),0)))</f>
        <v>0</v>
      </c>
    </row>
    <row r="170" spans="1:87" ht="15.75" customHeight="1">
      <c r="A170" s="875"/>
      <c r="B170" s="876"/>
      <c r="C170" s="719"/>
      <c r="D170" s="567"/>
      <c r="E170" s="567"/>
      <c r="F170" s="567"/>
      <c r="G170" s="567"/>
      <c r="H170" s="567"/>
      <c r="I170" s="567"/>
      <c r="J170" s="567"/>
      <c r="K170" s="567"/>
      <c r="L170" s="567"/>
      <c r="M170" s="567"/>
      <c r="N170" s="567"/>
      <c r="O170" s="567"/>
      <c r="P170" s="567"/>
      <c r="Q170" s="567"/>
      <c r="R170" s="567"/>
      <c r="S170" s="567"/>
      <c r="T170" s="567"/>
      <c r="U170" s="567"/>
      <c r="V170" s="567"/>
      <c r="W170" s="567"/>
      <c r="X170" s="567"/>
      <c r="Y170" s="567"/>
      <c r="Z170" s="567"/>
      <c r="AA170" s="567"/>
      <c r="AB170" s="567"/>
      <c r="AC170" s="567"/>
      <c r="AD170" s="567"/>
      <c r="AE170" s="567"/>
      <c r="AF170" s="567"/>
      <c r="AG170" s="567"/>
      <c r="AH170" s="567"/>
      <c r="AI170" s="567"/>
      <c r="AJ170" s="567"/>
      <c r="AK170" s="567"/>
      <c r="AL170" s="567"/>
      <c r="AM170" s="567"/>
      <c r="AN170" s="567"/>
      <c r="AO170" s="567"/>
      <c r="AP170" s="567"/>
      <c r="AQ170" s="567"/>
      <c r="AR170" s="567"/>
      <c r="AS170" s="567"/>
      <c r="AT170" s="567"/>
      <c r="AU170" s="567"/>
      <c r="AV170" s="567"/>
      <c r="AW170" s="567"/>
      <c r="AX170" s="567"/>
      <c r="AY170" s="567"/>
      <c r="AZ170" s="567"/>
      <c r="BA170" s="567"/>
      <c r="BB170" s="567"/>
      <c r="BC170" s="567"/>
      <c r="BD170" s="567"/>
      <c r="BE170" s="567"/>
      <c r="BF170" s="567"/>
      <c r="BG170" s="567"/>
      <c r="BH170" s="567"/>
      <c r="BI170" s="567"/>
      <c r="BJ170" s="567"/>
      <c r="BK170" s="567"/>
      <c r="BL170" s="567"/>
      <c r="BM170" s="567"/>
      <c r="BN170" s="567"/>
      <c r="BO170" s="567"/>
      <c r="BP170" s="567"/>
      <c r="BQ170" s="567"/>
      <c r="BR170" s="567"/>
      <c r="BS170" s="567"/>
      <c r="BT170" s="567"/>
      <c r="BU170" s="567"/>
      <c r="BV170" s="567"/>
      <c r="BW170" s="567"/>
      <c r="BX170" s="567"/>
      <c r="BY170" s="567"/>
      <c r="BZ170" s="567"/>
      <c r="CA170" s="567"/>
      <c r="CB170" s="567"/>
      <c r="CC170" s="567"/>
      <c r="CD170" s="567"/>
      <c r="CE170" s="567"/>
      <c r="CF170" s="567"/>
      <c r="CG170" s="567"/>
      <c r="CH170" s="567"/>
      <c r="CI170" s="567"/>
    </row>
    <row r="171" spans="1:87" ht="15.75" customHeight="1">
      <c r="A171" s="875"/>
      <c r="B171" s="876"/>
      <c r="C171" s="719"/>
      <c r="D171" s="567"/>
      <c r="E171" s="567"/>
      <c r="F171" s="567"/>
      <c r="G171" s="567"/>
      <c r="H171" s="567"/>
      <c r="I171" s="567"/>
      <c r="J171" s="567"/>
      <c r="K171" s="567"/>
      <c r="L171" s="567"/>
      <c r="M171" s="567"/>
      <c r="N171" s="567"/>
      <c r="O171" s="567"/>
      <c r="P171" s="567"/>
      <c r="Q171" s="567"/>
      <c r="R171" s="567"/>
      <c r="S171" s="567"/>
      <c r="T171" s="567"/>
      <c r="U171" s="567"/>
      <c r="V171" s="567"/>
      <c r="W171" s="567"/>
      <c r="X171" s="567"/>
      <c r="Y171" s="567"/>
      <c r="Z171" s="567"/>
      <c r="AA171" s="567"/>
      <c r="AB171" s="567"/>
      <c r="AC171" s="567"/>
      <c r="AD171" s="567"/>
      <c r="AE171" s="567"/>
      <c r="AF171" s="567"/>
      <c r="AG171" s="567"/>
      <c r="AH171" s="567"/>
      <c r="AI171" s="567"/>
      <c r="AJ171" s="567"/>
      <c r="AK171" s="567"/>
      <c r="AL171" s="567"/>
      <c r="AM171" s="567"/>
      <c r="AN171" s="567"/>
      <c r="AO171" s="567"/>
      <c r="AP171" s="567"/>
      <c r="AQ171" s="567"/>
      <c r="AR171" s="567"/>
      <c r="AS171" s="567"/>
      <c r="AT171" s="567"/>
      <c r="AU171" s="567"/>
      <c r="AV171" s="567"/>
      <c r="AW171" s="567"/>
      <c r="AX171" s="567"/>
      <c r="AY171" s="567"/>
      <c r="AZ171" s="567"/>
      <c r="BA171" s="567"/>
      <c r="BB171" s="567"/>
      <c r="BC171" s="567"/>
      <c r="BD171" s="567"/>
      <c r="BE171" s="567"/>
      <c r="BF171" s="567"/>
      <c r="BG171" s="567"/>
      <c r="BH171" s="567"/>
      <c r="BI171" s="567"/>
      <c r="BJ171" s="567"/>
      <c r="BK171" s="567"/>
      <c r="BL171" s="567"/>
      <c r="BM171" s="567"/>
      <c r="BN171" s="567"/>
      <c r="BO171" s="567"/>
      <c r="BP171" s="567"/>
      <c r="BQ171" s="567"/>
      <c r="BR171" s="567"/>
      <c r="BS171" s="567"/>
      <c r="BT171" s="567"/>
      <c r="BU171" s="567"/>
      <c r="BV171" s="567"/>
      <c r="BW171" s="567"/>
      <c r="BX171" s="567"/>
      <c r="BY171" s="567"/>
      <c r="BZ171" s="567"/>
      <c r="CA171" s="567"/>
      <c r="CB171" s="567"/>
      <c r="CC171" s="567"/>
      <c r="CD171" s="567"/>
      <c r="CE171" s="567"/>
      <c r="CF171" s="567"/>
      <c r="CG171" s="567"/>
      <c r="CH171" s="567"/>
      <c r="CI171" s="567"/>
    </row>
    <row r="172" spans="1:87" ht="15.75" customHeight="1">
      <c r="A172" s="883" t="str">
        <f t="shared" ref="A172:A185" si="12">A77</f>
        <v>Customer Support</v>
      </c>
      <c r="B172" s="905"/>
      <c r="C172" s="884"/>
      <c r="D172" s="885"/>
      <c r="E172" s="885"/>
      <c r="F172" s="885"/>
      <c r="G172" s="885"/>
      <c r="H172" s="885"/>
      <c r="I172" s="885"/>
      <c r="J172" s="885"/>
      <c r="K172" s="885"/>
      <c r="L172" s="885"/>
      <c r="M172" s="885"/>
      <c r="N172" s="885"/>
      <c r="O172" s="885"/>
      <c r="P172" s="885"/>
      <c r="Q172" s="885"/>
      <c r="R172" s="885"/>
      <c r="S172" s="885"/>
      <c r="T172" s="885"/>
      <c r="U172" s="885"/>
      <c r="V172" s="885"/>
      <c r="W172" s="885"/>
      <c r="X172" s="885"/>
      <c r="Y172" s="885"/>
      <c r="Z172" s="885"/>
      <c r="AA172" s="885"/>
      <c r="AB172" s="885"/>
      <c r="AC172" s="885"/>
      <c r="AD172" s="885"/>
      <c r="AE172" s="885"/>
      <c r="AF172" s="885"/>
      <c r="AG172" s="885"/>
      <c r="AH172" s="885"/>
      <c r="AI172" s="885"/>
      <c r="AJ172" s="885"/>
      <c r="AK172" s="885"/>
      <c r="AL172" s="885"/>
      <c r="AM172" s="885"/>
      <c r="AN172" s="885"/>
      <c r="AO172" s="885"/>
      <c r="AP172" s="885"/>
      <c r="AQ172" s="885"/>
      <c r="AR172" s="885"/>
      <c r="AS172" s="885"/>
      <c r="AT172" s="885"/>
      <c r="AU172" s="885"/>
      <c r="AV172" s="885"/>
      <c r="AW172" s="885"/>
      <c r="AX172" s="885"/>
      <c r="AY172" s="885"/>
      <c r="AZ172" s="885"/>
      <c r="BA172" s="885"/>
      <c r="BB172" s="885"/>
      <c r="BC172" s="885"/>
      <c r="BD172" s="885"/>
      <c r="BE172" s="885"/>
      <c r="BF172" s="885"/>
      <c r="BG172" s="885"/>
      <c r="BH172" s="885"/>
      <c r="BI172" s="885"/>
      <c r="BJ172" s="885"/>
      <c r="BK172" s="885"/>
      <c r="BL172" s="885"/>
      <c r="BM172" s="885"/>
      <c r="BN172" s="885"/>
      <c r="BO172" s="885"/>
      <c r="BP172" s="885"/>
      <c r="BQ172" s="885"/>
      <c r="BR172" s="885"/>
      <c r="BS172" s="885"/>
      <c r="BT172" s="885"/>
      <c r="BU172" s="885"/>
      <c r="BV172" s="885"/>
      <c r="BW172" s="885"/>
      <c r="BX172" s="885"/>
      <c r="BY172" s="885"/>
      <c r="BZ172" s="885"/>
      <c r="CA172" s="885"/>
      <c r="CB172" s="885"/>
      <c r="CC172" s="885"/>
      <c r="CD172" s="885"/>
      <c r="CE172" s="885"/>
      <c r="CF172" s="885"/>
      <c r="CG172" s="885"/>
      <c r="CH172" s="885"/>
      <c r="CI172" s="885"/>
    </row>
    <row r="173" spans="1:87" ht="15.75" customHeight="1">
      <c r="A173" s="875" t="str">
        <f t="shared" si="12"/>
        <v>Head of Customer</v>
      </c>
      <c r="B173" s="719" t="str">
        <f>Staff!B75</f>
        <v>Ops</v>
      </c>
      <c r="C173" s="719" t="str">
        <f>Settings!$C$7</f>
        <v>USD</v>
      </c>
      <c r="D173" s="567">
        <f>(Staff!$D75*D78)</f>
        <v>0</v>
      </c>
      <c r="E173" s="567">
        <f>(Staff!$D75*E78)*((1+Staff!$H74)^(ROUNDDOWN((COUNTIF($D173:D173,"&gt;0")/12),0)))</f>
        <v>0</v>
      </c>
      <c r="F173" s="567">
        <f>(Staff!$D75*F78)*((1+Staff!$H74)^(ROUNDDOWN((COUNTIF($D173:E173,"&gt;0")/12),0)))</f>
        <v>0</v>
      </c>
      <c r="G173" s="567">
        <f>(Staff!$D75*G78)*((1+Staff!$H74)^(ROUNDDOWN((COUNTIF($D173:F173,"&gt;0")/12),0)))</f>
        <v>0</v>
      </c>
      <c r="H173" s="567">
        <f>(Staff!$D75*H78)*((1+Staff!$H74)^(ROUNDDOWN((COUNTIF($D173:G173,"&gt;0")/12),0)))</f>
        <v>0</v>
      </c>
      <c r="I173" s="567">
        <f>(Staff!$D75*I78)*((1+Staff!$H74)^(ROUNDDOWN((COUNTIF($D173:H173,"&gt;0")/12),0)))</f>
        <v>0</v>
      </c>
      <c r="J173" s="567">
        <f>(Staff!$D75*J78)*((1+Staff!$H74)^(ROUNDDOWN((COUNTIF($D173:I173,"&gt;0")/12),0)))</f>
        <v>0</v>
      </c>
      <c r="K173" s="567">
        <f>(Staff!$D75*K78)*((1+Staff!$H74)^(ROUNDDOWN((COUNTIF($D173:J173,"&gt;0")/12),0)))</f>
        <v>0</v>
      </c>
      <c r="L173" s="567">
        <f>(Staff!$D75*L78)*((1+Staff!$H74)^(ROUNDDOWN((COUNTIF($D173:K173,"&gt;0")/12),0)))</f>
        <v>0</v>
      </c>
      <c r="M173" s="567">
        <f>(Staff!$D75*M78)*((1+Staff!$H74)^(ROUNDDOWN((COUNTIF($D173:L173,"&gt;0")/12),0)))</f>
        <v>0</v>
      </c>
      <c r="N173" s="567">
        <f>(Staff!$D75*N78)*((1+Staff!$H74)^(ROUNDDOWN((COUNTIF($D173:M173,"&gt;0")/12),0)))</f>
        <v>0</v>
      </c>
      <c r="O173" s="567">
        <f>(Staff!$D75*O78)*((1+Staff!$H74)^(ROUNDDOWN((COUNTIF($D173:N173,"&gt;0")/12),0)))</f>
        <v>0</v>
      </c>
      <c r="P173" s="567">
        <f>(Staff!$D75*P78)*((1+Staff!$H74)^(ROUNDDOWN((COUNTIF($D173:O173,"&gt;0")/12),0)))</f>
        <v>0</v>
      </c>
      <c r="Q173" s="567">
        <f>(Staff!$D75*Q78)*((1+Staff!$H74)^(ROUNDDOWN((COUNTIF($D173:P173,"&gt;0")/12),0)))</f>
        <v>0</v>
      </c>
      <c r="R173" s="567">
        <f>(Staff!$D75*R78)*((1+Staff!$H74)^(ROUNDDOWN((COUNTIF($D173:Q173,"&gt;0")/12),0)))</f>
        <v>0</v>
      </c>
      <c r="S173" s="567">
        <f>(Staff!$D75*S78)*((1+Staff!$H74)^(ROUNDDOWN((COUNTIF($D173:R173,"&gt;0")/12),0)))</f>
        <v>0</v>
      </c>
      <c r="T173" s="567">
        <f>(Staff!$D75*T78)*((1+Staff!$H74)^(ROUNDDOWN((COUNTIF($D173:S173,"&gt;0")/12),0)))</f>
        <v>0</v>
      </c>
      <c r="U173" s="567">
        <f>(Staff!$D75*U78)*((1+Staff!$H74)^(ROUNDDOWN((COUNTIF($D173:T173,"&gt;0")/12),0)))</f>
        <v>0</v>
      </c>
      <c r="V173" s="567">
        <f>(Staff!$D75*V78)*((1+Staff!$H74)^(ROUNDDOWN((COUNTIF($D173:U173,"&gt;0")/12),0)))</f>
        <v>0</v>
      </c>
      <c r="W173" s="567">
        <f>(Staff!$D75*W78)*((1+Staff!$H74)^(ROUNDDOWN((COUNTIF($D173:V173,"&gt;0")/12),0)))</f>
        <v>0</v>
      </c>
      <c r="X173" s="567">
        <f>(Staff!$D75*X78)*((1+Staff!$H74)^(ROUNDDOWN((COUNTIF($D173:W173,"&gt;0")/12),0)))</f>
        <v>0</v>
      </c>
      <c r="Y173" s="567">
        <f>(Staff!$D75*Y78)*((1+Staff!$H74)^(ROUNDDOWN((COUNTIF($D173:X173,"&gt;0")/12),0)))</f>
        <v>0</v>
      </c>
      <c r="Z173" s="567">
        <f>(Staff!$D75*Z78)*((1+Staff!$H74)^(ROUNDDOWN((COUNTIF($D173:Y173,"&gt;0")/12),0)))</f>
        <v>0</v>
      </c>
      <c r="AA173" s="567">
        <f>(Staff!$D75*AA78)*((1+Staff!$H74)^(ROUNDDOWN((COUNTIF($D173:Z173,"&gt;0")/12),0)))</f>
        <v>0</v>
      </c>
      <c r="AB173" s="567">
        <f>(Staff!$D75*AB78)*((1+Staff!$H74)^(ROUNDDOWN((COUNTIF($D173:AA173,"&gt;0")/12),0)))</f>
        <v>0</v>
      </c>
      <c r="AC173" s="567">
        <f>(Staff!$D75*AC78)*((1+Staff!$H74)^(ROUNDDOWN((COUNTIF($D173:AB173,"&gt;0")/12),0)))</f>
        <v>0</v>
      </c>
      <c r="AD173" s="567">
        <f>(Staff!$D75*AD78)*((1+Staff!$H74)^(ROUNDDOWN((COUNTIF($D173:AC173,"&gt;0")/12),0)))</f>
        <v>0</v>
      </c>
      <c r="AE173" s="567">
        <f>(Staff!$D75*AE78)*((1+Staff!$H74)^(ROUNDDOWN((COUNTIF($D173:AD173,"&gt;0")/12),0)))</f>
        <v>0</v>
      </c>
      <c r="AF173" s="567">
        <f>(Staff!$D75*AF78)*((1+Staff!$H74)^(ROUNDDOWN((COUNTIF($D173:AE173,"&gt;0")/12),0)))</f>
        <v>0</v>
      </c>
      <c r="AG173" s="567">
        <f>(Staff!$D75*AG78)*((1+Staff!$H74)^(ROUNDDOWN((COUNTIF($D173:AF173,"&gt;0")/12),0)))</f>
        <v>0</v>
      </c>
      <c r="AH173" s="567">
        <f>(Staff!$D75*AH78)*((1+Staff!$H74)^(ROUNDDOWN((COUNTIF($D173:AG173,"&gt;0")/12),0)))</f>
        <v>0</v>
      </c>
      <c r="AI173" s="567">
        <f>(Staff!$D75*AI78)*((1+Staff!$H74)^(ROUNDDOWN((COUNTIF($D173:AH173,"&gt;0")/12),0)))</f>
        <v>0</v>
      </c>
      <c r="AJ173" s="567">
        <f>(Staff!$D75*AJ78)*((1+Staff!$H74)^(ROUNDDOWN((COUNTIF($D173:AI173,"&gt;0")/12),0)))</f>
        <v>0</v>
      </c>
      <c r="AK173" s="567">
        <f>(Staff!$D75*AK78)*((1+Staff!$H74)^(ROUNDDOWN((COUNTIF($D173:AJ173,"&gt;0")/12),0)))</f>
        <v>0</v>
      </c>
      <c r="AL173" s="567">
        <f>(Staff!$D75*AL78)*((1+Staff!$H74)^(ROUNDDOWN((COUNTIF($D173:AK173,"&gt;0")/12),0)))</f>
        <v>0</v>
      </c>
      <c r="AM173" s="567">
        <f>(Staff!$D75*AM78)*((1+Staff!$H74)^(ROUNDDOWN((COUNTIF($D173:AL173,"&gt;0")/12),0)))</f>
        <v>0</v>
      </c>
      <c r="AN173" s="567">
        <f>(Staff!$D75*AN78)*((1+Staff!$H74)^(ROUNDDOWN((COUNTIF($D173:AM173,"&gt;0")/12),0)))</f>
        <v>0</v>
      </c>
      <c r="AO173" s="567">
        <f>(Staff!$D75*AO78)*((1+Staff!$H74)^(ROUNDDOWN((COUNTIF($D173:AN173,"&gt;0")/12),0)))</f>
        <v>0</v>
      </c>
      <c r="AP173" s="567">
        <f>(Staff!$D75*AP78)*((1+Staff!$H74)^(ROUNDDOWN((COUNTIF($D173:AO173,"&gt;0")/12),0)))</f>
        <v>0</v>
      </c>
      <c r="AQ173" s="567">
        <f>(Staff!$D75*AQ78)*((1+Staff!$H74)^(ROUNDDOWN((COUNTIF($D173:AP173,"&gt;0")/12),0)))</f>
        <v>0</v>
      </c>
      <c r="AR173" s="567">
        <f>(Staff!$D75*AR78)*((1+Staff!$H74)^(ROUNDDOWN((COUNTIF($D173:AQ173,"&gt;0")/12),0)))</f>
        <v>0</v>
      </c>
      <c r="AS173" s="567">
        <f>(Staff!$D75*AS78)*((1+Staff!$H74)^(ROUNDDOWN((COUNTIF($D173:AR173,"&gt;0")/12),0)))</f>
        <v>0</v>
      </c>
      <c r="AT173" s="567">
        <f>(Staff!$D75*AT78)*((1+Staff!$H74)^(ROUNDDOWN((COUNTIF($D173:AS173,"&gt;0")/12),0)))</f>
        <v>0</v>
      </c>
      <c r="AU173" s="567">
        <f>(Staff!$D75*AU78)*((1+Staff!$H74)^(ROUNDDOWN((COUNTIF($D173:AT173,"&gt;0")/12),0)))</f>
        <v>0</v>
      </c>
      <c r="AV173" s="567">
        <f>(Staff!$D75*AV78)*((1+Staff!$H74)^(ROUNDDOWN((COUNTIF($D173:AU173,"&gt;0")/12),0)))</f>
        <v>0</v>
      </c>
      <c r="AW173" s="567">
        <f>(Staff!$D75*AW78)*((1+Staff!$H74)^(ROUNDDOWN((COUNTIF($D173:AV173,"&gt;0")/12),0)))</f>
        <v>0</v>
      </c>
      <c r="AX173" s="567">
        <f>(Staff!$D75*AX78)*((1+Staff!$H74)^(ROUNDDOWN((COUNTIF($D173:AW173,"&gt;0")/12),0)))</f>
        <v>0</v>
      </c>
      <c r="AY173" s="567">
        <f>(Staff!$D75*AY78)*((1+Staff!$H74)^(ROUNDDOWN((COUNTIF($D173:AX173,"&gt;0")/12),0)))</f>
        <v>0</v>
      </c>
      <c r="AZ173" s="567">
        <f>(Staff!$D75*AZ78)*((1+Staff!$H74)^(ROUNDDOWN((COUNTIF($D173:AY173,"&gt;0")/12),0)))</f>
        <v>0</v>
      </c>
      <c r="BA173" s="567">
        <f>(Staff!$D75*BA78)*((1+Staff!$H74)^(ROUNDDOWN((COUNTIF($D173:AZ173,"&gt;0")/12),0)))</f>
        <v>0</v>
      </c>
      <c r="BB173" s="567">
        <f>(Staff!$D75*BB78)*((1+Staff!$H74)^(ROUNDDOWN((COUNTIF($D173:BA173,"&gt;0")/12),0)))</f>
        <v>0</v>
      </c>
      <c r="BC173" s="567">
        <f>(Staff!$D75*BC78)*((1+Staff!$H74)^(ROUNDDOWN((COUNTIF($D173:BB173,"&gt;0")/12),0)))</f>
        <v>0</v>
      </c>
      <c r="BD173" s="567">
        <f>(Staff!$D75*BD78)*((1+Staff!$H74)^(ROUNDDOWN((COUNTIF($D173:BC173,"&gt;0")/12),0)))</f>
        <v>0</v>
      </c>
      <c r="BE173" s="567">
        <f>(Staff!$D75*BE78)*((1+Staff!$H74)^(ROUNDDOWN((COUNTIF($D173:BD173,"&gt;0")/12),0)))</f>
        <v>0</v>
      </c>
      <c r="BF173" s="567">
        <f>(Staff!$D75*BF78)*((1+Staff!$H74)^(ROUNDDOWN((COUNTIF($D173:BE173,"&gt;0")/12),0)))</f>
        <v>0</v>
      </c>
      <c r="BG173" s="567">
        <f>(Staff!$D75*BG78)*((1+Staff!$H74)^(ROUNDDOWN((COUNTIF($D173:BF173,"&gt;0")/12),0)))</f>
        <v>0</v>
      </c>
      <c r="BH173" s="567">
        <f>(Staff!$D75*BH78)*((1+Staff!$H74)^(ROUNDDOWN((COUNTIF($D173:BG173,"&gt;0")/12),0)))</f>
        <v>0</v>
      </c>
      <c r="BI173" s="567">
        <f>(Staff!$D75*BI78)*((1+Staff!$H74)^(ROUNDDOWN((COUNTIF($D173:BH173,"&gt;0")/12),0)))</f>
        <v>0</v>
      </c>
      <c r="BJ173" s="567">
        <f>(Staff!$D75*BJ78)*((1+Staff!$H74)^(ROUNDDOWN((COUNTIF($D173:BI173,"&gt;0")/12),0)))</f>
        <v>0</v>
      </c>
      <c r="BK173" s="567">
        <f>(Staff!$D75*BK78)*((1+Staff!$H74)^(ROUNDDOWN((COUNTIF($D173:BJ173,"&gt;0")/12),0)))</f>
        <v>0</v>
      </c>
      <c r="BL173" s="567">
        <f>(Staff!$D75*BL78)*((1+Staff!$H74)^(ROUNDDOWN((COUNTIF($D173:BK173,"&gt;0")/12),0)))</f>
        <v>0</v>
      </c>
      <c r="BM173" s="567">
        <f>(Staff!$D75*BM78)*((1+Staff!$H74)^(ROUNDDOWN((COUNTIF($D173:BL173,"&gt;0")/12),0)))</f>
        <v>0</v>
      </c>
      <c r="BN173" s="567">
        <f>(Staff!$D75*BN78)*((1+Staff!$H74)^(ROUNDDOWN((COUNTIF($D173:BM173,"&gt;0")/12),0)))</f>
        <v>0</v>
      </c>
      <c r="BO173" s="567">
        <f>(Staff!$D75*BO78)*((1+Staff!$H74)^(ROUNDDOWN((COUNTIF($D173:BN173,"&gt;0")/12),0)))</f>
        <v>0</v>
      </c>
      <c r="BP173" s="567">
        <f>(Staff!$D75*BP78)*((1+Staff!$H74)^(ROUNDDOWN((COUNTIF($D173:BO173,"&gt;0")/12),0)))</f>
        <v>0</v>
      </c>
      <c r="BQ173" s="567">
        <f>(Staff!$D75*BQ78)*((1+Staff!$H74)^(ROUNDDOWN((COUNTIF($D173:BP173,"&gt;0")/12),0)))</f>
        <v>0</v>
      </c>
      <c r="BR173" s="567">
        <f>(Staff!$D75*BR78)*((1+Staff!$H74)^(ROUNDDOWN((COUNTIF($D173:BQ173,"&gt;0")/12),0)))</f>
        <v>0</v>
      </c>
      <c r="BS173" s="567">
        <f>(Staff!$D75*BS78)*((1+Staff!$H74)^(ROUNDDOWN((COUNTIF($D173:BR173,"&gt;0")/12),0)))</f>
        <v>0</v>
      </c>
      <c r="BT173" s="567">
        <f>(Staff!$D75*BT78)*((1+Staff!$H74)^(ROUNDDOWN((COUNTIF($D173:BS173,"&gt;0")/12),0)))</f>
        <v>0</v>
      </c>
      <c r="BU173" s="567">
        <f>(Staff!$D75*BU78)*((1+Staff!$H74)^(ROUNDDOWN((COUNTIF($D173:BT173,"&gt;0")/12),0)))</f>
        <v>0</v>
      </c>
      <c r="BV173" s="567">
        <f>(Staff!$D75*BV78)*((1+Staff!$H74)^(ROUNDDOWN((COUNTIF($D173:BU173,"&gt;0")/12),0)))</f>
        <v>0</v>
      </c>
      <c r="BW173" s="567">
        <f>(Staff!$D75*BW78)*((1+Staff!$H74)^(ROUNDDOWN((COUNTIF($D173:BV173,"&gt;0")/12),0)))</f>
        <v>0</v>
      </c>
      <c r="BX173" s="567">
        <f>(Staff!$D75*BX78)*((1+Staff!$H74)^(ROUNDDOWN((COUNTIF($D173:BW173,"&gt;0")/12),0)))</f>
        <v>0</v>
      </c>
      <c r="BY173" s="567">
        <f>(Staff!$D75*BY78)*((1+Staff!$H74)^(ROUNDDOWN((COUNTIF($D173:BX173,"&gt;0")/12),0)))</f>
        <v>0</v>
      </c>
      <c r="BZ173" s="567">
        <f>(Staff!$D75*BZ78)*((1+Staff!$H74)^(ROUNDDOWN((COUNTIF($D173:BY173,"&gt;0")/12),0)))</f>
        <v>0</v>
      </c>
      <c r="CA173" s="567">
        <f>(Staff!$D75*CA78)*((1+Staff!$H74)^(ROUNDDOWN((COUNTIF($D173:BZ173,"&gt;0")/12),0)))</f>
        <v>0</v>
      </c>
      <c r="CB173" s="567">
        <f>(Staff!$D75*CB78)*((1+Staff!$H74)^(ROUNDDOWN((COUNTIF($D173:CA173,"&gt;0")/12),0)))</f>
        <v>0</v>
      </c>
      <c r="CC173" s="567">
        <f>(Staff!$D75*CC78)*((1+Staff!$H74)^(ROUNDDOWN((COUNTIF($D173:CB173,"&gt;0")/12),0)))</f>
        <v>0</v>
      </c>
      <c r="CD173" s="567">
        <f>(Staff!$D75*CD78)*((1+Staff!$H74)^(ROUNDDOWN((COUNTIF($D173:CC173,"&gt;0")/12),0)))</f>
        <v>0</v>
      </c>
      <c r="CE173" s="567">
        <f>(Staff!$D75*CE78)*((1+Staff!$H74)^(ROUNDDOWN((COUNTIF($D173:CD173,"&gt;0")/12),0)))</f>
        <v>0</v>
      </c>
      <c r="CF173" s="567">
        <f>(Staff!$D75*CF78)*((1+Staff!$H74)^(ROUNDDOWN((COUNTIF($D173:CE173,"&gt;0")/12),0)))</f>
        <v>0</v>
      </c>
      <c r="CG173" s="567">
        <f>(Staff!$D75*CG78)*((1+Staff!$H74)^(ROUNDDOWN((COUNTIF($D173:CF173,"&gt;0")/12),0)))</f>
        <v>0</v>
      </c>
      <c r="CH173" s="567">
        <f>(Staff!$D75*CH78)*((1+Staff!$H74)^(ROUNDDOWN((COUNTIF($D173:CG173,"&gt;0")/12),0)))</f>
        <v>0</v>
      </c>
      <c r="CI173" s="567">
        <f>(Staff!$D75*CI78)*((1+Staff!$H74)^(ROUNDDOWN((COUNTIF($D173:CH173,"&gt;0")/12),0)))</f>
        <v>0</v>
      </c>
    </row>
    <row r="174" spans="1:87" ht="15.75" customHeight="1">
      <c r="A174" s="875" t="str">
        <f t="shared" si="12"/>
        <v>Senior Customer Support</v>
      </c>
      <c r="B174" s="719" t="str">
        <f>Staff!B76</f>
        <v>Ops</v>
      </c>
      <c r="C174" s="719" t="str">
        <f>Settings!$C$7</f>
        <v>USD</v>
      </c>
      <c r="D174" s="567">
        <f>(Staff!$D76*D79)</f>
        <v>0</v>
      </c>
      <c r="E174" s="567">
        <f>(Staff!$D76*E79)*((1+Staff!$H75)^(ROUNDDOWN((COUNTIF($D174:D174,"&gt;0")/12),0)))</f>
        <v>0</v>
      </c>
      <c r="F174" s="567">
        <f>(Staff!$D76*F79)*((1+Staff!$H75)^(ROUNDDOWN((COUNTIF($D174:E174,"&gt;0")/12),0)))</f>
        <v>0</v>
      </c>
      <c r="G174" s="567">
        <f>(Staff!$D76*G79)*((1+Staff!$H75)^(ROUNDDOWN((COUNTIF($D174:F174,"&gt;0")/12),0)))</f>
        <v>0</v>
      </c>
      <c r="H174" s="567">
        <f>(Staff!$D76*H79)*((1+Staff!$H75)^(ROUNDDOWN((COUNTIF($D174:G174,"&gt;0")/12),0)))</f>
        <v>0</v>
      </c>
      <c r="I174" s="567">
        <f>(Staff!$D76*I79)*((1+Staff!$H75)^(ROUNDDOWN((COUNTIF($D174:H174,"&gt;0")/12),0)))</f>
        <v>0</v>
      </c>
      <c r="J174" s="567">
        <f>(Staff!$D76*J79)*((1+Staff!$H75)^(ROUNDDOWN((COUNTIF($D174:I174,"&gt;0")/12),0)))</f>
        <v>0</v>
      </c>
      <c r="K174" s="567">
        <f>(Staff!$D76*K79)*((1+Staff!$H75)^(ROUNDDOWN((COUNTIF($D174:J174,"&gt;0")/12),0)))</f>
        <v>0</v>
      </c>
      <c r="L174" s="567">
        <f>(Staff!$D76*L79)*((1+Staff!$H75)^(ROUNDDOWN((COUNTIF($D174:K174,"&gt;0")/12),0)))</f>
        <v>0</v>
      </c>
      <c r="M174" s="567">
        <f>(Staff!$D76*M79)*((1+Staff!$H75)^(ROUNDDOWN((COUNTIF($D174:L174,"&gt;0")/12),0)))</f>
        <v>0</v>
      </c>
      <c r="N174" s="567">
        <f>(Staff!$D76*N79)*((1+Staff!$H75)^(ROUNDDOWN((COUNTIF($D174:M174,"&gt;0")/12),0)))</f>
        <v>0</v>
      </c>
      <c r="O174" s="567">
        <f>(Staff!$D76*O79)*((1+Staff!$H75)^(ROUNDDOWN((COUNTIF($D174:N174,"&gt;0")/12),0)))</f>
        <v>0</v>
      </c>
      <c r="P174" s="567">
        <f>(Staff!$D76*P79)*((1+Staff!$H75)^(ROUNDDOWN((COUNTIF($D174:O174,"&gt;0")/12),0)))</f>
        <v>0</v>
      </c>
      <c r="Q174" s="567">
        <f>(Staff!$D76*Q79)*((1+Staff!$H75)^(ROUNDDOWN((COUNTIF($D174:P174,"&gt;0")/12),0)))</f>
        <v>0</v>
      </c>
      <c r="R174" s="567">
        <f>(Staff!$D76*R79)*((1+Staff!$H75)^(ROUNDDOWN((COUNTIF($D174:Q174,"&gt;0")/12),0)))</f>
        <v>0</v>
      </c>
      <c r="S174" s="567">
        <f>(Staff!$D76*S79)*((1+Staff!$H75)^(ROUNDDOWN((COUNTIF($D174:R174,"&gt;0")/12),0)))</f>
        <v>0</v>
      </c>
      <c r="T174" s="567">
        <f>(Staff!$D76*T79)*((1+Staff!$H75)^(ROUNDDOWN((COUNTIF($D174:S174,"&gt;0")/12),0)))</f>
        <v>0</v>
      </c>
      <c r="U174" s="567">
        <f>(Staff!$D76*U79)*((1+Staff!$H75)^(ROUNDDOWN((COUNTIF($D174:T174,"&gt;0")/12),0)))</f>
        <v>0</v>
      </c>
      <c r="V174" s="567">
        <f>(Staff!$D76*V79)*((1+Staff!$H75)^(ROUNDDOWN((COUNTIF($D174:U174,"&gt;0")/12),0)))</f>
        <v>0</v>
      </c>
      <c r="W174" s="567">
        <f>(Staff!$D76*W79)*((1+Staff!$H75)^(ROUNDDOWN((COUNTIF($D174:V174,"&gt;0")/12),0)))</f>
        <v>0</v>
      </c>
      <c r="X174" s="567">
        <f>(Staff!$D76*X79)*((1+Staff!$H75)^(ROUNDDOWN((COUNTIF($D174:W174,"&gt;0")/12),0)))</f>
        <v>0</v>
      </c>
      <c r="Y174" s="567">
        <f>(Staff!$D76*Y79)*((1+Staff!$H75)^(ROUNDDOWN((COUNTIF($D174:X174,"&gt;0")/12),0)))</f>
        <v>0</v>
      </c>
      <c r="Z174" s="567">
        <f>(Staff!$D76*Z79)*((1+Staff!$H75)^(ROUNDDOWN((COUNTIF($D174:Y174,"&gt;0")/12),0)))</f>
        <v>0</v>
      </c>
      <c r="AA174" s="567">
        <f>(Staff!$D76*AA79)*((1+Staff!$H75)^(ROUNDDOWN((COUNTIF($D174:Z174,"&gt;0")/12),0)))</f>
        <v>0</v>
      </c>
      <c r="AB174" s="567">
        <f>(Staff!$D76*AB79)*((1+Staff!$H75)^(ROUNDDOWN((COUNTIF($D174:AA174,"&gt;0")/12),0)))</f>
        <v>0</v>
      </c>
      <c r="AC174" s="567">
        <f>(Staff!$D76*AC79)*((1+Staff!$H75)^(ROUNDDOWN((COUNTIF($D174:AB174,"&gt;0")/12),0)))</f>
        <v>0</v>
      </c>
      <c r="AD174" s="567">
        <f>(Staff!$D76*AD79)*((1+Staff!$H75)^(ROUNDDOWN((COUNTIF($D174:AC174,"&gt;0")/12),0)))</f>
        <v>0</v>
      </c>
      <c r="AE174" s="567">
        <f>(Staff!$D76*AE79)*((1+Staff!$H75)^(ROUNDDOWN((COUNTIF($D174:AD174,"&gt;0")/12),0)))</f>
        <v>0</v>
      </c>
      <c r="AF174" s="567">
        <f>(Staff!$D76*AF79)*((1+Staff!$H75)^(ROUNDDOWN((COUNTIF($D174:AE174,"&gt;0")/12),0)))</f>
        <v>0</v>
      </c>
      <c r="AG174" s="567">
        <f>(Staff!$D76*AG79)*((1+Staff!$H75)^(ROUNDDOWN((COUNTIF($D174:AF174,"&gt;0")/12),0)))</f>
        <v>0</v>
      </c>
      <c r="AH174" s="567">
        <f>(Staff!$D76*AH79)*((1+Staff!$H75)^(ROUNDDOWN((COUNTIF($D174:AG174,"&gt;0")/12),0)))</f>
        <v>0</v>
      </c>
      <c r="AI174" s="567">
        <f>(Staff!$D76*AI79)*((1+Staff!$H75)^(ROUNDDOWN((COUNTIF($D174:AH174,"&gt;0")/12),0)))</f>
        <v>0</v>
      </c>
      <c r="AJ174" s="567">
        <f>(Staff!$D76*AJ79)*((1+Staff!$H75)^(ROUNDDOWN((COUNTIF($D174:AI174,"&gt;0")/12),0)))</f>
        <v>0</v>
      </c>
      <c r="AK174" s="567">
        <f>(Staff!$D76*AK79)*((1+Staff!$H75)^(ROUNDDOWN((COUNTIF($D174:AJ174,"&gt;0")/12),0)))</f>
        <v>0</v>
      </c>
      <c r="AL174" s="567">
        <f>(Staff!$D76*AL79)*((1+Staff!$H75)^(ROUNDDOWN((COUNTIF($D174:AK174,"&gt;0")/12),0)))</f>
        <v>0</v>
      </c>
      <c r="AM174" s="567">
        <f>(Staff!$D76*AM79)*((1+Staff!$H75)^(ROUNDDOWN((COUNTIF($D174:AL174,"&gt;0")/12),0)))</f>
        <v>0</v>
      </c>
      <c r="AN174" s="567">
        <f>(Staff!$D76*AN79)*((1+Staff!$H75)^(ROUNDDOWN((COUNTIF($D174:AM174,"&gt;0")/12),0)))</f>
        <v>0</v>
      </c>
      <c r="AO174" s="567">
        <f>(Staff!$D76*AO79)*((1+Staff!$H75)^(ROUNDDOWN((COUNTIF($D174:AN174,"&gt;0")/12),0)))</f>
        <v>0</v>
      </c>
      <c r="AP174" s="567">
        <f>(Staff!$D76*AP79)*((1+Staff!$H75)^(ROUNDDOWN((COUNTIF($D174:AO174,"&gt;0")/12),0)))</f>
        <v>0</v>
      </c>
      <c r="AQ174" s="567">
        <f>(Staff!$D76*AQ79)*((1+Staff!$H75)^(ROUNDDOWN((COUNTIF($D174:AP174,"&gt;0")/12),0)))</f>
        <v>0</v>
      </c>
      <c r="AR174" s="567">
        <f>(Staff!$D76*AR79)*((1+Staff!$H75)^(ROUNDDOWN((COUNTIF($D174:AQ174,"&gt;0")/12),0)))</f>
        <v>0</v>
      </c>
      <c r="AS174" s="567">
        <f>(Staff!$D76*AS79)*((1+Staff!$H75)^(ROUNDDOWN((COUNTIF($D174:AR174,"&gt;0")/12),0)))</f>
        <v>0</v>
      </c>
      <c r="AT174" s="567">
        <f>(Staff!$D76*AT79)*((1+Staff!$H75)^(ROUNDDOWN((COUNTIF($D174:AS174,"&gt;0")/12),0)))</f>
        <v>0</v>
      </c>
      <c r="AU174" s="567">
        <f>(Staff!$D76*AU79)*((1+Staff!$H75)^(ROUNDDOWN((COUNTIF($D174:AT174,"&gt;0")/12),0)))</f>
        <v>0</v>
      </c>
      <c r="AV174" s="567">
        <f>(Staff!$D76*AV79)*((1+Staff!$H75)^(ROUNDDOWN((COUNTIF($D174:AU174,"&gt;0")/12),0)))</f>
        <v>0</v>
      </c>
      <c r="AW174" s="567">
        <f>(Staff!$D76*AW79)*((1+Staff!$H75)^(ROUNDDOWN((COUNTIF($D174:AV174,"&gt;0")/12),0)))</f>
        <v>0</v>
      </c>
      <c r="AX174" s="567">
        <f>(Staff!$D76*AX79)*((1+Staff!$H75)^(ROUNDDOWN((COUNTIF($D174:AW174,"&gt;0")/12),0)))</f>
        <v>0</v>
      </c>
      <c r="AY174" s="567">
        <f>(Staff!$D76*AY79)*((1+Staff!$H75)^(ROUNDDOWN((COUNTIF($D174:AX174,"&gt;0")/12),0)))</f>
        <v>0</v>
      </c>
      <c r="AZ174" s="567">
        <f>(Staff!$D76*AZ79)*((1+Staff!$H75)^(ROUNDDOWN((COUNTIF($D174:AY174,"&gt;0")/12),0)))</f>
        <v>0</v>
      </c>
      <c r="BA174" s="567">
        <f>(Staff!$D76*BA79)*((1+Staff!$H75)^(ROUNDDOWN((COUNTIF($D174:AZ174,"&gt;0")/12),0)))</f>
        <v>0</v>
      </c>
      <c r="BB174" s="567">
        <f>(Staff!$D76*BB79)*((1+Staff!$H75)^(ROUNDDOWN((COUNTIF($D174:BA174,"&gt;0")/12),0)))</f>
        <v>0</v>
      </c>
      <c r="BC174" s="567">
        <f>(Staff!$D76*BC79)*((1+Staff!$H75)^(ROUNDDOWN((COUNTIF($D174:BB174,"&gt;0")/12),0)))</f>
        <v>0</v>
      </c>
      <c r="BD174" s="567">
        <f>(Staff!$D76*BD79)*((1+Staff!$H75)^(ROUNDDOWN((COUNTIF($D174:BC174,"&gt;0")/12),0)))</f>
        <v>0</v>
      </c>
      <c r="BE174" s="567">
        <f>(Staff!$D76*BE79)*((1+Staff!$H75)^(ROUNDDOWN((COUNTIF($D174:BD174,"&gt;0")/12),0)))</f>
        <v>0</v>
      </c>
      <c r="BF174" s="567">
        <f>(Staff!$D76*BF79)*((1+Staff!$H75)^(ROUNDDOWN((COUNTIF($D174:BE174,"&gt;0")/12),0)))</f>
        <v>0</v>
      </c>
      <c r="BG174" s="567">
        <f>(Staff!$D76*BG79)*((1+Staff!$H75)^(ROUNDDOWN((COUNTIF($D174:BF174,"&gt;0")/12),0)))</f>
        <v>0</v>
      </c>
      <c r="BH174" s="567">
        <f>(Staff!$D76*BH79)*((1+Staff!$H75)^(ROUNDDOWN((COUNTIF($D174:BG174,"&gt;0")/12),0)))</f>
        <v>0</v>
      </c>
      <c r="BI174" s="567">
        <f>(Staff!$D76*BI79)*((1+Staff!$H75)^(ROUNDDOWN((COUNTIF($D174:BH174,"&gt;0")/12),0)))</f>
        <v>0</v>
      </c>
      <c r="BJ174" s="567">
        <f>(Staff!$D76*BJ79)*((1+Staff!$H75)^(ROUNDDOWN((COUNTIF($D174:BI174,"&gt;0")/12),0)))</f>
        <v>0</v>
      </c>
      <c r="BK174" s="567">
        <f>(Staff!$D76*BK79)*((1+Staff!$H75)^(ROUNDDOWN((COUNTIF($D174:BJ174,"&gt;0")/12),0)))</f>
        <v>0</v>
      </c>
      <c r="BL174" s="567">
        <f>(Staff!$D76*BL79)*((1+Staff!$H75)^(ROUNDDOWN((COUNTIF($D174:BK174,"&gt;0")/12),0)))</f>
        <v>0</v>
      </c>
      <c r="BM174" s="567">
        <f>(Staff!$D76*BM79)*((1+Staff!$H75)^(ROUNDDOWN((COUNTIF($D174:BL174,"&gt;0")/12),0)))</f>
        <v>0</v>
      </c>
      <c r="BN174" s="567">
        <f>(Staff!$D76*BN79)*((1+Staff!$H75)^(ROUNDDOWN((COUNTIF($D174:BM174,"&gt;0")/12),0)))</f>
        <v>0</v>
      </c>
      <c r="BO174" s="567">
        <f>(Staff!$D76*BO79)*((1+Staff!$H75)^(ROUNDDOWN((COUNTIF($D174:BN174,"&gt;0")/12),0)))</f>
        <v>0</v>
      </c>
      <c r="BP174" s="567">
        <f>(Staff!$D76*BP79)*((1+Staff!$H75)^(ROUNDDOWN((COUNTIF($D174:BO174,"&gt;0")/12),0)))</f>
        <v>0</v>
      </c>
      <c r="BQ174" s="567">
        <f>(Staff!$D76*BQ79)*((1+Staff!$H75)^(ROUNDDOWN((COUNTIF($D174:BP174,"&gt;0")/12),0)))</f>
        <v>0</v>
      </c>
      <c r="BR174" s="567">
        <f>(Staff!$D76*BR79)*((1+Staff!$H75)^(ROUNDDOWN((COUNTIF($D174:BQ174,"&gt;0")/12),0)))</f>
        <v>0</v>
      </c>
      <c r="BS174" s="567">
        <f>(Staff!$D76*BS79)*((1+Staff!$H75)^(ROUNDDOWN((COUNTIF($D174:BR174,"&gt;0")/12),0)))</f>
        <v>0</v>
      </c>
      <c r="BT174" s="567">
        <f>(Staff!$D76*BT79)*((1+Staff!$H75)^(ROUNDDOWN((COUNTIF($D174:BS174,"&gt;0")/12),0)))</f>
        <v>0</v>
      </c>
      <c r="BU174" s="567">
        <f>(Staff!$D76*BU79)*((1+Staff!$H75)^(ROUNDDOWN((COUNTIF($D174:BT174,"&gt;0")/12),0)))</f>
        <v>0</v>
      </c>
      <c r="BV174" s="567">
        <f>(Staff!$D76*BV79)*((1+Staff!$H75)^(ROUNDDOWN((COUNTIF($D174:BU174,"&gt;0")/12),0)))</f>
        <v>0</v>
      </c>
      <c r="BW174" s="567">
        <f>(Staff!$D76*BW79)*((1+Staff!$H75)^(ROUNDDOWN((COUNTIF($D174:BV174,"&gt;0")/12),0)))</f>
        <v>0</v>
      </c>
      <c r="BX174" s="567">
        <f>(Staff!$D76*BX79)*((1+Staff!$H75)^(ROUNDDOWN((COUNTIF($D174:BW174,"&gt;0")/12),0)))</f>
        <v>0</v>
      </c>
      <c r="BY174" s="567">
        <f>(Staff!$D76*BY79)*((1+Staff!$H75)^(ROUNDDOWN((COUNTIF($D174:BX174,"&gt;0")/12),0)))</f>
        <v>0</v>
      </c>
      <c r="BZ174" s="567">
        <f>(Staff!$D76*BZ79)*((1+Staff!$H75)^(ROUNDDOWN((COUNTIF($D174:BY174,"&gt;0")/12),0)))</f>
        <v>0</v>
      </c>
      <c r="CA174" s="567">
        <f>(Staff!$D76*CA79)*((1+Staff!$H75)^(ROUNDDOWN((COUNTIF($D174:BZ174,"&gt;0")/12),0)))</f>
        <v>0</v>
      </c>
      <c r="CB174" s="567">
        <f>(Staff!$D76*CB79)*((1+Staff!$H75)^(ROUNDDOWN((COUNTIF($D174:CA174,"&gt;0")/12),0)))</f>
        <v>0</v>
      </c>
      <c r="CC174" s="567">
        <f>(Staff!$D76*CC79)*((1+Staff!$H75)^(ROUNDDOWN((COUNTIF($D174:CB174,"&gt;0")/12),0)))</f>
        <v>0</v>
      </c>
      <c r="CD174" s="567">
        <f>(Staff!$D76*CD79)*((1+Staff!$H75)^(ROUNDDOWN((COUNTIF($D174:CC174,"&gt;0")/12),0)))</f>
        <v>0</v>
      </c>
      <c r="CE174" s="567">
        <f>(Staff!$D76*CE79)*((1+Staff!$H75)^(ROUNDDOWN((COUNTIF($D174:CD174,"&gt;0")/12),0)))</f>
        <v>0</v>
      </c>
      <c r="CF174" s="567">
        <f>(Staff!$D76*CF79)*((1+Staff!$H75)^(ROUNDDOWN((COUNTIF($D174:CE174,"&gt;0")/12),0)))</f>
        <v>0</v>
      </c>
      <c r="CG174" s="567">
        <f>(Staff!$D76*CG79)*((1+Staff!$H75)^(ROUNDDOWN((COUNTIF($D174:CF174,"&gt;0")/12),0)))</f>
        <v>0</v>
      </c>
      <c r="CH174" s="567">
        <f>(Staff!$D76*CH79)*((1+Staff!$H75)^(ROUNDDOWN((COUNTIF($D174:CG174,"&gt;0")/12),0)))</f>
        <v>0</v>
      </c>
      <c r="CI174" s="567">
        <f>(Staff!$D76*CI79)*((1+Staff!$H75)^(ROUNDDOWN((COUNTIF($D174:CH174,"&gt;0")/12),0)))</f>
        <v>0</v>
      </c>
    </row>
    <row r="175" spans="1:87" ht="15.75" customHeight="1">
      <c r="A175" s="875" t="str">
        <f t="shared" si="12"/>
        <v>Junior Customer Support</v>
      </c>
      <c r="B175" s="719" t="str">
        <f>Staff!B77</f>
        <v>Ops</v>
      </c>
      <c r="C175" s="719" t="str">
        <f>Settings!$C$7</f>
        <v>USD</v>
      </c>
      <c r="D175" s="567">
        <f>(Staff!$D77*D80)</f>
        <v>0</v>
      </c>
      <c r="E175" s="567">
        <f>(Staff!$D77*E80)*((1+Staff!$H76)^(ROUNDDOWN((COUNTIF($D175:D175,"&gt;0")/12),0)))</f>
        <v>0</v>
      </c>
      <c r="F175" s="567">
        <f>(Staff!$D77*F80)*((1+Staff!$H76)^(ROUNDDOWN((COUNTIF($D175:E175,"&gt;0")/12),0)))</f>
        <v>0</v>
      </c>
      <c r="G175" s="567">
        <f>(Staff!$D77*G80)*((1+Staff!$H76)^(ROUNDDOWN((COUNTIF($D175:F175,"&gt;0")/12),0)))</f>
        <v>0</v>
      </c>
      <c r="H175" s="567">
        <f>(Staff!$D77*H80)*((1+Staff!$H76)^(ROUNDDOWN((COUNTIF($D175:G175,"&gt;0")/12),0)))</f>
        <v>0</v>
      </c>
      <c r="I175" s="567">
        <f>(Staff!$D77*I80)*((1+Staff!$H76)^(ROUNDDOWN((COUNTIF($D175:H175,"&gt;0")/12),0)))</f>
        <v>0</v>
      </c>
      <c r="J175" s="567">
        <f>(Staff!$D77*J80)*((1+Staff!$H76)^(ROUNDDOWN((COUNTIF($D175:I175,"&gt;0")/12),0)))</f>
        <v>0</v>
      </c>
      <c r="K175" s="567">
        <f>(Staff!$D77*K80)*((1+Staff!$H76)^(ROUNDDOWN((COUNTIF($D175:J175,"&gt;0")/12),0)))</f>
        <v>0</v>
      </c>
      <c r="L175" s="567">
        <f>(Staff!$D77*L80)*((1+Staff!$H76)^(ROUNDDOWN((COUNTIF($D175:K175,"&gt;0")/12),0)))</f>
        <v>0</v>
      </c>
      <c r="M175" s="567">
        <f>(Staff!$D77*M80)*((1+Staff!$H76)^(ROUNDDOWN((COUNTIF($D175:L175,"&gt;0")/12),0)))</f>
        <v>0</v>
      </c>
      <c r="N175" s="567">
        <f>(Staff!$D77*N80)*((1+Staff!$H76)^(ROUNDDOWN((COUNTIF($D175:M175,"&gt;0")/12),0)))</f>
        <v>0</v>
      </c>
      <c r="O175" s="567">
        <f>(Staff!$D77*O80)*((1+Staff!$H76)^(ROUNDDOWN((COUNTIF($D175:N175,"&gt;0")/12),0)))</f>
        <v>0</v>
      </c>
      <c r="P175" s="567">
        <f>(Staff!$D77*P80)*((1+Staff!$H76)^(ROUNDDOWN((COUNTIF($D175:O175,"&gt;0")/12),0)))</f>
        <v>0</v>
      </c>
      <c r="Q175" s="567">
        <f>(Staff!$D77*Q80)*((1+Staff!$H76)^(ROUNDDOWN((COUNTIF($D175:P175,"&gt;0")/12),0)))</f>
        <v>0</v>
      </c>
      <c r="R175" s="567">
        <f>(Staff!$D77*R80)*((1+Staff!$H76)^(ROUNDDOWN((COUNTIF($D175:Q175,"&gt;0")/12),0)))</f>
        <v>0</v>
      </c>
      <c r="S175" s="567">
        <f>(Staff!$D77*S80)*((1+Staff!$H76)^(ROUNDDOWN((COUNTIF($D175:R175,"&gt;0")/12),0)))</f>
        <v>0</v>
      </c>
      <c r="T175" s="567">
        <f>(Staff!$D77*T80)*((1+Staff!$H76)^(ROUNDDOWN((COUNTIF($D175:S175,"&gt;0")/12),0)))</f>
        <v>0</v>
      </c>
      <c r="U175" s="567">
        <f>(Staff!$D77*U80)*((1+Staff!$H76)^(ROUNDDOWN((COUNTIF($D175:T175,"&gt;0")/12),0)))</f>
        <v>0</v>
      </c>
      <c r="V175" s="567">
        <f>(Staff!$D77*V80)*((1+Staff!$H76)^(ROUNDDOWN((COUNTIF($D175:U175,"&gt;0")/12),0)))</f>
        <v>0</v>
      </c>
      <c r="W175" s="567">
        <f>(Staff!$D77*W80)*((1+Staff!$H76)^(ROUNDDOWN((COUNTIF($D175:V175,"&gt;0")/12),0)))</f>
        <v>0</v>
      </c>
      <c r="X175" s="567">
        <f>(Staff!$D77*X80)*((1+Staff!$H76)^(ROUNDDOWN((COUNTIF($D175:W175,"&gt;0")/12),0)))</f>
        <v>0</v>
      </c>
      <c r="Y175" s="567">
        <f>(Staff!$D77*Y80)*((1+Staff!$H76)^(ROUNDDOWN((COUNTIF($D175:X175,"&gt;0")/12),0)))</f>
        <v>0</v>
      </c>
      <c r="Z175" s="567">
        <f>(Staff!$D77*Z80)*((1+Staff!$H76)^(ROUNDDOWN((COUNTIF($D175:Y175,"&gt;0")/12),0)))</f>
        <v>0</v>
      </c>
      <c r="AA175" s="567">
        <f>(Staff!$D77*AA80)*((1+Staff!$H76)^(ROUNDDOWN((COUNTIF($D175:Z175,"&gt;0")/12),0)))</f>
        <v>0</v>
      </c>
      <c r="AB175" s="567">
        <f>(Staff!$D77*AB80)*((1+Staff!$H76)^(ROUNDDOWN((COUNTIF($D175:AA175,"&gt;0")/12),0)))</f>
        <v>0</v>
      </c>
      <c r="AC175" s="567">
        <f>(Staff!$D77*AC80)*((1+Staff!$H76)^(ROUNDDOWN((COUNTIF($D175:AB175,"&gt;0")/12),0)))</f>
        <v>0</v>
      </c>
      <c r="AD175" s="567">
        <f>(Staff!$D77*AD80)*((1+Staff!$H76)^(ROUNDDOWN((COUNTIF($D175:AC175,"&gt;0")/12),0)))</f>
        <v>0</v>
      </c>
      <c r="AE175" s="567">
        <f>(Staff!$D77*AE80)*((1+Staff!$H76)^(ROUNDDOWN((COUNTIF($D175:AD175,"&gt;0")/12),0)))</f>
        <v>0</v>
      </c>
      <c r="AF175" s="567">
        <f>(Staff!$D77*AF80)*((1+Staff!$H76)^(ROUNDDOWN((COUNTIF($D175:AE175,"&gt;0")/12),0)))</f>
        <v>0</v>
      </c>
      <c r="AG175" s="567">
        <f>(Staff!$D77*AG80)*((1+Staff!$H76)^(ROUNDDOWN((COUNTIF($D175:AF175,"&gt;0")/12),0)))</f>
        <v>0</v>
      </c>
      <c r="AH175" s="567">
        <f>(Staff!$D77*AH80)*((1+Staff!$H76)^(ROUNDDOWN((COUNTIF($D175:AG175,"&gt;0")/12),0)))</f>
        <v>0</v>
      </c>
      <c r="AI175" s="567">
        <f>(Staff!$D77*AI80)*((1+Staff!$H76)^(ROUNDDOWN((COUNTIF($D175:AH175,"&gt;0")/12),0)))</f>
        <v>0</v>
      </c>
      <c r="AJ175" s="567">
        <f>(Staff!$D77*AJ80)*((1+Staff!$H76)^(ROUNDDOWN((COUNTIF($D175:AI175,"&gt;0")/12),0)))</f>
        <v>0</v>
      </c>
      <c r="AK175" s="567">
        <f>(Staff!$D77*AK80)*((1+Staff!$H76)^(ROUNDDOWN((COUNTIF($D175:AJ175,"&gt;0")/12),0)))</f>
        <v>0</v>
      </c>
      <c r="AL175" s="567">
        <f>(Staff!$D77*AL80)*((1+Staff!$H76)^(ROUNDDOWN((COUNTIF($D175:AK175,"&gt;0")/12),0)))</f>
        <v>0</v>
      </c>
      <c r="AM175" s="567">
        <f>(Staff!$D77*AM80)*((1+Staff!$H76)^(ROUNDDOWN((COUNTIF($D175:AL175,"&gt;0")/12),0)))</f>
        <v>0</v>
      </c>
      <c r="AN175" s="567">
        <f>(Staff!$D77*AN80)*((1+Staff!$H76)^(ROUNDDOWN((COUNTIF($D175:AM175,"&gt;0")/12),0)))</f>
        <v>0</v>
      </c>
      <c r="AO175" s="567">
        <f>(Staff!$D77*AO80)*((1+Staff!$H76)^(ROUNDDOWN((COUNTIF($D175:AN175,"&gt;0")/12),0)))</f>
        <v>0</v>
      </c>
      <c r="AP175" s="567">
        <f>(Staff!$D77*AP80)*((1+Staff!$H76)^(ROUNDDOWN((COUNTIF($D175:AO175,"&gt;0")/12),0)))</f>
        <v>0</v>
      </c>
      <c r="AQ175" s="567">
        <f>(Staff!$D77*AQ80)*((1+Staff!$H76)^(ROUNDDOWN((COUNTIF($D175:AP175,"&gt;0")/12),0)))</f>
        <v>0</v>
      </c>
      <c r="AR175" s="567">
        <f>(Staff!$D77*AR80)*((1+Staff!$H76)^(ROUNDDOWN((COUNTIF($D175:AQ175,"&gt;0")/12),0)))</f>
        <v>0</v>
      </c>
      <c r="AS175" s="567">
        <f>(Staff!$D77*AS80)*((1+Staff!$H76)^(ROUNDDOWN((COUNTIF($D175:AR175,"&gt;0")/12),0)))</f>
        <v>0</v>
      </c>
      <c r="AT175" s="567">
        <f>(Staff!$D77*AT80)*((1+Staff!$H76)^(ROUNDDOWN((COUNTIF($D175:AS175,"&gt;0")/12),0)))</f>
        <v>0</v>
      </c>
      <c r="AU175" s="567">
        <f>(Staff!$D77*AU80)*((1+Staff!$H76)^(ROUNDDOWN((COUNTIF($D175:AT175,"&gt;0")/12),0)))</f>
        <v>0</v>
      </c>
      <c r="AV175" s="567">
        <f>(Staff!$D77*AV80)*((1+Staff!$H76)^(ROUNDDOWN((COUNTIF($D175:AU175,"&gt;0")/12),0)))</f>
        <v>0</v>
      </c>
      <c r="AW175" s="567">
        <f>(Staff!$D77*AW80)*((1+Staff!$H76)^(ROUNDDOWN((COUNTIF($D175:AV175,"&gt;0")/12),0)))</f>
        <v>0</v>
      </c>
      <c r="AX175" s="567">
        <f>(Staff!$D77*AX80)*((1+Staff!$H76)^(ROUNDDOWN((COUNTIF($D175:AW175,"&gt;0")/12),0)))</f>
        <v>0</v>
      </c>
      <c r="AY175" s="567">
        <f>(Staff!$D77*AY80)*((1+Staff!$H76)^(ROUNDDOWN((COUNTIF($D175:AX175,"&gt;0")/12),0)))</f>
        <v>0</v>
      </c>
      <c r="AZ175" s="567">
        <f>(Staff!$D77*AZ80)*((1+Staff!$H76)^(ROUNDDOWN((COUNTIF($D175:AY175,"&gt;0")/12),0)))</f>
        <v>0</v>
      </c>
      <c r="BA175" s="567">
        <f>(Staff!$D77*BA80)*((1+Staff!$H76)^(ROUNDDOWN((COUNTIF($D175:AZ175,"&gt;0")/12),0)))</f>
        <v>0</v>
      </c>
      <c r="BB175" s="567">
        <f>(Staff!$D77*BB80)*((1+Staff!$H76)^(ROUNDDOWN((COUNTIF($D175:BA175,"&gt;0")/12),0)))</f>
        <v>0</v>
      </c>
      <c r="BC175" s="567">
        <f>(Staff!$D77*BC80)*((1+Staff!$H76)^(ROUNDDOWN((COUNTIF($D175:BB175,"&gt;0")/12),0)))</f>
        <v>0</v>
      </c>
      <c r="BD175" s="567">
        <f>(Staff!$D77*BD80)*((1+Staff!$H76)^(ROUNDDOWN((COUNTIF($D175:BC175,"&gt;0")/12),0)))</f>
        <v>0</v>
      </c>
      <c r="BE175" s="567">
        <f>(Staff!$D77*BE80)*((1+Staff!$H76)^(ROUNDDOWN((COUNTIF($D175:BD175,"&gt;0")/12),0)))</f>
        <v>0</v>
      </c>
      <c r="BF175" s="567">
        <f>(Staff!$D77*BF80)*((1+Staff!$H76)^(ROUNDDOWN((COUNTIF($D175:BE175,"&gt;0")/12),0)))</f>
        <v>0</v>
      </c>
      <c r="BG175" s="567">
        <f>(Staff!$D77*BG80)*((1+Staff!$H76)^(ROUNDDOWN((COUNTIF($D175:BF175,"&gt;0")/12),0)))</f>
        <v>0</v>
      </c>
      <c r="BH175" s="567">
        <f>(Staff!$D77*BH80)*((1+Staff!$H76)^(ROUNDDOWN((COUNTIF($D175:BG175,"&gt;0")/12),0)))</f>
        <v>0</v>
      </c>
      <c r="BI175" s="567">
        <f>(Staff!$D77*BI80)*((1+Staff!$H76)^(ROUNDDOWN((COUNTIF($D175:BH175,"&gt;0")/12),0)))</f>
        <v>0</v>
      </c>
      <c r="BJ175" s="567">
        <f>(Staff!$D77*BJ80)*((1+Staff!$H76)^(ROUNDDOWN((COUNTIF($D175:BI175,"&gt;0")/12),0)))</f>
        <v>0</v>
      </c>
      <c r="BK175" s="567">
        <f>(Staff!$D77*BK80)*((1+Staff!$H76)^(ROUNDDOWN((COUNTIF($D175:BJ175,"&gt;0")/12),0)))</f>
        <v>0</v>
      </c>
      <c r="BL175" s="567">
        <f>(Staff!$D77*BL80)*((1+Staff!$H76)^(ROUNDDOWN((COUNTIF($D175:BK175,"&gt;0")/12),0)))</f>
        <v>0</v>
      </c>
      <c r="BM175" s="567">
        <f>(Staff!$D77*BM80)*((1+Staff!$H76)^(ROUNDDOWN((COUNTIF($D175:BL175,"&gt;0")/12),0)))</f>
        <v>0</v>
      </c>
      <c r="BN175" s="567">
        <f>(Staff!$D77*BN80)*((1+Staff!$H76)^(ROUNDDOWN((COUNTIF($D175:BM175,"&gt;0")/12),0)))</f>
        <v>0</v>
      </c>
      <c r="BO175" s="567">
        <f>(Staff!$D77*BO80)*((1+Staff!$H76)^(ROUNDDOWN((COUNTIF($D175:BN175,"&gt;0")/12),0)))</f>
        <v>0</v>
      </c>
      <c r="BP175" s="567">
        <f>(Staff!$D77*BP80)*((1+Staff!$H76)^(ROUNDDOWN((COUNTIF($D175:BO175,"&gt;0")/12),0)))</f>
        <v>0</v>
      </c>
      <c r="BQ175" s="567">
        <f>(Staff!$D77*BQ80)*((1+Staff!$H76)^(ROUNDDOWN((COUNTIF($D175:BP175,"&gt;0")/12),0)))</f>
        <v>0</v>
      </c>
      <c r="BR175" s="567">
        <f>(Staff!$D77*BR80)*((1+Staff!$H76)^(ROUNDDOWN((COUNTIF($D175:BQ175,"&gt;0")/12),0)))</f>
        <v>0</v>
      </c>
      <c r="BS175" s="567">
        <f>(Staff!$D77*BS80)*((1+Staff!$H76)^(ROUNDDOWN((COUNTIF($D175:BR175,"&gt;0")/12),0)))</f>
        <v>0</v>
      </c>
      <c r="BT175" s="567">
        <f>(Staff!$D77*BT80)*((1+Staff!$H76)^(ROUNDDOWN((COUNTIF($D175:BS175,"&gt;0")/12),0)))</f>
        <v>0</v>
      </c>
      <c r="BU175" s="567">
        <f>(Staff!$D77*BU80)*((1+Staff!$H76)^(ROUNDDOWN((COUNTIF($D175:BT175,"&gt;0")/12),0)))</f>
        <v>0</v>
      </c>
      <c r="BV175" s="567">
        <f>(Staff!$D77*BV80)*((1+Staff!$H76)^(ROUNDDOWN((COUNTIF($D175:BU175,"&gt;0")/12),0)))</f>
        <v>0</v>
      </c>
      <c r="BW175" s="567">
        <f>(Staff!$D77*BW80)*((1+Staff!$H76)^(ROUNDDOWN((COUNTIF($D175:BV175,"&gt;0")/12),0)))</f>
        <v>0</v>
      </c>
      <c r="BX175" s="567">
        <f>(Staff!$D77*BX80)*((1+Staff!$H76)^(ROUNDDOWN((COUNTIF($D175:BW175,"&gt;0")/12),0)))</f>
        <v>0</v>
      </c>
      <c r="BY175" s="567">
        <f>(Staff!$D77*BY80)*((1+Staff!$H76)^(ROUNDDOWN((COUNTIF($D175:BX175,"&gt;0")/12),0)))</f>
        <v>0</v>
      </c>
      <c r="BZ175" s="567">
        <f>(Staff!$D77*BZ80)*((1+Staff!$H76)^(ROUNDDOWN((COUNTIF($D175:BY175,"&gt;0")/12),0)))</f>
        <v>0</v>
      </c>
      <c r="CA175" s="567">
        <f>(Staff!$D77*CA80)*((1+Staff!$H76)^(ROUNDDOWN((COUNTIF($D175:BZ175,"&gt;0")/12),0)))</f>
        <v>0</v>
      </c>
      <c r="CB175" s="567">
        <f>(Staff!$D77*CB80)*((1+Staff!$H76)^(ROUNDDOWN((COUNTIF($D175:CA175,"&gt;0")/12),0)))</f>
        <v>0</v>
      </c>
      <c r="CC175" s="567">
        <f>(Staff!$D77*CC80)*((1+Staff!$H76)^(ROUNDDOWN((COUNTIF($D175:CB175,"&gt;0")/12),0)))</f>
        <v>0</v>
      </c>
      <c r="CD175" s="567">
        <f>(Staff!$D77*CD80)*((1+Staff!$H76)^(ROUNDDOWN((COUNTIF($D175:CC175,"&gt;0")/12),0)))</f>
        <v>0</v>
      </c>
      <c r="CE175" s="567">
        <f>(Staff!$D77*CE80)*((1+Staff!$H76)^(ROUNDDOWN((COUNTIF($D175:CD175,"&gt;0")/12),0)))</f>
        <v>0</v>
      </c>
      <c r="CF175" s="567">
        <f>(Staff!$D77*CF80)*((1+Staff!$H76)^(ROUNDDOWN((COUNTIF($D175:CE175,"&gt;0")/12),0)))</f>
        <v>0</v>
      </c>
      <c r="CG175" s="567">
        <f>(Staff!$D77*CG80)*((1+Staff!$H76)^(ROUNDDOWN((COUNTIF($D175:CF175,"&gt;0")/12),0)))</f>
        <v>0</v>
      </c>
      <c r="CH175" s="567">
        <f>(Staff!$D77*CH80)*((1+Staff!$H76)^(ROUNDDOWN((COUNTIF($D175:CG175,"&gt;0")/12),0)))</f>
        <v>0</v>
      </c>
      <c r="CI175" s="567">
        <f>(Staff!$D77*CI80)*((1+Staff!$H76)^(ROUNDDOWN((COUNTIF($D175:CH175,"&gt;0")/12),0)))</f>
        <v>0</v>
      </c>
    </row>
    <row r="176" spans="1:87" ht="15.75" hidden="1" customHeight="1">
      <c r="A176" s="875" t="str">
        <f t="shared" si="12"/>
        <v>Other 1</v>
      </c>
      <c r="B176" s="719" t="str">
        <f>Staff!B78</f>
        <v>Ops</v>
      </c>
      <c r="C176" s="719" t="str">
        <f>Settings!$C$7</f>
        <v>USD</v>
      </c>
      <c r="D176" s="567">
        <f>(Staff!$D78*D81)</f>
        <v>0</v>
      </c>
      <c r="E176" s="567">
        <f>(Staff!$D78*E81)*((1+Staff!$H77)^(ROUNDDOWN((COUNTIF($D176:D176,"&gt;0")/12),0)))</f>
        <v>0</v>
      </c>
      <c r="F176" s="567">
        <f>(Staff!$D78*F81)*((1+Staff!$H77)^(ROUNDDOWN((COUNTIF($D176:E176,"&gt;0")/12),0)))</f>
        <v>0</v>
      </c>
      <c r="G176" s="567">
        <f>(Staff!$D78*G81)*((1+Staff!$H77)^(ROUNDDOWN((COUNTIF($D176:F176,"&gt;0")/12),0)))</f>
        <v>0</v>
      </c>
      <c r="H176" s="567">
        <f>(Staff!$D78*H81)*((1+Staff!$H77)^(ROUNDDOWN((COUNTIF($D176:G176,"&gt;0")/12),0)))</f>
        <v>0</v>
      </c>
      <c r="I176" s="567">
        <f>(Staff!$D78*I81)*((1+Staff!$H77)^(ROUNDDOWN((COUNTIF($D176:H176,"&gt;0")/12),0)))</f>
        <v>0</v>
      </c>
      <c r="J176" s="567">
        <f>(Staff!$D78*J81)*((1+Staff!$H77)^(ROUNDDOWN((COUNTIF($D176:I176,"&gt;0")/12),0)))</f>
        <v>0</v>
      </c>
      <c r="K176" s="567">
        <f>(Staff!$D78*K81)*((1+Staff!$H77)^(ROUNDDOWN((COUNTIF($D176:J176,"&gt;0")/12),0)))</f>
        <v>0</v>
      </c>
      <c r="L176" s="567">
        <f>(Staff!$D78*L81)*((1+Staff!$H77)^(ROUNDDOWN((COUNTIF($D176:K176,"&gt;0")/12),0)))</f>
        <v>0</v>
      </c>
      <c r="M176" s="567">
        <f>(Staff!$D78*M81)*((1+Staff!$H77)^(ROUNDDOWN((COUNTIF($D176:L176,"&gt;0")/12),0)))</f>
        <v>0</v>
      </c>
      <c r="N176" s="567">
        <f>(Staff!$D78*N81)*((1+Staff!$H77)^(ROUNDDOWN((COUNTIF($D176:M176,"&gt;0")/12),0)))</f>
        <v>0</v>
      </c>
      <c r="O176" s="567">
        <f>(Staff!$D78*O81)*((1+Staff!$H77)^(ROUNDDOWN((COUNTIF($D176:N176,"&gt;0")/12),0)))</f>
        <v>0</v>
      </c>
      <c r="P176" s="567">
        <f>(Staff!$D78*P81)*((1+Staff!$H77)^(ROUNDDOWN((COUNTIF($D176:O176,"&gt;0")/12),0)))</f>
        <v>0</v>
      </c>
      <c r="Q176" s="567">
        <f>(Staff!$D78*Q81)*((1+Staff!$H77)^(ROUNDDOWN((COUNTIF($D176:P176,"&gt;0")/12),0)))</f>
        <v>0</v>
      </c>
      <c r="R176" s="567">
        <f>(Staff!$D78*R81)*((1+Staff!$H77)^(ROUNDDOWN((COUNTIF($D176:Q176,"&gt;0")/12),0)))</f>
        <v>0</v>
      </c>
      <c r="S176" s="567">
        <f>(Staff!$D78*S81)*((1+Staff!$H77)^(ROUNDDOWN((COUNTIF($D176:R176,"&gt;0")/12),0)))</f>
        <v>0</v>
      </c>
      <c r="T176" s="567">
        <f>(Staff!$D78*T81)*((1+Staff!$H77)^(ROUNDDOWN((COUNTIF($D176:S176,"&gt;0")/12),0)))</f>
        <v>0</v>
      </c>
      <c r="U176" s="567">
        <f>(Staff!$D78*U81)*((1+Staff!$H77)^(ROUNDDOWN((COUNTIF($D176:T176,"&gt;0")/12),0)))</f>
        <v>0</v>
      </c>
      <c r="V176" s="567">
        <f>(Staff!$D78*V81)*((1+Staff!$H77)^(ROUNDDOWN((COUNTIF($D176:U176,"&gt;0")/12),0)))</f>
        <v>0</v>
      </c>
      <c r="W176" s="567">
        <f>(Staff!$D78*W81)*((1+Staff!$H77)^(ROUNDDOWN((COUNTIF($D176:V176,"&gt;0")/12),0)))</f>
        <v>0</v>
      </c>
      <c r="X176" s="567">
        <f>(Staff!$D78*X81)*((1+Staff!$H77)^(ROUNDDOWN((COUNTIF($D176:W176,"&gt;0")/12),0)))</f>
        <v>0</v>
      </c>
      <c r="Y176" s="567">
        <f>(Staff!$D78*Y81)*((1+Staff!$H77)^(ROUNDDOWN((COUNTIF($D176:X176,"&gt;0")/12),0)))</f>
        <v>0</v>
      </c>
      <c r="Z176" s="567">
        <f>(Staff!$D78*Z81)*((1+Staff!$H77)^(ROUNDDOWN((COUNTIF($D176:Y176,"&gt;0")/12),0)))</f>
        <v>0</v>
      </c>
      <c r="AA176" s="567">
        <f>(Staff!$D78*AA81)*((1+Staff!$H77)^(ROUNDDOWN((COUNTIF($D176:Z176,"&gt;0")/12),0)))</f>
        <v>0</v>
      </c>
      <c r="AB176" s="567">
        <f>(Staff!$D78*AB81)*((1+Staff!$H77)^(ROUNDDOWN((COUNTIF($D176:AA176,"&gt;0")/12),0)))</f>
        <v>0</v>
      </c>
      <c r="AC176" s="567">
        <f>(Staff!$D78*AC81)*((1+Staff!$H77)^(ROUNDDOWN((COUNTIF($D176:AB176,"&gt;0")/12),0)))</f>
        <v>0</v>
      </c>
      <c r="AD176" s="567">
        <f>(Staff!$D78*AD81)*((1+Staff!$H77)^(ROUNDDOWN((COUNTIF($D176:AC176,"&gt;0")/12),0)))</f>
        <v>0</v>
      </c>
      <c r="AE176" s="567">
        <f>(Staff!$D78*AE81)*((1+Staff!$H77)^(ROUNDDOWN((COUNTIF($D176:AD176,"&gt;0")/12),0)))</f>
        <v>0</v>
      </c>
      <c r="AF176" s="567">
        <f>(Staff!$D78*AF81)*((1+Staff!$H77)^(ROUNDDOWN((COUNTIF($D176:AE176,"&gt;0")/12),0)))</f>
        <v>0</v>
      </c>
      <c r="AG176" s="567">
        <f>(Staff!$D78*AG81)*((1+Staff!$H77)^(ROUNDDOWN((COUNTIF($D176:AF176,"&gt;0")/12),0)))</f>
        <v>0</v>
      </c>
      <c r="AH176" s="567">
        <f>(Staff!$D78*AH81)*((1+Staff!$H77)^(ROUNDDOWN((COUNTIF($D176:AG176,"&gt;0")/12),0)))</f>
        <v>0</v>
      </c>
      <c r="AI176" s="567">
        <f>(Staff!$D78*AI81)*((1+Staff!$H77)^(ROUNDDOWN((COUNTIF($D176:AH176,"&gt;0")/12),0)))</f>
        <v>0</v>
      </c>
      <c r="AJ176" s="567">
        <f>(Staff!$D78*AJ81)*((1+Staff!$H77)^(ROUNDDOWN((COUNTIF($D176:AI176,"&gt;0")/12),0)))</f>
        <v>0</v>
      </c>
      <c r="AK176" s="567">
        <f>(Staff!$D78*AK81)*((1+Staff!$H77)^(ROUNDDOWN((COUNTIF($D176:AJ176,"&gt;0")/12),0)))</f>
        <v>0</v>
      </c>
      <c r="AL176" s="567">
        <f>(Staff!$D78*AL81)*((1+Staff!$H77)^(ROUNDDOWN((COUNTIF($D176:AK176,"&gt;0")/12),0)))</f>
        <v>0</v>
      </c>
      <c r="AM176" s="567">
        <f>(Staff!$D78*AM81)*((1+Staff!$H77)^(ROUNDDOWN((COUNTIF($D176:AL176,"&gt;0")/12),0)))</f>
        <v>0</v>
      </c>
      <c r="AN176" s="567">
        <f>(Staff!$D78*AN81)*((1+Staff!$H77)^(ROUNDDOWN((COUNTIF($D176:AM176,"&gt;0")/12),0)))</f>
        <v>0</v>
      </c>
      <c r="AO176" s="567">
        <f>(Staff!$D78*AO81)*((1+Staff!$H77)^(ROUNDDOWN((COUNTIF($D176:AN176,"&gt;0")/12),0)))</f>
        <v>0</v>
      </c>
      <c r="AP176" s="567">
        <f>(Staff!$D78*AP81)*((1+Staff!$H77)^(ROUNDDOWN((COUNTIF($D176:AO176,"&gt;0")/12),0)))</f>
        <v>0</v>
      </c>
      <c r="AQ176" s="567">
        <f>(Staff!$D78*AQ81)*((1+Staff!$H77)^(ROUNDDOWN((COUNTIF($D176:AP176,"&gt;0")/12),0)))</f>
        <v>0</v>
      </c>
      <c r="AR176" s="567">
        <f>(Staff!$D78*AR81)*((1+Staff!$H77)^(ROUNDDOWN((COUNTIF($D176:AQ176,"&gt;0")/12),0)))</f>
        <v>0</v>
      </c>
      <c r="AS176" s="567">
        <f>(Staff!$D78*AS81)*((1+Staff!$H77)^(ROUNDDOWN((COUNTIF($D176:AR176,"&gt;0")/12),0)))</f>
        <v>0</v>
      </c>
      <c r="AT176" s="567">
        <f>(Staff!$D78*AT81)*((1+Staff!$H77)^(ROUNDDOWN((COUNTIF($D176:AS176,"&gt;0")/12),0)))</f>
        <v>0</v>
      </c>
      <c r="AU176" s="567">
        <f>(Staff!$D78*AU81)*((1+Staff!$H77)^(ROUNDDOWN((COUNTIF($D176:AT176,"&gt;0")/12),0)))</f>
        <v>0</v>
      </c>
      <c r="AV176" s="567">
        <f>(Staff!$D78*AV81)*((1+Staff!$H77)^(ROUNDDOWN((COUNTIF($D176:AU176,"&gt;0")/12),0)))</f>
        <v>0</v>
      </c>
      <c r="AW176" s="567">
        <f>(Staff!$D78*AW81)*((1+Staff!$H77)^(ROUNDDOWN((COUNTIF($D176:AV176,"&gt;0")/12),0)))</f>
        <v>0</v>
      </c>
      <c r="AX176" s="567">
        <f>(Staff!$D78*AX81)*((1+Staff!$H77)^(ROUNDDOWN((COUNTIF($D176:AW176,"&gt;0")/12),0)))</f>
        <v>0</v>
      </c>
      <c r="AY176" s="567">
        <f>(Staff!$D78*AY81)*((1+Staff!$H77)^(ROUNDDOWN((COUNTIF($D176:AX176,"&gt;0")/12),0)))</f>
        <v>0</v>
      </c>
      <c r="AZ176" s="567">
        <f>(Staff!$D78*AZ81)*((1+Staff!$H77)^(ROUNDDOWN((COUNTIF($D176:AY176,"&gt;0")/12),0)))</f>
        <v>0</v>
      </c>
      <c r="BA176" s="567">
        <f>(Staff!$D78*BA81)*((1+Staff!$H77)^(ROUNDDOWN((COUNTIF($D176:AZ176,"&gt;0")/12),0)))</f>
        <v>0</v>
      </c>
      <c r="BB176" s="567">
        <f>(Staff!$D78*BB81)*((1+Staff!$H77)^(ROUNDDOWN((COUNTIF($D176:BA176,"&gt;0")/12),0)))</f>
        <v>0</v>
      </c>
      <c r="BC176" s="567">
        <f>(Staff!$D78*BC81)*((1+Staff!$H77)^(ROUNDDOWN((COUNTIF($D176:BB176,"&gt;0")/12),0)))</f>
        <v>0</v>
      </c>
      <c r="BD176" s="567">
        <f>(Staff!$D78*BD81)*((1+Staff!$H77)^(ROUNDDOWN((COUNTIF($D176:BC176,"&gt;0")/12),0)))</f>
        <v>0</v>
      </c>
      <c r="BE176" s="567">
        <f>(Staff!$D78*BE81)*((1+Staff!$H77)^(ROUNDDOWN((COUNTIF($D176:BD176,"&gt;0")/12),0)))</f>
        <v>0</v>
      </c>
      <c r="BF176" s="567">
        <f>(Staff!$D78*BF81)*((1+Staff!$H77)^(ROUNDDOWN((COUNTIF($D176:BE176,"&gt;0")/12),0)))</f>
        <v>0</v>
      </c>
      <c r="BG176" s="567">
        <f>(Staff!$D78*BG81)*((1+Staff!$H77)^(ROUNDDOWN((COUNTIF($D176:BF176,"&gt;0")/12),0)))</f>
        <v>0</v>
      </c>
      <c r="BH176" s="567">
        <f>(Staff!$D78*BH81)*((1+Staff!$H77)^(ROUNDDOWN((COUNTIF($D176:BG176,"&gt;0")/12),0)))</f>
        <v>0</v>
      </c>
      <c r="BI176" s="567">
        <f>(Staff!$D78*BI81)*((1+Staff!$H77)^(ROUNDDOWN((COUNTIF($D176:BH176,"&gt;0")/12),0)))</f>
        <v>0</v>
      </c>
      <c r="BJ176" s="567">
        <f>(Staff!$D78*BJ81)*((1+Staff!$H77)^(ROUNDDOWN((COUNTIF($D176:BI176,"&gt;0")/12),0)))</f>
        <v>0</v>
      </c>
      <c r="BK176" s="567">
        <f>(Staff!$D78*BK81)*((1+Staff!$H77)^(ROUNDDOWN((COUNTIF($D176:BJ176,"&gt;0")/12),0)))</f>
        <v>0</v>
      </c>
      <c r="BL176" s="567">
        <f>(Staff!$D78*BL81)*((1+Staff!$H77)^(ROUNDDOWN((COUNTIF($D176:BK176,"&gt;0")/12),0)))</f>
        <v>0</v>
      </c>
      <c r="BM176" s="567">
        <f>(Staff!$D78*BM81)*((1+Staff!$H77)^(ROUNDDOWN((COUNTIF($D176:BL176,"&gt;0")/12),0)))</f>
        <v>0</v>
      </c>
      <c r="BN176" s="567">
        <f>(Staff!$D78*BN81)*((1+Staff!$H77)^(ROUNDDOWN((COUNTIF($D176:BM176,"&gt;0")/12),0)))</f>
        <v>0</v>
      </c>
      <c r="BO176" s="567">
        <f>(Staff!$D78*BO81)*((1+Staff!$H77)^(ROUNDDOWN((COUNTIF($D176:BN176,"&gt;0")/12),0)))</f>
        <v>0</v>
      </c>
      <c r="BP176" s="567">
        <f>(Staff!$D78*BP81)*((1+Staff!$H77)^(ROUNDDOWN((COUNTIF($D176:BO176,"&gt;0")/12),0)))</f>
        <v>0</v>
      </c>
      <c r="BQ176" s="567">
        <f>(Staff!$D78*BQ81)*((1+Staff!$H77)^(ROUNDDOWN((COUNTIF($D176:BP176,"&gt;0")/12),0)))</f>
        <v>0</v>
      </c>
      <c r="BR176" s="567">
        <f>(Staff!$D78*BR81)*((1+Staff!$H77)^(ROUNDDOWN((COUNTIF($D176:BQ176,"&gt;0")/12),0)))</f>
        <v>0</v>
      </c>
      <c r="BS176" s="567">
        <f>(Staff!$D78*BS81)*((1+Staff!$H77)^(ROUNDDOWN((COUNTIF($D176:BR176,"&gt;0")/12),0)))</f>
        <v>0</v>
      </c>
      <c r="BT176" s="567">
        <f>(Staff!$D78*BT81)*((1+Staff!$H77)^(ROUNDDOWN((COUNTIF($D176:BS176,"&gt;0")/12),0)))</f>
        <v>0</v>
      </c>
      <c r="BU176" s="567">
        <f>(Staff!$D78*BU81)*((1+Staff!$H77)^(ROUNDDOWN((COUNTIF($D176:BT176,"&gt;0")/12),0)))</f>
        <v>0</v>
      </c>
      <c r="BV176" s="567">
        <f>(Staff!$D78*BV81)*((1+Staff!$H77)^(ROUNDDOWN((COUNTIF($D176:BU176,"&gt;0")/12),0)))</f>
        <v>0</v>
      </c>
      <c r="BW176" s="567">
        <f>(Staff!$D78*BW81)*((1+Staff!$H77)^(ROUNDDOWN((COUNTIF($D176:BV176,"&gt;0")/12),0)))</f>
        <v>0</v>
      </c>
      <c r="BX176" s="567">
        <f>(Staff!$D78*BX81)*((1+Staff!$H77)^(ROUNDDOWN((COUNTIF($D176:BW176,"&gt;0")/12),0)))</f>
        <v>0</v>
      </c>
      <c r="BY176" s="567">
        <f>(Staff!$D78*BY81)*((1+Staff!$H77)^(ROUNDDOWN((COUNTIF($D176:BX176,"&gt;0")/12),0)))</f>
        <v>0</v>
      </c>
      <c r="BZ176" s="567">
        <f>(Staff!$D78*BZ81)*((1+Staff!$H77)^(ROUNDDOWN((COUNTIF($D176:BY176,"&gt;0")/12),0)))</f>
        <v>0</v>
      </c>
      <c r="CA176" s="567">
        <f>(Staff!$D78*CA81)*((1+Staff!$H77)^(ROUNDDOWN((COUNTIF($D176:BZ176,"&gt;0")/12),0)))</f>
        <v>0</v>
      </c>
      <c r="CB176" s="567">
        <f>(Staff!$D78*CB81)*((1+Staff!$H77)^(ROUNDDOWN((COUNTIF($D176:CA176,"&gt;0")/12),0)))</f>
        <v>0</v>
      </c>
      <c r="CC176" s="567">
        <f>(Staff!$D78*CC81)*((1+Staff!$H77)^(ROUNDDOWN((COUNTIF($D176:CB176,"&gt;0")/12),0)))</f>
        <v>0</v>
      </c>
      <c r="CD176" s="567">
        <f>(Staff!$D78*CD81)*((1+Staff!$H77)^(ROUNDDOWN((COUNTIF($D176:CC176,"&gt;0")/12),0)))</f>
        <v>0</v>
      </c>
      <c r="CE176" s="567">
        <f>(Staff!$D78*CE81)*((1+Staff!$H77)^(ROUNDDOWN((COUNTIF($D176:CD176,"&gt;0")/12),0)))</f>
        <v>0</v>
      </c>
      <c r="CF176" s="567">
        <f>(Staff!$D78*CF81)*((1+Staff!$H77)^(ROUNDDOWN((COUNTIF($D176:CE176,"&gt;0")/12),0)))</f>
        <v>0</v>
      </c>
      <c r="CG176" s="567">
        <f>(Staff!$D78*CG81)*((1+Staff!$H77)^(ROUNDDOWN((COUNTIF($D176:CF176,"&gt;0")/12),0)))</f>
        <v>0</v>
      </c>
      <c r="CH176" s="567">
        <f>(Staff!$D78*CH81)*((1+Staff!$H77)^(ROUNDDOWN((COUNTIF($D176:CG176,"&gt;0")/12),0)))</f>
        <v>0</v>
      </c>
      <c r="CI176" s="567">
        <f>(Staff!$D78*CI81)*((1+Staff!$H77)^(ROUNDDOWN((COUNTIF($D176:CH176,"&gt;0")/12),0)))</f>
        <v>0</v>
      </c>
    </row>
    <row r="177" spans="1:87" ht="15" hidden="1" customHeight="1">
      <c r="A177" s="875" t="str">
        <f t="shared" si="12"/>
        <v>Other 2</v>
      </c>
      <c r="B177" s="719" t="str">
        <f>Staff!B79</f>
        <v>Ops</v>
      </c>
      <c r="C177" s="719" t="str">
        <f>Settings!$C$7</f>
        <v>USD</v>
      </c>
      <c r="D177" s="567">
        <f>(Staff!$D79*D82)</f>
        <v>0</v>
      </c>
      <c r="E177" s="567">
        <f>(Staff!$D79*E82)*((1+Staff!$H78)^(ROUNDDOWN((COUNTIF($D177:D177,"&gt;0")/12),0)))</f>
        <v>0</v>
      </c>
      <c r="F177" s="567">
        <f>(Staff!$D79*F82)*((1+Staff!$H78)^(ROUNDDOWN((COUNTIF($D177:E177,"&gt;0")/12),0)))</f>
        <v>0</v>
      </c>
      <c r="G177" s="567">
        <f>(Staff!$D79*G82)*((1+Staff!$H78)^(ROUNDDOWN((COUNTIF($D177:F177,"&gt;0")/12),0)))</f>
        <v>0</v>
      </c>
      <c r="H177" s="567">
        <f>(Staff!$D79*H82)*((1+Staff!$H78)^(ROUNDDOWN((COUNTIF($D177:G177,"&gt;0")/12),0)))</f>
        <v>0</v>
      </c>
      <c r="I177" s="567">
        <f>(Staff!$D79*I82)*((1+Staff!$H78)^(ROUNDDOWN((COUNTIF($D177:H177,"&gt;0")/12),0)))</f>
        <v>0</v>
      </c>
      <c r="J177" s="567">
        <f>(Staff!$D79*J82)*((1+Staff!$H78)^(ROUNDDOWN((COUNTIF($D177:I177,"&gt;0")/12),0)))</f>
        <v>0</v>
      </c>
      <c r="K177" s="567">
        <f>(Staff!$D79*K82)*((1+Staff!$H78)^(ROUNDDOWN((COUNTIF($D177:J177,"&gt;0")/12),0)))</f>
        <v>0</v>
      </c>
      <c r="L177" s="567">
        <f>(Staff!$D79*L82)*((1+Staff!$H78)^(ROUNDDOWN((COUNTIF($D177:K177,"&gt;0")/12),0)))</f>
        <v>0</v>
      </c>
      <c r="M177" s="567">
        <f>(Staff!$D79*M82)*((1+Staff!$H78)^(ROUNDDOWN((COUNTIF($D177:L177,"&gt;0")/12),0)))</f>
        <v>0</v>
      </c>
      <c r="N177" s="567">
        <f>(Staff!$D79*N82)*((1+Staff!$H78)^(ROUNDDOWN((COUNTIF($D177:M177,"&gt;0")/12),0)))</f>
        <v>0</v>
      </c>
      <c r="O177" s="567">
        <f>(Staff!$D79*O82)*((1+Staff!$H78)^(ROUNDDOWN((COUNTIF($D177:N177,"&gt;0")/12),0)))</f>
        <v>0</v>
      </c>
      <c r="P177" s="567">
        <f>(Staff!$D79*P82)*((1+Staff!$H78)^(ROUNDDOWN((COUNTIF($D177:O177,"&gt;0")/12),0)))</f>
        <v>0</v>
      </c>
      <c r="Q177" s="567">
        <f>(Staff!$D79*Q82)*((1+Staff!$H78)^(ROUNDDOWN((COUNTIF($D177:P177,"&gt;0")/12),0)))</f>
        <v>0</v>
      </c>
      <c r="R177" s="567">
        <f>(Staff!$D79*R82)*((1+Staff!$H78)^(ROUNDDOWN((COUNTIF($D177:Q177,"&gt;0")/12),0)))</f>
        <v>0</v>
      </c>
      <c r="S177" s="567">
        <f>(Staff!$D79*S82)*((1+Staff!$H78)^(ROUNDDOWN((COUNTIF($D177:R177,"&gt;0")/12),0)))</f>
        <v>0</v>
      </c>
      <c r="T177" s="567">
        <f>(Staff!$D79*T82)*((1+Staff!$H78)^(ROUNDDOWN((COUNTIF($D177:S177,"&gt;0")/12),0)))</f>
        <v>0</v>
      </c>
      <c r="U177" s="567">
        <f>(Staff!$D79*U82)*((1+Staff!$H78)^(ROUNDDOWN((COUNTIF($D177:T177,"&gt;0")/12),0)))</f>
        <v>0</v>
      </c>
      <c r="V177" s="567">
        <f>(Staff!$D79*V82)*((1+Staff!$H78)^(ROUNDDOWN((COUNTIF($D177:U177,"&gt;0")/12),0)))</f>
        <v>0</v>
      </c>
      <c r="W177" s="567">
        <f>(Staff!$D79*W82)*((1+Staff!$H78)^(ROUNDDOWN((COUNTIF($D177:V177,"&gt;0")/12),0)))</f>
        <v>0</v>
      </c>
      <c r="X177" s="567">
        <f>(Staff!$D79*X82)*((1+Staff!$H78)^(ROUNDDOWN((COUNTIF($D177:W177,"&gt;0")/12),0)))</f>
        <v>0</v>
      </c>
      <c r="Y177" s="567">
        <f>(Staff!$D79*Y82)*((1+Staff!$H78)^(ROUNDDOWN((COUNTIF($D177:X177,"&gt;0")/12),0)))</f>
        <v>0</v>
      </c>
      <c r="Z177" s="567">
        <f>(Staff!$D79*Z82)*((1+Staff!$H78)^(ROUNDDOWN((COUNTIF($D177:Y177,"&gt;0")/12),0)))</f>
        <v>0</v>
      </c>
      <c r="AA177" s="567">
        <f>(Staff!$D79*AA82)*((1+Staff!$H78)^(ROUNDDOWN((COUNTIF($D177:Z177,"&gt;0")/12),0)))</f>
        <v>0</v>
      </c>
      <c r="AB177" s="567">
        <f>(Staff!$D79*AB82)*((1+Staff!$H78)^(ROUNDDOWN((COUNTIF($D177:AA177,"&gt;0")/12),0)))</f>
        <v>0</v>
      </c>
      <c r="AC177" s="567">
        <f>(Staff!$D79*AC82)*((1+Staff!$H78)^(ROUNDDOWN((COUNTIF($D177:AB177,"&gt;0")/12),0)))</f>
        <v>0</v>
      </c>
      <c r="AD177" s="567">
        <f>(Staff!$D79*AD82)*((1+Staff!$H78)^(ROUNDDOWN((COUNTIF($D177:AC177,"&gt;0")/12),0)))</f>
        <v>0</v>
      </c>
      <c r="AE177" s="567">
        <f>(Staff!$D79*AE82)*((1+Staff!$H78)^(ROUNDDOWN((COUNTIF($D177:AD177,"&gt;0")/12),0)))</f>
        <v>0</v>
      </c>
      <c r="AF177" s="567">
        <f>(Staff!$D79*AF82)*((1+Staff!$H78)^(ROUNDDOWN((COUNTIF($D177:AE177,"&gt;0")/12),0)))</f>
        <v>0</v>
      </c>
      <c r="AG177" s="567">
        <f>(Staff!$D79*AG82)*((1+Staff!$H78)^(ROUNDDOWN((COUNTIF($D177:AF177,"&gt;0")/12),0)))</f>
        <v>0</v>
      </c>
      <c r="AH177" s="567">
        <f>(Staff!$D79*AH82)*((1+Staff!$H78)^(ROUNDDOWN((COUNTIF($D177:AG177,"&gt;0")/12),0)))</f>
        <v>0</v>
      </c>
      <c r="AI177" s="567">
        <f>(Staff!$D79*AI82)*((1+Staff!$H78)^(ROUNDDOWN((COUNTIF($D177:AH177,"&gt;0")/12),0)))</f>
        <v>0</v>
      </c>
      <c r="AJ177" s="567">
        <f>(Staff!$D79*AJ82)*((1+Staff!$H78)^(ROUNDDOWN((COUNTIF($D177:AI177,"&gt;0")/12),0)))</f>
        <v>0</v>
      </c>
      <c r="AK177" s="567">
        <f>(Staff!$D79*AK82)*((1+Staff!$H78)^(ROUNDDOWN((COUNTIF($D177:AJ177,"&gt;0")/12),0)))</f>
        <v>0</v>
      </c>
      <c r="AL177" s="567">
        <f>(Staff!$D79*AL82)*((1+Staff!$H78)^(ROUNDDOWN((COUNTIF($D177:AK177,"&gt;0")/12),0)))</f>
        <v>0</v>
      </c>
      <c r="AM177" s="567">
        <f>(Staff!$D79*AM82)*((1+Staff!$H78)^(ROUNDDOWN((COUNTIF($D177:AL177,"&gt;0")/12),0)))</f>
        <v>0</v>
      </c>
      <c r="AN177" s="567">
        <f>(Staff!$D79*AN82)*((1+Staff!$H78)^(ROUNDDOWN((COUNTIF($D177:AM177,"&gt;0")/12),0)))</f>
        <v>0</v>
      </c>
      <c r="AO177" s="567">
        <f>(Staff!$D79*AO82)*((1+Staff!$H78)^(ROUNDDOWN((COUNTIF($D177:AN177,"&gt;0")/12),0)))</f>
        <v>0</v>
      </c>
      <c r="AP177" s="567">
        <f>(Staff!$D79*AP82)*((1+Staff!$H78)^(ROUNDDOWN((COUNTIF($D177:AO177,"&gt;0")/12),0)))</f>
        <v>0</v>
      </c>
      <c r="AQ177" s="567">
        <f>(Staff!$D79*AQ82)*((1+Staff!$H78)^(ROUNDDOWN((COUNTIF($D177:AP177,"&gt;0")/12),0)))</f>
        <v>0</v>
      </c>
      <c r="AR177" s="567">
        <f>(Staff!$D79*AR82)*((1+Staff!$H78)^(ROUNDDOWN((COUNTIF($D177:AQ177,"&gt;0")/12),0)))</f>
        <v>0</v>
      </c>
      <c r="AS177" s="567">
        <f>(Staff!$D79*AS82)*((1+Staff!$H78)^(ROUNDDOWN((COUNTIF($D177:AR177,"&gt;0")/12),0)))</f>
        <v>0</v>
      </c>
      <c r="AT177" s="567">
        <f>(Staff!$D79*AT82)*((1+Staff!$H78)^(ROUNDDOWN((COUNTIF($D177:AS177,"&gt;0")/12),0)))</f>
        <v>0</v>
      </c>
      <c r="AU177" s="567">
        <f>(Staff!$D79*AU82)*((1+Staff!$H78)^(ROUNDDOWN((COUNTIF($D177:AT177,"&gt;0")/12),0)))</f>
        <v>0</v>
      </c>
      <c r="AV177" s="567">
        <f>(Staff!$D79*AV82)*((1+Staff!$H78)^(ROUNDDOWN((COUNTIF($D177:AU177,"&gt;0")/12),0)))</f>
        <v>0</v>
      </c>
      <c r="AW177" s="567">
        <f>(Staff!$D79*AW82)*((1+Staff!$H78)^(ROUNDDOWN((COUNTIF($D177:AV177,"&gt;0")/12),0)))</f>
        <v>0</v>
      </c>
      <c r="AX177" s="567">
        <f>(Staff!$D79*AX82)*((1+Staff!$H78)^(ROUNDDOWN((COUNTIF($D177:AW177,"&gt;0")/12),0)))</f>
        <v>0</v>
      </c>
      <c r="AY177" s="567">
        <f>(Staff!$D79*AY82)*((1+Staff!$H78)^(ROUNDDOWN((COUNTIF($D177:AX177,"&gt;0")/12),0)))</f>
        <v>0</v>
      </c>
      <c r="AZ177" s="567">
        <f>(Staff!$D79*AZ82)*((1+Staff!$H78)^(ROUNDDOWN((COUNTIF($D177:AY177,"&gt;0")/12),0)))</f>
        <v>0</v>
      </c>
      <c r="BA177" s="567">
        <f>(Staff!$D79*BA82)*((1+Staff!$H78)^(ROUNDDOWN((COUNTIF($D177:AZ177,"&gt;0")/12),0)))</f>
        <v>0</v>
      </c>
      <c r="BB177" s="567">
        <f>(Staff!$D79*BB82)*((1+Staff!$H78)^(ROUNDDOWN((COUNTIF($D177:BA177,"&gt;0")/12),0)))</f>
        <v>0</v>
      </c>
      <c r="BC177" s="567">
        <f>(Staff!$D79*BC82)*((1+Staff!$H78)^(ROUNDDOWN((COUNTIF($D177:BB177,"&gt;0")/12),0)))</f>
        <v>0</v>
      </c>
      <c r="BD177" s="567">
        <f>(Staff!$D79*BD82)*((1+Staff!$H78)^(ROUNDDOWN((COUNTIF($D177:BC177,"&gt;0")/12),0)))</f>
        <v>0</v>
      </c>
      <c r="BE177" s="567">
        <f>(Staff!$D79*BE82)*((1+Staff!$H78)^(ROUNDDOWN((COUNTIF($D177:BD177,"&gt;0")/12),0)))</f>
        <v>0</v>
      </c>
      <c r="BF177" s="567">
        <f>(Staff!$D79*BF82)*((1+Staff!$H78)^(ROUNDDOWN((COUNTIF($D177:BE177,"&gt;0")/12),0)))</f>
        <v>0</v>
      </c>
      <c r="BG177" s="567">
        <f>(Staff!$D79*BG82)*((1+Staff!$H78)^(ROUNDDOWN((COUNTIF($D177:BF177,"&gt;0")/12),0)))</f>
        <v>0</v>
      </c>
      <c r="BH177" s="567">
        <f>(Staff!$D79*BH82)*((1+Staff!$H78)^(ROUNDDOWN((COUNTIF($D177:BG177,"&gt;0")/12),0)))</f>
        <v>0</v>
      </c>
      <c r="BI177" s="567">
        <f>(Staff!$D79*BI82)*((1+Staff!$H78)^(ROUNDDOWN((COUNTIF($D177:BH177,"&gt;0")/12),0)))</f>
        <v>0</v>
      </c>
      <c r="BJ177" s="567">
        <f>(Staff!$D79*BJ82)*((1+Staff!$H78)^(ROUNDDOWN((COUNTIF($D177:BI177,"&gt;0")/12),0)))</f>
        <v>0</v>
      </c>
      <c r="BK177" s="567">
        <f>(Staff!$D79*BK82)*((1+Staff!$H78)^(ROUNDDOWN((COUNTIF($D177:BJ177,"&gt;0")/12),0)))</f>
        <v>0</v>
      </c>
      <c r="BL177" s="567">
        <f>(Staff!$D79*BL82)*((1+Staff!$H78)^(ROUNDDOWN((COUNTIF($D177:BK177,"&gt;0")/12),0)))</f>
        <v>0</v>
      </c>
      <c r="BM177" s="567">
        <f>(Staff!$D79*BM82)*((1+Staff!$H78)^(ROUNDDOWN((COUNTIF($D177:BL177,"&gt;0")/12),0)))</f>
        <v>0</v>
      </c>
      <c r="BN177" s="567">
        <f>(Staff!$D79*BN82)*((1+Staff!$H78)^(ROUNDDOWN((COUNTIF($D177:BM177,"&gt;0")/12),0)))</f>
        <v>0</v>
      </c>
      <c r="BO177" s="567">
        <f>(Staff!$D79*BO82)*((1+Staff!$H78)^(ROUNDDOWN((COUNTIF($D177:BN177,"&gt;0")/12),0)))</f>
        <v>0</v>
      </c>
      <c r="BP177" s="567">
        <f>(Staff!$D79*BP82)*((1+Staff!$H78)^(ROUNDDOWN((COUNTIF($D177:BO177,"&gt;0")/12),0)))</f>
        <v>0</v>
      </c>
      <c r="BQ177" s="567">
        <f>(Staff!$D79*BQ82)*((1+Staff!$H78)^(ROUNDDOWN((COUNTIF($D177:BP177,"&gt;0")/12),0)))</f>
        <v>0</v>
      </c>
      <c r="BR177" s="567">
        <f>(Staff!$D79*BR82)*((1+Staff!$H78)^(ROUNDDOWN((COUNTIF($D177:BQ177,"&gt;0")/12),0)))</f>
        <v>0</v>
      </c>
      <c r="BS177" s="567">
        <f>(Staff!$D79*BS82)*((1+Staff!$H78)^(ROUNDDOWN((COUNTIF($D177:BR177,"&gt;0")/12),0)))</f>
        <v>0</v>
      </c>
      <c r="BT177" s="567">
        <f>(Staff!$D79*BT82)*((1+Staff!$H78)^(ROUNDDOWN((COUNTIF($D177:BS177,"&gt;0")/12),0)))</f>
        <v>0</v>
      </c>
      <c r="BU177" s="567">
        <f>(Staff!$D79*BU82)*((1+Staff!$H78)^(ROUNDDOWN((COUNTIF($D177:BT177,"&gt;0")/12),0)))</f>
        <v>0</v>
      </c>
      <c r="BV177" s="567">
        <f>(Staff!$D79*BV82)*((1+Staff!$H78)^(ROUNDDOWN((COUNTIF($D177:BU177,"&gt;0")/12),0)))</f>
        <v>0</v>
      </c>
      <c r="BW177" s="567">
        <f>(Staff!$D79*BW82)*((1+Staff!$H78)^(ROUNDDOWN((COUNTIF($D177:BV177,"&gt;0")/12),0)))</f>
        <v>0</v>
      </c>
      <c r="BX177" s="567">
        <f>(Staff!$D79*BX82)*((1+Staff!$H78)^(ROUNDDOWN((COUNTIF($D177:BW177,"&gt;0")/12),0)))</f>
        <v>0</v>
      </c>
      <c r="BY177" s="567">
        <f>(Staff!$D79*BY82)*((1+Staff!$H78)^(ROUNDDOWN((COUNTIF($D177:BX177,"&gt;0")/12),0)))</f>
        <v>0</v>
      </c>
      <c r="BZ177" s="567">
        <f>(Staff!$D79*BZ82)*((1+Staff!$H78)^(ROUNDDOWN((COUNTIF($D177:BY177,"&gt;0")/12),0)))</f>
        <v>0</v>
      </c>
      <c r="CA177" s="567">
        <f>(Staff!$D79*CA82)*((1+Staff!$H78)^(ROUNDDOWN((COUNTIF($D177:BZ177,"&gt;0")/12),0)))</f>
        <v>0</v>
      </c>
      <c r="CB177" s="567">
        <f>(Staff!$D79*CB82)*((1+Staff!$H78)^(ROUNDDOWN((COUNTIF($D177:CA177,"&gt;0")/12),0)))</f>
        <v>0</v>
      </c>
      <c r="CC177" s="567">
        <f>(Staff!$D79*CC82)*((1+Staff!$H78)^(ROUNDDOWN((COUNTIF($D177:CB177,"&gt;0")/12),0)))</f>
        <v>0</v>
      </c>
      <c r="CD177" s="567">
        <f>(Staff!$D79*CD82)*((1+Staff!$H78)^(ROUNDDOWN((COUNTIF($D177:CC177,"&gt;0")/12),0)))</f>
        <v>0</v>
      </c>
      <c r="CE177" s="567">
        <f>(Staff!$D79*CE82)*((1+Staff!$H78)^(ROUNDDOWN((COUNTIF($D177:CD177,"&gt;0")/12),0)))</f>
        <v>0</v>
      </c>
      <c r="CF177" s="567">
        <f>(Staff!$D79*CF82)*((1+Staff!$H78)^(ROUNDDOWN((COUNTIF($D177:CE177,"&gt;0")/12),0)))</f>
        <v>0</v>
      </c>
      <c r="CG177" s="567">
        <f>(Staff!$D79*CG82)*((1+Staff!$H78)^(ROUNDDOWN((COUNTIF($D177:CF177,"&gt;0")/12),0)))</f>
        <v>0</v>
      </c>
      <c r="CH177" s="567">
        <f>(Staff!$D79*CH82)*((1+Staff!$H78)^(ROUNDDOWN((COUNTIF($D177:CG177,"&gt;0")/12),0)))</f>
        <v>0</v>
      </c>
      <c r="CI177" s="567">
        <f>(Staff!$D79*CI82)*((1+Staff!$H78)^(ROUNDDOWN((COUNTIF($D177:CH177,"&gt;0")/12),0)))</f>
        <v>0</v>
      </c>
    </row>
    <row r="178" spans="1:87" ht="15" hidden="1" customHeight="1">
      <c r="A178" s="875" t="str">
        <f t="shared" si="12"/>
        <v>Other 3</v>
      </c>
      <c r="B178" s="719" t="str">
        <f>Staff!B80</f>
        <v>Ops</v>
      </c>
      <c r="C178" s="719" t="str">
        <f>Settings!$C$7</f>
        <v>USD</v>
      </c>
      <c r="D178" s="567">
        <f>(Staff!$D80*D83)</f>
        <v>0</v>
      </c>
      <c r="E178" s="567">
        <f>(Staff!$D80*E83)*((1+Staff!$H79)^(ROUNDDOWN((COUNTIF($D178:D178,"&gt;0")/12),0)))</f>
        <v>0</v>
      </c>
      <c r="F178" s="567">
        <f>(Staff!$D80*F83)*((1+Staff!$H79)^(ROUNDDOWN((COUNTIF($D178:E178,"&gt;0")/12),0)))</f>
        <v>0</v>
      </c>
      <c r="G178" s="567">
        <f>(Staff!$D80*G83)*((1+Staff!$H79)^(ROUNDDOWN((COUNTIF($D178:F178,"&gt;0")/12),0)))</f>
        <v>0</v>
      </c>
      <c r="H178" s="567">
        <f>(Staff!$D80*H83)*((1+Staff!$H79)^(ROUNDDOWN((COUNTIF($D178:G178,"&gt;0")/12),0)))</f>
        <v>0</v>
      </c>
      <c r="I178" s="567">
        <f>(Staff!$D80*I83)*((1+Staff!$H79)^(ROUNDDOWN((COUNTIF($D178:H178,"&gt;0")/12),0)))</f>
        <v>0</v>
      </c>
      <c r="J178" s="567">
        <f>(Staff!$D80*J83)*((1+Staff!$H79)^(ROUNDDOWN((COUNTIF($D178:I178,"&gt;0")/12),0)))</f>
        <v>0</v>
      </c>
      <c r="K178" s="567">
        <f>(Staff!$D80*K83)*((1+Staff!$H79)^(ROUNDDOWN((COUNTIF($D178:J178,"&gt;0")/12),0)))</f>
        <v>0</v>
      </c>
      <c r="L178" s="567">
        <f>(Staff!$D80*L83)*((1+Staff!$H79)^(ROUNDDOWN((COUNTIF($D178:K178,"&gt;0")/12),0)))</f>
        <v>0</v>
      </c>
      <c r="M178" s="567">
        <f>(Staff!$D80*M83)*((1+Staff!$H79)^(ROUNDDOWN((COUNTIF($D178:L178,"&gt;0")/12),0)))</f>
        <v>0</v>
      </c>
      <c r="N178" s="567">
        <f>(Staff!$D80*N83)*((1+Staff!$H79)^(ROUNDDOWN((COUNTIF($D178:M178,"&gt;0")/12),0)))</f>
        <v>0</v>
      </c>
      <c r="O178" s="567">
        <f>(Staff!$D80*O83)*((1+Staff!$H79)^(ROUNDDOWN((COUNTIF($D178:N178,"&gt;0")/12),0)))</f>
        <v>0</v>
      </c>
      <c r="P178" s="567">
        <f>(Staff!$D80*P83)*((1+Staff!$H79)^(ROUNDDOWN((COUNTIF($D178:O178,"&gt;0")/12),0)))</f>
        <v>0</v>
      </c>
      <c r="Q178" s="567">
        <f>(Staff!$D80*Q83)*((1+Staff!$H79)^(ROUNDDOWN((COUNTIF($D178:P178,"&gt;0")/12),0)))</f>
        <v>0</v>
      </c>
      <c r="R178" s="567">
        <f>(Staff!$D80*R83)*((1+Staff!$H79)^(ROUNDDOWN((COUNTIF($D178:Q178,"&gt;0")/12),0)))</f>
        <v>0</v>
      </c>
      <c r="S178" s="567">
        <f>(Staff!$D80*S83)*((1+Staff!$H79)^(ROUNDDOWN((COUNTIF($D178:R178,"&gt;0")/12),0)))</f>
        <v>0</v>
      </c>
      <c r="T178" s="567">
        <f>(Staff!$D80*T83)*((1+Staff!$H79)^(ROUNDDOWN((COUNTIF($D178:S178,"&gt;0")/12),0)))</f>
        <v>0</v>
      </c>
      <c r="U178" s="567">
        <f>(Staff!$D80*U83)*((1+Staff!$H79)^(ROUNDDOWN((COUNTIF($D178:T178,"&gt;0")/12),0)))</f>
        <v>0</v>
      </c>
      <c r="V178" s="567">
        <f>(Staff!$D80*V83)*((1+Staff!$H79)^(ROUNDDOWN((COUNTIF($D178:U178,"&gt;0")/12),0)))</f>
        <v>0</v>
      </c>
      <c r="W178" s="567">
        <f>(Staff!$D80*W83)*((1+Staff!$H79)^(ROUNDDOWN((COUNTIF($D178:V178,"&gt;0")/12),0)))</f>
        <v>0</v>
      </c>
      <c r="X178" s="567">
        <f>(Staff!$D80*X83)*((1+Staff!$H79)^(ROUNDDOWN((COUNTIF($D178:W178,"&gt;0")/12),0)))</f>
        <v>0</v>
      </c>
      <c r="Y178" s="567">
        <f>(Staff!$D80*Y83)*((1+Staff!$H79)^(ROUNDDOWN((COUNTIF($D178:X178,"&gt;0")/12),0)))</f>
        <v>0</v>
      </c>
      <c r="Z178" s="567">
        <f>(Staff!$D80*Z83)*((1+Staff!$H79)^(ROUNDDOWN((COUNTIF($D178:Y178,"&gt;0")/12),0)))</f>
        <v>0</v>
      </c>
      <c r="AA178" s="567">
        <f>(Staff!$D80*AA83)*((1+Staff!$H79)^(ROUNDDOWN((COUNTIF($D178:Z178,"&gt;0")/12),0)))</f>
        <v>0</v>
      </c>
      <c r="AB178" s="567">
        <f>(Staff!$D80*AB83)*((1+Staff!$H79)^(ROUNDDOWN((COUNTIF($D178:AA178,"&gt;0")/12),0)))</f>
        <v>0</v>
      </c>
      <c r="AC178" s="567">
        <f>(Staff!$D80*AC83)*((1+Staff!$H79)^(ROUNDDOWN((COUNTIF($D178:AB178,"&gt;0")/12),0)))</f>
        <v>0</v>
      </c>
      <c r="AD178" s="567">
        <f>(Staff!$D80*AD83)*((1+Staff!$H79)^(ROUNDDOWN((COUNTIF($D178:AC178,"&gt;0")/12),0)))</f>
        <v>0</v>
      </c>
      <c r="AE178" s="567">
        <f>(Staff!$D80*AE83)*((1+Staff!$H79)^(ROUNDDOWN((COUNTIF($D178:AD178,"&gt;0")/12),0)))</f>
        <v>0</v>
      </c>
      <c r="AF178" s="567">
        <f>(Staff!$D80*AF83)*((1+Staff!$H79)^(ROUNDDOWN((COUNTIF($D178:AE178,"&gt;0")/12),0)))</f>
        <v>0</v>
      </c>
      <c r="AG178" s="567">
        <f>(Staff!$D80*AG83)*((1+Staff!$H79)^(ROUNDDOWN((COUNTIF($D178:AF178,"&gt;0")/12),0)))</f>
        <v>0</v>
      </c>
      <c r="AH178" s="567">
        <f>(Staff!$D80*AH83)*((1+Staff!$H79)^(ROUNDDOWN((COUNTIF($D178:AG178,"&gt;0")/12),0)))</f>
        <v>0</v>
      </c>
      <c r="AI178" s="567">
        <f>(Staff!$D80*AI83)*((1+Staff!$H79)^(ROUNDDOWN((COUNTIF($D178:AH178,"&gt;0")/12),0)))</f>
        <v>0</v>
      </c>
      <c r="AJ178" s="567">
        <f>(Staff!$D80*AJ83)*((1+Staff!$H79)^(ROUNDDOWN((COUNTIF($D178:AI178,"&gt;0")/12),0)))</f>
        <v>0</v>
      </c>
      <c r="AK178" s="567">
        <f>(Staff!$D80*AK83)*((1+Staff!$H79)^(ROUNDDOWN((COUNTIF($D178:AJ178,"&gt;0")/12),0)))</f>
        <v>0</v>
      </c>
      <c r="AL178" s="567">
        <f>(Staff!$D80*AL83)*((1+Staff!$H79)^(ROUNDDOWN((COUNTIF($D178:AK178,"&gt;0")/12),0)))</f>
        <v>0</v>
      </c>
      <c r="AM178" s="567">
        <f>(Staff!$D80*AM83)*((1+Staff!$H79)^(ROUNDDOWN((COUNTIF($D178:AL178,"&gt;0")/12),0)))</f>
        <v>0</v>
      </c>
      <c r="AN178" s="567">
        <f>(Staff!$D80*AN83)*((1+Staff!$H79)^(ROUNDDOWN((COUNTIF($D178:AM178,"&gt;0")/12),0)))</f>
        <v>0</v>
      </c>
      <c r="AO178" s="567">
        <f>(Staff!$D80*AO83)*((1+Staff!$H79)^(ROUNDDOWN((COUNTIF($D178:AN178,"&gt;0")/12),0)))</f>
        <v>0</v>
      </c>
      <c r="AP178" s="567">
        <f>(Staff!$D80*AP83)*((1+Staff!$H79)^(ROUNDDOWN((COUNTIF($D178:AO178,"&gt;0")/12),0)))</f>
        <v>0</v>
      </c>
      <c r="AQ178" s="567">
        <f>(Staff!$D80*AQ83)*((1+Staff!$H79)^(ROUNDDOWN((COUNTIF($D178:AP178,"&gt;0")/12),0)))</f>
        <v>0</v>
      </c>
      <c r="AR178" s="567">
        <f>(Staff!$D80*AR83)*((1+Staff!$H79)^(ROUNDDOWN((COUNTIF($D178:AQ178,"&gt;0")/12),0)))</f>
        <v>0</v>
      </c>
      <c r="AS178" s="567">
        <f>(Staff!$D80*AS83)*((1+Staff!$H79)^(ROUNDDOWN((COUNTIF($D178:AR178,"&gt;0")/12),0)))</f>
        <v>0</v>
      </c>
      <c r="AT178" s="567">
        <f>(Staff!$D80*AT83)*((1+Staff!$H79)^(ROUNDDOWN((COUNTIF($D178:AS178,"&gt;0")/12),0)))</f>
        <v>0</v>
      </c>
      <c r="AU178" s="567">
        <f>(Staff!$D80*AU83)*((1+Staff!$H79)^(ROUNDDOWN((COUNTIF($D178:AT178,"&gt;0")/12),0)))</f>
        <v>0</v>
      </c>
      <c r="AV178" s="567">
        <f>(Staff!$D80*AV83)*((1+Staff!$H79)^(ROUNDDOWN((COUNTIF($D178:AU178,"&gt;0")/12),0)))</f>
        <v>0</v>
      </c>
      <c r="AW178" s="567">
        <f>(Staff!$D80*AW83)*((1+Staff!$H79)^(ROUNDDOWN((COUNTIF($D178:AV178,"&gt;0")/12),0)))</f>
        <v>0</v>
      </c>
      <c r="AX178" s="567">
        <f>(Staff!$D80*AX83)*((1+Staff!$H79)^(ROUNDDOWN((COUNTIF($D178:AW178,"&gt;0")/12),0)))</f>
        <v>0</v>
      </c>
      <c r="AY178" s="567">
        <f>(Staff!$D80*AY83)*((1+Staff!$H79)^(ROUNDDOWN((COUNTIF($D178:AX178,"&gt;0")/12),0)))</f>
        <v>0</v>
      </c>
      <c r="AZ178" s="567">
        <f>(Staff!$D80*AZ83)*((1+Staff!$H79)^(ROUNDDOWN((COUNTIF($D178:AY178,"&gt;0")/12),0)))</f>
        <v>0</v>
      </c>
      <c r="BA178" s="567">
        <f>(Staff!$D80*BA83)*((1+Staff!$H79)^(ROUNDDOWN((COUNTIF($D178:AZ178,"&gt;0")/12),0)))</f>
        <v>0</v>
      </c>
      <c r="BB178" s="567">
        <f>(Staff!$D80*BB83)*((1+Staff!$H79)^(ROUNDDOWN((COUNTIF($D178:BA178,"&gt;0")/12),0)))</f>
        <v>0</v>
      </c>
      <c r="BC178" s="567">
        <f>(Staff!$D80*BC83)*((1+Staff!$H79)^(ROUNDDOWN((COUNTIF($D178:BB178,"&gt;0")/12),0)))</f>
        <v>0</v>
      </c>
      <c r="BD178" s="567">
        <f>(Staff!$D80*BD83)*((1+Staff!$H79)^(ROUNDDOWN((COUNTIF($D178:BC178,"&gt;0")/12),0)))</f>
        <v>0</v>
      </c>
      <c r="BE178" s="567">
        <f>(Staff!$D80*BE83)*((1+Staff!$H79)^(ROUNDDOWN((COUNTIF($D178:BD178,"&gt;0")/12),0)))</f>
        <v>0</v>
      </c>
      <c r="BF178" s="567">
        <f>(Staff!$D80*BF83)*((1+Staff!$H79)^(ROUNDDOWN((COUNTIF($D178:BE178,"&gt;0")/12),0)))</f>
        <v>0</v>
      </c>
      <c r="BG178" s="567">
        <f>(Staff!$D80*BG83)*((1+Staff!$H79)^(ROUNDDOWN((COUNTIF($D178:BF178,"&gt;0")/12),0)))</f>
        <v>0</v>
      </c>
      <c r="BH178" s="567">
        <f>(Staff!$D80*BH83)*((1+Staff!$H79)^(ROUNDDOWN((COUNTIF($D178:BG178,"&gt;0")/12),0)))</f>
        <v>0</v>
      </c>
      <c r="BI178" s="567">
        <f>(Staff!$D80*BI83)*((1+Staff!$H79)^(ROUNDDOWN((COUNTIF($D178:BH178,"&gt;0")/12),0)))</f>
        <v>0</v>
      </c>
      <c r="BJ178" s="567">
        <f>(Staff!$D80*BJ83)*((1+Staff!$H79)^(ROUNDDOWN((COUNTIF($D178:BI178,"&gt;0")/12),0)))</f>
        <v>0</v>
      </c>
      <c r="BK178" s="567">
        <f>(Staff!$D80*BK83)*((1+Staff!$H79)^(ROUNDDOWN((COUNTIF($D178:BJ178,"&gt;0")/12),0)))</f>
        <v>0</v>
      </c>
      <c r="BL178" s="567">
        <f>(Staff!$D80*BL83)*((1+Staff!$H79)^(ROUNDDOWN((COUNTIF($D178:BK178,"&gt;0")/12),0)))</f>
        <v>0</v>
      </c>
      <c r="BM178" s="567">
        <f>(Staff!$D80*BM83)*((1+Staff!$H79)^(ROUNDDOWN((COUNTIF($D178:BL178,"&gt;0")/12),0)))</f>
        <v>0</v>
      </c>
      <c r="BN178" s="567">
        <f>(Staff!$D80*BN83)*((1+Staff!$H79)^(ROUNDDOWN((COUNTIF($D178:BM178,"&gt;0")/12),0)))</f>
        <v>0</v>
      </c>
      <c r="BO178" s="567">
        <f>(Staff!$D80*BO83)*((1+Staff!$H79)^(ROUNDDOWN((COUNTIF($D178:BN178,"&gt;0")/12),0)))</f>
        <v>0</v>
      </c>
      <c r="BP178" s="567">
        <f>(Staff!$D80*BP83)*((1+Staff!$H79)^(ROUNDDOWN((COUNTIF($D178:BO178,"&gt;0")/12),0)))</f>
        <v>0</v>
      </c>
      <c r="BQ178" s="567">
        <f>(Staff!$D80*BQ83)*((1+Staff!$H79)^(ROUNDDOWN((COUNTIF($D178:BP178,"&gt;0")/12),0)))</f>
        <v>0</v>
      </c>
      <c r="BR178" s="567">
        <f>(Staff!$D80*BR83)*((1+Staff!$H79)^(ROUNDDOWN((COUNTIF($D178:BQ178,"&gt;0")/12),0)))</f>
        <v>0</v>
      </c>
      <c r="BS178" s="567">
        <f>(Staff!$D80*BS83)*((1+Staff!$H79)^(ROUNDDOWN((COUNTIF($D178:BR178,"&gt;0")/12),0)))</f>
        <v>0</v>
      </c>
      <c r="BT178" s="567">
        <f>(Staff!$D80*BT83)*((1+Staff!$H79)^(ROUNDDOWN((COUNTIF($D178:BS178,"&gt;0")/12),0)))</f>
        <v>0</v>
      </c>
      <c r="BU178" s="567">
        <f>(Staff!$D80*BU83)*((1+Staff!$H79)^(ROUNDDOWN((COUNTIF($D178:BT178,"&gt;0")/12),0)))</f>
        <v>0</v>
      </c>
      <c r="BV178" s="567">
        <f>(Staff!$D80*BV83)*((1+Staff!$H79)^(ROUNDDOWN((COUNTIF($D178:BU178,"&gt;0")/12),0)))</f>
        <v>0</v>
      </c>
      <c r="BW178" s="567">
        <f>(Staff!$D80*BW83)*((1+Staff!$H79)^(ROUNDDOWN((COUNTIF($D178:BV178,"&gt;0")/12),0)))</f>
        <v>0</v>
      </c>
      <c r="BX178" s="567">
        <f>(Staff!$D80*BX83)*((1+Staff!$H79)^(ROUNDDOWN((COUNTIF($D178:BW178,"&gt;0")/12),0)))</f>
        <v>0</v>
      </c>
      <c r="BY178" s="567">
        <f>(Staff!$D80*BY83)*((1+Staff!$H79)^(ROUNDDOWN((COUNTIF($D178:BX178,"&gt;0")/12),0)))</f>
        <v>0</v>
      </c>
      <c r="BZ178" s="567">
        <f>(Staff!$D80*BZ83)*((1+Staff!$H79)^(ROUNDDOWN((COUNTIF($D178:BY178,"&gt;0")/12),0)))</f>
        <v>0</v>
      </c>
      <c r="CA178" s="567">
        <f>(Staff!$D80*CA83)*((1+Staff!$H79)^(ROUNDDOWN((COUNTIF($D178:BZ178,"&gt;0")/12),0)))</f>
        <v>0</v>
      </c>
      <c r="CB178" s="567">
        <f>(Staff!$D80*CB83)*((1+Staff!$H79)^(ROUNDDOWN((COUNTIF($D178:CA178,"&gt;0")/12),0)))</f>
        <v>0</v>
      </c>
      <c r="CC178" s="567">
        <f>(Staff!$D80*CC83)*((1+Staff!$H79)^(ROUNDDOWN((COUNTIF($D178:CB178,"&gt;0")/12),0)))</f>
        <v>0</v>
      </c>
      <c r="CD178" s="567">
        <f>(Staff!$D80*CD83)*((1+Staff!$H79)^(ROUNDDOWN((COUNTIF($D178:CC178,"&gt;0")/12),0)))</f>
        <v>0</v>
      </c>
      <c r="CE178" s="567">
        <f>(Staff!$D80*CE83)*((1+Staff!$H79)^(ROUNDDOWN((COUNTIF($D178:CD178,"&gt;0")/12),0)))</f>
        <v>0</v>
      </c>
      <c r="CF178" s="567">
        <f>(Staff!$D80*CF83)*((1+Staff!$H79)^(ROUNDDOWN((COUNTIF($D178:CE178,"&gt;0")/12),0)))</f>
        <v>0</v>
      </c>
      <c r="CG178" s="567">
        <f>(Staff!$D80*CG83)*((1+Staff!$H79)^(ROUNDDOWN((COUNTIF($D178:CF178,"&gt;0")/12),0)))</f>
        <v>0</v>
      </c>
      <c r="CH178" s="567">
        <f>(Staff!$D80*CH83)*((1+Staff!$H79)^(ROUNDDOWN((COUNTIF($D178:CG178,"&gt;0")/12),0)))</f>
        <v>0</v>
      </c>
      <c r="CI178" s="567">
        <f>(Staff!$D80*CI83)*((1+Staff!$H79)^(ROUNDDOWN((COUNTIF($D178:CH178,"&gt;0")/12),0)))</f>
        <v>0</v>
      </c>
    </row>
    <row r="179" spans="1:87" ht="15" hidden="1" customHeight="1">
      <c r="A179" s="875" t="str">
        <f t="shared" si="12"/>
        <v>Other 4</v>
      </c>
      <c r="B179" s="719" t="str">
        <f>Staff!B81</f>
        <v>Ops</v>
      </c>
      <c r="C179" s="719" t="str">
        <f>Settings!$C$7</f>
        <v>USD</v>
      </c>
      <c r="D179" s="567">
        <f>(Staff!$D81*D84)</f>
        <v>0</v>
      </c>
      <c r="E179" s="567">
        <f>(Staff!$D81*E84)*((1+Staff!$H80)^(ROUNDDOWN((COUNTIF($D179:D179,"&gt;0")/12),0)))</f>
        <v>0</v>
      </c>
      <c r="F179" s="567">
        <f>(Staff!$D81*F84)*((1+Staff!$H80)^(ROUNDDOWN((COUNTIF($D179:E179,"&gt;0")/12),0)))</f>
        <v>0</v>
      </c>
      <c r="G179" s="567">
        <f>(Staff!$D81*G84)*((1+Staff!$H80)^(ROUNDDOWN((COUNTIF($D179:F179,"&gt;0")/12),0)))</f>
        <v>0</v>
      </c>
      <c r="H179" s="567">
        <f>(Staff!$D81*H84)*((1+Staff!$H80)^(ROUNDDOWN((COUNTIF($D179:G179,"&gt;0")/12),0)))</f>
        <v>0</v>
      </c>
      <c r="I179" s="567">
        <f>(Staff!$D81*I84)*((1+Staff!$H80)^(ROUNDDOWN((COUNTIF($D179:H179,"&gt;0")/12),0)))</f>
        <v>0</v>
      </c>
      <c r="J179" s="567">
        <f>(Staff!$D81*J84)*((1+Staff!$H80)^(ROUNDDOWN((COUNTIF($D179:I179,"&gt;0")/12),0)))</f>
        <v>0</v>
      </c>
      <c r="K179" s="567">
        <f>(Staff!$D81*K84)*((1+Staff!$H80)^(ROUNDDOWN((COUNTIF($D179:J179,"&gt;0")/12),0)))</f>
        <v>0</v>
      </c>
      <c r="L179" s="567">
        <f>(Staff!$D81*L84)*((1+Staff!$H80)^(ROUNDDOWN((COUNTIF($D179:K179,"&gt;0")/12),0)))</f>
        <v>0</v>
      </c>
      <c r="M179" s="567">
        <f>(Staff!$D81*M84)*((1+Staff!$H80)^(ROUNDDOWN((COUNTIF($D179:L179,"&gt;0")/12),0)))</f>
        <v>0</v>
      </c>
      <c r="N179" s="567">
        <f>(Staff!$D81*N84)*((1+Staff!$H80)^(ROUNDDOWN((COUNTIF($D179:M179,"&gt;0")/12),0)))</f>
        <v>0</v>
      </c>
      <c r="O179" s="567">
        <f>(Staff!$D81*O84)*((1+Staff!$H80)^(ROUNDDOWN((COUNTIF($D179:N179,"&gt;0")/12),0)))</f>
        <v>0</v>
      </c>
      <c r="P179" s="567">
        <f>(Staff!$D81*P84)*((1+Staff!$H80)^(ROUNDDOWN((COUNTIF($D179:O179,"&gt;0")/12),0)))</f>
        <v>0</v>
      </c>
      <c r="Q179" s="567">
        <f>(Staff!$D81*Q84)*((1+Staff!$H80)^(ROUNDDOWN((COUNTIF($D179:P179,"&gt;0")/12),0)))</f>
        <v>0</v>
      </c>
      <c r="R179" s="567">
        <f>(Staff!$D81*R84)*((1+Staff!$H80)^(ROUNDDOWN((COUNTIF($D179:Q179,"&gt;0")/12),0)))</f>
        <v>0</v>
      </c>
      <c r="S179" s="567">
        <f>(Staff!$D81*S84)*((1+Staff!$H80)^(ROUNDDOWN((COUNTIF($D179:R179,"&gt;0")/12),0)))</f>
        <v>0</v>
      </c>
      <c r="T179" s="567">
        <f>(Staff!$D81*T84)*((1+Staff!$H80)^(ROUNDDOWN((COUNTIF($D179:S179,"&gt;0")/12),0)))</f>
        <v>0</v>
      </c>
      <c r="U179" s="567">
        <f>(Staff!$D81*U84)*((1+Staff!$H80)^(ROUNDDOWN((COUNTIF($D179:T179,"&gt;0")/12),0)))</f>
        <v>0</v>
      </c>
      <c r="V179" s="567">
        <f>(Staff!$D81*V84)*((1+Staff!$H80)^(ROUNDDOWN((COUNTIF($D179:U179,"&gt;0")/12),0)))</f>
        <v>0</v>
      </c>
      <c r="W179" s="567">
        <f>(Staff!$D81*W84)*((1+Staff!$H80)^(ROUNDDOWN((COUNTIF($D179:V179,"&gt;0")/12),0)))</f>
        <v>0</v>
      </c>
      <c r="X179" s="567">
        <f>(Staff!$D81*X84)*((1+Staff!$H80)^(ROUNDDOWN((COUNTIF($D179:W179,"&gt;0")/12),0)))</f>
        <v>0</v>
      </c>
      <c r="Y179" s="567">
        <f>(Staff!$D81*Y84)*((1+Staff!$H80)^(ROUNDDOWN((COUNTIF($D179:X179,"&gt;0")/12),0)))</f>
        <v>0</v>
      </c>
      <c r="Z179" s="567">
        <f>(Staff!$D81*Z84)*((1+Staff!$H80)^(ROUNDDOWN((COUNTIF($D179:Y179,"&gt;0")/12),0)))</f>
        <v>0</v>
      </c>
      <c r="AA179" s="567">
        <f>(Staff!$D81*AA84)*((1+Staff!$H80)^(ROUNDDOWN((COUNTIF($D179:Z179,"&gt;0")/12),0)))</f>
        <v>0</v>
      </c>
      <c r="AB179" s="567">
        <f>(Staff!$D81*AB84)*((1+Staff!$H80)^(ROUNDDOWN((COUNTIF($D179:AA179,"&gt;0")/12),0)))</f>
        <v>0</v>
      </c>
      <c r="AC179" s="567">
        <f>(Staff!$D81*AC84)*((1+Staff!$H80)^(ROUNDDOWN((COUNTIF($D179:AB179,"&gt;0")/12),0)))</f>
        <v>0</v>
      </c>
      <c r="AD179" s="567">
        <f>(Staff!$D81*AD84)*((1+Staff!$H80)^(ROUNDDOWN((COUNTIF($D179:AC179,"&gt;0")/12),0)))</f>
        <v>0</v>
      </c>
      <c r="AE179" s="567">
        <f>(Staff!$D81*AE84)*((1+Staff!$H80)^(ROUNDDOWN((COUNTIF($D179:AD179,"&gt;0")/12),0)))</f>
        <v>0</v>
      </c>
      <c r="AF179" s="567">
        <f>(Staff!$D81*AF84)*((1+Staff!$H80)^(ROUNDDOWN((COUNTIF($D179:AE179,"&gt;0")/12),0)))</f>
        <v>0</v>
      </c>
      <c r="AG179" s="567">
        <f>(Staff!$D81*AG84)*((1+Staff!$H80)^(ROUNDDOWN((COUNTIF($D179:AF179,"&gt;0")/12),0)))</f>
        <v>0</v>
      </c>
      <c r="AH179" s="567">
        <f>(Staff!$D81*AH84)*((1+Staff!$H80)^(ROUNDDOWN((COUNTIF($D179:AG179,"&gt;0")/12),0)))</f>
        <v>0</v>
      </c>
      <c r="AI179" s="567">
        <f>(Staff!$D81*AI84)*((1+Staff!$H80)^(ROUNDDOWN((COUNTIF($D179:AH179,"&gt;0")/12),0)))</f>
        <v>0</v>
      </c>
      <c r="AJ179" s="567">
        <f>(Staff!$D81*AJ84)*((1+Staff!$H80)^(ROUNDDOWN((COUNTIF($D179:AI179,"&gt;0")/12),0)))</f>
        <v>0</v>
      </c>
      <c r="AK179" s="567">
        <f>(Staff!$D81*AK84)*((1+Staff!$H80)^(ROUNDDOWN((COUNTIF($D179:AJ179,"&gt;0")/12),0)))</f>
        <v>0</v>
      </c>
      <c r="AL179" s="567">
        <f>(Staff!$D81*AL84)*((1+Staff!$H80)^(ROUNDDOWN((COUNTIF($D179:AK179,"&gt;0")/12),0)))</f>
        <v>0</v>
      </c>
      <c r="AM179" s="567">
        <f>(Staff!$D81*AM84)*((1+Staff!$H80)^(ROUNDDOWN((COUNTIF($D179:AL179,"&gt;0")/12),0)))</f>
        <v>0</v>
      </c>
      <c r="AN179" s="567">
        <f>(Staff!$D81*AN84)*((1+Staff!$H80)^(ROUNDDOWN((COUNTIF($D179:AM179,"&gt;0")/12),0)))</f>
        <v>0</v>
      </c>
      <c r="AO179" s="567">
        <f>(Staff!$D81*AO84)*((1+Staff!$H80)^(ROUNDDOWN((COUNTIF($D179:AN179,"&gt;0")/12),0)))</f>
        <v>0</v>
      </c>
      <c r="AP179" s="567">
        <f>(Staff!$D81*AP84)*((1+Staff!$H80)^(ROUNDDOWN((COUNTIF($D179:AO179,"&gt;0")/12),0)))</f>
        <v>0</v>
      </c>
      <c r="AQ179" s="567">
        <f>(Staff!$D81*AQ84)*((1+Staff!$H80)^(ROUNDDOWN((COUNTIF($D179:AP179,"&gt;0")/12),0)))</f>
        <v>0</v>
      </c>
      <c r="AR179" s="567">
        <f>(Staff!$D81*AR84)*((1+Staff!$H80)^(ROUNDDOWN((COUNTIF($D179:AQ179,"&gt;0")/12),0)))</f>
        <v>0</v>
      </c>
      <c r="AS179" s="567">
        <f>(Staff!$D81*AS84)*((1+Staff!$H80)^(ROUNDDOWN((COUNTIF($D179:AR179,"&gt;0")/12),0)))</f>
        <v>0</v>
      </c>
      <c r="AT179" s="567">
        <f>(Staff!$D81*AT84)*((1+Staff!$H80)^(ROUNDDOWN((COUNTIF($D179:AS179,"&gt;0")/12),0)))</f>
        <v>0</v>
      </c>
      <c r="AU179" s="567">
        <f>(Staff!$D81*AU84)*((1+Staff!$H80)^(ROUNDDOWN((COUNTIF($D179:AT179,"&gt;0")/12),0)))</f>
        <v>0</v>
      </c>
      <c r="AV179" s="567">
        <f>(Staff!$D81*AV84)*((1+Staff!$H80)^(ROUNDDOWN((COUNTIF($D179:AU179,"&gt;0")/12),0)))</f>
        <v>0</v>
      </c>
      <c r="AW179" s="567">
        <f>(Staff!$D81*AW84)*((1+Staff!$H80)^(ROUNDDOWN((COUNTIF($D179:AV179,"&gt;0")/12),0)))</f>
        <v>0</v>
      </c>
      <c r="AX179" s="567">
        <f>(Staff!$D81*AX84)*((1+Staff!$H80)^(ROUNDDOWN((COUNTIF($D179:AW179,"&gt;0")/12),0)))</f>
        <v>0</v>
      </c>
      <c r="AY179" s="567">
        <f>(Staff!$D81*AY84)*((1+Staff!$H80)^(ROUNDDOWN((COUNTIF($D179:AX179,"&gt;0")/12),0)))</f>
        <v>0</v>
      </c>
      <c r="AZ179" s="567">
        <f>(Staff!$D81*AZ84)*((1+Staff!$H80)^(ROUNDDOWN((COUNTIF($D179:AY179,"&gt;0")/12),0)))</f>
        <v>0</v>
      </c>
      <c r="BA179" s="567">
        <f>(Staff!$D81*BA84)*((1+Staff!$H80)^(ROUNDDOWN((COUNTIF($D179:AZ179,"&gt;0")/12),0)))</f>
        <v>0</v>
      </c>
      <c r="BB179" s="567">
        <f>(Staff!$D81*BB84)*((1+Staff!$H80)^(ROUNDDOWN((COUNTIF($D179:BA179,"&gt;0")/12),0)))</f>
        <v>0</v>
      </c>
      <c r="BC179" s="567">
        <f>(Staff!$D81*BC84)*((1+Staff!$H80)^(ROUNDDOWN((COUNTIF($D179:BB179,"&gt;0")/12),0)))</f>
        <v>0</v>
      </c>
      <c r="BD179" s="567">
        <f>(Staff!$D81*BD84)*((1+Staff!$H80)^(ROUNDDOWN((COUNTIF($D179:BC179,"&gt;0")/12),0)))</f>
        <v>0</v>
      </c>
      <c r="BE179" s="567">
        <f>(Staff!$D81*BE84)*((1+Staff!$H80)^(ROUNDDOWN((COUNTIF($D179:BD179,"&gt;0")/12),0)))</f>
        <v>0</v>
      </c>
      <c r="BF179" s="567">
        <f>(Staff!$D81*BF84)*((1+Staff!$H80)^(ROUNDDOWN((COUNTIF($D179:BE179,"&gt;0")/12),0)))</f>
        <v>0</v>
      </c>
      <c r="BG179" s="567">
        <f>(Staff!$D81*BG84)*((1+Staff!$H80)^(ROUNDDOWN((COUNTIF($D179:BF179,"&gt;0")/12),0)))</f>
        <v>0</v>
      </c>
      <c r="BH179" s="567">
        <f>(Staff!$D81*BH84)*((1+Staff!$H80)^(ROUNDDOWN((COUNTIF($D179:BG179,"&gt;0")/12),0)))</f>
        <v>0</v>
      </c>
      <c r="BI179" s="567">
        <f>(Staff!$D81*BI84)*((1+Staff!$H80)^(ROUNDDOWN((COUNTIF($D179:BH179,"&gt;0")/12),0)))</f>
        <v>0</v>
      </c>
      <c r="BJ179" s="567">
        <f>(Staff!$D81*BJ84)*((1+Staff!$H80)^(ROUNDDOWN((COUNTIF($D179:BI179,"&gt;0")/12),0)))</f>
        <v>0</v>
      </c>
      <c r="BK179" s="567">
        <f>(Staff!$D81*BK84)*((1+Staff!$H80)^(ROUNDDOWN((COUNTIF($D179:BJ179,"&gt;0")/12),0)))</f>
        <v>0</v>
      </c>
      <c r="BL179" s="567">
        <f>(Staff!$D81*BL84)*((1+Staff!$H80)^(ROUNDDOWN((COUNTIF($D179:BK179,"&gt;0")/12),0)))</f>
        <v>0</v>
      </c>
      <c r="BM179" s="567">
        <f>(Staff!$D81*BM84)*((1+Staff!$H80)^(ROUNDDOWN((COUNTIF($D179:BL179,"&gt;0")/12),0)))</f>
        <v>0</v>
      </c>
      <c r="BN179" s="567">
        <f>(Staff!$D81*BN84)*((1+Staff!$H80)^(ROUNDDOWN((COUNTIF($D179:BM179,"&gt;0")/12),0)))</f>
        <v>0</v>
      </c>
      <c r="BO179" s="567">
        <f>(Staff!$D81*BO84)*((1+Staff!$H80)^(ROUNDDOWN((COUNTIF($D179:BN179,"&gt;0")/12),0)))</f>
        <v>0</v>
      </c>
      <c r="BP179" s="567">
        <f>(Staff!$D81*BP84)*((1+Staff!$H80)^(ROUNDDOWN((COUNTIF($D179:BO179,"&gt;0")/12),0)))</f>
        <v>0</v>
      </c>
      <c r="BQ179" s="567">
        <f>(Staff!$D81*BQ84)*((1+Staff!$H80)^(ROUNDDOWN((COUNTIF($D179:BP179,"&gt;0")/12),0)))</f>
        <v>0</v>
      </c>
      <c r="BR179" s="567">
        <f>(Staff!$D81*BR84)*((1+Staff!$H80)^(ROUNDDOWN((COUNTIF($D179:BQ179,"&gt;0")/12),0)))</f>
        <v>0</v>
      </c>
      <c r="BS179" s="567">
        <f>(Staff!$D81*BS84)*((1+Staff!$H80)^(ROUNDDOWN((COUNTIF($D179:BR179,"&gt;0")/12),0)))</f>
        <v>0</v>
      </c>
      <c r="BT179" s="567">
        <f>(Staff!$D81*BT84)*((1+Staff!$H80)^(ROUNDDOWN((COUNTIF($D179:BS179,"&gt;0")/12),0)))</f>
        <v>0</v>
      </c>
      <c r="BU179" s="567">
        <f>(Staff!$D81*BU84)*((1+Staff!$H80)^(ROUNDDOWN((COUNTIF($D179:BT179,"&gt;0")/12),0)))</f>
        <v>0</v>
      </c>
      <c r="BV179" s="567">
        <f>(Staff!$D81*BV84)*((1+Staff!$H80)^(ROUNDDOWN((COUNTIF($D179:BU179,"&gt;0")/12),0)))</f>
        <v>0</v>
      </c>
      <c r="BW179" s="567">
        <f>(Staff!$D81*BW84)*((1+Staff!$H80)^(ROUNDDOWN((COUNTIF($D179:BV179,"&gt;0")/12),0)))</f>
        <v>0</v>
      </c>
      <c r="BX179" s="567">
        <f>(Staff!$D81*BX84)*((1+Staff!$H80)^(ROUNDDOWN((COUNTIF($D179:BW179,"&gt;0")/12),0)))</f>
        <v>0</v>
      </c>
      <c r="BY179" s="567">
        <f>(Staff!$D81*BY84)*((1+Staff!$H80)^(ROUNDDOWN((COUNTIF($D179:BX179,"&gt;0")/12),0)))</f>
        <v>0</v>
      </c>
      <c r="BZ179" s="567">
        <f>(Staff!$D81*BZ84)*((1+Staff!$H80)^(ROUNDDOWN((COUNTIF($D179:BY179,"&gt;0")/12),0)))</f>
        <v>0</v>
      </c>
      <c r="CA179" s="567">
        <f>(Staff!$D81*CA84)*((1+Staff!$H80)^(ROUNDDOWN((COUNTIF($D179:BZ179,"&gt;0")/12),0)))</f>
        <v>0</v>
      </c>
      <c r="CB179" s="567">
        <f>(Staff!$D81*CB84)*((1+Staff!$H80)^(ROUNDDOWN((COUNTIF($D179:CA179,"&gt;0")/12),0)))</f>
        <v>0</v>
      </c>
      <c r="CC179" s="567">
        <f>(Staff!$D81*CC84)*((1+Staff!$H80)^(ROUNDDOWN((COUNTIF($D179:CB179,"&gt;0")/12),0)))</f>
        <v>0</v>
      </c>
      <c r="CD179" s="567">
        <f>(Staff!$D81*CD84)*((1+Staff!$H80)^(ROUNDDOWN((COUNTIF($D179:CC179,"&gt;0")/12),0)))</f>
        <v>0</v>
      </c>
      <c r="CE179" s="567">
        <f>(Staff!$D81*CE84)*((1+Staff!$H80)^(ROUNDDOWN((COUNTIF($D179:CD179,"&gt;0")/12),0)))</f>
        <v>0</v>
      </c>
      <c r="CF179" s="567">
        <f>(Staff!$D81*CF84)*((1+Staff!$H80)^(ROUNDDOWN((COUNTIF($D179:CE179,"&gt;0")/12),0)))</f>
        <v>0</v>
      </c>
      <c r="CG179" s="567">
        <f>(Staff!$D81*CG84)*((1+Staff!$H80)^(ROUNDDOWN((COUNTIF($D179:CF179,"&gt;0")/12),0)))</f>
        <v>0</v>
      </c>
      <c r="CH179" s="567">
        <f>(Staff!$D81*CH84)*((1+Staff!$H80)^(ROUNDDOWN((COUNTIF($D179:CG179,"&gt;0")/12),0)))</f>
        <v>0</v>
      </c>
      <c r="CI179" s="567">
        <f>(Staff!$D81*CI84)*((1+Staff!$H80)^(ROUNDDOWN((COUNTIF($D179:CH179,"&gt;0")/12),0)))</f>
        <v>0</v>
      </c>
    </row>
    <row r="180" spans="1:87" ht="15" hidden="1" customHeight="1">
      <c r="A180" s="875" t="str">
        <f t="shared" si="12"/>
        <v>Other 5</v>
      </c>
      <c r="B180" s="719" t="str">
        <f>Staff!B82</f>
        <v>Ops</v>
      </c>
      <c r="C180" s="719" t="str">
        <f>Settings!$C$7</f>
        <v>USD</v>
      </c>
      <c r="D180" s="567">
        <f>(Staff!$D82*D85)</f>
        <v>0</v>
      </c>
      <c r="E180" s="567">
        <f>(Staff!$D82*E85)*((1+Staff!$H81)^(ROUNDDOWN((COUNTIF($D180:D180,"&gt;0")/12),0)))</f>
        <v>0</v>
      </c>
      <c r="F180" s="567">
        <f>(Staff!$D82*F85)*((1+Staff!$H81)^(ROUNDDOWN((COUNTIF($D180:E180,"&gt;0")/12),0)))</f>
        <v>0</v>
      </c>
      <c r="G180" s="567">
        <f>(Staff!$D82*G85)*((1+Staff!$H81)^(ROUNDDOWN((COUNTIF($D180:F180,"&gt;0")/12),0)))</f>
        <v>0</v>
      </c>
      <c r="H180" s="567">
        <f>(Staff!$D82*H85)*((1+Staff!$H81)^(ROUNDDOWN((COUNTIF($D180:G180,"&gt;0")/12),0)))</f>
        <v>0</v>
      </c>
      <c r="I180" s="567">
        <f>(Staff!$D82*I85)*((1+Staff!$H81)^(ROUNDDOWN((COUNTIF($D180:H180,"&gt;0")/12),0)))</f>
        <v>0</v>
      </c>
      <c r="J180" s="567">
        <f>(Staff!$D82*J85)*((1+Staff!$H81)^(ROUNDDOWN((COUNTIF($D180:I180,"&gt;0")/12),0)))</f>
        <v>0</v>
      </c>
      <c r="K180" s="567">
        <f>(Staff!$D82*K85)*((1+Staff!$H81)^(ROUNDDOWN((COUNTIF($D180:J180,"&gt;0")/12),0)))</f>
        <v>0</v>
      </c>
      <c r="L180" s="567">
        <f>(Staff!$D82*L85)*((1+Staff!$H81)^(ROUNDDOWN((COUNTIF($D180:K180,"&gt;0")/12),0)))</f>
        <v>0</v>
      </c>
      <c r="M180" s="567">
        <f>(Staff!$D82*M85)*((1+Staff!$H81)^(ROUNDDOWN((COUNTIF($D180:L180,"&gt;0")/12),0)))</f>
        <v>0</v>
      </c>
      <c r="N180" s="567">
        <f>(Staff!$D82*N85)*((1+Staff!$H81)^(ROUNDDOWN((COUNTIF($D180:M180,"&gt;0")/12),0)))</f>
        <v>0</v>
      </c>
      <c r="O180" s="567">
        <f>(Staff!$D82*O85)*((1+Staff!$H81)^(ROUNDDOWN((COUNTIF($D180:N180,"&gt;0")/12),0)))</f>
        <v>0</v>
      </c>
      <c r="P180" s="567">
        <f>(Staff!$D82*P85)*((1+Staff!$H81)^(ROUNDDOWN((COUNTIF($D180:O180,"&gt;0")/12),0)))</f>
        <v>0</v>
      </c>
      <c r="Q180" s="567">
        <f>(Staff!$D82*Q85)*((1+Staff!$H81)^(ROUNDDOWN((COUNTIF($D180:P180,"&gt;0")/12),0)))</f>
        <v>0</v>
      </c>
      <c r="R180" s="567">
        <f>(Staff!$D82*R85)*((1+Staff!$H81)^(ROUNDDOWN((COUNTIF($D180:Q180,"&gt;0")/12),0)))</f>
        <v>0</v>
      </c>
      <c r="S180" s="567">
        <f>(Staff!$D82*S85)*((1+Staff!$H81)^(ROUNDDOWN((COUNTIF($D180:R180,"&gt;0")/12),0)))</f>
        <v>0</v>
      </c>
      <c r="T180" s="567">
        <f>(Staff!$D82*T85)*((1+Staff!$H81)^(ROUNDDOWN((COUNTIF($D180:S180,"&gt;0")/12),0)))</f>
        <v>0</v>
      </c>
      <c r="U180" s="567">
        <f>(Staff!$D82*U85)*((1+Staff!$H81)^(ROUNDDOWN((COUNTIF($D180:T180,"&gt;0")/12),0)))</f>
        <v>0</v>
      </c>
      <c r="V180" s="567">
        <f>(Staff!$D82*V85)*((1+Staff!$H81)^(ROUNDDOWN((COUNTIF($D180:U180,"&gt;0")/12),0)))</f>
        <v>0</v>
      </c>
      <c r="W180" s="567">
        <f>(Staff!$D82*W85)*((1+Staff!$H81)^(ROUNDDOWN((COUNTIF($D180:V180,"&gt;0")/12),0)))</f>
        <v>0</v>
      </c>
      <c r="X180" s="567">
        <f>(Staff!$D82*X85)*((1+Staff!$H81)^(ROUNDDOWN((COUNTIF($D180:W180,"&gt;0")/12),0)))</f>
        <v>0</v>
      </c>
      <c r="Y180" s="567">
        <f>(Staff!$D82*Y85)*((1+Staff!$H81)^(ROUNDDOWN((COUNTIF($D180:X180,"&gt;0")/12),0)))</f>
        <v>0</v>
      </c>
      <c r="Z180" s="567">
        <f>(Staff!$D82*Z85)*((1+Staff!$H81)^(ROUNDDOWN((COUNTIF($D180:Y180,"&gt;0")/12),0)))</f>
        <v>0</v>
      </c>
      <c r="AA180" s="567">
        <f>(Staff!$D82*AA85)*((1+Staff!$H81)^(ROUNDDOWN((COUNTIF($D180:Z180,"&gt;0")/12),0)))</f>
        <v>0</v>
      </c>
      <c r="AB180" s="567">
        <f>(Staff!$D82*AB85)*((1+Staff!$H81)^(ROUNDDOWN((COUNTIF($D180:AA180,"&gt;0")/12),0)))</f>
        <v>0</v>
      </c>
      <c r="AC180" s="567">
        <f>(Staff!$D82*AC85)*((1+Staff!$H81)^(ROUNDDOWN((COUNTIF($D180:AB180,"&gt;0")/12),0)))</f>
        <v>0</v>
      </c>
      <c r="AD180" s="567">
        <f>(Staff!$D82*AD85)*((1+Staff!$H81)^(ROUNDDOWN((COUNTIF($D180:AC180,"&gt;0")/12),0)))</f>
        <v>0</v>
      </c>
      <c r="AE180" s="567">
        <f>(Staff!$D82*AE85)*((1+Staff!$H81)^(ROUNDDOWN((COUNTIF($D180:AD180,"&gt;0")/12),0)))</f>
        <v>0</v>
      </c>
      <c r="AF180" s="567">
        <f>(Staff!$D82*AF85)*((1+Staff!$H81)^(ROUNDDOWN((COUNTIF($D180:AE180,"&gt;0")/12),0)))</f>
        <v>0</v>
      </c>
      <c r="AG180" s="567">
        <f>(Staff!$D82*AG85)*((1+Staff!$H81)^(ROUNDDOWN((COUNTIF($D180:AF180,"&gt;0")/12),0)))</f>
        <v>0</v>
      </c>
      <c r="AH180" s="567">
        <f>(Staff!$D82*AH85)*((1+Staff!$H81)^(ROUNDDOWN((COUNTIF($D180:AG180,"&gt;0")/12),0)))</f>
        <v>0</v>
      </c>
      <c r="AI180" s="567">
        <f>(Staff!$D82*AI85)*((1+Staff!$H81)^(ROUNDDOWN((COUNTIF($D180:AH180,"&gt;0")/12),0)))</f>
        <v>0</v>
      </c>
      <c r="AJ180" s="567">
        <f>(Staff!$D82*AJ85)*((1+Staff!$H81)^(ROUNDDOWN((COUNTIF($D180:AI180,"&gt;0")/12),0)))</f>
        <v>0</v>
      </c>
      <c r="AK180" s="567">
        <f>(Staff!$D82*AK85)*((1+Staff!$H81)^(ROUNDDOWN((COUNTIF($D180:AJ180,"&gt;0")/12),0)))</f>
        <v>0</v>
      </c>
      <c r="AL180" s="567">
        <f>(Staff!$D82*AL85)*((1+Staff!$H81)^(ROUNDDOWN((COUNTIF($D180:AK180,"&gt;0")/12),0)))</f>
        <v>0</v>
      </c>
      <c r="AM180" s="567">
        <f>(Staff!$D82*AM85)*((1+Staff!$H81)^(ROUNDDOWN((COUNTIF($D180:AL180,"&gt;0")/12),0)))</f>
        <v>0</v>
      </c>
      <c r="AN180" s="567">
        <f>(Staff!$D82*AN85)*((1+Staff!$H81)^(ROUNDDOWN((COUNTIF($D180:AM180,"&gt;0")/12),0)))</f>
        <v>0</v>
      </c>
      <c r="AO180" s="567">
        <f>(Staff!$D82*AO85)*((1+Staff!$H81)^(ROUNDDOWN((COUNTIF($D180:AN180,"&gt;0")/12),0)))</f>
        <v>0</v>
      </c>
      <c r="AP180" s="567">
        <f>(Staff!$D82*AP85)*((1+Staff!$H81)^(ROUNDDOWN((COUNTIF($D180:AO180,"&gt;0")/12),0)))</f>
        <v>0</v>
      </c>
      <c r="AQ180" s="567">
        <f>(Staff!$D82*AQ85)*((1+Staff!$H81)^(ROUNDDOWN((COUNTIF($D180:AP180,"&gt;0")/12),0)))</f>
        <v>0</v>
      </c>
      <c r="AR180" s="567">
        <f>(Staff!$D82*AR85)*((1+Staff!$H81)^(ROUNDDOWN((COUNTIF($D180:AQ180,"&gt;0")/12),0)))</f>
        <v>0</v>
      </c>
      <c r="AS180" s="567">
        <f>(Staff!$D82*AS85)*((1+Staff!$H81)^(ROUNDDOWN((COUNTIF($D180:AR180,"&gt;0")/12),0)))</f>
        <v>0</v>
      </c>
      <c r="AT180" s="567">
        <f>(Staff!$D82*AT85)*((1+Staff!$H81)^(ROUNDDOWN((COUNTIF($D180:AS180,"&gt;0")/12),0)))</f>
        <v>0</v>
      </c>
      <c r="AU180" s="567">
        <f>(Staff!$D82*AU85)*((1+Staff!$H81)^(ROUNDDOWN((COUNTIF($D180:AT180,"&gt;0")/12),0)))</f>
        <v>0</v>
      </c>
      <c r="AV180" s="567">
        <f>(Staff!$D82*AV85)*((1+Staff!$H81)^(ROUNDDOWN((COUNTIF($D180:AU180,"&gt;0")/12),0)))</f>
        <v>0</v>
      </c>
      <c r="AW180" s="567">
        <f>(Staff!$D82*AW85)*((1+Staff!$H81)^(ROUNDDOWN((COUNTIF($D180:AV180,"&gt;0")/12),0)))</f>
        <v>0</v>
      </c>
      <c r="AX180" s="567">
        <f>(Staff!$D82*AX85)*((1+Staff!$H81)^(ROUNDDOWN((COUNTIF($D180:AW180,"&gt;0")/12),0)))</f>
        <v>0</v>
      </c>
      <c r="AY180" s="567">
        <f>(Staff!$D82*AY85)*((1+Staff!$H81)^(ROUNDDOWN((COUNTIF($D180:AX180,"&gt;0")/12),0)))</f>
        <v>0</v>
      </c>
      <c r="AZ180" s="567">
        <f>(Staff!$D82*AZ85)*((1+Staff!$H81)^(ROUNDDOWN((COUNTIF($D180:AY180,"&gt;0")/12),0)))</f>
        <v>0</v>
      </c>
      <c r="BA180" s="567">
        <f>(Staff!$D82*BA85)*((1+Staff!$H81)^(ROUNDDOWN((COUNTIF($D180:AZ180,"&gt;0")/12),0)))</f>
        <v>0</v>
      </c>
      <c r="BB180" s="567">
        <f>(Staff!$D82*BB85)*((1+Staff!$H81)^(ROUNDDOWN((COUNTIF($D180:BA180,"&gt;0")/12),0)))</f>
        <v>0</v>
      </c>
      <c r="BC180" s="567">
        <f>(Staff!$D82*BC85)*((1+Staff!$H81)^(ROUNDDOWN((COUNTIF($D180:BB180,"&gt;0")/12),0)))</f>
        <v>0</v>
      </c>
      <c r="BD180" s="567">
        <f>(Staff!$D82*BD85)*((1+Staff!$H81)^(ROUNDDOWN((COUNTIF($D180:BC180,"&gt;0")/12),0)))</f>
        <v>0</v>
      </c>
      <c r="BE180" s="567">
        <f>(Staff!$D82*BE85)*((1+Staff!$H81)^(ROUNDDOWN((COUNTIF($D180:BD180,"&gt;0")/12),0)))</f>
        <v>0</v>
      </c>
      <c r="BF180" s="567">
        <f>(Staff!$D82*BF85)*((1+Staff!$H81)^(ROUNDDOWN((COUNTIF($D180:BE180,"&gt;0")/12),0)))</f>
        <v>0</v>
      </c>
      <c r="BG180" s="567">
        <f>(Staff!$D82*BG85)*((1+Staff!$H81)^(ROUNDDOWN((COUNTIF($D180:BF180,"&gt;0")/12),0)))</f>
        <v>0</v>
      </c>
      <c r="BH180" s="567">
        <f>(Staff!$D82*BH85)*((1+Staff!$H81)^(ROUNDDOWN((COUNTIF($D180:BG180,"&gt;0")/12),0)))</f>
        <v>0</v>
      </c>
      <c r="BI180" s="567">
        <f>(Staff!$D82*BI85)*((1+Staff!$H81)^(ROUNDDOWN((COUNTIF($D180:BH180,"&gt;0")/12),0)))</f>
        <v>0</v>
      </c>
      <c r="BJ180" s="567">
        <f>(Staff!$D82*BJ85)*((1+Staff!$H81)^(ROUNDDOWN((COUNTIF($D180:BI180,"&gt;0")/12),0)))</f>
        <v>0</v>
      </c>
      <c r="BK180" s="567">
        <f>(Staff!$D82*BK85)*((1+Staff!$H81)^(ROUNDDOWN((COUNTIF($D180:BJ180,"&gt;0")/12),0)))</f>
        <v>0</v>
      </c>
      <c r="BL180" s="567">
        <f>(Staff!$D82*BL85)*((1+Staff!$H81)^(ROUNDDOWN((COUNTIF($D180:BK180,"&gt;0")/12),0)))</f>
        <v>0</v>
      </c>
      <c r="BM180" s="567">
        <f>(Staff!$D82*BM85)*((1+Staff!$H81)^(ROUNDDOWN((COUNTIF($D180:BL180,"&gt;0")/12),0)))</f>
        <v>0</v>
      </c>
      <c r="BN180" s="567">
        <f>(Staff!$D82*BN85)*((1+Staff!$H81)^(ROUNDDOWN((COUNTIF($D180:BM180,"&gt;0")/12),0)))</f>
        <v>0</v>
      </c>
      <c r="BO180" s="567">
        <f>(Staff!$D82*BO85)*((1+Staff!$H81)^(ROUNDDOWN((COUNTIF($D180:BN180,"&gt;0")/12),0)))</f>
        <v>0</v>
      </c>
      <c r="BP180" s="567">
        <f>(Staff!$D82*BP85)*((1+Staff!$H81)^(ROUNDDOWN((COUNTIF($D180:BO180,"&gt;0")/12),0)))</f>
        <v>0</v>
      </c>
      <c r="BQ180" s="567">
        <f>(Staff!$D82*BQ85)*((1+Staff!$H81)^(ROUNDDOWN((COUNTIF($D180:BP180,"&gt;0")/12),0)))</f>
        <v>0</v>
      </c>
      <c r="BR180" s="567">
        <f>(Staff!$D82*BR85)*((1+Staff!$H81)^(ROUNDDOWN((COUNTIF($D180:BQ180,"&gt;0")/12),0)))</f>
        <v>0</v>
      </c>
      <c r="BS180" s="567">
        <f>(Staff!$D82*BS85)*((1+Staff!$H81)^(ROUNDDOWN((COUNTIF($D180:BR180,"&gt;0")/12),0)))</f>
        <v>0</v>
      </c>
      <c r="BT180" s="567">
        <f>(Staff!$D82*BT85)*((1+Staff!$H81)^(ROUNDDOWN((COUNTIF($D180:BS180,"&gt;0")/12),0)))</f>
        <v>0</v>
      </c>
      <c r="BU180" s="567">
        <f>(Staff!$D82*BU85)*((1+Staff!$H81)^(ROUNDDOWN((COUNTIF($D180:BT180,"&gt;0")/12),0)))</f>
        <v>0</v>
      </c>
      <c r="BV180" s="567">
        <f>(Staff!$D82*BV85)*((1+Staff!$H81)^(ROUNDDOWN((COUNTIF($D180:BU180,"&gt;0")/12),0)))</f>
        <v>0</v>
      </c>
      <c r="BW180" s="567">
        <f>(Staff!$D82*BW85)*((1+Staff!$H81)^(ROUNDDOWN((COUNTIF($D180:BV180,"&gt;0")/12),0)))</f>
        <v>0</v>
      </c>
      <c r="BX180" s="567">
        <f>(Staff!$D82*BX85)*((1+Staff!$H81)^(ROUNDDOWN((COUNTIF($D180:BW180,"&gt;0")/12),0)))</f>
        <v>0</v>
      </c>
      <c r="BY180" s="567">
        <f>(Staff!$D82*BY85)*((1+Staff!$H81)^(ROUNDDOWN((COUNTIF($D180:BX180,"&gt;0")/12),0)))</f>
        <v>0</v>
      </c>
      <c r="BZ180" s="567">
        <f>(Staff!$D82*BZ85)*((1+Staff!$H81)^(ROUNDDOWN((COUNTIF($D180:BY180,"&gt;0")/12),0)))</f>
        <v>0</v>
      </c>
      <c r="CA180" s="567">
        <f>(Staff!$D82*CA85)*((1+Staff!$H81)^(ROUNDDOWN((COUNTIF($D180:BZ180,"&gt;0")/12),0)))</f>
        <v>0</v>
      </c>
      <c r="CB180" s="567">
        <f>(Staff!$D82*CB85)*((1+Staff!$H81)^(ROUNDDOWN((COUNTIF($D180:CA180,"&gt;0")/12),0)))</f>
        <v>0</v>
      </c>
      <c r="CC180" s="567">
        <f>(Staff!$D82*CC85)*((1+Staff!$H81)^(ROUNDDOWN((COUNTIF($D180:CB180,"&gt;0")/12),0)))</f>
        <v>0</v>
      </c>
      <c r="CD180" s="567">
        <f>(Staff!$D82*CD85)*((1+Staff!$H81)^(ROUNDDOWN((COUNTIF($D180:CC180,"&gt;0")/12),0)))</f>
        <v>0</v>
      </c>
      <c r="CE180" s="567">
        <f>(Staff!$D82*CE85)*((1+Staff!$H81)^(ROUNDDOWN((COUNTIF($D180:CD180,"&gt;0")/12),0)))</f>
        <v>0</v>
      </c>
      <c r="CF180" s="567">
        <f>(Staff!$D82*CF85)*((1+Staff!$H81)^(ROUNDDOWN((COUNTIF($D180:CE180,"&gt;0")/12),0)))</f>
        <v>0</v>
      </c>
      <c r="CG180" s="567">
        <f>(Staff!$D82*CG85)*((1+Staff!$H81)^(ROUNDDOWN((COUNTIF($D180:CF180,"&gt;0")/12),0)))</f>
        <v>0</v>
      </c>
      <c r="CH180" s="567">
        <f>(Staff!$D82*CH85)*((1+Staff!$H81)^(ROUNDDOWN((COUNTIF($D180:CG180,"&gt;0")/12),0)))</f>
        <v>0</v>
      </c>
      <c r="CI180" s="567">
        <f>(Staff!$D82*CI85)*((1+Staff!$H81)^(ROUNDDOWN((COUNTIF($D180:CH180,"&gt;0")/12),0)))</f>
        <v>0</v>
      </c>
    </row>
    <row r="181" spans="1:87" ht="15" hidden="1" customHeight="1">
      <c r="A181" s="875" t="str">
        <f t="shared" si="12"/>
        <v>Other 6</v>
      </c>
      <c r="B181" s="719" t="str">
        <f>Staff!B83</f>
        <v>Ops</v>
      </c>
      <c r="C181" s="719" t="str">
        <f>Settings!$C$7</f>
        <v>USD</v>
      </c>
      <c r="D181" s="567">
        <f>(Staff!$D83*D86)</f>
        <v>0</v>
      </c>
      <c r="E181" s="567">
        <f>(Staff!$D83*E86)*((1+Staff!$H82)^(ROUNDDOWN((COUNTIF($D181:D181,"&gt;0")/12),0)))</f>
        <v>0</v>
      </c>
      <c r="F181" s="567">
        <f>(Staff!$D83*F86)*((1+Staff!$H82)^(ROUNDDOWN((COUNTIF($D181:E181,"&gt;0")/12),0)))</f>
        <v>0</v>
      </c>
      <c r="G181" s="567">
        <f>(Staff!$D83*G86)*((1+Staff!$H82)^(ROUNDDOWN((COUNTIF($D181:F181,"&gt;0")/12),0)))</f>
        <v>0</v>
      </c>
      <c r="H181" s="567">
        <f>(Staff!$D83*H86)*((1+Staff!$H82)^(ROUNDDOWN((COUNTIF($D181:G181,"&gt;0")/12),0)))</f>
        <v>0</v>
      </c>
      <c r="I181" s="567">
        <f>(Staff!$D83*I86)*((1+Staff!$H82)^(ROUNDDOWN((COUNTIF($D181:H181,"&gt;0")/12),0)))</f>
        <v>0</v>
      </c>
      <c r="J181" s="567">
        <f>(Staff!$D83*J86)*((1+Staff!$H82)^(ROUNDDOWN((COUNTIF($D181:I181,"&gt;0")/12),0)))</f>
        <v>0</v>
      </c>
      <c r="K181" s="567">
        <f>(Staff!$D83*K86)*((1+Staff!$H82)^(ROUNDDOWN((COUNTIF($D181:J181,"&gt;0")/12),0)))</f>
        <v>0</v>
      </c>
      <c r="L181" s="567">
        <f>(Staff!$D83*L86)*((1+Staff!$H82)^(ROUNDDOWN((COUNTIF($D181:K181,"&gt;0")/12),0)))</f>
        <v>0</v>
      </c>
      <c r="M181" s="567">
        <f>(Staff!$D83*M86)*((1+Staff!$H82)^(ROUNDDOWN((COUNTIF($D181:L181,"&gt;0")/12),0)))</f>
        <v>0</v>
      </c>
      <c r="N181" s="567">
        <f>(Staff!$D83*N86)*((1+Staff!$H82)^(ROUNDDOWN((COUNTIF($D181:M181,"&gt;0")/12),0)))</f>
        <v>0</v>
      </c>
      <c r="O181" s="567">
        <f>(Staff!$D83*O86)*((1+Staff!$H82)^(ROUNDDOWN((COUNTIF($D181:N181,"&gt;0")/12),0)))</f>
        <v>0</v>
      </c>
      <c r="P181" s="567">
        <f>(Staff!$D83*P86)*((1+Staff!$H82)^(ROUNDDOWN((COUNTIF($D181:O181,"&gt;0")/12),0)))</f>
        <v>0</v>
      </c>
      <c r="Q181" s="567">
        <f>(Staff!$D83*Q86)*((1+Staff!$H82)^(ROUNDDOWN((COUNTIF($D181:P181,"&gt;0")/12),0)))</f>
        <v>0</v>
      </c>
      <c r="R181" s="567">
        <f>(Staff!$D83*R86)*((1+Staff!$H82)^(ROUNDDOWN((COUNTIF($D181:Q181,"&gt;0")/12),0)))</f>
        <v>0</v>
      </c>
      <c r="S181" s="567">
        <f>(Staff!$D83*S86)*((1+Staff!$H82)^(ROUNDDOWN((COUNTIF($D181:R181,"&gt;0")/12),0)))</f>
        <v>0</v>
      </c>
      <c r="T181" s="567">
        <f>(Staff!$D83*T86)*((1+Staff!$H82)^(ROUNDDOWN((COUNTIF($D181:S181,"&gt;0")/12),0)))</f>
        <v>0</v>
      </c>
      <c r="U181" s="567">
        <f>(Staff!$D83*U86)*((1+Staff!$H82)^(ROUNDDOWN((COUNTIF($D181:T181,"&gt;0")/12),0)))</f>
        <v>0</v>
      </c>
      <c r="V181" s="567">
        <f>(Staff!$D83*V86)*((1+Staff!$H82)^(ROUNDDOWN((COUNTIF($D181:U181,"&gt;0")/12),0)))</f>
        <v>0</v>
      </c>
      <c r="W181" s="567">
        <f>(Staff!$D83*W86)*((1+Staff!$H82)^(ROUNDDOWN((COUNTIF($D181:V181,"&gt;0")/12),0)))</f>
        <v>0</v>
      </c>
      <c r="X181" s="567">
        <f>(Staff!$D83*X86)*((1+Staff!$H82)^(ROUNDDOWN((COUNTIF($D181:W181,"&gt;0")/12),0)))</f>
        <v>0</v>
      </c>
      <c r="Y181" s="567">
        <f>(Staff!$D83*Y86)*((1+Staff!$H82)^(ROUNDDOWN((COUNTIF($D181:X181,"&gt;0")/12),0)))</f>
        <v>0</v>
      </c>
      <c r="Z181" s="567">
        <f>(Staff!$D83*Z86)*((1+Staff!$H82)^(ROUNDDOWN((COUNTIF($D181:Y181,"&gt;0")/12),0)))</f>
        <v>0</v>
      </c>
      <c r="AA181" s="567">
        <f>(Staff!$D83*AA86)*((1+Staff!$H82)^(ROUNDDOWN((COUNTIF($D181:Z181,"&gt;0")/12),0)))</f>
        <v>0</v>
      </c>
      <c r="AB181" s="567">
        <f>(Staff!$D83*AB86)*((1+Staff!$H82)^(ROUNDDOWN((COUNTIF($D181:AA181,"&gt;0")/12),0)))</f>
        <v>0</v>
      </c>
      <c r="AC181" s="567">
        <f>(Staff!$D83*AC86)*((1+Staff!$H82)^(ROUNDDOWN((COUNTIF($D181:AB181,"&gt;0")/12),0)))</f>
        <v>0</v>
      </c>
      <c r="AD181" s="567">
        <f>(Staff!$D83*AD86)*((1+Staff!$H82)^(ROUNDDOWN((COUNTIF($D181:AC181,"&gt;0")/12),0)))</f>
        <v>0</v>
      </c>
      <c r="AE181" s="567">
        <f>(Staff!$D83*AE86)*((1+Staff!$H82)^(ROUNDDOWN((COUNTIF($D181:AD181,"&gt;0")/12),0)))</f>
        <v>0</v>
      </c>
      <c r="AF181" s="567">
        <f>(Staff!$D83*AF86)*((1+Staff!$H82)^(ROUNDDOWN((COUNTIF($D181:AE181,"&gt;0")/12),0)))</f>
        <v>0</v>
      </c>
      <c r="AG181" s="567">
        <f>(Staff!$D83*AG86)*((1+Staff!$H82)^(ROUNDDOWN((COUNTIF($D181:AF181,"&gt;0")/12),0)))</f>
        <v>0</v>
      </c>
      <c r="AH181" s="567">
        <f>(Staff!$D83*AH86)*((1+Staff!$H82)^(ROUNDDOWN((COUNTIF($D181:AG181,"&gt;0")/12),0)))</f>
        <v>0</v>
      </c>
      <c r="AI181" s="567">
        <f>(Staff!$D83*AI86)*((1+Staff!$H82)^(ROUNDDOWN((COUNTIF($D181:AH181,"&gt;0")/12),0)))</f>
        <v>0</v>
      </c>
      <c r="AJ181" s="567">
        <f>(Staff!$D83*AJ86)*((1+Staff!$H82)^(ROUNDDOWN((COUNTIF($D181:AI181,"&gt;0")/12),0)))</f>
        <v>0</v>
      </c>
      <c r="AK181" s="567">
        <f>(Staff!$D83*AK86)*((1+Staff!$H82)^(ROUNDDOWN((COUNTIF($D181:AJ181,"&gt;0")/12),0)))</f>
        <v>0</v>
      </c>
      <c r="AL181" s="567">
        <f>(Staff!$D83*AL86)*((1+Staff!$H82)^(ROUNDDOWN((COUNTIF($D181:AK181,"&gt;0")/12),0)))</f>
        <v>0</v>
      </c>
      <c r="AM181" s="567">
        <f>(Staff!$D83*AM86)*((1+Staff!$H82)^(ROUNDDOWN((COUNTIF($D181:AL181,"&gt;0")/12),0)))</f>
        <v>0</v>
      </c>
      <c r="AN181" s="567">
        <f>(Staff!$D83*AN86)*((1+Staff!$H82)^(ROUNDDOWN((COUNTIF($D181:AM181,"&gt;0")/12),0)))</f>
        <v>0</v>
      </c>
      <c r="AO181" s="567">
        <f>(Staff!$D83*AO86)*((1+Staff!$H82)^(ROUNDDOWN((COUNTIF($D181:AN181,"&gt;0")/12),0)))</f>
        <v>0</v>
      </c>
      <c r="AP181" s="567">
        <f>(Staff!$D83*AP86)*((1+Staff!$H82)^(ROUNDDOWN((COUNTIF($D181:AO181,"&gt;0")/12),0)))</f>
        <v>0</v>
      </c>
      <c r="AQ181" s="567">
        <f>(Staff!$D83*AQ86)*((1+Staff!$H82)^(ROUNDDOWN((COUNTIF($D181:AP181,"&gt;0")/12),0)))</f>
        <v>0</v>
      </c>
      <c r="AR181" s="567">
        <f>(Staff!$D83*AR86)*((1+Staff!$H82)^(ROUNDDOWN((COUNTIF($D181:AQ181,"&gt;0")/12),0)))</f>
        <v>0</v>
      </c>
      <c r="AS181" s="567">
        <f>(Staff!$D83*AS86)*((1+Staff!$H82)^(ROUNDDOWN((COUNTIF($D181:AR181,"&gt;0")/12),0)))</f>
        <v>0</v>
      </c>
      <c r="AT181" s="567">
        <f>(Staff!$D83*AT86)*((1+Staff!$H82)^(ROUNDDOWN((COUNTIF($D181:AS181,"&gt;0")/12),0)))</f>
        <v>0</v>
      </c>
      <c r="AU181" s="567">
        <f>(Staff!$D83*AU86)*((1+Staff!$H82)^(ROUNDDOWN((COUNTIF($D181:AT181,"&gt;0")/12),0)))</f>
        <v>0</v>
      </c>
      <c r="AV181" s="567">
        <f>(Staff!$D83*AV86)*((1+Staff!$H82)^(ROUNDDOWN((COUNTIF($D181:AU181,"&gt;0")/12),0)))</f>
        <v>0</v>
      </c>
      <c r="AW181" s="567">
        <f>(Staff!$D83*AW86)*((1+Staff!$H82)^(ROUNDDOWN((COUNTIF($D181:AV181,"&gt;0")/12),0)))</f>
        <v>0</v>
      </c>
      <c r="AX181" s="567">
        <f>(Staff!$D83*AX86)*((1+Staff!$H82)^(ROUNDDOWN((COUNTIF($D181:AW181,"&gt;0")/12),0)))</f>
        <v>0</v>
      </c>
      <c r="AY181" s="567">
        <f>(Staff!$D83*AY86)*((1+Staff!$H82)^(ROUNDDOWN((COUNTIF($D181:AX181,"&gt;0")/12),0)))</f>
        <v>0</v>
      </c>
      <c r="AZ181" s="567">
        <f>(Staff!$D83*AZ86)*((1+Staff!$H82)^(ROUNDDOWN((COUNTIF($D181:AY181,"&gt;0")/12),0)))</f>
        <v>0</v>
      </c>
      <c r="BA181" s="567">
        <f>(Staff!$D83*BA86)*((1+Staff!$H82)^(ROUNDDOWN((COUNTIF($D181:AZ181,"&gt;0")/12),0)))</f>
        <v>0</v>
      </c>
      <c r="BB181" s="567">
        <f>(Staff!$D83*BB86)*((1+Staff!$H82)^(ROUNDDOWN((COUNTIF($D181:BA181,"&gt;0")/12),0)))</f>
        <v>0</v>
      </c>
      <c r="BC181" s="567">
        <f>(Staff!$D83*BC86)*((1+Staff!$H82)^(ROUNDDOWN((COUNTIF($D181:BB181,"&gt;0")/12),0)))</f>
        <v>0</v>
      </c>
      <c r="BD181" s="567">
        <f>(Staff!$D83*BD86)*((1+Staff!$H82)^(ROUNDDOWN((COUNTIF($D181:BC181,"&gt;0")/12),0)))</f>
        <v>0</v>
      </c>
      <c r="BE181" s="567">
        <f>(Staff!$D83*BE86)*((1+Staff!$H82)^(ROUNDDOWN((COUNTIF($D181:BD181,"&gt;0")/12),0)))</f>
        <v>0</v>
      </c>
      <c r="BF181" s="567">
        <f>(Staff!$D83*BF86)*((1+Staff!$H82)^(ROUNDDOWN((COUNTIF($D181:BE181,"&gt;0")/12),0)))</f>
        <v>0</v>
      </c>
      <c r="BG181" s="567">
        <f>(Staff!$D83*BG86)*((1+Staff!$H82)^(ROUNDDOWN((COUNTIF($D181:BF181,"&gt;0")/12),0)))</f>
        <v>0</v>
      </c>
      <c r="BH181" s="567">
        <f>(Staff!$D83*BH86)*((1+Staff!$H82)^(ROUNDDOWN((COUNTIF($D181:BG181,"&gt;0")/12),0)))</f>
        <v>0</v>
      </c>
      <c r="BI181" s="567">
        <f>(Staff!$D83*BI86)*((1+Staff!$H82)^(ROUNDDOWN((COUNTIF($D181:BH181,"&gt;0")/12),0)))</f>
        <v>0</v>
      </c>
      <c r="BJ181" s="567">
        <f>(Staff!$D83*BJ86)*((1+Staff!$H82)^(ROUNDDOWN((COUNTIF($D181:BI181,"&gt;0")/12),0)))</f>
        <v>0</v>
      </c>
      <c r="BK181" s="567">
        <f>(Staff!$D83*BK86)*((1+Staff!$H82)^(ROUNDDOWN((COUNTIF($D181:BJ181,"&gt;0")/12),0)))</f>
        <v>0</v>
      </c>
      <c r="BL181" s="567">
        <f>(Staff!$D83*BL86)*((1+Staff!$H82)^(ROUNDDOWN((COUNTIF($D181:BK181,"&gt;0")/12),0)))</f>
        <v>0</v>
      </c>
      <c r="BM181" s="567">
        <f>(Staff!$D83*BM86)*((1+Staff!$H82)^(ROUNDDOWN((COUNTIF($D181:BL181,"&gt;0")/12),0)))</f>
        <v>0</v>
      </c>
      <c r="BN181" s="567">
        <f>(Staff!$D83*BN86)*((1+Staff!$H82)^(ROUNDDOWN((COUNTIF($D181:BM181,"&gt;0")/12),0)))</f>
        <v>0</v>
      </c>
      <c r="BO181" s="567">
        <f>(Staff!$D83*BO86)*((1+Staff!$H82)^(ROUNDDOWN((COUNTIF($D181:BN181,"&gt;0")/12),0)))</f>
        <v>0</v>
      </c>
      <c r="BP181" s="567">
        <f>(Staff!$D83*BP86)*((1+Staff!$H82)^(ROUNDDOWN((COUNTIF($D181:BO181,"&gt;0")/12),0)))</f>
        <v>0</v>
      </c>
      <c r="BQ181" s="567">
        <f>(Staff!$D83*BQ86)*((1+Staff!$H82)^(ROUNDDOWN((COUNTIF($D181:BP181,"&gt;0")/12),0)))</f>
        <v>0</v>
      </c>
      <c r="BR181" s="567">
        <f>(Staff!$D83*BR86)*((1+Staff!$H82)^(ROUNDDOWN((COUNTIF($D181:BQ181,"&gt;0")/12),0)))</f>
        <v>0</v>
      </c>
      <c r="BS181" s="567">
        <f>(Staff!$D83*BS86)*((1+Staff!$H82)^(ROUNDDOWN((COUNTIF($D181:BR181,"&gt;0")/12),0)))</f>
        <v>0</v>
      </c>
      <c r="BT181" s="567">
        <f>(Staff!$D83*BT86)*((1+Staff!$H82)^(ROUNDDOWN((COUNTIF($D181:BS181,"&gt;0")/12),0)))</f>
        <v>0</v>
      </c>
      <c r="BU181" s="567">
        <f>(Staff!$D83*BU86)*((1+Staff!$H82)^(ROUNDDOWN((COUNTIF($D181:BT181,"&gt;0")/12),0)))</f>
        <v>0</v>
      </c>
      <c r="BV181" s="567">
        <f>(Staff!$D83*BV86)*((1+Staff!$H82)^(ROUNDDOWN((COUNTIF($D181:BU181,"&gt;0")/12),0)))</f>
        <v>0</v>
      </c>
      <c r="BW181" s="567">
        <f>(Staff!$D83*BW86)*((1+Staff!$H82)^(ROUNDDOWN((COUNTIF($D181:BV181,"&gt;0")/12),0)))</f>
        <v>0</v>
      </c>
      <c r="BX181" s="567">
        <f>(Staff!$D83*BX86)*((1+Staff!$H82)^(ROUNDDOWN((COUNTIF($D181:BW181,"&gt;0")/12),0)))</f>
        <v>0</v>
      </c>
      <c r="BY181" s="567">
        <f>(Staff!$D83*BY86)*((1+Staff!$H82)^(ROUNDDOWN((COUNTIF($D181:BX181,"&gt;0")/12),0)))</f>
        <v>0</v>
      </c>
      <c r="BZ181" s="567">
        <f>(Staff!$D83*BZ86)*((1+Staff!$H82)^(ROUNDDOWN((COUNTIF($D181:BY181,"&gt;0")/12),0)))</f>
        <v>0</v>
      </c>
      <c r="CA181" s="567">
        <f>(Staff!$D83*CA86)*((1+Staff!$H82)^(ROUNDDOWN((COUNTIF($D181:BZ181,"&gt;0")/12),0)))</f>
        <v>0</v>
      </c>
      <c r="CB181" s="567">
        <f>(Staff!$D83*CB86)*((1+Staff!$H82)^(ROUNDDOWN((COUNTIF($D181:CA181,"&gt;0")/12),0)))</f>
        <v>0</v>
      </c>
      <c r="CC181" s="567">
        <f>(Staff!$D83*CC86)*((1+Staff!$H82)^(ROUNDDOWN((COUNTIF($D181:CB181,"&gt;0")/12),0)))</f>
        <v>0</v>
      </c>
      <c r="CD181" s="567">
        <f>(Staff!$D83*CD86)*((1+Staff!$H82)^(ROUNDDOWN((COUNTIF($D181:CC181,"&gt;0")/12),0)))</f>
        <v>0</v>
      </c>
      <c r="CE181" s="567">
        <f>(Staff!$D83*CE86)*((1+Staff!$H82)^(ROUNDDOWN((COUNTIF($D181:CD181,"&gt;0")/12),0)))</f>
        <v>0</v>
      </c>
      <c r="CF181" s="567">
        <f>(Staff!$D83*CF86)*((1+Staff!$H82)^(ROUNDDOWN((COUNTIF($D181:CE181,"&gt;0")/12),0)))</f>
        <v>0</v>
      </c>
      <c r="CG181" s="567">
        <f>(Staff!$D83*CG86)*((1+Staff!$H82)^(ROUNDDOWN((COUNTIF($D181:CF181,"&gt;0")/12),0)))</f>
        <v>0</v>
      </c>
      <c r="CH181" s="567">
        <f>(Staff!$D83*CH86)*((1+Staff!$H82)^(ROUNDDOWN((COUNTIF($D181:CG181,"&gt;0")/12),0)))</f>
        <v>0</v>
      </c>
      <c r="CI181" s="567">
        <f>(Staff!$D83*CI86)*((1+Staff!$H82)^(ROUNDDOWN((COUNTIF($D181:CH181,"&gt;0")/12),0)))</f>
        <v>0</v>
      </c>
    </row>
    <row r="182" spans="1:87" ht="15" hidden="1" customHeight="1">
      <c r="A182" s="379" t="str">
        <f t="shared" si="12"/>
        <v>Other 7</v>
      </c>
      <c r="B182" s="412" t="str">
        <f>Staff!B83</f>
        <v>Ops</v>
      </c>
      <c r="C182" s="719" t="str">
        <f>Settings!$C$7</f>
        <v>USD</v>
      </c>
      <c r="D182" s="567">
        <f>(Staff!$D84*D87)</f>
        <v>0</v>
      </c>
      <c r="E182" s="567">
        <f>(Staff!$D84*E87)*((1+Staff!$H83)^(ROUNDDOWN((COUNTIF($D182:D182,"&gt;0")/12),0)))</f>
        <v>0</v>
      </c>
      <c r="F182" s="567">
        <f>(Staff!$D84*F87)*((1+Staff!$H83)^(ROUNDDOWN((COUNTIF($D182:E182,"&gt;0")/12),0)))</f>
        <v>0</v>
      </c>
      <c r="G182" s="567">
        <f>(Staff!$D84*G87)*((1+Staff!$H83)^(ROUNDDOWN((COUNTIF($D182:F182,"&gt;0")/12),0)))</f>
        <v>0</v>
      </c>
      <c r="H182" s="567">
        <f>(Staff!$D84*H87)*((1+Staff!$H83)^(ROUNDDOWN((COUNTIF($D182:G182,"&gt;0")/12),0)))</f>
        <v>0</v>
      </c>
      <c r="I182" s="567">
        <f>(Staff!$D84*I87)*((1+Staff!$H83)^(ROUNDDOWN((COUNTIF($D182:H182,"&gt;0")/12),0)))</f>
        <v>0</v>
      </c>
      <c r="J182" s="567">
        <f>(Staff!$D84*J87)*((1+Staff!$H83)^(ROUNDDOWN((COUNTIF($D182:I182,"&gt;0")/12),0)))</f>
        <v>0</v>
      </c>
      <c r="K182" s="567">
        <f>(Staff!$D84*K87)*((1+Staff!$H83)^(ROUNDDOWN((COUNTIF($D182:J182,"&gt;0")/12),0)))</f>
        <v>0</v>
      </c>
      <c r="L182" s="567">
        <f>(Staff!$D84*L87)*((1+Staff!$H83)^(ROUNDDOWN((COUNTIF($D182:K182,"&gt;0")/12),0)))</f>
        <v>0</v>
      </c>
      <c r="M182" s="567">
        <f>(Staff!$D84*M87)*((1+Staff!$H83)^(ROUNDDOWN((COUNTIF($D182:L182,"&gt;0")/12),0)))</f>
        <v>0</v>
      </c>
      <c r="N182" s="567">
        <f>(Staff!$D84*N87)*((1+Staff!$H83)^(ROUNDDOWN((COUNTIF($D182:M182,"&gt;0")/12),0)))</f>
        <v>0</v>
      </c>
      <c r="O182" s="567">
        <f>(Staff!$D84*O87)*((1+Staff!$H83)^(ROUNDDOWN((COUNTIF($D182:N182,"&gt;0")/12),0)))</f>
        <v>0</v>
      </c>
      <c r="P182" s="567">
        <f>(Staff!$D84*P87)*((1+Staff!$H83)^(ROUNDDOWN((COUNTIF($D182:O182,"&gt;0")/12),0)))</f>
        <v>0</v>
      </c>
      <c r="Q182" s="567">
        <f>(Staff!$D84*Q87)*((1+Staff!$H83)^(ROUNDDOWN((COUNTIF($D182:P182,"&gt;0")/12),0)))</f>
        <v>0</v>
      </c>
      <c r="R182" s="567">
        <f>(Staff!$D84*R87)*((1+Staff!$H83)^(ROUNDDOWN((COUNTIF($D182:Q182,"&gt;0")/12),0)))</f>
        <v>0</v>
      </c>
      <c r="S182" s="567">
        <f>(Staff!$D84*S87)*((1+Staff!$H83)^(ROUNDDOWN((COUNTIF($D182:R182,"&gt;0")/12),0)))</f>
        <v>0</v>
      </c>
      <c r="T182" s="567">
        <f>(Staff!$D84*T87)*((1+Staff!$H83)^(ROUNDDOWN((COUNTIF($D182:S182,"&gt;0")/12),0)))</f>
        <v>0</v>
      </c>
      <c r="U182" s="567">
        <f>(Staff!$D84*U87)*((1+Staff!$H83)^(ROUNDDOWN((COUNTIF($D182:T182,"&gt;0")/12),0)))</f>
        <v>0</v>
      </c>
      <c r="V182" s="567">
        <f>(Staff!$D84*V87)*((1+Staff!$H83)^(ROUNDDOWN((COUNTIF($D182:U182,"&gt;0")/12),0)))</f>
        <v>0</v>
      </c>
      <c r="W182" s="567">
        <f>(Staff!$D84*W87)*((1+Staff!$H83)^(ROUNDDOWN((COUNTIF($D182:V182,"&gt;0")/12),0)))</f>
        <v>0</v>
      </c>
      <c r="X182" s="567">
        <f>(Staff!$D84*X87)*((1+Staff!$H83)^(ROUNDDOWN((COUNTIF($D182:W182,"&gt;0")/12),0)))</f>
        <v>0</v>
      </c>
      <c r="Y182" s="567">
        <f>(Staff!$D84*Y87)*((1+Staff!$H83)^(ROUNDDOWN((COUNTIF($D182:X182,"&gt;0")/12),0)))</f>
        <v>0</v>
      </c>
      <c r="Z182" s="567">
        <f>(Staff!$D84*Z87)*((1+Staff!$H83)^(ROUNDDOWN((COUNTIF($D182:Y182,"&gt;0")/12),0)))</f>
        <v>0</v>
      </c>
      <c r="AA182" s="567">
        <f>(Staff!$D84*AA87)*((1+Staff!$H83)^(ROUNDDOWN((COUNTIF($D182:Z182,"&gt;0")/12),0)))</f>
        <v>0</v>
      </c>
      <c r="AB182" s="567">
        <f>(Staff!$D84*AB87)*((1+Staff!$H83)^(ROUNDDOWN((COUNTIF($D182:AA182,"&gt;0")/12),0)))</f>
        <v>0</v>
      </c>
      <c r="AC182" s="567">
        <f>(Staff!$D84*AC87)*((1+Staff!$H83)^(ROUNDDOWN((COUNTIF($D182:AB182,"&gt;0")/12),0)))</f>
        <v>0</v>
      </c>
      <c r="AD182" s="567">
        <f>(Staff!$D84*AD87)*((1+Staff!$H83)^(ROUNDDOWN((COUNTIF($D182:AC182,"&gt;0")/12),0)))</f>
        <v>0</v>
      </c>
      <c r="AE182" s="567">
        <f>(Staff!$D84*AE87)*((1+Staff!$H83)^(ROUNDDOWN((COUNTIF($D182:AD182,"&gt;0")/12),0)))</f>
        <v>0</v>
      </c>
      <c r="AF182" s="567">
        <f>(Staff!$D84*AF87)*((1+Staff!$H83)^(ROUNDDOWN((COUNTIF($D182:AE182,"&gt;0")/12),0)))</f>
        <v>0</v>
      </c>
      <c r="AG182" s="567">
        <f>(Staff!$D84*AG87)*((1+Staff!$H83)^(ROUNDDOWN((COUNTIF($D182:AF182,"&gt;0")/12),0)))</f>
        <v>0</v>
      </c>
      <c r="AH182" s="567">
        <f>(Staff!$D84*AH87)*((1+Staff!$H83)^(ROUNDDOWN((COUNTIF($D182:AG182,"&gt;0")/12),0)))</f>
        <v>0</v>
      </c>
      <c r="AI182" s="567">
        <f>(Staff!$D84*AI87)*((1+Staff!$H83)^(ROUNDDOWN((COUNTIF($D182:AH182,"&gt;0")/12),0)))</f>
        <v>0</v>
      </c>
      <c r="AJ182" s="567">
        <f>(Staff!$D84*AJ87)*((1+Staff!$H83)^(ROUNDDOWN((COUNTIF($D182:AI182,"&gt;0")/12),0)))</f>
        <v>0</v>
      </c>
      <c r="AK182" s="567">
        <f>(Staff!$D84*AK87)*((1+Staff!$H83)^(ROUNDDOWN((COUNTIF($D182:AJ182,"&gt;0")/12),0)))</f>
        <v>0</v>
      </c>
      <c r="AL182" s="567">
        <f>(Staff!$D84*AL87)*((1+Staff!$H83)^(ROUNDDOWN((COUNTIF($D182:AK182,"&gt;0")/12),0)))</f>
        <v>0</v>
      </c>
      <c r="AM182" s="567">
        <f>(Staff!$D84*AM87)*((1+Staff!$H83)^(ROUNDDOWN((COUNTIF($D182:AL182,"&gt;0")/12),0)))</f>
        <v>0</v>
      </c>
      <c r="AN182" s="567">
        <f>(Staff!$D84*AN87)*((1+Staff!$H83)^(ROUNDDOWN((COUNTIF($D182:AM182,"&gt;0")/12),0)))</f>
        <v>0</v>
      </c>
      <c r="AO182" s="567">
        <f>(Staff!$D84*AO87)*((1+Staff!$H83)^(ROUNDDOWN((COUNTIF($D182:AN182,"&gt;0")/12),0)))</f>
        <v>0</v>
      </c>
      <c r="AP182" s="567">
        <f>(Staff!$D84*AP87)*((1+Staff!$H83)^(ROUNDDOWN((COUNTIF($D182:AO182,"&gt;0")/12),0)))</f>
        <v>0</v>
      </c>
      <c r="AQ182" s="567">
        <f>(Staff!$D84*AQ87)*((1+Staff!$H83)^(ROUNDDOWN((COUNTIF($D182:AP182,"&gt;0")/12),0)))</f>
        <v>0</v>
      </c>
      <c r="AR182" s="567">
        <f>(Staff!$D84*AR87)*((1+Staff!$H83)^(ROUNDDOWN((COUNTIF($D182:AQ182,"&gt;0")/12),0)))</f>
        <v>0</v>
      </c>
      <c r="AS182" s="567">
        <f>(Staff!$D84*AS87)*((1+Staff!$H83)^(ROUNDDOWN((COUNTIF($D182:AR182,"&gt;0")/12),0)))</f>
        <v>0</v>
      </c>
      <c r="AT182" s="567">
        <f>(Staff!$D84*AT87)*((1+Staff!$H83)^(ROUNDDOWN((COUNTIF($D182:AS182,"&gt;0")/12),0)))</f>
        <v>0</v>
      </c>
      <c r="AU182" s="567">
        <f>(Staff!$D84*AU87)*((1+Staff!$H83)^(ROUNDDOWN((COUNTIF($D182:AT182,"&gt;0")/12),0)))</f>
        <v>0</v>
      </c>
      <c r="AV182" s="567">
        <f>(Staff!$D84*AV87)*((1+Staff!$H83)^(ROUNDDOWN((COUNTIF($D182:AU182,"&gt;0")/12),0)))</f>
        <v>0</v>
      </c>
      <c r="AW182" s="567">
        <f>(Staff!$D84*AW87)*((1+Staff!$H83)^(ROUNDDOWN((COUNTIF($D182:AV182,"&gt;0")/12),0)))</f>
        <v>0</v>
      </c>
      <c r="AX182" s="567">
        <f>(Staff!$D84*AX87)*((1+Staff!$H83)^(ROUNDDOWN((COUNTIF($D182:AW182,"&gt;0")/12),0)))</f>
        <v>0</v>
      </c>
      <c r="AY182" s="567">
        <f>(Staff!$D84*AY87)*((1+Staff!$H83)^(ROUNDDOWN((COUNTIF($D182:AX182,"&gt;0")/12),0)))</f>
        <v>0</v>
      </c>
      <c r="AZ182" s="567">
        <f>(Staff!$D84*AZ87)*((1+Staff!$H83)^(ROUNDDOWN((COUNTIF($D182:AY182,"&gt;0")/12),0)))</f>
        <v>0</v>
      </c>
      <c r="BA182" s="567">
        <f>(Staff!$D84*BA87)*((1+Staff!$H83)^(ROUNDDOWN((COUNTIF($D182:AZ182,"&gt;0")/12),0)))</f>
        <v>0</v>
      </c>
      <c r="BB182" s="567">
        <f>(Staff!$D84*BB87)*((1+Staff!$H83)^(ROUNDDOWN((COUNTIF($D182:BA182,"&gt;0")/12),0)))</f>
        <v>0</v>
      </c>
      <c r="BC182" s="567">
        <f>(Staff!$D84*BC87)*((1+Staff!$H83)^(ROUNDDOWN((COUNTIF($D182:BB182,"&gt;0")/12),0)))</f>
        <v>0</v>
      </c>
      <c r="BD182" s="567">
        <f>(Staff!$D84*BD87)*((1+Staff!$H83)^(ROUNDDOWN((COUNTIF($D182:BC182,"&gt;0")/12),0)))</f>
        <v>0</v>
      </c>
      <c r="BE182" s="567">
        <f>(Staff!$D84*BE87)*((1+Staff!$H83)^(ROUNDDOWN((COUNTIF($D182:BD182,"&gt;0")/12),0)))</f>
        <v>0</v>
      </c>
      <c r="BF182" s="567">
        <f>(Staff!$D84*BF87)*((1+Staff!$H83)^(ROUNDDOWN((COUNTIF($D182:BE182,"&gt;0")/12),0)))</f>
        <v>0</v>
      </c>
      <c r="BG182" s="567">
        <f>(Staff!$D84*BG87)*((1+Staff!$H83)^(ROUNDDOWN((COUNTIF($D182:BF182,"&gt;0")/12),0)))</f>
        <v>0</v>
      </c>
      <c r="BH182" s="567">
        <f>(Staff!$D84*BH87)*((1+Staff!$H83)^(ROUNDDOWN((COUNTIF($D182:BG182,"&gt;0")/12),0)))</f>
        <v>0</v>
      </c>
      <c r="BI182" s="567">
        <f>(Staff!$D84*BI87)*((1+Staff!$H83)^(ROUNDDOWN((COUNTIF($D182:BH182,"&gt;0")/12),0)))</f>
        <v>0</v>
      </c>
      <c r="BJ182" s="567">
        <f>(Staff!$D84*BJ87)*((1+Staff!$H83)^(ROUNDDOWN((COUNTIF($D182:BI182,"&gt;0")/12),0)))</f>
        <v>0</v>
      </c>
      <c r="BK182" s="567">
        <f>(Staff!$D84*BK87)*((1+Staff!$H83)^(ROUNDDOWN((COUNTIF($D182:BJ182,"&gt;0")/12),0)))</f>
        <v>0</v>
      </c>
      <c r="BL182" s="567">
        <f>(Staff!$D84*BL87)*((1+Staff!$H83)^(ROUNDDOWN((COUNTIF($D182:BK182,"&gt;0")/12),0)))</f>
        <v>0</v>
      </c>
      <c r="BM182" s="567">
        <f>(Staff!$D84*BM87)*((1+Staff!$H83)^(ROUNDDOWN((COUNTIF($D182:BL182,"&gt;0")/12),0)))</f>
        <v>0</v>
      </c>
      <c r="BN182" s="567">
        <f>(Staff!$D84*BN87)*((1+Staff!$H83)^(ROUNDDOWN((COUNTIF($D182:BM182,"&gt;0")/12),0)))</f>
        <v>0</v>
      </c>
      <c r="BO182" s="567">
        <f>(Staff!$D84*BO87)*((1+Staff!$H83)^(ROUNDDOWN((COUNTIF($D182:BN182,"&gt;0")/12),0)))</f>
        <v>0</v>
      </c>
      <c r="BP182" s="567">
        <f>(Staff!$D84*BP87)*((1+Staff!$H83)^(ROUNDDOWN((COUNTIF($D182:BO182,"&gt;0")/12),0)))</f>
        <v>0</v>
      </c>
      <c r="BQ182" s="567">
        <f>(Staff!$D84*BQ87)*((1+Staff!$H83)^(ROUNDDOWN((COUNTIF($D182:BP182,"&gt;0")/12),0)))</f>
        <v>0</v>
      </c>
      <c r="BR182" s="567">
        <f>(Staff!$D84*BR87)*((1+Staff!$H83)^(ROUNDDOWN((COUNTIF($D182:BQ182,"&gt;0")/12),0)))</f>
        <v>0</v>
      </c>
      <c r="BS182" s="567">
        <f>(Staff!$D84*BS87)*((1+Staff!$H83)^(ROUNDDOWN((COUNTIF($D182:BR182,"&gt;0")/12),0)))</f>
        <v>0</v>
      </c>
      <c r="BT182" s="567">
        <f>(Staff!$D84*BT87)*((1+Staff!$H83)^(ROUNDDOWN((COUNTIF($D182:BS182,"&gt;0")/12),0)))</f>
        <v>0</v>
      </c>
      <c r="BU182" s="567">
        <f>(Staff!$D84*BU87)*((1+Staff!$H83)^(ROUNDDOWN((COUNTIF($D182:BT182,"&gt;0")/12),0)))</f>
        <v>0</v>
      </c>
      <c r="BV182" s="567">
        <f>(Staff!$D84*BV87)*((1+Staff!$H83)^(ROUNDDOWN((COUNTIF($D182:BU182,"&gt;0")/12),0)))</f>
        <v>0</v>
      </c>
      <c r="BW182" s="567">
        <f>(Staff!$D84*BW87)*((1+Staff!$H83)^(ROUNDDOWN((COUNTIF($D182:BV182,"&gt;0")/12),0)))</f>
        <v>0</v>
      </c>
      <c r="BX182" s="567">
        <f>(Staff!$D84*BX87)*((1+Staff!$H83)^(ROUNDDOWN((COUNTIF($D182:BW182,"&gt;0")/12),0)))</f>
        <v>0</v>
      </c>
      <c r="BY182" s="567">
        <f>(Staff!$D84*BY87)*((1+Staff!$H83)^(ROUNDDOWN((COUNTIF($D182:BX182,"&gt;0")/12),0)))</f>
        <v>0</v>
      </c>
      <c r="BZ182" s="567">
        <f>(Staff!$D84*BZ87)*((1+Staff!$H83)^(ROUNDDOWN((COUNTIF($D182:BY182,"&gt;0")/12),0)))</f>
        <v>0</v>
      </c>
      <c r="CA182" s="567">
        <f>(Staff!$D84*CA87)*((1+Staff!$H83)^(ROUNDDOWN((COUNTIF($D182:BZ182,"&gt;0")/12),0)))</f>
        <v>0</v>
      </c>
      <c r="CB182" s="567">
        <f>(Staff!$D84*CB87)*((1+Staff!$H83)^(ROUNDDOWN((COUNTIF($D182:CA182,"&gt;0")/12),0)))</f>
        <v>0</v>
      </c>
      <c r="CC182" s="567">
        <f>(Staff!$D84*CC87)*((1+Staff!$H83)^(ROUNDDOWN((COUNTIF($D182:CB182,"&gt;0")/12),0)))</f>
        <v>0</v>
      </c>
      <c r="CD182" s="567">
        <f>(Staff!$D84*CD87)*((1+Staff!$H83)^(ROUNDDOWN((COUNTIF($D182:CC182,"&gt;0")/12),0)))</f>
        <v>0</v>
      </c>
      <c r="CE182" s="567">
        <f>(Staff!$D84*CE87)*((1+Staff!$H83)^(ROUNDDOWN((COUNTIF($D182:CD182,"&gt;0")/12),0)))</f>
        <v>0</v>
      </c>
      <c r="CF182" s="567">
        <f>(Staff!$D84*CF87)*((1+Staff!$H83)^(ROUNDDOWN((COUNTIF($D182:CE182,"&gt;0")/12),0)))</f>
        <v>0</v>
      </c>
      <c r="CG182" s="567">
        <f>(Staff!$D84*CG87)*((1+Staff!$H83)^(ROUNDDOWN((COUNTIF($D182:CF182,"&gt;0")/12),0)))</f>
        <v>0</v>
      </c>
      <c r="CH182" s="567">
        <f>(Staff!$D84*CH87)*((1+Staff!$H83)^(ROUNDDOWN((COUNTIF($D182:CG182,"&gt;0")/12),0)))</f>
        <v>0</v>
      </c>
      <c r="CI182" s="567">
        <f>(Staff!$D84*CI87)*((1+Staff!$H83)^(ROUNDDOWN((COUNTIF($D182:CH182,"&gt;0")/12),0)))</f>
        <v>0</v>
      </c>
    </row>
    <row r="183" spans="1:87" ht="15" hidden="1" customHeight="1">
      <c r="A183" s="379" t="str">
        <f t="shared" si="12"/>
        <v>Other 8</v>
      </c>
      <c r="B183" s="412" t="str">
        <f>Staff!B84</f>
        <v>Ops</v>
      </c>
      <c r="C183" s="719" t="str">
        <f>Settings!$C$7</f>
        <v>USD</v>
      </c>
      <c r="D183" s="567">
        <f>(Staff!$D85*D88)</f>
        <v>0</v>
      </c>
      <c r="E183" s="567">
        <f>(Staff!$D85*E88)*((1+Staff!$H84)^(ROUNDDOWN((COUNTIF($D183:D183,"&gt;0")/12),0)))</f>
        <v>0</v>
      </c>
      <c r="F183" s="567">
        <f>(Staff!$D85*F88)*((1+Staff!$H84)^(ROUNDDOWN((COUNTIF($D183:E183,"&gt;0")/12),0)))</f>
        <v>0</v>
      </c>
      <c r="G183" s="567">
        <f>(Staff!$D85*G88)*((1+Staff!$H84)^(ROUNDDOWN((COUNTIF($D183:F183,"&gt;0")/12),0)))</f>
        <v>0</v>
      </c>
      <c r="H183" s="567">
        <f>(Staff!$D85*H88)*((1+Staff!$H84)^(ROUNDDOWN((COUNTIF($D183:G183,"&gt;0")/12),0)))</f>
        <v>0</v>
      </c>
      <c r="I183" s="567">
        <f>(Staff!$D85*I88)*((1+Staff!$H84)^(ROUNDDOWN((COUNTIF($D183:H183,"&gt;0")/12),0)))</f>
        <v>0</v>
      </c>
      <c r="J183" s="567">
        <f>(Staff!$D85*J88)*((1+Staff!$H84)^(ROUNDDOWN((COUNTIF($D183:I183,"&gt;0")/12),0)))</f>
        <v>0</v>
      </c>
      <c r="K183" s="567">
        <f>(Staff!$D85*K88)*((1+Staff!$H84)^(ROUNDDOWN((COUNTIF($D183:J183,"&gt;0")/12),0)))</f>
        <v>0</v>
      </c>
      <c r="L183" s="567">
        <f>(Staff!$D85*L88)*((1+Staff!$H84)^(ROUNDDOWN((COUNTIF($D183:K183,"&gt;0")/12),0)))</f>
        <v>0</v>
      </c>
      <c r="M183" s="567">
        <f>(Staff!$D85*M88)*((1+Staff!$H84)^(ROUNDDOWN((COUNTIF($D183:L183,"&gt;0")/12),0)))</f>
        <v>0</v>
      </c>
      <c r="N183" s="567">
        <f>(Staff!$D85*N88)*((1+Staff!$H84)^(ROUNDDOWN((COUNTIF($D183:M183,"&gt;0")/12),0)))</f>
        <v>0</v>
      </c>
      <c r="O183" s="567">
        <f>(Staff!$D85*O88)*((1+Staff!$H84)^(ROUNDDOWN((COUNTIF($D183:N183,"&gt;0")/12),0)))</f>
        <v>0</v>
      </c>
      <c r="P183" s="567">
        <f>(Staff!$D85*P88)*((1+Staff!$H84)^(ROUNDDOWN((COUNTIF($D183:O183,"&gt;0")/12),0)))</f>
        <v>0</v>
      </c>
      <c r="Q183" s="567">
        <f>(Staff!$D85*Q88)*((1+Staff!$H84)^(ROUNDDOWN((COUNTIF($D183:P183,"&gt;0")/12),0)))</f>
        <v>0</v>
      </c>
      <c r="R183" s="567">
        <f>(Staff!$D85*R88)*((1+Staff!$H84)^(ROUNDDOWN((COUNTIF($D183:Q183,"&gt;0")/12),0)))</f>
        <v>0</v>
      </c>
      <c r="S183" s="567">
        <f>(Staff!$D85*S88)*((1+Staff!$H84)^(ROUNDDOWN((COUNTIF($D183:R183,"&gt;0")/12),0)))</f>
        <v>0</v>
      </c>
      <c r="T183" s="567">
        <f>(Staff!$D85*T88)*((1+Staff!$H84)^(ROUNDDOWN((COUNTIF($D183:S183,"&gt;0")/12),0)))</f>
        <v>0</v>
      </c>
      <c r="U183" s="567">
        <f>(Staff!$D85*U88)*((1+Staff!$H84)^(ROUNDDOWN((COUNTIF($D183:T183,"&gt;0")/12),0)))</f>
        <v>0</v>
      </c>
      <c r="V183" s="567">
        <f>(Staff!$D85*V88)*((1+Staff!$H84)^(ROUNDDOWN((COUNTIF($D183:U183,"&gt;0")/12),0)))</f>
        <v>0</v>
      </c>
      <c r="W183" s="567">
        <f>(Staff!$D85*W88)*((1+Staff!$H84)^(ROUNDDOWN((COUNTIF($D183:V183,"&gt;0")/12),0)))</f>
        <v>0</v>
      </c>
      <c r="X183" s="567">
        <f>(Staff!$D85*X88)*((1+Staff!$H84)^(ROUNDDOWN((COUNTIF($D183:W183,"&gt;0")/12),0)))</f>
        <v>0</v>
      </c>
      <c r="Y183" s="567">
        <f>(Staff!$D85*Y88)*((1+Staff!$H84)^(ROUNDDOWN((COUNTIF($D183:X183,"&gt;0")/12),0)))</f>
        <v>0</v>
      </c>
      <c r="Z183" s="567">
        <f>(Staff!$D85*Z88)*((1+Staff!$H84)^(ROUNDDOWN((COUNTIF($D183:Y183,"&gt;0")/12),0)))</f>
        <v>0</v>
      </c>
      <c r="AA183" s="567">
        <f>(Staff!$D85*AA88)*((1+Staff!$H84)^(ROUNDDOWN((COUNTIF($D183:Z183,"&gt;0")/12),0)))</f>
        <v>0</v>
      </c>
      <c r="AB183" s="567">
        <f>(Staff!$D85*AB88)*((1+Staff!$H84)^(ROUNDDOWN((COUNTIF($D183:AA183,"&gt;0")/12),0)))</f>
        <v>0</v>
      </c>
      <c r="AC183" s="567">
        <f>(Staff!$D85*AC88)*((1+Staff!$H84)^(ROUNDDOWN((COUNTIF($D183:AB183,"&gt;0")/12),0)))</f>
        <v>0</v>
      </c>
      <c r="AD183" s="567">
        <f>(Staff!$D85*AD88)*((1+Staff!$H84)^(ROUNDDOWN((COUNTIF($D183:AC183,"&gt;0")/12),0)))</f>
        <v>0</v>
      </c>
      <c r="AE183" s="567">
        <f>(Staff!$D85*AE88)*((1+Staff!$H84)^(ROUNDDOWN((COUNTIF($D183:AD183,"&gt;0")/12),0)))</f>
        <v>0</v>
      </c>
      <c r="AF183" s="567">
        <f>(Staff!$D85*AF88)*((1+Staff!$H84)^(ROUNDDOWN((COUNTIF($D183:AE183,"&gt;0")/12),0)))</f>
        <v>0</v>
      </c>
      <c r="AG183" s="567">
        <f>(Staff!$D85*AG88)*((1+Staff!$H84)^(ROUNDDOWN((COUNTIF($D183:AF183,"&gt;0")/12),0)))</f>
        <v>0</v>
      </c>
      <c r="AH183" s="567">
        <f>(Staff!$D85*AH88)*((1+Staff!$H84)^(ROUNDDOWN((COUNTIF($D183:AG183,"&gt;0")/12),0)))</f>
        <v>0</v>
      </c>
      <c r="AI183" s="567">
        <f>(Staff!$D85*AI88)*((1+Staff!$H84)^(ROUNDDOWN((COUNTIF($D183:AH183,"&gt;0")/12),0)))</f>
        <v>0</v>
      </c>
      <c r="AJ183" s="567">
        <f>(Staff!$D85*AJ88)*((1+Staff!$H84)^(ROUNDDOWN((COUNTIF($D183:AI183,"&gt;0")/12),0)))</f>
        <v>0</v>
      </c>
      <c r="AK183" s="567">
        <f>(Staff!$D85*AK88)*((1+Staff!$H84)^(ROUNDDOWN((COUNTIF($D183:AJ183,"&gt;0")/12),0)))</f>
        <v>0</v>
      </c>
      <c r="AL183" s="567">
        <f>(Staff!$D85*AL88)*((1+Staff!$H84)^(ROUNDDOWN((COUNTIF($D183:AK183,"&gt;0")/12),0)))</f>
        <v>0</v>
      </c>
      <c r="AM183" s="567">
        <f>(Staff!$D85*AM88)*((1+Staff!$H84)^(ROUNDDOWN((COUNTIF($D183:AL183,"&gt;0")/12),0)))</f>
        <v>0</v>
      </c>
      <c r="AN183" s="567">
        <f>(Staff!$D85*AN88)*((1+Staff!$H84)^(ROUNDDOWN((COUNTIF($D183:AM183,"&gt;0")/12),0)))</f>
        <v>0</v>
      </c>
      <c r="AO183" s="567">
        <f>(Staff!$D85*AO88)*((1+Staff!$H84)^(ROUNDDOWN((COUNTIF($D183:AN183,"&gt;0")/12),0)))</f>
        <v>0</v>
      </c>
      <c r="AP183" s="567">
        <f>(Staff!$D85*AP88)*((1+Staff!$H84)^(ROUNDDOWN((COUNTIF($D183:AO183,"&gt;0")/12),0)))</f>
        <v>0</v>
      </c>
      <c r="AQ183" s="567">
        <f>(Staff!$D85*AQ88)*((1+Staff!$H84)^(ROUNDDOWN((COUNTIF($D183:AP183,"&gt;0")/12),0)))</f>
        <v>0</v>
      </c>
      <c r="AR183" s="567">
        <f>(Staff!$D85*AR88)*((1+Staff!$H84)^(ROUNDDOWN((COUNTIF($D183:AQ183,"&gt;0")/12),0)))</f>
        <v>0</v>
      </c>
      <c r="AS183" s="567">
        <f>(Staff!$D85*AS88)*((1+Staff!$H84)^(ROUNDDOWN((COUNTIF($D183:AR183,"&gt;0")/12),0)))</f>
        <v>0</v>
      </c>
      <c r="AT183" s="567">
        <f>(Staff!$D85*AT88)*((1+Staff!$H84)^(ROUNDDOWN((COUNTIF($D183:AS183,"&gt;0")/12),0)))</f>
        <v>0</v>
      </c>
      <c r="AU183" s="567">
        <f>(Staff!$D85*AU88)*((1+Staff!$H84)^(ROUNDDOWN((COUNTIF($D183:AT183,"&gt;0")/12),0)))</f>
        <v>0</v>
      </c>
      <c r="AV183" s="567">
        <f>(Staff!$D85*AV88)*((1+Staff!$H84)^(ROUNDDOWN((COUNTIF($D183:AU183,"&gt;0")/12),0)))</f>
        <v>0</v>
      </c>
      <c r="AW183" s="567">
        <f>(Staff!$D85*AW88)*((1+Staff!$H84)^(ROUNDDOWN((COUNTIF($D183:AV183,"&gt;0")/12),0)))</f>
        <v>0</v>
      </c>
      <c r="AX183" s="567">
        <f>(Staff!$D85*AX88)*((1+Staff!$H84)^(ROUNDDOWN((COUNTIF($D183:AW183,"&gt;0")/12),0)))</f>
        <v>0</v>
      </c>
      <c r="AY183" s="567">
        <f>(Staff!$D85*AY88)*((1+Staff!$H84)^(ROUNDDOWN((COUNTIF($D183:AX183,"&gt;0")/12),0)))</f>
        <v>0</v>
      </c>
      <c r="AZ183" s="567">
        <f>(Staff!$D85*AZ88)*((1+Staff!$H84)^(ROUNDDOWN((COUNTIF($D183:AY183,"&gt;0")/12),0)))</f>
        <v>0</v>
      </c>
      <c r="BA183" s="567">
        <f>(Staff!$D85*BA88)*((1+Staff!$H84)^(ROUNDDOWN((COUNTIF($D183:AZ183,"&gt;0")/12),0)))</f>
        <v>0</v>
      </c>
      <c r="BB183" s="567">
        <f>(Staff!$D85*BB88)*((1+Staff!$H84)^(ROUNDDOWN((COUNTIF($D183:BA183,"&gt;0")/12),0)))</f>
        <v>0</v>
      </c>
      <c r="BC183" s="567">
        <f>(Staff!$D85*BC88)*((1+Staff!$H84)^(ROUNDDOWN((COUNTIF($D183:BB183,"&gt;0")/12),0)))</f>
        <v>0</v>
      </c>
      <c r="BD183" s="567">
        <f>(Staff!$D85*BD88)*((1+Staff!$H84)^(ROUNDDOWN((COUNTIF($D183:BC183,"&gt;0")/12),0)))</f>
        <v>0</v>
      </c>
      <c r="BE183" s="567">
        <f>(Staff!$D85*BE88)*((1+Staff!$H84)^(ROUNDDOWN((COUNTIF($D183:BD183,"&gt;0")/12),0)))</f>
        <v>0</v>
      </c>
      <c r="BF183" s="567">
        <f>(Staff!$D85*BF88)*((1+Staff!$H84)^(ROUNDDOWN((COUNTIF($D183:BE183,"&gt;0")/12),0)))</f>
        <v>0</v>
      </c>
      <c r="BG183" s="567">
        <f>(Staff!$D85*BG88)*((1+Staff!$H84)^(ROUNDDOWN((COUNTIF($D183:BF183,"&gt;0")/12),0)))</f>
        <v>0</v>
      </c>
      <c r="BH183" s="567">
        <f>(Staff!$D85*BH88)*((1+Staff!$H84)^(ROUNDDOWN((COUNTIF($D183:BG183,"&gt;0")/12),0)))</f>
        <v>0</v>
      </c>
      <c r="BI183" s="567">
        <f>(Staff!$D85*BI88)*((1+Staff!$H84)^(ROUNDDOWN((COUNTIF($D183:BH183,"&gt;0")/12),0)))</f>
        <v>0</v>
      </c>
      <c r="BJ183" s="567">
        <f>(Staff!$D85*BJ88)*((1+Staff!$H84)^(ROUNDDOWN((COUNTIF($D183:BI183,"&gt;0")/12),0)))</f>
        <v>0</v>
      </c>
      <c r="BK183" s="567">
        <f>(Staff!$D85*BK88)*((1+Staff!$H84)^(ROUNDDOWN((COUNTIF($D183:BJ183,"&gt;0")/12),0)))</f>
        <v>0</v>
      </c>
      <c r="BL183" s="567">
        <f>(Staff!$D85*BL88)*((1+Staff!$H84)^(ROUNDDOWN((COUNTIF($D183:BK183,"&gt;0")/12),0)))</f>
        <v>0</v>
      </c>
      <c r="BM183" s="567">
        <f>(Staff!$D85*BM88)*((1+Staff!$H84)^(ROUNDDOWN((COUNTIF($D183:BL183,"&gt;0")/12),0)))</f>
        <v>0</v>
      </c>
      <c r="BN183" s="567">
        <f>(Staff!$D85*BN88)*((1+Staff!$H84)^(ROUNDDOWN((COUNTIF($D183:BM183,"&gt;0")/12),0)))</f>
        <v>0</v>
      </c>
      <c r="BO183" s="567">
        <f>(Staff!$D85*BO88)*((1+Staff!$H84)^(ROUNDDOWN((COUNTIF($D183:BN183,"&gt;0")/12),0)))</f>
        <v>0</v>
      </c>
      <c r="BP183" s="567">
        <f>(Staff!$D85*BP88)*((1+Staff!$H84)^(ROUNDDOWN((COUNTIF($D183:BO183,"&gt;0")/12),0)))</f>
        <v>0</v>
      </c>
      <c r="BQ183" s="567">
        <f>(Staff!$D85*BQ88)*((1+Staff!$H84)^(ROUNDDOWN((COUNTIF($D183:BP183,"&gt;0")/12),0)))</f>
        <v>0</v>
      </c>
      <c r="BR183" s="567">
        <f>(Staff!$D85*BR88)*((1+Staff!$H84)^(ROUNDDOWN((COUNTIF($D183:BQ183,"&gt;0")/12),0)))</f>
        <v>0</v>
      </c>
      <c r="BS183" s="567">
        <f>(Staff!$D85*BS88)*((1+Staff!$H84)^(ROUNDDOWN((COUNTIF($D183:BR183,"&gt;0")/12),0)))</f>
        <v>0</v>
      </c>
      <c r="BT183" s="567">
        <f>(Staff!$D85*BT88)*((1+Staff!$H84)^(ROUNDDOWN((COUNTIF($D183:BS183,"&gt;0")/12),0)))</f>
        <v>0</v>
      </c>
      <c r="BU183" s="567">
        <f>(Staff!$D85*BU88)*((1+Staff!$H84)^(ROUNDDOWN((COUNTIF($D183:BT183,"&gt;0")/12),0)))</f>
        <v>0</v>
      </c>
      <c r="BV183" s="567">
        <f>(Staff!$D85*BV88)*((1+Staff!$H84)^(ROUNDDOWN((COUNTIF($D183:BU183,"&gt;0")/12),0)))</f>
        <v>0</v>
      </c>
      <c r="BW183" s="567">
        <f>(Staff!$D85*BW88)*((1+Staff!$H84)^(ROUNDDOWN((COUNTIF($D183:BV183,"&gt;0")/12),0)))</f>
        <v>0</v>
      </c>
      <c r="BX183" s="567">
        <f>(Staff!$D85*BX88)*((1+Staff!$H84)^(ROUNDDOWN((COUNTIF($D183:BW183,"&gt;0")/12),0)))</f>
        <v>0</v>
      </c>
      <c r="BY183" s="567">
        <f>(Staff!$D85*BY88)*((1+Staff!$H84)^(ROUNDDOWN((COUNTIF($D183:BX183,"&gt;0")/12),0)))</f>
        <v>0</v>
      </c>
      <c r="BZ183" s="567">
        <f>(Staff!$D85*BZ88)*((1+Staff!$H84)^(ROUNDDOWN((COUNTIF($D183:BY183,"&gt;0")/12),0)))</f>
        <v>0</v>
      </c>
      <c r="CA183" s="567">
        <f>(Staff!$D85*CA88)*((1+Staff!$H84)^(ROUNDDOWN((COUNTIF($D183:BZ183,"&gt;0")/12),0)))</f>
        <v>0</v>
      </c>
      <c r="CB183" s="567">
        <f>(Staff!$D85*CB88)*((1+Staff!$H84)^(ROUNDDOWN((COUNTIF($D183:CA183,"&gt;0")/12),0)))</f>
        <v>0</v>
      </c>
      <c r="CC183" s="567">
        <f>(Staff!$D85*CC88)*((1+Staff!$H84)^(ROUNDDOWN((COUNTIF($D183:CB183,"&gt;0")/12),0)))</f>
        <v>0</v>
      </c>
      <c r="CD183" s="567">
        <f>(Staff!$D85*CD88)*((1+Staff!$H84)^(ROUNDDOWN((COUNTIF($D183:CC183,"&gt;0")/12),0)))</f>
        <v>0</v>
      </c>
      <c r="CE183" s="567">
        <f>(Staff!$D85*CE88)*((1+Staff!$H84)^(ROUNDDOWN((COUNTIF($D183:CD183,"&gt;0")/12),0)))</f>
        <v>0</v>
      </c>
      <c r="CF183" s="567">
        <f>(Staff!$D85*CF88)*((1+Staff!$H84)^(ROUNDDOWN((COUNTIF($D183:CE183,"&gt;0")/12),0)))</f>
        <v>0</v>
      </c>
      <c r="CG183" s="567">
        <f>(Staff!$D85*CG88)*((1+Staff!$H84)^(ROUNDDOWN((COUNTIF($D183:CF183,"&gt;0")/12),0)))</f>
        <v>0</v>
      </c>
      <c r="CH183" s="567">
        <f>(Staff!$D85*CH88)*((1+Staff!$H84)^(ROUNDDOWN((COUNTIF($D183:CG183,"&gt;0")/12),0)))</f>
        <v>0</v>
      </c>
      <c r="CI183" s="567">
        <f>(Staff!$D85*CI88)*((1+Staff!$H84)^(ROUNDDOWN((COUNTIF($D183:CH183,"&gt;0")/12),0)))</f>
        <v>0</v>
      </c>
    </row>
    <row r="184" spans="1:87" ht="15" hidden="1" customHeight="1">
      <c r="A184" s="379" t="str">
        <f t="shared" si="12"/>
        <v>Other 9</v>
      </c>
      <c r="B184" s="412" t="str">
        <f>Staff!B85</f>
        <v>Ops</v>
      </c>
      <c r="C184" s="719" t="str">
        <f>Settings!$C$7</f>
        <v>USD</v>
      </c>
      <c r="D184" s="567">
        <f>(Staff!$D86*D89)</f>
        <v>0</v>
      </c>
      <c r="E184" s="567">
        <f>(Staff!$D86*E89)*((1+Staff!$H85)^(ROUNDDOWN((COUNTIF($D184:D184,"&gt;0")/12),0)))</f>
        <v>0</v>
      </c>
      <c r="F184" s="567">
        <f>(Staff!$D86*F89)*((1+Staff!$H85)^(ROUNDDOWN((COUNTIF($D184:E184,"&gt;0")/12),0)))</f>
        <v>0</v>
      </c>
      <c r="G184" s="567">
        <f>(Staff!$D86*G89)*((1+Staff!$H85)^(ROUNDDOWN((COUNTIF($D184:F184,"&gt;0")/12),0)))</f>
        <v>0</v>
      </c>
      <c r="H184" s="567">
        <f>(Staff!$D86*H89)*((1+Staff!$H85)^(ROUNDDOWN((COUNTIF($D184:G184,"&gt;0")/12),0)))</f>
        <v>0</v>
      </c>
      <c r="I184" s="567">
        <f>(Staff!$D86*I89)*((1+Staff!$H85)^(ROUNDDOWN((COUNTIF($D184:H184,"&gt;0")/12),0)))</f>
        <v>0</v>
      </c>
      <c r="J184" s="567">
        <f>(Staff!$D86*J89)*((1+Staff!$H85)^(ROUNDDOWN((COUNTIF($D184:I184,"&gt;0")/12),0)))</f>
        <v>0</v>
      </c>
      <c r="K184" s="567">
        <f>(Staff!$D86*K89)*((1+Staff!$H85)^(ROUNDDOWN((COUNTIF($D184:J184,"&gt;0")/12),0)))</f>
        <v>0</v>
      </c>
      <c r="L184" s="567">
        <f>(Staff!$D86*L89)*((1+Staff!$H85)^(ROUNDDOWN((COUNTIF($D184:K184,"&gt;0")/12),0)))</f>
        <v>0</v>
      </c>
      <c r="M184" s="567">
        <f>(Staff!$D86*M89)*((1+Staff!$H85)^(ROUNDDOWN((COUNTIF($D184:L184,"&gt;0")/12),0)))</f>
        <v>0</v>
      </c>
      <c r="N184" s="567">
        <f>(Staff!$D86*N89)*((1+Staff!$H85)^(ROUNDDOWN((COUNTIF($D184:M184,"&gt;0")/12),0)))</f>
        <v>0</v>
      </c>
      <c r="O184" s="567">
        <f>(Staff!$D86*O89)*((1+Staff!$H85)^(ROUNDDOWN((COUNTIF($D184:N184,"&gt;0")/12),0)))</f>
        <v>0</v>
      </c>
      <c r="P184" s="567">
        <f>(Staff!$D86*P89)*((1+Staff!$H85)^(ROUNDDOWN((COUNTIF($D184:O184,"&gt;0")/12),0)))</f>
        <v>0</v>
      </c>
      <c r="Q184" s="567">
        <f>(Staff!$D86*Q89)*((1+Staff!$H85)^(ROUNDDOWN((COUNTIF($D184:P184,"&gt;0")/12),0)))</f>
        <v>0</v>
      </c>
      <c r="R184" s="567">
        <f>(Staff!$D86*R89)*((1+Staff!$H85)^(ROUNDDOWN((COUNTIF($D184:Q184,"&gt;0")/12),0)))</f>
        <v>0</v>
      </c>
      <c r="S184" s="567">
        <f>(Staff!$D86*S89)*((1+Staff!$H85)^(ROUNDDOWN((COUNTIF($D184:R184,"&gt;0")/12),0)))</f>
        <v>0</v>
      </c>
      <c r="T184" s="567">
        <f>(Staff!$D86*T89)*((1+Staff!$H85)^(ROUNDDOWN((COUNTIF($D184:S184,"&gt;0")/12),0)))</f>
        <v>0</v>
      </c>
      <c r="U184" s="567">
        <f>(Staff!$D86*U89)*((1+Staff!$H85)^(ROUNDDOWN((COUNTIF($D184:T184,"&gt;0")/12),0)))</f>
        <v>0</v>
      </c>
      <c r="V184" s="567">
        <f>(Staff!$D86*V89)*((1+Staff!$H85)^(ROUNDDOWN((COUNTIF($D184:U184,"&gt;0")/12),0)))</f>
        <v>0</v>
      </c>
      <c r="W184" s="567">
        <f>(Staff!$D86*W89)*((1+Staff!$H85)^(ROUNDDOWN((COUNTIF($D184:V184,"&gt;0")/12),0)))</f>
        <v>0</v>
      </c>
      <c r="X184" s="567">
        <f>(Staff!$D86*X89)*((1+Staff!$H85)^(ROUNDDOWN((COUNTIF($D184:W184,"&gt;0")/12),0)))</f>
        <v>0</v>
      </c>
      <c r="Y184" s="567">
        <f>(Staff!$D86*Y89)*((1+Staff!$H85)^(ROUNDDOWN((COUNTIF($D184:X184,"&gt;0")/12),0)))</f>
        <v>0</v>
      </c>
      <c r="Z184" s="567">
        <f>(Staff!$D86*Z89)*((1+Staff!$H85)^(ROUNDDOWN((COUNTIF($D184:Y184,"&gt;0")/12),0)))</f>
        <v>0</v>
      </c>
      <c r="AA184" s="567">
        <f>(Staff!$D86*AA89)*((1+Staff!$H85)^(ROUNDDOWN((COUNTIF($D184:Z184,"&gt;0")/12),0)))</f>
        <v>0</v>
      </c>
      <c r="AB184" s="567">
        <f>(Staff!$D86*AB89)*((1+Staff!$H85)^(ROUNDDOWN((COUNTIF($D184:AA184,"&gt;0")/12),0)))</f>
        <v>0</v>
      </c>
      <c r="AC184" s="567">
        <f>(Staff!$D86*AC89)*((1+Staff!$H85)^(ROUNDDOWN((COUNTIF($D184:AB184,"&gt;0")/12),0)))</f>
        <v>0</v>
      </c>
      <c r="AD184" s="567">
        <f>(Staff!$D86*AD89)*((1+Staff!$H85)^(ROUNDDOWN((COUNTIF($D184:AC184,"&gt;0")/12),0)))</f>
        <v>0</v>
      </c>
      <c r="AE184" s="567">
        <f>(Staff!$D86*AE89)*((1+Staff!$H85)^(ROUNDDOWN((COUNTIF($D184:AD184,"&gt;0")/12),0)))</f>
        <v>0</v>
      </c>
      <c r="AF184" s="567">
        <f>(Staff!$D86*AF89)*((1+Staff!$H85)^(ROUNDDOWN((COUNTIF($D184:AE184,"&gt;0")/12),0)))</f>
        <v>0</v>
      </c>
      <c r="AG184" s="567">
        <f>(Staff!$D86*AG89)*((1+Staff!$H85)^(ROUNDDOWN((COUNTIF($D184:AF184,"&gt;0")/12),0)))</f>
        <v>0</v>
      </c>
      <c r="AH184" s="567">
        <f>(Staff!$D86*AH89)*((1+Staff!$H85)^(ROUNDDOWN((COUNTIF($D184:AG184,"&gt;0")/12),0)))</f>
        <v>0</v>
      </c>
      <c r="AI184" s="567">
        <f>(Staff!$D86*AI89)*((1+Staff!$H85)^(ROUNDDOWN((COUNTIF($D184:AH184,"&gt;0")/12),0)))</f>
        <v>0</v>
      </c>
      <c r="AJ184" s="567">
        <f>(Staff!$D86*AJ89)*((1+Staff!$H85)^(ROUNDDOWN((COUNTIF($D184:AI184,"&gt;0")/12),0)))</f>
        <v>0</v>
      </c>
      <c r="AK184" s="567">
        <f>(Staff!$D86*AK89)*((1+Staff!$H85)^(ROUNDDOWN((COUNTIF($D184:AJ184,"&gt;0")/12),0)))</f>
        <v>0</v>
      </c>
      <c r="AL184" s="567">
        <f>(Staff!$D86*AL89)*((1+Staff!$H85)^(ROUNDDOWN((COUNTIF($D184:AK184,"&gt;0")/12),0)))</f>
        <v>0</v>
      </c>
      <c r="AM184" s="567">
        <f>(Staff!$D86*AM89)*((1+Staff!$H85)^(ROUNDDOWN((COUNTIF($D184:AL184,"&gt;0")/12),0)))</f>
        <v>0</v>
      </c>
      <c r="AN184" s="567">
        <f>(Staff!$D86*AN89)*((1+Staff!$H85)^(ROUNDDOWN((COUNTIF($D184:AM184,"&gt;0")/12),0)))</f>
        <v>0</v>
      </c>
      <c r="AO184" s="567">
        <f>(Staff!$D86*AO89)*((1+Staff!$H85)^(ROUNDDOWN((COUNTIF($D184:AN184,"&gt;0")/12),0)))</f>
        <v>0</v>
      </c>
      <c r="AP184" s="567">
        <f>(Staff!$D86*AP89)*((1+Staff!$H85)^(ROUNDDOWN((COUNTIF($D184:AO184,"&gt;0")/12),0)))</f>
        <v>0</v>
      </c>
      <c r="AQ184" s="567">
        <f>(Staff!$D86*AQ89)*((1+Staff!$H85)^(ROUNDDOWN((COUNTIF($D184:AP184,"&gt;0")/12),0)))</f>
        <v>0</v>
      </c>
      <c r="AR184" s="567">
        <f>(Staff!$D86*AR89)*((1+Staff!$H85)^(ROUNDDOWN((COUNTIF($D184:AQ184,"&gt;0")/12),0)))</f>
        <v>0</v>
      </c>
      <c r="AS184" s="567">
        <f>(Staff!$D86*AS89)*((1+Staff!$H85)^(ROUNDDOWN((COUNTIF($D184:AR184,"&gt;0")/12),0)))</f>
        <v>0</v>
      </c>
      <c r="AT184" s="567">
        <f>(Staff!$D86*AT89)*((1+Staff!$H85)^(ROUNDDOWN((COUNTIF($D184:AS184,"&gt;0")/12),0)))</f>
        <v>0</v>
      </c>
      <c r="AU184" s="567">
        <f>(Staff!$D86*AU89)*((1+Staff!$H85)^(ROUNDDOWN((COUNTIF($D184:AT184,"&gt;0")/12),0)))</f>
        <v>0</v>
      </c>
      <c r="AV184" s="567">
        <f>(Staff!$D86*AV89)*((1+Staff!$H85)^(ROUNDDOWN((COUNTIF($D184:AU184,"&gt;0")/12),0)))</f>
        <v>0</v>
      </c>
      <c r="AW184" s="567">
        <f>(Staff!$D86*AW89)*((1+Staff!$H85)^(ROUNDDOWN((COUNTIF($D184:AV184,"&gt;0")/12),0)))</f>
        <v>0</v>
      </c>
      <c r="AX184" s="567">
        <f>(Staff!$D86*AX89)*((1+Staff!$H85)^(ROUNDDOWN((COUNTIF($D184:AW184,"&gt;0")/12),0)))</f>
        <v>0</v>
      </c>
      <c r="AY184" s="567">
        <f>(Staff!$D86*AY89)*((1+Staff!$H85)^(ROUNDDOWN((COUNTIF($D184:AX184,"&gt;0")/12),0)))</f>
        <v>0</v>
      </c>
      <c r="AZ184" s="567">
        <f>(Staff!$D86*AZ89)*((1+Staff!$H85)^(ROUNDDOWN((COUNTIF($D184:AY184,"&gt;0")/12),0)))</f>
        <v>0</v>
      </c>
      <c r="BA184" s="567">
        <f>(Staff!$D86*BA89)*((1+Staff!$H85)^(ROUNDDOWN((COUNTIF($D184:AZ184,"&gt;0")/12),0)))</f>
        <v>0</v>
      </c>
      <c r="BB184" s="567">
        <f>(Staff!$D86*BB89)*((1+Staff!$H85)^(ROUNDDOWN((COUNTIF($D184:BA184,"&gt;0")/12),0)))</f>
        <v>0</v>
      </c>
      <c r="BC184" s="567">
        <f>(Staff!$D86*BC89)*((1+Staff!$H85)^(ROUNDDOWN((COUNTIF($D184:BB184,"&gt;0")/12),0)))</f>
        <v>0</v>
      </c>
      <c r="BD184" s="567">
        <f>(Staff!$D86*BD89)*((1+Staff!$H85)^(ROUNDDOWN((COUNTIF($D184:BC184,"&gt;0")/12),0)))</f>
        <v>0</v>
      </c>
      <c r="BE184" s="567">
        <f>(Staff!$D86*BE89)*((1+Staff!$H85)^(ROUNDDOWN((COUNTIF($D184:BD184,"&gt;0")/12),0)))</f>
        <v>0</v>
      </c>
      <c r="BF184" s="567">
        <f>(Staff!$D86*BF89)*((1+Staff!$H85)^(ROUNDDOWN((COUNTIF($D184:BE184,"&gt;0")/12),0)))</f>
        <v>0</v>
      </c>
      <c r="BG184" s="567">
        <f>(Staff!$D86*BG89)*((1+Staff!$H85)^(ROUNDDOWN((COUNTIF($D184:BF184,"&gt;0")/12),0)))</f>
        <v>0</v>
      </c>
      <c r="BH184" s="567">
        <f>(Staff!$D86*BH89)*((1+Staff!$H85)^(ROUNDDOWN((COUNTIF($D184:BG184,"&gt;0")/12),0)))</f>
        <v>0</v>
      </c>
      <c r="BI184" s="567">
        <f>(Staff!$D86*BI89)*((1+Staff!$H85)^(ROUNDDOWN((COUNTIF($D184:BH184,"&gt;0")/12),0)))</f>
        <v>0</v>
      </c>
      <c r="BJ184" s="567">
        <f>(Staff!$D86*BJ89)*((1+Staff!$H85)^(ROUNDDOWN((COUNTIF($D184:BI184,"&gt;0")/12),0)))</f>
        <v>0</v>
      </c>
      <c r="BK184" s="567">
        <f>(Staff!$D86*BK89)*((1+Staff!$H85)^(ROUNDDOWN((COUNTIF($D184:BJ184,"&gt;0")/12),0)))</f>
        <v>0</v>
      </c>
      <c r="BL184" s="567">
        <f>(Staff!$D86*BL89)*((1+Staff!$H85)^(ROUNDDOWN((COUNTIF($D184:BK184,"&gt;0")/12),0)))</f>
        <v>0</v>
      </c>
      <c r="BM184" s="567">
        <f>(Staff!$D86*BM89)*((1+Staff!$H85)^(ROUNDDOWN((COUNTIF($D184:BL184,"&gt;0")/12),0)))</f>
        <v>0</v>
      </c>
      <c r="BN184" s="567">
        <f>(Staff!$D86*BN89)*((1+Staff!$H85)^(ROUNDDOWN((COUNTIF($D184:BM184,"&gt;0")/12),0)))</f>
        <v>0</v>
      </c>
      <c r="BO184" s="567">
        <f>(Staff!$D86*BO89)*((1+Staff!$H85)^(ROUNDDOWN((COUNTIF($D184:BN184,"&gt;0")/12),0)))</f>
        <v>0</v>
      </c>
      <c r="BP184" s="567">
        <f>(Staff!$D86*BP89)*((1+Staff!$H85)^(ROUNDDOWN((COUNTIF($D184:BO184,"&gt;0")/12),0)))</f>
        <v>0</v>
      </c>
      <c r="BQ184" s="567">
        <f>(Staff!$D86*BQ89)*((1+Staff!$H85)^(ROUNDDOWN((COUNTIF($D184:BP184,"&gt;0")/12),0)))</f>
        <v>0</v>
      </c>
      <c r="BR184" s="567">
        <f>(Staff!$D86*BR89)*((1+Staff!$H85)^(ROUNDDOWN((COUNTIF($D184:BQ184,"&gt;0")/12),0)))</f>
        <v>0</v>
      </c>
      <c r="BS184" s="567">
        <f>(Staff!$D86*BS89)*((1+Staff!$H85)^(ROUNDDOWN((COUNTIF($D184:BR184,"&gt;0")/12),0)))</f>
        <v>0</v>
      </c>
      <c r="BT184" s="567">
        <f>(Staff!$D86*BT89)*((1+Staff!$H85)^(ROUNDDOWN((COUNTIF($D184:BS184,"&gt;0")/12),0)))</f>
        <v>0</v>
      </c>
      <c r="BU184" s="567">
        <f>(Staff!$D86*BU89)*((1+Staff!$H85)^(ROUNDDOWN((COUNTIF($D184:BT184,"&gt;0")/12),0)))</f>
        <v>0</v>
      </c>
      <c r="BV184" s="567">
        <f>(Staff!$D86*BV89)*((1+Staff!$H85)^(ROUNDDOWN((COUNTIF($D184:BU184,"&gt;0")/12),0)))</f>
        <v>0</v>
      </c>
      <c r="BW184" s="567">
        <f>(Staff!$D86*BW89)*((1+Staff!$H85)^(ROUNDDOWN((COUNTIF($D184:BV184,"&gt;0")/12),0)))</f>
        <v>0</v>
      </c>
      <c r="BX184" s="567">
        <f>(Staff!$D86*BX89)*((1+Staff!$H85)^(ROUNDDOWN((COUNTIF($D184:BW184,"&gt;0")/12),0)))</f>
        <v>0</v>
      </c>
      <c r="BY184" s="567">
        <f>(Staff!$D86*BY89)*((1+Staff!$H85)^(ROUNDDOWN((COUNTIF($D184:BX184,"&gt;0")/12),0)))</f>
        <v>0</v>
      </c>
      <c r="BZ184" s="567">
        <f>(Staff!$D86*BZ89)*((1+Staff!$H85)^(ROUNDDOWN((COUNTIF($D184:BY184,"&gt;0")/12),0)))</f>
        <v>0</v>
      </c>
      <c r="CA184" s="567">
        <f>(Staff!$D86*CA89)*((1+Staff!$H85)^(ROUNDDOWN((COUNTIF($D184:BZ184,"&gt;0")/12),0)))</f>
        <v>0</v>
      </c>
      <c r="CB184" s="567">
        <f>(Staff!$D86*CB89)*((1+Staff!$H85)^(ROUNDDOWN((COUNTIF($D184:CA184,"&gt;0")/12),0)))</f>
        <v>0</v>
      </c>
      <c r="CC184" s="567">
        <f>(Staff!$D86*CC89)*((1+Staff!$H85)^(ROUNDDOWN((COUNTIF($D184:CB184,"&gt;0")/12),0)))</f>
        <v>0</v>
      </c>
      <c r="CD184" s="567">
        <f>(Staff!$D86*CD89)*((1+Staff!$H85)^(ROUNDDOWN((COUNTIF($D184:CC184,"&gt;0")/12),0)))</f>
        <v>0</v>
      </c>
      <c r="CE184" s="567">
        <f>(Staff!$D86*CE89)*((1+Staff!$H85)^(ROUNDDOWN((COUNTIF($D184:CD184,"&gt;0")/12),0)))</f>
        <v>0</v>
      </c>
      <c r="CF184" s="567">
        <f>(Staff!$D86*CF89)*((1+Staff!$H85)^(ROUNDDOWN((COUNTIF($D184:CE184,"&gt;0")/12),0)))</f>
        <v>0</v>
      </c>
      <c r="CG184" s="567">
        <f>(Staff!$D86*CG89)*((1+Staff!$H85)^(ROUNDDOWN((COUNTIF($D184:CF184,"&gt;0")/12),0)))</f>
        <v>0</v>
      </c>
      <c r="CH184" s="567">
        <f>(Staff!$D86*CH89)*((1+Staff!$H85)^(ROUNDDOWN((COUNTIF($D184:CG184,"&gt;0")/12),0)))</f>
        <v>0</v>
      </c>
      <c r="CI184" s="567">
        <f>(Staff!$D86*CI89)*((1+Staff!$H85)^(ROUNDDOWN((COUNTIF($D184:CH184,"&gt;0")/12),0)))</f>
        <v>0</v>
      </c>
    </row>
    <row r="185" spans="1:87" ht="15" hidden="1" customHeight="1">
      <c r="A185" s="379" t="str">
        <f t="shared" si="12"/>
        <v>Other 10</v>
      </c>
      <c r="B185" s="412" t="str">
        <f>Staff!B86</f>
        <v>Ops</v>
      </c>
      <c r="C185" s="719" t="str">
        <f>Settings!$C$7</f>
        <v>USD</v>
      </c>
      <c r="D185" s="567">
        <f>(Staff!$D87*D90)</f>
        <v>0</v>
      </c>
      <c r="E185" s="567">
        <f>(Staff!$D87*E90)*((1+Staff!$H86)^(ROUNDDOWN((COUNTIF($D185:D185,"&gt;0")/12),0)))</f>
        <v>0</v>
      </c>
      <c r="F185" s="567">
        <f>(Staff!$D87*F90)*((1+Staff!$H86)^(ROUNDDOWN((COUNTIF($D185:E185,"&gt;0")/12),0)))</f>
        <v>0</v>
      </c>
      <c r="G185" s="567">
        <f>(Staff!$D87*G90)*((1+Staff!$H86)^(ROUNDDOWN((COUNTIF($D185:F185,"&gt;0")/12),0)))</f>
        <v>0</v>
      </c>
      <c r="H185" s="567">
        <f>(Staff!$D87*H90)*((1+Staff!$H86)^(ROUNDDOWN((COUNTIF($D185:G185,"&gt;0")/12),0)))</f>
        <v>0</v>
      </c>
      <c r="I185" s="567">
        <f>(Staff!$D87*I90)*((1+Staff!$H86)^(ROUNDDOWN((COUNTIF($D185:H185,"&gt;0")/12),0)))</f>
        <v>0</v>
      </c>
      <c r="J185" s="567">
        <f>(Staff!$D87*J90)*((1+Staff!$H86)^(ROUNDDOWN((COUNTIF($D185:I185,"&gt;0")/12),0)))</f>
        <v>0</v>
      </c>
      <c r="K185" s="567">
        <f>(Staff!$D87*K90)*((1+Staff!$H86)^(ROUNDDOWN((COUNTIF($D185:J185,"&gt;0")/12),0)))</f>
        <v>0</v>
      </c>
      <c r="L185" s="567">
        <f>(Staff!$D87*L90)*((1+Staff!$H86)^(ROUNDDOWN((COUNTIF($D185:K185,"&gt;0")/12),0)))</f>
        <v>0</v>
      </c>
      <c r="M185" s="567">
        <f>(Staff!$D87*M90)*((1+Staff!$H86)^(ROUNDDOWN((COUNTIF($D185:L185,"&gt;0")/12),0)))</f>
        <v>0</v>
      </c>
      <c r="N185" s="567">
        <f>(Staff!$D87*N90)*((1+Staff!$H86)^(ROUNDDOWN((COUNTIF($D185:M185,"&gt;0")/12),0)))</f>
        <v>0</v>
      </c>
      <c r="O185" s="567">
        <f>(Staff!$D87*O90)*((1+Staff!$H86)^(ROUNDDOWN((COUNTIF($D185:N185,"&gt;0")/12),0)))</f>
        <v>0</v>
      </c>
      <c r="P185" s="567">
        <f>(Staff!$D87*P90)*((1+Staff!$H86)^(ROUNDDOWN((COUNTIF($D185:O185,"&gt;0")/12),0)))</f>
        <v>0</v>
      </c>
      <c r="Q185" s="567">
        <f>(Staff!$D87*Q90)*((1+Staff!$H86)^(ROUNDDOWN((COUNTIF($D185:P185,"&gt;0")/12),0)))</f>
        <v>0</v>
      </c>
      <c r="R185" s="567">
        <f>(Staff!$D87*R90)*((1+Staff!$H86)^(ROUNDDOWN((COUNTIF($D185:Q185,"&gt;0")/12),0)))</f>
        <v>0</v>
      </c>
      <c r="S185" s="567">
        <f>(Staff!$D87*S90)*((1+Staff!$H86)^(ROUNDDOWN((COUNTIF($D185:R185,"&gt;0")/12),0)))</f>
        <v>0</v>
      </c>
      <c r="T185" s="567">
        <f>(Staff!$D87*T90)*((1+Staff!$H86)^(ROUNDDOWN((COUNTIF($D185:S185,"&gt;0")/12),0)))</f>
        <v>0</v>
      </c>
      <c r="U185" s="567">
        <f>(Staff!$D87*U90)*((1+Staff!$H86)^(ROUNDDOWN((COUNTIF($D185:T185,"&gt;0")/12),0)))</f>
        <v>0</v>
      </c>
      <c r="V185" s="567">
        <f>(Staff!$D87*V90)*((1+Staff!$H86)^(ROUNDDOWN((COUNTIF($D185:U185,"&gt;0")/12),0)))</f>
        <v>0</v>
      </c>
      <c r="W185" s="567">
        <f>(Staff!$D87*W90)*((1+Staff!$H86)^(ROUNDDOWN((COUNTIF($D185:V185,"&gt;0")/12),0)))</f>
        <v>0</v>
      </c>
      <c r="X185" s="567">
        <f>(Staff!$D87*X90)*((1+Staff!$H86)^(ROUNDDOWN((COUNTIF($D185:W185,"&gt;0")/12),0)))</f>
        <v>0</v>
      </c>
      <c r="Y185" s="567">
        <f>(Staff!$D87*Y90)*((1+Staff!$H86)^(ROUNDDOWN((COUNTIF($D185:X185,"&gt;0")/12),0)))</f>
        <v>0</v>
      </c>
      <c r="Z185" s="567">
        <f>(Staff!$D87*Z90)*((1+Staff!$H86)^(ROUNDDOWN((COUNTIF($D185:Y185,"&gt;0")/12),0)))</f>
        <v>0</v>
      </c>
      <c r="AA185" s="567">
        <f>(Staff!$D87*AA90)*((1+Staff!$H86)^(ROUNDDOWN((COUNTIF($D185:Z185,"&gt;0")/12),0)))</f>
        <v>0</v>
      </c>
      <c r="AB185" s="567">
        <f>(Staff!$D87*AB90)*((1+Staff!$H86)^(ROUNDDOWN((COUNTIF($D185:AA185,"&gt;0")/12),0)))</f>
        <v>0</v>
      </c>
      <c r="AC185" s="567">
        <f>(Staff!$D87*AC90)*((1+Staff!$H86)^(ROUNDDOWN((COUNTIF($D185:AB185,"&gt;0")/12),0)))</f>
        <v>0</v>
      </c>
      <c r="AD185" s="567">
        <f>(Staff!$D87*AD90)*((1+Staff!$H86)^(ROUNDDOWN((COUNTIF($D185:AC185,"&gt;0")/12),0)))</f>
        <v>0</v>
      </c>
      <c r="AE185" s="567">
        <f>(Staff!$D87*AE90)*((1+Staff!$H86)^(ROUNDDOWN((COUNTIF($D185:AD185,"&gt;0")/12),0)))</f>
        <v>0</v>
      </c>
      <c r="AF185" s="567">
        <f>(Staff!$D87*AF90)*((1+Staff!$H86)^(ROUNDDOWN((COUNTIF($D185:AE185,"&gt;0")/12),0)))</f>
        <v>0</v>
      </c>
      <c r="AG185" s="567">
        <f>(Staff!$D87*AG90)*((1+Staff!$H86)^(ROUNDDOWN((COUNTIF($D185:AF185,"&gt;0")/12),0)))</f>
        <v>0</v>
      </c>
      <c r="AH185" s="567">
        <f>(Staff!$D87*AH90)*((1+Staff!$H86)^(ROUNDDOWN((COUNTIF($D185:AG185,"&gt;0")/12),0)))</f>
        <v>0</v>
      </c>
      <c r="AI185" s="567">
        <f>(Staff!$D87*AI90)*((1+Staff!$H86)^(ROUNDDOWN((COUNTIF($D185:AH185,"&gt;0")/12),0)))</f>
        <v>0</v>
      </c>
      <c r="AJ185" s="567">
        <f>(Staff!$D87*AJ90)*((1+Staff!$H86)^(ROUNDDOWN((COUNTIF($D185:AI185,"&gt;0")/12),0)))</f>
        <v>0</v>
      </c>
      <c r="AK185" s="567">
        <f>(Staff!$D87*AK90)*((1+Staff!$H86)^(ROUNDDOWN((COUNTIF($D185:AJ185,"&gt;0")/12),0)))</f>
        <v>0</v>
      </c>
      <c r="AL185" s="567">
        <f>(Staff!$D87*AL90)*((1+Staff!$H86)^(ROUNDDOWN((COUNTIF($D185:AK185,"&gt;0")/12),0)))</f>
        <v>0</v>
      </c>
      <c r="AM185" s="567">
        <f>(Staff!$D87*AM90)*((1+Staff!$H86)^(ROUNDDOWN((COUNTIF($D185:AL185,"&gt;0")/12),0)))</f>
        <v>0</v>
      </c>
      <c r="AN185" s="567">
        <f>(Staff!$D87*AN90)*((1+Staff!$H86)^(ROUNDDOWN((COUNTIF($D185:AM185,"&gt;0")/12),0)))</f>
        <v>0</v>
      </c>
      <c r="AO185" s="567">
        <f>(Staff!$D87*AO90)*((1+Staff!$H86)^(ROUNDDOWN((COUNTIF($D185:AN185,"&gt;0")/12),0)))</f>
        <v>0</v>
      </c>
      <c r="AP185" s="567">
        <f>(Staff!$D87*AP90)*((1+Staff!$H86)^(ROUNDDOWN((COUNTIF($D185:AO185,"&gt;0")/12),0)))</f>
        <v>0</v>
      </c>
      <c r="AQ185" s="567">
        <f>(Staff!$D87*AQ90)*((1+Staff!$H86)^(ROUNDDOWN((COUNTIF($D185:AP185,"&gt;0")/12),0)))</f>
        <v>0</v>
      </c>
      <c r="AR185" s="567">
        <f>(Staff!$D87*AR90)*((1+Staff!$H86)^(ROUNDDOWN((COUNTIF($D185:AQ185,"&gt;0")/12),0)))</f>
        <v>0</v>
      </c>
      <c r="AS185" s="567">
        <f>(Staff!$D87*AS90)*((1+Staff!$H86)^(ROUNDDOWN((COUNTIF($D185:AR185,"&gt;0")/12),0)))</f>
        <v>0</v>
      </c>
      <c r="AT185" s="567">
        <f>(Staff!$D87*AT90)*((1+Staff!$H86)^(ROUNDDOWN((COUNTIF($D185:AS185,"&gt;0")/12),0)))</f>
        <v>0</v>
      </c>
      <c r="AU185" s="567">
        <f>(Staff!$D87*AU90)*((1+Staff!$H86)^(ROUNDDOWN((COUNTIF($D185:AT185,"&gt;0")/12),0)))</f>
        <v>0</v>
      </c>
      <c r="AV185" s="567">
        <f>(Staff!$D87*AV90)*((1+Staff!$H86)^(ROUNDDOWN((COUNTIF($D185:AU185,"&gt;0")/12),0)))</f>
        <v>0</v>
      </c>
      <c r="AW185" s="567">
        <f>(Staff!$D87*AW90)*((1+Staff!$H86)^(ROUNDDOWN((COUNTIF($D185:AV185,"&gt;0")/12),0)))</f>
        <v>0</v>
      </c>
      <c r="AX185" s="567">
        <f>(Staff!$D87*AX90)*((1+Staff!$H86)^(ROUNDDOWN((COUNTIF($D185:AW185,"&gt;0")/12),0)))</f>
        <v>0</v>
      </c>
      <c r="AY185" s="567">
        <f>(Staff!$D87*AY90)*((1+Staff!$H86)^(ROUNDDOWN((COUNTIF($D185:AX185,"&gt;0")/12),0)))</f>
        <v>0</v>
      </c>
      <c r="AZ185" s="567">
        <f>(Staff!$D87*AZ90)*((1+Staff!$H86)^(ROUNDDOWN((COUNTIF($D185:AY185,"&gt;0")/12),0)))</f>
        <v>0</v>
      </c>
      <c r="BA185" s="567">
        <f>(Staff!$D87*BA90)*((1+Staff!$H86)^(ROUNDDOWN((COUNTIF($D185:AZ185,"&gt;0")/12),0)))</f>
        <v>0</v>
      </c>
      <c r="BB185" s="567">
        <f>(Staff!$D87*BB90)*((1+Staff!$H86)^(ROUNDDOWN((COUNTIF($D185:BA185,"&gt;0")/12),0)))</f>
        <v>0</v>
      </c>
      <c r="BC185" s="567">
        <f>(Staff!$D87*BC90)*((1+Staff!$H86)^(ROUNDDOWN((COUNTIF($D185:BB185,"&gt;0")/12),0)))</f>
        <v>0</v>
      </c>
      <c r="BD185" s="567">
        <f>(Staff!$D87*BD90)*((1+Staff!$H86)^(ROUNDDOWN((COUNTIF($D185:BC185,"&gt;0")/12),0)))</f>
        <v>0</v>
      </c>
      <c r="BE185" s="567">
        <f>(Staff!$D87*BE90)*((1+Staff!$H86)^(ROUNDDOWN((COUNTIF($D185:BD185,"&gt;0")/12),0)))</f>
        <v>0</v>
      </c>
      <c r="BF185" s="567">
        <f>(Staff!$D87*BF90)*((1+Staff!$H86)^(ROUNDDOWN((COUNTIF($D185:BE185,"&gt;0")/12),0)))</f>
        <v>0</v>
      </c>
      <c r="BG185" s="567">
        <f>(Staff!$D87*BG90)*((1+Staff!$H86)^(ROUNDDOWN((COUNTIF($D185:BF185,"&gt;0")/12),0)))</f>
        <v>0</v>
      </c>
      <c r="BH185" s="567">
        <f>(Staff!$D87*BH90)*((1+Staff!$H86)^(ROUNDDOWN((COUNTIF($D185:BG185,"&gt;0")/12),0)))</f>
        <v>0</v>
      </c>
      <c r="BI185" s="567">
        <f>(Staff!$D87*BI90)*((1+Staff!$H86)^(ROUNDDOWN((COUNTIF($D185:BH185,"&gt;0")/12),0)))</f>
        <v>0</v>
      </c>
      <c r="BJ185" s="567">
        <f>(Staff!$D87*BJ90)*((1+Staff!$H86)^(ROUNDDOWN((COUNTIF($D185:BI185,"&gt;0")/12),0)))</f>
        <v>0</v>
      </c>
      <c r="BK185" s="567">
        <f>(Staff!$D87*BK90)*((1+Staff!$H86)^(ROUNDDOWN((COUNTIF($D185:BJ185,"&gt;0")/12),0)))</f>
        <v>0</v>
      </c>
      <c r="BL185" s="567">
        <f>(Staff!$D87*BL90)*((1+Staff!$H86)^(ROUNDDOWN((COUNTIF($D185:BK185,"&gt;0")/12),0)))</f>
        <v>0</v>
      </c>
      <c r="BM185" s="567">
        <f>(Staff!$D87*BM90)*((1+Staff!$H86)^(ROUNDDOWN((COUNTIF($D185:BL185,"&gt;0")/12),0)))</f>
        <v>0</v>
      </c>
      <c r="BN185" s="567">
        <f>(Staff!$D87*BN90)*((1+Staff!$H86)^(ROUNDDOWN((COUNTIF($D185:BM185,"&gt;0")/12),0)))</f>
        <v>0</v>
      </c>
      <c r="BO185" s="567">
        <f>(Staff!$D87*BO90)*((1+Staff!$H86)^(ROUNDDOWN((COUNTIF($D185:BN185,"&gt;0")/12),0)))</f>
        <v>0</v>
      </c>
      <c r="BP185" s="567">
        <f>(Staff!$D87*BP90)*((1+Staff!$H86)^(ROUNDDOWN((COUNTIF($D185:BO185,"&gt;0")/12),0)))</f>
        <v>0</v>
      </c>
      <c r="BQ185" s="567">
        <f>(Staff!$D87*BQ90)*((1+Staff!$H86)^(ROUNDDOWN((COUNTIF($D185:BP185,"&gt;0")/12),0)))</f>
        <v>0</v>
      </c>
      <c r="BR185" s="567">
        <f>(Staff!$D87*BR90)*((1+Staff!$H86)^(ROUNDDOWN((COUNTIF($D185:BQ185,"&gt;0")/12),0)))</f>
        <v>0</v>
      </c>
      <c r="BS185" s="567">
        <f>(Staff!$D87*BS90)*((1+Staff!$H86)^(ROUNDDOWN((COUNTIF($D185:BR185,"&gt;0")/12),0)))</f>
        <v>0</v>
      </c>
      <c r="BT185" s="567">
        <f>(Staff!$D87*BT90)*((1+Staff!$H86)^(ROUNDDOWN((COUNTIF($D185:BS185,"&gt;0")/12),0)))</f>
        <v>0</v>
      </c>
      <c r="BU185" s="567">
        <f>(Staff!$D87*BU90)*((1+Staff!$H86)^(ROUNDDOWN((COUNTIF($D185:BT185,"&gt;0")/12),0)))</f>
        <v>0</v>
      </c>
      <c r="BV185" s="567">
        <f>(Staff!$D87*BV90)*((1+Staff!$H86)^(ROUNDDOWN((COUNTIF($D185:BU185,"&gt;0")/12),0)))</f>
        <v>0</v>
      </c>
      <c r="BW185" s="567">
        <f>(Staff!$D87*BW90)*((1+Staff!$H86)^(ROUNDDOWN((COUNTIF($D185:BV185,"&gt;0")/12),0)))</f>
        <v>0</v>
      </c>
      <c r="BX185" s="567">
        <f>(Staff!$D87*BX90)*((1+Staff!$H86)^(ROUNDDOWN((COUNTIF($D185:BW185,"&gt;0")/12),0)))</f>
        <v>0</v>
      </c>
      <c r="BY185" s="567">
        <f>(Staff!$D87*BY90)*((1+Staff!$H86)^(ROUNDDOWN((COUNTIF($D185:BX185,"&gt;0")/12),0)))</f>
        <v>0</v>
      </c>
      <c r="BZ185" s="567">
        <f>(Staff!$D87*BZ90)*((1+Staff!$H86)^(ROUNDDOWN((COUNTIF($D185:BY185,"&gt;0")/12),0)))</f>
        <v>0</v>
      </c>
      <c r="CA185" s="567">
        <f>(Staff!$D87*CA90)*((1+Staff!$H86)^(ROUNDDOWN((COUNTIF($D185:BZ185,"&gt;0")/12),0)))</f>
        <v>0</v>
      </c>
      <c r="CB185" s="567">
        <f>(Staff!$D87*CB90)*((1+Staff!$H86)^(ROUNDDOWN((COUNTIF($D185:CA185,"&gt;0")/12),0)))</f>
        <v>0</v>
      </c>
      <c r="CC185" s="567">
        <f>(Staff!$D87*CC90)*((1+Staff!$H86)^(ROUNDDOWN((COUNTIF($D185:CB185,"&gt;0")/12),0)))</f>
        <v>0</v>
      </c>
      <c r="CD185" s="567">
        <f>(Staff!$D87*CD90)*((1+Staff!$H86)^(ROUNDDOWN((COUNTIF($D185:CC185,"&gt;0")/12),0)))</f>
        <v>0</v>
      </c>
      <c r="CE185" s="567">
        <f>(Staff!$D87*CE90)*((1+Staff!$H86)^(ROUNDDOWN((COUNTIF($D185:CD185,"&gt;0")/12),0)))</f>
        <v>0</v>
      </c>
      <c r="CF185" s="567">
        <f>(Staff!$D87*CF90)*((1+Staff!$H86)^(ROUNDDOWN((COUNTIF($D185:CE185,"&gt;0")/12),0)))</f>
        <v>0</v>
      </c>
      <c r="CG185" s="567">
        <f>(Staff!$D87*CG90)*((1+Staff!$H86)^(ROUNDDOWN((COUNTIF($D185:CF185,"&gt;0")/12),0)))</f>
        <v>0</v>
      </c>
      <c r="CH185" s="567">
        <f>(Staff!$D87*CH90)*((1+Staff!$H86)^(ROUNDDOWN((COUNTIF($D185:CG185,"&gt;0")/12),0)))</f>
        <v>0</v>
      </c>
      <c r="CI185" s="567">
        <f>(Staff!$D87*CI90)*((1+Staff!$H86)^(ROUNDDOWN((COUNTIF($D185:CH185,"&gt;0")/12),0)))</f>
        <v>0</v>
      </c>
    </row>
    <row r="186" spans="1:87" ht="16.5" customHeight="1">
      <c r="A186" s="906" t="s">
        <v>293</v>
      </c>
      <c r="B186" s="907"/>
      <c r="C186" s="908" t="str">
        <f>Settings!$C$7</f>
        <v>USD</v>
      </c>
      <c r="D186" s="909">
        <f t="shared" ref="D186:CI186" si="13">SUM(D108:D185)</f>
        <v>0</v>
      </c>
      <c r="E186" s="910">
        <f t="shared" si="13"/>
        <v>0</v>
      </c>
      <c r="F186" s="910">
        <f t="shared" si="13"/>
        <v>0</v>
      </c>
      <c r="G186" s="910">
        <f t="shared" si="13"/>
        <v>0</v>
      </c>
      <c r="H186" s="910">
        <f t="shared" si="13"/>
        <v>0</v>
      </c>
      <c r="I186" s="910">
        <f t="shared" si="13"/>
        <v>0</v>
      </c>
      <c r="J186" s="910">
        <f t="shared" si="13"/>
        <v>0</v>
      </c>
      <c r="K186" s="910">
        <f t="shared" si="13"/>
        <v>0</v>
      </c>
      <c r="L186" s="910">
        <f t="shared" si="13"/>
        <v>0</v>
      </c>
      <c r="M186" s="910">
        <f t="shared" si="13"/>
        <v>0</v>
      </c>
      <c r="N186" s="910">
        <f t="shared" si="13"/>
        <v>0</v>
      </c>
      <c r="O186" s="910">
        <f t="shared" si="13"/>
        <v>0</v>
      </c>
      <c r="P186" s="910">
        <f t="shared" si="13"/>
        <v>0</v>
      </c>
      <c r="Q186" s="910">
        <f t="shared" si="13"/>
        <v>0</v>
      </c>
      <c r="R186" s="910">
        <f t="shared" si="13"/>
        <v>0</v>
      </c>
      <c r="S186" s="910">
        <f t="shared" si="13"/>
        <v>0</v>
      </c>
      <c r="T186" s="910">
        <f t="shared" si="13"/>
        <v>0</v>
      </c>
      <c r="U186" s="910">
        <f t="shared" si="13"/>
        <v>0</v>
      </c>
      <c r="V186" s="910">
        <f t="shared" si="13"/>
        <v>0</v>
      </c>
      <c r="W186" s="910">
        <f t="shared" si="13"/>
        <v>0</v>
      </c>
      <c r="X186" s="910">
        <f t="shared" si="13"/>
        <v>0</v>
      </c>
      <c r="Y186" s="910">
        <f t="shared" si="13"/>
        <v>0</v>
      </c>
      <c r="Z186" s="910">
        <f t="shared" si="13"/>
        <v>0</v>
      </c>
      <c r="AA186" s="910">
        <f t="shared" si="13"/>
        <v>0</v>
      </c>
      <c r="AB186" s="910">
        <f t="shared" si="13"/>
        <v>0</v>
      </c>
      <c r="AC186" s="910">
        <f t="shared" si="13"/>
        <v>0</v>
      </c>
      <c r="AD186" s="910">
        <f t="shared" si="13"/>
        <v>0</v>
      </c>
      <c r="AE186" s="910">
        <f t="shared" si="13"/>
        <v>0</v>
      </c>
      <c r="AF186" s="910">
        <f t="shared" si="13"/>
        <v>0</v>
      </c>
      <c r="AG186" s="910">
        <f t="shared" si="13"/>
        <v>0</v>
      </c>
      <c r="AH186" s="910">
        <f t="shared" si="13"/>
        <v>0</v>
      </c>
      <c r="AI186" s="910">
        <f t="shared" si="13"/>
        <v>0</v>
      </c>
      <c r="AJ186" s="910">
        <f t="shared" si="13"/>
        <v>0</v>
      </c>
      <c r="AK186" s="910">
        <f t="shared" si="13"/>
        <v>0</v>
      </c>
      <c r="AL186" s="910">
        <f t="shared" si="13"/>
        <v>0</v>
      </c>
      <c r="AM186" s="910">
        <f t="shared" si="13"/>
        <v>0</v>
      </c>
      <c r="AN186" s="910">
        <f t="shared" si="13"/>
        <v>0</v>
      </c>
      <c r="AO186" s="910">
        <f t="shared" si="13"/>
        <v>0</v>
      </c>
      <c r="AP186" s="910">
        <f t="shared" si="13"/>
        <v>0</v>
      </c>
      <c r="AQ186" s="910">
        <f t="shared" si="13"/>
        <v>0</v>
      </c>
      <c r="AR186" s="910">
        <f t="shared" si="13"/>
        <v>0</v>
      </c>
      <c r="AS186" s="910">
        <f t="shared" si="13"/>
        <v>0</v>
      </c>
      <c r="AT186" s="910">
        <f t="shared" si="13"/>
        <v>0</v>
      </c>
      <c r="AU186" s="910">
        <f t="shared" si="13"/>
        <v>0</v>
      </c>
      <c r="AV186" s="910">
        <f t="shared" si="13"/>
        <v>0</v>
      </c>
      <c r="AW186" s="910">
        <f t="shared" si="13"/>
        <v>0</v>
      </c>
      <c r="AX186" s="910">
        <f t="shared" si="13"/>
        <v>0</v>
      </c>
      <c r="AY186" s="910">
        <f t="shared" si="13"/>
        <v>0</v>
      </c>
      <c r="AZ186" s="910">
        <f t="shared" si="13"/>
        <v>0</v>
      </c>
      <c r="BA186" s="910">
        <f t="shared" si="13"/>
        <v>0</v>
      </c>
      <c r="BB186" s="910">
        <f t="shared" si="13"/>
        <v>0</v>
      </c>
      <c r="BC186" s="910">
        <f t="shared" si="13"/>
        <v>0</v>
      </c>
      <c r="BD186" s="910">
        <f t="shared" si="13"/>
        <v>0</v>
      </c>
      <c r="BE186" s="910">
        <f t="shared" si="13"/>
        <v>0</v>
      </c>
      <c r="BF186" s="910">
        <f t="shared" si="13"/>
        <v>0</v>
      </c>
      <c r="BG186" s="910">
        <f t="shared" si="13"/>
        <v>0</v>
      </c>
      <c r="BH186" s="910">
        <f t="shared" si="13"/>
        <v>0</v>
      </c>
      <c r="BI186" s="910">
        <f t="shared" si="13"/>
        <v>0</v>
      </c>
      <c r="BJ186" s="910">
        <f t="shared" si="13"/>
        <v>0</v>
      </c>
      <c r="BK186" s="910">
        <f t="shared" si="13"/>
        <v>0</v>
      </c>
      <c r="BL186" s="910">
        <f t="shared" si="13"/>
        <v>0</v>
      </c>
      <c r="BM186" s="910">
        <f t="shared" si="13"/>
        <v>0</v>
      </c>
      <c r="BN186" s="910">
        <f t="shared" si="13"/>
        <v>0</v>
      </c>
      <c r="BO186" s="910">
        <f t="shared" si="13"/>
        <v>0</v>
      </c>
      <c r="BP186" s="910">
        <f t="shared" si="13"/>
        <v>0</v>
      </c>
      <c r="BQ186" s="910">
        <f t="shared" si="13"/>
        <v>0</v>
      </c>
      <c r="BR186" s="910">
        <f t="shared" si="13"/>
        <v>0</v>
      </c>
      <c r="BS186" s="910">
        <f t="shared" si="13"/>
        <v>0</v>
      </c>
      <c r="BT186" s="910">
        <f t="shared" si="13"/>
        <v>0</v>
      </c>
      <c r="BU186" s="910">
        <f t="shared" si="13"/>
        <v>0</v>
      </c>
      <c r="BV186" s="910">
        <f t="shared" si="13"/>
        <v>0</v>
      </c>
      <c r="BW186" s="910">
        <f t="shared" si="13"/>
        <v>0</v>
      </c>
      <c r="BX186" s="910">
        <f t="shared" si="13"/>
        <v>0</v>
      </c>
      <c r="BY186" s="910">
        <f t="shared" si="13"/>
        <v>0</v>
      </c>
      <c r="BZ186" s="910">
        <f t="shared" si="13"/>
        <v>0</v>
      </c>
      <c r="CA186" s="910">
        <f t="shared" si="13"/>
        <v>0</v>
      </c>
      <c r="CB186" s="910">
        <f t="shared" si="13"/>
        <v>0</v>
      </c>
      <c r="CC186" s="910">
        <f t="shared" si="13"/>
        <v>0</v>
      </c>
      <c r="CD186" s="910">
        <f t="shared" si="13"/>
        <v>0</v>
      </c>
      <c r="CE186" s="910">
        <f t="shared" si="13"/>
        <v>0</v>
      </c>
      <c r="CF186" s="910">
        <f t="shared" si="13"/>
        <v>0</v>
      </c>
      <c r="CG186" s="910">
        <f t="shared" si="13"/>
        <v>0</v>
      </c>
      <c r="CH186" s="910">
        <f t="shared" si="13"/>
        <v>0</v>
      </c>
      <c r="CI186" s="910">
        <f t="shared" si="13"/>
        <v>0</v>
      </c>
    </row>
    <row r="187" spans="1:87" ht="16.5" customHeight="1">
      <c r="A187" s="911"/>
      <c r="B187" s="878"/>
      <c r="C187" s="498"/>
      <c r="D187" s="713"/>
      <c r="E187" s="713"/>
      <c r="F187" s="713"/>
      <c r="G187" s="713"/>
      <c r="H187" s="713"/>
      <c r="I187" s="713"/>
      <c r="J187" s="713"/>
      <c r="K187" s="713"/>
      <c r="L187" s="713"/>
      <c r="M187" s="713"/>
      <c r="N187" s="713"/>
      <c r="O187" s="713"/>
      <c r="P187" s="713"/>
      <c r="Q187" s="713"/>
      <c r="R187" s="713"/>
      <c r="S187" s="713"/>
      <c r="T187" s="713"/>
      <c r="U187" s="713"/>
      <c r="V187" s="713"/>
      <c r="W187" s="713"/>
      <c r="X187" s="713"/>
      <c r="Y187" s="713"/>
      <c r="Z187" s="713"/>
      <c r="AA187" s="713"/>
      <c r="AB187" s="713"/>
      <c r="AC187" s="713"/>
      <c r="AD187" s="713"/>
      <c r="AE187" s="713"/>
      <c r="AF187" s="713"/>
      <c r="AG187" s="713"/>
      <c r="AH187" s="713"/>
      <c r="AI187" s="713"/>
      <c r="AJ187" s="713"/>
      <c r="AK187" s="713"/>
      <c r="AL187" s="713"/>
      <c r="AM187" s="713"/>
      <c r="AN187" s="713"/>
      <c r="AO187" s="713"/>
      <c r="AP187" s="713"/>
      <c r="AQ187" s="713"/>
      <c r="AR187" s="713"/>
      <c r="AS187" s="713"/>
      <c r="AT187" s="713"/>
      <c r="AU187" s="713"/>
      <c r="AV187" s="713"/>
      <c r="AW187" s="713"/>
      <c r="AX187" s="713"/>
      <c r="AY187" s="713"/>
      <c r="AZ187" s="713"/>
      <c r="BA187" s="713"/>
      <c r="BB187" s="713"/>
      <c r="BC187" s="713"/>
      <c r="BD187" s="713"/>
      <c r="BE187" s="713"/>
      <c r="BF187" s="713"/>
      <c r="BG187" s="713"/>
      <c r="BH187" s="713"/>
      <c r="BI187" s="713"/>
      <c r="BJ187" s="713"/>
      <c r="BK187" s="713"/>
      <c r="BL187" s="713"/>
      <c r="BM187" s="713"/>
      <c r="BN187" s="713"/>
      <c r="BO187" s="713"/>
      <c r="BP187" s="713"/>
      <c r="BQ187" s="713"/>
      <c r="BR187" s="713"/>
      <c r="BS187" s="713"/>
      <c r="BT187" s="713"/>
      <c r="BU187" s="713"/>
      <c r="BV187" s="713"/>
      <c r="BW187" s="713"/>
      <c r="BX187" s="713"/>
      <c r="BY187" s="713"/>
      <c r="BZ187" s="713"/>
      <c r="CA187" s="713"/>
      <c r="CB187" s="713"/>
      <c r="CC187" s="713"/>
      <c r="CD187" s="713"/>
      <c r="CE187" s="713"/>
      <c r="CF187" s="713"/>
      <c r="CG187" s="713"/>
      <c r="CH187" s="713"/>
      <c r="CI187" s="713"/>
    </row>
    <row r="188" spans="1:87" ht="16.5" customHeight="1">
      <c r="A188" s="881"/>
      <c r="B188" s="882"/>
      <c r="C188" s="719"/>
      <c r="D188" s="557"/>
      <c r="E188" s="557"/>
      <c r="F188" s="557"/>
      <c r="G188" s="557"/>
      <c r="H188" s="557"/>
      <c r="I188" s="557"/>
      <c r="J188" s="557"/>
      <c r="K188" s="557"/>
      <c r="L188" s="557"/>
      <c r="M188" s="557"/>
      <c r="N188" s="557"/>
      <c r="O188" s="557"/>
      <c r="P188" s="557"/>
      <c r="Q188" s="557"/>
      <c r="R188" s="557"/>
      <c r="S188" s="557"/>
      <c r="T188" s="557"/>
      <c r="U188" s="557"/>
      <c r="V188" s="557"/>
      <c r="W188" s="557"/>
      <c r="X188" s="557"/>
      <c r="Y188" s="557"/>
      <c r="Z188" s="557"/>
      <c r="AA188" s="557"/>
      <c r="AB188" s="557"/>
      <c r="AC188" s="557"/>
      <c r="AD188" s="557"/>
      <c r="AE188" s="557"/>
      <c r="AF188" s="557"/>
      <c r="AG188" s="557"/>
      <c r="AH188" s="557"/>
      <c r="AI188" s="557"/>
      <c r="AJ188" s="557"/>
      <c r="AK188" s="557"/>
      <c r="AL188" s="557"/>
      <c r="AM188" s="557"/>
      <c r="AN188" s="437"/>
      <c r="AO188" s="437"/>
      <c r="AP188" s="437"/>
      <c r="AQ188" s="437"/>
      <c r="AR188" s="437"/>
      <c r="AS188" s="437"/>
      <c r="AT188" s="437"/>
      <c r="AU188" s="437"/>
      <c r="AV188" s="437"/>
      <c r="AW188" s="437"/>
      <c r="AX188" s="437"/>
      <c r="AY188" s="437"/>
      <c r="AZ188" s="437"/>
      <c r="BA188" s="437"/>
      <c r="BB188" s="437"/>
      <c r="BC188" s="437"/>
      <c r="BD188" s="437"/>
      <c r="BE188" s="437"/>
      <c r="BF188" s="437"/>
      <c r="BG188" s="437"/>
      <c r="BH188" s="437"/>
      <c r="BI188" s="437"/>
      <c r="BJ188" s="437"/>
      <c r="BK188" s="437"/>
      <c r="BL188" s="437"/>
      <c r="BM188" s="437"/>
      <c r="BN188" s="437"/>
      <c r="BO188" s="437"/>
      <c r="BP188" s="437"/>
      <c r="BQ188" s="437"/>
      <c r="BR188" s="437"/>
      <c r="BS188" s="437"/>
      <c r="BT188" s="437"/>
      <c r="BU188" s="437"/>
      <c r="BV188" s="437"/>
      <c r="BW188" s="437"/>
      <c r="BX188" s="437"/>
      <c r="BY188" s="437"/>
      <c r="BZ188" s="437"/>
      <c r="CA188" s="437"/>
      <c r="CB188" s="437"/>
      <c r="CC188" s="437"/>
      <c r="CD188" s="437"/>
      <c r="CE188" s="437"/>
      <c r="CF188" s="437"/>
      <c r="CG188" s="437"/>
      <c r="CH188" s="437"/>
      <c r="CI188" s="437"/>
    </row>
    <row r="189" spans="1:87" ht="15.75" customHeight="1">
      <c r="A189" s="881"/>
      <c r="B189" s="882"/>
      <c r="C189" s="719"/>
      <c r="D189" s="437"/>
      <c r="E189" s="437"/>
      <c r="F189" s="437"/>
      <c r="G189" s="437"/>
      <c r="H189" s="437"/>
      <c r="I189" s="437"/>
      <c r="J189" s="437"/>
      <c r="K189" s="437"/>
      <c r="L189" s="437"/>
      <c r="M189" s="437"/>
      <c r="N189" s="437"/>
      <c r="O189" s="437"/>
      <c r="P189" s="437"/>
      <c r="Q189" s="437"/>
      <c r="R189" s="437"/>
      <c r="S189" s="437"/>
      <c r="T189" s="437"/>
      <c r="U189" s="437"/>
      <c r="V189" s="437"/>
      <c r="W189" s="437"/>
      <c r="X189" s="437"/>
      <c r="Y189" s="437"/>
      <c r="Z189" s="437"/>
      <c r="AA189" s="437"/>
      <c r="AB189" s="437"/>
      <c r="AC189" s="437"/>
      <c r="AD189" s="437"/>
      <c r="AE189" s="437"/>
      <c r="AF189" s="437"/>
      <c r="AG189" s="437"/>
      <c r="AH189" s="437"/>
      <c r="AI189" s="437"/>
      <c r="AJ189" s="437"/>
      <c r="AK189" s="437"/>
      <c r="AL189" s="437"/>
      <c r="AM189" s="437"/>
      <c r="AN189" s="437"/>
      <c r="AO189" s="437"/>
      <c r="AP189" s="437"/>
      <c r="AQ189" s="437"/>
      <c r="AR189" s="437"/>
      <c r="AS189" s="437"/>
      <c r="AT189" s="437"/>
      <c r="AU189" s="437"/>
      <c r="AV189" s="437"/>
      <c r="AW189" s="437"/>
      <c r="AX189" s="437"/>
      <c r="AY189" s="437"/>
      <c r="AZ189" s="437"/>
      <c r="BA189" s="437"/>
      <c r="BB189" s="437"/>
      <c r="BC189" s="437"/>
      <c r="BD189" s="437"/>
      <c r="BE189" s="437"/>
      <c r="BF189" s="437"/>
      <c r="BG189" s="437"/>
      <c r="BH189" s="437"/>
      <c r="BI189" s="437"/>
      <c r="BJ189" s="437"/>
      <c r="BK189" s="437"/>
      <c r="BL189" s="437"/>
      <c r="BM189" s="437"/>
      <c r="BN189" s="437"/>
      <c r="BO189" s="437"/>
      <c r="BP189" s="437"/>
      <c r="BQ189" s="437"/>
      <c r="BR189" s="437"/>
      <c r="BS189" s="437"/>
      <c r="BT189" s="437"/>
      <c r="BU189" s="437"/>
      <c r="BV189" s="437"/>
      <c r="BW189" s="437"/>
      <c r="BX189" s="437"/>
      <c r="BY189" s="437"/>
      <c r="BZ189" s="437"/>
      <c r="CA189" s="437"/>
      <c r="CB189" s="437"/>
      <c r="CC189" s="437"/>
      <c r="CD189" s="437"/>
      <c r="CE189" s="437"/>
      <c r="CF189" s="437"/>
      <c r="CG189" s="437"/>
      <c r="CH189" s="437"/>
      <c r="CI189" s="437"/>
    </row>
    <row r="190" spans="1:87" ht="15.75" customHeight="1">
      <c r="A190" s="379"/>
      <c r="B190" s="882"/>
      <c r="C190" s="719"/>
      <c r="D190" s="557"/>
      <c r="E190" s="557"/>
      <c r="F190" s="557"/>
      <c r="G190" s="718"/>
      <c r="H190" s="718"/>
      <c r="I190" s="718"/>
      <c r="J190" s="718"/>
      <c r="K190" s="718"/>
      <c r="L190" s="718"/>
      <c r="M190" s="702"/>
      <c r="N190" s="718"/>
      <c r="O190" s="718"/>
      <c r="P190" s="718"/>
      <c r="Q190" s="718"/>
      <c r="R190" s="718"/>
      <c r="S190" s="718"/>
      <c r="T190" s="718"/>
      <c r="U190" s="718"/>
      <c r="V190" s="718"/>
      <c r="W190" s="718"/>
      <c r="X190" s="718"/>
      <c r="Y190" s="718"/>
      <c r="Z190" s="718"/>
      <c r="AA190" s="718"/>
      <c r="AB190" s="718"/>
      <c r="AC190" s="718"/>
      <c r="AD190" s="718"/>
      <c r="AE190" s="718"/>
      <c r="AF190" s="718"/>
      <c r="AG190" s="718"/>
      <c r="AH190" s="718"/>
      <c r="AI190" s="718"/>
      <c r="AJ190" s="718"/>
      <c r="AK190" s="718"/>
      <c r="AL190" s="718"/>
      <c r="AM190" s="718"/>
      <c r="AN190" s="718"/>
      <c r="AO190" s="718"/>
      <c r="AP190" s="718"/>
      <c r="AQ190" s="718"/>
      <c r="AR190" s="718"/>
      <c r="AS190" s="718"/>
      <c r="AT190" s="718"/>
      <c r="AU190" s="718"/>
      <c r="AV190" s="718"/>
      <c r="AW190" s="718"/>
      <c r="AX190" s="718"/>
      <c r="AY190" s="718"/>
      <c r="AZ190" s="718"/>
      <c r="BA190" s="718"/>
      <c r="BB190" s="718"/>
      <c r="BC190" s="718"/>
      <c r="BD190" s="718"/>
      <c r="BE190" s="718"/>
      <c r="BF190" s="718"/>
      <c r="BG190" s="718"/>
      <c r="BH190" s="718"/>
      <c r="BI190" s="718"/>
      <c r="BJ190" s="718"/>
      <c r="BK190" s="718"/>
      <c r="BL190" s="718"/>
      <c r="BM190" s="718"/>
      <c r="BN190" s="718"/>
      <c r="BO190" s="718"/>
      <c r="BP190" s="718"/>
      <c r="BQ190" s="718"/>
      <c r="BR190" s="718"/>
      <c r="BS190" s="718"/>
      <c r="BT190" s="718"/>
      <c r="BU190" s="718"/>
      <c r="BV190" s="718"/>
      <c r="BW190" s="718"/>
      <c r="BX190" s="718"/>
      <c r="BY190" s="718"/>
      <c r="BZ190" s="718"/>
      <c r="CA190" s="718"/>
      <c r="CB190" s="718"/>
      <c r="CC190" s="718"/>
      <c r="CD190" s="718"/>
      <c r="CE190" s="718"/>
      <c r="CF190" s="718"/>
      <c r="CG190" s="718"/>
      <c r="CH190" s="718"/>
      <c r="CI190" s="718"/>
    </row>
    <row r="191" spans="1:87" ht="15.75" customHeight="1">
      <c r="A191" s="379"/>
      <c r="B191" s="882"/>
      <c r="C191" s="719"/>
      <c r="D191" s="557"/>
      <c r="E191" s="557"/>
      <c r="F191" s="557"/>
      <c r="G191" s="718"/>
      <c r="H191" s="718"/>
      <c r="I191" s="718"/>
      <c r="J191" s="718"/>
      <c r="K191" s="718"/>
      <c r="L191" s="718"/>
      <c r="M191" s="702"/>
      <c r="N191" s="718"/>
      <c r="O191" s="718"/>
      <c r="P191" s="718"/>
      <c r="Q191" s="718"/>
      <c r="R191" s="718"/>
      <c r="S191" s="718"/>
      <c r="T191" s="718"/>
      <c r="U191" s="718"/>
      <c r="V191" s="718"/>
      <c r="W191" s="718"/>
      <c r="X191" s="718"/>
      <c r="Y191" s="718"/>
      <c r="Z191" s="718"/>
      <c r="AA191" s="718"/>
      <c r="AB191" s="718"/>
      <c r="AC191" s="718"/>
      <c r="AD191" s="718"/>
      <c r="AE191" s="718"/>
      <c r="AF191" s="718"/>
      <c r="AG191" s="718"/>
      <c r="AH191" s="718"/>
      <c r="AI191" s="718"/>
      <c r="AJ191" s="718"/>
      <c r="AK191" s="718"/>
      <c r="AL191" s="718"/>
      <c r="AM191" s="718"/>
      <c r="AN191" s="718"/>
      <c r="AO191" s="718"/>
      <c r="AP191" s="718"/>
      <c r="AQ191" s="718"/>
      <c r="AR191" s="718"/>
      <c r="AS191" s="718"/>
      <c r="AT191" s="718"/>
      <c r="AU191" s="718"/>
      <c r="AV191" s="718"/>
      <c r="AW191" s="718"/>
      <c r="AX191" s="718"/>
      <c r="AY191" s="718"/>
      <c r="AZ191" s="718"/>
      <c r="BA191" s="718"/>
      <c r="BB191" s="718"/>
      <c r="BC191" s="718"/>
      <c r="BD191" s="718"/>
      <c r="BE191" s="718"/>
      <c r="BF191" s="718"/>
      <c r="BG191" s="718"/>
      <c r="BH191" s="718"/>
      <c r="BI191" s="718"/>
      <c r="BJ191" s="718"/>
      <c r="BK191" s="718"/>
      <c r="BL191" s="718"/>
      <c r="BM191" s="718"/>
      <c r="BN191" s="718"/>
      <c r="BO191" s="718"/>
      <c r="BP191" s="718"/>
      <c r="BQ191" s="718"/>
      <c r="BR191" s="718"/>
      <c r="BS191" s="718"/>
      <c r="BT191" s="718"/>
      <c r="BU191" s="718"/>
      <c r="BV191" s="718"/>
      <c r="BW191" s="718"/>
      <c r="BX191" s="718"/>
      <c r="BY191" s="718"/>
      <c r="BZ191" s="718"/>
      <c r="CA191" s="718"/>
      <c r="CB191" s="718"/>
      <c r="CC191" s="718"/>
      <c r="CD191" s="718"/>
      <c r="CE191" s="718"/>
      <c r="CF191" s="718"/>
      <c r="CG191" s="718"/>
      <c r="CH191" s="718"/>
      <c r="CI191" s="718"/>
    </row>
    <row r="192" spans="1:87" ht="15.75" customHeight="1">
      <c r="A192" s="379"/>
      <c r="B192" s="882"/>
      <c r="C192" s="719"/>
      <c r="D192" s="557"/>
      <c r="E192" s="557"/>
      <c r="F192" s="557"/>
      <c r="G192" s="718"/>
      <c r="H192" s="718"/>
      <c r="I192" s="718"/>
      <c r="J192" s="718"/>
      <c r="K192" s="718"/>
      <c r="L192" s="718"/>
      <c r="M192" s="702"/>
      <c r="N192" s="718"/>
      <c r="O192" s="718"/>
      <c r="P192" s="718"/>
      <c r="Q192" s="718"/>
      <c r="R192" s="718"/>
      <c r="S192" s="718"/>
      <c r="T192" s="718"/>
      <c r="U192" s="718"/>
      <c r="V192" s="718"/>
      <c r="W192" s="718"/>
      <c r="X192" s="718"/>
      <c r="Y192" s="718"/>
      <c r="Z192" s="718"/>
      <c r="AA192" s="718"/>
      <c r="AB192" s="718"/>
      <c r="AC192" s="718"/>
      <c r="AD192" s="718"/>
      <c r="AE192" s="718"/>
      <c r="AF192" s="718"/>
      <c r="AG192" s="718"/>
      <c r="AH192" s="718"/>
      <c r="AI192" s="718"/>
      <c r="AJ192" s="718"/>
      <c r="AK192" s="718"/>
      <c r="AL192" s="718"/>
      <c r="AM192" s="718"/>
      <c r="AN192" s="718"/>
      <c r="AO192" s="718"/>
      <c r="AP192" s="718"/>
      <c r="AQ192" s="718"/>
      <c r="AR192" s="718"/>
      <c r="AS192" s="718"/>
      <c r="AT192" s="718"/>
      <c r="AU192" s="718"/>
      <c r="AV192" s="718"/>
      <c r="AW192" s="718"/>
      <c r="AX192" s="718"/>
      <c r="AY192" s="718"/>
      <c r="AZ192" s="718"/>
      <c r="BA192" s="718"/>
      <c r="BB192" s="718"/>
      <c r="BC192" s="718"/>
      <c r="BD192" s="718"/>
      <c r="BE192" s="718"/>
      <c r="BF192" s="718"/>
      <c r="BG192" s="718"/>
      <c r="BH192" s="718"/>
      <c r="BI192" s="718"/>
      <c r="BJ192" s="718"/>
      <c r="BK192" s="718"/>
      <c r="BL192" s="718"/>
      <c r="BM192" s="718"/>
      <c r="BN192" s="718"/>
      <c r="BO192" s="718"/>
      <c r="BP192" s="718"/>
      <c r="BQ192" s="718"/>
      <c r="BR192" s="718"/>
      <c r="BS192" s="718"/>
      <c r="BT192" s="718"/>
      <c r="BU192" s="718"/>
      <c r="BV192" s="718"/>
      <c r="BW192" s="718"/>
      <c r="BX192" s="718"/>
      <c r="BY192" s="718"/>
      <c r="BZ192" s="718"/>
      <c r="CA192" s="718"/>
      <c r="CB192" s="718"/>
      <c r="CC192" s="718"/>
      <c r="CD192" s="718"/>
      <c r="CE192" s="718"/>
      <c r="CF192" s="718"/>
      <c r="CG192" s="718"/>
      <c r="CH192" s="718"/>
      <c r="CI192" s="718"/>
    </row>
    <row r="193" spans="1:87" ht="15.75" customHeight="1">
      <c r="A193" s="379"/>
      <c r="B193" s="882"/>
      <c r="C193" s="719"/>
      <c r="D193" s="557"/>
      <c r="E193" s="557"/>
      <c r="F193" s="557"/>
      <c r="G193" s="718"/>
      <c r="H193" s="718"/>
      <c r="I193" s="718"/>
      <c r="J193" s="718"/>
      <c r="K193" s="718"/>
      <c r="L193" s="718"/>
      <c r="M193" s="702"/>
      <c r="N193" s="718"/>
      <c r="O193" s="718"/>
      <c r="P193" s="718"/>
      <c r="Q193" s="718"/>
      <c r="R193" s="718"/>
      <c r="S193" s="718"/>
      <c r="T193" s="718"/>
      <c r="U193" s="718"/>
      <c r="V193" s="718"/>
      <c r="W193" s="718"/>
      <c r="X193" s="718"/>
      <c r="Y193" s="718"/>
      <c r="Z193" s="718"/>
      <c r="AA193" s="718"/>
      <c r="AB193" s="718"/>
      <c r="AC193" s="718"/>
      <c r="AD193" s="718"/>
      <c r="AE193" s="718"/>
      <c r="AF193" s="718"/>
      <c r="AG193" s="718"/>
      <c r="AH193" s="718"/>
      <c r="AI193" s="718"/>
      <c r="AJ193" s="718"/>
      <c r="AK193" s="718"/>
      <c r="AL193" s="718"/>
      <c r="AM193" s="718"/>
      <c r="AN193" s="718"/>
      <c r="AO193" s="718"/>
      <c r="AP193" s="718"/>
      <c r="AQ193" s="718"/>
      <c r="AR193" s="718"/>
      <c r="AS193" s="718"/>
      <c r="AT193" s="718"/>
      <c r="AU193" s="718"/>
      <c r="AV193" s="718"/>
      <c r="AW193" s="718"/>
      <c r="AX193" s="718"/>
      <c r="AY193" s="718"/>
      <c r="AZ193" s="718"/>
      <c r="BA193" s="718"/>
      <c r="BB193" s="718"/>
      <c r="BC193" s="718"/>
      <c r="BD193" s="718"/>
      <c r="BE193" s="718"/>
      <c r="BF193" s="718"/>
      <c r="BG193" s="718"/>
      <c r="BH193" s="718"/>
      <c r="BI193" s="718"/>
      <c r="BJ193" s="718"/>
      <c r="BK193" s="718"/>
      <c r="BL193" s="718"/>
      <c r="BM193" s="718"/>
      <c r="BN193" s="718"/>
      <c r="BO193" s="718"/>
      <c r="BP193" s="718"/>
      <c r="BQ193" s="718"/>
      <c r="BR193" s="718"/>
      <c r="BS193" s="718"/>
      <c r="BT193" s="718"/>
      <c r="BU193" s="718"/>
      <c r="BV193" s="718"/>
      <c r="BW193" s="718"/>
      <c r="BX193" s="718"/>
      <c r="BY193" s="718"/>
      <c r="BZ193" s="718"/>
      <c r="CA193" s="718"/>
      <c r="CB193" s="718"/>
      <c r="CC193" s="718"/>
      <c r="CD193" s="718"/>
      <c r="CE193" s="718"/>
      <c r="CF193" s="718"/>
      <c r="CG193" s="718"/>
      <c r="CH193" s="718"/>
      <c r="CI193" s="718"/>
    </row>
    <row r="194" spans="1:87" ht="15.75" customHeight="1">
      <c r="A194" s="379"/>
      <c r="B194" s="882"/>
      <c r="C194" s="719"/>
      <c r="D194" s="557"/>
      <c r="E194" s="557"/>
      <c r="F194" s="557"/>
      <c r="G194" s="718"/>
      <c r="H194" s="718"/>
      <c r="I194" s="718"/>
      <c r="J194" s="718"/>
      <c r="K194" s="718"/>
      <c r="L194" s="718"/>
      <c r="M194" s="702"/>
      <c r="N194" s="718"/>
      <c r="O194" s="718"/>
      <c r="P194" s="718"/>
      <c r="Q194" s="718"/>
      <c r="R194" s="718"/>
      <c r="S194" s="718"/>
      <c r="T194" s="718"/>
      <c r="U194" s="718"/>
      <c r="V194" s="718"/>
      <c r="W194" s="718"/>
      <c r="X194" s="718"/>
      <c r="Y194" s="718"/>
      <c r="Z194" s="718"/>
      <c r="AA194" s="718"/>
      <c r="AB194" s="718"/>
      <c r="AC194" s="718"/>
      <c r="AD194" s="718"/>
      <c r="AE194" s="718"/>
      <c r="AF194" s="718"/>
      <c r="AG194" s="718"/>
      <c r="AH194" s="718"/>
      <c r="AI194" s="718"/>
      <c r="AJ194" s="718"/>
      <c r="AK194" s="718"/>
      <c r="AL194" s="718"/>
      <c r="AM194" s="718"/>
      <c r="AN194" s="718"/>
      <c r="AO194" s="718"/>
      <c r="AP194" s="718"/>
      <c r="AQ194" s="718"/>
      <c r="AR194" s="718"/>
      <c r="AS194" s="718"/>
      <c r="AT194" s="718"/>
      <c r="AU194" s="718"/>
      <c r="AV194" s="718"/>
      <c r="AW194" s="718"/>
      <c r="AX194" s="718"/>
      <c r="AY194" s="718"/>
      <c r="AZ194" s="718"/>
      <c r="BA194" s="718"/>
      <c r="BB194" s="718"/>
      <c r="BC194" s="718"/>
      <c r="BD194" s="718"/>
      <c r="BE194" s="718"/>
      <c r="BF194" s="718"/>
      <c r="BG194" s="718"/>
      <c r="BH194" s="718"/>
      <c r="BI194" s="718"/>
      <c r="BJ194" s="718"/>
      <c r="BK194" s="718"/>
      <c r="BL194" s="718"/>
      <c r="BM194" s="718"/>
      <c r="BN194" s="718"/>
      <c r="BO194" s="718"/>
      <c r="BP194" s="718"/>
      <c r="BQ194" s="718"/>
      <c r="BR194" s="718"/>
      <c r="BS194" s="718"/>
      <c r="BT194" s="718"/>
      <c r="BU194" s="718"/>
      <c r="BV194" s="718"/>
      <c r="BW194" s="718"/>
      <c r="BX194" s="718"/>
      <c r="BY194" s="718"/>
      <c r="BZ194" s="718"/>
      <c r="CA194" s="718"/>
      <c r="CB194" s="718"/>
      <c r="CC194" s="718"/>
      <c r="CD194" s="718"/>
      <c r="CE194" s="718"/>
      <c r="CF194" s="718"/>
      <c r="CG194" s="718"/>
      <c r="CH194" s="718"/>
      <c r="CI194" s="718"/>
    </row>
    <row r="195" spans="1:87" ht="41.25" customHeight="1">
      <c r="A195" s="655" t="s">
        <v>294</v>
      </c>
      <c r="B195" s="871"/>
      <c r="C195" s="872"/>
      <c r="D195" s="902"/>
      <c r="E195" s="903"/>
      <c r="F195" s="903"/>
      <c r="G195" s="903"/>
      <c r="H195" s="903"/>
      <c r="I195" s="903"/>
      <c r="J195" s="903"/>
      <c r="K195" s="903"/>
      <c r="L195" s="903"/>
      <c r="M195" s="903"/>
      <c r="N195" s="903"/>
      <c r="O195" s="903"/>
      <c r="P195" s="903"/>
      <c r="Q195" s="903"/>
      <c r="R195" s="903"/>
      <c r="S195" s="903"/>
      <c r="T195" s="903"/>
      <c r="U195" s="903"/>
      <c r="V195" s="903"/>
      <c r="W195" s="903"/>
      <c r="X195" s="903"/>
      <c r="Y195" s="903"/>
      <c r="Z195" s="903"/>
      <c r="AA195" s="903"/>
      <c r="AB195" s="903"/>
      <c r="AC195" s="903"/>
      <c r="AD195" s="903"/>
      <c r="AE195" s="903"/>
      <c r="AF195" s="903"/>
      <c r="AG195" s="903"/>
      <c r="AH195" s="903"/>
      <c r="AI195" s="903"/>
      <c r="AJ195" s="903"/>
      <c r="AK195" s="903"/>
      <c r="AL195" s="903"/>
      <c r="AM195" s="903"/>
      <c r="AN195" s="903"/>
      <c r="AO195" s="903"/>
      <c r="AP195" s="903"/>
      <c r="AQ195" s="903"/>
      <c r="AR195" s="903"/>
      <c r="AS195" s="903"/>
      <c r="AT195" s="903"/>
      <c r="AU195" s="903"/>
      <c r="AV195" s="903"/>
      <c r="AW195" s="903"/>
      <c r="AX195" s="903"/>
      <c r="AY195" s="903"/>
      <c r="AZ195" s="903"/>
      <c r="BA195" s="903"/>
      <c r="BB195" s="903"/>
      <c r="BC195" s="903"/>
      <c r="BD195" s="903"/>
      <c r="BE195" s="903"/>
      <c r="BF195" s="903"/>
      <c r="BG195" s="903"/>
      <c r="BH195" s="903"/>
      <c r="BI195" s="903"/>
      <c r="BJ195" s="903"/>
      <c r="BK195" s="903"/>
      <c r="BL195" s="903"/>
      <c r="BM195" s="903"/>
      <c r="BN195" s="903"/>
      <c r="BO195" s="903"/>
      <c r="BP195" s="903"/>
      <c r="BQ195" s="903"/>
      <c r="BR195" s="903"/>
      <c r="BS195" s="903"/>
      <c r="BT195" s="903"/>
      <c r="BU195" s="903"/>
      <c r="BV195" s="903"/>
      <c r="BW195" s="903"/>
      <c r="BX195" s="903"/>
      <c r="BY195" s="903"/>
      <c r="BZ195" s="903"/>
      <c r="CA195" s="903"/>
      <c r="CB195" s="903"/>
      <c r="CC195" s="903"/>
      <c r="CD195" s="903"/>
      <c r="CE195" s="903"/>
      <c r="CF195" s="903"/>
      <c r="CG195" s="903"/>
      <c r="CH195" s="903"/>
      <c r="CI195" s="903"/>
    </row>
    <row r="196" spans="1:87" ht="4.5" customHeight="1">
      <c r="A196" s="406"/>
      <c r="B196" s="912"/>
      <c r="C196" s="843"/>
      <c r="D196" s="691"/>
      <c r="E196" s="691"/>
      <c r="F196" s="691"/>
      <c r="G196" s="691"/>
      <c r="H196" s="691"/>
      <c r="I196" s="691"/>
      <c r="J196" s="691"/>
      <c r="K196" s="691"/>
      <c r="L196" s="691"/>
      <c r="M196" s="691"/>
      <c r="N196" s="691"/>
      <c r="O196" s="691"/>
      <c r="P196" s="691"/>
      <c r="Q196" s="691"/>
      <c r="R196" s="691"/>
      <c r="S196" s="691"/>
      <c r="T196" s="691"/>
      <c r="U196" s="691"/>
      <c r="V196" s="691"/>
      <c r="W196" s="691"/>
      <c r="X196" s="691"/>
      <c r="Y196" s="691"/>
      <c r="Z196" s="691"/>
      <c r="AA196" s="691"/>
      <c r="AB196" s="691"/>
      <c r="AC196" s="691"/>
      <c r="AD196" s="691"/>
      <c r="AE196" s="691"/>
      <c r="AF196" s="691"/>
      <c r="AG196" s="691"/>
      <c r="AH196" s="691"/>
      <c r="AI196" s="691"/>
      <c r="AJ196" s="691"/>
      <c r="AK196" s="691"/>
      <c r="AL196" s="691"/>
      <c r="AM196" s="691"/>
      <c r="AN196" s="691"/>
      <c r="AO196" s="691"/>
      <c r="AP196" s="691"/>
      <c r="AQ196" s="691"/>
      <c r="AR196" s="691"/>
      <c r="AS196" s="691"/>
      <c r="AT196" s="691"/>
      <c r="AU196" s="691"/>
      <c r="AV196" s="691"/>
      <c r="AW196" s="691"/>
      <c r="AX196" s="691"/>
      <c r="AY196" s="691"/>
      <c r="AZ196" s="691"/>
      <c r="BA196" s="691"/>
      <c r="BB196" s="691"/>
      <c r="BC196" s="691"/>
      <c r="BD196" s="691"/>
      <c r="BE196" s="691"/>
      <c r="BF196" s="691"/>
      <c r="BG196" s="691"/>
      <c r="BH196" s="691"/>
      <c r="BI196" s="691"/>
      <c r="BJ196" s="691"/>
      <c r="BK196" s="691"/>
      <c r="BL196" s="691"/>
      <c r="BM196" s="691"/>
      <c r="BN196" s="691"/>
      <c r="BO196" s="691"/>
      <c r="BP196" s="691"/>
      <c r="BQ196" s="691"/>
      <c r="BR196" s="691"/>
      <c r="BS196" s="691"/>
      <c r="BT196" s="691"/>
      <c r="BU196" s="691"/>
      <c r="BV196" s="691"/>
      <c r="BW196" s="691"/>
      <c r="BX196" s="691"/>
      <c r="BY196" s="691"/>
      <c r="BZ196" s="691"/>
      <c r="CA196" s="691"/>
      <c r="CB196" s="691"/>
      <c r="CC196" s="691"/>
      <c r="CD196" s="691"/>
      <c r="CE196" s="691"/>
      <c r="CF196" s="691"/>
      <c r="CG196" s="691"/>
      <c r="CH196" s="691"/>
      <c r="CI196" s="691"/>
    </row>
    <row r="197" spans="1:87" ht="15.75" customHeight="1">
      <c r="A197" s="774"/>
      <c r="B197" s="913"/>
      <c r="C197" s="914"/>
      <c r="D197" s="915"/>
      <c r="E197" s="718"/>
      <c r="F197" s="718"/>
      <c r="G197" s="718"/>
      <c r="H197" s="718"/>
      <c r="I197" s="718"/>
      <c r="J197" s="718"/>
      <c r="K197" s="718"/>
      <c r="L197" s="718"/>
      <c r="M197" s="718"/>
      <c r="N197" s="718"/>
      <c r="O197" s="718"/>
      <c r="P197" s="718"/>
      <c r="Q197" s="718"/>
      <c r="R197" s="718"/>
      <c r="S197" s="718"/>
      <c r="T197" s="718"/>
      <c r="U197" s="718"/>
      <c r="V197" s="718"/>
      <c r="W197" s="718"/>
      <c r="X197" s="718"/>
      <c r="Y197" s="718"/>
      <c r="Z197" s="718"/>
      <c r="AA197" s="718"/>
      <c r="AB197" s="718"/>
      <c r="AC197" s="718"/>
      <c r="AD197" s="718"/>
      <c r="AE197" s="718"/>
      <c r="AF197" s="718"/>
      <c r="AG197" s="718"/>
      <c r="AH197" s="718"/>
      <c r="AI197" s="718"/>
      <c r="AJ197" s="718"/>
      <c r="AK197" s="718"/>
      <c r="AL197" s="718"/>
      <c r="AM197" s="718"/>
      <c r="AN197" s="718"/>
      <c r="AO197" s="718"/>
      <c r="AP197" s="718"/>
      <c r="AQ197" s="718"/>
      <c r="AR197" s="718"/>
      <c r="AS197" s="718"/>
      <c r="AT197" s="718"/>
      <c r="AU197" s="718"/>
      <c r="AV197" s="718"/>
      <c r="AW197" s="718"/>
      <c r="AX197" s="718"/>
      <c r="AY197" s="718"/>
      <c r="AZ197" s="718"/>
      <c r="BA197" s="718"/>
      <c r="BB197" s="718"/>
      <c r="BC197" s="718"/>
      <c r="BD197" s="718"/>
      <c r="BE197" s="718"/>
      <c r="BF197" s="718"/>
      <c r="BG197" s="718"/>
      <c r="BH197" s="718"/>
      <c r="BI197" s="718"/>
      <c r="BJ197" s="718"/>
      <c r="BK197" s="718"/>
      <c r="BL197" s="718"/>
      <c r="BM197" s="718"/>
      <c r="BN197" s="718"/>
      <c r="BO197" s="718"/>
      <c r="BP197" s="718"/>
      <c r="BQ197" s="718"/>
      <c r="BR197" s="718"/>
      <c r="BS197" s="718"/>
      <c r="BT197" s="718"/>
      <c r="BU197" s="718"/>
      <c r="BV197" s="718"/>
      <c r="BW197" s="718"/>
      <c r="BX197" s="718"/>
      <c r="BY197" s="718"/>
      <c r="BZ197" s="718"/>
      <c r="CA197" s="718"/>
      <c r="CB197" s="718"/>
      <c r="CC197" s="718"/>
      <c r="CD197" s="718"/>
      <c r="CE197" s="718"/>
      <c r="CF197" s="718"/>
      <c r="CG197" s="718"/>
      <c r="CH197" s="718"/>
      <c r="CI197" s="718"/>
    </row>
    <row r="198" spans="1:87" ht="15.75" customHeight="1">
      <c r="A198" s="916" t="s">
        <v>295</v>
      </c>
      <c r="B198" s="917"/>
      <c r="C198" s="884"/>
      <c r="D198" s="918"/>
      <c r="E198" s="918"/>
      <c r="F198" s="918"/>
      <c r="G198" s="918"/>
      <c r="H198" s="918"/>
      <c r="I198" s="918"/>
      <c r="J198" s="918"/>
      <c r="K198" s="918"/>
      <c r="L198" s="918"/>
      <c r="M198" s="918"/>
      <c r="N198" s="918"/>
      <c r="O198" s="918"/>
      <c r="P198" s="918"/>
      <c r="Q198" s="918"/>
      <c r="R198" s="918"/>
      <c r="S198" s="918"/>
      <c r="T198" s="918"/>
      <c r="U198" s="918"/>
      <c r="V198" s="918"/>
      <c r="W198" s="918"/>
      <c r="X198" s="918"/>
      <c r="Y198" s="918"/>
      <c r="Z198" s="918"/>
      <c r="AA198" s="918"/>
      <c r="AB198" s="918"/>
      <c r="AC198" s="918"/>
      <c r="AD198" s="918"/>
      <c r="AE198" s="918"/>
      <c r="AF198" s="918"/>
      <c r="AG198" s="918"/>
      <c r="AH198" s="918"/>
      <c r="AI198" s="918"/>
      <c r="AJ198" s="918"/>
      <c r="AK198" s="918"/>
      <c r="AL198" s="918"/>
      <c r="AM198" s="918"/>
      <c r="AN198" s="919"/>
      <c r="AO198" s="919"/>
      <c r="AP198" s="919"/>
      <c r="AQ198" s="919"/>
      <c r="AR198" s="919"/>
      <c r="AS198" s="919"/>
      <c r="AT198" s="919"/>
      <c r="AU198" s="919"/>
      <c r="AV198" s="919"/>
      <c r="AW198" s="919"/>
      <c r="AX198" s="919"/>
      <c r="AY198" s="919"/>
      <c r="AZ198" s="919"/>
      <c r="BA198" s="919"/>
      <c r="BB198" s="919"/>
      <c r="BC198" s="919"/>
      <c r="BD198" s="919"/>
      <c r="BE198" s="919"/>
      <c r="BF198" s="919"/>
      <c r="BG198" s="919"/>
      <c r="BH198" s="919"/>
      <c r="BI198" s="919"/>
      <c r="BJ198" s="919"/>
      <c r="BK198" s="919"/>
      <c r="BL198" s="919"/>
      <c r="BM198" s="919"/>
      <c r="BN198" s="919"/>
      <c r="BO198" s="919"/>
      <c r="BP198" s="919"/>
      <c r="BQ198" s="919"/>
      <c r="BR198" s="919"/>
      <c r="BS198" s="919"/>
      <c r="BT198" s="919"/>
      <c r="BU198" s="919"/>
      <c r="BV198" s="919"/>
      <c r="BW198" s="919"/>
      <c r="BX198" s="919"/>
      <c r="BY198" s="919"/>
      <c r="BZ198" s="919"/>
      <c r="CA198" s="919"/>
      <c r="CB198" s="919"/>
      <c r="CC198" s="919"/>
      <c r="CD198" s="919"/>
      <c r="CE198" s="919"/>
      <c r="CF198" s="919"/>
      <c r="CG198" s="919"/>
      <c r="CH198" s="919"/>
      <c r="CI198" s="919"/>
    </row>
    <row r="199" spans="1:87" ht="15.75" customHeight="1">
      <c r="A199" s="373" t="s">
        <v>296</v>
      </c>
      <c r="B199" s="920"/>
      <c r="C199" s="719" t="str">
        <f>Settings!$C$7</f>
        <v>USD</v>
      </c>
      <c r="D199" s="763">
        <v>0</v>
      </c>
      <c r="E199" s="763">
        <f t="shared" ref="E199:CI199" si="14">D199</f>
        <v>0</v>
      </c>
      <c r="F199" s="763">
        <f t="shared" si="14"/>
        <v>0</v>
      </c>
      <c r="G199" s="763">
        <f t="shared" si="14"/>
        <v>0</v>
      </c>
      <c r="H199" s="763">
        <f t="shared" si="14"/>
        <v>0</v>
      </c>
      <c r="I199" s="763">
        <f t="shared" si="14"/>
        <v>0</v>
      </c>
      <c r="J199" s="763">
        <f t="shared" si="14"/>
        <v>0</v>
      </c>
      <c r="K199" s="763">
        <f t="shared" si="14"/>
        <v>0</v>
      </c>
      <c r="L199" s="763">
        <f t="shared" si="14"/>
        <v>0</v>
      </c>
      <c r="M199" s="763">
        <f t="shared" si="14"/>
        <v>0</v>
      </c>
      <c r="N199" s="763">
        <f t="shared" si="14"/>
        <v>0</v>
      </c>
      <c r="O199" s="763">
        <f t="shared" si="14"/>
        <v>0</v>
      </c>
      <c r="P199" s="763">
        <f t="shared" si="14"/>
        <v>0</v>
      </c>
      <c r="Q199" s="763">
        <f t="shared" si="14"/>
        <v>0</v>
      </c>
      <c r="R199" s="763">
        <f t="shared" si="14"/>
        <v>0</v>
      </c>
      <c r="S199" s="763">
        <f t="shared" si="14"/>
        <v>0</v>
      </c>
      <c r="T199" s="763">
        <f t="shared" si="14"/>
        <v>0</v>
      </c>
      <c r="U199" s="763">
        <f t="shared" si="14"/>
        <v>0</v>
      </c>
      <c r="V199" s="763">
        <f t="shared" si="14"/>
        <v>0</v>
      </c>
      <c r="W199" s="763">
        <f t="shared" si="14"/>
        <v>0</v>
      </c>
      <c r="X199" s="763">
        <f t="shared" si="14"/>
        <v>0</v>
      </c>
      <c r="Y199" s="763">
        <f t="shared" si="14"/>
        <v>0</v>
      </c>
      <c r="Z199" s="763">
        <f t="shared" si="14"/>
        <v>0</v>
      </c>
      <c r="AA199" s="763">
        <f t="shared" si="14"/>
        <v>0</v>
      </c>
      <c r="AB199" s="763">
        <f t="shared" si="14"/>
        <v>0</v>
      </c>
      <c r="AC199" s="763">
        <f t="shared" si="14"/>
        <v>0</v>
      </c>
      <c r="AD199" s="763">
        <f t="shared" si="14"/>
        <v>0</v>
      </c>
      <c r="AE199" s="763">
        <f t="shared" si="14"/>
        <v>0</v>
      </c>
      <c r="AF199" s="763">
        <f t="shared" si="14"/>
        <v>0</v>
      </c>
      <c r="AG199" s="763">
        <f t="shared" si="14"/>
        <v>0</v>
      </c>
      <c r="AH199" s="763">
        <f t="shared" si="14"/>
        <v>0</v>
      </c>
      <c r="AI199" s="763">
        <f t="shared" si="14"/>
        <v>0</v>
      </c>
      <c r="AJ199" s="763">
        <f t="shared" si="14"/>
        <v>0</v>
      </c>
      <c r="AK199" s="763">
        <f t="shared" si="14"/>
        <v>0</v>
      </c>
      <c r="AL199" s="763">
        <f t="shared" si="14"/>
        <v>0</v>
      </c>
      <c r="AM199" s="763">
        <f t="shared" si="14"/>
        <v>0</v>
      </c>
      <c r="AN199" s="763">
        <f t="shared" si="14"/>
        <v>0</v>
      </c>
      <c r="AO199" s="763">
        <f t="shared" si="14"/>
        <v>0</v>
      </c>
      <c r="AP199" s="763">
        <f t="shared" si="14"/>
        <v>0</v>
      </c>
      <c r="AQ199" s="763">
        <f t="shared" si="14"/>
        <v>0</v>
      </c>
      <c r="AR199" s="763">
        <f t="shared" si="14"/>
        <v>0</v>
      </c>
      <c r="AS199" s="763">
        <f t="shared" si="14"/>
        <v>0</v>
      </c>
      <c r="AT199" s="763">
        <f t="shared" si="14"/>
        <v>0</v>
      </c>
      <c r="AU199" s="763">
        <f t="shared" si="14"/>
        <v>0</v>
      </c>
      <c r="AV199" s="763">
        <f t="shared" si="14"/>
        <v>0</v>
      </c>
      <c r="AW199" s="763">
        <f t="shared" si="14"/>
        <v>0</v>
      </c>
      <c r="AX199" s="763">
        <f t="shared" si="14"/>
        <v>0</v>
      </c>
      <c r="AY199" s="763">
        <f t="shared" si="14"/>
        <v>0</v>
      </c>
      <c r="AZ199" s="763">
        <f t="shared" si="14"/>
        <v>0</v>
      </c>
      <c r="BA199" s="763">
        <f t="shared" si="14"/>
        <v>0</v>
      </c>
      <c r="BB199" s="763">
        <f t="shared" si="14"/>
        <v>0</v>
      </c>
      <c r="BC199" s="763">
        <f t="shared" si="14"/>
        <v>0</v>
      </c>
      <c r="BD199" s="763">
        <f t="shared" si="14"/>
        <v>0</v>
      </c>
      <c r="BE199" s="763">
        <f t="shared" si="14"/>
        <v>0</v>
      </c>
      <c r="BF199" s="763">
        <f t="shared" si="14"/>
        <v>0</v>
      </c>
      <c r="BG199" s="763">
        <f t="shared" si="14"/>
        <v>0</v>
      </c>
      <c r="BH199" s="763">
        <f t="shared" si="14"/>
        <v>0</v>
      </c>
      <c r="BI199" s="763">
        <f t="shared" si="14"/>
        <v>0</v>
      </c>
      <c r="BJ199" s="763">
        <f t="shared" si="14"/>
        <v>0</v>
      </c>
      <c r="BK199" s="763">
        <f t="shared" si="14"/>
        <v>0</v>
      </c>
      <c r="BL199" s="763">
        <f t="shared" si="14"/>
        <v>0</v>
      </c>
      <c r="BM199" s="763">
        <f t="shared" si="14"/>
        <v>0</v>
      </c>
      <c r="BN199" s="763">
        <f t="shared" si="14"/>
        <v>0</v>
      </c>
      <c r="BO199" s="763">
        <f t="shared" si="14"/>
        <v>0</v>
      </c>
      <c r="BP199" s="763">
        <f t="shared" si="14"/>
        <v>0</v>
      </c>
      <c r="BQ199" s="763">
        <f t="shared" si="14"/>
        <v>0</v>
      </c>
      <c r="BR199" s="763">
        <f t="shared" si="14"/>
        <v>0</v>
      </c>
      <c r="BS199" s="763">
        <f t="shared" si="14"/>
        <v>0</v>
      </c>
      <c r="BT199" s="763">
        <f t="shared" si="14"/>
        <v>0</v>
      </c>
      <c r="BU199" s="763">
        <f t="shared" si="14"/>
        <v>0</v>
      </c>
      <c r="BV199" s="763">
        <f t="shared" si="14"/>
        <v>0</v>
      </c>
      <c r="BW199" s="763">
        <f t="shared" si="14"/>
        <v>0</v>
      </c>
      <c r="BX199" s="763">
        <f t="shared" si="14"/>
        <v>0</v>
      </c>
      <c r="BY199" s="763">
        <f t="shared" si="14"/>
        <v>0</v>
      </c>
      <c r="BZ199" s="763">
        <f t="shared" si="14"/>
        <v>0</v>
      </c>
      <c r="CA199" s="763">
        <f t="shared" si="14"/>
        <v>0</v>
      </c>
      <c r="CB199" s="763">
        <f t="shared" si="14"/>
        <v>0</v>
      </c>
      <c r="CC199" s="763">
        <f t="shared" si="14"/>
        <v>0</v>
      </c>
      <c r="CD199" s="763">
        <f t="shared" si="14"/>
        <v>0</v>
      </c>
      <c r="CE199" s="763">
        <f t="shared" si="14"/>
        <v>0</v>
      </c>
      <c r="CF199" s="763">
        <f t="shared" si="14"/>
        <v>0</v>
      </c>
      <c r="CG199" s="763">
        <f t="shared" si="14"/>
        <v>0</v>
      </c>
      <c r="CH199" s="763">
        <f t="shared" si="14"/>
        <v>0</v>
      </c>
      <c r="CI199" s="763">
        <f t="shared" si="14"/>
        <v>0</v>
      </c>
    </row>
    <row r="200" spans="1:87" ht="15.75" customHeight="1">
      <c r="A200" s="373" t="s">
        <v>297</v>
      </c>
      <c r="B200" s="920"/>
      <c r="C200" s="719" t="str">
        <f>Settings!$C$7</f>
        <v>USD</v>
      </c>
      <c r="D200" s="763">
        <v>0</v>
      </c>
      <c r="E200" s="763">
        <f t="shared" ref="E200:CI200" si="15">D200</f>
        <v>0</v>
      </c>
      <c r="F200" s="763">
        <f t="shared" si="15"/>
        <v>0</v>
      </c>
      <c r="G200" s="763">
        <f t="shared" si="15"/>
        <v>0</v>
      </c>
      <c r="H200" s="763">
        <f t="shared" si="15"/>
        <v>0</v>
      </c>
      <c r="I200" s="763">
        <f t="shared" si="15"/>
        <v>0</v>
      </c>
      <c r="J200" s="763">
        <f t="shared" si="15"/>
        <v>0</v>
      </c>
      <c r="K200" s="763">
        <f t="shared" si="15"/>
        <v>0</v>
      </c>
      <c r="L200" s="763">
        <f t="shared" si="15"/>
        <v>0</v>
      </c>
      <c r="M200" s="763">
        <f t="shared" si="15"/>
        <v>0</v>
      </c>
      <c r="N200" s="763">
        <f t="shared" si="15"/>
        <v>0</v>
      </c>
      <c r="O200" s="763">
        <f t="shared" si="15"/>
        <v>0</v>
      </c>
      <c r="P200" s="763">
        <f t="shared" si="15"/>
        <v>0</v>
      </c>
      <c r="Q200" s="763">
        <f t="shared" si="15"/>
        <v>0</v>
      </c>
      <c r="R200" s="763">
        <f t="shared" si="15"/>
        <v>0</v>
      </c>
      <c r="S200" s="763">
        <f t="shared" si="15"/>
        <v>0</v>
      </c>
      <c r="T200" s="763">
        <f t="shared" si="15"/>
        <v>0</v>
      </c>
      <c r="U200" s="763">
        <f t="shared" si="15"/>
        <v>0</v>
      </c>
      <c r="V200" s="763">
        <f t="shared" si="15"/>
        <v>0</v>
      </c>
      <c r="W200" s="763">
        <f t="shared" si="15"/>
        <v>0</v>
      </c>
      <c r="X200" s="763">
        <f t="shared" si="15"/>
        <v>0</v>
      </c>
      <c r="Y200" s="763">
        <f t="shared" si="15"/>
        <v>0</v>
      </c>
      <c r="Z200" s="763">
        <f t="shared" si="15"/>
        <v>0</v>
      </c>
      <c r="AA200" s="763">
        <f t="shared" si="15"/>
        <v>0</v>
      </c>
      <c r="AB200" s="763">
        <f t="shared" si="15"/>
        <v>0</v>
      </c>
      <c r="AC200" s="763">
        <f t="shared" si="15"/>
        <v>0</v>
      </c>
      <c r="AD200" s="763">
        <f t="shared" si="15"/>
        <v>0</v>
      </c>
      <c r="AE200" s="763">
        <f t="shared" si="15"/>
        <v>0</v>
      </c>
      <c r="AF200" s="763">
        <f t="shared" si="15"/>
        <v>0</v>
      </c>
      <c r="AG200" s="763">
        <f t="shared" si="15"/>
        <v>0</v>
      </c>
      <c r="AH200" s="763">
        <f t="shared" si="15"/>
        <v>0</v>
      </c>
      <c r="AI200" s="763">
        <f t="shared" si="15"/>
        <v>0</v>
      </c>
      <c r="AJ200" s="763">
        <f t="shared" si="15"/>
        <v>0</v>
      </c>
      <c r="AK200" s="763">
        <f t="shared" si="15"/>
        <v>0</v>
      </c>
      <c r="AL200" s="763">
        <f t="shared" si="15"/>
        <v>0</v>
      </c>
      <c r="AM200" s="763">
        <f t="shared" si="15"/>
        <v>0</v>
      </c>
      <c r="AN200" s="763">
        <f t="shared" si="15"/>
        <v>0</v>
      </c>
      <c r="AO200" s="763">
        <f t="shared" si="15"/>
        <v>0</v>
      </c>
      <c r="AP200" s="763">
        <f t="shared" si="15"/>
        <v>0</v>
      </c>
      <c r="AQ200" s="763">
        <f t="shared" si="15"/>
        <v>0</v>
      </c>
      <c r="AR200" s="763">
        <f t="shared" si="15"/>
        <v>0</v>
      </c>
      <c r="AS200" s="763">
        <f t="shared" si="15"/>
        <v>0</v>
      </c>
      <c r="AT200" s="763">
        <f t="shared" si="15"/>
        <v>0</v>
      </c>
      <c r="AU200" s="763">
        <f t="shared" si="15"/>
        <v>0</v>
      </c>
      <c r="AV200" s="763">
        <f t="shared" si="15"/>
        <v>0</v>
      </c>
      <c r="AW200" s="763">
        <f t="shared" si="15"/>
        <v>0</v>
      </c>
      <c r="AX200" s="763">
        <f t="shared" si="15"/>
        <v>0</v>
      </c>
      <c r="AY200" s="763">
        <f t="shared" si="15"/>
        <v>0</v>
      </c>
      <c r="AZ200" s="763">
        <f t="shared" si="15"/>
        <v>0</v>
      </c>
      <c r="BA200" s="763">
        <f t="shared" si="15"/>
        <v>0</v>
      </c>
      <c r="BB200" s="763">
        <f t="shared" si="15"/>
        <v>0</v>
      </c>
      <c r="BC200" s="763">
        <f t="shared" si="15"/>
        <v>0</v>
      </c>
      <c r="BD200" s="763">
        <f t="shared" si="15"/>
        <v>0</v>
      </c>
      <c r="BE200" s="763">
        <f t="shared" si="15"/>
        <v>0</v>
      </c>
      <c r="BF200" s="763">
        <f t="shared" si="15"/>
        <v>0</v>
      </c>
      <c r="BG200" s="763">
        <f t="shared" si="15"/>
        <v>0</v>
      </c>
      <c r="BH200" s="763">
        <f t="shared" si="15"/>
        <v>0</v>
      </c>
      <c r="BI200" s="763">
        <f t="shared" si="15"/>
        <v>0</v>
      </c>
      <c r="BJ200" s="763">
        <f t="shared" si="15"/>
        <v>0</v>
      </c>
      <c r="BK200" s="763">
        <f t="shared" si="15"/>
        <v>0</v>
      </c>
      <c r="BL200" s="763">
        <f t="shared" si="15"/>
        <v>0</v>
      </c>
      <c r="BM200" s="763">
        <f t="shared" si="15"/>
        <v>0</v>
      </c>
      <c r="BN200" s="763">
        <f t="shared" si="15"/>
        <v>0</v>
      </c>
      <c r="BO200" s="763">
        <f t="shared" si="15"/>
        <v>0</v>
      </c>
      <c r="BP200" s="763">
        <f t="shared" si="15"/>
        <v>0</v>
      </c>
      <c r="BQ200" s="763">
        <f t="shared" si="15"/>
        <v>0</v>
      </c>
      <c r="BR200" s="763">
        <f t="shared" si="15"/>
        <v>0</v>
      </c>
      <c r="BS200" s="763">
        <f t="shared" si="15"/>
        <v>0</v>
      </c>
      <c r="BT200" s="763">
        <f t="shared" si="15"/>
        <v>0</v>
      </c>
      <c r="BU200" s="763">
        <f t="shared" si="15"/>
        <v>0</v>
      </c>
      <c r="BV200" s="763">
        <f t="shared" si="15"/>
        <v>0</v>
      </c>
      <c r="BW200" s="763">
        <f t="shared" si="15"/>
        <v>0</v>
      </c>
      <c r="BX200" s="763">
        <f t="shared" si="15"/>
        <v>0</v>
      </c>
      <c r="BY200" s="763">
        <f t="shared" si="15"/>
        <v>0</v>
      </c>
      <c r="BZ200" s="763">
        <f t="shared" si="15"/>
        <v>0</v>
      </c>
      <c r="CA200" s="763">
        <f t="shared" si="15"/>
        <v>0</v>
      </c>
      <c r="CB200" s="763">
        <f t="shared" si="15"/>
        <v>0</v>
      </c>
      <c r="CC200" s="763">
        <f t="shared" si="15"/>
        <v>0</v>
      </c>
      <c r="CD200" s="763">
        <f t="shared" si="15"/>
        <v>0</v>
      </c>
      <c r="CE200" s="763">
        <f t="shared" si="15"/>
        <v>0</v>
      </c>
      <c r="CF200" s="763">
        <f t="shared" si="15"/>
        <v>0</v>
      </c>
      <c r="CG200" s="763">
        <f t="shared" si="15"/>
        <v>0</v>
      </c>
      <c r="CH200" s="763">
        <f t="shared" si="15"/>
        <v>0</v>
      </c>
      <c r="CI200" s="763">
        <f t="shared" si="15"/>
        <v>0</v>
      </c>
    </row>
    <row r="201" spans="1:87" ht="15.75" customHeight="1">
      <c r="A201" s="373" t="s">
        <v>298</v>
      </c>
      <c r="B201" s="920"/>
      <c r="C201" s="719" t="str">
        <f>Settings!$C$7</f>
        <v>USD</v>
      </c>
      <c r="D201" s="763">
        <v>0</v>
      </c>
      <c r="E201" s="763">
        <f t="shared" ref="E201:CI201" si="16">D201</f>
        <v>0</v>
      </c>
      <c r="F201" s="763">
        <f t="shared" si="16"/>
        <v>0</v>
      </c>
      <c r="G201" s="763">
        <f t="shared" si="16"/>
        <v>0</v>
      </c>
      <c r="H201" s="763">
        <f t="shared" si="16"/>
        <v>0</v>
      </c>
      <c r="I201" s="763">
        <f t="shared" si="16"/>
        <v>0</v>
      </c>
      <c r="J201" s="763">
        <f t="shared" si="16"/>
        <v>0</v>
      </c>
      <c r="K201" s="763">
        <f t="shared" si="16"/>
        <v>0</v>
      </c>
      <c r="L201" s="763">
        <f t="shared" si="16"/>
        <v>0</v>
      </c>
      <c r="M201" s="763">
        <f t="shared" si="16"/>
        <v>0</v>
      </c>
      <c r="N201" s="763">
        <f t="shared" si="16"/>
        <v>0</v>
      </c>
      <c r="O201" s="763">
        <f t="shared" si="16"/>
        <v>0</v>
      </c>
      <c r="P201" s="763">
        <f t="shared" si="16"/>
        <v>0</v>
      </c>
      <c r="Q201" s="763">
        <f t="shared" si="16"/>
        <v>0</v>
      </c>
      <c r="R201" s="763">
        <f t="shared" si="16"/>
        <v>0</v>
      </c>
      <c r="S201" s="763">
        <f t="shared" si="16"/>
        <v>0</v>
      </c>
      <c r="T201" s="763">
        <f t="shared" si="16"/>
        <v>0</v>
      </c>
      <c r="U201" s="763">
        <f t="shared" si="16"/>
        <v>0</v>
      </c>
      <c r="V201" s="763">
        <f t="shared" si="16"/>
        <v>0</v>
      </c>
      <c r="W201" s="763">
        <f t="shared" si="16"/>
        <v>0</v>
      </c>
      <c r="X201" s="763">
        <f t="shared" si="16"/>
        <v>0</v>
      </c>
      <c r="Y201" s="763">
        <f t="shared" si="16"/>
        <v>0</v>
      </c>
      <c r="Z201" s="763">
        <f t="shared" si="16"/>
        <v>0</v>
      </c>
      <c r="AA201" s="763">
        <f t="shared" si="16"/>
        <v>0</v>
      </c>
      <c r="AB201" s="763">
        <f t="shared" si="16"/>
        <v>0</v>
      </c>
      <c r="AC201" s="763">
        <f t="shared" si="16"/>
        <v>0</v>
      </c>
      <c r="AD201" s="763">
        <f t="shared" si="16"/>
        <v>0</v>
      </c>
      <c r="AE201" s="763">
        <f t="shared" si="16"/>
        <v>0</v>
      </c>
      <c r="AF201" s="763">
        <f t="shared" si="16"/>
        <v>0</v>
      </c>
      <c r="AG201" s="763">
        <f t="shared" si="16"/>
        <v>0</v>
      </c>
      <c r="AH201" s="763">
        <f t="shared" si="16"/>
        <v>0</v>
      </c>
      <c r="AI201" s="763">
        <f t="shared" si="16"/>
        <v>0</v>
      </c>
      <c r="AJ201" s="763">
        <f t="shared" si="16"/>
        <v>0</v>
      </c>
      <c r="AK201" s="763">
        <f t="shared" si="16"/>
        <v>0</v>
      </c>
      <c r="AL201" s="763">
        <f t="shared" si="16"/>
        <v>0</v>
      </c>
      <c r="AM201" s="763">
        <f t="shared" si="16"/>
        <v>0</v>
      </c>
      <c r="AN201" s="763">
        <f t="shared" si="16"/>
        <v>0</v>
      </c>
      <c r="AO201" s="763">
        <f t="shared" si="16"/>
        <v>0</v>
      </c>
      <c r="AP201" s="763">
        <f t="shared" si="16"/>
        <v>0</v>
      </c>
      <c r="AQ201" s="763">
        <f t="shared" si="16"/>
        <v>0</v>
      </c>
      <c r="AR201" s="763">
        <f t="shared" si="16"/>
        <v>0</v>
      </c>
      <c r="AS201" s="763">
        <f t="shared" si="16"/>
        <v>0</v>
      </c>
      <c r="AT201" s="763">
        <f t="shared" si="16"/>
        <v>0</v>
      </c>
      <c r="AU201" s="763">
        <f t="shared" si="16"/>
        <v>0</v>
      </c>
      <c r="AV201" s="763">
        <f t="shared" si="16"/>
        <v>0</v>
      </c>
      <c r="AW201" s="763">
        <f t="shared" si="16"/>
        <v>0</v>
      </c>
      <c r="AX201" s="763">
        <f t="shared" si="16"/>
        <v>0</v>
      </c>
      <c r="AY201" s="763">
        <f t="shared" si="16"/>
        <v>0</v>
      </c>
      <c r="AZ201" s="763">
        <f t="shared" si="16"/>
        <v>0</v>
      </c>
      <c r="BA201" s="763">
        <f t="shared" si="16"/>
        <v>0</v>
      </c>
      <c r="BB201" s="763">
        <f t="shared" si="16"/>
        <v>0</v>
      </c>
      <c r="BC201" s="763">
        <f t="shared" si="16"/>
        <v>0</v>
      </c>
      <c r="BD201" s="763">
        <f t="shared" si="16"/>
        <v>0</v>
      </c>
      <c r="BE201" s="763">
        <f t="shared" si="16"/>
        <v>0</v>
      </c>
      <c r="BF201" s="763">
        <f t="shared" si="16"/>
        <v>0</v>
      </c>
      <c r="BG201" s="763">
        <f t="shared" si="16"/>
        <v>0</v>
      </c>
      <c r="BH201" s="763">
        <f t="shared" si="16"/>
        <v>0</v>
      </c>
      <c r="BI201" s="763">
        <f t="shared" si="16"/>
        <v>0</v>
      </c>
      <c r="BJ201" s="763">
        <f t="shared" si="16"/>
        <v>0</v>
      </c>
      <c r="BK201" s="763">
        <f t="shared" si="16"/>
        <v>0</v>
      </c>
      <c r="BL201" s="763">
        <f t="shared" si="16"/>
        <v>0</v>
      </c>
      <c r="BM201" s="763">
        <f t="shared" si="16"/>
        <v>0</v>
      </c>
      <c r="BN201" s="763">
        <f t="shared" si="16"/>
        <v>0</v>
      </c>
      <c r="BO201" s="763">
        <f t="shared" si="16"/>
        <v>0</v>
      </c>
      <c r="BP201" s="763">
        <f t="shared" si="16"/>
        <v>0</v>
      </c>
      <c r="BQ201" s="763">
        <f t="shared" si="16"/>
        <v>0</v>
      </c>
      <c r="BR201" s="763">
        <f t="shared" si="16"/>
        <v>0</v>
      </c>
      <c r="BS201" s="763">
        <f t="shared" si="16"/>
        <v>0</v>
      </c>
      <c r="BT201" s="763">
        <f t="shared" si="16"/>
        <v>0</v>
      </c>
      <c r="BU201" s="763">
        <f t="shared" si="16"/>
        <v>0</v>
      </c>
      <c r="BV201" s="763">
        <f t="shared" si="16"/>
        <v>0</v>
      </c>
      <c r="BW201" s="763">
        <f t="shared" si="16"/>
        <v>0</v>
      </c>
      <c r="BX201" s="763">
        <f t="shared" si="16"/>
        <v>0</v>
      </c>
      <c r="BY201" s="763">
        <f t="shared" si="16"/>
        <v>0</v>
      </c>
      <c r="BZ201" s="763">
        <f t="shared" si="16"/>
        <v>0</v>
      </c>
      <c r="CA201" s="763">
        <f t="shared" si="16"/>
        <v>0</v>
      </c>
      <c r="CB201" s="763">
        <f t="shared" si="16"/>
        <v>0</v>
      </c>
      <c r="CC201" s="763">
        <f t="shared" si="16"/>
        <v>0</v>
      </c>
      <c r="CD201" s="763">
        <f t="shared" si="16"/>
        <v>0</v>
      </c>
      <c r="CE201" s="763">
        <f t="shared" si="16"/>
        <v>0</v>
      </c>
      <c r="CF201" s="763">
        <f t="shared" si="16"/>
        <v>0</v>
      </c>
      <c r="CG201" s="763">
        <f t="shared" si="16"/>
        <v>0</v>
      </c>
      <c r="CH201" s="763">
        <f t="shared" si="16"/>
        <v>0</v>
      </c>
      <c r="CI201" s="763">
        <f t="shared" si="16"/>
        <v>0</v>
      </c>
    </row>
    <row r="202" spans="1:87" ht="15.75" customHeight="1">
      <c r="A202" s="373" t="s">
        <v>299</v>
      </c>
      <c r="B202" s="920"/>
      <c r="C202" s="719" t="str">
        <f>Settings!$C$7</f>
        <v>USD</v>
      </c>
      <c r="D202" s="763">
        <v>0</v>
      </c>
      <c r="E202" s="763">
        <f t="shared" ref="E202:CI202" si="17">D202</f>
        <v>0</v>
      </c>
      <c r="F202" s="763">
        <f t="shared" si="17"/>
        <v>0</v>
      </c>
      <c r="G202" s="763">
        <f t="shared" si="17"/>
        <v>0</v>
      </c>
      <c r="H202" s="763">
        <f t="shared" si="17"/>
        <v>0</v>
      </c>
      <c r="I202" s="763">
        <f t="shared" si="17"/>
        <v>0</v>
      </c>
      <c r="J202" s="763">
        <f t="shared" si="17"/>
        <v>0</v>
      </c>
      <c r="K202" s="763">
        <f t="shared" si="17"/>
        <v>0</v>
      </c>
      <c r="L202" s="763">
        <f t="shared" si="17"/>
        <v>0</v>
      </c>
      <c r="M202" s="763">
        <f t="shared" si="17"/>
        <v>0</v>
      </c>
      <c r="N202" s="763">
        <f t="shared" si="17"/>
        <v>0</v>
      </c>
      <c r="O202" s="763">
        <f t="shared" si="17"/>
        <v>0</v>
      </c>
      <c r="P202" s="763">
        <f t="shared" si="17"/>
        <v>0</v>
      </c>
      <c r="Q202" s="763">
        <f t="shared" si="17"/>
        <v>0</v>
      </c>
      <c r="R202" s="763">
        <f t="shared" si="17"/>
        <v>0</v>
      </c>
      <c r="S202" s="763">
        <f t="shared" si="17"/>
        <v>0</v>
      </c>
      <c r="T202" s="763">
        <f t="shared" si="17"/>
        <v>0</v>
      </c>
      <c r="U202" s="763">
        <f t="shared" si="17"/>
        <v>0</v>
      </c>
      <c r="V202" s="763">
        <f t="shared" si="17"/>
        <v>0</v>
      </c>
      <c r="W202" s="763">
        <f t="shared" si="17"/>
        <v>0</v>
      </c>
      <c r="X202" s="763">
        <f t="shared" si="17"/>
        <v>0</v>
      </c>
      <c r="Y202" s="763">
        <f t="shared" si="17"/>
        <v>0</v>
      </c>
      <c r="Z202" s="763">
        <f t="shared" si="17"/>
        <v>0</v>
      </c>
      <c r="AA202" s="763">
        <f t="shared" si="17"/>
        <v>0</v>
      </c>
      <c r="AB202" s="763">
        <f t="shared" si="17"/>
        <v>0</v>
      </c>
      <c r="AC202" s="763">
        <f t="shared" si="17"/>
        <v>0</v>
      </c>
      <c r="AD202" s="763">
        <f t="shared" si="17"/>
        <v>0</v>
      </c>
      <c r="AE202" s="763">
        <f t="shared" si="17"/>
        <v>0</v>
      </c>
      <c r="AF202" s="763">
        <f t="shared" si="17"/>
        <v>0</v>
      </c>
      <c r="AG202" s="763">
        <f t="shared" si="17"/>
        <v>0</v>
      </c>
      <c r="AH202" s="763">
        <f t="shared" si="17"/>
        <v>0</v>
      </c>
      <c r="AI202" s="763">
        <f t="shared" si="17"/>
        <v>0</v>
      </c>
      <c r="AJ202" s="763">
        <f t="shared" si="17"/>
        <v>0</v>
      </c>
      <c r="AK202" s="763">
        <f t="shared" si="17"/>
        <v>0</v>
      </c>
      <c r="AL202" s="763">
        <f t="shared" si="17"/>
        <v>0</v>
      </c>
      <c r="AM202" s="763">
        <f t="shared" si="17"/>
        <v>0</v>
      </c>
      <c r="AN202" s="763">
        <f t="shared" si="17"/>
        <v>0</v>
      </c>
      <c r="AO202" s="763">
        <f t="shared" si="17"/>
        <v>0</v>
      </c>
      <c r="AP202" s="763">
        <f t="shared" si="17"/>
        <v>0</v>
      </c>
      <c r="AQ202" s="763">
        <f t="shared" si="17"/>
        <v>0</v>
      </c>
      <c r="AR202" s="763">
        <f t="shared" si="17"/>
        <v>0</v>
      </c>
      <c r="AS202" s="763">
        <f t="shared" si="17"/>
        <v>0</v>
      </c>
      <c r="AT202" s="763">
        <f t="shared" si="17"/>
        <v>0</v>
      </c>
      <c r="AU202" s="763">
        <f t="shared" si="17"/>
        <v>0</v>
      </c>
      <c r="AV202" s="763">
        <f t="shared" si="17"/>
        <v>0</v>
      </c>
      <c r="AW202" s="763">
        <f t="shared" si="17"/>
        <v>0</v>
      </c>
      <c r="AX202" s="763">
        <f t="shared" si="17"/>
        <v>0</v>
      </c>
      <c r="AY202" s="763">
        <f t="shared" si="17"/>
        <v>0</v>
      </c>
      <c r="AZ202" s="763">
        <f t="shared" si="17"/>
        <v>0</v>
      </c>
      <c r="BA202" s="763">
        <f t="shared" si="17"/>
        <v>0</v>
      </c>
      <c r="BB202" s="763">
        <f t="shared" si="17"/>
        <v>0</v>
      </c>
      <c r="BC202" s="763">
        <f t="shared" si="17"/>
        <v>0</v>
      </c>
      <c r="BD202" s="763">
        <f t="shared" si="17"/>
        <v>0</v>
      </c>
      <c r="BE202" s="763">
        <f t="shared" si="17"/>
        <v>0</v>
      </c>
      <c r="BF202" s="763">
        <f t="shared" si="17"/>
        <v>0</v>
      </c>
      <c r="BG202" s="763">
        <f t="shared" si="17"/>
        <v>0</v>
      </c>
      <c r="BH202" s="763">
        <f t="shared" si="17"/>
        <v>0</v>
      </c>
      <c r="BI202" s="763">
        <f t="shared" si="17"/>
        <v>0</v>
      </c>
      <c r="BJ202" s="763">
        <f t="shared" si="17"/>
        <v>0</v>
      </c>
      <c r="BK202" s="763">
        <f t="shared" si="17"/>
        <v>0</v>
      </c>
      <c r="BL202" s="763">
        <f t="shared" si="17"/>
        <v>0</v>
      </c>
      <c r="BM202" s="763">
        <f t="shared" si="17"/>
        <v>0</v>
      </c>
      <c r="BN202" s="763">
        <f t="shared" si="17"/>
        <v>0</v>
      </c>
      <c r="BO202" s="763">
        <f t="shared" si="17"/>
        <v>0</v>
      </c>
      <c r="BP202" s="763">
        <f t="shared" si="17"/>
        <v>0</v>
      </c>
      <c r="BQ202" s="763">
        <f t="shared" si="17"/>
        <v>0</v>
      </c>
      <c r="BR202" s="763">
        <f t="shared" si="17"/>
        <v>0</v>
      </c>
      <c r="BS202" s="763">
        <f t="shared" si="17"/>
        <v>0</v>
      </c>
      <c r="BT202" s="763">
        <f t="shared" si="17"/>
        <v>0</v>
      </c>
      <c r="BU202" s="763">
        <f t="shared" si="17"/>
        <v>0</v>
      </c>
      <c r="BV202" s="763">
        <f t="shared" si="17"/>
        <v>0</v>
      </c>
      <c r="BW202" s="763">
        <f t="shared" si="17"/>
        <v>0</v>
      </c>
      <c r="BX202" s="763">
        <f t="shared" si="17"/>
        <v>0</v>
      </c>
      <c r="BY202" s="763">
        <f t="shared" si="17"/>
        <v>0</v>
      </c>
      <c r="BZ202" s="763">
        <f t="shared" si="17"/>
        <v>0</v>
      </c>
      <c r="CA202" s="763">
        <f t="shared" si="17"/>
        <v>0</v>
      </c>
      <c r="CB202" s="763">
        <f t="shared" si="17"/>
        <v>0</v>
      </c>
      <c r="CC202" s="763">
        <f t="shared" si="17"/>
        <v>0</v>
      </c>
      <c r="CD202" s="763">
        <f t="shared" si="17"/>
        <v>0</v>
      </c>
      <c r="CE202" s="763">
        <f t="shared" si="17"/>
        <v>0</v>
      </c>
      <c r="CF202" s="763">
        <f t="shared" si="17"/>
        <v>0</v>
      </c>
      <c r="CG202" s="763">
        <f t="shared" si="17"/>
        <v>0</v>
      </c>
      <c r="CH202" s="763">
        <f t="shared" si="17"/>
        <v>0</v>
      </c>
      <c r="CI202" s="763">
        <f t="shared" si="17"/>
        <v>0</v>
      </c>
    </row>
    <row r="203" spans="1:87" ht="15.75" customHeight="1">
      <c r="A203" s="373" t="s">
        <v>300</v>
      </c>
      <c r="B203" s="920"/>
      <c r="C203" s="719" t="str">
        <f>Settings!$C$7</f>
        <v>USD</v>
      </c>
      <c r="D203" s="763">
        <v>0</v>
      </c>
      <c r="E203" s="763">
        <f t="shared" ref="E203:CI203" si="18">D203</f>
        <v>0</v>
      </c>
      <c r="F203" s="763">
        <f t="shared" si="18"/>
        <v>0</v>
      </c>
      <c r="G203" s="763">
        <f t="shared" si="18"/>
        <v>0</v>
      </c>
      <c r="H203" s="763">
        <f t="shared" si="18"/>
        <v>0</v>
      </c>
      <c r="I203" s="763">
        <f t="shared" si="18"/>
        <v>0</v>
      </c>
      <c r="J203" s="763">
        <f t="shared" si="18"/>
        <v>0</v>
      </c>
      <c r="K203" s="763">
        <f t="shared" si="18"/>
        <v>0</v>
      </c>
      <c r="L203" s="763">
        <f t="shared" si="18"/>
        <v>0</v>
      </c>
      <c r="M203" s="763">
        <f t="shared" si="18"/>
        <v>0</v>
      </c>
      <c r="N203" s="763">
        <f t="shared" si="18"/>
        <v>0</v>
      </c>
      <c r="O203" s="763">
        <f t="shared" si="18"/>
        <v>0</v>
      </c>
      <c r="P203" s="763">
        <f t="shared" si="18"/>
        <v>0</v>
      </c>
      <c r="Q203" s="763">
        <f t="shared" si="18"/>
        <v>0</v>
      </c>
      <c r="R203" s="763">
        <f t="shared" si="18"/>
        <v>0</v>
      </c>
      <c r="S203" s="763">
        <f t="shared" si="18"/>
        <v>0</v>
      </c>
      <c r="T203" s="763">
        <f t="shared" si="18"/>
        <v>0</v>
      </c>
      <c r="U203" s="763">
        <f t="shared" si="18"/>
        <v>0</v>
      </c>
      <c r="V203" s="763">
        <f t="shared" si="18"/>
        <v>0</v>
      </c>
      <c r="W203" s="763">
        <f t="shared" si="18"/>
        <v>0</v>
      </c>
      <c r="X203" s="763">
        <f t="shared" si="18"/>
        <v>0</v>
      </c>
      <c r="Y203" s="763">
        <f t="shared" si="18"/>
        <v>0</v>
      </c>
      <c r="Z203" s="763">
        <f t="shared" si="18"/>
        <v>0</v>
      </c>
      <c r="AA203" s="763">
        <f t="shared" si="18"/>
        <v>0</v>
      </c>
      <c r="AB203" s="763">
        <f t="shared" si="18"/>
        <v>0</v>
      </c>
      <c r="AC203" s="763">
        <f t="shared" si="18"/>
        <v>0</v>
      </c>
      <c r="AD203" s="763">
        <f t="shared" si="18"/>
        <v>0</v>
      </c>
      <c r="AE203" s="763">
        <f t="shared" si="18"/>
        <v>0</v>
      </c>
      <c r="AF203" s="763">
        <f t="shared" si="18"/>
        <v>0</v>
      </c>
      <c r="AG203" s="763">
        <f t="shared" si="18"/>
        <v>0</v>
      </c>
      <c r="AH203" s="763">
        <f t="shared" si="18"/>
        <v>0</v>
      </c>
      <c r="AI203" s="763">
        <f t="shared" si="18"/>
        <v>0</v>
      </c>
      <c r="AJ203" s="763">
        <f t="shared" si="18"/>
        <v>0</v>
      </c>
      <c r="AK203" s="763">
        <f t="shared" si="18"/>
        <v>0</v>
      </c>
      <c r="AL203" s="763">
        <f t="shared" si="18"/>
        <v>0</v>
      </c>
      <c r="AM203" s="763">
        <f t="shared" si="18"/>
        <v>0</v>
      </c>
      <c r="AN203" s="763">
        <f t="shared" si="18"/>
        <v>0</v>
      </c>
      <c r="AO203" s="763">
        <f t="shared" si="18"/>
        <v>0</v>
      </c>
      <c r="AP203" s="763">
        <f t="shared" si="18"/>
        <v>0</v>
      </c>
      <c r="AQ203" s="763">
        <f t="shared" si="18"/>
        <v>0</v>
      </c>
      <c r="AR203" s="763">
        <f t="shared" si="18"/>
        <v>0</v>
      </c>
      <c r="AS203" s="763">
        <f t="shared" si="18"/>
        <v>0</v>
      </c>
      <c r="AT203" s="763">
        <f t="shared" si="18"/>
        <v>0</v>
      </c>
      <c r="AU203" s="763">
        <f t="shared" si="18"/>
        <v>0</v>
      </c>
      <c r="AV203" s="763">
        <f t="shared" si="18"/>
        <v>0</v>
      </c>
      <c r="AW203" s="763">
        <f t="shared" si="18"/>
        <v>0</v>
      </c>
      <c r="AX203" s="763">
        <f t="shared" si="18"/>
        <v>0</v>
      </c>
      <c r="AY203" s="763">
        <f t="shared" si="18"/>
        <v>0</v>
      </c>
      <c r="AZ203" s="763">
        <f t="shared" si="18"/>
        <v>0</v>
      </c>
      <c r="BA203" s="763">
        <f t="shared" si="18"/>
        <v>0</v>
      </c>
      <c r="BB203" s="763">
        <f t="shared" si="18"/>
        <v>0</v>
      </c>
      <c r="BC203" s="763">
        <f t="shared" si="18"/>
        <v>0</v>
      </c>
      <c r="BD203" s="763">
        <f t="shared" si="18"/>
        <v>0</v>
      </c>
      <c r="BE203" s="763">
        <f t="shared" si="18"/>
        <v>0</v>
      </c>
      <c r="BF203" s="763">
        <f t="shared" si="18"/>
        <v>0</v>
      </c>
      <c r="BG203" s="763">
        <f t="shared" si="18"/>
        <v>0</v>
      </c>
      <c r="BH203" s="763">
        <f t="shared" si="18"/>
        <v>0</v>
      </c>
      <c r="BI203" s="763">
        <f t="shared" si="18"/>
        <v>0</v>
      </c>
      <c r="BJ203" s="763">
        <f t="shared" si="18"/>
        <v>0</v>
      </c>
      <c r="BK203" s="763">
        <f t="shared" si="18"/>
        <v>0</v>
      </c>
      <c r="BL203" s="763">
        <f t="shared" si="18"/>
        <v>0</v>
      </c>
      <c r="BM203" s="763">
        <f t="shared" si="18"/>
        <v>0</v>
      </c>
      <c r="BN203" s="763">
        <f t="shared" si="18"/>
        <v>0</v>
      </c>
      <c r="BO203" s="763">
        <f t="shared" si="18"/>
        <v>0</v>
      </c>
      <c r="BP203" s="763">
        <f t="shared" si="18"/>
        <v>0</v>
      </c>
      <c r="BQ203" s="763">
        <f t="shared" si="18"/>
        <v>0</v>
      </c>
      <c r="BR203" s="763">
        <f t="shared" si="18"/>
        <v>0</v>
      </c>
      <c r="BS203" s="763">
        <f t="shared" si="18"/>
        <v>0</v>
      </c>
      <c r="BT203" s="763">
        <f t="shared" si="18"/>
        <v>0</v>
      </c>
      <c r="BU203" s="763">
        <f t="shared" si="18"/>
        <v>0</v>
      </c>
      <c r="BV203" s="763">
        <f t="shared" si="18"/>
        <v>0</v>
      </c>
      <c r="BW203" s="763">
        <f t="shared" si="18"/>
        <v>0</v>
      </c>
      <c r="BX203" s="763">
        <f t="shared" si="18"/>
        <v>0</v>
      </c>
      <c r="BY203" s="763">
        <f t="shared" si="18"/>
        <v>0</v>
      </c>
      <c r="BZ203" s="763">
        <f t="shared" si="18"/>
        <v>0</v>
      </c>
      <c r="CA203" s="763">
        <f t="shared" si="18"/>
        <v>0</v>
      </c>
      <c r="CB203" s="763">
        <f t="shared" si="18"/>
        <v>0</v>
      </c>
      <c r="CC203" s="763">
        <f t="shared" si="18"/>
        <v>0</v>
      </c>
      <c r="CD203" s="763">
        <f t="shared" si="18"/>
        <v>0</v>
      </c>
      <c r="CE203" s="763">
        <f t="shared" si="18"/>
        <v>0</v>
      </c>
      <c r="CF203" s="763">
        <f t="shared" si="18"/>
        <v>0</v>
      </c>
      <c r="CG203" s="763">
        <f t="shared" si="18"/>
        <v>0</v>
      </c>
      <c r="CH203" s="763">
        <f t="shared" si="18"/>
        <v>0</v>
      </c>
      <c r="CI203" s="763">
        <f t="shared" si="18"/>
        <v>0</v>
      </c>
    </row>
    <row r="204" spans="1:87" ht="15.75" customHeight="1">
      <c r="A204" s="373" t="s">
        <v>301</v>
      </c>
      <c r="B204" s="920"/>
      <c r="C204" s="719" t="str">
        <f>Settings!$C$7</f>
        <v>USD</v>
      </c>
      <c r="D204" s="763">
        <v>0</v>
      </c>
      <c r="E204" s="763">
        <f t="shared" ref="E204:CI204" si="19">D204</f>
        <v>0</v>
      </c>
      <c r="F204" s="763">
        <f t="shared" si="19"/>
        <v>0</v>
      </c>
      <c r="G204" s="763">
        <f t="shared" si="19"/>
        <v>0</v>
      </c>
      <c r="H204" s="763">
        <f t="shared" si="19"/>
        <v>0</v>
      </c>
      <c r="I204" s="763">
        <f t="shared" si="19"/>
        <v>0</v>
      </c>
      <c r="J204" s="763">
        <f t="shared" si="19"/>
        <v>0</v>
      </c>
      <c r="K204" s="763">
        <f t="shared" si="19"/>
        <v>0</v>
      </c>
      <c r="L204" s="763">
        <f t="shared" si="19"/>
        <v>0</v>
      </c>
      <c r="M204" s="763">
        <f t="shared" si="19"/>
        <v>0</v>
      </c>
      <c r="N204" s="763">
        <f t="shared" si="19"/>
        <v>0</v>
      </c>
      <c r="O204" s="763">
        <f t="shared" si="19"/>
        <v>0</v>
      </c>
      <c r="P204" s="763">
        <f t="shared" si="19"/>
        <v>0</v>
      </c>
      <c r="Q204" s="763">
        <f t="shared" si="19"/>
        <v>0</v>
      </c>
      <c r="R204" s="763">
        <f t="shared" si="19"/>
        <v>0</v>
      </c>
      <c r="S204" s="763">
        <f t="shared" si="19"/>
        <v>0</v>
      </c>
      <c r="T204" s="763">
        <f t="shared" si="19"/>
        <v>0</v>
      </c>
      <c r="U204" s="763">
        <f t="shared" si="19"/>
        <v>0</v>
      </c>
      <c r="V204" s="763">
        <f t="shared" si="19"/>
        <v>0</v>
      </c>
      <c r="W204" s="763">
        <f t="shared" si="19"/>
        <v>0</v>
      </c>
      <c r="X204" s="763">
        <f t="shared" si="19"/>
        <v>0</v>
      </c>
      <c r="Y204" s="763">
        <f t="shared" si="19"/>
        <v>0</v>
      </c>
      <c r="Z204" s="763">
        <f t="shared" si="19"/>
        <v>0</v>
      </c>
      <c r="AA204" s="763">
        <f t="shared" si="19"/>
        <v>0</v>
      </c>
      <c r="AB204" s="763">
        <f t="shared" si="19"/>
        <v>0</v>
      </c>
      <c r="AC204" s="763">
        <f t="shared" si="19"/>
        <v>0</v>
      </c>
      <c r="AD204" s="763">
        <f t="shared" si="19"/>
        <v>0</v>
      </c>
      <c r="AE204" s="763">
        <f t="shared" si="19"/>
        <v>0</v>
      </c>
      <c r="AF204" s="763">
        <f t="shared" si="19"/>
        <v>0</v>
      </c>
      <c r="AG204" s="763">
        <f t="shared" si="19"/>
        <v>0</v>
      </c>
      <c r="AH204" s="763">
        <f t="shared" si="19"/>
        <v>0</v>
      </c>
      <c r="AI204" s="763">
        <f t="shared" si="19"/>
        <v>0</v>
      </c>
      <c r="AJ204" s="763">
        <f t="shared" si="19"/>
        <v>0</v>
      </c>
      <c r="AK204" s="763">
        <f t="shared" si="19"/>
        <v>0</v>
      </c>
      <c r="AL204" s="763">
        <f t="shared" si="19"/>
        <v>0</v>
      </c>
      <c r="AM204" s="763">
        <f t="shared" si="19"/>
        <v>0</v>
      </c>
      <c r="AN204" s="763">
        <f t="shared" si="19"/>
        <v>0</v>
      </c>
      <c r="AO204" s="763">
        <f t="shared" si="19"/>
        <v>0</v>
      </c>
      <c r="AP204" s="763">
        <f t="shared" si="19"/>
        <v>0</v>
      </c>
      <c r="AQ204" s="763">
        <f t="shared" si="19"/>
        <v>0</v>
      </c>
      <c r="AR204" s="763">
        <f t="shared" si="19"/>
        <v>0</v>
      </c>
      <c r="AS204" s="763">
        <f t="shared" si="19"/>
        <v>0</v>
      </c>
      <c r="AT204" s="763">
        <f t="shared" si="19"/>
        <v>0</v>
      </c>
      <c r="AU204" s="763">
        <f t="shared" si="19"/>
        <v>0</v>
      </c>
      <c r="AV204" s="763">
        <f t="shared" si="19"/>
        <v>0</v>
      </c>
      <c r="AW204" s="763">
        <f t="shared" si="19"/>
        <v>0</v>
      </c>
      <c r="AX204" s="763">
        <f t="shared" si="19"/>
        <v>0</v>
      </c>
      <c r="AY204" s="763">
        <f t="shared" si="19"/>
        <v>0</v>
      </c>
      <c r="AZ204" s="763">
        <f t="shared" si="19"/>
        <v>0</v>
      </c>
      <c r="BA204" s="763">
        <f t="shared" si="19"/>
        <v>0</v>
      </c>
      <c r="BB204" s="763">
        <f t="shared" si="19"/>
        <v>0</v>
      </c>
      <c r="BC204" s="763">
        <f t="shared" si="19"/>
        <v>0</v>
      </c>
      <c r="BD204" s="763">
        <f t="shared" si="19"/>
        <v>0</v>
      </c>
      <c r="BE204" s="763">
        <f t="shared" si="19"/>
        <v>0</v>
      </c>
      <c r="BF204" s="763">
        <f t="shared" si="19"/>
        <v>0</v>
      </c>
      <c r="BG204" s="763">
        <f t="shared" si="19"/>
        <v>0</v>
      </c>
      <c r="BH204" s="763">
        <f t="shared" si="19"/>
        <v>0</v>
      </c>
      <c r="BI204" s="763">
        <f t="shared" si="19"/>
        <v>0</v>
      </c>
      <c r="BJ204" s="763">
        <f t="shared" si="19"/>
        <v>0</v>
      </c>
      <c r="BK204" s="763">
        <f t="shared" si="19"/>
        <v>0</v>
      </c>
      <c r="BL204" s="763">
        <f t="shared" si="19"/>
        <v>0</v>
      </c>
      <c r="BM204" s="763">
        <f t="shared" si="19"/>
        <v>0</v>
      </c>
      <c r="BN204" s="763">
        <f t="shared" si="19"/>
        <v>0</v>
      </c>
      <c r="BO204" s="763">
        <f t="shared" si="19"/>
        <v>0</v>
      </c>
      <c r="BP204" s="763">
        <f t="shared" si="19"/>
        <v>0</v>
      </c>
      <c r="BQ204" s="763">
        <f t="shared" si="19"/>
        <v>0</v>
      </c>
      <c r="BR204" s="763">
        <f t="shared" si="19"/>
        <v>0</v>
      </c>
      <c r="BS204" s="763">
        <f t="shared" si="19"/>
        <v>0</v>
      </c>
      <c r="BT204" s="763">
        <f t="shared" si="19"/>
        <v>0</v>
      </c>
      <c r="BU204" s="763">
        <f t="shared" si="19"/>
        <v>0</v>
      </c>
      <c r="BV204" s="763">
        <f t="shared" si="19"/>
        <v>0</v>
      </c>
      <c r="BW204" s="763">
        <f t="shared" si="19"/>
        <v>0</v>
      </c>
      <c r="BX204" s="763">
        <f t="shared" si="19"/>
        <v>0</v>
      </c>
      <c r="BY204" s="763">
        <f t="shared" si="19"/>
        <v>0</v>
      </c>
      <c r="BZ204" s="763">
        <f t="shared" si="19"/>
        <v>0</v>
      </c>
      <c r="CA204" s="763">
        <f t="shared" si="19"/>
        <v>0</v>
      </c>
      <c r="CB204" s="763">
        <f t="shared" si="19"/>
        <v>0</v>
      </c>
      <c r="CC204" s="763">
        <f t="shared" si="19"/>
        <v>0</v>
      </c>
      <c r="CD204" s="763">
        <f t="shared" si="19"/>
        <v>0</v>
      </c>
      <c r="CE204" s="763">
        <f t="shared" si="19"/>
        <v>0</v>
      </c>
      <c r="CF204" s="763">
        <f t="shared" si="19"/>
        <v>0</v>
      </c>
      <c r="CG204" s="763">
        <f t="shared" si="19"/>
        <v>0</v>
      </c>
      <c r="CH204" s="763">
        <f t="shared" si="19"/>
        <v>0</v>
      </c>
      <c r="CI204" s="763">
        <f t="shared" si="19"/>
        <v>0</v>
      </c>
    </row>
    <row r="205" spans="1:87" ht="15.75" customHeight="1">
      <c r="A205" s="373" t="s">
        <v>302</v>
      </c>
      <c r="B205" s="920"/>
      <c r="C205" s="719" t="str">
        <f>Settings!$C$7</f>
        <v>USD</v>
      </c>
      <c r="D205" s="763">
        <v>0</v>
      </c>
      <c r="E205" s="763">
        <f t="shared" ref="E205:CI205" si="20">D205</f>
        <v>0</v>
      </c>
      <c r="F205" s="763">
        <f t="shared" si="20"/>
        <v>0</v>
      </c>
      <c r="G205" s="763">
        <f t="shared" si="20"/>
        <v>0</v>
      </c>
      <c r="H205" s="763">
        <f t="shared" si="20"/>
        <v>0</v>
      </c>
      <c r="I205" s="763">
        <f t="shared" si="20"/>
        <v>0</v>
      </c>
      <c r="J205" s="763">
        <f t="shared" si="20"/>
        <v>0</v>
      </c>
      <c r="K205" s="763">
        <f t="shared" si="20"/>
        <v>0</v>
      </c>
      <c r="L205" s="763">
        <f t="shared" si="20"/>
        <v>0</v>
      </c>
      <c r="M205" s="763">
        <f t="shared" si="20"/>
        <v>0</v>
      </c>
      <c r="N205" s="763">
        <f t="shared" si="20"/>
        <v>0</v>
      </c>
      <c r="O205" s="763">
        <f t="shared" si="20"/>
        <v>0</v>
      </c>
      <c r="P205" s="763">
        <f t="shared" si="20"/>
        <v>0</v>
      </c>
      <c r="Q205" s="763">
        <f t="shared" si="20"/>
        <v>0</v>
      </c>
      <c r="R205" s="763">
        <f t="shared" si="20"/>
        <v>0</v>
      </c>
      <c r="S205" s="763">
        <f t="shared" si="20"/>
        <v>0</v>
      </c>
      <c r="T205" s="763">
        <f t="shared" si="20"/>
        <v>0</v>
      </c>
      <c r="U205" s="763">
        <f t="shared" si="20"/>
        <v>0</v>
      </c>
      <c r="V205" s="763">
        <f t="shared" si="20"/>
        <v>0</v>
      </c>
      <c r="W205" s="763">
        <f t="shared" si="20"/>
        <v>0</v>
      </c>
      <c r="X205" s="763">
        <f t="shared" si="20"/>
        <v>0</v>
      </c>
      <c r="Y205" s="763">
        <f t="shared" si="20"/>
        <v>0</v>
      </c>
      <c r="Z205" s="763">
        <f t="shared" si="20"/>
        <v>0</v>
      </c>
      <c r="AA205" s="763">
        <f t="shared" si="20"/>
        <v>0</v>
      </c>
      <c r="AB205" s="763">
        <f t="shared" si="20"/>
        <v>0</v>
      </c>
      <c r="AC205" s="763">
        <f t="shared" si="20"/>
        <v>0</v>
      </c>
      <c r="AD205" s="763">
        <f t="shared" si="20"/>
        <v>0</v>
      </c>
      <c r="AE205" s="763">
        <f t="shared" si="20"/>
        <v>0</v>
      </c>
      <c r="AF205" s="763">
        <f t="shared" si="20"/>
        <v>0</v>
      </c>
      <c r="AG205" s="763">
        <f t="shared" si="20"/>
        <v>0</v>
      </c>
      <c r="AH205" s="763">
        <f t="shared" si="20"/>
        <v>0</v>
      </c>
      <c r="AI205" s="763">
        <f t="shared" si="20"/>
        <v>0</v>
      </c>
      <c r="AJ205" s="763">
        <f t="shared" si="20"/>
        <v>0</v>
      </c>
      <c r="AK205" s="763">
        <f t="shared" si="20"/>
        <v>0</v>
      </c>
      <c r="AL205" s="763">
        <f t="shared" si="20"/>
        <v>0</v>
      </c>
      <c r="AM205" s="763">
        <f t="shared" si="20"/>
        <v>0</v>
      </c>
      <c r="AN205" s="763">
        <f t="shared" si="20"/>
        <v>0</v>
      </c>
      <c r="AO205" s="763">
        <f t="shared" si="20"/>
        <v>0</v>
      </c>
      <c r="AP205" s="763">
        <f t="shared" si="20"/>
        <v>0</v>
      </c>
      <c r="AQ205" s="763">
        <f t="shared" si="20"/>
        <v>0</v>
      </c>
      <c r="AR205" s="763">
        <f t="shared" si="20"/>
        <v>0</v>
      </c>
      <c r="AS205" s="763">
        <f t="shared" si="20"/>
        <v>0</v>
      </c>
      <c r="AT205" s="763">
        <f t="shared" si="20"/>
        <v>0</v>
      </c>
      <c r="AU205" s="763">
        <f t="shared" si="20"/>
        <v>0</v>
      </c>
      <c r="AV205" s="763">
        <f t="shared" si="20"/>
        <v>0</v>
      </c>
      <c r="AW205" s="763">
        <f t="shared" si="20"/>
        <v>0</v>
      </c>
      <c r="AX205" s="763">
        <f t="shared" si="20"/>
        <v>0</v>
      </c>
      <c r="AY205" s="763">
        <f t="shared" si="20"/>
        <v>0</v>
      </c>
      <c r="AZ205" s="763">
        <f t="shared" si="20"/>
        <v>0</v>
      </c>
      <c r="BA205" s="763">
        <f t="shared" si="20"/>
        <v>0</v>
      </c>
      <c r="BB205" s="763">
        <f t="shared" si="20"/>
        <v>0</v>
      </c>
      <c r="BC205" s="763">
        <f t="shared" si="20"/>
        <v>0</v>
      </c>
      <c r="BD205" s="763">
        <f t="shared" si="20"/>
        <v>0</v>
      </c>
      <c r="BE205" s="763">
        <f t="shared" si="20"/>
        <v>0</v>
      </c>
      <c r="BF205" s="763">
        <f t="shared" si="20"/>
        <v>0</v>
      </c>
      <c r="BG205" s="763">
        <f t="shared" si="20"/>
        <v>0</v>
      </c>
      <c r="BH205" s="763">
        <f t="shared" si="20"/>
        <v>0</v>
      </c>
      <c r="BI205" s="763">
        <f t="shared" si="20"/>
        <v>0</v>
      </c>
      <c r="BJ205" s="763">
        <f t="shared" si="20"/>
        <v>0</v>
      </c>
      <c r="BK205" s="763">
        <f t="shared" si="20"/>
        <v>0</v>
      </c>
      <c r="BL205" s="763">
        <f t="shared" si="20"/>
        <v>0</v>
      </c>
      <c r="BM205" s="763">
        <f t="shared" si="20"/>
        <v>0</v>
      </c>
      <c r="BN205" s="763">
        <f t="shared" si="20"/>
        <v>0</v>
      </c>
      <c r="BO205" s="763">
        <f t="shared" si="20"/>
        <v>0</v>
      </c>
      <c r="BP205" s="763">
        <f t="shared" si="20"/>
        <v>0</v>
      </c>
      <c r="BQ205" s="763">
        <f t="shared" si="20"/>
        <v>0</v>
      </c>
      <c r="BR205" s="763">
        <f t="shared" si="20"/>
        <v>0</v>
      </c>
      <c r="BS205" s="763">
        <f t="shared" si="20"/>
        <v>0</v>
      </c>
      <c r="BT205" s="763">
        <f t="shared" si="20"/>
        <v>0</v>
      </c>
      <c r="BU205" s="763">
        <f t="shared" si="20"/>
        <v>0</v>
      </c>
      <c r="BV205" s="763">
        <f t="shared" si="20"/>
        <v>0</v>
      </c>
      <c r="BW205" s="763">
        <f t="shared" si="20"/>
        <v>0</v>
      </c>
      <c r="BX205" s="763">
        <f t="shared" si="20"/>
        <v>0</v>
      </c>
      <c r="BY205" s="763">
        <f t="shared" si="20"/>
        <v>0</v>
      </c>
      <c r="BZ205" s="763">
        <f t="shared" si="20"/>
        <v>0</v>
      </c>
      <c r="CA205" s="763">
        <f t="shared" si="20"/>
        <v>0</v>
      </c>
      <c r="CB205" s="763">
        <f t="shared" si="20"/>
        <v>0</v>
      </c>
      <c r="CC205" s="763">
        <f t="shared" si="20"/>
        <v>0</v>
      </c>
      <c r="CD205" s="763">
        <f t="shared" si="20"/>
        <v>0</v>
      </c>
      <c r="CE205" s="763">
        <f t="shared" si="20"/>
        <v>0</v>
      </c>
      <c r="CF205" s="763">
        <f t="shared" si="20"/>
        <v>0</v>
      </c>
      <c r="CG205" s="763">
        <f t="shared" si="20"/>
        <v>0</v>
      </c>
      <c r="CH205" s="763">
        <f t="shared" si="20"/>
        <v>0</v>
      </c>
      <c r="CI205" s="763">
        <f t="shared" si="20"/>
        <v>0</v>
      </c>
    </row>
    <row r="206" spans="1:87" ht="15.75" customHeight="1">
      <c r="A206" s="373" t="s">
        <v>303</v>
      </c>
      <c r="B206" s="920"/>
      <c r="C206" s="719" t="str">
        <f>Settings!$C$7</f>
        <v>USD</v>
      </c>
      <c r="D206" s="763">
        <v>0</v>
      </c>
      <c r="E206" s="763">
        <f t="shared" ref="E206:CI206" si="21">D206</f>
        <v>0</v>
      </c>
      <c r="F206" s="763">
        <f t="shared" si="21"/>
        <v>0</v>
      </c>
      <c r="G206" s="763">
        <f t="shared" si="21"/>
        <v>0</v>
      </c>
      <c r="H206" s="763">
        <f t="shared" si="21"/>
        <v>0</v>
      </c>
      <c r="I206" s="763">
        <f t="shared" si="21"/>
        <v>0</v>
      </c>
      <c r="J206" s="763">
        <f t="shared" si="21"/>
        <v>0</v>
      </c>
      <c r="K206" s="763">
        <f t="shared" si="21"/>
        <v>0</v>
      </c>
      <c r="L206" s="763">
        <f t="shared" si="21"/>
        <v>0</v>
      </c>
      <c r="M206" s="763">
        <f t="shared" si="21"/>
        <v>0</v>
      </c>
      <c r="N206" s="763">
        <f t="shared" si="21"/>
        <v>0</v>
      </c>
      <c r="O206" s="763">
        <f t="shared" si="21"/>
        <v>0</v>
      </c>
      <c r="P206" s="763">
        <f t="shared" si="21"/>
        <v>0</v>
      </c>
      <c r="Q206" s="763">
        <f t="shared" si="21"/>
        <v>0</v>
      </c>
      <c r="R206" s="763">
        <f t="shared" si="21"/>
        <v>0</v>
      </c>
      <c r="S206" s="763">
        <f t="shared" si="21"/>
        <v>0</v>
      </c>
      <c r="T206" s="763">
        <f t="shared" si="21"/>
        <v>0</v>
      </c>
      <c r="U206" s="763">
        <f t="shared" si="21"/>
        <v>0</v>
      </c>
      <c r="V206" s="763">
        <f t="shared" si="21"/>
        <v>0</v>
      </c>
      <c r="W206" s="763">
        <f t="shared" si="21"/>
        <v>0</v>
      </c>
      <c r="X206" s="763">
        <f t="shared" si="21"/>
        <v>0</v>
      </c>
      <c r="Y206" s="763">
        <f t="shared" si="21"/>
        <v>0</v>
      </c>
      <c r="Z206" s="763">
        <f t="shared" si="21"/>
        <v>0</v>
      </c>
      <c r="AA206" s="763">
        <f t="shared" si="21"/>
        <v>0</v>
      </c>
      <c r="AB206" s="763">
        <f t="shared" si="21"/>
        <v>0</v>
      </c>
      <c r="AC206" s="763">
        <f t="shared" si="21"/>
        <v>0</v>
      </c>
      <c r="AD206" s="763">
        <f t="shared" si="21"/>
        <v>0</v>
      </c>
      <c r="AE206" s="763">
        <f t="shared" si="21"/>
        <v>0</v>
      </c>
      <c r="AF206" s="763">
        <f t="shared" si="21"/>
        <v>0</v>
      </c>
      <c r="AG206" s="763">
        <f t="shared" si="21"/>
        <v>0</v>
      </c>
      <c r="AH206" s="763">
        <f t="shared" si="21"/>
        <v>0</v>
      </c>
      <c r="AI206" s="763">
        <f t="shared" si="21"/>
        <v>0</v>
      </c>
      <c r="AJ206" s="763">
        <f t="shared" si="21"/>
        <v>0</v>
      </c>
      <c r="AK206" s="763">
        <f t="shared" si="21"/>
        <v>0</v>
      </c>
      <c r="AL206" s="763">
        <f t="shared" si="21"/>
        <v>0</v>
      </c>
      <c r="AM206" s="763">
        <f t="shared" si="21"/>
        <v>0</v>
      </c>
      <c r="AN206" s="763">
        <f t="shared" si="21"/>
        <v>0</v>
      </c>
      <c r="AO206" s="763">
        <f t="shared" si="21"/>
        <v>0</v>
      </c>
      <c r="AP206" s="763">
        <f t="shared" si="21"/>
        <v>0</v>
      </c>
      <c r="AQ206" s="763">
        <f t="shared" si="21"/>
        <v>0</v>
      </c>
      <c r="AR206" s="763">
        <f t="shared" si="21"/>
        <v>0</v>
      </c>
      <c r="AS206" s="763">
        <f t="shared" si="21"/>
        <v>0</v>
      </c>
      <c r="AT206" s="763">
        <f t="shared" si="21"/>
        <v>0</v>
      </c>
      <c r="AU206" s="763">
        <f t="shared" si="21"/>
        <v>0</v>
      </c>
      <c r="AV206" s="763">
        <f t="shared" si="21"/>
        <v>0</v>
      </c>
      <c r="AW206" s="763">
        <f t="shared" si="21"/>
        <v>0</v>
      </c>
      <c r="AX206" s="763">
        <f t="shared" si="21"/>
        <v>0</v>
      </c>
      <c r="AY206" s="763">
        <f t="shared" si="21"/>
        <v>0</v>
      </c>
      <c r="AZ206" s="763">
        <f t="shared" si="21"/>
        <v>0</v>
      </c>
      <c r="BA206" s="763">
        <f t="shared" si="21"/>
        <v>0</v>
      </c>
      <c r="BB206" s="763">
        <f t="shared" si="21"/>
        <v>0</v>
      </c>
      <c r="BC206" s="763">
        <f t="shared" si="21"/>
        <v>0</v>
      </c>
      <c r="BD206" s="763">
        <f t="shared" si="21"/>
        <v>0</v>
      </c>
      <c r="BE206" s="763">
        <f t="shared" si="21"/>
        <v>0</v>
      </c>
      <c r="BF206" s="763">
        <f t="shared" si="21"/>
        <v>0</v>
      </c>
      <c r="BG206" s="763">
        <f t="shared" si="21"/>
        <v>0</v>
      </c>
      <c r="BH206" s="763">
        <f t="shared" si="21"/>
        <v>0</v>
      </c>
      <c r="BI206" s="763">
        <f t="shared" si="21"/>
        <v>0</v>
      </c>
      <c r="BJ206" s="763">
        <f t="shared" si="21"/>
        <v>0</v>
      </c>
      <c r="BK206" s="763">
        <f t="shared" si="21"/>
        <v>0</v>
      </c>
      <c r="BL206" s="763">
        <f t="shared" si="21"/>
        <v>0</v>
      </c>
      <c r="BM206" s="763">
        <f t="shared" si="21"/>
        <v>0</v>
      </c>
      <c r="BN206" s="763">
        <f t="shared" si="21"/>
        <v>0</v>
      </c>
      <c r="BO206" s="763">
        <f t="shared" si="21"/>
        <v>0</v>
      </c>
      <c r="BP206" s="763">
        <f t="shared" si="21"/>
        <v>0</v>
      </c>
      <c r="BQ206" s="763">
        <f t="shared" si="21"/>
        <v>0</v>
      </c>
      <c r="BR206" s="763">
        <f t="shared" si="21"/>
        <v>0</v>
      </c>
      <c r="BS206" s="763">
        <f t="shared" si="21"/>
        <v>0</v>
      </c>
      <c r="BT206" s="763">
        <f t="shared" si="21"/>
        <v>0</v>
      </c>
      <c r="BU206" s="763">
        <f t="shared" si="21"/>
        <v>0</v>
      </c>
      <c r="BV206" s="763">
        <f t="shared" si="21"/>
        <v>0</v>
      </c>
      <c r="BW206" s="763">
        <f t="shared" si="21"/>
        <v>0</v>
      </c>
      <c r="BX206" s="763">
        <f t="shared" si="21"/>
        <v>0</v>
      </c>
      <c r="BY206" s="763">
        <f t="shared" si="21"/>
        <v>0</v>
      </c>
      <c r="BZ206" s="763">
        <f t="shared" si="21"/>
        <v>0</v>
      </c>
      <c r="CA206" s="763">
        <f t="shared" si="21"/>
        <v>0</v>
      </c>
      <c r="CB206" s="763">
        <f t="shared" si="21"/>
        <v>0</v>
      </c>
      <c r="CC206" s="763">
        <f t="shared" si="21"/>
        <v>0</v>
      </c>
      <c r="CD206" s="763">
        <f t="shared" si="21"/>
        <v>0</v>
      </c>
      <c r="CE206" s="763">
        <f t="shared" si="21"/>
        <v>0</v>
      </c>
      <c r="CF206" s="763">
        <f t="shared" si="21"/>
        <v>0</v>
      </c>
      <c r="CG206" s="763">
        <f t="shared" si="21"/>
        <v>0</v>
      </c>
      <c r="CH206" s="763">
        <f t="shared" si="21"/>
        <v>0</v>
      </c>
      <c r="CI206" s="763">
        <f t="shared" si="21"/>
        <v>0</v>
      </c>
    </row>
    <row r="207" spans="1:87" ht="15.75" customHeight="1">
      <c r="A207" s="373" t="s">
        <v>304</v>
      </c>
      <c r="B207" s="920"/>
      <c r="C207" s="719" t="str">
        <f>Settings!$C$7</f>
        <v>USD</v>
      </c>
      <c r="D207" s="763">
        <v>0</v>
      </c>
      <c r="E207" s="763">
        <f t="shared" ref="E207:CI207" si="22">D207</f>
        <v>0</v>
      </c>
      <c r="F207" s="763">
        <f t="shared" si="22"/>
        <v>0</v>
      </c>
      <c r="G207" s="763">
        <f t="shared" si="22"/>
        <v>0</v>
      </c>
      <c r="H207" s="763">
        <f t="shared" si="22"/>
        <v>0</v>
      </c>
      <c r="I207" s="763">
        <f t="shared" si="22"/>
        <v>0</v>
      </c>
      <c r="J207" s="763">
        <f t="shared" si="22"/>
        <v>0</v>
      </c>
      <c r="K207" s="763">
        <f t="shared" si="22"/>
        <v>0</v>
      </c>
      <c r="L207" s="763">
        <f t="shared" si="22"/>
        <v>0</v>
      </c>
      <c r="M207" s="763">
        <f t="shared" si="22"/>
        <v>0</v>
      </c>
      <c r="N207" s="763">
        <f t="shared" si="22"/>
        <v>0</v>
      </c>
      <c r="O207" s="763">
        <f t="shared" si="22"/>
        <v>0</v>
      </c>
      <c r="P207" s="763">
        <f t="shared" si="22"/>
        <v>0</v>
      </c>
      <c r="Q207" s="763">
        <f t="shared" si="22"/>
        <v>0</v>
      </c>
      <c r="R207" s="763">
        <f t="shared" si="22"/>
        <v>0</v>
      </c>
      <c r="S207" s="763">
        <f t="shared" si="22"/>
        <v>0</v>
      </c>
      <c r="T207" s="763">
        <f t="shared" si="22"/>
        <v>0</v>
      </c>
      <c r="U207" s="763">
        <f t="shared" si="22"/>
        <v>0</v>
      </c>
      <c r="V207" s="763">
        <f t="shared" si="22"/>
        <v>0</v>
      </c>
      <c r="W207" s="763">
        <f t="shared" si="22"/>
        <v>0</v>
      </c>
      <c r="X207" s="763">
        <f t="shared" si="22"/>
        <v>0</v>
      </c>
      <c r="Y207" s="763">
        <f t="shared" si="22"/>
        <v>0</v>
      </c>
      <c r="Z207" s="763">
        <f t="shared" si="22"/>
        <v>0</v>
      </c>
      <c r="AA207" s="763">
        <f t="shared" si="22"/>
        <v>0</v>
      </c>
      <c r="AB207" s="763">
        <f t="shared" si="22"/>
        <v>0</v>
      </c>
      <c r="AC207" s="763">
        <f t="shared" si="22"/>
        <v>0</v>
      </c>
      <c r="AD207" s="763">
        <f t="shared" si="22"/>
        <v>0</v>
      </c>
      <c r="AE207" s="763">
        <f t="shared" si="22"/>
        <v>0</v>
      </c>
      <c r="AF207" s="763">
        <f t="shared" si="22"/>
        <v>0</v>
      </c>
      <c r="AG207" s="763">
        <f t="shared" si="22"/>
        <v>0</v>
      </c>
      <c r="AH207" s="763">
        <f t="shared" si="22"/>
        <v>0</v>
      </c>
      <c r="AI207" s="763">
        <f t="shared" si="22"/>
        <v>0</v>
      </c>
      <c r="AJ207" s="763">
        <f t="shared" si="22"/>
        <v>0</v>
      </c>
      <c r="AK207" s="763">
        <f t="shared" si="22"/>
        <v>0</v>
      </c>
      <c r="AL207" s="763">
        <f t="shared" si="22"/>
        <v>0</v>
      </c>
      <c r="AM207" s="763">
        <f t="shared" si="22"/>
        <v>0</v>
      </c>
      <c r="AN207" s="763">
        <f t="shared" si="22"/>
        <v>0</v>
      </c>
      <c r="AO207" s="763">
        <f t="shared" si="22"/>
        <v>0</v>
      </c>
      <c r="AP207" s="763">
        <f t="shared" si="22"/>
        <v>0</v>
      </c>
      <c r="AQ207" s="763">
        <f t="shared" si="22"/>
        <v>0</v>
      </c>
      <c r="AR207" s="763">
        <f t="shared" si="22"/>
        <v>0</v>
      </c>
      <c r="AS207" s="763">
        <f t="shared" si="22"/>
        <v>0</v>
      </c>
      <c r="AT207" s="763">
        <f t="shared" si="22"/>
        <v>0</v>
      </c>
      <c r="AU207" s="763">
        <f t="shared" si="22"/>
        <v>0</v>
      </c>
      <c r="AV207" s="763">
        <f t="shared" si="22"/>
        <v>0</v>
      </c>
      <c r="AW207" s="763">
        <f t="shared" si="22"/>
        <v>0</v>
      </c>
      <c r="AX207" s="763">
        <f t="shared" si="22"/>
        <v>0</v>
      </c>
      <c r="AY207" s="763">
        <f t="shared" si="22"/>
        <v>0</v>
      </c>
      <c r="AZ207" s="763">
        <f t="shared" si="22"/>
        <v>0</v>
      </c>
      <c r="BA207" s="763">
        <f t="shared" si="22"/>
        <v>0</v>
      </c>
      <c r="BB207" s="763">
        <f t="shared" si="22"/>
        <v>0</v>
      </c>
      <c r="BC207" s="763">
        <f t="shared" si="22"/>
        <v>0</v>
      </c>
      <c r="BD207" s="763">
        <f t="shared" si="22"/>
        <v>0</v>
      </c>
      <c r="BE207" s="763">
        <f t="shared" si="22"/>
        <v>0</v>
      </c>
      <c r="BF207" s="763">
        <f t="shared" si="22"/>
        <v>0</v>
      </c>
      <c r="BG207" s="763">
        <f t="shared" si="22"/>
        <v>0</v>
      </c>
      <c r="BH207" s="763">
        <f t="shared" si="22"/>
        <v>0</v>
      </c>
      <c r="BI207" s="763">
        <f t="shared" si="22"/>
        <v>0</v>
      </c>
      <c r="BJ207" s="763">
        <f t="shared" si="22"/>
        <v>0</v>
      </c>
      <c r="BK207" s="763">
        <f t="shared" si="22"/>
        <v>0</v>
      </c>
      <c r="BL207" s="763">
        <f t="shared" si="22"/>
        <v>0</v>
      </c>
      <c r="BM207" s="763">
        <f t="shared" si="22"/>
        <v>0</v>
      </c>
      <c r="BN207" s="763">
        <f t="shared" si="22"/>
        <v>0</v>
      </c>
      <c r="BO207" s="763">
        <f t="shared" si="22"/>
        <v>0</v>
      </c>
      <c r="BP207" s="763">
        <f t="shared" si="22"/>
        <v>0</v>
      </c>
      <c r="BQ207" s="763">
        <f t="shared" si="22"/>
        <v>0</v>
      </c>
      <c r="BR207" s="763">
        <f t="shared" si="22"/>
        <v>0</v>
      </c>
      <c r="BS207" s="763">
        <f t="shared" si="22"/>
        <v>0</v>
      </c>
      <c r="BT207" s="763">
        <f t="shared" si="22"/>
        <v>0</v>
      </c>
      <c r="BU207" s="763">
        <f t="shared" si="22"/>
        <v>0</v>
      </c>
      <c r="BV207" s="763">
        <f t="shared" si="22"/>
        <v>0</v>
      </c>
      <c r="BW207" s="763">
        <f t="shared" si="22"/>
        <v>0</v>
      </c>
      <c r="BX207" s="763">
        <f t="shared" si="22"/>
        <v>0</v>
      </c>
      <c r="BY207" s="763">
        <f t="shared" si="22"/>
        <v>0</v>
      </c>
      <c r="BZ207" s="763">
        <f t="shared" si="22"/>
        <v>0</v>
      </c>
      <c r="CA207" s="763">
        <f t="shared" si="22"/>
        <v>0</v>
      </c>
      <c r="CB207" s="763">
        <f t="shared" si="22"/>
        <v>0</v>
      </c>
      <c r="CC207" s="763">
        <f t="shared" si="22"/>
        <v>0</v>
      </c>
      <c r="CD207" s="763">
        <f t="shared" si="22"/>
        <v>0</v>
      </c>
      <c r="CE207" s="763">
        <f t="shared" si="22"/>
        <v>0</v>
      </c>
      <c r="CF207" s="763">
        <f t="shared" si="22"/>
        <v>0</v>
      </c>
      <c r="CG207" s="763">
        <f t="shared" si="22"/>
        <v>0</v>
      </c>
      <c r="CH207" s="763">
        <f t="shared" si="22"/>
        <v>0</v>
      </c>
      <c r="CI207" s="763">
        <f t="shared" si="22"/>
        <v>0</v>
      </c>
    </row>
    <row r="208" spans="1:87" ht="15.75" customHeight="1">
      <c r="A208" s="373" t="s">
        <v>305</v>
      </c>
      <c r="B208" s="920"/>
      <c r="C208" s="719" t="str">
        <f>Settings!$C$7</f>
        <v>USD</v>
      </c>
      <c r="D208" s="763">
        <v>0</v>
      </c>
      <c r="E208" s="763">
        <f t="shared" ref="E208:CI208" si="23">D208</f>
        <v>0</v>
      </c>
      <c r="F208" s="763">
        <f t="shared" si="23"/>
        <v>0</v>
      </c>
      <c r="G208" s="763">
        <f t="shared" si="23"/>
        <v>0</v>
      </c>
      <c r="H208" s="763">
        <f t="shared" si="23"/>
        <v>0</v>
      </c>
      <c r="I208" s="763">
        <f t="shared" si="23"/>
        <v>0</v>
      </c>
      <c r="J208" s="763">
        <f t="shared" si="23"/>
        <v>0</v>
      </c>
      <c r="K208" s="763">
        <f t="shared" si="23"/>
        <v>0</v>
      </c>
      <c r="L208" s="763">
        <f t="shared" si="23"/>
        <v>0</v>
      </c>
      <c r="M208" s="763">
        <f t="shared" si="23"/>
        <v>0</v>
      </c>
      <c r="N208" s="763">
        <f t="shared" si="23"/>
        <v>0</v>
      </c>
      <c r="O208" s="763">
        <f t="shared" si="23"/>
        <v>0</v>
      </c>
      <c r="P208" s="763">
        <f t="shared" si="23"/>
        <v>0</v>
      </c>
      <c r="Q208" s="763">
        <f t="shared" si="23"/>
        <v>0</v>
      </c>
      <c r="R208" s="763">
        <f t="shared" si="23"/>
        <v>0</v>
      </c>
      <c r="S208" s="763">
        <f t="shared" si="23"/>
        <v>0</v>
      </c>
      <c r="T208" s="763">
        <f t="shared" si="23"/>
        <v>0</v>
      </c>
      <c r="U208" s="763">
        <f t="shared" si="23"/>
        <v>0</v>
      </c>
      <c r="V208" s="763">
        <f t="shared" si="23"/>
        <v>0</v>
      </c>
      <c r="W208" s="763">
        <f t="shared" si="23"/>
        <v>0</v>
      </c>
      <c r="X208" s="763">
        <f t="shared" si="23"/>
        <v>0</v>
      </c>
      <c r="Y208" s="763">
        <f t="shared" si="23"/>
        <v>0</v>
      </c>
      <c r="Z208" s="763">
        <f t="shared" si="23"/>
        <v>0</v>
      </c>
      <c r="AA208" s="763">
        <f t="shared" si="23"/>
        <v>0</v>
      </c>
      <c r="AB208" s="763">
        <f t="shared" si="23"/>
        <v>0</v>
      </c>
      <c r="AC208" s="763">
        <f t="shared" si="23"/>
        <v>0</v>
      </c>
      <c r="AD208" s="763">
        <f t="shared" si="23"/>
        <v>0</v>
      </c>
      <c r="AE208" s="763">
        <f t="shared" si="23"/>
        <v>0</v>
      </c>
      <c r="AF208" s="763">
        <f t="shared" si="23"/>
        <v>0</v>
      </c>
      <c r="AG208" s="763">
        <f t="shared" si="23"/>
        <v>0</v>
      </c>
      <c r="AH208" s="763">
        <f t="shared" si="23"/>
        <v>0</v>
      </c>
      <c r="AI208" s="763">
        <f t="shared" si="23"/>
        <v>0</v>
      </c>
      <c r="AJ208" s="763">
        <f t="shared" si="23"/>
        <v>0</v>
      </c>
      <c r="AK208" s="763">
        <f t="shared" si="23"/>
        <v>0</v>
      </c>
      <c r="AL208" s="763">
        <f t="shared" si="23"/>
        <v>0</v>
      </c>
      <c r="AM208" s="763">
        <f t="shared" si="23"/>
        <v>0</v>
      </c>
      <c r="AN208" s="763">
        <f t="shared" si="23"/>
        <v>0</v>
      </c>
      <c r="AO208" s="763">
        <f t="shared" si="23"/>
        <v>0</v>
      </c>
      <c r="AP208" s="763">
        <f t="shared" si="23"/>
        <v>0</v>
      </c>
      <c r="AQ208" s="763">
        <f t="shared" si="23"/>
        <v>0</v>
      </c>
      <c r="AR208" s="763">
        <f t="shared" si="23"/>
        <v>0</v>
      </c>
      <c r="AS208" s="763">
        <f t="shared" si="23"/>
        <v>0</v>
      </c>
      <c r="AT208" s="763">
        <f t="shared" si="23"/>
        <v>0</v>
      </c>
      <c r="AU208" s="763">
        <f t="shared" si="23"/>
        <v>0</v>
      </c>
      <c r="AV208" s="763">
        <f t="shared" si="23"/>
        <v>0</v>
      </c>
      <c r="AW208" s="763">
        <f t="shared" si="23"/>
        <v>0</v>
      </c>
      <c r="AX208" s="763">
        <f t="shared" si="23"/>
        <v>0</v>
      </c>
      <c r="AY208" s="763">
        <f t="shared" si="23"/>
        <v>0</v>
      </c>
      <c r="AZ208" s="763">
        <f t="shared" si="23"/>
        <v>0</v>
      </c>
      <c r="BA208" s="763">
        <f t="shared" si="23"/>
        <v>0</v>
      </c>
      <c r="BB208" s="763">
        <f t="shared" si="23"/>
        <v>0</v>
      </c>
      <c r="BC208" s="763">
        <f t="shared" si="23"/>
        <v>0</v>
      </c>
      <c r="BD208" s="763">
        <f t="shared" si="23"/>
        <v>0</v>
      </c>
      <c r="BE208" s="763">
        <f t="shared" si="23"/>
        <v>0</v>
      </c>
      <c r="BF208" s="763">
        <f t="shared" si="23"/>
        <v>0</v>
      </c>
      <c r="BG208" s="763">
        <f t="shared" si="23"/>
        <v>0</v>
      </c>
      <c r="BH208" s="763">
        <f t="shared" si="23"/>
        <v>0</v>
      </c>
      <c r="BI208" s="763">
        <f t="shared" si="23"/>
        <v>0</v>
      </c>
      <c r="BJ208" s="763">
        <f t="shared" si="23"/>
        <v>0</v>
      </c>
      <c r="BK208" s="763">
        <f t="shared" si="23"/>
        <v>0</v>
      </c>
      <c r="BL208" s="763">
        <f t="shared" si="23"/>
        <v>0</v>
      </c>
      <c r="BM208" s="763">
        <f t="shared" si="23"/>
        <v>0</v>
      </c>
      <c r="BN208" s="763">
        <f t="shared" si="23"/>
        <v>0</v>
      </c>
      <c r="BO208" s="763">
        <f t="shared" si="23"/>
        <v>0</v>
      </c>
      <c r="BP208" s="763">
        <f t="shared" si="23"/>
        <v>0</v>
      </c>
      <c r="BQ208" s="763">
        <f t="shared" si="23"/>
        <v>0</v>
      </c>
      <c r="BR208" s="763">
        <f t="shared" si="23"/>
        <v>0</v>
      </c>
      <c r="BS208" s="763">
        <f t="shared" si="23"/>
        <v>0</v>
      </c>
      <c r="BT208" s="763">
        <f t="shared" si="23"/>
        <v>0</v>
      </c>
      <c r="BU208" s="763">
        <f t="shared" si="23"/>
        <v>0</v>
      </c>
      <c r="BV208" s="763">
        <f t="shared" si="23"/>
        <v>0</v>
      </c>
      <c r="BW208" s="763">
        <f t="shared" si="23"/>
        <v>0</v>
      </c>
      <c r="BX208" s="763">
        <f t="shared" si="23"/>
        <v>0</v>
      </c>
      <c r="BY208" s="763">
        <f t="shared" si="23"/>
        <v>0</v>
      </c>
      <c r="BZ208" s="763">
        <f t="shared" si="23"/>
        <v>0</v>
      </c>
      <c r="CA208" s="763">
        <f t="shared" si="23"/>
        <v>0</v>
      </c>
      <c r="CB208" s="763">
        <f t="shared" si="23"/>
        <v>0</v>
      </c>
      <c r="CC208" s="763">
        <f t="shared" si="23"/>
        <v>0</v>
      </c>
      <c r="CD208" s="763">
        <f t="shared" si="23"/>
        <v>0</v>
      </c>
      <c r="CE208" s="763">
        <f t="shared" si="23"/>
        <v>0</v>
      </c>
      <c r="CF208" s="763">
        <f t="shared" si="23"/>
        <v>0</v>
      </c>
      <c r="CG208" s="763">
        <f t="shared" si="23"/>
        <v>0</v>
      </c>
      <c r="CH208" s="763">
        <f t="shared" si="23"/>
        <v>0</v>
      </c>
      <c r="CI208" s="763">
        <f t="shared" si="23"/>
        <v>0</v>
      </c>
    </row>
    <row r="209" spans="1:87" ht="15.75" customHeight="1">
      <c r="A209" s="373" t="s">
        <v>306</v>
      </c>
      <c r="B209" s="920"/>
      <c r="C209" s="719" t="str">
        <f>Settings!$C$7</f>
        <v>USD</v>
      </c>
      <c r="D209" s="763">
        <v>0</v>
      </c>
      <c r="E209" s="763">
        <f t="shared" ref="E209:CI209" si="24">D209</f>
        <v>0</v>
      </c>
      <c r="F209" s="763">
        <f t="shared" si="24"/>
        <v>0</v>
      </c>
      <c r="G209" s="763">
        <f t="shared" si="24"/>
        <v>0</v>
      </c>
      <c r="H209" s="763">
        <f t="shared" si="24"/>
        <v>0</v>
      </c>
      <c r="I209" s="763">
        <f t="shared" si="24"/>
        <v>0</v>
      </c>
      <c r="J209" s="763">
        <f t="shared" si="24"/>
        <v>0</v>
      </c>
      <c r="K209" s="763">
        <f t="shared" si="24"/>
        <v>0</v>
      </c>
      <c r="L209" s="763">
        <f t="shared" si="24"/>
        <v>0</v>
      </c>
      <c r="M209" s="763">
        <f t="shared" si="24"/>
        <v>0</v>
      </c>
      <c r="N209" s="763">
        <f t="shared" si="24"/>
        <v>0</v>
      </c>
      <c r="O209" s="763">
        <f t="shared" si="24"/>
        <v>0</v>
      </c>
      <c r="P209" s="763">
        <f t="shared" si="24"/>
        <v>0</v>
      </c>
      <c r="Q209" s="763">
        <f t="shared" si="24"/>
        <v>0</v>
      </c>
      <c r="R209" s="763">
        <f t="shared" si="24"/>
        <v>0</v>
      </c>
      <c r="S209" s="763">
        <f t="shared" si="24"/>
        <v>0</v>
      </c>
      <c r="T209" s="763">
        <f t="shared" si="24"/>
        <v>0</v>
      </c>
      <c r="U209" s="763">
        <f t="shared" si="24"/>
        <v>0</v>
      </c>
      <c r="V209" s="763">
        <f t="shared" si="24"/>
        <v>0</v>
      </c>
      <c r="W209" s="763">
        <f t="shared" si="24"/>
        <v>0</v>
      </c>
      <c r="X209" s="763">
        <f t="shared" si="24"/>
        <v>0</v>
      </c>
      <c r="Y209" s="763">
        <f t="shared" si="24"/>
        <v>0</v>
      </c>
      <c r="Z209" s="763">
        <f t="shared" si="24"/>
        <v>0</v>
      </c>
      <c r="AA209" s="763">
        <f t="shared" si="24"/>
        <v>0</v>
      </c>
      <c r="AB209" s="763">
        <f t="shared" si="24"/>
        <v>0</v>
      </c>
      <c r="AC209" s="763">
        <f t="shared" si="24"/>
        <v>0</v>
      </c>
      <c r="AD209" s="763">
        <f t="shared" si="24"/>
        <v>0</v>
      </c>
      <c r="AE209" s="763">
        <f t="shared" si="24"/>
        <v>0</v>
      </c>
      <c r="AF209" s="763">
        <f t="shared" si="24"/>
        <v>0</v>
      </c>
      <c r="AG209" s="763">
        <f t="shared" si="24"/>
        <v>0</v>
      </c>
      <c r="AH209" s="763">
        <f t="shared" si="24"/>
        <v>0</v>
      </c>
      <c r="AI209" s="763">
        <f t="shared" si="24"/>
        <v>0</v>
      </c>
      <c r="AJ209" s="763">
        <f t="shared" si="24"/>
        <v>0</v>
      </c>
      <c r="AK209" s="763">
        <f t="shared" si="24"/>
        <v>0</v>
      </c>
      <c r="AL209" s="763">
        <f t="shared" si="24"/>
        <v>0</v>
      </c>
      <c r="AM209" s="763">
        <f t="shared" si="24"/>
        <v>0</v>
      </c>
      <c r="AN209" s="763">
        <f t="shared" si="24"/>
        <v>0</v>
      </c>
      <c r="AO209" s="763">
        <f t="shared" si="24"/>
        <v>0</v>
      </c>
      <c r="AP209" s="763">
        <f t="shared" si="24"/>
        <v>0</v>
      </c>
      <c r="AQ209" s="763">
        <f t="shared" si="24"/>
        <v>0</v>
      </c>
      <c r="AR209" s="763">
        <f t="shared" si="24"/>
        <v>0</v>
      </c>
      <c r="AS209" s="763">
        <f t="shared" si="24"/>
        <v>0</v>
      </c>
      <c r="AT209" s="763">
        <f t="shared" si="24"/>
        <v>0</v>
      </c>
      <c r="AU209" s="763">
        <f t="shared" si="24"/>
        <v>0</v>
      </c>
      <c r="AV209" s="763">
        <f t="shared" si="24"/>
        <v>0</v>
      </c>
      <c r="AW209" s="763">
        <f t="shared" si="24"/>
        <v>0</v>
      </c>
      <c r="AX209" s="763">
        <f t="shared" si="24"/>
        <v>0</v>
      </c>
      <c r="AY209" s="763">
        <f t="shared" si="24"/>
        <v>0</v>
      </c>
      <c r="AZ209" s="763">
        <f t="shared" si="24"/>
        <v>0</v>
      </c>
      <c r="BA209" s="763">
        <f t="shared" si="24"/>
        <v>0</v>
      </c>
      <c r="BB209" s="763">
        <f t="shared" si="24"/>
        <v>0</v>
      </c>
      <c r="BC209" s="763">
        <f t="shared" si="24"/>
        <v>0</v>
      </c>
      <c r="BD209" s="763">
        <f t="shared" si="24"/>
        <v>0</v>
      </c>
      <c r="BE209" s="763">
        <f t="shared" si="24"/>
        <v>0</v>
      </c>
      <c r="BF209" s="763">
        <f t="shared" si="24"/>
        <v>0</v>
      </c>
      <c r="BG209" s="763">
        <f t="shared" si="24"/>
        <v>0</v>
      </c>
      <c r="BH209" s="763">
        <f t="shared" si="24"/>
        <v>0</v>
      </c>
      <c r="BI209" s="763">
        <f t="shared" si="24"/>
        <v>0</v>
      </c>
      <c r="BJ209" s="763">
        <f t="shared" si="24"/>
        <v>0</v>
      </c>
      <c r="BK209" s="763">
        <f t="shared" si="24"/>
        <v>0</v>
      </c>
      <c r="BL209" s="763">
        <f t="shared" si="24"/>
        <v>0</v>
      </c>
      <c r="BM209" s="763">
        <f t="shared" si="24"/>
        <v>0</v>
      </c>
      <c r="BN209" s="763">
        <f t="shared" si="24"/>
        <v>0</v>
      </c>
      <c r="BO209" s="763">
        <f t="shared" si="24"/>
        <v>0</v>
      </c>
      <c r="BP209" s="763">
        <f t="shared" si="24"/>
        <v>0</v>
      </c>
      <c r="BQ209" s="763">
        <f t="shared" si="24"/>
        <v>0</v>
      </c>
      <c r="BR209" s="763">
        <f t="shared" si="24"/>
        <v>0</v>
      </c>
      <c r="BS209" s="763">
        <f t="shared" si="24"/>
        <v>0</v>
      </c>
      <c r="BT209" s="763">
        <f t="shared" si="24"/>
        <v>0</v>
      </c>
      <c r="BU209" s="763">
        <f t="shared" si="24"/>
        <v>0</v>
      </c>
      <c r="BV209" s="763">
        <f t="shared" si="24"/>
        <v>0</v>
      </c>
      <c r="BW209" s="763">
        <f t="shared" si="24"/>
        <v>0</v>
      </c>
      <c r="BX209" s="763">
        <f t="shared" si="24"/>
        <v>0</v>
      </c>
      <c r="BY209" s="763">
        <f t="shared" si="24"/>
        <v>0</v>
      </c>
      <c r="BZ209" s="763">
        <f t="shared" si="24"/>
        <v>0</v>
      </c>
      <c r="CA209" s="763">
        <f t="shared" si="24"/>
        <v>0</v>
      </c>
      <c r="CB209" s="763">
        <f t="shared" si="24"/>
        <v>0</v>
      </c>
      <c r="CC209" s="763">
        <f t="shared" si="24"/>
        <v>0</v>
      </c>
      <c r="CD209" s="763">
        <f t="shared" si="24"/>
        <v>0</v>
      </c>
      <c r="CE209" s="763">
        <f t="shared" si="24"/>
        <v>0</v>
      </c>
      <c r="CF209" s="763">
        <f t="shared" si="24"/>
        <v>0</v>
      </c>
      <c r="CG209" s="763">
        <f t="shared" si="24"/>
        <v>0</v>
      </c>
      <c r="CH209" s="763">
        <f t="shared" si="24"/>
        <v>0</v>
      </c>
      <c r="CI209" s="763">
        <f t="shared" si="24"/>
        <v>0</v>
      </c>
    </row>
    <row r="210" spans="1:87" ht="15.75" customHeight="1">
      <c r="A210" s="373" t="s">
        <v>307</v>
      </c>
      <c r="B210" s="920"/>
      <c r="C210" s="719" t="str">
        <f>Settings!$C$7</f>
        <v>USD</v>
      </c>
      <c r="D210" s="763">
        <v>0</v>
      </c>
      <c r="E210" s="763">
        <f t="shared" ref="E210:CI210" si="25">D210</f>
        <v>0</v>
      </c>
      <c r="F210" s="763">
        <f t="shared" si="25"/>
        <v>0</v>
      </c>
      <c r="G210" s="763">
        <f t="shared" si="25"/>
        <v>0</v>
      </c>
      <c r="H210" s="763">
        <f t="shared" si="25"/>
        <v>0</v>
      </c>
      <c r="I210" s="763">
        <f t="shared" si="25"/>
        <v>0</v>
      </c>
      <c r="J210" s="763">
        <f t="shared" si="25"/>
        <v>0</v>
      </c>
      <c r="K210" s="763">
        <f t="shared" si="25"/>
        <v>0</v>
      </c>
      <c r="L210" s="763">
        <f t="shared" si="25"/>
        <v>0</v>
      </c>
      <c r="M210" s="763">
        <f t="shared" si="25"/>
        <v>0</v>
      </c>
      <c r="N210" s="763">
        <f t="shared" si="25"/>
        <v>0</v>
      </c>
      <c r="O210" s="763">
        <f t="shared" si="25"/>
        <v>0</v>
      </c>
      <c r="P210" s="763">
        <f t="shared" si="25"/>
        <v>0</v>
      </c>
      <c r="Q210" s="763">
        <f t="shared" si="25"/>
        <v>0</v>
      </c>
      <c r="R210" s="763">
        <f t="shared" si="25"/>
        <v>0</v>
      </c>
      <c r="S210" s="763">
        <f t="shared" si="25"/>
        <v>0</v>
      </c>
      <c r="T210" s="763">
        <f t="shared" si="25"/>
        <v>0</v>
      </c>
      <c r="U210" s="763">
        <f t="shared" si="25"/>
        <v>0</v>
      </c>
      <c r="V210" s="763">
        <f t="shared" si="25"/>
        <v>0</v>
      </c>
      <c r="W210" s="763">
        <f t="shared" si="25"/>
        <v>0</v>
      </c>
      <c r="X210" s="763">
        <f t="shared" si="25"/>
        <v>0</v>
      </c>
      <c r="Y210" s="763">
        <f t="shared" si="25"/>
        <v>0</v>
      </c>
      <c r="Z210" s="763">
        <f t="shared" si="25"/>
        <v>0</v>
      </c>
      <c r="AA210" s="763">
        <f t="shared" si="25"/>
        <v>0</v>
      </c>
      <c r="AB210" s="763">
        <f t="shared" si="25"/>
        <v>0</v>
      </c>
      <c r="AC210" s="763">
        <f t="shared" si="25"/>
        <v>0</v>
      </c>
      <c r="AD210" s="763">
        <f t="shared" si="25"/>
        <v>0</v>
      </c>
      <c r="AE210" s="763">
        <f t="shared" si="25"/>
        <v>0</v>
      </c>
      <c r="AF210" s="763">
        <f t="shared" si="25"/>
        <v>0</v>
      </c>
      <c r="AG210" s="763">
        <f t="shared" si="25"/>
        <v>0</v>
      </c>
      <c r="AH210" s="763">
        <f t="shared" si="25"/>
        <v>0</v>
      </c>
      <c r="AI210" s="763">
        <f t="shared" si="25"/>
        <v>0</v>
      </c>
      <c r="AJ210" s="763">
        <f t="shared" si="25"/>
        <v>0</v>
      </c>
      <c r="AK210" s="763">
        <f t="shared" si="25"/>
        <v>0</v>
      </c>
      <c r="AL210" s="763">
        <f t="shared" si="25"/>
        <v>0</v>
      </c>
      <c r="AM210" s="763">
        <f t="shared" si="25"/>
        <v>0</v>
      </c>
      <c r="AN210" s="763">
        <f t="shared" si="25"/>
        <v>0</v>
      </c>
      <c r="AO210" s="763">
        <f t="shared" si="25"/>
        <v>0</v>
      </c>
      <c r="AP210" s="763">
        <f t="shared" si="25"/>
        <v>0</v>
      </c>
      <c r="AQ210" s="763">
        <f t="shared" si="25"/>
        <v>0</v>
      </c>
      <c r="AR210" s="763">
        <f t="shared" si="25"/>
        <v>0</v>
      </c>
      <c r="AS210" s="763">
        <f t="shared" si="25"/>
        <v>0</v>
      </c>
      <c r="AT210" s="763">
        <f t="shared" si="25"/>
        <v>0</v>
      </c>
      <c r="AU210" s="763">
        <f t="shared" si="25"/>
        <v>0</v>
      </c>
      <c r="AV210" s="763">
        <f t="shared" si="25"/>
        <v>0</v>
      </c>
      <c r="AW210" s="763">
        <f t="shared" si="25"/>
        <v>0</v>
      </c>
      <c r="AX210" s="763">
        <f t="shared" si="25"/>
        <v>0</v>
      </c>
      <c r="AY210" s="763">
        <f t="shared" si="25"/>
        <v>0</v>
      </c>
      <c r="AZ210" s="763">
        <f t="shared" si="25"/>
        <v>0</v>
      </c>
      <c r="BA210" s="763">
        <f t="shared" si="25"/>
        <v>0</v>
      </c>
      <c r="BB210" s="763">
        <f t="shared" si="25"/>
        <v>0</v>
      </c>
      <c r="BC210" s="763">
        <f t="shared" si="25"/>
        <v>0</v>
      </c>
      <c r="BD210" s="763">
        <f t="shared" si="25"/>
        <v>0</v>
      </c>
      <c r="BE210" s="763">
        <f t="shared" si="25"/>
        <v>0</v>
      </c>
      <c r="BF210" s="763">
        <f t="shared" si="25"/>
        <v>0</v>
      </c>
      <c r="BG210" s="763">
        <f t="shared" si="25"/>
        <v>0</v>
      </c>
      <c r="BH210" s="763">
        <f t="shared" si="25"/>
        <v>0</v>
      </c>
      <c r="BI210" s="763">
        <f t="shared" si="25"/>
        <v>0</v>
      </c>
      <c r="BJ210" s="763">
        <f t="shared" si="25"/>
        <v>0</v>
      </c>
      <c r="BK210" s="763">
        <f t="shared" si="25"/>
        <v>0</v>
      </c>
      <c r="BL210" s="763">
        <f t="shared" si="25"/>
        <v>0</v>
      </c>
      <c r="BM210" s="763">
        <f t="shared" si="25"/>
        <v>0</v>
      </c>
      <c r="BN210" s="763">
        <f t="shared" si="25"/>
        <v>0</v>
      </c>
      <c r="BO210" s="763">
        <f t="shared" si="25"/>
        <v>0</v>
      </c>
      <c r="BP210" s="763">
        <f t="shared" si="25"/>
        <v>0</v>
      </c>
      <c r="BQ210" s="763">
        <f t="shared" si="25"/>
        <v>0</v>
      </c>
      <c r="BR210" s="763">
        <f t="shared" si="25"/>
        <v>0</v>
      </c>
      <c r="BS210" s="763">
        <f t="shared" si="25"/>
        <v>0</v>
      </c>
      <c r="BT210" s="763">
        <f t="shared" si="25"/>
        <v>0</v>
      </c>
      <c r="BU210" s="763">
        <f t="shared" si="25"/>
        <v>0</v>
      </c>
      <c r="BV210" s="763">
        <f t="shared" si="25"/>
        <v>0</v>
      </c>
      <c r="BW210" s="763">
        <f t="shared" si="25"/>
        <v>0</v>
      </c>
      <c r="BX210" s="763">
        <f t="shared" si="25"/>
        <v>0</v>
      </c>
      <c r="BY210" s="763">
        <f t="shared" si="25"/>
        <v>0</v>
      </c>
      <c r="BZ210" s="763">
        <f t="shared" si="25"/>
        <v>0</v>
      </c>
      <c r="CA210" s="763">
        <f t="shared" si="25"/>
        <v>0</v>
      </c>
      <c r="CB210" s="763">
        <f t="shared" si="25"/>
        <v>0</v>
      </c>
      <c r="CC210" s="763">
        <f t="shared" si="25"/>
        <v>0</v>
      </c>
      <c r="CD210" s="763">
        <f t="shared" si="25"/>
        <v>0</v>
      </c>
      <c r="CE210" s="763">
        <f t="shared" si="25"/>
        <v>0</v>
      </c>
      <c r="CF210" s="763">
        <f t="shared" si="25"/>
        <v>0</v>
      </c>
      <c r="CG210" s="763">
        <f t="shared" si="25"/>
        <v>0</v>
      </c>
      <c r="CH210" s="763">
        <f t="shared" si="25"/>
        <v>0</v>
      </c>
      <c r="CI210" s="763">
        <f t="shared" si="25"/>
        <v>0</v>
      </c>
    </row>
    <row r="211" spans="1:87" ht="15.75" customHeight="1">
      <c r="A211" s="373" t="s">
        <v>308</v>
      </c>
      <c r="B211" s="920"/>
      <c r="C211" s="719" t="str">
        <f>Settings!$C$7</f>
        <v>USD</v>
      </c>
      <c r="D211" s="763">
        <v>0</v>
      </c>
      <c r="E211" s="763">
        <f t="shared" ref="E211:CI211" si="26">D211</f>
        <v>0</v>
      </c>
      <c r="F211" s="763">
        <f t="shared" si="26"/>
        <v>0</v>
      </c>
      <c r="G211" s="763">
        <f t="shared" si="26"/>
        <v>0</v>
      </c>
      <c r="H211" s="763">
        <f t="shared" si="26"/>
        <v>0</v>
      </c>
      <c r="I211" s="763">
        <f t="shared" si="26"/>
        <v>0</v>
      </c>
      <c r="J211" s="763">
        <f t="shared" si="26"/>
        <v>0</v>
      </c>
      <c r="K211" s="763">
        <f t="shared" si="26"/>
        <v>0</v>
      </c>
      <c r="L211" s="763">
        <f t="shared" si="26"/>
        <v>0</v>
      </c>
      <c r="M211" s="763">
        <f t="shared" si="26"/>
        <v>0</v>
      </c>
      <c r="N211" s="763">
        <f t="shared" si="26"/>
        <v>0</v>
      </c>
      <c r="O211" s="763">
        <f t="shared" si="26"/>
        <v>0</v>
      </c>
      <c r="P211" s="763">
        <f t="shared" si="26"/>
        <v>0</v>
      </c>
      <c r="Q211" s="763">
        <f t="shared" si="26"/>
        <v>0</v>
      </c>
      <c r="R211" s="763">
        <f t="shared" si="26"/>
        <v>0</v>
      </c>
      <c r="S211" s="763">
        <f t="shared" si="26"/>
        <v>0</v>
      </c>
      <c r="T211" s="763">
        <f t="shared" si="26"/>
        <v>0</v>
      </c>
      <c r="U211" s="763">
        <f t="shared" si="26"/>
        <v>0</v>
      </c>
      <c r="V211" s="763">
        <f t="shared" si="26"/>
        <v>0</v>
      </c>
      <c r="W211" s="763">
        <f t="shared" si="26"/>
        <v>0</v>
      </c>
      <c r="X211" s="763">
        <f t="shared" si="26"/>
        <v>0</v>
      </c>
      <c r="Y211" s="763">
        <f t="shared" si="26"/>
        <v>0</v>
      </c>
      <c r="Z211" s="763">
        <f t="shared" si="26"/>
        <v>0</v>
      </c>
      <c r="AA211" s="763">
        <f t="shared" si="26"/>
        <v>0</v>
      </c>
      <c r="AB211" s="763">
        <f t="shared" si="26"/>
        <v>0</v>
      </c>
      <c r="AC211" s="763">
        <f t="shared" si="26"/>
        <v>0</v>
      </c>
      <c r="AD211" s="763">
        <f t="shared" si="26"/>
        <v>0</v>
      </c>
      <c r="AE211" s="763">
        <f t="shared" si="26"/>
        <v>0</v>
      </c>
      <c r="AF211" s="763">
        <f t="shared" si="26"/>
        <v>0</v>
      </c>
      <c r="AG211" s="763">
        <f t="shared" si="26"/>
        <v>0</v>
      </c>
      <c r="AH211" s="763">
        <f t="shared" si="26"/>
        <v>0</v>
      </c>
      <c r="AI211" s="763">
        <f t="shared" si="26"/>
        <v>0</v>
      </c>
      <c r="AJ211" s="763">
        <f t="shared" si="26"/>
        <v>0</v>
      </c>
      <c r="AK211" s="763">
        <f t="shared" si="26"/>
        <v>0</v>
      </c>
      <c r="AL211" s="763">
        <f t="shared" si="26"/>
        <v>0</v>
      </c>
      <c r="AM211" s="763">
        <f t="shared" si="26"/>
        <v>0</v>
      </c>
      <c r="AN211" s="763">
        <f t="shared" si="26"/>
        <v>0</v>
      </c>
      <c r="AO211" s="763">
        <f t="shared" si="26"/>
        <v>0</v>
      </c>
      <c r="AP211" s="763">
        <f t="shared" si="26"/>
        <v>0</v>
      </c>
      <c r="AQ211" s="763">
        <f t="shared" si="26"/>
        <v>0</v>
      </c>
      <c r="AR211" s="763">
        <f t="shared" si="26"/>
        <v>0</v>
      </c>
      <c r="AS211" s="763">
        <f t="shared" si="26"/>
        <v>0</v>
      </c>
      <c r="AT211" s="763">
        <f t="shared" si="26"/>
        <v>0</v>
      </c>
      <c r="AU211" s="763">
        <f t="shared" si="26"/>
        <v>0</v>
      </c>
      <c r="AV211" s="763">
        <f t="shared" si="26"/>
        <v>0</v>
      </c>
      <c r="AW211" s="763">
        <f t="shared" si="26"/>
        <v>0</v>
      </c>
      <c r="AX211" s="763">
        <f t="shared" si="26"/>
        <v>0</v>
      </c>
      <c r="AY211" s="763">
        <f t="shared" si="26"/>
        <v>0</v>
      </c>
      <c r="AZ211" s="763">
        <f t="shared" si="26"/>
        <v>0</v>
      </c>
      <c r="BA211" s="763">
        <f t="shared" si="26"/>
        <v>0</v>
      </c>
      <c r="BB211" s="763">
        <f t="shared" si="26"/>
        <v>0</v>
      </c>
      <c r="BC211" s="763">
        <f t="shared" si="26"/>
        <v>0</v>
      </c>
      <c r="BD211" s="763">
        <f t="shared" si="26"/>
        <v>0</v>
      </c>
      <c r="BE211" s="763">
        <f t="shared" si="26"/>
        <v>0</v>
      </c>
      <c r="BF211" s="763">
        <f t="shared" si="26"/>
        <v>0</v>
      </c>
      <c r="BG211" s="763">
        <f t="shared" si="26"/>
        <v>0</v>
      </c>
      <c r="BH211" s="763">
        <f t="shared" si="26"/>
        <v>0</v>
      </c>
      <c r="BI211" s="763">
        <f t="shared" si="26"/>
        <v>0</v>
      </c>
      <c r="BJ211" s="763">
        <f t="shared" si="26"/>
        <v>0</v>
      </c>
      <c r="BK211" s="763">
        <f t="shared" si="26"/>
        <v>0</v>
      </c>
      <c r="BL211" s="763">
        <f t="shared" si="26"/>
        <v>0</v>
      </c>
      <c r="BM211" s="763">
        <f t="shared" si="26"/>
        <v>0</v>
      </c>
      <c r="BN211" s="763">
        <f t="shared" si="26"/>
        <v>0</v>
      </c>
      <c r="BO211" s="763">
        <f t="shared" si="26"/>
        <v>0</v>
      </c>
      <c r="BP211" s="763">
        <f t="shared" si="26"/>
        <v>0</v>
      </c>
      <c r="BQ211" s="763">
        <f t="shared" si="26"/>
        <v>0</v>
      </c>
      <c r="BR211" s="763">
        <f t="shared" si="26"/>
        <v>0</v>
      </c>
      <c r="BS211" s="763">
        <f t="shared" si="26"/>
        <v>0</v>
      </c>
      <c r="BT211" s="763">
        <f t="shared" si="26"/>
        <v>0</v>
      </c>
      <c r="BU211" s="763">
        <f t="shared" si="26"/>
        <v>0</v>
      </c>
      <c r="BV211" s="763">
        <f t="shared" si="26"/>
        <v>0</v>
      </c>
      <c r="BW211" s="763">
        <f t="shared" si="26"/>
        <v>0</v>
      </c>
      <c r="BX211" s="763">
        <f t="shared" si="26"/>
        <v>0</v>
      </c>
      <c r="BY211" s="763">
        <f t="shared" si="26"/>
        <v>0</v>
      </c>
      <c r="BZ211" s="763">
        <f t="shared" si="26"/>
        <v>0</v>
      </c>
      <c r="CA211" s="763">
        <f t="shared" si="26"/>
        <v>0</v>
      </c>
      <c r="CB211" s="763">
        <f t="shared" si="26"/>
        <v>0</v>
      </c>
      <c r="CC211" s="763">
        <f t="shared" si="26"/>
        <v>0</v>
      </c>
      <c r="CD211" s="763">
        <f t="shared" si="26"/>
        <v>0</v>
      </c>
      <c r="CE211" s="763">
        <f t="shared" si="26"/>
        <v>0</v>
      </c>
      <c r="CF211" s="763">
        <f t="shared" si="26"/>
        <v>0</v>
      </c>
      <c r="CG211" s="763">
        <f t="shared" si="26"/>
        <v>0</v>
      </c>
      <c r="CH211" s="763">
        <f t="shared" si="26"/>
        <v>0</v>
      </c>
      <c r="CI211" s="763">
        <f t="shared" si="26"/>
        <v>0</v>
      </c>
    </row>
    <row r="212" spans="1:87" ht="15.75" customHeight="1">
      <c r="A212" s="373" t="s">
        <v>309</v>
      </c>
      <c r="B212" s="920"/>
      <c r="C212" s="719" t="str">
        <f>Settings!$C$7</f>
        <v>USD</v>
      </c>
      <c r="D212" s="763">
        <v>0</v>
      </c>
      <c r="E212" s="763">
        <f t="shared" ref="E212:CI212" si="27">D212</f>
        <v>0</v>
      </c>
      <c r="F212" s="763">
        <f t="shared" si="27"/>
        <v>0</v>
      </c>
      <c r="G212" s="763">
        <f t="shared" si="27"/>
        <v>0</v>
      </c>
      <c r="H212" s="763">
        <f t="shared" si="27"/>
        <v>0</v>
      </c>
      <c r="I212" s="763">
        <f t="shared" si="27"/>
        <v>0</v>
      </c>
      <c r="J212" s="763">
        <f t="shared" si="27"/>
        <v>0</v>
      </c>
      <c r="K212" s="763">
        <f t="shared" si="27"/>
        <v>0</v>
      </c>
      <c r="L212" s="763">
        <f t="shared" si="27"/>
        <v>0</v>
      </c>
      <c r="M212" s="763">
        <f t="shared" si="27"/>
        <v>0</v>
      </c>
      <c r="N212" s="763">
        <f t="shared" si="27"/>
        <v>0</v>
      </c>
      <c r="O212" s="763">
        <f t="shared" si="27"/>
        <v>0</v>
      </c>
      <c r="P212" s="763">
        <f t="shared" si="27"/>
        <v>0</v>
      </c>
      <c r="Q212" s="763">
        <f t="shared" si="27"/>
        <v>0</v>
      </c>
      <c r="R212" s="763">
        <f t="shared" si="27"/>
        <v>0</v>
      </c>
      <c r="S212" s="763">
        <f t="shared" si="27"/>
        <v>0</v>
      </c>
      <c r="T212" s="763">
        <f t="shared" si="27"/>
        <v>0</v>
      </c>
      <c r="U212" s="763">
        <f t="shared" si="27"/>
        <v>0</v>
      </c>
      <c r="V212" s="763">
        <f t="shared" si="27"/>
        <v>0</v>
      </c>
      <c r="W212" s="763">
        <f t="shared" si="27"/>
        <v>0</v>
      </c>
      <c r="X212" s="763">
        <f t="shared" si="27"/>
        <v>0</v>
      </c>
      <c r="Y212" s="763">
        <f t="shared" si="27"/>
        <v>0</v>
      </c>
      <c r="Z212" s="763">
        <f t="shared" si="27"/>
        <v>0</v>
      </c>
      <c r="AA212" s="763">
        <f t="shared" si="27"/>
        <v>0</v>
      </c>
      <c r="AB212" s="763">
        <f t="shared" si="27"/>
        <v>0</v>
      </c>
      <c r="AC212" s="763">
        <f t="shared" si="27"/>
        <v>0</v>
      </c>
      <c r="AD212" s="763">
        <f t="shared" si="27"/>
        <v>0</v>
      </c>
      <c r="AE212" s="763">
        <f t="shared" si="27"/>
        <v>0</v>
      </c>
      <c r="AF212" s="763">
        <f t="shared" si="27"/>
        <v>0</v>
      </c>
      <c r="AG212" s="763">
        <f t="shared" si="27"/>
        <v>0</v>
      </c>
      <c r="AH212" s="763">
        <f t="shared" si="27"/>
        <v>0</v>
      </c>
      <c r="AI212" s="763">
        <f t="shared" si="27"/>
        <v>0</v>
      </c>
      <c r="AJ212" s="763">
        <f t="shared" si="27"/>
        <v>0</v>
      </c>
      <c r="AK212" s="763">
        <f t="shared" si="27"/>
        <v>0</v>
      </c>
      <c r="AL212" s="763">
        <f t="shared" si="27"/>
        <v>0</v>
      </c>
      <c r="AM212" s="763">
        <f t="shared" si="27"/>
        <v>0</v>
      </c>
      <c r="AN212" s="763">
        <f t="shared" si="27"/>
        <v>0</v>
      </c>
      <c r="AO212" s="763">
        <f t="shared" si="27"/>
        <v>0</v>
      </c>
      <c r="AP212" s="763">
        <f t="shared" si="27"/>
        <v>0</v>
      </c>
      <c r="AQ212" s="763">
        <f t="shared" si="27"/>
        <v>0</v>
      </c>
      <c r="AR212" s="763">
        <f t="shared" si="27"/>
        <v>0</v>
      </c>
      <c r="AS212" s="763">
        <f t="shared" si="27"/>
        <v>0</v>
      </c>
      <c r="AT212" s="763">
        <f t="shared" si="27"/>
        <v>0</v>
      </c>
      <c r="AU212" s="763">
        <f t="shared" si="27"/>
        <v>0</v>
      </c>
      <c r="AV212" s="763">
        <f t="shared" si="27"/>
        <v>0</v>
      </c>
      <c r="AW212" s="763">
        <f t="shared" si="27"/>
        <v>0</v>
      </c>
      <c r="AX212" s="763">
        <f t="shared" si="27"/>
        <v>0</v>
      </c>
      <c r="AY212" s="763">
        <f t="shared" si="27"/>
        <v>0</v>
      </c>
      <c r="AZ212" s="763">
        <f t="shared" si="27"/>
        <v>0</v>
      </c>
      <c r="BA212" s="763">
        <f t="shared" si="27"/>
        <v>0</v>
      </c>
      <c r="BB212" s="763">
        <f t="shared" si="27"/>
        <v>0</v>
      </c>
      <c r="BC212" s="763">
        <f t="shared" si="27"/>
        <v>0</v>
      </c>
      <c r="BD212" s="763">
        <f t="shared" si="27"/>
        <v>0</v>
      </c>
      <c r="BE212" s="763">
        <f t="shared" si="27"/>
        <v>0</v>
      </c>
      <c r="BF212" s="763">
        <f t="shared" si="27"/>
        <v>0</v>
      </c>
      <c r="BG212" s="763">
        <f t="shared" si="27"/>
        <v>0</v>
      </c>
      <c r="BH212" s="763">
        <f t="shared" si="27"/>
        <v>0</v>
      </c>
      <c r="BI212" s="763">
        <f t="shared" si="27"/>
        <v>0</v>
      </c>
      <c r="BJ212" s="763">
        <f t="shared" si="27"/>
        <v>0</v>
      </c>
      <c r="BK212" s="763">
        <f t="shared" si="27"/>
        <v>0</v>
      </c>
      <c r="BL212" s="763">
        <f t="shared" si="27"/>
        <v>0</v>
      </c>
      <c r="BM212" s="763">
        <f t="shared" si="27"/>
        <v>0</v>
      </c>
      <c r="BN212" s="763">
        <f t="shared" si="27"/>
        <v>0</v>
      </c>
      <c r="BO212" s="763">
        <f t="shared" si="27"/>
        <v>0</v>
      </c>
      <c r="BP212" s="763">
        <f t="shared" si="27"/>
        <v>0</v>
      </c>
      <c r="BQ212" s="763">
        <f t="shared" si="27"/>
        <v>0</v>
      </c>
      <c r="BR212" s="763">
        <f t="shared" si="27"/>
        <v>0</v>
      </c>
      <c r="BS212" s="763">
        <f t="shared" si="27"/>
        <v>0</v>
      </c>
      <c r="BT212" s="763">
        <f t="shared" si="27"/>
        <v>0</v>
      </c>
      <c r="BU212" s="763">
        <f t="shared" si="27"/>
        <v>0</v>
      </c>
      <c r="BV212" s="763">
        <f t="shared" si="27"/>
        <v>0</v>
      </c>
      <c r="BW212" s="763">
        <f t="shared" si="27"/>
        <v>0</v>
      </c>
      <c r="BX212" s="763">
        <f t="shared" si="27"/>
        <v>0</v>
      </c>
      <c r="BY212" s="763">
        <f t="shared" si="27"/>
        <v>0</v>
      </c>
      <c r="BZ212" s="763">
        <f t="shared" si="27"/>
        <v>0</v>
      </c>
      <c r="CA212" s="763">
        <f t="shared" si="27"/>
        <v>0</v>
      </c>
      <c r="CB212" s="763">
        <f t="shared" si="27"/>
        <v>0</v>
      </c>
      <c r="CC212" s="763">
        <f t="shared" si="27"/>
        <v>0</v>
      </c>
      <c r="CD212" s="763">
        <f t="shared" si="27"/>
        <v>0</v>
      </c>
      <c r="CE212" s="763">
        <f t="shared" si="27"/>
        <v>0</v>
      </c>
      <c r="CF212" s="763">
        <f t="shared" si="27"/>
        <v>0</v>
      </c>
      <c r="CG212" s="763">
        <f t="shared" si="27"/>
        <v>0</v>
      </c>
      <c r="CH212" s="763">
        <f t="shared" si="27"/>
        <v>0</v>
      </c>
      <c r="CI212" s="763">
        <f t="shared" si="27"/>
        <v>0</v>
      </c>
    </row>
    <row r="213" spans="1:87" ht="15.75" customHeight="1">
      <c r="A213" s="894" t="s">
        <v>129</v>
      </c>
      <c r="B213" s="895"/>
      <c r="C213" s="896" t="str">
        <f>Settings!$C$7</f>
        <v>USD</v>
      </c>
      <c r="D213" s="891">
        <f t="shared" ref="D213:CI213" si="28">SUM(D199:D212)</f>
        <v>0</v>
      </c>
      <c r="E213" s="892">
        <f t="shared" si="28"/>
        <v>0</v>
      </c>
      <c r="F213" s="892">
        <f t="shared" si="28"/>
        <v>0</v>
      </c>
      <c r="G213" s="892">
        <f t="shared" si="28"/>
        <v>0</v>
      </c>
      <c r="H213" s="892">
        <f t="shared" si="28"/>
        <v>0</v>
      </c>
      <c r="I213" s="892">
        <f t="shared" si="28"/>
        <v>0</v>
      </c>
      <c r="J213" s="892">
        <f t="shared" si="28"/>
        <v>0</v>
      </c>
      <c r="K213" s="892">
        <f t="shared" si="28"/>
        <v>0</v>
      </c>
      <c r="L213" s="892">
        <f t="shared" si="28"/>
        <v>0</v>
      </c>
      <c r="M213" s="892">
        <f t="shared" si="28"/>
        <v>0</v>
      </c>
      <c r="N213" s="892">
        <f t="shared" si="28"/>
        <v>0</v>
      </c>
      <c r="O213" s="892">
        <f t="shared" si="28"/>
        <v>0</v>
      </c>
      <c r="P213" s="892">
        <f t="shared" si="28"/>
        <v>0</v>
      </c>
      <c r="Q213" s="892">
        <f t="shared" si="28"/>
        <v>0</v>
      </c>
      <c r="R213" s="892">
        <f t="shared" si="28"/>
        <v>0</v>
      </c>
      <c r="S213" s="892">
        <f t="shared" si="28"/>
        <v>0</v>
      </c>
      <c r="T213" s="892">
        <f t="shared" si="28"/>
        <v>0</v>
      </c>
      <c r="U213" s="892">
        <f t="shared" si="28"/>
        <v>0</v>
      </c>
      <c r="V213" s="892">
        <f t="shared" si="28"/>
        <v>0</v>
      </c>
      <c r="W213" s="892">
        <f t="shared" si="28"/>
        <v>0</v>
      </c>
      <c r="X213" s="892">
        <f t="shared" si="28"/>
        <v>0</v>
      </c>
      <c r="Y213" s="892">
        <f t="shared" si="28"/>
        <v>0</v>
      </c>
      <c r="Z213" s="892">
        <f t="shared" si="28"/>
        <v>0</v>
      </c>
      <c r="AA213" s="892">
        <f t="shared" si="28"/>
        <v>0</v>
      </c>
      <c r="AB213" s="892">
        <f t="shared" si="28"/>
        <v>0</v>
      </c>
      <c r="AC213" s="892">
        <f t="shared" si="28"/>
        <v>0</v>
      </c>
      <c r="AD213" s="892">
        <f t="shared" si="28"/>
        <v>0</v>
      </c>
      <c r="AE213" s="892">
        <f t="shared" si="28"/>
        <v>0</v>
      </c>
      <c r="AF213" s="892">
        <f t="shared" si="28"/>
        <v>0</v>
      </c>
      <c r="AG213" s="892">
        <f t="shared" si="28"/>
        <v>0</v>
      </c>
      <c r="AH213" s="892">
        <f t="shared" si="28"/>
        <v>0</v>
      </c>
      <c r="AI213" s="892">
        <f t="shared" si="28"/>
        <v>0</v>
      </c>
      <c r="AJ213" s="892">
        <f t="shared" si="28"/>
        <v>0</v>
      </c>
      <c r="AK213" s="892">
        <f t="shared" si="28"/>
        <v>0</v>
      </c>
      <c r="AL213" s="892">
        <f t="shared" si="28"/>
        <v>0</v>
      </c>
      <c r="AM213" s="892">
        <f t="shared" si="28"/>
        <v>0</v>
      </c>
      <c r="AN213" s="892">
        <f t="shared" si="28"/>
        <v>0</v>
      </c>
      <c r="AO213" s="892">
        <f t="shared" si="28"/>
        <v>0</v>
      </c>
      <c r="AP213" s="892">
        <f t="shared" si="28"/>
        <v>0</v>
      </c>
      <c r="AQ213" s="892">
        <f t="shared" si="28"/>
        <v>0</v>
      </c>
      <c r="AR213" s="892">
        <f t="shared" si="28"/>
        <v>0</v>
      </c>
      <c r="AS213" s="892">
        <f t="shared" si="28"/>
        <v>0</v>
      </c>
      <c r="AT213" s="892">
        <f t="shared" si="28"/>
        <v>0</v>
      </c>
      <c r="AU213" s="892">
        <f t="shared" si="28"/>
        <v>0</v>
      </c>
      <c r="AV213" s="892">
        <f t="shared" si="28"/>
        <v>0</v>
      </c>
      <c r="AW213" s="892">
        <f t="shared" si="28"/>
        <v>0</v>
      </c>
      <c r="AX213" s="892">
        <f t="shared" si="28"/>
        <v>0</v>
      </c>
      <c r="AY213" s="892">
        <f t="shared" si="28"/>
        <v>0</v>
      </c>
      <c r="AZ213" s="892">
        <f t="shared" si="28"/>
        <v>0</v>
      </c>
      <c r="BA213" s="892">
        <f t="shared" si="28"/>
        <v>0</v>
      </c>
      <c r="BB213" s="892">
        <f t="shared" si="28"/>
        <v>0</v>
      </c>
      <c r="BC213" s="892">
        <f t="shared" si="28"/>
        <v>0</v>
      </c>
      <c r="BD213" s="892">
        <f t="shared" si="28"/>
        <v>0</v>
      </c>
      <c r="BE213" s="892">
        <f t="shared" si="28"/>
        <v>0</v>
      </c>
      <c r="BF213" s="892">
        <f t="shared" si="28"/>
        <v>0</v>
      </c>
      <c r="BG213" s="892">
        <f t="shared" si="28"/>
        <v>0</v>
      </c>
      <c r="BH213" s="892">
        <f t="shared" si="28"/>
        <v>0</v>
      </c>
      <c r="BI213" s="892">
        <f t="shared" si="28"/>
        <v>0</v>
      </c>
      <c r="BJ213" s="892">
        <f t="shared" si="28"/>
        <v>0</v>
      </c>
      <c r="BK213" s="892">
        <f t="shared" si="28"/>
        <v>0</v>
      </c>
      <c r="BL213" s="892">
        <f t="shared" si="28"/>
        <v>0</v>
      </c>
      <c r="BM213" s="892">
        <f t="shared" si="28"/>
        <v>0</v>
      </c>
      <c r="BN213" s="892">
        <f t="shared" si="28"/>
        <v>0</v>
      </c>
      <c r="BO213" s="892">
        <f t="shared" si="28"/>
        <v>0</v>
      </c>
      <c r="BP213" s="892">
        <f t="shared" si="28"/>
        <v>0</v>
      </c>
      <c r="BQ213" s="892">
        <f t="shared" si="28"/>
        <v>0</v>
      </c>
      <c r="BR213" s="892">
        <f t="shared" si="28"/>
        <v>0</v>
      </c>
      <c r="BS213" s="892">
        <f t="shared" si="28"/>
        <v>0</v>
      </c>
      <c r="BT213" s="892">
        <f t="shared" si="28"/>
        <v>0</v>
      </c>
      <c r="BU213" s="892">
        <f t="shared" si="28"/>
        <v>0</v>
      </c>
      <c r="BV213" s="892">
        <f t="shared" si="28"/>
        <v>0</v>
      </c>
      <c r="BW213" s="892">
        <f t="shared" si="28"/>
        <v>0</v>
      </c>
      <c r="BX213" s="892">
        <f t="shared" si="28"/>
        <v>0</v>
      </c>
      <c r="BY213" s="892">
        <f t="shared" si="28"/>
        <v>0</v>
      </c>
      <c r="BZ213" s="892">
        <f t="shared" si="28"/>
        <v>0</v>
      </c>
      <c r="CA213" s="892">
        <f t="shared" si="28"/>
        <v>0</v>
      </c>
      <c r="CB213" s="892">
        <f t="shared" si="28"/>
        <v>0</v>
      </c>
      <c r="CC213" s="892">
        <f t="shared" si="28"/>
        <v>0</v>
      </c>
      <c r="CD213" s="892">
        <f t="shared" si="28"/>
        <v>0</v>
      </c>
      <c r="CE213" s="892">
        <f t="shared" si="28"/>
        <v>0</v>
      </c>
      <c r="CF213" s="892">
        <f t="shared" si="28"/>
        <v>0</v>
      </c>
      <c r="CG213" s="892">
        <f t="shared" si="28"/>
        <v>0</v>
      </c>
      <c r="CH213" s="892">
        <f t="shared" si="28"/>
        <v>0</v>
      </c>
      <c r="CI213" s="892">
        <f t="shared" si="28"/>
        <v>0</v>
      </c>
    </row>
    <row r="214" spans="1:87" ht="15.75" customHeight="1">
      <c r="A214" s="875"/>
      <c r="B214" s="882"/>
      <c r="C214" s="719"/>
      <c r="D214" s="915"/>
      <c r="E214" s="915"/>
      <c r="F214" s="915"/>
      <c r="G214" s="915"/>
      <c r="H214" s="915"/>
      <c r="I214" s="915"/>
      <c r="J214" s="915"/>
      <c r="K214" s="915"/>
      <c r="L214" s="915"/>
      <c r="M214" s="915"/>
      <c r="N214" s="915"/>
      <c r="O214" s="915"/>
      <c r="P214" s="915"/>
      <c r="Q214" s="915"/>
      <c r="R214" s="915"/>
      <c r="S214" s="915"/>
      <c r="T214" s="915"/>
      <c r="U214" s="915"/>
      <c r="V214" s="915"/>
      <c r="W214" s="915"/>
      <c r="X214" s="915"/>
      <c r="Y214" s="915"/>
      <c r="Z214" s="915"/>
      <c r="AA214" s="915"/>
      <c r="AB214" s="915"/>
      <c r="AC214" s="915"/>
      <c r="AD214" s="915"/>
      <c r="AE214" s="915"/>
      <c r="AF214" s="915"/>
      <c r="AG214" s="915"/>
      <c r="AH214" s="915"/>
      <c r="AI214" s="915"/>
      <c r="AJ214" s="915"/>
      <c r="AK214" s="915"/>
      <c r="AL214" s="915"/>
      <c r="AM214" s="915"/>
      <c r="AN214" s="915"/>
      <c r="AO214" s="915"/>
      <c r="AP214" s="915"/>
      <c r="AQ214" s="915"/>
      <c r="AR214" s="915"/>
      <c r="AS214" s="915"/>
      <c r="AT214" s="915"/>
      <c r="AU214" s="915"/>
      <c r="AV214" s="915"/>
      <c r="AW214" s="915"/>
      <c r="AX214" s="915"/>
      <c r="AY214" s="915"/>
      <c r="AZ214" s="915"/>
      <c r="BA214" s="915"/>
      <c r="BB214" s="915"/>
      <c r="BC214" s="915"/>
      <c r="BD214" s="915"/>
      <c r="BE214" s="915"/>
      <c r="BF214" s="915"/>
      <c r="BG214" s="915"/>
      <c r="BH214" s="915"/>
      <c r="BI214" s="915"/>
      <c r="BJ214" s="915"/>
      <c r="BK214" s="915"/>
      <c r="BL214" s="915"/>
      <c r="BM214" s="915"/>
      <c r="BN214" s="915"/>
      <c r="BO214" s="915"/>
      <c r="BP214" s="915"/>
      <c r="BQ214" s="915"/>
      <c r="BR214" s="915"/>
      <c r="BS214" s="915"/>
      <c r="BT214" s="915"/>
      <c r="BU214" s="915"/>
      <c r="BV214" s="915"/>
      <c r="BW214" s="915"/>
      <c r="BX214" s="915"/>
      <c r="BY214" s="915"/>
      <c r="BZ214" s="915"/>
      <c r="CA214" s="915"/>
      <c r="CB214" s="915"/>
      <c r="CC214" s="915"/>
      <c r="CD214" s="915"/>
      <c r="CE214" s="915"/>
      <c r="CF214" s="915"/>
      <c r="CG214" s="915"/>
      <c r="CH214" s="915"/>
      <c r="CI214" s="915"/>
    </row>
    <row r="215" spans="1:87" ht="15.75" customHeight="1">
      <c r="A215" s="774"/>
      <c r="B215" s="913"/>
      <c r="C215" s="914"/>
      <c r="D215" s="915"/>
      <c r="E215" s="718"/>
      <c r="F215" s="718"/>
      <c r="G215" s="718"/>
      <c r="H215" s="718"/>
      <c r="I215" s="915"/>
      <c r="J215" s="718"/>
      <c r="K215" s="718"/>
      <c r="L215" s="718"/>
      <c r="M215" s="718"/>
      <c r="N215" s="718"/>
      <c r="O215" s="718"/>
      <c r="P215" s="718"/>
      <c r="Q215" s="718"/>
      <c r="R215" s="718"/>
      <c r="S215" s="718"/>
      <c r="T215" s="718"/>
      <c r="U215" s="718"/>
      <c r="V215" s="718"/>
      <c r="W215" s="718"/>
      <c r="X215" s="718"/>
      <c r="Y215" s="718"/>
      <c r="Z215" s="718"/>
      <c r="AA215" s="718"/>
      <c r="AB215" s="718"/>
      <c r="AC215" s="718"/>
      <c r="AD215" s="718"/>
      <c r="AE215" s="718"/>
      <c r="AF215" s="718"/>
      <c r="AG215" s="718"/>
      <c r="AH215" s="718"/>
      <c r="AI215" s="718"/>
      <c r="AJ215" s="718"/>
      <c r="AK215" s="718"/>
      <c r="AL215" s="718"/>
      <c r="AM215" s="718"/>
      <c r="AN215" s="718"/>
      <c r="AO215" s="718"/>
      <c r="AP215" s="718"/>
      <c r="AQ215" s="718"/>
      <c r="AR215" s="718"/>
      <c r="AS215" s="718"/>
      <c r="AT215" s="718"/>
      <c r="AU215" s="718"/>
      <c r="AV215" s="718"/>
      <c r="AW215" s="718"/>
      <c r="AX215" s="718"/>
      <c r="AY215" s="718"/>
      <c r="AZ215" s="718"/>
      <c r="BA215" s="718"/>
      <c r="BB215" s="718"/>
      <c r="BC215" s="718"/>
      <c r="BD215" s="718"/>
      <c r="BE215" s="718"/>
      <c r="BF215" s="718"/>
      <c r="BG215" s="718"/>
      <c r="BH215" s="718"/>
      <c r="BI215" s="718"/>
      <c r="BJ215" s="718"/>
      <c r="BK215" s="718"/>
      <c r="BL215" s="718"/>
      <c r="BM215" s="718"/>
      <c r="BN215" s="718"/>
      <c r="BO215" s="718"/>
      <c r="BP215" s="718"/>
      <c r="BQ215" s="718"/>
      <c r="BR215" s="718"/>
      <c r="BS215" s="718"/>
      <c r="BT215" s="718"/>
      <c r="BU215" s="718"/>
      <c r="BV215" s="718"/>
      <c r="BW215" s="718"/>
      <c r="BX215" s="718"/>
      <c r="BY215" s="718"/>
      <c r="BZ215" s="718"/>
      <c r="CA215" s="718"/>
      <c r="CB215" s="718"/>
      <c r="CC215" s="718"/>
      <c r="CD215" s="718"/>
      <c r="CE215" s="718"/>
      <c r="CF215" s="718"/>
      <c r="CG215" s="718"/>
      <c r="CH215" s="718"/>
      <c r="CI215" s="718"/>
    </row>
    <row r="216" spans="1:87" ht="15.75" customHeight="1">
      <c r="A216" s="916" t="s">
        <v>310</v>
      </c>
      <c r="B216" s="917"/>
      <c r="C216" s="884"/>
      <c r="D216" s="918"/>
      <c r="E216" s="918"/>
      <c r="F216" s="918"/>
      <c r="G216" s="918"/>
      <c r="H216" s="918"/>
      <c r="I216" s="918"/>
      <c r="J216" s="918"/>
      <c r="K216" s="918"/>
      <c r="L216" s="918"/>
      <c r="M216" s="918"/>
      <c r="N216" s="918"/>
      <c r="O216" s="918"/>
      <c r="P216" s="918"/>
      <c r="Q216" s="918"/>
      <c r="R216" s="918"/>
      <c r="S216" s="918"/>
      <c r="T216" s="918"/>
      <c r="U216" s="918"/>
      <c r="V216" s="918"/>
      <c r="W216" s="918"/>
      <c r="X216" s="918"/>
      <c r="Y216" s="918"/>
      <c r="Z216" s="918"/>
      <c r="AA216" s="918"/>
      <c r="AB216" s="918"/>
      <c r="AC216" s="918"/>
      <c r="AD216" s="918"/>
      <c r="AE216" s="918"/>
      <c r="AF216" s="918"/>
      <c r="AG216" s="918"/>
      <c r="AH216" s="918"/>
      <c r="AI216" s="918"/>
      <c r="AJ216" s="918"/>
      <c r="AK216" s="918"/>
      <c r="AL216" s="918"/>
      <c r="AM216" s="918"/>
      <c r="AN216" s="918"/>
      <c r="AO216" s="918"/>
      <c r="AP216" s="918"/>
      <c r="AQ216" s="918"/>
      <c r="AR216" s="918"/>
      <c r="AS216" s="918"/>
      <c r="AT216" s="918"/>
      <c r="AU216" s="918"/>
      <c r="AV216" s="918"/>
      <c r="AW216" s="918"/>
      <c r="AX216" s="918"/>
      <c r="AY216" s="918"/>
      <c r="AZ216" s="918"/>
      <c r="BA216" s="918"/>
      <c r="BB216" s="918"/>
      <c r="BC216" s="918"/>
      <c r="BD216" s="918"/>
      <c r="BE216" s="918"/>
      <c r="BF216" s="918"/>
      <c r="BG216" s="918"/>
      <c r="BH216" s="918"/>
      <c r="BI216" s="918"/>
      <c r="BJ216" s="918"/>
      <c r="BK216" s="918"/>
      <c r="BL216" s="918"/>
      <c r="BM216" s="918"/>
      <c r="BN216" s="918"/>
      <c r="BO216" s="918"/>
      <c r="BP216" s="918"/>
      <c r="BQ216" s="918"/>
      <c r="BR216" s="918"/>
      <c r="BS216" s="918"/>
      <c r="BT216" s="918"/>
      <c r="BU216" s="918"/>
      <c r="BV216" s="918"/>
      <c r="BW216" s="918"/>
      <c r="BX216" s="918"/>
      <c r="BY216" s="918"/>
      <c r="BZ216" s="918"/>
      <c r="CA216" s="918"/>
      <c r="CB216" s="918"/>
      <c r="CC216" s="918"/>
      <c r="CD216" s="918"/>
      <c r="CE216" s="918"/>
      <c r="CF216" s="918"/>
      <c r="CG216" s="918"/>
      <c r="CH216" s="918"/>
      <c r="CI216" s="918"/>
    </row>
    <row r="217" spans="1:87" ht="15" customHeight="1">
      <c r="A217" s="373" t="s">
        <v>311</v>
      </c>
      <c r="B217" s="920"/>
      <c r="C217" s="719" t="str">
        <f>Settings!$C$7</f>
        <v>USD</v>
      </c>
      <c r="D217" s="763">
        <v>0</v>
      </c>
      <c r="E217" s="763">
        <f t="shared" ref="E217:CI217" si="29">D217</f>
        <v>0</v>
      </c>
      <c r="F217" s="763">
        <f t="shared" si="29"/>
        <v>0</v>
      </c>
      <c r="G217" s="763">
        <f t="shared" si="29"/>
        <v>0</v>
      </c>
      <c r="H217" s="763">
        <f t="shared" si="29"/>
        <v>0</v>
      </c>
      <c r="I217" s="763">
        <f t="shared" si="29"/>
        <v>0</v>
      </c>
      <c r="J217" s="763">
        <f t="shared" si="29"/>
        <v>0</v>
      </c>
      <c r="K217" s="763">
        <f t="shared" si="29"/>
        <v>0</v>
      </c>
      <c r="L217" s="763">
        <f t="shared" si="29"/>
        <v>0</v>
      </c>
      <c r="M217" s="763">
        <f t="shared" si="29"/>
        <v>0</v>
      </c>
      <c r="N217" s="763">
        <f t="shared" si="29"/>
        <v>0</v>
      </c>
      <c r="O217" s="763">
        <f t="shared" si="29"/>
        <v>0</v>
      </c>
      <c r="P217" s="763">
        <f t="shared" si="29"/>
        <v>0</v>
      </c>
      <c r="Q217" s="763">
        <f t="shared" si="29"/>
        <v>0</v>
      </c>
      <c r="R217" s="763">
        <f t="shared" si="29"/>
        <v>0</v>
      </c>
      <c r="S217" s="763">
        <f t="shared" si="29"/>
        <v>0</v>
      </c>
      <c r="T217" s="763">
        <f t="shared" si="29"/>
        <v>0</v>
      </c>
      <c r="U217" s="763">
        <f t="shared" si="29"/>
        <v>0</v>
      </c>
      <c r="V217" s="763">
        <f t="shared" si="29"/>
        <v>0</v>
      </c>
      <c r="W217" s="763">
        <f t="shared" si="29"/>
        <v>0</v>
      </c>
      <c r="X217" s="763">
        <f t="shared" si="29"/>
        <v>0</v>
      </c>
      <c r="Y217" s="763">
        <f t="shared" si="29"/>
        <v>0</v>
      </c>
      <c r="Z217" s="763">
        <f t="shared" si="29"/>
        <v>0</v>
      </c>
      <c r="AA217" s="763">
        <f t="shared" si="29"/>
        <v>0</v>
      </c>
      <c r="AB217" s="763">
        <f t="shared" si="29"/>
        <v>0</v>
      </c>
      <c r="AC217" s="763">
        <f t="shared" si="29"/>
        <v>0</v>
      </c>
      <c r="AD217" s="763">
        <f t="shared" si="29"/>
        <v>0</v>
      </c>
      <c r="AE217" s="763">
        <f t="shared" si="29"/>
        <v>0</v>
      </c>
      <c r="AF217" s="763">
        <f t="shared" si="29"/>
        <v>0</v>
      </c>
      <c r="AG217" s="763">
        <f t="shared" si="29"/>
        <v>0</v>
      </c>
      <c r="AH217" s="763">
        <f t="shared" si="29"/>
        <v>0</v>
      </c>
      <c r="AI217" s="763">
        <f t="shared" si="29"/>
        <v>0</v>
      </c>
      <c r="AJ217" s="763">
        <f t="shared" si="29"/>
        <v>0</v>
      </c>
      <c r="AK217" s="763">
        <f t="shared" si="29"/>
        <v>0</v>
      </c>
      <c r="AL217" s="763">
        <f t="shared" si="29"/>
        <v>0</v>
      </c>
      <c r="AM217" s="763">
        <f t="shared" si="29"/>
        <v>0</v>
      </c>
      <c r="AN217" s="763">
        <f t="shared" si="29"/>
        <v>0</v>
      </c>
      <c r="AO217" s="763">
        <f t="shared" si="29"/>
        <v>0</v>
      </c>
      <c r="AP217" s="763">
        <f t="shared" si="29"/>
        <v>0</v>
      </c>
      <c r="AQ217" s="763">
        <f t="shared" si="29"/>
        <v>0</v>
      </c>
      <c r="AR217" s="763">
        <f t="shared" si="29"/>
        <v>0</v>
      </c>
      <c r="AS217" s="763">
        <f t="shared" si="29"/>
        <v>0</v>
      </c>
      <c r="AT217" s="763">
        <f t="shared" si="29"/>
        <v>0</v>
      </c>
      <c r="AU217" s="763">
        <f t="shared" si="29"/>
        <v>0</v>
      </c>
      <c r="AV217" s="763">
        <f t="shared" si="29"/>
        <v>0</v>
      </c>
      <c r="AW217" s="763">
        <f t="shared" si="29"/>
        <v>0</v>
      </c>
      <c r="AX217" s="763">
        <f t="shared" si="29"/>
        <v>0</v>
      </c>
      <c r="AY217" s="763">
        <f t="shared" si="29"/>
        <v>0</v>
      </c>
      <c r="AZ217" s="763">
        <f t="shared" si="29"/>
        <v>0</v>
      </c>
      <c r="BA217" s="763">
        <f t="shared" si="29"/>
        <v>0</v>
      </c>
      <c r="BB217" s="763">
        <f t="shared" si="29"/>
        <v>0</v>
      </c>
      <c r="BC217" s="763">
        <f t="shared" si="29"/>
        <v>0</v>
      </c>
      <c r="BD217" s="763">
        <f t="shared" si="29"/>
        <v>0</v>
      </c>
      <c r="BE217" s="763">
        <f t="shared" si="29"/>
        <v>0</v>
      </c>
      <c r="BF217" s="763">
        <f t="shared" si="29"/>
        <v>0</v>
      </c>
      <c r="BG217" s="763">
        <f t="shared" si="29"/>
        <v>0</v>
      </c>
      <c r="BH217" s="763">
        <f t="shared" si="29"/>
        <v>0</v>
      </c>
      <c r="BI217" s="763">
        <f t="shared" si="29"/>
        <v>0</v>
      </c>
      <c r="BJ217" s="763">
        <f t="shared" si="29"/>
        <v>0</v>
      </c>
      <c r="BK217" s="763">
        <f t="shared" si="29"/>
        <v>0</v>
      </c>
      <c r="BL217" s="763">
        <f t="shared" si="29"/>
        <v>0</v>
      </c>
      <c r="BM217" s="763">
        <f t="shared" si="29"/>
        <v>0</v>
      </c>
      <c r="BN217" s="763">
        <f t="shared" si="29"/>
        <v>0</v>
      </c>
      <c r="BO217" s="763">
        <f t="shared" si="29"/>
        <v>0</v>
      </c>
      <c r="BP217" s="763">
        <f t="shared" si="29"/>
        <v>0</v>
      </c>
      <c r="BQ217" s="763">
        <f t="shared" si="29"/>
        <v>0</v>
      </c>
      <c r="BR217" s="763">
        <f t="shared" si="29"/>
        <v>0</v>
      </c>
      <c r="BS217" s="763">
        <f t="shared" si="29"/>
        <v>0</v>
      </c>
      <c r="BT217" s="763">
        <f t="shared" si="29"/>
        <v>0</v>
      </c>
      <c r="BU217" s="763">
        <f t="shared" si="29"/>
        <v>0</v>
      </c>
      <c r="BV217" s="763">
        <f t="shared" si="29"/>
        <v>0</v>
      </c>
      <c r="BW217" s="763">
        <f t="shared" si="29"/>
        <v>0</v>
      </c>
      <c r="BX217" s="763">
        <f t="shared" si="29"/>
        <v>0</v>
      </c>
      <c r="BY217" s="763">
        <f t="shared" si="29"/>
        <v>0</v>
      </c>
      <c r="BZ217" s="763">
        <f t="shared" si="29"/>
        <v>0</v>
      </c>
      <c r="CA217" s="763">
        <f t="shared" si="29"/>
        <v>0</v>
      </c>
      <c r="CB217" s="763">
        <f t="shared" si="29"/>
        <v>0</v>
      </c>
      <c r="CC217" s="763">
        <f t="shared" si="29"/>
        <v>0</v>
      </c>
      <c r="CD217" s="763">
        <f t="shared" si="29"/>
        <v>0</v>
      </c>
      <c r="CE217" s="763">
        <f t="shared" si="29"/>
        <v>0</v>
      </c>
      <c r="CF217" s="763">
        <f t="shared" si="29"/>
        <v>0</v>
      </c>
      <c r="CG217" s="763">
        <f t="shared" si="29"/>
        <v>0</v>
      </c>
      <c r="CH217" s="763">
        <f t="shared" si="29"/>
        <v>0</v>
      </c>
      <c r="CI217" s="763">
        <f t="shared" si="29"/>
        <v>0</v>
      </c>
    </row>
    <row r="218" spans="1:87" ht="15.75" customHeight="1">
      <c r="A218" s="373" t="s">
        <v>312</v>
      </c>
      <c r="B218" s="920"/>
      <c r="C218" s="719" t="str">
        <f>Settings!$C$7</f>
        <v>USD</v>
      </c>
      <c r="D218" s="763">
        <v>0</v>
      </c>
      <c r="E218" s="763">
        <f t="shared" ref="E218:CI218" si="30">D218</f>
        <v>0</v>
      </c>
      <c r="F218" s="763">
        <f t="shared" si="30"/>
        <v>0</v>
      </c>
      <c r="G218" s="763">
        <f t="shared" si="30"/>
        <v>0</v>
      </c>
      <c r="H218" s="763">
        <f t="shared" si="30"/>
        <v>0</v>
      </c>
      <c r="I218" s="763">
        <f t="shared" si="30"/>
        <v>0</v>
      </c>
      <c r="J218" s="763">
        <f t="shared" si="30"/>
        <v>0</v>
      </c>
      <c r="K218" s="763">
        <f t="shared" si="30"/>
        <v>0</v>
      </c>
      <c r="L218" s="763">
        <f t="shared" si="30"/>
        <v>0</v>
      </c>
      <c r="M218" s="763">
        <f t="shared" si="30"/>
        <v>0</v>
      </c>
      <c r="N218" s="763">
        <f t="shared" si="30"/>
        <v>0</v>
      </c>
      <c r="O218" s="763">
        <f t="shared" si="30"/>
        <v>0</v>
      </c>
      <c r="P218" s="763">
        <f t="shared" si="30"/>
        <v>0</v>
      </c>
      <c r="Q218" s="763">
        <f t="shared" si="30"/>
        <v>0</v>
      </c>
      <c r="R218" s="763">
        <f t="shared" si="30"/>
        <v>0</v>
      </c>
      <c r="S218" s="763">
        <f t="shared" si="30"/>
        <v>0</v>
      </c>
      <c r="T218" s="763">
        <f t="shared" si="30"/>
        <v>0</v>
      </c>
      <c r="U218" s="763">
        <f t="shared" si="30"/>
        <v>0</v>
      </c>
      <c r="V218" s="763">
        <f t="shared" si="30"/>
        <v>0</v>
      </c>
      <c r="W218" s="763">
        <f t="shared" si="30"/>
        <v>0</v>
      </c>
      <c r="X218" s="763">
        <f t="shared" si="30"/>
        <v>0</v>
      </c>
      <c r="Y218" s="763">
        <f t="shared" si="30"/>
        <v>0</v>
      </c>
      <c r="Z218" s="763">
        <f t="shared" si="30"/>
        <v>0</v>
      </c>
      <c r="AA218" s="763">
        <f t="shared" si="30"/>
        <v>0</v>
      </c>
      <c r="AB218" s="763">
        <f t="shared" si="30"/>
        <v>0</v>
      </c>
      <c r="AC218" s="763">
        <f t="shared" si="30"/>
        <v>0</v>
      </c>
      <c r="AD218" s="763">
        <f t="shared" si="30"/>
        <v>0</v>
      </c>
      <c r="AE218" s="763">
        <f t="shared" si="30"/>
        <v>0</v>
      </c>
      <c r="AF218" s="763">
        <f t="shared" si="30"/>
        <v>0</v>
      </c>
      <c r="AG218" s="763">
        <f t="shared" si="30"/>
        <v>0</v>
      </c>
      <c r="AH218" s="763">
        <f t="shared" si="30"/>
        <v>0</v>
      </c>
      <c r="AI218" s="763">
        <f t="shared" si="30"/>
        <v>0</v>
      </c>
      <c r="AJ218" s="763">
        <f t="shared" si="30"/>
        <v>0</v>
      </c>
      <c r="AK218" s="763">
        <f t="shared" si="30"/>
        <v>0</v>
      </c>
      <c r="AL218" s="763">
        <f t="shared" si="30"/>
        <v>0</v>
      </c>
      <c r="AM218" s="763">
        <f t="shared" si="30"/>
        <v>0</v>
      </c>
      <c r="AN218" s="763">
        <f t="shared" si="30"/>
        <v>0</v>
      </c>
      <c r="AO218" s="763">
        <f t="shared" si="30"/>
        <v>0</v>
      </c>
      <c r="AP218" s="763">
        <f t="shared" si="30"/>
        <v>0</v>
      </c>
      <c r="AQ218" s="763">
        <f t="shared" si="30"/>
        <v>0</v>
      </c>
      <c r="AR218" s="763">
        <f t="shared" si="30"/>
        <v>0</v>
      </c>
      <c r="AS218" s="763">
        <f t="shared" si="30"/>
        <v>0</v>
      </c>
      <c r="AT218" s="763">
        <f t="shared" si="30"/>
        <v>0</v>
      </c>
      <c r="AU218" s="763">
        <f t="shared" si="30"/>
        <v>0</v>
      </c>
      <c r="AV218" s="763">
        <f t="shared" si="30"/>
        <v>0</v>
      </c>
      <c r="AW218" s="763">
        <f t="shared" si="30"/>
        <v>0</v>
      </c>
      <c r="AX218" s="763">
        <f t="shared" si="30"/>
        <v>0</v>
      </c>
      <c r="AY218" s="763">
        <f t="shared" si="30"/>
        <v>0</v>
      </c>
      <c r="AZ218" s="763">
        <f t="shared" si="30"/>
        <v>0</v>
      </c>
      <c r="BA218" s="763">
        <f t="shared" si="30"/>
        <v>0</v>
      </c>
      <c r="BB218" s="763">
        <f t="shared" si="30"/>
        <v>0</v>
      </c>
      <c r="BC218" s="763">
        <f t="shared" si="30"/>
        <v>0</v>
      </c>
      <c r="BD218" s="763">
        <f t="shared" si="30"/>
        <v>0</v>
      </c>
      <c r="BE218" s="763">
        <f t="shared" si="30"/>
        <v>0</v>
      </c>
      <c r="BF218" s="763">
        <f t="shared" si="30"/>
        <v>0</v>
      </c>
      <c r="BG218" s="763">
        <f t="shared" si="30"/>
        <v>0</v>
      </c>
      <c r="BH218" s="763">
        <f t="shared" si="30"/>
        <v>0</v>
      </c>
      <c r="BI218" s="763">
        <f t="shared" si="30"/>
        <v>0</v>
      </c>
      <c r="BJ218" s="763">
        <f t="shared" si="30"/>
        <v>0</v>
      </c>
      <c r="BK218" s="763">
        <f t="shared" si="30"/>
        <v>0</v>
      </c>
      <c r="BL218" s="763">
        <f t="shared" si="30"/>
        <v>0</v>
      </c>
      <c r="BM218" s="763">
        <f t="shared" si="30"/>
        <v>0</v>
      </c>
      <c r="BN218" s="763">
        <f t="shared" si="30"/>
        <v>0</v>
      </c>
      <c r="BO218" s="763">
        <f t="shared" si="30"/>
        <v>0</v>
      </c>
      <c r="BP218" s="763">
        <f t="shared" si="30"/>
        <v>0</v>
      </c>
      <c r="BQ218" s="763">
        <f t="shared" si="30"/>
        <v>0</v>
      </c>
      <c r="BR218" s="763">
        <f t="shared" si="30"/>
        <v>0</v>
      </c>
      <c r="BS218" s="763">
        <f t="shared" si="30"/>
        <v>0</v>
      </c>
      <c r="BT218" s="763">
        <f t="shared" si="30"/>
        <v>0</v>
      </c>
      <c r="BU218" s="763">
        <f t="shared" si="30"/>
        <v>0</v>
      </c>
      <c r="BV218" s="763">
        <f t="shared" si="30"/>
        <v>0</v>
      </c>
      <c r="BW218" s="763">
        <f t="shared" si="30"/>
        <v>0</v>
      </c>
      <c r="BX218" s="763">
        <f t="shared" si="30"/>
        <v>0</v>
      </c>
      <c r="BY218" s="763">
        <f t="shared" si="30"/>
        <v>0</v>
      </c>
      <c r="BZ218" s="763">
        <f t="shared" si="30"/>
        <v>0</v>
      </c>
      <c r="CA218" s="763">
        <f t="shared" si="30"/>
        <v>0</v>
      </c>
      <c r="CB218" s="763">
        <f t="shared" si="30"/>
        <v>0</v>
      </c>
      <c r="CC218" s="763">
        <f t="shared" si="30"/>
        <v>0</v>
      </c>
      <c r="CD218" s="763">
        <f t="shared" si="30"/>
        <v>0</v>
      </c>
      <c r="CE218" s="763">
        <f t="shared" si="30"/>
        <v>0</v>
      </c>
      <c r="CF218" s="763">
        <f t="shared" si="30"/>
        <v>0</v>
      </c>
      <c r="CG218" s="763">
        <f t="shared" si="30"/>
        <v>0</v>
      </c>
      <c r="CH218" s="763">
        <f t="shared" si="30"/>
        <v>0</v>
      </c>
      <c r="CI218" s="763">
        <f t="shared" si="30"/>
        <v>0</v>
      </c>
    </row>
    <row r="219" spans="1:87" ht="15.75" customHeight="1">
      <c r="A219" s="373" t="s">
        <v>313</v>
      </c>
      <c r="B219" s="920"/>
      <c r="C219" s="719" t="str">
        <f>Settings!$C$7</f>
        <v>USD</v>
      </c>
      <c r="D219" s="763">
        <v>0</v>
      </c>
      <c r="E219" s="763">
        <f t="shared" ref="E219:CI219" si="31">D219</f>
        <v>0</v>
      </c>
      <c r="F219" s="763">
        <f t="shared" si="31"/>
        <v>0</v>
      </c>
      <c r="G219" s="763">
        <f t="shared" si="31"/>
        <v>0</v>
      </c>
      <c r="H219" s="763">
        <f t="shared" si="31"/>
        <v>0</v>
      </c>
      <c r="I219" s="763">
        <f t="shared" si="31"/>
        <v>0</v>
      </c>
      <c r="J219" s="763">
        <f t="shared" si="31"/>
        <v>0</v>
      </c>
      <c r="K219" s="763">
        <f t="shared" si="31"/>
        <v>0</v>
      </c>
      <c r="L219" s="763">
        <f t="shared" si="31"/>
        <v>0</v>
      </c>
      <c r="M219" s="763">
        <f t="shared" si="31"/>
        <v>0</v>
      </c>
      <c r="N219" s="763">
        <f t="shared" si="31"/>
        <v>0</v>
      </c>
      <c r="O219" s="763">
        <f t="shared" si="31"/>
        <v>0</v>
      </c>
      <c r="P219" s="763">
        <f t="shared" si="31"/>
        <v>0</v>
      </c>
      <c r="Q219" s="763">
        <f t="shared" si="31"/>
        <v>0</v>
      </c>
      <c r="R219" s="763">
        <f t="shared" si="31"/>
        <v>0</v>
      </c>
      <c r="S219" s="763">
        <f t="shared" si="31"/>
        <v>0</v>
      </c>
      <c r="T219" s="763">
        <f t="shared" si="31"/>
        <v>0</v>
      </c>
      <c r="U219" s="763">
        <f t="shared" si="31"/>
        <v>0</v>
      </c>
      <c r="V219" s="763">
        <f t="shared" si="31"/>
        <v>0</v>
      </c>
      <c r="W219" s="763">
        <f t="shared" si="31"/>
        <v>0</v>
      </c>
      <c r="X219" s="763">
        <f t="shared" si="31"/>
        <v>0</v>
      </c>
      <c r="Y219" s="763">
        <f t="shared" si="31"/>
        <v>0</v>
      </c>
      <c r="Z219" s="763">
        <f t="shared" si="31"/>
        <v>0</v>
      </c>
      <c r="AA219" s="763">
        <f t="shared" si="31"/>
        <v>0</v>
      </c>
      <c r="AB219" s="763">
        <f t="shared" si="31"/>
        <v>0</v>
      </c>
      <c r="AC219" s="763">
        <f t="shared" si="31"/>
        <v>0</v>
      </c>
      <c r="AD219" s="763">
        <f t="shared" si="31"/>
        <v>0</v>
      </c>
      <c r="AE219" s="763">
        <f t="shared" si="31"/>
        <v>0</v>
      </c>
      <c r="AF219" s="763">
        <f t="shared" si="31"/>
        <v>0</v>
      </c>
      <c r="AG219" s="763">
        <f t="shared" si="31"/>
        <v>0</v>
      </c>
      <c r="AH219" s="763">
        <f t="shared" si="31"/>
        <v>0</v>
      </c>
      <c r="AI219" s="763">
        <f t="shared" si="31"/>
        <v>0</v>
      </c>
      <c r="AJ219" s="763">
        <f t="shared" si="31"/>
        <v>0</v>
      </c>
      <c r="AK219" s="763">
        <f t="shared" si="31"/>
        <v>0</v>
      </c>
      <c r="AL219" s="763">
        <f t="shared" si="31"/>
        <v>0</v>
      </c>
      <c r="AM219" s="763">
        <f t="shared" si="31"/>
        <v>0</v>
      </c>
      <c r="AN219" s="763">
        <f t="shared" si="31"/>
        <v>0</v>
      </c>
      <c r="AO219" s="763">
        <f t="shared" si="31"/>
        <v>0</v>
      </c>
      <c r="AP219" s="763">
        <f t="shared" si="31"/>
        <v>0</v>
      </c>
      <c r="AQ219" s="763">
        <f t="shared" si="31"/>
        <v>0</v>
      </c>
      <c r="AR219" s="763">
        <f t="shared" si="31"/>
        <v>0</v>
      </c>
      <c r="AS219" s="763">
        <f t="shared" si="31"/>
        <v>0</v>
      </c>
      <c r="AT219" s="763">
        <f t="shared" si="31"/>
        <v>0</v>
      </c>
      <c r="AU219" s="763">
        <f t="shared" si="31"/>
        <v>0</v>
      </c>
      <c r="AV219" s="763">
        <f t="shared" si="31"/>
        <v>0</v>
      </c>
      <c r="AW219" s="763">
        <f t="shared" si="31"/>
        <v>0</v>
      </c>
      <c r="AX219" s="763">
        <f t="shared" si="31"/>
        <v>0</v>
      </c>
      <c r="AY219" s="763">
        <f t="shared" si="31"/>
        <v>0</v>
      </c>
      <c r="AZ219" s="763">
        <f t="shared" si="31"/>
        <v>0</v>
      </c>
      <c r="BA219" s="763">
        <f t="shared" si="31"/>
        <v>0</v>
      </c>
      <c r="BB219" s="763">
        <f t="shared" si="31"/>
        <v>0</v>
      </c>
      <c r="BC219" s="763">
        <f t="shared" si="31"/>
        <v>0</v>
      </c>
      <c r="BD219" s="763">
        <f t="shared" si="31"/>
        <v>0</v>
      </c>
      <c r="BE219" s="763">
        <f t="shared" si="31"/>
        <v>0</v>
      </c>
      <c r="BF219" s="763">
        <f t="shared" si="31"/>
        <v>0</v>
      </c>
      <c r="BG219" s="763">
        <f t="shared" si="31"/>
        <v>0</v>
      </c>
      <c r="BH219" s="763">
        <f t="shared" si="31"/>
        <v>0</v>
      </c>
      <c r="BI219" s="763">
        <f t="shared" si="31"/>
        <v>0</v>
      </c>
      <c r="BJ219" s="763">
        <f t="shared" si="31"/>
        <v>0</v>
      </c>
      <c r="BK219" s="763">
        <f t="shared" si="31"/>
        <v>0</v>
      </c>
      <c r="BL219" s="763">
        <f t="shared" si="31"/>
        <v>0</v>
      </c>
      <c r="BM219" s="763">
        <f t="shared" si="31"/>
        <v>0</v>
      </c>
      <c r="BN219" s="763">
        <f t="shared" si="31"/>
        <v>0</v>
      </c>
      <c r="BO219" s="763">
        <f t="shared" si="31"/>
        <v>0</v>
      </c>
      <c r="BP219" s="763">
        <f t="shared" si="31"/>
        <v>0</v>
      </c>
      <c r="BQ219" s="763">
        <f t="shared" si="31"/>
        <v>0</v>
      </c>
      <c r="BR219" s="763">
        <f t="shared" si="31"/>
        <v>0</v>
      </c>
      <c r="BS219" s="763">
        <f t="shared" si="31"/>
        <v>0</v>
      </c>
      <c r="BT219" s="763">
        <f t="shared" si="31"/>
        <v>0</v>
      </c>
      <c r="BU219" s="763">
        <f t="shared" si="31"/>
        <v>0</v>
      </c>
      <c r="BV219" s="763">
        <f t="shared" si="31"/>
        <v>0</v>
      </c>
      <c r="BW219" s="763">
        <f t="shared" si="31"/>
        <v>0</v>
      </c>
      <c r="BX219" s="763">
        <f t="shared" si="31"/>
        <v>0</v>
      </c>
      <c r="BY219" s="763">
        <f t="shared" si="31"/>
        <v>0</v>
      </c>
      <c r="BZ219" s="763">
        <f t="shared" si="31"/>
        <v>0</v>
      </c>
      <c r="CA219" s="763">
        <f t="shared" si="31"/>
        <v>0</v>
      </c>
      <c r="CB219" s="763">
        <f t="shared" si="31"/>
        <v>0</v>
      </c>
      <c r="CC219" s="763">
        <f t="shared" si="31"/>
        <v>0</v>
      </c>
      <c r="CD219" s="763">
        <f t="shared" si="31"/>
        <v>0</v>
      </c>
      <c r="CE219" s="763">
        <f t="shared" si="31"/>
        <v>0</v>
      </c>
      <c r="CF219" s="763">
        <f t="shared" si="31"/>
        <v>0</v>
      </c>
      <c r="CG219" s="763">
        <f t="shared" si="31"/>
        <v>0</v>
      </c>
      <c r="CH219" s="763">
        <f t="shared" si="31"/>
        <v>0</v>
      </c>
      <c r="CI219" s="763">
        <f t="shared" si="31"/>
        <v>0</v>
      </c>
    </row>
    <row r="220" spans="1:87" ht="15.75" customHeight="1">
      <c r="A220" s="894" t="s">
        <v>129</v>
      </c>
      <c r="B220" s="921"/>
      <c r="C220" s="896" t="str">
        <f>Settings!$C$7</f>
        <v>USD</v>
      </c>
      <c r="D220" s="891">
        <f t="shared" ref="D220:CI220" si="32">SUM(D217:D219)</f>
        <v>0</v>
      </c>
      <c r="E220" s="892">
        <f t="shared" si="32"/>
        <v>0</v>
      </c>
      <c r="F220" s="892">
        <f t="shared" si="32"/>
        <v>0</v>
      </c>
      <c r="G220" s="892">
        <f t="shared" si="32"/>
        <v>0</v>
      </c>
      <c r="H220" s="892">
        <f t="shared" si="32"/>
        <v>0</v>
      </c>
      <c r="I220" s="892">
        <f t="shared" si="32"/>
        <v>0</v>
      </c>
      <c r="J220" s="892">
        <f t="shared" si="32"/>
        <v>0</v>
      </c>
      <c r="K220" s="892">
        <f t="shared" si="32"/>
        <v>0</v>
      </c>
      <c r="L220" s="892">
        <f t="shared" si="32"/>
        <v>0</v>
      </c>
      <c r="M220" s="892">
        <f t="shared" si="32"/>
        <v>0</v>
      </c>
      <c r="N220" s="892">
        <f t="shared" si="32"/>
        <v>0</v>
      </c>
      <c r="O220" s="892">
        <f t="shared" si="32"/>
        <v>0</v>
      </c>
      <c r="P220" s="892">
        <f t="shared" si="32"/>
        <v>0</v>
      </c>
      <c r="Q220" s="892">
        <f t="shared" si="32"/>
        <v>0</v>
      </c>
      <c r="R220" s="892">
        <f t="shared" si="32"/>
        <v>0</v>
      </c>
      <c r="S220" s="892">
        <f t="shared" si="32"/>
        <v>0</v>
      </c>
      <c r="T220" s="892">
        <f t="shared" si="32"/>
        <v>0</v>
      </c>
      <c r="U220" s="892">
        <f t="shared" si="32"/>
        <v>0</v>
      </c>
      <c r="V220" s="892">
        <f t="shared" si="32"/>
        <v>0</v>
      </c>
      <c r="W220" s="892">
        <f t="shared" si="32"/>
        <v>0</v>
      </c>
      <c r="X220" s="892">
        <f t="shared" si="32"/>
        <v>0</v>
      </c>
      <c r="Y220" s="892">
        <f t="shared" si="32"/>
        <v>0</v>
      </c>
      <c r="Z220" s="892">
        <f t="shared" si="32"/>
        <v>0</v>
      </c>
      <c r="AA220" s="892">
        <f t="shared" si="32"/>
        <v>0</v>
      </c>
      <c r="AB220" s="892">
        <f t="shared" si="32"/>
        <v>0</v>
      </c>
      <c r="AC220" s="892">
        <f t="shared" si="32"/>
        <v>0</v>
      </c>
      <c r="AD220" s="892">
        <f t="shared" si="32"/>
        <v>0</v>
      </c>
      <c r="AE220" s="892">
        <f t="shared" si="32"/>
        <v>0</v>
      </c>
      <c r="AF220" s="892">
        <f t="shared" si="32"/>
        <v>0</v>
      </c>
      <c r="AG220" s="892">
        <f t="shared" si="32"/>
        <v>0</v>
      </c>
      <c r="AH220" s="892">
        <f t="shared" si="32"/>
        <v>0</v>
      </c>
      <c r="AI220" s="892">
        <f t="shared" si="32"/>
        <v>0</v>
      </c>
      <c r="AJ220" s="892">
        <f t="shared" si="32"/>
        <v>0</v>
      </c>
      <c r="AK220" s="892">
        <f t="shared" si="32"/>
        <v>0</v>
      </c>
      <c r="AL220" s="892">
        <f t="shared" si="32"/>
        <v>0</v>
      </c>
      <c r="AM220" s="892">
        <f t="shared" si="32"/>
        <v>0</v>
      </c>
      <c r="AN220" s="892">
        <f t="shared" si="32"/>
        <v>0</v>
      </c>
      <c r="AO220" s="892">
        <f t="shared" si="32"/>
        <v>0</v>
      </c>
      <c r="AP220" s="892">
        <f t="shared" si="32"/>
        <v>0</v>
      </c>
      <c r="AQ220" s="892">
        <f t="shared" si="32"/>
        <v>0</v>
      </c>
      <c r="AR220" s="892">
        <f t="shared" si="32"/>
        <v>0</v>
      </c>
      <c r="AS220" s="892">
        <f t="shared" si="32"/>
        <v>0</v>
      </c>
      <c r="AT220" s="892">
        <f t="shared" si="32"/>
        <v>0</v>
      </c>
      <c r="AU220" s="892">
        <f t="shared" si="32"/>
        <v>0</v>
      </c>
      <c r="AV220" s="892">
        <f t="shared" si="32"/>
        <v>0</v>
      </c>
      <c r="AW220" s="892">
        <f t="shared" si="32"/>
        <v>0</v>
      </c>
      <c r="AX220" s="892">
        <f t="shared" si="32"/>
        <v>0</v>
      </c>
      <c r="AY220" s="892">
        <f t="shared" si="32"/>
        <v>0</v>
      </c>
      <c r="AZ220" s="892">
        <f t="shared" si="32"/>
        <v>0</v>
      </c>
      <c r="BA220" s="892">
        <f t="shared" si="32"/>
        <v>0</v>
      </c>
      <c r="BB220" s="892">
        <f t="shared" si="32"/>
        <v>0</v>
      </c>
      <c r="BC220" s="892">
        <f t="shared" si="32"/>
        <v>0</v>
      </c>
      <c r="BD220" s="892">
        <f t="shared" si="32"/>
        <v>0</v>
      </c>
      <c r="BE220" s="892">
        <f t="shared" si="32"/>
        <v>0</v>
      </c>
      <c r="BF220" s="892">
        <f t="shared" si="32"/>
        <v>0</v>
      </c>
      <c r="BG220" s="892">
        <f t="shared" si="32"/>
        <v>0</v>
      </c>
      <c r="BH220" s="892">
        <f t="shared" si="32"/>
        <v>0</v>
      </c>
      <c r="BI220" s="892">
        <f t="shared" si="32"/>
        <v>0</v>
      </c>
      <c r="BJ220" s="892">
        <f t="shared" si="32"/>
        <v>0</v>
      </c>
      <c r="BK220" s="892">
        <f t="shared" si="32"/>
        <v>0</v>
      </c>
      <c r="BL220" s="892">
        <f t="shared" si="32"/>
        <v>0</v>
      </c>
      <c r="BM220" s="892">
        <f t="shared" si="32"/>
        <v>0</v>
      </c>
      <c r="BN220" s="892">
        <f t="shared" si="32"/>
        <v>0</v>
      </c>
      <c r="BO220" s="892">
        <f t="shared" si="32"/>
        <v>0</v>
      </c>
      <c r="BP220" s="892">
        <f t="shared" si="32"/>
        <v>0</v>
      </c>
      <c r="BQ220" s="892">
        <f t="shared" si="32"/>
        <v>0</v>
      </c>
      <c r="BR220" s="892">
        <f t="shared" si="32"/>
        <v>0</v>
      </c>
      <c r="BS220" s="892">
        <f t="shared" si="32"/>
        <v>0</v>
      </c>
      <c r="BT220" s="892">
        <f t="shared" si="32"/>
        <v>0</v>
      </c>
      <c r="BU220" s="892">
        <f t="shared" si="32"/>
        <v>0</v>
      </c>
      <c r="BV220" s="892">
        <f t="shared" si="32"/>
        <v>0</v>
      </c>
      <c r="BW220" s="892">
        <f t="shared" si="32"/>
        <v>0</v>
      </c>
      <c r="BX220" s="892">
        <f t="shared" si="32"/>
        <v>0</v>
      </c>
      <c r="BY220" s="892">
        <f t="shared" si="32"/>
        <v>0</v>
      </c>
      <c r="BZ220" s="892">
        <f t="shared" si="32"/>
        <v>0</v>
      </c>
      <c r="CA220" s="892">
        <f t="shared" si="32"/>
        <v>0</v>
      </c>
      <c r="CB220" s="892">
        <f t="shared" si="32"/>
        <v>0</v>
      </c>
      <c r="CC220" s="892">
        <f t="shared" si="32"/>
        <v>0</v>
      </c>
      <c r="CD220" s="892">
        <f t="shared" si="32"/>
        <v>0</v>
      </c>
      <c r="CE220" s="892">
        <f t="shared" si="32"/>
        <v>0</v>
      </c>
      <c r="CF220" s="892">
        <f t="shared" si="32"/>
        <v>0</v>
      </c>
      <c r="CG220" s="892">
        <f t="shared" si="32"/>
        <v>0</v>
      </c>
      <c r="CH220" s="892">
        <f t="shared" si="32"/>
        <v>0</v>
      </c>
      <c r="CI220" s="892">
        <f t="shared" si="32"/>
        <v>0</v>
      </c>
    </row>
    <row r="221" spans="1:87" ht="15.75" customHeight="1">
      <c r="A221" s="774"/>
      <c r="B221" s="913"/>
      <c r="C221" s="914"/>
      <c r="D221" s="775"/>
      <c r="E221" s="775"/>
      <c r="F221" s="775"/>
      <c r="G221" s="775"/>
      <c r="H221" s="775"/>
      <c r="I221" s="775"/>
      <c r="J221" s="775"/>
      <c r="K221" s="775"/>
      <c r="L221" s="775"/>
      <c r="M221" s="775"/>
      <c r="N221" s="775"/>
      <c r="O221" s="775"/>
      <c r="P221" s="775"/>
      <c r="Q221" s="775"/>
      <c r="R221" s="775"/>
      <c r="S221" s="775"/>
      <c r="T221" s="775"/>
      <c r="U221" s="775"/>
      <c r="V221" s="775"/>
      <c r="W221" s="775"/>
      <c r="X221" s="775"/>
      <c r="Y221" s="775"/>
      <c r="Z221" s="775"/>
      <c r="AA221" s="775"/>
      <c r="AB221" s="775"/>
      <c r="AC221" s="775"/>
      <c r="AD221" s="775"/>
      <c r="AE221" s="775"/>
      <c r="AF221" s="775"/>
      <c r="AG221" s="775"/>
      <c r="AH221" s="775"/>
      <c r="AI221" s="775"/>
      <c r="AJ221" s="775"/>
      <c r="AK221" s="775"/>
      <c r="AL221" s="775"/>
      <c r="AM221" s="775"/>
      <c r="AN221" s="775"/>
      <c r="AO221" s="775"/>
      <c r="AP221" s="775"/>
      <c r="AQ221" s="775"/>
      <c r="AR221" s="775"/>
      <c r="AS221" s="775"/>
      <c r="AT221" s="775"/>
      <c r="AU221" s="775"/>
      <c r="AV221" s="775"/>
      <c r="AW221" s="775"/>
      <c r="AX221" s="775"/>
      <c r="AY221" s="775"/>
      <c r="AZ221" s="775"/>
      <c r="BA221" s="775"/>
      <c r="BB221" s="775"/>
      <c r="BC221" s="775"/>
      <c r="BD221" s="775"/>
      <c r="BE221" s="775"/>
      <c r="BF221" s="775"/>
      <c r="BG221" s="775"/>
      <c r="BH221" s="775"/>
      <c r="BI221" s="775"/>
      <c r="BJ221" s="775"/>
      <c r="BK221" s="775"/>
      <c r="BL221" s="775"/>
      <c r="BM221" s="775"/>
      <c r="BN221" s="775"/>
      <c r="BO221" s="775"/>
      <c r="BP221" s="775"/>
      <c r="BQ221" s="775"/>
      <c r="BR221" s="775"/>
      <c r="BS221" s="775"/>
      <c r="BT221" s="775"/>
      <c r="BU221" s="775"/>
      <c r="BV221" s="775"/>
      <c r="BW221" s="775"/>
      <c r="BX221" s="775"/>
      <c r="BY221" s="775"/>
      <c r="BZ221" s="775"/>
      <c r="CA221" s="775"/>
      <c r="CB221" s="775"/>
      <c r="CC221" s="775"/>
      <c r="CD221" s="775"/>
      <c r="CE221" s="775"/>
      <c r="CF221" s="775"/>
      <c r="CG221" s="775"/>
      <c r="CH221" s="775"/>
      <c r="CI221" s="775"/>
    </row>
    <row r="222" spans="1:87" ht="15.75" customHeight="1">
      <c r="A222" s="774"/>
      <c r="B222" s="913"/>
      <c r="C222" s="914"/>
      <c r="D222" s="775"/>
      <c r="E222" s="775"/>
      <c r="F222" s="775"/>
      <c r="G222" s="775"/>
      <c r="H222" s="775"/>
      <c r="I222" s="775"/>
      <c r="J222" s="775"/>
      <c r="K222" s="775"/>
      <c r="L222" s="775"/>
      <c r="M222" s="775"/>
      <c r="N222" s="775"/>
      <c r="O222" s="775"/>
      <c r="P222" s="775"/>
      <c r="Q222" s="775"/>
      <c r="R222" s="775"/>
      <c r="S222" s="775"/>
      <c r="T222" s="775"/>
      <c r="U222" s="775"/>
      <c r="V222" s="775"/>
      <c r="W222" s="775"/>
      <c r="X222" s="775"/>
      <c r="Y222" s="775"/>
      <c r="Z222" s="775"/>
      <c r="AA222" s="775"/>
      <c r="AB222" s="775"/>
      <c r="AC222" s="775"/>
      <c r="AD222" s="775"/>
      <c r="AE222" s="775"/>
      <c r="AF222" s="775"/>
      <c r="AG222" s="775"/>
      <c r="AH222" s="775"/>
      <c r="AI222" s="775"/>
      <c r="AJ222" s="775"/>
      <c r="AK222" s="775"/>
      <c r="AL222" s="775"/>
      <c r="AM222" s="775"/>
      <c r="AN222" s="775"/>
      <c r="AO222" s="775"/>
      <c r="AP222" s="775"/>
      <c r="AQ222" s="775"/>
      <c r="AR222" s="775"/>
      <c r="AS222" s="775"/>
      <c r="AT222" s="775"/>
      <c r="AU222" s="775"/>
      <c r="AV222" s="775"/>
      <c r="AW222" s="775"/>
      <c r="AX222" s="775"/>
      <c r="AY222" s="775"/>
      <c r="AZ222" s="775"/>
      <c r="BA222" s="775"/>
      <c r="BB222" s="775"/>
      <c r="BC222" s="775"/>
      <c r="BD222" s="775"/>
      <c r="BE222" s="775"/>
      <c r="BF222" s="775"/>
      <c r="BG222" s="775"/>
      <c r="BH222" s="775"/>
      <c r="BI222" s="775"/>
      <c r="BJ222" s="775"/>
      <c r="BK222" s="775"/>
      <c r="BL222" s="775"/>
      <c r="BM222" s="775"/>
      <c r="BN222" s="775"/>
      <c r="BO222" s="775"/>
      <c r="BP222" s="775"/>
      <c r="BQ222" s="775"/>
      <c r="BR222" s="775"/>
      <c r="BS222" s="775"/>
      <c r="BT222" s="775"/>
      <c r="BU222" s="775"/>
      <c r="BV222" s="775"/>
      <c r="BW222" s="775"/>
      <c r="BX222" s="775"/>
      <c r="BY222" s="775"/>
      <c r="BZ222" s="775"/>
      <c r="CA222" s="775"/>
      <c r="CB222" s="775"/>
      <c r="CC222" s="775"/>
      <c r="CD222" s="775"/>
      <c r="CE222" s="775"/>
      <c r="CF222" s="775"/>
      <c r="CG222" s="775"/>
      <c r="CH222" s="775"/>
      <c r="CI222" s="775"/>
    </row>
    <row r="223" spans="1:87" ht="15.75" customHeight="1">
      <c r="A223" s="916" t="s">
        <v>314</v>
      </c>
      <c r="B223" s="917"/>
      <c r="C223" s="884"/>
      <c r="D223" s="918"/>
      <c r="E223" s="918"/>
      <c r="F223" s="918"/>
      <c r="G223" s="918"/>
      <c r="H223" s="918"/>
      <c r="I223" s="918"/>
      <c r="J223" s="918"/>
      <c r="K223" s="918"/>
      <c r="L223" s="918"/>
      <c r="M223" s="918"/>
      <c r="N223" s="918"/>
      <c r="O223" s="918"/>
      <c r="P223" s="918"/>
      <c r="Q223" s="918"/>
      <c r="R223" s="918"/>
      <c r="S223" s="918"/>
      <c r="T223" s="918"/>
      <c r="U223" s="918"/>
      <c r="V223" s="918"/>
      <c r="W223" s="918"/>
      <c r="X223" s="918"/>
      <c r="Y223" s="918"/>
      <c r="Z223" s="918"/>
      <c r="AA223" s="918"/>
      <c r="AB223" s="918"/>
      <c r="AC223" s="918"/>
      <c r="AD223" s="918"/>
      <c r="AE223" s="918"/>
      <c r="AF223" s="918"/>
      <c r="AG223" s="918"/>
      <c r="AH223" s="918"/>
      <c r="AI223" s="918"/>
      <c r="AJ223" s="918"/>
      <c r="AK223" s="918"/>
      <c r="AL223" s="918"/>
      <c r="AM223" s="918"/>
      <c r="AN223" s="918"/>
      <c r="AO223" s="918"/>
      <c r="AP223" s="918"/>
      <c r="AQ223" s="918"/>
      <c r="AR223" s="918"/>
      <c r="AS223" s="918"/>
      <c r="AT223" s="918"/>
      <c r="AU223" s="918"/>
      <c r="AV223" s="918"/>
      <c r="AW223" s="918"/>
      <c r="AX223" s="918"/>
      <c r="AY223" s="918"/>
      <c r="AZ223" s="918"/>
      <c r="BA223" s="918"/>
      <c r="BB223" s="918"/>
      <c r="BC223" s="918"/>
      <c r="BD223" s="918"/>
      <c r="BE223" s="918"/>
      <c r="BF223" s="918"/>
      <c r="BG223" s="918"/>
      <c r="BH223" s="918"/>
      <c r="BI223" s="918"/>
      <c r="BJ223" s="918"/>
      <c r="BK223" s="918"/>
      <c r="BL223" s="918"/>
      <c r="BM223" s="918"/>
      <c r="BN223" s="918"/>
      <c r="BO223" s="918"/>
      <c r="BP223" s="918"/>
      <c r="BQ223" s="918"/>
      <c r="BR223" s="918"/>
      <c r="BS223" s="918"/>
      <c r="BT223" s="918"/>
      <c r="BU223" s="918"/>
      <c r="BV223" s="918"/>
      <c r="BW223" s="918"/>
      <c r="BX223" s="918"/>
      <c r="BY223" s="918"/>
      <c r="BZ223" s="918"/>
      <c r="CA223" s="918"/>
      <c r="CB223" s="918"/>
      <c r="CC223" s="918"/>
      <c r="CD223" s="918"/>
      <c r="CE223" s="918"/>
      <c r="CF223" s="918"/>
      <c r="CG223" s="918"/>
      <c r="CH223" s="918"/>
      <c r="CI223" s="918"/>
    </row>
    <row r="224" spans="1:87" ht="15" customHeight="1">
      <c r="A224" s="373" t="s">
        <v>315</v>
      </c>
      <c r="B224" s="920"/>
      <c r="C224" s="719" t="str">
        <f>Settings!$C$7</f>
        <v>USD</v>
      </c>
      <c r="D224" s="763">
        <v>0</v>
      </c>
      <c r="E224" s="763">
        <f t="shared" ref="E224:CI224" si="33">D224</f>
        <v>0</v>
      </c>
      <c r="F224" s="763">
        <f t="shared" si="33"/>
        <v>0</v>
      </c>
      <c r="G224" s="763">
        <f t="shared" si="33"/>
        <v>0</v>
      </c>
      <c r="H224" s="763">
        <f t="shared" si="33"/>
        <v>0</v>
      </c>
      <c r="I224" s="763">
        <f t="shared" si="33"/>
        <v>0</v>
      </c>
      <c r="J224" s="763">
        <f t="shared" si="33"/>
        <v>0</v>
      </c>
      <c r="K224" s="763">
        <f t="shared" si="33"/>
        <v>0</v>
      </c>
      <c r="L224" s="763">
        <f t="shared" si="33"/>
        <v>0</v>
      </c>
      <c r="M224" s="763">
        <f t="shared" si="33"/>
        <v>0</v>
      </c>
      <c r="N224" s="763">
        <f t="shared" si="33"/>
        <v>0</v>
      </c>
      <c r="O224" s="763">
        <f t="shared" si="33"/>
        <v>0</v>
      </c>
      <c r="P224" s="763">
        <f t="shared" si="33"/>
        <v>0</v>
      </c>
      <c r="Q224" s="763">
        <f t="shared" si="33"/>
        <v>0</v>
      </c>
      <c r="R224" s="763">
        <f t="shared" si="33"/>
        <v>0</v>
      </c>
      <c r="S224" s="763">
        <f t="shared" si="33"/>
        <v>0</v>
      </c>
      <c r="T224" s="763">
        <f t="shared" si="33"/>
        <v>0</v>
      </c>
      <c r="U224" s="763">
        <f t="shared" si="33"/>
        <v>0</v>
      </c>
      <c r="V224" s="763">
        <f t="shared" si="33"/>
        <v>0</v>
      </c>
      <c r="W224" s="763">
        <f t="shared" si="33"/>
        <v>0</v>
      </c>
      <c r="X224" s="763">
        <f t="shared" si="33"/>
        <v>0</v>
      </c>
      <c r="Y224" s="763">
        <f t="shared" si="33"/>
        <v>0</v>
      </c>
      <c r="Z224" s="763">
        <f t="shared" si="33"/>
        <v>0</v>
      </c>
      <c r="AA224" s="763">
        <f t="shared" si="33"/>
        <v>0</v>
      </c>
      <c r="AB224" s="763">
        <f t="shared" si="33"/>
        <v>0</v>
      </c>
      <c r="AC224" s="763">
        <f t="shared" si="33"/>
        <v>0</v>
      </c>
      <c r="AD224" s="763">
        <f t="shared" si="33"/>
        <v>0</v>
      </c>
      <c r="AE224" s="763">
        <f t="shared" si="33"/>
        <v>0</v>
      </c>
      <c r="AF224" s="763">
        <f t="shared" si="33"/>
        <v>0</v>
      </c>
      <c r="AG224" s="763">
        <f t="shared" si="33"/>
        <v>0</v>
      </c>
      <c r="AH224" s="763">
        <f t="shared" si="33"/>
        <v>0</v>
      </c>
      <c r="AI224" s="763">
        <f t="shared" si="33"/>
        <v>0</v>
      </c>
      <c r="AJ224" s="763">
        <f t="shared" si="33"/>
        <v>0</v>
      </c>
      <c r="AK224" s="763">
        <f t="shared" si="33"/>
        <v>0</v>
      </c>
      <c r="AL224" s="763">
        <f t="shared" si="33"/>
        <v>0</v>
      </c>
      <c r="AM224" s="763">
        <f t="shared" si="33"/>
        <v>0</v>
      </c>
      <c r="AN224" s="763">
        <f t="shared" si="33"/>
        <v>0</v>
      </c>
      <c r="AO224" s="763">
        <f t="shared" si="33"/>
        <v>0</v>
      </c>
      <c r="AP224" s="763">
        <f t="shared" si="33"/>
        <v>0</v>
      </c>
      <c r="AQ224" s="763">
        <f t="shared" si="33"/>
        <v>0</v>
      </c>
      <c r="AR224" s="763">
        <f t="shared" si="33"/>
        <v>0</v>
      </c>
      <c r="AS224" s="763">
        <f t="shared" si="33"/>
        <v>0</v>
      </c>
      <c r="AT224" s="763">
        <f t="shared" si="33"/>
        <v>0</v>
      </c>
      <c r="AU224" s="763">
        <f t="shared" si="33"/>
        <v>0</v>
      </c>
      <c r="AV224" s="763">
        <f t="shared" si="33"/>
        <v>0</v>
      </c>
      <c r="AW224" s="763">
        <f t="shared" si="33"/>
        <v>0</v>
      </c>
      <c r="AX224" s="763">
        <f t="shared" si="33"/>
        <v>0</v>
      </c>
      <c r="AY224" s="763">
        <f t="shared" si="33"/>
        <v>0</v>
      </c>
      <c r="AZ224" s="763">
        <f t="shared" si="33"/>
        <v>0</v>
      </c>
      <c r="BA224" s="763">
        <f t="shared" si="33"/>
        <v>0</v>
      </c>
      <c r="BB224" s="763">
        <f t="shared" si="33"/>
        <v>0</v>
      </c>
      <c r="BC224" s="763">
        <f t="shared" si="33"/>
        <v>0</v>
      </c>
      <c r="BD224" s="763">
        <f t="shared" si="33"/>
        <v>0</v>
      </c>
      <c r="BE224" s="763">
        <f t="shared" si="33"/>
        <v>0</v>
      </c>
      <c r="BF224" s="763">
        <f t="shared" si="33"/>
        <v>0</v>
      </c>
      <c r="BG224" s="763">
        <f t="shared" si="33"/>
        <v>0</v>
      </c>
      <c r="BH224" s="763">
        <f t="shared" si="33"/>
        <v>0</v>
      </c>
      <c r="BI224" s="763">
        <f t="shared" si="33"/>
        <v>0</v>
      </c>
      <c r="BJ224" s="763">
        <f t="shared" si="33"/>
        <v>0</v>
      </c>
      <c r="BK224" s="763">
        <f t="shared" si="33"/>
        <v>0</v>
      </c>
      <c r="BL224" s="763">
        <f t="shared" si="33"/>
        <v>0</v>
      </c>
      <c r="BM224" s="763">
        <f t="shared" si="33"/>
        <v>0</v>
      </c>
      <c r="BN224" s="763">
        <f t="shared" si="33"/>
        <v>0</v>
      </c>
      <c r="BO224" s="763">
        <f t="shared" si="33"/>
        <v>0</v>
      </c>
      <c r="BP224" s="763">
        <f t="shared" si="33"/>
        <v>0</v>
      </c>
      <c r="BQ224" s="763">
        <f t="shared" si="33"/>
        <v>0</v>
      </c>
      <c r="BR224" s="763">
        <f t="shared" si="33"/>
        <v>0</v>
      </c>
      <c r="BS224" s="763">
        <f t="shared" si="33"/>
        <v>0</v>
      </c>
      <c r="BT224" s="763">
        <f t="shared" si="33"/>
        <v>0</v>
      </c>
      <c r="BU224" s="763">
        <f t="shared" si="33"/>
        <v>0</v>
      </c>
      <c r="BV224" s="763">
        <f t="shared" si="33"/>
        <v>0</v>
      </c>
      <c r="BW224" s="763">
        <f t="shared" si="33"/>
        <v>0</v>
      </c>
      <c r="BX224" s="763">
        <f t="shared" si="33"/>
        <v>0</v>
      </c>
      <c r="BY224" s="763">
        <f t="shared" si="33"/>
        <v>0</v>
      </c>
      <c r="BZ224" s="763">
        <f t="shared" si="33"/>
        <v>0</v>
      </c>
      <c r="CA224" s="763">
        <f t="shared" si="33"/>
        <v>0</v>
      </c>
      <c r="CB224" s="763">
        <f t="shared" si="33"/>
        <v>0</v>
      </c>
      <c r="CC224" s="763">
        <f t="shared" si="33"/>
        <v>0</v>
      </c>
      <c r="CD224" s="763">
        <f t="shared" si="33"/>
        <v>0</v>
      </c>
      <c r="CE224" s="763">
        <f t="shared" si="33"/>
        <v>0</v>
      </c>
      <c r="CF224" s="763">
        <f t="shared" si="33"/>
        <v>0</v>
      </c>
      <c r="CG224" s="763">
        <f t="shared" si="33"/>
        <v>0</v>
      </c>
      <c r="CH224" s="763">
        <f t="shared" si="33"/>
        <v>0</v>
      </c>
      <c r="CI224" s="763">
        <f t="shared" si="33"/>
        <v>0</v>
      </c>
    </row>
    <row r="225" spans="1:87" ht="15.75" customHeight="1">
      <c r="A225" s="373" t="s">
        <v>312</v>
      </c>
      <c r="B225" s="920"/>
      <c r="C225" s="719" t="str">
        <f>Settings!$C$7</f>
        <v>USD</v>
      </c>
      <c r="D225" s="763">
        <v>0</v>
      </c>
      <c r="E225" s="763">
        <f t="shared" ref="E225:CI225" si="34">D225</f>
        <v>0</v>
      </c>
      <c r="F225" s="763">
        <f t="shared" si="34"/>
        <v>0</v>
      </c>
      <c r="G225" s="763">
        <f t="shared" si="34"/>
        <v>0</v>
      </c>
      <c r="H225" s="763">
        <f t="shared" si="34"/>
        <v>0</v>
      </c>
      <c r="I225" s="763">
        <f t="shared" si="34"/>
        <v>0</v>
      </c>
      <c r="J225" s="763">
        <f t="shared" si="34"/>
        <v>0</v>
      </c>
      <c r="K225" s="763">
        <f t="shared" si="34"/>
        <v>0</v>
      </c>
      <c r="L225" s="763">
        <f t="shared" si="34"/>
        <v>0</v>
      </c>
      <c r="M225" s="763">
        <f t="shared" si="34"/>
        <v>0</v>
      </c>
      <c r="N225" s="763">
        <f t="shared" si="34"/>
        <v>0</v>
      </c>
      <c r="O225" s="763">
        <f t="shared" si="34"/>
        <v>0</v>
      </c>
      <c r="P225" s="763">
        <f t="shared" si="34"/>
        <v>0</v>
      </c>
      <c r="Q225" s="763">
        <f t="shared" si="34"/>
        <v>0</v>
      </c>
      <c r="R225" s="763">
        <f t="shared" si="34"/>
        <v>0</v>
      </c>
      <c r="S225" s="763">
        <f t="shared" si="34"/>
        <v>0</v>
      </c>
      <c r="T225" s="763">
        <f t="shared" si="34"/>
        <v>0</v>
      </c>
      <c r="U225" s="763">
        <f t="shared" si="34"/>
        <v>0</v>
      </c>
      <c r="V225" s="763">
        <f t="shared" si="34"/>
        <v>0</v>
      </c>
      <c r="W225" s="763">
        <f t="shared" si="34"/>
        <v>0</v>
      </c>
      <c r="X225" s="763">
        <f t="shared" si="34"/>
        <v>0</v>
      </c>
      <c r="Y225" s="763">
        <f t="shared" si="34"/>
        <v>0</v>
      </c>
      <c r="Z225" s="763">
        <f t="shared" si="34"/>
        <v>0</v>
      </c>
      <c r="AA225" s="763">
        <f t="shared" si="34"/>
        <v>0</v>
      </c>
      <c r="AB225" s="763">
        <f t="shared" si="34"/>
        <v>0</v>
      </c>
      <c r="AC225" s="763">
        <f t="shared" si="34"/>
        <v>0</v>
      </c>
      <c r="AD225" s="763">
        <f t="shared" si="34"/>
        <v>0</v>
      </c>
      <c r="AE225" s="763">
        <f t="shared" si="34"/>
        <v>0</v>
      </c>
      <c r="AF225" s="763">
        <f t="shared" si="34"/>
        <v>0</v>
      </c>
      <c r="AG225" s="763">
        <f t="shared" si="34"/>
        <v>0</v>
      </c>
      <c r="AH225" s="763">
        <f t="shared" si="34"/>
        <v>0</v>
      </c>
      <c r="AI225" s="763">
        <f t="shared" si="34"/>
        <v>0</v>
      </c>
      <c r="AJ225" s="763">
        <f t="shared" si="34"/>
        <v>0</v>
      </c>
      <c r="AK225" s="763">
        <f t="shared" si="34"/>
        <v>0</v>
      </c>
      <c r="AL225" s="763">
        <f t="shared" si="34"/>
        <v>0</v>
      </c>
      <c r="AM225" s="763">
        <f t="shared" si="34"/>
        <v>0</v>
      </c>
      <c r="AN225" s="763">
        <f t="shared" si="34"/>
        <v>0</v>
      </c>
      <c r="AO225" s="763">
        <f t="shared" si="34"/>
        <v>0</v>
      </c>
      <c r="AP225" s="763">
        <f t="shared" si="34"/>
        <v>0</v>
      </c>
      <c r="AQ225" s="763">
        <f t="shared" si="34"/>
        <v>0</v>
      </c>
      <c r="AR225" s="763">
        <f t="shared" si="34"/>
        <v>0</v>
      </c>
      <c r="AS225" s="763">
        <f t="shared" si="34"/>
        <v>0</v>
      </c>
      <c r="AT225" s="763">
        <f t="shared" si="34"/>
        <v>0</v>
      </c>
      <c r="AU225" s="763">
        <f t="shared" si="34"/>
        <v>0</v>
      </c>
      <c r="AV225" s="763">
        <f t="shared" si="34"/>
        <v>0</v>
      </c>
      <c r="AW225" s="763">
        <f t="shared" si="34"/>
        <v>0</v>
      </c>
      <c r="AX225" s="763">
        <f t="shared" si="34"/>
        <v>0</v>
      </c>
      <c r="AY225" s="763">
        <f t="shared" si="34"/>
        <v>0</v>
      </c>
      <c r="AZ225" s="763">
        <f t="shared" si="34"/>
        <v>0</v>
      </c>
      <c r="BA225" s="763">
        <f t="shared" si="34"/>
        <v>0</v>
      </c>
      <c r="BB225" s="763">
        <f t="shared" si="34"/>
        <v>0</v>
      </c>
      <c r="BC225" s="763">
        <f t="shared" si="34"/>
        <v>0</v>
      </c>
      <c r="BD225" s="763">
        <f t="shared" si="34"/>
        <v>0</v>
      </c>
      <c r="BE225" s="763">
        <f t="shared" si="34"/>
        <v>0</v>
      </c>
      <c r="BF225" s="763">
        <f t="shared" si="34"/>
        <v>0</v>
      </c>
      <c r="BG225" s="763">
        <f t="shared" si="34"/>
        <v>0</v>
      </c>
      <c r="BH225" s="763">
        <f t="shared" si="34"/>
        <v>0</v>
      </c>
      <c r="BI225" s="763">
        <f t="shared" si="34"/>
        <v>0</v>
      </c>
      <c r="BJ225" s="763">
        <f t="shared" si="34"/>
        <v>0</v>
      </c>
      <c r="BK225" s="763">
        <f t="shared" si="34"/>
        <v>0</v>
      </c>
      <c r="BL225" s="763">
        <f t="shared" si="34"/>
        <v>0</v>
      </c>
      <c r="BM225" s="763">
        <f t="shared" si="34"/>
        <v>0</v>
      </c>
      <c r="BN225" s="763">
        <f t="shared" si="34"/>
        <v>0</v>
      </c>
      <c r="BO225" s="763">
        <f t="shared" si="34"/>
        <v>0</v>
      </c>
      <c r="BP225" s="763">
        <f t="shared" si="34"/>
        <v>0</v>
      </c>
      <c r="BQ225" s="763">
        <f t="shared" si="34"/>
        <v>0</v>
      </c>
      <c r="BR225" s="763">
        <f t="shared" si="34"/>
        <v>0</v>
      </c>
      <c r="BS225" s="763">
        <f t="shared" si="34"/>
        <v>0</v>
      </c>
      <c r="BT225" s="763">
        <f t="shared" si="34"/>
        <v>0</v>
      </c>
      <c r="BU225" s="763">
        <f t="shared" si="34"/>
        <v>0</v>
      </c>
      <c r="BV225" s="763">
        <f t="shared" si="34"/>
        <v>0</v>
      </c>
      <c r="BW225" s="763">
        <f t="shared" si="34"/>
        <v>0</v>
      </c>
      <c r="BX225" s="763">
        <f t="shared" si="34"/>
        <v>0</v>
      </c>
      <c r="BY225" s="763">
        <f t="shared" si="34"/>
        <v>0</v>
      </c>
      <c r="BZ225" s="763">
        <f t="shared" si="34"/>
        <v>0</v>
      </c>
      <c r="CA225" s="763">
        <f t="shared" si="34"/>
        <v>0</v>
      </c>
      <c r="CB225" s="763">
        <f t="shared" si="34"/>
        <v>0</v>
      </c>
      <c r="CC225" s="763">
        <f t="shared" si="34"/>
        <v>0</v>
      </c>
      <c r="CD225" s="763">
        <f t="shared" si="34"/>
        <v>0</v>
      </c>
      <c r="CE225" s="763">
        <f t="shared" si="34"/>
        <v>0</v>
      </c>
      <c r="CF225" s="763">
        <f t="shared" si="34"/>
        <v>0</v>
      </c>
      <c r="CG225" s="763">
        <f t="shared" si="34"/>
        <v>0</v>
      </c>
      <c r="CH225" s="763">
        <f t="shared" si="34"/>
        <v>0</v>
      </c>
      <c r="CI225" s="763">
        <f t="shared" si="34"/>
        <v>0</v>
      </c>
    </row>
    <row r="226" spans="1:87" ht="15.75" customHeight="1">
      <c r="A226" s="373" t="s">
        <v>313</v>
      </c>
      <c r="B226" s="920"/>
      <c r="C226" s="719" t="str">
        <f>Settings!$C$7</f>
        <v>USD</v>
      </c>
      <c r="D226" s="763">
        <v>0</v>
      </c>
      <c r="E226" s="763">
        <f t="shared" ref="E226:CI226" si="35">D226</f>
        <v>0</v>
      </c>
      <c r="F226" s="763">
        <f t="shared" si="35"/>
        <v>0</v>
      </c>
      <c r="G226" s="763">
        <f t="shared" si="35"/>
        <v>0</v>
      </c>
      <c r="H226" s="763">
        <f t="shared" si="35"/>
        <v>0</v>
      </c>
      <c r="I226" s="763">
        <f t="shared" si="35"/>
        <v>0</v>
      </c>
      <c r="J226" s="763">
        <f t="shared" si="35"/>
        <v>0</v>
      </c>
      <c r="K226" s="763">
        <f t="shared" si="35"/>
        <v>0</v>
      </c>
      <c r="L226" s="763">
        <f t="shared" si="35"/>
        <v>0</v>
      </c>
      <c r="M226" s="763">
        <f t="shared" si="35"/>
        <v>0</v>
      </c>
      <c r="N226" s="763">
        <f t="shared" si="35"/>
        <v>0</v>
      </c>
      <c r="O226" s="763">
        <f t="shared" si="35"/>
        <v>0</v>
      </c>
      <c r="P226" s="763">
        <f t="shared" si="35"/>
        <v>0</v>
      </c>
      <c r="Q226" s="763">
        <f t="shared" si="35"/>
        <v>0</v>
      </c>
      <c r="R226" s="763">
        <f t="shared" si="35"/>
        <v>0</v>
      </c>
      <c r="S226" s="763">
        <f t="shared" si="35"/>
        <v>0</v>
      </c>
      <c r="T226" s="763">
        <f t="shared" si="35"/>
        <v>0</v>
      </c>
      <c r="U226" s="763">
        <f t="shared" si="35"/>
        <v>0</v>
      </c>
      <c r="V226" s="763">
        <f t="shared" si="35"/>
        <v>0</v>
      </c>
      <c r="W226" s="763">
        <f t="shared" si="35"/>
        <v>0</v>
      </c>
      <c r="X226" s="763">
        <f t="shared" si="35"/>
        <v>0</v>
      </c>
      <c r="Y226" s="763">
        <f t="shared" si="35"/>
        <v>0</v>
      </c>
      <c r="Z226" s="763">
        <f t="shared" si="35"/>
        <v>0</v>
      </c>
      <c r="AA226" s="763">
        <f t="shared" si="35"/>
        <v>0</v>
      </c>
      <c r="AB226" s="763">
        <f t="shared" si="35"/>
        <v>0</v>
      </c>
      <c r="AC226" s="763">
        <f t="shared" si="35"/>
        <v>0</v>
      </c>
      <c r="AD226" s="763">
        <f t="shared" si="35"/>
        <v>0</v>
      </c>
      <c r="AE226" s="763">
        <f t="shared" si="35"/>
        <v>0</v>
      </c>
      <c r="AF226" s="763">
        <f t="shared" si="35"/>
        <v>0</v>
      </c>
      <c r="AG226" s="763">
        <f t="shared" si="35"/>
        <v>0</v>
      </c>
      <c r="AH226" s="763">
        <f t="shared" si="35"/>
        <v>0</v>
      </c>
      <c r="AI226" s="763">
        <f t="shared" si="35"/>
        <v>0</v>
      </c>
      <c r="AJ226" s="763">
        <f t="shared" si="35"/>
        <v>0</v>
      </c>
      <c r="AK226" s="763">
        <f t="shared" si="35"/>
        <v>0</v>
      </c>
      <c r="AL226" s="763">
        <f t="shared" si="35"/>
        <v>0</v>
      </c>
      <c r="AM226" s="763">
        <f t="shared" si="35"/>
        <v>0</v>
      </c>
      <c r="AN226" s="763">
        <f t="shared" si="35"/>
        <v>0</v>
      </c>
      <c r="AO226" s="763">
        <f t="shared" si="35"/>
        <v>0</v>
      </c>
      <c r="AP226" s="763">
        <f t="shared" si="35"/>
        <v>0</v>
      </c>
      <c r="AQ226" s="763">
        <f t="shared" si="35"/>
        <v>0</v>
      </c>
      <c r="AR226" s="763">
        <f t="shared" si="35"/>
        <v>0</v>
      </c>
      <c r="AS226" s="763">
        <f t="shared" si="35"/>
        <v>0</v>
      </c>
      <c r="AT226" s="763">
        <f t="shared" si="35"/>
        <v>0</v>
      </c>
      <c r="AU226" s="763">
        <f t="shared" si="35"/>
        <v>0</v>
      </c>
      <c r="AV226" s="763">
        <f t="shared" si="35"/>
        <v>0</v>
      </c>
      <c r="AW226" s="763">
        <f t="shared" si="35"/>
        <v>0</v>
      </c>
      <c r="AX226" s="763">
        <f t="shared" si="35"/>
        <v>0</v>
      </c>
      <c r="AY226" s="763">
        <f t="shared" si="35"/>
        <v>0</v>
      </c>
      <c r="AZ226" s="763">
        <f t="shared" si="35"/>
        <v>0</v>
      </c>
      <c r="BA226" s="763">
        <f t="shared" si="35"/>
        <v>0</v>
      </c>
      <c r="BB226" s="763">
        <f t="shared" si="35"/>
        <v>0</v>
      </c>
      <c r="BC226" s="763">
        <f t="shared" si="35"/>
        <v>0</v>
      </c>
      <c r="BD226" s="763">
        <f t="shared" si="35"/>
        <v>0</v>
      </c>
      <c r="BE226" s="763">
        <f t="shared" si="35"/>
        <v>0</v>
      </c>
      <c r="BF226" s="763">
        <f t="shared" si="35"/>
        <v>0</v>
      </c>
      <c r="BG226" s="763">
        <f t="shared" si="35"/>
        <v>0</v>
      </c>
      <c r="BH226" s="763">
        <f t="shared" si="35"/>
        <v>0</v>
      </c>
      <c r="BI226" s="763">
        <f t="shared" si="35"/>
        <v>0</v>
      </c>
      <c r="BJ226" s="763">
        <f t="shared" si="35"/>
        <v>0</v>
      </c>
      <c r="BK226" s="763">
        <f t="shared" si="35"/>
        <v>0</v>
      </c>
      <c r="BL226" s="763">
        <f t="shared" si="35"/>
        <v>0</v>
      </c>
      <c r="BM226" s="763">
        <f t="shared" si="35"/>
        <v>0</v>
      </c>
      <c r="BN226" s="763">
        <f t="shared" si="35"/>
        <v>0</v>
      </c>
      <c r="BO226" s="763">
        <f t="shared" si="35"/>
        <v>0</v>
      </c>
      <c r="BP226" s="763">
        <f t="shared" si="35"/>
        <v>0</v>
      </c>
      <c r="BQ226" s="763">
        <f t="shared" si="35"/>
        <v>0</v>
      </c>
      <c r="BR226" s="763">
        <f t="shared" si="35"/>
        <v>0</v>
      </c>
      <c r="BS226" s="763">
        <f t="shared" si="35"/>
        <v>0</v>
      </c>
      <c r="BT226" s="763">
        <f t="shared" si="35"/>
        <v>0</v>
      </c>
      <c r="BU226" s="763">
        <f t="shared" si="35"/>
        <v>0</v>
      </c>
      <c r="BV226" s="763">
        <f t="shared" si="35"/>
        <v>0</v>
      </c>
      <c r="BW226" s="763">
        <f t="shared" si="35"/>
        <v>0</v>
      </c>
      <c r="BX226" s="763">
        <f t="shared" si="35"/>
        <v>0</v>
      </c>
      <c r="BY226" s="763">
        <f t="shared" si="35"/>
        <v>0</v>
      </c>
      <c r="BZ226" s="763">
        <f t="shared" si="35"/>
        <v>0</v>
      </c>
      <c r="CA226" s="763">
        <f t="shared" si="35"/>
        <v>0</v>
      </c>
      <c r="CB226" s="763">
        <f t="shared" si="35"/>
        <v>0</v>
      </c>
      <c r="CC226" s="763">
        <f t="shared" si="35"/>
        <v>0</v>
      </c>
      <c r="CD226" s="763">
        <f t="shared" si="35"/>
        <v>0</v>
      </c>
      <c r="CE226" s="763">
        <f t="shared" si="35"/>
        <v>0</v>
      </c>
      <c r="CF226" s="763">
        <f t="shared" si="35"/>
        <v>0</v>
      </c>
      <c r="CG226" s="763">
        <f t="shared" si="35"/>
        <v>0</v>
      </c>
      <c r="CH226" s="763">
        <f t="shared" si="35"/>
        <v>0</v>
      </c>
      <c r="CI226" s="763">
        <f t="shared" si="35"/>
        <v>0</v>
      </c>
    </row>
    <row r="227" spans="1:87" ht="15.75" customHeight="1">
      <c r="A227" s="373" t="s">
        <v>316</v>
      </c>
      <c r="B227" s="920"/>
      <c r="C227" s="719" t="str">
        <f>Settings!$C$7</f>
        <v>USD</v>
      </c>
      <c r="D227" s="763">
        <v>0</v>
      </c>
      <c r="E227" s="763">
        <f t="shared" ref="E227:CI227" si="36">D227</f>
        <v>0</v>
      </c>
      <c r="F227" s="763">
        <f t="shared" si="36"/>
        <v>0</v>
      </c>
      <c r="G227" s="763">
        <f t="shared" si="36"/>
        <v>0</v>
      </c>
      <c r="H227" s="763">
        <f t="shared" si="36"/>
        <v>0</v>
      </c>
      <c r="I227" s="763">
        <f t="shared" si="36"/>
        <v>0</v>
      </c>
      <c r="J227" s="763">
        <f t="shared" si="36"/>
        <v>0</v>
      </c>
      <c r="K227" s="763">
        <f t="shared" si="36"/>
        <v>0</v>
      </c>
      <c r="L227" s="763">
        <f t="shared" si="36"/>
        <v>0</v>
      </c>
      <c r="M227" s="763">
        <f t="shared" si="36"/>
        <v>0</v>
      </c>
      <c r="N227" s="763">
        <f t="shared" si="36"/>
        <v>0</v>
      </c>
      <c r="O227" s="763">
        <f t="shared" si="36"/>
        <v>0</v>
      </c>
      <c r="P227" s="763">
        <f t="shared" si="36"/>
        <v>0</v>
      </c>
      <c r="Q227" s="763">
        <f t="shared" si="36"/>
        <v>0</v>
      </c>
      <c r="R227" s="763">
        <f t="shared" si="36"/>
        <v>0</v>
      </c>
      <c r="S227" s="763">
        <f t="shared" si="36"/>
        <v>0</v>
      </c>
      <c r="T227" s="763">
        <f t="shared" si="36"/>
        <v>0</v>
      </c>
      <c r="U227" s="763">
        <f t="shared" si="36"/>
        <v>0</v>
      </c>
      <c r="V227" s="763">
        <f t="shared" si="36"/>
        <v>0</v>
      </c>
      <c r="W227" s="763">
        <f t="shared" si="36"/>
        <v>0</v>
      </c>
      <c r="X227" s="763">
        <f t="shared" si="36"/>
        <v>0</v>
      </c>
      <c r="Y227" s="763">
        <f t="shared" si="36"/>
        <v>0</v>
      </c>
      <c r="Z227" s="763">
        <f t="shared" si="36"/>
        <v>0</v>
      </c>
      <c r="AA227" s="763">
        <f t="shared" si="36"/>
        <v>0</v>
      </c>
      <c r="AB227" s="763">
        <f t="shared" si="36"/>
        <v>0</v>
      </c>
      <c r="AC227" s="763">
        <f t="shared" si="36"/>
        <v>0</v>
      </c>
      <c r="AD227" s="763">
        <f t="shared" si="36"/>
        <v>0</v>
      </c>
      <c r="AE227" s="763">
        <f t="shared" si="36"/>
        <v>0</v>
      </c>
      <c r="AF227" s="763">
        <f t="shared" si="36"/>
        <v>0</v>
      </c>
      <c r="AG227" s="763">
        <f t="shared" si="36"/>
        <v>0</v>
      </c>
      <c r="AH227" s="763">
        <f t="shared" si="36"/>
        <v>0</v>
      </c>
      <c r="AI227" s="763">
        <f t="shared" si="36"/>
        <v>0</v>
      </c>
      <c r="AJ227" s="763">
        <f t="shared" si="36"/>
        <v>0</v>
      </c>
      <c r="AK227" s="763">
        <f t="shared" si="36"/>
        <v>0</v>
      </c>
      <c r="AL227" s="763">
        <f t="shared" si="36"/>
        <v>0</v>
      </c>
      <c r="AM227" s="763">
        <f t="shared" si="36"/>
        <v>0</v>
      </c>
      <c r="AN227" s="763">
        <f t="shared" si="36"/>
        <v>0</v>
      </c>
      <c r="AO227" s="763">
        <f t="shared" si="36"/>
        <v>0</v>
      </c>
      <c r="AP227" s="763">
        <f t="shared" si="36"/>
        <v>0</v>
      </c>
      <c r="AQ227" s="763">
        <f t="shared" si="36"/>
        <v>0</v>
      </c>
      <c r="AR227" s="763">
        <f t="shared" si="36"/>
        <v>0</v>
      </c>
      <c r="AS227" s="763">
        <f t="shared" si="36"/>
        <v>0</v>
      </c>
      <c r="AT227" s="763">
        <f t="shared" si="36"/>
        <v>0</v>
      </c>
      <c r="AU227" s="763">
        <f t="shared" si="36"/>
        <v>0</v>
      </c>
      <c r="AV227" s="763">
        <f t="shared" si="36"/>
        <v>0</v>
      </c>
      <c r="AW227" s="763">
        <f t="shared" si="36"/>
        <v>0</v>
      </c>
      <c r="AX227" s="763">
        <f t="shared" si="36"/>
        <v>0</v>
      </c>
      <c r="AY227" s="763">
        <f t="shared" si="36"/>
        <v>0</v>
      </c>
      <c r="AZ227" s="763">
        <f t="shared" si="36"/>
        <v>0</v>
      </c>
      <c r="BA227" s="763">
        <f t="shared" si="36"/>
        <v>0</v>
      </c>
      <c r="BB227" s="763">
        <f t="shared" si="36"/>
        <v>0</v>
      </c>
      <c r="BC227" s="763">
        <f t="shared" si="36"/>
        <v>0</v>
      </c>
      <c r="BD227" s="763">
        <f t="shared" si="36"/>
        <v>0</v>
      </c>
      <c r="BE227" s="763">
        <f t="shared" si="36"/>
        <v>0</v>
      </c>
      <c r="BF227" s="763">
        <f t="shared" si="36"/>
        <v>0</v>
      </c>
      <c r="BG227" s="763">
        <f t="shared" si="36"/>
        <v>0</v>
      </c>
      <c r="BH227" s="763">
        <f t="shared" si="36"/>
        <v>0</v>
      </c>
      <c r="BI227" s="763">
        <f t="shared" si="36"/>
        <v>0</v>
      </c>
      <c r="BJ227" s="763">
        <f t="shared" si="36"/>
        <v>0</v>
      </c>
      <c r="BK227" s="763">
        <f t="shared" si="36"/>
        <v>0</v>
      </c>
      <c r="BL227" s="763">
        <f t="shared" si="36"/>
        <v>0</v>
      </c>
      <c r="BM227" s="763">
        <f t="shared" si="36"/>
        <v>0</v>
      </c>
      <c r="BN227" s="763">
        <f t="shared" si="36"/>
        <v>0</v>
      </c>
      <c r="BO227" s="763">
        <f t="shared" si="36"/>
        <v>0</v>
      </c>
      <c r="BP227" s="763">
        <f t="shared" si="36"/>
        <v>0</v>
      </c>
      <c r="BQ227" s="763">
        <f t="shared" si="36"/>
        <v>0</v>
      </c>
      <c r="BR227" s="763">
        <f t="shared" si="36"/>
        <v>0</v>
      </c>
      <c r="BS227" s="763">
        <f t="shared" si="36"/>
        <v>0</v>
      </c>
      <c r="BT227" s="763">
        <f t="shared" si="36"/>
        <v>0</v>
      </c>
      <c r="BU227" s="763">
        <f t="shared" si="36"/>
        <v>0</v>
      </c>
      <c r="BV227" s="763">
        <f t="shared" si="36"/>
        <v>0</v>
      </c>
      <c r="BW227" s="763">
        <f t="shared" si="36"/>
        <v>0</v>
      </c>
      <c r="BX227" s="763">
        <f t="shared" si="36"/>
        <v>0</v>
      </c>
      <c r="BY227" s="763">
        <f t="shared" si="36"/>
        <v>0</v>
      </c>
      <c r="BZ227" s="763">
        <f t="shared" si="36"/>
        <v>0</v>
      </c>
      <c r="CA227" s="763">
        <f t="shared" si="36"/>
        <v>0</v>
      </c>
      <c r="CB227" s="763">
        <f t="shared" si="36"/>
        <v>0</v>
      </c>
      <c r="CC227" s="763">
        <f t="shared" si="36"/>
        <v>0</v>
      </c>
      <c r="CD227" s="763">
        <f t="shared" si="36"/>
        <v>0</v>
      </c>
      <c r="CE227" s="763">
        <f t="shared" si="36"/>
        <v>0</v>
      </c>
      <c r="CF227" s="763">
        <f t="shared" si="36"/>
        <v>0</v>
      </c>
      <c r="CG227" s="763">
        <f t="shared" si="36"/>
        <v>0</v>
      </c>
      <c r="CH227" s="763">
        <f t="shared" si="36"/>
        <v>0</v>
      </c>
      <c r="CI227" s="763">
        <f t="shared" si="36"/>
        <v>0</v>
      </c>
    </row>
    <row r="228" spans="1:87" ht="15.75" customHeight="1">
      <c r="A228" s="894" t="s">
        <v>129</v>
      </c>
      <c r="B228" s="921"/>
      <c r="C228" s="896" t="str">
        <f>Settings!$C$7</f>
        <v>USD</v>
      </c>
      <c r="D228" s="891">
        <f t="shared" ref="D228:CI228" si="37">SUM(D224:D227)</f>
        <v>0</v>
      </c>
      <c r="E228" s="892">
        <f t="shared" si="37"/>
        <v>0</v>
      </c>
      <c r="F228" s="892">
        <f t="shared" si="37"/>
        <v>0</v>
      </c>
      <c r="G228" s="892">
        <f t="shared" si="37"/>
        <v>0</v>
      </c>
      <c r="H228" s="892">
        <f t="shared" si="37"/>
        <v>0</v>
      </c>
      <c r="I228" s="892">
        <f t="shared" si="37"/>
        <v>0</v>
      </c>
      <c r="J228" s="892">
        <f t="shared" si="37"/>
        <v>0</v>
      </c>
      <c r="K228" s="892">
        <f t="shared" si="37"/>
        <v>0</v>
      </c>
      <c r="L228" s="892">
        <f t="shared" si="37"/>
        <v>0</v>
      </c>
      <c r="M228" s="892">
        <f t="shared" si="37"/>
        <v>0</v>
      </c>
      <c r="N228" s="892">
        <f t="shared" si="37"/>
        <v>0</v>
      </c>
      <c r="O228" s="892">
        <f t="shared" si="37"/>
        <v>0</v>
      </c>
      <c r="P228" s="892">
        <f t="shared" si="37"/>
        <v>0</v>
      </c>
      <c r="Q228" s="892">
        <f t="shared" si="37"/>
        <v>0</v>
      </c>
      <c r="R228" s="892">
        <f t="shared" si="37"/>
        <v>0</v>
      </c>
      <c r="S228" s="892">
        <f t="shared" si="37"/>
        <v>0</v>
      </c>
      <c r="T228" s="892">
        <f t="shared" si="37"/>
        <v>0</v>
      </c>
      <c r="U228" s="892">
        <f t="shared" si="37"/>
        <v>0</v>
      </c>
      <c r="V228" s="892">
        <f t="shared" si="37"/>
        <v>0</v>
      </c>
      <c r="W228" s="892">
        <f t="shared" si="37"/>
        <v>0</v>
      </c>
      <c r="X228" s="892">
        <f t="shared" si="37"/>
        <v>0</v>
      </c>
      <c r="Y228" s="892">
        <f t="shared" si="37"/>
        <v>0</v>
      </c>
      <c r="Z228" s="892">
        <f t="shared" si="37"/>
        <v>0</v>
      </c>
      <c r="AA228" s="892">
        <f t="shared" si="37"/>
        <v>0</v>
      </c>
      <c r="AB228" s="892">
        <f t="shared" si="37"/>
        <v>0</v>
      </c>
      <c r="AC228" s="892">
        <f t="shared" si="37"/>
        <v>0</v>
      </c>
      <c r="AD228" s="892">
        <f t="shared" si="37"/>
        <v>0</v>
      </c>
      <c r="AE228" s="892">
        <f t="shared" si="37"/>
        <v>0</v>
      </c>
      <c r="AF228" s="892">
        <f t="shared" si="37"/>
        <v>0</v>
      </c>
      <c r="AG228" s="892">
        <f t="shared" si="37"/>
        <v>0</v>
      </c>
      <c r="AH228" s="892">
        <f t="shared" si="37"/>
        <v>0</v>
      </c>
      <c r="AI228" s="892">
        <f t="shared" si="37"/>
        <v>0</v>
      </c>
      <c r="AJ228" s="892">
        <f t="shared" si="37"/>
        <v>0</v>
      </c>
      <c r="AK228" s="892">
        <f t="shared" si="37"/>
        <v>0</v>
      </c>
      <c r="AL228" s="892">
        <f t="shared" si="37"/>
        <v>0</v>
      </c>
      <c r="AM228" s="892">
        <f t="shared" si="37"/>
        <v>0</v>
      </c>
      <c r="AN228" s="892">
        <f t="shared" si="37"/>
        <v>0</v>
      </c>
      <c r="AO228" s="892">
        <f t="shared" si="37"/>
        <v>0</v>
      </c>
      <c r="AP228" s="892">
        <f t="shared" si="37"/>
        <v>0</v>
      </c>
      <c r="AQ228" s="892">
        <f t="shared" si="37"/>
        <v>0</v>
      </c>
      <c r="AR228" s="892">
        <f t="shared" si="37"/>
        <v>0</v>
      </c>
      <c r="AS228" s="892">
        <f t="shared" si="37"/>
        <v>0</v>
      </c>
      <c r="AT228" s="892">
        <f t="shared" si="37"/>
        <v>0</v>
      </c>
      <c r="AU228" s="892">
        <f t="shared" si="37"/>
        <v>0</v>
      </c>
      <c r="AV228" s="892">
        <f t="shared" si="37"/>
        <v>0</v>
      </c>
      <c r="AW228" s="892">
        <f t="shared" si="37"/>
        <v>0</v>
      </c>
      <c r="AX228" s="892">
        <f t="shared" si="37"/>
        <v>0</v>
      </c>
      <c r="AY228" s="892">
        <f t="shared" si="37"/>
        <v>0</v>
      </c>
      <c r="AZ228" s="892">
        <f t="shared" si="37"/>
        <v>0</v>
      </c>
      <c r="BA228" s="892">
        <f t="shared" si="37"/>
        <v>0</v>
      </c>
      <c r="BB228" s="892">
        <f t="shared" si="37"/>
        <v>0</v>
      </c>
      <c r="BC228" s="892">
        <f t="shared" si="37"/>
        <v>0</v>
      </c>
      <c r="BD228" s="892">
        <f t="shared" si="37"/>
        <v>0</v>
      </c>
      <c r="BE228" s="892">
        <f t="shared" si="37"/>
        <v>0</v>
      </c>
      <c r="BF228" s="892">
        <f t="shared" si="37"/>
        <v>0</v>
      </c>
      <c r="BG228" s="892">
        <f t="shared" si="37"/>
        <v>0</v>
      </c>
      <c r="BH228" s="892">
        <f t="shared" si="37"/>
        <v>0</v>
      </c>
      <c r="BI228" s="892">
        <f t="shared" si="37"/>
        <v>0</v>
      </c>
      <c r="BJ228" s="892">
        <f t="shared" si="37"/>
        <v>0</v>
      </c>
      <c r="BK228" s="892">
        <f t="shared" si="37"/>
        <v>0</v>
      </c>
      <c r="BL228" s="892">
        <f t="shared" si="37"/>
        <v>0</v>
      </c>
      <c r="BM228" s="892">
        <f t="shared" si="37"/>
        <v>0</v>
      </c>
      <c r="BN228" s="892">
        <f t="shared" si="37"/>
        <v>0</v>
      </c>
      <c r="BO228" s="892">
        <f t="shared" si="37"/>
        <v>0</v>
      </c>
      <c r="BP228" s="892">
        <f t="shared" si="37"/>
        <v>0</v>
      </c>
      <c r="BQ228" s="892">
        <f t="shared" si="37"/>
        <v>0</v>
      </c>
      <c r="BR228" s="892">
        <f t="shared" si="37"/>
        <v>0</v>
      </c>
      <c r="BS228" s="892">
        <f t="shared" si="37"/>
        <v>0</v>
      </c>
      <c r="BT228" s="892">
        <f t="shared" si="37"/>
        <v>0</v>
      </c>
      <c r="BU228" s="892">
        <f t="shared" si="37"/>
        <v>0</v>
      </c>
      <c r="BV228" s="892">
        <f t="shared" si="37"/>
        <v>0</v>
      </c>
      <c r="BW228" s="892">
        <f t="shared" si="37"/>
        <v>0</v>
      </c>
      <c r="BX228" s="892">
        <f t="shared" si="37"/>
        <v>0</v>
      </c>
      <c r="BY228" s="892">
        <f t="shared" si="37"/>
        <v>0</v>
      </c>
      <c r="BZ228" s="892">
        <f t="shared" si="37"/>
        <v>0</v>
      </c>
      <c r="CA228" s="892">
        <f t="shared" si="37"/>
        <v>0</v>
      </c>
      <c r="CB228" s="892">
        <f t="shared" si="37"/>
        <v>0</v>
      </c>
      <c r="CC228" s="892">
        <f t="shared" si="37"/>
        <v>0</v>
      </c>
      <c r="CD228" s="892">
        <f t="shared" si="37"/>
        <v>0</v>
      </c>
      <c r="CE228" s="892">
        <f t="shared" si="37"/>
        <v>0</v>
      </c>
      <c r="CF228" s="892">
        <f t="shared" si="37"/>
        <v>0</v>
      </c>
      <c r="CG228" s="892">
        <f t="shared" si="37"/>
        <v>0</v>
      </c>
      <c r="CH228" s="892">
        <f t="shared" si="37"/>
        <v>0</v>
      </c>
      <c r="CI228" s="892">
        <f t="shared" si="37"/>
        <v>0</v>
      </c>
    </row>
    <row r="229" spans="1:87" ht="15.75" customHeight="1">
      <c r="A229" s="774"/>
      <c r="B229" s="913"/>
      <c r="C229" s="914"/>
      <c r="D229" s="775"/>
      <c r="E229" s="775"/>
      <c r="F229" s="775"/>
      <c r="G229" s="775"/>
      <c r="H229" s="775"/>
      <c r="I229" s="775"/>
      <c r="J229" s="775"/>
      <c r="K229" s="775"/>
      <c r="L229" s="775"/>
      <c r="M229" s="775"/>
      <c r="N229" s="775"/>
      <c r="O229" s="775"/>
      <c r="P229" s="775"/>
      <c r="Q229" s="775"/>
      <c r="R229" s="775"/>
      <c r="S229" s="775"/>
      <c r="T229" s="775"/>
      <c r="U229" s="775"/>
      <c r="V229" s="775"/>
      <c r="W229" s="775"/>
      <c r="X229" s="775"/>
      <c r="Y229" s="775"/>
      <c r="Z229" s="775"/>
      <c r="AA229" s="775"/>
      <c r="AB229" s="775"/>
      <c r="AC229" s="775"/>
      <c r="AD229" s="775"/>
      <c r="AE229" s="775"/>
      <c r="AF229" s="775"/>
      <c r="AG229" s="775"/>
      <c r="AH229" s="775"/>
      <c r="AI229" s="775"/>
      <c r="AJ229" s="775"/>
      <c r="AK229" s="775"/>
      <c r="AL229" s="775"/>
      <c r="AM229" s="775"/>
      <c r="AN229" s="775"/>
      <c r="AO229" s="775"/>
      <c r="AP229" s="775"/>
      <c r="AQ229" s="775"/>
      <c r="AR229" s="775"/>
      <c r="AS229" s="775"/>
      <c r="AT229" s="775"/>
      <c r="AU229" s="775"/>
      <c r="AV229" s="775"/>
      <c r="AW229" s="775"/>
      <c r="AX229" s="775"/>
      <c r="AY229" s="775"/>
      <c r="AZ229" s="775"/>
      <c r="BA229" s="775"/>
      <c r="BB229" s="775"/>
      <c r="BC229" s="775"/>
      <c r="BD229" s="775"/>
      <c r="BE229" s="775"/>
      <c r="BF229" s="775"/>
      <c r="BG229" s="775"/>
      <c r="BH229" s="775"/>
      <c r="BI229" s="775"/>
      <c r="BJ229" s="775"/>
      <c r="BK229" s="775"/>
      <c r="BL229" s="775"/>
      <c r="BM229" s="775"/>
      <c r="BN229" s="775"/>
      <c r="BO229" s="775"/>
      <c r="BP229" s="775"/>
      <c r="BQ229" s="775"/>
      <c r="BR229" s="775"/>
      <c r="BS229" s="775"/>
      <c r="BT229" s="775"/>
      <c r="BU229" s="775"/>
      <c r="BV229" s="775"/>
      <c r="BW229" s="775"/>
      <c r="BX229" s="775"/>
      <c r="BY229" s="775"/>
      <c r="BZ229" s="775"/>
      <c r="CA229" s="775"/>
      <c r="CB229" s="775"/>
      <c r="CC229" s="775"/>
      <c r="CD229" s="775"/>
      <c r="CE229" s="775"/>
      <c r="CF229" s="775"/>
      <c r="CG229" s="775"/>
      <c r="CH229" s="775"/>
      <c r="CI229" s="775"/>
    </row>
    <row r="230" spans="1:87" ht="15.75" customHeight="1">
      <c r="A230" s="774"/>
      <c r="B230" s="913"/>
      <c r="C230" s="914"/>
      <c r="D230" s="775"/>
      <c r="E230" s="775"/>
      <c r="F230" s="775"/>
      <c r="G230" s="775"/>
      <c r="H230" s="775"/>
      <c r="I230" s="775"/>
      <c r="J230" s="775"/>
      <c r="K230" s="775"/>
      <c r="L230" s="775"/>
      <c r="M230" s="775"/>
      <c r="N230" s="775"/>
      <c r="O230" s="775"/>
      <c r="P230" s="775"/>
      <c r="Q230" s="775"/>
      <c r="R230" s="775"/>
      <c r="S230" s="775"/>
      <c r="T230" s="775"/>
      <c r="U230" s="775"/>
      <c r="V230" s="775"/>
      <c r="W230" s="775"/>
      <c r="X230" s="775"/>
      <c r="Y230" s="775"/>
      <c r="Z230" s="775"/>
      <c r="AA230" s="775"/>
      <c r="AB230" s="775"/>
      <c r="AC230" s="775"/>
      <c r="AD230" s="775"/>
      <c r="AE230" s="775"/>
      <c r="AF230" s="775"/>
      <c r="AG230" s="775"/>
      <c r="AH230" s="775"/>
      <c r="AI230" s="775"/>
      <c r="AJ230" s="775"/>
      <c r="AK230" s="775"/>
      <c r="AL230" s="775"/>
      <c r="AM230" s="775"/>
      <c r="AN230" s="775"/>
      <c r="AO230" s="775"/>
      <c r="AP230" s="775"/>
      <c r="AQ230" s="775"/>
      <c r="AR230" s="775"/>
      <c r="AS230" s="775"/>
      <c r="AT230" s="775"/>
      <c r="AU230" s="775"/>
      <c r="AV230" s="775"/>
      <c r="AW230" s="775"/>
      <c r="AX230" s="775"/>
      <c r="AY230" s="775"/>
      <c r="AZ230" s="775"/>
      <c r="BA230" s="775"/>
      <c r="BB230" s="775"/>
      <c r="BC230" s="775"/>
      <c r="BD230" s="775"/>
      <c r="BE230" s="775"/>
      <c r="BF230" s="775"/>
      <c r="BG230" s="775"/>
      <c r="BH230" s="775"/>
      <c r="BI230" s="775"/>
      <c r="BJ230" s="775"/>
      <c r="BK230" s="775"/>
      <c r="BL230" s="775"/>
      <c r="BM230" s="775"/>
      <c r="BN230" s="775"/>
      <c r="BO230" s="775"/>
      <c r="BP230" s="775"/>
      <c r="BQ230" s="775"/>
      <c r="BR230" s="775"/>
      <c r="BS230" s="775"/>
      <c r="BT230" s="775"/>
      <c r="BU230" s="775"/>
      <c r="BV230" s="775"/>
      <c r="BW230" s="775"/>
      <c r="BX230" s="775"/>
      <c r="BY230" s="775"/>
      <c r="BZ230" s="775"/>
      <c r="CA230" s="775"/>
      <c r="CB230" s="775"/>
      <c r="CC230" s="775"/>
      <c r="CD230" s="775"/>
      <c r="CE230" s="775"/>
      <c r="CF230" s="775"/>
      <c r="CG230" s="775"/>
      <c r="CH230" s="775"/>
      <c r="CI230" s="775"/>
    </row>
    <row r="231" spans="1:87" ht="15.75" customHeight="1">
      <c r="A231" s="916" t="s">
        <v>317</v>
      </c>
      <c r="B231" s="917"/>
      <c r="C231" s="884"/>
      <c r="D231" s="918"/>
      <c r="E231" s="918"/>
      <c r="F231" s="918"/>
      <c r="G231" s="918"/>
      <c r="H231" s="918"/>
      <c r="I231" s="918"/>
      <c r="J231" s="918"/>
      <c r="K231" s="918"/>
      <c r="L231" s="918"/>
      <c r="M231" s="918"/>
      <c r="N231" s="918"/>
      <c r="O231" s="918"/>
      <c r="P231" s="918"/>
      <c r="Q231" s="918"/>
      <c r="R231" s="918"/>
      <c r="S231" s="918"/>
      <c r="T231" s="918"/>
      <c r="U231" s="918"/>
      <c r="V231" s="918"/>
      <c r="W231" s="918"/>
      <c r="X231" s="918"/>
      <c r="Y231" s="918"/>
      <c r="Z231" s="918"/>
      <c r="AA231" s="918"/>
      <c r="AB231" s="918"/>
      <c r="AC231" s="918"/>
      <c r="AD231" s="918"/>
      <c r="AE231" s="918"/>
      <c r="AF231" s="918"/>
      <c r="AG231" s="918"/>
      <c r="AH231" s="918"/>
      <c r="AI231" s="918"/>
      <c r="AJ231" s="918"/>
      <c r="AK231" s="918"/>
      <c r="AL231" s="918"/>
      <c r="AM231" s="918"/>
      <c r="AN231" s="918"/>
      <c r="AO231" s="918"/>
      <c r="AP231" s="918"/>
      <c r="AQ231" s="918"/>
      <c r="AR231" s="918"/>
      <c r="AS231" s="918"/>
      <c r="AT231" s="918"/>
      <c r="AU231" s="918"/>
      <c r="AV231" s="918"/>
      <c r="AW231" s="918"/>
      <c r="AX231" s="918"/>
      <c r="AY231" s="918"/>
      <c r="AZ231" s="918"/>
      <c r="BA231" s="918"/>
      <c r="BB231" s="918"/>
      <c r="BC231" s="918"/>
      <c r="BD231" s="918"/>
      <c r="BE231" s="918"/>
      <c r="BF231" s="918"/>
      <c r="BG231" s="918"/>
      <c r="BH231" s="918"/>
      <c r="BI231" s="918"/>
      <c r="BJ231" s="918"/>
      <c r="BK231" s="918"/>
      <c r="BL231" s="918"/>
      <c r="BM231" s="918"/>
      <c r="BN231" s="918"/>
      <c r="BO231" s="918"/>
      <c r="BP231" s="918"/>
      <c r="BQ231" s="918"/>
      <c r="BR231" s="918"/>
      <c r="BS231" s="918"/>
      <c r="BT231" s="918"/>
      <c r="BU231" s="918"/>
      <c r="BV231" s="918"/>
      <c r="BW231" s="918"/>
      <c r="BX231" s="918"/>
      <c r="BY231" s="918"/>
      <c r="BZ231" s="918"/>
      <c r="CA231" s="918"/>
      <c r="CB231" s="918"/>
      <c r="CC231" s="918"/>
      <c r="CD231" s="918"/>
      <c r="CE231" s="918"/>
      <c r="CF231" s="918"/>
      <c r="CG231" s="918"/>
      <c r="CH231" s="918"/>
      <c r="CI231" s="918"/>
    </row>
    <row r="232" spans="1:87" ht="15" customHeight="1">
      <c r="A232" s="373" t="s">
        <v>318</v>
      </c>
      <c r="B232" s="920"/>
      <c r="C232" s="719" t="str">
        <f>Settings!$C$7</f>
        <v>USD</v>
      </c>
      <c r="D232" s="763">
        <v>0</v>
      </c>
      <c r="E232" s="763">
        <f t="shared" ref="E232:CI232" si="38">D232</f>
        <v>0</v>
      </c>
      <c r="F232" s="763">
        <f t="shared" si="38"/>
        <v>0</v>
      </c>
      <c r="G232" s="763">
        <f t="shared" si="38"/>
        <v>0</v>
      </c>
      <c r="H232" s="763">
        <f t="shared" si="38"/>
        <v>0</v>
      </c>
      <c r="I232" s="763">
        <f t="shared" si="38"/>
        <v>0</v>
      </c>
      <c r="J232" s="763">
        <f t="shared" si="38"/>
        <v>0</v>
      </c>
      <c r="K232" s="763">
        <f t="shared" si="38"/>
        <v>0</v>
      </c>
      <c r="L232" s="763">
        <f t="shared" si="38"/>
        <v>0</v>
      </c>
      <c r="M232" s="763">
        <f t="shared" si="38"/>
        <v>0</v>
      </c>
      <c r="N232" s="763">
        <f t="shared" si="38"/>
        <v>0</v>
      </c>
      <c r="O232" s="763">
        <f t="shared" si="38"/>
        <v>0</v>
      </c>
      <c r="P232" s="763">
        <f t="shared" si="38"/>
        <v>0</v>
      </c>
      <c r="Q232" s="763">
        <f t="shared" si="38"/>
        <v>0</v>
      </c>
      <c r="R232" s="763">
        <f t="shared" si="38"/>
        <v>0</v>
      </c>
      <c r="S232" s="763">
        <f t="shared" si="38"/>
        <v>0</v>
      </c>
      <c r="T232" s="763">
        <f t="shared" si="38"/>
        <v>0</v>
      </c>
      <c r="U232" s="763">
        <f t="shared" si="38"/>
        <v>0</v>
      </c>
      <c r="V232" s="763">
        <f t="shared" si="38"/>
        <v>0</v>
      </c>
      <c r="W232" s="763">
        <f t="shared" si="38"/>
        <v>0</v>
      </c>
      <c r="X232" s="763">
        <f t="shared" si="38"/>
        <v>0</v>
      </c>
      <c r="Y232" s="763">
        <f t="shared" si="38"/>
        <v>0</v>
      </c>
      <c r="Z232" s="763">
        <f t="shared" si="38"/>
        <v>0</v>
      </c>
      <c r="AA232" s="763">
        <f t="shared" si="38"/>
        <v>0</v>
      </c>
      <c r="AB232" s="763">
        <f t="shared" si="38"/>
        <v>0</v>
      </c>
      <c r="AC232" s="763">
        <f t="shared" si="38"/>
        <v>0</v>
      </c>
      <c r="AD232" s="763">
        <f t="shared" si="38"/>
        <v>0</v>
      </c>
      <c r="AE232" s="763">
        <f t="shared" si="38"/>
        <v>0</v>
      </c>
      <c r="AF232" s="763">
        <f t="shared" si="38"/>
        <v>0</v>
      </c>
      <c r="AG232" s="763">
        <f t="shared" si="38"/>
        <v>0</v>
      </c>
      <c r="AH232" s="763">
        <f t="shared" si="38"/>
        <v>0</v>
      </c>
      <c r="AI232" s="763">
        <f t="shared" si="38"/>
        <v>0</v>
      </c>
      <c r="AJ232" s="763">
        <f t="shared" si="38"/>
        <v>0</v>
      </c>
      <c r="AK232" s="763">
        <f t="shared" si="38"/>
        <v>0</v>
      </c>
      <c r="AL232" s="763">
        <f t="shared" si="38"/>
        <v>0</v>
      </c>
      <c r="AM232" s="763">
        <f t="shared" si="38"/>
        <v>0</v>
      </c>
      <c r="AN232" s="763">
        <f t="shared" si="38"/>
        <v>0</v>
      </c>
      <c r="AO232" s="763">
        <f t="shared" si="38"/>
        <v>0</v>
      </c>
      <c r="AP232" s="763">
        <f t="shared" si="38"/>
        <v>0</v>
      </c>
      <c r="AQ232" s="763">
        <f t="shared" si="38"/>
        <v>0</v>
      </c>
      <c r="AR232" s="763">
        <f t="shared" si="38"/>
        <v>0</v>
      </c>
      <c r="AS232" s="763">
        <f t="shared" si="38"/>
        <v>0</v>
      </c>
      <c r="AT232" s="763">
        <f t="shared" si="38"/>
        <v>0</v>
      </c>
      <c r="AU232" s="763">
        <f t="shared" si="38"/>
        <v>0</v>
      </c>
      <c r="AV232" s="763">
        <f t="shared" si="38"/>
        <v>0</v>
      </c>
      <c r="AW232" s="763">
        <f t="shared" si="38"/>
        <v>0</v>
      </c>
      <c r="AX232" s="763">
        <f t="shared" si="38"/>
        <v>0</v>
      </c>
      <c r="AY232" s="763">
        <f t="shared" si="38"/>
        <v>0</v>
      </c>
      <c r="AZ232" s="763">
        <f t="shared" si="38"/>
        <v>0</v>
      </c>
      <c r="BA232" s="763">
        <f t="shared" si="38"/>
        <v>0</v>
      </c>
      <c r="BB232" s="763">
        <f t="shared" si="38"/>
        <v>0</v>
      </c>
      <c r="BC232" s="763">
        <f t="shared" si="38"/>
        <v>0</v>
      </c>
      <c r="BD232" s="763">
        <f t="shared" si="38"/>
        <v>0</v>
      </c>
      <c r="BE232" s="763">
        <f t="shared" si="38"/>
        <v>0</v>
      </c>
      <c r="BF232" s="763">
        <f t="shared" si="38"/>
        <v>0</v>
      </c>
      <c r="BG232" s="763">
        <f t="shared" si="38"/>
        <v>0</v>
      </c>
      <c r="BH232" s="763">
        <f t="shared" si="38"/>
        <v>0</v>
      </c>
      <c r="BI232" s="763">
        <f t="shared" si="38"/>
        <v>0</v>
      </c>
      <c r="BJ232" s="763">
        <f t="shared" si="38"/>
        <v>0</v>
      </c>
      <c r="BK232" s="763">
        <f t="shared" si="38"/>
        <v>0</v>
      </c>
      <c r="BL232" s="763">
        <f t="shared" si="38"/>
        <v>0</v>
      </c>
      <c r="BM232" s="763">
        <f t="shared" si="38"/>
        <v>0</v>
      </c>
      <c r="BN232" s="763">
        <f t="shared" si="38"/>
        <v>0</v>
      </c>
      <c r="BO232" s="763">
        <f t="shared" si="38"/>
        <v>0</v>
      </c>
      <c r="BP232" s="763">
        <f t="shared" si="38"/>
        <v>0</v>
      </c>
      <c r="BQ232" s="763">
        <f t="shared" si="38"/>
        <v>0</v>
      </c>
      <c r="BR232" s="763">
        <f t="shared" si="38"/>
        <v>0</v>
      </c>
      <c r="BS232" s="763">
        <f t="shared" si="38"/>
        <v>0</v>
      </c>
      <c r="BT232" s="763">
        <f t="shared" si="38"/>
        <v>0</v>
      </c>
      <c r="BU232" s="763">
        <f t="shared" si="38"/>
        <v>0</v>
      </c>
      <c r="BV232" s="763">
        <f t="shared" si="38"/>
        <v>0</v>
      </c>
      <c r="BW232" s="763">
        <f t="shared" si="38"/>
        <v>0</v>
      </c>
      <c r="BX232" s="763">
        <f t="shared" si="38"/>
        <v>0</v>
      </c>
      <c r="BY232" s="763">
        <f t="shared" si="38"/>
        <v>0</v>
      </c>
      <c r="BZ232" s="763">
        <f t="shared" si="38"/>
        <v>0</v>
      </c>
      <c r="CA232" s="763">
        <f t="shared" si="38"/>
        <v>0</v>
      </c>
      <c r="CB232" s="763">
        <f t="shared" si="38"/>
        <v>0</v>
      </c>
      <c r="CC232" s="763">
        <f t="shared" si="38"/>
        <v>0</v>
      </c>
      <c r="CD232" s="763">
        <f t="shared" si="38"/>
        <v>0</v>
      </c>
      <c r="CE232" s="763">
        <f t="shared" si="38"/>
        <v>0</v>
      </c>
      <c r="CF232" s="763">
        <f t="shared" si="38"/>
        <v>0</v>
      </c>
      <c r="CG232" s="763">
        <f t="shared" si="38"/>
        <v>0</v>
      </c>
      <c r="CH232" s="763">
        <f t="shared" si="38"/>
        <v>0</v>
      </c>
      <c r="CI232" s="763">
        <f t="shared" si="38"/>
        <v>0</v>
      </c>
    </row>
    <row r="233" spans="1:87" ht="15.75" customHeight="1">
      <c r="A233" s="373" t="s">
        <v>312</v>
      </c>
      <c r="B233" s="920"/>
      <c r="C233" s="719" t="str">
        <f>Settings!$C$7</f>
        <v>USD</v>
      </c>
      <c r="D233" s="763">
        <v>0</v>
      </c>
      <c r="E233" s="763">
        <f t="shared" ref="E233:CI233" si="39">D233</f>
        <v>0</v>
      </c>
      <c r="F233" s="763">
        <f t="shared" si="39"/>
        <v>0</v>
      </c>
      <c r="G233" s="763">
        <f t="shared" si="39"/>
        <v>0</v>
      </c>
      <c r="H233" s="763">
        <f t="shared" si="39"/>
        <v>0</v>
      </c>
      <c r="I233" s="763">
        <f t="shared" si="39"/>
        <v>0</v>
      </c>
      <c r="J233" s="763">
        <f t="shared" si="39"/>
        <v>0</v>
      </c>
      <c r="K233" s="763">
        <f t="shared" si="39"/>
        <v>0</v>
      </c>
      <c r="L233" s="763">
        <f t="shared" si="39"/>
        <v>0</v>
      </c>
      <c r="M233" s="763">
        <f t="shared" si="39"/>
        <v>0</v>
      </c>
      <c r="N233" s="763">
        <f t="shared" si="39"/>
        <v>0</v>
      </c>
      <c r="O233" s="763">
        <f t="shared" si="39"/>
        <v>0</v>
      </c>
      <c r="P233" s="763">
        <f t="shared" si="39"/>
        <v>0</v>
      </c>
      <c r="Q233" s="763">
        <f t="shared" si="39"/>
        <v>0</v>
      </c>
      <c r="R233" s="763">
        <f t="shared" si="39"/>
        <v>0</v>
      </c>
      <c r="S233" s="763">
        <f t="shared" si="39"/>
        <v>0</v>
      </c>
      <c r="T233" s="763">
        <f t="shared" si="39"/>
        <v>0</v>
      </c>
      <c r="U233" s="763">
        <f t="shared" si="39"/>
        <v>0</v>
      </c>
      <c r="V233" s="763">
        <f t="shared" si="39"/>
        <v>0</v>
      </c>
      <c r="W233" s="763">
        <f t="shared" si="39"/>
        <v>0</v>
      </c>
      <c r="X233" s="763">
        <f t="shared" si="39"/>
        <v>0</v>
      </c>
      <c r="Y233" s="763">
        <f t="shared" si="39"/>
        <v>0</v>
      </c>
      <c r="Z233" s="763">
        <f t="shared" si="39"/>
        <v>0</v>
      </c>
      <c r="AA233" s="763">
        <f t="shared" si="39"/>
        <v>0</v>
      </c>
      <c r="AB233" s="763">
        <f t="shared" si="39"/>
        <v>0</v>
      </c>
      <c r="AC233" s="763">
        <f t="shared" si="39"/>
        <v>0</v>
      </c>
      <c r="AD233" s="763">
        <f t="shared" si="39"/>
        <v>0</v>
      </c>
      <c r="AE233" s="763">
        <f t="shared" si="39"/>
        <v>0</v>
      </c>
      <c r="AF233" s="763">
        <f t="shared" si="39"/>
        <v>0</v>
      </c>
      <c r="AG233" s="763">
        <f t="shared" si="39"/>
        <v>0</v>
      </c>
      <c r="AH233" s="763">
        <f t="shared" si="39"/>
        <v>0</v>
      </c>
      <c r="AI233" s="763">
        <f t="shared" si="39"/>
        <v>0</v>
      </c>
      <c r="AJ233" s="763">
        <f t="shared" si="39"/>
        <v>0</v>
      </c>
      <c r="AK233" s="763">
        <f t="shared" si="39"/>
        <v>0</v>
      </c>
      <c r="AL233" s="763">
        <f t="shared" si="39"/>
        <v>0</v>
      </c>
      <c r="AM233" s="763">
        <f t="shared" si="39"/>
        <v>0</v>
      </c>
      <c r="AN233" s="763">
        <f t="shared" si="39"/>
        <v>0</v>
      </c>
      <c r="AO233" s="763">
        <f t="shared" si="39"/>
        <v>0</v>
      </c>
      <c r="AP233" s="763">
        <f t="shared" si="39"/>
        <v>0</v>
      </c>
      <c r="AQ233" s="763">
        <f t="shared" si="39"/>
        <v>0</v>
      </c>
      <c r="AR233" s="763">
        <f t="shared" si="39"/>
        <v>0</v>
      </c>
      <c r="AS233" s="763">
        <f t="shared" si="39"/>
        <v>0</v>
      </c>
      <c r="AT233" s="763">
        <f t="shared" si="39"/>
        <v>0</v>
      </c>
      <c r="AU233" s="763">
        <f t="shared" si="39"/>
        <v>0</v>
      </c>
      <c r="AV233" s="763">
        <f t="shared" si="39"/>
        <v>0</v>
      </c>
      <c r="AW233" s="763">
        <f t="shared" si="39"/>
        <v>0</v>
      </c>
      <c r="AX233" s="763">
        <f t="shared" si="39"/>
        <v>0</v>
      </c>
      <c r="AY233" s="763">
        <f t="shared" si="39"/>
        <v>0</v>
      </c>
      <c r="AZ233" s="763">
        <f t="shared" si="39"/>
        <v>0</v>
      </c>
      <c r="BA233" s="763">
        <f t="shared" si="39"/>
        <v>0</v>
      </c>
      <c r="BB233" s="763">
        <f t="shared" si="39"/>
        <v>0</v>
      </c>
      <c r="BC233" s="763">
        <f t="shared" si="39"/>
        <v>0</v>
      </c>
      <c r="BD233" s="763">
        <f t="shared" si="39"/>
        <v>0</v>
      </c>
      <c r="BE233" s="763">
        <f t="shared" si="39"/>
        <v>0</v>
      </c>
      <c r="BF233" s="763">
        <f t="shared" si="39"/>
        <v>0</v>
      </c>
      <c r="BG233" s="763">
        <f t="shared" si="39"/>
        <v>0</v>
      </c>
      <c r="BH233" s="763">
        <f t="shared" si="39"/>
        <v>0</v>
      </c>
      <c r="BI233" s="763">
        <f t="shared" si="39"/>
        <v>0</v>
      </c>
      <c r="BJ233" s="763">
        <f t="shared" si="39"/>
        <v>0</v>
      </c>
      <c r="BK233" s="763">
        <f t="shared" si="39"/>
        <v>0</v>
      </c>
      <c r="BL233" s="763">
        <f t="shared" si="39"/>
        <v>0</v>
      </c>
      <c r="BM233" s="763">
        <f t="shared" si="39"/>
        <v>0</v>
      </c>
      <c r="BN233" s="763">
        <f t="shared" si="39"/>
        <v>0</v>
      </c>
      <c r="BO233" s="763">
        <f t="shared" si="39"/>
        <v>0</v>
      </c>
      <c r="BP233" s="763">
        <f t="shared" si="39"/>
        <v>0</v>
      </c>
      <c r="BQ233" s="763">
        <f t="shared" si="39"/>
        <v>0</v>
      </c>
      <c r="BR233" s="763">
        <f t="shared" si="39"/>
        <v>0</v>
      </c>
      <c r="BS233" s="763">
        <f t="shared" si="39"/>
        <v>0</v>
      </c>
      <c r="BT233" s="763">
        <f t="shared" si="39"/>
        <v>0</v>
      </c>
      <c r="BU233" s="763">
        <f t="shared" si="39"/>
        <v>0</v>
      </c>
      <c r="BV233" s="763">
        <f t="shared" si="39"/>
        <v>0</v>
      </c>
      <c r="BW233" s="763">
        <f t="shared" si="39"/>
        <v>0</v>
      </c>
      <c r="BX233" s="763">
        <f t="shared" si="39"/>
        <v>0</v>
      </c>
      <c r="BY233" s="763">
        <f t="shared" si="39"/>
        <v>0</v>
      </c>
      <c r="BZ233" s="763">
        <f t="shared" si="39"/>
        <v>0</v>
      </c>
      <c r="CA233" s="763">
        <f t="shared" si="39"/>
        <v>0</v>
      </c>
      <c r="CB233" s="763">
        <f t="shared" si="39"/>
        <v>0</v>
      </c>
      <c r="CC233" s="763">
        <f t="shared" si="39"/>
        <v>0</v>
      </c>
      <c r="CD233" s="763">
        <f t="shared" si="39"/>
        <v>0</v>
      </c>
      <c r="CE233" s="763">
        <f t="shared" si="39"/>
        <v>0</v>
      </c>
      <c r="CF233" s="763">
        <f t="shared" si="39"/>
        <v>0</v>
      </c>
      <c r="CG233" s="763">
        <f t="shared" si="39"/>
        <v>0</v>
      </c>
      <c r="CH233" s="763">
        <f t="shared" si="39"/>
        <v>0</v>
      </c>
      <c r="CI233" s="763">
        <f t="shared" si="39"/>
        <v>0</v>
      </c>
    </row>
    <row r="234" spans="1:87" ht="15.75" customHeight="1">
      <c r="A234" s="373" t="s">
        <v>313</v>
      </c>
      <c r="B234" s="920"/>
      <c r="C234" s="719" t="str">
        <f>Settings!$C$7</f>
        <v>USD</v>
      </c>
      <c r="D234" s="763">
        <v>0</v>
      </c>
      <c r="E234" s="763">
        <f t="shared" ref="E234:CI234" si="40">D234</f>
        <v>0</v>
      </c>
      <c r="F234" s="763">
        <f t="shared" si="40"/>
        <v>0</v>
      </c>
      <c r="G234" s="763">
        <f t="shared" si="40"/>
        <v>0</v>
      </c>
      <c r="H234" s="763">
        <f t="shared" si="40"/>
        <v>0</v>
      </c>
      <c r="I234" s="763">
        <f t="shared" si="40"/>
        <v>0</v>
      </c>
      <c r="J234" s="763">
        <f t="shared" si="40"/>
        <v>0</v>
      </c>
      <c r="K234" s="763">
        <f t="shared" si="40"/>
        <v>0</v>
      </c>
      <c r="L234" s="763">
        <f t="shared" si="40"/>
        <v>0</v>
      </c>
      <c r="M234" s="763">
        <f t="shared" si="40"/>
        <v>0</v>
      </c>
      <c r="N234" s="763">
        <f t="shared" si="40"/>
        <v>0</v>
      </c>
      <c r="O234" s="763">
        <f t="shared" si="40"/>
        <v>0</v>
      </c>
      <c r="P234" s="763">
        <f t="shared" si="40"/>
        <v>0</v>
      </c>
      <c r="Q234" s="763">
        <f t="shared" si="40"/>
        <v>0</v>
      </c>
      <c r="R234" s="763">
        <f t="shared" si="40"/>
        <v>0</v>
      </c>
      <c r="S234" s="763">
        <f t="shared" si="40"/>
        <v>0</v>
      </c>
      <c r="T234" s="763">
        <f t="shared" si="40"/>
        <v>0</v>
      </c>
      <c r="U234" s="763">
        <f t="shared" si="40"/>
        <v>0</v>
      </c>
      <c r="V234" s="763">
        <f t="shared" si="40"/>
        <v>0</v>
      </c>
      <c r="W234" s="763">
        <f t="shared" si="40"/>
        <v>0</v>
      </c>
      <c r="X234" s="763">
        <f t="shared" si="40"/>
        <v>0</v>
      </c>
      <c r="Y234" s="763">
        <f t="shared" si="40"/>
        <v>0</v>
      </c>
      <c r="Z234" s="763">
        <f t="shared" si="40"/>
        <v>0</v>
      </c>
      <c r="AA234" s="763">
        <f t="shared" si="40"/>
        <v>0</v>
      </c>
      <c r="AB234" s="763">
        <f t="shared" si="40"/>
        <v>0</v>
      </c>
      <c r="AC234" s="763">
        <f t="shared" si="40"/>
        <v>0</v>
      </c>
      <c r="AD234" s="763">
        <f t="shared" si="40"/>
        <v>0</v>
      </c>
      <c r="AE234" s="763">
        <f t="shared" si="40"/>
        <v>0</v>
      </c>
      <c r="AF234" s="763">
        <f t="shared" si="40"/>
        <v>0</v>
      </c>
      <c r="AG234" s="763">
        <f t="shared" si="40"/>
        <v>0</v>
      </c>
      <c r="AH234" s="763">
        <f t="shared" si="40"/>
        <v>0</v>
      </c>
      <c r="AI234" s="763">
        <f t="shared" si="40"/>
        <v>0</v>
      </c>
      <c r="AJ234" s="763">
        <f t="shared" si="40"/>
        <v>0</v>
      </c>
      <c r="AK234" s="763">
        <f t="shared" si="40"/>
        <v>0</v>
      </c>
      <c r="AL234" s="763">
        <f t="shared" si="40"/>
        <v>0</v>
      </c>
      <c r="AM234" s="763">
        <f t="shared" si="40"/>
        <v>0</v>
      </c>
      <c r="AN234" s="763">
        <f t="shared" si="40"/>
        <v>0</v>
      </c>
      <c r="AO234" s="763">
        <f t="shared" si="40"/>
        <v>0</v>
      </c>
      <c r="AP234" s="763">
        <f t="shared" si="40"/>
        <v>0</v>
      </c>
      <c r="AQ234" s="763">
        <f t="shared" si="40"/>
        <v>0</v>
      </c>
      <c r="AR234" s="763">
        <f t="shared" si="40"/>
        <v>0</v>
      </c>
      <c r="AS234" s="763">
        <f t="shared" si="40"/>
        <v>0</v>
      </c>
      <c r="AT234" s="763">
        <f t="shared" si="40"/>
        <v>0</v>
      </c>
      <c r="AU234" s="763">
        <f t="shared" si="40"/>
        <v>0</v>
      </c>
      <c r="AV234" s="763">
        <f t="shared" si="40"/>
        <v>0</v>
      </c>
      <c r="AW234" s="763">
        <f t="shared" si="40"/>
        <v>0</v>
      </c>
      <c r="AX234" s="763">
        <f t="shared" si="40"/>
        <v>0</v>
      </c>
      <c r="AY234" s="763">
        <f t="shared" si="40"/>
        <v>0</v>
      </c>
      <c r="AZ234" s="763">
        <f t="shared" si="40"/>
        <v>0</v>
      </c>
      <c r="BA234" s="763">
        <f t="shared" si="40"/>
        <v>0</v>
      </c>
      <c r="BB234" s="763">
        <f t="shared" si="40"/>
        <v>0</v>
      </c>
      <c r="BC234" s="763">
        <f t="shared" si="40"/>
        <v>0</v>
      </c>
      <c r="BD234" s="763">
        <f t="shared" si="40"/>
        <v>0</v>
      </c>
      <c r="BE234" s="763">
        <f t="shared" si="40"/>
        <v>0</v>
      </c>
      <c r="BF234" s="763">
        <f t="shared" si="40"/>
        <v>0</v>
      </c>
      <c r="BG234" s="763">
        <f t="shared" si="40"/>
        <v>0</v>
      </c>
      <c r="BH234" s="763">
        <f t="shared" si="40"/>
        <v>0</v>
      </c>
      <c r="BI234" s="763">
        <f t="shared" si="40"/>
        <v>0</v>
      </c>
      <c r="BJ234" s="763">
        <f t="shared" si="40"/>
        <v>0</v>
      </c>
      <c r="BK234" s="763">
        <f t="shared" si="40"/>
        <v>0</v>
      </c>
      <c r="BL234" s="763">
        <f t="shared" si="40"/>
        <v>0</v>
      </c>
      <c r="BM234" s="763">
        <f t="shared" si="40"/>
        <v>0</v>
      </c>
      <c r="BN234" s="763">
        <f t="shared" si="40"/>
        <v>0</v>
      </c>
      <c r="BO234" s="763">
        <f t="shared" si="40"/>
        <v>0</v>
      </c>
      <c r="BP234" s="763">
        <f t="shared" si="40"/>
        <v>0</v>
      </c>
      <c r="BQ234" s="763">
        <f t="shared" si="40"/>
        <v>0</v>
      </c>
      <c r="BR234" s="763">
        <f t="shared" si="40"/>
        <v>0</v>
      </c>
      <c r="BS234" s="763">
        <f t="shared" si="40"/>
        <v>0</v>
      </c>
      <c r="BT234" s="763">
        <f t="shared" si="40"/>
        <v>0</v>
      </c>
      <c r="BU234" s="763">
        <f t="shared" si="40"/>
        <v>0</v>
      </c>
      <c r="BV234" s="763">
        <f t="shared" si="40"/>
        <v>0</v>
      </c>
      <c r="BW234" s="763">
        <f t="shared" si="40"/>
        <v>0</v>
      </c>
      <c r="BX234" s="763">
        <f t="shared" si="40"/>
        <v>0</v>
      </c>
      <c r="BY234" s="763">
        <f t="shared" si="40"/>
        <v>0</v>
      </c>
      <c r="BZ234" s="763">
        <f t="shared" si="40"/>
        <v>0</v>
      </c>
      <c r="CA234" s="763">
        <f t="shared" si="40"/>
        <v>0</v>
      </c>
      <c r="CB234" s="763">
        <f t="shared" si="40"/>
        <v>0</v>
      </c>
      <c r="CC234" s="763">
        <f t="shared" si="40"/>
        <v>0</v>
      </c>
      <c r="CD234" s="763">
        <f t="shared" si="40"/>
        <v>0</v>
      </c>
      <c r="CE234" s="763">
        <f t="shared" si="40"/>
        <v>0</v>
      </c>
      <c r="CF234" s="763">
        <f t="shared" si="40"/>
        <v>0</v>
      </c>
      <c r="CG234" s="763">
        <f t="shared" si="40"/>
        <v>0</v>
      </c>
      <c r="CH234" s="763">
        <f t="shared" si="40"/>
        <v>0</v>
      </c>
      <c r="CI234" s="763">
        <f t="shared" si="40"/>
        <v>0</v>
      </c>
    </row>
    <row r="235" spans="1:87" ht="15.75" customHeight="1">
      <c r="A235" s="894" t="s">
        <v>129</v>
      </c>
      <c r="B235" s="921"/>
      <c r="C235" s="896" t="str">
        <f>Settings!$C$7</f>
        <v>USD</v>
      </c>
      <c r="D235" s="891">
        <f>SUM(D232:D234)</f>
        <v>0</v>
      </c>
      <c r="E235" s="892">
        <f t="shared" ref="E235:CI235" si="41">SUM(E230:E234)</f>
        <v>0</v>
      </c>
      <c r="F235" s="892">
        <f t="shared" si="41"/>
        <v>0</v>
      </c>
      <c r="G235" s="892">
        <f t="shared" si="41"/>
        <v>0</v>
      </c>
      <c r="H235" s="892">
        <f t="shared" si="41"/>
        <v>0</v>
      </c>
      <c r="I235" s="892">
        <f t="shared" si="41"/>
        <v>0</v>
      </c>
      <c r="J235" s="892">
        <f t="shared" si="41"/>
        <v>0</v>
      </c>
      <c r="K235" s="892">
        <f t="shared" si="41"/>
        <v>0</v>
      </c>
      <c r="L235" s="892">
        <f t="shared" si="41"/>
        <v>0</v>
      </c>
      <c r="M235" s="892">
        <f t="shared" si="41"/>
        <v>0</v>
      </c>
      <c r="N235" s="892">
        <f t="shared" si="41"/>
        <v>0</v>
      </c>
      <c r="O235" s="892">
        <f t="shared" si="41"/>
        <v>0</v>
      </c>
      <c r="P235" s="892">
        <f t="shared" si="41"/>
        <v>0</v>
      </c>
      <c r="Q235" s="892">
        <f t="shared" si="41"/>
        <v>0</v>
      </c>
      <c r="R235" s="892">
        <f t="shared" si="41"/>
        <v>0</v>
      </c>
      <c r="S235" s="892">
        <f t="shared" si="41"/>
        <v>0</v>
      </c>
      <c r="T235" s="892">
        <f t="shared" si="41"/>
        <v>0</v>
      </c>
      <c r="U235" s="892">
        <f t="shared" si="41"/>
        <v>0</v>
      </c>
      <c r="V235" s="892">
        <f t="shared" si="41"/>
        <v>0</v>
      </c>
      <c r="W235" s="892">
        <f t="shared" si="41"/>
        <v>0</v>
      </c>
      <c r="X235" s="892">
        <f t="shared" si="41"/>
        <v>0</v>
      </c>
      <c r="Y235" s="892">
        <f t="shared" si="41"/>
        <v>0</v>
      </c>
      <c r="Z235" s="892">
        <f t="shared" si="41"/>
        <v>0</v>
      </c>
      <c r="AA235" s="892">
        <f t="shared" si="41"/>
        <v>0</v>
      </c>
      <c r="AB235" s="892">
        <f t="shared" si="41"/>
        <v>0</v>
      </c>
      <c r="AC235" s="892">
        <f t="shared" si="41"/>
        <v>0</v>
      </c>
      <c r="AD235" s="892">
        <f t="shared" si="41"/>
        <v>0</v>
      </c>
      <c r="AE235" s="892">
        <f t="shared" si="41"/>
        <v>0</v>
      </c>
      <c r="AF235" s="892">
        <f t="shared" si="41"/>
        <v>0</v>
      </c>
      <c r="AG235" s="892">
        <f t="shared" si="41"/>
        <v>0</v>
      </c>
      <c r="AH235" s="892">
        <f t="shared" si="41"/>
        <v>0</v>
      </c>
      <c r="AI235" s="892">
        <f t="shared" si="41"/>
        <v>0</v>
      </c>
      <c r="AJ235" s="892">
        <f t="shared" si="41"/>
        <v>0</v>
      </c>
      <c r="AK235" s="892">
        <f t="shared" si="41"/>
        <v>0</v>
      </c>
      <c r="AL235" s="892">
        <f t="shared" si="41"/>
        <v>0</v>
      </c>
      <c r="AM235" s="892">
        <f t="shared" si="41"/>
        <v>0</v>
      </c>
      <c r="AN235" s="892">
        <f t="shared" si="41"/>
        <v>0</v>
      </c>
      <c r="AO235" s="892">
        <f t="shared" si="41"/>
        <v>0</v>
      </c>
      <c r="AP235" s="892">
        <f t="shared" si="41"/>
        <v>0</v>
      </c>
      <c r="AQ235" s="892">
        <f t="shared" si="41"/>
        <v>0</v>
      </c>
      <c r="AR235" s="892">
        <f t="shared" si="41"/>
        <v>0</v>
      </c>
      <c r="AS235" s="892">
        <f t="shared" si="41"/>
        <v>0</v>
      </c>
      <c r="AT235" s="892">
        <f t="shared" si="41"/>
        <v>0</v>
      </c>
      <c r="AU235" s="892">
        <f t="shared" si="41"/>
        <v>0</v>
      </c>
      <c r="AV235" s="892">
        <f t="shared" si="41"/>
        <v>0</v>
      </c>
      <c r="AW235" s="892">
        <f t="shared" si="41"/>
        <v>0</v>
      </c>
      <c r="AX235" s="892">
        <f t="shared" si="41"/>
        <v>0</v>
      </c>
      <c r="AY235" s="892">
        <f t="shared" si="41"/>
        <v>0</v>
      </c>
      <c r="AZ235" s="892">
        <f t="shared" si="41"/>
        <v>0</v>
      </c>
      <c r="BA235" s="892">
        <f t="shared" si="41"/>
        <v>0</v>
      </c>
      <c r="BB235" s="892">
        <f t="shared" si="41"/>
        <v>0</v>
      </c>
      <c r="BC235" s="892">
        <f t="shared" si="41"/>
        <v>0</v>
      </c>
      <c r="BD235" s="892">
        <f t="shared" si="41"/>
        <v>0</v>
      </c>
      <c r="BE235" s="892">
        <f t="shared" si="41"/>
        <v>0</v>
      </c>
      <c r="BF235" s="892">
        <f t="shared" si="41"/>
        <v>0</v>
      </c>
      <c r="BG235" s="892">
        <f t="shared" si="41"/>
        <v>0</v>
      </c>
      <c r="BH235" s="892">
        <f t="shared" si="41"/>
        <v>0</v>
      </c>
      <c r="BI235" s="892">
        <f t="shared" si="41"/>
        <v>0</v>
      </c>
      <c r="BJ235" s="892">
        <f t="shared" si="41"/>
        <v>0</v>
      </c>
      <c r="BK235" s="892">
        <f t="shared" si="41"/>
        <v>0</v>
      </c>
      <c r="BL235" s="892">
        <f t="shared" si="41"/>
        <v>0</v>
      </c>
      <c r="BM235" s="892">
        <f t="shared" si="41"/>
        <v>0</v>
      </c>
      <c r="BN235" s="892">
        <f t="shared" si="41"/>
        <v>0</v>
      </c>
      <c r="BO235" s="892">
        <f t="shared" si="41"/>
        <v>0</v>
      </c>
      <c r="BP235" s="892">
        <f t="shared" si="41"/>
        <v>0</v>
      </c>
      <c r="BQ235" s="892">
        <f t="shared" si="41"/>
        <v>0</v>
      </c>
      <c r="BR235" s="892">
        <f t="shared" si="41"/>
        <v>0</v>
      </c>
      <c r="BS235" s="892">
        <f t="shared" si="41"/>
        <v>0</v>
      </c>
      <c r="BT235" s="892">
        <f t="shared" si="41"/>
        <v>0</v>
      </c>
      <c r="BU235" s="892">
        <f t="shared" si="41"/>
        <v>0</v>
      </c>
      <c r="BV235" s="892">
        <f t="shared" si="41"/>
        <v>0</v>
      </c>
      <c r="BW235" s="892">
        <f t="shared" si="41"/>
        <v>0</v>
      </c>
      <c r="BX235" s="892">
        <f t="shared" si="41"/>
        <v>0</v>
      </c>
      <c r="BY235" s="892">
        <f t="shared" si="41"/>
        <v>0</v>
      </c>
      <c r="BZ235" s="892">
        <f t="shared" si="41"/>
        <v>0</v>
      </c>
      <c r="CA235" s="892">
        <f t="shared" si="41"/>
        <v>0</v>
      </c>
      <c r="CB235" s="892">
        <f t="shared" si="41"/>
        <v>0</v>
      </c>
      <c r="CC235" s="892">
        <f t="shared" si="41"/>
        <v>0</v>
      </c>
      <c r="CD235" s="892">
        <f t="shared" si="41"/>
        <v>0</v>
      </c>
      <c r="CE235" s="892">
        <f t="shared" si="41"/>
        <v>0</v>
      </c>
      <c r="CF235" s="892">
        <f t="shared" si="41"/>
        <v>0</v>
      </c>
      <c r="CG235" s="892">
        <f t="shared" si="41"/>
        <v>0</v>
      </c>
      <c r="CH235" s="892">
        <f t="shared" si="41"/>
        <v>0</v>
      </c>
      <c r="CI235" s="892">
        <f t="shared" si="41"/>
        <v>0</v>
      </c>
    </row>
    <row r="236" spans="1:87" ht="15.75" customHeight="1">
      <c r="A236" s="379"/>
      <c r="B236" s="882"/>
      <c r="C236" s="719"/>
      <c r="D236" s="713"/>
      <c r="E236" s="713"/>
      <c r="F236" s="713"/>
      <c r="G236" s="713"/>
      <c r="H236" s="713"/>
      <c r="I236" s="713"/>
      <c r="J236" s="713"/>
      <c r="K236" s="713"/>
      <c r="L236" s="713"/>
      <c r="M236" s="713"/>
      <c r="N236" s="713"/>
      <c r="O236" s="713"/>
      <c r="P236" s="713"/>
      <c r="Q236" s="713"/>
      <c r="R236" s="713"/>
      <c r="S236" s="713"/>
      <c r="T236" s="713"/>
      <c r="U236" s="713"/>
      <c r="V236" s="713"/>
      <c r="W236" s="713"/>
      <c r="X236" s="713"/>
      <c r="Y236" s="713"/>
      <c r="Z236" s="713"/>
      <c r="AA236" s="713"/>
      <c r="AB236" s="713"/>
      <c r="AC236" s="713"/>
      <c r="AD236" s="713"/>
      <c r="AE236" s="713"/>
      <c r="AF236" s="713"/>
      <c r="AG236" s="713"/>
      <c r="AH236" s="713"/>
      <c r="AI236" s="713"/>
      <c r="AJ236" s="713"/>
      <c r="AK236" s="713"/>
      <c r="AL236" s="713"/>
      <c r="AM236" s="713"/>
      <c r="AN236" s="713"/>
      <c r="AO236" s="713"/>
      <c r="AP236" s="713"/>
      <c r="AQ236" s="713"/>
      <c r="AR236" s="713"/>
      <c r="AS236" s="713"/>
      <c r="AT236" s="713"/>
      <c r="AU236" s="713"/>
      <c r="AV236" s="713"/>
      <c r="AW236" s="713"/>
      <c r="AX236" s="713"/>
      <c r="AY236" s="713"/>
      <c r="AZ236" s="713"/>
      <c r="BA236" s="713"/>
      <c r="BB236" s="713"/>
      <c r="BC236" s="713"/>
      <c r="BD236" s="713"/>
      <c r="BE236" s="713"/>
      <c r="BF236" s="713"/>
      <c r="BG236" s="713"/>
      <c r="BH236" s="713"/>
      <c r="BI236" s="713"/>
      <c r="BJ236" s="713"/>
      <c r="BK236" s="713"/>
      <c r="BL236" s="713"/>
      <c r="BM236" s="713"/>
      <c r="BN236" s="713"/>
      <c r="BO236" s="713"/>
      <c r="BP236" s="713"/>
      <c r="BQ236" s="713"/>
      <c r="BR236" s="713"/>
      <c r="BS236" s="713"/>
      <c r="BT236" s="713"/>
      <c r="BU236" s="713"/>
      <c r="BV236" s="713"/>
      <c r="BW236" s="713"/>
      <c r="BX236" s="713"/>
      <c r="BY236" s="713"/>
      <c r="BZ236" s="713"/>
      <c r="CA236" s="713"/>
      <c r="CB236" s="713"/>
      <c r="CC236" s="713"/>
      <c r="CD236" s="713"/>
      <c r="CE236" s="713"/>
      <c r="CF236" s="713"/>
      <c r="CG236" s="713"/>
      <c r="CH236" s="713"/>
      <c r="CI236" s="713"/>
    </row>
    <row r="237" spans="1:87" ht="15.75" customHeight="1">
      <c r="A237" s="379"/>
      <c r="B237" s="882"/>
      <c r="C237" s="719"/>
      <c r="D237" s="922"/>
      <c r="E237" s="718"/>
      <c r="F237" s="718"/>
      <c r="G237" s="718"/>
      <c r="H237" s="718"/>
      <c r="I237" s="718"/>
      <c r="J237" s="718"/>
      <c r="K237" s="718"/>
      <c r="L237" s="718"/>
      <c r="M237" s="718"/>
      <c r="N237" s="718"/>
      <c r="O237" s="718"/>
      <c r="P237" s="718"/>
      <c r="Q237" s="718"/>
      <c r="R237" s="718"/>
      <c r="S237" s="718"/>
      <c r="T237" s="718"/>
      <c r="U237" s="718"/>
      <c r="V237" s="718"/>
      <c r="W237" s="718"/>
      <c r="X237" s="718"/>
      <c r="Y237" s="718"/>
      <c r="Z237" s="718"/>
      <c r="AA237" s="718"/>
      <c r="AB237" s="718"/>
      <c r="AC237" s="718"/>
      <c r="AD237" s="718"/>
      <c r="AE237" s="718"/>
      <c r="AF237" s="718"/>
      <c r="AG237" s="718"/>
      <c r="AH237" s="718"/>
      <c r="AI237" s="718"/>
      <c r="AJ237" s="718"/>
      <c r="AK237" s="718"/>
      <c r="AL237" s="718"/>
      <c r="AM237" s="718"/>
      <c r="AN237" s="718"/>
      <c r="AO237" s="718"/>
      <c r="AP237" s="718"/>
      <c r="AQ237" s="718"/>
      <c r="AR237" s="718"/>
      <c r="AS237" s="718"/>
      <c r="AT237" s="718"/>
      <c r="AU237" s="718"/>
      <c r="AV237" s="718"/>
      <c r="AW237" s="718"/>
      <c r="AX237" s="718"/>
      <c r="AY237" s="718"/>
      <c r="AZ237" s="718"/>
      <c r="BA237" s="718"/>
      <c r="BB237" s="718"/>
      <c r="BC237" s="718"/>
      <c r="BD237" s="718"/>
      <c r="BE237" s="718"/>
      <c r="BF237" s="718"/>
      <c r="BG237" s="718"/>
      <c r="BH237" s="718"/>
      <c r="BI237" s="718"/>
      <c r="BJ237" s="718"/>
      <c r="BK237" s="718"/>
      <c r="BL237" s="718"/>
      <c r="BM237" s="718"/>
      <c r="BN237" s="718"/>
      <c r="BO237" s="718"/>
      <c r="BP237" s="718"/>
      <c r="BQ237" s="718"/>
      <c r="BR237" s="718"/>
      <c r="BS237" s="718"/>
      <c r="BT237" s="718"/>
      <c r="BU237" s="718"/>
      <c r="BV237" s="718"/>
      <c r="BW237" s="718"/>
      <c r="BX237" s="718"/>
      <c r="BY237" s="718"/>
      <c r="BZ237" s="718"/>
      <c r="CA237" s="718"/>
      <c r="CB237" s="718"/>
      <c r="CC237" s="718"/>
      <c r="CD237" s="718"/>
      <c r="CE237" s="718"/>
      <c r="CF237" s="718"/>
      <c r="CG237" s="718"/>
      <c r="CH237" s="718"/>
      <c r="CI237" s="718"/>
    </row>
    <row r="238" spans="1:87" ht="15.75" customHeight="1">
      <c r="A238" s="906" t="s">
        <v>319</v>
      </c>
      <c r="B238" s="923" t="s">
        <v>69</v>
      </c>
      <c r="C238" s="908" t="str">
        <f>Settings!$C$7</f>
        <v>USD</v>
      </c>
      <c r="D238" s="909">
        <f t="shared" ref="D238:CI238" si="42">D213+D220+D228+D235</f>
        <v>0</v>
      </c>
      <c r="E238" s="910">
        <f t="shared" si="42"/>
        <v>0</v>
      </c>
      <c r="F238" s="910">
        <f t="shared" si="42"/>
        <v>0</v>
      </c>
      <c r="G238" s="910">
        <f t="shared" si="42"/>
        <v>0</v>
      </c>
      <c r="H238" s="910">
        <f t="shared" si="42"/>
        <v>0</v>
      </c>
      <c r="I238" s="910">
        <f t="shared" si="42"/>
        <v>0</v>
      </c>
      <c r="J238" s="910">
        <f t="shared" si="42"/>
        <v>0</v>
      </c>
      <c r="K238" s="910">
        <f t="shared" si="42"/>
        <v>0</v>
      </c>
      <c r="L238" s="910">
        <f t="shared" si="42"/>
        <v>0</v>
      </c>
      <c r="M238" s="910">
        <f t="shared" si="42"/>
        <v>0</v>
      </c>
      <c r="N238" s="910">
        <f t="shared" si="42"/>
        <v>0</v>
      </c>
      <c r="O238" s="910">
        <f t="shared" si="42"/>
        <v>0</v>
      </c>
      <c r="P238" s="910">
        <f t="shared" si="42"/>
        <v>0</v>
      </c>
      <c r="Q238" s="910">
        <f t="shared" si="42"/>
        <v>0</v>
      </c>
      <c r="R238" s="910">
        <f t="shared" si="42"/>
        <v>0</v>
      </c>
      <c r="S238" s="910">
        <f t="shared" si="42"/>
        <v>0</v>
      </c>
      <c r="T238" s="910">
        <f t="shared" si="42"/>
        <v>0</v>
      </c>
      <c r="U238" s="910">
        <f t="shared" si="42"/>
        <v>0</v>
      </c>
      <c r="V238" s="910">
        <f t="shared" si="42"/>
        <v>0</v>
      </c>
      <c r="W238" s="910">
        <f t="shared" si="42"/>
        <v>0</v>
      </c>
      <c r="X238" s="910">
        <f t="shared" si="42"/>
        <v>0</v>
      </c>
      <c r="Y238" s="910">
        <f t="shared" si="42"/>
        <v>0</v>
      </c>
      <c r="Z238" s="910">
        <f t="shared" si="42"/>
        <v>0</v>
      </c>
      <c r="AA238" s="910">
        <f t="shared" si="42"/>
        <v>0</v>
      </c>
      <c r="AB238" s="910">
        <f t="shared" si="42"/>
        <v>0</v>
      </c>
      <c r="AC238" s="910">
        <f t="shared" si="42"/>
        <v>0</v>
      </c>
      <c r="AD238" s="910">
        <f t="shared" si="42"/>
        <v>0</v>
      </c>
      <c r="AE238" s="910">
        <f t="shared" si="42"/>
        <v>0</v>
      </c>
      <c r="AF238" s="910">
        <f t="shared" si="42"/>
        <v>0</v>
      </c>
      <c r="AG238" s="910">
        <f t="shared" si="42"/>
        <v>0</v>
      </c>
      <c r="AH238" s="910">
        <f t="shared" si="42"/>
        <v>0</v>
      </c>
      <c r="AI238" s="910">
        <f t="shared" si="42"/>
        <v>0</v>
      </c>
      <c r="AJ238" s="910">
        <f t="shared" si="42"/>
        <v>0</v>
      </c>
      <c r="AK238" s="910">
        <f t="shared" si="42"/>
        <v>0</v>
      </c>
      <c r="AL238" s="910">
        <f t="shared" si="42"/>
        <v>0</v>
      </c>
      <c r="AM238" s="910">
        <f t="shared" si="42"/>
        <v>0</v>
      </c>
      <c r="AN238" s="910">
        <f t="shared" si="42"/>
        <v>0</v>
      </c>
      <c r="AO238" s="910">
        <f t="shared" si="42"/>
        <v>0</v>
      </c>
      <c r="AP238" s="910">
        <f t="shared" si="42"/>
        <v>0</v>
      </c>
      <c r="AQ238" s="910">
        <f t="shared" si="42"/>
        <v>0</v>
      </c>
      <c r="AR238" s="910">
        <f t="shared" si="42"/>
        <v>0</v>
      </c>
      <c r="AS238" s="910">
        <f t="shared" si="42"/>
        <v>0</v>
      </c>
      <c r="AT238" s="910">
        <f t="shared" si="42"/>
        <v>0</v>
      </c>
      <c r="AU238" s="910">
        <f t="shared" si="42"/>
        <v>0</v>
      </c>
      <c r="AV238" s="910">
        <f t="shared" si="42"/>
        <v>0</v>
      </c>
      <c r="AW238" s="910">
        <f t="shared" si="42"/>
        <v>0</v>
      </c>
      <c r="AX238" s="910">
        <f t="shared" si="42"/>
        <v>0</v>
      </c>
      <c r="AY238" s="910">
        <f t="shared" si="42"/>
        <v>0</v>
      </c>
      <c r="AZ238" s="910">
        <f t="shared" si="42"/>
        <v>0</v>
      </c>
      <c r="BA238" s="910">
        <f t="shared" si="42"/>
        <v>0</v>
      </c>
      <c r="BB238" s="910">
        <f t="shared" si="42"/>
        <v>0</v>
      </c>
      <c r="BC238" s="910">
        <f t="shared" si="42"/>
        <v>0</v>
      </c>
      <c r="BD238" s="910">
        <f t="shared" si="42"/>
        <v>0</v>
      </c>
      <c r="BE238" s="910">
        <f t="shared" si="42"/>
        <v>0</v>
      </c>
      <c r="BF238" s="910">
        <f t="shared" si="42"/>
        <v>0</v>
      </c>
      <c r="BG238" s="910">
        <f t="shared" si="42"/>
        <v>0</v>
      </c>
      <c r="BH238" s="910">
        <f t="shared" si="42"/>
        <v>0</v>
      </c>
      <c r="BI238" s="910">
        <f t="shared" si="42"/>
        <v>0</v>
      </c>
      <c r="BJ238" s="910">
        <f t="shared" si="42"/>
        <v>0</v>
      </c>
      <c r="BK238" s="910">
        <f t="shared" si="42"/>
        <v>0</v>
      </c>
      <c r="BL238" s="910">
        <f t="shared" si="42"/>
        <v>0</v>
      </c>
      <c r="BM238" s="910">
        <f t="shared" si="42"/>
        <v>0</v>
      </c>
      <c r="BN238" s="910">
        <f t="shared" si="42"/>
        <v>0</v>
      </c>
      <c r="BO238" s="910">
        <f t="shared" si="42"/>
        <v>0</v>
      </c>
      <c r="BP238" s="910">
        <f t="shared" si="42"/>
        <v>0</v>
      </c>
      <c r="BQ238" s="910">
        <f t="shared" si="42"/>
        <v>0</v>
      </c>
      <c r="BR238" s="910">
        <f t="shared" si="42"/>
        <v>0</v>
      </c>
      <c r="BS238" s="910">
        <f t="shared" si="42"/>
        <v>0</v>
      </c>
      <c r="BT238" s="910">
        <f t="shared" si="42"/>
        <v>0</v>
      </c>
      <c r="BU238" s="910">
        <f t="shared" si="42"/>
        <v>0</v>
      </c>
      <c r="BV238" s="910">
        <f t="shared" si="42"/>
        <v>0</v>
      </c>
      <c r="BW238" s="910">
        <f t="shared" si="42"/>
        <v>0</v>
      </c>
      <c r="BX238" s="910">
        <f t="shared" si="42"/>
        <v>0</v>
      </c>
      <c r="BY238" s="910">
        <f t="shared" si="42"/>
        <v>0</v>
      </c>
      <c r="BZ238" s="910">
        <f t="shared" si="42"/>
        <v>0</v>
      </c>
      <c r="CA238" s="910">
        <f t="shared" si="42"/>
        <v>0</v>
      </c>
      <c r="CB238" s="910">
        <f t="shared" si="42"/>
        <v>0</v>
      </c>
      <c r="CC238" s="910">
        <f t="shared" si="42"/>
        <v>0</v>
      </c>
      <c r="CD238" s="910">
        <f t="shared" si="42"/>
        <v>0</v>
      </c>
      <c r="CE238" s="910">
        <f t="shared" si="42"/>
        <v>0</v>
      </c>
      <c r="CF238" s="910">
        <f t="shared" si="42"/>
        <v>0</v>
      </c>
      <c r="CG238" s="910">
        <f t="shared" si="42"/>
        <v>0</v>
      </c>
      <c r="CH238" s="910">
        <f t="shared" si="42"/>
        <v>0</v>
      </c>
      <c r="CI238" s="910">
        <f t="shared" si="42"/>
        <v>0</v>
      </c>
    </row>
    <row r="239" spans="1:87" ht="15.75" customHeight="1">
      <c r="A239" s="379"/>
      <c r="B239" s="882"/>
      <c r="C239" s="719"/>
      <c r="D239" s="557"/>
      <c r="E239" s="557"/>
      <c r="F239" s="557"/>
      <c r="G239" s="557"/>
      <c r="H239" s="557"/>
      <c r="I239" s="557"/>
      <c r="J239" s="557"/>
      <c r="K239" s="557"/>
      <c r="L239" s="557"/>
      <c r="M239" s="557"/>
      <c r="N239" s="557"/>
      <c r="O239" s="557"/>
      <c r="P239" s="557"/>
      <c r="Q239" s="557"/>
      <c r="R239" s="557"/>
      <c r="S239" s="557"/>
      <c r="T239" s="557"/>
      <c r="U239" s="557"/>
      <c r="V239" s="557"/>
      <c r="W239" s="557"/>
      <c r="X239" s="557"/>
      <c r="Y239" s="557"/>
      <c r="Z239" s="557"/>
      <c r="AA239" s="557"/>
      <c r="AB239" s="557"/>
      <c r="AC239" s="557"/>
      <c r="AD239" s="557"/>
      <c r="AE239" s="557"/>
      <c r="AF239" s="557"/>
      <c r="AG239" s="557"/>
      <c r="AH239" s="557"/>
      <c r="AI239" s="557"/>
      <c r="AJ239" s="557"/>
      <c r="AK239" s="557"/>
      <c r="AL239" s="557"/>
      <c r="AM239" s="557"/>
      <c r="AN239" s="437"/>
      <c r="AO239" s="437"/>
      <c r="AP239" s="437"/>
      <c r="AQ239" s="437"/>
      <c r="AR239" s="437"/>
      <c r="AS239" s="437"/>
      <c r="AT239" s="437"/>
      <c r="AU239" s="437"/>
      <c r="AV239" s="437"/>
      <c r="AW239" s="437"/>
      <c r="AX239" s="437"/>
      <c r="AY239" s="437"/>
      <c r="AZ239" s="437"/>
      <c r="BA239" s="437"/>
      <c r="BB239" s="437"/>
      <c r="BC239" s="437"/>
      <c r="BD239" s="437"/>
      <c r="BE239" s="437"/>
      <c r="BF239" s="437"/>
      <c r="BG239" s="437"/>
      <c r="BH239" s="437"/>
      <c r="BI239" s="437"/>
      <c r="BJ239" s="437"/>
      <c r="BK239" s="437"/>
      <c r="BL239" s="437"/>
      <c r="BM239" s="437"/>
      <c r="BN239" s="437"/>
      <c r="BO239" s="437"/>
      <c r="BP239" s="437"/>
      <c r="BQ239" s="437"/>
      <c r="BR239" s="437"/>
      <c r="BS239" s="437"/>
      <c r="BT239" s="437"/>
      <c r="BU239" s="437"/>
      <c r="BV239" s="437"/>
      <c r="BW239" s="437"/>
      <c r="BX239" s="437"/>
      <c r="BY239" s="437"/>
      <c r="BZ239" s="437"/>
      <c r="CA239" s="437"/>
      <c r="CB239" s="437"/>
      <c r="CC239" s="437"/>
      <c r="CD239" s="437"/>
      <c r="CE239" s="437"/>
      <c r="CF239" s="437"/>
      <c r="CG239" s="437"/>
      <c r="CH239" s="437"/>
      <c r="CI239" s="437"/>
    </row>
    <row r="240" spans="1:87" ht="15.75" customHeight="1">
      <c r="A240" s="379"/>
      <c r="B240" s="882"/>
      <c r="C240" s="719"/>
      <c r="D240" s="557"/>
      <c r="E240" s="557"/>
      <c r="F240" s="557"/>
      <c r="G240" s="557"/>
      <c r="H240" s="924"/>
      <c r="I240" s="702"/>
      <c r="J240" s="702"/>
      <c r="K240" s="702"/>
      <c r="L240" s="702"/>
      <c r="M240" s="702"/>
      <c r="N240" s="702"/>
      <c r="O240" s="702"/>
      <c r="P240" s="702"/>
      <c r="Q240" s="702"/>
      <c r="R240" s="702"/>
      <c r="S240" s="702"/>
      <c r="T240" s="702"/>
      <c r="U240" s="702"/>
      <c r="V240" s="702"/>
      <c r="W240" s="702"/>
      <c r="X240" s="702"/>
      <c r="Y240" s="702"/>
      <c r="Z240" s="702"/>
      <c r="AA240" s="702"/>
      <c r="AB240" s="702"/>
      <c r="AC240" s="702"/>
      <c r="AD240" s="702"/>
      <c r="AE240" s="702"/>
      <c r="AF240" s="702"/>
      <c r="AG240" s="702"/>
      <c r="AH240" s="702"/>
      <c r="AI240" s="702"/>
      <c r="AJ240" s="702"/>
      <c r="AK240" s="702"/>
      <c r="AL240" s="702"/>
      <c r="AM240" s="702"/>
      <c r="AN240" s="702"/>
      <c r="AO240" s="702"/>
      <c r="AP240" s="702"/>
      <c r="AQ240" s="702"/>
      <c r="AR240" s="702"/>
      <c r="AS240" s="702"/>
      <c r="AT240" s="702"/>
      <c r="AU240" s="702"/>
      <c r="AV240" s="702"/>
      <c r="AW240" s="702"/>
      <c r="AX240" s="702"/>
      <c r="AY240" s="702"/>
      <c r="AZ240" s="702"/>
      <c r="BA240" s="702"/>
      <c r="BB240" s="702"/>
      <c r="BC240" s="702"/>
      <c r="BD240" s="702"/>
      <c r="BE240" s="702"/>
      <c r="BF240" s="702"/>
      <c r="BG240" s="702"/>
      <c r="BH240" s="702"/>
      <c r="BI240" s="702"/>
      <c r="BJ240" s="702"/>
      <c r="BK240" s="702"/>
      <c r="BL240" s="702"/>
      <c r="BM240" s="702"/>
      <c r="BN240" s="702"/>
      <c r="BO240" s="702"/>
      <c r="BP240" s="702"/>
      <c r="BQ240" s="702"/>
      <c r="BR240" s="702"/>
      <c r="BS240" s="702"/>
      <c r="BT240" s="702"/>
      <c r="BU240" s="702"/>
      <c r="BV240" s="702"/>
      <c r="BW240" s="702"/>
      <c r="BX240" s="702"/>
      <c r="BY240" s="702"/>
      <c r="BZ240" s="702"/>
      <c r="CA240" s="702"/>
      <c r="CB240" s="702"/>
      <c r="CC240" s="702"/>
      <c r="CD240" s="702"/>
      <c r="CE240" s="702"/>
      <c r="CF240" s="702"/>
      <c r="CG240" s="702"/>
      <c r="CH240" s="702"/>
      <c r="CI240" s="702"/>
    </row>
    <row r="241" spans="1:87" ht="15.75" customHeight="1">
      <c r="A241" s="379"/>
      <c r="B241" s="882"/>
      <c r="C241" s="719"/>
      <c r="D241" s="557"/>
      <c r="E241" s="557"/>
      <c r="F241" s="557"/>
      <c r="G241" s="557"/>
      <c r="H241" s="924"/>
      <c r="I241" s="702"/>
      <c r="J241" s="702"/>
      <c r="K241" s="702"/>
      <c r="L241" s="702"/>
      <c r="M241" s="702"/>
      <c r="N241" s="702"/>
      <c r="O241" s="702"/>
      <c r="P241" s="702"/>
      <c r="Q241" s="702"/>
      <c r="R241" s="702"/>
      <c r="S241" s="702"/>
      <c r="T241" s="702"/>
      <c r="U241" s="702"/>
      <c r="V241" s="702"/>
      <c r="W241" s="702"/>
      <c r="X241" s="702"/>
      <c r="Y241" s="702"/>
      <c r="Z241" s="702"/>
      <c r="AA241" s="702"/>
      <c r="AB241" s="702"/>
      <c r="AC241" s="702"/>
      <c r="AD241" s="702"/>
      <c r="AE241" s="702"/>
      <c r="AF241" s="702"/>
      <c r="AG241" s="702"/>
      <c r="AH241" s="702"/>
      <c r="AI241" s="702"/>
      <c r="AJ241" s="702"/>
      <c r="AK241" s="702"/>
      <c r="AL241" s="702"/>
      <c r="AM241" s="702"/>
      <c r="AN241" s="702"/>
      <c r="AO241" s="702"/>
      <c r="AP241" s="702"/>
      <c r="AQ241" s="702"/>
      <c r="AR241" s="702"/>
      <c r="AS241" s="702"/>
      <c r="AT241" s="702"/>
      <c r="AU241" s="702"/>
      <c r="AV241" s="702"/>
      <c r="AW241" s="702"/>
      <c r="AX241" s="702"/>
      <c r="AY241" s="702"/>
      <c r="AZ241" s="702"/>
      <c r="BA241" s="702"/>
      <c r="BB241" s="702"/>
      <c r="BC241" s="702"/>
      <c r="BD241" s="702"/>
      <c r="BE241" s="702"/>
      <c r="BF241" s="702"/>
      <c r="BG241" s="702"/>
      <c r="BH241" s="702"/>
      <c r="BI241" s="702"/>
      <c r="BJ241" s="702"/>
      <c r="BK241" s="702"/>
      <c r="BL241" s="702"/>
      <c r="BM241" s="702"/>
      <c r="BN241" s="702"/>
      <c r="BO241" s="702"/>
      <c r="BP241" s="702"/>
      <c r="BQ241" s="702"/>
      <c r="BR241" s="702"/>
      <c r="BS241" s="702"/>
      <c r="BT241" s="702"/>
      <c r="BU241" s="702"/>
      <c r="BV241" s="702"/>
      <c r="BW241" s="702"/>
      <c r="BX241" s="702"/>
      <c r="BY241" s="702"/>
      <c r="BZ241" s="702"/>
      <c r="CA241" s="702"/>
      <c r="CB241" s="702"/>
      <c r="CC241" s="702"/>
      <c r="CD241" s="702"/>
      <c r="CE241" s="702"/>
      <c r="CF241" s="702"/>
      <c r="CG241" s="702"/>
      <c r="CH241" s="702"/>
      <c r="CI241" s="702"/>
    </row>
    <row r="242" spans="1:87" ht="15.75" customHeight="1">
      <c r="A242" s="379"/>
      <c r="B242" s="882"/>
      <c r="C242" s="719"/>
      <c r="D242" s="557"/>
      <c r="E242" s="557"/>
      <c r="F242" s="557"/>
      <c r="G242" s="557"/>
      <c r="H242" s="924"/>
      <c r="I242" s="702"/>
      <c r="J242" s="702"/>
      <c r="K242" s="702"/>
      <c r="L242" s="702"/>
      <c r="M242" s="702"/>
      <c r="N242" s="702"/>
      <c r="O242" s="702"/>
      <c r="P242" s="702"/>
      <c r="Q242" s="702"/>
      <c r="R242" s="702"/>
      <c r="S242" s="702"/>
      <c r="T242" s="702"/>
      <c r="U242" s="702"/>
      <c r="V242" s="702"/>
      <c r="W242" s="702"/>
      <c r="X242" s="702"/>
      <c r="Y242" s="702"/>
      <c r="Z242" s="702"/>
      <c r="AA242" s="702"/>
      <c r="AB242" s="702"/>
      <c r="AC242" s="702"/>
      <c r="AD242" s="702"/>
      <c r="AE242" s="702"/>
      <c r="AF242" s="702"/>
      <c r="AG242" s="702"/>
      <c r="AH242" s="702"/>
      <c r="AI242" s="702"/>
      <c r="AJ242" s="702"/>
      <c r="AK242" s="702"/>
      <c r="AL242" s="702"/>
      <c r="AM242" s="702"/>
      <c r="AN242" s="702"/>
      <c r="AO242" s="702"/>
      <c r="AP242" s="702"/>
      <c r="AQ242" s="702"/>
      <c r="AR242" s="702"/>
      <c r="AS242" s="702"/>
      <c r="AT242" s="702"/>
      <c r="AU242" s="702"/>
      <c r="AV242" s="702"/>
      <c r="AW242" s="702"/>
      <c r="AX242" s="702"/>
      <c r="AY242" s="702"/>
      <c r="AZ242" s="702"/>
      <c r="BA242" s="702"/>
      <c r="BB242" s="702"/>
      <c r="BC242" s="702"/>
      <c r="BD242" s="702"/>
      <c r="BE242" s="702"/>
      <c r="BF242" s="702"/>
      <c r="BG242" s="702"/>
      <c r="BH242" s="702"/>
      <c r="BI242" s="702"/>
      <c r="BJ242" s="702"/>
      <c r="BK242" s="702"/>
      <c r="BL242" s="702"/>
      <c r="BM242" s="702"/>
      <c r="BN242" s="702"/>
      <c r="BO242" s="702"/>
      <c r="BP242" s="702"/>
      <c r="BQ242" s="702"/>
      <c r="BR242" s="702"/>
      <c r="BS242" s="702"/>
      <c r="BT242" s="702"/>
      <c r="BU242" s="702"/>
      <c r="BV242" s="702"/>
      <c r="BW242" s="702"/>
      <c r="BX242" s="702"/>
      <c r="BY242" s="702"/>
      <c r="BZ242" s="702"/>
      <c r="CA242" s="702"/>
      <c r="CB242" s="702"/>
      <c r="CC242" s="702"/>
      <c r="CD242" s="702"/>
      <c r="CE242" s="702"/>
      <c r="CF242" s="702"/>
      <c r="CG242" s="702"/>
      <c r="CH242" s="702"/>
      <c r="CI242" s="702"/>
    </row>
    <row r="243" spans="1:87" ht="15.75" customHeight="1">
      <c r="A243" s="379"/>
      <c r="B243" s="882"/>
      <c r="C243" s="719"/>
      <c r="D243" s="557"/>
      <c r="E243" s="557"/>
      <c r="F243" s="557"/>
      <c r="G243" s="557"/>
      <c r="H243" s="924"/>
      <c r="I243" s="702"/>
      <c r="J243" s="702"/>
      <c r="K243" s="702"/>
      <c r="L243" s="702"/>
      <c r="M243" s="702"/>
      <c r="N243" s="702"/>
      <c r="O243" s="702"/>
      <c r="P243" s="702"/>
      <c r="Q243" s="702"/>
      <c r="R243" s="702"/>
      <c r="S243" s="702"/>
      <c r="T243" s="702"/>
      <c r="U243" s="702"/>
      <c r="V243" s="702"/>
      <c r="W243" s="702"/>
      <c r="X243" s="702"/>
      <c r="Y243" s="702"/>
      <c r="Z243" s="702"/>
      <c r="AA243" s="702"/>
      <c r="AB243" s="702"/>
      <c r="AC243" s="702"/>
      <c r="AD243" s="702"/>
      <c r="AE243" s="702"/>
      <c r="AF243" s="702"/>
      <c r="AG243" s="702"/>
      <c r="AH243" s="702"/>
      <c r="AI243" s="702"/>
      <c r="AJ243" s="702"/>
      <c r="AK243" s="702"/>
      <c r="AL243" s="702"/>
      <c r="AM243" s="702"/>
      <c r="AN243" s="702"/>
      <c r="AO243" s="702"/>
      <c r="AP243" s="702"/>
      <c r="AQ243" s="702"/>
      <c r="AR243" s="702"/>
      <c r="AS243" s="702"/>
      <c r="AT243" s="702"/>
      <c r="AU243" s="702"/>
      <c r="AV243" s="702"/>
      <c r="AW243" s="702"/>
      <c r="AX243" s="702"/>
      <c r="AY243" s="702"/>
      <c r="AZ243" s="702"/>
      <c r="BA243" s="702"/>
      <c r="BB243" s="702"/>
      <c r="BC243" s="702"/>
      <c r="BD243" s="702"/>
      <c r="BE243" s="702"/>
      <c r="BF243" s="702"/>
      <c r="BG243" s="702"/>
      <c r="BH243" s="702"/>
      <c r="BI243" s="702"/>
      <c r="BJ243" s="702"/>
      <c r="BK243" s="702"/>
      <c r="BL243" s="702"/>
      <c r="BM243" s="702"/>
      <c r="BN243" s="702"/>
      <c r="BO243" s="702"/>
      <c r="BP243" s="702"/>
      <c r="BQ243" s="702"/>
      <c r="BR243" s="702"/>
      <c r="BS243" s="702"/>
      <c r="BT243" s="702"/>
      <c r="BU243" s="702"/>
      <c r="BV243" s="702"/>
      <c r="BW243" s="702"/>
      <c r="BX243" s="702"/>
      <c r="BY243" s="702"/>
      <c r="BZ243" s="702"/>
      <c r="CA243" s="702"/>
      <c r="CB243" s="702"/>
      <c r="CC243" s="702"/>
      <c r="CD243" s="702"/>
      <c r="CE243" s="702"/>
      <c r="CF243" s="702"/>
      <c r="CG243" s="702"/>
      <c r="CH243" s="702"/>
      <c r="CI243" s="702"/>
    </row>
    <row r="244" spans="1:87" ht="41.25" customHeight="1">
      <c r="A244" s="655" t="s">
        <v>320</v>
      </c>
      <c r="B244" s="871"/>
      <c r="C244" s="872"/>
      <c r="D244" s="902"/>
      <c r="E244" s="903"/>
      <c r="F244" s="903"/>
      <c r="G244" s="903"/>
      <c r="H244" s="903"/>
      <c r="I244" s="903"/>
      <c r="J244" s="903"/>
      <c r="K244" s="903"/>
      <c r="L244" s="903"/>
      <c r="M244" s="903"/>
      <c r="N244" s="903"/>
      <c r="O244" s="903"/>
      <c r="P244" s="903"/>
      <c r="Q244" s="903"/>
      <c r="R244" s="903"/>
      <c r="S244" s="903"/>
      <c r="T244" s="903"/>
      <c r="U244" s="903"/>
      <c r="V244" s="903"/>
      <c r="W244" s="903"/>
      <c r="X244" s="903"/>
      <c r="Y244" s="903"/>
      <c r="Z244" s="903"/>
      <c r="AA244" s="903"/>
      <c r="AB244" s="903"/>
      <c r="AC244" s="903"/>
      <c r="AD244" s="903"/>
      <c r="AE244" s="903"/>
      <c r="AF244" s="903"/>
      <c r="AG244" s="903"/>
      <c r="AH244" s="903"/>
      <c r="AI244" s="903"/>
      <c r="AJ244" s="903"/>
      <c r="AK244" s="903"/>
      <c r="AL244" s="903"/>
      <c r="AM244" s="903"/>
      <c r="AN244" s="903"/>
      <c r="AO244" s="903"/>
      <c r="AP244" s="903"/>
      <c r="AQ244" s="903"/>
      <c r="AR244" s="903"/>
      <c r="AS244" s="903"/>
      <c r="AT244" s="903"/>
      <c r="AU244" s="903"/>
      <c r="AV244" s="903"/>
      <c r="AW244" s="903"/>
      <c r="AX244" s="903"/>
      <c r="AY244" s="903"/>
      <c r="AZ244" s="903"/>
      <c r="BA244" s="903"/>
      <c r="BB244" s="903"/>
      <c r="BC244" s="903"/>
      <c r="BD244" s="903"/>
      <c r="BE244" s="903"/>
      <c r="BF244" s="903"/>
      <c r="BG244" s="903"/>
      <c r="BH244" s="903"/>
      <c r="BI244" s="903"/>
      <c r="BJ244" s="903"/>
      <c r="BK244" s="903"/>
      <c r="BL244" s="903"/>
      <c r="BM244" s="903"/>
      <c r="BN244" s="903"/>
      <c r="BO244" s="903"/>
      <c r="BP244" s="903"/>
      <c r="BQ244" s="903"/>
      <c r="BR244" s="903"/>
      <c r="BS244" s="903"/>
      <c r="BT244" s="903"/>
      <c r="BU244" s="903"/>
      <c r="BV244" s="903"/>
      <c r="BW244" s="903"/>
      <c r="BX244" s="903"/>
      <c r="BY244" s="903"/>
      <c r="BZ244" s="903"/>
      <c r="CA244" s="903"/>
      <c r="CB244" s="903"/>
      <c r="CC244" s="903"/>
      <c r="CD244" s="903"/>
      <c r="CE244" s="903"/>
      <c r="CF244" s="903"/>
      <c r="CG244" s="903"/>
      <c r="CH244" s="903"/>
      <c r="CI244" s="903"/>
    </row>
    <row r="245" spans="1:87" ht="15.75" customHeight="1">
      <c r="A245" s="774"/>
      <c r="B245" s="913"/>
      <c r="C245" s="914"/>
      <c r="D245" s="437"/>
      <c r="E245" s="925"/>
      <c r="F245" s="925"/>
      <c r="G245" s="925"/>
      <c r="H245" s="925"/>
      <c r="I245" s="925"/>
      <c r="J245" s="925"/>
      <c r="K245" s="925"/>
      <c r="L245" s="925"/>
      <c r="M245" s="925"/>
      <c r="N245" s="925"/>
      <c r="O245" s="925"/>
      <c r="P245" s="925"/>
      <c r="Q245" s="925"/>
      <c r="R245" s="925"/>
      <c r="S245" s="925"/>
      <c r="T245" s="925"/>
      <c r="U245" s="925"/>
      <c r="V245" s="925"/>
      <c r="W245" s="925"/>
      <c r="X245" s="925"/>
      <c r="Y245" s="925"/>
      <c r="Z245" s="925"/>
      <c r="AA245" s="925"/>
      <c r="AB245" s="925"/>
      <c r="AC245" s="925"/>
      <c r="AD245" s="925"/>
      <c r="AE245" s="925"/>
      <c r="AF245" s="925"/>
      <c r="AG245" s="925"/>
      <c r="AH245" s="925"/>
      <c r="AI245" s="925"/>
      <c r="AJ245" s="925"/>
      <c r="AK245" s="925"/>
      <c r="AL245" s="925"/>
      <c r="AM245" s="925"/>
      <c r="AN245" s="925"/>
      <c r="AO245" s="925"/>
      <c r="AP245" s="925"/>
      <c r="AQ245" s="925"/>
      <c r="AR245" s="925"/>
      <c r="AS245" s="925"/>
      <c r="AT245" s="925"/>
      <c r="AU245" s="925"/>
      <c r="AV245" s="925"/>
      <c r="AW245" s="925"/>
      <c r="AX245" s="925"/>
      <c r="AY245" s="925"/>
      <c r="AZ245" s="925"/>
      <c r="BA245" s="925"/>
      <c r="BB245" s="925"/>
      <c r="BC245" s="925"/>
      <c r="BD245" s="925"/>
      <c r="BE245" s="925"/>
      <c r="BF245" s="925"/>
      <c r="BG245" s="925"/>
      <c r="BH245" s="925"/>
      <c r="BI245" s="925"/>
      <c r="BJ245" s="925"/>
      <c r="BK245" s="925"/>
      <c r="BL245" s="925"/>
      <c r="BM245" s="925"/>
      <c r="BN245" s="925"/>
      <c r="BO245" s="925"/>
      <c r="BP245" s="925"/>
      <c r="BQ245" s="925"/>
      <c r="BR245" s="925"/>
      <c r="BS245" s="925"/>
      <c r="BT245" s="925"/>
      <c r="BU245" s="925"/>
      <c r="BV245" s="925"/>
      <c r="BW245" s="925"/>
      <c r="BX245" s="925"/>
      <c r="BY245" s="925"/>
      <c r="BZ245" s="925"/>
      <c r="CA245" s="925"/>
      <c r="CB245" s="925"/>
      <c r="CC245" s="925"/>
      <c r="CD245" s="925"/>
      <c r="CE245" s="925"/>
      <c r="CF245" s="925"/>
      <c r="CG245" s="925"/>
      <c r="CH245" s="925"/>
      <c r="CI245" s="925"/>
    </row>
    <row r="246" spans="1:87" ht="15.75" customHeight="1">
      <c r="A246" s="916" t="s">
        <v>321</v>
      </c>
      <c r="B246" s="917"/>
      <c r="C246" s="884"/>
      <c r="D246" s="918"/>
      <c r="E246" s="918"/>
      <c r="F246" s="918"/>
      <c r="G246" s="918"/>
      <c r="H246" s="918"/>
      <c r="I246" s="918"/>
      <c r="J246" s="918"/>
      <c r="K246" s="918"/>
      <c r="L246" s="918"/>
      <c r="M246" s="918"/>
      <c r="N246" s="918"/>
      <c r="O246" s="918"/>
      <c r="P246" s="918"/>
      <c r="Q246" s="918"/>
      <c r="R246" s="918"/>
      <c r="S246" s="918"/>
      <c r="T246" s="918"/>
      <c r="U246" s="918"/>
      <c r="V246" s="918"/>
      <c r="W246" s="918"/>
      <c r="X246" s="918"/>
      <c r="Y246" s="918"/>
      <c r="Z246" s="918"/>
      <c r="AA246" s="918"/>
      <c r="AB246" s="918"/>
      <c r="AC246" s="918"/>
      <c r="AD246" s="918"/>
      <c r="AE246" s="918"/>
      <c r="AF246" s="918"/>
      <c r="AG246" s="918"/>
      <c r="AH246" s="918"/>
      <c r="AI246" s="918"/>
      <c r="AJ246" s="918"/>
      <c r="AK246" s="918"/>
      <c r="AL246" s="918"/>
      <c r="AM246" s="918"/>
      <c r="AN246" s="919"/>
      <c r="AO246" s="919"/>
      <c r="AP246" s="919"/>
      <c r="AQ246" s="919"/>
      <c r="AR246" s="919"/>
      <c r="AS246" s="919"/>
      <c r="AT246" s="919"/>
      <c r="AU246" s="919"/>
      <c r="AV246" s="919"/>
      <c r="AW246" s="919"/>
      <c r="AX246" s="919"/>
      <c r="AY246" s="919"/>
      <c r="AZ246" s="919"/>
      <c r="BA246" s="919"/>
      <c r="BB246" s="919"/>
      <c r="BC246" s="919"/>
      <c r="BD246" s="919"/>
      <c r="BE246" s="919"/>
      <c r="BF246" s="919"/>
      <c r="BG246" s="919"/>
      <c r="BH246" s="919"/>
      <c r="BI246" s="919"/>
      <c r="BJ246" s="919"/>
      <c r="BK246" s="919"/>
      <c r="BL246" s="919"/>
      <c r="BM246" s="919"/>
      <c r="BN246" s="919"/>
      <c r="BO246" s="919"/>
      <c r="BP246" s="919"/>
      <c r="BQ246" s="919"/>
      <c r="BR246" s="919"/>
      <c r="BS246" s="919"/>
      <c r="BT246" s="919"/>
      <c r="BU246" s="919"/>
      <c r="BV246" s="919"/>
      <c r="BW246" s="919"/>
      <c r="BX246" s="919"/>
      <c r="BY246" s="919"/>
      <c r="BZ246" s="919"/>
      <c r="CA246" s="919"/>
      <c r="CB246" s="919"/>
      <c r="CC246" s="919"/>
      <c r="CD246" s="919"/>
      <c r="CE246" s="919"/>
      <c r="CF246" s="919"/>
      <c r="CG246" s="919"/>
      <c r="CH246" s="919"/>
      <c r="CI246" s="919"/>
    </row>
    <row r="247" spans="1:87" ht="15" customHeight="1">
      <c r="A247" s="373" t="s">
        <v>75</v>
      </c>
      <c r="B247" s="920"/>
      <c r="C247" s="719" t="str">
        <f>Settings!$C$7</f>
        <v>USD</v>
      </c>
      <c r="D247" s="763">
        <v>0</v>
      </c>
      <c r="E247" s="763">
        <f t="shared" ref="E247:CI247" si="43">D247</f>
        <v>0</v>
      </c>
      <c r="F247" s="763">
        <f t="shared" si="43"/>
        <v>0</v>
      </c>
      <c r="G247" s="763">
        <f t="shared" si="43"/>
        <v>0</v>
      </c>
      <c r="H247" s="763">
        <f t="shared" si="43"/>
        <v>0</v>
      </c>
      <c r="I247" s="763">
        <f t="shared" si="43"/>
        <v>0</v>
      </c>
      <c r="J247" s="763">
        <f t="shared" si="43"/>
        <v>0</v>
      </c>
      <c r="K247" s="763">
        <f t="shared" si="43"/>
        <v>0</v>
      </c>
      <c r="L247" s="763">
        <f t="shared" si="43"/>
        <v>0</v>
      </c>
      <c r="M247" s="763">
        <f t="shared" si="43"/>
        <v>0</v>
      </c>
      <c r="N247" s="763">
        <f t="shared" si="43"/>
        <v>0</v>
      </c>
      <c r="O247" s="763">
        <f t="shared" si="43"/>
        <v>0</v>
      </c>
      <c r="P247" s="763">
        <f t="shared" si="43"/>
        <v>0</v>
      </c>
      <c r="Q247" s="763">
        <f t="shared" si="43"/>
        <v>0</v>
      </c>
      <c r="R247" s="763">
        <f t="shared" si="43"/>
        <v>0</v>
      </c>
      <c r="S247" s="763">
        <f t="shared" si="43"/>
        <v>0</v>
      </c>
      <c r="T247" s="763">
        <f t="shared" si="43"/>
        <v>0</v>
      </c>
      <c r="U247" s="763">
        <f t="shared" si="43"/>
        <v>0</v>
      </c>
      <c r="V247" s="763">
        <f t="shared" si="43"/>
        <v>0</v>
      </c>
      <c r="W247" s="763">
        <f t="shared" si="43"/>
        <v>0</v>
      </c>
      <c r="X247" s="763">
        <f t="shared" si="43"/>
        <v>0</v>
      </c>
      <c r="Y247" s="763">
        <f t="shared" si="43"/>
        <v>0</v>
      </c>
      <c r="Z247" s="763">
        <f t="shared" si="43"/>
        <v>0</v>
      </c>
      <c r="AA247" s="763">
        <f t="shared" si="43"/>
        <v>0</v>
      </c>
      <c r="AB247" s="763">
        <f t="shared" si="43"/>
        <v>0</v>
      </c>
      <c r="AC247" s="763">
        <f t="shared" si="43"/>
        <v>0</v>
      </c>
      <c r="AD247" s="763">
        <f t="shared" si="43"/>
        <v>0</v>
      </c>
      <c r="AE247" s="763">
        <f t="shared" si="43"/>
        <v>0</v>
      </c>
      <c r="AF247" s="763">
        <f t="shared" si="43"/>
        <v>0</v>
      </c>
      <c r="AG247" s="763">
        <f t="shared" si="43"/>
        <v>0</v>
      </c>
      <c r="AH247" s="763">
        <f t="shared" si="43"/>
        <v>0</v>
      </c>
      <c r="AI247" s="763">
        <f t="shared" si="43"/>
        <v>0</v>
      </c>
      <c r="AJ247" s="763">
        <f t="shared" si="43"/>
        <v>0</v>
      </c>
      <c r="AK247" s="763">
        <f t="shared" si="43"/>
        <v>0</v>
      </c>
      <c r="AL247" s="763">
        <f t="shared" si="43"/>
        <v>0</v>
      </c>
      <c r="AM247" s="763">
        <f t="shared" si="43"/>
        <v>0</v>
      </c>
      <c r="AN247" s="763">
        <f t="shared" si="43"/>
        <v>0</v>
      </c>
      <c r="AO247" s="763">
        <f t="shared" si="43"/>
        <v>0</v>
      </c>
      <c r="AP247" s="763">
        <f t="shared" si="43"/>
        <v>0</v>
      </c>
      <c r="AQ247" s="763">
        <f t="shared" si="43"/>
        <v>0</v>
      </c>
      <c r="AR247" s="763">
        <f t="shared" si="43"/>
        <v>0</v>
      </c>
      <c r="AS247" s="763">
        <f t="shared" si="43"/>
        <v>0</v>
      </c>
      <c r="AT247" s="763">
        <f t="shared" si="43"/>
        <v>0</v>
      </c>
      <c r="AU247" s="763">
        <f t="shared" si="43"/>
        <v>0</v>
      </c>
      <c r="AV247" s="763">
        <f t="shared" si="43"/>
        <v>0</v>
      </c>
      <c r="AW247" s="763">
        <f t="shared" si="43"/>
        <v>0</v>
      </c>
      <c r="AX247" s="763">
        <f t="shared" si="43"/>
        <v>0</v>
      </c>
      <c r="AY247" s="763">
        <f t="shared" si="43"/>
        <v>0</v>
      </c>
      <c r="AZ247" s="763">
        <f t="shared" si="43"/>
        <v>0</v>
      </c>
      <c r="BA247" s="763">
        <f t="shared" si="43"/>
        <v>0</v>
      </c>
      <c r="BB247" s="763">
        <f t="shared" si="43"/>
        <v>0</v>
      </c>
      <c r="BC247" s="763">
        <f t="shared" si="43"/>
        <v>0</v>
      </c>
      <c r="BD247" s="763">
        <f t="shared" si="43"/>
        <v>0</v>
      </c>
      <c r="BE247" s="763">
        <f t="shared" si="43"/>
        <v>0</v>
      </c>
      <c r="BF247" s="763">
        <f t="shared" si="43"/>
        <v>0</v>
      </c>
      <c r="BG247" s="763">
        <f t="shared" si="43"/>
        <v>0</v>
      </c>
      <c r="BH247" s="763">
        <f t="shared" si="43"/>
        <v>0</v>
      </c>
      <c r="BI247" s="763">
        <f t="shared" si="43"/>
        <v>0</v>
      </c>
      <c r="BJ247" s="763">
        <f t="shared" si="43"/>
        <v>0</v>
      </c>
      <c r="BK247" s="763">
        <f t="shared" si="43"/>
        <v>0</v>
      </c>
      <c r="BL247" s="763">
        <f t="shared" si="43"/>
        <v>0</v>
      </c>
      <c r="BM247" s="763">
        <f t="shared" si="43"/>
        <v>0</v>
      </c>
      <c r="BN247" s="763">
        <f t="shared" si="43"/>
        <v>0</v>
      </c>
      <c r="BO247" s="763">
        <f t="shared" si="43"/>
        <v>0</v>
      </c>
      <c r="BP247" s="763">
        <f t="shared" si="43"/>
        <v>0</v>
      </c>
      <c r="BQ247" s="763">
        <f t="shared" si="43"/>
        <v>0</v>
      </c>
      <c r="BR247" s="763">
        <f t="shared" si="43"/>
        <v>0</v>
      </c>
      <c r="BS247" s="763">
        <f t="shared" si="43"/>
        <v>0</v>
      </c>
      <c r="BT247" s="763">
        <f t="shared" si="43"/>
        <v>0</v>
      </c>
      <c r="BU247" s="763">
        <f t="shared" si="43"/>
        <v>0</v>
      </c>
      <c r="BV247" s="763">
        <f t="shared" si="43"/>
        <v>0</v>
      </c>
      <c r="BW247" s="763">
        <f t="shared" si="43"/>
        <v>0</v>
      </c>
      <c r="BX247" s="763">
        <f t="shared" si="43"/>
        <v>0</v>
      </c>
      <c r="BY247" s="763">
        <f t="shared" si="43"/>
        <v>0</v>
      </c>
      <c r="BZ247" s="763">
        <f t="shared" si="43"/>
        <v>0</v>
      </c>
      <c r="CA247" s="763">
        <f t="shared" si="43"/>
        <v>0</v>
      </c>
      <c r="CB247" s="763">
        <f t="shared" si="43"/>
        <v>0</v>
      </c>
      <c r="CC247" s="763">
        <f t="shared" si="43"/>
        <v>0</v>
      </c>
      <c r="CD247" s="763">
        <f t="shared" si="43"/>
        <v>0</v>
      </c>
      <c r="CE247" s="763">
        <f t="shared" si="43"/>
        <v>0</v>
      </c>
      <c r="CF247" s="763">
        <f t="shared" si="43"/>
        <v>0</v>
      </c>
      <c r="CG247" s="763">
        <f t="shared" si="43"/>
        <v>0</v>
      </c>
      <c r="CH247" s="763">
        <f t="shared" si="43"/>
        <v>0</v>
      </c>
      <c r="CI247" s="763">
        <f t="shared" si="43"/>
        <v>0</v>
      </c>
    </row>
    <row r="248" spans="1:87" ht="15.75" customHeight="1">
      <c r="A248" s="373" t="s">
        <v>322</v>
      </c>
      <c r="B248" s="920"/>
      <c r="C248" s="719" t="str">
        <f>Settings!$C$7</f>
        <v>USD</v>
      </c>
      <c r="D248" s="763">
        <v>0</v>
      </c>
      <c r="E248" s="763">
        <f t="shared" ref="E248:CI248" si="44">D248</f>
        <v>0</v>
      </c>
      <c r="F248" s="763">
        <f t="shared" si="44"/>
        <v>0</v>
      </c>
      <c r="G248" s="763">
        <f t="shared" si="44"/>
        <v>0</v>
      </c>
      <c r="H248" s="763">
        <f t="shared" si="44"/>
        <v>0</v>
      </c>
      <c r="I248" s="763">
        <f t="shared" si="44"/>
        <v>0</v>
      </c>
      <c r="J248" s="763">
        <f t="shared" si="44"/>
        <v>0</v>
      </c>
      <c r="K248" s="763">
        <f t="shared" si="44"/>
        <v>0</v>
      </c>
      <c r="L248" s="763">
        <f t="shared" si="44"/>
        <v>0</v>
      </c>
      <c r="M248" s="763">
        <f t="shared" si="44"/>
        <v>0</v>
      </c>
      <c r="N248" s="763">
        <f t="shared" si="44"/>
        <v>0</v>
      </c>
      <c r="O248" s="763">
        <f t="shared" si="44"/>
        <v>0</v>
      </c>
      <c r="P248" s="763">
        <f t="shared" si="44"/>
        <v>0</v>
      </c>
      <c r="Q248" s="763">
        <f t="shared" si="44"/>
        <v>0</v>
      </c>
      <c r="R248" s="763">
        <f t="shared" si="44"/>
        <v>0</v>
      </c>
      <c r="S248" s="763">
        <f t="shared" si="44"/>
        <v>0</v>
      </c>
      <c r="T248" s="763">
        <f t="shared" si="44"/>
        <v>0</v>
      </c>
      <c r="U248" s="763">
        <f t="shared" si="44"/>
        <v>0</v>
      </c>
      <c r="V248" s="763">
        <f t="shared" si="44"/>
        <v>0</v>
      </c>
      <c r="W248" s="763">
        <f t="shared" si="44"/>
        <v>0</v>
      </c>
      <c r="X248" s="763">
        <f t="shared" si="44"/>
        <v>0</v>
      </c>
      <c r="Y248" s="763">
        <f t="shared" si="44"/>
        <v>0</v>
      </c>
      <c r="Z248" s="763">
        <f t="shared" si="44"/>
        <v>0</v>
      </c>
      <c r="AA248" s="763">
        <f t="shared" si="44"/>
        <v>0</v>
      </c>
      <c r="AB248" s="763">
        <f t="shared" si="44"/>
        <v>0</v>
      </c>
      <c r="AC248" s="763">
        <f t="shared" si="44"/>
        <v>0</v>
      </c>
      <c r="AD248" s="763">
        <f t="shared" si="44"/>
        <v>0</v>
      </c>
      <c r="AE248" s="763">
        <f t="shared" si="44"/>
        <v>0</v>
      </c>
      <c r="AF248" s="763">
        <f t="shared" si="44"/>
        <v>0</v>
      </c>
      <c r="AG248" s="763">
        <f t="shared" si="44"/>
        <v>0</v>
      </c>
      <c r="AH248" s="763">
        <f t="shared" si="44"/>
        <v>0</v>
      </c>
      <c r="AI248" s="763">
        <f t="shared" si="44"/>
        <v>0</v>
      </c>
      <c r="AJ248" s="763">
        <f t="shared" si="44"/>
        <v>0</v>
      </c>
      <c r="AK248" s="763">
        <f t="shared" si="44"/>
        <v>0</v>
      </c>
      <c r="AL248" s="763">
        <f t="shared" si="44"/>
        <v>0</v>
      </c>
      <c r="AM248" s="763">
        <f t="shared" si="44"/>
        <v>0</v>
      </c>
      <c r="AN248" s="763">
        <f t="shared" si="44"/>
        <v>0</v>
      </c>
      <c r="AO248" s="763">
        <f t="shared" si="44"/>
        <v>0</v>
      </c>
      <c r="AP248" s="763">
        <f t="shared" si="44"/>
        <v>0</v>
      </c>
      <c r="AQ248" s="763">
        <f t="shared" si="44"/>
        <v>0</v>
      </c>
      <c r="AR248" s="763">
        <f t="shared" si="44"/>
        <v>0</v>
      </c>
      <c r="AS248" s="763">
        <f t="shared" si="44"/>
        <v>0</v>
      </c>
      <c r="AT248" s="763">
        <f t="shared" si="44"/>
        <v>0</v>
      </c>
      <c r="AU248" s="763">
        <f t="shared" si="44"/>
        <v>0</v>
      </c>
      <c r="AV248" s="763">
        <f t="shared" si="44"/>
        <v>0</v>
      </c>
      <c r="AW248" s="763">
        <f t="shared" si="44"/>
        <v>0</v>
      </c>
      <c r="AX248" s="763">
        <f t="shared" si="44"/>
        <v>0</v>
      </c>
      <c r="AY248" s="763">
        <f t="shared" si="44"/>
        <v>0</v>
      </c>
      <c r="AZ248" s="763">
        <f t="shared" si="44"/>
        <v>0</v>
      </c>
      <c r="BA248" s="763">
        <f t="shared" si="44"/>
        <v>0</v>
      </c>
      <c r="BB248" s="763">
        <f t="shared" si="44"/>
        <v>0</v>
      </c>
      <c r="BC248" s="763">
        <f t="shared" si="44"/>
        <v>0</v>
      </c>
      <c r="BD248" s="763">
        <f t="shared" si="44"/>
        <v>0</v>
      </c>
      <c r="BE248" s="763">
        <f t="shared" si="44"/>
        <v>0</v>
      </c>
      <c r="BF248" s="763">
        <f t="shared" si="44"/>
        <v>0</v>
      </c>
      <c r="BG248" s="763">
        <f t="shared" si="44"/>
        <v>0</v>
      </c>
      <c r="BH248" s="763">
        <f t="shared" si="44"/>
        <v>0</v>
      </c>
      <c r="BI248" s="763">
        <f t="shared" si="44"/>
        <v>0</v>
      </c>
      <c r="BJ248" s="763">
        <f t="shared" si="44"/>
        <v>0</v>
      </c>
      <c r="BK248" s="763">
        <f t="shared" si="44"/>
        <v>0</v>
      </c>
      <c r="BL248" s="763">
        <f t="shared" si="44"/>
        <v>0</v>
      </c>
      <c r="BM248" s="763">
        <f t="shared" si="44"/>
        <v>0</v>
      </c>
      <c r="BN248" s="763">
        <f t="shared" si="44"/>
        <v>0</v>
      </c>
      <c r="BO248" s="763">
        <f t="shared" si="44"/>
        <v>0</v>
      </c>
      <c r="BP248" s="763">
        <f t="shared" si="44"/>
        <v>0</v>
      </c>
      <c r="BQ248" s="763">
        <f t="shared" si="44"/>
        <v>0</v>
      </c>
      <c r="BR248" s="763">
        <f t="shared" si="44"/>
        <v>0</v>
      </c>
      <c r="BS248" s="763">
        <f t="shared" si="44"/>
        <v>0</v>
      </c>
      <c r="BT248" s="763">
        <f t="shared" si="44"/>
        <v>0</v>
      </c>
      <c r="BU248" s="763">
        <f t="shared" si="44"/>
        <v>0</v>
      </c>
      <c r="BV248" s="763">
        <f t="shared" si="44"/>
        <v>0</v>
      </c>
      <c r="BW248" s="763">
        <f t="shared" si="44"/>
        <v>0</v>
      </c>
      <c r="BX248" s="763">
        <f t="shared" si="44"/>
        <v>0</v>
      </c>
      <c r="BY248" s="763">
        <f t="shared" si="44"/>
        <v>0</v>
      </c>
      <c r="BZ248" s="763">
        <f t="shared" si="44"/>
        <v>0</v>
      </c>
      <c r="CA248" s="763">
        <f t="shared" si="44"/>
        <v>0</v>
      </c>
      <c r="CB248" s="763">
        <f t="shared" si="44"/>
        <v>0</v>
      </c>
      <c r="CC248" s="763">
        <f t="shared" si="44"/>
        <v>0</v>
      </c>
      <c r="CD248" s="763">
        <f t="shared" si="44"/>
        <v>0</v>
      </c>
      <c r="CE248" s="763">
        <f t="shared" si="44"/>
        <v>0</v>
      </c>
      <c r="CF248" s="763">
        <f t="shared" si="44"/>
        <v>0</v>
      </c>
      <c r="CG248" s="763">
        <f t="shared" si="44"/>
        <v>0</v>
      </c>
      <c r="CH248" s="763">
        <f t="shared" si="44"/>
        <v>0</v>
      </c>
      <c r="CI248" s="763">
        <f t="shared" si="44"/>
        <v>0</v>
      </c>
    </row>
    <row r="249" spans="1:87" ht="15.75" customHeight="1">
      <c r="A249" s="373" t="s">
        <v>323</v>
      </c>
      <c r="B249" s="920"/>
      <c r="C249" s="719" t="str">
        <f>Settings!$C$7</f>
        <v>USD</v>
      </c>
      <c r="D249" s="763">
        <v>0</v>
      </c>
      <c r="E249" s="763">
        <f t="shared" ref="E249:CI249" si="45">D249</f>
        <v>0</v>
      </c>
      <c r="F249" s="763">
        <f t="shared" si="45"/>
        <v>0</v>
      </c>
      <c r="G249" s="763">
        <f t="shared" si="45"/>
        <v>0</v>
      </c>
      <c r="H249" s="763">
        <f t="shared" si="45"/>
        <v>0</v>
      </c>
      <c r="I249" s="763">
        <f t="shared" si="45"/>
        <v>0</v>
      </c>
      <c r="J249" s="763">
        <f t="shared" si="45"/>
        <v>0</v>
      </c>
      <c r="K249" s="763">
        <f t="shared" si="45"/>
        <v>0</v>
      </c>
      <c r="L249" s="763">
        <f t="shared" si="45"/>
        <v>0</v>
      </c>
      <c r="M249" s="763">
        <f t="shared" si="45"/>
        <v>0</v>
      </c>
      <c r="N249" s="763">
        <f t="shared" si="45"/>
        <v>0</v>
      </c>
      <c r="O249" s="763">
        <f t="shared" si="45"/>
        <v>0</v>
      </c>
      <c r="P249" s="763">
        <f t="shared" si="45"/>
        <v>0</v>
      </c>
      <c r="Q249" s="763">
        <f t="shared" si="45"/>
        <v>0</v>
      </c>
      <c r="R249" s="763">
        <f t="shared" si="45"/>
        <v>0</v>
      </c>
      <c r="S249" s="763">
        <f t="shared" si="45"/>
        <v>0</v>
      </c>
      <c r="T249" s="763">
        <f t="shared" si="45"/>
        <v>0</v>
      </c>
      <c r="U249" s="763">
        <f t="shared" si="45"/>
        <v>0</v>
      </c>
      <c r="V249" s="763">
        <f t="shared" si="45"/>
        <v>0</v>
      </c>
      <c r="W249" s="763">
        <f t="shared" si="45"/>
        <v>0</v>
      </c>
      <c r="X249" s="763">
        <f t="shared" si="45"/>
        <v>0</v>
      </c>
      <c r="Y249" s="763">
        <f t="shared" si="45"/>
        <v>0</v>
      </c>
      <c r="Z249" s="763">
        <f t="shared" si="45"/>
        <v>0</v>
      </c>
      <c r="AA249" s="763">
        <f t="shared" si="45"/>
        <v>0</v>
      </c>
      <c r="AB249" s="763">
        <f t="shared" si="45"/>
        <v>0</v>
      </c>
      <c r="AC249" s="763">
        <f t="shared" si="45"/>
        <v>0</v>
      </c>
      <c r="AD249" s="763">
        <f t="shared" si="45"/>
        <v>0</v>
      </c>
      <c r="AE249" s="763">
        <f t="shared" si="45"/>
        <v>0</v>
      </c>
      <c r="AF249" s="763">
        <f t="shared" si="45"/>
        <v>0</v>
      </c>
      <c r="AG249" s="763">
        <f t="shared" si="45"/>
        <v>0</v>
      </c>
      <c r="AH249" s="763">
        <f t="shared" si="45"/>
        <v>0</v>
      </c>
      <c r="AI249" s="763">
        <f t="shared" si="45"/>
        <v>0</v>
      </c>
      <c r="AJ249" s="763">
        <f t="shared" si="45"/>
        <v>0</v>
      </c>
      <c r="AK249" s="763">
        <f t="shared" si="45"/>
        <v>0</v>
      </c>
      <c r="AL249" s="763">
        <f t="shared" si="45"/>
        <v>0</v>
      </c>
      <c r="AM249" s="763">
        <f t="shared" si="45"/>
        <v>0</v>
      </c>
      <c r="AN249" s="763">
        <f t="shared" si="45"/>
        <v>0</v>
      </c>
      <c r="AO249" s="763">
        <f t="shared" si="45"/>
        <v>0</v>
      </c>
      <c r="AP249" s="763">
        <f t="shared" si="45"/>
        <v>0</v>
      </c>
      <c r="AQ249" s="763">
        <f t="shared" si="45"/>
        <v>0</v>
      </c>
      <c r="AR249" s="763">
        <f t="shared" si="45"/>
        <v>0</v>
      </c>
      <c r="AS249" s="763">
        <f t="shared" si="45"/>
        <v>0</v>
      </c>
      <c r="AT249" s="763">
        <f t="shared" si="45"/>
        <v>0</v>
      </c>
      <c r="AU249" s="763">
        <f t="shared" si="45"/>
        <v>0</v>
      </c>
      <c r="AV249" s="763">
        <f t="shared" si="45"/>
        <v>0</v>
      </c>
      <c r="AW249" s="763">
        <f t="shared" si="45"/>
        <v>0</v>
      </c>
      <c r="AX249" s="763">
        <f t="shared" si="45"/>
        <v>0</v>
      </c>
      <c r="AY249" s="763">
        <f t="shared" si="45"/>
        <v>0</v>
      </c>
      <c r="AZ249" s="763">
        <f t="shared" si="45"/>
        <v>0</v>
      </c>
      <c r="BA249" s="763">
        <f t="shared" si="45"/>
        <v>0</v>
      </c>
      <c r="BB249" s="763">
        <f t="shared" si="45"/>
        <v>0</v>
      </c>
      <c r="BC249" s="763">
        <f t="shared" si="45"/>
        <v>0</v>
      </c>
      <c r="BD249" s="763">
        <f t="shared" si="45"/>
        <v>0</v>
      </c>
      <c r="BE249" s="763">
        <f t="shared" si="45"/>
        <v>0</v>
      </c>
      <c r="BF249" s="763">
        <f t="shared" si="45"/>
        <v>0</v>
      </c>
      <c r="BG249" s="763">
        <f t="shared" si="45"/>
        <v>0</v>
      </c>
      <c r="BH249" s="763">
        <f t="shared" si="45"/>
        <v>0</v>
      </c>
      <c r="BI249" s="763">
        <f t="shared" si="45"/>
        <v>0</v>
      </c>
      <c r="BJ249" s="763">
        <f t="shared" si="45"/>
        <v>0</v>
      </c>
      <c r="BK249" s="763">
        <f t="shared" si="45"/>
        <v>0</v>
      </c>
      <c r="BL249" s="763">
        <f t="shared" si="45"/>
        <v>0</v>
      </c>
      <c r="BM249" s="763">
        <f t="shared" si="45"/>
        <v>0</v>
      </c>
      <c r="BN249" s="763">
        <f t="shared" si="45"/>
        <v>0</v>
      </c>
      <c r="BO249" s="763">
        <f t="shared" si="45"/>
        <v>0</v>
      </c>
      <c r="BP249" s="763">
        <f t="shared" si="45"/>
        <v>0</v>
      </c>
      <c r="BQ249" s="763">
        <f t="shared" si="45"/>
        <v>0</v>
      </c>
      <c r="BR249" s="763">
        <f t="shared" si="45"/>
        <v>0</v>
      </c>
      <c r="BS249" s="763">
        <f t="shared" si="45"/>
        <v>0</v>
      </c>
      <c r="BT249" s="763">
        <f t="shared" si="45"/>
        <v>0</v>
      </c>
      <c r="BU249" s="763">
        <f t="shared" si="45"/>
        <v>0</v>
      </c>
      <c r="BV249" s="763">
        <f t="shared" si="45"/>
        <v>0</v>
      </c>
      <c r="BW249" s="763">
        <f t="shared" si="45"/>
        <v>0</v>
      </c>
      <c r="BX249" s="763">
        <f t="shared" si="45"/>
        <v>0</v>
      </c>
      <c r="BY249" s="763">
        <f t="shared" si="45"/>
        <v>0</v>
      </c>
      <c r="BZ249" s="763">
        <f t="shared" si="45"/>
        <v>0</v>
      </c>
      <c r="CA249" s="763">
        <f t="shared" si="45"/>
        <v>0</v>
      </c>
      <c r="CB249" s="763">
        <f t="shared" si="45"/>
        <v>0</v>
      </c>
      <c r="CC249" s="763">
        <f t="shared" si="45"/>
        <v>0</v>
      </c>
      <c r="CD249" s="763">
        <f t="shared" si="45"/>
        <v>0</v>
      </c>
      <c r="CE249" s="763">
        <f t="shared" si="45"/>
        <v>0</v>
      </c>
      <c r="CF249" s="763">
        <f t="shared" si="45"/>
        <v>0</v>
      </c>
      <c r="CG249" s="763">
        <f t="shared" si="45"/>
        <v>0</v>
      </c>
      <c r="CH249" s="763">
        <f t="shared" si="45"/>
        <v>0</v>
      </c>
      <c r="CI249" s="763">
        <f t="shared" si="45"/>
        <v>0</v>
      </c>
    </row>
    <row r="250" spans="1:87" ht="15.75" customHeight="1">
      <c r="A250" s="926" t="s">
        <v>324</v>
      </c>
      <c r="B250" s="920"/>
      <c r="C250" s="719" t="str">
        <f>Settings!$C$7</f>
        <v>USD</v>
      </c>
      <c r="D250" s="763">
        <v>0</v>
      </c>
      <c r="E250" s="763">
        <f t="shared" ref="E250:CI250" si="46">D250</f>
        <v>0</v>
      </c>
      <c r="F250" s="763">
        <f t="shared" si="46"/>
        <v>0</v>
      </c>
      <c r="G250" s="763">
        <f t="shared" si="46"/>
        <v>0</v>
      </c>
      <c r="H250" s="763">
        <f t="shared" si="46"/>
        <v>0</v>
      </c>
      <c r="I250" s="763">
        <f t="shared" si="46"/>
        <v>0</v>
      </c>
      <c r="J250" s="763">
        <f t="shared" si="46"/>
        <v>0</v>
      </c>
      <c r="K250" s="763">
        <f t="shared" si="46"/>
        <v>0</v>
      </c>
      <c r="L250" s="763">
        <f t="shared" si="46"/>
        <v>0</v>
      </c>
      <c r="M250" s="763">
        <f t="shared" si="46"/>
        <v>0</v>
      </c>
      <c r="N250" s="763">
        <f t="shared" si="46"/>
        <v>0</v>
      </c>
      <c r="O250" s="763">
        <f t="shared" si="46"/>
        <v>0</v>
      </c>
      <c r="P250" s="763">
        <f t="shared" si="46"/>
        <v>0</v>
      </c>
      <c r="Q250" s="763">
        <f t="shared" si="46"/>
        <v>0</v>
      </c>
      <c r="R250" s="763">
        <f t="shared" si="46"/>
        <v>0</v>
      </c>
      <c r="S250" s="763">
        <f t="shared" si="46"/>
        <v>0</v>
      </c>
      <c r="T250" s="763">
        <f t="shared" si="46"/>
        <v>0</v>
      </c>
      <c r="U250" s="763">
        <f t="shared" si="46"/>
        <v>0</v>
      </c>
      <c r="V250" s="763">
        <f t="shared" si="46"/>
        <v>0</v>
      </c>
      <c r="W250" s="763">
        <f t="shared" si="46"/>
        <v>0</v>
      </c>
      <c r="X250" s="763">
        <f t="shared" si="46"/>
        <v>0</v>
      </c>
      <c r="Y250" s="763">
        <f t="shared" si="46"/>
        <v>0</v>
      </c>
      <c r="Z250" s="763">
        <f t="shared" si="46"/>
        <v>0</v>
      </c>
      <c r="AA250" s="763">
        <f t="shared" si="46"/>
        <v>0</v>
      </c>
      <c r="AB250" s="763">
        <f t="shared" si="46"/>
        <v>0</v>
      </c>
      <c r="AC250" s="763">
        <f t="shared" si="46"/>
        <v>0</v>
      </c>
      <c r="AD250" s="763">
        <f t="shared" si="46"/>
        <v>0</v>
      </c>
      <c r="AE250" s="763">
        <f t="shared" si="46"/>
        <v>0</v>
      </c>
      <c r="AF250" s="763">
        <f t="shared" si="46"/>
        <v>0</v>
      </c>
      <c r="AG250" s="763">
        <f t="shared" si="46"/>
        <v>0</v>
      </c>
      <c r="AH250" s="763">
        <f t="shared" si="46"/>
        <v>0</v>
      </c>
      <c r="AI250" s="763">
        <f t="shared" si="46"/>
        <v>0</v>
      </c>
      <c r="AJ250" s="763">
        <f t="shared" si="46"/>
        <v>0</v>
      </c>
      <c r="AK250" s="763">
        <f t="shared" si="46"/>
        <v>0</v>
      </c>
      <c r="AL250" s="763">
        <f t="shared" si="46"/>
        <v>0</v>
      </c>
      <c r="AM250" s="763">
        <f t="shared" si="46"/>
        <v>0</v>
      </c>
      <c r="AN250" s="763">
        <f t="shared" si="46"/>
        <v>0</v>
      </c>
      <c r="AO250" s="763">
        <f t="shared" si="46"/>
        <v>0</v>
      </c>
      <c r="AP250" s="763">
        <f t="shared" si="46"/>
        <v>0</v>
      </c>
      <c r="AQ250" s="763">
        <f t="shared" si="46"/>
        <v>0</v>
      </c>
      <c r="AR250" s="763">
        <f t="shared" si="46"/>
        <v>0</v>
      </c>
      <c r="AS250" s="763">
        <f t="shared" si="46"/>
        <v>0</v>
      </c>
      <c r="AT250" s="763">
        <f t="shared" si="46"/>
        <v>0</v>
      </c>
      <c r="AU250" s="763">
        <f t="shared" si="46"/>
        <v>0</v>
      </c>
      <c r="AV250" s="763">
        <f t="shared" si="46"/>
        <v>0</v>
      </c>
      <c r="AW250" s="763">
        <f t="shared" si="46"/>
        <v>0</v>
      </c>
      <c r="AX250" s="763">
        <f t="shared" si="46"/>
        <v>0</v>
      </c>
      <c r="AY250" s="763">
        <f t="shared" si="46"/>
        <v>0</v>
      </c>
      <c r="AZ250" s="763">
        <f t="shared" si="46"/>
        <v>0</v>
      </c>
      <c r="BA250" s="763">
        <f t="shared" si="46"/>
        <v>0</v>
      </c>
      <c r="BB250" s="763">
        <f t="shared" si="46"/>
        <v>0</v>
      </c>
      <c r="BC250" s="763">
        <f t="shared" si="46"/>
        <v>0</v>
      </c>
      <c r="BD250" s="763">
        <f t="shared" si="46"/>
        <v>0</v>
      </c>
      <c r="BE250" s="763">
        <f t="shared" si="46"/>
        <v>0</v>
      </c>
      <c r="BF250" s="763">
        <f t="shared" si="46"/>
        <v>0</v>
      </c>
      <c r="BG250" s="763">
        <f t="shared" si="46"/>
        <v>0</v>
      </c>
      <c r="BH250" s="763">
        <f t="shared" si="46"/>
        <v>0</v>
      </c>
      <c r="BI250" s="763">
        <f t="shared" si="46"/>
        <v>0</v>
      </c>
      <c r="BJ250" s="763">
        <f t="shared" si="46"/>
        <v>0</v>
      </c>
      <c r="BK250" s="763">
        <f t="shared" si="46"/>
        <v>0</v>
      </c>
      <c r="BL250" s="763">
        <f t="shared" si="46"/>
        <v>0</v>
      </c>
      <c r="BM250" s="763">
        <f t="shared" si="46"/>
        <v>0</v>
      </c>
      <c r="BN250" s="763">
        <f t="shared" si="46"/>
        <v>0</v>
      </c>
      <c r="BO250" s="763">
        <f t="shared" si="46"/>
        <v>0</v>
      </c>
      <c r="BP250" s="763">
        <f t="shared" si="46"/>
        <v>0</v>
      </c>
      <c r="BQ250" s="763">
        <f t="shared" si="46"/>
        <v>0</v>
      </c>
      <c r="BR250" s="763">
        <f t="shared" si="46"/>
        <v>0</v>
      </c>
      <c r="BS250" s="763">
        <f t="shared" si="46"/>
        <v>0</v>
      </c>
      <c r="BT250" s="763">
        <f t="shared" si="46"/>
        <v>0</v>
      </c>
      <c r="BU250" s="763">
        <f t="shared" si="46"/>
        <v>0</v>
      </c>
      <c r="BV250" s="763">
        <f t="shared" si="46"/>
        <v>0</v>
      </c>
      <c r="BW250" s="763">
        <f t="shared" si="46"/>
        <v>0</v>
      </c>
      <c r="BX250" s="763">
        <f t="shared" si="46"/>
        <v>0</v>
      </c>
      <c r="BY250" s="763">
        <f t="shared" si="46"/>
        <v>0</v>
      </c>
      <c r="BZ250" s="763">
        <f t="shared" si="46"/>
        <v>0</v>
      </c>
      <c r="CA250" s="763">
        <f t="shared" si="46"/>
        <v>0</v>
      </c>
      <c r="CB250" s="763">
        <f t="shared" si="46"/>
        <v>0</v>
      </c>
      <c r="CC250" s="763">
        <f t="shared" si="46"/>
        <v>0</v>
      </c>
      <c r="CD250" s="763">
        <f t="shared" si="46"/>
        <v>0</v>
      </c>
      <c r="CE250" s="763">
        <f t="shared" si="46"/>
        <v>0</v>
      </c>
      <c r="CF250" s="763">
        <f t="shared" si="46"/>
        <v>0</v>
      </c>
      <c r="CG250" s="763">
        <f t="shared" si="46"/>
        <v>0</v>
      </c>
      <c r="CH250" s="763">
        <f t="shared" si="46"/>
        <v>0</v>
      </c>
      <c r="CI250" s="763">
        <f t="shared" si="46"/>
        <v>0</v>
      </c>
    </row>
    <row r="251" spans="1:87" ht="15.75" customHeight="1">
      <c r="A251" s="373" t="s">
        <v>94</v>
      </c>
      <c r="B251" s="920"/>
      <c r="C251" s="719" t="str">
        <f>Settings!$C$7</f>
        <v>USD</v>
      </c>
      <c r="D251" s="763">
        <v>0</v>
      </c>
      <c r="E251" s="763">
        <f t="shared" ref="E251:CI251" si="47">D251</f>
        <v>0</v>
      </c>
      <c r="F251" s="763">
        <f t="shared" si="47"/>
        <v>0</v>
      </c>
      <c r="G251" s="763">
        <f t="shared" si="47"/>
        <v>0</v>
      </c>
      <c r="H251" s="763">
        <f t="shared" si="47"/>
        <v>0</v>
      </c>
      <c r="I251" s="763">
        <f t="shared" si="47"/>
        <v>0</v>
      </c>
      <c r="J251" s="763">
        <f t="shared" si="47"/>
        <v>0</v>
      </c>
      <c r="K251" s="763">
        <f t="shared" si="47"/>
        <v>0</v>
      </c>
      <c r="L251" s="763">
        <f t="shared" si="47"/>
        <v>0</v>
      </c>
      <c r="M251" s="763">
        <f t="shared" si="47"/>
        <v>0</v>
      </c>
      <c r="N251" s="763">
        <f t="shared" si="47"/>
        <v>0</v>
      </c>
      <c r="O251" s="763">
        <f t="shared" si="47"/>
        <v>0</v>
      </c>
      <c r="P251" s="763">
        <f t="shared" si="47"/>
        <v>0</v>
      </c>
      <c r="Q251" s="763">
        <f t="shared" si="47"/>
        <v>0</v>
      </c>
      <c r="R251" s="763">
        <f t="shared" si="47"/>
        <v>0</v>
      </c>
      <c r="S251" s="763">
        <f t="shared" si="47"/>
        <v>0</v>
      </c>
      <c r="T251" s="763">
        <f t="shared" si="47"/>
        <v>0</v>
      </c>
      <c r="U251" s="763">
        <f t="shared" si="47"/>
        <v>0</v>
      </c>
      <c r="V251" s="763">
        <f t="shared" si="47"/>
        <v>0</v>
      </c>
      <c r="W251" s="763">
        <f t="shared" si="47"/>
        <v>0</v>
      </c>
      <c r="X251" s="763">
        <f t="shared" si="47"/>
        <v>0</v>
      </c>
      <c r="Y251" s="763">
        <f t="shared" si="47"/>
        <v>0</v>
      </c>
      <c r="Z251" s="763">
        <f t="shared" si="47"/>
        <v>0</v>
      </c>
      <c r="AA251" s="763">
        <f t="shared" si="47"/>
        <v>0</v>
      </c>
      <c r="AB251" s="763">
        <f t="shared" si="47"/>
        <v>0</v>
      </c>
      <c r="AC251" s="763">
        <f t="shared" si="47"/>
        <v>0</v>
      </c>
      <c r="AD251" s="763">
        <f t="shared" si="47"/>
        <v>0</v>
      </c>
      <c r="AE251" s="763">
        <f t="shared" si="47"/>
        <v>0</v>
      </c>
      <c r="AF251" s="763">
        <f t="shared" si="47"/>
        <v>0</v>
      </c>
      <c r="AG251" s="763">
        <f t="shared" si="47"/>
        <v>0</v>
      </c>
      <c r="AH251" s="763">
        <f t="shared" si="47"/>
        <v>0</v>
      </c>
      <c r="AI251" s="763">
        <f t="shared" si="47"/>
        <v>0</v>
      </c>
      <c r="AJ251" s="763">
        <f t="shared" si="47"/>
        <v>0</v>
      </c>
      <c r="AK251" s="763">
        <f t="shared" si="47"/>
        <v>0</v>
      </c>
      <c r="AL251" s="763">
        <f t="shared" si="47"/>
        <v>0</v>
      </c>
      <c r="AM251" s="763">
        <f t="shared" si="47"/>
        <v>0</v>
      </c>
      <c r="AN251" s="763">
        <f t="shared" si="47"/>
        <v>0</v>
      </c>
      <c r="AO251" s="763">
        <f t="shared" si="47"/>
        <v>0</v>
      </c>
      <c r="AP251" s="763">
        <f t="shared" si="47"/>
        <v>0</v>
      </c>
      <c r="AQ251" s="763">
        <f t="shared" si="47"/>
        <v>0</v>
      </c>
      <c r="AR251" s="763">
        <f t="shared" si="47"/>
        <v>0</v>
      </c>
      <c r="AS251" s="763">
        <f t="shared" si="47"/>
        <v>0</v>
      </c>
      <c r="AT251" s="763">
        <f t="shared" si="47"/>
        <v>0</v>
      </c>
      <c r="AU251" s="763">
        <f t="shared" si="47"/>
        <v>0</v>
      </c>
      <c r="AV251" s="763">
        <f t="shared" si="47"/>
        <v>0</v>
      </c>
      <c r="AW251" s="763">
        <f t="shared" si="47"/>
        <v>0</v>
      </c>
      <c r="AX251" s="763">
        <f t="shared" si="47"/>
        <v>0</v>
      </c>
      <c r="AY251" s="763">
        <f t="shared" si="47"/>
        <v>0</v>
      </c>
      <c r="AZ251" s="763">
        <f t="shared" si="47"/>
        <v>0</v>
      </c>
      <c r="BA251" s="763">
        <f t="shared" si="47"/>
        <v>0</v>
      </c>
      <c r="BB251" s="763">
        <f t="shared" si="47"/>
        <v>0</v>
      </c>
      <c r="BC251" s="763">
        <f t="shared" si="47"/>
        <v>0</v>
      </c>
      <c r="BD251" s="763">
        <f t="shared" si="47"/>
        <v>0</v>
      </c>
      <c r="BE251" s="763">
        <f t="shared" si="47"/>
        <v>0</v>
      </c>
      <c r="BF251" s="763">
        <f t="shared" si="47"/>
        <v>0</v>
      </c>
      <c r="BG251" s="763">
        <f t="shared" si="47"/>
        <v>0</v>
      </c>
      <c r="BH251" s="763">
        <f t="shared" si="47"/>
        <v>0</v>
      </c>
      <c r="BI251" s="763">
        <f t="shared" si="47"/>
        <v>0</v>
      </c>
      <c r="BJ251" s="763">
        <f t="shared" si="47"/>
        <v>0</v>
      </c>
      <c r="BK251" s="763">
        <f t="shared" si="47"/>
        <v>0</v>
      </c>
      <c r="BL251" s="763">
        <f t="shared" si="47"/>
        <v>0</v>
      </c>
      <c r="BM251" s="763">
        <f t="shared" si="47"/>
        <v>0</v>
      </c>
      <c r="BN251" s="763">
        <f t="shared" si="47"/>
        <v>0</v>
      </c>
      <c r="BO251" s="763">
        <f t="shared" si="47"/>
        <v>0</v>
      </c>
      <c r="BP251" s="763">
        <f t="shared" si="47"/>
        <v>0</v>
      </c>
      <c r="BQ251" s="763">
        <f t="shared" si="47"/>
        <v>0</v>
      </c>
      <c r="BR251" s="763">
        <f t="shared" si="47"/>
        <v>0</v>
      </c>
      <c r="BS251" s="763">
        <f t="shared" si="47"/>
        <v>0</v>
      </c>
      <c r="BT251" s="763">
        <f t="shared" si="47"/>
        <v>0</v>
      </c>
      <c r="BU251" s="763">
        <f t="shared" si="47"/>
        <v>0</v>
      </c>
      <c r="BV251" s="763">
        <f t="shared" si="47"/>
        <v>0</v>
      </c>
      <c r="BW251" s="763">
        <f t="shared" si="47"/>
        <v>0</v>
      </c>
      <c r="BX251" s="763">
        <f t="shared" si="47"/>
        <v>0</v>
      </c>
      <c r="BY251" s="763">
        <f t="shared" si="47"/>
        <v>0</v>
      </c>
      <c r="BZ251" s="763">
        <f t="shared" si="47"/>
        <v>0</v>
      </c>
      <c r="CA251" s="763">
        <f t="shared" si="47"/>
        <v>0</v>
      </c>
      <c r="CB251" s="763">
        <f t="shared" si="47"/>
        <v>0</v>
      </c>
      <c r="CC251" s="763">
        <f t="shared" si="47"/>
        <v>0</v>
      </c>
      <c r="CD251" s="763">
        <f t="shared" si="47"/>
        <v>0</v>
      </c>
      <c r="CE251" s="763">
        <f t="shared" si="47"/>
        <v>0</v>
      </c>
      <c r="CF251" s="763">
        <f t="shared" si="47"/>
        <v>0</v>
      </c>
      <c r="CG251" s="763">
        <f t="shared" si="47"/>
        <v>0</v>
      </c>
      <c r="CH251" s="763">
        <f t="shared" si="47"/>
        <v>0</v>
      </c>
      <c r="CI251" s="763">
        <f t="shared" si="47"/>
        <v>0</v>
      </c>
    </row>
    <row r="252" spans="1:87" ht="15.75" customHeight="1">
      <c r="A252" s="373"/>
      <c r="B252" s="920"/>
      <c r="C252" s="719"/>
      <c r="D252" s="763"/>
      <c r="E252" s="763"/>
      <c r="F252" s="763"/>
      <c r="G252" s="763"/>
      <c r="H252" s="763"/>
      <c r="I252" s="763"/>
      <c r="J252" s="763"/>
      <c r="K252" s="763"/>
      <c r="L252" s="763"/>
      <c r="M252" s="763"/>
      <c r="N252" s="763"/>
      <c r="O252" s="763"/>
      <c r="P252" s="763"/>
      <c r="Q252" s="763"/>
      <c r="R252" s="763"/>
      <c r="S252" s="763"/>
      <c r="T252" s="763"/>
      <c r="U252" s="763"/>
      <c r="V252" s="763"/>
      <c r="W252" s="763"/>
      <c r="X252" s="763"/>
      <c r="Y252" s="763"/>
      <c r="Z252" s="763"/>
      <c r="AA252" s="763"/>
      <c r="AB252" s="763"/>
      <c r="AC252" s="763"/>
      <c r="AD252" s="763"/>
      <c r="AE252" s="763"/>
      <c r="AF252" s="763"/>
      <c r="AG252" s="763"/>
      <c r="AH252" s="763"/>
      <c r="AI252" s="763"/>
      <c r="AJ252" s="763"/>
      <c r="AK252" s="763"/>
      <c r="AL252" s="763"/>
      <c r="AM252" s="763"/>
      <c r="AN252" s="763"/>
      <c r="AO252" s="763"/>
      <c r="AP252" s="763"/>
      <c r="AQ252" s="763"/>
      <c r="AR252" s="763"/>
      <c r="AS252" s="763"/>
      <c r="AT252" s="763"/>
      <c r="AU252" s="763"/>
      <c r="AV252" s="763"/>
      <c r="AW252" s="763"/>
      <c r="AX252" s="763"/>
      <c r="AY252" s="763"/>
      <c r="AZ252" s="763"/>
      <c r="BA252" s="763"/>
      <c r="BB252" s="763"/>
      <c r="BC252" s="763"/>
      <c r="BD252" s="763"/>
      <c r="BE252" s="763"/>
      <c r="BF252" s="763"/>
      <c r="BG252" s="763"/>
      <c r="BH252" s="763"/>
      <c r="BI252" s="763"/>
      <c r="BJ252" s="763"/>
      <c r="BK252" s="763"/>
      <c r="BL252" s="763"/>
      <c r="BM252" s="763"/>
      <c r="BN252" s="763"/>
      <c r="BO252" s="763"/>
      <c r="BP252" s="763"/>
      <c r="BQ252" s="763"/>
      <c r="BR252" s="763"/>
      <c r="BS252" s="763"/>
      <c r="BT252" s="763"/>
      <c r="BU252" s="763"/>
      <c r="BV252" s="763"/>
      <c r="BW252" s="763"/>
      <c r="BX252" s="763"/>
      <c r="BY252" s="763"/>
      <c r="BZ252" s="763"/>
      <c r="CA252" s="763"/>
      <c r="CB252" s="763"/>
      <c r="CC252" s="763"/>
      <c r="CD252" s="763"/>
      <c r="CE252" s="763"/>
      <c r="CF252" s="763"/>
      <c r="CG252" s="763"/>
      <c r="CH252" s="763"/>
      <c r="CI252" s="763"/>
    </row>
    <row r="253" spans="1:87" ht="15.75" customHeight="1">
      <c r="A253" s="916" t="s">
        <v>325</v>
      </c>
      <c r="B253" s="917"/>
      <c r="C253" s="884"/>
      <c r="D253" s="918"/>
      <c r="E253" s="918"/>
      <c r="F253" s="918"/>
      <c r="G253" s="918"/>
      <c r="H253" s="918"/>
      <c r="I253" s="918"/>
      <c r="J253" s="918"/>
      <c r="K253" s="918"/>
      <c r="L253" s="918"/>
      <c r="M253" s="918"/>
      <c r="N253" s="918"/>
      <c r="O253" s="918"/>
      <c r="P253" s="918"/>
      <c r="Q253" s="918"/>
      <c r="R253" s="918"/>
      <c r="S253" s="918"/>
      <c r="T253" s="918"/>
      <c r="U253" s="918"/>
      <c r="V253" s="918"/>
      <c r="W253" s="918"/>
      <c r="X253" s="918"/>
      <c r="Y253" s="918"/>
      <c r="Z253" s="918"/>
      <c r="AA253" s="918"/>
      <c r="AB253" s="918"/>
      <c r="AC253" s="918"/>
      <c r="AD253" s="918"/>
      <c r="AE253" s="918"/>
      <c r="AF253" s="918"/>
      <c r="AG253" s="918"/>
      <c r="AH253" s="918"/>
      <c r="AI253" s="918"/>
      <c r="AJ253" s="918"/>
      <c r="AK253" s="918"/>
      <c r="AL253" s="918"/>
      <c r="AM253" s="918"/>
      <c r="AN253" s="918"/>
      <c r="AO253" s="918"/>
      <c r="AP253" s="918"/>
      <c r="AQ253" s="918"/>
      <c r="AR253" s="918"/>
      <c r="AS253" s="918"/>
      <c r="AT253" s="918"/>
      <c r="AU253" s="918"/>
      <c r="AV253" s="918"/>
      <c r="AW253" s="918"/>
      <c r="AX253" s="918"/>
      <c r="AY253" s="918"/>
      <c r="AZ253" s="918"/>
      <c r="BA253" s="918"/>
      <c r="BB253" s="918"/>
      <c r="BC253" s="918"/>
      <c r="BD253" s="918"/>
      <c r="BE253" s="918"/>
      <c r="BF253" s="918"/>
      <c r="BG253" s="918"/>
      <c r="BH253" s="918"/>
      <c r="BI253" s="918"/>
      <c r="BJ253" s="918"/>
      <c r="BK253" s="918"/>
      <c r="BL253" s="918"/>
      <c r="BM253" s="918"/>
      <c r="BN253" s="918"/>
      <c r="BO253" s="918"/>
      <c r="BP253" s="918"/>
      <c r="BQ253" s="918"/>
      <c r="BR253" s="918"/>
      <c r="BS253" s="918"/>
      <c r="BT253" s="918"/>
      <c r="BU253" s="918"/>
      <c r="BV253" s="918"/>
      <c r="BW253" s="918"/>
      <c r="BX253" s="918"/>
      <c r="BY253" s="918"/>
      <c r="BZ253" s="918"/>
      <c r="CA253" s="918"/>
      <c r="CB253" s="918"/>
      <c r="CC253" s="918"/>
      <c r="CD253" s="918"/>
      <c r="CE253" s="918"/>
      <c r="CF253" s="918"/>
      <c r="CG253" s="918"/>
      <c r="CH253" s="918"/>
      <c r="CI253" s="918"/>
    </row>
    <row r="254" spans="1:87" ht="15" customHeight="1">
      <c r="A254" s="373" t="s">
        <v>75</v>
      </c>
      <c r="B254" s="920"/>
      <c r="C254" s="719" t="str">
        <f>Settings!$C$7</f>
        <v>USD</v>
      </c>
      <c r="D254" s="763">
        <v>0</v>
      </c>
      <c r="E254" s="763">
        <v>0</v>
      </c>
      <c r="F254" s="763">
        <v>0</v>
      </c>
      <c r="G254" s="763">
        <v>0</v>
      </c>
      <c r="H254" s="763">
        <v>0</v>
      </c>
      <c r="I254" s="763">
        <v>0</v>
      </c>
      <c r="J254" s="763">
        <v>0</v>
      </c>
      <c r="K254" s="763">
        <v>0</v>
      </c>
      <c r="L254" s="763">
        <v>0</v>
      </c>
      <c r="M254" s="763">
        <v>0</v>
      </c>
      <c r="N254" s="763">
        <v>0</v>
      </c>
      <c r="O254" s="763">
        <v>0</v>
      </c>
      <c r="P254" s="763">
        <v>0</v>
      </c>
      <c r="Q254" s="763">
        <v>0</v>
      </c>
      <c r="R254" s="763">
        <v>0</v>
      </c>
      <c r="S254" s="763">
        <v>0</v>
      </c>
      <c r="T254" s="763">
        <v>0</v>
      </c>
      <c r="U254" s="763">
        <v>0</v>
      </c>
      <c r="V254" s="763">
        <v>0</v>
      </c>
      <c r="W254" s="763">
        <v>0</v>
      </c>
      <c r="X254" s="763">
        <v>0</v>
      </c>
      <c r="Y254" s="763">
        <v>0</v>
      </c>
      <c r="Z254" s="763">
        <v>0</v>
      </c>
      <c r="AA254" s="763">
        <v>0</v>
      </c>
      <c r="AB254" s="763">
        <v>0</v>
      </c>
      <c r="AC254" s="763">
        <v>0</v>
      </c>
      <c r="AD254" s="763">
        <v>0</v>
      </c>
      <c r="AE254" s="763">
        <v>0</v>
      </c>
      <c r="AF254" s="763">
        <v>0</v>
      </c>
      <c r="AG254" s="763">
        <v>0</v>
      </c>
      <c r="AH254" s="763">
        <v>0</v>
      </c>
      <c r="AI254" s="763">
        <v>0</v>
      </c>
      <c r="AJ254" s="763">
        <v>0</v>
      </c>
      <c r="AK254" s="763">
        <v>0</v>
      </c>
      <c r="AL254" s="763">
        <v>0</v>
      </c>
      <c r="AM254" s="763">
        <v>0</v>
      </c>
      <c r="AN254" s="763">
        <v>0</v>
      </c>
      <c r="AO254" s="763">
        <v>0</v>
      </c>
      <c r="AP254" s="763">
        <v>0</v>
      </c>
      <c r="AQ254" s="763">
        <v>0</v>
      </c>
      <c r="AR254" s="763">
        <v>0</v>
      </c>
      <c r="AS254" s="763">
        <v>0</v>
      </c>
      <c r="AT254" s="763">
        <v>0</v>
      </c>
      <c r="AU254" s="763">
        <v>0</v>
      </c>
      <c r="AV254" s="763">
        <v>0</v>
      </c>
      <c r="AW254" s="763">
        <v>0</v>
      </c>
      <c r="AX254" s="763">
        <v>0</v>
      </c>
      <c r="AY254" s="763">
        <v>0</v>
      </c>
      <c r="AZ254" s="763">
        <v>0</v>
      </c>
      <c r="BA254" s="763">
        <v>0</v>
      </c>
      <c r="BB254" s="763">
        <v>0</v>
      </c>
      <c r="BC254" s="763">
        <v>0</v>
      </c>
      <c r="BD254" s="763">
        <v>0</v>
      </c>
      <c r="BE254" s="763">
        <v>0</v>
      </c>
      <c r="BF254" s="763">
        <v>0</v>
      </c>
      <c r="BG254" s="763">
        <v>0</v>
      </c>
      <c r="BH254" s="763">
        <v>0</v>
      </c>
      <c r="BI254" s="763">
        <v>0</v>
      </c>
      <c r="BJ254" s="763">
        <v>0</v>
      </c>
      <c r="BK254" s="763">
        <v>0</v>
      </c>
      <c r="BL254" s="763">
        <v>0</v>
      </c>
      <c r="BM254" s="763">
        <v>0</v>
      </c>
      <c r="BN254" s="763">
        <v>0</v>
      </c>
      <c r="BO254" s="763">
        <v>0</v>
      </c>
      <c r="BP254" s="763">
        <v>0</v>
      </c>
      <c r="BQ254" s="763">
        <v>0</v>
      </c>
      <c r="BR254" s="763">
        <v>0</v>
      </c>
      <c r="BS254" s="763">
        <v>0</v>
      </c>
      <c r="BT254" s="763">
        <v>0</v>
      </c>
      <c r="BU254" s="763">
        <v>0</v>
      </c>
      <c r="BV254" s="763">
        <v>0</v>
      </c>
      <c r="BW254" s="763">
        <v>0</v>
      </c>
      <c r="BX254" s="763">
        <v>0</v>
      </c>
      <c r="BY254" s="763">
        <v>0</v>
      </c>
      <c r="BZ254" s="763">
        <v>0</v>
      </c>
      <c r="CA254" s="763">
        <v>0</v>
      </c>
      <c r="CB254" s="763">
        <v>0</v>
      </c>
      <c r="CC254" s="763">
        <v>0</v>
      </c>
      <c r="CD254" s="763">
        <v>0</v>
      </c>
      <c r="CE254" s="763">
        <v>0</v>
      </c>
      <c r="CF254" s="763">
        <v>0</v>
      </c>
      <c r="CG254" s="763">
        <v>0</v>
      </c>
      <c r="CH254" s="763">
        <v>0</v>
      </c>
      <c r="CI254" s="763">
        <v>0</v>
      </c>
    </row>
    <row r="255" spans="1:87" ht="15.75" customHeight="1">
      <c r="A255" s="373" t="s">
        <v>322</v>
      </c>
      <c r="B255" s="920"/>
      <c r="C255" s="719" t="str">
        <f>Settings!$C$7</f>
        <v>USD</v>
      </c>
      <c r="D255" s="763">
        <v>0</v>
      </c>
      <c r="E255" s="763">
        <v>0</v>
      </c>
      <c r="F255" s="763">
        <v>0</v>
      </c>
      <c r="G255" s="763">
        <v>0</v>
      </c>
      <c r="H255" s="763">
        <v>0</v>
      </c>
      <c r="I255" s="763">
        <v>0</v>
      </c>
      <c r="J255" s="763">
        <v>0</v>
      </c>
      <c r="K255" s="763">
        <v>0</v>
      </c>
      <c r="L255" s="763">
        <v>0</v>
      </c>
      <c r="M255" s="763">
        <v>0</v>
      </c>
      <c r="N255" s="763">
        <v>0</v>
      </c>
      <c r="O255" s="763">
        <v>0</v>
      </c>
      <c r="P255" s="763">
        <v>0</v>
      </c>
      <c r="Q255" s="763">
        <v>0</v>
      </c>
      <c r="R255" s="763">
        <v>0</v>
      </c>
      <c r="S255" s="763">
        <v>0</v>
      </c>
      <c r="T255" s="763">
        <v>0</v>
      </c>
      <c r="U255" s="763">
        <v>0</v>
      </c>
      <c r="V255" s="763">
        <v>0</v>
      </c>
      <c r="W255" s="763">
        <v>0</v>
      </c>
      <c r="X255" s="763">
        <v>0</v>
      </c>
      <c r="Y255" s="763">
        <v>0</v>
      </c>
      <c r="Z255" s="763">
        <v>0</v>
      </c>
      <c r="AA255" s="763">
        <v>0</v>
      </c>
      <c r="AB255" s="763">
        <v>0</v>
      </c>
      <c r="AC255" s="763">
        <v>0</v>
      </c>
      <c r="AD255" s="763">
        <v>0</v>
      </c>
      <c r="AE255" s="763">
        <v>0</v>
      </c>
      <c r="AF255" s="763">
        <v>0</v>
      </c>
      <c r="AG255" s="763">
        <v>0</v>
      </c>
      <c r="AH255" s="763">
        <v>0</v>
      </c>
      <c r="AI255" s="763">
        <v>0</v>
      </c>
      <c r="AJ255" s="763">
        <v>0</v>
      </c>
      <c r="AK255" s="763">
        <v>0</v>
      </c>
      <c r="AL255" s="763">
        <v>0</v>
      </c>
      <c r="AM255" s="763">
        <v>0</v>
      </c>
      <c r="AN255" s="763">
        <v>0</v>
      </c>
      <c r="AO255" s="763">
        <v>0</v>
      </c>
      <c r="AP255" s="763">
        <v>0</v>
      </c>
      <c r="AQ255" s="763">
        <v>0</v>
      </c>
      <c r="AR255" s="763">
        <v>0</v>
      </c>
      <c r="AS255" s="763">
        <v>0</v>
      </c>
      <c r="AT255" s="763">
        <v>0</v>
      </c>
      <c r="AU255" s="763">
        <v>0</v>
      </c>
      <c r="AV255" s="763">
        <v>0</v>
      </c>
      <c r="AW255" s="763">
        <v>0</v>
      </c>
      <c r="AX255" s="763">
        <v>0</v>
      </c>
      <c r="AY255" s="763">
        <v>0</v>
      </c>
      <c r="AZ255" s="763">
        <v>0</v>
      </c>
      <c r="BA255" s="763">
        <v>0</v>
      </c>
      <c r="BB255" s="763">
        <v>0</v>
      </c>
      <c r="BC255" s="763">
        <v>0</v>
      </c>
      <c r="BD255" s="763">
        <v>0</v>
      </c>
      <c r="BE255" s="763">
        <v>0</v>
      </c>
      <c r="BF255" s="763">
        <v>0</v>
      </c>
      <c r="BG255" s="763">
        <v>0</v>
      </c>
      <c r="BH255" s="763">
        <v>0</v>
      </c>
      <c r="BI255" s="763">
        <v>0</v>
      </c>
      <c r="BJ255" s="763">
        <v>0</v>
      </c>
      <c r="BK255" s="763">
        <v>0</v>
      </c>
      <c r="BL255" s="763">
        <v>0</v>
      </c>
      <c r="BM255" s="763">
        <v>0</v>
      </c>
      <c r="BN255" s="763">
        <v>0</v>
      </c>
      <c r="BO255" s="763">
        <v>0</v>
      </c>
      <c r="BP255" s="763">
        <v>0</v>
      </c>
      <c r="BQ255" s="763">
        <v>0</v>
      </c>
      <c r="BR255" s="763">
        <v>0</v>
      </c>
      <c r="BS255" s="763">
        <v>0</v>
      </c>
      <c r="BT255" s="763">
        <v>0</v>
      </c>
      <c r="BU255" s="763">
        <v>0</v>
      </c>
      <c r="BV255" s="763">
        <v>0</v>
      </c>
      <c r="BW255" s="763">
        <v>0</v>
      </c>
      <c r="BX255" s="763">
        <v>0</v>
      </c>
      <c r="BY255" s="763">
        <v>0</v>
      </c>
      <c r="BZ255" s="763">
        <v>0</v>
      </c>
      <c r="CA255" s="763">
        <v>0</v>
      </c>
      <c r="CB255" s="763">
        <v>0</v>
      </c>
      <c r="CC255" s="763">
        <v>0</v>
      </c>
      <c r="CD255" s="763">
        <v>0</v>
      </c>
      <c r="CE255" s="763">
        <v>0</v>
      </c>
      <c r="CF255" s="763">
        <v>0</v>
      </c>
      <c r="CG255" s="763">
        <v>0</v>
      </c>
      <c r="CH255" s="763">
        <v>0</v>
      </c>
      <c r="CI255" s="763">
        <v>0</v>
      </c>
    </row>
    <row r="256" spans="1:87" ht="15.75" customHeight="1">
      <c r="A256" s="373" t="s">
        <v>323</v>
      </c>
      <c r="B256" s="920"/>
      <c r="C256" s="719" t="str">
        <f>Settings!$C$7</f>
        <v>USD</v>
      </c>
      <c r="D256" s="763">
        <v>0</v>
      </c>
      <c r="E256" s="763">
        <v>0</v>
      </c>
      <c r="F256" s="763">
        <v>0</v>
      </c>
      <c r="G256" s="763">
        <v>0</v>
      </c>
      <c r="H256" s="763">
        <v>0</v>
      </c>
      <c r="I256" s="763">
        <v>0</v>
      </c>
      <c r="J256" s="763">
        <v>0</v>
      </c>
      <c r="K256" s="763">
        <v>0</v>
      </c>
      <c r="L256" s="763">
        <v>0</v>
      </c>
      <c r="M256" s="763">
        <v>0</v>
      </c>
      <c r="N256" s="763">
        <v>0</v>
      </c>
      <c r="O256" s="763">
        <v>0</v>
      </c>
      <c r="P256" s="763">
        <v>0</v>
      </c>
      <c r="Q256" s="763">
        <v>0</v>
      </c>
      <c r="R256" s="763">
        <v>0</v>
      </c>
      <c r="S256" s="763">
        <v>0</v>
      </c>
      <c r="T256" s="763">
        <v>0</v>
      </c>
      <c r="U256" s="763">
        <v>0</v>
      </c>
      <c r="V256" s="763">
        <v>0</v>
      </c>
      <c r="W256" s="763">
        <v>0</v>
      </c>
      <c r="X256" s="763">
        <v>0</v>
      </c>
      <c r="Y256" s="763">
        <v>0</v>
      </c>
      <c r="Z256" s="763">
        <v>0</v>
      </c>
      <c r="AA256" s="763">
        <v>0</v>
      </c>
      <c r="AB256" s="763">
        <v>0</v>
      </c>
      <c r="AC256" s="763">
        <v>0</v>
      </c>
      <c r="AD256" s="763">
        <v>0</v>
      </c>
      <c r="AE256" s="763">
        <v>0</v>
      </c>
      <c r="AF256" s="763">
        <v>0</v>
      </c>
      <c r="AG256" s="763">
        <v>0</v>
      </c>
      <c r="AH256" s="763">
        <v>0</v>
      </c>
      <c r="AI256" s="763">
        <v>0</v>
      </c>
      <c r="AJ256" s="763">
        <v>0</v>
      </c>
      <c r="AK256" s="763">
        <v>0</v>
      </c>
      <c r="AL256" s="763">
        <v>0</v>
      </c>
      <c r="AM256" s="763">
        <v>0</v>
      </c>
      <c r="AN256" s="763">
        <v>0</v>
      </c>
      <c r="AO256" s="763">
        <v>0</v>
      </c>
      <c r="AP256" s="763">
        <v>0</v>
      </c>
      <c r="AQ256" s="763">
        <v>0</v>
      </c>
      <c r="AR256" s="763">
        <v>0</v>
      </c>
      <c r="AS256" s="763">
        <v>0</v>
      </c>
      <c r="AT256" s="763">
        <v>0</v>
      </c>
      <c r="AU256" s="763">
        <v>0</v>
      </c>
      <c r="AV256" s="763">
        <v>0</v>
      </c>
      <c r="AW256" s="763">
        <v>0</v>
      </c>
      <c r="AX256" s="763">
        <v>0</v>
      </c>
      <c r="AY256" s="763">
        <v>0</v>
      </c>
      <c r="AZ256" s="763">
        <v>0</v>
      </c>
      <c r="BA256" s="763">
        <v>0</v>
      </c>
      <c r="BB256" s="763">
        <v>0</v>
      </c>
      <c r="BC256" s="763">
        <v>0</v>
      </c>
      <c r="BD256" s="763">
        <v>0</v>
      </c>
      <c r="BE256" s="763">
        <v>0</v>
      </c>
      <c r="BF256" s="763">
        <v>0</v>
      </c>
      <c r="BG256" s="763">
        <v>0</v>
      </c>
      <c r="BH256" s="763">
        <v>0</v>
      </c>
      <c r="BI256" s="763">
        <v>0</v>
      </c>
      <c r="BJ256" s="763">
        <v>0</v>
      </c>
      <c r="BK256" s="763">
        <v>0</v>
      </c>
      <c r="BL256" s="763">
        <v>0</v>
      </c>
      <c r="BM256" s="763">
        <v>0</v>
      </c>
      <c r="BN256" s="763">
        <v>0</v>
      </c>
      <c r="BO256" s="763">
        <v>0</v>
      </c>
      <c r="BP256" s="763">
        <v>0</v>
      </c>
      <c r="BQ256" s="763">
        <v>0</v>
      </c>
      <c r="BR256" s="763">
        <v>0</v>
      </c>
      <c r="BS256" s="763">
        <v>0</v>
      </c>
      <c r="BT256" s="763">
        <v>0</v>
      </c>
      <c r="BU256" s="763">
        <v>0</v>
      </c>
      <c r="BV256" s="763">
        <v>0</v>
      </c>
      <c r="BW256" s="763">
        <v>0</v>
      </c>
      <c r="BX256" s="763">
        <v>0</v>
      </c>
      <c r="BY256" s="763">
        <v>0</v>
      </c>
      <c r="BZ256" s="763">
        <v>0</v>
      </c>
      <c r="CA256" s="763">
        <v>0</v>
      </c>
      <c r="CB256" s="763">
        <v>0</v>
      </c>
      <c r="CC256" s="763">
        <v>0</v>
      </c>
      <c r="CD256" s="763">
        <v>0</v>
      </c>
      <c r="CE256" s="763">
        <v>0</v>
      </c>
      <c r="CF256" s="763">
        <v>0</v>
      </c>
      <c r="CG256" s="763">
        <v>0</v>
      </c>
      <c r="CH256" s="763">
        <v>0</v>
      </c>
      <c r="CI256" s="763">
        <v>0</v>
      </c>
    </row>
    <row r="257" spans="1:87" ht="15.75" customHeight="1">
      <c r="A257" s="373" t="s">
        <v>94</v>
      </c>
      <c r="B257" s="920"/>
      <c r="C257" s="719" t="str">
        <f>Settings!$C$7</f>
        <v>USD</v>
      </c>
      <c r="D257" s="763">
        <v>0</v>
      </c>
      <c r="E257" s="763">
        <v>0</v>
      </c>
      <c r="F257" s="763">
        <v>0</v>
      </c>
      <c r="G257" s="763">
        <v>0</v>
      </c>
      <c r="H257" s="763">
        <v>0</v>
      </c>
      <c r="I257" s="763">
        <v>0</v>
      </c>
      <c r="J257" s="763">
        <v>0</v>
      </c>
      <c r="K257" s="763">
        <v>0</v>
      </c>
      <c r="L257" s="763">
        <v>0</v>
      </c>
      <c r="M257" s="763">
        <v>0</v>
      </c>
      <c r="N257" s="763">
        <v>0</v>
      </c>
      <c r="O257" s="763">
        <v>0</v>
      </c>
      <c r="P257" s="763">
        <v>0</v>
      </c>
      <c r="Q257" s="763">
        <v>0</v>
      </c>
      <c r="R257" s="763">
        <v>0</v>
      </c>
      <c r="S257" s="763">
        <v>0</v>
      </c>
      <c r="T257" s="763">
        <v>0</v>
      </c>
      <c r="U257" s="763">
        <v>0</v>
      </c>
      <c r="V257" s="763">
        <v>0</v>
      </c>
      <c r="W257" s="763">
        <v>0</v>
      </c>
      <c r="X257" s="763">
        <v>0</v>
      </c>
      <c r="Y257" s="763">
        <v>0</v>
      </c>
      <c r="Z257" s="763">
        <v>0</v>
      </c>
      <c r="AA257" s="763">
        <v>0</v>
      </c>
      <c r="AB257" s="763">
        <v>0</v>
      </c>
      <c r="AC257" s="763">
        <v>0</v>
      </c>
      <c r="AD257" s="763">
        <v>0</v>
      </c>
      <c r="AE257" s="763">
        <v>0</v>
      </c>
      <c r="AF257" s="763">
        <v>0</v>
      </c>
      <c r="AG257" s="763">
        <v>0</v>
      </c>
      <c r="AH257" s="763">
        <v>0</v>
      </c>
      <c r="AI257" s="763">
        <v>0</v>
      </c>
      <c r="AJ257" s="763">
        <v>0</v>
      </c>
      <c r="AK257" s="763">
        <v>0</v>
      </c>
      <c r="AL257" s="763">
        <v>0</v>
      </c>
      <c r="AM257" s="763">
        <v>0</v>
      </c>
      <c r="AN257" s="763">
        <v>0</v>
      </c>
      <c r="AO257" s="763">
        <v>0</v>
      </c>
      <c r="AP257" s="763">
        <v>0</v>
      </c>
      <c r="AQ257" s="763">
        <v>0</v>
      </c>
      <c r="AR257" s="763">
        <v>0</v>
      </c>
      <c r="AS257" s="763">
        <v>0</v>
      </c>
      <c r="AT257" s="763">
        <v>0</v>
      </c>
      <c r="AU257" s="763">
        <v>0</v>
      </c>
      <c r="AV257" s="763">
        <v>0</v>
      </c>
      <c r="AW257" s="763">
        <v>0</v>
      </c>
      <c r="AX257" s="763">
        <v>0</v>
      </c>
      <c r="AY257" s="763">
        <v>0</v>
      </c>
      <c r="AZ257" s="763">
        <v>0</v>
      </c>
      <c r="BA257" s="763">
        <v>0</v>
      </c>
      <c r="BB257" s="763">
        <v>0</v>
      </c>
      <c r="BC257" s="763">
        <v>0</v>
      </c>
      <c r="BD257" s="763">
        <v>0</v>
      </c>
      <c r="BE257" s="763">
        <v>0</v>
      </c>
      <c r="BF257" s="763">
        <v>0</v>
      </c>
      <c r="BG257" s="763">
        <v>0</v>
      </c>
      <c r="BH257" s="763">
        <v>0</v>
      </c>
      <c r="BI257" s="763">
        <v>0</v>
      </c>
      <c r="BJ257" s="763">
        <v>0</v>
      </c>
      <c r="BK257" s="763">
        <v>0</v>
      </c>
      <c r="BL257" s="763">
        <v>0</v>
      </c>
      <c r="BM257" s="763">
        <v>0</v>
      </c>
      <c r="BN257" s="763">
        <v>0</v>
      </c>
      <c r="BO257" s="763">
        <v>0</v>
      </c>
      <c r="BP257" s="763">
        <v>0</v>
      </c>
      <c r="BQ257" s="763">
        <v>0</v>
      </c>
      <c r="BR257" s="763">
        <v>0</v>
      </c>
      <c r="BS257" s="763">
        <v>0</v>
      </c>
      <c r="BT257" s="763">
        <v>0</v>
      </c>
      <c r="BU257" s="763">
        <v>0</v>
      </c>
      <c r="BV257" s="763">
        <v>0</v>
      </c>
      <c r="BW257" s="763">
        <v>0</v>
      </c>
      <c r="BX257" s="763">
        <v>0</v>
      </c>
      <c r="BY257" s="763">
        <v>0</v>
      </c>
      <c r="BZ257" s="763">
        <v>0</v>
      </c>
      <c r="CA257" s="763">
        <v>0</v>
      </c>
      <c r="CB257" s="763">
        <v>0</v>
      </c>
      <c r="CC257" s="763">
        <v>0</v>
      </c>
      <c r="CD257" s="763">
        <v>0</v>
      </c>
      <c r="CE257" s="763">
        <v>0</v>
      </c>
      <c r="CF257" s="763">
        <v>0</v>
      </c>
      <c r="CG257" s="763">
        <v>0</v>
      </c>
      <c r="CH257" s="763">
        <v>0</v>
      </c>
      <c r="CI257" s="763">
        <v>0</v>
      </c>
    </row>
    <row r="258" spans="1:87" ht="15.75" customHeight="1">
      <c r="A258" s="906" t="s">
        <v>326</v>
      </c>
      <c r="B258" s="927" t="s">
        <v>75</v>
      </c>
      <c r="C258" s="908" t="str">
        <f>Settings!$C$7</f>
        <v>USD</v>
      </c>
      <c r="D258" s="909">
        <f t="shared" ref="D258:CI258" si="48">SUM(D247:D257)</f>
        <v>0</v>
      </c>
      <c r="E258" s="910">
        <f t="shared" si="48"/>
        <v>0</v>
      </c>
      <c r="F258" s="910">
        <f t="shared" si="48"/>
        <v>0</v>
      </c>
      <c r="G258" s="910">
        <f t="shared" si="48"/>
        <v>0</v>
      </c>
      <c r="H258" s="910">
        <f t="shared" si="48"/>
        <v>0</v>
      </c>
      <c r="I258" s="910">
        <f t="shared" si="48"/>
        <v>0</v>
      </c>
      <c r="J258" s="910">
        <f t="shared" si="48"/>
        <v>0</v>
      </c>
      <c r="K258" s="910">
        <f t="shared" si="48"/>
        <v>0</v>
      </c>
      <c r="L258" s="910">
        <f t="shared" si="48"/>
        <v>0</v>
      </c>
      <c r="M258" s="910">
        <f t="shared" si="48"/>
        <v>0</v>
      </c>
      <c r="N258" s="910">
        <f t="shared" si="48"/>
        <v>0</v>
      </c>
      <c r="O258" s="910">
        <f t="shared" si="48"/>
        <v>0</v>
      </c>
      <c r="P258" s="910">
        <f t="shared" si="48"/>
        <v>0</v>
      </c>
      <c r="Q258" s="910">
        <f t="shared" si="48"/>
        <v>0</v>
      </c>
      <c r="R258" s="910">
        <f t="shared" si="48"/>
        <v>0</v>
      </c>
      <c r="S258" s="910">
        <f t="shared" si="48"/>
        <v>0</v>
      </c>
      <c r="T258" s="910">
        <f t="shared" si="48"/>
        <v>0</v>
      </c>
      <c r="U258" s="910">
        <f t="shared" si="48"/>
        <v>0</v>
      </c>
      <c r="V258" s="910">
        <f t="shared" si="48"/>
        <v>0</v>
      </c>
      <c r="W258" s="910">
        <f t="shared" si="48"/>
        <v>0</v>
      </c>
      <c r="X258" s="910">
        <f t="shared" si="48"/>
        <v>0</v>
      </c>
      <c r="Y258" s="910">
        <f t="shared" si="48"/>
        <v>0</v>
      </c>
      <c r="Z258" s="910">
        <f t="shared" si="48"/>
        <v>0</v>
      </c>
      <c r="AA258" s="910">
        <f t="shared" si="48"/>
        <v>0</v>
      </c>
      <c r="AB258" s="910">
        <f t="shared" si="48"/>
        <v>0</v>
      </c>
      <c r="AC258" s="910">
        <f t="shared" si="48"/>
        <v>0</v>
      </c>
      <c r="AD258" s="910">
        <f t="shared" si="48"/>
        <v>0</v>
      </c>
      <c r="AE258" s="910">
        <f t="shared" si="48"/>
        <v>0</v>
      </c>
      <c r="AF258" s="910">
        <f t="shared" si="48"/>
        <v>0</v>
      </c>
      <c r="AG258" s="910">
        <f t="shared" si="48"/>
        <v>0</v>
      </c>
      <c r="AH258" s="910">
        <f t="shared" si="48"/>
        <v>0</v>
      </c>
      <c r="AI258" s="910">
        <f t="shared" si="48"/>
        <v>0</v>
      </c>
      <c r="AJ258" s="910">
        <f t="shared" si="48"/>
        <v>0</v>
      </c>
      <c r="AK258" s="910">
        <f t="shared" si="48"/>
        <v>0</v>
      </c>
      <c r="AL258" s="910">
        <f t="shared" si="48"/>
        <v>0</v>
      </c>
      <c r="AM258" s="910">
        <f t="shared" si="48"/>
        <v>0</v>
      </c>
      <c r="AN258" s="910">
        <f t="shared" si="48"/>
        <v>0</v>
      </c>
      <c r="AO258" s="910">
        <f t="shared" si="48"/>
        <v>0</v>
      </c>
      <c r="AP258" s="910">
        <f t="shared" si="48"/>
        <v>0</v>
      </c>
      <c r="AQ258" s="910">
        <f t="shared" si="48"/>
        <v>0</v>
      </c>
      <c r="AR258" s="910">
        <f t="shared" si="48"/>
        <v>0</v>
      </c>
      <c r="AS258" s="910">
        <f t="shared" si="48"/>
        <v>0</v>
      </c>
      <c r="AT258" s="910">
        <f t="shared" si="48"/>
        <v>0</v>
      </c>
      <c r="AU258" s="910">
        <f t="shared" si="48"/>
        <v>0</v>
      </c>
      <c r="AV258" s="910">
        <f t="shared" si="48"/>
        <v>0</v>
      </c>
      <c r="AW258" s="910">
        <f t="shared" si="48"/>
        <v>0</v>
      </c>
      <c r="AX258" s="910">
        <f t="shared" si="48"/>
        <v>0</v>
      </c>
      <c r="AY258" s="910">
        <f t="shared" si="48"/>
        <v>0</v>
      </c>
      <c r="AZ258" s="910">
        <f t="shared" si="48"/>
        <v>0</v>
      </c>
      <c r="BA258" s="910">
        <f t="shared" si="48"/>
        <v>0</v>
      </c>
      <c r="BB258" s="910">
        <f t="shared" si="48"/>
        <v>0</v>
      </c>
      <c r="BC258" s="910">
        <f t="shared" si="48"/>
        <v>0</v>
      </c>
      <c r="BD258" s="910">
        <f t="shared" si="48"/>
        <v>0</v>
      </c>
      <c r="BE258" s="910">
        <f t="shared" si="48"/>
        <v>0</v>
      </c>
      <c r="BF258" s="910">
        <f t="shared" si="48"/>
        <v>0</v>
      </c>
      <c r="BG258" s="910">
        <f t="shared" si="48"/>
        <v>0</v>
      </c>
      <c r="BH258" s="910">
        <f t="shared" si="48"/>
        <v>0</v>
      </c>
      <c r="BI258" s="910">
        <f t="shared" si="48"/>
        <v>0</v>
      </c>
      <c r="BJ258" s="910">
        <f t="shared" si="48"/>
        <v>0</v>
      </c>
      <c r="BK258" s="910">
        <f t="shared" si="48"/>
        <v>0</v>
      </c>
      <c r="BL258" s="910">
        <f t="shared" si="48"/>
        <v>0</v>
      </c>
      <c r="BM258" s="910">
        <f t="shared" si="48"/>
        <v>0</v>
      </c>
      <c r="BN258" s="910">
        <f t="shared" si="48"/>
        <v>0</v>
      </c>
      <c r="BO258" s="910">
        <f t="shared" si="48"/>
        <v>0</v>
      </c>
      <c r="BP258" s="910">
        <f t="shared" si="48"/>
        <v>0</v>
      </c>
      <c r="BQ258" s="910">
        <f t="shared" si="48"/>
        <v>0</v>
      </c>
      <c r="BR258" s="910">
        <f t="shared" si="48"/>
        <v>0</v>
      </c>
      <c r="BS258" s="910">
        <f t="shared" si="48"/>
        <v>0</v>
      </c>
      <c r="BT258" s="910">
        <f t="shared" si="48"/>
        <v>0</v>
      </c>
      <c r="BU258" s="910">
        <f t="shared" si="48"/>
        <v>0</v>
      </c>
      <c r="BV258" s="910">
        <f t="shared" si="48"/>
        <v>0</v>
      </c>
      <c r="BW258" s="910">
        <f t="shared" si="48"/>
        <v>0</v>
      </c>
      <c r="BX258" s="910">
        <f t="shared" si="48"/>
        <v>0</v>
      </c>
      <c r="BY258" s="910">
        <f t="shared" si="48"/>
        <v>0</v>
      </c>
      <c r="BZ258" s="910">
        <f t="shared" si="48"/>
        <v>0</v>
      </c>
      <c r="CA258" s="910">
        <f t="shared" si="48"/>
        <v>0</v>
      </c>
      <c r="CB258" s="910">
        <f t="shared" si="48"/>
        <v>0</v>
      </c>
      <c r="CC258" s="910">
        <f t="shared" si="48"/>
        <v>0</v>
      </c>
      <c r="CD258" s="910">
        <f t="shared" si="48"/>
        <v>0</v>
      </c>
      <c r="CE258" s="910">
        <f t="shared" si="48"/>
        <v>0</v>
      </c>
      <c r="CF258" s="910">
        <f t="shared" si="48"/>
        <v>0</v>
      </c>
      <c r="CG258" s="910">
        <f t="shared" si="48"/>
        <v>0</v>
      </c>
      <c r="CH258" s="910">
        <f t="shared" si="48"/>
        <v>0</v>
      </c>
      <c r="CI258" s="910">
        <f t="shared" si="48"/>
        <v>0</v>
      </c>
    </row>
    <row r="259" spans="1:87" ht="15.75" customHeight="1">
      <c r="A259" s="379"/>
      <c r="B259" s="882"/>
      <c r="C259" s="719"/>
      <c r="D259" s="557"/>
      <c r="E259" s="557"/>
      <c r="F259" s="557"/>
      <c r="G259" s="557"/>
      <c r="H259" s="924"/>
      <c r="I259" s="702"/>
      <c r="J259" s="702"/>
      <c r="K259" s="702"/>
      <c r="L259" s="702"/>
      <c r="M259" s="702"/>
      <c r="N259" s="702"/>
      <c r="O259" s="702"/>
      <c r="P259" s="702"/>
      <c r="Q259" s="702"/>
      <c r="R259" s="702"/>
      <c r="S259" s="702"/>
      <c r="T259" s="702"/>
      <c r="U259" s="702"/>
      <c r="V259" s="702"/>
      <c r="W259" s="702"/>
      <c r="X259" s="702"/>
      <c r="Y259" s="702"/>
      <c r="Z259" s="702"/>
      <c r="AA259" s="702"/>
      <c r="AB259" s="702"/>
      <c r="AC259" s="702"/>
      <c r="AD259" s="702"/>
      <c r="AE259" s="702"/>
      <c r="AF259" s="702"/>
      <c r="AG259" s="702"/>
      <c r="AH259" s="702"/>
      <c r="AI259" s="702"/>
      <c r="AJ259" s="702"/>
      <c r="AK259" s="702"/>
      <c r="AL259" s="702"/>
      <c r="AM259" s="702"/>
      <c r="AN259" s="702"/>
      <c r="AO259" s="702"/>
      <c r="AP259" s="702"/>
      <c r="AQ259" s="702"/>
      <c r="AR259" s="702"/>
      <c r="AS259" s="702"/>
      <c r="AT259" s="702"/>
      <c r="AU259" s="702"/>
      <c r="AV259" s="702"/>
      <c r="AW259" s="702"/>
      <c r="AX259" s="702"/>
      <c r="AY259" s="702"/>
      <c r="AZ259" s="702"/>
      <c r="BA259" s="702"/>
      <c r="BB259" s="702"/>
      <c r="BC259" s="702"/>
      <c r="BD259" s="702"/>
      <c r="BE259" s="702"/>
      <c r="BF259" s="702"/>
      <c r="BG259" s="702"/>
      <c r="BH259" s="702"/>
      <c r="BI259" s="702"/>
      <c r="BJ259" s="702"/>
      <c r="BK259" s="702"/>
      <c r="BL259" s="702"/>
      <c r="BM259" s="702"/>
      <c r="BN259" s="702"/>
      <c r="BO259" s="702"/>
      <c r="BP259" s="702"/>
      <c r="BQ259" s="702"/>
      <c r="BR259" s="702"/>
      <c r="BS259" s="702"/>
      <c r="BT259" s="702"/>
      <c r="BU259" s="702"/>
      <c r="BV259" s="702"/>
      <c r="BW259" s="702"/>
      <c r="BX259" s="702"/>
      <c r="BY259" s="702"/>
      <c r="BZ259" s="702"/>
      <c r="CA259" s="702"/>
      <c r="CB259" s="702"/>
      <c r="CC259" s="702"/>
      <c r="CD259" s="702"/>
      <c r="CE259" s="702"/>
      <c r="CF259" s="702"/>
      <c r="CG259" s="702"/>
      <c r="CH259" s="702"/>
      <c r="CI259" s="702"/>
    </row>
    <row r="260" spans="1:87" ht="15.75" customHeight="1">
      <c r="A260" s="379"/>
      <c r="B260" s="882"/>
      <c r="C260" s="719"/>
      <c r="D260" s="557"/>
      <c r="E260" s="557"/>
      <c r="F260" s="557"/>
      <c r="G260" s="557"/>
      <c r="H260" s="924"/>
      <c r="I260" s="702"/>
      <c r="J260" s="702"/>
      <c r="K260" s="702"/>
      <c r="L260" s="702"/>
      <c r="M260" s="702"/>
      <c r="N260" s="702"/>
      <c r="O260" s="702"/>
      <c r="P260" s="702"/>
      <c r="Q260" s="702"/>
      <c r="R260" s="702"/>
      <c r="S260" s="702"/>
      <c r="T260" s="702"/>
      <c r="U260" s="702"/>
      <c r="V260" s="702"/>
      <c r="W260" s="702"/>
      <c r="X260" s="702"/>
      <c r="Y260" s="702"/>
      <c r="Z260" s="702"/>
      <c r="AA260" s="702"/>
      <c r="AB260" s="702"/>
      <c r="AC260" s="702"/>
      <c r="AD260" s="702"/>
      <c r="AE260" s="702"/>
      <c r="AF260" s="702"/>
      <c r="AG260" s="702"/>
      <c r="AH260" s="702"/>
      <c r="AI260" s="702"/>
      <c r="AJ260" s="702"/>
      <c r="AK260" s="702"/>
      <c r="AL260" s="702"/>
      <c r="AM260" s="702"/>
      <c r="AN260" s="702"/>
      <c r="AO260" s="702"/>
      <c r="AP260" s="702"/>
      <c r="AQ260" s="702"/>
      <c r="AR260" s="702"/>
      <c r="AS260" s="702"/>
      <c r="AT260" s="702"/>
      <c r="AU260" s="702"/>
      <c r="AV260" s="702"/>
      <c r="AW260" s="702"/>
      <c r="AX260" s="702"/>
      <c r="AY260" s="702"/>
      <c r="AZ260" s="702"/>
      <c r="BA260" s="702"/>
      <c r="BB260" s="702"/>
      <c r="BC260" s="702"/>
      <c r="BD260" s="702"/>
      <c r="BE260" s="702"/>
      <c r="BF260" s="702"/>
      <c r="BG260" s="702"/>
      <c r="BH260" s="702"/>
      <c r="BI260" s="702"/>
      <c r="BJ260" s="702"/>
      <c r="BK260" s="702"/>
      <c r="BL260" s="702"/>
      <c r="BM260" s="702"/>
      <c r="BN260" s="702"/>
      <c r="BO260" s="702"/>
      <c r="BP260" s="702"/>
      <c r="BQ260" s="702"/>
      <c r="BR260" s="702"/>
      <c r="BS260" s="702"/>
      <c r="BT260" s="702"/>
      <c r="BU260" s="702"/>
      <c r="BV260" s="702"/>
      <c r="BW260" s="702"/>
      <c r="BX260" s="702"/>
      <c r="BY260" s="702"/>
      <c r="BZ260" s="702"/>
      <c r="CA260" s="702"/>
      <c r="CB260" s="702"/>
      <c r="CC260" s="702"/>
      <c r="CD260" s="702"/>
      <c r="CE260" s="702"/>
      <c r="CF260" s="702"/>
      <c r="CG260" s="702"/>
      <c r="CH260" s="702"/>
      <c r="CI260" s="702"/>
    </row>
    <row r="261" spans="1:87" ht="15.75" customHeight="1">
      <c r="A261" s="379"/>
      <c r="B261" s="882"/>
      <c r="C261" s="719"/>
      <c r="D261" s="557"/>
      <c r="E261" s="557"/>
      <c r="F261" s="557"/>
      <c r="G261" s="557"/>
      <c r="H261" s="924"/>
      <c r="I261" s="702"/>
      <c r="J261" s="702"/>
      <c r="K261" s="702"/>
      <c r="L261" s="702"/>
      <c r="M261" s="702"/>
      <c r="N261" s="702"/>
      <c r="O261" s="702"/>
      <c r="P261" s="702"/>
      <c r="Q261" s="702"/>
      <c r="R261" s="702"/>
      <c r="S261" s="702"/>
      <c r="T261" s="702"/>
      <c r="U261" s="702"/>
      <c r="V261" s="702"/>
      <c r="W261" s="702"/>
      <c r="X261" s="702"/>
      <c r="Y261" s="702"/>
      <c r="Z261" s="702"/>
      <c r="AA261" s="702"/>
      <c r="AB261" s="702"/>
      <c r="AC261" s="702"/>
      <c r="AD261" s="702"/>
      <c r="AE261" s="702"/>
      <c r="AF261" s="702"/>
      <c r="AG261" s="702"/>
      <c r="AH261" s="702"/>
      <c r="AI261" s="702"/>
      <c r="AJ261" s="702"/>
      <c r="AK261" s="702"/>
      <c r="AL261" s="702"/>
      <c r="AM261" s="702"/>
      <c r="AN261" s="702"/>
      <c r="AO261" s="702"/>
      <c r="AP261" s="702"/>
      <c r="AQ261" s="702"/>
      <c r="AR261" s="702"/>
      <c r="AS261" s="702"/>
      <c r="AT261" s="702"/>
      <c r="AU261" s="702"/>
      <c r="AV261" s="702"/>
      <c r="AW261" s="702"/>
      <c r="AX261" s="702"/>
      <c r="AY261" s="702"/>
      <c r="AZ261" s="702"/>
      <c r="BA261" s="702"/>
      <c r="BB261" s="702"/>
      <c r="BC261" s="702"/>
      <c r="BD261" s="702"/>
      <c r="BE261" s="702"/>
      <c r="BF261" s="702"/>
      <c r="BG261" s="702"/>
      <c r="BH261" s="702"/>
      <c r="BI261" s="702"/>
      <c r="BJ261" s="702"/>
      <c r="BK261" s="702"/>
      <c r="BL261" s="702"/>
      <c r="BM261" s="702"/>
      <c r="BN261" s="702"/>
      <c r="BO261" s="702"/>
      <c r="BP261" s="702"/>
      <c r="BQ261" s="702"/>
      <c r="BR261" s="702"/>
      <c r="BS261" s="702"/>
      <c r="BT261" s="702"/>
      <c r="BU261" s="702"/>
      <c r="BV261" s="702"/>
      <c r="BW261" s="702"/>
      <c r="BX261" s="702"/>
      <c r="BY261" s="702"/>
      <c r="BZ261" s="702"/>
      <c r="CA261" s="702"/>
      <c r="CB261" s="702"/>
      <c r="CC261" s="702"/>
      <c r="CD261" s="702"/>
      <c r="CE261" s="702"/>
      <c r="CF261" s="702"/>
      <c r="CG261" s="702"/>
      <c r="CH261" s="702"/>
      <c r="CI261" s="702"/>
    </row>
    <row r="262" spans="1:87" ht="15.75" customHeight="1">
      <c r="A262" s="379"/>
      <c r="B262" s="882"/>
      <c r="C262" s="719"/>
      <c r="D262" s="557"/>
      <c r="E262" s="557"/>
      <c r="F262" s="557"/>
      <c r="G262" s="557"/>
      <c r="H262" s="924"/>
      <c r="I262" s="702"/>
      <c r="J262" s="702"/>
      <c r="K262" s="702"/>
      <c r="L262" s="702"/>
      <c r="M262" s="702"/>
      <c r="N262" s="702"/>
      <c r="O262" s="702"/>
      <c r="P262" s="702"/>
      <c r="Q262" s="702"/>
      <c r="R262" s="702"/>
      <c r="S262" s="702"/>
      <c r="T262" s="702"/>
      <c r="U262" s="702"/>
      <c r="V262" s="702"/>
      <c r="W262" s="702"/>
      <c r="X262" s="702"/>
      <c r="Y262" s="702"/>
      <c r="Z262" s="702"/>
      <c r="AA262" s="702"/>
      <c r="AB262" s="702"/>
      <c r="AC262" s="702"/>
      <c r="AD262" s="702"/>
      <c r="AE262" s="702"/>
      <c r="AF262" s="702"/>
      <c r="AG262" s="702"/>
      <c r="AH262" s="702"/>
      <c r="AI262" s="702"/>
      <c r="AJ262" s="702"/>
      <c r="AK262" s="702"/>
      <c r="AL262" s="702"/>
      <c r="AM262" s="702"/>
      <c r="AN262" s="702"/>
      <c r="AO262" s="702"/>
      <c r="AP262" s="702"/>
      <c r="AQ262" s="702"/>
      <c r="AR262" s="702"/>
      <c r="AS262" s="702"/>
      <c r="AT262" s="702"/>
      <c r="AU262" s="702"/>
      <c r="AV262" s="702"/>
      <c r="AW262" s="702"/>
      <c r="AX262" s="702"/>
      <c r="AY262" s="702"/>
      <c r="AZ262" s="702"/>
      <c r="BA262" s="702"/>
      <c r="BB262" s="702"/>
      <c r="BC262" s="702"/>
      <c r="BD262" s="702"/>
      <c r="BE262" s="702"/>
      <c r="BF262" s="702"/>
      <c r="BG262" s="702"/>
      <c r="BH262" s="702"/>
      <c r="BI262" s="702"/>
      <c r="BJ262" s="702"/>
      <c r="BK262" s="702"/>
      <c r="BL262" s="702"/>
      <c r="BM262" s="702"/>
      <c r="BN262" s="702"/>
      <c r="BO262" s="702"/>
      <c r="BP262" s="702"/>
      <c r="BQ262" s="702"/>
      <c r="BR262" s="702"/>
      <c r="BS262" s="702"/>
      <c r="BT262" s="702"/>
      <c r="BU262" s="702"/>
      <c r="BV262" s="702"/>
      <c r="BW262" s="702"/>
      <c r="BX262" s="702"/>
      <c r="BY262" s="702"/>
      <c r="BZ262" s="702"/>
      <c r="CA262" s="702"/>
      <c r="CB262" s="702"/>
      <c r="CC262" s="702"/>
      <c r="CD262" s="702"/>
      <c r="CE262" s="702"/>
      <c r="CF262" s="702"/>
      <c r="CG262" s="702"/>
      <c r="CH262" s="702"/>
      <c r="CI262" s="702"/>
    </row>
    <row r="263" spans="1:87" ht="15.75" customHeight="1">
      <c r="A263" s="379"/>
      <c r="B263" s="882"/>
      <c r="C263" s="719"/>
      <c r="D263" s="557"/>
      <c r="E263" s="557"/>
      <c r="F263" s="557"/>
      <c r="G263" s="557"/>
      <c r="H263" s="924"/>
      <c r="I263" s="702"/>
      <c r="J263" s="702"/>
      <c r="K263" s="702"/>
      <c r="L263" s="702"/>
      <c r="M263" s="702"/>
      <c r="N263" s="702"/>
      <c r="O263" s="702"/>
      <c r="P263" s="702"/>
      <c r="Q263" s="702"/>
      <c r="R263" s="702"/>
      <c r="S263" s="702"/>
      <c r="T263" s="702"/>
      <c r="U263" s="702"/>
      <c r="V263" s="702"/>
      <c r="W263" s="702"/>
      <c r="X263" s="702"/>
      <c r="Y263" s="702"/>
      <c r="Z263" s="702"/>
      <c r="AA263" s="702"/>
      <c r="AB263" s="702"/>
      <c r="AC263" s="702"/>
      <c r="AD263" s="702"/>
      <c r="AE263" s="702"/>
      <c r="AF263" s="702"/>
      <c r="AG263" s="702"/>
      <c r="AH263" s="702"/>
      <c r="AI263" s="702"/>
      <c r="AJ263" s="702"/>
      <c r="AK263" s="702"/>
      <c r="AL263" s="702"/>
      <c r="AM263" s="702"/>
      <c r="AN263" s="702"/>
      <c r="AO263" s="702"/>
      <c r="AP263" s="702"/>
      <c r="AQ263" s="702"/>
      <c r="AR263" s="702"/>
      <c r="AS263" s="702"/>
      <c r="AT263" s="702"/>
      <c r="AU263" s="702"/>
      <c r="AV263" s="702"/>
      <c r="AW263" s="702"/>
      <c r="AX263" s="702"/>
      <c r="AY263" s="702"/>
      <c r="AZ263" s="702"/>
      <c r="BA263" s="702"/>
      <c r="BB263" s="702"/>
      <c r="BC263" s="702"/>
      <c r="BD263" s="702"/>
      <c r="BE263" s="702"/>
      <c r="BF263" s="702"/>
      <c r="BG263" s="702"/>
      <c r="BH263" s="702"/>
      <c r="BI263" s="702"/>
      <c r="BJ263" s="702"/>
      <c r="BK263" s="702"/>
      <c r="BL263" s="702"/>
      <c r="BM263" s="702"/>
      <c r="BN263" s="702"/>
      <c r="BO263" s="702"/>
      <c r="BP263" s="702"/>
      <c r="BQ263" s="702"/>
      <c r="BR263" s="702"/>
      <c r="BS263" s="702"/>
      <c r="BT263" s="702"/>
      <c r="BU263" s="702"/>
      <c r="BV263" s="702"/>
      <c r="BW263" s="702"/>
      <c r="BX263" s="702"/>
      <c r="BY263" s="702"/>
      <c r="BZ263" s="702"/>
      <c r="CA263" s="702"/>
      <c r="CB263" s="702"/>
      <c r="CC263" s="702"/>
      <c r="CD263" s="702"/>
      <c r="CE263" s="702"/>
      <c r="CF263" s="702"/>
      <c r="CG263" s="702"/>
      <c r="CH263" s="702"/>
      <c r="CI263" s="702"/>
    </row>
    <row r="264" spans="1:87" ht="41.25" customHeight="1">
      <c r="A264" s="655" t="s">
        <v>327</v>
      </c>
      <c r="B264" s="871"/>
      <c r="C264" s="872"/>
      <c r="D264" s="902"/>
      <c r="E264" s="903"/>
      <c r="F264" s="903"/>
      <c r="G264" s="903"/>
      <c r="H264" s="903"/>
      <c r="I264" s="903"/>
      <c r="J264" s="903"/>
      <c r="K264" s="903"/>
      <c r="L264" s="903"/>
      <c r="M264" s="903"/>
      <c r="N264" s="903"/>
      <c r="O264" s="903"/>
      <c r="P264" s="903"/>
      <c r="Q264" s="903"/>
      <c r="R264" s="903"/>
      <c r="S264" s="903"/>
      <c r="T264" s="903"/>
      <c r="U264" s="903"/>
      <c r="V264" s="903"/>
      <c r="W264" s="903"/>
      <c r="X264" s="903"/>
      <c r="Y264" s="903"/>
      <c r="Z264" s="903"/>
      <c r="AA264" s="903"/>
      <c r="AB264" s="903"/>
      <c r="AC264" s="903"/>
      <c r="AD264" s="903"/>
      <c r="AE264" s="903"/>
      <c r="AF264" s="903"/>
      <c r="AG264" s="903"/>
      <c r="AH264" s="903"/>
      <c r="AI264" s="903"/>
      <c r="AJ264" s="903"/>
      <c r="AK264" s="903"/>
      <c r="AL264" s="903"/>
      <c r="AM264" s="903"/>
      <c r="AN264" s="903"/>
      <c r="AO264" s="903"/>
      <c r="AP264" s="903"/>
      <c r="AQ264" s="903"/>
      <c r="AR264" s="903"/>
      <c r="AS264" s="903"/>
      <c r="AT264" s="903"/>
      <c r="AU264" s="903"/>
      <c r="AV264" s="903"/>
      <c r="AW264" s="903"/>
      <c r="AX264" s="903"/>
      <c r="AY264" s="903"/>
      <c r="AZ264" s="903"/>
      <c r="BA264" s="903"/>
      <c r="BB264" s="903"/>
      <c r="BC264" s="903"/>
      <c r="BD264" s="903"/>
      <c r="BE264" s="903"/>
      <c r="BF264" s="903"/>
      <c r="BG264" s="903"/>
      <c r="BH264" s="903"/>
      <c r="BI264" s="903"/>
      <c r="BJ264" s="903"/>
      <c r="BK264" s="903"/>
      <c r="BL264" s="903"/>
      <c r="BM264" s="903"/>
      <c r="BN264" s="903"/>
      <c r="BO264" s="903"/>
      <c r="BP264" s="903"/>
      <c r="BQ264" s="903"/>
      <c r="BR264" s="903"/>
      <c r="BS264" s="903"/>
      <c r="BT264" s="903"/>
      <c r="BU264" s="903"/>
      <c r="BV264" s="903"/>
      <c r="BW264" s="903"/>
      <c r="BX264" s="903"/>
      <c r="BY264" s="903"/>
      <c r="BZ264" s="903"/>
      <c r="CA264" s="903"/>
      <c r="CB264" s="903"/>
      <c r="CC264" s="903"/>
      <c r="CD264" s="903"/>
      <c r="CE264" s="903"/>
      <c r="CF264" s="903"/>
      <c r="CG264" s="903"/>
      <c r="CH264" s="903"/>
      <c r="CI264" s="903"/>
    </row>
    <row r="265" spans="1:87" ht="15" customHeight="1">
      <c r="A265" s="373" t="s">
        <v>328</v>
      </c>
      <c r="B265" s="920"/>
      <c r="C265" s="719" t="str">
        <f>Settings!$C$7</f>
        <v>USD</v>
      </c>
      <c r="D265" s="763">
        <v>0</v>
      </c>
      <c r="E265" s="763">
        <f t="shared" ref="E265:CI265" si="49">D265</f>
        <v>0</v>
      </c>
      <c r="F265" s="763">
        <f t="shared" si="49"/>
        <v>0</v>
      </c>
      <c r="G265" s="763">
        <f t="shared" si="49"/>
        <v>0</v>
      </c>
      <c r="H265" s="763">
        <f t="shared" si="49"/>
        <v>0</v>
      </c>
      <c r="I265" s="763">
        <f t="shared" si="49"/>
        <v>0</v>
      </c>
      <c r="J265" s="763">
        <f t="shared" si="49"/>
        <v>0</v>
      </c>
      <c r="K265" s="763">
        <f t="shared" si="49"/>
        <v>0</v>
      </c>
      <c r="L265" s="763">
        <f t="shared" si="49"/>
        <v>0</v>
      </c>
      <c r="M265" s="763">
        <f t="shared" si="49"/>
        <v>0</v>
      </c>
      <c r="N265" s="763">
        <f t="shared" si="49"/>
        <v>0</v>
      </c>
      <c r="O265" s="763">
        <f t="shared" si="49"/>
        <v>0</v>
      </c>
      <c r="P265" s="763">
        <f t="shared" si="49"/>
        <v>0</v>
      </c>
      <c r="Q265" s="763">
        <f t="shared" si="49"/>
        <v>0</v>
      </c>
      <c r="R265" s="763">
        <f t="shared" si="49"/>
        <v>0</v>
      </c>
      <c r="S265" s="763">
        <f t="shared" si="49"/>
        <v>0</v>
      </c>
      <c r="T265" s="763">
        <f t="shared" si="49"/>
        <v>0</v>
      </c>
      <c r="U265" s="763">
        <f t="shared" si="49"/>
        <v>0</v>
      </c>
      <c r="V265" s="763">
        <f t="shared" si="49"/>
        <v>0</v>
      </c>
      <c r="W265" s="763">
        <f t="shared" si="49"/>
        <v>0</v>
      </c>
      <c r="X265" s="763">
        <f t="shared" si="49"/>
        <v>0</v>
      </c>
      <c r="Y265" s="763">
        <f t="shared" si="49"/>
        <v>0</v>
      </c>
      <c r="Z265" s="763">
        <f t="shared" si="49"/>
        <v>0</v>
      </c>
      <c r="AA265" s="763">
        <f t="shared" si="49"/>
        <v>0</v>
      </c>
      <c r="AB265" s="763">
        <f t="shared" si="49"/>
        <v>0</v>
      </c>
      <c r="AC265" s="763">
        <f t="shared" si="49"/>
        <v>0</v>
      </c>
      <c r="AD265" s="763">
        <f t="shared" si="49"/>
        <v>0</v>
      </c>
      <c r="AE265" s="763">
        <f t="shared" si="49"/>
        <v>0</v>
      </c>
      <c r="AF265" s="763">
        <f t="shared" si="49"/>
        <v>0</v>
      </c>
      <c r="AG265" s="763">
        <f t="shared" si="49"/>
        <v>0</v>
      </c>
      <c r="AH265" s="763">
        <f t="shared" si="49"/>
        <v>0</v>
      </c>
      <c r="AI265" s="763">
        <f t="shared" si="49"/>
        <v>0</v>
      </c>
      <c r="AJ265" s="763">
        <f t="shared" si="49"/>
        <v>0</v>
      </c>
      <c r="AK265" s="763">
        <f t="shared" si="49"/>
        <v>0</v>
      </c>
      <c r="AL265" s="763">
        <f t="shared" si="49"/>
        <v>0</v>
      </c>
      <c r="AM265" s="763">
        <f t="shared" si="49"/>
        <v>0</v>
      </c>
      <c r="AN265" s="763">
        <f t="shared" si="49"/>
        <v>0</v>
      </c>
      <c r="AO265" s="763">
        <f t="shared" si="49"/>
        <v>0</v>
      </c>
      <c r="AP265" s="763">
        <f t="shared" si="49"/>
        <v>0</v>
      </c>
      <c r="AQ265" s="763">
        <f t="shared" si="49"/>
        <v>0</v>
      </c>
      <c r="AR265" s="763">
        <f t="shared" si="49"/>
        <v>0</v>
      </c>
      <c r="AS265" s="763">
        <f t="shared" si="49"/>
        <v>0</v>
      </c>
      <c r="AT265" s="763">
        <f t="shared" si="49"/>
        <v>0</v>
      </c>
      <c r="AU265" s="763">
        <f t="shared" si="49"/>
        <v>0</v>
      </c>
      <c r="AV265" s="763">
        <f t="shared" si="49"/>
        <v>0</v>
      </c>
      <c r="AW265" s="763">
        <f t="shared" si="49"/>
        <v>0</v>
      </c>
      <c r="AX265" s="763">
        <f t="shared" si="49"/>
        <v>0</v>
      </c>
      <c r="AY265" s="763">
        <f t="shared" si="49"/>
        <v>0</v>
      </c>
      <c r="AZ265" s="763">
        <f t="shared" si="49"/>
        <v>0</v>
      </c>
      <c r="BA265" s="763">
        <f t="shared" si="49"/>
        <v>0</v>
      </c>
      <c r="BB265" s="763">
        <f t="shared" si="49"/>
        <v>0</v>
      </c>
      <c r="BC265" s="763">
        <f t="shared" si="49"/>
        <v>0</v>
      </c>
      <c r="BD265" s="763">
        <f t="shared" si="49"/>
        <v>0</v>
      </c>
      <c r="BE265" s="763">
        <f t="shared" si="49"/>
        <v>0</v>
      </c>
      <c r="BF265" s="763">
        <f t="shared" si="49"/>
        <v>0</v>
      </c>
      <c r="BG265" s="763">
        <f t="shared" si="49"/>
        <v>0</v>
      </c>
      <c r="BH265" s="763">
        <f t="shared" si="49"/>
        <v>0</v>
      </c>
      <c r="BI265" s="763">
        <f t="shared" si="49"/>
        <v>0</v>
      </c>
      <c r="BJ265" s="763">
        <f t="shared" si="49"/>
        <v>0</v>
      </c>
      <c r="BK265" s="763">
        <f t="shared" si="49"/>
        <v>0</v>
      </c>
      <c r="BL265" s="763">
        <f t="shared" si="49"/>
        <v>0</v>
      </c>
      <c r="BM265" s="763">
        <f t="shared" si="49"/>
        <v>0</v>
      </c>
      <c r="BN265" s="763">
        <f t="shared" si="49"/>
        <v>0</v>
      </c>
      <c r="BO265" s="763">
        <f t="shared" si="49"/>
        <v>0</v>
      </c>
      <c r="BP265" s="763">
        <f t="shared" si="49"/>
        <v>0</v>
      </c>
      <c r="BQ265" s="763">
        <f t="shared" si="49"/>
        <v>0</v>
      </c>
      <c r="BR265" s="763">
        <f t="shared" si="49"/>
        <v>0</v>
      </c>
      <c r="BS265" s="763">
        <f t="shared" si="49"/>
        <v>0</v>
      </c>
      <c r="BT265" s="763">
        <f t="shared" si="49"/>
        <v>0</v>
      </c>
      <c r="BU265" s="763">
        <f t="shared" si="49"/>
        <v>0</v>
      </c>
      <c r="BV265" s="763">
        <f t="shared" si="49"/>
        <v>0</v>
      </c>
      <c r="BW265" s="763">
        <f t="shared" si="49"/>
        <v>0</v>
      </c>
      <c r="BX265" s="763">
        <f t="shared" si="49"/>
        <v>0</v>
      </c>
      <c r="BY265" s="763">
        <f t="shared" si="49"/>
        <v>0</v>
      </c>
      <c r="BZ265" s="763">
        <f t="shared" si="49"/>
        <v>0</v>
      </c>
      <c r="CA265" s="763">
        <f t="shared" si="49"/>
        <v>0</v>
      </c>
      <c r="CB265" s="763">
        <f t="shared" si="49"/>
        <v>0</v>
      </c>
      <c r="CC265" s="763">
        <f t="shared" si="49"/>
        <v>0</v>
      </c>
      <c r="CD265" s="763">
        <f t="shared" si="49"/>
        <v>0</v>
      </c>
      <c r="CE265" s="763">
        <f t="shared" si="49"/>
        <v>0</v>
      </c>
      <c r="CF265" s="763">
        <f t="shared" si="49"/>
        <v>0</v>
      </c>
      <c r="CG265" s="763">
        <f t="shared" si="49"/>
        <v>0</v>
      </c>
      <c r="CH265" s="763">
        <f t="shared" si="49"/>
        <v>0</v>
      </c>
      <c r="CI265" s="763">
        <f t="shared" si="49"/>
        <v>0</v>
      </c>
    </row>
    <row r="266" spans="1:87" ht="15.75" customHeight="1">
      <c r="A266" s="373" t="s">
        <v>329</v>
      </c>
      <c r="B266" s="920"/>
      <c r="C266" s="719" t="str">
        <f>Settings!$C$7</f>
        <v>USD</v>
      </c>
      <c r="D266" s="763">
        <v>0</v>
      </c>
      <c r="E266" s="763">
        <f t="shared" ref="E266:CI266" si="50">D266</f>
        <v>0</v>
      </c>
      <c r="F266" s="763">
        <f t="shared" si="50"/>
        <v>0</v>
      </c>
      <c r="G266" s="763">
        <f t="shared" si="50"/>
        <v>0</v>
      </c>
      <c r="H266" s="763">
        <f t="shared" si="50"/>
        <v>0</v>
      </c>
      <c r="I266" s="763">
        <f t="shared" si="50"/>
        <v>0</v>
      </c>
      <c r="J266" s="763">
        <f t="shared" si="50"/>
        <v>0</v>
      </c>
      <c r="K266" s="763">
        <f t="shared" si="50"/>
        <v>0</v>
      </c>
      <c r="L266" s="763">
        <f t="shared" si="50"/>
        <v>0</v>
      </c>
      <c r="M266" s="763">
        <f t="shared" si="50"/>
        <v>0</v>
      </c>
      <c r="N266" s="763">
        <f t="shared" si="50"/>
        <v>0</v>
      </c>
      <c r="O266" s="763">
        <f t="shared" si="50"/>
        <v>0</v>
      </c>
      <c r="P266" s="763">
        <f t="shared" si="50"/>
        <v>0</v>
      </c>
      <c r="Q266" s="763">
        <f t="shared" si="50"/>
        <v>0</v>
      </c>
      <c r="R266" s="763">
        <f t="shared" si="50"/>
        <v>0</v>
      </c>
      <c r="S266" s="763">
        <f t="shared" si="50"/>
        <v>0</v>
      </c>
      <c r="T266" s="763">
        <f t="shared" si="50"/>
        <v>0</v>
      </c>
      <c r="U266" s="763">
        <f t="shared" si="50"/>
        <v>0</v>
      </c>
      <c r="V266" s="763">
        <f t="shared" si="50"/>
        <v>0</v>
      </c>
      <c r="W266" s="763">
        <f t="shared" si="50"/>
        <v>0</v>
      </c>
      <c r="X266" s="763">
        <f t="shared" si="50"/>
        <v>0</v>
      </c>
      <c r="Y266" s="763">
        <f t="shared" si="50"/>
        <v>0</v>
      </c>
      <c r="Z266" s="763">
        <f t="shared" si="50"/>
        <v>0</v>
      </c>
      <c r="AA266" s="763">
        <f t="shared" si="50"/>
        <v>0</v>
      </c>
      <c r="AB266" s="763">
        <f t="shared" si="50"/>
        <v>0</v>
      </c>
      <c r="AC266" s="763">
        <f t="shared" si="50"/>
        <v>0</v>
      </c>
      <c r="AD266" s="763">
        <f t="shared" si="50"/>
        <v>0</v>
      </c>
      <c r="AE266" s="763">
        <f t="shared" si="50"/>
        <v>0</v>
      </c>
      <c r="AF266" s="763">
        <f t="shared" si="50"/>
        <v>0</v>
      </c>
      <c r="AG266" s="763">
        <f t="shared" si="50"/>
        <v>0</v>
      </c>
      <c r="AH266" s="763">
        <f t="shared" si="50"/>
        <v>0</v>
      </c>
      <c r="AI266" s="763">
        <f t="shared" si="50"/>
        <v>0</v>
      </c>
      <c r="AJ266" s="763">
        <f t="shared" si="50"/>
        <v>0</v>
      </c>
      <c r="AK266" s="763">
        <f t="shared" si="50"/>
        <v>0</v>
      </c>
      <c r="AL266" s="763">
        <f t="shared" si="50"/>
        <v>0</v>
      </c>
      <c r="AM266" s="763">
        <f t="shared" si="50"/>
        <v>0</v>
      </c>
      <c r="AN266" s="763">
        <f t="shared" si="50"/>
        <v>0</v>
      </c>
      <c r="AO266" s="763">
        <f t="shared" si="50"/>
        <v>0</v>
      </c>
      <c r="AP266" s="763">
        <f t="shared" si="50"/>
        <v>0</v>
      </c>
      <c r="AQ266" s="763">
        <f t="shared" si="50"/>
        <v>0</v>
      </c>
      <c r="AR266" s="763">
        <f t="shared" si="50"/>
        <v>0</v>
      </c>
      <c r="AS266" s="763">
        <f t="shared" si="50"/>
        <v>0</v>
      </c>
      <c r="AT266" s="763">
        <f t="shared" si="50"/>
        <v>0</v>
      </c>
      <c r="AU266" s="763">
        <f t="shared" si="50"/>
        <v>0</v>
      </c>
      <c r="AV266" s="763">
        <f t="shared" si="50"/>
        <v>0</v>
      </c>
      <c r="AW266" s="763">
        <f t="shared" si="50"/>
        <v>0</v>
      </c>
      <c r="AX266" s="763">
        <f t="shared" si="50"/>
        <v>0</v>
      </c>
      <c r="AY266" s="763">
        <f t="shared" si="50"/>
        <v>0</v>
      </c>
      <c r="AZ266" s="763">
        <f t="shared" si="50"/>
        <v>0</v>
      </c>
      <c r="BA266" s="763">
        <f t="shared" si="50"/>
        <v>0</v>
      </c>
      <c r="BB266" s="763">
        <f t="shared" si="50"/>
        <v>0</v>
      </c>
      <c r="BC266" s="763">
        <f t="shared" si="50"/>
        <v>0</v>
      </c>
      <c r="BD266" s="763">
        <f t="shared" si="50"/>
        <v>0</v>
      </c>
      <c r="BE266" s="763">
        <f t="shared" si="50"/>
        <v>0</v>
      </c>
      <c r="BF266" s="763">
        <f t="shared" si="50"/>
        <v>0</v>
      </c>
      <c r="BG266" s="763">
        <f t="shared" si="50"/>
        <v>0</v>
      </c>
      <c r="BH266" s="763">
        <f t="shared" si="50"/>
        <v>0</v>
      </c>
      <c r="BI266" s="763">
        <f t="shared" si="50"/>
        <v>0</v>
      </c>
      <c r="BJ266" s="763">
        <f t="shared" si="50"/>
        <v>0</v>
      </c>
      <c r="BK266" s="763">
        <f t="shared" si="50"/>
        <v>0</v>
      </c>
      <c r="BL266" s="763">
        <f t="shared" si="50"/>
        <v>0</v>
      </c>
      <c r="BM266" s="763">
        <f t="shared" si="50"/>
        <v>0</v>
      </c>
      <c r="BN266" s="763">
        <f t="shared" si="50"/>
        <v>0</v>
      </c>
      <c r="BO266" s="763">
        <f t="shared" si="50"/>
        <v>0</v>
      </c>
      <c r="BP266" s="763">
        <f t="shared" si="50"/>
        <v>0</v>
      </c>
      <c r="BQ266" s="763">
        <f t="shared" si="50"/>
        <v>0</v>
      </c>
      <c r="BR266" s="763">
        <f t="shared" si="50"/>
        <v>0</v>
      </c>
      <c r="BS266" s="763">
        <f t="shared" si="50"/>
        <v>0</v>
      </c>
      <c r="BT266" s="763">
        <f t="shared" si="50"/>
        <v>0</v>
      </c>
      <c r="BU266" s="763">
        <f t="shared" si="50"/>
        <v>0</v>
      </c>
      <c r="BV266" s="763">
        <f t="shared" si="50"/>
        <v>0</v>
      </c>
      <c r="BW266" s="763">
        <f t="shared" si="50"/>
        <v>0</v>
      </c>
      <c r="BX266" s="763">
        <f t="shared" si="50"/>
        <v>0</v>
      </c>
      <c r="BY266" s="763">
        <f t="shared" si="50"/>
        <v>0</v>
      </c>
      <c r="BZ266" s="763">
        <f t="shared" si="50"/>
        <v>0</v>
      </c>
      <c r="CA266" s="763">
        <f t="shared" si="50"/>
        <v>0</v>
      </c>
      <c r="CB266" s="763">
        <f t="shared" si="50"/>
        <v>0</v>
      </c>
      <c r="CC266" s="763">
        <f t="shared" si="50"/>
        <v>0</v>
      </c>
      <c r="CD266" s="763">
        <f t="shared" si="50"/>
        <v>0</v>
      </c>
      <c r="CE266" s="763">
        <f t="shared" si="50"/>
        <v>0</v>
      </c>
      <c r="CF266" s="763">
        <f t="shared" si="50"/>
        <v>0</v>
      </c>
      <c r="CG266" s="763">
        <f t="shared" si="50"/>
        <v>0</v>
      </c>
      <c r="CH266" s="763">
        <f t="shared" si="50"/>
        <v>0</v>
      </c>
      <c r="CI266" s="763">
        <f t="shared" si="50"/>
        <v>0</v>
      </c>
    </row>
    <row r="267" spans="1:87" ht="15.75" customHeight="1">
      <c r="A267" s="373" t="s">
        <v>94</v>
      </c>
      <c r="B267" s="920"/>
      <c r="C267" s="719" t="str">
        <f>Settings!$C$7</f>
        <v>USD</v>
      </c>
      <c r="D267" s="763">
        <v>0</v>
      </c>
      <c r="E267" s="763">
        <f t="shared" ref="E267:CI267" si="51">D267</f>
        <v>0</v>
      </c>
      <c r="F267" s="763">
        <f t="shared" si="51"/>
        <v>0</v>
      </c>
      <c r="G267" s="763">
        <f t="shared" si="51"/>
        <v>0</v>
      </c>
      <c r="H267" s="763">
        <f t="shared" si="51"/>
        <v>0</v>
      </c>
      <c r="I267" s="763">
        <f t="shared" si="51"/>
        <v>0</v>
      </c>
      <c r="J267" s="763">
        <f t="shared" si="51"/>
        <v>0</v>
      </c>
      <c r="K267" s="763">
        <f t="shared" si="51"/>
        <v>0</v>
      </c>
      <c r="L267" s="763">
        <f t="shared" si="51"/>
        <v>0</v>
      </c>
      <c r="M267" s="763">
        <f t="shared" si="51"/>
        <v>0</v>
      </c>
      <c r="N267" s="763">
        <f t="shared" si="51"/>
        <v>0</v>
      </c>
      <c r="O267" s="763">
        <f t="shared" si="51"/>
        <v>0</v>
      </c>
      <c r="P267" s="763">
        <f t="shared" si="51"/>
        <v>0</v>
      </c>
      <c r="Q267" s="763">
        <f t="shared" si="51"/>
        <v>0</v>
      </c>
      <c r="R267" s="763">
        <f t="shared" si="51"/>
        <v>0</v>
      </c>
      <c r="S267" s="763">
        <f t="shared" si="51"/>
        <v>0</v>
      </c>
      <c r="T267" s="763">
        <f t="shared" si="51"/>
        <v>0</v>
      </c>
      <c r="U267" s="763">
        <f t="shared" si="51"/>
        <v>0</v>
      </c>
      <c r="V267" s="763">
        <f t="shared" si="51"/>
        <v>0</v>
      </c>
      <c r="W267" s="763">
        <f t="shared" si="51"/>
        <v>0</v>
      </c>
      <c r="X267" s="763">
        <f t="shared" si="51"/>
        <v>0</v>
      </c>
      <c r="Y267" s="763">
        <f t="shared" si="51"/>
        <v>0</v>
      </c>
      <c r="Z267" s="763">
        <f t="shared" si="51"/>
        <v>0</v>
      </c>
      <c r="AA267" s="763">
        <f t="shared" si="51"/>
        <v>0</v>
      </c>
      <c r="AB267" s="763">
        <f t="shared" si="51"/>
        <v>0</v>
      </c>
      <c r="AC267" s="763">
        <f t="shared" si="51"/>
        <v>0</v>
      </c>
      <c r="AD267" s="763">
        <f t="shared" si="51"/>
        <v>0</v>
      </c>
      <c r="AE267" s="763">
        <f t="shared" si="51"/>
        <v>0</v>
      </c>
      <c r="AF267" s="763">
        <f t="shared" si="51"/>
        <v>0</v>
      </c>
      <c r="AG267" s="763">
        <f t="shared" si="51"/>
        <v>0</v>
      </c>
      <c r="AH267" s="763">
        <f t="shared" si="51"/>
        <v>0</v>
      </c>
      <c r="AI267" s="763">
        <f t="shared" si="51"/>
        <v>0</v>
      </c>
      <c r="AJ267" s="763">
        <f t="shared" si="51"/>
        <v>0</v>
      </c>
      <c r="AK267" s="763">
        <f t="shared" si="51"/>
        <v>0</v>
      </c>
      <c r="AL267" s="763">
        <f t="shared" si="51"/>
        <v>0</v>
      </c>
      <c r="AM267" s="763">
        <f t="shared" si="51"/>
        <v>0</v>
      </c>
      <c r="AN267" s="763">
        <f t="shared" si="51"/>
        <v>0</v>
      </c>
      <c r="AO267" s="763">
        <f t="shared" si="51"/>
        <v>0</v>
      </c>
      <c r="AP267" s="763">
        <f t="shared" si="51"/>
        <v>0</v>
      </c>
      <c r="AQ267" s="763">
        <f t="shared" si="51"/>
        <v>0</v>
      </c>
      <c r="AR267" s="763">
        <f t="shared" si="51"/>
        <v>0</v>
      </c>
      <c r="AS267" s="763">
        <f t="shared" si="51"/>
        <v>0</v>
      </c>
      <c r="AT267" s="763">
        <f t="shared" si="51"/>
        <v>0</v>
      </c>
      <c r="AU267" s="763">
        <f t="shared" si="51"/>
        <v>0</v>
      </c>
      <c r="AV267" s="763">
        <f t="shared" si="51"/>
        <v>0</v>
      </c>
      <c r="AW267" s="763">
        <f t="shared" si="51"/>
        <v>0</v>
      </c>
      <c r="AX267" s="763">
        <f t="shared" si="51"/>
        <v>0</v>
      </c>
      <c r="AY267" s="763">
        <f t="shared" si="51"/>
        <v>0</v>
      </c>
      <c r="AZ267" s="763">
        <f t="shared" si="51"/>
        <v>0</v>
      </c>
      <c r="BA267" s="763">
        <f t="shared" si="51"/>
        <v>0</v>
      </c>
      <c r="BB267" s="763">
        <f t="shared" si="51"/>
        <v>0</v>
      </c>
      <c r="BC267" s="763">
        <f t="shared" si="51"/>
        <v>0</v>
      </c>
      <c r="BD267" s="763">
        <f t="shared" si="51"/>
        <v>0</v>
      </c>
      <c r="BE267" s="763">
        <f t="shared" si="51"/>
        <v>0</v>
      </c>
      <c r="BF267" s="763">
        <f t="shared" si="51"/>
        <v>0</v>
      </c>
      <c r="BG267" s="763">
        <f t="shared" si="51"/>
        <v>0</v>
      </c>
      <c r="BH267" s="763">
        <f t="shared" si="51"/>
        <v>0</v>
      </c>
      <c r="BI267" s="763">
        <f t="shared" si="51"/>
        <v>0</v>
      </c>
      <c r="BJ267" s="763">
        <f t="shared" si="51"/>
        <v>0</v>
      </c>
      <c r="BK267" s="763">
        <f t="shared" si="51"/>
        <v>0</v>
      </c>
      <c r="BL267" s="763">
        <f t="shared" si="51"/>
        <v>0</v>
      </c>
      <c r="BM267" s="763">
        <f t="shared" si="51"/>
        <v>0</v>
      </c>
      <c r="BN267" s="763">
        <f t="shared" si="51"/>
        <v>0</v>
      </c>
      <c r="BO267" s="763">
        <f t="shared" si="51"/>
        <v>0</v>
      </c>
      <c r="BP267" s="763">
        <f t="shared" si="51"/>
        <v>0</v>
      </c>
      <c r="BQ267" s="763">
        <f t="shared" si="51"/>
        <v>0</v>
      </c>
      <c r="BR267" s="763">
        <f t="shared" si="51"/>
        <v>0</v>
      </c>
      <c r="BS267" s="763">
        <f t="shared" si="51"/>
        <v>0</v>
      </c>
      <c r="BT267" s="763">
        <f t="shared" si="51"/>
        <v>0</v>
      </c>
      <c r="BU267" s="763">
        <f t="shared" si="51"/>
        <v>0</v>
      </c>
      <c r="BV267" s="763">
        <f t="shared" si="51"/>
        <v>0</v>
      </c>
      <c r="BW267" s="763">
        <f t="shared" si="51"/>
        <v>0</v>
      </c>
      <c r="BX267" s="763">
        <f t="shared" si="51"/>
        <v>0</v>
      </c>
      <c r="BY267" s="763">
        <f t="shared" si="51"/>
        <v>0</v>
      </c>
      <c r="BZ267" s="763">
        <f t="shared" si="51"/>
        <v>0</v>
      </c>
      <c r="CA267" s="763">
        <f t="shared" si="51"/>
        <v>0</v>
      </c>
      <c r="CB267" s="763">
        <f t="shared" si="51"/>
        <v>0</v>
      </c>
      <c r="CC267" s="763">
        <f t="shared" si="51"/>
        <v>0</v>
      </c>
      <c r="CD267" s="763">
        <f t="shared" si="51"/>
        <v>0</v>
      </c>
      <c r="CE267" s="763">
        <f t="shared" si="51"/>
        <v>0</v>
      </c>
      <c r="CF267" s="763">
        <f t="shared" si="51"/>
        <v>0</v>
      </c>
      <c r="CG267" s="763">
        <f t="shared" si="51"/>
        <v>0</v>
      </c>
      <c r="CH267" s="763">
        <f t="shared" si="51"/>
        <v>0</v>
      </c>
      <c r="CI267" s="763">
        <f t="shared" si="51"/>
        <v>0</v>
      </c>
    </row>
    <row r="268" spans="1:87" ht="15.75" customHeight="1">
      <c r="A268" s="906" t="s">
        <v>330</v>
      </c>
      <c r="B268" s="927" t="s">
        <v>71</v>
      </c>
      <c r="C268" s="908" t="str">
        <f>Settings!$C$7</f>
        <v>USD</v>
      </c>
      <c r="D268" s="909">
        <f t="shared" ref="D268:CI268" si="52">SUM(D265:D267)</f>
        <v>0</v>
      </c>
      <c r="E268" s="910">
        <f t="shared" si="52"/>
        <v>0</v>
      </c>
      <c r="F268" s="910">
        <f t="shared" si="52"/>
        <v>0</v>
      </c>
      <c r="G268" s="910">
        <f t="shared" si="52"/>
        <v>0</v>
      </c>
      <c r="H268" s="910">
        <f t="shared" si="52"/>
        <v>0</v>
      </c>
      <c r="I268" s="910">
        <f t="shared" si="52"/>
        <v>0</v>
      </c>
      <c r="J268" s="910">
        <f t="shared" si="52"/>
        <v>0</v>
      </c>
      <c r="K268" s="910">
        <f t="shared" si="52"/>
        <v>0</v>
      </c>
      <c r="L268" s="910">
        <f t="shared" si="52"/>
        <v>0</v>
      </c>
      <c r="M268" s="910">
        <f t="shared" si="52"/>
        <v>0</v>
      </c>
      <c r="N268" s="910">
        <f t="shared" si="52"/>
        <v>0</v>
      </c>
      <c r="O268" s="910">
        <f t="shared" si="52"/>
        <v>0</v>
      </c>
      <c r="P268" s="910">
        <f t="shared" si="52"/>
        <v>0</v>
      </c>
      <c r="Q268" s="910">
        <f t="shared" si="52"/>
        <v>0</v>
      </c>
      <c r="R268" s="910">
        <f t="shared" si="52"/>
        <v>0</v>
      </c>
      <c r="S268" s="910">
        <f t="shared" si="52"/>
        <v>0</v>
      </c>
      <c r="T268" s="910">
        <f t="shared" si="52"/>
        <v>0</v>
      </c>
      <c r="U268" s="910">
        <f t="shared" si="52"/>
        <v>0</v>
      </c>
      <c r="V268" s="910">
        <f t="shared" si="52"/>
        <v>0</v>
      </c>
      <c r="W268" s="910">
        <f t="shared" si="52"/>
        <v>0</v>
      </c>
      <c r="X268" s="910">
        <f t="shared" si="52"/>
        <v>0</v>
      </c>
      <c r="Y268" s="910">
        <f t="shared" si="52"/>
        <v>0</v>
      </c>
      <c r="Z268" s="910">
        <f t="shared" si="52"/>
        <v>0</v>
      </c>
      <c r="AA268" s="910">
        <f t="shared" si="52"/>
        <v>0</v>
      </c>
      <c r="AB268" s="910">
        <f t="shared" si="52"/>
        <v>0</v>
      </c>
      <c r="AC268" s="910">
        <f t="shared" si="52"/>
        <v>0</v>
      </c>
      <c r="AD268" s="910">
        <f t="shared" si="52"/>
        <v>0</v>
      </c>
      <c r="AE268" s="910">
        <f t="shared" si="52"/>
        <v>0</v>
      </c>
      <c r="AF268" s="910">
        <f t="shared" si="52"/>
        <v>0</v>
      </c>
      <c r="AG268" s="910">
        <f t="shared" si="52"/>
        <v>0</v>
      </c>
      <c r="AH268" s="910">
        <f t="shared" si="52"/>
        <v>0</v>
      </c>
      <c r="AI268" s="910">
        <f t="shared" si="52"/>
        <v>0</v>
      </c>
      <c r="AJ268" s="910">
        <f t="shared" si="52"/>
        <v>0</v>
      </c>
      <c r="AK268" s="910">
        <f t="shared" si="52"/>
        <v>0</v>
      </c>
      <c r="AL268" s="910">
        <f t="shared" si="52"/>
        <v>0</v>
      </c>
      <c r="AM268" s="910">
        <f t="shared" si="52"/>
        <v>0</v>
      </c>
      <c r="AN268" s="910">
        <f t="shared" si="52"/>
        <v>0</v>
      </c>
      <c r="AO268" s="910">
        <f t="shared" si="52"/>
        <v>0</v>
      </c>
      <c r="AP268" s="910">
        <f t="shared" si="52"/>
        <v>0</v>
      </c>
      <c r="AQ268" s="910">
        <f t="shared" si="52"/>
        <v>0</v>
      </c>
      <c r="AR268" s="910">
        <f t="shared" si="52"/>
        <v>0</v>
      </c>
      <c r="AS268" s="910">
        <f t="shared" si="52"/>
        <v>0</v>
      </c>
      <c r="AT268" s="910">
        <f t="shared" si="52"/>
        <v>0</v>
      </c>
      <c r="AU268" s="910">
        <f t="shared" si="52"/>
        <v>0</v>
      </c>
      <c r="AV268" s="910">
        <f t="shared" si="52"/>
        <v>0</v>
      </c>
      <c r="AW268" s="910">
        <f t="shared" si="52"/>
        <v>0</v>
      </c>
      <c r="AX268" s="910">
        <f t="shared" si="52"/>
        <v>0</v>
      </c>
      <c r="AY268" s="910">
        <f t="shared" si="52"/>
        <v>0</v>
      </c>
      <c r="AZ268" s="910">
        <f t="shared" si="52"/>
        <v>0</v>
      </c>
      <c r="BA268" s="910">
        <f t="shared" si="52"/>
        <v>0</v>
      </c>
      <c r="BB268" s="910">
        <f t="shared" si="52"/>
        <v>0</v>
      </c>
      <c r="BC268" s="910">
        <f t="shared" si="52"/>
        <v>0</v>
      </c>
      <c r="BD268" s="910">
        <f t="shared" si="52"/>
        <v>0</v>
      </c>
      <c r="BE268" s="910">
        <f t="shared" si="52"/>
        <v>0</v>
      </c>
      <c r="BF268" s="910">
        <f t="shared" si="52"/>
        <v>0</v>
      </c>
      <c r="BG268" s="910">
        <f t="shared" si="52"/>
        <v>0</v>
      </c>
      <c r="BH268" s="910">
        <f t="shared" si="52"/>
        <v>0</v>
      </c>
      <c r="BI268" s="910">
        <f t="shared" si="52"/>
        <v>0</v>
      </c>
      <c r="BJ268" s="910">
        <f t="shared" si="52"/>
        <v>0</v>
      </c>
      <c r="BK268" s="910">
        <f t="shared" si="52"/>
        <v>0</v>
      </c>
      <c r="BL268" s="910">
        <f t="shared" si="52"/>
        <v>0</v>
      </c>
      <c r="BM268" s="910">
        <f t="shared" si="52"/>
        <v>0</v>
      </c>
      <c r="BN268" s="910">
        <f t="shared" si="52"/>
        <v>0</v>
      </c>
      <c r="BO268" s="910">
        <f t="shared" si="52"/>
        <v>0</v>
      </c>
      <c r="BP268" s="910">
        <f t="shared" si="52"/>
        <v>0</v>
      </c>
      <c r="BQ268" s="910">
        <f t="shared" si="52"/>
        <v>0</v>
      </c>
      <c r="BR268" s="910">
        <f t="shared" si="52"/>
        <v>0</v>
      </c>
      <c r="BS268" s="910">
        <f t="shared" si="52"/>
        <v>0</v>
      </c>
      <c r="BT268" s="910">
        <f t="shared" si="52"/>
        <v>0</v>
      </c>
      <c r="BU268" s="910">
        <f t="shared" si="52"/>
        <v>0</v>
      </c>
      <c r="BV268" s="910">
        <f t="shared" si="52"/>
        <v>0</v>
      </c>
      <c r="BW268" s="910">
        <f t="shared" si="52"/>
        <v>0</v>
      </c>
      <c r="BX268" s="910">
        <f t="shared" si="52"/>
        <v>0</v>
      </c>
      <c r="BY268" s="910">
        <f t="shared" si="52"/>
        <v>0</v>
      </c>
      <c r="BZ268" s="910">
        <f t="shared" si="52"/>
        <v>0</v>
      </c>
      <c r="CA268" s="910">
        <f t="shared" si="52"/>
        <v>0</v>
      </c>
      <c r="CB268" s="910">
        <f t="shared" si="52"/>
        <v>0</v>
      </c>
      <c r="CC268" s="910">
        <f t="shared" si="52"/>
        <v>0</v>
      </c>
      <c r="CD268" s="910">
        <f t="shared" si="52"/>
        <v>0</v>
      </c>
      <c r="CE268" s="910">
        <f t="shared" si="52"/>
        <v>0</v>
      </c>
      <c r="CF268" s="910">
        <f t="shared" si="52"/>
        <v>0</v>
      </c>
      <c r="CG268" s="910">
        <f t="shared" si="52"/>
        <v>0</v>
      </c>
      <c r="CH268" s="910">
        <f t="shared" si="52"/>
        <v>0</v>
      </c>
      <c r="CI268" s="910">
        <f t="shared" si="52"/>
        <v>0</v>
      </c>
    </row>
    <row r="269" spans="1:87" ht="15.75" customHeight="1">
      <c r="A269" s="379"/>
      <c r="B269" s="882"/>
      <c r="C269" s="719"/>
      <c r="D269" s="928"/>
      <c r="E269" s="925"/>
      <c r="F269" s="925"/>
      <c r="G269" s="925"/>
      <c r="H269" s="925"/>
      <c r="I269" s="925"/>
      <c r="J269" s="925"/>
      <c r="K269" s="925"/>
      <c r="L269" s="925"/>
      <c r="M269" s="925"/>
      <c r="N269" s="925"/>
      <c r="O269" s="925"/>
      <c r="P269" s="925"/>
      <c r="Q269" s="925"/>
      <c r="R269" s="925"/>
      <c r="S269" s="925"/>
      <c r="T269" s="925"/>
      <c r="U269" s="925"/>
      <c r="V269" s="925"/>
      <c r="W269" s="925"/>
      <c r="X269" s="925"/>
      <c r="Y269" s="925"/>
      <c r="Z269" s="925"/>
      <c r="AA269" s="925"/>
      <c r="AB269" s="925"/>
      <c r="AC269" s="925"/>
      <c r="AD269" s="925"/>
      <c r="AE269" s="925"/>
      <c r="AF269" s="925"/>
      <c r="AG269" s="925"/>
      <c r="AH269" s="925"/>
      <c r="AI269" s="925"/>
      <c r="AJ269" s="925"/>
      <c r="AK269" s="925"/>
      <c r="AL269" s="925"/>
      <c r="AM269" s="925"/>
      <c r="AN269" s="925"/>
      <c r="AO269" s="925"/>
      <c r="AP269" s="925"/>
      <c r="AQ269" s="925"/>
      <c r="AR269" s="925"/>
      <c r="AS269" s="925"/>
      <c r="AT269" s="925"/>
      <c r="AU269" s="925"/>
      <c r="AV269" s="925"/>
      <c r="AW269" s="925"/>
      <c r="AX269" s="925"/>
      <c r="AY269" s="925"/>
      <c r="AZ269" s="925"/>
      <c r="BA269" s="925"/>
      <c r="BB269" s="925"/>
      <c r="BC269" s="925"/>
      <c r="BD269" s="925"/>
      <c r="BE269" s="925"/>
      <c r="BF269" s="925"/>
      <c r="BG269" s="925"/>
      <c r="BH269" s="925"/>
      <c r="BI269" s="925"/>
      <c r="BJ269" s="925"/>
      <c r="BK269" s="925"/>
      <c r="BL269" s="925"/>
      <c r="BM269" s="925"/>
      <c r="BN269" s="925"/>
      <c r="BO269" s="925"/>
      <c r="BP269" s="925"/>
      <c r="BQ269" s="925"/>
      <c r="BR269" s="925"/>
      <c r="BS269" s="925"/>
      <c r="BT269" s="925"/>
      <c r="BU269" s="925"/>
      <c r="BV269" s="925"/>
      <c r="BW269" s="925"/>
      <c r="BX269" s="925"/>
      <c r="BY269" s="925"/>
      <c r="BZ269" s="925"/>
      <c r="CA269" s="925"/>
      <c r="CB269" s="925"/>
      <c r="CC269" s="925"/>
      <c r="CD269" s="925"/>
      <c r="CE269" s="925"/>
      <c r="CF269" s="925"/>
      <c r="CG269" s="925"/>
      <c r="CH269" s="925"/>
      <c r="CI269" s="925"/>
    </row>
    <row r="270" spans="1:87" ht="15.75" customHeight="1">
      <c r="A270" s="379"/>
      <c r="B270" s="882"/>
      <c r="C270" s="719"/>
      <c r="D270" s="557"/>
      <c r="E270" s="557"/>
      <c r="F270" s="557"/>
      <c r="G270" s="557"/>
      <c r="H270" s="557"/>
      <c r="I270" s="557"/>
      <c r="J270" s="557"/>
      <c r="K270" s="557"/>
      <c r="L270" s="557"/>
      <c r="M270" s="557"/>
      <c r="N270" s="557"/>
      <c r="O270" s="557"/>
      <c r="P270" s="557"/>
      <c r="Q270" s="557"/>
      <c r="R270" s="557"/>
      <c r="S270" s="557"/>
      <c r="T270" s="557"/>
      <c r="U270" s="557"/>
      <c r="V270" s="557"/>
      <c r="W270" s="557"/>
      <c r="X270" s="557"/>
      <c r="Y270" s="557"/>
      <c r="Z270" s="557"/>
      <c r="AA270" s="557"/>
      <c r="AB270" s="557"/>
      <c r="AC270" s="557"/>
      <c r="AD270" s="557"/>
      <c r="AE270" s="557"/>
      <c r="AF270" s="557"/>
      <c r="AG270" s="557"/>
      <c r="AH270" s="557"/>
      <c r="AI270" s="557"/>
      <c r="AJ270" s="557"/>
      <c r="AK270" s="557"/>
      <c r="AL270" s="557"/>
      <c r="AM270" s="557"/>
      <c r="AN270" s="437"/>
      <c r="AO270" s="437"/>
      <c r="AP270" s="437"/>
      <c r="AQ270" s="437"/>
      <c r="AR270" s="437"/>
      <c r="AS270" s="437"/>
      <c r="AT270" s="437"/>
      <c r="AU270" s="437"/>
      <c r="AV270" s="437"/>
      <c r="AW270" s="437"/>
      <c r="AX270" s="437"/>
      <c r="AY270" s="437"/>
      <c r="AZ270" s="437"/>
      <c r="BA270" s="437"/>
      <c r="BB270" s="437"/>
      <c r="BC270" s="437"/>
      <c r="BD270" s="437"/>
      <c r="BE270" s="437"/>
      <c r="BF270" s="437"/>
      <c r="BG270" s="437"/>
      <c r="BH270" s="437"/>
      <c r="BI270" s="437"/>
      <c r="BJ270" s="437"/>
      <c r="BK270" s="437"/>
      <c r="BL270" s="437"/>
      <c r="BM270" s="437"/>
      <c r="BN270" s="437"/>
      <c r="BO270" s="437"/>
      <c r="BP270" s="437"/>
      <c r="BQ270" s="437"/>
      <c r="BR270" s="437"/>
      <c r="BS270" s="437"/>
      <c r="BT270" s="437"/>
      <c r="BU270" s="437"/>
      <c r="BV270" s="437"/>
      <c r="BW270" s="437"/>
      <c r="BX270" s="437"/>
      <c r="BY270" s="437"/>
      <c r="BZ270" s="437"/>
      <c r="CA270" s="437"/>
      <c r="CB270" s="437"/>
      <c r="CC270" s="437"/>
      <c r="CD270" s="437"/>
      <c r="CE270" s="437"/>
      <c r="CF270" s="437"/>
      <c r="CG270" s="437"/>
      <c r="CH270" s="437"/>
      <c r="CI270" s="437"/>
    </row>
    <row r="271" spans="1:87" ht="15.75" customHeight="1">
      <c r="A271" s="379"/>
      <c r="B271" s="882"/>
      <c r="C271" s="719"/>
      <c r="D271" s="557"/>
      <c r="E271" s="557"/>
      <c r="F271" s="557"/>
      <c r="G271" s="557"/>
      <c r="H271" s="557"/>
      <c r="I271" s="557"/>
      <c r="J271" s="557"/>
      <c r="K271" s="557"/>
      <c r="L271" s="557"/>
      <c r="M271" s="557"/>
      <c r="N271" s="557"/>
      <c r="O271" s="557"/>
      <c r="P271" s="557"/>
      <c r="Q271" s="557"/>
      <c r="R271" s="557"/>
      <c r="S271" s="557"/>
      <c r="T271" s="557"/>
      <c r="U271" s="557"/>
      <c r="V271" s="557"/>
      <c r="W271" s="557"/>
      <c r="X271" s="557"/>
      <c r="Y271" s="557"/>
      <c r="Z271" s="557"/>
      <c r="AA271" s="557"/>
      <c r="AB271" s="557"/>
      <c r="AC271" s="557"/>
      <c r="AD271" s="557"/>
      <c r="AE271" s="557"/>
      <c r="AF271" s="557"/>
      <c r="AG271" s="557"/>
      <c r="AH271" s="557"/>
      <c r="AI271" s="557"/>
      <c r="AJ271" s="557"/>
      <c r="AK271" s="557"/>
      <c r="AL271" s="557"/>
      <c r="AM271" s="557"/>
      <c r="AN271" s="437"/>
      <c r="AO271" s="437"/>
      <c r="AP271" s="437"/>
      <c r="AQ271" s="437"/>
      <c r="AR271" s="437"/>
      <c r="AS271" s="437"/>
      <c r="AT271" s="437"/>
      <c r="AU271" s="437"/>
      <c r="AV271" s="437"/>
      <c r="AW271" s="437"/>
      <c r="AX271" s="437"/>
      <c r="AY271" s="437"/>
      <c r="AZ271" s="437"/>
      <c r="BA271" s="437"/>
      <c r="BB271" s="437"/>
      <c r="BC271" s="437"/>
      <c r="BD271" s="437"/>
      <c r="BE271" s="437"/>
      <c r="BF271" s="437"/>
      <c r="BG271" s="437"/>
      <c r="BH271" s="437"/>
      <c r="BI271" s="437"/>
      <c r="BJ271" s="437"/>
      <c r="BK271" s="437"/>
      <c r="BL271" s="437"/>
      <c r="BM271" s="437"/>
      <c r="BN271" s="437"/>
      <c r="BO271" s="437"/>
      <c r="BP271" s="437"/>
      <c r="BQ271" s="437"/>
      <c r="BR271" s="437"/>
      <c r="BS271" s="437"/>
      <c r="BT271" s="437"/>
      <c r="BU271" s="437"/>
      <c r="BV271" s="437"/>
      <c r="BW271" s="437"/>
      <c r="BX271" s="437"/>
      <c r="BY271" s="437"/>
      <c r="BZ271" s="437"/>
      <c r="CA271" s="437"/>
      <c r="CB271" s="437"/>
      <c r="CC271" s="437"/>
      <c r="CD271" s="437"/>
      <c r="CE271" s="437"/>
      <c r="CF271" s="437"/>
      <c r="CG271" s="437"/>
      <c r="CH271" s="437"/>
      <c r="CI271" s="437"/>
    </row>
    <row r="272" spans="1:87" ht="15.75" customHeight="1">
      <c r="A272" s="379"/>
      <c r="B272" s="882"/>
      <c r="C272" s="719"/>
      <c r="D272" s="557"/>
      <c r="E272" s="557"/>
      <c r="F272" s="557"/>
      <c r="G272" s="557"/>
      <c r="H272" s="557"/>
      <c r="I272" s="557"/>
      <c r="J272" s="557"/>
      <c r="K272" s="557"/>
      <c r="L272" s="557"/>
      <c r="M272" s="557"/>
      <c r="N272" s="557"/>
      <c r="O272" s="557"/>
      <c r="P272" s="557"/>
      <c r="Q272" s="557"/>
      <c r="R272" s="557"/>
      <c r="S272" s="557"/>
      <c r="T272" s="557"/>
      <c r="U272" s="557"/>
      <c r="V272" s="557"/>
      <c r="W272" s="557"/>
      <c r="X272" s="557"/>
      <c r="Y272" s="557"/>
      <c r="Z272" s="557"/>
      <c r="AA272" s="557"/>
      <c r="AB272" s="557"/>
      <c r="AC272" s="557"/>
      <c r="AD272" s="557"/>
      <c r="AE272" s="557"/>
      <c r="AF272" s="557"/>
      <c r="AG272" s="557"/>
      <c r="AH272" s="557"/>
      <c r="AI272" s="557"/>
      <c r="AJ272" s="557"/>
      <c r="AK272" s="557"/>
      <c r="AL272" s="557"/>
      <c r="AM272" s="557"/>
      <c r="AN272" s="437"/>
      <c r="AO272" s="437"/>
      <c r="AP272" s="437"/>
      <c r="AQ272" s="437"/>
      <c r="AR272" s="437"/>
      <c r="AS272" s="437"/>
      <c r="AT272" s="437"/>
      <c r="AU272" s="437"/>
      <c r="AV272" s="437"/>
      <c r="AW272" s="437"/>
      <c r="AX272" s="437"/>
      <c r="AY272" s="437"/>
      <c r="AZ272" s="437"/>
      <c r="BA272" s="437"/>
      <c r="BB272" s="437"/>
      <c r="BC272" s="437"/>
      <c r="BD272" s="437"/>
      <c r="BE272" s="437"/>
      <c r="BF272" s="437"/>
      <c r="BG272" s="437"/>
      <c r="BH272" s="437"/>
      <c r="BI272" s="437"/>
      <c r="BJ272" s="437"/>
      <c r="BK272" s="437"/>
      <c r="BL272" s="437"/>
      <c r="BM272" s="437"/>
      <c r="BN272" s="437"/>
      <c r="BO272" s="437"/>
      <c r="BP272" s="437"/>
      <c r="BQ272" s="437"/>
      <c r="BR272" s="437"/>
      <c r="BS272" s="437"/>
      <c r="BT272" s="437"/>
      <c r="BU272" s="437"/>
      <c r="BV272" s="437"/>
      <c r="BW272" s="437"/>
      <c r="BX272" s="437"/>
      <c r="BY272" s="437"/>
      <c r="BZ272" s="437"/>
      <c r="CA272" s="437"/>
      <c r="CB272" s="437"/>
      <c r="CC272" s="437"/>
      <c r="CD272" s="437"/>
      <c r="CE272" s="437"/>
      <c r="CF272" s="437"/>
      <c r="CG272" s="437"/>
      <c r="CH272" s="437"/>
      <c r="CI272" s="437"/>
    </row>
    <row r="273" spans="1:87" ht="15.75" customHeight="1">
      <c r="A273" s="379"/>
      <c r="B273" s="882"/>
      <c r="C273" s="719"/>
      <c r="D273" s="557"/>
      <c r="E273" s="557"/>
      <c r="F273" s="557"/>
      <c r="G273" s="557"/>
      <c r="H273" s="557"/>
      <c r="I273" s="557"/>
      <c r="J273" s="557"/>
      <c r="K273" s="557"/>
      <c r="L273" s="557"/>
      <c r="M273" s="557"/>
      <c r="N273" s="557"/>
      <c r="O273" s="557"/>
      <c r="P273" s="557"/>
      <c r="Q273" s="557"/>
      <c r="R273" s="557"/>
      <c r="S273" s="557"/>
      <c r="T273" s="557"/>
      <c r="U273" s="557"/>
      <c r="V273" s="557"/>
      <c r="W273" s="557"/>
      <c r="X273" s="557"/>
      <c r="Y273" s="557"/>
      <c r="Z273" s="557"/>
      <c r="AA273" s="557"/>
      <c r="AB273" s="557"/>
      <c r="AC273" s="557"/>
      <c r="AD273" s="557"/>
      <c r="AE273" s="557"/>
      <c r="AF273" s="557"/>
      <c r="AG273" s="557"/>
      <c r="AH273" s="557"/>
      <c r="AI273" s="557"/>
      <c r="AJ273" s="557"/>
      <c r="AK273" s="557"/>
      <c r="AL273" s="557"/>
      <c r="AM273" s="557"/>
      <c r="AN273" s="437"/>
      <c r="AO273" s="437"/>
      <c r="AP273" s="437"/>
      <c r="AQ273" s="437"/>
      <c r="AR273" s="437"/>
      <c r="AS273" s="437"/>
      <c r="AT273" s="437"/>
      <c r="AU273" s="437"/>
      <c r="AV273" s="437"/>
      <c r="AW273" s="437"/>
      <c r="AX273" s="437"/>
      <c r="AY273" s="437"/>
      <c r="AZ273" s="437"/>
      <c r="BA273" s="437"/>
      <c r="BB273" s="437"/>
      <c r="BC273" s="437"/>
      <c r="BD273" s="437"/>
      <c r="BE273" s="437"/>
      <c r="BF273" s="437"/>
      <c r="BG273" s="437"/>
      <c r="BH273" s="437"/>
      <c r="BI273" s="437"/>
      <c r="BJ273" s="437"/>
      <c r="BK273" s="437"/>
      <c r="BL273" s="437"/>
      <c r="BM273" s="437"/>
      <c r="BN273" s="437"/>
      <c r="BO273" s="437"/>
      <c r="BP273" s="437"/>
      <c r="BQ273" s="437"/>
      <c r="BR273" s="437"/>
      <c r="BS273" s="437"/>
      <c r="BT273" s="437"/>
      <c r="BU273" s="437"/>
      <c r="BV273" s="437"/>
      <c r="BW273" s="437"/>
      <c r="BX273" s="437"/>
      <c r="BY273" s="437"/>
      <c r="BZ273" s="437"/>
      <c r="CA273" s="437"/>
      <c r="CB273" s="437"/>
      <c r="CC273" s="437"/>
      <c r="CD273" s="437"/>
      <c r="CE273" s="437"/>
      <c r="CF273" s="437"/>
      <c r="CG273" s="437"/>
      <c r="CH273" s="437"/>
      <c r="CI273" s="437"/>
    </row>
    <row r="274" spans="1:87" ht="41.25" customHeight="1">
      <c r="A274" s="655" t="s">
        <v>331</v>
      </c>
      <c r="B274" s="871"/>
      <c r="C274" s="872"/>
      <c r="D274" s="902"/>
      <c r="E274" s="903"/>
      <c r="F274" s="903"/>
      <c r="G274" s="903"/>
      <c r="H274" s="903"/>
      <c r="I274" s="903"/>
      <c r="J274" s="903"/>
      <c r="K274" s="903"/>
      <c r="L274" s="903"/>
      <c r="M274" s="903"/>
      <c r="N274" s="903"/>
      <c r="O274" s="903"/>
      <c r="P274" s="903"/>
      <c r="Q274" s="903"/>
      <c r="R274" s="903"/>
      <c r="S274" s="903"/>
      <c r="T274" s="903"/>
      <c r="U274" s="903"/>
      <c r="V274" s="903"/>
      <c r="W274" s="903"/>
      <c r="X274" s="903"/>
      <c r="Y274" s="903"/>
      <c r="Z274" s="903"/>
      <c r="AA274" s="903"/>
      <c r="AB274" s="903"/>
      <c r="AC274" s="903"/>
      <c r="AD274" s="903"/>
      <c r="AE274" s="903"/>
      <c r="AF274" s="903"/>
      <c r="AG274" s="903"/>
      <c r="AH274" s="903"/>
      <c r="AI274" s="903"/>
      <c r="AJ274" s="903"/>
      <c r="AK274" s="903"/>
      <c r="AL274" s="903"/>
      <c r="AM274" s="903"/>
      <c r="AN274" s="903"/>
      <c r="AO274" s="903"/>
      <c r="AP274" s="903"/>
      <c r="AQ274" s="903"/>
      <c r="AR274" s="903"/>
      <c r="AS274" s="903"/>
      <c r="AT274" s="903"/>
      <c r="AU274" s="903"/>
      <c r="AV274" s="903"/>
      <c r="AW274" s="903"/>
      <c r="AX274" s="903"/>
      <c r="AY274" s="903"/>
      <c r="AZ274" s="903"/>
      <c r="BA274" s="903"/>
      <c r="BB274" s="903"/>
      <c r="BC274" s="903"/>
      <c r="BD274" s="903"/>
      <c r="BE274" s="903"/>
      <c r="BF274" s="903"/>
      <c r="BG274" s="903"/>
      <c r="BH274" s="903"/>
      <c r="BI274" s="903"/>
      <c r="BJ274" s="903"/>
      <c r="BK274" s="903"/>
      <c r="BL274" s="903"/>
      <c r="BM274" s="903"/>
      <c r="BN274" s="903"/>
      <c r="BO274" s="903"/>
      <c r="BP274" s="903"/>
      <c r="BQ274" s="903"/>
      <c r="BR274" s="903"/>
      <c r="BS274" s="903"/>
      <c r="BT274" s="903"/>
      <c r="BU274" s="903"/>
      <c r="BV274" s="903"/>
      <c r="BW274" s="903"/>
      <c r="BX274" s="903"/>
      <c r="BY274" s="903"/>
      <c r="BZ274" s="903"/>
      <c r="CA274" s="903"/>
      <c r="CB274" s="903"/>
      <c r="CC274" s="903"/>
      <c r="CD274" s="903"/>
      <c r="CE274" s="903"/>
      <c r="CF274" s="903"/>
      <c r="CG274" s="903"/>
      <c r="CH274" s="903"/>
      <c r="CI274" s="903"/>
    </row>
    <row r="275" spans="1:87" ht="15.75" customHeight="1">
      <c r="A275" s="926" t="s">
        <v>332</v>
      </c>
      <c r="B275" s="920"/>
      <c r="C275" s="719" t="str">
        <f>Settings!$C$7</f>
        <v>USD</v>
      </c>
      <c r="D275" s="763">
        <v>0</v>
      </c>
      <c r="E275" s="763">
        <f t="shared" ref="E275:CI275" si="53">D275</f>
        <v>0</v>
      </c>
      <c r="F275" s="763">
        <f t="shared" si="53"/>
        <v>0</v>
      </c>
      <c r="G275" s="763">
        <f t="shared" si="53"/>
        <v>0</v>
      </c>
      <c r="H275" s="763">
        <f t="shared" si="53"/>
        <v>0</v>
      </c>
      <c r="I275" s="763">
        <f t="shared" si="53"/>
        <v>0</v>
      </c>
      <c r="J275" s="763">
        <f t="shared" si="53"/>
        <v>0</v>
      </c>
      <c r="K275" s="763">
        <f t="shared" si="53"/>
        <v>0</v>
      </c>
      <c r="L275" s="763">
        <f t="shared" si="53"/>
        <v>0</v>
      </c>
      <c r="M275" s="763">
        <f t="shared" si="53"/>
        <v>0</v>
      </c>
      <c r="N275" s="763">
        <f t="shared" si="53"/>
        <v>0</v>
      </c>
      <c r="O275" s="763">
        <f t="shared" si="53"/>
        <v>0</v>
      </c>
      <c r="P275" s="763">
        <f t="shared" si="53"/>
        <v>0</v>
      </c>
      <c r="Q275" s="763">
        <f t="shared" si="53"/>
        <v>0</v>
      </c>
      <c r="R275" s="763">
        <f t="shared" si="53"/>
        <v>0</v>
      </c>
      <c r="S275" s="763">
        <f t="shared" si="53"/>
        <v>0</v>
      </c>
      <c r="T275" s="763">
        <f t="shared" si="53"/>
        <v>0</v>
      </c>
      <c r="U275" s="763">
        <f t="shared" si="53"/>
        <v>0</v>
      </c>
      <c r="V275" s="763">
        <f t="shared" si="53"/>
        <v>0</v>
      </c>
      <c r="W275" s="763">
        <f t="shared" si="53"/>
        <v>0</v>
      </c>
      <c r="X275" s="763">
        <f t="shared" si="53"/>
        <v>0</v>
      </c>
      <c r="Y275" s="763">
        <f t="shared" si="53"/>
        <v>0</v>
      </c>
      <c r="Z275" s="763">
        <f t="shared" si="53"/>
        <v>0</v>
      </c>
      <c r="AA275" s="763">
        <f t="shared" si="53"/>
        <v>0</v>
      </c>
      <c r="AB275" s="763">
        <f t="shared" si="53"/>
        <v>0</v>
      </c>
      <c r="AC275" s="763">
        <f t="shared" si="53"/>
        <v>0</v>
      </c>
      <c r="AD275" s="763">
        <f t="shared" si="53"/>
        <v>0</v>
      </c>
      <c r="AE275" s="763">
        <f t="shared" si="53"/>
        <v>0</v>
      </c>
      <c r="AF275" s="763">
        <f t="shared" si="53"/>
        <v>0</v>
      </c>
      <c r="AG275" s="763">
        <f t="shared" si="53"/>
        <v>0</v>
      </c>
      <c r="AH275" s="763">
        <f t="shared" si="53"/>
        <v>0</v>
      </c>
      <c r="AI275" s="763">
        <f t="shared" si="53"/>
        <v>0</v>
      </c>
      <c r="AJ275" s="763">
        <f t="shared" si="53"/>
        <v>0</v>
      </c>
      <c r="AK275" s="763">
        <f t="shared" si="53"/>
        <v>0</v>
      </c>
      <c r="AL275" s="763">
        <f t="shared" si="53"/>
        <v>0</v>
      </c>
      <c r="AM275" s="763">
        <f t="shared" si="53"/>
        <v>0</v>
      </c>
      <c r="AN275" s="763">
        <f t="shared" si="53"/>
        <v>0</v>
      </c>
      <c r="AO275" s="763">
        <f t="shared" si="53"/>
        <v>0</v>
      </c>
      <c r="AP275" s="763">
        <f t="shared" si="53"/>
        <v>0</v>
      </c>
      <c r="AQ275" s="763">
        <f t="shared" si="53"/>
        <v>0</v>
      </c>
      <c r="AR275" s="763">
        <f t="shared" si="53"/>
        <v>0</v>
      </c>
      <c r="AS275" s="763">
        <f t="shared" si="53"/>
        <v>0</v>
      </c>
      <c r="AT275" s="763">
        <f t="shared" si="53"/>
        <v>0</v>
      </c>
      <c r="AU275" s="763">
        <f t="shared" si="53"/>
        <v>0</v>
      </c>
      <c r="AV275" s="763">
        <f t="shared" si="53"/>
        <v>0</v>
      </c>
      <c r="AW275" s="763">
        <f t="shared" si="53"/>
        <v>0</v>
      </c>
      <c r="AX275" s="763">
        <f t="shared" si="53"/>
        <v>0</v>
      </c>
      <c r="AY275" s="763">
        <f t="shared" si="53"/>
        <v>0</v>
      </c>
      <c r="AZ275" s="763">
        <f t="shared" si="53"/>
        <v>0</v>
      </c>
      <c r="BA275" s="763">
        <f t="shared" si="53"/>
        <v>0</v>
      </c>
      <c r="BB275" s="763">
        <f t="shared" si="53"/>
        <v>0</v>
      </c>
      <c r="BC275" s="763">
        <f t="shared" si="53"/>
        <v>0</v>
      </c>
      <c r="BD275" s="763">
        <f t="shared" si="53"/>
        <v>0</v>
      </c>
      <c r="BE275" s="763">
        <f t="shared" si="53"/>
        <v>0</v>
      </c>
      <c r="BF275" s="763">
        <f t="shared" si="53"/>
        <v>0</v>
      </c>
      <c r="BG275" s="763">
        <f t="shared" si="53"/>
        <v>0</v>
      </c>
      <c r="BH275" s="763">
        <f t="shared" si="53"/>
        <v>0</v>
      </c>
      <c r="BI275" s="763">
        <f t="shared" si="53"/>
        <v>0</v>
      </c>
      <c r="BJ275" s="763">
        <f t="shared" si="53"/>
        <v>0</v>
      </c>
      <c r="BK275" s="763">
        <f t="shared" si="53"/>
        <v>0</v>
      </c>
      <c r="BL275" s="763">
        <f t="shared" si="53"/>
        <v>0</v>
      </c>
      <c r="BM275" s="763">
        <f t="shared" si="53"/>
        <v>0</v>
      </c>
      <c r="BN275" s="763">
        <f t="shared" si="53"/>
        <v>0</v>
      </c>
      <c r="BO275" s="763">
        <f t="shared" si="53"/>
        <v>0</v>
      </c>
      <c r="BP275" s="763">
        <f t="shared" si="53"/>
        <v>0</v>
      </c>
      <c r="BQ275" s="763">
        <f t="shared" si="53"/>
        <v>0</v>
      </c>
      <c r="BR275" s="763">
        <f t="shared" si="53"/>
        <v>0</v>
      </c>
      <c r="BS275" s="763">
        <f t="shared" si="53"/>
        <v>0</v>
      </c>
      <c r="BT275" s="763">
        <f t="shared" si="53"/>
        <v>0</v>
      </c>
      <c r="BU275" s="763">
        <f t="shared" si="53"/>
        <v>0</v>
      </c>
      <c r="BV275" s="763">
        <f t="shared" si="53"/>
        <v>0</v>
      </c>
      <c r="BW275" s="763">
        <f t="shared" si="53"/>
        <v>0</v>
      </c>
      <c r="BX275" s="763">
        <f t="shared" si="53"/>
        <v>0</v>
      </c>
      <c r="BY275" s="763">
        <f t="shared" si="53"/>
        <v>0</v>
      </c>
      <c r="BZ275" s="763">
        <f t="shared" si="53"/>
        <v>0</v>
      </c>
      <c r="CA275" s="763">
        <f t="shared" si="53"/>
        <v>0</v>
      </c>
      <c r="CB275" s="763">
        <f t="shared" si="53"/>
        <v>0</v>
      </c>
      <c r="CC275" s="763">
        <f t="shared" si="53"/>
        <v>0</v>
      </c>
      <c r="CD275" s="763">
        <f t="shared" si="53"/>
        <v>0</v>
      </c>
      <c r="CE275" s="763">
        <f t="shared" si="53"/>
        <v>0</v>
      </c>
      <c r="CF275" s="763">
        <f t="shared" si="53"/>
        <v>0</v>
      </c>
      <c r="CG275" s="763">
        <f t="shared" si="53"/>
        <v>0</v>
      </c>
      <c r="CH275" s="763">
        <f t="shared" si="53"/>
        <v>0</v>
      </c>
      <c r="CI275" s="763">
        <f t="shared" si="53"/>
        <v>0</v>
      </c>
    </row>
    <row r="276" spans="1:87" ht="15.75" customHeight="1">
      <c r="A276" s="373" t="s">
        <v>333</v>
      </c>
      <c r="B276" s="920"/>
      <c r="C276" s="719" t="str">
        <f>Settings!$C$7</f>
        <v>USD</v>
      </c>
      <c r="D276" s="763">
        <v>0</v>
      </c>
      <c r="E276" s="763">
        <f t="shared" ref="E276:CI276" si="54">D276</f>
        <v>0</v>
      </c>
      <c r="F276" s="763">
        <f t="shared" si="54"/>
        <v>0</v>
      </c>
      <c r="G276" s="763">
        <f t="shared" si="54"/>
        <v>0</v>
      </c>
      <c r="H276" s="763">
        <f t="shared" si="54"/>
        <v>0</v>
      </c>
      <c r="I276" s="763">
        <f t="shared" si="54"/>
        <v>0</v>
      </c>
      <c r="J276" s="763">
        <f t="shared" si="54"/>
        <v>0</v>
      </c>
      <c r="K276" s="763">
        <f t="shared" si="54"/>
        <v>0</v>
      </c>
      <c r="L276" s="763">
        <f t="shared" si="54"/>
        <v>0</v>
      </c>
      <c r="M276" s="763">
        <f t="shared" si="54"/>
        <v>0</v>
      </c>
      <c r="N276" s="763">
        <f t="shared" si="54"/>
        <v>0</v>
      </c>
      <c r="O276" s="763">
        <f t="shared" si="54"/>
        <v>0</v>
      </c>
      <c r="P276" s="763">
        <f t="shared" si="54"/>
        <v>0</v>
      </c>
      <c r="Q276" s="763">
        <f t="shared" si="54"/>
        <v>0</v>
      </c>
      <c r="R276" s="763">
        <f t="shared" si="54"/>
        <v>0</v>
      </c>
      <c r="S276" s="763">
        <f t="shared" si="54"/>
        <v>0</v>
      </c>
      <c r="T276" s="763">
        <f t="shared" si="54"/>
        <v>0</v>
      </c>
      <c r="U276" s="763">
        <f t="shared" si="54"/>
        <v>0</v>
      </c>
      <c r="V276" s="763">
        <f t="shared" si="54"/>
        <v>0</v>
      </c>
      <c r="W276" s="763">
        <f t="shared" si="54"/>
        <v>0</v>
      </c>
      <c r="X276" s="763">
        <f t="shared" si="54"/>
        <v>0</v>
      </c>
      <c r="Y276" s="763">
        <f t="shared" si="54"/>
        <v>0</v>
      </c>
      <c r="Z276" s="763">
        <f t="shared" si="54"/>
        <v>0</v>
      </c>
      <c r="AA276" s="763">
        <f t="shared" si="54"/>
        <v>0</v>
      </c>
      <c r="AB276" s="763">
        <f t="shared" si="54"/>
        <v>0</v>
      </c>
      <c r="AC276" s="763">
        <f t="shared" si="54"/>
        <v>0</v>
      </c>
      <c r="AD276" s="763">
        <f t="shared" si="54"/>
        <v>0</v>
      </c>
      <c r="AE276" s="763">
        <f t="shared" si="54"/>
        <v>0</v>
      </c>
      <c r="AF276" s="763">
        <f t="shared" si="54"/>
        <v>0</v>
      </c>
      <c r="AG276" s="763">
        <f t="shared" si="54"/>
        <v>0</v>
      </c>
      <c r="AH276" s="763">
        <f t="shared" si="54"/>
        <v>0</v>
      </c>
      <c r="AI276" s="763">
        <f t="shared" si="54"/>
        <v>0</v>
      </c>
      <c r="AJ276" s="763">
        <f t="shared" si="54"/>
        <v>0</v>
      </c>
      <c r="AK276" s="763">
        <f t="shared" si="54"/>
        <v>0</v>
      </c>
      <c r="AL276" s="763">
        <f t="shared" si="54"/>
        <v>0</v>
      </c>
      <c r="AM276" s="763">
        <f t="shared" si="54"/>
        <v>0</v>
      </c>
      <c r="AN276" s="763">
        <f t="shared" si="54"/>
        <v>0</v>
      </c>
      <c r="AO276" s="763">
        <f t="shared" si="54"/>
        <v>0</v>
      </c>
      <c r="AP276" s="763">
        <f t="shared" si="54"/>
        <v>0</v>
      </c>
      <c r="AQ276" s="763">
        <f t="shared" si="54"/>
        <v>0</v>
      </c>
      <c r="AR276" s="763">
        <f t="shared" si="54"/>
        <v>0</v>
      </c>
      <c r="AS276" s="763">
        <f t="shared" si="54"/>
        <v>0</v>
      </c>
      <c r="AT276" s="763">
        <f t="shared" si="54"/>
        <v>0</v>
      </c>
      <c r="AU276" s="763">
        <f t="shared" si="54"/>
        <v>0</v>
      </c>
      <c r="AV276" s="763">
        <f t="shared" si="54"/>
        <v>0</v>
      </c>
      <c r="AW276" s="763">
        <f t="shared" si="54"/>
        <v>0</v>
      </c>
      <c r="AX276" s="763">
        <f t="shared" si="54"/>
        <v>0</v>
      </c>
      <c r="AY276" s="763">
        <f t="shared" si="54"/>
        <v>0</v>
      </c>
      <c r="AZ276" s="763">
        <f t="shared" si="54"/>
        <v>0</v>
      </c>
      <c r="BA276" s="763">
        <f t="shared" si="54"/>
        <v>0</v>
      </c>
      <c r="BB276" s="763">
        <f t="shared" si="54"/>
        <v>0</v>
      </c>
      <c r="BC276" s="763">
        <f t="shared" si="54"/>
        <v>0</v>
      </c>
      <c r="BD276" s="763">
        <f t="shared" si="54"/>
        <v>0</v>
      </c>
      <c r="BE276" s="763">
        <f t="shared" si="54"/>
        <v>0</v>
      </c>
      <c r="BF276" s="763">
        <f t="shared" si="54"/>
        <v>0</v>
      </c>
      <c r="BG276" s="763">
        <f t="shared" si="54"/>
        <v>0</v>
      </c>
      <c r="BH276" s="763">
        <f t="shared" si="54"/>
        <v>0</v>
      </c>
      <c r="BI276" s="763">
        <f t="shared" si="54"/>
        <v>0</v>
      </c>
      <c r="BJ276" s="763">
        <f t="shared" si="54"/>
        <v>0</v>
      </c>
      <c r="BK276" s="763">
        <f t="shared" si="54"/>
        <v>0</v>
      </c>
      <c r="BL276" s="763">
        <f t="shared" si="54"/>
        <v>0</v>
      </c>
      <c r="BM276" s="763">
        <f t="shared" si="54"/>
        <v>0</v>
      </c>
      <c r="BN276" s="763">
        <f t="shared" si="54"/>
        <v>0</v>
      </c>
      <c r="BO276" s="763">
        <f t="shared" si="54"/>
        <v>0</v>
      </c>
      <c r="BP276" s="763">
        <f t="shared" si="54"/>
        <v>0</v>
      </c>
      <c r="BQ276" s="763">
        <f t="shared" si="54"/>
        <v>0</v>
      </c>
      <c r="BR276" s="763">
        <f t="shared" si="54"/>
        <v>0</v>
      </c>
      <c r="BS276" s="763">
        <f t="shared" si="54"/>
        <v>0</v>
      </c>
      <c r="BT276" s="763">
        <f t="shared" si="54"/>
        <v>0</v>
      </c>
      <c r="BU276" s="763">
        <f t="shared" si="54"/>
        <v>0</v>
      </c>
      <c r="BV276" s="763">
        <f t="shared" si="54"/>
        <v>0</v>
      </c>
      <c r="BW276" s="763">
        <f t="shared" si="54"/>
        <v>0</v>
      </c>
      <c r="BX276" s="763">
        <f t="shared" si="54"/>
        <v>0</v>
      </c>
      <c r="BY276" s="763">
        <f t="shared" si="54"/>
        <v>0</v>
      </c>
      <c r="BZ276" s="763">
        <f t="shared" si="54"/>
        <v>0</v>
      </c>
      <c r="CA276" s="763">
        <f t="shared" si="54"/>
        <v>0</v>
      </c>
      <c r="CB276" s="763">
        <f t="shared" si="54"/>
        <v>0</v>
      </c>
      <c r="CC276" s="763">
        <f t="shared" si="54"/>
        <v>0</v>
      </c>
      <c r="CD276" s="763">
        <f t="shared" si="54"/>
        <v>0</v>
      </c>
      <c r="CE276" s="763">
        <f t="shared" si="54"/>
        <v>0</v>
      </c>
      <c r="CF276" s="763">
        <f t="shared" si="54"/>
        <v>0</v>
      </c>
      <c r="CG276" s="763">
        <f t="shared" si="54"/>
        <v>0</v>
      </c>
      <c r="CH276" s="763">
        <f t="shared" si="54"/>
        <v>0</v>
      </c>
      <c r="CI276" s="763">
        <f t="shared" si="54"/>
        <v>0</v>
      </c>
    </row>
    <row r="277" spans="1:87" ht="15.75" customHeight="1">
      <c r="A277" s="373" t="s">
        <v>231</v>
      </c>
      <c r="B277" s="920"/>
      <c r="C277" s="719" t="str">
        <f>Settings!$C$7</f>
        <v>USD</v>
      </c>
      <c r="D277" s="763">
        <v>0</v>
      </c>
      <c r="E277" s="763">
        <f t="shared" ref="E277:CI277" si="55">D277</f>
        <v>0</v>
      </c>
      <c r="F277" s="763">
        <f t="shared" si="55"/>
        <v>0</v>
      </c>
      <c r="G277" s="763">
        <f t="shared" si="55"/>
        <v>0</v>
      </c>
      <c r="H277" s="763">
        <f t="shared" si="55"/>
        <v>0</v>
      </c>
      <c r="I277" s="763">
        <f t="shared" si="55"/>
        <v>0</v>
      </c>
      <c r="J277" s="763">
        <f t="shared" si="55"/>
        <v>0</v>
      </c>
      <c r="K277" s="763">
        <f t="shared" si="55"/>
        <v>0</v>
      </c>
      <c r="L277" s="763">
        <f t="shared" si="55"/>
        <v>0</v>
      </c>
      <c r="M277" s="763">
        <f t="shared" si="55"/>
        <v>0</v>
      </c>
      <c r="N277" s="763">
        <f t="shared" si="55"/>
        <v>0</v>
      </c>
      <c r="O277" s="763">
        <f t="shared" si="55"/>
        <v>0</v>
      </c>
      <c r="P277" s="763">
        <f t="shared" si="55"/>
        <v>0</v>
      </c>
      <c r="Q277" s="763">
        <f t="shared" si="55"/>
        <v>0</v>
      </c>
      <c r="R277" s="763">
        <f t="shared" si="55"/>
        <v>0</v>
      </c>
      <c r="S277" s="763">
        <f t="shared" si="55"/>
        <v>0</v>
      </c>
      <c r="T277" s="763">
        <f t="shared" si="55"/>
        <v>0</v>
      </c>
      <c r="U277" s="763">
        <f t="shared" si="55"/>
        <v>0</v>
      </c>
      <c r="V277" s="763">
        <f t="shared" si="55"/>
        <v>0</v>
      </c>
      <c r="W277" s="763">
        <f t="shared" si="55"/>
        <v>0</v>
      </c>
      <c r="X277" s="763">
        <f t="shared" si="55"/>
        <v>0</v>
      </c>
      <c r="Y277" s="763">
        <f t="shared" si="55"/>
        <v>0</v>
      </c>
      <c r="Z277" s="763">
        <f t="shared" si="55"/>
        <v>0</v>
      </c>
      <c r="AA277" s="763">
        <f t="shared" si="55"/>
        <v>0</v>
      </c>
      <c r="AB277" s="763">
        <f t="shared" si="55"/>
        <v>0</v>
      </c>
      <c r="AC277" s="763">
        <f t="shared" si="55"/>
        <v>0</v>
      </c>
      <c r="AD277" s="763">
        <f t="shared" si="55"/>
        <v>0</v>
      </c>
      <c r="AE277" s="763">
        <f t="shared" si="55"/>
        <v>0</v>
      </c>
      <c r="AF277" s="763">
        <f t="shared" si="55"/>
        <v>0</v>
      </c>
      <c r="AG277" s="763">
        <f t="shared" si="55"/>
        <v>0</v>
      </c>
      <c r="AH277" s="763">
        <f t="shared" si="55"/>
        <v>0</v>
      </c>
      <c r="AI277" s="763">
        <f t="shared" si="55"/>
        <v>0</v>
      </c>
      <c r="AJ277" s="763">
        <f t="shared" si="55"/>
        <v>0</v>
      </c>
      <c r="AK277" s="763">
        <f t="shared" si="55"/>
        <v>0</v>
      </c>
      <c r="AL277" s="763">
        <f t="shared" si="55"/>
        <v>0</v>
      </c>
      <c r="AM277" s="763">
        <f t="shared" si="55"/>
        <v>0</v>
      </c>
      <c r="AN277" s="763">
        <f t="shared" si="55"/>
        <v>0</v>
      </c>
      <c r="AO277" s="763">
        <f t="shared" si="55"/>
        <v>0</v>
      </c>
      <c r="AP277" s="763">
        <f t="shared" si="55"/>
        <v>0</v>
      </c>
      <c r="AQ277" s="763">
        <f t="shared" si="55"/>
        <v>0</v>
      </c>
      <c r="AR277" s="763">
        <f t="shared" si="55"/>
        <v>0</v>
      </c>
      <c r="AS277" s="763">
        <f t="shared" si="55"/>
        <v>0</v>
      </c>
      <c r="AT277" s="763">
        <f t="shared" si="55"/>
        <v>0</v>
      </c>
      <c r="AU277" s="763">
        <f t="shared" si="55"/>
        <v>0</v>
      </c>
      <c r="AV277" s="763">
        <f t="shared" si="55"/>
        <v>0</v>
      </c>
      <c r="AW277" s="763">
        <f t="shared" si="55"/>
        <v>0</v>
      </c>
      <c r="AX277" s="763">
        <f t="shared" si="55"/>
        <v>0</v>
      </c>
      <c r="AY277" s="763">
        <f t="shared" si="55"/>
        <v>0</v>
      </c>
      <c r="AZ277" s="763">
        <f t="shared" si="55"/>
        <v>0</v>
      </c>
      <c r="BA277" s="763">
        <f t="shared" si="55"/>
        <v>0</v>
      </c>
      <c r="BB277" s="763">
        <f t="shared" si="55"/>
        <v>0</v>
      </c>
      <c r="BC277" s="763">
        <f t="shared" si="55"/>
        <v>0</v>
      </c>
      <c r="BD277" s="763">
        <f t="shared" si="55"/>
        <v>0</v>
      </c>
      <c r="BE277" s="763">
        <f t="shared" si="55"/>
        <v>0</v>
      </c>
      <c r="BF277" s="763">
        <f t="shared" si="55"/>
        <v>0</v>
      </c>
      <c r="BG277" s="763">
        <f t="shared" si="55"/>
        <v>0</v>
      </c>
      <c r="BH277" s="763">
        <f t="shared" si="55"/>
        <v>0</v>
      </c>
      <c r="BI277" s="763">
        <f t="shared" si="55"/>
        <v>0</v>
      </c>
      <c r="BJ277" s="763">
        <f t="shared" si="55"/>
        <v>0</v>
      </c>
      <c r="BK277" s="763">
        <f t="shared" si="55"/>
        <v>0</v>
      </c>
      <c r="BL277" s="763">
        <f t="shared" si="55"/>
        <v>0</v>
      </c>
      <c r="BM277" s="763">
        <f t="shared" si="55"/>
        <v>0</v>
      </c>
      <c r="BN277" s="763">
        <f t="shared" si="55"/>
        <v>0</v>
      </c>
      <c r="BO277" s="763">
        <f t="shared" si="55"/>
        <v>0</v>
      </c>
      <c r="BP277" s="763">
        <f t="shared" si="55"/>
        <v>0</v>
      </c>
      <c r="BQ277" s="763">
        <f t="shared" si="55"/>
        <v>0</v>
      </c>
      <c r="BR277" s="763">
        <f t="shared" si="55"/>
        <v>0</v>
      </c>
      <c r="BS277" s="763">
        <f t="shared" si="55"/>
        <v>0</v>
      </c>
      <c r="BT277" s="763">
        <f t="shared" si="55"/>
        <v>0</v>
      </c>
      <c r="BU277" s="763">
        <f t="shared" si="55"/>
        <v>0</v>
      </c>
      <c r="BV277" s="763">
        <f t="shared" si="55"/>
        <v>0</v>
      </c>
      <c r="BW277" s="763">
        <f t="shared" si="55"/>
        <v>0</v>
      </c>
      <c r="BX277" s="763">
        <f t="shared" si="55"/>
        <v>0</v>
      </c>
      <c r="BY277" s="763">
        <f t="shared" si="55"/>
        <v>0</v>
      </c>
      <c r="BZ277" s="763">
        <f t="shared" si="55"/>
        <v>0</v>
      </c>
      <c r="CA277" s="763">
        <f t="shared" si="55"/>
        <v>0</v>
      </c>
      <c r="CB277" s="763">
        <f t="shared" si="55"/>
        <v>0</v>
      </c>
      <c r="CC277" s="763">
        <f t="shared" si="55"/>
        <v>0</v>
      </c>
      <c r="CD277" s="763">
        <f t="shared" si="55"/>
        <v>0</v>
      </c>
      <c r="CE277" s="763">
        <f t="shared" si="55"/>
        <v>0</v>
      </c>
      <c r="CF277" s="763">
        <f t="shared" si="55"/>
        <v>0</v>
      </c>
      <c r="CG277" s="763">
        <f t="shared" si="55"/>
        <v>0</v>
      </c>
      <c r="CH277" s="763">
        <f t="shared" si="55"/>
        <v>0</v>
      </c>
      <c r="CI277" s="763">
        <f t="shared" si="55"/>
        <v>0</v>
      </c>
    </row>
    <row r="278" spans="1:87" ht="15.75" customHeight="1">
      <c r="A278" s="373" t="s">
        <v>232</v>
      </c>
      <c r="B278" s="920"/>
      <c r="C278" s="719" t="str">
        <f>Settings!$C$7</f>
        <v>USD</v>
      </c>
      <c r="D278" s="763">
        <v>0</v>
      </c>
      <c r="E278" s="763">
        <f t="shared" ref="E278:CI278" si="56">D278</f>
        <v>0</v>
      </c>
      <c r="F278" s="763">
        <f t="shared" si="56"/>
        <v>0</v>
      </c>
      <c r="G278" s="763">
        <f t="shared" si="56"/>
        <v>0</v>
      </c>
      <c r="H278" s="763">
        <f t="shared" si="56"/>
        <v>0</v>
      </c>
      <c r="I278" s="763">
        <f t="shared" si="56"/>
        <v>0</v>
      </c>
      <c r="J278" s="763">
        <f t="shared" si="56"/>
        <v>0</v>
      </c>
      <c r="K278" s="763">
        <f t="shared" si="56"/>
        <v>0</v>
      </c>
      <c r="L278" s="763">
        <f t="shared" si="56"/>
        <v>0</v>
      </c>
      <c r="M278" s="763">
        <f t="shared" si="56"/>
        <v>0</v>
      </c>
      <c r="N278" s="763">
        <f t="shared" si="56"/>
        <v>0</v>
      </c>
      <c r="O278" s="763">
        <f t="shared" si="56"/>
        <v>0</v>
      </c>
      <c r="P278" s="763">
        <f t="shared" si="56"/>
        <v>0</v>
      </c>
      <c r="Q278" s="763">
        <f t="shared" si="56"/>
        <v>0</v>
      </c>
      <c r="R278" s="763">
        <f t="shared" si="56"/>
        <v>0</v>
      </c>
      <c r="S278" s="763">
        <f t="shared" si="56"/>
        <v>0</v>
      </c>
      <c r="T278" s="763">
        <f t="shared" si="56"/>
        <v>0</v>
      </c>
      <c r="U278" s="763">
        <f t="shared" si="56"/>
        <v>0</v>
      </c>
      <c r="V278" s="763">
        <f t="shared" si="56"/>
        <v>0</v>
      </c>
      <c r="W278" s="763">
        <f t="shared" si="56"/>
        <v>0</v>
      </c>
      <c r="X278" s="763">
        <f t="shared" si="56"/>
        <v>0</v>
      </c>
      <c r="Y278" s="763">
        <f t="shared" si="56"/>
        <v>0</v>
      </c>
      <c r="Z278" s="763">
        <f t="shared" si="56"/>
        <v>0</v>
      </c>
      <c r="AA278" s="763">
        <f t="shared" si="56"/>
        <v>0</v>
      </c>
      <c r="AB278" s="763">
        <f t="shared" si="56"/>
        <v>0</v>
      </c>
      <c r="AC278" s="763">
        <f t="shared" si="56"/>
        <v>0</v>
      </c>
      <c r="AD278" s="763">
        <f t="shared" si="56"/>
        <v>0</v>
      </c>
      <c r="AE278" s="763">
        <f t="shared" si="56"/>
        <v>0</v>
      </c>
      <c r="AF278" s="763">
        <f t="shared" si="56"/>
        <v>0</v>
      </c>
      <c r="AG278" s="763">
        <f t="shared" si="56"/>
        <v>0</v>
      </c>
      <c r="AH278" s="763">
        <f t="shared" si="56"/>
        <v>0</v>
      </c>
      <c r="AI278" s="763">
        <f t="shared" si="56"/>
        <v>0</v>
      </c>
      <c r="AJ278" s="763">
        <f t="shared" si="56"/>
        <v>0</v>
      </c>
      <c r="AK278" s="763">
        <f t="shared" si="56"/>
        <v>0</v>
      </c>
      <c r="AL278" s="763">
        <f t="shared" si="56"/>
        <v>0</v>
      </c>
      <c r="AM278" s="763">
        <f t="shared" si="56"/>
        <v>0</v>
      </c>
      <c r="AN278" s="763">
        <f t="shared" si="56"/>
        <v>0</v>
      </c>
      <c r="AO278" s="763">
        <f t="shared" si="56"/>
        <v>0</v>
      </c>
      <c r="AP278" s="763">
        <f t="shared" si="56"/>
        <v>0</v>
      </c>
      <c r="AQ278" s="763">
        <f t="shared" si="56"/>
        <v>0</v>
      </c>
      <c r="AR278" s="763">
        <f t="shared" si="56"/>
        <v>0</v>
      </c>
      <c r="AS278" s="763">
        <f t="shared" si="56"/>
        <v>0</v>
      </c>
      <c r="AT278" s="763">
        <f t="shared" si="56"/>
        <v>0</v>
      </c>
      <c r="AU278" s="763">
        <f t="shared" si="56"/>
        <v>0</v>
      </c>
      <c r="AV278" s="763">
        <f t="shared" si="56"/>
        <v>0</v>
      </c>
      <c r="AW278" s="763">
        <f t="shared" si="56"/>
        <v>0</v>
      </c>
      <c r="AX278" s="763">
        <f t="shared" si="56"/>
        <v>0</v>
      </c>
      <c r="AY278" s="763">
        <f t="shared" si="56"/>
        <v>0</v>
      </c>
      <c r="AZ278" s="763">
        <f t="shared" si="56"/>
        <v>0</v>
      </c>
      <c r="BA278" s="763">
        <f t="shared" si="56"/>
        <v>0</v>
      </c>
      <c r="BB278" s="763">
        <f t="shared" si="56"/>
        <v>0</v>
      </c>
      <c r="BC278" s="763">
        <f t="shared" si="56"/>
        <v>0</v>
      </c>
      <c r="BD278" s="763">
        <f t="shared" si="56"/>
        <v>0</v>
      </c>
      <c r="BE278" s="763">
        <f t="shared" si="56"/>
        <v>0</v>
      </c>
      <c r="BF278" s="763">
        <f t="shared" si="56"/>
        <v>0</v>
      </c>
      <c r="BG278" s="763">
        <f t="shared" si="56"/>
        <v>0</v>
      </c>
      <c r="BH278" s="763">
        <f t="shared" si="56"/>
        <v>0</v>
      </c>
      <c r="BI278" s="763">
        <f t="shared" si="56"/>
        <v>0</v>
      </c>
      <c r="BJ278" s="763">
        <f t="shared" si="56"/>
        <v>0</v>
      </c>
      <c r="BK278" s="763">
        <f t="shared" si="56"/>
        <v>0</v>
      </c>
      <c r="BL278" s="763">
        <f t="shared" si="56"/>
        <v>0</v>
      </c>
      <c r="BM278" s="763">
        <f t="shared" si="56"/>
        <v>0</v>
      </c>
      <c r="BN278" s="763">
        <f t="shared" si="56"/>
        <v>0</v>
      </c>
      <c r="BO278" s="763">
        <f t="shared" si="56"/>
        <v>0</v>
      </c>
      <c r="BP278" s="763">
        <f t="shared" si="56"/>
        <v>0</v>
      </c>
      <c r="BQ278" s="763">
        <f t="shared" si="56"/>
        <v>0</v>
      </c>
      <c r="BR278" s="763">
        <f t="shared" si="56"/>
        <v>0</v>
      </c>
      <c r="BS278" s="763">
        <f t="shared" si="56"/>
        <v>0</v>
      </c>
      <c r="BT278" s="763">
        <f t="shared" si="56"/>
        <v>0</v>
      </c>
      <c r="BU278" s="763">
        <f t="shared" si="56"/>
        <v>0</v>
      </c>
      <c r="BV278" s="763">
        <f t="shared" si="56"/>
        <v>0</v>
      </c>
      <c r="BW278" s="763">
        <f t="shared" si="56"/>
        <v>0</v>
      </c>
      <c r="BX278" s="763">
        <f t="shared" si="56"/>
        <v>0</v>
      </c>
      <c r="BY278" s="763">
        <f t="shared" si="56"/>
        <v>0</v>
      </c>
      <c r="BZ278" s="763">
        <f t="shared" si="56"/>
        <v>0</v>
      </c>
      <c r="CA278" s="763">
        <f t="shared" si="56"/>
        <v>0</v>
      </c>
      <c r="CB278" s="763">
        <f t="shared" si="56"/>
        <v>0</v>
      </c>
      <c r="CC278" s="763">
        <f t="shared" si="56"/>
        <v>0</v>
      </c>
      <c r="CD278" s="763">
        <f t="shared" si="56"/>
        <v>0</v>
      </c>
      <c r="CE278" s="763">
        <f t="shared" si="56"/>
        <v>0</v>
      </c>
      <c r="CF278" s="763">
        <f t="shared" si="56"/>
        <v>0</v>
      </c>
      <c r="CG278" s="763">
        <f t="shared" si="56"/>
        <v>0</v>
      </c>
      <c r="CH278" s="763">
        <f t="shared" si="56"/>
        <v>0</v>
      </c>
      <c r="CI278" s="763">
        <f t="shared" si="56"/>
        <v>0</v>
      </c>
    </row>
    <row r="279" spans="1:87" ht="15.75" customHeight="1">
      <c r="A279" s="373" t="s">
        <v>233</v>
      </c>
      <c r="B279" s="920"/>
      <c r="C279" s="719" t="str">
        <f>Settings!$C$7</f>
        <v>USD</v>
      </c>
      <c r="D279" s="763">
        <v>0</v>
      </c>
      <c r="E279" s="763">
        <f t="shared" ref="E279:CI279" si="57">D279</f>
        <v>0</v>
      </c>
      <c r="F279" s="763">
        <f t="shared" si="57"/>
        <v>0</v>
      </c>
      <c r="G279" s="763">
        <f t="shared" si="57"/>
        <v>0</v>
      </c>
      <c r="H279" s="763">
        <f t="shared" si="57"/>
        <v>0</v>
      </c>
      <c r="I279" s="763">
        <f t="shared" si="57"/>
        <v>0</v>
      </c>
      <c r="J279" s="763">
        <f t="shared" si="57"/>
        <v>0</v>
      </c>
      <c r="K279" s="763">
        <f t="shared" si="57"/>
        <v>0</v>
      </c>
      <c r="L279" s="763">
        <f t="shared" si="57"/>
        <v>0</v>
      </c>
      <c r="M279" s="763">
        <f t="shared" si="57"/>
        <v>0</v>
      </c>
      <c r="N279" s="763">
        <f t="shared" si="57"/>
        <v>0</v>
      </c>
      <c r="O279" s="763">
        <f t="shared" si="57"/>
        <v>0</v>
      </c>
      <c r="P279" s="763">
        <f t="shared" si="57"/>
        <v>0</v>
      </c>
      <c r="Q279" s="763">
        <f t="shared" si="57"/>
        <v>0</v>
      </c>
      <c r="R279" s="763">
        <f t="shared" si="57"/>
        <v>0</v>
      </c>
      <c r="S279" s="763">
        <f t="shared" si="57"/>
        <v>0</v>
      </c>
      <c r="T279" s="763">
        <f t="shared" si="57"/>
        <v>0</v>
      </c>
      <c r="U279" s="763">
        <f t="shared" si="57"/>
        <v>0</v>
      </c>
      <c r="V279" s="763">
        <f t="shared" si="57"/>
        <v>0</v>
      </c>
      <c r="W279" s="763">
        <f t="shared" si="57"/>
        <v>0</v>
      </c>
      <c r="X279" s="763">
        <f t="shared" si="57"/>
        <v>0</v>
      </c>
      <c r="Y279" s="763">
        <f t="shared" si="57"/>
        <v>0</v>
      </c>
      <c r="Z279" s="763">
        <f t="shared" si="57"/>
        <v>0</v>
      </c>
      <c r="AA279" s="763">
        <f t="shared" si="57"/>
        <v>0</v>
      </c>
      <c r="AB279" s="763">
        <f t="shared" si="57"/>
        <v>0</v>
      </c>
      <c r="AC279" s="763">
        <f t="shared" si="57"/>
        <v>0</v>
      </c>
      <c r="AD279" s="763">
        <f t="shared" si="57"/>
        <v>0</v>
      </c>
      <c r="AE279" s="763">
        <f t="shared" si="57"/>
        <v>0</v>
      </c>
      <c r="AF279" s="763">
        <f t="shared" si="57"/>
        <v>0</v>
      </c>
      <c r="AG279" s="763">
        <f t="shared" si="57"/>
        <v>0</v>
      </c>
      <c r="AH279" s="763">
        <f t="shared" si="57"/>
        <v>0</v>
      </c>
      <c r="AI279" s="763">
        <f t="shared" si="57"/>
        <v>0</v>
      </c>
      <c r="AJ279" s="763">
        <f t="shared" si="57"/>
        <v>0</v>
      </c>
      <c r="AK279" s="763">
        <f t="shared" si="57"/>
        <v>0</v>
      </c>
      <c r="AL279" s="763">
        <f t="shared" si="57"/>
        <v>0</v>
      </c>
      <c r="AM279" s="763">
        <f t="shared" si="57"/>
        <v>0</v>
      </c>
      <c r="AN279" s="763">
        <f t="shared" si="57"/>
        <v>0</v>
      </c>
      <c r="AO279" s="763">
        <f t="shared" si="57"/>
        <v>0</v>
      </c>
      <c r="AP279" s="763">
        <f t="shared" si="57"/>
        <v>0</v>
      </c>
      <c r="AQ279" s="763">
        <f t="shared" si="57"/>
        <v>0</v>
      </c>
      <c r="AR279" s="763">
        <f t="shared" si="57"/>
        <v>0</v>
      </c>
      <c r="AS279" s="763">
        <f t="shared" si="57"/>
        <v>0</v>
      </c>
      <c r="AT279" s="763">
        <f t="shared" si="57"/>
        <v>0</v>
      </c>
      <c r="AU279" s="763">
        <f t="shared" si="57"/>
        <v>0</v>
      </c>
      <c r="AV279" s="763">
        <f t="shared" si="57"/>
        <v>0</v>
      </c>
      <c r="AW279" s="763">
        <f t="shared" si="57"/>
        <v>0</v>
      </c>
      <c r="AX279" s="763">
        <f t="shared" si="57"/>
        <v>0</v>
      </c>
      <c r="AY279" s="763">
        <f t="shared" si="57"/>
        <v>0</v>
      </c>
      <c r="AZ279" s="763">
        <f t="shared" si="57"/>
        <v>0</v>
      </c>
      <c r="BA279" s="763">
        <f t="shared" si="57"/>
        <v>0</v>
      </c>
      <c r="BB279" s="763">
        <f t="shared" si="57"/>
        <v>0</v>
      </c>
      <c r="BC279" s="763">
        <f t="shared" si="57"/>
        <v>0</v>
      </c>
      <c r="BD279" s="763">
        <f t="shared" si="57"/>
        <v>0</v>
      </c>
      <c r="BE279" s="763">
        <f t="shared" si="57"/>
        <v>0</v>
      </c>
      <c r="BF279" s="763">
        <f t="shared" si="57"/>
        <v>0</v>
      </c>
      <c r="BG279" s="763">
        <f t="shared" si="57"/>
        <v>0</v>
      </c>
      <c r="BH279" s="763">
        <f t="shared" si="57"/>
        <v>0</v>
      </c>
      <c r="BI279" s="763">
        <f t="shared" si="57"/>
        <v>0</v>
      </c>
      <c r="BJ279" s="763">
        <f t="shared" si="57"/>
        <v>0</v>
      </c>
      <c r="BK279" s="763">
        <f t="shared" si="57"/>
        <v>0</v>
      </c>
      <c r="BL279" s="763">
        <f t="shared" si="57"/>
        <v>0</v>
      </c>
      <c r="BM279" s="763">
        <f t="shared" si="57"/>
        <v>0</v>
      </c>
      <c r="BN279" s="763">
        <f t="shared" si="57"/>
        <v>0</v>
      </c>
      <c r="BO279" s="763">
        <f t="shared" si="57"/>
        <v>0</v>
      </c>
      <c r="BP279" s="763">
        <f t="shared" si="57"/>
        <v>0</v>
      </c>
      <c r="BQ279" s="763">
        <f t="shared" si="57"/>
        <v>0</v>
      </c>
      <c r="BR279" s="763">
        <f t="shared" si="57"/>
        <v>0</v>
      </c>
      <c r="BS279" s="763">
        <f t="shared" si="57"/>
        <v>0</v>
      </c>
      <c r="BT279" s="763">
        <f t="shared" si="57"/>
        <v>0</v>
      </c>
      <c r="BU279" s="763">
        <f t="shared" si="57"/>
        <v>0</v>
      </c>
      <c r="BV279" s="763">
        <f t="shared" si="57"/>
        <v>0</v>
      </c>
      <c r="BW279" s="763">
        <f t="shared" si="57"/>
        <v>0</v>
      </c>
      <c r="BX279" s="763">
        <f t="shared" si="57"/>
        <v>0</v>
      </c>
      <c r="BY279" s="763">
        <f t="shared" si="57"/>
        <v>0</v>
      </c>
      <c r="BZ279" s="763">
        <f t="shared" si="57"/>
        <v>0</v>
      </c>
      <c r="CA279" s="763">
        <f t="shared" si="57"/>
        <v>0</v>
      </c>
      <c r="CB279" s="763">
        <f t="shared" si="57"/>
        <v>0</v>
      </c>
      <c r="CC279" s="763">
        <f t="shared" si="57"/>
        <v>0</v>
      </c>
      <c r="CD279" s="763">
        <f t="shared" si="57"/>
        <v>0</v>
      </c>
      <c r="CE279" s="763">
        <f t="shared" si="57"/>
        <v>0</v>
      </c>
      <c r="CF279" s="763">
        <f t="shared" si="57"/>
        <v>0</v>
      </c>
      <c r="CG279" s="763">
        <f t="shared" si="57"/>
        <v>0</v>
      </c>
      <c r="CH279" s="763">
        <f t="shared" si="57"/>
        <v>0</v>
      </c>
      <c r="CI279" s="763">
        <f t="shared" si="57"/>
        <v>0</v>
      </c>
    </row>
    <row r="280" spans="1:87" ht="15.75" customHeight="1">
      <c r="A280" s="373" t="s">
        <v>234</v>
      </c>
      <c r="B280" s="920"/>
      <c r="C280" s="719" t="str">
        <f>Settings!$C$7</f>
        <v>USD</v>
      </c>
      <c r="D280" s="763">
        <v>0</v>
      </c>
      <c r="E280" s="763">
        <f t="shared" ref="E280:CI280" si="58">D280</f>
        <v>0</v>
      </c>
      <c r="F280" s="763">
        <f t="shared" si="58"/>
        <v>0</v>
      </c>
      <c r="G280" s="763">
        <f t="shared" si="58"/>
        <v>0</v>
      </c>
      <c r="H280" s="763">
        <f t="shared" si="58"/>
        <v>0</v>
      </c>
      <c r="I280" s="763">
        <f t="shared" si="58"/>
        <v>0</v>
      </c>
      <c r="J280" s="763">
        <f t="shared" si="58"/>
        <v>0</v>
      </c>
      <c r="K280" s="763">
        <f t="shared" si="58"/>
        <v>0</v>
      </c>
      <c r="L280" s="763">
        <f t="shared" si="58"/>
        <v>0</v>
      </c>
      <c r="M280" s="763">
        <f t="shared" si="58"/>
        <v>0</v>
      </c>
      <c r="N280" s="763">
        <f t="shared" si="58"/>
        <v>0</v>
      </c>
      <c r="O280" s="763">
        <f t="shared" si="58"/>
        <v>0</v>
      </c>
      <c r="P280" s="763">
        <f t="shared" si="58"/>
        <v>0</v>
      </c>
      <c r="Q280" s="763">
        <f t="shared" si="58"/>
        <v>0</v>
      </c>
      <c r="R280" s="763">
        <f t="shared" si="58"/>
        <v>0</v>
      </c>
      <c r="S280" s="763">
        <f t="shared" si="58"/>
        <v>0</v>
      </c>
      <c r="T280" s="763">
        <f t="shared" si="58"/>
        <v>0</v>
      </c>
      <c r="U280" s="763">
        <f t="shared" si="58"/>
        <v>0</v>
      </c>
      <c r="V280" s="763">
        <f t="shared" si="58"/>
        <v>0</v>
      </c>
      <c r="W280" s="763">
        <f t="shared" si="58"/>
        <v>0</v>
      </c>
      <c r="X280" s="763">
        <f t="shared" si="58"/>
        <v>0</v>
      </c>
      <c r="Y280" s="763">
        <f t="shared" si="58"/>
        <v>0</v>
      </c>
      <c r="Z280" s="763">
        <f t="shared" si="58"/>
        <v>0</v>
      </c>
      <c r="AA280" s="763">
        <f t="shared" si="58"/>
        <v>0</v>
      </c>
      <c r="AB280" s="763">
        <f t="shared" si="58"/>
        <v>0</v>
      </c>
      <c r="AC280" s="763">
        <f t="shared" si="58"/>
        <v>0</v>
      </c>
      <c r="AD280" s="763">
        <f t="shared" si="58"/>
        <v>0</v>
      </c>
      <c r="AE280" s="763">
        <f t="shared" si="58"/>
        <v>0</v>
      </c>
      <c r="AF280" s="763">
        <f t="shared" si="58"/>
        <v>0</v>
      </c>
      <c r="AG280" s="763">
        <f t="shared" si="58"/>
        <v>0</v>
      </c>
      <c r="AH280" s="763">
        <f t="shared" si="58"/>
        <v>0</v>
      </c>
      <c r="AI280" s="763">
        <f t="shared" si="58"/>
        <v>0</v>
      </c>
      <c r="AJ280" s="763">
        <f t="shared" si="58"/>
        <v>0</v>
      </c>
      <c r="AK280" s="763">
        <f t="shared" si="58"/>
        <v>0</v>
      </c>
      <c r="AL280" s="763">
        <f t="shared" si="58"/>
        <v>0</v>
      </c>
      <c r="AM280" s="763">
        <f t="shared" si="58"/>
        <v>0</v>
      </c>
      <c r="AN280" s="763">
        <f t="shared" si="58"/>
        <v>0</v>
      </c>
      <c r="AO280" s="763">
        <f t="shared" si="58"/>
        <v>0</v>
      </c>
      <c r="AP280" s="763">
        <f t="shared" si="58"/>
        <v>0</v>
      </c>
      <c r="AQ280" s="763">
        <f t="shared" si="58"/>
        <v>0</v>
      </c>
      <c r="AR280" s="763">
        <f t="shared" si="58"/>
        <v>0</v>
      </c>
      <c r="AS280" s="763">
        <f t="shared" si="58"/>
        <v>0</v>
      </c>
      <c r="AT280" s="763">
        <f t="shared" si="58"/>
        <v>0</v>
      </c>
      <c r="AU280" s="763">
        <f t="shared" si="58"/>
        <v>0</v>
      </c>
      <c r="AV280" s="763">
        <f t="shared" si="58"/>
        <v>0</v>
      </c>
      <c r="AW280" s="763">
        <f t="shared" si="58"/>
        <v>0</v>
      </c>
      <c r="AX280" s="763">
        <f t="shared" si="58"/>
        <v>0</v>
      </c>
      <c r="AY280" s="763">
        <f t="shared" si="58"/>
        <v>0</v>
      </c>
      <c r="AZ280" s="763">
        <f t="shared" si="58"/>
        <v>0</v>
      </c>
      <c r="BA280" s="763">
        <f t="shared" si="58"/>
        <v>0</v>
      </c>
      <c r="BB280" s="763">
        <f t="shared" si="58"/>
        <v>0</v>
      </c>
      <c r="BC280" s="763">
        <f t="shared" si="58"/>
        <v>0</v>
      </c>
      <c r="BD280" s="763">
        <f t="shared" si="58"/>
        <v>0</v>
      </c>
      <c r="BE280" s="763">
        <f t="shared" si="58"/>
        <v>0</v>
      </c>
      <c r="BF280" s="763">
        <f t="shared" si="58"/>
        <v>0</v>
      </c>
      <c r="BG280" s="763">
        <f t="shared" si="58"/>
        <v>0</v>
      </c>
      <c r="BH280" s="763">
        <f t="shared" si="58"/>
        <v>0</v>
      </c>
      <c r="BI280" s="763">
        <f t="shared" si="58"/>
        <v>0</v>
      </c>
      <c r="BJ280" s="763">
        <f t="shared" si="58"/>
        <v>0</v>
      </c>
      <c r="BK280" s="763">
        <f t="shared" si="58"/>
        <v>0</v>
      </c>
      <c r="BL280" s="763">
        <f t="shared" si="58"/>
        <v>0</v>
      </c>
      <c r="BM280" s="763">
        <f t="shared" si="58"/>
        <v>0</v>
      </c>
      <c r="BN280" s="763">
        <f t="shared" si="58"/>
        <v>0</v>
      </c>
      <c r="BO280" s="763">
        <f t="shared" si="58"/>
        <v>0</v>
      </c>
      <c r="BP280" s="763">
        <f t="shared" si="58"/>
        <v>0</v>
      </c>
      <c r="BQ280" s="763">
        <f t="shared" si="58"/>
        <v>0</v>
      </c>
      <c r="BR280" s="763">
        <f t="shared" si="58"/>
        <v>0</v>
      </c>
      <c r="BS280" s="763">
        <f t="shared" si="58"/>
        <v>0</v>
      </c>
      <c r="BT280" s="763">
        <f t="shared" si="58"/>
        <v>0</v>
      </c>
      <c r="BU280" s="763">
        <f t="shared" si="58"/>
        <v>0</v>
      </c>
      <c r="BV280" s="763">
        <f t="shared" si="58"/>
        <v>0</v>
      </c>
      <c r="BW280" s="763">
        <f t="shared" si="58"/>
        <v>0</v>
      </c>
      <c r="BX280" s="763">
        <f t="shared" si="58"/>
        <v>0</v>
      </c>
      <c r="BY280" s="763">
        <f t="shared" si="58"/>
        <v>0</v>
      </c>
      <c r="BZ280" s="763">
        <f t="shared" si="58"/>
        <v>0</v>
      </c>
      <c r="CA280" s="763">
        <f t="shared" si="58"/>
        <v>0</v>
      </c>
      <c r="CB280" s="763">
        <f t="shared" si="58"/>
        <v>0</v>
      </c>
      <c r="CC280" s="763">
        <f t="shared" si="58"/>
        <v>0</v>
      </c>
      <c r="CD280" s="763">
        <f t="shared" si="58"/>
        <v>0</v>
      </c>
      <c r="CE280" s="763">
        <f t="shared" si="58"/>
        <v>0</v>
      </c>
      <c r="CF280" s="763">
        <f t="shared" si="58"/>
        <v>0</v>
      </c>
      <c r="CG280" s="763">
        <f t="shared" si="58"/>
        <v>0</v>
      </c>
      <c r="CH280" s="763">
        <f t="shared" si="58"/>
        <v>0</v>
      </c>
      <c r="CI280" s="763">
        <f t="shared" si="58"/>
        <v>0</v>
      </c>
    </row>
    <row r="281" spans="1:87" ht="15.75" customHeight="1">
      <c r="A281" s="373" t="s">
        <v>235</v>
      </c>
      <c r="B281" s="920"/>
      <c r="C281" s="719" t="str">
        <f>Settings!$C$7</f>
        <v>USD</v>
      </c>
      <c r="D281" s="763">
        <v>0</v>
      </c>
      <c r="E281" s="763">
        <f t="shared" ref="E281:CI281" si="59">D281</f>
        <v>0</v>
      </c>
      <c r="F281" s="763">
        <f t="shared" si="59"/>
        <v>0</v>
      </c>
      <c r="G281" s="763">
        <f t="shared" si="59"/>
        <v>0</v>
      </c>
      <c r="H281" s="763">
        <f t="shared" si="59"/>
        <v>0</v>
      </c>
      <c r="I281" s="763">
        <f t="shared" si="59"/>
        <v>0</v>
      </c>
      <c r="J281" s="763">
        <f t="shared" si="59"/>
        <v>0</v>
      </c>
      <c r="K281" s="763">
        <f t="shared" si="59"/>
        <v>0</v>
      </c>
      <c r="L281" s="763">
        <f t="shared" si="59"/>
        <v>0</v>
      </c>
      <c r="M281" s="763">
        <f t="shared" si="59"/>
        <v>0</v>
      </c>
      <c r="N281" s="763">
        <f t="shared" si="59"/>
        <v>0</v>
      </c>
      <c r="O281" s="763">
        <f t="shared" si="59"/>
        <v>0</v>
      </c>
      <c r="P281" s="763">
        <f t="shared" si="59"/>
        <v>0</v>
      </c>
      <c r="Q281" s="763">
        <f t="shared" si="59"/>
        <v>0</v>
      </c>
      <c r="R281" s="763">
        <f t="shared" si="59"/>
        <v>0</v>
      </c>
      <c r="S281" s="763">
        <f t="shared" si="59"/>
        <v>0</v>
      </c>
      <c r="T281" s="763">
        <f t="shared" si="59"/>
        <v>0</v>
      </c>
      <c r="U281" s="763">
        <f t="shared" si="59"/>
        <v>0</v>
      </c>
      <c r="V281" s="763">
        <f t="shared" si="59"/>
        <v>0</v>
      </c>
      <c r="W281" s="763">
        <f t="shared" si="59"/>
        <v>0</v>
      </c>
      <c r="X281" s="763">
        <f t="shared" si="59"/>
        <v>0</v>
      </c>
      <c r="Y281" s="763">
        <f t="shared" si="59"/>
        <v>0</v>
      </c>
      <c r="Z281" s="763">
        <f t="shared" si="59"/>
        <v>0</v>
      </c>
      <c r="AA281" s="763">
        <f t="shared" si="59"/>
        <v>0</v>
      </c>
      <c r="AB281" s="763">
        <f t="shared" si="59"/>
        <v>0</v>
      </c>
      <c r="AC281" s="763">
        <f t="shared" si="59"/>
        <v>0</v>
      </c>
      <c r="AD281" s="763">
        <f t="shared" si="59"/>
        <v>0</v>
      </c>
      <c r="AE281" s="763">
        <f t="shared" si="59"/>
        <v>0</v>
      </c>
      <c r="AF281" s="763">
        <f t="shared" si="59"/>
        <v>0</v>
      </c>
      <c r="AG281" s="763">
        <f t="shared" si="59"/>
        <v>0</v>
      </c>
      <c r="AH281" s="763">
        <f t="shared" si="59"/>
        <v>0</v>
      </c>
      <c r="AI281" s="763">
        <f t="shared" si="59"/>
        <v>0</v>
      </c>
      <c r="AJ281" s="763">
        <f t="shared" si="59"/>
        <v>0</v>
      </c>
      <c r="AK281" s="763">
        <f t="shared" si="59"/>
        <v>0</v>
      </c>
      <c r="AL281" s="763">
        <f t="shared" si="59"/>
        <v>0</v>
      </c>
      <c r="AM281" s="763">
        <f t="shared" si="59"/>
        <v>0</v>
      </c>
      <c r="AN281" s="763">
        <f t="shared" si="59"/>
        <v>0</v>
      </c>
      <c r="AO281" s="763">
        <f t="shared" si="59"/>
        <v>0</v>
      </c>
      <c r="AP281" s="763">
        <f t="shared" si="59"/>
        <v>0</v>
      </c>
      <c r="AQ281" s="763">
        <f t="shared" si="59"/>
        <v>0</v>
      </c>
      <c r="AR281" s="763">
        <f t="shared" si="59"/>
        <v>0</v>
      </c>
      <c r="AS281" s="763">
        <f t="shared" si="59"/>
        <v>0</v>
      </c>
      <c r="AT281" s="763">
        <f t="shared" si="59"/>
        <v>0</v>
      </c>
      <c r="AU281" s="763">
        <f t="shared" si="59"/>
        <v>0</v>
      </c>
      <c r="AV281" s="763">
        <f t="shared" si="59"/>
        <v>0</v>
      </c>
      <c r="AW281" s="763">
        <f t="shared" si="59"/>
        <v>0</v>
      </c>
      <c r="AX281" s="763">
        <f t="shared" si="59"/>
        <v>0</v>
      </c>
      <c r="AY281" s="763">
        <f t="shared" si="59"/>
        <v>0</v>
      </c>
      <c r="AZ281" s="763">
        <f t="shared" si="59"/>
        <v>0</v>
      </c>
      <c r="BA281" s="763">
        <f t="shared" si="59"/>
        <v>0</v>
      </c>
      <c r="BB281" s="763">
        <f t="shared" si="59"/>
        <v>0</v>
      </c>
      <c r="BC281" s="763">
        <f t="shared" si="59"/>
        <v>0</v>
      </c>
      <c r="BD281" s="763">
        <f t="shared" si="59"/>
        <v>0</v>
      </c>
      <c r="BE281" s="763">
        <f t="shared" si="59"/>
        <v>0</v>
      </c>
      <c r="BF281" s="763">
        <f t="shared" si="59"/>
        <v>0</v>
      </c>
      <c r="BG281" s="763">
        <f t="shared" si="59"/>
        <v>0</v>
      </c>
      <c r="BH281" s="763">
        <f t="shared" si="59"/>
        <v>0</v>
      </c>
      <c r="BI281" s="763">
        <f t="shared" si="59"/>
        <v>0</v>
      </c>
      <c r="BJ281" s="763">
        <f t="shared" si="59"/>
        <v>0</v>
      </c>
      <c r="BK281" s="763">
        <f t="shared" si="59"/>
        <v>0</v>
      </c>
      <c r="BL281" s="763">
        <f t="shared" si="59"/>
        <v>0</v>
      </c>
      <c r="BM281" s="763">
        <f t="shared" si="59"/>
        <v>0</v>
      </c>
      <c r="BN281" s="763">
        <f t="shared" si="59"/>
        <v>0</v>
      </c>
      <c r="BO281" s="763">
        <f t="shared" si="59"/>
        <v>0</v>
      </c>
      <c r="BP281" s="763">
        <f t="shared" si="59"/>
        <v>0</v>
      </c>
      <c r="BQ281" s="763">
        <f t="shared" si="59"/>
        <v>0</v>
      </c>
      <c r="BR281" s="763">
        <f t="shared" si="59"/>
        <v>0</v>
      </c>
      <c r="BS281" s="763">
        <f t="shared" si="59"/>
        <v>0</v>
      </c>
      <c r="BT281" s="763">
        <f t="shared" si="59"/>
        <v>0</v>
      </c>
      <c r="BU281" s="763">
        <f t="shared" si="59"/>
        <v>0</v>
      </c>
      <c r="BV281" s="763">
        <f t="shared" si="59"/>
        <v>0</v>
      </c>
      <c r="BW281" s="763">
        <f t="shared" si="59"/>
        <v>0</v>
      </c>
      <c r="BX281" s="763">
        <f t="shared" si="59"/>
        <v>0</v>
      </c>
      <c r="BY281" s="763">
        <f t="shared" si="59"/>
        <v>0</v>
      </c>
      <c r="BZ281" s="763">
        <f t="shared" si="59"/>
        <v>0</v>
      </c>
      <c r="CA281" s="763">
        <f t="shared" si="59"/>
        <v>0</v>
      </c>
      <c r="CB281" s="763">
        <f t="shared" si="59"/>
        <v>0</v>
      </c>
      <c r="CC281" s="763">
        <f t="shared" si="59"/>
        <v>0</v>
      </c>
      <c r="CD281" s="763">
        <f t="shared" si="59"/>
        <v>0</v>
      </c>
      <c r="CE281" s="763">
        <f t="shared" si="59"/>
        <v>0</v>
      </c>
      <c r="CF281" s="763">
        <f t="shared" si="59"/>
        <v>0</v>
      </c>
      <c r="CG281" s="763">
        <f t="shared" si="59"/>
        <v>0</v>
      </c>
      <c r="CH281" s="763">
        <f t="shared" si="59"/>
        <v>0</v>
      </c>
      <c r="CI281" s="763">
        <f t="shared" si="59"/>
        <v>0</v>
      </c>
    </row>
    <row r="282" spans="1:87" ht="15.75" customHeight="1">
      <c r="A282" s="373" t="s">
        <v>236</v>
      </c>
      <c r="B282" s="920"/>
      <c r="C282" s="719" t="str">
        <f>Settings!$C$7</f>
        <v>USD</v>
      </c>
      <c r="D282" s="763">
        <v>0</v>
      </c>
      <c r="E282" s="763">
        <f t="shared" ref="E282:CI282" si="60">D282</f>
        <v>0</v>
      </c>
      <c r="F282" s="763">
        <f t="shared" si="60"/>
        <v>0</v>
      </c>
      <c r="G282" s="763">
        <f t="shared" si="60"/>
        <v>0</v>
      </c>
      <c r="H282" s="763">
        <f t="shared" si="60"/>
        <v>0</v>
      </c>
      <c r="I282" s="763">
        <f t="shared" si="60"/>
        <v>0</v>
      </c>
      <c r="J282" s="763">
        <f t="shared" si="60"/>
        <v>0</v>
      </c>
      <c r="K282" s="763">
        <f t="shared" si="60"/>
        <v>0</v>
      </c>
      <c r="L282" s="763">
        <f t="shared" si="60"/>
        <v>0</v>
      </c>
      <c r="M282" s="763">
        <f t="shared" si="60"/>
        <v>0</v>
      </c>
      <c r="N282" s="763">
        <f t="shared" si="60"/>
        <v>0</v>
      </c>
      <c r="O282" s="763">
        <f t="shared" si="60"/>
        <v>0</v>
      </c>
      <c r="P282" s="763">
        <f t="shared" si="60"/>
        <v>0</v>
      </c>
      <c r="Q282" s="763">
        <f t="shared" si="60"/>
        <v>0</v>
      </c>
      <c r="R282" s="763">
        <f t="shared" si="60"/>
        <v>0</v>
      </c>
      <c r="S282" s="763">
        <f t="shared" si="60"/>
        <v>0</v>
      </c>
      <c r="T282" s="763">
        <f t="shared" si="60"/>
        <v>0</v>
      </c>
      <c r="U282" s="763">
        <f t="shared" si="60"/>
        <v>0</v>
      </c>
      <c r="V282" s="763">
        <f t="shared" si="60"/>
        <v>0</v>
      </c>
      <c r="W282" s="763">
        <f t="shared" si="60"/>
        <v>0</v>
      </c>
      <c r="X282" s="763">
        <f t="shared" si="60"/>
        <v>0</v>
      </c>
      <c r="Y282" s="763">
        <f t="shared" si="60"/>
        <v>0</v>
      </c>
      <c r="Z282" s="763">
        <f t="shared" si="60"/>
        <v>0</v>
      </c>
      <c r="AA282" s="763">
        <f t="shared" si="60"/>
        <v>0</v>
      </c>
      <c r="AB282" s="763">
        <f t="shared" si="60"/>
        <v>0</v>
      </c>
      <c r="AC282" s="763">
        <f t="shared" si="60"/>
        <v>0</v>
      </c>
      <c r="AD282" s="763">
        <f t="shared" si="60"/>
        <v>0</v>
      </c>
      <c r="AE282" s="763">
        <f t="shared" si="60"/>
        <v>0</v>
      </c>
      <c r="AF282" s="763">
        <f t="shared" si="60"/>
        <v>0</v>
      </c>
      <c r="AG282" s="763">
        <f t="shared" si="60"/>
        <v>0</v>
      </c>
      <c r="AH282" s="763">
        <f t="shared" si="60"/>
        <v>0</v>
      </c>
      <c r="AI282" s="763">
        <f t="shared" si="60"/>
        <v>0</v>
      </c>
      <c r="AJ282" s="763">
        <f t="shared" si="60"/>
        <v>0</v>
      </c>
      <c r="AK282" s="763">
        <f t="shared" si="60"/>
        <v>0</v>
      </c>
      <c r="AL282" s="763">
        <f t="shared" si="60"/>
        <v>0</v>
      </c>
      <c r="AM282" s="763">
        <f t="shared" si="60"/>
        <v>0</v>
      </c>
      <c r="AN282" s="763">
        <f t="shared" si="60"/>
        <v>0</v>
      </c>
      <c r="AO282" s="763">
        <f t="shared" si="60"/>
        <v>0</v>
      </c>
      <c r="AP282" s="763">
        <f t="shared" si="60"/>
        <v>0</v>
      </c>
      <c r="AQ282" s="763">
        <f t="shared" si="60"/>
        <v>0</v>
      </c>
      <c r="AR282" s="763">
        <f t="shared" si="60"/>
        <v>0</v>
      </c>
      <c r="AS282" s="763">
        <f t="shared" si="60"/>
        <v>0</v>
      </c>
      <c r="AT282" s="763">
        <f t="shared" si="60"/>
        <v>0</v>
      </c>
      <c r="AU282" s="763">
        <f t="shared" si="60"/>
        <v>0</v>
      </c>
      <c r="AV282" s="763">
        <f t="shared" si="60"/>
        <v>0</v>
      </c>
      <c r="AW282" s="763">
        <f t="shared" si="60"/>
        <v>0</v>
      </c>
      <c r="AX282" s="763">
        <f t="shared" si="60"/>
        <v>0</v>
      </c>
      <c r="AY282" s="763">
        <f t="shared" si="60"/>
        <v>0</v>
      </c>
      <c r="AZ282" s="763">
        <f t="shared" si="60"/>
        <v>0</v>
      </c>
      <c r="BA282" s="763">
        <f t="shared" si="60"/>
        <v>0</v>
      </c>
      <c r="BB282" s="763">
        <f t="shared" si="60"/>
        <v>0</v>
      </c>
      <c r="BC282" s="763">
        <f t="shared" si="60"/>
        <v>0</v>
      </c>
      <c r="BD282" s="763">
        <f t="shared" si="60"/>
        <v>0</v>
      </c>
      <c r="BE282" s="763">
        <f t="shared" si="60"/>
        <v>0</v>
      </c>
      <c r="BF282" s="763">
        <f t="shared" si="60"/>
        <v>0</v>
      </c>
      <c r="BG282" s="763">
        <f t="shared" si="60"/>
        <v>0</v>
      </c>
      <c r="BH282" s="763">
        <f t="shared" si="60"/>
        <v>0</v>
      </c>
      <c r="BI282" s="763">
        <f t="shared" si="60"/>
        <v>0</v>
      </c>
      <c r="BJ282" s="763">
        <f t="shared" si="60"/>
        <v>0</v>
      </c>
      <c r="BK282" s="763">
        <f t="shared" si="60"/>
        <v>0</v>
      </c>
      <c r="BL282" s="763">
        <f t="shared" si="60"/>
        <v>0</v>
      </c>
      <c r="BM282" s="763">
        <f t="shared" si="60"/>
        <v>0</v>
      </c>
      <c r="BN282" s="763">
        <f t="shared" si="60"/>
        <v>0</v>
      </c>
      <c r="BO282" s="763">
        <f t="shared" si="60"/>
        <v>0</v>
      </c>
      <c r="BP282" s="763">
        <f t="shared" si="60"/>
        <v>0</v>
      </c>
      <c r="BQ282" s="763">
        <f t="shared" si="60"/>
        <v>0</v>
      </c>
      <c r="BR282" s="763">
        <f t="shared" si="60"/>
        <v>0</v>
      </c>
      <c r="BS282" s="763">
        <f t="shared" si="60"/>
        <v>0</v>
      </c>
      <c r="BT282" s="763">
        <f t="shared" si="60"/>
        <v>0</v>
      </c>
      <c r="BU282" s="763">
        <f t="shared" si="60"/>
        <v>0</v>
      </c>
      <c r="BV282" s="763">
        <f t="shared" si="60"/>
        <v>0</v>
      </c>
      <c r="BW282" s="763">
        <f t="shared" si="60"/>
        <v>0</v>
      </c>
      <c r="BX282" s="763">
        <f t="shared" si="60"/>
        <v>0</v>
      </c>
      <c r="BY282" s="763">
        <f t="shared" si="60"/>
        <v>0</v>
      </c>
      <c r="BZ282" s="763">
        <f t="shared" si="60"/>
        <v>0</v>
      </c>
      <c r="CA282" s="763">
        <f t="shared" si="60"/>
        <v>0</v>
      </c>
      <c r="CB282" s="763">
        <f t="shared" si="60"/>
        <v>0</v>
      </c>
      <c r="CC282" s="763">
        <f t="shared" si="60"/>
        <v>0</v>
      </c>
      <c r="CD282" s="763">
        <f t="shared" si="60"/>
        <v>0</v>
      </c>
      <c r="CE282" s="763">
        <f t="shared" si="60"/>
        <v>0</v>
      </c>
      <c r="CF282" s="763">
        <f t="shared" si="60"/>
        <v>0</v>
      </c>
      <c r="CG282" s="763">
        <f t="shared" si="60"/>
        <v>0</v>
      </c>
      <c r="CH282" s="763">
        <f t="shared" si="60"/>
        <v>0</v>
      </c>
      <c r="CI282" s="763">
        <f t="shared" si="60"/>
        <v>0</v>
      </c>
    </row>
    <row r="283" spans="1:87" ht="15.75" customHeight="1">
      <c r="A283" s="373" t="s">
        <v>237</v>
      </c>
      <c r="B283" s="920"/>
      <c r="C283" s="719" t="str">
        <f>Settings!$C$7</f>
        <v>USD</v>
      </c>
      <c r="D283" s="763">
        <v>0</v>
      </c>
      <c r="E283" s="763">
        <f t="shared" ref="E283:CI283" si="61">D283</f>
        <v>0</v>
      </c>
      <c r="F283" s="763">
        <f t="shared" si="61"/>
        <v>0</v>
      </c>
      <c r="G283" s="763">
        <f t="shared" si="61"/>
        <v>0</v>
      </c>
      <c r="H283" s="763">
        <f t="shared" si="61"/>
        <v>0</v>
      </c>
      <c r="I283" s="763">
        <f t="shared" si="61"/>
        <v>0</v>
      </c>
      <c r="J283" s="763">
        <f t="shared" si="61"/>
        <v>0</v>
      </c>
      <c r="K283" s="763">
        <f t="shared" si="61"/>
        <v>0</v>
      </c>
      <c r="L283" s="763">
        <f t="shared" si="61"/>
        <v>0</v>
      </c>
      <c r="M283" s="763">
        <f t="shared" si="61"/>
        <v>0</v>
      </c>
      <c r="N283" s="763">
        <f t="shared" si="61"/>
        <v>0</v>
      </c>
      <c r="O283" s="763">
        <f t="shared" si="61"/>
        <v>0</v>
      </c>
      <c r="P283" s="763">
        <f t="shared" si="61"/>
        <v>0</v>
      </c>
      <c r="Q283" s="763">
        <f t="shared" si="61"/>
        <v>0</v>
      </c>
      <c r="R283" s="763">
        <f t="shared" si="61"/>
        <v>0</v>
      </c>
      <c r="S283" s="763">
        <f t="shared" si="61"/>
        <v>0</v>
      </c>
      <c r="T283" s="763">
        <f t="shared" si="61"/>
        <v>0</v>
      </c>
      <c r="U283" s="763">
        <f t="shared" si="61"/>
        <v>0</v>
      </c>
      <c r="V283" s="763">
        <f t="shared" si="61"/>
        <v>0</v>
      </c>
      <c r="W283" s="763">
        <f t="shared" si="61"/>
        <v>0</v>
      </c>
      <c r="X283" s="763">
        <f t="shared" si="61"/>
        <v>0</v>
      </c>
      <c r="Y283" s="763">
        <f t="shared" si="61"/>
        <v>0</v>
      </c>
      <c r="Z283" s="763">
        <f t="shared" si="61"/>
        <v>0</v>
      </c>
      <c r="AA283" s="763">
        <f t="shared" si="61"/>
        <v>0</v>
      </c>
      <c r="AB283" s="763">
        <f t="shared" si="61"/>
        <v>0</v>
      </c>
      <c r="AC283" s="763">
        <f t="shared" si="61"/>
        <v>0</v>
      </c>
      <c r="AD283" s="763">
        <f t="shared" si="61"/>
        <v>0</v>
      </c>
      <c r="AE283" s="763">
        <f t="shared" si="61"/>
        <v>0</v>
      </c>
      <c r="AF283" s="763">
        <f t="shared" si="61"/>
        <v>0</v>
      </c>
      <c r="AG283" s="763">
        <f t="shared" si="61"/>
        <v>0</v>
      </c>
      <c r="AH283" s="763">
        <f t="shared" si="61"/>
        <v>0</v>
      </c>
      <c r="AI283" s="763">
        <f t="shared" si="61"/>
        <v>0</v>
      </c>
      <c r="AJ283" s="763">
        <f t="shared" si="61"/>
        <v>0</v>
      </c>
      <c r="AK283" s="763">
        <f t="shared" si="61"/>
        <v>0</v>
      </c>
      <c r="AL283" s="763">
        <f t="shared" si="61"/>
        <v>0</v>
      </c>
      <c r="AM283" s="763">
        <f t="shared" si="61"/>
        <v>0</v>
      </c>
      <c r="AN283" s="763">
        <f t="shared" si="61"/>
        <v>0</v>
      </c>
      <c r="AO283" s="763">
        <f t="shared" si="61"/>
        <v>0</v>
      </c>
      <c r="AP283" s="763">
        <f t="shared" si="61"/>
        <v>0</v>
      </c>
      <c r="AQ283" s="763">
        <f t="shared" si="61"/>
        <v>0</v>
      </c>
      <c r="AR283" s="763">
        <f t="shared" si="61"/>
        <v>0</v>
      </c>
      <c r="AS283" s="763">
        <f t="shared" si="61"/>
        <v>0</v>
      </c>
      <c r="AT283" s="763">
        <f t="shared" si="61"/>
        <v>0</v>
      </c>
      <c r="AU283" s="763">
        <f t="shared" si="61"/>
        <v>0</v>
      </c>
      <c r="AV283" s="763">
        <f t="shared" si="61"/>
        <v>0</v>
      </c>
      <c r="AW283" s="763">
        <f t="shared" si="61"/>
        <v>0</v>
      </c>
      <c r="AX283" s="763">
        <f t="shared" si="61"/>
        <v>0</v>
      </c>
      <c r="AY283" s="763">
        <f t="shared" si="61"/>
        <v>0</v>
      </c>
      <c r="AZ283" s="763">
        <f t="shared" si="61"/>
        <v>0</v>
      </c>
      <c r="BA283" s="763">
        <f t="shared" si="61"/>
        <v>0</v>
      </c>
      <c r="BB283" s="763">
        <f t="shared" si="61"/>
        <v>0</v>
      </c>
      <c r="BC283" s="763">
        <f t="shared" si="61"/>
        <v>0</v>
      </c>
      <c r="BD283" s="763">
        <f t="shared" si="61"/>
        <v>0</v>
      </c>
      <c r="BE283" s="763">
        <f t="shared" si="61"/>
        <v>0</v>
      </c>
      <c r="BF283" s="763">
        <f t="shared" si="61"/>
        <v>0</v>
      </c>
      <c r="BG283" s="763">
        <f t="shared" si="61"/>
        <v>0</v>
      </c>
      <c r="BH283" s="763">
        <f t="shared" si="61"/>
        <v>0</v>
      </c>
      <c r="BI283" s="763">
        <f t="shared" si="61"/>
        <v>0</v>
      </c>
      <c r="BJ283" s="763">
        <f t="shared" si="61"/>
        <v>0</v>
      </c>
      <c r="BK283" s="763">
        <f t="shared" si="61"/>
        <v>0</v>
      </c>
      <c r="BL283" s="763">
        <f t="shared" si="61"/>
        <v>0</v>
      </c>
      <c r="BM283" s="763">
        <f t="shared" si="61"/>
        <v>0</v>
      </c>
      <c r="BN283" s="763">
        <f t="shared" si="61"/>
        <v>0</v>
      </c>
      <c r="BO283" s="763">
        <f t="shared" si="61"/>
        <v>0</v>
      </c>
      <c r="BP283" s="763">
        <f t="shared" si="61"/>
        <v>0</v>
      </c>
      <c r="BQ283" s="763">
        <f t="shared" si="61"/>
        <v>0</v>
      </c>
      <c r="BR283" s="763">
        <f t="shared" si="61"/>
        <v>0</v>
      </c>
      <c r="BS283" s="763">
        <f t="shared" si="61"/>
        <v>0</v>
      </c>
      <c r="BT283" s="763">
        <f t="shared" si="61"/>
        <v>0</v>
      </c>
      <c r="BU283" s="763">
        <f t="shared" si="61"/>
        <v>0</v>
      </c>
      <c r="BV283" s="763">
        <f t="shared" si="61"/>
        <v>0</v>
      </c>
      <c r="BW283" s="763">
        <f t="shared" si="61"/>
        <v>0</v>
      </c>
      <c r="BX283" s="763">
        <f t="shared" si="61"/>
        <v>0</v>
      </c>
      <c r="BY283" s="763">
        <f t="shared" si="61"/>
        <v>0</v>
      </c>
      <c r="BZ283" s="763">
        <f t="shared" si="61"/>
        <v>0</v>
      </c>
      <c r="CA283" s="763">
        <f t="shared" si="61"/>
        <v>0</v>
      </c>
      <c r="CB283" s="763">
        <f t="shared" si="61"/>
        <v>0</v>
      </c>
      <c r="CC283" s="763">
        <f t="shared" si="61"/>
        <v>0</v>
      </c>
      <c r="CD283" s="763">
        <f t="shared" si="61"/>
        <v>0</v>
      </c>
      <c r="CE283" s="763">
        <f t="shared" si="61"/>
        <v>0</v>
      </c>
      <c r="CF283" s="763">
        <f t="shared" si="61"/>
        <v>0</v>
      </c>
      <c r="CG283" s="763">
        <f t="shared" si="61"/>
        <v>0</v>
      </c>
      <c r="CH283" s="763">
        <f t="shared" si="61"/>
        <v>0</v>
      </c>
      <c r="CI283" s="763">
        <f t="shared" si="61"/>
        <v>0</v>
      </c>
    </row>
    <row r="284" spans="1:87" ht="15.75" customHeight="1">
      <c r="A284" s="373" t="s">
        <v>238</v>
      </c>
      <c r="B284" s="920"/>
      <c r="C284" s="719" t="str">
        <f>Settings!$C$7</f>
        <v>USD</v>
      </c>
      <c r="D284" s="763">
        <v>0</v>
      </c>
      <c r="E284" s="763">
        <f t="shared" ref="E284:CI284" si="62">D284</f>
        <v>0</v>
      </c>
      <c r="F284" s="763">
        <f t="shared" si="62"/>
        <v>0</v>
      </c>
      <c r="G284" s="763">
        <f t="shared" si="62"/>
        <v>0</v>
      </c>
      <c r="H284" s="763">
        <f t="shared" si="62"/>
        <v>0</v>
      </c>
      <c r="I284" s="763">
        <f t="shared" si="62"/>
        <v>0</v>
      </c>
      <c r="J284" s="763">
        <f t="shared" si="62"/>
        <v>0</v>
      </c>
      <c r="K284" s="763">
        <f t="shared" si="62"/>
        <v>0</v>
      </c>
      <c r="L284" s="763">
        <f t="shared" si="62"/>
        <v>0</v>
      </c>
      <c r="M284" s="763">
        <f t="shared" si="62"/>
        <v>0</v>
      </c>
      <c r="N284" s="763">
        <f t="shared" si="62"/>
        <v>0</v>
      </c>
      <c r="O284" s="763">
        <f t="shared" si="62"/>
        <v>0</v>
      </c>
      <c r="P284" s="763">
        <f t="shared" si="62"/>
        <v>0</v>
      </c>
      <c r="Q284" s="763">
        <f t="shared" si="62"/>
        <v>0</v>
      </c>
      <c r="R284" s="763">
        <f t="shared" si="62"/>
        <v>0</v>
      </c>
      <c r="S284" s="763">
        <f t="shared" si="62"/>
        <v>0</v>
      </c>
      <c r="T284" s="763">
        <f t="shared" si="62"/>
        <v>0</v>
      </c>
      <c r="U284" s="763">
        <f t="shared" si="62"/>
        <v>0</v>
      </c>
      <c r="V284" s="763">
        <f t="shared" si="62"/>
        <v>0</v>
      </c>
      <c r="W284" s="763">
        <f t="shared" si="62"/>
        <v>0</v>
      </c>
      <c r="X284" s="763">
        <f t="shared" si="62"/>
        <v>0</v>
      </c>
      <c r="Y284" s="763">
        <f t="shared" si="62"/>
        <v>0</v>
      </c>
      <c r="Z284" s="763">
        <f t="shared" si="62"/>
        <v>0</v>
      </c>
      <c r="AA284" s="763">
        <f t="shared" si="62"/>
        <v>0</v>
      </c>
      <c r="AB284" s="763">
        <f t="shared" si="62"/>
        <v>0</v>
      </c>
      <c r="AC284" s="763">
        <f t="shared" si="62"/>
        <v>0</v>
      </c>
      <c r="AD284" s="763">
        <f t="shared" si="62"/>
        <v>0</v>
      </c>
      <c r="AE284" s="763">
        <f t="shared" si="62"/>
        <v>0</v>
      </c>
      <c r="AF284" s="763">
        <f t="shared" si="62"/>
        <v>0</v>
      </c>
      <c r="AG284" s="763">
        <f t="shared" si="62"/>
        <v>0</v>
      </c>
      <c r="AH284" s="763">
        <f t="shared" si="62"/>
        <v>0</v>
      </c>
      <c r="AI284" s="763">
        <f t="shared" si="62"/>
        <v>0</v>
      </c>
      <c r="AJ284" s="763">
        <f t="shared" si="62"/>
        <v>0</v>
      </c>
      <c r="AK284" s="763">
        <f t="shared" si="62"/>
        <v>0</v>
      </c>
      <c r="AL284" s="763">
        <f t="shared" si="62"/>
        <v>0</v>
      </c>
      <c r="AM284" s="763">
        <f t="shared" si="62"/>
        <v>0</v>
      </c>
      <c r="AN284" s="763">
        <f t="shared" si="62"/>
        <v>0</v>
      </c>
      <c r="AO284" s="763">
        <f t="shared" si="62"/>
        <v>0</v>
      </c>
      <c r="AP284" s="763">
        <f t="shared" si="62"/>
        <v>0</v>
      </c>
      <c r="AQ284" s="763">
        <f t="shared" si="62"/>
        <v>0</v>
      </c>
      <c r="AR284" s="763">
        <f t="shared" si="62"/>
        <v>0</v>
      </c>
      <c r="AS284" s="763">
        <f t="shared" si="62"/>
        <v>0</v>
      </c>
      <c r="AT284" s="763">
        <f t="shared" si="62"/>
        <v>0</v>
      </c>
      <c r="AU284" s="763">
        <f t="shared" si="62"/>
        <v>0</v>
      </c>
      <c r="AV284" s="763">
        <f t="shared" si="62"/>
        <v>0</v>
      </c>
      <c r="AW284" s="763">
        <f t="shared" si="62"/>
        <v>0</v>
      </c>
      <c r="AX284" s="763">
        <f t="shared" si="62"/>
        <v>0</v>
      </c>
      <c r="AY284" s="763">
        <f t="shared" si="62"/>
        <v>0</v>
      </c>
      <c r="AZ284" s="763">
        <f t="shared" si="62"/>
        <v>0</v>
      </c>
      <c r="BA284" s="763">
        <f t="shared" si="62"/>
        <v>0</v>
      </c>
      <c r="BB284" s="763">
        <f t="shared" si="62"/>
        <v>0</v>
      </c>
      <c r="BC284" s="763">
        <f t="shared" si="62"/>
        <v>0</v>
      </c>
      <c r="BD284" s="763">
        <f t="shared" si="62"/>
        <v>0</v>
      </c>
      <c r="BE284" s="763">
        <f t="shared" si="62"/>
        <v>0</v>
      </c>
      <c r="BF284" s="763">
        <f t="shared" si="62"/>
        <v>0</v>
      </c>
      <c r="BG284" s="763">
        <f t="shared" si="62"/>
        <v>0</v>
      </c>
      <c r="BH284" s="763">
        <f t="shared" si="62"/>
        <v>0</v>
      </c>
      <c r="BI284" s="763">
        <f t="shared" si="62"/>
        <v>0</v>
      </c>
      <c r="BJ284" s="763">
        <f t="shared" si="62"/>
        <v>0</v>
      </c>
      <c r="BK284" s="763">
        <f t="shared" si="62"/>
        <v>0</v>
      </c>
      <c r="BL284" s="763">
        <f t="shared" si="62"/>
        <v>0</v>
      </c>
      <c r="BM284" s="763">
        <f t="shared" si="62"/>
        <v>0</v>
      </c>
      <c r="BN284" s="763">
        <f t="shared" si="62"/>
        <v>0</v>
      </c>
      <c r="BO284" s="763">
        <f t="shared" si="62"/>
        <v>0</v>
      </c>
      <c r="BP284" s="763">
        <f t="shared" si="62"/>
        <v>0</v>
      </c>
      <c r="BQ284" s="763">
        <f t="shared" si="62"/>
        <v>0</v>
      </c>
      <c r="BR284" s="763">
        <f t="shared" si="62"/>
        <v>0</v>
      </c>
      <c r="BS284" s="763">
        <f t="shared" si="62"/>
        <v>0</v>
      </c>
      <c r="BT284" s="763">
        <f t="shared" si="62"/>
        <v>0</v>
      </c>
      <c r="BU284" s="763">
        <f t="shared" si="62"/>
        <v>0</v>
      </c>
      <c r="BV284" s="763">
        <f t="shared" si="62"/>
        <v>0</v>
      </c>
      <c r="BW284" s="763">
        <f t="shared" si="62"/>
        <v>0</v>
      </c>
      <c r="BX284" s="763">
        <f t="shared" si="62"/>
        <v>0</v>
      </c>
      <c r="BY284" s="763">
        <f t="shared" si="62"/>
        <v>0</v>
      </c>
      <c r="BZ284" s="763">
        <f t="shared" si="62"/>
        <v>0</v>
      </c>
      <c r="CA284" s="763">
        <f t="shared" si="62"/>
        <v>0</v>
      </c>
      <c r="CB284" s="763">
        <f t="shared" si="62"/>
        <v>0</v>
      </c>
      <c r="CC284" s="763">
        <f t="shared" si="62"/>
        <v>0</v>
      </c>
      <c r="CD284" s="763">
        <f t="shared" si="62"/>
        <v>0</v>
      </c>
      <c r="CE284" s="763">
        <f t="shared" si="62"/>
        <v>0</v>
      </c>
      <c r="CF284" s="763">
        <f t="shared" si="62"/>
        <v>0</v>
      </c>
      <c r="CG284" s="763">
        <f t="shared" si="62"/>
        <v>0</v>
      </c>
      <c r="CH284" s="763">
        <f t="shared" si="62"/>
        <v>0</v>
      </c>
      <c r="CI284" s="763">
        <f t="shared" si="62"/>
        <v>0</v>
      </c>
    </row>
    <row r="285" spans="1:87" ht="15.75" customHeight="1">
      <c r="A285" s="373" t="s">
        <v>239</v>
      </c>
      <c r="B285" s="920"/>
      <c r="C285" s="719" t="str">
        <f>Settings!$C$7</f>
        <v>USD</v>
      </c>
      <c r="D285" s="763">
        <v>0</v>
      </c>
      <c r="E285" s="763">
        <f t="shared" ref="E285:CI285" si="63">D285</f>
        <v>0</v>
      </c>
      <c r="F285" s="763">
        <f t="shared" si="63"/>
        <v>0</v>
      </c>
      <c r="G285" s="763">
        <f t="shared" si="63"/>
        <v>0</v>
      </c>
      <c r="H285" s="763">
        <f t="shared" si="63"/>
        <v>0</v>
      </c>
      <c r="I285" s="763">
        <f t="shared" si="63"/>
        <v>0</v>
      </c>
      <c r="J285" s="763">
        <f t="shared" si="63"/>
        <v>0</v>
      </c>
      <c r="K285" s="763">
        <f t="shared" si="63"/>
        <v>0</v>
      </c>
      <c r="L285" s="763">
        <f t="shared" si="63"/>
        <v>0</v>
      </c>
      <c r="M285" s="763">
        <f t="shared" si="63"/>
        <v>0</v>
      </c>
      <c r="N285" s="763">
        <f t="shared" si="63"/>
        <v>0</v>
      </c>
      <c r="O285" s="763">
        <f t="shared" si="63"/>
        <v>0</v>
      </c>
      <c r="P285" s="763">
        <f t="shared" si="63"/>
        <v>0</v>
      </c>
      <c r="Q285" s="763">
        <f t="shared" si="63"/>
        <v>0</v>
      </c>
      <c r="R285" s="763">
        <f t="shared" si="63"/>
        <v>0</v>
      </c>
      <c r="S285" s="763">
        <f t="shared" si="63"/>
        <v>0</v>
      </c>
      <c r="T285" s="763">
        <f t="shared" si="63"/>
        <v>0</v>
      </c>
      <c r="U285" s="763">
        <f t="shared" si="63"/>
        <v>0</v>
      </c>
      <c r="V285" s="763">
        <f t="shared" si="63"/>
        <v>0</v>
      </c>
      <c r="W285" s="763">
        <f t="shared" si="63"/>
        <v>0</v>
      </c>
      <c r="X285" s="763">
        <f t="shared" si="63"/>
        <v>0</v>
      </c>
      <c r="Y285" s="763">
        <f t="shared" si="63"/>
        <v>0</v>
      </c>
      <c r="Z285" s="763">
        <f t="shared" si="63"/>
        <v>0</v>
      </c>
      <c r="AA285" s="763">
        <f t="shared" si="63"/>
        <v>0</v>
      </c>
      <c r="AB285" s="763">
        <f t="shared" si="63"/>
        <v>0</v>
      </c>
      <c r="AC285" s="763">
        <f t="shared" si="63"/>
        <v>0</v>
      </c>
      <c r="AD285" s="763">
        <f t="shared" si="63"/>
        <v>0</v>
      </c>
      <c r="AE285" s="763">
        <f t="shared" si="63"/>
        <v>0</v>
      </c>
      <c r="AF285" s="763">
        <f t="shared" si="63"/>
        <v>0</v>
      </c>
      <c r="AG285" s="763">
        <f t="shared" si="63"/>
        <v>0</v>
      </c>
      <c r="AH285" s="763">
        <f t="shared" si="63"/>
        <v>0</v>
      </c>
      <c r="AI285" s="763">
        <f t="shared" si="63"/>
        <v>0</v>
      </c>
      <c r="AJ285" s="763">
        <f t="shared" si="63"/>
        <v>0</v>
      </c>
      <c r="AK285" s="763">
        <f t="shared" si="63"/>
        <v>0</v>
      </c>
      <c r="AL285" s="763">
        <f t="shared" si="63"/>
        <v>0</v>
      </c>
      <c r="AM285" s="763">
        <f t="shared" si="63"/>
        <v>0</v>
      </c>
      <c r="AN285" s="763">
        <f t="shared" si="63"/>
        <v>0</v>
      </c>
      <c r="AO285" s="763">
        <f t="shared" si="63"/>
        <v>0</v>
      </c>
      <c r="AP285" s="763">
        <f t="shared" si="63"/>
        <v>0</v>
      </c>
      <c r="AQ285" s="763">
        <f t="shared" si="63"/>
        <v>0</v>
      </c>
      <c r="AR285" s="763">
        <f t="shared" si="63"/>
        <v>0</v>
      </c>
      <c r="AS285" s="763">
        <f t="shared" si="63"/>
        <v>0</v>
      </c>
      <c r="AT285" s="763">
        <f t="shared" si="63"/>
        <v>0</v>
      </c>
      <c r="AU285" s="763">
        <f t="shared" si="63"/>
        <v>0</v>
      </c>
      <c r="AV285" s="763">
        <f t="shared" si="63"/>
        <v>0</v>
      </c>
      <c r="AW285" s="763">
        <f t="shared" si="63"/>
        <v>0</v>
      </c>
      <c r="AX285" s="763">
        <f t="shared" si="63"/>
        <v>0</v>
      </c>
      <c r="AY285" s="763">
        <f t="shared" si="63"/>
        <v>0</v>
      </c>
      <c r="AZ285" s="763">
        <f t="shared" si="63"/>
        <v>0</v>
      </c>
      <c r="BA285" s="763">
        <f t="shared" si="63"/>
        <v>0</v>
      </c>
      <c r="BB285" s="763">
        <f t="shared" si="63"/>
        <v>0</v>
      </c>
      <c r="BC285" s="763">
        <f t="shared" si="63"/>
        <v>0</v>
      </c>
      <c r="BD285" s="763">
        <f t="shared" si="63"/>
        <v>0</v>
      </c>
      <c r="BE285" s="763">
        <f t="shared" si="63"/>
        <v>0</v>
      </c>
      <c r="BF285" s="763">
        <f t="shared" si="63"/>
        <v>0</v>
      </c>
      <c r="BG285" s="763">
        <f t="shared" si="63"/>
        <v>0</v>
      </c>
      <c r="BH285" s="763">
        <f t="shared" si="63"/>
        <v>0</v>
      </c>
      <c r="BI285" s="763">
        <f t="shared" si="63"/>
        <v>0</v>
      </c>
      <c r="BJ285" s="763">
        <f t="shared" si="63"/>
        <v>0</v>
      </c>
      <c r="BK285" s="763">
        <f t="shared" si="63"/>
        <v>0</v>
      </c>
      <c r="BL285" s="763">
        <f t="shared" si="63"/>
        <v>0</v>
      </c>
      <c r="BM285" s="763">
        <f t="shared" si="63"/>
        <v>0</v>
      </c>
      <c r="BN285" s="763">
        <f t="shared" si="63"/>
        <v>0</v>
      </c>
      <c r="BO285" s="763">
        <f t="shared" si="63"/>
        <v>0</v>
      </c>
      <c r="BP285" s="763">
        <f t="shared" si="63"/>
        <v>0</v>
      </c>
      <c r="BQ285" s="763">
        <f t="shared" si="63"/>
        <v>0</v>
      </c>
      <c r="BR285" s="763">
        <f t="shared" si="63"/>
        <v>0</v>
      </c>
      <c r="BS285" s="763">
        <f t="shared" si="63"/>
        <v>0</v>
      </c>
      <c r="BT285" s="763">
        <f t="shared" si="63"/>
        <v>0</v>
      </c>
      <c r="BU285" s="763">
        <f t="shared" si="63"/>
        <v>0</v>
      </c>
      <c r="BV285" s="763">
        <f t="shared" si="63"/>
        <v>0</v>
      </c>
      <c r="BW285" s="763">
        <f t="shared" si="63"/>
        <v>0</v>
      </c>
      <c r="BX285" s="763">
        <f t="shared" si="63"/>
        <v>0</v>
      </c>
      <c r="BY285" s="763">
        <f t="shared" si="63"/>
        <v>0</v>
      </c>
      <c r="BZ285" s="763">
        <f t="shared" si="63"/>
        <v>0</v>
      </c>
      <c r="CA285" s="763">
        <f t="shared" si="63"/>
        <v>0</v>
      </c>
      <c r="CB285" s="763">
        <f t="shared" si="63"/>
        <v>0</v>
      </c>
      <c r="CC285" s="763">
        <f t="shared" si="63"/>
        <v>0</v>
      </c>
      <c r="CD285" s="763">
        <f t="shared" si="63"/>
        <v>0</v>
      </c>
      <c r="CE285" s="763">
        <f t="shared" si="63"/>
        <v>0</v>
      </c>
      <c r="CF285" s="763">
        <f t="shared" si="63"/>
        <v>0</v>
      </c>
      <c r="CG285" s="763">
        <f t="shared" si="63"/>
        <v>0</v>
      </c>
      <c r="CH285" s="763">
        <f t="shared" si="63"/>
        <v>0</v>
      </c>
      <c r="CI285" s="763">
        <f t="shared" si="63"/>
        <v>0</v>
      </c>
    </row>
    <row r="286" spans="1:87" ht="15.75" customHeight="1">
      <c r="A286" s="373" t="s">
        <v>240</v>
      </c>
      <c r="B286" s="920"/>
      <c r="C286" s="719" t="str">
        <f>Settings!$C$7</f>
        <v>USD</v>
      </c>
      <c r="D286" s="763">
        <v>0</v>
      </c>
      <c r="E286" s="763">
        <f t="shared" ref="E286:CI286" si="64">D286</f>
        <v>0</v>
      </c>
      <c r="F286" s="763">
        <f t="shared" si="64"/>
        <v>0</v>
      </c>
      <c r="G286" s="763">
        <f t="shared" si="64"/>
        <v>0</v>
      </c>
      <c r="H286" s="763">
        <f t="shared" si="64"/>
        <v>0</v>
      </c>
      <c r="I286" s="763">
        <f t="shared" si="64"/>
        <v>0</v>
      </c>
      <c r="J286" s="763">
        <f t="shared" si="64"/>
        <v>0</v>
      </c>
      <c r="K286" s="763">
        <f t="shared" si="64"/>
        <v>0</v>
      </c>
      <c r="L286" s="763">
        <f t="shared" si="64"/>
        <v>0</v>
      </c>
      <c r="M286" s="763">
        <f t="shared" si="64"/>
        <v>0</v>
      </c>
      <c r="N286" s="763">
        <f t="shared" si="64"/>
        <v>0</v>
      </c>
      <c r="O286" s="763">
        <f t="shared" si="64"/>
        <v>0</v>
      </c>
      <c r="P286" s="763">
        <f t="shared" si="64"/>
        <v>0</v>
      </c>
      <c r="Q286" s="763">
        <f t="shared" si="64"/>
        <v>0</v>
      </c>
      <c r="R286" s="763">
        <f t="shared" si="64"/>
        <v>0</v>
      </c>
      <c r="S286" s="763">
        <f t="shared" si="64"/>
        <v>0</v>
      </c>
      <c r="T286" s="763">
        <f t="shared" si="64"/>
        <v>0</v>
      </c>
      <c r="U286" s="763">
        <f t="shared" si="64"/>
        <v>0</v>
      </c>
      <c r="V286" s="763">
        <f t="shared" si="64"/>
        <v>0</v>
      </c>
      <c r="W286" s="763">
        <f t="shared" si="64"/>
        <v>0</v>
      </c>
      <c r="X286" s="763">
        <f t="shared" si="64"/>
        <v>0</v>
      </c>
      <c r="Y286" s="763">
        <f t="shared" si="64"/>
        <v>0</v>
      </c>
      <c r="Z286" s="763">
        <f t="shared" si="64"/>
        <v>0</v>
      </c>
      <c r="AA286" s="763">
        <f t="shared" si="64"/>
        <v>0</v>
      </c>
      <c r="AB286" s="763">
        <f t="shared" si="64"/>
        <v>0</v>
      </c>
      <c r="AC286" s="763">
        <f t="shared" si="64"/>
        <v>0</v>
      </c>
      <c r="AD286" s="763">
        <f t="shared" si="64"/>
        <v>0</v>
      </c>
      <c r="AE286" s="763">
        <f t="shared" si="64"/>
        <v>0</v>
      </c>
      <c r="AF286" s="763">
        <f t="shared" si="64"/>
        <v>0</v>
      </c>
      <c r="AG286" s="763">
        <f t="shared" si="64"/>
        <v>0</v>
      </c>
      <c r="AH286" s="763">
        <f t="shared" si="64"/>
        <v>0</v>
      </c>
      <c r="AI286" s="763">
        <f t="shared" si="64"/>
        <v>0</v>
      </c>
      <c r="AJ286" s="763">
        <f t="shared" si="64"/>
        <v>0</v>
      </c>
      <c r="AK286" s="763">
        <f t="shared" si="64"/>
        <v>0</v>
      </c>
      <c r="AL286" s="763">
        <f t="shared" si="64"/>
        <v>0</v>
      </c>
      <c r="AM286" s="763">
        <f t="shared" si="64"/>
        <v>0</v>
      </c>
      <c r="AN286" s="763">
        <f t="shared" si="64"/>
        <v>0</v>
      </c>
      <c r="AO286" s="763">
        <f t="shared" si="64"/>
        <v>0</v>
      </c>
      <c r="AP286" s="763">
        <f t="shared" si="64"/>
        <v>0</v>
      </c>
      <c r="AQ286" s="763">
        <f t="shared" si="64"/>
        <v>0</v>
      </c>
      <c r="AR286" s="763">
        <f t="shared" si="64"/>
        <v>0</v>
      </c>
      <c r="AS286" s="763">
        <f t="shared" si="64"/>
        <v>0</v>
      </c>
      <c r="AT286" s="763">
        <f t="shared" si="64"/>
        <v>0</v>
      </c>
      <c r="AU286" s="763">
        <f t="shared" si="64"/>
        <v>0</v>
      </c>
      <c r="AV286" s="763">
        <f t="shared" si="64"/>
        <v>0</v>
      </c>
      <c r="AW286" s="763">
        <f t="shared" si="64"/>
        <v>0</v>
      </c>
      <c r="AX286" s="763">
        <f t="shared" si="64"/>
        <v>0</v>
      </c>
      <c r="AY286" s="763">
        <f t="shared" si="64"/>
        <v>0</v>
      </c>
      <c r="AZ286" s="763">
        <f t="shared" si="64"/>
        <v>0</v>
      </c>
      <c r="BA286" s="763">
        <f t="shared" si="64"/>
        <v>0</v>
      </c>
      <c r="BB286" s="763">
        <f t="shared" si="64"/>
        <v>0</v>
      </c>
      <c r="BC286" s="763">
        <f t="shared" si="64"/>
        <v>0</v>
      </c>
      <c r="BD286" s="763">
        <f t="shared" si="64"/>
        <v>0</v>
      </c>
      <c r="BE286" s="763">
        <f t="shared" si="64"/>
        <v>0</v>
      </c>
      <c r="BF286" s="763">
        <f t="shared" si="64"/>
        <v>0</v>
      </c>
      <c r="BG286" s="763">
        <f t="shared" si="64"/>
        <v>0</v>
      </c>
      <c r="BH286" s="763">
        <f t="shared" si="64"/>
        <v>0</v>
      </c>
      <c r="BI286" s="763">
        <f t="shared" si="64"/>
        <v>0</v>
      </c>
      <c r="BJ286" s="763">
        <f t="shared" si="64"/>
        <v>0</v>
      </c>
      <c r="BK286" s="763">
        <f t="shared" si="64"/>
        <v>0</v>
      </c>
      <c r="BL286" s="763">
        <f t="shared" si="64"/>
        <v>0</v>
      </c>
      <c r="BM286" s="763">
        <f t="shared" si="64"/>
        <v>0</v>
      </c>
      <c r="BN286" s="763">
        <f t="shared" si="64"/>
        <v>0</v>
      </c>
      <c r="BO286" s="763">
        <f t="shared" si="64"/>
        <v>0</v>
      </c>
      <c r="BP286" s="763">
        <f t="shared" si="64"/>
        <v>0</v>
      </c>
      <c r="BQ286" s="763">
        <f t="shared" si="64"/>
        <v>0</v>
      </c>
      <c r="BR286" s="763">
        <f t="shared" si="64"/>
        <v>0</v>
      </c>
      <c r="BS286" s="763">
        <f t="shared" si="64"/>
        <v>0</v>
      </c>
      <c r="BT286" s="763">
        <f t="shared" si="64"/>
        <v>0</v>
      </c>
      <c r="BU286" s="763">
        <f t="shared" si="64"/>
        <v>0</v>
      </c>
      <c r="BV286" s="763">
        <f t="shared" si="64"/>
        <v>0</v>
      </c>
      <c r="BW286" s="763">
        <f t="shared" si="64"/>
        <v>0</v>
      </c>
      <c r="BX286" s="763">
        <f t="shared" si="64"/>
        <v>0</v>
      </c>
      <c r="BY286" s="763">
        <f t="shared" si="64"/>
        <v>0</v>
      </c>
      <c r="BZ286" s="763">
        <f t="shared" si="64"/>
        <v>0</v>
      </c>
      <c r="CA286" s="763">
        <f t="shared" si="64"/>
        <v>0</v>
      </c>
      <c r="CB286" s="763">
        <f t="shared" si="64"/>
        <v>0</v>
      </c>
      <c r="CC286" s="763">
        <f t="shared" si="64"/>
        <v>0</v>
      </c>
      <c r="CD286" s="763">
        <f t="shared" si="64"/>
        <v>0</v>
      </c>
      <c r="CE286" s="763">
        <f t="shared" si="64"/>
        <v>0</v>
      </c>
      <c r="CF286" s="763">
        <f t="shared" si="64"/>
        <v>0</v>
      </c>
      <c r="CG286" s="763">
        <f t="shared" si="64"/>
        <v>0</v>
      </c>
      <c r="CH286" s="763">
        <f t="shared" si="64"/>
        <v>0</v>
      </c>
      <c r="CI286" s="763">
        <f t="shared" si="64"/>
        <v>0</v>
      </c>
    </row>
    <row r="287" spans="1:87" ht="15.75" customHeight="1">
      <c r="A287" s="373" t="s">
        <v>241</v>
      </c>
      <c r="B287" s="920"/>
      <c r="C287" s="719" t="str">
        <f>Settings!$C$7</f>
        <v>USD</v>
      </c>
      <c r="D287" s="763">
        <v>0</v>
      </c>
      <c r="E287" s="763">
        <f t="shared" ref="E287:CI287" si="65">D287</f>
        <v>0</v>
      </c>
      <c r="F287" s="763">
        <f t="shared" si="65"/>
        <v>0</v>
      </c>
      <c r="G287" s="763">
        <f t="shared" si="65"/>
        <v>0</v>
      </c>
      <c r="H287" s="763">
        <f t="shared" si="65"/>
        <v>0</v>
      </c>
      <c r="I287" s="763">
        <f t="shared" si="65"/>
        <v>0</v>
      </c>
      <c r="J287" s="763">
        <f t="shared" si="65"/>
        <v>0</v>
      </c>
      <c r="K287" s="763">
        <f t="shared" si="65"/>
        <v>0</v>
      </c>
      <c r="L287" s="763">
        <f t="shared" si="65"/>
        <v>0</v>
      </c>
      <c r="M287" s="763">
        <f t="shared" si="65"/>
        <v>0</v>
      </c>
      <c r="N287" s="763">
        <f t="shared" si="65"/>
        <v>0</v>
      </c>
      <c r="O287" s="763">
        <f t="shared" si="65"/>
        <v>0</v>
      </c>
      <c r="P287" s="763">
        <f t="shared" si="65"/>
        <v>0</v>
      </c>
      <c r="Q287" s="763">
        <f t="shared" si="65"/>
        <v>0</v>
      </c>
      <c r="R287" s="763">
        <f t="shared" si="65"/>
        <v>0</v>
      </c>
      <c r="S287" s="763">
        <f t="shared" si="65"/>
        <v>0</v>
      </c>
      <c r="T287" s="763">
        <f t="shared" si="65"/>
        <v>0</v>
      </c>
      <c r="U287" s="763">
        <f t="shared" si="65"/>
        <v>0</v>
      </c>
      <c r="V287" s="763">
        <f t="shared" si="65"/>
        <v>0</v>
      </c>
      <c r="W287" s="763">
        <f t="shared" si="65"/>
        <v>0</v>
      </c>
      <c r="X287" s="763">
        <f t="shared" si="65"/>
        <v>0</v>
      </c>
      <c r="Y287" s="763">
        <f t="shared" si="65"/>
        <v>0</v>
      </c>
      <c r="Z287" s="763">
        <f t="shared" si="65"/>
        <v>0</v>
      </c>
      <c r="AA287" s="763">
        <f t="shared" si="65"/>
        <v>0</v>
      </c>
      <c r="AB287" s="763">
        <f t="shared" si="65"/>
        <v>0</v>
      </c>
      <c r="AC287" s="763">
        <f t="shared" si="65"/>
        <v>0</v>
      </c>
      <c r="AD287" s="763">
        <f t="shared" si="65"/>
        <v>0</v>
      </c>
      <c r="AE287" s="763">
        <f t="shared" si="65"/>
        <v>0</v>
      </c>
      <c r="AF287" s="763">
        <f t="shared" si="65"/>
        <v>0</v>
      </c>
      <c r="AG287" s="763">
        <f t="shared" si="65"/>
        <v>0</v>
      </c>
      <c r="AH287" s="763">
        <f t="shared" si="65"/>
        <v>0</v>
      </c>
      <c r="AI287" s="763">
        <f t="shared" si="65"/>
        <v>0</v>
      </c>
      <c r="AJ287" s="763">
        <f t="shared" si="65"/>
        <v>0</v>
      </c>
      <c r="AK287" s="763">
        <f t="shared" si="65"/>
        <v>0</v>
      </c>
      <c r="AL287" s="763">
        <f t="shared" si="65"/>
        <v>0</v>
      </c>
      <c r="AM287" s="763">
        <f t="shared" si="65"/>
        <v>0</v>
      </c>
      <c r="AN287" s="763">
        <f t="shared" si="65"/>
        <v>0</v>
      </c>
      <c r="AO287" s="763">
        <f t="shared" si="65"/>
        <v>0</v>
      </c>
      <c r="AP287" s="763">
        <f t="shared" si="65"/>
        <v>0</v>
      </c>
      <c r="AQ287" s="763">
        <f t="shared" si="65"/>
        <v>0</v>
      </c>
      <c r="AR287" s="763">
        <f t="shared" si="65"/>
        <v>0</v>
      </c>
      <c r="AS287" s="763">
        <f t="shared" si="65"/>
        <v>0</v>
      </c>
      <c r="AT287" s="763">
        <f t="shared" si="65"/>
        <v>0</v>
      </c>
      <c r="AU287" s="763">
        <f t="shared" si="65"/>
        <v>0</v>
      </c>
      <c r="AV287" s="763">
        <f t="shared" si="65"/>
        <v>0</v>
      </c>
      <c r="AW287" s="763">
        <f t="shared" si="65"/>
        <v>0</v>
      </c>
      <c r="AX287" s="763">
        <f t="shared" si="65"/>
        <v>0</v>
      </c>
      <c r="AY287" s="763">
        <f t="shared" si="65"/>
        <v>0</v>
      </c>
      <c r="AZ287" s="763">
        <f t="shared" si="65"/>
        <v>0</v>
      </c>
      <c r="BA287" s="763">
        <f t="shared" si="65"/>
        <v>0</v>
      </c>
      <c r="BB287" s="763">
        <f t="shared" si="65"/>
        <v>0</v>
      </c>
      <c r="BC287" s="763">
        <f t="shared" si="65"/>
        <v>0</v>
      </c>
      <c r="BD287" s="763">
        <f t="shared" si="65"/>
        <v>0</v>
      </c>
      <c r="BE287" s="763">
        <f t="shared" si="65"/>
        <v>0</v>
      </c>
      <c r="BF287" s="763">
        <f t="shared" si="65"/>
        <v>0</v>
      </c>
      <c r="BG287" s="763">
        <f t="shared" si="65"/>
        <v>0</v>
      </c>
      <c r="BH287" s="763">
        <f t="shared" si="65"/>
        <v>0</v>
      </c>
      <c r="BI287" s="763">
        <f t="shared" si="65"/>
        <v>0</v>
      </c>
      <c r="BJ287" s="763">
        <f t="shared" si="65"/>
        <v>0</v>
      </c>
      <c r="BK287" s="763">
        <f t="shared" si="65"/>
        <v>0</v>
      </c>
      <c r="BL287" s="763">
        <f t="shared" si="65"/>
        <v>0</v>
      </c>
      <c r="BM287" s="763">
        <f t="shared" si="65"/>
        <v>0</v>
      </c>
      <c r="BN287" s="763">
        <f t="shared" si="65"/>
        <v>0</v>
      </c>
      <c r="BO287" s="763">
        <f t="shared" si="65"/>
        <v>0</v>
      </c>
      <c r="BP287" s="763">
        <f t="shared" si="65"/>
        <v>0</v>
      </c>
      <c r="BQ287" s="763">
        <f t="shared" si="65"/>
        <v>0</v>
      </c>
      <c r="BR287" s="763">
        <f t="shared" si="65"/>
        <v>0</v>
      </c>
      <c r="BS287" s="763">
        <f t="shared" si="65"/>
        <v>0</v>
      </c>
      <c r="BT287" s="763">
        <f t="shared" si="65"/>
        <v>0</v>
      </c>
      <c r="BU287" s="763">
        <f t="shared" si="65"/>
        <v>0</v>
      </c>
      <c r="BV287" s="763">
        <f t="shared" si="65"/>
        <v>0</v>
      </c>
      <c r="BW287" s="763">
        <f t="shared" si="65"/>
        <v>0</v>
      </c>
      <c r="BX287" s="763">
        <f t="shared" si="65"/>
        <v>0</v>
      </c>
      <c r="BY287" s="763">
        <f t="shared" si="65"/>
        <v>0</v>
      </c>
      <c r="BZ287" s="763">
        <f t="shared" si="65"/>
        <v>0</v>
      </c>
      <c r="CA287" s="763">
        <f t="shared" si="65"/>
        <v>0</v>
      </c>
      <c r="CB287" s="763">
        <f t="shared" si="65"/>
        <v>0</v>
      </c>
      <c r="CC287" s="763">
        <f t="shared" si="65"/>
        <v>0</v>
      </c>
      <c r="CD287" s="763">
        <f t="shared" si="65"/>
        <v>0</v>
      </c>
      <c r="CE287" s="763">
        <f t="shared" si="65"/>
        <v>0</v>
      </c>
      <c r="CF287" s="763">
        <f t="shared" si="65"/>
        <v>0</v>
      </c>
      <c r="CG287" s="763">
        <f t="shared" si="65"/>
        <v>0</v>
      </c>
      <c r="CH287" s="763">
        <f t="shared" si="65"/>
        <v>0</v>
      </c>
      <c r="CI287" s="763">
        <f t="shared" si="65"/>
        <v>0</v>
      </c>
    </row>
    <row r="288" spans="1:87" ht="15.75" customHeight="1">
      <c r="A288" s="373" t="s">
        <v>334</v>
      </c>
      <c r="B288" s="920"/>
      <c r="C288" s="719" t="str">
        <f>Settings!$C$7</f>
        <v>USD</v>
      </c>
      <c r="D288" s="763">
        <v>0</v>
      </c>
      <c r="E288" s="763">
        <f t="shared" ref="E288:CI288" si="66">D288</f>
        <v>0</v>
      </c>
      <c r="F288" s="763">
        <f t="shared" si="66"/>
        <v>0</v>
      </c>
      <c r="G288" s="763">
        <f t="shared" si="66"/>
        <v>0</v>
      </c>
      <c r="H288" s="763">
        <f t="shared" si="66"/>
        <v>0</v>
      </c>
      <c r="I288" s="763">
        <f t="shared" si="66"/>
        <v>0</v>
      </c>
      <c r="J288" s="763">
        <f t="shared" si="66"/>
        <v>0</v>
      </c>
      <c r="K288" s="763">
        <f t="shared" si="66"/>
        <v>0</v>
      </c>
      <c r="L288" s="763">
        <f t="shared" si="66"/>
        <v>0</v>
      </c>
      <c r="M288" s="763">
        <f t="shared" si="66"/>
        <v>0</v>
      </c>
      <c r="N288" s="763">
        <f t="shared" si="66"/>
        <v>0</v>
      </c>
      <c r="O288" s="763">
        <f t="shared" si="66"/>
        <v>0</v>
      </c>
      <c r="P288" s="763">
        <f t="shared" si="66"/>
        <v>0</v>
      </c>
      <c r="Q288" s="763">
        <f t="shared" si="66"/>
        <v>0</v>
      </c>
      <c r="R288" s="763">
        <f t="shared" si="66"/>
        <v>0</v>
      </c>
      <c r="S288" s="763">
        <f t="shared" si="66"/>
        <v>0</v>
      </c>
      <c r="T288" s="763">
        <f t="shared" si="66"/>
        <v>0</v>
      </c>
      <c r="U288" s="763">
        <f t="shared" si="66"/>
        <v>0</v>
      </c>
      <c r="V288" s="763">
        <f t="shared" si="66"/>
        <v>0</v>
      </c>
      <c r="W288" s="763">
        <f t="shared" si="66"/>
        <v>0</v>
      </c>
      <c r="X288" s="763">
        <f t="shared" si="66"/>
        <v>0</v>
      </c>
      <c r="Y288" s="763">
        <f t="shared" si="66"/>
        <v>0</v>
      </c>
      <c r="Z288" s="763">
        <f t="shared" si="66"/>
        <v>0</v>
      </c>
      <c r="AA288" s="763">
        <f t="shared" si="66"/>
        <v>0</v>
      </c>
      <c r="AB288" s="763">
        <f t="shared" si="66"/>
        <v>0</v>
      </c>
      <c r="AC288" s="763">
        <f t="shared" si="66"/>
        <v>0</v>
      </c>
      <c r="AD288" s="763">
        <f t="shared" si="66"/>
        <v>0</v>
      </c>
      <c r="AE288" s="763">
        <f t="shared" si="66"/>
        <v>0</v>
      </c>
      <c r="AF288" s="763">
        <f t="shared" si="66"/>
        <v>0</v>
      </c>
      <c r="AG288" s="763">
        <f t="shared" si="66"/>
        <v>0</v>
      </c>
      <c r="AH288" s="763">
        <f t="shared" si="66"/>
        <v>0</v>
      </c>
      <c r="AI288" s="763">
        <f t="shared" si="66"/>
        <v>0</v>
      </c>
      <c r="AJ288" s="763">
        <f t="shared" si="66"/>
        <v>0</v>
      </c>
      <c r="AK288" s="763">
        <f t="shared" si="66"/>
        <v>0</v>
      </c>
      <c r="AL288" s="763">
        <f t="shared" si="66"/>
        <v>0</v>
      </c>
      <c r="AM288" s="763">
        <f t="shared" si="66"/>
        <v>0</v>
      </c>
      <c r="AN288" s="763">
        <f t="shared" si="66"/>
        <v>0</v>
      </c>
      <c r="AO288" s="763">
        <f t="shared" si="66"/>
        <v>0</v>
      </c>
      <c r="AP288" s="763">
        <f t="shared" si="66"/>
        <v>0</v>
      </c>
      <c r="AQ288" s="763">
        <f t="shared" si="66"/>
        <v>0</v>
      </c>
      <c r="AR288" s="763">
        <f t="shared" si="66"/>
        <v>0</v>
      </c>
      <c r="AS288" s="763">
        <f t="shared" si="66"/>
        <v>0</v>
      </c>
      <c r="AT288" s="763">
        <f t="shared" si="66"/>
        <v>0</v>
      </c>
      <c r="AU288" s="763">
        <f t="shared" si="66"/>
        <v>0</v>
      </c>
      <c r="AV288" s="763">
        <f t="shared" si="66"/>
        <v>0</v>
      </c>
      <c r="AW288" s="763">
        <f t="shared" si="66"/>
        <v>0</v>
      </c>
      <c r="AX288" s="763">
        <f t="shared" si="66"/>
        <v>0</v>
      </c>
      <c r="AY288" s="763">
        <f t="shared" si="66"/>
        <v>0</v>
      </c>
      <c r="AZ288" s="763">
        <f t="shared" si="66"/>
        <v>0</v>
      </c>
      <c r="BA288" s="763">
        <f t="shared" si="66"/>
        <v>0</v>
      </c>
      <c r="BB288" s="763">
        <f t="shared" si="66"/>
        <v>0</v>
      </c>
      <c r="BC288" s="763">
        <f t="shared" si="66"/>
        <v>0</v>
      </c>
      <c r="BD288" s="763">
        <f t="shared" si="66"/>
        <v>0</v>
      </c>
      <c r="BE288" s="763">
        <f t="shared" si="66"/>
        <v>0</v>
      </c>
      <c r="BF288" s="763">
        <f t="shared" si="66"/>
        <v>0</v>
      </c>
      <c r="BG288" s="763">
        <f t="shared" si="66"/>
        <v>0</v>
      </c>
      <c r="BH288" s="763">
        <f t="shared" si="66"/>
        <v>0</v>
      </c>
      <c r="BI288" s="763">
        <f t="shared" si="66"/>
        <v>0</v>
      </c>
      <c r="BJ288" s="763">
        <f t="shared" si="66"/>
        <v>0</v>
      </c>
      <c r="BK288" s="763">
        <f t="shared" si="66"/>
        <v>0</v>
      </c>
      <c r="BL288" s="763">
        <f t="shared" si="66"/>
        <v>0</v>
      </c>
      <c r="BM288" s="763">
        <f t="shared" si="66"/>
        <v>0</v>
      </c>
      <c r="BN288" s="763">
        <f t="shared" si="66"/>
        <v>0</v>
      </c>
      <c r="BO288" s="763">
        <f t="shared" si="66"/>
        <v>0</v>
      </c>
      <c r="BP288" s="763">
        <f t="shared" si="66"/>
        <v>0</v>
      </c>
      <c r="BQ288" s="763">
        <f t="shared" si="66"/>
        <v>0</v>
      </c>
      <c r="BR288" s="763">
        <f t="shared" si="66"/>
        <v>0</v>
      </c>
      <c r="BS288" s="763">
        <f t="shared" si="66"/>
        <v>0</v>
      </c>
      <c r="BT288" s="763">
        <f t="shared" si="66"/>
        <v>0</v>
      </c>
      <c r="BU288" s="763">
        <f t="shared" si="66"/>
        <v>0</v>
      </c>
      <c r="BV288" s="763">
        <f t="shared" si="66"/>
        <v>0</v>
      </c>
      <c r="BW288" s="763">
        <f t="shared" si="66"/>
        <v>0</v>
      </c>
      <c r="BX288" s="763">
        <f t="shared" si="66"/>
        <v>0</v>
      </c>
      <c r="BY288" s="763">
        <f t="shared" si="66"/>
        <v>0</v>
      </c>
      <c r="BZ288" s="763">
        <f t="shared" si="66"/>
        <v>0</v>
      </c>
      <c r="CA288" s="763">
        <f t="shared" si="66"/>
        <v>0</v>
      </c>
      <c r="CB288" s="763">
        <f t="shared" si="66"/>
        <v>0</v>
      </c>
      <c r="CC288" s="763">
        <f t="shared" si="66"/>
        <v>0</v>
      </c>
      <c r="CD288" s="763">
        <f t="shared" si="66"/>
        <v>0</v>
      </c>
      <c r="CE288" s="763">
        <f t="shared" si="66"/>
        <v>0</v>
      </c>
      <c r="CF288" s="763">
        <f t="shared" si="66"/>
        <v>0</v>
      </c>
      <c r="CG288" s="763">
        <f t="shared" si="66"/>
        <v>0</v>
      </c>
      <c r="CH288" s="763">
        <f t="shared" si="66"/>
        <v>0</v>
      </c>
      <c r="CI288" s="763">
        <f t="shared" si="66"/>
        <v>0</v>
      </c>
    </row>
    <row r="289" spans="1:87" ht="15.75" customHeight="1">
      <c r="A289" s="373" t="s">
        <v>335</v>
      </c>
      <c r="B289" s="920"/>
      <c r="C289" s="719" t="str">
        <f>Settings!$C$7</f>
        <v>USD</v>
      </c>
      <c r="D289" s="763">
        <v>0</v>
      </c>
      <c r="E289" s="763">
        <f t="shared" ref="E289:CI289" si="67">D289</f>
        <v>0</v>
      </c>
      <c r="F289" s="763">
        <f t="shared" si="67"/>
        <v>0</v>
      </c>
      <c r="G289" s="763">
        <f t="shared" si="67"/>
        <v>0</v>
      </c>
      <c r="H289" s="763">
        <f t="shared" si="67"/>
        <v>0</v>
      </c>
      <c r="I289" s="763">
        <f t="shared" si="67"/>
        <v>0</v>
      </c>
      <c r="J289" s="763">
        <f t="shared" si="67"/>
        <v>0</v>
      </c>
      <c r="K289" s="763">
        <f t="shared" si="67"/>
        <v>0</v>
      </c>
      <c r="L289" s="763">
        <f t="shared" si="67"/>
        <v>0</v>
      </c>
      <c r="M289" s="763">
        <f t="shared" si="67"/>
        <v>0</v>
      </c>
      <c r="N289" s="763">
        <f t="shared" si="67"/>
        <v>0</v>
      </c>
      <c r="O289" s="763">
        <f t="shared" si="67"/>
        <v>0</v>
      </c>
      <c r="P289" s="763">
        <f t="shared" si="67"/>
        <v>0</v>
      </c>
      <c r="Q289" s="763">
        <f t="shared" si="67"/>
        <v>0</v>
      </c>
      <c r="R289" s="763">
        <f t="shared" si="67"/>
        <v>0</v>
      </c>
      <c r="S289" s="763">
        <f t="shared" si="67"/>
        <v>0</v>
      </c>
      <c r="T289" s="763">
        <f t="shared" si="67"/>
        <v>0</v>
      </c>
      <c r="U289" s="763">
        <f t="shared" si="67"/>
        <v>0</v>
      </c>
      <c r="V289" s="763">
        <f t="shared" si="67"/>
        <v>0</v>
      </c>
      <c r="W289" s="763">
        <f t="shared" si="67"/>
        <v>0</v>
      </c>
      <c r="X289" s="763">
        <f t="shared" si="67"/>
        <v>0</v>
      </c>
      <c r="Y289" s="763">
        <f t="shared" si="67"/>
        <v>0</v>
      </c>
      <c r="Z289" s="763">
        <f t="shared" si="67"/>
        <v>0</v>
      </c>
      <c r="AA289" s="763">
        <f t="shared" si="67"/>
        <v>0</v>
      </c>
      <c r="AB289" s="763">
        <f t="shared" si="67"/>
        <v>0</v>
      </c>
      <c r="AC289" s="763">
        <f t="shared" si="67"/>
        <v>0</v>
      </c>
      <c r="AD289" s="763">
        <f t="shared" si="67"/>
        <v>0</v>
      </c>
      <c r="AE289" s="763">
        <f t="shared" si="67"/>
        <v>0</v>
      </c>
      <c r="AF289" s="763">
        <f t="shared" si="67"/>
        <v>0</v>
      </c>
      <c r="AG289" s="763">
        <f t="shared" si="67"/>
        <v>0</v>
      </c>
      <c r="AH289" s="763">
        <f t="shared" si="67"/>
        <v>0</v>
      </c>
      <c r="AI289" s="763">
        <f t="shared" si="67"/>
        <v>0</v>
      </c>
      <c r="AJ289" s="763">
        <f t="shared" si="67"/>
        <v>0</v>
      </c>
      <c r="AK289" s="763">
        <f t="shared" si="67"/>
        <v>0</v>
      </c>
      <c r="AL289" s="763">
        <f t="shared" si="67"/>
        <v>0</v>
      </c>
      <c r="AM289" s="763">
        <f t="shared" si="67"/>
        <v>0</v>
      </c>
      <c r="AN289" s="763">
        <f t="shared" si="67"/>
        <v>0</v>
      </c>
      <c r="AO289" s="763">
        <f t="shared" si="67"/>
        <v>0</v>
      </c>
      <c r="AP289" s="763">
        <f t="shared" si="67"/>
        <v>0</v>
      </c>
      <c r="AQ289" s="763">
        <f t="shared" si="67"/>
        <v>0</v>
      </c>
      <c r="AR289" s="763">
        <f t="shared" si="67"/>
        <v>0</v>
      </c>
      <c r="AS289" s="763">
        <f t="shared" si="67"/>
        <v>0</v>
      </c>
      <c r="AT289" s="763">
        <f t="shared" si="67"/>
        <v>0</v>
      </c>
      <c r="AU289" s="763">
        <f t="shared" si="67"/>
        <v>0</v>
      </c>
      <c r="AV289" s="763">
        <f t="shared" si="67"/>
        <v>0</v>
      </c>
      <c r="AW289" s="763">
        <f t="shared" si="67"/>
        <v>0</v>
      </c>
      <c r="AX289" s="763">
        <f t="shared" si="67"/>
        <v>0</v>
      </c>
      <c r="AY289" s="763">
        <f t="shared" si="67"/>
        <v>0</v>
      </c>
      <c r="AZ289" s="763">
        <f t="shared" si="67"/>
        <v>0</v>
      </c>
      <c r="BA289" s="763">
        <f t="shared" si="67"/>
        <v>0</v>
      </c>
      <c r="BB289" s="763">
        <f t="shared" si="67"/>
        <v>0</v>
      </c>
      <c r="BC289" s="763">
        <f t="shared" si="67"/>
        <v>0</v>
      </c>
      <c r="BD289" s="763">
        <f t="shared" si="67"/>
        <v>0</v>
      </c>
      <c r="BE289" s="763">
        <f t="shared" si="67"/>
        <v>0</v>
      </c>
      <c r="BF289" s="763">
        <f t="shared" si="67"/>
        <v>0</v>
      </c>
      <c r="BG289" s="763">
        <f t="shared" si="67"/>
        <v>0</v>
      </c>
      <c r="BH289" s="763">
        <f t="shared" si="67"/>
        <v>0</v>
      </c>
      <c r="BI289" s="763">
        <f t="shared" si="67"/>
        <v>0</v>
      </c>
      <c r="BJ289" s="763">
        <f t="shared" si="67"/>
        <v>0</v>
      </c>
      <c r="BK289" s="763">
        <f t="shared" si="67"/>
        <v>0</v>
      </c>
      <c r="BL289" s="763">
        <f t="shared" si="67"/>
        <v>0</v>
      </c>
      <c r="BM289" s="763">
        <f t="shared" si="67"/>
        <v>0</v>
      </c>
      <c r="BN289" s="763">
        <f t="shared" si="67"/>
        <v>0</v>
      </c>
      <c r="BO289" s="763">
        <f t="shared" si="67"/>
        <v>0</v>
      </c>
      <c r="BP289" s="763">
        <f t="shared" si="67"/>
        <v>0</v>
      </c>
      <c r="BQ289" s="763">
        <f t="shared" si="67"/>
        <v>0</v>
      </c>
      <c r="BR289" s="763">
        <f t="shared" si="67"/>
        <v>0</v>
      </c>
      <c r="BS289" s="763">
        <f t="shared" si="67"/>
        <v>0</v>
      </c>
      <c r="BT289" s="763">
        <f t="shared" si="67"/>
        <v>0</v>
      </c>
      <c r="BU289" s="763">
        <f t="shared" si="67"/>
        <v>0</v>
      </c>
      <c r="BV289" s="763">
        <f t="shared" si="67"/>
        <v>0</v>
      </c>
      <c r="BW289" s="763">
        <f t="shared" si="67"/>
        <v>0</v>
      </c>
      <c r="BX289" s="763">
        <f t="shared" si="67"/>
        <v>0</v>
      </c>
      <c r="BY289" s="763">
        <f t="shared" si="67"/>
        <v>0</v>
      </c>
      <c r="BZ289" s="763">
        <f t="shared" si="67"/>
        <v>0</v>
      </c>
      <c r="CA289" s="763">
        <f t="shared" si="67"/>
        <v>0</v>
      </c>
      <c r="CB289" s="763">
        <f t="shared" si="67"/>
        <v>0</v>
      </c>
      <c r="CC289" s="763">
        <f t="shared" si="67"/>
        <v>0</v>
      </c>
      <c r="CD289" s="763">
        <f t="shared" si="67"/>
        <v>0</v>
      </c>
      <c r="CE289" s="763">
        <f t="shared" si="67"/>
        <v>0</v>
      </c>
      <c r="CF289" s="763">
        <f t="shared" si="67"/>
        <v>0</v>
      </c>
      <c r="CG289" s="763">
        <f t="shared" si="67"/>
        <v>0</v>
      </c>
      <c r="CH289" s="763">
        <f t="shared" si="67"/>
        <v>0</v>
      </c>
      <c r="CI289" s="763">
        <f t="shared" si="67"/>
        <v>0</v>
      </c>
    </row>
    <row r="290" spans="1:87" ht="15.75" customHeight="1">
      <c r="A290" s="373" t="s">
        <v>336</v>
      </c>
      <c r="B290" s="920"/>
      <c r="C290" s="719" t="str">
        <f>Settings!$C$7</f>
        <v>USD</v>
      </c>
      <c r="D290" s="763">
        <v>0</v>
      </c>
      <c r="E290" s="763">
        <f t="shared" ref="E290:CI290" si="68">D290</f>
        <v>0</v>
      </c>
      <c r="F290" s="763">
        <f t="shared" si="68"/>
        <v>0</v>
      </c>
      <c r="G290" s="763">
        <f t="shared" si="68"/>
        <v>0</v>
      </c>
      <c r="H290" s="763">
        <f t="shared" si="68"/>
        <v>0</v>
      </c>
      <c r="I290" s="763">
        <f t="shared" si="68"/>
        <v>0</v>
      </c>
      <c r="J290" s="763">
        <f t="shared" si="68"/>
        <v>0</v>
      </c>
      <c r="K290" s="763">
        <f t="shared" si="68"/>
        <v>0</v>
      </c>
      <c r="L290" s="763">
        <f t="shared" si="68"/>
        <v>0</v>
      </c>
      <c r="M290" s="763">
        <f t="shared" si="68"/>
        <v>0</v>
      </c>
      <c r="N290" s="763">
        <f t="shared" si="68"/>
        <v>0</v>
      </c>
      <c r="O290" s="763">
        <f t="shared" si="68"/>
        <v>0</v>
      </c>
      <c r="P290" s="763">
        <f t="shared" si="68"/>
        <v>0</v>
      </c>
      <c r="Q290" s="763">
        <f t="shared" si="68"/>
        <v>0</v>
      </c>
      <c r="R290" s="763">
        <f t="shared" si="68"/>
        <v>0</v>
      </c>
      <c r="S290" s="763">
        <f t="shared" si="68"/>
        <v>0</v>
      </c>
      <c r="T290" s="763">
        <f t="shared" si="68"/>
        <v>0</v>
      </c>
      <c r="U290" s="763">
        <f t="shared" si="68"/>
        <v>0</v>
      </c>
      <c r="V290" s="763">
        <f t="shared" si="68"/>
        <v>0</v>
      </c>
      <c r="W290" s="763">
        <f t="shared" si="68"/>
        <v>0</v>
      </c>
      <c r="X290" s="763">
        <f t="shared" si="68"/>
        <v>0</v>
      </c>
      <c r="Y290" s="763">
        <f t="shared" si="68"/>
        <v>0</v>
      </c>
      <c r="Z290" s="763">
        <f t="shared" si="68"/>
        <v>0</v>
      </c>
      <c r="AA290" s="763">
        <f t="shared" si="68"/>
        <v>0</v>
      </c>
      <c r="AB290" s="763">
        <f t="shared" si="68"/>
        <v>0</v>
      </c>
      <c r="AC290" s="763">
        <f t="shared" si="68"/>
        <v>0</v>
      </c>
      <c r="AD290" s="763">
        <f t="shared" si="68"/>
        <v>0</v>
      </c>
      <c r="AE290" s="763">
        <f t="shared" si="68"/>
        <v>0</v>
      </c>
      <c r="AF290" s="763">
        <f t="shared" si="68"/>
        <v>0</v>
      </c>
      <c r="AG290" s="763">
        <f t="shared" si="68"/>
        <v>0</v>
      </c>
      <c r="AH290" s="763">
        <f t="shared" si="68"/>
        <v>0</v>
      </c>
      <c r="AI290" s="763">
        <f t="shared" si="68"/>
        <v>0</v>
      </c>
      <c r="AJ290" s="763">
        <f t="shared" si="68"/>
        <v>0</v>
      </c>
      <c r="AK290" s="763">
        <f t="shared" si="68"/>
        <v>0</v>
      </c>
      <c r="AL290" s="763">
        <f t="shared" si="68"/>
        <v>0</v>
      </c>
      <c r="AM290" s="763">
        <f t="shared" si="68"/>
        <v>0</v>
      </c>
      <c r="AN290" s="763">
        <f t="shared" si="68"/>
        <v>0</v>
      </c>
      <c r="AO290" s="763">
        <f t="shared" si="68"/>
        <v>0</v>
      </c>
      <c r="AP290" s="763">
        <f t="shared" si="68"/>
        <v>0</v>
      </c>
      <c r="AQ290" s="763">
        <f t="shared" si="68"/>
        <v>0</v>
      </c>
      <c r="AR290" s="763">
        <f t="shared" si="68"/>
        <v>0</v>
      </c>
      <c r="AS290" s="763">
        <f t="shared" si="68"/>
        <v>0</v>
      </c>
      <c r="AT290" s="763">
        <f t="shared" si="68"/>
        <v>0</v>
      </c>
      <c r="AU290" s="763">
        <f t="shared" si="68"/>
        <v>0</v>
      </c>
      <c r="AV290" s="763">
        <f t="shared" si="68"/>
        <v>0</v>
      </c>
      <c r="AW290" s="763">
        <f t="shared" si="68"/>
        <v>0</v>
      </c>
      <c r="AX290" s="763">
        <f t="shared" si="68"/>
        <v>0</v>
      </c>
      <c r="AY290" s="763">
        <f t="shared" si="68"/>
        <v>0</v>
      </c>
      <c r="AZ290" s="763">
        <f t="shared" si="68"/>
        <v>0</v>
      </c>
      <c r="BA290" s="763">
        <f t="shared" si="68"/>
        <v>0</v>
      </c>
      <c r="BB290" s="763">
        <f t="shared" si="68"/>
        <v>0</v>
      </c>
      <c r="BC290" s="763">
        <f t="shared" si="68"/>
        <v>0</v>
      </c>
      <c r="BD290" s="763">
        <f t="shared" si="68"/>
        <v>0</v>
      </c>
      <c r="BE290" s="763">
        <f t="shared" si="68"/>
        <v>0</v>
      </c>
      <c r="BF290" s="763">
        <f t="shared" si="68"/>
        <v>0</v>
      </c>
      <c r="BG290" s="763">
        <f t="shared" si="68"/>
        <v>0</v>
      </c>
      <c r="BH290" s="763">
        <f t="shared" si="68"/>
        <v>0</v>
      </c>
      <c r="BI290" s="763">
        <f t="shared" si="68"/>
        <v>0</v>
      </c>
      <c r="BJ290" s="763">
        <f t="shared" si="68"/>
        <v>0</v>
      </c>
      <c r="BK290" s="763">
        <f t="shared" si="68"/>
        <v>0</v>
      </c>
      <c r="BL290" s="763">
        <f t="shared" si="68"/>
        <v>0</v>
      </c>
      <c r="BM290" s="763">
        <f t="shared" si="68"/>
        <v>0</v>
      </c>
      <c r="BN290" s="763">
        <f t="shared" si="68"/>
        <v>0</v>
      </c>
      <c r="BO290" s="763">
        <f t="shared" si="68"/>
        <v>0</v>
      </c>
      <c r="BP290" s="763">
        <f t="shared" si="68"/>
        <v>0</v>
      </c>
      <c r="BQ290" s="763">
        <f t="shared" si="68"/>
        <v>0</v>
      </c>
      <c r="BR290" s="763">
        <f t="shared" si="68"/>
        <v>0</v>
      </c>
      <c r="BS290" s="763">
        <f t="shared" si="68"/>
        <v>0</v>
      </c>
      <c r="BT290" s="763">
        <f t="shared" si="68"/>
        <v>0</v>
      </c>
      <c r="BU290" s="763">
        <f t="shared" si="68"/>
        <v>0</v>
      </c>
      <c r="BV290" s="763">
        <f t="shared" si="68"/>
        <v>0</v>
      </c>
      <c r="BW290" s="763">
        <f t="shared" si="68"/>
        <v>0</v>
      </c>
      <c r="BX290" s="763">
        <f t="shared" si="68"/>
        <v>0</v>
      </c>
      <c r="BY290" s="763">
        <f t="shared" si="68"/>
        <v>0</v>
      </c>
      <c r="BZ290" s="763">
        <f t="shared" si="68"/>
        <v>0</v>
      </c>
      <c r="CA290" s="763">
        <f t="shared" si="68"/>
        <v>0</v>
      </c>
      <c r="CB290" s="763">
        <f t="shared" si="68"/>
        <v>0</v>
      </c>
      <c r="CC290" s="763">
        <f t="shared" si="68"/>
        <v>0</v>
      </c>
      <c r="CD290" s="763">
        <f t="shared" si="68"/>
        <v>0</v>
      </c>
      <c r="CE290" s="763">
        <f t="shared" si="68"/>
        <v>0</v>
      </c>
      <c r="CF290" s="763">
        <f t="shared" si="68"/>
        <v>0</v>
      </c>
      <c r="CG290" s="763">
        <f t="shared" si="68"/>
        <v>0</v>
      </c>
      <c r="CH290" s="763">
        <f t="shared" si="68"/>
        <v>0</v>
      </c>
      <c r="CI290" s="763">
        <f t="shared" si="68"/>
        <v>0</v>
      </c>
    </row>
    <row r="291" spans="1:87" ht="15.75" customHeight="1">
      <c r="A291" s="373" t="s">
        <v>337</v>
      </c>
      <c r="B291" s="920"/>
      <c r="C291" s="719" t="str">
        <f>Settings!$C$7</f>
        <v>USD</v>
      </c>
      <c r="D291" s="763">
        <v>0</v>
      </c>
      <c r="E291" s="763">
        <f t="shared" ref="E291:CI291" si="69">D291</f>
        <v>0</v>
      </c>
      <c r="F291" s="763">
        <f t="shared" si="69"/>
        <v>0</v>
      </c>
      <c r="G291" s="763">
        <f t="shared" si="69"/>
        <v>0</v>
      </c>
      <c r="H291" s="763">
        <f t="shared" si="69"/>
        <v>0</v>
      </c>
      <c r="I291" s="763">
        <f t="shared" si="69"/>
        <v>0</v>
      </c>
      <c r="J291" s="763">
        <f t="shared" si="69"/>
        <v>0</v>
      </c>
      <c r="K291" s="763">
        <f t="shared" si="69"/>
        <v>0</v>
      </c>
      <c r="L291" s="763">
        <f t="shared" si="69"/>
        <v>0</v>
      </c>
      <c r="M291" s="763">
        <f t="shared" si="69"/>
        <v>0</v>
      </c>
      <c r="N291" s="763">
        <f t="shared" si="69"/>
        <v>0</v>
      </c>
      <c r="O291" s="763">
        <f t="shared" si="69"/>
        <v>0</v>
      </c>
      <c r="P291" s="763">
        <f t="shared" si="69"/>
        <v>0</v>
      </c>
      <c r="Q291" s="763">
        <f t="shared" si="69"/>
        <v>0</v>
      </c>
      <c r="R291" s="763">
        <f t="shared" si="69"/>
        <v>0</v>
      </c>
      <c r="S291" s="763">
        <f t="shared" si="69"/>
        <v>0</v>
      </c>
      <c r="T291" s="763">
        <f t="shared" si="69"/>
        <v>0</v>
      </c>
      <c r="U291" s="763">
        <f t="shared" si="69"/>
        <v>0</v>
      </c>
      <c r="V291" s="763">
        <f t="shared" si="69"/>
        <v>0</v>
      </c>
      <c r="W291" s="763">
        <f t="shared" si="69"/>
        <v>0</v>
      </c>
      <c r="X291" s="763">
        <f t="shared" si="69"/>
        <v>0</v>
      </c>
      <c r="Y291" s="763">
        <f t="shared" si="69"/>
        <v>0</v>
      </c>
      <c r="Z291" s="763">
        <f t="shared" si="69"/>
        <v>0</v>
      </c>
      <c r="AA291" s="763">
        <f t="shared" si="69"/>
        <v>0</v>
      </c>
      <c r="AB291" s="763">
        <f t="shared" si="69"/>
        <v>0</v>
      </c>
      <c r="AC291" s="763">
        <f t="shared" si="69"/>
        <v>0</v>
      </c>
      <c r="AD291" s="763">
        <f t="shared" si="69"/>
        <v>0</v>
      </c>
      <c r="AE291" s="763">
        <f t="shared" si="69"/>
        <v>0</v>
      </c>
      <c r="AF291" s="763">
        <f t="shared" si="69"/>
        <v>0</v>
      </c>
      <c r="AG291" s="763">
        <f t="shared" si="69"/>
        <v>0</v>
      </c>
      <c r="AH291" s="763">
        <f t="shared" si="69"/>
        <v>0</v>
      </c>
      <c r="AI291" s="763">
        <f t="shared" si="69"/>
        <v>0</v>
      </c>
      <c r="AJ291" s="763">
        <f t="shared" si="69"/>
        <v>0</v>
      </c>
      <c r="AK291" s="763">
        <f t="shared" si="69"/>
        <v>0</v>
      </c>
      <c r="AL291" s="763">
        <f t="shared" si="69"/>
        <v>0</v>
      </c>
      <c r="AM291" s="763">
        <f t="shared" si="69"/>
        <v>0</v>
      </c>
      <c r="AN291" s="763">
        <f t="shared" si="69"/>
        <v>0</v>
      </c>
      <c r="AO291" s="763">
        <f t="shared" si="69"/>
        <v>0</v>
      </c>
      <c r="AP291" s="763">
        <f t="shared" si="69"/>
        <v>0</v>
      </c>
      <c r="AQ291" s="763">
        <f t="shared" si="69"/>
        <v>0</v>
      </c>
      <c r="AR291" s="763">
        <f t="shared" si="69"/>
        <v>0</v>
      </c>
      <c r="AS291" s="763">
        <f t="shared" si="69"/>
        <v>0</v>
      </c>
      <c r="AT291" s="763">
        <f t="shared" si="69"/>
        <v>0</v>
      </c>
      <c r="AU291" s="763">
        <f t="shared" si="69"/>
        <v>0</v>
      </c>
      <c r="AV291" s="763">
        <f t="shared" si="69"/>
        <v>0</v>
      </c>
      <c r="AW291" s="763">
        <f t="shared" si="69"/>
        <v>0</v>
      </c>
      <c r="AX291" s="763">
        <f t="shared" si="69"/>
        <v>0</v>
      </c>
      <c r="AY291" s="763">
        <f t="shared" si="69"/>
        <v>0</v>
      </c>
      <c r="AZ291" s="763">
        <f t="shared" si="69"/>
        <v>0</v>
      </c>
      <c r="BA291" s="763">
        <f t="shared" si="69"/>
        <v>0</v>
      </c>
      <c r="BB291" s="763">
        <f t="shared" si="69"/>
        <v>0</v>
      </c>
      <c r="BC291" s="763">
        <f t="shared" si="69"/>
        <v>0</v>
      </c>
      <c r="BD291" s="763">
        <f t="shared" si="69"/>
        <v>0</v>
      </c>
      <c r="BE291" s="763">
        <f t="shared" si="69"/>
        <v>0</v>
      </c>
      <c r="BF291" s="763">
        <f t="shared" si="69"/>
        <v>0</v>
      </c>
      <c r="BG291" s="763">
        <f t="shared" si="69"/>
        <v>0</v>
      </c>
      <c r="BH291" s="763">
        <f t="shared" si="69"/>
        <v>0</v>
      </c>
      <c r="BI291" s="763">
        <f t="shared" si="69"/>
        <v>0</v>
      </c>
      <c r="BJ291" s="763">
        <f t="shared" si="69"/>
        <v>0</v>
      </c>
      <c r="BK291" s="763">
        <f t="shared" si="69"/>
        <v>0</v>
      </c>
      <c r="BL291" s="763">
        <f t="shared" si="69"/>
        <v>0</v>
      </c>
      <c r="BM291" s="763">
        <f t="shared" si="69"/>
        <v>0</v>
      </c>
      <c r="BN291" s="763">
        <f t="shared" si="69"/>
        <v>0</v>
      </c>
      <c r="BO291" s="763">
        <f t="shared" si="69"/>
        <v>0</v>
      </c>
      <c r="BP291" s="763">
        <f t="shared" si="69"/>
        <v>0</v>
      </c>
      <c r="BQ291" s="763">
        <f t="shared" si="69"/>
        <v>0</v>
      </c>
      <c r="BR291" s="763">
        <f t="shared" si="69"/>
        <v>0</v>
      </c>
      <c r="BS291" s="763">
        <f t="shared" si="69"/>
        <v>0</v>
      </c>
      <c r="BT291" s="763">
        <f t="shared" si="69"/>
        <v>0</v>
      </c>
      <c r="BU291" s="763">
        <f t="shared" si="69"/>
        <v>0</v>
      </c>
      <c r="BV291" s="763">
        <f t="shared" si="69"/>
        <v>0</v>
      </c>
      <c r="BW291" s="763">
        <f t="shared" si="69"/>
        <v>0</v>
      </c>
      <c r="BX291" s="763">
        <f t="shared" si="69"/>
        <v>0</v>
      </c>
      <c r="BY291" s="763">
        <f t="shared" si="69"/>
        <v>0</v>
      </c>
      <c r="BZ291" s="763">
        <f t="shared" si="69"/>
        <v>0</v>
      </c>
      <c r="CA291" s="763">
        <f t="shared" si="69"/>
        <v>0</v>
      </c>
      <c r="CB291" s="763">
        <f t="shared" si="69"/>
        <v>0</v>
      </c>
      <c r="CC291" s="763">
        <f t="shared" si="69"/>
        <v>0</v>
      </c>
      <c r="CD291" s="763">
        <f t="shared" si="69"/>
        <v>0</v>
      </c>
      <c r="CE291" s="763">
        <f t="shared" si="69"/>
        <v>0</v>
      </c>
      <c r="CF291" s="763">
        <f t="shared" si="69"/>
        <v>0</v>
      </c>
      <c r="CG291" s="763">
        <f t="shared" si="69"/>
        <v>0</v>
      </c>
      <c r="CH291" s="763">
        <f t="shared" si="69"/>
        <v>0</v>
      </c>
      <c r="CI291" s="763">
        <f t="shared" si="69"/>
        <v>0</v>
      </c>
    </row>
    <row r="292" spans="1:87" ht="15.75" customHeight="1">
      <c r="A292" s="373" t="s">
        <v>338</v>
      </c>
      <c r="B292" s="920"/>
      <c r="C292" s="719" t="str">
        <f>Settings!$C$7</f>
        <v>USD</v>
      </c>
      <c r="D292" s="763">
        <v>0</v>
      </c>
      <c r="E292" s="763">
        <f t="shared" ref="E292:CI292" si="70">D292</f>
        <v>0</v>
      </c>
      <c r="F292" s="763">
        <f t="shared" si="70"/>
        <v>0</v>
      </c>
      <c r="G292" s="763">
        <f t="shared" si="70"/>
        <v>0</v>
      </c>
      <c r="H292" s="763">
        <f t="shared" si="70"/>
        <v>0</v>
      </c>
      <c r="I292" s="763">
        <f t="shared" si="70"/>
        <v>0</v>
      </c>
      <c r="J292" s="763">
        <f t="shared" si="70"/>
        <v>0</v>
      </c>
      <c r="K292" s="763">
        <f t="shared" si="70"/>
        <v>0</v>
      </c>
      <c r="L292" s="763">
        <f t="shared" si="70"/>
        <v>0</v>
      </c>
      <c r="M292" s="763">
        <f t="shared" si="70"/>
        <v>0</v>
      </c>
      <c r="N292" s="763">
        <f t="shared" si="70"/>
        <v>0</v>
      </c>
      <c r="O292" s="763">
        <f t="shared" si="70"/>
        <v>0</v>
      </c>
      <c r="P292" s="763">
        <f t="shared" si="70"/>
        <v>0</v>
      </c>
      <c r="Q292" s="763">
        <f t="shared" si="70"/>
        <v>0</v>
      </c>
      <c r="R292" s="763">
        <f t="shared" si="70"/>
        <v>0</v>
      </c>
      <c r="S292" s="763">
        <f t="shared" si="70"/>
        <v>0</v>
      </c>
      <c r="T292" s="763">
        <f t="shared" si="70"/>
        <v>0</v>
      </c>
      <c r="U292" s="763">
        <f t="shared" si="70"/>
        <v>0</v>
      </c>
      <c r="V292" s="763">
        <f t="shared" si="70"/>
        <v>0</v>
      </c>
      <c r="W292" s="763">
        <f t="shared" si="70"/>
        <v>0</v>
      </c>
      <c r="X292" s="763">
        <f t="shared" si="70"/>
        <v>0</v>
      </c>
      <c r="Y292" s="763">
        <f t="shared" si="70"/>
        <v>0</v>
      </c>
      <c r="Z292" s="763">
        <f t="shared" si="70"/>
        <v>0</v>
      </c>
      <c r="AA292" s="763">
        <f t="shared" si="70"/>
        <v>0</v>
      </c>
      <c r="AB292" s="763">
        <f t="shared" si="70"/>
        <v>0</v>
      </c>
      <c r="AC292" s="763">
        <f t="shared" si="70"/>
        <v>0</v>
      </c>
      <c r="AD292" s="763">
        <f t="shared" si="70"/>
        <v>0</v>
      </c>
      <c r="AE292" s="763">
        <f t="shared" si="70"/>
        <v>0</v>
      </c>
      <c r="AF292" s="763">
        <f t="shared" si="70"/>
        <v>0</v>
      </c>
      <c r="AG292" s="763">
        <f t="shared" si="70"/>
        <v>0</v>
      </c>
      <c r="AH292" s="763">
        <f t="shared" si="70"/>
        <v>0</v>
      </c>
      <c r="AI292" s="763">
        <f t="shared" si="70"/>
        <v>0</v>
      </c>
      <c r="AJ292" s="763">
        <f t="shared" si="70"/>
        <v>0</v>
      </c>
      <c r="AK292" s="763">
        <f t="shared" si="70"/>
        <v>0</v>
      </c>
      <c r="AL292" s="763">
        <f t="shared" si="70"/>
        <v>0</v>
      </c>
      <c r="AM292" s="763">
        <f t="shared" si="70"/>
        <v>0</v>
      </c>
      <c r="AN292" s="763">
        <f t="shared" si="70"/>
        <v>0</v>
      </c>
      <c r="AO292" s="763">
        <f t="shared" si="70"/>
        <v>0</v>
      </c>
      <c r="AP292" s="763">
        <f t="shared" si="70"/>
        <v>0</v>
      </c>
      <c r="AQ292" s="763">
        <f t="shared" si="70"/>
        <v>0</v>
      </c>
      <c r="AR292" s="763">
        <f t="shared" si="70"/>
        <v>0</v>
      </c>
      <c r="AS292" s="763">
        <f t="shared" si="70"/>
        <v>0</v>
      </c>
      <c r="AT292" s="763">
        <f t="shared" si="70"/>
        <v>0</v>
      </c>
      <c r="AU292" s="763">
        <f t="shared" si="70"/>
        <v>0</v>
      </c>
      <c r="AV292" s="763">
        <f t="shared" si="70"/>
        <v>0</v>
      </c>
      <c r="AW292" s="763">
        <f t="shared" si="70"/>
        <v>0</v>
      </c>
      <c r="AX292" s="763">
        <f t="shared" si="70"/>
        <v>0</v>
      </c>
      <c r="AY292" s="763">
        <f t="shared" si="70"/>
        <v>0</v>
      </c>
      <c r="AZ292" s="763">
        <f t="shared" si="70"/>
        <v>0</v>
      </c>
      <c r="BA292" s="763">
        <f t="shared" si="70"/>
        <v>0</v>
      </c>
      <c r="BB292" s="763">
        <f t="shared" si="70"/>
        <v>0</v>
      </c>
      <c r="BC292" s="763">
        <f t="shared" si="70"/>
        <v>0</v>
      </c>
      <c r="BD292" s="763">
        <f t="shared" si="70"/>
        <v>0</v>
      </c>
      <c r="BE292" s="763">
        <f t="shared" si="70"/>
        <v>0</v>
      </c>
      <c r="BF292" s="763">
        <f t="shared" si="70"/>
        <v>0</v>
      </c>
      <c r="BG292" s="763">
        <f t="shared" si="70"/>
        <v>0</v>
      </c>
      <c r="BH292" s="763">
        <f t="shared" si="70"/>
        <v>0</v>
      </c>
      <c r="BI292" s="763">
        <f t="shared" si="70"/>
        <v>0</v>
      </c>
      <c r="BJ292" s="763">
        <f t="shared" si="70"/>
        <v>0</v>
      </c>
      <c r="BK292" s="763">
        <f t="shared" si="70"/>
        <v>0</v>
      </c>
      <c r="BL292" s="763">
        <f t="shared" si="70"/>
        <v>0</v>
      </c>
      <c r="BM292" s="763">
        <f t="shared" si="70"/>
        <v>0</v>
      </c>
      <c r="BN292" s="763">
        <f t="shared" si="70"/>
        <v>0</v>
      </c>
      <c r="BO292" s="763">
        <f t="shared" si="70"/>
        <v>0</v>
      </c>
      <c r="BP292" s="763">
        <f t="shared" si="70"/>
        <v>0</v>
      </c>
      <c r="BQ292" s="763">
        <f t="shared" si="70"/>
        <v>0</v>
      </c>
      <c r="BR292" s="763">
        <f t="shared" si="70"/>
        <v>0</v>
      </c>
      <c r="BS292" s="763">
        <f t="shared" si="70"/>
        <v>0</v>
      </c>
      <c r="BT292" s="763">
        <f t="shared" si="70"/>
        <v>0</v>
      </c>
      <c r="BU292" s="763">
        <f t="shared" si="70"/>
        <v>0</v>
      </c>
      <c r="BV292" s="763">
        <f t="shared" si="70"/>
        <v>0</v>
      </c>
      <c r="BW292" s="763">
        <f t="shared" si="70"/>
        <v>0</v>
      </c>
      <c r="BX292" s="763">
        <f t="shared" si="70"/>
        <v>0</v>
      </c>
      <c r="BY292" s="763">
        <f t="shared" si="70"/>
        <v>0</v>
      </c>
      <c r="BZ292" s="763">
        <f t="shared" si="70"/>
        <v>0</v>
      </c>
      <c r="CA292" s="763">
        <f t="shared" si="70"/>
        <v>0</v>
      </c>
      <c r="CB292" s="763">
        <f t="shared" si="70"/>
        <v>0</v>
      </c>
      <c r="CC292" s="763">
        <f t="shared" si="70"/>
        <v>0</v>
      </c>
      <c r="CD292" s="763">
        <f t="shared" si="70"/>
        <v>0</v>
      </c>
      <c r="CE292" s="763">
        <f t="shared" si="70"/>
        <v>0</v>
      </c>
      <c r="CF292" s="763">
        <f t="shared" si="70"/>
        <v>0</v>
      </c>
      <c r="CG292" s="763">
        <f t="shared" si="70"/>
        <v>0</v>
      </c>
      <c r="CH292" s="763">
        <f t="shared" si="70"/>
        <v>0</v>
      </c>
      <c r="CI292" s="763">
        <f t="shared" si="70"/>
        <v>0</v>
      </c>
    </row>
    <row r="293" spans="1:87" ht="15.75" customHeight="1">
      <c r="A293" s="373" t="s">
        <v>339</v>
      </c>
      <c r="B293" s="920"/>
      <c r="C293" s="719" t="str">
        <f>Settings!$C$7</f>
        <v>USD</v>
      </c>
      <c r="D293" s="763">
        <v>0</v>
      </c>
      <c r="E293" s="763">
        <f t="shared" ref="E293:CI293" si="71">D293</f>
        <v>0</v>
      </c>
      <c r="F293" s="763">
        <f t="shared" si="71"/>
        <v>0</v>
      </c>
      <c r="G293" s="763">
        <f t="shared" si="71"/>
        <v>0</v>
      </c>
      <c r="H293" s="763">
        <f t="shared" si="71"/>
        <v>0</v>
      </c>
      <c r="I293" s="763">
        <f t="shared" si="71"/>
        <v>0</v>
      </c>
      <c r="J293" s="763">
        <f t="shared" si="71"/>
        <v>0</v>
      </c>
      <c r="K293" s="763">
        <f t="shared" si="71"/>
        <v>0</v>
      </c>
      <c r="L293" s="763">
        <f t="shared" si="71"/>
        <v>0</v>
      </c>
      <c r="M293" s="763">
        <f t="shared" si="71"/>
        <v>0</v>
      </c>
      <c r="N293" s="763">
        <f t="shared" si="71"/>
        <v>0</v>
      </c>
      <c r="O293" s="763">
        <f t="shared" si="71"/>
        <v>0</v>
      </c>
      <c r="P293" s="763">
        <f t="shared" si="71"/>
        <v>0</v>
      </c>
      <c r="Q293" s="763">
        <f t="shared" si="71"/>
        <v>0</v>
      </c>
      <c r="R293" s="763">
        <f t="shared" si="71"/>
        <v>0</v>
      </c>
      <c r="S293" s="763">
        <f t="shared" si="71"/>
        <v>0</v>
      </c>
      <c r="T293" s="763">
        <f t="shared" si="71"/>
        <v>0</v>
      </c>
      <c r="U293" s="763">
        <f t="shared" si="71"/>
        <v>0</v>
      </c>
      <c r="V293" s="763">
        <f t="shared" si="71"/>
        <v>0</v>
      </c>
      <c r="W293" s="763">
        <f t="shared" si="71"/>
        <v>0</v>
      </c>
      <c r="X293" s="763">
        <f t="shared" si="71"/>
        <v>0</v>
      </c>
      <c r="Y293" s="763">
        <f t="shared" si="71"/>
        <v>0</v>
      </c>
      <c r="Z293" s="763">
        <f t="shared" si="71"/>
        <v>0</v>
      </c>
      <c r="AA293" s="763">
        <f t="shared" si="71"/>
        <v>0</v>
      </c>
      <c r="AB293" s="763">
        <f t="shared" si="71"/>
        <v>0</v>
      </c>
      <c r="AC293" s="763">
        <f t="shared" si="71"/>
        <v>0</v>
      </c>
      <c r="AD293" s="763">
        <f t="shared" si="71"/>
        <v>0</v>
      </c>
      <c r="AE293" s="763">
        <f t="shared" si="71"/>
        <v>0</v>
      </c>
      <c r="AF293" s="763">
        <f t="shared" si="71"/>
        <v>0</v>
      </c>
      <c r="AG293" s="763">
        <f t="shared" si="71"/>
        <v>0</v>
      </c>
      <c r="AH293" s="763">
        <f t="shared" si="71"/>
        <v>0</v>
      </c>
      <c r="AI293" s="763">
        <f t="shared" si="71"/>
        <v>0</v>
      </c>
      <c r="AJ293" s="763">
        <f t="shared" si="71"/>
        <v>0</v>
      </c>
      <c r="AK293" s="763">
        <f t="shared" si="71"/>
        <v>0</v>
      </c>
      <c r="AL293" s="763">
        <f t="shared" si="71"/>
        <v>0</v>
      </c>
      <c r="AM293" s="763">
        <f t="shared" si="71"/>
        <v>0</v>
      </c>
      <c r="AN293" s="763">
        <f t="shared" si="71"/>
        <v>0</v>
      </c>
      <c r="AO293" s="763">
        <f t="shared" si="71"/>
        <v>0</v>
      </c>
      <c r="AP293" s="763">
        <f t="shared" si="71"/>
        <v>0</v>
      </c>
      <c r="AQ293" s="763">
        <f t="shared" si="71"/>
        <v>0</v>
      </c>
      <c r="AR293" s="763">
        <f t="shared" si="71"/>
        <v>0</v>
      </c>
      <c r="AS293" s="763">
        <f t="shared" si="71"/>
        <v>0</v>
      </c>
      <c r="AT293" s="763">
        <f t="shared" si="71"/>
        <v>0</v>
      </c>
      <c r="AU293" s="763">
        <f t="shared" si="71"/>
        <v>0</v>
      </c>
      <c r="AV293" s="763">
        <f t="shared" si="71"/>
        <v>0</v>
      </c>
      <c r="AW293" s="763">
        <f t="shared" si="71"/>
        <v>0</v>
      </c>
      <c r="AX293" s="763">
        <f t="shared" si="71"/>
        <v>0</v>
      </c>
      <c r="AY293" s="763">
        <f t="shared" si="71"/>
        <v>0</v>
      </c>
      <c r="AZ293" s="763">
        <f t="shared" si="71"/>
        <v>0</v>
      </c>
      <c r="BA293" s="763">
        <f t="shared" si="71"/>
        <v>0</v>
      </c>
      <c r="BB293" s="763">
        <f t="shared" si="71"/>
        <v>0</v>
      </c>
      <c r="BC293" s="763">
        <f t="shared" si="71"/>
        <v>0</v>
      </c>
      <c r="BD293" s="763">
        <f t="shared" si="71"/>
        <v>0</v>
      </c>
      <c r="BE293" s="763">
        <f t="shared" si="71"/>
        <v>0</v>
      </c>
      <c r="BF293" s="763">
        <f t="shared" si="71"/>
        <v>0</v>
      </c>
      <c r="BG293" s="763">
        <f t="shared" si="71"/>
        <v>0</v>
      </c>
      <c r="BH293" s="763">
        <f t="shared" si="71"/>
        <v>0</v>
      </c>
      <c r="BI293" s="763">
        <f t="shared" si="71"/>
        <v>0</v>
      </c>
      <c r="BJ293" s="763">
        <f t="shared" si="71"/>
        <v>0</v>
      </c>
      <c r="BK293" s="763">
        <f t="shared" si="71"/>
        <v>0</v>
      </c>
      <c r="BL293" s="763">
        <f t="shared" si="71"/>
        <v>0</v>
      </c>
      <c r="BM293" s="763">
        <f t="shared" si="71"/>
        <v>0</v>
      </c>
      <c r="BN293" s="763">
        <f t="shared" si="71"/>
        <v>0</v>
      </c>
      <c r="BO293" s="763">
        <f t="shared" si="71"/>
        <v>0</v>
      </c>
      <c r="BP293" s="763">
        <f t="shared" si="71"/>
        <v>0</v>
      </c>
      <c r="BQ293" s="763">
        <f t="shared" si="71"/>
        <v>0</v>
      </c>
      <c r="BR293" s="763">
        <f t="shared" si="71"/>
        <v>0</v>
      </c>
      <c r="BS293" s="763">
        <f t="shared" si="71"/>
        <v>0</v>
      </c>
      <c r="BT293" s="763">
        <f t="shared" si="71"/>
        <v>0</v>
      </c>
      <c r="BU293" s="763">
        <f t="shared" si="71"/>
        <v>0</v>
      </c>
      <c r="BV293" s="763">
        <f t="shared" si="71"/>
        <v>0</v>
      </c>
      <c r="BW293" s="763">
        <f t="shared" si="71"/>
        <v>0</v>
      </c>
      <c r="BX293" s="763">
        <f t="shared" si="71"/>
        <v>0</v>
      </c>
      <c r="BY293" s="763">
        <f t="shared" si="71"/>
        <v>0</v>
      </c>
      <c r="BZ293" s="763">
        <f t="shared" si="71"/>
        <v>0</v>
      </c>
      <c r="CA293" s="763">
        <f t="shared" si="71"/>
        <v>0</v>
      </c>
      <c r="CB293" s="763">
        <f t="shared" si="71"/>
        <v>0</v>
      </c>
      <c r="CC293" s="763">
        <f t="shared" si="71"/>
        <v>0</v>
      </c>
      <c r="CD293" s="763">
        <f t="shared" si="71"/>
        <v>0</v>
      </c>
      <c r="CE293" s="763">
        <f t="shared" si="71"/>
        <v>0</v>
      </c>
      <c r="CF293" s="763">
        <f t="shared" si="71"/>
        <v>0</v>
      </c>
      <c r="CG293" s="763">
        <f t="shared" si="71"/>
        <v>0</v>
      </c>
      <c r="CH293" s="763">
        <f t="shared" si="71"/>
        <v>0</v>
      </c>
      <c r="CI293" s="763">
        <f t="shared" si="71"/>
        <v>0</v>
      </c>
    </row>
    <row r="294" spans="1:87" ht="15.75" customHeight="1">
      <c r="A294" s="373" t="s">
        <v>340</v>
      </c>
      <c r="B294" s="920"/>
      <c r="C294" s="719" t="str">
        <f>Settings!$C$7</f>
        <v>USD</v>
      </c>
      <c r="D294" s="763">
        <v>0</v>
      </c>
      <c r="E294" s="763">
        <f t="shared" ref="E294:CI294" si="72">D294</f>
        <v>0</v>
      </c>
      <c r="F294" s="763">
        <f t="shared" si="72"/>
        <v>0</v>
      </c>
      <c r="G294" s="763">
        <f t="shared" si="72"/>
        <v>0</v>
      </c>
      <c r="H294" s="763">
        <f t="shared" si="72"/>
        <v>0</v>
      </c>
      <c r="I294" s="763">
        <f t="shared" si="72"/>
        <v>0</v>
      </c>
      <c r="J294" s="763">
        <f t="shared" si="72"/>
        <v>0</v>
      </c>
      <c r="K294" s="763">
        <f t="shared" si="72"/>
        <v>0</v>
      </c>
      <c r="L294" s="763">
        <f t="shared" si="72"/>
        <v>0</v>
      </c>
      <c r="M294" s="763">
        <f t="shared" si="72"/>
        <v>0</v>
      </c>
      <c r="N294" s="763">
        <f t="shared" si="72"/>
        <v>0</v>
      </c>
      <c r="O294" s="763">
        <f t="shared" si="72"/>
        <v>0</v>
      </c>
      <c r="P294" s="763">
        <f t="shared" si="72"/>
        <v>0</v>
      </c>
      <c r="Q294" s="763">
        <f t="shared" si="72"/>
        <v>0</v>
      </c>
      <c r="R294" s="763">
        <f t="shared" si="72"/>
        <v>0</v>
      </c>
      <c r="S294" s="763">
        <f t="shared" si="72"/>
        <v>0</v>
      </c>
      <c r="T294" s="763">
        <f t="shared" si="72"/>
        <v>0</v>
      </c>
      <c r="U294" s="763">
        <f t="shared" si="72"/>
        <v>0</v>
      </c>
      <c r="V294" s="763">
        <f t="shared" si="72"/>
        <v>0</v>
      </c>
      <c r="W294" s="763">
        <f t="shared" si="72"/>
        <v>0</v>
      </c>
      <c r="X294" s="763">
        <f t="shared" si="72"/>
        <v>0</v>
      </c>
      <c r="Y294" s="763">
        <f t="shared" si="72"/>
        <v>0</v>
      </c>
      <c r="Z294" s="763">
        <f t="shared" si="72"/>
        <v>0</v>
      </c>
      <c r="AA294" s="763">
        <f t="shared" si="72"/>
        <v>0</v>
      </c>
      <c r="AB294" s="763">
        <f t="shared" si="72"/>
        <v>0</v>
      </c>
      <c r="AC294" s="763">
        <f t="shared" si="72"/>
        <v>0</v>
      </c>
      <c r="AD294" s="763">
        <f t="shared" si="72"/>
        <v>0</v>
      </c>
      <c r="AE294" s="763">
        <f t="shared" si="72"/>
        <v>0</v>
      </c>
      <c r="AF294" s="763">
        <f t="shared" si="72"/>
        <v>0</v>
      </c>
      <c r="AG294" s="763">
        <f t="shared" si="72"/>
        <v>0</v>
      </c>
      <c r="AH294" s="763">
        <f t="shared" si="72"/>
        <v>0</v>
      </c>
      <c r="AI294" s="763">
        <f t="shared" si="72"/>
        <v>0</v>
      </c>
      <c r="AJ294" s="763">
        <f t="shared" si="72"/>
        <v>0</v>
      </c>
      <c r="AK294" s="763">
        <f t="shared" si="72"/>
        <v>0</v>
      </c>
      <c r="AL294" s="763">
        <f t="shared" si="72"/>
        <v>0</v>
      </c>
      <c r="AM294" s="763">
        <f t="shared" si="72"/>
        <v>0</v>
      </c>
      <c r="AN294" s="763">
        <f t="shared" si="72"/>
        <v>0</v>
      </c>
      <c r="AO294" s="763">
        <f t="shared" si="72"/>
        <v>0</v>
      </c>
      <c r="AP294" s="763">
        <f t="shared" si="72"/>
        <v>0</v>
      </c>
      <c r="AQ294" s="763">
        <f t="shared" si="72"/>
        <v>0</v>
      </c>
      <c r="AR294" s="763">
        <f t="shared" si="72"/>
        <v>0</v>
      </c>
      <c r="AS294" s="763">
        <f t="shared" si="72"/>
        <v>0</v>
      </c>
      <c r="AT294" s="763">
        <f t="shared" si="72"/>
        <v>0</v>
      </c>
      <c r="AU294" s="763">
        <f t="shared" si="72"/>
        <v>0</v>
      </c>
      <c r="AV294" s="763">
        <f t="shared" si="72"/>
        <v>0</v>
      </c>
      <c r="AW294" s="763">
        <f t="shared" si="72"/>
        <v>0</v>
      </c>
      <c r="AX294" s="763">
        <f t="shared" si="72"/>
        <v>0</v>
      </c>
      <c r="AY294" s="763">
        <f t="shared" si="72"/>
        <v>0</v>
      </c>
      <c r="AZ294" s="763">
        <f t="shared" si="72"/>
        <v>0</v>
      </c>
      <c r="BA294" s="763">
        <f t="shared" si="72"/>
        <v>0</v>
      </c>
      <c r="BB294" s="763">
        <f t="shared" si="72"/>
        <v>0</v>
      </c>
      <c r="BC294" s="763">
        <f t="shared" si="72"/>
        <v>0</v>
      </c>
      <c r="BD294" s="763">
        <f t="shared" si="72"/>
        <v>0</v>
      </c>
      <c r="BE294" s="763">
        <f t="shared" si="72"/>
        <v>0</v>
      </c>
      <c r="BF294" s="763">
        <f t="shared" si="72"/>
        <v>0</v>
      </c>
      <c r="BG294" s="763">
        <f t="shared" si="72"/>
        <v>0</v>
      </c>
      <c r="BH294" s="763">
        <f t="shared" si="72"/>
        <v>0</v>
      </c>
      <c r="BI294" s="763">
        <f t="shared" si="72"/>
        <v>0</v>
      </c>
      <c r="BJ294" s="763">
        <f t="shared" si="72"/>
        <v>0</v>
      </c>
      <c r="BK294" s="763">
        <f t="shared" si="72"/>
        <v>0</v>
      </c>
      <c r="BL294" s="763">
        <f t="shared" si="72"/>
        <v>0</v>
      </c>
      <c r="BM294" s="763">
        <f t="shared" si="72"/>
        <v>0</v>
      </c>
      <c r="BN294" s="763">
        <f t="shared" si="72"/>
        <v>0</v>
      </c>
      <c r="BO294" s="763">
        <f t="shared" si="72"/>
        <v>0</v>
      </c>
      <c r="BP294" s="763">
        <f t="shared" si="72"/>
        <v>0</v>
      </c>
      <c r="BQ294" s="763">
        <f t="shared" si="72"/>
        <v>0</v>
      </c>
      <c r="BR294" s="763">
        <f t="shared" si="72"/>
        <v>0</v>
      </c>
      <c r="BS294" s="763">
        <f t="shared" si="72"/>
        <v>0</v>
      </c>
      <c r="BT294" s="763">
        <f t="shared" si="72"/>
        <v>0</v>
      </c>
      <c r="BU294" s="763">
        <f t="shared" si="72"/>
        <v>0</v>
      </c>
      <c r="BV294" s="763">
        <f t="shared" si="72"/>
        <v>0</v>
      </c>
      <c r="BW294" s="763">
        <f t="shared" si="72"/>
        <v>0</v>
      </c>
      <c r="BX294" s="763">
        <f t="shared" si="72"/>
        <v>0</v>
      </c>
      <c r="BY294" s="763">
        <f t="shared" si="72"/>
        <v>0</v>
      </c>
      <c r="BZ294" s="763">
        <f t="shared" si="72"/>
        <v>0</v>
      </c>
      <c r="CA294" s="763">
        <f t="shared" si="72"/>
        <v>0</v>
      </c>
      <c r="CB294" s="763">
        <f t="shared" si="72"/>
        <v>0</v>
      </c>
      <c r="CC294" s="763">
        <f t="shared" si="72"/>
        <v>0</v>
      </c>
      <c r="CD294" s="763">
        <f t="shared" si="72"/>
        <v>0</v>
      </c>
      <c r="CE294" s="763">
        <f t="shared" si="72"/>
        <v>0</v>
      </c>
      <c r="CF294" s="763">
        <f t="shared" si="72"/>
        <v>0</v>
      </c>
      <c r="CG294" s="763">
        <f t="shared" si="72"/>
        <v>0</v>
      </c>
      <c r="CH294" s="763">
        <f t="shared" si="72"/>
        <v>0</v>
      </c>
      <c r="CI294" s="763">
        <f t="shared" si="72"/>
        <v>0</v>
      </c>
    </row>
    <row r="295" spans="1:87" ht="15.75" customHeight="1">
      <c r="A295" s="906" t="s">
        <v>341</v>
      </c>
      <c r="B295" s="923" t="s">
        <v>71</v>
      </c>
      <c r="C295" s="908" t="str">
        <f>Settings!$C$7</f>
        <v>USD</v>
      </c>
      <c r="D295" s="909">
        <f t="shared" ref="D295:CI295" si="73">SUM(D275:D294)</f>
        <v>0</v>
      </c>
      <c r="E295" s="910">
        <f t="shared" si="73"/>
        <v>0</v>
      </c>
      <c r="F295" s="910">
        <f t="shared" si="73"/>
        <v>0</v>
      </c>
      <c r="G295" s="910">
        <f t="shared" si="73"/>
        <v>0</v>
      </c>
      <c r="H295" s="910">
        <f t="shared" si="73"/>
        <v>0</v>
      </c>
      <c r="I295" s="910">
        <f t="shared" si="73"/>
        <v>0</v>
      </c>
      <c r="J295" s="910">
        <f t="shared" si="73"/>
        <v>0</v>
      </c>
      <c r="K295" s="910">
        <f t="shared" si="73"/>
        <v>0</v>
      </c>
      <c r="L295" s="910">
        <f t="shared" si="73"/>
        <v>0</v>
      </c>
      <c r="M295" s="910">
        <f t="shared" si="73"/>
        <v>0</v>
      </c>
      <c r="N295" s="910">
        <f t="shared" si="73"/>
        <v>0</v>
      </c>
      <c r="O295" s="910">
        <f t="shared" si="73"/>
        <v>0</v>
      </c>
      <c r="P295" s="910">
        <f t="shared" si="73"/>
        <v>0</v>
      </c>
      <c r="Q295" s="910">
        <f t="shared" si="73"/>
        <v>0</v>
      </c>
      <c r="R295" s="910">
        <f t="shared" si="73"/>
        <v>0</v>
      </c>
      <c r="S295" s="910">
        <f t="shared" si="73"/>
        <v>0</v>
      </c>
      <c r="T295" s="910">
        <f t="shared" si="73"/>
        <v>0</v>
      </c>
      <c r="U295" s="910">
        <f t="shared" si="73"/>
        <v>0</v>
      </c>
      <c r="V295" s="910">
        <f t="shared" si="73"/>
        <v>0</v>
      </c>
      <c r="W295" s="910">
        <f t="shared" si="73"/>
        <v>0</v>
      </c>
      <c r="X295" s="910">
        <f t="shared" si="73"/>
        <v>0</v>
      </c>
      <c r="Y295" s="910">
        <f t="shared" si="73"/>
        <v>0</v>
      </c>
      <c r="Z295" s="910">
        <f t="shared" si="73"/>
        <v>0</v>
      </c>
      <c r="AA295" s="910">
        <f t="shared" si="73"/>
        <v>0</v>
      </c>
      <c r="AB295" s="910">
        <f t="shared" si="73"/>
        <v>0</v>
      </c>
      <c r="AC295" s="910">
        <f t="shared" si="73"/>
        <v>0</v>
      </c>
      <c r="AD295" s="910">
        <f t="shared" si="73"/>
        <v>0</v>
      </c>
      <c r="AE295" s="910">
        <f t="shared" si="73"/>
        <v>0</v>
      </c>
      <c r="AF295" s="910">
        <f t="shared" si="73"/>
        <v>0</v>
      </c>
      <c r="AG295" s="910">
        <f t="shared" si="73"/>
        <v>0</v>
      </c>
      <c r="AH295" s="910">
        <f t="shared" si="73"/>
        <v>0</v>
      </c>
      <c r="AI295" s="910">
        <f t="shared" si="73"/>
        <v>0</v>
      </c>
      <c r="AJ295" s="910">
        <f t="shared" si="73"/>
        <v>0</v>
      </c>
      <c r="AK295" s="910">
        <f t="shared" si="73"/>
        <v>0</v>
      </c>
      <c r="AL295" s="910">
        <f t="shared" si="73"/>
        <v>0</v>
      </c>
      <c r="AM295" s="910">
        <f t="shared" si="73"/>
        <v>0</v>
      </c>
      <c r="AN295" s="910">
        <f t="shared" si="73"/>
        <v>0</v>
      </c>
      <c r="AO295" s="910">
        <f t="shared" si="73"/>
        <v>0</v>
      </c>
      <c r="AP295" s="910">
        <f t="shared" si="73"/>
        <v>0</v>
      </c>
      <c r="AQ295" s="910">
        <f t="shared" si="73"/>
        <v>0</v>
      </c>
      <c r="AR295" s="910">
        <f t="shared" si="73"/>
        <v>0</v>
      </c>
      <c r="AS295" s="910">
        <f t="shared" si="73"/>
        <v>0</v>
      </c>
      <c r="AT295" s="910">
        <f t="shared" si="73"/>
        <v>0</v>
      </c>
      <c r="AU295" s="910">
        <f t="shared" si="73"/>
        <v>0</v>
      </c>
      <c r="AV295" s="910">
        <f t="shared" si="73"/>
        <v>0</v>
      </c>
      <c r="AW295" s="910">
        <f t="shared" si="73"/>
        <v>0</v>
      </c>
      <c r="AX295" s="910">
        <f t="shared" si="73"/>
        <v>0</v>
      </c>
      <c r="AY295" s="910">
        <f t="shared" si="73"/>
        <v>0</v>
      </c>
      <c r="AZ295" s="910">
        <f t="shared" si="73"/>
        <v>0</v>
      </c>
      <c r="BA295" s="910">
        <f t="shared" si="73"/>
        <v>0</v>
      </c>
      <c r="BB295" s="910">
        <f t="shared" si="73"/>
        <v>0</v>
      </c>
      <c r="BC295" s="910">
        <f t="shared" si="73"/>
        <v>0</v>
      </c>
      <c r="BD295" s="910">
        <f t="shared" si="73"/>
        <v>0</v>
      </c>
      <c r="BE295" s="910">
        <f t="shared" si="73"/>
        <v>0</v>
      </c>
      <c r="BF295" s="910">
        <f t="shared" si="73"/>
        <v>0</v>
      </c>
      <c r="BG295" s="910">
        <f t="shared" si="73"/>
        <v>0</v>
      </c>
      <c r="BH295" s="910">
        <f t="shared" si="73"/>
        <v>0</v>
      </c>
      <c r="BI295" s="910">
        <f t="shared" si="73"/>
        <v>0</v>
      </c>
      <c r="BJ295" s="910">
        <f t="shared" si="73"/>
        <v>0</v>
      </c>
      <c r="BK295" s="910">
        <f t="shared" si="73"/>
        <v>0</v>
      </c>
      <c r="BL295" s="910">
        <f t="shared" si="73"/>
        <v>0</v>
      </c>
      <c r="BM295" s="910">
        <f t="shared" si="73"/>
        <v>0</v>
      </c>
      <c r="BN295" s="910">
        <f t="shared" si="73"/>
        <v>0</v>
      </c>
      <c r="BO295" s="910">
        <f t="shared" si="73"/>
        <v>0</v>
      </c>
      <c r="BP295" s="910">
        <f t="shared" si="73"/>
        <v>0</v>
      </c>
      <c r="BQ295" s="910">
        <f t="shared" si="73"/>
        <v>0</v>
      </c>
      <c r="BR295" s="910">
        <f t="shared" si="73"/>
        <v>0</v>
      </c>
      <c r="BS295" s="910">
        <f t="shared" si="73"/>
        <v>0</v>
      </c>
      <c r="BT295" s="910">
        <f t="shared" si="73"/>
        <v>0</v>
      </c>
      <c r="BU295" s="910">
        <f t="shared" si="73"/>
        <v>0</v>
      </c>
      <c r="BV295" s="910">
        <f t="shared" si="73"/>
        <v>0</v>
      </c>
      <c r="BW295" s="910">
        <f t="shared" si="73"/>
        <v>0</v>
      </c>
      <c r="BX295" s="910">
        <f t="shared" si="73"/>
        <v>0</v>
      </c>
      <c r="BY295" s="910">
        <f t="shared" si="73"/>
        <v>0</v>
      </c>
      <c r="BZ295" s="910">
        <f t="shared" si="73"/>
        <v>0</v>
      </c>
      <c r="CA295" s="910">
        <f t="shared" si="73"/>
        <v>0</v>
      </c>
      <c r="CB295" s="910">
        <f t="shared" si="73"/>
        <v>0</v>
      </c>
      <c r="CC295" s="910">
        <f t="shared" si="73"/>
        <v>0</v>
      </c>
      <c r="CD295" s="910">
        <f t="shared" si="73"/>
        <v>0</v>
      </c>
      <c r="CE295" s="910">
        <f t="shared" si="73"/>
        <v>0</v>
      </c>
      <c r="CF295" s="910">
        <f t="shared" si="73"/>
        <v>0</v>
      </c>
      <c r="CG295" s="910">
        <f t="shared" si="73"/>
        <v>0</v>
      </c>
      <c r="CH295" s="910">
        <f t="shared" si="73"/>
        <v>0</v>
      </c>
      <c r="CI295" s="910">
        <f t="shared" si="73"/>
        <v>0</v>
      </c>
    </row>
    <row r="296" spans="1:87" ht="15.75" customHeight="1">
      <c r="A296" s="379"/>
      <c r="B296" s="882"/>
      <c r="C296" s="719"/>
      <c r="D296" s="557"/>
      <c r="E296" s="557"/>
      <c r="F296" s="557"/>
      <c r="G296" s="557"/>
      <c r="H296" s="557"/>
      <c r="I296" s="557"/>
      <c r="J296" s="557"/>
      <c r="K296" s="557"/>
      <c r="L296" s="557"/>
      <c r="M296" s="557"/>
      <c r="N296" s="557"/>
      <c r="O296" s="557"/>
      <c r="P296" s="557"/>
      <c r="Q296" s="557"/>
      <c r="R296" s="557"/>
      <c r="S296" s="557"/>
      <c r="T296" s="557"/>
      <c r="U296" s="557"/>
      <c r="V296" s="557"/>
      <c r="W296" s="557"/>
      <c r="X296" s="557"/>
      <c r="Y296" s="557"/>
      <c r="Z296" s="557"/>
      <c r="AA296" s="557"/>
      <c r="AB296" s="557"/>
      <c r="AC296" s="557"/>
      <c r="AD296" s="557"/>
      <c r="AE296" s="557"/>
      <c r="AF296" s="557"/>
      <c r="AG296" s="557"/>
      <c r="AH296" s="557"/>
      <c r="AI296" s="557"/>
      <c r="AJ296" s="557"/>
      <c r="AK296" s="557"/>
      <c r="AL296" s="557"/>
      <c r="AM296" s="557"/>
      <c r="AN296" s="437"/>
      <c r="AO296" s="437"/>
      <c r="AP296" s="437"/>
      <c r="AQ296" s="437"/>
      <c r="AR296" s="437"/>
      <c r="AS296" s="437"/>
      <c r="AT296" s="437"/>
      <c r="AU296" s="437"/>
      <c r="AV296" s="437"/>
      <c r="AW296" s="437"/>
      <c r="AX296" s="437"/>
      <c r="AY296" s="437"/>
      <c r="AZ296" s="437"/>
      <c r="BA296" s="437"/>
      <c r="BB296" s="437"/>
      <c r="BC296" s="437"/>
      <c r="BD296" s="437"/>
      <c r="BE296" s="437"/>
      <c r="BF296" s="437"/>
      <c r="BG296" s="437"/>
      <c r="BH296" s="437"/>
      <c r="BI296" s="437"/>
      <c r="BJ296" s="437"/>
      <c r="BK296" s="437"/>
      <c r="BL296" s="437"/>
      <c r="BM296" s="437"/>
      <c r="BN296" s="437"/>
      <c r="BO296" s="437"/>
      <c r="BP296" s="437"/>
      <c r="BQ296" s="437"/>
      <c r="BR296" s="437"/>
      <c r="BS296" s="437"/>
      <c r="BT296" s="437"/>
      <c r="BU296" s="437"/>
      <c r="BV296" s="437"/>
      <c r="BW296" s="437"/>
      <c r="BX296" s="437"/>
      <c r="BY296" s="437"/>
      <c r="BZ296" s="437"/>
      <c r="CA296" s="437"/>
      <c r="CB296" s="437"/>
      <c r="CC296" s="437"/>
      <c r="CD296" s="437"/>
      <c r="CE296" s="437"/>
      <c r="CF296" s="437"/>
      <c r="CG296" s="437"/>
      <c r="CH296" s="437"/>
      <c r="CI296" s="437"/>
    </row>
    <row r="297" spans="1:87" ht="22.5" customHeight="1">
      <c r="A297" s="877"/>
      <c r="B297" s="878"/>
      <c r="C297" s="498"/>
      <c r="D297" s="701"/>
      <c r="E297" s="491"/>
      <c r="F297" s="491"/>
      <c r="G297" s="491"/>
      <c r="H297" s="491"/>
      <c r="I297" s="491"/>
      <c r="J297" s="491"/>
      <c r="K297" s="491"/>
      <c r="L297" s="491"/>
      <c r="M297" s="491"/>
      <c r="N297" s="491"/>
      <c r="O297" s="491"/>
      <c r="P297" s="491"/>
      <c r="Q297" s="491"/>
      <c r="R297" s="491"/>
      <c r="S297" s="491"/>
      <c r="T297" s="491"/>
      <c r="U297" s="491"/>
      <c r="V297" s="491"/>
      <c r="W297" s="491"/>
      <c r="X297" s="491"/>
      <c r="Y297" s="491"/>
      <c r="Z297" s="491"/>
      <c r="AA297" s="491"/>
      <c r="AB297" s="491"/>
      <c r="AC297" s="491"/>
      <c r="AD297" s="491"/>
      <c r="AE297" s="491"/>
      <c r="AF297" s="491"/>
      <c r="AG297" s="491"/>
      <c r="AH297" s="491"/>
      <c r="AI297" s="491"/>
      <c r="AJ297" s="491"/>
      <c r="AK297" s="491"/>
      <c r="AL297" s="491"/>
      <c r="AM297" s="491"/>
      <c r="AN297" s="491"/>
      <c r="AO297" s="491"/>
      <c r="AP297" s="491"/>
      <c r="AQ297" s="491"/>
      <c r="AR297" s="491"/>
      <c r="AS297" s="491"/>
      <c r="AT297" s="491"/>
      <c r="AU297" s="491"/>
      <c r="AV297" s="491"/>
      <c r="AW297" s="491"/>
      <c r="AX297" s="491"/>
      <c r="AY297" s="491"/>
      <c r="AZ297" s="491"/>
      <c r="BA297" s="491"/>
      <c r="BB297" s="491"/>
      <c r="BC297" s="491"/>
      <c r="BD297" s="491"/>
      <c r="BE297" s="491"/>
      <c r="BF297" s="491"/>
      <c r="BG297" s="491"/>
      <c r="BH297" s="491"/>
      <c r="BI297" s="491"/>
      <c r="BJ297" s="491"/>
      <c r="BK297" s="491"/>
      <c r="BL297" s="491"/>
      <c r="BM297" s="491"/>
      <c r="BN297" s="491"/>
      <c r="BO297" s="491"/>
      <c r="BP297" s="491"/>
      <c r="BQ297" s="491"/>
      <c r="BR297" s="491"/>
      <c r="BS297" s="491"/>
      <c r="BT297" s="491"/>
      <c r="BU297" s="491"/>
      <c r="BV297" s="491"/>
      <c r="BW297" s="491"/>
      <c r="BX297" s="491"/>
      <c r="BY297" s="491"/>
      <c r="BZ297" s="491"/>
      <c r="CA297" s="491"/>
      <c r="CB297" s="491"/>
      <c r="CC297" s="491"/>
      <c r="CD297" s="491"/>
      <c r="CE297" s="491"/>
      <c r="CF297" s="491"/>
      <c r="CG297" s="491"/>
      <c r="CH297" s="491"/>
      <c r="CI297" s="491"/>
    </row>
    <row r="298" spans="1:87" ht="22.5" customHeight="1">
      <c r="A298" s="877"/>
      <c r="B298" s="878"/>
      <c r="C298" s="498"/>
      <c r="D298" s="701"/>
      <c r="E298" s="491"/>
      <c r="F298" s="491"/>
      <c r="G298" s="491"/>
      <c r="H298" s="491"/>
      <c r="I298" s="491"/>
      <c r="J298" s="491"/>
      <c r="K298" s="491"/>
      <c r="L298" s="491"/>
      <c r="M298" s="491"/>
      <c r="N298" s="491"/>
      <c r="O298" s="491"/>
      <c r="P298" s="491"/>
      <c r="Q298" s="491"/>
      <c r="R298" s="491"/>
      <c r="S298" s="491"/>
      <c r="T298" s="491"/>
      <c r="U298" s="491"/>
      <c r="V298" s="491"/>
      <c r="W298" s="491"/>
      <c r="X298" s="491"/>
      <c r="Y298" s="491"/>
      <c r="Z298" s="491"/>
      <c r="AA298" s="491"/>
      <c r="AB298" s="491"/>
      <c r="AC298" s="491"/>
      <c r="AD298" s="491"/>
      <c r="AE298" s="491"/>
      <c r="AF298" s="491"/>
      <c r="AG298" s="491"/>
      <c r="AH298" s="491"/>
      <c r="AI298" s="491"/>
      <c r="AJ298" s="491"/>
      <c r="AK298" s="491"/>
      <c r="AL298" s="491"/>
      <c r="AM298" s="491"/>
      <c r="AN298" s="491"/>
      <c r="AO298" s="491"/>
      <c r="AP298" s="491"/>
      <c r="AQ298" s="491"/>
      <c r="AR298" s="491"/>
      <c r="AS298" s="491"/>
      <c r="AT298" s="491"/>
      <c r="AU298" s="491"/>
      <c r="AV298" s="491"/>
      <c r="AW298" s="491"/>
      <c r="AX298" s="491"/>
      <c r="AY298" s="491"/>
      <c r="AZ298" s="491"/>
      <c r="BA298" s="491"/>
      <c r="BB298" s="491"/>
      <c r="BC298" s="491"/>
      <c r="BD298" s="491"/>
      <c r="BE298" s="491"/>
      <c r="BF298" s="491"/>
      <c r="BG298" s="491"/>
      <c r="BH298" s="491"/>
      <c r="BI298" s="491"/>
      <c r="BJ298" s="491"/>
      <c r="BK298" s="491"/>
      <c r="BL298" s="491"/>
      <c r="BM298" s="491"/>
      <c r="BN298" s="491"/>
      <c r="BO298" s="491"/>
      <c r="BP298" s="491"/>
      <c r="BQ298" s="491"/>
      <c r="BR298" s="491"/>
      <c r="BS298" s="491"/>
      <c r="BT298" s="491"/>
      <c r="BU298" s="491"/>
      <c r="BV298" s="491"/>
      <c r="BW298" s="491"/>
      <c r="BX298" s="491"/>
      <c r="BY298" s="491"/>
      <c r="BZ298" s="491"/>
      <c r="CA298" s="491"/>
      <c r="CB298" s="491"/>
      <c r="CC298" s="491"/>
      <c r="CD298" s="491"/>
      <c r="CE298" s="491"/>
      <c r="CF298" s="491"/>
      <c r="CG298" s="491"/>
      <c r="CH298" s="491"/>
      <c r="CI298" s="491"/>
    </row>
    <row r="299" spans="1:87" ht="41.25" customHeight="1">
      <c r="A299" s="655" t="s">
        <v>342</v>
      </c>
      <c r="B299" s="871"/>
      <c r="C299" s="872"/>
      <c r="D299" s="902"/>
      <c r="E299" s="903"/>
      <c r="F299" s="903"/>
      <c r="G299" s="903"/>
      <c r="H299" s="903"/>
      <c r="I299" s="903"/>
      <c r="J299" s="903"/>
      <c r="K299" s="903"/>
      <c r="L299" s="903"/>
      <c r="M299" s="903"/>
      <c r="N299" s="903"/>
      <c r="O299" s="903"/>
      <c r="P299" s="903"/>
      <c r="Q299" s="903"/>
      <c r="R299" s="903"/>
      <c r="S299" s="903"/>
      <c r="T299" s="903"/>
      <c r="U299" s="903"/>
      <c r="V299" s="903"/>
      <c r="W299" s="903"/>
      <c r="X299" s="903"/>
      <c r="Y299" s="903"/>
      <c r="Z299" s="903"/>
      <c r="AA299" s="903"/>
      <c r="AB299" s="903"/>
      <c r="AC299" s="903"/>
      <c r="AD299" s="903"/>
      <c r="AE299" s="903"/>
      <c r="AF299" s="903"/>
      <c r="AG299" s="903"/>
      <c r="AH299" s="903"/>
      <c r="AI299" s="903"/>
      <c r="AJ299" s="903"/>
      <c r="AK299" s="903"/>
      <c r="AL299" s="903"/>
      <c r="AM299" s="903"/>
      <c r="AN299" s="903"/>
      <c r="AO299" s="903"/>
      <c r="AP299" s="903"/>
      <c r="AQ299" s="903"/>
      <c r="AR299" s="903"/>
      <c r="AS299" s="903"/>
      <c r="AT299" s="903"/>
      <c r="AU299" s="903"/>
      <c r="AV299" s="903"/>
      <c r="AW299" s="903"/>
      <c r="AX299" s="903"/>
      <c r="AY299" s="903"/>
      <c r="AZ299" s="903"/>
      <c r="BA299" s="903"/>
      <c r="BB299" s="903"/>
      <c r="BC299" s="903"/>
      <c r="BD299" s="903"/>
      <c r="BE299" s="903"/>
      <c r="BF299" s="903"/>
      <c r="BG299" s="903"/>
      <c r="BH299" s="903"/>
      <c r="BI299" s="903"/>
      <c r="BJ299" s="903"/>
      <c r="BK299" s="903"/>
      <c r="BL299" s="903"/>
      <c r="BM299" s="903"/>
      <c r="BN299" s="903"/>
      <c r="BO299" s="903"/>
      <c r="BP299" s="903"/>
      <c r="BQ299" s="903"/>
      <c r="BR299" s="903"/>
      <c r="BS299" s="903"/>
      <c r="BT299" s="903"/>
      <c r="BU299" s="903"/>
      <c r="BV299" s="903"/>
      <c r="BW299" s="903"/>
      <c r="BX299" s="903"/>
      <c r="BY299" s="903"/>
      <c r="BZ299" s="903"/>
      <c r="CA299" s="903"/>
      <c r="CB299" s="903"/>
      <c r="CC299" s="903"/>
      <c r="CD299" s="903"/>
      <c r="CE299" s="903"/>
      <c r="CF299" s="903"/>
      <c r="CG299" s="903"/>
      <c r="CH299" s="903"/>
      <c r="CI299" s="903"/>
    </row>
    <row r="300" spans="1:87" ht="15.75" customHeight="1">
      <c r="A300" s="442" t="s">
        <v>343</v>
      </c>
      <c r="B300" s="920"/>
      <c r="C300" s="719" t="str">
        <f>Settings!$C$7</f>
        <v>USD</v>
      </c>
      <c r="D300" s="763">
        <v>0</v>
      </c>
      <c r="E300" s="763">
        <f t="shared" ref="E300:CI300" si="74">D300</f>
        <v>0</v>
      </c>
      <c r="F300" s="763">
        <f t="shared" si="74"/>
        <v>0</v>
      </c>
      <c r="G300" s="763">
        <f t="shared" si="74"/>
        <v>0</v>
      </c>
      <c r="H300" s="763">
        <f t="shared" si="74"/>
        <v>0</v>
      </c>
      <c r="I300" s="763">
        <f t="shared" si="74"/>
        <v>0</v>
      </c>
      <c r="J300" s="763">
        <f t="shared" si="74"/>
        <v>0</v>
      </c>
      <c r="K300" s="763">
        <f t="shared" si="74"/>
        <v>0</v>
      </c>
      <c r="L300" s="763">
        <f t="shared" si="74"/>
        <v>0</v>
      </c>
      <c r="M300" s="763">
        <f t="shared" si="74"/>
        <v>0</v>
      </c>
      <c r="N300" s="763">
        <f t="shared" si="74"/>
        <v>0</v>
      </c>
      <c r="O300" s="763">
        <f t="shared" si="74"/>
        <v>0</v>
      </c>
      <c r="P300" s="763">
        <f t="shared" si="74"/>
        <v>0</v>
      </c>
      <c r="Q300" s="763">
        <f t="shared" si="74"/>
        <v>0</v>
      </c>
      <c r="R300" s="763">
        <f t="shared" si="74"/>
        <v>0</v>
      </c>
      <c r="S300" s="763">
        <f t="shared" si="74"/>
        <v>0</v>
      </c>
      <c r="T300" s="763">
        <f t="shared" si="74"/>
        <v>0</v>
      </c>
      <c r="U300" s="763">
        <f t="shared" si="74"/>
        <v>0</v>
      </c>
      <c r="V300" s="763">
        <f t="shared" si="74"/>
        <v>0</v>
      </c>
      <c r="W300" s="763">
        <f t="shared" si="74"/>
        <v>0</v>
      </c>
      <c r="X300" s="763">
        <f t="shared" si="74"/>
        <v>0</v>
      </c>
      <c r="Y300" s="763">
        <f t="shared" si="74"/>
        <v>0</v>
      </c>
      <c r="Z300" s="763">
        <f t="shared" si="74"/>
        <v>0</v>
      </c>
      <c r="AA300" s="763">
        <f t="shared" si="74"/>
        <v>0</v>
      </c>
      <c r="AB300" s="763">
        <f t="shared" si="74"/>
        <v>0</v>
      </c>
      <c r="AC300" s="763">
        <f t="shared" si="74"/>
        <v>0</v>
      </c>
      <c r="AD300" s="763">
        <f t="shared" si="74"/>
        <v>0</v>
      </c>
      <c r="AE300" s="763">
        <f t="shared" si="74"/>
        <v>0</v>
      </c>
      <c r="AF300" s="763">
        <f t="shared" si="74"/>
        <v>0</v>
      </c>
      <c r="AG300" s="763">
        <f t="shared" si="74"/>
        <v>0</v>
      </c>
      <c r="AH300" s="763">
        <f t="shared" si="74"/>
        <v>0</v>
      </c>
      <c r="AI300" s="763">
        <f t="shared" si="74"/>
        <v>0</v>
      </c>
      <c r="AJ300" s="763">
        <f t="shared" si="74"/>
        <v>0</v>
      </c>
      <c r="AK300" s="763">
        <f t="shared" si="74"/>
        <v>0</v>
      </c>
      <c r="AL300" s="763">
        <f t="shared" si="74"/>
        <v>0</v>
      </c>
      <c r="AM300" s="763">
        <f t="shared" si="74"/>
        <v>0</v>
      </c>
      <c r="AN300" s="763">
        <f t="shared" si="74"/>
        <v>0</v>
      </c>
      <c r="AO300" s="763">
        <f t="shared" si="74"/>
        <v>0</v>
      </c>
      <c r="AP300" s="763">
        <f t="shared" si="74"/>
        <v>0</v>
      </c>
      <c r="AQ300" s="763">
        <f t="shared" si="74"/>
        <v>0</v>
      </c>
      <c r="AR300" s="763">
        <f t="shared" si="74"/>
        <v>0</v>
      </c>
      <c r="AS300" s="763">
        <f t="shared" si="74"/>
        <v>0</v>
      </c>
      <c r="AT300" s="763">
        <f t="shared" si="74"/>
        <v>0</v>
      </c>
      <c r="AU300" s="763">
        <f t="shared" si="74"/>
        <v>0</v>
      </c>
      <c r="AV300" s="763">
        <f t="shared" si="74"/>
        <v>0</v>
      </c>
      <c r="AW300" s="763">
        <f t="shared" si="74"/>
        <v>0</v>
      </c>
      <c r="AX300" s="763">
        <f t="shared" si="74"/>
        <v>0</v>
      </c>
      <c r="AY300" s="763">
        <f t="shared" si="74"/>
        <v>0</v>
      </c>
      <c r="AZ300" s="763">
        <f t="shared" si="74"/>
        <v>0</v>
      </c>
      <c r="BA300" s="763">
        <f t="shared" si="74"/>
        <v>0</v>
      </c>
      <c r="BB300" s="763">
        <f t="shared" si="74"/>
        <v>0</v>
      </c>
      <c r="BC300" s="763">
        <f t="shared" si="74"/>
        <v>0</v>
      </c>
      <c r="BD300" s="763">
        <f t="shared" si="74"/>
        <v>0</v>
      </c>
      <c r="BE300" s="763">
        <f t="shared" si="74"/>
        <v>0</v>
      </c>
      <c r="BF300" s="763">
        <f t="shared" si="74"/>
        <v>0</v>
      </c>
      <c r="BG300" s="763">
        <f t="shared" si="74"/>
        <v>0</v>
      </c>
      <c r="BH300" s="763">
        <f t="shared" si="74"/>
        <v>0</v>
      </c>
      <c r="BI300" s="763">
        <f t="shared" si="74"/>
        <v>0</v>
      </c>
      <c r="BJ300" s="763">
        <f t="shared" si="74"/>
        <v>0</v>
      </c>
      <c r="BK300" s="763">
        <f t="shared" si="74"/>
        <v>0</v>
      </c>
      <c r="BL300" s="763">
        <f t="shared" si="74"/>
        <v>0</v>
      </c>
      <c r="BM300" s="763">
        <f t="shared" si="74"/>
        <v>0</v>
      </c>
      <c r="BN300" s="763">
        <f t="shared" si="74"/>
        <v>0</v>
      </c>
      <c r="BO300" s="763">
        <f t="shared" si="74"/>
        <v>0</v>
      </c>
      <c r="BP300" s="763">
        <f t="shared" si="74"/>
        <v>0</v>
      </c>
      <c r="BQ300" s="763">
        <f t="shared" si="74"/>
        <v>0</v>
      </c>
      <c r="BR300" s="763">
        <f t="shared" si="74"/>
        <v>0</v>
      </c>
      <c r="BS300" s="763">
        <f t="shared" si="74"/>
        <v>0</v>
      </c>
      <c r="BT300" s="763">
        <f t="shared" si="74"/>
        <v>0</v>
      </c>
      <c r="BU300" s="763">
        <f t="shared" si="74"/>
        <v>0</v>
      </c>
      <c r="BV300" s="763">
        <f t="shared" si="74"/>
        <v>0</v>
      </c>
      <c r="BW300" s="763">
        <f t="shared" si="74"/>
        <v>0</v>
      </c>
      <c r="BX300" s="763">
        <f t="shared" si="74"/>
        <v>0</v>
      </c>
      <c r="BY300" s="763">
        <f t="shared" si="74"/>
        <v>0</v>
      </c>
      <c r="BZ300" s="763">
        <f t="shared" si="74"/>
        <v>0</v>
      </c>
      <c r="CA300" s="763">
        <f t="shared" si="74"/>
        <v>0</v>
      </c>
      <c r="CB300" s="763">
        <f t="shared" si="74"/>
        <v>0</v>
      </c>
      <c r="CC300" s="763">
        <f t="shared" si="74"/>
        <v>0</v>
      </c>
      <c r="CD300" s="763">
        <f t="shared" si="74"/>
        <v>0</v>
      </c>
      <c r="CE300" s="763">
        <f t="shared" si="74"/>
        <v>0</v>
      </c>
      <c r="CF300" s="763">
        <f t="shared" si="74"/>
        <v>0</v>
      </c>
      <c r="CG300" s="763">
        <f t="shared" si="74"/>
        <v>0</v>
      </c>
      <c r="CH300" s="763">
        <f t="shared" si="74"/>
        <v>0</v>
      </c>
      <c r="CI300" s="763">
        <f t="shared" si="74"/>
        <v>0</v>
      </c>
    </row>
    <row r="301" spans="1:87" ht="15.75" customHeight="1">
      <c r="A301" s="442" t="s">
        <v>344</v>
      </c>
      <c r="B301" s="920"/>
      <c r="C301" s="719" t="str">
        <f>Settings!$C$7</f>
        <v>USD</v>
      </c>
      <c r="D301" s="763">
        <v>0</v>
      </c>
      <c r="E301" s="763">
        <f t="shared" ref="E301:CI301" si="75">D301</f>
        <v>0</v>
      </c>
      <c r="F301" s="763">
        <f t="shared" si="75"/>
        <v>0</v>
      </c>
      <c r="G301" s="763">
        <f t="shared" si="75"/>
        <v>0</v>
      </c>
      <c r="H301" s="763">
        <f t="shared" si="75"/>
        <v>0</v>
      </c>
      <c r="I301" s="763">
        <f t="shared" si="75"/>
        <v>0</v>
      </c>
      <c r="J301" s="763">
        <f t="shared" si="75"/>
        <v>0</v>
      </c>
      <c r="K301" s="763">
        <f t="shared" si="75"/>
        <v>0</v>
      </c>
      <c r="L301" s="763">
        <f t="shared" si="75"/>
        <v>0</v>
      </c>
      <c r="M301" s="763">
        <f t="shared" si="75"/>
        <v>0</v>
      </c>
      <c r="N301" s="763">
        <f t="shared" si="75"/>
        <v>0</v>
      </c>
      <c r="O301" s="763">
        <f t="shared" si="75"/>
        <v>0</v>
      </c>
      <c r="P301" s="763">
        <f t="shared" si="75"/>
        <v>0</v>
      </c>
      <c r="Q301" s="763">
        <f t="shared" si="75"/>
        <v>0</v>
      </c>
      <c r="R301" s="763">
        <f t="shared" si="75"/>
        <v>0</v>
      </c>
      <c r="S301" s="763">
        <f t="shared" si="75"/>
        <v>0</v>
      </c>
      <c r="T301" s="763">
        <f t="shared" si="75"/>
        <v>0</v>
      </c>
      <c r="U301" s="763">
        <f t="shared" si="75"/>
        <v>0</v>
      </c>
      <c r="V301" s="763">
        <f t="shared" si="75"/>
        <v>0</v>
      </c>
      <c r="W301" s="763">
        <f t="shared" si="75"/>
        <v>0</v>
      </c>
      <c r="X301" s="763">
        <f t="shared" si="75"/>
        <v>0</v>
      </c>
      <c r="Y301" s="763">
        <f t="shared" si="75"/>
        <v>0</v>
      </c>
      <c r="Z301" s="763">
        <f t="shared" si="75"/>
        <v>0</v>
      </c>
      <c r="AA301" s="763">
        <f t="shared" si="75"/>
        <v>0</v>
      </c>
      <c r="AB301" s="763">
        <f t="shared" si="75"/>
        <v>0</v>
      </c>
      <c r="AC301" s="763">
        <f t="shared" si="75"/>
        <v>0</v>
      </c>
      <c r="AD301" s="763">
        <f t="shared" si="75"/>
        <v>0</v>
      </c>
      <c r="AE301" s="763">
        <f t="shared" si="75"/>
        <v>0</v>
      </c>
      <c r="AF301" s="763">
        <f t="shared" si="75"/>
        <v>0</v>
      </c>
      <c r="AG301" s="763">
        <f t="shared" si="75"/>
        <v>0</v>
      </c>
      <c r="AH301" s="763">
        <f t="shared" si="75"/>
        <v>0</v>
      </c>
      <c r="AI301" s="763">
        <f t="shared" si="75"/>
        <v>0</v>
      </c>
      <c r="AJ301" s="763">
        <f t="shared" si="75"/>
        <v>0</v>
      </c>
      <c r="AK301" s="763">
        <f t="shared" si="75"/>
        <v>0</v>
      </c>
      <c r="AL301" s="763">
        <f t="shared" si="75"/>
        <v>0</v>
      </c>
      <c r="AM301" s="763">
        <f t="shared" si="75"/>
        <v>0</v>
      </c>
      <c r="AN301" s="763">
        <f t="shared" si="75"/>
        <v>0</v>
      </c>
      <c r="AO301" s="763">
        <f t="shared" si="75"/>
        <v>0</v>
      </c>
      <c r="AP301" s="763">
        <f t="shared" si="75"/>
        <v>0</v>
      </c>
      <c r="AQ301" s="763">
        <f t="shared" si="75"/>
        <v>0</v>
      </c>
      <c r="AR301" s="763">
        <f t="shared" si="75"/>
        <v>0</v>
      </c>
      <c r="AS301" s="763">
        <f t="shared" si="75"/>
        <v>0</v>
      </c>
      <c r="AT301" s="763">
        <f t="shared" si="75"/>
        <v>0</v>
      </c>
      <c r="AU301" s="763">
        <f t="shared" si="75"/>
        <v>0</v>
      </c>
      <c r="AV301" s="763">
        <f t="shared" si="75"/>
        <v>0</v>
      </c>
      <c r="AW301" s="763">
        <f t="shared" si="75"/>
        <v>0</v>
      </c>
      <c r="AX301" s="763">
        <f t="shared" si="75"/>
        <v>0</v>
      </c>
      <c r="AY301" s="763">
        <f t="shared" si="75"/>
        <v>0</v>
      </c>
      <c r="AZ301" s="763">
        <f t="shared" si="75"/>
        <v>0</v>
      </c>
      <c r="BA301" s="763">
        <f t="shared" si="75"/>
        <v>0</v>
      </c>
      <c r="BB301" s="763">
        <f t="shared" si="75"/>
        <v>0</v>
      </c>
      <c r="BC301" s="763">
        <f t="shared" si="75"/>
        <v>0</v>
      </c>
      <c r="BD301" s="763">
        <f t="shared" si="75"/>
        <v>0</v>
      </c>
      <c r="BE301" s="763">
        <f t="shared" si="75"/>
        <v>0</v>
      </c>
      <c r="BF301" s="763">
        <f t="shared" si="75"/>
        <v>0</v>
      </c>
      <c r="BG301" s="763">
        <f t="shared" si="75"/>
        <v>0</v>
      </c>
      <c r="BH301" s="763">
        <f t="shared" si="75"/>
        <v>0</v>
      </c>
      <c r="BI301" s="763">
        <f t="shared" si="75"/>
        <v>0</v>
      </c>
      <c r="BJ301" s="763">
        <f t="shared" si="75"/>
        <v>0</v>
      </c>
      <c r="BK301" s="763">
        <f t="shared" si="75"/>
        <v>0</v>
      </c>
      <c r="BL301" s="763">
        <f t="shared" si="75"/>
        <v>0</v>
      </c>
      <c r="BM301" s="763">
        <f t="shared" si="75"/>
        <v>0</v>
      </c>
      <c r="BN301" s="763">
        <f t="shared" si="75"/>
        <v>0</v>
      </c>
      <c r="BO301" s="763">
        <f t="shared" si="75"/>
        <v>0</v>
      </c>
      <c r="BP301" s="763">
        <f t="shared" si="75"/>
        <v>0</v>
      </c>
      <c r="BQ301" s="763">
        <f t="shared" si="75"/>
        <v>0</v>
      </c>
      <c r="BR301" s="763">
        <f t="shared" si="75"/>
        <v>0</v>
      </c>
      <c r="BS301" s="763">
        <f t="shared" si="75"/>
        <v>0</v>
      </c>
      <c r="BT301" s="763">
        <f t="shared" si="75"/>
        <v>0</v>
      </c>
      <c r="BU301" s="763">
        <f t="shared" si="75"/>
        <v>0</v>
      </c>
      <c r="BV301" s="763">
        <f t="shared" si="75"/>
        <v>0</v>
      </c>
      <c r="BW301" s="763">
        <f t="shared" si="75"/>
        <v>0</v>
      </c>
      <c r="BX301" s="763">
        <f t="shared" si="75"/>
        <v>0</v>
      </c>
      <c r="BY301" s="763">
        <f t="shared" si="75"/>
        <v>0</v>
      </c>
      <c r="BZ301" s="763">
        <f t="shared" si="75"/>
        <v>0</v>
      </c>
      <c r="CA301" s="763">
        <f t="shared" si="75"/>
        <v>0</v>
      </c>
      <c r="CB301" s="763">
        <f t="shared" si="75"/>
        <v>0</v>
      </c>
      <c r="CC301" s="763">
        <f t="shared" si="75"/>
        <v>0</v>
      </c>
      <c r="CD301" s="763">
        <f t="shared" si="75"/>
        <v>0</v>
      </c>
      <c r="CE301" s="763">
        <f t="shared" si="75"/>
        <v>0</v>
      </c>
      <c r="CF301" s="763">
        <f t="shared" si="75"/>
        <v>0</v>
      </c>
      <c r="CG301" s="763">
        <f t="shared" si="75"/>
        <v>0</v>
      </c>
      <c r="CH301" s="763">
        <f t="shared" si="75"/>
        <v>0</v>
      </c>
      <c r="CI301" s="763">
        <f t="shared" si="75"/>
        <v>0</v>
      </c>
    </row>
    <row r="302" spans="1:87" ht="15.75" customHeight="1">
      <c r="A302" s="373" t="s">
        <v>94</v>
      </c>
      <c r="B302" s="920"/>
      <c r="C302" s="719" t="str">
        <f>Settings!$C$7</f>
        <v>USD</v>
      </c>
      <c r="D302" s="763">
        <v>0</v>
      </c>
      <c r="E302" s="763">
        <f t="shared" ref="E302:CI302" si="76">D302</f>
        <v>0</v>
      </c>
      <c r="F302" s="763">
        <f t="shared" si="76"/>
        <v>0</v>
      </c>
      <c r="G302" s="763">
        <f t="shared" si="76"/>
        <v>0</v>
      </c>
      <c r="H302" s="763">
        <f t="shared" si="76"/>
        <v>0</v>
      </c>
      <c r="I302" s="763">
        <f t="shared" si="76"/>
        <v>0</v>
      </c>
      <c r="J302" s="763">
        <f t="shared" si="76"/>
        <v>0</v>
      </c>
      <c r="K302" s="763">
        <f t="shared" si="76"/>
        <v>0</v>
      </c>
      <c r="L302" s="763">
        <f t="shared" si="76"/>
        <v>0</v>
      </c>
      <c r="M302" s="763">
        <f t="shared" si="76"/>
        <v>0</v>
      </c>
      <c r="N302" s="763">
        <f t="shared" si="76"/>
        <v>0</v>
      </c>
      <c r="O302" s="763">
        <f t="shared" si="76"/>
        <v>0</v>
      </c>
      <c r="P302" s="763">
        <f t="shared" si="76"/>
        <v>0</v>
      </c>
      <c r="Q302" s="763">
        <f t="shared" si="76"/>
        <v>0</v>
      </c>
      <c r="R302" s="763">
        <f t="shared" si="76"/>
        <v>0</v>
      </c>
      <c r="S302" s="763">
        <f t="shared" si="76"/>
        <v>0</v>
      </c>
      <c r="T302" s="763">
        <f t="shared" si="76"/>
        <v>0</v>
      </c>
      <c r="U302" s="763">
        <f t="shared" si="76"/>
        <v>0</v>
      </c>
      <c r="V302" s="763">
        <f t="shared" si="76"/>
        <v>0</v>
      </c>
      <c r="W302" s="763">
        <f t="shared" si="76"/>
        <v>0</v>
      </c>
      <c r="X302" s="763">
        <f t="shared" si="76"/>
        <v>0</v>
      </c>
      <c r="Y302" s="763">
        <f t="shared" si="76"/>
        <v>0</v>
      </c>
      <c r="Z302" s="763">
        <f t="shared" si="76"/>
        <v>0</v>
      </c>
      <c r="AA302" s="763">
        <f t="shared" si="76"/>
        <v>0</v>
      </c>
      <c r="AB302" s="763">
        <f t="shared" si="76"/>
        <v>0</v>
      </c>
      <c r="AC302" s="763">
        <f t="shared" si="76"/>
        <v>0</v>
      </c>
      <c r="AD302" s="763">
        <f t="shared" si="76"/>
        <v>0</v>
      </c>
      <c r="AE302" s="763">
        <f t="shared" si="76"/>
        <v>0</v>
      </c>
      <c r="AF302" s="763">
        <f t="shared" si="76"/>
        <v>0</v>
      </c>
      <c r="AG302" s="763">
        <f t="shared" si="76"/>
        <v>0</v>
      </c>
      <c r="AH302" s="763">
        <f t="shared" si="76"/>
        <v>0</v>
      </c>
      <c r="AI302" s="763">
        <f t="shared" si="76"/>
        <v>0</v>
      </c>
      <c r="AJ302" s="763">
        <f t="shared" si="76"/>
        <v>0</v>
      </c>
      <c r="AK302" s="763">
        <f t="shared" si="76"/>
        <v>0</v>
      </c>
      <c r="AL302" s="763">
        <f t="shared" si="76"/>
        <v>0</v>
      </c>
      <c r="AM302" s="763">
        <f t="shared" si="76"/>
        <v>0</v>
      </c>
      <c r="AN302" s="763">
        <f t="shared" si="76"/>
        <v>0</v>
      </c>
      <c r="AO302" s="763">
        <f t="shared" si="76"/>
        <v>0</v>
      </c>
      <c r="AP302" s="763">
        <f t="shared" si="76"/>
        <v>0</v>
      </c>
      <c r="AQ302" s="763">
        <f t="shared" si="76"/>
        <v>0</v>
      </c>
      <c r="AR302" s="763">
        <f t="shared" si="76"/>
        <v>0</v>
      </c>
      <c r="AS302" s="763">
        <f t="shared" si="76"/>
        <v>0</v>
      </c>
      <c r="AT302" s="763">
        <f t="shared" si="76"/>
        <v>0</v>
      </c>
      <c r="AU302" s="763">
        <f t="shared" si="76"/>
        <v>0</v>
      </c>
      <c r="AV302" s="763">
        <f t="shared" si="76"/>
        <v>0</v>
      </c>
      <c r="AW302" s="763">
        <f t="shared" si="76"/>
        <v>0</v>
      </c>
      <c r="AX302" s="763">
        <f t="shared" si="76"/>
        <v>0</v>
      </c>
      <c r="AY302" s="763">
        <f t="shared" si="76"/>
        <v>0</v>
      </c>
      <c r="AZ302" s="763">
        <f t="shared" si="76"/>
        <v>0</v>
      </c>
      <c r="BA302" s="763">
        <f t="shared" si="76"/>
        <v>0</v>
      </c>
      <c r="BB302" s="763">
        <f t="shared" si="76"/>
        <v>0</v>
      </c>
      <c r="BC302" s="763">
        <f t="shared" si="76"/>
        <v>0</v>
      </c>
      <c r="BD302" s="763">
        <f t="shared" si="76"/>
        <v>0</v>
      </c>
      <c r="BE302" s="763">
        <f t="shared" si="76"/>
        <v>0</v>
      </c>
      <c r="BF302" s="763">
        <f t="shared" si="76"/>
        <v>0</v>
      </c>
      <c r="BG302" s="763">
        <f t="shared" si="76"/>
        <v>0</v>
      </c>
      <c r="BH302" s="763">
        <f t="shared" si="76"/>
        <v>0</v>
      </c>
      <c r="BI302" s="763">
        <f t="shared" si="76"/>
        <v>0</v>
      </c>
      <c r="BJ302" s="763">
        <f t="shared" si="76"/>
        <v>0</v>
      </c>
      <c r="BK302" s="763">
        <f t="shared" si="76"/>
        <v>0</v>
      </c>
      <c r="BL302" s="763">
        <f t="shared" si="76"/>
        <v>0</v>
      </c>
      <c r="BM302" s="763">
        <f t="shared" si="76"/>
        <v>0</v>
      </c>
      <c r="BN302" s="763">
        <f t="shared" si="76"/>
        <v>0</v>
      </c>
      <c r="BO302" s="763">
        <f t="shared" si="76"/>
        <v>0</v>
      </c>
      <c r="BP302" s="763">
        <f t="shared" si="76"/>
        <v>0</v>
      </c>
      <c r="BQ302" s="763">
        <f t="shared" si="76"/>
        <v>0</v>
      </c>
      <c r="BR302" s="763">
        <f t="shared" si="76"/>
        <v>0</v>
      </c>
      <c r="BS302" s="763">
        <f t="shared" si="76"/>
        <v>0</v>
      </c>
      <c r="BT302" s="763">
        <f t="shared" si="76"/>
        <v>0</v>
      </c>
      <c r="BU302" s="763">
        <f t="shared" si="76"/>
        <v>0</v>
      </c>
      <c r="BV302" s="763">
        <f t="shared" si="76"/>
        <v>0</v>
      </c>
      <c r="BW302" s="763">
        <f t="shared" si="76"/>
        <v>0</v>
      </c>
      <c r="BX302" s="763">
        <f t="shared" si="76"/>
        <v>0</v>
      </c>
      <c r="BY302" s="763">
        <f t="shared" si="76"/>
        <v>0</v>
      </c>
      <c r="BZ302" s="763">
        <f t="shared" si="76"/>
        <v>0</v>
      </c>
      <c r="CA302" s="763">
        <f t="shared" si="76"/>
        <v>0</v>
      </c>
      <c r="CB302" s="763">
        <f t="shared" si="76"/>
        <v>0</v>
      </c>
      <c r="CC302" s="763">
        <f t="shared" si="76"/>
        <v>0</v>
      </c>
      <c r="CD302" s="763">
        <f t="shared" si="76"/>
        <v>0</v>
      </c>
      <c r="CE302" s="763">
        <f t="shared" si="76"/>
        <v>0</v>
      </c>
      <c r="CF302" s="763">
        <f t="shared" si="76"/>
        <v>0</v>
      </c>
      <c r="CG302" s="763">
        <f t="shared" si="76"/>
        <v>0</v>
      </c>
      <c r="CH302" s="763">
        <f t="shared" si="76"/>
        <v>0</v>
      </c>
      <c r="CI302" s="763">
        <f t="shared" si="76"/>
        <v>0</v>
      </c>
    </row>
    <row r="303" spans="1:87" ht="15.75" customHeight="1">
      <c r="A303" s="906" t="s">
        <v>345</v>
      </c>
      <c r="B303" s="923" t="s">
        <v>71</v>
      </c>
      <c r="C303" s="908" t="str">
        <f>Settings!$C$7</f>
        <v>USD</v>
      </c>
      <c r="D303" s="909">
        <f t="shared" ref="D303:CI303" si="77">SUM(D300:D302)</f>
        <v>0</v>
      </c>
      <c r="E303" s="910">
        <f t="shared" si="77"/>
        <v>0</v>
      </c>
      <c r="F303" s="910">
        <f t="shared" si="77"/>
        <v>0</v>
      </c>
      <c r="G303" s="910">
        <f t="shared" si="77"/>
        <v>0</v>
      </c>
      <c r="H303" s="910">
        <f t="shared" si="77"/>
        <v>0</v>
      </c>
      <c r="I303" s="910">
        <f t="shared" si="77"/>
        <v>0</v>
      </c>
      <c r="J303" s="910">
        <f t="shared" si="77"/>
        <v>0</v>
      </c>
      <c r="K303" s="910">
        <f t="shared" si="77"/>
        <v>0</v>
      </c>
      <c r="L303" s="910">
        <f t="shared" si="77"/>
        <v>0</v>
      </c>
      <c r="M303" s="910">
        <f t="shared" si="77"/>
        <v>0</v>
      </c>
      <c r="N303" s="910">
        <f t="shared" si="77"/>
        <v>0</v>
      </c>
      <c r="O303" s="910">
        <f t="shared" si="77"/>
        <v>0</v>
      </c>
      <c r="P303" s="910">
        <f t="shared" si="77"/>
        <v>0</v>
      </c>
      <c r="Q303" s="910">
        <f t="shared" si="77"/>
        <v>0</v>
      </c>
      <c r="R303" s="910">
        <f t="shared" si="77"/>
        <v>0</v>
      </c>
      <c r="S303" s="910">
        <f t="shared" si="77"/>
        <v>0</v>
      </c>
      <c r="T303" s="910">
        <f t="shared" si="77"/>
        <v>0</v>
      </c>
      <c r="U303" s="910">
        <f t="shared" si="77"/>
        <v>0</v>
      </c>
      <c r="V303" s="910">
        <f t="shared" si="77"/>
        <v>0</v>
      </c>
      <c r="W303" s="910">
        <f t="shared" si="77"/>
        <v>0</v>
      </c>
      <c r="X303" s="910">
        <f t="shared" si="77"/>
        <v>0</v>
      </c>
      <c r="Y303" s="910">
        <f t="shared" si="77"/>
        <v>0</v>
      </c>
      <c r="Z303" s="910">
        <f t="shared" si="77"/>
        <v>0</v>
      </c>
      <c r="AA303" s="910">
        <f t="shared" si="77"/>
        <v>0</v>
      </c>
      <c r="AB303" s="910">
        <f t="shared" si="77"/>
        <v>0</v>
      </c>
      <c r="AC303" s="910">
        <f t="shared" si="77"/>
        <v>0</v>
      </c>
      <c r="AD303" s="910">
        <f t="shared" si="77"/>
        <v>0</v>
      </c>
      <c r="AE303" s="910">
        <f t="shared" si="77"/>
        <v>0</v>
      </c>
      <c r="AF303" s="910">
        <f t="shared" si="77"/>
        <v>0</v>
      </c>
      <c r="AG303" s="910">
        <f t="shared" si="77"/>
        <v>0</v>
      </c>
      <c r="AH303" s="910">
        <f t="shared" si="77"/>
        <v>0</v>
      </c>
      <c r="AI303" s="910">
        <f t="shared" si="77"/>
        <v>0</v>
      </c>
      <c r="AJ303" s="910">
        <f t="shared" si="77"/>
        <v>0</v>
      </c>
      <c r="AK303" s="910">
        <f t="shared" si="77"/>
        <v>0</v>
      </c>
      <c r="AL303" s="910">
        <f t="shared" si="77"/>
        <v>0</v>
      </c>
      <c r="AM303" s="910">
        <f t="shared" si="77"/>
        <v>0</v>
      </c>
      <c r="AN303" s="910">
        <f t="shared" si="77"/>
        <v>0</v>
      </c>
      <c r="AO303" s="910">
        <f t="shared" si="77"/>
        <v>0</v>
      </c>
      <c r="AP303" s="910">
        <f t="shared" si="77"/>
        <v>0</v>
      </c>
      <c r="AQ303" s="910">
        <f t="shared" si="77"/>
        <v>0</v>
      </c>
      <c r="AR303" s="910">
        <f t="shared" si="77"/>
        <v>0</v>
      </c>
      <c r="AS303" s="910">
        <f t="shared" si="77"/>
        <v>0</v>
      </c>
      <c r="AT303" s="910">
        <f t="shared" si="77"/>
        <v>0</v>
      </c>
      <c r="AU303" s="910">
        <f t="shared" si="77"/>
        <v>0</v>
      </c>
      <c r="AV303" s="910">
        <f t="shared" si="77"/>
        <v>0</v>
      </c>
      <c r="AW303" s="910">
        <f t="shared" si="77"/>
        <v>0</v>
      </c>
      <c r="AX303" s="910">
        <f t="shared" si="77"/>
        <v>0</v>
      </c>
      <c r="AY303" s="910">
        <f t="shared" si="77"/>
        <v>0</v>
      </c>
      <c r="AZ303" s="910">
        <f t="shared" si="77"/>
        <v>0</v>
      </c>
      <c r="BA303" s="910">
        <f t="shared" si="77"/>
        <v>0</v>
      </c>
      <c r="BB303" s="910">
        <f t="shared" si="77"/>
        <v>0</v>
      </c>
      <c r="BC303" s="910">
        <f t="shared" si="77"/>
        <v>0</v>
      </c>
      <c r="BD303" s="910">
        <f t="shared" si="77"/>
        <v>0</v>
      </c>
      <c r="BE303" s="910">
        <f t="shared" si="77"/>
        <v>0</v>
      </c>
      <c r="BF303" s="910">
        <f t="shared" si="77"/>
        <v>0</v>
      </c>
      <c r="BG303" s="910">
        <f t="shared" si="77"/>
        <v>0</v>
      </c>
      <c r="BH303" s="910">
        <f t="shared" si="77"/>
        <v>0</v>
      </c>
      <c r="BI303" s="910">
        <f t="shared" si="77"/>
        <v>0</v>
      </c>
      <c r="BJ303" s="910">
        <f t="shared" si="77"/>
        <v>0</v>
      </c>
      <c r="BK303" s="910">
        <f t="shared" si="77"/>
        <v>0</v>
      </c>
      <c r="BL303" s="910">
        <f t="shared" si="77"/>
        <v>0</v>
      </c>
      <c r="BM303" s="910">
        <f t="shared" si="77"/>
        <v>0</v>
      </c>
      <c r="BN303" s="910">
        <f t="shared" si="77"/>
        <v>0</v>
      </c>
      <c r="BO303" s="910">
        <f t="shared" si="77"/>
        <v>0</v>
      </c>
      <c r="BP303" s="910">
        <f t="shared" si="77"/>
        <v>0</v>
      </c>
      <c r="BQ303" s="910">
        <f t="shared" si="77"/>
        <v>0</v>
      </c>
      <c r="BR303" s="910">
        <f t="shared" si="77"/>
        <v>0</v>
      </c>
      <c r="BS303" s="910">
        <f t="shared" si="77"/>
        <v>0</v>
      </c>
      <c r="BT303" s="910">
        <f t="shared" si="77"/>
        <v>0</v>
      </c>
      <c r="BU303" s="910">
        <f t="shared" si="77"/>
        <v>0</v>
      </c>
      <c r="BV303" s="910">
        <f t="shared" si="77"/>
        <v>0</v>
      </c>
      <c r="BW303" s="910">
        <f t="shared" si="77"/>
        <v>0</v>
      </c>
      <c r="BX303" s="910">
        <f t="shared" si="77"/>
        <v>0</v>
      </c>
      <c r="BY303" s="910">
        <f t="shared" si="77"/>
        <v>0</v>
      </c>
      <c r="BZ303" s="910">
        <f t="shared" si="77"/>
        <v>0</v>
      </c>
      <c r="CA303" s="910">
        <f t="shared" si="77"/>
        <v>0</v>
      </c>
      <c r="CB303" s="910">
        <f t="shared" si="77"/>
        <v>0</v>
      </c>
      <c r="CC303" s="910">
        <f t="shared" si="77"/>
        <v>0</v>
      </c>
      <c r="CD303" s="910">
        <f t="shared" si="77"/>
        <v>0</v>
      </c>
      <c r="CE303" s="910">
        <f t="shared" si="77"/>
        <v>0</v>
      </c>
      <c r="CF303" s="910">
        <f t="shared" si="77"/>
        <v>0</v>
      </c>
      <c r="CG303" s="910">
        <f t="shared" si="77"/>
        <v>0</v>
      </c>
      <c r="CH303" s="910">
        <f t="shared" si="77"/>
        <v>0</v>
      </c>
      <c r="CI303" s="910">
        <f t="shared" si="77"/>
        <v>0</v>
      </c>
    </row>
    <row r="304" spans="1:87" ht="15.75" customHeight="1">
      <c r="A304" s="379"/>
      <c r="B304" s="882"/>
      <c r="C304" s="719"/>
      <c r="D304" s="557"/>
      <c r="E304" s="557"/>
      <c r="F304" s="557"/>
      <c r="G304" s="557"/>
      <c r="H304" s="557"/>
      <c r="I304" s="557"/>
      <c r="J304" s="557"/>
      <c r="K304" s="557"/>
      <c r="L304" s="557"/>
      <c r="M304" s="557"/>
      <c r="N304" s="557"/>
      <c r="O304" s="557"/>
      <c r="P304" s="557"/>
      <c r="Q304" s="557"/>
      <c r="R304" s="557"/>
      <c r="S304" s="557"/>
      <c r="T304" s="557"/>
      <c r="U304" s="557"/>
      <c r="V304" s="557"/>
      <c r="W304" s="557"/>
      <c r="X304" s="557"/>
      <c r="Y304" s="557"/>
      <c r="Z304" s="557"/>
      <c r="AA304" s="557"/>
      <c r="AB304" s="557"/>
      <c r="AC304" s="557"/>
      <c r="AD304" s="557"/>
      <c r="AE304" s="557"/>
      <c r="AF304" s="557"/>
      <c r="AG304" s="557"/>
      <c r="AH304" s="557"/>
      <c r="AI304" s="557"/>
      <c r="AJ304" s="557"/>
      <c r="AK304" s="557"/>
      <c r="AL304" s="557"/>
      <c r="AM304" s="557"/>
      <c r="AN304" s="557"/>
      <c r="AO304" s="557"/>
      <c r="AP304" s="557"/>
      <c r="AQ304" s="557"/>
      <c r="AR304" s="557"/>
      <c r="AS304" s="557"/>
      <c r="AT304" s="557"/>
      <c r="AU304" s="557"/>
      <c r="AV304" s="557"/>
      <c r="AW304" s="557"/>
      <c r="AX304" s="557"/>
      <c r="AY304" s="557"/>
      <c r="AZ304" s="557"/>
      <c r="BA304" s="557"/>
      <c r="BB304" s="557"/>
      <c r="BC304" s="557"/>
      <c r="BD304" s="557"/>
      <c r="BE304" s="557"/>
      <c r="BF304" s="557"/>
      <c r="BG304" s="557"/>
      <c r="BH304" s="557"/>
      <c r="BI304" s="557"/>
      <c r="BJ304" s="557"/>
      <c r="BK304" s="557"/>
      <c r="BL304" s="557"/>
      <c r="BM304" s="557"/>
      <c r="BN304" s="557"/>
      <c r="BO304" s="557"/>
      <c r="BP304" s="557"/>
      <c r="BQ304" s="557"/>
      <c r="BR304" s="557"/>
      <c r="BS304" s="557"/>
      <c r="BT304" s="557"/>
      <c r="BU304" s="557"/>
      <c r="BV304" s="557"/>
      <c r="BW304" s="557"/>
      <c r="BX304" s="557"/>
      <c r="BY304" s="557"/>
      <c r="BZ304" s="557"/>
      <c r="CA304" s="557"/>
      <c r="CB304" s="557"/>
      <c r="CC304" s="557"/>
      <c r="CD304" s="557"/>
      <c r="CE304" s="557"/>
      <c r="CF304" s="557"/>
      <c r="CG304" s="557"/>
      <c r="CH304" s="557"/>
      <c r="CI304" s="557"/>
    </row>
    <row r="305" spans="1:87" ht="15.75" customHeight="1">
      <c r="A305" s="379"/>
      <c r="B305" s="882"/>
      <c r="C305" s="719"/>
      <c r="D305" s="557"/>
      <c r="E305" s="557"/>
      <c r="F305" s="557"/>
      <c r="G305" s="557"/>
      <c r="H305" s="557"/>
      <c r="I305" s="557"/>
      <c r="J305" s="557"/>
      <c r="K305" s="557"/>
      <c r="L305" s="557"/>
      <c r="M305" s="557"/>
      <c r="N305" s="557"/>
      <c r="O305" s="557"/>
      <c r="P305" s="557"/>
      <c r="Q305" s="557"/>
      <c r="R305" s="557"/>
      <c r="S305" s="557"/>
      <c r="T305" s="557"/>
      <c r="U305" s="557"/>
      <c r="V305" s="557"/>
      <c r="W305" s="557"/>
      <c r="X305" s="557"/>
      <c r="Y305" s="557"/>
      <c r="Z305" s="557"/>
      <c r="AA305" s="557"/>
      <c r="AB305" s="557"/>
      <c r="AC305" s="557"/>
      <c r="AD305" s="557"/>
      <c r="AE305" s="557"/>
      <c r="AF305" s="557"/>
      <c r="AG305" s="557"/>
      <c r="AH305" s="557"/>
      <c r="AI305" s="557"/>
      <c r="AJ305" s="557"/>
      <c r="AK305" s="557"/>
      <c r="AL305" s="557"/>
      <c r="AM305" s="557"/>
      <c r="AN305" s="557"/>
      <c r="AO305" s="557"/>
      <c r="AP305" s="557"/>
      <c r="AQ305" s="557"/>
      <c r="AR305" s="557"/>
      <c r="AS305" s="557"/>
      <c r="AT305" s="557"/>
      <c r="AU305" s="557"/>
      <c r="AV305" s="557"/>
      <c r="AW305" s="557"/>
      <c r="AX305" s="557"/>
      <c r="AY305" s="557"/>
      <c r="AZ305" s="557"/>
      <c r="BA305" s="557"/>
      <c r="BB305" s="557"/>
      <c r="BC305" s="557"/>
      <c r="BD305" s="557"/>
      <c r="BE305" s="557"/>
      <c r="BF305" s="557"/>
      <c r="BG305" s="557"/>
      <c r="BH305" s="557"/>
      <c r="BI305" s="557"/>
      <c r="BJ305" s="557"/>
      <c r="BK305" s="557"/>
      <c r="BL305" s="557"/>
      <c r="BM305" s="557"/>
      <c r="BN305" s="557"/>
      <c r="BO305" s="557"/>
      <c r="BP305" s="557"/>
      <c r="BQ305" s="557"/>
      <c r="BR305" s="557"/>
      <c r="BS305" s="557"/>
      <c r="BT305" s="557"/>
      <c r="BU305" s="557"/>
      <c r="BV305" s="557"/>
      <c r="BW305" s="557"/>
      <c r="BX305" s="557"/>
      <c r="BY305" s="557"/>
      <c r="BZ305" s="557"/>
      <c r="CA305" s="557"/>
      <c r="CB305" s="557"/>
      <c r="CC305" s="557"/>
      <c r="CD305" s="557"/>
      <c r="CE305" s="557"/>
      <c r="CF305" s="557"/>
      <c r="CG305" s="557"/>
      <c r="CH305" s="557"/>
      <c r="CI305" s="557"/>
    </row>
    <row r="306" spans="1:87" ht="41.25" customHeight="1">
      <c r="A306" s="655" t="s">
        <v>346</v>
      </c>
      <c r="B306" s="871"/>
      <c r="C306" s="872"/>
      <c r="D306" s="902"/>
      <c r="E306" s="903"/>
      <c r="F306" s="903"/>
      <c r="G306" s="903"/>
      <c r="H306" s="903"/>
      <c r="I306" s="903"/>
      <c r="J306" s="903"/>
      <c r="K306" s="903"/>
      <c r="L306" s="903"/>
      <c r="M306" s="903"/>
      <c r="N306" s="903"/>
      <c r="O306" s="903"/>
      <c r="P306" s="903"/>
      <c r="Q306" s="903"/>
      <c r="R306" s="903"/>
      <c r="S306" s="903"/>
      <c r="T306" s="903"/>
      <c r="U306" s="903"/>
      <c r="V306" s="903"/>
      <c r="W306" s="903"/>
      <c r="X306" s="903"/>
      <c r="Y306" s="903"/>
      <c r="Z306" s="903"/>
      <c r="AA306" s="903"/>
      <c r="AB306" s="903"/>
      <c r="AC306" s="903"/>
      <c r="AD306" s="903"/>
      <c r="AE306" s="903"/>
      <c r="AF306" s="903"/>
      <c r="AG306" s="903"/>
      <c r="AH306" s="903"/>
      <c r="AI306" s="903"/>
      <c r="AJ306" s="903"/>
      <c r="AK306" s="903"/>
      <c r="AL306" s="903"/>
      <c r="AM306" s="903"/>
      <c r="AN306" s="903"/>
      <c r="AO306" s="903"/>
      <c r="AP306" s="903"/>
      <c r="AQ306" s="903"/>
      <c r="AR306" s="903"/>
      <c r="AS306" s="903"/>
      <c r="AT306" s="903"/>
      <c r="AU306" s="903"/>
      <c r="AV306" s="903"/>
      <c r="AW306" s="903"/>
      <c r="AX306" s="903"/>
      <c r="AY306" s="903"/>
      <c r="AZ306" s="903"/>
      <c r="BA306" s="903"/>
      <c r="BB306" s="903"/>
      <c r="BC306" s="903"/>
      <c r="BD306" s="903"/>
      <c r="BE306" s="903"/>
      <c r="BF306" s="903"/>
      <c r="BG306" s="903"/>
      <c r="BH306" s="903"/>
      <c r="BI306" s="903"/>
      <c r="BJ306" s="903"/>
      <c r="BK306" s="903"/>
      <c r="BL306" s="903"/>
      <c r="BM306" s="903"/>
      <c r="BN306" s="903"/>
      <c r="BO306" s="903"/>
      <c r="BP306" s="903"/>
      <c r="BQ306" s="903"/>
      <c r="BR306" s="903"/>
      <c r="BS306" s="903"/>
      <c r="BT306" s="903"/>
      <c r="BU306" s="903"/>
      <c r="BV306" s="903"/>
      <c r="BW306" s="903"/>
      <c r="BX306" s="903"/>
      <c r="BY306" s="903"/>
      <c r="BZ306" s="903"/>
      <c r="CA306" s="903"/>
      <c r="CB306" s="903"/>
      <c r="CC306" s="903"/>
      <c r="CD306" s="903"/>
      <c r="CE306" s="903"/>
      <c r="CF306" s="903"/>
      <c r="CG306" s="903"/>
      <c r="CH306" s="903"/>
      <c r="CI306" s="903"/>
    </row>
    <row r="307" spans="1:87" ht="15.75" customHeight="1">
      <c r="A307" s="373" t="s">
        <v>347</v>
      </c>
      <c r="B307" s="920"/>
      <c r="C307" s="719" t="str">
        <f>Settings!$C$7</f>
        <v>USD</v>
      </c>
      <c r="D307" s="763">
        <v>0</v>
      </c>
      <c r="E307" s="763">
        <f t="shared" ref="E307:CI307" si="78">D307</f>
        <v>0</v>
      </c>
      <c r="F307" s="763">
        <f t="shared" si="78"/>
        <v>0</v>
      </c>
      <c r="G307" s="763">
        <f t="shared" si="78"/>
        <v>0</v>
      </c>
      <c r="H307" s="763">
        <f t="shared" si="78"/>
        <v>0</v>
      </c>
      <c r="I307" s="763">
        <f t="shared" si="78"/>
        <v>0</v>
      </c>
      <c r="J307" s="763">
        <f t="shared" si="78"/>
        <v>0</v>
      </c>
      <c r="K307" s="763">
        <f t="shared" si="78"/>
        <v>0</v>
      </c>
      <c r="L307" s="763">
        <f t="shared" si="78"/>
        <v>0</v>
      </c>
      <c r="M307" s="763">
        <f t="shared" si="78"/>
        <v>0</v>
      </c>
      <c r="N307" s="763">
        <f t="shared" si="78"/>
        <v>0</v>
      </c>
      <c r="O307" s="763">
        <f t="shared" si="78"/>
        <v>0</v>
      </c>
      <c r="P307" s="763">
        <f t="shared" si="78"/>
        <v>0</v>
      </c>
      <c r="Q307" s="763">
        <f t="shared" si="78"/>
        <v>0</v>
      </c>
      <c r="R307" s="763">
        <f t="shared" si="78"/>
        <v>0</v>
      </c>
      <c r="S307" s="763">
        <f t="shared" si="78"/>
        <v>0</v>
      </c>
      <c r="T307" s="763">
        <f t="shared" si="78"/>
        <v>0</v>
      </c>
      <c r="U307" s="763">
        <f t="shared" si="78"/>
        <v>0</v>
      </c>
      <c r="V307" s="763">
        <f t="shared" si="78"/>
        <v>0</v>
      </c>
      <c r="W307" s="763">
        <f t="shared" si="78"/>
        <v>0</v>
      </c>
      <c r="X307" s="763">
        <f t="shared" si="78"/>
        <v>0</v>
      </c>
      <c r="Y307" s="763">
        <f t="shared" si="78"/>
        <v>0</v>
      </c>
      <c r="Z307" s="763">
        <f t="shared" si="78"/>
        <v>0</v>
      </c>
      <c r="AA307" s="763">
        <f t="shared" si="78"/>
        <v>0</v>
      </c>
      <c r="AB307" s="763">
        <f t="shared" si="78"/>
        <v>0</v>
      </c>
      <c r="AC307" s="763">
        <f t="shared" si="78"/>
        <v>0</v>
      </c>
      <c r="AD307" s="763">
        <f t="shared" si="78"/>
        <v>0</v>
      </c>
      <c r="AE307" s="763">
        <f t="shared" si="78"/>
        <v>0</v>
      </c>
      <c r="AF307" s="763">
        <f t="shared" si="78"/>
        <v>0</v>
      </c>
      <c r="AG307" s="763">
        <f t="shared" si="78"/>
        <v>0</v>
      </c>
      <c r="AH307" s="763">
        <f t="shared" si="78"/>
        <v>0</v>
      </c>
      <c r="AI307" s="763">
        <f t="shared" si="78"/>
        <v>0</v>
      </c>
      <c r="AJ307" s="763">
        <f t="shared" si="78"/>
        <v>0</v>
      </c>
      <c r="AK307" s="763">
        <f t="shared" si="78"/>
        <v>0</v>
      </c>
      <c r="AL307" s="763">
        <f t="shared" si="78"/>
        <v>0</v>
      </c>
      <c r="AM307" s="763">
        <f t="shared" si="78"/>
        <v>0</v>
      </c>
      <c r="AN307" s="763">
        <f t="shared" si="78"/>
        <v>0</v>
      </c>
      <c r="AO307" s="763">
        <f t="shared" si="78"/>
        <v>0</v>
      </c>
      <c r="AP307" s="763">
        <f t="shared" si="78"/>
        <v>0</v>
      </c>
      <c r="AQ307" s="763">
        <f t="shared" si="78"/>
        <v>0</v>
      </c>
      <c r="AR307" s="763">
        <f t="shared" si="78"/>
        <v>0</v>
      </c>
      <c r="AS307" s="763">
        <f t="shared" si="78"/>
        <v>0</v>
      </c>
      <c r="AT307" s="763">
        <f t="shared" si="78"/>
        <v>0</v>
      </c>
      <c r="AU307" s="763">
        <f t="shared" si="78"/>
        <v>0</v>
      </c>
      <c r="AV307" s="763">
        <f t="shared" si="78"/>
        <v>0</v>
      </c>
      <c r="AW307" s="763">
        <f t="shared" si="78"/>
        <v>0</v>
      </c>
      <c r="AX307" s="763">
        <f t="shared" si="78"/>
        <v>0</v>
      </c>
      <c r="AY307" s="763">
        <f t="shared" si="78"/>
        <v>0</v>
      </c>
      <c r="AZ307" s="763">
        <f t="shared" si="78"/>
        <v>0</v>
      </c>
      <c r="BA307" s="763">
        <f t="shared" si="78"/>
        <v>0</v>
      </c>
      <c r="BB307" s="763">
        <f t="shared" si="78"/>
        <v>0</v>
      </c>
      <c r="BC307" s="763">
        <f t="shared" si="78"/>
        <v>0</v>
      </c>
      <c r="BD307" s="763">
        <f t="shared" si="78"/>
        <v>0</v>
      </c>
      <c r="BE307" s="763">
        <f t="shared" si="78"/>
        <v>0</v>
      </c>
      <c r="BF307" s="763">
        <f t="shared" si="78"/>
        <v>0</v>
      </c>
      <c r="BG307" s="763">
        <f t="shared" si="78"/>
        <v>0</v>
      </c>
      <c r="BH307" s="763">
        <f t="shared" si="78"/>
        <v>0</v>
      </c>
      <c r="BI307" s="763">
        <f t="shared" si="78"/>
        <v>0</v>
      </c>
      <c r="BJ307" s="763">
        <f t="shared" si="78"/>
        <v>0</v>
      </c>
      <c r="BK307" s="763">
        <f t="shared" si="78"/>
        <v>0</v>
      </c>
      <c r="BL307" s="763">
        <f t="shared" si="78"/>
        <v>0</v>
      </c>
      <c r="BM307" s="763">
        <f t="shared" si="78"/>
        <v>0</v>
      </c>
      <c r="BN307" s="763">
        <f t="shared" si="78"/>
        <v>0</v>
      </c>
      <c r="BO307" s="763">
        <f t="shared" si="78"/>
        <v>0</v>
      </c>
      <c r="BP307" s="763">
        <f t="shared" si="78"/>
        <v>0</v>
      </c>
      <c r="BQ307" s="763">
        <f t="shared" si="78"/>
        <v>0</v>
      </c>
      <c r="BR307" s="763">
        <f t="shared" si="78"/>
        <v>0</v>
      </c>
      <c r="BS307" s="763">
        <f t="shared" si="78"/>
        <v>0</v>
      </c>
      <c r="BT307" s="763">
        <f t="shared" si="78"/>
        <v>0</v>
      </c>
      <c r="BU307" s="763">
        <f t="shared" si="78"/>
        <v>0</v>
      </c>
      <c r="BV307" s="763">
        <f t="shared" si="78"/>
        <v>0</v>
      </c>
      <c r="BW307" s="763">
        <f t="shared" si="78"/>
        <v>0</v>
      </c>
      <c r="BX307" s="763">
        <f t="shared" si="78"/>
        <v>0</v>
      </c>
      <c r="BY307" s="763">
        <f t="shared" si="78"/>
        <v>0</v>
      </c>
      <c r="BZ307" s="763">
        <f t="shared" si="78"/>
        <v>0</v>
      </c>
      <c r="CA307" s="763">
        <f t="shared" si="78"/>
        <v>0</v>
      </c>
      <c r="CB307" s="763">
        <f t="shared" si="78"/>
        <v>0</v>
      </c>
      <c r="CC307" s="763">
        <f t="shared" si="78"/>
        <v>0</v>
      </c>
      <c r="CD307" s="763">
        <f t="shared" si="78"/>
        <v>0</v>
      </c>
      <c r="CE307" s="763">
        <f t="shared" si="78"/>
        <v>0</v>
      </c>
      <c r="CF307" s="763">
        <f t="shared" si="78"/>
        <v>0</v>
      </c>
      <c r="CG307" s="763">
        <f t="shared" si="78"/>
        <v>0</v>
      </c>
      <c r="CH307" s="763">
        <f t="shared" si="78"/>
        <v>0</v>
      </c>
      <c r="CI307" s="763">
        <f t="shared" si="78"/>
        <v>0</v>
      </c>
    </row>
    <row r="308" spans="1:87" ht="15.75" customHeight="1">
      <c r="A308" s="373" t="s">
        <v>348</v>
      </c>
      <c r="B308" s="920"/>
      <c r="C308" s="719" t="str">
        <f>Settings!$C$7</f>
        <v>USD</v>
      </c>
      <c r="D308" s="763">
        <v>0</v>
      </c>
      <c r="E308" s="763">
        <f t="shared" ref="E308:CI308" si="79">D308</f>
        <v>0</v>
      </c>
      <c r="F308" s="763">
        <f t="shared" si="79"/>
        <v>0</v>
      </c>
      <c r="G308" s="763">
        <f t="shared" si="79"/>
        <v>0</v>
      </c>
      <c r="H308" s="763">
        <f t="shared" si="79"/>
        <v>0</v>
      </c>
      <c r="I308" s="763">
        <f t="shared" si="79"/>
        <v>0</v>
      </c>
      <c r="J308" s="763">
        <f t="shared" si="79"/>
        <v>0</v>
      </c>
      <c r="K308" s="763">
        <f t="shared" si="79"/>
        <v>0</v>
      </c>
      <c r="L308" s="763">
        <f t="shared" si="79"/>
        <v>0</v>
      </c>
      <c r="M308" s="763">
        <f t="shared" si="79"/>
        <v>0</v>
      </c>
      <c r="N308" s="763">
        <f t="shared" si="79"/>
        <v>0</v>
      </c>
      <c r="O308" s="763">
        <f t="shared" si="79"/>
        <v>0</v>
      </c>
      <c r="P308" s="763">
        <f t="shared" si="79"/>
        <v>0</v>
      </c>
      <c r="Q308" s="763">
        <f t="shared" si="79"/>
        <v>0</v>
      </c>
      <c r="R308" s="763">
        <f t="shared" si="79"/>
        <v>0</v>
      </c>
      <c r="S308" s="763">
        <f t="shared" si="79"/>
        <v>0</v>
      </c>
      <c r="T308" s="763">
        <f t="shared" si="79"/>
        <v>0</v>
      </c>
      <c r="U308" s="763">
        <f t="shared" si="79"/>
        <v>0</v>
      </c>
      <c r="V308" s="763">
        <f t="shared" si="79"/>
        <v>0</v>
      </c>
      <c r="W308" s="763">
        <f t="shared" si="79"/>
        <v>0</v>
      </c>
      <c r="X308" s="763">
        <f t="shared" si="79"/>
        <v>0</v>
      </c>
      <c r="Y308" s="763">
        <f t="shared" si="79"/>
        <v>0</v>
      </c>
      <c r="Z308" s="763">
        <f t="shared" si="79"/>
        <v>0</v>
      </c>
      <c r="AA308" s="763">
        <f t="shared" si="79"/>
        <v>0</v>
      </c>
      <c r="AB308" s="763">
        <f t="shared" si="79"/>
        <v>0</v>
      </c>
      <c r="AC308" s="763">
        <f t="shared" si="79"/>
        <v>0</v>
      </c>
      <c r="AD308" s="763">
        <f t="shared" si="79"/>
        <v>0</v>
      </c>
      <c r="AE308" s="763">
        <f t="shared" si="79"/>
        <v>0</v>
      </c>
      <c r="AF308" s="763">
        <f t="shared" si="79"/>
        <v>0</v>
      </c>
      <c r="AG308" s="763">
        <f t="shared" si="79"/>
        <v>0</v>
      </c>
      <c r="AH308" s="763">
        <f t="shared" si="79"/>
        <v>0</v>
      </c>
      <c r="AI308" s="763">
        <f t="shared" si="79"/>
        <v>0</v>
      </c>
      <c r="AJ308" s="763">
        <f t="shared" si="79"/>
        <v>0</v>
      </c>
      <c r="AK308" s="763">
        <f t="shared" si="79"/>
        <v>0</v>
      </c>
      <c r="AL308" s="763">
        <f t="shared" si="79"/>
        <v>0</v>
      </c>
      <c r="AM308" s="763">
        <f t="shared" si="79"/>
        <v>0</v>
      </c>
      <c r="AN308" s="763">
        <f t="shared" si="79"/>
        <v>0</v>
      </c>
      <c r="AO308" s="763">
        <f t="shared" si="79"/>
        <v>0</v>
      </c>
      <c r="AP308" s="763">
        <f t="shared" si="79"/>
        <v>0</v>
      </c>
      <c r="AQ308" s="763">
        <f t="shared" si="79"/>
        <v>0</v>
      </c>
      <c r="AR308" s="763">
        <f t="shared" si="79"/>
        <v>0</v>
      </c>
      <c r="AS308" s="763">
        <f t="shared" si="79"/>
        <v>0</v>
      </c>
      <c r="AT308" s="763">
        <f t="shared" si="79"/>
        <v>0</v>
      </c>
      <c r="AU308" s="763">
        <f t="shared" si="79"/>
        <v>0</v>
      </c>
      <c r="AV308" s="763">
        <f t="shared" si="79"/>
        <v>0</v>
      </c>
      <c r="AW308" s="763">
        <f t="shared" si="79"/>
        <v>0</v>
      </c>
      <c r="AX308" s="763">
        <f t="shared" si="79"/>
        <v>0</v>
      </c>
      <c r="AY308" s="763">
        <f t="shared" si="79"/>
        <v>0</v>
      </c>
      <c r="AZ308" s="763">
        <f t="shared" si="79"/>
        <v>0</v>
      </c>
      <c r="BA308" s="763">
        <f t="shared" si="79"/>
        <v>0</v>
      </c>
      <c r="BB308" s="763">
        <f t="shared" si="79"/>
        <v>0</v>
      </c>
      <c r="BC308" s="763">
        <f t="shared" si="79"/>
        <v>0</v>
      </c>
      <c r="BD308" s="763">
        <f t="shared" si="79"/>
        <v>0</v>
      </c>
      <c r="BE308" s="763">
        <f t="shared" si="79"/>
        <v>0</v>
      </c>
      <c r="BF308" s="763">
        <f t="shared" si="79"/>
        <v>0</v>
      </c>
      <c r="BG308" s="763">
        <f t="shared" si="79"/>
        <v>0</v>
      </c>
      <c r="BH308" s="763">
        <f t="shared" si="79"/>
        <v>0</v>
      </c>
      <c r="BI308" s="763">
        <f t="shared" si="79"/>
        <v>0</v>
      </c>
      <c r="BJ308" s="763">
        <f t="shared" si="79"/>
        <v>0</v>
      </c>
      <c r="BK308" s="763">
        <f t="shared" si="79"/>
        <v>0</v>
      </c>
      <c r="BL308" s="763">
        <f t="shared" si="79"/>
        <v>0</v>
      </c>
      <c r="BM308" s="763">
        <f t="shared" si="79"/>
        <v>0</v>
      </c>
      <c r="BN308" s="763">
        <f t="shared" si="79"/>
        <v>0</v>
      </c>
      <c r="BO308" s="763">
        <f t="shared" si="79"/>
        <v>0</v>
      </c>
      <c r="BP308" s="763">
        <f t="shared" si="79"/>
        <v>0</v>
      </c>
      <c r="BQ308" s="763">
        <f t="shared" si="79"/>
        <v>0</v>
      </c>
      <c r="BR308" s="763">
        <f t="shared" si="79"/>
        <v>0</v>
      </c>
      <c r="BS308" s="763">
        <f t="shared" si="79"/>
        <v>0</v>
      </c>
      <c r="BT308" s="763">
        <f t="shared" si="79"/>
        <v>0</v>
      </c>
      <c r="BU308" s="763">
        <f t="shared" si="79"/>
        <v>0</v>
      </c>
      <c r="BV308" s="763">
        <f t="shared" si="79"/>
        <v>0</v>
      </c>
      <c r="BW308" s="763">
        <f t="shared" si="79"/>
        <v>0</v>
      </c>
      <c r="BX308" s="763">
        <f t="shared" si="79"/>
        <v>0</v>
      </c>
      <c r="BY308" s="763">
        <f t="shared" si="79"/>
        <v>0</v>
      </c>
      <c r="BZ308" s="763">
        <f t="shared" si="79"/>
        <v>0</v>
      </c>
      <c r="CA308" s="763">
        <f t="shared" si="79"/>
        <v>0</v>
      </c>
      <c r="CB308" s="763">
        <f t="shared" si="79"/>
        <v>0</v>
      </c>
      <c r="CC308" s="763">
        <f t="shared" si="79"/>
        <v>0</v>
      </c>
      <c r="CD308" s="763">
        <f t="shared" si="79"/>
        <v>0</v>
      </c>
      <c r="CE308" s="763">
        <f t="shared" si="79"/>
        <v>0</v>
      </c>
      <c r="CF308" s="763">
        <f t="shared" si="79"/>
        <v>0</v>
      </c>
      <c r="CG308" s="763">
        <f t="shared" si="79"/>
        <v>0</v>
      </c>
      <c r="CH308" s="763">
        <f t="shared" si="79"/>
        <v>0</v>
      </c>
      <c r="CI308" s="763">
        <f t="shared" si="79"/>
        <v>0</v>
      </c>
    </row>
    <row r="309" spans="1:87" ht="15.75" customHeight="1">
      <c r="A309" s="373" t="s">
        <v>349</v>
      </c>
      <c r="B309" s="920"/>
      <c r="C309" s="719" t="str">
        <f>Settings!$C$7</f>
        <v>USD</v>
      </c>
      <c r="D309" s="763">
        <v>0</v>
      </c>
      <c r="E309" s="763">
        <f t="shared" ref="E309:CI309" si="80">D309</f>
        <v>0</v>
      </c>
      <c r="F309" s="763">
        <f t="shared" si="80"/>
        <v>0</v>
      </c>
      <c r="G309" s="763">
        <f t="shared" si="80"/>
        <v>0</v>
      </c>
      <c r="H309" s="763">
        <f t="shared" si="80"/>
        <v>0</v>
      </c>
      <c r="I309" s="763">
        <f t="shared" si="80"/>
        <v>0</v>
      </c>
      <c r="J309" s="763">
        <f t="shared" si="80"/>
        <v>0</v>
      </c>
      <c r="K309" s="763">
        <f t="shared" si="80"/>
        <v>0</v>
      </c>
      <c r="L309" s="763">
        <f t="shared" si="80"/>
        <v>0</v>
      </c>
      <c r="M309" s="763">
        <f t="shared" si="80"/>
        <v>0</v>
      </c>
      <c r="N309" s="763">
        <f t="shared" si="80"/>
        <v>0</v>
      </c>
      <c r="O309" s="763">
        <f t="shared" si="80"/>
        <v>0</v>
      </c>
      <c r="P309" s="763">
        <f t="shared" si="80"/>
        <v>0</v>
      </c>
      <c r="Q309" s="763">
        <f t="shared" si="80"/>
        <v>0</v>
      </c>
      <c r="R309" s="763">
        <f t="shared" si="80"/>
        <v>0</v>
      </c>
      <c r="S309" s="763">
        <f t="shared" si="80"/>
        <v>0</v>
      </c>
      <c r="T309" s="763">
        <f t="shared" si="80"/>
        <v>0</v>
      </c>
      <c r="U309" s="763">
        <f t="shared" si="80"/>
        <v>0</v>
      </c>
      <c r="V309" s="763">
        <f t="shared" si="80"/>
        <v>0</v>
      </c>
      <c r="W309" s="763">
        <f t="shared" si="80"/>
        <v>0</v>
      </c>
      <c r="X309" s="763">
        <f t="shared" si="80"/>
        <v>0</v>
      </c>
      <c r="Y309" s="763">
        <f t="shared" si="80"/>
        <v>0</v>
      </c>
      <c r="Z309" s="763">
        <f t="shared" si="80"/>
        <v>0</v>
      </c>
      <c r="AA309" s="763">
        <f t="shared" si="80"/>
        <v>0</v>
      </c>
      <c r="AB309" s="763">
        <f t="shared" si="80"/>
        <v>0</v>
      </c>
      <c r="AC309" s="763">
        <f t="shared" si="80"/>
        <v>0</v>
      </c>
      <c r="AD309" s="763">
        <f t="shared" si="80"/>
        <v>0</v>
      </c>
      <c r="AE309" s="763">
        <f t="shared" si="80"/>
        <v>0</v>
      </c>
      <c r="AF309" s="763">
        <f t="shared" si="80"/>
        <v>0</v>
      </c>
      <c r="AG309" s="763">
        <f t="shared" si="80"/>
        <v>0</v>
      </c>
      <c r="AH309" s="763">
        <f t="shared" si="80"/>
        <v>0</v>
      </c>
      <c r="AI309" s="763">
        <f t="shared" si="80"/>
        <v>0</v>
      </c>
      <c r="AJ309" s="763">
        <f t="shared" si="80"/>
        <v>0</v>
      </c>
      <c r="AK309" s="763">
        <f t="shared" si="80"/>
        <v>0</v>
      </c>
      <c r="AL309" s="763">
        <f t="shared" si="80"/>
        <v>0</v>
      </c>
      <c r="AM309" s="763">
        <f t="shared" si="80"/>
        <v>0</v>
      </c>
      <c r="AN309" s="763">
        <f t="shared" si="80"/>
        <v>0</v>
      </c>
      <c r="AO309" s="763">
        <f t="shared" si="80"/>
        <v>0</v>
      </c>
      <c r="AP309" s="763">
        <f t="shared" si="80"/>
        <v>0</v>
      </c>
      <c r="AQ309" s="763">
        <f t="shared" si="80"/>
        <v>0</v>
      </c>
      <c r="AR309" s="763">
        <f t="shared" si="80"/>
        <v>0</v>
      </c>
      <c r="AS309" s="763">
        <f t="shared" si="80"/>
        <v>0</v>
      </c>
      <c r="AT309" s="763">
        <f t="shared" si="80"/>
        <v>0</v>
      </c>
      <c r="AU309" s="763">
        <f t="shared" si="80"/>
        <v>0</v>
      </c>
      <c r="AV309" s="763">
        <f t="shared" si="80"/>
        <v>0</v>
      </c>
      <c r="AW309" s="763">
        <f t="shared" si="80"/>
        <v>0</v>
      </c>
      <c r="AX309" s="763">
        <f t="shared" si="80"/>
        <v>0</v>
      </c>
      <c r="AY309" s="763">
        <f t="shared" si="80"/>
        <v>0</v>
      </c>
      <c r="AZ309" s="763">
        <f t="shared" si="80"/>
        <v>0</v>
      </c>
      <c r="BA309" s="763">
        <f t="shared" si="80"/>
        <v>0</v>
      </c>
      <c r="BB309" s="763">
        <f t="shared" si="80"/>
        <v>0</v>
      </c>
      <c r="BC309" s="763">
        <f t="shared" si="80"/>
        <v>0</v>
      </c>
      <c r="BD309" s="763">
        <f t="shared" si="80"/>
        <v>0</v>
      </c>
      <c r="BE309" s="763">
        <f t="shared" si="80"/>
        <v>0</v>
      </c>
      <c r="BF309" s="763">
        <f t="shared" si="80"/>
        <v>0</v>
      </c>
      <c r="BG309" s="763">
        <f t="shared" si="80"/>
        <v>0</v>
      </c>
      <c r="BH309" s="763">
        <f t="shared" si="80"/>
        <v>0</v>
      </c>
      <c r="BI309" s="763">
        <f t="shared" si="80"/>
        <v>0</v>
      </c>
      <c r="BJ309" s="763">
        <f t="shared" si="80"/>
        <v>0</v>
      </c>
      <c r="BK309" s="763">
        <f t="shared" si="80"/>
        <v>0</v>
      </c>
      <c r="BL309" s="763">
        <f t="shared" si="80"/>
        <v>0</v>
      </c>
      <c r="BM309" s="763">
        <f t="shared" si="80"/>
        <v>0</v>
      </c>
      <c r="BN309" s="763">
        <f t="shared" si="80"/>
        <v>0</v>
      </c>
      <c r="BO309" s="763">
        <f t="shared" si="80"/>
        <v>0</v>
      </c>
      <c r="BP309" s="763">
        <f t="shared" si="80"/>
        <v>0</v>
      </c>
      <c r="BQ309" s="763">
        <f t="shared" si="80"/>
        <v>0</v>
      </c>
      <c r="BR309" s="763">
        <f t="shared" si="80"/>
        <v>0</v>
      </c>
      <c r="BS309" s="763">
        <f t="shared" si="80"/>
        <v>0</v>
      </c>
      <c r="BT309" s="763">
        <f t="shared" si="80"/>
        <v>0</v>
      </c>
      <c r="BU309" s="763">
        <f t="shared" si="80"/>
        <v>0</v>
      </c>
      <c r="BV309" s="763">
        <f t="shared" si="80"/>
        <v>0</v>
      </c>
      <c r="BW309" s="763">
        <f t="shared" si="80"/>
        <v>0</v>
      </c>
      <c r="BX309" s="763">
        <f t="shared" si="80"/>
        <v>0</v>
      </c>
      <c r="BY309" s="763">
        <f t="shared" si="80"/>
        <v>0</v>
      </c>
      <c r="BZ309" s="763">
        <f t="shared" si="80"/>
        <v>0</v>
      </c>
      <c r="CA309" s="763">
        <f t="shared" si="80"/>
        <v>0</v>
      </c>
      <c r="CB309" s="763">
        <f t="shared" si="80"/>
        <v>0</v>
      </c>
      <c r="CC309" s="763">
        <f t="shared" si="80"/>
        <v>0</v>
      </c>
      <c r="CD309" s="763">
        <f t="shared" si="80"/>
        <v>0</v>
      </c>
      <c r="CE309" s="763">
        <f t="shared" si="80"/>
        <v>0</v>
      </c>
      <c r="CF309" s="763">
        <f t="shared" si="80"/>
        <v>0</v>
      </c>
      <c r="CG309" s="763">
        <f t="shared" si="80"/>
        <v>0</v>
      </c>
      <c r="CH309" s="763">
        <f t="shared" si="80"/>
        <v>0</v>
      </c>
      <c r="CI309" s="763">
        <f t="shared" si="80"/>
        <v>0</v>
      </c>
    </row>
    <row r="310" spans="1:87" ht="15.75" customHeight="1">
      <c r="A310" s="373" t="s">
        <v>350</v>
      </c>
      <c r="B310" s="920"/>
      <c r="C310" s="719" t="str">
        <f>Settings!$C$7</f>
        <v>USD</v>
      </c>
      <c r="D310" s="763">
        <v>0</v>
      </c>
      <c r="E310" s="763">
        <f t="shared" ref="E310:CI310" si="81">D310</f>
        <v>0</v>
      </c>
      <c r="F310" s="763">
        <f t="shared" si="81"/>
        <v>0</v>
      </c>
      <c r="G310" s="763">
        <f t="shared" si="81"/>
        <v>0</v>
      </c>
      <c r="H310" s="763">
        <f t="shared" si="81"/>
        <v>0</v>
      </c>
      <c r="I310" s="763">
        <f t="shared" si="81"/>
        <v>0</v>
      </c>
      <c r="J310" s="763">
        <f t="shared" si="81"/>
        <v>0</v>
      </c>
      <c r="K310" s="763">
        <f t="shared" si="81"/>
        <v>0</v>
      </c>
      <c r="L310" s="763">
        <f t="shared" si="81"/>
        <v>0</v>
      </c>
      <c r="M310" s="763">
        <f t="shared" si="81"/>
        <v>0</v>
      </c>
      <c r="N310" s="763">
        <f t="shared" si="81"/>
        <v>0</v>
      </c>
      <c r="O310" s="763">
        <f t="shared" si="81"/>
        <v>0</v>
      </c>
      <c r="P310" s="763">
        <f t="shared" si="81"/>
        <v>0</v>
      </c>
      <c r="Q310" s="763">
        <f t="shared" si="81"/>
        <v>0</v>
      </c>
      <c r="R310" s="763">
        <f t="shared" si="81"/>
        <v>0</v>
      </c>
      <c r="S310" s="763">
        <f t="shared" si="81"/>
        <v>0</v>
      </c>
      <c r="T310" s="763">
        <f t="shared" si="81"/>
        <v>0</v>
      </c>
      <c r="U310" s="763">
        <f t="shared" si="81"/>
        <v>0</v>
      </c>
      <c r="V310" s="763">
        <f t="shared" si="81"/>
        <v>0</v>
      </c>
      <c r="W310" s="763">
        <f t="shared" si="81"/>
        <v>0</v>
      </c>
      <c r="X310" s="763">
        <f t="shared" si="81"/>
        <v>0</v>
      </c>
      <c r="Y310" s="763">
        <f t="shared" si="81"/>
        <v>0</v>
      </c>
      <c r="Z310" s="763">
        <f t="shared" si="81"/>
        <v>0</v>
      </c>
      <c r="AA310" s="763">
        <f t="shared" si="81"/>
        <v>0</v>
      </c>
      <c r="AB310" s="763">
        <f t="shared" si="81"/>
        <v>0</v>
      </c>
      <c r="AC310" s="763">
        <f t="shared" si="81"/>
        <v>0</v>
      </c>
      <c r="AD310" s="763">
        <f t="shared" si="81"/>
        <v>0</v>
      </c>
      <c r="AE310" s="763">
        <f t="shared" si="81"/>
        <v>0</v>
      </c>
      <c r="AF310" s="763">
        <f t="shared" si="81"/>
        <v>0</v>
      </c>
      <c r="AG310" s="763">
        <f t="shared" si="81"/>
        <v>0</v>
      </c>
      <c r="AH310" s="763">
        <f t="shared" si="81"/>
        <v>0</v>
      </c>
      <c r="AI310" s="763">
        <f t="shared" si="81"/>
        <v>0</v>
      </c>
      <c r="AJ310" s="763">
        <f t="shared" si="81"/>
        <v>0</v>
      </c>
      <c r="AK310" s="763">
        <f t="shared" si="81"/>
        <v>0</v>
      </c>
      <c r="AL310" s="763">
        <f t="shared" si="81"/>
        <v>0</v>
      </c>
      <c r="AM310" s="763">
        <f t="shared" si="81"/>
        <v>0</v>
      </c>
      <c r="AN310" s="763">
        <f t="shared" si="81"/>
        <v>0</v>
      </c>
      <c r="AO310" s="763">
        <f t="shared" si="81"/>
        <v>0</v>
      </c>
      <c r="AP310" s="763">
        <f t="shared" si="81"/>
        <v>0</v>
      </c>
      <c r="AQ310" s="763">
        <f t="shared" si="81"/>
        <v>0</v>
      </c>
      <c r="AR310" s="763">
        <f t="shared" si="81"/>
        <v>0</v>
      </c>
      <c r="AS310" s="763">
        <f t="shared" si="81"/>
        <v>0</v>
      </c>
      <c r="AT310" s="763">
        <f t="shared" si="81"/>
        <v>0</v>
      </c>
      <c r="AU310" s="763">
        <f t="shared" si="81"/>
        <v>0</v>
      </c>
      <c r="AV310" s="763">
        <f t="shared" si="81"/>
        <v>0</v>
      </c>
      <c r="AW310" s="763">
        <f t="shared" si="81"/>
        <v>0</v>
      </c>
      <c r="AX310" s="763">
        <f t="shared" si="81"/>
        <v>0</v>
      </c>
      <c r="AY310" s="763">
        <f t="shared" si="81"/>
        <v>0</v>
      </c>
      <c r="AZ310" s="763">
        <f t="shared" si="81"/>
        <v>0</v>
      </c>
      <c r="BA310" s="763">
        <f t="shared" si="81"/>
        <v>0</v>
      </c>
      <c r="BB310" s="763">
        <f t="shared" si="81"/>
        <v>0</v>
      </c>
      <c r="BC310" s="763">
        <f t="shared" si="81"/>
        <v>0</v>
      </c>
      <c r="BD310" s="763">
        <f t="shared" si="81"/>
        <v>0</v>
      </c>
      <c r="BE310" s="763">
        <f t="shared" si="81"/>
        <v>0</v>
      </c>
      <c r="BF310" s="763">
        <f t="shared" si="81"/>
        <v>0</v>
      </c>
      <c r="BG310" s="763">
        <f t="shared" si="81"/>
        <v>0</v>
      </c>
      <c r="BH310" s="763">
        <f t="shared" si="81"/>
        <v>0</v>
      </c>
      <c r="BI310" s="763">
        <f t="shared" si="81"/>
        <v>0</v>
      </c>
      <c r="BJ310" s="763">
        <f t="shared" si="81"/>
        <v>0</v>
      </c>
      <c r="BK310" s="763">
        <f t="shared" si="81"/>
        <v>0</v>
      </c>
      <c r="BL310" s="763">
        <f t="shared" si="81"/>
        <v>0</v>
      </c>
      <c r="BM310" s="763">
        <f t="shared" si="81"/>
        <v>0</v>
      </c>
      <c r="BN310" s="763">
        <f t="shared" si="81"/>
        <v>0</v>
      </c>
      <c r="BO310" s="763">
        <f t="shared" si="81"/>
        <v>0</v>
      </c>
      <c r="BP310" s="763">
        <f t="shared" si="81"/>
        <v>0</v>
      </c>
      <c r="BQ310" s="763">
        <f t="shared" si="81"/>
        <v>0</v>
      </c>
      <c r="BR310" s="763">
        <f t="shared" si="81"/>
        <v>0</v>
      </c>
      <c r="BS310" s="763">
        <f t="shared" si="81"/>
        <v>0</v>
      </c>
      <c r="BT310" s="763">
        <f t="shared" si="81"/>
        <v>0</v>
      </c>
      <c r="BU310" s="763">
        <f t="shared" si="81"/>
        <v>0</v>
      </c>
      <c r="BV310" s="763">
        <f t="shared" si="81"/>
        <v>0</v>
      </c>
      <c r="BW310" s="763">
        <f t="shared" si="81"/>
        <v>0</v>
      </c>
      <c r="BX310" s="763">
        <f t="shared" si="81"/>
        <v>0</v>
      </c>
      <c r="BY310" s="763">
        <f t="shared" si="81"/>
        <v>0</v>
      </c>
      <c r="BZ310" s="763">
        <f t="shared" si="81"/>
        <v>0</v>
      </c>
      <c r="CA310" s="763">
        <f t="shared" si="81"/>
        <v>0</v>
      </c>
      <c r="CB310" s="763">
        <f t="shared" si="81"/>
        <v>0</v>
      </c>
      <c r="CC310" s="763">
        <f t="shared" si="81"/>
        <v>0</v>
      </c>
      <c r="CD310" s="763">
        <f t="shared" si="81"/>
        <v>0</v>
      </c>
      <c r="CE310" s="763">
        <f t="shared" si="81"/>
        <v>0</v>
      </c>
      <c r="CF310" s="763">
        <f t="shared" si="81"/>
        <v>0</v>
      </c>
      <c r="CG310" s="763">
        <f t="shared" si="81"/>
        <v>0</v>
      </c>
      <c r="CH310" s="763">
        <f t="shared" si="81"/>
        <v>0</v>
      </c>
      <c r="CI310" s="763">
        <f t="shared" si="81"/>
        <v>0</v>
      </c>
    </row>
    <row r="311" spans="1:87" ht="15.75" customHeight="1">
      <c r="A311" s="373" t="s">
        <v>94</v>
      </c>
      <c r="B311" s="920"/>
      <c r="C311" s="719" t="str">
        <f>Settings!$C$7</f>
        <v>USD</v>
      </c>
      <c r="D311" s="763">
        <v>0</v>
      </c>
      <c r="E311" s="763">
        <f t="shared" ref="E311:CI311" si="82">D311</f>
        <v>0</v>
      </c>
      <c r="F311" s="763">
        <f t="shared" si="82"/>
        <v>0</v>
      </c>
      <c r="G311" s="763">
        <f t="shared" si="82"/>
        <v>0</v>
      </c>
      <c r="H311" s="763">
        <f t="shared" si="82"/>
        <v>0</v>
      </c>
      <c r="I311" s="763">
        <f t="shared" si="82"/>
        <v>0</v>
      </c>
      <c r="J311" s="763">
        <f t="shared" si="82"/>
        <v>0</v>
      </c>
      <c r="K311" s="763">
        <f t="shared" si="82"/>
        <v>0</v>
      </c>
      <c r="L311" s="763">
        <f t="shared" si="82"/>
        <v>0</v>
      </c>
      <c r="M311" s="763">
        <f t="shared" si="82"/>
        <v>0</v>
      </c>
      <c r="N311" s="763">
        <f t="shared" si="82"/>
        <v>0</v>
      </c>
      <c r="O311" s="763">
        <f t="shared" si="82"/>
        <v>0</v>
      </c>
      <c r="P311" s="763">
        <f t="shared" si="82"/>
        <v>0</v>
      </c>
      <c r="Q311" s="763">
        <f t="shared" si="82"/>
        <v>0</v>
      </c>
      <c r="R311" s="763">
        <f t="shared" si="82"/>
        <v>0</v>
      </c>
      <c r="S311" s="763">
        <f t="shared" si="82"/>
        <v>0</v>
      </c>
      <c r="T311" s="763">
        <f t="shared" si="82"/>
        <v>0</v>
      </c>
      <c r="U311" s="763">
        <f t="shared" si="82"/>
        <v>0</v>
      </c>
      <c r="V311" s="763">
        <f t="shared" si="82"/>
        <v>0</v>
      </c>
      <c r="W311" s="763">
        <f t="shared" si="82"/>
        <v>0</v>
      </c>
      <c r="X311" s="763">
        <f t="shared" si="82"/>
        <v>0</v>
      </c>
      <c r="Y311" s="763">
        <f t="shared" si="82"/>
        <v>0</v>
      </c>
      <c r="Z311" s="763">
        <f t="shared" si="82"/>
        <v>0</v>
      </c>
      <c r="AA311" s="763">
        <f t="shared" si="82"/>
        <v>0</v>
      </c>
      <c r="AB311" s="763">
        <f t="shared" si="82"/>
        <v>0</v>
      </c>
      <c r="AC311" s="763">
        <f t="shared" si="82"/>
        <v>0</v>
      </c>
      <c r="AD311" s="763">
        <f t="shared" si="82"/>
        <v>0</v>
      </c>
      <c r="AE311" s="763">
        <f t="shared" si="82"/>
        <v>0</v>
      </c>
      <c r="AF311" s="763">
        <f t="shared" si="82"/>
        <v>0</v>
      </c>
      <c r="AG311" s="763">
        <f t="shared" si="82"/>
        <v>0</v>
      </c>
      <c r="AH311" s="763">
        <f t="shared" si="82"/>
        <v>0</v>
      </c>
      <c r="AI311" s="763">
        <f t="shared" si="82"/>
        <v>0</v>
      </c>
      <c r="AJ311" s="763">
        <f t="shared" si="82"/>
        <v>0</v>
      </c>
      <c r="AK311" s="763">
        <f t="shared" si="82"/>
        <v>0</v>
      </c>
      <c r="AL311" s="763">
        <f t="shared" si="82"/>
        <v>0</v>
      </c>
      <c r="AM311" s="763">
        <f t="shared" si="82"/>
        <v>0</v>
      </c>
      <c r="AN311" s="763">
        <f t="shared" si="82"/>
        <v>0</v>
      </c>
      <c r="AO311" s="763">
        <f t="shared" si="82"/>
        <v>0</v>
      </c>
      <c r="AP311" s="763">
        <f t="shared" si="82"/>
        <v>0</v>
      </c>
      <c r="AQ311" s="763">
        <f t="shared" si="82"/>
        <v>0</v>
      </c>
      <c r="AR311" s="763">
        <f t="shared" si="82"/>
        <v>0</v>
      </c>
      <c r="AS311" s="763">
        <f t="shared" si="82"/>
        <v>0</v>
      </c>
      <c r="AT311" s="763">
        <f t="shared" si="82"/>
        <v>0</v>
      </c>
      <c r="AU311" s="763">
        <f t="shared" si="82"/>
        <v>0</v>
      </c>
      <c r="AV311" s="763">
        <f t="shared" si="82"/>
        <v>0</v>
      </c>
      <c r="AW311" s="763">
        <f t="shared" si="82"/>
        <v>0</v>
      </c>
      <c r="AX311" s="763">
        <f t="shared" si="82"/>
        <v>0</v>
      </c>
      <c r="AY311" s="763">
        <f t="shared" si="82"/>
        <v>0</v>
      </c>
      <c r="AZ311" s="763">
        <f t="shared" si="82"/>
        <v>0</v>
      </c>
      <c r="BA311" s="763">
        <f t="shared" si="82"/>
        <v>0</v>
      </c>
      <c r="BB311" s="763">
        <f t="shared" si="82"/>
        <v>0</v>
      </c>
      <c r="BC311" s="763">
        <f t="shared" si="82"/>
        <v>0</v>
      </c>
      <c r="BD311" s="763">
        <f t="shared" si="82"/>
        <v>0</v>
      </c>
      <c r="BE311" s="763">
        <f t="shared" si="82"/>
        <v>0</v>
      </c>
      <c r="BF311" s="763">
        <f t="shared" si="82"/>
        <v>0</v>
      </c>
      <c r="BG311" s="763">
        <f t="shared" si="82"/>
        <v>0</v>
      </c>
      <c r="BH311" s="763">
        <f t="shared" si="82"/>
        <v>0</v>
      </c>
      <c r="BI311" s="763">
        <f t="shared" si="82"/>
        <v>0</v>
      </c>
      <c r="BJ311" s="763">
        <f t="shared" si="82"/>
        <v>0</v>
      </c>
      <c r="BK311" s="763">
        <f t="shared" si="82"/>
        <v>0</v>
      </c>
      <c r="BL311" s="763">
        <f t="shared" si="82"/>
        <v>0</v>
      </c>
      <c r="BM311" s="763">
        <f t="shared" si="82"/>
        <v>0</v>
      </c>
      <c r="BN311" s="763">
        <f t="shared" si="82"/>
        <v>0</v>
      </c>
      <c r="BO311" s="763">
        <f t="shared" si="82"/>
        <v>0</v>
      </c>
      <c r="BP311" s="763">
        <f t="shared" si="82"/>
        <v>0</v>
      </c>
      <c r="BQ311" s="763">
        <f t="shared" si="82"/>
        <v>0</v>
      </c>
      <c r="BR311" s="763">
        <f t="shared" si="82"/>
        <v>0</v>
      </c>
      <c r="BS311" s="763">
        <f t="shared" si="82"/>
        <v>0</v>
      </c>
      <c r="BT311" s="763">
        <f t="shared" si="82"/>
        <v>0</v>
      </c>
      <c r="BU311" s="763">
        <f t="shared" si="82"/>
        <v>0</v>
      </c>
      <c r="BV311" s="763">
        <f t="shared" si="82"/>
        <v>0</v>
      </c>
      <c r="BW311" s="763">
        <f t="shared" si="82"/>
        <v>0</v>
      </c>
      <c r="BX311" s="763">
        <f t="shared" si="82"/>
        <v>0</v>
      </c>
      <c r="BY311" s="763">
        <f t="shared" si="82"/>
        <v>0</v>
      </c>
      <c r="BZ311" s="763">
        <f t="shared" si="82"/>
        <v>0</v>
      </c>
      <c r="CA311" s="763">
        <f t="shared" si="82"/>
        <v>0</v>
      </c>
      <c r="CB311" s="763">
        <f t="shared" si="82"/>
        <v>0</v>
      </c>
      <c r="CC311" s="763">
        <f t="shared" si="82"/>
        <v>0</v>
      </c>
      <c r="CD311" s="763">
        <f t="shared" si="82"/>
        <v>0</v>
      </c>
      <c r="CE311" s="763">
        <f t="shared" si="82"/>
        <v>0</v>
      </c>
      <c r="CF311" s="763">
        <f t="shared" si="82"/>
        <v>0</v>
      </c>
      <c r="CG311" s="763">
        <f t="shared" si="82"/>
        <v>0</v>
      </c>
      <c r="CH311" s="763">
        <f t="shared" si="82"/>
        <v>0</v>
      </c>
      <c r="CI311" s="763">
        <f t="shared" si="82"/>
        <v>0</v>
      </c>
    </row>
    <row r="312" spans="1:87" ht="15.75" customHeight="1">
      <c r="A312" s="906" t="s">
        <v>351</v>
      </c>
      <c r="B312" s="923" t="s">
        <v>71</v>
      </c>
      <c r="C312" s="908" t="str">
        <f>Settings!$C$7</f>
        <v>USD</v>
      </c>
      <c r="D312" s="909">
        <f t="shared" ref="D312:CI312" si="83">SUM(D307:D311)</f>
        <v>0</v>
      </c>
      <c r="E312" s="910">
        <f t="shared" si="83"/>
        <v>0</v>
      </c>
      <c r="F312" s="910">
        <f t="shared" si="83"/>
        <v>0</v>
      </c>
      <c r="G312" s="910">
        <f t="shared" si="83"/>
        <v>0</v>
      </c>
      <c r="H312" s="910">
        <f t="shared" si="83"/>
        <v>0</v>
      </c>
      <c r="I312" s="910">
        <f t="shared" si="83"/>
        <v>0</v>
      </c>
      <c r="J312" s="910">
        <f t="shared" si="83"/>
        <v>0</v>
      </c>
      <c r="K312" s="910">
        <f t="shared" si="83"/>
        <v>0</v>
      </c>
      <c r="L312" s="910">
        <f t="shared" si="83"/>
        <v>0</v>
      </c>
      <c r="M312" s="910">
        <f t="shared" si="83"/>
        <v>0</v>
      </c>
      <c r="N312" s="910">
        <f t="shared" si="83"/>
        <v>0</v>
      </c>
      <c r="O312" s="910">
        <f t="shared" si="83"/>
        <v>0</v>
      </c>
      <c r="P312" s="910">
        <f t="shared" si="83"/>
        <v>0</v>
      </c>
      <c r="Q312" s="910">
        <f t="shared" si="83"/>
        <v>0</v>
      </c>
      <c r="R312" s="910">
        <f t="shared" si="83"/>
        <v>0</v>
      </c>
      <c r="S312" s="910">
        <f t="shared" si="83"/>
        <v>0</v>
      </c>
      <c r="T312" s="910">
        <f t="shared" si="83"/>
        <v>0</v>
      </c>
      <c r="U312" s="910">
        <f t="shared" si="83"/>
        <v>0</v>
      </c>
      <c r="V312" s="910">
        <f t="shared" si="83"/>
        <v>0</v>
      </c>
      <c r="W312" s="910">
        <f t="shared" si="83"/>
        <v>0</v>
      </c>
      <c r="X312" s="910">
        <f t="shared" si="83"/>
        <v>0</v>
      </c>
      <c r="Y312" s="910">
        <f t="shared" si="83"/>
        <v>0</v>
      </c>
      <c r="Z312" s="910">
        <f t="shared" si="83"/>
        <v>0</v>
      </c>
      <c r="AA312" s="910">
        <f t="shared" si="83"/>
        <v>0</v>
      </c>
      <c r="AB312" s="910">
        <f t="shared" si="83"/>
        <v>0</v>
      </c>
      <c r="AC312" s="910">
        <f t="shared" si="83"/>
        <v>0</v>
      </c>
      <c r="AD312" s="910">
        <f t="shared" si="83"/>
        <v>0</v>
      </c>
      <c r="AE312" s="910">
        <f t="shared" si="83"/>
        <v>0</v>
      </c>
      <c r="AF312" s="910">
        <f t="shared" si="83"/>
        <v>0</v>
      </c>
      <c r="AG312" s="910">
        <f t="shared" si="83"/>
        <v>0</v>
      </c>
      <c r="AH312" s="910">
        <f t="shared" si="83"/>
        <v>0</v>
      </c>
      <c r="AI312" s="910">
        <f t="shared" si="83"/>
        <v>0</v>
      </c>
      <c r="AJ312" s="910">
        <f t="shared" si="83"/>
        <v>0</v>
      </c>
      <c r="AK312" s="910">
        <f t="shared" si="83"/>
        <v>0</v>
      </c>
      <c r="AL312" s="910">
        <f t="shared" si="83"/>
        <v>0</v>
      </c>
      <c r="AM312" s="910">
        <f t="shared" si="83"/>
        <v>0</v>
      </c>
      <c r="AN312" s="910">
        <f t="shared" si="83"/>
        <v>0</v>
      </c>
      <c r="AO312" s="910">
        <f t="shared" si="83"/>
        <v>0</v>
      </c>
      <c r="AP312" s="910">
        <f t="shared" si="83"/>
        <v>0</v>
      </c>
      <c r="AQ312" s="910">
        <f t="shared" si="83"/>
        <v>0</v>
      </c>
      <c r="AR312" s="910">
        <f t="shared" si="83"/>
        <v>0</v>
      </c>
      <c r="AS312" s="910">
        <f t="shared" si="83"/>
        <v>0</v>
      </c>
      <c r="AT312" s="910">
        <f t="shared" si="83"/>
        <v>0</v>
      </c>
      <c r="AU312" s="910">
        <f t="shared" si="83"/>
        <v>0</v>
      </c>
      <c r="AV312" s="910">
        <f t="shared" si="83"/>
        <v>0</v>
      </c>
      <c r="AW312" s="910">
        <f t="shared" si="83"/>
        <v>0</v>
      </c>
      <c r="AX312" s="910">
        <f t="shared" si="83"/>
        <v>0</v>
      </c>
      <c r="AY312" s="910">
        <f t="shared" si="83"/>
        <v>0</v>
      </c>
      <c r="AZ312" s="910">
        <f t="shared" si="83"/>
        <v>0</v>
      </c>
      <c r="BA312" s="910">
        <f t="shared" si="83"/>
        <v>0</v>
      </c>
      <c r="BB312" s="910">
        <f t="shared" si="83"/>
        <v>0</v>
      </c>
      <c r="BC312" s="910">
        <f t="shared" si="83"/>
        <v>0</v>
      </c>
      <c r="BD312" s="910">
        <f t="shared" si="83"/>
        <v>0</v>
      </c>
      <c r="BE312" s="910">
        <f t="shared" si="83"/>
        <v>0</v>
      </c>
      <c r="BF312" s="910">
        <f t="shared" si="83"/>
        <v>0</v>
      </c>
      <c r="BG312" s="910">
        <f t="shared" si="83"/>
        <v>0</v>
      </c>
      <c r="BH312" s="910">
        <f t="shared" si="83"/>
        <v>0</v>
      </c>
      <c r="BI312" s="910">
        <f t="shared" si="83"/>
        <v>0</v>
      </c>
      <c r="BJ312" s="910">
        <f t="shared" si="83"/>
        <v>0</v>
      </c>
      <c r="BK312" s="910">
        <f t="shared" si="83"/>
        <v>0</v>
      </c>
      <c r="BL312" s="910">
        <f t="shared" si="83"/>
        <v>0</v>
      </c>
      <c r="BM312" s="910">
        <f t="shared" si="83"/>
        <v>0</v>
      </c>
      <c r="BN312" s="910">
        <f t="shared" si="83"/>
        <v>0</v>
      </c>
      <c r="BO312" s="910">
        <f t="shared" si="83"/>
        <v>0</v>
      </c>
      <c r="BP312" s="910">
        <f t="shared" si="83"/>
        <v>0</v>
      </c>
      <c r="BQ312" s="910">
        <f t="shared" si="83"/>
        <v>0</v>
      </c>
      <c r="BR312" s="910">
        <f t="shared" si="83"/>
        <v>0</v>
      </c>
      <c r="BS312" s="910">
        <f t="shared" si="83"/>
        <v>0</v>
      </c>
      <c r="BT312" s="910">
        <f t="shared" si="83"/>
        <v>0</v>
      </c>
      <c r="BU312" s="910">
        <f t="shared" si="83"/>
        <v>0</v>
      </c>
      <c r="BV312" s="910">
        <f t="shared" si="83"/>
        <v>0</v>
      </c>
      <c r="BW312" s="910">
        <f t="shared" si="83"/>
        <v>0</v>
      </c>
      <c r="BX312" s="910">
        <f t="shared" si="83"/>
        <v>0</v>
      </c>
      <c r="BY312" s="910">
        <f t="shared" si="83"/>
        <v>0</v>
      </c>
      <c r="BZ312" s="910">
        <f t="shared" si="83"/>
        <v>0</v>
      </c>
      <c r="CA312" s="910">
        <f t="shared" si="83"/>
        <v>0</v>
      </c>
      <c r="CB312" s="910">
        <f t="shared" si="83"/>
        <v>0</v>
      </c>
      <c r="CC312" s="910">
        <f t="shared" si="83"/>
        <v>0</v>
      </c>
      <c r="CD312" s="910">
        <f t="shared" si="83"/>
        <v>0</v>
      </c>
      <c r="CE312" s="910">
        <f t="shared" si="83"/>
        <v>0</v>
      </c>
      <c r="CF312" s="910">
        <f t="shared" si="83"/>
        <v>0</v>
      </c>
      <c r="CG312" s="910">
        <f t="shared" si="83"/>
        <v>0</v>
      </c>
      <c r="CH312" s="910">
        <f t="shared" si="83"/>
        <v>0</v>
      </c>
      <c r="CI312" s="910">
        <f t="shared" si="83"/>
        <v>0</v>
      </c>
    </row>
    <row r="313" spans="1:87" ht="15.75" customHeight="1">
      <c r="A313" s="379"/>
      <c r="B313" s="882"/>
      <c r="C313" s="719"/>
      <c r="D313" s="557"/>
      <c r="E313" s="557"/>
      <c r="F313" s="557"/>
      <c r="G313" s="557"/>
      <c r="H313" s="557"/>
      <c r="I313" s="557"/>
      <c r="J313" s="557"/>
      <c r="K313" s="557"/>
      <c r="L313" s="557"/>
      <c r="M313" s="557"/>
      <c r="N313" s="557"/>
      <c r="O313" s="557"/>
      <c r="P313" s="557"/>
      <c r="Q313" s="557"/>
      <c r="R313" s="557"/>
      <c r="S313" s="557"/>
      <c r="T313" s="557"/>
      <c r="U313" s="557"/>
      <c r="V313" s="557"/>
      <c r="W313" s="557"/>
      <c r="X313" s="557"/>
      <c r="Y313" s="557"/>
      <c r="Z313" s="557"/>
      <c r="AA313" s="557"/>
      <c r="AB313" s="557"/>
      <c r="AC313" s="557"/>
      <c r="AD313" s="557"/>
      <c r="AE313" s="557"/>
      <c r="AF313" s="557"/>
      <c r="AG313" s="557"/>
      <c r="AH313" s="557"/>
      <c r="AI313" s="557"/>
      <c r="AJ313" s="557"/>
      <c r="AK313" s="557"/>
      <c r="AL313" s="557"/>
      <c r="AM313" s="557"/>
      <c r="AN313" s="557"/>
      <c r="AO313" s="557"/>
      <c r="AP313" s="557"/>
      <c r="AQ313" s="557"/>
      <c r="AR313" s="557"/>
      <c r="AS313" s="557"/>
      <c r="AT313" s="557"/>
      <c r="AU313" s="557"/>
      <c r="AV313" s="557"/>
      <c r="AW313" s="557"/>
      <c r="AX313" s="557"/>
      <c r="AY313" s="557"/>
      <c r="AZ313" s="557"/>
      <c r="BA313" s="557"/>
      <c r="BB313" s="557"/>
      <c r="BC313" s="557"/>
      <c r="BD313" s="557"/>
      <c r="BE313" s="557"/>
      <c r="BF313" s="557"/>
      <c r="BG313" s="557"/>
      <c r="BH313" s="557"/>
      <c r="BI313" s="557"/>
      <c r="BJ313" s="557"/>
      <c r="BK313" s="557"/>
      <c r="BL313" s="557"/>
      <c r="BM313" s="557"/>
      <c r="BN313" s="557"/>
      <c r="BO313" s="557"/>
      <c r="BP313" s="557"/>
      <c r="BQ313" s="557"/>
      <c r="BR313" s="557"/>
      <c r="BS313" s="557"/>
      <c r="BT313" s="557"/>
      <c r="BU313" s="557"/>
      <c r="BV313" s="557"/>
      <c r="BW313" s="557"/>
      <c r="BX313" s="557"/>
      <c r="BY313" s="557"/>
      <c r="BZ313" s="557"/>
      <c r="CA313" s="557"/>
      <c r="CB313" s="557"/>
      <c r="CC313" s="557"/>
      <c r="CD313" s="557"/>
      <c r="CE313" s="557"/>
      <c r="CF313" s="557"/>
      <c r="CG313" s="557"/>
      <c r="CH313" s="557"/>
      <c r="CI313" s="557"/>
    </row>
    <row r="314" spans="1:87" ht="15.75" customHeight="1">
      <c r="A314" s="379"/>
      <c r="B314" s="882"/>
      <c r="C314" s="719"/>
      <c r="D314" s="557"/>
      <c r="E314" s="557"/>
      <c r="F314" s="557"/>
      <c r="G314" s="557"/>
      <c r="H314" s="557"/>
      <c r="I314" s="557"/>
      <c r="J314" s="557"/>
      <c r="K314" s="557"/>
      <c r="L314" s="557"/>
      <c r="M314" s="557"/>
      <c r="N314" s="557"/>
      <c r="O314" s="557"/>
      <c r="P314" s="557"/>
      <c r="Q314" s="557"/>
      <c r="R314" s="557"/>
      <c r="S314" s="557"/>
      <c r="T314" s="557"/>
      <c r="U314" s="557"/>
      <c r="V314" s="557"/>
      <c r="W314" s="557"/>
      <c r="X314" s="557"/>
      <c r="Y314" s="557"/>
      <c r="Z314" s="557"/>
      <c r="AA314" s="557"/>
      <c r="AB314" s="557"/>
      <c r="AC314" s="557"/>
      <c r="AD314" s="557"/>
      <c r="AE314" s="557"/>
      <c r="AF314" s="557"/>
      <c r="AG314" s="557"/>
      <c r="AH314" s="557"/>
      <c r="AI314" s="557"/>
      <c r="AJ314" s="557"/>
      <c r="AK314" s="557"/>
      <c r="AL314" s="557"/>
      <c r="AM314" s="557"/>
      <c r="AN314" s="557"/>
      <c r="AO314" s="557"/>
      <c r="AP314" s="557"/>
      <c r="AQ314" s="557"/>
      <c r="AR314" s="557"/>
      <c r="AS314" s="557"/>
      <c r="AT314" s="557"/>
      <c r="AU314" s="557"/>
      <c r="AV314" s="557"/>
      <c r="AW314" s="557"/>
      <c r="AX314" s="557"/>
      <c r="AY314" s="557"/>
      <c r="AZ314" s="557"/>
      <c r="BA314" s="557"/>
      <c r="BB314" s="557"/>
      <c r="BC314" s="557"/>
      <c r="BD314" s="557"/>
      <c r="BE314" s="557"/>
      <c r="BF314" s="557"/>
      <c r="BG314" s="557"/>
      <c r="BH314" s="557"/>
      <c r="BI314" s="557"/>
      <c r="BJ314" s="557"/>
      <c r="BK314" s="557"/>
      <c r="BL314" s="557"/>
      <c r="BM314" s="557"/>
      <c r="BN314" s="557"/>
      <c r="BO314" s="557"/>
      <c r="BP314" s="557"/>
      <c r="BQ314" s="557"/>
      <c r="BR314" s="557"/>
      <c r="BS314" s="557"/>
      <c r="BT314" s="557"/>
      <c r="BU314" s="557"/>
      <c r="BV314" s="557"/>
      <c r="BW314" s="557"/>
      <c r="BX314" s="557"/>
      <c r="BY314" s="557"/>
      <c r="BZ314" s="557"/>
      <c r="CA314" s="557"/>
      <c r="CB314" s="557"/>
      <c r="CC314" s="557"/>
      <c r="CD314" s="557"/>
      <c r="CE314" s="557"/>
      <c r="CF314" s="557"/>
      <c r="CG314" s="557"/>
      <c r="CH314" s="557"/>
      <c r="CI314" s="557"/>
    </row>
    <row r="315" spans="1:87" ht="41.25" customHeight="1">
      <c r="A315" s="655" t="s">
        <v>352</v>
      </c>
      <c r="B315" s="871"/>
      <c r="C315" s="872"/>
      <c r="D315" s="902"/>
      <c r="E315" s="903"/>
      <c r="F315" s="903"/>
      <c r="G315" s="903"/>
      <c r="H315" s="903"/>
      <c r="I315" s="903"/>
      <c r="J315" s="903"/>
      <c r="K315" s="903"/>
      <c r="L315" s="903"/>
      <c r="M315" s="903"/>
      <c r="N315" s="903"/>
      <c r="O315" s="903"/>
      <c r="P315" s="903"/>
      <c r="Q315" s="903"/>
      <c r="R315" s="903"/>
      <c r="S315" s="903"/>
      <c r="T315" s="903"/>
      <c r="U315" s="903"/>
      <c r="V315" s="903"/>
      <c r="W315" s="903"/>
      <c r="X315" s="903"/>
      <c r="Y315" s="903"/>
      <c r="Z315" s="903"/>
      <c r="AA315" s="903"/>
      <c r="AB315" s="903"/>
      <c r="AC315" s="903"/>
      <c r="AD315" s="903"/>
      <c r="AE315" s="903"/>
      <c r="AF315" s="903"/>
      <c r="AG315" s="903"/>
      <c r="AH315" s="903"/>
      <c r="AI315" s="903"/>
      <c r="AJ315" s="903"/>
      <c r="AK315" s="903"/>
      <c r="AL315" s="903"/>
      <c r="AM315" s="903"/>
      <c r="AN315" s="903"/>
      <c r="AO315" s="903"/>
      <c r="AP315" s="903"/>
      <c r="AQ315" s="903"/>
      <c r="AR315" s="903"/>
      <c r="AS315" s="903"/>
      <c r="AT315" s="903"/>
      <c r="AU315" s="903"/>
      <c r="AV315" s="903"/>
      <c r="AW315" s="903"/>
      <c r="AX315" s="903"/>
      <c r="AY315" s="903"/>
      <c r="AZ315" s="903"/>
      <c r="BA315" s="903"/>
      <c r="BB315" s="903"/>
      <c r="BC315" s="903"/>
      <c r="BD315" s="903"/>
      <c r="BE315" s="903"/>
      <c r="BF315" s="903"/>
      <c r="BG315" s="903"/>
      <c r="BH315" s="903"/>
      <c r="BI315" s="903"/>
      <c r="BJ315" s="903"/>
      <c r="BK315" s="903"/>
      <c r="BL315" s="903"/>
      <c r="BM315" s="903"/>
      <c r="BN315" s="903"/>
      <c r="BO315" s="903"/>
      <c r="BP315" s="903"/>
      <c r="BQ315" s="903"/>
      <c r="BR315" s="903"/>
      <c r="BS315" s="903"/>
      <c r="BT315" s="903"/>
      <c r="BU315" s="903"/>
      <c r="BV315" s="903"/>
      <c r="BW315" s="903"/>
      <c r="BX315" s="903"/>
      <c r="BY315" s="903"/>
      <c r="BZ315" s="903"/>
      <c r="CA315" s="903"/>
      <c r="CB315" s="903"/>
      <c r="CC315" s="903"/>
      <c r="CD315" s="903"/>
      <c r="CE315" s="903"/>
      <c r="CF315" s="903"/>
      <c r="CG315" s="903"/>
      <c r="CH315" s="903"/>
      <c r="CI315" s="903"/>
    </row>
    <row r="316" spans="1:87" ht="15.75" customHeight="1">
      <c r="A316" s="373" t="s">
        <v>353</v>
      </c>
      <c r="B316" s="920"/>
      <c r="C316" s="719" t="str">
        <f>Settings!$C$7</f>
        <v>USD</v>
      </c>
      <c r="D316" s="763">
        <v>0</v>
      </c>
      <c r="E316" s="763">
        <f t="shared" ref="E316:CI316" si="84">D316</f>
        <v>0</v>
      </c>
      <c r="F316" s="763">
        <f t="shared" si="84"/>
        <v>0</v>
      </c>
      <c r="G316" s="763">
        <f t="shared" si="84"/>
        <v>0</v>
      </c>
      <c r="H316" s="763">
        <f t="shared" si="84"/>
        <v>0</v>
      </c>
      <c r="I316" s="763">
        <f t="shared" si="84"/>
        <v>0</v>
      </c>
      <c r="J316" s="763">
        <f t="shared" si="84"/>
        <v>0</v>
      </c>
      <c r="K316" s="763">
        <f t="shared" si="84"/>
        <v>0</v>
      </c>
      <c r="L316" s="763">
        <f t="shared" si="84"/>
        <v>0</v>
      </c>
      <c r="M316" s="763">
        <f t="shared" si="84"/>
        <v>0</v>
      </c>
      <c r="N316" s="763">
        <f t="shared" si="84"/>
        <v>0</v>
      </c>
      <c r="O316" s="763">
        <f t="shared" si="84"/>
        <v>0</v>
      </c>
      <c r="P316" s="763">
        <f t="shared" si="84"/>
        <v>0</v>
      </c>
      <c r="Q316" s="763">
        <f t="shared" si="84"/>
        <v>0</v>
      </c>
      <c r="R316" s="763">
        <f t="shared" si="84"/>
        <v>0</v>
      </c>
      <c r="S316" s="763">
        <f t="shared" si="84"/>
        <v>0</v>
      </c>
      <c r="T316" s="763">
        <f t="shared" si="84"/>
        <v>0</v>
      </c>
      <c r="U316" s="763">
        <f t="shared" si="84"/>
        <v>0</v>
      </c>
      <c r="V316" s="763">
        <f t="shared" si="84"/>
        <v>0</v>
      </c>
      <c r="W316" s="763">
        <f t="shared" si="84"/>
        <v>0</v>
      </c>
      <c r="X316" s="763">
        <f t="shared" si="84"/>
        <v>0</v>
      </c>
      <c r="Y316" s="763">
        <f t="shared" si="84"/>
        <v>0</v>
      </c>
      <c r="Z316" s="763">
        <f t="shared" si="84"/>
        <v>0</v>
      </c>
      <c r="AA316" s="763">
        <f t="shared" si="84"/>
        <v>0</v>
      </c>
      <c r="AB316" s="763">
        <f t="shared" si="84"/>
        <v>0</v>
      </c>
      <c r="AC316" s="763">
        <f t="shared" si="84"/>
        <v>0</v>
      </c>
      <c r="AD316" s="763">
        <f t="shared" si="84"/>
        <v>0</v>
      </c>
      <c r="AE316" s="763">
        <f t="shared" si="84"/>
        <v>0</v>
      </c>
      <c r="AF316" s="763">
        <f t="shared" si="84"/>
        <v>0</v>
      </c>
      <c r="AG316" s="763">
        <f t="shared" si="84"/>
        <v>0</v>
      </c>
      <c r="AH316" s="763">
        <f t="shared" si="84"/>
        <v>0</v>
      </c>
      <c r="AI316" s="763">
        <f t="shared" si="84"/>
        <v>0</v>
      </c>
      <c r="AJ316" s="763">
        <f t="shared" si="84"/>
        <v>0</v>
      </c>
      <c r="AK316" s="763">
        <f t="shared" si="84"/>
        <v>0</v>
      </c>
      <c r="AL316" s="763">
        <f t="shared" si="84"/>
        <v>0</v>
      </c>
      <c r="AM316" s="763">
        <f t="shared" si="84"/>
        <v>0</v>
      </c>
      <c r="AN316" s="763">
        <f t="shared" si="84"/>
        <v>0</v>
      </c>
      <c r="AO316" s="763">
        <f t="shared" si="84"/>
        <v>0</v>
      </c>
      <c r="AP316" s="763">
        <f t="shared" si="84"/>
        <v>0</v>
      </c>
      <c r="AQ316" s="763">
        <f t="shared" si="84"/>
        <v>0</v>
      </c>
      <c r="AR316" s="763">
        <f t="shared" si="84"/>
        <v>0</v>
      </c>
      <c r="AS316" s="763">
        <f t="shared" si="84"/>
        <v>0</v>
      </c>
      <c r="AT316" s="763">
        <f t="shared" si="84"/>
        <v>0</v>
      </c>
      <c r="AU316" s="763">
        <f t="shared" si="84"/>
        <v>0</v>
      </c>
      <c r="AV316" s="763">
        <f t="shared" si="84"/>
        <v>0</v>
      </c>
      <c r="AW316" s="763">
        <f t="shared" si="84"/>
        <v>0</v>
      </c>
      <c r="AX316" s="763">
        <f t="shared" si="84"/>
        <v>0</v>
      </c>
      <c r="AY316" s="763">
        <f t="shared" si="84"/>
        <v>0</v>
      </c>
      <c r="AZ316" s="763">
        <f t="shared" si="84"/>
        <v>0</v>
      </c>
      <c r="BA316" s="763">
        <f t="shared" si="84"/>
        <v>0</v>
      </c>
      <c r="BB316" s="763">
        <f t="shared" si="84"/>
        <v>0</v>
      </c>
      <c r="BC316" s="763">
        <f t="shared" si="84"/>
        <v>0</v>
      </c>
      <c r="BD316" s="763">
        <f t="shared" si="84"/>
        <v>0</v>
      </c>
      <c r="BE316" s="763">
        <f t="shared" si="84"/>
        <v>0</v>
      </c>
      <c r="BF316" s="763">
        <f t="shared" si="84"/>
        <v>0</v>
      </c>
      <c r="BG316" s="763">
        <f t="shared" si="84"/>
        <v>0</v>
      </c>
      <c r="BH316" s="763">
        <f t="shared" si="84"/>
        <v>0</v>
      </c>
      <c r="BI316" s="763">
        <f t="shared" si="84"/>
        <v>0</v>
      </c>
      <c r="BJ316" s="763">
        <f t="shared" si="84"/>
        <v>0</v>
      </c>
      <c r="BK316" s="763">
        <f t="shared" si="84"/>
        <v>0</v>
      </c>
      <c r="BL316" s="763">
        <f t="shared" si="84"/>
        <v>0</v>
      </c>
      <c r="BM316" s="763">
        <f t="shared" si="84"/>
        <v>0</v>
      </c>
      <c r="BN316" s="763">
        <f t="shared" si="84"/>
        <v>0</v>
      </c>
      <c r="BO316" s="763">
        <f t="shared" si="84"/>
        <v>0</v>
      </c>
      <c r="BP316" s="763">
        <f t="shared" si="84"/>
        <v>0</v>
      </c>
      <c r="BQ316" s="763">
        <f t="shared" si="84"/>
        <v>0</v>
      </c>
      <c r="BR316" s="763">
        <f t="shared" si="84"/>
        <v>0</v>
      </c>
      <c r="BS316" s="763">
        <f t="shared" si="84"/>
        <v>0</v>
      </c>
      <c r="BT316" s="763">
        <f t="shared" si="84"/>
        <v>0</v>
      </c>
      <c r="BU316" s="763">
        <f t="shared" si="84"/>
        <v>0</v>
      </c>
      <c r="BV316" s="763">
        <f t="shared" si="84"/>
        <v>0</v>
      </c>
      <c r="BW316" s="763">
        <f t="shared" si="84"/>
        <v>0</v>
      </c>
      <c r="BX316" s="763">
        <f t="shared" si="84"/>
        <v>0</v>
      </c>
      <c r="BY316" s="763">
        <f t="shared" si="84"/>
        <v>0</v>
      </c>
      <c r="BZ316" s="763">
        <f t="shared" si="84"/>
        <v>0</v>
      </c>
      <c r="CA316" s="763">
        <f t="shared" si="84"/>
        <v>0</v>
      </c>
      <c r="CB316" s="763">
        <f t="shared" si="84"/>
        <v>0</v>
      </c>
      <c r="CC316" s="763">
        <f t="shared" si="84"/>
        <v>0</v>
      </c>
      <c r="CD316" s="763">
        <f t="shared" si="84"/>
        <v>0</v>
      </c>
      <c r="CE316" s="763">
        <f t="shared" si="84"/>
        <v>0</v>
      </c>
      <c r="CF316" s="763">
        <f t="shared" si="84"/>
        <v>0</v>
      </c>
      <c r="CG316" s="763">
        <f t="shared" si="84"/>
        <v>0</v>
      </c>
      <c r="CH316" s="763">
        <f t="shared" si="84"/>
        <v>0</v>
      </c>
      <c r="CI316" s="763">
        <f t="shared" si="84"/>
        <v>0</v>
      </c>
    </row>
    <row r="317" spans="1:87" ht="15.75" customHeight="1">
      <c r="A317" s="373" t="s">
        <v>354</v>
      </c>
      <c r="B317" s="920"/>
      <c r="C317" s="719" t="str">
        <f>Settings!$C$7</f>
        <v>USD</v>
      </c>
      <c r="D317" s="763">
        <v>0</v>
      </c>
      <c r="E317" s="763">
        <f t="shared" ref="E317:CI317" si="85">D317</f>
        <v>0</v>
      </c>
      <c r="F317" s="763">
        <f t="shared" si="85"/>
        <v>0</v>
      </c>
      <c r="G317" s="763">
        <f t="shared" si="85"/>
        <v>0</v>
      </c>
      <c r="H317" s="763">
        <f t="shared" si="85"/>
        <v>0</v>
      </c>
      <c r="I317" s="763">
        <f t="shared" si="85"/>
        <v>0</v>
      </c>
      <c r="J317" s="763">
        <f t="shared" si="85"/>
        <v>0</v>
      </c>
      <c r="K317" s="763">
        <f t="shared" si="85"/>
        <v>0</v>
      </c>
      <c r="L317" s="763">
        <f t="shared" si="85"/>
        <v>0</v>
      </c>
      <c r="M317" s="763">
        <f t="shared" si="85"/>
        <v>0</v>
      </c>
      <c r="N317" s="763">
        <f t="shared" si="85"/>
        <v>0</v>
      </c>
      <c r="O317" s="763">
        <f t="shared" si="85"/>
        <v>0</v>
      </c>
      <c r="P317" s="763">
        <f t="shared" si="85"/>
        <v>0</v>
      </c>
      <c r="Q317" s="763">
        <f t="shared" si="85"/>
        <v>0</v>
      </c>
      <c r="R317" s="763">
        <f t="shared" si="85"/>
        <v>0</v>
      </c>
      <c r="S317" s="763">
        <f t="shared" si="85"/>
        <v>0</v>
      </c>
      <c r="T317" s="763">
        <f t="shared" si="85"/>
        <v>0</v>
      </c>
      <c r="U317" s="763">
        <f t="shared" si="85"/>
        <v>0</v>
      </c>
      <c r="V317" s="763">
        <f t="shared" si="85"/>
        <v>0</v>
      </c>
      <c r="W317" s="763">
        <f t="shared" si="85"/>
        <v>0</v>
      </c>
      <c r="X317" s="763">
        <f t="shared" si="85"/>
        <v>0</v>
      </c>
      <c r="Y317" s="763">
        <f t="shared" si="85"/>
        <v>0</v>
      </c>
      <c r="Z317" s="763">
        <f t="shared" si="85"/>
        <v>0</v>
      </c>
      <c r="AA317" s="763">
        <f t="shared" si="85"/>
        <v>0</v>
      </c>
      <c r="AB317" s="763">
        <f t="shared" si="85"/>
        <v>0</v>
      </c>
      <c r="AC317" s="763">
        <f t="shared" si="85"/>
        <v>0</v>
      </c>
      <c r="AD317" s="763">
        <f t="shared" si="85"/>
        <v>0</v>
      </c>
      <c r="AE317" s="763">
        <f t="shared" si="85"/>
        <v>0</v>
      </c>
      <c r="AF317" s="763">
        <f t="shared" si="85"/>
        <v>0</v>
      </c>
      <c r="AG317" s="763">
        <f t="shared" si="85"/>
        <v>0</v>
      </c>
      <c r="AH317" s="763">
        <f t="shared" si="85"/>
        <v>0</v>
      </c>
      <c r="AI317" s="763">
        <f t="shared" si="85"/>
        <v>0</v>
      </c>
      <c r="AJ317" s="763">
        <f t="shared" si="85"/>
        <v>0</v>
      </c>
      <c r="AK317" s="763">
        <f t="shared" si="85"/>
        <v>0</v>
      </c>
      <c r="AL317" s="763">
        <f t="shared" si="85"/>
        <v>0</v>
      </c>
      <c r="AM317" s="763">
        <f t="shared" si="85"/>
        <v>0</v>
      </c>
      <c r="AN317" s="763">
        <f t="shared" si="85"/>
        <v>0</v>
      </c>
      <c r="AO317" s="763">
        <f t="shared" si="85"/>
        <v>0</v>
      </c>
      <c r="AP317" s="763">
        <f t="shared" si="85"/>
        <v>0</v>
      </c>
      <c r="AQ317" s="763">
        <f t="shared" si="85"/>
        <v>0</v>
      </c>
      <c r="AR317" s="763">
        <f t="shared" si="85"/>
        <v>0</v>
      </c>
      <c r="AS317" s="763">
        <f t="shared" si="85"/>
        <v>0</v>
      </c>
      <c r="AT317" s="763">
        <f t="shared" si="85"/>
        <v>0</v>
      </c>
      <c r="AU317" s="763">
        <f t="shared" si="85"/>
        <v>0</v>
      </c>
      <c r="AV317" s="763">
        <f t="shared" si="85"/>
        <v>0</v>
      </c>
      <c r="AW317" s="763">
        <f t="shared" si="85"/>
        <v>0</v>
      </c>
      <c r="AX317" s="763">
        <f t="shared" si="85"/>
        <v>0</v>
      </c>
      <c r="AY317" s="763">
        <f t="shared" si="85"/>
        <v>0</v>
      </c>
      <c r="AZ317" s="763">
        <f t="shared" si="85"/>
        <v>0</v>
      </c>
      <c r="BA317" s="763">
        <f t="shared" si="85"/>
        <v>0</v>
      </c>
      <c r="BB317" s="763">
        <f t="shared" si="85"/>
        <v>0</v>
      </c>
      <c r="BC317" s="763">
        <f t="shared" si="85"/>
        <v>0</v>
      </c>
      <c r="BD317" s="763">
        <f t="shared" si="85"/>
        <v>0</v>
      </c>
      <c r="BE317" s="763">
        <f t="shared" si="85"/>
        <v>0</v>
      </c>
      <c r="BF317" s="763">
        <f t="shared" si="85"/>
        <v>0</v>
      </c>
      <c r="BG317" s="763">
        <f t="shared" si="85"/>
        <v>0</v>
      </c>
      <c r="BH317" s="763">
        <f t="shared" si="85"/>
        <v>0</v>
      </c>
      <c r="BI317" s="763">
        <f t="shared" si="85"/>
        <v>0</v>
      </c>
      <c r="BJ317" s="763">
        <f t="shared" si="85"/>
        <v>0</v>
      </c>
      <c r="BK317" s="763">
        <f t="shared" si="85"/>
        <v>0</v>
      </c>
      <c r="BL317" s="763">
        <f t="shared" si="85"/>
        <v>0</v>
      </c>
      <c r="BM317" s="763">
        <f t="shared" si="85"/>
        <v>0</v>
      </c>
      <c r="BN317" s="763">
        <f t="shared" si="85"/>
        <v>0</v>
      </c>
      <c r="BO317" s="763">
        <f t="shared" si="85"/>
        <v>0</v>
      </c>
      <c r="BP317" s="763">
        <f t="shared" si="85"/>
        <v>0</v>
      </c>
      <c r="BQ317" s="763">
        <f t="shared" si="85"/>
        <v>0</v>
      </c>
      <c r="BR317" s="763">
        <f t="shared" si="85"/>
        <v>0</v>
      </c>
      <c r="BS317" s="763">
        <f t="shared" si="85"/>
        <v>0</v>
      </c>
      <c r="BT317" s="763">
        <f t="shared" si="85"/>
        <v>0</v>
      </c>
      <c r="BU317" s="763">
        <f t="shared" si="85"/>
        <v>0</v>
      </c>
      <c r="BV317" s="763">
        <f t="shared" si="85"/>
        <v>0</v>
      </c>
      <c r="BW317" s="763">
        <f t="shared" si="85"/>
        <v>0</v>
      </c>
      <c r="BX317" s="763">
        <f t="shared" si="85"/>
        <v>0</v>
      </c>
      <c r="BY317" s="763">
        <f t="shared" si="85"/>
        <v>0</v>
      </c>
      <c r="BZ317" s="763">
        <f t="shared" si="85"/>
        <v>0</v>
      </c>
      <c r="CA317" s="763">
        <f t="shared" si="85"/>
        <v>0</v>
      </c>
      <c r="CB317" s="763">
        <f t="shared" si="85"/>
        <v>0</v>
      </c>
      <c r="CC317" s="763">
        <f t="shared" si="85"/>
        <v>0</v>
      </c>
      <c r="CD317" s="763">
        <f t="shared" si="85"/>
        <v>0</v>
      </c>
      <c r="CE317" s="763">
        <f t="shared" si="85"/>
        <v>0</v>
      </c>
      <c r="CF317" s="763">
        <f t="shared" si="85"/>
        <v>0</v>
      </c>
      <c r="CG317" s="763">
        <f t="shared" si="85"/>
        <v>0</v>
      </c>
      <c r="CH317" s="763">
        <f t="shared" si="85"/>
        <v>0</v>
      </c>
      <c r="CI317" s="763">
        <f t="shared" si="85"/>
        <v>0</v>
      </c>
    </row>
    <row r="318" spans="1:87" ht="15.75" customHeight="1">
      <c r="A318" s="373" t="s">
        <v>355</v>
      </c>
      <c r="B318" s="920"/>
      <c r="C318" s="719" t="str">
        <f>Settings!$C$7</f>
        <v>USD</v>
      </c>
      <c r="D318" s="763">
        <v>0</v>
      </c>
      <c r="E318" s="763">
        <f t="shared" ref="E318:CI318" si="86">D318</f>
        <v>0</v>
      </c>
      <c r="F318" s="763">
        <f t="shared" si="86"/>
        <v>0</v>
      </c>
      <c r="G318" s="763">
        <f t="shared" si="86"/>
        <v>0</v>
      </c>
      <c r="H318" s="763">
        <f t="shared" si="86"/>
        <v>0</v>
      </c>
      <c r="I318" s="763">
        <f t="shared" si="86"/>
        <v>0</v>
      </c>
      <c r="J318" s="763">
        <f t="shared" si="86"/>
        <v>0</v>
      </c>
      <c r="K318" s="763">
        <f t="shared" si="86"/>
        <v>0</v>
      </c>
      <c r="L318" s="763">
        <f t="shared" si="86"/>
        <v>0</v>
      </c>
      <c r="M318" s="763">
        <f t="shared" si="86"/>
        <v>0</v>
      </c>
      <c r="N318" s="763">
        <f t="shared" si="86"/>
        <v>0</v>
      </c>
      <c r="O318" s="763">
        <f t="shared" si="86"/>
        <v>0</v>
      </c>
      <c r="P318" s="763">
        <f t="shared" si="86"/>
        <v>0</v>
      </c>
      <c r="Q318" s="763">
        <f t="shared" si="86"/>
        <v>0</v>
      </c>
      <c r="R318" s="763">
        <f t="shared" si="86"/>
        <v>0</v>
      </c>
      <c r="S318" s="763">
        <f t="shared" si="86"/>
        <v>0</v>
      </c>
      <c r="T318" s="763">
        <f t="shared" si="86"/>
        <v>0</v>
      </c>
      <c r="U318" s="763">
        <f t="shared" si="86"/>
        <v>0</v>
      </c>
      <c r="V318" s="763">
        <f t="shared" si="86"/>
        <v>0</v>
      </c>
      <c r="W318" s="763">
        <f t="shared" si="86"/>
        <v>0</v>
      </c>
      <c r="X318" s="763">
        <f t="shared" si="86"/>
        <v>0</v>
      </c>
      <c r="Y318" s="763">
        <f t="shared" si="86"/>
        <v>0</v>
      </c>
      <c r="Z318" s="763">
        <f t="shared" si="86"/>
        <v>0</v>
      </c>
      <c r="AA318" s="763">
        <f t="shared" si="86"/>
        <v>0</v>
      </c>
      <c r="AB318" s="763">
        <f t="shared" si="86"/>
        <v>0</v>
      </c>
      <c r="AC318" s="763">
        <f t="shared" si="86"/>
        <v>0</v>
      </c>
      <c r="AD318" s="763">
        <f t="shared" si="86"/>
        <v>0</v>
      </c>
      <c r="AE318" s="763">
        <f t="shared" si="86"/>
        <v>0</v>
      </c>
      <c r="AF318" s="763">
        <f t="shared" si="86"/>
        <v>0</v>
      </c>
      <c r="AG318" s="763">
        <f t="shared" si="86"/>
        <v>0</v>
      </c>
      <c r="AH318" s="763">
        <f t="shared" si="86"/>
        <v>0</v>
      </c>
      <c r="AI318" s="763">
        <f t="shared" si="86"/>
        <v>0</v>
      </c>
      <c r="AJ318" s="763">
        <f t="shared" si="86"/>
        <v>0</v>
      </c>
      <c r="AK318" s="763">
        <f t="shared" si="86"/>
        <v>0</v>
      </c>
      <c r="AL318" s="763">
        <f t="shared" si="86"/>
        <v>0</v>
      </c>
      <c r="AM318" s="763">
        <f t="shared" si="86"/>
        <v>0</v>
      </c>
      <c r="AN318" s="763">
        <f t="shared" si="86"/>
        <v>0</v>
      </c>
      <c r="AO318" s="763">
        <f t="shared" si="86"/>
        <v>0</v>
      </c>
      <c r="AP318" s="763">
        <f t="shared" si="86"/>
        <v>0</v>
      </c>
      <c r="AQ318" s="763">
        <f t="shared" si="86"/>
        <v>0</v>
      </c>
      <c r="AR318" s="763">
        <f t="shared" si="86"/>
        <v>0</v>
      </c>
      <c r="AS318" s="763">
        <f t="shared" si="86"/>
        <v>0</v>
      </c>
      <c r="AT318" s="763">
        <f t="shared" si="86"/>
        <v>0</v>
      </c>
      <c r="AU318" s="763">
        <f t="shared" si="86"/>
        <v>0</v>
      </c>
      <c r="AV318" s="763">
        <f t="shared" si="86"/>
        <v>0</v>
      </c>
      <c r="AW318" s="763">
        <f t="shared" si="86"/>
        <v>0</v>
      </c>
      <c r="AX318" s="763">
        <f t="shared" si="86"/>
        <v>0</v>
      </c>
      <c r="AY318" s="763">
        <f t="shared" si="86"/>
        <v>0</v>
      </c>
      <c r="AZ318" s="763">
        <f t="shared" si="86"/>
        <v>0</v>
      </c>
      <c r="BA318" s="763">
        <f t="shared" si="86"/>
        <v>0</v>
      </c>
      <c r="BB318" s="763">
        <f t="shared" si="86"/>
        <v>0</v>
      </c>
      <c r="BC318" s="763">
        <f t="shared" si="86"/>
        <v>0</v>
      </c>
      <c r="BD318" s="763">
        <f t="shared" si="86"/>
        <v>0</v>
      </c>
      <c r="BE318" s="763">
        <f t="shared" si="86"/>
        <v>0</v>
      </c>
      <c r="BF318" s="763">
        <f t="shared" si="86"/>
        <v>0</v>
      </c>
      <c r="BG318" s="763">
        <f t="shared" si="86"/>
        <v>0</v>
      </c>
      <c r="BH318" s="763">
        <f t="shared" si="86"/>
        <v>0</v>
      </c>
      <c r="BI318" s="763">
        <f t="shared" si="86"/>
        <v>0</v>
      </c>
      <c r="BJ318" s="763">
        <f t="shared" si="86"/>
        <v>0</v>
      </c>
      <c r="BK318" s="763">
        <f t="shared" si="86"/>
        <v>0</v>
      </c>
      <c r="BL318" s="763">
        <f t="shared" si="86"/>
        <v>0</v>
      </c>
      <c r="BM318" s="763">
        <f t="shared" si="86"/>
        <v>0</v>
      </c>
      <c r="BN318" s="763">
        <f t="shared" si="86"/>
        <v>0</v>
      </c>
      <c r="BO318" s="763">
        <f t="shared" si="86"/>
        <v>0</v>
      </c>
      <c r="BP318" s="763">
        <f t="shared" si="86"/>
        <v>0</v>
      </c>
      <c r="BQ318" s="763">
        <f t="shared" si="86"/>
        <v>0</v>
      </c>
      <c r="BR318" s="763">
        <f t="shared" si="86"/>
        <v>0</v>
      </c>
      <c r="BS318" s="763">
        <f t="shared" si="86"/>
        <v>0</v>
      </c>
      <c r="BT318" s="763">
        <f t="shared" si="86"/>
        <v>0</v>
      </c>
      <c r="BU318" s="763">
        <f t="shared" si="86"/>
        <v>0</v>
      </c>
      <c r="BV318" s="763">
        <f t="shared" si="86"/>
        <v>0</v>
      </c>
      <c r="BW318" s="763">
        <f t="shared" si="86"/>
        <v>0</v>
      </c>
      <c r="BX318" s="763">
        <f t="shared" si="86"/>
        <v>0</v>
      </c>
      <c r="BY318" s="763">
        <f t="shared" si="86"/>
        <v>0</v>
      </c>
      <c r="BZ318" s="763">
        <f t="shared" si="86"/>
        <v>0</v>
      </c>
      <c r="CA318" s="763">
        <f t="shared" si="86"/>
        <v>0</v>
      </c>
      <c r="CB318" s="763">
        <f t="shared" si="86"/>
        <v>0</v>
      </c>
      <c r="CC318" s="763">
        <f t="shared" si="86"/>
        <v>0</v>
      </c>
      <c r="CD318" s="763">
        <f t="shared" si="86"/>
        <v>0</v>
      </c>
      <c r="CE318" s="763">
        <f t="shared" si="86"/>
        <v>0</v>
      </c>
      <c r="CF318" s="763">
        <f t="shared" si="86"/>
        <v>0</v>
      </c>
      <c r="CG318" s="763">
        <f t="shared" si="86"/>
        <v>0</v>
      </c>
      <c r="CH318" s="763">
        <f t="shared" si="86"/>
        <v>0</v>
      </c>
      <c r="CI318" s="763">
        <f t="shared" si="86"/>
        <v>0</v>
      </c>
    </row>
    <row r="319" spans="1:87" ht="15.75" customHeight="1">
      <c r="A319" s="373" t="s">
        <v>356</v>
      </c>
      <c r="B319" s="920"/>
      <c r="C319" s="719" t="str">
        <f>Settings!$C$7</f>
        <v>USD</v>
      </c>
      <c r="D319" s="763">
        <v>0</v>
      </c>
      <c r="E319" s="763">
        <f t="shared" ref="E319:CI319" si="87">D319</f>
        <v>0</v>
      </c>
      <c r="F319" s="763">
        <f t="shared" si="87"/>
        <v>0</v>
      </c>
      <c r="G319" s="763">
        <f t="shared" si="87"/>
        <v>0</v>
      </c>
      <c r="H319" s="763">
        <f t="shared" si="87"/>
        <v>0</v>
      </c>
      <c r="I319" s="763">
        <f t="shared" si="87"/>
        <v>0</v>
      </c>
      <c r="J319" s="763">
        <f t="shared" si="87"/>
        <v>0</v>
      </c>
      <c r="K319" s="763">
        <f t="shared" si="87"/>
        <v>0</v>
      </c>
      <c r="L319" s="763">
        <f t="shared" si="87"/>
        <v>0</v>
      </c>
      <c r="M319" s="763">
        <f t="shared" si="87"/>
        <v>0</v>
      </c>
      <c r="N319" s="763">
        <f t="shared" si="87"/>
        <v>0</v>
      </c>
      <c r="O319" s="763">
        <f t="shared" si="87"/>
        <v>0</v>
      </c>
      <c r="P319" s="763">
        <f t="shared" si="87"/>
        <v>0</v>
      </c>
      <c r="Q319" s="763">
        <f t="shared" si="87"/>
        <v>0</v>
      </c>
      <c r="R319" s="763">
        <f t="shared" si="87"/>
        <v>0</v>
      </c>
      <c r="S319" s="763">
        <f t="shared" si="87"/>
        <v>0</v>
      </c>
      <c r="T319" s="763">
        <f t="shared" si="87"/>
        <v>0</v>
      </c>
      <c r="U319" s="763">
        <f t="shared" si="87"/>
        <v>0</v>
      </c>
      <c r="V319" s="763">
        <f t="shared" si="87"/>
        <v>0</v>
      </c>
      <c r="W319" s="763">
        <f t="shared" si="87"/>
        <v>0</v>
      </c>
      <c r="X319" s="763">
        <f t="shared" si="87"/>
        <v>0</v>
      </c>
      <c r="Y319" s="763">
        <f t="shared" si="87"/>
        <v>0</v>
      </c>
      <c r="Z319" s="763">
        <f t="shared" si="87"/>
        <v>0</v>
      </c>
      <c r="AA319" s="763">
        <f t="shared" si="87"/>
        <v>0</v>
      </c>
      <c r="AB319" s="763">
        <f t="shared" si="87"/>
        <v>0</v>
      </c>
      <c r="AC319" s="763">
        <f t="shared" si="87"/>
        <v>0</v>
      </c>
      <c r="AD319" s="763">
        <f t="shared" si="87"/>
        <v>0</v>
      </c>
      <c r="AE319" s="763">
        <f t="shared" si="87"/>
        <v>0</v>
      </c>
      <c r="AF319" s="763">
        <f t="shared" si="87"/>
        <v>0</v>
      </c>
      <c r="AG319" s="763">
        <f t="shared" si="87"/>
        <v>0</v>
      </c>
      <c r="AH319" s="763">
        <f t="shared" si="87"/>
        <v>0</v>
      </c>
      <c r="AI319" s="763">
        <f t="shared" si="87"/>
        <v>0</v>
      </c>
      <c r="AJ319" s="763">
        <f t="shared" si="87"/>
        <v>0</v>
      </c>
      <c r="AK319" s="763">
        <f t="shared" si="87"/>
        <v>0</v>
      </c>
      <c r="AL319" s="763">
        <f t="shared" si="87"/>
        <v>0</v>
      </c>
      <c r="AM319" s="763">
        <f t="shared" si="87"/>
        <v>0</v>
      </c>
      <c r="AN319" s="763">
        <f t="shared" si="87"/>
        <v>0</v>
      </c>
      <c r="AO319" s="763">
        <f t="shared" si="87"/>
        <v>0</v>
      </c>
      <c r="AP319" s="763">
        <f t="shared" si="87"/>
        <v>0</v>
      </c>
      <c r="AQ319" s="763">
        <f t="shared" si="87"/>
        <v>0</v>
      </c>
      <c r="AR319" s="763">
        <f t="shared" si="87"/>
        <v>0</v>
      </c>
      <c r="AS319" s="763">
        <f t="shared" si="87"/>
        <v>0</v>
      </c>
      <c r="AT319" s="763">
        <f t="shared" si="87"/>
        <v>0</v>
      </c>
      <c r="AU319" s="763">
        <f t="shared" si="87"/>
        <v>0</v>
      </c>
      <c r="AV319" s="763">
        <f t="shared" si="87"/>
        <v>0</v>
      </c>
      <c r="AW319" s="763">
        <f t="shared" si="87"/>
        <v>0</v>
      </c>
      <c r="AX319" s="763">
        <f t="shared" si="87"/>
        <v>0</v>
      </c>
      <c r="AY319" s="763">
        <f t="shared" si="87"/>
        <v>0</v>
      </c>
      <c r="AZ319" s="763">
        <f t="shared" si="87"/>
        <v>0</v>
      </c>
      <c r="BA319" s="763">
        <f t="shared" si="87"/>
        <v>0</v>
      </c>
      <c r="BB319" s="763">
        <f t="shared" si="87"/>
        <v>0</v>
      </c>
      <c r="BC319" s="763">
        <f t="shared" si="87"/>
        <v>0</v>
      </c>
      <c r="BD319" s="763">
        <f t="shared" si="87"/>
        <v>0</v>
      </c>
      <c r="BE319" s="763">
        <f t="shared" si="87"/>
        <v>0</v>
      </c>
      <c r="BF319" s="763">
        <f t="shared" si="87"/>
        <v>0</v>
      </c>
      <c r="BG319" s="763">
        <f t="shared" si="87"/>
        <v>0</v>
      </c>
      <c r="BH319" s="763">
        <f t="shared" si="87"/>
        <v>0</v>
      </c>
      <c r="BI319" s="763">
        <f t="shared" si="87"/>
        <v>0</v>
      </c>
      <c r="BJ319" s="763">
        <f t="shared" si="87"/>
        <v>0</v>
      </c>
      <c r="BK319" s="763">
        <f t="shared" si="87"/>
        <v>0</v>
      </c>
      <c r="BL319" s="763">
        <f t="shared" si="87"/>
        <v>0</v>
      </c>
      <c r="BM319" s="763">
        <f t="shared" si="87"/>
        <v>0</v>
      </c>
      <c r="BN319" s="763">
        <f t="shared" si="87"/>
        <v>0</v>
      </c>
      <c r="BO319" s="763">
        <f t="shared" si="87"/>
        <v>0</v>
      </c>
      <c r="BP319" s="763">
        <f t="shared" si="87"/>
        <v>0</v>
      </c>
      <c r="BQ319" s="763">
        <f t="shared" si="87"/>
        <v>0</v>
      </c>
      <c r="BR319" s="763">
        <f t="shared" si="87"/>
        <v>0</v>
      </c>
      <c r="BS319" s="763">
        <f t="shared" si="87"/>
        <v>0</v>
      </c>
      <c r="BT319" s="763">
        <f t="shared" si="87"/>
        <v>0</v>
      </c>
      <c r="BU319" s="763">
        <f t="shared" si="87"/>
        <v>0</v>
      </c>
      <c r="BV319" s="763">
        <f t="shared" si="87"/>
        <v>0</v>
      </c>
      <c r="BW319" s="763">
        <f t="shared" si="87"/>
        <v>0</v>
      </c>
      <c r="BX319" s="763">
        <f t="shared" si="87"/>
        <v>0</v>
      </c>
      <c r="BY319" s="763">
        <f t="shared" si="87"/>
        <v>0</v>
      </c>
      <c r="BZ319" s="763">
        <f t="shared" si="87"/>
        <v>0</v>
      </c>
      <c r="CA319" s="763">
        <f t="shared" si="87"/>
        <v>0</v>
      </c>
      <c r="CB319" s="763">
        <f t="shared" si="87"/>
        <v>0</v>
      </c>
      <c r="CC319" s="763">
        <f t="shared" si="87"/>
        <v>0</v>
      </c>
      <c r="CD319" s="763">
        <f t="shared" si="87"/>
        <v>0</v>
      </c>
      <c r="CE319" s="763">
        <f t="shared" si="87"/>
        <v>0</v>
      </c>
      <c r="CF319" s="763">
        <f t="shared" si="87"/>
        <v>0</v>
      </c>
      <c r="CG319" s="763">
        <f t="shared" si="87"/>
        <v>0</v>
      </c>
      <c r="CH319" s="763">
        <f t="shared" si="87"/>
        <v>0</v>
      </c>
      <c r="CI319" s="763">
        <f t="shared" si="87"/>
        <v>0</v>
      </c>
    </row>
    <row r="320" spans="1:87" ht="15.75" customHeight="1">
      <c r="A320" s="906" t="s">
        <v>130</v>
      </c>
      <c r="B320" s="923" t="s">
        <v>94</v>
      </c>
      <c r="C320" s="908" t="str">
        <f>Settings!$C$7</f>
        <v>USD</v>
      </c>
      <c r="D320" s="909">
        <f t="shared" ref="D320:CI320" si="88">SUM(D316:D319)</f>
        <v>0</v>
      </c>
      <c r="E320" s="910">
        <f t="shared" si="88"/>
        <v>0</v>
      </c>
      <c r="F320" s="910">
        <f t="shared" si="88"/>
        <v>0</v>
      </c>
      <c r="G320" s="910">
        <f t="shared" si="88"/>
        <v>0</v>
      </c>
      <c r="H320" s="910">
        <f t="shared" si="88"/>
        <v>0</v>
      </c>
      <c r="I320" s="910">
        <f t="shared" si="88"/>
        <v>0</v>
      </c>
      <c r="J320" s="910">
        <f t="shared" si="88"/>
        <v>0</v>
      </c>
      <c r="K320" s="910">
        <f t="shared" si="88"/>
        <v>0</v>
      </c>
      <c r="L320" s="910">
        <f t="shared" si="88"/>
        <v>0</v>
      </c>
      <c r="M320" s="910">
        <f t="shared" si="88"/>
        <v>0</v>
      </c>
      <c r="N320" s="910">
        <f t="shared" si="88"/>
        <v>0</v>
      </c>
      <c r="O320" s="910">
        <f t="shared" si="88"/>
        <v>0</v>
      </c>
      <c r="P320" s="910">
        <f t="shared" si="88"/>
        <v>0</v>
      </c>
      <c r="Q320" s="910">
        <f t="shared" si="88"/>
        <v>0</v>
      </c>
      <c r="R320" s="910">
        <f t="shared" si="88"/>
        <v>0</v>
      </c>
      <c r="S320" s="910">
        <f t="shared" si="88"/>
        <v>0</v>
      </c>
      <c r="T320" s="910">
        <f t="shared" si="88"/>
        <v>0</v>
      </c>
      <c r="U320" s="910">
        <f t="shared" si="88"/>
        <v>0</v>
      </c>
      <c r="V320" s="910">
        <f t="shared" si="88"/>
        <v>0</v>
      </c>
      <c r="W320" s="910">
        <f t="shared" si="88"/>
        <v>0</v>
      </c>
      <c r="X320" s="910">
        <f t="shared" si="88"/>
        <v>0</v>
      </c>
      <c r="Y320" s="910">
        <f t="shared" si="88"/>
        <v>0</v>
      </c>
      <c r="Z320" s="910">
        <f t="shared" si="88"/>
        <v>0</v>
      </c>
      <c r="AA320" s="910">
        <f t="shared" si="88"/>
        <v>0</v>
      </c>
      <c r="AB320" s="910">
        <f t="shared" si="88"/>
        <v>0</v>
      </c>
      <c r="AC320" s="910">
        <f t="shared" si="88"/>
        <v>0</v>
      </c>
      <c r="AD320" s="910">
        <f t="shared" si="88"/>
        <v>0</v>
      </c>
      <c r="AE320" s="910">
        <f t="shared" si="88"/>
        <v>0</v>
      </c>
      <c r="AF320" s="910">
        <f t="shared" si="88"/>
        <v>0</v>
      </c>
      <c r="AG320" s="910">
        <f t="shared" si="88"/>
        <v>0</v>
      </c>
      <c r="AH320" s="910">
        <f t="shared" si="88"/>
        <v>0</v>
      </c>
      <c r="AI320" s="910">
        <f t="shared" si="88"/>
        <v>0</v>
      </c>
      <c r="AJ320" s="910">
        <f t="shared" si="88"/>
        <v>0</v>
      </c>
      <c r="AK320" s="910">
        <f t="shared" si="88"/>
        <v>0</v>
      </c>
      <c r="AL320" s="910">
        <f t="shared" si="88"/>
        <v>0</v>
      </c>
      <c r="AM320" s="910">
        <f t="shared" si="88"/>
        <v>0</v>
      </c>
      <c r="AN320" s="910">
        <f t="shared" si="88"/>
        <v>0</v>
      </c>
      <c r="AO320" s="910">
        <f t="shared" si="88"/>
        <v>0</v>
      </c>
      <c r="AP320" s="910">
        <f t="shared" si="88"/>
        <v>0</v>
      </c>
      <c r="AQ320" s="910">
        <f t="shared" si="88"/>
        <v>0</v>
      </c>
      <c r="AR320" s="910">
        <f t="shared" si="88"/>
        <v>0</v>
      </c>
      <c r="AS320" s="910">
        <f t="shared" si="88"/>
        <v>0</v>
      </c>
      <c r="AT320" s="910">
        <f t="shared" si="88"/>
        <v>0</v>
      </c>
      <c r="AU320" s="910">
        <f t="shared" si="88"/>
        <v>0</v>
      </c>
      <c r="AV320" s="910">
        <f t="shared" si="88"/>
        <v>0</v>
      </c>
      <c r="AW320" s="910">
        <f t="shared" si="88"/>
        <v>0</v>
      </c>
      <c r="AX320" s="910">
        <f t="shared" si="88"/>
        <v>0</v>
      </c>
      <c r="AY320" s="910">
        <f t="shared" si="88"/>
        <v>0</v>
      </c>
      <c r="AZ320" s="910">
        <f t="shared" si="88"/>
        <v>0</v>
      </c>
      <c r="BA320" s="910">
        <f t="shared" si="88"/>
        <v>0</v>
      </c>
      <c r="BB320" s="910">
        <f t="shared" si="88"/>
        <v>0</v>
      </c>
      <c r="BC320" s="910">
        <f t="shared" si="88"/>
        <v>0</v>
      </c>
      <c r="BD320" s="910">
        <f t="shared" si="88"/>
        <v>0</v>
      </c>
      <c r="BE320" s="910">
        <f t="shared" si="88"/>
        <v>0</v>
      </c>
      <c r="BF320" s="910">
        <f t="shared" si="88"/>
        <v>0</v>
      </c>
      <c r="BG320" s="910">
        <f t="shared" si="88"/>
        <v>0</v>
      </c>
      <c r="BH320" s="910">
        <f t="shared" si="88"/>
        <v>0</v>
      </c>
      <c r="BI320" s="910">
        <f t="shared" si="88"/>
        <v>0</v>
      </c>
      <c r="BJ320" s="910">
        <f t="shared" si="88"/>
        <v>0</v>
      </c>
      <c r="BK320" s="910">
        <f t="shared" si="88"/>
        <v>0</v>
      </c>
      <c r="BL320" s="910">
        <f t="shared" si="88"/>
        <v>0</v>
      </c>
      <c r="BM320" s="910">
        <f t="shared" si="88"/>
        <v>0</v>
      </c>
      <c r="BN320" s="910">
        <f t="shared" si="88"/>
        <v>0</v>
      </c>
      <c r="BO320" s="910">
        <f t="shared" si="88"/>
        <v>0</v>
      </c>
      <c r="BP320" s="910">
        <f t="shared" si="88"/>
        <v>0</v>
      </c>
      <c r="BQ320" s="910">
        <f t="shared" si="88"/>
        <v>0</v>
      </c>
      <c r="BR320" s="910">
        <f t="shared" si="88"/>
        <v>0</v>
      </c>
      <c r="BS320" s="910">
        <f t="shared" si="88"/>
        <v>0</v>
      </c>
      <c r="BT320" s="910">
        <f t="shared" si="88"/>
        <v>0</v>
      </c>
      <c r="BU320" s="910">
        <f t="shared" si="88"/>
        <v>0</v>
      </c>
      <c r="BV320" s="910">
        <f t="shared" si="88"/>
        <v>0</v>
      </c>
      <c r="BW320" s="910">
        <f t="shared" si="88"/>
        <v>0</v>
      </c>
      <c r="BX320" s="910">
        <f t="shared" si="88"/>
        <v>0</v>
      </c>
      <c r="BY320" s="910">
        <f t="shared" si="88"/>
        <v>0</v>
      </c>
      <c r="BZ320" s="910">
        <f t="shared" si="88"/>
        <v>0</v>
      </c>
      <c r="CA320" s="910">
        <f t="shared" si="88"/>
        <v>0</v>
      </c>
      <c r="CB320" s="910">
        <f t="shared" si="88"/>
        <v>0</v>
      </c>
      <c r="CC320" s="910">
        <f t="shared" si="88"/>
        <v>0</v>
      </c>
      <c r="CD320" s="910">
        <f t="shared" si="88"/>
        <v>0</v>
      </c>
      <c r="CE320" s="910">
        <f t="shared" si="88"/>
        <v>0</v>
      </c>
      <c r="CF320" s="910">
        <f t="shared" si="88"/>
        <v>0</v>
      </c>
      <c r="CG320" s="910">
        <f t="shared" si="88"/>
        <v>0</v>
      </c>
      <c r="CH320" s="910">
        <f t="shared" si="88"/>
        <v>0</v>
      </c>
      <c r="CI320" s="910">
        <f t="shared" si="88"/>
        <v>0</v>
      </c>
    </row>
    <row r="321" spans="1:87" ht="15.75" customHeight="1">
      <c r="A321" s="379"/>
      <c r="B321" s="882"/>
      <c r="C321" s="719"/>
      <c r="D321" s="391"/>
      <c r="E321" s="391"/>
      <c r="F321" s="391"/>
      <c r="G321" s="391"/>
      <c r="H321" s="391"/>
      <c r="I321" s="391"/>
      <c r="J321" s="391"/>
      <c r="K321" s="391"/>
      <c r="L321" s="391"/>
      <c r="M321" s="391"/>
      <c r="N321" s="391"/>
      <c r="O321" s="391"/>
      <c r="P321" s="391"/>
      <c r="Q321" s="391"/>
      <c r="R321" s="391"/>
      <c r="S321" s="391"/>
      <c r="T321" s="391"/>
      <c r="U321" s="391"/>
      <c r="V321" s="391"/>
      <c r="W321" s="391"/>
      <c r="X321" s="391"/>
      <c r="Y321" s="391"/>
      <c r="Z321" s="391"/>
      <c r="AA321" s="391"/>
      <c r="AB321" s="391"/>
      <c r="AC321" s="391"/>
      <c r="AD321" s="391"/>
      <c r="AE321" s="391"/>
      <c r="AF321" s="391"/>
      <c r="AG321" s="391"/>
      <c r="AH321" s="391"/>
      <c r="AI321" s="391"/>
      <c r="AJ321" s="391"/>
      <c r="AK321" s="391"/>
      <c r="AL321" s="391"/>
      <c r="AM321" s="391"/>
      <c r="AN321" s="379"/>
      <c r="AO321" s="379"/>
      <c r="AP321" s="379"/>
      <c r="AQ321" s="379"/>
      <c r="AR321" s="379"/>
      <c r="AS321" s="379"/>
      <c r="AT321" s="379"/>
      <c r="AU321" s="379"/>
      <c r="AV321" s="379"/>
      <c r="AW321" s="379"/>
      <c r="AX321" s="379"/>
      <c r="AY321" s="379"/>
      <c r="AZ321" s="379"/>
      <c r="BA321" s="379"/>
      <c r="BB321" s="379"/>
      <c r="BC321" s="379"/>
      <c r="BD321" s="379"/>
      <c r="BE321" s="379"/>
      <c r="BF321" s="379"/>
      <c r="BG321" s="379"/>
      <c r="BH321" s="379"/>
      <c r="BI321" s="379"/>
      <c r="BJ321" s="379"/>
      <c r="BK321" s="379"/>
      <c r="BL321" s="379"/>
      <c r="BM321" s="379"/>
      <c r="BN321" s="379"/>
      <c r="BO321" s="379"/>
      <c r="BP321" s="379"/>
      <c r="BQ321" s="379"/>
      <c r="BR321" s="379"/>
      <c r="BS321" s="379"/>
      <c r="BT321" s="379"/>
      <c r="BU321" s="379"/>
      <c r="BV321" s="379"/>
      <c r="BW321" s="379"/>
      <c r="BX321" s="379"/>
      <c r="BY321" s="379"/>
      <c r="BZ321" s="379"/>
      <c r="CA321" s="379"/>
      <c r="CB321" s="379"/>
      <c r="CC321" s="379"/>
      <c r="CD321" s="379"/>
      <c r="CE321" s="379"/>
      <c r="CF321" s="379"/>
      <c r="CG321" s="379"/>
      <c r="CH321" s="379"/>
      <c r="CI321" s="379"/>
    </row>
    <row r="322" spans="1:87" ht="15.75" customHeight="1">
      <c r="A322" s="379"/>
      <c r="B322" s="882"/>
      <c r="C322" s="719"/>
      <c r="D322" s="391"/>
      <c r="E322" s="391"/>
      <c r="F322" s="391"/>
      <c r="G322" s="391"/>
      <c r="H322" s="391"/>
      <c r="I322" s="391"/>
      <c r="J322" s="391"/>
      <c r="K322" s="391"/>
      <c r="L322" s="391"/>
      <c r="M322" s="391"/>
      <c r="N322" s="391"/>
      <c r="O322" s="391"/>
      <c r="P322" s="391"/>
      <c r="Q322" s="391"/>
      <c r="R322" s="391"/>
      <c r="S322" s="391"/>
      <c r="T322" s="391"/>
      <c r="U322" s="391"/>
      <c r="V322" s="391"/>
      <c r="W322" s="391"/>
      <c r="X322" s="391"/>
      <c r="Y322" s="391"/>
      <c r="Z322" s="391"/>
      <c r="AA322" s="391"/>
      <c r="AB322" s="391"/>
      <c r="AC322" s="391"/>
      <c r="AD322" s="391"/>
      <c r="AE322" s="391"/>
      <c r="AF322" s="391"/>
      <c r="AG322" s="391"/>
      <c r="AH322" s="391"/>
      <c r="AI322" s="391"/>
      <c r="AJ322" s="391"/>
      <c r="AK322" s="391"/>
      <c r="AL322" s="391"/>
      <c r="AM322" s="391"/>
      <c r="AN322" s="379"/>
      <c r="AO322" s="379"/>
      <c r="AP322" s="379"/>
      <c r="AQ322" s="379"/>
      <c r="AR322" s="379"/>
      <c r="AS322" s="379"/>
      <c r="AT322" s="379"/>
      <c r="AU322" s="379"/>
      <c r="AV322" s="379"/>
      <c r="AW322" s="379"/>
      <c r="AX322" s="379"/>
      <c r="AY322" s="379"/>
      <c r="AZ322" s="379"/>
      <c r="BA322" s="379"/>
      <c r="BB322" s="379"/>
      <c r="BC322" s="379"/>
      <c r="BD322" s="379"/>
      <c r="BE322" s="379"/>
      <c r="BF322" s="379"/>
      <c r="BG322" s="379"/>
      <c r="BH322" s="379"/>
      <c r="BI322" s="379"/>
      <c r="BJ322" s="379"/>
      <c r="BK322" s="379"/>
      <c r="BL322" s="379"/>
      <c r="BM322" s="379"/>
      <c r="BN322" s="379"/>
      <c r="BO322" s="379"/>
      <c r="BP322" s="379"/>
      <c r="BQ322" s="379"/>
      <c r="BR322" s="379"/>
      <c r="BS322" s="379"/>
      <c r="BT322" s="379"/>
      <c r="BU322" s="379"/>
      <c r="BV322" s="379"/>
      <c r="BW322" s="379"/>
      <c r="BX322" s="379"/>
      <c r="BY322" s="379"/>
      <c r="BZ322" s="379"/>
      <c r="CA322" s="379"/>
      <c r="CB322" s="379"/>
      <c r="CC322" s="379"/>
      <c r="CD322" s="379"/>
      <c r="CE322" s="379"/>
      <c r="CF322" s="379"/>
      <c r="CG322" s="379"/>
      <c r="CH322" s="379"/>
      <c r="CI322" s="379"/>
    </row>
    <row r="323" spans="1:87" ht="15.75" customHeight="1">
      <c r="A323" s="379"/>
      <c r="B323" s="882"/>
      <c r="C323" s="719"/>
      <c r="D323" s="383"/>
      <c r="E323" s="383"/>
      <c r="F323" s="383"/>
      <c r="G323" s="383"/>
      <c r="H323" s="383"/>
      <c r="I323" s="383"/>
      <c r="J323" s="383"/>
      <c r="K323" s="383"/>
      <c r="L323" s="383"/>
      <c r="M323" s="383"/>
      <c r="N323" s="383"/>
      <c r="O323" s="383"/>
      <c r="P323" s="383"/>
      <c r="Q323" s="383"/>
      <c r="R323" s="383"/>
      <c r="S323" s="383"/>
      <c r="T323" s="383"/>
      <c r="U323" s="383"/>
      <c r="V323" s="383"/>
      <c r="W323" s="383"/>
      <c r="X323" s="383"/>
      <c r="Y323" s="383"/>
      <c r="Z323" s="383"/>
      <c r="AA323" s="383"/>
      <c r="AB323" s="383"/>
      <c r="AC323" s="383"/>
      <c r="AD323" s="383"/>
      <c r="AE323" s="383"/>
      <c r="AF323" s="383"/>
      <c r="AG323" s="383"/>
      <c r="AH323" s="383"/>
      <c r="AI323" s="383"/>
      <c r="AJ323" s="383"/>
      <c r="AK323" s="383"/>
      <c r="AL323" s="383"/>
      <c r="AM323" s="383"/>
      <c r="AN323" s="383"/>
      <c r="AO323" s="929"/>
      <c r="AP323" s="929"/>
      <c r="AQ323" s="929"/>
      <c r="AR323" s="929"/>
      <c r="AS323" s="929"/>
      <c r="AT323" s="929"/>
      <c r="AU323" s="929"/>
      <c r="AV323" s="929"/>
      <c r="AW323" s="929"/>
      <c r="AX323" s="929"/>
      <c r="AY323" s="929"/>
      <c r="AZ323" s="929"/>
      <c r="BA323" s="929"/>
      <c r="BB323" s="929"/>
      <c r="BC323" s="929"/>
      <c r="BD323" s="929"/>
      <c r="BE323" s="929"/>
      <c r="BF323" s="929"/>
      <c r="BG323" s="929"/>
      <c r="BH323" s="929"/>
      <c r="BI323" s="929"/>
      <c r="BJ323" s="929"/>
      <c r="BK323" s="929"/>
      <c r="BL323" s="929"/>
      <c r="BM323" s="929"/>
      <c r="BN323" s="929"/>
      <c r="BO323" s="929"/>
      <c r="BP323" s="929"/>
      <c r="BQ323" s="929"/>
      <c r="BR323" s="929"/>
      <c r="BS323" s="929"/>
      <c r="BT323" s="929"/>
      <c r="BU323" s="929"/>
      <c r="BV323" s="929"/>
      <c r="BW323" s="929"/>
      <c r="BX323" s="929"/>
      <c r="BY323" s="929"/>
      <c r="BZ323" s="929"/>
      <c r="CA323" s="929"/>
      <c r="CB323" s="929"/>
      <c r="CC323" s="929"/>
      <c r="CD323" s="929"/>
      <c r="CE323" s="929"/>
      <c r="CF323" s="929"/>
      <c r="CG323" s="929"/>
      <c r="CH323" s="929"/>
      <c r="CI323" s="929"/>
    </row>
    <row r="324" spans="1:87" ht="15.75" customHeight="1">
      <c r="A324" s="379"/>
      <c r="B324" s="882"/>
      <c r="C324" s="719"/>
      <c r="D324" s="383"/>
      <c r="E324" s="383"/>
      <c r="F324" s="383"/>
      <c r="G324" s="383"/>
      <c r="H324" s="383"/>
      <c r="I324" s="383"/>
      <c r="J324" s="383"/>
      <c r="K324" s="383"/>
      <c r="L324" s="383"/>
      <c r="M324" s="383"/>
      <c r="N324" s="383"/>
      <c r="O324" s="383"/>
      <c r="P324" s="383"/>
      <c r="Q324" s="383"/>
      <c r="R324" s="383"/>
      <c r="S324" s="383"/>
      <c r="T324" s="383"/>
      <c r="U324" s="383"/>
      <c r="V324" s="383"/>
      <c r="W324" s="383"/>
      <c r="X324" s="383"/>
      <c r="Y324" s="383"/>
      <c r="Z324" s="383"/>
      <c r="AA324" s="383"/>
      <c r="AB324" s="383"/>
      <c r="AC324" s="383"/>
      <c r="AD324" s="383"/>
      <c r="AE324" s="383"/>
      <c r="AF324" s="383"/>
      <c r="AG324" s="383"/>
      <c r="AH324" s="383"/>
      <c r="AI324" s="383"/>
      <c r="AJ324" s="383"/>
      <c r="AK324" s="383"/>
      <c r="AL324" s="383"/>
      <c r="AM324" s="383"/>
      <c r="AN324" s="383"/>
      <c r="AO324" s="929"/>
      <c r="AP324" s="929"/>
      <c r="AQ324" s="929"/>
      <c r="AR324" s="929"/>
      <c r="AS324" s="929"/>
      <c r="AT324" s="929"/>
      <c r="AU324" s="929"/>
      <c r="AV324" s="929"/>
      <c r="AW324" s="929"/>
      <c r="AX324" s="929"/>
      <c r="AY324" s="929"/>
      <c r="AZ324" s="929"/>
      <c r="BA324" s="929"/>
      <c r="BB324" s="929"/>
      <c r="BC324" s="929"/>
      <c r="BD324" s="929"/>
      <c r="BE324" s="929"/>
      <c r="BF324" s="929"/>
      <c r="BG324" s="929"/>
      <c r="BH324" s="929"/>
      <c r="BI324" s="929"/>
      <c r="BJ324" s="929"/>
      <c r="BK324" s="929"/>
      <c r="BL324" s="929"/>
      <c r="BM324" s="929"/>
      <c r="BN324" s="929"/>
      <c r="BO324" s="929"/>
      <c r="BP324" s="929"/>
      <c r="BQ324" s="929"/>
      <c r="BR324" s="929"/>
      <c r="BS324" s="929"/>
      <c r="BT324" s="929"/>
      <c r="BU324" s="929"/>
      <c r="BV324" s="929"/>
      <c r="BW324" s="929"/>
      <c r="BX324" s="929"/>
      <c r="BY324" s="929"/>
      <c r="BZ324" s="929"/>
      <c r="CA324" s="929"/>
      <c r="CB324" s="929"/>
      <c r="CC324" s="929"/>
      <c r="CD324" s="929"/>
      <c r="CE324" s="929"/>
      <c r="CF324" s="929"/>
      <c r="CG324" s="929"/>
      <c r="CH324" s="929"/>
      <c r="CI324" s="929"/>
    </row>
    <row r="325" spans="1:87" ht="15.75" customHeight="1">
      <c r="A325" s="379"/>
      <c r="B325" s="882"/>
      <c r="C325" s="719"/>
      <c r="D325" s="383"/>
      <c r="E325" s="383"/>
      <c r="F325" s="383"/>
      <c r="G325" s="383"/>
      <c r="H325" s="383"/>
      <c r="I325" s="383"/>
      <c r="J325" s="383"/>
      <c r="K325" s="383"/>
      <c r="L325" s="383"/>
      <c r="M325" s="383"/>
      <c r="N325" s="383"/>
      <c r="O325" s="383"/>
      <c r="P325" s="383"/>
      <c r="Q325" s="383"/>
      <c r="R325" s="383"/>
      <c r="S325" s="383"/>
      <c r="T325" s="383"/>
      <c r="U325" s="383"/>
      <c r="V325" s="383"/>
      <c r="W325" s="383"/>
      <c r="X325" s="383"/>
      <c r="Y325" s="383"/>
      <c r="Z325" s="383"/>
      <c r="AA325" s="383"/>
      <c r="AB325" s="383"/>
      <c r="AC325" s="383"/>
      <c r="AD325" s="383"/>
      <c r="AE325" s="383"/>
      <c r="AF325" s="383"/>
      <c r="AG325" s="383"/>
      <c r="AH325" s="383"/>
      <c r="AI325" s="383"/>
      <c r="AJ325" s="383"/>
      <c r="AK325" s="383"/>
      <c r="AL325" s="383"/>
      <c r="AM325" s="383"/>
      <c r="AN325" s="383"/>
      <c r="AO325" s="929"/>
      <c r="AP325" s="929"/>
      <c r="AQ325" s="929"/>
      <c r="AR325" s="929"/>
      <c r="AS325" s="929"/>
      <c r="AT325" s="929"/>
      <c r="AU325" s="929"/>
      <c r="AV325" s="929"/>
      <c r="AW325" s="929"/>
      <c r="AX325" s="929"/>
      <c r="AY325" s="929"/>
      <c r="AZ325" s="929"/>
      <c r="BA325" s="929"/>
      <c r="BB325" s="929"/>
      <c r="BC325" s="929"/>
      <c r="BD325" s="929"/>
      <c r="BE325" s="929"/>
      <c r="BF325" s="929"/>
      <c r="BG325" s="929"/>
      <c r="BH325" s="929"/>
      <c r="BI325" s="929"/>
      <c r="BJ325" s="929"/>
      <c r="BK325" s="929"/>
      <c r="BL325" s="929"/>
      <c r="BM325" s="929"/>
      <c r="BN325" s="929"/>
      <c r="BO325" s="929"/>
      <c r="BP325" s="929"/>
      <c r="BQ325" s="929"/>
      <c r="BR325" s="929"/>
      <c r="BS325" s="929"/>
      <c r="BT325" s="929"/>
      <c r="BU325" s="929"/>
      <c r="BV325" s="929"/>
      <c r="BW325" s="929"/>
      <c r="BX325" s="929"/>
      <c r="BY325" s="929"/>
      <c r="BZ325" s="929"/>
      <c r="CA325" s="929"/>
      <c r="CB325" s="929"/>
      <c r="CC325" s="929"/>
      <c r="CD325" s="929"/>
      <c r="CE325" s="929"/>
      <c r="CF325" s="929"/>
      <c r="CG325" s="929"/>
      <c r="CH325" s="929"/>
      <c r="CI325" s="929"/>
    </row>
    <row r="326" spans="1:87" ht="15.75" customHeight="1">
      <c r="A326" s="379"/>
      <c r="B326" s="882"/>
      <c r="C326" s="719"/>
      <c r="D326" s="383"/>
      <c r="E326" s="383"/>
      <c r="F326" s="383"/>
      <c r="G326" s="383"/>
      <c r="H326" s="383"/>
      <c r="I326" s="383"/>
      <c r="J326" s="383"/>
      <c r="K326" s="383"/>
      <c r="L326" s="383"/>
      <c r="M326" s="383"/>
      <c r="N326" s="383"/>
      <c r="O326" s="383"/>
      <c r="P326" s="383"/>
      <c r="Q326" s="383"/>
      <c r="R326" s="383"/>
      <c r="S326" s="383"/>
      <c r="T326" s="383"/>
      <c r="U326" s="383"/>
      <c r="V326" s="383"/>
      <c r="W326" s="383"/>
      <c r="X326" s="383"/>
      <c r="Y326" s="383"/>
      <c r="Z326" s="383"/>
      <c r="AA326" s="383"/>
      <c r="AB326" s="383"/>
      <c r="AC326" s="383"/>
      <c r="AD326" s="383"/>
      <c r="AE326" s="383"/>
      <c r="AF326" s="383"/>
      <c r="AG326" s="383"/>
      <c r="AH326" s="383"/>
      <c r="AI326" s="383"/>
      <c r="AJ326" s="383"/>
      <c r="AK326" s="383"/>
      <c r="AL326" s="383"/>
      <c r="AM326" s="383"/>
      <c r="AN326" s="383"/>
      <c r="AO326" s="929"/>
      <c r="AP326" s="929"/>
      <c r="AQ326" s="929"/>
      <c r="AR326" s="929"/>
      <c r="AS326" s="929"/>
      <c r="AT326" s="929"/>
      <c r="AU326" s="929"/>
      <c r="AV326" s="929"/>
      <c r="AW326" s="929"/>
      <c r="AX326" s="929"/>
      <c r="AY326" s="929"/>
      <c r="AZ326" s="929"/>
      <c r="BA326" s="929"/>
      <c r="BB326" s="929"/>
      <c r="BC326" s="929"/>
      <c r="BD326" s="929"/>
      <c r="BE326" s="929"/>
      <c r="BF326" s="929"/>
      <c r="BG326" s="929"/>
      <c r="BH326" s="929"/>
      <c r="BI326" s="929"/>
      <c r="BJ326" s="929"/>
      <c r="BK326" s="929"/>
      <c r="BL326" s="929"/>
      <c r="BM326" s="929"/>
      <c r="BN326" s="929"/>
      <c r="BO326" s="929"/>
      <c r="BP326" s="929"/>
      <c r="BQ326" s="929"/>
      <c r="BR326" s="929"/>
      <c r="BS326" s="929"/>
      <c r="BT326" s="929"/>
      <c r="BU326" s="929"/>
      <c r="BV326" s="929"/>
      <c r="BW326" s="929"/>
      <c r="BX326" s="929"/>
      <c r="BY326" s="929"/>
      <c r="BZ326" s="929"/>
      <c r="CA326" s="929"/>
      <c r="CB326" s="929"/>
      <c r="CC326" s="929"/>
      <c r="CD326" s="929"/>
      <c r="CE326" s="929"/>
      <c r="CF326" s="929"/>
      <c r="CG326" s="929"/>
      <c r="CH326" s="929"/>
      <c r="CI326" s="929"/>
    </row>
    <row r="327" spans="1:87" ht="15.75" customHeight="1">
      <c r="A327" s="379"/>
      <c r="B327" s="882"/>
      <c r="C327" s="719"/>
      <c r="D327" s="383"/>
      <c r="E327" s="383"/>
      <c r="F327" s="383"/>
      <c r="G327" s="383"/>
      <c r="H327" s="383"/>
      <c r="I327" s="383"/>
      <c r="J327" s="383"/>
      <c r="K327" s="383"/>
      <c r="L327" s="383"/>
      <c r="M327" s="383"/>
      <c r="N327" s="383"/>
      <c r="O327" s="383"/>
      <c r="P327" s="383"/>
      <c r="Q327" s="383"/>
      <c r="R327" s="383"/>
      <c r="S327" s="383"/>
      <c r="T327" s="383"/>
      <c r="U327" s="383"/>
      <c r="V327" s="383"/>
      <c r="W327" s="383"/>
      <c r="X327" s="383"/>
      <c r="Y327" s="383"/>
      <c r="Z327" s="383"/>
      <c r="AA327" s="383"/>
      <c r="AB327" s="383"/>
      <c r="AC327" s="383"/>
      <c r="AD327" s="383"/>
      <c r="AE327" s="383"/>
      <c r="AF327" s="383"/>
      <c r="AG327" s="383"/>
      <c r="AH327" s="383"/>
      <c r="AI327" s="383"/>
      <c r="AJ327" s="383"/>
      <c r="AK327" s="383"/>
      <c r="AL327" s="383"/>
      <c r="AM327" s="383"/>
      <c r="AN327" s="383"/>
      <c r="AO327" s="929"/>
      <c r="AP327" s="929"/>
      <c r="AQ327" s="929"/>
      <c r="AR327" s="929"/>
      <c r="AS327" s="929"/>
      <c r="AT327" s="929"/>
      <c r="AU327" s="929"/>
      <c r="AV327" s="929"/>
      <c r="AW327" s="929"/>
      <c r="AX327" s="929"/>
      <c r="AY327" s="929"/>
      <c r="AZ327" s="929"/>
      <c r="BA327" s="929"/>
      <c r="BB327" s="929"/>
      <c r="BC327" s="929"/>
      <c r="BD327" s="929"/>
      <c r="BE327" s="929"/>
      <c r="BF327" s="929"/>
      <c r="BG327" s="929"/>
      <c r="BH327" s="929"/>
      <c r="BI327" s="929"/>
      <c r="BJ327" s="929"/>
      <c r="BK327" s="929"/>
      <c r="BL327" s="929"/>
      <c r="BM327" s="929"/>
      <c r="BN327" s="929"/>
      <c r="BO327" s="929"/>
      <c r="BP327" s="929"/>
      <c r="BQ327" s="929"/>
      <c r="BR327" s="929"/>
      <c r="BS327" s="929"/>
      <c r="BT327" s="929"/>
      <c r="BU327" s="929"/>
      <c r="BV327" s="929"/>
      <c r="BW327" s="929"/>
      <c r="BX327" s="929"/>
      <c r="BY327" s="929"/>
      <c r="BZ327" s="929"/>
      <c r="CA327" s="929"/>
      <c r="CB327" s="929"/>
      <c r="CC327" s="929"/>
      <c r="CD327" s="929"/>
      <c r="CE327" s="929"/>
      <c r="CF327" s="929"/>
      <c r="CG327" s="929"/>
      <c r="CH327" s="929"/>
      <c r="CI327" s="929"/>
    </row>
    <row r="328" spans="1:87" ht="15.75" customHeight="1">
      <c r="A328" s="379"/>
      <c r="B328" s="882"/>
      <c r="C328" s="719"/>
      <c r="D328" s="383"/>
      <c r="E328" s="383"/>
      <c r="F328" s="383"/>
      <c r="G328" s="383"/>
      <c r="H328" s="383"/>
      <c r="I328" s="383"/>
      <c r="J328" s="383"/>
      <c r="K328" s="383"/>
      <c r="L328" s="383"/>
      <c r="M328" s="383"/>
      <c r="N328" s="383"/>
      <c r="O328" s="383"/>
      <c r="P328" s="383"/>
      <c r="Q328" s="383"/>
      <c r="R328" s="383"/>
      <c r="S328" s="383"/>
      <c r="T328" s="383"/>
      <c r="U328" s="383"/>
      <c r="V328" s="383"/>
      <c r="W328" s="383"/>
      <c r="X328" s="383"/>
      <c r="Y328" s="383"/>
      <c r="Z328" s="383"/>
      <c r="AA328" s="383"/>
      <c r="AB328" s="383"/>
      <c r="AC328" s="383"/>
      <c r="AD328" s="383"/>
      <c r="AE328" s="383"/>
      <c r="AF328" s="383"/>
      <c r="AG328" s="383"/>
      <c r="AH328" s="383"/>
      <c r="AI328" s="383"/>
      <c r="AJ328" s="383"/>
      <c r="AK328" s="383"/>
      <c r="AL328" s="383"/>
      <c r="AM328" s="383"/>
      <c r="AN328" s="383"/>
      <c r="AO328" s="929"/>
      <c r="AP328" s="929"/>
      <c r="AQ328" s="929"/>
      <c r="AR328" s="929"/>
      <c r="AS328" s="929"/>
      <c r="AT328" s="929"/>
      <c r="AU328" s="929"/>
      <c r="AV328" s="929"/>
      <c r="AW328" s="929"/>
      <c r="AX328" s="929"/>
      <c r="AY328" s="929"/>
      <c r="AZ328" s="929"/>
      <c r="BA328" s="929"/>
      <c r="BB328" s="929"/>
      <c r="BC328" s="929"/>
      <c r="BD328" s="929"/>
      <c r="BE328" s="929"/>
      <c r="BF328" s="929"/>
      <c r="BG328" s="929"/>
      <c r="BH328" s="929"/>
      <c r="BI328" s="929"/>
      <c r="BJ328" s="929"/>
      <c r="BK328" s="929"/>
      <c r="BL328" s="929"/>
      <c r="BM328" s="929"/>
      <c r="BN328" s="929"/>
      <c r="BO328" s="929"/>
      <c r="BP328" s="929"/>
      <c r="BQ328" s="929"/>
      <c r="BR328" s="929"/>
      <c r="BS328" s="929"/>
      <c r="BT328" s="929"/>
      <c r="BU328" s="929"/>
      <c r="BV328" s="929"/>
      <c r="BW328" s="929"/>
      <c r="BX328" s="929"/>
      <c r="BY328" s="929"/>
      <c r="BZ328" s="929"/>
      <c r="CA328" s="929"/>
      <c r="CB328" s="929"/>
      <c r="CC328" s="929"/>
      <c r="CD328" s="929"/>
      <c r="CE328" s="929"/>
      <c r="CF328" s="929"/>
      <c r="CG328" s="929"/>
      <c r="CH328" s="929"/>
      <c r="CI328" s="929"/>
    </row>
    <row r="329" spans="1:87" ht="15.75" customHeight="1">
      <c r="A329" s="379"/>
      <c r="B329" s="882"/>
      <c r="C329" s="719"/>
      <c r="D329" s="383"/>
      <c r="E329" s="383"/>
      <c r="F329" s="383"/>
      <c r="G329" s="383"/>
      <c r="H329" s="383"/>
      <c r="I329" s="383"/>
      <c r="J329" s="383"/>
      <c r="K329" s="383"/>
      <c r="L329" s="383"/>
      <c r="M329" s="383"/>
      <c r="N329" s="383"/>
      <c r="O329" s="383"/>
      <c r="P329" s="383"/>
      <c r="Q329" s="383"/>
      <c r="R329" s="383"/>
      <c r="S329" s="383"/>
      <c r="T329" s="383"/>
      <c r="U329" s="383"/>
      <c r="V329" s="383"/>
      <c r="W329" s="383"/>
      <c r="X329" s="383"/>
      <c r="Y329" s="383"/>
      <c r="Z329" s="383"/>
      <c r="AA329" s="383"/>
      <c r="AB329" s="383"/>
      <c r="AC329" s="383"/>
      <c r="AD329" s="383"/>
      <c r="AE329" s="383"/>
      <c r="AF329" s="383"/>
      <c r="AG329" s="383"/>
      <c r="AH329" s="383"/>
      <c r="AI329" s="383"/>
      <c r="AJ329" s="383"/>
      <c r="AK329" s="383"/>
      <c r="AL329" s="383"/>
      <c r="AM329" s="383"/>
      <c r="AN329" s="383"/>
      <c r="AO329" s="929"/>
      <c r="AP329" s="929"/>
      <c r="AQ329" s="929"/>
      <c r="AR329" s="929"/>
      <c r="AS329" s="929"/>
      <c r="AT329" s="929"/>
      <c r="AU329" s="929"/>
      <c r="AV329" s="929"/>
      <c r="AW329" s="929"/>
      <c r="AX329" s="929"/>
      <c r="AY329" s="929"/>
      <c r="AZ329" s="929"/>
      <c r="BA329" s="929"/>
      <c r="BB329" s="929"/>
      <c r="BC329" s="929"/>
      <c r="BD329" s="929"/>
      <c r="BE329" s="929"/>
      <c r="BF329" s="929"/>
      <c r="BG329" s="929"/>
      <c r="BH329" s="929"/>
      <c r="BI329" s="929"/>
      <c r="BJ329" s="929"/>
      <c r="BK329" s="929"/>
      <c r="BL329" s="929"/>
      <c r="BM329" s="929"/>
      <c r="BN329" s="929"/>
      <c r="BO329" s="929"/>
      <c r="BP329" s="929"/>
      <c r="BQ329" s="929"/>
      <c r="BR329" s="929"/>
      <c r="BS329" s="929"/>
      <c r="BT329" s="929"/>
      <c r="BU329" s="929"/>
      <c r="BV329" s="929"/>
      <c r="BW329" s="929"/>
      <c r="BX329" s="929"/>
      <c r="BY329" s="929"/>
      <c r="BZ329" s="929"/>
      <c r="CA329" s="929"/>
      <c r="CB329" s="929"/>
      <c r="CC329" s="929"/>
      <c r="CD329" s="929"/>
      <c r="CE329" s="929"/>
      <c r="CF329" s="929"/>
      <c r="CG329" s="929"/>
      <c r="CH329" s="929"/>
      <c r="CI329" s="929"/>
    </row>
    <row r="330" spans="1:87" ht="15.75" customHeight="1">
      <c r="A330" s="379"/>
      <c r="B330" s="882"/>
      <c r="C330" s="719"/>
      <c r="D330" s="383"/>
      <c r="E330" s="383"/>
      <c r="F330" s="383"/>
      <c r="G330" s="383"/>
      <c r="H330" s="383"/>
      <c r="I330" s="383"/>
      <c r="J330" s="383"/>
      <c r="K330" s="383"/>
      <c r="L330" s="383"/>
      <c r="M330" s="383"/>
      <c r="N330" s="383"/>
      <c r="O330" s="383"/>
      <c r="P330" s="383"/>
      <c r="Q330" s="383"/>
      <c r="R330" s="383"/>
      <c r="S330" s="383"/>
      <c r="T330" s="383"/>
      <c r="U330" s="383"/>
      <c r="V330" s="383"/>
      <c r="W330" s="383"/>
      <c r="X330" s="383"/>
      <c r="Y330" s="383"/>
      <c r="Z330" s="383"/>
      <c r="AA330" s="383"/>
      <c r="AB330" s="383"/>
      <c r="AC330" s="383"/>
      <c r="AD330" s="383"/>
      <c r="AE330" s="383"/>
      <c r="AF330" s="383"/>
      <c r="AG330" s="383"/>
      <c r="AH330" s="383"/>
      <c r="AI330" s="383"/>
      <c r="AJ330" s="383"/>
      <c r="AK330" s="383"/>
      <c r="AL330" s="383"/>
      <c r="AM330" s="383"/>
      <c r="AN330" s="383"/>
      <c r="AO330" s="929"/>
      <c r="AP330" s="929"/>
      <c r="AQ330" s="929"/>
      <c r="AR330" s="929"/>
      <c r="AS330" s="929"/>
      <c r="AT330" s="929"/>
      <c r="AU330" s="929"/>
      <c r="AV330" s="929"/>
      <c r="AW330" s="929"/>
      <c r="AX330" s="929"/>
      <c r="AY330" s="929"/>
      <c r="AZ330" s="929"/>
      <c r="BA330" s="929"/>
      <c r="BB330" s="929"/>
      <c r="BC330" s="929"/>
      <c r="BD330" s="929"/>
      <c r="BE330" s="929"/>
      <c r="BF330" s="929"/>
      <c r="BG330" s="929"/>
      <c r="BH330" s="929"/>
      <c r="BI330" s="929"/>
      <c r="BJ330" s="929"/>
      <c r="BK330" s="929"/>
      <c r="BL330" s="929"/>
      <c r="BM330" s="929"/>
      <c r="BN330" s="929"/>
      <c r="BO330" s="929"/>
      <c r="BP330" s="929"/>
      <c r="BQ330" s="929"/>
      <c r="BR330" s="929"/>
      <c r="BS330" s="929"/>
      <c r="BT330" s="929"/>
      <c r="BU330" s="929"/>
      <c r="BV330" s="929"/>
      <c r="BW330" s="929"/>
      <c r="BX330" s="929"/>
      <c r="BY330" s="929"/>
      <c r="BZ330" s="929"/>
      <c r="CA330" s="929"/>
      <c r="CB330" s="929"/>
      <c r="CC330" s="929"/>
      <c r="CD330" s="929"/>
      <c r="CE330" s="929"/>
      <c r="CF330" s="929"/>
      <c r="CG330" s="929"/>
      <c r="CH330" s="929"/>
      <c r="CI330" s="929"/>
    </row>
    <row r="331" spans="1:87" ht="15.75" customHeight="1">
      <c r="A331" s="379"/>
      <c r="B331" s="882"/>
      <c r="C331" s="719"/>
      <c r="D331" s="391"/>
      <c r="E331" s="391"/>
      <c r="F331" s="391"/>
      <c r="G331" s="391"/>
      <c r="H331" s="391"/>
      <c r="I331" s="391"/>
      <c r="J331" s="391"/>
      <c r="K331" s="391"/>
      <c r="L331" s="391"/>
      <c r="M331" s="391"/>
      <c r="N331" s="391"/>
      <c r="O331" s="391"/>
      <c r="P331" s="391"/>
      <c r="Q331" s="391"/>
      <c r="R331" s="391"/>
      <c r="S331" s="391"/>
      <c r="T331" s="391"/>
      <c r="U331" s="391"/>
      <c r="V331" s="391"/>
      <c r="W331" s="391"/>
      <c r="X331" s="391"/>
      <c r="Y331" s="391"/>
      <c r="Z331" s="391"/>
      <c r="AA331" s="391"/>
      <c r="AB331" s="391"/>
      <c r="AC331" s="391"/>
      <c r="AD331" s="391"/>
      <c r="AE331" s="391"/>
      <c r="AF331" s="391"/>
      <c r="AG331" s="391"/>
      <c r="AH331" s="391"/>
      <c r="AI331" s="391"/>
      <c r="AJ331" s="391"/>
      <c r="AK331" s="391"/>
      <c r="AL331" s="391"/>
      <c r="AM331" s="391"/>
      <c r="AN331" s="391"/>
      <c r="AO331" s="379"/>
      <c r="AP331" s="379"/>
      <c r="AQ331" s="379"/>
      <c r="AR331" s="379"/>
      <c r="AS331" s="379"/>
      <c r="AT331" s="379"/>
      <c r="AU331" s="379"/>
      <c r="AV331" s="379"/>
      <c r="AW331" s="379"/>
      <c r="AX331" s="379"/>
      <c r="AY331" s="379"/>
      <c r="AZ331" s="379"/>
      <c r="BA331" s="379"/>
      <c r="BB331" s="379"/>
      <c r="BC331" s="379"/>
      <c r="BD331" s="379"/>
      <c r="BE331" s="379"/>
      <c r="BF331" s="379"/>
      <c r="BG331" s="379"/>
      <c r="BH331" s="379"/>
      <c r="BI331" s="379"/>
      <c r="BJ331" s="379"/>
      <c r="BK331" s="379"/>
      <c r="BL331" s="379"/>
      <c r="BM331" s="379"/>
      <c r="BN331" s="379"/>
      <c r="BO331" s="379"/>
      <c r="BP331" s="379"/>
      <c r="BQ331" s="379"/>
      <c r="BR331" s="379"/>
      <c r="BS331" s="379"/>
      <c r="BT331" s="379"/>
      <c r="BU331" s="379"/>
      <c r="BV331" s="379"/>
      <c r="BW331" s="379"/>
      <c r="BX331" s="379"/>
      <c r="BY331" s="379"/>
      <c r="BZ331" s="379"/>
      <c r="CA331" s="379"/>
      <c r="CB331" s="379"/>
      <c r="CC331" s="379"/>
      <c r="CD331" s="379"/>
      <c r="CE331" s="379"/>
      <c r="CF331" s="379"/>
      <c r="CG331" s="379"/>
      <c r="CH331" s="379"/>
      <c r="CI331" s="379"/>
    </row>
    <row r="332" spans="1:87" ht="15.75" customHeight="1">
      <c r="A332" s="379"/>
      <c r="B332" s="882"/>
      <c r="C332" s="719"/>
      <c r="D332" s="391"/>
      <c r="E332" s="391"/>
      <c r="F332" s="391"/>
      <c r="G332" s="391"/>
      <c r="H332" s="391"/>
      <c r="I332" s="391"/>
      <c r="J332" s="391"/>
      <c r="K332" s="391"/>
      <c r="L332" s="391"/>
      <c r="M332" s="391"/>
      <c r="N332" s="391"/>
      <c r="O332" s="391"/>
      <c r="P332" s="391"/>
      <c r="Q332" s="391"/>
      <c r="R332" s="391"/>
      <c r="S332" s="391"/>
      <c r="T332" s="391"/>
      <c r="U332" s="391"/>
      <c r="V332" s="391"/>
      <c r="W332" s="391"/>
      <c r="X332" s="391"/>
      <c r="Y332" s="391"/>
      <c r="Z332" s="391"/>
      <c r="AA332" s="391"/>
      <c r="AB332" s="391"/>
      <c r="AC332" s="391"/>
      <c r="AD332" s="391"/>
      <c r="AE332" s="391"/>
      <c r="AF332" s="391"/>
      <c r="AG332" s="391"/>
      <c r="AH332" s="391"/>
      <c r="AI332" s="391"/>
      <c r="AJ332" s="391"/>
      <c r="AK332" s="391"/>
      <c r="AL332" s="391"/>
      <c r="AM332" s="391"/>
      <c r="AN332" s="391"/>
      <c r="AO332" s="379"/>
      <c r="AP332" s="379"/>
      <c r="AQ332" s="379"/>
      <c r="AR332" s="379"/>
      <c r="AS332" s="379"/>
      <c r="AT332" s="379"/>
      <c r="AU332" s="379"/>
      <c r="AV332" s="379"/>
      <c r="AW332" s="379"/>
      <c r="AX332" s="379"/>
      <c r="AY332" s="379"/>
      <c r="AZ332" s="379"/>
      <c r="BA332" s="379"/>
      <c r="BB332" s="379"/>
      <c r="BC332" s="379"/>
      <c r="BD332" s="379"/>
      <c r="BE332" s="379"/>
      <c r="BF332" s="379"/>
      <c r="BG332" s="379"/>
      <c r="BH332" s="379"/>
      <c r="BI332" s="379"/>
      <c r="BJ332" s="379"/>
      <c r="BK332" s="379"/>
      <c r="BL332" s="379"/>
      <c r="BM332" s="379"/>
      <c r="BN332" s="379"/>
      <c r="BO332" s="379"/>
      <c r="BP332" s="379"/>
      <c r="BQ332" s="379"/>
      <c r="BR332" s="379"/>
      <c r="BS332" s="379"/>
      <c r="BT332" s="379"/>
      <c r="BU332" s="379"/>
      <c r="BV332" s="379"/>
      <c r="BW332" s="379"/>
      <c r="BX332" s="379"/>
      <c r="BY332" s="379"/>
      <c r="BZ332" s="379"/>
      <c r="CA332" s="379"/>
      <c r="CB332" s="379"/>
      <c r="CC332" s="379"/>
      <c r="CD332" s="379"/>
      <c r="CE332" s="379"/>
      <c r="CF332" s="379"/>
      <c r="CG332" s="379"/>
      <c r="CH332" s="379"/>
      <c r="CI332" s="379"/>
    </row>
  </sheetData>
  <mergeCells count="2">
    <mergeCell ref="G1:H1"/>
    <mergeCell ref="L1:M1"/>
  </mergeCells>
  <hyperlinks>
    <hyperlink ref="A250" r:id="rId1" xr:uid="{00000000-0004-0000-1100-000002000000}"/>
    <hyperlink ref="A275" r:id="rId2" xr:uid="{00000000-0004-0000-1100-000003000000}"/>
  </hyperlink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1100-000000000000}">
          <x14:formula1>
            <xm:f>Settings!$C$32:$C$38</xm:f>
          </x14:formula1>
          <xm:sqref>B238 B320 B312 B303 B295 B268 B258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E066"/>
  </sheetPr>
  <dimension ref="A1:CK90"/>
  <sheetViews>
    <sheetView showGridLines="0" workbookViewId="0">
      <pane xSplit="3" topLeftCell="D1" activePane="topRight" state="frozen"/>
      <selection pane="topRight"/>
    </sheetView>
  </sheetViews>
  <sheetFormatPr defaultColWidth="12.6640625" defaultRowHeight="15" customHeight="1"/>
  <cols>
    <col min="1" max="1" width="36.1640625" style="273" customWidth="1"/>
    <col min="2" max="2" width="11.25" style="273" customWidth="1"/>
    <col min="3" max="3" width="7" style="273" customWidth="1"/>
    <col min="4" max="87" width="11.25" style="273" customWidth="1"/>
    <col min="88" max="89" width="11.1640625" style="273" hidden="1" customWidth="1"/>
    <col min="90" max="16384" width="12.6640625" style="273"/>
  </cols>
  <sheetData>
    <row r="1" spans="1:89" ht="25.5" customHeight="1">
      <c r="A1" s="930" t="str">
        <f>Settings!$C$6</f>
        <v>F9 Finance</v>
      </c>
      <c r="B1" s="931"/>
      <c r="C1" s="932"/>
      <c r="D1" s="364"/>
      <c r="E1" s="415"/>
      <c r="F1" s="416"/>
      <c r="G1" s="417"/>
      <c r="H1" s="418"/>
      <c r="I1" s="419"/>
      <c r="J1" s="415"/>
      <c r="K1" s="416"/>
      <c r="L1" s="417"/>
      <c r="M1" s="418"/>
      <c r="N1" s="364"/>
      <c r="O1" s="364"/>
      <c r="P1" s="364"/>
      <c r="Q1" s="363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364"/>
      <c r="AK1" s="364"/>
      <c r="AL1" s="364"/>
      <c r="AM1" s="364"/>
      <c r="AN1" s="364"/>
      <c r="AO1" s="364"/>
      <c r="AP1" s="364"/>
      <c r="AQ1" s="364"/>
      <c r="AR1" s="364"/>
      <c r="AS1" s="364"/>
      <c r="AT1" s="364"/>
      <c r="AU1" s="364"/>
      <c r="AV1" s="364"/>
      <c r="AW1" s="364"/>
      <c r="AX1" s="364"/>
      <c r="AY1" s="364"/>
      <c r="AZ1" s="364"/>
      <c r="BA1" s="364"/>
      <c r="BB1" s="364"/>
      <c r="BC1" s="364"/>
      <c r="BD1" s="364"/>
      <c r="BE1" s="364"/>
      <c r="BF1" s="364"/>
      <c r="BG1" s="364"/>
      <c r="BH1" s="364"/>
      <c r="BI1" s="364"/>
      <c r="BJ1" s="364"/>
      <c r="BK1" s="364"/>
      <c r="BL1" s="364"/>
      <c r="BM1" s="364"/>
      <c r="BN1" s="364"/>
      <c r="BO1" s="364"/>
      <c r="BP1" s="364"/>
      <c r="BQ1" s="364"/>
      <c r="BR1" s="364"/>
      <c r="BS1" s="364"/>
      <c r="BT1" s="364"/>
      <c r="BU1" s="364"/>
      <c r="BV1" s="364"/>
      <c r="BW1" s="364"/>
      <c r="BX1" s="364"/>
      <c r="BY1" s="364"/>
      <c r="BZ1" s="364"/>
      <c r="CA1" s="364"/>
      <c r="CB1" s="364"/>
      <c r="CC1" s="364"/>
      <c r="CD1" s="364"/>
      <c r="CE1" s="364"/>
      <c r="CF1" s="364"/>
      <c r="CG1" s="364"/>
      <c r="CH1" s="364"/>
      <c r="CI1" s="364"/>
      <c r="CJ1" s="406"/>
      <c r="CK1" s="406"/>
    </row>
    <row r="2" spans="1:89" ht="21.75" customHeight="1">
      <c r="A2" s="933" t="s">
        <v>125</v>
      </c>
      <c r="B2" s="934"/>
      <c r="C2" s="935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W2" s="406"/>
      <c r="X2" s="406"/>
      <c r="Y2" s="406"/>
      <c r="Z2" s="406"/>
      <c r="AA2" s="406"/>
      <c r="AB2" s="406"/>
      <c r="AC2" s="406"/>
      <c r="AD2" s="406"/>
      <c r="AE2" s="406"/>
      <c r="AF2" s="406"/>
      <c r="AG2" s="406"/>
      <c r="AH2" s="406"/>
      <c r="AI2" s="406"/>
      <c r="AJ2" s="406"/>
      <c r="AK2" s="406"/>
      <c r="AL2" s="406"/>
      <c r="AM2" s="406"/>
      <c r="AN2" s="406"/>
      <c r="AO2" s="406"/>
      <c r="AP2" s="406"/>
      <c r="AQ2" s="406"/>
      <c r="AR2" s="406"/>
      <c r="AS2" s="406"/>
      <c r="AT2" s="406"/>
      <c r="AU2" s="406"/>
      <c r="AV2" s="406"/>
      <c r="AW2" s="406"/>
      <c r="AX2" s="406"/>
      <c r="AY2" s="406"/>
      <c r="AZ2" s="406"/>
      <c r="BA2" s="406"/>
      <c r="BB2" s="406"/>
      <c r="BC2" s="406"/>
      <c r="BD2" s="406"/>
      <c r="BE2" s="406"/>
      <c r="BF2" s="406"/>
      <c r="BG2" s="406"/>
      <c r="BH2" s="406"/>
      <c r="BI2" s="406"/>
      <c r="BJ2" s="406"/>
      <c r="BK2" s="406"/>
      <c r="BL2" s="406"/>
      <c r="BM2" s="406"/>
      <c r="BN2" s="406"/>
      <c r="BO2" s="406"/>
      <c r="BP2" s="406"/>
      <c r="BQ2" s="406"/>
      <c r="BR2" s="406"/>
      <c r="BS2" s="406"/>
      <c r="BT2" s="406"/>
      <c r="BU2" s="406"/>
      <c r="BV2" s="406"/>
      <c r="BW2" s="406"/>
      <c r="BX2" s="406"/>
      <c r="BY2" s="406"/>
      <c r="BZ2" s="406"/>
      <c r="CA2" s="406"/>
      <c r="CB2" s="406"/>
      <c r="CC2" s="406"/>
      <c r="CD2" s="406"/>
      <c r="CE2" s="406"/>
      <c r="CF2" s="406"/>
      <c r="CG2" s="406"/>
      <c r="CH2" s="406"/>
      <c r="CI2" s="406"/>
      <c r="CJ2" s="406"/>
      <c r="CK2" s="406"/>
    </row>
    <row r="3" spans="1:89" ht="9.75" customHeight="1">
      <c r="A3" s="936"/>
      <c r="B3" s="934"/>
      <c r="C3" s="935"/>
      <c r="D3" s="691"/>
      <c r="E3" s="406"/>
      <c r="F3" s="690"/>
      <c r="G3" s="691"/>
      <c r="H3" s="406"/>
      <c r="I3" s="690"/>
      <c r="J3" s="406"/>
      <c r="K3" s="406"/>
      <c r="L3" s="406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  <c r="Z3" s="406"/>
      <c r="AA3" s="406"/>
      <c r="AB3" s="406"/>
      <c r="AC3" s="406"/>
      <c r="AD3" s="406"/>
      <c r="AE3" s="406"/>
      <c r="AF3" s="406"/>
      <c r="AG3" s="406"/>
      <c r="AH3" s="406"/>
      <c r="AI3" s="406"/>
      <c r="AJ3" s="406"/>
      <c r="AK3" s="406"/>
      <c r="AL3" s="406"/>
      <c r="AM3" s="406"/>
      <c r="AN3" s="406"/>
      <c r="AO3" s="406"/>
      <c r="AP3" s="406"/>
      <c r="AQ3" s="406"/>
      <c r="AR3" s="406"/>
      <c r="AS3" s="406"/>
      <c r="AT3" s="406"/>
      <c r="AU3" s="406"/>
      <c r="AV3" s="406"/>
      <c r="AW3" s="406"/>
      <c r="AX3" s="406"/>
      <c r="AY3" s="406"/>
      <c r="AZ3" s="406"/>
      <c r="BA3" s="406"/>
      <c r="BB3" s="406"/>
      <c r="BC3" s="406"/>
      <c r="BD3" s="406"/>
      <c r="BE3" s="406"/>
      <c r="BF3" s="406"/>
      <c r="BG3" s="406"/>
      <c r="BH3" s="406"/>
      <c r="BI3" s="406"/>
      <c r="BJ3" s="406"/>
      <c r="BK3" s="406"/>
      <c r="BL3" s="406"/>
      <c r="BM3" s="406"/>
      <c r="BN3" s="406"/>
      <c r="BO3" s="406"/>
      <c r="BP3" s="406"/>
      <c r="BQ3" s="406"/>
      <c r="BR3" s="406"/>
      <c r="BS3" s="406"/>
      <c r="BT3" s="406"/>
      <c r="BU3" s="406"/>
      <c r="BV3" s="406"/>
      <c r="BW3" s="406"/>
      <c r="BX3" s="406"/>
      <c r="BY3" s="406"/>
      <c r="BZ3" s="406"/>
      <c r="CA3" s="406"/>
      <c r="CB3" s="406"/>
      <c r="CC3" s="406"/>
      <c r="CD3" s="406"/>
      <c r="CE3" s="406"/>
      <c r="CF3" s="406"/>
      <c r="CG3" s="406"/>
      <c r="CH3" s="406"/>
      <c r="CI3" s="406"/>
      <c r="CJ3" s="406"/>
      <c r="CK3" s="406"/>
    </row>
    <row r="4" spans="1:89" ht="25.5" customHeight="1">
      <c r="A4" s="937"/>
      <c r="B4" s="938"/>
      <c r="C4" s="939"/>
      <c r="D4" s="940">
        <f>'FS-Month'!D4</f>
        <v>44927</v>
      </c>
      <c r="E4" s="941">
        <f>'FS-Month'!E4</f>
        <v>44958</v>
      </c>
      <c r="F4" s="941">
        <f>'FS-Month'!F4</f>
        <v>44986</v>
      </c>
      <c r="G4" s="941">
        <f>'FS-Month'!G4</f>
        <v>45017</v>
      </c>
      <c r="H4" s="941">
        <f>'FS-Month'!H4</f>
        <v>45047</v>
      </c>
      <c r="I4" s="941">
        <f>'FS-Month'!I4</f>
        <v>45078</v>
      </c>
      <c r="J4" s="941">
        <f>'FS-Month'!J4</f>
        <v>45108</v>
      </c>
      <c r="K4" s="941">
        <f>'FS-Month'!K4</f>
        <v>45139</v>
      </c>
      <c r="L4" s="941">
        <f>'FS-Month'!L4</f>
        <v>45170</v>
      </c>
      <c r="M4" s="941">
        <f>'FS-Month'!M4</f>
        <v>45200</v>
      </c>
      <c r="N4" s="941">
        <f>'FS-Month'!N4</f>
        <v>45231</v>
      </c>
      <c r="O4" s="941">
        <f>'FS-Month'!O4</f>
        <v>45261</v>
      </c>
      <c r="P4" s="941">
        <f>'FS-Month'!P4</f>
        <v>45292</v>
      </c>
      <c r="Q4" s="941">
        <f>'FS-Month'!Q4</f>
        <v>45323</v>
      </c>
      <c r="R4" s="941">
        <f>'FS-Month'!R4</f>
        <v>45352</v>
      </c>
      <c r="S4" s="941">
        <f>'FS-Month'!S4</f>
        <v>45383</v>
      </c>
      <c r="T4" s="941">
        <f>'FS-Month'!T4</f>
        <v>45413</v>
      </c>
      <c r="U4" s="941">
        <f>'FS-Month'!U4</f>
        <v>45444</v>
      </c>
      <c r="V4" s="941">
        <f>'FS-Month'!V4</f>
        <v>45474</v>
      </c>
      <c r="W4" s="941">
        <f>'FS-Month'!W4</f>
        <v>45505</v>
      </c>
      <c r="X4" s="941">
        <f>'FS-Month'!X4</f>
        <v>45536</v>
      </c>
      <c r="Y4" s="941">
        <f>'FS-Month'!Y4</f>
        <v>45566</v>
      </c>
      <c r="Z4" s="941">
        <f>'FS-Month'!Z4</f>
        <v>45597</v>
      </c>
      <c r="AA4" s="941">
        <f>'FS-Month'!AA4</f>
        <v>45627</v>
      </c>
      <c r="AB4" s="941">
        <f>'FS-Month'!AB4</f>
        <v>45658</v>
      </c>
      <c r="AC4" s="941">
        <f>'FS-Month'!AC4</f>
        <v>45689</v>
      </c>
      <c r="AD4" s="941">
        <f>'FS-Month'!AD4</f>
        <v>45717</v>
      </c>
      <c r="AE4" s="941">
        <f>'FS-Month'!AE4</f>
        <v>45748</v>
      </c>
      <c r="AF4" s="941">
        <f>'FS-Month'!AF4</f>
        <v>45778</v>
      </c>
      <c r="AG4" s="941">
        <f>'FS-Month'!AG4</f>
        <v>45809</v>
      </c>
      <c r="AH4" s="941">
        <f>'FS-Month'!AH4</f>
        <v>45839</v>
      </c>
      <c r="AI4" s="941">
        <f>'FS-Month'!AI4</f>
        <v>45870</v>
      </c>
      <c r="AJ4" s="941">
        <f>'FS-Month'!AJ4</f>
        <v>45901</v>
      </c>
      <c r="AK4" s="941">
        <f>'FS-Month'!AK4</f>
        <v>45931</v>
      </c>
      <c r="AL4" s="941">
        <f>'FS-Month'!AL4</f>
        <v>45962</v>
      </c>
      <c r="AM4" s="941">
        <f>'FS-Month'!AM4</f>
        <v>45992</v>
      </c>
      <c r="AN4" s="941">
        <f>'FS-Month'!AN4</f>
        <v>46023</v>
      </c>
      <c r="AO4" s="941">
        <f>'FS-Month'!AO4</f>
        <v>46054</v>
      </c>
      <c r="AP4" s="941">
        <f>'FS-Month'!AP4</f>
        <v>46082</v>
      </c>
      <c r="AQ4" s="941">
        <f>'FS-Month'!AQ4</f>
        <v>46113</v>
      </c>
      <c r="AR4" s="942">
        <f>'FS-Month'!AR4</f>
        <v>46143</v>
      </c>
      <c r="AS4" s="942">
        <f>'FS-Month'!AS4</f>
        <v>46174</v>
      </c>
      <c r="AT4" s="942">
        <f>'FS-Month'!AT4</f>
        <v>46204</v>
      </c>
      <c r="AU4" s="942">
        <f>'FS-Month'!AU4</f>
        <v>46235</v>
      </c>
      <c r="AV4" s="942">
        <f>'FS-Month'!AV4</f>
        <v>46266</v>
      </c>
      <c r="AW4" s="942">
        <f>'FS-Month'!AW4</f>
        <v>46296</v>
      </c>
      <c r="AX4" s="942">
        <f>'FS-Month'!AX4</f>
        <v>46327</v>
      </c>
      <c r="AY4" s="942">
        <f>'FS-Month'!AY4</f>
        <v>46357</v>
      </c>
      <c r="AZ4" s="942">
        <f>'FS-Month'!AZ4</f>
        <v>46388</v>
      </c>
      <c r="BA4" s="942">
        <f>'FS-Month'!BA4</f>
        <v>46419</v>
      </c>
      <c r="BB4" s="942">
        <f>'FS-Month'!BB4</f>
        <v>46447</v>
      </c>
      <c r="BC4" s="942">
        <f>'FS-Month'!BC4</f>
        <v>46478</v>
      </c>
      <c r="BD4" s="942">
        <f>'FS-Month'!BD4</f>
        <v>46508</v>
      </c>
      <c r="BE4" s="942">
        <f>'FS-Month'!BE4</f>
        <v>46539</v>
      </c>
      <c r="BF4" s="942">
        <f>'FS-Month'!BF4</f>
        <v>46569</v>
      </c>
      <c r="BG4" s="942">
        <f>'FS-Month'!BG4</f>
        <v>46600</v>
      </c>
      <c r="BH4" s="942">
        <f>'FS-Month'!BH4</f>
        <v>46631</v>
      </c>
      <c r="BI4" s="942">
        <f>'FS-Month'!BI4</f>
        <v>46661</v>
      </c>
      <c r="BJ4" s="942">
        <f>'FS-Month'!BJ4</f>
        <v>46692</v>
      </c>
      <c r="BK4" s="942">
        <f>'FS-Month'!BK4</f>
        <v>46722</v>
      </c>
      <c r="BL4" s="942">
        <f>'FS-Month'!BL4</f>
        <v>46753</v>
      </c>
      <c r="BM4" s="942">
        <f>'FS-Month'!BM4</f>
        <v>46784</v>
      </c>
      <c r="BN4" s="942">
        <f>'FS-Month'!BN4</f>
        <v>46813</v>
      </c>
      <c r="BO4" s="942">
        <f>'FS-Month'!BO4</f>
        <v>46844</v>
      </c>
      <c r="BP4" s="942">
        <f>'FS-Month'!BP4</f>
        <v>46874</v>
      </c>
      <c r="BQ4" s="942">
        <f>'FS-Month'!BQ4</f>
        <v>46905</v>
      </c>
      <c r="BR4" s="942">
        <f>'FS-Month'!BR4</f>
        <v>46935</v>
      </c>
      <c r="BS4" s="942">
        <f>'FS-Month'!BS4</f>
        <v>46966</v>
      </c>
      <c r="BT4" s="942">
        <f>'FS-Month'!BT4</f>
        <v>46997</v>
      </c>
      <c r="BU4" s="942">
        <f>'FS-Month'!BU4</f>
        <v>47027</v>
      </c>
      <c r="BV4" s="942">
        <f>'FS-Month'!BV4</f>
        <v>47058</v>
      </c>
      <c r="BW4" s="942">
        <f>'FS-Month'!BW4</f>
        <v>47088</v>
      </c>
      <c r="BX4" s="942">
        <f>'FS-Month'!BX4</f>
        <v>47119</v>
      </c>
      <c r="BY4" s="942">
        <f>'FS-Month'!BY4</f>
        <v>47150</v>
      </c>
      <c r="BZ4" s="942">
        <f>'FS-Month'!BZ4</f>
        <v>47178</v>
      </c>
      <c r="CA4" s="942">
        <f>'FS-Month'!CA4</f>
        <v>47209</v>
      </c>
      <c r="CB4" s="942">
        <f>'FS-Month'!CB4</f>
        <v>47239</v>
      </c>
      <c r="CC4" s="942">
        <f>'FS-Month'!CC4</f>
        <v>47270</v>
      </c>
      <c r="CD4" s="942">
        <f>'FS-Month'!CD4</f>
        <v>47300</v>
      </c>
      <c r="CE4" s="942">
        <f>'FS-Month'!CE4</f>
        <v>47331</v>
      </c>
      <c r="CF4" s="942">
        <f>'FS-Month'!CF4</f>
        <v>47362</v>
      </c>
      <c r="CG4" s="942">
        <f>'FS-Month'!CG4</f>
        <v>47392</v>
      </c>
      <c r="CH4" s="942">
        <f>'FS-Month'!CH4</f>
        <v>47423</v>
      </c>
      <c r="CI4" s="942">
        <f>'FS-Month'!CI4</f>
        <v>47453</v>
      </c>
      <c r="CJ4" s="943"/>
      <c r="CK4" s="943"/>
    </row>
    <row r="5" spans="1:89" ht="25.5" customHeight="1">
      <c r="A5" s="944"/>
      <c r="B5" s="944"/>
      <c r="C5" s="945"/>
      <c r="D5" s="944">
        <f>'FS-Month'!D7</f>
        <v>1</v>
      </c>
      <c r="E5" s="946">
        <f>'FS-Month'!E7</f>
        <v>2</v>
      </c>
      <c r="F5" s="946">
        <f>'FS-Month'!F7</f>
        <v>3</v>
      </c>
      <c r="G5" s="946">
        <f>'FS-Month'!G7</f>
        <v>4</v>
      </c>
      <c r="H5" s="946">
        <f>'FS-Month'!H7</f>
        <v>5</v>
      </c>
      <c r="I5" s="946">
        <f>'FS-Month'!I7</f>
        <v>6</v>
      </c>
      <c r="J5" s="946">
        <f>'FS-Month'!J7</f>
        <v>7</v>
      </c>
      <c r="K5" s="946">
        <f>'FS-Month'!K7</f>
        <v>8</v>
      </c>
      <c r="L5" s="946">
        <f>'FS-Month'!L7</f>
        <v>9</v>
      </c>
      <c r="M5" s="946">
        <f>'FS-Month'!M7</f>
        <v>10</v>
      </c>
      <c r="N5" s="946">
        <f>'FS-Month'!N7</f>
        <v>11</v>
      </c>
      <c r="O5" s="946">
        <f>'FS-Month'!O7</f>
        <v>12</v>
      </c>
      <c r="P5" s="946">
        <f>'FS-Month'!P7</f>
        <v>13</v>
      </c>
      <c r="Q5" s="946">
        <f>'FS-Month'!Q7</f>
        <v>14</v>
      </c>
      <c r="R5" s="946">
        <f>'FS-Month'!R7</f>
        <v>15</v>
      </c>
      <c r="S5" s="946">
        <f>'FS-Month'!S7</f>
        <v>16</v>
      </c>
      <c r="T5" s="946">
        <f>'FS-Month'!T7</f>
        <v>17</v>
      </c>
      <c r="U5" s="946">
        <f>'FS-Month'!U7</f>
        <v>18</v>
      </c>
      <c r="V5" s="946">
        <f>'FS-Month'!V7</f>
        <v>19</v>
      </c>
      <c r="W5" s="946">
        <f>'FS-Month'!W7</f>
        <v>20</v>
      </c>
      <c r="X5" s="946">
        <f>'FS-Month'!X7</f>
        <v>21</v>
      </c>
      <c r="Y5" s="946">
        <f>'FS-Month'!Y7</f>
        <v>22</v>
      </c>
      <c r="Z5" s="946">
        <f>'FS-Month'!Z7</f>
        <v>23</v>
      </c>
      <c r="AA5" s="946">
        <f>'FS-Month'!AA7</f>
        <v>24</v>
      </c>
      <c r="AB5" s="946">
        <f>'FS-Month'!AB7</f>
        <v>25</v>
      </c>
      <c r="AC5" s="946">
        <f>'FS-Month'!AC7</f>
        <v>26</v>
      </c>
      <c r="AD5" s="946">
        <f>'FS-Month'!AD7</f>
        <v>27</v>
      </c>
      <c r="AE5" s="946">
        <f>'FS-Month'!AE7</f>
        <v>28</v>
      </c>
      <c r="AF5" s="946">
        <f>'FS-Month'!AF7</f>
        <v>29</v>
      </c>
      <c r="AG5" s="946">
        <f>'FS-Month'!AG7</f>
        <v>30</v>
      </c>
      <c r="AH5" s="946">
        <f>'FS-Month'!AH7</f>
        <v>31</v>
      </c>
      <c r="AI5" s="946">
        <f>'FS-Month'!AI7</f>
        <v>32</v>
      </c>
      <c r="AJ5" s="946">
        <f>'FS-Month'!AJ7</f>
        <v>33</v>
      </c>
      <c r="AK5" s="946">
        <f>'FS-Month'!AK7</f>
        <v>34</v>
      </c>
      <c r="AL5" s="946">
        <f>'FS-Month'!AL7</f>
        <v>35</v>
      </c>
      <c r="AM5" s="946">
        <f>'FS-Month'!AM7</f>
        <v>36</v>
      </c>
      <c r="AN5" s="946">
        <f>'FS-Month'!AN7</f>
        <v>37</v>
      </c>
      <c r="AO5" s="946">
        <f>'FS-Month'!AO7</f>
        <v>38</v>
      </c>
      <c r="AP5" s="946">
        <f>'FS-Month'!AP7</f>
        <v>39</v>
      </c>
      <c r="AQ5" s="946">
        <f>'FS-Month'!AQ7</f>
        <v>40</v>
      </c>
      <c r="AR5" s="947">
        <f>'FS-Month'!AR7</f>
        <v>41</v>
      </c>
      <c r="AS5" s="947">
        <f>'FS-Month'!AS7</f>
        <v>42</v>
      </c>
      <c r="AT5" s="947">
        <f>'FS-Month'!AT7</f>
        <v>43</v>
      </c>
      <c r="AU5" s="947">
        <f>'FS-Month'!AU7</f>
        <v>44</v>
      </c>
      <c r="AV5" s="947">
        <f>'FS-Month'!AV7</f>
        <v>45</v>
      </c>
      <c r="AW5" s="947">
        <f>'FS-Month'!AW7</f>
        <v>46</v>
      </c>
      <c r="AX5" s="947">
        <f>'FS-Month'!AX7</f>
        <v>47</v>
      </c>
      <c r="AY5" s="947">
        <f>'FS-Month'!AY7</f>
        <v>48</v>
      </c>
      <c r="AZ5" s="947">
        <f>'FS-Month'!AZ7</f>
        <v>49</v>
      </c>
      <c r="BA5" s="947">
        <f>'FS-Month'!BA7</f>
        <v>50</v>
      </c>
      <c r="BB5" s="947">
        <f>'FS-Month'!BB7</f>
        <v>51</v>
      </c>
      <c r="BC5" s="947">
        <f>'FS-Month'!BC7</f>
        <v>52</v>
      </c>
      <c r="BD5" s="947">
        <f>'FS-Month'!BD7</f>
        <v>53</v>
      </c>
      <c r="BE5" s="947">
        <f>'FS-Month'!BE7</f>
        <v>54</v>
      </c>
      <c r="BF5" s="947">
        <f>'FS-Month'!BF7</f>
        <v>55</v>
      </c>
      <c r="BG5" s="947">
        <f>'FS-Month'!BG7</f>
        <v>56</v>
      </c>
      <c r="BH5" s="947">
        <f>'FS-Month'!BH7</f>
        <v>57</v>
      </c>
      <c r="BI5" s="947">
        <f>'FS-Month'!BI7</f>
        <v>58</v>
      </c>
      <c r="BJ5" s="947">
        <f>'FS-Month'!BJ7</f>
        <v>59</v>
      </c>
      <c r="BK5" s="947">
        <f>'FS-Month'!BK7</f>
        <v>60</v>
      </c>
      <c r="BL5" s="947">
        <f>'FS-Month'!BL7</f>
        <v>61</v>
      </c>
      <c r="BM5" s="947">
        <f>'FS-Month'!BM7</f>
        <v>62</v>
      </c>
      <c r="BN5" s="947">
        <f>'FS-Month'!BN7</f>
        <v>63</v>
      </c>
      <c r="BO5" s="947">
        <f>'FS-Month'!BO7</f>
        <v>64</v>
      </c>
      <c r="BP5" s="947">
        <f>'FS-Month'!BP7</f>
        <v>65</v>
      </c>
      <c r="BQ5" s="947">
        <f>'FS-Month'!BQ7</f>
        <v>66</v>
      </c>
      <c r="BR5" s="947">
        <f>'FS-Month'!BR7</f>
        <v>67</v>
      </c>
      <c r="BS5" s="947">
        <f>'FS-Month'!BS7</f>
        <v>68</v>
      </c>
      <c r="BT5" s="947">
        <f>'FS-Month'!BT7</f>
        <v>69</v>
      </c>
      <c r="BU5" s="947">
        <f>'FS-Month'!BU7</f>
        <v>70</v>
      </c>
      <c r="BV5" s="947">
        <f>'FS-Month'!BV7</f>
        <v>71</v>
      </c>
      <c r="BW5" s="947">
        <f>'FS-Month'!BW7</f>
        <v>72</v>
      </c>
      <c r="BX5" s="947">
        <f>'FS-Month'!BX7</f>
        <v>73</v>
      </c>
      <c r="BY5" s="947">
        <f>'FS-Month'!BY7</f>
        <v>74</v>
      </c>
      <c r="BZ5" s="947">
        <f>'FS-Month'!BZ7</f>
        <v>75</v>
      </c>
      <c r="CA5" s="947">
        <f>'FS-Month'!CA7</f>
        <v>76</v>
      </c>
      <c r="CB5" s="947">
        <f>'FS-Month'!CB7</f>
        <v>77</v>
      </c>
      <c r="CC5" s="947">
        <f>'FS-Month'!CC7</f>
        <v>78</v>
      </c>
      <c r="CD5" s="947">
        <f>'FS-Month'!CD7</f>
        <v>79</v>
      </c>
      <c r="CE5" s="947">
        <f>'FS-Month'!CE7</f>
        <v>80</v>
      </c>
      <c r="CF5" s="947">
        <f>'FS-Month'!CF7</f>
        <v>81</v>
      </c>
      <c r="CG5" s="947">
        <f>'FS-Month'!CG7</f>
        <v>82</v>
      </c>
      <c r="CH5" s="947">
        <f>'FS-Month'!CH7</f>
        <v>83</v>
      </c>
      <c r="CI5" s="947">
        <f>'FS-Month'!CI7</f>
        <v>84</v>
      </c>
      <c r="CJ5" s="948"/>
      <c r="CK5" s="948">
        <v>1</v>
      </c>
    </row>
    <row r="6" spans="1:89" ht="13.5" customHeight="1">
      <c r="A6" s="868"/>
      <c r="B6" s="697"/>
      <c r="C6" s="949"/>
      <c r="D6" s="750"/>
      <c r="E6" s="750"/>
      <c r="F6" s="750"/>
      <c r="G6" s="750"/>
      <c r="H6" s="750"/>
      <c r="I6" s="750"/>
      <c r="J6" s="750"/>
      <c r="K6" s="750"/>
      <c r="L6" s="750"/>
      <c r="M6" s="750"/>
      <c r="N6" s="750"/>
      <c r="O6" s="750"/>
      <c r="P6" s="750"/>
      <c r="Q6" s="750"/>
      <c r="R6" s="750"/>
      <c r="S6" s="750"/>
      <c r="T6" s="750"/>
      <c r="U6" s="750"/>
      <c r="V6" s="750"/>
      <c r="W6" s="750"/>
      <c r="X6" s="750"/>
      <c r="Y6" s="750"/>
      <c r="Z6" s="750"/>
      <c r="AA6" s="750"/>
      <c r="AB6" s="750"/>
      <c r="AC6" s="750"/>
      <c r="AD6" s="750"/>
      <c r="AE6" s="750"/>
      <c r="AF6" s="750"/>
      <c r="AG6" s="750"/>
      <c r="AH6" s="750"/>
      <c r="AI6" s="750"/>
      <c r="AJ6" s="750"/>
      <c r="AK6" s="750"/>
      <c r="AL6" s="750"/>
      <c r="AM6" s="750"/>
      <c r="AN6" s="750"/>
      <c r="AO6" s="750"/>
      <c r="AP6" s="750"/>
      <c r="AQ6" s="750"/>
      <c r="AR6" s="750"/>
      <c r="AS6" s="750"/>
      <c r="AT6" s="750"/>
      <c r="AU6" s="750"/>
      <c r="AV6" s="750"/>
      <c r="AW6" s="750"/>
      <c r="AX6" s="750"/>
      <c r="AY6" s="750"/>
      <c r="AZ6" s="750"/>
      <c r="BA6" s="750"/>
      <c r="BB6" s="750"/>
      <c r="BC6" s="750"/>
      <c r="BD6" s="750"/>
      <c r="BE6" s="750"/>
      <c r="BF6" s="750"/>
      <c r="BG6" s="750"/>
      <c r="BH6" s="750"/>
      <c r="BI6" s="750"/>
      <c r="BJ6" s="750"/>
      <c r="BK6" s="750"/>
      <c r="BL6" s="750"/>
      <c r="BM6" s="750"/>
      <c r="BN6" s="750"/>
      <c r="BO6" s="750"/>
      <c r="BP6" s="750"/>
      <c r="BQ6" s="750"/>
      <c r="BR6" s="750"/>
      <c r="BS6" s="750"/>
      <c r="BT6" s="750"/>
      <c r="BU6" s="750"/>
      <c r="BV6" s="750"/>
      <c r="BW6" s="750"/>
      <c r="BX6" s="750"/>
      <c r="BY6" s="750"/>
      <c r="BZ6" s="750"/>
      <c r="CA6" s="750"/>
      <c r="CB6" s="750"/>
      <c r="CC6" s="750"/>
      <c r="CD6" s="750"/>
      <c r="CE6" s="750"/>
      <c r="CF6" s="750"/>
      <c r="CG6" s="750"/>
      <c r="CH6" s="750"/>
      <c r="CI6" s="750"/>
      <c r="CJ6" s="406"/>
      <c r="CK6" s="406">
        <v>2</v>
      </c>
    </row>
    <row r="7" spans="1:89" ht="41.25" customHeight="1">
      <c r="A7" s="950" t="s">
        <v>136</v>
      </c>
      <c r="B7" s="951"/>
      <c r="C7" s="952"/>
      <c r="D7" s="953"/>
      <c r="E7" s="951"/>
      <c r="F7" s="951"/>
      <c r="G7" s="951"/>
      <c r="H7" s="951"/>
      <c r="I7" s="951"/>
      <c r="J7" s="951"/>
      <c r="K7" s="951"/>
      <c r="L7" s="951"/>
      <c r="M7" s="951"/>
      <c r="N7" s="951"/>
      <c r="O7" s="951"/>
      <c r="P7" s="951"/>
      <c r="Q7" s="951"/>
      <c r="R7" s="951"/>
      <c r="S7" s="951"/>
      <c r="T7" s="951"/>
      <c r="U7" s="951"/>
      <c r="V7" s="951"/>
      <c r="W7" s="951"/>
      <c r="X7" s="951"/>
      <c r="Y7" s="951"/>
      <c r="Z7" s="951"/>
      <c r="AA7" s="951"/>
      <c r="AB7" s="951"/>
      <c r="AC7" s="951"/>
      <c r="AD7" s="951"/>
      <c r="AE7" s="951"/>
      <c r="AF7" s="951"/>
      <c r="AG7" s="951"/>
      <c r="AH7" s="951"/>
      <c r="AI7" s="951"/>
      <c r="AJ7" s="951"/>
      <c r="AK7" s="951"/>
      <c r="AL7" s="951"/>
      <c r="AM7" s="951"/>
      <c r="AN7" s="951"/>
      <c r="AO7" s="951"/>
      <c r="AP7" s="951"/>
      <c r="AQ7" s="951"/>
      <c r="AR7" s="951"/>
      <c r="AS7" s="951"/>
      <c r="AT7" s="951"/>
      <c r="AU7" s="951"/>
      <c r="AV7" s="951"/>
      <c r="AW7" s="951"/>
      <c r="AX7" s="951"/>
      <c r="AY7" s="951"/>
      <c r="AZ7" s="951"/>
      <c r="BA7" s="951"/>
      <c r="BB7" s="951"/>
      <c r="BC7" s="951"/>
      <c r="BD7" s="951"/>
      <c r="BE7" s="951"/>
      <c r="BF7" s="951"/>
      <c r="BG7" s="951"/>
      <c r="BH7" s="951"/>
      <c r="BI7" s="951"/>
      <c r="BJ7" s="951"/>
      <c r="BK7" s="951"/>
      <c r="BL7" s="951"/>
      <c r="BM7" s="951"/>
      <c r="BN7" s="951"/>
      <c r="BO7" s="951"/>
      <c r="BP7" s="951"/>
      <c r="BQ7" s="951"/>
      <c r="BR7" s="951"/>
      <c r="BS7" s="951"/>
      <c r="BT7" s="951"/>
      <c r="BU7" s="951"/>
      <c r="BV7" s="951"/>
      <c r="BW7" s="951"/>
      <c r="BX7" s="951"/>
      <c r="BY7" s="951"/>
      <c r="BZ7" s="951"/>
      <c r="CA7" s="951"/>
      <c r="CB7" s="951"/>
      <c r="CC7" s="951"/>
      <c r="CD7" s="951"/>
      <c r="CE7" s="951"/>
      <c r="CF7" s="951"/>
      <c r="CG7" s="951"/>
      <c r="CH7" s="951"/>
      <c r="CI7" s="951"/>
      <c r="CJ7" s="954"/>
      <c r="CK7" s="406">
        <v>3</v>
      </c>
    </row>
    <row r="8" spans="1:89" ht="15.75" customHeight="1">
      <c r="A8" s="497"/>
      <c r="B8" s="498"/>
      <c r="C8" s="955"/>
      <c r="D8" s="497"/>
      <c r="E8" s="497"/>
      <c r="F8" s="497"/>
      <c r="G8" s="497"/>
      <c r="H8" s="497"/>
      <c r="I8" s="497"/>
      <c r="J8" s="497"/>
      <c r="K8" s="497"/>
      <c r="L8" s="497"/>
      <c r="M8" s="497"/>
      <c r="N8" s="497"/>
      <c r="O8" s="497"/>
      <c r="P8" s="497"/>
      <c r="Q8" s="497"/>
      <c r="R8" s="497"/>
      <c r="S8" s="497"/>
      <c r="T8" s="497"/>
      <c r="U8" s="497"/>
      <c r="V8" s="497"/>
      <c r="W8" s="497"/>
      <c r="X8" s="497"/>
      <c r="Y8" s="497"/>
      <c r="Z8" s="497"/>
      <c r="AA8" s="497"/>
      <c r="AB8" s="497"/>
      <c r="AC8" s="497"/>
      <c r="AD8" s="497"/>
      <c r="AE8" s="497"/>
      <c r="AF8" s="497"/>
      <c r="AG8" s="497"/>
      <c r="AH8" s="497"/>
      <c r="AI8" s="497"/>
      <c r="AJ8" s="497"/>
      <c r="AK8" s="497"/>
      <c r="AL8" s="497"/>
      <c r="AM8" s="497"/>
      <c r="AN8" s="497"/>
      <c r="AO8" s="497"/>
      <c r="AP8" s="497"/>
      <c r="AQ8" s="497"/>
      <c r="AR8" s="497"/>
      <c r="AS8" s="497"/>
      <c r="AT8" s="497"/>
      <c r="AU8" s="497"/>
      <c r="AV8" s="497"/>
      <c r="AW8" s="497"/>
      <c r="AX8" s="497"/>
      <c r="AY8" s="497"/>
      <c r="AZ8" s="497"/>
      <c r="BA8" s="497"/>
      <c r="BB8" s="497"/>
      <c r="BC8" s="497"/>
      <c r="BD8" s="497"/>
      <c r="BE8" s="497"/>
      <c r="BF8" s="497"/>
      <c r="BG8" s="497"/>
      <c r="BH8" s="497"/>
      <c r="BI8" s="497"/>
      <c r="BJ8" s="497"/>
      <c r="BK8" s="497"/>
      <c r="BL8" s="497"/>
      <c r="BM8" s="497"/>
      <c r="BN8" s="497"/>
      <c r="BO8" s="497"/>
      <c r="BP8" s="497"/>
      <c r="BQ8" s="497"/>
      <c r="BR8" s="497"/>
      <c r="BS8" s="497"/>
      <c r="BT8" s="497"/>
      <c r="BU8" s="497"/>
      <c r="BV8" s="497"/>
      <c r="BW8" s="497"/>
      <c r="BX8" s="497"/>
      <c r="BY8" s="497"/>
      <c r="BZ8" s="497"/>
      <c r="CA8" s="497"/>
      <c r="CB8" s="497"/>
      <c r="CC8" s="497"/>
      <c r="CD8" s="497"/>
      <c r="CE8" s="497"/>
      <c r="CF8" s="497"/>
      <c r="CG8" s="497"/>
      <c r="CH8" s="497"/>
      <c r="CI8" s="497"/>
      <c r="CJ8" s="497"/>
      <c r="CK8" s="406">
        <v>4</v>
      </c>
    </row>
    <row r="9" spans="1:89" ht="15.75" customHeight="1">
      <c r="A9" s="489" t="s">
        <v>357</v>
      </c>
      <c r="B9" s="379"/>
      <c r="C9" s="956"/>
      <c r="D9" s="391"/>
      <c r="E9" s="391"/>
      <c r="F9" s="391"/>
      <c r="G9" s="391"/>
      <c r="H9" s="391"/>
      <c r="I9" s="391"/>
      <c r="J9" s="391"/>
      <c r="K9" s="391"/>
      <c r="L9" s="391"/>
      <c r="M9" s="391"/>
      <c r="N9" s="391"/>
      <c r="O9" s="391"/>
      <c r="P9" s="391"/>
      <c r="Q9" s="391"/>
      <c r="R9" s="391"/>
      <c r="S9" s="391"/>
      <c r="T9" s="391"/>
      <c r="U9" s="391"/>
      <c r="V9" s="391"/>
      <c r="W9" s="391"/>
      <c r="X9" s="391"/>
      <c r="Y9" s="391"/>
      <c r="Z9" s="391"/>
      <c r="AA9" s="391"/>
      <c r="AB9" s="391"/>
      <c r="AC9" s="391"/>
      <c r="AD9" s="391"/>
      <c r="AE9" s="391"/>
      <c r="AF9" s="391"/>
      <c r="AG9" s="391"/>
      <c r="AH9" s="391"/>
      <c r="AI9" s="391"/>
      <c r="AJ9" s="391"/>
      <c r="AK9" s="391"/>
      <c r="AL9" s="391"/>
      <c r="AM9" s="391"/>
      <c r="AN9" s="391"/>
      <c r="AO9" s="391"/>
      <c r="AP9" s="391"/>
      <c r="AQ9" s="391"/>
      <c r="AR9" s="391"/>
      <c r="AS9" s="391"/>
      <c r="AT9" s="391"/>
      <c r="AU9" s="391"/>
      <c r="AV9" s="391"/>
      <c r="AW9" s="391"/>
      <c r="AX9" s="391"/>
      <c r="AY9" s="391"/>
      <c r="AZ9" s="391"/>
      <c r="BA9" s="391"/>
      <c r="BB9" s="391"/>
      <c r="BC9" s="391"/>
      <c r="BD9" s="391"/>
      <c r="BE9" s="391"/>
      <c r="BF9" s="391"/>
      <c r="BG9" s="391"/>
      <c r="BH9" s="391"/>
      <c r="BI9" s="391"/>
      <c r="BJ9" s="391"/>
      <c r="BK9" s="391"/>
      <c r="BL9" s="391"/>
      <c r="BM9" s="391"/>
      <c r="BN9" s="391"/>
      <c r="BO9" s="391"/>
      <c r="BP9" s="391"/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91"/>
      <c r="CG9" s="391"/>
      <c r="CH9" s="391"/>
      <c r="CI9" s="391"/>
      <c r="CJ9" s="379"/>
      <c r="CK9" s="406">
        <v>5</v>
      </c>
    </row>
    <row r="10" spans="1:89" ht="15" customHeight="1">
      <c r="A10" s="379" t="s">
        <v>101</v>
      </c>
      <c r="B10" s="379"/>
      <c r="C10" s="957"/>
      <c r="D10" s="958" t="e">
        <f>IF(D$4=Assumptions!#REF!,Assumptions!#REF!,IF(D$4=Assumptions!#REF!,Assumptions!#REF!,IF(D$4=Assumptions!#REF!,Assumptions!#REF!,IF(D$4=Assumptions!#REF!,Assumptions!#REF!,IF(D$4=Assumptions!#REF!,Assumptions!#REF!,"")))))</f>
        <v>#REF!</v>
      </c>
      <c r="E10" s="958" t="e">
        <f>IF(E$4=Assumptions!#REF!,Assumptions!#REF!,IF(E$4=Assumptions!#REF!,Assumptions!#REF!,IF(E$4=Assumptions!#REF!,Assumptions!#REF!,IF(E$4=Assumptions!#REF!,Assumptions!#REF!,IF(E$4=Assumptions!#REF!,Assumptions!#REF!,"")))))</f>
        <v>#REF!</v>
      </c>
      <c r="F10" s="958" t="e">
        <f>IF(F$4=Assumptions!#REF!,Assumptions!#REF!,IF(F$4=Assumptions!#REF!,Assumptions!#REF!,IF(F$4=Assumptions!#REF!,Assumptions!#REF!,IF(F$4=Assumptions!#REF!,Assumptions!#REF!,IF(F$4=Assumptions!#REF!,Assumptions!#REF!,"")))))</f>
        <v>#REF!</v>
      </c>
      <c r="G10" s="958" t="e">
        <f>IF(G$4=Assumptions!#REF!,Assumptions!#REF!,IF(G$4=Assumptions!#REF!,Assumptions!#REF!,IF(G$4=Assumptions!#REF!,Assumptions!#REF!,IF(G$4=Assumptions!#REF!,Assumptions!#REF!,IF(G$4=Assumptions!#REF!,Assumptions!#REF!,"")))))</f>
        <v>#REF!</v>
      </c>
      <c r="H10" s="958" t="e">
        <f>IF(H$4=Assumptions!#REF!,Assumptions!#REF!,IF(H$4=Assumptions!#REF!,Assumptions!#REF!,IF(H$4=Assumptions!#REF!,Assumptions!#REF!,IF(H$4=Assumptions!#REF!,Assumptions!#REF!,IF(H$4=Assumptions!#REF!,Assumptions!#REF!,"")))))</f>
        <v>#REF!</v>
      </c>
      <c r="I10" s="958" t="e">
        <f>IF(I$4=Assumptions!#REF!,Assumptions!#REF!,IF(I$4=Assumptions!#REF!,Assumptions!#REF!,IF(I$4=Assumptions!#REF!,Assumptions!#REF!,IF(I$4=Assumptions!#REF!,Assumptions!#REF!,IF(I$4=Assumptions!#REF!,Assumptions!#REF!,"")))))</f>
        <v>#REF!</v>
      </c>
      <c r="J10" s="958" t="e">
        <f>IF(J$4=Assumptions!#REF!,Assumptions!#REF!,IF(J$4=Assumptions!#REF!,Assumptions!#REF!,IF(J$4=Assumptions!#REF!,Assumptions!#REF!,IF(J$4=Assumptions!#REF!,Assumptions!#REF!,IF(J$4=Assumptions!#REF!,Assumptions!#REF!,"")))))</f>
        <v>#REF!</v>
      </c>
      <c r="K10" s="958" t="e">
        <f>IF(K$4=Assumptions!#REF!,Assumptions!#REF!,IF(K$4=Assumptions!#REF!,Assumptions!#REF!,IF(K$4=Assumptions!#REF!,Assumptions!#REF!,IF(K$4=Assumptions!#REF!,Assumptions!#REF!,IF(K$4=Assumptions!#REF!,Assumptions!#REF!,"")))))</f>
        <v>#REF!</v>
      </c>
      <c r="L10" s="958" t="e">
        <f>IF(L$4=Assumptions!#REF!,Assumptions!#REF!,IF(L$4=Assumptions!#REF!,Assumptions!#REF!,IF(L$4=Assumptions!#REF!,Assumptions!#REF!,IF(L$4=Assumptions!#REF!,Assumptions!#REF!,IF(L$4=Assumptions!#REF!,Assumptions!#REF!,"")))))</f>
        <v>#REF!</v>
      </c>
      <c r="M10" s="958" t="e">
        <f>IF(M$4=Assumptions!#REF!,Assumptions!#REF!,IF(M$4=Assumptions!#REF!,Assumptions!#REF!,IF(M$4=Assumptions!#REF!,Assumptions!#REF!,IF(M$4=Assumptions!#REF!,Assumptions!#REF!,IF(M$4=Assumptions!#REF!,Assumptions!#REF!,"")))))</f>
        <v>#REF!</v>
      </c>
      <c r="N10" s="958" t="e">
        <f>IF(N$4=Assumptions!#REF!,Assumptions!#REF!,IF(N$4=Assumptions!#REF!,Assumptions!#REF!,IF(N$4=Assumptions!#REF!,Assumptions!#REF!,IF(N$4=Assumptions!#REF!,Assumptions!#REF!,IF(N$4=Assumptions!#REF!,Assumptions!#REF!,"")))))</f>
        <v>#REF!</v>
      </c>
      <c r="O10" s="958" t="e">
        <f>IF(O$4=Assumptions!#REF!,Assumptions!#REF!,IF(O$4=Assumptions!#REF!,Assumptions!#REF!,IF(O$4=Assumptions!#REF!,Assumptions!#REF!,IF(O$4=Assumptions!#REF!,Assumptions!#REF!,IF(O$4=Assumptions!#REF!,Assumptions!#REF!,"")))))</f>
        <v>#REF!</v>
      </c>
      <c r="P10" s="958" t="e">
        <f>IF(P$4=Assumptions!#REF!,Assumptions!#REF!,IF(P$4=Assumptions!#REF!,Assumptions!#REF!,IF(P$4=Assumptions!#REF!,Assumptions!#REF!,IF(P$4=Assumptions!#REF!,Assumptions!#REF!,IF(P$4=Assumptions!#REF!,Assumptions!#REF!,"")))))</f>
        <v>#REF!</v>
      </c>
      <c r="Q10" s="958" t="e">
        <f>IF(Q$4=Assumptions!#REF!,Assumptions!#REF!,IF(Q$4=Assumptions!#REF!,Assumptions!#REF!,IF(Q$4=Assumptions!#REF!,Assumptions!#REF!,IF(Q$4=Assumptions!#REF!,Assumptions!#REF!,IF(Q$4=Assumptions!#REF!,Assumptions!#REF!,"")))))</f>
        <v>#REF!</v>
      </c>
      <c r="R10" s="958" t="e">
        <f>IF(R$4=Assumptions!#REF!,Assumptions!#REF!,IF(R$4=Assumptions!#REF!,Assumptions!#REF!,IF(R$4=Assumptions!#REF!,Assumptions!#REF!,IF(R$4=Assumptions!#REF!,Assumptions!#REF!,IF(R$4=Assumptions!#REF!,Assumptions!#REF!,"")))))</f>
        <v>#REF!</v>
      </c>
      <c r="S10" s="958" t="e">
        <f>IF(S$4=Assumptions!#REF!,Assumptions!#REF!,IF(S$4=Assumptions!#REF!,Assumptions!#REF!,IF(S$4=Assumptions!#REF!,Assumptions!#REF!,IF(S$4=Assumptions!#REF!,Assumptions!#REF!,IF(S$4=Assumptions!#REF!,Assumptions!#REF!,"")))))</f>
        <v>#REF!</v>
      </c>
      <c r="T10" s="958" t="e">
        <f>IF(T$4=Assumptions!#REF!,Assumptions!#REF!,IF(T$4=Assumptions!#REF!,Assumptions!#REF!,IF(T$4=Assumptions!#REF!,Assumptions!#REF!,IF(T$4=Assumptions!#REF!,Assumptions!#REF!,IF(T$4=Assumptions!#REF!,Assumptions!#REF!,"")))))</f>
        <v>#REF!</v>
      </c>
      <c r="U10" s="958" t="e">
        <f>IF(U$4=Assumptions!#REF!,Assumptions!#REF!,IF(U$4=Assumptions!#REF!,Assumptions!#REF!,IF(U$4=Assumptions!#REF!,Assumptions!#REF!,IF(U$4=Assumptions!#REF!,Assumptions!#REF!,IF(U$4=Assumptions!#REF!,Assumptions!#REF!,"")))))</f>
        <v>#REF!</v>
      </c>
      <c r="V10" s="958" t="e">
        <f>IF(V$4=Assumptions!#REF!,Assumptions!#REF!,IF(V$4=Assumptions!#REF!,Assumptions!#REF!,IF(V$4=Assumptions!#REF!,Assumptions!#REF!,IF(V$4=Assumptions!#REF!,Assumptions!#REF!,IF(V$4=Assumptions!#REF!,Assumptions!#REF!,"")))))</f>
        <v>#REF!</v>
      </c>
      <c r="W10" s="958" t="e">
        <f>IF(W$4=Assumptions!#REF!,Assumptions!#REF!,IF(W$4=Assumptions!#REF!,Assumptions!#REF!,IF(W$4=Assumptions!#REF!,Assumptions!#REF!,IF(W$4=Assumptions!#REF!,Assumptions!#REF!,IF(W$4=Assumptions!#REF!,Assumptions!#REF!,"")))))</f>
        <v>#REF!</v>
      </c>
      <c r="X10" s="958" t="e">
        <f>IF(X$4=Assumptions!#REF!,Assumptions!#REF!,IF(X$4=Assumptions!#REF!,Assumptions!#REF!,IF(X$4=Assumptions!#REF!,Assumptions!#REF!,IF(X$4=Assumptions!#REF!,Assumptions!#REF!,IF(X$4=Assumptions!#REF!,Assumptions!#REF!,"")))))</f>
        <v>#REF!</v>
      </c>
      <c r="Y10" s="958" t="e">
        <f>IF(Y$4=Assumptions!#REF!,Assumptions!#REF!,IF(Y$4=Assumptions!#REF!,Assumptions!#REF!,IF(Y$4=Assumptions!#REF!,Assumptions!#REF!,IF(Y$4=Assumptions!#REF!,Assumptions!#REF!,IF(Y$4=Assumptions!#REF!,Assumptions!#REF!,"")))))</f>
        <v>#REF!</v>
      </c>
      <c r="Z10" s="958" t="e">
        <f>IF(Z$4=Assumptions!#REF!,Assumptions!#REF!,IF(Z$4=Assumptions!#REF!,Assumptions!#REF!,IF(Z$4=Assumptions!#REF!,Assumptions!#REF!,IF(Z$4=Assumptions!#REF!,Assumptions!#REF!,IF(Z$4=Assumptions!#REF!,Assumptions!#REF!,"")))))</f>
        <v>#REF!</v>
      </c>
      <c r="AA10" s="958" t="e">
        <f>IF(AA$4=Assumptions!#REF!,Assumptions!#REF!,IF(AA$4=Assumptions!#REF!,Assumptions!#REF!,IF(AA$4=Assumptions!#REF!,Assumptions!#REF!,IF(AA$4=Assumptions!#REF!,Assumptions!#REF!,IF(AA$4=Assumptions!#REF!,Assumptions!#REF!,"")))))</f>
        <v>#REF!</v>
      </c>
      <c r="AB10" s="958" t="e">
        <f>IF(AB$4=Assumptions!#REF!,Assumptions!#REF!,IF(AB$4=Assumptions!#REF!,Assumptions!#REF!,IF(AB$4=Assumptions!#REF!,Assumptions!#REF!,IF(AB$4=Assumptions!#REF!,Assumptions!#REF!,IF(AB$4=Assumptions!#REF!,Assumptions!#REF!,"")))))</f>
        <v>#REF!</v>
      </c>
      <c r="AC10" s="958" t="e">
        <f>IF(AC$4=Assumptions!#REF!,Assumptions!#REF!,IF(AC$4=Assumptions!#REF!,Assumptions!#REF!,IF(AC$4=Assumptions!#REF!,Assumptions!#REF!,IF(AC$4=Assumptions!#REF!,Assumptions!#REF!,IF(AC$4=Assumptions!#REF!,Assumptions!#REF!,"")))))</f>
        <v>#REF!</v>
      </c>
      <c r="AD10" s="958" t="e">
        <f>IF(AD$4=Assumptions!#REF!,Assumptions!#REF!,IF(AD$4=Assumptions!#REF!,Assumptions!#REF!,IF(AD$4=Assumptions!#REF!,Assumptions!#REF!,IF(AD$4=Assumptions!#REF!,Assumptions!#REF!,IF(AD$4=Assumptions!#REF!,Assumptions!#REF!,"")))))</f>
        <v>#REF!</v>
      </c>
      <c r="AE10" s="958" t="e">
        <f>IF(AE$4=Assumptions!#REF!,Assumptions!#REF!,IF(AE$4=Assumptions!#REF!,Assumptions!#REF!,IF(AE$4=Assumptions!#REF!,Assumptions!#REF!,IF(AE$4=Assumptions!#REF!,Assumptions!#REF!,IF(AE$4=Assumptions!#REF!,Assumptions!#REF!,"")))))</f>
        <v>#REF!</v>
      </c>
      <c r="AF10" s="958" t="e">
        <f>IF(AF$4=Assumptions!#REF!,Assumptions!#REF!,IF(AF$4=Assumptions!#REF!,Assumptions!#REF!,IF(AF$4=Assumptions!#REF!,Assumptions!#REF!,IF(AF$4=Assumptions!#REF!,Assumptions!#REF!,IF(AF$4=Assumptions!#REF!,Assumptions!#REF!,"")))))</f>
        <v>#REF!</v>
      </c>
      <c r="AG10" s="958" t="e">
        <f>IF(AG$4=Assumptions!#REF!,Assumptions!#REF!,IF(AG$4=Assumptions!#REF!,Assumptions!#REF!,IF(AG$4=Assumptions!#REF!,Assumptions!#REF!,IF(AG$4=Assumptions!#REF!,Assumptions!#REF!,IF(AG$4=Assumptions!#REF!,Assumptions!#REF!,"")))))</f>
        <v>#REF!</v>
      </c>
      <c r="AH10" s="958" t="e">
        <f>IF(AH$4=Assumptions!#REF!,Assumptions!#REF!,IF(AH$4=Assumptions!#REF!,Assumptions!#REF!,IF(AH$4=Assumptions!#REF!,Assumptions!#REF!,IF(AH$4=Assumptions!#REF!,Assumptions!#REF!,IF(AH$4=Assumptions!#REF!,Assumptions!#REF!,"")))))</f>
        <v>#REF!</v>
      </c>
      <c r="AI10" s="958" t="e">
        <f>IF(AI$4=Assumptions!#REF!,Assumptions!#REF!,IF(AI$4=Assumptions!#REF!,Assumptions!#REF!,IF(AI$4=Assumptions!#REF!,Assumptions!#REF!,IF(AI$4=Assumptions!#REF!,Assumptions!#REF!,IF(AI$4=Assumptions!#REF!,Assumptions!#REF!,"")))))</f>
        <v>#REF!</v>
      </c>
      <c r="AJ10" s="958" t="e">
        <f>IF(AJ$4=Assumptions!#REF!,Assumptions!#REF!,IF(AJ$4=Assumptions!#REF!,Assumptions!#REF!,IF(AJ$4=Assumptions!#REF!,Assumptions!#REF!,IF(AJ$4=Assumptions!#REF!,Assumptions!#REF!,IF(AJ$4=Assumptions!#REF!,Assumptions!#REF!,"")))))</f>
        <v>#REF!</v>
      </c>
      <c r="AK10" s="958" t="e">
        <f>IF(AK$4=Assumptions!#REF!,Assumptions!#REF!,IF(AK$4=Assumptions!#REF!,Assumptions!#REF!,IF(AK$4=Assumptions!#REF!,Assumptions!#REF!,IF(AK$4=Assumptions!#REF!,Assumptions!#REF!,IF(AK$4=Assumptions!#REF!,Assumptions!#REF!,"")))))</f>
        <v>#REF!</v>
      </c>
      <c r="AL10" s="958" t="e">
        <f>IF(AL$4=Assumptions!#REF!,Assumptions!#REF!,IF(AL$4=Assumptions!#REF!,Assumptions!#REF!,IF(AL$4=Assumptions!#REF!,Assumptions!#REF!,IF(AL$4=Assumptions!#REF!,Assumptions!#REF!,IF(AL$4=Assumptions!#REF!,Assumptions!#REF!,"")))))</f>
        <v>#REF!</v>
      </c>
      <c r="AM10" s="958" t="e">
        <f>IF(AM$4=Assumptions!#REF!,Assumptions!#REF!,IF(AM$4=Assumptions!#REF!,Assumptions!#REF!,IF(AM$4=Assumptions!#REF!,Assumptions!#REF!,IF(AM$4=Assumptions!#REF!,Assumptions!#REF!,IF(AM$4=Assumptions!#REF!,Assumptions!#REF!,"")))))</f>
        <v>#REF!</v>
      </c>
      <c r="AN10" s="958" t="e">
        <f>IF(AN$4=Assumptions!#REF!,Assumptions!#REF!,IF(AN$4=Assumptions!#REF!,Assumptions!#REF!,IF(AN$4=Assumptions!#REF!,Assumptions!#REF!,IF(AN$4=Assumptions!#REF!,Assumptions!#REF!,IF(AN$4=Assumptions!#REF!,Assumptions!#REF!,"")))))</f>
        <v>#REF!</v>
      </c>
      <c r="AO10" s="958" t="e">
        <f>IF(AO$4=Assumptions!#REF!,Assumptions!#REF!,IF(AO$4=Assumptions!#REF!,Assumptions!#REF!,IF(AO$4=Assumptions!#REF!,Assumptions!#REF!,IF(AO$4=Assumptions!#REF!,Assumptions!#REF!,IF(AO$4=Assumptions!#REF!,Assumptions!#REF!,"")))))</f>
        <v>#REF!</v>
      </c>
      <c r="AP10" s="958" t="e">
        <f>IF(AP$4=Assumptions!#REF!,Assumptions!#REF!,IF(AP$4=Assumptions!#REF!,Assumptions!#REF!,IF(AP$4=Assumptions!#REF!,Assumptions!#REF!,IF(AP$4=Assumptions!#REF!,Assumptions!#REF!,IF(AP$4=Assumptions!#REF!,Assumptions!#REF!,"")))))</f>
        <v>#REF!</v>
      </c>
      <c r="AQ10" s="958" t="e">
        <f>IF(AQ$4=Assumptions!#REF!,Assumptions!#REF!,IF(AQ$4=Assumptions!#REF!,Assumptions!#REF!,IF(AQ$4=Assumptions!#REF!,Assumptions!#REF!,IF(AQ$4=Assumptions!#REF!,Assumptions!#REF!,IF(AQ$4=Assumptions!#REF!,Assumptions!#REF!,"")))))</f>
        <v>#REF!</v>
      </c>
      <c r="AR10" s="958" t="e">
        <f>IF(AR$4=Assumptions!#REF!,Assumptions!#REF!,IF(AR$4=Assumptions!#REF!,Assumptions!#REF!,IF(AR$4=Assumptions!#REF!,Assumptions!#REF!,IF(AR$4=Assumptions!#REF!,Assumptions!#REF!,IF(AR$4=Assumptions!#REF!,Assumptions!#REF!,"")))))</f>
        <v>#REF!</v>
      </c>
      <c r="AS10" s="958" t="e">
        <f>IF(AS$4=Assumptions!#REF!,Assumptions!#REF!,IF(AS$4=Assumptions!#REF!,Assumptions!#REF!,IF(AS$4=Assumptions!#REF!,Assumptions!#REF!,IF(AS$4=Assumptions!#REF!,Assumptions!#REF!,IF(AS$4=Assumptions!#REF!,Assumptions!#REF!,"")))))</f>
        <v>#REF!</v>
      </c>
      <c r="AT10" s="958" t="e">
        <f>IF(AT$4=Assumptions!#REF!,Assumptions!#REF!,IF(AT$4=Assumptions!#REF!,Assumptions!#REF!,IF(AT$4=Assumptions!#REF!,Assumptions!#REF!,IF(AT$4=Assumptions!#REF!,Assumptions!#REF!,IF(AT$4=Assumptions!#REF!,Assumptions!#REF!,"")))))</f>
        <v>#REF!</v>
      </c>
      <c r="AU10" s="958" t="e">
        <f>IF(AU$4=Assumptions!#REF!,Assumptions!#REF!,IF(AU$4=Assumptions!#REF!,Assumptions!#REF!,IF(AU$4=Assumptions!#REF!,Assumptions!#REF!,IF(AU$4=Assumptions!#REF!,Assumptions!#REF!,IF(AU$4=Assumptions!#REF!,Assumptions!#REF!,"")))))</f>
        <v>#REF!</v>
      </c>
      <c r="AV10" s="958" t="e">
        <f>IF(AV$4=Assumptions!#REF!,Assumptions!#REF!,IF(AV$4=Assumptions!#REF!,Assumptions!#REF!,IF(AV$4=Assumptions!#REF!,Assumptions!#REF!,IF(AV$4=Assumptions!#REF!,Assumptions!#REF!,IF(AV$4=Assumptions!#REF!,Assumptions!#REF!,"")))))</f>
        <v>#REF!</v>
      </c>
      <c r="AW10" s="958" t="e">
        <f>IF(AW$4=Assumptions!#REF!,Assumptions!#REF!,IF(AW$4=Assumptions!#REF!,Assumptions!#REF!,IF(AW$4=Assumptions!#REF!,Assumptions!#REF!,IF(AW$4=Assumptions!#REF!,Assumptions!#REF!,IF(AW$4=Assumptions!#REF!,Assumptions!#REF!,"")))))</f>
        <v>#REF!</v>
      </c>
      <c r="AX10" s="958" t="e">
        <f>IF(AX$4=Assumptions!#REF!,Assumptions!#REF!,IF(AX$4=Assumptions!#REF!,Assumptions!#REF!,IF(AX$4=Assumptions!#REF!,Assumptions!#REF!,IF(AX$4=Assumptions!#REF!,Assumptions!#REF!,IF(AX$4=Assumptions!#REF!,Assumptions!#REF!,"")))))</f>
        <v>#REF!</v>
      </c>
      <c r="AY10" s="958" t="e">
        <f>IF(AY$4=Assumptions!#REF!,Assumptions!#REF!,IF(AY$4=Assumptions!#REF!,Assumptions!#REF!,IF(AY$4=Assumptions!#REF!,Assumptions!#REF!,IF(AY$4=Assumptions!#REF!,Assumptions!#REF!,IF(AY$4=Assumptions!#REF!,Assumptions!#REF!,"")))))</f>
        <v>#REF!</v>
      </c>
      <c r="AZ10" s="958" t="e">
        <f>IF(AZ$4=Assumptions!#REF!,Assumptions!#REF!,IF(AZ$4=Assumptions!#REF!,Assumptions!#REF!,IF(AZ$4=Assumptions!#REF!,Assumptions!#REF!,IF(AZ$4=Assumptions!#REF!,Assumptions!#REF!,IF(AZ$4=Assumptions!#REF!,Assumptions!#REF!,"")))))</f>
        <v>#REF!</v>
      </c>
      <c r="BA10" s="958" t="e">
        <f>IF(BA$4=Assumptions!#REF!,Assumptions!#REF!,IF(BA$4=Assumptions!#REF!,Assumptions!#REF!,IF(BA$4=Assumptions!#REF!,Assumptions!#REF!,IF(BA$4=Assumptions!#REF!,Assumptions!#REF!,IF(BA$4=Assumptions!#REF!,Assumptions!#REF!,"")))))</f>
        <v>#REF!</v>
      </c>
      <c r="BB10" s="958" t="e">
        <f>IF(BB$4=Assumptions!#REF!,Assumptions!#REF!,IF(BB$4=Assumptions!#REF!,Assumptions!#REF!,IF(BB$4=Assumptions!#REF!,Assumptions!#REF!,IF(BB$4=Assumptions!#REF!,Assumptions!#REF!,IF(BB$4=Assumptions!#REF!,Assumptions!#REF!,"")))))</f>
        <v>#REF!</v>
      </c>
      <c r="BC10" s="958" t="e">
        <f>IF(BC$4=Assumptions!#REF!,Assumptions!#REF!,IF(BC$4=Assumptions!#REF!,Assumptions!#REF!,IF(BC$4=Assumptions!#REF!,Assumptions!#REF!,IF(BC$4=Assumptions!#REF!,Assumptions!#REF!,IF(BC$4=Assumptions!#REF!,Assumptions!#REF!,"")))))</f>
        <v>#REF!</v>
      </c>
      <c r="BD10" s="958" t="e">
        <f>IF(BD$4=Assumptions!#REF!,Assumptions!#REF!,IF(BD$4=Assumptions!#REF!,Assumptions!#REF!,IF(BD$4=Assumptions!#REF!,Assumptions!#REF!,IF(BD$4=Assumptions!#REF!,Assumptions!#REF!,IF(BD$4=Assumptions!#REF!,Assumptions!#REF!,"")))))</f>
        <v>#REF!</v>
      </c>
      <c r="BE10" s="958" t="e">
        <f>IF(BE$4=Assumptions!#REF!,Assumptions!#REF!,IF(BE$4=Assumptions!#REF!,Assumptions!#REF!,IF(BE$4=Assumptions!#REF!,Assumptions!#REF!,IF(BE$4=Assumptions!#REF!,Assumptions!#REF!,IF(BE$4=Assumptions!#REF!,Assumptions!#REF!,"")))))</f>
        <v>#REF!</v>
      </c>
      <c r="BF10" s="958" t="e">
        <f>IF(BF$4=Assumptions!#REF!,Assumptions!#REF!,IF(BF$4=Assumptions!#REF!,Assumptions!#REF!,IF(BF$4=Assumptions!#REF!,Assumptions!#REF!,IF(BF$4=Assumptions!#REF!,Assumptions!#REF!,IF(BF$4=Assumptions!#REF!,Assumptions!#REF!,"")))))</f>
        <v>#REF!</v>
      </c>
      <c r="BG10" s="958" t="e">
        <f>IF(BG$4=Assumptions!#REF!,Assumptions!#REF!,IF(BG$4=Assumptions!#REF!,Assumptions!#REF!,IF(BG$4=Assumptions!#REF!,Assumptions!#REF!,IF(BG$4=Assumptions!#REF!,Assumptions!#REF!,IF(BG$4=Assumptions!#REF!,Assumptions!#REF!,"")))))</f>
        <v>#REF!</v>
      </c>
      <c r="BH10" s="958" t="e">
        <f>IF(BH$4=Assumptions!#REF!,Assumptions!#REF!,IF(BH$4=Assumptions!#REF!,Assumptions!#REF!,IF(BH$4=Assumptions!#REF!,Assumptions!#REF!,IF(BH$4=Assumptions!#REF!,Assumptions!#REF!,IF(BH$4=Assumptions!#REF!,Assumptions!#REF!,"")))))</f>
        <v>#REF!</v>
      </c>
      <c r="BI10" s="958" t="e">
        <f>IF(BI$4=Assumptions!#REF!,Assumptions!#REF!,IF(BI$4=Assumptions!#REF!,Assumptions!#REF!,IF(BI$4=Assumptions!#REF!,Assumptions!#REF!,IF(BI$4=Assumptions!#REF!,Assumptions!#REF!,IF(BI$4=Assumptions!#REF!,Assumptions!#REF!,"")))))</f>
        <v>#REF!</v>
      </c>
      <c r="BJ10" s="958" t="e">
        <f>IF(BJ$4=Assumptions!#REF!,Assumptions!#REF!,IF(BJ$4=Assumptions!#REF!,Assumptions!#REF!,IF(BJ$4=Assumptions!#REF!,Assumptions!#REF!,IF(BJ$4=Assumptions!#REF!,Assumptions!#REF!,IF(BJ$4=Assumptions!#REF!,Assumptions!#REF!,"")))))</f>
        <v>#REF!</v>
      </c>
      <c r="BK10" s="958" t="e">
        <f>IF(BK$4=Assumptions!#REF!,Assumptions!#REF!,IF(BK$4=Assumptions!#REF!,Assumptions!#REF!,IF(BK$4=Assumptions!#REF!,Assumptions!#REF!,IF(BK$4=Assumptions!#REF!,Assumptions!#REF!,IF(BK$4=Assumptions!#REF!,Assumptions!#REF!,"")))))</f>
        <v>#REF!</v>
      </c>
      <c r="BL10" s="958" t="e">
        <f>IF(BL$4=Assumptions!#REF!,Assumptions!#REF!,IF(BL$4=Assumptions!#REF!,Assumptions!#REF!,IF(BL$4=Assumptions!#REF!,Assumptions!#REF!,IF(BL$4=Assumptions!#REF!,Assumptions!#REF!,IF(BL$4=Assumptions!#REF!,Assumptions!#REF!,"")))))</f>
        <v>#REF!</v>
      </c>
      <c r="BM10" s="958" t="e">
        <f>IF(BM$4=Assumptions!#REF!,Assumptions!#REF!,IF(BM$4=Assumptions!#REF!,Assumptions!#REF!,IF(BM$4=Assumptions!#REF!,Assumptions!#REF!,IF(BM$4=Assumptions!#REF!,Assumptions!#REF!,IF(BM$4=Assumptions!#REF!,Assumptions!#REF!,"")))))</f>
        <v>#REF!</v>
      </c>
      <c r="BN10" s="958" t="e">
        <f>IF(BN$4=Assumptions!#REF!,Assumptions!#REF!,IF(BN$4=Assumptions!#REF!,Assumptions!#REF!,IF(BN$4=Assumptions!#REF!,Assumptions!#REF!,IF(BN$4=Assumptions!#REF!,Assumptions!#REF!,IF(BN$4=Assumptions!#REF!,Assumptions!#REF!,"")))))</f>
        <v>#REF!</v>
      </c>
      <c r="BO10" s="958" t="e">
        <f>IF(BO$4=Assumptions!#REF!,Assumptions!#REF!,IF(BO$4=Assumptions!#REF!,Assumptions!#REF!,IF(BO$4=Assumptions!#REF!,Assumptions!#REF!,IF(BO$4=Assumptions!#REF!,Assumptions!#REF!,IF(BO$4=Assumptions!#REF!,Assumptions!#REF!,"")))))</f>
        <v>#REF!</v>
      </c>
      <c r="BP10" s="958" t="e">
        <f>IF(BP$4=Assumptions!#REF!,Assumptions!#REF!,IF(BP$4=Assumptions!#REF!,Assumptions!#REF!,IF(BP$4=Assumptions!#REF!,Assumptions!#REF!,IF(BP$4=Assumptions!#REF!,Assumptions!#REF!,IF(BP$4=Assumptions!#REF!,Assumptions!#REF!,"")))))</f>
        <v>#REF!</v>
      </c>
      <c r="BQ10" s="958" t="e">
        <f>IF(BQ$4=Assumptions!#REF!,Assumptions!#REF!,IF(BQ$4=Assumptions!#REF!,Assumptions!#REF!,IF(BQ$4=Assumptions!#REF!,Assumptions!#REF!,IF(BQ$4=Assumptions!#REF!,Assumptions!#REF!,IF(BQ$4=Assumptions!#REF!,Assumptions!#REF!,"")))))</f>
        <v>#REF!</v>
      </c>
      <c r="BR10" s="958" t="e">
        <f>IF(BR$4=Assumptions!#REF!,Assumptions!#REF!,IF(BR$4=Assumptions!#REF!,Assumptions!#REF!,IF(BR$4=Assumptions!#REF!,Assumptions!#REF!,IF(BR$4=Assumptions!#REF!,Assumptions!#REF!,IF(BR$4=Assumptions!#REF!,Assumptions!#REF!,"")))))</f>
        <v>#REF!</v>
      </c>
      <c r="BS10" s="958" t="e">
        <f>IF(BS$4=Assumptions!#REF!,Assumptions!#REF!,IF(BS$4=Assumptions!#REF!,Assumptions!#REF!,IF(BS$4=Assumptions!#REF!,Assumptions!#REF!,IF(BS$4=Assumptions!#REF!,Assumptions!#REF!,IF(BS$4=Assumptions!#REF!,Assumptions!#REF!,"")))))</f>
        <v>#REF!</v>
      </c>
      <c r="BT10" s="958" t="e">
        <f>IF(BT$4=Assumptions!#REF!,Assumptions!#REF!,IF(BT$4=Assumptions!#REF!,Assumptions!#REF!,IF(BT$4=Assumptions!#REF!,Assumptions!#REF!,IF(BT$4=Assumptions!#REF!,Assumptions!#REF!,IF(BT$4=Assumptions!#REF!,Assumptions!#REF!,"")))))</f>
        <v>#REF!</v>
      </c>
      <c r="BU10" s="958" t="e">
        <f>IF(BU$4=Assumptions!#REF!,Assumptions!#REF!,IF(BU$4=Assumptions!#REF!,Assumptions!#REF!,IF(BU$4=Assumptions!#REF!,Assumptions!#REF!,IF(BU$4=Assumptions!#REF!,Assumptions!#REF!,IF(BU$4=Assumptions!#REF!,Assumptions!#REF!,"")))))</f>
        <v>#REF!</v>
      </c>
      <c r="BV10" s="958" t="e">
        <f>IF(BV$4=Assumptions!#REF!,Assumptions!#REF!,IF(BV$4=Assumptions!#REF!,Assumptions!#REF!,IF(BV$4=Assumptions!#REF!,Assumptions!#REF!,IF(BV$4=Assumptions!#REF!,Assumptions!#REF!,IF(BV$4=Assumptions!#REF!,Assumptions!#REF!,"")))))</f>
        <v>#REF!</v>
      </c>
      <c r="BW10" s="958" t="e">
        <f>IF(BW$4=Assumptions!#REF!,Assumptions!#REF!,IF(BW$4=Assumptions!#REF!,Assumptions!#REF!,IF(BW$4=Assumptions!#REF!,Assumptions!#REF!,IF(BW$4=Assumptions!#REF!,Assumptions!#REF!,IF(BW$4=Assumptions!#REF!,Assumptions!#REF!,"")))))</f>
        <v>#REF!</v>
      </c>
      <c r="BX10" s="958" t="e">
        <f>IF(BX$4=Assumptions!#REF!,Assumptions!#REF!,IF(BX$4=Assumptions!#REF!,Assumptions!#REF!,IF(BX$4=Assumptions!#REF!,Assumptions!#REF!,IF(BX$4=Assumptions!#REF!,Assumptions!#REF!,IF(BX$4=Assumptions!#REF!,Assumptions!#REF!,"")))))</f>
        <v>#REF!</v>
      </c>
      <c r="BY10" s="958" t="e">
        <f>IF(BY$4=Assumptions!#REF!,Assumptions!#REF!,IF(BY$4=Assumptions!#REF!,Assumptions!#REF!,IF(BY$4=Assumptions!#REF!,Assumptions!#REF!,IF(BY$4=Assumptions!#REF!,Assumptions!#REF!,IF(BY$4=Assumptions!#REF!,Assumptions!#REF!,"")))))</f>
        <v>#REF!</v>
      </c>
      <c r="BZ10" s="958" t="e">
        <f>IF(BZ$4=Assumptions!#REF!,Assumptions!#REF!,IF(BZ$4=Assumptions!#REF!,Assumptions!#REF!,IF(BZ$4=Assumptions!#REF!,Assumptions!#REF!,IF(BZ$4=Assumptions!#REF!,Assumptions!#REF!,IF(BZ$4=Assumptions!#REF!,Assumptions!#REF!,"")))))</f>
        <v>#REF!</v>
      </c>
      <c r="CA10" s="958" t="e">
        <f>IF(CA$4=Assumptions!#REF!,Assumptions!#REF!,IF(CA$4=Assumptions!#REF!,Assumptions!#REF!,IF(CA$4=Assumptions!#REF!,Assumptions!#REF!,IF(CA$4=Assumptions!#REF!,Assumptions!#REF!,IF(CA$4=Assumptions!#REF!,Assumptions!#REF!,"")))))</f>
        <v>#REF!</v>
      </c>
      <c r="CB10" s="958" t="e">
        <f>IF(CB$4=Assumptions!#REF!,Assumptions!#REF!,IF(CB$4=Assumptions!#REF!,Assumptions!#REF!,IF(CB$4=Assumptions!#REF!,Assumptions!#REF!,IF(CB$4=Assumptions!#REF!,Assumptions!#REF!,IF(CB$4=Assumptions!#REF!,Assumptions!#REF!,"")))))</f>
        <v>#REF!</v>
      </c>
      <c r="CC10" s="958" t="e">
        <f>IF(CC$4=Assumptions!#REF!,Assumptions!#REF!,IF(CC$4=Assumptions!#REF!,Assumptions!#REF!,IF(CC$4=Assumptions!#REF!,Assumptions!#REF!,IF(CC$4=Assumptions!#REF!,Assumptions!#REF!,IF(CC$4=Assumptions!#REF!,Assumptions!#REF!,"")))))</f>
        <v>#REF!</v>
      </c>
      <c r="CD10" s="958" t="e">
        <f>IF(CD$4=Assumptions!#REF!,Assumptions!#REF!,IF(CD$4=Assumptions!#REF!,Assumptions!#REF!,IF(CD$4=Assumptions!#REF!,Assumptions!#REF!,IF(CD$4=Assumptions!#REF!,Assumptions!#REF!,IF(CD$4=Assumptions!#REF!,Assumptions!#REF!,"")))))</f>
        <v>#REF!</v>
      </c>
      <c r="CE10" s="958" t="e">
        <f>IF(CE$4=Assumptions!#REF!,Assumptions!#REF!,IF(CE$4=Assumptions!#REF!,Assumptions!#REF!,IF(CE$4=Assumptions!#REF!,Assumptions!#REF!,IF(CE$4=Assumptions!#REF!,Assumptions!#REF!,IF(CE$4=Assumptions!#REF!,Assumptions!#REF!,"")))))</f>
        <v>#REF!</v>
      </c>
      <c r="CF10" s="958" t="e">
        <f>IF(CF$4=Assumptions!#REF!,Assumptions!#REF!,IF(CF$4=Assumptions!#REF!,Assumptions!#REF!,IF(CF$4=Assumptions!#REF!,Assumptions!#REF!,IF(CF$4=Assumptions!#REF!,Assumptions!#REF!,IF(CF$4=Assumptions!#REF!,Assumptions!#REF!,"")))))</f>
        <v>#REF!</v>
      </c>
      <c r="CG10" s="958" t="e">
        <f>IF(CG$4=Assumptions!#REF!,Assumptions!#REF!,IF(CG$4=Assumptions!#REF!,Assumptions!#REF!,IF(CG$4=Assumptions!#REF!,Assumptions!#REF!,IF(CG$4=Assumptions!#REF!,Assumptions!#REF!,IF(CG$4=Assumptions!#REF!,Assumptions!#REF!,"")))))</f>
        <v>#REF!</v>
      </c>
      <c r="CH10" s="958" t="e">
        <f>IF(CH$4=Assumptions!#REF!,Assumptions!#REF!,IF(CH$4=Assumptions!#REF!,Assumptions!#REF!,IF(CH$4=Assumptions!#REF!,Assumptions!#REF!,IF(CH$4=Assumptions!#REF!,Assumptions!#REF!,IF(CH$4=Assumptions!#REF!,Assumptions!#REF!,"")))))</f>
        <v>#REF!</v>
      </c>
      <c r="CI10" s="958" t="e">
        <f>IF(CI$4=Assumptions!#REF!,Assumptions!#REF!,IF(CI$4=Assumptions!#REF!,Assumptions!#REF!,IF(CI$4=Assumptions!#REF!,Assumptions!#REF!,IF(CI$4=Assumptions!#REF!,Assumptions!#REF!,IF(CI$4=Assumptions!#REF!,Assumptions!#REF!,"")))))</f>
        <v>#REF!</v>
      </c>
      <c r="CJ10" s="379"/>
      <c r="CK10" s="406">
        <v>6</v>
      </c>
    </row>
    <row r="11" spans="1:89" ht="29.25" customHeight="1">
      <c r="A11" s="959" t="s">
        <v>102</v>
      </c>
      <c r="B11" s="959"/>
      <c r="C11" s="960"/>
      <c r="D11" s="961" t="e">
        <f>IF(D$4=Assumptions!#REF!,Assumptions!#REF!,IF(D$4=Assumptions!#REF!,Assumptions!#REF!,IF(D$4=Assumptions!#REF!,Assumptions!#REF!,IF(D$4=Assumptions!#REF!,Assumptions!#REF!,IF(D$4=Assumptions!#REF!,Assumptions!#REF!,"")))))</f>
        <v>#REF!</v>
      </c>
      <c r="E11" s="961" t="e">
        <f>IF(E$4=Assumptions!#REF!,Assumptions!#REF!,IF(E$4=Assumptions!#REF!,Assumptions!#REF!,IF(E$4=Assumptions!#REF!,Assumptions!#REF!,IF(E$4=Assumptions!#REF!,Assumptions!#REF!,IF(E$4=Assumptions!#REF!,Assumptions!#REF!,"")))))</f>
        <v>#REF!</v>
      </c>
      <c r="F11" s="961" t="e">
        <f>IF(F$4=Assumptions!#REF!,Assumptions!#REF!,IF(F$4=Assumptions!#REF!,Assumptions!#REF!,IF(F$4=Assumptions!#REF!,Assumptions!#REF!,IF(F$4=Assumptions!#REF!,Assumptions!#REF!,IF(F$4=Assumptions!#REF!,Assumptions!#REF!,"")))))</f>
        <v>#REF!</v>
      </c>
      <c r="G11" s="961" t="e">
        <f>IF(G$4=Assumptions!#REF!,Assumptions!#REF!,IF(G$4=Assumptions!#REF!,Assumptions!#REF!,IF(G$4=Assumptions!#REF!,Assumptions!#REF!,IF(G$4=Assumptions!#REF!,Assumptions!#REF!,IF(G$4=Assumptions!#REF!,Assumptions!#REF!,"")))))</f>
        <v>#REF!</v>
      </c>
      <c r="H11" s="961" t="e">
        <f>IF(H$4=Assumptions!#REF!,Assumptions!#REF!,IF(H$4=Assumptions!#REF!,Assumptions!#REF!,IF(H$4=Assumptions!#REF!,Assumptions!#REF!,IF(H$4=Assumptions!#REF!,Assumptions!#REF!,IF(H$4=Assumptions!#REF!,Assumptions!#REF!,"")))))</f>
        <v>#REF!</v>
      </c>
      <c r="I11" s="961" t="e">
        <f>IF(I$4=Assumptions!#REF!,Assumptions!#REF!,IF(I$4=Assumptions!#REF!,Assumptions!#REF!,IF(I$4=Assumptions!#REF!,Assumptions!#REF!,IF(I$4=Assumptions!#REF!,Assumptions!#REF!,IF(I$4=Assumptions!#REF!,Assumptions!#REF!,"")))))</f>
        <v>#REF!</v>
      </c>
      <c r="J11" s="961" t="e">
        <f>IF(J$4=Assumptions!#REF!,Assumptions!#REF!,IF(J$4=Assumptions!#REF!,Assumptions!#REF!,IF(J$4=Assumptions!#REF!,Assumptions!#REF!,IF(J$4=Assumptions!#REF!,Assumptions!#REF!,IF(J$4=Assumptions!#REF!,Assumptions!#REF!,"")))))</f>
        <v>#REF!</v>
      </c>
      <c r="K11" s="961" t="e">
        <f>IF(K$4=Assumptions!#REF!,Assumptions!#REF!,IF(K$4=Assumptions!#REF!,Assumptions!#REF!,IF(K$4=Assumptions!#REF!,Assumptions!#REF!,IF(K$4=Assumptions!#REF!,Assumptions!#REF!,IF(K$4=Assumptions!#REF!,Assumptions!#REF!,"")))))</f>
        <v>#REF!</v>
      </c>
      <c r="L11" s="961" t="e">
        <f>IF(L$4=Assumptions!#REF!,Assumptions!#REF!,IF(L$4=Assumptions!#REF!,Assumptions!#REF!,IF(L$4=Assumptions!#REF!,Assumptions!#REF!,IF(L$4=Assumptions!#REF!,Assumptions!#REF!,IF(L$4=Assumptions!#REF!,Assumptions!#REF!,"")))))</f>
        <v>#REF!</v>
      </c>
      <c r="M11" s="961" t="e">
        <f>IF(M$4=Assumptions!#REF!,Assumptions!#REF!,IF(M$4=Assumptions!#REF!,Assumptions!#REF!,IF(M$4=Assumptions!#REF!,Assumptions!#REF!,IF(M$4=Assumptions!#REF!,Assumptions!#REF!,IF(M$4=Assumptions!#REF!,Assumptions!#REF!,"")))))</f>
        <v>#REF!</v>
      </c>
      <c r="N11" s="961" t="e">
        <f>IF(N$4=Assumptions!#REF!,Assumptions!#REF!,IF(N$4=Assumptions!#REF!,Assumptions!#REF!,IF(N$4=Assumptions!#REF!,Assumptions!#REF!,IF(N$4=Assumptions!#REF!,Assumptions!#REF!,IF(N$4=Assumptions!#REF!,Assumptions!#REF!,"")))))</f>
        <v>#REF!</v>
      </c>
      <c r="O11" s="961" t="e">
        <f>IF(O$4=Assumptions!#REF!,Assumptions!#REF!,IF(O$4=Assumptions!#REF!,Assumptions!#REF!,IF(O$4=Assumptions!#REF!,Assumptions!#REF!,IF(O$4=Assumptions!#REF!,Assumptions!#REF!,IF(O$4=Assumptions!#REF!,Assumptions!#REF!,"")))))</f>
        <v>#REF!</v>
      </c>
      <c r="P11" s="961" t="e">
        <f>IF(P$4=Assumptions!#REF!,Assumptions!#REF!,IF(P$4=Assumptions!#REF!,Assumptions!#REF!,IF(P$4=Assumptions!#REF!,Assumptions!#REF!,IF(P$4=Assumptions!#REF!,Assumptions!#REF!,IF(P$4=Assumptions!#REF!,Assumptions!#REF!,"")))))</f>
        <v>#REF!</v>
      </c>
      <c r="Q11" s="961" t="e">
        <f>IF(Q$4=Assumptions!#REF!,Assumptions!#REF!,IF(Q$4=Assumptions!#REF!,Assumptions!#REF!,IF(Q$4=Assumptions!#REF!,Assumptions!#REF!,IF(Q$4=Assumptions!#REF!,Assumptions!#REF!,IF(Q$4=Assumptions!#REF!,Assumptions!#REF!,"")))))</f>
        <v>#REF!</v>
      </c>
      <c r="R11" s="961" t="e">
        <f>IF(R$4=Assumptions!#REF!,Assumptions!#REF!,IF(R$4=Assumptions!#REF!,Assumptions!#REF!,IF(R$4=Assumptions!#REF!,Assumptions!#REF!,IF(R$4=Assumptions!#REF!,Assumptions!#REF!,IF(R$4=Assumptions!#REF!,Assumptions!#REF!,"")))))</f>
        <v>#REF!</v>
      </c>
      <c r="S11" s="961" t="e">
        <f>IF(S$4=Assumptions!#REF!,Assumptions!#REF!,IF(S$4=Assumptions!#REF!,Assumptions!#REF!,IF(S$4=Assumptions!#REF!,Assumptions!#REF!,IF(S$4=Assumptions!#REF!,Assumptions!#REF!,IF(S$4=Assumptions!#REF!,Assumptions!#REF!,"")))))</f>
        <v>#REF!</v>
      </c>
      <c r="T11" s="961" t="e">
        <f>IF(T$4=Assumptions!#REF!,Assumptions!#REF!,IF(T$4=Assumptions!#REF!,Assumptions!#REF!,IF(T$4=Assumptions!#REF!,Assumptions!#REF!,IF(T$4=Assumptions!#REF!,Assumptions!#REF!,IF(T$4=Assumptions!#REF!,Assumptions!#REF!,"")))))</f>
        <v>#REF!</v>
      </c>
      <c r="U11" s="961" t="e">
        <f>IF(U$4=Assumptions!#REF!,Assumptions!#REF!,IF(U$4=Assumptions!#REF!,Assumptions!#REF!,IF(U$4=Assumptions!#REF!,Assumptions!#REF!,IF(U$4=Assumptions!#REF!,Assumptions!#REF!,IF(U$4=Assumptions!#REF!,Assumptions!#REF!,"")))))</f>
        <v>#REF!</v>
      </c>
      <c r="V11" s="961" t="e">
        <f>IF(V$4=Assumptions!#REF!,Assumptions!#REF!,IF(V$4=Assumptions!#REF!,Assumptions!#REF!,IF(V$4=Assumptions!#REF!,Assumptions!#REF!,IF(V$4=Assumptions!#REF!,Assumptions!#REF!,IF(V$4=Assumptions!#REF!,Assumptions!#REF!,"")))))</f>
        <v>#REF!</v>
      </c>
      <c r="W11" s="961" t="e">
        <f>IF(W$4=Assumptions!#REF!,Assumptions!#REF!,IF(W$4=Assumptions!#REF!,Assumptions!#REF!,IF(W$4=Assumptions!#REF!,Assumptions!#REF!,IF(W$4=Assumptions!#REF!,Assumptions!#REF!,IF(W$4=Assumptions!#REF!,Assumptions!#REF!,"")))))</f>
        <v>#REF!</v>
      </c>
      <c r="X11" s="961" t="e">
        <f>IF(X$4=Assumptions!#REF!,Assumptions!#REF!,IF(X$4=Assumptions!#REF!,Assumptions!#REF!,IF(X$4=Assumptions!#REF!,Assumptions!#REF!,IF(X$4=Assumptions!#REF!,Assumptions!#REF!,IF(X$4=Assumptions!#REF!,Assumptions!#REF!,"")))))</f>
        <v>#REF!</v>
      </c>
      <c r="Y11" s="961" t="e">
        <f>IF(Y$4=Assumptions!#REF!,Assumptions!#REF!,IF(Y$4=Assumptions!#REF!,Assumptions!#REF!,IF(Y$4=Assumptions!#REF!,Assumptions!#REF!,IF(Y$4=Assumptions!#REF!,Assumptions!#REF!,IF(Y$4=Assumptions!#REF!,Assumptions!#REF!,"")))))</f>
        <v>#REF!</v>
      </c>
      <c r="Z11" s="961" t="e">
        <f>IF(Z$4=Assumptions!#REF!,Assumptions!#REF!,IF(Z$4=Assumptions!#REF!,Assumptions!#REF!,IF(Z$4=Assumptions!#REF!,Assumptions!#REF!,IF(Z$4=Assumptions!#REF!,Assumptions!#REF!,IF(Z$4=Assumptions!#REF!,Assumptions!#REF!,"")))))</f>
        <v>#REF!</v>
      </c>
      <c r="AA11" s="961" t="e">
        <f>IF(AA$4=Assumptions!#REF!,Assumptions!#REF!,IF(AA$4=Assumptions!#REF!,Assumptions!#REF!,IF(AA$4=Assumptions!#REF!,Assumptions!#REF!,IF(AA$4=Assumptions!#REF!,Assumptions!#REF!,IF(AA$4=Assumptions!#REF!,Assumptions!#REF!,"")))))</f>
        <v>#REF!</v>
      </c>
      <c r="AB11" s="961" t="e">
        <f>IF(AB$4=Assumptions!#REF!,Assumptions!#REF!,IF(AB$4=Assumptions!#REF!,Assumptions!#REF!,IF(AB$4=Assumptions!#REF!,Assumptions!#REF!,IF(AB$4=Assumptions!#REF!,Assumptions!#REF!,IF(AB$4=Assumptions!#REF!,Assumptions!#REF!,"")))))</f>
        <v>#REF!</v>
      </c>
      <c r="AC11" s="961" t="e">
        <f>IF(AC$4=Assumptions!#REF!,Assumptions!#REF!,IF(AC$4=Assumptions!#REF!,Assumptions!#REF!,IF(AC$4=Assumptions!#REF!,Assumptions!#REF!,IF(AC$4=Assumptions!#REF!,Assumptions!#REF!,IF(AC$4=Assumptions!#REF!,Assumptions!#REF!,"")))))</f>
        <v>#REF!</v>
      </c>
      <c r="AD11" s="961" t="e">
        <f>IF(AD$4=Assumptions!#REF!,Assumptions!#REF!,IF(AD$4=Assumptions!#REF!,Assumptions!#REF!,IF(AD$4=Assumptions!#REF!,Assumptions!#REF!,IF(AD$4=Assumptions!#REF!,Assumptions!#REF!,IF(AD$4=Assumptions!#REF!,Assumptions!#REF!,"")))))</f>
        <v>#REF!</v>
      </c>
      <c r="AE11" s="961" t="e">
        <f>IF(AE$4=Assumptions!#REF!,Assumptions!#REF!,IF(AE$4=Assumptions!#REF!,Assumptions!#REF!,IF(AE$4=Assumptions!#REF!,Assumptions!#REF!,IF(AE$4=Assumptions!#REF!,Assumptions!#REF!,IF(AE$4=Assumptions!#REF!,Assumptions!#REF!,"")))))</f>
        <v>#REF!</v>
      </c>
      <c r="AF11" s="961" t="e">
        <f>IF(AF$4=Assumptions!#REF!,Assumptions!#REF!,IF(AF$4=Assumptions!#REF!,Assumptions!#REF!,IF(AF$4=Assumptions!#REF!,Assumptions!#REF!,IF(AF$4=Assumptions!#REF!,Assumptions!#REF!,IF(AF$4=Assumptions!#REF!,Assumptions!#REF!,"")))))</f>
        <v>#REF!</v>
      </c>
      <c r="AG11" s="961" t="e">
        <f>IF(AG$4=Assumptions!#REF!,Assumptions!#REF!,IF(AG$4=Assumptions!#REF!,Assumptions!#REF!,IF(AG$4=Assumptions!#REF!,Assumptions!#REF!,IF(AG$4=Assumptions!#REF!,Assumptions!#REF!,IF(AG$4=Assumptions!#REF!,Assumptions!#REF!,"")))))</f>
        <v>#REF!</v>
      </c>
      <c r="AH11" s="961" t="e">
        <f>IF(AH$4=Assumptions!#REF!,Assumptions!#REF!,IF(AH$4=Assumptions!#REF!,Assumptions!#REF!,IF(AH$4=Assumptions!#REF!,Assumptions!#REF!,IF(AH$4=Assumptions!#REF!,Assumptions!#REF!,IF(AH$4=Assumptions!#REF!,Assumptions!#REF!,"")))))</f>
        <v>#REF!</v>
      </c>
      <c r="AI11" s="961" t="e">
        <f>IF(AI$4=Assumptions!#REF!,Assumptions!#REF!,IF(AI$4=Assumptions!#REF!,Assumptions!#REF!,IF(AI$4=Assumptions!#REF!,Assumptions!#REF!,IF(AI$4=Assumptions!#REF!,Assumptions!#REF!,IF(AI$4=Assumptions!#REF!,Assumptions!#REF!,"")))))</f>
        <v>#REF!</v>
      </c>
      <c r="AJ11" s="961" t="e">
        <f>IF(AJ$4=Assumptions!#REF!,Assumptions!#REF!,IF(AJ$4=Assumptions!#REF!,Assumptions!#REF!,IF(AJ$4=Assumptions!#REF!,Assumptions!#REF!,IF(AJ$4=Assumptions!#REF!,Assumptions!#REF!,IF(AJ$4=Assumptions!#REF!,Assumptions!#REF!,"")))))</f>
        <v>#REF!</v>
      </c>
      <c r="AK11" s="961" t="e">
        <f>IF(AK$4=Assumptions!#REF!,Assumptions!#REF!,IF(AK$4=Assumptions!#REF!,Assumptions!#REF!,IF(AK$4=Assumptions!#REF!,Assumptions!#REF!,IF(AK$4=Assumptions!#REF!,Assumptions!#REF!,IF(AK$4=Assumptions!#REF!,Assumptions!#REF!,"")))))</f>
        <v>#REF!</v>
      </c>
      <c r="AL11" s="961" t="e">
        <f>IF(AL$4=Assumptions!#REF!,Assumptions!#REF!,IF(AL$4=Assumptions!#REF!,Assumptions!#REF!,IF(AL$4=Assumptions!#REF!,Assumptions!#REF!,IF(AL$4=Assumptions!#REF!,Assumptions!#REF!,IF(AL$4=Assumptions!#REF!,Assumptions!#REF!,"")))))</f>
        <v>#REF!</v>
      </c>
      <c r="AM11" s="961" t="e">
        <f>IF(AM$4=Assumptions!#REF!,Assumptions!#REF!,IF(AM$4=Assumptions!#REF!,Assumptions!#REF!,IF(AM$4=Assumptions!#REF!,Assumptions!#REF!,IF(AM$4=Assumptions!#REF!,Assumptions!#REF!,IF(AM$4=Assumptions!#REF!,Assumptions!#REF!,"")))))</f>
        <v>#REF!</v>
      </c>
      <c r="AN11" s="961" t="e">
        <f>IF(AN$4=Assumptions!#REF!,Assumptions!#REF!,IF(AN$4=Assumptions!#REF!,Assumptions!#REF!,IF(AN$4=Assumptions!#REF!,Assumptions!#REF!,IF(AN$4=Assumptions!#REF!,Assumptions!#REF!,IF(AN$4=Assumptions!#REF!,Assumptions!#REF!,"")))))</f>
        <v>#REF!</v>
      </c>
      <c r="AO11" s="961" t="e">
        <f>IF(AO$4=Assumptions!#REF!,Assumptions!#REF!,IF(AO$4=Assumptions!#REF!,Assumptions!#REF!,IF(AO$4=Assumptions!#REF!,Assumptions!#REF!,IF(AO$4=Assumptions!#REF!,Assumptions!#REF!,IF(AO$4=Assumptions!#REF!,Assumptions!#REF!,"")))))</f>
        <v>#REF!</v>
      </c>
      <c r="AP11" s="961" t="e">
        <f>IF(AP$4=Assumptions!#REF!,Assumptions!#REF!,IF(AP$4=Assumptions!#REF!,Assumptions!#REF!,IF(AP$4=Assumptions!#REF!,Assumptions!#REF!,IF(AP$4=Assumptions!#REF!,Assumptions!#REF!,IF(AP$4=Assumptions!#REF!,Assumptions!#REF!,"")))))</f>
        <v>#REF!</v>
      </c>
      <c r="AQ11" s="961" t="e">
        <f>IF(AQ$4=Assumptions!#REF!,Assumptions!#REF!,IF(AQ$4=Assumptions!#REF!,Assumptions!#REF!,IF(AQ$4=Assumptions!#REF!,Assumptions!#REF!,IF(AQ$4=Assumptions!#REF!,Assumptions!#REF!,IF(AQ$4=Assumptions!#REF!,Assumptions!#REF!,"")))))</f>
        <v>#REF!</v>
      </c>
      <c r="AR11" s="961" t="e">
        <f>IF(AR$4=Assumptions!#REF!,Assumptions!#REF!,IF(AR$4=Assumptions!#REF!,Assumptions!#REF!,IF(AR$4=Assumptions!#REF!,Assumptions!#REF!,IF(AR$4=Assumptions!#REF!,Assumptions!#REF!,IF(AR$4=Assumptions!#REF!,Assumptions!#REF!,"")))))</f>
        <v>#REF!</v>
      </c>
      <c r="AS11" s="961" t="e">
        <f>IF(AS$4=Assumptions!#REF!,Assumptions!#REF!,IF(AS$4=Assumptions!#REF!,Assumptions!#REF!,IF(AS$4=Assumptions!#REF!,Assumptions!#REF!,IF(AS$4=Assumptions!#REF!,Assumptions!#REF!,IF(AS$4=Assumptions!#REF!,Assumptions!#REF!,"")))))</f>
        <v>#REF!</v>
      </c>
      <c r="AT11" s="961" t="e">
        <f>IF(AT$4=Assumptions!#REF!,Assumptions!#REF!,IF(AT$4=Assumptions!#REF!,Assumptions!#REF!,IF(AT$4=Assumptions!#REF!,Assumptions!#REF!,IF(AT$4=Assumptions!#REF!,Assumptions!#REF!,IF(AT$4=Assumptions!#REF!,Assumptions!#REF!,"")))))</f>
        <v>#REF!</v>
      </c>
      <c r="AU11" s="961" t="e">
        <f>IF(AU$4=Assumptions!#REF!,Assumptions!#REF!,IF(AU$4=Assumptions!#REF!,Assumptions!#REF!,IF(AU$4=Assumptions!#REF!,Assumptions!#REF!,IF(AU$4=Assumptions!#REF!,Assumptions!#REF!,IF(AU$4=Assumptions!#REF!,Assumptions!#REF!,"")))))</f>
        <v>#REF!</v>
      </c>
      <c r="AV11" s="961" t="e">
        <f>IF(AV$4=Assumptions!#REF!,Assumptions!#REF!,IF(AV$4=Assumptions!#REF!,Assumptions!#REF!,IF(AV$4=Assumptions!#REF!,Assumptions!#REF!,IF(AV$4=Assumptions!#REF!,Assumptions!#REF!,IF(AV$4=Assumptions!#REF!,Assumptions!#REF!,"")))))</f>
        <v>#REF!</v>
      </c>
      <c r="AW11" s="961" t="e">
        <f>IF(AW$4=Assumptions!#REF!,Assumptions!#REF!,IF(AW$4=Assumptions!#REF!,Assumptions!#REF!,IF(AW$4=Assumptions!#REF!,Assumptions!#REF!,IF(AW$4=Assumptions!#REF!,Assumptions!#REF!,IF(AW$4=Assumptions!#REF!,Assumptions!#REF!,"")))))</f>
        <v>#REF!</v>
      </c>
      <c r="AX11" s="961" t="e">
        <f>IF(AX$4=Assumptions!#REF!,Assumptions!#REF!,IF(AX$4=Assumptions!#REF!,Assumptions!#REF!,IF(AX$4=Assumptions!#REF!,Assumptions!#REF!,IF(AX$4=Assumptions!#REF!,Assumptions!#REF!,IF(AX$4=Assumptions!#REF!,Assumptions!#REF!,"")))))</f>
        <v>#REF!</v>
      </c>
      <c r="AY11" s="961" t="e">
        <f>IF(AY$4=Assumptions!#REF!,Assumptions!#REF!,IF(AY$4=Assumptions!#REF!,Assumptions!#REF!,IF(AY$4=Assumptions!#REF!,Assumptions!#REF!,IF(AY$4=Assumptions!#REF!,Assumptions!#REF!,IF(AY$4=Assumptions!#REF!,Assumptions!#REF!,"")))))</f>
        <v>#REF!</v>
      </c>
      <c r="AZ11" s="961" t="e">
        <f>IF(AZ$4=Assumptions!#REF!,Assumptions!#REF!,IF(AZ$4=Assumptions!#REF!,Assumptions!#REF!,IF(AZ$4=Assumptions!#REF!,Assumptions!#REF!,IF(AZ$4=Assumptions!#REF!,Assumptions!#REF!,IF(AZ$4=Assumptions!#REF!,Assumptions!#REF!,"")))))</f>
        <v>#REF!</v>
      </c>
      <c r="BA11" s="961" t="e">
        <f>IF(BA$4=Assumptions!#REF!,Assumptions!#REF!,IF(BA$4=Assumptions!#REF!,Assumptions!#REF!,IF(BA$4=Assumptions!#REF!,Assumptions!#REF!,IF(BA$4=Assumptions!#REF!,Assumptions!#REF!,IF(BA$4=Assumptions!#REF!,Assumptions!#REF!,"")))))</f>
        <v>#REF!</v>
      </c>
      <c r="BB11" s="961" t="e">
        <f>IF(BB$4=Assumptions!#REF!,Assumptions!#REF!,IF(BB$4=Assumptions!#REF!,Assumptions!#REF!,IF(BB$4=Assumptions!#REF!,Assumptions!#REF!,IF(BB$4=Assumptions!#REF!,Assumptions!#REF!,IF(BB$4=Assumptions!#REF!,Assumptions!#REF!,"")))))</f>
        <v>#REF!</v>
      </c>
      <c r="BC11" s="961" t="e">
        <f>IF(BC$4=Assumptions!#REF!,Assumptions!#REF!,IF(BC$4=Assumptions!#REF!,Assumptions!#REF!,IF(BC$4=Assumptions!#REF!,Assumptions!#REF!,IF(BC$4=Assumptions!#REF!,Assumptions!#REF!,IF(BC$4=Assumptions!#REF!,Assumptions!#REF!,"")))))</f>
        <v>#REF!</v>
      </c>
      <c r="BD11" s="961" t="e">
        <f>IF(BD$4=Assumptions!#REF!,Assumptions!#REF!,IF(BD$4=Assumptions!#REF!,Assumptions!#REF!,IF(BD$4=Assumptions!#REF!,Assumptions!#REF!,IF(BD$4=Assumptions!#REF!,Assumptions!#REF!,IF(BD$4=Assumptions!#REF!,Assumptions!#REF!,"")))))</f>
        <v>#REF!</v>
      </c>
      <c r="BE11" s="961" t="e">
        <f>IF(BE$4=Assumptions!#REF!,Assumptions!#REF!,IF(BE$4=Assumptions!#REF!,Assumptions!#REF!,IF(BE$4=Assumptions!#REF!,Assumptions!#REF!,IF(BE$4=Assumptions!#REF!,Assumptions!#REF!,IF(BE$4=Assumptions!#REF!,Assumptions!#REF!,"")))))</f>
        <v>#REF!</v>
      </c>
      <c r="BF11" s="961" t="e">
        <f>IF(BF$4=Assumptions!#REF!,Assumptions!#REF!,IF(BF$4=Assumptions!#REF!,Assumptions!#REF!,IF(BF$4=Assumptions!#REF!,Assumptions!#REF!,IF(BF$4=Assumptions!#REF!,Assumptions!#REF!,IF(BF$4=Assumptions!#REF!,Assumptions!#REF!,"")))))</f>
        <v>#REF!</v>
      </c>
      <c r="BG11" s="961" t="e">
        <f>IF(BG$4=Assumptions!#REF!,Assumptions!#REF!,IF(BG$4=Assumptions!#REF!,Assumptions!#REF!,IF(BG$4=Assumptions!#REF!,Assumptions!#REF!,IF(BG$4=Assumptions!#REF!,Assumptions!#REF!,IF(BG$4=Assumptions!#REF!,Assumptions!#REF!,"")))))</f>
        <v>#REF!</v>
      </c>
      <c r="BH11" s="961" t="e">
        <f>IF(BH$4=Assumptions!#REF!,Assumptions!#REF!,IF(BH$4=Assumptions!#REF!,Assumptions!#REF!,IF(BH$4=Assumptions!#REF!,Assumptions!#REF!,IF(BH$4=Assumptions!#REF!,Assumptions!#REF!,IF(BH$4=Assumptions!#REF!,Assumptions!#REF!,"")))))</f>
        <v>#REF!</v>
      </c>
      <c r="BI11" s="961" t="e">
        <f>IF(BI$4=Assumptions!#REF!,Assumptions!#REF!,IF(BI$4=Assumptions!#REF!,Assumptions!#REF!,IF(BI$4=Assumptions!#REF!,Assumptions!#REF!,IF(BI$4=Assumptions!#REF!,Assumptions!#REF!,IF(BI$4=Assumptions!#REF!,Assumptions!#REF!,"")))))</f>
        <v>#REF!</v>
      </c>
      <c r="BJ11" s="961" t="e">
        <f>IF(BJ$4=Assumptions!#REF!,Assumptions!#REF!,IF(BJ$4=Assumptions!#REF!,Assumptions!#REF!,IF(BJ$4=Assumptions!#REF!,Assumptions!#REF!,IF(BJ$4=Assumptions!#REF!,Assumptions!#REF!,IF(BJ$4=Assumptions!#REF!,Assumptions!#REF!,"")))))</f>
        <v>#REF!</v>
      </c>
      <c r="BK11" s="961" t="e">
        <f>IF(BK$4=Assumptions!#REF!,Assumptions!#REF!,IF(BK$4=Assumptions!#REF!,Assumptions!#REF!,IF(BK$4=Assumptions!#REF!,Assumptions!#REF!,IF(BK$4=Assumptions!#REF!,Assumptions!#REF!,IF(BK$4=Assumptions!#REF!,Assumptions!#REF!,"")))))</f>
        <v>#REF!</v>
      </c>
      <c r="BL11" s="961" t="e">
        <f>IF(BL$4=Assumptions!#REF!,Assumptions!#REF!,IF(BL$4=Assumptions!#REF!,Assumptions!#REF!,IF(BL$4=Assumptions!#REF!,Assumptions!#REF!,IF(BL$4=Assumptions!#REF!,Assumptions!#REF!,IF(BL$4=Assumptions!#REF!,Assumptions!#REF!,"")))))</f>
        <v>#REF!</v>
      </c>
      <c r="BM11" s="961" t="e">
        <f>IF(BM$4=Assumptions!#REF!,Assumptions!#REF!,IF(BM$4=Assumptions!#REF!,Assumptions!#REF!,IF(BM$4=Assumptions!#REF!,Assumptions!#REF!,IF(BM$4=Assumptions!#REF!,Assumptions!#REF!,IF(BM$4=Assumptions!#REF!,Assumptions!#REF!,"")))))</f>
        <v>#REF!</v>
      </c>
      <c r="BN11" s="961" t="e">
        <f>IF(BN$4=Assumptions!#REF!,Assumptions!#REF!,IF(BN$4=Assumptions!#REF!,Assumptions!#REF!,IF(BN$4=Assumptions!#REF!,Assumptions!#REF!,IF(BN$4=Assumptions!#REF!,Assumptions!#REF!,IF(BN$4=Assumptions!#REF!,Assumptions!#REF!,"")))))</f>
        <v>#REF!</v>
      </c>
      <c r="BO11" s="961" t="e">
        <f>IF(BO$4=Assumptions!#REF!,Assumptions!#REF!,IF(BO$4=Assumptions!#REF!,Assumptions!#REF!,IF(BO$4=Assumptions!#REF!,Assumptions!#REF!,IF(BO$4=Assumptions!#REF!,Assumptions!#REF!,IF(BO$4=Assumptions!#REF!,Assumptions!#REF!,"")))))</f>
        <v>#REF!</v>
      </c>
      <c r="BP11" s="961" t="e">
        <f>IF(BP$4=Assumptions!#REF!,Assumptions!#REF!,IF(BP$4=Assumptions!#REF!,Assumptions!#REF!,IF(BP$4=Assumptions!#REF!,Assumptions!#REF!,IF(BP$4=Assumptions!#REF!,Assumptions!#REF!,IF(BP$4=Assumptions!#REF!,Assumptions!#REF!,"")))))</f>
        <v>#REF!</v>
      </c>
      <c r="BQ11" s="961" t="e">
        <f>IF(BQ$4=Assumptions!#REF!,Assumptions!#REF!,IF(BQ$4=Assumptions!#REF!,Assumptions!#REF!,IF(BQ$4=Assumptions!#REF!,Assumptions!#REF!,IF(BQ$4=Assumptions!#REF!,Assumptions!#REF!,IF(BQ$4=Assumptions!#REF!,Assumptions!#REF!,"")))))</f>
        <v>#REF!</v>
      </c>
      <c r="BR11" s="961" t="e">
        <f>IF(BR$4=Assumptions!#REF!,Assumptions!#REF!,IF(BR$4=Assumptions!#REF!,Assumptions!#REF!,IF(BR$4=Assumptions!#REF!,Assumptions!#REF!,IF(BR$4=Assumptions!#REF!,Assumptions!#REF!,IF(BR$4=Assumptions!#REF!,Assumptions!#REF!,"")))))</f>
        <v>#REF!</v>
      </c>
      <c r="BS11" s="961" t="e">
        <f>IF(BS$4=Assumptions!#REF!,Assumptions!#REF!,IF(BS$4=Assumptions!#REF!,Assumptions!#REF!,IF(BS$4=Assumptions!#REF!,Assumptions!#REF!,IF(BS$4=Assumptions!#REF!,Assumptions!#REF!,IF(BS$4=Assumptions!#REF!,Assumptions!#REF!,"")))))</f>
        <v>#REF!</v>
      </c>
      <c r="BT11" s="961" t="e">
        <f>IF(BT$4=Assumptions!#REF!,Assumptions!#REF!,IF(BT$4=Assumptions!#REF!,Assumptions!#REF!,IF(BT$4=Assumptions!#REF!,Assumptions!#REF!,IF(BT$4=Assumptions!#REF!,Assumptions!#REF!,IF(BT$4=Assumptions!#REF!,Assumptions!#REF!,"")))))</f>
        <v>#REF!</v>
      </c>
      <c r="BU11" s="961" t="e">
        <f>IF(BU$4=Assumptions!#REF!,Assumptions!#REF!,IF(BU$4=Assumptions!#REF!,Assumptions!#REF!,IF(BU$4=Assumptions!#REF!,Assumptions!#REF!,IF(BU$4=Assumptions!#REF!,Assumptions!#REF!,IF(BU$4=Assumptions!#REF!,Assumptions!#REF!,"")))))</f>
        <v>#REF!</v>
      </c>
      <c r="BV11" s="961" t="e">
        <f>IF(BV$4=Assumptions!#REF!,Assumptions!#REF!,IF(BV$4=Assumptions!#REF!,Assumptions!#REF!,IF(BV$4=Assumptions!#REF!,Assumptions!#REF!,IF(BV$4=Assumptions!#REF!,Assumptions!#REF!,IF(BV$4=Assumptions!#REF!,Assumptions!#REF!,"")))))</f>
        <v>#REF!</v>
      </c>
      <c r="BW11" s="961" t="e">
        <f>IF(BW$4=Assumptions!#REF!,Assumptions!#REF!,IF(BW$4=Assumptions!#REF!,Assumptions!#REF!,IF(BW$4=Assumptions!#REF!,Assumptions!#REF!,IF(BW$4=Assumptions!#REF!,Assumptions!#REF!,IF(BW$4=Assumptions!#REF!,Assumptions!#REF!,"")))))</f>
        <v>#REF!</v>
      </c>
      <c r="BX11" s="961" t="e">
        <f>IF(BX$4=Assumptions!#REF!,Assumptions!#REF!,IF(BX$4=Assumptions!#REF!,Assumptions!#REF!,IF(BX$4=Assumptions!#REF!,Assumptions!#REF!,IF(BX$4=Assumptions!#REF!,Assumptions!#REF!,IF(BX$4=Assumptions!#REF!,Assumptions!#REF!,"")))))</f>
        <v>#REF!</v>
      </c>
      <c r="BY11" s="961" t="e">
        <f>IF(BY$4=Assumptions!#REF!,Assumptions!#REF!,IF(BY$4=Assumptions!#REF!,Assumptions!#REF!,IF(BY$4=Assumptions!#REF!,Assumptions!#REF!,IF(BY$4=Assumptions!#REF!,Assumptions!#REF!,IF(BY$4=Assumptions!#REF!,Assumptions!#REF!,"")))))</f>
        <v>#REF!</v>
      </c>
      <c r="BZ11" s="961" t="e">
        <f>IF(BZ$4=Assumptions!#REF!,Assumptions!#REF!,IF(BZ$4=Assumptions!#REF!,Assumptions!#REF!,IF(BZ$4=Assumptions!#REF!,Assumptions!#REF!,IF(BZ$4=Assumptions!#REF!,Assumptions!#REF!,IF(BZ$4=Assumptions!#REF!,Assumptions!#REF!,"")))))</f>
        <v>#REF!</v>
      </c>
      <c r="CA11" s="961" t="e">
        <f>IF(CA$4=Assumptions!#REF!,Assumptions!#REF!,IF(CA$4=Assumptions!#REF!,Assumptions!#REF!,IF(CA$4=Assumptions!#REF!,Assumptions!#REF!,IF(CA$4=Assumptions!#REF!,Assumptions!#REF!,IF(CA$4=Assumptions!#REF!,Assumptions!#REF!,"")))))</f>
        <v>#REF!</v>
      </c>
      <c r="CB11" s="961" t="e">
        <f>IF(CB$4=Assumptions!#REF!,Assumptions!#REF!,IF(CB$4=Assumptions!#REF!,Assumptions!#REF!,IF(CB$4=Assumptions!#REF!,Assumptions!#REF!,IF(CB$4=Assumptions!#REF!,Assumptions!#REF!,IF(CB$4=Assumptions!#REF!,Assumptions!#REF!,"")))))</f>
        <v>#REF!</v>
      </c>
      <c r="CC11" s="961" t="e">
        <f>IF(CC$4=Assumptions!#REF!,Assumptions!#REF!,IF(CC$4=Assumptions!#REF!,Assumptions!#REF!,IF(CC$4=Assumptions!#REF!,Assumptions!#REF!,IF(CC$4=Assumptions!#REF!,Assumptions!#REF!,IF(CC$4=Assumptions!#REF!,Assumptions!#REF!,"")))))</f>
        <v>#REF!</v>
      </c>
      <c r="CD11" s="961" t="e">
        <f>IF(CD$4=Assumptions!#REF!,Assumptions!#REF!,IF(CD$4=Assumptions!#REF!,Assumptions!#REF!,IF(CD$4=Assumptions!#REF!,Assumptions!#REF!,IF(CD$4=Assumptions!#REF!,Assumptions!#REF!,IF(CD$4=Assumptions!#REF!,Assumptions!#REF!,"")))))</f>
        <v>#REF!</v>
      </c>
      <c r="CE11" s="961" t="e">
        <f>IF(CE$4=Assumptions!#REF!,Assumptions!#REF!,IF(CE$4=Assumptions!#REF!,Assumptions!#REF!,IF(CE$4=Assumptions!#REF!,Assumptions!#REF!,IF(CE$4=Assumptions!#REF!,Assumptions!#REF!,IF(CE$4=Assumptions!#REF!,Assumptions!#REF!,"")))))</f>
        <v>#REF!</v>
      </c>
      <c r="CF11" s="961" t="e">
        <f>IF(CF$4=Assumptions!#REF!,Assumptions!#REF!,IF(CF$4=Assumptions!#REF!,Assumptions!#REF!,IF(CF$4=Assumptions!#REF!,Assumptions!#REF!,IF(CF$4=Assumptions!#REF!,Assumptions!#REF!,IF(CF$4=Assumptions!#REF!,Assumptions!#REF!,"")))))</f>
        <v>#REF!</v>
      </c>
      <c r="CG11" s="961" t="e">
        <f>IF(CG$4=Assumptions!#REF!,Assumptions!#REF!,IF(CG$4=Assumptions!#REF!,Assumptions!#REF!,IF(CG$4=Assumptions!#REF!,Assumptions!#REF!,IF(CG$4=Assumptions!#REF!,Assumptions!#REF!,IF(CG$4=Assumptions!#REF!,Assumptions!#REF!,"")))))</f>
        <v>#REF!</v>
      </c>
      <c r="CH11" s="961" t="e">
        <f>IF(CH$4=Assumptions!#REF!,Assumptions!#REF!,IF(CH$4=Assumptions!#REF!,Assumptions!#REF!,IF(CH$4=Assumptions!#REF!,Assumptions!#REF!,IF(CH$4=Assumptions!#REF!,Assumptions!#REF!,IF(CH$4=Assumptions!#REF!,Assumptions!#REF!,"")))))</f>
        <v>#REF!</v>
      </c>
      <c r="CI11" s="961" t="e">
        <f>IF(CI$4=Assumptions!#REF!,Assumptions!#REF!,IF(CI$4=Assumptions!#REF!,Assumptions!#REF!,IF(CI$4=Assumptions!#REF!,Assumptions!#REF!,IF(CI$4=Assumptions!#REF!,Assumptions!#REF!,IF(CI$4=Assumptions!#REF!,Assumptions!#REF!,"")))))</f>
        <v>#REF!</v>
      </c>
      <c r="CJ11" s="959"/>
      <c r="CK11" s="406">
        <v>7</v>
      </c>
    </row>
    <row r="12" spans="1:89" ht="15.75" customHeight="1">
      <c r="A12" s="437" t="s">
        <v>103</v>
      </c>
      <c r="B12" s="437"/>
      <c r="C12" s="962" t="str">
        <f>Settings!$C$7</f>
        <v>USD</v>
      </c>
      <c r="D12" s="557" t="e">
        <f>IF(D$4=Assumptions!#REF!,Assumptions!#REF!,IF(D$4=Assumptions!#REF!,Assumptions!#REF!,IF(D4=Assumptions!#REF!,Assumptions!#REF!,IF(D4=Assumptions!#REF!,Assumptions!#REF!,IF(D$4=Assumptions!#REF!,Assumptions!#REF!,0)))))</f>
        <v>#REF!</v>
      </c>
      <c r="E12" s="557" t="e">
        <f>IF(E$4=Assumptions!#REF!,Assumptions!#REF!,IF(E$4=Assumptions!#REF!,Assumptions!#REF!,IF(E4=Assumptions!#REF!,Assumptions!#REF!,IF(E4=Assumptions!#REF!,Assumptions!#REF!,IF(E$4=Assumptions!#REF!,Assumptions!#REF!,0)))))</f>
        <v>#REF!</v>
      </c>
      <c r="F12" s="557" t="e">
        <f>IF(F$4=Assumptions!#REF!,Assumptions!#REF!,IF(F$4=Assumptions!#REF!,Assumptions!#REF!,IF(F4=Assumptions!#REF!,Assumptions!#REF!,IF(F4=Assumptions!#REF!,Assumptions!#REF!,IF(F$4=Assumptions!#REF!,Assumptions!#REF!,0)))))</f>
        <v>#REF!</v>
      </c>
      <c r="G12" s="557" t="e">
        <f>IF(G$4=Assumptions!#REF!,Assumptions!#REF!,IF(G$4=Assumptions!#REF!,Assumptions!#REF!,IF(G4=Assumptions!#REF!,Assumptions!#REF!,IF(G4=Assumptions!#REF!,Assumptions!#REF!,IF(G$4=Assumptions!#REF!,Assumptions!#REF!,0)))))</f>
        <v>#REF!</v>
      </c>
      <c r="H12" s="557" t="e">
        <f>IF(H$4=Assumptions!#REF!,Assumptions!#REF!,IF(H$4=Assumptions!#REF!,Assumptions!#REF!,IF(H4=Assumptions!#REF!,Assumptions!#REF!,IF(H4=Assumptions!#REF!,Assumptions!#REF!,IF(H$4=Assumptions!#REF!,Assumptions!#REF!,0)))))</f>
        <v>#REF!</v>
      </c>
      <c r="I12" s="557" t="e">
        <f>IF(I$4=Assumptions!#REF!,Assumptions!#REF!,IF(I$4=Assumptions!#REF!,Assumptions!#REF!,IF(I4=Assumptions!#REF!,Assumptions!#REF!,IF(I4=Assumptions!#REF!,Assumptions!#REF!,IF(I$4=Assumptions!#REF!,Assumptions!#REF!,0)))))</f>
        <v>#REF!</v>
      </c>
      <c r="J12" s="557" t="e">
        <f>IF(J$4=Assumptions!#REF!,Assumptions!#REF!,IF(J$4=Assumptions!#REF!,Assumptions!#REF!,IF(J4=Assumptions!#REF!,Assumptions!#REF!,IF(J4=Assumptions!#REF!,Assumptions!#REF!,IF(J$4=Assumptions!#REF!,Assumptions!#REF!,0)))))</f>
        <v>#REF!</v>
      </c>
      <c r="K12" s="557" t="e">
        <f>IF(K$4=Assumptions!#REF!,Assumptions!#REF!,IF(K$4=Assumptions!#REF!,Assumptions!#REF!,IF(K4=Assumptions!#REF!,Assumptions!#REF!,IF(K4=Assumptions!#REF!,Assumptions!#REF!,IF(K$4=Assumptions!#REF!,Assumptions!#REF!,0)))))</f>
        <v>#REF!</v>
      </c>
      <c r="L12" s="557" t="e">
        <f>IF(L$4=Assumptions!#REF!,Assumptions!#REF!,IF(L$4=Assumptions!#REF!,Assumptions!#REF!,IF(L4=Assumptions!#REF!,Assumptions!#REF!,IF(L4=Assumptions!#REF!,Assumptions!#REF!,IF(L$4=Assumptions!#REF!,Assumptions!#REF!,0)))))</f>
        <v>#REF!</v>
      </c>
      <c r="M12" s="557" t="e">
        <f>IF(M$4=Assumptions!#REF!,Assumptions!#REF!,IF(M$4=Assumptions!#REF!,Assumptions!#REF!,IF(M4=Assumptions!#REF!,Assumptions!#REF!,IF(M4=Assumptions!#REF!,Assumptions!#REF!,IF(M$4=Assumptions!#REF!,Assumptions!#REF!,0)))))</f>
        <v>#REF!</v>
      </c>
      <c r="N12" s="557" t="e">
        <f>IF(N$4=Assumptions!#REF!,Assumptions!#REF!,IF(N$4=Assumptions!#REF!,Assumptions!#REF!,IF(N4=Assumptions!#REF!,Assumptions!#REF!,IF(N4=Assumptions!#REF!,Assumptions!#REF!,IF(N$4=Assumptions!#REF!,Assumptions!#REF!,0)))))</f>
        <v>#REF!</v>
      </c>
      <c r="O12" s="557" t="e">
        <f>IF(O$4=Assumptions!#REF!,Assumptions!#REF!,IF(O$4=Assumptions!#REF!,Assumptions!#REF!,IF(O4=Assumptions!#REF!,Assumptions!#REF!,IF(O4=Assumptions!#REF!,Assumptions!#REF!,IF(O$4=Assumptions!#REF!,Assumptions!#REF!,0)))))</f>
        <v>#REF!</v>
      </c>
      <c r="P12" s="557" t="e">
        <f>IF(P$4=Assumptions!#REF!,Assumptions!#REF!,IF(P$4=Assumptions!#REF!,Assumptions!#REF!,IF(P4=Assumptions!#REF!,Assumptions!#REF!,IF(P4=Assumptions!#REF!,Assumptions!#REF!,IF(P$4=Assumptions!#REF!,Assumptions!#REF!,0)))))</f>
        <v>#REF!</v>
      </c>
      <c r="Q12" s="557" t="e">
        <f>IF(Q$4=Assumptions!#REF!,Assumptions!#REF!,IF(Q$4=Assumptions!#REF!,Assumptions!#REF!,IF(Q4=Assumptions!#REF!,Assumptions!#REF!,IF(Q4=Assumptions!#REF!,Assumptions!#REF!,IF(Q$4=Assumptions!#REF!,Assumptions!#REF!,0)))))</f>
        <v>#REF!</v>
      </c>
      <c r="R12" s="557" t="e">
        <f>IF(R$4=Assumptions!#REF!,Assumptions!#REF!,IF(R$4=Assumptions!#REF!,Assumptions!#REF!,IF(R4=Assumptions!#REF!,Assumptions!#REF!,IF(R4=Assumptions!#REF!,Assumptions!#REF!,IF(R$4=Assumptions!#REF!,Assumptions!#REF!,0)))))</f>
        <v>#REF!</v>
      </c>
      <c r="S12" s="557" t="e">
        <f>IF(S$4=Assumptions!#REF!,Assumptions!#REF!,IF(S$4=Assumptions!#REF!,Assumptions!#REF!,IF(S4=Assumptions!#REF!,Assumptions!#REF!,IF(S4=Assumptions!#REF!,Assumptions!#REF!,IF(S$4=Assumptions!#REF!,Assumptions!#REF!,0)))))</f>
        <v>#REF!</v>
      </c>
      <c r="T12" s="557" t="e">
        <f>IF(T$4=Assumptions!#REF!,Assumptions!#REF!,IF(T$4=Assumptions!#REF!,Assumptions!#REF!,IF(T4=Assumptions!#REF!,Assumptions!#REF!,IF(T4=Assumptions!#REF!,Assumptions!#REF!,IF(T$4=Assumptions!#REF!,Assumptions!#REF!,0)))))</f>
        <v>#REF!</v>
      </c>
      <c r="U12" s="557" t="e">
        <f>IF(U$4=Assumptions!#REF!,Assumptions!#REF!,IF(U$4=Assumptions!#REF!,Assumptions!#REF!,IF(U4=Assumptions!#REF!,Assumptions!#REF!,IF(U4=Assumptions!#REF!,Assumptions!#REF!,IF(U$4=Assumptions!#REF!,Assumptions!#REF!,0)))))</f>
        <v>#REF!</v>
      </c>
      <c r="V12" s="557" t="e">
        <f>IF(V$4=Assumptions!#REF!,Assumptions!#REF!,IF(V$4=Assumptions!#REF!,Assumptions!#REF!,IF(V4=Assumptions!#REF!,Assumptions!#REF!,IF(V4=Assumptions!#REF!,Assumptions!#REF!,IF(V$4=Assumptions!#REF!,Assumptions!#REF!,0)))))</f>
        <v>#REF!</v>
      </c>
      <c r="W12" s="557" t="e">
        <f>IF(W$4=Assumptions!#REF!,Assumptions!#REF!,IF(W$4=Assumptions!#REF!,Assumptions!#REF!,IF(W4=Assumptions!#REF!,Assumptions!#REF!,IF(W4=Assumptions!#REF!,Assumptions!#REF!,IF(W$4=Assumptions!#REF!,Assumptions!#REF!,0)))))</f>
        <v>#REF!</v>
      </c>
      <c r="X12" s="557" t="e">
        <f>IF(X$4=Assumptions!#REF!,Assumptions!#REF!,IF(X$4=Assumptions!#REF!,Assumptions!#REF!,IF(X4=Assumptions!#REF!,Assumptions!#REF!,IF(X4=Assumptions!#REF!,Assumptions!#REF!,IF(X$4=Assumptions!#REF!,Assumptions!#REF!,0)))))</f>
        <v>#REF!</v>
      </c>
      <c r="Y12" s="557" t="e">
        <f>IF(Y$4=Assumptions!#REF!,Assumptions!#REF!,IF(Y$4=Assumptions!#REF!,Assumptions!#REF!,IF(Y4=Assumptions!#REF!,Assumptions!#REF!,IF(Y4=Assumptions!#REF!,Assumptions!#REF!,IF(Y$4=Assumptions!#REF!,Assumptions!#REF!,0)))))</f>
        <v>#REF!</v>
      </c>
      <c r="Z12" s="557" t="e">
        <f>IF(Z$4=Assumptions!#REF!,Assumptions!#REF!,IF(Z$4=Assumptions!#REF!,Assumptions!#REF!,IF(Z4=Assumptions!#REF!,Assumptions!#REF!,IF(Z4=Assumptions!#REF!,Assumptions!#REF!,IF(Z$4=Assumptions!#REF!,Assumptions!#REF!,0)))))</f>
        <v>#REF!</v>
      </c>
      <c r="AA12" s="557" t="e">
        <f>IF(AA$4=Assumptions!#REF!,Assumptions!#REF!,IF(AA$4=Assumptions!#REF!,Assumptions!#REF!,IF(AA4=Assumptions!#REF!,Assumptions!#REF!,IF(AA4=Assumptions!#REF!,Assumptions!#REF!,IF(AA$4=Assumptions!#REF!,Assumptions!#REF!,0)))))</f>
        <v>#REF!</v>
      </c>
      <c r="AB12" s="557" t="e">
        <f>IF(AB$4=Assumptions!#REF!,Assumptions!#REF!,IF(AB$4=Assumptions!#REF!,Assumptions!#REF!,IF(AB4=Assumptions!#REF!,Assumptions!#REF!,IF(AB4=Assumptions!#REF!,Assumptions!#REF!,IF(AB$4=Assumptions!#REF!,Assumptions!#REF!,0)))))</f>
        <v>#REF!</v>
      </c>
      <c r="AC12" s="557" t="e">
        <f>IF(AC$4=Assumptions!#REF!,Assumptions!#REF!,IF(AC$4=Assumptions!#REF!,Assumptions!#REF!,IF(AC4=Assumptions!#REF!,Assumptions!#REF!,IF(AC4=Assumptions!#REF!,Assumptions!#REF!,IF(AC$4=Assumptions!#REF!,Assumptions!#REF!,0)))))</f>
        <v>#REF!</v>
      </c>
      <c r="AD12" s="557" t="e">
        <f>IF(AD$4=Assumptions!#REF!,Assumptions!#REF!,IF(AD$4=Assumptions!#REF!,Assumptions!#REF!,IF(AD4=Assumptions!#REF!,Assumptions!#REF!,IF(AD4=Assumptions!#REF!,Assumptions!#REF!,IF(AD$4=Assumptions!#REF!,Assumptions!#REF!,0)))))</f>
        <v>#REF!</v>
      </c>
      <c r="AE12" s="557" t="e">
        <f>IF(AE$4=Assumptions!#REF!,Assumptions!#REF!,IF(AE$4=Assumptions!#REF!,Assumptions!#REF!,IF(AE4=Assumptions!#REF!,Assumptions!#REF!,IF(AE4=Assumptions!#REF!,Assumptions!#REF!,IF(AE$4=Assumptions!#REF!,Assumptions!#REF!,0)))))</f>
        <v>#REF!</v>
      </c>
      <c r="AF12" s="557" t="e">
        <f>IF(AF$4=Assumptions!#REF!,Assumptions!#REF!,IF(AF$4=Assumptions!#REF!,Assumptions!#REF!,IF(AF4=Assumptions!#REF!,Assumptions!#REF!,IF(AF4=Assumptions!#REF!,Assumptions!#REF!,IF(AF$4=Assumptions!#REF!,Assumptions!#REF!,0)))))</f>
        <v>#REF!</v>
      </c>
      <c r="AG12" s="557" t="e">
        <f>IF(AG$4=Assumptions!#REF!,Assumptions!#REF!,IF(AG$4=Assumptions!#REF!,Assumptions!#REF!,IF(AG4=Assumptions!#REF!,Assumptions!#REF!,IF(AG4=Assumptions!#REF!,Assumptions!#REF!,IF(AG$4=Assumptions!#REF!,Assumptions!#REF!,0)))))</f>
        <v>#REF!</v>
      </c>
      <c r="AH12" s="557" t="e">
        <f>IF(AH$4=Assumptions!#REF!,Assumptions!#REF!,IF(AH$4=Assumptions!#REF!,Assumptions!#REF!,IF(AH4=Assumptions!#REF!,Assumptions!#REF!,IF(AH4=Assumptions!#REF!,Assumptions!#REF!,IF(AH$4=Assumptions!#REF!,Assumptions!#REF!,0)))))</f>
        <v>#REF!</v>
      </c>
      <c r="AI12" s="557" t="e">
        <f>IF(AI$4=Assumptions!#REF!,Assumptions!#REF!,IF(AI$4=Assumptions!#REF!,Assumptions!#REF!,IF(AI4=Assumptions!#REF!,Assumptions!#REF!,IF(AI4=Assumptions!#REF!,Assumptions!#REF!,IF(AI$4=Assumptions!#REF!,Assumptions!#REF!,0)))))</f>
        <v>#REF!</v>
      </c>
      <c r="AJ12" s="557" t="e">
        <f>IF(AJ$4=Assumptions!#REF!,Assumptions!#REF!,IF(AJ$4=Assumptions!#REF!,Assumptions!#REF!,IF(AJ4=Assumptions!#REF!,Assumptions!#REF!,IF(AJ4=Assumptions!#REF!,Assumptions!#REF!,IF(AJ$4=Assumptions!#REF!,Assumptions!#REF!,0)))))</f>
        <v>#REF!</v>
      </c>
      <c r="AK12" s="557" t="e">
        <f>IF(AK$4=Assumptions!#REF!,Assumptions!#REF!,IF(AK$4=Assumptions!#REF!,Assumptions!#REF!,IF(AK4=Assumptions!#REF!,Assumptions!#REF!,IF(AK4=Assumptions!#REF!,Assumptions!#REF!,IF(AK$4=Assumptions!#REF!,Assumptions!#REF!,0)))))</f>
        <v>#REF!</v>
      </c>
      <c r="AL12" s="557" t="e">
        <f>IF(AL$4=Assumptions!#REF!,Assumptions!#REF!,IF(AL$4=Assumptions!#REF!,Assumptions!#REF!,IF(AL4=Assumptions!#REF!,Assumptions!#REF!,IF(AL4=Assumptions!#REF!,Assumptions!#REF!,IF(AL$4=Assumptions!#REF!,Assumptions!#REF!,0)))))</f>
        <v>#REF!</v>
      </c>
      <c r="AM12" s="557" t="e">
        <f>IF(AM$4=Assumptions!#REF!,Assumptions!#REF!,IF(AM$4=Assumptions!#REF!,Assumptions!#REF!,IF(AM4=Assumptions!#REF!,Assumptions!#REF!,IF(AM4=Assumptions!#REF!,Assumptions!#REF!,IF(AM$4=Assumptions!#REF!,Assumptions!#REF!,0)))))</f>
        <v>#REF!</v>
      </c>
      <c r="AN12" s="557" t="e">
        <f>IF(AN$4=Assumptions!#REF!,Assumptions!#REF!,IF(AN$4=Assumptions!#REF!,Assumptions!#REF!,IF(AN4=Assumptions!#REF!,Assumptions!#REF!,IF(AN4=Assumptions!#REF!,Assumptions!#REF!,IF(AN$4=Assumptions!#REF!,Assumptions!#REF!,0)))))</f>
        <v>#REF!</v>
      </c>
      <c r="AO12" s="557" t="e">
        <f>IF(AO$4=Assumptions!#REF!,Assumptions!#REF!,IF(AO$4=Assumptions!#REF!,Assumptions!#REF!,IF(AO4=Assumptions!#REF!,Assumptions!#REF!,IF(AO4=Assumptions!#REF!,Assumptions!#REF!,IF(AO$4=Assumptions!#REF!,Assumptions!#REF!,0)))))</f>
        <v>#REF!</v>
      </c>
      <c r="AP12" s="557" t="e">
        <f>IF(AP$4=Assumptions!#REF!,Assumptions!#REF!,IF(AP$4=Assumptions!#REF!,Assumptions!#REF!,IF(AP4=Assumptions!#REF!,Assumptions!#REF!,IF(AP4=Assumptions!#REF!,Assumptions!#REF!,IF(AP$4=Assumptions!#REF!,Assumptions!#REF!,0)))))</f>
        <v>#REF!</v>
      </c>
      <c r="AQ12" s="557" t="e">
        <f>IF(AQ$4=Assumptions!#REF!,Assumptions!#REF!,IF(AQ$4=Assumptions!#REF!,Assumptions!#REF!,IF(AQ4=Assumptions!#REF!,Assumptions!#REF!,IF(AQ4=Assumptions!#REF!,Assumptions!#REF!,IF(AQ$4=Assumptions!#REF!,Assumptions!#REF!,0)))))</f>
        <v>#REF!</v>
      </c>
      <c r="AR12" s="557" t="e">
        <f>IF(AR$4=Assumptions!#REF!,Assumptions!#REF!,IF(AR$4=Assumptions!#REF!,Assumptions!#REF!,IF(AR4=Assumptions!#REF!,Assumptions!#REF!,IF(AR4=Assumptions!#REF!,Assumptions!#REF!,IF(AR$4=Assumptions!#REF!,Assumptions!#REF!,0)))))</f>
        <v>#REF!</v>
      </c>
      <c r="AS12" s="557" t="e">
        <f>IF(AS$4=Assumptions!#REF!,Assumptions!#REF!,IF(AS$4=Assumptions!#REF!,Assumptions!#REF!,IF(AS4=Assumptions!#REF!,Assumptions!#REF!,IF(AS4=Assumptions!#REF!,Assumptions!#REF!,IF(AS$4=Assumptions!#REF!,Assumptions!#REF!,0)))))</f>
        <v>#REF!</v>
      </c>
      <c r="AT12" s="557" t="e">
        <f>IF(AT$4=Assumptions!#REF!,Assumptions!#REF!,IF(AT$4=Assumptions!#REF!,Assumptions!#REF!,IF(AT4=Assumptions!#REF!,Assumptions!#REF!,IF(AT4=Assumptions!#REF!,Assumptions!#REF!,IF(AT$4=Assumptions!#REF!,Assumptions!#REF!,0)))))</f>
        <v>#REF!</v>
      </c>
      <c r="AU12" s="557" t="e">
        <f>IF(AU$4=Assumptions!#REF!,Assumptions!#REF!,IF(AU$4=Assumptions!#REF!,Assumptions!#REF!,IF(AU4=Assumptions!#REF!,Assumptions!#REF!,IF(AU4=Assumptions!#REF!,Assumptions!#REF!,IF(AU$4=Assumptions!#REF!,Assumptions!#REF!,0)))))</f>
        <v>#REF!</v>
      </c>
      <c r="AV12" s="557" t="e">
        <f>IF(AV$4=Assumptions!#REF!,Assumptions!#REF!,IF(AV$4=Assumptions!#REF!,Assumptions!#REF!,IF(AV4=Assumptions!#REF!,Assumptions!#REF!,IF(AV4=Assumptions!#REF!,Assumptions!#REF!,IF(AV$4=Assumptions!#REF!,Assumptions!#REF!,0)))))</f>
        <v>#REF!</v>
      </c>
      <c r="AW12" s="557" t="e">
        <f>IF(AW$4=Assumptions!#REF!,Assumptions!#REF!,IF(AW$4=Assumptions!#REF!,Assumptions!#REF!,IF(AW4=Assumptions!#REF!,Assumptions!#REF!,IF(AW4=Assumptions!#REF!,Assumptions!#REF!,IF(AW$4=Assumptions!#REF!,Assumptions!#REF!,0)))))</f>
        <v>#REF!</v>
      </c>
      <c r="AX12" s="557" t="e">
        <f>IF(AX$4=Assumptions!#REF!,Assumptions!#REF!,IF(AX$4=Assumptions!#REF!,Assumptions!#REF!,IF(AX4=Assumptions!#REF!,Assumptions!#REF!,IF(AX4=Assumptions!#REF!,Assumptions!#REF!,IF(AX$4=Assumptions!#REF!,Assumptions!#REF!,0)))))</f>
        <v>#REF!</v>
      </c>
      <c r="AY12" s="557" t="e">
        <f>IF(AY$4=Assumptions!#REF!,Assumptions!#REF!,IF(AY$4=Assumptions!#REF!,Assumptions!#REF!,IF(AY4=Assumptions!#REF!,Assumptions!#REF!,IF(AY4=Assumptions!#REF!,Assumptions!#REF!,IF(AY$4=Assumptions!#REF!,Assumptions!#REF!,0)))))</f>
        <v>#REF!</v>
      </c>
      <c r="AZ12" s="557" t="e">
        <f>IF(AZ$4=Assumptions!#REF!,Assumptions!#REF!,IF(AZ$4=Assumptions!#REF!,Assumptions!#REF!,IF(AZ4=Assumptions!#REF!,Assumptions!#REF!,IF(AZ4=Assumptions!#REF!,Assumptions!#REF!,IF(AZ$4=Assumptions!#REF!,Assumptions!#REF!,0)))))</f>
        <v>#REF!</v>
      </c>
      <c r="BA12" s="557" t="e">
        <f>IF(BA$4=Assumptions!#REF!,Assumptions!#REF!,IF(BA$4=Assumptions!#REF!,Assumptions!#REF!,IF(BA4=Assumptions!#REF!,Assumptions!#REF!,IF(BA4=Assumptions!#REF!,Assumptions!#REF!,IF(BA$4=Assumptions!#REF!,Assumptions!#REF!,0)))))</f>
        <v>#REF!</v>
      </c>
      <c r="BB12" s="557" t="e">
        <f>IF(BB$4=Assumptions!#REF!,Assumptions!#REF!,IF(BB$4=Assumptions!#REF!,Assumptions!#REF!,IF(BB4=Assumptions!#REF!,Assumptions!#REF!,IF(BB4=Assumptions!#REF!,Assumptions!#REF!,IF(BB$4=Assumptions!#REF!,Assumptions!#REF!,0)))))</f>
        <v>#REF!</v>
      </c>
      <c r="BC12" s="557" t="e">
        <f>IF(BC$4=Assumptions!#REF!,Assumptions!#REF!,IF(BC$4=Assumptions!#REF!,Assumptions!#REF!,IF(BC4=Assumptions!#REF!,Assumptions!#REF!,IF(BC4=Assumptions!#REF!,Assumptions!#REF!,IF(BC$4=Assumptions!#REF!,Assumptions!#REF!,0)))))</f>
        <v>#REF!</v>
      </c>
      <c r="BD12" s="557" t="e">
        <f>IF(BD$4=Assumptions!#REF!,Assumptions!#REF!,IF(BD$4=Assumptions!#REF!,Assumptions!#REF!,IF(BD4=Assumptions!#REF!,Assumptions!#REF!,IF(BD4=Assumptions!#REF!,Assumptions!#REF!,IF(BD$4=Assumptions!#REF!,Assumptions!#REF!,0)))))</f>
        <v>#REF!</v>
      </c>
      <c r="BE12" s="557" t="e">
        <f>IF(BE$4=Assumptions!#REF!,Assumptions!#REF!,IF(BE$4=Assumptions!#REF!,Assumptions!#REF!,IF(BE4=Assumptions!#REF!,Assumptions!#REF!,IF(BE4=Assumptions!#REF!,Assumptions!#REF!,IF(BE$4=Assumptions!#REF!,Assumptions!#REF!,0)))))</f>
        <v>#REF!</v>
      </c>
      <c r="BF12" s="557" t="e">
        <f>IF(BF$4=Assumptions!#REF!,Assumptions!#REF!,IF(BF$4=Assumptions!#REF!,Assumptions!#REF!,IF(BF4=Assumptions!#REF!,Assumptions!#REF!,IF(BF4=Assumptions!#REF!,Assumptions!#REF!,IF(BF$4=Assumptions!#REF!,Assumptions!#REF!,0)))))</f>
        <v>#REF!</v>
      </c>
      <c r="BG12" s="557" t="e">
        <f>IF(BG$4=Assumptions!#REF!,Assumptions!#REF!,IF(BG$4=Assumptions!#REF!,Assumptions!#REF!,IF(BG4=Assumptions!#REF!,Assumptions!#REF!,IF(BG4=Assumptions!#REF!,Assumptions!#REF!,IF(BG$4=Assumptions!#REF!,Assumptions!#REF!,0)))))</f>
        <v>#REF!</v>
      </c>
      <c r="BH12" s="557" t="e">
        <f>IF(BH$4=Assumptions!#REF!,Assumptions!#REF!,IF(BH$4=Assumptions!#REF!,Assumptions!#REF!,IF(BH4=Assumptions!#REF!,Assumptions!#REF!,IF(BH4=Assumptions!#REF!,Assumptions!#REF!,IF(BH$4=Assumptions!#REF!,Assumptions!#REF!,0)))))</f>
        <v>#REF!</v>
      </c>
      <c r="BI12" s="557" t="e">
        <f>IF(BI$4=Assumptions!#REF!,Assumptions!#REF!,IF(BI$4=Assumptions!#REF!,Assumptions!#REF!,IF(BI4=Assumptions!#REF!,Assumptions!#REF!,IF(BI4=Assumptions!#REF!,Assumptions!#REF!,IF(BI$4=Assumptions!#REF!,Assumptions!#REF!,0)))))</f>
        <v>#REF!</v>
      </c>
      <c r="BJ12" s="557" t="e">
        <f>IF(BJ$4=Assumptions!#REF!,Assumptions!#REF!,IF(BJ$4=Assumptions!#REF!,Assumptions!#REF!,IF(BJ4=Assumptions!#REF!,Assumptions!#REF!,IF(BJ4=Assumptions!#REF!,Assumptions!#REF!,IF(BJ$4=Assumptions!#REF!,Assumptions!#REF!,0)))))</f>
        <v>#REF!</v>
      </c>
      <c r="BK12" s="557" t="e">
        <f>IF(BK$4=Assumptions!#REF!,Assumptions!#REF!,IF(BK$4=Assumptions!#REF!,Assumptions!#REF!,IF(BK4=Assumptions!#REF!,Assumptions!#REF!,IF(BK4=Assumptions!#REF!,Assumptions!#REF!,IF(BK$4=Assumptions!#REF!,Assumptions!#REF!,0)))))</f>
        <v>#REF!</v>
      </c>
      <c r="BL12" s="557" t="e">
        <f>IF(BL$4=Assumptions!#REF!,Assumptions!#REF!,IF(BL$4=Assumptions!#REF!,Assumptions!#REF!,IF(BL4=Assumptions!#REF!,Assumptions!#REF!,IF(BL4=Assumptions!#REF!,Assumptions!#REF!,IF(BL$4=Assumptions!#REF!,Assumptions!#REF!,0)))))</f>
        <v>#REF!</v>
      </c>
      <c r="BM12" s="557" t="e">
        <f>IF(BM$4=Assumptions!#REF!,Assumptions!#REF!,IF(BM$4=Assumptions!#REF!,Assumptions!#REF!,IF(BM4=Assumptions!#REF!,Assumptions!#REF!,IF(BM4=Assumptions!#REF!,Assumptions!#REF!,IF(BM$4=Assumptions!#REF!,Assumptions!#REF!,0)))))</f>
        <v>#REF!</v>
      </c>
      <c r="BN12" s="557" t="e">
        <f>IF(BN$4=Assumptions!#REF!,Assumptions!#REF!,IF(BN$4=Assumptions!#REF!,Assumptions!#REF!,IF(BN4=Assumptions!#REF!,Assumptions!#REF!,IF(BN4=Assumptions!#REF!,Assumptions!#REF!,IF(BN$4=Assumptions!#REF!,Assumptions!#REF!,0)))))</f>
        <v>#REF!</v>
      </c>
      <c r="BO12" s="557" t="e">
        <f>IF(BO$4=Assumptions!#REF!,Assumptions!#REF!,IF(BO$4=Assumptions!#REF!,Assumptions!#REF!,IF(BO4=Assumptions!#REF!,Assumptions!#REF!,IF(BO4=Assumptions!#REF!,Assumptions!#REF!,IF(BO$4=Assumptions!#REF!,Assumptions!#REF!,0)))))</f>
        <v>#REF!</v>
      </c>
      <c r="BP12" s="557" t="e">
        <f>IF(BP$4=Assumptions!#REF!,Assumptions!#REF!,IF(BP$4=Assumptions!#REF!,Assumptions!#REF!,IF(BP4=Assumptions!#REF!,Assumptions!#REF!,IF(BP4=Assumptions!#REF!,Assumptions!#REF!,IF(BP$4=Assumptions!#REF!,Assumptions!#REF!,0)))))</f>
        <v>#REF!</v>
      </c>
      <c r="BQ12" s="557" t="e">
        <f>IF(BQ$4=Assumptions!#REF!,Assumptions!#REF!,IF(BQ$4=Assumptions!#REF!,Assumptions!#REF!,IF(BQ4=Assumptions!#REF!,Assumptions!#REF!,IF(BQ4=Assumptions!#REF!,Assumptions!#REF!,IF(BQ$4=Assumptions!#REF!,Assumptions!#REF!,0)))))</f>
        <v>#REF!</v>
      </c>
      <c r="BR12" s="557" t="e">
        <f>IF(BR$4=Assumptions!#REF!,Assumptions!#REF!,IF(BR$4=Assumptions!#REF!,Assumptions!#REF!,IF(BR4=Assumptions!#REF!,Assumptions!#REF!,IF(BR4=Assumptions!#REF!,Assumptions!#REF!,IF(BR$4=Assumptions!#REF!,Assumptions!#REF!,0)))))</f>
        <v>#REF!</v>
      </c>
      <c r="BS12" s="557" t="e">
        <f>IF(BS$4=Assumptions!#REF!,Assumptions!#REF!,IF(BS$4=Assumptions!#REF!,Assumptions!#REF!,IF(BS4=Assumptions!#REF!,Assumptions!#REF!,IF(BS4=Assumptions!#REF!,Assumptions!#REF!,IF(BS$4=Assumptions!#REF!,Assumptions!#REF!,0)))))</f>
        <v>#REF!</v>
      </c>
      <c r="BT12" s="557" t="e">
        <f>IF(BT$4=Assumptions!#REF!,Assumptions!#REF!,IF(BT$4=Assumptions!#REF!,Assumptions!#REF!,IF(BT4=Assumptions!#REF!,Assumptions!#REF!,IF(BT4=Assumptions!#REF!,Assumptions!#REF!,IF(BT$4=Assumptions!#REF!,Assumptions!#REF!,0)))))</f>
        <v>#REF!</v>
      </c>
      <c r="BU12" s="557" t="e">
        <f>IF(BU$4=Assumptions!#REF!,Assumptions!#REF!,IF(BU$4=Assumptions!#REF!,Assumptions!#REF!,IF(BU4=Assumptions!#REF!,Assumptions!#REF!,IF(BU4=Assumptions!#REF!,Assumptions!#REF!,IF(BU$4=Assumptions!#REF!,Assumptions!#REF!,0)))))</f>
        <v>#REF!</v>
      </c>
      <c r="BV12" s="557" t="e">
        <f>IF(BV$4=Assumptions!#REF!,Assumptions!#REF!,IF(BV$4=Assumptions!#REF!,Assumptions!#REF!,IF(BV4=Assumptions!#REF!,Assumptions!#REF!,IF(BV4=Assumptions!#REF!,Assumptions!#REF!,IF(BV$4=Assumptions!#REF!,Assumptions!#REF!,0)))))</f>
        <v>#REF!</v>
      </c>
      <c r="BW12" s="557" t="e">
        <f>IF(BW$4=Assumptions!#REF!,Assumptions!#REF!,IF(BW$4=Assumptions!#REF!,Assumptions!#REF!,IF(BW4=Assumptions!#REF!,Assumptions!#REF!,IF(BW4=Assumptions!#REF!,Assumptions!#REF!,IF(BW$4=Assumptions!#REF!,Assumptions!#REF!,0)))))</f>
        <v>#REF!</v>
      </c>
      <c r="BX12" s="557" t="e">
        <f>IF(BX$4=Assumptions!#REF!,Assumptions!#REF!,IF(BX$4=Assumptions!#REF!,Assumptions!#REF!,IF(BX4=Assumptions!#REF!,Assumptions!#REF!,IF(BX4=Assumptions!#REF!,Assumptions!#REF!,IF(BX$4=Assumptions!#REF!,Assumptions!#REF!,0)))))</f>
        <v>#REF!</v>
      </c>
      <c r="BY12" s="557" t="e">
        <f>IF(BY$4=Assumptions!#REF!,Assumptions!#REF!,IF(BY$4=Assumptions!#REF!,Assumptions!#REF!,IF(BY4=Assumptions!#REF!,Assumptions!#REF!,IF(BY4=Assumptions!#REF!,Assumptions!#REF!,IF(BY$4=Assumptions!#REF!,Assumptions!#REF!,0)))))</f>
        <v>#REF!</v>
      </c>
      <c r="BZ12" s="557" t="e">
        <f>IF(BZ$4=Assumptions!#REF!,Assumptions!#REF!,IF(BZ$4=Assumptions!#REF!,Assumptions!#REF!,IF(BZ4=Assumptions!#REF!,Assumptions!#REF!,IF(BZ4=Assumptions!#REF!,Assumptions!#REF!,IF(BZ$4=Assumptions!#REF!,Assumptions!#REF!,0)))))</f>
        <v>#REF!</v>
      </c>
      <c r="CA12" s="557" t="e">
        <f>IF(CA$4=Assumptions!#REF!,Assumptions!#REF!,IF(CA$4=Assumptions!#REF!,Assumptions!#REF!,IF(CA4=Assumptions!#REF!,Assumptions!#REF!,IF(CA4=Assumptions!#REF!,Assumptions!#REF!,IF(CA$4=Assumptions!#REF!,Assumptions!#REF!,0)))))</f>
        <v>#REF!</v>
      </c>
      <c r="CB12" s="557" t="e">
        <f>IF(CB$4=Assumptions!#REF!,Assumptions!#REF!,IF(CB$4=Assumptions!#REF!,Assumptions!#REF!,IF(CB4=Assumptions!#REF!,Assumptions!#REF!,IF(CB4=Assumptions!#REF!,Assumptions!#REF!,IF(CB$4=Assumptions!#REF!,Assumptions!#REF!,0)))))</f>
        <v>#REF!</v>
      </c>
      <c r="CC12" s="557" t="e">
        <f>IF(CC$4=Assumptions!#REF!,Assumptions!#REF!,IF(CC$4=Assumptions!#REF!,Assumptions!#REF!,IF(CC4=Assumptions!#REF!,Assumptions!#REF!,IF(CC4=Assumptions!#REF!,Assumptions!#REF!,IF(CC$4=Assumptions!#REF!,Assumptions!#REF!,0)))))</f>
        <v>#REF!</v>
      </c>
      <c r="CD12" s="557" t="e">
        <f>IF(CD$4=Assumptions!#REF!,Assumptions!#REF!,IF(CD$4=Assumptions!#REF!,Assumptions!#REF!,IF(CD4=Assumptions!#REF!,Assumptions!#REF!,IF(CD4=Assumptions!#REF!,Assumptions!#REF!,IF(CD$4=Assumptions!#REF!,Assumptions!#REF!,0)))))</f>
        <v>#REF!</v>
      </c>
      <c r="CE12" s="557" t="e">
        <f>IF(CE$4=Assumptions!#REF!,Assumptions!#REF!,IF(CE$4=Assumptions!#REF!,Assumptions!#REF!,IF(CE4=Assumptions!#REF!,Assumptions!#REF!,IF(CE4=Assumptions!#REF!,Assumptions!#REF!,IF(CE$4=Assumptions!#REF!,Assumptions!#REF!,0)))))</f>
        <v>#REF!</v>
      </c>
      <c r="CF12" s="557" t="e">
        <f>IF(CF$4=Assumptions!#REF!,Assumptions!#REF!,IF(CF$4=Assumptions!#REF!,Assumptions!#REF!,IF(CF4=Assumptions!#REF!,Assumptions!#REF!,IF(CF4=Assumptions!#REF!,Assumptions!#REF!,IF(CF$4=Assumptions!#REF!,Assumptions!#REF!,0)))))</f>
        <v>#REF!</v>
      </c>
      <c r="CG12" s="557" t="e">
        <f>IF(CG$4=Assumptions!#REF!,Assumptions!#REF!,IF(CG$4=Assumptions!#REF!,Assumptions!#REF!,IF(CG4=Assumptions!#REF!,Assumptions!#REF!,IF(CG4=Assumptions!#REF!,Assumptions!#REF!,IF(CG$4=Assumptions!#REF!,Assumptions!#REF!,0)))))</f>
        <v>#REF!</v>
      </c>
      <c r="CH12" s="557" t="e">
        <f>IF(CH$4=Assumptions!#REF!,Assumptions!#REF!,IF(CH$4=Assumptions!#REF!,Assumptions!#REF!,IF(CH4=Assumptions!#REF!,Assumptions!#REF!,IF(CH4=Assumptions!#REF!,Assumptions!#REF!,IF(CH$4=Assumptions!#REF!,Assumptions!#REF!,0)))))</f>
        <v>#REF!</v>
      </c>
      <c r="CI12" s="557" t="e">
        <f>IF(CI$4=Assumptions!#REF!,Assumptions!#REF!,IF(CI$4=Assumptions!#REF!,Assumptions!#REF!,IF(CI4=Assumptions!#REF!,Assumptions!#REF!,IF(CI4=Assumptions!#REF!,Assumptions!#REF!,IF(CI$4=Assumptions!#REF!,Assumptions!#REF!,0)))))</f>
        <v>#REF!</v>
      </c>
      <c r="CJ12" s="437"/>
      <c r="CK12" s="406">
        <v>8</v>
      </c>
    </row>
    <row r="13" spans="1:89" ht="15.75" customHeight="1">
      <c r="A13" s="497"/>
      <c r="B13" s="498"/>
      <c r="C13" s="955"/>
      <c r="D13" s="498"/>
      <c r="E13" s="498"/>
      <c r="F13" s="498"/>
      <c r="G13" s="498"/>
      <c r="H13" s="963"/>
      <c r="I13" s="498"/>
      <c r="J13" s="498"/>
      <c r="K13" s="498"/>
      <c r="L13" s="498"/>
      <c r="M13" s="498"/>
      <c r="N13" s="498"/>
      <c r="O13" s="498"/>
      <c r="P13" s="498"/>
      <c r="Q13" s="498"/>
      <c r="R13" s="498"/>
      <c r="S13" s="498"/>
      <c r="T13" s="498"/>
      <c r="U13" s="498"/>
      <c r="V13" s="498"/>
      <c r="W13" s="498"/>
      <c r="X13" s="498"/>
      <c r="Y13" s="498"/>
      <c r="Z13" s="498"/>
      <c r="AA13" s="498"/>
      <c r="AB13" s="498"/>
      <c r="AC13" s="498"/>
      <c r="AD13" s="498"/>
      <c r="AE13" s="498"/>
      <c r="AF13" s="498"/>
      <c r="AG13" s="498"/>
      <c r="AH13" s="498"/>
      <c r="AI13" s="498"/>
      <c r="AJ13" s="498"/>
      <c r="AK13" s="498"/>
      <c r="AL13" s="498"/>
      <c r="AM13" s="498"/>
      <c r="AN13" s="498"/>
      <c r="AO13" s="498"/>
      <c r="AP13" s="498"/>
      <c r="AQ13" s="498"/>
      <c r="AR13" s="498"/>
      <c r="AS13" s="498"/>
      <c r="AT13" s="498"/>
      <c r="AU13" s="498"/>
      <c r="AV13" s="498"/>
      <c r="AW13" s="498"/>
      <c r="AX13" s="498"/>
      <c r="AY13" s="498"/>
      <c r="AZ13" s="498"/>
      <c r="BA13" s="498"/>
      <c r="BB13" s="498"/>
      <c r="BC13" s="498"/>
      <c r="BD13" s="498"/>
      <c r="BE13" s="498"/>
      <c r="BF13" s="498"/>
      <c r="BG13" s="498"/>
      <c r="BH13" s="498"/>
      <c r="BI13" s="498"/>
      <c r="BJ13" s="498"/>
      <c r="BK13" s="498"/>
      <c r="BL13" s="498"/>
      <c r="BM13" s="498"/>
      <c r="BN13" s="498"/>
      <c r="BO13" s="498"/>
      <c r="BP13" s="498"/>
      <c r="BQ13" s="498"/>
      <c r="BR13" s="498"/>
      <c r="BS13" s="498"/>
      <c r="BT13" s="498"/>
      <c r="BU13" s="498"/>
      <c r="BV13" s="498"/>
      <c r="BW13" s="498"/>
      <c r="BX13" s="498"/>
      <c r="BY13" s="498"/>
      <c r="BZ13" s="498"/>
      <c r="CA13" s="498"/>
      <c r="CB13" s="498"/>
      <c r="CC13" s="498"/>
      <c r="CD13" s="498"/>
      <c r="CE13" s="498"/>
      <c r="CF13" s="498"/>
      <c r="CG13" s="498"/>
      <c r="CH13" s="498"/>
      <c r="CI13" s="498"/>
      <c r="CJ13" s="497"/>
      <c r="CK13" s="406"/>
    </row>
    <row r="14" spans="1:89" ht="15.75" customHeight="1">
      <c r="A14" s="489" t="s">
        <v>358</v>
      </c>
      <c r="B14" s="498"/>
      <c r="C14" s="955"/>
      <c r="D14" s="498"/>
      <c r="E14" s="498"/>
      <c r="F14" s="498"/>
      <c r="G14" s="498"/>
      <c r="H14" s="963"/>
      <c r="I14" s="498"/>
      <c r="J14" s="498"/>
      <c r="K14" s="498"/>
      <c r="L14" s="498"/>
      <c r="M14" s="498"/>
      <c r="N14" s="498"/>
      <c r="O14" s="498"/>
      <c r="P14" s="498"/>
      <c r="Q14" s="498"/>
      <c r="R14" s="498"/>
      <c r="S14" s="498"/>
      <c r="T14" s="498"/>
      <c r="U14" s="498"/>
      <c r="V14" s="498"/>
      <c r="W14" s="498"/>
      <c r="X14" s="498"/>
      <c r="Y14" s="498"/>
      <c r="Z14" s="498"/>
      <c r="AA14" s="498"/>
      <c r="AB14" s="498"/>
      <c r="AC14" s="498"/>
      <c r="AD14" s="498"/>
      <c r="AE14" s="498"/>
      <c r="AF14" s="498"/>
      <c r="AG14" s="498"/>
      <c r="AH14" s="498"/>
      <c r="AI14" s="498"/>
      <c r="AJ14" s="498"/>
      <c r="AK14" s="498"/>
      <c r="AL14" s="498"/>
      <c r="AM14" s="498"/>
      <c r="AN14" s="498"/>
      <c r="AO14" s="498"/>
      <c r="AP14" s="498"/>
      <c r="AQ14" s="498"/>
      <c r="AR14" s="498"/>
      <c r="AS14" s="498"/>
      <c r="AT14" s="498"/>
      <c r="AU14" s="498"/>
      <c r="AV14" s="498"/>
      <c r="AW14" s="498"/>
      <c r="AX14" s="498"/>
      <c r="AY14" s="498"/>
      <c r="AZ14" s="498"/>
      <c r="BA14" s="498"/>
      <c r="BB14" s="498"/>
      <c r="BC14" s="498"/>
      <c r="BD14" s="498"/>
      <c r="BE14" s="498"/>
      <c r="BF14" s="498"/>
      <c r="BG14" s="498"/>
      <c r="BH14" s="498"/>
      <c r="BI14" s="498"/>
      <c r="BJ14" s="498"/>
      <c r="BK14" s="498"/>
      <c r="BL14" s="498"/>
      <c r="BM14" s="498"/>
      <c r="BN14" s="498"/>
      <c r="BO14" s="498"/>
      <c r="BP14" s="498"/>
      <c r="BQ14" s="498"/>
      <c r="BR14" s="498"/>
      <c r="BS14" s="498"/>
      <c r="BT14" s="498"/>
      <c r="BU14" s="498"/>
      <c r="BV14" s="498"/>
      <c r="BW14" s="498"/>
      <c r="BX14" s="498"/>
      <c r="BY14" s="498"/>
      <c r="BZ14" s="498"/>
      <c r="CA14" s="498"/>
      <c r="CB14" s="498"/>
      <c r="CC14" s="498"/>
      <c r="CD14" s="498"/>
      <c r="CE14" s="498"/>
      <c r="CF14" s="498"/>
      <c r="CG14" s="498"/>
      <c r="CH14" s="498"/>
      <c r="CI14" s="498"/>
      <c r="CJ14" s="497"/>
      <c r="CK14" s="406"/>
    </row>
    <row r="15" spans="1:89" ht="15.75" customHeight="1">
      <c r="A15" s="437" t="s">
        <v>359</v>
      </c>
      <c r="B15" s="498"/>
      <c r="C15" s="957" t="str">
        <f>Settings!$C$7</f>
        <v>USD</v>
      </c>
      <c r="D15" s="964">
        <v>0</v>
      </c>
      <c r="E15" s="964">
        <v>0</v>
      </c>
      <c r="F15" s="964">
        <v>0</v>
      </c>
      <c r="G15" s="964">
        <v>0</v>
      </c>
      <c r="H15" s="964">
        <v>0</v>
      </c>
      <c r="I15" s="964">
        <v>0</v>
      </c>
      <c r="J15" s="964">
        <v>0</v>
      </c>
      <c r="K15" s="964">
        <v>0</v>
      </c>
      <c r="L15" s="964">
        <v>0</v>
      </c>
      <c r="M15" s="964">
        <v>0</v>
      </c>
      <c r="N15" s="964">
        <v>0</v>
      </c>
      <c r="O15" s="964">
        <v>0</v>
      </c>
      <c r="P15" s="964">
        <v>0</v>
      </c>
      <c r="Q15" s="964">
        <v>0</v>
      </c>
      <c r="R15" s="964">
        <v>0</v>
      </c>
      <c r="S15" s="964">
        <v>0</v>
      </c>
      <c r="T15" s="964">
        <v>0</v>
      </c>
      <c r="U15" s="964">
        <v>0</v>
      </c>
      <c r="V15" s="964">
        <v>0</v>
      </c>
      <c r="W15" s="964">
        <v>0</v>
      </c>
      <c r="X15" s="964">
        <v>0</v>
      </c>
      <c r="Y15" s="964">
        <v>0</v>
      </c>
      <c r="Z15" s="964">
        <v>0</v>
      </c>
      <c r="AA15" s="964">
        <v>0</v>
      </c>
      <c r="AB15" s="964">
        <v>0</v>
      </c>
      <c r="AC15" s="964">
        <v>0</v>
      </c>
      <c r="AD15" s="964">
        <v>0</v>
      </c>
      <c r="AE15" s="964">
        <v>0</v>
      </c>
      <c r="AF15" s="964">
        <v>0</v>
      </c>
      <c r="AG15" s="964">
        <v>0</v>
      </c>
      <c r="AH15" s="964">
        <v>0</v>
      </c>
      <c r="AI15" s="964">
        <v>0</v>
      </c>
      <c r="AJ15" s="964">
        <v>0</v>
      </c>
      <c r="AK15" s="964">
        <v>0</v>
      </c>
      <c r="AL15" s="964">
        <v>0</v>
      </c>
      <c r="AM15" s="964">
        <v>0</v>
      </c>
      <c r="AN15" s="964">
        <v>0</v>
      </c>
      <c r="AO15" s="964">
        <v>0</v>
      </c>
      <c r="AP15" s="964">
        <v>0</v>
      </c>
      <c r="AQ15" s="964">
        <v>0</v>
      </c>
      <c r="AR15" s="964">
        <v>0</v>
      </c>
      <c r="AS15" s="964">
        <v>0</v>
      </c>
      <c r="AT15" s="964">
        <v>0</v>
      </c>
      <c r="AU15" s="964">
        <v>0</v>
      </c>
      <c r="AV15" s="964">
        <v>0</v>
      </c>
      <c r="AW15" s="964">
        <v>0</v>
      </c>
      <c r="AX15" s="964">
        <v>0</v>
      </c>
      <c r="AY15" s="964">
        <v>0</v>
      </c>
      <c r="AZ15" s="964">
        <v>0</v>
      </c>
      <c r="BA15" s="964">
        <v>0</v>
      </c>
      <c r="BB15" s="964">
        <v>0</v>
      </c>
      <c r="BC15" s="964">
        <v>0</v>
      </c>
      <c r="BD15" s="964">
        <v>0</v>
      </c>
      <c r="BE15" s="964">
        <v>0</v>
      </c>
      <c r="BF15" s="964">
        <v>0</v>
      </c>
      <c r="BG15" s="964">
        <v>0</v>
      </c>
      <c r="BH15" s="964">
        <v>0</v>
      </c>
      <c r="BI15" s="964">
        <v>0</v>
      </c>
      <c r="BJ15" s="964">
        <v>0</v>
      </c>
      <c r="BK15" s="964">
        <v>0</v>
      </c>
      <c r="BL15" s="964">
        <v>0</v>
      </c>
      <c r="BM15" s="964">
        <v>0</v>
      </c>
      <c r="BN15" s="964">
        <v>0</v>
      </c>
      <c r="BO15" s="964">
        <v>0</v>
      </c>
      <c r="BP15" s="964">
        <v>0</v>
      </c>
      <c r="BQ15" s="964">
        <v>0</v>
      </c>
      <c r="BR15" s="964">
        <v>0</v>
      </c>
      <c r="BS15" s="964">
        <v>0</v>
      </c>
      <c r="BT15" s="964">
        <v>0</v>
      </c>
      <c r="BU15" s="964">
        <v>0</v>
      </c>
      <c r="BV15" s="964">
        <v>0</v>
      </c>
      <c r="BW15" s="964">
        <v>0</v>
      </c>
      <c r="BX15" s="964">
        <v>0</v>
      </c>
      <c r="BY15" s="964">
        <v>0</v>
      </c>
      <c r="BZ15" s="964">
        <v>0</v>
      </c>
      <c r="CA15" s="964">
        <v>0</v>
      </c>
      <c r="CB15" s="964">
        <v>0</v>
      </c>
      <c r="CC15" s="964">
        <v>0</v>
      </c>
      <c r="CD15" s="964">
        <v>0</v>
      </c>
      <c r="CE15" s="964">
        <v>0</v>
      </c>
      <c r="CF15" s="964">
        <v>0</v>
      </c>
      <c r="CG15" s="964">
        <v>0</v>
      </c>
      <c r="CH15" s="964">
        <v>0</v>
      </c>
      <c r="CI15" s="964">
        <v>0</v>
      </c>
      <c r="CJ15" s="497"/>
      <c r="CK15" s="406"/>
    </row>
    <row r="16" spans="1:89" ht="15.75" customHeight="1">
      <c r="A16" s="497"/>
      <c r="B16" s="498"/>
      <c r="C16" s="955"/>
      <c r="D16" s="498"/>
      <c r="E16" s="498"/>
      <c r="F16" s="498"/>
      <c r="G16" s="498"/>
      <c r="H16" s="963"/>
      <c r="I16" s="498"/>
      <c r="J16" s="498"/>
      <c r="K16" s="498"/>
      <c r="L16" s="498"/>
      <c r="M16" s="498"/>
      <c r="N16" s="498"/>
      <c r="O16" s="498"/>
      <c r="P16" s="498"/>
      <c r="Q16" s="498"/>
      <c r="R16" s="498"/>
      <c r="S16" s="498"/>
      <c r="T16" s="498"/>
      <c r="U16" s="498"/>
      <c r="V16" s="498"/>
      <c r="W16" s="498"/>
      <c r="X16" s="498"/>
      <c r="Y16" s="498"/>
      <c r="Z16" s="498"/>
      <c r="AA16" s="498"/>
      <c r="AB16" s="498"/>
      <c r="AC16" s="498"/>
      <c r="AD16" s="498"/>
      <c r="AE16" s="498"/>
      <c r="AF16" s="498"/>
      <c r="AG16" s="498"/>
      <c r="AH16" s="498"/>
      <c r="AI16" s="498"/>
      <c r="AJ16" s="498"/>
      <c r="AK16" s="498"/>
      <c r="AL16" s="498"/>
      <c r="AM16" s="498"/>
      <c r="AN16" s="498"/>
      <c r="AO16" s="498"/>
      <c r="AP16" s="498"/>
      <c r="AQ16" s="498"/>
      <c r="AR16" s="498"/>
      <c r="AS16" s="498"/>
      <c r="AT16" s="498"/>
      <c r="AU16" s="498"/>
      <c r="AV16" s="498"/>
      <c r="AW16" s="498"/>
      <c r="AX16" s="498"/>
      <c r="AY16" s="498"/>
      <c r="AZ16" s="498"/>
      <c r="BA16" s="498"/>
      <c r="BB16" s="498"/>
      <c r="BC16" s="498"/>
      <c r="BD16" s="498"/>
      <c r="BE16" s="498"/>
      <c r="BF16" s="498"/>
      <c r="BG16" s="498"/>
      <c r="BH16" s="498"/>
      <c r="BI16" s="498"/>
      <c r="BJ16" s="498"/>
      <c r="BK16" s="498"/>
      <c r="BL16" s="498"/>
      <c r="BM16" s="498"/>
      <c r="BN16" s="498"/>
      <c r="BO16" s="498"/>
      <c r="BP16" s="498"/>
      <c r="BQ16" s="498"/>
      <c r="BR16" s="498"/>
      <c r="BS16" s="498"/>
      <c r="BT16" s="498"/>
      <c r="BU16" s="498"/>
      <c r="BV16" s="498"/>
      <c r="BW16" s="498"/>
      <c r="BX16" s="498"/>
      <c r="BY16" s="498"/>
      <c r="BZ16" s="498"/>
      <c r="CA16" s="498"/>
      <c r="CB16" s="498"/>
      <c r="CC16" s="498"/>
      <c r="CD16" s="498"/>
      <c r="CE16" s="498"/>
      <c r="CF16" s="498"/>
      <c r="CG16" s="498"/>
      <c r="CH16" s="498"/>
      <c r="CI16" s="498"/>
      <c r="CJ16" s="497"/>
      <c r="CK16" s="406"/>
    </row>
    <row r="17" spans="1:89" ht="15.75" customHeight="1">
      <c r="A17" s="497"/>
      <c r="B17" s="498"/>
      <c r="C17" s="955"/>
      <c r="D17" s="498"/>
      <c r="E17" s="498"/>
      <c r="F17" s="498"/>
      <c r="G17" s="498"/>
      <c r="H17" s="963"/>
      <c r="I17" s="498"/>
      <c r="J17" s="498"/>
      <c r="K17" s="498"/>
      <c r="L17" s="498"/>
      <c r="M17" s="498"/>
      <c r="N17" s="498"/>
      <c r="O17" s="498"/>
      <c r="P17" s="498"/>
      <c r="Q17" s="498"/>
      <c r="R17" s="498"/>
      <c r="S17" s="498"/>
      <c r="T17" s="498"/>
      <c r="U17" s="498"/>
      <c r="V17" s="498"/>
      <c r="W17" s="498"/>
      <c r="X17" s="498"/>
      <c r="Y17" s="498"/>
      <c r="Z17" s="498"/>
      <c r="AA17" s="498"/>
      <c r="AB17" s="498"/>
      <c r="AC17" s="498"/>
      <c r="AD17" s="498"/>
      <c r="AE17" s="498"/>
      <c r="AF17" s="498"/>
      <c r="AG17" s="498"/>
      <c r="AH17" s="498"/>
      <c r="AI17" s="498"/>
      <c r="AJ17" s="498"/>
      <c r="AK17" s="498"/>
      <c r="AL17" s="498"/>
      <c r="AM17" s="498"/>
      <c r="AN17" s="498"/>
      <c r="AO17" s="498"/>
      <c r="AP17" s="498"/>
      <c r="AQ17" s="498"/>
      <c r="AR17" s="498"/>
      <c r="AS17" s="498"/>
      <c r="AT17" s="498"/>
      <c r="AU17" s="498"/>
      <c r="AV17" s="498"/>
      <c r="AW17" s="498"/>
      <c r="AX17" s="498"/>
      <c r="AY17" s="498"/>
      <c r="AZ17" s="498"/>
      <c r="BA17" s="498"/>
      <c r="BB17" s="498"/>
      <c r="BC17" s="498"/>
      <c r="BD17" s="498"/>
      <c r="BE17" s="498"/>
      <c r="BF17" s="498"/>
      <c r="BG17" s="498"/>
      <c r="BH17" s="498"/>
      <c r="BI17" s="498"/>
      <c r="BJ17" s="498"/>
      <c r="BK17" s="498"/>
      <c r="BL17" s="498"/>
      <c r="BM17" s="498"/>
      <c r="BN17" s="498"/>
      <c r="BO17" s="498"/>
      <c r="BP17" s="498"/>
      <c r="BQ17" s="498"/>
      <c r="BR17" s="498"/>
      <c r="BS17" s="498"/>
      <c r="BT17" s="498"/>
      <c r="BU17" s="498"/>
      <c r="BV17" s="498"/>
      <c r="BW17" s="498"/>
      <c r="BX17" s="498"/>
      <c r="BY17" s="498"/>
      <c r="BZ17" s="498"/>
      <c r="CA17" s="498"/>
      <c r="CB17" s="498"/>
      <c r="CC17" s="498"/>
      <c r="CD17" s="498"/>
      <c r="CE17" s="498"/>
      <c r="CF17" s="498"/>
      <c r="CG17" s="498"/>
      <c r="CH17" s="498"/>
      <c r="CI17" s="498"/>
      <c r="CJ17" s="497"/>
      <c r="CK17" s="406"/>
    </row>
    <row r="18" spans="1:89" ht="15.75" customHeight="1">
      <c r="A18" s="497"/>
      <c r="B18" s="498"/>
      <c r="C18" s="955"/>
      <c r="D18" s="498"/>
      <c r="E18" s="498"/>
      <c r="F18" s="498"/>
      <c r="G18" s="498"/>
      <c r="H18" s="963"/>
      <c r="I18" s="498"/>
      <c r="J18" s="498"/>
      <c r="K18" s="498"/>
      <c r="L18" s="498"/>
      <c r="M18" s="498"/>
      <c r="N18" s="498"/>
      <c r="O18" s="498"/>
      <c r="P18" s="498"/>
      <c r="Q18" s="498"/>
      <c r="R18" s="498"/>
      <c r="S18" s="498"/>
      <c r="T18" s="498"/>
      <c r="U18" s="498"/>
      <c r="V18" s="498"/>
      <c r="W18" s="498"/>
      <c r="X18" s="498"/>
      <c r="Y18" s="498"/>
      <c r="Z18" s="498"/>
      <c r="AA18" s="498"/>
      <c r="AB18" s="498"/>
      <c r="AC18" s="498"/>
      <c r="AD18" s="498"/>
      <c r="AE18" s="498"/>
      <c r="AF18" s="498"/>
      <c r="AG18" s="498"/>
      <c r="AH18" s="498"/>
      <c r="AI18" s="498"/>
      <c r="AJ18" s="498"/>
      <c r="AK18" s="498"/>
      <c r="AL18" s="498"/>
      <c r="AM18" s="498"/>
      <c r="AN18" s="498"/>
      <c r="AO18" s="498"/>
      <c r="AP18" s="498"/>
      <c r="AQ18" s="498"/>
      <c r="AR18" s="498"/>
      <c r="AS18" s="498"/>
      <c r="AT18" s="498"/>
      <c r="AU18" s="498"/>
      <c r="AV18" s="498"/>
      <c r="AW18" s="498"/>
      <c r="AX18" s="498"/>
      <c r="AY18" s="498"/>
      <c r="AZ18" s="498"/>
      <c r="BA18" s="498"/>
      <c r="BB18" s="498"/>
      <c r="BC18" s="498"/>
      <c r="BD18" s="498"/>
      <c r="BE18" s="498"/>
      <c r="BF18" s="498"/>
      <c r="BG18" s="498"/>
      <c r="BH18" s="498"/>
      <c r="BI18" s="498"/>
      <c r="BJ18" s="498"/>
      <c r="BK18" s="498"/>
      <c r="BL18" s="498"/>
      <c r="BM18" s="498"/>
      <c r="BN18" s="498"/>
      <c r="BO18" s="498"/>
      <c r="BP18" s="498"/>
      <c r="BQ18" s="498"/>
      <c r="BR18" s="498"/>
      <c r="BS18" s="498"/>
      <c r="BT18" s="498"/>
      <c r="BU18" s="498"/>
      <c r="BV18" s="498"/>
      <c r="BW18" s="498"/>
      <c r="BX18" s="498"/>
      <c r="BY18" s="498"/>
      <c r="BZ18" s="498"/>
      <c r="CA18" s="498"/>
      <c r="CB18" s="498"/>
      <c r="CC18" s="498"/>
      <c r="CD18" s="498"/>
      <c r="CE18" s="498"/>
      <c r="CF18" s="498"/>
      <c r="CG18" s="498"/>
      <c r="CH18" s="498"/>
      <c r="CI18" s="498"/>
      <c r="CJ18" s="497"/>
      <c r="CK18" s="406">
        <v>9</v>
      </c>
    </row>
    <row r="19" spans="1:89" ht="15.75" customHeight="1">
      <c r="A19" s="497"/>
      <c r="B19" s="498"/>
      <c r="C19" s="955"/>
      <c r="D19" s="498"/>
      <c r="E19" s="498"/>
      <c r="F19" s="498"/>
      <c r="G19" s="498"/>
      <c r="H19" s="963"/>
      <c r="I19" s="498"/>
      <c r="J19" s="498"/>
      <c r="K19" s="498"/>
      <c r="L19" s="498"/>
      <c r="M19" s="498"/>
      <c r="N19" s="498"/>
      <c r="O19" s="498"/>
      <c r="P19" s="498"/>
      <c r="Q19" s="498"/>
      <c r="R19" s="498"/>
      <c r="S19" s="498"/>
      <c r="T19" s="498"/>
      <c r="U19" s="498"/>
      <c r="V19" s="498"/>
      <c r="W19" s="498"/>
      <c r="X19" s="498"/>
      <c r="Y19" s="498"/>
      <c r="Z19" s="498"/>
      <c r="AA19" s="498"/>
      <c r="AB19" s="498"/>
      <c r="AC19" s="498"/>
      <c r="AD19" s="498"/>
      <c r="AE19" s="498"/>
      <c r="AF19" s="498"/>
      <c r="AG19" s="498"/>
      <c r="AH19" s="498"/>
      <c r="AI19" s="498"/>
      <c r="AJ19" s="498"/>
      <c r="AK19" s="498"/>
      <c r="AL19" s="498"/>
      <c r="AM19" s="498"/>
      <c r="AN19" s="498"/>
      <c r="AO19" s="498"/>
      <c r="AP19" s="498"/>
      <c r="AQ19" s="498"/>
      <c r="AR19" s="498"/>
      <c r="AS19" s="498"/>
      <c r="AT19" s="498"/>
      <c r="AU19" s="498"/>
      <c r="AV19" s="498"/>
      <c r="AW19" s="498"/>
      <c r="AX19" s="498"/>
      <c r="AY19" s="498"/>
      <c r="AZ19" s="498"/>
      <c r="BA19" s="498"/>
      <c r="BB19" s="498"/>
      <c r="BC19" s="498"/>
      <c r="BD19" s="498"/>
      <c r="BE19" s="498"/>
      <c r="BF19" s="498"/>
      <c r="BG19" s="498"/>
      <c r="BH19" s="498"/>
      <c r="BI19" s="498"/>
      <c r="BJ19" s="498"/>
      <c r="BK19" s="498"/>
      <c r="BL19" s="498"/>
      <c r="BM19" s="498"/>
      <c r="BN19" s="498"/>
      <c r="BO19" s="498"/>
      <c r="BP19" s="498"/>
      <c r="BQ19" s="498"/>
      <c r="BR19" s="498"/>
      <c r="BS19" s="498"/>
      <c r="BT19" s="498"/>
      <c r="BU19" s="498"/>
      <c r="BV19" s="498"/>
      <c r="BW19" s="498"/>
      <c r="BX19" s="498"/>
      <c r="BY19" s="498"/>
      <c r="BZ19" s="498"/>
      <c r="CA19" s="498"/>
      <c r="CB19" s="498"/>
      <c r="CC19" s="498"/>
      <c r="CD19" s="498"/>
      <c r="CE19" s="498"/>
      <c r="CF19" s="498"/>
      <c r="CG19" s="498"/>
      <c r="CH19" s="498"/>
      <c r="CI19" s="498"/>
      <c r="CJ19" s="497"/>
      <c r="CK19" s="406">
        <v>10</v>
      </c>
    </row>
    <row r="20" spans="1:89" ht="41.25" customHeight="1">
      <c r="A20" s="965" t="s">
        <v>360</v>
      </c>
      <c r="B20" s="951"/>
      <c r="C20" s="952"/>
      <c r="D20" s="966"/>
      <c r="E20" s="965"/>
      <c r="F20" s="965"/>
      <c r="G20" s="965"/>
      <c r="H20" s="965"/>
      <c r="I20" s="965"/>
      <c r="J20" s="965"/>
      <c r="K20" s="965"/>
      <c r="L20" s="965"/>
      <c r="M20" s="965"/>
      <c r="N20" s="965"/>
      <c r="O20" s="965"/>
      <c r="P20" s="965"/>
      <c r="Q20" s="965"/>
      <c r="R20" s="965"/>
      <c r="S20" s="965"/>
      <c r="T20" s="965"/>
      <c r="U20" s="965"/>
      <c r="V20" s="965"/>
      <c r="W20" s="965"/>
      <c r="X20" s="965"/>
      <c r="Y20" s="965"/>
      <c r="Z20" s="965"/>
      <c r="AA20" s="965"/>
      <c r="AB20" s="965"/>
      <c r="AC20" s="965"/>
      <c r="AD20" s="965"/>
      <c r="AE20" s="965"/>
      <c r="AF20" s="965"/>
      <c r="AG20" s="965"/>
      <c r="AH20" s="965"/>
      <c r="AI20" s="965"/>
      <c r="AJ20" s="965"/>
      <c r="AK20" s="965"/>
      <c r="AL20" s="965"/>
      <c r="AM20" s="965"/>
      <c r="AN20" s="965"/>
      <c r="AO20" s="965"/>
      <c r="AP20" s="965"/>
      <c r="AQ20" s="965"/>
      <c r="AR20" s="965"/>
      <c r="AS20" s="965"/>
      <c r="AT20" s="965"/>
      <c r="AU20" s="965"/>
      <c r="AV20" s="965"/>
      <c r="AW20" s="965"/>
      <c r="AX20" s="965"/>
      <c r="AY20" s="965"/>
      <c r="AZ20" s="965"/>
      <c r="BA20" s="965"/>
      <c r="BB20" s="965"/>
      <c r="BC20" s="965"/>
      <c r="BD20" s="965"/>
      <c r="BE20" s="965"/>
      <c r="BF20" s="965"/>
      <c r="BG20" s="965"/>
      <c r="BH20" s="965"/>
      <c r="BI20" s="965"/>
      <c r="BJ20" s="965"/>
      <c r="BK20" s="965"/>
      <c r="BL20" s="965"/>
      <c r="BM20" s="965"/>
      <c r="BN20" s="965"/>
      <c r="BO20" s="965"/>
      <c r="BP20" s="965"/>
      <c r="BQ20" s="965"/>
      <c r="BR20" s="965"/>
      <c r="BS20" s="965"/>
      <c r="BT20" s="965"/>
      <c r="BU20" s="965"/>
      <c r="BV20" s="965"/>
      <c r="BW20" s="965"/>
      <c r="BX20" s="965"/>
      <c r="BY20" s="965"/>
      <c r="BZ20" s="965"/>
      <c r="CA20" s="965"/>
      <c r="CB20" s="965"/>
      <c r="CC20" s="965"/>
      <c r="CD20" s="965"/>
      <c r="CE20" s="965"/>
      <c r="CF20" s="965"/>
      <c r="CG20" s="965"/>
      <c r="CH20" s="965"/>
      <c r="CI20" s="965"/>
      <c r="CJ20" s="954"/>
      <c r="CK20" s="406">
        <v>11</v>
      </c>
    </row>
    <row r="21" spans="1:89" ht="4.5" customHeight="1">
      <c r="A21" s="379"/>
      <c r="B21" s="412"/>
      <c r="C21" s="957"/>
      <c r="D21" s="437"/>
      <c r="E21" s="437"/>
      <c r="F21" s="437"/>
      <c r="G21" s="437"/>
      <c r="H21" s="437"/>
      <c r="I21" s="437"/>
      <c r="J21" s="437"/>
      <c r="K21" s="437"/>
      <c r="L21" s="437"/>
      <c r="M21" s="437"/>
      <c r="N21" s="437"/>
      <c r="O21" s="437"/>
      <c r="P21" s="437"/>
      <c r="Q21" s="437"/>
      <c r="R21" s="437"/>
      <c r="S21" s="437"/>
      <c r="T21" s="437"/>
      <c r="U21" s="437"/>
      <c r="V21" s="437"/>
      <c r="W21" s="437"/>
      <c r="X21" s="437"/>
      <c r="Y21" s="437"/>
      <c r="Z21" s="437"/>
      <c r="AA21" s="437"/>
      <c r="AB21" s="437"/>
      <c r="AC21" s="437"/>
      <c r="AD21" s="437"/>
      <c r="AE21" s="437"/>
      <c r="AF21" s="437"/>
      <c r="AG21" s="437"/>
      <c r="AH21" s="437"/>
      <c r="AI21" s="437"/>
      <c r="AJ21" s="437"/>
      <c r="AK21" s="437"/>
      <c r="AL21" s="437"/>
      <c r="AM21" s="437"/>
      <c r="AN21" s="437"/>
      <c r="AO21" s="437"/>
      <c r="AP21" s="437"/>
      <c r="AQ21" s="437"/>
      <c r="AR21" s="437"/>
      <c r="AS21" s="437"/>
      <c r="AT21" s="437"/>
      <c r="AU21" s="437"/>
      <c r="AV21" s="437"/>
      <c r="AW21" s="437"/>
      <c r="AX21" s="437"/>
      <c r="AY21" s="437"/>
      <c r="AZ21" s="437"/>
      <c r="BA21" s="437"/>
      <c r="BB21" s="437"/>
      <c r="BC21" s="437"/>
      <c r="BD21" s="437"/>
      <c r="BE21" s="437"/>
      <c r="BF21" s="437"/>
      <c r="BG21" s="437"/>
      <c r="BH21" s="437"/>
      <c r="BI21" s="437"/>
      <c r="BJ21" s="437"/>
      <c r="BK21" s="437"/>
      <c r="BL21" s="437"/>
      <c r="BM21" s="437"/>
      <c r="BN21" s="437"/>
      <c r="BO21" s="437"/>
      <c r="BP21" s="437"/>
      <c r="BQ21" s="437"/>
      <c r="BR21" s="437"/>
      <c r="BS21" s="437"/>
      <c r="BT21" s="437"/>
      <c r="BU21" s="437"/>
      <c r="BV21" s="437"/>
      <c r="BW21" s="437"/>
      <c r="BX21" s="437"/>
      <c r="BY21" s="437"/>
      <c r="BZ21" s="437"/>
      <c r="CA21" s="437"/>
      <c r="CB21" s="437"/>
      <c r="CC21" s="437"/>
      <c r="CD21" s="437"/>
      <c r="CE21" s="437"/>
      <c r="CF21" s="437"/>
      <c r="CG21" s="437"/>
      <c r="CH21" s="437"/>
      <c r="CI21" s="437"/>
      <c r="CJ21" s="379"/>
      <c r="CK21" s="406">
        <v>12</v>
      </c>
    </row>
    <row r="22" spans="1:89" ht="4.5" customHeight="1">
      <c r="A22" s="967"/>
      <c r="B22" s="843"/>
      <c r="C22" s="968"/>
      <c r="D22" s="969"/>
      <c r="E22" s="969"/>
      <c r="F22" s="969"/>
      <c r="G22" s="969"/>
      <c r="H22" s="969"/>
      <c r="I22" s="969"/>
      <c r="J22" s="970"/>
      <c r="K22" s="970"/>
      <c r="L22" s="970"/>
      <c r="M22" s="970"/>
      <c r="N22" s="970"/>
      <c r="O22" s="970"/>
      <c r="P22" s="970"/>
      <c r="Q22" s="970"/>
      <c r="R22" s="970"/>
      <c r="S22" s="970"/>
      <c r="T22" s="970"/>
      <c r="U22" s="970"/>
      <c r="V22" s="970"/>
      <c r="W22" s="970"/>
      <c r="X22" s="970"/>
      <c r="Y22" s="970"/>
      <c r="Z22" s="970"/>
      <c r="AA22" s="970"/>
      <c r="AB22" s="970"/>
      <c r="AC22" s="970"/>
      <c r="AD22" s="970"/>
      <c r="AE22" s="970"/>
      <c r="AF22" s="970"/>
      <c r="AG22" s="970"/>
      <c r="AH22" s="970"/>
      <c r="AI22" s="970"/>
      <c r="AJ22" s="970"/>
      <c r="AK22" s="970"/>
      <c r="AL22" s="970"/>
      <c r="AM22" s="970"/>
      <c r="AN22" s="970"/>
      <c r="AO22" s="970"/>
      <c r="AP22" s="970"/>
      <c r="AQ22" s="970"/>
      <c r="AR22" s="970"/>
      <c r="AS22" s="970"/>
      <c r="AT22" s="970"/>
      <c r="AU22" s="970"/>
      <c r="AV22" s="970"/>
      <c r="AW22" s="970"/>
      <c r="AX22" s="970"/>
      <c r="AY22" s="970"/>
      <c r="AZ22" s="970"/>
      <c r="BA22" s="970"/>
      <c r="BB22" s="970"/>
      <c r="BC22" s="970"/>
      <c r="BD22" s="970"/>
      <c r="BE22" s="970"/>
      <c r="BF22" s="970"/>
      <c r="BG22" s="970"/>
      <c r="BH22" s="970"/>
      <c r="BI22" s="970"/>
      <c r="BJ22" s="970"/>
      <c r="BK22" s="970"/>
      <c r="BL22" s="970"/>
      <c r="BM22" s="970"/>
      <c r="BN22" s="970"/>
      <c r="BO22" s="970"/>
      <c r="BP22" s="970"/>
      <c r="BQ22" s="970"/>
      <c r="BR22" s="970"/>
      <c r="BS22" s="970"/>
      <c r="BT22" s="970"/>
      <c r="BU22" s="970"/>
      <c r="BV22" s="970"/>
      <c r="BW22" s="970"/>
      <c r="BX22" s="970"/>
      <c r="BY22" s="970"/>
      <c r="BZ22" s="970"/>
      <c r="CA22" s="970"/>
      <c r="CB22" s="970"/>
      <c r="CC22" s="970"/>
      <c r="CD22" s="970"/>
      <c r="CE22" s="970"/>
      <c r="CF22" s="970"/>
      <c r="CG22" s="970"/>
      <c r="CH22" s="970"/>
      <c r="CI22" s="970"/>
      <c r="CJ22" s="967"/>
      <c r="CK22" s="406">
        <v>13</v>
      </c>
    </row>
    <row r="23" spans="1:89" ht="13.5" customHeight="1">
      <c r="A23" s="537" t="str">
        <f t="shared" ref="A23:A28" si="0">A45</f>
        <v>Computers</v>
      </c>
      <c r="B23" s="719"/>
      <c r="C23" s="971" t="str">
        <f>Settings!$C$7</f>
        <v>USD</v>
      </c>
      <c r="D23" s="567">
        <f t="shared" ref="D23:CI23" si="1">SUM($D45:D45)-SUM($D57:D57)</f>
        <v>0</v>
      </c>
      <c r="E23" s="567">
        <f t="shared" si="1"/>
        <v>0</v>
      </c>
      <c r="F23" s="567">
        <f t="shared" si="1"/>
        <v>0</v>
      </c>
      <c r="G23" s="567">
        <f t="shared" si="1"/>
        <v>0</v>
      </c>
      <c r="H23" s="567">
        <f t="shared" si="1"/>
        <v>0</v>
      </c>
      <c r="I23" s="567">
        <f t="shared" si="1"/>
        <v>0</v>
      </c>
      <c r="J23" s="567">
        <f t="shared" si="1"/>
        <v>0</v>
      </c>
      <c r="K23" s="567">
        <f t="shared" si="1"/>
        <v>0</v>
      </c>
      <c r="L23" s="567">
        <f t="shared" si="1"/>
        <v>0</v>
      </c>
      <c r="M23" s="567">
        <f t="shared" si="1"/>
        <v>0</v>
      </c>
      <c r="N23" s="567">
        <f t="shared" si="1"/>
        <v>0</v>
      </c>
      <c r="O23" s="567">
        <f t="shared" si="1"/>
        <v>0</v>
      </c>
      <c r="P23" s="567">
        <f t="shared" si="1"/>
        <v>0</v>
      </c>
      <c r="Q23" s="567">
        <f t="shared" si="1"/>
        <v>0</v>
      </c>
      <c r="R23" s="567">
        <f t="shared" si="1"/>
        <v>0</v>
      </c>
      <c r="S23" s="567">
        <f t="shared" si="1"/>
        <v>0</v>
      </c>
      <c r="T23" s="567">
        <f t="shared" si="1"/>
        <v>0</v>
      </c>
      <c r="U23" s="567">
        <f t="shared" si="1"/>
        <v>0</v>
      </c>
      <c r="V23" s="567">
        <f t="shared" si="1"/>
        <v>0</v>
      </c>
      <c r="W23" s="567">
        <f t="shared" si="1"/>
        <v>0</v>
      </c>
      <c r="X23" s="567">
        <f t="shared" si="1"/>
        <v>0</v>
      </c>
      <c r="Y23" s="567">
        <f t="shared" si="1"/>
        <v>0</v>
      </c>
      <c r="Z23" s="567">
        <f t="shared" si="1"/>
        <v>0</v>
      </c>
      <c r="AA23" s="567">
        <f t="shared" si="1"/>
        <v>0</v>
      </c>
      <c r="AB23" s="567">
        <f t="shared" si="1"/>
        <v>0</v>
      </c>
      <c r="AC23" s="567">
        <f t="shared" si="1"/>
        <v>0</v>
      </c>
      <c r="AD23" s="567">
        <f t="shared" si="1"/>
        <v>0</v>
      </c>
      <c r="AE23" s="567">
        <f t="shared" si="1"/>
        <v>0</v>
      </c>
      <c r="AF23" s="567">
        <f t="shared" si="1"/>
        <v>0</v>
      </c>
      <c r="AG23" s="567">
        <f t="shared" si="1"/>
        <v>0</v>
      </c>
      <c r="AH23" s="567">
        <f t="shared" si="1"/>
        <v>0</v>
      </c>
      <c r="AI23" s="567">
        <f t="shared" si="1"/>
        <v>0</v>
      </c>
      <c r="AJ23" s="567">
        <f t="shared" si="1"/>
        <v>0</v>
      </c>
      <c r="AK23" s="567">
        <f t="shared" si="1"/>
        <v>0</v>
      </c>
      <c r="AL23" s="567">
        <f t="shared" si="1"/>
        <v>0</v>
      </c>
      <c r="AM23" s="567">
        <f t="shared" si="1"/>
        <v>0</v>
      </c>
      <c r="AN23" s="567">
        <f t="shared" si="1"/>
        <v>0</v>
      </c>
      <c r="AO23" s="567">
        <f t="shared" si="1"/>
        <v>0</v>
      </c>
      <c r="AP23" s="567">
        <f t="shared" si="1"/>
        <v>0</v>
      </c>
      <c r="AQ23" s="567">
        <f t="shared" si="1"/>
        <v>0</v>
      </c>
      <c r="AR23" s="567">
        <f t="shared" si="1"/>
        <v>0</v>
      </c>
      <c r="AS23" s="567">
        <f t="shared" si="1"/>
        <v>0</v>
      </c>
      <c r="AT23" s="567">
        <f t="shared" si="1"/>
        <v>0</v>
      </c>
      <c r="AU23" s="567">
        <f t="shared" si="1"/>
        <v>0</v>
      </c>
      <c r="AV23" s="567">
        <f t="shared" si="1"/>
        <v>0</v>
      </c>
      <c r="AW23" s="567">
        <f t="shared" si="1"/>
        <v>0</v>
      </c>
      <c r="AX23" s="567">
        <f t="shared" si="1"/>
        <v>0</v>
      </c>
      <c r="AY23" s="567">
        <f t="shared" si="1"/>
        <v>0</v>
      </c>
      <c r="AZ23" s="567">
        <f t="shared" si="1"/>
        <v>0</v>
      </c>
      <c r="BA23" s="567">
        <f t="shared" si="1"/>
        <v>0</v>
      </c>
      <c r="BB23" s="567">
        <f t="shared" si="1"/>
        <v>0</v>
      </c>
      <c r="BC23" s="567">
        <f t="shared" si="1"/>
        <v>0</v>
      </c>
      <c r="BD23" s="567">
        <f t="shared" si="1"/>
        <v>0</v>
      </c>
      <c r="BE23" s="567">
        <f t="shared" si="1"/>
        <v>0</v>
      </c>
      <c r="BF23" s="567">
        <f t="shared" si="1"/>
        <v>0</v>
      </c>
      <c r="BG23" s="567">
        <f t="shared" si="1"/>
        <v>0</v>
      </c>
      <c r="BH23" s="567">
        <f t="shared" si="1"/>
        <v>0</v>
      </c>
      <c r="BI23" s="567">
        <f t="shared" si="1"/>
        <v>0</v>
      </c>
      <c r="BJ23" s="567">
        <f t="shared" si="1"/>
        <v>0</v>
      </c>
      <c r="BK23" s="567">
        <f t="shared" si="1"/>
        <v>0</v>
      </c>
      <c r="BL23" s="567">
        <f t="shared" si="1"/>
        <v>0</v>
      </c>
      <c r="BM23" s="567">
        <f t="shared" si="1"/>
        <v>0</v>
      </c>
      <c r="BN23" s="567">
        <f t="shared" si="1"/>
        <v>0</v>
      </c>
      <c r="BO23" s="567">
        <f t="shared" si="1"/>
        <v>0</v>
      </c>
      <c r="BP23" s="567">
        <f t="shared" si="1"/>
        <v>0</v>
      </c>
      <c r="BQ23" s="567">
        <f t="shared" si="1"/>
        <v>0</v>
      </c>
      <c r="BR23" s="567">
        <f t="shared" si="1"/>
        <v>0</v>
      </c>
      <c r="BS23" s="567">
        <f t="shared" si="1"/>
        <v>0</v>
      </c>
      <c r="BT23" s="567">
        <f t="shared" si="1"/>
        <v>0</v>
      </c>
      <c r="BU23" s="567">
        <f t="shared" si="1"/>
        <v>0</v>
      </c>
      <c r="BV23" s="567">
        <f t="shared" si="1"/>
        <v>0</v>
      </c>
      <c r="BW23" s="567">
        <f t="shared" si="1"/>
        <v>0</v>
      </c>
      <c r="BX23" s="567">
        <f t="shared" si="1"/>
        <v>0</v>
      </c>
      <c r="BY23" s="567">
        <f t="shared" si="1"/>
        <v>0</v>
      </c>
      <c r="BZ23" s="567">
        <f t="shared" si="1"/>
        <v>0</v>
      </c>
      <c r="CA23" s="567">
        <f t="shared" si="1"/>
        <v>0</v>
      </c>
      <c r="CB23" s="567">
        <f t="shared" si="1"/>
        <v>0</v>
      </c>
      <c r="CC23" s="567">
        <f t="shared" si="1"/>
        <v>0</v>
      </c>
      <c r="CD23" s="567">
        <f t="shared" si="1"/>
        <v>0</v>
      </c>
      <c r="CE23" s="567">
        <f t="shared" si="1"/>
        <v>0</v>
      </c>
      <c r="CF23" s="567">
        <f t="shared" si="1"/>
        <v>0</v>
      </c>
      <c r="CG23" s="567">
        <f t="shared" si="1"/>
        <v>0</v>
      </c>
      <c r="CH23" s="567">
        <f t="shared" si="1"/>
        <v>0</v>
      </c>
      <c r="CI23" s="567">
        <f t="shared" si="1"/>
        <v>0</v>
      </c>
      <c r="CJ23" s="875"/>
      <c r="CK23" s="406">
        <v>17</v>
      </c>
    </row>
    <row r="24" spans="1:89" ht="13.5" customHeight="1">
      <c r="A24" s="537" t="str">
        <f t="shared" si="0"/>
        <v>Office Fixings</v>
      </c>
      <c r="B24" s="719"/>
      <c r="C24" s="971" t="str">
        <f>Settings!$C$7</f>
        <v>USD</v>
      </c>
      <c r="D24" s="567">
        <f t="shared" ref="D24:CI24" si="2">SUM($D46:D46)-SUM($D58:D58)</f>
        <v>0</v>
      </c>
      <c r="E24" s="567">
        <f t="shared" si="2"/>
        <v>0</v>
      </c>
      <c r="F24" s="567">
        <f t="shared" si="2"/>
        <v>0</v>
      </c>
      <c r="G24" s="567">
        <f t="shared" si="2"/>
        <v>0</v>
      </c>
      <c r="H24" s="567">
        <f t="shared" si="2"/>
        <v>0</v>
      </c>
      <c r="I24" s="567">
        <f t="shared" si="2"/>
        <v>0</v>
      </c>
      <c r="J24" s="567">
        <f t="shared" si="2"/>
        <v>0</v>
      </c>
      <c r="K24" s="567">
        <f t="shared" si="2"/>
        <v>0</v>
      </c>
      <c r="L24" s="567">
        <f t="shared" si="2"/>
        <v>0</v>
      </c>
      <c r="M24" s="567">
        <f t="shared" si="2"/>
        <v>0</v>
      </c>
      <c r="N24" s="567">
        <f t="shared" si="2"/>
        <v>0</v>
      </c>
      <c r="O24" s="567">
        <f t="shared" si="2"/>
        <v>0</v>
      </c>
      <c r="P24" s="567">
        <f t="shared" si="2"/>
        <v>0</v>
      </c>
      <c r="Q24" s="567">
        <f t="shared" si="2"/>
        <v>0</v>
      </c>
      <c r="R24" s="567">
        <f t="shared" si="2"/>
        <v>0</v>
      </c>
      <c r="S24" s="567">
        <f t="shared" si="2"/>
        <v>0</v>
      </c>
      <c r="T24" s="567">
        <f t="shared" si="2"/>
        <v>0</v>
      </c>
      <c r="U24" s="567">
        <f t="shared" si="2"/>
        <v>0</v>
      </c>
      <c r="V24" s="567">
        <f t="shared" si="2"/>
        <v>0</v>
      </c>
      <c r="W24" s="567">
        <f t="shared" si="2"/>
        <v>0</v>
      </c>
      <c r="X24" s="567">
        <f t="shared" si="2"/>
        <v>0</v>
      </c>
      <c r="Y24" s="567">
        <f t="shared" si="2"/>
        <v>0</v>
      </c>
      <c r="Z24" s="567">
        <f t="shared" si="2"/>
        <v>0</v>
      </c>
      <c r="AA24" s="567">
        <f t="shared" si="2"/>
        <v>0</v>
      </c>
      <c r="AB24" s="567">
        <f t="shared" si="2"/>
        <v>0</v>
      </c>
      <c r="AC24" s="567">
        <f t="shared" si="2"/>
        <v>0</v>
      </c>
      <c r="AD24" s="567">
        <f t="shared" si="2"/>
        <v>0</v>
      </c>
      <c r="AE24" s="567">
        <f t="shared" si="2"/>
        <v>0</v>
      </c>
      <c r="AF24" s="567">
        <f t="shared" si="2"/>
        <v>0</v>
      </c>
      <c r="AG24" s="567">
        <f t="shared" si="2"/>
        <v>0</v>
      </c>
      <c r="AH24" s="567">
        <f t="shared" si="2"/>
        <v>0</v>
      </c>
      <c r="AI24" s="567">
        <f t="shared" si="2"/>
        <v>0</v>
      </c>
      <c r="AJ24" s="567">
        <f t="shared" si="2"/>
        <v>0</v>
      </c>
      <c r="AK24" s="567">
        <f t="shared" si="2"/>
        <v>0</v>
      </c>
      <c r="AL24" s="567">
        <f t="shared" si="2"/>
        <v>0</v>
      </c>
      <c r="AM24" s="567">
        <f t="shared" si="2"/>
        <v>0</v>
      </c>
      <c r="AN24" s="567">
        <f t="shared" si="2"/>
        <v>0</v>
      </c>
      <c r="AO24" s="567">
        <f t="shared" si="2"/>
        <v>0</v>
      </c>
      <c r="AP24" s="567">
        <f t="shared" si="2"/>
        <v>0</v>
      </c>
      <c r="AQ24" s="567">
        <f t="shared" si="2"/>
        <v>0</v>
      </c>
      <c r="AR24" s="567">
        <f t="shared" si="2"/>
        <v>0</v>
      </c>
      <c r="AS24" s="567">
        <f t="shared" si="2"/>
        <v>0</v>
      </c>
      <c r="AT24" s="567">
        <f t="shared" si="2"/>
        <v>0</v>
      </c>
      <c r="AU24" s="567">
        <f t="shared" si="2"/>
        <v>0</v>
      </c>
      <c r="AV24" s="567">
        <f t="shared" si="2"/>
        <v>0</v>
      </c>
      <c r="AW24" s="567">
        <f t="shared" si="2"/>
        <v>0</v>
      </c>
      <c r="AX24" s="567">
        <f t="shared" si="2"/>
        <v>0</v>
      </c>
      <c r="AY24" s="567">
        <f t="shared" si="2"/>
        <v>0</v>
      </c>
      <c r="AZ24" s="567">
        <f t="shared" si="2"/>
        <v>0</v>
      </c>
      <c r="BA24" s="567">
        <f t="shared" si="2"/>
        <v>0</v>
      </c>
      <c r="BB24" s="567">
        <f t="shared" si="2"/>
        <v>0</v>
      </c>
      <c r="BC24" s="567">
        <f t="shared" si="2"/>
        <v>0</v>
      </c>
      <c r="BD24" s="567">
        <f t="shared" si="2"/>
        <v>0</v>
      </c>
      <c r="BE24" s="567">
        <f t="shared" si="2"/>
        <v>0</v>
      </c>
      <c r="BF24" s="567">
        <f t="shared" si="2"/>
        <v>0</v>
      </c>
      <c r="BG24" s="567">
        <f t="shared" si="2"/>
        <v>0</v>
      </c>
      <c r="BH24" s="567">
        <f t="shared" si="2"/>
        <v>0</v>
      </c>
      <c r="BI24" s="567">
        <f t="shared" si="2"/>
        <v>0</v>
      </c>
      <c r="BJ24" s="567">
        <f t="shared" si="2"/>
        <v>0</v>
      </c>
      <c r="BK24" s="567">
        <f t="shared" si="2"/>
        <v>0</v>
      </c>
      <c r="BL24" s="567">
        <f t="shared" si="2"/>
        <v>0</v>
      </c>
      <c r="BM24" s="567">
        <f t="shared" si="2"/>
        <v>0</v>
      </c>
      <c r="BN24" s="567">
        <f t="shared" si="2"/>
        <v>0</v>
      </c>
      <c r="BO24" s="567">
        <f t="shared" si="2"/>
        <v>0</v>
      </c>
      <c r="BP24" s="567">
        <f t="shared" si="2"/>
        <v>0</v>
      </c>
      <c r="BQ24" s="567">
        <f t="shared" si="2"/>
        <v>0</v>
      </c>
      <c r="BR24" s="567">
        <f t="shared" si="2"/>
        <v>0</v>
      </c>
      <c r="BS24" s="567">
        <f t="shared" si="2"/>
        <v>0</v>
      </c>
      <c r="BT24" s="567">
        <f t="shared" si="2"/>
        <v>0</v>
      </c>
      <c r="BU24" s="567">
        <f t="shared" si="2"/>
        <v>0</v>
      </c>
      <c r="BV24" s="567">
        <f t="shared" si="2"/>
        <v>0</v>
      </c>
      <c r="BW24" s="567">
        <f t="shared" si="2"/>
        <v>0</v>
      </c>
      <c r="BX24" s="567">
        <f t="shared" si="2"/>
        <v>0</v>
      </c>
      <c r="BY24" s="567">
        <f t="shared" si="2"/>
        <v>0</v>
      </c>
      <c r="BZ24" s="567">
        <f t="shared" si="2"/>
        <v>0</v>
      </c>
      <c r="CA24" s="567">
        <f t="shared" si="2"/>
        <v>0</v>
      </c>
      <c r="CB24" s="567">
        <f t="shared" si="2"/>
        <v>0</v>
      </c>
      <c r="CC24" s="567">
        <f t="shared" si="2"/>
        <v>0</v>
      </c>
      <c r="CD24" s="567">
        <f t="shared" si="2"/>
        <v>0</v>
      </c>
      <c r="CE24" s="567">
        <f t="shared" si="2"/>
        <v>0</v>
      </c>
      <c r="CF24" s="567">
        <f t="shared" si="2"/>
        <v>0</v>
      </c>
      <c r="CG24" s="567">
        <f t="shared" si="2"/>
        <v>0</v>
      </c>
      <c r="CH24" s="567">
        <f t="shared" si="2"/>
        <v>0</v>
      </c>
      <c r="CI24" s="567">
        <f t="shared" si="2"/>
        <v>0</v>
      </c>
      <c r="CJ24" s="875"/>
      <c r="CK24" s="406">
        <v>18</v>
      </c>
    </row>
    <row r="25" spans="1:89" ht="13.5" customHeight="1">
      <c r="A25" s="537" t="str">
        <f t="shared" si="0"/>
        <v>Office furniture</v>
      </c>
      <c r="B25" s="719"/>
      <c r="C25" s="971" t="str">
        <f>Settings!$C$7</f>
        <v>USD</v>
      </c>
      <c r="D25" s="567">
        <f t="shared" ref="D25:CI25" si="3">SUM($D47:D47)-SUM($D59:D59)</f>
        <v>0</v>
      </c>
      <c r="E25" s="567">
        <f t="shared" si="3"/>
        <v>0</v>
      </c>
      <c r="F25" s="567">
        <f t="shared" si="3"/>
        <v>0</v>
      </c>
      <c r="G25" s="567">
        <f t="shared" si="3"/>
        <v>0</v>
      </c>
      <c r="H25" s="567">
        <f t="shared" si="3"/>
        <v>0</v>
      </c>
      <c r="I25" s="567">
        <f t="shared" si="3"/>
        <v>0</v>
      </c>
      <c r="J25" s="567">
        <f t="shared" si="3"/>
        <v>0</v>
      </c>
      <c r="K25" s="567">
        <f t="shared" si="3"/>
        <v>0</v>
      </c>
      <c r="L25" s="567">
        <f t="shared" si="3"/>
        <v>0</v>
      </c>
      <c r="M25" s="567">
        <f t="shared" si="3"/>
        <v>0</v>
      </c>
      <c r="N25" s="567">
        <f t="shared" si="3"/>
        <v>0</v>
      </c>
      <c r="O25" s="567">
        <f t="shared" si="3"/>
        <v>0</v>
      </c>
      <c r="P25" s="567">
        <f t="shared" si="3"/>
        <v>0</v>
      </c>
      <c r="Q25" s="567">
        <f t="shared" si="3"/>
        <v>0</v>
      </c>
      <c r="R25" s="567">
        <f t="shared" si="3"/>
        <v>0</v>
      </c>
      <c r="S25" s="567">
        <f t="shared" si="3"/>
        <v>0</v>
      </c>
      <c r="T25" s="567">
        <f t="shared" si="3"/>
        <v>0</v>
      </c>
      <c r="U25" s="567">
        <f t="shared" si="3"/>
        <v>0</v>
      </c>
      <c r="V25" s="567">
        <f t="shared" si="3"/>
        <v>0</v>
      </c>
      <c r="W25" s="567">
        <f t="shared" si="3"/>
        <v>0</v>
      </c>
      <c r="X25" s="567">
        <f t="shared" si="3"/>
        <v>0</v>
      </c>
      <c r="Y25" s="567">
        <f t="shared" si="3"/>
        <v>0</v>
      </c>
      <c r="Z25" s="567">
        <f t="shared" si="3"/>
        <v>0</v>
      </c>
      <c r="AA25" s="567">
        <f t="shared" si="3"/>
        <v>0</v>
      </c>
      <c r="AB25" s="567">
        <f t="shared" si="3"/>
        <v>0</v>
      </c>
      <c r="AC25" s="567">
        <f t="shared" si="3"/>
        <v>0</v>
      </c>
      <c r="AD25" s="567">
        <f t="shared" si="3"/>
        <v>0</v>
      </c>
      <c r="AE25" s="567">
        <f t="shared" si="3"/>
        <v>0</v>
      </c>
      <c r="AF25" s="567">
        <f t="shared" si="3"/>
        <v>0</v>
      </c>
      <c r="AG25" s="567">
        <f t="shared" si="3"/>
        <v>0</v>
      </c>
      <c r="AH25" s="567">
        <f t="shared" si="3"/>
        <v>0</v>
      </c>
      <c r="AI25" s="567">
        <f t="shared" si="3"/>
        <v>0</v>
      </c>
      <c r="AJ25" s="567">
        <f t="shared" si="3"/>
        <v>0</v>
      </c>
      <c r="AK25" s="567">
        <f t="shared" si="3"/>
        <v>0</v>
      </c>
      <c r="AL25" s="567">
        <f t="shared" si="3"/>
        <v>0</v>
      </c>
      <c r="AM25" s="567">
        <f t="shared" si="3"/>
        <v>0</v>
      </c>
      <c r="AN25" s="567">
        <f t="shared" si="3"/>
        <v>0</v>
      </c>
      <c r="AO25" s="567">
        <f t="shared" si="3"/>
        <v>0</v>
      </c>
      <c r="AP25" s="567">
        <f t="shared" si="3"/>
        <v>0</v>
      </c>
      <c r="AQ25" s="567">
        <f t="shared" si="3"/>
        <v>0</v>
      </c>
      <c r="AR25" s="567">
        <f t="shared" si="3"/>
        <v>0</v>
      </c>
      <c r="AS25" s="567">
        <f t="shared" si="3"/>
        <v>0</v>
      </c>
      <c r="AT25" s="567">
        <f t="shared" si="3"/>
        <v>0</v>
      </c>
      <c r="AU25" s="567">
        <f t="shared" si="3"/>
        <v>0</v>
      </c>
      <c r="AV25" s="567">
        <f t="shared" si="3"/>
        <v>0</v>
      </c>
      <c r="AW25" s="567">
        <f t="shared" si="3"/>
        <v>0</v>
      </c>
      <c r="AX25" s="567">
        <f t="shared" si="3"/>
        <v>0</v>
      </c>
      <c r="AY25" s="567">
        <f t="shared" si="3"/>
        <v>0</v>
      </c>
      <c r="AZ25" s="567">
        <f t="shared" si="3"/>
        <v>0</v>
      </c>
      <c r="BA25" s="567">
        <f t="shared" si="3"/>
        <v>0</v>
      </c>
      <c r="BB25" s="567">
        <f t="shared" si="3"/>
        <v>0</v>
      </c>
      <c r="BC25" s="567">
        <f t="shared" si="3"/>
        <v>0</v>
      </c>
      <c r="BD25" s="567">
        <f t="shared" si="3"/>
        <v>0</v>
      </c>
      <c r="BE25" s="567">
        <f t="shared" si="3"/>
        <v>0</v>
      </c>
      <c r="BF25" s="567">
        <f t="shared" si="3"/>
        <v>0</v>
      </c>
      <c r="BG25" s="567">
        <f t="shared" si="3"/>
        <v>0</v>
      </c>
      <c r="BH25" s="567">
        <f t="shared" si="3"/>
        <v>0</v>
      </c>
      <c r="BI25" s="567">
        <f t="shared" si="3"/>
        <v>0</v>
      </c>
      <c r="BJ25" s="567">
        <f t="shared" si="3"/>
        <v>0</v>
      </c>
      <c r="BK25" s="567">
        <f t="shared" si="3"/>
        <v>0</v>
      </c>
      <c r="BL25" s="567">
        <f t="shared" si="3"/>
        <v>0</v>
      </c>
      <c r="BM25" s="567">
        <f t="shared" si="3"/>
        <v>0</v>
      </c>
      <c r="BN25" s="567">
        <f t="shared" si="3"/>
        <v>0</v>
      </c>
      <c r="BO25" s="567">
        <f t="shared" si="3"/>
        <v>0</v>
      </c>
      <c r="BP25" s="567">
        <f t="shared" si="3"/>
        <v>0</v>
      </c>
      <c r="BQ25" s="567">
        <f t="shared" si="3"/>
        <v>0</v>
      </c>
      <c r="BR25" s="567">
        <f t="shared" si="3"/>
        <v>0</v>
      </c>
      <c r="BS25" s="567">
        <f t="shared" si="3"/>
        <v>0</v>
      </c>
      <c r="BT25" s="567">
        <f t="shared" si="3"/>
        <v>0</v>
      </c>
      <c r="BU25" s="567">
        <f t="shared" si="3"/>
        <v>0</v>
      </c>
      <c r="BV25" s="567">
        <f t="shared" si="3"/>
        <v>0</v>
      </c>
      <c r="BW25" s="567">
        <f t="shared" si="3"/>
        <v>0</v>
      </c>
      <c r="BX25" s="567">
        <f t="shared" si="3"/>
        <v>0</v>
      </c>
      <c r="BY25" s="567">
        <f t="shared" si="3"/>
        <v>0</v>
      </c>
      <c r="BZ25" s="567">
        <f t="shared" si="3"/>
        <v>0</v>
      </c>
      <c r="CA25" s="567">
        <f t="shared" si="3"/>
        <v>0</v>
      </c>
      <c r="CB25" s="567">
        <f t="shared" si="3"/>
        <v>0</v>
      </c>
      <c r="CC25" s="567">
        <f t="shared" si="3"/>
        <v>0</v>
      </c>
      <c r="CD25" s="567">
        <f t="shared" si="3"/>
        <v>0</v>
      </c>
      <c r="CE25" s="567">
        <f t="shared" si="3"/>
        <v>0</v>
      </c>
      <c r="CF25" s="567">
        <f t="shared" si="3"/>
        <v>0</v>
      </c>
      <c r="CG25" s="567">
        <f t="shared" si="3"/>
        <v>0</v>
      </c>
      <c r="CH25" s="567">
        <f t="shared" si="3"/>
        <v>0</v>
      </c>
      <c r="CI25" s="567">
        <f t="shared" si="3"/>
        <v>0</v>
      </c>
      <c r="CJ25" s="875"/>
      <c r="CK25" s="406">
        <v>19</v>
      </c>
    </row>
    <row r="26" spans="1:89" ht="13.5" customHeight="1">
      <c r="A26" s="537" t="str">
        <f t="shared" si="0"/>
        <v>Telecom equipment</v>
      </c>
      <c r="B26" s="719"/>
      <c r="C26" s="971" t="str">
        <f>Settings!$C$7</f>
        <v>USD</v>
      </c>
      <c r="D26" s="567">
        <f t="shared" ref="D26:CI26" si="4">SUM($D48:D48)-SUM($D60:D60)</f>
        <v>0</v>
      </c>
      <c r="E26" s="567">
        <f t="shared" si="4"/>
        <v>0</v>
      </c>
      <c r="F26" s="567">
        <f t="shared" si="4"/>
        <v>0</v>
      </c>
      <c r="G26" s="567">
        <f t="shared" si="4"/>
        <v>0</v>
      </c>
      <c r="H26" s="567">
        <f t="shared" si="4"/>
        <v>0</v>
      </c>
      <c r="I26" s="567">
        <f t="shared" si="4"/>
        <v>0</v>
      </c>
      <c r="J26" s="567">
        <f t="shared" si="4"/>
        <v>0</v>
      </c>
      <c r="K26" s="567">
        <f t="shared" si="4"/>
        <v>0</v>
      </c>
      <c r="L26" s="567">
        <f t="shared" si="4"/>
        <v>0</v>
      </c>
      <c r="M26" s="567">
        <f t="shared" si="4"/>
        <v>0</v>
      </c>
      <c r="N26" s="567">
        <f t="shared" si="4"/>
        <v>0</v>
      </c>
      <c r="O26" s="567">
        <f t="shared" si="4"/>
        <v>0</v>
      </c>
      <c r="P26" s="567">
        <f t="shared" si="4"/>
        <v>0</v>
      </c>
      <c r="Q26" s="567">
        <f t="shared" si="4"/>
        <v>0</v>
      </c>
      <c r="R26" s="567">
        <f t="shared" si="4"/>
        <v>0</v>
      </c>
      <c r="S26" s="567">
        <f t="shared" si="4"/>
        <v>0</v>
      </c>
      <c r="T26" s="567">
        <f t="shared" si="4"/>
        <v>0</v>
      </c>
      <c r="U26" s="567">
        <f t="shared" si="4"/>
        <v>0</v>
      </c>
      <c r="V26" s="567">
        <f t="shared" si="4"/>
        <v>0</v>
      </c>
      <c r="W26" s="567">
        <f t="shared" si="4"/>
        <v>0</v>
      </c>
      <c r="X26" s="567">
        <f t="shared" si="4"/>
        <v>0</v>
      </c>
      <c r="Y26" s="567">
        <f t="shared" si="4"/>
        <v>0</v>
      </c>
      <c r="Z26" s="567">
        <f t="shared" si="4"/>
        <v>0</v>
      </c>
      <c r="AA26" s="567">
        <f t="shared" si="4"/>
        <v>0</v>
      </c>
      <c r="AB26" s="567">
        <f t="shared" si="4"/>
        <v>0</v>
      </c>
      <c r="AC26" s="567">
        <f t="shared" si="4"/>
        <v>0</v>
      </c>
      <c r="AD26" s="567">
        <f t="shared" si="4"/>
        <v>0</v>
      </c>
      <c r="AE26" s="567">
        <f t="shared" si="4"/>
        <v>0</v>
      </c>
      <c r="AF26" s="567">
        <f t="shared" si="4"/>
        <v>0</v>
      </c>
      <c r="AG26" s="567">
        <f t="shared" si="4"/>
        <v>0</v>
      </c>
      <c r="AH26" s="567">
        <f t="shared" si="4"/>
        <v>0</v>
      </c>
      <c r="AI26" s="567">
        <f t="shared" si="4"/>
        <v>0</v>
      </c>
      <c r="AJ26" s="567">
        <f t="shared" si="4"/>
        <v>0</v>
      </c>
      <c r="AK26" s="567">
        <f t="shared" si="4"/>
        <v>0</v>
      </c>
      <c r="AL26" s="567">
        <f t="shared" si="4"/>
        <v>0</v>
      </c>
      <c r="AM26" s="567">
        <f t="shared" si="4"/>
        <v>0</v>
      </c>
      <c r="AN26" s="567">
        <f t="shared" si="4"/>
        <v>0</v>
      </c>
      <c r="AO26" s="567">
        <f t="shared" si="4"/>
        <v>0</v>
      </c>
      <c r="AP26" s="567">
        <f t="shared" si="4"/>
        <v>0</v>
      </c>
      <c r="AQ26" s="567">
        <f t="shared" si="4"/>
        <v>0</v>
      </c>
      <c r="AR26" s="567">
        <f t="shared" si="4"/>
        <v>0</v>
      </c>
      <c r="AS26" s="567">
        <f t="shared" si="4"/>
        <v>0</v>
      </c>
      <c r="AT26" s="567">
        <f t="shared" si="4"/>
        <v>0</v>
      </c>
      <c r="AU26" s="567">
        <f t="shared" si="4"/>
        <v>0</v>
      </c>
      <c r="AV26" s="567">
        <f t="shared" si="4"/>
        <v>0</v>
      </c>
      <c r="AW26" s="567">
        <f t="shared" si="4"/>
        <v>0</v>
      </c>
      <c r="AX26" s="567">
        <f t="shared" si="4"/>
        <v>0</v>
      </c>
      <c r="AY26" s="567">
        <f t="shared" si="4"/>
        <v>0</v>
      </c>
      <c r="AZ26" s="567">
        <f t="shared" si="4"/>
        <v>0</v>
      </c>
      <c r="BA26" s="567">
        <f t="shared" si="4"/>
        <v>0</v>
      </c>
      <c r="BB26" s="567">
        <f t="shared" si="4"/>
        <v>0</v>
      </c>
      <c r="BC26" s="567">
        <f t="shared" si="4"/>
        <v>0</v>
      </c>
      <c r="BD26" s="567">
        <f t="shared" si="4"/>
        <v>0</v>
      </c>
      <c r="BE26" s="567">
        <f t="shared" si="4"/>
        <v>0</v>
      </c>
      <c r="BF26" s="567">
        <f t="shared" si="4"/>
        <v>0</v>
      </c>
      <c r="BG26" s="567">
        <f t="shared" si="4"/>
        <v>0</v>
      </c>
      <c r="BH26" s="567">
        <f t="shared" si="4"/>
        <v>0</v>
      </c>
      <c r="BI26" s="567">
        <f t="shared" si="4"/>
        <v>0</v>
      </c>
      <c r="BJ26" s="567">
        <f t="shared" si="4"/>
        <v>0</v>
      </c>
      <c r="BK26" s="567">
        <f t="shared" si="4"/>
        <v>0</v>
      </c>
      <c r="BL26" s="567">
        <f t="shared" si="4"/>
        <v>0</v>
      </c>
      <c r="BM26" s="567">
        <f t="shared" si="4"/>
        <v>0</v>
      </c>
      <c r="BN26" s="567">
        <f t="shared" si="4"/>
        <v>0</v>
      </c>
      <c r="BO26" s="567">
        <f t="shared" si="4"/>
        <v>0</v>
      </c>
      <c r="BP26" s="567">
        <f t="shared" si="4"/>
        <v>0</v>
      </c>
      <c r="BQ26" s="567">
        <f t="shared" si="4"/>
        <v>0</v>
      </c>
      <c r="BR26" s="567">
        <f t="shared" si="4"/>
        <v>0</v>
      </c>
      <c r="BS26" s="567">
        <f t="shared" si="4"/>
        <v>0</v>
      </c>
      <c r="BT26" s="567">
        <f t="shared" si="4"/>
        <v>0</v>
      </c>
      <c r="BU26" s="567">
        <f t="shared" si="4"/>
        <v>0</v>
      </c>
      <c r="BV26" s="567">
        <f t="shared" si="4"/>
        <v>0</v>
      </c>
      <c r="BW26" s="567">
        <f t="shared" si="4"/>
        <v>0</v>
      </c>
      <c r="BX26" s="567">
        <f t="shared" si="4"/>
        <v>0</v>
      </c>
      <c r="BY26" s="567">
        <f t="shared" si="4"/>
        <v>0</v>
      </c>
      <c r="BZ26" s="567">
        <f t="shared" si="4"/>
        <v>0</v>
      </c>
      <c r="CA26" s="567">
        <f t="shared" si="4"/>
        <v>0</v>
      </c>
      <c r="CB26" s="567">
        <f t="shared" si="4"/>
        <v>0</v>
      </c>
      <c r="CC26" s="567">
        <f t="shared" si="4"/>
        <v>0</v>
      </c>
      <c r="CD26" s="567">
        <f t="shared" si="4"/>
        <v>0</v>
      </c>
      <c r="CE26" s="567">
        <f t="shared" si="4"/>
        <v>0</v>
      </c>
      <c r="CF26" s="567">
        <f t="shared" si="4"/>
        <v>0</v>
      </c>
      <c r="CG26" s="567">
        <f t="shared" si="4"/>
        <v>0</v>
      </c>
      <c r="CH26" s="567">
        <f t="shared" si="4"/>
        <v>0</v>
      </c>
      <c r="CI26" s="567">
        <f t="shared" si="4"/>
        <v>0</v>
      </c>
      <c r="CJ26" s="875"/>
      <c r="CK26" s="406">
        <v>20</v>
      </c>
    </row>
    <row r="27" spans="1:89" ht="13.5" customHeight="1">
      <c r="A27" s="537" t="str">
        <f t="shared" si="0"/>
        <v>Servers &amp; other tech infrastructure</v>
      </c>
      <c r="B27" s="719"/>
      <c r="C27" s="971" t="str">
        <f>Settings!$C$7</f>
        <v>USD</v>
      </c>
      <c r="D27" s="567">
        <f t="shared" ref="D27:CI27" si="5">SUM($D49:D49)-SUM($D61:D61)</f>
        <v>0</v>
      </c>
      <c r="E27" s="567">
        <f t="shared" si="5"/>
        <v>0</v>
      </c>
      <c r="F27" s="567">
        <f t="shared" si="5"/>
        <v>0</v>
      </c>
      <c r="G27" s="567">
        <f t="shared" si="5"/>
        <v>0</v>
      </c>
      <c r="H27" s="567">
        <f t="shared" si="5"/>
        <v>0</v>
      </c>
      <c r="I27" s="567">
        <f t="shared" si="5"/>
        <v>0</v>
      </c>
      <c r="J27" s="567">
        <f t="shared" si="5"/>
        <v>0</v>
      </c>
      <c r="K27" s="567">
        <f t="shared" si="5"/>
        <v>0</v>
      </c>
      <c r="L27" s="567">
        <f t="shared" si="5"/>
        <v>0</v>
      </c>
      <c r="M27" s="567">
        <f t="shared" si="5"/>
        <v>0</v>
      </c>
      <c r="N27" s="567">
        <f t="shared" si="5"/>
        <v>0</v>
      </c>
      <c r="O27" s="567">
        <f t="shared" si="5"/>
        <v>0</v>
      </c>
      <c r="P27" s="567">
        <f t="shared" si="5"/>
        <v>0</v>
      </c>
      <c r="Q27" s="567">
        <f t="shared" si="5"/>
        <v>0</v>
      </c>
      <c r="R27" s="567">
        <f t="shared" si="5"/>
        <v>0</v>
      </c>
      <c r="S27" s="567">
        <f t="shared" si="5"/>
        <v>0</v>
      </c>
      <c r="T27" s="567">
        <f t="shared" si="5"/>
        <v>0</v>
      </c>
      <c r="U27" s="567">
        <f t="shared" si="5"/>
        <v>0</v>
      </c>
      <c r="V27" s="567">
        <f t="shared" si="5"/>
        <v>0</v>
      </c>
      <c r="W27" s="567">
        <f t="shared" si="5"/>
        <v>0</v>
      </c>
      <c r="X27" s="567">
        <f t="shared" si="5"/>
        <v>0</v>
      </c>
      <c r="Y27" s="567">
        <f t="shared" si="5"/>
        <v>0</v>
      </c>
      <c r="Z27" s="567">
        <f t="shared" si="5"/>
        <v>0</v>
      </c>
      <c r="AA27" s="567">
        <f t="shared" si="5"/>
        <v>0</v>
      </c>
      <c r="AB27" s="567">
        <f t="shared" si="5"/>
        <v>0</v>
      </c>
      <c r="AC27" s="567">
        <f t="shared" si="5"/>
        <v>0</v>
      </c>
      <c r="AD27" s="567">
        <f t="shared" si="5"/>
        <v>0</v>
      </c>
      <c r="AE27" s="567">
        <f t="shared" si="5"/>
        <v>0</v>
      </c>
      <c r="AF27" s="567">
        <f t="shared" si="5"/>
        <v>0</v>
      </c>
      <c r="AG27" s="567">
        <f t="shared" si="5"/>
        <v>0</v>
      </c>
      <c r="AH27" s="567">
        <f t="shared" si="5"/>
        <v>0</v>
      </c>
      <c r="AI27" s="567">
        <f t="shared" si="5"/>
        <v>0</v>
      </c>
      <c r="AJ27" s="567">
        <f t="shared" si="5"/>
        <v>0</v>
      </c>
      <c r="AK27" s="567">
        <f t="shared" si="5"/>
        <v>0</v>
      </c>
      <c r="AL27" s="567">
        <f t="shared" si="5"/>
        <v>0</v>
      </c>
      <c r="AM27" s="567">
        <f t="shared" si="5"/>
        <v>0</v>
      </c>
      <c r="AN27" s="567">
        <f t="shared" si="5"/>
        <v>0</v>
      </c>
      <c r="AO27" s="567">
        <f t="shared" si="5"/>
        <v>0</v>
      </c>
      <c r="AP27" s="567">
        <f t="shared" si="5"/>
        <v>0</v>
      </c>
      <c r="AQ27" s="567">
        <f t="shared" si="5"/>
        <v>0</v>
      </c>
      <c r="AR27" s="567">
        <f t="shared" si="5"/>
        <v>0</v>
      </c>
      <c r="AS27" s="567">
        <f t="shared" si="5"/>
        <v>0</v>
      </c>
      <c r="AT27" s="567">
        <f t="shared" si="5"/>
        <v>0</v>
      </c>
      <c r="AU27" s="567">
        <f t="shared" si="5"/>
        <v>0</v>
      </c>
      <c r="AV27" s="567">
        <f t="shared" si="5"/>
        <v>0</v>
      </c>
      <c r="AW27" s="567">
        <f t="shared" si="5"/>
        <v>0</v>
      </c>
      <c r="AX27" s="567">
        <f t="shared" si="5"/>
        <v>0</v>
      </c>
      <c r="AY27" s="567">
        <f t="shared" si="5"/>
        <v>0</v>
      </c>
      <c r="AZ27" s="567">
        <f t="shared" si="5"/>
        <v>0</v>
      </c>
      <c r="BA27" s="567">
        <f t="shared" si="5"/>
        <v>0</v>
      </c>
      <c r="BB27" s="567">
        <f t="shared" si="5"/>
        <v>0</v>
      </c>
      <c r="BC27" s="567">
        <f t="shared" si="5"/>
        <v>0</v>
      </c>
      <c r="BD27" s="567">
        <f t="shared" si="5"/>
        <v>0</v>
      </c>
      <c r="BE27" s="567">
        <f t="shared" si="5"/>
        <v>0</v>
      </c>
      <c r="BF27" s="567">
        <f t="shared" si="5"/>
        <v>0</v>
      </c>
      <c r="BG27" s="567">
        <f t="shared" si="5"/>
        <v>0</v>
      </c>
      <c r="BH27" s="567">
        <f t="shared" si="5"/>
        <v>0</v>
      </c>
      <c r="BI27" s="567">
        <f t="shared" si="5"/>
        <v>0</v>
      </c>
      <c r="BJ27" s="567">
        <f t="shared" si="5"/>
        <v>0</v>
      </c>
      <c r="BK27" s="567">
        <f t="shared" si="5"/>
        <v>0</v>
      </c>
      <c r="BL27" s="567">
        <f t="shared" si="5"/>
        <v>0</v>
      </c>
      <c r="BM27" s="567">
        <f t="shared" si="5"/>
        <v>0</v>
      </c>
      <c r="BN27" s="567">
        <f t="shared" si="5"/>
        <v>0</v>
      </c>
      <c r="BO27" s="567">
        <f t="shared" si="5"/>
        <v>0</v>
      </c>
      <c r="BP27" s="567">
        <f t="shared" si="5"/>
        <v>0</v>
      </c>
      <c r="BQ27" s="567">
        <f t="shared" si="5"/>
        <v>0</v>
      </c>
      <c r="BR27" s="567">
        <f t="shared" si="5"/>
        <v>0</v>
      </c>
      <c r="BS27" s="567">
        <f t="shared" si="5"/>
        <v>0</v>
      </c>
      <c r="BT27" s="567">
        <f t="shared" si="5"/>
        <v>0</v>
      </c>
      <c r="BU27" s="567">
        <f t="shared" si="5"/>
        <v>0</v>
      </c>
      <c r="BV27" s="567">
        <f t="shared" si="5"/>
        <v>0</v>
      </c>
      <c r="BW27" s="567">
        <f t="shared" si="5"/>
        <v>0</v>
      </c>
      <c r="BX27" s="567">
        <f t="shared" si="5"/>
        <v>0</v>
      </c>
      <c r="BY27" s="567">
        <f t="shared" si="5"/>
        <v>0</v>
      </c>
      <c r="BZ27" s="567">
        <f t="shared" si="5"/>
        <v>0</v>
      </c>
      <c r="CA27" s="567">
        <f t="shared" si="5"/>
        <v>0</v>
      </c>
      <c r="CB27" s="567">
        <f t="shared" si="5"/>
        <v>0</v>
      </c>
      <c r="CC27" s="567">
        <f t="shared" si="5"/>
        <v>0</v>
      </c>
      <c r="CD27" s="567">
        <f t="shared" si="5"/>
        <v>0</v>
      </c>
      <c r="CE27" s="567">
        <f t="shared" si="5"/>
        <v>0</v>
      </c>
      <c r="CF27" s="567">
        <f t="shared" si="5"/>
        <v>0</v>
      </c>
      <c r="CG27" s="567">
        <f t="shared" si="5"/>
        <v>0</v>
      </c>
      <c r="CH27" s="567">
        <f t="shared" si="5"/>
        <v>0</v>
      </c>
      <c r="CI27" s="567">
        <f t="shared" si="5"/>
        <v>0</v>
      </c>
      <c r="CJ27" s="875"/>
      <c r="CK27" s="406">
        <v>21</v>
      </c>
    </row>
    <row r="28" spans="1:89" ht="13.5" customHeight="1">
      <c r="A28" s="537" t="str">
        <f t="shared" si="0"/>
        <v>Other</v>
      </c>
      <c r="B28" s="719"/>
      <c r="C28" s="971" t="str">
        <f>Settings!$C$7</f>
        <v>USD</v>
      </c>
      <c r="D28" s="567">
        <f t="shared" ref="D28:CI28" si="6">SUM($D50:D50)-SUM($D62:D62)</f>
        <v>0</v>
      </c>
      <c r="E28" s="567">
        <f t="shared" si="6"/>
        <v>0</v>
      </c>
      <c r="F28" s="567">
        <f t="shared" si="6"/>
        <v>0</v>
      </c>
      <c r="G28" s="567">
        <f t="shared" si="6"/>
        <v>0</v>
      </c>
      <c r="H28" s="567">
        <f t="shared" si="6"/>
        <v>0</v>
      </c>
      <c r="I28" s="567">
        <f t="shared" si="6"/>
        <v>0</v>
      </c>
      <c r="J28" s="567">
        <f t="shared" si="6"/>
        <v>0</v>
      </c>
      <c r="K28" s="567">
        <f t="shared" si="6"/>
        <v>0</v>
      </c>
      <c r="L28" s="567">
        <f t="shared" si="6"/>
        <v>0</v>
      </c>
      <c r="M28" s="567">
        <f t="shared" si="6"/>
        <v>0</v>
      </c>
      <c r="N28" s="567">
        <f t="shared" si="6"/>
        <v>0</v>
      </c>
      <c r="O28" s="567">
        <f t="shared" si="6"/>
        <v>0</v>
      </c>
      <c r="P28" s="567">
        <f t="shared" si="6"/>
        <v>0</v>
      </c>
      <c r="Q28" s="567">
        <f t="shared" si="6"/>
        <v>0</v>
      </c>
      <c r="R28" s="567">
        <f t="shared" si="6"/>
        <v>0</v>
      </c>
      <c r="S28" s="567">
        <f t="shared" si="6"/>
        <v>0</v>
      </c>
      <c r="T28" s="567">
        <f t="shared" si="6"/>
        <v>0</v>
      </c>
      <c r="U28" s="567">
        <f t="shared" si="6"/>
        <v>0</v>
      </c>
      <c r="V28" s="567">
        <f t="shared" si="6"/>
        <v>0</v>
      </c>
      <c r="W28" s="567">
        <f t="shared" si="6"/>
        <v>0</v>
      </c>
      <c r="X28" s="567">
        <f t="shared" si="6"/>
        <v>0</v>
      </c>
      <c r="Y28" s="567">
        <f t="shared" si="6"/>
        <v>0</v>
      </c>
      <c r="Z28" s="567">
        <f t="shared" si="6"/>
        <v>0</v>
      </c>
      <c r="AA28" s="567">
        <f t="shared" si="6"/>
        <v>0</v>
      </c>
      <c r="AB28" s="567">
        <f t="shared" si="6"/>
        <v>0</v>
      </c>
      <c r="AC28" s="567">
        <f t="shared" si="6"/>
        <v>0</v>
      </c>
      <c r="AD28" s="567">
        <f t="shared" si="6"/>
        <v>0</v>
      </c>
      <c r="AE28" s="567">
        <f t="shared" si="6"/>
        <v>0</v>
      </c>
      <c r="AF28" s="567">
        <f t="shared" si="6"/>
        <v>0</v>
      </c>
      <c r="AG28" s="567">
        <f t="shared" si="6"/>
        <v>0</v>
      </c>
      <c r="AH28" s="567">
        <f t="shared" si="6"/>
        <v>0</v>
      </c>
      <c r="AI28" s="567">
        <f t="shared" si="6"/>
        <v>0</v>
      </c>
      <c r="AJ28" s="567">
        <f t="shared" si="6"/>
        <v>0</v>
      </c>
      <c r="AK28" s="567">
        <f t="shared" si="6"/>
        <v>0</v>
      </c>
      <c r="AL28" s="567">
        <f t="shared" si="6"/>
        <v>0</v>
      </c>
      <c r="AM28" s="567">
        <f t="shared" si="6"/>
        <v>0</v>
      </c>
      <c r="AN28" s="567">
        <f t="shared" si="6"/>
        <v>0</v>
      </c>
      <c r="AO28" s="567">
        <f t="shared" si="6"/>
        <v>0</v>
      </c>
      <c r="AP28" s="567">
        <f t="shared" si="6"/>
        <v>0</v>
      </c>
      <c r="AQ28" s="567">
        <f t="shared" si="6"/>
        <v>0</v>
      </c>
      <c r="AR28" s="567">
        <f t="shared" si="6"/>
        <v>0</v>
      </c>
      <c r="AS28" s="567">
        <f t="shared" si="6"/>
        <v>0</v>
      </c>
      <c r="AT28" s="567">
        <f t="shared" si="6"/>
        <v>0</v>
      </c>
      <c r="AU28" s="567">
        <f t="shared" si="6"/>
        <v>0</v>
      </c>
      <c r="AV28" s="567">
        <f t="shared" si="6"/>
        <v>0</v>
      </c>
      <c r="AW28" s="567">
        <f t="shared" si="6"/>
        <v>0</v>
      </c>
      <c r="AX28" s="567">
        <f t="shared" si="6"/>
        <v>0</v>
      </c>
      <c r="AY28" s="567">
        <f t="shared" si="6"/>
        <v>0</v>
      </c>
      <c r="AZ28" s="567">
        <f t="shared" si="6"/>
        <v>0</v>
      </c>
      <c r="BA28" s="567">
        <f t="shared" si="6"/>
        <v>0</v>
      </c>
      <c r="BB28" s="567">
        <f t="shared" si="6"/>
        <v>0</v>
      </c>
      <c r="BC28" s="567">
        <f t="shared" si="6"/>
        <v>0</v>
      </c>
      <c r="BD28" s="567">
        <f t="shared" si="6"/>
        <v>0</v>
      </c>
      <c r="BE28" s="567">
        <f t="shared" si="6"/>
        <v>0</v>
      </c>
      <c r="BF28" s="567">
        <f t="shared" si="6"/>
        <v>0</v>
      </c>
      <c r="BG28" s="567">
        <f t="shared" si="6"/>
        <v>0</v>
      </c>
      <c r="BH28" s="567">
        <f t="shared" si="6"/>
        <v>0</v>
      </c>
      <c r="BI28" s="567">
        <f t="shared" si="6"/>
        <v>0</v>
      </c>
      <c r="BJ28" s="567">
        <f t="shared" si="6"/>
        <v>0</v>
      </c>
      <c r="BK28" s="567">
        <f t="shared" si="6"/>
        <v>0</v>
      </c>
      <c r="BL28" s="567">
        <f t="shared" si="6"/>
        <v>0</v>
      </c>
      <c r="BM28" s="567">
        <f t="shared" si="6"/>
        <v>0</v>
      </c>
      <c r="BN28" s="567">
        <f t="shared" si="6"/>
        <v>0</v>
      </c>
      <c r="BO28" s="567">
        <f t="shared" si="6"/>
        <v>0</v>
      </c>
      <c r="BP28" s="567">
        <f t="shared" si="6"/>
        <v>0</v>
      </c>
      <c r="BQ28" s="567">
        <f t="shared" si="6"/>
        <v>0</v>
      </c>
      <c r="BR28" s="567">
        <f t="shared" si="6"/>
        <v>0</v>
      </c>
      <c r="BS28" s="567">
        <f t="shared" si="6"/>
        <v>0</v>
      </c>
      <c r="BT28" s="567">
        <f t="shared" si="6"/>
        <v>0</v>
      </c>
      <c r="BU28" s="567">
        <f t="shared" si="6"/>
        <v>0</v>
      </c>
      <c r="BV28" s="567">
        <f t="shared" si="6"/>
        <v>0</v>
      </c>
      <c r="BW28" s="567">
        <f t="shared" si="6"/>
        <v>0</v>
      </c>
      <c r="BX28" s="567">
        <f t="shared" si="6"/>
        <v>0</v>
      </c>
      <c r="BY28" s="567">
        <f t="shared" si="6"/>
        <v>0</v>
      </c>
      <c r="BZ28" s="567">
        <f t="shared" si="6"/>
        <v>0</v>
      </c>
      <c r="CA28" s="567">
        <f t="shared" si="6"/>
        <v>0</v>
      </c>
      <c r="CB28" s="567">
        <f t="shared" si="6"/>
        <v>0</v>
      </c>
      <c r="CC28" s="567">
        <f t="shared" si="6"/>
        <v>0</v>
      </c>
      <c r="CD28" s="567">
        <f t="shared" si="6"/>
        <v>0</v>
      </c>
      <c r="CE28" s="567">
        <f t="shared" si="6"/>
        <v>0</v>
      </c>
      <c r="CF28" s="567">
        <f t="shared" si="6"/>
        <v>0</v>
      </c>
      <c r="CG28" s="567">
        <f t="shared" si="6"/>
        <v>0</v>
      </c>
      <c r="CH28" s="567">
        <f t="shared" si="6"/>
        <v>0</v>
      </c>
      <c r="CI28" s="567">
        <f t="shared" si="6"/>
        <v>0</v>
      </c>
      <c r="CJ28" s="875"/>
      <c r="CK28" s="406">
        <v>22</v>
      </c>
    </row>
    <row r="29" spans="1:89" ht="25.5" customHeight="1">
      <c r="A29" s="972" t="s">
        <v>361</v>
      </c>
      <c r="B29" s="973"/>
      <c r="C29" s="974" t="str">
        <f>Settings!$C$7</f>
        <v>USD</v>
      </c>
      <c r="D29" s="975">
        <f t="shared" ref="D29:CI29" si="7">SUM(D23:D28)</f>
        <v>0</v>
      </c>
      <c r="E29" s="975">
        <f t="shared" si="7"/>
        <v>0</v>
      </c>
      <c r="F29" s="975">
        <f t="shared" si="7"/>
        <v>0</v>
      </c>
      <c r="G29" s="975">
        <f t="shared" si="7"/>
        <v>0</v>
      </c>
      <c r="H29" s="975">
        <f t="shared" si="7"/>
        <v>0</v>
      </c>
      <c r="I29" s="975">
        <f t="shared" si="7"/>
        <v>0</v>
      </c>
      <c r="J29" s="975">
        <f t="shared" si="7"/>
        <v>0</v>
      </c>
      <c r="K29" s="975">
        <f t="shared" si="7"/>
        <v>0</v>
      </c>
      <c r="L29" s="975">
        <f t="shared" si="7"/>
        <v>0</v>
      </c>
      <c r="M29" s="975">
        <f t="shared" si="7"/>
        <v>0</v>
      </c>
      <c r="N29" s="975">
        <f t="shared" si="7"/>
        <v>0</v>
      </c>
      <c r="O29" s="975">
        <f t="shared" si="7"/>
        <v>0</v>
      </c>
      <c r="P29" s="975">
        <f t="shared" si="7"/>
        <v>0</v>
      </c>
      <c r="Q29" s="975">
        <f t="shared" si="7"/>
        <v>0</v>
      </c>
      <c r="R29" s="975">
        <f t="shared" si="7"/>
        <v>0</v>
      </c>
      <c r="S29" s="975">
        <f t="shared" si="7"/>
        <v>0</v>
      </c>
      <c r="T29" s="975">
        <f t="shared" si="7"/>
        <v>0</v>
      </c>
      <c r="U29" s="975">
        <f t="shared" si="7"/>
        <v>0</v>
      </c>
      <c r="V29" s="975">
        <f t="shared" si="7"/>
        <v>0</v>
      </c>
      <c r="W29" s="975">
        <f t="shared" si="7"/>
        <v>0</v>
      </c>
      <c r="X29" s="975">
        <f t="shared" si="7"/>
        <v>0</v>
      </c>
      <c r="Y29" s="975">
        <f t="shared" si="7"/>
        <v>0</v>
      </c>
      <c r="Z29" s="975">
        <f t="shared" si="7"/>
        <v>0</v>
      </c>
      <c r="AA29" s="975">
        <f t="shared" si="7"/>
        <v>0</v>
      </c>
      <c r="AB29" s="975">
        <f t="shared" si="7"/>
        <v>0</v>
      </c>
      <c r="AC29" s="975">
        <f t="shared" si="7"/>
        <v>0</v>
      </c>
      <c r="AD29" s="975">
        <f t="shared" si="7"/>
        <v>0</v>
      </c>
      <c r="AE29" s="975">
        <f t="shared" si="7"/>
        <v>0</v>
      </c>
      <c r="AF29" s="975">
        <f t="shared" si="7"/>
        <v>0</v>
      </c>
      <c r="AG29" s="975">
        <f t="shared" si="7"/>
        <v>0</v>
      </c>
      <c r="AH29" s="975">
        <f t="shared" si="7"/>
        <v>0</v>
      </c>
      <c r="AI29" s="975">
        <f t="shared" si="7"/>
        <v>0</v>
      </c>
      <c r="AJ29" s="975">
        <f t="shared" si="7"/>
        <v>0</v>
      </c>
      <c r="AK29" s="975">
        <f t="shared" si="7"/>
        <v>0</v>
      </c>
      <c r="AL29" s="975">
        <f t="shared" si="7"/>
        <v>0</v>
      </c>
      <c r="AM29" s="975">
        <f t="shared" si="7"/>
        <v>0</v>
      </c>
      <c r="AN29" s="975">
        <f t="shared" si="7"/>
        <v>0</v>
      </c>
      <c r="AO29" s="975">
        <f t="shared" si="7"/>
        <v>0</v>
      </c>
      <c r="AP29" s="975">
        <f t="shared" si="7"/>
        <v>0</v>
      </c>
      <c r="AQ29" s="975">
        <f t="shared" si="7"/>
        <v>0</v>
      </c>
      <c r="AR29" s="975">
        <f t="shared" si="7"/>
        <v>0</v>
      </c>
      <c r="AS29" s="975">
        <f t="shared" si="7"/>
        <v>0</v>
      </c>
      <c r="AT29" s="975">
        <f t="shared" si="7"/>
        <v>0</v>
      </c>
      <c r="AU29" s="975">
        <f t="shared" si="7"/>
        <v>0</v>
      </c>
      <c r="AV29" s="975">
        <f t="shared" si="7"/>
        <v>0</v>
      </c>
      <c r="AW29" s="975">
        <f t="shared" si="7"/>
        <v>0</v>
      </c>
      <c r="AX29" s="975">
        <f t="shared" si="7"/>
        <v>0</v>
      </c>
      <c r="AY29" s="975">
        <f t="shared" si="7"/>
        <v>0</v>
      </c>
      <c r="AZ29" s="975">
        <f t="shared" si="7"/>
        <v>0</v>
      </c>
      <c r="BA29" s="975">
        <f t="shared" si="7"/>
        <v>0</v>
      </c>
      <c r="BB29" s="975">
        <f t="shared" si="7"/>
        <v>0</v>
      </c>
      <c r="BC29" s="975">
        <f t="shared" si="7"/>
        <v>0</v>
      </c>
      <c r="BD29" s="975">
        <f t="shared" si="7"/>
        <v>0</v>
      </c>
      <c r="BE29" s="975">
        <f t="shared" si="7"/>
        <v>0</v>
      </c>
      <c r="BF29" s="975">
        <f t="shared" si="7"/>
        <v>0</v>
      </c>
      <c r="BG29" s="975">
        <f t="shared" si="7"/>
        <v>0</v>
      </c>
      <c r="BH29" s="975">
        <f t="shared" si="7"/>
        <v>0</v>
      </c>
      <c r="BI29" s="975">
        <f t="shared" si="7"/>
        <v>0</v>
      </c>
      <c r="BJ29" s="975">
        <f t="shared" si="7"/>
        <v>0</v>
      </c>
      <c r="BK29" s="975">
        <f t="shared" si="7"/>
        <v>0</v>
      </c>
      <c r="BL29" s="975">
        <f t="shared" si="7"/>
        <v>0</v>
      </c>
      <c r="BM29" s="975">
        <f t="shared" si="7"/>
        <v>0</v>
      </c>
      <c r="BN29" s="975">
        <f t="shared" si="7"/>
        <v>0</v>
      </c>
      <c r="BO29" s="975">
        <f t="shared" si="7"/>
        <v>0</v>
      </c>
      <c r="BP29" s="975">
        <f t="shared" si="7"/>
        <v>0</v>
      </c>
      <c r="BQ29" s="975">
        <f t="shared" si="7"/>
        <v>0</v>
      </c>
      <c r="BR29" s="975">
        <f t="shared" si="7"/>
        <v>0</v>
      </c>
      <c r="BS29" s="975">
        <f t="shared" si="7"/>
        <v>0</v>
      </c>
      <c r="BT29" s="975">
        <f t="shared" si="7"/>
        <v>0</v>
      </c>
      <c r="BU29" s="975">
        <f t="shared" si="7"/>
        <v>0</v>
      </c>
      <c r="BV29" s="975">
        <f t="shared" si="7"/>
        <v>0</v>
      </c>
      <c r="BW29" s="975">
        <f t="shared" si="7"/>
        <v>0</v>
      </c>
      <c r="BX29" s="975">
        <f t="shared" si="7"/>
        <v>0</v>
      </c>
      <c r="BY29" s="975">
        <f t="shared" si="7"/>
        <v>0</v>
      </c>
      <c r="BZ29" s="975">
        <f t="shared" si="7"/>
        <v>0</v>
      </c>
      <c r="CA29" s="975">
        <f t="shared" si="7"/>
        <v>0</v>
      </c>
      <c r="CB29" s="975">
        <f t="shared" si="7"/>
        <v>0</v>
      </c>
      <c r="CC29" s="975">
        <f t="shared" si="7"/>
        <v>0</v>
      </c>
      <c r="CD29" s="975">
        <f t="shared" si="7"/>
        <v>0</v>
      </c>
      <c r="CE29" s="975">
        <f t="shared" si="7"/>
        <v>0</v>
      </c>
      <c r="CF29" s="975">
        <f t="shared" si="7"/>
        <v>0</v>
      </c>
      <c r="CG29" s="975">
        <f t="shared" si="7"/>
        <v>0</v>
      </c>
      <c r="CH29" s="975">
        <f t="shared" si="7"/>
        <v>0</v>
      </c>
      <c r="CI29" s="975">
        <f t="shared" si="7"/>
        <v>0</v>
      </c>
      <c r="CJ29" s="976"/>
      <c r="CK29" s="977">
        <v>25</v>
      </c>
    </row>
    <row r="30" spans="1:89" ht="13.5" customHeight="1">
      <c r="A30" s="437"/>
      <c r="B30" s="412"/>
      <c r="C30" s="957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  <c r="AO30" s="702"/>
      <c r="AP30" s="702"/>
      <c r="AQ30" s="702"/>
      <c r="AR30" s="702"/>
      <c r="AS30" s="702"/>
      <c r="AT30" s="702"/>
      <c r="AU30" s="702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  <c r="CJ30" s="379"/>
      <c r="CK30" s="406">
        <v>26</v>
      </c>
    </row>
    <row r="31" spans="1:89" ht="13.5" customHeight="1">
      <c r="A31" s="379"/>
      <c r="B31" s="412"/>
      <c r="C31" s="957"/>
      <c r="D31" s="491"/>
      <c r="E31" s="718"/>
      <c r="F31" s="718"/>
      <c r="G31" s="491"/>
      <c r="H31" s="491"/>
      <c r="I31" s="491"/>
      <c r="J31" s="491"/>
      <c r="K31" s="491"/>
      <c r="L31" s="491"/>
      <c r="M31" s="491"/>
      <c r="N31" s="491"/>
      <c r="O31" s="491"/>
      <c r="P31" s="491"/>
      <c r="Q31" s="491"/>
      <c r="R31" s="491"/>
      <c r="S31" s="491"/>
      <c r="T31" s="491"/>
      <c r="U31" s="491"/>
      <c r="V31" s="491"/>
      <c r="W31" s="491"/>
      <c r="X31" s="491"/>
      <c r="Y31" s="491"/>
      <c r="Z31" s="491"/>
      <c r="AA31" s="491"/>
      <c r="AB31" s="491"/>
      <c r="AC31" s="491"/>
      <c r="AD31" s="491"/>
      <c r="AE31" s="491"/>
      <c r="AF31" s="491"/>
      <c r="AG31" s="491"/>
      <c r="AH31" s="491"/>
      <c r="AI31" s="491"/>
      <c r="AJ31" s="491"/>
      <c r="AK31" s="491"/>
      <c r="AL31" s="491"/>
      <c r="AM31" s="491"/>
      <c r="AN31" s="491"/>
      <c r="AO31" s="491"/>
      <c r="AP31" s="491"/>
      <c r="AQ31" s="491"/>
      <c r="AR31" s="491"/>
      <c r="AS31" s="491"/>
      <c r="AT31" s="491"/>
      <c r="AU31" s="491"/>
      <c r="AV31" s="491"/>
      <c r="AW31" s="491"/>
      <c r="AX31" s="491"/>
      <c r="AY31" s="491"/>
      <c r="AZ31" s="491"/>
      <c r="BA31" s="491"/>
      <c r="BB31" s="491"/>
      <c r="BC31" s="491"/>
      <c r="BD31" s="491"/>
      <c r="BE31" s="491"/>
      <c r="BF31" s="491"/>
      <c r="BG31" s="491"/>
      <c r="BH31" s="491"/>
      <c r="BI31" s="491"/>
      <c r="BJ31" s="491"/>
      <c r="BK31" s="491"/>
      <c r="BL31" s="491"/>
      <c r="BM31" s="491"/>
      <c r="BN31" s="491"/>
      <c r="BO31" s="491"/>
      <c r="BP31" s="491"/>
      <c r="BQ31" s="491"/>
      <c r="BR31" s="491"/>
      <c r="BS31" s="491"/>
      <c r="BT31" s="491"/>
      <c r="BU31" s="491"/>
      <c r="BV31" s="491"/>
      <c r="BW31" s="491"/>
      <c r="BX31" s="491"/>
      <c r="BY31" s="491"/>
      <c r="BZ31" s="491"/>
      <c r="CA31" s="491"/>
      <c r="CB31" s="491"/>
      <c r="CC31" s="491"/>
      <c r="CD31" s="491"/>
      <c r="CE31" s="491"/>
      <c r="CF31" s="491"/>
      <c r="CG31" s="491"/>
      <c r="CH31" s="491"/>
      <c r="CI31" s="491"/>
      <c r="CJ31" s="379"/>
      <c r="CK31" s="406">
        <v>27</v>
      </c>
    </row>
    <row r="32" spans="1:89" ht="13.5" customHeight="1">
      <c r="A32" s="406"/>
      <c r="B32" s="697"/>
      <c r="C32" s="949"/>
      <c r="D32" s="698"/>
      <c r="E32" s="698"/>
      <c r="F32" s="698"/>
      <c r="G32" s="698"/>
      <c r="H32" s="698"/>
      <c r="I32" s="698"/>
      <c r="J32" s="698"/>
      <c r="K32" s="698"/>
      <c r="L32" s="698"/>
      <c r="M32" s="698"/>
      <c r="N32" s="698"/>
      <c r="O32" s="698"/>
      <c r="P32" s="698"/>
      <c r="Q32" s="698"/>
      <c r="R32" s="698"/>
      <c r="S32" s="698"/>
      <c r="T32" s="698"/>
      <c r="U32" s="698"/>
      <c r="V32" s="698"/>
      <c r="W32" s="698"/>
      <c r="X32" s="698"/>
      <c r="Y32" s="698"/>
      <c r="Z32" s="698"/>
      <c r="AA32" s="698"/>
      <c r="AB32" s="698"/>
      <c r="AC32" s="698"/>
      <c r="AD32" s="698"/>
      <c r="AE32" s="698"/>
      <c r="AF32" s="698"/>
      <c r="AG32" s="698"/>
      <c r="AH32" s="698"/>
      <c r="AI32" s="698"/>
      <c r="AJ32" s="698"/>
      <c r="AK32" s="698"/>
      <c r="AL32" s="698"/>
      <c r="AM32" s="698"/>
      <c r="AN32" s="698"/>
      <c r="AO32" s="698"/>
      <c r="AP32" s="698"/>
      <c r="AQ32" s="698"/>
      <c r="AR32" s="698"/>
      <c r="AS32" s="698"/>
      <c r="AT32" s="698"/>
      <c r="AU32" s="698"/>
      <c r="AV32" s="698"/>
      <c r="AW32" s="698"/>
      <c r="AX32" s="698"/>
      <c r="AY32" s="698"/>
      <c r="AZ32" s="698"/>
      <c r="BA32" s="698"/>
      <c r="BB32" s="698"/>
      <c r="BC32" s="698"/>
      <c r="BD32" s="698"/>
      <c r="BE32" s="698"/>
      <c r="BF32" s="698"/>
      <c r="BG32" s="698"/>
      <c r="BH32" s="698"/>
      <c r="BI32" s="698"/>
      <c r="BJ32" s="698"/>
      <c r="BK32" s="698"/>
      <c r="BL32" s="698"/>
      <c r="BM32" s="698"/>
      <c r="BN32" s="698"/>
      <c r="BO32" s="698"/>
      <c r="BP32" s="698"/>
      <c r="BQ32" s="698"/>
      <c r="BR32" s="698"/>
      <c r="BS32" s="698"/>
      <c r="BT32" s="698"/>
      <c r="BU32" s="698"/>
      <c r="BV32" s="698"/>
      <c r="BW32" s="698"/>
      <c r="BX32" s="698"/>
      <c r="BY32" s="698"/>
      <c r="BZ32" s="698"/>
      <c r="CA32" s="698"/>
      <c r="CB32" s="698"/>
      <c r="CC32" s="698"/>
      <c r="CD32" s="698"/>
      <c r="CE32" s="698"/>
      <c r="CF32" s="698"/>
      <c r="CG32" s="698"/>
      <c r="CH32" s="698"/>
      <c r="CI32" s="698"/>
      <c r="CJ32" s="406"/>
      <c r="CK32" s="406">
        <v>28</v>
      </c>
    </row>
    <row r="33" spans="1:89" ht="41.25" customHeight="1">
      <c r="A33" s="950" t="s">
        <v>82</v>
      </c>
      <c r="B33" s="951"/>
      <c r="C33" s="952"/>
      <c r="D33" s="966"/>
      <c r="E33" s="965"/>
      <c r="F33" s="965"/>
      <c r="G33" s="965"/>
      <c r="H33" s="965"/>
      <c r="I33" s="965"/>
      <c r="J33" s="965"/>
      <c r="K33" s="965"/>
      <c r="L33" s="965"/>
      <c r="M33" s="965"/>
      <c r="N33" s="965"/>
      <c r="O33" s="965"/>
      <c r="P33" s="965"/>
      <c r="Q33" s="965"/>
      <c r="R33" s="965"/>
      <c r="S33" s="965"/>
      <c r="T33" s="965"/>
      <c r="U33" s="965"/>
      <c r="V33" s="965"/>
      <c r="W33" s="965"/>
      <c r="X33" s="965"/>
      <c r="Y33" s="965"/>
      <c r="Z33" s="965"/>
      <c r="AA33" s="965"/>
      <c r="AB33" s="965"/>
      <c r="AC33" s="965"/>
      <c r="AD33" s="965"/>
      <c r="AE33" s="965"/>
      <c r="AF33" s="965"/>
      <c r="AG33" s="965"/>
      <c r="AH33" s="965"/>
      <c r="AI33" s="965"/>
      <c r="AJ33" s="965"/>
      <c r="AK33" s="965"/>
      <c r="AL33" s="965"/>
      <c r="AM33" s="965"/>
      <c r="AN33" s="965"/>
      <c r="AO33" s="965"/>
      <c r="AP33" s="965"/>
      <c r="AQ33" s="965"/>
      <c r="AR33" s="965"/>
      <c r="AS33" s="965"/>
      <c r="AT33" s="965"/>
      <c r="AU33" s="965"/>
      <c r="AV33" s="965"/>
      <c r="AW33" s="965"/>
      <c r="AX33" s="965"/>
      <c r="AY33" s="965"/>
      <c r="AZ33" s="965"/>
      <c r="BA33" s="965"/>
      <c r="BB33" s="965"/>
      <c r="BC33" s="965"/>
      <c r="BD33" s="965"/>
      <c r="BE33" s="965"/>
      <c r="BF33" s="965"/>
      <c r="BG33" s="965"/>
      <c r="BH33" s="965"/>
      <c r="BI33" s="965"/>
      <c r="BJ33" s="965"/>
      <c r="BK33" s="965"/>
      <c r="BL33" s="965"/>
      <c r="BM33" s="965"/>
      <c r="BN33" s="965"/>
      <c r="BO33" s="965"/>
      <c r="BP33" s="965"/>
      <c r="BQ33" s="965"/>
      <c r="BR33" s="965"/>
      <c r="BS33" s="965"/>
      <c r="BT33" s="965"/>
      <c r="BU33" s="965"/>
      <c r="BV33" s="965"/>
      <c r="BW33" s="965"/>
      <c r="BX33" s="965"/>
      <c r="BY33" s="965"/>
      <c r="BZ33" s="965"/>
      <c r="CA33" s="965"/>
      <c r="CB33" s="965"/>
      <c r="CC33" s="965"/>
      <c r="CD33" s="965"/>
      <c r="CE33" s="965"/>
      <c r="CF33" s="965"/>
      <c r="CG33" s="965"/>
      <c r="CH33" s="965"/>
      <c r="CI33" s="965"/>
      <c r="CJ33" s="954"/>
      <c r="CK33" s="406">
        <v>29</v>
      </c>
    </row>
    <row r="34" spans="1:89" ht="10.5" customHeight="1">
      <c r="A34" s="379"/>
      <c r="B34" s="412"/>
      <c r="C34" s="957"/>
      <c r="D34" s="437"/>
      <c r="E34" s="437"/>
      <c r="F34" s="437"/>
      <c r="G34" s="437"/>
      <c r="H34" s="437"/>
      <c r="I34" s="437"/>
      <c r="J34" s="437"/>
      <c r="K34" s="437"/>
      <c r="L34" s="437"/>
      <c r="M34" s="437"/>
      <c r="N34" s="437"/>
      <c r="O34" s="437"/>
      <c r="P34" s="437"/>
      <c r="Q34" s="437"/>
      <c r="R34" s="437"/>
      <c r="S34" s="437"/>
      <c r="T34" s="437"/>
      <c r="U34" s="437"/>
      <c r="V34" s="437"/>
      <c r="W34" s="437"/>
      <c r="X34" s="437"/>
      <c r="Y34" s="437"/>
      <c r="Z34" s="437"/>
      <c r="AA34" s="437"/>
      <c r="AB34" s="437"/>
      <c r="AC34" s="437"/>
      <c r="AD34" s="437"/>
      <c r="AE34" s="437"/>
      <c r="AF34" s="437"/>
      <c r="AG34" s="437"/>
      <c r="AH34" s="437"/>
      <c r="AI34" s="437"/>
      <c r="AJ34" s="437"/>
      <c r="AK34" s="437"/>
      <c r="AL34" s="437"/>
      <c r="AM34" s="437"/>
      <c r="AN34" s="437"/>
      <c r="AO34" s="437"/>
      <c r="AP34" s="437"/>
      <c r="AQ34" s="437"/>
      <c r="AR34" s="437"/>
      <c r="AS34" s="437"/>
      <c r="AT34" s="437"/>
      <c r="AU34" s="437"/>
      <c r="AV34" s="437"/>
      <c r="AW34" s="437"/>
      <c r="AX34" s="437"/>
      <c r="AY34" s="437"/>
      <c r="AZ34" s="437"/>
      <c r="BA34" s="437"/>
      <c r="BB34" s="437"/>
      <c r="BC34" s="437"/>
      <c r="BD34" s="437"/>
      <c r="BE34" s="437"/>
      <c r="BF34" s="437"/>
      <c r="BG34" s="437"/>
      <c r="BH34" s="437"/>
      <c r="BI34" s="437"/>
      <c r="BJ34" s="437"/>
      <c r="BK34" s="437"/>
      <c r="BL34" s="437"/>
      <c r="BM34" s="437"/>
      <c r="BN34" s="437"/>
      <c r="BO34" s="437"/>
      <c r="BP34" s="437"/>
      <c r="BQ34" s="437"/>
      <c r="BR34" s="437"/>
      <c r="BS34" s="437"/>
      <c r="BT34" s="437"/>
      <c r="BU34" s="437"/>
      <c r="BV34" s="437"/>
      <c r="BW34" s="437"/>
      <c r="BX34" s="437"/>
      <c r="BY34" s="437"/>
      <c r="BZ34" s="437"/>
      <c r="CA34" s="437"/>
      <c r="CB34" s="437"/>
      <c r="CC34" s="437"/>
      <c r="CD34" s="437"/>
      <c r="CE34" s="437"/>
      <c r="CF34" s="437"/>
      <c r="CG34" s="437"/>
      <c r="CH34" s="437"/>
      <c r="CI34" s="437"/>
      <c r="CJ34" s="379"/>
      <c r="CK34" s="406">
        <v>30</v>
      </c>
    </row>
    <row r="35" spans="1:89" ht="13.5" customHeight="1">
      <c r="A35" s="497" t="s">
        <v>362</v>
      </c>
      <c r="B35" s="719"/>
      <c r="C35" s="971"/>
      <c r="D35" s="775"/>
      <c r="E35" s="775"/>
      <c r="F35" s="775"/>
      <c r="G35" s="775"/>
      <c r="H35" s="775"/>
      <c r="I35" s="775"/>
      <c r="J35" s="775"/>
      <c r="K35" s="775"/>
      <c r="L35" s="775"/>
      <c r="M35" s="775"/>
      <c r="N35" s="775"/>
      <c r="O35" s="775"/>
      <c r="P35" s="775"/>
      <c r="Q35" s="775"/>
      <c r="R35" s="775"/>
      <c r="S35" s="775"/>
      <c r="T35" s="775"/>
      <c r="U35" s="775"/>
      <c r="V35" s="775"/>
      <c r="W35" s="775"/>
      <c r="X35" s="775"/>
      <c r="Y35" s="775"/>
      <c r="Z35" s="775"/>
      <c r="AA35" s="775"/>
      <c r="AB35" s="775"/>
      <c r="AC35" s="775"/>
      <c r="AD35" s="775"/>
      <c r="AE35" s="775"/>
      <c r="AF35" s="775"/>
      <c r="AG35" s="775"/>
      <c r="AH35" s="775"/>
      <c r="AI35" s="775"/>
      <c r="AJ35" s="775"/>
      <c r="AK35" s="775"/>
      <c r="AL35" s="775"/>
      <c r="AM35" s="775"/>
      <c r="AN35" s="775"/>
      <c r="AO35" s="775"/>
      <c r="AP35" s="775"/>
      <c r="AQ35" s="775"/>
      <c r="AR35" s="775"/>
      <c r="AS35" s="775"/>
      <c r="AT35" s="775"/>
      <c r="AU35" s="775"/>
      <c r="AV35" s="775"/>
      <c r="AW35" s="775"/>
      <c r="AX35" s="775"/>
      <c r="AY35" s="775"/>
      <c r="AZ35" s="775"/>
      <c r="BA35" s="775"/>
      <c r="BB35" s="775"/>
      <c r="BC35" s="775"/>
      <c r="BD35" s="775"/>
      <c r="BE35" s="775"/>
      <c r="BF35" s="775"/>
      <c r="BG35" s="775"/>
      <c r="BH35" s="775"/>
      <c r="BI35" s="775"/>
      <c r="BJ35" s="775"/>
      <c r="BK35" s="775"/>
      <c r="BL35" s="775"/>
      <c r="BM35" s="775"/>
      <c r="BN35" s="775"/>
      <c r="BO35" s="775"/>
      <c r="BP35" s="775"/>
      <c r="BQ35" s="775"/>
      <c r="BR35" s="775"/>
      <c r="BS35" s="775"/>
      <c r="BT35" s="775"/>
      <c r="BU35" s="775"/>
      <c r="BV35" s="775"/>
      <c r="BW35" s="775"/>
      <c r="BX35" s="775"/>
      <c r="BY35" s="775"/>
      <c r="BZ35" s="775"/>
      <c r="CA35" s="775"/>
      <c r="CB35" s="775"/>
      <c r="CC35" s="775"/>
      <c r="CD35" s="775"/>
      <c r="CE35" s="775"/>
      <c r="CF35" s="775"/>
      <c r="CG35" s="775"/>
      <c r="CH35" s="775"/>
      <c r="CI35" s="775"/>
      <c r="CJ35" s="881"/>
      <c r="CK35" s="406">
        <v>31</v>
      </c>
    </row>
    <row r="36" spans="1:89" ht="13.5" customHeight="1">
      <c r="A36" s="437" t="str">
        <f>Assumptions!A12</f>
        <v>Computers</v>
      </c>
      <c r="B36" s="716"/>
      <c r="C36" s="971" t="str">
        <f>Settings!$C$7</f>
        <v>USD</v>
      </c>
      <c r="D36" s="763">
        <v>0</v>
      </c>
      <c r="E36" s="763">
        <v>0</v>
      </c>
      <c r="F36" s="763">
        <v>0</v>
      </c>
      <c r="G36" s="763">
        <v>0</v>
      </c>
      <c r="H36" s="763">
        <v>0</v>
      </c>
      <c r="I36" s="763">
        <v>0</v>
      </c>
      <c r="J36" s="763">
        <v>0</v>
      </c>
      <c r="K36" s="763">
        <v>0</v>
      </c>
      <c r="L36" s="763">
        <v>0</v>
      </c>
      <c r="M36" s="763">
        <v>0</v>
      </c>
      <c r="N36" s="763">
        <v>0</v>
      </c>
      <c r="O36" s="763">
        <v>0</v>
      </c>
      <c r="P36" s="763">
        <v>0</v>
      </c>
      <c r="Q36" s="763">
        <v>0</v>
      </c>
      <c r="R36" s="763">
        <v>0</v>
      </c>
      <c r="S36" s="763">
        <v>0</v>
      </c>
      <c r="T36" s="763">
        <v>0</v>
      </c>
      <c r="U36" s="763">
        <v>0</v>
      </c>
      <c r="V36" s="763">
        <v>0</v>
      </c>
      <c r="W36" s="763">
        <v>0</v>
      </c>
      <c r="X36" s="763">
        <v>0</v>
      </c>
      <c r="Y36" s="763">
        <v>0</v>
      </c>
      <c r="Z36" s="763">
        <v>0</v>
      </c>
      <c r="AA36" s="763">
        <v>0</v>
      </c>
      <c r="AB36" s="763">
        <v>0</v>
      </c>
      <c r="AC36" s="763">
        <v>0</v>
      </c>
      <c r="AD36" s="763">
        <v>0</v>
      </c>
      <c r="AE36" s="763">
        <v>0</v>
      </c>
      <c r="AF36" s="763">
        <v>0</v>
      </c>
      <c r="AG36" s="763">
        <v>0</v>
      </c>
      <c r="AH36" s="763">
        <v>0</v>
      </c>
      <c r="AI36" s="763">
        <v>0</v>
      </c>
      <c r="AJ36" s="763">
        <v>0</v>
      </c>
      <c r="AK36" s="763">
        <v>0</v>
      </c>
      <c r="AL36" s="763">
        <v>0</v>
      </c>
      <c r="AM36" s="763">
        <v>0</v>
      </c>
      <c r="AN36" s="763">
        <v>0</v>
      </c>
      <c r="AO36" s="763">
        <v>0</v>
      </c>
      <c r="AP36" s="763">
        <v>0</v>
      </c>
      <c r="AQ36" s="763">
        <v>0</v>
      </c>
      <c r="AR36" s="763">
        <v>0</v>
      </c>
      <c r="AS36" s="763">
        <v>0</v>
      </c>
      <c r="AT36" s="763">
        <v>0</v>
      </c>
      <c r="AU36" s="763">
        <v>0</v>
      </c>
      <c r="AV36" s="763">
        <v>0</v>
      </c>
      <c r="AW36" s="763">
        <v>0</v>
      </c>
      <c r="AX36" s="763">
        <v>0</v>
      </c>
      <c r="AY36" s="763">
        <v>0</v>
      </c>
      <c r="AZ36" s="763">
        <v>0</v>
      </c>
      <c r="BA36" s="763">
        <v>0</v>
      </c>
      <c r="BB36" s="763">
        <v>0</v>
      </c>
      <c r="BC36" s="763">
        <v>0</v>
      </c>
      <c r="BD36" s="763">
        <v>0</v>
      </c>
      <c r="BE36" s="763">
        <v>0</v>
      </c>
      <c r="BF36" s="763">
        <v>0</v>
      </c>
      <c r="BG36" s="763">
        <v>0</v>
      </c>
      <c r="BH36" s="763">
        <v>0</v>
      </c>
      <c r="BI36" s="763">
        <v>0</v>
      </c>
      <c r="BJ36" s="763">
        <v>0</v>
      </c>
      <c r="BK36" s="763">
        <v>0</v>
      </c>
      <c r="BL36" s="763">
        <v>0</v>
      </c>
      <c r="BM36" s="763">
        <v>0</v>
      </c>
      <c r="BN36" s="763">
        <v>0</v>
      </c>
      <c r="BO36" s="763">
        <v>0</v>
      </c>
      <c r="BP36" s="763">
        <v>0</v>
      </c>
      <c r="BQ36" s="763">
        <v>0</v>
      </c>
      <c r="BR36" s="763">
        <v>0</v>
      </c>
      <c r="BS36" s="763">
        <v>0</v>
      </c>
      <c r="BT36" s="763">
        <v>0</v>
      </c>
      <c r="BU36" s="763">
        <v>0</v>
      </c>
      <c r="BV36" s="763">
        <v>0</v>
      </c>
      <c r="BW36" s="763">
        <v>0</v>
      </c>
      <c r="BX36" s="763">
        <v>0</v>
      </c>
      <c r="BY36" s="763">
        <v>0</v>
      </c>
      <c r="BZ36" s="763">
        <v>0</v>
      </c>
      <c r="CA36" s="763">
        <v>0</v>
      </c>
      <c r="CB36" s="763">
        <v>0</v>
      </c>
      <c r="CC36" s="763">
        <v>0</v>
      </c>
      <c r="CD36" s="763">
        <v>0</v>
      </c>
      <c r="CE36" s="763">
        <v>0</v>
      </c>
      <c r="CF36" s="763">
        <v>0</v>
      </c>
      <c r="CG36" s="763">
        <v>0</v>
      </c>
      <c r="CH36" s="763">
        <v>0</v>
      </c>
      <c r="CI36" s="763">
        <v>0</v>
      </c>
      <c r="CJ36" s="881"/>
      <c r="CK36" s="406">
        <v>32</v>
      </c>
    </row>
    <row r="37" spans="1:89" ht="13.5" customHeight="1">
      <c r="A37" s="437" t="str">
        <f>Assumptions!A13</f>
        <v>Office Fixings</v>
      </c>
      <c r="B37" s="716"/>
      <c r="C37" s="971" t="str">
        <f>Settings!$C$7</f>
        <v>USD</v>
      </c>
      <c r="D37" s="763">
        <v>0</v>
      </c>
      <c r="E37" s="763">
        <v>0</v>
      </c>
      <c r="F37" s="763">
        <v>0</v>
      </c>
      <c r="G37" s="763">
        <v>0</v>
      </c>
      <c r="H37" s="763">
        <v>0</v>
      </c>
      <c r="I37" s="763">
        <v>0</v>
      </c>
      <c r="J37" s="763">
        <v>0</v>
      </c>
      <c r="K37" s="763">
        <v>0</v>
      </c>
      <c r="L37" s="763">
        <v>0</v>
      </c>
      <c r="M37" s="763">
        <v>0</v>
      </c>
      <c r="N37" s="763">
        <v>0</v>
      </c>
      <c r="O37" s="763">
        <v>0</v>
      </c>
      <c r="P37" s="763">
        <v>0</v>
      </c>
      <c r="Q37" s="763">
        <v>0</v>
      </c>
      <c r="R37" s="763">
        <v>0</v>
      </c>
      <c r="S37" s="763">
        <v>0</v>
      </c>
      <c r="T37" s="763">
        <v>0</v>
      </c>
      <c r="U37" s="763">
        <v>0</v>
      </c>
      <c r="V37" s="763">
        <v>0</v>
      </c>
      <c r="W37" s="763">
        <v>0</v>
      </c>
      <c r="X37" s="763">
        <v>0</v>
      </c>
      <c r="Y37" s="763">
        <v>0</v>
      </c>
      <c r="Z37" s="763">
        <v>0</v>
      </c>
      <c r="AA37" s="763">
        <v>0</v>
      </c>
      <c r="AB37" s="763">
        <v>0</v>
      </c>
      <c r="AC37" s="763">
        <v>0</v>
      </c>
      <c r="AD37" s="763">
        <v>0</v>
      </c>
      <c r="AE37" s="763">
        <v>0</v>
      </c>
      <c r="AF37" s="763">
        <v>0</v>
      </c>
      <c r="AG37" s="763">
        <v>0</v>
      </c>
      <c r="AH37" s="763">
        <v>0</v>
      </c>
      <c r="AI37" s="763">
        <v>0</v>
      </c>
      <c r="AJ37" s="763">
        <v>0</v>
      </c>
      <c r="AK37" s="763">
        <v>0</v>
      </c>
      <c r="AL37" s="763">
        <v>0</v>
      </c>
      <c r="AM37" s="763">
        <v>0</v>
      </c>
      <c r="AN37" s="763">
        <v>0</v>
      </c>
      <c r="AO37" s="763">
        <v>0</v>
      </c>
      <c r="AP37" s="763">
        <v>0</v>
      </c>
      <c r="AQ37" s="763">
        <v>0</v>
      </c>
      <c r="AR37" s="763">
        <v>0</v>
      </c>
      <c r="AS37" s="763">
        <v>0</v>
      </c>
      <c r="AT37" s="763">
        <v>0</v>
      </c>
      <c r="AU37" s="763">
        <v>0</v>
      </c>
      <c r="AV37" s="763">
        <v>0</v>
      </c>
      <c r="AW37" s="763">
        <v>0</v>
      </c>
      <c r="AX37" s="763">
        <v>0</v>
      </c>
      <c r="AY37" s="763">
        <v>0</v>
      </c>
      <c r="AZ37" s="763">
        <v>0</v>
      </c>
      <c r="BA37" s="763">
        <v>0</v>
      </c>
      <c r="BB37" s="763">
        <v>0</v>
      </c>
      <c r="BC37" s="763">
        <v>0</v>
      </c>
      <c r="BD37" s="763">
        <v>0</v>
      </c>
      <c r="BE37" s="763">
        <v>0</v>
      </c>
      <c r="BF37" s="763">
        <v>0</v>
      </c>
      <c r="BG37" s="763">
        <v>0</v>
      </c>
      <c r="BH37" s="763">
        <v>0</v>
      </c>
      <c r="BI37" s="763">
        <v>0</v>
      </c>
      <c r="BJ37" s="763">
        <v>0</v>
      </c>
      <c r="BK37" s="763">
        <v>0</v>
      </c>
      <c r="BL37" s="763">
        <v>0</v>
      </c>
      <c r="BM37" s="763">
        <v>0</v>
      </c>
      <c r="BN37" s="763">
        <v>0</v>
      </c>
      <c r="BO37" s="763">
        <v>0</v>
      </c>
      <c r="BP37" s="763">
        <v>0</v>
      </c>
      <c r="BQ37" s="763">
        <v>0</v>
      </c>
      <c r="BR37" s="763">
        <v>0</v>
      </c>
      <c r="BS37" s="763">
        <v>0</v>
      </c>
      <c r="BT37" s="763">
        <v>0</v>
      </c>
      <c r="BU37" s="763">
        <v>0</v>
      </c>
      <c r="BV37" s="763">
        <v>0</v>
      </c>
      <c r="BW37" s="763">
        <v>0</v>
      </c>
      <c r="BX37" s="763">
        <v>0</v>
      </c>
      <c r="BY37" s="763">
        <v>0</v>
      </c>
      <c r="BZ37" s="763">
        <v>0</v>
      </c>
      <c r="CA37" s="763">
        <v>0</v>
      </c>
      <c r="CB37" s="763">
        <v>0</v>
      </c>
      <c r="CC37" s="763">
        <v>0</v>
      </c>
      <c r="CD37" s="763">
        <v>0</v>
      </c>
      <c r="CE37" s="763">
        <v>0</v>
      </c>
      <c r="CF37" s="763">
        <v>0</v>
      </c>
      <c r="CG37" s="763">
        <v>0</v>
      </c>
      <c r="CH37" s="763">
        <v>0</v>
      </c>
      <c r="CI37" s="763">
        <v>0</v>
      </c>
      <c r="CJ37" s="881"/>
      <c r="CK37" s="406">
        <v>33</v>
      </c>
    </row>
    <row r="38" spans="1:89" ht="13.5" customHeight="1">
      <c r="A38" s="437" t="str">
        <f>Assumptions!A14</f>
        <v>Office furniture</v>
      </c>
      <c r="B38" s="716"/>
      <c r="C38" s="971" t="str">
        <f>Settings!$C$7</f>
        <v>USD</v>
      </c>
      <c r="D38" s="763">
        <v>0</v>
      </c>
      <c r="E38" s="763">
        <v>0</v>
      </c>
      <c r="F38" s="763">
        <v>0</v>
      </c>
      <c r="G38" s="763">
        <v>0</v>
      </c>
      <c r="H38" s="763">
        <v>0</v>
      </c>
      <c r="I38" s="763">
        <v>0</v>
      </c>
      <c r="J38" s="763">
        <v>0</v>
      </c>
      <c r="K38" s="763">
        <v>0</v>
      </c>
      <c r="L38" s="763">
        <v>0</v>
      </c>
      <c r="M38" s="763">
        <v>0</v>
      </c>
      <c r="N38" s="763">
        <v>0</v>
      </c>
      <c r="O38" s="763">
        <v>0</v>
      </c>
      <c r="P38" s="763">
        <v>0</v>
      </c>
      <c r="Q38" s="763">
        <v>0</v>
      </c>
      <c r="R38" s="763">
        <v>0</v>
      </c>
      <c r="S38" s="763">
        <v>0</v>
      </c>
      <c r="T38" s="763">
        <v>0</v>
      </c>
      <c r="U38" s="763">
        <v>0</v>
      </c>
      <c r="V38" s="763">
        <v>0</v>
      </c>
      <c r="W38" s="763">
        <v>0</v>
      </c>
      <c r="X38" s="763">
        <v>0</v>
      </c>
      <c r="Y38" s="763">
        <v>0</v>
      </c>
      <c r="Z38" s="763">
        <v>0</v>
      </c>
      <c r="AA38" s="763">
        <v>0</v>
      </c>
      <c r="AB38" s="763">
        <v>0</v>
      </c>
      <c r="AC38" s="763">
        <v>0</v>
      </c>
      <c r="AD38" s="763">
        <v>0</v>
      </c>
      <c r="AE38" s="763">
        <v>0</v>
      </c>
      <c r="AF38" s="763">
        <v>0</v>
      </c>
      <c r="AG38" s="763">
        <v>0</v>
      </c>
      <c r="AH38" s="763">
        <v>0</v>
      </c>
      <c r="AI38" s="763">
        <v>0</v>
      </c>
      <c r="AJ38" s="763">
        <v>0</v>
      </c>
      <c r="AK38" s="763">
        <v>0</v>
      </c>
      <c r="AL38" s="763">
        <v>0</v>
      </c>
      <c r="AM38" s="763">
        <v>0</v>
      </c>
      <c r="AN38" s="763">
        <v>0</v>
      </c>
      <c r="AO38" s="763">
        <v>0</v>
      </c>
      <c r="AP38" s="763">
        <v>0</v>
      </c>
      <c r="AQ38" s="763">
        <v>0</v>
      </c>
      <c r="AR38" s="763">
        <v>0</v>
      </c>
      <c r="AS38" s="763">
        <v>0</v>
      </c>
      <c r="AT38" s="763">
        <v>0</v>
      </c>
      <c r="AU38" s="763">
        <v>0</v>
      </c>
      <c r="AV38" s="763">
        <v>0</v>
      </c>
      <c r="AW38" s="763">
        <v>0</v>
      </c>
      <c r="AX38" s="763">
        <v>0</v>
      </c>
      <c r="AY38" s="763">
        <v>0</v>
      </c>
      <c r="AZ38" s="763">
        <v>0</v>
      </c>
      <c r="BA38" s="763">
        <v>0</v>
      </c>
      <c r="BB38" s="763">
        <v>0</v>
      </c>
      <c r="BC38" s="763">
        <v>0</v>
      </c>
      <c r="BD38" s="763">
        <v>0</v>
      </c>
      <c r="BE38" s="763">
        <v>0</v>
      </c>
      <c r="BF38" s="763">
        <v>0</v>
      </c>
      <c r="BG38" s="763">
        <v>0</v>
      </c>
      <c r="BH38" s="763">
        <v>0</v>
      </c>
      <c r="BI38" s="763">
        <v>0</v>
      </c>
      <c r="BJ38" s="763">
        <v>0</v>
      </c>
      <c r="BK38" s="763">
        <v>0</v>
      </c>
      <c r="BL38" s="763">
        <v>0</v>
      </c>
      <c r="BM38" s="763">
        <v>0</v>
      </c>
      <c r="BN38" s="763">
        <v>0</v>
      </c>
      <c r="BO38" s="763">
        <v>0</v>
      </c>
      <c r="BP38" s="763">
        <v>0</v>
      </c>
      <c r="BQ38" s="763">
        <v>0</v>
      </c>
      <c r="BR38" s="763">
        <v>0</v>
      </c>
      <c r="BS38" s="763">
        <v>0</v>
      </c>
      <c r="BT38" s="763">
        <v>0</v>
      </c>
      <c r="BU38" s="763">
        <v>0</v>
      </c>
      <c r="BV38" s="763">
        <v>0</v>
      </c>
      <c r="BW38" s="763">
        <v>0</v>
      </c>
      <c r="BX38" s="763">
        <v>0</v>
      </c>
      <c r="BY38" s="763">
        <v>0</v>
      </c>
      <c r="BZ38" s="763">
        <v>0</v>
      </c>
      <c r="CA38" s="763">
        <v>0</v>
      </c>
      <c r="CB38" s="763">
        <v>0</v>
      </c>
      <c r="CC38" s="763">
        <v>0</v>
      </c>
      <c r="CD38" s="763">
        <v>0</v>
      </c>
      <c r="CE38" s="763">
        <v>0</v>
      </c>
      <c r="CF38" s="763">
        <v>0</v>
      </c>
      <c r="CG38" s="763">
        <v>0</v>
      </c>
      <c r="CH38" s="763">
        <v>0</v>
      </c>
      <c r="CI38" s="763">
        <v>0</v>
      </c>
      <c r="CJ38" s="881"/>
      <c r="CK38" s="406">
        <v>34</v>
      </c>
    </row>
    <row r="39" spans="1:89" ht="13.5" customHeight="1">
      <c r="A39" s="437" t="str">
        <f>Assumptions!A15</f>
        <v>Telecom equipment</v>
      </c>
      <c r="B39" s="716"/>
      <c r="C39" s="971" t="str">
        <f>Settings!$C$7</f>
        <v>USD</v>
      </c>
      <c r="D39" s="763">
        <v>0</v>
      </c>
      <c r="E39" s="763">
        <v>0</v>
      </c>
      <c r="F39" s="763">
        <v>0</v>
      </c>
      <c r="G39" s="763">
        <v>0</v>
      </c>
      <c r="H39" s="763">
        <v>0</v>
      </c>
      <c r="I39" s="763">
        <v>0</v>
      </c>
      <c r="J39" s="763">
        <v>0</v>
      </c>
      <c r="K39" s="763">
        <v>0</v>
      </c>
      <c r="L39" s="763">
        <v>0</v>
      </c>
      <c r="M39" s="763">
        <v>0</v>
      </c>
      <c r="N39" s="763">
        <v>0</v>
      </c>
      <c r="O39" s="763">
        <v>0</v>
      </c>
      <c r="P39" s="763">
        <v>0</v>
      </c>
      <c r="Q39" s="763">
        <v>0</v>
      </c>
      <c r="R39" s="763">
        <v>0</v>
      </c>
      <c r="S39" s="763">
        <v>0</v>
      </c>
      <c r="T39" s="763">
        <v>0</v>
      </c>
      <c r="U39" s="763">
        <v>0</v>
      </c>
      <c r="V39" s="763">
        <v>0</v>
      </c>
      <c r="W39" s="763">
        <v>0</v>
      </c>
      <c r="X39" s="763">
        <v>0</v>
      </c>
      <c r="Y39" s="763">
        <v>0</v>
      </c>
      <c r="Z39" s="763">
        <v>0</v>
      </c>
      <c r="AA39" s="763">
        <v>0</v>
      </c>
      <c r="AB39" s="763">
        <v>0</v>
      </c>
      <c r="AC39" s="763">
        <v>0</v>
      </c>
      <c r="AD39" s="763">
        <v>0</v>
      </c>
      <c r="AE39" s="763">
        <v>0</v>
      </c>
      <c r="AF39" s="763">
        <v>0</v>
      </c>
      <c r="AG39" s="763">
        <v>0</v>
      </c>
      <c r="AH39" s="763">
        <v>0</v>
      </c>
      <c r="AI39" s="763">
        <v>0</v>
      </c>
      <c r="AJ39" s="763">
        <v>0</v>
      </c>
      <c r="AK39" s="763">
        <v>0</v>
      </c>
      <c r="AL39" s="763">
        <v>0</v>
      </c>
      <c r="AM39" s="763">
        <v>0</v>
      </c>
      <c r="AN39" s="763">
        <v>0</v>
      </c>
      <c r="AO39" s="763">
        <v>0</v>
      </c>
      <c r="AP39" s="763">
        <v>0</v>
      </c>
      <c r="AQ39" s="763">
        <v>0</v>
      </c>
      <c r="AR39" s="763">
        <v>0</v>
      </c>
      <c r="AS39" s="763">
        <v>0</v>
      </c>
      <c r="AT39" s="763">
        <v>0</v>
      </c>
      <c r="AU39" s="763">
        <v>0</v>
      </c>
      <c r="AV39" s="763">
        <v>0</v>
      </c>
      <c r="AW39" s="763">
        <v>0</v>
      </c>
      <c r="AX39" s="763">
        <v>0</v>
      </c>
      <c r="AY39" s="763">
        <v>0</v>
      </c>
      <c r="AZ39" s="763">
        <v>0</v>
      </c>
      <c r="BA39" s="763">
        <v>0</v>
      </c>
      <c r="BB39" s="763">
        <v>0</v>
      </c>
      <c r="BC39" s="763">
        <v>0</v>
      </c>
      <c r="BD39" s="763">
        <v>0</v>
      </c>
      <c r="BE39" s="763">
        <v>0</v>
      </c>
      <c r="BF39" s="763">
        <v>0</v>
      </c>
      <c r="BG39" s="763">
        <v>0</v>
      </c>
      <c r="BH39" s="763">
        <v>0</v>
      </c>
      <c r="BI39" s="763">
        <v>0</v>
      </c>
      <c r="BJ39" s="763">
        <v>0</v>
      </c>
      <c r="BK39" s="763">
        <v>0</v>
      </c>
      <c r="BL39" s="763">
        <v>0</v>
      </c>
      <c r="BM39" s="763">
        <v>0</v>
      </c>
      <c r="BN39" s="763">
        <v>0</v>
      </c>
      <c r="BO39" s="763">
        <v>0</v>
      </c>
      <c r="BP39" s="763">
        <v>0</v>
      </c>
      <c r="BQ39" s="763">
        <v>0</v>
      </c>
      <c r="BR39" s="763">
        <v>0</v>
      </c>
      <c r="BS39" s="763">
        <v>0</v>
      </c>
      <c r="BT39" s="763">
        <v>0</v>
      </c>
      <c r="BU39" s="763">
        <v>0</v>
      </c>
      <c r="BV39" s="763">
        <v>0</v>
      </c>
      <c r="BW39" s="763">
        <v>0</v>
      </c>
      <c r="BX39" s="763">
        <v>0</v>
      </c>
      <c r="BY39" s="763">
        <v>0</v>
      </c>
      <c r="BZ39" s="763">
        <v>0</v>
      </c>
      <c r="CA39" s="763">
        <v>0</v>
      </c>
      <c r="CB39" s="763">
        <v>0</v>
      </c>
      <c r="CC39" s="763">
        <v>0</v>
      </c>
      <c r="CD39" s="763">
        <v>0</v>
      </c>
      <c r="CE39" s="763">
        <v>0</v>
      </c>
      <c r="CF39" s="763">
        <v>0</v>
      </c>
      <c r="CG39" s="763">
        <v>0</v>
      </c>
      <c r="CH39" s="763">
        <v>0</v>
      </c>
      <c r="CI39" s="763">
        <v>0</v>
      </c>
      <c r="CJ39" s="881"/>
      <c r="CK39" s="406">
        <v>35</v>
      </c>
    </row>
    <row r="40" spans="1:89" ht="13.5" customHeight="1">
      <c r="A40" s="437" t="str">
        <f>Assumptions!A16</f>
        <v>Servers &amp; other tech infrastructure</v>
      </c>
      <c r="B40" s="716"/>
      <c r="C40" s="971" t="str">
        <f>Settings!$C$7</f>
        <v>USD</v>
      </c>
      <c r="D40" s="763">
        <v>0</v>
      </c>
      <c r="E40" s="763">
        <v>0</v>
      </c>
      <c r="F40" s="763">
        <v>0</v>
      </c>
      <c r="G40" s="763">
        <v>0</v>
      </c>
      <c r="H40" s="763">
        <v>0</v>
      </c>
      <c r="I40" s="763">
        <v>0</v>
      </c>
      <c r="J40" s="763">
        <v>0</v>
      </c>
      <c r="K40" s="763">
        <v>0</v>
      </c>
      <c r="L40" s="763">
        <v>0</v>
      </c>
      <c r="M40" s="763">
        <v>0</v>
      </c>
      <c r="N40" s="763">
        <v>0</v>
      </c>
      <c r="O40" s="763">
        <v>0</v>
      </c>
      <c r="P40" s="763">
        <v>0</v>
      </c>
      <c r="Q40" s="763">
        <v>0</v>
      </c>
      <c r="R40" s="763">
        <v>0</v>
      </c>
      <c r="S40" s="763">
        <v>0</v>
      </c>
      <c r="T40" s="763">
        <v>0</v>
      </c>
      <c r="U40" s="763">
        <v>0</v>
      </c>
      <c r="V40" s="763">
        <v>0</v>
      </c>
      <c r="W40" s="763">
        <v>0</v>
      </c>
      <c r="X40" s="763">
        <v>0</v>
      </c>
      <c r="Y40" s="763">
        <v>0</v>
      </c>
      <c r="Z40" s="763">
        <v>0</v>
      </c>
      <c r="AA40" s="763">
        <v>0</v>
      </c>
      <c r="AB40" s="763">
        <v>0</v>
      </c>
      <c r="AC40" s="763">
        <v>0</v>
      </c>
      <c r="AD40" s="763">
        <v>0</v>
      </c>
      <c r="AE40" s="763">
        <v>0</v>
      </c>
      <c r="AF40" s="763">
        <v>0</v>
      </c>
      <c r="AG40" s="763">
        <v>0</v>
      </c>
      <c r="AH40" s="763">
        <v>0</v>
      </c>
      <c r="AI40" s="763">
        <v>0</v>
      </c>
      <c r="AJ40" s="763">
        <v>0</v>
      </c>
      <c r="AK40" s="763">
        <v>0</v>
      </c>
      <c r="AL40" s="763">
        <v>0</v>
      </c>
      <c r="AM40" s="763">
        <v>0</v>
      </c>
      <c r="AN40" s="763">
        <v>0</v>
      </c>
      <c r="AO40" s="763">
        <v>0</v>
      </c>
      <c r="AP40" s="763">
        <v>0</v>
      </c>
      <c r="AQ40" s="763">
        <v>0</v>
      </c>
      <c r="AR40" s="763">
        <v>0</v>
      </c>
      <c r="AS40" s="763">
        <v>0</v>
      </c>
      <c r="AT40" s="763">
        <v>0</v>
      </c>
      <c r="AU40" s="763">
        <v>0</v>
      </c>
      <c r="AV40" s="763">
        <v>0</v>
      </c>
      <c r="AW40" s="763">
        <v>0</v>
      </c>
      <c r="AX40" s="763">
        <v>0</v>
      </c>
      <c r="AY40" s="763">
        <v>0</v>
      </c>
      <c r="AZ40" s="763">
        <v>0</v>
      </c>
      <c r="BA40" s="763">
        <v>0</v>
      </c>
      <c r="BB40" s="763">
        <v>0</v>
      </c>
      <c r="BC40" s="763">
        <v>0</v>
      </c>
      <c r="BD40" s="763">
        <v>0</v>
      </c>
      <c r="BE40" s="763">
        <v>0</v>
      </c>
      <c r="BF40" s="763">
        <v>0</v>
      </c>
      <c r="BG40" s="763">
        <v>0</v>
      </c>
      <c r="BH40" s="763">
        <v>0</v>
      </c>
      <c r="BI40" s="763">
        <v>0</v>
      </c>
      <c r="BJ40" s="763">
        <v>0</v>
      </c>
      <c r="BK40" s="763">
        <v>0</v>
      </c>
      <c r="BL40" s="763">
        <v>0</v>
      </c>
      <c r="BM40" s="763">
        <v>0</v>
      </c>
      <c r="BN40" s="763">
        <v>0</v>
      </c>
      <c r="BO40" s="763">
        <v>0</v>
      </c>
      <c r="BP40" s="763">
        <v>0</v>
      </c>
      <c r="BQ40" s="763">
        <v>0</v>
      </c>
      <c r="BR40" s="763">
        <v>0</v>
      </c>
      <c r="BS40" s="763">
        <v>0</v>
      </c>
      <c r="BT40" s="763">
        <v>0</v>
      </c>
      <c r="BU40" s="763">
        <v>0</v>
      </c>
      <c r="BV40" s="763">
        <v>0</v>
      </c>
      <c r="BW40" s="763">
        <v>0</v>
      </c>
      <c r="BX40" s="763">
        <v>0</v>
      </c>
      <c r="BY40" s="763">
        <v>0</v>
      </c>
      <c r="BZ40" s="763">
        <v>0</v>
      </c>
      <c r="CA40" s="763">
        <v>0</v>
      </c>
      <c r="CB40" s="763">
        <v>0</v>
      </c>
      <c r="CC40" s="763">
        <v>0</v>
      </c>
      <c r="CD40" s="763">
        <v>0</v>
      </c>
      <c r="CE40" s="763">
        <v>0</v>
      </c>
      <c r="CF40" s="763">
        <v>0</v>
      </c>
      <c r="CG40" s="763">
        <v>0</v>
      </c>
      <c r="CH40" s="763">
        <v>0</v>
      </c>
      <c r="CI40" s="763">
        <v>0</v>
      </c>
      <c r="CJ40" s="881"/>
      <c r="CK40" s="406">
        <v>36</v>
      </c>
    </row>
    <row r="41" spans="1:89" ht="13.5" customHeight="1">
      <c r="A41" s="437" t="str">
        <f>Assumptions!A17</f>
        <v>Other</v>
      </c>
      <c r="B41" s="716"/>
      <c r="C41" s="971" t="str">
        <f>Settings!$C$7</f>
        <v>USD</v>
      </c>
      <c r="D41" s="763">
        <v>0</v>
      </c>
      <c r="E41" s="763">
        <v>0</v>
      </c>
      <c r="F41" s="763">
        <v>0</v>
      </c>
      <c r="G41" s="763">
        <v>0</v>
      </c>
      <c r="H41" s="763">
        <v>0</v>
      </c>
      <c r="I41" s="763">
        <v>0</v>
      </c>
      <c r="J41" s="763">
        <v>0</v>
      </c>
      <c r="K41" s="763">
        <v>0</v>
      </c>
      <c r="L41" s="763">
        <v>0</v>
      </c>
      <c r="M41" s="763">
        <v>0</v>
      </c>
      <c r="N41" s="763">
        <v>0</v>
      </c>
      <c r="O41" s="763">
        <v>0</v>
      </c>
      <c r="P41" s="763">
        <v>0</v>
      </c>
      <c r="Q41" s="763">
        <v>0</v>
      </c>
      <c r="R41" s="763">
        <v>0</v>
      </c>
      <c r="S41" s="763">
        <v>0</v>
      </c>
      <c r="T41" s="763">
        <v>0</v>
      </c>
      <c r="U41" s="763">
        <v>0</v>
      </c>
      <c r="V41" s="763">
        <v>0</v>
      </c>
      <c r="W41" s="763">
        <v>0</v>
      </c>
      <c r="X41" s="763">
        <v>0</v>
      </c>
      <c r="Y41" s="763">
        <v>0</v>
      </c>
      <c r="Z41" s="763">
        <v>0</v>
      </c>
      <c r="AA41" s="763">
        <v>0</v>
      </c>
      <c r="AB41" s="763">
        <v>0</v>
      </c>
      <c r="AC41" s="763">
        <v>0</v>
      </c>
      <c r="AD41" s="763">
        <v>0</v>
      </c>
      <c r="AE41" s="763">
        <v>0</v>
      </c>
      <c r="AF41" s="763">
        <v>0</v>
      </c>
      <c r="AG41" s="763">
        <v>0</v>
      </c>
      <c r="AH41" s="763">
        <v>0</v>
      </c>
      <c r="AI41" s="763">
        <v>0</v>
      </c>
      <c r="AJ41" s="763">
        <v>0</v>
      </c>
      <c r="AK41" s="763">
        <v>0</v>
      </c>
      <c r="AL41" s="763">
        <v>0</v>
      </c>
      <c r="AM41" s="763">
        <v>0</v>
      </c>
      <c r="AN41" s="763">
        <v>0</v>
      </c>
      <c r="AO41" s="763">
        <v>0</v>
      </c>
      <c r="AP41" s="763">
        <v>0</v>
      </c>
      <c r="AQ41" s="763">
        <v>0</v>
      </c>
      <c r="AR41" s="763">
        <v>0</v>
      </c>
      <c r="AS41" s="763">
        <v>0</v>
      </c>
      <c r="AT41" s="763">
        <v>0</v>
      </c>
      <c r="AU41" s="763">
        <v>0</v>
      </c>
      <c r="AV41" s="763">
        <v>0</v>
      </c>
      <c r="AW41" s="763">
        <v>0</v>
      </c>
      <c r="AX41" s="763">
        <v>0</v>
      </c>
      <c r="AY41" s="763">
        <v>0</v>
      </c>
      <c r="AZ41" s="763">
        <v>0</v>
      </c>
      <c r="BA41" s="763">
        <v>0</v>
      </c>
      <c r="BB41" s="763">
        <v>0</v>
      </c>
      <c r="BC41" s="763">
        <v>0</v>
      </c>
      <c r="BD41" s="763">
        <v>0</v>
      </c>
      <c r="BE41" s="763">
        <v>0</v>
      </c>
      <c r="BF41" s="763">
        <v>0</v>
      </c>
      <c r="BG41" s="763">
        <v>0</v>
      </c>
      <c r="BH41" s="763">
        <v>0</v>
      </c>
      <c r="BI41" s="763">
        <v>0</v>
      </c>
      <c r="BJ41" s="763">
        <v>0</v>
      </c>
      <c r="BK41" s="763">
        <v>0</v>
      </c>
      <c r="BL41" s="763">
        <v>0</v>
      </c>
      <c r="BM41" s="763">
        <v>0</v>
      </c>
      <c r="BN41" s="763">
        <v>0</v>
      </c>
      <c r="BO41" s="763">
        <v>0</v>
      </c>
      <c r="BP41" s="763">
        <v>0</v>
      </c>
      <c r="BQ41" s="763">
        <v>0</v>
      </c>
      <c r="BR41" s="763">
        <v>0</v>
      </c>
      <c r="BS41" s="763">
        <v>0</v>
      </c>
      <c r="BT41" s="763">
        <v>0</v>
      </c>
      <c r="BU41" s="763">
        <v>0</v>
      </c>
      <c r="BV41" s="763">
        <v>0</v>
      </c>
      <c r="BW41" s="763">
        <v>0</v>
      </c>
      <c r="BX41" s="763">
        <v>0</v>
      </c>
      <c r="BY41" s="763">
        <v>0</v>
      </c>
      <c r="BZ41" s="763">
        <v>0</v>
      </c>
      <c r="CA41" s="763">
        <v>0</v>
      </c>
      <c r="CB41" s="763">
        <v>0</v>
      </c>
      <c r="CC41" s="763">
        <v>0</v>
      </c>
      <c r="CD41" s="763">
        <v>0</v>
      </c>
      <c r="CE41" s="763">
        <v>0</v>
      </c>
      <c r="CF41" s="763">
        <v>0</v>
      </c>
      <c r="CG41" s="763">
        <v>0</v>
      </c>
      <c r="CH41" s="763">
        <v>0</v>
      </c>
      <c r="CI41" s="763">
        <v>0</v>
      </c>
      <c r="CJ41" s="881"/>
      <c r="CK41" s="406">
        <v>37</v>
      </c>
    </row>
    <row r="42" spans="1:89" ht="13.5" customHeight="1">
      <c r="A42" s="437">
        <f>Assumptions!A18</f>
        <v>0</v>
      </c>
      <c r="B42" s="716"/>
      <c r="C42" s="971"/>
      <c r="D42" s="557"/>
      <c r="E42" s="557"/>
      <c r="F42" s="557"/>
      <c r="G42" s="557"/>
      <c r="H42" s="557"/>
      <c r="I42" s="557"/>
      <c r="J42" s="557"/>
      <c r="K42" s="557"/>
      <c r="L42" s="557"/>
      <c r="M42" s="557"/>
      <c r="N42" s="557"/>
      <c r="O42" s="557"/>
      <c r="P42" s="557"/>
      <c r="Q42" s="557"/>
      <c r="R42" s="557"/>
      <c r="S42" s="557"/>
      <c r="T42" s="557"/>
      <c r="U42" s="557"/>
      <c r="V42" s="557"/>
      <c r="W42" s="557"/>
      <c r="X42" s="557"/>
      <c r="Y42" s="557"/>
      <c r="Z42" s="557"/>
      <c r="AA42" s="557"/>
      <c r="AB42" s="557"/>
      <c r="AC42" s="557"/>
      <c r="AD42" s="557"/>
      <c r="AE42" s="557"/>
      <c r="AF42" s="557"/>
      <c r="AG42" s="557"/>
      <c r="AH42" s="557"/>
      <c r="AI42" s="557"/>
      <c r="AJ42" s="557"/>
      <c r="AK42" s="557"/>
      <c r="AL42" s="557"/>
      <c r="AM42" s="557"/>
      <c r="AN42" s="557"/>
      <c r="AO42" s="557"/>
      <c r="AP42" s="557"/>
      <c r="AQ42" s="557"/>
      <c r="AR42" s="557"/>
      <c r="AS42" s="557"/>
      <c r="AT42" s="557"/>
      <c r="AU42" s="557"/>
      <c r="AV42" s="557"/>
      <c r="AW42" s="557"/>
      <c r="AX42" s="557"/>
      <c r="AY42" s="557"/>
      <c r="AZ42" s="557"/>
      <c r="BA42" s="557"/>
      <c r="BB42" s="557"/>
      <c r="BC42" s="557"/>
      <c r="BD42" s="557"/>
      <c r="BE42" s="557"/>
      <c r="BF42" s="557"/>
      <c r="BG42" s="557"/>
      <c r="BH42" s="557"/>
      <c r="BI42" s="557"/>
      <c r="BJ42" s="557"/>
      <c r="BK42" s="557"/>
      <c r="BL42" s="557"/>
      <c r="BM42" s="557"/>
      <c r="BN42" s="557"/>
      <c r="BO42" s="557"/>
      <c r="BP42" s="557"/>
      <c r="BQ42" s="557"/>
      <c r="BR42" s="557"/>
      <c r="BS42" s="557"/>
      <c r="BT42" s="557"/>
      <c r="BU42" s="557"/>
      <c r="BV42" s="557"/>
      <c r="BW42" s="557"/>
      <c r="BX42" s="557"/>
      <c r="BY42" s="557"/>
      <c r="BZ42" s="557"/>
      <c r="CA42" s="557"/>
      <c r="CB42" s="557"/>
      <c r="CC42" s="557"/>
      <c r="CD42" s="557"/>
      <c r="CE42" s="557"/>
      <c r="CF42" s="557"/>
      <c r="CG42" s="557"/>
      <c r="CH42" s="557"/>
      <c r="CI42" s="557"/>
      <c r="CJ42" s="881"/>
      <c r="CK42" s="406">
        <v>38</v>
      </c>
    </row>
    <row r="43" spans="1:89" ht="13.5" customHeight="1">
      <c r="A43" s="437"/>
      <c r="B43" s="716"/>
      <c r="C43" s="971"/>
      <c r="D43" s="557"/>
      <c r="E43" s="557"/>
      <c r="F43" s="557"/>
      <c r="G43" s="557"/>
      <c r="H43" s="557"/>
      <c r="I43" s="557"/>
      <c r="J43" s="557"/>
      <c r="K43" s="557"/>
      <c r="L43" s="557"/>
      <c r="M43" s="557"/>
      <c r="N43" s="557"/>
      <c r="O43" s="557"/>
      <c r="P43" s="557"/>
      <c r="Q43" s="557"/>
      <c r="R43" s="557"/>
      <c r="S43" s="557"/>
      <c r="T43" s="557"/>
      <c r="U43" s="557"/>
      <c r="V43" s="557"/>
      <c r="W43" s="557"/>
      <c r="X43" s="557"/>
      <c r="Y43" s="557"/>
      <c r="Z43" s="557"/>
      <c r="AA43" s="557"/>
      <c r="AB43" s="557"/>
      <c r="AC43" s="557"/>
      <c r="AD43" s="557"/>
      <c r="AE43" s="557"/>
      <c r="AF43" s="557"/>
      <c r="AG43" s="557"/>
      <c r="AH43" s="557"/>
      <c r="AI43" s="557"/>
      <c r="AJ43" s="557"/>
      <c r="AK43" s="557"/>
      <c r="AL43" s="557"/>
      <c r="AM43" s="557"/>
      <c r="AN43" s="557"/>
      <c r="AO43" s="557"/>
      <c r="AP43" s="557"/>
      <c r="AQ43" s="557"/>
      <c r="AR43" s="557"/>
      <c r="AS43" s="557"/>
      <c r="AT43" s="557"/>
      <c r="AU43" s="557"/>
      <c r="AV43" s="557"/>
      <c r="AW43" s="557"/>
      <c r="AX43" s="557"/>
      <c r="AY43" s="557"/>
      <c r="AZ43" s="557"/>
      <c r="BA43" s="557"/>
      <c r="BB43" s="557"/>
      <c r="BC43" s="557"/>
      <c r="BD43" s="557"/>
      <c r="BE43" s="557"/>
      <c r="BF43" s="557"/>
      <c r="BG43" s="557"/>
      <c r="BH43" s="557"/>
      <c r="BI43" s="557"/>
      <c r="BJ43" s="557"/>
      <c r="BK43" s="557"/>
      <c r="BL43" s="557"/>
      <c r="BM43" s="557"/>
      <c r="BN43" s="557"/>
      <c r="BO43" s="557"/>
      <c r="BP43" s="557"/>
      <c r="BQ43" s="557"/>
      <c r="BR43" s="557"/>
      <c r="BS43" s="557"/>
      <c r="BT43" s="557"/>
      <c r="BU43" s="557"/>
      <c r="BV43" s="557"/>
      <c r="BW43" s="557"/>
      <c r="BX43" s="557"/>
      <c r="BY43" s="557"/>
      <c r="BZ43" s="557"/>
      <c r="CA43" s="557"/>
      <c r="CB43" s="557"/>
      <c r="CC43" s="557"/>
      <c r="CD43" s="557"/>
      <c r="CE43" s="557"/>
      <c r="CF43" s="557"/>
      <c r="CG43" s="557"/>
      <c r="CH43" s="557"/>
      <c r="CI43" s="557"/>
      <c r="CJ43" s="881"/>
      <c r="CK43" s="406">
        <v>39</v>
      </c>
    </row>
    <row r="44" spans="1:89" ht="13.5" customHeight="1">
      <c r="A44" s="489" t="s">
        <v>363</v>
      </c>
      <c r="B44" s="716"/>
      <c r="C44" s="971"/>
      <c r="D44" s="557"/>
      <c r="E44" s="557"/>
      <c r="F44" s="557"/>
      <c r="G44" s="557"/>
      <c r="H44" s="557"/>
      <c r="I44" s="557"/>
      <c r="J44" s="557"/>
      <c r="K44" s="557"/>
      <c r="L44" s="557"/>
      <c r="M44" s="557"/>
      <c r="N44" s="557"/>
      <c r="O44" s="557"/>
      <c r="P44" s="557"/>
      <c r="Q44" s="557"/>
      <c r="R44" s="557"/>
      <c r="S44" s="557"/>
      <c r="T44" s="557"/>
      <c r="U44" s="557"/>
      <c r="V44" s="557"/>
      <c r="W44" s="557"/>
      <c r="X44" s="557"/>
      <c r="Y44" s="557"/>
      <c r="Z44" s="557"/>
      <c r="AA44" s="557"/>
      <c r="AB44" s="557"/>
      <c r="AC44" s="557"/>
      <c r="AD44" s="557"/>
      <c r="AE44" s="557"/>
      <c r="AF44" s="557"/>
      <c r="AG44" s="557"/>
      <c r="AH44" s="557"/>
      <c r="AI44" s="557"/>
      <c r="AJ44" s="557"/>
      <c r="AK44" s="557"/>
      <c r="AL44" s="557"/>
      <c r="AM44" s="557"/>
      <c r="AN44" s="557"/>
      <c r="AO44" s="557"/>
      <c r="AP44" s="557"/>
      <c r="AQ44" s="557"/>
      <c r="AR44" s="557"/>
      <c r="AS44" s="557"/>
      <c r="AT44" s="557"/>
      <c r="AU44" s="557"/>
      <c r="AV44" s="557"/>
      <c r="AW44" s="557"/>
      <c r="AX44" s="557"/>
      <c r="AY44" s="557"/>
      <c r="AZ44" s="557"/>
      <c r="BA44" s="557"/>
      <c r="BB44" s="557"/>
      <c r="BC44" s="557"/>
      <c r="BD44" s="557"/>
      <c r="BE44" s="557"/>
      <c r="BF44" s="557"/>
      <c r="BG44" s="557"/>
      <c r="BH44" s="557"/>
      <c r="BI44" s="557"/>
      <c r="BJ44" s="557"/>
      <c r="BK44" s="557"/>
      <c r="BL44" s="557"/>
      <c r="BM44" s="557"/>
      <c r="BN44" s="557"/>
      <c r="BO44" s="557"/>
      <c r="BP44" s="557"/>
      <c r="BQ44" s="557"/>
      <c r="BR44" s="557"/>
      <c r="BS44" s="557"/>
      <c r="BT44" s="557"/>
      <c r="BU44" s="557"/>
      <c r="BV44" s="557"/>
      <c r="BW44" s="557"/>
      <c r="BX44" s="557"/>
      <c r="BY44" s="557"/>
      <c r="BZ44" s="557"/>
      <c r="CA44" s="557"/>
      <c r="CB44" s="557"/>
      <c r="CC44" s="557"/>
      <c r="CD44" s="557"/>
      <c r="CE44" s="557"/>
      <c r="CF44" s="557"/>
      <c r="CG44" s="557"/>
      <c r="CH44" s="557"/>
      <c r="CI44" s="557"/>
      <c r="CJ44" s="881"/>
      <c r="CK44" s="406">
        <v>40</v>
      </c>
    </row>
    <row r="45" spans="1:89" ht="13.5" customHeight="1">
      <c r="A45" s="437" t="str">
        <f>Assumptions!A12</f>
        <v>Computers</v>
      </c>
      <c r="B45" s="716"/>
      <c r="C45" s="971" t="str">
        <f>Settings!$C$7</f>
        <v>USD</v>
      </c>
      <c r="D45" s="557">
        <f>IF(Assumptions!$C$8="Yes",MAX(IFERROR(SUM('SG&amp;A'!D91-'SG&amp;A'!C91),'SG&amp;A'!$D$91)*Assumptions!$C$9,0)+IF(D$5&gt;=(Assumptions!$C$12*12+1),HLOOKUP(D$5-Assumptions!$C$12*12,$D$5:$CI$45,$CK45,FALSE)*(1+Assumptions!$C$19/12*(COUNT('WK+CAPEX'!$D$5:D$5)-1)),0),0)+D36</f>
        <v>0</v>
      </c>
      <c r="E45" s="557">
        <f>IF(Assumptions!$C$8="Yes",MAX(IFERROR(SUM('SG&amp;A'!E91-'SG&amp;A'!D91),'SG&amp;A'!$D$91)*Assumptions!$C$9,0)+IF(E$5&gt;=(Assumptions!$C$12*12+1),HLOOKUP(E$5-Assumptions!$C$12*12,$D$5:$CI$45,$CK45,FALSE)*(1+Assumptions!$C$19/12*(COUNT('WK+CAPEX'!$D$5:E$5)-1)),0),0)+E36</f>
        <v>0</v>
      </c>
      <c r="F45" s="557">
        <f>IF(Assumptions!$C$8="Yes",MAX(IFERROR(SUM('SG&amp;A'!F91-'SG&amp;A'!E91),'SG&amp;A'!$D$91)*Assumptions!$C$9,0)+IF(F$5&gt;=(Assumptions!$C$12*12+1),HLOOKUP(F$5-Assumptions!$C$12*12,$D$5:$CI$45,$CK45,FALSE)*(1+Assumptions!$C$19/12*(COUNT('WK+CAPEX'!$D$5:F$5)-1)),0),0)+F36</f>
        <v>0</v>
      </c>
      <c r="G45" s="557">
        <f>IF(Assumptions!$C$8="Yes",MAX(IFERROR(SUM('SG&amp;A'!G91-'SG&amp;A'!F91),'SG&amp;A'!$D$91)*Assumptions!$C$9,0)+IF(G$5&gt;=(Assumptions!$C$12*12+1),HLOOKUP(G$5-Assumptions!$C$12*12,$D$5:$CI$45,$CK45,FALSE)*(1+Assumptions!$C$19/12*(COUNT('WK+CAPEX'!$D$5:G$5)-1)),0),0)+G36</f>
        <v>0</v>
      </c>
      <c r="H45" s="557">
        <f>IF(Assumptions!$C$8="Yes",MAX(IFERROR(SUM('SG&amp;A'!H91-'SG&amp;A'!G91),'SG&amp;A'!$D$91)*Assumptions!$C$9,0)+IF(H$5&gt;=(Assumptions!$C$12*12+1),HLOOKUP(H$5-Assumptions!$C$12*12,$D$5:$CI$45,$CK45,FALSE)*(1+Assumptions!$C$19/12*(COUNT('WK+CAPEX'!$D$5:H$5)-1)),0),0)+H36</f>
        <v>0</v>
      </c>
      <c r="I45" s="557">
        <f>IF(Assumptions!$C$8="Yes",MAX(IFERROR(SUM('SG&amp;A'!I91-'SG&amp;A'!H91),'SG&amp;A'!$D$91)*Assumptions!$C$9,0)+IF(I$5&gt;=(Assumptions!$C$12*12+1),HLOOKUP(I$5-Assumptions!$C$12*12,$D$5:$CI$45,$CK45,FALSE)*(1+Assumptions!$C$19/12*(COUNT('WK+CAPEX'!$D$5:I$5)-1)),0),0)+I36</f>
        <v>0</v>
      </c>
      <c r="J45" s="557">
        <f>IF(Assumptions!$C$8="Yes",MAX(IFERROR(SUM('SG&amp;A'!J91-'SG&amp;A'!I91),'SG&amp;A'!$D$91)*Assumptions!$C$9,0)+IF(J$5&gt;=(Assumptions!$C$12*12+1),HLOOKUP(J$5-Assumptions!$C$12*12,$D$5:$CI$45,$CK45,FALSE)*(1+Assumptions!$C$19/12*(COUNT('WK+CAPEX'!$D$5:J$5)-1)),0),0)+J36</f>
        <v>0</v>
      </c>
      <c r="K45" s="557">
        <f>IF(Assumptions!$C$8="Yes",MAX(IFERROR(SUM('SG&amp;A'!K91-'SG&amp;A'!J91),'SG&amp;A'!$D$91)*Assumptions!$C$9,0)+IF(K$5&gt;=(Assumptions!$C$12*12+1),HLOOKUP(K$5-Assumptions!$C$12*12,$D$5:$CI$45,$CK45,FALSE)*(1+Assumptions!$C$19/12*(COUNT('WK+CAPEX'!$D$5:K$5)-1)),0),0)+K36</f>
        <v>0</v>
      </c>
      <c r="L45" s="557">
        <f>IF(Assumptions!$C$8="Yes",MAX(IFERROR(SUM('SG&amp;A'!L91-'SG&amp;A'!K91),'SG&amp;A'!$D$91)*Assumptions!$C$9,0)+IF(L$5&gt;=(Assumptions!$C$12*12+1),HLOOKUP(L$5-Assumptions!$C$12*12,$D$5:$CI$45,$CK45,FALSE)*(1+Assumptions!$C$19/12*(COUNT('WK+CAPEX'!$D$5:L$5)-1)),0),0)+L36</f>
        <v>0</v>
      </c>
      <c r="M45" s="557">
        <f>IF(Assumptions!$C$8="Yes",MAX(IFERROR(SUM('SG&amp;A'!M91-'SG&amp;A'!L91),'SG&amp;A'!$D$91)*Assumptions!$C$9,0)+IF(M$5&gt;=(Assumptions!$C$12*12+1),HLOOKUP(M$5-Assumptions!$C$12*12,$D$5:$CI$45,$CK45,FALSE)*(1+Assumptions!$C$19/12*(COUNT('WK+CAPEX'!$D$5:M$5)-1)),0),0)+M36</f>
        <v>0</v>
      </c>
      <c r="N45" s="557">
        <f>IF(Assumptions!$C$8="Yes",MAX(IFERROR(SUM('SG&amp;A'!N91-'SG&amp;A'!M91),'SG&amp;A'!$D$91)*Assumptions!$C$9,0)+IF(N$5&gt;=(Assumptions!$C$12*12+1),HLOOKUP(N$5-Assumptions!$C$12*12,$D$5:$CI$45,$CK45,FALSE)*(1+Assumptions!$C$19/12*(COUNT('WK+CAPEX'!$D$5:N$5)-1)),0),0)+N36</f>
        <v>0</v>
      </c>
      <c r="O45" s="557">
        <f>IF(Assumptions!$C$8="Yes",MAX(IFERROR(SUM('SG&amp;A'!O91-'SG&amp;A'!N91),'SG&amp;A'!$D$91)*Assumptions!$C$9,0)+IF(O$5&gt;=(Assumptions!$C$12*12+1),HLOOKUP(O$5-Assumptions!$C$12*12,$D$5:$CI$45,$CK45,FALSE)*(1+Assumptions!$C$19/12*(COUNT('WK+CAPEX'!$D$5:O$5)-1)),0),0)+O36</f>
        <v>0</v>
      </c>
      <c r="P45" s="557">
        <f>IF(Assumptions!$C$8="Yes",MAX(IFERROR(SUM('SG&amp;A'!P91-'SG&amp;A'!O91),'SG&amp;A'!$D$91)*Assumptions!$C$9,0)+IF(P$5&gt;=(Assumptions!$C$12*12+1),HLOOKUP(P$5-Assumptions!$C$12*12,$D$5:$CI$45,$CK45,FALSE)*(1+Assumptions!$C$19/12*(COUNT('WK+CAPEX'!$D$5:P$5)-1)),0),0)+P36</f>
        <v>0</v>
      </c>
      <c r="Q45" s="557">
        <f>IF(Assumptions!$C$8="Yes",MAX(IFERROR(SUM('SG&amp;A'!Q91-'SG&amp;A'!P91),'SG&amp;A'!$D$91)*Assumptions!$C$9,0)+IF(Q$5&gt;=(Assumptions!$C$12*12+1),HLOOKUP(Q$5-Assumptions!$C$12*12,$D$5:$CI$45,$CK45,FALSE)*(1+Assumptions!$C$19/12*(COUNT('WK+CAPEX'!$D$5:Q$5)-1)),0),0)+Q36</f>
        <v>0</v>
      </c>
      <c r="R45" s="557">
        <f>IF(Assumptions!$C$8="Yes",MAX(IFERROR(SUM('SG&amp;A'!R91-'SG&amp;A'!Q91),'SG&amp;A'!$D$91)*Assumptions!$C$9,0)+IF(R$5&gt;=(Assumptions!$C$12*12+1),HLOOKUP(R$5-Assumptions!$C$12*12,$D$5:$CI$45,$CK45,FALSE)*(1+Assumptions!$C$19/12*(COUNT('WK+CAPEX'!$D$5:R$5)-1)),0),0)+R36</f>
        <v>0</v>
      </c>
      <c r="S45" s="557">
        <f>IF(Assumptions!$C$8="Yes",MAX(IFERROR(SUM('SG&amp;A'!S91-'SG&amp;A'!R91),'SG&amp;A'!$D$91)*Assumptions!$C$9,0)+IF(S$5&gt;=(Assumptions!$C$12*12+1),HLOOKUP(S$5-Assumptions!$C$12*12,$D$5:$CI$45,$CK45,FALSE)*(1+Assumptions!$C$19/12*(COUNT('WK+CAPEX'!$D$5:S$5)-1)),0),0)+S36</f>
        <v>0</v>
      </c>
      <c r="T45" s="557">
        <f>IF(Assumptions!$C$8="Yes",MAX(IFERROR(SUM('SG&amp;A'!T91-'SG&amp;A'!S91),'SG&amp;A'!$D$91)*Assumptions!$C$9,0)+IF(T$5&gt;=(Assumptions!$C$12*12+1),HLOOKUP(T$5-Assumptions!$C$12*12,$D$5:$CI$45,$CK45,FALSE)*(1+Assumptions!$C$19/12*(COUNT('WK+CAPEX'!$D$5:T$5)-1)),0),0)+T36</f>
        <v>0</v>
      </c>
      <c r="U45" s="557">
        <f>IF(Assumptions!$C$8="Yes",MAX(IFERROR(SUM('SG&amp;A'!U91-'SG&amp;A'!T91),'SG&amp;A'!$D$91)*Assumptions!$C$9,0)+IF(U$5&gt;=(Assumptions!$C$12*12+1),HLOOKUP(U$5-Assumptions!$C$12*12,$D$5:$CI$45,$CK45,FALSE)*(1+Assumptions!$C$19/12*(COUNT('WK+CAPEX'!$D$5:U$5)-1)),0),0)+U36</f>
        <v>0</v>
      </c>
      <c r="V45" s="557">
        <f>IF(Assumptions!$C$8="Yes",MAX(IFERROR(SUM('SG&amp;A'!V91-'SG&amp;A'!U91),'SG&amp;A'!$D$91)*Assumptions!$C$9,0)+IF(V$5&gt;=(Assumptions!$C$12*12+1),HLOOKUP(V$5-Assumptions!$C$12*12,$D$5:$CI$45,$CK45,FALSE)*(1+Assumptions!$C$19/12*(COUNT('WK+CAPEX'!$D$5:V$5)-1)),0),0)+V36</f>
        <v>0</v>
      </c>
      <c r="W45" s="557">
        <f>IF(Assumptions!$C$8="Yes",MAX(IFERROR(SUM('SG&amp;A'!W91-'SG&amp;A'!V91),'SG&amp;A'!$D$91)*Assumptions!$C$9,0)+IF(W$5&gt;=(Assumptions!$C$12*12+1),HLOOKUP(W$5-Assumptions!$C$12*12,$D$5:$CI$45,$CK45,FALSE)*(1+Assumptions!$C$19/12*(COUNT('WK+CAPEX'!$D$5:W$5)-1)),0),0)+W36</f>
        <v>0</v>
      </c>
      <c r="X45" s="557">
        <f>IF(Assumptions!$C$8="Yes",MAX(IFERROR(SUM('SG&amp;A'!X91-'SG&amp;A'!W91),'SG&amp;A'!$D$91)*Assumptions!$C$9,0)+IF(X$5&gt;=(Assumptions!$C$12*12+1),HLOOKUP(X$5-Assumptions!$C$12*12,$D$5:$CI$45,$CK45,FALSE)*(1+Assumptions!$C$19/12*(COUNT('WK+CAPEX'!$D$5:X$5)-1)),0),0)+X36</f>
        <v>0</v>
      </c>
      <c r="Y45" s="557">
        <f>IF(Assumptions!$C$8="Yes",MAX(IFERROR(SUM('SG&amp;A'!Y91-'SG&amp;A'!X91),'SG&amp;A'!$D$91)*Assumptions!$C$9,0)+IF(Y$5&gt;=(Assumptions!$C$12*12+1),HLOOKUP(Y$5-Assumptions!$C$12*12,$D$5:$CI$45,$CK45,FALSE)*(1+Assumptions!$C$19/12*(COUNT('WK+CAPEX'!$D$5:Y$5)-1)),0),0)+Y36</f>
        <v>0</v>
      </c>
      <c r="Z45" s="557">
        <f>IF(Assumptions!$C$8="Yes",MAX(IFERROR(SUM('SG&amp;A'!Z91-'SG&amp;A'!Y91),'SG&amp;A'!$D$91)*Assumptions!$C$9,0)+IF(Z$5&gt;=(Assumptions!$C$12*12+1),HLOOKUP(Z$5-Assumptions!$C$12*12,$D$5:$CI$45,$CK45,FALSE)*(1+Assumptions!$C$19/12*(COUNT('WK+CAPEX'!$D$5:Z$5)-1)),0),0)+Z36</f>
        <v>0</v>
      </c>
      <c r="AA45" s="557">
        <f>IF(Assumptions!$C$8="Yes",MAX(IFERROR(SUM('SG&amp;A'!AA91-'SG&amp;A'!Z91),'SG&amp;A'!$D$91)*Assumptions!$C$9,0)+IF(AA$5&gt;=(Assumptions!$C$12*12+1),HLOOKUP(AA$5-Assumptions!$C$12*12,$D$5:$CI$45,$CK45,FALSE)*(1+Assumptions!$C$19/12*(COUNT('WK+CAPEX'!$D$5:AA$5)-1)),0),0)+AA36</f>
        <v>0</v>
      </c>
      <c r="AB45" s="557">
        <f>IF(Assumptions!$C$8="Yes",MAX(IFERROR(SUM('SG&amp;A'!AB91-'SG&amp;A'!AA91),'SG&amp;A'!$D$91)*Assumptions!$C$9,0)+IF(AB$5&gt;=(Assumptions!$C$12*12+1),HLOOKUP(AB$5-Assumptions!$C$12*12,$D$5:$CI$45,$CK45,FALSE)*(1+Assumptions!$C$19/12*(COUNT('WK+CAPEX'!$D$5:AB$5)-1)),0),0)+AB36</f>
        <v>0</v>
      </c>
      <c r="AC45" s="557">
        <f>IF(Assumptions!$C$8="Yes",MAX(IFERROR(SUM('SG&amp;A'!AC91-'SG&amp;A'!AB91),'SG&amp;A'!$D$91)*Assumptions!$C$9,0)+IF(AC$5&gt;=(Assumptions!$C$12*12+1),HLOOKUP(AC$5-Assumptions!$C$12*12,$D$5:$CI$45,$CK45,FALSE)*(1+Assumptions!$C$19/12*(COUNT('WK+CAPEX'!$D$5:AC$5)-1)),0),0)+AC36</f>
        <v>0</v>
      </c>
      <c r="AD45" s="557">
        <f>IF(Assumptions!$C$8="Yes",MAX(IFERROR(SUM('SG&amp;A'!AD91-'SG&amp;A'!AC91),'SG&amp;A'!$D$91)*Assumptions!$C$9,0)+IF(AD$5&gt;=(Assumptions!$C$12*12+1),HLOOKUP(AD$5-Assumptions!$C$12*12,$D$5:$CI$45,$CK45,FALSE)*(1+Assumptions!$C$19/12*(COUNT('WK+CAPEX'!$D$5:AD$5)-1)),0),0)+AD36</f>
        <v>0</v>
      </c>
      <c r="AE45" s="557">
        <f>IF(Assumptions!$C$8="Yes",MAX(IFERROR(SUM('SG&amp;A'!AE91-'SG&amp;A'!AD91),'SG&amp;A'!$D$91)*Assumptions!$C$9,0)+IF(AE$5&gt;=(Assumptions!$C$12*12+1),HLOOKUP(AE$5-Assumptions!$C$12*12,$D$5:$CI$45,$CK45,FALSE)*(1+Assumptions!$C$19/12*(COUNT('WK+CAPEX'!$D$5:AE$5)-1)),0),0)+AE36</f>
        <v>0</v>
      </c>
      <c r="AF45" s="557">
        <f>IF(Assumptions!$C$8="Yes",MAX(IFERROR(SUM('SG&amp;A'!AF91-'SG&amp;A'!AE91),'SG&amp;A'!$D$91)*Assumptions!$C$9,0)+IF(AF$5&gt;=(Assumptions!$C$12*12+1),HLOOKUP(AF$5-Assumptions!$C$12*12,$D$5:$CI$45,$CK45,FALSE)*(1+Assumptions!$C$19/12*(COUNT('WK+CAPEX'!$D$5:AF$5)-1)),0),0)+AF36</f>
        <v>0</v>
      </c>
      <c r="AG45" s="557">
        <f>IF(Assumptions!$C$8="Yes",MAX(IFERROR(SUM('SG&amp;A'!AG91-'SG&amp;A'!AF91),'SG&amp;A'!$D$91)*Assumptions!$C$9,0)+IF(AG$5&gt;=(Assumptions!$C$12*12+1),HLOOKUP(AG$5-Assumptions!$C$12*12,$D$5:$CI$45,$CK45,FALSE)*(1+Assumptions!$C$19/12*(COUNT('WK+CAPEX'!$D$5:AG$5)-1)),0),0)+AG36</f>
        <v>0</v>
      </c>
      <c r="AH45" s="557">
        <f>IF(Assumptions!$C$8="Yes",MAX(IFERROR(SUM('SG&amp;A'!AH91-'SG&amp;A'!AG91),'SG&amp;A'!$D$91)*Assumptions!$C$9,0)+IF(AH$5&gt;=(Assumptions!$C$12*12+1),HLOOKUP(AH$5-Assumptions!$C$12*12,$D$5:$CI$45,$CK45,FALSE)*(1+Assumptions!$C$19/12*(COUNT('WK+CAPEX'!$D$5:AH$5)-1)),0),0)+AH36</f>
        <v>0</v>
      </c>
      <c r="AI45" s="557">
        <f>IF(Assumptions!$C$8="Yes",MAX(IFERROR(SUM('SG&amp;A'!AI91-'SG&amp;A'!AH91),'SG&amp;A'!$D$91)*Assumptions!$C$9,0)+IF(AI$5&gt;=(Assumptions!$C$12*12+1),HLOOKUP(AI$5-Assumptions!$C$12*12,$D$5:$CI$45,$CK45,FALSE)*(1+Assumptions!$C$19/12*(COUNT('WK+CAPEX'!$D$5:AI$5)-1)),0),0)+AI36</f>
        <v>0</v>
      </c>
      <c r="AJ45" s="557">
        <f>IF(Assumptions!$C$8="Yes",MAX(IFERROR(SUM('SG&amp;A'!AJ91-'SG&amp;A'!AI91),'SG&amp;A'!$D$91)*Assumptions!$C$9,0)+IF(AJ$5&gt;=(Assumptions!$C$12*12+1),HLOOKUP(AJ$5-Assumptions!$C$12*12,$D$5:$CI$45,$CK45,FALSE)*(1+Assumptions!$C$19/12*(COUNT('WK+CAPEX'!$D$5:AJ$5)-1)),0),0)+AJ36</f>
        <v>0</v>
      </c>
      <c r="AK45" s="557">
        <f>IF(Assumptions!$C$8="Yes",MAX(IFERROR(SUM('SG&amp;A'!AK91-'SG&amp;A'!AJ91),'SG&amp;A'!$D$91)*Assumptions!$C$9,0)+IF(AK$5&gt;=(Assumptions!$C$12*12+1),HLOOKUP(AK$5-Assumptions!$C$12*12,$D$5:$CI$45,$CK45,FALSE)*(1+Assumptions!$C$19/12*(COUNT('WK+CAPEX'!$D$5:AK$5)-1)),0),0)+AK36</f>
        <v>0</v>
      </c>
      <c r="AL45" s="557">
        <f>IF(Assumptions!$C$8="Yes",MAX(IFERROR(SUM('SG&amp;A'!AL91-'SG&amp;A'!AK91),'SG&amp;A'!$D$91)*Assumptions!$C$9,0)+IF(AL$5&gt;=(Assumptions!$C$12*12+1),HLOOKUP(AL$5-Assumptions!$C$12*12,$D$5:$CI$45,$CK45,FALSE)*(1+Assumptions!$C$19/12*(COUNT('WK+CAPEX'!$D$5:AL$5)-1)),0),0)+AL36</f>
        <v>0</v>
      </c>
      <c r="AM45" s="557">
        <f>IF(Assumptions!$C$8="Yes",MAX(IFERROR(SUM('SG&amp;A'!AM91-'SG&amp;A'!AL91),'SG&amp;A'!$D$91)*Assumptions!$C$9,0)+IF(AM$5&gt;=(Assumptions!$C$12*12+1),HLOOKUP(AM$5-Assumptions!$C$12*12,$D$5:$CI$45,$CK45,FALSE)*(1+Assumptions!$C$19/12*(COUNT('WK+CAPEX'!$D$5:AM$5)-1)),0),0)+AM36</f>
        <v>0</v>
      </c>
      <c r="AN45" s="557">
        <f>IF(Assumptions!$C$8="Yes",MAX(IFERROR(SUM('SG&amp;A'!AN91-'SG&amp;A'!AM91),'SG&amp;A'!$D$91)*Assumptions!$C$9,0)+IF(AN$5&gt;=(Assumptions!$C$12*12+1),HLOOKUP(AN$5-Assumptions!$C$12*12,$D$5:$CI$45,$CK45,FALSE)*(1+Assumptions!$C$19/12*(COUNT('WK+CAPEX'!$D$5:AN$5)-1)),0),0)+AN36</f>
        <v>0</v>
      </c>
      <c r="AO45" s="557">
        <f>IF(Assumptions!$C$8="Yes",MAX(IFERROR(SUM('SG&amp;A'!AO91-'SG&amp;A'!AN91),'SG&amp;A'!$D$91)*Assumptions!$C$9,0)+IF(AO$5&gt;=(Assumptions!$C$12*12+1),HLOOKUP(AO$5-Assumptions!$C$12*12,$D$5:$CI$45,$CK45,FALSE)*(1+Assumptions!$C$19/12*(COUNT('WK+CAPEX'!$D$5:AO$5)-1)),0),0)+AO36</f>
        <v>0</v>
      </c>
      <c r="AP45" s="557">
        <f>IF(Assumptions!$C$8="Yes",MAX(IFERROR(SUM('SG&amp;A'!AP91-'SG&amp;A'!AO91),'SG&amp;A'!$D$91)*Assumptions!$C$9,0)+IF(AP$5&gt;=(Assumptions!$C$12*12+1),HLOOKUP(AP$5-Assumptions!$C$12*12,$D$5:$CI$45,$CK45,FALSE)*(1+Assumptions!$C$19/12*(COUNT('WK+CAPEX'!$D$5:AP$5)-1)),0),0)+AP36</f>
        <v>0</v>
      </c>
      <c r="AQ45" s="557">
        <f>IF(Assumptions!$C$8="Yes",MAX(IFERROR(SUM('SG&amp;A'!AQ91-'SG&amp;A'!AP91),'SG&amp;A'!$D$91)*Assumptions!$C$9,0)+IF(AQ$5&gt;=(Assumptions!$C$12*12+1),HLOOKUP(AQ$5-Assumptions!$C$12*12,$D$5:$CI$45,$CK45,FALSE)*(1+Assumptions!$C$19/12*(COUNT('WK+CAPEX'!$D$5:AQ$5)-1)),0),0)+AQ36</f>
        <v>0</v>
      </c>
      <c r="AR45" s="557">
        <f>IF(Assumptions!$C$8="Yes",MAX(IFERROR(SUM('SG&amp;A'!AR91-'SG&amp;A'!AQ91),'SG&amp;A'!$D$91)*Assumptions!$C$9,0)+IF(AR$5&gt;=(Assumptions!$C$12*12+1),HLOOKUP(AR$5-Assumptions!$C$12*12,$D$5:$CI$45,$CK45,FALSE)*(1+Assumptions!$C$19/12*(COUNT('WK+CAPEX'!$D$5:AR$5)-1)),0),0)+AR36</f>
        <v>0</v>
      </c>
      <c r="AS45" s="557">
        <f>IF(Assumptions!$C$8="Yes",MAX(IFERROR(SUM('SG&amp;A'!AS91-'SG&amp;A'!AR91),'SG&amp;A'!$D$91)*Assumptions!$C$9,0)+IF(AS$5&gt;=(Assumptions!$C$12*12+1),HLOOKUP(AS$5-Assumptions!$C$12*12,$D$5:$CI$45,$CK45,FALSE)*(1+Assumptions!$C$19/12*(COUNT('WK+CAPEX'!$D$5:AS$5)-1)),0),0)+AS36</f>
        <v>0</v>
      </c>
      <c r="AT45" s="557">
        <f>IF(Assumptions!$C$8="Yes",MAX(IFERROR(SUM('SG&amp;A'!AT91-'SG&amp;A'!AS91),'SG&amp;A'!$D$91)*Assumptions!$C$9,0)+IF(AT$5&gt;=(Assumptions!$C$12*12+1),HLOOKUP(AT$5-Assumptions!$C$12*12,$D$5:$CI$45,$CK45,FALSE)*(1+Assumptions!$C$19/12*(COUNT('WK+CAPEX'!$D$5:AT$5)-1)),0),0)+AT36</f>
        <v>0</v>
      </c>
      <c r="AU45" s="557">
        <f>IF(Assumptions!$C$8="Yes",MAX(IFERROR(SUM('SG&amp;A'!AU91-'SG&amp;A'!AT91),'SG&amp;A'!$D$91)*Assumptions!$C$9,0)+IF(AU$5&gt;=(Assumptions!$C$12*12+1),HLOOKUP(AU$5-Assumptions!$C$12*12,$D$5:$CI$45,$CK45,FALSE)*(1+Assumptions!$C$19/12*(COUNT('WK+CAPEX'!$D$5:AU$5)-1)),0),0)+AU36</f>
        <v>0</v>
      </c>
      <c r="AV45" s="557">
        <f>IF(Assumptions!$C$8="Yes",MAX(IFERROR(SUM('SG&amp;A'!AV91-'SG&amp;A'!AU91),'SG&amp;A'!$D$91)*Assumptions!$C$9,0)+IF(AV$5&gt;=(Assumptions!$C$12*12+1),HLOOKUP(AV$5-Assumptions!$C$12*12,$D$5:$CI$45,$CK45,FALSE)*(1+Assumptions!$C$19/12*(COUNT('WK+CAPEX'!$D$5:AV$5)-1)),0),0)+AV36</f>
        <v>0</v>
      </c>
      <c r="AW45" s="557">
        <f>IF(Assumptions!$C$8="Yes",MAX(IFERROR(SUM('SG&amp;A'!AW91-'SG&amp;A'!AV91),'SG&amp;A'!$D$91)*Assumptions!$C$9,0)+IF(AW$5&gt;=(Assumptions!$C$12*12+1),HLOOKUP(AW$5-Assumptions!$C$12*12,$D$5:$CI$45,$CK45,FALSE)*(1+Assumptions!$C$19/12*(COUNT('WK+CAPEX'!$D$5:AW$5)-1)),0),0)+AW36</f>
        <v>0</v>
      </c>
      <c r="AX45" s="557">
        <f>IF(Assumptions!$C$8="Yes",MAX(IFERROR(SUM('SG&amp;A'!AX91-'SG&amp;A'!AW91),'SG&amp;A'!$D$91)*Assumptions!$C$9,0)+IF(AX$5&gt;=(Assumptions!$C$12*12+1),HLOOKUP(AX$5-Assumptions!$C$12*12,$D$5:$CI$45,$CK45,FALSE)*(1+Assumptions!$C$19/12*(COUNT('WK+CAPEX'!$D$5:AX$5)-1)),0),0)+AX36</f>
        <v>0</v>
      </c>
      <c r="AY45" s="557">
        <f>IF(Assumptions!$C$8="Yes",MAX(IFERROR(SUM('SG&amp;A'!AY91-'SG&amp;A'!AX91),'SG&amp;A'!$D$91)*Assumptions!$C$9,0)+IF(AY$5&gt;=(Assumptions!$C$12*12+1),HLOOKUP(AY$5-Assumptions!$C$12*12,$D$5:$CI$45,$CK45,FALSE)*(1+Assumptions!$C$19/12*(COUNT('WK+CAPEX'!$D$5:AY$5)-1)),0),0)+AY36</f>
        <v>0</v>
      </c>
      <c r="AZ45" s="557">
        <f>IF(Assumptions!$C$8="Yes",MAX(IFERROR(SUM('SG&amp;A'!AZ91-'SG&amp;A'!AY91),'SG&amp;A'!$D$91)*Assumptions!$C$9,0)+IF(AZ$5&gt;=(Assumptions!$C$12*12+1),HLOOKUP(AZ$5-Assumptions!$C$12*12,$D$5:$CI$45,$CK45,FALSE)*(1+Assumptions!$C$19/12*(COUNT('WK+CAPEX'!$D$5:AZ$5)-1)),0),0)+AZ36</f>
        <v>0</v>
      </c>
      <c r="BA45" s="557">
        <f>IF(Assumptions!$C$8="Yes",MAX(IFERROR(SUM('SG&amp;A'!BA91-'SG&amp;A'!AZ91),'SG&amp;A'!$D$91)*Assumptions!$C$9,0)+IF(BA$5&gt;=(Assumptions!$C$12*12+1),HLOOKUP(BA$5-Assumptions!$C$12*12,$D$5:$CI$45,$CK45,FALSE)*(1+Assumptions!$C$19/12*(COUNT('WK+CAPEX'!$D$5:BA$5)-1)),0),0)+BA36</f>
        <v>0</v>
      </c>
      <c r="BB45" s="557">
        <f>IF(Assumptions!$C$8="Yes",MAX(IFERROR(SUM('SG&amp;A'!BB91-'SG&amp;A'!BA91),'SG&amp;A'!$D$91)*Assumptions!$C$9,0)+IF(BB$5&gt;=(Assumptions!$C$12*12+1),HLOOKUP(BB$5-Assumptions!$C$12*12,$D$5:$CI$45,$CK45,FALSE)*(1+Assumptions!$C$19/12*(COUNT('WK+CAPEX'!$D$5:BB$5)-1)),0),0)+BB36</f>
        <v>0</v>
      </c>
      <c r="BC45" s="557">
        <f>IF(Assumptions!$C$8="Yes",MAX(IFERROR(SUM('SG&amp;A'!BC91-'SG&amp;A'!BB91),'SG&amp;A'!$D$91)*Assumptions!$C$9,0)+IF(BC$5&gt;=(Assumptions!$C$12*12+1),HLOOKUP(BC$5-Assumptions!$C$12*12,$D$5:$CI$45,$CK45,FALSE)*(1+Assumptions!$C$19/12*(COUNT('WK+CAPEX'!$D$5:BC$5)-1)),0),0)+BC36</f>
        <v>0</v>
      </c>
      <c r="BD45" s="557">
        <f>IF(Assumptions!$C$8="Yes",MAX(IFERROR(SUM('SG&amp;A'!BD91-'SG&amp;A'!BC91),'SG&amp;A'!$D$91)*Assumptions!$C$9,0)+IF(BD$5&gt;=(Assumptions!$C$12*12+1),HLOOKUP(BD$5-Assumptions!$C$12*12,$D$5:$CI$45,$CK45,FALSE)*(1+Assumptions!$C$19/12*(COUNT('WK+CAPEX'!$D$5:BD$5)-1)),0),0)+BD36</f>
        <v>0</v>
      </c>
      <c r="BE45" s="557">
        <f>IF(Assumptions!$C$8="Yes",MAX(IFERROR(SUM('SG&amp;A'!BE91-'SG&amp;A'!BD91),'SG&amp;A'!$D$91)*Assumptions!$C$9,0)+IF(BE$5&gt;=(Assumptions!$C$12*12+1),HLOOKUP(BE$5-Assumptions!$C$12*12,$D$5:$CI$45,$CK45,FALSE)*(1+Assumptions!$C$19/12*(COUNT('WK+CAPEX'!$D$5:BE$5)-1)),0),0)+BE36</f>
        <v>0</v>
      </c>
      <c r="BF45" s="557">
        <f>IF(Assumptions!$C$8="Yes",MAX(IFERROR(SUM('SG&amp;A'!BF91-'SG&amp;A'!BE91),'SG&amp;A'!$D$91)*Assumptions!$C$9,0)+IF(BF$5&gt;=(Assumptions!$C$12*12+1),HLOOKUP(BF$5-Assumptions!$C$12*12,$D$5:$CI$45,$CK45,FALSE)*(1+Assumptions!$C$19/12*(COUNT('WK+CAPEX'!$D$5:BF$5)-1)),0),0)+BF36</f>
        <v>0</v>
      </c>
      <c r="BG45" s="557">
        <f>IF(Assumptions!$C$8="Yes",MAX(IFERROR(SUM('SG&amp;A'!BG91-'SG&amp;A'!BF91),'SG&amp;A'!$D$91)*Assumptions!$C$9,0)+IF(BG$5&gt;=(Assumptions!$C$12*12+1),HLOOKUP(BG$5-Assumptions!$C$12*12,$D$5:$CI$45,$CK45,FALSE)*(1+Assumptions!$C$19/12*(COUNT('WK+CAPEX'!$D$5:BG$5)-1)),0),0)+BG36</f>
        <v>0</v>
      </c>
      <c r="BH45" s="557">
        <f>IF(Assumptions!$C$8="Yes",MAX(IFERROR(SUM('SG&amp;A'!BH91-'SG&amp;A'!BG91),'SG&amp;A'!$D$91)*Assumptions!$C$9,0)+IF(BH$5&gt;=(Assumptions!$C$12*12+1),HLOOKUP(BH$5-Assumptions!$C$12*12,$D$5:$CI$45,$CK45,FALSE)*(1+Assumptions!$C$19/12*(COUNT('WK+CAPEX'!$D$5:BH$5)-1)),0),0)+BH36</f>
        <v>0</v>
      </c>
      <c r="BI45" s="557">
        <f>IF(Assumptions!$C$8="Yes",MAX(IFERROR(SUM('SG&amp;A'!BI91-'SG&amp;A'!BH91),'SG&amp;A'!$D$91)*Assumptions!$C$9,0)+IF(BI$5&gt;=(Assumptions!$C$12*12+1),HLOOKUP(BI$5-Assumptions!$C$12*12,$D$5:$CI$45,$CK45,FALSE)*(1+Assumptions!$C$19/12*(COUNT('WK+CAPEX'!$D$5:BI$5)-1)),0),0)+BI36</f>
        <v>0</v>
      </c>
      <c r="BJ45" s="557">
        <f>IF(Assumptions!$C$8="Yes",MAX(IFERROR(SUM('SG&amp;A'!BJ91-'SG&amp;A'!BI91),'SG&amp;A'!$D$91)*Assumptions!$C$9,0)+IF(BJ$5&gt;=(Assumptions!$C$12*12+1),HLOOKUP(BJ$5-Assumptions!$C$12*12,$D$5:$CI$45,$CK45,FALSE)*(1+Assumptions!$C$19/12*(COUNT('WK+CAPEX'!$D$5:BJ$5)-1)),0),0)+BJ36</f>
        <v>0</v>
      </c>
      <c r="BK45" s="557">
        <f>IF(Assumptions!$C$8="Yes",MAX(IFERROR(SUM('SG&amp;A'!BK91-'SG&amp;A'!BJ91),'SG&amp;A'!$D$91)*Assumptions!$C$9,0)+IF(BK$5&gt;=(Assumptions!$C$12*12+1),HLOOKUP(BK$5-Assumptions!$C$12*12,$D$5:$CI$45,$CK45,FALSE)*(1+Assumptions!$C$19/12*(COUNT('WK+CAPEX'!$D$5:BK$5)-1)),0),0)+BK36</f>
        <v>0</v>
      </c>
      <c r="BL45" s="557">
        <f>IF(Assumptions!$C$8="Yes",MAX(IFERROR(SUM('SG&amp;A'!BL91-'SG&amp;A'!BK91),'SG&amp;A'!$D$91)*Assumptions!$C$9,0)+IF(BL$5&gt;=(Assumptions!$C$12*12+1),HLOOKUP(BL$5-Assumptions!$C$12*12,$D$5:$CI$45,$CK45,FALSE)*(1+Assumptions!$C$19/12*(COUNT('WK+CAPEX'!$D$5:BL$5)-1)),0),0)+BL36</f>
        <v>0</v>
      </c>
      <c r="BM45" s="557">
        <f>IF(Assumptions!$C$8="Yes",MAX(IFERROR(SUM('SG&amp;A'!BM91-'SG&amp;A'!BL91),'SG&amp;A'!$D$91)*Assumptions!$C$9,0)+IF(BM$5&gt;=(Assumptions!$C$12*12+1),HLOOKUP(BM$5-Assumptions!$C$12*12,$D$5:$CI$45,$CK45,FALSE)*(1+Assumptions!$C$19/12*(COUNT('WK+CAPEX'!$D$5:BM$5)-1)),0),0)+BM36</f>
        <v>0</v>
      </c>
      <c r="BN45" s="557">
        <f>IF(Assumptions!$C$8="Yes",MAX(IFERROR(SUM('SG&amp;A'!BN91-'SG&amp;A'!BM91),'SG&amp;A'!$D$91)*Assumptions!$C$9,0)+IF(BN$5&gt;=(Assumptions!$C$12*12+1),HLOOKUP(BN$5-Assumptions!$C$12*12,$D$5:$CI$45,$CK45,FALSE)*(1+Assumptions!$C$19/12*(COUNT('WK+CAPEX'!$D$5:BN$5)-1)),0),0)+BN36</f>
        <v>0</v>
      </c>
      <c r="BO45" s="557">
        <f>IF(Assumptions!$C$8="Yes",MAX(IFERROR(SUM('SG&amp;A'!BO91-'SG&amp;A'!BN91),'SG&amp;A'!$D$91)*Assumptions!$C$9,0)+IF(BO$5&gt;=(Assumptions!$C$12*12+1),HLOOKUP(BO$5-Assumptions!$C$12*12,$D$5:$CI$45,$CK45,FALSE)*(1+Assumptions!$C$19/12*(COUNT('WK+CAPEX'!$D$5:BO$5)-1)),0),0)+BO36</f>
        <v>0</v>
      </c>
      <c r="BP45" s="557">
        <f>IF(Assumptions!$C$8="Yes",MAX(IFERROR(SUM('SG&amp;A'!BP91-'SG&amp;A'!BO91),'SG&amp;A'!$D$91)*Assumptions!$C$9,0)+IF(BP$5&gt;=(Assumptions!$C$12*12+1),HLOOKUP(BP$5-Assumptions!$C$12*12,$D$5:$CI$45,$CK45,FALSE)*(1+Assumptions!$C$19/12*(COUNT('WK+CAPEX'!$D$5:BP$5)-1)),0),0)+BP36</f>
        <v>0</v>
      </c>
      <c r="BQ45" s="557">
        <f>IF(Assumptions!$C$8="Yes",MAX(IFERROR(SUM('SG&amp;A'!BQ91-'SG&amp;A'!BP91),'SG&amp;A'!$D$91)*Assumptions!$C$9,0)+IF(BQ$5&gt;=(Assumptions!$C$12*12+1),HLOOKUP(BQ$5-Assumptions!$C$12*12,$D$5:$CI$45,$CK45,FALSE)*(1+Assumptions!$C$19/12*(COUNT('WK+CAPEX'!$D$5:BQ$5)-1)),0),0)+BQ36</f>
        <v>0</v>
      </c>
      <c r="BR45" s="557">
        <f>IF(Assumptions!$C$8="Yes",MAX(IFERROR(SUM('SG&amp;A'!BR91-'SG&amp;A'!BQ91),'SG&amp;A'!$D$91)*Assumptions!$C$9,0)+IF(BR$5&gt;=(Assumptions!$C$12*12+1),HLOOKUP(BR$5-Assumptions!$C$12*12,$D$5:$CI$45,$CK45,FALSE)*(1+Assumptions!$C$19/12*(COUNT('WK+CAPEX'!$D$5:BR$5)-1)),0),0)+BR36</f>
        <v>0</v>
      </c>
      <c r="BS45" s="557">
        <f>IF(Assumptions!$C$8="Yes",MAX(IFERROR(SUM('SG&amp;A'!BS91-'SG&amp;A'!BR91),'SG&amp;A'!$D$91)*Assumptions!$C$9,0)+IF(BS$5&gt;=(Assumptions!$C$12*12+1),HLOOKUP(BS$5-Assumptions!$C$12*12,$D$5:$CI$45,$CK45,FALSE)*(1+Assumptions!$C$19/12*(COUNT('WK+CAPEX'!$D$5:BS$5)-1)),0),0)+BS36</f>
        <v>0</v>
      </c>
      <c r="BT45" s="557">
        <f>IF(Assumptions!$C$8="Yes",MAX(IFERROR(SUM('SG&amp;A'!BT91-'SG&amp;A'!BS91),'SG&amp;A'!$D$91)*Assumptions!$C$9,0)+IF(BT$5&gt;=(Assumptions!$C$12*12+1),HLOOKUP(BT$5-Assumptions!$C$12*12,$D$5:$CI$45,$CK45,FALSE)*(1+Assumptions!$C$19/12*(COUNT('WK+CAPEX'!$D$5:BT$5)-1)),0),0)+BT36</f>
        <v>0</v>
      </c>
      <c r="BU45" s="557">
        <f>IF(Assumptions!$C$8="Yes",MAX(IFERROR(SUM('SG&amp;A'!BU91-'SG&amp;A'!BT91),'SG&amp;A'!$D$91)*Assumptions!$C$9,0)+IF(BU$5&gt;=(Assumptions!$C$12*12+1),HLOOKUP(BU$5-Assumptions!$C$12*12,$D$5:$CI$45,$CK45,FALSE)*(1+Assumptions!$C$19/12*(COUNT('WK+CAPEX'!$D$5:BU$5)-1)),0),0)+BU36</f>
        <v>0</v>
      </c>
      <c r="BV45" s="557">
        <f>IF(Assumptions!$C$8="Yes",MAX(IFERROR(SUM('SG&amp;A'!BV91-'SG&amp;A'!BU91),'SG&amp;A'!$D$91)*Assumptions!$C$9,0)+IF(BV$5&gt;=(Assumptions!$C$12*12+1),HLOOKUP(BV$5-Assumptions!$C$12*12,$D$5:$CI$45,$CK45,FALSE)*(1+Assumptions!$C$19/12*(COUNT('WK+CAPEX'!$D$5:BV$5)-1)),0),0)+BV36</f>
        <v>0</v>
      </c>
      <c r="BW45" s="557">
        <f>IF(Assumptions!$C$8="Yes",MAX(IFERROR(SUM('SG&amp;A'!BW91-'SG&amp;A'!BV91),'SG&amp;A'!$D$91)*Assumptions!$C$9,0)+IF(BW$5&gt;=(Assumptions!$C$12*12+1),HLOOKUP(BW$5-Assumptions!$C$12*12,$D$5:$CI$45,$CK45,FALSE)*(1+Assumptions!$C$19/12*(COUNT('WK+CAPEX'!$D$5:BW$5)-1)),0),0)+BW36</f>
        <v>0</v>
      </c>
      <c r="BX45" s="557">
        <f>IF(Assumptions!$C$8="Yes",MAX(IFERROR(SUM('SG&amp;A'!BX91-'SG&amp;A'!BW91),'SG&amp;A'!$D$91)*Assumptions!$C$9,0)+IF(BX$5&gt;=(Assumptions!$C$12*12+1),HLOOKUP(BX$5-Assumptions!$C$12*12,$D$5:$CI$45,$CK45,FALSE)*(1+Assumptions!$C$19/12*(COUNT('WK+CAPEX'!$D$5:BX$5)-1)),0),0)+BX36</f>
        <v>0</v>
      </c>
      <c r="BY45" s="557">
        <f>IF(Assumptions!$C$8="Yes",MAX(IFERROR(SUM('SG&amp;A'!BY91-'SG&amp;A'!BX91),'SG&amp;A'!$D$91)*Assumptions!$C$9,0)+IF(BY$5&gt;=(Assumptions!$C$12*12+1),HLOOKUP(BY$5-Assumptions!$C$12*12,$D$5:$CI$45,$CK45,FALSE)*(1+Assumptions!$C$19/12*(COUNT('WK+CAPEX'!$D$5:BY$5)-1)),0),0)+BY36</f>
        <v>0</v>
      </c>
      <c r="BZ45" s="557">
        <f>IF(Assumptions!$C$8="Yes",MAX(IFERROR(SUM('SG&amp;A'!BZ91-'SG&amp;A'!BY91),'SG&amp;A'!$D$91)*Assumptions!$C$9,0)+IF(BZ$5&gt;=(Assumptions!$C$12*12+1),HLOOKUP(BZ$5-Assumptions!$C$12*12,$D$5:$CI$45,$CK45,FALSE)*(1+Assumptions!$C$19/12*(COUNT('WK+CAPEX'!$D$5:BZ$5)-1)),0),0)+BZ36</f>
        <v>0</v>
      </c>
      <c r="CA45" s="557">
        <f>IF(Assumptions!$C$8="Yes",MAX(IFERROR(SUM('SG&amp;A'!CA91-'SG&amp;A'!BZ91),'SG&amp;A'!$D$91)*Assumptions!$C$9,0)+IF(CA$5&gt;=(Assumptions!$C$12*12+1),HLOOKUP(CA$5-Assumptions!$C$12*12,$D$5:$CI$45,$CK45,FALSE)*(1+Assumptions!$C$19/12*(COUNT('WK+CAPEX'!$D$5:CA$5)-1)),0),0)+CA36</f>
        <v>0</v>
      </c>
      <c r="CB45" s="557">
        <f>IF(Assumptions!$C$8="Yes",MAX(IFERROR(SUM('SG&amp;A'!CB91-'SG&amp;A'!CA91),'SG&amp;A'!$D$91)*Assumptions!$C$9,0)+IF(CB$5&gt;=(Assumptions!$C$12*12+1),HLOOKUP(CB$5-Assumptions!$C$12*12,$D$5:$CI$45,$CK45,FALSE)*(1+Assumptions!$C$19/12*(COUNT('WK+CAPEX'!$D$5:CB$5)-1)),0),0)+CB36</f>
        <v>0</v>
      </c>
      <c r="CC45" s="557">
        <f>IF(Assumptions!$C$8="Yes",MAX(IFERROR(SUM('SG&amp;A'!CC91-'SG&amp;A'!CB91),'SG&amp;A'!$D$91)*Assumptions!$C$9,0)+IF(CC$5&gt;=(Assumptions!$C$12*12+1),HLOOKUP(CC$5-Assumptions!$C$12*12,$D$5:$CI$45,$CK45,FALSE)*(1+Assumptions!$C$19/12*(COUNT('WK+CAPEX'!$D$5:CC$5)-1)),0),0)+CC36</f>
        <v>0</v>
      </c>
      <c r="CD45" s="557">
        <f>IF(Assumptions!$C$8="Yes",MAX(IFERROR(SUM('SG&amp;A'!CD91-'SG&amp;A'!CC91),'SG&amp;A'!$D$91)*Assumptions!$C$9,0)+IF(CD$5&gt;=(Assumptions!$C$12*12+1),HLOOKUP(CD$5-Assumptions!$C$12*12,$D$5:$CI$45,$CK45,FALSE)*(1+Assumptions!$C$19/12*(COUNT('WK+CAPEX'!$D$5:CD$5)-1)),0),0)+CD36</f>
        <v>0</v>
      </c>
      <c r="CE45" s="557">
        <f>IF(Assumptions!$C$8="Yes",MAX(IFERROR(SUM('SG&amp;A'!CE91-'SG&amp;A'!CD91),'SG&amp;A'!$D$91)*Assumptions!$C$9,0)+IF(CE$5&gt;=(Assumptions!$C$12*12+1),HLOOKUP(CE$5-Assumptions!$C$12*12,$D$5:$CI$45,$CK45,FALSE)*(1+Assumptions!$C$19/12*(COUNT('WK+CAPEX'!$D$5:CE$5)-1)),0),0)+CE36</f>
        <v>0</v>
      </c>
      <c r="CF45" s="557">
        <f>IF(Assumptions!$C$8="Yes",MAX(IFERROR(SUM('SG&amp;A'!CF91-'SG&amp;A'!CE91),'SG&amp;A'!$D$91)*Assumptions!$C$9,0)+IF(CF$5&gt;=(Assumptions!$C$12*12+1),HLOOKUP(CF$5-Assumptions!$C$12*12,$D$5:$CI$45,$CK45,FALSE)*(1+Assumptions!$C$19/12*(COUNT('WK+CAPEX'!$D$5:CF$5)-1)),0),0)+CF36</f>
        <v>0</v>
      </c>
      <c r="CG45" s="557">
        <f>IF(Assumptions!$C$8="Yes",MAX(IFERROR(SUM('SG&amp;A'!CG91-'SG&amp;A'!CF91),'SG&amp;A'!$D$91)*Assumptions!$C$9,0)+IF(CG$5&gt;=(Assumptions!$C$12*12+1),HLOOKUP(CG$5-Assumptions!$C$12*12,$D$5:$CI$45,$CK45,FALSE)*(1+Assumptions!$C$19/12*(COUNT('WK+CAPEX'!$D$5:CG$5)-1)),0),0)+CG36</f>
        <v>0</v>
      </c>
      <c r="CH45" s="557">
        <f>IF(Assumptions!$C$8="Yes",MAX(IFERROR(SUM('SG&amp;A'!CH91-'SG&amp;A'!CG91),'SG&amp;A'!$D$91)*Assumptions!$C$9,0)+IF(CH$5&gt;=(Assumptions!$C$12*12+1),HLOOKUP(CH$5-Assumptions!$C$12*12,$D$5:$CI$45,$CK45,FALSE)*(1+Assumptions!$C$19/12*(COUNT('WK+CAPEX'!$D$5:CH$5)-1)),0),0)+CH36</f>
        <v>0</v>
      </c>
      <c r="CI45" s="557">
        <f>IF(Assumptions!$C$8="Yes",MAX(IFERROR(SUM('SG&amp;A'!CI91-'SG&amp;A'!CH91),'SG&amp;A'!$D$91)*Assumptions!$C$9,0)+IF(CI$5&gt;=(Assumptions!$C$12*12+1),HLOOKUP(CI$5-Assumptions!$C$12*12,$D$5:$CI$45,$CK45,FALSE)*(1+Assumptions!$C$19/12*(COUNT('WK+CAPEX'!$D$5:CI$5)-1)),0),0)+CI36</f>
        <v>0</v>
      </c>
      <c r="CJ45" s="881"/>
      <c r="CK45" s="406">
        <v>41</v>
      </c>
    </row>
    <row r="46" spans="1:89" ht="13.5" customHeight="1">
      <c r="A46" s="437" t="str">
        <f>Assumptions!A13</f>
        <v>Office Fixings</v>
      </c>
      <c r="B46" s="716"/>
      <c r="C46" s="971" t="str">
        <f>Settings!$C$7</f>
        <v>USD</v>
      </c>
      <c r="D46" s="557">
        <f>IF(D$5&gt;=(Assumptions!$C$13*12+1),HLOOKUP(D$5-Assumptions!$C$13*12,$D$5:$CI$46,$CK46,FALSE)*(1+Assumptions!$C$19/12*(COUNT('WK+CAPEX'!$D$5:D$5)-1)),0)+D37</f>
        <v>0</v>
      </c>
      <c r="E46" s="557">
        <f>IF(E$5&gt;=(Assumptions!$C$13*12+1),HLOOKUP(E$5-Assumptions!$C$13*12,$D$5:$CI$46,$CK46,FALSE)*(1+Assumptions!$C$19/12*(COUNT('WK+CAPEX'!$D$5:E$5)-1)),0)+E37</f>
        <v>0</v>
      </c>
      <c r="F46" s="557">
        <f>IF(F$5&gt;=(Assumptions!$C$13*12+1),HLOOKUP(F$5-Assumptions!$C$13*12,$D$5:$CI$46,$CK46,FALSE)*(1+Assumptions!$C$19/12*(COUNT('WK+CAPEX'!$D$5:F$5)-1)),0)+F37</f>
        <v>0</v>
      </c>
      <c r="G46" s="557">
        <f>IF(G$5&gt;=(Assumptions!$C$13*12+1),HLOOKUP(G$5-Assumptions!$C$13*12,$D$5:$CI$46,$CK46,FALSE)*(1+Assumptions!$C$19/12*(COUNT('WK+CAPEX'!$D$5:G$5)-1)),0)+G37</f>
        <v>0</v>
      </c>
      <c r="H46" s="557">
        <f>IF(H$5&gt;=(Assumptions!$C$13*12+1),HLOOKUP(H$5-Assumptions!$C$13*12,$D$5:$CI$46,$CK46,FALSE)*(1+Assumptions!$C$19/12*(COUNT('WK+CAPEX'!$D$5:H$5)-1)),0)+H37</f>
        <v>0</v>
      </c>
      <c r="I46" s="557">
        <f>IF(I$5&gt;=(Assumptions!$C$13*12+1),HLOOKUP(I$5-Assumptions!$C$13*12,$D$5:$CI$46,$CK46,FALSE)*(1+Assumptions!$C$19/12*(COUNT('WK+CAPEX'!$D$5:I$5)-1)),0)+I37</f>
        <v>0</v>
      </c>
      <c r="J46" s="557">
        <f>IF(J$5&gt;=(Assumptions!$C$13*12+1),HLOOKUP(J$5-Assumptions!$C$13*12,$D$5:$CI$46,$CK46,FALSE)*(1+Assumptions!$C$19/12*(COUNT('WK+CAPEX'!$D$5:J$5)-1)),0)+J37</f>
        <v>0</v>
      </c>
      <c r="K46" s="557">
        <f>IF(K$5&gt;=(Assumptions!$C$13*12+1),HLOOKUP(K$5-Assumptions!$C$13*12,$D$5:$CI$46,$CK46,FALSE)*(1+Assumptions!$C$19/12*(COUNT('WK+CAPEX'!$D$5:K$5)-1)),0)+K37</f>
        <v>0</v>
      </c>
      <c r="L46" s="557">
        <f>IF(L$5&gt;=(Assumptions!$C$13*12+1),HLOOKUP(L$5-Assumptions!$C$13*12,$D$5:$CI$46,$CK46,FALSE)*(1+Assumptions!$C$19/12*(COUNT('WK+CAPEX'!$D$5:L$5)-1)),0)+L37</f>
        <v>0</v>
      </c>
      <c r="M46" s="557">
        <f>IF(M$5&gt;=(Assumptions!$C$13*12+1),HLOOKUP(M$5-Assumptions!$C$13*12,$D$5:$CI$46,$CK46,FALSE)*(1+Assumptions!$C$19/12*(COUNT('WK+CAPEX'!$D$5:M$5)-1)),0)+M37</f>
        <v>0</v>
      </c>
      <c r="N46" s="557">
        <f>IF(N$5&gt;=(Assumptions!$C$13*12+1),HLOOKUP(N$5-Assumptions!$C$13*12,$D$5:$CI$46,$CK46,FALSE)*(1+Assumptions!$C$19/12*(COUNT('WK+CAPEX'!$D$5:N$5)-1)),0)+N37</f>
        <v>0</v>
      </c>
      <c r="O46" s="557">
        <f>IF(O$5&gt;=(Assumptions!$C$13*12+1),HLOOKUP(O$5-Assumptions!$C$13*12,$D$5:$CI$46,$CK46,FALSE)*(1+Assumptions!$C$19/12*(COUNT('WK+CAPEX'!$D$5:O$5)-1)),0)+O37</f>
        <v>0</v>
      </c>
      <c r="P46" s="557">
        <f>IF(P$5&gt;=(Assumptions!$C$13*12+1),HLOOKUP(P$5-Assumptions!$C$13*12,$D$5:$CI$46,$CK46,FALSE)*(1+Assumptions!$C$19/12*(COUNT('WK+CAPEX'!$D$5:P$5)-1)),0)+P37</f>
        <v>0</v>
      </c>
      <c r="Q46" s="557">
        <f>IF(Q$5&gt;=(Assumptions!$C$13*12+1),HLOOKUP(Q$5-Assumptions!$C$13*12,$D$5:$CI$46,$CK46,FALSE)*(1+Assumptions!$C$19/12*(COUNT('WK+CAPEX'!$D$5:Q$5)-1)),0)+Q37</f>
        <v>0</v>
      </c>
      <c r="R46" s="557">
        <f>IF(R$5&gt;=(Assumptions!$C$13*12+1),HLOOKUP(R$5-Assumptions!$C$13*12,$D$5:$CI$46,$CK46,FALSE)*(1+Assumptions!$C$19/12*(COUNT('WK+CAPEX'!$D$5:R$5)-1)),0)+R37</f>
        <v>0</v>
      </c>
      <c r="S46" s="557">
        <f>IF(S$5&gt;=(Assumptions!$C$13*12+1),HLOOKUP(S$5-Assumptions!$C$13*12,$D$5:$CI$46,$CK46,FALSE)*(1+Assumptions!$C$19/12*(COUNT('WK+CAPEX'!$D$5:S$5)-1)),0)+S37</f>
        <v>0</v>
      </c>
      <c r="T46" s="557">
        <f>IF(T$5&gt;=(Assumptions!$C$13*12+1),HLOOKUP(T$5-Assumptions!$C$13*12,$D$5:$CI$46,$CK46,FALSE)*(1+Assumptions!$C$19/12*(COUNT('WK+CAPEX'!$D$5:T$5)-1)),0)+T37</f>
        <v>0</v>
      </c>
      <c r="U46" s="557">
        <f>IF(U$5&gt;=(Assumptions!$C$13*12+1),HLOOKUP(U$5-Assumptions!$C$13*12,$D$5:$CI$46,$CK46,FALSE)*(1+Assumptions!$C$19/12*(COUNT('WK+CAPEX'!$D$5:U$5)-1)),0)+U37</f>
        <v>0</v>
      </c>
      <c r="V46" s="557">
        <f>IF(V$5&gt;=(Assumptions!$C$13*12+1),HLOOKUP(V$5-Assumptions!$C$13*12,$D$5:$CI$46,$CK46,FALSE)*(1+Assumptions!$C$19/12*(COUNT('WK+CAPEX'!$D$5:V$5)-1)),0)+V37</f>
        <v>0</v>
      </c>
      <c r="W46" s="557">
        <f>IF(W$5&gt;=(Assumptions!$C$13*12+1),HLOOKUP(W$5-Assumptions!$C$13*12,$D$5:$CI$46,$CK46,FALSE)*(1+Assumptions!$C$19/12*(COUNT('WK+CAPEX'!$D$5:W$5)-1)),0)+W37</f>
        <v>0</v>
      </c>
      <c r="X46" s="557">
        <f>IF(X$5&gt;=(Assumptions!$C$13*12+1),HLOOKUP(X$5-Assumptions!$C$13*12,$D$5:$CI$46,$CK46,FALSE)*(1+Assumptions!$C$19/12*(COUNT('WK+CAPEX'!$D$5:X$5)-1)),0)+X37</f>
        <v>0</v>
      </c>
      <c r="Y46" s="557">
        <f>IF(Y$5&gt;=(Assumptions!$C$13*12+1),HLOOKUP(Y$5-Assumptions!$C$13*12,$D$5:$CI$46,$CK46,FALSE)*(1+Assumptions!$C$19/12*(COUNT('WK+CAPEX'!$D$5:Y$5)-1)),0)+Y37</f>
        <v>0</v>
      </c>
      <c r="Z46" s="557">
        <f>IF(Z$5&gt;=(Assumptions!$C$13*12+1),HLOOKUP(Z$5-Assumptions!$C$13*12,$D$5:$CI$46,$CK46,FALSE)*(1+Assumptions!$C$19/12*(COUNT('WK+CAPEX'!$D$5:Z$5)-1)),0)+Z37</f>
        <v>0</v>
      </c>
      <c r="AA46" s="557">
        <f>IF(AA$5&gt;=(Assumptions!$C$13*12+1),HLOOKUP(AA$5-Assumptions!$C$13*12,$D$5:$CI$46,$CK46,FALSE)*(1+Assumptions!$C$19/12*(COUNT('WK+CAPEX'!$D$5:AA$5)-1)),0)+AA37</f>
        <v>0</v>
      </c>
      <c r="AB46" s="557">
        <f>IF(AB$5&gt;=(Assumptions!$C$13*12+1),HLOOKUP(AB$5-Assumptions!$C$13*12,$D$5:$CI$46,$CK46,FALSE)*(1+Assumptions!$C$19/12*(COUNT('WK+CAPEX'!$D$5:AB$5)-1)),0)+AB37</f>
        <v>0</v>
      </c>
      <c r="AC46" s="557">
        <f>IF(AC$5&gt;=(Assumptions!$C$13*12+1),HLOOKUP(AC$5-Assumptions!$C$13*12,$D$5:$CI$46,$CK46,FALSE)*(1+Assumptions!$C$19/12*(COUNT('WK+CAPEX'!$D$5:AC$5)-1)),0)+AC37</f>
        <v>0</v>
      </c>
      <c r="AD46" s="557">
        <f>IF(AD$5&gt;=(Assumptions!$C$13*12+1),HLOOKUP(AD$5-Assumptions!$C$13*12,$D$5:$CI$46,$CK46,FALSE)*(1+Assumptions!$C$19/12*(COUNT('WK+CAPEX'!$D$5:AD$5)-1)),0)+AD37</f>
        <v>0</v>
      </c>
      <c r="AE46" s="557">
        <f>IF(AE$5&gt;=(Assumptions!$C$13*12+1),HLOOKUP(AE$5-Assumptions!$C$13*12,$D$5:$CI$46,$CK46,FALSE)*(1+Assumptions!$C$19/12*(COUNT('WK+CAPEX'!$D$5:AE$5)-1)),0)+AE37</f>
        <v>0</v>
      </c>
      <c r="AF46" s="557">
        <f>IF(AF$5&gt;=(Assumptions!$C$13*12+1),HLOOKUP(AF$5-Assumptions!$C$13*12,$D$5:$CI$46,$CK46,FALSE)*(1+Assumptions!$C$19/12*(COUNT('WK+CAPEX'!$D$5:AF$5)-1)),0)+AF37</f>
        <v>0</v>
      </c>
      <c r="AG46" s="557">
        <f>IF(AG$5&gt;=(Assumptions!$C$13*12+1),HLOOKUP(AG$5-Assumptions!$C$13*12,$D$5:$CI$46,$CK46,FALSE)*(1+Assumptions!$C$19/12*(COUNT('WK+CAPEX'!$D$5:AG$5)-1)),0)+AG37</f>
        <v>0</v>
      </c>
      <c r="AH46" s="557">
        <f>IF(AH$5&gt;=(Assumptions!$C$13*12+1),HLOOKUP(AH$5-Assumptions!$C$13*12,$D$5:$CI$46,$CK46,FALSE)*(1+Assumptions!$C$19/12*(COUNT('WK+CAPEX'!$D$5:AH$5)-1)),0)+AH37</f>
        <v>0</v>
      </c>
      <c r="AI46" s="557">
        <f>IF(AI$5&gt;=(Assumptions!$C$13*12+1),HLOOKUP(AI$5-Assumptions!$C$13*12,$D$5:$CI$46,$CK46,FALSE)*(1+Assumptions!$C$19/12*(COUNT('WK+CAPEX'!$D$5:AI$5)-1)),0)+AI37</f>
        <v>0</v>
      </c>
      <c r="AJ46" s="557">
        <f>IF(AJ$5&gt;=(Assumptions!$C$13*12+1),HLOOKUP(AJ$5-Assumptions!$C$13*12,$D$5:$CI$46,$CK46,FALSE)*(1+Assumptions!$C$19/12*(COUNT('WK+CAPEX'!$D$5:AJ$5)-1)),0)+AJ37</f>
        <v>0</v>
      </c>
      <c r="AK46" s="557">
        <f>IF(AK$5&gt;=(Assumptions!$C$13*12+1),HLOOKUP(AK$5-Assumptions!$C$13*12,$D$5:$CI$46,$CK46,FALSE)*(1+Assumptions!$C$19/12*(COUNT('WK+CAPEX'!$D$5:AK$5)-1)),0)+AK37</f>
        <v>0</v>
      </c>
      <c r="AL46" s="557">
        <f>IF(AL$5&gt;=(Assumptions!$C$13*12+1),HLOOKUP(AL$5-Assumptions!$C$13*12,$D$5:$CI$46,$CK46,FALSE)*(1+Assumptions!$C$19/12*(COUNT('WK+CAPEX'!$D$5:AL$5)-1)),0)+AL37</f>
        <v>0</v>
      </c>
      <c r="AM46" s="557">
        <f>IF(AM$5&gt;=(Assumptions!$C$13*12+1),HLOOKUP(AM$5-Assumptions!$C$13*12,$D$5:$CI$46,$CK46,FALSE)*(1+Assumptions!$C$19/12*(COUNT('WK+CAPEX'!$D$5:AM$5)-1)),0)+AM37</f>
        <v>0</v>
      </c>
      <c r="AN46" s="557">
        <f>IF(AN$5&gt;=(Assumptions!$C$13*12+1),HLOOKUP(AN$5-Assumptions!$C$13*12,$D$5:$CI$46,$CK46,FALSE)*(1+Assumptions!$C$19/12*(COUNT('WK+CAPEX'!$D$5:AN$5)-1)),0)+AN37</f>
        <v>0</v>
      </c>
      <c r="AO46" s="557">
        <f>IF(AO$5&gt;=(Assumptions!$C$13*12+1),HLOOKUP(AO$5-Assumptions!$C$13*12,$D$5:$CI$46,$CK46,FALSE)*(1+Assumptions!$C$19/12*(COUNT('WK+CAPEX'!$D$5:AO$5)-1)),0)+AO37</f>
        <v>0</v>
      </c>
      <c r="AP46" s="557">
        <f>IF(AP$5&gt;=(Assumptions!$C$13*12+1),HLOOKUP(AP$5-Assumptions!$C$13*12,$D$5:$CI$46,$CK46,FALSE)*(1+Assumptions!$C$19/12*(COUNT('WK+CAPEX'!$D$5:AP$5)-1)),0)+AP37</f>
        <v>0</v>
      </c>
      <c r="AQ46" s="557">
        <f>IF(AQ$5&gt;=(Assumptions!$C$13*12+1),HLOOKUP(AQ$5-Assumptions!$C$13*12,$D$5:$CI$46,$CK46,FALSE)*(1+Assumptions!$C$19/12*(COUNT('WK+CAPEX'!$D$5:AQ$5)-1)),0)+AQ37</f>
        <v>0</v>
      </c>
      <c r="AR46" s="557">
        <f>IF(AR$5&gt;=(Assumptions!$C$13*12+1),HLOOKUP(AR$5-Assumptions!$C$13*12,$D$5:$CI$46,$CK46,FALSE)*(1+Assumptions!$C$19/12*(COUNT('WK+CAPEX'!$D$5:AR$5)-1)),0)+AR37</f>
        <v>0</v>
      </c>
      <c r="AS46" s="557">
        <f>IF(AS$5&gt;=(Assumptions!$C$13*12+1),HLOOKUP(AS$5-Assumptions!$C$13*12,$D$5:$CI$46,$CK46,FALSE)*(1+Assumptions!$C$19/12*(COUNT('WK+CAPEX'!$D$5:AS$5)-1)),0)+AS37</f>
        <v>0</v>
      </c>
      <c r="AT46" s="557">
        <f>IF(AT$5&gt;=(Assumptions!$C$13*12+1),HLOOKUP(AT$5-Assumptions!$C$13*12,$D$5:$CI$46,$CK46,FALSE)*(1+Assumptions!$C$19/12*(COUNT('WK+CAPEX'!$D$5:AT$5)-1)),0)+AT37</f>
        <v>0</v>
      </c>
      <c r="AU46" s="557">
        <f>IF(AU$5&gt;=(Assumptions!$C$13*12+1),HLOOKUP(AU$5-Assumptions!$C$13*12,$D$5:$CI$46,$CK46,FALSE)*(1+Assumptions!$C$19/12*(COUNT('WK+CAPEX'!$D$5:AU$5)-1)),0)+AU37</f>
        <v>0</v>
      </c>
      <c r="AV46" s="557">
        <f>IF(AV$5&gt;=(Assumptions!$C$13*12+1),HLOOKUP(AV$5-Assumptions!$C$13*12,$D$5:$CI$46,$CK46,FALSE)*(1+Assumptions!$C$19/12*(COUNT('WK+CAPEX'!$D$5:AV$5)-1)),0)+AV37</f>
        <v>0</v>
      </c>
      <c r="AW46" s="557">
        <f>IF(AW$5&gt;=(Assumptions!$C$13*12+1),HLOOKUP(AW$5-Assumptions!$C$13*12,$D$5:$CI$46,$CK46,FALSE)*(1+Assumptions!$C$19/12*(COUNT('WK+CAPEX'!$D$5:AW$5)-1)),0)+AW37</f>
        <v>0</v>
      </c>
      <c r="AX46" s="557">
        <f>IF(AX$5&gt;=(Assumptions!$C$13*12+1),HLOOKUP(AX$5-Assumptions!$C$13*12,$D$5:$CI$46,$CK46,FALSE)*(1+Assumptions!$C$19/12*(COUNT('WK+CAPEX'!$D$5:AX$5)-1)),0)+AX37</f>
        <v>0</v>
      </c>
      <c r="AY46" s="557">
        <f>IF(AY$5&gt;=(Assumptions!$C$13*12+1),HLOOKUP(AY$5-Assumptions!$C$13*12,$D$5:$CI$46,$CK46,FALSE)*(1+Assumptions!$C$19/12*(COUNT('WK+CAPEX'!$D$5:AY$5)-1)),0)+AY37</f>
        <v>0</v>
      </c>
      <c r="AZ46" s="557">
        <f>IF(AZ$5&gt;=(Assumptions!$C$13*12+1),HLOOKUP(AZ$5-Assumptions!$C$13*12,$D$5:$CI$46,$CK46,FALSE)*(1+Assumptions!$C$19/12*(COUNT('WK+CAPEX'!$D$5:AZ$5)-1)),0)+AZ37</f>
        <v>0</v>
      </c>
      <c r="BA46" s="557">
        <f>IF(BA$5&gt;=(Assumptions!$C$13*12+1),HLOOKUP(BA$5-Assumptions!$C$13*12,$D$5:$CI$46,$CK46,FALSE)*(1+Assumptions!$C$19/12*(COUNT('WK+CAPEX'!$D$5:BA$5)-1)),0)+BA37</f>
        <v>0</v>
      </c>
      <c r="BB46" s="557">
        <f>IF(BB$5&gt;=(Assumptions!$C$13*12+1),HLOOKUP(BB$5-Assumptions!$C$13*12,$D$5:$CI$46,$CK46,FALSE)*(1+Assumptions!$C$19/12*(COUNT('WK+CAPEX'!$D$5:BB$5)-1)),0)+BB37</f>
        <v>0</v>
      </c>
      <c r="BC46" s="557">
        <f>IF(BC$5&gt;=(Assumptions!$C$13*12+1),HLOOKUP(BC$5-Assumptions!$C$13*12,$D$5:$CI$46,$CK46,FALSE)*(1+Assumptions!$C$19/12*(COUNT('WK+CAPEX'!$D$5:BC$5)-1)),0)+BC37</f>
        <v>0</v>
      </c>
      <c r="BD46" s="557">
        <f>IF(BD$5&gt;=(Assumptions!$C$13*12+1),HLOOKUP(BD$5-Assumptions!$C$13*12,$D$5:$CI$46,$CK46,FALSE)*(1+Assumptions!$C$19/12*(COUNT('WK+CAPEX'!$D$5:BD$5)-1)),0)+BD37</f>
        <v>0</v>
      </c>
      <c r="BE46" s="557">
        <f>IF(BE$5&gt;=(Assumptions!$C$13*12+1),HLOOKUP(BE$5-Assumptions!$C$13*12,$D$5:$CI$46,$CK46,FALSE)*(1+Assumptions!$C$19/12*(COUNT('WK+CAPEX'!$D$5:BE$5)-1)),0)+BE37</f>
        <v>0</v>
      </c>
      <c r="BF46" s="557">
        <f>IF(BF$5&gt;=(Assumptions!$C$13*12+1),HLOOKUP(BF$5-Assumptions!$C$13*12,$D$5:$CI$46,$CK46,FALSE)*(1+Assumptions!$C$19/12*(COUNT('WK+CAPEX'!$D$5:BF$5)-1)),0)+BF37</f>
        <v>0</v>
      </c>
      <c r="BG46" s="557">
        <f>IF(BG$5&gt;=(Assumptions!$C$13*12+1),HLOOKUP(BG$5-Assumptions!$C$13*12,$D$5:$CI$46,$CK46,FALSE)*(1+Assumptions!$C$19/12*(COUNT('WK+CAPEX'!$D$5:BG$5)-1)),0)+BG37</f>
        <v>0</v>
      </c>
      <c r="BH46" s="557">
        <f>IF(BH$5&gt;=(Assumptions!$C$13*12+1),HLOOKUP(BH$5-Assumptions!$C$13*12,$D$5:$CI$46,$CK46,FALSE)*(1+Assumptions!$C$19/12*(COUNT('WK+CAPEX'!$D$5:BH$5)-1)),0)+BH37</f>
        <v>0</v>
      </c>
      <c r="BI46" s="557">
        <f>IF(BI$5&gt;=(Assumptions!$C$13*12+1),HLOOKUP(BI$5-Assumptions!$C$13*12,$D$5:$CI$46,$CK46,FALSE)*(1+Assumptions!$C$19/12*(COUNT('WK+CAPEX'!$D$5:BI$5)-1)),0)+BI37</f>
        <v>0</v>
      </c>
      <c r="BJ46" s="557">
        <f>IF(BJ$5&gt;=(Assumptions!$C$13*12+1),HLOOKUP(BJ$5-Assumptions!$C$13*12,$D$5:$CI$46,$CK46,FALSE)*(1+Assumptions!$C$19/12*(COUNT('WK+CAPEX'!$D$5:BJ$5)-1)),0)+BJ37</f>
        <v>0</v>
      </c>
      <c r="BK46" s="557">
        <f>IF(BK$5&gt;=(Assumptions!$C$13*12+1),HLOOKUP(BK$5-Assumptions!$C$13*12,$D$5:$CI$46,$CK46,FALSE)*(1+Assumptions!$C$19/12*(COUNT('WK+CAPEX'!$D$5:BK$5)-1)),0)+BK37</f>
        <v>0</v>
      </c>
      <c r="BL46" s="557">
        <f>IF(BL$5&gt;=(Assumptions!$C$13*12+1),HLOOKUP(BL$5-Assumptions!$C$13*12,$D$5:$CI$46,$CK46,FALSE)*(1+Assumptions!$C$19/12*(COUNT('WK+CAPEX'!$D$5:BL$5)-1)),0)+BL37</f>
        <v>0</v>
      </c>
      <c r="BM46" s="557">
        <f>IF(BM$5&gt;=(Assumptions!$C$13*12+1),HLOOKUP(BM$5-Assumptions!$C$13*12,$D$5:$CI$46,$CK46,FALSE)*(1+Assumptions!$C$19/12*(COUNT('WK+CAPEX'!$D$5:BM$5)-1)),0)+BM37</f>
        <v>0</v>
      </c>
      <c r="BN46" s="557">
        <f>IF(BN$5&gt;=(Assumptions!$C$13*12+1),HLOOKUP(BN$5-Assumptions!$C$13*12,$D$5:$CI$46,$CK46,FALSE)*(1+Assumptions!$C$19/12*(COUNT('WK+CAPEX'!$D$5:BN$5)-1)),0)+BN37</f>
        <v>0</v>
      </c>
      <c r="BO46" s="557">
        <f>IF(BO$5&gt;=(Assumptions!$C$13*12+1),HLOOKUP(BO$5-Assumptions!$C$13*12,$D$5:$CI$46,$CK46,FALSE)*(1+Assumptions!$C$19/12*(COUNT('WK+CAPEX'!$D$5:BO$5)-1)),0)+BO37</f>
        <v>0</v>
      </c>
      <c r="BP46" s="557">
        <f>IF(BP$5&gt;=(Assumptions!$C$13*12+1),HLOOKUP(BP$5-Assumptions!$C$13*12,$D$5:$CI$46,$CK46,FALSE)*(1+Assumptions!$C$19/12*(COUNT('WK+CAPEX'!$D$5:BP$5)-1)),0)+BP37</f>
        <v>0</v>
      </c>
      <c r="BQ46" s="557">
        <f>IF(BQ$5&gt;=(Assumptions!$C$13*12+1),HLOOKUP(BQ$5-Assumptions!$C$13*12,$D$5:$CI$46,$CK46,FALSE)*(1+Assumptions!$C$19/12*(COUNT('WK+CAPEX'!$D$5:BQ$5)-1)),0)+BQ37</f>
        <v>0</v>
      </c>
      <c r="BR46" s="557">
        <f>IF(BR$5&gt;=(Assumptions!$C$13*12+1),HLOOKUP(BR$5-Assumptions!$C$13*12,$D$5:$CI$46,$CK46,FALSE)*(1+Assumptions!$C$19/12*(COUNT('WK+CAPEX'!$D$5:BR$5)-1)),0)+BR37</f>
        <v>0</v>
      </c>
      <c r="BS46" s="557">
        <f>IF(BS$5&gt;=(Assumptions!$C$13*12+1),HLOOKUP(BS$5-Assumptions!$C$13*12,$D$5:$CI$46,$CK46,FALSE)*(1+Assumptions!$C$19/12*(COUNT('WK+CAPEX'!$D$5:BS$5)-1)),0)+BS37</f>
        <v>0</v>
      </c>
      <c r="BT46" s="557">
        <f>IF(BT$5&gt;=(Assumptions!$C$13*12+1),HLOOKUP(BT$5-Assumptions!$C$13*12,$D$5:$CI$46,$CK46,FALSE)*(1+Assumptions!$C$19/12*(COUNT('WK+CAPEX'!$D$5:BT$5)-1)),0)+BT37</f>
        <v>0</v>
      </c>
      <c r="BU46" s="557">
        <f>IF(BU$5&gt;=(Assumptions!$C$13*12+1),HLOOKUP(BU$5-Assumptions!$C$13*12,$D$5:$CI$46,$CK46,FALSE)*(1+Assumptions!$C$19/12*(COUNT('WK+CAPEX'!$D$5:BU$5)-1)),0)+BU37</f>
        <v>0</v>
      </c>
      <c r="BV46" s="557">
        <f>IF(BV$5&gt;=(Assumptions!$C$13*12+1),HLOOKUP(BV$5-Assumptions!$C$13*12,$D$5:$CI$46,$CK46,FALSE)*(1+Assumptions!$C$19/12*(COUNT('WK+CAPEX'!$D$5:BV$5)-1)),0)+BV37</f>
        <v>0</v>
      </c>
      <c r="BW46" s="557">
        <f>IF(BW$5&gt;=(Assumptions!$C$13*12+1),HLOOKUP(BW$5-Assumptions!$C$13*12,$D$5:$CI$46,$CK46,FALSE)*(1+Assumptions!$C$19/12*(COUNT('WK+CAPEX'!$D$5:BW$5)-1)),0)+BW37</f>
        <v>0</v>
      </c>
      <c r="BX46" s="557">
        <f>IF(BX$5&gt;=(Assumptions!$C$13*12+1),HLOOKUP(BX$5-Assumptions!$C$13*12,$D$5:$CI$46,$CK46,FALSE)*(1+Assumptions!$C$19/12*(COUNT('WK+CAPEX'!$D$5:BX$5)-1)),0)+BX37</f>
        <v>0</v>
      </c>
      <c r="BY46" s="557">
        <f>IF(BY$5&gt;=(Assumptions!$C$13*12+1),HLOOKUP(BY$5-Assumptions!$C$13*12,$D$5:$CI$46,$CK46,FALSE)*(1+Assumptions!$C$19/12*(COUNT('WK+CAPEX'!$D$5:BY$5)-1)),0)+BY37</f>
        <v>0</v>
      </c>
      <c r="BZ46" s="557">
        <f>IF(BZ$5&gt;=(Assumptions!$C$13*12+1),HLOOKUP(BZ$5-Assumptions!$C$13*12,$D$5:$CI$46,$CK46,FALSE)*(1+Assumptions!$C$19/12*(COUNT('WK+CAPEX'!$D$5:BZ$5)-1)),0)+BZ37</f>
        <v>0</v>
      </c>
      <c r="CA46" s="557">
        <f>IF(CA$5&gt;=(Assumptions!$C$13*12+1),HLOOKUP(CA$5-Assumptions!$C$13*12,$D$5:$CI$46,$CK46,FALSE)*(1+Assumptions!$C$19/12*(COUNT('WK+CAPEX'!$D$5:CA$5)-1)),0)+CA37</f>
        <v>0</v>
      </c>
      <c r="CB46" s="557">
        <f>IF(CB$5&gt;=(Assumptions!$C$13*12+1),HLOOKUP(CB$5-Assumptions!$C$13*12,$D$5:$CI$46,$CK46,FALSE)*(1+Assumptions!$C$19/12*(COUNT('WK+CAPEX'!$D$5:CB$5)-1)),0)+CB37</f>
        <v>0</v>
      </c>
      <c r="CC46" s="557">
        <f>IF(CC$5&gt;=(Assumptions!$C$13*12+1),HLOOKUP(CC$5-Assumptions!$C$13*12,$D$5:$CI$46,$CK46,FALSE)*(1+Assumptions!$C$19/12*(COUNT('WK+CAPEX'!$D$5:CC$5)-1)),0)+CC37</f>
        <v>0</v>
      </c>
      <c r="CD46" s="557">
        <f>IF(CD$5&gt;=(Assumptions!$C$13*12+1),HLOOKUP(CD$5-Assumptions!$C$13*12,$D$5:$CI$46,$CK46,FALSE)*(1+Assumptions!$C$19/12*(COUNT('WK+CAPEX'!$D$5:CD$5)-1)),0)+CD37</f>
        <v>0</v>
      </c>
      <c r="CE46" s="557">
        <f>IF(CE$5&gt;=(Assumptions!$C$13*12+1),HLOOKUP(CE$5-Assumptions!$C$13*12,$D$5:$CI$46,$CK46,FALSE)*(1+Assumptions!$C$19/12*(COUNT('WK+CAPEX'!$D$5:CE$5)-1)),0)+CE37</f>
        <v>0</v>
      </c>
      <c r="CF46" s="557">
        <f>IF(CF$5&gt;=(Assumptions!$C$13*12+1),HLOOKUP(CF$5-Assumptions!$C$13*12,$D$5:$CI$46,$CK46,FALSE)*(1+Assumptions!$C$19/12*(COUNT('WK+CAPEX'!$D$5:CF$5)-1)),0)+CF37</f>
        <v>0</v>
      </c>
      <c r="CG46" s="557">
        <f>IF(CG$5&gt;=(Assumptions!$C$13*12+1),HLOOKUP(CG$5-Assumptions!$C$13*12,$D$5:$CI$46,$CK46,FALSE)*(1+Assumptions!$C$19/12*(COUNT('WK+CAPEX'!$D$5:CG$5)-1)),0)+CG37</f>
        <v>0</v>
      </c>
      <c r="CH46" s="557">
        <f>IF(CH$5&gt;=(Assumptions!$C$13*12+1),HLOOKUP(CH$5-Assumptions!$C$13*12,$D$5:$CI$46,$CK46,FALSE)*(1+Assumptions!$C$19/12*(COUNT('WK+CAPEX'!$D$5:CH$5)-1)),0)+CH37</f>
        <v>0</v>
      </c>
      <c r="CI46" s="557">
        <f>IF(CI$5&gt;=(Assumptions!$C$13*12+1),HLOOKUP(CI$5-Assumptions!$C$13*12,$D$5:$CI$46,$CK46,FALSE)*(1+Assumptions!$C$19/12*(COUNT('WK+CAPEX'!$D$5:CI$5)-1)),0)+CI37</f>
        <v>0</v>
      </c>
      <c r="CJ46" s="881"/>
      <c r="CK46" s="406">
        <v>42</v>
      </c>
    </row>
    <row r="47" spans="1:89" ht="13.5" customHeight="1">
      <c r="A47" s="437" t="str">
        <f>Assumptions!A14</f>
        <v>Office furniture</v>
      </c>
      <c r="B47" s="716"/>
      <c r="C47" s="971" t="str">
        <f>Settings!$C$7</f>
        <v>USD</v>
      </c>
      <c r="D47" s="557">
        <f>IF(D$5&gt;=(Assumptions!$C$14*12+1),HLOOKUP(D$5-Assumptions!$C$14*12,$D$5:$CI$47,$CK47,FALSE)*(1+Assumptions!$C$19/12*(COUNT('WK+CAPEX'!$D$5:D$5)-1)),0)+D38</f>
        <v>0</v>
      </c>
      <c r="E47" s="557">
        <f>IF(E$5&gt;=(Assumptions!$C$14*12+1),HLOOKUP(E$5-Assumptions!$C$14*12,$D$5:$CI$47,$CK47,FALSE)*(1+Assumptions!$C$19/12*(COUNT('WK+CAPEX'!$D$5:E$5)-1)),0)+E38</f>
        <v>0</v>
      </c>
      <c r="F47" s="557">
        <f>IF(F$5&gt;=(Assumptions!$C$14*12+1),HLOOKUP(F$5-Assumptions!$C$14*12,$D$5:$CI$47,$CK47,FALSE)*(1+Assumptions!$C$19/12*(COUNT('WK+CAPEX'!$D$5:F$5)-1)),0)+F38</f>
        <v>0</v>
      </c>
      <c r="G47" s="557">
        <f>IF(G$5&gt;=(Assumptions!$C$14*12+1),HLOOKUP(G$5-Assumptions!$C$14*12,$D$5:$CI$47,$CK47,FALSE)*(1+Assumptions!$C$19/12*(COUNT('WK+CAPEX'!$D$5:G$5)-1)),0)+G38</f>
        <v>0</v>
      </c>
      <c r="H47" s="557">
        <f>IF(H$5&gt;=(Assumptions!$C$14*12+1),HLOOKUP(H$5-Assumptions!$C$14*12,$D$5:$CI$47,$CK47,FALSE)*(1+Assumptions!$C$19/12*(COUNT('WK+CAPEX'!$D$5:H$5)-1)),0)+H38</f>
        <v>0</v>
      </c>
      <c r="I47" s="557">
        <f>IF(I$5&gt;=(Assumptions!$C$14*12+1),HLOOKUP(I$5-Assumptions!$C$14*12,$D$5:$CI$47,$CK47,FALSE)*(1+Assumptions!$C$19/12*(COUNT('WK+CAPEX'!$D$5:I$5)-1)),0)+I38</f>
        <v>0</v>
      </c>
      <c r="J47" s="557">
        <f>IF(J$5&gt;=(Assumptions!$C$14*12+1),HLOOKUP(J$5-Assumptions!$C$14*12,$D$5:$CI$47,$CK47,FALSE)*(1+Assumptions!$C$19/12*(COUNT('WK+CAPEX'!$D$5:J$5)-1)),0)+J38</f>
        <v>0</v>
      </c>
      <c r="K47" s="557">
        <f>IF(K$5&gt;=(Assumptions!$C$14*12+1),HLOOKUP(K$5-Assumptions!$C$14*12,$D$5:$CI$47,$CK47,FALSE)*(1+Assumptions!$C$19/12*(COUNT('WK+CAPEX'!$D$5:K$5)-1)),0)+K38</f>
        <v>0</v>
      </c>
      <c r="L47" s="557">
        <f>IF(L$5&gt;=(Assumptions!$C$14*12+1),HLOOKUP(L$5-Assumptions!$C$14*12,$D$5:$CI$47,$CK47,FALSE)*(1+Assumptions!$C$19/12*(COUNT('WK+CAPEX'!$D$5:L$5)-1)),0)+L38</f>
        <v>0</v>
      </c>
      <c r="M47" s="557">
        <f>IF(M$5&gt;=(Assumptions!$C$14*12+1),HLOOKUP(M$5-Assumptions!$C$14*12,$D$5:$CI$47,$CK47,FALSE)*(1+Assumptions!$C$19/12*(COUNT('WK+CAPEX'!$D$5:M$5)-1)),0)+M38</f>
        <v>0</v>
      </c>
      <c r="N47" s="557">
        <f>IF(N$5&gt;=(Assumptions!$C$14*12+1),HLOOKUP(N$5-Assumptions!$C$14*12,$D$5:$CI$47,$CK47,FALSE)*(1+Assumptions!$C$19/12*(COUNT('WK+CAPEX'!$D$5:N$5)-1)),0)+N38</f>
        <v>0</v>
      </c>
      <c r="O47" s="557">
        <f>IF(O$5&gt;=(Assumptions!$C$14*12+1),HLOOKUP(O$5-Assumptions!$C$14*12,$D$5:$CI$47,$CK47,FALSE)*(1+Assumptions!$C$19/12*(COUNT('WK+CAPEX'!$D$5:O$5)-1)),0)+O38</f>
        <v>0</v>
      </c>
      <c r="P47" s="557">
        <f>IF(P$5&gt;=(Assumptions!$C$14*12+1),HLOOKUP(P$5-Assumptions!$C$14*12,$D$5:$CI$47,$CK47,FALSE)*(1+Assumptions!$C$19/12*(COUNT('WK+CAPEX'!$D$5:P$5)-1)),0)+P38</f>
        <v>0</v>
      </c>
      <c r="Q47" s="557">
        <f>IF(Q$5&gt;=(Assumptions!$C$14*12+1),HLOOKUP(Q$5-Assumptions!$C$14*12,$D$5:$CI$47,$CK47,FALSE)*(1+Assumptions!$C$19/12*(COUNT('WK+CAPEX'!$D$5:Q$5)-1)),0)+Q38</f>
        <v>0</v>
      </c>
      <c r="R47" s="557">
        <f>IF(R$5&gt;=(Assumptions!$C$14*12+1),HLOOKUP(R$5-Assumptions!$C$14*12,$D$5:$CI$47,$CK47,FALSE)*(1+Assumptions!$C$19/12*(COUNT('WK+CAPEX'!$D$5:R$5)-1)),0)+R38</f>
        <v>0</v>
      </c>
      <c r="S47" s="557">
        <f>IF(S$5&gt;=(Assumptions!$C$14*12+1),HLOOKUP(S$5-Assumptions!$C$14*12,$D$5:$CI$47,$CK47,FALSE)*(1+Assumptions!$C$19/12*(COUNT('WK+CAPEX'!$D$5:S$5)-1)),0)+S38</f>
        <v>0</v>
      </c>
      <c r="T47" s="557">
        <f>IF(T$5&gt;=(Assumptions!$C$14*12+1),HLOOKUP(T$5-Assumptions!$C$14*12,$D$5:$CI$47,$CK47,FALSE)*(1+Assumptions!$C$19/12*(COUNT('WK+CAPEX'!$D$5:T$5)-1)),0)+T38</f>
        <v>0</v>
      </c>
      <c r="U47" s="557">
        <f>IF(U$5&gt;=(Assumptions!$C$14*12+1),HLOOKUP(U$5-Assumptions!$C$14*12,$D$5:$CI$47,$CK47,FALSE)*(1+Assumptions!$C$19/12*(COUNT('WK+CAPEX'!$D$5:U$5)-1)),0)+U38</f>
        <v>0</v>
      </c>
      <c r="V47" s="557">
        <f>IF(V$5&gt;=(Assumptions!$C$14*12+1),HLOOKUP(V$5-Assumptions!$C$14*12,$D$5:$CI$47,$CK47,FALSE)*(1+Assumptions!$C$19/12*(COUNT('WK+CAPEX'!$D$5:V$5)-1)),0)+V38</f>
        <v>0</v>
      </c>
      <c r="W47" s="557">
        <f>IF(W$5&gt;=(Assumptions!$C$14*12+1),HLOOKUP(W$5-Assumptions!$C$14*12,$D$5:$CI$47,$CK47,FALSE)*(1+Assumptions!$C$19/12*(COUNT('WK+CAPEX'!$D$5:W$5)-1)),0)+W38</f>
        <v>0</v>
      </c>
      <c r="X47" s="557">
        <f>IF(X$5&gt;=(Assumptions!$C$14*12+1),HLOOKUP(X$5-Assumptions!$C$14*12,$D$5:$CI$47,$CK47,FALSE)*(1+Assumptions!$C$19/12*(COUNT('WK+CAPEX'!$D$5:X$5)-1)),0)+X38</f>
        <v>0</v>
      </c>
      <c r="Y47" s="557">
        <f>IF(Y$5&gt;=(Assumptions!$C$14*12+1),HLOOKUP(Y$5-Assumptions!$C$14*12,$D$5:$CI$47,$CK47,FALSE)*(1+Assumptions!$C$19/12*(COUNT('WK+CAPEX'!$D$5:Y$5)-1)),0)+Y38</f>
        <v>0</v>
      </c>
      <c r="Z47" s="557">
        <f>IF(Z$5&gt;=(Assumptions!$C$14*12+1),HLOOKUP(Z$5-Assumptions!$C$14*12,$D$5:$CI$47,$CK47,FALSE)*(1+Assumptions!$C$19/12*(COUNT('WK+CAPEX'!$D$5:Z$5)-1)),0)+Z38</f>
        <v>0</v>
      </c>
      <c r="AA47" s="557">
        <f>IF(AA$5&gt;=(Assumptions!$C$14*12+1),HLOOKUP(AA$5-Assumptions!$C$14*12,$D$5:$CI$47,$CK47,FALSE)*(1+Assumptions!$C$19/12*(COUNT('WK+CAPEX'!$D$5:AA$5)-1)),0)+AA38</f>
        <v>0</v>
      </c>
      <c r="AB47" s="557">
        <f>IF(AB$5&gt;=(Assumptions!$C$14*12+1),HLOOKUP(AB$5-Assumptions!$C$14*12,$D$5:$CI$47,$CK47,FALSE)*(1+Assumptions!$C$19/12*(COUNT('WK+CAPEX'!$D$5:AB$5)-1)),0)+AB38</f>
        <v>0</v>
      </c>
      <c r="AC47" s="557">
        <f>IF(AC$5&gt;=(Assumptions!$C$14*12+1),HLOOKUP(AC$5-Assumptions!$C$14*12,$D$5:$CI$47,$CK47,FALSE)*(1+Assumptions!$C$19/12*(COUNT('WK+CAPEX'!$D$5:AC$5)-1)),0)+AC38</f>
        <v>0</v>
      </c>
      <c r="AD47" s="557">
        <f>IF(AD$5&gt;=(Assumptions!$C$14*12+1),HLOOKUP(AD$5-Assumptions!$C$14*12,$D$5:$CI$47,$CK47,FALSE)*(1+Assumptions!$C$19/12*(COUNT('WK+CAPEX'!$D$5:AD$5)-1)),0)+AD38</f>
        <v>0</v>
      </c>
      <c r="AE47" s="557">
        <f>IF(AE$5&gt;=(Assumptions!$C$14*12+1),HLOOKUP(AE$5-Assumptions!$C$14*12,$D$5:$CI$47,$CK47,FALSE)*(1+Assumptions!$C$19/12*(COUNT('WK+CAPEX'!$D$5:AE$5)-1)),0)+AE38</f>
        <v>0</v>
      </c>
      <c r="AF47" s="557">
        <f>IF(AF$5&gt;=(Assumptions!$C$14*12+1),HLOOKUP(AF$5-Assumptions!$C$14*12,$D$5:$CI$47,$CK47,FALSE)*(1+Assumptions!$C$19/12*(COUNT('WK+CAPEX'!$D$5:AF$5)-1)),0)+AF38</f>
        <v>0</v>
      </c>
      <c r="AG47" s="557">
        <f>IF(AG$5&gt;=(Assumptions!$C$14*12+1),HLOOKUP(AG$5-Assumptions!$C$14*12,$D$5:$CI$47,$CK47,FALSE)*(1+Assumptions!$C$19/12*(COUNT('WK+CAPEX'!$D$5:AG$5)-1)),0)+AG38</f>
        <v>0</v>
      </c>
      <c r="AH47" s="557">
        <f>IF(AH$5&gt;=(Assumptions!$C$14*12+1),HLOOKUP(AH$5-Assumptions!$C$14*12,$D$5:$CI$47,$CK47,FALSE)*(1+Assumptions!$C$19/12*(COUNT('WK+CAPEX'!$D$5:AH$5)-1)),0)+AH38</f>
        <v>0</v>
      </c>
      <c r="AI47" s="557">
        <f>IF(AI$5&gt;=(Assumptions!$C$14*12+1),HLOOKUP(AI$5-Assumptions!$C$14*12,$D$5:$CI$47,$CK47,FALSE)*(1+Assumptions!$C$19/12*(COUNT('WK+CAPEX'!$D$5:AI$5)-1)),0)+AI38</f>
        <v>0</v>
      </c>
      <c r="AJ47" s="557">
        <f>IF(AJ$5&gt;=(Assumptions!$C$14*12+1),HLOOKUP(AJ$5-Assumptions!$C$14*12,$D$5:$CI$47,$CK47,FALSE)*(1+Assumptions!$C$19/12*(COUNT('WK+CAPEX'!$D$5:AJ$5)-1)),0)+AJ38</f>
        <v>0</v>
      </c>
      <c r="AK47" s="557">
        <f>IF(AK$5&gt;=(Assumptions!$C$14*12+1),HLOOKUP(AK$5-Assumptions!$C$14*12,$D$5:$CI$47,$CK47,FALSE)*(1+Assumptions!$C$19/12*(COUNT('WK+CAPEX'!$D$5:AK$5)-1)),0)+AK38</f>
        <v>0</v>
      </c>
      <c r="AL47" s="557">
        <f>IF(AL$5&gt;=(Assumptions!$C$14*12+1),HLOOKUP(AL$5-Assumptions!$C$14*12,$D$5:$CI$47,$CK47,FALSE)*(1+Assumptions!$C$19/12*(COUNT('WK+CAPEX'!$D$5:AL$5)-1)),0)+AL38</f>
        <v>0</v>
      </c>
      <c r="AM47" s="557">
        <f>IF(AM$5&gt;=(Assumptions!$C$14*12+1),HLOOKUP(AM$5-Assumptions!$C$14*12,$D$5:$CI$47,$CK47,FALSE)*(1+Assumptions!$C$19/12*(COUNT('WK+CAPEX'!$D$5:AM$5)-1)),0)+AM38</f>
        <v>0</v>
      </c>
      <c r="AN47" s="557">
        <f>IF(AN$5&gt;=(Assumptions!$C$14*12+1),HLOOKUP(AN$5-Assumptions!$C$14*12,$D$5:$CI$47,$CK47,FALSE)*(1+Assumptions!$C$19/12*(COUNT('WK+CAPEX'!$D$5:AN$5)-1)),0)+AN38</f>
        <v>0</v>
      </c>
      <c r="AO47" s="557">
        <f>IF(AO$5&gt;=(Assumptions!$C$14*12+1),HLOOKUP(AO$5-Assumptions!$C$14*12,$D$5:$CI$47,$CK47,FALSE)*(1+Assumptions!$C$19/12*(COUNT('WK+CAPEX'!$D$5:AO$5)-1)),0)+AO38</f>
        <v>0</v>
      </c>
      <c r="AP47" s="557">
        <f>IF(AP$5&gt;=(Assumptions!$C$14*12+1),HLOOKUP(AP$5-Assumptions!$C$14*12,$D$5:$CI$47,$CK47,FALSE)*(1+Assumptions!$C$19/12*(COUNT('WK+CAPEX'!$D$5:AP$5)-1)),0)+AP38</f>
        <v>0</v>
      </c>
      <c r="AQ47" s="557">
        <f>IF(AQ$5&gt;=(Assumptions!$C$14*12+1),HLOOKUP(AQ$5-Assumptions!$C$14*12,$D$5:$CI$47,$CK47,FALSE)*(1+Assumptions!$C$19/12*(COUNT('WK+CAPEX'!$D$5:AQ$5)-1)),0)+AQ38</f>
        <v>0</v>
      </c>
      <c r="AR47" s="557">
        <f>IF(AR$5&gt;=(Assumptions!$C$14*12+1),HLOOKUP(AR$5-Assumptions!$C$14*12,$D$5:$CI$47,$CK47,FALSE)*(1+Assumptions!$C$19/12*(COUNT('WK+CAPEX'!$D$5:AR$5)-1)),0)+AR38</f>
        <v>0</v>
      </c>
      <c r="AS47" s="557">
        <f>IF(AS$5&gt;=(Assumptions!$C$14*12+1),HLOOKUP(AS$5-Assumptions!$C$14*12,$D$5:$CI$47,$CK47,FALSE)*(1+Assumptions!$C$19/12*(COUNT('WK+CAPEX'!$D$5:AS$5)-1)),0)+AS38</f>
        <v>0</v>
      </c>
      <c r="AT47" s="557">
        <f>IF(AT$5&gt;=(Assumptions!$C$14*12+1),HLOOKUP(AT$5-Assumptions!$C$14*12,$D$5:$CI$47,$CK47,FALSE)*(1+Assumptions!$C$19/12*(COUNT('WK+CAPEX'!$D$5:AT$5)-1)),0)+AT38</f>
        <v>0</v>
      </c>
      <c r="AU47" s="557">
        <f>IF(AU$5&gt;=(Assumptions!$C$14*12+1),HLOOKUP(AU$5-Assumptions!$C$14*12,$D$5:$CI$47,$CK47,FALSE)*(1+Assumptions!$C$19/12*(COUNT('WK+CAPEX'!$D$5:AU$5)-1)),0)+AU38</f>
        <v>0</v>
      </c>
      <c r="AV47" s="557">
        <f>IF(AV$5&gt;=(Assumptions!$C$14*12+1),HLOOKUP(AV$5-Assumptions!$C$14*12,$D$5:$CI$47,$CK47,FALSE)*(1+Assumptions!$C$19/12*(COUNT('WK+CAPEX'!$D$5:AV$5)-1)),0)+AV38</f>
        <v>0</v>
      </c>
      <c r="AW47" s="557">
        <f>IF(AW$5&gt;=(Assumptions!$C$14*12+1),HLOOKUP(AW$5-Assumptions!$C$14*12,$D$5:$CI$47,$CK47,FALSE)*(1+Assumptions!$C$19/12*(COUNT('WK+CAPEX'!$D$5:AW$5)-1)),0)+AW38</f>
        <v>0</v>
      </c>
      <c r="AX47" s="557">
        <f>IF(AX$5&gt;=(Assumptions!$C$14*12+1),HLOOKUP(AX$5-Assumptions!$C$14*12,$D$5:$CI$47,$CK47,FALSE)*(1+Assumptions!$C$19/12*(COUNT('WK+CAPEX'!$D$5:AX$5)-1)),0)+AX38</f>
        <v>0</v>
      </c>
      <c r="AY47" s="557">
        <f>IF(AY$5&gt;=(Assumptions!$C$14*12+1),HLOOKUP(AY$5-Assumptions!$C$14*12,$D$5:$CI$47,$CK47,FALSE)*(1+Assumptions!$C$19/12*(COUNT('WK+CAPEX'!$D$5:AY$5)-1)),0)+AY38</f>
        <v>0</v>
      </c>
      <c r="AZ47" s="557">
        <f>IF(AZ$5&gt;=(Assumptions!$C$14*12+1),HLOOKUP(AZ$5-Assumptions!$C$14*12,$D$5:$CI$47,$CK47,FALSE)*(1+Assumptions!$C$19/12*(COUNT('WK+CAPEX'!$D$5:AZ$5)-1)),0)+AZ38</f>
        <v>0</v>
      </c>
      <c r="BA47" s="557">
        <f>IF(BA$5&gt;=(Assumptions!$C$14*12+1),HLOOKUP(BA$5-Assumptions!$C$14*12,$D$5:$CI$47,$CK47,FALSE)*(1+Assumptions!$C$19/12*(COUNT('WK+CAPEX'!$D$5:BA$5)-1)),0)+BA38</f>
        <v>0</v>
      </c>
      <c r="BB47" s="557">
        <f>IF(BB$5&gt;=(Assumptions!$C$14*12+1),HLOOKUP(BB$5-Assumptions!$C$14*12,$D$5:$CI$47,$CK47,FALSE)*(1+Assumptions!$C$19/12*(COUNT('WK+CAPEX'!$D$5:BB$5)-1)),0)+BB38</f>
        <v>0</v>
      </c>
      <c r="BC47" s="557">
        <f>IF(BC$5&gt;=(Assumptions!$C$14*12+1),HLOOKUP(BC$5-Assumptions!$C$14*12,$D$5:$CI$47,$CK47,FALSE)*(1+Assumptions!$C$19/12*(COUNT('WK+CAPEX'!$D$5:BC$5)-1)),0)+BC38</f>
        <v>0</v>
      </c>
      <c r="BD47" s="557">
        <f>IF(BD$5&gt;=(Assumptions!$C$14*12+1),HLOOKUP(BD$5-Assumptions!$C$14*12,$D$5:$CI$47,$CK47,FALSE)*(1+Assumptions!$C$19/12*(COUNT('WK+CAPEX'!$D$5:BD$5)-1)),0)+BD38</f>
        <v>0</v>
      </c>
      <c r="BE47" s="557">
        <f>IF(BE$5&gt;=(Assumptions!$C$14*12+1),HLOOKUP(BE$5-Assumptions!$C$14*12,$D$5:$CI$47,$CK47,FALSE)*(1+Assumptions!$C$19/12*(COUNT('WK+CAPEX'!$D$5:BE$5)-1)),0)+BE38</f>
        <v>0</v>
      </c>
      <c r="BF47" s="557">
        <f>IF(BF$5&gt;=(Assumptions!$C$14*12+1),HLOOKUP(BF$5-Assumptions!$C$14*12,$D$5:$CI$47,$CK47,FALSE)*(1+Assumptions!$C$19/12*(COUNT('WK+CAPEX'!$D$5:BF$5)-1)),0)+BF38</f>
        <v>0</v>
      </c>
      <c r="BG47" s="557">
        <f>IF(BG$5&gt;=(Assumptions!$C$14*12+1),HLOOKUP(BG$5-Assumptions!$C$14*12,$D$5:$CI$47,$CK47,FALSE)*(1+Assumptions!$C$19/12*(COUNT('WK+CAPEX'!$D$5:BG$5)-1)),0)+BG38</f>
        <v>0</v>
      </c>
      <c r="BH47" s="557">
        <f>IF(BH$5&gt;=(Assumptions!$C$14*12+1),HLOOKUP(BH$5-Assumptions!$C$14*12,$D$5:$CI$47,$CK47,FALSE)*(1+Assumptions!$C$19/12*(COUNT('WK+CAPEX'!$D$5:BH$5)-1)),0)+BH38</f>
        <v>0</v>
      </c>
      <c r="BI47" s="557">
        <f>IF(BI$5&gt;=(Assumptions!$C$14*12+1),HLOOKUP(BI$5-Assumptions!$C$14*12,$D$5:$CI$47,$CK47,FALSE)*(1+Assumptions!$C$19/12*(COUNT('WK+CAPEX'!$D$5:BI$5)-1)),0)+BI38</f>
        <v>0</v>
      </c>
      <c r="BJ47" s="557">
        <f>IF(BJ$5&gt;=(Assumptions!$C$14*12+1),HLOOKUP(BJ$5-Assumptions!$C$14*12,$D$5:$CI$47,$CK47,FALSE)*(1+Assumptions!$C$19/12*(COUNT('WK+CAPEX'!$D$5:BJ$5)-1)),0)+BJ38</f>
        <v>0</v>
      </c>
      <c r="BK47" s="557">
        <f>IF(BK$5&gt;=(Assumptions!$C$14*12+1),HLOOKUP(BK$5-Assumptions!$C$14*12,$D$5:$CI$47,$CK47,FALSE)*(1+Assumptions!$C$19/12*(COUNT('WK+CAPEX'!$D$5:BK$5)-1)),0)+BK38</f>
        <v>0</v>
      </c>
      <c r="BL47" s="557">
        <f>IF(BL$5&gt;=(Assumptions!$C$14*12+1),HLOOKUP(BL$5-Assumptions!$C$14*12,$D$5:$CI$47,$CK47,FALSE)*(1+Assumptions!$C$19/12*(COUNT('WK+CAPEX'!$D$5:BL$5)-1)),0)+BL38</f>
        <v>0</v>
      </c>
      <c r="BM47" s="557">
        <f>IF(BM$5&gt;=(Assumptions!$C$14*12+1),HLOOKUP(BM$5-Assumptions!$C$14*12,$D$5:$CI$47,$CK47,FALSE)*(1+Assumptions!$C$19/12*(COUNT('WK+CAPEX'!$D$5:BM$5)-1)),0)+BM38</f>
        <v>0</v>
      </c>
      <c r="BN47" s="557">
        <f>IF(BN$5&gt;=(Assumptions!$C$14*12+1),HLOOKUP(BN$5-Assumptions!$C$14*12,$D$5:$CI$47,$CK47,FALSE)*(1+Assumptions!$C$19/12*(COUNT('WK+CAPEX'!$D$5:BN$5)-1)),0)+BN38</f>
        <v>0</v>
      </c>
      <c r="BO47" s="557">
        <f>IF(BO$5&gt;=(Assumptions!$C$14*12+1),HLOOKUP(BO$5-Assumptions!$C$14*12,$D$5:$CI$47,$CK47,FALSE)*(1+Assumptions!$C$19/12*(COUNT('WK+CAPEX'!$D$5:BO$5)-1)),0)+BO38</f>
        <v>0</v>
      </c>
      <c r="BP47" s="557">
        <f>IF(BP$5&gt;=(Assumptions!$C$14*12+1),HLOOKUP(BP$5-Assumptions!$C$14*12,$D$5:$CI$47,$CK47,FALSE)*(1+Assumptions!$C$19/12*(COUNT('WK+CAPEX'!$D$5:BP$5)-1)),0)+BP38</f>
        <v>0</v>
      </c>
      <c r="BQ47" s="557">
        <f>IF(BQ$5&gt;=(Assumptions!$C$14*12+1),HLOOKUP(BQ$5-Assumptions!$C$14*12,$D$5:$CI$47,$CK47,FALSE)*(1+Assumptions!$C$19/12*(COUNT('WK+CAPEX'!$D$5:BQ$5)-1)),0)+BQ38</f>
        <v>0</v>
      </c>
      <c r="BR47" s="557">
        <f>IF(BR$5&gt;=(Assumptions!$C$14*12+1),HLOOKUP(BR$5-Assumptions!$C$14*12,$D$5:$CI$47,$CK47,FALSE)*(1+Assumptions!$C$19/12*(COUNT('WK+CAPEX'!$D$5:BR$5)-1)),0)+BR38</f>
        <v>0</v>
      </c>
      <c r="BS47" s="557">
        <f>IF(BS$5&gt;=(Assumptions!$C$14*12+1),HLOOKUP(BS$5-Assumptions!$C$14*12,$D$5:$CI$47,$CK47,FALSE)*(1+Assumptions!$C$19/12*(COUNT('WK+CAPEX'!$D$5:BS$5)-1)),0)+BS38</f>
        <v>0</v>
      </c>
      <c r="BT47" s="557">
        <f>IF(BT$5&gt;=(Assumptions!$C$14*12+1),HLOOKUP(BT$5-Assumptions!$C$14*12,$D$5:$CI$47,$CK47,FALSE)*(1+Assumptions!$C$19/12*(COUNT('WK+CAPEX'!$D$5:BT$5)-1)),0)+BT38</f>
        <v>0</v>
      </c>
      <c r="BU47" s="557">
        <f>IF(BU$5&gt;=(Assumptions!$C$14*12+1),HLOOKUP(BU$5-Assumptions!$C$14*12,$D$5:$CI$47,$CK47,FALSE)*(1+Assumptions!$C$19/12*(COUNT('WK+CAPEX'!$D$5:BU$5)-1)),0)+BU38</f>
        <v>0</v>
      </c>
      <c r="BV47" s="557">
        <f>IF(BV$5&gt;=(Assumptions!$C$14*12+1),HLOOKUP(BV$5-Assumptions!$C$14*12,$D$5:$CI$47,$CK47,FALSE)*(1+Assumptions!$C$19/12*(COUNT('WK+CAPEX'!$D$5:BV$5)-1)),0)+BV38</f>
        <v>0</v>
      </c>
      <c r="BW47" s="557">
        <f>IF(BW$5&gt;=(Assumptions!$C$14*12+1),HLOOKUP(BW$5-Assumptions!$C$14*12,$D$5:$CI$47,$CK47,FALSE)*(1+Assumptions!$C$19/12*(COUNT('WK+CAPEX'!$D$5:BW$5)-1)),0)+BW38</f>
        <v>0</v>
      </c>
      <c r="BX47" s="557">
        <f>IF(BX$5&gt;=(Assumptions!$C$14*12+1),HLOOKUP(BX$5-Assumptions!$C$14*12,$D$5:$CI$47,$CK47,FALSE)*(1+Assumptions!$C$19/12*(COUNT('WK+CAPEX'!$D$5:BX$5)-1)),0)+BX38</f>
        <v>0</v>
      </c>
      <c r="BY47" s="557">
        <f>IF(BY$5&gt;=(Assumptions!$C$14*12+1),HLOOKUP(BY$5-Assumptions!$C$14*12,$D$5:$CI$47,$CK47,FALSE)*(1+Assumptions!$C$19/12*(COUNT('WK+CAPEX'!$D$5:BY$5)-1)),0)+BY38</f>
        <v>0</v>
      </c>
      <c r="BZ47" s="557">
        <f>IF(BZ$5&gt;=(Assumptions!$C$14*12+1),HLOOKUP(BZ$5-Assumptions!$C$14*12,$D$5:$CI$47,$CK47,FALSE)*(1+Assumptions!$C$19/12*(COUNT('WK+CAPEX'!$D$5:BZ$5)-1)),0)+BZ38</f>
        <v>0</v>
      </c>
      <c r="CA47" s="557">
        <f>IF(CA$5&gt;=(Assumptions!$C$14*12+1),HLOOKUP(CA$5-Assumptions!$C$14*12,$D$5:$CI$47,$CK47,FALSE)*(1+Assumptions!$C$19/12*(COUNT('WK+CAPEX'!$D$5:CA$5)-1)),0)+CA38</f>
        <v>0</v>
      </c>
      <c r="CB47" s="557">
        <f>IF(CB$5&gt;=(Assumptions!$C$14*12+1),HLOOKUP(CB$5-Assumptions!$C$14*12,$D$5:$CI$47,$CK47,FALSE)*(1+Assumptions!$C$19/12*(COUNT('WK+CAPEX'!$D$5:CB$5)-1)),0)+CB38</f>
        <v>0</v>
      </c>
      <c r="CC47" s="557">
        <f>IF(CC$5&gt;=(Assumptions!$C$14*12+1),HLOOKUP(CC$5-Assumptions!$C$14*12,$D$5:$CI$47,$CK47,FALSE)*(1+Assumptions!$C$19/12*(COUNT('WK+CAPEX'!$D$5:CC$5)-1)),0)+CC38</f>
        <v>0</v>
      </c>
      <c r="CD47" s="557">
        <f>IF(CD$5&gt;=(Assumptions!$C$14*12+1),HLOOKUP(CD$5-Assumptions!$C$14*12,$D$5:$CI$47,$CK47,FALSE)*(1+Assumptions!$C$19/12*(COUNT('WK+CAPEX'!$D$5:CD$5)-1)),0)+CD38</f>
        <v>0</v>
      </c>
      <c r="CE47" s="557">
        <f>IF(CE$5&gt;=(Assumptions!$C$14*12+1),HLOOKUP(CE$5-Assumptions!$C$14*12,$D$5:$CI$47,$CK47,FALSE)*(1+Assumptions!$C$19/12*(COUNT('WK+CAPEX'!$D$5:CE$5)-1)),0)+CE38</f>
        <v>0</v>
      </c>
      <c r="CF47" s="557">
        <f>IF(CF$5&gt;=(Assumptions!$C$14*12+1),HLOOKUP(CF$5-Assumptions!$C$14*12,$D$5:$CI$47,$CK47,FALSE)*(1+Assumptions!$C$19/12*(COUNT('WK+CAPEX'!$D$5:CF$5)-1)),0)+CF38</f>
        <v>0</v>
      </c>
      <c r="CG47" s="557">
        <f>IF(CG$5&gt;=(Assumptions!$C$14*12+1),HLOOKUP(CG$5-Assumptions!$C$14*12,$D$5:$CI$47,$CK47,FALSE)*(1+Assumptions!$C$19/12*(COUNT('WK+CAPEX'!$D$5:CG$5)-1)),0)+CG38</f>
        <v>0</v>
      </c>
      <c r="CH47" s="557">
        <f>IF(CH$5&gt;=(Assumptions!$C$14*12+1),HLOOKUP(CH$5-Assumptions!$C$14*12,$D$5:$CI$47,$CK47,FALSE)*(1+Assumptions!$C$19/12*(COUNT('WK+CAPEX'!$D$5:CH$5)-1)),0)+CH38</f>
        <v>0</v>
      </c>
      <c r="CI47" s="557">
        <f>IF(CI$5&gt;=(Assumptions!$C$14*12+1),HLOOKUP(CI$5-Assumptions!$C$14*12,$D$5:$CI$47,$CK47,FALSE)*(1+Assumptions!$C$19/12*(COUNT('WK+CAPEX'!$D$5:CI$5)-1)),0)+CI38</f>
        <v>0</v>
      </c>
      <c r="CJ47" s="881"/>
      <c r="CK47" s="406">
        <v>43</v>
      </c>
    </row>
    <row r="48" spans="1:89" ht="13.5" customHeight="1">
      <c r="A48" s="437" t="str">
        <f>Assumptions!A15</f>
        <v>Telecom equipment</v>
      </c>
      <c r="B48" s="716"/>
      <c r="C48" s="971" t="str">
        <f>Settings!$C$7</f>
        <v>USD</v>
      </c>
      <c r="D48" s="557">
        <f>IF(D$5&gt;=(Assumptions!$C$15*12+1),HLOOKUP(D$5-Assumptions!$C$15*12,$D$5:$CI$48,$CK48,FALSE)*(1+Assumptions!$C$19/12*(COUNT('WK+CAPEX'!$D$5:D$5)-1)),0)+D39</f>
        <v>0</v>
      </c>
      <c r="E48" s="557">
        <f>IF(E$5&gt;=(Assumptions!$C$15*12+1),HLOOKUP(E$5-Assumptions!$C$15*12,$D$5:$CI$48,$CK48,FALSE)*(1+Assumptions!$C$19/12*(COUNT('WK+CAPEX'!$D$5:E$5)-1)),0)+E39</f>
        <v>0</v>
      </c>
      <c r="F48" s="557">
        <f>IF(F$5&gt;=(Assumptions!$C$15*12+1),HLOOKUP(F$5-Assumptions!$C$15*12,$D$5:$CI$48,$CK48,FALSE)*(1+Assumptions!$C$19/12*(COUNT('WK+CAPEX'!$D$5:F$5)-1)),0)+F39</f>
        <v>0</v>
      </c>
      <c r="G48" s="557">
        <f>IF(G$5&gt;=(Assumptions!$C$15*12+1),HLOOKUP(G$5-Assumptions!$C$15*12,$D$5:$CI$48,$CK48,FALSE)*(1+Assumptions!$C$19/12*(COUNT('WK+CAPEX'!$D$5:G$5)-1)),0)+G39</f>
        <v>0</v>
      </c>
      <c r="H48" s="557">
        <f>IF(H$5&gt;=(Assumptions!$C$15*12+1),HLOOKUP(H$5-Assumptions!$C$15*12,$D$5:$CI$48,$CK48,FALSE)*(1+Assumptions!$C$19/12*(COUNT('WK+CAPEX'!$D$5:H$5)-1)),0)+H39</f>
        <v>0</v>
      </c>
      <c r="I48" s="557">
        <f>IF(I$5&gt;=(Assumptions!$C$15*12+1),HLOOKUP(I$5-Assumptions!$C$15*12,$D$5:$CI$48,$CK48,FALSE)*(1+Assumptions!$C$19/12*(COUNT('WK+CAPEX'!$D$5:I$5)-1)),0)+I39</f>
        <v>0</v>
      </c>
      <c r="J48" s="557">
        <f>IF(J$5&gt;=(Assumptions!$C$15*12+1),HLOOKUP(J$5-Assumptions!$C$15*12,$D$5:$CI$48,$CK48,FALSE)*(1+Assumptions!$C$19/12*(COUNT('WK+CAPEX'!$D$5:J$5)-1)),0)+J39</f>
        <v>0</v>
      </c>
      <c r="K48" s="557">
        <f>IF(K$5&gt;=(Assumptions!$C$15*12+1),HLOOKUP(K$5-Assumptions!$C$15*12,$D$5:$CI$48,$CK48,FALSE)*(1+Assumptions!$C$19/12*(COUNT('WK+CAPEX'!$D$5:K$5)-1)),0)+K39</f>
        <v>0</v>
      </c>
      <c r="L48" s="557">
        <f>IF(L$5&gt;=(Assumptions!$C$15*12+1),HLOOKUP(L$5-Assumptions!$C$15*12,$D$5:$CI$48,$CK48,FALSE)*(1+Assumptions!$C$19/12*(COUNT('WK+CAPEX'!$D$5:L$5)-1)),0)+L39</f>
        <v>0</v>
      </c>
      <c r="M48" s="557">
        <f>IF(M$5&gt;=(Assumptions!$C$15*12+1),HLOOKUP(M$5-Assumptions!$C$15*12,$D$5:$CI$48,$CK48,FALSE)*(1+Assumptions!$C$19/12*(COUNT('WK+CAPEX'!$D$5:M$5)-1)),0)+M39</f>
        <v>0</v>
      </c>
      <c r="N48" s="557">
        <f>IF(N$5&gt;=(Assumptions!$C$15*12+1),HLOOKUP(N$5-Assumptions!$C$15*12,$D$5:$CI$48,$CK48,FALSE)*(1+Assumptions!$C$19/12*(COUNT('WK+CAPEX'!$D$5:N$5)-1)),0)+N39</f>
        <v>0</v>
      </c>
      <c r="O48" s="557">
        <f>IF(O$5&gt;=(Assumptions!$C$15*12+1),HLOOKUP(O$5-Assumptions!$C$15*12,$D$5:$CI$48,$CK48,FALSE)*(1+Assumptions!$C$19/12*(COUNT('WK+CAPEX'!$D$5:O$5)-1)),0)+O39</f>
        <v>0</v>
      </c>
      <c r="P48" s="557">
        <f>IF(P$5&gt;=(Assumptions!$C$15*12+1),HLOOKUP(P$5-Assumptions!$C$15*12,$D$5:$CI$48,$CK48,FALSE)*(1+Assumptions!$C$19/12*(COUNT('WK+CAPEX'!$D$5:P$5)-1)),0)+P39</f>
        <v>0</v>
      </c>
      <c r="Q48" s="557">
        <f>IF(Q$5&gt;=(Assumptions!$C$15*12+1),HLOOKUP(Q$5-Assumptions!$C$15*12,$D$5:$CI$48,$CK48,FALSE)*(1+Assumptions!$C$19/12*(COUNT('WK+CAPEX'!$D$5:Q$5)-1)),0)+Q39</f>
        <v>0</v>
      </c>
      <c r="R48" s="557">
        <f>IF(R$5&gt;=(Assumptions!$C$15*12+1),HLOOKUP(R$5-Assumptions!$C$15*12,$D$5:$CI$48,$CK48,FALSE)*(1+Assumptions!$C$19/12*(COUNT('WK+CAPEX'!$D$5:R$5)-1)),0)+R39</f>
        <v>0</v>
      </c>
      <c r="S48" s="557">
        <f>IF(S$5&gt;=(Assumptions!$C$15*12+1),HLOOKUP(S$5-Assumptions!$C$15*12,$D$5:$CI$48,$CK48,FALSE)*(1+Assumptions!$C$19/12*(COUNT('WK+CAPEX'!$D$5:S$5)-1)),0)+S39</f>
        <v>0</v>
      </c>
      <c r="T48" s="557">
        <f>IF(T$5&gt;=(Assumptions!$C$15*12+1),HLOOKUP(T$5-Assumptions!$C$15*12,$D$5:$CI$48,$CK48,FALSE)*(1+Assumptions!$C$19/12*(COUNT('WK+CAPEX'!$D$5:T$5)-1)),0)+T39</f>
        <v>0</v>
      </c>
      <c r="U48" s="557">
        <f>IF(U$5&gt;=(Assumptions!$C$15*12+1),HLOOKUP(U$5-Assumptions!$C$15*12,$D$5:$CI$48,$CK48,FALSE)*(1+Assumptions!$C$19/12*(COUNT('WK+CAPEX'!$D$5:U$5)-1)),0)+U39</f>
        <v>0</v>
      </c>
      <c r="V48" s="557">
        <f>IF(V$5&gt;=(Assumptions!$C$15*12+1),HLOOKUP(V$5-Assumptions!$C$15*12,$D$5:$CI$48,$CK48,FALSE)*(1+Assumptions!$C$19/12*(COUNT('WK+CAPEX'!$D$5:V$5)-1)),0)+V39</f>
        <v>0</v>
      </c>
      <c r="W48" s="557">
        <f>IF(W$5&gt;=(Assumptions!$C$15*12+1),HLOOKUP(W$5-Assumptions!$C$15*12,$D$5:$CI$48,$CK48,FALSE)*(1+Assumptions!$C$19/12*(COUNT('WK+CAPEX'!$D$5:W$5)-1)),0)+W39</f>
        <v>0</v>
      </c>
      <c r="X48" s="557">
        <f>IF(X$5&gt;=(Assumptions!$C$15*12+1),HLOOKUP(X$5-Assumptions!$C$15*12,$D$5:$CI$48,$CK48,FALSE)*(1+Assumptions!$C$19/12*(COUNT('WK+CAPEX'!$D$5:X$5)-1)),0)+X39</f>
        <v>0</v>
      </c>
      <c r="Y48" s="557">
        <f>IF(Y$5&gt;=(Assumptions!$C$15*12+1),HLOOKUP(Y$5-Assumptions!$C$15*12,$D$5:$CI$48,$CK48,FALSE)*(1+Assumptions!$C$19/12*(COUNT('WK+CAPEX'!$D$5:Y$5)-1)),0)+Y39</f>
        <v>0</v>
      </c>
      <c r="Z48" s="557">
        <f>IF(Z$5&gt;=(Assumptions!$C$15*12+1),HLOOKUP(Z$5-Assumptions!$C$15*12,$D$5:$CI$48,$CK48,FALSE)*(1+Assumptions!$C$19/12*(COUNT('WK+CAPEX'!$D$5:Z$5)-1)),0)+Z39</f>
        <v>0</v>
      </c>
      <c r="AA48" s="557">
        <f>IF(AA$5&gt;=(Assumptions!$C$15*12+1),HLOOKUP(AA$5-Assumptions!$C$15*12,$D$5:$CI$48,$CK48,FALSE)*(1+Assumptions!$C$19/12*(COUNT('WK+CAPEX'!$D$5:AA$5)-1)),0)+AA39</f>
        <v>0</v>
      </c>
      <c r="AB48" s="557">
        <f>IF(AB$5&gt;=(Assumptions!$C$15*12+1),HLOOKUP(AB$5-Assumptions!$C$15*12,$D$5:$CI$48,$CK48,FALSE)*(1+Assumptions!$C$19/12*(COUNT('WK+CAPEX'!$D$5:AB$5)-1)),0)+AB39</f>
        <v>0</v>
      </c>
      <c r="AC48" s="557">
        <f>IF(AC$5&gt;=(Assumptions!$C$15*12+1),HLOOKUP(AC$5-Assumptions!$C$15*12,$D$5:$CI$48,$CK48,FALSE)*(1+Assumptions!$C$19/12*(COUNT('WK+CAPEX'!$D$5:AC$5)-1)),0)+AC39</f>
        <v>0</v>
      </c>
      <c r="AD48" s="557">
        <f>IF(AD$5&gt;=(Assumptions!$C$15*12+1),HLOOKUP(AD$5-Assumptions!$C$15*12,$D$5:$CI$48,$CK48,FALSE)*(1+Assumptions!$C$19/12*(COUNT('WK+CAPEX'!$D$5:AD$5)-1)),0)+AD39</f>
        <v>0</v>
      </c>
      <c r="AE48" s="557">
        <f>IF(AE$5&gt;=(Assumptions!$C$15*12+1),HLOOKUP(AE$5-Assumptions!$C$15*12,$D$5:$CI$48,$CK48,FALSE)*(1+Assumptions!$C$19/12*(COUNT('WK+CAPEX'!$D$5:AE$5)-1)),0)+AE39</f>
        <v>0</v>
      </c>
      <c r="AF48" s="557">
        <f>IF(AF$5&gt;=(Assumptions!$C$15*12+1),HLOOKUP(AF$5-Assumptions!$C$15*12,$D$5:$CI$48,$CK48,FALSE)*(1+Assumptions!$C$19/12*(COUNT('WK+CAPEX'!$D$5:AF$5)-1)),0)+AF39</f>
        <v>0</v>
      </c>
      <c r="AG48" s="557">
        <f>IF(AG$5&gt;=(Assumptions!$C$15*12+1),HLOOKUP(AG$5-Assumptions!$C$15*12,$D$5:$CI$48,$CK48,FALSE)*(1+Assumptions!$C$19/12*(COUNT('WK+CAPEX'!$D$5:AG$5)-1)),0)+AG39</f>
        <v>0</v>
      </c>
      <c r="AH48" s="557">
        <f>IF(AH$5&gt;=(Assumptions!$C$15*12+1),HLOOKUP(AH$5-Assumptions!$C$15*12,$D$5:$CI$48,$CK48,FALSE)*(1+Assumptions!$C$19/12*(COUNT('WK+CAPEX'!$D$5:AH$5)-1)),0)+AH39</f>
        <v>0</v>
      </c>
      <c r="AI48" s="557">
        <f>IF(AI$5&gt;=(Assumptions!$C$15*12+1),HLOOKUP(AI$5-Assumptions!$C$15*12,$D$5:$CI$48,$CK48,FALSE)*(1+Assumptions!$C$19/12*(COUNT('WK+CAPEX'!$D$5:AI$5)-1)),0)+AI39</f>
        <v>0</v>
      </c>
      <c r="AJ48" s="557">
        <f>IF(AJ$5&gt;=(Assumptions!$C$15*12+1),HLOOKUP(AJ$5-Assumptions!$C$15*12,$D$5:$CI$48,$CK48,FALSE)*(1+Assumptions!$C$19/12*(COUNT('WK+CAPEX'!$D$5:AJ$5)-1)),0)+AJ39</f>
        <v>0</v>
      </c>
      <c r="AK48" s="557">
        <f>IF(AK$5&gt;=(Assumptions!$C$15*12+1),HLOOKUP(AK$5-Assumptions!$C$15*12,$D$5:$CI$48,$CK48,FALSE)*(1+Assumptions!$C$19/12*(COUNT('WK+CAPEX'!$D$5:AK$5)-1)),0)+AK39</f>
        <v>0</v>
      </c>
      <c r="AL48" s="557">
        <f>IF(AL$5&gt;=(Assumptions!$C$15*12+1),HLOOKUP(AL$5-Assumptions!$C$15*12,$D$5:$CI$48,$CK48,FALSE)*(1+Assumptions!$C$19/12*(COUNT('WK+CAPEX'!$D$5:AL$5)-1)),0)+AL39</f>
        <v>0</v>
      </c>
      <c r="AM48" s="557">
        <f>IF(AM$5&gt;=(Assumptions!$C$15*12+1),HLOOKUP(AM$5-Assumptions!$C$15*12,$D$5:$CI$48,$CK48,FALSE)*(1+Assumptions!$C$19/12*(COUNT('WK+CAPEX'!$D$5:AM$5)-1)),0)+AM39</f>
        <v>0</v>
      </c>
      <c r="AN48" s="557">
        <f>IF(AN$5&gt;=(Assumptions!$C$15*12+1),HLOOKUP(AN$5-Assumptions!$C$15*12,$D$5:$CI$48,$CK48,FALSE)*(1+Assumptions!$C$19/12*(COUNT('WK+CAPEX'!$D$5:AN$5)-1)),0)+AN39</f>
        <v>0</v>
      </c>
      <c r="AO48" s="557">
        <f>IF(AO$5&gt;=(Assumptions!$C$15*12+1),HLOOKUP(AO$5-Assumptions!$C$15*12,$D$5:$CI$48,$CK48,FALSE)*(1+Assumptions!$C$19/12*(COUNT('WK+CAPEX'!$D$5:AO$5)-1)),0)+AO39</f>
        <v>0</v>
      </c>
      <c r="AP48" s="557">
        <f>IF(AP$5&gt;=(Assumptions!$C$15*12+1),HLOOKUP(AP$5-Assumptions!$C$15*12,$D$5:$CI$48,$CK48,FALSE)*(1+Assumptions!$C$19/12*(COUNT('WK+CAPEX'!$D$5:AP$5)-1)),0)+AP39</f>
        <v>0</v>
      </c>
      <c r="AQ48" s="557">
        <f>IF(AQ$5&gt;=(Assumptions!$C$15*12+1),HLOOKUP(AQ$5-Assumptions!$C$15*12,$D$5:$CI$48,$CK48,FALSE)*(1+Assumptions!$C$19/12*(COUNT('WK+CAPEX'!$D$5:AQ$5)-1)),0)+AQ39</f>
        <v>0</v>
      </c>
      <c r="AR48" s="557">
        <f>IF(AR$5&gt;=(Assumptions!$C$15*12+1),HLOOKUP(AR$5-Assumptions!$C$15*12,$D$5:$CI$48,$CK48,FALSE)*(1+Assumptions!$C$19/12*(COUNT('WK+CAPEX'!$D$5:AR$5)-1)),0)+AR39</f>
        <v>0</v>
      </c>
      <c r="AS48" s="557">
        <f>IF(AS$5&gt;=(Assumptions!$C$15*12+1),HLOOKUP(AS$5-Assumptions!$C$15*12,$D$5:$CI$48,$CK48,FALSE)*(1+Assumptions!$C$19/12*(COUNT('WK+CAPEX'!$D$5:AS$5)-1)),0)+AS39</f>
        <v>0</v>
      </c>
      <c r="AT48" s="557">
        <f>IF(AT$5&gt;=(Assumptions!$C$15*12+1),HLOOKUP(AT$5-Assumptions!$C$15*12,$D$5:$CI$48,$CK48,FALSE)*(1+Assumptions!$C$19/12*(COUNT('WK+CAPEX'!$D$5:AT$5)-1)),0)+AT39</f>
        <v>0</v>
      </c>
      <c r="AU48" s="557">
        <f>IF(AU$5&gt;=(Assumptions!$C$15*12+1),HLOOKUP(AU$5-Assumptions!$C$15*12,$D$5:$CI$48,$CK48,FALSE)*(1+Assumptions!$C$19/12*(COUNT('WK+CAPEX'!$D$5:AU$5)-1)),0)+AU39</f>
        <v>0</v>
      </c>
      <c r="AV48" s="557">
        <f>IF(AV$5&gt;=(Assumptions!$C$15*12+1),HLOOKUP(AV$5-Assumptions!$C$15*12,$D$5:$CI$48,$CK48,FALSE)*(1+Assumptions!$C$19/12*(COUNT('WK+CAPEX'!$D$5:AV$5)-1)),0)+AV39</f>
        <v>0</v>
      </c>
      <c r="AW48" s="557">
        <f>IF(AW$5&gt;=(Assumptions!$C$15*12+1),HLOOKUP(AW$5-Assumptions!$C$15*12,$D$5:$CI$48,$CK48,FALSE)*(1+Assumptions!$C$19/12*(COUNT('WK+CAPEX'!$D$5:AW$5)-1)),0)+AW39</f>
        <v>0</v>
      </c>
      <c r="AX48" s="557">
        <f>IF(AX$5&gt;=(Assumptions!$C$15*12+1),HLOOKUP(AX$5-Assumptions!$C$15*12,$D$5:$CI$48,$CK48,FALSE)*(1+Assumptions!$C$19/12*(COUNT('WK+CAPEX'!$D$5:AX$5)-1)),0)+AX39</f>
        <v>0</v>
      </c>
      <c r="AY48" s="557">
        <f>IF(AY$5&gt;=(Assumptions!$C$15*12+1),HLOOKUP(AY$5-Assumptions!$C$15*12,$D$5:$CI$48,$CK48,FALSE)*(1+Assumptions!$C$19/12*(COUNT('WK+CAPEX'!$D$5:AY$5)-1)),0)+AY39</f>
        <v>0</v>
      </c>
      <c r="AZ48" s="557">
        <f>IF(AZ$5&gt;=(Assumptions!$C$15*12+1),HLOOKUP(AZ$5-Assumptions!$C$15*12,$D$5:$CI$48,$CK48,FALSE)*(1+Assumptions!$C$19/12*(COUNT('WK+CAPEX'!$D$5:AZ$5)-1)),0)+AZ39</f>
        <v>0</v>
      </c>
      <c r="BA48" s="557">
        <f>IF(BA$5&gt;=(Assumptions!$C$15*12+1),HLOOKUP(BA$5-Assumptions!$C$15*12,$D$5:$CI$48,$CK48,FALSE)*(1+Assumptions!$C$19/12*(COUNT('WK+CAPEX'!$D$5:BA$5)-1)),0)+BA39</f>
        <v>0</v>
      </c>
      <c r="BB48" s="557">
        <f>IF(BB$5&gt;=(Assumptions!$C$15*12+1),HLOOKUP(BB$5-Assumptions!$C$15*12,$D$5:$CI$48,$CK48,FALSE)*(1+Assumptions!$C$19/12*(COUNT('WK+CAPEX'!$D$5:BB$5)-1)),0)+BB39</f>
        <v>0</v>
      </c>
      <c r="BC48" s="557">
        <f>IF(BC$5&gt;=(Assumptions!$C$15*12+1),HLOOKUP(BC$5-Assumptions!$C$15*12,$D$5:$CI$48,$CK48,FALSE)*(1+Assumptions!$C$19/12*(COUNT('WK+CAPEX'!$D$5:BC$5)-1)),0)+BC39</f>
        <v>0</v>
      </c>
      <c r="BD48" s="557">
        <f>IF(BD$5&gt;=(Assumptions!$C$15*12+1),HLOOKUP(BD$5-Assumptions!$C$15*12,$D$5:$CI$48,$CK48,FALSE)*(1+Assumptions!$C$19/12*(COUNT('WK+CAPEX'!$D$5:BD$5)-1)),0)+BD39</f>
        <v>0</v>
      </c>
      <c r="BE48" s="557">
        <f>IF(BE$5&gt;=(Assumptions!$C$15*12+1),HLOOKUP(BE$5-Assumptions!$C$15*12,$D$5:$CI$48,$CK48,FALSE)*(1+Assumptions!$C$19/12*(COUNT('WK+CAPEX'!$D$5:BE$5)-1)),0)+BE39</f>
        <v>0</v>
      </c>
      <c r="BF48" s="557">
        <f>IF(BF$5&gt;=(Assumptions!$C$15*12+1),HLOOKUP(BF$5-Assumptions!$C$15*12,$D$5:$CI$48,$CK48,FALSE)*(1+Assumptions!$C$19/12*(COUNT('WK+CAPEX'!$D$5:BF$5)-1)),0)+BF39</f>
        <v>0</v>
      </c>
      <c r="BG48" s="557">
        <f>IF(BG$5&gt;=(Assumptions!$C$15*12+1),HLOOKUP(BG$5-Assumptions!$C$15*12,$D$5:$CI$48,$CK48,FALSE)*(1+Assumptions!$C$19/12*(COUNT('WK+CAPEX'!$D$5:BG$5)-1)),0)+BG39</f>
        <v>0</v>
      </c>
      <c r="BH48" s="557">
        <f>IF(BH$5&gt;=(Assumptions!$C$15*12+1),HLOOKUP(BH$5-Assumptions!$C$15*12,$D$5:$CI$48,$CK48,FALSE)*(1+Assumptions!$C$19/12*(COUNT('WK+CAPEX'!$D$5:BH$5)-1)),0)+BH39</f>
        <v>0</v>
      </c>
      <c r="BI48" s="557">
        <f>IF(BI$5&gt;=(Assumptions!$C$15*12+1),HLOOKUP(BI$5-Assumptions!$C$15*12,$D$5:$CI$48,$CK48,FALSE)*(1+Assumptions!$C$19/12*(COUNT('WK+CAPEX'!$D$5:BI$5)-1)),0)+BI39</f>
        <v>0</v>
      </c>
      <c r="BJ48" s="557">
        <f>IF(BJ$5&gt;=(Assumptions!$C$15*12+1),HLOOKUP(BJ$5-Assumptions!$C$15*12,$D$5:$CI$48,$CK48,FALSE)*(1+Assumptions!$C$19/12*(COUNT('WK+CAPEX'!$D$5:BJ$5)-1)),0)+BJ39</f>
        <v>0</v>
      </c>
      <c r="BK48" s="557">
        <f>IF(BK$5&gt;=(Assumptions!$C$15*12+1),HLOOKUP(BK$5-Assumptions!$C$15*12,$D$5:$CI$48,$CK48,FALSE)*(1+Assumptions!$C$19/12*(COUNT('WK+CAPEX'!$D$5:BK$5)-1)),0)+BK39</f>
        <v>0</v>
      </c>
      <c r="BL48" s="557">
        <f>IF(BL$5&gt;=(Assumptions!$C$15*12+1),HLOOKUP(BL$5-Assumptions!$C$15*12,$D$5:$CI$48,$CK48,FALSE)*(1+Assumptions!$C$19/12*(COUNT('WK+CAPEX'!$D$5:BL$5)-1)),0)+BL39</f>
        <v>0</v>
      </c>
      <c r="BM48" s="557">
        <f>IF(BM$5&gt;=(Assumptions!$C$15*12+1),HLOOKUP(BM$5-Assumptions!$C$15*12,$D$5:$CI$48,$CK48,FALSE)*(1+Assumptions!$C$19/12*(COUNT('WK+CAPEX'!$D$5:BM$5)-1)),0)+BM39</f>
        <v>0</v>
      </c>
      <c r="BN48" s="557">
        <f>IF(BN$5&gt;=(Assumptions!$C$15*12+1),HLOOKUP(BN$5-Assumptions!$C$15*12,$D$5:$CI$48,$CK48,FALSE)*(1+Assumptions!$C$19/12*(COUNT('WK+CAPEX'!$D$5:BN$5)-1)),0)+BN39</f>
        <v>0</v>
      </c>
      <c r="BO48" s="557">
        <f>IF(BO$5&gt;=(Assumptions!$C$15*12+1),HLOOKUP(BO$5-Assumptions!$C$15*12,$D$5:$CI$48,$CK48,FALSE)*(1+Assumptions!$C$19/12*(COUNT('WK+CAPEX'!$D$5:BO$5)-1)),0)+BO39</f>
        <v>0</v>
      </c>
      <c r="BP48" s="557">
        <f>IF(BP$5&gt;=(Assumptions!$C$15*12+1),HLOOKUP(BP$5-Assumptions!$C$15*12,$D$5:$CI$48,$CK48,FALSE)*(1+Assumptions!$C$19/12*(COUNT('WK+CAPEX'!$D$5:BP$5)-1)),0)+BP39</f>
        <v>0</v>
      </c>
      <c r="BQ48" s="557">
        <f>IF(BQ$5&gt;=(Assumptions!$C$15*12+1),HLOOKUP(BQ$5-Assumptions!$C$15*12,$D$5:$CI$48,$CK48,FALSE)*(1+Assumptions!$C$19/12*(COUNT('WK+CAPEX'!$D$5:BQ$5)-1)),0)+BQ39</f>
        <v>0</v>
      </c>
      <c r="BR48" s="557">
        <f>IF(BR$5&gt;=(Assumptions!$C$15*12+1),HLOOKUP(BR$5-Assumptions!$C$15*12,$D$5:$CI$48,$CK48,FALSE)*(1+Assumptions!$C$19/12*(COUNT('WK+CAPEX'!$D$5:BR$5)-1)),0)+BR39</f>
        <v>0</v>
      </c>
      <c r="BS48" s="557">
        <f>IF(BS$5&gt;=(Assumptions!$C$15*12+1),HLOOKUP(BS$5-Assumptions!$C$15*12,$D$5:$CI$48,$CK48,FALSE)*(1+Assumptions!$C$19/12*(COUNT('WK+CAPEX'!$D$5:BS$5)-1)),0)+BS39</f>
        <v>0</v>
      </c>
      <c r="BT48" s="557">
        <f>IF(BT$5&gt;=(Assumptions!$C$15*12+1),HLOOKUP(BT$5-Assumptions!$C$15*12,$D$5:$CI$48,$CK48,FALSE)*(1+Assumptions!$C$19/12*(COUNT('WK+CAPEX'!$D$5:BT$5)-1)),0)+BT39</f>
        <v>0</v>
      </c>
      <c r="BU48" s="557">
        <f>IF(BU$5&gt;=(Assumptions!$C$15*12+1),HLOOKUP(BU$5-Assumptions!$C$15*12,$D$5:$CI$48,$CK48,FALSE)*(1+Assumptions!$C$19/12*(COUNT('WK+CAPEX'!$D$5:BU$5)-1)),0)+BU39</f>
        <v>0</v>
      </c>
      <c r="BV48" s="557">
        <f>IF(BV$5&gt;=(Assumptions!$C$15*12+1),HLOOKUP(BV$5-Assumptions!$C$15*12,$D$5:$CI$48,$CK48,FALSE)*(1+Assumptions!$C$19/12*(COUNT('WK+CAPEX'!$D$5:BV$5)-1)),0)+BV39</f>
        <v>0</v>
      </c>
      <c r="BW48" s="557">
        <f>IF(BW$5&gt;=(Assumptions!$C$15*12+1),HLOOKUP(BW$5-Assumptions!$C$15*12,$D$5:$CI$48,$CK48,FALSE)*(1+Assumptions!$C$19/12*(COUNT('WK+CAPEX'!$D$5:BW$5)-1)),0)+BW39</f>
        <v>0</v>
      </c>
      <c r="BX48" s="557">
        <f>IF(BX$5&gt;=(Assumptions!$C$15*12+1),HLOOKUP(BX$5-Assumptions!$C$15*12,$D$5:$CI$48,$CK48,FALSE)*(1+Assumptions!$C$19/12*(COUNT('WK+CAPEX'!$D$5:BX$5)-1)),0)+BX39</f>
        <v>0</v>
      </c>
      <c r="BY48" s="557">
        <f>IF(BY$5&gt;=(Assumptions!$C$15*12+1),HLOOKUP(BY$5-Assumptions!$C$15*12,$D$5:$CI$48,$CK48,FALSE)*(1+Assumptions!$C$19/12*(COUNT('WK+CAPEX'!$D$5:BY$5)-1)),0)+BY39</f>
        <v>0</v>
      </c>
      <c r="BZ48" s="557">
        <f>IF(BZ$5&gt;=(Assumptions!$C$15*12+1),HLOOKUP(BZ$5-Assumptions!$C$15*12,$D$5:$CI$48,$CK48,FALSE)*(1+Assumptions!$C$19/12*(COUNT('WK+CAPEX'!$D$5:BZ$5)-1)),0)+BZ39</f>
        <v>0</v>
      </c>
      <c r="CA48" s="557">
        <f>IF(CA$5&gt;=(Assumptions!$C$15*12+1),HLOOKUP(CA$5-Assumptions!$C$15*12,$D$5:$CI$48,$CK48,FALSE)*(1+Assumptions!$C$19/12*(COUNT('WK+CAPEX'!$D$5:CA$5)-1)),0)+CA39</f>
        <v>0</v>
      </c>
      <c r="CB48" s="557">
        <f>IF(CB$5&gt;=(Assumptions!$C$15*12+1),HLOOKUP(CB$5-Assumptions!$C$15*12,$D$5:$CI$48,$CK48,FALSE)*(1+Assumptions!$C$19/12*(COUNT('WK+CAPEX'!$D$5:CB$5)-1)),0)+CB39</f>
        <v>0</v>
      </c>
      <c r="CC48" s="557">
        <f>IF(CC$5&gt;=(Assumptions!$C$15*12+1),HLOOKUP(CC$5-Assumptions!$C$15*12,$D$5:$CI$48,$CK48,FALSE)*(1+Assumptions!$C$19/12*(COUNT('WK+CAPEX'!$D$5:CC$5)-1)),0)+CC39</f>
        <v>0</v>
      </c>
      <c r="CD48" s="557">
        <f>IF(CD$5&gt;=(Assumptions!$C$15*12+1),HLOOKUP(CD$5-Assumptions!$C$15*12,$D$5:$CI$48,$CK48,FALSE)*(1+Assumptions!$C$19/12*(COUNT('WK+CAPEX'!$D$5:CD$5)-1)),0)+CD39</f>
        <v>0</v>
      </c>
      <c r="CE48" s="557">
        <f>IF(CE$5&gt;=(Assumptions!$C$15*12+1),HLOOKUP(CE$5-Assumptions!$C$15*12,$D$5:$CI$48,$CK48,FALSE)*(1+Assumptions!$C$19/12*(COUNT('WK+CAPEX'!$D$5:CE$5)-1)),0)+CE39</f>
        <v>0</v>
      </c>
      <c r="CF48" s="557">
        <f>IF(CF$5&gt;=(Assumptions!$C$15*12+1),HLOOKUP(CF$5-Assumptions!$C$15*12,$D$5:$CI$48,$CK48,FALSE)*(1+Assumptions!$C$19/12*(COUNT('WK+CAPEX'!$D$5:CF$5)-1)),0)+CF39</f>
        <v>0</v>
      </c>
      <c r="CG48" s="557">
        <f>IF(CG$5&gt;=(Assumptions!$C$15*12+1),HLOOKUP(CG$5-Assumptions!$C$15*12,$D$5:$CI$48,$CK48,FALSE)*(1+Assumptions!$C$19/12*(COUNT('WK+CAPEX'!$D$5:CG$5)-1)),0)+CG39</f>
        <v>0</v>
      </c>
      <c r="CH48" s="557">
        <f>IF(CH$5&gt;=(Assumptions!$C$15*12+1),HLOOKUP(CH$5-Assumptions!$C$15*12,$D$5:$CI$48,$CK48,FALSE)*(1+Assumptions!$C$19/12*(COUNT('WK+CAPEX'!$D$5:CH$5)-1)),0)+CH39</f>
        <v>0</v>
      </c>
      <c r="CI48" s="557">
        <f>IF(CI$5&gt;=(Assumptions!$C$15*12+1),HLOOKUP(CI$5-Assumptions!$C$15*12,$D$5:$CI$48,$CK48,FALSE)*(1+Assumptions!$C$19/12*(COUNT('WK+CAPEX'!$D$5:CI$5)-1)),0)+CI39</f>
        <v>0</v>
      </c>
      <c r="CJ48" s="881"/>
      <c r="CK48" s="406">
        <v>44</v>
      </c>
    </row>
    <row r="49" spans="1:89" ht="13.5" customHeight="1">
      <c r="A49" s="437" t="str">
        <f>Assumptions!A16</f>
        <v>Servers &amp; other tech infrastructure</v>
      </c>
      <c r="B49" s="716"/>
      <c r="C49" s="971" t="str">
        <f>Settings!$C$7</f>
        <v>USD</v>
      </c>
      <c r="D49" s="557">
        <f>IF(D$5&gt;=(Assumptions!$C$16*12+1),HLOOKUP(D$5-Assumptions!$C$16*12,$D$5:$CI$49,$CK49,FALSE)*(1+Assumptions!$C$19/12*(COUNT('WK+CAPEX'!$D$5:D$5)-1)),0)+D40</f>
        <v>0</v>
      </c>
      <c r="E49" s="557">
        <f>IF(E$5&gt;=(Assumptions!$C$16*12+1),HLOOKUP(E$5-Assumptions!$C$16*12,$D$5:$CI$49,$CK49,FALSE)*(1+Assumptions!$C$19/12*(COUNT('WK+CAPEX'!$D$5:E$5)-1)),0)+E40</f>
        <v>0</v>
      </c>
      <c r="F49" s="557">
        <f>IF(F$5&gt;=(Assumptions!$C$16*12+1),HLOOKUP(F$5-Assumptions!$C$16*12,$D$5:$CI$49,$CK49,FALSE)*(1+Assumptions!$C$19/12*(COUNT('WK+CAPEX'!$D$5:F$5)-1)),0)+F40</f>
        <v>0</v>
      </c>
      <c r="G49" s="557">
        <f>IF(G$5&gt;=(Assumptions!$C$16*12+1),HLOOKUP(G$5-Assumptions!$C$16*12,$D$5:$CI$49,$CK49,FALSE)*(1+Assumptions!$C$19/12*(COUNT('WK+CAPEX'!$D$5:G$5)-1)),0)+G40</f>
        <v>0</v>
      </c>
      <c r="H49" s="557">
        <f>IF(H$5&gt;=(Assumptions!$C$16*12+1),HLOOKUP(H$5-Assumptions!$C$16*12,$D$5:$CI$49,$CK49,FALSE)*(1+Assumptions!$C$19/12*(COUNT('WK+CAPEX'!$D$5:H$5)-1)),0)+H40</f>
        <v>0</v>
      </c>
      <c r="I49" s="557">
        <f>IF(I$5&gt;=(Assumptions!$C$16*12+1),HLOOKUP(I$5-Assumptions!$C$16*12,$D$5:$CI$49,$CK49,FALSE)*(1+Assumptions!$C$19/12*(COUNT('WK+CAPEX'!$D$5:I$5)-1)),0)+I40</f>
        <v>0</v>
      </c>
      <c r="J49" s="557">
        <f>IF(J$5&gt;=(Assumptions!$C$16*12+1),HLOOKUP(J$5-Assumptions!$C$16*12,$D$5:$CI$49,$CK49,FALSE)*(1+Assumptions!$C$19/12*(COUNT('WK+CAPEX'!$D$5:J$5)-1)),0)+J40</f>
        <v>0</v>
      </c>
      <c r="K49" s="557">
        <f>IF(K$5&gt;=(Assumptions!$C$16*12+1),HLOOKUP(K$5-Assumptions!$C$16*12,$D$5:$CI$49,$CK49,FALSE)*(1+Assumptions!$C$19/12*(COUNT('WK+CAPEX'!$D$5:K$5)-1)),0)+K40</f>
        <v>0</v>
      </c>
      <c r="L49" s="557">
        <f>IF(L$5&gt;=(Assumptions!$C$16*12+1),HLOOKUP(L$5-Assumptions!$C$16*12,$D$5:$CI$49,$CK49,FALSE)*(1+Assumptions!$C$19/12*(COUNT('WK+CAPEX'!$D$5:L$5)-1)),0)+L40</f>
        <v>0</v>
      </c>
      <c r="M49" s="557">
        <f>IF(M$5&gt;=(Assumptions!$C$16*12+1),HLOOKUP(M$5-Assumptions!$C$16*12,$D$5:$CI$49,$CK49,FALSE)*(1+Assumptions!$C$19/12*(COUNT('WK+CAPEX'!$D$5:M$5)-1)),0)+M40</f>
        <v>0</v>
      </c>
      <c r="N49" s="557">
        <f>IF(N$5&gt;=(Assumptions!$C$16*12+1),HLOOKUP(N$5-Assumptions!$C$16*12,$D$5:$CI$49,$CK49,FALSE)*(1+Assumptions!$C$19/12*(COUNT('WK+CAPEX'!$D$5:N$5)-1)),0)+N40</f>
        <v>0</v>
      </c>
      <c r="O49" s="557">
        <f>IF(O$5&gt;=(Assumptions!$C$16*12+1),HLOOKUP(O$5-Assumptions!$C$16*12,$D$5:$CI$49,$CK49,FALSE)*(1+Assumptions!$C$19/12*(COUNT('WK+CAPEX'!$D$5:O$5)-1)),0)+O40</f>
        <v>0</v>
      </c>
      <c r="P49" s="557">
        <f>IF(P$5&gt;=(Assumptions!$C$16*12+1),HLOOKUP(P$5-Assumptions!$C$16*12,$D$5:$CI$49,$CK49,FALSE)*(1+Assumptions!$C$19/12*(COUNT('WK+CAPEX'!$D$5:P$5)-1)),0)+P40</f>
        <v>0</v>
      </c>
      <c r="Q49" s="557">
        <f>IF(Q$5&gt;=(Assumptions!$C$16*12+1),HLOOKUP(Q$5-Assumptions!$C$16*12,$D$5:$CI$49,$CK49,FALSE)*(1+Assumptions!$C$19/12*(COUNT('WK+CAPEX'!$D$5:Q$5)-1)),0)+Q40</f>
        <v>0</v>
      </c>
      <c r="R49" s="557">
        <f>IF(R$5&gt;=(Assumptions!$C$16*12+1),HLOOKUP(R$5-Assumptions!$C$16*12,$D$5:$CI$49,$CK49,FALSE)*(1+Assumptions!$C$19/12*(COUNT('WK+CAPEX'!$D$5:R$5)-1)),0)+R40</f>
        <v>0</v>
      </c>
      <c r="S49" s="557">
        <f>IF(S$5&gt;=(Assumptions!$C$16*12+1),HLOOKUP(S$5-Assumptions!$C$16*12,$D$5:$CI$49,$CK49,FALSE)*(1+Assumptions!$C$19/12*(COUNT('WK+CAPEX'!$D$5:S$5)-1)),0)+S40</f>
        <v>0</v>
      </c>
      <c r="T49" s="557">
        <f>IF(T$5&gt;=(Assumptions!$C$16*12+1),HLOOKUP(T$5-Assumptions!$C$16*12,$D$5:$CI$49,$CK49,FALSE)*(1+Assumptions!$C$19/12*(COUNT('WK+CAPEX'!$D$5:T$5)-1)),0)+T40</f>
        <v>0</v>
      </c>
      <c r="U49" s="557">
        <f>IF(U$5&gt;=(Assumptions!$C$16*12+1),HLOOKUP(U$5-Assumptions!$C$16*12,$D$5:$CI$49,$CK49,FALSE)*(1+Assumptions!$C$19/12*(COUNT('WK+CAPEX'!$D$5:U$5)-1)),0)+U40</f>
        <v>0</v>
      </c>
      <c r="V49" s="557">
        <f>IF(V$5&gt;=(Assumptions!$C$16*12+1),HLOOKUP(V$5-Assumptions!$C$16*12,$D$5:$CI$49,$CK49,FALSE)*(1+Assumptions!$C$19/12*(COUNT('WK+CAPEX'!$D$5:V$5)-1)),0)+V40</f>
        <v>0</v>
      </c>
      <c r="W49" s="557">
        <f>IF(W$5&gt;=(Assumptions!$C$16*12+1),HLOOKUP(W$5-Assumptions!$C$16*12,$D$5:$CI$49,$CK49,FALSE)*(1+Assumptions!$C$19/12*(COUNT('WK+CAPEX'!$D$5:W$5)-1)),0)+W40</f>
        <v>0</v>
      </c>
      <c r="X49" s="557">
        <f>IF(X$5&gt;=(Assumptions!$C$16*12+1),HLOOKUP(X$5-Assumptions!$C$16*12,$D$5:$CI$49,$CK49,FALSE)*(1+Assumptions!$C$19/12*(COUNT('WK+CAPEX'!$D$5:X$5)-1)),0)+X40</f>
        <v>0</v>
      </c>
      <c r="Y49" s="557">
        <f>IF(Y$5&gt;=(Assumptions!$C$16*12+1),HLOOKUP(Y$5-Assumptions!$C$16*12,$D$5:$CI$49,$CK49,FALSE)*(1+Assumptions!$C$19/12*(COUNT('WK+CAPEX'!$D$5:Y$5)-1)),0)+Y40</f>
        <v>0</v>
      </c>
      <c r="Z49" s="557">
        <f>IF(Z$5&gt;=(Assumptions!$C$16*12+1),HLOOKUP(Z$5-Assumptions!$C$16*12,$D$5:$CI$49,$CK49,FALSE)*(1+Assumptions!$C$19/12*(COUNT('WK+CAPEX'!$D$5:Z$5)-1)),0)+Z40</f>
        <v>0</v>
      </c>
      <c r="AA49" s="557">
        <f>IF(AA$5&gt;=(Assumptions!$C$16*12+1),HLOOKUP(AA$5-Assumptions!$C$16*12,$D$5:$CI$49,$CK49,FALSE)*(1+Assumptions!$C$19/12*(COUNT('WK+CAPEX'!$D$5:AA$5)-1)),0)+AA40</f>
        <v>0</v>
      </c>
      <c r="AB49" s="557">
        <f>IF(AB$5&gt;=(Assumptions!$C$16*12+1),HLOOKUP(AB$5-Assumptions!$C$16*12,$D$5:$CI$49,$CK49,FALSE)*(1+Assumptions!$C$19/12*(COUNT('WK+CAPEX'!$D$5:AB$5)-1)),0)+AB40</f>
        <v>0</v>
      </c>
      <c r="AC49" s="557">
        <f>IF(AC$5&gt;=(Assumptions!$C$16*12+1),HLOOKUP(AC$5-Assumptions!$C$16*12,$D$5:$CI$49,$CK49,FALSE)*(1+Assumptions!$C$19/12*(COUNT('WK+CAPEX'!$D$5:AC$5)-1)),0)+AC40</f>
        <v>0</v>
      </c>
      <c r="AD49" s="557">
        <f>IF(AD$5&gt;=(Assumptions!$C$16*12+1),HLOOKUP(AD$5-Assumptions!$C$16*12,$D$5:$CI$49,$CK49,FALSE)*(1+Assumptions!$C$19/12*(COUNT('WK+CAPEX'!$D$5:AD$5)-1)),0)+AD40</f>
        <v>0</v>
      </c>
      <c r="AE49" s="557">
        <f>IF(AE$5&gt;=(Assumptions!$C$16*12+1),HLOOKUP(AE$5-Assumptions!$C$16*12,$D$5:$CI$49,$CK49,FALSE)*(1+Assumptions!$C$19/12*(COUNT('WK+CAPEX'!$D$5:AE$5)-1)),0)+AE40</f>
        <v>0</v>
      </c>
      <c r="AF49" s="557">
        <f>IF(AF$5&gt;=(Assumptions!$C$16*12+1),HLOOKUP(AF$5-Assumptions!$C$16*12,$D$5:$CI$49,$CK49,FALSE)*(1+Assumptions!$C$19/12*(COUNT('WK+CAPEX'!$D$5:AF$5)-1)),0)+AF40</f>
        <v>0</v>
      </c>
      <c r="AG49" s="557">
        <f>IF(AG$5&gt;=(Assumptions!$C$16*12+1),HLOOKUP(AG$5-Assumptions!$C$16*12,$D$5:$CI$49,$CK49,FALSE)*(1+Assumptions!$C$19/12*(COUNT('WK+CAPEX'!$D$5:AG$5)-1)),0)+AG40</f>
        <v>0</v>
      </c>
      <c r="AH49" s="557">
        <f>IF(AH$5&gt;=(Assumptions!$C$16*12+1),HLOOKUP(AH$5-Assumptions!$C$16*12,$D$5:$CI$49,$CK49,FALSE)*(1+Assumptions!$C$19/12*(COUNT('WK+CAPEX'!$D$5:AH$5)-1)),0)+AH40</f>
        <v>0</v>
      </c>
      <c r="AI49" s="557">
        <f>IF(AI$5&gt;=(Assumptions!$C$16*12+1),HLOOKUP(AI$5-Assumptions!$C$16*12,$D$5:$CI$49,$CK49,FALSE)*(1+Assumptions!$C$19/12*(COUNT('WK+CAPEX'!$D$5:AI$5)-1)),0)+AI40</f>
        <v>0</v>
      </c>
      <c r="AJ49" s="557">
        <f>IF(AJ$5&gt;=(Assumptions!$C$16*12+1),HLOOKUP(AJ$5-Assumptions!$C$16*12,$D$5:$CI$49,$CK49,FALSE)*(1+Assumptions!$C$19/12*(COUNT('WK+CAPEX'!$D$5:AJ$5)-1)),0)+AJ40</f>
        <v>0</v>
      </c>
      <c r="AK49" s="557">
        <f>IF(AK$5&gt;=(Assumptions!$C$16*12+1),HLOOKUP(AK$5-Assumptions!$C$16*12,$D$5:$CI$49,$CK49,FALSE)*(1+Assumptions!$C$19/12*(COUNT('WK+CAPEX'!$D$5:AK$5)-1)),0)+AK40</f>
        <v>0</v>
      </c>
      <c r="AL49" s="557">
        <f>IF(AL$5&gt;=(Assumptions!$C$16*12+1),HLOOKUP(AL$5-Assumptions!$C$16*12,$D$5:$CI$49,$CK49,FALSE)*(1+Assumptions!$C$19/12*(COUNT('WK+CAPEX'!$D$5:AL$5)-1)),0)+AL40</f>
        <v>0</v>
      </c>
      <c r="AM49" s="557">
        <f>IF(AM$5&gt;=(Assumptions!$C$16*12+1),HLOOKUP(AM$5-Assumptions!$C$16*12,$D$5:$CI$49,$CK49,FALSE)*(1+Assumptions!$C$19/12*(COUNT('WK+CAPEX'!$D$5:AM$5)-1)),0)+AM40</f>
        <v>0</v>
      </c>
      <c r="AN49" s="557">
        <f>IF(AN$5&gt;=(Assumptions!$C$16*12+1),HLOOKUP(AN$5-Assumptions!$C$16*12,$D$5:$CI$49,$CK49,FALSE)*(1+Assumptions!$C$19/12*(COUNT('WK+CAPEX'!$D$5:AN$5)-1)),0)+AN40</f>
        <v>0</v>
      </c>
      <c r="AO49" s="557">
        <f>IF(AO$5&gt;=(Assumptions!$C$16*12+1),HLOOKUP(AO$5-Assumptions!$C$16*12,$D$5:$CI$49,$CK49,FALSE)*(1+Assumptions!$C$19/12*(COUNT('WK+CAPEX'!$D$5:AO$5)-1)),0)+AO40</f>
        <v>0</v>
      </c>
      <c r="AP49" s="557">
        <f>IF(AP$5&gt;=(Assumptions!$C$16*12+1),HLOOKUP(AP$5-Assumptions!$C$16*12,$D$5:$CI$49,$CK49,FALSE)*(1+Assumptions!$C$19/12*(COUNT('WK+CAPEX'!$D$5:AP$5)-1)),0)+AP40</f>
        <v>0</v>
      </c>
      <c r="AQ49" s="557">
        <f>IF(AQ$5&gt;=(Assumptions!$C$16*12+1),HLOOKUP(AQ$5-Assumptions!$C$16*12,$D$5:$CI$49,$CK49,FALSE)*(1+Assumptions!$C$19/12*(COUNT('WK+CAPEX'!$D$5:AQ$5)-1)),0)+AQ40</f>
        <v>0</v>
      </c>
      <c r="AR49" s="557">
        <f>IF(AR$5&gt;=(Assumptions!$C$16*12+1),HLOOKUP(AR$5-Assumptions!$C$16*12,$D$5:$CI$49,$CK49,FALSE)*(1+Assumptions!$C$19/12*(COUNT('WK+CAPEX'!$D$5:AR$5)-1)),0)+AR40</f>
        <v>0</v>
      </c>
      <c r="AS49" s="557">
        <f>IF(AS$5&gt;=(Assumptions!$C$16*12+1),HLOOKUP(AS$5-Assumptions!$C$16*12,$D$5:$CI$49,$CK49,FALSE)*(1+Assumptions!$C$19/12*(COUNT('WK+CAPEX'!$D$5:AS$5)-1)),0)+AS40</f>
        <v>0</v>
      </c>
      <c r="AT49" s="557">
        <f>IF(AT$5&gt;=(Assumptions!$C$16*12+1),HLOOKUP(AT$5-Assumptions!$C$16*12,$D$5:$CI$49,$CK49,FALSE)*(1+Assumptions!$C$19/12*(COUNT('WK+CAPEX'!$D$5:AT$5)-1)),0)+AT40</f>
        <v>0</v>
      </c>
      <c r="AU49" s="557">
        <f>IF(AU$5&gt;=(Assumptions!$C$16*12+1),HLOOKUP(AU$5-Assumptions!$C$16*12,$D$5:$CI$49,$CK49,FALSE)*(1+Assumptions!$C$19/12*(COUNT('WK+CAPEX'!$D$5:AU$5)-1)),0)+AU40</f>
        <v>0</v>
      </c>
      <c r="AV49" s="557">
        <f>IF(AV$5&gt;=(Assumptions!$C$16*12+1),HLOOKUP(AV$5-Assumptions!$C$16*12,$D$5:$CI$49,$CK49,FALSE)*(1+Assumptions!$C$19/12*(COUNT('WK+CAPEX'!$D$5:AV$5)-1)),0)+AV40</f>
        <v>0</v>
      </c>
      <c r="AW49" s="557">
        <f>IF(AW$5&gt;=(Assumptions!$C$16*12+1),HLOOKUP(AW$5-Assumptions!$C$16*12,$D$5:$CI$49,$CK49,FALSE)*(1+Assumptions!$C$19/12*(COUNT('WK+CAPEX'!$D$5:AW$5)-1)),0)+AW40</f>
        <v>0</v>
      </c>
      <c r="AX49" s="557">
        <f>IF(AX$5&gt;=(Assumptions!$C$16*12+1),HLOOKUP(AX$5-Assumptions!$C$16*12,$D$5:$CI$49,$CK49,FALSE)*(1+Assumptions!$C$19/12*(COUNT('WK+CAPEX'!$D$5:AX$5)-1)),0)+AX40</f>
        <v>0</v>
      </c>
      <c r="AY49" s="557">
        <f>IF(AY$5&gt;=(Assumptions!$C$16*12+1),HLOOKUP(AY$5-Assumptions!$C$16*12,$D$5:$CI$49,$CK49,FALSE)*(1+Assumptions!$C$19/12*(COUNT('WK+CAPEX'!$D$5:AY$5)-1)),0)+AY40</f>
        <v>0</v>
      </c>
      <c r="AZ49" s="557">
        <f>IF(AZ$5&gt;=(Assumptions!$C$16*12+1),HLOOKUP(AZ$5-Assumptions!$C$16*12,$D$5:$CI$49,$CK49,FALSE)*(1+Assumptions!$C$19/12*(COUNT('WK+CAPEX'!$D$5:AZ$5)-1)),0)+AZ40</f>
        <v>0</v>
      </c>
      <c r="BA49" s="557">
        <f>IF(BA$5&gt;=(Assumptions!$C$16*12+1),HLOOKUP(BA$5-Assumptions!$C$16*12,$D$5:$CI$49,$CK49,FALSE)*(1+Assumptions!$C$19/12*(COUNT('WK+CAPEX'!$D$5:BA$5)-1)),0)+BA40</f>
        <v>0</v>
      </c>
      <c r="BB49" s="557">
        <f>IF(BB$5&gt;=(Assumptions!$C$16*12+1),HLOOKUP(BB$5-Assumptions!$C$16*12,$D$5:$CI$49,$CK49,FALSE)*(1+Assumptions!$C$19/12*(COUNT('WK+CAPEX'!$D$5:BB$5)-1)),0)+BB40</f>
        <v>0</v>
      </c>
      <c r="BC49" s="557">
        <f>IF(BC$5&gt;=(Assumptions!$C$16*12+1),HLOOKUP(BC$5-Assumptions!$C$16*12,$D$5:$CI$49,$CK49,FALSE)*(1+Assumptions!$C$19/12*(COUNT('WK+CAPEX'!$D$5:BC$5)-1)),0)+BC40</f>
        <v>0</v>
      </c>
      <c r="BD49" s="557">
        <f>IF(BD$5&gt;=(Assumptions!$C$16*12+1),HLOOKUP(BD$5-Assumptions!$C$16*12,$D$5:$CI$49,$CK49,FALSE)*(1+Assumptions!$C$19/12*(COUNT('WK+CAPEX'!$D$5:BD$5)-1)),0)+BD40</f>
        <v>0</v>
      </c>
      <c r="BE49" s="557">
        <f>IF(BE$5&gt;=(Assumptions!$C$16*12+1),HLOOKUP(BE$5-Assumptions!$C$16*12,$D$5:$CI$49,$CK49,FALSE)*(1+Assumptions!$C$19/12*(COUNT('WK+CAPEX'!$D$5:BE$5)-1)),0)+BE40</f>
        <v>0</v>
      </c>
      <c r="BF49" s="557">
        <f>IF(BF$5&gt;=(Assumptions!$C$16*12+1),HLOOKUP(BF$5-Assumptions!$C$16*12,$D$5:$CI$49,$CK49,FALSE)*(1+Assumptions!$C$19/12*(COUNT('WK+CAPEX'!$D$5:BF$5)-1)),0)+BF40</f>
        <v>0</v>
      </c>
      <c r="BG49" s="557">
        <f>IF(BG$5&gt;=(Assumptions!$C$16*12+1),HLOOKUP(BG$5-Assumptions!$C$16*12,$D$5:$CI$49,$CK49,FALSE)*(1+Assumptions!$C$19/12*(COUNT('WK+CAPEX'!$D$5:BG$5)-1)),0)+BG40</f>
        <v>0</v>
      </c>
      <c r="BH49" s="557">
        <f>IF(BH$5&gt;=(Assumptions!$C$16*12+1),HLOOKUP(BH$5-Assumptions!$C$16*12,$D$5:$CI$49,$CK49,FALSE)*(1+Assumptions!$C$19/12*(COUNT('WK+CAPEX'!$D$5:BH$5)-1)),0)+BH40</f>
        <v>0</v>
      </c>
      <c r="BI49" s="557">
        <f>IF(BI$5&gt;=(Assumptions!$C$16*12+1),HLOOKUP(BI$5-Assumptions!$C$16*12,$D$5:$CI$49,$CK49,FALSE)*(1+Assumptions!$C$19/12*(COUNT('WK+CAPEX'!$D$5:BI$5)-1)),0)+BI40</f>
        <v>0</v>
      </c>
      <c r="BJ49" s="557">
        <f>IF(BJ$5&gt;=(Assumptions!$C$16*12+1),HLOOKUP(BJ$5-Assumptions!$C$16*12,$D$5:$CI$49,$CK49,FALSE)*(1+Assumptions!$C$19/12*(COUNT('WK+CAPEX'!$D$5:BJ$5)-1)),0)+BJ40</f>
        <v>0</v>
      </c>
      <c r="BK49" s="557">
        <f>IF(BK$5&gt;=(Assumptions!$C$16*12+1),HLOOKUP(BK$5-Assumptions!$C$16*12,$D$5:$CI$49,$CK49,FALSE)*(1+Assumptions!$C$19/12*(COUNT('WK+CAPEX'!$D$5:BK$5)-1)),0)+BK40</f>
        <v>0</v>
      </c>
      <c r="BL49" s="557">
        <f>IF(BL$5&gt;=(Assumptions!$C$16*12+1),HLOOKUP(BL$5-Assumptions!$C$16*12,$D$5:$CI$49,$CK49,FALSE)*(1+Assumptions!$C$19/12*(COUNT('WK+CAPEX'!$D$5:BL$5)-1)),0)+BL40</f>
        <v>0</v>
      </c>
      <c r="BM49" s="557">
        <f>IF(BM$5&gt;=(Assumptions!$C$16*12+1),HLOOKUP(BM$5-Assumptions!$C$16*12,$D$5:$CI$49,$CK49,FALSE)*(1+Assumptions!$C$19/12*(COUNT('WK+CAPEX'!$D$5:BM$5)-1)),0)+BM40</f>
        <v>0</v>
      </c>
      <c r="BN49" s="557">
        <f>IF(BN$5&gt;=(Assumptions!$C$16*12+1),HLOOKUP(BN$5-Assumptions!$C$16*12,$D$5:$CI$49,$CK49,FALSE)*(1+Assumptions!$C$19/12*(COUNT('WK+CAPEX'!$D$5:BN$5)-1)),0)+BN40</f>
        <v>0</v>
      </c>
      <c r="BO49" s="557">
        <f>IF(BO$5&gt;=(Assumptions!$C$16*12+1),HLOOKUP(BO$5-Assumptions!$C$16*12,$D$5:$CI$49,$CK49,FALSE)*(1+Assumptions!$C$19/12*(COUNT('WK+CAPEX'!$D$5:BO$5)-1)),0)+BO40</f>
        <v>0</v>
      </c>
      <c r="BP49" s="557">
        <f>IF(BP$5&gt;=(Assumptions!$C$16*12+1),HLOOKUP(BP$5-Assumptions!$C$16*12,$D$5:$CI$49,$CK49,FALSE)*(1+Assumptions!$C$19/12*(COUNT('WK+CAPEX'!$D$5:BP$5)-1)),0)+BP40</f>
        <v>0</v>
      </c>
      <c r="BQ49" s="557">
        <f>IF(BQ$5&gt;=(Assumptions!$C$16*12+1),HLOOKUP(BQ$5-Assumptions!$C$16*12,$D$5:$CI$49,$CK49,FALSE)*(1+Assumptions!$C$19/12*(COUNT('WK+CAPEX'!$D$5:BQ$5)-1)),0)+BQ40</f>
        <v>0</v>
      </c>
      <c r="BR49" s="557">
        <f>IF(BR$5&gt;=(Assumptions!$C$16*12+1),HLOOKUP(BR$5-Assumptions!$C$16*12,$D$5:$CI$49,$CK49,FALSE)*(1+Assumptions!$C$19/12*(COUNT('WK+CAPEX'!$D$5:BR$5)-1)),0)+BR40</f>
        <v>0</v>
      </c>
      <c r="BS49" s="557">
        <f>IF(BS$5&gt;=(Assumptions!$C$16*12+1),HLOOKUP(BS$5-Assumptions!$C$16*12,$D$5:$CI$49,$CK49,FALSE)*(1+Assumptions!$C$19/12*(COUNT('WK+CAPEX'!$D$5:BS$5)-1)),0)+BS40</f>
        <v>0</v>
      </c>
      <c r="BT49" s="557">
        <f>IF(BT$5&gt;=(Assumptions!$C$16*12+1),HLOOKUP(BT$5-Assumptions!$C$16*12,$D$5:$CI$49,$CK49,FALSE)*(1+Assumptions!$C$19/12*(COUNT('WK+CAPEX'!$D$5:BT$5)-1)),0)+BT40</f>
        <v>0</v>
      </c>
      <c r="BU49" s="557">
        <f>IF(BU$5&gt;=(Assumptions!$C$16*12+1),HLOOKUP(BU$5-Assumptions!$C$16*12,$D$5:$CI$49,$CK49,FALSE)*(1+Assumptions!$C$19/12*(COUNT('WK+CAPEX'!$D$5:BU$5)-1)),0)+BU40</f>
        <v>0</v>
      </c>
      <c r="BV49" s="557">
        <f>IF(BV$5&gt;=(Assumptions!$C$16*12+1),HLOOKUP(BV$5-Assumptions!$C$16*12,$D$5:$CI$49,$CK49,FALSE)*(1+Assumptions!$C$19/12*(COUNT('WK+CAPEX'!$D$5:BV$5)-1)),0)+BV40</f>
        <v>0</v>
      </c>
      <c r="BW49" s="557">
        <f>IF(BW$5&gt;=(Assumptions!$C$16*12+1),HLOOKUP(BW$5-Assumptions!$C$16*12,$D$5:$CI$49,$CK49,FALSE)*(1+Assumptions!$C$19/12*(COUNT('WK+CAPEX'!$D$5:BW$5)-1)),0)+BW40</f>
        <v>0</v>
      </c>
      <c r="BX49" s="557">
        <f>IF(BX$5&gt;=(Assumptions!$C$16*12+1),HLOOKUP(BX$5-Assumptions!$C$16*12,$D$5:$CI$49,$CK49,FALSE)*(1+Assumptions!$C$19/12*(COUNT('WK+CAPEX'!$D$5:BX$5)-1)),0)+BX40</f>
        <v>0</v>
      </c>
      <c r="BY49" s="557">
        <f>IF(BY$5&gt;=(Assumptions!$C$16*12+1),HLOOKUP(BY$5-Assumptions!$C$16*12,$D$5:$CI$49,$CK49,FALSE)*(1+Assumptions!$C$19/12*(COUNT('WK+CAPEX'!$D$5:BY$5)-1)),0)+BY40</f>
        <v>0</v>
      </c>
      <c r="BZ49" s="557">
        <f>IF(BZ$5&gt;=(Assumptions!$C$16*12+1),HLOOKUP(BZ$5-Assumptions!$C$16*12,$D$5:$CI$49,$CK49,FALSE)*(1+Assumptions!$C$19/12*(COUNT('WK+CAPEX'!$D$5:BZ$5)-1)),0)+BZ40</f>
        <v>0</v>
      </c>
      <c r="CA49" s="557">
        <f>IF(CA$5&gt;=(Assumptions!$C$16*12+1),HLOOKUP(CA$5-Assumptions!$C$16*12,$D$5:$CI$49,$CK49,FALSE)*(1+Assumptions!$C$19/12*(COUNT('WK+CAPEX'!$D$5:CA$5)-1)),0)+CA40</f>
        <v>0</v>
      </c>
      <c r="CB49" s="557">
        <f>IF(CB$5&gt;=(Assumptions!$C$16*12+1),HLOOKUP(CB$5-Assumptions!$C$16*12,$D$5:$CI$49,$CK49,FALSE)*(1+Assumptions!$C$19/12*(COUNT('WK+CAPEX'!$D$5:CB$5)-1)),0)+CB40</f>
        <v>0</v>
      </c>
      <c r="CC49" s="557">
        <f>IF(CC$5&gt;=(Assumptions!$C$16*12+1),HLOOKUP(CC$5-Assumptions!$C$16*12,$D$5:$CI$49,$CK49,FALSE)*(1+Assumptions!$C$19/12*(COUNT('WK+CAPEX'!$D$5:CC$5)-1)),0)+CC40</f>
        <v>0</v>
      </c>
      <c r="CD49" s="557">
        <f>IF(CD$5&gt;=(Assumptions!$C$16*12+1),HLOOKUP(CD$5-Assumptions!$C$16*12,$D$5:$CI$49,$CK49,FALSE)*(1+Assumptions!$C$19/12*(COUNT('WK+CAPEX'!$D$5:CD$5)-1)),0)+CD40</f>
        <v>0</v>
      </c>
      <c r="CE49" s="557">
        <f>IF(CE$5&gt;=(Assumptions!$C$16*12+1),HLOOKUP(CE$5-Assumptions!$C$16*12,$D$5:$CI$49,$CK49,FALSE)*(1+Assumptions!$C$19/12*(COUNT('WK+CAPEX'!$D$5:CE$5)-1)),0)+CE40</f>
        <v>0</v>
      </c>
      <c r="CF49" s="557">
        <f>IF(CF$5&gt;=(Assumptions!$C$16*12+1),HLOOKUP(CF$5-Assumptions!$C$16*12,$D$5:$CI$49,$CK49,FALSE)*(1+Assumptions!$C$19/12*(COUNT('WK+CAPEX'!$D$5:CF$5)-1)),0)+CF40</f>
        <v>0</v>
      </c>
      <c r="CG49" s="557">
        <f>IF(CG$5&gt;=(Assumptions!$C$16*12+1),HLOOKUP(CG$5-Assumptions!$C$16*12,$D$5:$CI$49,$CK49,FALSE)*(1+Assumptions!$C$19/12*(COUNT('WK+CAPEX'!$D$5:CG$5)-1)),0)+CG40</f>
        <v>0</v>
      </c>
      <c r="CH49" s="557">
        <f>IF(CH$5&gt;=(Assumptions!$C$16*12+1),HLOOKUP(CH$5-Assumptions!$C$16*12,$D$5:$CI$49,$CK49,FALSE)*(1+Assumptions!$C$19/12*(COUNT('WK+CAPEX'!$D$5:CH$5)-1)),0)+CH40</f>
        <v>0</v>
      </c>
      <c r="CI49" s="557">
        <f>IF(CI$5&gt;=(Assumptions!$C$16*12+1),HLOOKUP(CI$5-Assumptions!$C$16*12,$D$5:$CI$49,$CK49,FALSE)*(1+Assumptions!$C$19/12*(COUNT('WK+CAPEX'!$D$5:CI$5)-1)),0)+CI40</f>
        <v>0</v>
      </c>
      <c r="CJ49" s="881"/>
      <c r="CK49" s="406">
        <v>45</v>
      </c>
    </row>
    <row r="50" spans="1:89" ht="13.5" customHeight="1">
      <c r="A50" s="437" t="str">
        <f>Assumptions!A17</f>
        <v>Other</v>
      </c>
      <c r="B50" s="716"/>
      <c r="C50" s="971" t="str">
        <f>Settings!$C$7</f>
        <v>USD</v>
      </c>
      <c r="D50" s="557">
        <f>IF(D$5&gt;=(Assumptions!$C$17*12+1),HLOOKUP(D$5-Assumptions!$C$17*12,$D$5:$CI$50,$CK50,FALSE)*(1+Assumptions!$C$19/12*(COUNT('WK+CAPEX'!$D$5:D$5)-1)),0)+D41</f>
        <v>0</v>
      </c>
      <c r="E50" s="557">
        <f>IF(E$5&gt;=(Assumptions!$C$17*12+1),HLOOKUP(E$5-Assumptions!$C$17*12,$D$5:$CI$50,$CK50,FALSE)*(1+Assumptions!$C$19/12*(COUNT('WK+CAPEX'!$D$5:E$5)-1)),0)+E41</f>
        <v>0</v>
      </c>
      <c r="F50" s="557">
        <f>IF(F$5&gt;=(Assumptions!$C$17*12+1),HLOOKUP(F$5-Assumptions!$C$17*12,$D$5:$CI$50,$CK50,FALSE)*(1+Assumptions!$C$19/12*(COUNT('WK+CAPEX'!$D$5:F$5)-1)),0)+F41</f>
        <v>0</v>
      </c>
      <c r="G50" s="557">
        <f>IF(G$5&gt;=(Assumptions!$C$17*12+1),HLOOKUP(G$5-Assumptions!$C$17*12,$D$5:$CI$50,$CK50,FALSE)*(1+Assumptions!$C$19/12*(COUNT('WK+CAPEX'!$D$5:G$5)-1)),0)+G41</f>
        <v>0</v>
      </c>
      <c r="H50" s="557">
        <f>IF(H$5&gt;=(Assumptions!$C$17*12+1),HLOOKUP(H$5-Assumptions!$C$17*12,$D$5:$CI$50,$CK50,FALSE)*(1+Assumptions!$C$19/12*(COUNT('WK+CAPEX'!$D$5:H$5)-1)),0)+H41</f>
        <v>0</v>
      </c>
      <c r="I50" s="557">
        <f>IF(I$5&gt;=(Assumptions!$C$17*12+1),HLOOKUP(I$5-Assumptions!$C$17*12,$D$5:$CI$50,$CK50,FALSE)*(1+Assumptions!$C$19/12*(COUNT('WK+CAPEX'!$D$5:I$5)-1)),0)+I41</f>
        <v>0</v>
      </c>
      <c r="J50" s="557">
        <f>IF(J$5&gt;=(Assumptions!$C$17*12+1),HLOOKUP(J$5-Assumptions!$C$17*12,$D$5:$CI$50,$CK50,FALSE)*(1+Assumptions!$C$19/12*(COUNT('WK+CAPEX'!$D$5:J$5)-1)),0)+J41</f>
        <v>0</v>
      </c>
      <c r="K50" s="557">
        <f>IF(K$5&gt;=(Assumptions!$C$17*12+1),HLOOKUP(K$5-Assumptions!$C$17*12,$D$5:$CI$50,$CK50,FALSE)*(1+Assumptions!$C$19/12*(COUNT('WK+CAPEX'!$D$5:K$5)-1)),0)+K41</f>
        <v>0</v>
      </c>
      <c r="L50" s="557">
        <f>IF(L$5&gt;=(Assumptions!$C$17*12+1),HLOOKUP(L$5-Assumptions!$C$17*12,$D$5:$CI$50,$CK50,FALSE)*(1+Assumptions!$C$19/12*(COUNT('WK+CAPEX'!$D$5:L$5)-1)),0)+L41</f>
        <v>0</v>
      </c>
      <c r="M50" s="557">
        <f>IF(M$5&gt;=(Assumptions!$C$17*12+1),HLOOKUP(M$5-Assumptions!$C$17*12,$D$5:$CI$50,$CK50,FALSE)*(1+Assumptions!$C$19/12*(COUNT('WK+CAPEX'!$D$5:M$5)-1)),0)+M41</f>
        <v>0</v>
      </c>
      <c r="N50" s="557">
        <f>IF(N$5&gt;=(Assumptions!$C$17*12+1),HLOOKUP(N$5-Assumptions!$C$17*12,$D$5:$CI$50,$CK50,FALSE)*(1+Assumptions!$C$19/12*(COUNT('WK+CAPEX'!$D$5:N$5)-1)),0)+N41</f>
        <v>0</v>
      </c>
      <c r="O50" s="557">
        <f>IF(O$5&gt;=(Assumptions!$C$17*12+1),HLOOKUP(O$5-Assumptions!$C$17*12,$D$5:$CI$50,$CK50,FALSE)*(1+Assumptions!$C$19/12*(COUNT('WK+CAPEX'!$D$5:O$5)-1)),0)+O41</f>
        <v>0</v>
      </c>
      <c r="P50" s="557">
        <f>IF(P$5&gt;=(Assumptions!$C$17*12+1),HLOOKUP(P$5-Assumptions!$C$17*12,$D$5:$CI$50,$CK50,FALSE)*(1+Assumptions!$C$19/12*(COUNT('WK+CAPEX'!$D$5:P$5)-1)),0)+P41</f>
        <v>0</v>
      </c>
      <c r="Q50" s="557">
        <f>IF(Q$5&gt;=(Assumptions!$C$17*12+1),HLOOKUP(Q$5-Assumptions!$C$17*12,$D$5:$CI$50,$CK50,FALSE)*(1+Assumptions!$C$19/12*(COUNT('WK+CAPEX'!$D$5:Q$5)-1)),0)+Q41</f>
        <v>0</v>
      </c>
      <c r="R50" s="557">
        <f>IF(R$5&gt;=(Assumptions!$C$17*12+1),HLOOKUP(R$5-Assumptions!$C$17*12,$D$5:$CI$50,$CK50,FALSE)*(1+Assumptions!$C$19/12*(COUNT('WK+CAPEX'!$D$5:R$5)-1)),0)+R41</f>
        <v>0</v>
      </c>
      <c r="S50" s="557">
        <f>IF(S$5&gt;=(Assumptions!$C$17*12+1),HLOOKUP(S$5-Assumptions!$C$17*12,$D$5:$CI$50,$CK50,FALSE)*(1+Assumptions!$C$19/12*(COUNT('WK+CAPEX'!$D$5:S$5)-1)),0)+S41</f>
        <v>0</v>
      </c>
      <c r="T50" s="557">
        <f>IF(T$5&gt;=(Assumptions!$C$17*12+1),HLOOKUP(T$5-Assumptions!$C$17*12,$D$5:$CI$50,$CK50,FALSE)*(1+Assumptions!$C$19/12*(COUNT('WK+CAPEX'!$D$5:T$5)-1)),0)+T41</f>
        <v>0</v>
      </c>
      <c r="U50" s="557">
        <f>IF(U$5&gt;=(Assumptions!$C$17*12+1),HLOOKUP(U$5-Assumptions!$C$17*12,$D$5:$CI$50,$CK50,FALSE)*(1+Assumptions!$C$19/12*(COUNT('WK+CAPEX'!$D$5:U$5)-1)),0)+U41</f>
        <v>0</v>
      </c>
      <c r="V50" s="557">
        <f>IF(V$5&gt;=(Assumptions!$C$17*12+1),HLOOKUP(V$5-Assumptions!$C$17*12,$D$5:$CI$50,$CK50,FALSE)*(1+Assumptions!$C$19/12*(COUNT('WK+CAPEX'!$D$5:V$5)-1)),0)+V41</f>
        <v>0</v>
      </c>
      <c r="W50" s="557">
        <f>IF(W$5&gt;=(Assumptions!$C$17*12+1),HLOOKUP(W$5-Assumptions!$C$17*12,$D$5:$CI$50,$CK50,FALSE)*(1+Assumptions!$C$19/12*(COUNT('WK+CAPEX'!$D$5:W$5)-1)),0)+W41</f>
        <v>0</v>
      </c>
      <c r="X50" s="557">
        <f>IF(X$5&gt;=(Assumptions!$C$17*12+1),HLOOKUP(X$5-Assumptions!$C$17*12,$D$5:$CI$50,$CK50,FALSE)*(1+Assumptions!$C$19/12*(COUNT('WK+CAPEX'!$D$5:X$5)-1)),0)+X41</f>
        <v>0</v>
      </c>
      <c r="Y50" s="557">
        <f>IF(Y$5&gt;=(Assumptions!$C$17*12+1),HLOOKUP(Y$5-Assumptions!$C$17*12,$D$5:$CI$50,$CK50,FALSE)*(1+Assumptions!$C$19/12*(COUNT('WK+CAPEX'!$D$5:Y$5)-1)),0)+Y41</f>
        <v>0</v>
      </c>
      <c r="Z50" s="557">
        <f>IF(Z$5&gt;=(Assumptions!$C$17*12+1),HLOOKUP(Z$5-Assumptions!$C$17*12,$D$5:$CI$50,$CK50,FALSE)*(1+Assumptions!$C$19/12*(COUNT('WK+CAPEX'!$D$5:Z$5)-1)),0)+Z41</f>
        <v>0</v>
      </c>
      <c r="AA50" s="557">
        <f>IF(AA$5&gt;=(Assumptions!$C$17*12+1),HLOOKUP(AA$5-Assumptions!$C$17*12,$D$5:$CI$50,$CK50,FALSE)*(1+Assumptions!$C$19/12*(COUNT('WK+CAPEX'!$D$5:AA$5)-1)),0)+AA41</f>
        <v>0</v>
      </c>
      <c r="AB50" s="557">
        <f>IF(AB$5&gt;=(Assumptions!$C$17*12+1),HLOOKUP(AB$5-Assumptions!$C$17*12,$D$5:$CI$50,$CK50,FALSE)*(1+Assumptions!$C$19/12*(COUNT('WK+CAPEX'!$D$5:AB$5)-1)),0)+AB41</f>
        <v>0</v>
      </c>
      <c r="AC50" s="557">
        <f>IF(AC$5&gt;=(Assumptions!$C$17*12+1),HLOOKUP(AC$5-Assumptions!$C$17*12,$D$5:$CI$50,$CK50,FALSE)*(1+Assumptions!$C$19/12*(COUNT('WK+CAPEX'!$D$5:AC$5)-1)),0)+AC41</f>
        <v>0</v>
      </c>
      <c r="AD50" s="557">
        <f>IF(AD$5&gt;=(Assumptions!$C$17*12+1),HLOOKUP(AD$5-Assumptions!$C$17*12,$D$5:$CI$50,$CK50,FALSE)*(1+Assumptions!$C$19/12*(COUNT('WK+CAPEX'!$D$5:AD$5)-1)),0)+AD41</f>
        <v>0</v>
      </c>
      <c r="AE50" s="557">
        <f>IF(AE$5&gt;=(Assumptions!$C$17*12+1),HLOOKUP(AE$5-Assumptions!$C$17*12,$D$5:$CI$50,$CK50,FALSE)*(1+Assumptions!$C$19/12*(COUNT('WK+CAPEX'!$D$5:AE$5)-1)),0)+AE41</f>
        <v>0</v>
      </c>
      <c r="AF50" s="557">
        <f>IF(AF$5&gt;=(Assumptions!$C$17*12+1),HLOOKUP(AF$5-Assumptions!$C$17*12,$D$5:$CI$50,$CK50,FALSE)*(1+Assumptions!$C$19/12*(COUNT('WK+CAPEX'!$D$5:AF$5)-1)),0)+AF41</f>
        <v>0</v>
      </c>
      <c r="AG50" s="557">
        <f>IF(AG$5&gt;=(Assumptions!$C$17*12+1),HLOOKUP(AG$5-Assumptions!$C$17*12,$D$5:$CI$50,$CK50,FALSE)*(1+Assumptions!$C$19/12*(COUNT('WK+CAPEX'!$D$5:AG$5)-1)),0)+AG41</f>
        <v>0</v>
      </c>
      <c r="AH50" s="557">
        <f>IF(AH$5&gt;=(Assumptions!$C$17*12+1),HLOOKUP(AH$5-Assumptions!$C$17*12,$D$5:$CI$50,$CK50,FALSE)*(1+Assumptions!$C$19/12*(COUNT('WK+CAPEX'!$D$5:AH$5)-1)),0)+AH41</f>
        <v>0</v>
      </c>
      <c r="AI50" s="557">
        <f>IF(AI$5&gt;=(Assumptions!$C$17*12+1),HLOOKUP(AI$5-Assumptions!$C$17*12,$D$5:$CI$50,$CK50,FALSE)*(1+Assumptions!$C$19/12*(COUNT('WK+CAPEX'!$D$5:AI$5)-1)),0)+AI41</f>
        <v>0</v>
      </c>
      <c r="AJ50" s="557">
        <f>IF(AJ$5&gt;=(Assumptions!$C$17*12+1),HLOOKUP(AJ$5-Assumptions!$C$17*12,$D$5:$CI$50,$CK50,FALSE)*(1+Assumptions!$C$19/12*(COUNT('WK+CAPEX'!$D$5:AJ$5)-1)),0)+AJ41</f>
        <v>0</v>
      </c>
      <c r="AK50" s="557">
        <f>IF(AK$5&gt;=(Assumptions!$C$17*12+1),HLOOKUP(AK$5-Assumptions!$C$17*12,$D$5:$CI$50,$CK50,FALSE)*(1+Assumptions!$C$19/12*(COUNT('WK+CAPEX'!$D$5:AK$5)-1)),0)+AK41</f>
        <v>0</v>
      </c>
      <c r="AL50" s="557">
        <f>IF(AL$5&gt;=(Assumptions!$C$17*12+1),HLOOKUP(AL$5-Assumptions!$C$17*12,$D$5:$CI$50,$CK50,FALSE)*(1+Assumptions!$C$19/12*(COUNT('WK+CAPEX'!$D$5:AL$5)-1)),0)+AL41</f>
        <v>0</v>
      </c>
      <c r="AM50" s="557">
        <f>IF(AM$5&gt;=(Assumptions!$C$17*12+1),HLOOKUP(AM$5-Assumptions!$C$17*12,$D$5:$CI$50,$CK50,FALSE)*(1+Assumptions!$C$19/12*(COUNT('WK+CAPEX'!$D$5:AM$5)-1)),0)+AM41</f>
        <v>0</v>
      </c>
      <c r="AN50" s="557">
        <f>IF(AN$5&gt;=(Assumptions!$C$17*12+1),HLOOKUP(AN$5-Assumptions!$C$17*12,$D$5:$CI$50,$CK50,FALSE)*(1+Assumptions!$C$19/12*(COUNT('WK+CAPEX'!$D$5:AN$5)-1)),0)+AN41</f>
        <v>0</v>
      </c>
      <c r="AO50" s="557">
        <f>IF(AO$5&gt;=(Assumptions!$C$17*12+1),HLOOKUP(AO$5-Assumptions!$C$17*12,$D$5:$CI$50,$CK50,FALSE)*(1+Assumptions!$C$19/12*(COUNT('WK+CAPEX'!$D$5:AO$5)-1)),0)+AO41</f>
        <v>0</v>
      </c>
      <c r="AP50" s="557">
        <f>IF(AP$5&gt;=(Assumptions!$C$17*12+1),HLOOKUP(AP$5-Assumptions!$C$17*12,$D$5:$CI$50,$CK50,FALSE)*(1+Assumptions!$C$19/12*(COUNT('WK+CAPEX'!$D$5:AP$5)-1)),0)+AP41</f>
        <v>0</v>
      </c>
      <c r="AQ50" s="557">
        <f>IF(AQ$5&gt;=(Assumptions!$C$17*12+1),HLOOKUP(AQ$5-Assumptions!$C$17*12,$D$5:$CI$50,$CK50,FALSE)*(1+Assumptions!$C$19/12*(COUNT('WK+CAPEX'!$D$5:AQ$5)-1)),0)+AQ41</f>
        <v>0</v>
      </c>
      <c r="AR50" s="557">
        <f>IF(AR$5&gt;=(Assumptions!$C$17*12+1),HLOOKUP(AR$5-Assumptions!$C$17*12,$D$5:$CI$50,$CK50,FALSE)*(1+Assumptions!$C$19/12*(COUNT('WK+CAPEX'!$D$5:AR$5)-1)),0)+AR41</f>
        <v>0</v>
      </c>
      <c r="AS50" s="557">
        <f>IF(AS$5&gt;=(Assumptions!$C$17*12+1),HLOOKUP(AS$5-Assumptions!$C$17*12,$D$5:$CI$50,$CK50,FALSE)*(1+Assumptions!$C$19/12*(COUNT('WK+CAPEX'!$D$5:AS$5)-1)),0)+AS41</f>
        <v>0</v>
      </c>
      <c r="AT50" s="557">
        <f>IF(AT$5&gt;=(Assumptions!$C$17*12+1),HLOOKUP(AT$5-Assumptions!$C$17*12,$D$5:$CI$50,$CK50,FALSE)*(1+Assumptions!$C$19/12*(COUNT('WK+CAPEX'!$D$5:AT$5)-1)),0)+AT41</f>
        <v>0</v>
      </c>
      <c r="AU50" s="557">
        <f>IF(AU$5&gt;=(Assumptions!$C$17*12+1),HLOOKUP(AU$5-Assumptions!$C$17*12,$D$5:$CI$50,$CK50,FALSE)*(1+Assumptions!$C$19/12*(COUNT('WK+CAPEX'!$D$5:AU$5)-1)),0)+AU41</f>
        <v>0</v>
      </c>
      <c r="AV50" s="557">
        <f>IF(AV$5&gt;=(Assumptions!$C$17*12+1),HLOOKUP(AV$5-Assumptions!$C$17*12,$D$5:$CI$50,$CK50,FALSE)*(1+Assumptions!$C$19/12*(COUNT('WK+CAPEX'!$D$5:AV$5)-1)),0)+AV41</f>
        <v>0</v>
      </c>
      <c r="AW50" s="557">
        <f>IF(AW$5&gt;=(Assumptions!$C$17*12+1),HLOOKUP(AW$5-Assumptions!$C$17*12,$D$5:$CI$50,$CK50,FALSE)*(1+Assumptions!$C$19/12*(COUNT('WK+CAPEX'!$D$5:AW$5)-1)),0)+AW41</f>
        <v>0</v>
      </c>
      <c r="AX50" s="557">
        <f>IF(AX$5&gt;=(Assumptions!$C$17*12+1),HLOOKUP(AX$5-Assumptions!$C$17*12,$D$5:$CI$50,$CK50,FALSE)*(1+Assumptions!$C$19/12*(COUNT('WK+CAPEX'!$D$5:AX$5)-1)),0)+AX41</f>
        <v>0</v>
      </c>
      <c r="AY50" s="557">
        <f>IF(AY$5&gt;=(Assumptions!$C$17*12+1),HLOOKUP(AY$5-Assumptions!$C$17*12,$D$5:$CI$50,$CK50,FALSE)*(1+Assumptions!$C$19/12*(COUNT('WK+CAPEX'!$D$5:AY$5)-1)),0)+AY41</f>
        <v>0</v>
      </c>
      <c r="AZ50" s="557">
        <f>IF(AZ$5&gt;=(Assumptions!$C$17*12+1),HLOOKUP(AZ$5-Assumptions!$C$17*12,$D$5:$CI$50,$CK50,FALSE)*(1+Assumptions!$C$19/12*(COUNT('WK+CAPEX'!$D$5:AZ$5)-1)),0)+AZ41</f>
        <v>0</v>
      </c>
      <c r="BA50" s="557">
        <f>IF(BA$5&gt;=(Assumptions!$C$17*12+1),HLOOKUP(BA$5-Assumptions!$C$17*12,$D$5:$CI$50,$CK50,FALSE)*(1+Assumptions!$C$19/12*(COUNT('WK+CAPEX'!$D$5:BA$5)-1)),0)+BA41</f>
        <v>0</v>
      </c>
      <c r="BB50" s="557">
        <f>IF(BB$5&gt;=(Assumptions!$C$17*12+1),HLOOKUP(BB$5-Assumptions!$C$17*12,$D$5:$CI$50,$CK50,FALSE)*(1+Assumptions!$C$19/12*(COUNT('WK+CAPEX'!$D$5:BB$5)-1)),0)+BB41</f>
        <v>0</v>
      </c>
      <c r="BC50" s="557">
        <f>IF(BC$5&gt;=(Assumptions!$C$17*12+1),HLOOKUP(BC$5-Assumptions!$C$17*12,$D$5:$CI$50,$CK50,FALSE)*(1+Assumptions!$C$19/12*(COUNT('WK+CAPEX'!$D$5:BC$5)-1)),0)+BC41</f>
        <v>0</v>
      </c>
      <c r="BD50" s="557">
        <f>IF(BD$5&gt;=(Assumptions!$C$17*12+1),HLOOKUP(BD$5-Assumptions!$C$17*12,$D$5:$CI$50,$CK50,FALSE)*(1+Assumptions!$C$19/12*(COUNT('WK+CAPEX'!$D$5:BD$5)-1)),0)+BD41</f>
        <v>0</v>
      </c>
      <c r="BE50" s="557">
        <f>IF(BE$5&gt;=(Assumptions!$C$17*12+1),HLOOKUP(BE$5-Assumptions!$C$17*12,$D$5:$CI$50,$CK50,FALSE)*(1+Assumptions!$C$19/12*(COUNT('WK+CAPEX'!$D$5:BE$5)-1)),0)+BE41</f>
        <v>0</v>
      </c>
      <c r="BF50" s="557">
        <f>IF(BF$5&gt;=(Assumptions!$C$17*12+1),HLOOKUP(BF$5-Assumptions!$C$17*12,$D$5:$CI$50,$CK50,FALSE)*(1+Assumptions!$C$19/12*(COUNT('WK+CAPEX'!$D$5:BF$5)-1)),0)+BF41</f>
        <v>0</v>
      </c>
      <c r="BG50" s="557">
        <f>IF(BG$5&gt;=(Assumptions!$C$17*12+1),HLOOKUP(BG$5-Assumptions!$C$17*12,$D$5:$CI$50,$CK50,FALSE)*(1+Assumptions!$C$19/12*(COUNT('WK+CAPEX'!$D$5:BG$5)-1)),0)+BG41</f>
        <v>0</v>
      </c>
      <c r="BH50" s="557">
        <f>IF(BH$5&gt;=(Assumptions!$C$17*12+1),HLOOKUP(BH$5-Assumptions!$C$17*12,$D$5:$CI$50,$CK50,FALSE)*(1+Assumptions!$C$19/12*(COUNT('WK+CAPEX'!$D$5:BH$5)-1)),0)+BH41</f>
        <v>0</v>
      </c>
      <c r="BI50" s="557">
        <f>IF(BI$5&gt;=(Assumptions!$C$17*12+1),HLOOKUP(BI$5-Assumptions!$C$17*12,$D$5:$CI$50,$CK50,FALSE)*(1+Assumptions!$C$19/12*(COUNT('WK+CAPEX'!$D$5:BI$5)-1)),0)+BI41</f>
        <v>0</v>
      </c>
      <c r="BJ50" s="557">
        <f>IF(BJ$5&gt;=(Assumptions!$C$17*12+1),HLOOKUP(BJ$5-Assumptions!$C$17*12,$D$5:$CI$50,$CK50,FALSE)*(1+Assumptions!$C$19/12*(COUNT('WK+CAPEX'!$D$5:BJ$5)-1)),0)+BJ41</f>
        <v>0</v>
      </c>
      <c r="BK50" s="557">
        <f>IF(BK$5&gt;=(Assumptions!$C$17*12+1),HLOOKUP(BK$5-Assumptions!$C$17*12,$D$5:$CI$50,$CK50,FALSE)*(1+Assumptions!$C$19/12*(COUNT('WK+CAPEX'!$D$5:BK$5)-1)),0)+BK41</f>
        <v>0</v>
      </c>
      <c r="BL50" s="557">
        <f>IF(BL$5&gt;=(Assumptions!$C$17*12+1),HLOOKUP(BL$5-Assumptions!$C$17*12,$D$5:$CI$50,$CK50,FALSE)*(1+Assumptions!$C$19/12*(COUNT('WK+CAPEX'!$D$5:BL$5)-1)),0)+BL41</f>
        <v>0</v>
      </c>
      <c r="BM50" s="557">
        <f>IF(BM$5&gt;=(Assumptions!$C$17*12+1),HLOOKUP(BM$5-Assumptions!$C$17*12,$D$5:$CI$50,$CK50,FALSE)*(1+Assumptions!$C$19/12*(COUNT('WK+CAPEX'!$D$5:BM$5)-1)),0)+BM41</f>
        <v>0</v>
      </c>
      <c r="BN50" s="557">
        <f>IF(BN$5&gt;=(Assumptions!$C$17*12+1),HLOOKUP(BN$5-Assumptions!$C$17*12,$D$5:$CI$50,$CK50,FALSE)*(1+Assumptions!$C$19/12*(COUNT('WK+CAPEX'!$D$5:BN$5)-1)),0)+BN41</f>
        <v>0</v>
      </c>
      <c r="BO50" s="557">
        <f>IF(BO$5&gt;=(Assumptions!$C$17*12+1),HLOOKUP(BO$5-Assumptions!$C$17*12,$D$5:$CI$50,$CK50,FALSE)*(1+Assumptions!$C$19/12*(COUNT('WK+CAPEX'!$D$5:BO$5)-1)),0)+BO41</f>
        <v>0</v>
      </c>
      <c r="BP50" s="557">
        <f>IF(BP$5&gt;=(Assumptions!$C$17*12+1),HLOOKUP(BP$5-Assumptions!$C$17*12,$D$5:$CI$50,$CK50,FALSE)*(1+Assumptions!$C$19/12*(COUNT('WK+CAPEX'!$D$5:BP$5)-1)),0)+BP41</f>
        <v>0</v>
      </c>
      <c r="BQ50" s="557">
        <f>IF(BQ$5&gt;=(Assumptions!$C$17*12+1),HLOOKUP(BQ$5-Assumptions!$C$17*12,$D$5:$CI$50,$CK50,FALSE)*(1+Assumptions!$C$19/12*(COUNT('WK+CAPEX'!$D$5:BQ$5)-1)),0)+BQ41</f>
        <v>0</v>
      </c>
      <c r="BR50" s="557">
        <f>IF(BR$5&gt;=(Assumptions!$C$17*12+1),HLOOKUP(BR$5-Assumptions!$C$17*12,$D$5:$CI$50,$CK50,FALSE)*(1+Assumptions!$C$19/12*(COUNT('WK+CAPEX'!$D$5:BR$5)-1)),0)+BR41</f>
        <v>0</v>
      </c>
      <c r="BS50" s="557">
        <f>IF(BS$5&gt;=(Assumptions!$C$17*12+1),HLOOKUP(BS$5-Assumptions!$C$17*12,$D$5:$CI$50,$CK50,FALSE)*(1+Assumptions!$C$19/12*(COUNT('WK+CAPEX'!$D$5:BS$5)-1)),0)+BS41</f>
        <v>0</v>
      </c>
      <c r="BT50" s="557">
        <f>IF(BT$5&gt;=(Assumptions!$C$17*12+1),HLOOKUP(BT$5-Assumptions!$C$17*12,$D$5:$CI$50,$CK50,FALSE)*(1+Assumptions!$C$19/12*(COUNT('WK+CAPEX'!$D$5:BT$5)-1)),0)+BT41</f>
        <v>0</v>
      </c>
      <c r="BU50" s="557">
        <f>IF(BU$5&gt;=(Assumptions!$C$17*12+1),HLOOKUP(BU$5-Assumptions!$C$17*12,$D$5:$CI$50,$CK50,FALSE)*(1+Assumptions!$C$19/12*(COUNT('WK+CAPEX'!$D$5:BU$5)-1)),0)+BU41</f>
        <v>0</v>
      </c>
      <c r="BV50" s="557">
        <f>IF(BV$5&gt;=(Assumptions!$C$17*12+1),HLOOKUP(BV$5-Assumptions!$C$17*12,$D$5:$CI$50,$CK50,FALSE)*(1+Assumptions!$C$19/12*(COUNT('WK+CAPEX'!$D$5:BV$5)-1)),0)+BV41</f>
        <v>0</v>
      </c>
      <c r="BW50" s="557">
        <f>IF(BW$5&gt;=(Assumptions!$C$17*12+1),HLOOKUP(BW$5-Assumptions!$C$17*12,$D$5:$CI$50,$CK50,FALSE)*(1+Assumptions!$C$19/12*(COUNT('WK+CAPEX'!$D$5:BW$5)-1)),0)+BW41</f>
        <v>0</v>
      </c>
      <c r="BX50" s="557">
        <f>IF(BX$5&gt;=(Assumptions!$C$17*12+1),HLOOKUP(BX$5-Assumptions!$C$17*12,$D$5:$CI$50,$CK50,FALSE)*(1+Assumptions!$C$19/12*(COUNT('WK+CAPEX'!$D$5:BX$5)-1)),0)+BX41</f>
        <v>0</v>
      </c>
      <c r="BY50" s="557">
        <f>IF(BY$5&gt;=(Assumptions!$C$17*12+1),HLOOKUP(BY$5-Assumptions!$C$17*12,$D$5:$CI$50,$CK50,FALSE)*(1+Assumptions!$C$19/12*(COUNT('WK+CAPEX'!$D$5:BY$5)-1)),0)+BY41</f>
        <v>0</v>
      </c>
      <c r="BZ50" s="557">
        <f>IF(BZ$5&gt;=(Assumptions!$C$17*12+1),HLOOKUP(BZ$5-Assumptions!$C$17*12,$D$5:$CI$50,$CK50,FALSE)*(1+Assumptions!$C$19/12*(COUNT('WK+CAPEX'!$D$5:BZ$5)-1)),0)+BZ41</f>
        <v>0</v>
      </c>
      <c r="CA50" s="557">
        <f>IF(CA$5&gt;=(Assumptions!$C$17*12+1),HLOOKUP(CA$5-Assumptions!$C$17*12,$D$5:$CI$50,$CK50,FALSE)*(1+Assumptions!$C$19/12*(COUNT('WK+CAPEX'!$D$5:CA$5)-1)),0)+CA41</f>
        <v>0</v>
      </c>
      <c r="CB50" s="557">
        <f>IF(CB$5&gt;=(Assumptions!$C$17*12+1),HLOOKUP(CB$5-Assumptions!$C$17*12,$D$5:$CI$50,$CK50,FALSE)*(1+Assumptions!$C$19/12*(COUNT('WK+CAPEX'!$D$5:CB$5)-1)),0)+CB41</f>
        <v>0</v>
      </c>
      <c r="CC50" s="557">
        <f>IF(CC$5&gt;=(Assumptions!$C$17*12+1),HLOOKUP(CC$5-Assumptions!$C$17*12,$D$5:$CI$50,$CK50,FALSE)*(1+Assumptions!$C$19/12*(COUNT('WK+CAPEX'!$D$5:CC$5)-1)),0)+CC41</f>
        <v>0</v>
      </c>
      <c r="CD50" s="557">
        <f>IF(CD$5&gt;=(Assumptions!$C$17*12+1),HLOOKUP(CD$5-Assumptions!$C$17*12,$D$5:$CI$50,$CK50,FALSE)*(1+Assumptions!$C$19/12*(COUNT('WK+CAPEX'!$D$5:CD$5)-1)),0)+CD41</f>
        <v>0</v>
      </c>
      <c r="CE50" s="557">
        <f>IF(CE$5&gt;=(Assumptions!$C$17*12+1),HLOOKUP(CE$5-Assumptions!$C$17*12,$D$5:$CI$50,$CK50,FALSE)*(1+Assumptions!$C$19/12*(COUNT('WK+CAPEX'!$D$5:CE$5)-1)),0)+CE41</f>
        <v>0</v>
      </c>
      <c r="CF50" s="557">
        <f>IF(CF$5&gt;=(Assumptions!$C$17*12+1),HLOOKUP(CF$5-Assumptions!$C$17*12,$D$5:$CI$50,$CK50,FALSE)*(1+Assumptions!$C$19/12*(COUNT('WK+CAPEX'!$D$5:CF$5)-1)),0)+CF41</f>
        <v>0</v>
      </c>
      <c r="CG50" s="557">
        <f>IF(CG$5&gt;=(Assumptions!$C$17*12+1),HLOOKUP(CG$5-Assumptions!$C$17*12,$D$5:$CI$50,$CK50,FALSE)*(1+Assumptions!$C$19/12*(COUNT('WK+CAPEX'!$D$5:CG$5)-1)),0)+CG41</f>
        <v>0</v>
      </c>
      <c r="CH50" s="557">
        <f>IF(CH$5&gt;=(Assumptions!$C$17*12+1),HLOOKUP(CH$5-Assumptions!$C$17*12,$D$5:$CI$50,$CK50,FALSE)*(1+Assumptions!$C$19/12*(COUNT('WK+CAPEX'!$D$5:CH$5)-1)),0)+CH41</f>
        <v>0</v>
      </c>
      <c r="CI50" s="557">
        <f>IF(CI$5&gt;=(Assumptions!$C$17*12+1),HLOOKUP(CI$5-Assumptions!$C$17*12,$D$5:$CI$50,$CK50,FALSE)*(1+Assumptions!$C$19/12*(COUNT('WK+CAPEX'!$D$5:CI$5)-1)),0)+CI41</f>
        <v>0</v>
      </c>
      <c r="CJ50" s="881"/>
      <c r="CK50" s="406">
        <v>46</v>
      </c>
    </row>
    <row r="51" spans="1:89" ht="25.5" customHeight="1">
      <c r="A51" s="972" t="s">
        <v>364</v>
      </c>
      <c r="B51" s="973"/>
      <c r="C51" s="974" t="str">
        <f>Settings!$C$7</f>
        <v>USD</v>
      </c>
      <c r="D51" s="975">
        <f t="shared" ref="D51:CI51" si="8">SUM(D45:D50)</f>
        <v>0</v>
      </c>
      <c r="E51" s="978">
        <f t="shared" si="8"/>
        <v>0</v>
      </c>
      <c r="F51" s="978">
        <f t="shared" si="8"/>
        <v>0</v>
      </c>
      <c r="G51" s="978">
        <f t="shared" si="8"/>
        <v>0</v>
      </c>
      <c r="H51" s="978">
        <f t="shared" si="8"/>
        <v>0</v>
      </c>
      <c r="I51" s="978">
        <f t="shared" si="8"/>
        <v>0</v>
      </c>
      <c r="J51" s="978">
        <f t="shared" si="8"/>
        <v>0</v>
      </c>
      <c r="K51" s="978">
        <f t="shared" si="8"/>
        <v>0</v>
      </c>
      <c r="L51" s="978">
        <f t="shared" si="8"/>
        <v>0</v>
      </c>
      <c r="M51" s="978">
        <f t="shared" si="8"/>
        <v>0</v>
      </c>
      <c r="N51" s="978">
        <f t="shared" si="8"/>
        <v>0</v>
      </c>
      <c r="O51" s="978">
        <f t="shared" si="8"/>
        <v>0</v>
      </c>
      <c r="P51" s="978">
        <f t="shared" si="8"/>
        <v>0</v>
      </c>
      <c r="Q51" s="978">
        <f t="shared" si="8"/>
        <v>0</v>
      </c>
      <c r="R51" s="978">
        <f t="shared" si="8"/>
        <v>0</v>
      </c>
      <c r="S51" s="978">
        <f t="shared" si="8"/>
        <v>0</v>
      </c>
      <c r="T51" s="978">
        <f t="shared" si="8"/>
        <v>0</v>
      </c>
      <c r="U51" s="978">
        <f t="shared" si="8"/>
        <v>0</v>
      </c>
      <c r="V51" s="978">
        <f t="shared" si="8"/>
        <v>0</v>
      </c>
      <c r="W51" s="978">
        <f t="shared" si="8"/>
        <v>0</v>
      </c>
      <c r="X51" s="978">
        <f t="shared" si="8"/>
        <v>0</v>
      </c>
      <c r="Y51" s="978">
        <f t="shared" si="8"/>
        <v>0</v>
      </c>
      <c r="Z51" s="978">
        <f t="shared" si="8"/>
        <v>0</v>
      </c>
      <c r="AA51" s="978">
        <f t="shared" si="8"/>
        <v>0</v>
      </c>
      <c r="AB51" s="978">
        <f t="shared" si="8"/>
        <v>0</v>
      </c>
      <c r="AC51" s="978">
        <f t="shared" si="8"/>
        <v>0</v>
      </c>
      <c r="AD51" s="978">
        <f t="shared" si="8"/>
        <v>0</v>
      </c>
      <c r="AE51" s="978">
        <f t="shared" si="8"/>
        <v>0</v>
      </c>
      <c r="AF51" s="978">
        <f t="shared" si="8"/>
        <v>0</v>
      </c>
      <c r="AG51" s="978">
        <f t="shared" si="8"/>
        <v>0</v>
      </c>
      <c r="AH51" s="978">
        <f t="shared" si="8"/>
        <v>0</v>
      </c>
      <c r="AI51" s="978">
        <f t="shared" si="8"/>
        <v>0</v>
      </c>
      <c r="AJ51" s="978">
        <f t="shared" si="8"/>
        <v>0</v>
      </c>
      <c r="AK51" s="978">
        <f t="shared" si="8"/>
        <v>0</v>
      </c>
      <c r="AL51" s="978">
        <f t="shared" si="8"/>
        <v>0</v>
      </c>
      <c r="AM51" s="978">
        <f t="shared" si="8"/>
        <v>0</v>
      </c>
      <c r="AN51" s="978">
        <f t="shared" si="8"/>
        <v>0</v>
      </c>
      <c r="AO51" s="978">
        <f t="shared" si="8"/>
        <v>0</v>
      </c>
      <c r="AP51" s="978">
        <f t="shared" si="8"/>
        <v>0</v>
      </c>
      <c r="AQ51" s="978">
        <f t="shared" si="8"/>
        <v>0</v>
      </c>
      <c r="AR51" s="978">
        <f t="shared" si="8"/>
        <v>0</v>
      </c>
      <c r="AS51" s="978">
        <f t="shared" si="8"/>
        <v>0</v>
      </c>
      <c r="AT51" s="978">
        <f t="shared" si="8"/>
        <v>0</v>
      </c>
      <c r="AU51" s="978">
        <f t="shared" si="8"/>
        <v>0</v>
      </c>
      <c r="AV51" s="978">
        <f t="shared" si="8"/>
        <v>0</v>
      </c>
      <c r="AW51" s="978">
        <f t="shared" si="8"/>
        <v>0</v>
      </c>
      <c r="AX51" s="978">
        <f t="shared" si="8"/>
        <v>0</v>
      </c>
      <c r="AY51" s="978">
        <f t="shared" si="8"/>
        <v>0</v>
      </c>
      <c r="AZ51" s="978">
        <f t="shared" si="8"/>
        <v>0</v>
      </c>
      <c r="BA51" s="978">
        <f t="shared" si="8"/>
        <v>0</v>
      </c>
      <c r="BB51" s="978">
        <f t="shared" si="8"/>
        <v>0</v>
      </c>
      <c r="BC51" s="978">
        <f t="shared" si="8"/>
        <v>0</v>
      </c>
      <c r="BD51" s="978">
        <f t="shared" si="8"/>
        <v>0</v>
      </c>
      <c r="BE51" s="978">
        <f t="shared" si="8"/>
        <v>0</v>
      </c>
      <c r="BF51" s="978">
        <f t="shared" si="8"/>
        <v>0</v>
      </c>
      <c r="BG51" s="978">
        <f t="shared" si="8"/>
        <v>0</v>
      </c>
      <c r="BH51" s="978">
        <f t="shared" si="8"/>
        <v>0</v>
      </c>
      <c r="BI51" s="978">
        <f t="shared" si="8"/>
        <v>0</v>
      </c>
      <c r="BJ51" s="978">
        <f t="shared" si="8"/>
        <v>0</v>
      </c>
      <c r="BK51" s="978">
        <f t="shared" si="8"/>
        <v>0</v>
      </c>
      <c r="BL51" s="978">
        <f t="shared" si="8"/>
        <v>0</v>
      </c>
      <c r="BM51" s="978">
        <f t="shared" si="8"/>
        <v>0</v>
      </c>
      <c r="BN51" s="978">
        <f t="shared" si="8"/>
        <v>0</v>
      </c>
      <c r="BO51" s="978">
        <f t="shared" si="8"/>
        <v>0</v>
      </c>
      <c r="BP51" s="978">
        <f t="shared" si="8"/>
        <v>0</v>
      </c>
      <c r="BQ51" s="978">
        <f t="shared" si="8"/>
        <v>0</v>
      </c>
      <c r="BR51" s="978">
        <f t="shared" si="8"/>
        <v>0</v>
      </c>
      <c r="BS51" s="978">
        <f t="shared" si="8"/>
        <v>0</v>
      </c>
      <c r="BT51" s="978">
        <f t="shared" si="8"/>
        <v>0</v>
      </c>
      <c r="BU51" s="978">
        <f t="shared" si="8"/>
        <v>0</v>
      </c>
      <c r="BV51" s="978">
        <f t="shared" si="8"/>
        <v>0</v>
      </c>
      <c r="BW51" s="978">
        <f t="shared" si="8"/>
        <v>0</v>
      </c>
      <c r="BX51" s="978">
        <f t="shared" si="8"/>
        <v>0</v>
      </c>
      <c r="BY51" s="978">
        <f t="shared" si="8"/>
        <v>0</v>
      </c>
      <c r="BZ51" s="978">
        <f t="shared" si="8"/>
        <v>0</v>
      </c>
      <c r="CA51" s="978">
        <f t="shared" si="8"/>
        <v>0</v>
      </c>
      <c r="CB51" s="978">
        <f t="shared" si="8"/>
        <v>0</v>
      </c>
      <c r="CC51" s="978">
        <f t="shared" si="8"/>
        <v>0</v>
      </c>
      <c r="CD51" s="978">
        <f t="shared" si="8"/>
        <v>0</v>
      </c>
      <c r="CE51" s="978">
        <f t="shared" si="8"/>
        <v>0</v>
      </c>
      <c r="CF51" s="978">
        <f t="shared" si="8"/>
        <v>0</v>
      </c>
      <c r="CG51" s="978">
        <f t="shared" si="8"/>
        <v>0</v>
      </c>
      <c r="CH51" s="978">
        <f t="shared" si="8"/>
        <v>0</v>
      </c>
      <c r="CI51" s="978">
        <f t="shared" si="8"/>
        <v>0</v>
      </c>
      <c r="CJ51" s="976"/>
      <c r="CK51" s="977">
        <v>47</v>
      </c>
    </row>
    <row r="52" spans="1:89" ht="13.5" customHeight="1">
      <c r="A52" s="406"/>
      <c r="B52" s="697"/>
      <c r="C52" s="949"/>
      <c r="D52" s="698"/>
      <c r="E52" s="979"/>
      <c r="F52" s="979"/>
      <c r="G52" s="979"/>
      <c r="H52" s="979"/>
      <c r="I52" s="979"/>
      <c r="J52" s="979"/>
      <c r="K52" s="979"/>
      <c r="L52" s="979"/>
      <c r="M52" s="979"/>
      <c r="N52" s="979"/>
      <c r="O52" s="979"/>
      <c r="P52" s="979"/>
      <c r="Q52" s="979"/>
      <c r="R52" s="979"/>
      <c r="S52" s="979"/>
      <c r="T52" s="979"/>
      <c r="U52" s="979"/>
      <c r="V52" s="979"/>
      <c r="W52" s="979"/>
      <c r="X52" s="979"/>
      <c r="Y52" s="979"/>
      <c r="Z52" s="979"/>
      <c r="AA52" s="979"/>
      <c r="AB52" s="979"/>
      <c r="AC52" s="979"/>
      <c r="AD52" s="979"/>
      <c r="AE52" s="979"/>
      <c r="AF52" s="979"/>
      <c r="AG52" s="979"/>
      <c r="AH52" s="979"/>
      <c r="AI52" s="979"/>
      <c r="AJ52" s="979"/>
      <c r="AK52" s="979"/>
      <c r="AL52" s="979"/>
      <c r="AM52" s="979"/>
      <c r="AN52" s="979"/>
      <c r="AO52" s="979"/>
      <c r="AP52" s="979"/>
      <c r="AQ52" s="979"/>
      <c r="AR52" s="979"/>
      <c r="AS52" s="979"/>
      <c r="AT52" s="979"/>
      <c r="AU52" s="979"/>
      <c r="AV52" s="979"/>
      <c r="AW52" s="979"/>
      <c r="AX52" s="979"/>
      <c r="AY52" s="979"/>
      <c r="AZ52" s="979"/>
      <c r="BA52" s="979"/>
      <c r="BB52" s="979"/>
      <c r="BC52" s="979"/>
      <c r="BD52" s="979"/>
      <c r="BE52" s="979"/>
      <c r="BF52" s="979"/>
      <c r="BG52" s="979"/>
      <c r="BH52" s="979"/>
      <c r="BI52" s="979"/>
      <c r="BJ52" s="979"/>
      <c r="BK52" s="979"/>
      <c r="BL52" s="979"/>
      <c r="BM52" s="979"/>
      <c r="BN52" s="979"/>
      <c r="BO52" s="979"/>
      <c r="BP52" s="979"/>
      <c r="BQ52" s="979"/>
      <c r="BR52" s="979"/>
      <c r="BS52" s="979"/>
      <c r="BT52" s="979"/>
      <c r="BU52" s="979"/>
      <c r="BV52" s="979"/>
      <c r="BW52" s="979"/>
      <c r="BX52" s="979"/>
      <c r="BY52" s="979"/>
      <c r="BZ52" s="979"/>
      <c r="CA52" s="979"/>
      <c r="CB52" s="979"/>
      <c r="CC52" s="979"/>
      <c r="CD52" s="979"/>
      <c r="CE52" s="979"/>
      <c r="CF52" s="979"/>
      <c r="CG52" s="979"/>
      <c r="CH52" s="979"/>
      <c r="CI52" s="979"/>
      <c r="CJ52" s="406"/>
      <c r="CK52" s="406">
        <v>48</v>
      </c>
    </row>
    <row r="53" spans="1:89" ht="13.5" customHeight="1">
      <c r="A53" s="406"/>
      <c r="B53" s="697"/>
      <c r="C53" s="949"/>
      <c r="D53" s="698"/>
      <c r="E53" s="698"/>
      <c r="F53" s="698"/>
      <c r="G53" s="698"/>
      <c r="H53" s="698"/>
      <c r="I53" s="698"/>
      <c r="J53" s="698"/>
      <c r="K53" s="698"/>
      <c r="L53" s="698"/>
      <c r="M53" s="698"/>
      <c r="N53" s="698"/>
      <c r="O53" s="698"/>
      <c r="P53" s="698"/>
      <c r="Q53" s="698"/>
      <c r="R53" s="698"/>
      <c r="S53" s="698"/>
      <c r="T53" s="698"/>
      <c r="U53" s="698"/>
      <c r="V53" s="698"/>
      <c r="W53" s="698"/>
      <c r="X53" s="698"/>
      <c r="Y53" s="698"/>
      <c r="Z53" s="698"/>
      <c r="AA53" s="698"/>
      <c r="AB53" s="698"/>
      <c r="AC53" s="698"/>
      <c r="AD53" s="698"/>
      <c r="AE53" s="698"/>
      <c r="AF53" s="698"/>
      <c r="AG53" s="698"/>
      <c r="AH53" s="698"/>
      <c r="AI53" s="698"/>
      <c r="AJ53" s="698"/>
      <c r="AK53" s="698"/>
      <c r="AL53" s="698"/>
      <c r="AM53" s="698"/>
      <c r="AN53" s="698"/>
      <c r="AO53" s="698"/>
      <c r="AP53" s="698"/>
      <c r="AQ53" s="698"/>
      <c r="AR53" s="698"/>
      <c r="AS53" s="698"/>
      <c r="AT53" s="698"/>
      <c r="AU53" s="698"/>
      <c r="AV53" s="698"/>
      <c r="AW53" s="698"/>
      <c r="AX53" s="698"/>
      <c r="AY53" s="698"/>
      <c r="AZ53" s="698"/>
      <c r="BA53" s="698"/>
      <c r="BB53" s="698"/>
      <c r="BC53" s="698"/>
      <c r="BD53" s="698"/>
      <c r="BE53" s="698"/>
      <c r="BF53" s="698"/>
      <c r="BG53" s="698"/>
      <c r="BH53" s="698"/>
      <c r="BI53" s="698"/>
      <c r="BJ53" s="698"/>
      <c r="BK53" s="698"/>
      <c r="BL53" s="698"/>
      <c r="BM53" s="698"/>
      <c r="BN53" s="698"/>
      <c r="BO53" s="698"/>
      <c r="BP53" s="698"/>
      <c r="BQ53" s="698"/>
      <c r="BR53" s="698"/>
      <c r="BS53" s="698"/>
      <c r="BT53" s="698"/>
      <c r="BU53" s="698"/>
      <c r="BV53" s="698"/>
      <c r="BW53" s="698"/>
      <c r="BX53" s="698"/>
      <c r="BY53" s="698"/>
      <c r="BZ53" s="698"/>
      <c r="CA53" s="698"/>
      <c r="CB53" s="698"/>
      <c r="CC53" s="698"/>
      <c r="CD53" s="698"/>
      <c r="CE53" s="698"/>
      <c r="CF53" s="698"/>
      <c r="CG53" s="698"/>
      <c r="CH53" s="698"/>
      <c r="CI53" s="698"/>
      <c r="CJ53" s="406"/>
      <c r="CK53" s="406">
        <v>49</v>
      </c>
    </row>
    <row r="54" spans="1:89" ht="41.25" customHeight="1">
      <c r="A54" s="950" t="s">
        <v>365</v>
      </c>
      <c r="B54" s="951"/>
      <c r="C54" s="952"/>
      <c r="D54" s="966"/>
      <c r="E54" s="965"/>
      <c r="F54" s="965"/>
      <c r="G54" s="965"/>
      <c r="H54" s="965"/>
      <c r="I54" s="965"/>
      <c r="J54" s="965"/>
      <c r="K54" s="965"/>
      <c r="L54" s="965"/>
      <c r="M54" s="965"/>
      <c r="N54" s="965"/>
      <c r="O54" s="965"/>
      <c r="P54" s="965"/>
      <c r="Q54" s="965"/>
      <c r="R54" s="965"/>
      <c r="S54" s="965"/>
      <c r="T54" s="965"/>
      <c r="U54" s="965"/>
      <c r="V54" s="965"/>
      <c r="W54" s="965"/>
      <c r="X54" s="965"/>
      <c r="Y54" s="965"/>
      <c r="Z54" s="965"/>
      <c r="AA54" s="965"/>
      <c r="AB54" s="965"/>
      <c r="AC54" s="965"/>
      <c r="AD54" s="965"/>
      <c r="AE54" s="965"/>
      <c r="AF54" s="965"/>
      <c r="AG54" s="965"/>
      <c r="AH54" s="965"/>
      <c r="AI54" s="965"/>
      <c r="AJ54" s="965"/>
      <c r="AK54" s="965"/>
      <c r="AL54" s="965"/>
      <c r="AM54" s="965"/>
      <c r="AN54" s="965"/>
      <c r="AO54" s="965"/>
      <c r="AP54" s="965"/>
      <c r="AQ54" s="965"/>
      <c r="AR54" s="965"/>
      <c r="AS54" s="965"/>
      <c r="AT54" s="965"/>
      <c r="AU54" s="965"/>
      <c r="AV54" s="965"/>
      <c r="AW54" s="965"/>
      <c r="AX54" s="965"/>
      <c r="AY54" s="965"/>
      <c r="AZ54" s="965"/>
      <c r="BA54" s="965"/>
      <c r="BB54" s="965"/>
      <c r="BC54" s="965"/>
      <c r="BD54" s="965"/>
      <c r="BE54" s="965"/>
      <c r="BF54" s="965"/>
      <c r="BG54" s="965"/>
      <c r="BH54" s="965"/>
      <c r="BI54" s="965"/>
      <c r="BJ54" s="965"/>
      <c r="BK54" s="965"/>
      <c r="BL54" s="965"/>
      <c r="BM54" s="965"/>
      <c r="BN54" s="965"/>
      <c r="BO54" s="965"/>
      <c r="BP54" s="965"/>
      <c r="BQ54" s="965"/>
      <c r="BR54" s="965"/>
      <c r="BS54" s="965"/>
      <c r="BT54" s="965"/>
      <c r="BU54" s="965"/>
      <c r="BV54" s="965"/>
      <c r="BW54" s="965"/>
      <c r="BX54" s="965"/>
      <c r="BY54" s="965"/>
      <c r="BZ54" s="965"/>
      <c r="CA54" s="965"/>
      <c r="CB54" s="965"/>
      <c r="CC54" s="965"/>
      <c r="CD54" s="965"/>
      <c r="CE54" s="965"/>
      <c r="CF54" s="965"/>
      <c r="CG54" s="965"/>
      <c r="CH54" s="965"/>
      <c r="CI54" s="965"/>
      <c r="CJ54" s="954"/>
      <c r="CK54" s="406">
        <v>50</v>
      </c>
    </row>
    <row r="55" spans="1:89" ht="4.5" customHeight="1">
      <c r="A55" s="406"/>
      <c r="B55" s="407"/>
      <c r="C55" s="980"/>
      <c r="D55" s="691"/>
      <c r="E55" s="691"/>
      <c r="F55" s="691"/>
      <c r="G55" s="691"/>
      <c r="H55" s="691"/>
      <c r="I55" s="691"/>
      <c r="J55" s="691"/>
      <c r="K55" s="691"/>
      <c r="L55" s="691"/>
      <c r="M55" s="691"/>
      <c r="N55" s="691"/>
      <c r="O55" s="691"/>
      <c r="P55" s="691"/>
      <c r="Q55" s="691"/>
      <c r="R55" s="691"/>
      <c r="S55" s="691"/>
      <c r="T55" s="691"/>
      <c r="U55" s="691"/>
      <c r="V55" s="691"/>
      <c r="W55" s="691"/>
      <c r="X55" s="691"/>
      <c r="Y55" s="691"/>
      <c r="Z55" s="691"/>
      <c r="AA55" s="691"/>
      <c r="AB55" s="691"/>
      <c r="AC55" s="691"/>
      <c r="AD55" s="691"/>
      <c r="AE55" s="691"/>
      <c r="AF55" s="691"/>
      <c r="AG55" s="691"/>
      <c r="AH55" s="691"/>
      <c r="AI55" s="691"/>
      <c r="AJ55" s="691"/>
      <c r="AK55" s="691"/>
      <c r="AL55" s="691"/>
      <c r="AM55" s="691"/>
      <c r="AN55" s="691"/>
      <c r="AO55" s="691"/>
      <c r="AP55" s="691"/>
      <c r="AQ55" s="691"/>
      <c r="AR55" s="691"/>
      <c r="AS55" s="691"/>
      <c r="AT55" s="691"/>
      <c r="AU55" s="691"/>
      <c r="AV55" s="691"/>
      <c r="AW55" s="691"/>
      <c r="AX55" s="691"/>
      <c r="AY55" s="691"/>
      <c r="AZ55" s="691"/>
      <c r="BA55" s="691"/>
      <c r="BB55" s="691"/>
      <c r="BC55" s="691"/>
      <c r="BD55" s="691"/>
      <c r="BE55" s="691"/>
      <c r="BF55" s="691"/>
      <c r="BG55" s="691"/>
      <c r="BH55" s="691"/>
      <c r="BI55" s="691"/>
      <c r="BJ55" s="691"/>
      <c r="BK55" s="691"/>
      <c r="BL55" s="691"/>
      <c r="BM55" s="691"/>
      <c r="BN55" s="691"/>
      <c r="BO55" s="691"/>
      <c r="BP55" s="691"/>
      <c r="BQ55" s="691"/>
      <c r="BR55" s="691"/>
      <c r="BS55" s="691"/>
      <c r="BT55" s="691"/>
      <c r="BU55" s="691"/>
      <c r="BV55" s="691"/>
      <c r="BW55" s="691"/>
      <c r="BX55" s="691"/>
      <c r="BY55" s="691"/>
      <c r="BZ55" s="691"/>
      <c r="CA55" s="691"/>
      <c r="CB55" s="691"/>
      <c r="CC55" s="691"/>
      <c r="CD55" s="691"/>
      <c r="CE55" s="691"/>
      <c r="CF55" s="691"/>
      <c r="CG55" s="691"/>
      <c r="CH55" s="691"/>
      <c r="CI55" s="691"/>
      <c r="CJ55" s="406"/>
      <c r="CK55" s="406">
        <v>51</v>
      </c>
    </row>
    <row r="56" spans="1:89" ht="13.5" customHeight="1">
      <c r="A56" s="981" t="s">
        <v>366</v>
      </c>
      <c r="B56" s="875"/>
      <c r="C56" s="982"/>
      <c r="D56" s="567"/>
      <c r="E56" s="567"/>
      <c r="F56" s="567"/>
      <c r="G56" s="567"/>
      <c r="H56" s="567"/>
      <c r="I56" s="567"/>
      <c r="J56" s="567"/>
      <c r="K56" s="567"/>
      <c r="L56" s="567"/>
      <c r="M56" s="567"/>
      <c r="N56" s="567"/>
      <c r="O56" s="567"/>
      <c r="P56" s="567"/>
      <c r="Q56" s="567"/>
      <c r="R56" s="567"/>
      <c r="S56" s="567"/>
      <c r="T56" s="567"/>
      <c r="U56" s="567"/>
      <c r="V56" s="567"/>
      <c r="W56" s="567"/>
      <c r="X56" s="567"/>
      <c r="Y56" s="567"/>
      <c r="Z56" s="567"/>
      <c r="AA56" s="567"/>
      <c r="AB56" s="567"/>
      <c r="AC56" s="567"/>
      <c r="AD56" s="567"/>
      <c r="AE56" s="567"/>
      <c r="AF56" s="567"/>
      <c r="AG56" s="567"/>
      <c r="AH56" s="567"/>
      <c r="AI56" s="567"/>
      <c r="AJ56" s="567"/>
      <c r="AK56" s="567"/>
      <c r="AL56" s="567"/>
      <c r="AM56" s="56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  <c r="CB56" s="537"/>
      <c r="CC56" s="537"/>
      <c r="CD56" s="537"/>
      <c r="CE56" s="537"/>
      <c r="CF56" s="537"/>
      <c r="CG56" s="537"/>
      <c r="CH56" s="537"/>
      <c r="CI56" s="537"/>
      <c r="CJ56" s="875"/>
      <c r="CK56" s="406">
        <v>52</v>
      </c>
    </row>
    <row r="57" spans="1:89" ht="13.5" customHeight="1">
      <c r="A57" s="875" t="str">
        <f t="shared" ref="A57:A62" si="9">A45</f>
        <v>Computers</v>
      </c>
      <c r="B57" s="875"/>
      <c r="C57" s="971" t="str">
        <f>Settings!$C$7</f>
        <v>USD</v>
      </c>
      <c r="D57" s="983">
        <f>+IF((D$5-$D$5)&lt;=(Assumptions!$C12*12),$D45/(Assumptions!$C12*12),0)</f>
        <v>0</v>
      </c>
      <c r="E57" s="557">
        <f>+IF((E$5-$D$5)&lt;=(Assumptions!$C12*12),$D45/(Assumptions!$C12*12),0)</f>
        <v>0</v>
      </c>
      <c r="F57" s="557">
        <f>IF((F$5-$D$5)&lt;=(Assumptions!$C12*12),$D45/(Assumptions!$C12*12),0)+IF((F$5-$E$5)&lt;=(Assumptions!$C12*12),$E45/(Assumptions!$C12*12),0)</f>
        <v>0</v>
      </c>
      <c r="G57" s="557">
        <f>IF((G$5-$D$5)&lt;=(Assumptions!$C12*12),$D45/(Assumptions!$C12*12),0)+IF((G$5-$E$5)&lt;=(Assumptions!$C12*12),$E45/(Assumptions!$C12*12),0)+IF((G$5-$F$5)&lt;=(Assumptions!$C12*12),$F45/(Assumptions!$C12*12),0)</f>
        <v>0</v>
      </c>
      <c r="H57" s="557">
        <f>IF((H$5-$D$5)&lt;=(Assumptions!$C12*12),$D45/(Assumptions!$C12*12),0)+IF((H$5-$E$5)&lt;=(Assumptions!$C12*12),$E45/(Assumptions!$C12*12),0)+IF((H$5-$F$5)&lt;=(Assumptions!$C12*12),$F45/(Assumptions!$C12*12),0)+IF((H$5-$G$5)&lt;=(Assumptions!$C12*12),$G45/(Assumptions!$C12*12),0)</f>
        <v>0</v>
      </c>
      <c r="I57" s="557">
        <f>IF((I$5-$D$5)&lt;=(Assumptions!$C12*12),$D45/(Assumptions!$C12*12),0)+IF((I$5-$E$5)&lt;=(Assumptions!$C12*12),$E45/(Assumptions!$C12*12),0)+IF((I$5-$F$5)&lt;=(Assumptions!$C12*12),$F45/(Assumptions!$C12*12),0)+IF((I$5-$G$5)&lt;=(Assumptions!$C12*12),$G45/(Assumptions!$C12*12),0)+IF((I$5-$H$5)&lt;=(Assumptions!$C12*12),$H45/(Assumptions!$C12*12),0)</f>
        <v>0</v>
      </c>
      <c r="J57" s="557">
        <f>IF((J$5-$D$5)&lt;=(Assumptions!$C12*12),$D45/(Assumptions!$C12*12),0)+IF((J$5-$E$5)&lt;=(Assumptions!$C12*12),$E45/(Assumptions!$C12*12),0)+IF((J$5-$F$5)&lt;=(Assumptions!$C12*12),$F45/(Assumptions!$C12*12),0)+IF((J$5-$G$5)&lt;=(Assumptions!$C12*12),$G45/(Assumptions!$C12*12),0)+IF((J$5-$H$5)&lt;=(Assumptions!$C12*12),$H45/(Assumptions!$C12*12),0)+IF((J$5-$I$5)&lt;=(Assumptions!$C12*12),$I45/(Assumptions!$C12*12),0)</f>
        <v>0</v>
      </c>
      <c r="K57" s="557">
        <f>IF((K$5-$D$5)&lt;=(Assumptions!$C12*12),$D45/(Assumptions!$C12*12),0)+IF((K$5-$E$5)&lt;=(Assumptions!$C12*12),$E45/(Assumptions!$C12*12),0)+IF((K$5-$F$5)&lt;=(Assumptions!$C12*12),$F45/(Assumptions!$C12*12),0)+IF((K$5-$G$5)&lt;=(Assumptions!$C12*12),$G45/(Assumptions!$C12*12),0)+IF((K$5-$H$5)&lt;=(Assumptions!$C12*12),$H45/(Assumptions!$C12*12),0)+IF((K$5-$I$5)&lt;=(Assumptions!$C12*12),$I45/(Assumptions!$C12*12),0)+IF((K$5-$J$5)&lt;=(Assumptions!$C12*12),$J45/(Assumptions!$C12*12),0)</f>
        <v>0</v>
      </c>
      <c r="L57" s="557">
        <f>IF((L$5-$D$5)&lt;=(Assumptions!$C12*12),$D45/(Assumptions!$C12*12),0)+IF((L$5-$E$5)&lt;=(Assumptions!$C12*12),$E45/(Assumptions!$C12*12),0)+IF((L$5-$F$5)&lt;=(Assumptions!$C12*12),$F45/(Assumptions!$C12*12),0)+IF((L$5-$G$5)&lt;=(Assumptions!$C12*12),$G45/(Assumptions!$C12*12),0)+IF((L$5-$H$5)&lt;=(Assumptions!$C12*12),$H45/(Assumptions!$C12*12),0)+IF((L$5-$I$5)&lt;=(Assumptions!$C12*12),$I45/(Assumptions!$C12*12),0)+IF((L$5-$J$5)&lt;=(Assumptions!$C12*12),$J45/(Assumptions!$C12*12),0)+IF((L$5-$K$5)&lt;=(Assumptions!$C12*12),$K45/(Assumptions!$C12*12),0)</f>
        <v>0</v>
      </c>
      <c r="M57" s="557">
        <f>IF((M$5-$D$5)&lt;=(Assumptions!$C12*12),$D45/(Assumptions!$C12*12),0)+IF((M$5-$E$5)&lt;=(Assumptions!$C12*12),$E45/(Assumptions!$C12*12),0)+IF((M$5-$F$5)&lt;=(Assumptions!$C12*12),$F45/(Assumptions!$C12*12),0)+IF((M$5-$G$5)&lt;=(Assumptions!$C12*12),$G45/(Assumptions!$C12*12),0)+IF((M$5-$H$5)&lt;=(Assumptions!$C12*12),$H45/(Assumptions!$C12*12),0)+IF((M$5-$I$5)&lt;=(Assumptions!$C12*12),$I45/(Assumptions!$C12*12),0)+IF((M$5-$J$5)&lt;=(Assumptions!$C12*12),$J45/(Assumptions!$C12*12),0)+IF((M$5-$K$5)&lt;=(Assumptions!$C12*12),$K45/(Assumptions!$C12*12),0)+IF((M$5-$L$5)&lt;=(Assumptions!$C12*12),$L45/(Assumptions!$C12*12),0)</f>
        <v>0</v>
      </c>
      <c r="N57" s="557">
        <f>IF((N$5-$D$5)&lt;=(Assumptions!$C12*12),$D45/(Assumptions!$C12*12),0)+IF((N$5-$E$5)&lt;=(Assumptions!$C12*12),$E45/(Assumptions!$C12*12),0)+IF((N$5-$F$5)&lt;=(Assumptions!$C12*12),$F45/(Assumptions!$C12*12),0)+IF((N$5-$G$5)&lt;=(Assumptions!$C12*12),$G45/(Assumptions!$C12*12),0)+IF((N$5-$H$5)&lt;=(Assumptions!$C12*12),$H45/(Assumptions!$C12*12),0)+IF((N$5-$I$5)&lt;=(Assumptions!$C12*12),$I45/(Assumptions!$C12*12),0)+IF((N$5-$J$5)&lt;=(Assumptions!$C12*12),$J45/(Assumptions!$C12*12),0)+IF((N$5-$K$5)&lt;=(Assumptions!$C12*12),$K45/(Assumptions!$C12*12),0)+IF((N$5-$L$5)&lt;=(Assumptions!$C12*12),$L45/(Assumptions!$C12*12),0)+IF((N$5-$M$5)&lt;=(Assumptions!$C12*12),$M45/(Assumptions!$C12*12),0)</f>
        <v>0</v>
      </c>
      <c r="O57" s="557">
        <f>IF((O$5-$D$5)&lt;=(Assumptions!$C12*12),$D45/(Assumptions!$C12*12),0)+IF((O$5-$E$5)&lt;=(Assumptions!$C12*12),$E45/(Assumptions!$C12*12),0)+IF((O$5-$F$5)&lt;=(Assumptions!$C12*12),$F45/(Assumptions!$C12*12),0)+IF((O$5-$G$5)&lt;=(Assumptions!$C12*12),$G45/(Assumptions!$C12*12),0)+IF((O$5-$H$5)&lt;=(Assumptions!$C12*12),$H45/(Assumptions!$C12*12),0)+IF((O$5-$I$5)&lt;=(Assumptions!$C12*12),$I45/(Assumptions!$C12*12),0)+IF((O$5-$J$5)&lt;=(Assumptions!$C12*12),$J45/(Assumptions!$C12*12),0)+IF((O$5-$K$5)&lt;=(Assumptions!$C12*12),$K45/(Assumptions!$C12*12),0)+IF((O$5-$L$5)&lt;=(Assumptions!$C12*12),$L45/(Assumptions!$C12*12),0)+IF((O$5-$M$5)&lt;=(Assumptions!$C12*12),$M45/(Assumptions!$C12*12),0)+IF((O$5-$N$5)&lt;=(Assumptions!$C12*12),$N45/(Assumptions!$C12*12),0)</f>
        <v>0</v>
      </c>
      <c r="P57" s="557">
        <f>IF((P$5-$D$5)&lt;=(Assumptions!$C12*12),$D45/(Assumptions!$C12*12),0)+IF((P$5-$E$5)&lt;=(Assumptions!$C12*12),$E45/(Assumptions!$C12*12),0)+IF((P$5-$F$5)&lt;=(Assumptions!$C12*12),$F45/(Assumptions!$C12*12),0)+IF((P$5-$G$5)&lt;=(Assumptions!$C12*12),$G45/(Assumptions!$C12*12),0)+IF((P$5-$H$5)&lt;=(Assumptions!$C12*12),$H45/(Assumptions!$C12*12),0)+IF((P$5-$I$5)&lt;=(Assumptions!$C12*12),$I45/(Assumptions!$C12*12),0)+IF((P$5-$J$5)&lt;=(Assumptions!$C12*12),$J45/(Assumptions!$C12*12),0)+IF((P$5-$K$5)&lt;=(Assumptions!$C12*12),$K45/(Assumptions!$C12*12),0)+IF((P$5-$L$5)&lt;=(Assumptions!$C12*12),$L45/(Assumptions!$C12*12),0)+IF((P$5-$M$5)&lt;=(Assumptions!$C12*12),$M45/(Assumptions!$C12*12),0)+IF((P$5-$N$5)&lt;=(Assumptions!$C12*12),$N45/(Assumptions!$C12*12),0)+IF((P$5-$O$5)&lt;=(Assumptions!$C12*12),$O45/(Assumptions!$C12*12),0)</f>
        <v>0</v>
      </c>
      <c r="Q57" s="557">
        <f>IF((Q$5-$D$5)&lt;=(Assumptions!$C12*12),$D45/(Assumptions!$C12*12),0)+IF((Q$5-$E$5)&lt;=(Assumptions!$C12*12),$E45/(Assumptions!$C12*12),0)+IF((Q$5-$F$5)&lt;=(Assumptions!$C12*12),$F45/(Assumptions!$C12*12),0)+IF((Q$5-$G$5)&lt;=(Assumptions!$C12*12),$G45/(Assumptions!$C12*12),0)+IF((Q$5-$H$5)&lt;=(Assumptions!$C12*12),$H45/(Assumptions!$C12*12),0)+IF((Q$5-$I$5)&lt;=(Assumptions!$C12*12),$I45/(Assumptions!$C12*12),0)+IF((Q$5-$J$5)&lt;=(Assumptions!$C12*12),$J45/(Assumptions!$C12*12),0)+IF((Q$5-$K$5)&lt;=(Assumptions!$C12*12),$K45/(Assumptions!$C12*12),0)+IF((Q$5-$L$5)&lt;=(Assumptions!$C12*12),$L45/(Assumptions!$C12*12),0)+IF((Q$5-$M$5)&lt;=(Assumptions!$C12*12),$M45/(Assumptions!$C12*12),0)+IF((Q$5-$N$5)&lt;=(Assumptions!$C12*12),$N45/(Assumptions!$C12*12),0)+IF((Q$5-$O$5)&lt;=(Assumptions!$C12*12),$O45/(Assumptions!$C12*12),0)+IF((Q$5-$P$5)&lt;=(Assumptions!$C12*12),$P45/(Assumptions!$C12*12),0)</f>
        <v>0</v>
      </c>
      <c r="R57" s="557">
        <f>IF((R$5-$D$5)&lt;=(Assumptions!$C12*12),$D45/(Assumptions!$C12*12),0)+IF((R$5-$E$5)&lt;=(Assumptions!$C12*12),$E45/(Assumptions!$C12*12),0)+IF((R$5-$F$5)&lt;=(Assumptions!$C12*12),$F45/(Assumptions!$C12*12),0)+IF((R$5-$G$5)&lt;=(Assumptions!$C12*12),$G45/(Assumptions!$C12*12),0)+IF((R$5-$H$5)&lt;=(Assumptions!$C12*12),$H45/(Assumptions!$C12*12),0)+IF((R$5-$I$5)&lt;=(Assumptions!$C12*12),$I45/(Assumptions!$C12*12),0)+IF((R$5-$J$5)&lt;=(Assumptions!$C12*12),$J45/(Assumptions!$C12*12),0)+IF((R$5-$K$5)&lt;=(Assumptions!$C12*12),$K45/(Assumptions!$C12*12),0)+IF((R$5-$L$5)&lt;=(Assumptions!$C12*12),$L45/(Assumptions!$C12*12),0)+IF((R$5-$M$5)&lt;=(Assumptions!$C12*12),$M45/(Assumptions!$C12*12),0)+IF((R$5-$N$5)&lt;=(Assumptions!$C12*12),$N45/(Assumptions!$C12*12),0)+IF((R$5-$O$5)&lt;=(Assumptions!$C12*12),$O45/(Assumptions!$C12*12),0)+IF((R$5-$P$5)&lt;=(Assumptions!$C12*12),$P45/(Assumptions!$C12*12),0)+IF((R$5-$Q$5)&lt;=(Assumptions!$C12*12),$Q45/(Assumptions!$C12*12),0)</f>
        <v>0</v>
      </c>
      <c r="S57" s="557">
        <f>IF((S$5-$D$5)&lt;=(Assumptions!$C12*12),$D45/(Assumptions!$C12*12),0)+IF((S$5-$E$5)&lt;=(Assumptions!$C12*12),$E45/(Assumptions!$C12*12),0)+IF((S$5-$F$5)&lt;=(Assumptions!$C12*12),$F45/(Assumptions!$C12*12),0)+IF((S$5-$G$5)&lt;=(Assumptions!$C12*12),$G45/(Assumptions!$C12*12),0)+IF((S$5-$H$5)&lt;=(Assumptions!$C12*12),$H45/(Assumptions!$C12*12),0)+IF((S$5-$I$5)&lt;=(Assumptions!$C12*12),$I45/(Assumptions!$C12*12),0)+IF((S$5-$J$5)&lt;=(Assumptions!$C12*12),$J45/(Assumptions!$C12*12),0)+IF((S$5-$K$5)&lt;=(Assumptions!$C12*12),$K45/(Assumptions!$C12*12),0)+IF((S$5-$L$5)&lt;=(Assumptions!$C12*12),$L45/(Assumptions!$C12*12),0)+IF((S$5-$M$5)&lt;=(Assumptions!$C12*12),$M45/(Assumptions!$C12*12),0)+IF((S$5-$N$5)&lt;=(Assumptions!$C12*12),$N45/(Assumptions!$C12*12),0)+IF((S$5-$O$5)&lt;=(Assumptions!$C12*12),$O45/(Assumptions!$C12*12),0)+IF((S$5-$P$5)&lt;=(Assumptions!$C12*12),$P45/(Assumptions!$C12*12),0)+IF((S$5-$Q$5)&lt;=(Assumptions!$C12*12),$Q45/(Assumptions!$C12*12),0)+IF((S$5-$R$5)&lt;=(Assumptions!$C12*12),$R45/(Assumptions!$C12*12),0)</f>
        <v>0</v>
      </c>
      <c r="T57" s="557">
        <f>IF((T$5-$D$5)&lt;=(Assumptions!$C12*12),$D45/(Assumptions!$C12*12),0)+IF((T$5-$E$5)&lt;=(Assumptions!$C12*12),$E45/(Assumptions!$C12*12),0)+IF((T$5-$F$5)&lt;=(Assumptions!$C12*12),$F45/(Assumptions!$C12*12),0)+IF((T$5-$G$5)&lt;=(Assumptions!$C12*12),$G45/(Assumptions!$C12*12),0)+IF((T$5-$H$5)&lt;=(Assumptions!$C12*12),$H45/(Assumptions!$C12*12),0)+IF((T$5-$I$5)&lt;=(Assumptions!$C12*12),$I45/(Assumptions!$C12*12),0)+IF((T$5-$J$5)&lt;=(Assumptions!$C12*12),$J45/(Assumptions!$C12*12),0)+IF((T$5-$K$5)&lt;=(Assumptions!$C12*12),$K45/(Assumptions!$C12*12),0)+IF((T$5-$L$5)&lt;=(Assumptions!$C12*12),$L45/(Assumptions!$C12*12),0)+IF((T$5-$M$5)&lt;=(Assumptions!$C12*12),$M45/(Assumptions!$C12*12),0)+IF((T$5-$N$5)&lt;=(Assumptions!$C12*12),$N45/(Assumptions!$C12*12),0)+IF((T$5-$O$5)&lt;=(Assumptions!$C12*12),$O45/(Assumptions!$C12*12),0)+IF((T$5-$P$5)&lt;=(Assumptions!$C12*12),$P45/(Assumptions!$C12*12),0)+IF((T$5-$Q$5)&lt;=(Assumptions!$C12*12),$Q45/(Assumptions!$C12*12),0)+IF((T$5-$R$5)&lt;=(Assumptions!$C12*12),$R45/(Assumptions!$C12*12),0)+IF((T$5-$S$5)&lt;=(Assumptions!$C12*12),$S45/(Assumptions!$C12*12),0)</f>
        <v>0</v>
      </c>
      <c r="U57" s="557">
        <f>IF((U$5-$D$5)&lt;=(Assumptions!$C12*12),$D45/(Assumptions!$C12*12),0)+IF((U$5-$E$5)&lt;=(Assumptions!$C12*12),$E45/(Assumptions!$C12*12),0)+IF((U$5-$F$5)&lt;=(Assumptions!$C12*12),$F45/(Assumptions!$C12*12),0)+IF((U$5-$G$5)&lt;=(Assumptions!$C12*12),$G45/(Assumptions!$C12*12),0)+IF((U$5-$H$5)&lt;=(Assumptions!$C12*12),$H45/(Assumptions!$C12*12),0)+IF((U$5-$I$5)&lt;=(Assumptions!$C12*12),$I45/(Assumptions!$C12*12),0)+IF((U$5-$J$5)&lt;=(Assumptions!$C12*12),$J45/(Assumptions!$C12*12),0)+IF((U$5-$K$5)&lt;=(Assumptions!$C12*12),$K45/(Assumptions!$C12*12),0)+IF((U$5-$L$5)&lt;=(Assumptions!$C12*12),$L45/(Assumptions!$C12*12),0)+IF((U$5-$M$5)&lt;=(Assumptions!$C12*12),$M45/(Assumptions!$C12*12),0)+IF((U$5-$N$5)&lt;=(Assumptions!$C12*12),$N45/(Assumptions!$C12*12),0)+IF((U$5-$O$5)&lt;=(Assumptions!$C12*12),$O45/(Assumptions!$C12*12),0)+IF((U$5-$P$5)&lt;=(Assumptions!$C12*12),$P45/(Assumptions!$C12*12),0)+IF((U$5-$Q$5)&lt;=(Assumptions!$C12*12),$Q45/(Assumptions!$C12*12),0)+IF((U$5-$R$5)&lt;=(Assumptions!$C12*12),$R45/(Assumptions!$C12*12),0)+IF((U$5-$S$5)&lt;=(Assumptions!$C12*12),$S45/(Assumptions!$C12*12),0)+IF((U$5-$T$5)&lt;=(Assumptions!$C12*12),$T45/(Assumptions!$C12*12),0)</f>
        <v>0</v>
      </c>
      <c r="V57" s="557">
        <f>IF((V$5-$D$5)&lt;=(Assumptions!$C12*12),$D45/(Assumptions!$C12*12),0)+IF((V$5-$E$5)&lt;=(Assumptions!$C12*12),$E45/(Assumptions!$C12*12),0)+IF((V$5-$F$5)&lt;=(Assumptions!$C12*12),$F45/(Assumptions!$C12*12),0)+IF((V$5-$G$5)&lt;=(Assumptions!$C12*12),$G45/(Assumptions!$C12*12),0)+IF((V$5-$H$5)&lt;=(Assumptions!$C12*12),$H45/(Assumptions!$C12*12),0)+IF((V$5-$I$5)&lt;=(Assumptions!$C12*12),$I45/(Assumptions!$C12*12),0)+IF((V$5-$J$5)&lt;=(Assumptions!$C12*12),$J45/(Assumptions!$C12*12),0)+IF((V$5-$K$5)&lt;=(Assumptions!$C12*12),$K45/(Assumptions!$C12*12),0)+IF((V$5-$L$5)&lt;=(Assumptions!$C12*12),$L45/(Assumptions!$C12*12),0)+IF((V$5-$M$5)&lt;=(Assumptions!$C12*12),$M45/(Assumptions!$C12*12),0)+IF((V$5-$N$5)&lt;=(Assumptions!$C12*12),$N45/(Assumptions!$C12*12),0)+IF((V$5-$O$5)&lt;=(Assumptions!$C12*12),$O45/(Assumptions!$C12*12),0)+IF((V$5-$P$5)&lt;=(Assumptions!$C12*12),$P45/(Assumptions!$C12*12),0)+IF((V$5-$Q$5)&lt;=(Assumptions!$C12*12),$Q45/(Assumptions!$C12*12),0)+IF((V$5-$R$5)&lt;=(Assumptions!$C12*12),$R45/(Assumptions!$C12*12),0)+IF((V$5-$S$5)&lt;=(Assumptions!$C12*12),$S45/(Assumptions!$C12*12),0)+IF((V$5-$T$5)&lt;=(Assumptions!$C12*12),$T45/(Assumptions!$C12*12),0)+IF((V$5-$U$5)&lt;=(Assumptions!$C12*12),$U45/(Assumptions!$C12*12),0)</f>
        <v>0</v>
      </c>
      <c r="W57" s="557">
        <f>IF((W$5-$D$5)&lt;=(Assumptions!$C12*12),$D45/(Assumptions!$C12*12),0)+IF((W$5-$E$5)&lt;=(Assumptions!$C12*12),$E45/(Assumptions!$C12*12),0)+IF((W$5-$F$5)&lt;=(Assumptions!$C12*12),$F45/(Assumptions!$C12*12),0)+IF((W$5-$G$5)&lt;=(Assumptions!$C12*12),$G45/(Assumptions!$C12*12),0)+IF((W$5-$H$5)&lt;=(Assumptions!$C12*12),$H45/(Assumptions!$C12*12),0)+IF((W$5-$I$5)&lt;=(Assumptions!$C12*12),$I45/(Assumptions!$C12*12),0)+IF((W$5-$J$5)&lt;=(Assumptions!$C12*12),$J45/(Assumptions!$C12*12),0)+IF((W$5-$K$5)&lt;=(Assumptions!$C12*12),$K45/(Assumptions!$C12*12),0)+IF((W$5-$L$5)&lt;=(Assumptions!$C12*12),$L45/(Assumptions!$C12*12),0)+IF((W$5-$M$5)&lt;=(Assumptions!$C12*12),$M45/(Assumptions!$C12*12),0)+IF((W$5-$N$5)&lt;=(Assumptions!$C12*12),$N45/(Assumptions!$C12*12),0)+IF((W$5-$O$5)&lt;=(Assumptions!$C12*12),$O45/(Assumptions!$C12*12),0)+IF((W$5-$P$5)&lt;=(Assumptions!$C12*12),$P45/(Assumptions!$C12*12),0)+IF((W$5-$Q$5)&lt;=(Assumptions!$C12*12),$Q45/(Assumptions!$C12*12),0)+IF((W$5-$R$5)&lt;=(Assumptions!$C12*12),$R45/(Assumptions!$C12*12),0)+IF((W$5-$S$5)&lt;=(Assumptions!$C12*12),$S45/(Assumptions!$C12*12),0)+IF((W$5-$T$5)&lt;=(Assumptions!$C12*12),$T45/(Assumptions!$C12*12),0)+IF((W$5-$U$5)&lt;=(Assumptions!$C12*12),$U45/(Assumptions!$C12*12),0)+IF((W$5-$V$5)&lt;=(Assumptions!$C12*12),$V45/(Assumptions!$C12*12),0)</f>
        <v>0</v>
      </c>
      <c r="X57" s="557">
        <f>IF((X$5-$D$5)&lt;=(Assumptions!$C12*12),$D45/(Assumptions!$C12*12),0)+IF((X$5-$E$5)&lt;=(Assumptions!$C12*12),$E45/(Assumptions!$C12*12),0)+IF((X$5-$F$5)&lt;=(Assumptions!$C12*12),$F45/(Assumptions!$C12*12),0)+IF((X$5-$G$5)&lt;=(Assumptions!$C12*12),$G45/(Assumptions!$C12*12),0)+IF((X$5-$H$5)&lt;=(Assumptions!$C12*12),$H45/(Assumptions!$C12*12),0)+IF((X$5-$I$5)&lt;=(Assumptions!$C12*12),$I45/(Assumptions!$C12*12),0)+IF((X$5-$J$5)&lt;=(Assumptions!$C12*12),$J45/(Assumptions!$C12*12),0)+IF((X$5-$K$5)&lt;=(Assumptions!$C12*12),$K45/(Assumptions!$C12*12),0)+IF((X$5-$L$5)&lt;=(Assumptions!$C12*12),$L45/(Assumptions!$C12*12),0)+IF((X$5-$M$5)&lt;=(Assumptions!$C12*12),$M45/(Assumptions!$C12*12),0)+IF((X$5-$N$5)&lt;=(Assumptions!$C12*12),$N45/(Assumptions!$C12*12),0)+IF((X$5-$O$5)&lt;=(Assumptions!$C12*12),$O45/(Assumptions!$C12*12),0)+IF((X$5-$P$5)&lt;=(Assumptions!$C12*12),$P45/(Assumptions!$C12*12),0)+IF((X$5-$Q$5)&lt;=(Assumptions!$C12*12),$Q45/(Assumptions!$C12*12),0)+IF((X$5-$R$5)&lt;=(Assumptions!$C12*12),$R45/(Assumptions!$C12*12),0)+IF((X$5-$S$5)&lt;=(Assumptions!$C12*12),$S45/(Assumptions!$C12*12),0)+IF((X$5-$T$5)&lt;=(Assumptions!$C12*12),$T45/(Assumptions!$C12*12),0)+IF((X$5-$U$5)&lt;=(Assumptions!$C12*12),$U45/(Assumptions!$C12*12),0)+IF((X$5-$V$5)&lt;=(Assumptions!$C12*12),$V45/(Assumptions!$C12*12),0)+IF((X$5-$W$5)&lt;=(Assumptions!$C12*12),$W45/(Assumptions!$C12*12),0)</f>
        <v>0</v>
      </c>
      <c r="Y57" s="557">
        <f>IF((Y$5-$D$5)&lt;=(Assumptions!$C12*12),$D45/(Assumptions!$C12*12),0)+IF((Y$5-$E$5)&lt;=(Assumptions!$C12*12),$E45/(Assumptions!$C12*12),0)+IF((Y$5-$F$5)&lt;=(Assumptions!$C12*12),$F45/(Assumptions!$C12*12),0)+IF((Y$5-$G$5)&lt;=(Assumptions!$C12*12),$G45/(Assumptions!$C12*12),0)+IF((Y$5-$H$5)&lt;=(Assumptions!$C12*12),$H45/(Assumptions!$C12*12),0)+IF((Y$5-$I$5)&lt;=(Assumptions!$C12*12),$I45/(Assumptions!$C12*12),0)+IF((Y$5-$J$5)&lt;=(Assumptions!$C12*12),$J45/(Assumptions!$C12*12),0)+IF((Y$5-$K$5)&lt;=(Assumptions!$C12*12),$K45/(Assumptions!$C12*12),0)+IF((Y$5-$L$5)&lt;=(Assumptions!$C12*12),$L45/(Assumptions!$C12*12),0)+IF((Y$5-$M$5)&lt;=(Assumptions!$C12*12),$M45/(Assumptions!$C12*12),0)+IF((Y$5-$N$5)&lt;=(Assumptions!$C12*12),$N45/(Assumptions!$C12*12),0)+IF((Y$5-$O$5)&lt;=(Assumptions!$C12*12),$O45/(Assumptions!$C12*12),0)+IF((Y$5-$P$5)&lt;=(Assumptions!$C12*12),$P45/(Assumptions!$C12*12),0)+IF((Y$5-$Q$5)&lt;=(Assumptions!$C12*12),$Q45/(Assumptions!$C12*12),0)+IF((Y$5-$R$5)&lt;=(Assumptions!$C12*12),$R45/(Assumptions!$C12*12),0)+IF((Y$5-$S$5)&lt;=(Assumptions!$C12*12),$S45/(Assumptions!$C12*12),0)+IF((Y$5-$T$5)&lt;=(Assumptions!$C12*12),$T45/(Assumptions!$C12*12),0)+IF((Y$5-$U$5)&lt;=(Assumptions!$C12*12),$U45/(Assumptions!$C12*12),0)+IF((Y$5-$V$5)&lt;=(Assumptions!$C12*12),$V45/(Assumptions!$C12*12),0)+IF((Y$5-$W$5)&lt;=(Assumptions!$C12*12),$W45/(Assumptions!$C12*12),0)+IF((Y$5-$X$5)&lt;=(Assumptions!$C12*12),$X45/(Assumptions!$C12*12),0)</f>
        <v>0</v>
      </c>
      <c r="Z57" s="557">
        <f>IF((Z$5-$D$5)&lt;=(Assumptions!$C12*12),$D45/(Assumptions!$C12*12),0)+IF((Z$5-$E$5)&lt;=(Assumptions!$C12*12),$E45/(Assumptions!$C12*12),0)+IF((Z$5-$F$5)&lt;=(Assumptions!$C12*12),$F45/(Assumptions!$C12*12),0)+IF((Z$5-$G$5)&lt;=(Assumptions!$C12*12),$G45/(Assumptions!$C12*12),0)+IF((Z$5-$H$5)&lt;=(Assumptions!$C12*12),$H45/(Assumptions!$C12*12),0)+IF((Z$5-$I$5)&lt;=(Assumptions!$C12*12),$I45/(Assumptions!$C12*12),0)+IF((Z$5-$J$5)&lt;=(Assumptions!$C12*12),$J45/(Assumptions!$C12*12),0)+IF((Z$5-$K$5)&lt;=(Assumptions!$C12*12),$K45/(Assumptions!$C12*12),0)+IF((Z$5-$L$5)&lt;=(Assumptions!$C12*12),$L45/(Assumptions!$C12*12),0)+IF((Z$5-$M$5)&lt;=(Assumptions!$C12*12),$M45/(Assumptions!$C12*12),0)+IF((Z$5-$N$5)&lt;=(Assumptions!$C12*12),$N45/(Assumptions!$C12*12),0)+IF((Z$5-$O$5)&lt;=(Assumptions!$C12*12),$O45/(Assumptions!$C12*12),0)+IF((Z$5-$P$5)&lt;=(Assumptions!$C12*12),$P45/(Assumptions!$C12*12),0)+IF((Z$5-$Q$5)&lt;=(Assumptions!$C12*12),$Q45/(Assumptions!$C12*12),0)+IF((Z$5-$R$5)&lt;=(Assumptions!$C12*12),$R45/(Assumptions!$C12*12),0)+IF((Z$5-$S$5)&lt;=(Assumptions!$C12*12),$S45/(Assumptions!$C12*12),0)+IF((Z$5-$T$5)&lt;=(Assumptions!$C12*12),$T45/(Assumptions!$C12*12),0)+IF((Z$5-$U$5)&lt;=(Assumptions!$C12*12),$U45/(Assumptions!$C12*12),0)+IF((Z$5-$V$5)&lt;=(Assumptions!$C12*12),$V45/(Assumptions!$C12*12),0)+IF((Z$5-$W$5)&lt;=(Assumptions!$C12*12),$W45/(Assumptions!$C12*12),0)+IF((Z$5-$X$5)&lt;=(Assumptions!$C12*12),$X45/(Assumptions!$C12*12),0)+IF((Z$5-$Y$5)&lt;=(Assumptions!$C12*12),$Y45/(Assumptions!$C12*12),0)</f>
        <v>0</v>
      </c>
      <c r="AA57" s="557">
        <f>IF((AA$5-$D$5)&lt;=(Assumptions!$C12*12),$D45/(Assumptions!$C12*12),0)+IF((AA$5-$E$5)&lt;=(Assumptions!$C12*12),$E45/(Assumptions!$C12*12),0)+IF((AA$5-$F$5)&lt;=(Assumptions!$C12*12),$F45/(Assumptions!$C12*12),0)+IF((AA$5-$G$5)&lt;=(Assumptions!$C12*12),$G45/(Assumptions!$C12*12),0)+IF((AA$5-$H$5)&lt;=(Assumptions!$C12*12),$H45/(Assumptions!$C12*12),0)+IF((AA$5-$I$5)&lt;=(Assumptions!$C12*12),$I45/(Assumptions!$C12*12),0)+IF((AA$5-$J$5)&lt;=(Assumptions!$C12*12),$J45/(Assumptions!$C12*12),0)+IF((AA$5-$K$5)&lt;=(Assumptions!$C12*12),$K45/(Assumptions!$C12*12),0)+IF((AA$5-$L$5)&lt;=(Assumptions!$C12*12),$L45/(Assumptions!$C12*12),0)+IF((AA$5-$M$5)&lt;=(Assumptions!$C12*12),$M45/(Assumptions!$C12*12),0)+IF((AA$5-$N$5)&lt;=(Assumptions!$C12*12),$N45/(Assumptions!$C12*12),0)+IF((AA$5-$O$5)&lt;=(Assumptions!$C12*12),$O45/(Assumptions!$C12*12),0)+IF((AA$5-$P$5)&lt;=(Assumptions!$C12*12),$P45/(Assumptions!$C12*12),0)+IF((AA$5-$Q$5)&lt;=(Assumptions!$C12*12),$Q45/(Assumptions!$C12*12),0)+IF((AA$5-$R$5)&lt;=(Assumptions!$C12*12),$R45/(Assumptions!$C12*12),0)+IF((AA$5-$S$5)&lt;=(Assumptions!$C12*12),$S45/(Assumptions!$C12*12),0)+IF((AA$5-$T$5)&lt;=(Assumptions!$C12*12),$T45/(Assumptions!$C12*12),0)+IF((AA$5-$U$5)&lt;=(Assumptions!$C12*12),$U45/(Assumptions!$C12*12),0)+IF((AA$5-$V$5)&lt;=(Assumptions!$C12*12),$V45/(Assumptions!$C12*12),0)+IF((AA$5-$W$5)&lt;=(Assumptions!$C12*12),$W45/(Assumptions!$C12*12),0)+IF((AA$5-$X$5)&lt;=(Assumptions!$C12*12),$X45/(Assumptions!$C12*12),0)+IF((AA$5-$Y$5)&lt;=(Assumptions!$C12*12),$Y45/(Assumptions!$C12*12),0)+IF((AA$5-$Z$5)&lt;=(Assumptions!$C12*12),$Z45/(Assumptions!$C12*12),0)</f>
        <v>0</v>
      </c>
      <c r="AB57" s="557">
        <f>IF((AB$5-$D$5)&lt;=(Assumptions!$C12*12),$D45/(Assumptions!$C12*12),0)+IF((AB$5-$E$5)&lt;=(Assumptions!$C12*12),$E45/(Assumptions!$C12*12),0)+IF((AB$5-$F$5)&lt;=(Assumptions!$C12*12),$F45/(Assumptions!$C12*12),0)+IF((AB$5-$G$5)&lt;=(Assumptions!$C12*12),$G45/(Assumptions!$C12*12),0)+IF((AB$5-$H$5)&lt;=(Assumptions!$C12*12),$H45/(Assumptions!$C12*12),0)+IF((AB$5-$I$5)&lt;=(Assumptions!$C12*12),$I45/(Assumptions!$C12*12),0)+IF((AB$5-$J$5)&lt;=(Assumptions!$C12*12),$J45/(Assumptions!$C12*12),0)+IF((AB$5-$K$5)&lt;=(Assumptions!$C12*12),$K45/(Assumptions!$C12*12),0)+IF((AB$5-$L$5)&lt;=(Assumptions!$C12*12),$L45/(Assumptions!$C12*12),0)+IF((AB$5-$M$5)&lt;=(Assumptions!$C12*12),$M45/(Assumptions!$C12*12),0)+IF((AB$5-$N$5)&lt;=(Assumptions!$C12*12),$N45/(Assumptions!$C12*12),0)+IF((AB$5-$O$5)&lt;=(Assumptions!$C12*12),$O45/(Assumptions!$C12*12),0)+IF((AB$5-$P$5)&lt;=(Assumptions!$C12*12),$P45/(Assumptions!$C12*12),0)+IF((AB$5-$Q$5)&lt;=(Assumptions!$C12*12),$Q45/(Assumptions!$C12*12),0)+IF((AB$5-$R$5)&lt;=(Assumptions!$C12*12),$R45/(Assumptions!$C12*12),0)+IF((AB$5-$S$5)&lt;=(Assumptions!$C12*12),$S45/(Assumptions!$C12*12),0)+IF((AB$5-$T$5)&lt;=(Assumptions!$C12*12),$T45/(Assumptions!$C12*12),0)+IF((AB$5-$U$5)&lt;=(Assumptions!$C12*12),$U45/(Assumptions!$C12*12),0)+IF((AB$5-$V$5)&lt;=(Assumptions!$C12*12),$V45/(Assumptions!$C12*12),0)+IF((AB$5-$W$5)&lt;=(Assumptions!$C12*12),$W45/(Assumptions!$C12*12),0)+IF((AB$5-$X$5)&lt;=(Assumptions!$C12*12),$X45/(Assumptions!$C12*12),0)+IF((AB$5-$Y$5)&lt;=(Assumptions!$C12*12),$Y45/(Assumptions!$C12*12),0)+IF((AB$5-$Z$5)&lt;=(Assumptions!$C12*12),$Z45/(Assumptions!$C12*12),0)+IF((AB$5-$AA$5)&lt;=(Assumptions!$C12*12),$AA45/(Assumptions!$C12*12),0)</f>
        <v>0</v>
      </c>
      <c r="AC57" s="557">
        <f>IF((AC$5-$D$5)&lt;=(Assumptions!$C12*12),$D45/(Assumptions!$C12*12),0)+IF((AC$5-$E$5)&lt;=(Assumptions!$C12*12),$E45/(Assumptions!$C12*12),0)+IF((AC$5-$F$5)&lt;=(Assumptions!$C12*12),$F45/(Assumptions!$C12*12),0)+IF((AC$5-$G$5)&lt;=(Assumptions!$C12*12),$G45/(Assumptions!$C12*12),0)+IF((AC$5-$H$5)&lt;=(Assumptions!$C12*12),$H45/(Assumptions!$C12*12),0)+IF((AC$5-$I$5)&lt;=(Assumptions!$C12*12),$I45/(Assumptions!$C12*12),0)+IF((AC$5-$J$5)&lt;=(Assumptions!$C12*12),$J45/(Assumptions!$C12*12),0)+IF((AC$5-$K$5)&lt;=(Assumptions!$C12*12),$K45/(Assumptions!$C12*12),0)+IF((AC$5-$L$5)&lt;=(Assumptions!$C12*12),$L45/(Assumptions!$C12*12),0)+IF((AC$5-$M$5)&lt;=(Assumptions!$C12*12),$M45/(Assumptions!$C12*12),0)+IF((AC$5-$N$5)&lt;=(Assumptions!$C12*12),$N45/(Assumptions!$C12*12),0)+IF((AC$5-$O$5)&lt;=(Assumptions!$C12*12),$O45/(Assumptions!$C12*12),0)+IF((AC$5-$P$5)&lt;=(Assumptions!$C12*12),$P45/(Assumptions!$C12*12),0)+IF((AC$5-$Q$5)&lt;=(Assumptions!$C12*12),$Q45/(Assumptions!$C12*12),0)+IF((AC$5-$R$5)&lt;=(Assumptions!$C12*12),$R45/(Assumptions!$C12*12),0)+IF((AC$5-$S$5)&lt;=(Assumptions!$C12*12),$S45/(Assumptions!$C12*12),0)+IF((AC$5-$T$5)&lt;=(Assumptions!$C12*12),$T45/(Assumptions!$C12*12),0)+IF((AC$5-$U$5)&lt;=(Assumptions!$C12*12),$U45/(Assumptions!$C12*12),0)+IF((AC$5-$V$5)&lt;=(Assumptions!$C12*12),$V45/(Assumptions!$C12*12),0)+IF((AC$5-$W$5)&lt;=(Assumptions!$C12*12),$W45/(Assumptions!$C12*12),0)+IF((AC$5-$X$5)&lt;=(Assumptions!$C12*12),$X45/(Assumptions!$C12*12),0)+IF((AC$5-$Y$5)&lt;=(Assumptions!$C12*12),$Y45/(Assumptions!$C12*12),0)+IF((AC$5-$Z$5)&lt;=(Assumptions!$C12*12),$Z45/(Assumptions!$C12*12),0)+IF((AC$5-$AA$5)&lt;=(Assumptions!$C12*12),$AA45/(Assumptions!$C12*12),0)+IF((AC$5-$AB$5)&lt;=(Assumptions!$C12*12),$AB45/(Assumptions!$C12*12),0)</f>
        <v>0</v>
      </c>
      <c r="AD57" s="557">
        <f>IF((AD$5-$D$5)&lt;=(Assumptions!$C12*12),$D45/(Assumptions!$C12*12),0)+IF((AD$5-$E$5)&lt;=(Assumptions!$C12*12),$E45/(Assumptions!$C12*12),0)+IF((AD$5-$F$5)&lt;=(Assumptions!$C12*12),$F45/(Assumptions!$C12*12),0)+IF((AD$5-$G$5)&lt;=(Assumptions!$C12*12),$G45/(Assumptions!$C12*12),0)+IF((AD$5-$H$5)&lt;=(Assumptions!$C12*12),$H45/(Assumptions!$C12*12),0)+IF((AD$5-$I$5)&lt;=(Assumptions!$C12*12),$I45/(Assumptions!$C12*12),0)+IF((AD$5-$J$5)&lt;=(Assumptions!$C12*12),$J45/(Assumptions!$C12*12),0)+IF((AD$5-$K$5)&lt;=(Assumptions!$C12*12),$K45/(Assumptions!$C12*12),0)+IF((AD$5-$L$5)&lt;=(Assumptions!$C12*12),$L45/(Assumptions!$C12*12),0)+IF((AD$5-$M$5)&lt;=(Assumptions!$C12*12),$M45/(Assumptions!$C12*12),0)+IF((AD$5-$N$5)&lt;=(Assumptions!$C12*12),$N45/(Assumptions!$C12*12),0)+IF((AD$5-$O$5)&lt;=(Assumptions!$C12*12),$O45/(Assumptions!$C12*12),0)+IF((AD$5-$P$5)&lt;=(Assumptions!$C12*12),$P45/(Assumptions!$C12*12),0)+IF((AD$5-$Q$5)&lt;=(Assumptions!$C12*12),$Q45/(Assumptions!$C12*12),0)+IF((AD$5-$R$5)&lt;=(Assumptions!$C12*12),$R45/(Assumptions!$C12*12),0)+IF((AD$5-$S$5)&lt;=(Assumptions!$C12*12),$S45/(Assumptions!$C12*12),0)+IF((AD$5-$T$5)&lt;=(Assumptions!$C12*12),$T45/(Assumptions!$C12*12),0)+IF((AD$5-$U$5)&lt;=(Assumptions!$C12*12),$U45/(Assumptions!$C12*12),0)+IF((AD$5-$V$5)&lt;=(Assumptions!$C12*12),$V45/(Assumptions!$C12*12),0)+IF((AD$5-$W$5)&lt;=(Assumptions!$C12*12),$W45/(Assumptions!$C12*12),0)+IF((AD$5-$X$5)&lt;=(Assumptions!$C12*12),$X45/(Assumptions!$C12*12),0)+IF((AD$5-$Y$5)&lt;=(Assumptions!$C12*12),$Y45/(Assumptions!$C12*12),0)+IF((AD$5-$Z$5)&lt;=(Assumptions!$C12*12),$Z45/(Assumptions!$C12*12),0)+IF((AD$5-$AA$5)&lt;=(Assumptions!$C12*12),$AA45/(Assumptions!$C12*12),0)+IF((AD$5-$AB$5)&lt;=(Assumptions!$C12*12),$AB45/(Assumptions!$C12*12),0)+IF((AD$5-$AC$5)&lt;=(Assumptions!$C12*12),$AC45/(Assumptions!$C12*12),0)</f>
        <v>0</v>
      </c>
      <c r="AE57" s="557">
        <f>IF((AE$5-$D$5)&lt;=(Assumptions!$C12*12),$D45/(Assumptions!$C12*12),0)+IF((AE$5-$E$5)&lt;=(Assumptions!$C12*12),$E45/(Assumptions!$C12*12),0)+IF((AE$5-$F$5)&lt;=(Assumptions!$C12*12),$F45/(Assumptions!$C12*12),0)+IF((AE$5-$G$5)&lt;=(Assumptions!$C12*12),$G45/(Assumptions!$C12*12),0)+IF((AE$5-$H$5)&lt;=(Assumptions!$C12*12),$H45/(Assumptions!$C12*12),0)+IF((AE$5-$I$5)&lt;=(Assumptions!$C12*12),$I45/(Assumptions!$C12*12),0)+IF((AE$5-$J$5)&lt;=(Assumptions!$C12*12),$J45/(Assumptions!$C12*12),0)+IF((AE$5-$K$5)&lt;=(Assumptions!$C12*12),$K45/(Assumptions!$C12*12),0)+IF((AE$5-$L$5)&lt;=(Assumptions!$C12*12),$L45/(Assumptions!$C12*12),0)+IF((AE$5-$M$5)&lt;=(Assumptions!$C12*12),$M45/(Assumptions!$C12*12),0)+IF((AE$5-$N$5)&lt;=(Assumptions!$C12*12),$N45/(Assumptions!$C12*12),0)+IF((AE$5-$O$5)&lt;=(Assumptions!$C12*12),$O45/(Assumptions!$C12*12),0)+IF((AE$5-$P$5)&lt;=(Assumptions!$C12*12),$P45/(Assumptions!$C12*12),0)+IF((AE$5-$Q$5)&lt;=(Assumptions!$C12*12),$Q45/(Assumptions!$C12*12),0)+IF((AE$5-$R$5)&lt;=(Assumptions!$C12*12),$R45/(Assumptions!$C12*12),0)+IF((AE$5-$S$5)&lt;=(Assumptions!$C12*12),$S45/(Assumptions!$C12*12),0)+IF((AE$5-$T$5)&lt;=(Assumptions!$C12*12),$T45/(Assumptions!$C12*12),0)+IF((AE$5-$U$5)&lt;=(Assumptions!$C12*12),$U45/(Assumptions!$C12*12),0)+IF((AE$5-$V$5)&lt;=(Assumptions!$C12*12),$V45/(Assumptions!$C12*12),0)+IF((AE$5-$W$5)&lt;=(Assumptions!$C12*12),$W45/(Assumptions!$C12*12),0)+IF((AE$5-$X$5)&lt;=(Assumptions!$C12*12),$X45/(Assumptions!$C12*12),0)+IF((AE$5-$Y$5)&lt;=(Assumptions!$C12*12),$Y45/(Assumptions!$C12*12),0)+IF((AE$5-$Z$5)&lt;=(Assumptions!$C12*12),$Z45/(Assumptions!$C12*12),0)+IF((AE$5-$AA$5)&lt;=(Assumptions!$C12*12),$AA45/(Assumptions!$C12*12),0)+IF((AE$5-$AB$5)&lt;=(Assumptions!$C12*12),$AB45/(Assumptions!$C12*12),0)+IF((AE$5-$AC$5)&lt;=(Assumptions!$C12*12),$AC45/(Assumptions!$C12*12),0)+IF((AE$5-$AD$5)&lt;=(Assumptions!$C12*12),$AD45/(Assumptions!$C12*12),0)</f>
        <v>0</v>
      </c>
      <c r="AF57" s="557">
        <f>IF((AF$5-$D$5)&lt;=(Assumptions!$C12*12),$D45/(Assumptions!$C12*12),0)+IF((AF$5-$E$5)&lt;=(Assumptions!$C12*12),$E45/(Assumptions!$C12*12),0)+IF((AF$5-$F$5)&lt;=(Assumptions!$C12*12),$F45/(Assumptions!$C12*12),0)+IF((AF$5-$G$5)&lt;=(Assumptions!$C12*12),$G45/(Assumptions!$C12*12),0)+IF((AF$5-$H$5)&lt;=(Assumptions!$C12*12),$H45/(Assumptions!$C12*12),0)+IF((AF$5-$I$5)&lt;=(Assumptions!$C12*12),$I45/(Assumptions!$C12*12),0)+IF((AF$5-$J$5)&lt;=(Assumptions!$C12*12),$J45/(Assumptions!$C12*12),0)+IF((AF$5-$K$5)&lt;=(Assumptions!$C12*12),$K45/(Assumptions!$C12*12),0)+IF((AF$5-$L$5)&lt;=(Assumptions!$C12*12),$L45/(Assumptions!$C12*12),0)+IF((AF$5-$M$5)&lt;=(Assumptions!$C12*12),$M45/(Assumptions!$C12*12),0)+IF((AF$5-$N$5)&lt;=(Assumptions!$C12*12),$N45/(Assumptions!$C12*12),0)+IF((AF$5-$O$5)&lt;=(Assumptions!$C12*12),$O45/(Assumptions!$C12*12),0)+IF((AF$5-$P$5)&lt;=(Assumptions!$C12*12),$P45/(Assumptions!$C12*12),0)+IF((AF$5-$Q$5)&lt;=(Assumptions!$C12*12),$Q45/(Assumptions!$C12*12),0)+IF((AF$5-$R$5)&lt;=(Assumptions!$C12*12),$R45/(Assumptions!$C12*12),0)+IF((AF$5-$S$5)&lt;=(Assumptions!$C12*12),$S45/(Assumptions!$C12*12),0)+IF((AF$5-$T$5)&lt;=(Assumptions!$C12*12),$T45/(Assumptions!$C12*12),0)+IF((AF$5-$U$5)&lt;=(Assumptions!$C12*12),$U45/(Assumptions!$C12*12),0)+IF((AF$5-$V$5)&lt;=(Assumptions!$C12*12),$V45/(Assumptions!$C12*12),0)+IF((AF$5-$W$5)&lt;=(Assumptions!$C12*12),$W45/(Assumptions!$C12*12),0)+IF((AF$5-$X$5)&lt;=(Assumptions!$C12*12),$X45/(Assumptions!$C12*12),0)+IF((AF$5-$Y$5)&lt;=(Assumptions!$C12*12),$Y45/(Assumptions!$C12*12),0)+IF((AF$5-$Z$5)&lt;=(Assumptions!$C12*12),$Z45/(Assumptions!$C12*12),0)+IF((AF$5-$AA$5)&lt;=(Assumptions!$C12*12),$AA45/(Assumptions!$C12*12),0)+IF((AF$5-$AB$5)&lt;=(Assumptions!$C12*12),$AB45/(Assumptions!$C12*12),0)+IF((AF$5-$AC$5)&lt;=(Assumptions!$C12*12),$AC45/(Assumptions!$C12*12),0)+IF((AF$5-$AD$5)&lt;=(Assumptions!$C12*12),$AD45/(Assumptions!$C12*12),0)+IF((AF$5-$AE$5)&lt;=(Assumptions!$C12*12),$AE45/(Assumptions!$C12*12),0)</f>
        <v>0</v>
      </c>
      <c r="AG57" s="557">
        <f>IF((AG$5-$D$5)&lt;=(Assumptions!$C12*12),$D45/(Assumptions!$C12*12),0)+IF((AG$5-$E$5)&lt;=(Assumptions!$C12*12),$E45/(Assumptions!$C12*12),0)+IF((AG$5-$F$5)&lt;=(Assumptions!$C12*12),$F45/(Assumptions!$C12*12),0)+IF((AG$5-$G$5)&lt;=(Assumptions!$C12*12),$G45/(Assumptions!$C12*12),0)+IF((AG$5-$H$5)&lt;=(Assumptions!$C12*12),$H45/(Assumptions!$C12*12),0)+IF((AG$5-$I$5)&lt;=(Assumptions!$C12*12),$I45/(Assumptions!$C12*12),0)+IF((AG$5-$J$5)&lt;=(Assumptions!$C12*12),$J45/(Assumptions!$C12*12),0)+IF((AG$5-$K$5)&lt;=(Assumptions!$C12*12),$K45/(Assumptions!$C12*12),0)+IF((AG$5-$L$5)&lt;=(Assumptions!$C12*12),$L45/(Assumptions!$C12*12),0)+IF((AG$5-$M$5)&lt;=(Assumptions!$C12*12),$M45/(Assumptions!$C12*12),0)+IF((AG$5-$N$5)&lt;=(Assumptions!$C12*12),$N45/(Assumptions!$C12*12),0)+IF((AG$5-$O$5)&lt;=(Assumptions!$C12*12),$O45/(Assumptions!$C12*12),0)+IF((AG$5-$P$5)&lt;=(Assumptions!$C12*12),$P45/(Assumptions!$C12*12),0)+IF((AG$5-$Q$5)&lt;=(Assumptions!$C12*12),$Q45/(Assumptions!$C12*12),0)+IF((AG$5-$R$5)&lt;=(Assumptions!$C12*12),$R45/(Assumptions!$C12*12),0)+IF((AG$5-$S$5)&lt;=(Assumptions!$C12*12),$S45/(Assumptions!$C12*12),0)+IF((AG$5-$T$5)&lt;=(Assumptions!$C12*12),$T45/(Assumptions!$C12*12),0)+IF((AG$5-$U$5)&lt;=(Assumptions!$C12*12),$U45/(Assumptions!$C12*12),0)+IF((AG$5-$V$5)&lt;=(Assumptions!$C12*12),$V45/(Assumptions!$C12*12),0)+IF((AG$5-$W$5)&lt;=(Assumptions!$C12*12),$W45/(Assumptions!$C12*12),0)+IF((AG$5-$X$5)&lt;=(Assumptions!$C12*12),$X45/(Assumptions!$C12*12),0)+IF((AG$5-$Y$5)&lt;=(Assumptions!$C12*12),$Y45/(Assumptions!$C12*12),0)+IF((AG$5-$Z$5)&lt;=(Assumptions!$C12*12),$Z45/(Assumptions!$C12*12),0)+IF((AG$5-$AA$5)&lt;=(Assumptions!$C12*12),$AA45/(Assumptions!$C12*12),0)+IF((AG$5-$AB$5)&lt;=(Assumptions!$C12*12),$AB45/(Assumptions!$C12*12),0)+IF((AG$5-$AC$5)&lt;=(Assumptions!$C12*12),$AC45/(Assumptions!$C12*12),0)+IF((AG$5-$AD$5)&lt;=(Assumptions!$C12*12),$AD45/(Assumptions!$C12*12),0)+IF((AG$5-$AE$5)&lt;=(Assumptions!$C12*12),$AE45/(Assumptions!$C12*12),0)+IF((AG$5-$AF$5)&lt;=(Assumptions!$C12*12),$AF45/(Assumptions!$C12*12),0)</f>
        <v>0</v>
      </c>
      <c r="AH57" s="557">
        <f>IF((AH$5-$D$5)&lt;=(Assumptions!$C12*12),$D45/(Assumptions!$C12*12),0)+IF((AH$5-$E$5)&lt;=(Assumptions!$C12*12),$E45/(Assumptions!$C12*12),0)+IF((AH$5-$F$5)&lt;=(Assumptions!$C12*12),$F45/(Assumptions!$C12*12),0)+IF((AH$5-$G$5)&lt;=(Assumptions!$C12*12),$G45/(Assumptions!$C12*12),0)+IF((AH$5-$H$5)&lt;=(Assumptions!$C12*12),$H45/(Assumptions!$C12*12),0)+IF((AH$5-$I$5)&lt;=(Assumptions!$C12*12),$I45/(Assumptions!$C12*12),0)+IF((AH$5-$J$5)&lt;=(Assumptions!$C12*12),$J45/(Assumptions!$C12*12),0)+IF((AH$5-$K$5)&lt;=(Assumptions!$C12*12),$K45/(Assumptions!$C12*12),0)+IF((AH$5-$L$5)&lt;=(Assumptions!$C12*12),$L45/(Assumptions!$C12*12),0)+IF((AH$5-$M$5)&lt;=(Assumptions!$C12*12),$M45/(Assumptions!$C12*12),0)+IF((AH$5-$N$5)&lt;=(Assumptions!$C12*12),$N45/(Assumptions!$C12*12),0)+IF((AH$5-$O$5)&lt;=(Assumptions!$C12*12),$O45/(Assumptions!$C12*12),0)+IF((AH$5-$P$5)&lt;=(Assumptions!$C12*12),$P45/(Assumptions!$C12*12),0)+IF((AH$5-$Q$5)&lt;=(Assumptions!$C12*12),$Q45/(Assumptions!$C12*12),0)+IF((AH$5-$R$5)&lt;=(Assumptions!$C12*12),$R45/(Assumptions!$C12*12),0)+IF((AH$5-$S$5)&lt;=(Assumptions!$C12*12),$S45/(Assumptions!$C12*12),0)+IF((AH$5-$T$5)&lt;=(Assumptions!$C12*12),$T45/(Assumptions!$C12*12),0)+IF((AH$5-$U$5)&lt;=(Assumptions!$C12*12),$U45/(Assumptions!$C12*12),0)+IF((AH$5-$V$5)&lt;=(Assumptions!$C12*12),$V45/(Assumptions!$C12*12),0)+IF((AH$5-$W$5)&lt;=(Assumptions!$C12*12),$W45/(Assumptions!$C12*12),0)+IF((AH$5-$X$5)&lt;=(Assumptions!$C12*12),$X45/(Assumptions!$C12*12),0)+IF((AH$5-$Y$5)&lt;=(Assumptions!$C12*12),$Y45/(Assumptions!$C12*12),0)+IF((AH$5-$Z$5)&lt;=(Assumptions!$C12*12),$Z45/(Assumptions!$C12*12),0)+IF((AH$5-$AA$5)&lt;=(Assumptions!$C12*12),$AA45/(Assumptions!$C12*12),0)+IF((AH$5-$AB$5)&lt;=(Assumptions!$C12*12),$AB45/(Assumptions!$C12*12),0)+IF((AH$5-$AC$5)&lt;=(Assumptions!$C12*12),$AC45/(Assumptions!$C12*12),0)+IF((AH$5-$AD$5)&lt;=(Assumptions!$C12*12),$AD45/(Assumptions!$C12*12),0)+IF((AH$5-$AE$5)&lt;=(Assumptions!$C12*12),$AE45/(Assumptions!$C12*12),0)+IF((AH$5-$AF$5)&lt;=(Assumptions!$C12*12),$AF45/(Assumptions!$C12*12),0)+IF((AH$5-$AG$5)&lt;=(Assumptions!$C12*12),$AG45/(Assumptions!$C12*12),0)</f>
        <v>0</v>
      </c>
      <c r="AI57" s="557">
        <f>IF((AI$5-$D$5)&lt;=(Assumptions!$C12*12),$D45/(Assumptions!$C12*12),0)+IF((AI$5-$E$5)&lt;=(Assumptions!$C12*12),$E45/(Assumptions!$C12*12),0)+IF((AI$5-$F$5)&lt;=(Assumptions!$C12*12),$F45/(Assumptions!$C12*12),0)+IF((AI$5-$G$5)&lt;=(Assumptions!$C12*12),$G45/(Assumptions!$C12*12),0)+IF((AI$5-$H$5)&lt;=(Assumptions!$C12*12),$H45/(Assumptions!$C12*12),0)+IF((AI$5-$I$5)&lt;=(Assumptions!$C12*12),$I45/(Assumptions!$C12*12),0)+IF((AI$5-$J$5)&lt;=(Assumptions!$C12*12),$J45/(Assumptions!$C12*12),0)+IF((AI$5-$K$5)&lt;=(Assumptions!$C12*12),$K45/(Assumptions!$C12*12),0)+IF((AI$5-$L$5)&lt;=(Assumptions!$C12*12),$L45/(Assumptions!$C12*12),0)+IF((AI$5-$M$5)&lt;=(Assumptions!$C12*12),$M45/(Assumptions!$C12*12),0)+IF((AI$5-$N$5)&lt;=(Assumptions!$C12*12),$N45/(Assumptions!$C12*12),0)+IF((AI$5-$O$5)&lt;=(Assumptions!$C12*12),$O45/(Assumptions!$C12*12),0)+IF((AI$5-$P$5)&lt;=(Assumptions!$C12*12),$P45/(Assumptions!$C12*12),0)+IF((AI$5-$Q$5)&lt;=(Assumptions!$C12*12),$Q45/(Assumptions!$C12*12),0)+IF((AI$5-$R$5)&lt;=(Assumptions!$C12*12),$R45/(Assumptions!$C12*12),0)+IF((AI$5-$S$5)&lt;=(Assumptions!$C12*12),$S45/(Assumptions!$C12*12),0)+IF((AI$5-$T$5)&lt;=(Assumptions!$C12*12),$T45/(Assumptions!$C12*12),0)+IF((AI$5-$U$5)&lt;=(Assumptions!$C12*12),$U45/(Assumptions!$C12*12),0)+IF((AI$5-$V$5)&lt;=(Assumptions!$C12*12),$V45/(Assumptions!$C12*12),0)+IF((AI$5-$W$5)&lt;=(Assumptions!$C12*12),$W45/(Assumptions!$C12*12),0)+IF((AI$5-$X$5)&lt;=(Assumptions!$C12*12),$X45/(Assumptions!$C12*12),0)+IF((AI$5-$Y$5)&lt;=(Assumptions!$C12*12),$Y45/(Assumptions!$C12*12),0)+IF((AI$5-$Z$5)&lt;=(Assumptions!$C12*12),$Z45/(Assumptions!$C12*12),0)+IF((AI$5-$AA$5)&lt;=(Assumptions!$C12*12),$AA45/(Assumptions!$C12*12),0)+IF((AI$5-$AB$5)&lt;=(Assumptions!$C12*12),$AB45/(Assumptions!$C12*12),0)+IF((AI$5-$AC$5)&lt;=(Assumptions!$C12*12),$AC45/(Assumptions!$C12*12),0)+IF((AI$5-$AD$5)&lt;=(Assumptions!$C12*12),$AD45/(Assumptions!$C12*12),0)+IF((AI$5-$AE$5)&lt;=(Assumptions!$C12*12),$AE45/(Assumptions!$C12*12),0)+IF((AI$5-$AF$5)&lt;=(Assumptions!$C12*12),$AF45/(Assumptions!$C12*12),0)+IF((AI$5-$AG$5)&lt;=(Assumptions!$C12*12),$AG45/(Assumptions!$C12*12),0)+IF((AI$5-$AH$5)&lt;=(Assumptions!$C12*12),$AH45/(Assumptions!$C12*12),0)</f>
        <v>0</v>
      </c>
      <c r="AJ57" s="557">
        <f>IF((AJ$5-$D$5)&lt;=(Assumptions!$C12*12),$D45/(Assumptions!$C12*12),0)+IF((AJ$5-$E$5)&lt;=(Assumptions!$C12*12),$E45/(Assumptions!$C12*12),0)+IF((AJ$5-$F$5)&lt;=(Assumptions!$C12*12),$F45/(Assumptions!$C12*12),0)+IF((AJ$5-$G$5)&lt;=(Assumptions!$C12*12),$G45/(Assumptions!$C12*12),0)+IF((AJ$5-$H$5)&lt;=(Assumptions!$C12*12),$H45/(Assumptions!$C12*12),0)+IF((AJ$5-$I$5)&lt;=(Assumptions!$C12*12),$I45/(Assumptions!$C12*12),0)+IF((AJ$5-$J$5)&lt;=(Assumptions!$C12*12),$J45/(Assumptions!$C12*12),0)+IF((AJ$5-$K$5)&lt;=(Assumptions!$C12*12),$K45/(Assumptions!$C12*12),0)+IF((AJ$5-$L$5)&lt;=(Assumptions!$C12*12),$L45/(Assumptions!$C12*12),0)+IF((AJ$5-$M$5)&lt;=(Assumptions!$C12*12),$M45/(Assumptions!$C12*12),0)+IF((AJ$5-$N$5)&lt;=(Assumptions!$C12*12),$N45/(Assumptions!$C12*12),0)+IF((AJ$5-$O$5)&lt;=(Assumptions!$C12*12),$O45/(Assumptions!$C12*12),0)+IF((AJ$5-$P$5)&lt;=(Assumptions!$C12*12),$P45/(Assumptions!$C12*12),0)+IF((AJ$5-$Q$5)&lt;=(Assumptions!$C12*12),$Q45/(Assumptions!$C12*12),0)+IF((AJ$5-$R$5)&lt;=(Assumptions!$C12*12),$R45/(Assumptions!$C12*12),0)+IF((AJ$5-$S$5)&lt;=(Assumptions!$C12*12),$S45/(Assumptions!$C12*12),0)+IF((AJ$5-$T$5)&lt;=(Assumptions!$C12*12),$T45/(Assumptions!$C12*12),0)+IF((AJ$5-$U$5)&lt;=(Assumptions!$C12*12),$U45/(Assumptions!$C12*12),0)+IF((AJ$5-$V$5)&lt;=(Assumptions!$C12*12),$V45/(Assumptions!$C12*12),0)+IF((AJ$5-$W$5)&lt;=(Assumptions!$C12*12),$W45/(Assumptions!$C12*12),0)+IF((AJ$5-$X$5)&lt;=(Assumptions!$C12*12),$X45/(Assumptions!$C12*12),0)+IF((AJ$5-$Y$5)&lt;=(Assumptions!$C12*12),$Y45/(Assumptions!$C12*12),0)+IF((AJ$5-$Z$5)&lt;=(Assumptions!$C12*12),$Z45/(Assumptions!$C12*12),0)+IF((AJ$5-$AA$5)&lt;=(Assumptions!$C12*12),$AA45/(Assumptions!$C12*12),0)+IF((AJ$5-$AB$5)&lt;=(Assumptions!$C12*12),$AB45/(Assumptions!$C12*12),0)+IF((AJ$5-$AC$5)&lt;=(Assumptions!$C12*12),$AC45/(Assumptions!$C12*12),0)+IF((AJ$5-$AD$5)&lt;=(Assumptions!$C12*12),$AD45/(Assumptions!$C12*12),0)+IF((AJ$5-$AE$5)&lt;=(Assumptions!$C12*12),$AE45/(Assumptions!$C12*12),0)+IF((AJ$5-$AF$5)&lt;=(Assumptions!$C12*12),$AF45/(Assumptions!$C12*12),0)+IF((AJ$5-$AG$5)&lt;=(Assumptions!$C12*12),$AG45/(Assumptions!$C12*12),0)+IF((AJ$5-$AH$5)&lt;=(Assumptions!$C12*12),$AH45/(Assumptions!$C12*12),0)+IF((AJ$5-$AI$5)&lt;=(Assumptions!$C12*12),$AI45/(Assumptions!$C12*12),0)</f>
        <v>0</v>
      </c>
      <c r="AK57" s="557">
        <f>IF((AK$5-$D$5)&lt;=(Assumptions!$C12*12),$D45/(Assumptions!$C12*12),0)+IF((AK$5-$E$5)&lt;=(Assumptions!$C12*12),$E45/(Assumptions!$C12*12),0)+IF((AK$5-$F$5)&lt;=(Assumptions!$C12*12),$F45/(Assumptions!$C12*12),0)+IF((AK$5-$G$5)&lt;=(Assumptions!$C12*12),$G45/(Assumptions!$C12*12),0)+IF((AK$5-$H$5)&lt;=(Assumptions!$C12*12),$H45/(Assumptions!$C12*12),0)+IF((AK$5-$I$5)&lt;=(Assumptions!$C12*12),$I45/(Assumptions!$C12*12),0)+IF((AK$5-$J$5)&lt;=(Assumptions!$C12*12),$J45/(Assumptions!$C12*12),0)+IF((AK$5-$K$5)&lt;=(Assumptions!$C12*12),$K45/(Assumptions!$C12*12),0)+IF((AK$5-$L$5)&lt;=(Assumptions!$C12*12),$L45/(Assumptions!$C12*12),0)+IF((AK$5-$M$5)&lt;=(Assumptions!$C12*12),$M45/(Assumptions!$C12*12),0)+IF((AK$5-$N$5)&lt;=(Assumptions!$C12*12),$N45/(Assumptions!$C12*12),0)+IF((AK$5-$O$5)&lt;=(Assumptions!$C12*12),$O45/(Assumptions!$C12*12),0)+IF((AK$5-$P$5)&lt;=(Assumptions!$C12*12),$P45/(Assumptions!$C12*12),0)+IF((AK$5-$Q$5)&lt;=(Assumptions!$C12*12),$Q45/(Assumptions!$C12*12),0)+IF((AK$5-$R$5)&lt;=(Assumptions!$C12*12),$R45/(Assumptions!$C12*12),0)+IF((AK$5-$S$5)&lt;=(Assumptions!$C12*12),$S45/(Assumptions!$C12*12),0)+IF((AK$5-$T$5)&lt;=(Assumptions!$C12*12),$T45/(Assumptions!$C12*12),0)+IF((AK$5-$U$5)&lt;=(Assumptions!$C12*12),$U45/(Assumptions!$C12*12),0)+IF((AK$5-$V$5)&lt;=(Assumptions!$C12*12),$V45/(Assumptions!$C12*12),0)+IF((AK$5-$W$5)&lt;=(Assumptions!$C12*12),$W45/(Assumptions!$C12*12),0)+IF((AK$5-$X$5)&lt;=(Assumptions!$C12*12),$X45/(Assumptions!$C12*12),0)+IF((AK$5-$Y$5)&lt;=(Assumptions!$C12*12),$Y45/(Assumptions!$C12*12),0)+IF((AK$5-$Z$5)&lt;=(Assumptions!$C12*12),$Z45/(Assumptions!$C12*12),0)+IF((AK$5-$AA$5)&lt;=(Assumptions!$C12*12),$AA45/(Assumptions!$C12*12),0)+IF((AK$5-$AB$5)&lt;=(Assumptions!$C12*12),$AB45/(Assumptions!$C12*12),0)+IF((AK$5-$AC$5)&lt;=(Assumptions!$C12*12),$AC45/(Assumptions!$C12*12),0)+IF((AK$5-$AD$5)&lt;=(Assumptions!$C12*12),$AD45/(Assumptions!$C12*12),0)+IF((AK$5-$AE$5)&lt;=(Assumptions!$C12*12),$AE45/(Assumptions!$C12*12),0)+IF((AK$5-$AF$5)&lt;=(Assumptions!$C12*12),$AF45/(Assumptions!$C12*12),0)+IF((AK$5-$AG$5)&lt;=(Assumptions!$C12*12),$AG45/(Assumptions!$C12*12),0)+IF((AK$5-$AH$5)&lt;=(Assumptions!$C12*12),$AH45/(Assumptions!$C12*12),0)+IF((AK$5-$AI$5)&lt;=(Assumptions!$C12*12),$AI45/(Assumptions!$C12*12),0)+IF((AK$5-$AJ$5)&lt;=(Assumptions!$C12*12),$AJ45/(Assumptions!$C12*12),0)</f>
        <v>0</v>
      </c>
      <c r="AL57" s="557">
        <f>IF((AL$5-$D$5)&lt;=(Assumptions!$C12*12),$D45/(Assumptions!$C12*12),0)+IF((AL$5-$E$5)&lt;=(Assumptions!$C12*12),$E45/(Assumptions!$C12*12),0)+IF((AL$5-$F$5)&lt;=(Assumptions!$C12*12),$F45/(Assumptions!$C12*12),0)+IF((AL$5-$G$5)&lt;=(Assumptions!$C12*12),$G45/(Assumptions!$C12*12),0)+IF((AL$5-$H$5)&lt;=(Assumptions!$C12*12),$H45/(Assumptions!$C12*12),0)+IF((AL$5-$I$5)&lt;=(Assumptions!$C12*12),$I45/(Assumptions!$C12*12),0)+IF((AL$5-$J$5)&lt;=(Assumptions!$C12*12),$J45/(Assumptions!$C12*12),0)+IF((AL$5-$K$5)&lt;=(Assumptions!$C12*12),$K45/(Assumptions!$C12*12),0)+IF((AL$5-$L$5)&lt;=(Assumptions!$C12*12),$L45/(Assumptions!$C12*12),0)+IF((AL$5-$M$5)&lt;=(Assumptions!$C12*12),$M45/(Assumptions!$C12*12),0)+IF((AL$5-$N$5)&lt;=(Assumptions!$C12*12),$N45/(Assumptions!$C12*12),0)+IF((AL$5-$O$5)&lt;=(Assumptions!$C12*12),$O45/(Assumptions!$C12*12),0)+IF((AL$5-$P$5)&lt;=(Assumptions!$C12*12),$P45/(Assumptions!$C12*12),0)+IF((AL$5-$Q$5)&lt;=(Assumptions!$C12*12),$Q45/(Assumptions!$C12*12),0)+IF((AL$5-$R$5)&lt;=(Assumptions!$C12*12),$R45/(Assumptions!$C12*12),0)+IF((AL$5-$S$5)&lt;=(Assumptions!$C12*12),$S45/(Assumptions!$C12*12),0)+IF((AL$5-$T$5)&lt;=(Assumptions!$C12*12),$T45/(Assumptions!$C12*12),0)+IF((AL$5-$U$5)&lt;=(Assumptions!$C12*12),$U45/(Assumptions!$C12*12),0)+IF((AL$5-$V$5)&lt;=(Assumptions!$C12*12),$V45/(Assumptions!$C12*12),0)+IF((AL$5-$W$5)&lt;=(Assumptions!$C12*12),$W45/(Assumptions!$C12*12),0)+IF((AL$5-$X$5)&lt;=(Assumptions!$C12*12),$X45/(Assumptions!$C12*12),0)+IF((AL$5-$Y$5)&lt;=(Assumptions!$C12*12),$Y45/(Assumptions!$C12*12),0)+IF((AL$5-$Z$5)&lt;=(Assumptions!$C12*12),$Z45/(Assumptions!$C12*12),0)+IF((AL$5-$AA$5)&lt;=(Assumptions!$C12*12),$AA45/(Assumptions!$C12*12),0)+IF((AL$5-$AB$5)&lt;=(Assumptions!$C12*12),$AB45/(Assumptions!$C12*12),0)+IF((AL$5-$AC$5)&lt;=(Assumptions!$C12*12),$AC45/(Assumptions!$C12*12),0)+IF((AL$5-$AD$5)&lt;=(Assumptions!$C12*12),$AD45/(Assumptions!$C12*12),0)+IF((AL$5-$AE$5)&lt;=(Assumptions!$C12*12),$AE45/(Assumptions!$C12*12),0)+IF((AL$5-$AF$5)&lt;=(Assumptions!$C12*12),$AF45/(Assumptions!$C12*12),0)+IF((AL$5-$AG$5)&lt;=(Assumptions!$C12*12),$AG45/(Assumptions!$C12*12),0)+IF((AL$5-$AH$5)&lt;=(Assumptions!$C12*12),$AH45/(Assumptions!$C12*12),0)+IF((AL$5-$AI$5)&lt;=(Assumptions!$C12*12),$AI45/(Assumptions!$C12*12),0)+IF((AL$5-$AJ$5)&lt;=(Assumptions!$C12*12),$AJ45/(Assumptions!$C12*12),0)+IF((AL$5-$AK$5)&lt;=(Assumptions!$C12*12),$AK45/(Assumptions!$C12*12),0)</f>
        <v>0</v>
      </c>
      <c r="AM57" s="557">
        <f>IF((AM$5-$D$5)&lt;=(Assumptions!$C12*12),$D45/(Assumptions!$C12*12),0)+IF((AM$5-$E$5)&lt;=(Assumptions!$C12*12),$E45/(Assumptions!$C12*12),0)+IF((AM$5-$F$5)&lt;=(Assumptions!$C12*12),$F45/(Assumptions!$C12*12),0)+IF((AM$5-$G$5)&lt;=(Assumptions!$C12*12),$G45/(Assumptions!$C12*12),0)+IF((AM$5-$H$5)&lt;=(Assumptions!$C12*12),$H45/(Assumptions!$C12*12),0)+IF((AM$5-$I$5)&lt;=(Assumptions!$C12*12),$I45/(Assumptions!$C12*12),0)+IF((AM$5-$J$5)&lt;=(Assumptions!$C12*12),$J45/(Assumptions!$C12*12),0)+IF((AM$5-$K$5)&lt;=(Assumptions!$C12*12),$K45/(Assumptions!$C12*12),0)+IF((AM$5-$L$5)&lt;=(Assumptions!$C12*12),$L45/(Assumptions!$C12*12),0)+IF((AM$5-$M$5)&lt;=(Assumptions!$C12*12),$M45/(Assumptions!$C12*12),0)+IF((AM$5-$N$5)&lt;=(Assumptions!$C12*12),$N45/(Assumptions!$C12*12),0)+IF((AM$5-$O$5)&lt;=(Assumptions!$C12*12),$O45/(Assumptions!$C12*12),0)+IF((AM$5-$P$5)&lt;=(Assumptions!$C12*12),$P45/(Assumptions!$C12*12),0)+IF((AM$5-$Q$5)&lt;=(Assumptions!$C12*12),$Q45/(Assumptions!$C12*12),0)+IF((AM$5-$R$5)&lt;=(Assumptions!$C12*12),$R45/(Assumptions!$C12*12),0)+IF((AM$5-$S$5)&lt;=(Assumptions!$C12*12),$S45/(Assumptions!$C12*12),0)+IF((AM$5-$T$5)&lt;=(Assumptions!$C12*12),$T45/(Assumptions!$C12*12),0)+IF((AM$5-$U$5)&lt;=(Assumptions!$C12*12),$U45/(Assumptions!$C12*12),0)+IF((AM$5-$V$5)&lt;=(Assumptions!$C12*12),$V45/(Assumptions!$C12*12),0)+IF((AM$5-$W$5)&lt;=(Assumptions!$C12*12),$W45/(Assumptions!$C12*12),0)+IF((AM$5-$X$5)&lt;=(Assumptions!$C12*12),$X45/(Assumptions!$C12*12),0)+IF((AM$5-$Y$5)&lt;=(Assumptions!$C12*12),$Y45/(Assumptions!$C12*12),0)+IF((AM$5-$Z$5)&lt;=(Assumptions!$C12*12),$Z45/(Assumptions!$C12*12),0)+IF((AM$5-$AA$5)&lt;=(Assumptions!$C12*12),$AA45/(Assumptions!$C12*12),0)+IF((AM$5-$AB$5)&lt;=(Assumptions!$C12*12),$AB45/(Assumptions!$C12*12),0)+IF((AM$5-$AC$5)&lt;=(Assumptions!$C12*12),$AC45/(Assumptions!$C12*12),0)+IF((AM$5-$AD$5)&lt;=(Assumptions!$C12*12),$AD45/(Assumptions!$C12*12),0)+IF((AM$5-$AE$5)&lt;=(Assumptions!$C12*12),$AE45/(Assumptions!$C12*12),0)+IF((AM$5-$AF$5)&lt;=(Assumptions!$C12*12),$AF45/(Assumptions!$C12*12),0)+IF((AM$5-$AG$5)&lt;=(Assumptions!$C12*12),$AG45/(Assumptions!$C12*12),0)+IF((AM$5-$AH$5)&lt;=(Assumptions!$C12*12),$AH45/(Assumptions!$C12*12),0)+IF((AM$5-$AI$5)&lt;=(Assumptions!$C12*12),$AI45/(Assumptions!$C12*12),0)+IF((AM$5-$AJ$5)&lt;=(Assumptions!$C12*12),$AJ45/(Assumptions!$C12*12),0)+IF((AM$5-$AK$5)&lt;=(Assumptions!$C12*12),$AK45/(Assumptions!$C12*12),0)+IF((AM$5-$AL$5)&lt;=(Assumptions!$C12*12),$AL45/(Assumptions!$C12*12),0)</f>
        <v>0</v>
      </c>
      <c r="AN57" s="557">
        <f>IF((AN$5-$D$5)&lt;=(Assumptions!$C12*12),$D45/(Assumptions!$C12*12),0)+IF((AN$5-$E$5)&lt;=(Assumptions!$C12*12),$E45/(Assumptions!$C12*12),0)+IF((AN$5-$F$5)&lt;=(Assumptions!$C12*12),$F45/(Assumptions!$C12*12),0)+IF((AN$5-$G$5)&lt;=(Assumptions!$C12*12),$G45/(Assumptions!$C12*12),0)+IF((AN$5-$H$5)&lt;=(Assumptions!$C12*12),$H45/(Assumptions!$C12*12),0)+IF((AN$5-$I$5)&lt;=(Assumptions!$C12*12),$I45/(Assumptions!$C12*12),0)+IF((AN$5-$J$5)&lt;=(Assumptions!$C12*12),$J45/(Assumptions!$C12*12),0)+IF((AN$5-$K$5)&lt;=(Assumptions!$C12*12),$K45/(Assumptions!$C12*12),0)+IF((AN$5-$L$5)&lt;=(Assumptions!$C12*12),$L45/(Assumptions!$C12*12),0)+IF((AN$5-$M$5)&lt;=(Assumptions!$C12*12),$M45/(Assumptions!$C12*12),0)+IF((AN$5-$N$5)&lt;=(Assumptions!$C12*12),$N45/(Assumptions!$C12*12),0)+IF((AN$5-$O$5)&lt;=(Assumptions!$C12*12),$O45/(Assumptions!$C12*12),0)+IF((AN$5-$P$5)&lt;=(Assumptions!$C12*12),$P45/(Assumptions!$C12*12),0)+IF((AN$5-$Q$5)&lt;=(Assumptions!$C12*12),$Q45/(Assumptions!$C12*12),0)+IF((AN$5-$R$5)&lt;=(Assumptions!$C12*12),$R45/(Assumptions!$C12*12),0)+IF((AN$5-$S$5)&lt;=(Assumptions!$C12*12),$S45/(Assumptions!$C12*12),0)+IF((AN$5-$T$5)&lt;=(Assumptions!$C12*12),$T45/(Assumptions!$C12*12),0)+IF((AN$5-$U$5)&lt;=(Assumptions!$C12*12),$U45/(Assumptions!$C12*12),0)+IF((AN$5-$V$5)&lt;=(Assumptions!$C12*12),$V45/(Assumptions!$C12*12),0)+IF((AN$5-$W$5)&lt;=(Assumptions!$C12*12),$W45/(Assumptions!$C12*12),0)+IF((AN$5-$X$5)&lt;=(Assumptions!$C12*12),$X45/(Assumptions!$C12*12),0)+IF((AN$5-$Y$5)&lt;=(Assumptions!$C12*12),$Y45/(Assumptions!$C12*12),0)+IF((AN$5-$Z$5)&lt;=(Assumptions!$C12*12),$Z45/(Assumptions!$C12*12),0)+IF((AN$5-$AA$5)&lt;=(Assumptions!$C12*12),$AA45/(Assumptions!$C12*12),0)+IF((AN$5-$AB$5)&lt;=(Assumptions!$C12*12),$AB45/(Assumptions!$C12*12),0)+IF((AN$5-$AC$5)&lt;=(Assumptions!$C12*12),$AC45/(Assumptions!$C12*12),0)+IF((AN$5-$AD$5)&lt;=(Assumptions!$C12*12),$AD45/(Assumptions!$C12*12),0)+IF((AN$5-$AE$5)&lt;=(Assumptions!$C12*12),$AE45/(Assumptions!$C12*12),0)+IF((AN$5-$AF$5)&lt;=(Assumptions!$C12*12),$AF45/(Assumptions!$C12*12),0)+IF((AN$5-$AG$5)&lt;=(Assumptions!$C12*12),$AG45/(Assumptions!$C12*12),0)+IF((AN$5-$AH$5)&lt;=(Assumptions!$C12*12),$AH45/(Assumptions!$C12*12),0)+IF((AN$5-$AI$5)&lt;=(Assumptions!$C12*12),$AI45/(Assumptions!$C12*12),0)+IF((AN$5-$AJ$5)&lt;=(Assumptions!$C12*12),$AJ45/(Assumptions!$C12*12),0)+IF((AN$5-$AK$5)&lt;=(Assumptions!$C12*12),$AK45/(Assumptions!$C12*12),0)+IF((AN$5-$AL$5)&lt;=(Assumptions!$C12*12),$AL45/(Assumptions!$C12*12),0)+IF((AN$5-$AM$5)&lt;=(Assumptions!$C12*12),$AM45/(Assumptions!$C12*12),0)</f>
        <v>0</v>
      </c>
      <c r="AO57" s="557">
        <f>IF((AO$5-$D$5)&lt;=(Assumptions!$C12*12),$D45/(Assumptions!$C12*12),0)+IF((AO$5-$E$5)&lt;=(Assumptions!$C12*12),$E45/(Assumptions!$C12*12),0)+IF((AO$5-$F$5)&lt;=(Assumptions!$C12*12),$F45/(Assumptions!$C12*12),0)+IF((AO$5-$G$5)&lt;=(Assumptions!$C12*12),$G45/(Assumptions!$C12*12),0)+IF((AO$5-$H$5)&lt;=(Assumptions!$C12*12),$H45/(Assumptions!$C12*12),0)+IF((AO$5-$I$5)&lt;=(Assumptions!$C12*12),$I45/(Assumptions!$C12*12),0)+IF((AO$5-$J$5)&lt;=(Assumptions!$C12*12),$J45/(Assumptions!$C12*12),0)+IF((AO$5-$K$5)&lt;=(Assumptions!$C12*12),$K45/(Assumptions!$C12*12),0)+IF((AO$5-$L$5)&lt;=(Assumptions!$C12*12),$L45/(Assumptions!$C12*12),0)+IF((AO$5-$M$5)&lt;=(Assumptions!$C12*12),$M45/(Assumptions!$C12*12),0)+IF((AO$5-$N$5)&lt;=(Assumptions!$C12*12),$N45/(Assumptions!$C12*12),0)+IF((AO$5-$O$5)&lt;=(Assumptions!$C12*12),$O45/(Assumptions!$C12*12),0)+IF((AO$5-$P$5)&lt;=(Assumptions!$C12*12),$P45/(Assumptions!$C12*12),0)+IF((AO$5-$Q$5)&lt;=(Assumptions!$C12*12),$Q45/(Assumptions!$C12*12),0)+IF((AO$5-$R$5)&lt;=(Assumptions!$C12*12),$R45/(Assumptions!$C12*12),0)+IF((AO$5-$S$5)&lt;=(Assumptions!$C12*12),$S45/(Assumptions!$C12*12),0)+IF((AO$5-$T$5)&lt;=(Assumptions!$C12*12),$T45/(Assumptions!$C12*12),0)+IF((AO$5-$U$5)&lt;=(Assumptions!$C12*12),$U45/(Assumptions!$C12*12),0)+IF((AO$5-$V$5)&lt;=(Assumptions!$C12*12),$V45/(Assumptions!$C12*12),0)+IF((AO$5-$W$5)&lt;=(Assumptions!$C12*12),$W45/(Assumptions!$C12*12),0)+IF((AO$5-$X$5)&lt;=(Assumptions!$C12*12),$X45/(Assumptions!$C12*12),0)+IF((AO$5-$Y$5)&lt;=(Assumptions!$C12*12),$Y45/(Assumptions!$C12*12),0)+IF((AO$5-$Z$5)&lt;=(Assumptions!$C12*12),$Z45/(Assumptions!$C12*12),0)+IF((AO$5-$AA$5)&lt;=(Assumptions!$C12*12),$AA45/(Assumptions!$C12*12),0)+IF((AO$5-$AB$5)&lt;=(Assumptions!$C12*12),$AB45/(Assumptions!$C12*12),0)+IF((AO$5-$AC$5)&lt;=(Assumptions!$C12*12),$AC45/(Assumptions!$C12*12),0)+IF((AO$5-$AD$5)&lt;=(Assumptions!$C12*12),$AD45/(Assumptions!$C12*12),0)+IF((AO$5-$AE$5)&lt;=(Assumptions!$C12*12),$AE45/(Assumptions!$C12*12),0)+IF((AO$5-$AF$5)&lt;=(Assumptions!$C12*12),$AF45/(Assumptions!$C12*12),0)+IF((AO$5-$AG$5)&lt;=(Assumptions!$C12*12),$AG45/(Assumptions!$C12*12),0)+IF((AO$5-$AH$5)&lt;=(Assumptions!$C12*12),$AH45/(Assumptions!$C12*12),0)+IF((AO$5-$AI$5)&lt;=(Assumptions!$C12*12),$AI45/(Assumptions!$C12*12),0)+IF((AO$5-$AJ$5)&lt;=(Assumptions!$C12*12),$AJ45/(Assumptions!$C12*12),0)+IF((AO$5-$AK$5)&lt;=(Assumptions!$C12*12),$AK45/(Assumptions!$C12*12),0)+IF((AO$5-$AL$5)&lt;=(Assumptions!$C12*12),$AL45/(Assumptions!$C12*12),0)+IF((AO$5-$AM$5)&lt;=(Assumptions!$C12*12),$AM45/(Assumptions!$C12*12),0)+IF((AO$5-$AN$5)&lt;=(Assumptions!$C12*12),$AN45/(Assumptions!$C12*12),0)</f>
        <v>0</v>
      </c>
      <c r="AP57" s="557">
        <f>IF((AP$5-$D$5)&lt;=(Assumptions!$C12*12),$D45/(Assumptions!$C12*12),0)+IF((AP$5-$E$5)&lt;=(Assumptions!$C12*12),$E45/(Assumptions!$C12*12),0)+IF((AP$5-$F$5)&lt;=(Assumptions!$C12*12),$F45/(Assumptions!$C12*12),0)+IF((AP$5-$G$5)&lt;=(Assumptions!$C12*12),$G45/(Assumptions!$C12*12),0)+IF((AP$5-$H$5)&lt;=(Assumptions!$C12*12),$H45/(Assumptions!$C12*12),0)+IF((AP$5-$I$5)&lt;=(Assumptions!$C12*12),$I45/(Assumptions!$C12*12),0)+IF((AP$5-$J$5)&lt;=(Assumptions!$C12*12),$J45/(Assumptions!$C12*12),0)+IF((AP$5-$K$5)&lt;=(Assumptions!$C12*12),$K45/(Assumptions!$C12*12),0)+IF((AP$5-$L$5)&lt;=(Assumptions!$C12*12),$L45/(Assumptions!$C12*12),0)+IF((AP$5-$M$5)&lt;=(Assumptions!$C12*12),$M45/(Assumptions!$C12*12),0)+IF((AP$5-$N$5)&lt;=(Assumptions!$C12*12),$N45/(Assumptions!$C12*12),0)+IF((AP$5-$O$5)&lt;=(Assumptions!$C12*12),$O45/(Assumptions!$C12*12),0)+IF((AP$5-$P$5)&lt;=(Assumptions!$C12*12),$P45/(Assumptions!$C12*12),0)+IF((AP$5-$Q$5)&lt;=(Assumptions!$C12*12),$Q45/(Assumptions!$C12*12),0)+IF((AP$5-$R$5)&lt;=(Assumptions!$C12*12),$R45/(Assumptions!$C12*12),0)+IF((AP$5-$S$5)&lt;=(Assumptions!$C12*12),$S45/(Assumptions!$C12*12),0)+IF((AP$5-$T$5)&lt;=(Assumptions!$C12*12),$T45/(Assumptions!$C12*12),0)+IF((AP$5-$U$5)&lt;=(Assumptions!$C12*12),$U45/(Assumptions!$C12*12),0)+IF((AP$5-$V$5)&lt;=(Assumptions!$C12*12),$V45/(Assumptions!$C12*12),0)+IF((AP$5-$W$5)&lt;=(Assumptions!$C12*12),$W45/(Assumptions!$C12*12),0)+IF((AP$5-$X$5)&lt;=(Assumptions!$C12*12),$X45/(Assumptions!$C12*12),0)+IF((AP$5-$Y$5)&lt;=(Assumptions!$C12*12),$Y45/(Assumptions!$C12*12),0)+IF((AP$5-$Z$5)&lt;=(Assumptions!$C12*12),$Z45/(Assumptions!$C12*12),0)+IF((AP$5-$AA$5)&lt;=(Assumptions!$C12*12),$AA45/(Assumptions!$C12*12),0)+IF((AP$5-$AB$5)&lt;=(Assumptions!$C12*12),$AB45/(Assumptions!$C12*12),0)+IF((AP$5-$AC$5)&lt;=(Assumptions!$C12*12),$AC45/(Assumptions!$C12*12),0)+IF((AP$5-$AD$5)&lt;=(Assumptions!$C12*12),$AD45/(Assumptions!$C12*12),0)+IF((AP$5-$AE$5)&lt;=(Assumptions!$C12*12),$AE45/(Assumptions!$C12*12),0)+IF((AP$5-$AF$5)&lt;=(Assumptions!$C12*12),$AF45/(Assumptions!$C12*12),0)+IF((AP$5-$AG$5)&lt;=(Assumptions!$C12*12),$AG45/(Assumptions!$C12*12),0)+IF((AP$5-$AH$5)&lt;=(Assumptions!$C12*12),$AH45/(Assumptions!$C12*12),0)+IF((AP$5-$AI$5)&lt;=(Assumptions!$C12*12),$AI45/(Assumptions!$C12*12),0)+IF((AP$5-$AJ$5)&lt;=(Assumptions!$C12*12),$AJ45/(Assumptions!$C12*12),0)+IF((AP$5-$AK$5)&lt;=(Assumptions!$C12*12),$AK45/(Assumptions!$C12*12),0)+IF((AP$5-$AL$5)&lt;=(Assumptions!$C12*12),$AL45/(Assumptions!$C12*12),0)+IF((AP$5-$AM$5)&lt;=(Assumptions!$C12*12),$AM45/(Assumptions!$C12*12),0)+IF((AP$5-$AN$5)&lt;=(Assumptions!$C12*12),$AN45/(Assumptions!$C12*12),0)+IF((AP$5-$AO$5)&lt;=(Assumptions!$C12*12),$AO45/(Assumptions!$C12*12),0)</f>
        <v>0</v>
      </c>
      <c r="AQ57" s="557">
        <f>IF((AQ$5-$D$5)&lt;=(Assumptions!$C12*12),$D45/(Assumptions!$C12*12),0)+IF((AQ$5-$E$5)&lt;=(Assumptions!$C12*12),$E45/(Assumptions!$C12*12),0)+IF((AQ$5-$F$5)&lt;=(Assumptions!$C12*12),$F45/(Assumptions!$C12*12),0)+IF((AQ$5-$G$5)&lt;=(Assumptions!$C12*12),$G45/(Assumptions!$C12*12),0)+IF((AQ$5-$H$5)&lt;=(Assumptions!$C12*12),$H45/(Assumptions!$C12*12),0)+IF((AQ$5-$I$5)&lt;=(Assumptions!$C12*12),$I45/(Assumptions!$C12*12),0)+IF((AQ$5-$J$5)&lt;=(Assumptions!$C12*12),$J45/(Assumptions!$C12*12),0)+IF((AQ$5-$K$5)&lt;=(Assumptions!$C12*12),$K45/(Assumptions!$C12*12),0)+IF((AQ$5-$L$5)&lt;=(Assumptions!$C12*12),$L45/(Assumptions!$C12*12),0)+IF((AQ$5-$M$5)&lt;=(Assumptions!$C12*12),$M45/(Assumptions!$C12*12),0)+IF((AQ$5-$N$5)&lt;=(Assumptions!$C12*12),$N45/(Assumptions!$C12*12),0)+IF((AQ$5-$O$5)&lt;=(Assumptions!$C12*12),$O45/(Assumptions!$C12*12),0)+IF((AQ$5-$P$5)&lt;=(Assumptions!$C12*12),$P45/(Assumptions!$C12*12),0)+IF((AQ$5-$Q$5)&lt;=(Assumptions!$C12*12),$Q45/(Assumptions!$C12*12),0)+IF((AQ$5-$R$5)&lt;=(Assumptions!$C12*12),$R45/(Assumptions!$C12*12),0)+IF((AQ$5-$S$5)&lt;=(Assumptions!$C12*12),$S45/(Assumptions!$C12*12),0)+IF((AQ$5-$T$5)&lt;=(Assumptions!$C12*12),$T45/(Assumptions!$C12*12),0)+IF((AQ$5-$U$5)&lt;=(Assumptions!$C12*12),$U45/(Assumptions!$C12*12),0)+IF((AQ$5-$V$5)&lt;=(Assumptions!$C12*12),$V45/(Assumptions!$C12*12),0)+IF((AQ$5-$W$5)&lt;=(Assumptions!$C12*12),$W45/(Assumptions!$C12*12),0)+IF((AQ$5-$X$5)&lt;=(Assumptions!$C12*12),$X45/(Assumptions!$C12*12),0)+IF((AQ$5-$Y$5)&lt;=(Assumptions!$C12*12),$Y45/(Assumptions!$C12*12),0)+IF((AQ$5-$Z$5)&lt;=(Assumptions!$C12*12),$Z45/(Assumptions!$C12*12),0)+IF((AQ$5-$AA$5)&lt;=(Assumptions!$C12*12),$AA45/(Assumptions!$C12*12),0)+IF((AQ$5-$AB$5)&lt;=(Assumptions!$C12*12),$AB45/(Assumptions!$C12*12),0)+IF((AQ$5-$AC$5)&lt;=(Assumptions!$C12*12),$AC45/(Assumptions!$C12*12),0)+IF((AQ$5-$AD$5)&lt;=(Assumptions!$C12*12),$AD45/(Assumptions!$C12*12),0)+IF((AQ$5-$AE$5)&lt;=(Assumptions!$C12*12),$AE45/(Assumptions!$C12*12),0)+IF((AQ$5-$AF$5)&lt;=(Assumptions!$C12*12),$AF45/(Assumptions!$C12*12),0)+IF((AQ$5-$AG$5)&lt;=(Assumptions!$C12*12),$AG45/(Assumptions!$C12*12),0)+IF((AQ$5-$AH$5)&lt;=(Assumptions!$C12*12),$AH45/(Assumptions!$C12*12),0)+IF((AQ$5-$AI$5)&lt;=(Assumptions!$C12*12),$AI45/(Assumptions!$C12*12),0)+IF((AQ$5-$AJ$5)&lt;=(Assumptions!$C12*12),$AJ45/(Assumptions!$C12*12),0)+IF((AQ$5-$AK$5)&lt;=(Assumptions!$C12*12),$AK45/(Assumptions!$C12*12),0)+IF((AQ$5-$AL$5)&lt;=(Assumptions!$C12*12),$AL45/(Assumptions!$C12*12),0)+IF((AQ$5-$AM$5)&lt;=(Assumptions!$C12*12),$AM45/(Assumptions!$C12*12),0)+IF((AQ$5-$AN$5)&lt;=(Assumptions!$C12*12),$AN45/(Assumptions!$C12*12),0)+IF((AQ$5-$AO$5)&lt;=(Assumptions!$C12*12),$AO45/(Assumptions!$C12*12),0)+IF((AQ$5-$AP$5)&lt;=(Assumptions!$C12*12),$AP45/(Assumptions!$C12*12),0)</f>
        <v>0</v>
      </c>
      <c r="AR57" s="557">
        <f>IF((AR$5-$D$5)&lt;=(Assumptions!$C12*12),$D45/(Assumptions!$C12*12),0)+IF((AR$5-$E$5)&lt;=(Assumptions!$C12*12),$E45/(Assumptions!$C12*12),0)+IF((AR$5-$F$5)&lt;=(Assumptions!$C12*12),$F45/(Assumptions!$C12*12),0)+IF((AR$5-$G$5)&lt;=(Assumptions!$C12*12),$G45/(Assumptions!$C12*12),0)+IF((AR$5-$H$5)&lt;=(Assumptions!$C12*12),$H45/(Assumptions!$C12*12),0)+IF((AR$5-$I$5)&lt;=(Assumptions!$C12*12),$I45/(Assumptions!$C12*12),0)+IF((AR$5-$J$5)&lt;=(Assumptions!$C12*12),$J45/(Assumptions!$C12*12),0)+IF((AR$5-$K$5)&lt;=(Assumptions!$C12*12),$K45/(Assumptions!$C12*12),0)+IF((AR$5-$L$5)&lt;=(Assumptions!$C12*12),$L45/(Assumptions!$C12*12),0)+IF((AR$5-$M$5)&lt;=(Assumptions!$C12*12),$M45/(Assumptions!$C12*12),0)+IF((AR$5-$N$5)&lt;=(Assumptions!$C12*12),$N45/(Assumptions!$C12*12),0)+IF((AR$5-$O$5)&lt;=(Assumptions!$C12*12),$O45/(Assumptions!$C12*12),0)+IF((AR$5-$P$5)&lt;=(Assumptions!$C12*12),$P45/(Assumptions!$C12*12),0)+IF((AR$5-$Q$5)&lt;=(Assumptions!$C12*12),$Q45/(Assumptions!$C12*12),0)+IF((AR$5-$R$5)&lt;=(Assumptions!$C12*12),$R45/(Assumptions!$C12*12),0)+IF((AR$5-$S$5)&lt;=(Assumptions!$C12*12),$S45/(Assumptions!$C12*12),0)+IF((AR$5-$T$5)&lt;=(Assumptions!$C12*12),$T45/(Assumptions!$C12*12),0)+IF((AR$5-$U$5)&lt;=(Assumptions!$C12*12),$U45/(Assumptions!$C12*12),0)+IF((AR$5-$V$5)&lt;=(Assumptions!$C12*12),$V45/(Assumptions!$C12*12),0)+IF((AR$5-$W$5)&lt;=(Assumptions!$C12*12),$W45/(Assumptions!$C12*12),0)+IF((AR$5-$X$5)&lt;=(Assumptions!$C12*12),$X45/(Assumptions!$C12*12),0)+IF((AR$5-$Y$5)&lt;=(Assumptions!$C12*12),$Y45/(Assumptions!$C12*12),0)+IF((AR$5-$Z$5)&lt;=(Assumptions!$C12*12),$Z45/(Assumptions!$C12*12),0)+IF((AR$5-$AA$5)&lt;=(Assumptions!$C12*12),$AA45/(Assumptions!$C12*12),0)+IF((AR$5-$AB$5)&lt;=(Assumptions!$C12*12),$AB45/(Assumptions!$C12*12),0)+IF((AR$5-$AC$5)&lt;=(Assumptions!$C12*12),$AC45/(Assumptions!$C12*12),0)+IF((AR$5-$AD$5)&lt;=(Assumptions!$C12*12),$AD45/(Assumptions!$C12*12),0)+IF((AR$5-$AE$5)&lt;=(Assumptions!$C12*12),$AE45/(Assumptions!$C12*12),0)+IF((AR$5-$AF$5)&lt;=(Assumptions!$C12*12),$AF45/(Assumptions!$C12*12),0)+IF((AR$5-$AG$5)&lt;=(Assumptions!$C12*12),$AG45/(Assumptions!$C12*12),0)+IF((AR$5-$AH$5)&lt;=(Assumptions!$C12*12),$AH45/(Assumptions!$C12*12),0)+IF((AR$5-$AI$5)&lt;=(Assumptions!$C12*12),$AI45/(Assumptions!$C12*12),0)+IF((AR$5-$AJ$5)&lt;=(Assumptions!$C12*12),$AJ45/(Assumptions!$C12*12),0)+IF((AR$5-$AK$5)&lt;=(Assumptions!$C12*12),$AK45/(Assumptions!$C12*12),0)+IF((AR$5-$AL$5)&lt;=(Assumptions!$C12*12),$AL45/(Assumptions!$C12*12),0)+IF((AR$5-$AM$5)&lt;=(Assumptions!$C12*12),$AM45/(Assumptions!$C12*12),0)+IF((AR$5-$AN$5)&lt;=(Assumptions!$C12*12),$AN45/(Assumptions!$C12*12),0)+IF((AR$5-$AO$5)&lt;=(Assumptions!$C12*12),$AO45/(Assumptions!$C12*12),0)+IF((AR$5-$AP$5)&lt;=(Assumptions!$C12*12),$AP45/(Assumptions!$C12*12),0)+IF((AR$5-$AQ$5)&lt;=(Assumptions!$C12*12),$AQ45/(Assumptions!$C12*12),0)</f>
        <v>0</v>
      </c>
      <c r="AS57" s="557">
        <f>IF((AS$5-$D$5)&lt;=(Assumptions!$C12*12),$D45/(Assumptions!$C12*12),0)+IF((AS$5-$E$5)&lt;=(Assumptions!$C12*12),$E45/(Assumptions!$C12*12),0)+IF((AS$5-$F$5)&lt;=(Assumptions!$C12*12),$F45/(Assumptions!$C12*12),0)+IF((AS$5-$G$5)&lt;=(Assumptions!$C12*12),$G45/(Assumptions!$C12*12),0)+IF((AS$5-$H$5)&lt;=(Assumptions!$C12*12),$H45/(Assumptions!$C12*12),0)+IF((AS$5-$I$5)&lt;=(Assumptions!$C12*12),$I45/(Assumptions!$C12*12),0)+IF((AS$5-$J$5)&lt;=(Assumptions!$C12*12),$J45/(Assumptions!$C12*12),0)+IF((AS$5-$K$5)&lt;=(Assumptions!$C12*12),$K45/(Assumptions!$C12*12),0)+IF((AS$5-$L$5)&lt;=(Assumptions!$C12*12),$L45/(Assumptions!$C12*12),0)+IF((AS$5-$M$5)&lt;=(Assumptions!$C12*12),$M45/(Assumptions!$C12*12),0)+IF((AS$5-$N$5)&lt;=(Assumptions!$C12*12),$N45/(Assumptions!$C12*12),0)+IF((AS$5-$O$5)&lt;=(Assumptions!$C12*12),$O45/(Assumptions!$C12*12),0)+IF((AS$5-$P$5)&lt;=(Assumptions!$C12*12),$P45/(Assumptions!$C12*12),0)+IF((AS$5-$Q$5)&lt;=(Assumptions!$C12*12),$Q45/(Assumptions!$C12*12),0)+IF((AS$5-$R$5)&lt;=(Assumptions!$C12*12),$R45/(Assumptions!$C12*12),0)+IF((AS$5-$S$5)&lt;=(Assumptions!$C12*12),$S45/(Assumptions!$C12*12),0)+IF((AS$5-$T$5)&lt;=(Assumptions!$C12*12),$T45/(Assumptions!$C12*12),0)+IF((AS$5-$U$5)&lt;=(Assumptions!$C12*12),$U45/(Assumptions!$C12*12),0)+IF((AS$5-$V$5)&lt;=(Assumptions!$C12*12),$V45/(Assumptions!$C12*12),0)+IF((AS$5-$W$5)&lt;=(Assumptions!$C12*12),$W45/(Assumptions!$C12*12),0)+IF((AS$5-$X$5)&lt;=(Assumptions!$C12*12),$X45/(Assumptions!$C12*12),0)+IF((AS$5-$Y$5)&lt;=(Assumptions!$C12*12),$Y45/(Assumptions!$C12*12),0)+IF((AS$5-$Z$5)&lt;=(Assumptions!$C12*12),$Z45/(Assumptions!$C12*12),0)+IF((AS$5-$AA$5)&lt;=(Assumptions!$C12*12),$AA45/(Assumptions!$C12*12),0)+IF((AS$5-$AB$5)&lt;=(Assumptions!$C12*12),$AB45/(Assumptions!$C12*12),0)+IF((AS$5-$AC$5)&lt;=(Assumptions!$C12*12),$AC45/(Assumptions!$C12*12),0)+IF((AS$5-$AD$5)&lt;=(Assumptions!$C12*12),$AD45/(Assumptions!$C12*12),0)+IF((AS$5-$AE$5)&lt;=(Assumptions!$C12*12),$AE45/(Assumptions!$C12*12),0)+IF((AS$5-$AF$5)&lt;=(Assumptions!$C12*12),$AF45/(Assumptions!$C12*12),0)+IF((AS$5-$AG$5)&lt;=(Assumptions!$C12*12),$AG45/(Assumptions!$C12*12),0)+IF((AS$5-$AH$5)&lt;=(Assumptions!$C12*12),$AH45/(Assumptions!$C12*12),0)+IF((AS$5-$AI$5)&lt;=(Assumptions!$C12*12),$AI45/(Assumptions!$C12*12),0)+IF((AS$5-$AJ$5)&lt;=(Assumptions!$C12*12),$AJ45/(Assumptions!$C12*12),0)+IF((AS$5-$AK$5)&lt;=(Assumptions!$C12*12),$AK45/(Assumptions!$C12*12),0)+IF((AS$5-$AL$5)&lt;=(Assumptions!$C12*12),$AL45/(Assumptions!$C12*12),0)+IF((AS$5-$AM$5)&lt;=(Assumptions!$C12*12),$AM45/(Assumptions!$C12*12),0)+IF((AS$5-$AN$5)&lt;=(Assumptions!$C12*12),$AN45/(Assumptions!$C12*12),0)+IF((AS$5-$AO$5)&lt;=(Assumptions!$C12*12),$AO45/(Assumptions!$C12*12),0)+IF((AS$5-$AP$5)&lt;=(Assumptions!$C12*12),$AP45/(Assumptions!$C12*12),0)+IF((AS$5-$AQ$5)&lt;=(Assumptions!$C12*12),$AQ45/(Assumptions!$C12*12),0)+IF((AS$5-$AR$5)&lt;=(Assumptions!$C12*12),$AR45/(Assumptions!$C12*12),0)</f>
        <v>0</v>
      </c>
      <c r="AT57" s="557">
        <f>IF((AT$5-$D$5)&lt;=(Assumptions!$C12*12),$D45/(Assumptions!$C12*12),0)+IF((AT$5-$E$5)&lt;=(Assumptions!$C12*12),$E45/(Assumptions!$C12*12),0)+IF((AT$5-$F$5)&lt;=(Assumptions!$C12*12),$F45/(Assumptions!$C12*12),0)+IF((AT$5-$G$5)&lt;=(Assumptions!$C12*12),$G45/(Assumptions!$C12*12),0)+IF((AT$5-$H$5)&lt;=(Assumptions!$C12*12),$H45/(Assumptions!$C12*12),0)+IF((AT$5-$I$5)&lt;=(Assumptions!$C12*12),$I45/(Assumptions!$C12*12),0)+IF((AT$5-$J$5)&lt;=(Assumptions!$C12*12),$J45/(Assumptions!$C12*12),0)+IF((AT$5-$K$5)&lt;=(Assumptions!$C12*12),$K45/(Assumptions!$C12*12),0)+IF((AT$5-$L$5)&lt;=(Assumptions!$C12*12),$L45/(Assumptions!$C12*12),0)+IF((AT$5-$M$5)&lt;=(Assumptions!$C12*12),$M45/(Assumptions!$C12*12),0)+IF((AT$5-$N$5)&lt;=(Assumptions!$C12*12),$N45/(Assumptions!$C12*12),0)+IF((AT$5-$O$5)&lt;=(Assumptions!$C12*12),$O45/(Assumptions!$C12*12),0)+IF((AT$5-$P$5)&lt;=(Assumptions!$C12*12),$P45/(Assumptions!$C12*12),0)+IF((AT$5-$Q$5)&lt;=(Assumptions!$C12*12),$Q45/(Assumptions!$C12*12),0)+IF((AT$5-$R$5)&lt;=(Assumptions!$C12*12),$R45/(Assumptions!$C12*12),0)+IF((AT$5-$S$5)&lt;=(Assumptions!$C12*12),$S45/(Assumptions!$C12*12),0)+IF((AT$5-$T$5)&lt;=(Assumptions!$C12*12),$T45/(Assumptions!$C12*12),0)+IF((AT$5-$U$5)&lt;=(Assumptions!$C12*12),$U45/(Assumptions!$C12*12),0)+IF((AT$5-$V$5)&lt;=(Assumptions!$C12*12),$V45/(Assumptions!$C12*12),0)+IF((AT$5-$W$5)&lt;=(Assumptions!$C12*12),$W45/(Assumptions!$C12*12),0)+IF((AT$5-$X$5)&lt;=(Assumptions!$C12*12),$X45/(Assumptions!$C12*12),0)+IF((AT$5-$Y$5)&lt;=(Assumptions!$C12*12),$Y45/(Assumptions!$C12*12),0)+IF((AT$5-$Z$5)&lt;=(Assumptions!$C12*12),$Z45/(Assumptions!$C12*12),0)+IF((AT$5-$AA$5)&lt;=(Assumptions!$C12*12),$AA45/(Assumptions!$C12*12),0)+IF((AT$5-$AB$5)&lt;=(Assumptions!$C12*12),$AB45/(Assumptions!$C12*12),0)+IF((AT$5-$AC$5)&lt;=(Assumptions!$C12*12),$AC45/(Assumptions!$C12*12),0)+IF((AT$5-$AD$5)&lt;=(Assumptions!$C12*12),$AD45/(Assumptions!$C12*12),0)+IF((AT$5-$AE$5)&lt;=(Assumptions!$C12*12),$AE45/(Assumptions!$C12*12),0)+IF((AT$5-$AF$5)&lt;=(Assumptions!$C12*12),$AF45/(Assumptions!$C12*12),0)+IF((AT$5-$AG$5)&lt;=(Assumptions!$C12*12),$AG45/(Assumptions!$C12*12),0)+IF((AT$5-$AH$5)&lt;=(Assumptions!$C12*12),$AH45/(Assumptions!$C12*12),0)+IF((AT$5-$AI$5)&lt;=(Assumptions!$C12*12),$AI45/(Assumptions!$C12*12),0)+IF((AT$5-$AJ$5)&lt;=(Assumptions!$C12*12),$AJ45/(Assumptions!$C12*12),0)+IF((AT$5-$AK$5)&lt;=(Assumptions!$C12*12),$AK45/(Assumptions!$C12*12),0)+IF((AT$5-$AL$5)&lt;=(Assumptions!$C12*12),$AL45/(Assumptions!$C12*12),0)+IF((AT$5-$AM$5)&lt;=(Assumptions!$C12*12),$AM45/(Assumptions!$C12*12),0)+IF((AT$5-$AN$5)&lt;=(Assumptions!$C12*12),$AN45/(Assumptions!$C12*12),0)+IF((AT$5-$AO$5)&lt;=(Assumptions!$C12*12),$AO45/(Assumptions!$C12*12),0)+IF((AT$5-$AP$5)&lt;=(Assumptions!$C12*12),$AP45/(Assumptions!$C12*12),0)+IF((AT$5-$AQ$5)&lt;=(Assumptions!$C12*12),$AQ45/(Assumptions!$C12*12),0)+IF((AT$5-$AR$5)&lt;=(Assumptions!$C12*12),$AR45/(Assumptions!$C12*12),0)+IF((AT$5-$AS$5)&lt;=(Assumptions!$C12*12),$AS45/(Assumptions!$C12*12),0)</f>
        <v>0</v>
      </c>
      <c r="AU57" s="557">
        <f>IF((AU$5-$D$5)&lt;=(Assumptions!$C12*12),$D45/(Assumptions!$C12*12),0)+IF((AU$5-$E$5)&lt;=(Assumptions!$C12*12),$E45/(Assumptions!$C12*12),0)+IF((AU$5-$F$5)&lt;=(Assumptions!$C12*12),$F45/(Assumptions!$C12*12),0)+IF((AU$5-$G$5)&lt;=(Assumptions!$C12*12),$G45/(Assumptions!$C12*12),0)+IF((AU$5-$H$5)&lt;=(Assumptions!$C12*12),$H45/(Assumptions!$C12*12),0)+IF((AU$5-$I$5)&lt;=(Assumptions!$C12*12),$I45/(Assumptions!$C12*12),0)+IF((AU$5-$J$5)&lt;=(Assumptions!$C12*12),$J45/(Assumptions!$C12*12),0)+IF((AU$5-$K$5)&lt;=(Assumptions!$C12*12),$K45/(Assumptions!$C12*12),0)+IF((AU$5-$L$5)&lt;=(Assumptions!$C12*12),$L45/(Assumptions!$C12*12),0)+IF((AU$5-$M$5)&lt;=(Assumptions!$C12*12),$M45/(Assumptions!$C12*12),0)+IF((AU$5-$N$5)&lt;=(Assumptions!$C12*12),$N45/(Assumptions!$C12*12),0)+IF((AU$5-$O$5)&lt;=(Assumptions!$C12*12),$O45/(Assumptions!$C12*12),0)+IF((AU$5-$P$5)&lt;=(Assumptions!$C12*12),$P45/(Assumptions!$C12*12),0)+IF((AU$5-$Q$5)&lt;=(Assumptions!$C12*12),$Q45/(Assumptions!$C12*12),0)+IF((AU$5-$R$5)&lt;=(Assumptions!$C12*12),$R45/(Assumptions!$C12*12),0)+IF((AU$5-$S$5)&lt;=(Assumptions!$C12*12),$S45/(Assumptions!$C12*12),0)+IF((AU$5-$T$5)&lt;=(Assumptions!$C12*12),$T45/(Assumptions!$C12*12),0)+IF((AU$5-$U$5)&lt;=(Assumptions!$C12*12),$U45/(Assumptions!$C12*12),0)+IF((AU$5-$V$5)&lt;=(Assumptions!$C12*12),$V45/(Assumptions!$C12*12),0)+IF((AU$5-$W$5)&lt;=(Assumptions!$C12*12),$W45/(Assumptions!$C12*12),0)+IF((AU$5-$X$5)&lt;=(Assumptions!$C12*12),$X45/(Assumptions!$C12*12),0)+IF((AU$5-$Y$5)&lt;=(Assumptions!$C12*12),$Y45/(Assumptions!$C12*12),0)+IF((AU$5-$Z$5)&lt;=(Assumptions!$C12*12),$Z45/(Assumptions!$C12*12),0)+IF((AU$5-$AA$5)&lt;=(Assumptions!$C12*12),$AA45/(Assumptions!$C12*12),0)+IF((AU$5-$AB$5)&lt;=(Assumptions!$C12*12),$AB45/(Assumptions!$C12*12),0)+IF((AU$5-$AC$5)&lt;=(Assumptions!$C12*12),$AC45/(Assumptions!$C12*12),0)+IF((AU$5-$AD$5)&lt;=(Assumptions!$C12*12),$AD45/(Assumptions!$C12*12),0)+IF((AU$5-$AE$5)&lt;=(Assumptions!$C12*12),$AE45/(Assumptions!$C12*12),0)+IF((AU$5-$AF$5)&lt;=(Assumptions!$C12*12),$AF45/(Assumptions!$C12*12),0)+IF((AU$5-$AG$5)&lt;=(Assumptions!$C12*12),$AG45/(Assumptions!$C12*12),0)+IF((AU$5-$AH$5)&lt;=(Assumptions!$C12*12),$AH45/(Assumptions!$C12*12),0)+IF((AU$5-$AI$5)&lt;=(Assumptions!$C12*12),$AI45/(Assumptions!$C12*12),0)+IF((AU$5-$AJ$5)&lt;=(Assumptions!$C12*12),$AJ45/(Assumptions!$C12*12),0)+IF((AU$5-$AK$5)&lt;=(Assumptions!$C12*12),$AK45/(Assumptions!$C12*12),0)+IF((AU$5-$AL$5)&lt;=(Assumptions!$C12*12),$AL45/(Assumptions!$C12*12),0)+IF((AU$5-$AM$5)&lt;=(Assumptions!$C12*12),$AM45/(Assumptions!$C12*12),0)+IF((AU$5-$AN$5)&lt;=(Assumptions!$C12*12),$AN45/(Assumptions!$C12*12),0)+IF((AU$5-$AO$5)&lt;=(Assumptions!$C12*12),$AO45/(Assumptions!$C12*12),0)+IF((AU$5-$AP$5)&lt;=(Assumptions!$C12*12),$AP45/(Assumptions!$C12*12),0)+IF((AU$5-$AQ$5)&lt;=(Assumptions!$C12*12),$AQ45/(Assumptions!$C12*12),0)+IF((AU$5-$AR$5)&lt;=(Assumptions!$C12*12),$AR45/(Assumptions!$C12*12),0)+IF((AU$5-$AS$5)&lt;=(Assumptions!$C12*12),$AS45/(Assumptions!$C12*12),0)+IF((AU$5-$AT$5)&lt;=(Assumptions!$C12*12),$AT45/(Assumptions!$C12*12),0)</f>
        <v>0</v>
      </c>
      <c r="AV57" s="557">
        <f>IF((AV$5-$D$5)&lt;=(Assumptions!$C12*12),$D45/(Assumptions!$C12*12),0)+IF((AV$5-$E$5)&lt;=(Assumptions!$C12*12),$E45/(Assumptions!$C12*12),0)+IF((AV$5-$F$5)&lt;=(Assumptions!$C12*12),$F45/(Assumptions!$C12*12),0)+IF((AV$5-$G$5)&lt;=(Assumptions!$C12*12),$G45/(Assumptions!$C12*12),0)+IF((AV$5-$H$5)&lt;=(Assumptions!$C12*12),$H45/(Assumptions!$C12*12),0)+IF((AV$5-$I$5)&lt;=(Assumptions!$C12*12),$I45/(Assumptions!$C12*12),0)+IF((AV$5-$J$5)&lt;=(Assumptions!$C12*12),$J45/(Assumptions!$C12*12),0)+IF((AV$5-$K$5)&lt;=(Assumptions!$C12*12),$K45/(Assumptions!$C12*12),0)+IF((AV$5-$L$5)&lt;=(Assumptions!$C12*12),$L45/(Assumptions!$C12*12),0)+IF((AV$5-$M$5)&lt;=(Assumptions!$C12*12),$M45/(Assumptions!$C12*12),0)+IF((AV$5-$N$5)&lt;=(Assumptions!$C12*12),$N45/(Assumptions!$C12*12),0)+IF((AV$5-$O$5)&lt;=(Assumptions!$C12*12),$O45/(Assumptions!$C12*12),0)+IF((AV$5-$P$5)&lt;=(Assumptions!$C12*12),$P45/(Assumptions!$C12*12),0)+IF((AV$5-$Q$5)&lt;=(Assumptions!$C12*12),$Q45/(Assumptions!$C12*12),0)+IF((AV$5-$R$5)&lt;=(Assumptions!$C12*12),$R45/(Assumptions!$C12*12),0)+IF((AV$5-$S$5)&lt;=(Assumptions!$C12*12),$S45/(Assumptions!$C12*12),0)+IF((AV$5-$T$5)&lt;=(Assumptions!$C12*12),$T45/(Assumptions!$C12*12),0)+IF((AV$5-$U$5)&lt;=(Assumptions!$C12*12),$U45/(Assumptions!$C12*12),0)+IF((AV$5-$V$5)&lt;=(Assumptions!$C12*12),$V45/(Assumptions!$C12*12),0)+IF((AV$5-$W$5)&lt;=(Assumptions!$C12*12),$W45/(Assumptions!$C12*12),0)+IF((AV$5-$X$5)&lt;=(Assumptions!$C12*12),$X45/(Assumptions!$C12*12),0)+IF((AV$5-$Y$5)&lt;=(Assumptions!$C12*12),$Y45/(Assumptions!$C12*12),0)+IF((AV$5-$Z$5)&lt;=(Assumptions!$C12*12),$Z45/(Assumptions!$C12*12),0)+IF((AV$5-$AA$5)&lt;=(Assumptions!$C12*12),$AA45/(Assumptions!$C12*12),0)+IF((AV$5-$AB$5)&lt;=(Assumptions!$C12*12),$AB45/(Assumptions!$C12*12),0)+IF((AV$5-$AC$5)&lt;=(Assumptions!$C12*12),$AC45/(Assumptions!$C12*12),0)+IF((AV$5-$AD$5)&lt;=(Assumptions!$C12*12),$AD45/(Assumptions!$C12*12),0)+IF((AV$5-$AE$5)&lt;=(Assumptions!$C12*12),$AE45/(Assumptions!$C12*12),0)+IF((AV$5-$AF$5)&lt;=(Assumptions!$C12*12),$AF45/(Assumptions!$C12*12),0)+IF((AV$5-$AG$5)&lt;=(Assumptions!$C12*12),$AG45/(Assumptions!$C12*12),0)+IF((AV$5-$AH$5)&lt;=(Assumptions!$C12*12),$AH45/(Assumptions!$C12*12),0)+IF((AV$5-$AI$5)&lt;=(Assumptions!$C12*12),$AI45/(Assumptions!$C12*12),0)+IF((AV$5-$AJ$5)&lt;=(Assumptions!$C12*12),$AJ45/(Assumptions!$C12*12),0)+IF((AV$5-$AK$5)&lt;=(Assumptions!$C12*12),$AK45/(Assumptions!$C12*12),0)+IF((AV$5-$AL$5)&lt;=(Assumptions!$C12*12),$AL45/(Assumptions!$C12*12),0)+IF((AV$5-$AM$5)&lt;=(Assumptions!$C12*12),$AM45/(Assumptions!$C12*12),0)+IF((AV$5-$AN$5)&lt;=(Assumptions!$C12*12),$AN45/(Assumptions!$C12*12),0)+IF((AV$5-$AO$5)&lt;=(Assumptions!$C12*12),$AO45/(Assumptions!$C12*12),0)+IF((AV$5-$AP$5)&lt;=(Assumptions!$C12*12),$AP45/(Assumptions!$C12*12),0)+IF((AV$5-$AQ$5)&lt;=(Assumptions!$C12*12),$AQ45/(Assumptions!$C12*12),0)+IF((AV$5-$AR$5)&lt;=(Assumptions!$C12*12),$AR45/(Assumptions!$C12*12),0)+IF((AV$5-$AS$5)&lt;=(Assumptions!$C12*12),$AS45/(Assumptions!$C12*12),0)+IF((AV$5-$AT$5)&lt;=(Assumptions!$C12*12),$AT45/(Assumptions!$C12*12),0)+IF((AV$5-$AU$5)&lt;=(Assumptions!$C12*12),$AU45/(Assumptions!$C12*12),0)</f>
        <v>0</v>
      </c>
      <c r="AW57" s="557">
        <f>IF((AW$5-$D$5)&lt;=(Assumptions!$C12*12),$D45/(Assumptions!$C12*12),0)+IF((AW$5-$E$5)&lt;=(Assumptions!$C12*12),$E45/(Assumptions!$C12*12),0)+IF((AW$5-$F$5)&lt;=(Assumptions!$C12*12),$F45/(Assumptions!$C12*12),0)+IF((AW$5-$G$5)&lt;=(Assumptions!$C12*12),$G45/(Assumptions!$C12*12),0)+IF((AW$5-$H$5)&lt;=(Assumptions!$C12*12),$H45/(Assumptions!$C12*12),0)+IF((AW$5-$I$5)&lt;=(Assumptions!$C12*12),$I45/(Assumptions!$C12*12),0)+IF((AW$5-$J$5)&lt;=(Assumptions!$C12*12),$J45/(Assumptions!$C12*12),0)+IF((AW$5-$K$5)&lt;=(Assumptions!$C12*12),$K45/(Assumptions!$C12*12),0)+IF((AW$5-$L$5)&lt;=(Assumptions!$C12*12),$L45/(Assumptions!$C12*12),0)+IF((AW$5-$M$5)&lt;=(Assumptions!$C12*12),$M45/(Assumptions!$C12*12),0)+IF((AW$5-$N$5)&lt;=(Assumptions!$C12*12),$N45/(Assumptions!$C12*12),0)+IF((AW$5-$O$5)&lt;=(Assumptions!$C12*12),$O45/(Assumptions!$C12*12),0)+IF((AW$5-$P$5)&lt;=(Assumptions!$C12*12),$P45/(Assumptions!$C12*12),0)+IF((AW$5-$Q$5)&lt;=(Assumptions!$C12*12),$Q45/(Assumptions!$C12*12),0)+IF((AW$5-$R$5)&lt;=(Assumptions!$C12*12),$R45/(Assumptions!$C12*12),0)+IF((AW$5-$S$5)&lt;=(Assumptions!$C12*12),$S45/(Assumptions!$C12*12),0)+IF((AW$5-$T$5)&lt;=(Assumptions!$C12*12),$T45/(Assumptions!$C12*12),0)+IF((AW$5-$U$5)&lt;=(Assumptions!$C12*12),$U45/(Assumptions!$C12*12),0)+IF((AW$5-$V$5)&lt;=(Assumptions!$C12*12),$V45/(Assumptions!$C12*12),0)+IF((AW$5-$W$5)&lt;=(Assumptions!$C12*12),$W45/(Assumptions!$C12*12),0)+IF((AW$5-$X$5)&lt;=(Assumptions!$C12*12),$X45/(Assumptions!$C12*12),0)+IF((AW$5-$Y$5)&lt;=(Assumptions!$C12*12),$Y45/(Assumptions!$C12*12),0)+IF((AW$5-$Z$5)&lt;=(Assumptions!$C12*12),$Z45/(Assumptions!$C12*12),0)+IF((AW$5-$AA$5)&lt;=(Assumptions!$C12*12),$AA45/(Assumptions!$C12*12),0)+IF((AW$5-$AB$5)&lt;=(Assumptions!$C12*12),$AB45/(Assumptions!$C12*12),0)+IF((AW$5-$AC$5)&lt;=(Assumptions!$C12*12),$AC45/(Assumptions!$C12*12),0)+IF((AW$5-$AD$5)&lt;=(Assumptions!$C12*12),$AD45/(Assumptions!$C12*12),0)+IF((AW$5-$AE$5)&lt;=(Assumptions!$C12*12),$AE45/(Assumptions!$C12*12),0)+IF((AW$5-$AF$5)&lt;=(Assumptions!$C12*12),$AF45/(Assumptions!$C12*12),0)+IF((AW$5-$AG$5)&lt;=(Assumptions!$C12*12),$AG45/(Assumptions!$C12*12),0)+IF((AW$5-$AH$5)&lt;=(Assumptions!$C12*12),$AH45/(Assumptions!$C12*12),0)+IF((AW$5-$AI$5)&lt;=(Assumptions!$C12*12),$AI45/(Assumptions!$C12*12),0)+IF((AW$5-$AJ$5)&lt;=(Assumptions!$C12*12),$AJ45/(Assumptions!$C12*12),0)+IF((AW$5-$AK$5)&lt;=(Assumptions!$C12*12),$AK45/(Assumptions!$C12*12),0)+IF((AW$5-$AL$5)&lt;=(Assumptions!$C12*12),$AL45/(Assumptions!$C12*12),0)+IF((AW$5-$AM$5)&lt;=(Assumptions!$C12*12),$AM45/(Assumptions!$C12*12),0)+IF((AW$5-$AN$5)&lt;=(Assumptions!$C12*12),$AN45/(Assumptions!$C12*12),0)+IF((AW$5-$AO$5)&lt;=(Assumptions!$C12*12),$AO45/(Assumptions!$C12*12),0)+IF((AW$5-$AP$5)&lt;=(Assumptions!$C12*12),$AP45/(Assumptions!$C12*12),0)+IF((AW$5-$AQ$5)&lt;=(Assumptions!$C12*12),$AQ45/(Assumptions!$C12*12),0)+IF((AW$5-$AR$5)&lt;=(Assumptions!$C12*12),$AR45/(Assumptions!$C12*12),0)+IF((AW$5-$AS$5)&lt;=(Assumptions!$C12*12),$AS45/(Assumptions!$C12*12),0)+IF((AW$5-$AT$5)&lt;=(Assumptions!$C12*12),$AT45/(Assumptions!$C12*12),0)+IF((AW$5-$AU$5)&lt;=(Assumptions!$C12*12),$AU45/(Assumptions!$C12*12),0)+IF((AW$5-$AV$5)&lt;=(Assumptions!$C12*12),$AV45/(Assumptions!$C12*12),0)</f>
        <v>0</v>
      </c>
      <c r="AX57" s="557">
        <f>IF((AX$5-$D$5)&lt;=(Assumptions!$C12*12),$D45/(Assumptions!$C12*12),0)+IF((AX$5-$E$5)&lt;=(Assumptions!$C12*12),$E45/(Assumptions!$C12*12),0)+IF((AX$5-$F$5)&lt;=(Assumptions!$C12*12),$F45/(Assumptions!$C12*12),0)+IF((AX$5-$G$5)&lt;=(Assumptions!$C12*12),$G45/(Assumptions!$C12*12),0)+IF((AX$5-$H$5)&lt;=(Assumptions!$C12*12),$H45/(Assumptions!$C12*12),0)+IF((AX$5-$I$5)&lt;=(Assumptions!$C12*12),$I45/(Assumptions!$C12*12),0)+IF((AX$5-$J$5)&lt;=(Assumptions!$C12*12),$J45/(Assumptions!$C12*12),0)+IF((AX$5-$K$5)&lt;=(Assumptions!$C12*12),$K45/(Assumptions!$C12*12),0)+IF((AX$5-$L$5)&lt;=(Assumptions!$C12*12),$L45/(Assumptions!$C12*12),0)+IF((AX$5-$M$5)&lt;=(Assumptions!$C12*12),$M45/(Assumptions!$C12*12),0)+IF((AX$5-$N$5)&lt;=(Assumptions!$C12*12),$N45/(Assumptions!$C12*12),0)+IF((AX$5-$O$5)&lt;=(Assumptions!$C12*12),$O45/(Assumptions!$C12*12),0)+IF((AX$5-$P$5)&lt;=(Assumptions!$C12*12),$P45/(Assumptions!$C12*12),0)+IF((AX$5-$Q$5)&lt;=(Assumptions!$C12*12),$Q45/(Assumptions!$C12*12),0)+IF((AX$5-$R$5)&lt;=(Assumptions!$C12*12),$R45/(Assumptions!$C12*12),0)+IF((AX$5-$S$5)&lt;=(Assumptions!$C12*12),$S45/(Assumptions!$C12*12),0)+IF((AX$5-$T$5)&lt;=(Assumptions!$C12*12),$T45/(Assumptions!$C12*12),0)+IF((AX$5-$U$5)&lt;=(Assumptions!$C12*12),$U45/(Assumptions!$C12*12),0)+IF((AX$5-$V$5)&lt;=(Assumptions!$C12*12),$V45/(Assumptions!$C12*12),0)+IF((AX$5-$W$5)&lt;=(Assumptions!$C12*12),$W45/(Assumptions!$C12*12),0)+IF((AX$5-$X$5)&lt;=(Assumptions!$C12*12),$X45/(Assumptions!$C12*12),0)+IF((AX$5-$Y$5)&lt;=(Assumptions!$C12*12),$Y45/(Assumptions!$C12*12),0)+IF((AX$5-$Z$5)&lt;=(Assumptions!$C12*12),$Z45/(Assumptions!$C12*12),0)+IF((AX$5-$AA$5)&lt;=(Assumptions!$C12*12),$AA45/(Assumptions!$C12*12),0)+IF((AX$5-$AB$5)&lt;=(Assumptions!$C12*12),$AB45/(Assumptions!$C12*12),0)+IF((AX$5-$AC$5)&lt;=(Assumptions!$C12*12),$AC45/(Assumptions!$C12*12),0)+IF((AX$5-$AD$5)&lt;=(Assumptions!$C12*12),$AD45/(Assumptions!$C12*12),0)+IF((AX$5-$AE$5)&lt;=(Assumptions!$C12*12),$AE45/(Assumptions!$C12*12),0)+IF((AX$5-$AF$5)&lt;=(Assumptions!$C12*12),$AF45/(Assumptions!$C12*12),0)+IF((AX$5-$AG$5)&lt;=(Assumptions!$C12*12),$AG45/(Assumptions!$C12*12),0)+IF((AX$5-$AH$5)&lt;=(Assumptions!$C12*12),$AH45/(Assumptions!$C12*12),0)+IF((AX$5-$AI$5)&lt;=(Assumptions!$C12*12),$AI45/(Assumptions!$C12*12),0)+IF((AX$5-$AJ$5)&lt;=(Assumptions!$C12*12),$AJ45/(Assumptions!$C12*12),0)+IF((AX$5-$AK$5)&lt;=(Assumptions!$C12*12),$AK45/(Assumptions!$C12*12),0)+IF((AX$5-$AL$5)&lt;=(Assumptions!$C12*12),$AL45/(Assumptions!$C12*12),0)+IF((AX$5-$AM$5)&lt;=(Assumptions!$C12*12),$AM45/(Assumptions!$C12*12),0)+IF((AX$5-$AN$5)&lt;=(Assumptions!$C12*12),$AN45/(Assumptions!$C12*12),0)+IF((AX$5-$AO$5)&lt;=(Assumptions!$C12*12),$AO45/(Assumptions!$C12*12),0)+IF((AX$5-$AP$5)&lt;=(Assumptions!$C12*12),$AP45/(Assumptions!$C12*12),0)+IF((AX$5-$AQ$5)&lt;=(Assumptions!$C12*12),$AQ45/(Assumptions!$C12*12),0)+IF((AX$5-$AR$5)&lt;=(Assumptions!$C12*12),$AR45/(Assumptions!$C12*12),0)+IF((AX$5-$AS$5)&lt;=(Assumptions!$C12*12),$AS45/(Assumptions!$C12*12),0)+IF((AX$5-$AT$5)&lt;=(Assumptions!$C12*12),$AT45/(Assumptions!$C12*12),0)+IF((AX$5-$AU$5)&lt;=(Assumptions!$C12*12),$AU45/(Assumptions!$C12*12),0)+IF((AX$5-$AV$5)&lt;=(Assumptions!$C12*12),$AV45/(Assumptions!$C12*12),0)+IF((AX$5-$AW$5)&lt;=(Assumptions!$C12*12),$AW45/(Assumptions!$C12*12),0)</f>
        <v>0</v>
      </c>
      <c r="AY57" s="557">
        <f>IF((AY$5-$D$5)&lt;=(Assumptions!$C12*12),$D45/(Assumptions!$C12*12),0)+IF((AY$5-$E$5)&lt;=(Assumptions!$C12*12),$E45/(Assumptions!$C12*12),0)+IF((AY$5-$F$5)&lt;=(Assumptions!$C12*12),$F45/(Assumptions!$C12*12),0)+IF((AY$5-$G$5)&lt;=(Assumptions!$C12*12),$G45/(Assumptions!$C12*12),0)+IF((AY$5-$H$5)&lt;=(Assumptions!$C12*12),$H45/(Assumptions!$C12*12),0)+IF((AY$5-$I$5)&lt;=(Assumptions!$C12*12),$I45/(Assumptions!$C12*12),0)+IF((AY$5-$J$5)&lt;=(Assumptions!$C12*12),$J45/(Assumptions!$C12*12),0)+IF((AY$5-$K$5)&lt;=(Assumptions!$C12*12),$K45/(Assumptions!$C12*12),0)+IF((AY$5-$L$5)&lt;=(Assumptions!$C12*12),$L45/(Assumptions!$C12*12),0)+IF((AY$5-$M$5)&lt;=(Assumptions!$C12*12),$M45/(Assumptions!$C12*12),0)+IF((AY$5-$N$5)&lt;=(Assumptions!$C12*12),$N45/(Assumptions!$C12*12),0)+IF((AY$5-$O$5)&lt;=(Assumptions!$C12*12),$O45/(Assumptions!$C12*12),0)+IF((AY$5-$P$5)&lt;=(Assumptions!$C12*12),$P45/(Assumptions!$C12*12),0)+IF((AY$5-$Q$5)&lt;=(Assumptions!$C12*12),$Q45/(Assumptions!$C12*12),0)+IF((AY$5-$R$5)&lt;=(Assumptions!$C12*12),$R45/(Assumptions!$C12*12),0)+IF((AY$5-$S$5)&lt;=(Assumptions!$C12*12),$S45/(Assumptions!$C12*12),0)+IF((AY$5-$T$5)&lt;=(Assumptions!$C12*12),$T45/(Assumptions!$C12*12),0)+IF((AY$5-$U$5)&lt;=(Assumptions!$C12*12),$U45/(Assumptions!$C12*12),0)+IF((AY$5-$V$5)&lt;=(Assumptions!$C12*12),$V45/(Assumptions!$C12*12),0)+IF((AY$5-$W$5)&lt;=(Assumptions!$C12*12),$W45/(Assumptions!$C12*12),0)+IF((AY$5-$X$5)&lt;=(Assumptions!$C12*12),$X45/(Assumptions!$C12*12),0)+IF((AY$5-$Y$5)&lt;=(Assumptions!$C12*12),$Y45/(Assumptions!$C12*12),0)+IF((AY$5-$Z$5)&lt;=(Assumptions!$C12*12),$Z45/(Assumptions!$C12*12),0)+IF((AY$5-$AA$5)&lt;=(Assumptions!$C12*12),$AA45/(Assumptions!$C12*12),0)+IF((AY$5-$AB$5)&lt;=(Assumptions!$C12*12),$AB45/(Assumptions!$C12*12),0)+IF((AY$5-$AC$5)&lt;=(Assumptions!$C12*12),$AC45/(Assumptions!$C12*12),0)+IF((AY$5-$AD$5)&lt;=(Assumptions!$C12*12),$AD45/(Assumptions!$C12*12),0)+IF((AY$5-$AE$5)&lt;=(Assumptions!$C12*12),$AE45/(Assumptions!$C12*12),0)+IF((AY$5-$AF$5)&lt;=(Assumptions!$C12*12),$AF45/(Assumptions!$C12*12),0)+IF((AY$5-$AG$5)&lt;=(Assumptions!$C12*12),$AG45/(Assumptions!$C12*12),0)+IF((AY$5-$AH$5)&lt;=(Assumptions!$C12*12),$AH45/(Assumptions!$C12*12),0)+IF((AY$5-$AI$5)&lt;=(Assumptions!$C12*12),$AI45/(Assumptions!$C12*12),0)+IF((AY$5-$AJ$5)&lt;=(Assumptions!$C12*12),$AJ45/(Assumptions!$C12*12),0)+IF((AY$5-$AK$5)&lt;=(Assumptions!$C12*12),$AK45/(Assumptions!$C12*12),0)+IF((AY$5-$AL$5)&lt;=(Assumptions!$C12*12),$AL45/(Assumptions!$C12*12),0)+IF((AY$5-$AM$5)&lt;=(Assumptions!$C12*12),$AM45/(Assumptions!$C12*12),0)+IF((AY$5-$AN$5)&lt;=(Assumptions!$C12*12),$AN45/(Assumptions!$C12*12),0)+IF((AY$5-$AO$5)&lt;=(Assumptions!$C12*12),$AO45/(Assumptions!$C12*12),0)+IF((AY$5-$AP$5)&lt;=(Assumptions!$C12*12),$AP45/(Assumptions!$C12*12),0)+IF((AY$5-$AQ$5)&lt;=(Assumptions!$C12*12),$AQ45/(Assumptions!$C12*12),0)+IF((AY$5-$AR$5)&lt;=(Assumptions!$C12*12),$AR45/(Assumptions!$C12*12),0)+IF((AY$5-$AS$5)&lt;=(Assumptions!$C12*12),$AS45/(Assumptions!$C12*12),0)+IF((AY$5-$AT$5)&lt;=(Assumptions!$C12*12),$AT45/(Assumptions!$C12*12),0)+IF((AY$5-$AU$5)&lt;=(Assumptions!$C12*12),$AU45/(Assumptions!$C12*12),0)+IF((AY$5-$AV$5)&lt;=(Assumptions!$C12*12),$AV45/(Assumptions!$C12*12),0)+IF((AY$5-$AW$5)&lt;=(Assumptions!$C12*12),$AW45/(Assumptions!$C12*12),0)+IF((AY$5-$AX$5)&lt;=(Assumptions!$C12*12),$AX45/(Assumptions!$C12*12),0)</f>
        <v>0</v>
      </c>
      <c r="AZ57" s="557">
        <f>IF((AZ$5-$D$5)&lt;=(Assumptions!$C12*12),$D45/(Assumptions!$C12*12),0)+IF((AZ$5-$E$5)&lt;=(Assumptions!$C12*12),$E45/(Assumptions!$C12*12),0)+IF((AZ$5-$F$5)&lt;=(Assumptions!$C12*12),$F45/(Assumptions!$C12*12),0)+IF((AZ$5-$G$5)&lt;=(Assumptions!$C12*12),$G45/(Assumptions!$C12*12),0)+IF((AZ$5-$H$5)&lt;=(Assumptions!$C12*12),$H45/(Assumptions!$C12*12),0)+IF((AZ$5-$I$5)&lt;=(Assumptions!$C12*12),$I45/(Assumptions!$C12*12),0)+IF((AZ$5-$J$5)&lt;=(Assumptions!$C12*12),$J45/(Assumptions!$C12*12),0)+IF((AZ$5-$K$5)&lt;=(Assumptions!$C12*12),$K45/(Assumptions!$C12*12),0)+IF((AZ$5-$L$5)&lt;=(Assumptions!$C12*12),$L45/(Assumptions!$C12*12),0)+IF((AZ$5-$M$5)&lt;=(Assumptions!$C12*12),$M45/(Assumptions!$C12*12),0)+IF((AZ$5-$N$5)&lt;=(Assumptions!$C12*12),$N45/(Assumptions!$C12*12),0)+IF((AZ$5-$O$5)&lt;=(Assumptions!$C12*12),$O45/(Assumptions!$C12*12),0)+IF((AZ$5-$P$5)&lt;=(Assumptions!$C12*12),$P45/(Assumptions!$C12*12),0)+IF((AZ$5-$Q$5)&lt;=(Assumptions!$C12*12),$Q45/(Assumptions!$C12*12),0)+IF((AZ$5-$R$5)&lt;=(Assumptions!$C12*12),$R45/(Assumptions!$C12*12),0)+IF((AZ$5-$S$5)&lt;=(Assumptions!$C12*12),$S45/(Assumptions!$C12*12),0)+IF((AZ$5-$T$5)&lt;=(Assumptions!$C12*12),$T45/(Assumptions!$C12*12),0)+IF((AZ$5-$U$5)&lt;=(Assumptions!$C12*12),$U45/(Assumptions!$C12*12),0)+IF((AZ$5-$V$5)&lt;=(Assumptions!$C12*12),$V45/(Assumptions!$C12*12),0)+IF((AZ$5-$W$5)&lt;=(Assumptions!$C12*12),$W45/(Assumptions!$C12*12),0)+IF((AZ$5-$X$5)&lt;=(Assumptions!$C12*12),$X45/(Assumptions!$C12*12),0)+IF((AZ$5-$Y$5)&lt;=(Assumptions!$C12*12),$Y45/(Assumptions!$C12*12),0)+IF((AZ$5-$Z$5)&lt;=(Assumptions!$C12*12),$Z45/(Assumptions!$C12*12),0)+IF((AZ$5-$AA$5)&lt;=(Assumptions!$C12*12),$AA45/(Assumptions!$C12*12),0)+IF((AZ$5-$AB$5)&lt;=(Assumptions!$C12*12),$AB45/(Assumptions!$C12*12),0)+IF((AZ$5-$AC$5)&lt;=(Assumptions!$C12*12),$AC45/(Assumptions!$C12*12),0)+IF((AZ$5-$AD$5)&lt;=(Assumptions!$C12*12),$AD45/(Assumptions!$C12*12),0)+IF((AZ$5-$AE$5)&lt;=(Assumptions!$C12*12),$AE45/(Assumptions!$C12*12),0)+IF((AZ$5-$AF$5)&lt;=(Assumptions!$C12*12),$AF45/(Assumptions!$C12*12),0)+IF((AZ$5-$AG$5)&lt;=(Assumptions!$C12*12),$AG45/(Assumptions!$C12*12),0)+IF((AZ$5-$AH$5)&lt;=(Assumptions!$C12*12),$AH45/(Assumptions!$C12*12),0)+IF((AZ$5-$AI$5)&lt;=(Assumptions!$C12*12),$AI45/(Assumptions!$C12*12),0)+IF((AZ$5-$AJ$5)&lt;=(Assumptions!$C12*12),$AJ45/(Assumptions!$C12*12),0)+IF((AZ$5-$AK$5)&lt;=(Assumptions!$C12*12),$AK45/(Assumptions!$C12*12),0)+IF((AZ$5-$AL$5)&lt;=(Assumptions!$C12*12),$AL45/(Assumptions!$C12*12),0)+IF((AZ$5-$AM$5)&lt;=(Assumptions!$C12*12),$AM45/(Assumptions!$C12*12),0)+IF((AZ$5-$AN$5)&lt;=(Assumptions!$C12*12),$AN45/(Assumptions!$C12*12),0)+IF((AZ$5-$AO$5)&lt;=(Assumptions!$C12*12),$AO45/(Assumptions!$C12*12),0)+IF((AZ$5-$AP$5)&lt;=(Assumptions!$C12*12),$AP45/(Assumptions!$C12*12),0)+IF((AZ$5-$AQ$5)&lt;=(Assumptions!$C12*12),$AQ45/(Assumptions!$C12*12),0)+IF((AZ$5-$AR$5)&lt;=(Assumptions!$C12*12),$AR45/(Assumptions!$C12*12),0)+IF((AZ$5-$AS$5)&lt;=(Assumptions!$C12*12),$AS45/(Assumptions!$C12*12),0)+IF((AZ$5-$AT$5)&lt;=(Assumptions!$C12*12),$AT45/(Assumptions!$C12*12),0)+IF((AZ$5-$AU$5)&lt;=(Assumptions!$C12*12),$AU45/(Assumptions!$C12*12),0)+IF((AZ$5-$AV$5)&lt;=(Assumptions!$C12*12),$AV45/(Assumptions!$C12*12),0)+IF((AZ$5-$AW$5)&lt;=(Assumptions!$C12*12),$AW45/(Assumptions!$C12*12),0)+IF((AZ$5-$AX$5)&lt;=(Assumptions!$C12*12),$AX45/(Assumptions!$C12*12),0)+IF((AZ$5-$AY$5)&lt;=(Assumptions!$C12*12),$AY45/(Assumptions!$C12*12),0)</f>
        <v>0</v>
      </c>
      <c r="BA57" s="557">
        <f>IF((BA$5-$D$5)&lt;=(Assumptions!$C12*12),$D45/(Assumptions!$C12*12),0)+IF((BA$5-$E$5)&lt;=(Assumptions!$C12*12),$E45/(Assumptions!$C12*12),0)+IF((BA$5-$F$5)&lt;=(Assumptions!$C12*12),$F45/(Assumptions!$C12*12),0)+IF((BA$5-$G$5)&lt;=(Assumptions!$C12*12),$G45/(Assumptions!$C12*12),0)+IF((BA$5-$H$5)&lt;=(Assumptions!$C12*12),$H45/(Assumptions!$C12*12),0)+IF((BA$5-$I$5)&lt;=(Assumptions!$C12*12),$I45/(Assumptions!$C12*12),0)+IF((BA$5-$J$5)&lt;=(Assumptions!$C12*12),$J45/(Assumptions!$C12*12),0)+IF((BA$5-$K$5)&lt;=(Assumptions!$C12*12),$K45/(Assumptions!$C12*12),0)+IF((BA$5-$L$5)&lt;=(Assumptions!$C12*12),$L45/(Assumptions!$C12*12),0)+IF((BA$5-$M$5)&lt;=(Assumptions!$C12*12),$M45/(Assumptions!$C12*12),0)+IF((BA$5-$N$5)&lt;=(Assumptions!$C12*12),$N45/(Assumptions!$C12*12),0)+IF((BA$5-$O$5)&lt;=(Assumptions!$C12*12),$O45/(Assumptions!$C12*12),0)+IF((BA$5-$P$5)&lt;=(Assumptions!$C12*12),$P45/(Assumptions!$C12*12),0)+IF((BA$5-$Q$5)&lt;=(Assumptions!$C12*12),$Q45/(Assumptions!$C12*12),0)+IF((BA$5-$R$5)&lt;=(Assumptions!$C12*12),$R45/(Assumptions!$C12*12),0)+IF((BA$5-$S$5)&lt;=(Assumptions!$C12*12),$S45/(Assumptions!$C12*12),0)+IF((BA$5-$T$5)&lt;=(Assumptions!$C12*12),$T45/(Assumptions!$C12*12),0)+IF((BA$5-$U$5)&lt;=(Assumptions!$C12*12),$U45/(Assumptions!$C12*12),0)+IF((BA$5-$V$5)&lt;=(Assumptions!$C12*12),$V45/(Assumptions!$C12*12),0)+IF((BA$5-$W$5)&lt;=(Assumptions!$C12*12),$W45/(Assumptions!$C12*12),0)+IF((BA$5-$X$5)&lt;=(Assumptions!$C12*12),$X45/(Assumptions!$C12*12),0)+IF((BA$5-$Y$5)&lt;=(Assumptions!$C12*12),$Y45/(Assumptions!$C12*12),0)+IF((BA$5-$Z$5)&lt;=(Assumptions!$C12*12),$Z45/(Assumptions!$C12*12),0)+IF((BA$5-$AA$5)&lt;=(Assumptions!$C12*12),$AA45/(Assumptions!$C12*12),0)+IF((BA$5-$AB$5)&lt;=(Assumptions!$C12*12),$AB45/(Assumptions!$C12*12),0)+IF((BA$5-$AC$5)&lt;=(Assumptions!$C12*12),$AC45/(Assumptions!$C12*12),0)+IF((BA$5-$AD$5)&lt;=(Assumptions!$C12*12),$AD45/(Assumptions!$C12*12),0)+IF((BA$5-$AE$5)&lt;=(Assumptions!$C12*12),$AE45/(Assumptions!$C12*12),0)+IF((BA$5-$AF$5)&lt;=(Assumptions!$C12*12),$AF45/(Assumptions!$C12*12),0)+IF((BA$5-$AG$5)&lt;=(Assumptions!$C12*12),$AG45/(Assumptions!$C12*12),0)+IF((BA$5-$AH$5)&lt;=(Assumptions!$C12*12),$AH45/(Assumptions!$C12*12),0)+IF((BA$5-$AI$5)&lt;=(Assumptions!$C12*12),$AI45/(Assumptions!$C12*12),0)+IF((BA$5-$AJ$5)&lt;=(Assumptions!$C12*12),$AJ45/(Assumptions!$C12*12),0)+IF((BA$5-$AK$5)&lt;=(Assumptions!$C12*12),$AK45/(Assumptions!$C12*12),0)+IF((BA$5-$AL$5)&lt;=(Assumptions!$C12*12),$AL45/(Assumptions!$C12*12),0)+IF((BA$5-$AM$5)&lt;=(Assumptions!$C12*12),$AM45/(Assumptions!$C12*12),0)+IF((BA$5-$AN$5)&lt;=(Assumptions!$C12*12),$AN45/(Assumptions!$C12*12),0)+IF((BA$5-$AO$5)&lt;=(Assumptions!$C12*12),$AO45/(Assumptions!$C12*12),0)+IF((BA$5-$AP$5)&lt;=(Assumptions!$C12*12),$AP45/(Assumptions!$C12*12),0)+IF((BA$5-$AQ$5)&lt;=(Assumptions!$C12*12),$AQ45/(Assumptions!$C12*12),0)+IF((BA$5-$AR$5)&lt;=(Assumptions!$C12*12),$AR45/(Assumptions!$C12*12),0)+IF((BA$5-$AS$5)&lt;=(Assumptions!$C12*12),$AS45/(Assumptions!$C12*12),0)+IF((BA$5-$AT$5)&lt;=(Assumptions!$C12*12),$AT45/(Assumptions!$C12*12),0)+IF((BA$5-$AU$5)&lt;=(Assumptions!$C12*12),$AU45/(Assumptions!$C12*12),0)+IF((BA$5-$AV$5)&lt;=(Assumptions!$C12*12),$AV45/(Assumptions!$C12*12),0)+IF((BA$5-$AW$5)&lt;=(Assumptions!$C12*12),$AW45/(Assumptions!$C12*12),0)+IF((BA$5-$AX$5)&lt;=(Assumptions!$C12*12),$AX45/(Assumptions!$C12*12),0)+IF((BA$5-$AY$5)&lt;=(Assumptions!$C12*12),$AY45/(Assumptions!$C12*12),0)+IF((BA$5-$AZ$5)&lt;=(Assumptions!$C12*12),$AZ45/(Assumptions!$C12*12),0)</f>
        <v>0</v>
      </c>
      <c r="BB57" s="557">
        <f>IF((BB$5-$D$5)&lt;=(Assumptions!$C12*12),$D45/(Assumptions!$C12*12),0)+IF((BB$5-$E$5)&lt;=(Assumptions!$C12*12),$E45/(Assumptions!$C12*12),0)+IF((BB$5-$F$5)&lt;=(Assumptions!$C12*12),$F45/(Assumptions!$C12*12),0)+IF((BB$5-$G$5)&lt;=(Assumptions!$C12*12),$G45/(Assumptions!$C12*12),0)+IF((BB$5-$H$5)&lt;=(Assumptions!$C12*12),$H45/(Assumptions!$C12*12),0)+IF((BB$5-$I$5)&lt;=(Assumptions!$C12*12),$I45/(Assumptions!$C12*12),0)+IF((BB$5-$J$5)&lt;=(Assumptions!$C12*12),$J45/(Assumptions!$C12*12),0)+IF((BB$5-$K$5)&lt;=(Assumptions!$C12*12),$K45/(Assumptions!$C12*12),0)+IF((BB$5-$L$5)&lt;=(Assumptions!$C12*12),$L45/(Assumptions!$C12*12),0)+IF((BB$5-$M$5)&lt;=(Assumptions!$C12*12),$M45/(Assumptions!$C12*12),0)+IF((BB$5-$N$5)&lt;=(Assumptions!$C12*12),$N45/(Assumptions!$C12*12),0)+IF((BB$5-$O$5)&lt;=(Assumptions!$C12*12),$O45/(Assumptions!$C12*12),0)+IF((BB$5-$P$5)&lt;=(Assumptions!$C12*12),$P45/(Assumptions!$C12*12),0)+IF((BB$5-$Q$5)&lt;=(Assumptions!$C12*12),$Q45/(Assumptions!$C12*12),0)+IF((BB$5-$R$5)&lt;=(Assumptions!$C12*12),$R45/(Assumptions!$C12*12),0)+IF((BB$5-$S$5)&lt;=(Assumptions!$C12*12),$S45/(Assumptions!$C12*12),0)+IF((BB$5-$T$5)&lt;=(Assumptions!$C12*12),$T45/(Assumptions!$C12*12),0)+IF((BB$5-$U$5)&lt;=(Assumptions!$C12*12),$U45/(Assumptions!$C12*12),0)+IF((BB$5-$V$5)&lt;=(Assumptions!$C12*12),$V45/(Assumptions!$C12*12),0)+IF((BB$5-$W$5)&lt;=(Assumptions!$C12*12),$W45/(Assumptions!$C12*12),0)+IF((BB$5-$X$5)&lt;=(Assumptions!$C12*12),$X45/(Assumptions!$C12*12),0)+IF((BB$5-$Y$5)&lt;=(Assumptions!$C12*12),$Y45/(Assumptions!$C12*12),0)+IF((BB$5-$Z$5)&lt;=(Assumptions!$C12*12),$Z45/(Assumptions!$C12*12),0)+IF((BB$5-$AA$5)&lt;=(Assumptions!$C12*12),$AA45/(Assumptions!$C12*12),0)+IF((BB$5-$AB$5)&lt;=(Assumptions!$C12*12),$AB45/(Assumptions!$C12*12),0)+IF((BB$5-$AC$5)&lt;=(Assumptions!$C12*12),$AC45/(Assumptions!$C12*12),0)+IF((BB$5-$AD$5)&lt;=(Assumptions!$C12*12),$AD45/(Assumptions!$C12*12),0)+IF((BB$5-$AE$5)&lt;=(Assumptions!$C12*12),$AE45/(Assumptions!$C12*12),0)+IF((BB$5-$AF$5)&lt;=(Assumptions!$C12*12),$AF45/(Assumptions!$C12*12),0)+IF((BB$5-$AG$5)&lt;=(Assumptions!$C12*12),$AG45/(Assumptions!$C12*12),0)+IF((BB$5-$AH$5)&lt;=(Assumptions!$C12*12),$AH45/(Assumptions!$C12*12),0)+IF((BB$5-$AI$5)&lt;=(Assumptions!$C12*12),$AI45/(Assumptions!$C12*12),0)+IF((BB$5-$AJ$5)&lt;=(Assumptions!$C12*12),$AJ45/(Assumptions!$C12*12),0)+IF((BB$5-$AK$5)&lt;=(Assumptions!$C12*12),$AK45/(Assumptions!$C12*12),0)+IF((BB$5-$AL$5)&lt;=(Assumptions!$C12*12),$AL45/(Assumptions!$C12*12),0)+IF((BB$5-$AM$5)&lt;=(Assumptions!$C12*12),$AM45/(Assumptions!$C12*12),0)+IF((BB$5-$AN$5)&lt;=(Assumptions!$C12*12),$AN45/(Assumptions!$C12*12),0)+IF((BB$5-$AO$5)&lt;=(Assumptions!$C12*12),$AO45/(Assumptions!$C12*12),0)+IF((BB$5-$AP$5)&lt;=(Assumptions!$C12*12),$AP45/(Assumptions!$C12*12),0)+IF((BB$5-$AQ$5)&lt;=(Assumptions!$C12*12),$AQ45/(Assumptions!$C12*12),0)+IF((BB$5-$AR$5)&lt;=(Assumptions!$C12*12),$AR45/(Assumptions!$C12*12),0)+IF((BB$5-$AS$5)&lt;=(Assumptions!$C12*12),$AS45/(Assumptions!$C12*12),0)+IF((BB$5-$AT$5)&lt;=(Assumptions!$C12*12),$AT45/(Assumptions!$C12*12),0)+IF((BB$5-$AU$5)&lt;=(Assumptions!$C12*12),$AU45/(Assumptions!$C12*12),0)+IF((BB$5-$AV$5)&lt;=(Assumptions!$C12*12),$AV45/(Assumptions!$C12*12),0)+IF((BB$5-$AW$5)&lt;=(Assumptions!$C12*12),$AW45/(Assumptions!$C12*12),0)+IF((BB$5-$AX$5)&lt;=(Assumptions!$C12*12),$AX45/(Assumptions!$C12*12),0)+IF((BB$5-$AY$5)&lt;=(Assumptions!$C12*12),$AY45/(Assumptions!$C12*12),0)+IF((BB$5-$AZ$5)&lt;=(Assumptions!$C12*12),$AZ45/(Assumptions!$C12*12),0)+IF((BB$5-$BA$5)&lt;=(Assumptions!$C12*12),$BA45/(Assumptions!$C12*12),0)</f>
        <v>0</v>
      </c>
      <c r="BC57" s="557">
        <f>IF((BC$5-$D$5)&lt;=(Assumptions!$C12*12),$D45/(Assumptions!$C12*12),0)+IF((BC$5-$E$5)&lt;=(Assumptions!$C12*12),$E45/(Assumptions!$C12*12),0)+IF((BC$5-$F$5)&lt;=(Assumptions!$C12*12),$F45/(Assumptions!$C12*12),0)+IF((BC$5-$G$5)&lt;=(Assumptions!$C12*12),$G45/(Assumptions!$C12*12),0)+IF((BC$5-$H$5)&lt;=(Assumptions!$C12*12),$H45/(Assumptions!$C12*12),0)+IF((BC$5-$I$5)&lt;=(Assumptions!$C12*12),$I45/(Assumptions!$C12*12),0)+IF((BC$5-$J$5)&lt;=(Assumptions!$C12*12),$J45/(Assumptions!$C12*12),0)+IF((BC$5-$K$5)&lt;=(Assumptions!$C12*12),$K45/(Assumptions!$C12*12),0)+IF((BC$5-$L$5)&lt;=(Assumptions!$C12*12),$L45/(Assumptions!$C12*12),0)+IF((BC$5-$M$5)&lt;=(Assumptions!$C12*12),$M45/(Assumptions!$C12*12),0)+IF((BC$5-$N$5)&lt;=(Assumptions!$C12*12),$N45/(Assumptions!$C12*12),0)+IF((BC$5-$O$5)&lt;=(Assumptions!$C12*12),$O45/(Assumptions!$C12*12),0)+IF((BC$5-$P$5)&lt;=(Assumptions!$C12*12),$P45/(Assumptions!$C12*12),0)+IF((BC$5-$Q$5)&lt;=(Assumptions!$C12*12),$Q45/(Assumptions!$C12*12),0)+IF((BC$5-$R$5)&lt;=(Assumptions!$C12*12),$R45/(Assumptions!$C12*12),0)+IF((BC$5-$S$5)&lt;=(Assumptions!$C12*12),$S45/(Assumptions!$C12*12),0)+IF((BC$5-$T$5)&lt;=(Assumptions!$C12*12),$T45/(Assumptions!$C12*12),0)+IF((BC$5-$U$5)&lt;=(Assumptions!$C12*12),$U45/(Assumptions!$C12*12),0)+IF((BC$5-$V$5)&lt;=(Assumptions!$C12*12),$V45/(Assumptions!$C12*12),0)+IF((BC$5-$W$5)&lt;=(Assumptions!$C12*12),$W45/(Assumptions!$C12*12),0)+IF((BC$5-$X$5)&lt;=(Assumptions!$C12*12),$X45/(Assumptions!$C12*12),0)+IF((BC$5-$Y$5)&lt;=(Assumptions!$C12*12),$Y45/(Assumptions!$C12*12),0)+IF((BC$5-$Z$5)&lt;=(Assumptions!$C12*12),$Z45/(Assumptions!$C12*12),0)+IF((BC$5-$AA$5)&lt;=(Assumptions!$C12*12),$AA45/(Assumptions!$C12*12),0)+IF((BC$5-$AB$5)&lt;=(Assumptions!$C12*12),$AB45/(Assumptions!$C12*12),0)+IF((BC$5-$AC$5)&lt;=(Assumptions!$C12*12),$AC45/(Assumptions!$C12*12),0)+IF((BC$5-$AD$5)&lt;=(Assumptions!$C12*12),$AD45/(Assumptions!$C12*12),0)+IF((BC$5-$AE$5)&lt;=(Assumptions!$C12*12),$AE45/(Assumptions!$C12*12),0)+IF((BC$5-$AF$5)&lt;=(Assumptions!$C12*12),$AF45/(Assumptions!$C12*12),0)+IF((BC$5-$AG$5)&lt;=(Assumptions!$C12*12),$AG45/(Assumptions!$C12*12),0)+IF((BC$5-$AH$5)&lt;=(Assumptions!$C12*12),$AH45/(Assumptions!$C12*12),0)+IF((BC$5-$AI$5)&lt;=(Assumptions!$C12*12),$AI45/(Assumptions!$C12*12),0)+IF((BC$5-$AJ$5)&lt;=(Assumptions!$C12*12),$AJ45/(Assumptions!$C12*12),0)+IF((BC$5-$AK$5)&lt;=(Assumptions!$C12*12),$AK45/(Assumptions!$C12*12),0)+IF((BC$5-$AL$5)&lt;=(Assumptions!$C12*12),$AL45/(Assumptions!$C12*12),0)+IF((BC$5-$AM$5)&lt;=(Assumptions!$C12*12),$AM45/(Assumptions!$C12*12),0)+IF((BC$5-$AN$5)&lt;=(Assumptions!$C12*12),$AN45/(Assumptions!$C12*12),0)+IF((BC$5-$AO$5)&lt;=(Assumptions!$C12*12),$AO45/(Assumptions!$C12*12),0)+IF((BC$5-$AP$5)&lt;=(Assumptions!$C12*12),$AP45/(Assumptions!$C12*12),0)+IF((BC$5-$AQ$5)&lt;=(Assumptions!$C12*12),$AQ45/(Assumptions!$C12*12),0)+IF((BC$5-$AR$5)&lt;=(Assumptions!$C12*12),$AR45/(Assumptions!$C12*12),0)+IF((BC$5-$AS$5)&lt;=(Assumptions!$C12*12),$AS45/(Assumptions!$C12*12),0)+IF((BC$5-$AT$5)&lt;=(Assumptions!$C12*12),$AT45/(Assumptions!$C12*12),0)+IF((BC$5-$AU$5)&lt;=(Assumptions!$C12*12),$AU45/(Assumptions!$C12*12),0)+IF((BC$5-$AV$5)&lt;=(Assumptions!$C12*12),$AV45/(Assumptions!$C12*12),0)+IF((BC$5-$AW$5)&lt;=(Assumptions!$C12*12),$AW45/(Assumptions!$C12*12),0)+IF((BC$5-$AX$5)&lt;=(Assumptions!$C12*12),$AX45/(Assumptions!$C12*12),0)+IF((BC$5-$AY$5)&lt;=(Assumptions!$C12*12),$AY45/(Assumptions!$C12*12),0)+IF((BC$5-$AZ$5)&lt;=(Assumptions!$C12*12),$AZ45/(Assumptions!$C12*12),0)+IF((BC$5-$BA$5)&lt;=(Assumptions!$C12*12),$BA45/(Assumptions!$C12*12),0)+IF((BC$5-$BB$5)&lt;=(Assumptions!$C12*12),$BB45/(Assumptions!$C12*12),0)</f>
        <v>0</v>
      </c>
      <c r="BD57" s="557">
        <f>IF((BD$5-$D$5)&lt;=(Assumptions!$C12*12),$D45/(Assumptions!$C12*12),0)+IF((BD$5-$E$5)&lt;=(Assumptions!$C12*12),$E45/(Assumptions!$C12*12),0)+IF((BD$5-$F$5)&lt;=(Assumptions!$C12*12),$F45/(Assumptions!$C12*12),0)+IF((BD$5-$G$5)&lt;=(Assumptions!$C12*12),$G45/(Assumptions!$C12*12),0)+IF((BD$5-$H$5)&lt;=(Assumptions!$C12*12),$H45/(Assumptions!$C12*12),0)+IF((BD$5-$I$5)&lt;=(Assumptions!$C12*12),$I45/(Assumptions!$C12*12),0)+IF((BD$5-$J$5)&lt;=(Assumptions!$C12*12),$J45/(Assumptions!$C12*12),0)+IF((BD$5-$K$5)&lt;=(Assumptions!$C12*12),$K45/(Assumptions!$C12*12),0)+IF((BD$5-$L$5)&lt;=(Assumptions!$C12*12),$L45/(Assumptions!$C12*12),0)+IF((BD$5-$M$5)&lt;=(Assumptions!$C12*12),$M45/(Assumptions!$C12*12),0)+IF((BD$5-$N$5)&lt;=(Assumptions!$C12*12),$N45/(Assumptions!$C12*12),0)+IF((BD$5-$O$5)&lt;=(Assumptions!$C12*12),$O45/(Assumptions!$C12*12),0)+IF((BD$5-$P$5)&lt;=(Assumptions!$C12*12),$P45/(Assumptions!$C12*12),0)+IF((BD$5-$Q$5)&lt;=(Assumptions!$C12*12),$Q45/(Assumptions!$C12*12),0)+IF((BD$5-$R$5)&lt;=(Assumptions!$C12*12),$R45/(Assumptions!$C12*12),0)+IF((BD$5-$S$5)&lt;=(Assumptions!$C12*12),$S45/(Assumptions!$C12*12),0)+IF((BD$5-$T$5)&lt;=(Assumptions!$C12*12),$T45/(Assumptions!$C12*12),0)+IF((BD$5-$U$5)&lt;=(Assumptions!$C12*12),$U45/(Assumptions!$C12*12),0)+IF((BD$5-$V$5)&lt;=(Assumptions!$C12*12),$V45/(Assumptions!$C12*12),0)+IF((BD$5-$W$5)&lt;=(Assumptions!$C12*12),$W45/(Assumptions!$C12*12),0)+IF((BD$5-$X$5)&lt;=(Assumptions!$C12*12),$X45/(Assumptions!$C12*12),0)+IF((BD$5-$Y$5)&lt;=(Assumptions!$C12*12),$Y45/(Assumptions!$C12*12),0)+IF((BD$5-$Z$5)&lt;=(Assumptions!$C12*12),$Z45/(Assumptions!$C12*12),0)+IF((BD$5-$AA$5)&lt;=(Assumptions!$C12*12),$AA45/(Assumptions!$C12*12),0)+IF((BD$5-$AB$5)&lt;=(Assumptions!$C12*12),$AB45/(Assumptions!$C12*12),0)+IF((BD$5-$AC$5)&lt;=(Assumptions!$C12*12),$AC45/(Assumptions!$C12*12),0)+IF((BD$5-$AD$5)&lt;=(Assumptions!$C12*12),$AD45/(Assumptions!$C12*12),0)+IF((BD$5-$AE$5)&lt;=(Assumptions!$C12*12),$AE45/(Assumptions!$C12*12),0)+IF((BD$5-$AF$5)&lt;=(Assumptions!$C12*12),$AF45/(Assumptions!$C12*12),0)+IF((BD$5-$AG$5)&lt;=(Assumptions!$C12*12),$AG45/(Assumptions!$C12*12),0)+IF((BD$5-$AH$5)&lt;=(Assumptions!$C12*12),$AH45/(Assumptions!$C12*12),0)+IF((BD$5-$AI$5)&lt;=(Assumptions!$C12*12),$AI45/(Assumptions!$C12*12),0)+IF((BD$5-$AJ$5)&lt;=(Assumptions!$C12*12),$AJ45/(Assumptions!$C12*12),0)+IF((BD$5-$AK$5)&lt;=(Assumptions!$C12*12),$AK45/(Assumptions!$C12*12),0)+IF((BD$5-$AL$5)&lt;=(Assumptions!$C12*12),$AL45/(Assumptions!$C12*12),0)+IF((BD$5-$AM$5)&lt;=(Assumptions!$C12*12),$AM45/(Assumptions!$C12*12),0)+IF((BD$5-$AN$5)&lt;=(Assumptions!$C12*12),$AN45/(Assumptions!$C12*12),0)+IF((BD$5-$AO$5)&lt;=(Assumptions!$C12*12),$AO45/(Assumptions!$C12*12),0)+IF((BD$5-$AP$5)&lt;=(Assumptions!$C12*12),$AP45/(Assumptions!$C12*12),0)+IF((BD$5-$AQ$5)&lt;=(Assumptions!$C12*12),$AQ45/(Assumptions!$C12*12),0)+IF((BD$5-$AR$5)&lt;=(Assumptions!$C12*12),$AR45/(Assumptions!$C12*12),0)+IF((BD$5-$AS$5)&lt;=(Assumptions!$C12*12),$AS45/(Assumptions!$C12*12),0)+IF((BD$5-$AT$5)&lt;=(Assumptions!$C12*12),$AT45/(Assumptions!$C12*12),0)+IF((BD$5-$AU$5)&lt;=(Assumptions!$C12*12),$AU45/(Assumptions!$C12*12),0)+IF((BD$5-$AV$5)&lt;=(Assumptions!$C12*12),$AV45/(Assumptions!$C12*12),0)+IF((BD$5-$AW$5)&lt;=(Assumptions!$C12*12),$AW45/(Assumptions!$C12*12),0)+IF((BD$5-$AX$5)&lt;=(Assumptions!$C12*12),$AX45/(Assumptions!$C12*12),0)+IF((BD$5-$AY$5)&lt;=(Assumptions!$C12*12),$AY45/(Assumptions!$C12*12),0)+IF((BD$5-$AZ$5)&lt;=(Assumptions!$C12*12),$AZ45/(Assumptions!$C12*12),0)+IF((BD$5-$BA$5)&lt;=(Assumptions!$C12*12),$BA45/(Assumptions!$C12*12),0)+IF((BD$5-$BB$5)&lt;=(Assumptions!$C12*12),$BB45/(Assumptions!$C12*12),0)+IF((BD$5-$BC$5)&lt;=(Assumptions!$C12*12),$BC45/(Assumptions!$C12*12),0)</f>
        <v>0</v>
      </c>
      <c r="BE57" s="557">
        <f>IF((BE$5-$D$5)&lt;=(Assumptions!$C12*12),$D45/(Assumptions!$C12*12),0)+IF((BE$5-$E$5)&lt;=(Assumptions!$C12*12),$E45/(Assumptions!$C12*12),0)+IF((BE$5-$F$5)&lt;=(Assumptions!$C12*12),$F45/(Assumptions!$C12*12),0)+IF((BE$5-$G$5)&lt;=(Assumptions!$C12*12),$G45/(Assumptions!$C12*12),0)+IF((BE$5-$H$5)&lt;=(Assumptions!$C12*12),$H45/(Assumptions!$C12*12),0)+IF((BE$5-$I$5)&lt;=(Assumptions!$C12*12),$I45/(Assumptions!$C12*12),0)+IF((BE$5-$J$5)&lt;=(Assumptions!$C12*12),$J45/(Assumptions!$C12*12),0)+IF((BE$5-$K$5)&lt;=(Assumptions!$C12*12),$K45/(Assumptions!$C12*12),0)+IF((BE$5-$L$5)&lt;=(Assumptions!$C12*12),$L45/(Assumptions!$C12*12),0)+IF((BE$5-$M$5)&lt;=(Assumptions!$C12*12),$M45/(Assumptions!$C12*12),0)+IF((BE$5-$N$5)&lt;=(Assumptions!$C12*12),$N45/(Assumptions!$C12*12),0)+IF((BE$5-$O$5)&lt;=(Assumptions!$C12*12),$O45/(Assumptions!$C12*12),0)+IF((BE$5-$P$5)&lt;=(Assumptions!$C12*12),$P45/(Assumptions!$C12*12),0)+IF((BE$5-$Q$5)&lt;=(Assumptions!$C12*12),$Q45/(Assumptions!$C12*12),0)+IF((BE$5-$R$5)&lt;=(Assumptions!$C12*12),$R45/(Assumptions!$C12*12),0)+IF((BE$5-$S$5)&lt;=(Assumptions!$C12*12),$S45/(Assumptions!$C12*12),0)+IF((BE$5-$T$5)&lt;=(Assumptions!$C12*12),$T45/(Assumptions!$C12*12),0)+IF((BE$5-$U$5)&lt;=(Assumptions!$C12*12),$U45/(Assumptions!$C12*12),0)+IF((BE$5-$V$5)&lt;=(Assumptions!$C12*12),$V45/(Assumptions!$C12*12),0)+IF((BE$5-$W$5)&lt;=(Assumptions!$C12*12),$W45/(Assumptions!$C12*12),0)+IF((BE$5-$X$5)&lt;=(Assumptions!$C12*12),$X45/(Assumptions!$C12*12),0)+IF((BE$5-$Y$5)&lt;=(Assumptions!$C12*12),$Y45/(Assumptions!$C12*12),0)+IF((BE$5-$Z$5)&lt;=(Assumptions!$C12*12),$Z45/(Assumptions!$C12*12),0)+IF((BE$5-$AA$5)&lt;=(Assumptions!$C12*12),$AA45/(Assumptions!$C12*12),0)+IF((BE$5-$AB$5)&lt;=(Assumptions!$C12*12),$AB45/(Assumptions!$C12*12),0)+IF((BE$5-$AC$5)&lt;=(Assumptions!$C12*12),$AC45/(Assumptions!$C12*12),0)+IF((BE$5-$AD$5)&lt;=(Assumptions!$C12*12),$AD45/(Assumptions!$C12*12),0)+IF((BE$5-$AE$5)&lt;=(Assumptions!$C12*12),$AE45/(Assumptions!$C12*12),0)+IF((BE$5-$AF$5)&lt;=(Assumptions!$C12*12),$AF45/(Assumptions!$C12*12),0)+IF((BE$5-$AG$5)&lt;=(Assumptions!$C12*12),$AG45/(Assumptions!$C12*12),0)+IF((BE$5-$AH$5)&lt;=(Assumptions!$C12*12),$AH45/(Assumptions!$C12*12),0)+IF((BE$5-$AI$5)&lt;=(Assumptions!$C12*12),$AI45/(Assumptions!$C12*12),0)+IF((BE$5-$AJ$5)&lt;=(Assumptions!$C12*12),$AJ45/(Assumptions!$C12*12),0)+IF((BE$5-$AK$5)&lt;=(Assumptions!$C12*12),$AK45/(Assumptions!$C12*12),0)+IF((BE$5-$AL$5)&lt;=(Assumptions!$C12*12),$AL45/(Assumptions!$C12*12),0)+IF((BE$5-$AM$5)&lt;=(Assumptions!$C12*12),$AM45/(Assumptions!$C12*12),0)+IF((BE$5-$AN$5)&lt;=(Assumptions!$C12*12),$AN45/(Assumptions!$C12*12),0)+IF((BE$5-$AO$5)&lt;=(Assumptions!$C12*12),$AO45/(Assumptions!$C12*12),0)+IF((BE$5-$AP$5)&lt;=(Assumptions!$C12*12),$AP45/(Assumptions!$C12*12),0)+IF((BE$5-$AQ$5)&lt;=(Assumptions!$C12*12),$AQ45/(Assumptions!$C12*12),0)+IF((BE$5-$AR$5)&lt;=(Assumptions!$C12*12),$AR45/(Assumptions!$C12*12),0)+IF((BE$5-$AS$5)&lt;=(Assumptions!$C12*12),$AS45/(Assumptions!$C12*12),0)+IF((BE$5-$AT$5)&lt;=(Assumptions!$C12*12),$AT45/(Assumptions!$C12*12),0)+IF((BE$5-$AU$5)&lt;=(Assumptions!$C12*12),$AU45/(Assumptions!$C12*12),0)+IF((BE$5-$AV$5)&lt;=(Assumptions!$C12*12),$AV45/(Assumptions!$C12*12),0)+IF((BE$5-$AW$5)&lt;=(Assumptions!$C12*12),$AW45/(Assumptions!$C12*12),0)+IF((BE$5-$AX$5)&lt;=(Assumptions!$C12*12),$AX45/(Assumptions!$C12*12),0)+IF((BE$5-$AY$5)&lt;=(Assumptions!$C12*12),$AY45/(Assumptions!$C12*12),0)+IF((BE$5-$AZ$5)&lt;=(Assumptions!$C12*12),$AZ45/(Assumptions!$C12*12),0)+IF((BE$5-$BA$5)&lt;=(Assumptions!$C12*12),$BA45/(Assumptions!$C12*12),0)+IF((BE$5-$BB$5)&lt;=(Assumptions!$C12*12),$BB45/(Assumptions!$C12*12),0)+IF((BE$5-$BC$5)&lt;=(Assumptions!$C12*12),$BC45/(Assumptions!$C12*12),0)+IF((BE$5-$BD$5)&lt;=(Assumptions!$C12*12),$BD45/(Assumptions!$C12*12),0)</f>
        <v>0</v>
      </c>
      <c r="BF57" s="557">
        <f>IF((BF$5-$D$5)&lt;=(Assumptions!$C12*12),$D45/(Assumptions!$C12*12),0)+IF((BF$5-$E$5)&lt;=(Assumptions!$C12*12),$E45/(Assumptions!$C12*12),0)+IF((BF$5-$F$5)&lt;=(Assumptions!$C12*12),$F45/(Assumptions!$C12*12),0)+IF((BF$5-$G$5)&lt;=(Assumptions!$C12*12),$G45/(Assumptions!$C12*12),0)+IF((BF$5-$H$5)&lt;=(Assumptions!$C12*12),$H45/(Assumptions!$C12*12),0)+IF((BF$5-$I$5)&lt;=(Assumptions!$C12*12),$I45/(Assumptions!$C12*12),0)+IF((BF$5-$J$5)&lt;=(Assumptions!$C12*12),$J45/(Assumptions!$C12*12),0)+IF((BF$5-$K$5)&lt;=(Assumptions!$C12*12),$K45/(Assumptions!$C12*12),0)+IF((BF$5-$L$5)&lt;=(Assumptions!$C12*12),$L45/(Assumptions!$C12*12),0)+IF((BF$5-$M$5)&lt;=(Assumptions!$C12*12),$M45/(Assumptions!$C12*12),0)+IF((BF$5-$N$5)&lt;=(Assumptions!$C12*12),$N45/(Assumptions!$C12*12),0)+IF((BF$5-$O$5)&lt;=(Assumptions!$C12*12),$O45/(Assumptions!$C12*12),0)+IF((BF$5-$P$5)&lt;=(Assumptions!$C12*12),$P45/(Assumptions!$C12*12),0)+IF((BF$5-$Q$5)&lt;=(Assumptions!$C12*12),$Q45/(Assumptions!$C12*12),0)+IF((BF$5-$R$5)&lt;=(Assumptions!$C12*12),$R45/(Assumptions!$C12*12),0)+IF((BF$5-$S$5)&lt;=(Assumptions!$C12*12),$S45/(Assumptions!$C12*12),0)+IF((BF$5-$T$5)&lt;=(Assumptions!$C12*12),$T45/(Assumptions!$C12*12),0)+IF((BF$5-$U$5)&lt;=(Assumptions!$C12*12),$U45/(Assumptions!$C12*12),0)+IF((BF$5-$V$5)&lt;=(Assumptions!$C12*12),$V45/(Assumptions!$C12*12),0)+IF((BF$5-$W$5)&lt;=(Assumptions!$C12*12),$W45/(Assumptions!$C12*12),0)+IF((BF$5-$X$5)&lt;=(Assumptions!$C12*12),$X45/(Assumptions!$C12*12),0)+IF((BF$5-$Y$5)&lt;=(Assumptions!$C12*12),$Y45/(Assumptions!$C12*12),0)+IF((BF$5-$Z$5)&lt;=(Assumptions!$C12*12),$Z45/(Assumptions!$C12*12),0)+IF((BF$5-$AA$5)&lt;=(Assumptions!$C12*12),$AA45/(Assumptions!$C12*12),0)+IF((BF$5-$AB$5)&lt;=(Assumptions!$C12*12),$AB45/(Assumptions!$C12*12),0)+IF((BF$5-$AC$5)&lt;=(Assumptions!$C12*12),$AC45/(Assumptions!$C12*12),0)+IF((BF$5-$AD$5)&lt;=(Assumptions!$C12*12),$AD45/(Assumptions!$C12*12),0)+IF((BF$5-$AE$5)&lt;=(Assumptions!$C12*12),$AE45/(Assumptions!$C12*12),0)+IF((BF$5-$AF$5)&lt;=(Assumptions!$C12*12),$AF45/(Assumptions!$C12*12),0)+IF((BF$5-$AG$5)&lt;=(Assumptions!$C12*12),$AG45/(Assumptions!$C12*12),0)+IF((BF$5-$AH$5)&lt;=(Assumptions!$C12*12),$AH45/(Assumptions!$C12*12),0)+IF((BF$5-$AI$5)&lt;=(Assumptions!$C12*12),$AI45/(Assumptions!$C12*12),0)+IF((BF$5-$AJ$5)&lt;=(Assumptions!$C12*12),$AJ45/(Assumptions!$C12*12),0)+IF((BF$5-$AK$5)&lt;=(Assumptions!$C12*12),$AK45/(Assumptions!$C12*12),0)+IF((BF$5-$AL$5)&lt;=(Assumptions!$C12*12),$AL45/(Assumptions!$C12*12),0)+IF((BF$5-$AM$5)&lt;=(Assumptions!$C12*12),$AM45/(Assumptions!$C12*12),0)+IF((BF$5-$AN$5)&lt;=(Assumptions!$C12*12),$AN45/(Assumptions!$C12*12),0)+IF((BF$5-$AO$5)&lt;=(Assumptions!$C12*12),$AO45/(Assumptions!$C12*12),0)+IF((BF$5-$AP$5)&lt;=(Assumptions!$C12*12),$AP45/(Assumptions!$C12*12),0)+IF((BF$5-$AQ$5)&lt;=(Assumptions!$C12*12),$AQ45/(Assumptions!$C12*12),0)+IF((BF$5-$AR$5)&lt;=(Assumptions!$C12*12),$AR45/(Assumptions!$C12*12),0)+IF((BF$5-$AS$5)&lt;=(Assumptions!$C12*12),$AS45/(Assumptions!$C12*12),0)+IF((BF$5-$AT$5)&lt;=(Assumptions!$C12*12),$AT45/(Assumptions!$C12*12),0)+IF((BF$5-$AU$5)&lt;=(Assumptions!$C12*12),$AU45/(Assumptions!$C12*12),0)+IF((BF$5-$AV$5)&lt;=(Assumptions!$C12*12),$AV45/(Assumptions!$C12*12),0)+IF((BF$5-$AW$5)&lt;=(Assumptions!$C12*12),$AW45/(Assumptions!$C12*12),0)+IF((BF$5-$AX$5)&lt;=(Assumptions!$C12*12),$AX45/(Assumptions!$C12*12),0)+IF((BF$5-$AY$5)&lt;=(Assumptions!$C12*12),$AY45/(Assumptions!$C12*12),0)+IF((BF$5-$AZ$5)&lt;=(Assumptions!$C12*12),$AZ45/(Assumptions!$C12*12),0)+IF((BF$5-$BA$5)&lt;=(Assumptions!$C12*12),$BA45/(Assumptions!$C12*12),0)+IF((BF$5-$BB$5)&lt;=(Assumptions!$C12*12),$BB45/(Assumptions!$C12*12),0)+IF((BF$5-$BC$5)&lt;=(Assumptions!$C12*12),$BC45/(Assumptions!$C12*12),0)+IF((BF$5-$BD$5)&lt;=(Assumptions!$C12*12),$BD45/(Assumptions!$C12*12),0)+IF((BF$5-$BE$5)&lt;=(Assumptions!$C12*12),$BE45/(Assumptions!$C12*12),0)</f>
        <v>0</v>
      </c>
      <c r="BG57" s="557">
        <f>IF((BG$5-$D$5)&lt;=(Assumptions!$C12*12),$D45/(Assumptions!$C12*12),0)+IF((BG$5-$E$5)&lt;=(Assumptions!$C12*12),$E45/(Assumptions!$C12*12),0)+IF((BG$5-$F$5)&lt;=(Assumptions!$C12*12),$F45/(Assumptions!$C12*12),0)+IF((BG$5-$G$5)&lt;=(Assumptions!$C12*12),$G45/(Assumptions!$C12*12),0)+IF((BG$5-$H$5)&lt;=(Assumptions!$C12*12),$H45/(Assumptions!$C12*12),0)+IF((BG$5-$I$5)&lt;=(Assumptions!$C12*12),$I45/(Assumptions!$C12*12),0)+IF((BG$5-$J$5)&lt;=(Assumptions!$C12*12),$J45/(Assumptions!$C12*12),0)+IF((BG$5-$K$5)&lt;=(Assumptions!$C12*12),$K45/(Assumptions!$C12*12),0)+IF((BG$5-$L$5)&lt;=(Assumptions!$C12*12),$L45/(Assumptions!$C12*12),0)+IF((BG$5-$M$5)&lt;=(Assumptions!$C12*12),$M45/(Assumptions!$C12*12),0)+IF((BG$5-$N$5)&lt;=(Assumptions!$C12*12),$N45/(Assumptions!$C12*12),0)+IF((BG$5-$O$5)&lt;=(Assumptions!$C12*12),$O45/(Assumptions!$C12*12),0)+IF((BG$5-$P$5)&lt;=(Assumptions!$C12*12),$P45/(Assumptions!$C12*12),0)+IF((BG$5-$Q$5)&lt;=(Assumptions!$C12*12),$Q45/(Assumptions!$C12*12),0)+IF((BG$5-$R$5)&lt;=(Assumptions!$C12*12),$R45/(Assumptions!$C12*12),0)+IF((BG$5-$S$5)&lt;=(Assumptions!$C12*12),$S45/(Assumptions!$C12*12),0)+IF((BG$5-$T$5)&lt;=(Assumptions!$C12*12),$T45/(Assumptions!$C12*12),0)+IF((BG$5-$U$5)&lt;=(Assumptions!$C12*12),$U45/(Assumptions!$C12*12),0)+IF((BG$5-$V$5)&lt;=(Assumptions!$C12*12),$V45/(Assumptions!$C12*12),0)+IF((BG$5-$W$5)&lt;=(Assumptions!$C12*12),$W45/(Assumptions!$C12*12),0)+IF((BG$5-$X$5)&lt;=(Assumptions!$C12*12),$X45/(Assumptions!$C12*12),0)+IF((BG$5-$Y$5)&lt;=(Assumptions!$C12*12),$Y45/(Assumptions!$C12*12),0)+IF((BG$5-$Z$5)&lt;=(Assumptions!$C12*12),$Z45/(Assumptions!$C12*12),0)+IF((BG$5-$AA$5)&lt;=(Assumptions!$C12*12),$AA45/(Assumptions!$C12*12),0)+IF((BG$5-$AB$5)&lt;=(Assumptions!$C12*12),$AB45/(Assumptions!$C12*12),0)+IF((BG$5-$AC$5)&lt;=(Assumptions!$C12*12),$AC45/(Assumptions!$C12*12),0)+IF((BG$5-$AD$5)&lt;=(Assumptions!$C12*12),$AD45/(Assumptions!$C12*12),0)+IF((BG$5-$AE$5)&lt;=(Assumptions!$C12*12),$AE45/(Assumptions!$C12*12),0)+IF((BG$5-$AF$5)&lt;=(Assumptions!$C12*12),$AF45/(Assumptions!$C12*12),0)+IF((BG$5-$AG$5)&lt;=(Assumptions!$C12*12),$AG45/(Assumptions!$C12*12),0)+IF((BG$5-$AH$5)&lt;=(Assumptions!$C12*12),$AH45/(Assumptions!$C12*12),0)+IF((BG$5-$AI$5)&lt;=(Assumptions!$C12*12),$AI45/(Assumptions!$C12*12),0)+IF((BG$5-$AJ$5)&lt;=(Assumptions!$C12*12),$AJ45/(Assumptions!$C12*12),0)+IF((BG$5-$AK$5)&lt;=(Assumptions!$C12*12),$AK45/(Assumptions!$C12*12),0)+IF((BG$5-$AL$5)&lt;=(Assumptions!$C12*12),$AL45/(Assumptions!$C12*12),0)+IF((BG$5-$AM$5)&lt;=(Assumptions!$C12*12),$AM45/(Assumptions!$C12*12),0)+IF((BG$5-$AN$5)&lt;=(Assumptions!$C12*12),$AN45/(Assumptions!$C12*12),0)+IF((BG$5-$AO$5)&lt;=(Assumptions!$C12*12),$AO45/(Assumptions!$C12*12),0)+IF((BG$5-$AP$5)&lt;=(Assumptions!$C12*12),$AP45/(Assumptions!$C12*12),0)+IF((BG$5-$AQ$5)&lt;=(Assumptions!$C12*12),$AQ45/(Assumptions!$C12*12),0)+IF((BG$5-$AR$5)&lt;=(Assumptions!$C12*12),$AR45/(Assumptions!$C12*12),0)+IF((BG$5-$AS$5)&lt;=(Assumptions!$C12*12),$AS45/(Assumptions!$C12*12),0)+IF((BG$5-$AT$5)&lt;=(Assumptions!$C12*12),$AT45/(Assumptions!$C12*12),0)+IF((BG$5-$AU$5)&lt;=(Assumptions!$C12*12),$AU45/(Assumptions!$C12*12),0)+IF((BG$5-$AV$5)&lt;=(Assumptions!$C12*12),$AV45/(Assumptions!$C12*12),0)+IF((BG$5-$AW$5)&lt;=(Assumptions!$C12*12),$AW45/(Assumptions!$C12*12),0)+IF((BG$5-$AX$5)&lt;=(Assumptions!$C12*12),$AX45/(Assumptions!$C12*12),0)+IF((BG$5-$AY$5)&lt;=(Assumptions!$C12*12),$AY45/(Assumptions!$C12*12),0)+IF((BG$5-$AZ$5)&lt;=(Assumptions!$C12*12),$AZ45/(Assumptions!$C12*12),0)+IF((BG$5-$BA$5)&lt;=(Assumptions!$C12*12),$BA45/(Assumptions!$C12*12),0)+IF((BG$5-$BB$5)&lt;=(Assumptions!$C12*12),$BB45/(Assumptions!$C12*12),0)+IF((BG$5-$BC$5)&lt;=(Assumptions!$C12*12),$BC45/(Assumptions!$C12*12),0)+IF((BG$5-$BD$5)&lt;=(Assumptions!$C12*12),$BD45/(Assumptions!$C12*12),0)+IF((BG$5-$BE$5)&lt;=(Assumptions!$C12*12),$BE45/(Assumptions!$C12*12),0)+IF((BG$5-$BF$5)&lt;=(Assumptions!$C12*12),$BF45/(Assumptions!$C12*12),0)</f>
        <v>0</v>
      </c>
      <c r="BH57" s="557">
        <f>IF((BH$5-$D$5)&lt;=(Assumptions!$C12*12),$D45/(Assumptions!$C12*12),0)+IF((BH$5-$E$5)&lt;=(Assumptions!$C12*12),$E45/(Assumptions!$C12*12),0)+IF((BH$5-$F$5)&lt;=(Assumptions!$C12*12),$F45/(Assumptions!$C12*12),0)+IF((BH$5-$G$5)&lt;=(Assumptions!$C12*12),$G45/(Assumptions!$C12*12),0)+IF((BH$5-$H$5)&lt;=(Assumptions!$C12*12),$H45/(Assumptions!$C12*12),0)+IF((BH$5-$I$5)&lt;=(Assumptions!$C12*12),$I45/(Assumptions!$C12*12),0)+IF((BH$5-$J$5)&lt;=(Assumptions!$C12*12),$J45/(Assumptions!$C12*12),0)+IF((BH$5-$K$5)&lt;=(Assumptions!$C12*12),$K45/(Assumptions!$C12*12),0)+IF((BH$5-$L$5)&lt;=(Assumptions!$C12*12),$L45/(Assumptions!$C12*12),0)+IF((BH$5-$M$5)&lt;=(Assumptions!$C12*12),$M45/(Assumptions!$C12*12),0)+IF((BH$5-$N$5)&lt;=(Assumptions!$C12*12),$N45/(Assumptions!$C12*12),0)+IF((BH$5-$O$5)&lt;=(Assumptions!$C12*12),$O45/(Assumptions!$C12*12),0)+IF((BH$5-$P$5)&lt;=(Assumptions!$C12*12),$P45/(Assumptions!$C12*12),0)+IF((BH$5-$Q$5)&lt;=(Assumptions!$C12*12),$Q45/(Assumptions!$C12*12),0)+IF((BH$5-$R$5)&lt;=(Assumptions!$C12*12),$R45/(Assumptions!$C12*12),0)+IF((BH$5-$S$5)&lt;=(Assumptions!$C12*12),$S45/(Assumptions!$C12*12),0)+IF((BH$5-$T$5)&lt;=(Assumptions!$C12*12),$T45/(Assumptions!$C12*12),0)+IF((BH$5-$U$5)&lt;=(Assumptions!$C12*12),$U45/(Assumptions!$C12*12),0)+IF((BH$5-$V$5)&lt;=(Assumptions!$C12*12),$V45/(Assumptions!$C12*12),0)+IF((BH$5-$W$5)&lt;=(Assumptions!$C12*12),$W45/(Assumptions!$C12*12),0)+IF((BH$5-$X$5)&lt;=(Assumptions!$C12*12),$X45/(Assumptions!$C12*12),0)+IF((BH$5-$Y$5)&lt;=(Assumptions!$C12*12),$Y45/(Assumptions!$C12*12),0)+IF((BH$5-$Z$5)&lt;=(Assumptions!$C12*12),$Z45/(Assumptions!$C12*12),0)+IF((BH$5-$AA$5)&lt;=(Assumptions!$C12*12),$AA45/(Assumptions!$C12*12),0)+IF((BH$5-$AB$5)&lt;=(Assumptions!$C12*12),$AB45/(Assumptions!$C12*12),0)+IF((BH$5-$AC$5)&lt;=(Assumptions!$C12*12),$AC45/(Assumptions!$C12*12),0)+IF((BH$5-$AD$5)&lt;=(Assumptions!$C12*12),$AD45/(Assumptions!$C12*12),0)+IF((BH$5-$AE$5)&lt;=(Assumptions!$C12*12),$AE45/(Assumptions!$C12*12),0)+IF((BH$5-$AF$5)&lt;=(Assumptions!$C12*12),$AF45/(Assumptions!$C12*12),0)+IF((BH$5-$AG$5)&lt;=(Assumptions!$C12*12),$AG45/(Assumptions!$C12*12),0)+IF((BH$5-$AH$5)&lt;=(Assumptions!$C12*12),$AH45/(Assumptions!$C12*12),0)+IF((BH$5-$AI$5)&lt;=(Assumptions!$C12*12),$AI45/(Assumptions!$C12*12),0)+IF((BH$5-$AJ$5)&lt;=(Assumptions!$C12*12),$AJ45/(Assumptions!$C12*12),0)+IF((BH$5-$AK$5)&lt;=(Assumptions!$C12*12),$AK45/(Assumptions!$C12*12),0)+IF((BH$5-$AL$5)&lt;=(Assumptions!$C12*12),$AL45/(Assumptions!$C12*12),0)+IF((BH$5-$AM$5)&lt;=(Assumptions!$C12*12),$AM45/(Assumptions!$C12*12),0)+IF((BH$5-$AN$5)&lt;=(Assumptions!$C12*12),$AN45/(Assumptions!$C12*12),0)+IF((BH$5-$AO$5)&lt;=(Assumptions!$C12*12),$AO45/(Assumptions!$C12*12),0)+IF((BH$5-$AP$5)&lt;=(Assumptions!$C12*12),$AP45/(Assumptions!$C12*12),0)+IF((BH$5-$AQ$5)&lt;=(Assumptions!$C12*12),$AQ45/(Assumptions!$C12*12),0)+IF((BH$5-$AR$5)&lt;=(Assumptions!$C12*12),$AR45/(Assumptions!$C12*12),0)+IF((BH$5-$AS$5)&lt;=(Assumptions!$C12*12),$AS45/(Assumptions!$C12*12),0)+IF((BH$5-$AT$5)&lt;=(Assumptions!$C12*12),$AT45/(Assumptions!$C12*12),0)+IF((BH$5-$AU$5)&lt;=(Assumptions!$C12*12),$AU45/(Assumptions!$C12*12),0)+IF((BH$5-$AV$5)&lt;=(Assumptions!$C12*12),$AV45/(Assumptions!$C12*12),0)+IF((BH$5-$AW$5)&lt;=(Assumptions!$C12*12),$AW45/(Assumptions!$C12*12),0)+IF((BH$5-$AX$5)&lt;=(Assumptions!$C12*12),$AX45/(Assumptions!$C12*12),0)+IF((BH$5-$AY$5)&lt;=(Assumptions!$C12*12),$AY45/(Assumptions!$C12*12),0)+IF((BH$5-$AZ$5)&lt;=(Assumptions!$C12*12),$AZ45/(Assumptions!$C12*12),0)+IF((BH$5-$BA$5)&lt;=(Assumptions!$C12*12),$BA45/(Assumptions!$C12*12),0)+IF((BH$5-$BB$5)&lt;=(Assumptions!$C12*12),$BB45/(Assumptions!$C12*12),0)+IF((BH$5-$BC$5)&lt;=(Assumptions!$C12*12),$BC45/(Assumptions!$C12*12),0)+IF((BH$5-$BD$5)&lt;=(Assumptions!$C12*12),$BD45/(Assumptions!$C12*12),0)+IF((BH$5-$BE$5)&lt;=(Assumptions!$C12*12),$BE45/(Assumptions!$C12*12),0)+IF((BH$5-$BF$5)&lt;=(Assumptions!$C12*12),$BF45/(Assumptions!$C12*12),0)+IF((BH$5-$BG$5)&lt;=(Assumptions!$C12*12),$BG45/(Assumptions!$C12*12),0)</f>
        <v>0</v>
      </c>
      <c r="BI57" s="557">
        <f>IF((BI$5-$D$5)&lt;=(Assumptions!$C12*12),$D45/(Assumptions!$C12*12),0)+IF((BI$5-$E$5)&lt;=(Assumptions!$C12*12),$E45/(Assumptions!$C12*12),0)+IF((BI$5-$F$5)&lt;=(Assumptions!$C12*12),$F45/(Assumptions!$C12*12),0)+IF((BI$5-$G$5)&lt;=(Assumptions!$C12*12),$G45/(Assumptions!$C12*12),0)+IF((BI$5-$H$5)&lt;=(Assumptions!$C12*12),$H45/(Assumptions!$C12*12),0)+IF((BI$5-$I$5)&lt;=(Assumptions!$C12*12),$I45/(Assumptions!$C12*12),0)+IF((BI$5-$J$5)&lt;=(Assumptions!$C12*12),$J45/(Assumptions!$C12*12),0)+IF((BI$5-$K$5)&lt;=(Assumptions!$C12*12),$K45/(Assumptions!$C12*12),0)+IF((BI$5-$L$5)&lt;=(Assumptions!$C12*12),$L45/(Assumptions!$C12*12),0)+IF((BI$5-$M$5)&lt;=(Assumptions!$C12*12),$M45/(Assumptions!$C12*12),0)+IF((BI$5-$N$5)&lt;=(Assumptions!$C12*12),$N45/(Assumptions!$C12*12),0)+IF((BI$5-$O$5)&lt;=(Assumptions!$C12*12),$O45/(Assumptions!$C12*12),0)+IF((BI$5-$P$5)&lt;=(Assumptions!$C12*12),$P45/(Assumptions!$C12*12),0)+IF((BI$5-$Q$5)&lt;=(Assumptions!$C12*12),$Q45/(Assumptions!$C12*12),0)+IF((BI$5-$R$5)&lt;=(Assumptions!$C12*12),$R45/(Assumptions!$C12*12),0)+IF((BI$5-$S$5)&lt;=(Assumptions!$C12*12),$S45/(Assumptions!$C12*12),0)+IF((BI$5-$T$5)&lt;=(Assumptions!$C12*12),$T45/(Assumptions!$C12*12),0)+IF((BI$5-$U$5)&lt;=(Assumptions!$C12*12),$U45/(Assumptions!$C12*12),0)+IF((BI$5-$V$5)&lt;=(Assumptions!$C12*12),$V45/(Assumptions!$C12*12),0)+IF((BI$5-$W$5)&lt;=(Assumptions!$C12*12),$W45/(Assumptions!$C12*12),0)+IF((BI$5-$X$5)&lt;=(Assumptions!$C12*12),$X45/(Assumptions!$C12*12),0)+IF((BI$5-$Y$5)&lt;=(Assumptions!$C12*12),$Y45/(Assumptions!$C12*12),0)+IF((BI$5-$Z$5)&lt;=(Assumptions!$C12*12),$Z45/(Assumptions!$C12*12),0)+IF((BI$5-$AA$5)&lt;=(Assumptions!$C12*12),$AA45/(Assumptions!$C12*12),0)+IF((BI$5-$AB$5)&lt;=(Assumptions!$C12*12),$AB45/(Assumptions!$C12*12),0)+IF((BI$5-$AC$5)&lt;=(Assumptions!$C12*12),$AC45/(Assumptions!$C12*12),0)+IF((BI$5-$AD$5)&lt;=(Assumptions!$C12*12),$AD45/(Assumptions!$C12*12),0)+IF((BI$5-$AE$5)&lt;=(Assumptions!$C12*12),$AE45/(Assumptions!$C12*12),0)+IF((BI$5-$AF$5)&lt;=(Assumptions!$C12*12),$AF45/(Assumptions!$C12*12),0)+IF((BI$5-$AG$5)&lt;=(Assumptions!$C12*12),$AG45/(Assumptions!$C12*12),0)+IF((BI$5-$AH$5)&lt;=(Assumptions!$C12*12),$AH45/(Assumptions!$C12*12),0)+IF((BI$5-$AI$5)&lt;=(Assumptions!$C12*12),$AI45/(Assumptions!$C12*12),0)+IF((BI$5-$AJ$5)&lt;=(Assumptions!$C12*12),$AJ45/(Assumptions!$C12*12),0)+IF((BI$5-$AK$5)&lt;=(Assumptions!$C12*12),$AK45/(Assumptions!$C12*12),0)+IF((BI$5-$AL$5)&lt;=(Assumptions!$C12*12),$AL45/(Assumptions!$C12*12),0)+IF((BI$5-$AM$5)&lt;=(Assumptions!$C12*12),$AM45/(Assumptions!$C12*12),0)+IF((BI$5-$AN$5)&lt;=(Assumptions!$C12*12),$AN45/(Assumptions!$C12*12),0)+IF((BI$5-$AO$5)&lt;=(Assumptions!$C12*12),$AO45/(Assumptions!$C12*12),0)+IF((BI$5-$AP$5)&lt;=(Assumptions!$C12*12),$AP45/(Assumptions!$C12*12),0)+IF((BI$5-$AQ$5)&lt;=(Assumptions!$C12*12),$AQ45/(Assumptions!$C12*12),0)+IF((BI$5-$AR$5)&lt;=(Assumptions!$C12*12),$AR45/(Assumptions!$C12*12),0)+IF((BI$5-$AS$5)&lt;=(Assumptions!$C12*12),$AS45/(Assumptions!$C12*12),0)+IF((BI$5-$AT$5)&lt;=(Assumptions!$C12*12),$AT45/(Assumptions!$C12*12),0)+IF((BI$5-$AU$5)&lt;=(Assumptions!$C12*12),$AU45/(Assumptions!$C12*12),0)+IF((BI$5-$AV$5)&lt;=(Assumptions!$C12*12),$AV45/(Assumptions!$C12*12),0)+IF((BI$5-$AW$5)&lt;=(Assumptions!$C12*12),$AW45/(Assumptions!$C12*12),0)+IF((BI$5-$AX$5)&lt;=(Assumptions!$C12*12),$AX45/(Assumptions!$C12*12),0)+IF((BI$5-$AY$5)&lt;=(Assumptions!$C12*12),$AY45/(Assumptions!$C12*12),0)+IF((BI$5-$AZ$5)&lt;=(Assumptions!$C12*12),$AZ45/(Assumptions!$C12*12),0)+IF((BI$5-$BA$5)&lt;=(Assumptions!$C12*12),$BA45/(Assumptions!$C12*12),0)+IF((BI$5-$BB$5)&lt;=(Assumptions!$C12*12),$BB45/(Assumptions!$C12*12),0)+IF((BI$5-$BC$5)&lt;=(Assumptions!$C12*12),$BC45/(Assumptions!$C12*12),0)+IF((BI$5-$BD$5)&lt;=(Assumptions!$C12*12),$BD45/(Assumptions!$C12*12),0)+IF((BI$5-$BE$5)&lt;=(Assumptions!$C12*12),$BE45/(Assumptions!$C12*12),0)+IF((BI$5-$BF$5)&lt;=(Assumptions!$C12*12),$BF45/(Assumptions!$C12*12),0)+IF((BI$5-$BG$5)&lt;=(Assumptions!$C12*12),$BG45/(Assumptions!$C12*12),0)+IF((BI$5-$BH$5)&lt;=(Assumptions!$C12*12),$BH45/(Assumptions!$C12*12),0)</f>
        <v>0</v>
      </c>
      <c r="BJ57" s="557">
        <f>IF((BJ$5-$D$5)&lt;=(Assumptions!$C12*12),$D45/(Assumptions!$C12*12),0)+IF((BJ$5-$E$5)&lt;=(Assumptions!$C12*12),$E45/(Assumptions!$C12*12),0)+IF((BJ$5-$F$5)&lt;=(Assumptions!$C12*12),$F45/(Assumptions!$C12*12),0)+IF((BJ$5-$G$5)&lt;=(Assumptions!$C12*12),$G45/(Assumptions!$C12*12),0)+IF((BJ$5-$H$5)&lt;=(Assumptions!$C12*12),$H45/(Assumptions!$C12*12),0)+IF((BJ$5-$I$5)&lt;=(Assumptions!$C12*12),$I45/(Assumptions!$C12*12),0)+IF((BJ$5-$J$5)&lt;=(Assumptions!$C12*12),$J45/(Assumptions!$C12*12),0)+IF((BJ$5-$K$5)&lt;=(Assumptions!$C12*12),$K45/(Assumptions!$C12*12),0)+IF((BJ$5-$L$5)&lt;=(Assumptions!$C12*12),$L45/(Assumptions!$C12*12),0)+IF((BJ$5-$M$5)&lt;=(Assumptions!$C12*12),$M45/(Assumptions!$C12*12),0)+IF((BJ$5-$N$5)&lt;=(Assumptions!$C12*12),$N45/(Assumptions!$C12*12),0)+IF((BJ$5-$O$5)&lt;=(Assumptions!$C12*12),$O45/(Assumptions!$C12*12),0)+IF((BJ$5-$P$5)&lt;=(Assumptions!$C12*12),$P45/(Assumptions!$C12*12),0)+IF((BJ$5-$Q$5)&lt;=(Assumptions!$C12*12),$Q45/(Assumptions!$C12*12),0)+IF((BJ$5-$R$5)&lt;=(Assumptions!$C12*12),$R45/(Assumptions!$C12*12),0)+IF((BJ$5-$S$5)&lt;=(Assumptions!$C12*12),$S45/(Assumptions!$C12*12),0)+IF((BJ$5-$T$5)&lt;=(Assumptions!$C12*12),$T45/(Assumptions!$C12*12),0)+IF((BJ$5-$U$5)&lt;=(Assumptions!$C12*12),$U45/(Assumptions!$C12*12),0)+IF((BJ$5-$V$5)&lt;=(Assumptions!$C12*12),$V45/(Assumptions!$C12*12),0)+IF((BJ$5-$W$5)&lt;=(Assumptions!$C12*12),$W45/(Assumptions!$C12*12),0)+IF((BJ$5-$X$5)&lt;=(Assumptions!$C12*12),$X45/(Assumptions!$C12*12),0)+IF((BJ$5-$Y$5)&lt;=(Assumptions!$C12*12),$Y45/(Assumptions!$C12*12),0)+IF((BJ$5-$Z$5)&lt;=(Assumptions!$C12*12),$Z45/(Assumptions!$C12*12),0)+IF((BJ$5-$AA$5)&lt;=(Assumptions!$C12*12),$AA45/(Assumptions!$C12*12),0)+IF((BJ$5-$AB$5)&lt;=(Assumptions!$C12*12),$AB45/(Assumptions!$C12*12),0)+IF((BJ$5-$AC$5)&lt;=(Assumptions!$C12*12),$AC45/(Assumptions!$C12*12),0)+IF((BJ$5-$AD$5)&lt;=(Assumptions!$C12*12),$AD45/(Assumptions!$C12*12),0)+IF((BJ$5-$AE$5)&lt;=(Assumptions!$C12*12),$AE45/(Assumptions!$C12*12),0)+IF((BJ$5-$AF$5)&lt;=(Assumptions!$C12*12),$AF45/(Assumptions!$C12*12),0)+IF((BJ$5-$AG$5)&lt;=(Assumptions!$C12*12),$AG45/(Assumptions!$C12*12),0)+IF((BJ$5-$AH$5)&lt;=(Assumptions!$C12*12),$AH45/(Assumptions!$C12*12),0)+IF((BJ$5-$AI$5)&lt;=(Assumptions!$C12*12),$AI45/(Assumptions!$C12*12),0)+IF((BJ$5-$AJ$5)&lt;=(Assumptions!$C12*12),$AJ45/(Assumptions!$C12*12),0)+IF((BJ$5-$AK$5)&lt;=(Assumptions!$C12*12),$AK45/(Assumptions!$C12*12),0)+IF((BJ$5-$AL$5)&lt;=(Assumptions!$C12*12),$AL45/(Assumptions!$C12*12),0)+IF((BJ$5-$AM$5)&lt;=(Assumptions!$C12*12),$AM45/(Assumptions!$C12*12),0)+IF((BJ$5-$AN$5)&lt;=(Assumptions!$C12*12),$AN45/(Assumptions!$C12*12),0)+IF((BJ$5-$AO$5)&lt;=(Assumptions!$C12*12),$AO45/(Assumptions!$C12*12),0)+IF((BJ$5-$AP$5)&lt;=(Assumptions!$C12*12),$AP45/(Assumptions!$C12*12),0)+IF((BJ$5-$AQ$5)&lt;=(Assumptions!$C12*12),$AQ45/(Assumptions!$C12*12),0)+IF((BJ$5-$AR$5)&lt;=(Assumptions!$C12*12),$AR45/(Assumptions!$C12*12),0)+IF((BJ$5-$AS$5)&lt;=(Assumptions!$C12*12),$AS45/(Assumptions!$C12*12),0)+IF((BJ$5-$AT$5)&lt;=(Assumptions!$C12*12),$AT45/(Assumptions!$C12*12),0)+IF((BJ$5-$AU$5)&lt;=(Assumptions!$C12*12),$AU45/(Assumptions!$C12*12),0)+IF((BJ$5-$AV$5)&lt;=(Assumptions!$C12*12),$AV45/(Assumptions!$C12*12),0)+IF((BJ$5-$AW$5)&lt;=(Assumptions!$C12*12),$AW45/(Assumptions!$C12*12),0)+IF((BJ$5-$AX$5)&lt;=(Assumptions!$C12*12),$AX45/(Assumptions!$C12*12),0)+IF((BJ$5-$AY$5)&lt;=(Assumptions!$C12*12),$AY45/(Assumptions!$C12*12),0)+IF((BJ$5-$AZ$5)&lt;=(Assumptions!$C12*12),$AZ45/(Assumptions!$C12*12),0)+IF((BJ$5-$BA$5)&lt;=(Assumptions!$C12*12),$BA45/(Assumptions!$C12*12),0)+IF((BJ$5-$BB$5)&lt;=(Assumptions!$C12*12),$BB45/(Assumptions!$C12*12),0)+IF((BJ$5-$BC$5)&lt;=(Assumptions!$C12*12),$BC45/(Assumptions!$C12*12),0)+IF((BJ$5-$BD$5)&lt;=(Assumptions!$C12*12),$BD45/(Assumptions!$C12*12),0)+IF((BJ$5-$BE$5)&lt;=(Assumptions!$C12*12),$BE45/(Assumptions!$C12*12),0)+IF((BJ$5-$BF$5)&lt;=(Assumptions!$C12*12),$BF45/(Assumptions!$C12*12),0)+IF((BJ$5-$BG$5)&lt;=(Assumptions!$C12*12),$BG45/(Assumptions!$C12*12),0)+IF((BJ$5-$BH$5)&lt;=(Assumptions!$C12*12),$BH45/(Assumptions!$C12*12),0)+IF((BJ$5-$BI$5)&lt;=(Assumptions!$C12*12),$BI45/(Assumptions!$C12*12),0)</f>
        <v>0</v>
      </c>
      <c r="BK57" s="557">
        <f>IF((BK$5-$D$5)&lt;=(Assumptions!$C12*12),$D45/(Assumptions!$C12*12),0)+IF((BK$5-$E$5)&lt;=(Assumptions!$C12*12),$E45/(Assumptions!$C12*12),0)+IF((BK$5-$F$5)&lt;=(Assumptions!$C12*12),$F45/(Assumptions!$C12*12),0)+IF((BK$5-$G$5)&lt;=(Assumptions!$C12*12),$G45/(Assumptions!$C12*12),0)+IF((BK$5-$H$5)&lt;=(Assumptions!$C12*12),$H45/(Assumptions!$C12*12),0)+IF((BK$5-$I$5)&lt;=(Assumptions!$C12*12),$I45/(Assumptions!$C12*12),0)+IF((BK$5-$J$5)&lt;=(Assumptions!$C12*12),$J45/(Assumptions!$C12*12),0)+IF((BK$5-$K$5)&lt;=(Assumptions!$C12*12),$K45/(Assumptions!$C12*12),0)+IF((BK$5-$L$5)&lt;=(Assumptions!$C12*12),$L45/(Assumptions!$C12*12),0)+IF((BK$5-$M$5)&lt;=(Assumptions!$C12*12),$M45/(Assumptions!$C12*12),0)+IF((BK$5-$N$5)&lt;=(Assumptions!$C12*12),$N45/(Assumptions!$C12*12),0)+IF((BK$5-$O$5)&lt;=(Assumptions!$C12*12),$O45/(Assumptions!$C12*12),0)+IF((BK$5-$P$5)&lt;=(Assumptions!$C12*12),$P45/(Assumptions!$C12*12),0)+IF((BK$5-$Q$5)&lt;=(Assumptions!$C12*12),$Q45/(Assumptions!$C12*12),0)+IF((BK$5-$R$5)&lt;=(Assumptions!$C12*12),$R45/(Assumptions!$C12*12),0)+IF((BK$5-$S$5)&lt;=(Assumptions!$C12*12),$S45/(Assumptions!$C12*12),0)+IF((BK$5-$T$5)&lt;=(Assumptions!$C12*12),$T45/(Assumptions!$C12*12),0)+IF((BK$5-$U$5)&lt;=(Assumptions!$C12*12),$U45/(Assumptions!$C12*12),0)+IF((BK$5-$V$5)&lt;=(Assumptions!$C12*12),$V45/(Assumptions!$C12*12),0)+IF((BK$5-$W$5)&lt;=(Assumptions!$C12*12),$W45/(Assumptions!$C12*12),0)+IF((BK$5-$X$5)&lt;=(Assumptions!$C12*12),$X45/(Assumptions!$C12*12),0)+IF((BK$5-$Y$5)&lt;=(Assumptions!$C12*12),$Y45/(Assumptions!$C12*12),0)+IF((BK$5-$Z$5)&lt;=(Assumptions!$C12*12),$Z45/(Assumptions!$C12*12),0)+IF((BK$5-$AA$5)&lt;=(Assumptions!$C12*12),$AA45/(Assumptions!$C12*12),0)+IF((BK$5-$AB$5)&lt;=(Assumptions!$C12*12),$AB45/(Assumptions!$C12*12),0)+IF((BK$5-$AC$5)&lt;=(Assumptions!$C12*12),$AC45/(Assumptions!$C12*12),0)+IF((BK$5-$AD$5)&lt;=(Assumptions!$C12*12),$AD45/(Assumptions!$C12*12),0)+IF((BK$5-$AE$5)&lt;=(Assumptions!$C12*12),$AE45/(Assumptions!$C12*12),0)+IF((BK$5-$AF$5)&lt;=(Assumptions!$C12*12),$AF45/(Assumptions!$C12*12),0)+IF((BK$5-$AG$5)&lt;=(Assumptions!$C12*12),$AG45/(Assumptions!$C12*12),0)+IF((BK$5-$AH$5)&lt;=(Assumptions!$C12*12),$AH45/(Assumptions!$C12*12),0)+IF((BK$5-$AI$5)&lt;=(Assumptions!$C12*12),$AI45/(Assumptions!$C12*12),0)+IF((BK$5-$AJ$5)&lt;=(Assumptions!$C12*12),$AJ45/(Assumptions!$C12*12),0)+IF((BK$5-$AK$5)&lt;=(Assumptions!$C12*12),$AK45/(Assumptions!$C12*12),0)+IF((BK$5-$AL$5)&lt;=(Assumptions!$C12*12),$AL45/(Assumptions!$C12*12),0)+IF((BK$5-$AM$5)&lt;=(Assumptions!$C12*12),$AM45/(Assumptions!$C12*12),0)+IF((BK$5-$AN$5)&lt;=(Assumptions!$C12*12),$AN45/(Assumptions!$C12*12),0)+IF((BK$5-$AO$5)&lt;=(Assumptions!$C12*12),$AO45/(Assumptions!$C12*12),0)+IF((BK$5-$AP$5)&lt;=(Assumptions!$C12*12),$AP45/(Assumptions!$C12*12),0)+IF((BK$5-$AQ$5)&lt;=(Assumptions!$C12*12),$AQ45/(Assumptions!$C12*12),0)+IF((BK$5-$AR$5)&lt;=(Assumptions!$C12*12),$AR45/(Assumptions!$C12*12),0)+IF((BK$5-$AS$5)&lt;=(Assumptions!$C12*12),$AS45/(Assumptions!$C12*12),0)+IF((BK$5-$AT$5)&lt;=(Assumptions!$C12*12),$AT45/(Assumptions!$C12*12),0)+IF((BK$5-$AU$5)&lt;=(Assumptions!$C12*12),$AU45/(Assumptions!$C12*12),0)+IF((BK$5-$AV$5)&lt;=(Assumptions!$C12*12),$AV45/(Assumptions!$C12*12),0)+IF((BK$5-$AW$5)&lt;=(Assumptions!$C12*12),$AW45/(Assumptions!$C12*12),0)+IF((BK$5-$AX$5)&lt;=(Assumptions!$C12*12),$AX45/(Assumptions!$C12*12),0)+IF((BK$5-$AY$5)&lt;=(Assumptions!$C12*12),$AY45/(Assumptions!$C12*12),0)+IF((BK$5-$AZ$5)&lt;=(Assumptions!$C12*12),$AZ45/(Assumptions!$C12*12),0)+IF((BK$5-$BA$5)&lt;=(Assumptions!$C12*12),$BA45/(Assumptions!$C12*12),0)+IF((BK$5-$BB$5)&lt;=(Assumptions!$C12*12),$BB45/(Assumptions!$C12*12),0)+IF((BK$5-$BC$5)&lt;=(Assumptions!$C12*12),$BC45/(Assumptions!$C12*12),0)+IF((BK$5-$BD$5)&lt;=(Assumptions!$C12*12),$BD45/(Assumptions!$C12*12),0)+IF((BK$5-$BE$5)&lt;=(Assumptions!$C12*12),$BE45/(Assumptions!$C12*12),0)+IF((BK$5-$BF$5)&lt;=(Assumptions!$C12*12),$BF45/(Assumptions!$C12*12),0)+IF((BK$5-$BG$5)&lt;=(Assumptions!$C12*12),$BG45/(Assumptions!$C12*12),0)+IF((BK$5-$BH$5)&lt;=(Assumptions!$C12*12),$BH45/(Assumptions!$C12*12),0)+IF((BK$5-$BI$5)&lt;=(Assumptions!$C12*12),$BI45/(Assumptions!$C12*12),0)+IF((BK$5-$BJ$5)&lt;=(Assumptions!$C12*12),$BJ45/(Assumptions!$C12*12),0)</f>
        <v>0</v>
      </c>
      <c r="BL57" s="557">
        <f>IF((BL$5-$D$5)&lt;=(Assumptions!$C12*12),$D45/(Assumptions!$C12*12),0)+IF((BL$5-$E$5)&lt;=(Assumptions!$C12*12),$E45/(Assumptions!$C12*12),0)+IF((BL$5-$F$5)&lt;=(Assumptions!$C12*12),$F45/(Assumptions!$C12*12),0)+IF((BL$5-$G$5)&lt;=(Assumptions!$C12*12),$G45/(Assumptions!$C12*12),0)+IF((BL$5-$H$5)&lt;=(Assumptions!$C12*12),$H45/(Assumptions!$C12*12),0)+IF((BL$5-$I$5)&lt;=(Assumptions!$C12*12),$I45/(Assumptions!$C12*12),0)+IF((BL$5-$J$5)&lt;=(Assumptions!$C12*12),$J45/(Assumptions!$C12*12),0)+IF((BL$5-$K$5)&lt;=(Assumptions!$C12*12),$K45/(Assumptions!$C12*12),0)+IF((BL$5-$L$5)&lt;=(Assumptions!$C12*12),$L45/(Assumptions!$C12*12),0)+IF((BL$5-$M$5)&lt;=(Assumptions!$C12*12),$M45/(Assumptions!$C12*12),0)+IF((BL$5-$N$5)&lt;=(Assumptions!$C12*12),$N45/(Assumptions!$C12*12),0)+IF((BL$5-$O$5)&lt;=(Assumptions!$C12*12),$O45/(Assumptions!$C12*12),0)+IF((BL$5-$P$5)&lt;=(Assumptions!$C12*12),$P45/(Assumptions!$C12*12),0)+IF((BL$5-$Q$5)&lt;=(Assumptions!$C12*12),$Q45/(Assumptions!$C12*12),0)+IF((BL$5-$R$5)&lt;=(Assumptions!$C12*12),$R45/(Assumptions!$C12*12),0)+IF((BL$5-$S$5)&lt;=(Assumptions!$C12*12),$S45/(Assumptions!$C12*12),0)+IF((BL$5-$T$5)&lt;=(Assumptions!$C12*12),$T45/(Assumptions!$C12*12),0)+IF((BL$5-$U$5)&lt;=(Assumptions!$C12*12),$U45/(Assumptions!$C12*12),0)+IF((BL$5-$V$5)&lt;=(Assumptions!$C12*12),$V45/(Assumptions!$C12*12),0)+IF((BL$5-$W$5)&lt;=(Assumptions!$C12*12),$W45/(Assumptions!$C12*12),0)+IF((BL$5-$X$5)&lt;=(Assumptions!$C12*12),$X45/(Assumptions!$C12*12),0)+IF((BL$5-$Y$5)&lt;=(Assumptions!$C12*12),$Y45/(Assumptions!$C12*12),0)+IF((BL$5-$Z$5)&lt;=(Assumptions!$C12*12),$Z45/(Assumptions!$C12*12),0)+IF((BL$5-$AA$5)&lt;=(Assumptions!$C12*12),$AA45/(Assumptions!$C12*12),0)+IF((BL$5-$AB$5)&lt;=(Assumptions!$C12*12),$AB45/(Assumptions!$C12*12),0)+IF((BL$5-$AC$5)&lt;=(Assumptions!$C12*12),$AC45/(Assumptions!$C12*12),0)+IF((BL$5-$AD$5)&lt;=(Assumptions!$C12*12),$AD45/(Assumptions!$C12*12),0)+IF((BL$5-$AE$5)&lt;=(Assumptions!$C12*12),$AE45/(Assumptions!$C12*12),0)+IF((BL$5-$AF$5)&lt;=(Assumptions!$C12*12),$AF45/(Assumptions!$C12*12),0)+IF((BL$5-$AG$5)&lt;=(Assumptions!$C12*12),$AG45/(Assumptions!$C12*12),0)+IF((BL$5-$AH$5)&lt;=(Assumptions!$C12*12),$AH45/(Assumptions!$C12*12),0)+IF((BL$5-$AI$5)&lt;=(Assumptions!$C12*12),$AI45/(Assumptions!$C12*12),0)+IF((BL$5-$AJ$5)&lt;=(Assumptions!$C12*12),$AJ45/(Assumptions!$C12*12),0)+IF((BL$5-$AK$5)&lt;=(Assumptions!$C12*12),$AK45/(Assumptions!$C12*12),0)+IF((BL$5-$AL$5)&lt;=(Assumptions!$C12*12),$AL45/(Assumptions!$C12*12),0)+IF((BL$5-$AM$5)&lt;=(Assumptions!$C12*12),$AM45/(Assumptions!$C12*12),0)+IF((BL$5-$AN$5)&lt;=(Assumptions!$C12*12),$AN45/(Assumptions!$C12*12),0)+IF((BL$5-$AO$5)&lt;=(Assumptions!$C12*12),$AO45/(Assumptions!$C12*12),0)+IF((BL$5-$AP$5)&lt;=(Assumptions!$C12*12),$AP45/(Assumptions!$C12*12),0)+IF((BL$5-$AQ$5)&lt;=(Assumptions!$C12*12),$AQ45/(Assumptions!$C12*12),0)+IF((BL$5-$AR$5)&lt;=(Assumptions!$C12*12),$AR45/(Assumptions!$C12*12),0)+IF((BL$5-$AS$5)&lt;=(Assumptions!$C12*12),$AS45/(Assumptions!$C12*12),0)+IF((BL$5-$AT$5)&lt;=(Assumptions!$C12*12),$AT45/(Assumptions!$C12*12),0)+IF((BL$5-$AU$5)&lt;=(Assumptions!$C12*12),$AU45/(Assumptions!$C12*12),0)+IF((BL$5-$AV$5)&lt;=(Assumptions!$C12*12),$AV45/(Assumptions!$C12*12),0)+IF((BL$5-$AW$5)&lt;=(Assumptions!$C12*12),$AW45/(Assumptions!$C12*12),0)+IF((BL$5-$AX$5)&lt;=(Assumptions!$C12*12),$AX45/(Assumptions!$C12*12),0)+IF((BL$5-$AY$5)&lt;=(Assumptions!$C12*12),$AY45/(Assumptions!$C12*12),0)+IF((BL$5-$AZ$5)&lt;=(Assumptions!$C12*12),$AZ45/(Assumptions!$C12*12),0)+IF((BL$5-$BA$5)&lt;=(Assumptions!$C12*12),$BA45/(Assumptions!$C12*12),0)+IF((BL$5-$BB$5)&lt;=(Assumptions!$C12*12),$BB45/(Assumptions!$C12*12),0)+IF((BL$5-$BC$5)&lt;=(Assumptions!$C12*12),$BC45/(Assumptions!$C12*12),0)+IF((BL$5-$BD$5)&lt;=(Assumptions!$C12*12),$BD45/(Assumptions!$C12*12),0)+IF((BL$5-$BE$5)&lt;=(Assumptions!$C12*12),$BE45/(Assumptions!$C12*12),0)+IF((BL$5-$BF$5)&lt;=(Assumptions!$C12*12),$BF45/(Assumptions!$C12*12),0)+IF((BL$5-$BG$5)&lt;=(Assumptions!$C12*12),$BG45/(Assumptions!$C12*12),0)+IF((BL$5-$BH$5)&lt;=(Assumptions!$C12*12),$BH45/(Assumptions!$C12*12),0)+IF((BL$5-$BI$5)&lt;=(Assumptions!$C12*12),$BI45/(Assumptions!$C12*12),0)+IF((BL$5-$BJ$5)&lt;=(Assumptions!$C12*12),$BJ45/(Assumptions!$C12*12),0)+IF((BL$5-$BK$5)&lt;=(Assumptions!$C12*12),$BK45/(Assumptions!$C12*12),0)</f>
        <v>0</v>
      </c>
      <c r="BM57" s="557">
        <f>IF((BM$5-$D$5)&lt;=(Assumptions!$C12*12),$D45/(Assumptions!$C12*12),0)+IF((BM$5-$E$5)&lt;=(Assumptions!$C12*12),$E45/(Assumptions!$C12*12),0)+IF((BM$5-$F$5)&lt;=(Assumptions!$C12*12),$F45/(Assumptions!$C12*12),0)+IF((BM$5-$G$5)&lt;=(Assumptions!$C12*12),$G45/(Assumptions!$C12*12),0)+IF((BM$5-$H$5)&lt;=(Assumptions!$C12*12),$H45/(Assumptions!$C12*12),0)+IF((BM$5-$I$5)&lt;=(Assumptions!$C12*12),$I45/(Assumptions!$C12*12),0)+IF((BM$5-$J$5)&lt;=(Assumptions!$C12*12),$J45/(Assumptions!$C12*12),0)+IF((BM$5-$K$5)&lt;=(Assumptions!$C12*12),$K45/(Assumptions!$C12*12),0)+IF((BM$5-$L$5)&lt;=(Assumptions!$C12*12),$L45/(Assumptions!$C12*12),0)+IF((BM$5-$M$5)&lt;=(Assumptions!$C12*12),$M45/(Assumptions!$C12*12),0)+IF((BM$5-$N$5)&lt;=(Assumptions!$C12*12),$N45/(Assumptions!$C12*12),0)+IF((BM$5-$O$5)&lt;=(Assumptions!$C12*12),$O45/(Assumptions!$C12*12),0)+IF((BM$5-$P$5)&lt;=(Assumptions!$C12*12),$P45/(Assumptions!$C12*12),0)+IF((BM$5-$Q$5)&lt;=(Assumptions!$C12*12),$Q45/(Assumptions!$C12*12),0)+IF((BM$5-$R$5)&lt;=(Assumptions!$C12*12),$R45/(Assumptions!$C12*12),0)+IF((BM$5-$S$5)&lt;=(Assumptions!$C12*12),$S45/(Assumptions!$C12*12),0)+IF((BM$5-$T$5)&lt;=(Assumptions!$C12*12),$T45/(Assumptions!$C12*12),0)+IF((BM$5-$U$5)&lt;=(Assumptions!$C12*12),$U45/(Assumptions!$C12*12),0)+IF((BM$5-$V$5)&lt;=(Assumptions!$C12*12),$V45/(Assumptions!$C12*12),0)+IF((BM$5-$W$5)&lt;=(Assumptions!$C12*12),$W45/(Assumptions!$C12*12),0)+IF((BM$5-$X$5)&lt;=(Assumptions!$C12*12),$X45/(Assumptions!$C12*12),0)+IF((BM$5-$Y$5)&lt;=(Assumptions!$C12*12),$Y45/(Assumptions!$C12*12),0)+IF((BM$5-$Z$5)&lt;=(Assumptions!$C12*12),$Z45/(Assumptions!$C12*12),0)+IF((BM$5-$AA$5)&lt;=(Assumptions!$C12*12),$AA45/(Assumptions!$C12*12),0)+IF((BM$5-$AB$5)&lt;=(Assumptions!$C12*12),$AB45/(Assumptions!$C12*12),0)+IF((BM$5-$AC$5)&lt;=(Assumptions!$C12*12),$AC45/(Assumptions!$C12*12),0)+IF((BM$5-$AD$5)&lt;=(Assumptions!$C12*12),$AD45/(Assumptions!$C12*12),0)+IF((BM$5-$AE$5)&lt;=(Assumptions!$C12*12),$AE45/(Assumptions!$C12*12),0)+IF((BM$5-$AF$5)&lt;=(Assumptions!$C12*12),$AF45/(Assumptions!$C12*12),0)+IF((BM$5-$AG$5)&lt;=(Assumptions!$C12*12),$AG45/(Assumptions!$C12*12),0)+IF((BM$5-$AH$5)&lt;=(Assumptions!$C12*12),$AH45/(Assumptions!$C12*12),0)+IF((BM$5-$AI$5)&lt;=(Assumptions!$C12*12),$AI45/(Assumptions!$C12*12),0)+IF((BM$5-$AJ$5)&lt;=(Assumptions!$C12*12),$AJ45/(Assumptions!$C12*12),0)+IF((BM$5-$AK$5)&lt;=(Assumptions!$C12*12),$AK45/(Assumptions!$C12*12),0)+IF((BM$5-$AL$5)&lt;=(Assumptions!$C12*12),$AL45/(Assumptions!$C12*12),0)+IF((BM$5-$AM$5)&lt;=(Assumptions!$C12*12),$AM45/(Assumptions!$C12*12),0)+IF((BM$5-$AN$5)&lt;=(Assumptions!$C12*12),$AN45/(Assumptions!$C12*12),0)+IF((BM$5-$AO$5)&lt;=(Assumptions!$C12*12),$AO45/(Assumptions!$C12*12),0)+IF((BM$5-$AP$5)&lt;=(Assumptions!$C12*12),$AP45/(Assumptions!$C12*12),0)+IF((BM$5-$AQ$5)&lt;=(Assumptions!$C12*12),$AQ45/(Assumptions!$C12*12),0)+IF((BM$5-$AR$5)&lt;=(Assumptions!$C12*12),$AR45/(Assumptions!$C12*12),0)+IF((BM$5-$AS$5)&lt;=(Assumptions!$C12*12),$AS45/(Assumptions!$C12*12),0)+IF((BM$5-$AT$5)&lt;=(Assumptions!$C12*12),$AT45/(Assumptions!$C12*12),0)+IF((BM$5-$AU$5)&lt;=(Assumptions!$C12*12),$AU45/(Assumptions!$C12*12),0)+IF((BM$5-$AV$5)&lt;=(Assumptions!$C12*12),$AV45/(Assumptions!$C12*12),0)+IF((BM$5-$AW$5)&lt;=(Assumptions!$C12*12),$AW45/(Assumptions!$C12*12),0)+IF((BM$5-$AX$5)&lt;=(Assumptions!$C12*12),$AX45/(Assumptions!$C12*12),0)+IF((BM$5-$AY$5)&lt;=(Assumptions!$C12*12),$AY45/(Assumptions!$C12*12),0)+IF((BM$5-$AZ$5)&lt;=(Assumptions!$C12*12),$AZ45/(Assumptions!$C12*12),0)+IF((BM$5-$BA$5)&lt;=(Assumptions!$C12*12),$BA45/(Assumptions!$C12*12),0)+IF((BM$5-$BB$5)&lt;=(Assumptions!$C12*12),$BB45/(Assumptions!$C12*12),0)+IF((BM$5-$BC$5)&lt;=(Assumptions!$C12*12),$BC45/(Assumptions!$C12*12),0)+IF((BM$5-$BD$5)&lt;=(Assumptions!$C12*12),$BD45/(Assumptions!$C12*12),0)+IF((BM$5-$BE$5)&lt;=(Assumptions!$C12*12),$BE45/(Assumptions!$C12*12),0)+IF((BM$5-$BF$5)&lt;=(Assumptions!$C12*12),$BF45/(Assumptions!$C12*12),0)+IF((BM$5-$BG$5)&lt;=(Assumptions!$C12*12),$BG45/(Assumptions!$C12*12),0)+IF((BM$5-$BH$5)&lt;=(Assumptions!$C12*12),$BH45/(Assumptions!$C12*12),0)+IF((BM$5-$BI$5)&lt;=(Assumptions!$C12*12),$BI45/(Assumptions!$C12*12),0)+IF((BM$5-$BJ$5)&lt;=(Assumptions!$C12*12),$BJ45/(Assumptions!$C12*12),0)+IF((BM$5-$BK$5)&lt;=(Assumptions!$C12*12),$BK45/(Assumptions!$C12*12),0)+IF((BM$5-$BL$5)&lt;=(Assumptions!$C12*12),$BL45/(Assumptions!$C12*12),0)</f>
        <v>0</v>
      </c>
      <c r="BN57" s="557">
        <f>IF((BN$5-$D$5)&lt;=(Assumptions!$C12*12),$D45/(Assumptions!$C12*12),0)+IF((BN$5-$E$5)&lt;=(Assumptions!$C12*12),$E45/(Assumptions!$C12*12),0)+IF((BN$5-$F$5)&lt;=(Assumptions!$C12*12),$F45/(Assumptions!$C12*12),0)+IF((BN$5-$G$5)&lt;=(Assumptions!$C12*12),$G45/(Assumptions!$C12*12),0)+IF((BN$5-$H$5)&lt;=(Assumptions!$C12*12),$H45/(Assumptions!$C12*12),0)+IF((BN$5-$I$5)&lt;=(Assumptions!$C12*12),$I45/(Assumptions!$C12*12),0)+IF((BN$5-$J$5)&lt;=(Assumptions!$C12*12),$J45/(Assumptions!$C12*12),0)+IF((BN$5-$K$5)&lt;=(Assumptions!$C12*12),$K45/(Assumptions!$C12*12),0)+IF((BN$5-$L$5)&lt;=(Assumptions!$C12*12),$L45/(Assumptions!$C12*12),0)+IF((BN$5-$M$5)&lt;=(Assumptions!$C12*12),$M45/(Assumptions!$C12*12),0)+IF((BN$5-$N$5)&lt;=(Assumptions!$C12*12),$N45/(Assumptions!$C12*12),0)+IF((BN$5-$O$5)&lt;=(Assumptions!$C12*12),$O45/(Assumptions!$C12*12),0)+IF((BN$5-$P$5)&lt;=(Assumptions!$C12*12),$P45/(Assumptions!$C12*12),0)+IF((BN$5-$Q$5)&lt;=(Assumptions!$C12*12),$Q45/(Assumptions!$C12*12),0)+IF((BN$5-$R$5)&lt;=(Assumptions!$C12*12),$R45/(Assumptions!$C12*12),0)+IF((BN$5-$S$5)&lt;=(Assumptions!$C12*12),$S45/(Assumptions!$C12*12),0)+IF((BN$5-$T$5)&lt;=(Assumptions!$C12*12),$T45/(Assumptions!$C12*12),0)+IF((BN$5-$U$5)&lt;=(Assumptions!$C12*12),$U45/(Assumptions!$C12*12),0)+IF((BN$5-$V$5)&lt;=(Assumptions!$C12*12),$V45/(Assumptions!$C12*12),0)+IF((BN$5-$W$5)&lt;=(Assumptions!$C12*12),$W45/(Assumptions!$C12*12),0)+IF((BN$5-$X$5)&lt;=(Assumptions!$C12*12),$X45/(Assumptions!$C12*12),0)+IF((BN$5-$Y$5)&lt;=(Assumptions!$C12*12),$Y45/(Assumptions!$C12*12),0)+IF((BN$5-$Z$5)&lt;=(Assumptions!$C12*12),$Z45/(Assumptions!$C12*12),0)+IF((BN$5-$AA$5)&lt;=(Assumptions!$C12*12),$AA45/(Assumptions!$C12*12),0)+IF((BN$5-$AB$5)&lt;=(Assumptions!$C12*12),$AB45/(Assumptions!$C12*12),0)+IF((BN$5-$AC$5)&lt;=(Assumptions!$C12*12),$AC45/(Assumptions!$C12*12),0)+IF((BN$5-$AD$5)&lt;=(Assumptions!$C12*12),$AD45/(Assumptions!$C12*12),0)+IF((BN$5-$AE$5)&lt;=(Assumptions!$C12*12),$AE45/(Assumptions!$C12*12),0)+IF((BN$5-$AF$5)&lt;=(Assumptions!$C12*12),$AF45/(Assumptions!$C12*12),0)+IF((BN$5-$AG$5)&lt;=(Assumptions!$C12*12),$AG45/(Assumptions!$C12*12),0)+IF((BN$5-$AH$5)&lt;=(Assumptions!$C12*12),$AH45/(Assumptions!$C12*12),0)+IF((BN$5-$AI$5)&lt;=(Assumptions!$C12*12),$AI45/(Assumptions!$C12*12),0)+IF((BN$5-$AJ$5)&lt;=(Assumptions!$C12*12),$AJ45/(Assumptions!$C12*12),0)+IF((BN$5-$AK$5)&lt;=(Assumptions!$C12*12),$AK45/(Assumptions!$C12*12),0)+IF((BN$5-$AL$5)&lt;=(Assumptions!$C12*12),$AL45/(Assumptions!$C12*12),0)+IF((BN$5-$AM$5)&lt;=(Assumptions!$C12*12),$AM45/(Assumptions!$C12*12),0)+IF((BN$5-$AN$5)&lt;=(Assumptions!$C12*12),$AN45/(Assumptions!$C12*12),0)+IF((BN$5-$AO$5)&lt;=(Assumptions!$C12*12),$AO45/(Assumptions!$C12*12),0)+IF((BN$5-$AP$5)&lt;=(Assumptions!$C12*12),$AP45/(Assumptions!$C12*12),0)+IF((BN$5-$AQ$5)&lt;=(Assumptions!$C12*12),$AQ45/(Assumptions!$C12*12),0)+IF((BN$5-$AR$5)&lt;=(Assumptions!$C12*12),$AR45/(Assumptions!$C12*12),0)+IF((BN$5-$AS$5)&lt;=(Assumptions!$C12*12),$AS45/(Assumptions!$C12*12),0)+IF((BN$5-$AT$5)&lt;=(Assumptions!$C12*12),$AT45/(Assumptions!$C12*12),0)+IF((BN$5-$AU$5)&lt;=(Assumptions!$C12*12),$AU45/(Assumptions!$C12*12),0)+IF((BN$5-$AV$5)&lt;=(Assumptions!$C12*12),$AV45/(Assumptions!$C12*12),0)+IF((BN$5-$AW$5)&lt;=(Assumptions!$C12*12),$AW45/(Assumptions!$C12*12),0)+IF((BN$5-$AX$5)&lt;=(Assumptions!$C12*12),$AX45/(Assumptions!$C12*12),0)+IF((BN$5-$AY$5)&lt;=(Assumptions!$C12*12),$AY45/(Assumptions!$C12*12),0)+IF((BN$5-$AZ$5)&lt;=(Assumptions!$C12*12),$AZ45/(Assumptions!$C12*12),0)+IF((BN$5-$BA$5)&lt;=(Assumptions!$C12*12),$BA45/(Assumptions!$C12*12),0)+IF((BN$5-$BB$5)&lt;=(Assumptions!$C12*12),$BB45/(Assumptions!$C12*12),0)+IF((BN$5-$BC$5)&lt;=(Assumptions!$C12*12),$BC45/(Assumptions!$C12*12),0)+IF((BN$5-$BD$5)&lt;=(Assumptions!$C12*12),$BD45/(Assumptions!$C12*12),0)+IF((BN$5-$BE$5)&lt;=(Assumptions!$C12*12),$BE45/(Assumptions!$C12*12),0)+IF((BN$5-$BF$5)&lt;=(Assumptions!$C12*12),$BF45/(Assumptions!$C12*12),0)+IF((BN$5-$BG$5)&lt;=(Assumptions!$C12*12),$BG45/(Assumptions!$C12*12),0)+IF((BN$5-$BH$5)&lt;=(Assumptions!$C12*12),$BH45/(Assumptions!$C12*12),0)+IF((BN$5-$BI$5)&lt;=(Assumptions!$C12*12),$BI45/(Assumptions!$C12*12),0)+IF((BN$5-$BJ$5)&lt;=(Assumptions!$C12*12),$BJ45/(Assumptions!$C12*12),0)+IF((BN$5-$BK$5)&lt;=(Assumptions!$C12*12),$BK45/(Assumptions!$C12*12),0)+IF((BN$5-$BL$5)&lt;=(Assumptions!$C12*12),$BL45/(Assumptions!$C12*12),0)+IF((BN$5-$BM$5)&lt;=(Assumptions!$C12*12),$BM45/(Assumptions!$C12*12),0)</f>
        <v>0</v>
      </c>
      <c r="BO57" s="557">
        <f>IF((BO$5-$D$5)&lt;=(Assumptions!$C12*12),$D45/(Assumptions!$C12*12),0)+IF((BO$5-$E$5)&lt;=(Assumptions!$C12*12),$E45/(Assumptions!$C12*12),0)+IF((BO$5-$F$5)&lt;=(Assumptions!$C12*12),$F45/(Assumptions!$C12*12),0)+IF((BO$5-$G$5)&lt;=(Assumptions!$C12*12),$G45/(Assumptions!$C12*12),0)+IF((BO$5-$H$5)&lt;=(Assumptions!$C12*12),$H45/(Assumptions!$C12*12),0)+IF((BO$5-$I$5)&lt;=(Assumptions!$C12*12),$I45/(Assumptions!$C12*12),0)+IF((BO$5-$J$5)&lt;=(Assumptions!$C12*12),$J45/(Assumptions!$C12*12),0)+IF((BO$5-$K$5)&lt;=(Assumptions!$C12*12),$K45/(Assumptions!$C12*12),0)+IF((BO$5-$L$5)&lt;=(Assumptions!$C12*12),$L45/(Assumptions!$C12*12),0)+IF((BO$5-$M$5)&lt;=(Assumptions!$C12*12),$M45/(Assumptions!$C12*12),0)+IF((BO$5-$N$5)&lt;=(Assumptions!$C12*12),$N45/(Assumptions!$C12*12),0)+IF((BO$5-$O$5)&lt;=(Assumptions!$C12*12),$O45/(Assumptions!$C12*12),0)+IF((BO$5-$P$5)&lt;=(Assumptions!$C12*12),$P45/(Assumptions!$C12*12),0)+IF((BO$5-$Q$5)&lt;=(Assumptions!$C12*12),$Q45/(Assumptions!$C12*12),0)+IF((BO$5-$R$5)&lt;=(Assumptions!$C12*12),$R45/(Assumptions!$C12*12),0)+IF((BO$5-$S$5)&lt;=(Assumptions!$C12*12),$S45/(Assumptions!$C12*12),0)+IF((BO$5-$T$5)&lt;=(Assumptions!$C12*12),$T45/(Assumptions!$C12*12),0)+IF((BO$5-$U$5)&lt;=(Assumptions!$C12*12),$U45/(Assumptions!$C12*12),0)+IF((BO$5-$V$5)&lt;=(Assumptions!$C12*12),$V45/(Assumptions!$C12*12),0)+IF((BO$5-$W$5)&lt;=(Assumptions!$C12*12),$W45/(Assumptions!$C12*12),0)+IF((BO$5-$X$5)&lt;=(Assumptions!$C12*12),$X45/(Assumptions!$C12*12),0)+IF((BO$5-$Y$5)&lt;=(Assumptions!$C12*12),$Y45/(Assumptions!$C12*12),0)+IF((BO$5-$Z$5)&lt;=(Assumptions!$C12*12),$Z45/(Assumptions!$C12*12),0)+IF((BO$5-$AA$5)&lt;=(Assumptions!$C12*12),$AA45/(Assumptions!$C12*12),0)+IF((BO$5-$AB$5)&lt;=(Assumptions!$C12*12),$AB45/(Assumptions!$C12*12),0)+IF((BO$5-$AC$5)&lt;=(Assumptions!$C12*12),$AC45/(Assumptions!$C12*12),0)+IF((BO$5-$AD$5)&lt;=(Assumptions!$C12*12),$AD45/(Assumptions!$C12*12),0)+IF((BO$5-$AE$5)&lt;=(Assumptions!$C12*12),$AE45/(Assumptions!$C12*12),0)+IF((BO$5-$AF$5)&lt;=(Assumptions!$C12*12),$AF45/(Assumptions!$C12*12),0)+IF((BO$5-$AG$5)&lt;=(Assumptions!$C12*12),$AG45/(Assumptions!$C12*12),0)+IF((BO$5-$AH$5)&lt;=(Assumptions!$C12*12),$AH45/(Assumptions!$C12*12),0)+IF((BO$5-$AI$5)&lt;=(Assumptions!$C12*12),$AI45/(Assumptions!$C12*12),0)+IF((BO$5-$AJ$5)&lt;=(Assumptions!$C12*12),$AJ45/(Assumptions!$C12*12),0)+IF((BO$5-$AK$5)&lt;=(Assumptions!$C12*12),$AK45/(Assumptions!$C12*12),0)+IF((BO$5-$AL$5)&lt;=(Assumptions!$C12*12),$AL45/(Assumptions!$C12*12),0)+IF((BO$5-$AM$5)&lt;=(Assumptions!$C12*12),$AM45/(Assumptions!$C12*12),0)+IF((BO$5-$AN$5)&lt;=(Assumptions!$C12*12),$AN45/(Assumptions!$C12*12),0)+IF((BO$5-$AO$5)&lt;=(Assumptions!$C12*12),$AO45/(Assumptions!$C12*12),0)+IF((BO$5-$AP$5)&lt;=(Assumptions!$C12*12),$AP45/(Assumptions!$C12*12),0)+IF((BO$5-$AQ$5)&lt;=(Assumptions!$C12*12),$AQ45/(Assumptions!$C12*12),0)+IF((BO$5-$AR$5)&lt;=(Assumptions!$C12*12),$AR45/(Assumptions!$C12*12),0)+IF((BO$5-$AS$5)&lt;=(Assumptions!$C12*12),$AS45/(Assumptions!$C12*12),0)+IF((BO$5-$AT$5)&lt;=(Assumptions!$C12*12),$AT45/(Assumptions!$C12*12),0)+IF((BO$5-$AU$5)&lt;=(Assumptions!$C12*12),$AU45/(Assumptions!$C12*12),0)+IF((BO$5-$AV$5)&lt;=(Assumptions!$C12*12),$AV45/(Assumptions!$C12*12),0)+IF((BO$5-$AW$5)&lt;=(Assumptions!$C12*12),$AW45/(Assumptions!$C12*12),0)+IF((BO$5-$AX$5)&lt;=(Assumptions!$C12*12),$AX45/(Assumptions!$C12*12),0)+IF((BO$5-$AY$5)&lt;=(Assumptions!$C12*12),$AY45/(Assumptions!$C12*12),0)+IF((BO$5-$AZ$5)&lt;=(Assumptions!$C12*12),$AZ45/(Assumptions!$C12*12),0)+IF((BO$5-$BA$5)&lt;=(Assumptions!$C12*12),$BA45/(Assumptions!$C12*12),0)+IF((BO$5-$BB$5)&lt;=(Assumptions!$C12*12),$BB45/(Assumptions!$C12*12),0)+IF((BO$5-$BC$5)&lt;=(Assumptions!$C12*12),$BC45/(Assumptions!$C12*12),0)+IF((BO$5-$BD$5)&lt;=(Assumptions!$C12*12),$BD45/(Assumptions!$C12*12),0)+IF((BO$5-$BE$5)&lt;=(Assumptions!$C12*12),$BE45/(Assumptions!$C12*12),0)+IF((BO$5-$BF$5)&lt;=(Assumptions!$C12*12),$BF45/(Assumptions!$C12*12),0)+IF((BO$5-$BG$5)&lt;=(Assumptions!$C12*12),$BG45/(Assumptions!$C12*12),0)+IF((BO$5-$BH$5)&lt;=(Assumptions!$C12*12),$BH45/(Assumptions!$C12*12),0)+IF((BO$5-$BI$5)&lt;=(Assumptions!$C12*12),$BI45/(Assumptions!$C12*12),0)+IF((BO$5-$BJ$5)&lt;=(Assumptions!$C12*12),$BJ45/(Assumptions!$C12*12),0)+IF((BO$5-$BK$5)&lt;=(Assumptions!$C12*12),$BK45/(Assumptions!$C12*12),0)+IF((BO$5-$BL$5)&lt;=(Assumptions!$C12*12),$BL45/(Assumptions!$C12*12),0)+IF((BO$5-$BM$5)&lt;=(Assumptions!$C12*12),$BM45/(Assumptions!$C12*12),0)+IF((BO$5-$BN$5)&lt;=(Assumptions!$C12*12),$BN45/(Assumptions!$C12*12),0)</f>
        <v>0</v>
      </c>
      <c r="BP57" s="557">
        <f>IF((BP$5-$D$5)&lt;=(Assumptions!$C12*12),$D45/(Assumptions!$C12*12),0)+IF((BP$5-$E$5)&lt;=(Assumptions!$C12*12),$E45/(Assumptions!$C12*12),0)+IF((BP$5-$F$5)&lt;=(Assumptions!$C12*12),$F45/(Assumptions!$C12*12),0)+IF((BP$5-$G$5)&lt;=(Assumptions!$C12*12),$G45/(Assumptions!$C12*12),0)+IF((BP$5-$H$5)&lt;=(Assumptions!$C12*12),$H45/(Assumptions!$C12*12),0)+IF((BP$5-$I$5)&lt;=(Assumptions!$C12*12),$I45/(Assumptions!$C12*12),0)+IF((BP$5-$J$5)&lt;=(Assumptions!$C12*12),$J45/(Assumptions!$C12*12),0)+IF((BP$5-$K$5)&lt;=(Assumptions!$C12*12),$K45/(Assumptions!$C12*12),0)+IF((BP$5-$L$5)&lt;=(Assumptions!$C12*12),$L45/(Assumptions!$C12*12),0)+IF((BP$5-$M$5)&lt;=(Assumptions!$C12*12),$M45/(Assumptions!$C12*12),0)+IF((BP$5-$N$5)&lt;=(Assumptions!$C12*12),$N45/(Assumptions!$C12*12),0)+IF((BP$5-$O$5)&lt;=(Assumptions!$C12*12),$O45/(Assumptions!$C12*12),0)+IF((BP$5-$P$5)&lt;=(Assumptions!$C12*12),$P45/(Assumptions!$C12*12),0)+IF((BP$5-$Q$5)&lt;=(Assumptions!$C12*12),$Q45/(Assumptions!$C12*12),0)+IF((BP$5-$R$5)&lt;=(Assumptions!$C12*12),$R45/(Assumptions!$C12*12),0)+IF((BP$5-$S$5)&lt;=(Assumptions!$C12*12),$S45/(Assumptions!$C12*12),0)+IF((BP$5-$T$5)&lt;=(Assumptions!$C12*12),$T45/(Assumptions!$C12*12),0)+IF((BP$5-$U$5)&lt;=(Assumptions!$C12*12),$U45/(Assumptions!$C12*12),0)+IF((BP$5-$V$5)&lt;=(Assumptions!$C12*12),$V45/(Assumptions!$C12*12),0)+IF((BP$5-$W$5)&lt;=(Assumptions!$C12*12),$W45/(Assumptions!$C12*12),0)+IF((BP$5-$X$5)&lt;=(Assumptions!$C12*12),$X45/(Assumptions!$C12*12),0)+IF((BP$5-$Y$5)&lt;=(Assumptions!$C12*12),$Y45/(Assumptions!$C12*12),0)+IF((BP$5-$Z$5)&lt;=(Assumptions!$C12*12),$Z45/(Assumptions!$C12*12),0)+IF((BP$5-$AA$5)&lt;=(Assumptions!$C12*12),$AA45/(Assumptions!$C12*12),0)+IF((BP$5-$AB$5)&lt;=(Assumptions!$C12*12),$AB45/(Assumptions!$C12*12),0)+IF((BP$5-$AC$5)&lt;=(Assumptions!$C12*12),$AC45/(Assumptions!$C12*12),0)+IF((BP$5-$AD$5)&lt;=(Assumptions!$C12*12),$AD45/(Assumptions!$C12*12),0)+IF((BP$5-$AE$5)&lt;=(Assumptions!$C12*12),$AE45/(Assumptions!$C12*12),0)+IF((BP$5-$AF$5)&lt;=(Assumptions!$C12*12),$AF45/(Assumptions!$C12*12),0)+IF((BP$5-$AG$5)&lt;=(Assumptions!$C12*12),$AG45/(Assumptions!$C12*12),0)+IF((BP$5-$AH$5)&lt;=(Assumptions!$C12*12),$AH45/(Assumptions!$C12*12),0)+IF((BP$5-$AI$5)&lt;=(Assumptions!$C12*12),$AI45/(Assumptions!$C12*12),0)+IF((BP$5-$AJ$5)&lt;=(Assumptions!$C12*12),$AJ45/(Assumptions!$C12*12),0)+IF((BP$5-$AK$5)&lt;=(Assumptions!$C12*12),$AK45/(Assumptions!$C12*12),0)+IF((BP$5-$AL$5)&lt;=(Assumptions!$C12*12),$AL45/(Assumptions!$C12*12),0)+IF((BP$5-$AM$5)&lt;=(Assumptions!$C12*12),$AM45/(Assumptions!$C12*12),0)+IF((BP$5-$AN$5)&lt;=(Assumptions!$C12*12),$AN45/(Assumptions!$C12*12),0)+IF((BP$5-$AO$5)&lt;=(Assumptions!$C12*12),$AO45/(Assumptions!$C12*12),0)+IF((BP$5-$AP$5)&lt;=(Assumptions!$C12*12),$AP45/(Assumptions!$C12*12),0)+IF((BP$5-$AQ$5)&lt;=(Assumptions!$C12*12),$AQ45/(Assumptions!$C12*12),0)+IF((BP$5-$AR$5)&lt;=(Assumptions!$C12*12),$AR45/(Assumptions!$C12*12),0)+IF((BP$5-$AS$5)&lt;=(Assumptions!$C12*12),$AS45/(Assumptions!$C12*12),0)+IF((BP$5-$AT$5)&lt;=(Assumptions!$C12*12),$AT45/(Assumptions!$C12*12),0)+IF((BP$5-$AU$5)&lt;=(Assumptions!$C12*12),$AU45/(Assumptions!$C12*12),0)+IF((BP$5-$AV$5)&lt;=(Assumptions!$C12*12),$AV45/(Assumptions!$C12*12),0)+IF((BP$5-$AW$5)&lt;=(Assumptions!$C12*12),$AW45/(Assumptions!$C12*12),0)+IF((BP$5-$AX$5)&lt;=(Assumptions!$C12*12),$AX45/(Assumptions!$C12*12),0)+IF((BP$5-$AY$5)&lt;=(Assumptions!$C12*12),$AY45/(Assumptions!$C12*12),0)+IF((BP$5-$AZ$5)&lt;=(Assumptions!$C12*12),$AZ45/(Assumptions!$C12*12),0)+IF((BP$5-$BA$5)&lt;=(Assumptions!$C12*12),$BA45/(Assumptions!$C12*12),0)+IF((BP$5-$BB$5)&lt;=(Assumptions!$C12*12),$BB45/(Assumptions!$C12*12),0)+IF((BP$5-$BC$5)&lt;=(Assumptions!$C12*12),$BC45/(Assumptions!$C12*12),0)+IF((BP$5-$BD$5)&lt;=(Assumptions!$C12*12),$BD45/(Assumptions!$C12*12),0)+IF((BP$5-$BE$5)&lt;=(Assumptions!$C12*12),$BE45/(Assumptions!$C12*12),0)+IF((BP$5-$BF$5)&lt;=(Assumptions!$C12*12),$BF45/(Assumptions!$C12*12),0)+IF((BP$5-$BG$5)&lt;=(Assumptions!$C12*12),$BG45/(Assumptions!$C12*12),0)+IF((BP$5-$BH$5)&lt;=(Assumptions!$C12*12),$BH45/(Assumptions!$C12*12),0)+IF((BP$5-$BI$5)&lt;=(Assumptions!$C12*12),$BI45/(Assumptions!$C12*12),0)+IF((BP$5-$BJ$5)&lt;=(Assumptions!$C12*12),$BJ45/(Assumptions!$C12*12),0)+IF((BP$5-$BK$5)&lt;=(Assumptions!$C12*12),$BK45/(Assumptions!$C12*12),0)+IF((BP$5-$BL$5)&lt;=(Assumptions!$C12*12),$BL45/(Assumptions!$C12*12),0)+IF((BP$5-$BM$5)&lt;=(Assumptions!$C12*12),$BM45/(Assumptions!$C12*12),0)+IF((BP$5-$BN$5)&lt;=(Assumptions!$C12*12),$BN45/(Assumptions!$C12*12),0)+IF((BP$5-$BO$5)&lt;=(Assumptions!$C12*12),$BO45/(Assumptions!$C12*12),0)</f>
        <v>0</v>
      </c>
      <c r="BQ57" s="557">
        <f>IF((BQ$5-$D$5)&lt;=(Assumptions!$C12*12),$D45/(Assumptions!$C12*12),0)+IF((BQ$5-$E$5)&lt;=(Assumptions!$C12*12),$E45/(Assumptions!$C12*12),0)+IF((BQ$5-$F$5)&lt;=(Assumptions!$C12*12),$F45/(Assumptions!$C12*12),0)+IF((BQ$5-$G$5)&lt;=(Assumptions!$C12*12),$G45/(Assumptions!$C12*12),0)+IF((BQ$5-$H$5)&lt;=(Assumptions!$C12*12),$H45/(Assumptions!$C12*12),0)+IF((BQ$5-$I$5)&lt;=(Assumptions!$C12*12),$I45/(Assumptions!$C12*12),0)+IF((BQ$5-$J$5)&lt;=(Assumptions!$C12*12),$J45/(Assumptions!$C12*12),0)+IF((BQ$5-$K$5)&lt;=(Assumptions!$C12*12),$K45/(Assumptions!$C12*12),0)+IF((BQ$5-$L$5)&lt;=(Assumptions!$C12*12),$L45/(Assumptions!$C12*12),0)+IF((BQ$5-$M$5)&lt;=(Assumptions!$C12*12),$M45/(Assumptions!$C12*12),0)+IF((BQ$5-$N$5)&lt;=(Assumptions!$C12*12),$N45/(Assumptions!$C12*12),0)+IF((BQ$5-$O$5)&lt;=(Assumptions!$C12*12),$O45/(Assumptions!$C12*12),0)+IF((BQ$5-$P$5)&lt;=(Assumptions!$C12*12),$P45/(Assumptions!$C12*12),0)+IF((BQ$5-$Q$5)&lt;=(Assumptions!$C12*12),$Q45/(Assumptions!$C12*12),0)+IF((BQ$5-$R$5)&lt;=(Assumptions!$C12*12),$R45/(Assumptions!$C12*12),0)+IF((BQ$5-$S$5)&lt;=(Assumptions!$C12*12),$S45/(Assumptions!$C12*12),0)+IF((BQ$5-$T$5)&lt;=(Assumptions!$C12*12),$T45/(Assumptions!$C12*12),0)+IF((BQ$5-$U$5)&lt;=(Assumptions!$C12*12),$U45/(Assumptions!$C12*12),0)+IF((BQ$5-$V$5)&lt;=(Assumptions!$C12*12),$V45/(Assumptions!$C12*12),0)+IF((BQ$5-$W$5)&lt;=(Assumptions!$C12*12),$W45/(Assumptions!$C12*12),0)+IF((BQ$5-$X$5)&lt;=(Assumptions!$C12*12),$X45/(Assumptions!$C12*12),0)+IF((BQ$5-$Y$5)&lt;=(Assumptions!$C12*12),$Y45/(Assumptions!$C12*12),0)+IF((BQ$5-$Z$5)&lt;=(Assumptions!$C12*12),$Z45/(Assumptions!$C12*12),0)+IF((BQ$5-$AA$5)&lt;=(Assumptions!$C12*12),$AA45/(Assumptions!$C12*12),0)+IF((BQ$5-$AB$5)&lt;=(Assumptions!$C12*12),$AB45/(Assumptions!$C12*12),0)+IF((BQ$5-$AC$5)&lt;=(Assumptions!$C12*12),$AC45/(Assumptions!$C12*12),0)+IF((BQ$5-$AD$5)&lt;=(Assumptions!$C12*12),$AD45/(Assumptions!$C12*12),0)+IF((BQ$5-$AE$5)&lt;=(Assumptions!$C12*12),$AE45/(Assumptions!$C12*12),0)+IF((BQ$5-$AF$5)&lt;=(Assumptions!$C12*12),$AF45/(Assumptions!$C12*12),0)+IF((BQ$5-$AG$5)&lt;=(Assumptions!$C12*12),$AG45/(Assumptions!$C12*12),0)+IF((BQ$5-$AH$5)&lt;=(Assumptions!$C12*12),$AH45/(Assumptions!$C12*12),0)+IF((BQ$5-$AI$5)&lt;=(Assumptions!$C12*12),$AI45/(Assumptions!$C12*12),0)+IF((BQ$5-$AJ$5)&lt;=(Assumptions!$C12*12),$AJ45/(Assumptions!$C12*12),0)+IF((BQ$5-$AK$5)&lt;=(Assumptions!$C12*12),$AK45/(Assumptions!$C12*12),0)+IF((BQ$5-$AL$5)&lt;=(Assumptions!$C12*12),$AL45/(Assumptions!$C12*12),0)+IF((BQ$5-$AM$5)&lt;=(Assumptions!$C12*12),$AM45/(Assumptions!$C12*12),0)+IF((BQ$5-$AN$5)&lt;=(Assumptions!$C12*12),$AN45/(Assumptions!$C12*12),0)+IF((BQ$5-$AO$5)&lt;=(Assumptions!$C12*12),$AO45/(Assumptions!$C12*12),0)+IF((BQ$5-$AP$5)&lt;=(Assumptions!$C12*12),$AP45/(Assumptions!$C12*12),0)+IF((BQ$5-$AQ$5)&lt;=(Assumptions!$C12*12),$AQ45/(Assumptions!$C12*12),0)+IF((BQ$5-$AR$5)&lt;=(Assumptions!$C12*12),$AR45/(Assumptions!$C12*12),0)+IF((BQ$5-$AS$5)&lt;=(Assumptions!$C12*12),$AS45/(Assumptions!$C12*12),0)+IF((BQ$5-$AT$5)&lt;=(Assumptions!$C12*12),$AT45/(Assumptions!$C12*12),0)+IF((BQ$5-$AU$5)&lt;=(Assumptions!$C12*12),$AU45/(Assumptions!$C12*12),0)+IF((BQ$5-$AV$5)&lt;=(Assumptions!$C12*12),$AV45/(Assumptions!$C12*12),0)+IF((BQ$5-$AW$5)&lt;=(Assumptions!$C12*12),$AW45/(Assumptions!$C12*12),0)+IF((BQ$5-$AX$5)&lt;=(Assumptions!$C12*12),$AX45/(Assumptions!$C12*12),0)+IF((BQ$5-$AY$5)&lt;=(Assumptions!$C12*12),$AY45/(Assumptions!$C12*12),0)+IF((BQ$5-$AZ$5)&lt;=(Assumptions!$C12*12),$AZ45/(Assumptions!$C12*12),0)+IF((BQ$5-$BA$5)&lt;=(Assumptions!$C12*12),$BA45/(Assumptions!$C12*12),0)+IF((BQ$5-$BB$5)&lt;=(Assumptions!$C12*12),$BB45/(Assumptions!$C12*12),0)+IF((BQ$5-$BC$5)&lt;=(Assumptions!$C12*12),$BC45/(Assumptions!$C12*12),0)+IF((BQ$5-$BD$5)&lt;=(Assumptions!$C12*12),$BD45/(Assumptions!$C12*12),0)+IF((BQ$5-$BE$5)&lt;=(Assumptions!$C12*12),$BE45/(Assumptions!$C12*12),0)+IF((BQ$5-$BF$5)&lt;=(Assumptions!$C12*12),$BF45/(Assumptions!$C12*12),0)+IF((BQ$5-$BG$5)&lt;=(Assumptions!$C12*12),$BG45/(Assumptions!$C12*12),0)+IF((BQ$5-$BH$5)&lt;=(Assumptions!$C12*12),$BH45/(Assumptions!$C12*12),0)+IF((BQ$5-$BI$5)&lt;=(Assumptions!$C12*12),$BI45/(Assumptions!$C12*12),0)+IF((BQ$5-$BJ$5)&lt;=(Assumptions!$C12*12),$BJ45/(Assumptions!$C12*12),0)+IF((BQ$5-$BK$5)&lt;=(Assumptions!$C12*12),$BK45/(Assumptions!$C12*12),0)+IF((BQ$5-$BL$5)&lt;=(Assumptions!$C12*12),$BL45/(Assumptions!$C12*12),0)+IF((BQ$5-$BM$5)&lt;=(Assumptions!$C12*12),$BM45/(Assumptions!$C12*12),0)+IF((BQ$5-$BN$5)&lt;=(Assumptions!$C12*12),$BN45/(Assumptions!$C12*12),0)+IF((BQ$5-$BO$5)&lt;=(Assumptions!$C12*12),$BO45/(Assumptions!$C12*12),0)+IF((BQ$5-$BP$5)&lt;=(Assumptions!$C12*12),$BP45/(Assumptions!$C12*12),0)</f>
        <v>0</v>
      </c>
      <c r="BR57" s="557">
        <f>IF((BR$5-$D$5)&lt;=(Assumptions!$C12*12),$D45/(Assumptions!$C12*12),0)+IF((BR$5-$E$5)&lt;=(Assumptions!$C12*12),$E45/(Assumptions!$C12*12),0)+IF((BR$5-$F$5)&lt;=(Assumptions!$C12*12),$F45/(Assumptions!$C12*12),0)+IF((BR$5-$G$5)&lt;=(Assumptions!$C12*12),$G45/(Assumptions!$C12*12),0)+IF((BR$5-$H$5)&lt;=(Assumptions!$C12*12),$H45/(Assumptions!$C12*12),0)+IF((BR$5-$I$5)&lt;=(Assumptions!$C12*12),$I45/(Assumptions!$C12*12),0)+IF((BR$5-$J$5)&lt;=(Assumptions!$C12*12),$J45/(Assumptions!$C12*12),0)+IF((BR$5-$K$5)&lt;=(Assumptions!$C12*12),$K45/(Assumptions!$C12*12),0)+IF((BR$5-$L$5)&lt;=(Assumptions!$C12*12),$L45/(Assumptions!$C12*12),0)+IF((BR$5-$M$5)&lt;=(Assumptions!$C12*12),$M45/(Assumptions!$C12*12),0)+IF((BR$5-$N$5)&lt;=(Assumptions!$C12*12),$N45/(Assumptions!$C12*12),0)+IF((BR$5-$O$5)&lt;=(Assumptions!$C12*12),$O45/(Assumptions!$C12*12),0)+IF((BR$5-$P$5)&lt;=(Assumptions!$C12*12),$P45/(Assumptions!$C12*12),0)+IF((BR$5-$Q$5)&lt;=(Assumptions!$C12*12),$Q45/(Assumptions!$C12*12),0)+IF((BR$5-$R$5)&lt;=(Assumptions!$C12*12),$R45/(Assumptions!$C12*12),0)+IF((BR$5-$S$5)&lt;=(Assumptions!$C12*12),$S45/(Assumptions!$C12*12),0)+IF((BR$5-$T$5)&lt;=(Assumptions!$C12*12),$T45/(Assumptions!$C12*12),0)+IF((BR$5-$U$5)&lt;=(Assumptions!$C12*12),$U45/(Assumptions!$C12*12),0)+IF((BR$5-$V$5)&lt;=(Assumptions!$C12*12),$V45/(Assumptions!$C12*12),0)+IF((BR$5-$W$5)&lt;=(Assumptions!$C12*12),$W45/(Assumptions!$C12*12),0)+IF((BR$5-$X$5)&lt;=(Assumptions!$C12*12),$X45/(Assumptions!$C12*12),0)+IF((BR$5-$Y$5)&lt;=(Assumptions!$C12*12),$Y45/(Assumptions!$C12*12),0)+IF((BR$5-$Z$5)&lt;=(Assumptions!$C12*12),$Z45/(Assumptions!$C12*12),0)+IF((BR$5-$AA$5)&lt;=(Assumptions!$C12*12),$AA45/(Assumptions!$C12*12),0)+IF((BR$5-$AB$5)&lt;=(Assumptions!$C12*12),$AB45/(Assumptions!$C12*12),0)+IF((BR$5-$AC$5)&lt;=(Assumptions!$C12*12),$AC45/(Assumptions!$C12*12),0)+IF((BR$5-$AD$5)&lt;=(Assumptions!$C12*12),$AD45/(Assumptions!$C12*12),0)+IF((BR$5-$AE$5)&lt;=(Assumptions!$C12*12),$AE45/(Assumptions!$C12*12),0)+IF((BR$5-$AF$5)&lt;=(Assumptions!$C12*12),$AF45/(Assumptions!$C12*12),0)+IF((BR$5-$AG$5)&lt;=(Assumptions!$C12*12),$AG45/(Assumptions!$C12*12),0)+IF((BR$5-$AH$5)&lt;=(Assumptions!$C12*12),$AH45/(Assumptions!$C12*12),0)+IF((BR$5-$AI$5)&lt;=(Assumptions!$C12*12),$AI45/(Assumptions!$C12*12),0)+IF((BR$5-$AJ$5)&lt;=(Assumptions!$C12*12),$AJ45/(Assumptions!$C12*12),0)+IF((BR$5-$AK$5)&lt;=(Assumptions!$C12*12),$AK45/(Assumptions!$C12*12),0)+IF((BR$5-$AL$5)&lt;=(Assumptions!$C12*12),$AL45/(Assumptions!$C12*12),0)+IF((BR$5-$AM$5)&lt;=(Assumptions!$C12*12),$AM45/(Assumptions!$C12*12),0)+IF((BR$5-$AN$5)&lt;=(Assumptions!$C12*12),$AN45/(Assumptions!$C12*12),0)+IF((BR$5-$AO$5)&lt;=(Assumptions!$C12*12),$AO45/(Assumptions!$C12*12),0)+IF((BR$5-$AP$5)&lt;=(Assumptions!$C12*12),$AP45/(Assumptions!$C12*12),0)+IF((BR$5-$AQ$5)&lt;=(Assumptions!$C12*12),$AQ45/(Assumptions!$C12*12),0)+IF((BR$5-$AR$5)&lt;=(Assumptions!$C12*12),$AR45/(Assumptions!$C12*12),0)+IF((BR$5-$AS$5)&lt;=(Assumptions!$C12*12),$AS45/(Assumptions!$C12*12),0)+IF((BR$5-$AT$5)&lt;=(Assumptions!$C12*12),$AT45/(Assumptions!$C12*12),0)+IF((BR$5-$AU$5)&lt;=(Assumptions!$C12*12),$AU45/(Assumptions!$C12*12),0)+IF((BR$5-$AV$5)&lt;=(Assumptions!$C12*12),$AV45/(Assumptions!$C12*12),0)+IF((BR$5-$AW$5)&lt;=(Assumptions!$C12*12),$AW45/(Assumptions!$C12*12),0)+IF((BR$5-$AX$5)&lt;=(Assumptions!$C12*12),$AX45/(Assumptions!$C12*12),0)+IF((BR$5-$AY$5)&lt;=(Assumptions!$C12*12),$AY45/(Assumptions!$C12*12),0)+IF((BR$5-$AZ$5)&lt;=(Assumptions!$C12*12),$AZ45/(Assumptions!$C12*12),0)+IF((BR$5-$BA$5)&lt;=(Assumptions!$C12*12),$BA45/(Assumptions!$C12*12),0)+IF((BR$5-$BB$5)&lt;=(Assumptions!$C12*12),$BB45/(Assumptions!$C12*12),0)+IF((BR$5-$BC$5)&lt;=(Assumptions!$C12*12),$BC45/(Assumptions!$C12*12),0)+IF((BR$5-$BD$5)&lt;=(Assumptions!$C12*12),$BD45/(Assumptions!$C12*12),0)+IF((BR$5-$BE$5)&lt;=(Assumptions!$C12*12),$BE45/(Assumptions!$C12*12),0)+IF((BR$5-$BF$5)&lt;=(Assumptions!$C12*12),$BF45/(Assumptions!$C12*12),0)+IF((BR$5-$BG$5)&lt;=(Assumptions!$C12*12),$BG45/(Assumptions!$C12*12),0)+IF((BR$5-$BH$5)&lt;=(Assumptions!$C12*12),$BH45/(Assumptions!$C12*12),0)+IF((BR$5-$BI$5)&lt;=(Assumptions!$C12*12),$BI45/(Assumptions!$C12*12),0)+IF((BR$5-$BJ$5)&lt;=(Assumptions!$C12*12),$BJ45/(Assumptions!$C12*12),0)+IF((BR$5-$BK$5)&lt;=(Assumptions!$C12*12),$BK45/(Assumptions!$C12*12),0)+IF((BR$5-$BL$5)&lt;=(Assumptions!$C12*12),$BL45/(Assumptions!$C12*12),0)+IF((BR$5-$BM$5)&lt;=(Assumptions!$C12*12),$BM45/(Assumptions!$C12*12),0)+IF((BR$5-$BN$5)&lt;=(Assumptions!$C12*12),$BN45/(Assumptions!$C12*12),0)+IF((BR$5-$BO$5)&lt;=(Assumptions!$C12*12),$BO45/(Assumptions!$C12*12),0)+IF((BR$5-$BP$5)&lt;=(Assumptions!$C12*12),$BP45/(Assumptions!$C12*12),0)+IF((BR$5-$BQ$5)&lt;=(Assumptions!$C12*12),$BQ45/(Assumptions!$C12*12),0)</f>
        <v>0</v>
      </c>
      <c r="BS57" s="557">
        <f>IF((BS$5-$D$5)&lt;=(Assumptions!$C12*12),$D45/(Assumptions!$C12*12),0)+IF((BS$5-$E$5)&lt;=(Assumptions!$C12*12),$E45/(Assumptions!$C12*12),0)+IF((BS$5-$F$5)&lt;=(Assumptions!$C12*12),$F45/(Assumptions!$C12*12),0)+IF((BS$5-$G$5)&lt;=(Assumptions!$C12*12),$G45/(Assumptions!$C12*12),0)+IF((BS$5-$H$5)&lt;=(Assumptions!$C12*12),$H45/(Assumptions!$C12*12),0)+IF((BS$5-$I$5)&lt;=(Assumptions!$C12*12),$I45/(Assumptions!$C12*12),0)+IF((BS$5-$J$5)&lt;=(Assumptions!$C12*12),$J45/(Assumptions!$C12*12),0)+IF((BS$5-$K$5)&lt;=(Assumptions!$C12*12),$K45/(Assumptions!$C12*12),0)+IF((BS$5-$L$5)&lt;=(Assumptions!$C12*12),$L45/(Assumptions!$C12*12),0)+IF((BS$5-$M$5)&lt;=(Assumptions!$C12*12),$M45/(Assumptions!$C12*12),0)+IF((BS$5-$N$5)&lt;=(Assumptions!$C12*12),$N45/(Assumptions!$C12*12),0)+IF((BS$5-$O$5)&lt;=(Assumptions!$C12*12),$O45/(Assumptions!$C12*12),0)+IF((BS$5-$P$5)&lt;=(Assumptions!$C12*12),$P45/(Assumptions!$C12*12),0)+IF((BS$5-$Q$5)&lt;=(Assumptions!$C12*12),$Q45/(Assumptions!$C12*12),0)+IF((BS$5-$R$5)&lt;=(Assumptions!$C12*12),$R45/(Assumptions!$C12*12),0)+IF((BS$5-$S$5)&lt;=(Assumptions!$C12*12),$S45/(Assumptions!$C12*12),0)+IF((BS$5-$T$5)&lt;=(Assumptions!$C12*12),$T45/(Assumptions!$C12*12),0)+IF((BS$5-$U$5)&lt;=(Assumptions!$C12*12),$U45/(Assumptions!$C12*12),0)+IF((BS$5-$V$5)&lt;=(Assumptions!$C12*12),$V45/(Assumptions!$C12*12),0)+IF((BS$5-$W$5)&lt;=(Assumptions!$C12*12),$W45/(Assumptions!$C12*12),0)+IF((BS$5-$X$5)&lt;=(Assumptions!$C12*12),$X45/(Assumptions!$C12*12),0)+IF((BS$5-$Y$5)&lt;=(Assumptions!$C12*12),$Y45/(Assumptions!$C12*12),0)+IF((BS$5-$Z$5)&lt;=(Assumptions!$C12*12),$Z45/(Assumptions!$C12*12),0)+IF((BS$5-$AA$5)&lt;=(Assumptions!$C12*12),$AA45/(Assumptions!$C12*12),0)+IF((BS$5-$AB$5)&lt;=(Assumptions!$C12*12),$AB45/(Assumptions!$C12*12),0)+IF((BS$5-$AC$5)&lt;=(Assumptions!$C12*12),$AC45/(Assumptions!$C12*12),0)+IF((BS$5-$AD$5)&lt;=(Assumptions!$C12*12),$AD45/(Assumptions!$C12*12),0)+IF((BS$5-$AE$5)&lt;=(Assumptions!$C12*12),$AE45/(Assumptions!$C12*12),0)+IF((BS$5-$AF$5)&lt;=(Assumptions!$C12*12),$AF45/(Assumptions!$C12*12),0)+IF((BS$5-$AG$5)&lt;=(Assumptions!$C12*12),$AG45/(Assumptions!$C12*12),0)+IF((BS$5-$AH$5)&lt;=(Assumptions!$C12*12),$AH45/(Assumptions!$C12*12),0)+IF((BS$5-$AI$5)&lt;=(Assumptions!$C12*12),$AI45/(Assumptions!$C12*12),0)+IF((BS$5-$AJ$5)&lt;=(Assumptions!$C12*12),$AJ45/(Assumptions!$C12*12),0)+IF((BS$5-$AK$5)&lt;=(Assumptions!$C12*12),$AK45/(Assumptions!$C12*12),0)+IF((BS$5-$AL$5)&lt;=(Assumptions!$C12*12),$AL45/(Assumptions!$C12*12),0)+IF((BS$5-$AM$5)&lt;=(Assumptions!$C12*12),$AM45/(Assumptions!$C12*12),0)+IF((BS$5-$AN$5)&lt;=(Assumptions!$C12*12),$AN45/(Assumptions!$C12*12),0)+IF((BS$5-$AO$5)&lt;=(Assumptions!$C12*12),$AO45/(Assumptions!$C12*12),0)+IF((BS$5-$AP$5)&lt;=(Assumptions!$C12*12),$AP45/(Assumptions!$C12*12),0)+IF((BS$5-$AQ$5)&lt;=(Assumptions!$C12*12),$AQ45/(Assumptions!$C12*12),0)+IF((BS$5-$AR$5)&lt;=(Assumptions!$C12*12),$AR45/(Assumptions!$C12*12),0)+IF((BS$5-$AS$5)&lt;=(Assumptions!$C12*12),$AS45/(Assumptions!$C12*12),0)+IF((BS$5-$AT$5)&lt;=(Assumptions!$C12*12),$AT45/(Assumptions!$C12*12),0)+IF((BS$5-$AU$5)&lt;=(Assumptions!$C12*12),$AU45/(Assumptions!$C12*12),0)+IF((BS$5-$AV$5)&lt;=(Assumptions!$C12*12),$AV45/(Assumptions!$C12*12),0)+IF((BS$5-$AW$5)&lt;=(Assumptions!$C12*12),$AW45/(Assumptions!$C12*12),0)+IF((BS$5-$AX$5)&lt;=(Assumptions!$C12*12),$AX45/(Assumptions!$C12*12),0)+IF((BS$5-$AY$5)&lt;=(Assumptions!$C12*12),$AY45/(Assumptions!$C12*12),0)+IF((BS$5-$AZ$5)&lt;=(Assumptions!$C12*12),$AZ45/(Assumptions!$C12*12),0)+IF((BS$5-$BA$5)&lt;=(Assumptions!$C12*12),$BA45/(Assumptions!$C12*12),0)+IF((BS$5-$BB$5)&lt;=(Assumptions!$C12*12),$BB45/(Assumptions!$C12*12),0)+IF((BS$5-$BC$5)&lt;=(Assumptions!$C12*12),$BC45/(Assumptions!$C12*12),0)+IF((BS$5-$BD$5)&lt;=(Assumptions!$C12*12),$BD45/(Assumptions!$C12*12),0)+IF((BS$5-$BE$5)&lt;=(Assumptions!$C12*12),$BE45/(Assumptions!$C12*12),0)+IF((BS$5-$BF$5)&lt;=(Assumptions!$C12*12),$BF45/(Assumptions!$C12*12),0)+IF((BS$5-$BG$5)&lt;=(Assumptions!$C12*12),$BG45/(Assumptions!$C12*12),0)+IF((BS$5-$BH$5)&lt;=(Assumptions!$C12*12),$BH45/(Assumptions!$C12*12),0)+IF((BS$5-$BI$5)&lt;=(Assumptions!$C12*12),$BI45/(Assumptions!$C12*12),0)+IF((BS$5-$BJ$5)&lt;=(Assumptions!$C12*12),$BJ45/(Assumptions!$C12*12),0)+IF((BS$5-$BK$5)&lt;=(Assumptions!$C12*12),$BK45/(Assumptions!$C12*12),0)+IF((BS$5-$BL$5)&lt;=(Assumptions!$C12*12),$BL45/(Assumptions!$C12*12),0)+IF((BS$5-$BM$5)&lt;=(Assumptions!$C12*12),$BM45/(Assumptions!$C12*12),0)+IF((BS$5-$BN$5)&lt;=(Assumptions!$C12*12),$BN45/(Assumptions!$C12*12),0)+IF((BS$5-$BO$5)&lt;=(Assumptions!$C12*12),$BO45/(Assumptions!$C12*12),0)+IF((BS$5-$BP$5)&lt;=(Assumptions!$C12*12),$BP45/(Assumptions!$C12*12),0)+IF((BS$5-$BQ$5)&lt;=(Assumptions!$C12*12),$BQ45/(Assumptions!$C12*12),0)+IF((BS$5-$BR$5)&lt;=(Assumptions!$C12*12),$BR45/(Assumptions!$C12*12),0)</f>
        <v>0</v>
      </c>
      <c r="BT57" s="557">
        <f>IF((BT$5-$D$5)&lt;=(Assumptions!$C12*12),$D45/(Assumptions!$C12*12),0)+IF((BT$5-$E$5)&lt;=(Assumptions!$C12*12),$E45/(Assumptions!$C12*12),0)+IF((BT$5-$F$5)&lt;=(Assumptions!$C12*12),$F45/(Assumptions!$C12*12),0)+IF((BT$5-$G$5)&lt;=(Assumptions!$C12*12),$G45/(Assumptions!$C12*12),0)+IF((BT$5-$H$5)&lt;=(Assumptions!$C12*12),$H45/(Assumptions!$C12*12),0)+IF((BT$5-$I$5)&lt;=(Assumptions!$C12*12),$I45/(Assumptions!$C12*12),0)+IF((BT$5-$J$5)&lt;=(Assumptions!$C12*12),$J45/(Assumptions!$C12*12),0)+IF((BT$5-$K$5)&lt;=(Assumptions!$C12*12),$K45/(Assumptions!$C12*12),0)+IF((BT$5-$L$5)&lt;=(Assumptions!$C12*12),$L45/(Assumptions!$C12*12),0)+IF((BT$5-$M$5)&lt;=(Assumptions!$C12*12),$M45/(Assumptions!$C12*12),0)+IF((BT$5-$N$5)&lt;=(Assumptions!$C12*12),$N45/(Assumptions!$C12*12),0)+IF((BT$5-$O$5)&lt;=(Assumptions!$C12*12),$O45/(Assumptions!$C12*12),0)+IF((BT$5-$P$5)&lt;=(Assumptions!$C12*12),$P45/(Assumptions!$C12*12),0)+IF((BT$5-$Q$5)&lt;=(Assumptions!$C12*12),$Q45/(Assumptions!$C12*12),0)+IF((BT$5-$R$5)&lt;=(Assumptions!$C12*12),$R45/(Assumptions!$C12*12),0)+IF((BT$5-$S$5)&lt;=(Assumptions!$C12*12),$S45/(Assumptions!$C12*12),0)+IF((BT$5-$T$5)&lt;=(Assumptions!$C12*12),$T45/(Assumptions!$C12*12),0)+IF((BT$5-$U$5)&lt;=(Assumptions!$C12*12),$U45/(Assumptions!$C12*12),0)+IF((BT$5-$V$5)&lt;=(Assumptions!$C12*12),$V45/(Assumptions!$C12*12),0)+IF((BT$5-$W$5)&lt;=(Assumptions!$C12*12),$W45/(Assumptions!$C12*12),0)+IF((BT$5-$X$5)&lt;=(Assumptions!$C12*12),$X45/(Assumptions!$C12*12),0)+IF((BT$5-$Y$5)&lt;=(Assumptions!$C12*12),$Y45/(Assumptions!$C12*12),0)+IF((BT$5-$Z$5)&lt;=(Assumptions!$C12*12),$Z45/(Assumptions!$C12*12),0)+IF((BT$5-$AA$5)&lt;=(Assumptions!$C12*12),$AA45/(Assumptions!$C12*12),0)+IF((BT$5-$AB$5)&lt;=(Assumptions!$C12*12),$AB45/(Assumptions!$C12*12),0)+IF((BT$5-$AC$5)&lt;=(Assumptions!$C12*12),$AC45/(Assumptions!$C12*12),0)+IF((BT$5-$AD$5)&lt;=(Assumptions!$C12*12),$AD45/(Assumptions!$C12*12),0)+IF((BT$5-$AE$5)&lt;=(Assumptions!$C12*12),$AE45/(Assumptions!$C12*12),0)+IF((BT$5-$AF$5)&lt;=(Assumptions!$C12*12),$AF45/(Assumptions!$C12*12),0)+IF((BT$5-$AG$5)&lt;=(Assumptions!$C12*12),$AG45/(Assumptions!$C12*12),0)+IF((BT$5-$AH$5)&lt;=(Assumptions!$C12*12),$AH45/(Assumptions!$C12*12),0)+IF((BT$5-$AI$5)&lt;=(Assumptions!$C12*12),$AI45/(Assumptions!$C12*12),0)+IF((BT$5-$AJ$5)&lt;=(Assumptions!$C12*12),$AJ45/(Assumptions!$C12*12),0)+IF((BT$5-$AK$5)&lt;=(Assumptions!$C12*12),$AK45/(Assumptions!$C12*12),0)+IF((BT$5-$AL$5)&lt;=(Assumptions!$C12*12),$AL45/(Assumptions!$C12*12),0)+IF((BT$5-$AM$5)&lt;=(Assumptions!$C12*12),$AM45/(Assumptions!$C12*12),0)+IF((BT$5-$AN$5)&lt;=(Assumptions!$C12*12),$AN45/(Assumptions!$C12*12),0)+IF((BT$5-$AO$5)&lt;=(Assumptions!$C12*12),$AO45/(Assumptions!$C12*12),0)+IF((BT$5-$AP$5)&lt;=(Assumptions!$C12*12),$AP45/(Assumptions!$C12*12),0)+IF((BT$5-$AQ$5)&lt;=(Assumptions!$C12*12),$AQ45/(Assumptions!$C12*12),0)+IF((BT$5-$AR$5)&lt;=(Assumptions!$C12*12),$AR45/(Assumptions!$C12*12),0)+IF((BT$5-$AS$5)&lt;=(Assumptions!$C12*12),$AS45/(Assumptions!$C12*12),0)+IF((BT$5-$AT$5)&lt;=(Assumptions!$C12*12),$AT45/(Assumptions!$C12*12),0)+IF((BT$5-$AU$5)&lt;=(Assumptions!$C12*12),$AU45/(Assumptions!$C12*12),0)+IF((BT$5-$AV$5)&lt;=(Assumptions!$C12*12),$AV45/(Assumptions!$C12*12),0)+IF((BT$5-$AW$5)&lt;=(Assumptions!$C12*12),$AW45/(Assumptions!$C12*12),0)+IF((BT$5-$AX$5)&lt;=(Assumptions!$C12*12),$AX45/(Assumptions!$C12*12),0)+IF((BT$5-$AY$5)&lt;=(Assumptions!$C12*12),$AY45/(Assumptions!$C12*12),0)+IF((BT$5-$AZ$5)&lt;=(Assumptions!$C12*12),$AZ45/(Assumptions!$C12*12),0)+IF((BT$5-$BA$5)&lt;=(Assumptions!$C12*12),$BA45/(Assumptions!$C12*12),0)+IF((BT$5-$BB$5)&lt;=(Assumptions!$C12*12),$BB45/(Assumptions!$C12*12),0)+IF((BT$5-$BC$5)&lt;=(Assumptions!$C12*12),$BC45/(Assumptions!$C12*12),0)+IF((BT$5-$BD$5)&lt;=(Assumptions!$C12*12),$BD45/(Assumptions!$C12*12),0)+IF((BT$5-$BE$5)&lt;=(Assumptions!$C12*12),$BE45/(Assumptions!$C12*12),0)+IF((BT$5-$BF$5)&lt;=(Assumptions!$C12*12),$BF45/(Assumptions!$C12*12),0)+IF((BT$5-$BG$5)&lt;=(Assumptions!$C12*12),$BG45/(Assumptions!$C12*12),0)+IF((BT$5-$BH$5)&lt;=(Assumptions!$C12*12),$BH45/(Assumptions!$C12*12),0)+IF((BT$5-$BI$5)&lt;=(Assumptions!$C12*12),$BI45/(Assumptions!$C12*12),0)+IF((BT$5-$BJ$5)&lt;=(Assumptions!$C12*12),$BJ45/(Assumptions!$C12*12),0)+IF((BT$5-$BK$5)&lt;=(Assumptions!$C12*12),$BK45/(Assumptions!$C12*12),0)+IF((BT$5-$BL$5)&lt;=(Assumptions!$C12*12),$BL45/(Assumptions!$C12*12),0)+IF((BT$5-$BM$5)&lt;=(Assumptions!$C12*12),$BM45/(Assumptions!$C12*12),0)+IF((BT$5-$BN$5)&lt;=(Assumptions!$C12*12),$BN45/(Assumptions!$C12*12),0)+IF((BT$5-$BO$5)&lt;=(Assumptions!$C12*12),$BO45/(Assumptions!$C12*12),0)+IF((BT$5-$BP$5)&lt;=(Assumptions!$C12*12),$BP45/(Assumptions!$C12*12),0)+IF((BT$5-$BQ$5)&lt;=(Assumptions!$C12*12),$BQ45/(Assumptions!$C12*12),0)+IF((BT$5-$BR$5)&lt;=(Assumptions!$C12*12),$BR45/(Assumptions!$C12*12),0)+IF((BT$5-$BS$5)&lt;=(Assumptions!$C12*12),$BS45/(Assumptions!$C12*12),0)</f>
        <v>0</v>
      </c>
      <c r="BU57" s="557">
        <f>IF((BU$5-$D$5)&lt;=(Assumptions!$C12*12),$D45/(Assumptions!$C12*12),0)+IF((BU$5-$E$5)&lt;=(Assumptions!$C12*12),$E45/(Assumptions!$C12*12),0)+IF((BU$5-$F$5)&lt;=(Assumptions!$C12*12),$F45/(Assumptions!$C12*12),0)+IF((BU$5-$G$5)&lt;=(Assumptions!$C12*12),$G45/(Assumptions!$C12*12),0)+IF((BU$5-$H$5)&lt;=(Assumptions!$C12*12),$H45/(Assumptions!$C12*12),0)+IF((BU$5-$I$5)&lt;=(Assumptions!$C12*12),$I45/(Assumptions!$C12*12),0)+IF((BU$5-$J$5)&lt;=(Assumptions!$C12*12),$J45/(Assumptions!$C12*12),0)+IF((BU$5-$K$5)&lt;=(Assumptions!$C12*12),$K45/(Assumptions!$C12*12),0)+IF((BU$5-$L$5)&lt;=(Assumptions!$C12*12),$L45/(Assumptions!$C12*12),0)+IF((BU$5-$M$5)&lt;=(Assumptions!$C12*12),$M45/(Assumptions!$C12*12),0)+IF((BU$5-$N$5)&lt;=(Assumptions!$C12*12),$N45/(Assumptions!$C12*12),0)+IF((BU$5-$O$5)&lt;=(Assumptions!$C12*12),$O45/(Assumptions!$C12*12),0)+IF((BU$5-$P$5)&lt;=(Assumptions!$C12*12),$P45/(Assumptions!$C12*12),0)+IF((BU$5-$Q$5)&lt;=(Assumptions!$C12*12),$Q45/(Assumptions!$C12*12),0)+IF((BU$5-$R$5)&lt;=(Assumptions!$C12*12),$R45/(Assumptions!$C12*12),0)+IF((BU$5-$S$5)&lt;=(Assumptions!$C12*12),$S45/(Assumptions!$C12*12),0)+IF((BU$5-$T$5)&lt;=(Assumptions!$C12*12),$T45/(Assumptions!$C12*12),0)+IF((BU$5-$U$5)&lt;=(Assumptions!$C12*12),$U45/(Assumptions!$C12*12),0)+IF((BU$5-$V$5)&lt;=(Assumptions!$C12*12),$V45/(Assumptions!$C12*12),0)+IF((BU$5-$W$5)&lt;=(Assumptions!$C12*12),$W45/(Assumptions!$C12*12),0)+IF((BU$5-$X$5)&lt;=(Assumptions!$C12*12),$X45/(Assumptions!$C12*12),0)+IF((BU$5-$Y$5)&lt;=(Assumptions!$C12*12),$Y45/(Assumptions!$C12*12),0)+IF((BU$5-$Z$5)&lt;=(Assumptions!$C12*12),$Z45/(Assumptions!$C12*12),0)+IF((BU$5-$AA$5)&lt;=(Assumptions!$C12*12),$AA45/(Assumptions!$C12*12),0)+IF((BU$5-$AB$5)&lt;=(Assumptions!$C12*12),$AB45/(Assumptions!$C12*12),0)+IF((BU$5-$AC$5)&lt;=(Assumptions!$C12*12),$AC45/(Assumptions!$C12*12),0)+IF((BU$5-$AD$5)&lt;=(Assumptions!$C12*12),$AD45/(Assumptions!$C12*12),0)+IF((BU$5-$AE$5)&lt;=(Assumptions!$C12*12),$AE45/(Assumptions!$C12*12),0)+IF((BU$5-$AF$5)&lt;=(Assumptions!$C12*12),$AF45/(Assumptions!$C12*12),0)+IF((BU$5-$AG$5)&lt;=(Assumptions!$C12*12),$AG45/(Assumptions!$C12*12),0)+IF((BU$5-$AH$5)&lt;=(Assumptions!$C12*12),$AH45/(Assumptions!$C12*12),0)+IF((BU$5-$AI$5)&lt;=(Assumptions!$C12*12),$AI45/(Assumptions!$C12*12),0)+IF((BU$5-$AJ$5)&lt;=(Assumptions!$C12*12),$AJ45/(Assumptions!$C12*12),0)+IF((BU$5-$AK$5)&lt;=(Assumptions!$C12*12),$AK45/(Assumptions!$C12*12),0)+IF((BU$5-$AL$5)&lt;=(Assumptions!$C12*12),$AL45/(Assumptions!$C12*12),0)+IF((BU$5-$AM$5)&lt;=(Assumptions!$C12*12),$AM45/(Assumptions!$C12*12),0)+IF((BU$5-$AN$5)&lt;=(Assumptions!$C12*12),$AN45/(Assumptions!$C12*12),0)+IF((BU$5-$AO$5)&lt;=(Assumptions!$C12*12),$AO45/(Assumptions!$C12*12),0)+IF((BU$5-$AP$5)&lt;=(Assumptions!$C12*12),$AP45/(Assumptions!$C12*12),0)+IF((BU$5-$AQ$5)&lt;=(Assumptions!$C12*12),$AQ45/(Assumptions!$C12*12),0)+IF((BU$5-$AR$5)&lt;=(Assumptions!$C12*12),$AR45/(Assumptions!$C12*12),0)+IF((BU$5-$AS$5)&lt;=(Assumptions!$C12*12),$AS45/(Assumptions!$C12*12),0)+IF((BU$5-$AT$5)&lt;=(Assumptions!$C12*12),$AT45/(Assumptions!$C12*12),0)+IF((BU$5-$AU$5)&lt;=(Assumptions!$C12*12),$AU45/(Assumptions!$C12*12),0)+IF((BU$5-$AV$5)&lt;=(Assumptions!$C12*12),$AV45/(Assumptions!$C12*12),0)+IF((BU$5-$AW$5)&lt;=(Assumptions!$C12*12),$AW45/(Assumptions!$C12*12),0)+IF((BU$5-$AX$5)&lt;=(Assumptions!$C12*12),$AX45/(Assumptions!$C12*12),0)+IF((BU$5-$AY$5)&lt;=(Assumptions!$C12*12),$AY45/(Assumptions!$C12*12),0)+IF((BU$5-$AZ$5)&lt;=(Assumptions!$C12*12),$AZ45/(Assumptions!$C12*12),0)+IF((BU$5-$BA$5)&lt;=(Assumptions!$C12*12),$BA45/(Assumptions!$C12*12),0)+IF((BU$5-$BB$5)&lt;=(Assumptions!$C12*12),$BB45/(Assumptions!$C12*12),0)+IF((BU$5-$BC$5)&lt;=(Assumptions!$C12*12),$BC45/(Assumptions!$C12*12),0)+IF((BU$5-$BD$5)&lt;=(Assumptions!$C12*12),$BD45/(Assumptions!$C12*12),0)+IF((BU$5-$BE$5)&lt;=(Assumptions!$C12*12),$BE45/(Assumptions!$C12*12),0)+IF((BU$5-$BF$5)&lt;=(Assumptions!$C12*12),$BF45/(Assumptions!$C12*12),0)+IF((BU$5-$BG$5)&lt;=(Assumptions!$C12*12),$BG45/(Assumptions!$C12*12),0)+IF((BU$5-$BH$5)&lt;=(Assumptions!$C12*12),$BH45/(Assumptions!$C12*12),0)+IF((BU$5-$BI$5)&lt;=(Assumptions!$C12*12),$BI45/(Assumptions!$C12*12),0)+IF((BU$5-$BJ$5)&lt;=(Assumptions!$C12*12),$BJ45/(Assumptions!$C12*12),0)+IF((BU$5-$BK$5)&lt;=(Assumptions!$C12*12),$BK45/(Assumptions!$C12*12),0)+IF((BU$5-$BL$5)&lt;=(Assumptions!$C12*12),$BL45/(Assumptions!$C12*12),0)+IF((BU$5-$BM$5)&lt;=(Assumptions!$C12*12),$BM45/(Assumptions!$C12*12),0)+IF((BU$5-$BN$5)&lt;=(Assumptions!$C12*12),$BN45/(Assumptions!$C12*12),0)+IF((BU$5-$BO$5)&lt;=(Assumptions!$C12*12),$BO45/(Assumptions!$C12*12),0)+IF((BU$5-$BP$5)&lt;=(Assumptions!$C12*12),$BP45/(Assumptions!$C12*12),0)+IF((BU$5-$BQ$5)&lt;=(Assumptions!$C12*12),$BQ45/(Assumptions!$C12*12),0)+IF((BU$5-$BR$5)&lt;=(Assumptions!$C12*12),$BR45/(Assumptions!$C12*12),0)+IF((BU$5-$BS$5)&lt;=(Assumptions!$C12*12),$BS45/(Assumptions!$C12*12),0)+IF((BU$5-$BT$5)&lt;=(Assumptions!$C12*12),$BT45/(Assumptions!$C12*12),0)</f>
        <v>0</v>
      </c>
      <c r="BV57" s="557">
        <f>IF((BV$5-$D$5)&lt;=(Assumptions!$C12*12),$D45/(Assumptions!$C12*12),0)+IF((BV$5-$E$5)&lt;=(Assumptions!$C12*12),$E45/(Assumptions!$C12*12),0)+IF((BV$5-$F$5)&lt;=(Assumptions!$C12*12),$F45/(Assumptions!$C12*12),0)+IF((BV$5-$G$5)&lt;=(Assumptions!$C12*12),$G45/(Assumptions!$C12*12),0)+IF((BV$5-$H$5)&lt;=(Assumptions!$C12*12),$H45/(Assumptions!$C12*12),0)+IF((BV$5-$I$5)&lt;=(Assumptions!$C12*12),$I45/(Assumptions!$C12*12),0)+IF((BV$5-$J$5)&lt;=(Assumptions!$C12*12),$J45/(Assumptions!$C12*12),0)+IF((BV$5-$K$5)&lt;=(Assumptions!$C12*12),$K45/(Assumptions!$C12*12),0)+IF((BV$5-$L$5)&lt;=(Assumptions!$C12*12),$L45/(Assumptions!$C12*12),0)+IF((BV$5-$M$5)&lt;=(Assumptions!$C12*12),$M45/(Assumptions!$C12*12),0)+IF((BV$5-$N$5)&lt;=(Assumptions!$C12*12),$N45/(Assumptions!$C12*12),0)+IF((BV$5-$O$5)&lt;=(Assumptions!$C12*12),$O45/(Assumptions!$C12*12),0)+IF((BV$5-$P$5)&lt;=(Assumptions!$C12*12),$P45/(Assumptions!$C12*12),0)+IF((BV$5-$Q$5)&lt;=(Assumptions!$C12*12),$Q45/(Assumptions!$C12*12),0)+IF((BV$5-$R$5)&lt;=(Assumptions!$C12*12),$R45/(Assumptions!$C12*12),0)+IF((BV$5-$S$5)&lt;=(Assumptions!$C12*12),$S45/(Assumptions!$C12*12),0)+IF((BV$5-$T$5)&lt;=(Assumptions!$C12*12),$T45/(Assumptions!$C12*12),0)+IF((BV$5-$U$5)&lt;=(Assumptions!$C12*12),$U45/(Assumptions!$C12*12),0)+IF((BV$5-$V$5)&lt;=(Assumptions!$C12*12),$V45/(Assumptions!$C12*12),0)+IF((BV$5-$W$5)&lt;=(Assumptions!$C12*12),$W45/(Assumptions!$C12*12),0)+IF((BV$5-$X$5)&lt;=(Assumptions!$C12*12),$X45/(Assumptions!$C12*12),0)+IF((BV$5-$Y$5)&lt;=(Assumptions!$C12*12),$Y45/(Assumptions!$C12*12),0)+IF((BV$5-$Z$5)&lt;=(Assumptions!$C12*12),$Z45/(Assumptions!$C12*12),0)+IF((BV$5-$AA$5)&lt;=(Assumptions!$C12*12),$AA45/(Assumptions!$C12*12),0)+IF((BV$5-$AB$5)&lt;=(Assumptions!$C12*12),$AB45/(Assumptions!$C12*12),0)+IF((BV$5-$AC$5)&lt;=(Assumptions!$C12*12),$AC45/(Assumptions!$C12*12),0)+IF((BV$5-$AD$5)&lt;=(Assumptions!$C12*12),$AD45/(Assumptions!$C12*12),0)+IF((BV$5-$AE$5)&lt;=(Assumptions!$C12*12),$AE45/(Assumptions!$C12*12),0)+IF((BV$5-$AF$5)&lt;=(Assumptions!$C12*12),$AF45/(Assumptions!$C12*12),0)+IF((BV$5-$AG$5)&lt;=(Assumptions!$C12*12),$AG45/(Assumptions!$C12*12),0)+IF((BV$5-$AH$5)&lt;=(Assumptions!$C12*12),$AH45/(Assumptions!$C12*12),0)+IF((BV$5-$AI$5)&lt;=(Assumptions!$C12*12),$AI45/(Assumptions!$C12*12),0)+IF((BV$5-$AJ$5)&lt;=(Assumptions!$C12*12),$AJ45/(Assumptions!$C12*12),0)+IF((BV$5-$AK$5)&lt;=(Assumptions!$C12*12),$AK45/(Assumptions!$C12*12),0)+IF((BV$5-$AL$5)&lt;=(Assumptions!$C12*12),$AL45/(Assumptions!$C12*12),0)+IF((BV$5-$AM$5)&lt;=(Assumptions!$C12*12),$AM45/(Assumptions!$C12*12),0)+IF((BV$5-$AN$5)&lt;=(Assumptions!$C12*12),$AN45/(Assumptions!$C12*12),0)+IF((BV$5-$AO$5)&lt;=(Assumptions!$C12*12),$AO45/(Assumptions!$C12*12),0)+IF((BV$5-$AP$5)&lt;=(Assumptions!$C12*12),$AP45/(Assumptions!$C12*12),0)+IF((BV$5-$AQ$5)&lt;=(Assumptions!$C12*12),$AQ45/(Assumptions!$C12*12),0)+IF((BV$5-$AR$5)&lt;=(Assumptions!$C12*12),$AR45/(Assumptions!$C12*12),0)+IF((BV$5-$AS$5)&lt;=(Assumptions!$C12*12),$AS45/(Assumptions!$C12*12),0)+IF((BV$5-$AT$5)&lt;=(Assumptions!$C12*12),$AT45/(Assumptions!$C12*12),0)+IF((BV$5-$AU$5)&lt;=(Assumptions!$C12*12),$AU45/(Assumptions!$C12*12),0)+IF((BV$5-$AV$5)&lt;=(Assumptions!$C12*12),$AV45/(Assumptions!$C12*12),0)+IF((BV$5-$AW$5)&lt;=(Assumptions!$C12*12),$AW45/(Assumptions!$C12*12),0)+IF((BV$5-$AX$5)&lt;=(Assumptions!$C12*12),$AX45/(Assumptions!$C12*12),0)+IF((BV$5-$AY$5)&lt;=(Assumptions!$C12*12),$AY45/(Assumptions!$C12*12),0)+IF((BV$5-$AZ$5)&lt;=(Assumptions!$C12*12),$AZ45/(Assumptions!$C12*12),0)+IF((BV$5-$BA$5)&lt;=(Assumptions!$C12*12),$BA45/(Assumptions!$C12*12),0)+IF((BV$5-$BB$5)&lt;=(Assumptions!$C12*12),$BB45/(Assumptions!$C12*12),0)+IF((BV$5-$BC$5)&lt;=(Assumptions!$C12*12),$BC45/(Assumptions!$C12*12),0)+IF((BV$5-$BD$5)&lt;=(Assumptions!$C12*12),$BD45/(Assumptions!$C12*12),0)+IF((BV$5-$BE$5)&lt;=(Assumptions!$C12*12),$BE45/(Assumptions!$C12*12),0)+IF((BV$5-$BF$5)&lt;=(Assumptions!$C12*12),$BF45/(Assumptions!$C12*12),0)+IF((BV$5-$BG$5)&lt;=(Assumptions!$C12*12),$BG45/(Assumptions!$C12*12),0)+IF((BV$5-$BH$5)&lt;=(Assumptions!$C12*12),$BH45/(Assumptions!$C12*12),0)+IF((BV$5-$BI$5)&lt;=(Assumptions!$C12*12),$BI45/(Assumptions!$C12*12),0)+IF((BV$5-$BJ$5)&lt;=(Assumptions!$C12*12),$BJ45/(Assumptions!$C12*12),0)+IF((BV$5-$BK$5)&lt;=(Assumptions!$C12*12),$BK45/(Assumptions!$C12*12),0)+IF((BV$5-$BL$5)&lt;=(Assumptions!$C12*12),$BL45/(Assumptions!$C12*12),0)+IF((BV$5-$BM$5)&lt;=(Assumptions!$C12*12),$BM45/(Assumptions!$C12*12),0)+IF((BV$5-$BN$5)&lt;=(Assumptions!$C12*12),$BN45/(Assumptions!$C12*12),0)+IF((BV$5-$BO$5)&lt;=(Assumptions!$C12*12),$BO45/(Assumptions!$C12*12),0)+IF((BV$5-$BP$5)&lt;=(Assumptions!$C12*12),$BP45/(Assumptions!$C12*12),0)+IF((BV$5-$BQ$5)&lt;=(Assumptions!$C12*12),$BQ45/(Assumptions!$C12*12),0)+IF((BV$5-$BR$5)&lt;=(Assumptions!$C12*12),$BR45/(Assumptions!$C12*12),0)+IF((BV$5-$BS$5)&lt;=(Assumptions!$C12*12),$BS45/(Assumptions!$C12*12),0)+IF((BV$5-$BT$5)&lt;=(Assumptions!$C12*12),$BT45/(Assumptions!$C12*12),0)+IF((BV$5-$BU$5)&lt;=(Assumptions!$C12*12),$BU45/(Assumptions!$C12*12),0)</f>
        <v>0</v>
      </c>
      <c r="BW57" s="557">
        <f>IF((BW$5-$D$5)&lt;=(Assumptions!$C12*12),$D45/(Assumptions!$C12*12),0)+IF((BW$5-$E$5)&lt;=(Assumptions!$C12*12),$E45/(Assumptions!$C12*12),0)+IF((BW$5-$F$5)&lt;=(Assumptions!$C12*12),$F45/(Assumptions!$C12*12),0)+IF((BW$5-$G$5)&lt;=(Assumptions!$C12*12),$G45/(Assumptions!$C12*12),0)+IF((BW$5-$H$5)&lt;=(Assumptions!$C12*12),$H45/(Assumptions!$C12*12),0)+IF((BW$5-$I$5)&lt;=(Assumptions!$C12*12),$I45/(Assumptions!$C12*12),0)+IF((BW$5-$J$5)&lt;=(Assumptions!$C12*12),$J45/(Assumptions!$C12*12),0)+IF((BW$5-$K$5)&lt;=(Assumptions!$C12*12),$K45/(Assumptions!$C12*12),0)+IF((BW$5-$L$5)&lt;=(Assumptions!$C12*12),$L45/(Assumptions!$C12*12),0)+IF((BW$5-$M$5)&lt;=(Assumptions!$C12*12),$M45/(Assumptions!$C12*12),0)+IF((BW$5-$N$5)&lt;=(Assumptions!$C12*12),$N45/(Assumptions!$C12*12),0)+IF((BW$5-$O$5)&lt;=(Assumptions!$C12*12),$O45/(Assumptions!$C12*12),0)+IF((BW$5-$P$5)&lt;=(Assumptions!$C12*12),$P45/(Assumptions!$C12*12),0)+IF((BW$5-$Q$5)&lt;=(Assumptions!$C12*12),$Q45/(Assumptions!$C12*12),0)+IF((BW$5-$R$5)&lt;=(Assumptions!$C12*12),$R45/(Assumptions!$C12*12),0)+IF((BW$5-$S$5)&lt;=(Assumptions!$C12*12),$S45/(Assumptions!$C12*12),0)+IF((BW$5-$T$5)&lt;=(Assumptions!$C12*12),$T45/(Assumptions!$C12*12),0)+IF((BW$5-$U$5)&lt;=(Assumptions!$C12*12),$U45/(Assumptions!$C12*12),0)+IF((BW$5-$V$5)&lt;=(Assumptions!$C12*12),$V45/(Assumptions!$C12*12),0)+IF((BW$5-$W$5)&lt;=(Assumptions!$C12*12),$W45/(Assumptions!$C12*12),0)+IF((BW$5-$X$5)&lt;=(Assumptions!$C12*12),$X45/(Assumptions!$C12*12),0)+IF((BW$5-$Y$5)&lt;=(Assumptions!$C12*12),$Y45/(Assumptions!$C12*12),0)+IF((BW$5-$Z$5)&lt;=(Assumptions!$C12*12),$Z45/(Assumptions!$C12*12),0)+IF((BW$5-$AA$5)&lt;=(Assumptions!$C12*12),$AA45/(Assumptions!$C12*12),0)+IF((BW$5-$AB$5)&lt;=(Assumptions!$C12*12),$AB45/(Assumptions!$C12*12),0)+IF((BW$5-$AC$5)&lt;=(Assumptions!$C12*12),$AC45/(Assumptions!$C12*12),0)+IF((BW$5-$AD$5)&lt;=(Assumptions!$C12*12),$AD45/(Assumptions!$C12*12),0)+IF((BW$5-$AE$5)&lt;=(Assumptions!$C12*12),$AE45/(Assumptions!$C12*12),0)+IF((BW$5-$AF$5)&lt;=(Assumptions!$C12*12),$AF45/(Assumptions!$C12*12),0)+IF((BW$5-$AG$5)&lt;=(Assumptions!$C12*12),$AG45/(Assumptions!$C12*12),0)+IF((BW$5-$AH$5)&lt;=(Assumptions!$C12*12),$AH45/(Assumptions!$C12*12),0)+IF((BW$5-$AI$5)&lt;=(Assumptions!$C12*12),$AI45/(Assumptions!$C12*12),0)+IF((BW$5-$AJ$5)&lt;=(Assumptions!$C12*12),$AJ45/(Assumptions!$C12*12),0)+IF((BW$5-$AK$5)&lt;=(Assumptions!$C12*12),$AK45/(Assumptions!$C12*12),0)+IF((BW$5-$AL$5)&lt;=(Assumptions!$C12*12),$AL45/(Assumptions!$C12*12),0)+IF((BW$5-$AM$5)&lt;=(Assumptions!$C12*12),$AM45/(Assumptions!$C12*12),0)+IF((BW$5-$AN$5)&lt;=(Assumptions!$C12*12),$AN45/(Assumptions!$C12*12),0)+IF((BW$5-$AO$5)&lt;=(Assumptions!$C12*12),$AO45/(Assumptions!$C12*12),0)+IF((BW$5-$AP$5)&lt;=(Assumptions!$C12*12),$AP45/(Assumptions!$C12*12),0)+IF((BW$5-$AQ$5)&lt;=(Assumptions!$C12*12),$AQ45/(Assumptions!$C12*12),0)+IF((BW$5-$AR$5)&lt;=(Assumptions!$C12*12),$AR45/(Assumptions!$C12*12),0)+IF((BW$5-$AS$5)&lt;=(Assumptions!$C12*12),$AS45/(Assumptions!$C12*12),0)+IF((BW$5-$AT$5)&lt;=(Assumptions!$C12*12),$AT45/(Assumptions!$C12*12),0)+IF((BW$5-$AU$5)&lt;=(Assumptions!$C12*12),$AU45/(Assumptions!$C12*12),0)+IF((BW$5-$AV$5)&lt;=(Assumptions!$C12*12),$AV45/(Assumptions!$C12*12),0)+IF((BW$5-$AW$5)&lt;=(Assumptions!$C12*12),$AW45/(Assumptions!$C12*12),0)+IF((BW$5-$AX$5)&lt;=(Assumptions!$C12*12),$AX45/(Assumptions!$C12*12),0)+IF((BW$5-$AY$5)&lt;=(Assumptions!$C12*12),$AY45/(Assumptions!$C12*12),0)+IF((BW$5-$AZ$5)&lt;=(Assumptions!$C12*12),$AZ45/(Assumptions!$C12*12),0)+IF((BW$5-$BA$5)&lt;=(Assumptions!$C12*12),$BA45/(Assumptions!$C12*12),0)+IF((BW$5-$BB$5)&lt;=(Assumptions!$C12*12),$BB45/(Assumptions!$C12*12),0)+IF((BW$5-$BC$5)&lt;=(Assumptions!$C12*12),$BC45/(Assumptions!$C12*12),0)+IF((BW$5-$BD$5)&lt;=(Assumptions!$C12*12),$BD45/(Assumptions!$C12*12),0)+IF((BW$5-$BE$5)&lt;=(Assumptions!$C12*12),$BE45/(Assumptions!$C12*12),0)+IF((BW$5-$BF$5)&lt;=(Assumptions!$C12*12),$BF45/(Assumptions!$C12*12),0)+IF((BW$5-$BG$5)&lt;=(Assumptions!$C12*12),$BG45/(Assumptions!$C12*12),0)+IF((BW$5-$BH$5)&lt;=(Assumptions!$C12*12),$BH45/(Assumptions!$C12*12),0)+IF((BW$5-$BI$5)&lt;=(Assumptions!$C12*12),$BI45/(Assumptions!$C12*12),0)+IF((BW$5-$BJ$5)&lt;=(Assumptions!$C12*12),$BJ45/(Assumptions!$C12*12),0)+IF((BW$5-$BK$5)&lt;=(Assumptions!$C12*12),$BK45/(Assumptions!$C12*12),0)+IF((BW$5-$BL$5)&lt;=(Assumptions!$C12*12),$BL45/(Assumptions!$C12*12),0)+IF((BW$5-$BM$5)&lt;=(Assumptions!$C12*12),$BM45/(Assumptions!$C12*12),0)+IF((BW$5-$BN$5)&lt;=(Assumptions!$C12*12),$BN45/(Assumptions!$C12*12),0)+IF((BW$5-$BO$5)&lt;=(Assumptions!$C12*12),$BO45/(Assumptions!$C12*12),0)+IF((BW$5-$BP$5)&lt;=(Assumptions!$C12*12),$BP45/(Assumptions!$C12*12),0)+IF((BW$5-$BQ$5)&lt;=(Assumptions!$C12*12),$BQ45/(Assumptions!$C12*12),0)+IF((BW$5-$BR$5)&lt;=(Assumptions!$C12*12),$BR45/(Assumptions!$C12*12),0)+IF((BW$5-$BS$5)&lt;=(Assumptions!$C12*12),$BS45/(Assumptions!$C12*12),0)+IF((BW$5-$BT$5)&lt;=(Assumptions!$C12*12),$BT45/(Assumptions!$C12*12),0)+IF((BW$5-$BU$5)&lt;=(Assumptions!$C12*12),$BU45/(Assumptions!$C12*12),0)+IF((BW$5-$BV$5)&lt;=(Assumptions!$C12*12),$BV45/(Assumptions!$C12*12),0)</f>
        <v>0</v>
      </c>
      <c r="BX57" s="557">
        <f>IF((BX$5-$D$5)&lt;=(Assumptions!$C12*12),$D45/(Assumptions!$C12*12),0)+IF((BX$5-$E$5)&lt;=(Assumptions!$C12*12),$E45/(Assumptions!$C12*12),0)+IF((BX$5-$F$5)&lt;=(Assumptions!$C12*12),$F45/(Assumptions!$C12*12),0)+IF((BX$5-$G$5)&lt;=(Assumptions!$C12*12),$G45/(Assumptions!$C12*12),0)+IF((BX$5-$H$5)&lt;=(Assumptions!$C12*12),$H45/(Assumptions!$C12*12),0)+IF((BX$5-$I$5)&lt;=(Assumptions!$C12*12),$I45/(Assumptions!$C12*12),0)+IF((BX$5-$J$5)&lt;=(Assumptions!$C12*12),$J45/(Assumptions!$C12*12),0)+IF((BX$5-$K$5)&lt;=(Assumptions!$C12*12),$K45/(Assumptions!$C12*12),0)+IF((BX$5-$L$5)&lt;=(Assumptions!$C12*12),$L45/(Assumptions!$C12*12),0)+IF((BX$5-$M$5)&lt;=(Assumptions!$C12*12),$M45/(Assumptions!$C12*12),0)+IF((BX$5-$N$5)&lt;=(Assumptions!$C12*12),$N45/(Assumptions!$C12*12),0)+IF((BX$5-$O$5)&lt;=(Assumptions!$C12*12),$O45/(Assumptions!$C12*12),0)+IF((BX$5-$P$5)&lt;=(Assumptions!$C12*12),$P45/(Assumptions!$C12*12),0)+IF((BX$5-$Q$5)&lt;=(Assumptions!$C12*12),$Q45/(Assumptions!$C12*12),0)+IF((BX$5-$R$5)&lt;=(Assumptions!$C12*12),$R45/(Assumptions!$C12*12),0)+IF((BX$5-$S$5)&lt;=(Assumptions!$C12*12),$S45/(Assumptions!$C12*12),0)+IF((BX$5-$T$5)&lt;=(Assumptions!$C12*12),$T45/(Assumptions!$C12*12),0)+IF((BX$5-$U$5)&lt;=(Assumptions!$C12*12),$U45/(Assumptions!$C12*12),0)+IF((BX$5-$V$5)&lt;=(Assumptions!$C12*12),$V45/(Assumptions!$C12*12),0)+IF((BX$5-$W$5)&lt;=(Assumptions!$C12*12),$W45/(Assumptions!$C12*12),0)+IF((BX$5-$X$5)&lt;=(Assumptions!$C12*12),$X45/(Assumptions!$C12*12),0)+IF((BX$5-$Y$5)&lt;=(Assumptions!$C12*12),$Y45/(Assumptions!$C12*12),0)+IF((BX$5-$Z$5)&lt;=(Assumptions!$C12*12),$Z45/(Assumptions!$C12*12),0)+IF((BX$5-$AA$5)&lt;=(Assumptions!$C12*12),$AA45/(Assumptions!$C12*12),0)+IF((BX$5-$AB$5)&lt;=(Assumptions!$C12*12),$AB45/(Assumptions!$C12*12),0)+IF((BX$5-$AC$5)&lt;=(Assumptions!$C12*12),$AC45/(Assumptions!$C12*12),0)+IF((BX$5-$AD$5)&lt;=(Assumptions!$C12*12),$AD45/(Assumptions!$C12*12),0)+IF((BX$5-$AE$5)&lt;=(Assumptions!$C12*12),$AE45/(Assumptions!$C12*12),0)+IF((BX$5-$AF$5)&lt;=(Assumptions!$C12*12),$AF45/(Assumptions!$C12*12),0)+IF((BX$5-$AG$5)&lt;=(Assumptions!$C12*12),$AG45/(Assumptions!$C12*12),0)+IF((BX$5-$AH$5)&lt;=(Assumptions!$C12*12),$AH45/(Assumptions!$C12*12),0)+IF((BX$5-$AI$5)&lt;=(Assumptions!$C12*12),$AI45/(Assumptions!$C12*12),0)+IF((BX$5-$AJ$5)&lt;=(Assumptions!$C12*12),$AJ45/(Assumptions!$C12*12),0)+IF((BX$5-$AK$5)&lt;=(Assumptions!$C12*12),$AK45/(Assumptions!$C12*12),0)+IF((BX$5-$AL$5)&lt;=(Assumptions!$C12*12),$AL45/(Assumptions!$C12*12),0)+IF((BX$5-$AM$5)&lt;=(Assumptions!$C12*12),$AM45/(Assumptions!$C12*12),0)+IF((BX$5-$AN$5)&lt;=(Assumptions!$C12*12),$AN45/(Assumptions!$C12*12),0)+IF((BX$5-$AO$5)&lt;=(Assumptions!$C12*12),$AO45/(Assumptions!$C12*12),0)+IF((BX$5-$AP$5)&lt;=(Assumptions!$C12*12),$AP45/(Assumptions!$C12*12),0)+IF((BX$5-$AQ$5)&lt;=(Assumptions!$C12*12),$AQ45/(Assumptions!$C12*12),0)+IF((BX$5-$AR$5)&lt;=(Assumptions!$C12*12),$AR45/(Assumptions!$C12*12),0)+IF((BX$5-$AS$5)&lt;=(Assumptions!$C12*12),$AS45/(Assumptions!$C12*12),0)+IF((BX$5-$AT$5)&lt;=(Assumptions!$C12*12),$AT45/(Assumptions!$C12*12),0)+IF((BX$5-$AU$5)&lt;=(Assumptions!$C12*12),$AU45/(Assumptions!$C12*12),0)+IF((BX$5-$AV$5)&lt;=(Assumptions!$C12*12),$AV45/(Assumptions!$C12*12),0)+IF((BX$5-$AW$5)&lt;=(Assumptions!$C12*12),$AW45/(Assumptions!$C12*12),0)+IF((BX$5-$AX$5)&lt;=(Assumptions!$C12*12),$AX45/(Assumptions!$C12*12),0)+IF((BX$5-$AY$5)&lt;=(Assumptions!$C12*12),$AY45/(Assumptions!$C12*12),0)+IF((BX$5-$AZ$5)&lt;=(Assumptions!$C12*12),$AZ45/(Assumptions!$C12*12),0)+IF((BX$5-$BA$5)&lt;=(Assumptions!$C12*12),$BA45/(Assumptions!$C12*12),0)+IF((BX$5-$BB$5)&lt;=(Assumptions!$C12*12),$BB45/(Assumptions!$C12*12),0)+IF((BX$5-$BC$5)&lt;=(Assumptions!$C12*12),$BC45/(Assumptions!$C12*12),0)+IF((BX$5-$BD$5)&lt;=(Assumptions!$C12*12),$BD45/(Assumptions!$C12*12),0)+IF((BX$5-$BE$5)&lt;=(Assumptions!$C12*12),$BE45/(Assumptions!$C12*12),0)+IF((BX$5-$BF$5)&lt;=(Assumptions!$C12*12),$BF45/(Assumptions!$C12*12),0)+IF((BX$5-$BG$5)&lt;=(Assumptions!$C12*12),$BG45/(Assumptions!$C12*12),0)+IF((BX$5-$BH$5)&lt;=(Assumptions!$C12*12),$BH45/(Assumptions!$C12*12),0)+IF((BX$5-$BI$5)&lt;=(Assumptions!$C12*12),$BI45/(Assumptions!$C12*12),0)+IF((BX$5-$BJ$5)&lt;=(Assumptions!$C12*12),$BJ45/(Assumptions!$C12*12),0)+IF((BX$5-$BK$5)&lt;=(Assumptions!$C12*12),$BK45/(Assumptions!$C12*12),0)+IF((BX$5-$BL$5)&lt;=(Assumptions!$C12*12),$BL45/(Assumptions!$C12*12),0)+IF((BX$5-$BM$5)&lt;=(Assumptions!$C12*12),$BM45/(Assumptions!$C12*12),0)+IF((BX$5-$BN$5)&lt;=(Assumptions!$C12*12),$BN45/(Assumptions!$C12*12),0)+IF((BX$5-$BO$5)&lt;=(Assumptions!$C12*12),$BO45/(Assumptions!$C12*12),0)+IF((BX$5-$BP$5)&lt;=(Assumptions!$C12*12),$BP45/(Assumptions!$C12*12),0)+IF((BX$5-$BQ$5)&lt;=(Assumptions!$C12*12),$BQ45/(Assumptions!$C12*12),0)+IF((BX$5-$BR$5)&lt;=(Assumptions!$C12*12),$BR45/(Assumptions!$C12*12),0)+IF((BX$5-$BS$5)&lt;=(Assumptions!$C12*12),$BS45/(Assumptions!$C12*12),0)+IF((BX$5-$BT$5)&lt;=(Assumptions!$C12*12),$BT45/(Assumptions!$C12*12),0)+IF((BX$5-$BU$5)&lt;=(Assumptions!$C12*12),$BU45/(Assumptions!$C12*12),0)+IF((BX$5-$BV$5)&lt;=(Assumptions!$C12*12),$BV45/(Assumptions!$C12*12),0)+IF((BX$5-$BW$5)&lt;=(Assumptions!$C12*12),$BW45/(Assumptions!$C12*12),0)</f>
        <v>0</v>
      </c>
      <c r="BY57" s="557">
        <f>IF((BY$5-$D$5)&lt;=(Assumptions!$C12*12),$D45/(Assumptions!$C12*12),0)+IF((BY$5-$E$5)&lt;=(Assumptions!$C12*12),$E45/(Assumptions!$C12*12),0)+IF((BY$5-$F$5)&lt;=(Assumptions!$C12*12),$F45/(Assumptions!$C12*12),0)+IF((BY$5-$G$5)&lt;=(Assumptions!$C12*12),$G45/(Assumptions!$C12*12),0)+IF((BY$5-$H$5)&lt;=(Assumptions!$C12*12),$H45/(Assumptions!$C12*12),0)+IF((BY$5-$I$5)&lt;=(Assumptions!$C12*12),$I45/(Assumptions!$C12*12),0)+IF((BY$5-$J$5)&lt;=(Assumptions!$C12*12),$J45/(Assumptions!$C12*12),0)+IF((BY$5-$K$5)&lt;=(Assumptions!$C12*12),$K45/(Assumptions!$C12*12),0)+IF((BY$5-$L$5)&lt;=(Assumptions!$C12*12),$L45/(Assumptions!$C12*12),0)+IF((BY$5-$M$5)&lt;=(Assumptions!$C12*12),$M45/(Assumptions!$C12*12),0)+IF((BY$5-$N$5)&lt;=(Assumptions!$C12*12),$N45/(Assumptions!$C12*12),0)+IF((BY$5-$O$5)&lt;=(Assumptions!$C12*12),$O45/(Assumptions!$C12*12),0)+IF((BY$5-$P$5)&lt;=(Assumptions!$C12*12),$P45/(Assumptions!$C12*12),0)+IF((BY$5-$Q$5)&lt;=(Assumptions!$C12*12),$Q45/(Assumptions!$C12*12),0)+IF((BY$5-$R$5)&lt;=(Assumptions!$C12*12),$R45/(Assumptions!$C12*12),0)+IF((BY$5-$S$5)&lt;=(Assumptions!$C12*12),$S45/(Assumptions!$C12*12),0)+IF((BY$5-$T$5)&lt;=(Assumptions!$C12*12),$T45/(Assumptions!$C12*12),0)+IF((BY$5-$U$5)&lt;=(Assumptions!$C12*12),$U45/(Assumptions!$C12*12),0)+IF((BY$5-$V$5)&lt;=(Assumptions!$C12*12),$V45/(Assumptions!$C12*12),0)+IF((BY$5-$W$5)&lt;=(Assumptions!$C12*12),$W45/(Assumptions!$C12*12),0)+IF((BY$5-$X$5)&lt;=(Assumptions!$C12*12),$X45/(Assumptions!$C12*12),0)+IF((BY$5-$Y$5)&lt;=(Assumptions!$C12*12),$Y45/(Assumptions!$C12*12),0)+IF((BY$5-$Z$5)&lt;=(Assumptions!$C12*12),$Z45/(Assumptions!$C12*12),0)+IF((BY$5-$AA$5)&lt;=(Assumptions!$C12*12),$AA45/(Assumptions!$C12*12),0)+IF((BY$5-$AB$5)&lt;=(Assumptions!$C12*12),$AB45/(Assumptions!$C12*12),0)+IF((BY$5-$AC$5)&lt;=(Assumptions!$C12*12),$AC45/(Assumptions!$C12*12),0)+IF((BY$5-$AD$5)&lt;=(Assumptions!$C12*12),$AD45/(Assumptions!$C12*12),0)+IF((BY$5-$AE$5)&lt;=(Assumptions!$C12*12),$AE45/(Assumptions!$C12*12),0)+IF((BY$5-$AF$5)&lt;=(Assumptions!$C12*12),$AF45/(Assumptions!$C12*12),0)+IF((BY$5-$AG$5)&lt;=(Assumptions!$C12*12),$AG45/(Assumptions!$C12*12),0)+IF((BY$5-$AH$5)&lt;=(Assumptions!$C12*12),$AH45/(Assumptions!$C12*12),0)+IF((BY$5-$AI$5)&lt;=(Assumptions!$C12*12),$AI45/(Assumptions!$C12*12),0)+IF((BY$5-$AJ$5)&lt;=(Assumptions!$C12*12),$AJ45/(Assumptions!$C12*12),0)+IF((BY$5-$AK$5)&lt;=(Assumptions!$C12*12),$AK45/(Assumptions!$C12*12),0)+IF((BY$5-$AL$5)&lt;=(Assumptions!$C12*12),$AL45/(Assumptions!$C12*12),0)+IF((BY$5-$AM$5)&lt;=(Assumptions!$C12*12),$AM45/(Assumptions!$C12*12),0)+IF((BY$5-$AN$5)&lt;=(Assumptions!$C12*12),$AN45/(Assumptions!$C12*12),0)+IF((BY$5-$AO$5)&lt;=(Assumptions!$C12*12),$AO45/(Assumptions!$C12*12),0)+IF((BY$5-$AP$5)&lt;=(Assumptions!$C12*12),$AP45/(Assumptions!$C12*12),0)+IF((BY$5-$AQ$5)&lt;=(Assumptions!$C12*12),$AQ45/(Assumptions!$C12*12),0)+IF((BY$5-$AR$5)&lt;=(Assumptions!$C12*12),$AR45/(Assumptions!$C12*12),0)+IF((BY$5-$AS$5)&lt;=(Assumptions!$C12*12),$AS45/(Assumptions!$C12*12),0)+IF((BY$5-$AT$5)&lt;=(Assumptions!$C12*12),$AT45/(Assumptions!$C12*12),0)+IF((BY$5-$AU$5)&lt;=(Assumptions!$C12*12),$AU45/(Assumptions!$C12*12),0)+IF((BY$5-$AV$5)&lt;=(Assumptions!$C12*12),$AV45/(Assumptions!$C12*12),0)+IF((BY$5-$AW$5)&lt;=(Assumptions!$C12*12),$AW45/(Assumptions!$C12*12),0)+IF((BY$5-$AX$5)&lt;=(Assumptions!$C12*12),$AX45/(Assumptions!$C12*12),0)+IF((BY$5-$AY$5)&lt;=(Assumptions!$C12*12),$AY45/(Assumptions!$C12*12),0)+IF((BY$5-$AZ$5)&lt;=(Assumptions!$C12*12),$AZ45/(Assumptions!$C12*12),0)+IF((BY$5-$BA$5)&lt;=(Assumptions!$C12*12),$BA45/(Assumptions!$C12*12),0)+IF((BY$5-$BB$5)&lt;=(Assumptions!$C12*12),$BB45/(Assumptions!$C12*12),0)+IF((BY$5-$BC$5)&lt;=(Assumptions!$C12*12),$BC45/(Assumptions!$C12*12),0)+IF((BY$5-$BD$5)&lt;=(Assumptions!$C12*12),$BD45/(Assumptions!$C12*12),0)+IF((BY$5-$BE$5)&lt;=(Assumptions!$C12*12),$BE45/(Assumptions!$C12*12),0)+IF((BY$5-$BF$5)&lt;=(Assumptions!$C12*12),$BF45/(Assumptions!$C12*12),0)+IF((BY$5-$BG$5)&lt;=(Assumptions!$C12*12),$BG45/(Assumptions!$C12*12),0)+IF((BY$5-$BH$5)&lt;=(Assumptions!$C12*12),$BH45/(Assumptions!$C12*12),0)+IF((BY$5-$BI$5)&lt;=(Assumptions!$C12*12),$BI45/(Assumptions!$C12*12),0)+IF((BY$5-$BJ$5)&lt;=(Assumptions!$C12*12),$BJ45/(Assumptions!$C12*12),0)+IF((BY$5-$BK$5)&lt;=(Assumptions!$C12*12),$BK45/(Assumptions!$C12*12),0)+IF((BY$5-$BL$5)&lt;=(Assumptions!$C12*12),$BL45/(Assumptions!$C12*12),0)+IF((BY$5-$BM$5)&lt;=(Assumptions!$C12*12),$BM45/(Assumptions!$C12*12),0)+IF((BY$5-$BN$5)&lt;=(Assumptions!$C12*12),$BN45/(Assumptions!$C12*12),0)+IF((BY$5-$BO$5)&lt;=(Assumptions!$C12*12),$BO45/(Assumptions!$C12*12),0)+IF((BY$5-$BP$5)&lt;=(Assumptions!$C12*12),$BP45/(Assumptions!$C12*12),0)+IF((BY$5-$BQ$5)&lt;=(Assumptions!$C12*12),$BQ45/(Assumptions!$C12*12),0)+IF((BY$5-$BR$5)&lt;=(Assumptions!$C12*12),$BR45/(Assumptions!$C12*12),0)+IF((BY$5-$BS$5)&lt;=(Assumptions!$C12*12),$BS45/(Assumptions!$C12*12),0)+IF((BY$5-$BT$5)&lt;=(Assumptions!$C12*12),$BT45/(Assumptions!$C12*12),0)+IF((BY$5-$BU$5)&lt;=(Assumptions!$C12*12),$BU45/(Assumptions!$C12*12),0)+IF((BY$5-$BV$5)&lt;=(Assumptions!$C12*12),$BV45/(Assumptions!$C12*12),0)+IF((BY$5-$BW$5)&lt;=(Assumptions!$C12*12),$BW45/(Assumptions!$C12*12),0)+IF((BY$5-$BX$5)&lt;=(Assumptions!$C12*12),$BX45/(Assumptions!$C12*12),0)</f>
        <v>0</v>
      </c>
      <c r="BZ57" s="557">
        <f>IF((BZ$5-$D$5)&lt;=(Assumptions!$C12*12),$D45/(Assumptions!$C12*12),0)+IF((BZ$5-$E$5)&lt;=(Assumptions!$C12*12),$E45/(Assumptions!$C12*12),0)+IF((BZ$5-$F$5)&lt;=(Assumptions!$C12*12),$F45/(Assumptions!$C12*12),0)+IF((BZ$5-$G$5)&lt;=(Assumptions!$C12*12),$G45/(Assumptions!$C12*12),0)+IF((BZ$5-$H$5)&lt;=(Assumptions!$C12*12),$H45/(Assumptions!$C12*12),0)+IF((BZ$5-$I$5)&lt;=(Assumptions!$C12*12),$I45/(Assumptions!$C12*12),0)+IF((BZ$5-$J$5)&lt;=(Assumptions!$C12*12),$J45/(Assumptions!$C12*12),0)+IF((BZ$5-$K$5)&lt;=(Assumptions!$C12*12),$K45/(Assumptions!$C12*12),0)+IF((BZ$5-$L$5)&lt;=(Assumptions!$C12*12),$L45/(Assumptions!$C12*12),0)+IF((BZ$5-$M$5)&lt;=(Assumptions!$C12*12),$M45/(Assumptions!$C12*12),0)+IF((BZ$5-$N$5)&lt;=(Assumptions!$C12*12),$N45/(Assumptions!$C12*12),0)+IF((BZ$5-$O$5)&lt;=(Assumptions!$C12*12),$O45/(Assumptions!$C12*12),0)+IF((BZ$5-$P$5)&lt;=(Assumptions!$C12*12),$P45/(Assumptions!$C12*12),0)+IF((BZ$5-$Q$5)&lt;=(Assumptions!$C12*12),$Q45/(Assumptions!$C12*12),0)+IF((BZ$5-$R$5)&lt;=(Assumptions!$C12*12),$R45/(Assumptions!$C12*12),0)+IF((BZ$5-$S$5)&lt;=(Assumptions!$C12*12),$S45/(Assumptions!$C12*12),0)+IF((BZ$5-$T$5)&lt;=(Assumptions!$C12*12),$T45/(Assumptions!$C12*12),0)+IF((BZ$5-$U$5)&lt;=(Assumptions!$C12*12),$U45/(Assumptions!$C12*12),0)+IF((BZ$5-$V$5)&lt;=(Assumptions!$C12*12),$V45/(Assumptions!$C12*12),0)+IF((BZ$5-$W$5)&lt;=(Assumptions!$C12*12),$W45/(Assumptions!$C12*12),0)+IF((BZ$5-$X$5)&lt;=(Assumptions!$C12*12),$X45/(Assumptions!$C12*12),0)+IF((BZ$5-$Y$5)&lt;=(Assumptions!$C12*12),$Y45/(Assumptions!$C12*12),0)+IF((BZ$5-$Z$5)&lt;=(Assumptions!$C12*12),$Z45/(Assumptions!$C12*12),0)+IF((BZ$5-$AA$5)&lt;=(Assumptions!$C12*12),$AA45/(Assumptions!$C12*12),0)+IF((BZ$5-$AB$5)&lt;=(Assumptions!$C12*12),$AB45/(Assumptions!$C12*12),0)+IF((BZ$5-$AC$5)&lt;=(Assumptions!$C12*12),$AC45/(Assumptions!$C12*12),0)+IF((BZ$5-$AD$5)&lt;=(Assumptions!$C12*12),$AD45/(Assumptions!$C12*12),0)+IF((BZ$5-$AE$5)&lt;=(Assumptions!$C12*12),$AE45/(Assumptions!$C12*12),0)+IF((BZ$5-$AF$5)&lt;=(Assumptions!$C12*12),$AF45/(Assumptions!$C12*12),0)+IF((BZ$5-$AG$5)&lt;=(Assumptions!$C12*12),$AG45/(Assumptions!$C12*12),0)+IF((BZ$5-$AH$5)&lt;=(Assumptions!$C12*12),$AH45/(Assumptions!$C12*12),0)+IF((BZ$5-$AI$5)&lt;=(Assumptions!$C12*12),$AI45/(Assumptions!$C12*12),0)+IF((BZ$5-$AJ$5)&lt;=(Assumptions!$C12*12),$AJ45/(Assumptions!$C12*12),0)+IF((BZ$5-$AK$5)&lt;=(Assumptions!$C12*12),$AK45/(Assumptions!$C12*12),0)+IF((BZ$5-$AL$5)&lt;=(Assumptions!$C12*12),$AL45/(Assumptions!$C12*12),0)+IF((BZ$5-$AM$5)&lt;=(Assumptions!$C12*12),$AM45/(Assumptions!$C12*12),0)+IF((BZ$5-$AN$5)&lt;=(Assumptions!$C12*12),$AN45/(Assumptions!$C12*12),0)+IF((BZ$5-$AO$5)&lt;=(Assumptions!$C12*12),$AO45/(Assumptions!$C12*12),0)+IF((BZ$5-$AP$5)&lt;=(Assumptions!$C12*12),$AP45/(Assumptions!$C12*12),0)+IF((BZ$5-$AQ$5)&lt;=(Assumptions!$C12*12),$AQ45/(Assumptions!$C12*12),0)+IF((BZ$5-$AR$5)&lt;=(Assumptions!$C12*12),$AR45/(Assumptions!$C12*12),0)+IF((BZ$5-$AS$5)&lt;=(Assumptions!$C12*12),$AS45/(Assumptions!$C12*12),0)+IF((BZ$5-$AT$5)&lt;=(Assumptions!$C12*12),$AT45/(Assumptions!$C12*12),0)+IF((BZ$5-$AU$5)&lt;=(Assumptions!$C12*12),$AU45/(Assumptions!$C12*12),0)+IF((BZ$5-$AV$5)&lt;=(Assumptions!$C12*12),$AV45/(Assumptions!$C12*12),0)+IF((BZ$5-$AW$5)&lt;=(Assumptions!$C12*12),$AW45/(Assumptions!$C12*12),0)+IF((BZ$5-$AX$5)&lt;=(Assumptions!$C12*12),$AX45/(Assumptions!$C12*12),0)+IF((BZ$5-$AY$5)&lt;=(Assumptions!$C12*12),$AY45/(Assumptions!$C12*12),0)+IF((BZ$5-$AZ$5)&lt;=(Assumptions!$C12*12),$AZ45/(Assumptions!$C12*12),0)+IF((BZ$5-$BA$5)&lt;=(Assumptions!$C12*12),$BA45/(Assumptions!$C12*12),0)+IF((BZ$5-$BB$5)&lt;=(Assumptions!$C12*12),$BB45/(Assumptions!$C12*12),0)+IF((BZ$5-$BC$5)&lt;=(Assumptions!$C12*12),$BC45/(Assumptions!$C12*12),0)+IF((BZ$5-$BD$5)&lt;=(Assumptions!$C12*12),$BD45/(Assumptions!$C12*12),0)+IF((BZ$5-$BE$5)&lt;=(Assumptions!$C12*12),$BE45/(Assumptions!$C12*12),0)+IF((BZ$5-$BF$5)&lt;=(Assumptions!$C12*12),$BF45/(Assumptions!$C12*12),0)+IF((BZ$5-$BG$5)&lt;=(Assumptions!$C12*12),$BG45/(Assumptions!$C12*12),0)+IF((BZ$5-$BH$5)&lt;=(Assumptions!$C12*12),$BH45/(Assumptions!$C12*12),0)+IF((BZ$5-$BI$5)&lt;=(Assumptions!$C12*12),$BI45/(Assumptions!$C12*12),0)+IF((BZ$5-$BJ$5)&lt;=(Assumptions!$C12*12),$BJ45/(Assumptions!$C12*12),0)+IF((BZ$5-$BK$5)&lt;=(Assumptions!$C12*12),$BK45/(Assumptions!$C12*12),0)+IF((BZ$5-$BL$5)&lt;=(Assumptions!$C12*12),$BL45/(Assumptions!$C12*12),0)+IF((BZ$5-$BM$5)&lt;=(Assumptions!$C12*12),$BM45/(Assumptions!$C12*12),0)+IF((BZ$5-$BN$5)&lt;=(Assumptions!$C12*12),$BN45/(Assumptions!$C12*12),0)+IF((BZ$5-$BO$5)&lt;=(Assumptions!$C12*12),$BO45/(Assumptions!$C12*12),0)+IF((BZ$5-$BP$5)&lt;=(Assumptions!$C12*12),$BP45/(Assumptions!$C12*12),0)+IF((BZ$5-$BQ$5)&lt;=(Assumptions!$C12*12),$BQ45/(Assumptions!$C12*12),0)+IF((BZ$5-$BR$5)&lt;=(Assumptions!$C12*12),$BR45/(Assumptions!$C12*12),0)+IF((BZ$5-$BS$5)&lt;=(Assumptions!$C12*12),$BS45/(Assumptions!$C12*12),0)+IF((BZ$5-$BT$5)&lt;=(Assumptions!$C12*12),$BT45/(Assumptions!$C12*12),0)+IF((BZ$5-$BU$5)&lt;=(Assumptions!$C12*12),$BU45/(Assumptions!$C12*12),0)+IF((BZ$5-$BV$5)&lt;=(Assumptions!$C12*12),$BV45/(Assumptions!$C12*12),0)+IF((BZ$5-$BW$5)&lt;=(Assumptions!$C12*12),$BW45/(Assumptions!$C12*12),0)+IF((BZ$5-$BX$5)&lt;=(Assumptions!$C12*12),$BX45/(Assumptions!$C12*12),0)+IF((BZ$5-$BY$5)&lt;=(Assumptions!$C12*12),$BY45/(Assumptions!$C12*12),0)</f>
        <v>0</v>
      </c>
      <c r="CA57" s="557">
        <f>IF((CA$5-$D$5)&lt;=(Assumptions!$C12*12),$D45/(Assumptions!$C12*12),0)+IF((CA$5-$E$5)&lt;=(Assumptions!$C12*12),$E45/(Assumptions!$C12*12),0)+IF((CA$5-$F$5)&lt;=(Assumptions!$C12*12),$F45/(Assumptions!$C12*12),0)+IF((CA$5-$G$5)&lt;=(Assumptions!$C12*12),$G45/(Assumptions!$C12*12),0)+IF((CA$5-$H$5)&lt;=(Assumptions!$C12*12),$H45/(Assumptions!$C12*12),0)+IF((CA$5-$I$5)&lt;=(Assumptions!$C12*12),$I45/(Assumptions!$C12*12),0)+IF((CA$5-$J$5)&lt;=(Assumptions!$C12*12),$J45/(Assumptions!$C12*12),0)+IF((CA$5-$K$5)&lt;=(Assumptions!$C12*12),$K45/(Assumptions!$C12*12),0)+IF((CA$5-$L$5)&lt;=(Assumptions!$C12*12),$L45/(Assumptions!$C12*12),0)+IF((CA$5-$M$5)&lt;=(Assumptions!$C12*12),$M45/(Assumptions!$C12*12),0)+IF((CA$5-$N$5)&lt;=(Assumptions!$C12*12),$N45/(Assumptions!$C12*12),0)+IF((CA$5-$O$5)&lt;=(Assumptions!$C12*12),$O45/(Assumptions!$C12*12),0)+IF((CA$5-$P$5)&lt;=(Assumptions!$C12*12),$P45/(Assumptions!$C12*12),0)+IF((CA$5-$Q$5)&lt;=(Assumptions!$C12*12),$Q45/(Assumptions!$C12*12),0)+IF((CA$5-$R$5)&lt;=(Assumptions!$C12*12),$R45/(Assumptions!$C12*12),0)+IF((CA$5-$S$5)&lt;=(Assumptions!$C12*12),$S45/(Assumptions!$C12*12),0)+IF((CA$5-$T$5)&lt;=(Assumptions!$C12*12),$T45/(Assumptions!$C12*12),0)+IF((CA$5-$U$5)&lt;=(Assumptions!$C12*12),$U45/(Assumptions!$C12*12),0)+IF((CA$5-$V$5)&lt;=(Assumptions!$C12*12),$V45/(Assumptions!$C12*12),0)+IF((CA$5-$W$5)&lt;=(Assumptions!$C12*12),$W45/(Assumptions!$C12*12),0)+IF((CA$5-$X$5)&lt;=(Assumptions!$C12*12),$X45/(Assumptions!$C12*12),0)+IF((CA$5-$Y$5)&lt;=(Assumptions!$C12*12),$Y45/(Assumptions!$C12*12),0)+IF((CA$5-$Z$5)&lt;=(Assumptions!$C12*12),$Z45/(Assumptions!$C12*12),0)+IF((CA$5-$AA$5)&lt;=(Assumptions!$C12*12),$AA45/(Assumptions!$C12*12),0)+IF((CA$5-$AB$5)&lt;=(Assumptions!$C12*12),$AB45/(Assumptions!$C12*12),0)+IF((CA$5-$AC$5)&lt;=(Assumptions!$C12*12),$AC45/(Assumptions!$C12*12),0)+IF((CA$5-$AD$5)&lt;=(Assumptions!$C12*12),$AD45/(Assumptions!$C12*12),0)+IF((CA$5-$AE$5)&lt;=(Assumptions!$C12*12),$AE45/(Assumptions!$C12*12),0)+IF((CA$5-$AF$5)&lt;=(Assumptions!$C12*12),$AF45/(Assumptions!$C12*12),0)+IF((CA$5-$AG$5)&lt;=(Assumptions!$C12*12),$AG45/(Assumptions!$C12*12),0)+IF((CA$5-$AH$5)&lt;=(Assumptions!$C12*12),$AH45/(Assumptions!$C12*12),0)+IF((CA$5-$AI$5)&lt;=(Assumptions!$C12*12),$AI45/(Assumptions!$C12*12),0)+IF((CA$5-$AJ$5)&lt;=(Assumptions!$C12*12),$AJ45/(Assumptions!$C12*12),0)+IF((CA$5-$AK$5)&lt;=(Assumptions!$C12*12),$AK45/(Assumptions!$C12*12),0)+IF((CA$5-$AL$5)&lt;=(Assumptions!$C12*12),$AL45/(Assumptions!$C12*12),0)+IF((CA$5-$AM$5)&lt;=(Assumptions!$C12*12),$AM45/(Assumptions!$C12*12),0)+IF((CA$5-$AN$5)&lt;=(Assumptions!$C12*12),$AN45/(Assumptions!$C12*12),0)+IF((CA$5-$AO$5)&lt;=(Assumptions!$C12*12),$AO45/(Assumptions!$C12*12),0)+IF((CA$5-$AP$5)&lt;=(Assumptions!$C12*12),$AP45/(Assumptions!$C12*12),0)+IF((CA$5-$AQ$5)&lt;=(Assumptions!$C12*12),$AQ45/(Assumptions!$C12*12),0)+IF((CA$5-$AR$5)&lt;=(Assumptions!$C12*12),$AR45/(Assumptions!$C12*12),0)+IF((CA$5-$AS$5)&lt;=(Assumptions!$C12*12),$AS45/(Assumptions!$C12*12),0)+IF((CA$5-$AT$5)&lt;=(Assumptions!$C12*12),$AT45/(Assumptions!$C12*12),0)+IF((CA$5-$AU$5)&lt;=(Assumptions!$C12*12),$AU45/(Assumptions!$C12*12),0)+IF((CA$5-$AV$5)&lt;=(Assumptions!$C12*12),$AV45/(Assumptions!$C12*12),0)+IF((CA$5-$AW$5)&lt;=(Assumptions!$C12*12),$AW45/(Assumptions!$C12*12),0)+IF((CA$5-$AX$5)&lt;=(Assumptions!$C12*12),$AX45/(Assumptions!$C12*12),0)+IF((CA$5-$AY$5)&lt;=(Assumptions!$C12*12),$AY45/(Assumptions!$C12*12),0)+IF((CA$5-$AZ$5)&lt;=(Assumptions!$C12*12),$AZ45/(Assumptions!$C12*12),0)+IF((CA$5-$BA$5)&lt;=(Assumptions!$C12*12),$BA45/(Assumptions!$C12*12),0)+IF((CA$5-$BB$5)&lt;=(Assumptions!$C12*12),$BB45/(Assumptions!$C12*12),0)+IF((CA$5-$BC$5)&lt;=(Assumptions!$C12*12),$BC45/(Assumptions!$C12*12),0)+IF((CA$5-$BD$5)&lt;=(Assumptions!$C12*12),$BD45/(Assumptions!$C12*12),0)+IF((CA$5-$BE$5)&lt;=(Assumptions!$C12*12),$BE45/(Assumptions!$C12*12),0)+IF((CA$5-$BF$5)&lt;=(Assumptions!$C12*12),$BF45/(Assumptions!$C12*12),0)+IF((CA$5-$BG$5)&lt;=(Assumptions!$C12*12),$BG45/(Assumptions!$C12*12),0)+IF((CA$5-$BH$5)&lt;=(Assumptions!$C12*12),$BH45/(Assumptions!$C12*12),0)+IF((CA$5-$BI$5)&lt;=(Assumptions!$C12*12),$BI45/(Assumptions!$C12*12),0)+IF((CA$5-$BJ$5)&lt;=(Assumptions!$C12*12),$BJ45/(Assumptions!$C12*12),0)+IF((CA$5-$BK$5)&lt;=(Assumptions!$C12*12),$BK45/(Assumptions!$C12*12),0)+IF((CA$5-$BL$5)&lt;=(Assumptions!$C12*12),$BL45/(Assumptions!$C12*12),0)+IF((CA$5-$BM$5)&lt;=(Assumptions!$C12*12),$BM45/(Assumptions!$C12*12),0)+IF((CA$5-$BN$5)&lt;=(Assumptions!$C12*12),$BN45/(Assumptions!$C12*12),0)+IF((CA$5-$BO$5)&lt;=(Assumptions!$C12*12),$BO45/(Assumptions!$C12*12),0)+IF((CA$5-$BP$5)&lt;=(Assumptions!$C12*12),$BP45/(Assumptions!$C12*12),0)+IF((CA$5-$BQ$5)&lt;=(Assumptions!$C12*12),$BQ45/(Assumptions!$C12*12),0)+IF((CA$5-$BR$5)&lt;=(Assumptions!$C12*12),$BR45/(Assumptions!$C12*12),0)+IF((CA$5-$BS$5)&lt;=(Assumptions!$C12*12),$BS45/(Assumptions!$C12*12),0)+IF((CA$5-$BT$5)&lt;=(Assumptions!$C12*12),$BT45/(Assumptions!$C12*12),0)+IF((CA$5-$BU$5)&lt;=(Assumptions!$C12*12),$BU45/(Assumptions!$C12*12),0)+IF((CA$5-$BV$5)&lt;=(Assumptions!$C12*12),$BV45/(Assumptions!$C12*12),0)+IF((CA$5-$BW$5)&lt;=(Assumptions!$C12*12),$BW45/(Assumptions!$C12*12),0)+IF((CA$5-$BX$5)&lt;=(Assumptions!$C12*12),$BX45/(Assumptions!$C12*12),0)+IF((CA$5-$BY$5)&lt;=(Assumptions!$C12*12),$BY45/(Assumptions!$C12*12),0)+IF((CA$5-$BZ$5)&lt;=(Assumptions!$C12*12),$BZ45/(Assumptions!$C12*12),0)</f>
        <v>0</v>
      </c>
      <c r="CB57" s="557">
        <f>IF((CB$5-$D$5)&lt;=(Assumptions!$C12*12),$D45/(Assumptions!$C12*12),0)+IF((CB$5-$E$5)&lt;=(Assumptions!$C12*12),$E45/(Assumptions!$C12*12),0)+IF((CB$5-$F$5)&lt;=(Assumptions!$C12*12),$F45/(Assumptions!$C12*12),0)+IF((CB$5-$G$5)&lt;=(Assumptions!$C12*12),$G45/(Assumptions!$C12*12),0)+IF((CB$5-$H$5)&lt;=(Assumptions!$C12*12),$H45/(Assumptions!$C12*12),0)+IF((CB$5-$I$5)&lt;=(Assumptions!$C12*12),$I45/(Assumptions!$C12*12),0)+IF((CB$5-$J$5)&lt;=(Assumptions!$C12*12),$J45/(Assumptions!$C12*12),0)+IF((CB$5-$K$5)&lt;=(Assumptions!$C12*12),$K45/(Assumptions!$C12*12),0)+IF((CB$5-$L$5)&lt;=(Assumptions!$C12*12),$L45/(Assumptions!$C12*12),0)+IF((CB$5-$M$5)&lt;=(Assumptions!$C12*12),$M45/(Assumptions!$C12*12),0)+IF((CB$5-$N$5)&lt;=(Assumptions!$C12*12),$N45/(Assumptions!$C12*12),0)+IF((CB$5-$O$5)&lt;=(Assumptions!$C12*12),$O45/(Assumptions!$C12*12),0)+IF((CB$5-$P$5)&lt;=(Assumptions!$C12*12),$P45/(Assumptions!$C12*12),0)+IF((CB$5-$Q$5)&lt;=(Assumptions!$C12*12),$Q45/(Assumptions!$C12*12),0)+IF((CB$5-$R$5)&lt;=(Assumptions!$C12*12),$R45/(Assumptions!$C12*12),0)+IF((CB$5-$S$5)&lt;=(Assumptions!$C12*12),$S45/(Assumptions!$C12*12),0)+IF((CB$5-$T$5)&lt;=(Assumptions!$C12*12),$T45/(Assumptions!$C12*12),0)+IF((CB$5-$U$5)&lt;=(Assumptions!$C12*12),$U45/(Assumptions!$C12*12),0)+IF((CB$5-$V$5)&lt;=(Assumptions!$C12*12),$V45/(Assumptions!$C12*12),0)+IF((CB$5-$W$5)&lt;=(Assumptions!$C12*12),$W45/(Assumptions!$C12*12),0)+IF((CB$5-$X$5)&lt;=(Assumptions!$C12*12),$X45/(Assumptions!$C12*12),0)+IF((CB$5-$Y$5)&lt;=(Assumptions!$C12*12),$Y45/(Assumptions!$C12*12),0)+IF((CB$5-$Z$5)&lt;=(Assumptions!$C12*12),$Z45/(Assumptions!$C12*12),0)+IF((CB$5-$AA$5)&lt;=(Assumptions!$C12*12),$AA45/(Assumptions!$C12*12),0)+IF((CB$5-$AB$5)&lt;=(Assumptions!$C12*12),$AB45/(Assumptions!$C12*12),0)+IF((CB$5-$AC$5)&lt;=(Assumptions!$C12*12),$AC45/(Assumptions!$C12*12),0)+IF((CB$5-$AD$5)&lt;=(Assumptions!$C12*12),$AD45/(Assumptions!$C12*12),0)+IF((CB$5-$AE$5)&lt;=(Assumptions!$C12*12),$AE45/(Assumptions!$C12*12),0)+IF((CB$5-$AF$5)&lt;=(Assumptions!$C12*12),$AF45/(Assumptions!$C12*12),0)+IF((CB$5-$AG$5)&lt;=(Assumptions!$C12*12),$AG45/(Assumptions!$C12*12),0)+IF((CB$5-$AH$5)&lt;=(Assumptions!$C12*12),$AH45/(Assumptions!$C12*12),0)+IF((CB$5-$AI$5)&lt;=(Assumptions!$C12*12),$AI45/(Assumptions!$C12*12),0)+IF((CB$5-$AJ$5)&lt;=(Assumptions!$C12*12),$AJ45/(Assumptions!$C12*12),0)+IF((CB$5-$AK$5)&lt;=(Assumptions!$C12*12),$AK45/(Assumptions!$C12*12),0)+IF((CB$5-$AL$5)&lt;=(Assumptions!$C12*12),$AL45/(Assumptions!$C12*12),0)+IF((CB$5-$AM$5)&lt;=(Assumptions!$C12*12),$AM45/(Assumptions!$C12*12),0)+IF((CB$5-$AN$5)&lt;=(Assumptions!$C12*12),$AN45/(Assumptions!$C12*12),0)+IF((CB$5-$AO$5)&lt;=(Assumptions!$C12*12),$AO45/(Assumptions!$C12*12),0)+IF((CB$5-$AP$5)&lt;=(Assumptions!$C12*12),$AP45/(Assumptions!$C12*12),0)+IF((CB$5-$AQ$5)&lt;=(Assumptions!$C12*12),$AQ45/(Assumptions!$C12*12),0)+IF((CB$5-$AR$5)&lt;=(Assumptions!$C12*12),$AR45/(Assumptions!$C12*12),0)+IF((CB$5-$AS$5)&lt;=(Assumptions!$C12*12),$AS45/(Assumptions!$C12*12),0)+IF((CB$5-$AT$5)&lt;=(Assumptions!$C12*12),$AT45/(Assumptions!$C12*12),0)+IF((CB$5-$AU$5)&lt;=(Assumptions!$C12*12),$AU45/(Assumptions!$C12*12),0)+IF((CB$5-$AV$5)&lt;=(Assumptions!$C12*12),$AV45/(Assumptions!$C12*12),0)+IF((CB$5-$AW$5)&lt;=(Assumptions!$C12*12),$AW45/(Assumptions!$C12*12),0)+IF((CB$5-$AX$5)&lt;=(Assumptions!$C12*12),$AX45/(Assumptions!$C12*12),0)+IF((CB$5-$AY$5)&lt;=(Assumptions!$C12*12),$AY45/(Assumptions!$C12*12),0)+IF((CB$5-$AZ$5)&lt;=(Assumptions!$C12*12),$AZ45/(Assumptions!$C12*12),0)+IF((CB$5-$BA$5)&lt;=(Assumptions!$C12*12),$BA45/(Assumptions!$C12*12),0)+IF((CB$5-$BB$5)&lt;=(Assumptions!$C12*12),$BB45/(Assumptions!$C12*12),0)+IF((CB$5-$BC$5)&lt;=(Assumptions!$C12*12),$BC45/(Assumptions!$C12*12),0)+IF((CB$5-$BD$5)&lt;=(Assumptions!$C12*12),$BD45/(Assumptions!$C12*12),0)+IF((CB$5-$BE$5)&lt;=(Assumptions!$C12*12),$BE45/(Assumptions!$C12*12),0)+IF((CB$5-$BF$5)&lt;=(Assumptions!$C12*12),$BF45/(Assumptions!$C12*12),0)+IF((CB$5-$BG$5)&lt;=(Assumptions!$C12*12),$BG45/(Assumptions!$C12*12),0)+IF((CB$5-$BH$5)&lt;=(Assumptions!$C12*12),$BH45/(Assumptions!$C12*12),0)+IF((CB$5-$BI$5)&lt;=(Assumptions!$C12*12),$BI45/(Assumptions!$C12*12),0)+IF((CB$5-$BJ$5)&lt;=(Assumptions!$C12*12),$BJ45/(Assumptions!$C12*12),0)+IF((CB$5-$BK$5)&lt;=(Assumptions!$C12*12),$BK45/(Assumptions!$C12*12),0)+IF((CB$5-$BL$5)&lt;=(Assumptions!$C12*12),$BL45/(Assumptions!$C12*12),0)+IF((CB$5-$BM$5)&lt;=(Assumptions!$C12*12),$BM45/(Assumptions!$C12*12),0)+IF((CB$5-$BN$5)&lt;=(Assumptions!$C12*12),$BN45/(Assumptions!$C12*12),0)+IF((CB$5-$BO$5)&lt;=(Assumptions!$C12*12),$BO45/(Assumptions!$C12*12),0)+IF((CB$5-$BP$5)&lt;=(Assumptions!$C12*12),$BP45/(Assumptions!$C12*12),0)+IF((CB$5-$BQ$5)&lt;=(Assumptions!$C12*12),$BQ45/(Assumptions!$C12*12),0)+IF((CB$5-$BR$5)&lt;=(Assumptions!$C12*12),$BR45/(Assumptions!$C12*12),0)+IF((CB$5-$BS$5)&lt;=(Assumptions!$C12*12),$BS45/(Assumptions!$C12*12),0)+IF((CB$5-$BT$5)&lt;=(Assumptions!$C12*12),$BT45/(Assumptions!$C12*12),0)+IF((CB$5-$BU$5)&lt;=(Assumptions!$C12*12),$BU45/(Assumptions!$C12*12),0)+IF((CB$5-$BV$5)&lt;=(Assumptions!$C12*12),$BV45/(Assumptions!$C12*12),0)+IF((CB$5-$BW$5)&lt;=(Assumptions!$C12*12),$BW45/(Assumptions!$C12*12),0)+IF((CB$5-$BX$5)&lt;=(Assumptions!$C12*12),$BX45/(Assumptions!$C12*12),0)+IF((CB$5-$BY$5)&lt;=(Assumptions!$C12*12),$BY45/(Assumptions!$C12*12),0)+IF((CB$5-$BZ$5)&lt;=(Assumptions!$C12*12),$BZ45/(Assumptions!$C12*12),0)+IF((CB$5-$CA$5)&lt;=(Assumptions!$C12*12),$CA45/(Assumptions!$C12*12),0)</f>
        <v>0</v>
      </c>
      <c r="CC57" s="557">
        <f>IF((CC$5-$D$5)&lt;=(Assumptions!$C12*12),$D45/(Assumptions!$C12*12),0)+IF((CC$5-$E$5)&lt;=(Assumptions!$C12*12),$E45/(Assumptions!$C12*12),0)+IF((CC$5-$F$5)&lt;=(Assumptions!$C12*12),$F45/(Assumptions!$C12*12),0)+IF((CC$5-$G$5)&lt;=(Assumptions!$C12*12),$G45/(Assumptions!$C12*12),0)+IF((CC$5-$H$5)&lt;=(Assumptions!$C12*12),$H45/(Assumptions!$C12*12),0)+IF((CC$5-$I$5)&lt;=(Assumptions!$C12*12),$I45/(Assumptions!$C12*12),0)+IF((CC$5-$J$5)&lt;=(Assumptions!$C12*12),$J45/(Assumptions!$C12*12),0)+IF((CC$5-$K$5)&lt;=(Assumptions!$C12*12),$K45/(Assumptions!$C12*12),0)+IF((CC$5-$L$5)&lt;=(Assumptions!$C12*12),$L45/(Assumptions!$C12*12),0)+IF((CC$5-$M$5)&lt;=(Assumptions!$C12*12),$M45/(Assumptions!$C12*12),0)+IF((CC$5-$N$5)&lt;=(Assumptions!$C12*12),$N45/(Assumptions!$C12*12),0)+IF((CC$5-$O$5)&lt;=(Assumptions!$C12*12),$O45/(Assumptions!$C12*12),0)+IF((CC$5-$P$5)&lt;=(Assumptions!$C12*12),$P45/(Assumptions!$C12*12),0)+IF((CC$5-$Q$5)&lt;=(Assumptions!$C12*12),$Q45/(Assumptions!$C12*12),0)+IF((CC$5-$R$5)&lt;=(Assumptions!$C12*12),$R45/(Assumptions!$C12*12),0)+IF((CC$5-$S$5)&lt;=(Assumptions!$C12*12),$S45/(Assumptions!$C12*12),0)+IF((CC$5-$T$5)&lt;=(Assumptions!$C12*12),$T45/(Assumptions!$C12*12),0)+IF((CC$5-$U$5)&lt;=(Assumptions!$C12*12),$U45/(Assumptions!$C12*12),0)+IF((CC$5-$V$5)&lt;=(Assumptions!$C12*12),$V45/(Assumptions!$C12*12),0)+IF((CC$5-$W$5)&lt;=(Assumptions!$C12*12),$W45/(Assumptions!$C12*12),0)+IF((CC$5-$X$5)&lt;=(Assumptions!$C12*12),$X45/(Assumptions!$C12*12),0)+IF((CC$5-$Y$5)&lt;=(Assumptions!$C12*12),$Y45/(Assumptions!$C12*12),0)+IF((CC$5-$Z$5)&lt;=(Assumptions!$C12*12),$Z45/(Assumptions!$C12*12),0)+IF((CC$5-$AA$5)&lt;=(Assumptions!$C12*12),$AA45/(Assumptions!$C12*12),0)+IF((CC$5-$AB$5)&lt;=(Assumptions!$C12*12),$AB45/(Assumptions!$C12*12),0)+IF((CC$5-$AC$5)&lt;=(Assumptions!$C12*12),$AC45/(Assumptions!$C12*12),0)+IF((CC$5-$AD$5)&lt;=(Assumptions!$C12*12),$AD45/(Assumptions!$C12*12),0)+IF((CC$5-$AE$5)&lt;=(Assumptions!$C12*12),$AE45/(Assumptions!$C12*12),0)+IF((CC$5-$AF$5)&lt;=(Assumptions!$C12*12),$AF45/(Assumptions!$C12*12),0)+IF((CC$5-$AG$5)&lt;=(Assumptions!$C12*12),$AG45/(Assumptions!$C12*12),0)+IF((CC$5-$AH$5)&lt;=(Assumptions!$C12*12),$AH45/(Assumptions!$C12*12),0)+IF((CC$5-$AI$5)&lt;=(Assumptions!$C12*12),$AI45/(Assumptions!$C12*12),0)+IF((CC$5-$AJ$5)&lt;=(Assumptions!$C12*12),$AJ45/(Assumptions!$C12*12),0)+IF((CC$5-$AK$5)&lt;=(Assumptions!$C12*12),$AK45/(Assumptions!$C12*12),0)+IF((CC$5-$AL$5)&lt;=(Assumptions!$C12*12),$AL45/(Assumptions!$C12*12),0)+IF((CC$5-$AM$5)&lt;=(Assumptions!$C12*12),$AM45/(Assumptions!$C12*12),0)+IF((CC$5-$AN$5)&lt;=(Assumptions!$C12*12),$AN45/(Assumptions!$C12*12),0)+IF((CC$5-$AO$5)&lt;=(Assumptions!$C12*12),$AO45/(Assumptions!$C12*12),0)+IF((CC$5-$AP$5)&lt;=(Assumptions!$C12*12),$AP45/(Assumptions!$C12*12),0)+IF((CC$5-$AQ$5)&lt;=(Assumptions!$C12*12),$AQ45/(Assumptions!$C12*12),0)+IF((CC$5-$AR$5)&lt;=(Assumptions!$C12*12),$AR45/(Assumptions!$C12*12),0)+IF((CC$5-$AS$5)&lt;=(Assumptions!$C12*12),$AS45/(Assumptions!$C12*12),0)+IF((CC$5-$AT$5)&lt;=(Assumptions!$C12*12),$AT45/(Assumptions!$C12*12),0)+IF((CC$5-$AU$5)&lt;=(Assumptions!$C12*12),$AU45/(Assumptions!$C12*12),0)+IF((CC$5-$AV$5)&lt;=(Assumptions!$C12*12),$AV45/(Assumptions!$C12*12),0)+IF((CC$5-$AW$5)&lt;=(Assumptions!$C12*12),$AW45/(Assumptions!$C12*12),0)+IF((CC$5-$AX$5)&lt;=(Assumptions!$C12*12),$AX45/(Assumptions!$C12*12),0)+IF((CC$5-$AY$5)&lt;=(Assumptions!$C12*12),$AY45/(Assumptions!$C12*12),0)+IF((CC$5-$AZ$5)&lt;=(Assumptions!$C12*12),$AZ45/(Assumptions!$C12*12),0)+IF((CC$5-$BA$5)&lt;=(Assumptions!$C12*12),$BA45/(Assumptions!$C12*12),0)+IF((CC$5-$BB$5)&lt;=(Assumptions!$C12*12),$BB45/(Assumptions!$C12*12),0)+IF((CC$5-$BC$5)&lt;=(Assumptions!$C12*12),$BC45/(Assumptions!$C12*12),0)+IF((CC$5-$BD$5)&lt;=(Assumptions!$C12*12),$BD45/(Assumptions!$C12*12),0)+IF((CC$5-$BE$5)&lt;=(Assumptions!$C12*12),$BE45/(Assumptions!$C12*12),0)+IF((CC$5-$BF$5)&lt;=(Assumptions!$C12*12),$BF45/(Assumptions!$C12*12),0)+IF((CC$5-$BG$5)&lt;=(Assumptions!$C12*12),$BG45/(Assumptions!$C12*12),0)+IF((CC$5-$BH$5)&lt;=(Assumptions!$C12*12),$BH45/(Assumptions!$C12*12),0)+IF((CC$5-$BI$5)&lt;=(Assumptions!$C12*12),$BI45/(Assumptions!$C12*12),0)+IF((CC$5-$BJ$5)&lt;=(Assumptions!$C12*12),$BJ45/(Assumptions!$C12*12),0)+IF((CC$5-$BK$5)&lt;=(Assumptions!$C12*12),$BK45/(Assumptions!$C12*12),0)+IF((CC$5-$BL$5)&lt;=(Assumptions!$C12*12),$BL45/(Assumptions!$C12*12),0)+IF((CC$5-$BM$5)&lt;=(Assumptions!$C12*12),$BM45/(Assumptions!$C12*12),0)+IF((CC$5-$BN$5)&lt;=(Assumptions!$C12*12),$BN45/(Assumptions!$C12*12),0)+IF((CC$5-$BO$5)&lt;=(Assumptions!$C12*12),$BO45/(Assumptions!$C12*12),0)+IF((CC$5-$BP$5)&lt;=(Assumptions!$C12*12),$BP45/(Assumptions!$C12*12),0)+IF((CC$5-$BQ$5)&lt;=(Assumptions!$C12*12),$BQ45/(Assumptions!$C12*12),0)+IF((CC$5-$BR$5)&lt;=(Assumptions!$C12*12),$BR45/(Assumptions!$C12*12),0)+IF((CC$5-$BS$5)&lt;=(Assumptions!$C12*12),$BS45/(Assumptions!$C12*12),0)+IF((CC$5-$BT$5)&lt;=(Assumptions!$C12*12),$BT45/(Assumptions!$C12*12),0)+IF((CC$5-$BU$5)&lt;=(Assumptions!$C12*12),$BU45/(Assumptions!$C12*12),0)+IF((CC$5-$BV$5)&lt;=(Assumptions!$C12*12),$BV45/(Assumptions!$C12*12),0)+IF((CC$5-$BW$5)&lt;=(Assumptions!$C12*12),$BW45/(Assumptions!$C12*12),0)+IF((CC$5-$BX$5)&lt;=(Assumptions!$C12*12),$BX45/(Assumptions!$C12*12),0)+IF((CC$5-$BY$5)&lt;=(Assumptions!$C12*12),$BY45/(Assumptions!$C12*12),0)+IF((CC$5-$BZ$5)&lt;=(Assumptions!$C12*12),$BZ45/(Assumptions!$C12*12),0)+IF((CC$5-$CA$5)&lt;=(Assumptions!$C12*12),$CA45/(Assumptions!$C12*12),0)+IF((CC$5-$CB$5)&lt;=(Assumptions!$C12*12),$CB45/(Assumptions!$C12*12),0)</f>
        <v>0</v>
      </c>
      <c r="CD57" s="557">
        <f>IF((CD$5-$D$5)&lt;=(Assumptions!$C12*12),$D45/(Assumptions!$C12*12),0)+IF((CD$5-$E$5)&lt;=(Assumptions!$C12*12),$E45/(Assumptions!$C12*12),0)+IF((CD$5-$F$5)&lt;=(Assumptions!$C12*12),$F45/(Assumptions!$C12*12),0)+IF((CD$5-$G$5)&lt;=(Assumptions!$C12*12),$G45/(Assumptions!$C12*12),0)+IF((CD$5-$H$5)&lt;=(Assumptions!$C12*12),$H45/(Assumptions!$C12*12),0)+IF((CD$5-$I$5)&lt;=(Assumptions!$C12*12),$I45/(Assumptions!$C12*12),0)+IF((CD$5-$J$5)&lt;=(Assumptions!$C12*12),$J45/(Assumptions!$C12*12),0)+IF((CD$5-$K$5)&lt;=(Assumptions!$C12*12),$K45/(Assumptions!$C12*12),0)+IF((CD$5-$L$5)&lt;=(Assumptions!$C12*12),$L45/(Assumptions!$C12*12),0)+IF((CD$5-$M$5)&lt;=(Assumptions!$C12*12),$M45/(Assumptions!$C12*12),0)+IF((CD$5-$N$5)&lt;=(Assumptions!$C12*12),$N45/(Assumptions!$C12*12),0)+IF((CD$5-$O$5)&lt;=(Assumptions!$C12*12),$O45/(Assumptions!$C12*12),0)+IF((CD$5-$P$5)&lt;=(Assumptions!$C12*12),$P45/(Assumptions!$C12*12),0)+IF((CD$5-$Q$5)&lt;=(Assumptions!$C12*12),$Q45/(Assumptions!$C12*12),0)+IF((CD$5-$R$5)&lt;=(Assumptions!$C12*12),$R45/(Assumptions!$C12*12),0)+IF((CD$5-$S$5)&lt;=(Assumptions!$C12*12),$S45/(Assumptions!$C12*12),0)+IF((CD$5-$T$5)&lt;=(Assumptions!$C12*12),$T45/(Assumptions!$C12*12),0)+IF((CD$5-$U$5)&lt;=(Assumptions!$C12*12),$U45/(Assumptions!$C12*12),0)+IF((CD$5-$V$5)&lt;=(Assumptions!$C12*12),$V45/(Assumptions!$C12*12),0)+IF((CD$5-$W$5)&lt;=(Assumptions!$C12*12),$W45/(Assumptions!$C12*12),0)+IF((CD$5-$X$5)&lt;=(Assumptions!$C12*12),$X45/(Assumptions!$C12*12),0)+IF((CD$5-$Y$5)&lt;=(Assumptions!$C12*12),$Y45/(Assumptions!$C12*12),0)+IF((CD$5-$Z$5)&lt;=(Assumptions!$C12*12),$Z45/(Assumptions!$C12*12),0)+IF((CD$5-$AA$5)&lt;=(Assumptions!$C12*12),$AA45/(Assumptions!$C12*12),0)+IF((CD$5-$AB$5)&lt;=(Assumptions!$C12*12),$AB45/(Assumptions!$C12*12),0)+IF((CD$5-$AC$5)&lt;=(Assumptions!$C12*12),$AC45/(Assumptions!$C12*12),0)+IF((CD$5-$AD$5)&lt;=(Assumptions!$C12*12),$AD45/(Assumptions!$C12*12),0)+IF((CD$5-$AE$5)&lt;=(Assumptions!$C12*12),$AE45/(Assumptions!$C12*12),0)+IF((CD$5-$AF$5)&lt;=(Assumptions!$C12*12),$AF45/(Assumptions!$C12*12),0)+IF((CD$5-$AG$5)&lt;=(Assumptions!$C12*12),$AG45/(Assumptions!$C12*12),0)+IF((CD$5-$AH$5)&lt;=(Assumptions!$C12*12),$AH45/(Assumptions!$C12*12),0)+IF((CD$5-$AI$5)&lt;=(Assumptions!$C12*12),$AI45/(Assumptions!$C12*12),0)+IF((CD$5-$AJ$5)&lt;=(Assumptions!$C12*12),$AJ45/(Assumptions!$C12*12),0)+IF((CD$5-$AK$5)&lt;=(Assumptions!$C12*12),$AK45/(Assumptions!$C12*12),0)+IF((CD$5-$AL$5)&lt;=(Assumptions!$C12*12),$AL45/(Assumptions!$C12*12),0)+IF((CD$5-$AM$5)&lt;=(Assumptions!$C12*12),$AM45/(Assumptions!$C12*12),0)+IF((CD$5-$AN$5)&lt;=(Assumptions!$C12*12),$AN45/(Assumptions!$C12*12),0)+IF((CD$5-$AO$5)&lt;=(Assumptions!$C12*12),$AO45/(Assumptions!$C12*12),0)+IF((CD$5-$AP$5)&lt;=(Assumptions!$C12*12),$AP45/(Assumptions!$C12*12),0)+IF((CD$5-$AQ$5)&lt;=(Assumptions!$C12*12),$AQ45/(Assumptions!$C12*12),0)+IF((CD$5-$AR$5)&lt;=(Assumptions!$C12*12),$AR45/(Assumptions!$C12*12),0)+IF((CD$5-$AS$5)&lt;=(Assumptions!$C12*12),$AS45/(Assumptions!$C12*12),0)+IF((CD$5-$AT$5)&lt;=(Assumptions!$C12*12),$AT45/(Assumptions!$C12*12),0)+IF((CD$5-$AU$5)&lt;=(Assumptions!$C12*12),$AU45/(Assumptions!$C12*12),0)+IF((CD$5-$AV$5)&lt;=(Assumptions!$C12*12),$AV45/(Assumptions!$C12*12),0)+IF((CD$5-$AW$5)&lt;=(Assumptions!$C12*12),$AW45/(Assumptions!$C12*12),0)+IF((CD$5-$AX$5)&lt;=(Assumptions!$C12*12),$AX45/(Assumptions!$C12*12),0)+IF((CD$5-$AY$5)&lt;=(Assumptions!$C12*12),$AY45/(Assumptions!$C12*12),0)+IF((CD$5-$AZ$5)&lt;=(Assumptions!$C12*12),$AZ45/(Assumptions!$C12*12),0)+IF((CD$5-$BA$5)&lt;=(Assumptions!$C12*12),$BA45/(Assumptions!$C12*12),0)+IF((CD$5-$BB$5)&lt;=(Assumptions!$C12*12),$BB45/(Assumptions!$C12*12),0)+IF((CD$5-$BC$5)&lt;=(Assumptions!$C12*12),$BC45/(Assumptions!$C12*12),0)+IF((CD$5-$BD$5)&lt;=(Assumptions!$C12*12),$BD45/(Assumptions!$C12*12),0)+IF((CD$5-$BE$5)&lt;=(Assumptions!$C12*12),$BE45/(Assumptions!$C12*12),0)+IF((CD$5-$BF$5)&lt;=(Assumptions!$C12*12),$BF45/(Assumptions!$C12*12),0)+IF((CD$5-$BG$5)&lt;=(Assumptions!$C12*12),$BG45/(Assumptions!$C12*12),0)+IF((CD$5-$BH$5)&lt;=(Assumptions!$C12*12),$BH45/(Assumptions!$C12*12),0)+IF((CD$5-$BI$5)&lt;=(Assumptions!$C12*12),$BI45/(Assumptions!$C12*12),0)+IF((CD$5-$BJ$5)&lt;=(Assumptions!$C12*12),$BJ45/(Assumptions!$C12*12),0)+IF((CD$5-$BK$5)&lt;=(Assumptions!$C12*12),$BK45/(Assumptions!$C12*12),0)+IF((CD$5-$BL$5)&lt;=(Assumptions!$C12*12),$BL45/(Assumptions!$C12*12),0)+IF((CD$5-$BM$5)&lt;=(Assumptions!$C12*12),$BM45/(Assumptions!$C12*12),0)+IF((CD$5-$BN$5)&lt;=(Assumptions!$C12*12),$BN45/(Assumptions!$C12*12),0)+IF((CD$5-$BO$5)&lt;=(Assumptions!$C12*12),$BO45/(Assumptions!$C12*12),0)+IF((CD$5-$BP$5)&lt;=(Assumptions!$C12*12),$BP45/(Assumptions!$C12*12),0)+IF((CD$5-$BQ$5)&lt;=(Assumptions!$C12*12),$BQ45/(Assumptions!$C12*12),0)+IF((CD$5-$BR$5)&lt;=(Assumptions!$C12*12),$BR45/(Assumptions!$C12*12),0)+IF((CD$5-$BS$5)&lt;=(Assumptions!$C12*12),$BS45/(Assumptions!$C12*12),0)+IF((CD$5-$BT$5)&lt;=(Assumptions!$C12*12),$BT45/(Assumptions!$C12*12),0)+IF((CD$5-$BU$5)&lt;=(Assumptions!$C12*12),$BU45/(Assumptions!$C12*12),0)+IF((CD$5-$BV$5)&lt;=(Assumptions!$C12*12),$BV45/(Assumptions!$C12*12),0)+IF((CD$5-$BW$5)&lt;=(Assumptions!$C12*12),$BW45/(Assumptions!$C12*12),0)+IF((CD$5-$BX$5)&lt;=(Assumptions!$C12*12),$BX45/(Assumptions!$C12*12),0)+IF((CD$5-$BY$5)&lt;=(Assumptions!$C12*12),$BY45/(Assumptions!$C12*12),0)+IF((CD$5-$BZ$5)&lt;=(Assumptions!$C12*12),$BZ45/(Assumptions!$C12*12),0)+IF((CD$5-$CA$5)&lt;=(Assumptions!$C12*12),$CA45/(Assumptions!$C12*12),0)+IF((CD$5-$CB$5)&lt;=(Assumptions!$C12*12),$CB45/(Assumptions!$C12*12),0)+IF((CD$5-$CC$5)&lt;=(Assumptions!$C12*12),$CC45/(Assumptions!$C12*12),0)</f>
        <v>0</v>
      </c>
      <c r="CE57" s="557">
        <f>IF((CE$5-$D$5)&lt;=(Assumptions!$C12*12),$D45/(Assumptions!$C12*12),0)+IF((CE$5-$E$5)&lt;=(Assumptions!$C12*12),$E45/(Assumptions!$C12*12),0)+IF((CE$5-$F$5)&lt;=(Assumptions!$C12*12),$F45/(Assumptions!$C12*12),0)+IF((CE$5-$G$5)&lt;=(Assumptions!$C12*12),$G45/(Assumptions!$C12*12),0)+IF((CE$5-$H$5)&lt;=(Assumptions!$C12*12),$H45/(Assumptions!$C12*12),0)+IF((CE$5-$I$5)&lt;=(Assumptions!$C12*12),$I45/(Assumptions!$C12*12),0)+IF((CE$5-$J$5)&lt;=(Assumptions!$C12*12),$J45/(Assumptions!$C12*12),0)+IF((CE$5-$K$5)&lt;=(Assumptions!$C12*12),$K45/(Assumptions!$C12*12),0)+IF((CE$5-$L$5)&lt;=(Assumptions!$C12*12),$L45/(Assumptions!$C12*12),0)+IF((CE$5-$M$5)&lt;=(Assumptions!$C12*12),$M45/(Assumptions!$C12*12),0)+IF((CE$5-$N$5)&lt;=(Assumptions!$C12*12),$N45/(Assumptions!$C12*12),0)+IF((CE$5-$O$5)&lt;=(Assumptions!$C12*12),$O45/(Assumptions!$C12*12),0)+IF((CE$5-$P$5)&lt;=(Assumptions!$C12*12),$P45/(Assumptions!$C12*12),0)+IF((CE$5-$Q$5)&lt;=(Assumptions!$C12*12),$Q45/(Assumptions!$C12*12),0)+IF((CE$5-$R$5)&lt;=(Assumptions!$C12*12),$R45/(Assumptions!$C12*12),0)+IF((CE$5-$S$5)&lt;=(Assumptions!$C12*12),$S45/(Assumptions!$C12*12),0)+IF((CE$5-$T$5)&lt;=(Assumptions!$C12*12),$T45/(Assumptions!$C12*12),0)+IF((CE$5-$U$5)&lt;=(Assumptions!$C12*12),$U45/(Assumptions!$C12*12),0)+IF((CE$5-$V$5)&lt;=(Assumptions!$C12*12),$V45/(Assumptions!$C12*12),0)+IF((CE$5-$W$5)&lt;=(Assumptions!$C12*12),$W45/(Assumptions!$C12*12),0)+IF((CE$5-$X$5)&lt;=(Assumptions!$C12*12),$X45/(Assumptions!$C12*12),0)+IF((CE$5-$Y$5)&lt;=(Assumptions!$C12*12),$Y45/(Assumptions!$C12*12),0)+IF((CE$5-$Z$5)&lt;=(Assumptions!$C12*12),$Z45/(Assumptions!$C12*12),0)+IF((CE$5-$AA$5)&lt;=(Assumptions!$C12*12),$AA45/(Assumptions!$C12*12),0)+IF((CE$5-$AB$5)&lt;=(Assumptions!$C12*12),$AB45/(Assumptions!$C12*12),0)+IF((CE$5-$AC$5)&lt;=(Assumptions!$C12*12),$AC45/(Assumptions!$C12*12),0)+IF((CE$5-$AD$5)&lt;=(Assumptions!$C12*12),$AD45/(Assumptions!$C12*12),0)+IF((CE$5-$AE$5)&lt;=(Assumptions!$C12*12),$AE45/(Assumptions!$C12*12),0)+IF((CE$5-$AF$5)&lt;=(Assumptions!$C12*12),$AF45/(Assumptions!$C12*12),0)+IF((CE$5-$AG$5)&lt;=(Assumptions!$C12*12),$AG45/(Assumptions!$C12*12),0)+IF((CE$5-$AH$5)&lt;=(Assumptions!$C12*12),$AH45/(Assumptions!$C12*12),0)+IF((CE$5-$AI$5)&lt;=(Assumptions!$C12*12),$AI45/(Assumptions!$C12*12),0)+IF((CE$5-$AJ$5)&lt;=(Assumptions!$C12*12),$AJ45/(Assumptions!$C12*12),0)+IF((CE$5-$AK$5)&lt;=(Assumptions!$C12*12),$AK45/(Assumptions!$C12*12),0)+IF((CE$5-$AL$5)&lt;=(Assumptions!$C12*12),$AL45/(Assumptions!$C12*12),0)+IF((CE$5-$AM$5)&lt;=(Assumptions!$C12*12),$AM45/(Assumptions!$C12*12),0)+IF((CE$5-$AN$5)&lt;=(Assumptions!$C12*12),$AN45/(Assumptions!$C12*12),0)+IF((CE$5-$AO$5)&lt;=(Assumptions!$C12*12),$AO45/(Assumptions!$C12*12),0)+IF((CE$5-$AP$5)&lt;=(Assumptions!$C12*12),$AP45/(Assumptions!$C12*12),0)+IF((CE$5-$AQ$5)&lt;=(Assumptions!$C12*12),$AQ45/(Assumptions!$C12*12),0)+IF((CE$5-$AR$5)&lt;=(Assumptions!$C12*12),$AR45/(Assumptions!$C12*12),0)+IF((CE$5-$AS$5)&lt;=(Assumptions!$C12*12),$AS45/(Assumptions!$C12*12),0)+IF((CE$5-$AT$5)&lt;=(Assumptions!$C12*12),$AT45/(Assumptions!$C12*12),0)+IF((CE$5-$AU$5)&lt;=(Assumptions!$C12*12),$AU45/(Assumptions!$C12*12),0)+IF((CE$5-$AV$5)&lt;=(Assumptions!$C12*12),$AV45/(Assumptions!$C12*12),0)+IF((CE$5-$AW$5)&lt;=(Assumptions!$C12*12),$AW45/(Assumptions!$C12*12),0)+IF((CE$5-$AX$5)&lt;=(Assumptions!$C12*12),$AX45/(Assumptions!$C12*12),0)+IF((CE$5-$AY$5)&lt;=(Assumptions!$C12*12),$AY45/(Assumptions!$C12*12),0)+IF((CE$5-$AZ$5)&lt;=(Assumptions!$C12*12),$AZ45/(Assumptions!$C12*12),0)+IF((CE$5-$BA$5)&lt;=(Assumptions!$C12*12),$BA45/(Assumptions!$C12*12),0)+IF((CE$5-$BB$5)&lt;=(Assumptions!$C12*12),$BB45/(Assumptions!$C12*12),0)+IF((CE$5-$BC$5)&lt;=(Assumptions!$C12*12),$BC45/(Assumptions!$C12*12),0)+IF((CE$5-$BD$5)&lt;=(Assumptions!$C12*12),$BD45/(Assumptions!$C12*12),0)+IF((CE$5-$BE$5)&lt;=(Assumptions!$C12*12),$BE45/(Assumptions!$C12*12),0)+IF((CE$5-$BF$5)&lt;=(Assumptions!$C12*12),$BF45/(Assumptions!$C12*12),0)+IF((CE$5-$BG$5)&lt;=(Assumptions!$C12*12),$BG45/(Assumptions!$C12*12),0)+IF((CE$5-$BH$5)&lt;=(Assumptions!$C12*12),$BH45/(Assumptions!$C12*12),0)+IF((CE$5-$BI$5)&lt;=(Assumptions!$C12*12),$BI45/(Assumptions!$C12*12),0)+IF((CE$5-$BJ$5)&lt;=(Assumptions!$C12*12),$BJ45/(Assumptions!$C12*12),0)+IF((CE$5-$BK$5)&lt;=(Assumptions!$C12*12),$BK45/(Assumptions!$C12*12),0)+IF((CE$5-$BL$5)&lt;=(Assumptions!$C12*12),$BL45/(Assumptions!$C12*12),0)+IF((CE$5-$BM$5)&lt;=(Assumptions!$C12*12),$BM45/(Assumptions!$C12*12),0)+IF((CE$5-$BN$5)&lt;=(Assumptions!$C12*12),$BN45/(Assumptions!$C12*12),0)+IF((CE$5-$BO$5)&lt;=(Assumptions!$C12*12),$BO45/(Assumptions!$C12*12),0)+IF((CE$5-$BP$5)&lt;=(Assumptions!$C12*12),$BP45/(Assumptions!$C12*12),0)+IF((CE$5-$BQ$5)&lt;=(Assumptions!$C12*12),$BQ45/(Assumptions!$C12*12),0)+IF((CE$5-$BR$5)&lt;=(Assumptions!$C12*12),$BR45/(Assumptions!$C12*12),0)+IF((CE$5-$BS$5)&lt;=(Assumptions!$C12*12),$BS45/(Assumptions!$C12*12),0)+IF((CE$5-$BT$5)&lt;=(Assumptions!$C12*12),$BT45/(Assumptions!$C12*12),0)+IF((CE$5-$BU$5)&lt;=(Assumptions!$C12*12),$BU45/(Assumptions!$C12*12),0)+IF((CE$5-$BV$5)&lt;=(Assumptions!$C12*12),$BV45/(Assumptions!$C12*12),0)+IF((CE$5-$BW$5)&lt;=(Assumptions!$C12*12),$BW45/(Assumptions!$C12*12),0)+IF((CE$5-$BX$5)&lt;=(Assumptions!$C12*12),$BX45/(Assumptions!$C12*12),0)+IF((CE$5-$BY$5)&lt;=(Assumptions!$C12*12),$BY45/(Assumptions!$C12*12),0)+IF((CE$5-$BZ$5)&lt;=(Assumptions!$C12*12),$BZ45/(Assumptions!$C12*12),0)+IF((CE$5-$CA$5)&lt;=(Assumptions!$C12*12),$CA45/(Assumptions!$C12*12),0)+IF((CE$5-$CB$5)&lt;=(Assumptions!$C12*12),$CB45/(Assumptions!$C12*12),0)+IF((CE$5-$CC$5)&lt;=(Assumptions!$C12*12),$CC45/(Assumptions!$C12*12),0)+IF((CE$5-$CD$5)&lt;=(Assumptions!$C12*12),$CD45/(Assumptions!$C12*12),0)</f>
        <v>0</v>
      </c>
      <c r="CF57" s="557">
        <f>IF((CF$5-$D$5)&lt;=(Assumptions!$C12*12),$D45/(Assumptions!$C12*12),0)+IF((CF$5-$E$5)&lt;=(Assumptions!$C12*12),$E45/(Assumptions!$C12*12),0)+IF((CF$5-$F$5)&lt;=(Assumptions!$C12*12),$F45/(Assumptions!$C12*12),0)+IF((CF$5-$G$5)&lt;=(Assumptions!$C12*12),$G45/(Assumptions!$C12*12),0)+IF((CF$5-$H$5)&lt;=(Assumptions!$C12*12),$H45/(Assumptions!$C12*12),0)+IF((CF$5-$I$5)&lt;=(Assumptions!$C12*12),$I45/(Assumptions!$C12*12),0)+IF((CF$5-$J$5)&lt;=(Assumptions!$C12*12),$J45/(Assumptions!$C12*12),0)+IF((CF$5-$K$5)&lt;=(Assumptions!$C12*12),$K45/(Assumptions!$C12*12),0)+IF((CF$5-$L$5)&lt;=(Assumptions!$C12*12),$L45/(Assumptions!$C12*12),0)+IF((CF$5-$M$5)&lt;=(Assumptions!$C12*12),$M45/(Assumptions!$C12*12),0)+IF((CF$5-$N$5)&lt;=(Assumptions!$C12*12),$N45/(Assumptions!$C12*12),0)+IF((CF$5-$O$5)&lt;=(Assumptions!$C12*12),$O45/(Assumptions!$C12*12),0)+IF((CF$5-$P$5)&lt;=(Assumptions!$C12*12),$P45/(Assumptions!$C12*12),0)+IF((CF$5-$Q$5)&lt;=(Assumptions!$C12*12),$Q45/(Assumptions!$C12*12),0)+IF((CF$5-$R$5)&lt;=(Assumptions!$C12*12),$R45/(Assumptions!$C12*12),0)+IF((CF$5-$S$5)&lt;=(Assumptions!$C12*12),$S45/(Assumptions!$C12*12),0)+IF((CF$5-$T$5)&lt;=(Assumptions!$C12*12),$T45/(Assumptions!$C12*12),0)+IF((CF$5-$U$5)&lt;=(Assumptions!$C12*12),$U45/(Assumptions!$C12*12),0)+IF((CF$5-$V$5)&lt;=(Assumptions!$C12*12),$V45/(Assumptions!$C12*12),0)+IF((CF$5-$W$5)&lt;=(Assumptions!$C12*12),$W45/(Assumptions!$C12*12),0)+IF((CF$5-$X$5)&lt;=(Assumptions!$C12*12),$X45/(Assumptions!$C12*12),0)+IF((CF$5-$Y$5)&lt;=(Assumptions!$C12*12),$Y45/(Assumptions!$C12*12),0)+IF((CF$5-$Z$5)&lt;=(Assumptions!$C12*12),$Z45/(Assumptions!$C12*12),0)+IF((CF$5-$AA$5)&lt;=(Assumptions!$C12*12),$AA45/(Assumptions!$C12*12),0)+IF((CF$5-$AB$5)&lt;=(Assumptions!$C12*12),$AB45/(Assumptions!$C12*12),0)+IF((CF$5-$AC$5)&lt;=(Assumptions!$C12*12),$AC45/(Assumptions!$C12*12),0)+IF((CF$5-$AD$5)&lt;=(Assumptions!$C12*12),$AD45/(Assumptions!$C12*12),0)+IF((CF$5-$AE$5)&lt;=(Assumptions!$C12*12),$AE45/(Assumptions!$C12*12),0)+IF((CF$5-$AF$5)&lt;=(Assumptions!$C12*12),$AF45/(Assumptions!$C12*12),0)+IF((CF$5-$AG$5)&lt;=(Assumptions!$C12*12),$AG45/(Assumptions!$C12*12),0)+IF((CF$5-$AH$5)&lt;=(Assumptions!$C12*12),$AH45/(Assumptions!$C12*12),0)+IF((CF$5-$AI$5)&lt;=(Assumptions!$C12*12),$AI45/(Assumptions!$C12*12),0)+IF((CF$5-$AJ$5)&lt;=(Assumptions!$C12*12),$AJ45/(Assumptions!$C12*12),0)+IF((CF$5-$AK$5)&lt;=(Assumptions!$C12*12),$AK45/(Assumptions!$C12*12),0)+IF((CF$5-$AL$5)&lt;=(Assumptions!$C12*12),$AL45/(Assumptions!$C12*12),0)+IF((CF$5-$AM$5)&lt;=(Assumptions!$C12*12),$AM45/(Assumptions!$C12*12),0)+IF((CF$5-$AN$5)&lt;=(Assumptions!$C12*12),$AN45/(Assumptions!$C12*12),0)+IF((CF$5-$AO$5)&lt;=(Assumptions!$C12*12),$AO45/(Assumptions!$C12*12),0)+IF((CF$5-$AP$5)&lt;=(Assumptions!$C12*12),$AP45/(Assumptions!$C12*12),0)+IF((CF$5-$AQ$5)&lt;=(Assumptions!$C12*12),$AQ45/(Assumptions!$C12*12),0)+IF((CF$5-$AR$5)&lt;=(Assumptions!$C12*12),$AR45/(Assumptions!$C12*12),0)+IF((CF$5-$AS$5)&lt;=(Assumptions!$C12*12),$AS45/(Assumptions!$C12*12),0)+IF((CF$5-$AT$5)&lt;=(Assumptions!$C12*12),$AT45/(Assumptions!$C12*12),0)+IF((CF$5-$AU$5)&lt;=(Assumptions!$C12*12),$AU45/(Assumptions!$C12*12),0)+IF((CF$5-$AV$5)&lt;=(Assumptions!$C12*12),$AV45/(Assumptions!$C12*12),0)+IF((CF$5-$AW$5)&lt;=(Assumptions!$C12*12),$AW45/(Assumptions!$C12*12),0)+IF((CF$5-$AX$5)&lt;=(Assumptions!$C12*12),$AX45/(Assumptions!$C12*12),0)+IF((CF$5-$AY$5)&lt;=(Assumptions!$C12*12),$AY45/(Assumptions!$C12*12),0)+IF((CF$5-$AZ$5)&lt;=(Assumptions!$C12*12),$AZ45/(Assumptions!$C12*12),0)+IF((CF$5-$BA$5)&lt;=(Assumptions!$C12*12),$BA45/(Assumptions!$C12*12),0)+IF((CF$5-$BB$5)&lt;=(Assumptions!$C12*12),$BB45/(Assumptions!$C12*12),0)+IF((CF$5-$BC$5)&lt;=(Assumptions!$C12*12),$BC45/(Assumptions!$C12*12),0)+IF((CF$5-$BD$5)&lt;=(Assumptions!$C12*12),$BD45/(Assumptions!$C12*12),0)+IF((CF$5-$BE$5)&lt;=(Assumptions!$C12*12),$BE45/(Assumptions!$C12*12),0)+IF((CF$5-$BF$5)&lt;=(Assumptions!$C12*12),$BF45/(Assumptions!$C12*12),0)+IF((CF$5-$BG$5)&lt;=(Assumptions!$C12*12),$BG45/(Assumptions!$C12*12),0)+IF((CF$5-$BH$5)&lt;=(Assumptions!$C12*12),$BH45/(Assumptions!$C12*12),0)+IF((CF$5-$BI$5)&lt;=(Assumptions!$C12*12),$BI45/(Assumptions!$C12*12),0)+IF((CF$5-$BJ$5)&lt;=(Assumptions!$C12*12),$BJ45/(Assumptions!$C12*12),0)+IF((CF$5-$BK$5)&lt;=(Assumptions!$C12*12),$BK45/(Assumptions!$C12*12),0)+IF((CF$5-$BL$5)&lt;=(Assumptions!$C12*12),$BL45/(Assumptions!$C12*12),0)+IF((CF$5-$BM$5)&lt;=(Assumptions!$C12*12),$BM45/(Assumptions!$C12*12),0)+IF((CF$5-$BN$5)&lt;=(Assumptions!$C12*12),$BN45/(Assumptions!$C12*12),0)+IF((CF$5-$BO$5)&lt;=(Assumptions!$C12*12),$BO45/(Assumptions!$C12*12),0)+IF((CF$5-$BP$5)&lt;=(Assumptions!$C12*12),$BP45/(Assumptions!$C12*12),0)+IF((CF$5-$BQ$5)&lt;=(Assumptions!$C12*12),$BQ45/(Assumptions!$C12*12),0)+IF((CF$5-$BR$5)&lt;=(Assumptions!$C12*12),$BR45/(Assumptions!$C12*12),0)+IF((CF$5-$BS$5)&lt;=(Assumptions!$C12*12),$BS45/(Assumptions!$C12*12),0)+IF((CF$5-$BT$5)&lt;=(Assumptions!$C12*12),$BT45/(Assumptions!$C12*12),0)+IF((CF$5-$BU$5)&lt;=(Assumptions!$C12*12),$BU45/(Assumptions!$C12*12),0)+IF((CF$5-$BV$5)&lt;=(Assumptions!$C12*12),$BV45/(Assumptions!$C12*12),0)+IF((CF$5-$BW$5)&lt;=(Assumptions!$C12*12),$BW45/(Assumptions!$C12*12),0)+IF((CF$5-$BX$5)&lt;=(Assumptions!$C12*12),$BX45/(Assumptions!$C12*12),0)+IF((CF$5-$BY$5)&lt;=(Assumptions!$C12*12),$BY45/(Assumptions!$C12*12),0)+IF((CF$5-$BZ$5)&lt;=(Assumptions!$C12*12),$BZ45/(Assumptions!$C12*12),0)+IF((CF$5-$CA$5)&lt;=(Assumptions!$C12*12),$CA45/(Assumptions!$C12*12),0)+IF((CF$5-$CB$5)&lt;=(Assumptions!$C12*12),$CB45/(Assumptions!$C12*12),0)+IF((CF$5-$CC$5)&lt;=(Assumptions!$C12*12),$CC45/(Assumptions!$C12*12),0)+IF((CF$5-$CD$5)&lt;=(Assumptions!$C12*12),$CD45/(Assumptions!$C12*12),0)+IF((CF$5-$CE$5)&lt;=(Assumptions!$C12*12),$CE45/(Assumptions!$C12*12),0)</f>
        <v>0</v>
      </c>
      <c r="CG57" s="557">
        <f>IF((CG$5-$D$5)&lt;=(Assumptions!$C12*12),$D45/(Assumptions!$C12*12),0)+IF((CG$5-$E$5)&lt;=(Assumptions!$C12*12),$E45/(Assumptions!$C12*12),0)+IF((CG$5-$F$5)&lt;=(Assumptions!$C12*12),$F45/(Assumptions!$C12*12),0)+IF((CG$5-$G$5)&lt;=(Assumptions!$C12*12),$G45/(Assumptions!$C12*12),0)+IF((CG$5-$H$5)&lt;=(Assumptions!$C12*12),$H45/(Assumptions!$C12*12),0)+IF((CG$5-$I$5)&lt;=(Assumptions!$C12*12),$I45/(Assumptions!$C12*12),0)+IF((CG$5-$J$5)&lt;=(Assumptions!$C12*12),$J45/(Assumptions!$C12*12),0)+IF((CG$5-$K$5)&lt;=(Assumptions!$C12*12),$K45/(Assumptions!$C12*12),0)+IF((CG$5-$L$5)&lt;=(Assumptions!$C12*12),$L45/(Assumptions!$C12*12),0)+IF((CG$5-$M$5)&lt;=(Assumptions!$C12*12),$M45/(Assumptions!$C12*12),0)+IF((CG$5-$N$5)&lt;=(Assumptions!$C12*12),$N45/(Assumptions!$C12*12),0)+IF((CG$5-$O$5)&lt;=(Assumptions!$C12*12),$O45/(Assumptions!$C12*12),0)+IF((CG$5-$P$5)&lt;=(Assumptions!$C12*12),$P45/(Assumptions!$C12*12),0)+IF((CG$5-$Q$5)&lt;=(Assumptions!$C12*12),$Q45/(Assumptions!$C12*12),0)+IF((CG$5-$R$5)&lt;=(Assumptions!$C12*12),$R45/(Assumptions!$C12*12),0)+IF((CG$5-$S$5)&lt;=(Assumptions!$C12*12),$S45/(Assumptions!$C12*12),0)+IF((CG$5-$T$5)&lt;=(Assumptions!$C12*12),$T45/(Assumptions!$C12*12),0)+IF((CG$5-$U$5)&lt;=(Assumptions!$C12*12),$U45/(Assumptions!$C12*12),0)+IF((CG$5-$V$5)&lt;=(Assumptions!$C12*12),$V45/(Assumptions!$C12*12),0)+IF((CG$5-$W$5)&lt;=(Assumptions!$C12*12),$W45/(Assumptions!$C12*12),0)+IF((CG$5-$X$5)&lt;=(Assumptions!$C12*12),$X45/(Assumptions!$C12*12),0)+IF((CG$5-$Y$5)&lt;=(Assumptions!$C12*12),$Y45/(Assumptions!$C12*12),0)+IF((CG$5-$Z$5)&lt;=(Assumptions!$C12*12),$Z45/(Assumptions!$C12*12),0)+IF((CG$5-$AA$5)&lt;=(Assumptions!$C12*12),$AA45/(Assumptions!$C12*12),0)+IF((CG$5-$AB$5)&lt;=(Assumptions!$C12*12),$AB45/(Assumptions!$C12*12),0)+IF((CG$5-$AC$5)&lt;=(Assumptions!$C12*12),$AC45/(Assumptions!$C12*12),0)+IF((CG$5-$AD$5)&lt;=(Assumptions!$C12*12),$AD45/(Assumptions!$C12*12),0)+IF((CG$5-$AE$5)&lt;=(Assumptions!$C12*12),$AE45/(Assumptions!$C12*12),0)+IF((CG$5-$AF$5)&lt;=(Assumptions!$C12*12),$AF45/(Assumptions!$C12*12),0)+IF((CG$5-$AG$5)&lt;=(Assumptions!$C12*12),$AG45/(Assumptions!$C12*12),0)+IF((CG$5-$AH$5)&lt;=(Assumptions!$C12*12),$AH45/(Assumptions!$C12*12),0)+IF((CG$5-$AI$5)&lt;=(Assumptions!$C12*12),$AI45/(Assumptions!$C12*12),0)+IF((CG$5-$AJ$5)&lt;=(Assumptions!$C12*12),$AJ45/(Assumptions!$C12*12),0)+IF((CG$5-$AK$5)&lt;=(Assumptions!$C12*12),$AK45/(Assumptions!$C12*12),0)+IF((CG$5-$AL$5)&lt;=(Assumptions!$C12*12),$AL45/(Assumptions!$C12*12),0)+IF((CG$5-$AM$5)&lt;=(Assumptions!$C12*12),$AM45/(Assumptions!$C12*12),0)+IF((CG$5-$AN$5)&lt;=(Assumptions!$C12*12),$AN45/(Assumptions!$C12*12),0)+IF((CG$5-$AO$5)&lt;=(Assumptions!$C12*12),$AO45/(Assumptions!$C12*12),0)+IF((CG$5-$AP$5)&lt;=(Assumptions!$C12*12),$AP45/(Assumptions!$C12*12),0)+IF((CG$5-$AQ$5)&lt;=(Assumptions!$C12*12),$AQ45/(Assumptions!$C12*12),0)+IF((CG$5-$AR$5)&lt;=(Assumptions!$C12*12),$AR45/(Assumptions!$C12*12),0)+IF((CG$5-$AS$5)&lt;=(Assumptions!$C12*12),$AS45/(Assumptions!$C12*12),0)+IF((CG$5-$AT$5)&lt;=(Assumptions!$C12*12),$AT45/(Assumptions!$C12*12),0)+IF((CG$5-$AU$5)&lt;=(Assumptions!$C12*12),$AU45/(Assumptions!$C12*12),0)+IF((CG$5-$AV$5)&lt;=(Assumptions!$C12*12),$AV45/(Assumptions!$C12*12),0)+IF((CG$5-$AW$5)&lt;=(Assumptions!$C12*12),$AW45/(Assumptions!$C12*12),0)+IF((CG$5-$AX$5)&lt;=(Assumptions!$C12*12),$AX45/(Assumptions!$C12*12),0)+IF((CG$5-$AY$5)&lt;=(Assumptions!$C12*12),$AY45/(Assumptions!$C12*12),0)+IF((CG$5-$AZ$5)&lt;=(Assumptions!$C12*12),$AZ45/(Assumptions!$C12*12),0)+IF((CG$5-$BA$5)&lt;=(Assumptions!$C12*12),$BA45/(Assumptions!$C12*12),0)+IF((CG$5-$BB$5)&lt;=(Assumptions!$C12*12),$BB45/(Assumptions!$C12*12),0)+IF((CG$5-$BC$5)&lt;=(Assumptions!$C12*12),$BC45/(Assumptions!$C12*12),0)+IF((CG$5-$BD$5)&lt;=(Assumptions!$C12*12),$BD45/(Assumptions!$C12*12),0)+IF((CG$5-$BE$5)&lt;=(Assumptions!$C12*12),$BE45/(Assumptions!$C12*12),0)+IF((CG$5-$BF$5)&lt;=(Assumptions!$C12*12),$BF45/(Assumptions!$C12*12),0)+IF((CG$5-$BG$5)&lt;=(Assumptions!$C12*12),$BG45/(Assumptions!$C12*12),0)+IF((CG$5-$BH$5)&lt;=(Assumptions!$C12*12),$BH45/(Assumptions!$C12*12),0)+IF((CG$5-$BI$5)&lt;=(Assumptions!$C12*12),$BI45/(Assumptions!$C12*12),0)+IF((CG$5-$BJ$5)&lt;=(Assumptions!$C12*12),$BJ45/(Assumptions!$C12*12),0)+IF((CG$5-$BK$5)&lt;=(Assumptions!$C12*12),$BK45/(Assumptions!$C12*12),0)+IF((CG$5-$BL$5)&lt;=(Assumptions!$C12*12),$BL45/(Assumptions!$C12*12),0)+IF((CG$5-$BM$5)&lt;=(Assumptions!$C12*12),$BM45/(Assumptions!$C12*12),0)+IF((CG$5-$BN$5)&lt;=(Assumptions!$C12*12),$BN45/(Assumptions!$C12*12),0)+IF((CG$5-$BO$5)&lt;=(Assumptions!$C12*12),$BO45/(Assumptions!$C12*12),0)+IF((CG$5-$BP$5)&lt;=(Assumptions!$C12*12),$BP45/(Assumptions!$C12*12),0)+IF((CG$5-$BQ$5)&lt;=(Assumptions!$C12*12),$BQ45/(Assumptions!$C12*12),0)+IF((CG$5-$BR$5)&lt;=(Assumptions!$C12*12),$BR45/(Assumptions!$C12*12),0)+IF((CG$5-$BS$5)&lt;=(Assumptions!$C12*12),$BS45/(Assumptions!$C12*12),0)+IF((CG$5-$BT$5)&lt;=(Assumptions!$C12*12),$BT45/(Assumptions!$C12*12),0)+IF((CG$5-$BU$5)&lt;=(Assumptions!$C12*12),$BU45/(Assumptions!$C12*12),0)+IF((CG$5-$BV$5)&lt;=(Assumptions!$C12*12),$BV45/(Assumptions!$C12*12),0)+IF((CG$5-$BW$5)&lt;=(Assumptions!$C12*12),$BW45/(Assumptions!$C12*12),0)+IF((CG$5-$BX$5)&lt;=(Assumptions!$C12*12),$BX45/(Assumptions!$C12*12),0)+IF((CG$5-$BY$5)&lt;=(Assumptions!$C12*12),$BY45/(Assumptions!$C12*12),0)+IF((CG$5-$BZ$5)&lt;=(Assumptions!$C12*12),$BZ45/(Assumptions!$C12*12),0)+IF((CG$5-$CA$5)&lt;=(Assumptions!$C12*12),$CA45/(Assumptions!$C12*12),0)+IF((CG$5-$CB$5)&lt;=(Assumptions!$C12*12),$CB45/(Assumptions!$C12*12),0)+IF((CG$5-$CC$5)&lt;=(Assumptions!$C12*12),$CC45/(Assumptions!$C12*12),0)+IF((CG$5-$CD$5)&lt;=(Assumptions!$C12*12),$CD45/(Assumptions!$C12*12),0)+IF((CG$5-$CE$5)&lt;=(Assumptions!$C12*12),$CE45/(Assumptions!$C12*12),0)+IF((CG$5-$CF$5)&lt;=(Assumptions!$C12*12),$CF45/(Assumptions!$C12*12),0)</f>
        <v>0</v>
      </c>
      <c r="CH57" s="557">
        <f>IF((CH$5-$D$5)&lt;=(Assumptions!$C12*12),$D45/(Assumptions!$C12*12),0)+IF((CH$5-$E$5)&lt;=(Assumptions!$C12*12),$E45/(Assumptions!$C12*12),0)+IF((CH$5-$F$5)&lt;=(Assumptions!$C12*12),$F45/(Assumptions!$C12*12),0)+IF((CH$5-$G$5)&lt;=(Assumptions!$C12*12),$G45/(Assumptions!$C12*12),0)+IF((CH$5-$H$5)&lt;=(Assumptions!$C12*12),$H45/(Assumptions!$C12*12),0)+IF((CH$5-$I$5)&lt;=(Assumptions!$C12*12),$I45/(Assumptions!$C12*12),0)+IF((CH$5-$J$5)&lt;=(Assumptions!$C12*12),$J45/(Assumptions!$C12*12),0)+IF((CH$5-$K$5)&lt;=(Assumptions!$C12*12),$K45/(Assumptions!$C12*12),0)+IF((CH$5-$L$5)&lt;=(Assumptions!$C12*12),$L45/(Assumptions!$C12*12),0)+IF((CH$5-$M$5)&lt;=(Assumptions!$C12*12),$M45/(Assumptions!$C12*12),0)+IF((CH$5-$N$5)&lt;=(Assumptions!$C12*12),$N45/(Assumptions!$C12*12),0)+IF((CH$5-$O$5)&lt;=(Assumptions!$C12*12),$O45/(Assumptions!$C12*12),0)+IF((CH$5-$P$5)&lt;=(Assumptions!$C12*12),$P45/(Assumptions!$C12*12),0)+IF((CH$5-$Q$5)&lt;=(Assumptions!$C12*12),$Q45/(Assumptions!$C12*12),0)+IF((CH$5-$R$5)&lt;=(Assumptions!$C12*12),$R45/(Assumptions!$C12*12),0)+IF((CH$5-$S$5)&lt;=(Assumptions!$C12*12),$S45/(Assumptions!$C12*12),0)+IF((CH$5-$T$5)&lt;=(Assumptions!$C12*12),$T45/(Assumptions!$C12*12),0)+IF((CH$5-$U$5)&lt;=(Assumptions!$C12*12),$U45/(Assumptions!$C12*12),0)+IF((CH$5-$V$5)&lt;=(Assumptions!$C12*12),$V45/(Assumptions!$C12*12),0)+IF((CH$5-$W$5)&lt;=(Assumptions!$C12*12),$W45/(Assumptions!$C12*12),0)+IF((CH$5-$X$5)&lt;=(Assumptions!$C12*12),$X45/(Assumptions!$C12*12),0)+IF((CH$5-$Y$5)&lt;=(Assumptions!$C12*12),$Y45/(Assumptions!$C12*12),0)+IF((CH$5-$Z$5)&lt;=(Assumptions!$C12*12),$Z45/(Assumptions!$C12*12),0)+IF((CH$5-$AA$5)&lt;=(Assumptions!$C12*12),$AA45/(Assumptions!$C12*12),0)+IF((CH$5-$AB$5)&lt;=(Assumptions!$C12*12),$AB45/(Assumptions!$C12*12),0)+IF((CH$5-$AC$5)&lt;=(Assumptions!$C12*12),$AC45/(Assumptions!$C12*12),0)+IF((CH$5-$AD$5)&lt;=(Assumptions!$C12*12),$AD45/(Assumptions!$C12*12),0)+IF((CH$5-$AE$5)&lt;=(Assumptions!$C12*12),$AE45/(Assumptions!$C12*12),0)+IF((CH$5-$AF$5)&lt;=(Assumptions!$C12*12),$AF45/(Assumptions!$C12*12),0)+IF((CH$5-$AG$5)&lt;=(Assumptions!$C12*12),$AG45/(Assumptions!$C12*12),0)+IF((CH$5-$AH$5)&lt;=(Assumptions!$C12*12),$AH45/(Assumptions!$C12*12),0)+IF((CH$5-$AI$5)&lt;=(Assumptions!$C12*12),$AI45/(Assumptions!$C12*12),0)+IF((CH$5-$AJ$5)&lt;=(Assumptions!$C12*12),$AJ45/(Assumptions!$C12*12),0)+IF((CH$5-$AK$5)&lt;=(Assumptions!$C12*12),$AK45/(Assumptions!$C12*12),0)+IF((CH$5-$AL$5)&lt;=(Assumptions!$C12*12),$AL45/(Assumptions!$C12*12),0)+IF((CH$5-$AM$5)&lt;=(Assumptions!$C12*12),$AM45/(Assumptions!$C12*12),0)+IF((CH$5-$AN$5)&lt;=(Assumptions!$C12*12),$AN45/(Assumptions!$C12*12),0)+IF((CH$5-$AO$5)&lt;=(Assumptions!$C12*12),$AO45/(Assumptions!$C12*12),0)+IF((CH$5-$AP$5)&lt;=(Assumptions!$C12*12),$AP45/(Assumptions!$C12*12),0)+IF((CH$5-$AQ$5)&lt;=(Assumptions!$C12*12),$AQ45/(Assumptions!$C12*12),0)+IF((CH$5-$AR$5)&lt;=(Assumptions!$C12*12),$AR45/(Assumptions!$C12*12),0)+IF((CH$5-$AS$5)&lt;=(Assumptions!$C12*12),$AS45/(Assumptions!$C12*12),0)+IF((CH$5-$AT$5)&lt;=(Assumptions!$C12*12),$AT45/(Assumptions!$C12*12),0)+IF((CH$5-$AU$5)&lt;=(Assumptions!$C12*12),$AU45/(Assumptions!$C12*12),0)+IF((CH$5-$AV$5)&lt;=(Assumptions!$C12*12),$AV45/(Assumptions!$C12*12),0)+IF((CH$5-$AW$5)&lt;=(Assumptions!$C12*12),$AW45/(Assumptions!$C12*12),0)+IF((CH$5-$AX$5)&lt;=(Assumptions!$C12*12),$AX45/(Assumptions!$C12*12),0)+IF((CH$5-$AY$5)&lt;=(Assumptions!$C12*12),$AY45/(Assumptions!$C12*12),0)+IF((CH$5-$AZ$5)&lt;=(Assumptions!$C12*12),$AZ45/(Assumptions!$C12*12),0)+IF((CH$5-$BA$5)&lt;=(Assumptions!$C12*12),$BA45/(Assumptions!$C12*12),0)+IF((CH$5-$BB$5)&lt;=(Assumptions!$C12*12),$BB45/(Assumptions!$C12*12),0)+IF((CH$5-$BC$5)&lt;=(Assumptions!$C12*12),$BC45/(Assumptions!$C12*12),0)+IF((CH$5-$BD$5)&lt;=(Assumptions!$C12*12),$BD45/(Assumptions!$C12*12),0)+IF((CH$5-$BE$5)&lt;=(Assumptions!$C12*12),$BE45/(Assumptions!$C12*12),0)+IF((CH$5-$BF$5)&lt;=(Assumptions!$C12*12),$BF45/(Assumptions!$C12*12),0)+IF((CH$5-$BG$5)&lt;=(Assumptions!$C12*12),$BG45/(Assumptions!$C12*12),0)+IF((CH$5-$BH$5)&lt;=(Assumptions!$C12*12),$BH45/(Assumptions!$C12*12),0)+IF((CH$5-$BI$5)&lt;=(Assumptions!$C12*12),$BI45/(Assumptions!$C12*12),0)+IF((CH$5-$BJ$5)&lt;=(Assumptions!$C12*12),$BJ45/(Assumptions!$C12*12),0)+IF((CH$5-$BK$5)&lt;=(Assumptions!$C12*12),$BK45/(Assumptions!$C12*12),0)+IF((CH$5-$BL$5)&lt;=(Assumptions!$C12*12),$BL45/(Assumptions!$C12*12),0)+IF((CH$5-$BM$5)&lt;=(Assumptions!$C12*12),$BM45/(Assumptions!$C12*12),0)+IF((CH$5-$BN$5)&lt;=(Assumptions!$C12*12),$BN45/(Assumptions!$C12*12),0)+IF((CH$5-$BO$5)&lt;=(Assumptions!$C12*12),$BO45/(Assumptions!$C12*12),0)+IF((CH$5-$BP$5)&lt;=(Assumptions!$C12*12),$BP45/(Assumptions!$C12*12),0)+IF((CH$5-$BQ$5)&lt;=(Assumptions!$C12*12),$BQ45/(Assumptions!$C12*12),0)+IF((CH$5-$BR$5)&lt;=(Assumptions!$C12*12),$BR45/(Assumptions!$C12*12),0)+IF((CH$5-$BS$5)&lt;=(Assumptions!$C12*12),$BS45/(Assumptions!$C12*12),0)+IF((CH$5-$BT$5)&lt;=(Assumptions!$C12*12),$BT45/(Assumptions!$C12*12),0)+IF((CH$5-$BU$5)&lt;=(Assumptions!$C12*12),$BU45/(Assumptions!$C12*12),0)+IF((CH$5-$BV$5)&lt;=(Assumptions!$C12*12),$BV45/(Assumptions!$C12*12),0)+IF((CH$5-$BW$5)&lt;=(Assumptions!$C12*12),$BW45/(Assumptions!$C12*12),0)+IF((CH$5-$BX$5)&lt;=(Assumptions!$C12*12),$BX45/(Assumptions!$C12*12),0)+IF((CH$5-$BY$5)&lt;=(Assumptions!$C12*12),$BY45/(Assumptions!$C12*12),0)+IF((CH$5-$BZ$5)&lt;=(Assumptions!$C12*12),$BZ45/(Assumptions!$C12*12),0)+IF((CH$5-$CA$5)&lt;=(Assumptions!$C12*12),$CA45/(Assumptions!$C12*12),0)+IF((CH$5-$CB$5)&lt;=(Assumptions!$C12*12),$CB45/(Assumptions!$C12*12),0)+IF((CH$5-$CC$5)&lt;=(Assumptions!$C12*12),$CC45/(Assumptions!$C12*12),0)+IF((CH$5-$CD$5)&lt;=(Assumptions!$C12*12),$CD45/(Assumptions!$C12*12),0)+IF((CH$5-$CE$5)&lt;=(Assumptions!$C12*12),$CE45/(Assumptions!$C12*12),0)+IF((CH$5-$CF$5)&lt;=(Assumptions!$C12*12),$CF45/(Assumptions!$C12*12),0)+IF((CH$5-$CG$5)&lt;=(Assumptions!$C12*12),$CG45/(Assumptions!$C12*12),0)</f>
        <v>0</v>
      </c>
      <c r="CI57" s="557">
        <f>IF((CI$5-$D$5)&lt;=(Assumptions!$C12*12),$D45/(Assumptions!$C12*12),0)+IF((CI$5-$E$5)&lt;=(Assumptions!$C12*12),$E45/(Assumptions!$C12*12),0)+IF((CI$5-$F$5)&lt;=(Assumptions!$C12*12),$F45/(Assumptions!$C12*12),0)+IF((CI$5-$G$5)&lt;=(Assumptions!$C12*12),$G45/(Assumptions!$C12*12),0)+IF((CI$5-$H$5)&lt;=(Assumptions!$C12*12),$H45/(Assumptions!$C12*12),0)+IF((CI$5-$I$5)&lt;=(Assumptions!$C12*12),$I45/(Assumptions!$C12*12),0)+IF((CI$5-$J$5)&lt;=(Assumptions!$C12*12),$J45/(Assumptions!$C12*12),0)+IF((CI$5-$K$5)&lt;=(Assumptions!$C12*12),$K45/(Assumptions!$C12*12),0)+IF((CI$5-$L$5)&lt;=(Assumptions!$C12*12),$L45/(Assumptions!$C12*12),0)+IF((CI$5-$M$5)&lt;=(Assumptions!$C12*12),$M45/(Assumptions!$C12*12),0)+IF((CI$5-$N$5)&lt;=(Assumptions!$C12*12),$N45/(Assumptions!$C12*12),0)+IF((CI$5-$O$5)&lt;=(Assumptions!$C12*12),$O45/(Assumptions!$C12*12),0)+IF((CI$5-$P$5)&lt;=(Assumptions!$C12*12),$P45/(Assumptions!$C12*12),0)+IF((CI$5-$Q$5)&lt;=(Assumptions!$C12*12),$Q45/(Assumptions!$C12*12),0)+IF((CI$5-$R$5)&lt;=(Assumptions!$C12*12),$R45/(Assumptions!$C12*12),0)+IF((CI$5-$S$5)&lt;=(Assumptions!$C12*12),$S45/(Assumptions!$C12*12),0)+IF((CI$5-$T$5)&lt;=(Assumptions!$C12*12),$T45/(Assumptions!$C12*12),0)+IF((CI$5-$U$5)&lt;=(Assumptions!$C12*12),$U45/(Assumptions!$C12*12),0)+IF((CI$5-$V$5)&lt;=(Assumptions!$C12*12),$V45/(Assumptions!$C12*12),0)+IF((CI$5-$W$5)&lt;=(Assumptions!$C12*12),$W45/(Assumptions!$C12*12),0)+IF((CI$5-$X$5)&lt;=(Assumptions!$C12*12),$X45/(Assumptions!$C12*12),0)+IF((CI$5-$Y$5)&lt;=(Assumptions!$C12*12),$Y45/(Assumptions!$C12*12),0)+IF((CI$5-$Z$5)&lt;=(Assumptions!$C12*12),$Z45/(Assumptions!$C12*12),0)+IF((CI$5-$AA$5)&lt;=(Assumptions!$C12*12),$AA45/(Assumptions!$C12*12),0)+IF((CI$5-$AB$5)&lt;=(Assumptions!$C12*12),$AB45/(Assumptions!$C12*12),0)+IF((CI$5-$AC$5)&lt;=(Assumptions!$C12*12),$AC45/(Assumptions!$C12*12),0)+IF((CI$5-$AD$5)&lt;=(Assumptions!$C12*12),$AD45/(Assumptions!$C12*12),0)+IF((CI$5-$AE$5)&lt;=(Assumptions!$C12*12),$AE45/(Assumptions!$C12*12),0)+IF((CI$5-$AF$5)&lt;=(Assumptions!$C12*12),$AF45/(Assumptions!$C12*12),0)+IF((CI$5-$AG$5)&lt;=(Assumptions!$C12*12),$AG45/(Assumptions!$C12*12),0)+IF((CI$5-$AH$5)&lt;=(Assumptions!$C12*12),$AH45/(Assumptions!$C12*12),0)+IF((CI$5-$AI$5)&lt;=(Assumptions!$C12*12),$AI45/(Assumptions!$C12*12),0)+IF((CI$5-$AJ$5)&lt;=(Assumptions!$C12*12),$AJ45/(Assumptions!$C12*12),0)+IF((CI$5-$AK$5)&lt;=(Assumptions!$C12*12),$AK45/(Assumptions!$C12*12),0)+IF((CI$5-$AL$5)&lt;=(Assumptions!$C12*12),$AL45/(Assumptions!$C12*12),0)+IF((CI$5-$AM$5)&lt;=(Assumptions!$C12*12),$AM45/(Assumptions!$C12*12),0)+IF((CI$5-$AN$5)&lt;=(Assumptions!$C12*12),$AN45/(Assumptions!$C12*12),0)+IF((CI$5-$AO$5)&lt;=(Assumptions!$C12*12),$AO45/(Assumptions!$C12*12),0)+IF((CI$5-$AP$5)&lt;=(Assumptions!$C12*12),$AP45/(Assumptions!$C12*12),0)+IF((CI$5-$AQ$5)&lt;=(Assumptions!$C12*12),$AQ45/(Assumptions!$C12*12),0)+IF((CI$5-$AR$5)&lt;=(Assumptions!$C12*12),$AR45/(Assumptions!$C12*12),0)+IF((CI$5-$AS$5)&lt;=(Assumptions!$C12*12),$AS45/(Assumptions!$C12*12),0)+IF((CI$5-$AT$5)&lt;=(Assumptions!$C12*12),$AT45/(Assumptions!$C12*12),0)+IF((CI$5-$AU$5)&lt;=(Assumptions!$C12*12),$AU45/(Assumptions!$C12*12),0)+IF((CI$5-$AV$5)&lt;=(Assumptions!$C12*12),$AV45/(Assumptions!$C12*12),0)+IF((CI$5-$AW$5)&lt;=(Assumptions!$C12*12),$AW45/(Assumptions!$C12*12),0)+IF((CI$5-$AX$5)&lt;=(Assumptions!$C12*12),$AX45/(Assumptions!$C12*12),0)+IF((CI$5-$AY$5)&lt;=(Assumptions!$C12*12),$AY45/(Assumptions!$C12*12),0)+IF((CI$5-$AZ$5)&lt;=(Assumptions!$C12*12),$AZ45/(Assumptions!$C12*12),0)+IF((CI$5-$BA$5)&lt;=(Assumptions!$C12*12),$BA45/(Assumptions!$C12*12),0)+IF((CI$5-$BB$5)&lt;=(Assumptions!$C12*12),$BB45/(Assumptions!$C12*12),0)+IF((CI$5-$BC$5)&lt;=(Assumptions!$C12*12),$BC45/(Assumptions!$C12*12),0)+IF((CI$5-$BD$5)&lt;=(Assumptions!$C12*12),$BD45/(Assumptions!$C12*12),0)+IF((CI$5-$BE$5)&lt;=(Assumptions!$C12*12),$BE45/(Assumptions!$C12*12),0)+IF((CI$5-$BF$5)&lt;=(Assumptions!$C12*12),$BF45/(Assumptions!$C12*12),0)+IF((CI$5-$BG$5)&lt;=(Assumptions!$C12*12),$BG45/(Assumptions!$C12*12),0)+IF((CI$5-$BH$5)&lt;=(Assumptions!$C12*12),$BH45/(Assumptions!$C12*12),0)+IF((CI$5-$BI$5)&lt;=(Assumptions!$C12*12),$BI45/(Assumptions!$C12*12),0)+IF((CI$5-$BJ$5)&lt;=(Assumptions!$C12*12),$BJ45/(Assumptions!$C12*12),0)+IF((CI$5-$BK$5)&lt;=(Assumptions!$C12*12),$BK45/(Assumptions!$C12*12),0)+IF((CI$5-$BL$5)&lt;=(Assumptions!$C12*12),$BL45/(Assumptions!$C12*12),0)+IF((CI$5-$BM$5)&lt;=(Assumptions!$C12*12),$BM45/(Assumptions!$C12*12),0)+IF((CI$5-$BN$5)&lt;=(Assumptions!$C12*12),$BN45/(Assumptions!$C12*12),0)+IF((CI$5-$BO$5)&lt;=(Assumptions!$C12*12),$BO45/(Assumptions!$C12*12),0)+IF((CI$5-$BP$5)&lt;=(Assumptions!$C12*12),$BP45/(Assumptions!$C12*12),0)+IF((CI$5-$BQ$5)&lt;=(Assumptions!$C12*12),$BQ45/(Assumptions!$C12*12),0)+IF((CI$5-$BR$5)&lt;=(Assumptions!$C12*12),$BR45/(Assumptions!$C12*12),0)+IF((CI$5-$BS$5)&lt;=(Assumptions!$C12*12),$BS45/(Assumptions!$C12*12),0)+IF((CI$5-$BT$5)&lt;=(Assumptions!$C12*12),$BT45/(Assumptions!$C12*12),0)+IF((CI$5-$BU$5)&lt;=(Assumptions!$C12*12),$BU45/(Assumptions!$C12*12),0)+IF((CI$5-$BV$5)&lt;=(Assumptions!$C12*12),$BV45/(Assumptions!$C12*12),0)+IF((CI$5-$BW$5)&lt;=(Assumptions!$C12*12),$BW45/(Assumptions!$C12*12),0)+IF((CI$5-$BX$5)&lt;=(Assumptions!$C12*12),$BX45/(Assumptions!$C12*12),0)+IF((CI$5-$BY$5)&lt;=(Assumptions!$C12*12),$BY45/(Assumptions!$C12*12),0)+IF((CI$5-$BZ$5)&lt;=(Assumptions!$C12*12),$BZ45/(Assumptions!$C12*12),0)+IF((CI$5-$CA$5)&lt;=(Assumptions!$C12*12),$CA45/(Assumptions!$C12*12),0)+IF((CI$5-$CB$5)&lt;=(Assumptions!$C12*12),$CB45/(Assumptions!$C12*12),0)+IF((CI$5-$CC$5)&lt;=(Assumptions!$C12*12),$CC45/(Assumptions!$C12*12),0)+IF((CI$5-$CD$5)&lt;=(Assumptions!$C12*12),$CD45/(Assumptions!$C12*12),0)+IF((CI$5-$CE$5)&lt;=(Assumptions!$C12*12),$CE45/(Assumptions!$C12*12),0)+IF((CI$5-$CF$5)&lt;=(Assumptions!$C12*12),$CF45/(Assumptions!$C12*12),0)+IF((CI$5-$CG$5)&lt;=(Assumptions!$C12*12),$CG45/(Assumptions!$C12*12),0)+IF((CI$5-$CH$5)&lt;=(Assumptions!$C12*12),$CH45/(Assumptions!$C12*12),0)</f>
        <v>0</v>
      </c>
      <c r="CJ57" s="875"/>
      <c r="CK57" s="406">
        <v>53</v>
      </c>
    </row>
    <row r="58" spans="1:89" ht="13.5" customHeight="1">
      <c r="A58" s="875" t="str">
        <f t="shared" si="9"/>
        <v>Office Fixings</v>
      </c>
      <c r="B58" s="875"/>
      <c r="C58" s="971" t="str">
        <f>Settings!$C$7</f>
        <v>USD</v>
      </c>
      <c r="D58" s="983">
        <f>+IF((D$5-$D$5)&lt;=(Assumptions!$C13*12),$D46/(Assumptions!$C13*12),0)</f>
        <v>0</v>
      </c>
      <c r="E58" s="557">
        <f>+IF((E$5-$D$5)&lt;=(Assumptions!$C13*12),$D46/(Assumptions!$C13*12),0)</f>
        <v>0</v>
      </c>
      <c r="F58" s="557">
        <f>IF((F$5-$D$5)&lt;=(Assumptions!$C13*12),$D46/(Assumptions!$C13*12),0)+IF((F$5-$E$5)&lt;=(Assumptions!$C13*12),$E46/(Assumptions!$C13*12),0)</f>
        <v>0</v>
      </c>
      <c r="G58" s="557">
        <f>IF((G$5-$D$5)&lt;=(Assumptions!$C13*12),$D46/(Assumptions!$C13*12),0)+IF((G$5-$E$5)&lt;=(Assumptions!$C13*12),$E46/(Assumptions!$C13*12),0)+IF((G$5-$F$5)&lt;=(Assumptions!$C13*12),$F46/(Assumptions!$C13*12),0)</f>
        <v>0</v>
      </c>
      <c r="H58" s="557">
        <f>IF((H$5-$D$5)&lt;=(Assumptions!$C13*12),$D46/(Assumptions!$C13*12),0)+IF((H$5-$E$5)&lt;=(Assumptions!$C13*12),$E46/(Assumptions!$C13*12),0)+IF((H$5-$F$5)&lt;=(Assumptions!$C13*12),$F46/(Assumptions!$C13*12),0)+IF((H$5-$G$5)&lt;=(Assumptions!$C13*12),$G46/(Assumptions!$C13*12),0)</f>
        <v>0</v>
      </c>
      <c r="I58" s="557">
        <f>IF((I$5-$D$5)&lt;=(Assumptions!$C13*12),$D46/(Assumptions!$C13*12),0)+IF((I$5-$E$5)&lt;=(Assumptions!$C13*12),$E46/(Assumptions!$C13*12),0)+IF((I$5-$F$5)&lt;=(Assumptions!$C13*12),$F46/(Assumptions!$C13*12),0)+IF((I$5-$G$5)&lt;=(Assumptions!$C13*12),$G46/(Assumptions!$C13*12),0)+IF((I$5-$H$5)&lt;=(Assumptions!$C13*12),$H46/(Assumptions!$C13*12),0)</f>
        <v>0</v>
      </c>
      <c r="J58" s="557">
        <f>IF((J$5-$D$5)&lt;=(Assumptions!$C13*12),$D46/(Assumptions!$C13*12),0)+IF((J$5-$E$5)&lt;=(Assumptions!$C13*12),$E46/(Assumptions!$C13*12),0)+IF((J$5-$F$5)&lt;=(Assumptions!$C13*12),$F46/(Assumptions!$C13*12),0)+IF((J$5-$G$5)&lt;=(Assumptions!$C13*12),$G46/(Assumptions!$C13*12),0)+IF((J$5-$H$5)&lt;=(Assumptions!$C13*12),$H46/(Assumptions!$C13*12),0)+IF((J$5-$I$5)&lt;=(Assumptions!$C13*12),$I46/(Assumptions!$C13*12),0)</f>
        <v>0</v>
      </c>
      <c r="K58" s="557">
        <f>IF((K$5-$D$5)&lt;=(Assumptions!$C13*12),$D46/(Assumptions!$C13*12),0)+IF((K$5-$E$5)&lt;=(Assumptions!$C13*12),$E46/(Assumptions!$C13*12),0)+IF((K$5-$F$5)&lt;=(Assumptions!$C13*12),$F46/(Assumptions!$C13*12),0)+IF((K$5-$G$5)&lt;=(Assumptions!$C13*12),$G46/(Assumptions!$C13*12),0)+IF((K$5-$H$5)&lt;=(Assumptions!$C13*12),$H46/(Assumptions!$C13*12),0)+IF((K$5-$I$5)&lt;=(Assumptions!$C13*12),$I46/(Assumptions!$C13*12),0)+IF((K$5-$J$5)&lt;=(Assumptions!$C13*12),$J46/(Assumptions!$C13*12),0)</f>
        <v>0</v>
      </c>
      <c r="L58" s="557">
        <f>IF((L$5-$D$5)&lt;=(Assumptions!$C13*12),$D46/(Assumptions!$C13*12),0)+IF((L$5-$E$5)&lt;=(Assumptions!$C13*12),$E46/(Assumptions!$C13*12),0)+IF((L$5-$F$5)&lt;=(Assumptions!$C13*12),$F46/(Assumptions!$C13*12),0)+IF((L$5-$G$5)&lt;=(Assumptions!$C13*12),$G46/(Assumptions!$C13*12),0)+IF((L$5-$H$5)&lt;=(Assumptions!$C13*12),$H46/(Assumptions!$C13*12),0)+IF((L$5-$I$5)&lt;=(Assumptions!$C13*12),$I46/(Assumptions!$C13*12),0)+IF((L$5-$J$5)&lt;=(Assumptions!$C13*12),$J46/(Assumptions!$C13*12),0)+IF((L$5-$K$5)&lt;=(Assumptions!$C13*12),$K46/(Assumptions!$C13*12),0)</f>
        <v>0</v>
      </c>
      <c r="M58" s="557">
        <f>IF((M$5-$D$5)&lt;=(Assumptions!$C13*12),$D46/(Assumptions!$C13*12),0)+IF((M$5-$E$5)&lt;=(Assumptions!$C13*12),$E46/(Assumptions!$C13*12),0)+IF((M$5-$F$5)&lt;=(Assumptions!$C13*12),$F46/(Assumptions!$C13*12),0)+IF((M$5-$G$5)&lt;=(Assumptions!$C13*12),$G46/(Assumptions!$C13*12),0)+IF((M$5-$H$5)&lt;=(Assumptions!$C13*12),$H46/(Assumptions!$C13*12),0)+IF((M$5-$I$5)&lt;=(Assumptions!$C13*12),$I46/(Assumptions!$C13*12),0)+IF((M$5-$J$5)&lt;=(Assumptions!$C13*12),$J46/(Assumptions!$C13*12),0)+IF((M$5-$K$5)&lt;=(Assumptions!$C13*12),$K46/(Assumptions!$C13*12),0)+IF((M$5-$L$5)&lt;=(Assumptions!$C13*12),$L46/(Assumptions!$C13*12),0)</f>
        <v>0</v>
      </c>
      <c r="N58" s="557">
        <f>IF((N$5-$D$5)&lt;=(Assumptions!$C13*12),$D46/(Assumptions!$C13*12),0)+IF((N$5-$E$5)&lt;=(Assumptions!$C13*12),$E46/(Assumptions!$C13*12),0)+IF((N$5-$F$5)&lt;=(Assumptions!$C13*12),$F46/(Assumptions!$C13*12),0)+IF((N$5-$G$5)&lt;=(Assumptions!$C13*12),$G46/(Assumptions!$C13*12),0)+IF((N$5-$H$5)&lt;=(Assumptions!$C13*12),$H46/(Assumptions!$C13*12),0)+IF((N$5-$I$5)&lt;=(Assumptions!$C13*12),$I46/(Assumptions!$C13*12),0)+IF((N$5-$J$5)&lt;=(Assumptions!$C13*12),$J46/(Assumptions!$C13*12),0)+IF((N$5-$K$5)&lt;=(Assumptions!$C13*12),$K46/(Assumptions!$C13*12),0)+IF((N$5-$L$5)&lt;=(Assumptions!$C13*12),$L46/(Assumptions!$C13*12),0)+IF((N$5-$M$5)&lt;=(Assumptions!$C13*12),$M46/(Assumptions!$C13*12),0)</f>
        <v>0</v>
      </c>
      <c r="O58" s="557">
        <f>IF((O$5-$D$5)&lt;=(Assumptions!$C13*12),$D46/(Assumptions!$C13*12),0)+IF((O$5-$E$5)&lt;=(Assumptions!$C13*12),$E46/(Assumptions!$C13*12),0)+IF((O$5-$F$5)&lt;=(Assumptions!$C13*12),$F46/(Assumptions!$C13*12),0)+IF((O$5-$G$5)&lt;=(Assumptions!$C13*12),$G46/(Assumptions!$C13*12),0)+IF((O$5-$H$5)&lt;=(Assumptions!$C13*12),$H46/(Assumptions!$C13*12),0)+IF((O$5-$I$5)&lt;=(Assumptions!$C13*12),$I46/(Assumptions!$C13*12),0)+IF((O$5-$J$5)&lt;=(Assumptions!$C13*12),$J46/(Assumptions!$C13*12),0)+IF((O$5-$K$5)&lt;=(Assumptions!$C13*12),$K46/(Assumptions!$C13*12),0)+IF((O$5-$L$5)&lt;=(Assumptions!$C13*12),$L46/(Assumptions!$C13*12),0)+IF((O$5-$M$5)&lt;=(Assumptions!$C13*12),$M46/(Assumptions!$C13*12),0)+IF((O$5-$N$5)&lt;=(Assumptions!$C13*12),$N46/(Assumptions!$C13*12),0)</f>
        <v>0</v>
      </c>
      <c r="P58" s="557">
        <f>IF((P$5-$D$5)&lt;=(Assumptions!$C13*12),$D46/(Assumptions!$C13*12),0)+IF((P$5-$E$5)&lt;=(Assumptions!$C13*12),$E46/(Assumptions!$C13*12),0)+IF((P$5-$F$5)&lt;=(Assumptions!$C13*12),$F46/(Assumptions!$C13*12),0)+IF((P$5-$G$5)&lt;=(Assumptions!$C13*12),$G46/(Assumptions!$C13*12),0)+IF((P$5-$H$5)&lt;=(Assumptions!$C13*12),$H46/(Assumptions!$C13*12),0)+IF((P$5-$I$5)&lt;=(Assumptions!$C13*12),$I46/(Assumptions!$C13*12),0)+IF((P$5-$J$5)&lt;=(Assumptions!$C13*12),$J46/(Assumptions!$C13*12),0)+IF((P$5-$K$5)&lt;=(Assumptions!$C13*12),$K46/(Assumptions!$C13*12),0)+IF((P$5-$L$5)&lt;=(Assumptions!$C13*12),$L46/(Assumptions!$C13*12),0)+IF((P$5-$M$5)&lt;=(Assumptions!$C13*12),$M46/(Assumptions!$C13*12),0)+IF((P$5-$N$5)&lt;=(Assumptions!$C13*12),$N46/(Assumptions!$C13*12),0)+IF((P$5-$O$5)&lt;=(Assumptions!$C13*12),$O46/(Assumptions!$C13*12),0)</f>
        <v>0</v>
      </c>
      <c r="Q58" s="557">
        <f>IF((Q$5-$D$5)&lt;=(Assumptions!$C13*12),$D46/(Assumptions!$C13*12),0)+IF((Q$5-$E$5)&lt;=(Assumptions!$C13*12),$E46/(Assumptions!$C13*12),0)+IF((Q$5-$F$5)&lt;=(Assumptions!$C13*12),$F46/(Assumptions!$C13*12),0)+IF((Q$5-$G$5)&lt;=(Assumptions!$C13*12),$G46/(Assumptions!$C13*12),0)+IF((Q$5-$H$5)&lt;=(Assumptions!$C13*12),$H46/(Assumptions!$C13*12),0)+IF((Q$5-$I$5)&lt;=(Assumptions!$C13*12),$I46/(Assumptions!$C13*12),0)+IF((Q$5-$J$5)&lt;=(Assumptions!$C13*12),$J46/(Assumptions!$C13*12),0)+IF((Q$5-$K$5)&lt;=(Assumptions!$C13*12),$K46/(Assumptions!$C13*12),0)+IF((Q$5-$L$5)&lt;=(Assumptions!$C13*12),$L46/(Assumptions!$C13*12),0)+IF((Q$5-$M$5)&lt;=(Assumptions!$C13*12),$M46/(Assumptions!$C13*12),0)+IF((Q$5-$N$5)&lt;=(Assumptions!$C13*12),$N46/(Assumptions!$C13*12),0)+IF((Q$5-$O$5)&lt;=(Assumptions!$C13*12),$O46/(Assumptions!$C13*12),0)+IF((Q$5-$P$5)&lt;=(Assumptions!$C13*12),$P46/(Assumptions!$C13*12),0)</f>
        <v>0</v>
      </c>
      <c r="R58" s="557">
        <f>IF((R$5-$D$5)&lt;=(Assumptions!$C13*12),$D46/(Assumptions!$C13*12),0)+IF((R$5-$E$5)&lt;=(Assumptions!$C13*12),$E46/(Assumptions!$C13*12),0)+IF((R$5-$F$5)&lt;=(Assumptions!$C13*12),$F46/(Assumptions!$C13*12),0)+IF((R$5-$G$5)&lt;=(Assumptions!$C13*12),$G46/(Assumptions!$C13*12),0)+IF((R$5-$H$5)&lt;=(Assumptions!$C13*12),$H46/(Assumptions!$C13*12),0)+IF((R$5-$I$5)&lt;=(Assumptions!$C13*12),$I46/(Assumptions!$C13*12),0)+IF((R$5-$J$5)&lt;=(Assumptions!$C13*12),$J46/(Assumptions!$C13*12),0)+IF((R$5-$K$5)&lt;=(Assumptions!$C13*12),$K46/(Assumptions!$C13*12),0)+IF((R$5-$L$5)&lt;=(Assumptions!$C13*12),$L46/(Assumptions!$C13*12),0)+IF((R$5-$M$5)&lt;=(Assumptions!$C13*12),$M46/(Assumptions!$C13*12),0)+IF((R$5-$N$5)&lt;=(Assumptions!$C13*12),$N46/(Assumptions!$C13*12),0)+IF((R$5-$O$5)&lt;=(Assumptions!$C13*12),$O46/(Assumptions!$C13*12),0)+IF((R$5-$P$5)&lt;=(Assumptions!$C13*12),$P46/(Assumptions!$C13*12),0)+IF((R$5-$Q$5)&lt;=(Assumptions!$C13*12),$Q46/(Assumptions!$C13*12),0)</f>
        <v>0</v>
      </c>
      <c r="S58" s="557">
        <f>IF((S$5-$D$5)&lt;=(Assumptions!$C13*12),$D46/(Assumptions!$C13*12),0)+IF((S$5-$E$5)&lt;=(Assumptions!$C13*12),$E46/(Assumptions!$C13*12),0)+IF((S$5-$F$5)&lt;=(Assumptions!$C13*12),$F46/(Assumptions!$C13*12),0)+IF((S$5-$G$5)&lt;=(Assumptions!$C13*12),$G46/(Assumptions!$C13*12),0)+IF((S$5-$H$5)&lt;=(Assumptions!$C13*12),$H46/(Assumptions!$C13*12),0)+IF((S$5-$I$5)&lt;=(Assumptions!$C13*12),$I46/(Assumptions!$C13*12),0)+IF((S$5-$J$5)&lt;=(Assumptions!$C13*12),$J46/(Assumptions!$C13*12),0)+IF((S$5-$K$5)&lt;=(Assumptions!$C13*12),$K46/(Assumptions!$C13*12),0)+IF((S$5-$L$5)&lt;=(Assumptions!$C13*12),$L46/(Assumptions!$C13*12),0)+IF((S$5-$M$5)&lt;=(Assumptions!$C13*12),$M46/(Assumptions!$C13*12),0)+IF((S$5-$N$5)&lt;=(Assumptions!$C13*12),$N46/(Assumptions!$C13*12),0)+IF((S$5-$O$5)&lt;=(Assumptions!$C13*12),$O46/(Assumptions!$C13*12),0)+IF((S$5-$P$5)&lt;=(Assumptions!$C13*12),$P46/(Assumptions!$C13*12),0)+IF((S$5-$Q$5)&lt;=(Assumptions!$C13*12),$Q46/(Assumptions!$C13*12),0)+IF((S$5-$R$5)&lt;=(Assumptions!$C13*12),$R46/(Assumptions!$C13*12),0)</f>
        <v>0</v>
      </c>
      <c r="T58" s="557">
        <f>IF((T$5-$D$5)&lt;=(Assumptions!$C13*12),$D46/(Assumptions!$C13*12),0)+IF((T$5-$E$5)&lt;=(Assumptions!$C13*12),$E46/(Assumptions!$C13*12),0)+IF((T$5-$F$5)&lt;=(Assumptions!$C13*12),$F46/(Assumptions!$C13*12),0)+IF((T$5-$G$5)&lt;=(Assumptions!$C13*12),$G46/(Assumptions!$C13*12),0)+IF((T$5-$H$5)&lt;=(Assumptions!$C13*12),$H46/(Assumptions!$C13*12),0)+IF((T$5-$I$5)&lt;=(Assumptions!$C13*12),$I46/(Assumptions!$C13*12),0)+IF((T$5-$J$5)&lt;=(Assumptions!$C13*12),$J46/(Assumptions!$C13*12),0)+IF((T$5-$K$5)&lt;=(Assumptions!$C13*12),$K46/(Assumptions!$C13*12),0)+IF((T$5-$L$5)&lt;=(Assumptions!$C13*12),$L46/(Assumptions!$C13*12),0)+IF((T$5-$M$5)&lt;=(Assumptions!$C13*12),$M46/(Assumptions!$C13*12),0)+IF((T$5-$N$5)&lt;=(Assumptions!$C13*12),$N46/(Assumptions!$C13*12),0)+IF((T$5-$O$5)&lt;=(Assumptions!$C13*12),$O46/(Assumptions!$C13*12),0)+IF((T$5-$P$5)&lt;=(Assumptions!$C13*12),$P46/(Assumptions!$C13*12),0)+IF((T$5-$Q$5)&lt;=(Assumptions!$C13*12),$Q46/(Assumptions!$C13*12),0)+IF((T$5-$R$5)&lt;=(Assumptions!$C13*12),$R46/(Assumptions!$C13*12),0)+IF((T$5-$S$5)&lt;=(Assumptions!$C13*12),$S46/(Assumptions!$C13*12),0)</f>
        <v>0</v>
      </c>
      <c r="U58" s="557">
        <f>IF((U$5-$D$5)&lt;=(Assumptions!$C13*12),$D46/(Assumptions!$C13*12),0)+IF((U$5-$E$5)&lt;=(Assumptions!$C13*12),$E46/(Assumptions!$C13*12),0)+IF((U$5-$F$5)&lt;=(Assumptions!$C13*12),$F46/(Assumptions!$C13*12),0)+IF((U$5-$G$5)&lt;=(Assumptions!$C13*12),$G46/(Assumptions!$C13*12),0)+IF((U$5-$H$5)&lt;=(Assumptions!$C13*12),$H46/(Assumptions!$C13*12),0)+IF((U$5-$I$5)&lt;=(Assumptions!$C13*12),$I46/(Assumptions!$C13*12),0)+IF((U$5-$J$5)&lt;=(Assumptions!$C13*12),$J46/(Assumptions!$C13*12),0)+IF((U$5-$K$5)&lt;=(Assumptions!$C13*12),$K46/(Assumptions!$C13*12),0)+IF((U$5-$L$5)&lt;=(Assumptions!$C13*12),$L46/(Assumptions!$C13*12),0)+IF((U$5-$M$5)&lt;=(Assumptions!$C13*12),$M46/(Assumptions!$C13*12),0)+IF((U$5-$N$5)&lt;=(Assumptions!$C13*12),$N46/(Assumptions!$C13*12),0)+IF((U$5-$O$5)&lt;=(Assumptions!$C13*12),$O46/(Assumptions!$C13*12),0)+IF((U$5-$P$5)&lt;=(Assumptions!$C13*12),$P46/(Assumptions!$C13*12),0)+IF((U$5-$Q$5)&lt;=(Assumptions!$C13*12),$Q46/(Assumptions!$C13*12),0)+IF((U$5-$R$5)&lt;=(Assumptions!$C13*12),$R46/(Assumptions!$C13*12),0)+IF((U$5-$S$5)&lt;=(Assumptions!$C13*12),$S46/(Assumptions!$C13*12),0)+IF((U$5-$T$5)&lt;=(Assumptions!$C13*12),$T46/(Assumptions!$C13*12),0)</f>
        <v>0</v>
      </c>
      <c r="V58" s="557">
        <f>IF((V$5-$D$5)&lt;=(Assumptions!$C13*12),$D46/(Assumptions!$C13*12),0)+IF((V$5-$E$5)&lt;=(Assumptions!$C13*12),$E46/(Assumptions!$C13*12),0)+IF((V$5-$F$5)&lt;=(Assumptions!$C13*12),$F46/(Assumptions!$C13*12),0)+IF((V$5-$G$5)&lt;=(Assumptions!$C13*12),$G46/(Assumptions!$C13*12),0)+IF((V$5-$H$5)&lt;=(Assumptions!$C13*12),$H46/(Assumptions!$C13*12),0)+IF((V$5-$I$5)&lt;=(Assumptions!$C13*12),$I46/(Assumptions!$C13*12),0)+IF((V$5-$J$5)&lt;=(Assumptions!$C13*12),$J46/(Assumptions!$C13*12),0)+IF((V$5-$K$5)&lt;=(Assumptions!$C13*12),$K46/(Assumptions!$C13*12),0)+IF((V$5-$L$5)&lt;=(Assumptions!$C13*12),$L46/(Assumptions!$C13*12),0)+IF((V$5-$M$5)&lt;=(Assumptions!$C13*12),$M46/(Assumptions!$C13*12),0)+IF((V$5-$N$5)&lt;=(Assumptions!$C13*12),$N46/(Assumptions!$C13*12),0)+IF((V$5-$O$5)&lt;=(Assumptions!$C13*12),$O46/(Assumptions!$C13*12),0)+IF((V$5-$P$5)&lt;=(Assumptions!$C13*12),$P46/(Assumptions!$C13*12),0)+IF((V$5-$Q$5)&lt;=(Assumptions!$C13*12),$Q46/(Assumptions!$C13*12),0)+IF((V$5-$R$5)&lt;=(Assumptions!$C13*12),$R46/(Assumptions!$C13*12),0)+IF((V$5-$S$5)&lt;=(Assumptions!$C13*12),$S46/(Assumptions!$C13*12),0)+IF((V$5-$T$5)&lt;=(Assumptions!$C13*12),$T46/(Assumptions!$C13*12),0)+IF((V$5-$U$5)&lt;=(Assumptions!$C13*12),$U46/(Assumptions!$C13*12),0)</f>
        <v>0</v>
      </c>
      <c r="W58" s="557">
        <f>IF((W$5-$D$5)&lt;=(Assumptions!$C13*12),$D46/(Assumptions!$C13*12),0)+IF((W$5-$E$5)&lt;=(Assumptions!$C13*12),$E46/(Assumptions!$C13*12),0)+IF((W$5-$F$5)&lt;=(Assumptions!$C13*12),$F46/(Assumptions!$C13*12),0)+IF((W$5-$G$5)&lt;=(Assumptions!$C13*12),$G46/(Assumptions!$C13*12),0)+IF((W$5-$H$5)&lt;=(Assumptions!$C13*12),$H46/(Assumptions!$C13*12),0)+IF((W$5-$I$5)&lt;=(Assumptions!$C13*12),$I46/(Assumptions!$C13*12),0)+IF((W$5-$J$5)&lt;=(Assumptions!$C13*12),$J46/(Assumptions!$C13*12),0)+IF((W$5-$K$5)&lt;=(Assumptions!$C13*12),$K46/(Assumptions!$C13*12),0)+IF((W$5-$L$5)&lt;=(Assumptions!$C13*12),$L46/(Assumptions!$C13*12),0)+IF((W$5-$M$5)&lt;=(Assumptions!$C13*12),$M46/(Assumptions!$C13*12),0)+IF((W$5-$N$5)&lt;=(Assumptions!$C13*12),$N46/(Assumptions!$C13*12),0)+IF((W$5-$O$5)&lt;=(Assumptions!$C13*12),$O46/(Assumptions!$C13*12),0)+IF((W$5-$P$5)&lt;=(Assumptions!$C13*12),$P46/(Assumptions!$C13*12),0)+IF((W$5-$Q$5)&lt;=(Assumptions!$C13*12),$Q46/(Assumptions!$C13*12),0)+IF((W$5-$R$5)&lt;=(Assumptions!$C13*12),$R46/(Assumptions!$C13*12),0)+IF((W$5-$S$5)&lt;=(Assumptions!$C13*12),$S46/(Assumptions!$C13*12),0)+IF((W$5-$T$5)&lt;=(Assumptions!$C13*12),$T46/(Assumptions!$C13*12),0)+IF((W$5-$U$5)&lt;=(Assumptions!$C13*12),$U46/(Assumptions!$C13*12),0)+IF((W$5-$V$5)&lt;=(Assumptions!$C13*12),$V46/(Assumptions!$C13*12),0)</f>
        <v>0</v>
      </c>
      <c r="X58" s="557">
        <f>IF((X$5-$D$5)&lt;=(Assumptions!$C13*12),$D46/(Assumptions!$C13*12),0)+IF((X$5-$E$5)&lt;=(Assumptions!$C13*12),$E46/(Assumptions!$C13*12),0)+IF((X$5-$F$5)&lt;=(Assumptions!$C13*12),$F46/(Assumptions!$C13*12),0)+IF((X$5-$G$5)&lt;=(Assumptions!$C13*12),$G46/(Assumptions!$C13*12),0)+IF((X$5-$H$5)&lt;=(Assumptions!$C13*12),$H46/(Assumptions!$C13*12),0)+IF((X$5-$I$5)&lt;=(Assumptions!$C13*12),$I46/(Assumptions!$C13*12),0)+IF((X$5-$J$5)&lt;=(Assumptions!$C13*12),$J46/(Assumptions!$C13*12),0)+IF((X$5-$K$5)&lt;=(Assumptions!$C13*12),$K46/(Assumptions!$C13*12),0)+IF((X$5-$L$5)&lt;=(Assumptions!$C13*12),$L46/(Assumptions!$C13*12),0)+IF((X$5-$M$5)&lt;=(Assumptions!$C13*12),$M46/(Assumptions!$C13*12),0)+IF((X$5-$N$5)&lt;=(Assumptions!$C13*12),$N46/(Assumptions!$C13*12),0)+IF((X$5-$O$5)&lt;=(Assumptions!$C13*12),$O46/(Assumptions!$C13*12),0)+IF((X$5-$P$5)&lt;=(Assumptions!$C13*12),$P46/(Assumptions!$C13*12),0)+IF((X$5-$Q$5)&lt;=(Assumptions!$C13*12),$Q46/(Assumptions!$C13*12),0)+IF((X$5-$R$5)&lt;=(Assumptions!$C13*12),$R46/(Assumptions!$C13*12),0)+IF((X$5-$S$5)&lt;=(Assumptions!$C13*12),$S46/(Assumptions!$C13*12),0)+IF((X$5-$T$5)&lt;=(Assumptions!$C13*12),$T46/(Assumptions!$C13*12),0)+IF((X$5-$U$5)&lt;=(Assumptions!$C13*12),$U46/(Assumptions!$C13*12),0)+IF((X$5-$V$5)&lt;=(Assumptions!$C13*12),$V46/(Assumptions!$C13*12),0)+IF((X$5-$W$5)&lt;=(Assumptions!$C13*12),$W46/(Assumptions!$C13*12),0)</f>
        <v>0</v>
      </c>
      <c r="Y58" s="557">
        <f>IF((Y$5-$D$5)&lt;=(Assumptions!$C13*12),$D46/(Assumptions!$C13*12),0)+IF((Y$5-$E$5)&lt;=(Assumptions!$C13*12),$E46/(Assumptions!$C13*12),0)+IF((Y$5-$F$5)&lt;=(Assumptions!$C13*12),$F46/(Assumptions!$C13*12),0)+IF((Y$5-$G$5)&lt;=(Assumptions!$C13*12),$G46/(Assumptions!$C13*12),0)+IF((Y$5-$H$5)&lt;=(Assumptions!$C13*12),$H46/(Assumptions!$C13*12),0)+IF((Y$5-$I$5)&lt;=(Assumptions!$C13*12),$I46/(Assumptions!$C13*12),0)+IF((Y$5-$J$5)&lt;=(Assumptions!$C13*12),$J46/(Assumptions!$C13*12),0)+IF((Y$5-$K$5)&lt;=(Assumptions!$C13*12),$K46/(Assumptions!$C13*12),0)+IF((Y$5-$L$5)&lt;=(Assumptions!$C13*12),$L46/(Assumptions!$C13*12),0)+IF((Y$5-$M$5)&lt;=(Assumptions!$C13*12),$M46/(Assumptions!$C13*12),0)+IF((Y$5-$N$5)&lt;=(Assumptions!$C13*12),$N46/(Assumptions!$C13*12),0)+IF((Y$5-$O$5)&lt;=(Assumptions!$C13*12),$O46/(Assumptions!$C13*12),0)+IF((Y$5-$P$5)&lt;=(Assumptions!$C13*12),$P46/(Assumptions!$C13*12),0)+IF((Y$5-$Q$5)&lt;=(Assumptions!$C13*12),$Q46/(Assumptions!$C13*12),0)+IF((Y$5-$R$5)&lt;=(Assumptions!$C13*12),$R46/(Assumptions!$C13*12),0)+IF((Y$5-$S$5)&lt;=(Assumptions!$C13*12),$S46/(Assumptions!$C13*12),0)+IF((Y$5-$T$5)&lt;=(Assumptions!$C13*12),$T46/(Assumptions!$C13*12),0)+IF((Y$5-$U$5)&lt;=(Assumptions!$C13*12),$U46/(Assumptions!$C13*12),0)+IF((Y$5-$V$5)&lt;=(Assumptions!$C13*12),$V46/(Assumptions!$C13*12),0)+IF((Y$5-$W$5)&lt;=(Assumptions!$C13*12),$W46/(Assumptions!$C13*12),0)+IF((Y$5-$X$5)&lt;=(Assumptions!$C13*12),$X46/(Assumptions!$C13*12),0)</f>
        <v>0</v>
      </c>
      <c r="Z58" s="557">
        <f>IF((Z$5-$D$5)&lt;=(Assumptions!$C13*12),$D46/(Assumptions!$C13*12),0)+IF((Z$5-$E$5)&lt;=(Assumptions!$C13*12),$E46/(Assumptions!$C13*12),0)+IF((Z$5-$F$5)&lt;=(Assumptions!$C13*12),$F46/(Assumptions!$C13*12),0)+IF((Z$5-$G$5)&lt;=(Assumptions!$C13*12),$G46/(Assumptions!$C13*12),0)+IF((Z$5-$H$5)&lt;=(Assumptions!$C13*12),$H46/(Assumptions!$C13*12),0)+IF((Z$5-$I$5)&lt;=(Assumptions!$C13*12),$I46/(Assumptions!$C13*12),0)+IF((Z$5-$J$5)&lt;=(Assumptions!$C13*12),$J46/(Assumptions!$C13*12),0)+IF((Z$5-$K$5)&lt;=(Assumptions!$C13*12),$K46/(Assumptions!$C13*12),0)+IF((Z$5-$L$5)&lt;=(Assumptions!$C13*12),$L46/(Assumptions!$C13*12),0)+IF((Z$5-$M$5)&lt;=(Assumptions!$C13*12),$M46/(Assumptions!$C13*12),0)+IF((Z$5-$N$5)&lt;=(Assumptions!$C13*12),$N46/(Assumptions!$C13*12),0)+IF((Z$5-$O$5)&lt;=(Assumptions!$C13*12),$O46/(Assumptions!$C13*12),0)+IF((Z$5-$P$5)&lt;=(Assumptions!$C13*12),$P46/(Assumptions!$C13*12),0)+IF((Z$5-$Q$5)&lt;=(Assumptions!$C13*12),$Q46/(Assumptions!$C13*12),0)+IF((Z$5-$R$5)&lt;=(Assumptions!$C13*12),$R46/(Assumptions!$C13*12),0)+IF((Z$5-$S$5)&lt;=(Assumptions!$C13*12),$S46/(Assumptions!$C13*12),0)+IF((Z$5-$T$5)&lt;=(Assumptions!$C13*12),$T46/(Assumptions!$C13*12),0)+IF((Z$5-$U$5)&lt;=(Assumptions!$C13*12),$U46/(Assumptions!$C13*12),0)+IF((Z$5-$V$5)&lt;=(Assumptions!$C13*12),$V46/(Assumptions!$C13*12),0)+IF((Z$5-$W$5)&lt;=(Assumptions!$C13*12),$W46/(Assumptions!$C13*12),0)+IF((Z$5-$X$5)&lt;=(Assumptions!$C13*12),$X46/(Assumptions!$C13*12),0)+IF((Z$5-$Y$5)&lt;=(Assumptions!$C13*12),$Y46/(Assumptions!$C13*12),0)</f>
        <v>0</v>
      </c>
      <c r="AA58" s="557">
        <f>IF((AA$5-$D$5)&lt;=(Assumptions!$C13*12),$D46/(Assumptions!$C13*12),0)+IF((AA$5-$E$5)&lt;=(Assumptions!$C13*12),$E46/(Assumptions!$C13*12),0)+IF((AA$5-$F$5)&lt;=(Assumptions!$C13*12),$F46/(Assumptions!$C13*12),0)+IF((AA$5-$G$5)&lt;=(Assumptions!$C13*12),$G46/(Assumptions!$C13*12),0)+IF((AA$5-$H$5)&lt;=(Assumptions!$C13*12),$H46/(Assumptions!$C13*12),0)+IF((AA$5-$I$5)&lt;=(Assumptions!$C13*12),$I46/(Assumptions!$C13*12),0)+IF((AA$5-$J$5)&lt;=(Assumptions!$C13*12),$J46/(Assumptions!$C13*12),0)+IF((AA$5-$K$5)&lt;=(Assumptions!$C13*12),$K46/(Assumptions!$C13*12),0)+IF((AA$5-$L$5)&lt;=(Assumptions!$C13*12),$L46/(Assumptions!$C13*12),0)+IF((AA$5-$M$5)&lt;=(Assumptions!$C13*12),$M46/(Assumptions!$C13*12),0)+IF((AA$5-$N$5)&lt;=(Assumptions!$C13*12),$N46/(Assumptions!$C13*12),0)+IF((AA$5-$O$5)&lt;=(Assumptions!$C13*12),$O46/(Assumptions!$C13*12),0)+IF((AA$5-$P$5)&lt;=(Assumptions!$C13*12),$P46/(Assumptions!$C13*12),0)+IF((AA$5-$Q$5)&lt;=(Assumptions!$C13*12),$Q46/(Assumptions!$C13*12),0)+IF((AA$5-$R$5)&lt;=(Assumptions!$C13*12),$R46/(Assumptions!$C13*12),0)+IF((AA$5-$S$5)&lt;=(Assumptions!$C13*12),$S46/(Assumptions!$C13*12),0)+IF((AA$5-$T$5)&lt;=(Assumptions!$C13*12),$T46/(Assumptions!$C13*12),0)+IF((AA$5-$U$5)&lt;=(Assumptions!$C13*12),$U46/(Assumptions!$C13*12),0)+IF((AA$5-$V$5)&lt;=(Assumptions!$C13*12),$V46/(Assumptions!$C13*12),0)+IF((AA$5-$W$5)&lt;=(Assumptions!$C13*12),$W46/(Assumptions!$C13*12),0)+IF((AA$5-$X$5)&lt;=(Assumptions!$C13*12),$X46/(Assumptions!$C13*12),0)+IF((AA$5-$Y$5)&lt;=(Assumptions!$C13*12),$Y46/(Assumptions!$C13*12),0)+IF((AA$5-$Z$5)&lt;=(Assumptions!$C13*12),$Z46/(Assumptions!$C13*12),0)</f>
        <v>0</v>
      </c>
      <c r="AB58" s="557">
        <f>IF((AB$5-$D$5)&lt;=(Assumptions!$C13*12),$D46/(Assumptions!$C13*12),0)+IF((AB$5-$E$5)&lt;=(Assumptions!$C13*12),$E46/(Assumptions!$C13*12),0)+IF((AB$5-$F$5)&lt;=(Assumptions!$C13*12),$F46/(Assumptions!$C13*12),0)+IF((AB$5-$G$5)&lt;=(Assumptions!$C13*12),$G46/(Assumptions!$C13*12),0)+IF((AB$5-$H$5)&lt;=(Assumptions!$C13*12),$H46/(Assumptions!$C13*12),0)+IF((AB$5-$I$5)&lt;=(Assumptions!$C13*12),$I46/(Assumptions!$C13*12),0)+IF((AB$5-$J$5)&lt;=(Assumptions!$C13*12),$J46/(Assumptions!$C13*12),0)+IF((AB$5-$K$5)&lt;=(Assumptions!$C13*12),$K46/(Assumptions!$C13*12),0)+IF((AB$5-$L$5)&lt;=(Assumptions!$C13*12),$L46/(Assumptions!$C13*12),0)+IF((AB$5-$M$5)&lt;=(Assumptions!$C13*12),$M46/(Assumptions!$C13*12),0)+IF((AB$5-$N$5)&lt;=(Assumptions!$C13*12),$N46/(Assumptions!$C13*12),0)+IF((AB$5-$O$5)&lt;=(Assumptions!$C13*12),$O46/(Assumptions!$C13*12),0)+IF((AB$5-$P$5)&lt;=(Assumptions!$C13*12),$P46/(Assumptions!$C13*12),0)+IF((AB$5-$Q$5)&lt;=(Assumptions!$C13*12),$Q46/(Assumptions!$C13*12),0)+IF((AB$5-$R$5)&lt;=(Assumptions!$C13*12),$R46/(Assumptions!$C13*12),0)+IF((AB$5-$S$5)&lt;=(Assumptions!$C13*12),$S46/(Assumptions!$C13*12),0)+IF((AB$5-$T$5)&lt;=(Assumptions!$C13*12),$T46/(Assumptions!$C13*12),0)+IF((AB$5-$U$5)&lt;=(Assumptions!$C13*12),$U46/(Assumptions!$C13*12),0)+IF((AB$5-$V$5)&lt;=(Assumptions!$C13*12),$V46/(Assumptions!$C13*12),0)+IF((AB$5-$W$5)&lt;=(Assumptions!$C13*12),$W46/(Assumptions!$C13*12),0)+IF((AB$5-$X$5)&lt;=(Assumptions!$C13*12),$X46/(Assumptions!$C13*12),0)+IF((AB$5-$Y$5)&lt;=(Assumptions!$C13*12),$Y46/(Assumptions!$C13*12),0)+IF((AB$5-$Z$5)&lt;=(Assumptions!$C13*12),$Z46/(Assumptions!$C13*12),0)+IF((AB$5-$AA$5)&lt;=(Assumptions!$C13*12),$AA46/(Assumptions!$C13*12),0)</f>
        <v>0</v>
      </c>
      <c r="AC58" s="557">
        <f>IF((AC$5-$D$5)&lt;=(Assumptions!$C13*12),$D46/(Assumptions!$C13*12),0)+IF((AC$5-$E$5)&lt;=(Assumptions!$C13*12),$E46/(Assumptions!$C13*12),0)+IF((AC$5-$F$5)&lt;=(Assumptions!$C13*12),$F46/(Assumptions!$C13*12),0)+IF((AC$5-$G$5)&lt;=(Assumptions!$C13*12),$G46/(Assumptions!$C13*12),0)+IF((AC$5-$H$5)&lt;=(Assumptions!$C13*12),$H46/(Assumptions!$C13*12),0)+IF((AC$5-$I$5)&lt;=(Assumptions!$C13*12),$I46/(Assumptions!$C13*12),0)+IF((AC$5-$J$5)&lt;=(Assumptions!$C13*12),$J46/(Assumptions!$C13*12),0)+IF((AC$5-$K$5)&lt;=(Assumptions!$C13*12),$K46/(Assumptions!$C13*12),0)+IF((AC$5-$L$5)&lt;=(Assumptions!$C13*12),$L46/(Assumptions!$C13*12),0)+IF((AC$5-$M$5)&lt;=(Assumptions!$C13*12),$M46/(Assumptions!$C13*12),0)+IF((AC$5-$N$5)&lt;=(Assumptions!$C13*12),$N46/(Assumptions!$C13*12),0)+IF((AC$5-$O$5)&lt;=(Assumptions!$C13*12),$O46/(Assumptions!$C13*12),0)+IF((AC$5-$P$5)&lt;=(Assumptions!$C13*12),$P46/(Assumptions!$C13*12),0)+IF((AC$5-$Q$5)&lt;=(Assumptions!$C13*12),$Q46/(Assumptions!$C13*12),0)+IF((AC$5-$R$5)&lt;=(Assumptions!$C13*12),$R46/(Assumptions!$C13*12),0)+IF((AC$5-$S$5)&lt;=(Assumptions!$C13*12),$S46/(Assumptions!$C13*12),0)+IF((AC$5-$T$5)&lt;=(Assumptions!$C13*12),$T46/(Assumptions!$C13*12),0)+IF((AC$5-$U$5)&lt;=(Assumptions!$C13*12),$U46/(Assumptions!$C13*12),0)+IF((AC$5-$V$5)&lt;=(Assumptions!$C13*12),$V46/(Assumptions!$C13*12),0)+IF((AC$5-$W$5)&lt;=(Assumptions!$C13*12),$W46/(Assumptions!$C13*12),0)+IF((AC$5-$X$5)&lt;=(Assumptions!$C13*12),$X46/(Assumptions!$C13*12),0)+IF((AC$5-$Y$5)&lt;=(Assumptions!$C13*12),$Y46/(Assumptions!$C13*12),0)+IF((AC$5-$Z$5)&lt;=(Assumptions!$C13*12),$Z46/(Assumptions!$C13*12),0)+IF((AC$5-$AA$5)&lt;=(Assumptions!$C13*12),$AA46/(Assumptions!$C13*12),0)+IF((AC$5-$AB$5)&lt;=(Assumptions!$C13*12),$AB46/(Assumptions!$C13*12),0)</f>
        <v>0</v>
      </c>
      <c r="AD58" s="557">
        <f>IF((AD$5-$D$5)&lt;=(Assumptions!$C13*12),$D46/(Assumptions!$C13*12),0)+IF((AD$5-$E$5)&lt;=(Assumptions!$C13*12),$E46/(Assumptions!$C13*12),0)+IF((AD$5-$F$5)&lt;=(Assumptions!$C13*12),$F46/(Assumptions!$C13*12),0)+IF((AD$5-$G$5)&lt;=(Assumptions!$C13*12),$G46/(Assumptions!$C13*12),0)+IF((AD$5-$H$5)&lt;=(Assumptions!$C13*12),$H46/(Assumptions!$C13*12),0)+IF((AD$5-$I$5)&lt;=(Assumptions!$C13*12),$I46/(Assumptions!$C13*12),0)+IF((AD$5-$J$5)&lt;=(Assumptions!$C13*12),$J46/(Assumptions!$C13*12),0)+IF((AD$5-$K$5)&lt;=(Assumptions!$C13*12),$K46/(Assumptions!$C13*12),0)+IF((AD$5-$L$5)&lt;=(Assumptions!$C13*12),$L46/(Assumptions!$C13*12),0)+IF((AD$5-$M$5)&lt;=(Assumptions!$C13*12),$M46/(Assumptions!$C13*12),0)+IF((AD$5-$N$5)&lt;=(Assumptions!$C13*12),$N46/(Assumptions!$C13*12),0)+IF((AD$5-$O$5)&lt;=(Assumptions!$C13*12),$O46/(Assumptions!$C13*12),0)+IF((AD$5-$P$5)&lt;=(Assumptions!$C13*12),$P46/(Assumptions!$C13*12),0)+IF((AD$5-$Q$5)&lt;=(Assumptions!$C13*12),$Q46/(Assumptions!$C13*12),0)+IF((AD$5-$R$5)&lt;=(Assumptions!$C13*12),$R46/(Assumptions!$C13*12),0)+IF((AD$5-$S$5)&lt;=(Assumptions!$C13*12),$S46/(Assumptions!$C13*12),0)+IF((AD$5-$T$5)&lt;=(Assumptions!$C13*12),$T46/(Assumptions!$C13*12),0)+IF((AD$5-$U$5)&lt;=(Assumptions!$C13*12),$U46/(Assumptions!$C13*12),0)+IF((AD$5-$V$5)&lt;=(Assumptions!$C13*12),$V46/(Assumptions!$C13*12),0)+IF((AD$5-$W$5)&lt;=(Assumptions!$C13*12),$W46/(Assumptions!$C13*12),0)+IF((AD$5-$X$5)&lt;=(Assumptions!$C13*12),$X46/(Assumptions!$C13*12),0)+IF((AD$5-$Y$5)&lt;=(Assumptions!$C13*12),$Y46/(Assumptions!$C13*12),0)+IF((AD$5-$Z$5)&lt;=(Assumptions!$C13*12),$Z46/(Assumptions!$C13*12),0)+IF((AD$5-$AA$5)&lt;=(Assumptions!$C13*12),$AA46/(Assumptions!$C13*12),0)+IF((AD$5-$AB$5)&lt;=(Assumptions!$C13*12),$AB46/(Assumptions!$C13*12),0)+IF((AD$5-$AC$5)&lt;=(Assumptions!$C13*12),$AC46/(Assumptions!$C13*12),0)</f>
        <v>0</v>
      </c>
      <c r="AE58" s="557">
        <f>IF((AE$5-$D$5)&lt;=(Assumptions!$C13*12),$D46/(Assumptions!$C13*12),0)+IF((AE$5-$E$5)&lt;=(Assumptions!$C13*12),$E46/(Assumptions!$C13*12),0)+IF((AE$5-$F$5)&lt;=(Assumptions!$C13*12),$F46/(Assumptions!$C13*12),0)+IF((AE$5-$G$5)&lt;=(Assumptions!$C13*12),$G46/(Assumptions!$C13*12),0)+IF((AE$5-$H$5)&lt;=(Assumptions!$C13*12),$H46/(Assumptions!$C13*12),0)+IF((AE$5-$I$5)&lt;=(Assumptions!$C13*12),$I46/(Assumptions!$C13*12),0)+IF((AE$5-$J$5)&lt;=(Assumptions!$C13*12),$J46/(Assumptions!$C13*12),0)+IF((AE$5-$K$5)&lt;=(Assumptions!$C13*12),$K46/(Assumptions!$C13*12),0)+IF((AE$5-$L$5)&lt;=(Assumptions!$C13*12),$L46/(Assumptions!$C13*12),0)+IF((AE$5-$M$5)&lt;=(Assumptions!$C13*12),$M46/(Assumptions!$C13*12),0)+IF((AE$5-$N$5)&lt;=(Assumptions!$C13*12),$N46/(Assumptions!$C13*12),0)+IF((AE$5-$O$5)&lt;=(Assumptions!$C13*12),$O46/(Assumptions!$C13*12),0)+IF((AE$5-$P$5)&lt;=(Assumptions!$C13*12),$P46/(Assumptions!$C13*12),0)+IF((AE$5-$Q$5)&lt;=(Assumptions!$C13*12),$Q46/(Assumptions!$C13*12),0)+IF((AE$5-$R$5)&lt;=(Assumptions!$C13*12),$R46/(Assumptions!$C13*12),0)+IF((AE$5-$S$5)&lt;=(Assumptions!$C13*12),$S46/(Assumptions!$C13*12),0)+IF((AE$5-$T$5)&lt;=(Assumptions!$C13*12),$T46/(Assumptions!$C13*12),0)+IF((AE$5-$U$5)&lt;=(Assumptions!$C13*12),$U46/(Assumptions!$C13*12),0)+IF((AE$5-$V$5)&lt;=(Assumptions!$C13*12),$V46/(Assumptions!$C13*12),0)+IF((AE$5-$W$5)&lt;=(Assumptions!$C13*12),$W46/(Assumptions!$C13*12),0)+IF((AE$5-$X$5)&lt;=(Assumptions!$C13*12),$X46/(Assumptions!$C13*12),0)+IF((AE$5-$Y$5)&lt;=(Assumptions!$C13*12),$Y46/(Assumptions!$C13*12),0)+IF((AE$5-$Z$5)&lt;=(Assumptions!$C13*12),$Z46/(Assumptions!$C13*12),0)+IF((AE$5-$AA$5)&lt;=(Assumptions!$C13*12),$AA46/(Assumptions!$C13*12),0)+IF((AE$5-$AB$5)&lt;=(Assumptions!$C13*12),$AB46/(Assumptions!$C13*12),0)+IF((AE$5-$AC$5)&lt;=(Assumptions!$C13*12),$AC46/(Assumptions!$C13*12),0)+IF((AE$5-$AD$5)&lt;=(Assumptions!$C13*12),$AD46/(Assumptions!$C13*12),0)</f>
        <v>0</v>
      </c>
      <c r="AF58" s="557">
        <f>IF((AF$5-$D$5)&lt;=(Assumptions!$C13*12),$D46/(Assumptions!$C13*12),0)+IF((AF$5-$E$5)&lt;=(Assumptions!$C13*12),$E46/(Assumptions!$C13*12),0)+IF((AF$5-$F$5)&lt;=(Assumptions!$C13*12),$F46/(Assumptions!$C13*12),0)+IF((AF$5-$G$5)&lt;=(Assumptions!$C13*12),$G46/(Assumptions!$C13*12),0)+IF((AF$5-$H$5)&lt;=(Assumptions!$C13*12),$H46/(Assumptions!$C13*12),0)+IF((AF$5-$I$5)&lt;=(Assumptions!$C13*12),$I46/(Assumptions!$C13*12),0)+IF((AF$5-$J$5)&lt;=(Assumptions!$C13*12),$J46/(Assumptions!$C13*12),0)+IF((AF$5-$K$5)&lt;=(Assumptions!$C13*12),$K46/(Assumptions!$C13*12),0)+IF((AF$5-$L$5)&lt;=(Assumptions!$C13*12),$L46/(Assumptions!$C13*12),0)+IF((AF$5-$M$5)&lt;=(Assumptions!$C13*12),$M46/(Assumptions!$C13*12),0)+IF((AF$5-$N$5)&lt;=(Assumptions!$C13*12),$N46/(Assumptions!$C13*12),0)+IF((AF$5-$O$5)&lt;=(Assumptions!$C13*12),$O46/(Assumptions!$C13*12),0)+IF((AF$5-$P$5)&lt;=(Assumptions!$C13*12),$P46/(Assumptions!$C13*12),0)+IF((AF$5-$Q$5)&lt;=(Assumptions!$C13*12),$Q46/(Assumptions!$C13*12),0)+IF((AF$5-$R$5)&lt;=(Assumptions!$C13*12),$R46/(Assumptions!$C13*12),0)+IF((AF$5-$S$5)&lt;=(Assumptions!$C13*12),$S46/(Assumptions!$C13*12),0)+IF((AF$5-$T$5)&lt;=(Assumptions!$C13*12),$T46/(Assumptions!$C13*12),0)+IF((AF$5-$U$5)&lt;=(Assumptions!$C13*12),$U46/(Assumptions!$C13*12),0)+IF((AF$5-$V$5)&lt;=(Assumptions!$C13*12),$V46/(Assumptions!$C13*12),0)+IF((AF$5-$W$5)&lt;=(Assumptions!$C13*12),$W46/(Assumptions!$C13*12),0)+IF((AF$5-$X$5)&lt;=(Assumptions!$C13*12),$X46/(Assumptions!$C13*12),0)+IF((AF$5-$Y$5)&lt;=(Assumptions!$C13*12),$Y46/(Assumptions!$C13*12),0)+IF((AF$5-$Z$5)&lt;=(Assumptions!$C13*12),$Z46/(Assumptions!$C13*12),0)+IF((AF$5-$AA$5)&lt;=(Assumptions!$C13*12),$AA46/(Assumptions!$C13*12),0)+IF((AF$5-$AB$5)&lt;=(Assumptions!$C13*12),$AB46/(Assumptions!$C13*12),0)+IF((AF$5-$AC$5)&lt;=(Assumptions!$C13*12),$AC46/(Assumptions!$C13*12),0)+IF((AF$5-$AD$5)&lt;=(Assumptions!$C13*12),$AD46/(Assumptions!$C13*12),0)+IF((AF$5-$AE$5)&lt;=(Assumptions!$C13*12),$AE46/(Assumptions!$C13*12),0)</f>
        <v>0</v>
      </c>
      <c r="AG58" s="557">
        <f>IF((AG$5-$D$5)&lt;=(Assumptions!$C13*12),$D46/(Assumptions!$C13*12),0)+IF((AG$5-$E$5)&lt;=(Assumptions!$C13*12),$E46/(Assumptions!$C13*12),0)+IF((AG$5-$F$5)&lt;=(Assumptions!$C13*12),$F46/(Assumptions!$C13*12),0)+IF((AG$5-$G$5)&lt;=(Assumptions!$C13*12),$G46/(Assumptions!$C13*12),0)+IF((AG$5-$H$5)&lt;=(Assumptions!$C13*12),$H46/(Assumptions!$C13*12),0)+IF((AG$5-$I$5)&lt;=(Assumptions!$C13*12),$I46/(Assumptions!$C13*12),0)+IF((AG$5-$J$5)&lt;=(Assumptions!$C13*12),$J46/(Assumptions!$C13*12),0)+IF((AG$5-$K$5)&lt;=(Assumptions!$C13*12),$K46/(Assumptions!$C13*12),0)+IF((AG$5-$L$5)&lt;=(Assumptions!$C13*12),$L46/(Assumptions!$C13*12),0)+IF((AG$5-$M$5)&lt;=(Assumptions!$C13*12),$M46/(Assumptions!$C13*12),0)+IF((AG$5-$N$5)&lt;=(Assumptions!$C13*12),$N46/(Assumptions!$C13*12),0)+IF((AG$5-$O$5)&lt;=(Assumptions!$C13*12),$O46/(Assumptions!$C13*12),0)+IF((AG$5-$P$5)&lt;=(Assumptions!$C13*12),$P46/(Assumptions!$C13*12),0)+IF((AG$5-$Q$5)&lt;=(Assumptions!$C13*12),$Q46/(Assumptions!$C13*12),0)+IF((AG$5-$R$5)&lt;=(Assumptions!$C13*12),$R46/(Assumptions!$C13*12),0)+IF((AG$5-$S$5)&lt;=(Assumptions!$C13*12),$S46/(Assumptions!$C13*12),0)+IF((AG$5-$T$5)&lt;=(Assumptions!$C13*12),$T46/(Assumptions!$C13*12),0)+IF((AG$5-$U$5)&lt;=(Assumptions!$C13*12),$U46/(Assumptions!$C13*12),0)+IF((AG$5-$V$5)&lt;=(Assumptions!$C13*12),$V46/(Assumptions!$C13*12),0)+IF((AG$5-$W$5)&lt;=(Assumptions!$C13*12),$W46/(Assumptions!$C13*12),0)+IF((AG$5-$X$5)&lt;=(Assumptions!$C13*12),$X46/(Assumptions!$C13*12),0)+IF((AG$5-$Y$5)&lt;=(Assumptions!$C13*12),$Y46/(Assumptions!$C13*12),0)+IF((AG$5-$Z$5)&lt;=(Assumptions!$C13*12),$Z46/(Assumptions!$C13*12),0)+IF((AG$5-$AA$5)&lt;=(Assumptions!$C13*12),$AA46/(Assumptions!$C13*12),0)+IF((AG$5-$AB$5)&lt;=(Assumptions!$C13*12),$AB46/(Assumptions!$C13*12),0)+IF((AG$5-$AC$5)&lt;=(Assumptions!$C13*12),$AC46/(Assumptions!$C13*12),0)+IF((AG$5-$AD$5)&lt;=(Assumptions!$C13*12),$AD46/(Assumptions!$C13*12),0)+IF((AG$5-$AE$5)&lt;=(Assumptions!$C13*12),$AE46/(Assumptions!$C13*12),0)+IF((AG$5-$AF$5)&lt;=(Assumptions!$C13*12),$AF46/(Assumptions!$C13*12),0)</f>
        <v>0</v>
      </c>
      <c r="AH58" s="557">
        <f>IF((AH$5-$D$5)&lt;=(Assumptions!$C13*12),$D46/(Assumptions!$C13*12),0)+IF((AH$5-$E$5)&lt;=(Assumptions!$C13*12),$E46/(Assumptions!$C13*12),0)+IF((AH$5-$F$5)&lt;=(Assumptions!$C13*12),$F46/(Assumptions!$C13*12),0)+IF((AH$5-$G$5)&lt;=(Assumptions!$C13*12),$G46/(Assumptions!$C13*12),0)+IF((AH$5-$H$5)&lt;=(Assumptions!$C13*12),$H46/(Assumptions!$C13*12),0)+IF((AH$5-$I$5)&lt;=(Assumptions!$C13*12),$I46/(Assumptions!$C13*12),0)+IF((AH$5-$J$5)&lt;=(Assumptions!$C13*12),$J46/(Assumptions!$C13*12),0)+IF((AH$5-$K$5)&lt;=(Assumptions!$C13*12),$K46/(Assumptions!$C13*12),0)+IF((AH$5-$L$5)&lt;=(Assumptions!$C13*12),$L46/(Assumptions!$C13*12),0)+IF((AH$5-$M$5)&lt;=(Assumptions!$C13*12),$M46/(Assumptions!$C13*12),0)+IF((AH$5-$N$5)&lt;=(Assumptions!$C13*12),$N46/(Assumptions!$C13*12),0)+IF((AH$5-$O$5)&lt;=(Assumptions!$C13*12),$O46/(Assumptions!$C13*12),0)+IF((AH$5-$P$5)&lt;=(Assumptions!$C13*12),$P46/(Assumptions!$C13*12),0)+IF((AH$5-$Q$5)&lt;=(Assumptions!$C13*12),$Q46/(Assumptions!$C13*12),0)+IF((AH$5-$R$5)&lt;=(Assumptions!$C13*12),$R46/(Assumptions!$C13*12),0)+IF((AH$5-$S$5)&lt;=(Assumptions!$C13*12),$S46/(Assumptions!$C13*12),0)+IF((AH$5-$T$5)&lt;=(Assumptions!$C13*12),$T46/(Assumptions!$C13*12),0)+IF((AH$5-$U$5)&lt;=(Assumptions!$C13*12),$U46/(Assumptions!$C13*12),0)+IF((AH$5-$V$5)&lt;=(Assumptions!$C13*12),$V46/(Assumptions!$C13*12),0)+IF((AH$5-$W$5)&lt;=(Assumptions!$C13*12),$W46/(Assumptions!$C13*12),0)+IF((AH$5-$X$5)&lt;=(Assumptions!$C13*12),$X46/(Assumptions!$C13*12),0)+IF((AH$5-$Y$5)&lt;=(Assumptions!$C13*12),$Y46/(Assumptions!$C13*12),0)+IF((AH$5-$Z$5)&lt;=(Assumptions!$C13*12),$Z46/(Assumptions!$C13*12),0)+IF((AH$5-$AA$5)&lt;=(Assumptions!$C13*12),$AA46/(Assumptions!$C13*12),0)+IF((AH$5-$AB$5)&lt;=(Assumptions!$C13*12),$AB46/(Assumptions!$C13*12),0)+IF((AH$5-$AC$5)&lt;=(Assumptions!$C13*12),$AC46/(Assumptions!$C13*12),0)+IF((AH$5-$AD$5)&lt;=(Assumptions!$C13*12),$AD46/(Assumptions!$C13*12),0)+IF((AH$5-$AE$5)&lt;=(Assumptions!$C13*12),$AE46/(Assumptions!$C13*12),0)+IF((AH$5-$AF$5)&lt;=(Assumptions!$C13*12),$AF46/(Assumptions!$C13*12),0)+IF((AH$5-$AG$5)&lt;=(Assumptions!$C13*12),$AG46/(Assumptions!$C13*12),0)</f>
        <v>0</v>
      </c>
      <c r="AI58" s="557">
        <f>IF((AI$5-$D$5)&lt;=(Assumptions!$C13*12),$D46/(Assumptions!$C13*12),0)+IF((AI$5-$E$5)&lt;=(Assumptions!$C13*12),$E46/(Assumptions!$C13*12),0)+IF((AI$5-$F$5)&lt;=(Assumptions!$C13*12),$F46/(Assumptions!$C13*12),0)+IF((AI$5-$G$5)&lt;=(Assumptions!$C13*12),$G46/(Assumptions!$C13*12),0)+IF((AI$5-$H$5)&lt;=(Assumptions!$C13*12),$H46/(Assumptions!$C13*12),0)+IF((AI$5-$I$5)&lt;=(Assumptions!$C13*12),$I46/(Assumptions!$C13*12),0)+IF((AI$5-$J$5)&lt;=(Assumptions!$C13*12),$J46/(Assumptions!$C13*12),0)+IF((AI$5-$K$5)&lt;=(Assumptions!$C13*12),$K46/(Assumptions!$C13*12),0)+IF((AI$5-$L$5)&lt;=(Assumptions!$C13*12),$L46/(Assumptions!$C13*12),0)+IF((AI$5-$M$5)&lt;=(Assumptions!$C13*12),$M46/(Assumptions!$C13*12),0)+IF((AI$5-$N$5)&lt;=(Assumptions!$C13*12),$N46/(Assumptions!$C13*12),0)+IF((AI$5-$O$5)&lt;=(Assumptions!$C13*12),$O46/(Assumptions!$C13*12),0)+IF((AI$5-$P$5)&lt;=(Assumptions!$C13*12),$P46/(Assumptions!$C13*12),0)+IF((AI$5-$Q$5)&lt;=(Assumptions!$C13*12),$Q46/(Assumptions!$C13*12),0)+IF((AI$5-$R$5)&lt;=(Assumptions!$C13*12),$R46/(Assumptions!$C13*12),0)+IF((AI$5-$S$5)&lt;=(Assumptions!$C13*12),$S46/(Assumptions!$C13*12),0)+IF((AI$5-$T$5)&lt;=(Assumptions!$C13*12),$T46/(Assumptions!$C13*12),0)+IF((AI$5-$U$5)&lt;=(Assumptions!$C13*12),$U46/(Assumptions!$C13*12),0)+IF((AI$5-$V$5)&lt;=(Assumptions!$C13*12),$V46/(Assumptions!$C13*12),0)+IF((AI$5-$W$5)&lt;=(Assumptions!$C13*12),$W46/(Assumptions!$C13*12),0)+IF((AI$5-$X$5)&lt;=(Assumptions!$C13*12),$X46/(Assumptions!$C13*12),0)+IF((AI$5-$Y$5)&lt;=(Assumptions!$C13*12),$Y46/(Assumptions!$C13*12),0)+IF((AI$5-$Z$5)&lt;=(Assumptions!$C13*12),$Z46/(Assumptions!$C13*12),0)+IF((AI$5-$AA$5)&lt;=(Assumptions!$C13*12),$AA46/(Assumptions!$C13*12),0)+IF((AI$5-$AB$5)&lt;=(Assumptions!$C13*12),$AB46/(Assumptions!$C13*12),0)+IF((AI$5-$AC$5)&lt;=(Assumptions!$C13*12),$AC46/(Assumptions!$C13*12),0)+IF((AI$5-$AD$5)&lt;=(Assumptions!$C13*12),$AD46/(Assumptions!$C13*12),0)+IF((AI$5-$AE$5)&lt;=(Assumptions!$C13*12),$AE46/(Assumptions!$C13*12),0)+IF((AI$5-$AF$5)&lt;=(Assumptions!$C13*12),$AF46/(Assumptions!$C13*12),0)+IF((AI$5-$AG$5)&lt;=(Assumptions!$C13*12),$AG46/(Assumptions!$C13*12),0)+IF((AI$5-$AH$5)&lt;=(Assumptions!$C13*12),$AH46/(Assumptions!$C13*12),0)</f>
        <v>0</v>
      </c>
      <c r="AJ58" s="557">
        <f>IF((AJ$5-$D$5)&lt;=(Assumptions!$C13*12),$D46/(Assumptions!$C13*12),0)+IF((AJ$5-$E$5)&lt;=(Assumptions!$C13*12),$E46/(Assumptions!$C13*12),0)+IF((AJ$5-$F$5)&lt;=(Assumptions!$C13*12),$F46/(Assumptions!$C13*12),0)+IF((AJ$5-$G$5)&lt;=(Assumptions!$C13*12),$G46/(Assumptions!$C13*12),0)+IF((AJ$5-$H$5)&lt;=(Assumptions!$C13*12),$H46/(Assumptions!$C13*12),0)+IF((AJ$5-$I$5)&lt;=(Assumptions!$C13*12),$I46/(Assumptions!$C13*12),0)+IF((AJ$5-$J$5)&lt;=(Assumptions!$C13*12),$J46/(Assumptions!$C13*12),0)+IF((AJ$5-$K$5)&lt;=(Assumptions!$C13*12),$K46/(Assumptions!$C13*12),0)+IF((AJ$5-$L$5)&lt;=(Assumptions!$C13*12),$L46/(Assumptions!$C13*12),0)+IF((AJ$5-$M$5)&lt;=(Assumptions!$C13*12),$M46/(Assumptions!$C13*12),0)+IF((AJ$5-$N$5)&lt;=(Assumptions!$C13*12),$N46/(Assumptions!$C13*12),0)+IF((AJ$5-$O$5)&lt;=(Assumptions!$C13*12),$O46/(Assumptions!$C13*12),0)+IF((AJ$5-$P$5)&lt;=(Assumptions!$C13*12),$P46/(Assumptions!$C13*12),0)+IF((AJ$5-$Q$5)&lt;=(Assumptions!$C13*12),$Q46/(Assumptions!$C13*12),0)+IF((AJ$5-$R$5)&lt;=(Assumptions!$C13*12),$R46/(Assumptions!$C13*12),0)+IF((AJ$5-$S$5)&lt;=(Assumptions!$C13*12),$S46/(Assumptions!$C13*12),0)+IF((AJ$5-$T$5)&lt;=(Assumptions!$C13*12),$T46/(Assumptions!$C13*12),0)+IF((AJ$5-$U$5)&lt;=(Assumptions!$C13*12),$U46/(Assumptions!$C13*12),0)+IF((AJ$5-$V$5)&lt;=(Assumptions!$C13*12),$V46/(Assumptions!$C13*12),0)+IF((AJ$5-$W$5)&lt;=(Assumptions!$C13*12),$W46/(Assumptions!$C13*12),0)+IF((AJ$5-$X$5)&lt;=(Assumptions!$C13*12),$X46/(Assumptions!$C13*12),0)+IF((AJ$5-$Y$5)&lt;=(Assumptions!$C13*12),$Y46/(Assumptions!$C13*12),0)+IF((AJ$5-$Z$5)&lt;=(Assumptions!$C13*12),$Z46/(Assumptions!$C13*12),0)+IF((AJ$5-$AA$5)&lt;=(Assumptions!$C13*12),$AA46/(Assumptions!$C13*12),0)+IF((AJ$5-$AB$5)&lt;=(Assumptions!$C13*12),$AB46/(Assumptions!$C13*12),0)+IF((AJ$5-$AC$5)&lt;=(Assumptions!$C13*12),$AC46/(Assumptions!$C13*12),0)+IF((AJ$5-$AD$5)&lt;=(Assumptions!$C13*12),$AD46/(Assumptions!$C13*12),0)+IF((AJ$5-$AE$5)&lt;=(Assumptions!$C13*12),$AE46/(Assumptions!$C13*12),0)+IF((AJ$5-$AF$5)&lt;=(Assumptions!$C13*12),$AF46/(Assumptions!$C13*12),0)+IF((AJ$5-$AG$5)&lt;=(Assumptions!$C13*12),$AG46/(Assumptions!$C13*12),0)+IF((AJ$5-$AH$5)&lt;=(Assumptions!$C13*12),$AH46/(Assumptions!$C13*12),0)+IF((AJ$5-$AI$5)&lt;=(Assumptions!$C13*12),$AI46/(Assumptions!$C13*12),0)</f>
        <v>0</v>
      </c>
      <c r="AK58" s="557">
        <f>IF((AK$5-$D$5)&lt;=(Assumptions!$C13*12),$D46/(Assumptions!$C13*12),0)+IF((AK$5-$E$5)&lt;=(Assumptions!$C13*12),$E46/(Assumptions!$C13*12),0)+IF((AK$5-$F$5)&lt;=(Assumptions!$C13*12),$F46/(Assumptions!$C13*12),0)+IF((AK$5-$G$5)&lt;=(Assumptions!$C13*12),$G46/(Assumptions!$C13*12),0)+IF((AK$5-$H$5)&lt;=(Assumptions!$C13*12),$H46/(Assumptions!$C13*12),0)+IF((AK$5-$I$5)&lt;=(Assumptions!$C13*12),$I46/(Assumptions!$C13*12),0)+IF((AK$5-$J$5)&lt;=(Assumptions!$C13*12),$J46/(Assumptions!$C13*12),0)+IF((AK$5-$K$5)&lt;=(Assumptions!$C13*12),$K46/(Assumptions!$C13*12),0)+IF((AK$5-$L$5)&lt;=(Assumptions!$C13*12),$L46/(Assumptions!$C13*12),0)+IF((AK$5-$M$5)&lt;=(Assumptions!$C13*12),$M46/(Assumptions!$C13*12),0)+IF((AK$5-$N$5)&lt;=(Assumptions!$C13*12),$N46/(Assumptions!$C13*12),0)+IF((AK$5-$O$5)&lt;=(Assumptions!$C13*12),$O46/(Assumptions!$C13*12),0)+IF((AK$5-$P$5)&lt;=(Assumptions!$C13*12),$P46/(Assumptions!$C13*12),0)+IF((AK$5-$Q$5)&lt;=(Assumptions!$C13*12),$Q46/(Assumptions!$C13*12),0)+IF((AK$5-$R$5)&lt;=(Assumptions!$C13*12),$R46/(Assumptions!$C13*12),0)+IF((AK$5-$S$5)&lt;=(Assumptions!$C13*12),$S46/(Assumptions!$C13*12),0)+IF((AK$5-$T$5)&lt;=(Assumptions!$C13*12),$T46/(Assumptions!$C13*12),0)+IF((AK$5-$U$5)&lt;=(Assumptions!$C13*12),$U46/(Assumptions!$C13*12),0)+IF((AK$5-$V$5)&lt;=(Assumptions!$C13*12),$V46/(Assumptions!$C13*12),0)+IF((AK$5-$W$5)&lt;=(Assumptions!$C13*12),$W46/(Assumptions!$C13*12),0)+IF((AK$5-$X$5)&lt;=(Assumptions!$C13*12),$X46/(Assumptions!$C13*12),0)+IF((AK$5-$Y$5)&lt;=(Assumptions!$C13*12),$Y46/(Assumptions!$C13*12),0)+IF((AK$5-$Z$5)&lt;=(Assumptions!$C13*12),$Z46/(Assumptions!$C13*12),0)+IF((AK$5-$AA$5)&lt;=(Assumptions!$C13*12),$AA46/(Assumptions!$C13*12),0)+IF((AK$5-$AB$5)&lt;=(Assumptions!$C13*12),$AB46/(Assumptions!$C13*12),0)+IF((AK$5-$AC$5)&lt;=(Assumptions!$C13*12),$AC46/(Assumptions!$C13*12),0)+IF((AK$5-$AD$5)&lt;=(Assumptions!$C13*12),$AD46/(Assumptions!$C13*12),0)+IF((AK$5-$AE$5)&lt;=(Assumptions!$C13*12),$AE46/(Assumptions!$C13*12),0)+IF((AK$5-$AF$5)&lt;=(Assumptions!$C13*12),$AF46/(Assumptions!$C13*12),0)+IF((AK$5-$AG$5)&lt;=(Assumptions!$C13*12),$AG46/(Assumptions!$C13*12),0)+IF((AK$5-$AH$5)&lt;=(Assumptions!$C13*12),$AH46/(Assumptions!$C13*12),0)+IF((AK$5-$AI$5)&lt;=(Assumptions!$C13*12),$AI46/(Assumptions!$C13*12),0)+IF((AK$5-$AJ$5)&lt;=(Assumptions!$C13*12),$AJ46/(Assumptions!$C13*12),0)</f>
        <v>0</v>
      </c>
      <c r="AL58" s="557">
        <f>IF((AL$5-$D$5)&lt;=(Assumptions!$C13*12),$D46/(Assumptions!$C13*12),0)+IF((AL$5-$E$5)&lt;=(Assumptions!$C13*12),$E46/(Assumptions!$C13*12),0)+IF((AL$5-$F$5)&lt;=(Assumptions!$C13*12),$F46/(Assumptions!$C13*12),0)+IF((AL$5-$G$5)&lt;=(Assumptions!$C13*12),$G46/(Assumptions!$C13*12),0)+IF((AL$5-$H$5)&lt;=(Assumptions!$C13*12),$H46/(Assumptions!$C13*12),0)+IF((AL$5-$I$5)&lt;=(Assumptions!$C13*12),$I46/(Assumptions!$C13*12),0)+IF((AL$5-$J$5)&lt;=(Assumptions!$C13*12),$J46/(Assumptions!$C13*12),0)+IF((AL$5-$K$5)&lt;=(Assumptions!$C13*12),$K46/(Assumptions!$C13*12),0)+IF((AL$5-$L$5)&lt;=(Assumptions!$C13*12),$L46/(Assumptions!$C13*12),0)+IF((AL$5-$M$5)&lt;=(Assumptions!$C13*12),$M46/(Assumptions!$C13*12),0)+IF((AL$5-$N$5)&lt;=(Assumptions!$C13*12),$N46/(Assumptions!$C13*12),0)+IF((AL$5-$O$5)&lt;=(Assumptions!$C13*12),$O46/(Assumptions!$C13*12),0)+IF((AL$5-$P$5)&lt;=(Assumptions!$C13*12),$P46/(Assumptions!$C13*12),0)+IF((AL$5-$Q$5)&lt;=(Assumptions!$C13*12),$Q46/(Assumptions!$C13*12),0)+IF((AL$5-$R$5)&lt;=(Assumptions!$C13*12),$R46/(Assumptions!$C13*12),0)+IF((AL$5-$S$5)&lt;=(Assumptions!$C13*12),$S46/(Assumptions!$C13*12),0)+IF((AL$5-$T$5)&lt;=(Assumptions!$C13*12),$T46/(Assumptions!$C13*12),0)+IF((AL$5-$U$5)&lt;=(Assumptions!$C13*12),$U46/(Assumptions!$C13*12),0)+IF((AL$5-$V$5)&lt;=(Assumptions!$C13*12),$V46/(Assumptions!$C13*12),0)+IF((AL$5-$W$5)&lt;=(Assumptions!$C13*12),$W46/(Assumptions!$C13*12),0)+IF((AL$5-$X$5)&lt;=(Assumptions!$C13*12),$X46/(Assumptions!$C13*12),0)+IF((AL$5-$Y$5)&lt;=(Assumptions!$C13*12),$Y46/(Assumptions!$C13*12),0)+IF((AL$5-$Z$5)&lt;=(Assumptions!$C13*12),$Z46/(Assumptions!$C13*12),0)+IF((AL$5-$AA$5)&lt;=(Assumptions!$C13*12),$AA46/(Assumptions!$C13*12),0)+IF((AL$5-$AB$5)&lt;=(Assumptions!$C13*12),$AB46/(Assumptions!$C13*12),0)+IF((AL$5-$AC$5)&lt;=(Assumptions!$C13*12),$AC46/(Assumptions!$C13*12),0)+IF((AL$5-$AD$5)&lt;=(Assumptions!$C13*12),$AD46/(Assumptions!$C13*12),0)+IF((AL$5-$AE$5)&lt;=(Assumptions!$C13*12),$AE46/(Assumptions!$C13*12),0)+IF((AL$5-$AF$5)&lt;=(Assumptions!$C13*12),$AF46/(Assumptions!$C13*12),0)+IF((AL$5-$AG$5)&lt;=(Assumptions!$C13*12),$AG46/(Assumptions!$C13*12),0)+IF((AL$5-$AH$5)&lt;=(Assumptions!$C13*12),$AH46/(Assumptions!$C13*12),0)+IF((AL$5-$AI$5)&lt;=(Assumptions!$C13*12),$AI46/(Assumptions!$C13*12),0)+IF((AL$5-$AJ$5)&lt;=(Assumptions!$C13*12),$AJ46/(Assumptions!$C13*12),0)+IF((AL$5-$AK$5)&lt;=(Assumptions!$C13*12),$AK46/(Assumptions!$C13*12),0)</f>
        <v>0</v>
      </c>
      <c r="AM58" s="557">
        <f>IF((AM$5-$D$5)&lt;=(Assumptions!$C13*12),$D46/(Assumptions!$C13*12),0)+IF((AM$5-$E$5)&lt;=(Assumptions!$C13*12),$E46/(Assumptions!$C13*12),0)+IF((AM$5-$F$5)&lt;=(Assumptions!$C13*12),$F46/(Assumptions!$C13*12),0)+IF((AM$5-$G$5)&lt;=(Assumptions!$C13*12),$G46/(Assumptions!$C13*12),0)+IF((AM$5-$H$5)&lt;=(Assumptions!$C13*12),$H46/(Assumptions!$C13*12),0)+IF((AM$5-$I$5)&lt;=(Assumptions!$C13*12),$I46/(Assumptions!$C13*12),0)+IF((AM$5-$J$5)&lt;=(Assumptions!$C13*12),$J46/(Assumptions!$C13*12),0)+IF((AM$5-$K$5)&lt;=(Assumptions!$C13*12),$K46/(Assumptions!$C13*12),0)+IF((AM$5-$L$5)&lt;=(Assumptions!$C13*12),$L46/(Assumptions!$C13*12),0)+IF((AM$5-$M$5)&lt;=(Assumptions!$C13*12),$M46/(Assumptions!$C13*12),0)+IF((AM$5-$N$5)&lt;=(Assumptions!$C13*12),$N46/(Assumptions!$C13*12),0)+IF((AM$5-$O$5)&lt;=(Assumptions!$C13*12),$O46/(Assumptions!$C13*12),0)+IF((AM$5-$P$5)&lt;=(Assumptions!$C13*12),$P46/(Assumptions!$C13*12),0)+IF((AM$5-$Q$5)&lt;=(Assumptions!$C13*12),$Q46/(Assumptions!$C13*12),0)+IF((AM$5-$R$5)&lt;=(Assumptions!$C13*12),$R46/(Assumptions!$C13*12),0)+IF((AM$5-$S$5)&lt;=(Assumptions!$C13*12),$S46/(Assumptions!$C13*12),0)+IF((AM$5-$T$5)&lt;=(Assumptions!$C13*12),$T46/(Assumptions!$C13*12),0)+IF((AM$5-$U$5)&lt;=(Assumptions!$C13*12),$U46/(Assumptions!$C13*12),0)+IF((AM$5-$V$5)&lt;=(Assumptions!$C13*12),$V46/(Assumptions!$C13*12),0)+IF((AM$5-$W$5)&lt;=(Assumptions!$C13*12),$W46/(Assumptions!$C13*12),0)+IF((AM$5-$X$5)&lt;=(Assumptions!$C13*12),$X46/(Assumptions!$C13*12),0)+IF((AM$5-$Y$5)&lt;=(Assumptions!$C13*12),$Y46/(Assumptions!$C13*12),0)+IF((AM$5-$Z$5)&lt;=(Assumptions!$C13*12),$Z46/(Assumptions!$C13*12),0)+IF((AM$5-$AA$5)&lt;=(Assumptions!$C13*12),$AA46/(Assumptions!$C13*12),0)+IF((AM$5-$AB$5)&lt;=(Assumptions!$C13*12),$AB46/(Assumptions!$C13*12),0)+IF((AM$5-$AC$5)&lt;=(Assumptions!$C13*12),$AC46/(Assumptions!$C13*12),0)+IF((AM$5-$AD$5)&lt;=(Assumptions!$C13*12),$AD46/(Assumptions!$C13*12),0)+IF((AM$5-$AE$5)&lt;=(Assumptions!$C13*12),$AE46/(Assumptions!$C13*12),0)+IF((AM$5-$AF$5)&lt;=(Assumptions!$C13*12),$AF46/(Assumptions!$C13*12),0)+IF((AM$5-$AG$5)&lt;=(Assumptions!$C13*12),$AG46/(Assumptions!$C13*12),0)+IF((AM$5-$AH$5)&lt;=(Assumptions!$C13*12),$AH46/(Assumptions!$C13*12),0)+IF((AM$5-$AI$5)&lt;=(Assumptions!$C13*12),$AI46/(Assumptions!$C13*12),0)+IF((AM$5-$AJ$5)&lt;=(Assumptions!$C13*12),$AJ46/(Assumptions!$C13*12),0)+IF((AM$5-$AK$5)&lt;=(Assumptions!$C13*12),$AK46/(Assumptions!$C13*12),0)+IF((AM$5-$AL$5)&lt;=(Assumptions!$C13*12),$AL46/(Assumptions!$C13*12),0)</f>
        <v>0</v>
      </c>
      <c r="AN58" s="557">
        <f>IF((AN$5-$D$5)&lt;=(Assumptions!$C13*12),$D46/(Assumptions!$C13*12),0)+IF((AN$5-$E$5)&lt;=(Assumptions!$C13*12),$E46/(Assumptions!$C13*12),0)+IF((AN$5-$F$5)&lt;=(Assumptions!$C13*12),$F46/(Assumptions!$C13*12),0)+IF((AN$5-$G$5)&lt;=(Assumptions!$C13*12),$G46/(Assumptions!$C13*12),0)+IF((AN$5-$H$5)&lt;=(Assumptions!$C13*12),$H46/(Assumptions!$C13*12),0)+IF((AN$5-$I$5)&lt;=(Assumptions!$C13*12),$I46/(Assumptions!$C13*12),0)+IF((AN$5-$J$5)&lt;=(Assumptions!$C13*12),$J46/(Assumptions!$C13*12),0)+IF((AN$5-$K$5)&lt;=(Assumptions!$C13*12),$K46/(Assumptions!$C13*12),0)+IF((AN$5-$L$5)&lt;=(Assumptions!$C13*12),$L46/(Assumptions!$C13*12),0)+IF((AN$5-$M$5)&lt;=(Assumptions!$C13*12),$M46/(Assumptions!$C13*12),0)+IF((AN$5-$N$5)&lt;=(Assumptions!$C13*12),$N46/(Assumptions!$C13*12),0)+IF((AN$5-$O$5)&lt;=(Assumptions!$C13*12),$O46/(Assumptions!$C13*12),0)+IF((AN$5-$P$5)&lt;=(Assumptions!$C13*12),$P46/(Assumptions!$C13*12),0)+IF((AN$5-$Q$5)&lt;=(Assumptions!$C13*12),$Q46/(Assumptions!$C13*12),0)+IF((AN$5-$R$5)&lt;=(Assumptions!$C13*12),$R46/(Assumptions!$C13*12),0)+IF((AN$5-$S$5)&lt;=(Assumptions!$C13*12),$S46/(Assumptions!$C13*12),0)+IF((AN$5-$T$5)&lt;=(Assumptions!$C13*12),$T46/(Assumptions!$C13*12),0)+IF((AN$5-$U$5)&lt;=(Assumptions!$C13*12),$U46/(Assumptions!$C13*12),0)+IF((AN$5-$V$5)&lt;=(Assumptions!$C13*12),$V46/(Assumptions!$C13*12),0)+IF((AN$5-$W$5)&lt;=(Assumptions!$C13*12),$W46/(Assumptions!$C13*12),0)+IF((AN$5-$X$5)&lt;=(Assumptions!$C13*12),$X46/(Assumptions!$C13*12),0)+IF((AN$5-$Y$5)&lt;=(Assumptions!$C13*12),$Y46/(Assumptions!$C13*12),0)+IF((AN$5-$Z$5)&lt;=(Assumptions!$C13*12),$Z46/(Assumptions!$C13*12),0)+IF((AN$5-$AA$5)&lt;=(Assumptions!$C13*12),$AA46/(Assumptions!$C13*12),0)+IF((AN$5-$AB$5)&lt;=(Assumptions!$C13*12),$AB46/(Assumptions!$C13*12),0)+IF((AN$5-$AC$5)&lt;=(Assumptions!$C13*12),$AC46/(Assumptions!$C13*12),0)+IF((AN$5-$AD$5)&lt;=(Assumptions!$C13*12),$AD46/(Assumptions!$C13*12),0)+IF((AN$5-$AE$5)&lt;=(Assumptions!$C13*12),$AE46/(Assumptions!$C13*12),0)+IF((AN$5-$AF$5)&lt;=(Assumptions!$C13*12),$AF46/(Assumptions!$C13*12),0)+IF((AN$5-$AG$5)&lt;=(Assumptions!$C13*12),$AG46/(Assumptions!$C13*12),0)+IF((AN$5-$AH$5)&lt;=(Assumptions!$C13*12),$AH46/(Assumptions!$C13*12),0)+IF((AN$5-$AI$5)&lt;=(Assumptions!$C13*12),$AI46/(Assumptions!$C13*12),0)+IF((AN$5-$AJ$5)&lt;=(Assumptions!$C13*12),$AJ46/(Assumptions!$C13*12),0)+IF((AN$5-$AK$5)&lt;=(Assumptions!$C13*12),$AK46/(Assumptions!$C13*12),0)+IF((AN$5-$AL$5)&lt;=(Assumptions!$C13*12),$AL46/(Assumptions!$C13*12),0)+IF((AN$5-$AM$5)&lt;=(Assumptions!$C13*12),$AM46/(Assumptions!$C13*12),0)</f>
        <v>0</v>
      </c>
      <c r="AO58" s="557">
        <f>IF((AO$5-$D$5)&lt;=(Assumptions!$C13*12),$D46/(Assumptions!$C13*12),0)+IF((AO$5-$E$5)&lt;=(Assumptions!$C13*12),$E46/(Assumptions!$C13*12),0)+IF((AO$5-$F$5)&lt;=(Assumptions!$C13*12),$F46/(Assumptions!$C13*12),0)+IF((AO$5-$G$5)&lt;=(Assumptions!$C13*12),$G46/(Assumptions!$C13*12),0)+IF((AO$5-$H$5)&lt;=(Assumptions!$C13*12),$H46/(Assumptions!$C13*12),0)+IF((AO$5-$I$5)&lt;=(Assumptions!$C13*12),$I46/(Assumptions!$C13*12),0)+IF((AO$5-$J$5)&lt;=(Assumptions!$C13*12),$J46/(Assumptions!$C13*12),0)+IF((AO$5-$K$5)&lt;=(Assumptions!$C13*12),$K46/(Assumptions!$C13*12),0)+IF((AO$5-$L$5)&lt;=(Assumptions!$C13*12),$L46/(Assumptions!$C13*12),0)+IF((AO$5-$M$5)&lt;=(Assumptions!$C13*12),$M46/(Assumptions!$C13*12),0)+IF((AO$5-$N$5)&lt;=(Assumptions!$C13*12),$N46/(Assumptions!$C13*12),0)+IF((AO$5-$O$5)&lt;=(Assumptions!$C13*12),$O46/(Assumptions!$C13*12),0)+IF((AO$5-$P$5)&lt;=(Assumptions!$C13*12),$P46/(Assumptions!$C13*12),0)+IF((AO$5-$Q$5)&lt;=(Assumptions!$C13*12),$Q46/(Assumptions!$C13*12),0)+IF((AO$5-$R$5)&lt;=(Assumptions!$C13*12),$R46/(Assumptions!$C13*12),0)+IF((AO$5-$S$5)&lt;=(Assumptions!$C13*12),$S46/(Assumptions!$C13*12),0)+IF((AO$5-$T$5)&lt;=(Assumptions!$C13*12),$T46/(Assumptions!$C13*12),0)+IF((AO$5-$U$5)&lt;=(Assumptions!$C13*12),$U46/(Assumptions!$C13*12),0)+IF((AO$5-$V$5)&lt;=(Assumptions!$C13*12),$V46/(Assumptions!$C13*12),0)+IF((AO$5-$W$5)&lt;=(Assumptions!$C13*12),$W46/(Assumptions!$C13*12),0)+IF((AO$5-$X$5)&lt;=(Assumptions!$C13*12),$X46/(Assumptions!$C13*12),0)+IF((AO$5-$Y$5)&lt;=(Assumptions!$C13*12),$Y46/(Assumptions!$C13*12),0)+IF((AO$5-$Z$5)&lt;=(Assumptions!$C13*12),$Z46/(Assumptions!$C13*12),0)+IF((AO$5-$AA$5)&lt;=(Assumptions!$C13*12),$AA46/(Assumptions!$C13*12),0)+IF((AO$5-$AB$5)&lt;=(Assumptions!$C13*12),$AB46/(Assumptions!$C13*12),0)+IF((AO$5-$AC$5)&lt;=(Assumptions!$C13*12),$AC46/(Assumptions!$C13*12),0)+IF((AO$5-$AD$5)&lt;=(Assumptions!$C13*12),$AD46/(Assumptions!$C13*12),0)+IF((AO$5-$AE$5)&lt;=(Assumptions!$C13*12),$AE46/(Assumptions!$C13*12),0)+IF((AO$5-$AF$5)&lt;=(Assumptions!$C13*12),$AF46/(Assumptions!$C13*12),0)+IF((AO$5-$AG$5)&lt;=(Assumptions!$C13*12),$AG46/(Assumptions!$C13*12),0)+IF((AO$5-$AH$5)&lt;=(Assumptions!$C13*12),$AH46/(Assumptions!$C13*12),0)+IF((AO$5-$AI$5)&lt;=(Assumptions!$C13*12),$AI46/(Assumptions!$C13*12),0)+IF((AO$5-$AJ$5)&lt;=(Assumptions!$C13*12),$AJ46/(Assumptions!$C13*12),0)+IF((AO$5-$AK$5)&lt;=(Assumptions!$C13*12),$AK46/(Assumptions!$C13*12),0)+IF((AO$5-$AL$5)&lt;=(Assumptions!$C13*12),$AL46/(Assumptions!$C13*12),0)+IF((AO$5-$AM$5)&lt;=(Assumptions!$C13*12),$AM46/(Assumptions!$C13*12),0)+IF((AO$5-$AN$5)&lt;=(Assumptions!$C13*12),$AN46/(Assumptions!$C13*12),0)</f>
        <v>0</v>
      </c>
      <c r="AP58" s="557">
        <f>IF((AP$5-$D$5)&lt;=(Assumptions!$C13*12),$D46/(Assumptions!$C13*12),0)+IF((AP$5-$E$5)&lt;=(Assumptions!$C13*12),$E46/(Assumptions!$C13*12),0)+IF((AP$5-$F$5)&lt;=(Assumptions!$C13*12),$F46/(Assumptions!$C13*12),0)+IF((AP$5-$G$5)&lt;=(Assumptions!$C13*12),$G46/(Assumptions!$C13*12),0)+IF((AP$5-$H$5)&lt;=(Assumptions!$C13*12),$H46/(Assumptions!$C13*12),0)+IF((AP$5-$I$5)&lt;=(Assumptions!$C13*12),$I46/(Assumptions!$C13*12),0)+IF((AP$5-$J$5)&lt;=(Assumptions!$C13*12),$J46/(Assumptions!$C13*12),0)+IF((AP$5-$K$5)&lt;=(Assumptions!$C13*12),$K46/(Assumptions!$C13*12),0)+IF((AP$5-$L$5)&lt;=(Assumptions!$C13*12),$L46/(Assumptions!$C13*12),0)+IF((AP$5-$M$5)&lt;=(Assumptions!$C13*12),$M46/(Assumptions!$C13*12),0)+IF((AP$5-$N$5)&lt;=(Assumptions!$C13*12),$N46/(Assumptions!$C13*12),0)+IF((AP$5-$O$5)&lt;=(Assumptions!$C13*12),$O46/(Assumptions!$C13*12),0)+IF((AP$5-$P$5)&lt;=(Assumptions!$C13*12),$P46/(Assumptions!$C13*12),0)+IF((AP$5-$Q$5)&lt;=(Assumptions!$C13*12),$Q46/(Assumptions!$C13*12),0)+IF((AP$5-$R$5)&lt;=(Assumptions!$C13*12),$R46/(Assumptions!$C13*12),0)+IF((AP$5-$S$5)&lt;=(Assumptions!$C13*12),$S46/(Assumptions!$C13*12),0)+IF((AP$5-$T$5)&lt;=(Assumptions!$C13*12),$T46/(Assumptions!$C13*12),0)+IF((AP$5-$U$5)&lt;=(Assumptions!$C13*12),$U46/(Assumptions!$C13*12),0)+IF((AP$5-$V$5)&lt;=(Assumptions!$C13*12),$V46/(Assumptions!$C13*12),0)+IF((AP$5-$W$5)&lt;=(Assumptions!$C13*12),$W46/(Assumptions!$C13*12),0)+IF((AP$5-$X$5)&lt;=(Assumptions!$C13*12),$X46/(Assumptions!$C13*12),0)+IF((AP$5-$Y$5)&lt;=(Assumptions!$C13*12),$Y46/(Assumptions!$C13*12),0)+IF((AP$5-$Z$5)&lt;=(Assumptions!$C13*12),$Z46/(Assumptions!$C13*12),0)+IF((AP$5-$AA$5)&lt;=(Assumptions!$C13*12),$AA46/(Assumptions!$C13*12),0)+IF((AP$5-$AB$5)&lt;=(Assumptions!$C13*12),$AB46/(Assumptions!$C13*12),0)+IF((AP$5-$AC$5)&lt;=(Assumptions!$C13*12),$AC46/(Assumptions!$C13*12),0)+IF((AP$5-$AD$5)&lt;=(Assumptions!$C13*12),$AD46/(Assumptions!$C13*12),0)+IF((AP$5-$AE$5)&lt;=(Assumptions!$C13*12),$AE46/(Assumptions!$C13*12),0)+IF((AP$5-$AF$5)&lt;=(Assumptions!$C13*12),$AF46/(Assumptions!$C13*12),0)+IF((AP$5-$AG$5)&lt;=(Assumptions!$C13*12),$AG46/(Assumptions!$C13*12),0)+IF((AP$5-$AH$5)&lt;=(Assumptions!$C13*12),$AH46/(Assumptions!$C13*12),0)+IF((AP$5-$AI$5)&lt;=(Assumptions!$C13*12),$AI46/(Assumptions!$C13*12),0)+IF((AP$5-$AJ$5)&lt;=(Assumptions!$C13*12),$AJ46/(Assumptions!$C13*12),0)+IF((AP$5-$AK$5)&lt;=(Assumptions!$C13*12),$AK46/(Assumptions!$C13*12),0)+IF((AP$5-$AL$5)&lt;=(Assumptions!$C13*12),$AL46/(Assumptions!$C13*12),0)+IF((AP$5-$AM$5)&lt;=(Assumptions!$C13*12),$AM46/(Assumptions!$C13*12),0)+IF((AP$5-$AN$5)&lt;=(Assumptions!$C13*12),$AN46/(Assumptions!$C13*12),0)+IF((AP$5-$AO$5)&lt;=(Assumptions!$C13*12),$AO46/(Assumptions!$C13*12),0)</f>
        <v>0</v>
      </c>
      <c r="AQ58" s="557">
        <f>IF((AQ$5-$D$5)&lt;=(Assumptions!$C13*12),$D46/(Assumptions!$C13*12),0)+IF((AQ$5-$E$5)&lt;=(Assumptions!$C13*12),$E46/(Assumptions!$C13*12),0)+IF((AQ$5-$F$5)&lt;=(Assumptions!$C13*12),$F46/(Assumptions!$C13*12),0)+IF((AQ$5-$G$5)&lt;=(Assumptions!$C13*12),$G46/(Assumptions!$C13*12),0)+IF((AQ$5-$H$5)&lt;=(Assumptions!$C13*12),$H46/(Assumptions!$C13*12),0)+IF((AQ$5-$I$5)&lt;=(Assumptions!$C13*12),$I46/(Assumptions!$C13*12),0)+IF((AQ$5-$J$5)&lt;=(Assumptions!$C13*12),$J46/(Assumptions!$C13*12),0)+IF((AQ$5-$K$5)&lt;=(Assumptions!$C13*12),$K46/(Assumptions!$C13*12),0)+IF((AQ$5-$L$5)&lt;=(Assumptions!$C13*12),$L46/(Assumptions!$C13*12),0)+IF((AQ$5-$M$5)&lt;=(Assumptions!$C13*12),$M46/(Assumptions!$C13*12),0)+IF((AQ$5-$N$5)&lt;=(Assumptions!$C13*12),$N46/(Assumptions!$C13*12),0)+IF((AQ$5-$O$5)&lt;=(Assumptions!$C13*12),$O46/(Assumptions!$C13*12),0)+IF((AQ$5-$P$5)&lt;=(Assumptions!$C13*12),$P46/(Assumptions!$C13*12),0)+IF((AQ$5-$Q$5)&lt;=(Assumptions!$C13*12),$Q46/(Assumptions!$C13*12),0)+IF((AQ$5-$R$5)&lt;=(Assumptions!$C13*12),$R46/(Assumptions!$C13*12),0)+IF((AQ$5-$S$5)&lt;=(Assumptions!$C13*12),$S46/(Assumptions!$C13*12),0)+IF((AQ$5-$T$5)&lt;=(Assumptions!$C13*12),$T46/(Assumptions!$C13*12),0)+IF((AQ$5-$U$5)&lt;=(Assumptions!$C13*12),$U46/(Assumptions!$C13*12),0)+IF((AQ$5-$V$5)&lt;=(Assumptions!$C13*12),$V46/(Assumptions!$C13*12),0)+IF((AQ$5-$W$5)&lt;=(Assumptions!$C13*12),$W46/(Assumptions!$C13*12),0)+IF((AQ$5-$X$5)&lt;=(Assumptions!$C13*12),$X46/(Assumptions!$C13*12),0)+IF((AQ$5-$Y$5)&lt;=(Assumptions!$C13*12),$Y46/(Assumptions!$C13*12),0)+IF((AQ$5-$Z$5)&lt;=(Assumptions!$C13*12),$Z46/(Assumptions!$C13*12),0)+IF((AQ$5-$AA$5)&lt;=(Assumptions!$C13*12),$AA46/(Assumptions!$C13*12),0)+IF((AQ$5-$AB$5)&lt;=(Assumptions!$C13*12),$AB46/(Assumptions!$C13*12),0)+IF((AQ$5-$AC$5)&lt;=(Assumptions!$C13*12),$AC46/(Assumptions!$C13*12),0)+IF((AQ$5-$AD$5)&lt;=(Assumptions!$C13*12),$AD46/(Assumptions!$C13*12),0)+IF((AQ$5-$AE$5)&lt;=(Assumptions!$C13*12),$AE46/(Assumptions!$C13*12),0)+IF((AQ$5-$AF$5)&lt;=(Assumptions!$C13*12),$AF46/(Assumptions!$C13*12),0)+IF((AQ$5-$AG$5)&lt;=(Assumptions!$C13*12),$AG46/(Assumptions!$C13*12),0)+IF((AQ$5-$AH$5)&lt;=(Assumptions!$C13*12),$AH46/(Assumptions!$C13*12),0)+IF((AQ$5-$AI$5)&lt;=(Assumptions!$C13*12),$AI46/(Assumptions!$C13*12),0)+IF((AQ$5-$AJ$5)&lt;=(Assumptions!$C13*12),$AJ46/(Assumptions!$C13*12),0)+IF((AQ$5-$AK$5)&lt;=(Assumptions!$C13*12),$AK46/(Assumptions!$C13*12),0)+IF((AQ$5-$AL$5)&lt;=(Assumptions!$C13*12),$AL46/(Assumptions!$C13*12),0)+IF((AQ$5-$AM$5)&lt;=(Assumptions!$C13*12),$AM46/(Assumptions!$C13*12),0)+IF((AQ$5-$AN$5)&lt;=(Assumptions!$C13*12),$AN46/(Assumptions!$C13*12),0)+IF((AQ$5-$AO$5)&lt;=(Assumptions!$C13*12),$AO46/(Assumptions!$C13*12),0)+IF((AQ$5-$AP$5)&lt;=(Assumptions!$C13*12),$AP46/(Assumptions!$C13*12),0)</f>
        <v>0</v>
      </c>
      <c r="AR58" s="557">
        <f>IF((AR$5-$D$5)&lt;=(Assumptions!$C13*12),$D46/(Assumptions!$C13*12),0)+IF((AR$5-$E$5)&lt;=(Assumptions!$C13*12),$E46/(Assumptions!$C13*12),0)+IF((AR$5-$F$5)&lt;=(Assumptions!$C13*12),$F46/(Assumptions!$C13*12),0)+IF((AR$5-$G$5)&lt;=(Assumptions!$C13*12),$G46/(Assumptions!$C13*12),0)+IF((AR$5-$H$5)&lt;=(Assumptions!$C13*12),$H46/(Assumptions!$C13*12),0)+IF((AR$5-$I$5)&lt;=(Assumptions!$C13*12),$I46/(Assumptions!$C13*12),0)+IF((AR$5-$J$5)&lt;=(Assumptions!$C13*12),$J46/(Assumptions!$C13*12),0)+IF((AR$5-$K$5)&lt;=(Assumptions!$C13*12),$K46/(Assumptions!$C13*12),0)+IF((AR$5-$L$5)&lt;=(Assumptions!$C13*12),$L46/(Assumptions!$C13*12),0)+IF((AR$5-$M$5)&lt;=(Assumptions!$C13*12),$M46/(Assumptions!$C13*12),0)+IF((AR$5-$N$5)&lt;=(Assumptions!$C13*12),$N46/(Assumptions!$C13*12),0)+IF((AR$5-$O$5)&lt;=(Assumptions!$C13*12),$O46/(Assumptions!$C13*12),0)+IF((AR$5-$P$5)&lt;=(Assumptions!$C13*12),$P46/(Assumptions!$C13*12),0)+IF((AR$5-$Q$5)&lt;=(Assumptions!$C13*12),$Q46/(Assumptions!$C13*12),0)+IF((AR$5-$R$5)&lt;=(Assumptions!$C13*12),$R46/(Assumptions!$C13*12),0)+IF((AR$5-$S$5)&lt;=(Assumptions!$C13*12),$S46/(Assumptions!$C13*12),0)+IF((AR$5-$T$5)&lt;=(Assumptions!$C13*12),$T46/(Assumptions!$C13*12),0)+IF((AR$5-$U$5)&lt;=(Assumptions!$C13*12),$U46/(Assumptions!$C13*12),0)+IF((AR$5-$V$5)&lt;=(Assumptions!$C13*12),$V46/(Assumptions!$C13*12),0)+IF((AR$5-$W$5)&lt;=(Assumptions!$C13*12),$W46/(Assumptions!$C13*12),0)+IF((AR$5-$X$5)&lt;=(Assumptions!$C13*12),$X46/(Assumptions!$C13*12),0)+IF((AR$5-$Y$5)&lt;=(Assumptions!$C13*12),$Y46/(Assumptions!$C13*12),0)+IF((AR$5-$Z$5)&lt;=(Assumptions!$C13*12),$Z46/(Assumptions!$C13*12),0)+IF((AR$5-$AA$5)&lt;=(Assumptions!$C13*12),$AA46/(Assumptions!$C13*12),0)+IF((AR$5-$AB$5)&lt;=(Assumptions!$C13*12),$AB46/(Assumptions!$C13*12),0)+IF((AR$5-$AC$5)&lt;=(Assumptions!$C13*12),$AC46/(Assumptions!$C13*12),0)+IF((AR$5-$AD$5)&lt;=(Assumptions!$C13*12),$AD46/(Assumptions!$C13*12),0)+IF((AR$5-$AE$5)&lt;=(Assumptions!$C13*12),$AE46/(Assumptions!$C13*12),0)+IF((AR$5-$AF$5)&lt;=(Assumptions!$C13*12),$AF46/(Assumptions!$C13*12),0)+IF((AR$5-$AG$5)&lt;=(Assumptions!$C13*12),$AG46/(Assumptions!$C13*12),0)+IF((AR$5-$AH$5)&lt;=(Assumptions!$C13*12),$AH46/(Assumptions!$C13*12),0)+IF((AR$5-$AI$5)&lt;=(Assumptions!$C13*12),$AI46/(Assumptions!$C13*12),0)+IF((AR$5-$AJ$5)&lt;=(Assumptions!$C13*12),$AJ46/(Assumptions!$C13*12),0)+IF((AR$5-$AK$5)&lt;=(Assumptions!$C13*12),$AK46/(Assumptions!$C13*12),0)+IF((AR$5-$AL$5)&lt;=(Assumptions!$C13*12),$AL46/(Assumptions!$C13*12),0)+IF((AR$5-$AM$5)&lt;=(Assumptions!$C13*12),$AM46/(Assumptions!$C13*12),0)+IF((AR$5-$AN$5)&lt;=(Assumptions!$C13*12),$AN46/(Assumptions!$C13*12),0)+IF((AR$5-$AO$5)&lt;=(Assumptions!$C13*12),$AO46/(Assumptions!$C13*12),0)+IF((AR$5-$AP$5)&lt;=(Assumptions!$C13*12),$AP46/(Assumptions!$C13*12),0)+IF((AR$5-$AQ$5)&lt;=(Assumptions!$C13*12),$AQ46/(Assumptions!$C13*12),0)</f>
        <v>0</v>
      </c>
      <c r="AS58" s="557">
        <f>IF((AS$5-$D$5)&lt;=(Assumptions!$C13*12),$D46/(Assumptions!$C13*12),0)+IF((AS$5-$E$5)&lt;=(Assumptions!$C13*12),$E46/(Assumptions!$C13*12),0)+IF((AS$5-$F$5)&lt;=(Assumptions!$C13*12),$F46/(Assumptions!$C13*12),0)+IF((AS$5-$G$5)&lt;=(Assumptions!$C13*12),$G46/(Assumptions!$C13*12),0)+IF((AS$5-$H$5)&lt;=(Assumptions!$C13*12),$H46/(Assumptions!$C13*12),0)+IF((AS$5-$I$5)&lt;=(Assumptions!$C13*12),$I46/(Assumptions!$C13*12),0)+IF((AS$5-$J$5)&lt;=(Assumptions!$C13*12),$J46/(Assumptions!$C13*12),0)+IF((AS$5-$K$5)&lt;=(Assumptions!$C13*12),$K46/(Assumptions!$C13*12),0)+IF((AS$5-$L$5)&lt;=(Assumptions!$C13*12),$L46/(Assumptions!$C13*12),0)+IF((AS$5-$M$5)&lt;=(Assumptions!$C13*12),$M46/(Assumptions!$C13*12),0)+IF((AS$5-$N$5)&lt;=(Assumptions!$C13*12),$N46/(Assumptions!$C13*12),0)+IF((AS$5-$O$5)&lt;=(Assumptions!$C13*12),$O46/(Assumptions!$C13*12),0)+IF((AS$5-$P$5)&lt;=(Assumptions!$C13*12),$P46/(Assumptions!$C13*12),0)+IF((AS$5-$Q$5)&lt;=(Assumptions!$C13*12),$Q46/(Assumptions!$C13*12),0)+IF((AS$5-$R$5)&lt;=(Assumptions!$C13*12),$R46/(Assumptions!$C13*12),0)+IF((AS$5-$S$5)&lt;=(Assumptions!$C13*12),$S46/(Assumptions!$C13*12),0)+IF((AS$5-$T$5)&lt;=(Assumptions!$C13*12),$T46/(Assumptions!$C13*12),0)+IF((AS$5-$U$5)&lt;=(Assumptions!$C13*12),$U46/(Assumptions!$C13*12),0)+IF((AS$5-$V$5)&lt;=(Assumptions!$C13*12),$V46/(Assumptions!$C13*12),0)+IF((AS$5-$W$5)&lt;=(Assumptions!$C13*12),$W46/(Assumptions!$C13*12),0)+IF((AS$5-$X$5)&lt;=(Assumptions!$C13*12),$X46/(Assumptions!$C13*12),0)+IF((AS$5-$Y$5)&lt;=(Assumptions!$C13*12),$Y46/(Assumptions!$C13*12),0)+IF((AS$5-$Z$5)&lt;=(Assumptions!$C13*12),$Z46/(Assumptions!$C13*12),0)+IF((AS$5-$AA$5)&lt;=(Assumptions!$C13*12),$AA46/(Assumptions!$C13*12),0)+IF((AS$5-$AB$5)&lt;=(Assumptions!$C13*12),$AB46/(Assumptions!$C13*12),0)+IF((AS$5-$AC$5)&lt;=(Assumptions!$C13*12),$AC46/(Assumptions!$C13*12),0)+IF((AS$5-$AD$5)&lt;=(Assumptions!$C13*12),$AD46/(Assumptions!$C13*12),0)+IF((AS$5-$AE$5)&lt;=(Assumptions!$C13*12),$AE46/(Assumptions!$C13*12),0)+IF((AS$5-$AF$5)&lt;=(Assumptions!$C13*12),$AF46/(Assumptions!$C13*12),0)+IF((AS$5-$AG$5)&lt;=(Assumptions!$C13*12),$AG46/(Assumptions!$C13*12),0)+IF((AS$5-$AH$5)&lt;=(Assumptions!$C13*12),$AH46/(Assumptions!$C13*12),0)+IF((AS$5-$AI$5)&lt;=(Assumptions!$C13*12),$AI46/(Assumptions!$C13*12),0)+IF((AS$5-$AJ$5)&lt;=(Assumptions!$C13*12),$AJ46/(Assumptions!$C13*12),0)+IF((AS$5-$AK$5)&lt;=(Assumptions!$C13*12),$AK46/(Assumptions!$C13*12),0)+IF((AS$5-$AL$5)&lt;=(Assumptions!$C13*12),$AL46/(Assumptions!$C13*12),0)+IF((AS$5-$AM$5)&lt;=(Assumptions!$C13*12),$AM46/(Assumptions!$C13*12),0)+IF((AS$5-$AN$5)&lt;=(Assumptions!$C13*12),$AN46/(Assumptions!$C13*12),0)+IF((AS$5-$AO$5)&lt;=(Assumptions!$C13*12),$AO46/(Assumptions!$C13*12),0)+IF((AS$5-$AP$5)&lt;=(Assumptions!$C13*12),$AP46/(Assumptions!$C13*12),0)+IF((AS$5-$AQ$5)&lt;=(Assumptions!$C13*12),$AQ46/(Assumptions!$C13*12),0)+IF((AS$5-$AR$5)&lt;=(Assumptions!$C13*12),$AR46/(Assumptions!$C13*12),0)</f>
        <v>0</v>
      </c>
      <c r="AT58" s="557">
        <f>IF((AT$5-$D$5)&lt;=(Assumptions!$C13*12),$D46/(Assumptions!$C13*12),0)+IF((AT$5-$E$5)&lt;=(Assumptions!$C13*12),$E46/(Assumptions!$C13*12),0)+IF((AT$5-$F$5)&lt;=(Assumptions!$C13*12),$F46/(Assumptions!$C13*12),0)+IF((AT$5-$G$5)&lt;=(Assumptions!$C13*12),$G46/(Assumptions!$C13*12),0)+IF((AT$5-$H$5)&lt;=(Assumptions!$C13*12),$H46/(Assumptions!$C13*12),0)+IF((AT$5-$I$5)&lt;=(Assumptions!$C13*12),$I46/(Assumptions!$C13*12),0)+IF((AT$5-$J$5)&lt;=(Assumptions!$C13*12),$J46/(Assumptions!$C13*12),0)+IF((AT$5-$K$5)&lt;=(Assumptions!$C13*12),$K46/(Assumptions!$C13*12),0)+IF((AT$5-$L$5)&lt;=(Assumptions!$C13*12),$L46/(Assumptions!$C13*12),0)+IF((AT$5-$M$5)&lt;=(Assumptions!$C13*12),$M46/(Assumptions!$C13*12),0)+IF((AT$5-$N$5)&lt;=(Assumptions!$C13*12),$N46/(Assumptions!$C13*12),0)+IF((AT$5-$O$5)&lt;=(Assumptions!$C13*12),$O46/(Assumptions!$C13*12),0)+IF((AT$5-$P$5)&lt;=(Assumptions!$C13*12),$P46/(Assumptions!$C13*12),0)+IF((AT$5-$Q$5)&lt;=(Assumptions!$C13*12),$Q46/(Assumptions!$C13*12),0)+IF((AT$5-$R$5)&lt;=(Assumptions!$C13*12),$R46/(Assumptions!$C13*12),0)+IF((AT$5-$S$5)&lt;=(Assumptions!$C13*12),$S46/(Assumptions!$C13*12),0)+IF((AT$5-$T$5)&lt;=(Assumptions!$C13*12),$T46/(Assumptions!$C13*12),0)+IF((AT$5-$U$5)&lt;=(Assumptions!$C13*12),$U46/(Assumptions!$C13*12),0)+IF((AT$5-$V$5)&lt;=(Assumptions!$C13*12),$V46/(Assumptions!$C13*12),0)+IF((AT$5-$W$5)&lt;=(Assumptions!$C13*12),$W46/(Assumptions!$C13*12),0)+IF((AT$5-$X$5)&lt;=(Assumptions!$C13*12),$X46/(Assumptions!$C13*12),0)+IF((AT$5-$Y$5)&lt;=(Assumptions!$C13*12),$Y46/(Assumptions!$C13*12),0)+IF((AT$5-$Z$5)&lt;=(Assumptions!$C13*12),$Z46/(Assumptions!$C13*12),0)+IF((AT$5-$AA$5)&lt;=(Assumptions!$C13*12),$AA46/(Assumptions!$C13*12),0)+IF((AT$5-$AB$5)&lt;=(Assumptions!$C13*12),$AB46/(Assumptions!$C13*12),0)+IF((AT$5-$AC$5)&lt;=(Assumptions!$C13*12),$AC46/(Assumptions!$C13*12),0)+IF((AT$5-$AD$5)&lt;=(Assumptions!$C13*12),$AD46/(Assumptions!$C13*12),0)+IF((AT$5-$AE$5)&lt;=(Assumptions!$C13*12),$AE46/(Assumptions!$C13*12),0)+IF((AT$5-$AF$5)&lt;=(Assumptions!$C13*12),$AF46/(Assumptions!$C13*12),0)+IF((AT$5-$AG$5)&lt;=(Assumptions!$C13*12),$AG46/(Assumptions!$C13*12),0)+IF((AT$5-$AH$5)&lt;=(Assumptions!$C13*12),$AH46/(Assumptions!$C13*12),0)+IF((AT$5-$AI$5)&lt;=(Assumptions!$C13*12),$AI46/(Assumptions!$C13*12),0)+IF((AT$5-$AJ$5)&lt;=(Assumptions!$C13*12),$AJ46/(Assumptions!$C13*12),0)+IF((AT$5-$AK$5)&lt;=(Assumptions!$C13*12),$AK46/(Assumptions!$C13*12),0)+IF((AT$5-$AL$5)&lt;=(Assumptions!$C13*12),$AL46/(Assumptions!$C13*12),0)+IF((AT$5-$AM$5)&lt;=(Assumptions!$C13*12),$AM46/(Assumptions!$C13*12),0)+IF((AT$5-$AN$5)&lt;=(Assumptions!$C13*12),$AN46/(Assumptions!$C13*12),0)+IF((AT$5-$AO$5)&lt;=(Assumptions!$C13*12),$AO46/(Assumptions!$C13*12),0)+IF((AT$5-$AP$5)&lt;=(Assumptions!$C13*12),$AP46/(Assumptions!$C13*12),0)+IF((AT$5-$AQ$5)&lt;=(Assumptions!$C13*12),$AQ46/(Assumptions!$C13*12),0)+IF((AT$5-$AR$5)&lt;=(Assumptions!$C13*12),$AR46/(Assumptions!$C13*12),0)+IF((AT$5-$AS$5)&lt;=(Assumptions!$C13*12),$AS46/(Assumptions!$C13*12),0)</f>
        <v>0</v>
      </c>
      <c r="AU58" s="557">
        <f>IF((AU$5-$D$5)&lt;=(Assumptions!$C13*12),$D46/(Assumptions!$C13*12),0)+IF((AU$5-$E$5)&lt;=(Assumptions!$C13*12),$E46/(Assumptions!$C13*12),0)+IF((AU$5-$F$5)&lt;=(Assumptions!$C13*12),$F46/(Assumptions!$C13*12),0)+IF((AU$5-$G$5)&lt;=(Assumptions!$C13*12),$G46/(Assumptions!$C13*12),0)+IF((AU$5-$H$5)&lt;=(Assumptions!$C13*12),$H46/(Assumptions!$C13*12),0)+IF((AU$5-$I$5)&lt;=(Assumptions!$C13*12),$I46/(Assumptions!$C13*12),0)+IF((AU$5-$J$5)&lt;=(Assumptions!$C13*12),$J46/(Assumptions!$C13*12),0)+IF((AU$5-$K$5)&lt;=(Assumptions!$C13*12),$K46/(Assumptions!$C13*12),0)+IF((AU$5-$L$5)&lt;=(Assumptions!$C13*12),$L46/(Assumptions!$C13*12),0)+IF((AU$5-$M$5)&lt;=(Assumptions!$C13*12),$M46/(Assumptions!$C13*12),0)+IF((AU$5-$N$5)&lt;=(Assumptions!$C13*12),$N46/(Assumptions!$C13*12),0)+IF((AU$5-$O$5)&lt;=(Assumptions!$C13*12),$O46/(Assumptions!$C13*12),0)+IF((AU$5-$P$5)&lt;=(Assumptions!$C13*12),$P46/(Assumptions!$C13*12),0)+IF((AU$5-$Q$5)&lt;=(Assumptions!$C13*12),$Q46/(Assumptions!$C13*12),0)+IF((AU$5-$R$5)&lt;=(Assumptions!$C13*12),$R46/(Assumptions!$C13*12),0)+IF((AU$5-$S$5)&lt;=(Assumptions!$C13*12),$S46/(Assumptions!$C13*12),0)+IF((AU$5-$T$5)&lt;=(Assumptions!$C13*12),$T46/(Assumptions!$C13*12),0)+IF((AU$5-$U$5)&lt;=(Assumptions!$C13*12),$U46/(Assumptions!$C13*12),0)+IF((AU$5-$V$5)&lt;=(Assumptions!$C13*12),$V46/(Assumptions!$C13*12),0)+IF((AU$5-$W$5)&lt;=(Assumptions!$C13*12),$W46/(Assumptions!$C13*12),0)+IF((AU$5-$X$5)&lt;=(Assumptions!$C13*12),$X46/(Assumptions!$C13*12),0)+IF((AU$5-$Y$5)&lt;=(Assumptions!$C13*12),$Y46/(Assumptions!$C13*12),0)+IF((AU$5-$Z$5)&lt;=(Assumptions!$C13*12),$Z46/(Assumptions!$C13*12),0)+IF((AU$5-$AA$5)&lt;=(Assumptions!$C13*12),$AA46/(Assumptions!$C13*12),0)+IF((AU$5-$AB$5)&lt;=(Assumptions!$C13*12),$AB46/(Assumptions!$C13*12),0)+IF((AU$5-$AC$5)&lt;=(Assumptions!$C13*12),$AC46/(Assumptions!$C13*12),0)+IF((AU$5-$AD$5)&lt;=(Assumptions!$C13*12),$AD46/(Assumptions!$C13*12),0)+IF((AU$5-$AE$5)&lt;=(Assumptions!$C13*12),$AE46/(Assumptions!$C13*12),0)+IF((AU$5-$AF$5)&lt;=(Assumptions!$C13*12),$AF46/(Assumptions!$C13*12),0)+IF((AU$5-$AG$5)&lt;=(Assumptions!$C13*12),$AG46/(Assumptions!$C13*12),0)+IF((AU$5-$AH$5)&lt;=(Assumptions!$C13*12),$AH46/(Assumptions!$C13*12),0)+IF((AU$5-$AI$5)&lt;=(Assumptions!$C13*12),$AI46/(Assumptions!$C13*12),0)+IF((AU$5-$AJ$5)&lt;=(Assumptions!$C13*12),$AJ46/(Assumptions!$C13*12),0)+IF((AU$5-$AK$5)&lt;=(Assumptions!$C13*12),$AK46/(Assumptions!$C13*12),0)+IF((AU$5-$AL$5)&lt;=(Assumptions!$C13*12),$AL46/(Assumptions!$C13*12),0)+IF((AU$5-$AM$5)&lt;=(Assumptions!$C13*12),$AM46/(Assumptions!$C13*12),0)+IF((AU$5-$AN$5)&lt;=(Assumptions!$C13*12),$AN46/(Assumptions!$C13*12),0)+IF((AU$5-$AO$5)&lt;=(Assumptions!$C13*12),$AO46/(Assumptions!$C13*12),0)+IF((AU$5-$AP$5)&lt;=(Assumptions!$C13*12),$AP46/(Assumptions!$C13*12),0)+IF((AU$5-$AQ$5)&lt;=(Assumptions!$C13*12),$AQ46/(Assumptions!$C13*12),0)+IF((AU$5-$AR$5)&lt;=(Assumptions!$C13*12),$AR46/(Assumptions!$C13*12),0)+IF((AU$5-$AS$5)&lt;=(Assumptions!$C13*12),$AS46/(Assumptions!$C13*12),0)+IF((AU$5-$AT$5)&lt;=(Assumptions!$C13*12),$AT46/(Assumptions!$C13*12),0)</f>
        <v>0</v>
      </c>
      <c r="AV58" s="557">
        <f>IF((AV$5-$D$5)&lt;=(Assumptions!$C13*12),$D46/(Assumptions!$C13*12),0)+IF((AV$5-$E$5)&lt;=(Assumptions!$C13*12),$E46/(Assumptions!$C13*12),0)+IF((AV$5-$F$5)&lt;=(Assumptions!$C13*12),$F46/(Assumptions!$C13*12),0)+IF((AV$5-$G$5)&lt;=(Assumptions!$C13*12),$G46/(Assumptions!$C13*12),0)+IF((AV$5-$H$5)&lt;=(Assumptions!$C13*12),$H46/(Assumptions!$C13*12),0)+IF((AV$5-$I$5)&lt;=(Assumptions!$C13*12),$I46/(Assumptions!$C13*12),0)+IF((AV$5-$J$5)&lt;=(Assumptions!$C13*12),$J46/(Assumptions!$C13*12),0)+IF((AV$5-$K$5)&lt;=(Assumptions!$C13*12),$K46/(Assumptions!$C13*12),0)+IF((AV$5-$L$5)&lt;=(Assumptions!$C13*12),$L46/(Assumptions!$C13*12),0)+IF((AV$5-$M$5)&lt;=(Assumptions!$C13*12),$M46/(Assumptions!$C13*12),0)+IF((AV$5-$N$5)&lt;=(Assumptions!$C13*12),$N46/(Assumptions!$C13*12),0)+IF((AV$5-$O$5)&lt;=(Assumptions!$C13*12),$O46/(Assumptions!$C13*12),0)+IF((AV$5-$P$5)&lt;=(Assumptions!$C13*12),$P46/(Assumptions!$C13*12),0)+IF((AV$5-$Q$5)&lt;=(Assumptions!$C13*12),$Q46/(Assumptions!$C13*12),0)+IF((AV$5-$R$5)&lt;=(Assumptions!$C13*12),$R46/(Assumptions!$C13*12),0)+IF((AV$5-$S$5)&lt;=(Assumptions!$C13*12),$S46/(Assumptions!$C13*12),0)+IF((AV$5-$T$5)&lt;=(Assumptions!$C13*12),$T46/(Assumptions!$C13*12),0)+IF((AV$5-$U$5)&lt;=(Assumptions!$C13*12),$U46/(Assumptions!$C13*12),0)+IF((AV$5-$V$5)&lt;=(Assumptions!$C13*12),$V46/(Assumptions!$C13*12),0)+IF((AV$5-$W$5)&lt;=(Assumptions!$C13*12),$W46/(Assumptions!$C13*12),0)+IF((AV$5-$X$5)&lt;=(Assumptions!$C13*12),$X46/(Assumptions!$C13*12),0)+IF((AV$5-$Y$5)&lt;=(Assumptions!$C13*12),$Y46/(Assumptions!$C13*12),0)+IF((AV$5-$Z$5)&lt;=(Assumptions!$C13*12),$Z46/(Assumptions!$C13*12),0)+IF((AV$5-$AA$5)&lt;=(Assumptions!$C13*12),$AA46/(Assumptions!$C13*12),0)+IF((AV$5-$AB$5)&lt;=(Assumptions!$C13*12),$AB46/(Assumptions!$C13*12),0)+IF((AV$5-$AC$5)&lt;=(Assumptions!$C13*12),$AC46/(Assumptions!$C13*12),0)+IF((AV$5-$AD$5)&lt;=(Assumptions!$C13*12),$AD46/(Assumptions!$C13*12),0)+IF((AV$5-$AE$5)&lt;=(Assumptions!$C13*12),$AE46/(Assumptions!$C13*12),0)+IF((AV$5-$AF$5)&lt;=(Assumptions!$C13*12),$AF46/(Assumptions!$C13*12),0)+IF((AV$5-$AG$5)&lt;=(Assumptions!$C13*12),$AG46/(Assumptions!$C13*12),0)+IF((AV$5-$AH$5)&lt;=(Assumptions!$C13*12),$AH46/(Assumptions!$C13*12),0)+IF((AV$5-$AI$5)&lt;=(Assumptions!$C13*12),$AI46/(Assumptions!$C13*12),0)+IF((AV$5-$AJ$5)&lt;=(Assumptions!$C13*12),$AJ46/(Assumptions!$C13*12),0)+IF((AV$5-$AK$5)&lt;=(Assumptions!$C13*12),$AK46/(Assumptions!$C13*12),0)+IF((AV$5-$AL$5)&lt;=(Assumptions!$C13*12),$AL46/(Assumptions!$C13*12),0)+IF((AV$5-$AM$5)&lt;=(Assumptions!$C13*12),$AM46/(Assumptions!$C13*12),0)+IF((AV$5-$AN$5)&lt;=(Assumptions!$C13*12),$AN46/(Assumptions!$C13*12),0)+IF((AV$5-$AO$5)&lt;=(Assumptions!$C13*12),$AO46/(Assumptions!$C13*12),0)+IF((AV$5-$AP$5)&lt;=(Assumptions!$C13*12),$AP46/(Assumptions!$C13*12),0)+IF((AV$5-$AQ$5)&lt;=(Assumptions!$C13*12),$AQ46/(Assumptions!$C13*12),0)+IF((AV$5-$AR$5)&lt;=(Assumptions!$C13*12),$AR46/(Assumptions!$C13*12),0)+IF((AV$5-$AS$5)&lt;=(Assumptions!$C13*12),$AS46/(Assumptions!$C13*12),0)+IF((AV$5-$AT$5)&lt;=(Assumptions!$C13*12),$AT46/(Assumptions!$C13*12),0)+IF((AV$5-$AU$5)&lt;=(Assumptions!$C13*12),$AU46/(Assumptions!$C13*12),0)</f>
        <v>0</v>
      </c>
      <c r="AW58" s="557">
        <f>IF((AW$5-$D$5)&lt;=(Assumptions!$C13*12),$D46/(Assumptions!$C13*12),0)+IF((AW$5-$E$5)&lt;=(Assumptions!$C13*12),$E46/(Assumptions!$C13*12),0)+IF((AW$5-$F$5)&lt;=(Assumptions!$C13*12),$F46/(Assumptions!$C13*12),0)+IF((AW$5-$G$5)&lt;=(Assumptions!$C13*12),$G46/(Assumptions!$C13*12),0)+IF((AW$5-$H$5)&lt;=(Assumptions!$C13*12),$H46/(Assumptions!$C13*12),0)+IF((AW$5-$I$5)&lt;=(Assumptions!$C13*12),$I46/(Assumptions!$C13*12),0)+IF((AW$5-$J$5)&lt;=(Assumptions!$C13*12),$J46/(Assumptions!$C13*12),0)+IF((AW$5-$K$5)&lt;=(Assumptions!$C13*12),$K46/(Assumptions!$C13*12),0)+IF((AW$5-$L$5)&lt;=(Assumptions!$C13*12),$L46/(Assumptions!$C13*12),0)+IF((AW$5-$M$5)&lt;=(Assumptions!$C13*12),$M46/(Assumptions!$C13*12),0)+IF((AW$5-$N$5)&lt;=(Assumptions!$C13*12),$N46/(Assumptions!$C13*12),0)+IF((AW$5-$O$5)&lt;=(Assumptions!$C13*12),$O46/(Assumptions!$C13*12),0)+IF((AW$5-$P$5)&lt;=(Assumptions!$C13*12),$P46/(Assumptions!$C13*12),0)+IF((AW$5-$Q$5)&lt;=(Assumptions!$C13*12),$Q46/(Assumptions!$C13*12),0)+IF((AW$5-$R$5)&lt;=(Assumptions!$C13*12),$R46/(Assumptions!$C13*12),0)+IF((AW$5-$S$5)&lt;=(Assumptions!$C13*12),$S46/(Assumptions!$C13*12),0)+IF((AW$5-$T$5)&lt;=(Assumptions!$C13*12),$T46/(Assumptions!$C13*12),0)+IF((AW$5-$U$5)&lt;=(Assumptions!$C13*12),$U46/(Assumptions!$C13*12),0)+IF((AW$5-$V$5)&lt;=(Assumptions!$C13*12),$V46/(Assumptions!$C13*12),0)+IF((AW$5-$W$5)&lt;=(Assumptions!$C13*12),$W46/(Assumptions!$C13*12),0)+IF((AW$5-$X$5)&lt;=(Assumptions!$C13*12),$X46/(Assumptions!$C13*12),0)+IF((AW$5-$Y$5)&lt;=(Assumptions!$C13*12),$Y46/(Assumptions!$C13*12),0)+IF((AW$5-$Z$5)&lt;=(Assumptions!$C13*12),$Z46/(Assumptions!$C13*12),0)+IF((AW$5-$AA$5)&lt;=(Assumptions!$C13*12),$AA46/(Assumptions!$C13*12),0)+IF((AW$5-$AB$5)&lt;=(Assumptions!$C13*12),$AB46/(Assumptions!$C13*12),0)+IF((AW$5-$AC$5)&lt;=(Assumptions!$C13*12),$AC46/(Assumptions!$C13*12),0)+IF((AW$5-$AD$5)&lt;=(Assumptions!$C13*12),$AD46/(Assumptions!$C13*12),0)+IF((AW$5-$AE$5)&lt;=(Assumptions!$C13*12),$AE46/(Assumptions!$C13*12),0)+IF((AW$5-$AF$5)&lt;=(Assumptions!$C13*12),$AF46/(Assumptions!$C13*12),0)+IF((AW$5-$AG$5)&lt;=(Assumptions!$C13*12),$AG46/(Assumptions!$C13*12),0)+IF((AW$5-$AH$5)&lt;=(Assumptions!$C13*12),$AH46/(Assumptions!$C13*12),0)+IF((AW$5-$AI$5)&lt;=(Assumptions!$C13*12),$AI46/(Assumptions!$C13*12),0)+IF((AW$5-$AJ$5)&lt;=(Assumptions!$C13*12),$AJ46/(Assumptions!$C13*12),0)+IF((AW$5-$AK$5)&lt;=(Assumptions!$C13*12),$AK46/(Assumptions!$C13*12),0)+IF((AW$5-$AL$5)&lt;=(Assumptions!$C13*12),$AL46/(Assumptions!$C13*12),0)+IF((AW$5-$AM$5)&lt;=(Assumptions!$C13*12),$AM46/(Assumptions!$C13*12),0)+IF((AW$5-$AN$5)&lt;=(Assumptions!$C13*12),$AN46/(Assumptions!$C13*12),0)+IF((AW$5-$AO$5)&lt;=(Assumptions!$C13*12),$AO46/(Assumptions!$C13*12),0)+IF((AW$5-$AP$5)&lt;=(Assumptions!$C13*12),$AP46/(Assumptions!$C13*12),0)+IF((AW$5-$AQ$5)&lt;=(Assumptions!$C13*12),$AQ46/(Assumptions!$C13*12),0)+IF((AW$5-$AR$5)&lt;=(Assumptions!$C13*12),$AR46/(Assumptions!$C13*12),0)+IF((AW$5-$AS$5)&lt;=(Assumptions!$C13*12),$AS46/(Assumptions!$C13*12),0)+IF((AW$5-$AT$5)&lt;=(Assumptions!$C13*12),$AT46/(Assumptions!$C13*12),0)+IF((AW$5-$AU$5)&lt;=(Assumptions!$C13*12),$AU46/(Assumptions!$C13*12),0)+IF((AW$5-$AV$5)&lt;=(Assumptions!$C13*12),$AV46/(Assumptions!$C13*12),0)</f>
        <v>0</v>
      </c>
      <c r="AX58" s="557">
        <f>IF((AX$5-$D$5)&lt;=(Assumptions!$C13*12),$D46/(Assumptions!$C13*12),0)+IF((AX$5-$E$5)&lt;=(Assumptions!$C13*12),$E46/(Assumptions!$C13*12),0)+IF((AX$5-$F$5)&lt;=(Assumptions!$C13*12),$F46/(Assumptions!$C13*12),0)+IF((AX$5-$G$5)&lt;=(Assumptions!$C13*12),$G46/(Assumptions!$C13*12),0)+IF((AX$5-$H$5)&lt;=(Assumptions!$C13*12),$H46/(Assumptions!$C13*12),0)+IF((AX$5-$I$5)&lt;=(Assumptions!$C13*12),$I46/(Assumptions!$C13*12),0)+IF((AX$5-$J$5)&lt;=(Assumptions!$C13*12),$J46/(Assumptions!$C13*12),0)+IF((AX$5-$K$5)&lt;=(Assumptions!$C13*12),$K46/(Assumptions!$C13*12),0)+IF((AX$5-$L$5)&lt;=(Assumptions!$C13*12),$L46/(Assumptions!$C13*12),0)+IF((AX$5-$M$5)&lt;=(Assumptions!$C13*12),$M46/(Assumptions!$C13*12),0)+IF((AX$5-$N$5)&lt;=(Assumptions!$C13*12),$N46/(Assumptions!$C13*12),0)+IF((AX$5-$O$5)&lt;=(Assumptions!$C13*12),$O46/(Assumptions!$C13*12),0)+IF((AX$5-$P$5)&lt;=(Assumptions!$C13*12),$P46/(Assumptions!$C13*12),0)+IF((AX$5-$Q$5)&lt;=(Assumptions!$C13*12),$Q46/(Assumptions!$C13*12),0)+IF((AX$5-$R$5)&lt;=(Assumptions!$C13*12),$R46/(Assumptions!$C13*12),0)+IF((AX$5-$S$5)&lt;=(Assumptions!$C13*12),$S46/(Assumptions!$C13*12),0)+IF((AX$5-$T$5)&lt;=(Assumptions!$C13*12),$T46/(Assumptions!$C13*12),0)+IF((AX$5-$U$5)&lt;=(Assumptions!$C13*12),$U46/(Assumptions!$C13*12),0)+IF((AX$5-$V$5)&lt;=(Assumptions!$C13*12),$V46/(Assumptions!$C13*12),0)+IF((AX$5-$W$5)&lt;=(Assumptions!$C13*12),$W46/(Assumptions!$C13*12),0)+IF((AX$5-$X$5)&lt;=(Assumptions!$C13*12),$X46/(Assumptions!$C13*12),0)+IF((AX$5-$Y$5)&lt;=(Assumptions!$C13*12),$Y46/(Assumptions!$C13*12),0)+IF((AX$5-$Z$5)&lt;=(Assumptions!$C13*12),$Z46/(Assumptions!$C13*12),0)+IF((AX$5-$AA$5)&lt;=(Assumptions!$C13*12),$AA46/(Assumptions!$C13*12),0)+IF((AX$5-$AB$5)&lt;=(Assumptions!$C13*12),$AB46/(Assumptions!$C13*12),0)+IF((AX$5-$AC$5)&lt;=(Assumptions!$C13*12),$AC46/(Assumptions!$C13*12),0)+IF((AX$5-$AD$5)&lt;=(Assumptions!$C13*12),$AD46/(Assumptions!$C13*12),0)+IF((AX$5-$AE$5)&lt;=(Assumptions!$C13*12),$AE46/(Assumptions!$C13*12),0)+IF((AX$5-$AF$5)&lt;=(Assumptions!$C13*12),$AF46/(Assumptions!$C13*12),0)+IF((AX$5-$AG$5)&lt;=(Assumptions!$C13*12),$AG46/(Assumptions!$C13*12),0)+IF((AX$5-$AH$5)&lt;=(Assumptions!$C13*12),$AH46/(Assumptions!$C13*12),0)+IF((AX$5-$AI$5)&lt;=(Assumptions!$C13*12),$AI46/(Assumptions!$C13*12),0)+IF((AX$5-$AJ$5)&lt;=(Assumptions!$C13*12),$AJ46/(Assumptions!$C13*12),0)+IF((AX$5-$AK$5)&lt;=(Assumptions!$C13*12),$AK46/(Assumptions!$C13*12),0)+IF((AX$5-$AL$5)&lt;=(Assumptions!$C13*12),$AL46/(Assumptions!$C13*12),0)+IF((AX$5-$AM$5)&lt;=(Assumptions!$C13*12),$AM46/(Assumptions!$C13*12),0)+IF((AX$5-$AN$5)&lt;=(Assumptions!$C13*12),$AN46/(Assumptions!$C13*12),0)+IF((AX$5-$AO$5)&lt;=(Assumptions!$C13*12),$AO46/(Assumptions!$C13*12),0)+IF((AX$5-$AP$5)&lt;=(Assumptions!$C13*12),$AP46/(Assumptions!$C13*12),0)+IF((AX$5-$AQ$5)&lt;=(Assumptions!$C13*12),$AQ46/(Assumptions!$C13*12),0)+IF((AX$5-$AR$5)&lt;=(Assumptions!$C13*12),$AR46/(Assumptions!$C13*12),0)+IF((AX$5-$AS$5)&lt;=(Assumptions!$C13*12),$AS46/(Assumptions!$C13*12),0)+IF((AX$5-$AT$5)&lt;=(Assumptions!$C13*12),$AT46/(Assumptions!$C13*12),0)+IF((AX$5-$AU$5)&lt;=(Assumptions!$C13*12),$AU46/(Assumptions!$C13*12),0)+IF((AX$5-$AV$5)&lt;=(Assumptions!$C13*12),$AV46/(Assumptions!$C13*12),0)+IF((AX$5-$AW$5)&lt;=(Assumptions!$C13*12),$AW46/(Assumptions!$C13*12),0)</f>
        <v>0</v>
      </c>
      <c r="AY58" s="557">
        <f>IF((AY$5-$D$5)&lt;=(Assumptions!$C13*12),$D46/(Assumptions!$C13*12),0)+IF((AY$5-$E$5)&lt;=(Assumptions!$C13*12),$E46/(Assumptions!$C13*12),0)+IF((AY$5-$F$5)&lt;=(Assumptions!$C13*12),$F46/(Assumptions!$C13*12),0)+IF((AY$5-$G$5)&lt;=(Assumptions!$C13*12),$G46/(Assumptions!$C13*12),0)+IF((AY$5-$H$5)&lt;=(Assumptions!$C13*12),$H46/(Assumptions!$C13*12),0)+IF((AY$5-$I$5)&lt;=(Assumptions!$C13*12),$I46/(Assumptions!$C13*12),0)+IF((AY$5-$J$5)&lt;=(Assumptions!$C13*12),$J46/(Assumptions!$C13*12),0)+IF((AY$5-$K$5)&lt;=(Assumptions!$C13*12),$K46/(Assumptions!$C13*12),0)+IF((AY$5-$L$5)&lt;=(Assumptions!$C13*12),$L46/(Assumptions!$C13*12),0)+IF((AY$5-$M$5)&lt;=(Assumptions!$C13*12),$M46/(Assumptions!$C13*12),0)+IF((AY$5-$N$5)&lt;=(Assumptions!$C13*12),$N46/(Assumptions!$C13*12),0)+IF((AY$5-$O$5)&lt;=(Assumptions!$C13*12),$O46/(Assumptions!$C13*12),0)+IF((AY$5-$P$5)&lt;=(Assumptions!$C13*12),$P46/(Assumptions!$C13*12),0)+IF((AY$5-$Q$5)&lt;=(Assumptions!$C13*12),$Q46/(Assumptions!$C13*12),0)+IF((AY$5-$R$5)&lt;=(Assumptions!$C13*12),$R46/(Assumptions!$C13*12),0)+IF((AY$5-$S$5)&lt;=(Assumptions!$C13*12),$S46/(Assumptions!$C13*12),0)+IF((AY$5-$T$5)&lt;=(Assumptions!$C13*12),$T46/(Assumptions!$C13*12),0)+IF((AY$5-$U$5)&lt;=(Assumptions!$C13*12),$U46/(Assumptions!$C13*12),0)+IF((AY$5-$V$5)&lt;=(Assumptions!$C13*12),$V46/(Assumptions!$C13*12),0)+IF((AY$5-$W$5)&lt;=(Assumptions!$C13*12),$W46/(Assumptions!$C13*12),0)+IF((AY$5-$X$5)&lt;=(Assumptions!$C13*12),$X46/(Assumptions!$C13*12),0)+IF((AY$5-$Y$5)&lt;=(Assumptions!$C13*12),$Y46/(Assumptions!$C13*12),0)+IF((AY$5-$Z$5)&lt;=(Assumptions!$C13*12),$Z46/(Assumptions!$C13*12),0)+IF((AY$5-$AA$5)&lt;=(Assumptions!$C13*12),$AA46/(Assumptions!$C13*12),0)+IF((AY$5-$AB$5)&lt;=(Assumptions!$C13*12),$AB46/(Assumptions!$C13*12),0)+IF((AY$5-$AC$5)&lt;=(Assumptions!$C13*12),$AC46/(Assumptions!$C13*12),0)+IF((AY$5-$AD$5)&lt;=(Assumptions!$C13*12),$AD46/(Assumptions!$C13*12),0)+IF((AY$5-$AE$5)&lt;=(Assumptions!$C13*12),$AE46/(Assumptions!$C13*12),0)+IF((AY$5-$AF$5)&lt;=(Assumptions!$C13*12),$AF46/(Assumptions!$C13*12),0)+IF((AY$5-$AG$5)&lt;=(Assumptions!$C13*12),$AG46/(Assumptions!$C13*12),0)+IF((AY$5-$AH$5)&lt;=(Assumptions!$C13*12),$AH46/(Assumptions!$C13*12),0)+IF((AY$5-$AI$5)&lt;=(Assumptions!$C13*12),$AI46/(Assumptions!$C13*12),0)+IF((AY$5-$AJ$5)&lt;=(Assumptions!$C13*12),$AJ46/(Assumptions!$C13*12),0)+IF((AY$5-$AK$5)&lt;=(Assumptions!$C13*12),$AK46/(Assumptions!$C13*12),0)+IF((AY$5-$AL$5)&lt;=(Assumptions!$C13*12),$AL46/(Assumptions!$C13*12),0)+IF((AY$5-$AM$5)&lt;=(Assumptions!$C13*12),$AM46/(Assumptions!$C13*12),0)+IF((AY$5-$AN$5)&lt;=(Assumptions!$C13*12),$AN46/(Assumptions!$C13*12),0)+IF((AY$5-$AO$5)&lt;=(Assumptions!$C13*12),$AO46/(Assumptions!$C13*12),0)+IF((AY$5-$AP$5)&lt;=(Assumptions!$C13*12),$AP46/(Assumptions!$C13*12),0)+IF((AY$5-$AQ$5)&lt;=(Assumptions!$C13*12),$AQ46/(Assumptions!$C13*12),0)+IF((AY$5-$AR$5)&lt;=(Assumptions!$C13*12),$AR46/(Assumptions!$C13*12),0)+IF((AY$5-$AS$5)&lt;=(Assumptions!$C13*12),$AS46/(Assumptions!$C13*12),0)+IF((AY$5-$AT$5)&lt;=(Assumptions!$C13*12),$AT46/(Assumptions!$C13*12),0)+IF((AY$5-$AU$5)&lt;=(Assumptions!$C13*12),$AU46/(Assumptions!$C13*12),0)+IF((AY$5-$AV$5)&lt;=(Assumptions!$C13*12),$AV46/(Assumptions!$C13*12),0)+IF((AY$5-$AW$5)&lt;=(Assumptions!$C13*12),$AW46/(Assumptions!$C13*12),0)+IF((AY$5-$AX$5)&lt;=(Assumptions!$C13*12),$AX46/(Assumptions!$C13*12),0)</f>
        <v>0</v>
      </c>
      <c r="AZ58" s="557">
        <f>IF((AZ$5-$D$5)&lt;=(Assumptions!$C13*12),$D46/(Assumptions!$C13*12),0)+IF((AZ$5-$E$5)&lt;=(Assumptions!$C13*12),$E46/(Assumptions!$C13*12),0)+IF((AZ$5-$F$5)&lt;=(Assumptions!$C13*12),$F46/(Assumptions!$C13*12),0)+IF((AZ$5-$G$5)&lt;=(Assumptions!$C13*12),$G46/(Assumptions!$C13*12),0)+IF((AZ$5-$H$5)&lt;=(Assumptions!$C13*12),$H46/(Assumptions!$C13*12),0)+IF((AZ$5-$I$5)&lt;=(Assumptions!$C13*12),$I46/(Assumptions!$C13*12),0)+IF((AZ$5-$J$5)&lt;=(Assumptions!$C13*12),$J46/(Assumptions!$C13*12),0)+IF((AZ$5-$K$5)&lt;=(Assumptions!$C13*12),$K46/(Assumptions!$C13*12),0)+IF((AZ$5-$L$5)&lt;=(Assumptions!$C13*12),$L46/(Assumptions!$C13*12),0)+IF((AZ$5-$M$5)&lt;=(Assumptions!$C13*12),$M46/(Assumptions!$C13*12),0)+IF((AZ$5-$N$5)&lt;=(Assumptions!$C13*12),$N46/(Assumptions!$C13*12),0)+IF((AZ$5-$O$5)&lt;=(Assumptions!$C13*12),$O46/(Assumptions!$C13*12),0)+IF((AZ$5-$P$5)&lt;=(Assumptions!$C13*12),$P46/(Assumptions!$C13*12),0)+IF((AZ$5-$Q$5)&lt;=(Assumptions!$C13*12),$Q46/(Assumptions!$C13*12),0)+IF((AZ$5-$R$5)&lt;=(Assumptions!$C13*12),$R46/(Assumptions!$C13*12),0)+IF((AZ$5-$S$5)&lt;=(Assumptions!$C13*12),$S46/(Assumptions!$C13*12),0)+IF((AZ$5-$T$5)&lt;=(Assumptions!$C13*12),$T46/(Assumptions!$C13*12),0)+IF((AZ$5-$U$5)&lt;=(Assumptions!$C13*12),$U46/(Assumptions!$C13*12),0)+IF((AZ$5-$V$5)&lt;=(Assumptions!$C13*12),$V46/(Assumptions!$C13*12),0)+IF((AZ$5-$W$5)&lt;=(Assumptions!$C13*12),$W46/(Assumptions!$C13*12),0)+IF((AZ$5-$X$5)&lt;=(Assumptions!$C13*12),$X46/(Assumptions!$C13*12),0)+IF((AZ$5-$Y$5)&lt;=(Assumptions!$C13*12),$Y46/(Assumptions!$C13*12),0)+IF((AZ$5-$Z$5)&lt;=(Assumptions!$C13*12),$Z46/(Assumptions!$C13*12),0)+IF((AZ$5-$AA$5)&lt;=(Assumptions!$C13*12),$AA46/(Assumptions!$C13*12),0)+IF((AZ$5-$AB$5)&lt;=(Assumptions!$C13*12),$AB46/(Assumptions!$C13*12),0)+IF((AZ$5-$AC$5)&lt;=(Assumptions!$C13*12),$AC46/(Assumptions!$C13*12),0)+IF((AZ$5-$AD$5)&lt;=(Assumptions!$C13*12),$AD46/(Assumptions!$C13*12),0)+IF((AZ$5-$AE$5)&lt;=(Assumptions!$C13*12),$AE46/(Assumptions!$C13*12),0)+IF((AZ$5-$AF$5)&lt;=(Assumptions!$C13*12),$AF46/(Assumptions!$C13*12),0)+IF((AZ$5-$AG$5)&lt;=(Assumptions!$C13*12),$AG46/(Assumptions!$C13*12),0)+IF((AZ$5-$AH$5)&lt;=(Assumptions!$C13*12),$AH46/(Assumptions!$C13*12),0)+IF((AZ$5-$AI$5)&lt;=(Assumptions!$C13*12),$AI46/(Assumptions!$C13*12),0)+IF((AZ$5-$AJ$5)&lt;=(Assumptions!$C13*12),$AJ46/(Assumptions!$C13*12),0)+IF((AZ$5-$AK$5)&lt;=(Assumptions!$C13*12),$AK46/(Assumptions!$C13*12),0)+IF((AZ$5-$AL$5)&lt;=(Assumptions!$C13*12),$AL46/(Assumptions!$C13*12),0)+IF((AZ$5-$AM$5)&lt;=(Assumptions!$C13*12),$AM46/(Assumptions!$C13*12),0)+IF((AZ$5-$AN$5)&lt;=(Assumptions!$C13*12),$AN46/(Assumptions!$C13*12),0)+IF((AZ$5-$AO$5)&lt;=(Assumptions!$C13*12),$AO46/(Assumptions!$C13*12),0)+IF((AZ$5-$AP$5)&lt;=(Assumptions!$C13*12),$AP46/(Assumptions!$C13*12),0)+IF((AZ$5-$AQ$5)&lt;=(Assumptions!$C13*12),$AQ46/(Assumptions!$C13*12),0)+IF((AZ$5-$AR$5)&lt;=(Assumptions!$C13*12),$AR46/(Assumptions!$C13*12),0)+IF((AZ$5-$AS$5)&lt;=(Assumptions!$C13*12),$AS46/(Assumptions!$C13*12),0)+IF((AZ$5-$AT$5)&lt;=(Assumptions!$C13*12),$AT46/(Assumptions!$C13*12),0)+IF((AZ$5-$AU$5)&lt;=(Assumptions!$C13*12),$AU46/(Assumptions!$C13*12),0)+IF((AZ$5-$AV$5)&lt;=(Assumptions!$C13*12),$AV46/(Assumptions!$C13*12),0)+IF((AZ$5-$AW$5)&lt;=(Assumptions!$C13*12),$AW46/(Assumptions!$C13*12),0)+IF((AZ$5-$AX$5)&lt;=(Assumptions!$C13*12),$AX46/(Assumptions!$C13*12),0)+IF((AZ$5-$AY$5)&lt;=(Assumptions!$C13*12),$AY46/(Assumptions!$C13*12),0)</f>
        <v>0</v>
      </c>
      <c r="BA58" s="557">
        <f>IF((BA$5-$D$5)&lt;=(Assumptions!$C13*12),$D46/(Assumptions!$C13*12),0)+IF((BA$5-$E$5)&lt;=(Assumptions!$C13*12),$E46/(Assumptions!$C13*12),0)+IF((BA$5-$F$5)&lt;=(Assumptions!$C13*12),$F46/(Assumptions!$C13*12),0)+IF((BA$5-$G$5)&lt;=(Assumptions!$C13*12),$G46/(Assumptions!$C13*12),0)+IF((BA$5-$H$5)&lt;=(Assumptions!$C13*12),$H46/(Assumptions!$C13*12),0)+IF((BA$5-$I$5)&lt;=(Assumptions!$C13*12),$I46/(Assumptions!$C13*12),0)+IF((BA$5-$J$5)&lt;=(Assumptions!$C13*12),$J46/(Assumptions!$C13*12),0)+IF((BA$5-$K$5)&lt;=(Assumptions!$C13*12),$K46/(Assumptions!$C13*12),0)+IF((BA$5-$L$5)&lt;=(Assumptions!$C13*12),$L46/(Assumptions!$C13*12),0)+IF((BA$5-$M$5)&lt;=(Assumptions!$C13*12),$M46/(Assumptions!$C13*12),0)+IF((BA$5-$N$5)&lt;=(Assumptions!$C13*12),$N46/(Assumptions!$C13*12),0)+IF((BA$5-$O$5)&lt;=(Assumptions!$C13*12),$O46/(Assumptions!$C13*12),0)+IF((BA$5-$P$5)&lt;=(Assumptions!$C13*12),$P46/(Assumptions!$C13*12),0)+IF((BA$5-$Q$5)&lt;=(Assumptions!$C13*12),$Q46/(Assumptions!$C13*12),0)+IF((BA$5-$R$5)&lt;=(Assumptions!$C13*12),$R46/(Assumptions!$C13*12),0)+IF((BA$5-$S$5)&lt;=(Assumptions!$C13*12),$S46/(Assumptions!$C13*12),0)+IF((BA$5-$T$5)&lt;=(Assumptions!$C13*12),$T46/(Assumptions!$C13*12),0)+IF((BA$5-$U$5)&lt;=(Assumptions!$C13*12),$U46/(Assumptions!$C13*12),0)+IF((BA$5-$V$5)&lt;=(Assumptions!$C13*12),$V46/(Assumptions!$C13*12),0)+IF((BA$5-$W$5)&lt;=(Assumptions!$C13*12),$W46/(Assumptions!$C13*12),0)+IF((BA$5-$X$5)&lt;=(Assumptions!$C13*12),$X46/(Assumptions!$C13*12),0)+IF((BA$5-$Y$5)&lt;=(Assumptions!$C13*12),$Y46/(Assumptions!$C13*12),0)+IF((BA$5-$Z$5)&lt;=(Assumptions!$C13*12),$Z46/(Assumptions!$C13*12),0)+IF((BA$5-$AA$5)&lt;=(Assumptions!$C13*12),$AA46/(Assumptions!$C13*12),0)+IF((BA$5-$AB$5)&lt;=(Assumptions!$C13*12),$AB46/(Assumptions!$C13*12),0)+IF((BA$5-$AC$5)&lt;=(Assumptions!$C13*12),$AC46/(Assumptions!$C13*12),0)+IF((BA$5-$AD$5)&lt;=(Assumptions!$C13*12),$AD46/(Assumptions!$C13*12),0)+IF((BA$5-$AE$5)&lt;=(Assumptions!$C13*12),$AE46/(Assumptions!$C13*12),0)+IF((BA$5-$AF$5)&lt;=(Assumptions!$C13*12),$AF46/(Assumptions!$C13*12),0)+IF((BA$5-$AG$5)&lt;=(Assumptions!$C13*12),$AG46/(Assumptions!$C13*12),0)+IF((BA$5-$AH$5)&lt;=(Assumptions!$C13*12),$AH46/(Assumptions!$C13*12),0)+IF((BA$5-$AI$5)&lt;=(Assumptions!$C13*12),$AI46/(Assumptions!$C13*12),0)+IF((BA$5-$AJ$5)&lt;=(Assumptions!$C13*12),$AJ46/(Assumptions!$C13*12),0)+IF((BA$5-$AK$5)&lt;=(Assumptions!$C13*12),$AK46/(Assumptions!$C13*12),0)+IF((BA$5-$AL$5)&lt;=(Assumptions!$C13*12),$AL46/(Assumptions!$C13*12),0)+IF((BA$5-$AM$5)&lt;=(Assumptions!$C13*12),$AM46/(Assumptions!$C13*12),0)+IF((BA$5-$AN$5)&lt;=(Assumptions!$C13*12),$AN46/(Assumptions!$C13*12),0)+IF((BA$5-$AO$5)&lt;=(Assumptions!$C13*12),$AO46/(Assumptions!$C13*12),0)+IF((BA$5-$AP$5)&lt;=(Assumptions!$C13*12),$AP46/(Assumptions!$C13*12),0)+IF((BA$5-$AQ$5)&lt;=(Assumptions!$C13*12),$AQ46/(Assumptions!$C13*12),0)+IF((BA$5-$AR$5)&lt;=(Assumptions!$C13*12),$AR46/(Assumptions!$C13*12),0)+IF((BA$5-$AS$5)&lt;=(Assumptions!$C13*12),$AS46/(Assumptions!$C13*12),0)+IF((BA$5-$AT$5)&lt;=(Assumptions!$C13*12),$AT46/(Assumptions!$C13*12),0)+IF((BA$5-$AU$5)&lt;=(Assumptions!$C13*12),$AU46/(Assumptions!$C13*12),0)+IF((BA$5-$AV$5)&lt;=(Assumptions!$C13*12),$AV46/(Assumptions!$C13*12),0)+IF((BA$5-$AW$5)&lt;=(Assumptions!$C13*12),$AW46/(Assumptions!$C13*12),0)+IF((BA$5-$AX$5)&lt;=(Assumptions!$C13*12),$AX46/(Assumptions!$C13*12),0)+IF((BA$5-$AY$5)&lt;=(Assumptions!$C13*12),$AY46/(Assumptions!$C13*12),0)+IF((BA$5-$AZ$5)&lt;=(Assumptions!$C13*12),$AZ46/(Assumptions!$C13*12),0)</f>
        <v>0</v>
      </c>
      <c r="BB58" s="557">
        <f>IF((BB$5-$D$5)&lt;=(Assumptions!$C13*12),$D46/(Assumptions!$C13*12),0)+IF((BB$5-$E$5)&lt;=(Assumptions!$C13*12),$E46/(Assumptions!$C13*12),0)+IF((BB$5-$F$5)&lt;=(Assumptions!$C13*12),$F46/(Assumptions!$C13*12),0)+IF((BB$5-$G$5)&lt;=(Assumptions!$C13*12),$G46/(Assumptions!$C13*12),0)+IF((BB$5-$H$5)&lt;=(Assumptions!$C13*12),$H46/(Assumptions!$C13*12),0)+IF((BB$5-$I$5)&lt;=(Assumptions!$C13*12),$I46/(Assumptions!$C13*12),0)+IF((BB$5-$J$5)&lt;=(Assumptions!$C13*12),$J46/(Assumptions!$C13*12),0)+IF((BB$5-$K$5)&lt;=(Assumptions!$C13*12),$K46/(Assumptions!$C13*12),0)+IF((BB$5-$L$5)&lt;=(Assumptions!$C13*12),$L46/(Assumptions!$C13*12),0)+IF((BB$5-$M$5)&lt;=(Assumptions!$C13*12),$M46/(Assumptions!$C13*12),0)+IF((BB$5-$N$5)&lt;=(Assumptions!$C13*12),$N46/(Assumptions!$C13*12),0)+IF((BB$5-$O$5)&lt;=(Assumptions!$C13*12),$O46/(Assumptions!$C13*12),0)+IF((BB$5-$P$5)&lt;=(Assumptions!$C13*12),$P46/(Assumptions!$C13*12),0)+IF((BB$5-$Q$5)&lt;=(Assumptions!$C13*12),$Q46/(Assumptions!$C13*12),0)+IF((BB$5-$R$5)&lt;=(Assumptions!$C13*12),$R46/(Assumptions!$C13*12),0)+IF((BB$5-$S$5)&lt;=(Assumptions!$C13*12),$S46/(Assumptions!$C13*12),0)+IF((BB$5-$T$5)&lt;=(Assumptions!$C13*12),$T46/(Assumptions!$C13*12),0)+IF((BB$5-$U$5)&lt;=(Assumptions!$C13*12),$U46/(Assumptions!$C13*12),0)+IF((BB$5-$V$5)&lt;=(Assumptions!$C13*12),$V46/(Assumptions!$C13*12),0)+IF((BB$5-$W$5)&lt;=(Assumptions!$C13*12),$W46/(Assumptions!$C13*12),0)+IF((BB$5-$X$5)&lt;=(Assumptions!$C13*12),$X46/(Assumptions!$C13*12),0)+IF((BB$5-$Y$5)&lt;=(Assumptions!$C13*12),$Y46/(Assumptions!$C13*12),0)+IF((BB$5-$Z$5)&lt;=(Assumptions!$C13*12),$Z46/(Assumptions!$C13*12),0)+IF((BB$5-$AA$5)&lt;=(Assumptions!$C13*12),$AA46/(Assumptions!$C13*12),0)+IF((BB$5-$AB$5)&lt;=(Assumptions!$C13*12),$AB46/(Assumptions!$C13*12),0)+IF((BB$5-$AC$5)&lt;=(Assumptions!$C13*12),$AC46/(Assumptions!$C13*12),0)+IF((BB$5-$AD$5)&lt;=(Assumptions!$C13*12),$AD46/(Assumptions!$C13*12),0)+IF((BB$5-$AE$5)&lt;=(Assumptions!$C13*12),$AE46/(Assumptions!$C13*12),0)+IF((BB$5-$AF$5)&lt;=(Assumptions!$C13*12),$AF46/(Assumptions!$C13*12),0)+IF((BB$5-$AG$5)&lt;=(Assumptions!$C13*12),$AG46/(Assumptions!$C13*12),0)+IF((BB$5-$AH$5)&lt;=(Assumptions!$C13*12),$AH46/(Assumptions!$C13*12),0)+IF((BB$5-$AI$5)&lt;=(Assumptions!$C13*12),$AI46/(Assumptions!$C13*12),0)+IF((BB$5-$AJ$5)&lt;=(Assumptions!$C13*12),$AJ46/(Assumptions!$C13*12),0)+IF((BB$5-$AK$5)&lt;=(Assumptions!$C13*12),$AK46/(Assumptions!$C13*12),0)+IF((BB$5-$AL$5)&lt;=(Assumptions!$C13*12),$AL46/(Assumptions!$C13*12),0)+IF((BB$5-$AM$5)&lt;=(Assumptions!$C13*12),$AM46/(Assumptions!$C13*12),0)+IF((BB$5-$AN$5)&lt;=(Assumptions!$C13*12),$AN46/(Assumptions!$C13*12),0)+IF((BB$5-$AO$5)&lt;=(Assumptions!$C13*12),$AO46/(Assumptions!$C13*12),0)+IF((BB$5-$AP$5)&lt;=(Assumptions!$C13*12),$AP46/(Assumptions!$C13*12),0)+IF((BB$5-$AQ$5)&lt;=(Assumptions!$C13*12),$AQ46/(Assumptions!$C13*12),0)+IF((BB$5-$AR$5)&lt;=(Assumptions!$C13*12),$AR46/(Assumptions!$C13*12),0)+IF((BB$5-$AS$5)&lt;=(Assumptions!$C13*12),$AS46/(Assumptions!$C13*12),0)+IF((BB$5-$AT$5)&lt;=(Assumptions!$C13*12),$AT46/(Assumptions!$C13*12),0)+IF((BB$5-$AU$5)&lt;=(Assumptions!$C13*12),$AU46/(Assumptions!$C13*12),0)+IF((BB$5-$AV$5)&lt;=(Assumptions!$C13*12),$AV46/(Assumptions!$C13*12),0)+IF((BB$5-$AW$5)&lt;=(Assumptions!$C13*12),$AW46/(Assumptions!$C13*12),0)+IF((BB$5-$AX$5)&lt;=(Assumptions!$C13*12),$AX46/(Assumptions!$C13*12),0)+IF((BB$5-$AY$5)&lt;=(Assumptions!$C13*12),$AY46/(Assumptions!$C13*12),0)+IF((BB$5-$AZ$5)&lt;=(Assumptions!$C13*12),$AZ46/(Assumptions!$C13*12),0)+IF((BB$5-$BA$5)&lt;=(Assumptions!$C13*12),$BA46/(Assumptions!$C13*12),0)</f>
        <v>0</v>
      </c>
      <c r="BC58" s="557">
        <f>IF((BC$5-$D$5)&lt;=(Assumptions!$C13*12),$D46/(Assumptions!$C13*12),0)+IF((BC$5-$E$5)&lt;=(Assumptions!$C13*12),$E46/(Assumptions!$C13*12),0)+IF((BC$5-$F$5)&lt;=(Assumptions!$C13*12),$F46/(Assumptions!$C13*12),0)+IF((BC$5-$G$5)&lt;=(Assumptions!$C13*12),$G46/(Assumptions!$C13*12),0)+IF((BC$5-$H$5)&lt;=(Assumptions!$C13*12),$H46/(Assumptions!$C13*12),0)+IF((BC$5-$I$5)&lt;=(Assumptions!$C13*12),$I46/(Assumptions!$C13*12),0)+IF((BC$5-$J$5)&lt;=(Assumptions!$C13*12),$J46/(Assumptions!$C13*12),0)+IF((BC$5-$K$5)&lt;=(Assumptions!$C13*12),$K46/(Assumptions!$C13*12),0)+IF((BC$5-$L$5)&lt;=(Assumptions!$C13*12),$L46/(Assumptions!$C13*12),0)+IF((BC$5-$M$5)&lt;=(Assumptions!$C13*12),$M46/(Assumptions!$C13*12),0)+IF((BC$5-$N$5)&lt;=(Assumptions!$C13*12),$N46/(Assumptions!$C13*12),0)+IF((BC$5-$O$5)&lt;=(Assumptions!$C13*12),$O46/(Assumptions!$C13*12),0)+IF((BC$5-$P$5)&lt;=(Assumptions!$C13*12),$P46/(Assumptions!$C13*12),0)+IF((BC$5-$Q$5)&lt;=(Assumptions!$C13*12),$Q46/(Assumptions!$C13*12),0)+IF((BC$5-$R$5)&lt;=(Assumptions!$C13*12),$R46/(Assumptions!$C13*12),0)+IF((BC$5-$S$5)&lt;=(Assumptions!$C13*12),$S46/(Assumptions!$C13*12),0)+IF((BC$5-$T$5)&lt;=(Assumptions!$C13*12),$T46/(Assumptions!$C13*12),0)+IF((BC$5-$U$5)&lt;=(Assumptions!$C13*12),$U46/(Assumptions!$C13*12),0)+IF((BC$5-$V$5)&lt;=(Assumptions!$C13*12),$V46/(Assumptions!$C13*12),0)+IF((BC$5-$W$5)&lt;=(Assumptions!$C13*12),$W46/(Assumptions!$C13*12),0)+IF((BC$5-$X$5)&lt;=(Assumptions!$C13*12),$X46/(Assumptions!$C13*12),0)+IF((BC$5-$Y$5)&lt;=(Assumptions!$C13*12),$Y46/(Assumptions!$C13*12),0)+IF((BC$5-$Z$5)&lt;=(Assumptions!$C13*12),$Z46/(Assumptions!$C13*12),0)+IF((BC$5-$AA$5)&lt;=(Assumptions!$C13*12),$AA46/(Assumptions!$C13*12),0)+IF((BC$5-$AB$5)&lt;=(Assumptions!$C13*12),$AB46/(Assumptions!$C13*12),0)+IF((BC$5-$AC$5)&lt;=(Assumptions!$C13*12),$AC46/(Assumptions!$C13*12),0)+IF((BC$5-$AD$5)&lt;=(Assumptions!$C13*12),$AD46/(Assumptions!$C13*12),0)+IF((BC$5-$AE$5)&lt;=(Assumptions!$C13*12),$AE46/(Assumptions!$C13*12),0)+IF((BC$5-$AF$5)&lt;=(Assumptions!$C13*12),$AF46/(Assumptions!$C13*12),0)+IF((BC$5-$AG$5)&lt;=(Assumptions!$C13*12),$AG46/(Assumptions!$C13*12),0)+IF((BC$5-$AH$5)&lt;=(Assumptions!$C13*12),$AH46/(Assumptions!$C13*12),0)+IF((BC$5-$AI$5)&lt;=(Assumptions!$C13*12),$AI46/(Assumptions!$C13*12),0)+IF((BC$5-$AJ$5)&lt;=(Assumptions!$C13*12),$AJ46/(Assumptions!$C13*12),0)+IF((BC$5-$AK$5)&lt;=(Assumptions!$C13*12),$AK46/(Assumptions!$C13*12),0)+IF((BC$5-$AL$5)&lt;=(Assumptions!$C13*12),$AL46/(Assumptions!$C13*12),0)+IF((BC$5-$AM$5)&lt;=(Assumptions!$C13*12),$AM46/(Assumptions!$C13*12),0)+IF((BC$5-$AN$5)&lt;=(Assumptions!$C13*12),$AN46/(Assumptions!$C13*12),0)+IF((BC$5-$AO$5)&lt;=(Assumptions!$C13*12),$AO46/(Assumptions!$C13*12),0)+IF((BC$5-$AP$5)&lt;=(Assumptions!$C13*12),$AP46/(Assumptions!$C13*12),0)+IF((BC$5-$AQ$5)&lt;=(Assumptions!$C13*12),$AQ46/(Assumptions!$C13*12),0)+IF((BC$5-$AR$5)&lt;=(Assumptions!$C13*12),$AR46/(Assumptions!$C13*12),0)+IF((BC$5-$AS$5)&lt;=(Assumptions!$C13*12),$AS46/(Assumptions!$C13*12),0)+IF((BC$5-$AT$5)&lt;=(Assumptions!$C13*12),$AT46/(Assumptions!$C13*12),0)+IF((BC$5-$AU$5)&lt;=(Assumptions!$C13*12),$AU46/(Assumptions!$C13*12),0)+IF((BC$5-$AV$5)&lt;=(Assumptions!$C13*12),$AV46/(Assumptions!$C13*12),0)+IF((BC$5-$AW$5)&lt;=(Assumptions!$C13*12),$AW46/(Assumptions!$C13*12),0)+IF((BC$5-$AX$5)&lt;=(Assumptions!$C13*12),$AX46/(Assumptions!$C13*12),0)+IF((BC$5-$AY$5)&lt;=(Assumptions!$C13*12),$AY46/(Assumptions!$C13*12),0)+IF((BC$5-$AZ$5)&lt;=(Assumptions!$C13*12),$AZ46/(Assumptions!$C13*12),0)+IF((BC$5-$BA$5)&lt;=(Assumptions!$C13*12),$BA46/(Assumptions!$C13*12),0)+IF((BC$5-$BB$5)&lt;=(Assumptions!$C13*12),$BB46/(Assumptions!$C13*12),0)</f>
        <v>0</v>
      </c>
      <c r="BD58" s="557">
        <f>IF((BD$5-$D$5)&lt;=(Assumptions!$C13*12),$D46/(Assumptions!$C13*12),0)+IF((BD$5-$E$5)&lt;=(Assumptions!$C13*12),$E46/(Assumptions!$C13*12),0)+IF((BD$5-$F$5)&lt;=(Assumptions!$C13*12),$F46/(Assumptions!$C13*12),0)+IF((BD$5-$G$5)&lt;=(Assumptions!$C13*12),$G46/(Assumptions!$C13*12),0)+IF((BD$5-$H$5)&lt;=(Assumptions!$C13*12),$H46/(Assumptions!$C13*12),0)+IF((BD$5-$I$5)&lt;=(Assumptions!$C13*12),$I46/(Assumptions!$C13*12),0)+IF((BD$5-$J$5)&lt;=(Assumptions!$C13*12),$J46/(Assumptions!$C13*12),0)+IF((BD$5-$K$5)&lt;=(Assumptions!$C13*12),$K46/(Assumptions!$C13*12),0)+IF((BD$5-$L$5)&lt;=(Assumptions!$C13*12),$L46/(Assumptions!$C13*12),0)+IF((BD$5-$M$5)&lt;=(Assumptions!$C13*12),$M46/(Assumptions!$C13*12),0)+IF((BD$5-$N$5)&lt;=(Assumptions!$C13*12),$N46/(Assumptions!$C13*12),0)+IF((BD$5-$O$5)&lt;=(Assumptions!$C13*12),$O46/(Assumptions!$C13*12),0)+IF((BD$5-$P$5)&lt;=(Assumptions!$C13*12),$P46/(Assumptions!$C13*12),0)+IF((BD$5-$Q$5)&lt;=(Assumptions!$C13*12),$Q46/(Assumptions!$C13*12),0)+IF((BD$5-$R$5)&lt;=(Assumptions!$C13*12),$R46/(Assumptions!$C13*12),0)+IF((BD$5-$S$5)&lt;=(Assumptions!$C13*12),$S46/(Assumptions!$C13*12),0)+IF((BD$5-$T$5)&lt;=(Assumptions!$C13*12),$T46/(Assumptions!$C13*12),0)+IF((BD$5-$U$5)&lt;=(Assumptions!$C13*12),$U46/(Assumptions!$C13*12),0)+IF((BD$5-$V$5)&lt;=(Assumptions!$C13*12),$V46/(Assumptions!$C13*12),0)+IF((BD$5-$W$5)&lt;=(Assumptions!$C13*12),$W46/(Assumptions!$C13*12),0)+IF((BD$5-$X$5)&lt;=(Assumptions!$C13*12),$X46/(Assumptions!$C13*12),0)+IF((BD$5-$Y$5)&lt;=(Assumptions!$C13*12),$Y46/(Assumptions!$C13*12),0)+IF((BD$5-$Z$5)&lt;=(Assumptions!$C13*12),$Z46/(Assumptions!$C13*12),0)+IF((BD$5-$AA$5)&lt;=(Assumptions!$C13*12),$AA46/(Assumptions!$C13*12),0)+IF((BD$5-$AB$5)&lt;=(Assumptions!$C13*12),$AB46/(Assumptions!$C13*12),0)+IF((BD$5-$AC$5)&lt;=(Assumptions!$C13*12),$AC46/(Assumptions!$C13*12),0)+IF((BD$5-$AD$5)&lt;=(Assumptions!$C13*12),$AD46/(Assumptions!$C13*12),0)+IF((BD$5-$AE$5)&lt;=(Assumptions!$C13*12),$AE46/(Assumptions!$C13*12),0)+IF((BD$5-$AF$5)&lt;=(Assumptions!$C13*12),$AF46/(Assumptions!$C13*12),0)+IF((BD$5-$AG$5)&lt;=(Assumptions!$C13*12),$AG46/(Assumptions!$C13*12),0)+IF((BD$5-$AH$5)&lt;=(Assumptions!$C13*12),$AH46/(Assumptions!$C13*12),0)+IF((BD$5-$AI$5)&lt;=(Assumptions!$C13*12),$AI46/(Assumptions!$C13*12),0)+IF((BD$5-$AJ$5)&lt;=(Assumptions!$C13*12),$AJ46/(Assumptions!$C13*12),0)+IF((BD$5-$AK$5)&lt;=(Assumptions!$C13*12),$AK46/(Assumptions!$C13*12),0)+IF((BD$5-$AL$5)&lt;=(Assumptions!$C13*12),$AL46/(Assumptions!$C13*12),0)+IF((BD$5-$AM$5)&lt;=(Assumptions!$C13*12),$AM46/(Assumptions!$C13*12),0)+IF((BD$5-$AN$5)&lt;=(Assumptions!$C13*12),$AN46/(Assumptions!$C13*12),0)+IF((BD$5-$AO$5)&lt;=(Assumptions!$C13*12),$AO46/(Assumptions!$C13*12),0)+IF((BD$5-$AP$5)&lt;=(Assumptions!$C13*12),$AP46/(Assumptions!$C13*12),0)+IF((BD$5-$AQ$5)&lt;=(Assumptions!$C13*12),$AQ46/(Assumptions!$C13*12),0)+IF((BD$5-$AR$5)&lt;=(Assumptions!$C13*12),$AR46/(Assumptions!$C13*12),0)+IF((BD$5-$AS$5)&lt;=(Assumptions!$C13*12),$AS46/(Assumptions!$C13*12),0)+IF((BD$5-$AT$5)&lt;=(Assumptions!$C13*12),$AT46/(Assumptions!$C13*12),0)+IF((BD$5-$AU$5)&lt;=(Assumptions!$C13*12),$AU46/(Assumptions!$C13*12),0)+IF((BD$5-$AV$5)&lt;=(Assumptions!$C13*12),$AV46/(Assumptions!$C13*12),0)+IF((BD$5-$AW$5)&lt;=(Assumptions!$C13*12),$AW46/(Assumptions!$C13*12),0)+IF((BD$5-$AX$5)&lt;=(Assumptions!$C13*12),$AX46/(Assumptions!$C13*12),0)+IF((BD$5-$AY$5)&lt;=(Assumptions!$C13*12),$AY46/(Assumptions!$C13*12),0)+IF((BD$5-$AZ$5)&lt;=(Assumptions!$C13*12),$AZ46/(Assumptions!$C13*12),0)+IF((BD$5-$BA$5)&lt;=(Assumptions!$C13*12),$BA46/(Assumptions!$C13*12),0)+IF((BD$5-$BB$5)&lt;=(Assumptions!$C13*12),$BB46/(Assumptions!$C13*12),0)+IF((BD$5-$BC$5)&lt;=(Assumptions!$C13*12),$BC46/(Assumptions!$C13*12),0)</f>
        <v>0</v>
      </c>
      <c r="BE58" s="557">
        <f>IF((BE$5-$D$5)&lt;=(Assumptions!$C13*12),$D46/(Assumptions!$C13*12),0)+IF((BE$5-$E$5)&lt;=(Assumptions!$C13*12),$E46/(Assumptions!$C13*12),0)+IF((BE$5-$F$5)&lt;=(Assumptions!$C13*12),$F46/(Assumptions!$C13*12),0)+IF((BE$5-$G$5)&lt;=(Assumptions!$C13*12),$G46/(Assumptions!$C13*12),0)+IF((BE$5-$H$5)&lt;=(Assumptions!$C13*12),$H46/(Assumptions!$C13*12),0)+IF((BE$5-$I$5)&lt;=(Assumptions!$C13*12),$I46/(Assumptions!$C13*12),0)+IF((BE$5-$J$5)&lt;=(Assumptions!$C13*12),$J46/(Assumptions!$C13*12),0)+IF((BE$5-$K$5)&lt;=(Assumptions!$C13*12),$K46/(Assumptions!$C13*12),0)+IF((BE$5-$L$5)&lt;=(Assumptions!$C13*12),$L46/(Assumptions!$C13*12),0)+IF((BE$5-$M$5)&lt;=(Assumptions!$C13*12),$M46/(Assumptions!$C13*12),0)+IF((BE$5-$N$5)&lt;=(Assumptions!$C13*12),$N46/(Assumptions!$C13*12),0)+IF((BE$5-$O$5)&lt;=(Assumptions!$C13*12),$O46/(Assumptions!$C13*12),0)+IF((BE$5-$P$5)&lt;=(Assumptions!$C13*12),$P46/(Assumptions!$C13*12),0)+IF((BE$5-$Q$5)&lt;=(Assumptions!$C13*12),$Q46/(Assumptions!$C13*12),0)+IF((BE$5-$R$5)&lt;=(Assumptions!$C13*12),$R46/(Assumptions!$C13*12),0)+IF((BE$5-$S$5)&lt;=(Assumptions!$C13*12),$S46/(Assumptions!$C13*12),0)+IF((BE$5-$T$5)&lt;=(Assumptions!$C13*12),$T46/(Assumptions!$C13*12),0)+IF((BE$5-$U$5)&lt;=(Assumptions!$C13*12),$U46/(Assumptions!$C13*12),0)+IF((BE$5-$V$5)&lt;=(Assumptions!$C13*12),$V46/(Assumptions!$C13*12),0)+IF((BE$5-$W$5)&lt;=(Assumptions!$C13*12),$W46/(Assumptions!$C13*12),0)+IF((BE$5-$X$5)&lt;=(Assumptions!$C13*12),$X46/(Assumptions!$C13*12),0)+IF((BE$5-$Y$5)&lt;=(Assumptions!$C13*12),$Y46/(Assumptions!$C13*12),0)+IF((BE$5-$Z$5)&lt;=(Assumptions!$C13*12),$Z46/(Assumptions!$C13*12),0)+IF((BE$5-$AA$5)&lt;=(Assumptions!$C13*12),$AA46/(Assumptions!$C13*12),0)+IF((BE$5-$AB$5)&lt;=(Assumptions!$C13*12),$AB46/(Assumptions!$C13*12),0)+IF((BE$5-$AC$5)&lt;=(Assumptions!$C13*12),$AC46/(Assumptions!$C13*12),0)+IF((BE$5-$AD$5)&lt;=(Assumptions!$C13*12),$AD46/(Assumptions!$C13*12),0)+IF((BE$5-$AE$5)&lt;=(Assumptions!$C13*12),$AE46/(Assumptions!$C13*12),0)+IF((BE$5-$AF$5)&lt;=(Assumptions!$C13*12),$AF46/(Assumptions!$C13*12),0)+IF((BE$5-$AG$5)&lt;=(Assumptions!$C13*12),$AG46/(Assumptions!$C13*12),0)+IF((BE$5-$AH$5)&lt;=(Assumptions!$C13*12),$AH46/(Assumptions!$C13*12),0)+IF((BE$5-$AI$5)&lt;=(Assumptions!$C13*12),$AI46/(Assumptions!$C13*12),0)+IF((BE$5-$AJ$5)&lt;=(Assumptions!$C13*12),$AJ46/(Assumptions!$C13*12),0)+IF((BE$5-$AK$5)&lt;=(Assumptions!$C13*12),$AK46/(Assumptions!$C13*12),0)+IF((BE$5-$AL$5)&lt;=(Assumptions!$C13*12),$AL46/(Assumptions!$C13*12),0)+IF((BE$5-$AM$5)&lt;=(Assumptions!$C13*12),$AM46/(Assumptions!$C13*12),0)+IF((BE$5-$AN$5)&lt;=(Assumptions!$C13*12),$AN46/(Assumptions!$C13*12),0)+IF((BE$5-$AO$5)&lt;=(Assumptions!$C13*12),$AO46/(Assumptions!$C13*12),0)+IF((BE$5-$AP$5)&lt;=(Assumptions!$C13*12),$AP46/(Assumptions!$C13*12),0)+IF((BE$5-$AQ$5)&lt;=(Assumptions!$C13*12),$AQ46/(Assumptions!$C13*12),0)+IF((BE$5-$AR$5)&lt;=(Assumptions!$C13*12),$AR46/(Assumptions!$C13*12),0)+IF((BE$5-$AS$5)&lt;=(Assumptions!$C13*12),$AS46/(Assumptions!$C13*12),0)+IF((BE$5-$AT$5)&lt;=(Assumptions!$C13*12),$AT46/(Assumptions!$C13*12),0)+IF((BE$5-$AU$5)&lt;=(Assumptions!$C13*12),$AU46/(Assumptions!$C13*12),0)+IF((BE$5-$AV$5)&lt;=(Assumptions!$C13*12),$AV46/(Assumptions!$C13*12),0)+IF((BE$5-$AW$5)&lt;=(Assumptions!$C13*12),$AW46/(Assumptions!$C13*12),0)+IF((BE$5-$AX$5)&lt;=(Assumptions!$C13*12),$AX46/(Assumptions!$C13*12),0)+IF((BE$5-$AY$5)&lt;=(Assumptions!$C13*12),$AY46/(Assumptions!$C13*12),0)+IF((BE$5-$AZ$5)&lt;=(Assumptions!$C13*12),$AZ46/(Assumptions!$C13*12),0)+IF((BE$5-$BA$5)&lt;=(Assumptions!$C13*12),$BA46/(Assumptions!$C13*12),0)+IF((BE$5-$BB$5)&lt;=(Assumptions!$C13*12),$BB46/(Assumptions!$C13*12),0)+IF((BE$5-$BC$5)&lt;=(Assumptions!$C13*12),$BC46/(Assumptions!$C13*12),0)+IF((BE$5-$BD$5)&lt;=(Assumptions!$C13*12),$BD46/(Assumptions!$C13*12),0)</f>
        <v>0</v>
      </c>
      <c r="BF58" s="557">
        <f>IF((BF$5-$D$5)&lt;=(Assumptions!$C13*12),$D46/(Assumptions!$C13*12),0)+IF((BF$5-$E$5)&lt;=(Assumptions!$C13*12),$E46/(Assumptions!$C13*12),0)+IF((BF$5-$F$5)&lt;=(Assumptions!$C13*12),$F46/(Assumptions!$C13*12),0)+IF((BF$5-$G$5)&lt;=(Assumptions!$C13*12),$G46/(Assumptions!$C13*12),0)+IF((BF$5-$H$5)&lt;=(Assumptions!$C13*12),$H46/(Assumptions!$C13*12),0)+IF((BF$5-$I$5)&lt;=(Assumptions!$C13*12),$I46/(Assumptions!$C13*12),0)+IF((BF$5-$J$5)&lt;=(Assumptions!$C13*12),$J46/(Assumptions!$C13*12),0)+IF((BF$5-$K$5)&lt;=(Assumptions!$C13*12),$K46/(Assumptions!$C13*12),0)+IF((BF$5-$L$5)&lt;=(Assumptions!$C13*12),$L46/(Assumptions!$C13*12),0)+IF((BF$5-$M$5)&lt;=(Assumptions!$C13*12),$M46/(Assumptions!$C13*12),0)+IF((BF$5-$N$5)&lt;=(Assumptions!$C13*12),$N46/(Assumptions!$C13*12),0)+IF((BF$5-$O$5)&lt;=(Assumptions!$C13*12),$O46/(Assumptions!$C13*12),0)+IF((BF$5-$P$5)&lt;=(Assumptions!$C13*12),$P46/(Assumptions!$C13*12),0)+IF((BF$5-$Q$5)&lt;=(Assumptions!$C13*12),$Q46/(Assumptions!$C13*12),0)+IF((BF$5-$R$5)&lt;=(Assumptions!$C13*12),$R46/(Assumptions!$C13*12),0)+IF((BF$5-$S$5)&lt;=(Assumptions!$C13*12),$S46/(Assumptions!$C13*12),0)+IF((BF$5-$T$5)&lt;=(Assumptions!$C13*12),$T46/(Assumptions!$C13*12),0)+IF((BF$5-$U$5)&lt;=(Assumptions!$C13*12),$U46/(Assumptions!$C13*12),0)+IF((BF$5-$V$5)&lt;=(Assumptions!$C13*12),$V46/(Assumptions!$C13*12),0)+IF((BF$5-$W$5)&lt;=(Assumptions!$C13*12),$W46/(Assumptions!$C13*12),0)+IF((BF$5-$X$5)&lt;=(Assumptions!$C13*12),$X46/(Assumptions!$C13*12),0)+IF((BF$5-$Y$5)&lt;=(Assumptions!$C13*12),$Y46/(Assumptions!$C13*12),0)+IF((BF$5-$Z$5)&lt;=(Assumptions!$C13*12),$Z46/(Assumptions!$C13*12),0)+IF((BF$5-$AA$5)&lt;=(Assumptions!$C13*12),$AA46/(Assumptions!$C13*12),0)+IF((BF$5-$AB$5)&lt;=(Assumptions!$C13*12),$AB46/(Assumptions!$C13*12),0)+IF((BF$5-$AC$5)&lt;=(Assumptions!$C13*12),$AC46/(Assumptions!$C13*12),0)+IF((BF$5-$AD$5)&lt;=(Assumptions!$C13*12),$AD46/(Assumptions!$C13*12),0)+IF((BF$5-$AE$5)&lt;=(Assumptions!$C13*12),$AE46/(Assumptions!$C13*12),0)+IF((BF$5-$AF$5)&lt;=(Assumptions!$C13*12),$AF46/(Assumptions!$C13*12),0)+IF((BF$5-$AG$5)&lt;=(Assumptions!$C13*12),$AG46/(Assumptions!$C13*12),0)+IF((BF$5-$AH$5)&lt;=(Assumptions!$C13*12),$AH46/(Assumptions!$C13*12),0)+IF((BF$5-$AI$5)&lt;=(Assumptions!$C13*12),$AI46/(Assumptions!$C13*12),0)+IF((BF$5-$AJ$5)&lt;=(Assumptions!$C13*12),$AJ46/(Assumptions!$C13*12),0)+IF((BF$5-$AK$5)&lt;=(Assumptions!$C13*12),$AK46/(Assumptions!$C13*12),0)+IF((BF$5-$AL$5)&lt;=(Assumptions!$C13*12),$AL46/(Assumptions!$C13*12),0)+IF((BF$5-$AM$5)&lt;=(Assumptions!$C13*12),$AM46/(Assumptions!$C13*12),0)+IF((BF$5-$AN$5)&lt;=(Assumptions!$C13*12),$AN46/(Assumptions!$C13*12),0)+IF((BF$5-$AO$5)&lt;=(Assumptions!$C13*12),$AO46/(Assumptions!$C13*12),0)+IF((BF$5-$AP$5)&lt;=(Assumptions!$C13*12),$AP46/(Assumptions!$C13*12),0)+IF((BF$5-$AQ$5)&lt;=(Assumptions!$C13*12),$AQ46/(Assumptions!$C13*12),0)+IF((BF$5-$AR$5)&lt;=(Assumptions!$C13*12),$AR46/(Assumptions!$C13*12),0)+IF((BF$5-$AS$5)&lt;=(Assumptions!$C13*12),$AS46/(Assumptions!$C13*12),0)+IF((BF$5-$AT$5)&lt;=(Assumptions!$C13*12),$AT46/(Assumptions!$C13*12),0)+IF((BF$5-$AU$5)&lt;=(Assumptions!$C13*12),$AU46/(Assumptions!$C13*12),0)+IF((BF$5-$AV$5)&lt;=(Assumptions!$C13*12),$AV46/(Assumptions!$C13*12),0)+IF((BF$5-$AW$5)&lt;=(Assumptions!$C13*12),$AW46/(Assumptions!$C13*12),0)+IF((BF$5-$AX$5)&lt;=(Assumptions!$C13*12),$AX46/(Assumptions!$C13*12),0)+IF((BF$5-$AY$5)&lt;=(Assumptions!$C13*12),$AY46/(Assumptions!$C13*12),0)+IF((BF$5-$AZ$5)&lt;=(Assumptions!$C13*12),$AZ46/(Assumptions!$C13*12),0)+IF((BF$5-$BA$5)&lt;=(Assumptions!$C13*12),$BA46/(Assumptions!$C13*12),0)+IF((BF$5-$BB$5)&lt;=(Assumptions!$C13*12),$BB46/(Assumptions!$C13*12),0)+IF((BF$5-$BC$5)&lt;=(Assumptions!$C13*12),$BC46/(Assumptions!$C13*12),0)+IF((BF$5-$BD$5)&lt;=(Assumptions!$C13*12),$BD46/(Assumptions!$C13*12),0)+IF((BF$5-$BE$5)&lt;=(Assumptions!$C13*12),$BE46/(Assumptions!$C13*12),0)</f>
        <v>0</v>
      </c>
      <c r="BG58" s="557">
        <f>IF((BG$5-$D$5)&lt;=(Assumptions!$C13*12),$D46/(Assumptions!$C13*12),0)+IF((BG$5-$E$5)&lt;=(Assumptions!$C13*12),$E46/(Assumptions!$C13*12),0)+IF((BG$5-$F$5)&lt;=(Assumptions!$C13*12),$F46/(Assumptions!$C13*12),0)+IF((BG$5-$G$5)&lt;=(Assumptions!$C13*12),$G46/(Assumptions!$C13*12),0)+IF((BG$5-$H$5)&lt;=(Assumptions!$C13*12),$H46/(Assumptions!$C13*12),0)+IF((BG$5-$I$5)&lt;=(Assumptions!$C13*12),$I46/(Assumptions!$C13*12),0)+IF((BG$5-$J$5)&lt;=(Assumptions!$C13*12),$J46/(Assumptions!$C13*12),0)+IF((BG$5-$K$5)&lt;=(Assumptions!$C13*12),$K46/(Assumptions!$C13*12),0)+IF((BG$5-$L$5)&lt;=(Assumptions!$C13*12),$L46/(Assumptions!$C13*12),0)+IF((BG$5-$M$5)&lt;=(Assumptions!$C13*12),$M46/(Assumptions!$C13*12),0)+IF((BG$5-$N$5)&lt;=(Assumptions!$C13*12),$N46/(Assumptions!$C13*12),0)+IF((BG$5-$O$5)&lt;=(Assumptions!$C13*12),$O46/(Assumptions!$C13*12),0)+IF((BG$5-$P$5)&lt;=(Assumptions!$C13*12),$P46/(Assumptions!$C13*12),0)+IF((BG$5-$Q$5)&lt;=(Assumptions!$C13*12),$Q46/(Assumptions!$C13*12),0)+IF((BG$5-$R$5)&lt;=(Assumptions!$C13*12),$R46/(Assumptions!$C13*12),0)+IF((BG$5-$S$5)&lt;=(Assumptions!$C13*12),$S46/(Assumptions!$C13*12),0)+IF((BG$5-$T$5)&lt;=(Assumptions!$C13*12),$T46/(Assumptions!$C13*12),0)+IF((BG$5-$U$5)&lt;=(Assumptions!$C13*12),$U46/(Assumptions!$C13*12),0)+IF((BG$5-$V$5)&lt;=(Assumptions!$C13*12),$V46/(Assumptions!$C13*12),0)+IF((BG$5-$W$5)&lt;=(Assumptions!$C13*12),$W46/(Assumptions!$C13*12),0)+IF((BG$5-$X$5)&lt;=(Assumptions!$C13*12),$X46/(Assumptions!$C13*12),0)+IF((BG$5-$Y$5)&lt;=(Assumptions!$C13*12),$Y46/(Assumptions!$C13*12),0)+IF((BG$5-$Z$5)&lt;=(Assumptions!$C13*12),$Z46/(Assumptions!$C13*12),0)+IF((BG$5-$AA$5)&lt;=(Assumptions!$C13*12),$AA46/(Assumptions!$C13*12),0)+IF((BG$5-$AB$5)&lt;=(Assumptions!$C13*12),$AB46/(Assumptions!$C13*12),0)+IF((BG$5-$AC$5)&lt;=(Assumptions!$C13*12),$AC46/(Assumptions!$C13*12),0)+IF((BG$5-$AD$5)&lt;=(Assumptions!$C13*12),$AD46/(Assumptions!$C13*12),0)+IF((BG$5-$AE$5)&lt;=(Assumptions!$C13*12),$AE46/(Assumptions!$C13*12),0)+IF((BG$5-$AF$5)&lt;=(Assumptions!$C13*12),$AF46/(Assumptions!$C13*12),0)+IF((BG$5-$AG$5)&lt;=(Assumptions!$C13*12),$AG46/(Assumptions!$C13*12),0)+IF((BG$5-$AH$5)&lt;=(Assumptions!$C13*12),$AH46/(Assumptions!$C13*12),0)+IF((BG$5-$AI$5)&lt;=(Assumptions!$C13*12),$AI46/(Assumptions!$C13*12),0)+IF((BG$5-$AJ$5)&lt;=(Assumptions!$C13*12),$AJ46/(Assumptions!$C13*12),0)+IF((BG$5-$AK$5)&lt;=(Assumptions!$C13*12),$AK46/(Assumptions!$C13*12),0)+IF((BG$5-$AL$5)&lt;=(Assumptions!$C13*12),$AL46/(Assumptions!$C13*12),0)+IF((BG$5-$AM$5)&lt;=(Assumptions!$C13*12),$AM46/(Assumptions!$C13*12),0)+IF((BG$5-$AN$5)&lt;=(Assumptions!$C13*12),$AN46/(Assumptions!$C13*12),0)+IF((BG$5-$AO$5)&lt;=(Assumptions!$C13*12),$AO46/(Assumptions!$C13*12),0)+IF((BG$5-$AP$5)&lt;=(Assumptions!$C13*12),$AP46/(Assumptions!$C13*12),0)+IF((BG$5-$AQ$5)&lt;=(Assumptions!$C13*12),$AQ46/(Assumptions!$C13*12),0)+IF((BG$5-$AR$5)&lt;=(Assumptions!$C13*12),$AR46/(Assumptions!$C13*12),0)+IF((BG$5-$AS$5)&lt;=(Assumptions!$C13*12),$AS46/(Assumptions!$C13*12),0)+IF((BG$5-$AT$5)&lt;=(Assumptions!$C13*12),$AT46/(Assumptions!$C13*12),0)+IF((BG$5-$AU$5)&lt;=(Assumptions!$C13*12),$AU46/(Assumptions!$C13*12),0)+IF((BG$5-$AV$5)&lt;=(Assumptions!$C13*12),$AV46/(Assumptions!$C13*12),0)+IF((BG$5-$AW$5)&lt;=(Assumptions!$C13*12),$AW46/(Assumptions!$C13*12),0)+IF((BG$5-$AX$5)&lt;=(Assumptions!$C13*12),$AX46/(Assumptions!$C13*12),0)+IF((BG$5-$AY$5)&lt;=(Assumptions!$C13*12),$AY46/(Assumptions!$C13*12),0)+IF((BG$5-$AZ$5)&lt;=(Assumptions!$C13*12),$AZ46/(Assumptions!$C13*12),0)+IF((BG$5-$BA$5)&lt;=(Assumptions!$C13*12),$BA46/(Assumptions!$C13*12),0)+IF((BG$5-$BB$5)&lt;=(Assumptions!$C13*12),$BB46/(Assumptions!$C13*12),0)+IF((BG$5-$BC$5)&lt;=(Assumptions!$C13*12),$BC46/(Assumptions!$C13*12),0)+IF((BG$5-$BD$5)&lt;=(Assumptions!$C13*12),$BD46/(Assumptions!$C13*12),0)+IF((BG$5-$BE$5)&lt;=(Assumptions!$C13*12),$BE46/(Assumptions!$C13*12),0)+IF((BG$5-$BF$5)&lt;=(Assumptions!$C13*12),$BF46/(Assumptions!$C13*12),0)</f>
        <v>0</v>
      </c>
      <c r="BH58" s="557">
        <f>IF((BH$5-$D$5)&lt;=(Assumptions!$C13*12),$D46/(Assumptions!$C13*12),0)+IF((BH$5-$E$5)&lt;=(Assumptions!$C13*12),$E46/(Assumptions!$C13*12),0)+IF((BH$5-$F$5)&lt;=(Assumptions!$C13*12),$F46/(Assumptions!$C13*12),0)+IF((BH$5-$G$5)&lt;=(Assumptions!$C13*12),$G46/(Assumptions!$C13*12),0)+IF((BH$5-$H$5)&lt;=(Assumptions!$C13*12),$H46/(Assumptions!$C13*12),0)+IF((BH$5-$I$5)&lt;=(Assumptions!$C13*12),$I46/(Assumptions!$C13*12),0)+IF((BH$5-$J$5)&lt;=(Assumptions!$C13*12),$J46/(Assumptions!$C13*12),0)+IF((BH$5-$K$5)&lt;=(Assumptions!$C13*12),$K46/(Assumptions!$C13*12),0)+IF((BH$5-$L$5)&lt;=(Assumptions!$C13*12),$L46/(Assumptions!$C13*12),0)+IF((BH$5-$M$5)&lt;=(Assumptions!$C13*12),$M46/(Assumptions!$C13*12),0)+IF((BH$5-$N$5)&lt;=(Assumptions!$C13*12),$N46/(Assumptions!$C13*12),0)+IF((BH$5-$O$5)&lt;=(Assumptions!$C13*12),$O46/(Assumptions!$C13*12),0)+IF((BH$5-$P$5)&lt;=(Assumptions!$C13*12),$P46/(Assumptions!$C13*12),0)+IF((BH$5-$Q$5)&lt;=(Assumptions!$C13*12),$Q46/(Assumptions!$C13*12),0)+IF((BH$5-$R$5)&lt;=(Assumptions!$C13*12),$R46/(Assumptions!$C13*12),0)+IF((BH$5-$S$5)&lt;=(Assumptions!$C13*12),$S46/(Assumptions!$C13*12),0)+IF((BH$5-$T$5)&lt;=(Assumptions!$C13*12),$T46/(Assumptions!$C13*12),0)+IF((BH$5-$U$5)&lt;=(Assumptions!$C13*12),$U46/(Assumptions!$C13*12),0)+IF((BH$5-$V$5)&lt;=(Assumptions!$C13*12),$V46/(Assumptions!$C13*12),0)+IF((BH$5-$W$5)&lt;=(Assumptions!$C13*12),$W46/(Assumptions!$C13*12),0)+IF((BH$5-$X$5)&lt;=(Assumptions!$C13*12),$X46/(Assumptions!$C13*12),0)+IF((BH$5-$Y$5)&lt;=(Assumptions!$C13*12),$Y46/(Assumptions!$C13*12),0)+IF((BH$5-$Z$5)&lt;=(Assumptions!$C13*12),$Z46/(Assumptions!$C13*12),0)+IF((BH$5-$AA$5)&lt;=(Assumptions!$C13*12),$AA46/(Assumptions!$C13*12),0)+IF((BH$5-$AB$5)&lt;=(Assumptions!$C13*12),$AB46/(Assumptions!$C13*12),0)+IF((BH$5-$AC$5)&lt;=(Assumptions!$C13*12),$AC46/(Assumptions!$C13*12),0)+IF((BH$5-$AD$5)&lt;=(Assumptions!$C13*12),$AD46/(Assumptions!$C13*12),0)+IF((BH$5-$AE$5)&lt;=(Assumptions!$C13*12),$AE46/(Assumptions!$C13*12),0)+IF((BH$5-$AF$5)&lt;=(Assumptions!$C13*12),$AF46/(Assumptions!$C13*12),0)+IF((BH$5-$AG$5)&lt;=(Assumptions!$C13*12),$AG46/(Assumptions!$C13*12),0)+IF((BH$5-$AH$5)&lt;=(Assumptions!$C13*12),$AH46/(Assumptions!$C13*12),0)+IF((BH$5-$AI$5)&lt;=(Assumptions!$C13*12),$AI46/(Assumptions!$C13*12),0)+IF((BH$5-$AJ$5)&lt;=(Assumptions!$C13*12),$AJ46/(Assumptions!$C13*12),0)+IF((BH$5-$AK$5)&lt;=(Assumptions!$C13*12),$AK46/(Assumptions!$C13*12),0)+IF((BH$5-$AL$5)&lt;=(Assumptions!$C13*12),$AL46/(Assumptions!$C13*12),0)+IF((BH$5-$AM$5)&lt;=(Assumptions!$C13*12),$AM46/(Assumptions!$C13*12),0)+IF((BH$5-$AN$5)&lt;=(Assumptions!$C13*12),$AN46/(Assumptions!$C13*12),0)+IF((BH$5-$AO$5)&lt;=(Assumptions!$C13*12),$AO46/(Assumptions!$C13*12),0)+IF((BH$5-$AP$5)&lt;=(Assumptions!$C13*12),$AP46/(Assumptions!$C13*12),0)+IF((BH$5-$AQ$5)&lt;=(Assumptions!$C13*12),$AQ46/(Assumptions!$C13*12),0)+IF((BH$5-$AR$5)&lt;=(Assumptions!$C13*12),$AR46/(Assumptions!$C13*12),0)+IF((BH$5-$AS$5)&lt;=(Assumptions!$C13*12),$AS46/(Assumptions!$C13*12),0)+IF((BH$5-$AT$5)&lt;=(Assumptions!$C13*12),$AT46/(Assumptions!$C13*12),0)+IF((BH$5-$AU$5)&lt;=(Assumptions!$C13*12),$AU46/(Assumptions!$C13*12),0)+IF((BH$5-$AV$5)&lt;=(Assumptions!$C13*12),$AV46/(Assumptions!$C13*12),0)+IF((BH$5-$AW$5)&lt;=(Assumptions!$C13*12),$AW46/(Assumptions!$C13*12),0)+IF((BH$5-$AX$5)&lt;=(Assumptions!$C13*12),$AX46/(Assumptions!$C13*12),0)+IF((BH$5-$AY$5)&lt;=(Assumptions!$C13*12),$AY46/(Assumptions!$C13*12),0)+IF((BH$5-$AZ$5)&lt;=(Assumptions!$C13*12),$AZ46/(Assumptions!$C13*12),0)+IF((BH$5-$BA$5)&lt;=(Assumptions!$C13*12),$BA46/(Assumptions!$C13*12),0)+IF((BH$5-$BB$5)&lt;=(Assumptions!$C13*12),$BB46/(Assumptions!$C13*12),0)+IF((BH$5-$BC$5)&lt;=(Assumptions!$C13*12),$BC46/(Assumptions!$C13*12),0)+IF((BH$5-$BD$5)&lt;=(Assumptions!$C13*12),$BD46/(Assumptions!$C13*12),0)+IF((BH$5-$BE$5)&lt;=(Assumptions!$C13*12),$BE46/(Assumptions!$C13*12),0)+IF((BH$5-$BF$5)&lt;=(Assumptions!$C13*12),$BF46/(Assumptions!$C13*12),0)+IF((BH$5-$BG$5)&lt;=(Assumptions!$C13*12),$BG46/(Assumptions!$C13*12),0)</f>
        <v>0</v>
      </c>
      <c r="BI58" s="557">
        <f>IF((BI$5-$D$5)&lt;=(Assumptions!$C13*12),$D46/(Assumptions!$C13*12),0)+IF((BI$5-$E$5)&lt;=(Assumptions!$C13*12),$E46/(Assumptions!$C13*12),0)+IF((BI$5-$F$5)&lt;=(Assumptions!$C13*12),$F46/(Assumptions!$C13*12),0)+IF((BI$5-$G$5)&lt;=(Assumptions!$C13*12),$G46/(Assumptions!$C13*12),0)+IF((BI$5-$H$5)&lt;=(Assumptions!$C13*12),$H46/(Assumptions!$C13*12),0)+IF((BI$5-$I$5)&lt;=(Assumptions!$C13*12),$I46/(Assumptions!$C13*12),0)+IF((BI$5-$J$5)&lt;=(Assumptions!$C13*12),$J46/(Assumptions!$C13*12),0)+IF((BI$5-$K$5)&lt;=(Assumptions!$C13*12),$K46/(Assumptions!$C13*12),0)+IF((BI$5-$L$5)&lt;=(Assumptions!$C13*12),$L46/(Assumptions!$C13*12),0)+IF((BI$5-$M$5)&lt;=(Assumptions!$C13*12),$M46/(Assumptions!$C13*12),0)+IF((BI$5-$N$5)&lt;=(Assumptions!$C13*12),$N46/(Assumptions!$C13*12),0)+IF((BI$5-$O$5)&lt;=(Assumptions!$C13*12),$O46/(Assumptions!$C13*12),0)+IF((BI$5-$P$5)&lt;=(Assumptions!$C13*12),$P46/(Assumptions!$C13*12),0)+IF((BI$5-$Q$5)&lt;=(Assumptions!$C13*12),$Q46/(Assumptions!$C13*12),0)+IF((BI$5-$R$5)&lt;=(Assumptions!$C13*12),$R46/(Assumptions!$C13*12),0)+IF((BI$5-$S$5)&lt;=(Assumptions!$C13*12),$S46/(Assumptions!$C13*12),0)+IF((BI$5-$T$5)&lt;=(Assumptions!$C13*12),$T46/(Assumptions!$C13*12),0)+IF((BI$5-$U$5)&lt;=(Assumptions!$C13*12),$U46/(Assumptions!$C13*12),0)+IF((BI$5-$V$5)&lt;=(Assumptions!$C13*12),$V46/(Assumptions!$C13*12),0)+IF((BI$5-$W$5)&lt;=(Assumptions!$C13*12),$W46/(Assumptions!$C13*12),0)+IF((BI$5-$X$5)&lt;=(Assumptions!$C13*12),$X46/(Assumptions!$C13*12),0)+IF((BI$5-$Y$5)&lt;=(Assumptions!$C13*12),$Y46/(Assumptions!$C13*12),0)+IF((BI$5-$Z$5)&lt;=(Assumptions!$C13*12),$Z46/(Assumptions!$C13*12),0)+IF((BI$5-$AA$5)&lt;=(Assumptions!$C13*12),$AA46/(Assumptions!$C13*12),0)+IF((BI$5-$AB$5)&lt;=(Assumptions!$C13*12),$AB46/(Assumptions!$C13*12),0)+IF((BI$5-$AC$5)&lt;=(Assumptions!$C13*12),$AC46/(Assumptions!$C13*12),0)+IF((BI$5-$AD$5)&lt;=(Assumptions!$C13*12),$AD46/(Assumptions!$C13*12),0)+IF((BI$5-$AE$5)&lt;=(Assumptions!$C13*12),$AE46/(Assumptions!$C13*12),0)+IF((BI$5-$AF$5)&lt;=(Assumptions!$C13*12),$AF46/(Assumptions!$C13*12),0)+IF((BI$5-$AG$5)&lt;=(Assumptions!$C13*12),$AG46/(Assumptions!$C13*12),0)+IF((BI$5-$AH$5)&lt;=(Assumptions!$C13*12),$AH46/(Assumptions!$C13*12),0)+IF((BI$5-$AI$5)&lt;=(Assumptions!$C13*12),$AI46/(Assumptions!$C13*12),0)+IF((BI$5-$AJ$5)&lt;=(Assumptions!$C13*12),$AJ46/(Assumptions!$C13*12),0)+IF((BI$5-$AK$5)&lt;=(Assumptions!$C13*12),$AK46/(Assumptions!$C13*12),0)+IF((BI$5-$AL$5)&lt;=(Assumptions!$C13*12),$AL46/(Assumptions!$C13*12),0)+IF((BI$5-$AM$5)&lt;=(Assumptions!$C13*12),$AM46/(Assumptions!$C13*12),0)+IF((BI$5-$AN$5)&lt;=(Assumptions!$C13*12),$AN46/(Assumptions!$C13*12),0)+IF((BI$5-$AO$5)&lt;=(Assumptions!$C13*12),$AO46/(Assumptions!$C13*12),0)+IF((BI$5-$AP$5)&lt;=(Assumptions!$C13*12),$AP46/(Assumptions!$C13*12),0)+IF((BI$5-$AQ$5)&lt;=(Assumptions!$C13*12),$AQ46/(Assumptions!$C13*12),0)+IF((BI$5-$AR$5)&lt;=(Assumptions!$C13*12),$AR46/(Assumptions!$C13*12),0)+IF((BI$5-$AS$5)&lt;=(Assumptions!$C13*12),$AS46/(Assumptions!$C13*12),0)+IF((BI$5-$AT$5)&lt;=(Assumptions!$C13*12),$AT46/(Assumptions!$C13*12),0)+IF((BI$5-$AU$5)&lt;=(Assumptions!$C13*12),$AU46/(Assumptions!$C13*12),0)+IF((BI$5-$AV$5)&lt;=(Assumptions!$C13*12),$AV46/(Assumptions!$C13*12),0)+IF((BI$5-$AW$5)&lt;=(Assumptions!$C13*12),$AW46/(Assumptions!$C13*12),0)+IF((BI$5-$AX$5)&lt;=(Assumptions!$C13*12),$AX46/(Assumptions!$C13*12),0)+IF((BI$5-$AY$5)&lt;=(Assumptions!$C13*12),$AY46/(Assumptions!$C13*12),0)+IF((BI$5-$AZ$5)&lt;=(Assumptions!$C13*12),$AZ46/(Assumptions!$C13*12),0)+IF((BI$5-$BA$5)&lt;=(Assumptions!$C13*12),$BA46/(Assumptions!$C13*12),0)+IF((BI$5-$BB$5)&lt;=(Assumptions!$C13*12),$BB46/(Assumptions!$C13*12),0)+IF((BI$5-$BC$5)&lt;=(Assumptions!$C13*12),$BC46/(Assumptions!$C13*12),0)+IF((BI$5-$BD$5)&lt;=(Assumptions!$C13*12),$BD46/(Assumptions!$C13*12),0)+IF((BI$5-$BE$5)&lt;=(Assumptions!$C13*12),$BE46/(Assumptions!$C13*12),0)+IF((BI$5-$BF$5)&lt;=(Assumptions!$C13*12),$BF46/(Assumptions!$C13*12),0)+IF((BI$5-$BG$5)&lt;=(Assumptions!$C13*12),$BG46/(Assumptions!$C13*12),0)+IF((BI$5-$BH$5)&lt;=(Assumptions!$C13*12),$BH46/(Assumptions!$C13*12),0)</f>
        <v>0</v>
      </c>
      <c r="BJ58" s="557">
        <f>IF((BJ$5-$D$5)&lt;=(Assumptions!$C13*12),$D46/(Assumptions!$C13*12),0)+IF((BJ$5-$E$5)&lt;=(Assumptions!$C13*12),$E46/(Assumptions!$C13*12),0)+IF((BJ$5-$F$5)&lt;=(Assumptions!$C13*12),$F46/(Assumptions!$C13*12),0)+IF((BJ$5-$G$5)&lt;=(Assumptions!$C13*12),$G46/(Assumptions!$C13*12),0)+IF((BJ$5-$H$5)&lt;=(Assumptions!$C13*12),$H46/(Assumptions!$C13*12),0)+IF((BJ$5-$I$5)&lt;=(Assumptions!$C13*12),$I46/(Assumptions!$C13*12),0)+IF((BJ$5-$J$5)&lt;=(Assumptions!$C13*12),$J46/(Assumptions!$C13*12),0)+IF((BJ$5-$K$5)&lt;=(Assumptions!$C13*12),$K46/(Assumptions!$C13*12),0)+IF((BJ$5-$L$5)&lt;=(Assumptions!$C13*12),$L46/(Assumptions!$C13*12),0)+IF((BJ$5-$M$5)&lt;=(Assumptions!$C13*12),$M46/(Assumptions!$C13*12),0)+IF((BJ$5-$N$5)&lt;=(Assumptions!$C13*12),$N46/(Assumptions!$C13*12),0)+IF((BJ$5-$O$5)&lt;=(Assumptions!$C13*12),$O46/(Assumptions!$C13*12),0)+IF((BJ$5-$P$5)&lt;=(Assumptions!$C13*12),$P46/(Assumptions!$C13*12),0)+IF((BJ$5-$Q$5)&lt;=(Assumptions!$C13*12),$Q46/(Assumptions!$C13*12),0)+IF((BJ$5-$R$5)&lt;=(Assumptions!$C13*12),$R46/(Assumptions!$C13*12),0)+IF((BJ$5-$S$5)&lt;=(Assumptions!$C13*12),$S46/(Assumptions!$C13*12),0)+IF((BJ$5-$T$5)&lt;=(Assumptions!$C13*12),$T46/(Assumptions!$C13*12),0)+IF((BJ$5-$U$5)&lt;=(Assumptions!$C13*12),$U46/(Assumptions!$C13*12),0)+IF((BJ$5-$V$5)&lt;=(Assumptions!$C13*12),$V46/(Assumptions!$C13*12),0)+IF((BJ$5-$W$5)&lt;=(Assumptions!$C13*12),$W46/(Assumptions!$C13*12),0)+IF((BJ$5-$X$5)&lt;=(Assumptions!$C13*12),$X46/(Assumptions!$C13*12),0)+IF((BJ$5-$Y$5)&lt;=(Assumptions!$C13*12),$Y46/(Assumptions!$C13*12),0)+IF((BJ$5-$Z$5)&lt;=(Assumptions!$C13*12),$Z46/(Assumptions!$C13*12),0)+IF((BJ$5-$AA$5)&lt;=(Assumptions!$C13*12),$AA46/(Assumptions!$C13*12),0)+IF((BJ$5-$AB$5)&lt;=(Assumptions!$C13*12),$AB46/(Assumptions!$C13*12),0)+IF((BJ$5-$AC$5)&lt;=(Assumptions!$C13*12),$AC46/(Assumptions!$C13*12),0)+IF((BJ$5-$AD$5)&lt;=(Assumptions!$C13*12),$AD46/(Assumptions!$C13*12),0)+IF((BJ$5-$AE$5)&lt;=(Assumptions!$C13*12),$AE46/(Assumptions!$C13*12),0)+IF((BJ$5-$AF$5)&lt;=(Assumptions!$C13*12),$AF46/(Assumptions!$C13*12),0)+IF((BJ$5-$AG$5)&lt;=(Assumptions!$C13*12),$AG46/(Assumptions!$C13*12),0)+IF((BJ$5-$AH$5)&lt;=(Assumptions!$C13*12),$AH46/(Assumptions!$C13*12),0)+IF((BJ$5-$AI$5)&lt;=(Assumptions!$C13*12),$AI46/(Assumptions!$C13*12),0)+IF((BJ$5-$AJ$5)&lt;=(Assumptions!$C13*12),$AJ46/(Assumptions!$C13*12),0)+IF((BJ$5-$AK$5)&lt;=(Assumptions!$C13*12),$AK46/(Assumptions!$C13*12),0)+IF((BJ$5-$AL$5)&lt;=(Assumptions!$C13*12),$AL46/(Assumptions!$C13*12),0)+IF((BJ$5-$AM$5)&lt;=(Assumptions!$C13*12),$AM46/(Assumptions!$C13*12),0)+IF((BJ$5-$AN$5)&lt;=(Assumptions!$C13*12),$AN46/(Assumptions!$C13*12),0)+IF((BJ$5-$AO$5)&lt;=(Assumptions!$C13*12),$AO46/(Assumptions!$C13*12),0)+IF((BJ$5-$AP$5)&lt;=(Assumptions!$C13*12),$AP46/(Assumptions!$C13*12),0)+IF((BJ$5-$AQ$5)&lt;=(Assumptions!$C13*12),$AQ46/(Assumptions!$C13*12),0)+IF((BJ$5-$AR$5)&lt;=(Assumptions!$C13*12),$AR46/(Assumptions!$C13*12),0)+IF((BJ$5-$AS$5)&lt;=(Assumptions!$C13*12),$AS46/(Assumptions!$C13*12),0)+IF((BJ$5-$AT$5)&lt;=(Assumptions!$C13*12),$AT46/(Assumptions!$C13*12),0)+IF((BJ$5-$AU$5)&lt;=(Assumptions!$C13*12),$AU46/(Assumptions!$C13*12),0)+IF((BJ$5-$AV$5)&lt;=(Assumptions!$C13*12),$AV46/(Assumptions!$C13*12),0)+IF((BJ$5-$AW$5)&lt;=(Assumptions!$C13*12),$AW46/(Assumptions!$C13*12),0)+IF((BJ$5-$AX$5)&lt;=(Assumptions!$C13*12),$AX46/(Assumptions!$C13*12),0)+IF((BJ$5-$AY$5)&lt;=(Assumptions!$C13*12),$AY46/(Assumptions!$C13*12),0)+IF((BJ$5-$AZ$5)&lt;=(Assumptions!$C13*12),$AZ46/(Assumptions!$C13*12),0)+IF((BJ$5-$BA$5)&lt;=(Assumptions!$C13*12),$BA46/(Assumptions!$C13*12),0)+IF((BJ$5-$BB$5)&lt;=(Assumptions!$C13*12),$BB46/(Assumptions!$C13*12),0)+IF((BJ$5-$BC$5)&lt;=(Assumptions!$C13*12),$BC46/(Assumptions!$C13*12),0)+IF((BJ$5-$BD$5)&lt;=(Assumptions!$C13*12),$BD46/(Assumptions!$C13*12),0)+IF((BJ$5-$BE$5)&lt;=(Assumptions!$C13*12),$BE46/(Assumptions!$C13*12),0)+IF((BJ$5-$BF$5)&lt;=(Assumptions!$C13*12),$BF46/(Assumptions!$C13*12),0)+IF((BJ$5-$BG$5)&lt;=(Assumptions!$C13*12),$BG46/(Assumptions!$C13*12),0)+IF((BJ$5-$BH$5)&lt;=(Assumptions!$C13*12),$BH46/(Assumptions!$C13*12),0)+IF((BJ$5-$BI$5)&lt;=(Assumptions!$C13*12),$BI46/(Assumptions!$C13*12),0)</f>
        <v>0</v>
      </c>
      <c r="BK58" s="557">
        <f>IF((BK$5-$D$5)&lt;=(Assumptions!$C13*12),$D46/(Assumptions!$C13*12),0)+IF((BK$5-$E$5)&lt;=(Assumptions!$C13*12),$E46/(Assumptions!$C13*12),0)+IF((BK$5-$F$5)&lt;=(Assumptions!$C13*12),$F46/(Assumptions!$C13*12),0)+IF((BK$5-$G$5)&lt;=(Assumptions!$C13*12),$G46/(Assumptions!$C13*12),0)+IF((BK$5-$H$5)&lt;=(Assumptions!$C13*12),$H46/(Assumptions!$C13*12),0)+IF((BK$5-$I$5)&lt;=(Assumptions!$C13*12),$I46/(Assumptions!$C13*12),0)+IF((BK$5-$J$5)&lt;=(Assumptions!$C13*12),$J46/(Assumptions!$C13*12),0)+IF((BK$5-$K$5)&lt;=(Assumptions!$C13*12),$K46/(Assumptions!$C13*12),0)+IF((BK$5-$L$5)&lt;=(Assumptions!$C13*12),$L46/(Assumptions!$C13*12),0)+IF((BK$5-$M$5)&lt;=(Assumptions!$C13*12),$M46/(Assumptions!$C13*12),0)+IF((BK$5-$N$5)&lt;=(Assumptions!$C13*12),$N46/(Assumptions!$C13*12),0)+IF((BK$5-$O$5)&lt;=(Assumptions!$C13*12),$O46/(Assumptions!$C13*12),0)+IF((BK$5-$P$5)&lt;=(Assumptions!$C13*12),$P46/(Assumptions!$C13*12),0)+IF((BK$5-$Q$5)&lt;=(Assumptions!$C13*12),$Q46/(Assumptions!$C13*12),0)+IF((BK$5-$R$5)&lt;=(Assumptions!$C13*12),$R46/(Assumptions!$C13*12),0)+IF((BK$5-$S$5)&lt;=(Assumptions!$C13*12),$S46/(Assumptions!$C13*12),0)+IF((BK$5-$T$5)&lt;=(Assumptions!$C13*12),$T46/(Assumptions!$C13*12),0)+IF((BK$5-$U$5)&lt;=(Assumptions!$C13*12),$U46/(Assumptions!$C13*12),0)+IF((BK$5-$V$5)&lt;=(Assumptions!$C13*12),$V46/(Assumptions!$C13*12),0)+IF((BK$5-$W$5)&lt;=(Assumptions!$C13*12),$W46/(Assumptions!$C13*12),0)+IF((BK$5-$X$5)&lt;=(Assumptions!$C13*12),$X46/(Assumptions!$C13*12),0)+IF((BK$5-$Y$5)&lt;=(Assumptions!$C13*12),$Y46/(Assumptions!$C13*12),0)+IF((BK$5-$Z$5)&lt;=(Assumptions!$C13*12),$Z46/(Assumptions!$C13*12),0)+IF((BK$5-$AA$5)&lt;=(Assumptions!$C13*12),$AA46/(Assumptions!$C13*12),0)+IF((BK$5-$AB$5)&lt;=(Assumptions!$C13*12),$AB46/(Assumptions!$C13*12),0)+IF((BK$5-$AC$5)&lt;=(Assumptions!$C13*12),$AC46/(Assumptions!$C13*12),0)+IF((BK$5-$AD$5)&lt;=(Assumptions!$C13*12),$AD46/(Assumptions!$C13*12),0)+IF((BK$5-$AE$5)&lt;=(Assumptions!$C13*12),$AE46/(Assumptions!$C13*12),0)+IF((BK$5-$AF$5)&lt;=(Assumptions!$C13*12),$AF46/(Assumptions!$C13*12),0)+IF((BK$5-$AG$5)&lt;=(Assumptions!$C13*12),$AG46/(Assumptions!$C13*12),0)+IF((BK$5-$AH$5)&lt;=(Assumptions!$C13*12),$AH46/(Assumptions!$C13*12),0)+IF((BK$5-$AI$5)&lt;=(Assumptions!$C13*12),$AI46/(Assumptions!$C13*12),0)+IF((BK$5-$AJ$5)&lt;=(Assumptions!$C13*12),$AJ46/(Assumptions!$C13*12),0)+IF((BK$5-$AK$5)&lt;=(Assumptions!$C13*12),$AK46/(Assumptions!$C13*12),0)+IF((BK$5-$AL$5)&lt;=(Assumptions!$C13*12),$AL46/(Assumptions!$C13*12),0)+IF((BK$5-$AM$5)&lt;=(Assumptions!$C13*12),$AM46/(Assumptions!$C13*12),0)+IF((BK$5-$AN$5)&lt;=(Assumptions!$C13*12),$AN46/(Assumptions!$C13*12),0)+IF((BK$5-$AO$5)&lt;=(Assumptions!$C13*12),$AO46/(Assumptions!$C13*12),0)+IF((BK$5-$AP$5)&lt;=(Assumptions!$C13*12),$AP46/(Assumptions!$C13*12),0)+IF((BK$5-$AQ$5)&lt;=(Assumptions!$C13*12),$AQ46/(Assumptions!$C13*12),0)+IF((BK$5-$AR$5)&lt;=(Assumptions!$C13*12),$AR46/(Assumptions!$C13*12),0)+IF((BK$5-$AS$5)&lt;=(Assumptions!$C13*12),$AS46/(Assumptions!$C13*12),0)+IF((BK$5-$AT$5)&lt;=(Assumptions!$C13*12),$AT46/(Assumptions!$C13*12),0)+IF((BK$5-$AU$5)&lt;=(Assumptions!$C13*12),$AU46/(Assumptions!$C13*12),0)+IF((BK$5-$AV$5)&lt;=(Assumptions!$C13*12),$AV46/(Assumptions!$C13*12),0)+IF((BK$5-$AW$5)&lt;=(Assumptions!$C13*12),$AW46/(Assumptions!$C13*12),0)+IF((BK$5-$AX$5)&lt;=(Assumptions!$C13*12),$AX46/(Assumptions!$C13*12),0)+IF((BK$5-$AY$5)&lt;=(Assumptions!$C13*12),$AY46/(Assumptions!$C13*12),0)+IF((BK$5-$AZ$5)&lt;=(Assumptions!$C13*12),$AZ46/(Assumptions!$C13*12),0)+IF((BK$5-$BA$5)&lt;=(Assumptions!$C13*12),$BA46/(Assumptions!$C13*12),0)+IF((BK$5-$BB$5)&lt;=(Assumptions!$C13*12),$BB46/(Assumptions!$C13*12),0)+IF((BK$5-$BC$5)&lt;=(Assumptions!$C13*12),$BC46/(Assumptions!$C13*12),0)+IF((BK$5-$BD$5)&lt;=(Assumptions!$C13*12),$BD46/(Assumptions!$C13*12),0)+IF((BK$5-$BE$5)&lt;=(Assumptions!$C13*12),$BE46/(Assumptions!$C13*12),0)+IF((BK$5-$BF$5)&lt;=(Assumptions!$C13*12),$BF46/(Assumptions!$C13*12),0)+IF((BK$5-$BG$5)&lt;=(Assumptions!$C13*12),$BG46/(Assumptions!$C13*12),0)+IF((BK$5-$BH$5)&lt;=(Assumptions!$C13*12),$BH46/(Assumptions!$C13*12),0)+IF((BK$5-$BI$5)&lt;=(Assumptions!$C13*12),$BI46/(Assumptions!$C13*12),0)+IF((BK$5-$BJ$5)&lt;=(Assumptions!$C13*12),$BJ46/(Assumptions!$C13*12),0)</f>
        <v>0</v>
      </c>
      <c r="BL58" s="557">
        <f>IF((BL$5-$D$5)&lt;=(Assumptions!$C13*12),$D46/(Assumptions!$C13*12),0)+IF((BL$5-$E$5)&lt;=(Assumptions!$C13*12),$E46/(Assumptions!$C13*12),0)+IF((BL$5-$F$5)&lt;=(Assumptions!$C13*12),$F46/(Assumptions!$C13*12),0)+IF((BL$5-$G$5)&lt;=(Assumptions!$C13*12),$G46/(Assumptions!$C13*12),0)+IF((BL$5-$H$5)&lt;=(Assumptions!$C13*12),$H46/(Assumptions!$C13*12),0)+IF((BL$5-$I$5)&lt;=(Assumptions!$C13*12),$I46/(Assumptions!$C13*12),0)+IF((BL$5-$J$5)&lt;=(Assumptions!$C13*12),$J46/(Assumptions!$C13*12),0)+IF((BL$5-$K$5)&lt;=(Assumptions!$C13*12),$K46/(Assumptions!$C13*12),0)+IF((BL$5-$L$5)&lt;=(Assumptions!$C13*12),$L46/(Assumptions!$C13*12),0)+IF((BL$5-$M$5)&lt;=(Assumptions!$C13*12),$M46/(Assumptions!$C13*12),0)+IF((BL$5-$N$5)&lt;=(Assumptions!$C13*12),$N46/(Assumptions!$C13*12),0)+IF((BL$5-$O$5)&lt;=(Assumptions!$C13*12),$O46/(Assumptions!$C13*12),0)+IF((BL$5-$P$5)&lt;=(Assumptions!$C13*12),$P46/(Assumptions!$C13*12),0)+IF((BL$5-$Q$5)&lt;=(Assumptions!$C13*12),$Q46/(Assumptions!$C13*12),0)+IF((BL$5-$R$5)&lt;=(Assumptions!$C13*12),$R46/(Assumptions!$C13*12),0)+IF((BL$5-$S$5)&lt;=(Assumptions!$C13*12),$S46/(Assumptions!$C13*12),0)+IF((BL$5-$T$5)&lt;=(Assumptions!$C13*12),$T46/(Assumptions!$C13*12),0)+IF((BL$5-$U$5)&lt;=(Assumptions!$C13*12),$U46/(Assumptions!$C13*12),0)+IF((BL$5-$V$5)&lt;=(Assumptions!$C13*12),$V46/(Assumptions!$C13*12),0)+IF((BL$5-$W$5)&lt;=(Assumptions!$C13*12),$W46/(Assumptions!$C13*12),0)+IF((BL$5-$X$5)&lt;=(Assumptions!$C13*12),$X46/(Assumptions!$C13*12),0)+IF((BL$5-$Y$5)&lt;=(Assumptions!$C13*12),$Y46/(Assumptions!$C13*12),0)+IF((BL$5-$Z$5)&lt;=(Assumptions!$C13*12),$Z46/(Assumptions!$C13*12),0)+IF((BL$5-$AA$5)&lt;=(Assumptions!$C13*12),$AA46/(Assumptions!$C13*12),0)+IF((BL$5-$AB$5)&lt;=(Assumptions!$C13*12),$AB46/(Assumptions!$C13*12),0)+IF((BL$5-$AC$5)&lt;=(Assumptions!$C13*12),$AC46/(Assumptions!$C13*12),0)+IF((BL$5-$AD$5)&lt;=(Assumptions!$C13*12),$AD46/(Assumptions!$C13*12),0)+IF((BL$5-$AE$5)&lt;=(Assumptions!$C13*12),$AE46/(Assumptions!$C13*12),0)+IF((BL$5-$AF$5)&lt;=(Assumptions!$C13*12),$AF46/(Assumptions!$C13*12),0)+IF((BL$5-$AG$5)&lt;=(Assumptions!$C13*12),$AG46/(Assumptions!$C13*12),0)+IF((BL$5-$AH$5)&lt;=(Assumptions!$C13*12),$AH46/(Assumptions!$C13*12),0)+IF((BL$5-$AI$5)&lt;=(Assumptions!$C13*12),$AI46/(Assumptions!$C13*12),0)+IF((BL$5-$AJ$5)&lt;=(Assumptions!$C13*12),$AJ46/(Assumptions!$C13*12),0)+IF((BL$5-$AK$5)&lt;=(Assumptions!$C13*12),$AK46/(Assumptions!$C13*12),0)+IF((BL$5-$AL$5)&lt;=(Assumptions!$C13*12),$AL46/(Assumptions!$C13*12),0)+IF((BL$5-$AM$5)&lt;=(Assumptions!$C13*12),$AM46/(Assumptions!$C13*12),0)+IF((BL$5-$AN$5)&lt;=(Assumptions!$C13*12),$AN46/(Assumptions!$C13*12),0)+IF((BL$5-$AO$5)&lt;=(Assumptions!$C13*12),$AO46/(Assumptions!$C13*12),0)+IF((BL$5-$AP$5)&lt;=(Assumptions!$C13*12),$AP46/(Assumptions!$C13*12),0)+IF((BL$5-$AQ$5)&lt;=(Assumptions!$C13*12),$AQ46/(Assumptions!$C13*12),0)+IF((BL$5-$AR$5)&lt;=(Assumptions!$C13*12),$AR46/(Assumptions!$C13*12),0)+IF((BL$5-$AS$5)&lt;=(Assumptions!$C13*12),$AS46/(Assumptions!$C13*12),0)+IF((BL$5-$AT$5)&lt;=(Assumptions!$C13*12),$AT46/(Assumptions!$C13*12),0)+IF((BL$5-$AU$5)&lt;=(Assumptions!$C13*12),$AU46/(Assumptions!$C13*12),0)+IF((BL$5-$AV$5)&lt;=(Assumptions!$C13*12),$AV46/(Assumptions!$C13*12),0)+IF((BL$5-$AW$5)&lt;=(Assumptions!$C13*12),$AW46/(Assumptions!$C13*12),0)+IF((BL$5-$AX$5)&lt;=(Assumptions!$C13*12),$AX46/(Assumptions!$C13*12),0)+IF((BL$5-$AY$5)&lt;=(Assumptions!$C13*12),$AY46/(Assumptions!$C13*12),0)+IF((BL$5-$AZ$5)&lt;=(Assumptions!$C13*12),$AZ46/(Assumptions!$C13*12),0)+IF((BL$5-$BA$5)&lt;=(Assumptions!$C13*12),$BA46/(Assumptions!$C13*12),0)+IF((BL$5-$BB$5)&lt;=(Assumptions!$C13*12),$BB46/(Assumptions!$C13*12),0)+IF((BL$5-$BC$5)&lt;=(Assumptions!$C13*12),$BC46/(Assumptions!$C13*12),0)+IF((BL$5-$BD$5)&lt;=(Assumptions!$C13*12),$BD46/(Assumptions!$C13*12),0)+IF((BL$5-$BE$5)&lt;=(Assumptions!$C13*12),$BE46/(Assumptions!$C13*12),0)+IF((BL$5-$BF$5)&lt;=(Assumptions!$C13*12),$BF46/(Assumptions!$C13*12),0)+IF((BL$5-$BG$5)&lt;=(Assumptions!$C13*12),$BG46/(Assumptions!$C13*12),0)+IF((BL$5-$BH$5)&lt;=(Assumptions!$C13*12),$BH46/(Assumptions!$C13*12),0)+IF((BL$5-$BI$5)&lt;=(Assumptions!$C13*12),$BI46/(Assumptions!$C13*12),0)+IF((BL$5-$BJ$5)&lt;=(Assumptions!$C13*12),$BJ46/(Assumptions!$C13*12),0)+IF((BL$5-$BK$5)&lt;=(Assumptions!$C13*12),$BK46/(Assumptions!$C13*12),0)</f>
        <v>0</v>
      </c>
      <c r="BM58" s="557">
        <f>IF((BM$5-$D$5)&lt;=(Assumptions!$C13*12),$D46/(Assumptions!$C13*12),0)+IF((BM$5-$E$5)&lt;=(Assumptions!$C13*12),$E46/(Assumptions!$C13*12),0)+IF((BM$5-$F$5)&lt;=(Assumptions!$C13*12),$F46/(Assumptions!$C13*12),0)+IF((BM$5-$G$5)&lt;=(Assumptions!$C13*12),$G46/(Assumptions!$C13*12),0)+IF((BM$5-$H$5)&lt;=(Assumptions!$C13*12),$H46/(Assumptions!$C13*12),0)+IF((BM$5-$I$5)&lt;=(Assumptions!$C13*12),$I46/(Assumptions!$C13*12),0)+IF((BM$5-$J$5)&lt;=(Assumptions!$C13*12),$J46/(Assumptions!$C13*12),0)+IF((BM$5-$K$5)&lt;=(Assumptions!$C13*12),$K46/(Assumptions!$C13*12),0)+IF((BM$5-$L$5)&lt;=(Assumptions!$C13*12),$L46/(Assumptions!$C13*12),0)+IF((BM$5-$M$5)&lt;=(Assumptions!$C13*12),$M46/(Assumptions!$C13*12),0)+IF((BM$5-$N$5)&lt;=(Assumptions!$C13*12),$N46/(Assumptions!$C13*12),0)+IF((BM$5-$O$5)&lt;=(Assumptions!$C13*12),$O46/(Assumptions!$C13*12),0)+IF((BM$5-$P$5)&lt;=(Assumptions!$C13*12),$P46/(Assumptions!$C13*12),0)+IF((BM$5-$Q$5)&lt;=(Assumptions!$C13*12),$Q46/(Assumptions!$C13*12),0)+IF((BM$5-$R$5)&lt;=(Assumptions!$C13*12),$R46/(Assumptions!$C13*12),0)+IF((BM$5-$S$5)&lt;=(Assumptions!$C13*12),$S46/(Assumptions!$C13*12),0)+IF((BM$5-$T$5)&lt;=(Assumptions!$C13*12),$T46/(Assumptions!$C13*12),0)+IF((BM$5-$U$5)&lt;=(Assumptions!$C13*12),$U46/(Assumptions!$C13*12),0)+IF((BM$5-$V$5)&lt;=(Assumptions!$C13*12),$V46/(Assumptions!$C13*12),0)+IF((BM$5-$W$5)&lt;=(Assumptions!$C13*12),$W46/(Assumptions!$C13*12),0)+IF((BM$5-$X$5)&lt;=(Assumptions!$C13*12),$X46/(Assumptions!$C13*12),0)+IF((BM$5-$Y$5)&lt;=(Assumptions!$C13*12),$Y46/(Assumptions!$C13*12),0)+IF((BM$5-$Z$5)&lt;=(Assumptions!$C13*12),$Z46/(Assumptions!$C13*12),0)+IF((BM$5-$AA$5)&lt;=(Assumptions!$C13*12),$AA46/(Assumptions!$C13*12),0)+IF((BM$5-$AB$5)&lt;=(Assumptions!$C13*12),$AB46/(Assumptions!$C13*12),0)+IF((BM$5-$AC$5)&lt;=(Assumptions!$C13*12),$AC46/(Assumptions!$C13*12),0)+IF((BM$5-$AD$5)&lt;=(Assumptions!$C13*12),$AD46/(Assumptions!$C13*12),0)+IF((BM$5-$AE$5)&lt;=(Assumptions!$C13*12),$AE46/(Assumptions!$C13*12),0)+IF((BM$5-$AF$5)&lt;=(Assumptions!$C13*12),$AF46/(Assumptions!$C13*12),0)+IF((BM$5-$AG$5)&lt;=(Assumptions!$C13*12),$AG46/(Assumptions!$C13*12),0)+IF((BM$5-$AH$5)&lt;=(Assumptions!$C13*12),$AH46/(Assumptions!$C13*12),0)+IF((BM$5-$AI$5)&lt;=(Assumptions!$C13*12),$AI46/(Assumptions!$C13*12),0)+IF((BM$5-$AJ$5)&lt;=(Assumptions!$C13*12),$AJ46/(Assumptions!$C13*12),0)+IF((BM$5-$AK$5)&lt;=(Assumptions!$C13*12),$AK46/(Assumptions!$C13*12),0)+IF((BM$5-$AL$5)&lt;=(Assumptions!$C13*12),$AL46/(Assumptions!$C13*12),0)+IF((BM$5-$AM$5)&lt;=(Assumptions!$C13*12),$AM46/(Assumptions!$C13*12),0)+IF((BM$5-$AN$5)&lt;=(Assumptions!$C13*12),$AN46/(Assumptions!$C13*12),0)+IF((BM$5-$AO$5)&lt;=(Assumptions!$C13*12),$AO46/(Assumptions!$C13*12),0)+IF((BM$5-$AP$5)&lt;=(Assumptions!$C13*12),$AP46/(Assumptions!$C13*12),0)+IF((BM$5-$AQ$5)&lt;=(Assumptions!$C13*12),$AQ46/(Assumptions!$C13*12),0)+IF((BM$5-$AR$5)&lt;=(Assumptions!$C13*12),$AR46/(Assumptions!$C13*12),0)+IF((BM$5-$AS$5)&lt;=(Assumptions!$C13*12),$AS46/(Assumptions!$C13*12),0)+IF((BM$5-$AT$5)&lt;=(Assumptions!$C13*12),$AT46/(Assumptions!$C13*12),0)+IF((BM$5-$AU$5)&lt;=(Assumptions!$C13*12),$AU46/(Assumptions!$C13*12),0)+IF((BM$5-$AV$5)&lt;=(Assumptions!$C13*12),$AV46/(Assumptions!$C13*12),0)+IF((BM$5-$AW$5)&lt;=(Assumptions!$C13*12),$AW46/(Assumptions!$C13*12),0)+IF((BM$5-$AX$5)&lt;=(Assumptions!$C13*12),$AX46/(Assumptions!$C13*12),0)+IF((BM$5-$AY$5)&lt;=(Assumptions!$C13*12),$AY46/(Assumptions!$C13*12),0)+IF((BM$5-$AZ$5)&lt;=(Assumptions!$C13*12),$AZ46/(Assumptions!$C13*12),0)+IF((BM$5-$BA$5)&lt;=(Assumptions!$C13*12),$BA46/(Assumptions!$C13*12),0)+IF((BM$5-$BB$5)&lt;=(Assumptions!$C13*12),$BB46/(Assumptions!$C13*12),0)+IF((BM$5-$BC$5)&lt;=(Assumptions!$C13*12),$BC46/(Assumptions!$C13*12),0)+IF((BM$5-$BD$5)&lt;=(Assumptions!$C13*12),$BD46/(Assumptions!$C13*12),0)+IF((BM$5-$BE$5)&lt;=(Assumptions!$C13*12),$BE46/(Assumptions!$C13*12),0)+IF((BM$5-$BF$5)&lt;=(Assumptions!$C13*12),$BF46/(Assumptions!$C13*12),0)+IF((BM$5-$BG$5)&lt;=(Assumptions!$C13*12),$BG46/(Assumptions!$C13*12),0)+IF((BM$5-$BH$5)&lt;=(Assumptions!$C13*12),$BH46/(Assumptions!$C13*12),0)+IF((BM$5-$BI$5)&lt;=(Assumptions!$C13*12),$BI46/(Assumptions!$C13*12),0)+IF((BM$5-$BJ$5)&lt;=(Assumptions!$C13*12),$BJ46/(Assumptions!$C13*12),0)+IF((BM$5-$BK$5)&lt;=(Assumptions!$C13*12),$BK46/(Assumptions!$C13*12),0)+IF((BM$5-$BL$5)&lt;=(Assumptions!$C13*12),$BL46/(Assumptions!$C13*12),0)</f>
        <v>0</v>
      </c>
      <c r="BN58" s="557">
        <f>IF((BN$5-$D$5)&lt;=(Assumptions!$C13*12),$D46/(Assumptions!$C13*12),0)+IF((BN$5-$E$5)&lt;=(Assumptions!$C13*12),$E46/(Assumptions!$C13*12),0)+IF((BN$5-$F$5)&lt;=(Assumptions!$C13*12),$F46/(Assumptions!$C13*12),0)+IF((BN$5-$G$5)&lt;=(Assumptions!$C13*12),$G46/(Assumptions!$C13*12),0)+IF((BN$5-$H$5)&lt;=(Assumptions!$C13*12),$H46/(Assumptions!$C13*12),0)+IF((BN$5-$I$5)&lt;=(Assumptions!$C13*12),$I46/(Assumptions!$C13*12),0)+IF((BN$5-$J$5)&lt;=(Assumptions!$C13*12),$J46/(Assumptions!$C13*12),0)+IF((BN$5-$K$5)&lt;=(Assumptions!$C13*12),$K46/(Assumptions!$C13*12),0)+IF((BN$5-$L$5)&lt;=(Assumptions!$C13*12),$L46/(Assumptions!$C13*12),0)+IF((BN$5-$M$5)&lt;=(Assumptions!$C13*12),$M46/(Assumptions!$C13*12),0)+IF((BN$5-$N$5)&lt;=(Assumptions!$C13*12),$N46/(Assumptions!$C13*12),0)+IF((BN$5-$O$5)&lt;=(Assumptions!$C13*12),$O46/(Assumptions!$C13*12),0)+IF((BN$5-$P$5)&lt;=(Assumptions!$C13*12),$P46/(Assumptions!$C13*12),0)+IF((BN$5-$Q$5)&lt;=(Assumptions!$C13*12),$Q46/(Assumptions!$C13*12),0)+IF((BN$5-$R$5)&lt;=(Assumptions!$C13*12),$R46/(Assumptions!$C13*12),0)+IF((BN$5-$S$5)&lt;=(Assumptions!$C13*12),$S46/(Assumptions!$C13*12),0)+IF((BN$5-$T$5)&lt;=(Assumptions!$C13*12),$T46/(Assumptions!$C13*12),0)+IF((BN$5-$U$5)&lt;=(Assumptions!$C13*12),$U46/(Assumptions!$C13*12),0)+IF((BN$5-$V$5)&lt;=(Assumptions!$C13*12),$V46/(Assumptions!$C13*12),0)+IF((BN$5-$W$5)&lt;=(Assumptions!$C13*12),$W46/(Assumptions!$C13*12),0)+IF((BN$5-$X$5)&lt;=(Assumptions!$C13*12),$X46/(Assumptions!$C13*12),0)+IF((BN$5-$Y$5)&lt;=(Assumptions!$C13*12),$Y46/(Assumptions!$C13*12),0)+IF((BN$5-$Z$5)&lt;=(Assumptions!$C13*12),$Z46/(Assumptions!$C13*12),0)+IF((BN$5-$AA$5)&lt;=(Assumptions!$C13*12),$AA46/(Assumptions!$C13*12),0)+IF((BN$5-$AB$5)&lt;=(Assumptions!$C13*12),$AB46/(Assumptions!$C13*12),0)+IF((BN$5-$AC$5)&lt;=(Assumptions!$C13*12),$AC46/(Assumptions!$C13*12),0)+IF((BN$5-$AD$5)&lt;=(Assumptions!$C13*12),$AD46/(Assumptions!$C13*12),0)+IF((BN$5-$AE$5)&lt;=(Assumptions!$C13*12),$AE46/(Assumptions!$C13*12),0)+IF((BN$5-$AF$5)&lt;=(Assumptions!$C13*12),$AF46/(Assumptions!$C13*12),0)+IF((BN$5-$AG$5)&lt;=(Assumptions!$C13*12),$AG46/(Assumptions!$C13*12),0)+IF((BN$5-$AH$5)&lt;=(Assumptions!$C13*12),$AH46/(Assumptions!$C13*12),0)+IF((BN$5-$AI$5)&lt;=(Assumptions!$C13*12),$AI46/(Assumptions!$C13*12),0)+IF((BN$5-$AJ$5)&lt;=(Assumptions!$C13*12),$AJ46/(Assumptions!$C13*12),0)+IF((BN$5-$AK$5)&lt;=(Assumptions!$C13*12),$AK46/(Assumptions!$C13*12),0)+IF((BN$5-$AL$5)&lt;=(Assumptions!$C13*12),$AL46/(Assumptions!$C13*12),0)+IF((BN$5-$AM$5)&lt;=(Assumptions!$C13*12),$AM46/(Assumptions!$C13*12),0)+IF((BN$5-$AN$5)&lt;=(Assumptions!$C13*12),$AN46/(Assumptions!$C13*12),0)+IF((BN$5-$AO$5)&lt;=(Assumptions!$C13*12),$AO46/(Assumptions!$C13*12),0)+IF((BN$5-$AP$5)&lt;=(Assumptions!$C13*12),$AP46/(Assumptions!$C13*12),0)+IF((BN$5-$AQ$5)&lt;=(Assumptions!$C13*12),$AQ46/(Assumptions!$C13*12),0)+IF((BN$5-$AR$5)&lt;=(Assumptions!$C13*12),$AR46/(Assumptions!$C13*12),0)+IF((BN$5-$AS$5)&lt;=(Assumptions!$C13*12),$AS46/(Assumptions!$C13*12),0)+IF((BN$5-$AT$5)&lt;=(Assumptions!$C13*12),$AT46/(Assumptions!$C13*12),0)+IF((BN$5-$AU$5)&lt;=(Assumptions!$C13*12),$AU46/(Assumptions!$C13*12),0)+IF((BN$5-$AV$5)&lt;=(Assumptions!$C13*12),$AV46/(Assumptions!$C13*12),0)+IF((BN$5-$AW$5)&lt;=(Assumptions!$C13*12),$AW46/(Assumptions!$C13*12),0)+IF((BN$5-$AX$5)&lt;=(Assumptions!$C13*12),$AX46/(Assumptions!$C13*12),0)+IF((BN$5-$AY$5)&lt;=(Assumptions!$C13*12),$AY46/(Assumptions!$C13*12),0)+IF((BN$5-$AZ$5)&lt;=(Assumptions!$C13*12),$AZ46/(Assumptions!$C13*12),0)+IF((BN$5-$BA$5)&lt;=(Assumptions!$C13*12),$BA46/(Assumptions!$C13*12),0)+IF((BN$5-$BB$5)&lt;=(Assumptions!$C13*12),$BB46/(Assumptions!$C13*12),0)+IF((BN$5-$BC$5)&lt;=(Assumptions!$C13*12),$BC46/(Assumptions!$C13*12),0)+IF((BN$5-$BD$5)&lt;=(Assumptions!$C13*12),$BD46/(Assumptions!$C13*12),0)+IF((BN$5-$BE$5)&lt;=(Assumptions!$C13*12),$BE46/(Assumptions!$C13*12),0)+IF((BN$5-$BF$5)&lt;=(Assumptions!$C13*12),$BF46/(Assumptions!$C13*12),0)+IF((BN$5-$BG$5)&lt;=(Assumptions!$C13*12),$BG46/(Assumptions!$C13*12),0)+IF((BN$5-$BH$5)&lt;=(Assumptions!$C13*12),$BH46/(Assumptions!$C13*12),0)+IF((BN$5-$BI$5)&lt;=(Assumptions!$C13*12),$BI46/(Assumptions!$C13*12),0)+IF((BN$5-$BJ$5)&lt;=(Assumptions!$C13*12),$BJ46/(Assumptions!$C13*12),0)+IF((BN$5-$BK$5)&lt;=(Assumptions!$C13*12),$BK46/(Assumptions!$C13*12),0)+IF((BN$5-$BL$5)&lt;=(Assumptions!$C13*12),$BL46/(Assumptions!$C13*12),0)+IF((BN$5-$BM$5)&lt;=(Assumptions!$C13*12),$BM46/(Assumptions!$C13*12),0)</f>
        <v>0</v>
      </c>
      <c r="BO58" s="557">
        <f>IF((BO$5-$D$5)&lt;=(Assumptions!$C13*12),$D46/(Assumptions!$C13*12),0)+IF((BO$5-$E$5)&lt;=(Assumptions!$C13*12),$E46/(Assumptions!$C13*12),0)+IF((BO$5-$F$5)&lt;=(Assumptions!$C13*12),$F46/(Assumptions!$C13*12),0)+IF((BO$5-$G$5)&lt;=(Assumptions!$C13*12),$G46/(Assumptions!$C13*12),0)+IF((BO$5-$H$5)&lt;=(Assumptions!$C13*12),$H46/(Assumptions!$C13*12),0)+IF((BO$5-$I$5)&lt;=(Assumptions!$C13*12),$I46/(Assumptions!$C13*12),0)+IF((BO$5-$J$5)&lt;=(Assumptions!$C13*12),$J46/(Assumptions!$C13*12),0)+IF((BO$5-$K$5)&lt;=(Assumptions!$C13*12),$K46/(Assumptions!$C13*12),0)+IF((BO$5-$L$5)&lt;=(Assumptions!$C13*12),$L46/(Assumptions!$C13*12),0)+IF((BO$5-$M$5)&lt;=(Assumptions!$C13*12),$M46/(Assumptions!$C13*12),0)+IF((BO$5-$N$5)&lt;=(Assumptions!$C13*12),$N46/(Assumptions!$C13*12),0)+IF((BO$5-$O$5)&lt;=(Assumptions!$C13*12),$O46/(Assumptions!$C13*12),0)+IF((BO$5-$P$5)&lt;=(Assumptions!$C13*12),$P46/(Assumptions!$C13*12),0)+IF((BO$5-$Q$5)&lt;=(Assumptions!$C13*12),$Q46/(Assumptions!$C13*12),0)+IF((BO$5-$R$5)&lt;=(Assumptions!$C13*12),$R46/(Assumptions!$C13*12),0)+IF((BO$5-$S$5)&lt;=(Assumptions!$C13*12),$S46/(Assumptions!$C13*12),0)+IF((BO$5-$T$5)&lt;=(Assumptions!$C13*12),$T46/(Assumptions!$C13*12),0)+IF((BO$5-$U$5)&lt;=(Assumptions!$C13*12),$U46/(Assumptions!$C13*12),0)+IF((BO$5-$V$5)&lt;=(Assumptions!$C13*12),$V46/(Assumptions!$C13*12),0)+IF((BO$5-$W$5)&lt;=(Assumptions!$C13*12),$W46/(Assumptions!$C13*12),0)+IF((BO$5-$X$5)&lt;=(Assumptions!$C13*12),$X46/(Assumptions!$C13*12),0)+IF((BO$5-$Y$5)&lt;=(Assumptions!$C13*12),$Y46/(Assumptions!$C13*12),0)+IF((BO$5-$Z$5)&lt;=(Assumptions!$C13*12),$Z46/(Assumptions!$C13*12),0)+IF((BO$5-$AA$5)&lt;=(Assumptions!$C13*12),$AA46/(Assumptions!$C13*12),0)+IF((BO$5-$AB$5)&lt;=(Assumptions!$C13*12),$AB46/(Assumptions!$C13*12),0)+IF((BO$5-$AC$5)&lt;=(Assumptions!$C13*12),$AC46/(Assumptions!$C13*12),0)+IF((BO$5-$AD$5)&lt;=(Assumptions!$C13*12),$AD46/(Assumptions!$C13*12),0)+IF((BO$5-$AE$5)&lt;=(Assumptions!$C13*12),$AE46/(Assumptions!$C13*12),0)+IF((BO$5-$AF$5)&lt;=(Assumptions!$C13*12),$AF46/(Assumptions!$C13*12),0)+IF((BO$5-$AG$5)&lt;=(Assumptions!$C13*12),$AG46/(Assumptions!$C13*12),0)+IF((BO$5-$AH$5)&lt;=(Assumptions!$C13*12),$AH46/(Assumptions!$C13*12),0)+IF((BO$5-$AI$5)&lt;=(Assumptions!$C13*12),$AI46/(Assumptions!$C13*12),0)+IF((BO$5-$AJ$5)&lt;=(Assumptions!$C13*12),$AJ46/(Assumptions!$C13*12),0)+IF((BO$5-$AK$5)&lt;=(Assumptions!$C13*12),$AK46/(Assumptions!$C13*12),0)+IF((BO$5-$AL$5)&lt;=(Assumptions!$C13*12),$AL46/(Assumptions!$C13*12),0)+IF((BO$5-$AM$5)&lt;=(Assumptions!$C13*12),$AM46/(Assumptions!$C13*12),0)+IF((BO$5-$AN$5)&lt;=(Assumptions!$C13*12),$AN46/(Assumptions!$C13*12),0)+IF((BO$5-$AO$5)&lt;=(Assumptions!$C13*12),$AO46/(Assumptions!$C13*12),0)+IF((BO$5-$AP$5)&lt;=(Assumptions!$C13*12),$AP46/(Assumptions!$C13*12),0)+IF((BO$5-$AQ$5)&lt;=(Assumptions!$C13*12),$AQ46/(Assumptions!$C13*12),0)+IF((BO$5-$AR$5)&lt;=(Assumptions!$C13*12),$AR46/(Assumptions!$C13*12),0)+IF((BO$5-$AS$5)&lt;=(Assumptions!$C13*12),$AS46/(Assumptions!$C13*12),0)+IF((BO$5-$AT$5)&lt;=(Assumptions!$C13*12),$AT46/(Assumptions!$C13*12),0)+IF((BO$5-$AU$5)&lt;=(Assumptions!$C13*12),$AU46/(Assumptions!$C13*12),0)+IF((BO$5-$AV$5)&lt;=(Assumptions!$C13*12),$AV46/(Assumptions!$C13*12),0)+IF((BO$5-$AW$5)&lt;=(Assumptions!$C13*12),$AW46/(Assumptions!$C13*12),0)+IF((BO$5-$AX$5)&lt;=(Assumptions!$C13*12),$AX46/(Assumptions!$C13*12),0)+IF((BO$5-$AY$5)&lt;=(Assumptions!$C13*12),$AY46/(Assumptions!$C13*12),0)+IF((BO$5-$AZ$5)&lt;=(Assumptions!$C13*12),$AZ46/(Assumptions!$C13*12),0)+IF((BO$5-$BA$5)&lt;=(Assumptions!$C13*12),$BA46/(Assumptions!$C13*12),0)+IF((BO$5-$BB$5)&lt;=(Assumptions!$C13*12),$BB46/(Assumptions!$C13*12),0)+IF((BO$5-$BC$5)&lt;=(Assumptions!$C13*12),$BC46/(Assumptions!$C13*12),0)+IF((BO$5-$BD$5)&lt;=(Assumptions!$C13*12),$BD46/(Assumptions!$C13*12),0)+IF((BO$5-$BE$5)&lt;=(Assumptions!$C13*12),$BE46/(Assumptions!$C13*12),0)+IF((BO$5-$BF$5)&lt;=(Assumptions!$C13*12),$BF46/(Assumptions!$C13*12),0)+IF((BO$5-$BG$5)&lt;=(Assumptions!$C13*12),$BG46/(Assumptions!$C13*12),0)+IF((BO$5-$BH$5)&lt;=(Assumptions!$C13*12),$BH46/(Assumptions!$C13*12),0)+IF((BO$5-$BI$5)&lt;=(Assumptions!$C13*12),$BI46/(Assumptions!$C13*12),0)+IF((BO$5-$BJ$5)&lt;=(Assumptions!$C13*12),$BJ46/(Assumptions!$C13*12),0)+IF((BO$5-$BK$5)&lt;=(Assumptions!$C13*12),$BK46/(Assumptions!$C13*12),0)+IF((BO$5-$BL$5)&lt;=(Assumptions!$C13*12),$BL46/(Assumptions!$C13*12),0)+IF((BO$5-$BM$5)&lt;=(Assumptions!$C13*12),$BM46/(Assumptions!$C13*12),0)+IF((BO$5-$BN$5)&lt;=(Assumptions!$C13*12),$BN46/(Assumptions!$C13*12),0)</f>
        <v>0</v>
      </c>
      <c r="BP58" s="557">
        <f>IF((BP$5-$D$5)&lt;=(Assumptions!$C13*12),$D46/(Assumptions!$C13*12),0)+IF((BP$5-$E$5)&lt;=(Assumptions!$C13*12),$E46/(Assumptions!$C13*12),0)+IF((BP$5-$F$5)&lt;=(Assumptions!$C13*12),$F46/(Assumptions!$C13*12),0)+IF((BP$5-$G$5)&lt;=(Assumptions!$C13*12),$G46/(Assumptions!$C13*12),0)+IF((BP$5-$H$5)&lt;=(Assumptions!$C13*12),$H46/(Assumptions!$C13*12),0)+IF((BP$5-$I$5)&lt;=(Assumptions!$C13*12),$I46/(Assumptions!$C13*12),0)+IF((BP$5-$J$5)&lt;=(Assumptions!$C13*12),$J46/(Assumptions!$C13*12),0)+IF((BP$5-$K$5)&lt;=(Assumptions!$C13*12),$K46/(Assumptions!$C13*12),0)+IF((BP$5-$L$5)&lt;=(Assumptions!$C13*12),$L46/(Assumptions!$C13*12),0)+IF((BP$5-$M$5)&lt;=(Assumptions!$C13*12),$M46/(Assumptions!$C13*12),0)+IF((BP$5-$N$5)&lt;=(Assumptions!$C13*12),$N46/(Assumptions!$C13*12),0)+IF((BP$5-$O$5)&lt;=(Assumptions!$C13*12),$O46/(Assumptions!$C13*12),0)+IF((BP$5-$P$5)&lt;=(Assumptions!$C13*12),$P46/(Assumptions!$C13*12),0)+IF((BP$5-$Q$5)&lt;=(Assumptions!$C13*12),$Q46/(Assumptions!$C13*12),0)+IF((BP$5-$R$5)&lt;=(Assumptions!$C13*12),$R46/(Assumptions!$C13*12),0)+IF((BP$5-$S$5)&lt;=(Assumptions!$C13*12),$S46/(Assumptions!$C13*12),0)+IF((BP$5-$T$5)&lt;=(Assumptions!$C13*12),$T46/(Assumptions!$C13*12),0)+IF((BP$5-$U$5)&lt;=(Assumptions!$C13*12),$U46/(Assumptions!$C13*12),0)+IF((BP$5-$V$5)&lt;=(Assumptions!$C13*12),$V46/(Assumptions!$C13*12),0)+IF((BP$5-$W$5)&lt;=(Assumptions!$C13*12),$W46/(Assumptions!$C13*12),0)+IF((BP$5-$X$5)&lt;=(Assumptions!$C13*12),$X46/(Assumptions!$C13*12),0)+IF((BP$5-$Y$5)&lt;=(Assumptions!$C13*12),$Y46/(Assumptions!$C13*12),0)+IF((BP$5-$Z$5)&lt;=(Assumptions!$C13*12),$Z46/(Assumptions!$C13*12),0)+IF((BP$5-$AA$5)&lt;=(Assumptions!$C13*12),$AA46/(Assumptions!$C13*12),0)+IF((BP$5-$AB$5)&lt;=(Assumptions!$C13*12),$AB46/(Assumptions!$C13*12),0)+IF((BP$5-$AC$5)&lt;=(Assumptions!$C13*12),$AC46/(Assumptions!$C13*12),0)+IF((BP$5-$AD$5)&lt;=(Assumptions!$C13*12),$AD46/(Assumptions!$C13*12),0)+IF((BP$5-$AE$5)&lt;=(Assumptions!$C13*12),$AE46/(Assumptions!$C13*12),0)+IF((BP$5-$AF$5)&lt;=(Assumptions!$C13*12),$AF46/(Assumptions!$C13*12),0)+IF((BP$5-$AG$5)&lt;=(Assumptions!$C13*12),$AG46/(Assumptions!$C13*12),0)+IF((BP$5-$AH$5)&lt;=(Assumptions!$C13*12),$AH46/(Assumptions!$C13*12),0)+IF((BP$5-$AI$5)&lt;=(Assumptions!$C13*12),$AI46/(Assumptions!$C13*12),0)+IF((BP$5-$AJ$5)&lt;=(Assumptions!$C13*12),$AJ46/(Assumptions!$C13*12),0)+IF((BP$5-$AK$5)&lt;=(Assumptions!$C13*12),$AK46/(Assumptions!$C13*12),0)+IF((BP$5-$AL$5)&lt;=(Assumptions!$C13*12),$AL46/(Assumptions!$C13*12),0)+IF((BP$5-$AM$5)&lt;=(Assumptions!$C13*12),$AM46/(Assumptions!$C13*12),0)+IF((BP$5-$AN$5)&lt;=(Assumptions!$C13*12),$AN46/(Assumptions!$C13*12),0)+IF((BP$5-$AO$5)&lt;=(Assumptions!$C13*12),$AO46/(Assumptions!$C13*12),0)+IF((BP$5-$AP$5)&lt;=(Assumptions!$C13*12),$AP46/(Assumptions!$C13*12),0)+IF((BP$5-$AQ$5)&lt;=(Assumptions!$C13*12),$AQ46/(Assumptions!$C13*12),0)+IF((BP$5-$AR$5)&lt;=(Assumptions!$C13*12),$AR46/(Assumptions!$C13*12),0)+IF((BP$5-$AS$5)&lt;=(Assumptions!$C13*12),$AS46/(Assumptions!$C13*12),0)+IF((BP$5-$AT$5)&lt;=(Assumptions!$C13*12),$AT46/(Assumptions!$C13*12),0)+IF((BP$5-$AU$5)&lt;=(Assumptions!$C13*12),$AU46/(Assumptions!$C13*12),0)+IF((BP$5-$AV$5)&lt;=(Assumptions!$C13*12),$AV46/(Assumptions!$C13*12),0)+IF((BP$5-$AW$5)&lt;=(Assumptions!$C13*12),$AW46/(Assumptions!$C13*12),0)+IF((BP$5-$AX$5)&lt;=(Assumptions!$C13*12),$AX46/(Assumptions!$C13*12),0)+IF((BP$5-$AY$5)&lt;=(Assumptions!$C13*12),$AY46/(Assumptions!$C13*12),0)+IF((BP$5-$AZ$5)&lt;=(Assumptions!$C13*12),$AZ46/(Assumptions!$C13*12),0)+IF((BP$5-$BA$5)&lt;=(Assumptions!$C13*12),$BA46/(Assumptions!$C13*12),0)+IF((BP$5-$BB$5)&lt;=(Assumptions!$C13*12),$BB46/(Assumptions!$C13*12),0)+IF((BP$5-$BC$5)&lt;=(Assumptions!$C13*12),$BC46/(Assumptions!$C13*12),0)+IF((BP$5-$BD$5)&lt;=(Assumptions!$C13*12),$BD46/(Assumptions!$C13*12),0)+IF((BP$5-$BE$5)&lt;=(Assumptions!$C13*12),$BE46/(Assumptions!$C13*12),0)+IF((BP$5-$BF$5)&lt;=(Assumptions!$C13*12),$BF46/(Assumptions!$C13*12),0)+IF((BP$5-$BG$5)&lt;=(Assumptions!$C13*12),$BG46/(Assumptions!$C13*12),0)+IF((BP$5-$BH$5)&lt;=(Assumptions!$C13*12),$BH46/(Assumptions!$C13*12),0)+IF((BP$5-$BI$5)&lt;=(Assumptions!$C13*12),$BI46/(Assumptions!$C13*12),0)+IF((BP$5-$BJ$5)&lt;=(Assumptions!$C13*12),$BJ46/(Assumptions!$C13*12),0)+IF((BP$5-$BK$5)&lt;=(Assumptions!$C13*12),$BK46/(Assumptions!$C13*12),0)+IF((BP$5-$BL$5)&lt;=(Assumptions!$C13*12),$BL46/(Assumptions!$C13*12),0)+IF((BP$5-$BM$5)&lt;=(Assumptions!$C13*12),$BM46/(Assumptions!$C13*12),0)+IF((BP$5-$BN$5)&lt;=(Assumptions!$C13*12),$BN46/(Assumptions!$C13*12),0)+IF((BP$5-$BO$5)&lt;=(Assumptions!$C13*12),$BO46/(Assumptions!$C13*12),0)</f>
        <v>0</v>
      </c>
      <c r="BQ58" s="557">
        <f>IF((BQ$5-$D$5)&lt;=(Assumptions!$C13*12),$D46/(Assumptions!$C13*12),0)+IF((BQ$5-$E$5)&lt;=(Assumptions!$C13*12),$E46/(Assumptions!$C13*12),0)+IF((BQ$5-$F$5)&lt;=(Assumptions!$C13*12),$F46/(Assumptions!$C13*12),0)+IF((BQ$5-$G$5)&lt;=(Assumptions!$C13*12),$G46/(Assumptions!$C13*12),0)+IF((BQ$5-$H$5)&lt;=(Assumptions!$C13*12),$H46/(Assumptions!$C13*12),0)+IF((BQ$5-$I$5)&lt;=(Assumptions!$C13*12),$I46/(Assumptions!$C13*12),0)+IF((BQ$5-$J$5)&lt;=(Assumptions!$C13*12),$J46/(Assumptions!$C13*12),0)+IF((BQ$5-$K$5)&lt;=(Assumptions!$C13*12),$K46/(Assumptions!$C13*12),0)+IF((BQ$5-$L$5)&lt;=(Assumptions!$C13*12),$L46/(Assumptions!$C13*12),0)+IF((BQ$5-$M$5)&lt;=(Assumptions!$C13*12),$M46/(Assumptions!$C13*12),0)+IF((BQ$5-$N$5)&lt;=(Assumptions!$C13*12),$N46/(Assumptions!$C13*12),0)+IF((BQ$5-$O$5)&lt;=(Assumptions!$C13*12),$O46/(Assumptions!$C13*12),0)+IF((BQ$5-$P$5)&lt;=(Assumptions!$C13*12),$P46/(Assumptions!$C13*12),0)+IF((BQ$5-$Q$5)&lt;=(Assumptions!$C13*12),$Q46/(Assumptions!$C13*12),0)+IF((BQ$5-$R$5)&lt;=(Assumptions!$C13*12),$R46/(Assumptions!$C13*12),0)+IF((BQ$5-$S$5)&lt;=(Assumptions!$C13*12),$S46/(Assumptions!$C13*12),0)+IF((BQ$5-$T$5)&lt;=(Assumptions!$C13*12),$T46/(Assumptions!$C13*12),0)+IF((BQ$5-$U$5)&lt;=(Assumptions!$C13*12),$U46/(Assumptions!$C13*12),0)+IF((BQ$5-$V$5)&lt;=(Assumptions!$C13*12),$V46/(Assumptions!$C13*12),0)+IF((BQ$5-$W$5)&lt;=(Assumptions!$C13*12),$W46/(Assumptions!$C13*12),0)+IF((BQ$5-$X$5)&lt;=(Assumptions!$C13*12),$X46/(Assumptions!$C13*12),0)+IF((BQ$5-$Y$5)&lt;=(Assumptions!$C13*12),$Y46/(Assumptions!$C13*12),0)+IF((BQ$5-$Z$5)&lt;=(Assumptions!$C13*12),$Z46/(Assumptions!$C13*12),0)+IF((BQ$5-$AA$5)&lt;=(Assumptions!$C13*12),$AA46/(Assumptions!$C13*12),0)+IF((BQ$5-$AB$5)&lt;=(Assumptions!$C13*12),$AB46/(Assumptions!$C13*12),0)+IF((BQ$5-$AC$5)&lt;=(Assumptions!$C13*12),$AC46/(Assumptions!$C13*12),0)+IF((BQ$5-$AD$5)&lt;=(Assumptions!$C13*12),$AD46/(Assumptions!$C13*12),0)+IF((BQ$5-$AE$5)&lt;=(Assumptions!$C13*12),$AE46/(Assumptions!$C13*12),0)+IF((BQ$5-$AF$5)&lt;=(Assumptions!$C13*12),$AF46/(Assumptions!$C13*12),0)+IF((BQ$5-$AG$5)&lt;=(Assumptions!$C13*12),$AG46/(Assumptions!$C13*12),0)+IF((BQ$5-$AH$5)&lt;=(Assumptions!$C13*12),$AH46/(Assumptions!$C13*12),0)+IF((BQ$5-$AI$5)&lt;=(Assumptions!$C13*12),$AI46/(Assumptions!$C13*12),0)+IF((BQ$5-$AJ$5)&lt;=(Assumptions!$C13*12),$AJ46/(Assumptions!$C13*12),0)+IF((BQ$5-$AK$5)&lt;=(Assumptions!$C13*12),$AK46/(Assumptions!$C13*12),0)+IF((BQ$5-$AL$5)&lt;=(Assumptions!$C13*12),$AL46/(Assumptions!$C13*12),0)+IF((BQ$5-$AM$5)&lt;=(Assumptions!$C13*12),$AM46/(Assumptions!$C13*12),0)+IF((BQ$5-$AN$5)&lt;=(Assumptions!$C13*12),$AN46/(Assumptions!$C13*12),0)+IF((BQ$5-$AO$5)&lt;=(Assumptions!$C13*12),$AO46/(Assumptions!$C13*12),0)+IF((BQ$5-$AP$5)&lt;=(Assumptions!$C13*12),$AP46/(Assumptions!$C13*12),0)+IF((BQ$5-$AQ$5)&lt;=(Assumptions!$C13*12),$AQ46/(Assumptions!$C13*12),0)+IF((BQ$5-$AR$5)&lt;=(Assumptions!$C13*12),$AR46/(Assumptions!$C13*12),0)+IF((BQ$5-$AS$5)&lt;=(Assumptions!$C13*12),$AS46/(Assumptions!$C13*12),0)+IF((BQ$5-$AT$5)&lt;=(Assumptions!$C13*12),$AT46/(Assumptions!$C13*12),0)+IF((BQ$5-$AU$5)&lt;=(Assumptions!$C13*12),$AU46/(Assumptions!$C13*12),0)+IF((BQ$5-$AV$5)&lt;=(Assumptions!$C13*12),$AV46/(Assumptions!$C13*12),0)+IF((BQ$5-$AW$5)&lt;=(Assumptions!$C13*12),$AW46/(Assumptions!$C13*12),0)+IF((BQ$5-$AX$5)&lt;=(Assumptions!$C13*12),$AX46/(Assumptions!$C13*12),0)+IF((BQ$5-$AY$5)&lt;=(Assumptions!$C13*12),$AY46/(Assumptions!$C13*12),0)+IF((BQ$5-$AZ$5)&lt;=(Assumptions!$C13*12),$AZ46/(Assumptions!$C13*12),0)+IF((BQ$5-$BA$5)&lt;=(Assumptions!$C13*12),$BA46/(Assumptions!$C13*12),0)+IF((BQ$5-$BB$5)&lt;=(Assumptions!$C13*12),$BB46/(Assumptions!$C13*12),0)+IF((BQ$5-$BC$5)&lt;=(Assumptions!$C13*12),$BC46/(Assumptions!$C13*12),0)+IF((BQ$5-$BD$5)&lt;=(Assumptions!$C13*12),$BD46/(Assumptions!$C13*12),0)+IF((BQ$5-$BE$5)&lt;=(Assumptions!$C13*12),$BE46/(Assumptions!$C13*12),0)+IF((BQ$5-$BF$5)&lt;=(Assumptions!$C13*12),$BF46/(Assumptions!$C13*12),0)+IF((BQ$5-$BG$5)&lt;=(Assumptions!$C13*12),$BG46/(Assumptions!$C13*12),0)+IF((BQ$5-$BH$5)&lt;=(Assumptions!$C13*12),$BH46/(Assumptions!$C13*12),0)+IF((BQ$5-$BI$5)&lt;=(Assumptions!$C13*12),$BI46/(Assumptions!$C13*12),0)+IF((BQ$5-$BJ$5)&lt;=(Assumptions!$C13*12),$BJ46/(Assumptions!$C13*12),0)+IF((BQ$5-$BK$5)&lt;=(Assumptions!$C13*12),$BK46/(Assumptions!$C13*12),0)+IF((BQ$5-$BL$5)&lt;=(Assumptions!$C13*12),$BL46/(Assumptions!$C13*12),0)+IF((BQ$5-$BM$5)&lt;=(Assumptions!$C13*12),$BM46/(Assumptions!$C13*12),0)+IF((BQ$5-$BN$5)&lt;=(Assumptions!$C13*12),$BN46/(Assumptions!$C13*12),0)+IF((BQ$5-$BO$5)&lt;=(Assumptions!$C13*12),$BO46/(Assumptions!$C13*12),0)+IF((BQ$5-$BP$5)&lt;=(Assumptions!$C13*12),$BP46/(Assumptions!$C13*12),0)</f>
        <v>0</v>
      </c>
      <c r="BR58" s="557">
        <f>IF((BR$5-$D$5)&lt;=(Assumptions!$C13*12),$D46/(Assumptions!$C13*12),0)+IF((BR$5-$E$5)&lt;=(Assumptions!$C13*12),$E46/(Assumptions!$C13*12),0)+IF((BR$5-$F$5)&lt;=(Assumptions!$C13*12),$F46/(Assumptions!$C13*12),0)+IF((BR$5-$G$5)&lt;=(Assumptions!$C13*12),$G46/(Assumptions!$C13*12),0)+IF((BR$5-$H$5)&lt;=(Assumptions!$C13*12),$H46/(Assumptions!$C13*12),0)+IF((BR$5-$I$5)&lt;=(Assumptions!$C13*12),$I46/(Assumptions!$C13*12),0)+IF((BR$5-$J$5)&lt;=(Assumptions!$C13*12),$J46/(Assumptions!$C13*12),0)+IF((BR$5-$K$5)&lt;=(Assumptions!$C13*12),$K46/(Assumptions!$C13*12),0)+IF((BR$5-$L$5)&lt;=(Assumptions!$C13*12),$L46/(Assumptions!$C13*12),0)+IF((BR$5-$M$5)&lt;=(Assumptions!$C13*12),$M46/(Assumptions!$C13*12),0)+IF((BR$5-$N$5)&lt;=(Assumptions!$C13*12),$N46/(Assumptions!$C13*12),0)+IF((BR$5-$O$5)&lt;=(Assumptions!$C13*12),$O46/(Assumptions!$C13*12),0)+IF((BR$5-$P$5)&lt;=(Assumptions!$C13*12),$P46/(Assumptions!$C13*12),0)+IF((BR$5-$Q$5)&lt;=(Assumptions!$C13*12),$Q46/(Assumptions!$C13*12),0)+IF((BR$5-$R$5)&lt;=(Assumptions!$C13*12),$R46/(Assumptions!$C13*12),0)+IF((BR$5-$S$5)&lt;=(Assumptions!$C13*12),$S46/(Assumptions!$C13*12),0)+IF((BR$5-$T$5)&lt;=(Assumptions!$C13*12),$T46/(Assumptions!$C13*12),0)+IF((BR$5-$U$5)&lt;=(Assumptions!$C13*12),$U46/(Assumptions!$C13*12),0)+IF((BR$5-$V$5)&lt;=(Assumptions!$C13*12),$V46/(Assumptions!$C13*12),0)+IF((BR$5-$W$5)&lt;=(Assumptions!$C13*12),$W46/(Assumptions!$C13*12),0)+IF((BR$5-$X$5)&lt;=(Assumptions!$C13*12),$X46/(Assumptions!$C13*12),0)+IF((BR$5-$Y$5)&lt;=(Assumptions!$C13*12),$Y46/(Assumptions!$C13*12),0)+IF((BR$5-$Z$5)&lt;=(Assumptions!$C13*12),$Z46/(Assumptions!$C13*12),0)+IF((BR$5-$AA$5)&lt;=(Assumptions!$C13*12),$AA46/(Assumptions!$C13*12),0)+IF((BR$5-$AB$5)&lt;=(Assumptions!$C13*12),$AB46/(Assumptions!$C13*12),0)+IF((BR$5-$AC$5)&lt;=(Assumptions!$C13*12),$AC46/(Assumptions!$C13*12),0)+IF((BR$5-$AD$5)&lt;=(Assumptions!$C13*12),$AD46/(Assumptions!$C13*12),0)+IF((BR$5-$AE$5)&lt;=(Assumptions!$C13*12),$AE46/(Assumptions!$C13*12),0)+IF((BR$5-$AF$5)&lt;=(Assumptions!$C13*12),$AF46/(Assumptions!$C13*12),0)+IF((BR$5-$AG$5)&lt;=(Assumptions!$C13*12),$AG46/(Assumptions!$C13*12),0)+IF((BR$5-$AH$5)&lt;=(Assumptions!$C13*12),$AH46/(Assumptions!$C13*12),0)+IF((BR$5-$AI$5)&lt;=(Assumptions!$C13*12),$AI46/(Assumptions!$C13*12),0)+IF((BR$5-$AJ$5)&lt;=(Assumptions!$C13*12),$AJ46/(Assumptions!$C13*12),0)+IF((BR$5-$AK$5)&lt;=(Assumptions!$C13*12),$AK46/(Assumptions!$C13*12),0)+IF((BR$5-$AL$5)&lt;=(Assumptions!$C13*12),$AL46/(Assumptions!$C13*12),0)+IF((BR$5-$AM$5)&lt;=(Assumptions!$C13*12),$AM46/(Assumptions!$C13*12),0)+IF((BR$5-$AN$5)&lt;=(Assumptions!$C13*12),$AN46/(Assumptions!$C13*12),0)+IF((BR$5-$AO$5)&lt;=(Assumptions!$C13*12),$AO46/(Assumptions!$C13*12),0)+IF((BR$5-$AP$5)&lt;=(Assumptions!$C13*12),$AP46/(Assumptions!$C13*12),0)+IF((BR$5-$AQ$5)&lt;=(Assumptions!$C13*12),$AQ46/(Assumptions!$C13*12),0)+IF((BR$5-$AR$5)&lt;=(Assumptions!$C13*12),$AR46/(Assumptions!$C13*12),0)+IF((BR$5-$AS$5)&lt;=(Assumptions!$C13*12),$AS46/(Assumptions!$C13*12),0)+IF((BR$5-$AT$5)&lt;=(Assumptions!$C13*12),$AT46/(Assumptions!$C13*12),0)+IF((BR$5-$AU$5)&lt;=(Assumptions!$C13*12),$AU46/(Assumptions!$C13*12),0)+IF((BR$5-$AV$5)&lt;=(Assumptions!$C13*12),$AV46/(Assumptions!$C13*12),0)+IF((BR$5-$AW$5)&lt;=(Assumptions!$C13*12),$AW46/(Assumptions!$C13*12),0)+IF((BR$5-$AX$5)&lt;=(Assumptions!$C13*12),$AX46/(Assumptions!$C13*12),0)+IF((BR$5-$AY$5)&lt;=(Assumptions!$C13*12),$AY46/(Assumptions!$C13*12),0)+IF((BR$5-$AZ$5)&lt;=(Assumptions!$C13*12),$AZ46/(Assumptions!$C13*12),0)+IF((BR$5-$BA$5)&lt;=(Assumptions!$C13*12),$BA46/(Assumptions!$C13*12),0)+IF((BR$5-$BB$5)&lt;=(Assumptions!$C13*12),$BB46/(Assumptions!$C13*12),0)+IF((BR$5-$BC$5)&lt;=(Assumptions!$C13*12),$BC46/(Assumptions!$C13*12),0)+IF((BR$5-$BD$5)&lt;=(Assumptions!$C13*12),$BD46/(Assumptions!$C13*12),0)+IF((BR$5-$BE$5)&lt;=(Assumptions!$C13*12),$BE46/(Assumptions!$C13*12),0)+IF((BR$5-$BF$5)&lt;=(Assumptions!$C13*12),$BF46/(Assumptions!$C13*12),0)+IF((BR$5-$BG$5)&lt;=(Assumptions!$C13*12),$BG46/(Assumptions!$C13*12),0)+IF((BR$5-$BH$5)&lt;=(Assumptions!$C13*12),$BH46/(Assumptions!$C13*12),0)+IF((BR$5-$BI$5)&lt;=(Assumptions!$C13*12),$BI46/(Assumptions!$C13*12),0)+IF((BR$5-$BJ$5)&lt;=(Assumptions!$C13*12),$BJ46/(Assumptions!$C13*12),0)+IF((BR$5-$BK$5)&lt;=(Assumptions!$C13*12),$BK46/(Assumptions!$C13*12),0)+IF((BR$5-$BL$5)&lt;=(Assumptions!$C13*12),$BL46/(Assumptions!$C13*12),0)+IF((BR$5-$BM$5)&lt;=(Assumptions!$C13*12),$BM46/(Assumptions!$C13*12),0)+IF((BR$5-$BN$5)&lt;=(Assumptions!$C13*12),$BN46/(Assumptions!$C13*12),0)+IF((BR$5-$BO$5)&lt;=(Assumptions!$C13*12),$BO46/(Assumptions!$C13*12),0)+IF((BR$5-$BP$5)&lt;=(Assumptions!$C13*12),$BP46/(Assumptions!$C13*12),0)+IF((BR$5-$BQ$5)&lt;=(Assumptions!$C13*12),$BQ46/(Assumptions!$C13*12),0)</f>
        <v>0</v>
      </c>
      <c r="BS58" s="557">
        <f>IF((BS$5-$D$5)&lt;=(Assumptions!$C13*12),$D46/(Assumptions!$C13*12),0)+IF((BS$5-$E$5)&lt;=(Assumptions!$C13*12),$E46/(Assumptions!$C13*12),0)+IF((BS$5-$F$5)&lt;=(Assumptions!$C13*12),$F46/(Assumptions!$C13*12),0)+IF((BS$5-$G$5)&lt;=(Assumptions!$C13*12),$G46/(Assumptions!$C13*12),0)+IF((BS$5-$H$5)&lt;=(Assumptions!$C13*12),$H46/(Assumptions!$C13*12),0)+IF((BS$5-$I$5)&lt;=(Assumptions!$C13*12),$I46/(Assumptions!$C13*12),0)+IF((BS$5-$J$5)&lt;=(Assumptions!$C13*12),$J46/(Assumptions!$C13*12),0)+IF((BS$5-$K$5)&lt;=(Assumptions!$C13*12),$K46/(Assumptions!$C13*12),0)+IF((BS$5-$L$5)&lt;=(Assumptions!$C13*12),$L46/(Assumptions!$C13*12),0)+IF((BS$5-$M$5)&lt;=(Assumptions!$C13*12),$M46/(Assumptions!$C13*12),0)+IF((BS$5-$N$5)&lt;=(Assumptions!$C13*12),$N46/(Assumptions!$C13*12),0)+IF((BS$5-$O$5)&lt;=(Assumptions!$C13*12),$O46/(Assumptions!$C13*12),0)+IF((BS$5-$P$5)&lt;=(Assumptions!$C13*12),$P46/(Assumptions!$C13*12),0)+IF((BS$5-$Q$5)&lt;=(Assumptions!$C13*12),$Q46/(Assumptions!$C13*12),0)+IF((BS$5-$R$5)&lt;=(Assumptions!$C13*12),$R46/(Assumptions!$C13*12),0)+IF((BS$5-$S$5)&lt;=(Assumptions!$C13*12),$S46/(Assumptions!$C13*12),0)+IF((BS$5-$T$5)&lt;=(Assumptions!$C13*12),$T46/(Assumptions!$C13*12),0)+IF((BS$5-$U$5)&lt;=(Assumptions!$C13*12),$U46/(Assumptions!$C13*12),0)+IF((BS$5-$V$5)&lt;=(Assumptions!$C13*12),$V46/(Assumptions!$C13*12),0)+IF((BS$5-$W$5)&lt;=(Assumptions!$C13*12),$W46/(Assumptions!$C13*12),0)+IF((BS$5-$X$5)&lt;=(Assumptions!$C13*12),$X46/(Assumptions!$C13*12),0)+IF((BS$5-$Y$5)&lt;=(Assumptions!$C13*12),$Y46/(Assumptions!$C13*12),0)+IF((BS$5-$Z$5)&lt;=(Assumptions!$C13*12),$Z46/(Assumptions!$C13*12),0)+IF((BS$5-$AA$5)&lt;=(Assumptions!$C13*12),$AA46/(Assumptions!$C13*12),0)+IF((BS$5-$AB$5)&lt;=(Assumptions!$C13*12),$AB46/(Assumptions!$C13*12),0)+IF((BS$5-$AC$5)&lt;=(Assumptions!$C13*12),$AC46/(Assumptions!$C13*12),0)+IF((BS$5-$AD$5)&lt;=(Assumptions!$C13*12),$AD46/(Assumptions!$C13*12),0)+IF((BS$5-$AE$5)&lt;=(Assumptions!$C13*12),$AE46/(Assumptions!$C13*12),0)+IF((BS$5-$AF$5)&lt;=(Assumptions!$C13*12),$AF46/(Assumptions!$C13*12),0)+IF((BS$5-$AG$5)&lt;=(Assumptions!$C13*12),$AG46/(Assumptions!$C13*12),0)+IF((BS$5-$AH$5)&lt;=(Assumptions!$C13*12),$AH46/(Assumptions!$C13*12),0)+IF((BS$5-$AI$5)&lt;=(Assumptions!$C13*12),$AI46/(Assumptions!$C13*12),0)+IF((BS$5-$AJ$5)&lt;=(Assumptions!$C13*12),$AJ46/(Assumptions!$C13*12),0)+IF((BS$5-$AK$5)&lt;=(Assumptions!$C13*12),$AK46/(Assumptions!$C13*12),0)+IF((BS$5-$AL$5)&lt;=(Assumptions!$C13*12),$AL46/(Assumptions!$C13*12),0)+IF((BS$5-$AM$5)&lt;=(Assumptions!$C13*12),$AM46/(Assumptions!$C13*12),0)+IF((BS$5-$AN$5)&lt;=(Assumptions!$C13*12),$AN46/(Assumptions!$C13*12),0)+IF((BS$5-$AO$5)&lt;=(Assumptions!$C13*12),$AO46/(Assumptions!$C13*12),0)+IF((BS$5-$AP$5)&lt;=(Assumptions!$C13*12),$AP46/(Assumptions!$C13*12),0)+IF((BS$5-$AQ$5)&lt;=(Assumptions!$C13*12),$AQ46/(Assumptions!$C13*12),0)+IF((BS$5-$AR$5)&lt;=(Assumptions!$C13*12),$AR46/(Assumptions!$C13*12),0)+IF((BS$5-$AS$5)&lt;=(Assumptions!$C13*12),$AS46/(Assumptions!$C13*12),0)+IF((BS$5-$AT$5)&lt;=(Assumptions!$C13*12),$AT46/(Assumptions!$C13*12),0)+IF((BS$5-$AU$5)&lt;=(Assumptions!$C13*12),$AU46/(Assumptions!$C13*12),0)+IF((BS$5-$AV$5)&lt;=(Assumptions!$C13*12),$AV46/(Assumptions!$C13*12),0)+IF((BS$5-$AW$5)&lt;=(Assumptions!$C13*12),$AW46/(Assumptions!$C13*12),0)+IF((BS$5-$AX$5)&lt;=(Assumptions!$C13*12),$AX46/(Assumptions!$C13*12),0)+IF((BS$5-$AY$5)&lt;=(Assumptions!$C13*12),$AY46/(Assumptions!$C13*12),0)+IF((BS$5-$AZ$5)&lt;=(Assumptions!$C13*12),$AZ46/(Assumptions!$C13*12),0)+IF((BS$5-$BA$5)&lt;=(Assumptions!$C13*12),$BA46/(Assumptions!$C13*12),0)+IF((BS$5-$BB$5)&lt;=(Assumptions!$C13*12),$BB46/(Assumptions!$C13*12),0)+IF((BS$5-$BC$5)&lt;=(Assumptions!$C13*12),$BC46/(Assumptions!$C13*12),0)+IF((BS$5-$BD$5)&lt;=(Assumptions!$C13*12),$BD46/(Assumptions!$C13*12),0)+IF((BS$5-$BE$5)&lt;=(Assumptions!$C13*12),$BE46/(Assumptions!$C13*12),0)+IF((BS$5-$BF$5)&lt;=(Assumptions!$C13*12),$BF46/(Assumptions!$C13*12),0)+IF((BS$5-$BG$5)&lt;=(Assumptions!$C13*12),$BG46/(Assumptions!$C13*12),0)+IF((BS$5-$BH$5)&lt;=(Assumptions!$C13*12),$BH46/(Assumptions!$C13*12),0)+IF((BS$5-$BI$5)&lt;=(Assumptions!$C13*12),$BI46/(Assumptions!$C13*12),0)+IF((BS$5-$BJ$5)&lt;=(Assumptions!$C13*12),$BJ46/(Assumptions!$C13*12),0)+IF((BS$5-$BK$5)&lt;=(Assumptions!$C13*12),$BK46/(Assumptions!$C13*12),0)+IF((BS$5-$BL$5)&lt;=(Assumptions!$C13*12),$BL46/(Assumptions!$C13*12),0)+IF((BS$5-$BM$5)&lt;=(Assumptions!$C13*12),$BM46/(Assumptions!$C13*12),0)+IF((BS$5-$BN$5)&lt;=(Assumptions!$C13*12),$BN46/(Assumptions!$C13*12),0)+IF((BS$5-$BO$5)&lt;=(Assumptions!$C13*12),$BO46/(Assumptions!$C13*12),0)+IF((BS$5-$BP$5)&lt;=(Assumptions!$C13*12),$BP46/(Assumptions!$C13*12),0)+IF((BS$5-$BQ$5)&lt;=(Assumptions!$C13*12),$BQ46/(Assumptions!$C13*12),0)+IF((BS$5-$BR$5)&lt;=(Assumptions!$C13*12),$BR46/(Assumptions!$C13*12),0)</f>
        <v>0</v>
      </c>
      <c r="BT58" s="557">
        <f>IF((BT$5-$D$5)&lt;=(Assumptions!$C13*12),$D46/(Assumptions!$C13*12),0)+IF((BT$5-$E$5)&lt;=(Assumptions!$C13*12),$E46/(Assumptions!$C13*12),0)+IF((BT$5-$F$5)&lt;=(Assumptions!$C13*12),$F46/(Assumptions!$C13*12),0)+IF((BT$5-$G$5)&lt;=(Assumptions!$C13*12),$G46/(Assumptions!$C13*12),0)+IF((BT$5-$H$5)&lt;=(Assumptions!$C13*12),$H46/(Assumptions!$C13*12),0)+IF((BT$5-$I$5)&lt;=(Assumptions!$C13*12),$I46/(Assumptions!$C13*12),0)+IF((BT$5-$J$5)&lt;=(Assumptions!$C13*12),$J46/(Assumptions!$C13*12),0)+IF((BT$5-$K$5)&lt;=(Assumptions!$C13*12),$K46/(Assumptions!$C13*12),0)+IF((BT$5-$L$5)&lt;=(Assumptions!$C13*12),$L46/(Assumptions!$C13*12),0)+IF((BT$5-$M$5)&lt;=(Assumptions!$C13*12),$M46/(Assumptions!$C13*12),0)+IF((BT$5-$N$5)&lt;=(Assumptions!$C13*12),$N46/(Assumptions!$C13*12),0)+IF((BT$5-$O$5)&lt;=(Assumptions!$C13*12),$O46/(Assumptions!$C13*12),0)+IF((BT$5-$P$5)&lt;=(Assumptions!$C13*12),$P46/(Assumptions!$C13*12),0)+IF((BT$5-$Q$5)&lt;=(Assumptions!$C13*12),$Q46/(Assumptions!$C13*12),0)+IF((BT$5-$R$5)&lt;=(Assumptions!$C13*12),$R46/(Assumptions!$C13*12),0)+IF((BT$5-$S$5)&lt;=(Assumptions!$C13*12),$S46/(Assumptions!$C13*12),0)+IF((BT$5-$T$5)&lt;=(Assumptions!$C13*12),$T46/(Assumptions!$C13*12),0)+IF((BT$5-$U$5)&lt;=(Assumptions!$C13*12),$U46/(Assumptions!$C13*12),0)+IF((BT$5-$V$5)&lt;=(Assumptions!$C13*12),$V46/(Assumptions!$C13*12),0)+IF((BT$5-$W$5)&lt;=(Assumptions!$C13*12),$W46/(Assumptions!$C13*12),0)+IF((BT$5-$X$5)&lt;=(Assumptions!$C13*12),$X46/(Assumptions!$C13*12),0)+IF((BT$5-$Y$5)&lt;=(Assumptions!$C13*12),$Y46/(Assumptions!$C13*12),0)+IF((BT$5-$Z$5)&lt;=(Assumptions!$C13*12),$Z46/(Assumptions!$C13*12),0)+IF((BT$5-$AA$5)&lt;=(Assumptions!$C13*12),$AA46/(Assumptions!$C13*12),0)+IF((BT$5-$AB$5)&lt;=(Assumptions!$C13*12),$AB46/(Assumptions!$C13*12),0)+IF((BT$5-$AC$5)&lt;=(Assumptions!$C13*12),$AC46/(Assumptions!$C13*12),0)+IF((BT$5-$AD$5)&lt;=(Assumptions!$C13*12),$AD46/(Assumptions!$C13*12),0)+IF((BT$5-$AE$5)&lt;=(Assumptions!$C13*12),$AE46/(Assumptions!$C13*12),0)+IF((BT$5-$AF$5)&lt;=(Assumptions!$C13*12),$AF46/(Assumptions!$C13*12),0)+IF((BT$5-$AG$5)&lt;=(Assumptions!$C13*12),$AG46/(Assumptions!$C13*12),0)+IF((BT$5-$AH$5)&lt;=(Assumptions!$C13*12),$AH46/(Assumptions!$C13*12),0)+IF((BT$5-$AI$5)&lt;=(Assumptions!$C13*12),$AI46/(Assumptions!$C13*12),0)+IF((BT$5-$AJ$5)&lt;=(Assumptions!$C13*12),$AJ46/(Assumptions!$C13*12),0)+IF((BT$5-$AK$5)&lt;=(Assumptions!$C13*12),$AK46/(Assumptions!$C13*12),0)+IF((BT$5-$AL$5)&lt;=(Assumptions!$C13*12),$AL46/(Assumptions!$C13*12),0)+IF((BT$5-$AM$5)&lt;=(Assumptions!$C13*12),$AM46/(Assumptions!$C13*12),0)+IF((BT$5-$AN$5)&lt;=(Assumptions!$C13*12),$AN46/(Assumptions!$C13*12),0)+IF((BT$5-$AO$5)&lt;=(Assumptions!$C13*12),$AO46/(Assumptions!$C13*12),0)+IF((BT$5-$AP$5)&lt;=(Assumptions!$C13*12),$AP46/(Assumptions!$C13*12),0)+IF((BT$5-$AQ$5)&lt;=(Assumptions!$C13*12),$AQ46/(Assumptions!$C13*12),0)+IF((BT$5-$AR$5)&lt;=(Assumptions!$C13*12),$AR46/(Assumptions!$C13*12),0)+IF((BT$5-$AS$5)&lt;=(Assumptions!$C13*12),$AS46/(Assumptions!$C13*12),0)+IF((BT$5-$AT$5)&lt;=(Assumptions!$C13*12),$AT46/(Assumptions!$C13*12),0)+IF((BT$5-$AU$5)&lt;=(Assumptions!$C13*12),$AU46/(Assumptions!$C13*12),0)+IF((BT$5-$AV$5)&lt;=(Assumptions!$C13*12),$AV46/(Assumptions!$C13*12),0)+IF((BT$5-$AW$5)&lt;=(Assumptions!$C13*12),$AW46/(Assumptions!$C13*12),0)+IF((BT$5-$AX$5)&lt;=(Assumptions!$C13*12),$AX46/(Assumptions!$C13*12),0)+IF((BT$5-$AY$5)&lt;=(Assumptions!$C13*12),$AY46/(Assumptions!$C13*12),0)+IF((BT$5-$AZ$5)&lt;=(Assumptions!$C13*12),$AZ46/(Assumptions!$C13*12),0)+IF((BT$5-$BA$5)&lt;=(Assumptions!$C13*12),$BA46/(Assumptions!$C13*12),0)+IF((BT$5-$BB$5)&lt;=(Assumptions!$C13*12),$BB46/(Assumptions!$C13*12),0)+IF((BT$5-$BC$5)&lt;=(Assumptions!$C13*12),$BC46/(Assumptions!$C13*12),0)+IF((BT$5-$BD$5)&lt;=(Assumptions!$C13*12),$BD46/(Assumptions!$C13*12),0)+IF((BT$5-$BE$5)&lt;=(Assumptions!$C13*12),$BE46/(Assumptions!$C13*12),0)+IF((BT$5-$BF$5)&lt;=(Assumptions!$C13*12),$BF46/(Assumptions!$C13*12),0)+IF((BT$5-$BG$5)&lt;=(Assumptions!$C13*12),$BG46/(Assumptions!$C13*12),0)+IF((BT$5-$BH$5)&lt;=(Assumptions!$C13*12),$BH46/(Assumptions!$C13*12),0)+IF((BT$5-$BI$5)&lt;=(Assumptions!$C13*12),$BI46/(Assumptions!$C13*12),0)+IF((BT$5-$BJ$5)&lt;=(Assumptions!$C13*12),$BJ46/(Assumptions!$C13*12),0)+IF((BT$5-$BK$5)&lt;=(Assumptions!$C13*12),$BK46/(Assumptions!$C13*12),0)+IF((BT$5-$BL$5)&lt;=(Assumptions!$C13*12),$BL46/(Assumptions!$C13*12),0)+IF((BT$5-$BM$5)&lt;=(Assumptions!$C13*12),$BM46/(Assumptions!$C13*12),0)+IF((BT$5-$BN$5)&lt;=(Assumptions!$C13*12),$BN46/(Assumptions!$C13*12),0)+IF((BT$5-$BO$5)&lt;=(Assumptions!$C13*12),$BO46/(Assumptions!$C13*12),0)+IF((BT$5-$BP$5)&lt;=(Assumptions!$C13*12),$BP46/(Assumptions!$C13*12),0)+IF((BT$5-$BQ$5)&lt;=(Assumptions!$C13*12),$BQ46/(Assumptions!$C13*12),0)+IF((BT$5-$BR$5)&lt;=(Assumptions!$C13*12),$BR46/(Assumptions!$C13*12),0)+IF((BT$5-$BS$5)&lt;=(Assumptions!$C13*12),$BS46/(Assumptions!$C13*12),0)</f>
        <v>0</v>
      </c>
      <c r="BU58" s="557">
        <f>IF((BU$5-$D$5)&lt;=(Assumptions!$C13*12),$D46/(Assumptions!$C13*12),0)+IF((BU$5-$E$5)&lt;=(Assumptions!$C13*12),$E46/(Assumptions!$C13*12),0)+IF((BU$5-$F$5)&lt;=(Assumptions!$C13*12),$F46/(Assumptions!$C13*12),0)+IF((BU$5-$G$5)&lt;=(Assumptions!$C13*12),$G46/(Assumptions!$C13*12),0)+IF((BU$5-$H$5)&lt;=(Assumptions!$C13*12),$H46/(Assumptions!$C13*12),0)+IF((BU$5-$I$5)&lt;=(Assumptions!$C13*12),$I46/(Assumptions!$C13*12),0)+IF((BU$5-$J$5)&lt;=(Assumptions!$C13*12),$J46/(Assumptions!$C13*12),0)+IF((BU$5-$K$5)&lt;=(Assumptions!$C13*12),$K46/(Assumptions!$C13*12),0)+IF((BU$5-$L$5)&lt;=(Assumptions!$C13*12),$L46/(Assumptions!$C13*12),0)+IF((BU$5-$M$5)&lt;=(Assumptions!$C13*12),$M46/(Assumptions!$C13*12),0)+IF((BU$5-$N$5)&lt;=(Assumptions!$C13*12),$N46/(Assumptions!$C13*12),0)+IF((BU$5-$O$5)&lt;=(Assumptions!$C13*12),$O46/(Assumptions!$C13*12),0)+IF((BU$5-$P$5)&lt;=(Assumptions!$C13*12),$P46/(Assumptions!$C13*12),0)+IF((BU$5-$Q$5)&lt;=(Assumptions!$C13*12),$Q46/(Assumptions!$C13*12),0)+IF((BU$5-$R$5)&lt;=(Assumptions!$C13*12),$R46/(Assumptions!$C13*12),0)+IF((BU$5-$S$5)&lt;=(Assumptions!$C13*12),$S46/(Assumptions!$C13*12),0)+IF((BU$5-$T$5)&lt;=(Assumptions!$C13*12),$T46/(Assumptions!$C13*12),0)+IF((BU$5-$U$5)&lt;=(Assumptions!$C13*12),$U46/(Assumptions!$C13*12),0)+IF((BU$5-$V$5)&lt;=(Assumptions!$C13*12),$V46/(Assumptions!$C13*12),0)+IF((BU$5-$W$5)&lt;=(Assumptions!$C13*12),$W46/(Assumptions!$C13*12),0)+IF((BU$5-$X$5)&lt;=(Assumptions!$C13*12),$X46/(Assumptions!$C13*12),0)+IF((BU$5-$Y$5)&lt;=(Assumptions!$C13*12),$Y46/(Assumptions!$C13*12),0)+IF((BU$5-$Z$5)&lt;=(Assumptions!$C13*12),$Z46/(Assumptions!$C13*12),0)+IF((BU$5-$AA$5)&lt;=(Assumptions!$C13*12),$AA46/(Assumptions!$C13*12),0)+IF((BU$5-$AB$5)&lt;=(Assumptions!$C13*12),$AB46/(Assumptions!$C13*12),0)+IF((BU$5-$AC$5)&lt;=(Assumptions!$C13*12),$AC46/(Assumptions!$C13*12),0)+IF((BU$5-$AD$5)&lt;=(Assumptions!$C13*12),$AD46/(Assumptions!$C13*12),0)+IF((BU$5-$AE$5)&lt;=(Assumptions!$C13*12),$AE46/(Assumptions!$C13*12),0)+IF((BU$5-$AF$5)&lt;=(Assumptions!$C13*12),$AF46/(Assumptions!$C13*12),0)+IF((BU$5-$AG$5)&lt;=(Assumptions!$C13*12),$AG46/(Assumptions!$C13*12),0)+IF((BU$5-$AH$5)&lt;=(Assumptions!$C13*12),$AH46/(Assumptions!$C13*12),0)+IF((BU$5-$AI$5)&lt;=(Assumptions!$C13*12),$AI46/(Assumptions!$C13*12),0)+IF((BU$5-$AJ$5)&lt;=(Assumptions!$C13*12),$AJ46/(Assumptions!$C13*12),0)+IF((BU$5-$AK$5)&lt;=(Assumptions!$C13*12),$AK46/(Assumptions!$C13*12),0)+IF((BU$5-$AL$5)&lt;=(Assumptions!$C13*12),$AL46/(Assumptions!$C13*12),0)+IF((BU$5-$AM$5)&lt;=(Assumptions!$C13*12),$AM46/(Assumptions!$C13*12),0)+IF((BU$5-$AN$5)&lt;=(Assumptions!$C13*12),$AN46/(Assumptions!$C13*12),0)+IF((BU$5-$AO$5)&lt;=(Assumptions!$C13*12),$AO46/(Assumptions!$C13*12),0)+IF((BU$5-$AP$5)&lt;=(Assumptions!$C13*12),$AP46/(Assumptions!$C13*12),0)+IF((BU$5-$AQ$5)&lt;=(Assumptions!$C13*12),$AQ46/(Assumptions!$C13*12),0)+IF((BU$5-$AR$5)&lt;=(Assumptions!$C13*12),$AR46/(Assumptions!$C13*12),0)+IF((BU$5-$AS$5)&lt;=(Assumptions!$C13*12),$AS46/(Assumptions!$C13*12),0)+IF((BU$5-$AT$5)&lt;=(Assumptions!$C13*12),$AT46/(Assumptions!$C13*12),0)+IF((BU$5-$AU$5)&lt;=(Assumptions!$C13*12),$AU46/(Assumptions!$C13*12),0)+IF((BU$5-$AV$5)&lt;=(Assumptions!$C13*12),$AV46/(Assumptions!$C13*12),0)+IF((BU$5-$AW$5)&lt;=(Assumptions!$C13*12),$AW46/(Assumptions!$C13*12),0)+IF((BU$5-$AX$5)&lt;=(Assumptions!$C13*12),$AX46/(Assumptions!$C13*12),0)+IF((BU$5-$AY$5)&lt;=(Assumptions!$C13*12),$AY46/(Assumptions!$C13*12),0)+IF((BU$5-$AZ$5)&lt;=(Assumptions!$C13*12),$AZ46/(Assumptions!$C13*12),0)+IF((BU$5-$BA$5)&lt;=(Assumptions!$C13*12),$BA46/(Assumptions!$C13*12),0)+IF((BU$5-$BB$5)&lt;=(Assumptions!$C13*12),$BB46/(Assumptions!$C13*12),0)+IF((BU$5-$BC$5)&lt;=(Assumptions!$C13*12),$BC46/(Assumptions!$C13*12),0)+IF((BU$5-$BD$5)&lt;=(Assumptions!$C13*12),$BD46/(Assumptions!$C13*12),0)+IF((BU$5-$BE$5)&lt;=(Assumptions!$C13*12),$BE46/(Assumptions!$C13*12),0)+IF((BU$5-$BF$5)&lt;=(Assumptions!$C13*12),$BF46/(Assumptions!$C13*12),0)+IF((BU$5-$BG$5)&lt;=(Assumptions!$C13*12),$BG46/(Assumptions!$C13*12),0)+IF((BU$5-$BH$5)&lt;=(Assumptions!$C13*12),$BH46/(Assumptions!$C13*12),0)+IF((BU$5-$BI$5)&lt;=(Assumptions!$C13*12),$BI46/(Assumptions!$C13*12),0)+IF((BU$5-$BJ$5)&lt;=(Assumptions!$C13*12),$BJ46/(Assumptions!$C13*12),0)+IF((BU$5-$BK$5)&lt;=(Assumptions!$C13*12),$BK46/(Assumptions!$C13*12),0)+IF((BU$5-$BL$5)&lt;=(Assumptions!$C13*12),$BL46/(Assumptions!$C13*12),0)+IF((BU$5-$BM$5)&lt;=(Assumptions!$C13*12),$BM46/(Assumptions!$C13*12),0)+IF((BU$5-$BN$5)&lt;=(Assumptions!$C13*12),$BN46/(Assumptions!$C13*12),0)+IF((BU$5-$BO$5)&lt;=(Assumptions!$C13*12),$BO46/(Assumptions!$C13*12),0)+IF((BU$5-$BP$5)&lt;=(Assumptions!$C13*12),$BP46/(Assumptions!$C13*12),0)+IF((BU$5-$BQ$5)&lt;=(Assumptions!$C13*12),$BQ46/(Assumptions!$C13*12),0)+IF((BU$5-$BR$5)&lt;=(Assumptions!$C13*12),$BR46/(Assumptions!$C13*12),0)+IF((BU$5-$BS$5)&lt;=(Assumptions!$C13*12),$BS46/(Assumptions!$C13*12),0)+IF((BU$5-$BT$5)&lt;=(Assumptions!$C13*12),$BT46/(Assumptions!$C13*12),0)</f>
        <v>0</v>
      </c>
      <c r="BV58" s="557">
        <f>IF((BV$5-$D$5)&lt;=(Assumptions!$C13*12),$D46/(Assumptions!$C13*12),0)+IF((BV$5-$E$5)&lt;=(Assumptions!$C13*12),$E46/(Assumptions!$C13*12),0)+IF((BV$5-$F$5)&lt;=(Assumptions!$C13*12),$F46/(Assumptions!$C13*12),0)+IF((BV$5-$G$5)&lt;=(Assumptions!$C13*12),$G46/(Assumptions!$C13*12),0)+IF((BV$5-$H$5)&lt;=(Assumptions!$C13*12),$H46/(Assumptions!$C13*12),0)+IF((BV$5-$I$5)&lt;=(Assumptions!$C13*12),$I46/(Assumptions!$C13*12),0)+IF((BV$5-$J$5)&lt;=(Assumptions!$C13*12),$J46/(Assumptions!$C13*12),0)+IF((BV$5-$K$5)&lt;=(Assumptions!$C13*12),$K46/(Assumptions!$C13*12),0)+IF((BV$5-$L$5)&lt;=(Assumptions!$C13*12),$L46/(Assumptions!$C13*12),0)+IF((BV$5-$M$5)&lt;=(Assumptions!$C13*12),$M46/(Assumptions!$C13*12),0)+IF((BV$5-$N$5)&lt;=(Assumptions!$C13*12),$N46/(Assumptions!$C13*12),0)+IF((BV$5-$O$5)&lt;=(Assumptions!$C13*12),$O46/(Assumptions!$C13*12),0)+IF((BV$5-$P$5)&lt;=(Assumptions!$C13*12),$P46/(Assumptions!$C13*12),0)+IF((BV$5-$Q$5)&lt;=(Assumptions!$C13*12),$Q46/(Assumptions!$C13*12),0)+IF((BV$5-$R$5)&lt;=(Assumptions!$C13*12),$R46/(Assumptions!$C13*12),0)+IF((BV$5-$S$5)&lt;=(Assumptions!$C13*12),$S46/(Assumptions!$C13*12),0)+IF((BV$5-$T$5)&lt;=(Assumptions!$C13*12),$T46/(Assumptions!$C13*12),0)+IF((BV$5-$U$5)&lt;=(Assumptions!$C13*12),$U46/(Assumptions!$C13*12),0)+IF((BV$5-$V$5)&lt;=(Assumptions!$C13*12),$V46/(Assumptions!$C13*12),0)+IF((BV$5-$W$5)&lt;=(Assumptions!$C13*12),$W46/(Assumptions!$C13*12),0)+IF((BV$5-$X$5)&lt;=(Assumptions!$C13*12),$X46/(Assumptions!$C13*12),0)+IF((BV$5-$Y$5)&lt;=(Assumptions!$C13*12),$Y46/(Assumptions!$C13*12),0)+IF((BV$5-$Z$5)&lt;=(Assumptions!$C13*12),$Z46/(Assumptions!$C13*12),0)+IF((BV$5-$AA$5)&lt;=(Assumptions!$C13*12),$AA46/(Assumptions!$C13*12),0)+IF((BV$5-$AB$5)&lt;=(Assumptions!$C13*12),$AB46/(Assumptions!$C13*12),0)+IF((BV$5-$AC$5)&lt;=(Assumptions!$C13*12),$AC46/(Assumptions!$C13*12),0)+IF((BV$5-$AD$5)&lt;=(Assumptions!$C13*12),$AD46/(Assumptions!$C13*12),0)+IF((BV$5-$AE$5)&lt;=(Assumptions!$C13*12),$AE46/(Assumptions!$C13*12),0)+IF((BV$5-$AF$5)&lt;=(Assumptions!$C13*12),$AF46/(Assumptions!$C13*12),0)+IF((BV$5-$AG$5)&lt;=(Assumptions!$C13*12),$AG46/(Assumptions!$C13*12),0)+IF((BV$5-$AH$5)&lt;=(Assumptions!$C13*12),$AH46/(Assumptions!$C13*12),0)+IF((BV$5-$AI$5)&lt;=(Assumptions!$C13*12),$AI46/(Assumptions!$C13*12),0)+IF((BV$5-$AJ$5)&lt;=(Assumptions!$C13*12),$AJ46/(Assumptions!$C13*12),0)+IF((BV$5-$AK$5)&lt;=(Assumptions!$C13*12),$AK46/(Assumptions!$C13*12),0)+IF((BV$5-$AL$5)&lt;=(Assumptions!$C13*12),$AL46/(Assumptions!$C13*12),0)+IF((BV$5-$AM$5)&lt;=(Assumptions!$C13*12),$AM46/(Assumptions!$C13*12),0)+IF((BV$5-$AN$5)&lt;=(Assumptions!$C13*12),$AN46/(Assumptions!$C13*12),0)+IF((BV$5-$AO$5)&lt;=(Assumptions!$C13*12),$AO46/(Assumptions!$C13*12),0)+IF((BV$5-$AP$5)&lt;=(Assumptions!$C13*12),$AP46/(Assumptions!$C13*12),0)+IF((BV$5-$AQ$5)&lt;=(Assumptions!$C13*12),$AQ46/(Assumptions!$C13*12),0)+IF((BV$5-$AR$5)&lt;=(Assumptions!$C13*12),$AR46/(Assumptions!$C13*12),0)+IF((BV$5-$AS$5)&lt;=(Assumptions!$C13*12),$AS46/(Assumptions!$C13*12),0)+IF((BV$5-$AT$5)&lt;=(Assumptions!$C13*12),$AT46/(Assumptions!$C13*12),0)+IF((BV$5-$AU$5)&lt;=(Assumptions!$C13*12),$AU46/(Assumptions!$C13*12),0)+IF((BV$5-$AV$5)&lt;=(Assumptions!$C13*12),$AV46/(Assumptions!$C13*12),0)+IF((BV$5-$AW$5)&lt;=(Assumptions!$C13*12),$AW46/(Assumptions!$C13*12),0)+IF((BV$5-$AX$5)&lt;=(Assumptions!$C13*12),$AX46/(Assumptions!$C13*12),0)+IF((BV$5-$AY$5)&lt;=(Assumptions!$C13*12),$AY46/(Assumptions!$C13*12),0)+IF((BV$5-$AZ$5)&lt;=(Assumptions!$C13*12),$AZ46/(Assumptions!$C13*12),0)+IF((BV$5-$BA$5)&lt;=(Assumptions!$C13*12),$BA46/(Assumptions!$C13*12),0)+IF((BV$5-$BB$5)&lt;=(Assumptions!$C13*12),$BB46/(Assumptions!$C13*12),0)+IF((BV$5-$BC$5)&lt;=(Assumptions!$C13*12),$BC46/(Assumptions!$C13*12),0)+IF((BV$5-$BD$5)&lt;=(Assumptions!$C13*12),$BD46/(Assumptions!$C13*12),0)+IF((BV$5-$BE$5)&lt;=(Assumptions!$C13*12),$BE46/(Assumptions!$C13*12),0)+IF((BV$5-$BF$5)&lt;=(Assumptions!$C13*12),$BF46/(Assumptions!$C13*12),0)+IF((BV$5-$BG$5)&lt;=(Assumptions!$C13*12),$BG46/(Assumptions!$C13*12),0)+IF((BV$5-$BH$5)&lt;=(Assumptions!$C13*12),$BH46/(Assumptions!$C13*12),0)+IF((BV$5-$BI$5)&lt;=(Assumptions!$C13*12),$BI46/(Assumptions!$C13*12),0)+IF((BV$5-$BJ$5)&lt;=(Assumptions!$C13*12),$BJ46/(Assumptions!$C13*12),0)+IF((BV$5-$BK$5)&lt;=(Assumptions!$C13*12),$BK46/(Assumptions!$C13*12),0)+IF((BV$5-$BL$5)&lt;=(Assumptions!$C13*12),$BL46/(Assumptions!$C13*12),0)+IF((BV$5-$BM$5)&lt;=(Assumptions!$C13*12),$BM46/(Assumptions!$C13*12),0)+IF((BV$5-$BN$5)&lt;=(Assumptions!$C13*12),$BN46/(Assumptions!$C13*12),0)+IF((BV$5-$BO$5)&lt;=(Assumptions!$C13*12),$BO46/(Assumptions!$C13*12),0)+IF((BV$5-$BP$5)&lt;=(Assumptions!$C13*12),$BP46/(Assumptions!$C13*12),0)+IF((BV$5-$BQ$5)&lt;=(Assumptions!$C13*12),$BQ46/(Assumptions!$C13*12),0)+IF((BV$5-$BR$5)&lt;=(Assumptions!$C13*12),$BR46/(Assumptions!$C13*12),0)+IF((BV$5-$BS$5)&lt;=(Assumptions!$C13*12),$BS46/(Assumptions!$C13*12),0)+IF((BV$5-$BT$5)&lt;=(Assumptions!$C13*12),$BT46/(Assumptions!$C13*12),0)+IF((BV$5-$BU$5)&lt;=(Assumptions!$C13*12),$BU46/(Assumptions!$C13*12),0)</f>
        <v>0</v>
      </c>
      <c r="BW58" s="557">
        <f>IF((BW$5-$D$5)&lt;=(Assumptions!$C13*12),$D46/(Assumptions!$C13*12),0)+IF((BW$5-$E$5)&lt;=(Assumptions!$C13*12),$E46/(Assumptions!$C13*12),0)+IF((BW$5-$F$5)&lt;=(Assumptions!$C13*12),$F46/(Assumptions!$C13*12),0)+IF((BW$5-$G$5)&lt;=(Assumptions!$C13*12),$G46/(Assumptions!$C13*12),0)+IF((BW$5-$H$5)&lt;=(Assumptions!$C13*12),$H46/(Assumptions!$C13*12),0)+IF((BW$5-$I$5)&lt;=(Assumptions!$C13*12),$I46/(Assumptions!$C13*12),0)+IF((BW$5-$J$5)&lt;=(Assumptions!$C13*12),$J46/(Assumptions!$C13*12),0)+IF((BW$5-$K$5)&lt;=(Assumptions!$C13*12),$K46/(Assumptions!$C13*12),0)+IF((BW$5-$L$5)&lt;=(Assumptions!$C13*12),$L46/(Assumptions!$C13*12),0)+IF((BW$5-$M$5)&lt;=(Assumptions!$C13*12),$M46/(Assumptions!$C13*12),0)+IF((BW$5-$N$5)&lt;=(Assumptions!$C13*12),$N46/(Assumptions!$C13*12),0)+IF((BW$5-$O$5)&lt;=(Assumptions!$C13*12),$O46/(Assumptions!$C13*12),0)+IF((BW$5-$P$5)&lt;=(Assumptions!$C13*12),$P46/(Assumptions!$C13*12),0)+IF((BW$5-$Q$5)&lt;=(Assumptions!$C13*12),$Q46/(Assumptions!$C13*12),0)+IF((BW$5-$R$5)&lt;=(Assumptions!$C13*12),$R46/(Assumptions!$C13*12),0)+IF((BW$5-$S$5)&lt;=(Assumptions!$C13*12),$S46/(Assumptions!$C13*12),0)+IF((BW$5-$T$5)&lt;=(Assumptions!$C13*12),$T46/(Assumptions!$C13*12),0)+IF((BW$5-$U$5)&lt;=(Assumptions!$C13*12),$U46/(Assumptions!$C13*12),0)+IF((BW$5-$V$5)&lt;=(Assumptions!$C13*12),$V46/(Assumptions!$C13*12),0)+IF((BW$5-$W$5)&lt;=(Assumptions!$C13*12),$W46/(Assumptions!$C13*12),0)+IF((BW$5-$X$5)&lt;=(Assumptions!$C13*12),$X46/(Assumptions!$C13*12),0)+IF((BW$5-$Y$5)&lt;=(Assumptions!$C13*12),$Y46/(Assumptions!$C13*12),0)+IF((BW$5-$Z$5)&lt;=(Assumptions!$C13*12),$Z46/(Assumptions!$C13*12),0)+IF((BW$5-$AA$5)&lt;=(Assumptions!$C13*12),$AA46/(Assumptions!$C13*12),0)+IF((BW$5-$AB$5)&lt;=(Assumptions!$C13*12),$AB46/(Assumptions!$C13*12),0)+IF((BW$5-$AC$5)&lt;=(Assumptions!$C13*12),$AC46/(Assumptions!$C13*12),0)+IF((BW$5-$AD$5)&lt;=(Assumptions!$C13*12),$AD46/(Assumptions!$C13*12),0)+IF((BW$5-$AE$5)&lt;=(Assumptions!$C13*12),$AE46/(Assumptions!$C13*12),0)+IF((BW$5-$AF$5)&lt;=(Assumptions!$C13*12),$AF46/(Assumptions!$C13*12),0)+IF((BW$5-$AG$5)&lt;=(Assumptions!$C13*12),$AG46/(Assumptions!$C13*12),0)+IF((BW$5-$AH$5)&lt;=(Assumptions!$C13*12),$AH46/(Assumptions!$C13*12),0)+IF((BW$5-$AI$5)&lt;=(Assumptions!$C13*12),$AI46/(Assumptions!$C13*12),0)+IF((BW$5-$AJ$5)&lt;=(Assumptions!$C13*12),$AJ46/(Assumptions!$C13*12),0)+IF((BW$5-$AK$5)&lt;=(Assumptions!$C13*12),$AK46/(Assumptions!$C13*12),0)+IF((BW$5-$AL$5)&lt;=(Assumptions!$C13*12),$AL46/(Assumptions!$C13*12),0)+IF((BW$5-$AM$5)&lt;=(Assumptions!$C13*12),$AM46/(Assumptions!$C13*12),0)+IF((BW$5-$AN$5)&lt;=(Assumptions!$C13*12),$AN46/(Assumptions!$C13*12),0)+IF((BW$5-$AO$5)&lt;=(Assumptions!$C13*12),$AO46/(Assumptions!$C13*12),0)+IF((BW$5-$AP$5)&lt;=(Assumptions!$C13*12),$AP46/(Assumptions!$C13*12),0)+IF((BW$5-$AQ$5)&lt;=(Assumptions!$C13*12),$AQ46/(Assumptions!$C13*12),0)+IF((BW$5-$AR$5)&lt;=(Assumptions!$C13*12),$AR46/(Assumptions!$C13*12),0)+IF((BW$5-$AS$5)&lt;=(Assumptions!$C13*12),$AS46/(Assumptions!$C13*12),0)+IF((BW$5-$AT$5)&lt;=(Assumptions!$C13*12),$AT46/(Assumptions!$C13*12),0)+IF((BW$5-$AU$5)&lt;=(Assumptions!$C13*12),$AU46/(Assumptions!$C13*12),0)+IF((BW$5-$AV$5)&lt;=(Assumptions!$C13*12),$AV46/(Assumptions!$C13*12),0)+IF((BW$5-$AW$5)&lt;=(Assumptions!$C13*12),$AW46/(Assumptions!$C13*12),0)+IF((BW$5-$AX$5)&lt;=(Assumptions!$C13*12),$AX46/(Assumptions!$C13*12),0)+IF((BW$5-$AY$5)&lt;=(Assumptions!$C13*12),$AY46/(Assumptions!$C13*12),0)+IF((BW$5-$AZ$5)&lt;=(Assumptions!$C13*12),$AZ46/(Assumptions!$C13*12),0)+IF((BW$5-$BA$5)&lt;=(Assumptions!$C13*12),$BA46/(Assumptions!$C13*12),0)+IF((BW$5-$BB$5)&lt;=(Assumptions!$C13*12),$BB46/(Assumptions!$C13*12),0)+IF((BW$5-$BC$5)&lt;=(Assumptions!$C13*12),$BC46/(Assumptions!$C13*12),0)+IF((BW$5-$BD$5)&lt;=(Assumptions!$C13*12),$BD46/(Assumptions!$C13*12),0)+IF((BW$5-$BE$5)&lt;=(Assumptions!$C13*12),$BE46/(Assumptions!$C13*12),0)+IF((BW$5-$BF$5)&lt;=(Assumptions!$C13*12),$BF46/(Assumptions!$C13*12),0)+IF((BW$5-$BG$5)&lt;=(Assumptions!$C13*12),$BG46/(Assumptions!$C13*12),0)+IF((BW$5-$BH$5)&lt;=(Assumptions!$C13*12),$BH46/(Assumptions!$C13*12),0)+IF((BW$5-$BI$5)&lt;=(Assumptions!$C13*12),$BI46/(Assumptions!$C13*12),0)+IF((BW$5-$BJ$5)&lt;=(Assumptions!$C13*12),$BJ46/(Assumptions!$C13*12),0)+IF((BW$5-$BK$5)&lt;=(Assumptions!$C13*12),$BK46/(Assumptions!$C13*12),0)+IF((BW$5-$BL$5)&lt;=(Assumptions!$C13*12),$BL46/(Assumptions!$C13*12),0)+IF((BW$5-$BM$5)&lt;=(Assumptions!$C13*12),$BM46/(Assumptions!$C13*12),0)+IF((BW$5-$BN$5)&lt;=(Assumptions!$C13*12),$BN46/(Assumptions!$C13*12),0)+IF((BW$5-$BO$5)&lt;=(Assumptions!$C13*12),$BO46/(Assumptions!$C13*12),0)+IF((BW$5-$BP$5)&lt;=(Assumptions!$C13*12),$BP46/(Assumptions!$C13*12),0)+IF((BW$5-$BQ$5)&lt;=(Assumptions!$C13*12),$BQ46/(Assumptions!$C13*12),0)+IF((BW$5-$BR$5)&lt;=(Assumptions!$C13*12),$BR46/(Assumptions!$C13*12),0)+IF((BW$5-$BS$5)&lt;=(Assumptions!$C13*12),$BS46/(Assumptions!$C13*12),0)+IF((BW$5-$BT$5)&lt;=(Assumptions!$C13*12),$BT46/(Assumptions!$C13*12),0)+IF((BW$5-$BU$5)&lt;=(Assumptions!$C13*12),$BU46/(Assumptions!$C13*12),0)+IF((BW$5-$BV$5)&lt;=(Assumptions!$C13*12),$BV46/(Assumptions!$C13*12),0)</f>
        <v>0</v>
      </c>
      <c r="BX58" s="557">
        <f>IF((BX$5-$D$5)&lt;=(Assumptions!$C13*12),$D46/(Assumptions!$C13*12),0)+IF((BX$5-$E$5)&lt;=(Assumptions!$C13*12),$E46/(Assumptions!$C13*12),0)+IF((BX$5-$F$5)&lt;=(Assumptions!$C13*12),$F46/(Assumptions!$C13*12),0)+IF((BX$5-$G$5)&lt;=(Assumptions!$C13*12),$G46/(Assumptions!$C13*12),0)+IF((BX$5-$H$5)&lt;=(Assumptions!$C13*12),$H46/(Assumptions!$C13*12),0)+IF((BX$5-$I$5)&lt;=(Assumptions!$C13*12),$I46/(Assumptions!$C13*12),0)+IF((BX$5-$J$5)&lt;=(Assumptions!$C13*12),$J46/(Assumptions!$C13*12),0)+IF((BX$5-$K$5)&lt;=(Assumptions!$C13*12),$K46/(Assumptions!$C13*12),0)+IF((BX$5-$L$5)&lt;=(Assumptions!$C13*12),$L46/(Assumptions!$C13*12),0)+IF((BX$5-$M$5)&lt;=(Assumptions!$C13*12),$M46/(Assumptions!$C13*12),0)+IF((BX$5-$N$5)&lt;=(Assumptions!$C13*12),$N46/(Assumptions!$C13*12),0)+IF((BX$5-$O$5)&lt;=(Assumptions!$C13*12),$O46/(Assumptions!$C13*12),0)+IF((BX$5-$P$5)&lt;=(Assumptions!$C13*12),$P46/(Assumptions!$C13*12),0)+IF((BX$5-$Q$5)&lt;=(Assumptions!$C13*12),$Q46/(Assumptions!$C13*12),0)+IF((BX$5-$R$5)&lt;=(Assumptions!$C13*12),$R46/(Assumptions!$C13*12),0)+IF((BX$5-$S$5)&lt;=(Assumptions!$C13*12),$S46/(Assumptions!$C13*12),0)+IF((BX$5-$T$5)&lt;=(Assumptions!$C13*12),$T46/(Assumptions!$C13*12),0)+IF((BX$5-$U$5)&lt;=(Assumptions!$C13*12),$U46/(Assumptions!$C13*12),0)+IF((BX$5-$V$5)&lt;=(Assumptions!$C13*12),$V46/(Assumptions!$C13*12),0)+IF((BX$5-$W$5)&lt;=(Assumptions!$C13*12),$W46/(Assumptions!$C13*12),0)+IF((BX$5-$X$5)&lt;=(Assumptions!$C13*12),$X46/(Assumptions!$C13*12),0)+IF((BX$5-$Y$5)&lt;=(Assumptions!$C13*12),$Y46/(Assumptions!$C13*12),0)+IF((BX$5-$Z$5)&lt;=(Assumptions!$C13*12),$Z46/(Assumptions!$C13*12),0)+IF((BX$5-$AA$5)&lt;=(Assumptions!$C13*12),$AA46/(Assumptions!$C13*12),0)+IF((BX$5-$AB$5)&lt;=(Assumptions!$C13*12),$AB46/(Assumptions!$C13*12),0)+IF((BX$5-$AC$5)&lt;=(Assumptions!$C13*12),$AC46/(Assumptions!$C13*12),0)+IF((BX$5-$AD$5)&lt;=(Assumptions!$C13*12),$AD46/(Assumptions!$C13*12),0)+IF((BX$5-$AE$5)&lt;=(Assumptions!$C13*12),$AE46/(Assumptions!$C13*12),0)+IF((BX$5-$AF$5)&lt;=(Assumptions!$C13*12),$AF46/(Assumptions!$C13*12),0)+IF((BX$5-$AG$5)&lt;=(Assumptions!$C13*12),$AG46/(Assumptions!$C13*12),0)+IF((BX$5-$AH$5)&lt;=(Assumptions!$C13*12),$AH46/(Assumptions!$C13*12),0)+IF((BX$5-$AI$5)&lt;=(Assumptions!$C13*12),$AI46/(Assumptions!$C13*12),0)+IF((BX$5-$AJ$5)&lt;=(Assumptions!$C13*12),$AJ46/(Assumptions!$C13*12),0)+IF((BX$5-$AK$5)&lt;=(Assumptions!$C13*12),$AK46/(Assumptions!$C13*12),0)+IF((BX$5-$AL$5)&lt;=(Assumptions!$C13*12),$AL46/(Assumptions!$C13*12),0)+IF((BX$5-$AM$5)&lt;=(Assumptions!$C13*12),$AM46/(Assumptions!$C13*12),0)+IF((BX$5-$AN$5)&lt;=(Assumptions!$C13*12),$AN46/(Assumptions!$C13*12),0)+IF((BX$5-$AO$5)&lt;=(Assumptions!$C13*12),$AO46/(Assumptions!$C13*12),0)+IF((BX$5-$AP$5)&lt;=(Assumptions!$C13*12),$AP46/(Assumptions!$C13*12),0)+IF((BX$5-$AQ$5)&lt;=(Assumptions!$C13*12),$AQ46/(Assumptions!$C13*12),0)+IF((BX$5-$AR$5)&lt;=(Assumptions!$C13*12),$AR46/(Assumptions!$C13*12),0)+IF((BX$5-$AS$5)&lt;=(Assumptions!$C13*12),$AS46/(Assumptions!$C13*12),0)+IF((BX$5-$AT$5)&lt;=(Assumptions!$C13*12),$AT46/(Assumptions!$C13*12),0)+IF((BX$5-$AU$5)&lt;=(Assumptions!$C13*12),$AU46/(Assumptions!$C13*12),0)+IF((BX$5-$AV$5)&lt;=(Assumptions!$C13*12),$AV46/(Assumptions!$C13*12),0)+IF((BX$5-$AW$5)&lt;=(Assumptions!$C13*12),$AW46/(Assumptions!$C13*12),0)+IF((BX$5-$AX$5)&lt;=(Assumptions!$C13*12),$AX46/(Assumptions!$C13*12),0)+IF((BX$5-$AY$5)&lt;=(Assumptions!$C13*12),$AY46/(Assumptions!$C13*12),0)+IF((BX$5-$AZ$5)&lt;=(Assumptions!$C13*12),$AZ46/(Assumptions!$C13*12),0)+IF((BX$5-$BA$5)&lt;=(Assumptions!$C13*12),$BA46/(Assumptions!$C13*12),0)+IF((BX$5-$BB$5)&lt;=(Assumptions!$C13*12),$BB46/(Assumptions!$C13*12),0)+IF((BX$5-$BC$5)&lt;=(Assumptions!$C13*12),$BC46/(Assumptions!$C13*12),0)+IF((BX$5-$BD$5)&lt;=(Assumptions!$C13*12),$BD46/(Assumptions!$C13*12),0)+IF((BX$5-$BE$5)&lt;=(Assumptions!$C13*12),$BE46/(Assumptions!$C13*12),0)+IF((BX$5-$BF$5)&lt;=(Assumptions!$C13*12),$BF46/(Assumptions!$C13*12),0)+IF((BX$5-$BG$5)&lt;=(Assumptions!$C13*12),$BG46/(Assumptions!$C13*12),0)+IF((BX$5-$BH$5)&lt;=(Assumptions!$C13*12),$BH46/(Assumptions!$C13*12),0)+IF((BX$5-$BI$5)&lt;=(Assumptions!$C13*12),$BI46/(Assumptions!$C13*12),0)+IF((BX$5-$BJ$5)&lt;=(Assumptions!$C13*12),$BJ46/(Assumptions!$C13*12),0)+IF((BX$5-$BK$5)&lt;=(Assumptions!$C13*12),$BK46/(Assumptions!$C13*12),0)+IF((BX$5-$BL$5)&lt;=(Assumptions!$C13*12),$BL46/(Assumptions!$C13*12),0)+IF((BX$5-$BM$5)&lt;=(Assumptions!$C13*12),$BM46/(Assumptions!$C13*12),0)+IF((BX$5-$BN$5)&lt;=(Assumptions!$C13*12),$BN46/(Assumptions!$C13*12),0)+IF((BX$5-$BO$5)&lt;=(Assumptions!$C13*12),$BO46/(Assumptions!$C13*12),0)+IF((BX$5-$BP$5)&lt;=(Assumptions!$C13*12),$BP46/(Assumptions!$C13*12),0)+IF((BX$5-$BQ$5)&lt;=(Assumptions!$C13*12),$BQ46/(Assumptions!$C13*12),0)+IF((BX$5-$BR$5)&lt;=(Assumptions!$C13*12),$BR46/(Assumptions!$C13*12),0)+IF((BX$5-$BS$5)&lt;=(Assumptions!$C13*12),$BS46/(Assumptions!$C13*12),0)+IF((BX$5-$BT$5)&lt;=(Assumptions!$C13*12),$BT46/(Assumptions!$C13*12),0)+IF((BX$5-$BU$5)&lt;=(Assumptions!$C13*12),$BU46/(Assumptions!$C13*12),0)+IF((BX$5-$BV$5)&lt;=(Assumptions!$C13*12),$BV46/(Assumptions!$C13*12),0)+IF((BX$5-$BW$5)&lt;=(Assumptions!$C13*12),$BW46/(Assumptions!$C13*12),0)</f>
        <v>0</v>
      </c>
      <c r="BY58" s="557">
        <f>IF((BY$5-$D$5)&lt;=(Assumptions!$C13*12),$D46/(Assumptions!$C13*12),0)+IF((BY$5-$E$5)&lt;=(Assumptions!$C13*12),$E46/(Assumptions!$C13*12),0)+IF((BY$5-$F$5)&lt;=(Assumptions!$C13*12),$F46/(Assumptions!$C13*12),0)+IF((BY$5-$G$5)&lt;=(Assumptions!$C13*12),$G46/(Assumptions!$C13*12),0)+IF((BY$5-$H$5)&lt;=(Assumptions!$C13*12),$H46/(Assumptions!$C13*12),0)+IF((BY$5-$I$5)&lt;=(Assumptions!$C13*12),$I46/(Assumptions!$C13*12),0)+IF((BY$5-$J$5)&lt;=(Assumptions!$C13*12),$J46/(Assumptions!$C13*12),0)+IF((BY$5-$K$5)&lt;=(Assumptions!$C13*12),$K46/(Assumptions!$C13*12),0)+IF((BY$5-$L$5)&lt;=(Assumptions!$C13*12),$L46/(Assumptions!$C13*12),0)+IF((BY$5-$M$5)&lt;=(Assumptions!$C13*12),$M46/(Assumptions!$C13*12),0)+IF((BY$5-$N$5)&lt;=(Assumptions!$C13*12),$N46/(Assumptions!$C13*12),0)+IF((BY$5-$O$5)&lt;=(Assumptions!$C13*12),$O46/(Assumptions!$C13*12),0)+IF((BY$5-$P$5)&lt;=(Assumptions!$C13*12),$P46/(Assumptions!$C13*12),0)+IF((BY$5-$Q$5)&lt;=(Assumptions!$C13*12),$Q46/(Assumptions!$C13*12),0)+IF((BY$5-$R$5)&lt;=(Assumptions!$C13*12),$R46/(Assumptions!$C13*12),0)+IF((BY$5-$S$5)&lt;=(Assumptions!$C13*12),$S46/(Assumptions!$C13*12),0)+IF((BY$5-$T$5)&lt;=(Assumptions!$C13*12),$T46/(Assumptions!$C13*12),0)+IF((BY$5-$U$5)&lt;=(Assumptions!$C13*12),$U46/(Assumptions!$C13*12),0)+IF((BY$5-$V$5)&lt;=(Assumptions!$C13*12),$V46/(Assumptions!$C13*12),0)+IF((BY$5-$W$5)&lt;=(Assumptions!$C13*12),$W46/(Assumptions!$C13*12),0)+IF((BY$5-$X$5)&lt;=(Assumptions!$C13*12),$X46/(Assumptions!$C13*12),0)+IF((BY$5-$Y$5)&lt;=(Assumptions!$C13*12),$Y46/(Assumptions!$C13*12),0)+IF((BY$5-$Z$5)&lt;=(Assumptions!$C13*12),$Z46/(Assumptions!$C13*12),0)+IF((BY$5-$AA$5)&lt;=(Assumptions!$C13*12),$AA46/(Assumptions!$C13*12),0)+IF((BY$5-$AB$5)&lt;=(Assumptions!$C13*12),$AB46/(Assumptions!$C13*12),0)+IF((BY$5-$AC$5)&lt;=(Assumptions!$C13*12),$AC46/(Assumptions!$C13*12),0)+IF((BY$5-$AD$5)&lt;=(Assumptions!$C13*12),$AD46/(Assumptions!$C13*12),0)+IF((BY$5-$AE$5)&lt;=(Assumptions!$C13*12),$AE46/(Assumptions!$C13*12),0)+IF((BY$5-$AF$5)&lt;=(Assumptions!$C13*12),$AF46/(Assumptions!$C13*12),0)+IF((BY$5-$AG$5)&lt;=(Assumptions!$C13*12),$AG46/(Assumptions!$C13*12),0)+IF((BY$5-$AH$5)&lt;=(Assumptions!$C13*12),$AH46/(Assumptions!$C13*12),0)+IF((BY$5-$AI$5)&lt;=(Assumptions!$C13*12),$AI46/(Assumptions!$C13*12),0)+IF((BY$5-$AJ$5)&lt;=(Assumptions!$C13*12),$AJ46/(Assumptions!$C13*12),0)+IF((BY$5-$AK$5)&lt;=(Assumptions!$C13*12),$AK46/(Assumptions!$C13*12),0)+IF((BY$5-$AL$5)&lt;=(Assumptions!$C13*12),$AL46/(Assumptions!$C13*12),0)+IF((BY$5-$AM$5)&lt;=(Assumptions!$C13*12),$AM46/(Assumptions!$C13*12),0)+IF((BY$5-$AN$5)&lt;=(Assumptions!$C13*12),$AN46/(Assumptions!$C13*12),0)+IF((BY$5-$AO$5)&lt;=(Assumptions!$C13*12),$AO46/(Assumptions!$C13*12),0)+IF((BY$5-$AP$5)&lt;=(Assumptions!$C13*12),$AP46/(Assumptions!$C13*12),0)+IF((BY$5-$AQ$5)&lt;=(Assumptions!$C13*12),$AQ46/(Assumptions!$C13*12),0)+IF((BY$5-$AR$5)&lt;=(Assumptions!$C13*12),$AR46/(Assumptions!$C13*12),0)+IF((BY$5-$AS$5)&lt;=(Assumptions!$C13*12),$AS46/(Assumptions!$C13*12),0)+IF((BY$5-$AT$5)&lt;=(Assumptions!$C13*12),$AT46/(Assumptions!$C13*12),0)+IF((BY$5-$AU$5)&lt;=(Assumptions!$C13*12),$AU46/(Assumptions!$C13*12),0)+IF((BY$5-$AV$5)&lt;=(Assumptions!$C13*12),$AV46/(Assumptions!$C13*12),0)+IF((BY$5-$AW$5)&lt;=(Assumptions!$C13*12),$AW46/(Assumptions!$C13*12),0)+IF((BY$5-$AX$5)&lt;=(Assumptions!$C13*12),$AX46/(Assumptions!$C13*12),0)+IF((BY$5-$AY$5)&lt;=(Assumptions!$C13*12),$AY46/(Assumptions!$C13*12),0)+IF((BY$5-$AZ$5)&lt;=(Assumptions!$C13*12),$AZ46/(Assumptions!$C13*12),0)+IF((BY$5-$BA$5)&lt;=(Assumptions!$C13*12),$BA46/(Assumptions!$C13*12),0)+IF((BY$5-$BB$5)&lt;=(Assumptions!$C13*12),$BB46/(Assumptions!$C13*12),0)+IF((BY$5-$BC$5)&lt;=(Assumptions!$C13*12),$BC46/(Assumptions!$C13*12),0)+IF((BY$5-$BD$5)&lt;=(Assumptions!$C13*12),$BD46/(Assumptions!$C13*12),0)+IF((BY$5-$BE$5)&lt;=(Assumptions!$C13*12),$BE46/(Assumptions!$C13*12),0)+IF((BY$5-$BF$5)&lt;=(Assumptions!$C13*12),$BF46/(Assumptions!$C13*12),0)+IF((BY$5-$BG$5)&lt;=(Assumptions!$C13*12),$BG46/(Assumptions!$C13*12),0)+IF((BY$5-$BH$5)&lt;=(Assumptions!$C13*12),$BH46/(Assumptions!$C13*12),0)+IF((BY$5-$BI$5)&lt;=(Assumptions!$C13*12),$BI46/(Assumptions!$C13*12),0)+IF((BY$5-$BJ$5)&lt;=(Assumptions!$C13*12),$BJ46/(Assumptions!$C13*12),0)+IF((BY$5-$BK$5)&lt;=(Assumptions!$C13*12),$BK46/(Assumptions!$C13*12),0)+IF((BY$5-$BL$5)&lt;=(Assumptions!$C13*12),$BL46/(Assumptions!$C13*12),0)+IF((BY$5-$BM$5)&lt;=(Assumptions!$C13*12),$BM46/(Assumptions!$C13*12),0)+IF((BY$5-$BN$5)&lt;=(Assumptions!$C13*12),$BN46/(Assumptions!$C13*12),0)+IF((BY$5-$BO$5)&lt;=(Assumptions!$C13*12),$BO46/(Assumptions!$C13*12),0)+IF((BY$5-$BP$5)&lt;=(Assumptions!$C13*12),$BP46/(Assumptions!$C13*12),0)+IF((BY$5-$BQ$5)&lt;=(Assumptions!$C13*12),$BQ46/(Assumptions!$C13*12),0)+IF((BY$5-$BR$5)&lt;=(Assumptions!$C13*12),$BR46/(Assumptions!$C13*12),0)+IF((BY$5-$BS$5)&lt;=(Assumptions!$C13*12),$BS46/(Assumptions!$C13*12),0)+IF((BY$5-$BT$5)&lt;=(Assumptions!$C13*12),$BT46/(Assumptions!$C13*12),0)+IF((BY$5-$BU$5)&lt;=(Assumptions!$C13*12),$BU46/(Assumptions!$C13*12),0)+IF((BY$5-$BV$5)&lt;=(Assumptions!$C13*12),$BV46/(Assumptions!$C13*12),0)+IF((BY$5-$BW$5)&lt;=(Assumptions!$C13*12),$BW46/(Assumptions!$C13*12),0)+IF((BY$5-$BX$5)&lt;=(Assumptions!$C13*12),$BX46/(Assumptions!$C13*12),0)</f>
        <v>0</v>
      </c>
      <c r="BZ58" s="557">
        <f>IF((BZ$5-$D$5)&lt;=(Assumptions!$C13*12),$D46/(Assumptions!$C13*12),0)+IF((BZ$5-$E$5)&lt;=(Assumptions!$C13*12),$E46/(Assumptions!$C13*12),0)+IF((BZ$5-$F$5)&lt;=(Assumptions!$C13*12),$F46/(Assumptions!$C13*12),0)+IF((BZ$5-$G$5)&lt;=(Assumptions!$C13*12),$G46/(Assumptions!$C13*12),0)+IF((BZ$5-$H$5)&lt;=(Assumptions!$C13*12),$H46/(Assumptions!$C13*12),0)+IF((BZ$5-$I$5)&lt;=(Assumptions!$C13*12),$I46/(Assumptions!$C13*12),0)+IF((BZ$5-$J$5)&lt;=(Assumptions!$C13*12),$J46/(Assumptions!$C13*12),0)+IF((BZ$5-$K$5)&lt;=(Assumptions!$C13*12),$K46/(Assumptions!$C13*12),0)+IF((BZ$5-$L$5)&lt;=(Assumptions!$C13*12),$L46/(Assumptions!$C13*12),0)+IF((BZ$5-$M$5)&lt;=(Assumptions!$C13*12),$M46/(Assumptions!$C13*12),0)+IF((BZ$5-$N$5)&lt;=(Assumptions!$C13*12),$N46/(Assumptions!$C13*12),0)+IF((BZ$5-$O$5)&lt;=(Assumptions!$C13*12),$O46/(Assumptions!$C13*12),0)+IF((BZ$5-$P$5)&lt;=(Assumptions!$C13*12),$P46/(Assumptions!$C13*12),0)+IF((BZ$5-$Q$5)&lt;=(Assumptions!$C13*12),$Q46/(Assumptions!$C13*12),0)+IF((BZ$5-$R$5)&lt;=(Assumptions!$C13*12),$R46/(Assumptions!$C13*12),0)+IF((BZ$5-$S$5)&lt;=(Assumptions!$C13*12),$S46/(Assumptions!$C13*12),0)+IF((BZ$5-$T$5)&lt;=(Assumptions!$C13*12),$T46/(Assumptions!$C13*12),0)+IF((BZ$5-$U$5)&lt;=(Assumptions!$C13*12),$U46/(Assumptions!$C13*12),0)+IF((BZ$5-$V$5)&lt;=(Assumptions!$C13*12),$V46/(Assumptions!$C13*12),0)+IF((BZ$5-$W$5)&lt;=(Assumptions!$C13*12),$W46/(Assumptions!$C13*12),0)+IF((BZ$5-$X$5)&lt;=(Assumptions!$C13*12),$X46/(Assumptions!$C13*12),0)+IF((BZ$5-$Y$5)&lt;=(Assumptions!$C13*12),$Y46/(Assumptions!$C13*12),0)+IF((BZ$5-$Z$5)&lt;=(Assumptions!$C13*12),$Z46/(Assumptions!$C13*12),0)+IF((BZ$5-$AA$5)&lt;=(Assumptions!$C13*12),$AA46/(Assumptions!$C13*12),0)+IF((BZ$5-$AB$5)&lt;=(Assumptions!$C13*12),$AB46/(Assumptions!$C13*12),0)+IF((BZ$5-$AC$5)&lt;=(Assumptions!$C13*12),$AC46/(Assumptions!$C13*12),0)+IF((BZ$5-$AD$5)&lt;=(Assumptions!$C13*12),$AD46/(Assumptions!$C13*12),0)+IF((BZ$5-$AE$5)&lt;=(Assumptions!$C13*12),$AE46/(Assumptions!$C13*12),0)+IF((BZ$5-$AF$5)&lt;=(Assumptions!$C13*12),$AF46/(Assumptions!$C13*12),0)+IF((BZ$5-$AG$5)&lt;=(Assumptions!$C13*12),$AG46/(Assumptions!$C13*12),0)+IF((BZ$5-$AH$5)&lt;=(Assumptions!$C13*12),$AH46/(Assumptions!$C13*12),0)+IF((BZ$5-$AI$5)&lt;=(Assumptions!$C13*12),$AI46/(Assumptions!$C13*12),0)+IF((BZ$5-$AJ$5)&lt;=(Assumptions!$C13*12),$AJ46/(Assumptions!$C13*12),0)+IF((BZ$5-$AK$5)&lt;=(Assumptions!$C13*12),$AK46/(Assumptions!$C13*12),0)+IF((BZ$5-$AL$5)&lt;=(Assumptions!$C13*12),$AL46/(Assumptions!$C13*12),0)+IF((BZ$5-$AM$5)&lt;=(Assumptions!$C13*12),$AM46/(Assumptions!$C13*12),0)+IF((BZ$5-$AN$5)&lt;=(Assumptions!$C13*12),$AN46/(Assumptions!$C13*12),0)+IF((BZ$5-$AO$5)&lt;=(Assumptions!$C13*12),$AO46/(Assumptions!$C13*12),0)+IF((BZ$5-$AP$5)&lt;=(Assumptions!$C13*12),$AP46/(Assumptions!$C13*12),0)+IF((BZ$5-$AQ$5)&lt;=(Assumptions!$C13*12),$AQ46/(Assumptions!$C13*12),0)+IF((BZ$5-$AR$5)&lt;=(Assumptions!$C13*12),$AR46/(Assumptions!$C13*12),0)+IF((BZ$5-$AS$5)&lt;=(Assumptions!$C13*12),$AS46/(Assumptions!$C13*12),0)+IF((BZ$5-$AT$5)&lt;=(Assumptions!$C13*12),$AT46/(Assumptions!$C13*12),0)+IF((BZ$5-$AU$5)&lt;=(Assumptions!$C13*12),$AU46/(Assumptions!$C13*12),0)+IF((BZ$5-$AV$5)&lt;=(Assumptions!$C13*12),$AV46/(Assumptions!$C13*12),0)+IF((BZ$5-$AW$5)&lt;=(Assumptions!$C13*12),$AW46/(Assumptions!$C13*12),0)+IF((BZ$5-$AX$5)&lt;=(Assumptions!$C13*12),$AX46/(Assumptions!$C13*12),0)+IF((BZ$5-$AY$5)&lt;=(Assumptions!$C13*12),$AY46/(Assumptions!$C13*12),0)+IF((BZ$5-$AZ$5)&lt;=(Assumptions!$C13*12),$AZ46/(Assumptions!$C13*12),0)+IF((BZ$5-$BA$5)&lt;=(Assumptions!$C13*12),$BA46/(Assumptions!$C13*12),0)+IF((BZ$5-$BB$5)&lt;=(Assumptions!$C13*12),$BB46/(Assumptions!$C13*12),0)+IF((BZ$5-$BC$5)&lt;=(Assumptions!$C13*12),$BC46/(Assumptions!$C13*12),0)+IF((BZ$5-$BD$5)&lt;=(Assumptions!$C13*12),$BD46/(Assumptions!$C13*12),0)+IF((BZ$5-$BE$5)&lt;=(Assumptions!$C13*12),$BE46/(Assumptions!$C13*12),0)+IF((BZ$5-$BF$5)&lt;=(Assumptions!$C13*12),$BF46/(Assumptions!$C13*12),0)+IF((BZ$5-$BG$5)&lt;=(Assumptions!$C13*12),$BG46/(Assumptions!$C13*12),0)+IF((BZ$5-$BH$5)&lt;=(Assumptions!$C13*12),$BH46/(Assumptions!$C13*12),0)+IF((BZ$5-$BI$5)&lt;=(Assumptions!$C13*12),$BI46/(Assumptions!$C13*12),0)+IF((BZ$5-$BJ$5)&lt;=(Assumptions!$C13*12),$BJ46/(Assumptions!$C13*12),0)+IF((BZ$5-$BK$5)&lt;=(Assumptions!$C13*12),$BK46/(Assumptions!$C13*12),0)+IF((BZ$5-$BL$5)&lt;=(Assumptions!$C13*12),$BL46/(Assumptions!$C13*12),0)+IF((BZ$5-$BM$5)&lt;=(Assumptions!$C13*12),$BM46/(Assumptions!$C13*12),0)+IF((BZ$5-$BN$5)&lt;=(Assumptions!$C13*12),$BN46/(Assumptions!$C13*12),0)+IF((BZ$5-$BO$5)&lt;=(Assumptions!$C13*12),$BO46/(Assumptions!$C13*12),0)+IF((BZ$5-$BP$5)&lt;=(Assumptions!$C13*12),$BP46/(Assumptions!$C13*12),0)+IF((BZ$5-$BQ$5)&lt;=(Assumptions!$C13*12),$BQ46/(Assumptions!$C13*12),0)+IF((BZ$5-$BR$5)&lt;=(Assumptions!$C13*12),$BR46/(Assumptions!$C13*12),0)+IF((BZ$5-$BS$5)&lt;=(Assumptions!$C13*12),$BS46/(Assumptions!$C13*12),0)+IF((BZ$5-$BT$5)&lt;=(Assumptions!$C13*12),$BT46/(Assumptions!$C13*12),0)+IF((BZ$5-$BU$5)&lt;=(Assumptions!$C13*12),$BU46/(Assumptions!$C13*12),0)+IF((BZ$5-$BV$5)&lt;=(Assumptions!$C13*12),$BV46/(Assumptions!$C13*12),0)+IF((BZ$5-$BW$5)&lt;=(Assumptions!$C13*12),$BW46/(Assumptions!$C13*12),0)+IF((BZ$5-$BX$5)&lt;=(Assumptions!$C13*12),$BX46/(Assumptions!$C13*12),0)+IF((BZ$5-$BY$5)&lt;=(Assumptions!$C13*12),$BY46/(Assumptions!$C13*12),0)</f>
        <v>0</v>
      </c>
      <c r="CA58" s="557">
        <f>IF((CA$5-$D$5)&lt;=(Assumptions!$C13*12),$D46/(Assumptions!$C13*12),0)+IF((CA$5-$E$5)&lt;=(Assumptions!$C13*12),$E46/(Assumptions!$C13*12),0)+IF((CA$5-$F$5)&lt;=(Assumptions!$C13*12),$F46/(Assumptions!$C13*12),0)+IF((CA$5-$G$5)&lt;=(Assumptions!$C13*12),$G46/(Assumptions!$C13*12),0)+IF((CA$5-$H$5)&lt;=(Assumptions!$C13*12),$H46/(Assumptions!$C13*12),0)+IF((CA$5-$I$5)&lt;=(Assumptions!$C13*12),$I46/(Assumptions!$C13*12),0)+IF((CA$5-$J$5)&lt;=(Assumptions!$C13*12),$J46/(Assumptions!$C13*12),0)+IF((CA$5-$K$5)&lt;=(Assumptions!$C13*12),$K46/(Assumptions!$C13*12),0)+IF((CA$5-$L$5)&lt;=(Assumptions!$C13*12),$L46/(Assumptions!$C13*12),0)+IF((CA$5-$M$5)&lt;=(Assumptions!$C13*12),$M46/(Assumptions!$C13*12),0)+IF((CA$5-$N$5)&lt;=(Assumptions!$C13*12),$N46/(Assumptions!$C13*12),0)+IF((CA$5-$O$5)&lt;=(Assumptions!$C13*12),$O46/(Assumptions!$C13*12),0)+IF((CA$5-$P$5)&lt;=(Assumptions!$C13*12),$P46/(Assumptions!$C13*12),0)+IF((CA$5-$Q$5)&lt;=(Assumptions!$C13*12),$Q46/(Assumptions!$C13*12),0)+IF((CA$5-$R$5)&lt;=(Assumptions!$C13*12),$R46/(Assumptions!$C13*12),0)+IF((CA$5-$S$5)&lt;=(Assumptions!$C13*12),$S46/(Assumptions!$C13*12),0)+IF((CA$5-$T$5)&lt;=(Assumptions!$C13*12),$T46/(Assumptions!$C13*12),0)+IF((CA$5-$U$5)&lt;=(Assumptions!$C13*12),$U46/(Assumptions!$C13*12),0)+IF((CA$5-$V$5)&lt;=(Assumptions!$C13*12),$V46/(Assumptions!$C13*12),0)+IF((CA$5-$W$5)&lt;=(Assumptions!$C13*12),$W46/(Assumptions!$C13*12),0)+IF((CA$5-$X$5)&lt;=(Assumptions!$C13*12),$X46/(Assumptions!$C13*12),0)+IF((CA$5-$Y$5)&lt;=(Assumptions!$C13*12),$Y46/(Assumptions!$C13*12),0)+IF((CA$5-$Z$5)&lt;=(Assumptions!$C13*12),$Z46/(Assumptions!$C13*12),0)+IF((CA$5-$AA$5)&lt;=(Assumptions!$C13*12),$AA46/(Assumptions!$C13*12),0)+IF((CA$5-$AB$5)&lt;=(Assumptions!$C13*12),$AB46/(Assumptions!$C13*12),0)+IF((CA$5-$AC$5)&lt;=(Assumptions!$C13*12),$AC46/(Assumptions!$C13*12),0)+IF((CA$5-$AD$5)&lt;=(Assumptions!$C13*12),$AD46/(Assumptions!$C13*12),0)+IF((CA$5-$AE$5)&lt;=(Assumptions!$C13*12),$AE46/(Assumptions!$C13*12),0)+IF((CA$5-$AF$5)&lt;=(Assumptions!$C13*12),$AF46/(Assumptions!$C13*12),0)+IF((CA$5-$AG$5)&lt;=(Assumptions!$C13*12),$AG46/(Assumptions!$C13*12),0)+IF((CA$5-$AH$5)&lt;=(Assumptions!$C13*12),$AH46/(Assumptions!$C13*12),0)+IF((CA$5-$AI$5)&lt;=(Assumptions!$C13*12),$AI46/(Assumptions!$C13*12),0)+IF((CA$5-$AJ$5)&lt;=(Assumptions!$C13*12),$AJ46/(Assumptions!$C13*12),0)+IF((CA$5-$AK$5)&lt;=(Assumptions!$C13*12),$AK46/(Assumptions!$C13*12),0)+IF((CA$5-$AL$5)&lt;=(Assumptions!$C13*12),$AL46/(Assumptions!$C13*12),0)+IF((CA$5-$AM$5)&lt;=(Assumptions!$C13*12),$AM46/(Assumptions!$C13*12),0)+IF((CA$5-$AN$5)&lt;=(Assumptions!$C13*12),$AN46/(Assumptions!$C13*12),0)+IF((CA$5-$AO$5)&lt;=(Assumptions!$C13*12),$AO46/(Assumptions!$C13*12),0)+IF((CA$5-$AP$5)&lt;=(Assumptions!$C13*12),$AP46/(Assumptions!$C13*12),0)+IF((CA$5-$AQ$5)&lt;=(Assumptions!$C13*12),$AQ46/(Assumptions!$C13*12),0)+IF((CA$5-$AR$5)&lt;=(Assumptions!$C13*12),$AR46/(Assumptions!$C13*12),0)+IF((CA$5-$AS$5)&lt;=(Assumptions!$C13*12),$AS46/(Assumptions!$C13*12),0)+IF((CA$5-$AT$5)&lt;=(Assumptions!$C13*12),$AT46/(Assumptions!$C13*12),0)+IF((CA$5-$AU$5)&lt;=(Assumptions!$C13*12),$AU46/(Assumptions!$C13*12),0)+IF((CA$5-$AV$5)&lt;=(Assumptions!$C13*12),$AV46/(Assumptions!$C13*12),0)+IF((CA$5-$AW$5)&lt;=(Assumptions!$C13*12),$AW46/(Assumptions!$C13*12),0)+IF((CA$5-$AX$5)&lt;=(Assumptions!$C13*12),$AX46/(Assumptions!$C13*12),0)+IF((CA$5-$AY$5)&lt;=(Assumptions!$C13*12),$AY46/(Assumptions!$C13*12),0)+IF((CA$5-$AZ$5)&lt;=(Assumptions!$C13*12),$AZ46/(Assumptions!$C13*12),0)+IF((CA$5-$BA$5)&lt;=(Assumptions!$C13*12),$BA46/(Assumptions!$C13*12),0)+IF((CA$5-$BB$5)&lt;=(Assumptions!$C13*12),$BB46/(Assumptions!$C13*12),0)+IF((CA$5-$BC$5)&lt;=(Assumptions!$C13*12),$BC46/(Assumptions!$C13*12),0)+IF((CA$5-$BD$5)&lt;=(Assumptions!$C13*12),$BD46/(Assumptions!$C13*12),0)+IF((CA$5-$BE$5)&lt;=(Assumptions!$C13*12),$BE46/(Assumptions!$C13*12),0)+IF((CA$5-$BF$5)&lt;=(Assumptions!$C13*12),$BF46/(Assumptions!$C13*12),0)+IF((CA$5-$BG$5)&lt;=(Assumptions!$C13*12),$BG46/(Assumptions!$C13*12),0)+IF((CA$5-$BH$5)&lt;=(Assumptions!$C13*12),$BH46/(Assumptions!$C13*12),0)+IF((CA$5-$BI$5)&lt;=(Assumptions!$C13*12),$BI46/(Assumptions!$C13*12),0)+IF((CA$5-$BJ$5)&lt;=(Assumptions!$C13*12),$BJ46/(Assumptions!$C13*12),0)+IF((CA$5-$BK$5)&lt;=(Assumptions!$C13*12),$BK46/(Assumptions!$C13*12),0)+IF((CA$5-$BL$5)&lt;=(Assumptions!$C13*12),$BL46/(Assumptions!$C13*12),0)+IF((CA$5-$BM$5)&lt;=(Assumptions!$C13*12),$BM46/(Assumptions!$C13*12),0)+IF((CA$5-$BN$5)&lt;=(Assumptions!$C13*12),$BN46/(Assumptions!$C13*12),0)+IF((CA$5-$BO$5)&lt;=(Assumptions!$C13*12),$BO46/(Assumptions!$C13*12),0)+IF((CA$5-$BP$5)&lt;=(Assumptions!$C13*12),$BP46/(Assumptions!$C13*12),0)+IF((CA$5-$BQ$5)&lt;=(Assumptions!$C13*12),$BQ46/(Assumptions!$C13*12),0)+IF((CA$5-$BR$5)&lt;=(Assumptions!$C13*12),$BR46/(Assumptions!$C13*12),0)+IF((CA$5-$BS$5)&lt;=(Assumptions!$C13*12),$BS46/(Assumptions!$C13*12),0)+IF((CA$5-$BT$5)&lt;=(Assumptions!$C13*12),$BT46/(Assumptions!$C13*12),0)+IF((CA$5-$BU$5)&lt;=(Assumptions!$C13*12),$BU46/(Assumptions!$C13*12),0)+IF((CA$5-$BV$5)&lt;=(Assumptions!$C13*12),$BV46/(Assumptions!$C13*12),0)+IF((CA$5-$BW$5)&lt;=(Assumptions!$C13*12),$BW46/(Assumptions!$C13*12),0)+IF((CA$5-$BX$5)&lt;=(Assumptions!$C13*12),$BX46/(Assumptions!$C13*12),0)+IF((CA$5-$BY$5)&lt;=(Assumptions!$C13*12),$BY46/(Assumptions!$C13*12),0)+IF((CA$5-$BZ$5)&lt;=(Assumptions!$C13*12),$BZ46/(Assumptions!$C13*12),0)</f>
        <v>0</v>
      </c>
      <c r="CB58" s="557">
        <f>IF((CB$5-$D$5)&lt;=(Assumptions!$C13*12),$D46/(Assumptions!$C13*12),0)+IF((CB$5-$E$5)&lt;=(Assumptions!$C13*12),$E46/(Assumptions!$C13*12),0)+IF((CB$5-$F$5)&lt;=(Assumptions!$C13*12),$F46/(Assumptions!$C13*12),0)+IF((CB$5-$G$5)&lt;=(Assumptions!$C13*12),$G46/(Assumptions!$C13*12),0)+IF((CB$5-$H$5)&lt;=(Assumptions!$C13*12),$H46/(Assumptions!$C13*12),0)+IF((CB$5-$I$5)&lt;=(Assumptions!$C13*12),$I46/(Assumptions!$C13*12),0)+IF((CB$5-$J$5)&lt;=(Assumptions!$C13*12),$J46/(Assumptions!$C13*12),0)+IF((CB$5-$K$5)&lt;=(Assumptions!$C13*12),$K46/(Assumptions!$C13*12),0)+IF((CB$5-$L$5)&lt;=(Assumptions!$C13*12),$L46/(Assumptions!$C13*12),0)+IF((CB$5-$M$5)&lt;=(Assumptions!$C13*12),$M46/(Assumptions!$C13*12),0)+IF((CB$5-$N$5)&lt;=(Assumptions!$C13*12),$N46/(Assumptions!$C13*12),0)+IF((CB$5-$O$5)&lt;=(Assumptions!$C13*12),$O46/(Assumptions!$C13*12),0)+IF((CB$5-$P$5)&lt;=(Assumptions!$C13*12),$P46/(Assumptions!$C13*12),0)+IF((CB$5-$Q$5)&lt;=(Assumptions!$C13*12),$Q46/(Assumptions!$C13*12),0)+IF((CB$5-$R$5)&lt;=(Assumptions!$C13*12),$R46/(Assumptions!$C13*12),0)+IF((CB$5-$S$5)&lt;=(Assumptions!$C13*12),$S46/(Assumptions!$C13*12),0)+IF((CB$5-$T$5)&lt;=(Assumptions!$C13*12),$T46/(Assumptions!$C13*12),0)+IF((CB$5-$U$5)&lt;=(Assumptions!$C13*12),$U46/(Assumptions!$C13*12),0)+IF((CB$5-$V$5)&lt;=(Assumptions!$C13*12),$V46/(Assumptions!$C13*12),0)+IF((CB$5-$W$5)&lt;=(Assumptions!$C13*12),$W46/(Assumptions!$C13*12),0)+IF((CB$5-$X$5)&lt;=(Assumptions!$C13*12),$X46/(Assumptions!$C13*12),0)+IF((CB$5-$Y$5)&lt;=(Assumptions!$C13*12),$Y46/(Assumptions!$C13*12),0)+IF((CB$5-$Z$5)&lt;=(Assumptions!$C13*12),$Z46/(Assumptions!$C13*12),0)+IF((CB$5-$AA$5)&lt;=(Assumptions!$C13*12),$AA46/(Assumptions!$C13*12),0)+IF((CB$5-$AB$5)&lt;=(Assumptions!$C13*12),$AB46/(Assumptions!$C13*12),0)+IF((CB$5-$AC$5)&lt;=(Assumptions!$C13*12),$AC46/(Assumptions!$C13*12),0)+IF((CB$5-$AD$5)&lt;=(Assumptions!$C13*12),$AD46/(Assumptions!$C13*12),0)+IF((CB$5-$AE$5)&lt;=(Assumptions!$C13*12),$AE46/(Assumptions!$C13*12),0)+IF((CB$5-$AF$5)&lt;=(Assumptions!$C13*12),$AF46/(Assumptions!$C13*12),0)+IF((CB$5-$AG$5)&lt;=(Assumptions!$C13*12),$AG46/(Assumptions!$C13*12),0)+IF((CB$5-$AH$5)&lt;=(Assumptions!$C13*12),$AH46/(Assumptions!$C13*12),0)+IF((CB$5-$AI$5)&lt;=(Assumptions!$C13*12),$AI46/(Assumptions!$C13*12),0)+IF((CB$5-$AJ$5)&lt;=(Assumptions!$C13*12),$AJ46/(Assumptions!$C13*12),0)+IF((CB$5-$AK$5)&lt;=(Assumptions!$C13*12),$AK46/(Assumptions!$C13*12),0)+IF((CB$5-$AL$5)&lt;=(Assumptions!$C13*12),$AL46/(Assumptions!$C13*12),0)+IF((CB$5-$AM$5)&lt;=(Assumptions!$C13*12),$AM46/(Assumptions!$C13*12),0)+IF((CB$5-$AN$5)&lt;=(Assumptions!$C13*12),$AN46/(Assumptions!$C13*12),0)+IF((CB$5-$AO$5)&lt;=(Assumptions!$C13*12),$AO46/(Assumptions!$C13*12),0)+IF((CB$5-$AP$5)&lt;=(Assumptions!$C13*12),$AP46/(Assumptions!$C13*12),0)+IF((CB$5-$AQ$5)&lt;=(Assumptions!$C13*12),$AQ46/(Assumptions!$C13*12),0)+IF((CB$5-$AR$5)&lt;=(Assumptions!$C13*12),$AR46/(Assumptions!$C13*12),0)+IF((CB$5-$AS$5)&lt;=(Assumptions!$C13*12),$AS46/(Assumptions!$C13*12),0)+IF((CB$5-$AT$5)&lt;=(Assumptions!$C13*12),$AT46/(Assumptions!$C13*12),0)+IF((CB$5-$AU$5)&lt;=(Assumptions!$C13*12),$AU46/(Assumptions!$C13*12),0)+IF((CB$5-$AV$5)&lt;=(Assumptions!$C13*12),$AV46/(Assumptions!$C13*12),0)+IF((CB$5-$AW$5)&lt;=(Assumptions!$C13*12),$AW46/(Assumptions!$C13*12),0)+IF((CB$5-$AX$5)&lt;=(Assumptions!$C13*12),$AX46/(Assumptions!$C13*12),0)+IF((CB$5-$AY$5)&lt;=(Assumptions!$C13*12),$AY46/(Assumptions!$C13*12),0)+IF((CB$5-$AZ$5)&lt;=(Assumptions!$C13*12),$AZ46/(Assumptions!$C13*12),0)+IF((CB$5-$BA$5)&lt;=(Assumptions!$C13*12),$BA46/(Assumptions!$C13*12),0)+IF((CB$5-$BB$5)&lt;=(Assumptions!$C13*12),$BB46/(Assumptions!$C13*12),0)+IF((CB$5-$BC$5)&lt;=(Assumptions!$C13*12),$BC46/(Assumptions!$C13*12),0)+IF((CB$5-$BD$5)&lt;=(Assumptions!$C13*12),$BD46/(Assumptions!$C13*12),0)+IF((CB$5-$BE$5)&lt;=(Assumptions!$C13*12),$BE46/(Assumptions!$C13*12),0)+IF((CB$5-$BF$5)&lt;=(Assumptions!$C13*12),$BF46/(Assumptions!$C13*12),0)+IF((CB$5-$BG$5)&lt;=(Assumptions!$C13*12),$BG46/(Assumptions!$C13*12),0)+IF((CB$5-$BH$5)&lt;=(Assumptions!$C13*12),$BH46/(Assumptions!$C13*12),0)+IF((CB$5-$BI$5)&lt;=(Assumptions!$C13*12),$BI46/(Assumptions!$C13*12),0)+IF((CB$5-$BJ$5)&lt;=(Assumptions!$C13*12),$BJ46/(Assumptions!$C13*12),0)+IF((CB$5-$BK$5)&lt;=(Assumptions!$C13*12),$BK46/(Assumptions!$C13*12),0)+IF((CB$5-$BL$5)&lt;=(Assumptions!$C13*12),$BL46/(Assumptions!$C13*12),0)+IF((CB$5-$BM$5)&lt;=(Assumptions!$C13*12),$BM46/(Assumptions!$C13*12),0)+IF((CB$5-$BN$5)&lt;=(Assumptions!$C13*12),$BN46/(Assumptions!$C13*12),0)+IF((CB$5-$BO$5)&lt;=(Assumptions!$C13*12),$BO46/(Assumptions!$C13*12),0)+IF((CB$5-$BP$5)&lt;=(Assumptions!$C13*12),$BP46/(Assumptions!$C13*12),0)+IF((CB$5-$BQ$5)&lt;=(Assumptions!$C13*12),$BQ46/(Assumptions!$C13*12),0)+IF((CB$5-$BR$5)&lt;=(Assumptions!$C13*12),$BR46/(Assumptions!$C13*12),0)+IF((CB$5-$BS$5)&lt;=(Assumptions!$C13*12),$BS46/(Assumptions!$C13*12),0)+IF((CB$5-$BT$5)&lt;=(Assumptions!$C13*12),$BT46/(Assumptions!$C13*12),0)+IF((CB$5-$BU$5)&lt;=(Assumptions!$C13*12),$BU46/(Assumptions!$C13*12),0)+IF((CB$5-$BV$5)&lt;=(Assumptions!$C13*12),$BV46/(Assumptions!$C13*12),0)+IF((CB$5-$BW$5)&lt;=(Assumptions!$C13*12),$BW46/(Assumptions!$C13*12),0)+IF((CB$5-$BX$5)&lt;=(Assumptions!$C13*12),$BX46/(Assumptions!$C13*12),0)+IF((CB$5-$BY$5)&lt;=(Assumptions!$C13*12),$BY46/(Assumptions!$C13*12),0)+IF((CB$5-$BZ$5)&lt;=(Assumptions!$C13*12),$BZ46/(Assumptions!$C13*12),0)+IF((CB$5-$CA$5)&lt;=(Assumptions!$C13*12),$CA46/(Assumptions!$C13*12),0)</f>
        <v>0</v>
      </c>
      <c r="CC58" s="557">
        <f>IF((CC$5-$D$5)&lt;=(Assumptions!$C13*12),$D46/(Assumptions!$C13*12),0)+IF((CC$5-$E$5)&lt;=(Assumptions!$C13*12),$E46/(Assumptions!$C13*12),0)+IF((CC$5-$F$5)&lt;=(Assumptions!$C13*12),$F46/(Assumptions!$C13*12),0)+IF((CC$5-$G$5)&lt;=(Assumptions!$C13*12),$G46/(Assumptions!$C13*12),0)+IF((CC$5-$H$5)&lt;=(Assumptions!$C13*12),$H46/(Assumptions!$C13*12),0)+IF((CC$5-$I$5)&lt;=(Assumptions!$C13*12),$I46/(Assumptions!$C13*12),0)+IF((CC$5-$J$5)&lt;=(Assumptions!$C13*12),$J46/(Assumptions!$C13*12),0)+IF((CC$5-$K$5)&lt;=(Assumptions!$C13*12),$K46/(Assumptions!$C13*12),0)+IF((CC$5-$L$5)&lt;=(Assumptions!$C13*12),$L46/(Assumptions!$C13*12),0)+IF((CC$5-$M$5)&lt;=(Assumptions!$C13*12),$M46/(Assumptions!$C13*12),0)+IF((CC$5-$N$5)&lt;=(Assumptions!$C13*12),$N46/(Assumptions!$C13*12),0)+IF((CC$5-$O$5)&lt;=(Assumptions!$C13*12),$O46/(Assumptions!$C13*12),0)+IF((CC$5-$P$5)&lt;=(Assumptions!$C13*12),$P46/(Assumptions!$C13*12),0)+IF((CC$5-$Q$5)&lt;=(Assumptions!$C13*12),$Q46/(Assumptions!$C13*12),0)+IF((CC$5-$R$5)&lt;=(Assumptions!$C13*12),$R46/(Assumptions!$C13*12),0)+IF((CC$5-$S$5)&lt;=(Assumptions!$C13*12),$S46/(Assumptions!$C13*12),0)+IF((CC$5-$T$5)&lt;=(Assumptions!$C13*12),$T46/(Assumptions!$C13*12),0)+IF((CC$5-$U$5)&lt;=(Assumptions!$C13*12),$U46/(Assumptions!$C13*12),0)+IF((CC$5-$V$5)&lt;=(Assumptions!$C13*12),$V46/(Assumptions!$C13*12),0)+IF((CC$5-$W$5)&lt;=(Assumptions!$C13*12),$W46/(Assumptions!$C13*12),0)+IF((CC$5-$X$5)&lt;=(Assumptions!$C13*12),$X46/(Assumptions!$C13*12),0)+IF((CC$5-$Y$5)&lt;=(Assumptions!$C13*12),$Y46/(Assumptions!$C13*12),0)+IF((CC$5-$Z$5)&lt;=(Assumptions!$C13*12),$Z46/(Assumptions!$C13*12),0)+IF((CC$5-$AA$5)&lt;=(Assumptions!$C13*12),$AA46/(Assumptions!$C13*12),0)+IF((CC$5-$AB$5)&lt;=(Assumptions!$C13*12),$AB46/(Assumptions!$C13*12),0)+IF((CC$5-$AC$5)&lt;=(Assumptions!$C13*12),$AC46/(Assumptions!$C13*12),0)+IF((CC$5-$AD$5)&lt;=(Assumptions!$C13*12),$AD46/(Assumptions!$C13*12),0)+IF((CC$5-$AE$5)&lt;=(Assumptions!$C13*12),$AE46/(Assumptions!$C13*12),0)+IF((CC$5-$AF$5)&lt;=(Assumptions!$C13*12),$AF46/(Assumptions!$C13*12),0)+IF((CC$5-$AG$5)&lt;=(Assumptions!$C13*12),$AG46/(Assumptions!$C13*12),0)+IF((CC$5-$AH$5)&lt;=(Assumptions!$C13*12),$AH46/(Assumptions!$C13*12),0)+IF((CC$5-$AI$5)&lt;=(Assumptions!$C13*12),$AI46/(Assumptions!$C13*12),0)+IF((CC$5-$AJ$5)&lt;=(Assumptions!$C13*12),$AJ46/(Assumptions!$C13*12),0)+IF((CC$5-$AK$5)&lt;=(Assumptions!$C13*12),$AK46/(Assumptions!$C13*12),0)+IF((CC$5-$AL$5)&lt;=(Assumptions!$C13*12),$AL46/(Assumptions!$C13*12),0)+IF((CC$5-$AM$5)&lt;=(Assumptions!$C13*12),$AM46/(Assumptions!$C13*12),0)+IF((CC$5-$AN$5)&lt;=(Assumptions!$C13*12),$AN46/(Assumptions!$C13*12),0)+IF((CC$5-$AO$5)&lt;=(Assumptions!$C13*12),$AO46/(Assumptions!$C13*12),0)+IF((CC$5-$AP$5)&lt;=(Assumptions!$C13*12),$AP46/(Assumptions!$C13*12),0)+IF((CC$5-$AQ$5)&lt;=(Assumptions!$C13*12),$AQ46/(Assumptions!$C13*12),0)+IF((CC$5-$AR$5)&lt;=(Assumptions!$C13*12),$AR46/(Assumptions!$C13*12),0)+IF((CC$5-$AS$5)&lt;=(Assumptions!$C13*12),$AS46/(Assumptions!$C13*12),0)+IF((CC$5-$AT$5)&lt;=(Assumptions!$C13*12),$AT46/(Assumptions!$C13*12),0)+IF((CC$5-$AU$5)&lt;=(Assumptions!$C13*12),$AU46/(Assumptions!$C13*12),0)+IF((CC$5-$AV$5)&lt;=(Assumptions!$C13*12),$AV46/(Assumptions!$C13*12),0)+IF((CC$5-$AW$5)&lt;=(Assumptions!$C13*12),$AW46/(Assumptions!$C13*12),0)+IF((CC$5-$AX$5)&lt;=(Assumptions!$C13*12),$AX46/(Assumptions!$C13*12),0)+IF((CC$5-$AY$5)&lt;=(Assumptions!$C13*12),$AY46/(Assumptions!$C13*12),0)+IF((CC$5-$AZ$5)&lt;=(Assumptions!$C13*12),$AZ46/(Assumptions!$C13*12),0)+IF((CC$5-$BA$5)&lt;=(Assumptions!$C13*12),$BA46/(Assumptions!$C13*12),0)+IF((CC$5-$BB$5)&lt;=(Assumptions!$C13*12),$BB46/(Assumptions!$C13*12),0)+IF((CC$5-$BC$5)&lt;=(Assumptions!$C13*12),$BC46/(Assumptions!$C13*12),0)+IF((CC$5-$BD$5)&lt;=(Assumptions!$C13*12),$BD46/(Assumptions!$C13*12),0)+IF((CC$5-$BE$5)&lt;=(Assumptions!$C13*12),$BE46/(Assumptions!$C13*12),0)+IF((CC$5-$BF$5)&lt;=(Assumptions!$C13*12),$BF46/(Assumptions!$C13*12),0)+IF((CC$5-$BG$5)&lt;=(Assumptions!$C13*12),$BG46/(Assumptions!$C13*12),0)+IF((CC$5-$BH$5)&lt;=(Assumptions!$C13*12),$BH46/(Assumptions!$C13*12),0)+IF((CC$5-$BI$5)&lt;=(Assumptions!$C13*12),$BI46/(Assumptions!$C13*12),0)+IF((CC$5-$BJ$5)&lt;=(Assumptions!$C13*12),$BJ46/(Assumptions!$C13*12),0)+IF((CC$5-$BK$5)&lt;=(Assumptions!$C13*12),$BK46/(Assumptions!$C13*12),0)+IF((CC$5-$BL$5)&lt;=(Assumptions!$C13*12),$BL46/(Assumptions!$C13*12),0)+IF((CC$5-$BM$5)&lt;=(Assumptions!$C13*12),$BM46/(Assumptions!$C13*12),0)+IF((CC$5-$BN$5)&lt;=(Assumptions!$C13*12),$BN46/(Assumptions!$C13*12),0)+IF((CC$5-$BO$5)&lt;=(Assumptions!$C13*12),$BO46/(Assumptions!$C13*12),0)+IF((CC$5-$BP$5)&lt;=(Assumptions!$C13*12),$BP46/(Assumptions!$C13*12),0)+IF((CC$5-$BQ$5)&lt;=(Assumptions!$C13*12),$BQ46/(Assumptions!$C13*12),0)+IF((CC$5-$BR$5)&lt;=(Assumptions!$C13*12),$BR46/(Assumptions!$C13*12),0)+IF((CC$5-$BS$5)&lt;=(Assumptions!$C13*12),$BS46/(Assumptions!$C13*12),0)+IF((CC$5-$BT$5)&lt;=(Assumptions!$C13*12),$BT46/(Assumptions!$C13*12),0)+IF((CC$5-$BU$5)&lt;=(Assumptions!$C13*12),$BU46/(Assumptions!$C13*12),0)+IF((CC$5-$BV$5)&lt;=(Assumptions!$C13*12),$BV46/(Assumptions!$C13*12),0)+IF((CC$5-$BW$5)&lt;=(Assumptions!$C13*12),$BW46/(Assumptions!$C13*12),0)+IF((CC$5-$BX$5)&lt;=(Assumptions!$C13*12),$BX46/(Assumptions!$C13*12),0)+IF((CC$5-$BY$5)&lt;=(Assumptions!$C13*12),$BY46/(Assumptions!$C13*12),0)+IF((CC$5-$BZ$5)&lt;=(Assumptions!$C13*12),$BZ46/(Assumptions!$C13*12),0)+IF((CC$5-$CA$5)&lt;=(Assumptions!$C13*12),$CA46/(Assumptions!$C13*12),0)+IF((CC$5-$CB$5)&lt;=(Assumptions!$C13*12),$CB46/(Assumptions!$C13*12),0)</f>
        <v>0</v>
      </c>
      <c r="CD58" s="557">
        <f>IF((CD$5-$D$5)&lt;=(Assumptions!$C13*12),$D46/(Assumptions!$C13*12),0)+IF((CD$5-$E$5)&lt;=(Assumptions!$C13*12),$E46/(Assumptions!$C13*12),0)+IF((CD$5-$F$5)&lt;=(Assumptions!$C13*12),$F46/(Assumptions!$C13*12),0)+IF((CD$5-$G$5)&lt;=(Assumptions!$C13*12),$G46/(Assumptions!$C13*12),0)+IF((CD$5-$H$5)&lt;=(Assumptions!$C13*12),$H46/(Assumptions!$C13*12),0)+IF((CD$5-$I$5)&lt;=(Assumptions!$C13*12),$I46/(Assumptions!$C13*12),0)+IF((CD$5-$J$5)&lt;=(Assumptions!$C13*12),$J46/(Assumptions!$C13*12),0)+IF((CD$5-$K$5)&lt;=(Assumptions!$C13*12),$K46/(Assumptions!$C13*12),0)+IF((CD$5-$L$5)&lt;=(Assumptions!$C13*12),$L46/(Assumptions!$C13*12),0)+IF((CD$5-$M$5)&lt;=(Assumptions!$C13*12),$M46/(Assumptions!$C13*12),0)+IF((CD$5-$N$5)&lt;=(Assumptions!$C13*12),$N46/(Assumptions!$C13*12),0)+IF((CD$5-$O$5)&lt;=(Assumptions!$C13*12),$O46/(Assumptions!$C13*12),0)+IF((CD$5-$P$5)&lt;=(Assumptions!$C13*12),$P46/(Assumptions!$C13*12),0)+IF((CD$5-$Q$5)&lt;=(Assumptions!$C13*12),$Q46/(Assumptions!$C13*12),0)+IF((CD$5-$R$5)&lt;=(Assumptions!$C13*12),$R46/(Assumptions!$C13*12),0)+IF((CD$5-$S$5)&lt;=(Assumptions!$C13*12),$S46/(Assumptions!$C13*12),0)+IF((CD$5-$T$5)&lt;=(Assumptions!$C13*12),$T46/(Assumptions!$C13*12),0)+IF((CD$5-$U$5)&lt;=(Assumptions!$C13*12),$U46/(Assumptions!$C13*12),0)+IF((CD$5-$V$5)&lt;=(Assumptions!$C13*12),$V46/(Assumptions!$C13*12),0)+IF((CD$5-$W$5)&lt;=(Assumptions!$C13*12),$W46/(Assumptions!$C13*12),0)+IF((CD$5-$X$5)&lt;=(Assumptions!$C13*12),$X46/(Assumptions!$C13*12),0)+IF((CD$5-$Y$5)&lt;=(Assumptions!$C13*12),$Y46/(Assumptions!$C13*12),0)+IF((CD$5-$Z$5)&lt;=(Assumptions!$C13*12),$Z46/(Assumptions!$C13*12),0)+IF((CD$5-$AA$5)&lt;=(Assumptions!$C13*12),$AA46/(Assumptions!$C13*12),0)+IF((CD$5-$AB$5)&lt;=(Assumptions!$C13*12),$AB46/(Assumptions!$C13*12),0)+IF((CD$5-$AC$5)&lt;=(Assumptions!$C13*12),$AC46/(Assumptions!$C13*12),0)+IF((CD$5-$AD$5)&lt;=(Assumptions!$C13*12),$AD46/(Assumptions!$C13*12),0)+IF((CD$5-$AE$5)&lt;=(Assumptions!$C13*12),$AE46/(Assumptions!$C13*12),0)+IF((CD$5-$AF$5)&lt;=(Assumptions!$C13*12),$AF46/(Assumptions!$C13*12),0)+IF((CD$5-$AG$5)&lt;=(Assumptions!$C13*12),$AG46/(Assumptions!$C13*12),0)+IF((CD$5-$AH$5)&lt;=(Assumptions!$C13*12),$AH46/(Assumptions!$C13*12),0)+IF((CD$5-$AI$5)&lt;=(Assumptions!$C13*12),$AI46/(Assumptions!$C13*12),0)+IF((CD$5-$AJ$5)&lt;=(Assumptions!$C13*12),$AJ46/(Assumptions!$C13*12),0)+IF((CD$5-$AK$5)&lt;=(Assumptions!$C13*12),$AK46/(Assumptions!$C13*12),0)+IF((CD$5-$AL$5)&lt;=(Assumptions!$C13*12),$AL46/(Assumptions!$C13*12),0)+IF((CD$5-$AM$5)&lt;=(Assumptions!$C13*12),$AM46/(Assumptions!$C13*12),0)+IF((CD$5-$AN$5)&lt;=(Assumptions!$C13*12),$AN46/(Assumptions!$C13*12),0)+IF((CD$5-$AO$5)&lt;=(Assumptions!$C13*12),$AO46/(Assumptions!$C13*12),0)+IF((CD$5-$AP$5)&lt;=(Assumptions!$C13*12),$AP46/(Assumptions!$C13*12),0)+IF((CD$5-$AQ$5)&lt;=(Assumptions!$C13*12),$AQ46/(Assumptions!$C13*12),0)+IF((CD$5-$AR$5)&lt;=(Assumptions!$C13*12),$AR46/(Assumptions!$C13*12),0)+IF((CD$5-$AS$5)&lt;=(Assumptions!$C13*12),$AS46/(Assumptions!$C13*12),0)+IF((CD$5-$AT$5)&lt;=(Assumptions!$C13*12),$AT46/(Assumptions!$C13*12),0)+IF((CD$5-$AU$5)&lt;=(Assumptions!$C13*12),$AU46/(Assumptions!$C13*12),0)+IF((CD$5-$AV$5)&lt;=(Assumptions!$C13*12),$AV46/(Assumptions!$C13*12),0)+IF((CD$5-$AW$5)&lt;=(Assumptions!$C13*12),$AW46/(Assumptions!$C13*12),0)+IF((CD$5-$AX$5)&lt;=(Assumptions!$C13*12),$AX46/(Assumptions!$C13*12),0)+IF((CD$5-$AY$5)&lt;=(Assumptions!$C13*12),$AY46/(Assumptions!$C13*12),0)+IF((CD$5-$AZ$5)&lt;=(Assumptions!$C13*12),$AZ46/(Assumptions!$C13*12),0)+IF((CD$5-$BA$5)&lt;=(Assumptions!$C13*12),$BA46/(Assumptions!$C13*12),0)+IF((CD$5-$BB$5)&lt;=(Assumptions!$C13*12),$BB46/(Assumptions!$C13*12),0)+IF((CD$5-$BC$5)&lt;=(Assumptions!$C13*12),$BC46/(Assumptions!$C13*12),0)+IF((CD$5-$BD$5)&lt;=(Assumptions!$C13*12),$BD46/(Assumptions!$C13*12),0)+IF((CD$5-$BE$5)&lt;=(Assumptions!$C13*12),$BE46/(Assumptions!$C13*12),0)+IF((CD$5-$BF$5)&lt;=(Assumptions!$C13*12),$BF46/(Assumptions!$C13*12),0)+IF((CD$5-$BG$5)&lt;=(Assumptions!$C13*12),$BG46/(Assumptions!$C13*12),0)+IF((CD$5-$BH$5)&lt;=(Assumptions!$C13*12),$BH46/(Assumptions!$C13*12),0)+IF((CD$5-$BI$5)&lt;=(Assumptions!$C13*12),$BI46/(Assumptions!$C13*12),0)+IF((CD$5-$BJ$5)&lt;=(Assumptions!$C13*12),$BJ46/(Assumptions!$C13*12),0)+IF((CD$5-$BK$5)&lt;=(Assumptions!$C13*12),$BK46/(Assumptions!$C13*12),0)+IF((CD$5-$BL$5)&lt;=(Assumptions!$C13*12),$BL46/(Assumptions!$C13*12),0)+IF((CD$5-$BM$5)&lt;=(Assumptions!$C13*12),$BM46/(Assumptions!$C13*12),0)+IF((CD$5-$BN$5)&lt;=(Assumptions!$C13*12),$BN46/(Assumptions!$C13*12),0)+IF((CD$5-$BO$5)&lt;=(Assumptions!$C13*12),$BO46/(Assumptions!$C13*12),0)+IF((CD$5-$BP$5)&lt;=(Assumptions!$C13*12),$BP46/(Assumptions!$C13*12),0)+IF((CD$5-$BQ$5)&lt;=(Assumptions!$C13*12),$BQ46/(Assumptions!$C13*12),0)+IF((CD$5-$BR$5)&lt;=(Assumptions!$C13*12),$BR46/(Assumptions!$C13*12),0)+IF((CD$5-$BS$5)&lt;=(Assumptions!$C13*12),$BS46/(Assumptions!$C13*12),0)+IF((CD$5-$BT$5)&lt;=(Assumptions!$C13*12),$BT46/(Assumptions!$C13*12),0)+IF((CD$5-$BU$5)&lt;=(Assumptions!$C13*12),$BU46/(Assumptions!$C13*12),0)+IF((CD$5-$BV$5)&lt;=(Assumptions!$C13*12),$BV46/(Assumptions!$C13*12),0)+IF((CD$5-$BW$5)&lt;=(Assumptions!$C13*12),$BW46/(Assumptions!$C13*12),0)+IF((CD$5-$BX$5)&lt;=(Assumptions!$C13*12),$BX46/(Assumptions!$C13*12),0)+IF((CD$5-$BY$5)&lt;=(Assumptions!$C13*12),$BY46/(Assumptions!$C13*12),0)+IF((CD$5-$BZ$5)&lt;=(Assumptions!$C13*12),$BZ46/(Assumptions!$C13*12),0)+IF((CD$5-$CA$5)&lt;=(Assumptions!$C13*12),$CA46/(Assumptions!$C13*12),0)+IF((CD$5-$CB$5)&lt;=(Assumptions!$C13*12),$CB46/(Assumptions!$C13*12),0)+IF((CD$5-$CC$5)&lt;=(Assumptions!$C13*12),$CC46/(Assumptions!$C13*12),0)</f>
        <v>0</v>
      </c>
      <c r="CE58" s="557">
        <f>IF((CE$5-$D$5)&lt;=(Assumptions!$C13*12),$D46/(Assumptions!$C13*12),0)+IF((CE$5-$E$5)&lt;=(Assumptions!$C13*12),$E46/(Assumptions!$C13*12),0)+IF((CE$5-$F$5)&lt;=(Assumptions!$C13*12),$F46/(Assumptions!$C13*12),0)+IF((CE$5-$G$5)&lt;=(Assumptions!$C13*12),$G46/(Assumptions!$C13*12),0)+IF((CE$5-$H$5)&lt;=(Assumptions!$C13*12),$H46/(Assumptions!$C13*12),0)+IF((CE$5-$I$5)&lt;=(Assumptions!$C13*12),$I46/(Assumptions!$C13*12),0)+IF((CE$5-$J$5)&lt;=(Assumptions!$C13*12),$J46/(Assumptions!$C13*12),0)+IF((CE$5-$K$5)&lt;=(Assumptions!$C13*12),$K46/(Assumptions!$C13*12),0)+IF((CE$5-$L$5)&lt;=(Assumptions!$C13*12),$L46/(Assumptions!$C13*12),0)+IF((CE$5-$M$5)&lt;=(Assumptions!$C13*12),$M46/(Assumptions!$C13*12),0)+IF((CE$5-$N$5)&lt;=(Assumptions!$C13*12),$N46/(Assumptions!$C13*12),0)+IF((CE$5-$O$5)&lt;=(Assumptions!$C13*12),$O46/(Assumptions!$C13*12),0)+IF((CE$5-$P$5)&lt;=(Assumptions!$C13*12),$P46/(Assumptions!$C13*12),0)+IF((CE$5-$Q$5)&lt;=(Assumptions!$C13*12),$Q46/(Assumptions!$C13*12),0)+IF((CE$5-$R$5)&lt;=(Assumptions!$C13*12),$R46/(Assumptions!$C13*12),0)+IF((CE$5-$S$5)&lt;=(Assumptions!$C13*12),$S46/(Assumptions!$C13*12),0)+IF((CE$5-$T$5)&lt;=(Assumptions!$C13*12),$T46/(Assumptions!$C13*12),0)+IF((CE$5-$U$5)&lt;=(Assumptions!$C13*12),$U46/(Assumptions!$C13*12),0)+IF((CE$5-$V$5)&lt;=(Assumptions!$C13*12),$V46/(Assumptions!$C13*12),0)+IF((CE$5-$W$5)&lt;=(Assumptions!$C13*12),$W46/(Assumptions!$C13*12),0)+IF((CE$5-$X$5)&lt;=(Assumptions!$C13*12),$X46/(Assumptions!$C13*12),0)+IF((CE$5-$Y$5)&lt;=(Assumptions!$C13*12),$Y46/(Assumptions!$C13*12),0)+IF((CE$5-$Z$5)&lt;=(Assumptions!$C13*12),$Z46/(Assumptions!$C13*12),0)+IF((CE$5-$AA$5)&lt;=(Assumptions!$C13*12),$AA46/(Assumptions!$C13*12),0)+IF((CE$5-$AB$5)&lt;=(Assumptions!$C13*12),$AB46/(Assumptions!$C13*12),0)+IF((CE$5-$AC$5)&lt;=(Assumptions!$C13*12),$AC46/(Assumptions!$C13*12),0)+IF((CE$5-$AD$5)&lt;=(Assumptions!$C13*12),$AD46/(Assumptions!$C13*12),0)+IF((CE$5-$AE$5)&lt;=(Assumptions!$C13*12),$AE46/(Assumptions!$C13*12),0)+IF((CE$5-$AF$5)&lt;=(Assumptions!$C13*12),$AF46/(Assumptions!$C13*12),0)+IF((CE$5-$AG$5)&lt;=(Assumptions!$C13*12),$AG46/(Assumptions!$C13*12),0)+IF((CE$5-$AH$5)&lt;=(Assumptions!$C13*12),$AH46/(Assumptions!$C13*12),0)+IF((CE$5-$AI$5)&lt;=(Assumptions!$C13*12),$AI46/(Assumptions!$C13*12),0)+IF((CE$5-$AJ$5)&lt;=(Assumptions!$C13*12),$AJ46/(Assumptions!$C13*12),0)+IF((CE$5-$AK$5)&lt;=(Assumptions!$C13*12),$AK46/(Assumptions!$C13*12),0)+IF((CE$5-$AL$5)&lt;=(Assumptions!$C13*12),$AL46/(Assumptions!$C13*12),0)+IF((CE$5-$AM$5)&lt;=(Assumptions!$C13*12),$AM46/(Assumptions!$C13*12),0)+IF((CE$5-$AN$5)&lt;=(Assumptions!$C13*12),$AN46/(Assumptions!$C13*12),0)+IF((CE$5-$AO$5)&lt;=(Assumptions!$C13*12),$AO46/(Assumptions!$C13*12),0)+IF((CE$5-$AP$5)&lt;=(Assumptions!$C13*12),$AP46/(Assumptions!$C13*12),0)+IF((CE$5-$AQ$5)&lt;=(Assumptions!$C13*12),$AQ46/(Assumptions!$C13*12),0)+IF((CE$5-$AR$5)&lt;=(Assumptions!$C13*12),$AR46/(Assumptions!$C13*12),0)+IF((CE$5-$AS$5)&lt;=(Assumptions!$C13*12),$AS46/(Assumptions!$C13*12),0)+IF((CE$5-$AT$5)&lt;=(Assumptions!$C13*12),$AT46/(Assumptions!$C13*12),0)+IF((CE$5-$AU$5)&lt;=(Assumptions!$C13*12),$AU46/(Assumptions!$C13*12),0)+IF((CE$5-$AV$5)&lt;=(Assumptions!$C13*12),$AV46/(Assumptions!$C13*12),0)+IF((CE$5-$AW$5)&lt;=(Assumptions!$C13*12),$AW46/(Assumptions!$C13*12),0)+IF((CE$5-$AX$5)&lt;=(Assumptions!$C13*12),$AX46/(Assumptions!$C13*12),0)+IF((CE$5-$AY$5)&lt;=(Assumptions!$C13*12),$AY46/(Assumptions!$C13*12),0)+IF((CE$5-$AZ$5)&lt;=(Assumptions!$C13*12),$AZ46/(Assumptions!$C13*12),0)+IF((CE$5-$BA$5)&lt;=(Assumptions!$C13*12),$BA46/(Assumptions!$C13*12),0)+IF((CE$5-$BB$5)&lt;=(Assumptions!$C13*12),$BB46/(Assumptions!$C13*12),0)+IF((CE$5-$BC$5)&lt;=(Assumptions!$C13*12),$BC46/(Assumptions!$C13*12),0)+IF((CE$5-$BD$5)&lt;=(Assumptions!$C13*12),$BD46/(Assumptions!$C13*12),0)+IF((CE$5-$BE$5)&lt;=(Assumptions!$C13*12),$BE46/(Assumptions!$C13*12),0)+IF((CE$5-$BF$5)&lt;=(Assumptions!$C13*12),$BF46/(Assumptions!$C13*12),0)+IF((CE$5-$BG$5)&lt;=(Assumptions!$C13*12),$BG46/(Assumptions!$C13*12),0)+IF((CE$5-$BH$5)&lt;=(Assumptions!$C13*12),$BH46/(Assumptions!$C13*12),0)+IF((CE$5-$BI$5)&lt;=(Assumptions!$C13*12),$BI46/(Assumptions!$C13*12),0)+IF((CE$5-$BJ$5)&lt;=(Assumptions!$C13*12),$BJ46/(Assumptions!$C13*12),0)+IF((CE$5-$BK$5)&lt;=(Assumptions!$C13*12),$BK46/(Assumptions!$C13*12),0)+IF((CE$5-$BL$5)&lt;=(Assumptions!$C13*12),$BL46/(Assumptions!$C13*12),0)+IF((CE$5-$BM$5)&lt;=(Assumptions!$C13*12),$BM46/(Assumptions!$C13*12),0)+IF((CE$5-$BN$5)&lt;=(Assumptions!$C13*12),$BN46/(Assumptions!$C13*12),0)+IF((CE$5-$BO$5)&lt;=(Assumptions!$C13*12),$BO46/(Assumptions!$C13*12),0)+IF((CE$5-$BP$5)&lt;=(Assumptions!$C13*12),$BP46/(Assumptions!$C13*12),0)+IF((CE$5-$BQ$5)&lt;=(Assumptions!$C13*12),$BQ46/(Assumptions!$C13*12),0)+IF((CE$5-$BR$5)&lt;=(Assumptions!$C13*12),$BR46/(Assumptions!$C13*12),0)+IF((CE$5-$BS$5)&lt;=(Assumptions!$C13*12),$BS46/(Assumptions!$C13*12),0)+IF((CE$5-$BT$5)&lt;=(Assumptions!$C13*12),$BT46/(Assumptions!$C13*12),0)+IF((CE$5-$BU$5)&lt;=(Assumptions!$C13*12),$BU46/(Assumptions!$C13*12),0)+IF((CE$5-$BV$5)&lt;=(Assumptions!$C13*12),$BV46/(Assumptions!$C13*12),0)+IF((CE$5-$BW$5)&lt;=(Assumptions!$C13*12),$BW46/(Assumptions!$C13*12),0)+IF((CE$5-$BX$5)&lt;=(Assumptions!$C13*12),$BX46/(Assumptions!$C13*12),0)+IF((CE$5-$BY$5)&lt;=(Assumptions!$C13*12),$BY46/(Assumptions!$C13*12),0)+IF((CE$5-$BZ$5)&lt;=(Assumptions!$C13*12),$BZ46/(Assumptions!$C13*12),0)+IF((CE$5-$CA$5)&lt;=(Assumptions!$C13*12),$CA46/(Assumptions!$C13*12),0)+IF((CE$5-$CB$5)&lt;=(Assumptions!$C13*12),$CB46/(Assumptions!$C13*12),0)+IF((CE$5-$CC$5)&lt;=(Assumptions!$C13*12),$CC46/(Assumptions!$C13*12),0)+IF((CE$5-$CD$5)&lt;=(Assumptions!$C13*12),$CD46/(Assumptions!$C13*12),0)</f>
        <v>0</v>
      </c>
      <c r="CF58" s="557">
        <f>IF((CF$5-$D$5)&lt;=(Assumptions!$C13*12),$D46/(Assumptions!$C13*12),0)+IF((CF$5-$E$5)&lt;=(Assumptions!$C13*12),$E46/(Assumptions!$C13*12),0)+IF((CF$5-$F$5)&lt;=(Assumptions!$C13*12),$F46/(Assumptions!$C13*12),0)+IF((CF$5-$G$5)&lt;=(Assumptions!$C13*12),$G46/(Assumptions!$C13*12),0)+IF((CF$5-$H$5)&lt;=(Assumptions!$C13*12),$H46/(Assumptions!$C13*12),0)+IF((CF$5-$I$5)&lt;=(Assumptions!$C13*12),$I46/(Assumptions!$C13*12),0)+IF((CF$5-$J$5)&lt;=(Assumptions!$C13*12),$J46/(Assumptions!$C13*12),0)+IF((CF$5-$K$5)&lt;=(Assumptions!$C13*12),$K46/(Assumptions!$C13*12),0)+IF((CF$5-$L$5)&lt;=(Assumptions!$C13*12),$L46/(Assumptions!$C13*12),0)+IF((CF$5-$M$5)&lt;=(Assumptions!$C13*12),$M46/(Assumptions!$C13*12),0)+IF((CF$5-$N$5)&lt;=(Assumptions!$C13*12),$N46/(Assumptions!$C13*12),0)+IF((CF$5-$O$5)&lt;=(Assumptions!$C13*12),$O46/(Assumptions!$C13*12),0)+IF((CF$5-$P$5)&lt;=(Assumptions!$C13*12),$P46/(Assumptions!$C13*12),0)+IF((CF$5-$Q$5)&lt;=(Assumptions!$C13*12),$Q46/(Assumptions!$C13*12),0)+IF((CF$5-$R$5)&lt;=(Assumptions!$C13*12),$R46/(Assumptions!$C13*12),0)+IF((CF$5-$S$5)&lt;=(Assumptions!$C13*12),$S46/(Assumptions!$C13*12),0)+IF((CF$5-$T$5)&lt;=(Assumptions!$C13*12),$T46/(Assumptions!$C13*12),0)+IF((CF$5-$U$5)&lt;=(Assumptions!$C13*12),$U46/(Assumptions!$C13*12),0)+IF((CF$5-$V$5)&lt;=(Assumptions!$C13*12),$V46/(Assumptions!$C13*12),0)+IF((CF$5-$W$5)&lt;=(Assumptions!$C13*12),$W46/(Assumptions!$C13*12),0)+IF((CF$5-$X$5)&lt;=(Assumptions!$C13*12),$X46/(Assumptions!$C13*12),0)+IF((CF$5-$Y$5)&lt;=(Assumptions!$C13*12),$Y46/(Assumptions!$C13*12),0)+IF((CF$5-$Z$5)&lt;=(Assumptions!$C13*12),$Z46/(Assumptions!$C13*12),0)+IF((CF$5-$AA$5)&lt;=(Assumptions!$C13*12),$AA46/(Assumptions!$C13*12),0)+IF((CF$5-$AB$5)&lt;=(Assumptions!$C13*12),$AB46/(Assumptions!$C13*12),0)+IF((CF$5-$AC$5)&lt;=(Assumptions!$C13*12),$AC46/(Assumptions!$C13*12),0)+IF((CF$5-$AD$5)&lt;=(Assumptions!$C13*12),$AD46/(Assumptions!$C13*12),0)+IF((CF$5-$AE$5)&lt;=(Assumptions!$C13*12),$AE46/(Assumptions!$C13*12),0)+IF((CF$5-$AF$5)&lt;=(Assumptions!$C13*12),$AF46/(Assumptions!$C13*12),0)+IF((CF$5-$AG$5)&lt;=(Assumptions!$C13*12),$AG46/(Assumptions!$C13*12),0)+IF((CF$5-$AH$5)&lt;=(Assumptions!$C13*12),$AH46/(Assumptions!$C13*12),0)+IF((CF$5-$AI$5)&lt;=(Assumptions!$C13*12),$AI46/(Assumptions!$C13*12),0)+IF((CF$5-$AJ$5)&lt;=(Assumptions!$C13*12),$AJ46/(Assumptions!$C13*12),0)+IF((CF$5-$AK$5)&lt;=(Assumptions!$C13*12),$AK46/(Assumptions!$C13*12),0)+IF((CF$5-$AL$5)&lt;=(Assumptions!$C13*12),$AL46/(Assumptions!$C13*12),0)+IF((CF$5-$AM$5)&lt;=(Assumptions!$C13*12),$AM46/(Assumptions!$C13*12),0)+IF((CF$5-$AN$5)&lt;=(Assumptions!$C13*12),$AN46/(Assumptions!$C13*12),0)+IF((CF$5-$AO$5)&lt;=(Assumptions!$C13*12),$AO46/(Assumptions!$C13*12),0)+IF((CF$5-$AP$5)&lt;=(Assumptions!$C13*12),$AP46/(Assumptions!$C13*12),0)+IF((CF$5-$AQ$5)&lt;=(Assumptions!$C13*12),$AQ46/(Assumptions!$C13*12),0)+IF((CF$5-$AR$5)&lt;=(Assumptions!$C13*12),$AR46/(Assumptions!$C13*12),0)+IF((CF$5-$AS$5)&lt;=(Assumptions!$C13*12),$AS46/(Assumptions!$C13*12),0)+IF((CF$5-$AT$5)&lt;=(Assumptions!$C13*12),$AT46/(Assumptions!$C13*12),0)+IF((CF$5-$AU$5)&lt;=(Assumptions!$C13*12),$AU46/(Assumptions!$C13*12),0)+IF((CF$5-$AV$5)&lt;=(Assumptions!$C13*12),$AV46/(Assumptions!$C13*12),0)+IF((CF$5-$AW$5)&lt;=(Assumptions!$C13*12),$AW46/(Assumptions!$C13*12),0)+IF((CF$5-$AX$5)&lt;=(Assumptions!$C13*12),$AX46/(Assumptions!$C13*12),0)+IF((CF$5-$AY$5)&lt;=(Assumptions!$C13*12),$AY46/(Assumptions!$C13*12),0)+IF((CF$5-$AZ$5)&lt;=(Assumptions!$C13*12),$AZ46/(Assumptions!$C13*12),0)+IF((CF$5-$BA$5)&lt;=(Assumptions!$C13*12),$BA46/(Assumptions!$C13*12),0)+IF((CF$5-$BB$5)&lt;=(Assumptions!$C13*12),$BB46/(Assumptions!$C13*12),0)+IF((CF$5-$BC$5)&lt;=(Assumptions!$C13*12),$BC46/(Assumptions!$C13*12),0)+IF((CF$5-$BD$5)&lt;=(Assumptions!$C13*12),$BD46/(Assumptions!$C13*12),0)+IF((CF$5-$BE$5)&lt;=(Assumptions!$C13*12),$BE46/(Assumptions!$C13*12),0)+IF((CF$5-$BF$5)&lt;=(Assumptions!$C13*12),$BF46/(Assumptions!$C13*12),0)+IF((CF$5-$BG$5)&lt;=(Assumptions!$C13*12),$BG46/(Assumptions!$C13*12),0)+IF((CF$5-$BH$5)&lt;=(Assumptions!$C13*12),$BH46/(Assumptions!$C13*12),0)+IF((CF$5-$BI$5)&lt;=(Assumptions!$C13*12),$BI46/(Assumptions!$C13*12),0)+IF((CF$5-$BJ$5)&lt;=(Assumptions!$C13*12),$BJ46/(Assumptions!$C13*12),0)+IF((CF$5-$BK$5)&lt;=(Assumptions!$C13*12),$BK46/(Assumptions!$C13*12),0)+IF((CF$5-$BL$5)&lt;=(Assumptions!$C13*12),$BL46/(Assumptions!$C13*12),0)+IF((CF$5-$BM$5)&lt;=(Assumptions!$C13*12),$BM46/(Assumptions!$C13*12),0)+IF((CF$5-$BN$5)&lt;=(Assumptions!$C13*12),$BN46/(Assumptions!$C13*12),0)+IF((CF$5-$BO$5)&lt;=(Assumptions!$C13*12),$BO46/(Assumptions!$C13*12),0)+IF((CF$5-$BP$5)&lt;=(Assumptions!$C13*12),$BP46/(Assumptions!$C13*12),0)+IF((CF$5-$BQ$5)&lt;=(Assumptions!$C13*12),$BQ46/(Assumptions!$C13*12),0)+IF((CF$5-$BR$5)&lt;=(Assumptions!$C13*12),$BR46/(Assumptions!$C13*12),0)+IF((CF$5-$BS$5)&lt;=(Assumptions!$C13*12),$BS46/(Assumptions!$C13*12),0)+IF((CF$5-$BT$5)&lt;=(Assumptions!$C13*12),$BT46/(Assumptions!$C13*12),0)+IF((CF$5-$BU$5)&lt;=(Assumptions!$C13*12),$BU46/(Assumptions!$C13*12),0)+IF((CF$5-$BV$5)&lt;=(Assumptions!$C13*12),$BV46/(Assumptions!$C13*12),0)+IF((CF$5-$BW$5)&lt;=(Assumptions!$C13*12),$BW46/(Assumptions!$C13*12),0)+IF((CF$5-$BX$5)&lt;=(Assumptions!$C13*12),$BX46/(Assumptions!$C13*12),0)+IF((CF$5-$BY$5)&lt;=(Assumptions!$C13*12),$BY46/(Assumptions!$C13*12),0)+IF((CF$5-$BZ$5)&lt;=(Assumptions!$C13*12),$BZ46/(Assumptions!$C13*12),0)+IF((CF$5-$CA$5)&lt;=(Assumptions!$C13*12),$CA46/(Assumptions!$C13*12),0)+IF((CF$5-$CB$5)&lt;=(Assumptions!$C13*12),$CB46/(Assumptions!$C13*12),0)+IF((CF$5-$CC$5)&lt;=(Assumptions!$C13*12),$CC46/(Assumptions!$C13*12),0)+IF((CF$5-$CD$5)&lt;=(Assumptions!$C13*12),$CD46/(Assumptions!$C13*12),0)+IF((CF$5-$CE$5)&lt;=(Assumptions!$C13*12),$CE46/(Assumptions!$C13*12),0)</f>
        <v>0</v>
      </c>
      <c r="CG58" s="557">
        <f>IF((CG$5-$D$5)&lt;=(Assumptions!$C13*12),$D46/(Assumptions!$C13*12),0)+IF((CG$5-$E$5)&lt;=(Assumptions!$C13*12),$E46/(Assumptions!$C13*12),0)+IF((CG$5-$F$5)&lt;=(Assumptions!$C13*12),$F46/(Assumptions!$C13*12),0)+IF((CG$5-$G$5)&lt;=(Assumptions!$C13*12),$G46/(Assumptions!$C13*12),0)+IF((CG$5-$H$5)&lt;=(Assumptions!$C13*12),$H46/(Assumptions!$C13*12),0)+IF((CG$5-$I$5)&lt;=(Assumptions!$C13*12),$I46/(Assumptions!$C13*12),0)+IF((CG$5-$J$5)&lt;=(Assumptions!$C13*12),$J46/(Assumptions!$C13*12),0)+IF((CG$5-$K$5)&lt;=(Assumptions!$C13*12),$K46/(Assumptions!$C13*12),0)+IF((CG$5-$L$5)&lt;=(Assumptions!$C13*12),$L46/(Assumptions!$C13*12),0)+IF((CG$5-$M$5)&lt;=(Assumptions!$C13*12),$M46/(Assumptions!$C13*12),0)+IF((CG$5-$N$5)&lt;=(Assumptions!$C13*12),$N46/(Assumptions!$C13*12),0)+IF((CG$5-$O$5)&lt;=(Assumptions!$C13*12),$O46/(Assumptions!$C13*12),0)+IF((CG$5-$P$5)&lt;=(Assumptions!$C13*12),$P46/(Assumptions!$C13*12),0)+IF((CG$5-$Q$5)&lt;=(Assumptions!$C13*12),$Q46/(Assumptions!$C13*12),0)+IF((CG$5-$R$5)&lt;=(Assumptions!$C13*12),$R46/(Assumptions!$C13*12),0)+IF((CG$5-$S$5)&lt;=(Assumptions!$C13*12),$S46/(Assumptions!$C13*12),0)+IF((CG$5-$T$5)&lt;=(Assumptions!$C13*12),$T46/(Assumptions!$C13*12),0)+IF((CG$5-$U$5)&lt;=(Assumptions!$C13*12),$U46/(Assumptions!$C13*12),0)+IF((CG$5-$V$5)&lt;=(Assumptions!$C13*12),$V46/(Assumptions!$C13*12),0)+IF((CG$5-$W$5)&lt;=(Assumptions!$C13*12),$W46/(Assumptions!$C13*12),0)+IF((CG$5-$X$5)&lt;=(Assumptions!$C13*12),$X46/(Assumptions!$C13*12),0)+IF((CG$5-$Y$5)&lt;=(Assumptions!$C13*12),$Y46/(Assumptions!$C13*12),0)+IF((CG$5-$Z$5)&lt;=(Assumptions!$C13*12),$Z46/(Assumptions!$C13*12),0)+IF((CG$5-$AA$5)&lt;=(Assumptions!$C13*12),$AA46/(Assumptions!$C13*12),0)+IF((CG$5-$AB$5)&lt;=(Assumptions!$C13*12),$AB46/(Assumptions!$C13*12),0)+IF((CG$5-$AC$5)&lt;=(Assumptions!$C13*12),$AC46/(Assumptions!$C13*12),0)+IF((CG$5-$AD$5)&lt;=(Assumptions!$C13*12),$AD46/(Assumptions!$C13*12),0)+IF((CG$5-$AE$5)&lt;=(Assumptions!$C13*12),$AE46/(Assumptions!$C13*12),0)+IF((CG$5-$AF$5)&lt;=(Assumptions!$C13*12),$AF46/(Assumptions!$C13*12),0)+IF((CG$5-$AG$5)&lt;=(Assumptions!$C13*12),$AG46/(Assumptions!$C13*12),0)+IF((CG$5-$AH$5)&lt;=(Assumptions!$C13*12),$AH46/(Assumptions!$C13*12),0)+IF((CG$5-$AI$5)&lt;=(Assumptions!$C13*12),$AI46/(Assumptions!$C13*12),0)+IF((CG$5-$AJ$5)&lt;=(Assumptions!$C13*12),$AJ46/(Assumptions!$C13*12),0)+IF((CG$5-$AK$5)&lt;=(Assumptions!$C13*12),$AK46/(Assumptions!$C13*12),0)+IF((CG$5-$AL$5)&lt;=(Assumptions!$C13*12),$AL46/(Assumptions!$C13*12),0)+IF((CG$5-$AM$5)&lt;=(Assumptions!$C13*12),$AM46/(Assumptions!$C13*12),0)+IF((CG$5-$AN$5)&lt;=(Assumptions!$C13*12),$AN46/(Assumptions!$C13*12),0)+IF((CG$5-$AO$5)&lt;=(Assumptions!$C13*12),$AO46/(Assumptions!$C13*12),0)+IF((CG$5-$AP$5)&lt;=(Assumptions!$C13*12),$AP46/(Assumptions!$C13*12),0)+IF((CG$5-$AQ$5)&lt;=(Assumptions!$C13*12),$AQ46/(Assumptions!$C13*12),0)+IF((CG$5-$AR$5)&lt;=(Assumptions!$C13*12),$AR46/(Assumptions!$C13*12),0)+IF((CG$5-$AS$5)&lt;=(Assumptions!$C13*12),$AS46/(Assumptions!$C13*12),0)+IF((CG$5-$AT$5)&lt;=(Assumptions!$C13*12),$AT46/(Assumptions!$C13*12),0)+IF((CG$5-$AU$5)&lt;=(Assumptions!$C13*12),$AU46/(Assumptions!$C13*12),0)+IF((CG$5-$AV$5)&lt;=(Assumptions!$C13*12),$AV46/(Assumptions!$C13*12),0)+IF((CG$5-$AW$5)&lt;=(Assumptions!$C13*12),$AW46/(Assumptions!$C13*12),0)+IF((CG$5-$AX$5)&lt;=(Assumptions!$C13*12),$AX46/(Assumptions!$C13*12),0)+IF((CG$5-$AY$5)&lt;=(Assumptions!$C13*12),$AY46/(Assumptions!$C13*12),0)+IF((CG$5-$AZ$5)&lt;=(Assumptions!$C13*12),$AZ46/(Assumptions!$C13*12),0)+IF((CG$5-$BA$5)&lt;=(Assumptions!$C13*12),$BA46/(Assumptions!$C13*12),0)+IF((CG$5-$BB$5)&lt;=(Assumptions!$C13*12),$BB46/(Assumptions!$C13*12),0)+IF((CG$5-$BC$5)&lt;=(Assumptions!$C13*12),$BC46/(Assumptions!$C13*12),0)+IF((CG$5-$BD$5)&lt;=(Assumptions!$C13*12),$BD46/(Assumptions!$C13*12),0)+IF((CG$5-$BE$5)&lt;=(Assumptions!$C13*12),$BE46/(Assumptions!$C13*12),0)+IF((CG$5-$BF$5)&lt;=(Assumptions!$C13*12),$BF46/(Assumptions!$C13*12),0)+IF((CG$5-$BG$5)&lt;=(Assumptions!$C13*12),$BG46/(Assumptions!$C13*12),0)+IF((CG$5-$BH$5)&lt;=(Assumptions!$C13*12),$BH46/(Assumptions!$C13*12),0)+IF((CG$5-$BI$5)&lt;=(Assumptions!$C13*12),$BI46/(Assumptions!$C13*12),0)+IF((CG$5-$BJ$5)&lt;=(Assumptions!$C13*12),$BJ46/(Assumptions!$C13*12),0)+IF((CG$5-$BK$5)&lt;=(Assumptions!$C13*12),$BK46/(Assumptions!$C13*12),0)+IF((CG$5-$BL$5)&lt;=(Assumptions!$C13*12),$BL46/(Assumptions!$C13*12),0)+IF((CG$5-$BM$5)&lt;=(Assumptions!$C13*12),$BM46/(Assumptions!$C13*12),0)+IF((CG$5-$BN$5)&lt;=(Assumptions!$C13*12),$BN46/(Assumptions!$C13*12),0)+IF((CG$5-$BO$5)&lt;=(Assumptions!$C13*12),$BO46/(Assumptions!$C13*12),0)+IF((CG$5-$BP$5)&lt;=(Assumptions!$C13*12),$BP46/(Assumptions!$C13*12),0)+IF((CG$5-$BQ$5)&lt;=(Assumptions!$C13*12),$BQ46/(Assumptions!$C13*12),0)+IF((CG$5-$BR$5)&lt;=(Assumptions!$C13*12),$BR46/(Assumptions!$C13*12),0)+IF((CG$5-$BS$5)&lt;=(Assumptions!$C13*12),$BS46/(Assumptions!$C13*12),0)+IF((CG$5-$BT$5)&lt;=(Assumptions!$C13*12),$BT46/(Assumptions!$C13*12),0)+IF((CG$5-$BU$5)&lt;=(Assumptions!$C13*12),$BU46/(Assumptions!$C13*12),0)+IF((CG$5-$BV$5)&lt;=(Assumptions!$C13*12),$BV46/(Assumptions!$C13*12),0)+IF((CG$5-$BW$5)&lt;=(Assumptions!$C13*12),$BW46/(Assumptions!$C13*12),0)+IF((CG$5-$BX$5)&lt;=(Assumptions!$C13*12),$BX46/(Assumptions!$C13*12),0)+IF((CG$5-$BY$5)&lt;=(Assumptions!$C13*12),$BY46/(Assumptions!$C13*12),0)+IF((CG$5-$BZ$5)&lt;=(Assumptions!$C13*12),$BZ46/(Assumptions!$C13*12),0)+IF((CG$5-$CA$5)&lt;=(Assumptions!$C13*12),$CA46/(Assumptions!$C13*12),0)+IF((CG$5-$CB$5)&lt;=(Assumptions!$C13*12),$CB46/(Assumptions!$C13*12),0)+IF((CG$5-$CC$5)&lt;=(Assumptions!$C13*12),$CC46/(Assumptions!$C13*12),0)+IF((CG$5-$CD$5)&lt;=(Assumptions!$C13*12),$CD46/(Assumptions!$C13*12),0)+IF((CG$5-$CE$5)&lt;=(Assumptions!$C13*12),$CE46/(Assumptions!$C13*12),0)+IF((CG$5-$CF$5)&lt;=(Assumptions!$C13*12),$CF46/(Assumptions!$C13*12),0)</f>
        <v>0</v>
      </c>
      <c r="CH58" s="557">
        <f>IF((CH$5-$D$5)&lt;=(Assumptions!$C13*12),$D46/(Assumptions!$C13*12),0)+IF((CH$5-$E$5)&lt;=(Assumptions!$C13*12),$E46/(Assumptions!$C13*12),0)+IF((CH$5-$F$5)&lt;=(Assumptions!$C13*12),$F46/(Assumptions!$C13*12),0)+IF((CH$5-$G$5)&lt;=(Assumptions!$C13*12),$G46/(Assumptions!$C13*12),0)+IF((CH$5-$H$5)&lt;=(Assumptions!$C13*12),$H46/(Assumptions!$C13*12),0)+IF((CH$5-$I$5)&lt;=(Assumptions!$C13*12),$I46/(Assumptions!$C13*12),0)+IF((CH$5-$J$5)&lt;=(Assumptions!$C13*12),$J46/(Assumptions!$C13*12),0)+IF((CH$5-$K$5)&lt;=(Assumptions!$C13*12),$K46/(Assumptions!$C13*12),0)+IF((CH$5-$L$5)&lt;=(Assumptions!$C13*12),$L46/(Assumptions!$C13*12),0)+IF((CH$5-$M$5)&lt;=(Assumptions!$C13*12),$M46/(Assumptions!$C13*12),0)+IF((CH$5-$N$5)&lt;=(Assumptions!$C13*12),$N46/(Assumptions!$C13*12),0)+IF((CH$5-$O$5)&lt;=(Assumptions!$C13*12),$O46/(Assumptions!$C13*12),0)+IF((CH$5-$P$5)&lt;=(Assumptions!$C13*12),$P46/(Assumptions!$C13*12),0)+IF((CH$5-$Q$5)&lt;=(Assumptions!$C13*12),$Q46/(Assumptions!$C13*12),0)+IF((CH$5-$R$5)&lt;=(Assumptions!$C13*12),$R46/(Assumptions!$C13*12),0)+IF((CH$5-$S$5)&lt;=(Assumptions!$C13*12),$S46/(Assumptions!$C13*12),0)+IF((CH$5-$T$5)&lt;=(Assumptions!$C13*12),$T46/(Assumptions!$C13*12),0)+IF((CH$5-$U$5)&lt;=(Assumptions!$C13*12),$U46/(Assumptions!$C13*12),0)+IF((CH$5-$V$5)&lt;=(Assumptions!$C13*12),$V46/(Assumptions!$C13*12),0)+IF((CH$5-$W$5)&lt;=(Assumptions!$C13*12),$W46/(Assumptions!$C13*12),0)+IF((CH$5-$X$5)&lt;=(Assumptions!$C13*12),$X46/(Assumptions!$C13*12),0)+IF((CH$5-$Y$5)&lt;=(Assumptions!$C13*12),$Y46/(Assumptions!$C13*12),0)+IF((CH$5-$Z$5)&lt;=(Assumptions!$C13*12),$Z46/(Assumptions!$C13*12),0)+IF((CH$5-$AA$5)&lt;=(Assumptions!$C13*12),$AA46/(Assumptions!$C13*12),0)+IF((CH$5-$AB$5)&lt;=(Assumptions!$C13*12),$AB46/(Assumptions!$C13*12),0)+IF((CH$5-$AC$5)&lt;=(Assumptions!$C13*12),$AC46/(Assumptions!$C13*12),0)+IF((CH$5-$AD$5)&lt;=(Assumptions!$C13*12),$AD46/(Assumptions!$C13*12),0)+IF((CH$5-$AE$5)&lt;=(Assumptions!$C13*12),$AE46/(Assumptions!$C13*12),0)+IF((CH$5-$AF$5)&lt;=(Assumptions!$C13*12),$AF46/(Assumptions!$C13*12),0)+IF((CH$5-$AG$5)&lt;=(Assumptions!$C13*12),$AG46/(Assumptions!$C13*12),0)+IF((CH$5-$AH$5)&lt;=(Assumptions!$C13*12),$AH46/(Assumptions!$C13*12),0)+IF((CH$5-$AI$5)&lt;=(Assumptions!$C13*12),$AI46/(Assumptions!$C13*12),0)+IF((CH$5-$AJ$5)&lt;=(Assumptions!$C13*12),$AJ46/(Assumptions!$C13*12),0)+IF((CH$5-$AK$5)&lt;=(Assumptions!$C13*12),$AK46/(Assumptions!$C13*12),0)+IF((CH$5-$AL$5)&lt;=(Assumptions!$C13*12),$AL46/(Assumptions!$C13*12),0)+IF((CH$5-$AM$5)&lt;=(Assumptions!$C13*12),$AM46/(Assumptions!$C13*12),0)+IF((CH$5-$AN$5)&lt;=(Assumptions!$C13*12),$AN46/(Assumptions!$C13*12),0)+IF((CH$5-$AO$5)&lt;=(Assumptions!$C13*12),$AO46/(Assumptions!$C13*12),0)+IF((CH$5-$AP$5)&lt;=(Assumptions!$C13*12),$AP46/(Assumptions!$C13*12),0)+IF((CH$5-$AQ$5)&lt;=(Assumptions!$C13*12),$AQ46/(Assumptions!$C13*12),0)+IF((CH$5-$AR$5)&lt;=(Assumptions!$C13*12),$AR46/(Assumptions!$C13*12),0)+IF((CH$5-$AS$5)&lt;=(Assumptions!$C13*12),$AS46/(Assumptions!$C13*12),0)+IF((CH$5-$AT$5)&lt;=(Assumptions!$C13*12),$AT46/(Assumptions!$C13*12),0)+IF((CH$5-$AU$5)&lt;=(Assumptions!$C13*12),$AU46/(Assumptions!$C13*12),0)+IF((CH$5-$AV$5)&lt;=(Assumptions!$C13*12),$AV46/(Assumptions!$C13*12),0)+IF((CH$5-$AW$5)&lt;=(Assumptions!$C13*12),$AW46/(Assumptions!$C13*12),0)+IF((CH$5-$AX$5)&lt;=(Assumptions!$C13*12),$AX46/(Assumptions!$C13*12),0)+IF((CH$5-$AY$5)&lt;=(Assumptions!$C13*12),$AY46/(Assumptions!$C13*12),0)+IF((CH$5-$AZ$5)&lt;=(Assumptions!$C13*12),$AZ46/(Assumptions!$C13*12),0)+IF((CH$5-$BA$5)&lt;=(Assumptions!$C13*12),$BA46/(Assumptions!$C13*12),0)+IF((CH$5-$BB$5)&lt;=(Assumptions!$C13*12),$BB46/(Assumptions!$C13*12),0)+IF((CH$5-$BC$5)&lt;=(Assumptions!$C13*12),$BC46/(Assumptions!$C13*12),0)+IF((CH$5-$BD$5)&lt;=(Assumptions!$C13*12),$BD46/(Assumptions!$C13*12),0)+IF((CH$5-$BE$5)&lt;=(Assumptions!$C13*12),$BE46/(Assumptions!$C13*12),0)+IF((CH$5-$BF$5)&lt;=(Assumptions!$C13*12),$BF46/(Assumptions!$C13*12),0)+IF((CH$5-$BG$5)&lt;=(Assumptions!$C13*12),$BG46/(Assumptions!$C13*12),0)+IF((CH$5-$BH$5)&lt;=(Assumptions!$C13*12),$BH46/(Assumptions!$C13*12),0)+IF((CH$5-$BI$5)&lt;=(Assumptions!$C13*12),$BI46/(Assumptions!$C13*12),0)+IF((CH$5-$BJ$5)&lt;=(Assumptions!$C13*12),$BJ46/(Assumptions!$C13*12),0)+IF((CH$5-$BK$5)&lt;=(Assumptions!$C13*12),$BK46/(Assumptions!$C13*12),0)+IF((CH$5-$BL$5)&lt;=(Assumptions!$C13*12),$BL46/(Assumptions!$C13*12),0)+IF((CH$5-$BM$5)&lt;=(Assumptions!$C13*12),$BM46/(Assumptions!$C13*12),0)+IF((CH$5-$BN$5)&lt;=(Assumptions!$C13*12),$BN46/(Assumptions!$C13*12),0)+IF((CH$5-$BO$5)&lt;=(Assumptions!$C13*12),$BO46/(Assumptions!$C13*12),0)+IF((CH$5-$BP$5)&lt;=(Assumptions!$C13*12),$BP46/(Assumptions!$C13*12),0)+IF((CH$5-$BQ$5)&lt;=(Assumptions!$C13*12),$BQ46/(Assumptions!$C13*12),0)+IF((CH$5-$BR$5)&lt;=(Assumptions!$C13*12),$BR46/(Assumptions!$C13*12),0)+IF((CH$5-$BS$5)&lt;=(Assumptions!$C13*12),$BS46/(Assumptions!$C13*12),0)+IF((CH$5-$BT$5)&lt;=(Assumptions!$C13*12),$BT46/(Assumptions!$C13*12),0)+IF((CH$5-$BU$5)&lt;=(Assumptions!$C13*12),$BU46/(Assumptions!$C13*12),0)+IF((CH$5-$BV$5)&lt;=(Assumptions!$C13*12),$BV46/(Assumptions!$C13*12),0)+IF((CH$5-$BW$5)&lt;=(Assumptions!$C13*12),$BW46/(Assumptions!$C13*12),0)+IF((CH$5-$BX$5)&lt;=(Assumptions!$C13*12),$BX46/(Assumptions!$C13*12),0)+IF((CH$5-$BY$5)&lt;=(Assumptions!$C13*12),$BY46/(Assumptions!$C13*12),0)+IF((CH$5-$BZ$5)&lt;=(Assumptions!$C13*12),$BZ46/(Assumptions!$C13*12),0)+IF((CH$5-$CA$5)&lt;=(Assumptions!$C13*12),$CA46/(Assumptions!$C13*12),0)+IF((CH$5-$CB$5)&lt;=(Assumptions!$C13*12),$CB46/(Assumptions!$C13*12),0)+IF((CH$5-$CC$5)&lt;=(Assumptions!$C13*12),$CC46/(Assumptions!$C13*12),0)+IF((CH$5-$CD$5)&lt;=(Assumptions!$C13*12),$CD46/(Assumptions!$C13*12),0)+IF((CH$5-$CE$5)&lt;=(Assumptions!$C13*12),$CE46/(Assumptions!$C13*12),0)+IF((CH$5-$CF$5)&lt;=(Assumptions!$C13*12),$CF46/(Assumptions!$C13*12),0)+IF((CH$5-$CG$5)&lt;=(Assumptions!$C13*12),$CG46/(Assumptions!$C13*12),0)</f>
        <v>0</v>
      </c>
      <c r="CI58" s="557">
        <f>IF((CI$5-$D$5)&lt;=(Assumptions!$C13*12),$D46/(Assumptions!$C13*12),0)+IF((CI$5-$E$5)&lt;=(Assumptions!$C13*12),$E46/(Assumptions!$C13*12),0)+IF((CI$5-$F$5)&lt;=(Assumptions!$C13*12),$F46/(Assumptions!$C13*12),0)+IF((CI$5-$G$5)&lt;=(Assumptions!$C13*12),$G46/(Assumptions!$C13*12),0)+IF((CI$5-$H$5)&lt;=(Assumptions!$C13*12),$H46/(Assumptions!$C13*12),0)+IF((CI$5-$I$5)&lt;=(Assumptions!$C13*12),$I46/(Assumptions!$C13*12),0)+IF((CI$5-$J$5)&lt;=(Assumptions!$C13*12),$J46/(Assumptions!$C13*12),0)+IF((CI$5-$K$5)&lt;=(Assumptions!$C13*12),$K46/(Assumptions!$C13*12),0)+IF((CI$5-$L$5)&lt;=(Assumptions!$C13*12),$L46/(Assumptions!$C13*12),0)+IF((CI$5-$M$5)&lt;=(Assumptions!$C13*12),$M46/(Assumptions!$C13*12),0)+IF((CI$5-$N$5)&lt;=(Assumptions!$C13*12),$N46/(Assumptions!$C13*12),0)+IF((CI$5-$O$5)&lt;=(Assumptions!$C13*12),$O46/(Assumptions!$C13*12),0)+IF((CI$5-$P$5)&lt;=(Assumptions!$C13*12),$P46/(Assumptions!$C13*12),0)+IF((CI$5-$Q$5)&lt;=(Assumptions!$C13*12),$Q46/(Assumptions!$C13*12),0)+IF((CI$5-$R$5)&lt;=(Assumptions!$C13*12),$R46/(Assumptions!$C13*12),0)+IF((CI$5-$S$5)&lt;=(Assumptions!$C13*12),$S46/(Assumptions!$C13*12),0)+IF((CI$5-$T$5)&lt;=(Assumptions!$C13*12),$T46/(Assumptions!$C13*12),0)+IF((CI$5-$U$5)&lt;=(Assumptions!$C13*12),$U46/(Assumptions!$C13*12),0)+IF((CI$5-$V$5)&lt;=(Assumptions!$C13*12),$V46/(Assumptions!$C13*12),0)+IF((CI$5-$W$5)&lt;=(Assumptions!$C13*12),$W46/(Assumptions!$C13*12),0)+IF((CI$5-$X$5)&lt;=(Assumptions!$C13*12),$X46/(Assumptions!$C13*12),0)+IF((CI$5-$Y$5)&lt;=(Assumptions!$C13*12),$Y46/(Assumptions!$C13*12),0)+IF((CI$5-$Z$5)&lt;=(Assumptions!$C13*12),$Z46/(Assumptions!$C13*12),0)+IF((CI$5-$AA$5)&lt;=(Assumptions!$C13*12),$AA46/(Assumptions!$C13*12),0)+IF((CI$5-$AB$5)&lt;=(Assumptions!$C13*12),$AB46/(Assumptions!$C13*12),0)+IF((CI$5-$AC$5)&lt;=(Assumptions!$C13*12),$AC46/(Assumptions!$C13*12),0)+IF((CI$5-$AD$5)&lt;=(Assumptions!$C13*12),$AD46/(Assumptions!$C13*12),0)+IF((CI$5-$AE$5)&lt;=(Assumptions!$C13*12),$AE46/(Assumptions!$C13*12),0)+IF((CI$5-$AF$5)&lt;=(Assumptions!$C13*12),$AF46/(Assumptions!$C13*12),0)+IF((CI$5-$AG$5)&lt;=(Assumptions!$C13*12),$AG46/(Assumptions!$C13*12),0)+IF((CI$5-$AH$5)&lt;=(Assumptions!$C13*12),$AH46/(Assumptions!$C13*12),0)+IF((CI$5-$AI$5)&lt;=(Assumptions!$C13*12),$AI46/(Assumptions!$C13*12),0)+IF((CI$5-$AJ$5)&lt;=(Assumptions!$C13*12),$AJ46/(Assumptions!$C13*12),0)+IF((CI$5-$AK$5)&lt;=(Assumptions!$C13*12),$AK46/(Assumptions!$C13*12),0)+IF((CI$5-$AL$5)&lt;=(Assumptions!$C13*12),$AL46/(Assumptions!$C13*12),0)+IF((CI$5-$AM$5)&lt;=(Assumptions!$C13*12),$AM46/(Assumptions!$C13*12),0)+IF((CI$5-$AN$5)&lt;=(Assumptions!$C13*12),$AN46/(Assumptions!$C13*12),0)+IF((CI$5-$AO$5)&lt;=(Assumptions!$C13*12),$AO46/(Assumptions!$C13*12),0)+IF((CI$5-$AP$5)&lt;=(Assumptions!$C13*12),$AP46/(Assumptions!$C13*12),0)+IF((CI$5-$AQ$5)&lt;=(Assumptions!$C13*12),$AQ46/(Assumptions!$C13*12),0)+IF((CI$5-$AR$5)&lt;=(Assumptions!$C13*12),$AR46/(Assumptions!$C13*12),0)+IF((CI$5-$AS$5)&lt;=(Assumptions!$C13*12),$AS46/(Assumptions!$C13*12),0)+IF((CI$5-$AT$5)&lt;=(Assumptions!$C13*12),$AT46/(Assumptions!$C13*12),0)+IF((CI$5-$AU$5)&lt;=(Assumptions!$C13*12),$AU46/(Assumptions!$C13*12),0)+IF((CI$5-$AV$5)&lt;=(Assumptions!$C13*12),$AV46/(Assumptions!$C13*12),0)+IF((CI$5-$AW$5)&lt;=(Assumptions!$C13*12),$AW46/(Assumptions!$C13*12),0)+IF((CI$5-$AX$5)&lt;=(Assumptions!$C13*12),$AX46/(Assumptions!$C13*12),0)+IF((CI$5-$AY$5)&lt;=(Assumptions!$C13*12),$AY46/(Assumptions!$C13*12),0)+IF((CI$5-$AZ$5)&lt;=(Assumptions!$C13*12),$AZ46/(Assumptions!$C13*12),0)+IF((CI$5-$BA$5)&lt;=(Assumptions!$C13*12),$BA46/(Assumptions!$C13*12),0)+IF((CI$5-$BB$5)&lt;=(Assumptions!$C13*12),$BB46/(Assumptions!$C13*12),0)+IF((CI$5-$BC$5)&lt;=(Assumptions!$C13*12),$BC46/(Assumptions!$C13*12),0)+IF((CI$5-$BD$5)&lt;=(Assumptions!$C13*12),$BD46/(Assumptions!$C13*12),0)+IF((CI$5-$BE$5)&lt;=(Assumptions!$C13*12),$BE46/(Assumptions!$C13*12),0)+IF((CI$5-$BF$5)&lt;=(Assumptions!$C13*12),$BF46/(Assumptions!$C13*12),0)+IF((CI$5-$BG$5)&lt;=(Assumptions!$C13*12),$BG46/(Assumptions!$C13*12),0)+IF((CI$5-$BH$5)&lt;=(Assumptions!$C13*12),$BH46/(Assumptions!$C13*12),0)+IF((CI$5-$BI$5)&lt;=(Assumptions!$C13*12),$BI46/(Assumptions!$C13*12),0)+IF((CI$5-$BJ$5)&lt;=(Assumptions!$C13*12),$BJ46/(Assumptions!$C13*12),0)+IF((CI$5-$BK$5)&lt;=(Assumptions!$C13*12),$BK46/(Assumptions!$C13*12),0)+IF((CI$5-$BL$5)&lt;=(Assumptions!$C13*12),$BL46/(Assumptions!$C13*12),0)+IF((CI$5-$BM$5)&lt;=(Assumptions!$C13*12),$BM46/(Assumptions!$C13*12),0)+IF((CI$5-$BN$5)&lt;=(Assumptions!$C13*12),$BN46/(Assumptions!$C13*12),0)+IF((CI$5-$BO$5)&lt;=(Assumptions!$C13*12),$BO46/(Assumptions!$C13*12),0)+IF((CI$5-$BP$5)&lt;=(Assumptions!$C13*12),$BP46/(Assumptions!$C13*12),0)+IF((CI$5-$BQ$5)&lt;=(Assumptions!$C13*12),$BQ46/(Assumptions!$C13*12),0)+IF((CI$5-$BR$5)&lt;=(Assumptions!$C13*12),$BR46/(Assumptions!$C13*12),0)+IF((CI$5-$BS$5)&lt;=(Assumptions!$C13*12),$BS46/(Assumptions!$C13*12),0)+IF((CI$5-$BT$5)&lt;=(Assumptions!$C13*12),$BT46/(Assumptions!$C13*12),0)+IF((CI$5-$BU$5)&lt;=(Assumptions!$C13*12),$BU46/(Assumptions!$C13*12),0)+IF((CI$5-$BV$5)&lt;=(Assumptions!$C13*12),$BV46/(Assumptions!$C13*12),0)+IF((CI$5-$BW$5)&lt;=(Assumptions!$C13*12),$BW46/(Assumptions!$C13*12),0)+IF((CI$5-$BX$5)&lt;=(Assumptions!$C13*12),$BX46/(Assumptions!$C13*12),0)+IF((CI$5-$BY$5)&lt;=(Assumptions!$C13*12),$BY46/(Assumptions!$C13*12),0)+IF((CI$5-$BZ$5)&lt;=(Assumptions!$C13*12),$BZ46/(Assumptions!$C13*12),0)+IF((CI$5-$CA$5)&lt;=(Assumptions!$C13*12),$CA46/(Assumptions!$C13*12),0)+IF((CI$5-$CB$5)&lt;=(Assumptions!$C13*12),$CB46/(Assumptions!$C13*12),0)+IF((CI$5-$CC$5)&lt;=(Assumptions!$C13*12),$CC46/(Assumptions!$C13*12),0)+IF((CI$5-$CD$5)&lt;=(Assumptions!$C13*12),$CD46/(Assumptions!$C13*12),0)+IF((CI$5-$CE$5)&lt;=(Assumptions!$C13*12),$CE46/(Assumptions!$C13*12),0)+IF((CI$5-$CF$5)&lt;=(Assumptions!$C13*12),$CF46/(Assumptions!$C13*12),0)+IF((CI$5-$CG$5)&lt;=(Assumptions!$C13*12),$CG46/(Assumptions!$C13*12),0)+IF((CI$5-$CH$5)&lt;=(Assumptions!$C13*12),$CH46/(Assumptions!$C13*12),0)</f>
        <v>0</v>
      </c>
      <c r="CJ58" s="875"/>
      <c r="CK58" s="406">
        <v>54</v>
      </c>
    </row>
    <row r="59" spans="1:89" ht="13.5" customHeight="1">
      <c r="A59" s="875" t="str">
        <f t="shared" si="9"/>
        <v>Office furniture</v>
      </c>
      <c r="B59" s="875"/>
      <c r="C59" s="971" t="str">
        <f>Settings!$C$7</f>
        <v>USD</v>
      </c>
      <c r="D59" s="983">
        <f>+IF((D$5-$D$5)&lt;=(Assumptions!$C14*12),$D47/(Assumptions!$C14*12),0)</f>
        <v>0</v>
      </c>
      <c r="E59" s="557">
        <f>+IF((E$5-$D$5)&lt;=(Assumptions!$C14*12),$D47/(Assumptions!$C14*12),0)</f>
        <v>0</v>
      </c>
      <c r="F59" s="557">
        <f>IF((F$5-$D$5)&lt;=(Assumptions!$C14*12),$D47/(Assumptions!$C14*12),0)+IF((F$5-$E$5)&lt;=(Assumptions!$C14*12),$E47/(Assumptions!$C14*12),0)</f>
        <v>0</v>
      </c>
      <c r="G59" s="557">
        <f>IF((G$5-$D$5)&lt;=(Assumptions!$C14*12),$D47/(Assumptions!$C14*12),0)+IF((G$5-$E$5)&lt;=(Assumptions!$C14*12),$E47/(Assumptions!$C14*12),0)+IF((G$5-$F$5)&lt;=(Assumptions!$C14*12),$F47/(Assumptions!$C14*12),0)</f>
        <v>0</v>
      </c>
      <c r="H59" s="557">
        <f>IF((H$5-$D$5)&lt;=(Assumptions!$C14*12),$D47/(Assumptions!$C14*12),0)+IF((H$5-$E$5)&lt;=(Assumptions!$C14*12),$E47/(Assumptions!$C14*12),0)+IF((H$5-$F$5)&lt;=(Assumptions!$C14*12),$F47/(Assumptions!$C14*12),0)+IF((H$5-$G$5)&lt;=(Assumptions!$C14*12),$G47/(Assumptions!$C14*12),0)</f>
        <v>0</v>
      </c>
      <c r="I59" s="557">
        <f>IF((I$5-$D$5)&lt;=(Assumptions!$C14*12),$D47/(Assumptions!$C14*12),0)+IF((I$5-$E$5)&lt;=(Assumptions!$C14*12),$E47/(Assumptions!$C14*12),0)+IF((I$5-$F$5)&lt;=(Assumptions!$C14*12),$F47/(Assumptions!$C14*12),0)+IF((I$5-$G$5)&lt;=(Assumptions!$C14*12),$G47/(Assumptions!$C14*12),0)+IF((I$5-$H$5)&lt;=(Assumptions!$C14*12),$H47/(Assumptions!$C14*12),0)</f>
        <v>0</v>
      </c>
      <c r="J59" s="557">
        <f>IF((J$5-$D$5)&lt;=(Assumptions!$C14*12),$D47/(Assumptions!$C14*12),0)+IF((J$5-$E$5)&lt;=(Assumptions!$C14*12),$E47/(Assumptions!$C14*12),0)+IF((J$5-$F$5)&lt;=(Assumptions!$C14*12),$F47/(Assumptions!$C14*12),0)+IF((J$5-$G$5)&lt;=(Assumptions!$C14*12),$G47/(Assumptions!$C14*12),0)+IF((J$5-$H$5)&lt;=(Assumptions!$C14*12),$H47/(Assumptions!$C14*12),0)+IF((J$5-$I$5)&lt;=(Assumptions!$C14*12),$I47/(Assumptions!$C14*12),0)</f>
        <v>0</v>
      </c>
      <c r="K59" s="557">
        <f>IF((K$5-$D$5)&lt;=(Assumptions!$C14*12),$D47/(Assumptions!$C14*12),0)+IF((K$5-$E$5)&lt;=(Assumptions!$C14*12),$E47/(Assumptions!$C14*12),0)+IF((K$5-$F$5)&lt;=(Assumptions!$C14*12),$F47/(Assumptions!$C14*12),0)+IF((K$5-$G$5)&lt;=(Assumptions!$C14*12),$G47/(Assumptions!$C14*12),0)+IF((K$5-$H$5)&lt;=(Assumptions!$C14*12),$H47/(Assumptions!$C14*12),0)+IF((K$5-$I$5)&lt;=(Assumptions!$C14*12),$I47/(Assumptions!$C14*12),0)+IF((K$5-$J$5)&lt;=(Assumptions!$C14*12),$J47/(Assumptions!$C14*12),0)</f>
        <v>0</v>
      </c>
      <c r="L59" s="557">
        <f>IF((L$5-$D$5)&lt;=(Assumptions!$C14*12),$D47/(Assumptions!$C14*12),0)+IF((L$5-$E$5)&lt;=(Assumptions!$C14*12),$E47/(Assumptions!$C14*12),0)+IF((L$5-$F$5)&lt;=(Assumptions!$C14*12),$F47/(Assumptions!$C14*12),0)+IF((L$5-$G$5)&lt;=(Assumptions!$C14*12),$G47/(Assumptions!$C14*12),0)+IF((L$5-$H$5)&lt;=(Assumptions!$C14*12),$H47/(Assumptions!$C14*12),0)+IF((L$5-$I$5)&lt;=(Assumptions!$C14*12),$I47/(Assumptions!$C14*12),0)+IF((L$5-$J$5)&lt;=(Assumptions!$C14*12),$J47/(Assumptions!$C14*12),0)+IF((L$5-$K$5)&lt;=(Assumptions!$C14*12),$K47/(Assumptions!$C14*12),0)</f>
        <v>0</v>
      </c>
      <c r="M59" s="557">
        <f>IF((M$5-$D$5)&lt;=(Assumptions!$C14*12),$D47/(Assumptions!$C14*12),0)+IF((M$5-$E$5)&lt;=(Assumptions!$C14*12),$E47/(Assumptions!$C14*12),0)+IF((M$5-$F$5)&lt;=(Assumptions!$C14*12),$F47/(Assumptions!$C14*12),0)+IF((M$5-$G$5)&lt;=(Assumptions!$C14*12),$G47/(Assumptions!$C14*12),0)+IF((M$5-$H$5)&lt;=(Assumptions!$C14*12),$H47/(Assumptions!$C14*12),0)+IF((M$5-$I$5)&lt;=(Assumptions!$C14*12),$I47/(Assumptions!$C14*12),0)+IF((M$5-$J$5)&lt;=(Assumptions!$C14*12),$J47/(Assumptions!$C14*12),0)+IF((M$5-$K$5)&lt;=(Assumptions!$C14*12),$K47/(Assumptions!$C14*12),0)+IF((M$5-$L$5)&lt;=(Assumptions!$C14*12),$L47/(Assumptions!$C14*12),0)</f>
        <v>0</v>
      </c>
      <c r="N59" s="557">
        <f>IF((N$5-$D$5)&lt;=(Assumptions!$C14*12),$D47/(Assumptions!$C14*12),0)+IF((N$5-$E$5)&lt;=(Assumptions!$C14*12),$E47/(Assumptions!$C14*12),0)+IF((N$5-$F$5)&lt;=(Assumptions!$C14*12),$F47/(Assumptions!$C14*12),0)+IF((N$5-$G$5)&lt;=(Assumptions!$C14*12),$G47/(Assumptions!$C14*12),0)+IF((N$5-$H$5)&lt;=(Assumptions!$C14*12),$H47/(Assumptions!$C14*12),0)+IF((N$5-$I$5)&lt;=(Assumptions!$C14*12),$I47/(Assumptions!$C14*12),0)+IF((N$5-$J$5)&lt;=(Assumptions!$C14*12),$J47/(Assumptions!$C14*12),0)+IF((N$5-$K$5)&lt;=(Assumptions!$C14*12),$K47/(Assumptions!$C14*12),0)+IF((N$5-$L$5)&lt;=(Assumptions!$C14*12),$L47/(Assumptions!$C14*12),0)+IF((N$5-$M$5)&lt;=(Assumptions!$C14*12),$M47/(Assumptions!$C14*12),0)</f>
        <v>0</v>
      </c>
      <c r="O59" s="557">
        <f>IF((O$5-$D$5)&lt;=(Assumptions!$C14*12),$D47/(Assumptions!$C14*12),0)+IF((O$5-$E$5)&lt;=(Assumptions!$C14*12),$E47/(Assumptions!$C14*12),0)+IF((O$5-$F$5)&lt;=(Assumptions!$C14*12),$F47/(Assumptions!$C14*12),0)+IF((O$5-$G$5)&lt;=(Assumptions!$C14*12),$G47/(Assumptions!$C14*12),0)+IF((O$5-$H$5)&lt;=(Assumptions!$C14*12),$H47/(Assumptions!$C14*12),0)+IF((O$5-$I$5)&lt;=(Assumptions!$C14*12),$I47/(Assumptions!$C14*12),0)+IF((O$5-$J$5)&lt;=(Assumptions!$C14*12),$J47/(Assumptions!$C14*12),0)+IF((O$5-$K$5)&lt;=(Assumptions!$C14*12),$K47/(Assumptions!$C14*12),0)+IF((O$5-$L$5)&lt;=(Assumptions!$C14*12),$L47/(Assumptions!$C14*12),0)+IF((O$5-$M$5)&lt;=(Assumptions!$C14*12),$M47/(Assumptions!$C14*12),0)+IF((O$5-$N$5)&lt;=(Assumptions!$C14*12),$N47/(Assumptions!$C14*12),0)</f>
        <v>0</v>
      </c>
      <c r="P59" s="557">
        <f>IF((P$5-$D$5)&lt;=(Assumptions!$C14*12),$D47/(Assumptions!$C14*12),0)+IF((P$5-$E$5)&lt;=(Assumptions!$C14*12),$E47/(Assumptions!$C14*12),0)+IF((P$5-$F$5)&lt;=(Assumptions!$C14*12),$F47/(Assumptions!$C14*12),0)+IF((P$5-$G$5)&lt;=(Assumptions!$C14*12),$G47/(Assumptions!$C14*12),0)+IF((P$5-$H$5)&lt;=(Assumptions!$C14*12),$H47/(Assumptions!$C14*12),0)+IF((P$5-$I$5)&lt;=(Assumptions!$C14*12),$I47/(Assumptions!$C14*12),0)+IF((P$5-$J$5)&lt;=(Assumptions!$C14*12),$J47/(Assumptions!$C14*12),0)+IF((P$5-$K$5)&lt;=(Assumptions!$C14*12),$K47/(Assumptions!$C14*12),0)+IF((P$5-$L$5)&lt;=(Assumptions!$C14*12),$L47/(Assumptions!$C14*12),0)+IF((P$5-$M$5)&lt;=(Assumptions!$C14*12),$M47/(Assumptions!$C14*12),0)+IF((P$5-$N$5)&lt;=(Assumptions!$C14*12),$N47/(Assumptions!$C14*12),0)+IF((P$5-$O$5)&lt;=(Assumptions!$C14*12),$O47/(Assumptions!$C14*12),0)</f>
        <v>0</v>
      </c>
      <c r="Q59" s="557">
        <f>IF((Q$5-$D$5)&lt;=(Assumptions!$C14*12),$D47/(Assumptions!$C14*12),0)+IF((Q$5-$E$5)&lt;=(Assumptions!$C14*12),$E47/(Assumptions!$C14*12),0)+IF((Q$5-$F$5)&lt;=(Assumptions!$C14*12),$F47/(Assumptions!$C14*12),0)+IF((Q$5-$G$5)&lt;=(Assumptions!$C14*12),$G47/(Assumptions!$C14*12),0)+IF((Q$5-$H$5)&lt;=(Assumptions!$C14*12),$H47/(Assumptions!$C14*12),0)+IF((Q$5-$I$5)&lt;=(Assumptions!$C14*12),$I47/(Assumptions!$C14*12),0)+IF((Q$5-$J$5)&lt;=(Assumptions!$C14*12),$J47/(Assumptions!$C14*12),0)+IF((Q$5-$K$5)&lt;=(Assumptions!$C14*12),$K47/(Assumptions!$C14*12),0)+IF((Q$5-$L$5)&lt;=(Assumptions!$C14*12),$L47/(Assumptions!$C14*12),0)+IF((Q$5-$M$5)&lt;=(Assumptions!$C14*12),$M47/(Assumptions!$C14*12),0)+IF((Q$5-$N$5)&lt;=(Assumptions!$C14*12),$N47/(Assumptions!$C14*12),0)+IF((Q$5-$O$5)&lt;=(Assumptions!$C14*12),$O47/(Assumptions!$C14*12),0)+IF((Q$5-$P$5)&lt;=(Assumptions!$C14*12),$P47/(Assumptions!$C14*12),0)</f>
        <v>0</v>
      </c>
      <c r="R59" s="557">
        <f>IF((R$5-$D$5)&lt;=(Assumptions!$C14*12),$D47/(Assumptions!$C14*12),0)+IF((R$5-$E$5)&lt;=(Assumptions!$C14*12),$E47/(Assumptions!$C14*12),0)+IF((R$5-$F$5)&lt;=(Assumptions!$C14*12),$F47/(Assumptions!$C14*12),0)+IF((R$5-$G$5)&lt;=(Assumptions!$C14*12),$G47/(Assumptions!$C14*12),0)+IF((R$5-$H$5)&lt;=(Assumptions!$C14*12),$H47/(Assumptions!$C14*12),0)+IF((R$5-$I$5)&lt;=(Assumptions!$C14*12),$I47/(Assumptions!$C14*12),0)+IF((R$5-$J$5)&lt;=(Assumptions!$C14*12),$J47/(Assumptions!$C14*12),0)+IF((R$5-$K$5)&lt;=(Assumptions!$C14*12),$K47/(Assumptions!$C14*12),0)+IF((R$5-$L$5)&lt;=(Assumptions!$C14*12),$L47/(Assumptions!$C14*12),0)+IF((R$5-$M$5)&lt;=(Assumptions!$C14*12),$M47/(Assumptions!$C14*12),0)+IF((R$5-$N$5)&lt;=(Assumptions!$C14*12),$N47/(Assumptions!$C14*12),0)+IF((R$5-$O$5)&lt;=(Assumptions!$C14*12),$O47/(Assumptions!$C14*12),0)+IF((R$5-$P$5)&lt;=(Assumptions!$C14*12),$P47/(Assumptions!$C14*12),0)+IF((R$5-$Q$5)&lt;=(Assumptions!$C14*12),$Q47/(Assumptions!$C14*12),0)</f>
        <v>0</v>
      </c>
      <c r="S59" s="557">
        <f>IF((S$5-$D$5)&lt;=(Assumptions!$C14*12),$D47/(Assumptions!$C14*12),0)+IF((S$5-$E$5)&lt;=(Assumptions!$C14*12),$E47/(Assumptions!$C14*12),0)+IF((S$5-$F$5)&lt;=(Assumptions!$C14*12),$F47/(Assumptions!$C14*12),0)+IF((S$5-$G$5)&lt;=(Assumptions!$C14*12),$G47/(Assumptions!$C14*12),0)+IF((S$5-$H$5)&lt;=(Assumptions!$C14*12),$H47/(Assumptions!$C14*12),0)+IF((S$5-$I$5)&lt;=(Assumptions!$C14*12),$I47/(Assumptions!$C14*12),0)+IF((S$5-$J$5)&lt;=(Assumptions!$C14*12),$J47/(Assumptions!$C14*12),0)+IF((S$5-$K$5)&lt;=(Assumptions!$C14*12),$K47/(Assumptions!$C14*12),0)+IF((S$5-$L$5)&lt;=(Assumptions!$C14*12),$L47/(Assumptions!$C14*12),0)+IF((S$5-$M$5)&lt;=(Assumptions!$C14*12),$M47/(Assumptions!$C14*12),0)+IF((S$5-$N$5)&lt;=(Assumptions!$C14*12),$N47/(Assumptions!$C14*12),0)+IF((S$5-$O$5)&lt;=(Assumptions!$C14*12),$O47/(Assumptions!$C14*12),0)+IF((S$5-$P$5)&lt;=(Assumptions!$C14*12),$P47/(Assumptions!$C14*12),0)+IF((S$5-$Q$5)&lt;=(Assumptions!$C14*12),$Q47/(Assumptions!$C14*12),0)+IF((S$5-$R$5)&lt;=(Assumptions!$C14*12),$R47/(Assumptions!$C14*12),0)</f>
        <v>0</v>
      </c>
      <c r="T59" s="557">
        <f>IF((T$5-$D$5)&lt;=(Assumptions!$C14*12),$D47/(Assumptions!$C14*12),0)+IF((T$5-$E$5)&lt;=(Assumptions!$C14*12),$E47/(Assumptions!$C14*12),0)+IF((T$5-$F$5)&lt;=(Assumptions!$C14*12),$F47/(Assumptions!$C14*12),0)+IF((T$5-$G$5)&lt;=(Assumptions!$C14*12),$G47/(Assumptions!$C14*12),0)+IF((T$5-$H$5)&lt;=(Assumptions!$C14*12),$H47/(Assumptions!$C14*12),0)+IF((T$5-$I$5)&lt;=(Assumptions!$C14*12),$I47/(Assumptions!$C14*12),0)+IF((T$5-$J$5)&lt;=(Assumptions!$C14*12),$J47/(Assumptions!$C14*12),0)+IF((T$5-$K$5)&lt;=(Assumptions!$C14*12),$K47/(Assumptions!$C14*12),0)+IF((T$5-$L$5)&lt;=(Assumptions!$C14*12),$L47/(Assumptions!$C14*12),0)+IF((T$5-$M$5)&lt;=(Assumptions!$C14*12),$M47/(Assumptions!$C14*12),0)+IF((T$5-$N$5)&lt;=(Assumptions!$C14*12),$N47/(Assumptions!$C14*12),0)+IF((T$5-$O$5)&lt;=(Assumptions!$C14*12),$O47/(Assumptions!$C14*12),0)+IF((T$5-$P$5)&lt;=(Assumptions!$C14*12),$P47/(Assumptions!$C14*12),0)+IF((T$5-$Q$5)&lt;=(Assumptions!$C14*12),$Q47/(Assumptions!$C14*12),0)+IF((T$5-$R$5)&lt;=(Assumptions!$C14*12),$R47/(Assumptions!$C14*12),0)+IF((T$5-$S$5)&lt;=(Assumptions!$C14*12),$S47/(Assumptions!$C14*12),0)</f>
        <v>0</v>
      </c>
      <c r="U59" s="557">
        <f>IF((U$5-$D$5)&lt;=(Assumptions!$C14*12),$D47/(Assumptions!$C14*12),0)+IF((U$5-$E$5)&lt;=(Assumptions!$C14*12),$E47/(Assumptions!$C14*12),0)+IF((U$5-$F$5)&lt;=(Assumptions!$C14*12),$F47/(Assumptions!$C14*12),0)+IF((U$5-$G$5)&lt;=(Assumptions!$C14*12),$G47/(Assumptions!$C14*12),0)+IF((U$5-$H$5)&lt;=(Assumptions!$C14*12),$H47/(Assumptions!$C14*12),0)+IF((U$5-$I$5)&lt;=(Assumptions!$C14*12),$I47/(Assumptions!$C14*12),0)+IF((U$5-$J$5)&lt;=(Assumptions!$C14*12),$J47/(Assumptions!$C14*12),0)+IF((U$5-$K$5)&lt;=(Assumptions!$C14*12),$K47/(Assumptions!$C14*12),0)+IF((U$5-$L$5)&lt;=(Assumptions!$C14*12),$L47/(Assumptions!$C14*12),0)+IF((U$5-$M$5)&lt;=(Assumptions!$C14*12),$M47/(Assumptions!$C14*12),0)+IF((U$5-$N$5)&lt;=(Assumptions!$C14*12),$N47/(Assumptions!$C14*12),0)+IF((U$5-$O$5)&lt;=(Assumptions!$C14*12),$O47/(Assumptions!$C14*12),0)+IF((U$5-$P$5)&lt;=(Assumptions!$C14*12),$P47/(Assumptions!$C14*12),0)+IF((U$5-$Q$5)&lt;=(Assumptions!$C14*12),$Q47/(Assumptions!$C14*12),0)+IF((U$5-$R$5)&lt;=(Assumptions!$C14*12),$R47/(Assumptions!$C14*12),0)+IF((U$5-$S$5)&lt;=(Assumptions!$C14*12),$S47/(Assumptions!$C14*12),0)+IF((U$5-$T$5)&lt;=(Assumptions!$C14*12),$T47/(Assumptions!$C14*12),0)</f>
        <v>0</v>
      </c>
      <c r="V59" s="557">
        <f>IF((V$5-$D$5)&lt;=(Assumptions!$C14*12),$D47/(Assumptions!$C14*12),0)+IF((V$5-$E$5)&lt;=(Assumptions!$C14*12),$E47/(Assumptions!$C14*12),0)+IF((V$5-$F$5)&lt;=(Assumptions!$C14*12),$F47/(Assumptions!$C14*12),0)+IF((V$5-$G$5)&lt;=(Assumptions!$C14*12),$G47/(Assumptions!$C14*12),0)+IF((V$5-$H$5)&lt;=(Assumptions!$C14*12),$H47/(Assumptions!$C14*12),0)+IF((V$5-$I$5)&lt;=(Assumptions!$C14*12),$I47/(Assumptions!$C14*12),0)+IF((V$5-$J$5)&lt;=(Assumptions!$C14*12),$J47/(Assumptions!$C14*12),0)+IF((V$5-$K$5)&lt;=(Assumptions!$C14*12),$K47/(Assumptions!$C14*12),0)+IF((V$5-$L$5)&lt;=(Assumptions!$C14*12),$L47/(Assumptions!$C14*12),0)+IF((V$5-$M$5)&lt;=(Assumptions!$C14*12),$M47/(Assumptions!$C14*12),0)+IF((V$5-$N$5)&lt;=(Assumptions!$C14*12),$N47/(Assumptions!$C14*12),0)+IF((V$5-$O$5)&lt;=(Assumptions!$C14*12),$O47/(Assumptions!$C14*12),0)+IF((V$5-$P$5)&lt;=(Assumptions!$C14*12),$P47/(Assumptions!$C14*12),0)+IF((V$5-$Q$5)&lt;=(Assumptions!$C14*12),$Q47/(Assumptions!$C14*12),0)+IF((V$5-$R$5)&lt;=(Assumptions!$C14*12),$R47/(Assumptions!$C14*12),0)+IF((V$5-$S$5)&lt;=(Assumptions!$C14*12),$S47/(Assumptions!$C14*12),0)+IF((V$5-$T$5)&lt;=(Assumptions!$C14*12),$T47/(Assumptions!$C14*12),0)+IF((V$5-$U$5)&lt;=(Assumptions!$C14*12),$U47/(Assumptions!$C14*12),0)</f>
        <v>0</v>
      </c>
      <c r="W59" s="557">
        <f>IF((W$5-$D$5)&lt;=(Assumptions!$C14*12),$D47/(Assumptions!$C14*12),0)+IF((W$5-$E$5)&lt;=(Assumptions!$C14*12),$E47/(Assumptions!$C14*12),0)+IF((W$5-$F$5)&lt;=(Assumptions!$C14*12),$F47/(Assumptions!$C14*12),0)+IF((W$5-$G$5)&lt;=(Assumptions!$C14*12),$G47/(Assumptions!$C14*12),0)+IF((W$5-$H$5)&lt;=(Assumptions!$C14*12),$H47/(Assumptions!$C14*12),0)+IF((W$5-$I$5)&lt;=(Assumptions!$C14*12),$I47/(Assumptions!$C14*12),0)+IF((W$5-$J$5)&lt;=(Assumptions!$C14*12),$J47/(Assumptions!$C14*12),0)+IF((W$5-$K$5)&lt;=(Assumptions!$C14*12),$K47/(Assumptions!$C14*12),0)+IF((W$5-$L$5)&lt;=(Assumptions!$C14*12),$L47/(Assumptions!$C14*12),0)+IF((W$5-$M$5)&lt;=(Assumptions!$C14*12),$M47/(Assumptions!$C14*12),0)+IF((W$5-$N$5)&lt;=(Assumptions!$C14*12),$N47/(Assumptions!$C14*12),0)+IF((W$5-$O$5)&lt;=(Assumptions!$C14*12),$O47/(Assumptions!$C14*12),0)+IF((W$5-$P$5)&lt;=(Assumptions!$C14*12),$P47/(Assumptions!$C14*12),0)+IF((W$5-$Q$5)&lt;=(Assumptions!$C14*12),$Q47/(Assumptions!$C14*12),0)+IF((W$5-$R$5)&lt;=(Assumptions!$C14*12),$R47/(Assumptions!$C14*12),0)+IF((W$5-$S$5)&lt;=(Assumptions!$C14*12),$S47/(Assumptions!$C14*12),0)+IF((W$5-$T$5)&lt;=(Assumptions!$C14*12),$T47/(Assumptions!$C14*12),0)+IF((W$5-$U$5)&lt;=(Assumptions!$C14*12),$U47/(Assumptions!$C14*12),0)+IF((W$5-$V$5)&lt;=(Assumptions!$C14*12),$V47/(Assumptions!$C14*12),0)</f>
        <v>0</v>
      </c>
      <c r="X59" s="557">
        <f>IF((X$5-$D$5)&lt;=(Assumptions!$C14*12),$D47/(Assumptions!$C14*12),0)+IF((X$5-$E$5)&lt;=(Assumptions!$C14*12),$E47/(Assumptions!$C14*12),0)+IF((X$5-$F$5)&lt;=(Assumptions!$C14*12),$F47/(Assumptions!$C14*12),0)+IF((X$5-$G$5)&lt;=(Assumptions!$C14*12),$G47/(Assumptions!$C14*12),0)+IF((X$5-$H$5)&lt;=(Assumptions!$C14*12),$H47/(Assumptions!$C14*12),0)+IF((X$5-$I$5)&lt;=(Assumptions!$C14*12),$I47/(Assumptions!$C14*12),0)+IF((X$5-$J$5)&lt;=(Assumptions!$C14*12),$J47/(Assumptions!$C14*12),0)+IF((X$5-$K$5)&lt;=(Assumptions!$C14*12),$K47/(Assumptions!$C14*12),0)+IF((X$5-$L$5)&lt;=(Assumptions!$C14*12),$L47/(Assumptions!$C14*12),0)+IF((X$5-$M$5)&lt;=(Assumptions!$C14*12),$M47/(Assumptions!$C14*12),0)+IF((X$5-$N$5)&lt;=(Assumptions!$C14*12),$N47/(Assumptions!$C14*12),0)+IF((X$5-$O$5)&lt;=(Assumptions!$C14*12),$O47/(Assumptions!$C14*12),0)+IF((X$5-$P$5)&lt;=(Assumptions!$C14*12),$P47/(Assumptions!$C14*12),0)+IF((X$5-$Q$5)&lt;=(Assumptions!$C14*12),$Q47/(Assumptions!$C14*12),0)+IF((X$5-$R$5)&lt;=(Assumptions!$C14*12),$R47/(Assumptions!$C14*12),0)+IF((X$5-$S$5)&lt;=(Assumptions!$C14*12),$S47/(Assumptions!$C14*12),0)+IF((X$5-$T$5)&lt;=(Assumptions!$C14*12),$T47/(Assumptions!$C14*12),0)+IF((X$5-$U$5)&lt;=(Assumptions!$C14*12),$U47/(Assumptions!$C14*12),0)+IF((X$5-$V$5)&lt;=(Assumptions!$C14*12),$V47/(Assumptions!$C14*12),0)+IF((X$5-$W$5)&lt;=(Assumptions!$C14*12),$W47/(Assumptions!$C14*12),0)</f>
        <v>0</v>
      </c>
      <c r="Y59" s="557">
        <f>IF((Y$5-$D$5)&lt;=(Assumptions!$C14*12),$D47/(Assumptions!$C14*12),0)+IF((Y$5-$E$5)&lt;=(Assumptions!$C14*12),$E47/(Assumptions!$C14*12),0)+IF((Y$5-$F$5)&lt;=(Assumptions!$C14*12),$F47/(Assumptions!$C14*12),0)+IF((Y$5-$G$5)&lt;=(Assumptions!$C14*12),$G47/(Assumptions!$C14*12),0)+IF((Y$5-$H$5)&lt;=(Assumptions!$C14*12),$H47/(Assumptions!$C14*12),0)+IF((Y$5-$I$5)&lt;=(Assumptions!$C14*12),$I47/(Assumptions!$C14*12),0)+IF((Y$5-$J$5)&lt;=(Assumptions!$C14*12),$J47/(Assumptions!$C14*12),0)+IF((Y$5-$K$5)&lt;=(Assumptions!$C14*12),$K47/(Assumptions!$C14*12),0)+IF((Y$5-$L$5)&lt;=(Assumptions!$C14*12),$L47/(Assumptions!$C14*12),0)+IF((Y$5-$M$5)&lt;=(Assumptions!$C14*12),$M47/(Assumptions!$C14*12),0)+IF((Y$5-$N$5)&lt;=(Assumptions!$C14*12),$N47/(Assumptions!$C14*12),0)+IF((Y$5-$O$5)&lt;=(Assumptions!$C14*12),$O47/(Assumptions!$C14*12),0)+IF((Y$5-$P$5)&lt;=(Assumptions!$C14*12),$P47/(Assumptions!$C14*12),0)+IF((Y$5-$Q$5)&lt;=(Assumptions!$C14*12),$Q47/(Assumptions!$C14*12),0)+IF((Y$5-$R$5)&lt;=(Assumptions!$C14*12),$R47/(Assumptions!$C14*12),0)+IF((Y$5-$S$5)&lt;=(Assumptions!$C14*12),$S47/(Assumptions!$C14*12),0)+IF((Y$5-$T$5)&lt;=(Assumptions!$C14*12),$T47/(Assumptions!$C14*12),0)+IF((Y$5-$U$5)&lt;=(Assumptions!$C14*12),$U47/(Assumptions!$C14*12),0)+IF((Y$5-$V$5)&lt;=(Assumptions!$C14*12),$V47/(Assumptions!$C14*12),0)+IF((Y$5-$W$5)&lt;=(Assumptions!$C14*12),$W47/(Assumptions!$C14*12),0)+IF((Y$5-$X$5)&lt;=(Assumptions!$C14*12),$X47/(Assumptions!$C14*12),0)</f>
        <v>0</v>
      </c>
      <c r="Z59" s="557">
        <f>IF((Z$5-$D$5)&lt;=(Assumptions!$C14*12),$D47/(Assumptions!$C14*12),0)+IF((Z$5-$E$5)&lt;=(Assumptions!$C14*12),$E47/(Assumptions!$C14*12),0)+IF((Z$5-$F$5)&lt;=(Assumptions!$C14*12),$F47/(Assumptions!$C14*12),0)+IF((Z$5-$G$5)&lt;=(Assumptions!$C14*12),$G47/(Assumptions!$C14*12),0)+IF((Z$5-$H$5)&lt;=(Assumptions!$C14*12),$H47/(Assumptions!$C14*12),0)+IF((Z$5-$I$5)&lt;=(Assumptions!$C14*12),$I47/(Assumptions!$C14*12),0)+IF((Z$5-$J$5)&lt;=(Assumptions!$C14*12),$J47/(Assumptions!$C14*12),0)+IF((Z$5-$K$5)&lt;=(Assumptions!$C14*12),$K47/(Assumptions!$C14*12),0)+IF((Z$5-$L$5)&lt;=(Assumptions!$C14*12),$L47/(Assumptions!$C14*12),0)+IF((Z$5-$M$5)&lt;=(Assumptions!$C14*12),$M47/(Assumptions!$C14*12),0)+IF((Z$5-$N$5)&lt;=(Assumptions!$C14*12),$N47/(Assumptions!$C14*12),0)+IF((Z$5-$O$5)&lt;=(Assumptions!$C14*12),$O47/(Assumptions!$C14*12),0)+IF((Z$5-$P$5)&lt;=(Assumptions!$C14*12),$P47/(Assumptions!$C14*12),0)+IF((Z$5-$Q$5)&lt;=(Assumptions!$C14*12),$Q47/(Assumptions!$C14*12),0)+IF((Z$5-$R$5)&lt;=(Assumptions!$C14*12),$R47/(Assumptions!$C14*12),0)+IF((Z$5-$S$5)&lt;=(Assumptions!$C14*12),$S47/(Assumptions!$C14*12),0)+IF((Z$5-$T$5)&lt;=(Assumptions!$C14*12),$T47/(Assumptions!$C14*12),0)+IF((Z$5-$U$5)&lt;=(Assumptions!$C14*12),$U47/(Assumptions!$C14*12),0)+IF((Z$5-$V$5)&lt;=(Assumptions!$C14*12),$V47/(Assumptions!$C14*12),0)+IF((Z$5-$W$5)&lt;=(Assumptions!$C14*12),$W47/(Assumptions!$C14*12),0)+IF((Z$5-$X$5)&lt;=(Assumptions!$C14*12),$X47/(Assumptions!$C14*12),0)+IF((Z$5-$Y$5)&lt;=(Assumptions!$C14*12),$Y47/(Assumptions!$C14*12),0)</f>
        <v>0</v>
      </c>
      <c r="AA59" s="557">
        <f>IF((AA$5-$D$5)&lt;=(Assumptions!$C14*12),$D47/(Assumptions!$C14*12),0)+IF((AA$5-$E$5)&lt;=(Assumptions!$C14*12),$E47/(Assumptions!$C14*12),0)+IF((AA$5-$F$5)&lt;=(Assumptions!$C14*12),$F47/(Assumptions!$C14*12),0)+IF((AA$5-$G$5)&lt;=(Assumptions!$C14*12),$G47/(Assumptions!$C14*12),0)+IF((AA$5-$H$5)&lt;=(Assumptions!$C14*12),$H47/(Assumptions!$C14*12),0)+IF((AA$5-$I$5)&lt;=(Assumptions!$C14*12),$I47/(Assumptions!$C14*12),0)+IF((AA$5-$J$5)&lt;=(Assumptions!$C14*12),$J47/(Assumptions!$C14*12),0)+IF((AA$5-$K$5)&lt;=(Assumptions!$C14*12),$K47/(Assumptions!$C14*12),0)+IF((AA$5-$L$5)&lt;=(Assumptions!$C14*12),$L47/(Assumptions!$C14*12),0)+IF((AA$5-$M$5)&lt;=(Assumptions!$C14*12),$M47/(Assumptions!$C14*12),0)+IF((AA$5-$N$5)&lt;=(Assumptions!$C14*12),$N47/(Assumptions!$C14*12),0)+IF((AA$5-$O$5)&lt;=(Assumptions!$C14*12),$O47/(Assumptions!$C14*12),0)+IF((AA$5-$P$5)&lt;=(Assumptions!$C14*12),$P47/(Assumptions!$C14*12),0)+IF((AA$5-$Q$5)&lt;=(Assumptions!$C14*12),$Q47/(Assumptions!$C14*12),0)+IF((AA$5-$R$5)&lt;=(Assumptions!$C14*12),$R47/(Assumptions!$C14*12),0)+IF((AA$5-$S$5)&lt;=(Assumptions!$C14*12),$S47/(Assumptions!$C14*12),0)+IF((AA$5-$T$5)&lt;=(Assumptions!$C14*12),$T47/(Assumptions!$C14*12),0)+IF((AA$5-$U$5)&lt;=(Assumptions!$C14*12),$U47/(Assumptions!$C14*12),0)+IF((AA$5-$V$5)&lt;=(Assumptions!$C14*12),$V47/(Assumptions!$C14*12),0)+IF((AA$5-$W$5)&lt;=(Assumptions!$C14*12),$W47/(Assumptions!$C14*12),0)+IF((AA$5-$X$5)&lt;=(Assumptions!$C14*12),$X47/(Assumptions!$C14*12),0)+IF((AA$5-$Y$5)&lt;=(Assumptions!$C14*12),$Y47/(Assumptions!$C14*12),0)+IF((AA$5-$Z$5)&lt;=(Assumptions!$C14*12),$Z47/(Assumptions!$C14*12),0)</f>
        <v>0</v>
      </c>
      <c r="AB59" s="557">
        <f>IF((AB$5-$D$5)&lt;=(Assumptions!$C14*12),$D47/(Assumptions!$C14*12),0)+IF((AB$5-$E$5)&lt;=(Assumptions!$C14*12),$E47/(Assumptions!$C14*12),0)+IF((AB$5-$F$5)&lt;=(Assumptions!$C14*12),$F47/(Assumptions!$C14*12),0)+IF((AB$5-$G$5)&lt;=(Assumptions!$C14*12),$G47/(Assumptions!$C14*12),0)+IF((AB$5-$H$5)&lt;=(Assumptions!$C14*12),$H47/(Assumptions!$C14*12),0)+IF((AB$5-$I$5)&lt;=(Assumptions!$C14*12),$I47/(Assumptions!$C14*12),0)+IF((AB$5-$J$5)&lt;=(Assumptions!$C14*12),$J47/(Assumptions!$C14*12),0)+IF((AB$5-$K$5)&lt;=(Assumptions!$C14*12),$K47/(Assumptions!$C14*12),0)+IF((AB$5-$L$5)&lt;=(Assumptions!$C14*12),$L47/(Assumptions!$C14*12),0)+IF((AB$5-$M$5)&lt;=(Assumptions!$C14*12),$M47/(Assumptions!$C14*12),0)+IF((AB$5-$N$5)&lt;=(Assumptions!$C14*12),$N47/(Assumptions!$C14*12),0)+IF((AB$5-$O$5)&lt;=(Assumptions!$C14*12),$O47/(Assumptions!$C14*12),0)+IF((AB$5-$P$5)&lt;=(Assumptions!$C14*12),$P47/(Assumptions!$C14*12),0)+IF((AB$5-$Q$5)&lt;=(Assumptions!$C14*12),$Q47/(Assumptions!$C14*12),0)+IF((AB$5-$R$5)&lt;=(Assumptions!$C14*12),$R47/(Assumptions!$C14*12),0)+IF((AB$5-$S$5)&lt;=(Assumptions!$C14*12),$S47/(Assumptions!$C14*12),0)+IF((AB$5-$T$5)&lt;=(Assumptions!$C14*12),$T47/(Assumptions!$C14*12),0)+IF((AB$5-$U$5)&lt;=(Assumptions!$C14*12),$U47/(Assumptions!$C14*12),0)+IF((AB$5-$V$5)&lt;=(Assumptions!$C14*12),$V47/(Assumptions!$C14*12),0)+IF((AB$5-$W$5)&lt;=(Assumptions!$C14*12),$W47/(Assumptions!$C14*12),0)+IF((AB$5-$X$5)&lt;=(Assumptions!$C14*12),$X47/(Assumptions!$C14*12),0)+IF((AB$5-$Y$5)&lt;=(Assumptions!$C14*12),$Y47/(Assumptions!$C14*12),0)+IF((AB$5-$Z$5)&lt;=(Assumptions!$C14*12),$Z47/(Assumptions!$C14*12),0)+IF((AB$5-$AA$5)&lt;=(Assumptions!$C14*12),$AA47/(Assumptions!$C14*12),0)</f>
        <v>0</v>
      </c>
      <c r="AC59" s="557">
        <f>IF((AC$5-$D$5)&lt;=(Assumptions!$C14*12),$D47/(Assumptions!$C14*12),0)+IF((AC$5-$E$5)&lt;=(Assumptions!$C14*12),$E47/(Assumptions!$C14*12),0)+IF((AC$5-$F$5)&lt;=(Assumptions!$C14*12),$F47/(Assumptions!$C14*12),0)+IF((AC$5-$G$5)&lt;=(Assumptions!$C14*12),$G47/(Assumptions!$C14*12),0)+IF((AC$5-$H$5)&lt;=(Assumptions!$C14*12),$H47/(Assumptions!$C14*12),0)+IF((AC$5-$I$5)&lt;=(Assumptions!$C14*12),$I47/(Assumptions!$C14*12),0)+IF((AC$5-$J$5)&lt;=(Assumptions!$C14*12),$J47/(Assumptions!$C14*12),0)+IF((AC$5-$K$5)&lt;=(Assumptions!$C14*12),$K47/(Assumptions!$C14*12),0)+IF((AC$5-$L$5)&lt;=(Assumptions!$C14*12),$L47/(Assumptions!$C14*12),0)+IF((AC$5-$M$5)&lt;=(Assumptions!$C14*12),$M47/(Assumptions!$C14*12),0)+IF((AC$5-$N$5)&lt;=(Assumptions!$C14*12),$N47/(Assumptions!$C14*12),0)+IF((AC$5-$O$5)&lt;=(Assumptions!$C14*12),$O47/(Assumptions!$C14*12),0)+IF((AC$5-$P$5)&lt;=(Assumptions!$C14*12),$P47/(Assumptions!$C14*12),0)+IF((AC$5-$Q$5)&lt;=(Assumptions!$C14*12),$Q47/(Assumptions!$C14*12),0)+IF((AC$5-$R$5)&lt;=(Assumptions!$C14*12),$R47/(Assumptions!$C14*12),0)+IF((AC$5-$S$5)&lt;=(Assumptions!$C14*12),$S47/(Assumptions!$C14*12),0)+IF((AC$5-$T$5)&lt;=(Assumptions!$C14*12),$T47/(Assumptions!$C14*12),0)+IF((AC$5-$U$5)&lt;=(Assumptions!$C14*12),$U47/(Assumptions!$C14*12),0)+IF((AC$5-$V$5)&lt;=(Assumptions!$C14*12),$V47/(Assumptions!$C14*12),0)+IF((AC$5-$W$5)&lt;=(Assumptions!$C14*12),$W47/(Assumptions!$C14*12),0)+IF((AC$5-$X$5)&lt;=(Assumptions!$C14*12),$X47/(Assumptions!$C14*12),0)+IF((AC$5-$Y$5)&lt;=(Assumptions!$C14*12),$Y47/(Assumptions!$C14*12),0)+IF((AC$5-$Z$5)&lt;=(Assumptions!$C14*12),$Z47/(Assumptions!$C14*12),0)+IF((AC$5-$AA$5)&lt;=(Assumptions!$C14*12),$AA47/(Assumptions!$C14*12),0)+IF((AC$5-$AB$5)&lt;=(Assumptions!$C14*12),$AB47/(Assumptions!$C14*12),0)</f>
        <v>0</v>
      </c>
      <c r="AD59" s="557">
        <f>IF((AD$5-$D$5)&lt;=(Assumptions!$C14*12),$D47/(Assumptions!$C14*12),0)+IF((AD$5-$E$5)&lt;=(Assumptions!$C14*12),$E47/(Assumptions!$C14*12),0)+IF((AD$5-$F$5)&lt;=(Assumptions!$C14*12),$F47/(Assumptions!$C14*12),0)+IF((AD$5-$G$5)&lt;=(Assumptions!$C14*12),$G47/(Assumptions!$C14*12),0)+IF((AD$5-$H$5)&lt;=(Assumptions!$C14*12),$H47/(Assumptions!$C14*12),0)+IF((AD$5-$I$5)&lt;=(Assumptions!$C14*12),$I47/(Assumptions!$C14*12),0)+IF((AD$5-$J$5)&lt;=(Assumptions!$C14*12),$J47/(Assumptions!$C14*12),0)+IF((AD$5-$K$5)&lt;=(Assumptions!$C14*12),$K47/(Assumptions!$C14*12),0)+IF((AD$5-$L$5)&lt;=(Assumptions!$C14*12),$L47/(Assumptions!$C14*12),0)+IF((AD$5-$M$5)&lt;=(Assumptions!$C14*12),$M47/(Assumptions!$C14*12),0)+IF((AD$5-$N$5)&lt;=(Assumptions!$C14*12),$N47/(Assumptions!$C14*12),0)+IF((AD$5-$O$5)&lt;=(Assumptions!$C14*12),$O47/(Assumptions!$C14*12),0)+IF((AD$5-$P$5)&lt;=(Assumptions!$C14*12),$P47/(Assumptions!$C14*12),0)+IF((AD$5-$Q$5)&lt;=(Assumptions!$C14*12),$Q47/(Assumptions!$C14*12),0)+IF((AD$5-$R$5)&lt;=(Assumptions!$C14*12),$R47/(Assumptions!$C14*12),0)+IF((AD$5-$S$5)&lt;=(Assumptions!$C14*12),$S47/(Assumptions!$C14*12),0)+IF((AD$5-$T$5)&lt;=(Assumptions!$C14*12),$T47/(Assumptions!$C14*12),0)+IF((AD$5-$U$5)&lt;=(Assumptions!$C14*12),$U47/(Assumptions!$C14*12),0)+IF((AD$5-$V$5)&lt;=(Assumptions!$C14*12),$V47/(Assumptions!$C14*12),0)+IF((AD$5-$W$5)&lt;=(Assumptions!$C14*12),$W47/(Assumptions!$C14*12),0)+IF((AD$5-$X$5)&lt;=(Assumptions!$C14*12),$X47/(Assumptions!$C14*12),0)+IF((AD$5-$Y$5)&lt;=(Assumptions!$C14*12),$Y47/(Assumptions!$C14*12),0)+IF((AD$5-$Z$5)&lt;=(Assumptions!$C14*12),$Z47/(Assumptions!$C14*12),0)+IF((AD$5-$AA$5)&lt;=(Assumptions!$C14*12),$AA47/(Assumptions!$C14*12),0)+IF((AD$5-$AB$5)&lt;=(Assumptions!$C14*12),$AB47/(Assumptions!$C14*12),0)+IF((AD$5-$AC$5)&lt;=(Assumptions!$C14*12),$AC47/(Assumptions!$C14*12),0)</f>
        <v>0</v>
      </c>
      <c r="AE59" s="557">
        <f>IF((AE$5-$D$5)&lt;=(Assumptions!$C14*12),$D47/(Assumptions!$C14*12),0)+IF((AE$5-$E$5)&lt;=(Assumptions!$C14*12),$E47/(Assumptions!$C14*12),0)+IF((AE$5-$F$5)&lt;=(Assumptions!$C14*12),$F47/(Assumptions!$C14*12),0)+IF((AE$5-$G$5)&lt;=(Assumptions!$C14*12),$G47/(Assumptions!$C14*12),0)+IF((AE$5-$H$5)&lt;=(Assumptions!$C14*12),$H47/(Assumptions!$C14*12),0)+IF((AE$5-$I$5)&lt;=(Assumptions!$C14*12),$I47/(Assumptions!$C14*12),0)+IF((AE$5-$J$5)&lt;=(Assumptions!$C14*12),$J47/(Assumptions!$C14*12),0)+IF((AE$5-$K$5)&lt;=(Assumptions!$C14*12),$K47/(Assumptions!$C14*12),0)+IF((AE$5-$L$5)&lt;=(Assumptions!$C14*12),$L47/(Assumptions!$C14*12),0)+IF((AE$5-$M$5)&lt;=(Assumptions!$C14*12),$M47/(Assumptions!$C14*12),0)+IF((AE$5-$N$5)&lt;=(Assumptions!$C14*12),$N47/(Assumptions!$C14*12),0)+IF((AE$5-$O$5)&lt;=(Assumptions!$C14*12),$O47/(Assumptions!$C14*12),0)+IF((AE$5-$P$5)&lt;=(Assumptions!$C14*12),$P47/(Assumptions!$C14*12),0)+IF((AE$5-$Q$5)&lt;=(Assumptions!$C14*12),$Q47/(Assumptions!$C14*12),0)+IF((AE$5-$R$5)&lt;=(Assumptions!$C14*12),$R47/(Assumptions!$C14*12),0)+IF((AE$5-$S$5)&lt;=(Assumptions!$C14*12),$S47/(Assumptions!$C14*12),0)+IF((AE$5-$T$5)&lt;=(Assumptions!$C14*12),$T47/(Assumptions!$C14*12),0)+IF((AE$5-$U$5)&lt;=(Assumptions!$C14*12),$U47/(Assumptions!$C14*12),0)+IF((AE$5-$V$5)&lt;=(Assumptions!$C14*12),$V47/(Assumptions!$C14*12),0)+IF((AE$5-$W$5)&lt;=(Assumptions!$C14*12),$W47/(Assumptions!$C14*12),0)+IF((AE$5-$X$5)&lt;=(Assumptions!$C14*12),$X47/(Assumptions!$C14*12),0)+IF((AE$5-$Y$5)&lt;=(Assumptions!$C14*12),$Y47/(Assumptions!$C14*12),0)+IF((AE$5-$Z$5)&lt;=(Assumptions!$C14*12),$Z47/(Assumptions!$C14*12),0)+IF((AE$5-$AA$5)&lt;=(Assumptions!$C14*12),$AA47/(Assumptions!$C14*12),0)+IF((AE$5-$AB$5)&lt;=(Assumptions!$C14*12),$AB47/(Assumptions!$C14*12),0)+IF((AE$5-$AC$5)&lt;=(Assumptions!$C14*12),$AC47/(Assumptions!$C14*12),0)+IF((AE$5-$AD$5)&lt;=(Assumptions!$C14*12),$AD47/(Assumptions!$C14*12),0)</f>
        <v>0</v>
      </c>
      <c r="AF59" s="557">
        <f>IF((AF$5-$D$5)&lt;=(Assumptions!$C14*12),$D47/(Assumptions!$C14*12),0)+IF((AF$5-$E$5)&lt;=(Assumptions!$C14*12),$E47/(Assumptions!$C14*12),0)+IF((AF$5-$F$5)&lt;=(Assumptions!$C14*12),$F47/(Assumptions!$C14*12),0)+IF((AF$5-$G$5)&lt;=(Assumptions!$C14*12),$G47/(Assumptions!$C14*12),0)+IF((AF$5-$H$5)&lt;=(Assumptions!$C14*12),$H47/(Assumptions!$C14*12),0)+IF((AF$5-$I$5)&lt;=(Assumptions!$C14*12),$I47/(Assumptions!$C14*12),0)+IF((AF$5-$J$5)&lt;=(Assumptions!$C14*12),$J47/(Assumptions!$C14*12),0)+IF((AF$5-$K$5)&lt;=(Assumptions!$C14*12),$K47/(Assumptions!$C14*12),0)+IF((AF$5-$L$5)&lt;=(Assumptions!$C14*12),$L47/(Assumptions!$C14*12),0)+IF((AF$5-$M$5)&lt;=(Assumptions!$C14*12),$M47/(Assumptions!$C14*12),0)+IF((AF$5-$N$5)&lt;=(Assumptions!$C14*12),$N47/(Assumptions!$C14*12),0)+IF((AF$5-$O$5)&lt;=(Assumptions!$C14*12),$O47/(Assumptions!$C14*12),0)+IF((AF$5-$P$5)&lt;=(Assumptions!$C14*12),$P47/(Assumptions!$C14*12),0)+IF((AF$5-$Q$5)&lt;=(Assumptions!$C14*12),$Q47/(Assumptions!$C14*12),0)+IF((AF$5-$R$5)&lt;=(Assumptions!$C14*12),$R47/(Assumptions!$C14*12),0)+IF((AF$5-$S$5)&lt;=(Assumptions!$C14*12),$S47/(Assumptions!$C14*12),0)+IF((AF$5-$T$5)&lt;=(Assumptions!$C14*12),$T47/(Assumptions!$C14*12),0)+IF((AF$5-$U$5)&lt;=(Assumptions!$C14*12),$U47/(Assumptions!$C14*12),0)+IF((AF$5-$V$5)&lt;=(Assumptions!$C14*12),$V47/(Assumptions!$C14*12),0)+IF((AF$5-$W$5)&lt;=(Assumptions!$C14*12),$W47/(Assumptions!$C14*12),0)+IF((AF$5-$X$5)&lt;=(Assumptions!$C14*12),$X47/(Assumptions!$C14*12),0)+IF((AF$5-$Y$5)&lt;=(Assumptions!$C14*12),$Y47/(Assumptions!$C14*12),0)+IF((AF$5-$Z$5)&lt;=(Assumptions!$C14*12),$Z47/(Assumptions!$C14*12),0)+IF((AF$5-$AA$5)&lt;=(Assumptions!$C14*12),$AA47/(Assumptions!$C14*12),0)+IF((AF$5-$AB$5)&lt;=(Assumptions!$C14*12),$AB47/(Assumptions!$C14*12),0)+IF((AF$5-$AC$5)&lt;=(Assumptions!$C14*12),$AC47/(Assumptions!$C14*12),0)+IF((AF$5-$AD$5)&lt;=(Assumptions!$C14*12),$AD47/(Assumptions!$C14*12),0)+IF((AF$5-$AE$5)&lt;=(Assumptions!$C14*12),$AE47/(Assumptions!$C14*12),0)</f>
        <v>0</v>
      </c>
      <c r="AG59" s="557">
        <f>IF((AG$5-$D$5)&lt;=(Assumptions!$C14*12),$D47/(Assumptions!$C14*12),0)+IF((AG$5-$E$5)&lt;=(Assumptions!$C14*12),$E47/(Assumptions!$C14*12),0)+IF((AG$5-$F$5)&lt;=(Assumptions!$C14*12),$F47/(Assumptions!$C14*12),0)+IF((AG$5-$G$5)&lt;=(Assumptions!$C14*12),$G47/(Assumptions!$C14*12),0)+IF((AG$5-$H$5)&lt;=(Assumptions!$C14*12),$H47/(Assumptions!$C14*12),0)+IF((AG$5-$I$5)&lt;=(Assumptions!$C14*12),$I47/(Assumptions!$C14*12),0)+IF((AG$5-$J$5)&lt;=(Assumptions!$C14*12),$J47/(Assumptions!$C14*12),0)+IF((AG$5-$K$5)&lt;=(Assumptions!$C14*12),$K47/(Assumptions!$C14*12),0)+IF((AG$5-$L$5)&lt;=(Assumptions!$C14*12),$L47/(Assumptions!$C14*12),0)+IF((AG$5-$M$5)&lt;=(Assumptions!$C14*12),$M47/(Assumptions!$C14*12),0)+IF((AG$5-$N$5)&lt;=(Assumptions!$C14*12),$N47/(Assumptions!$C14*12),0)+IF((AG$5-$O$5)&lt;=(Assumptions!$C14*12),$O47/(Assumptions!$C14*12),0)+IF((AG$5-$P$5)&lt;=(Assumptions!$C14*12),$P47/(Assumptions!$C14*12),0)+IF((AG$5-$Q$5)&lt;=(Assumptions!$C14*12),$Q47/(Assumptions!$C14*12),0)+IF((AG$5-$R$5)&lt;=(Assumptions!$C14*12),$R47/(Assumptions!$C14*12),0)+IF((AG$5-$S$5)&lt;=(Assumptions!$C14*12),$S47/(Assumptions!$C14*12),0)+IF((AG$5-$T$5)&lt;=(Assumptions!$C14*12),$T47/(Assumptions!$C14*12),0)+IF((AG$5-$U$5)&lt;=(Assumptions!$C14*12),$U47/(Assumptions!$C14*12),0)+IF((AG$5-$V$5)&lt;=(Assumptions!$C14*12),$V47/(Assumptions!$C14*12),0)+IF((AG$5-$W$5)&lt;=(Assumptions!$C14*12),$W47/(Assumptions!$C14*12),0)+IF((AG$5-$X$5)&lt;=(Assumptions!$C14*12),$X47/(Assumptions!$C14*12),0)+IF((AG$5-$Y$5)&lt;=(Assumptions!$C14*12),$Y47/(Assumptions!$C14*12),0)+IF((AG$5-$Z$5)&lt;=(Assumptions!$C14*12),$Z47/(Assumptions!$C14*12),0)+IF((AG$5-$AA$5)&lt;=(Assumptions!$C14*12),$AA47/(Assumptions!$C14*12),0)+IF((AG$5-$AB$5)&lt;=(Assumptions!$C14*12),$AB47/(Assumptions!$C14*12),0)+IF((AG$5-$AC$5)&lt;=(Assumptions!$C14*12),$AC47/(Assumptions!$C14*12),0)+IF((AG$5-$AD$5)&lt;=(Assumptions!$C14*12),$AD47/(Assumptions!$C14*12),0)+IF((AG$5-$AE$5)&lt;=(Assumptions!$C14*12),$AE47/(Assumptions!$C14*12),0)+IF((AG$5-$AF$5)&lt;=(Assumptions!$C14*12),$AF47/(Assumptions!$C14*12),0)</f>
        <v>0</v>
      </c>
      <c r="AH59" s="557">
        <f>IF((AH$5-$D$5)&lt;=(Assumptions!$C14*12),$D47/(Assumptions!$C14*12),0)+IF((AH$5-$E$5)&lt;=(Assumptions!$C14*12),$E47/(Assumptions!$C14*12),0)+IF((AH$5-$F$5)&lt;=(Assumptions!$C14*12),$F47/(Assumptions!$C14*12),0)+IF((AH$5-$G$5)&lt;=(Assumptions!$C14*12),$G47/(Assumptions!$C14*12),0)+IF((AH$5-$H$5)&lt;=(Assumptions!$C14*12),$H47/(Assumptions!$C14*12),0)+IF((AH$5-$I$5)&lt;=(Assumptions!$C14*12),$I47/(Assumptions!$C14*12),0)+IF((AH$5-$J$5)&lt;=(Assumptions!$C14*12),$J47/(Assumptions!$C14*12),0)+IF((AH$5-$K$5)&lt;=(Assumptions!$C14*12),$K47/(Assumptions!$C14*12),0)+IF((AH$5-$L$5)&lt;=(Assumptions!$C14*12),$L47/(Assumptions!$C14*12),0)+IF((AH$5-$M$5)&lt;=(Assumptions!$C14*12),$M47/(Assumptions!$C14*12),0)+IF((AH$5-$N$5)&lt;=(Assumptions!$C14*12),$N47/(Assumptions!$C14*12),0)+IF((AH$5-$O$5)&lt;=(Assumptions!$C14*12),$O47/(Assumptions!$C14*12),0)+IF((AH$5-$P$5)&lt;=(Assumptions!$C14*12),$P47/(Assumptions!$C14*12),0)+IF((AH$5-$Q$5)&lt;=(Assumptions!$C14*12),$Q47/(Assumptions!$C14*12),0)+IF((AH$5-$R$5)&lt;=(Assumptions!$C14*12),$R47/(Assumptions!$C14*12),0)+IF((AH$5-$S$5)&lt;=(Assumptions!$C14*12),$S47/(Assumptions!$C14*12),0)+IF((AH$5-$T$5)&lt;=(Assumptions!$C14*12),$T47/(Assumptions!$C14*12),0)+IF((AH$5-$U$5)&lt;=(Assumptions!$C14*12),$U47/(Assumptions!$C14*12),0)+IF((AH$5-$V$5)&lt;=(Assumptions!$C14*12),$V47/(Assumptions!$C14*12),0)+IF((AH$5-$W$5)&lt;=(Assumptions!$C14*12),$W47/(Assumptions!$C14*12),0)+IF((AH$5-$X$5)&lt;=(Assumptions!$C14*12),$X47/(Assumptions!$C14*12),0)+IF((AH$5-$Y$5)&lt;=(Assumptions!$C14*12),$Y47/(Assumptions!$C14*12),0)+IF((AH$5-$Z$5)&lt;=(Assumptions!$C14*12),$Z47/(Assumptions!$C14*12),0)+IF((AH$5-$AA$5)&lt;=(Assumptions!$C14*12),$AA47/(Assumptions!$C14*12),0)+IF((AH$5-$AB$5)&lt;=(Assumptions!$C14*12),$AB47/(Assumptions!$C14*12),0)+IF((AH$5-$AC$5)&lt;=(Assumptions!$C14*12),$AC47/(Assumptions!$C14*12),0)+IF((AH$5-$AD$5)&lt;=(Assumptions!$C14*12),$AD47/(Assumptions!$C14*12),0)+IF((AH$5-$AE$5)&lt;=(Assumptions!$C14*12),$AE47/(Assumptions!$C14*12),0)+IF((AH$5-$AF$5)&lt;=(Assumptions!$C14*12),$AF47/(Assumptions!$C14*12),0)+IF((AH$5-$AG$5)&lt;=(Assumptions!$C14*12),$AG47/(Assumptions!$C14*12),0)</f>
        <v>0</v>
      </c>
      <c r="AI59" s="557">
        <f>IF((AI$5-$D$5)&lt;=(Assumptions!$C14*12),$D47/(Assumptions!$C14*12),0)+IF((AI$5-$E$5)&lt;=(Assumptions!$C14*12),$E47/(Assumptions!$C14*12),0)+IF((AI$5-$F$5)&lt;=(Assumptions!$C14*12),$F47/(Assumptions!$C14*12),0)+IF((AI$5-$G$5)&lt;=(Assumptions!$C14*12),$G47/(Assumptions!$C14*12),0)+IF((AI$5-$H$5)&lt;=(Assumptions!$C14*12),$H47/(Assumptions!$C14*12),0)+IF((AI$5-$I$5)&lt;=(Assumptions!$C14*12),$I47/(Assumptions!$C14*12),0)+IF((AI$5-$J$5)&lt;=(Assumptions!$C14*12),$J47/(Assumptions!$C14*12),0)+IF((AI$5-$K$5)&lt;=(Assumptions!$C14*12),$K47/(Assumptions!$C14*12),0)+IF((AI$5-$L$5)&lt;=(Assumptions!$C14*12),$L47/(Assumptions!$C14*12),0)+IF((AI$5-$M$5)&lt;=(Assumptions!$C14*12),$M47/(Assumptions!$C14*12),0)+IF((AI$5-$N$5)&lt;=(Assumptions!$C14*12),$N47/(Assumptions!$C14*12),0)+IF((AI$5-$O$5)&lt;=(Assumptions!$C14*12),$O47/(Assumptions!$C14*12),0)+IF((AI$5-$P$5)&lt;=(Assumptions!$C14*12),$P47/(Assumptions!$C14*12),0)+IF((AI$5-$Q$5)&lt;=(Assumptions!$C14*12),$Q47/(Assumptions!$C14*12),0)+IF((AI$5-$R$5)&lt;=(Assumptions!$C14*12),$R47/(Assumptions!$C14*12),0)+IF((AI$5-$S$5)&lt;=(Assumptions!$C14*12),$S47/(Assumptions!$C14*12),0)+IF((AI$5-$T$5)&lt;=(Assumptions!$C14*12),$T47/(Assumptions!$C14*12),0)+IF((AI$5-$U$5)&lt;=(Assumptions!$C14*12),$U47/(Assumptions!$C14*12),0)+IF((AI$5-$V$5)&lt;=(Assumptions!$C14*12),$V47/(Assumptions!$C14*12),0)+IF((AI$5-$W$5)&lt;=(Assumptions!$C14*12),$W47/(Assumptions!$C14*12),0)+IF((AI$5-$X$5)&lt;=(Assumptions!$C14*12),$X47/(Assumptions!$C14*12),0)+IF((AI$5-$Y$5)&lt;=(Assumptions!$C14*12),$Y47/(Assumptions!$C14*12),0)+IF((AI$5-$Z$5)&lt;=(Assumptions!$C14*12),$Z47/(Assumptions!$C14*12),0)+IF((AI$5-$AA$5)&lt;=(Assumptions!$C14*12),$AA47/(Assumptions!$C14*12),0)+IF((AI$5-$AB$5)&lt;=(Assumptions!$C14*12),$AB47/(Assumptions!$C14*12),0)+IF((AI$5-$AC$5)&lt;=(Assumptions!$C14*12),$AC47/(Assumptions!$C14*12),0)+IF((AI$5-$AD$5)&lt;=(Assumptions!$C14*12),$AD47/(Assumptions!$C14*12),0)+IF((AI$5-$AE$5)&lt;=(Assumptions!$C14*12),$AE47/(Assumptions!$C14*12),0)+IF((AI$5-$AF$5)&lt;=(Assumptions!$C14*12),$AF47/(Assumptions!$C14*12),0)+IF((AI$5-$AG$5)&lt;=(Assumptions!$C14*12),$AG47/(Assumptions!$C14*12),0)+IF((AI$5-$AH$5)&lt;=(Assumptions!$C14*12),$AH47/(Assumptions!$C14*12),0)</f>
        <v>0</v>
      </c>
      <c r="AJ59" s="557">
        <f>IF((AJ$5-$D$5)&lt;=(Assumptions!$C14*12),$D47/(Assumptions!$C14*12),0)+IF((AJ$5-$E$5)&lt;=(Assumptions!$C14*12),$E47/(Assumptions!$C14*12),0)+IF((AJ$5-$F$5)&lt;=(Assumptions!$C14*12),$F47/(Assumptions!$C14*12),0)+IF((AJ$5-$G$5)&lt;=(Assumptions!$C14*12),$G47/(Assumptions!$C14*12),0)+IF((AJ$5-$H$5)&lt;=(Assumptions!$C14*12),$H47/(Assumptions!$C14*12),0)+IF((AJ$5-$I$5)&lt;=(Assumptions!$C14*12),$I47/(Assumptions!$C14*12),0)+IF((AJ$5-$J$5)&lt;=(Assumptions!$C14*12),$J47/(Assumptions!$C14*12),0)+IF((AJ$5-$K$5)&lt;=(Assumptions!$C14*12),$K47/(Assumptions!$C14*12),0)+IF((AJ$5-$L$5)&lt;=(Assumptions!$C14*12),$L47/(Assumptions!$C14*12),0)+IF((AJ$5-$M$5)&lt;=(Assumptions!$C14*12),$M47/(Assumptions!$C14*12),0)+IF((AJ$5-$N$5)&lt;=(Assumptions!$C14*12),$N47/(Assumptions!$C14*12),0)+IF((AJ$5-$O$5)&lt;=(Assumptions!$C14*12),$O47/(Assumptions!$C14*12),0)+IF((AJ$5-$P$5)&lt;=(Assumptions!$C14*12),$P47/(Assumptions!$C14*12),0)+IF((AJ$5-$Q$5)&lt;=(Assumptions!$C14*12),$Q47/(Assumptions!$C14*12),0)+IF((AJ$5-$R$5)&lt;=(Assumptions!$C14*12),$R47/(Assumptions!$C14*12),0)+IF((AJ$5-$S$5)&lt;=(Assumptions!$C14*12),$S47/(Assumptions!$C14*12),0)+IF((AJ$5-$T$5)&lt;=(Assumptions!$C14*12),$T47/(Assumptions!$C14*12),0)+IF((AJ$5-$U$5)&lt;=(Assumptions!$C14*12),$U47/(Assumptions!$C14*12),0)+IF((AJ$5-$V$5)&lt;=(Assumptions!$C14*12),$V47/(Assumptions!$C14*12),0)+IF((AJ$5-$W$5)&lt;=(Assumptions!$C14*12),$W47/(Assumptions!$C14*12),0)+IF((AJ$5-$X$5)&lt;=(Assumptions!$C14*12),$X47/(Assumptions!$C14*12),0)+IF((AJ$5-$Y$5)&lt;=(Assumptions!$C14*12),$Y47/(Assumptions!$C14*12),0)+IF((AJ$5-$Z$5)&lt;=(Assumptions!$C14*12),$Z47/(Assumptions!$C14*12),0)+IF((AJ$5-$AA$5)&lt;=(Assumptions!$C14*12),$AA47/(Assumptions!$C14*12),0)+IF((AJ$5-$AB$5)&lt;=(Assumptions!$C14*12),$AB47/(Assumptions!$C14*12),0)+IF((AJ$5-$AC$5)&lt;=(Assumptions!$C14*12),$AC47/(Assumptions!$C14*12),0)+IF((AJ$5-$AD$5)&lt;=(Assumptions!$C14*12),$AD47/(Assumptions!$C14*12),0)+IF((AJ$5-$AE$5)&lt;=(Assumptions!$C14*12),$AE47/(Assumptions!$C14*12),0)+IF((AJ$5-$AF$5)&lt;=(Assumptions!$C14*12),$AF47/(Assumptions!$C14*12),0)+IF((AJ$5-$AG$5)&lt;=(Assumptions!$C14*12),$AG47/(Assumptions!$C14*12),0)+IF((AJ$5-$AH$5)&lt;=(Assumptions!$C14*12),$AH47/(Assumptions!$C14*12),0)+IF((AJ$5-$AI$5)&lt;=(Assumptions!$C14*12),$AI47/(Assumptions!$C14*12),0)</f>
        <v>0</v>
      </c>
      <c r="AK59" s="557">
        <f>IF((AK$5-$D$5)&lt;=(Assumptions!$C14*12),$D47/(Assumptions!$C14*12),0)+IF((AK$5-$E$5)&lt;=(Assumptions!$C14*12),$E47/(Assumptions!$C14*12),0)+IF((AK$5-$F$5)&lt;=(Assumptions!$C14*12),$F47/(Assumptions!$C14*12),0)+IF((AK$5-$G$5)&lt;=(Assumptions!$C14*12),$G47/(Assumptions!$C14*12),0)+IF((AK$5-$H$5)&lt;=(Assumptions!$C14*12),$H47/(Assumptions!$C14*12),0)+IF((AK$5-$I$5)&lt;=(Assumptions!$C14*12),$I47/(Assumptions!$C14*12),0)+IF((AK$5-$J$5)&lt;=(Assumptions!$C14*12),$J47/(Assumptions!$C14*12),0)+IF((AK$5-$K$5)&lt;=(Assumptions!$C14*12),$K47/(Assumptions!$C14*12),0)+IF((AK$5-$L$5)&lt;=(Assumptions!$C14*12),$L47/(Assumptions!$C14*12),0)+IF((AK$5-$M$5)&lt;=(Assumptions!$C14*12),$M47/(Assumptions!$C14*12),0)+IF((AK$5-$N$5)&lt;=(Assumptions!$C14*12),$N47/(Assumptions!$C14*12),0)+IF((AK$5-$O$5)&lt;=(Assumptions!$C14*12),$O47/(Assumptions!$C14*12),0)+IF((AK$5-$P$5)&lt;=(Assumptions!$C14*12),$P47/(Assumptions!$C14*12),0)+IF((AK$5-$Q$5)&lt;=(Assumptions!$C14*12),$Q47/(Assumptions!$C14*12),0)+IF((AK$5-$R$5)&lt;=(Assumptions!$C14*12),$R47/(Assumptions!$C14*12),0)+IF((AK$5-$S$5)&lt;=(Assumptions!$C14*12),$S47/(Assumptions!$C14*12),0)+IF((AK$5-$T$5)&lt;=(Assumptions!$C14*12),$T47/(Assumptions!$C14*12),0)+IF((AK$5-$U$5)&lt;=(Assumptions!$C14*12),$U47/(Assumptions!$C14*12),0)+IF((AK$5-$V$5)&lt;=(Assumptions!$C14*12),$V47/(Assumptions!$C14*12),0)+IF((AK$5-$W$5)&lt;=(Assumptions!$C14*12),$W47/(Assumptions!$C14*12),0)+IF((AK$5-$X$5)&lt;=(Assumptions!$C14*12),$X47/(Assumptions!$C14*12),0)+IF((AK$5-$Y$5)&lt;=(Assumptions!$C14*12),$Y47/(Assumptions!$C14*12),0)+IF((AK$5-$Z$5)&lt;=(Assumptions!$C14*12),$Z47/(Assumptions!$C14*12),0)+IF((AK$5-$AA$5)&lt;=(Assumptions!$C14*12),$AA47/(Assumptions!$C14*12),0)+IF((AK$5-$AB$5)&lt;=(Assumptions!$C14*12),$AB47/(Assumptions!$C14*12),0)+IF((AK$5-$AC$5)&lt;=(Assumptions!$C14*12),$AC47/(Assumptions!$C14*12),0)+IF((AK$5-$AD$5)&lt;=(Assumptions!$C14*12),$AD47/(Assumptions!$C14*12),0)+IF((AK$5-$AE$5)&lt;=(Assumptions!$C14*12),$AE47/(Assumptions!$C14*12),0)+IF((AK$5-$AF$5)&lt;=(Assumptions!$C14*12),$AF47/(Assumptions!$C14*12),0)+IF((AK$5-$AG$5)&lt;=(Assumptions!$C14*12),$AG47/(Assumptions!$C14*12),0)+IF((AK$5-$AH$5)&lt;=(Assumptions!$C14*12),$AH47/(Assumptions!$C14*12),0)+IF((AK$5-$AI$5)&lt;=(Assumptions!$C14*12),$AI47/(Assumptions!$C14*12),0)+IF((AK$5-$AJ$5)&lt;=(Assumptions!$C14*12),$AJ47/(Assumptions!$C14*12),0)</f>
        <v>0</v>
      </c>
      <c r="AL59" s="557">
        <f>IF((AL$5-$D$5)&lt;=(Assumptions!$C14*12),$D47/(Assumptions!$C14*12),0)+IF((AL$5-$E$5)&lt;=(Assumptions!$C14*12),$E47/(Assumptions!$C14*12),0)+IF((AL$5-$F$5)&lt;=(Assumptions!$C14*12),$F47/(Assumptions!$C14*12),0)+IF((AL$5-$G$5)&lt;=(Assumptions!$C14*12),$G47/(Assumptions!$C14*12),0)+IF((AL$5-$H$5)&lt;=(Assumptions!$C14*12),$H47/(Assumptions!$C14*12),0)+IF((AL$5-$I$5)&lt;=(Assumptions!$C14*12),$I47/(Assumptions!$C14*12),0)+IF((AL$5-$J$5)&lt;=(Assumptions!$C14*12),$J47/(Assumptions!$C14*12),0)+IF((AL$5-$K$5)&lt;=(Assumptions!$C14*12),$K47/(Assumptions!$C14*12),0)+IF((AL$5-$L$5)&lt;=(Assumptions!$C14*12),$L47/(Assumptions!$C14*12),0)+IF((AL$5-$M$5)&lt;=(Assumptions!$C14*12),$M47/(Assumptions!$C14*12),0)+IF((AL$5-$N$5)&lt;=(Assumptions!$C14*12),$N47/(Assumptions!$C14*12),0)+IF((AL$5-$O$5)&lt;=(Assumptions!$C14*12),$O47/(Assumptions!$C14*12),0)+IF((AL$5-$P$5)&lt;=(Assumptions!$C14*12),$P47/(Assumptions!$C14*12),0)+IF((AL$5-$Q$5)&lt;=(Assumptions!$C14*12),$Q47/(Assumptions!$C14*12),0)+IF((AL$5-$R$5)&lt;=(Assumptions!$C14*12),$R47/(Assumptions!$C14*12),0)+IF((AL$5-$S$5)&lt;=(Assumptions!$C14*12),$S47/(Assumptions!$C14*12),0)+IF((AL$5-$T$5)&lt;=(Assumptions!$C14*12),$T47/(Assumptions!$C14*12),0)+IF((AL$5-$U$5)&lt;=(Assumptions!$C14*12),$U47/(Assumptions!$C14*12),0)+IF((AL$5-$V$5)&lt;=(Assumptions!$C14*12),$V47/(Assumptions!$C14*12),0)+IF((AL$5-$W$5)&lt;=(Assumptions!$C14*12),$W47/(Assumptions!$C14*12),0)+IF((AL$5-$X$5)&lt;=(Assumptions!$C14*12),$X47/(Assumptions!$C14*12),0)+IF((AL$5-$Y$5)&lt;=(Assumptions!$C14*12),$Y47/(Assumptions!$C14*12),0)+IF((AL$5-$Z$5)&lt;=(Assumptions!$C14*12),$Z47/(Assumptions!$C14*12),0)+IF((AL$5-$AA$5)&lt;=(Assumptions!$C14*12),$AA47/(Assumptions!$C14*12),0)+IF((AL$5-$AB$5)&lt;=(Assumptions!$C14*12),$AB47/(Assumptions!$C14*12),0)+IF((AL$5-$AC$5)&lt;=(Assumptions!$C14*12),$AC47/(Assumptions!$C14*12),0)+IF((AL$5-$AD$5)&lt;=(Assumptions!$C14*12),$AD47/(Assumptions!$C14*12),0)+IF((AL$5-$AE$5)&lt;=(Assumptions!$C14*12),$AE47/(Assumptions!$C14*12),0)+IF((AL$5-$AF$5)&lt;=(Assumptions!$C14*12),$AF47/(Assumptions!$C14*12),0)+IF((AL$5-$AG$5)&lt;=(Assumptions!$C14*12),$AG47/(Assumptions!$C14*12),0)+IF((AL$5-$AH$5)&lt;=(Assumptions!$C14*12),$AH47/(Assumptions!$C14*12),0)+IF((AL$5-$AI$5)&lt;=(Assumptions!$C14*12),$AI47/(Assumptions!$C14*12),0)+IF((AL$5-$AJ$5)&lt;=(Assumptions!$C14*12),$AJ47/(Assumptions!$C14*12),0)+IF((AL$5-$AK$5)&lt;=(Assumptions!$C14*12),$AK47/(Assumptions!$C14*12),0)</f>
        <v>0</v>
      </c>
      <c r="AM59" s="557">
        <f>IF((AM$5-$D$5)&lt;=(Assumptions!$C14*12),$D47/(Assumptions!$C14*12),0)+IF((AM$5-$E$5)&lt;=(Assumptions!$C14*12),$E47/(Assumptions!$C14*12),0)+IF((AM$5-$F$5)&lt;=(Assumptions!$C14*12),$F47/(Assumptions!$C14*12),0)+IF((AM$5-$G$5)&lt;=(Assumptions!$C14*12),$G47/(Assumptions!$C14*12),0)+IF((AM$5-$H$5)&lt;=(Assumptions!$C14*12),$H47/(Assumptions!$C14*12),0)+IF((AM$5-$I$5)&lt;=(Assumptions!$C14*12),$I47/(Assumptions!$C14*12),0)+IF((AM$5-$J$5)&lt;=(Assumptions!$C14*12),$J47/(Assumptions!$C14*12),0)+IF((AM$5-$K$5)&lt;=(Assumptions!$C14*12),$K47/(Assumptions!$C14*12),0)+IF((AM$5-$L$5)&lt;=(Assumptions!$C14*12),$L47/(Assumptions!$C14*12),0)+IF((AM$5-$M$5)&lt;=(Assumptions!$C14*12),$M47/(Assumptions!$C14*12),0)+IF((AM$5-$N$5)&lt;=(Assumptions!$C14*12),$N47/(Assumptions!$C14*12),0)+IF((AM$5-$O$5)&lt;=(Assumptions!$C14*12),$O47/(Assumptions!$C14*12),0)+IF((AM$5-$P$5)&lt;=(Assumptions!$C14*12),$P47/(Assumptions!$C14*12),0)+IF((AM$5-$Q$5)&lt;=(Assumptions!$C14*12),$Q47/(Assumptions!$C14*12),0)+IF((AM$5-$R$5)&lt;=(Assumptions!$C14*12),$R47/(Assumptions!$C14*12),0)+IF((AM$5-$S$5)&lt;=(Assumptions!$C14*12),$S47/(Assumptions!$C14*12),0)+IF((AM$5-$T$5)&lt;=(Assumptions!$C14*12),$T47/(Assumptions!$C14*12),0)+IF((AM$5-$U$5)&lt;=(Assumptions!$C14*12),$U47/(Assumptions!$C14*12),0)+IF((AM$5-$V$5)&lt;=(Assumptions!$C14*12),$V47/(Assumptions!$C14*12),0)+IF((AM$5-$W$5)&lt;=(Assumptions!$C14*12),$W47/(Assumptions!$C14*12),0)+IF((AM$5-$X$5)&lt;=(Assumptions!$C14*12),$X47/(Assumptions!$C14*12),0)+IF((AM$5-$Y$5)&lt;=(Assumptions!$C14*12),$Y47/(Assumptions!$C14*12),0)+IF((AM$5-$Z$5)&lt;=(Assumptions!$C14*12),$Z47/(Assumptions!$C14*12),0)+IF((AM$5-$AA$5)&lt;=(Assumptions!$C14*12),$AA47/(Assumptions!$C14*12),0)+IF((AM$5-$AB$5)&lt;=(Assumptions!$C14*12),$AB47/(Assumptions!$C14*12),0)+IF((AM$5-$AC$5)&lt;=(Assumptions!$C14*12),$AC47/(Assumptions!$C14*12),0)+IF((AM$5-$AD$5)&lt;=(Assumptions!$C14*12),$AD47/(Assumptions!$C14*12),0)+IF((AM$5-$AE$5)&lt;=(Assumptions!$C14*12),$AE47/(Assumptions!$C14*12),0)+IF((AM$5-$AF$5)&lt;=(Assumptions!$C14*12),$AF47/(Assumptions!$C14*12),0)+IF((AM$5-$AG$5)&lt;=(Assumptions!$C14*12),$AG47/(Assumptions!$C14*12),0)+IF((AM$5-$AH$5)&lt;=(Assumptions!$C14*12),$AH47/(Assumptions!$C14*12),0)+IF((AM$5-$AI$5)&lt;=(Assumptions!$C14*12),$AI47/(Assumptions!$C14*12),0)+IF((AM$5-$AJ$5)&lt;=(Assumptions!$C14*12),$AJ47/(Assumptions!$C14*12),0)+IF((AM$5-$AK$5)&lt;=(Assumptions!$C14*12),$AK47/(Assumptions!$C14*12),0)+IF((AM$5-$AL$5)&lt;=(Assumptions!$C14*12),$AL47/(Assumptions!$C14*12),0)</f>
        <v>0</v>
      </c>
      <c r="AN59" s="557">
        <f>IF((AN$5-$D$5)&lt;=(Assumptions!$C14*12),$D47/(Assumptions!$C14*12),0)+IF((AN$5-$E$5)&lt;=(Assumptions!$C14*12),$E47/(Assumptions!$C14*12),0)+IF((AN$5-$F$5)&lt;=(Assumptions!$C14*12),$F47/(Assumptions!$C14*12),0)+IF((AN$5-$G$5)&lt;=(Assumptions!$C14*12),$G47/(Assumptions!$C14*12),0)+IF((AN$5-$H$5)&lt;=(Assumptions!$C14*12),$H47/(Assumptions!$C14*12),0)+IF((AN$5-$I$5)&lt;=(Assumptions!$C14*12),$I47/(Assumptions!$C14*12),0)+IF((AN$5-$J$5)&lt;=(Assumptions!$C14*12),$J47/(Assumptions!$C14*12),0)+IF((AN$5-$K$5)&lt;=(Assumptions!$C14*12),$K47/(Assumptions!$C14*12),0)+IF((AN$5-$L$5)&lt;=(Assumptions!$C14*12),$L47/(Assumptions!$C14*12),0)+IF((AN$5-$M$5)&lt;=(Assumptions!$C14*12),$M47/(Assumptions!$C14*12),0)+IF((AN$5-$N$5)&lt;=(Assumptions!$C14*12),$N47/(Assumptions!$C14*12),0)+IF((AN$5-$O$5)&lt;=(Assumptions!$C14*12),$O47/(Assumptions!$C14*12),0)+IF((AN$5-$P$5)&lt;=(Assumptions!$C14*12),$P47/(Assumptions!$C14*12),0)+IF((AN$5-$Q$5)&lt;=(Assumptions!$C14*12),$Q47/(Assumptions!$C14*12),0)+IF((AN$5-$R$5)&lt;=(Assumptions!$C14*12),$R47/(Assumptions!$C14*12),0)+IF((AN$5-$S$5)&lt;=(Assumptions!$C14*12),$S47/(Assumptions!$C14*12),0)+IF((AN$5-$T$5)&lt;=(Assumptions!$C14*12),$T47/(Assumptions!$C14*12),0)+IF((AN$5-$U$5)&lt;=(Assumptions!$C14*12),$U47/(Assumptions!$C14*12),0)+IF((AN$5-$V$5)&lt;=(Assumptions!$C14*12),$V47/(Assumptions!$C14*12),0)+IF((AN$5-$W$5)&lt;=(Assumptions!$C14*12),$W47/(Assumptions!$C14*12),0)+IF((AN$5-$X$5)&lt;=(Assumptions!$C14*12),$X47/(Assumptions!$C14*12),0)+IF((AN$5-$Y$5)&lt;=(Assumptions!$C14*12),$Y47/(Assumptions!$C14*12),0)+IF((AN$5-$Z$5)&lt;=(Assumptions!$C14*12),$Z47/(Assumptions!$C14*12),0)+IF((AN$5-$AA$5)&lt;=(Assumptions!$C14*12),$AA47/(Assumptions!$C14*12),0)+IF((AN$5-$AB$5)&lt;=(Assumptions!$C14*12),$AB47/(Assumptions!$C14*12),0)+IF((AN$5-$AC$5)&lt;=(Assumptions!$C14*12),$AC47/(Assumptions!$C14*12),0)+IF((AN$5-$AD$5)&lt;=(Assumptions!$C14*12),$AD47/(Assumptions!$C14*12),0)+IF((AN$5-$AE$5)&lt;=(Assumptions!$C14*12),$AE47/(Assumptions!$C14*12),0)+IF((AN$5-$AF$5)&lt;=(Assumptions!$C14*12),$AF47/(Assumptions!$C14*12),0)+IF((AN$5-$AG$5)&lt;=(Assumptions!$C14*12),$AG47/(Assumptions!$C14*12),0)+IF((AN$5-$AH$5)&lt;=(Assumptions!$C14*12),$AH47/(Assumptions!$C14*12),0)+IF((AN$5-$AI$5)&lt;=(Assumptions!$C14*12),$AI47/(Assumptions!$C14*12),0)+IF((AN$5-$AJ$5)&lt;=(Assumptions!$C14*12),$AJ47/(Assumptions!$C14*12),0)+IF((AN$5-$AK$5)&lt;=(Assumptions!$C14*12),$AK47/(Assumptions!$C14*12),0)+IF((AN$5-$AL$5)&lt;=(Assumptions!$C14*12),$AL47/(Assumptions!$C14*12),0)+IF((AN$5-$AM$5)&lt;=(Assumptions!$C14*12),$AM47/(Assumptions!$C14*12),0)</f>
        <v>0</v>
      </c>
      <c r="AO59" s="557">
        <f>IF((AO$5-$D$5)&lt;=(Assumptions!$C14*12),$D47/(Assumptions!$C14*12),0)+IF((AO$5-$E$5)&lt;=(Assumptions!$C14*12),$E47/(Assumptions!$C14*12),0)+IF((AO$5-$F$5)&lt;=(Assumptions!$C14*12),$F47/(Assumptions!$C14*12),0)+IF((AO$5-$G$5)&lt;=(Assumptions!$C14*12),$G47/(Assumptions!$C14*12),0)+IF((AO$5-$H$5)&lt;=(Assumptions!$C14*12),$H47/(Assumptions!$C14*12),0)+IF((AO$5-$I$5)&lt;=(Assumptions!$C14*12),$I47/(Assumptions!$C14*12),0)+IF((AO$5-$J$5)&lt;=(Assumptions!$C14*12),$J47/(Assumptions!$C14*12),0)+IF((AO$5-$K$5)&lt;=(Assumptions!$C14*12),$K47/(Assumptions!$C14*12),0)+IF((AO$5-$L$5)&lt;=(Assumptions!$C14*12),$L47/(Assumptions!$C14*12),0)+IF((AO$5-$M$5)&lt;=(Assumptions!$C14*12),$M47/(Assumptions!$C14*12),0)+IF((AO$5-$N$5)&lt;=(Assumptions!$C14*12),$N47/(Assumptions!$C14*12),0)+IF((AO$5-$O$5)&lt;=(Assumptions!$C14*12),$O47/(Assumptions!$C14*12),0)+IF((AO$5-$P$5)&lt;=(Assumptions!$C14*12),$P47/(Assumptions!$C14*12),0)+IF((AO$5-$Q$5)&lt;=(Assumptions!$C14*12),$Q47/(Assumptions!$C14*12),0)+IF((AO$5-$R$5)&lt;=(Assumptions!$C14*12),$R47/(Assumptions!$C14*12),0)+IF((AO$5-$S$5)&lt;=(Assumptions!$C14*12),$S47/(Assumptions!$C14*12),0)+IF((AO$5-$T$5)&lt;=(Assumptions!$C14*12),$T47/(Assumptions!$C14*12),0)+IF((AO$5-$U$5)&lt;=(Assumptions!$C14*12),$U47/(Assumptions!$C14*12),0)+IF((AO$5-$V$5)&lt;=(Assumptions!$C14*12),$V47/(Assumptions!$C14*12),0)+IF((AO$5-$W$5)&lt;=(Assumptions!$C14*12),$W47/(Assumptions!$C14*12),0)+IF((AO$5-$X$5)&lt;=(Assumptions!$C14*12),$X47/(Assumptions!$C14*12),0)+IF((AO$5-$Y$5)&lt;=(Assumptions!$C14*12),$Y47/(Assumptions!$C14*12),0)+IF((AO$5-$Z$5)&lt;=(Assumptions!$C14*12),$Z47/(Assumptions!$C14*12),0)+IF((AO$5-$AA$5)&lt;=(Assumptions!$C14*12),$AA47/(Assumptions!$C14*12),0)+IF((AO$5-$AB$5)&lt;=(Assumptions!$C14*12),$AB47/(Assumptions!$C14*12),0)+IF((AO$5-$AC$5)&lt;=(Assumptions!$C14*12),$AC47/(Assumptions!$C14*12),0)+IF((AO$5-$AD$5)&lt;=(Assumptions!$C14*12),$AD47/(Assumptions!$C14*12),0)+IF((AO$5-$AE$5)&lt;=(Assumptions!$C14*12),$AE47/(Assumptions!$C14*12),0)+IF((AO$5-$AF$5)&lt;=(Assumptions!$C14*12),$AF47/(Assumptions!$C14*12),0)+IF((AO$5-$AG$5)&lt;=(Assumptions!$C14*12),$AG47/(Assumptions!$C14*12),0)+IF((AO$5-$AH$5)&lt;=(Assumptions!$C14*12),$AH47/(Assumptions!$C14*12),0)+IF((AO$5-$AI$5)&lt;=(Assumptions!$C14*12),$AI47/(Assumptions!$C14*12),0)+IF((AO$5-$AJ$5)&lt;=(Assumptions!$C14*12),$AJ47/(Assumptions!$C14*12),0)+IF((AO$5-$AK$5)&lt;=(Assumptions!$C14*12),$AK47/(Assumptions!$C14*12),0)+IF((AO$5-$AL$5)&lt;=(Assumptions!$C14*12),$AL47/(Assumptions!$C14*12),0)+IF((AO$5-$AM$5)&lt;=(Assumptions!$C14*12),$AM47/(Assumptions!$C14*12),0)+IF((AO$5-$AN$5)&lt;=(Assumptions!$C14*12),$AN47/(Assumptions!$C14*12),0)</f>
        <v>0</v>
      </c>
      <c r="AP59" s="557">
        <f>IF((AP$5-$D$5)&lt;=(Assumptions!$C14*12),$D47/(Assumptions!$C14*12),0)+IF((AP$5-$E$5)&lt;=(Assumptions!$C14*12),$E47/(Assumptions!$C14*12),0)+IF((AP$5-$F$5)&lt;=(Assumptions!$C14*12),$F47/(Assumptions!$C14*12),0)+IF((AP$5-$G$5)&lt;=(Assumptions!$C14*12),$G47/(Assumptions!$C14*12),0)+IF((AP$5-$H$5)&lt;=(Assumptions!$C14*12),$H47/(Assumptions!$C14*12),0)+IF((AP$5-$I$5)&lt;=(Assumptions!$C14*12),$I47/(Assumptions!$C14*12),0)+IF((AP$5-$J$5)&lt;=(Assumptions!$C14*12),$J47/(Assumptions!$C14*12),0)+IF((AP$5-$K$5)&lt;=(Assumptions!$C14*12),$K47/(Assumptions!$C14*12),0)+IF((AP$5-$L$5)&lt;=(Assumptions!$C14*12),$L47/(Assumptions!$C14*12),0)+IF((AP$5-$M$5)&lt;=(Assumptions!$C14*12),$M47/(Assumptions!$C14*12),0)+IF((AP$5-$N$5)&lt;=(Assumptions!$C14*12),$N47/(Assumptions!$C14*12),0)+IF((AP$5-$O$5)&lt;=(Assumptions!$C14*12),$O47/(Assumptions!$C14*12),0)+IF((AP$5-$P$5)&lt;=(Assumptions!$C14*12),$P47/(Assumptions!$C14*12),0)+IF((AP$5-$Q$5)&lt;=(Assumptions!$C14*12),$Q47/(Assumptions!$C14*12),0)+IF((AP$5-$R$5)&lt;=(Assumptions!$C14*12),$R47/(Assumptions!$C14*12),0)+IF((AP$5-$S$5)&lt;=(Assumptions!$C14*12),$S47/(Assumptions!$C14*12),0)+IF((AP$5-$T$5)&lt;=(Assumptions!$C14*12),$T47/(Assumptions!$C14*12),0)+IF((AP$5-$U$5)&lt;=(Assumptions!$C14*12),$U47/(Assumptions!$C14*12),0)+IF((AP$5-$V$5)&lt;=(Assumptions!$C14*12),$V47/(Assumptions!$C14*12),0)+IF((AP$5-$W$5)&lt;=(Assumptions!$C14*12),$W47/(Assumptions!$C14*12),0)+IF((AP$5-$X$5)&lt;=(Assumptions!$C14*12),$X47/(Assumptions!$C14*12),0)+IF((AP$5-$Y$5)&lt;=(Assumptions!$C14*12),$Y47/(Assumptions!$C14*12),0)+IF((AP$5-$Z$5)&lt;=(Assumptions!$C14*12),$Z47/(Assumptions!$C14*12),0)+IF((AP$5-$AA$5)&lt;=(Assumptions!$C14*12),$AA47/(Assumptions!$C14*12),0)+IF((AP$5-$AB$5)&lt;=(Assumptions!$C14*12),$AB47/(Assumptions!$C14*12),0)+IF((AP$5-$AC$5)&lt;=(Assumptions!$C14*12),$AC47/(Assumptions!$C14*12),0)+IF((AP$5-$AD$5)&lt;=(Assumptions!$C14*12),$AD47/(Assumptions!$C14*12),0)+IF((AP$5-$AE$5)&lt;=(Assumptions!$C14*12),$AE47/(Assumptions!$C14*12),0)+IF((AP$5-$AF$5)&lt;=(Assumptions!$C14*12),$AF47/(Assumptions!$C14*12),0)+IF((AP$5-$AG$5)&lt;=(Assumptions!$C14*12),$AG47/(Assumptions!$C14*12),0)+IF((AP$5-$AH$5)&lt;=(Assumptions!$C14*12),$AH47/(Assumptions!$C14*12),0)+IF((AP$5-$AI$5)&lt;=(Assumptions!$C14*12),$AI47/(Assumptions!$C14*12),0)+IF((AP$5-$AJ$5)&lt;=(Assumptions!$C14*12),$AJ47/(Assumptions!$C14*12),0)+IF((AP$5-$AK$5)&lt;=(Assumptions!$C14*12),$AK47/(Assumptions!$C14*12),0)+IF((AP$5-$AL$5)&lt;=(Assumptions!$C14*12),$AL47/(Assumptions!$C14*12),0)+IF((AP$5-$AM$5)&lt;=(Assumptions!$C14*12),$AM47/(Assumptions!$C14*12),0)+IF((AP$5-$AN$5)&lt;=(Assumptions!$C14*12),$AN47/(Assumptions!$C14*12),0)+IF((AP$5-$AO$5)&lt;=(Assumptions!$C14*12),$AO47/(Assumptions!$C14*12),0)</f>
        <v>0</v>
      </c>
      <c r="AQ59" s="557">
        <f>IF((AQ$5-$D$5)&lt;=(Assumptions!$C14*12),$D47/(Assumptions!$C14*12),0)+IF((AQ$5-$E$5)&lt;=(Assumptions!$C14*12),$E47/(Assumptions!$C14*12),0)+IF((AQ$5-$F$5)&lt;=(Assumptions!$C14*12),$F47/(Assumptions!$C14*12),0)+IF((AQ$5-$G$5)&lt;=(Assumptions!$C14*12),$G47/(Assumptions!$C14*12),0)+IF((AQ$5-$H$5)&lt;=(Assumptions!$C14*12),$H47/(Assumptions!$C14*12),0)+IF((AQ$5-$I$5)&lt;=(Assumptions!$C14*12),$I47/(Assumptions!$C14*12),0)+IF((AQ$5-$J$5)&lt;=(Assumptions!$C14*12),$J47/(Assumptions!$C14*12),0)+IF((AQ$5-$K$5)&lt;=(Assumptions!$C14*12),$K47/(Assumptions!$C14*12),0)+IF((AQ$5-$L$5)&lt;=(Assumptions!$C14*12),$L47/(Assumptions!$C14*12),0)+IF((AQ$5-$M$5)&lt;=(Assumptions!$C14*12),$M47/(Assumptions!$C14*12),0)+IF((AQ$5-$N$5)&lt;=(Assumptions!$C14*12),$N47/(Assumptions!$C14*12),0)+IF((AQ$5-$O$5)&lt;=(Assumptions!$C14*12),$O47/(Assumptions!$C14*12),0)+IF((AQ$5-$P$5)&lt;=(Assumptions!$C14*12),$P47/(Assumptions!$C14*12),0)+IF((AQ$5-$Q$5)&lt;=(Assumptions!$C14*12),$Q47/(Assumptions!$C14*12),0)+IF((AQ$5-$R$5)&lt;=(Assumptions!$C14*12),$R47/(Assumptions!$C14*12),0)+IF((AQ$5-$S$5)&lt;=(Assumptions!$C14*12),$S47/(Assumptions!$C14*12),0)+IF((AQ$5-$T$5)&lt;=(Assumptions!$C14*12),$T47/(Assumptions!$C14*12),0)+IF((AQ$5-$U$5)&lt;=(Assumptions!$C14*12),$U47/(Assumptions!$C14*12),0)+IF((AQ$5-$V$5)&lt;=(Assumptions!$C14*12),$V47/(Assumptions!$C14*12),0)+IF((AQ$5-$W$5)&lt;=(Assumptions!$C14*12),$W47/(Assumptions!$C14*12),0)+IF((AQ$5-$X$5)&lt;=(Assumptions!$C14*12),$X47/(Assumptions!$C14*12),0)+IF((AQ$5-$Y$5)&lt;=(Assumptions!$C14*12),$Y47/(Assumptions!$C14*12),0)+IF((AQ$5-$Z$5)&lt;=(Assumptions!$C14*12),$Z47/(Assumptions!$C14*12),0)+IF((AQ$5-$AA$5)&lt;=(Assumptions!$C14*12),$AA47/(Assumptions!$C14*12),0)+IF((AQ$5-$AB$5)&lt;=(Assumptions!$C14*12),$AB47/(Assumptions!$C14*12),0)+IF((AQ$5-$AC$5)&lt;=(Assumptions!$C14*12),$AC47/(Assumptions!$C14*12),0)+IF((AQ$5-$AD$5)&lt;=(Assumptions!$C14*12),$AD47/(Assumptions!$C14*12),0)+IF((AQ$5-$AE$5)&lt;=(Assumptions!$C14*12),$AE47/(Assumptions!$C14*12),0)+IF((AQ$5-$AF$5)&lt;=(Assumptions!$C14*12),$AF47/(Assumptions!$C14*12),0)+IF((AQ$5-$AG$5)&lt;=(Assumptions!$C14*12),$AG47/(Assumptions!$C14*12),0)+IF((AQ$5-$AH$5)&lt;=(Assumptions!$C14*12),$AH47/(Assumptions!$C14*12),0)+IF((AQ$5-$AI$5)&lt;=(Assumptions!$C14*12),$AI47/(Assumptions!$C14*12),0)+IF((AQ$5-$AJ$5)&lt;=(Assumptions!$C14*12),$AJ47/(Assumptions!$C14*12),0)+IF((AQ$5-$AK$5)&lt;=(Assumptions!$C14*12),$AK47/(Assumptions!$C14*12),0)+IF((AQ$5-$AL$5)&lt;=(Assumptions!$C14*12),$AL47/(Assumptions!$C14*12),0)+IF((AQ$5-$AM$5)&lt;=(Assumptions!$C14*12),$AM47/(Assumptions!$C14*12),0)+IF((AQ$5-$AN$5)&lt;=(Assumptions!$C14*12),$AN47/(Assumptions!$C14*12),0)+IF((AQ$5-$AO$5)&lt;=(Assumptions!$C14*12),$AO47/(Assumptions!$C14*12),0)+IF((AQ$5-$AP$5)&lt;=(Assumptions!$C14*12),$AP47/(Assumptions!$C14*12),0)</f>
        <v>0</v>
      </c>
      <c r="AR59" s="557">
        <f>IF((AR$5-$D$5)&lt;=(Assumptions!$C14*12),$D47/(Assumptions!$C14*12),0)+IF((AR$5-$E$5)&lt;=(Assumptions!$C14*12),$E47/(Assumptions!$C14*12),0)+IF((AR$5-$F$5)&lt;=(Assumptions!$C14*12),$F47/(Assumptions!$C14*12),0)+IF((AR$5-$G$5)&lt;=(Assumptions!$C14*12),$G47/(Assumptions!$C14*12),0)+IF((AR$5-$H$5)&lt;=(Assumptions!$C14*12),$H47/(Assumptions!$C14*12),0)+IF((AR$5-$I$5)&lt;=(Assumptions!$C14*12),$I47/(Assumptions!$C14*12),0)+IF((AR$5-$J$5)&lt;=(Assumptions!$C14*12),$J47/(Assumptions!$C14*12),0)+IF((AR$5-$K$5)&lt;=(Assumptions!$C14*12),$K47/(Assumptions!$C14*12),0)+IF((AR$5-$L$5)&lt;=(Assumptions!$C14*12),$L47/(Assumptions!$C14*12),0)+IF((AR$5-$M$5)&lt;=(Assumptions!$C14*12),$M47/(Assumptions!$C14*12),0)+IF((AR$5-$N$5)&lt;=(Assumptions!$C14*12),$N47/(Assumptions!$C14*12),0)+IF((AR$5-$O$5)&lt;=(Assumptions!$C14*12),$O47/(Assumptions!$C14*12),0)+IF((AR$5-$P$5)&lt;=(Assumptions!$C14*12),$P47/(Assumptions!$C14*12),0)+IF((AR$5-$Q$5)&lt;=(Assumptions!$C14*12),$Q47/(Assumptions!$C14*12),0)+IF((AR$5-$R$5)&lt;=(Assumptions!$C14*12),$R47/(Assumptions!$C14*12),0)+IF((AR$5-$S$5)&lt;=(Assumptions!$C14*12),$S47/(Assumptions!$C14*12),0)+IF((AR$5-$T$5)&lt;=(Assumptions!$C14*12),$T47/(Assumptions!$C14*12),0)+IF((AR$5-$U$5)&lt;=(Assumptions!$C14*12),$U47/(Assumptions!$C14*12),0)+IF((AR$5-$V$5)&lt;=(Assumptions!$C14*12),$V47/(Assumptions!$C14*12),0)+IF((AR$5-$W$5)&lt;=(Assumptions!$C14*12),$W47/(Assumptions!$C14*12),0)+IF((AR$5-$X$5)&lt;=(Assumptions!$C14*12),$X47/(Assumptions!$C14*12),0)+IF((AR$5-$Y$5)&lt;=(Assumptions!$C14*12),$Y47/(Assumptions!$C14*12),0)+IF((AR$5-$Z$5)&lt;=(Assumptions!$C14*12),$Z47/(Assumptions!$C14*12),0)+IF((AR$5-$AA$5)&lt;=(Assumptions!$C14*12),$AA47/(Assumptions!$C14*12),0)+IF((AR$5-$AB$5)&lt;=(Assumptions!$C14*12),$AB47/(Assumptions!$C14*12),0)+IF((AR$5-$AC$5)&lt;=(Assumptions!$C14*12),$AC47/(Assumptions!$C14*12),0)+IF((AR$5-$AD$5)&lt;=(Assumptions!$C14*12),$AD47/(Assumptions!$C14*12),0)+IF((AR$5-$AE$5)&lt;=(Assumptions!$C14*12),$AE47/(Assumptions!$C14*12),0)+IF((AR$5-$AF$5)&lt;=(Assumptions!$C14*12),$AF47/(Assumptions!$C14*12),0)+IF((AR$5-$AG$5)&lt;=(Assumptions!$C14*12),$AG47/(Assumptions!$C14*12),0)+IF((AR$5-$AH$5)&lt;=(Assumptions!$C14*12),$AH47/(Assumptions!$C14*12),0)+IF((AR$5-$AI$5)&lt;=(Assumptions!$C14*12),$AI47/(Assumptions!$C14*12),0)+IF((AR$5-$AJ$5)&lt;=(Assumptions!$C14*12),$AJ47/(Assumptions!$C14*12),0)+IF((AR$5-$AK$5)&lt;=(Assumptions!$C14*12),$AK47/(Assumptions!$C14*12),0)+IF((AR$5-$AL$5)&lt;=(Assumptions!$C14*12),$AL47/(Assumptions!$C14*12),0)+IF((AR$5-$AM$5)&lt;=(Assumptions!$C14*12),$AM47/(Assumptions!$C14*12),0)+IF((AR$5-$AN$5)&lt;=(Assumptions!$C14*12),$AN47/(Assumptions!$C14*12),0)+IF((AR$5-$AO$5)&lt;=(Assumptions!$C14*12),$AO47/(Assumptions!$C14*12),0)+IF((AR$5-$AP$5)&lt;=(Assumptions!$C14*12),$AP47/(Assumptions!$C14*12),0)+IF((AR$5-$AQ$5)&lt;=(Assumptions!$C14*12),$AQ47/(Assumptions!$C14*12),0)</f>
        <v>0</v>
      </c>
      <c r="AS59" s="557">
        <f>IF((AS$5-$D$5)&lt;=(Assumptions!$C14*12),$D47/(Assumptions!$C14*12),0)+IF((AS$5-$E$5)&lt;=(Assumptions!$C14*12),$E47/(Assumptions!$C14*12),0)+IF((AS$5-$F$5)&lt;=(Assumptions!$C14*12),$F47/(Assumptions!$C14*12),0)+IF((AS$5-$G$5)&lt;=(Assumptions!$C14*12),$G47/(Assumptions!$C14*12),0)+IF((AS$5-$H$5)&lt;=(Assumptions!$C14*12),$H47/(Assumptions!$C14*12),0)+IF((AS$5-$I$5)&lt;=(Assumptions!$C14*12),$I47/(Assumptions!$C14*12),0)+IF((AS$5-$J$5)&lt;=(Assumptions!$C14*12),$J47/(Assumptions!$C14*12),0)+IF((AS$5-$K$5)&lt;=(Assumptions!$C14*12),$K47/(Assumptions!$C14*12),0)+IF((AS$5-$L$5)&lt;=(Assumptions!$C14*12),$L47/(Assumptions!$C14*12),0)+IF((AS$5-$M$5)&lt;=(Assumptions!$C14*12),$M47/(Assumptions!$C14*12),0)+IF((AS$5-$N$5)&lt;=(Assumptions!$C14*12),$N47/(Assumptions!$C14*12),0)+IF((AS$5-$O$5)&lt;=(Assumptions!$C14*12),$O47/(Assumptions!$C14*12),0)+IF((AS$5-$P$5)&lt;=(Assumptions!$C14*12),$P47/(Assumptions!$C14*12),0)+IF((AS$5-$Q$5)&lt;=(Assumptions!$C14*12),$Q47/(Assumptions!$C14*12),0)+IF((AS$5-$R$5)&lt;=(Assumptions!$C14*12),$R47/(Assumptions!$C14*12),0)+IF((AS$5-$S$5)&lt;=(Assumptions!$C14*12),$S47/(Assumptions!$C14*12),0)+IF((AS$5-$T$5)&lt;=(Assumptions!$C14*12),$T47/(Assumptions!$C14*12),0)+IF((AS$5-$U$5)&lt;=(Assumptions!$C14*12),$U47/(Assumptions!$C14*12),0)+IF((AS$5-$V$5)&lt;=(Assumptions!$C14*12),$V47/(Assumptions!$C14*12),0)+IF((AS$5-$W$5)&lt;=(Assumptions!$C14*12),$W47/(Assumptions!$C14*12),0)+IF((AS$5-$X$5)&lt;=(Assumptions!$C14*12),$X47/(Assumptions!$C14*12),0)+IF((AS$5-$Y$5)&lt;=(Assumptions!$C14*12),$Y47/(Assumptions!$C14*12),0)+IF((AS$5-$Z$5)&lt;=(Assumptions!$C14*12),$Z47/(Assumptions!$C14*12),0)+IF((AS$5-$AA$5)&lt;=(Assumptions!$C14*12),$AA47/(Assumptions!$C14*12),0)+IF((AS$5-$AB$5)&lt;=(Assumptions!$C14*12),$AB47/(Assumptions!$C14*12),0)+IF((AS$5-$AC$5)&lt;=(Assumptions!$C14*12),$AC47/(Assumptions!$C14*12),0)+IF((AS$5-$AD$5)&lt;=(Assumptions!$C14*12),$AD47/(Assumptions!$C14*12),0)+IF((AS$5-$AE$5)&lt;=(Assumptions!$C14*12),$AE47/(Assumptions!$C14*12),0)+IF((AS$5-$AF$5)&lt;=(Assumptions!$C14*12),$AF47/(Assumptions!$C14*12),0)+IF((AS$5-$AG$5)&lt;=(Assumptions!$C14*12),$AG47/(Assumptions!$C14*12),0)+IF((AS$5-$AH$5)&lt;=(Assumptions!$C14*12),$AH47/(Assumptions!$C14*12),0)+IF((AS$5-$AI$5)&lt;=(Assumptions!$C14*12),$AI47/(Assumptions!$C14*12),0)+IF((AS$5-$AJ$5)&lt;=(Assumptions!$C14*12),$AJ47/(Assumptions!$C14*12),0)+IF((AS$5-$AK$5)&lt;=(Assumptions!$C14*12),$AK47/(Assumptions!$C14*12),0)+IF((AS$5-$AL$5)&lt;=(Assumptions!$C14*12),$AL47/(Assumptions!$C14*12),0)+IF((AS$5-$AM$5)&lt;=(Assumptions!$C14*12),$AM47/(Assumptions!$C14*12),0)+IF((AS$5-$AN$5)&lt;=(Assumptions!$C14*12),$AN47/(Assumptions!$C14*12),0)+IF((AS$5-$AO$5)&lt;=(Assumptions!$C14*12),$AO47/(Assumptions!$C14*12),0)+IF((AS$5-$AP$5)&lt;=(Assumptions!$C14*12),$AP47/(Assumptions!$C14*12),0)+IF((AS$5-$AQ$5)&lt;=(Assumptions!$C14*12),$AQ47/(Assumptions!$C14*12),0)+IF((AS$5-$AR$5)&lt;=(Assumptions!$C14*12),$AR47/(Assumptions!$C14*12),0)</f>
        <v>0</v>
      </c>
      <c r="AT59" s="557">
        <f>IF((AT$5-$D$5)&lt;=(Assumptions!$C14*12),$D47/(Assumptions!$C14*12),0)+IF((AT$5-$E$5)&lt;=(Assumptions!$C14*12),$E47/(Assumptions!$C14*12),0)+IF((AT$5-$F$5)&lt;=(Assumptions!$C14*12),$F47/(Assumptions!$C14*12),0)+IF((AT$5-$G$5)&lt;=(Assumptions!$C14*12),$G47/(Assumptions!$C14*12),0)+IF((AT$5-$H$5)&lt;=(Assumptions!$C14*12),$H47/(Assumptions!$C14*12),0)+IF((AT$5-$I$5)&lt;=(Assumptions!$C14*12),$I47/(Assumptions!$C14*12),0)+IF((AT$5-$J$5)&lt;=(Assumptions!$C14*12),$J47/(Assumptions!$C14*12),0)+IF((AT$5-$K$5)&lt;=(Assumptions!$C14*12),$K47/(Assumptions!$C14*12),0)+IF((AT$5-$L$5)&lt;=(Assumptions!$C14*12),$L47/(Assumptions!$C14*12),0)+IF((AT$5-$M$5)&lt;=(Assumptions!$C14*12),$M47/(Assumptions!$C14*12),0)+IF((AT$5-$N$5)&lt;=(Assumptions!$C14*12),$N47/(Assumptions!$C14*12),0)+IF((AT$5-$O$5)&lt;=(Assumptions!$C14*12),$O47/(Assumptions!$C14*12),0)+IF((AT$5-$P$5)&lt;=(Assumptions!$C14*12),$P47/(Assumptions!$C14*12),0)+IF((AT$5-$Q$5)&lt;=(Assumptions!$C14*12),$Q47/(Assumptions!$C14*12),0)+IF((AT$5-$R$5)&lt;=(Assumptions!$C14*12),$R47/(Assumptions!$C14*12),0)+IF((AT$5-$S$5)&lt;=(Assumptions!$C14*12),$S47/(Assumptions!$C14*12),0)+IF((AT$5-$T$5)&lt;=(Assumptions!$C14*12),$T47/(Assumptions!$C14*12),0)+IF((AT$5-$U$5)&lt;=(Assumptions!$C14*12),$U47/(Assumptions!$C14*12),0)+IF((AT$5-$V$5)&lt;=(Assumptions!$C14*12),$V47/(Assumptions!$C14*12),0)+IF((AT$5-$W$5)&lt;=(Assumptions!$C14*12),$W47/(Assumptions!$C14*12),0)+IF((AT$5-$X$5)&lt;=(Assumptions!$C14*12),$X47/(Assumptions!$C14*12),0)+IF((AT$5-$Y$5)&lt;=(Assumptions!$C14*12),$Y47/(Assumptions!$C14*12),0)+IF((AT$5-$Z$5)&lt;=(Assumptions!$C14*12),$Z47/(Assumptions!$C14*12),0)+IF((AT$5-$AA$5)&lt;=(Assumptions!$C14*12),$AA47/(Assumptions!$C14*12),0)+IF((AT$5-$AB$5)&lt;=(Assumptions!$C14*12),$AB47/(Assumptions!$C14*12),0)+IF((AT$5-$AC$5)&lt;=(Assumptions!$C14*12),$AC47/(Assumptions!$C14*12),0)+IF((AT$5-$AD$5)&lt;=(Assumptions!$C14*12),$AD47/(Assumptions!$C14*12),0)+IF((AT$5-$AE$5)&lt;=(Assumptions!$C14*12),$AE47/(Assumptions!$C14*12),0)+IF((AT$5-$AF$5)&lt;=(Assumptions!$C14*12),$AF47/(Assumptions!$C14*12),0)+IF((AT$5-$AG$5)&lt;=(Assumptions!$C14*12),$AG47/(Assumptions!$C14*12),0)+IF((AT$5-$AH$5)&lt;=(Assumptions!$C14*12),$AH47/(Assumptions!$C14*12),0)+IF((AT$5-$AI$5)&lt;=(Assumptions!$C14*12),$AI47/(Assumptions!$C14*12),0)+IF((AT$5-$AJ$5)&lt;=(Assumptions!$C14*12),$AJ47/(Assumptions!$C14*12),0)+IF((AT$5-$AK$5)&lt;=(Assumptions!$C14*12),$AK47/(Assumptions!$C14*12),0)+IF((AT$5-$AL$5)&lt;=(Assumptions!$C14*12),$AL47/(Assumptions!$C14*12),0)+IF((AT$5-$AM$5)&lt;=(Assumptions!$C14*12),$AM47/(Assumptions!$C14*12),0)+IF((AT$5-$AN$5)&lt;=(Assumptions!$C14*12),$AN47/(Assumptions!$C14*12),0)+IF((AT$5-$AO$5)&lt;=(Assumptions!$C14*12),$AO47/(Assumptions!$C14*12),0)+IF((AT$5-$AP$5)&lt;=(Assumptions!$C14*12),$AP47/(Assumptions!$C14*12),0)+IF((AT$5-$AQ$5)&lt;=(Assumptions!$C14*12),$AQ47/(Assumptions!$C14*12),0)+IF((AT$5-$AR$5)&lt;=(Assumptions!$C14*12),$AR47/(Assumptions!$C14*12),0)+IF((AT$5-$AS$5)&lt;=(Assumptions!$C14*12),$AS47/(Assumptions!$C14*12),0)</f>
        <v>0</v>
      </c>
      <c r="AU59" s="557">
        <f>IF((AU$5-$D$5)&lt;=(Assumptions!$C14*12),$D47/(Assumptions!$C14*12),0)+IF((AU$5-$E$5)&lt;=(Assumptions!$C14*12),$E47/(Assumptions!$C14*12),0)+IF((AU$5-$F$5)&lt;=(Assumptions!$C14*12),$F47/(Assumptions!$C14*12),0)+IF((AU$5-$G$5)&lt;=(Assumptions!$C14*12),$G47/(Assumptions!$C14*12),0)+IF((AU$5-$H$5)&lt;=(Assumptions!$C14*12),$H47/(Assumptions!$C14*12),0)+IF((AU$5-$I$5)&lt;=(Assumptions!$C14*12),$I47/(Assumptions!$C14*12),0)+IF((AU$5-$J$5)&lt;=(Assumptions!$C14*12),$J47/(Assumptions!$C14*12),0)+IF((AU$5-$K$5)&lt;=(Assumptions!$C14*12),$K47/(Assumptions!$C14*12),0)+IF((AU$5-$L$5)&lt;=(Assumptions!$C14*12),$L47/(Assumptions!$C14*12),0)+IF((AU$5-$M$5)&lt;=(Assumptions!$C14*12),$M47/(Assumptions!$C14*12),0)+IF((AU$5-$N$5)&lt;=(Assumptions!$C14*12),$N47/(Assumptions!$C14*12),0)+IF((AU$5-$O$5)&lt;=(Assumptions!$C14*12),$O47/(Assumptions!$C14*12),0)+IF((AU$5-$P$5)&lt;=(Assumptions!$C14*12),$P47/(Assumptions!$C14*12),0)+IF((AU$5-$Q$5)&lt;=(Assumptions!$C14*12),$Q47/(Assumptions!$C14*12),0)+IF((AU$5-$R$5)&lt;=(Assumptions!$C14*12),$R47/(Assumptions!$C14*12),0)+IF((AU$5-$S$5)&lt;=(Assumptions!$C14*12),$S47/(Assumptions!$C14*12),0)+IF((AU$5-$T$5)&lt;=(Assumptions!$C14*12),$T47/(Assumptions!$C14*12),0)+IF((AU$5-$U$5)&lt;=(Assumptions!$C14*12),$U47/(Assumptions!$C14*12),0)+IF((AU$5-$V$5)&lt;=(Assumptions!$C14*12),$V47/(Assumptions!$C14*12),0)+IF((AU$5-$W$5)&lt;=(Assumptions!$C14*12),$W47/(Assumptions!$C14*12),0)+IF((AU$5-$X$5)&lt;=(Assumptions!$C14*12),$X47/(Assumptions!$C14*12),0)+IF((AU$5-$Y$5)&lt;=(Assumptions!$C14*12),$Y47/(Assumptions!$C14*12),0)+IF((AU$5-$Z$5)&lt;=(Assumptions!$C14*12),$Z47/(Assumptions!$C14*12),0)+IF((AU$5-$AA$5)&lt;=(Assumptions!$C14*12),$AA47/(Assumptions!$C14*12),0)+IF((AU$5-$AB$5)&lt;=(Assumptions!$C14*12),$AB47/(Assumptions!$C14*12),0)+IF((AU$5-$AC$5)&lt;=(Assumptions!$C14*12),$AC47/(Assumptions!$C14*12),0)+IF((AU$5-$AD$5)&lt;=(Assumptions!$C14*12),$AD47/(Assumptions!$C14*12),0)+IF((AU$5-$AE$5)&lt;=(Assumptions!$C14*12),$AE47/(Assumptions!$C14*12),0)+IF((AU$5-$AF$5)&lt;=(Assumptions!$C14*12),$AF47/(Assumptions!$C14*12),0)+IF((AU$5-$AG$5)&lt;=(Assumptions!$C14*12),$AG47/(Assumptions!$C14*12),0)+IF((AU$5-$AH$5)&lt;=(Assumptions!$C14*12),$AH47/(Assumptions!$C14*12),0)+IF((AU$5-$AI$5)&lt;=(Assumptions!$C14*12),$AI47/(Assumptions!$C14*12),0)+IF((AU$5-$AJ$5)&lt;=(Assumptions!$C14*12),$AJ47/(Assumptions!$C14*12),0)+IF((AU$5-$AK$5)&lt;=(Assumptions!$C14*12),$AK47/(Assumptions!$C14*12),0)+IF((AU$5-$AL$5)&lt;=(Assumptions!$C14*12),$AL47/(Assumptions!$C14*12),0)+IF((AU$5-$AM$5)&lt;=(Assumptions!$C14*12),$AM47/(Assumptions!$C14*12),0)+IF((AU$5-$AN$5)&lt;=(Assumptions!$C14*12),$AN47/(Assumptions!$C14*12),0)+IF((AU$5-$AO$5)&lt;=(Assumptions!$C14*12),$AO47/(Assumptions!$C14*12),0)+IF((AU$5-$AP$5)&lt;=(Assumptions!$C14*12),$AP47/(Assumptions!$C14*12),0)+IF((AU$5-$AQ$5)&lt;=(Assumptions!$C14*12),$AQ47/(Assumptions!$C14*12),0)+IF((AU$5-$AR$5)&lt;=(Assumptions!$C14*12),$AR47/(Assumptions!$C14*12),0)+IF((AU$5-$AS$5)&lt;=(Assumptions!$C14*12),$AS47/(Assumptions!$C14*12),0)+IF((AU$5-$AT$5)&lt;=(Assumptions!$C14*12),$AT47/(Assumptions!$C14*12),0)</f>
        <v>0</v>
      </c>
      <c r="AV59" s="557">
        <f>IF((AV$5-$D$5)&lt;=(Assumptions!$C14*12),$D47/(Assumptions!$C14*12),0)+IF((AV$5-$E$5)&lt;=(Assumptions!$C14*12),$E47/(Assumptions!$C14*12),0)+IF((AV$5-$F$5)&lt;=(Assumptions!$C14*12),$F47/(Assumptions!$C14*12),0)+IF((AV$5-$G$5)&lt;=(Assumptions!$C14*12),$G47/(Assumptions!$C14*12),0)+IF((AV$5-$H$5)&lt;=(Assumptions!$C14*12),$H47/(Assumptions!$C14*12),0)+IF((AV$5-$I$5)&lt;=(Assumptions!$C14*12),$I47/(Assumptions!$C14*12),0)+IF((AV$5-$J$5)&lt;=(Assumptions!$C14*12),$J47/(Assumptions!$C14*12),0)+IF((AV$5-$K$5)&lt;=(Assumptions!$C14*12),$K47/(Assumptions!$C14*12),0)+IF((AV$5-$L$5)&lt;=(Assumptions!$C14*12),$L47/(Assumptions!$C14*12),0)+IF((AV$5-$M$5)&lt;=(Assumptions!$C14*12),$M47/(Assumptions!$C14*12),0)+IF((AV$5-$N$5)&lt;=(Assumptions!$C14*12),$N47/(Assumptions!$C14*12),0)+IF((AV$5-$O$5)&lt;=(Assumptions!$C14*12),$O47/(Assumptions!$C14*12),0)+IF((AV$5-$P$5)&lt;=(Assumptions!$C14*12),$P47/(Assumptions!$C14*12),0)+IF((AV$5-$Q$5)&lt;=(Assumptions!$C14*12),$Q47/(Assumptions!$C14*12),0)+IF((AV$5-$R$5)&lt;=(Assumptions!$C14*12),$R47/(Assumptions!$C14*12),0)+IF((AV$5-$S$5)&lt;=(Assumptions!$C14*12),$S47/(Assumptions!$C14*12),0)+IF((AV$5-$T$5)&lt;=(Assumptions!$C14*12),$T47/(Assumptions!$C14*12),0)+IF((AV$5-$U$5)&lt;=(Assumptions!$C14*12),$U47/(Assumptions!$C14*12),0)+IF((AV$5-$V$5)&lt;=(Assumptions!$C14*12),$V47/(Assumptions!$C14*12),0)+IF((AV$5-$W$5)&lt;=(Assumptions!$C14*12),$W47/(Assumptions!$C14*12),0)+IF((AV$5-$X$5)&lt;=(Assumptions!$C14*12),$X47/(Assumptions!$C14*12),0)+IF((AV$5-$Y$5)&lt;=(Assumptions!$C14*12),$Y47/(Assumptions!$C14*12),0)+IF((AV$5-$Z$5)&lt;=(Assumptions!$C14*12),$Z47/(Assumptions!$C14*12),0)+IF((AV$5-$AA$5)&lt;=(Assumptions!$C14*12),$AA47/(Assumptions!$C14*12),0)+IF((AV$5-$AB$5)&lt;=(Assumptions!$C14*12),$AB47/(Assumptions!$C14*12),0)+IF((AV$5-$AC$5)&lt;=(Assumptions!$C14*12),$AC47/(Assumptions!$C14*12),0)+IF((AV$5-$AD$5)&lt;=(Assumptions!$C14*12),$AD47/(Assumptions!$C14*12),0)+IF((AV$5-$AE$5)&lt;=(Assumptions!$C14*12),$AE47/(Assumptions!$C14*12),0)+IF((AV$5-$AF$5)&lt;=(Assumptions!$C14*12),$AF47/(Assumptions!$C14*12),0)+IF((AV$5-$AG$5)&lt;=(Assumptions!$C14*12),$AG47/(Assumptions!$C14*12),0)+IF((AV$5-$AH$5)&lt;=(Assumptions!$C14*12),$AH47/(Assumptions!$C14*12),0)+IF((AV$5-$AI$5)&lt;=(Assumptions!$C14*12),$AI47/(Assumptions!$C14*12),0)+IF((AV$5-$AJ$5)&lt;=(Assumptions!$C14*12),$AJ47/(Assumptions!$C14*12),0)+IF((AV$5-$AK$5)&lt;=(Assumptions!$C14*12),$AK47/(Assumptions!$C14*12),0)+IF((AV$5-$AL$5)&lt;=(Assumptions!$C14*12),$AL47/(Assumptions!$C14*12),0)+IF((AV$5-$AM$5)&lt;=(Assumptions!$C14*12),$AM47/(Assumptions!$C14*12),0)+IF((AV$5-$AN$5)&lt;=(Assumptions!$C14*12),$AN47/(Assumptions!$C14*12),0)+IF((AV$5-$AO$5)&lt;=(Assumptions!$C14*12),$AO47/(Assumptions!$C14*12),0)+IF((AV$5-$AP$5)&lt;=(Assumptions!$C14*12),$AP47/(Assumptions!$C14*12),0)+IF((AV$5-$AQ$5)&lt;=(Assumptions!$C14*12),$AQ47/(Assumptions!$C14*12),0)+IF((AV$5-$AR$5)&lt;=(Assumptions!$C14*12),$AR47/(Assumptions!$C14*12),0)+IF((AV$5-$AS$5)&lt;=(Assumptions!$C14*12),$AS47/(Assumptions!$C14*12),0)+IF((AV$5-$AT$5)&lt;=(Assumptions!$C14*12),$AT47/(Assumptions!$C14*12),0)+IF((AV$5-$AU$5)&lt;=(Assumptions!$C14*12),$AU47/(Assumptions!$C14*12),0)</f>
        <v>0</v>
      </c>
      <c r="AW59" s="557">
        <f>IF((AW$5-$D$5)&lt;=(Assumptions!$C14*12),$D47/(Assumptions!$C14*12),0)+IF((AW$5-$E$5)&lt;=(Assumptions!$C14*12),$E47/(Assumptions!$C14*12),0)+IF((AW$5-$F$5)&lt;=(Assumptions!$C14*12),$F47/(Assumptions!$C14*12),0)+IF((AW$5-$G$5)&lt;=(Assumptions!$C14*12),$G47/(Assumptions!$C14*12),0)+IF((AW$5-$H$5)&lt;=(Assumptions!$C14*12),$H47/(Assumptions!$C14*12),0)+IF((AW$5-$I$5)&lt;=(Assumptions!$C14*12),$I47/(Assumptions!$C14*12),0)+IF((AW$5-$J$5)&lt;=(Assumptions!$C14*12),$J47/(Assumptions!$C14*12),0)+IF((AW$5-$K$5)&lt;=(Assumptions!$C14*12),$K47/(Assumptions!$C14*12),0)+IF((AW$5-$L$5)&lt;=(Assumptions!$C14*12),$L47/(Assumptions!$C14*12),0)+IF((AW$5-$M$5)&lt;=(Assumptions!$C14*12),$M47/(Assumptions!$C14*12),0)+IF((AW$5-$N$5)&lt;=(Assumptions!$C14*12),$N47/(Assumptions!$C14*12),0)+IF((AW$5-$O$5)&lt;=(Assumptions!$C14*12),$O47/(Assumptions!$C14*12),0)+IF((AW$5-$P$5)&lt;=(Assumptions!$C14*12),$P47/(Assumptions!$C14*12),0)+IF((AW$5-$Q$5)&lt;=(Assumptions!$C14*12),$Q47/(Assumptions!$C14*12),0)+IF((AW$5-$R$5)&lt;=(Assumptions!$C14*12),$R47/(Assumptions!$C14*12),0)+IF((AW$5-$S$5)&lt;=(Assumptions!$C14*12),$S47/(Assumptions!$C14*12),0)+IF((AW$5-$T$5)&lt;=(Assumptions!$C14*12),$T47/(Assumptions!$C14*12),0)+IF((AW$5-$U$5)&lt;=(Assumptions!$C14*12),$U47/(Assumptions!$C14*12),0)+IF((AW$5-$V$5)&lt;=(Assumptions!$C14*12),$V47/(Assumptions!$C14*12),0)+IF((AW$5-$W$5)&lt;=(Assumptions!$C14*12),$W47/(Assumptions!$C14*12),0)+IF((AW$5-$X$5)&lt;=(Assumptions!$C14*12),$X47/(Assumptions!$C14*12),0)+IF((AW$5-$Y$5)&lt;=(Assumptions!$C14*12),$Y47/(Assumptions!$C14*12),0)+IF((AW$5-$Z$5)&lt;=(Assumptions!$C14*12),$Z47/(Assumptions!$C14*12),0)+IF((AW$5-$AA$5)&lt;=(Assumptions!$C14*12),$AA47/(Assumptions!$C14*12),0)+IF((AW$5-$AB$5)&lt;=(Assumptions!$C14*12),$AB47/(Assumptions!$C14*12),0)+IF((AW$5-$AC$5)&lt;=(Assumptions!$C14*12),$AC47/(Assumptions!$C14*12),0)+IF((AW$5-$AD$5)&lt;=(Assumptions!$C14*12),$AD47/(Assumptions!$C14*12),0)+IF((AW$5-$AE$5)&lt;=(Assumptions!$C14*12),$AE47/(Assumptions!$C14*12),0)+IF((AW$5-$AF$5)&lt;=(Assumptions!$C14*12),$AF47/(Assumptions!$C14*12),0)+IF((AW$5-$AG$5)&lt;=(Assumptions!$C14*12),$AG47/(Assumptions!$C14*12),0)+IF((AW$5-$AH$5)&lt;=(Assumptions!$C14*12),$AH47/(Assumptions!$C14*12),0)+IF((AW$5-$AI$5)&lt;=(Assumptions!$C14*12),$AI47/(Assumptions!$C14*12),0)+IF((AW$5-$AJ$5)&lt;=(Assumptions!$C14*12),$AJ47/(Assumptions!$C14*12),0)+IF((AW$5-$AK$5)&lt;=(Assumptions!$C14*12),$AK47/(Assumptions!$C14*12),0)+IF((AW$5-$AL$5)&lt;=(Assumptions!$C14*12),$AL47/(Assumptions!$C14*12),0)+IF((AW$5-$AM$5)&lt;=(Assumptions!$C14*12),$AM47/(Assumptions!$C14*12),0)+IF((AW$5-$AN$5)&lt;=(Assumptions!$C14*12),$AN47/(Assumptions!$C14*12),0)+IF((AW$5-$AO$5)&lt;=(Assumptions!$C14*12),$AO47/(Assumptions!$C14*12),0)+IF((AW$5-$AP$5)&lt;=(Assumptions!$C14*12),$AP47/(Assumptions!$C14*12),0)+IF((AW$5-$AQ$5)&lt;=(Assumptions!$C14*12),$AQ47/(Assumptions!$C14*12),0)+IF((AW$5-$AR$5)&lt;=(Assumptions!$C14*12),$AR47/(Assumptions!$C14*12),0)+IF((AW$5-$AS$5)&lt;=(Assumptions!$C14*12),$AS47/(Assumptions!$C14*12),0)+IF((AW$5-$AT$5)&lt;=(Assumptions!$C14*12),$AT47/(Assumptions!$C14*12),0)+IF((AW$5-$AU$5)&lt;=(Assumptions!$C14*12),$AU47/(Assumptions!$C14*12),0)+IF((AW$5-$AV$5)&lt;=(Assumptions!$C14*12),$AV47/(Assumptions!$C14*12),0)</f>
        <v>0</v>
      </c>
      <c r="AX59" s="557">
        <f>IF((AX$5-$D$5)&lt;=(Assumptions!$C14*12),$D47/(Assumptions!$C14*12),0)+IF((AX$5-$E$5)&lt;=(Assumptions!$C14*12),$E47/(Assumptions!$C14*12),0)+IF((AX$5-$F$5)&lt;=(Assumptions!$C14*12),$F47/(Assumptions!$C14*12),0)+IF((AX$5-$G$5)&lt;=(Assumptions!$C14*12),$G47/(Assumptions!$C14*12),0)+IF((AX$5-$H$5)&lt;=(Assumptions!$C14*12),$H47/(Assumptions!$C14*12),0)+IF((AX$5-$I$5)&lt;=(Assumptions!$C14*12),$I47/(Assumptions!$C14*12),0)+IF((AX$5-$J$5)&lt;=(Assumptions!$C14*12),$J47/(Assumptions!$C14*12),0)+IF((AX$5-$K$5)&lt;=(Assumptions!$C14*12),$K47/(Assumptions!$C14*12),0)+IF((AX$5-$L$5)&lt;=(Assumptions!$C14*12),$L47/(Assumptions!$C14*12),0)+IF((AX$5-$M$5)&lt;=(Assumptions!$C14*12),$M47/(Assumptions!$C14*12),0)+IF((AX$5-$N$5)&lt;=(Assumptions!$C14*12),$N47/(Assumptions!$C14*12),0)+IF((AX$5-$O$5)&lt;=(Assumptions!$C14*12),$O47/(Assumptions!$C14*12),0)+IF((AX$5-$P$5)&lt;=(Assumptions!$C14*12),$P47/(Assumptions!$C14*12),0)+IF((AX$5-$Q$5)&lt;=(Assumptions!$C14*12),$Q47/(Assumptions!$C14*12),0)+IF((AX$5-$R$5)&lt;=(Assumptions!$C14*12),$R47/(Assumptions!$C14*12),0)+IF((AX$5-$S$5)&lt;=(Assumptions!$C14*12),$S47/(Assumptions!$C14*12),0)+IF((AX$5-$T$5)&lt;=(Assumptions!$C14*12),$T47/(Assumptions!$C14*12),0)+IF((AX$5-$U$5)&lt;=(Assumptions!$C14*12),$U47/(Assumptions!$C14*12),0)+IF((AX$5-$V$5)&lt;=(Assumptions!$C14*12),$V47/(Assumptions!$C14*12),0)+IF((AX$5-$W$5)&lt;=(Assumptions!$C14*12),$W47/(Assumptions!$C14*12),0)+IF((AX$5-$X$5)&lt;=(Assumptions!$C14*12),$X47/(Assumptions!$C14*12),0)+IF((AX$5-$Y$5)&lt;=(Assumptions!$C14*12),$Y47/(Assumptions!$C14*12),0)+IF((AX$5-$Z$5)&lt;=(Assumptions!$C14*12),$Z47/(Assumptions!$C14*12),0)+IF((AX$5-$AA$5)&lt;=(Assumptions!$C14*12),$AA47/(Assumptions!$C14*12),0)+IF((AX$5-$AB$5)&lt;=(Assumptions!$C14*12),$AB47/(Assumptions!$C14*12),0)+IF((AX$5-$AC$5)&lt;=(Assumptions!$C14*12),$AC47/(Assumptions!$C14*12),0)+IF((AX$5-$AD$5)&lt;=(Assumptions!$C14*12),$AD47/(Assumptions!$C14*12),0)+IF((AX$5-$AE$5)&lt;=(Assumptions!$C14*12),$AE47/(Assumptions!$C14*12),0)+IF((AX$5-$AF$5)&lt;=(Assumptions!$C14*12),$AF47/(Assumptions!$C14*12),0)+IF((AX$5-$AG$5)&lt;=(Assumptions!$C14*12),$AG47/(Assumptions!$C14*12),0)+IF((AX$5-$AH$5)&lt;=(Assumptions!$C14*12),$AH47/(Assumptions!$C14*12),0)+IF((AX$5-$AI$5)&lt;=(Assumptions!$C14*12),$AI47/(Assumptions!$C14*12),0)+IF((AX$5-$AJ$5)&lt;=(Assumptions!$C14*12),$AJ47/(Assumptions!$C14*12),0)+IF((AX$5-$AK$5)&lt;=(Assumptions!$C14*12),$AK47/(Assumptions!$C14*12),0)+IF((AX$5-$AL$5)&lt;=(Assumptions!$C14*12),$AL47/(Assumptions!$C14*12),0)+IF((AX$5-$AM$5)&lt;=(Assumptions!$C14*12),$AM47/(Assumptions!$C14*12),0)+IF((AX$5-$AN$5)&lt;=(Assumptions!$C14*12),$AN47/(Assumptions!$C14*12),0)+IF((AX$5-$AO$5)&lt;=(Assumptions!$C14*12),$AO47/(Assumptions!$C14*12),0)+IF((AX$5-$AP$5)&lt;=(Assumptions!$C14*12),$AP47/(Assumptions!$C14*12),0)+IF((AX$5-$AQ$5)&lt;=(Assumptions!$C14*12),$AQ47/(Assumptions!$C14*12),0)+IF((AX$5-$AR$5)&lt;=(Assumptions!$C14*12),$AR47/(Assumptions!$C14*12),0)+IF((AX$5-$AS$5)&lt;=(Assumptions!$C14*12),$AS47/(Assumptions!$C14*12),0)+IF((AX$5-$AT$5)&lt;=(Assumptions!$C14*12),$AT47/(Assumptions!$C14*12),0)+IF((AX$5-$AU$5)&lt;=(Assumptions!$C14*12),$AU47/(Assumptions!$C14*12),0)+IF((AX$5-$AV$5)&lt;=(Assumptions!$C14*12),$AV47/(Assumptions!$C14*12),0)+IF((AX$5-$AW$5)&lt;=(Assumptions!$C14*12),$AW47/(Assumptions!$C14*12),0)</f>
        <v>0</v>
      </c>
      <c r="AY59" s="557">
        <f>IF((AY$5-$D$5)&lt;=(Assumptions!$C14*12),$D47/(Assumptions!$C14*12),0)+IF((AY$5-$E$5)&lt;=(Assumptions!$C14*12),$E47/(Assumptions!$C14*12),0)+IF((AY$5-$F$5)&lt;=(Assumptions!$C14*12),$F47/(Assumptions!$C14*12),0)+IF((AY$5-$G$5)&lt;=(Assumptions!$C14*12),$G47/(Assumptions!$C14*12),0)+IF((AY$5-$H$5)&lt;=(Assumptions!$C14*12),$H47/(Assumptions!$C14*12),0)+IF((AY$5-$I$5)&lt;=(Assumptions!$C14*12),$I47/(Assumptions!$C14*12),0)+IF((AY$5-$J$5)&lt;=(Assumptions!$C14*12),$J47/(Assumptions!$C14*12),0)+IF((AY$5-$K$5)&lt;=(Assumptions!$C14*12),$K47/(Assumptions!$C14*12),0)+IF((AY$5-$L$5)&lt;=(Assumptions!$C14*12),$L47/(Assumptions!$C14*12),0)+IF((AY$5-$M$5)&lt;=(Assumptions!$C14*12),$M47/(Assumptions!$C14*12),0)+IF((AY$5-$N$5)&lt;=(Assumptions!$C14*12),$N47/(Assumptions!$C14*12),0)+IF((AY$5-$O$5)&lt;=(Assumptions!$C14*12),$O47/(Assumptions!$C14*12),0)+IF((AY$5-$P$5)&lt;=(Assumptions!$C14*12),$P47/(Assumptions!$C14*12),0)+IF((AY$5-$Q$5)&lt;=(Assumptions!$C14*12),$Q47/(Assumptions!$C14*12),0)+IF((AY$5-$R$5)&lt;=(Assumptions!$C14*12),$R47/(Assumptions!$C14*12),0)+IF((AY$5-$S$5)&lt;=(Assumptions!$C14*12),$S47/(Assumptions!$C14*12),0)+IF((AY$5-$T$5)&lt;=(Assumptions!$C14*12),$T47/(Assumptions!$C14*12),0)+IF((AY$5-$U$5)&lt;=(Assumptions!$C14*12),$U47/(Assumptions!$C14*12),0)+IF((AY$5-$V$5)&lt;=(Assumptions!$C14*12),$V47/(Assumptions!$C14*12),0)+IF((AY$5-$W$5)&lt;=(Assumptions!$C14*12),$W47/(Assumptions!$C14*12),0)+IF((AY$5-$X$5)&lt;=(Assumptions!$C14*12),$X47/(Assumptions!$C14*12),0)+IF((AY$5-$Y$5)&lt;=(Assumptions!$C14*12),$Y47/(Assumptions!$C14*12),0)+IF((AY$5-$Z$5)&lt;=(Assumptions!$C14*12),$Z47/(Assumptions!$C14*12),0)+IF((AY$5-$AA$5)&lt;=(Assumptions!$C14*12),$AA47/(Assumptions!$C14*12),0)+IF((AY$5-$AB$5)&lt;=(Assumptions!$C14*12),$AB47/(Assumptions!$C14*12),0)+IF((AY$5-$AC$5)&lt;=(Assumptions!$C14*12),$AC47/(Assumptions!$C14*12),0)+IF((AY$5-$AD$5)&lt;=(Assumptions!$C14*12),$AD47/(Assumptions!$C14*12),0)+IF((AY$5-$AE$5)&lt;=(Assumptions!$C14*12),$AE47/(Assumptions!$C14*12),0)+IF((AY$5-$AF$5)&lt;=(Assumptions!$C14*12),$AF47/(Assumptions!$C14*12),0)+IF((AY$5-$AG$5)&lt;=(Assumptions!$C14*12),$AG47/(Assumptions!$C14*12),0)+IF((AY$5-$AH$5)&lt;=(Assumptions!$C14*12),$AH47/(Assumptions!$C14*12),0)+IF((AY$5-$AI$5)&lt;=(Assumptions!$C14*12),$AI47/(Assumptions!$C14*12),0)+IF((AY$5-$AJ$5)&lt;=(Assumptions!$C14*12),$AJ47/(Assumptions!$C14*12),0)+IF((AY$5-$AK$5)&lt;=(Assumptions!$C14*12),$AK47/(Assumptions!$C14*12),0)+IF((AY$5-$AL$5)&lt;=(Assumptions!$C14*12),$AL47/(Assumptions!$C14*12),0)+IF((AY$5-$AM$5)&lt;=(Assumptions!$C14*12),$AM47/(Assumptions!$C14*12),0)+IF((AY$5-$AN$5)&lt;=(Assumptions!$C14*12),$AN47/(Assumptions!$C14*12),0)+IF((AY$5-$AO$5)&lt;=(Assumptions!$C14*12),$AO47/(Assumptions!$C14*12),0)+IF((AY$5-$AP$5)&lt;=(Assumptions!$C14*12),$AP47/(Assumptions!$C14*12),0)+IF((AY$5-$AQ$5)&lt;=(Assumptions!$C14*12),$AQ47/(Assumptions!$C14*12),0)+IF((AY$5-$AR$5)&lt;=(Assumptions!$C14*12),$AR47/(Assumptions!$C14*12),0)+IF((AY$5-$AS$5)&lt;=(Assumptions!$C14*12),$AS47/(Assumptions!$C14*12),0)+IF((AY$5-$AT$5)&lt;=(Assumptions!$C14*12),$AT47/(Assumptions!$C14*12),0)+IF((AY$5-$AU$5)&lt;=(Assumptions!$C14*12),$AU47/(Assumptions!$C14*12),0)+IF((AY$5-$AV$5)&lt;=(Assumptions!$C14*12),$AV47/(Assumptions!$C14*12),0)+IF((AY$5-$AW$5)&lt;=(Assumptions!$C14*12),$AW47/(Assumptions!$C14*12),0)+IF((AY$5-$AX$5)&lt;=(Assumptions!$C14*12),$AX47/(Assumptions!$C14*12),0)</f>
        <v>0</v>
      </c>
      <c r="AZ59" s="557">
        <f>IF((AZ$5-$D$5)&lt;=(Assumptions!$C14*12),$D47/(Assumptions!$C14*12),0)+IF((AZ$5-$E$5)&lt;=(Assumptions!$C14*12),$E47/(Assumptions!$C14*12),0)+IF((AZ$5-$F$5)&lt;=(Assumptions!$C14*12),$F47/(Assumptions!$C14*12),0)+IF((AZ$5-$G$5)&lt;=(Assumptions!$C14*12),$G47/(Assumptions!$C14*12),0)+IF((AZ$5-$H$5)&lt;=(Assumptions!$C14*12),$H47/(Assumptions!$C14*12),0)+IF((AZ$5-$I$5)&lt;=(Assumptions!$C14*12),$I47/(Assumptions!$C14*12),0)+IF((AZ$5-$J$5)&lt;=(Assumptions!$C14*12),$J47/(Assumptions!$C14*12),0)+IF((AZ$5-$K$5)&lt;=(Assumptions!$C14*12),$K47/(Assumptions!$C14*12),0)+IF((AZ$5-$L$5)&lt;=(Assumptions!$C14*12),$L47/(Assumptions!$C14*12),0)+IF((AZ$5-$M$5)&lt;=(Assumptions!$C14*12),$M47/(Assumptions!$C14*12),0)+IF((AZ$5-$N$5)&lt;=(Assumptions!$C14*12),$N47/(Assumptions!$C14*12),0)+IF((AZ$5-$O$5)&lt;=(Assumptions!$C14*12),$O47/(Assumptions!$C14*12),0)+IF((AZ$5-$P$5)&lt;=(Assumptions!$C14*12),$P47/(Assumptions!$C14*12),0)+IF((AZ$5-$Q$5)&lt;=(Assumptions!$C14*12),$Q47/(Assumptions!$C14*12),0)+IF((AZ$5-$R$5)&lt;=(Assumptions!$C14*12),$R47/(Assumptions!$C14*12),0)+IF((AZ$5-$S$5)&lt;=(Assumptions!$C14*12),$S47/(Assumptions!$C14*12),0)+IF((AZ$5-$T$5)&lt;=(Assumptions!$C14*12),$T47/(Assumptions!$C14*12),0)+IF((AZ$5-$U$5)&lt;=(Assumptions!$C14*12),$U47/(Assumptions!$C14*12),0)+IF((AZ$5-$V$5)&lt;=(Assumptions!$C14*12),$V47/(Assumptions!$C14*12),0)+IF((AZ$5-$W$5)&lt;=(Assumptions!$C14*12),$W47/(Assumptions!$C14*12),0)+IF((AZ$5-$X$5)&lt;=(Assumptions!$C14*12),$X47/(Assumptions!$C14*12),0)+IF((AZ$5-$Y$5)&lt;=(Assumptions!$C14*12),$Y47/(Assumptions!$C14*12),0)+IF((AZ$5-$Z$5)&lt;=(Assumptions!$C14*12),$Z47/(Assumptions!$C14*12),0)+IF((AZ$5-$AA$5)&lt;=(Assumptions!$C14*12),$AA47/(Assumptions!$C14*12),0)+IF((AZ$5-$AB$5)&lt;=(Assumptions!$C14*12),$AB47/(Assumptions!$C14*12),0)+IF((AZ$5-$AC$5)&lt;=(Assumptions!$C14*12),$AC47/(Assumptions!$C14*12),0)+IF((AZ$5-$AD$5)&lt;=(Assumptions!$C14*12),$AD47/(Assumptions!$C14*12),0)+IF((AZ$5-$AE$5)&lt;=(Assumptions!$C14*12),$AE47/(Assumptions!$C14*12),0)+IF((AZ$5-$AF$5)&lt;=(Assumptions!$C14*12),$AF47/(Assumptions!$C14*12),0)+IF((AZ$5-$AG$5)&lt;=(Assumptions!$C14*12),$AG47/(Assumptions!$C14*12),0)+IF((AZ$5-$AH$5)&lt;=(Assumptions!$C14*12),$AH47/(Assumptions!$C14*12),0)+IF((AZ$5-$AI$5)&lt;=(Assumptions!$C14*12),$AI47/(Assumptions!$C14*12),0)+IF((AZ$5-$AJ$5)&lt;=(Assumptions!$C14*12),$AJ47/(Assumptions!$C14*12),0)+IF((AZ$5-$AK$5)&lt;=(Assumptions!$C14*12),$AK47/(Assumptions!$C14*12),0)+IF((AZ$5-$AL$5)&lt;=(Assumptions!$C14*12),$AL47/(Assumptions!$C14*12),0)+IF((AZ$5-$AM$5)&lt;=(Assumptions!$C14*12),$AM47/(Assumptions!$C14*12),0)+IF((AZ$5-$AN$5)&lt;=(Assumptions!$C14*12),$AN47/(Assumptions!$C14*12),0)+IF((AZ$5-$AO$5)&lt;=(Assumptions!$C14*12),$AO47/(Assumptions!$C14*12),0)+IF((AZ$5-$AP$5)&lt;=(Assumptions!$C14*12),$AP47/(Assumptions!$C14*12),0)+IF((AZ$5-$AQ$5)&lt;=(Assumptions!$C14*12),$AQ47/(Assumptions!$C14*12),0)+IF((AZ$5-$AR$5)&lt;=(Assumptions!$C14*12),$AR47/(Assumptions!$C14*12),0)+IF((AZ$5-$AS$5)&lt;=(Assumptions!$C14*12),$AS47/(Assumptions!$C14*12),0)+IF((AZ$5-$AT$5)&lt;=(Assumptions!$C14*12),$AT47/(Assumptions!$C14*12),0)+IF((AZ$5-$AU$5)&lt;=(Assumptions!$C14*12),$AU47/(Assumptions!$C14*12),0)+IF((AZ$5-$AV$5)&lt;=(Assumptions!$C14*12),$AV47/(Assumptions!$C14*12),0)+IF((AZ$5-$AW$5)&lt;=(Assumptions!$C14*12),$AW47/(Assumptions!$C14*12),0)+IF((AZ$5-$AX$5)&lt;=(Assumptions!$C14*12),$AX47/(Assumptions!$C14*12),0)+IF((AZ$5-$AY$5)&lt;=(Assumptions!$C14*12),$AY47/(Assumptions!$C14*12),0)</f>
        <v>0</v>
      </c>
      <c r="BA59" s="557">
        <f>IF((BA$5-$D$5)&lt;=(Assumptions!$C14*12),$D47/(Assumptions!$C14*12),0)+IF((BA$5-$E$5)&lt;=(Assumptions!$C14*12),$E47/(Assumptions!$C14*12),0)+IF((BA$5-$F$5)&lt;=(Assumptions!$C14*12),$F47/(Assumptions!$C14*12),0)+IF((BA$5-$G$5)&lt;=(Assumptions!$C14*12),$G47/(Assumptions!$C14*12),0)+IF((BA$5-$H$5)&lt;=(Assumptions!$C14*12),$H47/(Assumptions!$C14*12),0)+IF((BA$5-$I$5)&lt;=(Assumptions!$C14*12),$I47/(Assumptions!$C14*12),0)+IF((BA$5-$J$5)&lt;=(Assumptions!$C14*12),$J47/(Assumptions!$C14*12),0)+IF((BA$5-$K$5)&lt;=(Assumptions!$C14*12),$K47/(Assumptions!$C14*12),0)+IF((BA$5-$L$5)&lt;=(Assumptions!$C14*12),$L47/(Assumptions!$C14*12),0)+IF((BA$5-$M$5)&lt;=(Assumptions!$C14*12),$M47/(Assumptions!$C14*12),0)+IF((BA$5-$N$5)&lt;=(Assumptions!$C14*12),$N47/(Assumptions!$C14*12),0)+IF((BA$5-$O$5)&lt;=(Assumptions!$C14*12),$O47/(Assumptions!$C14*12),0)+IF((BA$5-$P$5)&lt;=(Assumptions!$C14*12),$P47/(Assumptions!$C14*12),0)+IF((BA$5-$Q$5)&lt;=(Assumptions!$C14*12),$Q47/(Assumptions!$C14*12),0)+IF((BA$5-$R$5)&lt;=(Assumptions!$C14*12),$R47/(Assumptions!$C14*12),0)+IF((BA$5-$S$5)&lt;=(Assumptions!$C14*12),$S47/(Assumptions!$C14*12),0)+IF((BA$5-$T$5)&lt;=(Assumptions!$C14*12),$T47/(Assumptions!$C14*12),0)+IF((BA$5-$U$5)&lt;=(Assumptions!$C14*12),$U47/(Assumptions!$C14*12),0)+IF((BA$5-$V$5)&lt;=(Assumptions!$C14*12),$V47/(Assumptions!$C14*12),0)+IF((BA$5-$W$5)&lt;=(Assumptions!$C14*12),$W47/(Assumptions!$C14*12),0)+IF((BA$5-$X$5)&lt;=(Assumptions!$C14*12),$X47/(Assumptions!$C14*12),0)+IF((BA$5-$Y$5)&lt;=(Assumptions!$C14*12),$Y47/(Assumptions!$C14*12),0)+IF((BA$5-$Z$5)&lt;=(Assumptions!$C14*12),$Z47/(Assumptions!$C14*12),0)+IF((BA$5-$AA$5)&lt;=(Assumptions!$C14*12),$AA47/(Assumptions!$C14*12),0)+IF((BA$5-$AB$5)&lt;=(Assumptions!$C14*12),$AB47/(Assumptions!$C14*12),0)+IF((BA$5-$AC$5)&lt;=(Assumptions!$C14*12),$AC47/(Assumptions!$C14*12),0)+IF((BA$5-$AD$5)&lt;=(Assumptions!$C14*12),$AD47/(Assumptions!$C14*12),0)+IF((BA$5-$AE$5)&lt;=(Assumptions!$C14*12),$AE47/(Assumptions!$C14*12),0)+IF((BA$5-$AF$5)&lt;=(Assumptions!$C14*12),$AF47/(Assumptions!$C14*12),0)+IF((BA$5-$AG$5)&lt;=(Assumptions!$C14*12),$AG47/(Assumptions!$C14*12),0)+IF((BA$5-$AH$5)&lt;=(Assumptions!$C14*12),$AH47/(Assumptions!$C14*12),0)+IF((BA$5-$AI$5)&lt;=(Assumptions!$C14*12),$AI47/(Assumptions!$C14*12),0)+IF((BA$5-$AJ$5)&lt;=(Assumptions!$C14*12),$AJ47/(Assumptions!$C14*12),0)+IF((BA$5-$AK$5)&lt;=(Assumptions!$C14*12),$AK47/(Assumptions!$C14*12),0)+IF((BA$5-$AL$5)&lt;=(Assumptions!$C14*12),$AL47/(Assumptions!$C14*12),0)+IF((BA$5-$AM$5)&lt;=(Assumptions!$C14*12),$AM47/(Assumptions!$C14*12),0)+IF((BA$5-$AN$5)&lt;=(Assumptions!$C14*12),$AN47/(Assumptions!$C14*12),0)+IF((BA$5-$AO$5)&lt;=(Assumptions!$C14*12),$AO47/(Assumptions!$C14*12),0)+IF((BA$5-$AP$5)&lt;=(Assumptions!$C14*12),$AP47/(Assumptions!$C14*12),0)+IF((BA$5-$AQ$5)&lt;=(Assumptions!$C14*12),$AQ47/(Assumptions!$C14*12),0)+IF((BA$5-$AR$5)&lt;=(Assumptions!$C14*12),$AR47/(Assumptions!$C14*12),0)+IF((BA$5-$AS$5)&lt;=(Assumptions!$C14*12),$AS47/(Assumptions!$C14*12),0)+IF((BA$5-$AT$5)&lt;=(Assumptions!$C14*12),$AT47/(Assumptions!$C14*12),0)+IF((BA$5-$AU$5)&lt;=(Assumptions!$C14*12),$AU47/(Assumptions!$C14*12),0)+IF((BA$5-$AV$5)&lt;=(Assumptions!$C14*12),$AV47/(Assumptions!$C14*12),0)+IF((BA$5-$AW$5)&lt;=(Assumptions!$C14*12),$AW47/(Assumptions!$C14*12),0)+IF((BA$5-$AX$5)&lt;=(Assumptions!$C14*12),$AX47/(Assumptions!$C14*12),0)+IF((BA$5-$AY$5)&lt;=(Assumptions!$C14*12),$AY47/(Assumptions!$C14*12),0)+IF((BA$5-$AZ$5)&lt;=(Assumptions!$C14*12),$AZ47/(Assumptions!$C14*12),0)</f>
        <v>0</v>
      </c>
      <c r="BB59" s="557">
        <f>IF((BB$5-$D$5)&lt;=(Assumptions!$C14*12),$D47/(Assumptions!$C14*12),0)+IF((BB$5-$E$5)&lt;=(Assumptions!$C14*12),$E47/(Assumptions!$C14*12),0)+IF((BB$5-$F$5)&lt;=(Assumptions!$C14*12),$F47/(Assumptions!$C14*12),0)+IF((BB$5-$G$5)&lt;=(Assumptions!$C14*12),$G47/(Assumptions!$C14*12),0)+IF((BB$5-$H$5)&lt;=(Assumptions!$C14*12),$H47/(Assumptions!$C14*12),0)+IF((BB$5-$I$5)&lt;=(Assumptions!$C14*12),$I47/(Assumptions!$C14*12),0)+IF((BB$5-$J$5)&lt;=(Assumptions!$C14*12),$J47/(Assumptions!$C14*12),0)+IF((BB$5-$K$5)&lt;=(Assumptions!$C14*12),$K47/(Assumptions!$C14*12),0)+IF((BB$5-$L$5)&lt;=(Assumptions!$C14*12),$L47/(Assumptions!$C14*12),0)+IF((BB$5-$M$5)&lt;=(Assumptions!$C14*12),$M47/(Assumptions!$C14*12),0)+IF((BB$5-$N$5)&lt;=(Assumptions!$C14*12),$N47/(Assumptions!$C14*12),0)+IF((BB$5-$O$5)&lt;=(Assumptions!$C14*12),$O47/(Assumptions!$C14*12),0)+IF((BB$5-$P$5)&lt;=(Assumptions!$C14*12),$P47/(Assumptions!$C14*12),0)+IF((BB$5-$Q$5)&lt;=(Assumptions!$C14*12),$Q47/(Assumptions!$C14*12),0)+IF((BB$5-$R$5)&lt;=(Assumptions!$C14*12),$R47/(Assumptions!$C14*12),0)+IF((BB$5-$S$5)&lt;=(Assumptions!$C14*12),$S47/(Assumptions!$C14*12),0)+IF((BB$5-$T$5)&lt;=(Assumptions!$C14*12),$T47/(Assumptions!$C14*12),0)+IF((BB$5-$U$5)&lt;=(Assumptions!$C14*12),$U47/(Assumptions!$C14*12),0)+IF((BB$5-$V$5)&lt;=(Assumptions!$C14*12),$V47/(Assumptions!$C14*12),0)+IF((BB$5-$W$5)&lt;=(Assumptions!$C14*12),$W47/(Assumptions!$C14*12),0)+IF((BB$5-$X$5)&lt;=(Assumptions!$C14*12),$X47/(Assumptions!$C14*12),0)+IF((BB$5-$Y$5)&lt;=(Assumptions!$C14*12),$Y47/(Assumptions!$C14*12),0)+IF((BB$5-$Z$5)&lt;=(Assumptions!$C14*12),$Z47/(Assumptions!$C14*12),0)+IF((BB$5-$AA$5)&lt;=(Assumptions!$C14*12),$AA47/(Assumptions!$C14*12),0)+IF((BB$5-$AB$5)&lt;=(Assumptions!$C14*12),$AB47/(Assumptions!$C14*12),0)+IF((BB$5-$AC$5)&lt;=(Assumptions!$C14*12),$AC47/(Assumptions!$C14*12),0)+IF((BB$5-$AD$5)&lt;=(Assumptions!$C14*12),$AD47/(Assumptions!$C14*12),0)+IF((BB$5-$AE$5)&lt;=(Assumptions!$C14*12),$AE47/(Assumptions!$C14*12),0)+IF((BB$5-$AF$5)&lt;=(Assumptions!$C14*12),$AF47/(Assumptions!$C14*12),0)+IF((BB$5-$AG$5)&lt;=(Assumptions!$C14*12),$AG47/(Assumptions!$C14*12),0)+IF((BB$5-$AH$5)&lt;=(Assumptions!$C14*12),$AH47/(Assumptions!$C14*12),0)+IF((BB$5-$AI$5)&lt;=(Assumptions!$C14*12),$AI47/(Assumptions!$C14*12),0)+IF((BB$5-$AJ$5)&lt;=(Assumptions!$C14*12),$AJ47/(Assumptions!$C14*12),0)+IF((BB$5-$AK$5)&lt;=(Assumptions!$C14*12),$AK47/(Assumptions!$C14*12),0)+IF((BB$5-$AL$5)&lt;=(Assumptions!$C14*12),$AL47/(Assumptions!$C14*12),0)+IF((BB$5-$AM$5)&lt;=(Assumptions!$C14*12),$AM47/(Assumptions!$C14*12),0)+IF((BB$5-$AN$5)&lt;=(Assumptions!$C14*12),$AN47/(Assumptions!$C14*12),0)+IF((BB$5-$AO$5)&lt;=(Assumptions!$C14*12),$AO47/(Assumptions!$C14*12),0)+IF((BB$5-$AP$5)&lt;=(Assumptions!$C14*12),$AP47/(Assumptions!$C14*12),0)+IF((BB$5-$AQ$5)&lt;=(Assumptions!$C14*12),$AQ47/(Assumptions!$C14*12),0)+IF((BB$5-$AR$5)&lt;=(Assumptions!$C14*12),$AR47/(Assumptions!$C14*12),0)+IF((BB$5-$AS$5)&lt;=(Assumptions!$C14*12),$AS47/(Assumptions!$C14*12),0)+IF((BB$5-$AT$5)&lt;=(Assumptions!$C14*12),$AT47/(Assumptions!$C14*12),0)+IF((BB$5-$AU$5)&lt;=(Assumptions!$C14*12),$AU47/(Assumptions!$C14*12),0)+IF((BB$5-$AV$5)&lt;=(Assumptions!$C14*12),$AV47/(Assumptions!$C14*12),0)+IF((BB$5-$AW$5)&lt;=(Assumptions!$C14*12),$AW47/(Assumptions!$C14*12),0)+IF((BB$5-$AX$5)&lt;=(Assumptions!$C14*12),$AX47/(Assumptions!$C14*12),0)+IF((BB$5-$AY$5)&lt;=(Assumptions!$C14*12),$AY47/(Assumptions!$C14*12),0)+IF((BB$5-$AZ$5)&lt;=(Assumptions!$C14*12),$AZ47/(Assumptions!$C14*12),0)+IF((BB$5-$BA$5)&lt;=(Assumptions!$C14*12),$BA47/(Assumptions!$C14*12),0)</f>
        <v>0</v>
      </c>
      <c r="BC59" s="557">
        <f>IF((BC$5-$D$5)&lt;=(Assumptions!$C14*12),$D47/(Assumptions!$C14*12),0)+IF((BC$5-$E$5)&lt;=(Assumptions!$C14*12),$E47/(Assumptions!$C14*12),0)+IF((BC$5-$F$5)&lt;=(Assumptions!$C14*12),$F47/(Assumptions!$C14*12),0)+IF((BC$5-$G$5)&lt;=(Assumptions!$C14*12),$G47/(Assumptions!$C14*12),0)+IF((BC$5-$H$5)&lt;=(Assumptions!$C14*12),$H47/(Assumptions!$C14*12),0)+IF((BC$5-$I$5)&lt;=(Assumptions!$C14*12),$I47/(Assumptions!$C14*12),0)+IF((BC$5-$J$5)&lt;=(Assumptions!$C14*12),$J47/(Assumptions!$C14*12),0)+IF((BC$5-$K$5)&lt;=(Assumptions!$C14*12),$K47/(Assumptions!$C14*12),0)+IF((BC$5-$L$5)&lt;=(Assumptions!$C14*12),$L47/(Assumptions!$C14*12),0)+IF((BC$5-$M$5)&lt;=(Assumptions!$C14*12),$M47/(Assumptions!$C14*12),0)+IF((BC$5-$N$5)&lt;=(Assumptions!$C14*12),$N47/(Assumptions!$C14*12),0)+IF((BC$5-$O$5)&lt;=(Assumptions!$C14*12),$O47/(Assumptions!$C14*12),0)+IF((BC$5-$P$5)&lt;=(Assumptions!$C14*12),$P47/(Assumptions!$C14*12),0)+IF((BC$5-$Q$5)&lt;=(Assumptions!$C14*12),$Q47/(Assumptions!$C14*12),0)+IF((BC$5-$R$5)&lt;=(Assumptions!$C14*12),$R47/(Assumptions!$C14*12),0)+IF((BC$5-$S$5)&lt;=(Assumptions!$C14*12),$S47/(Assumptions!$C14*12),0)+IF((BC$5-$T$5)&lt;=(Assumptions!$C14*12),$T47/(Assumptions!$C14*12),0)+IF((BC$5-$U$5)&lt;=(Assumptions!$C14*12),$U47/(Assumptions!$C14*12),0)+IF((BC$5-$V$5)&lt;=(Assumptions!$C14*12),$V47/(Assumptions!$C14*12),0)+IF((BC$5-$W$5)&lt;=(Assumptions!$C14*12),$W47/(Assumptions!$C14*12),0)+IF((BC$5-$X$5)&lt;=(Assumptions!$C14*12),$X47/(Assumptions!$C14*12),0)+IF((BC$5-$Y$5)&lt;=(Assumptions!$C14*12),$Y47/(Assumptions!$C14*12),0)+IF((BC$5-$Z$5)&lt;=(Assumptions!$C14*12),$Z47/(Assumptions!$C14*12),0)+IF((BC$5-$AA$5)&lt;=(Assumptions!$C14*12),$AA47/(Assumptions!$C14*12),0)+IF((BC$5-$AB$5)&lt;=(Assumptions!$C14*12),$AB47/(Assumptions!$C14*12),0)+IF((BC$5-$AC$5)&lt;=(Assumptions!$C14*12),$AC47/(Assumptions!$C14*12),0)+IF((BC$5-$AD$5)&lt;=(Assumptions!$C14*12),$AD47/(Assumptions!$C14*12),0)+IF((BC$5-$AE$5)&lt;=(Assumptions!$C14*12),$AE47/(Assumptions!$C14*12),0)+IF((BC$5-$AF$5)&lt;=(Assumptions!$C14*12),$AF47/(Assumptions!$C14*12),0)+IF((BC$5-$AG$5)&lt;=(Assumptions!$C14*12),$AG47/(Assumptions!$C14*12),0)+IF((BC$5-$AH$5)&lt;=(Assumptions!$C14*12),$AH47/(Assumptions!$C14*12),0)+IF((BC$5-$AI$5)&lt;=(Assumptions!$C14*12),$AI47/(Assumptions!$C14*12),0)+IF((BC$5-$AJ$5)&lt;=(Assumptions!$C14*12),$AJ47/(Assumptions!$C14*12),0)+IF((BC$5-$AK$5)&lt;=(Assumptions!$C14*12),$AK47/(Assumptions!$C14*12),0)+IF((BC$5-$AL$5)&lt;=(Assumptions!$C14*12),$AL47/(Assumptions!$C14*12),0)+IF((BC$5-$AM$5)&lt;=(Assumptions!$C14*12),$AM47/(Assumptions!$C14*12),0)+IF((BC$5-$AN$5)&lt;=(Assumptions!$C14*12),$AN47/(Assumptions!$C14*12),0)+IF((BC$5-$AO$5)&lt;=(Assumptions!$C14*12),$AO47/(Assumptions!$C14*12),0)+IF((BC$5-$AP$5)&lt;=(Assumptions!$C14*12),$AP47/(Assumptions!$C14*12),0)+IF((BC$5-$AQ$5)&lt;=(Assumptions!$C14*12),$AQ47/(Assumptions!$C14*12),0)+IF((BC$5-$AR$5)&lt;=(Assumptions!$C14*12),$AR47/(Assumptions!$C14*12),0)+IF((BC$5-$AS$5)&lt;=(Assumptions!$C14*12),$AS47/(Assumptions!$C14*12),0)+IF((BC$5-$AT$5)&lt;=(Assumptions!$C14*12),$AT47/(Assumptions!$C14*12),0)+IF((BC$5-$AU$5)&lt;=(Assumptions!$C14*12),$AU47/(Assumptions!$C14*12),0)+IF((BC$5-$AV$5)&lt;=(Assumptions!$C14*12),$AV47/(Assumptions!$C14*12),0)+IF((BC$5-$AW$5)&lt;=(Assumptions!$C14*12),$AW47/(Assumptions!$C14*12),0)+IF((BC$5-$AX$5)&lt;=(Assumptions!$C14*12),$AX47/(Assumptions!$C14*12),0)+IF((BC$5-$AY$5)&lt;=(Assumptions!$C14*12),$AY47/(Assumptions!$C14*12),0)+IF((BC$5-$AZ$5)&lt;=(Assumptions!$C14*12),$AZ47/(Assumptions!$C14*12),0)+IF((BC$5-$BA$5)&lt;=(Assumptions!$C14*12),$BA47/(Assumptions!$C14*12),0)+IF((BC$5-$BB$5)&lt;=(Assumptions!$C14*12),$BB47/(Assumptions!$C14*12),0)</f>
        <v>0</v>
      </c>
      <c r="BD59" s="557">
        <f>IF((BD$5-$D$5)&lt;=(Assumptions!$C14*12),$D47/(Assumptions!$C14*12),0)+IF((BD$5-$E$5)&lt;=(Assumptions!$C14*12),$E47/(Assumptions!$C14*12),0)+IF((BD$5-$F$5)&lt;=(Assumptions!$C14*12),$F47/(Assumptions!$C14*12),0)+IF((BD$5-$G$5)&lt;=(Assumptions!$C14*12),$G47/(Assumptions!$C14*12),0)+IF((BD$5-$H$5)&lt;=(Assumptions!$C14*12),$H47/(Assumptions!$C14*12),0)+IF((BD$5-$I$5)&lt;=(Assumptions!$C14*12),$I47/(Assumptions!$C14*12),0)+IF((BD$5-$J$5)&lt;=(Assumptions!$C14*12),$J47/(Assumptions!$C14*12),0)+IF((BD$5-$K$5)&lt;=(Assumptions!$C14*12),$K47/(Assumptions!$C14*12),0)+IF((BD$5-$L$5)&lt;=(Assumptions!$C14*12),$L47/(Assumptions!$C14*12),0)+IF((BD$5-$M$5)&lt;=(Assumptions!$C14*12),$M47/(Assumptions!$C14*12),0)+IF((BD$5-$N$5)&lt;=(Assumptions!$C14*12),$N47/(Assumptions!$C14*12),0)+IF((BD$5-$O$5)&lt;=(Assumptions!$C14*12),$O47/(Assumptions!$C14*12),0)+IF((BD$5-$P$5)&lt;=(Assumptions!$C14*12),$P47/(Assumptions!$C14*12),0)+IF((BD$5-$Q$5)&lt;=(Assumptions!$C14*12),$Q47/(Assumptions!$C14*12),0)+IF((BD$5-$R$5)&lt;=(Assumptions!$C14*12),$R47/(Assumptions!$C14*12),0)+IF((BD$5-$S$5)&lt;=(Assumptions!$C14*12),$S47/(Assumptions!$C14*12),0)+IF((BD$5-$T$5)&lt;=(Assumptions!$C14*12),$T47/(Assumptions!$C14*12),0)+IF((BD$5-$U$5)&lt;=(Assumptions!$C14*12),$U47/(Assumptions!$C14*12),0)+IF((BD$5-$V$5)&lt;=(Assumptions!$C14*12),$V47/(Assumptions!$C14*12),0)+IF((BD$5-$W$5)&lt;=(Assumptions!$C14*12),$W47/(Assumptions!$C14*12),0)+IF((BD$5-$X$5)&lt;=(Assumptions!$C14*12),$X47/(Assumptions!$C14*12),0)+IF((BD$5-$Y$5)&lt;=(Assumptions!$C14*12),$Y47/(Assumptions!$C14*12),0)+IF((BD$5-$Z$5)&lt;=(Assumptions!$C14*12),$Z47/(Assumptions!$C14*12),0)+IF((BD$5-$AA$5)&lt;=(Assumptions!$C14*12),$AA47/(Assumptions!$C14*12),0)+IF((BD$5-$AB$5)&lt;=(Assumptions!$C14*12),$AB47/(Assumptions!$C14*12),0)+IF((BD$5-$AC$5)&lt;=(Assumptions!$C14*12),$AC47/(Assumptions!$C14*12),0)+IF((BD$5-$AD$5)&lt;=(Assumptions!$C14*12),$AD47/(Assumptions!$C14*12),0)+IF((BD$5-$AE$5)&lt;=(Assumptions!$C14*12),$AE47/(Assumptions!$C14*12),0)+IF((BD$5-$AF$5)&lt;=(Assumptions!$C14*12),$AF47/(Assumptions!$C14*12),0)+IF((BD$5-$AG$5)&lt;=(Assumptions!$C14*12),$AG47/(Assumptions!$C14*12),0)+IF((BD$5-$AH$5)&lt;=(Assumptions!$C14*12),$AH47/(Assumptions!$C14*12),0)+IF((BD$5-$AI$5)&lt;=(Assumptions!$C14*12),$AI47/(Assumptions!$C14*12),0)+IF((BD$5-$AJ$5)&lt;=(Assumptions!$C14*12),$AJ47/(Assumptions!$C14*12),0)+IF((BD$5-$AK$5)&lt;=(Assumptions!$C14*12),$AK47/(Assumptions!$C14*12),0)+IF((BD$5-$AL$5)&lt;=(Assumptions!$C14*12),$AL47/(Assumptions!$C14*12),0)+IF((BD$5-$AM$5)&lt;=(Assumptions!$C14*12),$AM47/(Assumptions!$C14*12),0)+IF((BD$5-$AN$5)&lt;=(Assumptions!$C14*12),$AN47/(Assumptions!$C14*12),0)+IF((BD$5-$AO$5)&lt;=(Assumptions!$C14*12),$AO47/(Assumptions!$C14*12),0)+IF((BD$5-$AP$5)&lt;=(Assumptions!$C14*12),$AP47/(Assumptions!$C14*12),0)+IF((BD$5-$AQ$5)&lt;=(Assumptions!$C14*12),$AQ47/(Assumptions!$C14*12),0)+IF((BD$5-$AR$5)&lt;=(Assumptions!$C14*12),$AR47/(Assumptions!$C14*12),0)+IF((BD$5-$AS$5)&lt;=(Assumptions!$C14*12),$AS47/(Assumptions!$C14*12),0)+IF((BD$5-$AT$5)&lt;=(Assumptions!$C14*12),$AT47/(Assumptions!$C14*12),0)+IF((BD$5-$AU$5)&lt;=(Assumptions!$C14*12),$AU47/(Assumptions!$C14*12),0)+IF((BD$5-$AV$5)&lt;=(Assumptions!$C14*12),$AV47/(Assumptions!$C14*12),0)+IF((BD$5-$AW$5)&lt;=(Assumptions!$C14*12),$AW47/(Assumptions!$C14*12),0)+IF((BD$5-$AX$5)&lt;=(Assumptions!$C14*12),$AX47/(Assumptions!$C14*12),0)+IF((BD$5-$AY$5)&lt;=(Assumptions!$C14*12),$AY47/(Assumptions!$C14*12),0)+IF((BD$5-$AZ$5)&lt;=(Assumptions!$C14*12),$AZ47/(Assumptions!$C14*12),0)+IF((BD$5-$BA$5)&lt;=(Assumptions!$C14*12),$BA47/(Assumptions!$C14*12),0)+IF((BD$5-$BB$5)&lt;=(Assumptions!$C14*12),$BB47/(Assumptions!$C14*12),0)+IF((BD$5-$BC$5)&lt;=(Assumptions!$C14*12),$BC47/(Assumptions!$C14*12),0)</f>
        <v>0</v>
      </c>
      <c r="BE59" s="557">
        <f>IF((BE$5-$D$5)&lt;=(Assumptions!$C14*12),$D47/(Assumptions!$C14*12),0)+IF((BE$5-$E$5)&lt;=(Assumptions!$C14*12),$E47/(Assumptions!$C14*12),0)+IF((BE$5-$F$5)&lt;=(Assumptions!$C14*12),$F47/(Assumptions!$C14*12),0)+IF((BE$5-$G$5)&lt;=(Assumptions!$C14*12),$G47/(Assumptions!$C14*12),0)+IF((BE$5-$H$5)&lt;=(Assumptions!$C14*12),$H47/(Assumptions!$C14*12),0)+IF((BE$5-$I$5)&lt;=(Assumptions!$C14*12),$I47/(Assumptions!$C14*12),0)+IF((BE$5-$J$5)&lt;=(Assumptions!$C14*12),$J47/(Assumptions!$C14*12),0)+IF((BE$5-$K$5)&lt;=(Assumptions!$C14*12),$K47/(Assumptions!$C14*12),0)+IF((BE$5-$L$5)&lt;=(Assumptions!$C14*12),$L47/(Assumptions!$C14*12),0)+IF((BE$5-$M$5)&lt;=(Assumptions!$C14*12),$M47/(Assumptions!$C14*12),0)+IF((BE$5-$N$5)&lt;=(Assumptions!$C14*12),$N47/(Assumptions!$C14*12),0)+IF((BE$5-$O$5)&lt;=(Assumptions!$C14*12),$O47/(Assumptions!$C14*12),0)+IF((BE$5-$P$5)&lt;=(Assumptions!$C14*12),$P47/(Assumptions!$C14*12),0)+IF((BE$5-$Q$5)&lt;=(Assumptions!$C14*12),$Q47/(Assumptions!$C14*12),0)+IF((BE$5-$R$5)&lt;=(Assumptions!$C14*12),$R47/(Assumptions!$C14*12),0)+IF((BE$5-$S$5)&lt;=(Assumptions!$C14*12),$S47/(Assumptions!$C14*12),0)+IF((BE$5-$T$5)&lt;=(Assumptions!$C14*12),$T47/(Assumptions!$C14*12),0)+IF((BE$5-$U$5)&lt;=(Assumptions!$C14*12),$U47/(Assumptions!$C14*12),0)+IF((BE$5-$V$5)&lt;=(Assumptions!$C14*12),$V47/(Assumptions!$C14*12),0)+IF((BE$5-$W$5)&lt;=(Assumptions!$C14*12),$W47/(Assumptions!$C14*12),0)+IF((BE$5-$X$5)&lt;=(Assumptions!$C14*12),$X47/(Assumptions!$C14*12),0)+IF((BE$5-$Y$5)&lt;=(Assumptions!$C14*12),$Y47/(Assumptions!$C14*12),0)+IF((BE$5-$Z$5)&lt;=(Assumptions!$C14*12),$Z47/(Assumptions!$C14*12),0)+IF((BE$5-$AA$5)&lt;=(Assumptions!$C14*12),$AA47/(Assumptions!$C14*12),0)+IF((BE$5-$AB$5)&lt;=(Assumptions!$C14*12),$AB47/(Assumptions!$C14*12),0)+IF((BE$5-$AC$5)&lt;=(Assumptions!$C14*12),$AC47/(Assumptions!$C14*12),0)+IF((BE$5-$AD$5)&lt;=(Assumptions!$C14*12),$AD47/(Assumptions!$C14*12),0)+IF((BE$5-$AE$5)&lt;=(Assumptions!$C14*12),$AE47/(Assumptions!$C14*12),0)+IF((BE$5-$AF$5)&lt;=(Assumptions!$C14*12),$AF47/(Assumptions!$C14*12),0)+IF((BE$5-$AG$5)&lt;=(Assumptions!$C14*12),$AG47/(Assumptions!$C14*12),0)+IF((BE$5-$AH$5)&lt;=(Assumptions!$C14*12),$AH47/(Assumptions!$C14*12),0)+IF((BE$5-$AI$5)&lt;=(Assumptions!$C14*12),$AI47/(Assumptions!$C14*12),0)+IF((BE$5-$AJ$5)&lt;=(Assumptions!$C14*12),$AJ47/(Assumptions!$C14*12),0)+IF((BE$5-$AK$5)&lt;=(Assumptions!$C14*12),$AK47/(Assumptions!$C14*12),0)+IF((BE$5-$AL$5)&lt;=(Assumptions!$C14*12),$AL47/(Assumptions!$C14*12),0)+IF((BE$5-$AM$5)&lt;=(Assumptions!$C14*12),$AM47/(Assumptions!$C14*12),0)+IF((BE$5-$AN$5)&lt;=(Assumptions!$C14*12),$AN47/(Assumptions!$C14*12),0)+IF((BE$5-$AO$5)&lt;=(Assumptions!$C14*12),$AO47/(Assumptions!$C14*12),0)+IF((BE$5-$AP$5)&lt;=(Assumptions!$C14*12),$AP47/(Assumptions!$C14*12),0)+IF((BE$5-$AQ$5)&lt;=(Assumptions!$C14*12),$AQ47/(Assumptions!$C14*12),0)+IF((BE$5-$AR$5)&lt;=(Assumptions!$C14*12),$AR47/(Assumptions!$C14*12),0)+IF((BE$5-$AS$5)&lt;=(Assumptions!$C14*12),$AS47/(Assumptions!$C14*12),0)+IF((BE$5-$AT$5)&lt;=(Assumptions!$C14*12),$AT47/(Assumptions!$C14*12),0)+IF((BE$5-$AU$5)&lt;=(Assumptions!$C14*12),$AU47/(Assumptions!$C14*12),0)+IF((BE$5-$AV$5)&lt;=(Assumptions!$C14*12),$AV47/(Assumptions!$C14*12),0)+IF((BE$5-$AW$5)&lt;=(Assumptions!$C14*12),$AW47/(Assumptions!$C14*12),0)+IF((BE$5-$AX$5)&lt;=(Assumptions!$C14*12),$AX47/(Assumptions!$C14*12),0)+IF((BE$5-$AY$5)&lt;=(Assumptions!$C14*12),$AY47/(Assumptions!$C14*12),0)+IF((BE$5-$AZ$5)&lt;=(Assumptions!$C14*12),$AZ47/(Assumptions!$C14*12),0)+IF((BE$5-$BA$5)&lt;=(Assumptions!$C14*12),$BA47/(Assumptions!$C14*12),0)+IF((BE$5-$BB$5)&lt;=(Assumptions!$C14*12),$BB47/(Assumptions!$C14*12),0)+IF((BE$5-$BC$5)&lt;=(Assumptions!$C14*12),$BC47/(Assumptions!$C14*12),0)+IF((BE$5-$BD$5)&lt;=(Assumptions!$C14*12),$BD47/(Assumptions!$C14*12),0)</f>
        <v>0</v>
      </c>
      <c r="BF59" s="557">
        <f>IF((BF$5-$D$5)&lt;=(Assumptions!$C14*12),$D47/(Assumptions!$C14*12),0)+IF((BF$5-$E$5)&lt;=(Assumptions!$C14*12),$E47/(Assumptions!$C14*12),0)+IF((BF$5-$F$5)&lt;=(Assumptions!$C14*12),$F47/(Assumptions!$C14*12),0)+IF((BF$5-$G$5)&lt;=(Assumptions!$C14*12),$G47/(Assumptions!$C14*12),0)+IF((BF$5-$H$5)&lt;=(Assumptions!$C14*12),$H47/(Assumptions!$C14*12),0)+IF((BF$5-$I$5)&lt;=(Assumptions!$C14*12),$I47/(Assumptions!$C14*12),0)+IF((BF$5-$J$5)&lt;=(Assumptions!$C14*12),$J47/(Assumptions!$C14*12),0)+IF((BF$5-$K$5)&lt;=(Assumptions!$C14*12),$K47/(Assumptions!$C14*12),0)+IF((BF$5-$L$5)&lt;=(Assumptions!$C14*12),$L47/(Assumptions!$C14*12),0)+IF((BF$5-$M$5)&lt;=(Assumptions!$C14*12),$M47/(Assumptions!$C14*12),0)+IF((BF$5-$N$5)&lt;=(Assumptions!$C14*12),$N47/(Assumptions!$C14*12),0)+IF((BF$5-$O$5)&lt;=(Assumptions!$C14*12),$O47/(Assumptions!$C14*12),0)+IF((BF$5-$P$5)&lt;=(Assumptions!$C14*12),$P47/(Assumptions!$C14*12),0)+IF((BF$5-$Q$5)&lt;=(Assumptions!$C14*12),$Q47/(Assumptions!$C14*12),0)+IF((BF$5-$R$5)&lt;=(Assumptions!$C14*12),$R47/(Assumptions!$C14*12),0)+IF((BF$5-$S$5)&lt;=(Assumptions!$C14*12),$S47/(Assumptions!$C14*12),0)+IF((BF$5-$T$5)&lt;=(Assumptions!$C14*12),$T47/(Assumptions!$C14*12),0)+IF((BF$5-$U$5)&lt;=(Assumptions!$C14*12),$U47/(Assumptions!$C14*12),0)+IF((BF$5-$V$5)&lt;=(Assumptions!$C14*12),$V47/(Assumptions!$C14*12),0)+IF((BF$5-$W$5)&lt;=(Assumptions!$C14*12),$W47/(Assumptions!$C14*12),0)+IF((BF$5-$X$5)&lt;=(Assumptions!$C14*12),$X47/(Assumptions!$C14*12),0)+IF((BF$5-$Y$5)&lt;=(Assumptions!$C14*12),$Y47/(Assumptions!$C14*12),0)+IF((BF$5-$Z$5)&lt;=(Assumptions!$C14*12),$Z47/(Assumptions!$C14*12),0)+IF((BF$5-$AA$5)&lt;=(Assumptions!$C14*12),$AA47/(Assumptions!$C14*12),0)+IF((BF$5-$AB$5)&lt;=(Assumptions!$C14*12),$AB47/(Assumptions!$C14*12),0)+IF((BF$5-$AC$5)&lt;=(Assumptions!$C14*12),$AC47/(Assumptions!$C14*12),0)+IF((BF$5-$AD$5)&lt;=(Assumptions!$C14*12),$AD47/(Assumptions!$C14*12),0)+IF((BF$5-$AE$5)&lt;=(Assumptions!$C14*12),$AE47/(Assumptions!$C14*12),0)+IF((BF$5-$AF$5)&lt;=(Assumptions!$C14*12),$AF47/(Assumptions!$C14*12),0)+IF((BF$5-$AG$5)&lt;=(Assumptions!$C14*12),$AG47/(Assumptions!$C14*12),0)+IF((BF$5-$AH$5)&lt;=(Assumptions!$C14*12),$AH47/(Assumptions!$C14*12),0)+IF((BF$5-$AI$5)&lt;=(Assumptions!$C14*12),$AI47/(Assumptions!$C14*12),0)+IF((BF$5-$AJ$5)&lt;=(Assumptions!$C14*12),$AJ47/(Assumptions!$C14*12),0)+IF((BF$5-$AK$5)&lt;=(Assumptions!$C14*12),$AK47/(Assumptions!$C14*12),0)+IF((BF$5-$AL$5)&lt;=(Assumptions!$C14*12),$AL47/(Assumptions!$C14*12),0)+IF((BF$5-$AM$5)&lt;=(Assumptions!$C14*12),$AM47/(Assumptions!$C14*12),0)+IF((BF$5-$AN$5)&lt;=(Assumptions!$C14*12),$AN47/(Assumptions!$C14*12),0)+IF((BF$5-$AO$5)&lt;=(Assumptions!$C14*12),$AO47/(Assumptions!$C14*12),0)+IF((BF$5-$AP$5)&lt;=(Assumptions!$C14*12),$AP47/(Assumptions!$C14*12),0)+IF((BF$5-$AQ$5)&lt;=(Assumptions!$C14*12),$AQ47/(Assumptions!$C14*12),0)+IF((BF$5-$AR$5)&lt;=(Assumptions!$C14*12),$AR47/(Assumptions!$C14*12),0)+IF((BF$5-$AS$5)&lt;=(Assumptions!$C14*12),$AS47/(Assumptions!$C14*12),0)+IF((BF$5-$AT$5)&lt;=(Assumptions!$C14*12),$AT47/(Assumptions!$C14*12),0)+IF((BF$5-$AU$5)&lt;=(Assumptions!$C14*12),$AU47/(Assumptions!$C14*12),0)+IF((BF$5-$AV$5)&lt;=(Assumptions!$C14*12),$AV47/(Assumptions!$C14*12),0)+IF((BF$5-$AW$5)&lt;=(Assumptions!$C14*12),$AW47/(Assumptions!$C14*12),0)+IF((BF$5-$AX$5)&lt;=(Assumptions!$C14*12),$AX47/(Assumptions!$C14*12),0)+IF((BF$5-$AY$5)&lt;=(Assumptions!$C14*12),$AY47/(Assumptions!$C14*12),0)+IF((BF$5-$AZ$5)&lt;=(Assumptions!$C14*12),$AZ47/(Assumptions!$C14*12),0)+IF((BF$5-$BA$5)&lt;=(Assumptions!$C14*12),$BA47/(Assumptions!$C14*12),0)+IF((BF$5-$BB$5)&lt;=(Assumptions!$C14*12),$BB47/(Assumptions!$C14*12),0)+IF((BF$5-$BC$5)&lt;=(Assumptions!$C14*12),$BC47/(Assumptions!$C14*12),0)+IF((BF$5-$BD$5)&lt;=(Assumptions!$C14*12),$BD47/(Assumptions!$C14*12),0)+IF((BF$5-$BE$5)&lt;=(Assumptions!$C14*12),$BE47/(Assumptions!$C14*12),0)</f>
        <v>0</v>
      </c>
      <c r="BG59" s="557">
        <f>IF((BG$5-$D$5)&lt;=(Assumptions!$C14*12),$D47/(Assumptions!$C14*12),0)+IF((BG$5-$E$5)&lt;=(Assumptions!$C14*12),$E47/(Assumptions!$C14*12),0)+IF((BG$5-$F$5)&lt;=(Assumptions!$C14*12),$F47/(Assumptions!$C14*12),0)+IF((BG$5-$G$5)&lt;=(Assumptions!$C14*12),$G47/(Assumptions!$C14*12),0)+IF((BG$5-$H$5)&lt;=(Assumptions!$C14*12),$H47/(Assumptions!$C14*12),0)+IF((BG$5-$I$5)&lt;=(Assumptions!$C14*12),$I47/(Assumptions!$C14*12),0)+IF((BG$5-$J$5)&lt;=(Assumptions!$C14*12),$J47/(Assumptions!$C14*12),0)+IF((BG$5-$K$5)&lt;=(Assumptions!$C14*12),$K47/(Assumptions!$C14*12),0)+IF((BG$5-$L$5)&lt;=(Assumptions!$C14*12),$L47/(Assumptions!$C14*12),0)+IF((BG$5-$M$5)&lt;=(Assumptions!$C14*12),$M47/(Assumptions!$C14*12),0)+IF((BG$5-$N$5)&lt;=(Assumptions!$C14*12),$N47/(Assumptions!$C14*12),0)+IF((BG$5-$O$5)&lt;=(Assumptions!$C14*12),$O47/(Assumptions!$C14*12),0)+IF((BG$5-$P$5)&lt;=(Assumptions!$C14*12),$P47/(Assumptions!$C14*12),0)+IF((BG$5-$Q$5)&lt;=(Assumptions!$C14*12),$Q47/(Assumptions!$C14*12),0)+IF((BG$5-$R$5)&lt;=(Assumptions!$C14*12),$R47/(Assumptions!$C14*12),0)+IF((BG$5-$S$5)&lt;=(Assumptions!$C14*12),$S47/(Assumptions!$C14*12),0)+IF((BG$5-$T$5)&lt;=(Assumptions!$C14*12),$T47/(Assumptions!$C14*12),0)+IF((BG$5-$U$5)&lt;=(Assumptions!$C14*12),$U47/(Assumptions!$C14*12),0)+IF((BG$5-$V$5)&lt;=(Assumptions!$C14*12),$V47/(Assumptions!$C14*12),0)+IF((BG$5-$W$5)&lt;=(Assumptions!$C14*12),$W47/(Assumptions!$C14*12),0)+IF((BG$5-$X$5)&lt;=(Assumptions!$C14*12),$X47/(Assumptions!$C14*12),0)+IF((BG$5-$Y$5)&lt;=(Assumptions!$C14*12),$Y47/(Assumptions!$C14*12),0)+IF((BG$5-$Z$5)&lt;=(Assumptions!$C14*12),$Z47/(Assumptions!$C14*12),0)+IF((BG$5-$AA$5)&lt;=(Assumptions!$C14*12),$AA47/(Assumptions!$C14*12),0)+IF((BG$5-$AB$5)&lt;=(Assumptions!$C14*12),$AB47/(Assumptions!$C14*12),0)+IF((BG$5-$AC$5)&lt;=(Assumptions!$C14*12),$AC47/(Assumptions!$C14*12),0)+IF((BG$5-$AD$5)&lt;=(Assumptions!$C14*12),$AD47/(Assumptions!$C14*12),0)+IF((BG$5-$AE$5)&lt;=(Assumptions!$C14*12),$AE47/(Assumptions!$C14*12),0)+IF((BG$5-$AF$5)&lt;=(Assumptions!$C14*12),$AF47/(Assumptions!$C14*12),0)+IF((BG$5-$AG$5)&lt;=(Assumptions!$C14*12),$AG47/(Assumptions!$C14*12),0)+IF((BG$5-$AH$5)&lt;=(Assumptions!$C14*12),$AH47/(Assumptions!$C14*12),0)+IF((BG$5-$AI$5)&lt;=(Assumptions!$C14*12),$AI47/(Assumptions!$C14*12),0)+IF((BG$5-$AJ$5)&lt;=(Assumptions!$C14*12),$AJ47/(Assumptions!$C14*12),0)+IF((BG$5-$AK$5)&lt;=(Assumptions!$C14*12),$AK47/(Assumptions!$C14*12),0)+IF((BG$5-$AL$5)&lt;=(Assumptions!$C14*12),$AL47/(Assumptions!$C14*12),0)+IF((BG$5-$AM$5)&lt;=(Assumptions!$C14*12),$AM47/(Assumptions!$C14*12),0)+IF((BG$5-$AN$5)&lt;=(Assumptions!$C14*12),$AN47/(Assumptions!$C14*12),0)+IF((BG$5-$AO$5)&lt;=(Assumptions!$C14*12),$AO47/(Assumptions!$C14*12),0)+IF((BG$5-$AP$5)&lt;=(Assumptions!$C14*12),$AP47/(Assumptions!$C14*12),0)+IF((BG$5-$AQ$5)&lt;=(Assumptions!$C14*12),$AQ47/(Assumptions!$C14*12),0)+IF((BG$5-$AR$5)&lt;=(Assumptions!$C14*12),$AR47/(Assumptions!$C14*12),0)+IF((BG$5-$AS$5)&lt;=(Assumptions!$C14*12),$AS47/(Assumptions!$C14*12),0)+IF((BG$5-$AT$5)&lt;=(Assumptions!$C14*12),$AT47/(Assumptions!$C14*12),0)+IF((BG$5-$AU$5)&lt;=(Assumptions!$C14*12),$AU47/(Assumptions!$C14*12),0)+IF((BG$5-$AV$5)&lt;=(Assumptions!$C14*12),$AV47/(Assumptions!$C14*12),0)+IF((BG$5-$AW$5)&lt;=(Assumptions!$C14*12),$AW47/(Assumptions!$C14*12),0)+IF((BG$5-$AX$5)&lt;=(Assumptions!$C14*12),$AX47/(Assumptions!$C14*12),0)+IF((BG$5-$AY$5)&lt;=(Assumptions!$C14*12),$AY47/(Assumptions!$C14*12),0)+IF((BG$5-$AZ$5)&lt;=(Assumptions!$C14*12),$AZ47/(Assumptions!$C14*12),0)+IF((BG$5-$BA$5)&lt;=(Assumptions!$C14*12),$BA47/(Assumptions!$C14*12),0)+IF((BG$5-$BB$5)&lt;=(Assumptions!$C14*12),$BB47/(Assumptions!$C14*12),0)+IF((BG$5-$BC$5)&lt;=(Assumptions!$C14*12),$BC47/(Assumptions!$C14*12),0)+IF((BG$5-$BD$5)&lt;=(Assumptions!$C14*12),$BD47/(Assumptions!$C14*12),0)+IF((BG$5-$BE$5)&lt;=(Assumptions!$C14*12),$BE47/(Assumptions!$C14*12),0)+IF((BG$5-$BF$5)&lt;=(Assumptions!$C14*12),$BF47/(Assumptions!$C14*12),0)</f>
        <v>0</v>
      </c>
      <c r="BH59" s="557">
        <f>IF((BH$5-$D$5)&lt;=(Assumptions!$C14*12),$D47/(Assumptions!$C14*12),0)+IF((BH$5-$E$5)&lt;=(Assumptions!$C14*12),$E47/(Assumptions!$C14*12),0)+IF((BH$5-$F$5)&lt;=(Assumptions!$C14*12),$F47/(Assumptions!$C14*12),0)+IF((BH$5-$G$5)&lt;=(Assumptions!$C14*12),$G47/(Assumptions!$C14*12),0)+IF((BH$5-$H$5)&lt;=(Assumptions!$C14*12),$H47/(Assumptions!$C14*12),0)+IF((BH$5-$I$5)&lt;=(Assumptions!$C14*12),$I47/(Assumptions!$C14*12),0)+IF((BH$5-$J$5)&lt;=(Assumptions!$C14*12),$J47/(Assumptions!$C14*12),0)+IF((BH$5-$K$5)&lt;=(Assumptions!$C14*12),$K47/(Assumptions!$C14*12),0)+IF((BH$5-$L$5)&lt;=(Assumptions!$C14*12),$L47/(Assumptions!$C14*12),0)+IF((BH$5-$M$5)&lt;=(Assumptions!$C14*12),$M47/(Assumptions!$C14*12),0)+IF((BH$5-$N$5)&lt;=(Assumptions!$C14*12),$N47/(Assumptions!$C14*12),0)+IF((BH$5-$O$5)&lt;=(Assumptions!$C14*12),$O47/(Assumptions!$C14*12),0)+IF((BH$5-$P$5)&lt;=(Assumptions!$C14*12),$P47/(Assumptions!$C14*12),0)+IF((BH$5-$Q$5)&lt;=(Assumptions!$C14*12),$Q47/(Assumptions!$C14*12),0)+IF((BH$5-$R$5)&lt;=(Assumptions!$C14*12),$R47/(Assumptions!$C14*12),0)+IF((BH$5-$S$5)&lt;=(Assumptions!$C14*12),$S47/(Assumptions!$C14*12),0)+IF((BH$5-$T$5)&lt;=(Assumptions!$C14*12),$T47/(Assumptions!$C14*12),0)+IF((BH$5-$U$5)&lt;=(Assumptions!$C14*12),$U47/(Assumptions!$C14*12),0)+IF((BH$5-$V$5)&lt;=(Assumptions!$C14*12),$V47/(Assumptions!$C14*12),0)+IF((BH$5-$W$5)&lt;=(Assumptions!$C14*12),$W47/(Assumptions!$C14*12),0)+IF((BH$5-$X$5)&lt;=(Assumptions!$C14*12),$X47/(Assumptions!$C14*12),0)+IF((BH$5-$Y$5)&lt;=(Assumptions!$C14*12),$Y47/(Assumptions!$C14*12),0)+IF((BH$5-$Z$5)&lt;=(Assumptions!$C14*12),$Z47/(Assumptions!$C14*12),0)+IF((BH$5-$AA$5)&lt;=(Assumptions!$C14*12),$AA47/(Assumptions!$C14*12),0)+IF((BH$5-$AB$5)&lt;=(Assumptions!$C14*12),$AB47/(Assumptions!$C14*12),0)+IF((BH$5-$AC$5)&lt;=(Assumptions!$C14*12),$AC47/(Assumptions!$C14*12),0)+IF((BH$5-$AD$5)&lt;=(Assumptions!$C14*12),$AD47/(Assumptions!$C14*12),0)+IF((BH$5-$AE$5)&lt;=(Assumptions!$C14*12),$AE47/(Assumptions!$C14*12),0)+IF((BH$5-$AF$5)&lt;=(Assumptions!$C14*12),$AF47/(Assumptions!$C14*12),0)+IF((BH$5-$AG$5)&lt;=(Assumptions!$C14*12),$AG47/(Assumptions!$C14*12),0)+IF((BH$5-$AH$5)&lt;=(Assumptions!$C14*12),$AH47/(Assumptions!$C14*12),0)+IF((BH$5-$AI$5)&lt;=(Assumptions!$C14*12),$AI47/(Assumptions!$C14*12),0)+IF((BH$5-$AJ$5)&lt;=(Assumptions!$C14*12),$AJ47/(Assumptions!$C14*12),0)+IF((BH$5-$AK$5)&lt;=(Assumptions!$C14*12),$AK47/(Assumptions!$C14*12),0)+IF((BH$5-$AL$5)&lt;=(Assumptions!$C14*12),$AL47/(Assumptions!$C14*12),0)+IF((BH$5-$AM$5)&lt;=(Assumptions!$C14*12),$AM47/(Assumptions!$C14*12),0)+IF((BH$5-$AN$5)&lt;=(Assumptions!$C14*12),$AN47/(Assumptions!$C14*12),0)+IF((BH$5-$AO$5)&lt;=(Assumptions!$C14*12),$AO47/(Assumptions!$C14*12),0)+IF((BH$5-$AP$5)&lt;=(Assumptions!$C14*12),$AP47/(Assumptions!$C14*12),0)+IF((BH$5-$AQ$5)&lt;=(Assumptions!$C14*12),$AQ47/(Assumptions!$C14*12),0)+IF((BH$5-$AR$5)&lt;=(Assumptions!$C14*12),$AR47/(Assumptions!$C14*12),0)+IF((BH$5-$AS$5)&lt;=(Assumptions!$C14*12),$AS47/(Assumptions!$C14*12),0)+IF((BH$5-$AT$5)&lt;=(Assumptions!$C14*12),$AT47/(Assumptions!$C14*12),0)+IF((BH$5-$AU$5)&lt;=(Assumptions!$C14*12),$AU47/(Assumptions!$C14*12),0)+IF((BH$5-$AV$5)&lt;=(Assumptions!$C14*12),$AV47/(Assumptions!$C14*12),0)+IF((BH$5-$AW$5)&lt;=(Assumptions!$C14*12),$AW47/(Assumptions!$C14*12),0)+IF((BH$5-$AX$5)&lt;=(Assumptions!$C14*12),$AX47/(Assumptions!$C14*12),0)+IF((BH$5-$AY$5)&lt;=(Assumptions!$C14*12),$AY47/(Assumptions!$C14*12),0)+IF((BH$5-$AZ$5)&lt;=(Assumptions!$C14*12),$AZ47/(Assumptions!$C14*12),0)+IF((BH$5-$BA$5)&lt;=(Assumptions!$C14*12),$BA47/(Assumptions!$C14*12),0)+IF((BH$5-$BB$5)&lt;=(Assumptions!$C14*12),$BB47/(Assumptions!$C14*12),0)+IF((BH$5-$BC$5)&lt;=(Assumptions!$C14*12),$BC47/(Assumptions!$C14*12),0)+IF((BH$5-$BD$5)&lt;=(Assumptions!$C14*12),$BD47/(Assumptions!$C14*12),0)+IF((BH$5-$BE$5)&lt;=(Assumptions!$C14*12),$BE47/(Assumptions!$C14*12),0)+IF((BH$5-$BF$5)&lt;=(Assumptions!$C14*12),$BF47/(Assumptions!$C14*12),0)+IF((BH$5-$BG$5)&lt;=(Assumptions!$C14*12),$BG47/(Assumptions!$C14*12),0)</f>
        <v>0</v>
      </c>
      <c r="BI59" s="557">
        <f>IF((BI$5-$D$5)&lt;=(Assumptions!$C14*12),$D47/(Assumptions!$C14*12),0)+IF((BI$5-$E$5)&lt;=(Assumptions!$C14*12),$E47/(Assumptions!$C14*12),0)+IF((BI$5-$F$5)&lt;=(Assumptions!$C14*12),$F47/(Assumptions!$C14*12),0)+IF((BI$5-$G$5)&lt;=(Assumptions!$C14*12),$G47/(Assumptions!$C14*12),0)+IF((BI$5-$H$5)&lt;=(Assumptions!$C14*12),$H47/(Assumptions!$C14*12),0)+IF((BI$5-$I$5)&lt;=(Assumptions!$C14*12),$I47/(Assumptions!$C14*12),0)+IF((BI$5-$J$5)&lt;=(Assumptions!$C14*12),$J47/(Assumptions!$C14*12),0)+IF((BI$5-$K$5)&lt;=(Assumptions!$C14*12),$K47/(Assumptions!$C14*12),0)+IF((BI$5-$L$5)&lt;=(Assumptions!$C14*12),$L47/(Assumptions!$C14*12),0)+IF((BI$5-$M$5)&lt;=(Assumptions!$C14*12),$M47/(Assumptions!$C14*12),0)+IF((BI$5-$N$5)&lt;=(Assumptions!$C14*12),$N47/(Assumptions!$C14*12),0)+IF((BI$5-$O$5)&lt;=(Assumptions!$C14*12),$O47/(Assumptions!$C14*12),0)+IF((BI$5-$P$5)&lt;=(Assumptions!$C14*12),$P47/(Assumptions!$C14*12),0)+IF((BI$5-$Q$5)&lt;=(Assumptions!$C14*12),$Q47/(Assumptions!$C14*12),0)+IF((BI$5-$R$5)&lt;=(Assumptions!$C14*12),$R47/(Assumptions!$C14*12),0)+IF((BI$5-$S$5)&lt;=(Assumptions!$C14*12),$S47/(Assumptions!$C14*12),0)+IF((BI$5-$T$5)&lt;=(Assumptions!$C14*12),$T47/(Assumptions!$C14*12),0)+IF((BI$5-$U$5)&lt;=(Assumptions!$C14*12),$U47/(Assumptions!$C14*12),0)+IF((BI$5-$V$5)&lt;=(Assumptions!$C14*12),$V47/(Assumptions!$C14*12),0)+IF((BI$5-$W$5)&lt;=(Assumptions!$C14*12),$W47/(Assumptions!$C14*12),0)+IF((BI$5-$X$5)&lt;=(Assumptions!$C14*12),$X47/(Assumptions!$C14*12),0)+IF((BI$5-$Y$5)&lt;=(Assumptions!$C14*12),$Y47/(Assumptions!$C14*12),0)+IF((BI$5-$Z$5)&lt;=(Assumptions!$C14*12),$Z47/(Assumptions!$C14*12),0)+IF((BI$5-$AA$5)&lt;=(Assumptions!$C14*12),$AA47/(Assumptions!$C14*12),0)+IF((BI$5-$AB$5)&lt;=(Assumptions!$C14*12),$AB47/(Assumptions!$C14*12),0)+IF((BI$5-$AC$5)&lt;=(Assumptions!$C14*12),$AC47/(Assumptions!$C14*12),0)+IF((BI$5-$AD$5)&lt;=(Assumptions!$C14*12),$AD47/(Assumptions!$C14*12),0)+IF((BI$5-$AE$5)&lt;=(Assumptions!$C14*12),$AE47/(Assumptions!$C14*12),0)+IF((BI$5-$AF$5)&lt;=(Assumptions!$C14*12),$AF47/(Assumptions!$C14*12),0)+IF((BI$5-$AG$5)&lt;=(Assumptions!$C14*12),$AG47/(Assumptions!$C14*12),0)+IF((BI$5-$AH$5)&lt;=(Assumptions!$C14*12),$AH47/(Assumptions!$C14*12),0)+IF((BI$5-$AI$5)&lt;=(Assumptions!$C14*12),$AI47/(Assumptions!$C14*12),0)+IF((BI$5-$AJ$5)&lt;=(Assumptions!$C14*12),$AJ47/(Assumptions!$C14*12),0)+IF((BI$5-$AK$5)&lt;=(Assumptions!$C14*12),$AK47/(Assumptions!$C14*12),0)+IF((BI$5-$AL$5)&lt;=(Assumptions!$C14*12),$AL47/(Assumptions!$C14*12),0)+IF((BI$5-$AM$5)&lt;=(Assumptions!$C14*12),$AM47/(Assumptions!$C14*12),0)+IF((BI$5-$AN$5)&lt;=(Assumptions!$C14*12),$AN47/(Assumptions!$C14*12),0)+IF((BI$5-$AO$5)&lt;=(Assumptions!$C14*12),$AO47/(Assumptions!$C14*12),0)+IF((BI$5-$AP$5)&lt;=(Assumptions!$C14*12),$AP47/(Assumptions!$C14*12),0)+IF((BI$5-$AQ$5)&lt;=(Assumptions!$C14*12),$AQ47/(Assumptions!$C14*12),0)+IF((BI$5-$AR$5)&lt;=(Assumptions!$C14*12),$AR47/(Assumptions!$C14*12),0)+IF((BI$5-$AS$5)&lt;=(Assumptions!$C14*12),$AS47/(Assumptions!$C14*12),0)+IF((BI$5-$AT$5)&lt;=(Assumptions!$C14*12),$AT47/(Assumptions!$C14*12),0)+IF((BI$5-$AU$5)&lt;=(Assumptions!$C14*12),$AU47/(Assumptions!$C14*12),0)+IF((BI$5-$AV$5)&lt;=(Assumptions!$C14*12),$AV47/(Assumptions!$C14*12),0)+IF((BI$5-$AW$5)&lt;=(Assumptions!$C14*12),$AW47/(Assumptions!$C14*12),0)+IF((BI$5-$AX$5)&lt;=(Assumptions!$C14*12),$AX47/(Assumptions!$C14*12),0)+IF((BI$5-$AY$5)&lt;=(Assumptions!$C14*12),$AY47/(Assumptions!$C14*12),0)+IF((BI$5-$AZ$5)&lt;=(Assumptions!$C14*12),$AZ47/(Assumptions!$C14*12),0)+IF((BI$5-$BA$5)&lt;=(Assumptions!$C14*12),$BA47/(Assumptions!$C14*12),0)+IF((BI$5-$BB$5)&lt;=(Assumptions!$C14*12),$BB47/(Assumptions!$C14*12),0)+IF((BI$5-$BC$5)&lt;=(Assumptions!$C14*12),$BC47/(Assumptions!$C14*12),0)+IF((BI$5-$BD$5)&lt;=(Assumptions!$C14*12),$BD47/(Assumptions!$C14*12),0)+IF((BI$5-$BE$5)&lt;=(Assumptions!$C14*12),$BE47/(Assumptions!$C14*12),0)+IF((BI$5-$BF$5)&lt;=(Assumptions!$C14*12),$BF47/(Assumptions!$C14*12),0)+IF((BI$5-$BG$5)&lt;=(Assumptions!$C14*12),$BG47/(Assumptions!$C14*12),0)+IF((BI$5-$BH$5)&lt;=(Assumptions!$C14*12),$BH47/(Assumptions!$C14*12),0)</f>
        <v>0</v>
      </c>
      <c r="BJ59" s="557">
        <f>IF((BJ$5-$D$5)&lt;=(Assumptions!$C14*12),$D47/(Assumptions!$C14*12),0)+IF((BJ$5-$E$5)&lt;=(Assumptions!$C14*12),$E47/(Assumptions!$C14*12),0)+IF((BJ$5-$F$5)&lt;=(Assumptions!$C14*12),$F47/(Assumptions!$C14*12),0)+IF((BJ$5-$G$5)&lt;=(Assumptions!$C14*12),$G47/(Assumptions!$C14*12),0)+IF((BJ$5-$H$5)&lt;=(Assumptions!$C14*12),$H47/(Assumptions!$C14*12),0)+IF((BJ$5-$I$5)&lt;=(Assumptions!$C14*12),$I47/(Assumptions!$C14*12),0)+IF((BJ$5-$J$5)&lt;=(Assumptions!$C14*12),$J47/(Assumptions!$C14*12),0)+IF((BJ$5-$K$5)&lt;=(Assumptions!$C14*12),$K47/(Assumptions!$C14*12),0)+IF((BJ$5-$L$5)&lt;=(Assumptions!$C14*12),$L47/(Assumptions!$C14*12),0)+IF((BJ$5-$M$5)&lt;=(Assumptions!$C14*12),$M47/(Assumptions!$C14*12),0)+IF((BJ$5-$N$5)&lt;=(Assumptions!$C14*12),$N47/(Assumptions!$C14*12),0)+IF((BJ$5-$O$5)&lt;=(Assumptions!$C14*12),$O47/(Assumptions!$C14*12),0)+IF((BJ$5-$P$5)&lt;=(Assumptions!$C14*12),$P47/(Assumptions!$C14*12),0)+IF((BJ$5-$Q$5)&lt;=(Assumptions!$C14*12),$Q47/(Assumptions!$C14*12),0)+IF((BJ$5-$R$5)&lt;=(Assumptions!$C14*12),$R47/(Assumptions!$C14*12),0)+IF((BJ$5-$S$5)&lt;=(Assumptions!$C14*12),$S47/(Assumptions!$C14*12),0)+IF((BJ$5-$T$5)&lt;=(Assumptions!$C14*12),$T47/(Assumptions!$C14*12),0)+IF((BJ$5-$U$5)&lt;=(Assumptions!$C14*12),$U47/(Assumptions!$C14*12),0)+IF((BJ$5-$V$5)&lt;=(Assumptions!$C14*12),$V47/(Assumptions!$C14*12),0)+IF((BJ$5-$W$5)&lt;=(Assumptions!$C14*12),$W47/(Assumptions!$C14*12),0)+IF((BJ$5-$X$5)&lt;=(Assumptions!$C14*12),$X47/(Assumptions!$C14*12),0)+IF((BJ$5-$Y$5)&lt;=(Assumptions!$C14*12),$Y47/(Assumptions!$C14*12),0)+IF((BJ$5-$Z$5)&lt;=(Assumptions!$C14*12),$Z47/(Assumptions!$C14*12),0)+IF((BJ$5-$AA$5)&lt;=(Assumptions!$C14*12),$AA47/(Assumptions!$C14*12),0)+IF((BJ$5-$AB$5)&lt;=(Assumptions!$C14*12),$AB47/(Assumptions!$C14*12),0)+IF((BJ$5-$AC$5)&lt;=(Assumptions!$C14*12),$AC47/(Assumptions!$C14*12),0)+IF((BJ$5-$AD$5)&lt;=(Assumptions!$C14*12),$AD47/(Assumptions!$C14*12),0)+IF((BJ$5-$AE$5)&lt;=(Assumptions!$C14*12),$AE47/(Assumptions!$C14*12),0)+IF((BJ$5-$AF$5)&lt;=(Assumptions!$C14*12),$AF47/(Assumptions!$C14*12),0)+IF((BJ$5-$AG$5)&lt;=(Assumptions!$C14*12),$AG47/(Assumptions!$C14*12),0)+IF((BJ$5-$AH$5)&lt;=(Assumptions!$C14*12),$AH47/(Assumptions!$C14*12),0)+IF((BJ$5-$AI$5)&lt;=(Assumptions!$C14*12),$AI47/(Assumptions!$C14*12),0)+IF((BJ$5-$AJ$5)&lt;=(Assumptions!$C14*12),$AJ47/(Assumptions!$C14*12),0)+IF((BJ$5-$AK$5)&lt;=(Assumptions!$C14*12),$AK47/(Assumptions!$C14*12),0)+IF((BJ$5-$AL$5)&lt;=(Assumptions!$C14*12),$AL47/(Assumptions!$C14*12),0)+IF((BJ$5-$AM$5)&lt;=(Assumptions!$C14*12),$AM47/(Assumptions!$C14*12),0)+IF((BJ$5-$AN$5)&lt;=(Assumptions!$C14*12),$AN47/(Assumptions!$C14*12),0)+IF((BJ$5-$AO$5)&lt;=(Assumptions!$C14*12),$AO47/(Assumptions!$C14*12),0)+IF((BJ$5-$AP$5)&lt;=(Assumptions!$C14*12),$AP47/(Assumptions!$C14*12),0)+IF((BJ$5-$AQ$5)&lt;=(Assumptions!$C14*12),$AQ47/(Assumptions!$C14*12),0)+IF((BJ$5-$AR$5)&lt;=(Assumptions!$C14*12),$AR47/(Assumptions!$C14*12),0)+IF((BJ$5-$AS$5)&lt;=(Assumptions!$C14*12),$AS47/(Assumptions!$C14*12),0)+IF((BJ$5-$AT$5)&lt;=(Assumptions!$C14*12),$AT47/(Assumptions!$C14*12),0)+IF((BJ$5-$AU$5)&lt;=(Assumptions!$C14*12),$AU47/(Assumptions!$C14*12),0)+IF((BJ$5-$AV$5)&lt;=(Assumptions!$C14*12),$AV47/(Assumptions!$C14*12),0)+IF((BJ$5-$AW$5)&lt;=(Assumptions!$C14*12),$AW47/(Assumptions!$C14*12),0)+IF((BJ$5-$AX$5)&lt;=(Assumptions!$C14*12),$AX47/(Assumptions!$C14*12),0)+IF((BJ$5-$AY$5)&lt;=(Assumptions!$C14*12),$AY47/(Assumptions!$C14*12),0)+IF((BJ$5-$AZ$5)&lt;=(Assumptions!$C14*12),$AZ47/(Assumptions!$C14*12),0)+IF((BJ$5-$BA$5)&lt;=(Assumptions!$C14*12),$BA47/(Assumptions!$C14*12),0)+IF((BJ$5-$BB$5)&lt;=(Assumptions!$C14*12),$BB47/(Assumptions!$C14*12),0)+IF((BJ$5-$BC$5)&lt;=(Assumptions!$C14*12),$BC47/(Assumptions!$C14*12),0)+IF((BJ$5-$BD$5)&lt;=(Assumptions!$C14*12),$BD47/(Assumptions!$C14*12),0)+IF((BJ$5-$BE$5)&lt;=(Assumptions!$C14*12),$BE47/(Assumptions!$C14*12),0)+IF((BJ$5-$BF$5)&lt;=(Assumptions!$C14*12),$BF47/(Assumptions!$C14*12),0)+IF((BJ$5-$BG$5)&lt;=(Assumptions!$C14*12),$BG47/(Assumptions!$C14*12),0)+IF((BJ$5-$BH$5)&lt;=(Assumptions!$C14*12),$BH47/(Assumptions!$C14*12),0)+IF((BJ$5-$BI$5)&lt;=(Assumptions!$C14*12),$BI47/(Assumptions!$C14*12),0)</f>
        <v>0</v>
      </c>
      <c r="BK59" s="557">
        <f>IF((BK$5-$D$5)&lt;=(Assumptions!$C14*12),$D47/(Assumptions!$C14*12),0)+IF((BK$5-$E$5)&lt;=(Assumptions!$C14*12),$E47/(Assumptions!$C14*12),0)+IF((BK$5-$F$5)&lt;=(Assumptions!$C14*12),$F47/(Assumptions!$C14*12),0)+IF((BK$5-$G$5)&lt;=(Assumptions!$C14*12),$G47/(Assumptions!$C14*12),0)+IF((BK$5-$H$5)&lt;=(Assumptions!$C14*12),$H47/(Assumptions!$C14*12),0)+IF((BK$5-$I$5)&lt;=(Assumptions!$C14*12),$I47/(Assumptions!$C14*12),0)+IF((BK$5-$J$5)&lt;=(Assumptions!$C14*12),$J47/(Assumptions!$C14*12),0)+IF((BK$5-$K$5)&lt;=(Assumptions!$C14*12),$K47/(Assumptions!$C14*12),0)+IF((BK$5-$L$5)&lt;=(Assumptions!$C14*12),$L47/(Assumptions!$C14*12),0)+IF((BK$5-$M$5)&lt;=(Assumptions!$C14*12),$M47/(Assumptions!$C14*12),0)+IF((BK$5-$N$5)&lt;=(Assumptions!$C14*12),$N47/(Assumptions!$C14*12),0)+IF((BK$5-$O$5)&lt;=(Assumptions!$C14*12),$O47/(Assumptions!$C14*12),0)+IF((BK$5-$P$5)&lt;=(Assumptions!$C14*12),$P47/(Assumptions!$C14*12),0)+IF((BK$5-$Q$5)&lt;=(Assumptions!$C14*12),$Q47/(Assumptions!$C14*12),0)+IF((BK$5-$R$5)&lt;=(Assumptions!$C14*12),$R47/(Assumptions!$C14*12),0)+IF((BK$5-$S$5)&lt;=(Assumptions!$C14*12),$S47/(Assumptions!$C14*12),0)+IF((BK$5-$T$5)&lt;=(Assumptions!$C14*12),$T47/(Assumptions!$C14*12),0)+IF((BK$5-$U$5)&lt;=(Assumptions!$C14*12),$U47/(Assumptions!$C14*12),0)+IF((BK$5-$V$5)&lt;=(Assumptions!$C14*12),$V47/(Assumptions!$C14*12),0)+IF((BK$5-$W$5)&lt;=(Assumptions!$C14*12),$W47/(Assumptions!$C14*12),0)+IF((BK$5-$X$5)&lt;=(Assumptions!$C14*12),$X47/(Assumptions!$C14*12),0)+IF((BK$5-$Y$5)&lt;=(Assumptions!$C14*12),$Y47/(Assumptions!$C14*12),0)+IF((BK$5-$Z$5)&lt;=(Assumptions!$C14*12),$Z47/(Assumptions!$C14*12),0)+IF((BK$5-$AA$5)&lt;=(Assumptions!$C14*12),$AA47/(Assumptions!$C14*12),0)+IF((BK$5-$AB$5)&lt;=(Assumptions!$C14*12),$AB47/(Assumptions!$C14*12),0)+IF((BK$5-$AC$5)&lt;=(Assumptions!$C14*12),$AC47/(Assumptions!$C14*12),0)+IF((BK$5-$AD$5)&lt;=(Assumptions!$C14*12),$AD47/(Assumptions!$C14*12),0)+IF((BK$5-$AE$5)&lt;=(Assumptions!$C14*12),$AE47/(Assumptions!$C14*12),0)+IF((BK$5-$AF$5)&lt;=(Assumptions!$C14*12),$AF47/(Assumptions!$C14*12),0)+IF((BK$5-$AG$5)&lt;=(Assumptions!$C14*12),$AG47/(Assumptions!$C14*12),0)+IF((BK$5-$AH$5)&lt;=(Assumptions!$C14*12),$AH47/(Assumptions!$C14*12),0)+IF((BK$5-$AI$5)&lt;=(Assumptions!$C14*12),$AI47/(Assumptions!$C14*12),0)+IF((BK$5-$AJ$5)&lt;=(Assumptions!$C14*12),$AJ47/(Assumptions!$C14*12),0)+IF((BK$5-$AK$5)&lt;=(Assumptions!$C14*12),$AK47/(Assumptions!$C14*12),0)+IF((BK$5-$AL$5)&lt;=(Assumptions!$C14*12),$AL47/(Assumptions!$C14*12),0)+IF((BK$5-$AM$5)&lt;=(Assumptions!$C14*12),$AM47/(Assumptions!$C14*12),0)+IF((BK$5-$AN$5)&lt;=(Assumptions!$C14*12),$AN47/(Assumptions!$C14*12),0)+IF((BK$5-$AO$5)&lt;=(Assumptions!$C14*12),$AO47/(Assumptions!$C14*12),0)+IF((BK$5-$AP$5)&lt;=(Assumptions!$C14*12),$AP47/(Assumptions!$C14*12),0)+IF((BK$5-$AQ$5)&lt;=(Assumptions!$C14*12),$AQ47/(Assumptions!$C14*12),0)+IF((BK$5-$AR$5)&lt;=(Assumptions!$C14*12),$AR47/(Assumptions!$C14*12),0)+IF((BK$5-$AS$5)&lt;=(Assumptions!$C14*12),$AS47/(Assumptions!$C14*12),0)+IF((BK$5-$AT$5)&lt;=(Assumptions!$C14*12),$AT47/(Assumptions!$C14*12),0)+IF((BK$5-$AU$5)&lt;=(Assumptions!$C14*12),$AU47/(Assumptions!$C14*12),0)+IF((BK$5-$AV$5)&lt;=(Assumptions!$C14*12),$AV47/(Assumptions!$C14*12),0)+IF((BK$5-$AW$5)&lt;=(Assumptions!$C14*12),$AW47/(Assumptions!$C14*12),0)+IF((BK$5-$AX$5)&lt;=(Assumptions!$C14*12),$AX47/(Assumptions!$C14*12),0)+IF((BK$5-$AY$5)&lt;=(Assumptions!$C14*12),$AY47/(Assumptions!$C14*12),0)+IF((BK$5-$AZ$5)&lt;=(Assumptions!$C14*12),$AZ47/(Assumptions!$C14*12),0)+IF((BK$5-$BA$5)&lt;=(Assumptions!$C14*12),$BA47/(Assumptions!$C14*12),0)+IF((BK$5-$BB$5)&lt;=(Assumptions!$C14*12),$BB47/(Assumptions!$C14*12),0)+IF((BK$5-$BC$5)&lt;=(Assumptions!$C14*12),$BC47/(Assumptions!$C14*12),0)+IF((BK$5-$BD$5)&lt;=(Assumptions!$C14*12),$BD47/(Assumptions!$C14*12),0)+IF((BK$5-$BE$5)&lt;=(Assumptions!$C14*12),$BE47/(Assumptions!$C14*12),0)+IF((BK$5-$BF$5)&lt;=(Assumptions!$C14*12),$BF47/(Assumptions!$C14*12),0)+IF((BK$5-$BG$5)&lt;=(Assumptions!$C14*12),$BG47/(Assumptions!$C14*12),0)+IF((BK$5-$BH$5)&lt;=(Assumptions!$C14*12),$BH47/(Assumptions!$C14*12),0)+IF((BK$5-$BI$5)&lt;=(Assumptions!$C14*12),$BI47/(Assumptions!$C14*12),0)+IF((BK$5-$BJ$5)&lt;=(Assumptions!$C14*12),$BJ47/(Assumptions!$C14*12),0)</f>
        <v>0</v>
      </c>
      <c r="BL59" s="557">
        <f>IF((BL$5-$D$5)&lt;=(Assumptions!$C14*12),$D47/(Assumptions!$C14*12),0)+IF((BL$5-$E$5)&lt;=(Assumptions!$C14*12),$E47/(Assumptions!$C14*12),0)+IF((BL$5-$F$5)&lt;=(Assumptions!$C14*12),$F47/(Assumptions!$C14*12),0)+IF((BL$5-$G$5)&lt;=(Assumptions!$C14*12),$G47/(Assumptions!$C14*12),0)+IF((BL$5-$H$5)&lt;=(Assumptions!$C14*12),$H47/(Assumptions!$C14*12),0)+IF((BL$5-$I$5)&lt;=(Assumptions!$C14*12),$I47/(Assumptions!$C14*12),0)+IF((BL$5-$J$5)&lt;=(Assumptions!$C14*12),$J47/(Assumptions!$C14*12),0)+IF((BL$5-$K$5)&lt;=(Assumptions!$C14*12),$K47/(Assumptions!$C14*12),0)+IF((BL$5-$L$5)&lt;=(Assumptions!$C14*12),$L47/(Assumptions!$C14*12),0)+IF((BL$5-$M$5)&lt;=(Assumptions!$C14*12),$M47/(Assumptions!$C14*12),0)+IF((BL$5-$N$5)&lt;=(Assumptions!$C14*12),$N47/(Assumptions!$C14*12),0)+IF((BL$5-$O$5)&lt;=(Assumptions!$C14*12),$O47/(Assumptions!$C14*12),0)+IF((BL$5-$P$5)&lt;=(Assumptions!$C14*12),$P47/(Assumptions!$C14*12),0)+IF((BL$5-$Q$5)&lt;=(Assumptions!$C14*12),$Q47/(Assumptions!$C14*12),0)+IF((BL$5-$R$5)&lt;=(Assumptions!$C14*12),$R47/(Assumptions!$C14*12),0)+IF((BL$5-$S$5)&lt;=(Assumptions!$C14*12),$S47/(Assumptions!$C14*12),0)+IF((BL$5-$T$5)&lt;=(Assumptions!$C14*12),$T47/(Assumptions!$C14*12),0)+IF((BL$5-$U$5)&lt;=(Assumptions!$C14*12),$U47/(Assumptions!$C14*12),0)+IF((BL$5-$V$5)&lt;=(Assumptions!$C14*12),$V47/(Assumptions!$C14*12),0)+IF((BL$5-$W$5)&lt;=(Assumptions!$C14*12),$W47/(Assumptions!$C14*12),0)+IF((BL$5-$X$5)&lt;=(Assumptions!$C14*12),$X47/(Assumptions!$C14*12),0)+IF((BL$5-$Y$5)&lt;=(Assumptions!$C14*12),$Y47/(Assumptions!$C14*12),0)+IF((BL$5-$Z$5)&lt;=(Assumptions!$C14*12),$Z47/(Assumptions!$C14*12),0)+IF((BL$5-$AA$5)&lt;=(Assumptions!$C14*12),$AA47/(Assumptions!$C14*12),0)+IF((BL$5-$AB$5)&lt;=(Assumptions!$C14*12),$AB47/(Assumptions!$C14*12),0)+IF((BL$5-$AC$5)&lt;=(Assumptions!$C14*12),$AC47/(Assumptions!$C14*12),0)+IF((BL$5-$AD$5)&lt;=(Assumptions!$C14*12),$AD47/(Assumptions!$C14*12),0)+IF((BL$5-$AE$5)&lt;=(Assumptions!$C14*12),$AE47/(Assumptions!$C14*12),0)+IF((BL$5-$AF$5)&lt;=(Assumptions!$C14*12),$AF47/(Assumptions!$C14*12),0)+IF((BL$5-$AG$5)&lt;=(Assumptions!$C14*12),$AG47/(Assumptions!$C14*12),0)+IF((BL$5-$AH$5)&lt;=(Assumptions!$C14*12),$AH47/(Assumptions!$C14*12),0)+IF((BL$5-$AI$5)&lt;=(Assumptions!$C14*12),$AI47/(Assumptions!$C14*12),0)+IF((BL$5-$AJ$5)&lt;=(Assumptions!$C14*12),$AJ47/(Assumptions!$C14*12),0)+IF((BL$5-$AK$5)&lt;=(Assumptions!$C14*12),$AK47/(Assumptions!$C14*12),0)+IF((BL$5-$AL$5)&lt;=(Assumptions!$C14*12),$AL47/(Assumptions!$C14*12),0)+IF((BL$5-$AM$5)&lt;=(Assumptions!$C14*12),$AM47/(Assumptions!$C14*12),0)+IF((BL$5-$AN$5)&lt;=(Assumptions!$C14*12),$AN47/(Assumptions!$C14*12),0)+IF((BL$5-$AO$5)&lt;=(Assumptions!$C14*12),$AO47/(Assumptions!$C14*12),0)+IF((BL$5-$AP$5)&lt;=(Assumptions!$C14*12),$AP47/(Assumptions!$C14*12),0)+IF((BL$5-$AQ$5)&lt;=(Assumptions!$C14*12),$AQ47/(Assumptions!$C14*12),0)+IF((BL$5-$AR$5)&lt;=(Assumptions!$C14*12),$AR47/(Assumptions!$C14*12),0)+IF((BL$5-$AS$5)&lt;=(Assumptions!$C14*12),$AS47/(Assumptions!$C14*12),0)+IF((BL$5-$AT$5)&lt;=(Assumptions!$C14*12),$AT47/(Assumptions!$C14*12),0)+IF((BL$5-$AU$5)&lt;=(Assumptions!$C14*12),$AU47/(Assumptions!$C14*12),0)+IF((BL$5-$AV$5)&lt;=(Assumptions!$C14*12),$AV47/(Assumptions!$C14*12),0)+IF((BL$5-$AW$5)&lt;=(Assumptions!$C14*12),$AW47/(Assumptions!$C14*12),0)+IF((BL$5-$AX$5)&lt;=(Assumptions!$C14*12),$AX47/(Assumptions!$C14*12),0)+IF((BL$5-$AY$5)&lt;=(Assumptions!$C14*12),$AY47/(Assumptions!$C14*12),0)+IF((BL$5-$AZ$5)&lt;=(Assumptions!$C14*12),$AZ47/(Assumptions!$C14*12),0)+IF((BL$5-$BA$5)&lt;=(Assumptions!$C14*12),$BA47/(Assumptions!$C14*12),0)+IF((BL$5-$BB$5)&lt;=(Assumptions!$C14*12),$BB47/(Assumptions!$C14*12),0)+IF((BL$5-$BC$5)&lt;=(Assumptions!$C14*12),$BC47/(Assumptions!$C14*12),0)+IF((BL$5-$BD$5)&lt;=(Assumptions!$C14*12),$BD47/(Assumptions!$C14*12),0)+IF((BL$5-$BE$5)&lt;=(Assumptions!$C14*12),$BE47/(Assumptions!$C14*12),0)+IF((BL$5-$BF$5)&lt;=(Assumptions!$C14*12),$BF47/(Assumptions!$C14*12),0)+IF((BL$5-$BG$5)&lt;=(Assumptions!$C14*12),$BG47/(Assumptions!$C14*12),0)+IF((BL$5-$BH$5)&lt;=(Assumptions!$C14*12),$BH47/(Assumptions!$C14*12),0)+IF((BL$5-$BI$5)&lt;=(Assumptions!$C14*12),$BI47/(Assumptions!$C14*12),0)+IF((BL$5-$BJ$5)&lt;=(Assumptions!$C14*12),$BJ47/(Assumptions!$C14*12),0)+IF((BL$5-$BK$5)&lt;=(Assumptions!$C14*12),$BK47/(Assumptions!$C14*12),0)</f>
        <v>0</v>
      </c>
      <c r="BM59" s="557">
        <f>IF((BM$5-$D$5)&lt;=(Assumptions!$C14*12),$D47/(Assumptions!$C14*12),0)+IF((BM$5-$E$5)&lt;=(Assumptions!$C14*12),$E47/(Assumptions!$C14*12),0)+IF((BM$5-$F$5)&lt;=(Assumptions!$C14*12),$F47/(Assumptions!$C14*12),0)+IF((BM$5-$G$5)&lt;=(Assumptions!$C14*12),$G47/(Assumptions!$C14*12),0)+IF((BM$5-$H$5)&lt;=(Assumptions!$C14*12),$H47/(Assumptions!$C14*12),0)+IF((BM$5-$I$5)&lt;=(Assumptions!$C14*12),$I47/(Assumptions!$C14*12),0)+IF((BM$5-$J$5)&lt;=(Assumptions!$C14*12),$J47/(Assumptions!$C14*12),0)+IF((BM$5-$K$5)&lt;=(Assumptions!$C14*12),$K47/(Assumptions!$C14*12),0)+IF((BM$5-$L$5)&lt;=(Assumptions!$C14*12),$L47/(Assumptions!$C14*12),0)+IF((BM$5-$M$5)&lt;=(Assumptions!$C14*12),$M47/(Assumptions!$C14*12),0)+IF((BM$5-$N$5)&lt;=(Assumptions!$C14*12),$N47/(Assumptions!$C14*12),0)+IF((BM$5-$O$5)&lt;=(Assumptions!$C14*12),$O47/(Assumptions!$C14*12),0)+IF((BM$5-$P$5)&lt;=(Assumptions!$C14*12),$P47/(Assumptions!$C14*12),0)+IF((BM$5-$Q$5)&lt;=(Assumptions!$C14*12),$Q47/(Assumptions!$C14*12),0)+IF((BM$5-$R$5)&lt;=(Assumptions!$C14*12),$R47/(Assumptions!$C14*12),0)+IF((BM$5-$S$5)&lt;=(Assumptions!$C14*12),$S47/(Assumptions!$C14*12),0)+IF((BM$5-$T$5)&lt;=(Assumptions!$C14*12),$T47/(Assumptions!$C14*12),0)+IF((BM$5-$U$5)&lt;=(Assumptions!$C14*12),$U47/(Assumptions!$C14*12),0)+IF((BM$5-$V$5)&lt;=(Assumptions!$C14*12),$V47/(Assumptions!$C14*12),0)+IF((BM$5-$W$5)&lt;=(Assumptions!$C14*12),$W47/(Assumptions!$C14*12),0)+IF((BM$5-$X$5)&lt;=(Assumptions!$C14*12),$X47/(Assumptions!$C14*12),0)+IF((BM$5-$Y$5)&lt;=(Assumptions!$C14*12),$Y47/(Assumptions!$C14*12),0)+IF((BM$5-$Z$5)&lt;=(Assumptions!$C14*12),$Z47/(Assumptions!$C14*12),0)+IF((BM$5-$AA$5)&lt;=(Assumptions!$C14*12),$AA47/(Assumptions!$C14*12),0)+IF((BM$5-$AB$5)&lt;=(Assumptions!$C14*12),$AB47/(Assumptions!$C14*12),0)+IF((BM$5-$AC$5)&lt;=(Assumptions!$C14*12),$AC47/(Assumptions!$C14*12),0)+IF((BM$5-$AD$5)&lt;=(Assumptions!$C14*12),$AD47/(Assumptions!$C14*12),0)+IF((BM$5-$AE$5)&lt;=(Assumptions!$C14*12),$AE47/(Assumptions!$C14*12),0)+IF((BM$5-$AF$5)&lt;=(Assumptions!$C14*12),$AF47/(Assumptions!$C14*12),0)+IF((BM$5-$AG$5)&lt;=(Assumptions!$C14*12),$AG47/(Assumptions!$C14*12),0)+IF((BM$5-$AH$5)&lt;=(Assumptions!$C14*12),$AH47/(Assumptions!$C14*12),0)+IF((BM$5-$AI$5)&lt;=(Assumptions!$C14*12),$AI47/(Assumptions!$C14*12),0)+IF((BM$5-$AJ$5)&lt;=(Assumptions!$C14*12),$AJ47/(Assumptions!$C14*12),0)+IF((BM$5-$AK$5)&lt;=(Assumptions!$C14*12),$AK47/(Assumptions!$C14*12),0)+IF((BM$5-$AL$5)&lt;=(Assumptions!$C14*12),$AL47/(Assumptions!$C14*12),0)+IF((BM$5-$AM$5)&lt;=(Assumptions!$C14*12),$AM47/(Assumptions!$C14*12),0)+IF((BM$5-$AN$5)&lt;=(Assumptions!$C14*12),$AN47/(Assumptions!$C14*12),0)+IF((BM$5-$AO$5)&lt;=(Assumptions!$C14*12),$AO47/(Assumptions!$C14*12),0)+IF((BM$5-$AP$5)&lt;=(Assumptions!$C14*12),$AP47/(Assumptions!$C14*12),0)+IF((BM$5-$AQ$5)&lt;=(Assumptions!$C14*12),$AQ47/(Assumptions!$C14*12),0)+IF((BM$5-$AR$5)&lt;=(Assumptions!$C14*12),$AR47/(Assumptions!$C14*12),0)+IF((BM$5-$AS$5)&lt;=(Assumptions!$C14*12),$AS47/(Assumptions!$C14*12),0)+IF((BM$5-$AT$5)&lt;=(Assumptions!$C14*12),$AT47/(Assumptions!$C14*12),0)+IF((BM$5-$AU$5)&lt;=(Assumptions!$C14*12),$AU47/(Assumptions!$C14*12),0)+IF((BM$5-$AV$5)&lt;=(Assumptions!$C14*12),$AV47/(Assumptions!$C14*12),0)+IF((BM$5-$AW$5)&lt;=(Assumptions!$C14*12),$AW47/(Assumptions!$C14*12),0)+IF((BM$5-$AX$5)&lt;=(Assumptions!$C14*12),$AX47/(Assumptions!$C14*12),0)+IF((BM$5-$AY$5)&lt;=(Assumptions!$C14*12),$AY47/(Assumptions!$C14*12),0)+IF((BM$5-$AZ$5)&lt;=(Assumptions!$C14*12),$AZ47/(Assumptions!$C14*12),0)+IF((BM$5-$BA$5)&lt;=(Assumptions!$C14*12),$BA47/(Assumptions!$C14*12),0)+IF((BM$5-$BB$5)&lt;=(Assumptions!$C14*12),$BB47/(Assumptions!$C14*12),0)+IF((BM$5-$BC$5)&lt;=(Assumptions!$C14*12),$BC47/(Assumptions!$C14*12),0)+IF((BM$5-$BD$5)&lt;=(Assumptions!$C14*12),$BD47/(Assumptions!$C14*12),0)+IF((BM$5-$BE$5)&lt;=(Assumptions!$C14*12),$BE47/(Assumptions!$C14*12),0)+IF((BM$5-$BF$5)&lt;=(Assumptions!$C14*12),$BF47/(Assumptions!$C14*12),0)+IF((BM$5-$BG$5)&lt;=(Assumptions!$C14*12),$BG47/(Assumptions!$C14*12),0)+IF((BM$5-$BH$5)&lt;=(Assumptions!$C14*12),$BH47/(Assumptions!$C14*12),0)+IF((BM$5-$BI$5)&lt;=(Assumptions!$C14*12),$BI47/(Assumptions!$C14*12),0)+IF((BM$5-$BJ$5)&lt;=(Assumptions!$C14*12),$BJ47/(Assumptions!$C14*12),0)+IF((BM$5-$BK$5)&lt;=(Assumptions!$C14*12),$BK47/(Assumptions!$C14*12),0)+IF((BM$5-$BL$5)&lt;=(Assumptions!$C14*12),$BL47/(Assumptions!$C14*12),0)</f>
        <v>0</v>
      </c>
      <c r="BN59" s="557">
        <f>IF((BN$5-$D$5)&lt;=(Assumptions!$C14*12),$D47/(Assumptions!$C14*12),0)+IF((BN$5-$E$5)&lt;=(Assumptions!$C14*12),$E47/(Assumptions!$C14*12),0)+IF((BN$5-$F$5)&lt;=(Assumptions!$C14*12),$F47/(Assumptions!$C14*12),0)+IF((BN$5-$G$5)&lt;=(Assumptions!$C14*12),$G47/(Assumptions!$C14*12),0)+IF((BN$5-$H$5)&lt;=(Assumptions!$C14*12),$H47/(Assumptions!$C14*12),0)+IF((BN$5-$I$5)&lt;=(Assumptions!$C14*12),$I47/(Assumptions!$C14*12),0)+IF((BN$5-$J$5)&lt;=(Assumptions!$C14*12),$J47/(Assumptions!$C14*12),0)+IF((BN$5-$K$5)&lt;=(Assumptions!$C14*12),$K47/(Assumptions!$C14*12),0)+IF((BN$5-$L$5)&lt;=(Assumptions!$C14*12),$L47/(Assumptions!$C14*12),0)+IF((BN$5-$M$5)&lt;=(Assumptions!$C14*12),$M47/(Assumptions!$C14*12),0)+IF((BN$5-$N$5)&lt;=(Assumptions!$C14*12),$N47/(Assumptions!$C14*12),0)+IF((BN$5-$O$5)&lt;=(Assumptions!$C14*12),$O47/(Assumptions!$C14*12),0)+IF((BN$5-$P$5)&lt;=(Assumptions!$C14*12),$P47/(Assumptions!$C14*12),0)+IF((BN$5-$Q$5)&lt;=(Assumptions!$C14*12),$Q47/(Assumptions!$C14*12),0)+IF((BN$5-$R$5)&lt;=(Assumptions!$C14*12),$R47/(Assumptions!$C14*12),0)+IF((BN$5-$S$5)&lt;=(Assumptions!$C14*12),$S47/(Assumptions!$C14*12),0)+IF((BN$5-$T$5)&lt;=(Assumptions!$C14*12),$T47/(Assumptions!$C14*12),0)+IF((BN$5-$U$5)&lt;=(Assumptions!$C14*12),$U47/(Assumptions!$C14*12),0)+IF((BN$5-$V$5)&lt;=(Assumptions!$C14*12),$V47/(Assumptions!$C14*12),0)+IF((BN$5-$W$5)&lt;=(Assumptions!$C14*12),$W47/(Assumptions!$C14*12),0)+IF((BN$5-$X$5)&lt;=(Assumptions!$C14*12),$X47/(Assumptions!$C14*12),0)+IF((BN$5-$Y$5)&lt;=(Assumptions!$C14*12),$Y47/(Assumptions!$C14*12),0)+IF((BN$5-$Z$5)&lt;=(Assumptions!$C14*12),$Z47/(Assumptions!$C14*12),0)+IF((BN$5-$AA$5)&lt;=(Assumptions!$C14*12),$AA47/(Assumptions!$C14*12),0)+IF((BN$5-$AB$5)&lt;=(Assumptions!$C14*12),$AB47/(Assumptions!$C14*12),0)+IF((BN$5-$AC$5)&lt;=(Assumptions!$C14*12),$AC47/(Assumptions!$C14*12),0)+IF((BN$5-$AD$5)&lt;=(Assumptions!$C14*12),$AD47/(Assumptions!$C14*12),0)+IF((BN$5-$AE$5)&lt;=(Assumptions!$C14*12),$AE47/(Assumptions!$C14*12),0)+IF((BN$5-$AF$5)&lt;=(Assumptions!$C14*12),$AF47/(Assumptions!$C14*12),0)+IF((BN$5-$AG$5)&lt;=(Assumptions!$C14*12),$AG47/(Assumptions!$C14*12),0)+IF((BN$5-$AH$5)&lt;=(Assumptions!$C14*12),$AH47/(Assumptions!$C14*12),0)+IF((BN$5-$AI$5)&lt;=(Assumptions!$C14*12),$AI47/(Assumptions!$C14*12),0)+IF((BN$5-$AJ$5)&lt;=(Assumptions!$C14*12),$AJ47/(Assumptions!$C14*12),0)+IF((BN$5-$AK$5)&lt;=(Assumptions!$C14*12),$AK47/(Assumptions!$C14*12),0)+IF((BN$5-$AL$5)&lt;=(Assumptions!$C14*12),$AL47/(Assumptions!$C14*12),0)+IF((BN$5-$AM$5)&lt;=(Assumptions!$C14*12),$AM47/(Assumptions!$C14*12),0)+IF((BN$5-$AN$5)&lt;=(Assumptions!$C14*12),$AN47/(Assumptions!$C14*12),0)+IF((BN$5-$AO$5)&lt;=(Assumptions!$C14*12),$AO47/(Assumptions!$C14*12),0)+IF((BN$5-$AP$5)&lt;=(Assumptions!$C14*12),$AP47/(Assumptions!$C14*12),0)+IF((BN$5-$AQ$5)&lt;=(Assumptions!$C14*12),$AQ47/(Assumptions!$C14*12),0)+IF((BN$5-$AR$5)&lt;=(Assumptions!$C14*12),$AR47/(Assumptions!$C14*12),0)+IF((BN$5-$AS$5)&lt;=(Assumptions!$C14*12),$AS47/(Assumptions!$C14*12),0)+IF((BN$5-$AT$5)&lt;=(Assumptions!$C14*12),$AT47/(Assumptions!$C14*12),0)+IF((BN$5-$AU$5)&lt;=(Assumptions!$C14*12),$AU47/(Assumptions!$C14*12),0)+IF((BN$5-$AV$5)&lt;=(Assumptions!$C14*12),$AV47/(Assumptions!$C14*12),0)+IF((BN$5-$AW$5)&lt;=(Assumptions!$C14*12),$AW47/(Assumptions!$C14*12),0)+IF((BN$5-$AX$5)&lt;=(Assumptions!$C14*12),$AX47/(Assumptions!$C14*12),0)+IF((BN$5-$AY$5)&lt;=(Assumptions!$C14*12),$AY47/(Assumptions!$C14*12),0)+IF((BN$5-$AZ$5)&lt;=(Assumptions!$C14*12),$AZ47/(Assumptions!$C14*12),0)+IF((BN$5-$BA$5)&lt;=(Assumptions!$C14*12),$BA47/(Assumptions!$C14*12),0)+IF((BN$5-$BB$5)&lt;=(Assumptions!$C14*12),$BB47/(Assumptions!$C14*12),0)+IF((BN$5-$BC$5)&lt;=(Assumptions!$C14*12),$BC47/(Assumptions!$C14*12),0)+IF((BN$5-$BD$5)&lt;=(Assumptions!$C14*12),$BD47/(Assumptions!$C14*12),0)+IF((BN$5-$BE$5)&lt;=(Assumptions!$C14*12),$BE47/(Assumptions!$C14*12),0)+IF((BN$5-$BF$5)&lt;=(Assumptions!$C14*12),$BF47/(Assumptions!$C14*12),0)+IF((BN$5-$BG$5)&lt;=(Assumptions!$C14*12),$BG47/(Assumptions!$C14*12),0)+IF((BN$5-$BH$5)&lt;=(Assumptions!$C14*12),$BH47/(Assumptions!$C14*12),0)+IF((BN$5-$BI$5)&lt;=(Assumptions!$C14*12),$BI47/(Assumptions!$C14*12),0)+IF((BN$5-$BJ$5)&lt;=(Assumptions!$C14*12),$BJ47/(Assumptions!$C14*12),0)+IF((BN$5-$BK$5)&lt;=(Assumptions!$C14*12),$BK47/(Assumptions!$C14*12),0)+IF((BN$5-$BL$5)&lt;=(Assumptions!$C14*12),$BL47/(Assumptions!$C14*12),0)+IF((BN$5-$BM$5)&lt;=(Assumptions!$C14*12),$BM47/(Assumptions!$C14*12),0)</f>
        <v>0</v>
      </c>
      <c r="BO59" s="557">
        <f>IF((BO$5-$D$5)&lt;=(Assumptions!$C14*12),$D47/(Assumptions!$C14*12),0)+IF((BO$5-$E$5)&lt;=(Assumptions!$C14*12),$E47/(Assumptions!$C14*12),0)+IF((BO$5-$F$5)&lt;=(Assumptions!$C14*12),$F47/(Assumptions!$C14*12),0)+IF((BO$5-$G$5)&lt;=(Assumptions!$C14*12),$G47/(Assumptions!$C14*12),0)+IF((BO$5-$H$5)&lt;=(Assumptions!$C14*12),$H47/(Assumptions!$C14*12),0)+IF((BO$5-$I$5)&lt;=(Assumptions!$C14*12),$I47/(Assumptions!$C14*12),0)+IF((BO$5-$J$5)&lt;=(Assumptions!$C14*12),$J47/(Assumptions!$C14*12),0)+IF((BO$5-$K$5)&lt;=(Assumptions!$C14*12),$K47/(Assumptions!$C14*12),0)+IF((BO$5-$L$5)&lt;=(Assumptions!$C14*12),$L47/(Assumptions!$C14*12),0)+IF((BO$5-$M$5)&lt;=(Assumptions!$C14*12),$M47/(Assumptions!$C14*12),0)+IF((BO$5-$N$5)&lt;=(Assumptions!$C14*12),$N47/(Assumptions!$C14*12),0)+IF((BO$5-$O$5)&lt;=(Assumptions!$C14*12),$O47/(Assumptions!$C14*12),0)+IF((BO$5-$P$5)&lt;=(Assumptions!$C14*12),$P47/(Assumptions!$C14*12),0)+IF((BO$5-$Q$5)&lt;=(Assumptions!$C14*12),$Q47/(Assumptions!$C14*12),0)+IF((BO$5-$R$5)&lt;=(Assumptions!$C14*12),$R47/(Assumptions!$C14*12),0)+IF((BO$5-$S$5)&lt;=(Assumptions!$C14*12),$S47/(Assumptions!$C14*12),0)+IF((BO$5-$T$5)&lt;=(Assumptions!$C14*12),$T47/(Assumptions!$C14*12),0)+IF((BO$5-$U$5)&lt;=(Assumptions!$C14*12),$U47/(Assumptions!$C14*12),0)+IF((BO$5-$V$5)&lt;=(Assumptions!$C14*12),$V47/(Assumptions!$C14*12),0)+IF((BO$5-$W$5)&lt;=(Assumptions!$C14*12),$W47/(Assumptions!$C14*12),0)+IF((BO$5-$X$5)&lt;=(Assumptions!$C14*12),$X47/(Assumptions!$C14*12),0)+IF((BO$5-$Y$5)&lt;=(Assumptions!$C14*12),$Y47/(Assumptions!$C14*12),0)+IF((BO$5-$Z$5)&lt;=(Assumptions!$C14*12),$Z47/(Assumptions!$C14*12),0)+IF((BO$5-$AA$5)&lt;=(Assumptions!$C14*12),$AA47/(Assumptions!$C14*12),0)+IF((BO$5-$AB$5)&lt;=(Assumptions!$C14*12),$AB47/(Assumptions!$C14*12),0)+IF((BO$5-$AC$5)&lt;=(Assumptions!$C14*12),$AC47/(Assumptions!$C14*12),0)+IF((BO$5-$AD$5)&lt;=(Assumptions!$C14*12),$AD47/(Assumptions!$C14*12),0)+IF((BO$5-$AE$5)&lt;=(Assumptions!$C14*12),$AE47/(Assumptions!$C14*12),0)+IF((BO$5-$AF$5)&lt;=(Assumptions!$C14*12),$AF47/(Assumptions!$C14*12),0)+IF((BO$5-$AG$5)&lt;=(Assumptions!$C14*12),$AG47/(Assumptions!$C14*12),0)+IF((BO$5-$AH$5)&lt;=(Assumptions!$C14*12),$AH47/(Assumptions!$C14*12),0)+IF((BO$5-$AI$5)&lt;=(Assumptions!$C14*12),$AI47/(Assumptions!$C14*12),0)+IF((BO$5-$AJ$5)&lt;=(Assumptions!$C14*12),$AJ47/(Assumptions!$C14*12),0)+IF((BO$5-$AK$5)&lt;=(Assumptions!$C14*12),$AK47/(Assumptions!$C14*12),0)+IF((BO$5-$AL$5)&lt;=(Assumptions!$C14*12),$AL47/(Assumptions!$C14*12),0)+IF((BO$5-$AM$5)&lt;=(Assumptions!$C14*12),$AM47/(Assumptions!$C14*12),0)+IF((BO$5-$AN$5)&lt;=(Assumptions!$C14*12),$AN47/(Assumptions!$C14*12),0)+IF((BO$5-$AO$5)&lt;=(Assumptions!$C14*12),$AO47/(Assumptions!$C14*12),0)+IF((BO$5-$AP$5)&lt;=(Assumptions!$C14*12),$AP47/(Assumptions!$C14*12),0)+IF((BO$5-$AQ$5)&lt;=(Assumptions!$C14*12),$AQ47/(Assumptions!$C14*12),0)+IF((BO$5-$AR$5)&lt;=(Assumptions!$C14*12),$AR47/(Assumptions!$C14*12),0)+IF((BO$5-$AS$5)&lt;=(Assumptions!$C14*12),$AS47/(Assumptions!$C14*12),0)+IF((BO$5-$AT$5)&lt;=(Assumptions!$C14*12),$AT47/(Assumptions!$C14*12),0)+IF((BO$5-$AU$5)&lt;=(Assumptions!$C14*12),$AU47/(Assumptions!$C14*12),0)+IF((BO$5-$AV$5)&lt;=(Assumptions!$C14*12),$AV47/(Assumptions!$C14*12),0)+IF((BO$5-$AW$5)&lt;=(Assumptions!$C14*12),$AW47/(Assumptions!$C14*12),0)+IF((BO$5-$AX$5)&lt;=(Assumptions!$C14*12),$AX47/(Assumptions!$C14*12),0)+IF((BO$5-$AY$5)&lt;=(Assumptions!$C14*12),$AY47/(Assumptions!$C14*12),0)+IF((BO$5-$AZ$5)&lt;=(Assumptions!$C14*12),$AZ47/(Assumptions!$C14*12),0)+IF((BO$5-$BA$5)&lt;=(Assumptions!$C14*12),$BA47/(Assumptions!$C14*12),0)+IF((BO$5-$BB$5)&lt;=(Assumptions!$C14*12),$BB47/(Assumptions!$C14*12),0)+IF((BO$5-$BC$5)&lt;=(Assumptions!$C14*12),$BC47/(Assumptions!$C14*12),0)+IF((BO$5-$BD$5)&lt;=(Assumptions!$C14*12),$BD47/(Assumptions!$C14*12),0)+IF((BO$5-$BE$5)&lt;=(Assumptions!$C14*12),$BE47/(Assumptions!$C14*12),0)+IF((BO$5-$BF$5)&lt;=(Assumptions!$C14*12),$BF47/(Assumptions!$C14*12),0)+IF((BO$5-$BG$5)&lt;=(Assumptions!$C14*12),$BG47/(Assumptions!$C14*12),0)+IF((BO$5-$BH$5)&lt;=(Assumptions!$C14*12),$BH47/(Assumptions!$C14*12),0)+IF((BO$5-$BI$5)&lt;=(Assumptions!$C14*12),$BI47/(Assumptions!$C14*12),0)+IF((BO$5-$BJ$5)&lt;=(Assumptions!$C14*12),$BJ47/(Assumptions!$C14*12),0)+IF((BO$5-$BK$5)&lt;=(Assumptions!$C14*12),$BK47/(Assumptions!$C14*12),0)+IF((BO$5-$BL$5)&lt;=(Assumptions!$C14*12),$BL47/(Assumptions!$C14*12),0)+IF((BO$5-$BM$5)&lt;=(Assumptions!$C14*12),$BM47/(Assumptions!$C14*12),0)+IF((BO$5-$BN$5)&lt;=(Assumptions!$C14*12),$BN47/(Assumptions!$C14*12),0)</f>
        <v>0</v>
      </c>
      <c r="BP59" s="557">
        <f>IF((BP$5-$D$5)&lt;=(Assumptions!$C14*12),$D47/(Assumptions!$C14*12),0)+IF((BP$5-$E$5)&lt;=(Assumptions!$C14*12),$E47/(Assumptions!$C14*12),0)+IF((BP$5-$F$5)&lt;=(Assumptions!$C14*12),$F47/(Assumptions!$C14*12),0)+IF((BP$5-$G$5)&lt;=(Assumptions!$C14*12),$G47/(Assumptions!$C14*12),0)+IF((BP$5-$H$5)&lt;=(Assumptions!$C14*12),$H47/(Assumptions!$C14*12),0)+IF((BP$5-$I$5)&lt;=(Assumptions!$C14*12),$I47/(Assumptions!$C14*12),0)+IF((BP$5-$J$5)&lt;=(Assumptions!$C14*12),$J47/(Assumptions!$C14*12),0)+IF((BP$5-$K$5)&lt;=(Assumptions!$C14*12),$K47/(Assumptions!$C14*12),0)+IF((BP$5-$L$5)&lt;=(Assumptions!$C14*12),$L47/(Assumptions!$C14*12),0)+IF((BP$5-$M$5)&lt;=(Assumptions!$C14*12),$M47/(Assumptions!$C14*12),0)+IF((BP$5-$N$5)&lt;=(Assumptions!$C14*12),$N47/(Assumptions!$C14*12),0)+IF((BP$5-$O$5)&lt;=(Assumptions!$C14*12),$O47/(Assumptions!$C14*12),0)+IF((BP$5-$P$5)&lt;=(Assumptions!$C14*12),$P47/(Assumptions!$C14*12),0)+IF((BP$5-$Q$5)&lt;=(Assumptions!$C14*12),$Q47/(Assumptions!$C14*12),0)+IF((BP$5-$R$5)&lt;=(Assumptions!$C14*12),$R47/(Assumptions!$C14*12),0)+IF((BP$5-$S$5)&lt;=(Assumptions!$C14*12),$S47/(Assumptions!$C14*12),0)+IF((BP$5-$T$5)&lt;=(Assumptions!$C14*12),$T47/(Assumptions!$C14*12),0)+IF((BP$5-$U$5)&lt;=(Assumptions!$C14*12),$U47/(Assumptions!$C14*12),0)+IF((BP$5-$V$5)&lt;=(Assumptions!$C14*12),$V47/(Assumptions!$C14*12),0)+IF((BP$5-$W$5)&lt;=(Assumptions!$C14*12),$W47/(Assumptions!$C14*12),0)+IF((BP$5-$X$5)&lt;=(Assumptions!$C14*12),$X47/(Assumptions!$C14*12),0)+IF((BP$5-$Y$5)&lt;=(Assumptions!$C14*12),$Y47/(Assumptions!$C14*12),0)+IF((BP$5-$Z$5)&lt;=(Assumptions!$C14*12),$Z47/(Assumptions!$C14*12),0)+IF((BP$5-$AA$5)&lt;=(Assumptions!$C14*12),$AA47/(Assumptions!$C14*12),0)+IF((BP$5-$AB$5)&lt;=(Assumptions!$C14*12),$AB47/(Assumptions!$C14*12),0)+IF((BP$5-$AC$5)&lt;=(Assumptions!$C14*12),$AC47/(Assumptions!$C14*12),0)+IF((BP$5-$AD$5)&lt;=(Assumptions!$C14*12),$AD47/(Assumptions!$C14*12),0)+IF((BP$5-$AE$5)&lt;=(Assumptions!$C14*12),$AE47/(Assumptions!$C14*12),0)+IF((BP$5-$AF$5)&lt;=(Assumptions!$C14*12),$AF47/(Assumptions!$C14*12),0)+IF((BP$5-$AG$5)&lt;=(Assumptions!$C14*12),$AG47/(Assumptions!$C14*12),0)+IF((BP$5-$AH$5)&lt;=(Assumptions!$C14*12),$AH47/(Assumptions!$C14*12),0)+IF((BP$5-$AI$5)&lt;=(Assumptions!$C14*12),$AI47/(Assumptions!$C14*12),0)+IF((BP$5-$AJ$5)&lt;=(Assumptions!$C14*12),$AJ47/(Assumptions!$C14*12),0)+IF((BP$5-$AK$5)&lt;=(Assumptions!$C14*12),$AK47/(Assumptions!$C14*12),0)+IF((BP$5-$AL$5)&lt;=(Assumptions!$C14*12),$AL47/(Assumptions!$C14*12),0)+IF((BP$5-$AM$5)&lt;=(Assumptions!$C14*12),$AM47/(Assumptions!$C14*12),0)+IF((BP$5-$AN$5)&lt;=(Assumptions!$C14*12),$AN47/(Assumptions!$C14*12),0)+IF((BP$5-$AO$5)&lt;=(Assumptions!$C14*12),$AO47/(Assumptions!$C14*12),0)+IF((BP$5-$AP$5)&lt;=(Assumptions!$C14*12),$AP47/(Assumptions!$C14*12),0)+IF((BP$5-$AQ$5)&lt;=(Assumptions!$C14*12),$AQ47/(Assumptions!$C14*12),0)+IF((BP$5-$AR$5)&lt;=(Assumptions!$C14*12),$AR47/(Assumptions!$C14*12),0)+IF((BP$5-$AS$5)&lt;=(Assumptions!$C14*12),$AS47/(Assumptions!$C14*12),0)+IF((BP$5-$AT$5)&lt;=(Assumptions!$C14*12),$AT47/(Assumptions!$C14*12),0)+IF((BP$5-$AU$5)&lt;=(Assumptions!$C14*12),$AU47/(Assumptions!$C14*12),0)+IF((BP$5-$AV$5)&lt;=(Assumptions!$C14*12),$AV47/(Assumptions!$C14*12),0)+IF((BP$5-$AW$5)&lt;=(Assumptions!$C14*12),$AW47/(Assumptions!$C14*12),0)+IF((BP$5-$AX$5)&lt;=(Assumptions!$C14*12),$AX47/(Assumptions!$C14*12),0)+IF((BP$5-$AY$5)&lt;=(Assumptions!$C14*12),$AY47/(Assumptions!$C14*12),0)+IF((BP$5-$AZ$5)&lt;=(Assumptions!$C14*12),$AZ47/(Assumptions!$C14*12),0)+IF((BP$5-$BA$5)&lt;=(Assumptions!$C14*12),$BA47/(Assumptions!$C14*12),0)+IF((BP$5-$BB$5)&lt;=(Assumptions!$C14*12),$BB47/(Assumptions!$C14*12),0)+IF((BP$5-$BC$5)&lt;=(Assumptions!$C14*12),$BC47/(Assumptions!$C14*12),0)+IF((BP$5-$BD$5)&lt;=(Assumptions!$C14*12),$BD47/(Assumptions!$C14*12),0)+IF((BP$5-$BE$5)&lt;=(Assumptions!$C14*12),$BE47/(Assumptions!$C14*12),0)+IF((BP$5-$BF$5)&lt;=(Assumptions!$C14*12),$BF47/(Assumptions!$C14*12),0)+IF((BP$5-$BG$5)&lt;=(Assumptions!$C14*12),$BG47/(Assumptions!$C14*12),0)+IF((BP$5-$BH$5)&lt;=(Assumptions!$C14*12),$BH47/(Assumptions!$C14*12),0)+IF((BP$5-$BI$5)&lt;=(Assumptions!$C14*12),$BI47/(Assumptions!$C14*12),0)+IF((BP$5-$BJ$5)&lt;=(Assumptions!$C14*12),$BJ47/(Assumptions!$C14*12),0)+IF((BP$5-$BK$5)&lt;=(Assumptions!$C14*12),$BK47/(Assumptions!$C14*12),0)+IF((BP$5-$BL$5)&lt;=(Assumptions!$C14*12),$BL47/(Assumptions!$C14*12),0)+IF((BP$5-$BM$5)&lt;=(Assumptions!$C14*12),$BM47/(Assumptions!$C14*12),0)+IF((BP$5-$BN$5)&lt;=(Assumptions!$C14*12),$BN47/(Assumptions!$C14*12),0)+IF((BP$5-$BO$5)&lt;=(Assumptions!$C14*12),$BO47/(Assumptions!$C14*12),0)</f>
        <v>0</v>
      </c>
      <c r="BQ59" s="557">
        <f>IF((BQ$5-$D$5)&lt;=(Assumptions!$C14*12),$D47/(Assumptions!$C14*12),0)+IF((BQ$5-$E$5)&lt;=(Assumptions!$C14*12),$E47/(Assumptions!$C14*12),0)+IF((BQ$5-$F$5)&lt;=(Assumptions!$C14*12),$F47/(Assumptions!$C14*12),0)+IF((BQ$5-$G$5)&lt;=(Assumptions!$C14*12),$G47/(Assumptions!$C14*12),0)+IF((BQ$5-$H$5)&lt;=(Assumptions!$C14*12),$H47/(Assumptions!$C14*12),0)+IF((BQ$5-$I$5)&lt;=(Assumptions!$C14*12),$I47/(Assumptions!$C14*12),0)+IF((BQ$5-$J$5)&lt;=(Assumptions!$C14*12),$J47/(Assumptions!$C14*12),0)+IF((BQ$5-$K$5)&lt;=(Assumptions!$C14*12),$K47/(Assumptions!$C14*12),0)+IF((BQ$5-$L$5)&lt;=(Assumptions!$C14*12),$L47/(Assumptions!$C14*12),0)+IF((BQ$5-$M$5)&lt;=(Assumptions!$C14*12),$M47/(Assumptions!$C14*12),0)+IF((BQ$5-$N$5)&lt;=(Assumptions!$C14*12),$N47/(Assumptions!$C14*12),0)+IF((BQ$5-$O$5)&lt;=(Assumptions!$C14*12),$O47/(Assumptions!$C14*12),0)+IF((BQ$5-$P$5)&lt;=(Assumptions!$C14*12),$P47/(Assumptions!$C14*12),0)+IF((BQ$5-$Q$5)&lt;=(Assumptions!$C14*12),$Q47/(Assumptions!$C14*12),0)+IF((BQ$5-$R$5)&lt;=(Assumptions!$C14*12),$R47/(Assumptions!$C14*12),0)+IF((BQ$5-$S$5)&lt;=(Assumptions!$C14*12),$S47/(Assumptions!$C14*12),0)+IF((BQ$5-$T$5)&lt;=(Assumptions!$C14*12),$T47/(Assumptions!$C14*12),0)+IF((BQ$5-$U$5)&lt;=(Assumptions!$C14*12),$U47/(Assumptions!$C14*12),0)+IF((BQ$5-$V$5)&lt;=(Assumptions!$C14*12),$V47/(Assumptions!$C14*12),0)+IF((BQ$5-$W$5)&lt;=(Assumptions!$C14*12),$W47/(Assumptions!$C14*12),0)+IF((BQ$5-$X$5)&lt;=(Assumptions!$C14*12),$X47/(Assumptions!$C14*12),0)+IF((BQ$5-$Y$5)&lt;=(Assumptions!$C14*12),$Y47/(Assumptions!$C14*12),0)+IF((BQ$5-$Z$5)&lt;=(Assumptions!$C14*12),$Z47/(Assumptions!$C14*12),0)+IF((BQ$5-$AA$5)&lt;=(Assumptions!$C14*12),$AA47/(Assumptions!$C14*12),0)+IF((BQ$5-$AB$5)&lt;=(Assumptions!$C14*12),$AB47/(Assumptions!$C14*12),0)+IF((BQ$5-$AC$5)&lt;=(Assumptions!$C14*12),$AC47/(Assumptions!$C14*12),0)+IF((BQ$5-$AD$5)&lt;=(Assumptions!$C14*12),$AD47/(Assumptions!$C14*12),0)+IF((BQ$5-$AE$5)&lt;=(Assumptions!$C14*12),$AE47/(Assumptions!$C14*12),0)+IF((BQ$5-$AF$5)&lt;=(Assumptions!$C14*12),$AF47/(Assumptions!$C14*12),0)+IF((BQ$5-$AG$5)&lt;=(Assumptions!$C14*12),$AG47/(Assumptions!$C14*12),0)+IF((BQ$5-$AH$5)&lt;=(Assumptions!$C14*12),$AH47/(Assumptions!$C14*12),0)+IF((BQ$5-$AI$5)&lt;=(Assumptions!$C14*12),$AI47/(Assumptions!$C14*12),0)+IF((BQ$5-$AJ$5)&lt;=(Assumptions!$C14*12),$AJ47/(Assumptions!$C14*12),0)+IF((BQ$5-$AK$5)&lt;=(Assumptions!$C14*12),$AK47/(Assumptions!$C14*12),0)+IF((BQ$5-$AL$5)&lt;=(Assumptions!$C14*12),$AL47/(Assumptions!$C14*12),0)+IF((BQ$5-$AM$5)&lt;=(Assumptions!$C14*12),$AM47/(Assumptions!$C14*12),0)+IF((BQ$5-$AN$5)&lt;=(Assumptions!$C14*12),$AN47/(Assumptions!$C14*12),0)+IF((BQ$5-$AO$5)&lt;=(Assumptions!$C14*12),$AO47/(Assumptions!$C14*12),0)+IF((BQ$5-$AP$5)&lt;=(Assumptions!$C14*12),$AP47/(Assumptions!$C14*12),0)+IF((BQ$5-$AQ$5)&lt;=(Assumptions!$C14*12),$AQ47/(Assumptions!$C14*12),0)+IF((BQ$5-$AR$5)&lt;=(Assumptions!$C14*12),$AR47/(Assumptions!$C14*12),0)+IF((BQ$5-$AS$5)&lt;=(Assumptions!$C14*12),$AS47/(Assumptions!$C14*12),0)+IF((BQ$5-$AT$5)&lt;=(Assumptions!$C14*12),$AT47/(Assumptions!$C14*12),0)+IF((BQ$5-$AU$5)&lt;=(Assumptions!$C14*12),$AU47/(Assumptions!$C14*12),0)+IF((BQ$5-$AV$5)&lt;=(Assumptions!$C14*12),$AV47/(Assumptions!$C14*12),0)+IF((BQ$5-$AW$5)&lt;=(Assumptions!$C14*12),$AW47/(Assumptions!$C14*12),0)+IF((BQ$5-$AX$5)&lt;=(Assumptions!$C14*12),$AX47/(Assumptions!$C14*12),0)+IF((BQ$5-$AY$5)&lt;=(Assumptions!$C14*12),$AY47/(Assumptions!$C14*12),0)+IF((BQ$5-$AZ$5)&lt;=(Assumptions!$C14*12),$AZ47/(Assumptions!$C14*12),0)+IF((BQ$5-$BA$5)&lt;=(Assumptions!$C14*12),$BA47/(Assumptions!$C14*12),0)+IF((BQ$5-$BB$5)&lt;=(Assumptions!$C14*12),$BB47/(Assumptions!$C14*12),0)+IF((BQ$5-$BC$5)&lt;=(Assumptions!$C14*12),$BC47/(Assumptions!$C14*12),0)+IF((BQ$5-$BD$5)&lt;=(Assumptions!$C14*12),$BD47/(Assumptions!$C14*12),0)+IF((BQ$5-$BE$5)&lt;=(Assumptions!$C14*12),$BE47/(Assumptions!$C14*12),0)+IF((BQ$5-$BF$5)&lt;=(Assumptions!$C14*12),$BF47/(Assumptions!$C14*12),0)+IF((BQ$5-$BG$5)&lt;=(Assumptions!$C14*12),$BG47/(Assumptions!$C14*12),0)+IF((BQ$5-$BH$5)&lt;=(Assumptions!$C14*12),$BH47/(Assumptions!$C14*12),0)+IF((BQ$5-$BI$5)&lt;=(Assumptions!$C14*12),$BI47/(Assumptions!$C14*12),0)+IF((BQ$5-$BJ$5)&lt;=(Assumptions!$C14*12),$BJ47/(Assumptions!$C14*12),0)+IF((BQ$5-$BK$5)&lt;=(Assumptions!$C14*12),$BK47/(Assumptions!$C14*12),0)+IF((BQ$5-$BL$5)&lt;=(Assumptions!$C14*12),$BL47/(Assumptions!$C14*12),0)+IF((BQ$5-$BM$5)&lt;=(Assumptions!$C14*12),$BM47/(Assumptions!$C14*12),0)+IF((BQ$5-$BN$5)&lt;=(Assumptions!$C14*12),$BN47/(Assumptions!$C14*12),0)+IF((BQ$5-$BO$5)&lt;=(Assumptions!$C14*12),$BO47/(Assumptions!$C14*12),0)+IF((BQ$5-$BP$5)&lt;=(Assumptions!$C14*12),$BP47/(Assumptions!$C14*12),0)</f>
        <v>0</v>
      </c>
      <c r="BR59" s="557">
        <f>IF((BR$5-$D$5)&lt;=(Assumptions!$C14*12),$D47/(Assumptions!$C14*12),0)+IF((BR$5-$E$5)&lt;=(Assumptions!$C14*12),$E47/(Assumptions!$C14*12),0)+IF((BR$5-$F$5)&lt;=(Assumptions!$C14*12),$F47/(Assumptions!$C14*12),0)+IF((BR$5-$G$5)&lt;=(Assumptions!$C14*12),$G47/(Assumptions!$C14*12),0)+IF((BR$5-$H$5)&lt;=(Assumptions!$C14*12),$H47/(Assumptions!$C14*12),0)+IF((BR$5-$I$5)&lt;=(Assumptions!$C14*12),$I47/(Assumptions!$C14*12),0)+IF((BR$5-$J$5)&lt;=(Assumptions!$C14*12),$J47/(Assumptions!$C14*12),0)+IF((BR$5-$K$5)&lt;=(Assumptions!$C14*12),$K47/(Assumptions!$C14*12),0)+IF((BR$5-$L$5)&lt;=(Assumptions!$C14*12),$L47/(Assumptions!$C14*12),0)+IF((BR$5-$M$5)&lt;=(Assumptions!$C14*12),$M47/(Assumptions!$C14*12),0)+IF((BR$5-$N$5)&lt;=(Assumptions!$C14*12),$N47/(Assumptions!$C14*12),0)+IF((BR$5-$O$5)&lt;=(Assumptions!$C14*12),$O47/(Assumptions!$C14*12),0)+IF((BR$5-$P$5)&lt;=(Assumptions!$C14*12),$P47/(Assumptions!$C14*12),0)+IF((BR$5-$Q$5)&lt;=(Assumptions!$C14*12),$Q47/(Assumptions!$C14*12),0)+IF((BR$5-$R$5)&lt;=(Assumptions!$C14*12),$R47/(Assumptions!$C14*12),0)+IF((BR$5-$S$5)&lt;=(Assumptions!$C14*12),$S47/(Assumptions!$C14*12),0)+IF((BR$5-$T$5)&lt;=(Assumptions!$C14*12),$T47/(Assumptions!$C14*12),0)+IF((BR$5-$U$5)&lt;=(Assumptions!$C14*12),$U47/(Assumptions!$C14*12),0)+IF((BR$5-$V$5)&lt;=(Assumptions!$C14*12),$V47/(Assumptions!$C14*12),0)+IF((BR$5-$W$5)&lt;=(Assumptions!$C14*12),$W47/(Assumptions!$C14*12),0)+IF((BR$5-$X$5)&lt;=(Assumptions!$C14*12),$X47/(Assumptions!$C14*12),0)+IF((BR$5-$Y$5)&lt;=(Assumptions!$C14*12),$Y47/(Assumptions!$C14*12),0)+IF((BR$5-$Z$5)&lt;=(Assumptions!$C14*12),$Z47/(Assumptions!$C14*12),0)+IF((BR$5-$AA$5)&lt;=(Assumptions!$C14*12),$AA47/(Assumptions!$C14*12),0)+IF((BR$5-$AB$5)&lt;=(Assumptions!$C14*12),$AB47/(Assumptions!$C14*12),0)+IF((BR$5-$AC$5)&lt;=(Assumptions!$C14*12),$AC47/(Assumptions!$C14*12),0)+IF((BR$5-$AD$5)&lt;=(Assumptions!$C14*12),$AD47/(Assumptions!$C14*12),0)+IF((BR$5-$AE$5)&lt;=(Assumptions!$C14*12),$AE47/(Assumptions!$C14*12),0)+IF((BR$5-$AF$5)&lt;=(Assumptions!$C14*12),$AF47/(Assumptions!$C14*12),0)+IF((BR$5-$AG$5)&lt;=(Assumptions!$C14*12),$AG47/(Assumptions!$C14*12),0)+IF((BR$5-$AH$5)&lt;=(Assumptions!$C14*12),$AH47/(Assumptions!$C14*12),0)+IF((BR$5-$AI$5)&lt;=(Assumptions!$C14*12),$AI47/(Assumptions!$C14*12),0)+IF((BR$5-$AJ$5)&lt;=(Assumptions!$C14*12),$AJ47/(Assumptions!$C14*12),0)+IF((BR$5-$AK$5)&lt;=(Assumptions!$C14*12),$AK47/(Assumptions!$C14*12),0)+IF((BR$5-$AL$5)&lt;=(Assumptions!$C14*12),$AL47/(Assumptions!$C14*12),0)+IF((BR$5-$AM$5)&lt;=(Assumptions!$C14*12),$AM47/(Assumptions!$C14*12),0)+IF((BR$5-$AN$5)&lt;=(Assumptions!$C14*12),$AN47/(Assumptions!$C14*12),0)+IF((BR$5-$AO$5)&lt;=(Assumptions!$C14*12),$AO47/(Assumptions!$C14*12),0)+IF((BR$5-$AP$5)&lt;=(Assumptions!$C14*12),$AP47/(Assumptions!$C14*12),0)+IF((BR$5-$AQ$5)&lt;=(Assumptions!$C14*12),$AQ47/(Assumptions!$C14*12),0)+IF((BR$5-$AR$5)&lt;=(Assumptions!$C14*12),$AR47/(Assumptions!$C14*12),0)+IF((BR$5-$AS$5)&lt;=(Assumptions!$C14*12),$AS47/(Assumptions!$C14*12),0)+IF((BR$5-$AT$5)&lt;=(Assumptions!$C14*12),$AT47/(Assumptions!$C14*12),0)+IF((BR$5-$AU$5)&lt;=(Assumptions!$C14*12),$AU47/(Assumptions!$C14*12),0)+IF((BR$5-$AV$5)&lt;=(Assumptions!$C14*12),$AV47/(Assumptions!$C14*12),0)+IF((BR$5-$AW$5)&lt;=(Assumptions!$C14*12),$AW47/(Assumptions!$C14*12),0)+IF((BR$5-$AX$5)&lt;=(Assumptions!$C14*12),$AX47/(Assumptions!$C14*12),0)+IF((BR$5-$AY$5)&lt;=(Assumptions!$C14*12),$AY47/(Assumptions!$C14*12),0)+IF((BR$5-$AZ$5)&lt;=(Assumptions!$C14*12),$AZ47/(Assumptions!$C14*12),0)+IF((BR$5-$BA$5)&lt;=(Assumptions!$C14*12),$BA47/(Assumptions!$C14*12),0)+IF((BR$5-$BB$5)&lt;=(Assumptions!$C14*12),$BB47/(Assumptions!$C14*12),0)+IF((BR$5-$BC$5)&lt;=(Assumptions!$C14*12),$BC47/(Assumptions!$C14*12),0)+IF((BR$5-$BD$5)&lt;=(Assumptions!$C14*12),$BD47/(Assumptions!$C14*12),0)+IF((BR$5-$BE$5)&lt;=(Assumptions!$C14*12),$BE47/(Assumptions!$C14*12),0)+IF((BR$5-$BF$5)&lt;=(Assumptions!$C14*12),$BF47/(Assumptions!$C14*12),0)+IF((BR$5-$BG$5)&lt;=(Assumptions!$C14*12),$BG47/(Assumptions!$C14*12),0)+IF((BR$5-$BH$5)&lt;=(Assumptions!$C14*12),$BH47/(Assumptions!$C14*12),0)+IF((BR$5-$BI$5)&lt;=(Assumptions!$C14*12),$BI47/(Assumptions!$C14*12),0)+IF((BR$5-$BJ$5)&lt;=(Assumptions!$C14*12),$BJ47/(Assumptions!$C14*12),0)+IF((BR$5-$BK$5)&lt;=(Assumptions!$C14*12),$BK47/(Assumptions!$C14*12),0)+IF((BR$5-$BL$5)&lt;=(Assumptions!$C14*12),$BL47/(Assumptions!$C14*12),0)+IF((BR$5-$BM$5)&lt;=(Assumptions!$C14*12),$BM47/(Assumptions!$C14*12),0)+IF((BR$5-$BN$5)&lt;=(Assumptions!$C14*12),$BN47/(Assumptions!$C14*12),0)+IF((BR$5-$BO$5)&lt;=(Assumptions!$C14*12),$BO47/(Assumptions!$C14*12),0)+IF((BR$5-$BP$5)&lt;=(Assumptions!$C14*12),$BP47/(Assumptions!$C14*12),0)+IF((BR$5-$BQ$5)&lt;=(Assumptions!$C14*12),$BQ47/(Assumptions!$C14*12),0)</f>
        <v>0</v>
      </c>
      <c r="BS59" s="557">
        <f>IF((BS$5-$D$5)&lt;=(Assumptions!$C14*12),$D47/(Assumptions!$C14*12),0)+IF((BS$5-$E$5)&lt;=(Assumptions!$C14*12),$E47/(Assumptions!$C14*12),0)+IF((BS$5-$F$5)&lt;=(Assumptions!$C14*12),$F47/(Assumptions!$C14*12),0)+IF((BS$5-$G$5)&lt;=(Assumptions!$C14*12),$G47/(Assumptions!$C14*12),0)+IF((BS$5-$H$5)&lt;=(Assumptions!$C14*12),$H47/(Assumptions!$C14*12),0)+IF((BS$5-$I$5)&lt;=(Assumptions!$C14*12),$I47/(Assumptions!$C14*12),0)+IF((BS$5-$J$5)&lt;=(Assumptions!$C14*12),$J47/(Assumptions!$C14*12),0)+IF((BS$5-$K$5)&lt;=(Assumptions!$C14*12),$K47/(Assumptions!$C14*12),0)+IF((BS$5-$L$5)&lt;=(Assumptions!$C14*12),$L47/(Assumptions!$C14*12),0)+IF((BS$5-$M$5)&lt;=(Assumptions!$C14*12),$M47/(Assumptions!$C14*12),0)+IF((BS$5-$N$5)&lt;=(Assumptions!$C14*12),$N47/(Assumptions!$C14*12),0)+IF((BS$5-$O$5)&lt;=(Assumptions!$C14*12),$O47/(Assumptions!$C14*12),0)+IF((BS$5-$P$5)&lt;=(Assumptions!$C14*12),$P47/(Assumptions!$C14*12),0)+IF((BS$5-$Q$5)&lt;=(Assumptions!$C14*12),$Q47/(Assumptions!$C14*12),0)+IF((BS$5-$R$5)&lt;=(Assumptions!$C14*12),$R47/(Assumptions!$C14*12),0)+IF((BS$5-$S$5)&lt;=(Assumptions!$C14*12),$S47/(Assumptions!$C14*12),0)+IF((BS$5-$T$5)&lt;=(Assumptions!$C14*12),$T47/(Assumptions!$C14*12),0)+IF((BS$5-$U$5)&lt;=(Assumptions!$C14*12),$U47/(Assumptions!$C14*12),0)+IF((BS$5-$V$5)&lt;=(Assumptions!$C14*12),$V47/(Assumptions!$C14*12),0)+IF((BS$5-$W$5)&lt;=(Assumptions!$C14*12),$W47/(Assumptions!$C14*12),0)+IF((BS$5-$X$5)&lt;=(Assumptions!$C14*12),$X47/(Assumptions!$C14*12),0)+IF((BS$5-$Y$5)&lt;=(Assumptions!$C14*12),$Y47/(Assumptions!$C14*12),0)+IF((BS$5-$Z$5)&lt;=(Assumptions!$C14*12),$Z47/(Assumptions!$C14*12),0)+IF((BS$5-$AA$5)&lt;=(Assumptions!$C14*12),$AA47/(Assumptions!$C14*12),0)+IF((BS$5-$AB$5)&lt;=(Assumptions!$C14*12),$AB47/(Assumptions!$C14*12),0)+IF((BS$5-$AC$5)&lt;=(Assumptions!$C14*12),$AC47/(Assumptions!$C14*12),0)+IF((BS$5-$AD$5)&lt;=(Assumptions!$C14*12),$AD47/(Assumptions!$C14*12),0)+IF((BS$5-$AE$5)&lt;=(Assumptions!$C14*12),$AE47/(Assumptions!$C14*12),0)+IF((BS$5-$AF$5)&lt;=(Assumptions!$C14*12),$AF47/(Assumptions!$C14*12),0)+IF((BS$5-$AG$5)&lt;=(Assumptions!$C14*12),$AG47/(Assumptions!$C14*12),0)+IF((BS$5-$AH$5)&lt;=(Assumptions!$C14*12),$AH47/(Assumptions!$C14*12),0)+IF((BS$5-$AI$5)&lt;=(Assumptions!$C14*12),$AI47/(Assumptions!$C14*12),0)+IF((BS$5-$AJ$5)&lt;=(Assumptions!$C14*12),$AJ47/(Assumptions!$C14*12),0)+IF((BS$5-$AK$5)&lt;=(Assumptions!$C14*12),$AK47/(Assumptions!$C14*12),0)+IF((BS$5-$AL$5)&lt;=(Assumptions!$C14*12),$AL47/(Assumptions!$C14*12),0)+IF((BS$5-$AM$5)&lt;=(Assumptions!$C14*12),$AM47/(Assumptions!$C14*12),0)+IF((BS$5-$AN$5)&lt;=(Assumptions!$C14*12),$AN47/(Assumptions!$C14*12),0)+IF((BS$5-$AO$5)&lt;=(Assumptions!$C14*12),$AO47/(Assumptions!$C14*12),0)+IF((BS$5-$AP$5)&lt;=(Assumptions!$C14*12),$AP47/(Assumptions!$C14*12),0)+IF((BS$5-$AQ$5)&lt;=(Assumptions!$C14*12),$AQ47/(Assumptions!$C14*12),0)+IF((BS$5-$AR$5)&lt;=(Assumptions!$C14*12),$AR47/(Assumptions!$C14*12),0)+IF((BS$5-$AS$5)&lt;=(Assumptions!$C14*12),$AS47/(Assumptions!$C14*12),0)+IF((BS$5-$AT$5)&lt;=(Assumptions!$C14*12),$AT47/(Assumptions!$C14*12),0)+IF((BS$5-$AU$5)&lt;=(Assumptions!$C14*12),$AU47/(Assumptions!$C14*12),0)+IF((BS$5-$AV$5)&lt;=(Assumptions!$C14*12),$AV47/(Assumptions!$C14*12),0)+IF((BS$5-$AW$5)&lt;=(Assumptions!$C14*12),$AW47/(Assumptions!$C14*12),0)+IF((BS$5-$AX$5)&lt;=(Assumptions!$C14*12),$AX47/(Assumptions!$C14*12),0)+IF((BS$5-$AY$5)&lt;=(Assumptions!$C14*12),$AY47/(Assumptions!$C14*12),0)+IF((BS$5-$AZ$5)&lt;=(Assumptions!$C14*12),$AZ47/(Assumptions!$C14*12),0)+IF((BS$5-$BA$5)&lt;=(Assumptions!$C14*12),$BA47/(Assumptions!$C14*12),0)+IF((BS$5-$BB$5)&lt;=(Assumptions!$C14*12),$BB47/(Assumptions!$C14*12),0)+IF((BS$5-$BC$5)&lt;=(Assumptions!$C14*12),$BC47/(Assumptions!$C14*12),0)+IF((BS$5-$BD$5)&lt;=(Assumptions!$C14*12),$BD47/(Assumptions!$C14*12),0)+IF((BS$5-$BE$5)&lt;=(Assumptions!$C14*12),$BE47/(Assumptions!$C14*12),0)+IF((BS$5-$BF$5)&lt;=(Assumptions!$C14*12),$BF47/(Assumptions!$C14*12),0)+IF((BS$5-$BG$5)&lt;=(Assumptions!$C14*12),$BG47/(Assumptions!$C14*12),0)+IF((BS$5-$BH$5)&lt;=(Assumptions!$C14*12),$BH47/(Assumptions!$C14*12),0)+IF((BS$5-$BI$5)&lt;=(Assumptions!$C14*12),$BI47/(Assumptions!$C14*12),0)+IF((BS$5-$BJ$5)&lt;=(Assumptions!$C14*12),$BJ47/(Assumptions!$C14*12),0)+IF((BS$5-$BK$5)&lt;=(Assumptions!$C14*12),$BK47/(Assumptions!$C14*12),0)+IF((BS$5-$BL$5)&lt;=(Assumptions!$C14*12),$BL47/(Assumptions!$C14*12),0)+IF((BS$5-$BM$5)&lt;=(Assumptions!$C14*12),$BM47/(Assumptions!$C14*12),0)+IF((BS$5-$BN$5)&lt;=(Assumptions!$C14*12),$BN47/(Assumptions!$C14*12),0)+IF((BS$5-$BO$5)&lt;=(Assumptions!$C14*12),$BO47/(Assumptions!$C14*12),0)+IF((BS$5-$BP$5)&lt;=(Assumptions!$C14*12),$BP47/(Assumptions!$C14*12),0)+IF((BS$5-$BQ$5)&lt;=(Assumptions!$C14*12),$BQ47/(Assumptions!$C14*12),0)+IF((BS$5-$BR$5)&lt;=(Assumptions!$C14*12),$BR47/(Assumptions!$C14*12),0)</f>
        <v>0</v>
      </c>
      <c r="BT59" s="557">
        <f>IF((BT$5-$D$5)&lt;=(Assumptions!$C14*12),$D47/(Assumptions!$C14*12),0)+IF((BT$5-$E$5)&lt;=(Assumptions!$C14*12),$E47/(Assumptions!$C14*12),0)+IF((BT$5-$F$5)&lt;=(Assumptions!$C14*12),$F47/(Assumptions!$C14*12),0)+IF((BT$5-$G$5)&lt;=(Assumptions!$C14*12),$G47/(Assumptions!$C14*12),0)+IF((BT$5-$H$5)&lt;=(Assumptions!$C14*12),$H47/(Assumptions!$C14*12),0)+IF((BT$5-$I$5)&lt;=(Assumptions!$C14*12),$I47/(Assumptions!$C14*12),0)+IF((BT$5-$J$5)&lt;=(Assumptions!$C14*12),$J47/(Assumptions!$C14*12),0)+IF((BT$5-$K$5)&lt;=(Assumptions!$C14*12),$K47/(Assumptions!$C14*12),0)+IF((BT$5-$L$5)&lt;=(Assumptions!$C14*12),$L47/(Assumptions!$C14*12),0)+IF((BT$5-$M$5)&lt;=(Assumptions!$C14*12),$M47/(Assumptions!$C14*12),0)+IF((BT$5-$N$5)&lt;=(Assumptions!$C14*12),$N47/(Assumptions!$C14*12),0)+IF((BT$5-$O$5)&lt;=(Assumptions!$C14*12),$O47/(Assumptions!$C14*12),0)+IF((BT$5-$P$5)&lt;=(Assumptions!$C14*12),$P47/(Assumptions!$C14*12),0)+IF((BT$5-$Q$5)&lt;=(Assumptions!$C14*12),$Q47/(Assumptions!$C14*12),0)+IF((BT$5-$R$5)&lt;=(Assumptions!$C14*12),$R47/(Assumptions!$C14*12),0)+IF((BT$5-$S$5)&lt;=(Assumptions!$C14*12),$S47/(Assumptions!$C14*12),0)+IF((BT$5-$T$5)&lt;=(Assumptions!$C14*12),$T47/(Assumptions!$C14*12),0)+IF((BT$5-$U$5)&lt;=(Assumptions!$C14*12),$U47/(Assumptions!$C14*12),0)+IF((BT$5-$V$5)&lt;=(Assumptions!$C14*12),$V47/(Assumptions!$C14*12),0)+IF((BT$5-$W$5)&lt;=(Assumptions!$C14*12),$W47/(Assumptions!$C14*12),0)+IF((BT$5-$X$5)&lt;=(Assumptions!$C14*12),$X47/(Assumptions!$C14*12),0)+IF((BT$5-$Y$5)&lt;=(Assumptions!$C14*12),$Y47/(Assumptions!$C14*12),0)+IF((BT$5-$Z$5)&lt;=(Assumptions!$C14*12),$Z47/(Assumptions!$C14*12),0)+IF((BT$5-$AA$5)&lt;=(Assumptions!$C14*12),$AA47/(Assumptions!$C14*12),0)+IF((BT$5-$AB$5)&lt;=(Assumptions!$C14*12),$AB47/(Assumptions!$C14*12),0)+IF((BT$5-$AC$5)&lt;=(Assumptions!$C14*12),$AC47/(Assumptions!$C14*12),0)+IF((BT$5-$AD$5)&lt;=(Assumptions!$C14*12),$AD47/(Assumptions!$C14*12),0)+IF((BT$5-$AE$5)&lt;=(Assumptions!$C14*12),$AE47/(Assumptions!$C14*12),0)+IF((BT$5-$AF$5)&lt;=(Assumptions!$C14*12),$AF47/(Assumptions!$C14*12),0)+IF((BT$5-$AG$5)&lt;=(Assumptions!$C14*12),$AG47/(Assumptions!$C14*12),0)+IF((BT$5-$AH$5)&lt;=(Assumptions!$C14*12),$AH47/(Assumptions!$C14*12),0)+IF((BT$5-$AI$5)&lt;=(Assumptions!$C14*12),$AI47/(Assumptions!$C14*12),0)+IF((BT$5-$AJ$5)&lt;=(Assumptions!$C14*12),$AJ47/(Assumptions!$C14*12),0)+IF((BT$5-$AK$5)&lt;=(Assumptions!$C14*12),$AK47/(Assumptions!$C14*12),0)+IF((BT$5-$AL$5)&lt;=(Assumptions!$C14*12),$AL47/(Assumptions!$C14*12),0)+IF((BT$5-$AM$5)&lt;=(Assumptions!$C14*12),$AM47/(Assumptions!$C14*12),0)+IF((BT$5-$AN$5)&lt;=(Assumptions!$C14*12),$AN47/(Assumptions!$C14*12),0)+IF((BT$5-$AO$5)&lt;=(Assumptions!$C14*12),$AO47/(Assumptions!$C14*12),0)+IF((BT$5-$AP$5)&lt;=(Assumptions!$C14*12),$AP47/(Assumptions!$C14*12),0)+IF((BT$5-$AQ$5)&lt;=(Assumptions!$C14*12),$AQ47/(Assumptions!$C14*12),0)+IF((BT$5-$AR$5)&lt;=(Assumptions!$C14*12),$AR47/(Assumptions!$C14*12),0)+IF((BT$5-$AS$5)&lt;=(Assumptions!$C14*12),$AS47/(Assumptions!$C14*12),0)+IF((BT$5-$AT$5)&lt;=(Assumptions!$C14*12),$AT47/(Assumptions!$C14*12),0)+IF((BT$5-$AU$5)&lt;=(Assumptions!$C14*12),$AU47/(Assumptions!$C14*12),0)+IF((BT$5-$AV$5)&lt;=(Assumptions!$C14*12),$AV47/(Assumptions!$C14*12),0)+IF((BT$5-$AW$5)&lt;=(Assumptions!$C14*12),$AW47/(Assumptions!$C14*12),0)+IF((BT$5-$AX$5)&lt;=(Assumptions!$C14*12),$AX47/(Assumptions!$C14*12),0)+IF((BT$5-$AY$5)&lt;=(Assumptions!$C14*12),$AY47/(Assumptions!$C14*12),0)+IF((BT$5-$AZ$5)&lt;=(Assumptions!$C14*12),$AZ47/(Assumptions!$C14*12),0)+IF((BT$5-$BA$5)&lt;=(Assumptions!$C14*12),$BA47/(Assumptions!$C14*12),0)+IF((BT$5-$BB$5)&lt;=(Assumptions!$C14*12),$BB47/(Assumptions!$C14*12),0)+IF((BT$5-$BC$5)&lt;=(Assumptions!$C14*12),$BC47/(Assumptions!$C14*12),0)+IF((BT$5-$BD$5)&lt;=(Assumptions!$C14*12),$BD47/(Assumptions!$C14*12),0)+IF((BT$5-$BE$5)&lt;=(Assumptions!$C14*12),$BE47/(Assumptions!$C14*12),0)+IF((BT$5-$BF$5)&lt;=(Assumptions!$C14*12),$BF47/(Assumptions!$C14*12),0)+IF((BT$5-$BG$5)&lt;=(Assumptions!$C14*12),$BG47/(Assumptions!$C14*12),0)+IF((BT$5-$BH$5)&lt;=(Assumptions!$C14*12),$BH47/(Assumptions!$C14*12),0)+IF((BT$5-$BI$5)&lt;=(Assumptions!$C14*12),$BI47/(Assumptions!$C14*12),0)+IF((BT$5-$BJ$5)&lt;=(Assumptions!$C14*12),$BJ47/(Assumptions!$C14*12),0)+IF((BT$5-$BK$5)&lt;=(Assumptions!$C14*12),$BK47/(Assumptions!$C14*12),0)+IF((BT$5-$BL$5)&lt;=(Assumptions!$C14*12),$BL47/(Assumptions!$C14*12),0)+IF((BT$5-$BM$5)&lt;=(Assumptions!$C14*12),$BM47/(Assumptions!$C14*12),0)+IF((BT$5-$BN$5)&lt;=(Assumptions!$C14*12),$BN47/(Assumptions!$C14*12),0)+IF((BT$5-$BO$5)&lt;=(Assumptions!$C14*12),$BO47/(Assumptions!$C14*12),0)+IF((BT$5-$BP$5)&lt;=(Assumptions!$C14*12),$BP47/(Assumptions!$C14*12),0)+IF((BT$5-$BQ$5)&lt;=(Assumptions!$C14*12),$BQ47/(Assumptions!$C14*12),0)+IF((BT$5-$BR$5)&lt;=(Assumptions!$C14*12),$BR47/(Assumptions!$C14*12),0)+IF((BT$5-$BS$5)&lt;=(Assumptions!$C14*12),$BS47/(Assumptions!$C14*12),0)</f>
        <v>0</v>
      </c>
      <c r="BU59" s="557">
        <f>IF((BU$5-$D$5)&lt;=(Assumptions!$C14*12),$D47/(Assumptions!$C14*12),0)+IF((BU$5-$E$5)&lt;=(Assumptions!$C14*12),$E47/(Assumptions!$C14*12),0)+IF((BU$5-$F$5)&lt;=(Assumptions!$C14*12),$F47/(Assumptions!$C14*12),0)+IF((BU$5-$G$5)&lt;=(Assumptions!$C14*12),$G47/(Assumptions!$C14*12),0)+IF((BU$5-$H$5)&lt;=(Assumptions!$C14*12),$H47/(Assumptions!$C14*12),0)+IF((BU$5-$I$5)&lt;=(Assumptions!$C14*12),$I47/(Assumptions!$C14*12),0)+IF((BU$5-$J$5)&lt;=(Assumptions!$C14*12),$J47/(Assumptions!$C14*12),0)+IF((BU$5-$K$5)&lt;=(Assumptions!$C14*12),$K47/(Assumptions!$C14*12),0)+IF((BU$5-$L$5)&lt;=(Assumptions!$C14*12),$L47/(Assumptions!$C14*12),0)+IF((BU$5-$M$5)&lt;=(Assumptions!$C14*12),$M47/(Assumptions!$C14*12),0)+IF((BU$5-$N$5)&lt;=(Assumptions!$C14*12),$N47/(Assumptions!$C14*12),0)+IF((BU$5-$O$5)&lt;=(Assumptions!$C14*12),$O47/(Assumptions!$C14*12),0)+IF((BU$5-$P$5)&lt;=(Assumptions!$C14*12),$P47/(Assumptions!$C14*12),0)+IF((BU$5-$Q$5)&lt;=(Assumptions!$C14*12),$Q47/(Assumptions!$C14*12),0)+IF((BU$5-$R$5)&lt;=(Assumptions!$C14*12),$R47/(Assumptions!$C14*12),0)+IF((BU$5-$S$5)&lt;=(Assumptions!$C14*12),$S47/(Assumptions!$C14*12),0)+IF((BU$5-$T$5)&lt;=(Assumptions!$C14*12),$T47/(Assumptions!$C14*12),0)+IF((BU$5-$U$5)&lt;=(Assumptions!$C14*12),$U47/(Assumptions!$C14*12),0)+IF((BU$5-$V$5)&lt;=(Assumptions!$C14*12),$V47/(Assumptions!$C14*12),0)+IF((BU$5-$W$5)&lt;=(Assumptions!$C14*12),$W47/(Assumptions!$C14*12),0)+IF((BU$5-$X$5)&lt;=(Assumptions!$C14*12),$X47/(Assumptions!$C14*12),0)+IF((BU$5-$Y$5)&lt;=(Assumptions!$C14*12),$Y47/(Assumptions!$C14*12),0)+IF((BU$5-$Z$5)&lt;=(Assumptions!$C14*12),$Z47/(Assumptions!$C14*12),0)+IF((BU$5-$AA$5)&lt;=(Assumptions!$C14*12),$AA47/(Assumptions!$C14*12),0)+IF((BU$5-$AB$5)&lt;=(Assumptions!$C14*12),$AB47/(Assumptions!$C14*12),0)+IF((BU$5-$AC$5)&lt;=(Assumptions!$C14*12),$AC47/(Assumptions!$C14*12),0)+IF((BU$5-$AD$5)&lt;=(Assumptions!$C14*12),$AD47/(Assumptions!$C14*12),0)+IF((BU$5-$AE$5)&lt;=(Assumptions!$C14*12),$AE47/(Assumptions!$C14*12),0)+IF((BU$5-$AF$5)&lt;=(Assumptions!$C14*12),$AF47/(Assumptions!$C14*12),0)+IF((BU$5-$AG$5)&lt;=(Assumptions!$C14*12),$AG47/(Assumptions!$C14*12),0)+IF((BU$5-$AH$5)&lt;=(Assumptions!$C14*12),$AH47/(Assumptions!$C14*12),0)+IF((BU$5-$AI$5)&lt;=(Assumptions!$C14*12),$AI47/(Assumptions!$C14*12),0)+IF((BU$5-$AJ$5)&lt;=(Assumptions!$C14*12),$AJ47/(Assumptions!$C14*12),0)+IF((BU$5-$AK$5)&lt;=(Assumptions!$C14*12),$AK47/(Assumptions!$C14*12),0)+IF((BU$5-$AL$5)&lt;=(Assumptions!$C14*12),$AL47/(Assumptions!$C14*12),0)+IF((BU$5-$AM$5)&lt;=(Assumptions!$C14*12),$AM47/(Assumptions!$C14*12),0)+IF((BU$5-$AN$5)&lt;=(Assumptions!$C14*12),$AN47/(Assumptions!$C14*12),0)+IF((BU$5-$AO$5)&lt;=(Assumptions!$C14*12),$AO47/(Assumptions!$C14*12),0)+IF((BU$5-$AP$5)&lt;=(Assumptions!$C14*12),$AP47/(Assumptions!$C14*12),0)+IF((BU$5-$AQ$5)&lt;=(Assumptions!$C14*12),$AQ47/(Assumptions!$C14*12),0)+IF((BU$5-$AR$5)&lt;=(Assumptions!$C14*12),$AR47/(Assumptions!$C14*12),0)+IF((BU$5-$AS$5)&lt;=(Assumptions!$C14*12),$AS47/(Assumptions!$C14*12),0)+IF((BU$5-$AT$5)&lt;=(Assumptions!$C14*12),$AT47/(Assumptions!$C14*12),0)+IF((BU$5-$AU$5)&lt;=(Assumptions!$C14*12),$AU47/(Assumptions!$C14*12),0)+IF((BU$5-$AV$5)&lt;=(Assumptions!$C14*12),$AV47/(Assumptions!$C14*12),0)+IF((BU$5-$AW$5)&lt;=(Assumptions!$C14*12),$AW47/(Assumptions!$C14*12),0)+IF((BU$5-$AX$5)&lt;=(Assumptions!$C14*12),$AX47/(Assumptions!$C14*12),0)+IF((BU$5-$AY$5)&lt;=(Assumptions!$C14*12),$AY47/(Assumptions!$C14*12),0)+IF((BU$5-$AZ$5)&lt;=(Assumptions!$C14*12),$AZ47/(Assumptions!$C14*12),0)+IF((BU$5-$BA$5)&lt;=(Assumptions!$C14*12),$BA47/(Assumptions!$C14*12),0)+IF((BU$5-$BB$5)&lt;=(Assumptions!$C14*12),$BB47/(Assumptions!$C14*12),0)+IF((BU$5-$BC$5)&lt;=(Assumptions!$C14*12),$BC47/(Assumptions!$C14*12),0)+IF((BU$5-$BD$5)&lt;=(Assumptions!$C14*12),$BD47/(Assumptions!$C14*12),0)+IF((BU$5-$BE$5)&lt;=(Assumptions!$C14*12),$BE47/(Assumptions!$C14*12),0)+IF((BU$5-$BF$5)&lt;=(Assumptions!$C14*12),$BF47/(Assumptions!$C14*12),0)+IF((BU$5-$BG$5)&lt;=(Assumptions!$C14*12),$BG47/(Assumptions!$C14*12),0)+IF((BU$5-$BH$5)&lt;=(Assumptions!$C14*12),$BH47/(Assumptions!$C14*12),0)+IF((BU$5-$BI$5)&lt;=(Assumptions!$C14*12),$BI47/(Assumptions!$C14*12),0)+IF((BU$5-$BJ$5)&lt;=(Assumptions!$C14*12),$BJ47/(Assumptions!$C14*12),0)+IF((BU$5-$BK$5)&lt;=(Assumptions!$C14*12),$BK47/(Assumptions!$C14*12),0)+IF((BU$5-$BL$5)&lt;=(Assumptions!$C14*12),$BL47/(Assumptions!$C14*12),0)+IF((BU$5-$BM$5)&lt;=(Assumptions!$C14*12),$BM47/(Assumptions!$C14*12),0)+IF((BU$5-$BN$5)&lt;=(Assumptions!$C14*12),$BN47/(Assumptions!$C14*12),0)+IF((BU$5-$BO$5)&lt;=(Assumptions!$C14*12),$BO47/(Assumptions!$C14*12),0)+IF((BU$5-$BP$5)&lt;=(Assumptions!$C14*12),$BP47/(Assumptions!$C14*12),0)+IF((BU$5-$BQ$5)&lt;=(Assumptions!$C14*12),$BQ47/(Assumptions!$C14*12),0)+IF((BU$5-$BR$5)&lt;=(Assumptions!$C14*12),$BR47/(Assumptions!$C14*12),0)+IF((BU$5-$BS$5)&lt;=(Assumptions!$C14*12),$BS47/(Assumptions!$C14*12),0)+IF((BU$5-$BT$5)&lt;=(Assumptions!$C14*12),$BT47/(Assumptions!$C14*12),0)</f>
        <v>0</v>
      </c>
      <c r="BV59" s="557">
        <f>IF((BV$5-$D$5)&lt;=(Assumptions!$C14*12),$D47/(Assumptions!$C14*12),0)+IF((BV$5-$E$5)&lt;=(Assumptions!$C14*12),$E47/(Assumptions!$C14*12),0)+IF((BV$5-$F$5)&lt;=(Assumptions!$C14*12),$F47/(Assumptions!$C14*12),0)+IF((BV$5-$G$5)&lt;=(Assumptions!$C14*12),$G47/(Assumptions!$C14*12),0)+IF((BV$5-$H$5)&lt;=(Assumptions!$C14*12),$H47/(Assumptions!$C14*12),0)+IF((BV$5-$I$5)&lt;=(Assumptions!$C14*12),$I47/(Assumptions!$C14*12),0)+IF((BV$5-$J$5)&lt;=(Assumptions!$C14*12),$J47/(Assumptions!$C14*12),0)+IF((BV$5-$K$5)&lt;=(Assumptions!$C14*12),$K47/(Assumptions!$C14*12),0)+IF((BV$5-$L$5)&lt;=(Assumptions!$C14*12),$L47/(Assumptions!$C14*12),0)+IF((BV$5-$M$5)&lt;=(Assumptions!$C14*12),$M47/(Assumptions!$C14*12),0)+IF((BV$5-$N$5)&lt;=(Assumptions!$C14*12),$N47/(Assumptions!$C14*12),0)+IF((BV$5-$O$5)&lt;=(Assumptions!$C14*12),$O47/(Assumptions!$C14*12),0)+IF((BV$5-$P$5)&lt;=(Assumptions!$C14*12),$P47/(Assumptions!$C14*12),0)+IF((BV$5-$Q$5)&lt;=(Assumptions!$C14*12),$Q47/(Assumptions!$C14*12),0)+IF((BV$5-$R$5)&lt;=(Assumptions!$C14*12),$R47/(Assumptions!$C14*12),0)+IF((BV$5-$S$5)&lt;=(Assumptions!$C14*12),$S47/(Assumptions!$C14*12),0)+IF((BV$5-$T$5)&lt;=(Assumptions!$C14*12),$T47/(Assumptions!$C14*12),0)+IF((BV$5-$U$5)&lt;=(Assumptions!$C14*12),$U47/(Assumptions!$C14*12),0)+IF((BV$5-$V$5)&lt;=(Assumptions!$C14*12),$V47/(Assumptions!$C14*12),0)+IF((BV$5-$W$5)&lt;=(Assumptions!$C14*12),$W47/(Assumptions!$C14*12),0)+IF((BV$5-$X$5)&lt;=(Assumptions!$C14*12),$X47/(Assumptions!$C14*12),0)+IF((BV$5-$Y$5)&lt;=(Assumptions!$C14*12),$Y47/(Assumptions!$C14*12),0)+IF((BV$5-$Z$5)&lt;=(Assumptions!$C14*12),$Z47/(Assumptions!$C14*12),0)+IF((BV$5-$AA$5)&lt;=(Assumptions!$C14*12),$AA47/(Assumptions!$C14*12),0)+IF((BV$5-$AB$5)&lt;=(Assumptions!$C14*12),$AB47/(Assumptions!$C14*12),0)+IF((BV$5-$AC$5)&lt;=(Assumptions!$C14*12),$AC47/(Assumptions!$C14*12),0)+IF((BV$5-$AD$5)&lt;=(Assumptions!$C14*12),$AD47/(Assumptions!$C14*12),0)+IF((BV$5-$AE$5)&lt;=(Assumptions!$C14*12),$AE47/(Assumptions!$C14*12),0)+IF((BV$5-$AF$5)&lt;=(Assumptions!$C14*12),$AF47/(Assumptions!$C14*12),0)+IF((BV$5-$AG$5)&lt;=(Assumptions!$C14*12),$AG47/(Assumptions!$C14*12),0)+IF((BV$5-$AH$5)&lt;=(Assumptions!$C14*12),$AH47/(Assumptions!$C14*12),0)+IF((BV$5-$AI$5)&lt;=(Assumptions!$C14*12),$AI47/(Assumptions!$C14*12),0)+IF((BV$5-$AJ$5)&lt;=(Assumptions!$C14*12),$AJ47/(Assumptions!$C14*12),0)+IF((BV$5-$AK$5)&lt;=(Assumptions!$C14*12),$AK47/(Assumptions!$C14*12),0)+IF((BV$5-$AL$5)&lt;=(Assumptions!$C14*12),$AL47/(Assumptions!$C14*12),0)+IF((BV$5-$AM$5)&lt;=(Assumptions!$C14*12),$AM47/(Assumptions!$C14*12),0)+IF((BV$5-$AN$5)&lt;=(Assumptions!$C14*12),$AN47/(Assumptions!$C14*12),0)+IF((BV$5-$AO$5)&lt;=(Assumptions!$C14*12),$AO47/(Assumptions!$C14*12),0)+IF((BV$5-$AP$5)&lt;=(Assumptions!$C14*12),$AP47/(Assumptions!$C14*12),0)+IF((BV$5-$AQ$5)&lt;=(Assumptions!$C14*12),$AQ47/(Assumptions!$C14*12),0)+IF((BV$5-$AR$5)&lt;=(Assumptions!$C14*12),$AR47/(Assumptions!$C14*12),0)+IF((BV$5-$AS$5)&lt;=(Assumptions!$C14*12),$AS47/(Assumptions!$C14*12),0)+IF((BV$5-$AT$5)&lt;=(Assumptions!$C14*12),$AT47/(Assumptions!$C14*12),0)+IF((BV$5-$AU$5)&lt;=(Assumptions!$C14*12),$AU47/(Assumptions!$C14*12),0)+IF((BV$5-$AV$5)&lt;=(Assumptions!$C14*12),$AV47/(Assumptions!$C14*12),0)+IF((BV$5-$AW$5)&lt;=(Assumptions!$C14*12),$AW47/(Assumptions!$C14*12),0)+IF((BV$5-$AX$5)&lt;=(Assumptions!$C14*12),$AX47/(Assumptions!$C14*12),0)+IF((BV$5-$AY$5)&lt;=(Assumptions!$C14*12),$AY47/(Assumptions!$C14*12),0)+IF((BV$5-$AZ$5)&lt;=(Assumptions!$C14*12),$AZ47/(Assumptions!$C14*12),0)+IF((BV$5-$BA$5)&lt;=(Assumptions!$C14*12),$BA47/(Assumptions!$C14*12),0)+IF((BV$5-$BB$5)&lt;=(Assumptions!$C14*12),$BB47/(Assumptions!$C14*12),0)+IF((BV$5-$BC$5)&lt;=(Assumptions!$C14*12),$BC47/(Assumptions!$C14*12),0)+IF((BV$5-$BD$5)&lt;=(Assumptions!$C14*12),$BD47/(Assumptions!$C14*12),0)+IF((BV$5-$BE$5)&lt;=(Assumptions!$C14*12),$BE47/(Assumptions!$C14*12),0)+IF((BV$5-$BF$5)&lt;=(Assumptions!$C14*12),$BF47/(Assumptions!$C14*12),0)+IF((BV$5-$BG$5)&lt;=(Assumptions!$C14*12),$BG47/(Assumptions!$C14*12),0)+IF((BV$5-$BH$5)&lt;=(Assumptions!$C14*12),$BH47/(Assumptions!$C14*12),0)+IF((BV$5-$BI$5)&lt;=(Assumptions!$C14*12),$BI47/(Assumptions!$C14*12),0)+IF((BV$5-$BJ$5)&lt;=(Assumptions!$C14*12),$BJ47/(Assumptions!$C14*12),0)+IF((BV$5-$BK$5)&lt;=(Assumptions!$C14*12),$BK47/(Assumptions!$C14*12),0)+IF((BV$5-$BL$5)&lt;=(Assumptions!$C14*12),$BL47/(Assumptions!$C14*12),0)+IF((BV$5-$BM$5)&lt;=(Assumptions!$C14*12),$BM47/(Assumptions!$C14*12),0)+IF((BV$5-$BN$5)&lt;=(Assumptions!$C14*12),$BN47/(Assumptions!$C14*12),0)+IF((BV$5-$BO$5)&lt;=(Assumptions!$C14*12),$BO47/(Assumptions!$C14*12),0)+IF((BV$5-$BP$5)&lt;=(Assumptions!$C14*12),$BP47/(Assumptions!$C14*12),0)+IF((BV$5-$BQ$5)&lt;=(Assumptions!$C14*12),$BQ47/(Assumptions!$C14*12),0)+IF((BV$5-$BR$5)&lt;=(Assumptions!$C14*12),$BR47/(Assumptions!$C14*12),0)+IF((BV$5-$BS$5)&lt;=(Assumptions!$C14*12),$BS47/(Assumptions!$C14*12),0)+IF((BV$5-$BT$5)&lt;=(Assumptions!$C14*12),$BT47/(Assumptions!$C14*12),0)+IF((BV$5-$BU$5)&lt;=(Assumptions!$C14*12),$BU47/(Assumptions!$C14*12),0)</f>
        <v>0</v>
      </c>
      <c r="BW59" s="557">
        <f>IF((BW$5-$D$5)&lt;=(Assumptions!$C14*12),$D47/(Assumptions!$C14*12),0)+IF((BW$5-$E$5)&lt;=(Assumptions!$C14*12),$E47/(Assumptions!$C14*12),0)+IF((BW$5-$F$5)&lt;=(Assumptions!$C14*12),$F47/(Assumptions!$C14*12),0)+IF((BW$5-$G$5)&lt;=(Assumptions!$C14*12),$G47/(Assumptions!$C14*12),0)+IF((BW$5-$H$5)&lt;=(Assumptions!$C14*12),$H47/(Assumptions!$C14*12),0)+IF((BW$5-$I$5)&lt;=(Assumptions!$C14*12),$I47/(Assumptions!$C14*12),0)+IF((BW$5-$J$5)&lt;=(Assumptions!$C14*12),$J47/(Assumptions!$C14*12),0)+IF((BW$5-$K$5)&lt;=(Assumptions!$C14*12),$K47/(Assumptions!$C14*12),0)+IF((BW$5-$L$5)&lt;=(Assumptions!$C14*12),$L47/(Assumptions!$C14*12),0)+IF((BW$5-$M$5)&lt;=(Assumptions!$C14*12),$M47/(Assumptions!$C14*12),0)+IF((BW$5-$N$5)&lt;=(Assumptions!$C14*12),$N47/(Assumptions!$C14*12),0)+IF((BW$5-$O$5)&lt;=(Assumptions!$C14*12),$O47/(Assumptions!$C14*12),0)+IF((BW$5-$P$5)&lt;=(Assumptions!$C14*12),$P47/(Assumptions!$C14*12),0)+IF((BW$5-$Q$5)&lt;=(Assumptions!$C14*12),$Q47/(Assumptions!$C14*12),0)+IF((BW$5-$R$5)&lt;=(Assumptions!$C14*12),$R47/(Assumptions!$C14*12),0)+IF((BW$5-$S$5)&lt;=(Assumptions!$C14*12),$S47/(Assumptions!$C14*12),0)+IF((BW$5-$T$5)&lt;=(Assumptions!$C14*12),$T47/(Assumptions!$C14*12),0)+IF((BW$5-$U$5)&lt;=(Assumptions!$C14*12),$U47/(Assumptions!$C14*12),0)+IF((BW$5-$V$5)&lt;=(Assumptions!$C14*12),$V47/(Assumptions!$C14*12),0)+IF((BW$5-$W$5)&lt;=(Assumptions!$C14*12),$W47/(Assumptions!$C14*12),0)+IF((BW$5-$X$5)&lt;=(Assumptions!$C14*12),$X47/(Assumptions!$C14*12),0)+IF((BW$5-$Y$5)&lt;=(Assumptions!$C14*12),$Y47/(Assumptions!$C14*12),0)+IF((BW$5-$Z$5)&lt;=(Assumptions!$C14*12),$Z47/(Assumptions!$C14*12),0)+IF((BW$5-$AA$5)&lt;=(Assumptions!$C14*12),$AA47/(Assumptions!$C14*12),0)+IF((BW$5-$AB$5)&lt;=(Assumptions!$C14*12),$AB47/(Assumptions!$C14*12),0)+IF((BW$5-$AC$5)&lt;=(Assumptions!$C14*12),$AC47/(Assumptions!$C14*12),0)+IF((BW$5-$AD$5)&lt;=(Assumptions!$C14*12),$AD47/(Assumptions!$C14*12),0)+IF((BW$5-$AE$5)&lt;=(Assumptions!$C14*12),$AE47/(Assumptions!$C14*12),0)+IF((BW$5-$AF$5)&lt;=(Assumptions!$C14*12),$AF47/(Assumptions!$C14*12),0)+IF((BW$5-$AG$5)&lt;=(Assumptions!$C14*12),$AG47/(Assumptions!$C14*12),0)+IF((BW$5-$AH$5)&lt;=(Assumptions!$C14*12),$AH47/(Assumptions!$C14*12),0)+IF((BW$5-$AI$5)&lt;=(Assumptions!$C14*12),$AI47/(Assumptions!$C14*12),0)+IF((BW$5-$AJ$5)&lt;=(Assumptions!$C14*12),$AJ47/(Assumptions!$C14*12),0)+IF((BW$5-$AK$5)&lt;=(Assumptions!$C14*12),$AK47/(Assumptions!$C14*12),0)+IF((BW$5-$AL$5)&lt;=(Assumptions!$C14*12),$AL47/(Assumptions!$C14*12),0)+IF((BW$5-$AM$5)&lt;=(Assumptions!$C14*12),$AM47/(Assumptions!$C14*12),0)+IF((BW$5-$AN$5)&lt;=(Assumptions!$C14*12),$AN47/(Assumptions!$C14*12),0)+IF((BW$5-$AO$5)&lt;=(Assumptions!$C14*12),$AO47/(Assumptions!$C14*12),0)+IF((BW$5-$AP$5)&lt;=(Assumptions!$C14*12),$AP47/(Assumptions!$C14*12),0)+IF((BW$5-$AQ$5)&lt;=(Assumptions!$C14*12),$AQ47/(Assumptions!$C14*12),0)+IF((BW$5-$AR$5)&lt;=(Assumptions!$C14*12),$AR47/(Assumptions!$C14*12),0)+IF((BW$5-$AS$5)&lt;=(Assumptions!$C14*12),$AS47/(Assumptions!$C14*12),0)+IF((BW$5-$AT$5)&lt;=(Assumptions!$C14*12),$AT47/(Assumptions!$C14*12),0)+IF((BW$5-$AU$5)&lt;=(Assumptions!$C14*12),$AU47/(Assumptions!$C14*12),0)+IF((BW$5-$AV$5)&lt;=(Assumptions!$C14*12),$AV47/(Assumptions!$C14*12),0)+IF((BW$5-$AW$5)&lt;=(Assumptions!$C14*12),$AW47/(Assumptions!$C14*12),0)+IF((BW$5-$AX$5)&lt;=(Assumptions!$C14*12),$AX47/(Assumptions!$C14*12),0)+IF((BW$5-$AY$5)&lt;=(Assumptions!$C14*12),$AY47/(Assumptions!$C14*12),0)+IF((BW$5-$AZ$5)&lt;=(Assumptions!$C14*12),$AZ47/(Assumptions!$C14*12),0)+IF((BW$5-$BA$5)&lt;=(Assumptions!$C14*12),$BA47/(Assumptions!$C14*12),0)+IF((BW$5-$BB$5)&lt;=(Assumptions!$C14*12),$BB47/(Assumptions!$C14*12),0)+IF((BW$5-$BC$5)&lt;=(Assumptions!$C14*12),$BC47/(Assumptions!$C14*12),0)+IF((BW$5-$BD$5)&lt;=(Assumptions!$C14*12),$BD47/(Assumptions!$C14*12),0)+IF((BW$5-$BE$5)&lt;=(Assumptions!$C14*12),$BE47/(Assumptions!$C14*12),0)+IF((BW$5-$BF$5)&lt;=(Assumptions!$C14*12),$BF47/(Assumptions!$C14*12),0)+IF((BW$5-$BG$5)&lt;=(Assumptions!$C14*12),$BG47/(Assumptions!$C14*12),0)+IF((BW$5-$BH$5)&lt;=(Assumptions!$C14*12),$BH47/(Assumptions!$C14*12),0)+IF((BW$5-$BI$5)&lt;=(Assumptions!$C14*12),$BI47/(Assumptions!$C14*12),0)+IF((BW$5-$BJ$5)&lt;=(Assumptions!$C14*12),$BJ47/(Assumptions!$C14*12),0)+IF((BW$5-$BK$5)&lt;=(Assumptions!$C14*12),$BK47/(Assumptions!$C14*12),0)+IF((BW$5-$BL$5)&lt;=(Assumptions!$C14*12),$BL47/(Assumptions!$C14*12),0)+IF((BW$5-$BM$5)&lt;=(Assumptions!$C14*12),$BM47/(Assumptions!$C14*12),0)+IF((BW$5-$BN$5)&lt;=(Assumptions!$C14*12),$BN47/(Assumptions!$C14*12),0)+IF((BW$5-$BO$5)&lt;=(Assumptions!$C14*12),$BO47/(Assumptions!$C14*12),0)+IF((BW$5-$BP$5)&lt;=(Assumptions!$C14*12),$BP47/(Assumptions!$C14*12),0)+IF((BW$5-$BQ$5)&lt;=(Assumptions!$C14*12),$BQ47/(Assumptions!$C14*12),0)+IF((BW$5-$BR$5)&lt;=(Assumptions!$C14*12),$BR47/(Assumptions!$C14*12),0)+IF((BW$5-$BS$5)&lt;=(Assumptions!$C14*12),$BS47/(Assumptions!$C14*12),0)+IF((BW$5-$BT$5)&lt;=(Assumptions!$C14*12),$BT47/(Assumptions!$C14*12),0)+IF((BW$5-$BU$5)&lt;=(Assumptions!$C14*12),$BU47/(Assumptions!$C14*12),0)+IF((BW$5-$BV$5)&lt;=(Assumptions!$C14*12),$BV47/(Assumptions!$C14*12),0)</f>
        <v>0</v>
      </c>
      <c r="BX59" s="557">
        <f>IF((BX$5-$D$5)&lt;=(Assumptions!$C14*12),$D47/(Assumptions!$C14*12),0)+IF((BX$5-$E$5)&lt;=(Assumptions!$C14*12),$E47/(Assumptions!$C14*12),0)+IF((BX$5-$F$5)&lt;=(Assumptions!$C14*12),$F47/(Assumptions!$C14*12),0)+IF((BX$5-$G$5)&lt;=(Assumptions!$C14*12),$G47/(Assumptions!$C14*12),0)+IF((BX$5-$H$5)&lt;=(Assumptions!$C14*12),$H47/(Assumptions!$C14*12),0)+IF((BX$5-$I$5)&lt;=(Assumptions!$C14*12),$I47/(Assumptions!$C14*12),0)+IF((BX$5-$J$5)&lt;=(Assumptions!$C14*12),$J47/(Assumptions!$C14*12),0)+IF((BX$5-$K$5)&lt;=(Assumptions!$C14*12),$K47/(Assumptions!$C14*12),0)+IF((BX$5-$L$5)&lt;=(Assumptions!$C14*12),$L47/(Assumptions!$C14*12),0)+IF((BX$5-$M$5)&lt;=(Assumptions!$C14*12),$M47/(Assumptions!$C14*12),0)+IF((BX$5-$N$5)&lt;=(Assumptions!$C14*12),$N47/(Assumptions!$C14*12),0)+IF((BX$5-$O$5)&lt;=(Assumptions!$C14*12),$O47/(Assumptions!$C14*12),0)+IF((BX$5-$P$5)&lt;=(Assumptions!$C14*12),$P47/(Assumptions!$C14*12),0)+IF((BX$5-$Q$5)&lt;=(Assumptions!$C14*12),$Q47/(Assumptions!$C14*12),0)+IF((BX$5-$R$5)&lt;=(Assumptions!$C14*12),$R47/(Assumptions!$C14*12),0)+IF((BX$5-$S$5)&lt;=(Assumptions!$C14*12),$S47/(Assumptions!$C14*12),0)+IF((BX$5-$T$5)&lt;=(Assumptions!$C14*12),$T47/(Assumptions!$C14*12),0)+IF((BX$5-$U$5)&lt;=(Assumptions!$C14*12),$U47/(Assumptions!$C14*12),0)+IF((BX$5-$V$5)&lt;=(Assumptions!$C14*12),$V47/(Assumptions!$C14*12),0)+IF((BX$5-$W$5)&lt;=(Assumptions!$C14*12),$W47/(Assumptions!$C14*12),0)+IF((BX$5-$X$5)&lt;=(Assumptions!$C14*12),$X47/(Assumptions!$C14*12),0)+IF((BX$5-$Y$5)&lt;=(Assumptions!$C14*12),$Y47/(Assumptions!$C14*12),0)+IF((BX$5-$Z$5)&lt;=(Assumptions!$C14*12),$Z47/(Assumptions!$C14*12),0)+IF((BX$5-$AA$5)&lt;=(Assumptions!$C14*12),$AA47/(Assumptions!$C14*12),0)+IF((BX$5-$AB$5)&lt;=(Assumptions!$C14*12),$AB47/(Assumptions!$C14*12),0)+IF((BX$5-$AC$5)&lt;=(Assumptions!$C14*12),$AC47/(Assumptions!$C14*12),0)+IF((BX$5-$AD$5)&lt;=(Assumptions!$C14*12),$AD47/(Assumptions!$C14*12),0)+IF((BX$5-$AE$5)&lt;=(Assumptions!$C14*12),$AE47/(Assumptions!$C14*12),0)+IF((BX$5-$AF$5)&lt;=(Assumptions!$C14*12),$AF47/(Assumptions!$C14*12),0)+IF((BX$5-$AG$5)&lt;=(Assumptions!$C14*12),$AG47/(Assumptions!$C14*12),0)+IF((BX$5-$AH$5)&lt;=(Assumptions!$C14*12),$AH47/(Assumptions!$C14*12),0)+IF((BX$5-$AI$5)&lt;=(Assumptions!$C14*12),$AI47/(Assumptions!$C14*12),0)+IF((BX$5-$AJ$5)&lt;=(Assumptions!$C14*12),$AJ47/(Assumptions!$C14*12),0)+IF((BX$5-$AK$5)&lt;=(Assumptions!$C14*12),$AK47/(Assumptions!$C14*12),0)+IF((BX$5-$AL$5)&lt;=(Assumptions!$C14*12),$AL47/(Assumptions!$C14*12),0)+IF((BX$5-$AM$5)&lt;=(Assumptions!$C14*12),$AM47/(Assumptions!$C14*12),0)+IF((BX$5-$AN$5)&lt;=(Assumptions!$C14*12),$AN47/(Assumptions!$C14*12),0)+IF((BX$5-$AO$5)&lt;=(Assumptions!$C14*12),$AO47/(Assumptions!$C14*12),0)+IF((BX$5-$AP$5)&lt;=(Assumptions!$C14*12),$AP47/(Assumptions!$C14*12),0)+IF((BX$5-$AQ$5)&lt;=(Assumptions!$C14*12),$AQ47/(Assumptions!$C14*12),0)+IF((BX$5-$AR$5)&lt;=(Assumptions!$C14*12),$AR47/(Assumptions!$C14*12),0)+IF((BX$5-$AS$5)&lt;=(Assumptions!$C14*12),$AS47/(Assumptions!$C14*12),0)+IF((BX$5-$AT$5)&lt;=(Assumptions!$C14*12),$AT47/(Assumptions!$C14*12),0)+IF((BX$5-$AU$5)&lt;=(Assumptions!$C14*12),$AU47/(Assumptions!$C14*12),0)+IF((BX$5-$AV$5)&lt;=(Assumptions!$C14*12),$AV47/(Assumptions!$C14*12),0)+IF((BX$5-$AW$5)&lt;=(Assumptions!$C14*12),$AW47/(Assumptions!$C14*12),0)+IF((BX$5-$AX$5)&lt;=(Assumptions!$C14*12),$AX47/(Assumptions!$C14*12),0)+IF((BX$5-$AY$5)&lt;=(Assumptions!$C14*12),$AY47/(Assumptions!$C14*12),0)+IF((BX$5-$AZ$5)&lt;=(Assumptions!$C14*12),$AZ47/(Assumptions!$C14*12),0)+IF((BX$5-$BA$5)&lt;=(Assumptions!$C14*12),$BA47/(Assumptions!$C14*12),0)+IF((BX$5-$BB$5)&lt;=(Assumptions!$C14*12),$BB47/(Assumptions!$C14*12),0)+IF((BX$5-$BC$5)&lt;=(Assumptions!$C14*12),$BC47/(Assumptions!$C14*12),0)+IF((BX$5-$BD$5)&lt;=(Assumptions!$C14*12),$BD47/(Assumptions!$C14*12),0)+IF((BX$5-$BE$5)&lt;=(Assumptions!$C14*12),$BE47/(Assumptions!$C14*12),0)+IF((BX$5-$BF$5)&lt;=(Assumptions!$C14*12),$BF47/(Assumptions!$C14*12),0)+IF((BX$5-$BG$5)&lt;=(Assumptions!$C14*12),$BG47/(Assumptions!$C14*12),0)+IF((BX$5-$BH$5)&lt;=(Assumptions!$C14*12),$BH47/(Assumptions!$C14*12),0)+IF((BX$5-$BI$5)&lt;=(Assumptions!$C14*12),$BI47/(Assumptions!$C14*12),0)+IF((BX$5-$BJ$5)&lt;=(Assumptions!$C14*12),$BJ47/(Assumptions!$C14*12),0)+IF((BX$5-$BK$5)&lt;=(Assumptions!$C14*12),$BK47/(Assumptions!$C14*12),0)+IF((BX$5-$BL$5)&lt;=(Assumptions!$C14*12),$BL47/(Assumptions!$C14*12),0)+IF((BX$5-$BM$5)&lt;=(Assumptions!$C14*12),$BM47/(Assumptions!$C14*12),0)+IF((BX$5-$BN$5)&lt;=(Assumptions!$C14*12),$BN47/(Assumptions!$C14*12),0)+IF((BX$5-$BO$5)&lt;=(Assumptions!$C14*12),$BO47/(Assumptions!$C14*12),0)+IF((BX$5-$BP$5)&lt;=(Assumptions!$C14*12),$BP47/(Assumptions!$C14*12),0)+IF((BX$5-$BQ$5)&lt;=(Assumptions!$C14*12),$BQ47/(Assumptions!$C14*12),0)+IF((BX$5-$BR$5)&lt;=(Assumptions!$C14*12),$BR47/(Assumptions!$C14*12),0)+IF((BX$5-$BS$5)&lt;=(Assumptions!$C14*12),$BS47/(Assumptions!$C14*12),0)+IF((BX$5-$BT$5)&lt;=(Assumptions!$C14*12),$BT47/(Assumptions!$C14*12),0)+IF((BX$5-$BU$5)&lt;=(Assumptions!$C14*12),$BU47/(Assumptions!$C14*12),0)+IF((BX$5-$BV$5)&lt;=(Assumptions!$C14*12),$BV47/(Assumptions!$C14*12),0)+IF((BX$5-$BW$5)&lt;=(Assumptions!$C14*12),$BW47/(Assumptions!$C14*12),0)</f>
        <v>0</v>
      </c>
      <c r="BY59" s="557">
        <f>IF((BY$5-$D$5)&lt;=(Assumptions!$C14*12),$D47/(Assumptions!$C14*12),0)+IF((BY$5-$E$5)&lt;=(Assumptions!$C14*12),$E47/(Assumptions!$C14*12),0)+IF((BY$5-$F$5)&lt;=(Assumptions!$C14*12),$F47/(Assumptions!$C14*12),0)+IF((BY$5-$G$5)&lt;=(Assumptions!$C14*12),$G47/(Assumptions!$C14*12),0)+IF((BY$5-$H$5)&lt;=(Assumptions!$C14*12),$H47/(Assumptions!$C14*12),0)+IF((BY$5-$I$5)&lt;=(Assumptions!$C14*12),$I47/(Assumptions!$C14*12),0)+IF((BY$5-$J$5)&lt;=(Assumptions!$C14*12),$J47/(Assumptions!$C14*12),0)+IF((BY$5-$K$5)&lt;=(Assumptions!$C14*12),$K47/(Assumptions!$C14*12),0)+IF((BY$5-$L$5)&lt;=(Assumptions!$C14*12),$L47/(Assumptions!$C14*12),0)+IF((BY$5-$M$5)&lt;=(Assumptions!$C14*12),$M47/(Assumptions!$C14*12),0)+IF((BY$5-$N$5)&lt;=(Assumptions!$C14*12),$N47/(Assumptions!$C14*12),0)+IF((BY$5-$O$5)&lt;=(Assumptions!$C14*12),$O47/(Assumptions!$C14*12),0)+IF((BY$5-$P$5)&lt;=(Assumptions!$C14*12),$P47/(Assumptions!$C14*12),0)+IF((BY$5-$Q$5)&lt;=(Assumptions!$C14*12),$Q47/(Assumptions!$C14*12),0)+IF((BY$5-$R$5)&lt;=(Assumptions!$C14*12),$R47/(Assumptions!$C14*12),0)+IF((BY$5-$S$5)&lt;=(Assumptions!$C14*12),$S47/(Assumptions!$C14*12),0)+IF((BY$5-$T$5)&lt;=(Assumptions!$C14*12),$T47/(Assumptions!$C14*12),0)+IF((BY$5-$U$5)&lt;=(Assumptions!$C14*12),$U47/(Assumptions!$C14*12),0)+IF((BY$5-$V$5)&lt;=(Assumptions!$C14*12),$V47/(Assumptions!$C14*12),0)+IF((BY$5-$W$5)&lt;=(Assumptions!$C14*12),$W47/(Assumptions!$C14*12),0)+IF((BY$5-$X$5)&lt;=(Assumptions!$C14*12),$X47/(Assumptions!$C14*12),0)+IF((BY$5-$Y$5)&lt;=(Assumptions!$C14*12),$Y47/(Assumptions!$C14*12),0)+IF((BY$5-$Z$5)&lt;=(Assumptions!$C14*12),$Z47/(Assumptions!$C14*12),0)+IF((BY$5-$AA$5)&lt;=(Assumptions!$C14*12),$AA47/(Assumptions!$C14*12),0)+IF((BY$5-$AB$5)&lt;=(Assumptions!$C14*12),$AB47/(Assumptions!$C14*12),0)+IF((BY$5-$AC$5)&lt;=(Assumptions!$C14*12),$AC47/(Assumptions!$C14*12),0)+IF((BY$5-$AD$5)&lt;=(Assumptions!$C14*12),$AD47/(Assumptions!$C14*12),0)+IF((BY$5-$AE$5)&lt;=(Assumptions!$C14*12),$AE47/(Assumptions!$C14*12),0)+IF((BY$5-$AF$5)&lt;=(Assumptions!$C14*12),$AF47/(Assumptions!$C14*12),0)+IF((BY$5-$AG$5)&lt;=(Assumptions!$C14*12),$AG47/(Assumptions!$C14*12),0)+IF((BY$5-$AH$5)&lt;=(Assumptions!$C14*12),$AH47/(Assumptions!$C14*12),0)+IF((BY$5-$AI$5)&lt;=(Assumptions!$C14*12),$AI47/(Assumptions!$C14*12),0)+IF((BY$5-$AJ$5)&lt;=(Assumptions!$C14*12),$AJ47/(Assumptions!$C14*12),0)+IF((BY$5-$AK$5)&lt;=(Assumptions!$C14*12),$AK47/(Assumptions!$C14*12),0)+IF((BY$5-$AL$5)&lt;=(Assumptions!$C14*12),$AL47/(Assumptions!$C14*12),0)+IF((BY$5-$AM$5)&lt;=(Assumptions!$C14*12),$AM47/(Assumptions!$C14*12),0)+IF((BY$5-$AN$5)&lt;=(Assumptions!$C14*12),$AN47/(Assumptions!$C14*12),0)+IF((BY$5-$AO$5)&lt;=(Assumptions!$C14*12),$AO47/(Assumptions!$C14*12),0)+IF((BY$5-$AP$5)&lt;=(Assumptions!$C14*12),$AP47/(Assumptions!$C14*12),0)+IF((BY$5-$AQ$5)&lt;=(Assumptions!$C14*12),$AQ47/(Assumptions!$C14*12),0)+IF((BY$5-$AR$5)&lt;=(Assumptions!$C14*12),$AR47/(Assumptions!$C14*12),0)+IF((BY$5-$AS$5)&lt;=(Assumptions!$C14*12),$AS47/(Assumptions!$C14*12),0)+IF((BY$5-$AT$5)&lt;=(Assumptions!$C14*12),$AT47/(Assumptions!$C14*12),0)+IF((BY$5-$AU$5)&lt;=(Assumptions!$C14*12),$AU47/(Assumptions!$C14*12),0)+IF((BY$5-$AV$5)&lt;=(Assumptions!$C14*12),$AV47/(Assumptions!$C14*12),0)+IF((BY$5-$AW$5)&lt;=(Assumptions!$C14*12),$AW47/(Assumptions!$C14*12),0)+IF((BY$5-$AX$5)&lt;=(Assumptions!$C14*12),$AX47/(Assumptions!$C14*12),0)+IF((BY$5-$AY$5)&lt;=(Assumptions!$C14*12),$AY47/(Assumptions!$C14*12),0)+IF((BY$5-$AZ$5)&lt;=(Assumptions!$C14*12),$AZ47/(Assumptions!$C14*12),0)+IF((BY$5-$BA$5)&lt;=(Assumptions!$C14*12),$BA47/(Assumptions!$C14*12),0)+IF((BY$5-$BB$5)&lt;=(Assumptions!$C14*12),$BB47/(Assumptions!$C14*12),0)+IF((BY$5-$BC$5)&lt;=(Assumptions!$C14*12),$BC47/(Assumptions!$C14*12),0)+IF((BY$5-$BD$5)&lt;=(Assumptions!$C14*12),$BD47/(Assumptions!$C14*12),0)+IF((BY$5-$BE$5)&lt;=(Assumptions!$C14*12),$BE47/(Assumptions!$C14*12),0)+IF((BY$5-$BF$5)&lt;=(Assumptions!$C14*12),$BF47/(Assumptions!$C14*12),0)+IF((BY$5-$BG$5)&lt;=(Assumptions!$C14*12),$BG47/(Assumptions!$C14*12),0)+IF((BY$5-$BH$5)&lt;=(Assumptions!$C14*12),$BH47/(Assumptions!$C14*12),0)+IF((BY$5-$BI$5)&lt;=(Assumptions!$C14*12),$BI47/(Assumptions!$C14*12),0)+IF((BY$5-$BJ$5)&lt;=(Assumptions!$C14*12),$BJ47/(Assumptions!$C14*12),0)+IF((BY$5-$BK$5)&lt;=(Assumptions!$C14*12),$BK47/(Assumptions!$C14*12),0)+IF((BY$5-$BL$5)&lt;=(Assumptions!$C14*12),$BL47/(Assumptions!$C14*12),0)+IF((BY$5-$BM$5)&lt;=(Assumptions!$C14*12),$BM47/(Assumptions!$C14*12),0)+IF((BY$5-$BN$5)&lt;=(Assumptions!$C14*12),$BN47/(Assumptions!$C14*12),0)+IF((BY$5-$BO$5)&lt;=(Assumptions!$C14*12),$BO47/(Assumptions!$C14*12),0)+IF((BY$5-$BP$5)&lt;=(Assumptions!$C14*12),$BP47/(Assumptions!$C14*12),0)+IF((BY$5-$BQ$5)&lt;=(Assumptions!$C14*12),$BQ47/(Assumptions!$C14*12),0)+IF((BY$5-$BR$5)&lt;=(Assumptions!$C14*12),$BR47/(Assumptions!$C14*12),0)+IF((BY$5-$BS$5)&lt;=(Assumptions!$C14*12),$BS47/(Assumptions!$C14*12),0)+IF((BY$5-$BT$5)&lt;=(Assumptions!$C14*12),$BT47/(Assumptions!$C14*12),0)+IF((BY$5-$BU$5)&lt;=(Assumptions!$C14*12),$BU47/(Assumptions!$C14*12),0)+IF((BY$5-$BV$5)&lt;=(Assumptions!$C14*12),$BV47/(Assumptions!$C14*12),0)+IF((BY$5-$BW$5)&lt;=(Assumptions!$C14*12),$BW47/(Assumptions!$C14*12),0)+IF((BY$5-$BX$5)&lt;=(Assumptions!$C14*12),$BX47/(Assumptions!$C14*12),0)</f>
        <v>0</v>
      </c>
      <c r="BZ59" s="557">
        <f>IF((BZ$5-$D$5)&lt;=(Assumptions!$C14*12),$D47/(Assumptions!$C14*12),0)+IF((BZ$5-$E$5)&lt;=(Assumptions!$C14*12),$E47/(Assumptions!$C14*12),0)+IF((BZ$5-$F$5)&lt;=(Assumptions!$C14*12),$F47/(Assumptions!$C14*12),0)+IF((BZ$5-$G$5)&lt;=(Assumptions!$C14*12),$G47/(Assumptions!$C14*12),0)+IF((BZ$5-$H$5)&lt;=(Assumptions!$C14*12),$H47/(Assumptions!$C14*12),0)+IF((BZ$5-$I$5)&lt;=(Assumptions!$C14*12),$I47/(Assumptions!$C14*12),0)+IF((BZ$5-$J$5)&lt;=(Assumptions!$C14*12),$J47/(Assumptions!$C14*12),0)+IF((BZ$5-$K$5)&lt;=(Assumptions!$C14*12),$K47/(Assumptions!$C14*12),0)+IF((BZ$5-$L$5)&lt;=(Assumptions!$C14*12),$L47/(Assumptions!$C14*12),0)+IF((BZ$5-$M$5)&lt;=(Assumptions!$C14*12),$M47/(Assumptions!$C14*12),0)+IF((BZ$5-$N$5)&lt;=(Assumptions!$C14*12),$N47/(Assumptions!$C14*12),0)+IF((BZ$5-$O$5)&lt;=(Assumptions!$C14*12),$O47/(Assumptions!$C14*12),0)+IF((BZ$5-$P$5)&lt;=(Assumptions!$C14*12),$P47/(Assumptions!$C14*12),0)+IF((BZ$5-$Q$5)&lt;=(Assumptions!$C14*12),$Q47/(Assumptions!$C14*12),0)+IF((BZ$5-$R$5)&lt;=(Assumptions!$C14*12),$R47/(Assumptions!$C14*12),0)+IF((BZ$5-$S$5)&lt;=(Assumptions!$C14*12),$S47/(Assumptions!$C14*12),0)+IF((BZ$5-$T$5)&lt;=(Assumptions!$C14*12),$T47/(Assumptions!$C14*12),0)+IF((BZ$5-$U$5)&lt;=(Assumptions!$C14*12),$U47/(Assumptions!$C14*12),0)+IF((BZ$5-$V$5)&lt;=(Assumptions!$C14*12),$V47/(Assumptions!$C14*12),0)+IF((BZ$5-$W$5)&lt;=(Assumptions!$C14*12),$W47/(Assumptions!$C14*12),0)+IF((BZ$5-$X$5)&lt;=(Assumptions!$C14*12),$X47/(Assumptions!$C14*12),0)+IF((BZ$5-$Y$5)&lt;=(Assumptions!$C14*12),$Y47/(Assumptions!$C14*12),0)+IF((BZ$5-$Z$5)&lt;=(Assumptions!$C14*12),$Z47/(Assumptions!$C14*12),0)+IF((BZ$5-$AA$5)&lt;=(Assumptions!$C14*12),$AA47/(Assumptions!$C14*12),0)+IF((BZ$5-$AB$5)&lt;=(Assumptions!$C14*12),$AB47/(Assumptions!$C14*12),0)+IF((BZ$5-$AC$5)&lt;=(Assumptions!$C14*12),$AC47/(Assumptions!$C14*12),0)+IF((BZ$5-$AD$5)&lt;=(Assumptions!$C14*12),$AD47/(Assumptions!$C14*12),0)+IF((BZ$5-$AE$5)&lt;=(Assumptions!$C14*12),$AE47/(Assumptions!$C14*12),0)+IF((BZ$5-$AF$5)&lt;=(Assumptions!$C14*12),$AF47/(Assumptions!$C14*12),0)+IF((BZ$5-$AG$5)&lt;=(Assumptions!$C14*12),$AG47/(Assumptions!$C14*12),0)+IF((BZ$5-$AH$5)&lt;=(Assumptions!$C14*12),$AH47/(Assumptions!$C14*12),0)+IF((BZ$5-$AI$5)&lt;=(Assumptions!$C14*12),$AI47/(Assumptions!$C14*12),0)+IF((BZ$5-$AJ$5)&lt;=(Assumptions!$C14*12),$AJ47/(Assumptions!$C14*12),0)+IF((BZ$5-$AK$5)&lt;=(Assumptions!$C14*12),$AK47/(Assumptions!$C14*12),0)+IF((BZ$5-$AL$5)&lt;=(Assumptions!$C14*12),$AL47/(Assumptions!$C14*12),0)+IF((BZ$5-$AM$5)&lt;=(Assumptions!$C14*12),$AM47/(Assumptions!$C14*12),0)+IF((BZ$5-$AN$5)&lt;=(Assumptions!$C14*12),$AN47/(Assumptions!$C14*12),0)+IF((BZ$5-$AO$5)&lt;=(Assumptions!$C14*12),$AO47/(Assumptions!$C14*12),0)+IF((BZ$5-$AP$5)&lt;=(Assumptions!$C14*12),$AP47/(Assumptions!$C14*12),0)+IF((BZ$5-$AQ$5)&lt;=(Assumptions!$C14*12),$AQ47/(Assumptions!$C14*12),0)+IF((BZ$5-$AR$5)&lt;=(Assumptions!$C14*12),$AR47/(Assumptions!$C14*12),0)+IF((BZ$5-$AS$5)&lt;=(Assumptions!$C14*12),$AS47/(Assumptions!$C14*12),0)+IF((BZ$5-$AT$5)&lt;=(Assumptions!$C14*12),$AT47/(Assumptions!$C14*12),0)+IF((BZ$5-$AU$5)&lt;=(Assumptions!$C14*12),$AU47/(Assumptions!$C14*12),0)+IF((BZ$5-$AV$5)&lt;=(Assumptions!$C14*12),$AV47/(Assumptions!$C14*12),0)+IF((BZ$5-$AW$5)&lt;=(Assumptions!$C14*12),$AW47/(Assumptions!$C14*12),0)+IF((BZ$5-$AX$5)&lt;=(Assumptions!$C14*12),$AX47/(Assumptions!$C14*12),0)+IF((BZ$5-$AY$5)&lt;=(Assumptions!$C14*12),$AY47/(Assumptions!$C14*12),0)+IF((BZ$5-$AZ$5)&lt;=(Assumptions!$C14*12),$AZ47/(Assumptions!$C14*12),0)+IF((BZ$5-$BA$5)&lt;=(Assumptions!$C14*12),$BA47/(Assumptions!$C14*12),0)+IF((BZ$5-$BB$5)&lt;=(Assumptions!$C14*12),$BB47/(Assumptions!$C14*12),0)+IF((BZ$5-$BC$5)&lt;=(Assumptions!$C14*12),$BC47/(Assumptions!$C14*12),0)+IF((BZ$5-$BD$5)&lt;=(Assumptions!$C14*12),$BD47/(Assumptions!$C14*12),0)+IF((BZ$5-$BE$5)&lt;=(Assumptions!$C14*12),$BE47/(Assumptions!$C14*12),0)+IF((BZ$5-$BF$5)&lt;=(Assumptions!$C14*12),$BF47/(Assumptions!$C14*12),0)+IF((BZ$5-$BG$5)&lt;=(Assumptions!$C14*12),$BG47/(Assumptions!$C14*12),0)+IF((BZ$5-$BH$5)&lt;=(Assumptions!$C14*12),$BH47/(Assumptions!$C14*12),0)+IF((BZ$5-$BI$5)&lt;=(Assumptions!$C14*12),$BI47/(Assumptions!$C14*12),0)+IF((BZ$5-$BJ$5)&lt;=(Assumptions!$C14*12),$BJ47/(Assumptions!$C14*12),0)+IF((BZ$5-$BK$5)&lt;=(Assumptions!$C14*12),$BK47/(Assumptions!$C14*12),0)+IF((BZ$5-$BL$5)&lt;=(Assumptions!$C14*12),$BL47/(Assumptions!$C14*12),0)+IF((BZ$5-$BM$5)&lt;=(Assumptions!$C14*12),$BM47/(Assumptions!$C14*12),0)+IF((BZ$5-$BN$5)&lt;=(Assumptions!$C14*12),$BN47/(Assumptions!$C14*12),0)+IF((BZ$5-$BO$5)&lt;=(Assumptions!$C14*12),$BO47/(Assumptions!$C14*12),0)+IF((BZ$5-$BP$5)&lt;=(Assumptions!$C14*12),$BP47/(Assumptions!$C14*12),0)+IF((BZ$5-$BQ$5)&lt;=(Assumptions!$C14*12),$BQ47/(Assumptions!$C14*12),0)+IF((BZ$5-$BR$5)&lt;=(Assumptions!$C14*12),$BR47/(Assumptions!$C14*12),0)+IF((BZ$5-$BS$5)&lt;=(Assumptions!$C14*12),$BS47/(Assumptions!$C14*12),0)+IF((BZ$5-$BT$5)&lt;=(Assumptions!$C14*12),$BT47/(Assumptions!$C14*12),0)+IF((BZ$5-$BU$5)&lt;=(Assumptions!$C14*12),$BU47/(Assumptions!$C14*12),0)+IF((BZ$5-$BV$5)&lt;=(Assumptions!$C14*12),$BV47/(Assumptions!$C14*12),0)+IF((BZ$5-$BW$5)&lt;=(Assumptions!$C14*12),$BW47/(Assumptions!$C14*12),0)+IF((BZ$5-$BX$5)&lt;=(Assumptions!$C14*12),$BX47/(Assumptions!$C14*12),0)+IF((BZ$5-$BY$5)&lt;=(Assumptions!$C14*12),$BY47/(Assumptions!$C14*12),0)</f>
        <v>0</v>
      </c>
      <c r="CA59" s="557">
        <f>IF((CA$5-$D$5)&lt;=(Assumptions!$C14*12),$D47/(Assumptions!$C14*12),0)+IF((CA$5-$E$5)&lt;=(Assumptions!$C14*12),$E47/(Assumptions!$C14*12),0)+IF((CA$5-$F$5)&lt;=(Assumptions!$C14*12),$F47/(Assumptions!$C14*12),0)+IF((CA$5-$G$5)&lt;=(Assumptions!$C14*12),$G47/(Assumptions!$C14*12),0)+IF((CA$5-$H$5)&lt;=(Assumptions!$C14*12),$H47/(Assumptions!$C14*12),0)+IF((CA$5-$I$5)&lt;=(Assumptions!$C14*12),$I47/(Assumptions!$C14*12),0)+IF((CA$5-$J$5)&lt;=(Assumptions!$C14*12),$J47/(Assumptions!$C14*12),0)+IF((CA$5-$K$5)&lt;=(Assumptions!$C14*12),$K47/(Assumptions!$C14*12),0)+IF((CA$5-$L$5)&lt;=(Assumptions!$C14*12),$L47/(Assumptions!$C14*12),0)+IF((CA$5-$M$5)&lt;=(Assumptions!$C14*12),$M47/(Assumptions!$C14*12),0)+IF((CA$5-$N$5)&lt;=(Assumptions!$C14*12),$N47/(Assumptions!$C14*12),0)+IF((CA$5-$O$5)&lt;=(Assumptions!$C14*12),$O47/(Assumptions!$C14*12),0)+IF((CA$5-$P$5)&lt;=(Assumptions!$C14*12),$P47/(Assumptions!$C14*12),0)+IF((CA$5-$Q$5)&lt;=(Assumptions!$C14*12),$Q47/(Assumptions!$C14*12),0)+IF((CA$5-$R$5)&lt;=(Assumptions!$C14*12),$R47/(Assumptions!$C14*12),0)+IF((CA$5-$S$5)&lt;=(Assumptions!$C14*12),$S47/(Assumptions!$C14*12),0)+IF((CA$5-$T$5)&lt;=(Assumptions!$C14*12),$T47/(Assumptions!$C14*12),0)+IF((CA$5-$U$5)&lt;=(Assumptions!$C14*12),$U47/(Assumptions!$C14*12),0)+IF((CA$5-$V$5)&lt;=(Assumptions!$C14*12),$V47/(Assumptions!$C14*12),0)+IF((CA$5-$W$5)&lt;=(Assumptions!$C14*12),$W47/(Assumptions!$C14*12),0)+IF((CA$5-$X$5)&lt;=(Assumptions!$C14*12),$X47/(Assumptions!$C14*12),0)+IF((CA$5-$Y$5)&lt;=(Assumptions!$C14*12),$Y47/(Assumptions!$C14*12),0)+IF((CA$5-$Z$5)&lt;=(Assumptions!$C14*12),$Z47/(Assumptions!$C14*12),0)+IF((CA$5-$AA$5)&lt;=(Assumptions!$C14*12),$AA47/(Assumptions!$C14*12),0)+IF((CA$5-$AB$5)&lt;=(Assumptions!$C14*12),$AB47/(Assumptions!$C14*12),0)+IF((CA$5-$AC$5)&lt;=(Assumptions!$C14*12),$AC47/(Assumptions!$C14*12),0)+IF((CA$5-$AD$5)&lt;=(Assumptions!$C14*12),$AD47/(Assumptions!$C14*12),0)+IF((CA$5-$AE$5)&lt;=(Assumptions!$C14*12),$AE47/(Assumptions!$C14*12),0)+IF((CA$5-$AF$5)&lt;=(Assumptions!$C14*12),$AF47/(Assumptions!$C14*12),0)+IF((CA$5-$AG$5)&lt;=(Assumptions!$C14*12),$AG47/(Assumptions!$C14*12),0)+IF((CA$5-$AH$5)&lt;=(Assumptions!$C14*12),$AH47/(Assumptions!$C14*12),0)+IF((CA$5-$AI$5)&lt;=(Assumptions!$C14*12),$AI47/(Assumptions!$C14*12),0)+IF((CA$5-$AJ$5)&lt;=(Assumptions!$C14*12),$AJ47/(Assumptions!$C14*12),0)+IF((CA$5-$AK$5)&lt;=(Assumptions!$C14*12),$AK47/(Assumptions!$C14*12),0)+IF((CA$5-$AL$5)&lt;=(Assumptions!$C14*12),$AL47/(Assumptions!$C14*12),0)+IF((CA$5-$AM$5)&lt;=(Assumptions!$C14*12),$AM47/(Assumptions!$C14*12),0)+IF((CA$5-$AN$5)&lt;=(Assumptions!$C14*12),$AN47/(Assumptions!$C14*12),0)+IF((CA$5-$AO$5)&lt;=(Assumptions!$C14*12),$AO47/(Assumptions!$C14*12),0)+IF((CA$5-$AP$5)&lt;=(Assumptions!$C14*12),$AP47/(Assumptions!$C14*12),0)+IF((CA$5-$AQ$5)&lt;=(Assumptions!$C14*12),$AQ47/(Assumptions!$C14*12),0)+IF((CA$5-$AR$5)&lt;=(Assumptions!$C14*12),$AR47/(Assumptions!$C14*12),0)+IF((CA$5-$AS$5)&lt;=(Assumptions!$C14*12),$AS47/(Assumptions!$C14*12),0)+IF((CA$5-$AT$5)&lt;=(Assumptions!$C14*12),$AT47/(Assumptions!$C14*12),0)+IF((CA$5-$AU$5)&lt;=(Assumptions!$C14*12),$AU47/(Assumptions!$C14*12),0)+IF((CA$5-$AV$5)&lt;=(Assumptions!$C14*12),$AV47/(Assumptions!$C14*12),0)+IF((CA$5-$AW$5)&lt;=(Assumptions!$C14*12),$AW47/(Assumptions!$C14*12),0)+IF((CA$5-$AX$5)&lt;=(Assumptions!$C14*12),$AX47/(Assumptions!$C14*12),0)+IF((CA$5-$AY$5)&lt;=(Assumptions!$C14*12),$AY47/(Assumptions!$C14*12),0)+IF((CA$5-$AZ$5)&lt;=(Assumptions!$C14*12),$AZ47/(Assumptions!$C14*12),0)+IF((CA$5-$BA$5)&lt;=(Assumptions!$C14*12),$BA47/(Assumptions!$C14*12),0)+IF((CA$5-$BB$5)&lt;=(Assumptions!$C14*12),$BB47/(Assumptions!$C14*12),0)+IF((CA$5-$BC$5)&lt;=(Assumptions!$C14*12),$BC47/(Assumptions!$C14*12),0)+IF((CA$5-$BD$5)&lt;=(Assumptions!$C14*12),$BD47/(Assumptions!$C14*12),0)+IF((CA$5-$BE$5)&lt;=(Assumptions!$C14*12),$BE47/(Assumptions!$C14*12),0)+IF((CA$5-$BF$5)&lt;=(Assumptions!$C14*12),$BF47/(Assumptions!$C14*12),0)+IF((CA$5-$BG$5)&lt;=(Assumptions!$C14*12),$BG47/(Assumptions!$C14*12),0)+IF((CA$5-$BH$5)&lt;=(Assumptions!$C14*12),$BH47/(Assumptions!$C14*12),0)+IF((CA$5-$BI$5)&lt;=(Assumptions!$C14*12),$BI47/(Assumptions!$C14*12),0)+IF((CA$5-$BJ$5)&lt;=(Assumptions!$C14*12),$BJ47/(Assumptions!$C14*12),0)+IF((CA$5-$BK$5)&lt;=(Assumptions!$C14*12),$BK47/(Assumptions!$C14*12),0)+IF((CA$5-$BL$5)&lt;=(Assumptions!$C14*12),$BL47/(Assumptions!$C14*12),0)+IF((CA$5-$BM$5)&lt;=(Assumptions!$C14*12),$BM47/(Assumptions!$C14*12),0)+IF((CA$5-$BN$5)&lt;=(Assumptions!$C14*12),$BN47/(Assumptions!$C14*12),0)+IF((CA$5-$BO$5)&lt;=(Assumptions!$C14*12),$BO47/(Assumptions!$C14*12),0)+IF((CA$5-$BP$5)&lt;=(Assumptions!$C14*12),$BP47/(Assumptions!$C14*12),0)+IF((CA$5-$BQ$5)&lt;=(Assumptions!$C14*12),$BQ47/(Assumptions!$C14*12),0)+IF((CA$5-$BR$5)&lt;=(Assumptions!$C14*12),$BR47/(Assumptions!$C14*12),0)+IF((CA$5-$BS$5)&lt;=(Assumptions!$C14*12),$BS47/(Assumptions!$C14*12),0)+IF((CA$5-$BT$5)&lt;=(Assumptions!$C14*12),$BT47/(Assumptions!$C14*12),0)+IF((CA$5-$BU$5)&lt;=(Assumptions!$C14*12),$BU47/(Assumptions!$C14*12),0)+IF((CA$5-$BV$5)&lt;=(Assumptions!$C14*12),$BV47/(Assumptions!$C14*12),0)+IF((CA$5-$BW$5)&lt;=(Assumptions!$C14*12),$BW47/(Assumptions!$C14*12),0)+IF((CA$5-$BX$5)&lt;=(Assumptions!$C14*12),$BX47/(Assumptions!$C14*12),0)+IF((CA$5-$BY$5)&lt;=(Assumptions!$C14*12),$BY47/(Assumptions!$C14*12),0)+IF((CA$5-$BZ$5)&lt;=(Assumptions!$C14*12),$BZ47/(Assumptions!$C14*12),0)</f>
        <v>0</v>
      </c>
      <c r="CB59" s="557">
        <f>IF((CB$5-$D$5)&lt;=(Assumptions!$C14*12),$D47/(Assumptions!$C14*12),0)+IF((CB$5-$E$5)&lt;=(Assumptions!$C14*12),$E47/(Assumptions!$C14*12),0)+IF((CB$5-$F$5)&lt;=(Assumptions!$C14*12),$F47/(Assumptions!$C14*12),0)+IF((CB$5-$G$5)&lt;=(Assumptions!$C14*12),$G47/(Assumptions!$C14*12),0)+IF((CB$5-$H$5)&lt;=(Assumptions!$C14*12),$H47/(Assumptions!$C14*12),0)+IF((CB$5-$I$5)&lt;=(Assumptions!$C14*12),$I47/(Assumptions!$C14*12),0)+IF((CB$5-$J$5)&lt;=(Assumptions!$C14*12),$J47/(Assumptions!$C14*12),0)+IF((CB$5-$K$5)&lt;=(Assumptions!$C14*12),$K47/(Assumptions!$C14*12),0)+IF((CB$5-$L$5)&lt;=(Assumptions!$C14*12),$L47/(Assumptions!$C14*12),0)+IF((CB$5-$M$5)&lt;=(Assumptions!$C14*12),$M47/(Assumptions!$C14*12),0)+IF((CB$5-$N$5)&lt;=(Assumptions!$C14*12),$N47/(Assumptions!$C14*12),0)+IF((CB$5-$O$5)&lt;=(Assumptions!$C14*12),$O47/(Assumptions!$C14*12),0)+IF((CB$5-$P$5)&lt;=(Assumptions!$C14*12),$P47/(Assumptions!$C14*12),0)+IF((CB$5-$Q$5)&lt;=(Assumptions!$C14*12),$Q47/(Assumptions!$C14*12),0)+IF((CB$5-$R$5)&lt;=(Assumptions!$C14*12),$R47/(Assumptions!$C14*12),0)+IF((CB$5-$S$5)&lt;=(Assumptions!$C14*12),$S47/(Assumptions!$C14*12),0)+IF((CB$5-$T$5)&lt;=(Assumptions!$C14*12),$T47/(Assumptions!$C14*12),0)+IF((CB$5-$U$5)&lt;=(Assumptions!$C14*12),$U47/(Assumptions!$C14*12),0)+IF((CB$5-$V$5)&lt;=(Assumptions!$C14*12),$V47/(Assumptions!$C14*12),0)+IF((CB$5-$W$5)&lt;=(Assumptions!$C14*12),$W47/(Assumptions!$C14*12),0)+IF((CB$5-$X$5)&lt;=(Assumptions!$C14*12),$X47/(Assumptions!$C14*12),0)+IF((CB$5-$Y$5)&lt;=(Assumptions!$C14*12),$Y47/(Assumptions!$C14*12),0)+IF((CB$5-$Z$5)&lt;=(Assumptions!$C14*12),$Z47/(Assumptions!$C14*12),0)+IF((CB$5-$AA$5)&lt;=(Assumptions!$C14*12),$AA47/(Assumptions!$C14*12),0)+IF((CB$5-$AB$5)&lt;=(Assumptions!$C14*12),$AB47/(Assumptions!$C14*12),0)+IF((CB$5-$AC$5)&lt;=(Assumptions!$C14*12),$AC47/(Assumptions!$C14*12),0)+IF((CB$5-$AD$5)&lt;=(Assumptions!$C14*12),$AD47/(Assumptions!$C14*12),0)+IF((CB$5-$AE$5)&lt;=(Assumptions!$C14*12),$AE47/(Assumptions!$C14*12),0)+IF((CB$5-$AF$5)&lt;=(Assumptions!$C14*12),$AF47/(Assumptions!$C14*12),0)+IF((CB$5-$AG$5)&lt;=(Assumptions!$C14*12),$AG47/(Assumptions!$C14*12),0)+IF((CB$5-$AH$5)&lt;=(Assumptions!$C14*12),$AH47/(Assumptions!$C14*12),0)+IF((CB$5-$AI$5)&lt;=(Assumptions!$C14*12),$AI47/(Assumptions!$C14*12),0)+IF((CB$5-$AJ$5)&lt;=(Assumptions!$C14*12),$AJ47/(Assumptions!$C14*12),0)+IF((CB$5-$AK$5)&lt;=(Assumptions!$C14*12),$AK47/(Assumptions!$C14*12),0)+IF((CB$5-$AL$5)&lt;=(Assumptions!$C14*12),$AL47/(Assumptions!$C14*12),0)+IF((CB$5-$AM$5)&lt;=(Assumptions!$C14*12),$AM47/(Assumptions!$C14*12),0)+IF((CB$5-$AN$5)&lt;=(Assumptions!$C14*12),$AN47/(Assumptions!$C14*12),0)+IF((CB$5-$AO$5)&lt;=(Assumptions!$C14*12),$AO47/(Assumptions!$C14*12),0)+IF((CB$5-$AP$5)&lt;=(Assumptions!$C14*12),$AP47/(Assumptions!$C14*12),0)+IF((CB$5-$AQ$5)&lt;=(Assumptions!$C14*12),$AQ47/(Assumptions!$C14*12),0)+IF((CB$5-$AR$5)&lt;=(Assumptions!$C14*12),$AR47/(Assumptions!$C14*12),0)+IF((CB$5-$AS$5)&lt;=(Assumptions!$C14*12),$AS47/(Assumptions!$C14*12),0)+IF((CB$5-$AT$5)&lt;=(Assumptions!$C14*12),$AT47/(Assumptions!$C14*12),0)+IF((CB$5-$AU$5)&lt;=(Assumptions!$C14*12),$AU47/(Assumptions!$C14*12),0)+IF((CB$5-$AV$5)&lt;=(Assumptions!$C14*12),$AV47/(Assumptions!$C14*12),0)+IF((CB$5-$AW$5)&lt;=(Assumptions!$C14*12),$AW47/(Assumptions!$C14*12),0)+IF((CB$5-$AX$5)&lt;=(Assumptions!$C14*12),$AX47/(Assumptions!$C14*12),0)+IF((CB$5-$AY$5)&lt;=(Assumptions!$C14*12),$AY47/(Assumptions!$C14*12),0)+IF((CB$5-$AZ$5)&lt;=(Assumptions!$C14*12),$AZ47/(Assumptions!$C14*12),0)+IF((CB$5-$BA$5)&lt;=(Assumptions!$C14*12),$BA47/(Assumptions!$C14*12),0)+IF((CB$5-$BB$5)&lt;=(Assumptions!$C14*12),$BB47/(Assumptions!$C14*12),0)+IF((CB$5-$BC$5)&lt;=(Assumptions!$C14*12),$BC47/(Assumptions!$C14*12),0)+IF((CB$5-$BD$5)&lt;=(Assumptions!$C14*12),$BD47/(Assumptions!$C14*12),0)+IF((CB$5-$BE$5)&lt;=(Assumptions!$C14*12),$BE47/(Assumptions!$C14*12),0)+IF((CB$5-$BF$5)&lt;=(Assumptions!$C14*12),$BF47/(Assumptions!$C14*12),0)+IF((CB$5-$BG$5)&lt;=(Assumptions!$C14*12),$BG47/(Assumptions!$C14*12),0)+IF((CB$5-$BH$5)&lt;=(Assumptions!$C14*12),$BH47/(Assumptions!$C14*12),0)+IF((CB$5-$BI$5)&lt;=(Assumptions!$C14*12),$BI47/(Assumptions!$C14*12),0)+IF((CB$5-$BJ$5)&lt;=(Assumptions!$C14*12),$BJ47/(Assumptions!$C14*12),0)+IF((CB$5-$BK$5)&lt;=(Assumptions!$C14*12),$BK47/(Assumptions!$C14*12),0)+IF((CB$5-$BL$5)&lt;=(Assumptions!$C14*12),$BL47/(Assumptions!$C14*12),0)+IF((CB$5-$BM$5)&lt;=(Assumptions!$C14*12),$BM47/(Assumptions!$C14*12),0)+IF((CB$5-$BN$5)&lt;=(Assumptions!$C14*12),$BN47/(Assumptions!$C14*12),0)+IF((CB$5-$BO$5)&lt;=(Assumptions!$C14*12),$BO47/(Assumptions!$C14*12),0)+IF((CB$5-$BP$5)&lt;=(Assumptions!$C14*12),$BP47/(Assumptions!$C14*12),0)+IF((CB$5-$BQ$5)&lt;=(Assumptions!$C14*12),$BQ47/(Assumptions!$C14*12),0)+IF((CB$5-$BR$5)&lt;=(Assumptions!$C14*12),$BR47/(Assumptions!$C14*12),0)+IF((CB$5-$BS$5)&lt;=(Assumptions!$C14*12),$BS47/(Assumptions!$C14*12),0)+IF((CB$5-$BT$5)&lt;=(Assumptions!$C14*12),$BT47/(Assumptions!$C14*12),0)+IF((CB$5-$BU$5)&lt;=(Assumptions!$C14*12),$BU47/(Assumptions!$C14*12),0)+IF((CB$5-$BV$5)&lt;=(Assumptions!$C14*12),$BV47/(Assumptions!$C14*12),0)+IF((CB$5-$BW$5)&lt;=(Assumptions!$C14*12),$BW47/(Assumptions!$C14*12),0)+IF((CB$5-$BX$5)&lt;=(Assumptions!$C14*12),$BX47/(Assumptions!$C14*12),0)+IF((CB$5-$BY$5)&lt;=(Assumptions!$C14*12),$BY47/(Assumptions!$C14*12),0)+IF((CB$5-$BZ$5)&lt;=(Assumptions!$C14*12),$BZ47/(Assumptions!$C14*12),0)+IF((CB$5-$CA$5)&lt;=(Assumptions!$C14*12),$CA47/(Assumptions!$C14*12),0)</f>
        <v>0</v>
      </c>
      <c r="CC59" s="557">
        <f>IF((CC$5-$D$5)&lt;=(Assumptions!$C14*12),$D47/(Assumptions!$C14*12),0)+IF((CC$5-$E$5)&lt;=(Assumptions!$C14*12),$E47/(Assumptions!$C14*12),0)+IF((CC$5-$F$5)&lt;=(Assumptions!$C14*12),$F47/(Assumptions!$C14*12),0)+IF((CC$5-$G$5)&lt;=(Assumptions!$C14*12),$G47/(Assumptions!$C14*12),0)+IF((CC$5-$H$5)&lt;=(Assumptions!$C14*12),$H47/(Assumptions!$C14*12),0)+IF((CC$5-$I$5)&lt;=(Assumptions!$C14*12),$I47/(Assumptions!$C14*12),0)+IF((CC$5-$J$5)&lt;=(Assumptions!$C14*12),$J47/(Assumptions!$C14*12),0)+IF((CC$5-$K$5)&lt;=(Assumptions!$C14*12),$K47/(Assumptions!$C14*12),0)+IF((CC$5-$L$5)&lt;=(Assumptions!$C14*12),$L47/(Assumptions!$C14*12),0)+IF((CC$5-$M$5)&lt;=(Assumptions!$C14*12),$M47/(Assumptions!$C14*12),0)+IF((CC$5-$N$5)&lt;=(Assumptions!$C14*12),$N47/(Assumptions!$C14*12),0)+IF((CC$5-$O$5)&lt;=(Assumptions!$C14*12),$O47/(Assumptions!$C14*12),0)+IF((CC$5-$P$5)&lt;=(Assumptions!$C14*12),$P47/(Assumptions!$C14*12),0)+IF((CC$5-$Q$5)&lt;=(Assumptions!$C14*12),$Q47/(Assumptions!$C14*12),0)+IF((CC$5-$R$5)&lt;=(Assumptions!$C14*12),$R47/(Assumptions!$C14*12),0)+IF((CC$5-$S$5)&lt;=(Assumptions!$C14*12),$S47/(Assumptions!$C14*12),0)+IF((CC$5-$T$5)&lt;=(Assumptions!$C14*12),$T47/(Assumptions!$C14*12),0)+IF((CC$5-$U$5)&lt;=(Assumptions!$C14*12),$U47/(Assumptions!$C14*12),0)+IF((CC$5-$V$5)&lt;=(Assumptions!$C14*12),$V47/(Assumptions!$C14*12),0)+IF((CC$5-$W$5)&lt;=(Assumptions!$C14*12),$W47/(Assumptions!$C14*12),0)+IF((CC$5-$X$5)&lt;=(Assumptions!$C14*12),$X47/(Assumptions!$C14*12),0)+IF((CC$5-$Y$5)&lt;=(Assumptions!$C14*12),$Y47/(Assumptions!$C14*12),0)+IF((CC$5-$Z$5)&lt;=(Assumptions!$C14*12),$Z47/(Assumptions!$C14*12),0)+IF((CC$5-$AA$5)&lt;=(Assumptions!$C14*12),$AA47/(Assumptions!$C14*12),0)+IF((CC$5-$AB$5)&lt;=(Assumptions!$C14*12),$AB47/(Assumptions!$C14*12),0)+IF((CC$5-$AC$5)&lt;=(Assumptions!$C14*12),$AC47/(Assumptions!$C14*12),0)+IF((CC$5-$AD$5)&lt;=(Assumptions!$C14*12),$AD47/(Assumptions!$C14*12),0)+IF((CC$5-$AE$5)&lt;=(Assumptions!$C14*12),$AE47/(Assumptions!$C14*12),0)+IF((CC$5-$AF$5)&lt;=(Assumptions!$C14*12),$AF47/(Assumptions!$C14*12),0)+IF((CC$5-$AG$5)&lt;=(Assumptions!$C14*12),$AG47/(Assumptions!$C14*12),0)+IF((CC$5-$AH$5)&lt;=(Assumptions!$C14*12),$AH47/(Assumptions!$C14*12),0)+IF((CC$5-$AI$5)&lt;=(Assumptions!$C14*12),$AI47/(Assumptions!$C14*12),0)+IF((CC$5-$AJ$5)&lt;=(Assumptions!$C14*12),$AJ47/(Assumptions!$C14*12),0)+IF((CC$5-$AK$5)&lt;=(Assumptions!$C14*12),$AK47/(Assumptions!$C14*12),0)+IF((CC$5-$AL$5)&lt;=(Assumptions!$C14*12),$AL47/(Assumptions!$C14*12),0)+IF((CC$5-$AM$5)&lt;=(Assumptions!$C14*12),$AM47/(Assumptions!$C14*12),0)+IF((CC$5-$AN$5)&lt;=(Assumptions!$C14*12),$AN47/(Assumptions!$C14*12),0)+IF((CC$5-$AO$5)&lt;=(Assumptions!$C14*12),$AO47/(Assumptions!$C14*12),0)+IF((CC$5-$AP$5)&lt;=(Assumptions!$C14*12),$AP47/(Assumptions!$C14*12),0)+IF((CC$5-$AQ$5)&lt;=(Assumptions!$C14*12),$AQ47/(Assumptions!$C14*12),0)+IF((CC$5-$AR$5)&lt;=(Assumptions!$C14*12),$AR47/(Assumptions!$C14*12),0)+IF((CC$5-$AS$5)&lt;=(Assumptions!$C14*12),$AS47/(Assumptions!$C14*12),0)+IF((CC$5-$AT$5)&lt;=(Assumptions!$C14*12),$AT47/(Assumptions!$C14*12),0)+IF((CC$5-$AU$5)&lt;=(Assumptions!$C14*12),$AU47/(Assumptions!$C14*12),0)+IF((CC$5-$AV$5)&lt;=(Assumptions!$C14*12),$AV47/(Assumptions!$C14*12),0)+IF((CC$5-$AW$5)&lt;=(Assumptions!$C14*12),$AW47/(Assumptions!$C14*12),0)+IF((CC$5-$AX$5)&lt;=(Assumptions!$C14*12),$AX47/(Assumptions!$C14*12),0)+IF((CC$5-$AY$5)&lt;=(Assumptions!$C14*12),$AY47/(Assumptions!$C14*12),0)+IF((CC$5-$AZ$5)&lt;=(Assumptions!$C14*12),$AZ47/(Assumptions!$C14*12),0)+IF((CC$5-$BA$5)&lt;=(Assumptions!$C14*12),$BA47/(Assumptions!$C14*12),0)+IF((CC$5-$BB$5)&lt;=(Assumptions!$C14*12),$BB47/(Assumptions!$C14*12),0)+IF((CC$5-$BC$5)&lt;=(Assumptions!$C14*12),$BC47/(Assumptions!$C14*12),0)+IF((CC$5-$BD$5)&lt;=(Assumptions!$C14*12),$BD47/(Assumptions!$C14*12),0)+IF((CC$5-$BE$5)&lt;=(Assumptions!$C14*12),$BE47/(Assumptions!$C14*12),0)+IF((CC$5-$BF$5)&lt;=(Assumptions!$C14*12),$BF47/(Assumptions!$C14*12),0)+IF((CC$5-$BG$5)&lt;=(Assumptions!$C14*12),$BG47/(Assumptions!$C14*12),0)+IF((CC$5-$BH$5)&lt;=(Assumptions!$C14*12),$BH47/(Assumptions!$C14*12),0)+IF((CC$5-$BI$5)&lt;=(Assumptions!$C14*12),$BI47/(Assumptions!$C14*12),0)+IF((CC$5-$BJ$5)&lt;=(Assumptions!$C14*12),$BJ47/(Assumptions!$C14*12),0)+IF((CC$5-$BK$5)&lt;=(Assumptions!$C14*12),$BK47/(Assumptions!$C14*12),0)+IF((CC$5-$BL$5)&lt;=(Assumptions!$C14*12),$BL47/(Assumptions!$C14*12),0)+IF((CC$5-$BM$5)&lt;=(Assumptions!$C14*12),$BM47/(Assumptions!$C14*12),0)+IF((CC$5-$BN$5)&lt;=(Assumptions!$C14*12),$BN47/(Assumptions!$C14*12),0)+IF((CC$5-$BO$5)&lt;=(Assumptions!$C14*12),$BO47/(Assumptions!$C14*12),0)+IF((CC$5-$BP$5)&lt;=(Assumptions!$C14*12),$BP47/(Assumptions!$C14*12),0)+IF((CC$5-$BQ$5)&lt;=(Assumptions!$C14*12),$BQ47/(Assumptions!$C14*12),0)+IF((CC$5-$BR$5)&lt;=(Assumptions!$C14*12),$BR47/(Assumptions!$C14*12),0)+IF((CC$5-$BS$5)&lt;=(Assumptions!$C14*12),$BS47/(Assumptions!$C14*12),0)+IF((CC$5-$BT$5)&lt;=(Assumptions!$C14*12),$BT47/(Assumptions!$C14*12),0)+IF((CC$5-$BU$5)&lt;=(Assumptions!$C14*12),$BU47/(Assumptions!$C14*12),0)+IF((CC$5-$BV$5)&lt;=(Assumptions!$C14*12),$BV47/(Assumptions!$C14*12),0)+IF((CC$5-$BW$5)&lt;=(Assumptions!$C14*12),$BW47/(Assumptions!$C14*12),0)+IF((CC$5-$BX$5)&lt;=(Assumptions!$C14*12),$BX47/(Assumptions!$C14*12),0)+IF((CC$5-$BY$5)&lt;=(Assumptions!$C14*12),$BY47/(Assumptions!$C14*12),0)+IF((CC$5-$BZ$5)&lt;=(Assumptions!$C14*12),$BZ47/(Assumptions!$C14*12),0)+IF((CC$5-$CA$5)&lt;=(Assumptions!$C14*12),$CA47/(Assumptions!$C14*12),0)+IF((CC$5-$CB$5)&lt;=(Assumptions!$C14*12),$CB47/(Assumptions!$C14*12),0)</f>
        <v>0</v>
      </c>
      <c r="CD59" s="557">
        <f>IF((CD$5-$D$5)&lt;=(Assumptions!$C14*12),$D47/(Assumptions!$C14*12),0)+IF((CD$5-$E$5)&lt;=(Assumptions!$C14*12),$E47/(Assumptions!$C14*12),0)+IF((CD$5-$F$5)&lt;=(Assumptions!$C14*12),$F47/(Assumptions!$C14*12),0)+IF((CD$5-$G$5)&lt;=(Assumptions!$C14*12),$G47/(Assumptions!$C14*12),0)+IF((CD$5-$H$5)&lt;=(Assumptions!$C14*12),$H47/(Assumptions!$C14*12),0)+IF((CD$5-$I$5)&lt;=(Assumptions!$C14*12),$I47/(Assumptions!$C14*12),0)+IF((CD$5-$J$5)&lt;=(Assumptions!$C14*12),$J47/(Assumptions!$C14*12),0)+IF((CD$5-$K$5)&lt;=(Assumptions!$C14*12),$K47/(Assumptions!$C14*12),0)+IF((CD$5-$L$5)&lt;=(Assumptions!$C14*12),$L47/(Assumptions!$C14*12),0)+IF((CD$5-$M$5)&lt;=(Assumptions!$C14*12),$M47/(Assumptions!$C14*12),0)+IF((CD$5-$N$5)&lt;=(Assumptions!$C14*12),$N47/(Assumptions!$C14*12),0)+IF((CD$5-$O$5)&lt;=(Assumptions!$C14*12),$O47/(Assumptions!$C14*12),0)+IF((CD$5-$P$5)&lt;=(Assumptions!$C14*12),$P47/(Assumptions!$C14*12),0)+IF((CD$5-$Q$5)&lt;=(Assumptions!$C14*12),$Q47/(Assumptions!$C14*12),0)+IF((CD$5-$R$5)&lt;=(Assumptions!$C14*12),$R47/(Assumptions!$C14*12),0)+IF((CD$5-$S$5)&lt;=(Assumptions!$C14*12),$S47/(Assumptions!$C14*12),0)+IF((CD$5-$T$5)&lt;=(Assumptions!$C14*12),$T47/(Assumptions!$C14*12),0)+IF((CD$5-$U$5)&lt;=(Assumptions!$C14*12),$U47/(Assumptions!$C14*12),0)+IF((CD$5-$V$5)&lt;=(Assumptions!$C14*12),$V47/(Assumptions!$C14*12),0)+IF((CD$5-$W$5)&lt;=(Assumptions!$C14*12),$W47/(Assumptions!$C14*12),0)+IF((CD$5-$X$5)&lt;=(Assumptions!$C14*12),$X47/(Assumptions!$C14*12),0)+IF((CD$5-$Y$5)&lt;=(Assumptions!$C14*12),$Y47/(Assumptions!$C14*12),0)+IF((CD$5-$Z$5)&lt;=(Assumptions!$C14*12),$Z47/(Assumptions!$C14*12),0)+IF((CD$5-$AA$5)&lt;=(Assumptions!$C14*12),$AA47/(Assumptions!$C14*12),0)+IF((CD$5-$AB$5)&lt;=(Assumptions!$C14*12),$AB47/(Assumptions!$C14*12),0)+IF((CD$5-$AC$5)&lt;=(Assumptions!$C14*12),$AC47/(Assumptions!$C14*12),0)+IF((CD$5-$AD$5)&lt;=(Assumptions!$C14*12),$AD47/(Assumptions!$C14*12),0)+IF((CD$5-$AE$5)&lt;=(Assumptions!$C14*12),$AE47/(Assumptions!$C14*12),0)+IF((CD$5-$AF$5)&lt;=(Assumptions!$C14*12),$AF47/(Assumptions!$C14*12),0)+IF((CD$5-$AG$5)&lt;=(Assumptions!$C14*12),$AG47/(Assumptions!$C14*12),0)+IF((CD$5-$AH$5)&lt;=(Assumptions!$C14*12),$AH47/(Assumptions!$C14*12),0)+IF((CD$5-$AI$5)&lt;=(Assumptions!$C14*12),$AI47/(Assumptions!$C14*12),0)+IF((CD$5-$AJ$5)&lt;=(Assumptions!$C14*12),$AJ47/(Assumptions!$C14*12),0)+IF((CD$5-$AK$5)&lt;=(Assumptions!$C14*12),$AK47/(Assumptions!$C14*12),0)+IF((CD$5-$AL$5)&lt;=(Assumptions!$C14*12),$AL47/(Assumptions!$C14*12),0)+IF((CD$5-$AM$5)&lt;=(Assumptions!$C14*12),$AM47/(Assumptions!$C14*12),0)+IF((CD$5-$AN$5)&lt;=(Assumptions!$C14*12),$AN47/(Assumptions!$C14*12),0)+IF((CD$5-$AO$5)&lt;=(Assumptions!$C14*12),$AO47/(Assumptions!$C14*12),0)+IF((CD$5-$AP$5)&lt;=(Assumptions!$C14*12),$AP47/(Assumptions!$C14*12),0)+IF((CD$5-$AQ$5)&lt;=(Assumptions!$C14*12),$AQ47/(Assumptions!$C14*12),0)+IF((CD$5-$AR$5)&lt;=(Assumptions!$C14*12),$AR47/(Assumptions!$C14*12),0)+IF((CD$5-$AS$5)&lt;=(Assumptions!$C14*12),$AS47/(Assumptions!$C14*12),0)+IF((CD$5-$AT$5)&lt;=(Assumptions!$C14*12),$AT47/(Assumptions!$C14*12),0)+IF((CD$5-$AU$5)&lt;=(Assumptions!$C14*12),$AU47/(Assumptions!$C14*12),0)+IF((CD$5-$AV$5)&lt;=(Assumptions!$C14*12),$AV47/(Assumptions!$C14*12),0)+IF((CD$5-$AW$5)&lt;=(Assumptions!$C14*12),$AW47/(Assumptions!$C14*12),0)+IF((CD$5-$AX$5)&lt;=(Assumptions!$C14*12),$AX47/(Assumptions!$C14*12),0)+IF((CD$5-$AY$5)&lt;=(Assumptions!$C14*12),$AY47/(Assumptions!$C14*12),0)+IF((CD$5-$AZ$5)&lt;=(Assumptions!$C14*12),$AZ47/(Assumptions!$C14*12),0)+IF((CD$5-$BA$5)&lt;=(Assumptions!$C14*12),$BA47/(Assumptions!$C14*12),0)+IF((CD$5-$BB$5)&lt;=(Assumptions!$C14*12),$BB47/(Assumptions!$C14*12),0)+IF((CD$5-$BC$5)&lt;=(Assumptions!$C14*12),$BC47/(Assumptions!$C14*12),0)+IF((CD$5-$BD$5)&lt;=(Assumptions!$C14*12),$BD47/(Assumptions!$C14*12),0)+IF((CD$5-$BE$5)&lt;=(Assumptions!$C14*12),$BE47/(Assumptions!$C14*12),0)+IF((CD$5-$BF$5)&lt;=(Assumptions!$C14*12),$BF47/(Assumptions!$C14*12),0)+IF((CD$5-$BG$5)&lt;=(Assumptions!$C14*12),$BG47/(Assumptions!$C14*12),0)+IF((CD$5-$BH$5)&lt;=(Assumptions!$C14*12),$BH47/(Assumptions!$C14*12),0)+IF((CD$5-$BI$5)&lt;=(Assumptions!$C14*12),$BI47/(Assumptions!$C14*12),0)+IF((CD$5-$BJ$5)&lt;=(Assumptions!$C14*12),$BJ47/(Assumptions!$C14*12),0)+IF((CD$5-$BK$5)&lt;=(Assumptions!$C14*12),$BK47/(Assumptions!$C14*12),0)+IF((CD$5-$BL$5)&lt;=(Assumptions!$C14*12),$BL47/(Assumptions!$C14*12),0)+IF((CD$5-$BM$5)&lt;=(Assumptions!$C14*12),$BM47/(Assumptions!$C14*12),0)+IF((CD$5-$BN$5)&lt;=(Assumptions!$C14*12),$BN47/(Assumptions!$C14*12),0)+IF((CD$5-$BO$5)&lt;=(Assumptions!$C14*12),$BO47/(Assumptions!$C14*12),0)+IF((CD$5-$BP$5)&lt;=(Assumptions!$C14*12),$BP47/(Assumptions!$C14*12),0)+IF((CD$5-$BQ$5)&lt;=(Assumptions!$C14*12),$BQ47/(Assumptions!$C14*12),0)+IF((CD$5-$BR$5)&lt;=(Assumptions!$C14*12),$BR47/(Assumptions!$C14*12),0)+IF((CD$5-$BS$5)&lt;=(Assumptions!$C14*12),$BS47/(Assumptions!$C14*12),0)+IF((CD$5-$BT$5)&lt;=(Assumptions!$C14*12),$BT47/(Assumptions!$C14*12),0)+IF((CD$5-$BU$5)&lt;=(Assumptions!$C14*12),$BU47/(Assumptions!$C14*12),0)+IF((CD$5-$BV$5)&lt;=(Assumptions!$C14*12),$BV47/(Assumptions!$C14*12),0)+IF((CD$5-$BW$5)&lt;=(Assumptions!$C14*12),$BW47/(Assumptions!$C14*12),0)+IF((CD$5-$BX$5)&lt;=(Assumptions!$C14*12),$BX47/(Assumptions!$C14*12),0)+IF((CD$5-$BY$5)&lt;=(Assumptions!$C14*12),$BY47/(Assumptions!$C14*12),0)+IF((CD$5-$BZ$5)&lt;=(Assumptions!$C14*12),$BZ47/(Assumptions!$C14*12),0)+IF((CD$5-$CA$5)&lt;=(Assumptions!$C14*12),$CA47/(Assumptions!$C14*12),0)+IF((CD$5-$CB$5)&lt;=(Assumptions!$C14*12),$CB47/(Assumptions!$C14*12),0)+IF((CD$5-$CC$5)&lt;=(Assumptions!$C14*12),$CC47/(Assumptions!$C14*12),0)</f>
        <v>0</v>
      </c>
      <c r="CE59" s="557">
        <f>IF((CE$5-$D$5)&lt;=(Assumptions!$C14*12),$D47/(Assumptions!$C14*12),0)+IF((CE$5-$E$5)&lt;=(Assumptions!$C14*12),$E47/(Assumptions!$C14*12),0)+IF((CE$5-$F$5)&lt;=(Assumptions!$C14*12),$F47/(Assumptions!$C14*12),0)+IF((CE$5-$G$5)&lt;=(Assumptions!$C14*12),$G47/(Assumptions!$C14*12),0)+IF((CE$5-$H$5)&lt;=(Assumptions!$C14*12),$H47/(Assumptions!$C14*12),0)+IF((CE$5-$I$5)&lt;=(Assumptions!$C14*12),$I47/(Assumptions!$C14*12),0)+IF((CE$5-$J$5)&lt;=(Assumptions!$C14*12),$J47/(Assumptions!$C14*12),0)+IF((CE$5-$K$5)&lt;=(Assumptions!$C14*12),$K47/(Assumptions!$C14*12),0)+IF((CE$5-$L$5)&lt;=(Assumptions!$C14*12),$L47/(Assumptions!$C14*12),0)+IF((CE$5-$M$5)&lt;=(Assumptions!$C14*12),$M47/(Assumptions!$C14*12),0)+IF((CE$5-$N$5)&lt;=(Assumptions!$C14*12),$N47/(Assumptions!$C14*12),0)+IF((CE$5-$O$5)&lt;=(Assumptions!$C14*12),$O47/(Assumptions!$C14*12),0)+IF((CE$5-$P$5)&lt;=(Assumptions!$C14*12),$P47/(Assumptions!$C14*12),0)+IF((CE$5-$Q$5)&lt;=(Assumptions!$C14*12),$Q47/(Assumptions!$C14*12),0)+IF((CE$5-$R$5)&lt;=(Assumptions!$C14*12),$R47/(Assumptions!$C14*12),0)+IF((CE$5-$S$5)&lt;=(Assumptions!$C14*12),$S47/(Assumptions!$C14*12),0)+IF((CE$5-$T$5)&lt;=(Assumptions!$C14*12),$T47/(Assumptions!$C14*12),0)+IF((CE$5-$U$5)&lt;=(Assumptions!$C14*12),$U47/(Assumptions!$C14*12),0)+IF((CE$5-$V$5)&lt;=(Assumptions!$C14*12),$V47/(Assumptions!$C14*12),0)+IF((CE$5-$W$5)&lt;=(Assumptions!$C14*12),$W47/(Assumptions!$C14*12),0)+IF((CE$5-$X$5)&lt;=(Assumptions!$C14*12),$X47/(Assumptions!$C14*12),0)+IF((CE$5-$Y$5)&lt;=(Assumptions!$C14*12),$Y47/(Assumptions!$C14*12),0)+IF((CE$5-$Z$5)&lt;=(Assumptions!$C14*12),$Z47/(Assumptions!$C14*12),0)+IF((CE$5-$AA$5)&lt;=(Assumptions!$C14*12),$AA47/(Assumptions!$C14*12),0)+IF((CE$5-$AB$5)&lt;=(Assumptions!$C14*12),$AB47/(Assumptions!$C14*12),0)+IF((CE$5-$AC$5)&lt;=(Assumptions!$C14*12),$AC47/(Assumptions!$C14*12),0)+IF((CE$5-$AD$5)&lt;=(Assumptions!$C14*12),$AD47/(Assumptions!$C14*12),0)+IF((CE$5-$AE$5)&lt;=(Assumptions!$C14*12),$AE47/(Assumptions!$C14*12),0)+IF((CE$5-$AF$5)&lt;=(Assumptions!$C14*12),$AF47/(Assumptions!$C14*12),0)+IF((CE$5-$AG$5)&lt;=(Assumptions!$C14*12),$AG47/(Assumptions!$C14*12),0)+IF((CE$5-$AH$5)&lt;=(Assumptions!$C14*12),$AH47/(Assumptions!$C14*12),0)+IF((CE$5-$AI$5)&lt;=(Assumptions!$C14*12),$AI47/(Assumptions!$C14*12),0)+IF((CE$5-$AJ$5)&lt;=(Assumptions!$C14*12),$AJ47/(Assumptions!$C14*12),0)+IF((CE$5-$AK$5)&lt;=(Assumptions!$C14*12),$AK47/(Assumptions!$C14*12),0)+IF((CE$5-$AL$5)&lt;=(Assumptions!$C14*12),$AL47/(Assumptions!$C14*12),0)+IF((CE$5-$AM$5)&lt;=(Assumptions!$C14*12),$AM47/(Assumptions!$C14*12),0)+IF((CE$5-$AN$5)&lt;=(Assumptions!$C14*12),$AN47/(Assumptions!$C14*12),0)+IF((CE$5-$AO$5)&lt;=(Assumptions!$C14*12),$AO47/(Assumptions!$C14*12),0)+IF((CE$5-$AP$5)&lt;=(Assumptions!$C14*12),$AP47/(Assumptions!$C14*12),0)+IF((CE$5-$AQ$5)&lt;=(Assumptions!$C14*12),$AQ47/(Assumptions!$C14*12),0)+IF((CE$5-$AR$5)&lt;=(Assumptions!$C14*12),$AR47/(Assumptions!$C14*12),0)+IF((CE$5-$AS$5)&lt;=(Assumptions!$C14*12),$AS47/(Assumptions!$C14*12),0)+IF((CE$5-$AT$5)&lt;=(Assumptions!$C14*12),$AT47/(Assumptions!$C14*12),0)+IF((CE$5-$AU$5)&lt;=(Assumptions!$C14*12),$AU47/(Assumptions!$C14*12),0)+IF((CE$5-$AV$5)&lt;=(Assumptions!$C14*12),$AV47/(Assumptions!$C14*12),0)+IF((CE$5-$AW$5)&lt;=(Assumptions!$C14*12),$AW47/(Assumptions!$C14*12),0)+IF((CE$5-$AX$5)&lt;=(Assumptions!$C14*12),$AX47/(Assumptions!$C14*12),0)+IF((CE$5-$AY$5)&lt;=(Assumptions!$C14*12),$AY47/(Assumptions!$C14*12),0)+IF((CE$5-$AZ$5)&lt;=(Assumptions!$C14*12),$AZ47/(Assumptions!$C14*12),0)+IF((CE$5-$BA$5)&lt;=(Assumptions!$C14*12),$BA47/(Assumptions!$C14*12),0)+IF((CE$5-$BB$5)&lt;=(Assumptions!$C14*12),$BB47/(Assumptions!$C14*12),0)+IF((CE$5-$BC$5)&lt;=(Assumptions!$C14*12),$BC47/(Assumptions!$C14*12),0)+IF((CE$5-$BD$5)&lt;=(Assumptions!$C14*12),$BD47/(Assumptions!$C14*12),0)+IF((CE$5-$BE$5)&lt;=(Assumptions!$C14*12),$BE47/(Assumptions!$C14*12),0)+IF((CE$5-$BF$5)&lt;=(Assumptions!$C14*12),$BF47/(Assumptions!$C14*12),0)+IF((CE$5-$BG$5)&lt;=(Assumptions!$C14*12),$BG47/(Assumptions!$C14*12),0)+IF((CE$5-$BH$5)&lt;=(Assumptions!$C14*12),$BH47/(Assumptions!$C14*12),0)+IF((CE$5-$BI$5)&lt;=(Assumptions!$C14*12),$BI47/(Assumptions!$C14*12),0)+IF((CE$5-$BJ$5)&lt;=(Assumptions!$C14*12),$BJ47/(Assumptions!$C14*12),0)+IF((CE$5-$BK$5)&lt;=(Assumptions!$C14*12),$BK47/(Assumptions!$C14*12),0)+IF((CE$5-$BL$5)&lt;=(Assumptions!$C14*12),$BL47/(Assumptions!$C14*12),0)+IF((CE$5-$BM$5)&lt;=(Assumptions!$C14*12),$BM47/(Assumptions!$C14*12),0)+IF((CE$5-$BN$5)&lt;=(Assumptions!$C14*12),$BN47/(Assumptions!$C14*12),0)+IF((CE$5-$BO$5)&lt;=(Assumptions!$C14*12),$BO47/(Assumptions!$C14*12),0)+IF((CE$5-$BP$5)&lt;=(Assumptions!$C14*12),$BP47/(Assumptions!$C14*12),0)+IF((CE$5-$BQ$5)&lt;=(Assumptions!$C14*12),$BQ47/(Assumptions!$C14*12),0)+IF((CE$5-$BR$5)&lt;=(Assumptions!$C14*12),$BR47/(Assumptions!$C14*12),0)+IF((CE$5-$BS$5)&lt;=(Assumptions!$C14*12),$BS47/(Assumptions!$C14*12),0)+IF((CE$5-$BT$5)&lt;=(Assumptions!$C14*12),$BT47/(Assumptions!$C14*12),0)+IF((CE$5-$BU$5)&lt;=(Assumptions!$C14*12),$BU47/(Assumptions!$C14*12),0)+IF((CE$5-$BV$5)&lt;=(Assumptions!$C14*12),$BV47/(Assumptions!$C14*12),0)+IF((CE$5-$BW$5)&lt;=(Assumptions!$C14*12),$BW47/(Assumptions!$C14*12),0)+IF((CE$5-$BX$5)&lt;=(Assumptions!$C14*12),$BX47/(Assumptions!$C14*12),0)+IF((CE$5-$BY$5)&lt;=(Assumptions!$C14*12),$BY47/(Assumptions!$C14*12),0)+IF((CE$5-$BZ$5)&lt;=(Assumptions!$C14*12),$BZ47/(Assumptions!$C14*12),0)+IF((CE$5-$CA$5)&lt;=(Assumptions!$C14*12),$CA47/(Assumptions!$C14*12),0)+IF((CE$5-$CB$5)&lt;=(Assumptions!$C14*12),$CB47/(Assumptions!$C14*12),0)+IF((CE$5-$CC$5)&lt;=(Assumptions!$C14*12),$CC47/(Assumptions!$C14*12),0)+IF((CE$5-$CD$5)&lt;=(Assumptions!$C14*12),$CD47/(Assumptions!$C14*12),0)</f>
        <v>0</v>
      </c>
      <c r="CF59" s="557">
        <f>IF((CF$5-$D$5)&lt;=(Assumptions!$C14*12),$D47/(Assumptions!$C14*12),0)+IF((CF$5-$E$5)&lt;=(Assumptions!$C14*12),$E47/(Assumptions!$C14*12),0)+IF((CF$5-$F$5)&lt;=(Assumptions!$C14*12),$F47/(Assumptions!$C14*12),0)+IF((CF$5-$G$5)&lt;=(Assumptions!$C14*12),$G47/(Assumptions!$C14*12),0)+IF((CF$5-$H$5)&lt;=(Assumptions!$C14*12),$H47/(Assumptions!$C14*12),0)+IF((CF$5-$I$5)&lt;=(Assumptions!$C14*12),$I47/(Assumptions!$C14*12),0)+IF((CF$5-$J$5)&lt;=(Assumptions!$C14*12),$J47/(Assumptions!$C14*12),0)+IF((CF$5-$K$5)&lt;=(Assumptions!$C14*12),$K47/(Assumptions!$C14*12),0)+IF((CF$5-$L$5)&lt;=(Assumptions!$C14*12),$L47/(Assumptions!$C14*12),0)+IF((CF$5-$M$5)&lt;=(Assumptions!$C14*12),$M47/(Assumptions!$C14*12),0)+IF((CF$5-$N$5)&lt;=(Assumptions!$C14*12),$N47/(Assumptions!$C14*12),0)+IF((CF$5-$O$5)&lt;=(Assumptions!$C14*12),$O47/(Assumptions!$C14*12),0)+IF((CF$5-$P$5)&lt;=(Assumptions!$C14*12),$P47/(Assumptions!$C14*12),0)+IF((CF$5-$Q$5)&lt;=(Assumptions!$C14*12),$Q47/(Assumptions!$C14*12),0)+IF((CF$5-$R$5)&lt;=(Assumptions!$C14*12),$R47/(Assumptions!$C14*12),0)+IF((CF$5-$S$5)&lt;=(Assumptions!$C14*12),$S47/(Assumptions!$C14*12),0)+IF((CF$5-$T$5)&lt;=(Assumptions!$C14*12),$T47/(Assumptions!$C14*12),0)+IF((CF$5-$U$5)&lt;=(Assumptions!$C14*12),$U47/(Assumptions!$C14*12),0)+IF((CF$5-$V$5)&lt;=(Assumptions!$C14*12),$V47/(Assumptions!$C14*12),0)+IF((CF$5-$W$5)&lt;=(Assumptions!$C14*12),$W47/(Assumptions!$C14*12),0)+IF((CF$5-$X$5)&lt;=(Assumptions!$C14*12),$X47/(Assumptions!$C14*12),0)+IF((CF$5-$Y$5)&lt;=(Assumptions!$C14*12),$Y47/(Assumptions!$C14*12),0)+IF((CF$5-$Z$5)&lt;=(Assumptions!$C14*12),$Z47/(Assumptions!$C14*12),0)+IF((CF$5-$AA$5)&lt;=(Assumptions!$C14*12),$AA47/(Assumptions!$C14*12),0)+IF((CF$5-$AB$5)&lt;=(Assumptions!$C14*12),$AB47/(Assumptions!$C14*12),0)+IF((CF$5-$AC$5)&lt;=(Assumptions!$C14*12),$AC47/(Assumptions!$C14*12),0)+IF((CF$5-$AD$5)&lt;=(Assumptions!$C14*12),$AD47/(Assumptions!$C14*12),0)+IF((CF$5-$AE$5)&lt;=(Assumptions!$C14*12),$AE47/(Assumptions!$C14*12),0)+IF((CF$5-$AF$5)&lt;=(Assumptions!$C14*12),$AF47/(Assumptions!$C14*12),0)+IF((CF$5-$AG$5)&lt;=(Assumptions!$C14*12),$AG47/(Assumptions!$C14*12),0)+IF((CF$5-$AH$5)&lt;=(Assumptions!$C14*12),$AH47/(Assumptions!$C14*12),0)+IF((CF$5-$AI$5)&lt;=(Assumptions!$C14*12),$AI47/(Assumptions!$C14*12),0)+IF((CF$5-$AJ$5)&lt;=(Assumptions!$C14*12),$AJ47/(Assumptions!$C14*12),0)+IF((CF$5-$AK$5)&lt;=(Assumptions!$C14*12),$AK47/(Assumptions!$C14*12),0)+IF((CF$5-$AL$5)&lt;=(Assumptions!$C14*12),$AL47/(Assumptions!$C14*12),0)+IF((CF$5-$AM$5)&lt;=(Assumptions!$C14*12),$AM47/(Assumptions!$C14*12),0)+IF((CF$5-$AN$5)&lt;=(Assumptions!$C14*12),$AN47/(Assumptions!$C14*12),0)+IF((CF$5-$AO$5)&lt;=(Assumptions!$C14*12),$AO47/(Assumptions!$C14*12),0)+IF((CF$5-$AP$5)&lt;=(Assumptions!$C14*12),$AP47/(Assumptions!$C14*12),0)+IF((CF$5-$AQ$5)&lt;=(Assumptions!$C14*12),$AQ47/(Assumptions!$C14*12),0)+IF((CF$5-$AR$5)&lt;=(Assumptions!$C14*12),$AR47/(Assumptions!$C14*12),0)+IF((CF$5-$AS$5)&lt;=(Assumptions!$C14*12),$AS47/(Assumptions!$C14*12),0)+IF((CF$5-$AT$5)&lt;=(Assumptions!$C14*12),$AT47/(Assumptions!$C14*12),0)+IF((CF$5-$AU$5)&lt;=(Assumptions!$C14*12),$AU47/(Assumptions!$C14*12),0)+IF((CF$5-$AV$5)&lt;=(Assumptions!$C14*12),$AV47/(Assumptions!$C14*12),0)+IF((CF$5-$AW$5)&lt;=(Assumptions!$C14*12),$AW47/(Assumptions!$C14*12),0)+IF((CF$5-$AX$5)&lt;=(Assumptions!$C14*12),$AX47/(Assumptions!$C14*12),0)+IF((CF$5-$AY$5)&lt;=(Assumptions!$C14*12),$AY47/(Assumptions!$C14*12),0)+IF((CF$5-$AZ$5)&lt;=(Assumptions!$C14*12),$AZ47/(Assumptions!$C14*12),0)+IF((CF$5-$BA$5)&lt;=(Assumptions!$C14*12),$BA47/(Assumptions!$C14*12),0)+IF((CF$5-$BB$5)&lt;=(Assumptions!$C14*12),$BB47/(Assumptions!$C14*12),0)+IF((CF$5-$BC$5)&lt;=(Assumptions!$C14*12),$BC47/(Assumptions!$C14*12),0)+IF((CF$5-$BD$5)&lt;=(Assumptions!$C14*12),$BD47/(Assumptions!$C14*12),0)+IF((CF$5-$BE$5)&lt;=(Assumptions!$C14*12),$BE47/(Assumptions!$C14*12),0)+IF((CF$5-$BF$5)&lt;=(Assumptions!$C14*12),$BF47/(Assumptions!$C14*12),0)+IF((CF$5-$BG$5)&lt;=(Assumptions!$C14*12),$BG47/(Assumptions!$C14*12),0)+IF((CF$5-$BH$5)&lt;=(Assumptions!$C14*12),$BH47/(Assumptions!$C14*12),0)+IF((CF$5-$BI$5)&lt;=(Assumptions!$C14*12),$BI47/(Assumptions!$C14*12),0)+IF((CF$5-$BJ$5)&lt;=(Assumptions!$C14*12),$BJ47/(Assumptions!$C14*12),0)+IF((CF$5-$BK$5)&lt;=(Assumptions!$C14*12),$BK47/(Assumptions!$C14*12),0)+IF((CF$5-$BL$5)&lt;=(Assumptions!$C14*12),$BL47/(Assumptions!$C14*12),0)+IF((CF$5-$BM$5)&lt;=(Assumptions!$C14*12),$BM47/(Assumptions!$C14*12),0)+IF((CF$5-$BN$5)&lt;=(Assumptions!$C14*12),$BN47/(Assumptions!$C14*12),0)+IF((CF$5-$BO$5)&lt;=(Assumptions!$C14*12),$BO47/(Assumptions!$C14*12),0)+IF((CF$5-$BP$5)&lt;=(Assumptions!$C14*12),$BP47/(Assumptions!$C14*12),0)+IF((CF$5-$BQ$5)&lt;=(Assumptions!$C14*12),$BQ47/(Assumptions!$C14*12),0)+IF((CF$5-$BR$5)&lt;=(Assumptions!$C14*12),$BR47/(Assumptions!$C14*12),0)+IF((CF$5-$BS$5)&lt;=(Assumptions!$C14*12),$BS47/(Assumptions!$C14*12),0)+IF((CF$5-$BT$5)&lt;=(Assumptions!$C14*12),$BT47/(Assumptions!$C14*12),0)+IF((CF$5-$BU$5)&lt;=(Assumptions!$C14*12),$BU47/(Assumptions!$C14*12),0)+IF((CF$5-$BV$5)&lt;=(Assumptions!$C14*12),$BV47/(Assumptions!$C14*12),0)+IF((CF$5-$BW$5)&lt;=(Assumptions!$C14*12),$BW47/(Assumptions!$C14*12),0)+IF((CF$5-$BX$5)&lt;=(Assumptions!$C14*12),$BX47/(Assumptions!$C14*12),0)+IF((CF$5-$BY$5)&lt;=(Assumptions!$C14*12),$BY47/(Assumptions!$C14*12),0)+IF((CF$5-$BZ$5)&lt;=(Assumptions!$C14*12),$BZ47/(Assumptions!$C14*12),0)+IF((CF$5-$CA$5)&lt;=(Assumptions!$C14*12),$CA47/(Assumptions!$C14*12),0)+IF((CF$5-$CB$5)&lt;=(Assumptions!$C14*12),$CB47/(Assumptions!$C14*12),0)+IF((CF$5-$CC$5)&lt;=(Assumptions!$C14*12),$CC47/(Assumptions!$C14*12),0)+IF((CF$5-$CD$5)&lt;=(Assumptions!$C14*12),$CD47/(Assumptions!$C14*12),0)+IF((CF$5-$CE$5)&lt;=(Assumptions!$C14*12),$CE47/(Assumptions!$C14*12),0)</f>
        <v>0</v>
      </c>
      <c r="CG59" s="557">
        <f>IF((CG$5-$D$5)&lt;=(Assumptions!$C14*12),$D47/(Assumptions!$C14*12),0)+IF((CG$5-$E$5)&lt;=(Assumptions!$C14*12),$E47/(Assumptions!$C14*12),0)+IF((CG$5-$F$5)&lt;=(Assumptions!$C14*12),$F47/(Assumptions!$C14*12),0)+IF((CG$5-$G$5)&lt;=(Assumptions!$C14*12),$G47/(Assumptions!$C14*12),0)+IF((CG$5-$H$5)&lt;=(Assumptions!$C14*12),$H47/(Assumptions!$C14*12),0)+IF((CG$5-$I$5)&lt;=(Assumptions!$C14*12),$I47/(Assumptions!$C14*12),0)+IF((CG$5-$J$5)&lt;=(Assumptions!$C14*12),$J47/(Assumptions!$C14*12),0)+IF((CG$5-$K$5)&lt;=(Assumptions!$C14*12),$K47/(Assumptions!$C14*12),0)+IF((CG$5-$L$5)&lt;=(Assumptions!$C14*12),$L47/(Assumptions!$C14*12),0)+IF((CG$5-$M$5)&lt;=(Assumptions!$C14*12),$M47/(Assumptions!$C14*12),0)+IF((CG$5-$N$5)&lt;=(Assumptions!$C14*12),$N47/(Assumptions!$C14*12),0)+IF((CG$5-$O$5)&lt;=(Assumptions!$C14*12),$O47/(Assumptions!$C14*12),0)+IF((CG$5-$P$5)&lt;=(Assumptions!$C14*12),$P47/(Assumptions!$C14*12),0)+IF((CG$5-$Q$5)&lt;=(Assumptions!$C14*12),$Q47/(Assumptions!$C14*12),0)+IF((CG$5-$R$5)&lt;=(Assumptions!$C14*12),$R47/(Assumptions!$C14*12),0)+IF((CG$5-$S$5)&lt;=(Assumptions!$C14*12),$S47/(Assumptions!$C14*12),0)+IF((CG$5-$T$5)&lt;=(Assumptions!$C14*12),$T47/(Assumptions!$C14*12),0)+IF((CG$5-$U$5)&lt;=(Assumptions!$C14*12),$U47/(Assumptions!$C14*12),0)+IF((CG$5-$V$5)&lt;=(Assumptions!$C14*12),$V47/(Assumptions!$C14*12),0)+IF((CG$5-$W$5)&lt;=(Assumptions!$C14*12),$W47/(Assumptions!$C14*12),0)+IF((CG$5-$X$5)&lt;=(Assumptions!$C14*12),$X47/(Assumptions!$C14*12),0)+IF((CG$5-$Y$5)&lt;=(Assumptions!$C14*12),$Y47/(Assumptions!$C14*12),0)+IF((CG$5-$Z$5)&lt;=(Assumptions!$C14*12),$Z47/(Assumptions!$C14*12),0)+IF((CG$5-$AA$5)&lt;=(Assumptions!$C14*12),$AA47/(Assumptions!$C14*12),0)+IF((CG$5-$AB$5)&lt;=(Assumptions!$C14*12),$AB47/(Assumptions!$C14*12),0)+IF((CG$5-$AC$5)&lt;=(Assumptions!$C14*12),$AC47/(Assumptions!$C14*12),0)+IF((CG$5-$AD$5)&lt;=(Assumptions!$C14*12),$AD47/(Assumptions!$C14*12),0)+IF((CG$5-$AE$5)&lt;=(Assumptions!$C14*12),$AE47/(Assumptions!$C14*12),0)+IF((CG$5-$AF$5)&lt;=(Assumptions!$C14*12),$AF47/(Assumptions!$C14*12),0)+IF((CG$5-$AG$5)&lt;=(Assumptions!$C14*12),$AG47/(Assumptions!$C14*12),0)+IF((CG$5-$AH$5)&lt;=(Assumptions!$C14*12),$AH47/(Assumptions!$C14*12),0)+IF((CG$5-$AI$5)&lt;=(Assumptions!$C14*12),$AI47/(Assumptions!$C14*12),0)+IF((CG$5-$AJ$5)&lt;=(Assumptions!$C14*12),$AJ47/(Assumptions!$C14*12),0)+IF((CG$5-$AK$5)&lt;=(Assumptions!$C14*12),$AK47/(Assumptions!$C14*12),0)+IF((CG$5-$AL$5)&lt;=(Assumptions!$C14*12),$AL47/(Assumptions!$C14*12),0)+IF((CG$5-$AM$5)&lt;=(Assumptions!$C14*12),$AM47/(Assumptions!$C14*12),0)+IF((CG$5-$AN$5)&lt;=(Assumptions!$C14*12),$AN47/(Assumptions!$C14*12),0)+IF((CG$5-$AO$5)&lt;=(Assumptions!$C14*12),$AO47/(Assumptions!$C14*12),0)+IF((CG$5-$AP$5)&lt;=(Assumptions!$C14*12),$AP47/(Assumptions!$C14*12),0)+IF((CG$5-$AQ$5)&lt;=(Assumptions!$C14*12),$AQ47/(Assumptions!$C14*12),0)+IF((CG$5-$AR$5)&lt;=(Assumptions!$C14*12),$AR47/(Assumptions!$C14*12),0)+IF((CG$5-$AS$5)&lt;=(Assumptions!$C14*12),$AS47/(Assumptions!$C14*12),0)+IF((CG$5-$AT$5)&lt;=(Assumptions!$C14*12),$AT47/(Assumptions!$C14*12),0)+IF((CG$5-$AU$5)&lt;=(Assumptions!$C14*12),$AU47/(Assumptions!$C14*12),0)+IF((CG$5-$AV$5)&lt;=(Assumptions!$C14*12),$AV47/(Assumptions!$C14*12),0)+IF((CG$5-$AW$5)&lt;=(Assumptions!$C14*12),$AW47/(Assumptions!$C14*12),0)+IF((CG$5-$AX$5)&lt;=(Assumptions!$C14*12),$AX47/(Assumptions!$C14*12),0)+IF((CG$5-$AY$5)&lt;=(Assumptions!$C14*12),$AY47/(Assumptions!$C14*12),0)+IF((CG$5-$AZ$5)&lt;=(Assumptions!$C14*12),$AZ47/(Assumptions!$C14*12),0)+IF((CG$5-$BA$5)&lt;=(Assumptions!$C14*12),$BA47/(Assumptions!$C14*12),0)+IF((CG$5-$BB$5)&lt;=(Assumptions!$C14*12),$BB47/(Assumptions!$C14*12),0)+IF((CG$5-$BC$5)&lt;=(Assumptions!$C14*12),$BC47/(Assumptions!$C14*12),0)+IF((CG$5-$BD$5)&lt;=(Assumptions!$C14*12),$BD47/(Assumptions!$C14*12),0)+IF((CG$5-$BE$5)&lt;=(Assumptions!$C14*12),$BE47/(Assumptions!$C14*12),0)+IF((CG$5-$BF$5)&lt;=(Assumptions!$C14*12),$BF47/(Assumptions!$C14*12),0)+IF((CG$5-$BG$5)&lt;=(Assumptions!$C14*12),$BG47/(Assumptions!$C14*12),0)+IF((CG$5-$BH$5)&lt;=(Assumptions!$C14*12),$BH47/(Assumptions!$C14*12),0)+IF((CG$5-$BI$5)&lt;=(Assumptions!$C14*12),$BI47/(Assumptions!$C14*12),0)+IF((CG$5-$BJ$5)&lt;=(Assumptions!$C14*12),$BJ47/(Assumptions!$C14*12),0)+IF((CG$5-$BK$5)&lt;=(Assumptions!$C14*12),$BK47/(Assumptions!$C14*12),0)+IF((CG$5-$BL$5)&lt;=(Assumptions!$C14*12),$BL47/(Assumptions!$C14*12),0)+IF((CG$5-$BM$5)&lt;=(Assumptions!$C14*12),$BM47/(Assumptions!$C14*12),0)+IF((CG$5-$BN$5)&lt;=(Assumptions!$C14*12),$BN47/(Assumptions!$C14*12),0)+IF((CG$5-$BO$5)&lt;=(Assumptions!$C14*12),$BO47/(Assumptions!$C14*12),0)+IF((CG$5-$BP$5)&lt;=(Assumptions!$C14*12),$BP47/(Assumptions!$C14*12),0)+IF((CG$5-$BQ$5)&lt;=(Assumptions!$C14*12),$BQ47/(Assumptions!$C14*12),0)+IF((CG$5-$BR$5)&lt;=(Assumptions!$C14*12),$BR47/(Assumptions!$C14*12),0)+IF((CG$5-$BS$5)&lt;=(Assumptions!$C14*12),$BS47/(Assumptions!$C14*12),0)+IF((CG$5-$BT$5)&lt;=(Assumptions!$C14*12),$BT47/(Assumptions!$C14*12),0)+IF((CG$5-$BU$5)&lt;=(Assumptions!$C14*12),$BU47/(Assumptions!$C14*12),0)+IF((CG$5-$BV$5)&lt;=(Assumptions!$C14*12),$BV47/(Assumptions!$C14*12),0)+IF((CG$5-$BW$5)&lt;=(Assumptions!$C14*12),$BW47/(Assumptions!$C14*12),0)+IF((CG$5-$BX$5)&lt;=(Assumptions!$C14*12),$BX47/(Assumptions!$C14*12),0)+IF((CG$5-$BY$5)&lt;=(Assumptions!$C14*12),$BY47/(Assumptions!$C14*12),0)+IF((CG$5-$BZ$5)&lt;=(Assumptions!$C14*12),$BZ47/(Assumptions!$C14*12),0)+IF((CG$5-$CA$5)&lt;=(Assumptions!$C14*12),$CA47/(Assumptions!$C14*12),0)+IF((CG$5-$CB$5)&lt;=(Assumptions!$C14*12),$CB47/(Assumptions!$C14*12),0)+IF((CG$5-$CC$5)&lt;=(Assumptions!$C14*12),$CC47/(Assumptions!$C14*12),0)+IF((CG$5-$CD$5)&lt;=(Assumptions!$C14*12),$CD47/(Assumptions!$C14*12),0)+IF((CG$5-$CE$5)&lt;=(Assumptions!$C14*12),$CE47/(Assumptions!$C14*12),0)+IF((CG$5-$CF$5)&lt;=(Assumptions!$C14*12),$CF47/(Assumptions!$C14*12),0)</f>
        <v>0</v>
      </c>
      <c r="CH59" s="557">
        <f>IF((CH$5-$D$5)&lt;=(Assumptions!$C14*12),$D47/(Assumptions!$C14*12),0)+IF((CH$5-$E$5)&lt;=(Assumptions!$C14*12),$E47/(Assumptions!$C14*12),0)+IF((CH$5-$F$5)&lt;=(Assumptions!$C14*12),$F47/(Assumptions!$C14*12),0)+IF((CH$5-$G$5)&lt;=(Assumptions!$C14*12),$G47/(Assumptions!$C14*12),0)+IF((CH$5-$H$5)&lt;=(Assumptions!$C14*12),$H47/(Assumptions!$C14*12),0)+IF((CH$5-$I$5)&lt;=(Assumptions!$C14*12),$I47/(Assumptions!$C14*12),0)+IF((CH$5-$J$5)&lt;=(Assumptions!$C14*12),$J47/(Assumptions!$C14*12),0)+IF((CH$5-$K$5)&lt;=(Assumptions!$C14*12),$K47/(Assumptions!$C14*12),0)+IF((CH$5-$L$5)&lt;=(Assumptions!$C14*12),$L47/(Assumptions!$C14*12),0)+IF((CH$5-$M$5)&lt;=(Assumptions!$C14*12),$M47/(Assumptions!$C14*12),0)+IF((CH$5-$N$5)&lt;=(Assumptions!$C14*12),$N47/(Assumptions!$C14*12),0)+IF((CH$5-$O$5)&lt;=(Assumptions!$C14*12),$O47/(Assumptions!$C14*12),0)+IF((CH$5-$P$5)&lt;=(Assumptions!$C14*12),$P47/(Assumptions!$C14*12),0)+IF((CH$5-$Q$5)&lt;=(Assumptions!$C14*12),$Q47/(Assumptions!$C14*12),0)+IF((CH$5-$R$5)&lt;=(Assumptions!$C14*12),$R47/(Assumptions!$C14*12),0)+IF((CH$5-$S$5)&lt;=(Assumptions!$C14*12),$S47/(Assumptions!$C14*12),0)+IF((CH$5-$T$5)&lt;=(Assumptions!$C14*12),$T47/(Assumptions!$C14*12),0)+IF((CH$5-$U$5)&lt;=(Assumptions!$C14*12),$U47/(Assumptions!$C14*12),0)+IF((CH$5-$V$5)&lt;=(Assumptions!$C14*12),$V47/(Assumptions!$C14*12),0)+IF((CH$5-$W$5)&lt;=(Assumptions!$C14*12),$W47/(Assumptions!$C14*12),0)+IF((CH$5-$X$5)&lt;=(Assumptions!$C14*12),$X47/(Assumptions!$C14*12),0)+IF((CH$5-$Y$5)&lt;=(Assumptions!$C14*12),$Y47/(Assumptions!$C14*12),0)+IF((CH$5-$Z$5)&lt;=(Assumptions!$C14*12),$Z47/(Assumptions!$C14*12),0)+IF((CH$5-$AA$5)&lt;=(Assumptions!$C14*12),$AA47/(Assumptions!$C14*12),0)+IF((CH$5-$AB$5)&lt;=(Assumptions!$C14*12),$AB47/(Assumptions!$C14*12),0)+IF((CH$5-$AC$5)&lt;=(Assumptions!$C14*12),$AC47/(Assumptions!$C14*12),0)+IF((CH$5-$AD$5)&lt;=(Assumptions!$C14*12),$AD47/(Assumptions!$C14*12),0)+IF((CH$5-$AE$5)&lt;=(Assumptions!$C14*12),$AE47/(Assumptions!$C14*12),0)+IF((CH$5-$AF$5)&lt;=(Assumptions!$C14*12),$AF47/(Assumptions!$C14*12),0)+IF((CH$5-$AG$5)&lt;=(Assumptions!$C14*12),$AG47/(Assumptions!$C14*12),0)+IF((CH$5-$AH$5)&lt;=(Assumptions!$C14*12),$AH47/(Assumptions!$C14*12),0)+IF((CH$5-$AI$5)&lt;=(Assumptions!$C14*12),$AI47/(Assumptions!$C14*12),0)+IF((CH$5-$AJ$5)&lt;=(Assumptions!$C14*12),$AJ47/(Assumptions!$C14*12),0)+IF((CH$5-$AK$5)&lt;=(Assumptions!$C14*12),$AK47/(Assumptions!$C14*12),0)+IF((CH$5-$AL$5)&lt;=(Assumptions!$C14*12),$AL47/(Assumptions!$C14*12),0)+IF((CH$5-$AM$5)&lt;=(Assumptions!$C14*12),$AM47/(Assumptions!$C14*12),0)+IF((CH$5-$AN$5)&lt;=(Assumptions!$C14*12),$AN47/(Assumptions!$C14*12),0)+IF((CH$5-$AO$5)&lt;=(Assumptions!$C14*12),$AO47/(Assumptions!$C14*12),0)+IF((CH$5-$AP$5)&lt;=(Assumptions!$C14*12),$AP47/(Assumptions!$C14*12),0)+IF((CH$5-$AQ$5)&lt;=(Assumptions!$C14*12),$AQ47/(Assumptions!$C14*12),0)+IF((CH$5-$AR$5)&lt;=(Assumptions!$C14*12),$AR47/(Assumptions!$C14*12),0)+IF((CH$5-$AS$5)&lt;=(Assumptions!$C14*12),$AS47/(Assumptions!$C14*12),0)+IF((CH$5-$AT$5)&lt;=(Assumptions!$C14*12),$AT47/(Assumptions!$C14*12),0)+IF((CH$5-$AU$5)&lt;=(Assumptions!$C14*12),$AU47/(Assumptions!$C14*12),0)+IF((CH$5-$AV$5)&lt;=(Assumptions!$C14*12),$AV47/(Assumptions!$C14*12),0)+IF((CH$5-$AW$5)&lt;=(Assumptions!$C14*12),$AW47/(Assumptions!$C14*12),0)+IF((CH$5-$AX$5)&lt;=(Assumptions!$C14*12),$AX47/(Assumptions!$C14*12),0)+IF((CH$5-$AY$5)&lt;=(Assumptions!$C14*12),$AY47/(Assumptions!$C14*12),0)+IF((CH$5-$AZ$5)&lt;=(Assumptions!$C14*12),$AZ47/(Assumptions!$C14*12),0)+IF((CH$5-$BA$5)&lt;=(Assumptions!$C14*12),$BA47/(Assumptions!$C14*12),0)+IF((CH$5-$BB$5)&lt;=(Assumptions!$C14*12),$BB47/(Assumptions!$C14*12),0)+IF((CH$5-$BC$5)&lt;=(Assumptions!$C14*12),$BC47/(Assumptions!$C14*12),0)+IF((CH$5-$BD$5)&lt;=(Assumptions!$C14*12),$BD47/(Assumptions!$C14*12),0)+IF((CH$5-$BE$5)&lt;=(Assumptions!$C14*12),$BE47/(Assumptions!$C14*12),0)+IF((CH$5-$BF$5)&lt;=(Assumptions!$C14*12),$BF47/(Assumptions!$C14*12),0)+IF((CH$5-$BG$5)&lt;=(Assumptions!$C14*12),$BG47/(Assumptions!$C14*12),0)+IF((CH$5-$BH$5)&lt;=(Assumptions!$C14*12),$BH47/(Assumptions!$C14*12),0)+IF((CH$5-$BI$5)&lt;=(Assumptions!$C14*12),$BI47/(Assumptions!$C14*12),0)+IF((CH$5-$BJ$5)&lt;=(Assumptions!$C14*12),$BJ47/(Assumptions!$C14*12),0)+IF((CH$5-$BK$5)&lt;=(Assumptions!$C14*12),$BK47/(Assumptions!$C14*12),0)+IF((CH$5-$BL$5)&lt;=(Assumptions!$C14*12),$BL47/(Assumptions!$C14*12),0)+IF((CH$5-$BM$5)&lt;=(Assumptions!$C14*12),$BM47/(Assumptions!$C14*12),0)+IF((CH$5-$BN$5)&lt;=(Assumptions!$C14*12),$BN47/(Assumptions!$C14*12),0)+IF((CH$5-$BO$5)&lt;=(Assumptions!$C14*12),$BO47/(Assumptions!$C14*12),0)+IF((CH$5-$BP$5)&lt;=(Assumptions!$C14*12),$BP47/(Assumptions!$C14*12),0)+IF((CH$5-$BQ$5)&lt;=(Assumptions!$C14*12),$BQ47/(Assumptions!$C14*12),0)+IF((CH$5-$BR$5)&lt;=(Assumptions!$C14*12),$BR47/(Assumptions!$C14*12),0)+IF((CH$5-$BS$5)&lt;=(Assumptions!$C14*12),$BS47/(Assumptions!$C14*12),0)+IF((CH$5-$BT$5)&lt;=(Assumptions!$C14*12),$BT47/(Assumptions!$C14*12),0)+IF((CH$5-$BU$5)&lt;=(Assumptions!$C14*12),$BU47/(Assumptions!$C14*12),0)+IF((CH$5-$BV$5)&lt;=(Assumptions!$C14*12),$BV47/(Assumptions!$C14*12),0)+IF((CH$5-$BW$5)&lt;=(Assumptions!$C14*12),$BW47/(Assumptions!$C14*12),0)+IF((CH$5-$BX$5)&lt;=(Assumptions!$C14*12),$BX47/(Assumptions!$C14*12),0)+IF((CH$5-$BY$5)&lt;=(Assumptions!$C14*12),$BY47/(Assumptions!$C14*12),0)+IF((CH$5-$BZ$5)&lt;=(Assumptions!$C14*12),$BZ47/(Assumptions!$C14*12),0)+IF((CH$5-$CA$5)&lt;=(Assumptions!$C14*12),$CA47/(Assumptions!$C14*12),0)+IF((CH$5-$CB$5)&lt;=(Assumptions!$C14*12),$CB47/(Assumptions!$C14*12),0)+IF((CH$5-$CC$5)&lt;=(Assumptions!$C14*12),$CC47/(Assumptions!$C14*12),0)+IF((CH$5-$CD$5)&lt;=(Assumptions!$C14*12),$CD47/(Assumptions!$C14*12),0)+IF((CH$5-$CE$5)&lt;=(Assumptions!$C14*12),$CE47/(Assumptions!$C14*12),0)+IF((CH$5-$CF$5)&lt;=(Assumptions!$C14*12),$CF47/(Assumptions!$C14*12),0)+IF((CH$5-$CG$5)&lt;=(Assumptions!$C14*12),$CG47/(Assumptions!$C14*12),0)</f>
        <v>0</v>
      </c>
      <c r="CI59" s="557">
        <f>IF((CI$5-$D$5)&lt;=(Assumptions!$C14*12),$D47/(Assumptions!$C14*12),0)+IF((CI$5-$E$5)&lt;=(Assumptions!$C14*12),$E47/(Assumptions!$C14*12),0)+IF((CI$5-$F$5)&lt;=(Assumptions!$C14*12),$F47/(Assumptions!$C14*12),0)+IF((CI$5-$G$5)&lt;=(Assumptions!$C14*12),$G47/(Assumptions!$C14*12),0)+IF((CI$5-$H$5)&lt;=(Assumptions!$C14*12),$H47/(Assumptions!$C14*12),0)+IF((CI$5-$I$5)&lt;=(Assumptions!$C14*12),$I47/(Assumptions!$C14*12),0)+IF((CI$5-$J$5)&lt;=(Assumptions!$C14*12),$J47/(Assumptions!$C14*12),0)+IF((CI$5-$K$5)&lt;=(Assumptions!$C14*12),$K47/(Assumptions!$C14*12),0)+IF((CI$5-$L$5)&lt;=(Assumptions!$C14*12),$L47/(Assumptions!$C14*12),0)+IF((CI$5-$M$5)&lt;=(Assumptions!$C14*12),$M47/(Assumptions!$C14*12),0)+IF((CI$5-$N$5)&lt;=(Assumptions!$C14*12),$N47/(Assumptions!$C14*12),0)+IF((CI$5-$O$5)&lt;=(Assumptions!$C14*12),$O47/(Assumptions!$C14*12),0)+IF((CI$5-$P$5)&lt;=(Assumptions!$C14*12),$P47/(Assumptions!$C14*12),0)+IF((CI$5-$Q$5)&lt;=(Assumptions!$C14*12),$Q47/(Assumptions!$C14*12),0)+IF((CI$5-$R$5)&lt;=(Assumptions!$C14*12),$R47/(Assumptions!$C14*12),0)+IF((CI$5-$S$5)&lt;=(Assumptions!$C14*12),$S47/(Assumptions!$C14*12),0)+IF((CI$5-$T$5)&lt;=(Assumptions!$C14*12),$T47/(Assumptions!$C14*12),0)+IF((CI$5-$U$5)&lt;=(Assumptions!$C14*12),$U47/(Assumptions!$C14*12),0)+IF((CI$5-$V$5)&lt;=(Assumptions!$C14*12),$V47/(Assumptions!$C14*12),0)+IF((CI$5-$W$5)&lt;=(Assumptions!$C14*12),$W47/(Assumptions!$C14*12),0)+IF((CI$5-$X$5)&lt;=(Assumptions!$C14*12),$X47/(Assumptions!$C14*12),0)+IF((CI$5-$Y$5)&lt;=(Assumptions!$C14*12),$Y47/(Assumptions!$C14*12),0)+IF((CI$5-$Z$5)&lt;=(Assumptions!$C14*12),$Z47/(Assumptions!$C14*12),0)+IF((CI$5-$AA$5)&lt;=(Assumptions!$C14*12),$AA47/(Assumptions!$C14*12),0)+IF((CI$5-$AB$5)&lt;=(Assumptions!$C14*12),$AB47/(Assumptions!$C14*12),0)+IF((CI$5-$AC$5)&lt;=(Assumptions!$C14*12),$AC47/(Assumptions!$C14*12),0)+IF((CI$5-$AD$5)&lt;=(Assumptions!$C14*12),$AD47/(Assumptions!$C14*12),0)+IF((CI$5-$AE$5)&lt;=(Assumptions!$C14*12),$AE47/(Assumptions!$C14*12),0)+IF((CI$5-$AF$5)&lt;=(Assumptions!$C14*12),$AF47/(Assumptions!$C14*12),0)+IF((CI$5-$AG$5)&lt;=(Assumptions!$C14*12),$AG47/(Assumptions!$C14*12),0)+IF((CI$5-$AH$5)&lt;=(Assumptions!$C14*12),$AH47/(Assumptions!$C14*12),0)+IF((CI$5-$AI$5)&lt;=(Assumptions!$C14*12),$AI47/(Assumptions!$C14*12),0)+IF((CI$5-$AJ$5)&lt;=(Assumptions!$C14*12),$AJ47/(Assumptions!$C14*12),0)+IF((CI$5-$AK$5)&lt;=(Assumptions!$C14*12),$AK47/(Assumptions!$C14*12),0)+IF((CI$5-$AL$5)&lt;=(Assumptions!$C14*12),$AL47/(Assumptions!$C14*12),0)+IF((CI$5-$AM$5)&lt;=(Assumptions!$C14*12),$AM47/(Assumptions!$C14*12),0)+IF((CI$5-$AN$5)&lt;=(Assumptions!$C14*12),$AN47/(Assumptions!$C14*12),0)+IF((CI$5-$AO$5)&lt;=(Assumptions!$C14*12),$AO47/(Assumptions!$C14*12),0)+IF((CI$5-$AP$5)&lt;=(Assumptions!$C14*12),$AP47/(Assumptions!$C14*12),0)+IF((CI$5-$AQ$5)&lt;=(Assumptions!$C14*12),$AQ47/(Assumptions!$C14*12),0)+IF((CI$5-$AR$5)&lt;=(Assumptions!$C14*12),$AR47/(Assumptions!$C14*12),0)+IF((CI$5-$AS$5)&lt;=(Assumptions!$C14*12),$AS47/(Assumptions!$C14*12),0)+IF((CI$5-$AT$5)&lt;=(Assumptions!$C14*12),$AT47/(Assumptions!$C14*12),0)+IF((CI$5-$AU$5)&lt;=(Assumptions!$C14*12),$AU47/(Assumptions!$C14*12),0)+IF((CI$5-$AV$5)&lt;=(Assumptions!$C14*12),$AV47/(Assumptions!$C14*12),0)+IF((CI$5-$AW$5)&lt;=(Assumptions!$C14*12),$AW47/(Assumptions!$C14*12),0)+IF((CI$5-$AX$5)&lt;=(Assumptions!$C14*12),$AX47/(Assumptions!$C14*12),0)+IF((CI$5-$AY$5)&lt;=(Assumptions!$C14*12),$AY47/(Assumptions!$C14*12),0)+IF((CI$5-$AZ$5)&lt;=(Assumptions!$C14*12),$AZ47/(Assumptions!$C14*12),0)+IF((CI$5-$BA$5)&lt;=(Assumptions!$C14*12),$BA47/(Assumptions!$C14*12),0)+IF((CI$5-$BB$5)&lt;=(Assumptions!$C14*12),$BB47/(Assumptions!$C14*12),0)+IF((CI$5-$BC$5)&lt;=(Assumptions!$C14*12),$BC47/(Assumptions!$C14*12),0)+IF((CI$5-$BD$5)&lt;=(Assumptions!$C14*12),$BD47/(Assumptions!$C14*12),0)+IF((CI$5-$BE$5)&lt;=(Assumptions!$C14*12),$BE47/(Assumptions!$C14*12),0)+IF((CI$5-$BF$5)&lt;=(Assumptions!$C14*12),$BF47/(Assumptions!$C14*12),0)+IF((CI$5-$BG$5)&lt;=(Assumptions!$C14*12),$BG47/(Assumptions!$C14*12),0)+IF((CI$5-$BH$5)&lt;=(Assumptions!$C14*12),$BH47/(Assumptions!$C14*12),0)+IF((CI$5-$BI$5)&lt;=(Assumptions!$C14*12),$BI47/(Assumptions!$C14*12),0)+IF((CI$5-$BJ$5)&lt;=(Assumptions!$C14*12),$BJ47/(Assumptions!$C14*12),0)+IF((CI$5-$BK$5)&lt;=(Assumptions!$C14*12),$BK47/(Assumptions!$C14*12),0)+IF((CI$5-$BL$5)&lt;=(Assumptions!$C14*12),$BL47/(Assumptions!$C14*12),0)+IF((CI$5-$BM$5)&lt;=(Assumptions!$C14*12),$BM47/(Assumptions!$C14*12),0)+IF((CI$5-$BN$5)&lt;=(Assumptions!$C14*12),$BN47/(Assumptions!$C14*12),0)+IF((CI$5-$BO$5)&lt;=(Assumptions!$C14*12),$BO47/(Assumptions!$C14*12),0)+IF((CI$5-$BP$5)&lt;=(Assumptions!$C14*12),$BP47/(Assumptions!$C14*12),0)+IF((CI$5-$BQ$5)&lt;=(Assumptions!$C14*12),$BQ47/(Assumptions!$C14*12),0)+IF((CI$5-$BR$5)&lt;=(Assumptions!$C14*12),$BR47/(Assumptions!$C14*12),0)+IF((CI$5-$BS$5)&lt;=(Assumptions!$C14*12),$BS47/(Assumptions!$C14*12),0)+IF((CI$5-$BT$5)&lt;=(Assumptions!$C14*12),$BT47/(Assumptions!$C14*12),0)+IF((CI$5-$BU$5)&lt;=(Assumptions!$C14*12),$BU47/(Assumptions!$C14*12),0)+IF((CI$5-$BV$5)&lt;=(Assumptions!$C14*12),$BV47/(Assumptions!$C14*12),0)+IF((CI$5-$BW$5)&lt;=(Assumptions!$C14*12),$BW47/(Assumptions!$C14*12),0)+IF((CI$5-$BX$5)&lt;=(Assumptions!$C14*12),$BX47/(Assumptions!$C14*12),0)+IF((CI$5-$BY$5)&lt;=(Assumptions!$C14*12),$BY47/(Assumptions!$C14*12),0)+IF((CI$5-$BZ$5)&lt;=(Assumptions!$C14*12),$BZ47/(Assumptions!$C14*12),0)+IF((CI$5-$CA$5)&lt;=(Assumptions!$C14*12),$CA47/(Assumptions!$C14*12),0)+IF((CI$5-$CB$5)&lt;=(Assumptions!$C14*12),$CB47/(Assumptions!$C14*12),0)+IF((CI$5-$CC$5)&lt;=(Assumptions!$C14*12),$CC47/(Assumptions!$C14*12),0)+IF((CI$5-$CD$5)&lt;=(Assumptions!$C14*12),$CD47/(Assumptions!$C14*12),0)+IF((CI$5-$CE$5)&lt;=(Assumptions!$C14*12),$CE47/(Assumptions!$C14*12),0)+IF((CI$5-$CF$5)&lt;=(Assumptions!$C14*12),$CF47/(Assumptions!$C14*12),0)+IF((CI$5-$CG$5)&lt;=(Assumptions!$C14*12),$CG47/(Assumptions!$C14*12),0)+IF((CI$5-$CH$5)&lt;=(Assumptions!$C14*12),$CH47/(Assumptions!$C14*12),0)</f>
        <v>0</v>
      </c>
      <c r="CJ59" s="875"/>
      <c r="CK59" s="406">
        <v>55</v>
      </c>
    </row>
    <row r="60" spans="1:89" ht="13.5" customHeight="1">
      <c r="A60" s="875" t="str">
        <f t="shared" si="9"/>
        <v>Telecom equipment</v>
      </c>
      <c r="B60" s="875"/>
      <c r="C60" s="971" t="str">
        <f>Settings!$C$7</f>
        <v>USD</v>
      </c>
      <c r="D60" s="983">
        <f>+IF((D$5-$D$5)&lt;=(Assumptions!$C15*12),$D48/(Assumptions!$C15*12),0)</f>
        <v>0</v>
      </c>
      <c r="E60" s="557">
        <f>+IF((E$5-$D$5)&lt;=(Assumptions!$C15*12),$D48/(Assumptions!$C15*12),0)</f>
        <v>0</v>
      </c>
      <c r="F60" s="557">
        <f>IF((F$5-$D$5)&lt;=(Assumptions!$C15*12),$D48/(Assumptions!$C15*12),0)+IF((F$5-$E$5)&lt;=(Assumptions!$C15*12),$E48/(Assumptions!$C15*12),0)</f>
        <v>0</v>
      </c>
      <c r="G60" s="557">
        <f>IF((G$5-$D$5)&lt;=(Assumptions!$C15*12),$D48/(Assumptions!$C15*12),0)+IF((G$5-$E$5)&lt;=(Assumptions!$C15*12),$E48/(Assumptions!$C15*12),0)+IF((G$5-$F$5)&lt;=(Assumptions!$C15*12),$F48/(Assumptions!$C15*12),0)</f>
        <v>0</v>
      </c>
      <c r="H60" s="557">
        <f>IF((H$5-$D$5)&lt;=(Assumptions!$C15*12),$D48/(Assumptions!$C15*12),0)+IF((H$5-$E$5)&lt;=(Assumptions!$C15*12),$E48/(Assumptions!$C15*12),0)+IF((H$5-$F$5)&lt;=(Assumptions!$C15*12),$F48/(Assumptions!$C15*12),0)+IF((H$5-$G$5)&lt;=(Assumptions!$C15*12),$G48/(Assumptions!$C15*12),0)</f>
        <v>0</v>
      </c>
      <c r="I60" s="557">
        <f>IF((I$5-$D$5)&lt;=(Assumptions!$C15*12),$D48/(Assumptions!$C15*12),0)+IF((I$5-$E$5)&lt;=(Assumptions!$C15*12),$E48/(Assumptions!$C15*12),0)+IF((I$5-$F$5)&lt;=(Assumptions!$C15*12),$F48/(Assumptions!$C15*12),0)+IF((I$5-$G$5)&lt;=(Assumptions!$C15*12),$G48/(Assumptions!$C15*12),0)+IF((I$5-$H$5)&lt;=(Assumptions!$C15*12),$H48/(Assumptions!$C15*12),0)</f>
        <v>0</v>
      </c>
      <c r="J60" s="557">
        <f>IF((J$5-$D$5)&lt;=(Assumptions!$C15*12),$D48/(Assumptions!$C15*12),0)+IF((J$5-$E$5)&lt;=(Assumptions!$C15*12),$E48/(Assumptions!$C15*12),0)+IF((J$5-$F$5)&lt;=(Assumptions!$C15*12),$F48/(Assumptions!$C15*12),0)+IF((J$5-$G$5)&lt;=(Assumptions!$C15*12),$G48/(Assumptions!$C15*12),0)+IF((J$5-$H$5)&lt;=(Assumptions!$C15*12),$H48/(Assumptions!$C15*12),0)+IF((J$5-$I$5)&lt;=(Assumptions!$C15*12),$I48/(Assumptions!$C15*12),0)</f>
        <v>0</v>
      </c>
      <c r="K60" s="557">
        <f>IF((K$5-$D$5)&lt;=(Assumptions!$C15*12),$D48/(Assumptions!$C15*12),0)+IF((K$5-$E$5)&lt;=(Assumptions!$C15*12),$E48/(Assumptions!$C15*12),0)+IF((K$5-$F$5)&lt;=(Assumptions!$C15*12),$F48/(Assumptions!$C15*12),0)+IF((K$5-$G$5)&lt;=(Assumptions!$C15*12),$G48/(Assumptions!$C15*12),0)+IF((K$5-$H$5)&lt;=(Assumptions!$C15*12),$H48/(Assumptions!$C15*12),0)+IF((K$5-$I$5)&lt;=(Assumptions!$C15*12),$I48/(Assumptions!$C15*12),0)+IF((K$5-$J$5)&lt;=(Assumptions!$C15*12),$J48/(Assumptions!$C15*12),0)</f>
        <v>0</v>
      </c>
      <c r="L60" s="557">
        <f>IF((L$5-$D$5)&lt;=(Assumptions!$C15*12),$D48/(Assumptions!$C15*12),0)+IF((L$5-$E$5)&lt;=(Assumptions!$C15*12),$E48/(Assumptions!$C15*12),0)+IF((L$5-$F$5)&lt;=(Assumptions!$C15*12),$F48/(Assumptions!$C15*12),0)+IF((L$5-$G$5)&lt;=(Assumptions!$C15*12),$G48/(Assumptions!$C15*12),0)+IF((L$5-$H$5)&lt;=(Assumptions!$C15*12),$H48/(Assumptions!$C15*12),0)+IF((L$5-$I$5)&lt;=(Assumptions!$C15*12),$I48/(Assumptions!$C15*12),0)+IF((L$5-$J$5)&lt;=(Assumptions!$C15*12),$J48/(Assumptions!$C15*12),0)+IF((L$5-$K$5)&lt;=(Assumptions!$C15*12),$K48/(Assumptions!$C15*12),0)</f>
        <v>0</v>
      </c>
      <c r="M60" s="557">
        <f>IF((M$5-$D$5)&lt;=(Assumptions!$C15*12),$D48/(Assumptions!$C15*12),0)+IF((M$5-$E$5)&lt;=(Assumptions!$C15*12),$E48/(Assumptions!$C15*12),0)+IF((M$5-$F$5)&lt;=(Assumptions!$C15*12),$F48/(Assumptions!$C15*12),0)+IF((M$5-$G$5)&lt;=(Assumptions!$C15*12),$G48/(Assumptions!$C15*12),0)+IF((M$5-$H$5)&lt;=(Assumptions!$C15*12),$H48/(Assumptions!$C15*12),0)+IF((M$5-$I$5)&lt;=(Assumptions!$C15*12),$I48/(Assumptions!$C15*12),0)+IF((M$5-$J$5)&lt;=(Assumptions!$C15*12),$J48/(Assumptions!$C15*12),0)+IF((M$5-$K$5)&lt;=(Assumptions!$C15*12),$K48/(Assumptions!$C15*12),0)+IF((M$5-$L$5)&lt;=(Assumptions!$C15*12),$L48/(Assumptions!$C15*12),0)</f>
        <v>0</v>
      </c>
      <c r="N60" s="557">
        <f>IF((N$5-$D$5)&lt;=(Assumptions!$C15*12),$D48/(Assumptions!$C15*12),0)+IF((N$5-$E$5)&lt;=(Assumptions!$C15*12),$E48/(Assumptions!$C15*12),0)+IF((N$5-$F$5)&lt;=(Assumptions!$C15*12),$F48/(Assumptions!$C15*12),0)+IF((N$5-$G$5)&lt;=(Assumptions!$C15*12),$G48/(Assumptions!$C15*12),0)+IF((N$5-$H$5)&lt;=(Assumptions!$C15*12),$H48/(Assumptions!$C15*12),0)+IF((N$5-$I$5)&lt;=(Assumptions!$C15*12),$I48/(Assumptions!$C15*12),0)+IF((N$5-$J$5)&lt;=(Assumptions!$C15*12),$J48/(Assumptions!$C15*12),0)+IF((N$5-$K$5)&lt;=(Assumptions!$C15*12),$K48/(Assumptions!$C15*12),0)+IF((N$5-$L$5)&lt;=(Assumptions!$C15*12),$L48/(Assumptions!$C15*12),0)+IF((N$5-$M$5)&lt;=(Assumptions!$C15*12),$M48/(Assumptions!$C15*12),0)</f>
        <v>0</v>
      </c>
      <c r="O60" s="557">
        <f>IF((O$5-$D$5)&lt;=(Assumptions!$C15*12),$D48/(Assumptions!$C15*12),0)+IF((O$5-$E$5)&lt;=(Assumptions!$C15*12),$E48/(Assumptions!$C15*12),0)+IF((O$5-$F$5)&lt;=(Assumptions!$C15*12),$F48/(Assumptions!$C15*12),0)+IF((O$5-$G$5)&lt;=(Assumptions!$C15*12),$G48/(Assumptions!$C15*12),0)+IF((O$5-$H$5)&lt;=(Assumptions!$C15*12),$H48/(Assumptions!$C15*12),0)+IF((O$5-$I$5)&lt;=(Assumptions!$C15*12),$I48/(Assumptions!$C15*12),0)+IF((O$5-$J$5)&lt;=(Assumptions!$C15*12),$J48/(Assumptions!$C15*12),0)+IF((O$5-$K$5)&lt;=(Assumptions!$C15*12),$K48/(Assumptions!$C15*12),0)+IF((O$5-$L$5)&lt;=(Assumptions!$C15*12),$L48/(Assumptions!$C15*12),0)+IF((O$5-$M$5)&lt;=(Assumptions!$C15*12),$M48/(Assumptions!$C15*12),0)+IF((O$5-$N$5)&lt;=(Assumptions!$C15*12),$N48/(Assumptions!$C15*12),0)</f>
        <v>0</v>
      </c>
      <c r="P60" s="557">
        <f>IF((P$5-$D$5)&lt;=(Assumptions!$C15*12),$D48/(Assumptions!$C15*12),0)+IF((P$5-$E$5)&lt;=(Assumptions!$C15*12),$E48/(Assumptions!$C15*12),0)+IF((P$5-$F$5)&lt;=(Assumptions!$C15*12),$F48/(Assumptions!$C15*12),0)+IF((P$5-$G$5)&lt;=(Assumptions!$C15*12),$G48/(Assumptions!$C15*12),0)+IF((P$5-$H$5)&lt;=(Assumptions!$C15*12),$H48/(Assumptions!$C15*12),0)+IF((P$5-$I$5)&lt;=(Assumptions!$C15*12),$I48/(Assumptions!$C15*12),0)+IF((P$5-$J$5)&lt;=(Assumptions!$C15*12),$J48/(Assumptions!$C15*12),0)+IF((P$5-$K$5)&lt;=(Assumptions!$C15*12),$K48/(Assumptions!$C15*12),0)+IF((P$5-$L$5)&lt;=(Assumptions!$C15*12),$L48/(Assumptions!$C15*12),0)+IF((P$5-$M$5)&lt;=(Assumptions!$C15*12),$M48/(Assumptions!$C15*12),0)+IF((P$5-$N$5)&lt;=(Assumptions!$C15*12),$N48/(Assumptions!$C15*12),0)+IF((P$5-$O$5)&lt;=(Assumptions!$C15*12),$O48/(Assumptions!$C15*12),0)</f>
        <v>0</v>
      </c>
      <c r="Q60" s="557">
        <f>IF((Q$5-$D$5)&lt;=(Assumptions!$C15*12),$D48/(Assumptions!$C15*12),0)+IF((Q$5-$E$5)&lt;=(Assumptions!$C15*12),$E48/(Assumptions!$C15*12),0)+IF((Q$5-$F$5)&lt;=(Assumptions!$C15*12),$F48/(Assumptions!$C15*12),0)+IF((Q$5-$G$5)&lt;=(Assumptions!$C15*12),$G48/(Assumptions!$C15*12),0)+IF((Q$5-$H$5)&lt;=(Assumptions!$C15*12),$H48/(Assumptions!$C15*12),0)+IF((Q$5-$I$5)&lt;=(Assumptions!$C15*12),$I48/(Assumptions!$C15*12),0)+IF((Q$5-$J$5)&lt;=(Assumptions!$C15*12),$J48/(Assumptions!$C15*12),0)+IF((Q$5-$K$5)&lt;=(Assumptions!$C15*12),$K48/(Assumptions!$C15*12),0)+IF((Q$5-$L$5)&lt;=(Assumptions!$C15*12),$L48/(Assumptions!$C15*12),0)+IF((Q$5-$M$5)&lt;=(Assumptions!$C15*12),$M48/(Assumptions!$C15*12),0)+IF((Q$5-$N$5)&lt;=(Assumptions!$C15*12),$N48/(Assumptions!$C15*12),0)+IF((Q$5-$O$5)&lt;=(Assumptions!$C15*12),$O48/(Assumptions!$C15*12),0)+IF((Q$5-$P$5)&lt;=(Assumptions!$C15*12),$P48/(Assumptions!$C15*12),0)</f>
        <v>0</v>
      </c>
      <c r="R60" s="557">
        <f>IF((R$5-$D$5)&lt;=(Assumptions!$C15*12),$D48/(Assumptions!$C15*12),0)+IF((R$5-$E$5)&lt;=(Assumptions!$C15*12),$E48/(Assumptions!$C15*12),0)+IF((R$5-$F$5)&lt;=(Assumptions!$C15*12),$F48/(Assumptions!$C15*12),0)+IF((R$5-$G$5)&lt;=(Assumptions!$C15*12),$G48/(Assumptions!$C15*12),0)+IF((R$5-$H$5)&lt;=(Assumptions!$C15*12),$H48/(Assumptions!$C15*12),0)+IF((R$5-$I$5)&lt;=(Assumptions!$C15*12),$I48/(Assumptions!$C15*12),0)+IF((R$5-$J$5)&lt;=(Assumptions!$C15*12),$J48/(Assumptions!$C15*12),0)+IF((R$5-$K$5)&lt;=(Assumptions!$C15*12),$K48/(Assumptions!$C15*12),0)+IF((R$5-$L$5)&lt;=(Assumptions!$C15*12),$L48/(Assumptions!$C15*12),0)+IF((R$5-$M$5)&lt;=(Assumptions!$C15*12),$M48/(Assumptions!$C15*12),0)+IF((R$5-$N$5)&lt;=(Assumptions!$C15*12),$N48/(Assumptions!$C15*12),0)+IF((R$5-$O$5)&lt;=(Assumptions!$C15*12),$O48/(Assumptions!$C15*12),0)+IF((R$5-$P$5)&lt;=(Assumptions!$C15*12),$P48/(Assumptions!$C15*12),0)+IF((R$5-$Q$5)&lt;=(Assumptions!$C15*12),$Q48/(Assumptions!$C15*12),0)</f>
        <v>0</v>
      </c>
      <c r="S60" s="557">
        <f>IF((S$5-$D$5)&lt;=(Assumptions!$C15*12),$D48/(Assumptions!$C15*12),0)+IF((S$5-$E$5)&lt;=(Assumptions!$C15*12),$E48/(Assumptions!$C15*12),0)+IF((S$5-$F$5)&lt;=(Assumptions!$C15*12),$F48/(Assumptions!$C15*12),0)+IF((S$5-$G$5)&lt;=(Assumptions!$C15*12),$G48/(Assumptions!$C15*12),0)+IF((S$5-$H$5)&lt;=(Assumptions!$C15*12),$H48/(Assumptions!$C15*12),0)+IF((S$5-$I$5)&lt;=(Assumptions!$C15*12),$I48/(Assumptions!$C15*12),0)+IF((S$5-$J$5)&lt;=(Assumptions!$C15*12),$J48/(Assumptions!$C15*12),0)+IF((S$5-$K$5)&lt;=(Assumptions!$C15*12),$K48/(Assumptions!$C15*12),0)+IF((S$5-$L$5)&lt;=(Assumptions!$C15*12),$L48/(Assumptions!$C15*12),0)+IF((S$5-$M$5)&lt;=(Assumptions!$C15*12),$M48/(Assumptions!$C15*12),0)+IF((S$5-$N$5)&lt;=(Assumptions!$C15*12),$N48/(Assumptions!$C15*12),0)+IF((S$5-$O$5)&lt;=(Assumptions!$C15*12),$O48/(Assumptions!$C15*12),0)+IF((S$5-$P$5)&lt;=(Assumptions!$C15*12),$P48/(Assumptions!$C15*12),0)+IF((S$5-$Q$5)&lt;=(Assumptions!$C15*12),$Q48/(Assumptions!$C15*12),0)+IF((S$5-$R$5)&lt;=(Assumptions!$C15*12),$R48/(Assumptions!$C15*12),0)</f>
        <v>0</v>
      </c>
      <c r="T60" s="557">
        <f>IF((T$5-$D$5)&lt;=(Assumptions!$C15*12),$D48/(Assumptions!$C15*12),0)+IF((T$5-$E$5)&lt;=(Assumptions!$C15*12),$E48/(Assumptions!$C15*12),0)+IF((T$5-$F$5)&lt;=(Assumptions!$C15*12),$F48/(Assumptions!$C15*12),0)+IF((T$5-$G$5)&lt;=(Assumptions!$C15*12),$G48/(Assumptions!$C15*12),0)+IF((T$5-$H$5)&lt;=(Assumptions!$C15*12),$H48/(Assumptions!$C15*12),0)+IF((T$5-$I$5)&lt;=(Assumptions!$C15*12),$I48/(Assumptions!$C15*12),0)+IF((T$5-$J$5)&lt;=(Assumptions!$C15*12),$J48/(Assumptions!$C15*12),0)+IF((T$5-$K$5)&lt;=(Assumptions!$C15*12),$K48/(Assumptions!$C15*12),0)+IF((T$5-$L$5)&lt;=(Assumptions!$C15*12),$L48/(Assumptions!$C15*12),0)+IF((T$5-$M$5)&lt;=(Assumptions!$C15*12),$M48/(Assumptions!$C15*12),0)+IF((T$5-$N$5)&lt;=(Assumptions!$C15*12),$N48/(Assumptions!$C15*12),0)+IF((T$5-$O$5)&lt;=(Assumptions!$C15*12),$O48/(Assumptions!$C15*12),0)+IF((T$5-$P$5)&lt;=(Assumptions!$C15*12),$P48/(Assumptions!$C15*12),0)+IF((T$5-$Q$5)&lt;=(Assumptions!$C15*12),$Q48/(Assumptions!$C15*12),0)+IF((T$5-$R$5)&lt;=(Assumptions!$C15*12),$R48/(Assumptions!$C15*12),0)+IF((T$5-$S$5)&lt;=(Assumptions!$C15*12),$S48/(Assumptions!$C15*12),0)</f>
        <v>0</v>
      </c>
      <c r="U60" s="557">
        <f>IF((U$5-$D$5)&lt;=(Assumptions!$C15*12),$D48/(Assumptions!$C15*12),0)+IF((U$5-$E$5)&lt;=(Assumptions!$C15*12),$E48/(Assumptions!$C15*12),0)+IF((U$5-$F$5)&lt;=(Assumptions!$C15*12),$F48/(Assumptions!$C15*12),0)+IF((U$5-$G$5)&lt;=(Assumptions!$C15*12),$G48/(Assumptions!$C15*12),0)+IF((U$5-$H$5)&lt;=(Assumptions!$C15*12),$H48/(Assumptions!$C15*12),0)+IF((U$5-$I$5)&lt;=(Assumptions!$C15*12),$I48/(Assumptions!$C15*12),0)+IF((U$5-$J$5)&lt;=(Assumptions!$C15*12),$J48/(Assumptions!$C15*12),0)+IF((U$5-$K$5)&lt;=(Assumptions!$C15*12),$K48/(Assumptions!$C15*12),0)+IF((U$5-$L$5)&lt;=(Assumptions!$C15*12),$L48/(Assumptions!$C15*12),0)+IF((U$5-$M$5)&lt;=(Assumptions!$C15*12),$M48/(Assumptions!$C15*12),0)+IF((U$5-$N$5)&lt;=(Assumptions!$C15*12),$N48/(Assumptions!$C15*12),0)+IF((U$5-$O$5)&lt;=(Assumptions!$C15*12),$O48/(Assumptions!$C15*12),0)+IF((U$5-$P$5)&lt;=(Assumptions!$C15*12),$P48/(Assumptions!$C15*12),0)+IF((U$5-$Q$5)&lt;=(Assumptions!$C15*12),$Q48/(Assumptions!$C15*12),0)+IF((U$5-$R$5)&lt;=(Assumptions!$C15*12),$R48/(Assumptions!$C15*12),0)+IF((U$5-$S$5)&lt;=(Assumptions!$C15*12),$S48/(Assumptions!$C15*12),0)+IF((U$5-$T$5)&lt;=(Assumptions!$C15*12),$T48/(Assumptions!$C15*12),0)</f>
        <v>0</v>
      </c>
      <c r="V60" s="557">
        <f>IF((V$5-$D$5)&lt;=(Assumptions!$C15*12),$D48/(Assumptions!$C15*12),0)+IF((V$5-$E$5)&lt;=(Assumptions!$C15*12),$E48/(Assumptions!$C15*12),0)+IF((V$5-$F$5)&lt;=(Assumptions!$C15*12),$F48/(Assumptions!$C15*12),0)+IF((V$5-$G$5)&lt;=(Assumptions!$C15*12),$G48/(Assumptions!$C15*12),0)+IF((V$5-$H$5)&lt;=(Assumptions!$C15*12),$H48/(Assumptions!$C15*12),0)+IF((V$5-$I$5)&lt;=(Assumptions!$C15*12),$I48/(Assumptions!$C15*12),0)+IF((V$5-$J$5)&lt;=(Assumptions!$C15*12),$J48/(Assumptions!$C15*12),0)+IF((V$5-$K$5)&lt;=(Assumptions!$C15*12),$K48/(Assumptions!$C15*12),0)+IF((V$5-$L$5)&lt;=(Assumptions!$C15*12),$L48/(Assumptions!$C15*12),0)+IF((V$5-$M$5)&lt;=(Assumptions!$C15*12),$M48/(Assumptions!$C15*12),0)+IF((V$5-$N$5)&lt;=(Assumptions!$C15*12),$N48/(Assumptions!$C15*12),0)+IF((V$5-$O$5)&lt;=(Assumptions!$C15*12),$O48/(Assumptions!$C15*12),0)+IF((V$5-$P$5)&lt;=(Assumptions!$C15*12),$P48/(Assumptions!$C15*12),0)+IF((V$5-$Q$5)&lt;=(Assumptions!$C15*12),$Q48/(Assumptions!$C15*12),0)+IF((V$5-$R$5)&lt;=(Assumptions!$C15*12),$R48/(Assumptions!$C15*12),0)+IF((V$5-$S$5)&lt;=(Assumptions!$C15*12),$S48/(Assumptions!$C15*12),0)+IF((V$5-$T$5)&lt;=(Assumptions!$C15*12),$T48/(Assumptions!$C15*12),0)+IF((V$5-$U$5)&lt;=(Assumptions!$C15*12),$U48/(Assumptions!$C15*12),0)</f>
        <v>0</v>
      </c>
      <c r="W60" s="557">
        <f>IF((W$5-$D$5)&lt;=(Assumptions!$C15*12),$D48/(Assumptions!$C15*12),0)+IF((W$5-$E$5)&lt;=(Assumptions!$C15*12),$E48/(Assumptions!$C15*12),0)+IF((W$5-$F$5)&lt;=(Assumptions!$C15*12),$F48/(Assumptions!$C15*12),0)+IF((W$5-$G$5)&lt;=(Assumptions!$C15*12),$G48/(Assumptions!$C15*12),0)+IF((W$5-$H$5)&lt;=(Assumptions!$C15*12),$H48/(Assumptions!$C15*12),0)+IF((W$5-$I$5)&lt;=(Assumptions!$C15*12),$I48/(Assumptions!$C15*12),0)+IF((W$5-$J$5)&lt;=(Assumptions!$C15*12),$J48/(Assumptions!$C15*12),0)+IF((W$5-$K$5)&lt;=(Assumptions!$C15*12),$K48/(Assumptions!$C15*12),0)+IF((W$5-$L$5)&lt;=(Assumptions!$C15*12),$L48/(Assumptions!$C15*12),0)+IF((W$5-$M$5)&lt;=(Assumptions!$C15*12),$M48/(Assumptions!$C15*12),0)+IF((W$5-$N$5)&lt;=(Assumptions!$C15*12),$N48/(Assumptions!$C15*12),0)+IF((W$5-$O$5)&lt;=(Assumptions!$C15*12),$O48/(Assumptions!$C15*12),0)+IF((W$5-$P$5)&lt;=(Assumptions!$C15*12),$P48/(Assumptions!$C15*12),0)+IF((W$5-$Q$5)&lt;=(Assumptions!$C15*12),$Q48/(Assumptions!$C15*12),0)+IF((W$5-$R$5)&lt;=(Assumptions!$C15*12),$R48/(Assumptions!$C15*12),0)+IF((W$5-$S$5)&lt;=(Assumptions!$C15*12),$S48/(Assumptions!$C15*12),0)+IF((W$5-$T$5)&lt;=(Assumptions!$C15*12),$T48/(Assumptions!$C15*12),0)+IF((W$5-$U$5)&lt;=(Assumptions!$C15*12),$U48/(Assumptions!$C15*12),0)+IF((W$5-$V$5)&lt;=(Assumptions!$C15*12),$V48/(Assumptions!$C15*12),0)</f>
        <v>0</v>
      </c>
      <c r="X60" s="557">
        <f>IF((X$5-$D$5)&lt;=(Assumptions!$C15*12),$D48/(Assumptions!$C15*12),0)+IF((X$5-$E$5)&lt;=(Assumptions!$C15*12),$E48/(Assumptions!$C15*12),0)+IF((X$5-$F$5)&lt;=(Assumptions!$C15*12),$F48/(Assumptions!$C15*12),0)+IF((X$5-$G$5)&lt;=(Assumptions!$C15*12),$G48/(Assumptions!$C15*12),0)+IF((X$5-$H$5)&lt;=(Assumptions!$C15*12),$H48/(Assumptions!$C15*12),0)+IF((X$5-$I$5)&lt;=(Assumptions!$C15*12),$I48/(Assumptions!$C15*12),0)+IF((X$5-$J$5)&lt;=(Assumptions!$C15*12),$J48/(Assumptions!$C15*12),0)+IF((X$5-$K$5)&lt;=(Assumptions!$C15*12),$K48/(Assumptions!$C15*12),0)+IF((X$5-$L$5)&lt;=(Assumptions!$C15*12),$L48/(Assumptions!$C15*12),0)+IF((X$5-$M$5)&lt;=(Assumptions!$C15*12),$M48/(Assumptions!$C15*12),0)+IF((X$5-$N$5)&lt;=(Assumptions!$C15*12),$N48/(Assumptions!$C15*12),0)+IF((X$5-$O$5)&lt;=(Assumptions!$C15*12),$O48/(Assumptions!$C15*12),0)+IF((X$5-$P$5)&lt;=(Assumptions!$C15*12),$P48/(Assumptions!$C15*12),0)+IF((X$5-$Q$5)&lt;=(Assumptions!$C15*12),$Q48/(Assumptions!$C15*12),0)+IF((X$5-$R$5)&lt;=(Assumptions!$C15*12),$R48/(Assumptions!$C15*12),0)+IF((X$5-$S$5)&lt;=(Assumptions!$C15*12),$S48/(Assumptions!$C15*12),0)+IF((X$5-$T$5)&lt;=(Assumptions!$C15*12),$T48/(Assumptions!$C15*12),0)+IF((X$5-$U$5)&lt;=(Assumptions!$C15*12),$U48/(Assumptions!$C15*12),0)+IF((X$5-$V$5)&lt;=(Assumptions!$C15*12),$V48/(Assumptions!$C15*12),0)+IF((X$5-$W$5)&lt;=(Assumptions!$C15*12),$W48/(Assumptions!$C15*12),0)</f>
        <v>0</v>
      </c>
      <c r="Y60" s="557">
        <f>IF((Y$5-$D$5)&lt;=(Assumptions!$C15*12),$D48/(Assumptions!$C15*12),0)+IF((Y$5-$E$5)&lt;=(Assumptions!$C15*12),$E48/(Assumptions!$C15*12),0)+IF((Y$5-$F$5)&lt;=(Assumptions!$C15*12),$F48/(Assumptions!$C15*12),0)+IF((Y$5-$G$5)&lt;=(Assumptions!$C15*12),$G48/(Assumptions!$C15*12),0)+IF((Y$5-$H$5)&lt;=(Assumptions!$C15*12),$H48/(Assumptions!$C15*12),0)+IF((Y$5-$I$5)&lt;=(Assumptions!$C15*12),$I48/(Assumptions!$C15*12),0)+IF((Y$5-$J$5)&lt;=(Assumptions!$C15*12),$J48/(Assumptions!$C15*12),0)+IF((Y$5-$K$5)&lt;=(Assumptions!$C15*12),$K48/(Assumptions!$C15*12),0)+IF((Y$5-$L$5)&lt;=(Assumptions!$C15*12),$L48/(Assumptions!$C15*12),0)+IF((Y$5-$M$5)&lt;=(Assumptions!$C15*12),$M48/(Assumptions!$C15*12),0)+IF((Y$5-$N$5)&lt;=(Assumptions!$C15*12),$N48/(Assumptions!$C15*12),0)+IF((Y$5-$O$5)&lt;=(Assumptions!$C15*12),$O48/(Assumptions!$C15*12),0)+IF((Y$5-$P$5)&lt;=(Assumptions!$C15*12),$P48/(Assumptions!$C15*12),0)+IF((Y$5-$Q$5)&lt;=(Assumptions!$C15*12),$Q48/(Assumptions!$C15*12),0)+IF((Y$5-$R$5)&lt;=(Assumptions!$C15*12),$R48/(Assumptions!$C15*12),0)+IF((Y$5-$S$5)&lt;=(Assumptions!$C15*12),$S48/(Assumptions!$C15*12),0)+IF((Y$5-$T$5)&lt;=(Assumptions!$C15*12),$T48/(Assumptions!$C15*12),0)+IF((Y$5-$U$5)&lt;=(Assumptions!$C15*12),$U48/(Assumptions!$C15*12),0)+IF((Y$5-$V$5)&lt;=(Assumptions!$C15*12),$V48/(Assumptions!$C15*12),0)+IF((Y$5-$W$5)&lt;=(Assumptions!$C15*12),$W48/(Assumptions!$C15*12),0)+IF((Y$5-$X$5)&lt;=(Assumptions!$C15*12),$X48/(Assumptions!$C15*12),0)</f>
        <v>0</v>
      </c>
      <c r="Z60" s="557">
        <f>IF((Z$5-$D$5)&lt;=(Assumptions!$C15*12),$D48/(Assumptions!$C15*12),0)+IF((Z$5-$E$5)&lt;=(Assumptions!$C15*12),$E48/(Assumptions!$C15*12),0)+IF((Z$5-$F$5)&lt;=(Assumptions!$C15*12),$F48/(Assumptions!$C15*12),0)+IF((Z$5-$G$5)&lt;=(Assumptions!$C15*12),$G48/(Assumptions!$C15*12),0)+IF((Z$5-$H$5)&lt;=(Assumptions!$C15*12),$H48/(Assumptions!$C15*12),0)+IF((Z$5-$I$5)&lt;=(Assumptions!$C15*12),$I48/(Assumptions!$C15*12),0)+IF((Z$5-$J$5)&lt;=(Assumptions!$C15*12),$J48/(Assumptions!$C15*12),0)+IF((Z$5-$K$5)&lt;=(Assumptions!$C15*12),$K48/(Assumptions!$C15*12),0)+IF((Z$5-$L$5)&lt;=(Assumptions!$C15*12),$L48/(Assumptions!$C15*12),0)+IF((Z$5-$M$5)&lt;=(Assumptions!$C15*12),$M48/(Assumptions!$C15*12),0)+IF((Z$5-$N$5)&lt;=(Assumptions!$C15*12),$N48/(Assumptions!$C15*12),0)+IF((Z$5-$O$5)&lt;=(Assumptions!$C15*12),$O48/(Assumptions!$C15*12),0)+IF((Z$5-$P$5)&lt;=(Assumptions!$C15*12),$P48/(Assumptions!$C15*12),0)+IF((Z$5-$Q$5)&lt;=(Assumptions!$C15*12),$Q48/(Assumptions!$C15*12),0)+IF((Z$5-$R$5)&lt;=(Assumptions!$C15*12),$R48/(Assumptions!$C15*12),0)+IF((Z$5-$S$5)&lt;=(Assumptions!$C15*12),$S48/(Assumptions!$C15*12),0)+IF((Z$5-$T$5)&lt;=(Assumptions!$C15*12),$T48/(Assumptions!$C15*12),0)+IF((Z$5-$U$5)&lt;=(Assumptions!$C15*12),$U48/(Assumptions!$C15*12),0)+IF((Z$5-$V$5)&lt;=(Assumptions!$C15*12),$V48/(Assumptions!$C15*12),0)+IF((Z$5-$W$5)&lt;=(Assumptions!$C15*12),$W48/(Assumptions!$C15*12),0)+IF((Z$5-$X$5)&lt;=(Assumptions!$C15*12),$X48/(Assumptions!$C15*12),0)+IF((Z$5-$Y$5)&lt;=(Assumptions!$C15*12),$Y48/(Assumptions!$C15*12),0)</f>
        <v>0</v>
      </c>
      <c r="AA60" s="557">
        <f>IF((AA$5-$D$5)&lt;=(Assumptions!$C15*12),$D48/(Assumptions!$C15*12),0)+IF((AA$5-$E$5)&lt;=(Assumptions!$C15*12),$E48/(Assumptions!$C15*12),0)+IF((AA$5-$F$5)&lt;=(Assumptions!$C15*12),$F48/(Assumptions!$C15*12),0)+IF((AA$5-$G$5)&lt;=(Assumptions!$C15*12),$G48/(Assumptions!$C15*12),0)+IF((AA$5-$H$5)&lt;=(Assumptions!$C15*12),$H48/(Assumptions!$C15*12),0)+IF((AA$5-$I$5)&lt;=(Assumptions!$C15*12),$I48/(Assumptions!$C15*12),0)+IF((AA$5-$J$5)&lt;=(Assumptions!$C15*12),$J48/(Assumptions!$C15*12),0)+IF((AA$5-$K$5)&lt;=(Assumptions!$C15*12),$K48/(Assumptions!$C15*12),0)+IF((AA$5-$L$5)&lt;=(Assumptions!$C15*12),$L48/(Assumptions!$C15*12),0)+IF((AA$5-$M$5)&lt;=(Assumptions!$C15*12),$M48/(Assumptions!$C15*12),0)+IF((AA$5-$N$5)&lt;=(Assumptions!$C15*12),$N48/(Assumptions!$C15*12),0)+IF((AA$5-$O$5)&lt;=(Assumptions!$C15*12),$O48/(Assumptions!$C15*12),0)+IF((AA$5-$P$5)&lt;=(Assumptions!$C15*12),$P48/(Assumptions!$C15*12),0)+IF((AA$5-$Q$5)&lt;=(Assumptions!$C15*12),$Q48/(Assumptions!$C15*12),0)+IF((AA$5-$R$5)&lt;=(Assumptions!$C15*12),$R48/(Assumptions!$C15*12),0)+IF((AA$5-$S$5)&lt;=(Assumptions!$C15*12),$S48/(Assumptions!$C15*12),0)+IF((AA$5-$T$5)&lt;=(Assumptions!$C15*12),$T48/(Assumptions!$C15*12),0)+IF((AA$5-$U$5)&lt;=(Assumptions!$C15*12),$U48/(Assumptions!$C15*12),0)+IF((AA$5-$V$5)&lt;=(Assumptions!$C15*12),$V48/(Assumptions!$C15*12),0)+IF((AA$5-$W$5)&lt;=(Assumptions!$C15*12),$W48/(Assumptions!$C15*12),0)+IF((AA$5-$X$5)&lt;=(Assumptions!$C15*12),$X48/(Assumptions!$C15*12),0)+IF((AA$5-$Y$5)&lt;=(Assumptions!$C15*12),$Y48/(Assumptions!$C15*12),0)+IF((AA$5-$Z$5)&lt;=(Assumptions!$C15*12),$Z48/(Assumptions!$C15*12),0)</f>
        <v>0</v>
      </c>
      <c r="AB60" s="557">
        <f>IF((AB$5-$D$5)&lt;=(Assumptions!$C15*12),$D48/(Assumptions!$C15*12),0)+IF((AB$5-$E$5)&lt;=(Assumptions!$C15*12),$E48/(Assumptions!$C15*12),0)+IF((AB$5-$F$5)&lt;=(Assumptions!$C15*12),$F48/(Assumptions!$C15*12),0)+IF((AB$5-$G$5)&lt;=(Assumptions!$C15*12),$G48/(Assumptions!$C15*12),0)+IF((AB$5-$H$5)&lt;=(Assumptions!$C15*12),$H48/(Assumptions!$C15*12),0)+IF((AB$5-$I$5)&lt;=(Assumptions!$C15*12),$I48/(Assumptions!$C15*12),0)+IF((AB$5-$J$5)&lt;=(Assumptions!$C15*12),$J48/(Assumptions!$C15*12),0)+IF((AB$5-$K$5)&lt;=(Assumptions!$C15*12),$K48/(Assumptions!$C15*12),0)+IF((AB$5-$L$5)&lt;=(Assumptions!$C15*12),$L48/(Assumptions!$C15*12),0)+IF((AB$5-$M$5)&lt;=(Assumptions!$C15*12),$M48/(Assumptions!$C15*12),0)+IF((AB$5-$N$5)&lt;=(Assumptions!$C15*12),$N48/(Assumptions!$C15*12),0)+IF((AB$5-$O$5)&lt;=(Assumptions!$C15*12),$O48/(Assumptions!$C15*12),0)+IF((AB$5-$P$5)&lt;=(Assumptions!$C15*12),$P48/(Assumptions!$C15*12),0)+IF((AB$5-$Q$5)&lt;=(Assumptions!$C15*12),$Q48/(Assumptions!$C15*12),0)+IF((AB$5-$R$5)&lt;=(Assumptions!$C15*12),$R48/(Assumptions!$C15*12),0)+IF((AB$5-$S$5)&lt;=(Assumptions!$C15*12),$S48/(Assumptions!$C15*12),0)+IF((AB$5-$T$5)&lt;=(Assumptions!$C15*12),$T48/(Assumptions!$C15*12),0)+IF((AB$5-$U$5)&lt;=(Assumptions!$C15*12),$U48/(Assumptions!$C15*12),0)+IF((AB$5-$V$5)&lt;=(Assumptions!$C15*12),$V48/(Assumptions!$C15*12),0)+IF((AB$5-$W$5)&lt;=(Assumptions!$C15*12),$W48/(Assumptions!$C15*12),0)+IF((AB$5-$X$5)&lt;=(Assumptions!$C15*12),$X48/(Assumptions!$C15*12),0)+IF((AB$5-$Y$5)&lt;=(Assumptions!$C15*12),$Y48/(Assumptions!$C15*12),0)+IF((AB$5-$Z$5)&lt;=(Assumptions!$C15*12),$Z48/(Assumptions!$C15*12),0)+IF((AB$5-$AA$5)&lt;=(Assumptions!$C15*12),$AA48/(Assumptions!$C15*12),0)</f>
        <v>0</v>
      </c>
      <c r="AC60" s="557">
        <f>IF((AC$5-$D$5)&lt;=(Assumptions!$C15*12),$D48/(Assumptions!$C15*12),0)+IF((AC$5-$E$5)&lt;=(Assumptions!$C15*12),$E48/(Assumptions!$C15*12),0)+IF((AC$5-$F$5)&lt;=(Assumptions!$C15*12),$F48/(Assumptions!$C15*12),0)+IF((AC$5-$G$5)&lt;=(Assumptions!$C15*12),$G48/(Assumptions!$C15*12),0)+IF((AC$5-$H$5)&lt;=(Assumptions!$C15*12),$H48/(Assumptions!$C15*12),0)+IF((AC$5-$I$5)&lt;=(Assumptions!$C15*12),$I48/(Assumptions!$C15*12),0)+IF((AC$5-$J$5)&lt;=(Assumptions!$C15*12),$J48/(Assumptions!$C15*12),0)+IF((AC$5-$K$5)&lt;=(Assumptions!$C15*12),$K48/(Assumptions!$C15*12),0)+IF((AC$5-$L$5)&lt;=(Assumptions!$C15*12),$L48/(Assumptions!$C15*12),0)+IF((AC$5-$M$5)&lt;=(Assumptions!$C15*12),$M48/(Assumptions!$C15*12),0)+IF((AC$5-$N$5)&lt;=(Assumptions!$C15*12),$N48/(Assumptions!$C15*12),0)+IF((AC$5-$O$5)&lt;=(Assumptions!$C15*12),$O48/(Assumptions!$C15*12),0)+IF((AC$5-$P$5)&lt;=(Assumptions!$C15*12),$P48/(Assumptions!$C15*12),0)+IF((AC$5-$Q$5)&lt;=(Assumptions!$C15*12),$Q48/(Assumptions!$C15*12),0)+IF((AC$5-$R$5)&lt;=(Assumptions!$C15*12),$R48/(Assumptions!$C15*12),0)+IF((AC$5-$S$5)&lt;=(Assumptions!$C15*12),$S48/(Assumptions!$C15*12),0)+IF((AC$5-$T$5)&lt;=(Assumptions!$C15*12),$T48/(Assumptions!$C15*12),0)+IF((AC$5-$U$5)&lt;=(Assumptions!$C15*12),$U48/(Assumptions!$C15*12),0)+IF((AC$5-$V$5)&lt;=(Assumptions!$C15*12),$V48/(Assumptions!$C15*12),0)+IF((AC$5-$W$5)&lt;=(Assumptions!$C15*12),$W48/(Assumptions!$C15*12),0)+IF((AC$5-$X$5)&lt;=(Assumptions!$C15*12),$X48/(Assumptions!$C15*12),0)+IF((AC$5-$Y$5)&lt;=(Assumptions!$C15*12),$Y48/(Assumptions!$C15*12),0)+IF((AC$5-$Z$5)&lt;=(Assumptions!$C15*12),$Z48/(Assumptions!$C15*12),0)+IF((AC$5-$AA$5)&lt;=(Assumptions!$C15*12),$AA48/(Assumptions!$C15*12),0)+IF((AC$5-$AB$5)&lt;=(Assumptions!$C15*12),$AB48/(Assumptions!$C15*12),0)</f>
        <v>0</v>
      </c>
      <c r="AD60" s="557">
        <f>IF((AD$5-$D$5)&lt;=(Assumptions!$C15*12),$D48/(Assumptions!$C15*12),0)+IF((AD$5-$E$5)&lt;=(Assumptions!$C15*12),$E48/(Assumptions!$C15*12),0)+IF((AD$5-$F$5)&lt;=(Assumptions!$C15*12),$F48/(Assumptions!$C15*12),0)+IF((AD$5-$G$5)&lt;=(Assumptions!$C15*12),$G48/(Assumptions!$C15*12),0)+IF((AD$5-$H$5)&lt;=(Assumptions!$C15*12),$H48/(Assumptions!$C15*12),0)+IF((AD$5-$I$5)&lt;=(Assumptions!$C15*12),$I48/(Assumptions!$C15*12),0)+IF((AD$5-$J$5)&lt;=(Assumptions!$C15*12),$J48/(Assumptions!$C15*12),0)+IF((AD$5-$K$5)&lt;=(Assumptions!$C15*12),$K48/(Assumptions!$C15*12),0)+IF((AD$5-$L$5)&lt;=(Assumptions!$C15*12),$L48/(Assumptions!$C15*12),0)+IF((AD$5-$M$5)&lt;=(Assumptions!$C15*12),$M48/(Assumptions!$C15*12),0)+IF((AD$5-$N$5)&lt;=(Assumptions!$C15*12),$N48/(Assumptions!$C15*12),0)+IF((AD$5-$O$5)&lt;=(Assumptions!$C15*12),$O48/(Assumptions!$C15*12),0)+IF((AD$5-$P$5)&lt;=(Assumptions!$C15*12),$P48/(Assumptions!$C15*12),0)+IF((AD$5-$Q$5)&lt;=(Assumptions!$C15*12),$Q48/(Assumptions!$C15*12),0)+IF((AD$5-$R$5)&lt;=(Assumptions!$C15*12),$R48/(Assumptions!$C15*12),0)+IF((AD$5-$S$5)&lt;=(Assumptions!$C15*12),$S48/(Assumptions!$C15*12),0)+IF((AD$5-$T$5)&lt;=(Assumptions!$C15*12),$T48/(Assumptions!$C15*12),0)+IF((AD$5-$U$5)&lt;=(Assumptions!$C15*12),$U48/(Assumptions!$C15*12),0)+IF((AD$5-$V$5)&lt;=(Assumptions!$C15*12),$V48/(Assumptions!$C15*12),0)+IF((AD$5-$W$5)&lt;=(Assumptions!$C15*12),$W48/(Assumptions!$C15*12),0)+IF((AD$5-$X$5)&lt;=(Assumptions!$C15*12),$X48/(Assumptions!$C15*12),0)+IF((AD$5-$Y$5)&lt;=(Assumptions!$C15*12),$Y48/(Assumptions!$C15*12),0)+IF((AD$5-$Z$5)&lt;=(Assumptions!$C15*12),$Z48/(Assumptions!$C15*12),0)+IF((AD$5-$AA$5)&lt;=(Assumptions!$C15*12),$AA48/(Assumptions!$C15*12),0)+IF((AD$5-$AB$5)&lt;=(Assumptions!$C15*12),$AB48/(Assumptions!$C15*12),0)+IF((AD$5-$AC$5)&lt;=(Assumptions!$C15*12),$AC48/(Assumptions!$C15*12),0)</f>
        <v>0</v>
      </c>
      <c r="AE60" s="557">
        <f>IF((AE$5-$D$5)&lt;=(Assumptions!$C15*12),$D48/(Assumptions!$C15*12),0)+IF((AE$5-$E$5)&lt;=(Assumptions!$C15*12),$E48/(Assumptions!$C15*12),0)+IF((AE$5-$F$5)&lt;=(Assumptions!$C15*12),$F48/(Assumptions!$C15*12),0)+IF((AE$5-$G$5)&lt;=(Assumptions!$C15*12),$G48/(Assumptions!$C15*12),0)+IF((AE$5-$H$5)&lt;=(Assumptions!$C15*12),$H48/(Assumptions!$C15*12),0)+IF((AE$5-$I$5)&lt;=(Assumptions!$C15*12),$I48/(Assumptions!$C15*12),0)+IF((AE$5-$J$5)&lt;=(Assumptions!$C15*12),$J48/(Assumptions!$C15*12),0)+IF((AE$5-$K$5)&lt;=(Assumptions!$C15*12),$K48/(Assumptions!$C15*12),0)+IF((AE$5-$L$5)&lt;=(Assumptions!$C15*12),$L48/(Assumptions!$C15*12),0)+IF((AE$5-$M$5)&lt;=(Assumptions!$C15*12),$M48/(Assumptions!$C15*12),0)+IF((AE$5-$N$5)&lt;=(Assumptions!$C15*12),$N48/(Assumptions!$C15*12),0)+IF((AE$5-$O$5)&lt;=(Assumptions!$C15*12),$O48/(Assumptions!$C15*12),0)+IF((AE$5-$P$5)&lt;=(Assumptions!$C15*12),$P48/(Assumptions!$C15*12),0)+IF((AE$5-$Q$5)&lt;=(Assumptions!$C15*12),$Q48/(Assumptions!$C15*12),0)+IF((AE$5-$R$5)&lt;=(Assumptions!$C15*12),$R48/(Assumptions!$C15*12),0)+IF((AE$5-$S$5)&lt;=(Assumptions!$C15*12),$S48/(Assumptions!$C15*12),0)+IF((AE$5-$T$5)&lt;=(Assumptions!$C15*12),$T48/(Assumptions!$C15*12),0)+IF((AE$5-$U$5)&lt;=(Assumptions!$C15*12),$U48/(Assumptions!$C15*12),0)+IF((AE$5-$V$5)&lt;=(Assumptions!$C15*12),$V48/(Assumptions!$C15*12),0)+IF((AE$5-$W$5)&lt;=(Assumptions!$C15*12),$W48/(Assumptions!$C15*12),0)+IF((AE$5-$X$5)&lt;=(Assumptions!$C15*12),$X48/(Assumptions!$C15*12),0)+IF((AE$5-$Y$5)&lt;=(Assumptions!$C15*12),$Y48/(Assumptions!$C15*12),0)+IF((AE$5-$Z$5)&lt;=(Assumptions!$C15*12),$Z48/(Assumptions!$C15*12),0)+IF((AE$5-$AA$5)&lt;=(Assumptions!$C15*12),$AA48/(Assumptions!$C15*12),0)+IF((AE$5-$AB$5)&lt;=(Assumptions!$C15*12),$AB48/(Assumptions!$C15*12),0)+IF((AE$5-$AC$5)&lt;=(Assumptions!$C15*12),$AC48/(Assumptions!$C15*12),0)+IF((AE$5-$AD$5)&lt;=(Assumptions!$C15*12),$AD48/(Assumptions!$C15*12),0)</f>
        <v>0</v>
      </c>
      <c r="AF60" s="557">
        <f>IF((AF$5-$D$5)&lt;=(Assumptions!$C15*12),$D48/(Assumptions!$C15*12),0)+IF((AF$5-$E$5)&lt;=(Assumptions!$C15*12),$E48/(Assumptions!$C15*12),0)+IF((AF$5-$F$5)&lt;=(Assumptions!$C15*12),$F48/(Assumptions!$C15*12),0)+IF((AF$5-$G$5)&lt;=(Assumptions!$C15*12),$G48/(Assumptions!$C15*12),0)+IF((AF$5-$H$5)&lt;=(Assumptions!$C15*12),$H48/(Assumptions!$C15*12),0)+IF((AF$5-$I$5)&lt;=(Assumptions!$C15*12),$I48/(Assumptions!$C15*12),0)+IF((AF$5-$J$5)&lt;=(Assumptions!$C15*12),$J48/(Assumptions!$C15*12),0)+IF((AF$5-$K$5)&lt;=(Assumptions!$C15*12),$K48/(Assumptions!$C15*12),0)+IF((AF$5-$L$5)&lt;=(Assumptions!$C15*12),$L48/(Assumptions!$C15*12),0)+IF((AF$5-$M$5)&lt;=(Assumptions!$C15*12),$M48/(Assumptions!$C15*12),0)+IF((AF$5-$N$5)&lt;=(Assumptions!$C15*12),$N48/(Assumptions!$C15*12),0)+IF((AF$5-$O$5)&lt;=(Assumptions!$C15*12),$O48/(Assumptions!$C15*12),0)+IF((AF$5-$P$5)&lt;=(Assumptions!$C15*12),$P48/(Assumptions!$C15*12),0)+IF((AF$5-$Q$5)&lt;=(Assumptions!$C15*12),$Q48/(Assumptions!$C15*12),0)+IF((AF$5-$R$5)&lt;=(Assumptions!$C15*12),$R48/(Assumptions!$C15*12),0)+IF((AF$5-$S$5)&lt;=(Assumptions!$C15*12),$S48/(Assumptions!$C15*12),0)+IF((AF$5-$T$5)&lt;=(Assumptions!$C15*12),$T48/(Assumptions!$C15*12),0)+IF((AF$5-$U$5)&lt;=(Assumptions!$C15*12),$U48/(Assumptions!$C15*12),0)+IF((AF$5-$V$5)&lt;=(Assumptions!$C15*12),$V48/(Assumptions!$C15*12),0)+IF((AF$5-$W$5)&lt;=(Assumptions!$C15*12),$W48/(Assumptions!$C15*12),0)+IF((AF$5-$X$5)&lt;=(Assumptions!$C15*12),$X48/(Assumptions!$C15*12),0)+IF((AF$5-$Y$5)&lt;=(Assumptions!$C15*12),$Y48/(Assumptions!$C15*12),0)+IF((AF$5-$Z$5)&lt;=(Assumptions!$C15*12),$Z48/(Assumptions!$C15*12),0)+IF((AF$5-$AA$5)&lt;=(Assumptions!$C15*12),$AA48/(Assumptions!$C15*12),0)+IF((AF$5-$AB$5)&lt;=(Assumptions!$C15*12),$AB48/(Assumptions!$C15*12),0)+IF((AF$5-$AC$5)&lt;=(Assumptions!$C15*12),$AC48/(Assumptions!$C15*12),0)+IF((AF$5-$AD$5)&lt;=(Assumptions!$C15*12),$AD48/(Assumptions!$C15*12),0)+IF((AF$5-$AE$5)&lt;=(Assumptions!$C15*12),$AE48/(Assumptions!$C15*12),0)</f>
        <v>0</v>
      </c>
      <c r="AG60" s="557">
        <f>IF((AG$5-$D$5)&lt;=(Assumptions!$C15*12),$D48/(Assumptions!$C15*12),0)+IF((AG$5-$E$5)&lt;=(Assumptions!$C15*12),$E48/(Assumptions!$C15*12),0)+IF((AG$5-$F$5)&lt;=(Assumptions!$C15*12),$F48/(Assumptions!$C15*12),0)+IF((AG$5-$G$5)&lt;=(Assumptions!$C15*12),$G48/(Assumptions!$C15*12),0)+IF((AG$5-$H$5)&lt;=(Assumptions!$C15*12),$H48/(Assumptions!$C15*12),0)+IF((AG$5-$I$5)&lt;=(Assumptions!$C15*12),$I48/(Assumptions!$C15*12),0)+IF((AG$5-$J$5)&lt;=(Assumptions!$C15*12),$J48/(Assumptions!$C15*12),0)+IF((AG$5-$K$5)&lt;=(Assumptions!$C15*12),$K48/(Assumptions!$C15*12),0)+IF((AG$5-$L$5)&lt;=(Assumptions!$C15*12),$L48/(Assumptions!$C15*12),0)+IF((AG$5-$M$5)&lt;=(Assumptions!$C15*12),$M48/(Assumptions!$C15*12),0)+IF((AG$5-$N$5)&lt;=(Assumptions!$C15*12),$N48/(Assumptions!$C15*12),0)+IF((AG$5-$O$5)&lt;=(Assumptions!$C15*12),$O48/(Assumptions!$C15*12),0)+IF((AG$5-$P$5)&lt;=(Assumptions!$C15*12),$P48/(Assumptions!$C15*12),0)+IF((AG$5-$Q$5)&lt;=(Assumptions!$C15*12),$Q48/(Assumptions!$C15*12),0)+IF((AG$5-$R$5)&lt;=(Assumptions!$C15*12),$R48/(Assumptions!$C15*12),0)+IF((AG$5-$S$5)&lt;=(Assumptions!$C15*12),$S48/(Assumptions!$C15*12),0)+IF((AG$5-$T$5)&lt;=(Assumptions!$C15*12),$T48/(Assumptions!$C15*12),0)+IF((AG$5-$U$5)&lt;=(Assumptions!$C15*12),$U48/(Assumptions!$C15*12),0)+IF((AG$5-$V$5)&lt;=(Assumptions!$C15*12),$V48/(Assumptions!$C15*12),0)+IF((AG$5-$W$5)&lt;=(Assumptions!$C15*12),$W48/(Assumptions!$C15*12),0)+IF((AG$5-$X$5)&lt;=(Assumptions!$C15*12),$X48/(Assumptions!$C15*12),0)+IF((AG$5-$Y$5)&lt;=(Assumptions!$C15*12),$Y48/(Assumptions!$C15*12),0)+IF((AG$5-$Z$5)&lt;=(Assumptions!$C15*12),$Z48/(Assumptions!$C15*12),0)+IF((AG$5-$AA$5)&lt;=(Assumptions!$C15*12),$AA48/(Assumptions!$C15*12),0)+IF((AG$5-$AB$5)&lt;=(Assumptions!$C15*12),$AB48/(Assumptions!$C15*12),0)+IF((AG$5-$AC$5)&lt;=(Assumptions!$C15*12),$AC48/(Assumptions!$C15*12),0)+IF((AG$5-$AD$5)&lt;=(Assumptions!$C15*12),$AD48/(Assumptions!$C15*12),0)+IF((AG$5-$AE$5)&lt;=(Assumptions!$C15*12),$AE48/(Assumptions!$C15*12),0)+IF((AG$5-$AF$5)&lt;=(Assumptions!$C15*12),$AF48/(Assumptions!$C15*12),0)</f>
        <v>0</v>
      </c>
      <c r="AH60" s="557">
        <f>IF((AH$5-$D$5)&lt;=(Assumptions!$C15*12),$D48/(Assumptions!$C15*12),0)+IF((AH$5-$E$5)&lt;=(Assumptions!$C15*12),$E48/(Assumptions!$C15*12),0)+IF((AH$5-$F$5)&lt;=(Assumptions!$C15*12),$F48/(Assumptions!$C15*12),0)+IF((AH$5-$G$5)&lt;=(Assumptions!$C15*12),$G48/(Assumptions!$C15*12),0)+IF((AH$5-$H$5)&lt;=(Assumptions!$C15*12),$H48/(Assumptions!$C15*12),0)+IF((AH$5-$I$5)&lt;=(Assumptions!$C15*12),$I48/(Assumptions!$C15*12),0)+IF((AH$5-$J$5)&lt;=(Assumptions!$C15*12),$J48/(Assumptions!$C15*12),0)+IF((AH$5-$K$5)&lt;=(Assumptions!$C15*12),$K48/(Assumptions!$C15*12),0)+IF((AH$5-$L$5)&lt;=(Assumptions!$C15*12),$L48/(Assumptions!$C15*12),0)+IF((AH$5-$M$5)&lt;=(Assumptions!$C15*12),$M48/(Assumptions!$C15*12),0)+IF((AH$5-$N$5)&lt;=(Assumptions!$C15*12),$N48/(Assumptions!$C15*12),0)+IF((AH$5-$O$5)&lt;=(Assumptions!$C15*12),$O48/(Assumptions!$C15*12),0)+IF((AH$5-$P$5)&lt;=(Assumptions!$C15*12),$P48/(Assumptions!$C15*12),0)+IF((AH$5-$Q$5)&lt;=(Assumptions!$C15*12),$Q48/(Assumptions!$C15*12),0)+IF((AH$5-$R$5)&lt;=(Assumptions!$C15*12),$R48/(Assumptions!$C15*12),0)+IF((AH$5-$S$5)&lt;=(Assumptions!$C15*12),$S48/(Assumptions!$C15*12),0)+IF((AH$5-$T$5)&lt;=(Assumptions!$C15*12),$T48/(Assumptions!$C15*12),0)+IF((AH$5-$U$5)&lt;=(Assumptions!$C15*12),$U48/(Assumptions!$C15*12),0)+IF((AH$5-$V$5)&lt;=(Assumptions!$C15*12),$V48/(Assumptions!$C15*12),0)+IF((AH$5-$W$5)&lt;=(Assumptions!$C15*12),$W48/(Assumptions!$C15*12),0)+IF((AH$5-$X$5)&lt;=(Assumptions!$C15*12),$X48/(Assumptions!$C15*12),0)+IF((AH$5-$Y$5)&lt;=(Assumptions!$C15*12),$Y48/(Assumptions!$C15*12),0)+IF((AH$5-$Z$5)&lt;=(Assumptions!$C15*12),$Z48/(Assumptions!$C15*12),0)+IF((AH$5-$AA$5)&lt;=(Assumptions!$C15*12),$AA48/(Assumptions!$C15*12),0)+IF((AH$5-$AB$5)&lt;=(Assumptions!$C15*12),$AB48/(Assumptions!$C15*12),0)+IF((AH$5-$AC$5)&lt;=(Assumptions!$C15*12),$AC48/(Assumptions!$C15*12),0)+IF((AH$5-$AD$5)&lt;=(Assumptions!$C15*12),$AD48/(Assumptions!$C15*12),0)+IF((AH$5-$AE$5)&lt;=(Assumptions!$C15*12),$AE48/(Assumptions!$C15*12),0)+IF((AH$5-$AF$5)&lt;=(Assumptions!$C15*12),$AF48/(Assumptions!$C15*12),0)+IF((AH$5-$AG$5)&lt;=(Assumptions!$C15*12),$AG48/(Assumptions!$C15*12),0)</f>
        <v>0</v>
      </c>
      <c r="AI60" s="557">
        <f>IF((AI$5-$D$5)&lt;=(Assumptions!$C15*12),$D48/(Assumptions!$C15*12),0)+IF((AI$5-$E$5)&lt;=(Assumptions!$C15*12),$E48/(Assumptions!$C15*12),0)+IF((AI$5-$F$5)&lt;=(Assumptions!$C15*12),$F48/(Assumptions!$C15*12),0)+IF((AI$5-$G$5)&lt;=(Assumptions!$C15*12),$G48/(Assumptions!$C15*12),0)+IF((AI$5-$H$5)&lt;=(Assumptions!$C15*12),$H48/(Assumptions!$C15*12),0)+IF((AI$5-$I$5)&lt;=(Assumptions!$C15*12),$I48/(Assumptions!$C15*12),0)+IF((AI$5-$J$5)&lt;=(Assumptions!$C15*12),$J48/(Assumptions!$C15*12),0)+IF((AI$5-$K$5)&lt;=(Assumptions!$C15*12),$K48/(Assumptions!$C15*12),0)+IF((AI$5-$L$5)&lt;=(Assumptions!$C15*12),$L48/(Assumptions!$C15*12),0)+IF((AI$5-$M$5)&lt;=(Assumptions!$C15*12),$M48/(Assumptions!$C15*12),0)+IF((AI$5-$N$5)&lt;=(Assumptions!$C15*12),$N48/(Assumptions!$C15*12),0)+IF((AI$5-$O$5)&lt;=(Assumptions!$C15*12),$O48/(Assumptions!$C15*12),0)+IF((AI$5-$P$5)&lt;=(Assumptions!$C15*12),$P48/(Assumptions!$C15*12),0)+IF((AI$5-$Q$5)&lt;=(Assumptions!$C15*12),$Q48/(Assumptions!$C15*12),0)+IF((AI$5-$R$5)&lt;=(Assumptions!$C15*12),$R48/(Assumptions!$C15*12),0)+IF((AI$5-$S$5)&lt;=(Assumptions!$C15*12),$S48/(Assumptions!$C15*12),0)+IF((AI$5-$T$5)&lt;=(Assumptions!$C15*12),$T48/(Assumptions!$C15*12),0)+IF((AI$5-$U$5)&lt;=(Assumptions!$C15*12),$U48/(Assumptions!$C15*12),0)+IF((AI$5-$V$5)&lt;=(Assumptions!$C15*12),$V48/(Assumptions!$C15*12),0)+IF((AI$5-$W$5)&lt;=(Assumptions!$C15*12),$W48/(Assumptions!$C15*12),0)+IF((AI$5-$X$5)&lt;=(Assumptions!$C15*12),$X48/(Assumptions!$C15*12),0)+IF((AI$5-$Y$5)&lt;=(Assumptions!$C15*12),$Y48/(Assumptions!$C15*12),0)+IF((AI$5-$Z$5)&lt;=(Assumptions!$C15*12),$Z48/(Assumptions!$C15*12),0)+IF((AI$5-$AA$5)&lt;=(Assumptions!$C15*12),$AA48/(Assumptions!$C15*12),0)+IF((AI$5-$AB$5)&lt;=(Assumptions!$C15*12),$AB48/(Assumptions!$C15*12),0)+IF((AI$5-$AC$5)&lt;=(Assumptions!$C15*12),$AC48/(Assumptions!$C15*12),0)+IF((AI$5-$AD$5)&lt;=(Assumptions!$C15*12),$AD48/(Assumptions!$C15*12),0)+IF((AI$5-$AE$5)&lt;=(Assumptions!$C15*12),$AE48/(Assumptions!$C15*12),0)+IF((AI$5-$AF$5)&lt;=(Assumptions!$C15*12),$AF48/(Assumptions!$C15*12),0)+IF((AI$5-$AG$5)&lt;=(Assumptions!$C15*12),$AG48/(Assumptions!$C15*12),0)+IF((AI$5-$AH$5)&lt;=(Assumptions!$C15*12),$AH48/(Assumptions!$C15*12),0)</f>
        <v>0</v>
      </c>
      <c r="AJ60" s="557">
        <f>IF((AJ$5-$D$5)&lt;=(Assumptions!$C15*12),$D48/(Assumptions!$C15*12),0)+IF((AJ$5-$E$5)&lt;=(Assumptions!$C15*12),$E48/(Assumptions!$C15*12),0)+IF((AJ$5-$F$5)&lt;=(Assumptions!$C15*12),$F48/(Assumptions!$C15*12),0)+IF((AJ$5-$G$5)&lt;=(Assumptions!$C15*12),$G48/(Assumptions!$C15*12),0)+IF((AJ$5-$H$5)&lt;=(Assumptions!$C15*12),$H48/(Assumptions!$C15*12),0)+IF((AJ$5-$I$5)&lt;=(Assumptions!$C15*12),$I48/(Assumptions!$C15*12),0)+IF((AJ$5-$J$5)&lt;=(Assumptions!$C15*12),$J48/(Assumptions!$C15*12),0)+IF((AJ$5-$K$5)&lt;=(Assumptions!$C15*12),$K48/(Assumptions!$C15*12),0)+IF((AJ$5-$L$5)&lt;=(Assumptions!$C15*12),$L48/(Assumptions!$C15*12),0)+IF((AJ$5-$M$5)&lt;=(Assumptions!$C15*12),$M48/(Assumptions!$C15*12),0)+IF((AJ$5-$N$5)&lt;=(Assumptions!$C15*12),$N48/(Assumptions!$C15*12),0)+IF((AJ$5-$O$5)&lt;=(Assumptions!$C15*12),$O48/(Assumptions!$C15*12),0)+IF((AJ$5-$P$5)&lt;=(Assumptions!$C15*12),$P48/(Assumptions!$C15*12),0)+IF((AJ$5-$Q$5)&lt;=(Assumptions!$C15*12),$Q48/(Assumptions!$C15*12),0)+IF((AJ$5-$R$5)&lt;=(Assumptions!$C15*12),$R48/(Assumptions!$C15*12),0)+IF((AJ$5-$S$5)&lt;=(Assumptions!$C15*12),$S48/(Assumptions!$C15*12),0)+IF((AJ$5-$T$5)&lt;=(Assumptions!$C15*12),$T48/(Assumptions!$C15*12),0)+IF((AJ$5-$U$5)&lt;=(Assumptions!$C15*12),$U48/(Assumptions!$C15*12),0)+IF((AJ$5-$V$5)&lt;=(Assumptions!$C15*12),$V48/(Assumptions!$C15*12),0)+IF((AJ$5-$W$5)&lt;=(Assumptions!$C15*12),$W48/(Assumptions!$C15*12),0)+IF((AJ$5-$X$5)&lt;=(Assumptions!$C15*12),$X48/(Assumptions!$C15*12),0)+IF((AJ$5-$Y$5)&lt;=(Assumptions!$C15*12),$Y48/(Assumptions!$C15*12),0)+IF((AJ$5-$Z$5)&lt;=(Assumptions!$C15*12),$Z48/(Assumptions!$C15*12),0)+IF((AJ$5-$AA$5)&lt;=(Assumptions!$C15*12),$AA48/(Assumptions!$C15*12),0)+IF((AJ$5-$AB$5)&lt;=(Assumptions!$C15*12),$AB48/(Assumptions!$C15*12),0)+IF((AJ$5-$AC$5)&lt;=(Assumptions!$C15*12),$AC48/(Assumptions!$C15*12),0)+IF((AJ$5-$AD$5)&lt;=(Assumptions!$C15*12),$AD48/(Assumptions!$C15*12),0)+IF((AJ$5-$AE$5)&lt;=(Assumptions!$C15*12),$AE48/(Assumptions!$C15*12),0)+IF((AJ$5-$AF$5)&lt;=(Assumptions!$C15*12),$AF48/(Assumptions!$C15*12),0)+IF((AJ$5-$AG$5)&lt;=(Assumptions!$C15*12),$AG48/(Assumptions!$C15*12),0)+IF((AJ$5-$AH$5)&lt;=(Assumptions!$C15*12),$AH48/(Assumptions!$C15*12),0)+IF((AJ$5-$AI$5)&lt;=(Assumptions!$C15*12),$AI48/(Assumptions!$C15*12),0)</f>
        <v>0</v>
      </c>
      <c r="AK60" s="557">
        <f>IF((AK$5-$D$5)&lt;=(Assumptions!$C15*12),$D48/(Assumptions!$C15*12),0)+IF((AK$5-$E$5)&lt;=(Assumptions!$C15*12),$E48/(Assumptions!$C15*12),0)+IF((AK$5-$F$5)&lt;=(Assumptions!$C15*12),$F48/(Assumptions!$C15*12),0)+IF((AK$5-$G$5)&lt;=(Assumptions!$C15*12),$G48/(Assumptions!$C15*12),0)+IF((AK$5-$H$5)&lt;=(Assumptions!$C15*12),$H48/(Assumptions!$C15*12),0)+IF((AK$5-$I$5)&lt;=(Assumptions!$C15*12),$I48/(Assumptions!$C15*12),0)+IF((AK$5-$J$5)&lt;=(Assumptions!$C15*12),$J48/(Assumptions!$C15*12),0)+IF((AK$5-$K$5)&lt;=(Assumptions!$C15*12),$K48/(Assumptions!$C15*12),0)+IF((AK$5-$L$5)&lt;=(Assumptions!$C15*12),$L48/(Assumptions!$C15*12),0)+IF((AK$5-$M$5)&lt;=(Assumptions!$C15*12),$M48/(Assumptions!$C15*12),0)+IF((AK$5-$N$5)&lt;=(Assumptions!$C15*12),$N48/(Assumptions!$C15*12),0)+IF((AK$5-$O$5)&lt;=(Assumptions!$C15*12),$O48/(Assumptions!$C15*12),0)+IF((AK$5-$P$5)&lt;=(Assumptions!$C15*12),$P48/(Assumptions!$C15*12),0)+IF((AK$5-$Q$5)&lt;=(Assumptions!$C15*12),$Q48/(Assumptions!$C15*12),0)+IF((AK$5-$R$5)&lt;=(Assumptions!$C15*12),$R48/(Assumptions!$C15*12),0)+IF((AK$5-$S$5)&lt;=(Assumptions!$C15*12),$S48/(Assumptions!$C15*12),0)+IF((AK$5-$T$5)&lt;=(Assumptions!$C15*12),$T48/(Assumptions!$C15*12),0)+IF((AK$5-$U$5)&lt;=(Assumptions!$C15*12),$U48/(Assumptions!$C15*12),0)+IF((AK$5-$V$5)&lt;=(Assumptions!$C15*12),$V48/(Assumptions!$C15*12),0)+IF((AK$5-$W$5)&lt;=(Assumptions!$C15*12),$W48/(Assumptions!$C15*12),0)+IF((AK$5-$X$5)&lt;=(Assumptions!$C15*12),$X48/(Assumptions!$C15*12),0)+IF((AK$5-$Y$5)&lt;=(Assumptions!$C15*12),$Y48/(Assumptions!$C15*12),0)+IF((AK$5-$Z$5)&lt;=(Assumptions!$C15*12),$Z48/(Assumptions!$C15*12),0)+IF((AK$5-$AA$5)&lt;=(Assumptions!$C15*12),$AA48/(Assumptions!$C15*12),0)+IF((AK$5-$AB$5)&lt;=(Assumptions!$C15*12),$AB48/(Assumptions!$C15*12),0)+IF((AK$5-$AC$5)&lt;=(Assumptions!$C15*12),$AC48/(Assumptions!$C15*12),0)+IF((AK$5-$AD$5)&lt;=(Assumptions!$C15*12),$AD48/(Assumptions!$C15*12),0)+IF((AK$5-$AE$5)&lt;=(Assumptions!$C15*12),$AE48/(Assumptions!$C15*12),0)+IF((AK$5-$AF$5)&lt;=(Assumptions!$C15*12),$AF48/(Assumptions!$C15*12),0)+IF((AK$5-$AG$5)&lt;=(Assumptions!$C15*12),$AG48/(Assumptions!$C15*12),0)+IF((AK$5-$AH$5)&lt;=(Assumptions!$C15*12),$AH48/(Assumptions!$C15*12),0)+IF((AK$5-$AI$5)&lt;=(Assumptions!$C15*12),$AI48/(Assumptions!$C15*12),0)+IF((AK$5-$AJ$5)&lt;=(Assumptions!$C15*12),$AJ48/(Assumptions!$C15*12),0)</f>
        <v>0</v>
      </c>
      <c r="AL60" s="557">
        <f>IF((AL$5-$D$5)&lt;=(Assumptions!$C15*12),$D48/(Assumptions!$C15*12),0)+IF((AL$5-$E$5)&lt;=(Assumptions!$C15*12),$E48/(Assumptions!$C15*12),0)+IF((AL$5-$F$5)&lt;=(Assumptions!$C15*12),$F48/(Assumptions!$C15*12),0)+IF((AL$5-$G$5)&lt;=(Assumptions!$C15*12),$G48/(Assumptions!$C15*12),0)+IF((AL$5-$H$5)&lt;=(Assumptions!$C15*12),$H48/(Assumptions!$C15*12),0)+IF((AL$5-$I$5)&lt;=(Assumptions!$C15*12),$I48/(Assumptions!$C15*12),0)+IF((AL$5-$J$5)&lt;=(Assumptions!$C15*12),$J48/(Assumptions!$C15*12),0)+IF((AL$5-$K$5)&lt;=(Assumptions!$C15*12),$K48/(Assumptions!$C15*12),0)+IF((AL$5-$L$5)&lt;=(Assumptions!$C15*12),$L48/(Assumptions!$C15*12),0)+IF((AL$5-$M$5)&lt;=(Assumptions!$C15*12),$M48/(Assumptions!$C15*12),0)+IF((AL$5-$N$5)&lt;=(Assumptions!$C15*12),$N48/(Assumptions!$C15*12),0)+IF((AL$5-$O$5)&lt;=(Assumptions!$C15*12),$O48/(Assumptions!$C15*12),0)+IF((AL$5-$P$5)&lt;=(Assumptions!$C15*12),$P48/(Assumptions!$C15*12),0)+IF((AL$5-$Q$5)&lt;=(Assumptions!$C15*12),$Q48/(Assumptions!$C15*12),0)+IF((AL$5-$R$5)&lt;=(Assumptions!$C15*12),$R48/(Assumptions!$C15*12),0)+IF((AL$5-$S$5)&lt;=(Assumptions!$C15*12),$S48/(Assumptions!$C15*12),0)+IF((AL$5-$T$5)&lt;=(Assumptions!$C15*12),$T48/(Assumptions!$C15*12),0)+IF((AL$5-$U$5)&lt;=(Assumptions!$C15*12),$U48/(Assumptions!$C15*12),0)+IF((AL$5-$V$5)&lt;=(Assumptions!$C15*12),$V48/(Assumptions!$C15*12),0)+IF((AL$5-$W$5)&lt;=(Assumptions!$C15*12),$W48/(Assumptions!$C15*12),0)+IF((AL$5-$X$5)&lt;=(Assumptions!$C15*12),$X48/(Assumptions!$C15*12),0)+IF((AL$5-$Y$5)&lt;=(Assumptions!$C15*12),$Y48/(Assumptions!$C15*12),0)+IF((AL$5-$Z$5)&lt;=(Assumptions!$C15*12),$Z48/(Assumptions!$C15*12),0)+IF((AL$5-$AA$5)&lt;=(Assumptions!$C15*12),$AA48/(Assumptions!$C15*12),0)+IF((AL$5-$AB$5)&lt;=(Assumptions!$C15*12),$AB48/(Assumptions!$C15*12),0)+IF((AL$5-$AC$5)&lt;=(Assumptions!$C15*12),$AC48/(Assumptions!$C15*12),0)+IF((AL$5-$AD$5)&lt;=(Assumptions!$C15*12),$AD48/(Assumptions!$C15*12),0)+IF((AL$5-$AE$5)&lt;=(Assumptions!$C15*12),$AE48/(Assumptions!$C15*12),0)+IF((AL$5-$AF$5)&lt;=(Assumptions!$C15*12),$AF48/(Assumptions!$C15*12),0)+IF((AL$5-$AG$5)&lt;=(Assumptions!$C15*12),$AG48/(Assumptions!$C15*12),0)+IF((AL$5-$AH$5)&lt;=(Assumptions!$C15*12),$AH48/(Assumptions!$C15*12),0)+IF((AL$5-$AI$5)&lt;=(Assumptions!$C15*12),$AI48/(Assumptions!$C15*12),0)+IF((AL$5-$AJ$5)&lt;=(Assumptions!$C15*12),$AJ48/(Assumptions!$C15*12),0)+IF((AL$5-$AK$5)&lt;=(Assumptions!$C15*12),$AK48/(Assumptions!$C15*12),0)</f>
        <v>0</v>
      </c>
      <c r="AM60" s="557">
        <f>IF((AM$5-$D$5)&lt;=(Assumptions!$C15*12),$D48/(Assumptions!$C15*12),0)+IF((AM$5-$E$5)&lt;=(Assumptions!$C15*12),$E48/(Assumptions!$C15*12),0)+IF((AM$5-$F$5)&lt;=(Assumptions!$C15*12),$F48/(Assumptions!$C15*12),0)+IF((AM$5-$G$5)&lt;=(Assumptions!$C15*12),$G48/(Assumptions!$C15*12),0)+IF((AM$5-$H$5)&lt;=(Assumptions!$C15*12),$H48/(Assumptions!$C15*12),0)+IF((AM$5-$I$5)&lt;=(Assumptions!$C15*12),$I48/(Assumptions!$C15*12),0)+IF((AM$5-$J$5)&lt;=(Assumptions!$C15*12),$J48/(Assumptions!$C15*12),0)+IF((AM$5-$K$5)&lt;=(Assumptions!$C15*12),$K48/(Assumptions!$C15*12),0)+IF((AM$5-$L$5)&lt;=(Assumptions!$C15*12),$L48/(Assumptions!$C15*12),0)+IF((AM$5-$M$5)&lt;=(Assumptions!$C15*12),$M48/(Assumptions!$C15*12),0)+IF((AM$5-$N$5)&lt;=(Assumptions!$C15*12),$N48/(Assumptions!$C15*12),0)+IF((AM$5-$O$5)&lt;=(Assumptions!$C15*12),$O48/(Assumptions!$C15*12),0)+IF((AM$5-$P$5)&lt;=(Assumptions!$C15*12),$P48/(Assumptions!$C15*12),0)+IF((AM$5-$Q$5)&lt;=(Assumptions!$C15*12),$Q48/(Assumptions!$C15*12),0)+IF((AM$5-$R$5)&lt;=(Assumptions!$C15*12),$R48/(Assumptions!$C15*12),0)+IF((AM$5-$S$5)&lt;=(Assumptions!$C15*12),$S48/(Assumptions!$C15*12),0)+IF((AM$5-$T$5)&lt;=(Assumptions!$C15*12),$T48/(Assumptions!$C15*12),0)+IF((AM$5-$U$5)&lt;=(Assumptions!$C15*12),$U48/(Assumptions!$C15*12),0)+IF((AM$5-$V$5)&lt;=(Assumptions!$C15*12),$V48/(Assumptions!$C15*12),0)+IF((AM$5-$W$5)&lt;=(Assumptions!$C15*12),$W48/(Assumptions!$C15*12),0)+IF((AM$5-$X$5)&lt;=(Assumptions!$C15*12),$X48/(Assumptions!$C15*12),0)+IF((AM$5-$Y$5)&lt;=(Assumptions!$C15*12),$Y48/(Assumptions!$C15*12),0)+IF((AM$5-$Z$5)&lt;=(Assumptions!$C15*12),$Z48/(Assumptions!$C15*12),0)+IF((AM$5-$AA$5)&lt;=(Assumptions!$C15*12),$AA48/(Assumptions!$C15*12),0)+IF((AM$5-$AB$5)&lt;=(Assumptions!$C15*12),$AB48/(Assumptions!$C15*12),0)+IF((AM$5-$AC$5)&lt;=(Assumptions!$C15*12),$AC48/(Assumptions!$C15*12),0)+IF((AM$5-$AD$5)&lt;=(Assumptions!$C15*12),$AD48/(Assumptions!$C15*12),0)+IF((AM$5-$AE$5)&lt;=(Assumptions!$C15*12),$AE48/(Assumptions!$C15*12),0)+IF((AM$5-$AF$5)&lt;=(Assumptions!$C15*12),$AF48/(Assumptions!$C15*12),0)+IF((AM$5-$AG$5)&lt;=(Assumptions!$C15*12),$AG48/(Assumptions!$C15*12),0)+IF((AM$5-$AH$5)&lt;=(Assumptions!$C15*12),$AH48/(Assumptions!$C15*12),0)+IF((AM$5-$AI$5)&lt;=(Assumptions!$C15*12),$AI48/(Assumptions!$C15*12),0)+IF((AM$5-$AJ$5)&lt;=(Assumptions!$C15*12),$AJ48/(Assumptions!$C15*12),0)+IF((AM$5-$AK$5)&lt;=(Assumptions!$C15*12),$AK48/(Assumptions!$C15*12),0)+IF((AM$5-$AL$5)&lt;=(Assumptions!$C15*12),$AL48/(Assumptions!$C15*12),0)</f>
        <v>0</v>
      </c>
      <c r="AN60" s="557">
        <f>IF((AN$5-$D$5)&lt;=(Assumptions!$C15*12),$D48/(Assumptions!$C15*12),0)+IF((AN$5-$E$5)&lt;=(Assumptions!$C15*12),$E48/(Assumptions!$C15*12),0)+IF((AN$5-$F$5)&lt;=(Assumptions!$C15*12),$F48/(Assumptions!$C15*12),0)+IF((AN$5-$G$5)&lt;=(Assumptions!$C15*12),$G48/(Assumptions!$C15*12),0)+IF((AN$5-$H$5)&lt;=(Assumptions!$C15*12),$H48/(Assumptions!$C15*12),0)+IF((AN$5-$I$5)&lt;=(Assumptions!$C15*12),$I48/(Assumptions!$C15*12),0)+IF((AN$5-$J$5)&lt;=(Assumptions!$C15*12),$J48/(Assumptions!$C15*12),0)+IF((AN$5-$K$5)&lt;=(Assumptions!$C15*12),$K48/(Assumptions!$C15*12),0)+IF((AN$5-$L$5)&lt;=(Assumptions!$C15*12),$L48/(Assumptions!$C15*12),0)+IF((AN$5-$M$5)&lt;=(Assumptions!$C15*12),$M48/(Assumptions!$C15*12),0)+IF((AN$5-$N$5)&lt;=(Assumptions!$C15*12),$N48/(Assumptions!$C15*12),0)+IF((AN$5-$O$5)&lt;=(Assumptions!$C15*12),$O48/(Assumptions!$C15*12),0)+IF((AN$5-$P$5)&lt;=(Assumptions!$C15*12),$P48/(Assumptions!$C15*12),0)+IF((AN$5-$Q$5)&lt;=(Assumptions!$C15*12),$Q48/(Assumptions!$C15*12),0)+IF((AN$5-$R$5)&lt;=(Assumptions!$C15*12),$R48/(Assumptions!$C15*12),0)+IF((AN$5-$S$5)&lt;=(Assumptions!$C15*12),$S48/(Assumptions!$C15*12),0)+IF((AN$5-$T$5)&lt;=(Assumptions!$C15*12),$T48/(Assumptions!$C15*12),0)+IF((AN$5-$U$5)&lt;=(Assumptions!$C15*12),$U48/(Assumptions!$C15*12),0)+IF((AN$5-$V$5)&lt;=(Assumptions!$C15*12),$V48/(Assumptions!$C15*12),0)+IF((AN$5-$W$5)&lt;=(Assumptions!$C15*12),$W48/(Assumptions!$C15*12),0)+IF((AN$5-$X$5)&lt;=(Assumptions!$C15*12),$X48/(Assumptions!$C15*12),0)+IF((AN$5-$Y$5)&lt;=(Assumptions!$C15*12),$Y48/(Assumptions!$C15*12),0)+IF((AN$5-$Z$5)&lt;=(Assumptions!$C15*12),$Z48/(Assumptions!$C15*12),0)+IF((AN$5-$AA$5)&lt;=(Assumptions!$C15*12),$AA48/(Assumptions!$C15*12),0)+IF((AN$5-$AB$5)&lt;=(Assumptions!$C15*12),$AB48/(Assumptions!$C15*12),0)+IF((AN$5-$AC$5)&lt;=(Assumptions!$C15*12),$AC48/(Assumptions!$C15*12),0)+IF((AN$5-$AD$5)&lt;=(Assumptions!$C15*12),$AD48/(Assumptions!$C15*12),0)+IF((AN$5-$AE$5)&lt;=(Assumptions!$C15*12),$AE48/(Assumptions!$C15*12),0)+IF((AN$5-$AF$5)&lt;=(Assumptions!$C15*12),$AF48/(Assumptions!$C15*12),0)+IF((AN$5-$AG$5)&lt;=(Assumptions!$C15*12),$AG48/(Assumptions!$C15*12),0)+IF((AN$5-$AH$5)&lt;=(Assumptions!$C15*12),$AH48/(Assumptions!$C15*12),0)+IF((AN$5-$AI$5)&lt;=(Assumptions!$C15*12),$AI48/(Assumptions!$C15*12),0)+IF((AN$5-$AJ$5)&lt;=(Assumptions!$C15*12),$AJ48/(Assumptions!$C15*12),0)+IF((AN$5-$AK$5)&lt;=(Assumptions!$C15*12),$AK48/(Assumptions!$C15*12),0)+IF((AN$5-$AL$5)&lt;=(Assumptions!$C15*12),$AL48/(Assumptions!$C15*12),0)+IF((AN$5-$AM$5)&lt;=(Assumptions!$C15*12),$AM48/(Assumptions!$C15*12),0)</f>
        <v>0</v>
      </c>
      <c r="AO60" s="557">
        <f>IF((AO$5-$D$5)&lt;=(Assumptions!$C15*12),$D48/(Assumptions!$C15*12),0)+IF((AO$5-$E$5)&lt;=(Assumptions!$C15*12),$E48/(Assumptions!$C15*12),0)+IF((AO$5-$F$5)&lt;=(Assumptions!$C15*12),$F48/(Assumptions!$C15*12),0)+IF((AO$5-$G$5)&lt;=(Assumptions!$C15*12),$G48/(Assumptions!$C15*12),0)+IF((AO$5-$H$5)&lt;=(Assumptions!$C15*12),$H48/(Assumptions!$C15*12),0)+IF((AO$5-$I$5)&lt;=(Assumptions!$C15*12),$I48/(Assumptions!$C15*12),0)+IF((AO$5-$J$5)&lt;=(Assumptions!$C15*12),$J48/(Assumptions!$C15*12),0)+IF((AO$5-$K$5)&lt;=(Assumptions!$C15*12),$K48/(Assumptions!$C15*12),0)+IF((AO$5-$L$5)&lt;=(Assumptions!$C15*12),$L48/(Assumptions!$C15*12),0)+IF((AO$5-$M$5)&lt;=(Assumptions!$C15*12),$M48/(Assumptions!$C15*12),0)+IF((AO$5-$N$5)&lt;=(Assumptions!$C15*12),$N48/(Assumptions!$C15*12),0)+IF((AO$5-$O$5)&lt;=(Assumptions!$C15*12),$O48/(Assumptions!$C15*12),0)+IF((AO$5-$P$5)&lt;=(Assumptions!$C15*12),$P48/(Assumptions!$C15*12),0)+IF((AO$5-$Q$5)&lt;=(Assumptions!$C15*12),$Q48/(Assumptions!$C15*12),0)+IF((AO$5-$R$5)&lt;=(Assumptions!$C15*12),$R48/(Assumptions!$C15*12),0)+IF((AO$5-$S$5)&lt;=(Assumptions!$C15*12),$S48/(Assumptions!$C15*12),0)+IF((AO$5-$T$5)&lt;=(Assumptions!$C15*12),$T48/(Assumptions!$C15*12),0)+IF((AO$5-$U$5)&lt;=(Assumptions!$C15*12),$U48/(Assumptions!$C15*12),0)+IF((AO$5-$V$5)&lt;=(Assumptions!$C15*12),$V48/(Assumptions!$C15*12),0)+IF((AO$5-$W$5)&lt;=(Assumptions!$C15*12),$W48/(Assumptions!$C15*12),0)+IF((AO$5-$X$5)&lt;=(Assumptions!$C15*12),$X48/(Assumptions!$C15*12),0)+IF((AO$5-$Y$5)&lt;=(Assumptions!$C15*12),$Y48/(Assumptions!$C15*12),0)+IF((AO$5-$Z$5)&lt;=(Assumptions!$C15*12),$Z48/(Assumptions!$C15*12),0)+IF((AO$5-$AA$5)&lt;=(Assumptions!$C15*12),$AA48/(Assumptions!$C15*12),0)+IF((AO$5-$AB$5)&lt;=(Assumptions!$C15*12),$AB48/(Assumptions!$C15*12),0)+IF((AO$5-$AC$5)&lt;=(Assumptions!$C15*12),$AC48/(Assumptions!$C15*12),0)+IF((AO$5-$AD$5)&lt;=(Assumptions!$C15*12),$AD48/(Assumptions!$C15*12),0)+IF((AO$5-$AE$5)&lt;=(Assumptions!$C15*12),$AE48/(Assumptions!$C15*12),0)+IF((AO$5-$AF$5)&lt;=(Assumptions!$C15*12),$AF48/(Assumptions!$C15*12),0)+IF((AO$5-$AG$5)&lt;=(Assumptions!$C15*12),$AG48/(Assumptions!$C15*12),0)+IF((AO$5-$AH$5)&lt;=(Assumptions!$C15*12),$AH48/(Assumptions!$C15*12),0)+IF((AO$5-$AI$5)&lt;=(Assumptions!$C15*12),$AI48/(Assumptions!$C15*12),0)+IF((AO$5-$AJ$5)&lt;=(Assumptions!$C15*12),$AJ48/(Assumptions!$C15*12),0)+IF((AO$5-$AK$5)&lt;=(Assumptions!$C15*12),$AK48/(Assumptions!$C15*12),0)+IF((AO$5-$AL$5)&lt;=(Assumptions!$C15*12),$AL48/(Assumptions!$C15*12),0)+IF((AO$5-$AM$5)&lt;=(Assumptions!$C15*12),$AM48/(Assumptions!$C15*12),0)+IF((AO$5-$AN$5)&lt;=(Assumptions!$C15*12),$AN48/(Assumptions!$C15*12),0)</f>
        <v>0</v>
      </c>
      <c r="AP60" s="557">
        <f>IF((AP$5-$D$5)&lt;=(Assumptions!$C15*12),$D48/(Assumptions!$C15*12),0)+IF((AP$5-$E$5)&lt;=(Assumptions!$C15*12),$E48/(Assumptions!$C15*12),0)+IF((AP$5-$F$5)&lt;=(Assumptions!$C15*12),$F48/(Assumptions!$C15*12),0)+IF((AP$5-$G$5)&lt;=(Assumptions!$C15*12),$G48/(Assumptions!$C15*12),0)+IF((AP$5-$H$5)&lt;=(Assumptions!$C15*12),$H48/(Assumptions!$C15*12),0)+IF((AP$5-$I$5)&lt;=(Assumptions!$C15*12),$I48/(Assumptions!$C15*12),0)+IF((AP$5-$J$5)&lt;=(Assumptions!$C15*12),$J48/(Assumptions!$C15*12),0)+IF((AP$5-$K$5)&lt;=(Assumptions!$C15*12),$K48/(Assumptions!$C15*12),0)+IF((AP$5-$L$5)&lt;=(Assumptions!$C15*12),$L48/(Assumptions!$C15*12),0)+IF((AP$5-$M$5)&lt;=(Assumptions!$C15*12),$M48/(Assumptions!$C15*12),0)+IF((AP$5-$N$5)&lt;=(Assumptions!$C15*12),$N48/(Assumptions!$C15*12),0)+IF((AP$5-$O$5)&lt;=(Assumptions!$C15*12),$O48/(Assumptions!$C15*12),0)+IF((AP$5-$P$5)&lt;=(Assumptions!$C15*12),$P48/(Assumptions!$C15*12),0)+IF((AP$5-$Q$5)&lt;=(Assumptions!$C15*12),$Q48/(Assumptions!$C15*12),0)+IF((AP$5-$R$5)&lt;=(Assumptions!$C15*12),$R48/(Assumptions!$C15*12),0)+IF((AP$5-$S$5)&lt;=(Assumptions!$C15*12),$S48/(Assumptions!$C15*12),0)+IF((AP$5-$T$5)&lt;=(Assumptions!$C15*12),$T48/(Assumptions!$C15*12),0)+IF((AP$5-$U$5)&lt;=(Assumptions!$C15*12),$U48/(Assumptions!$C15*12),0)+IF((AP$5-$V$5)&lt;=(Assumptions!$C15*12),$V48/(Assumptions!$C15*12),0)+IF((AP$5-$W$5)&lt;=(Assumptions!$C15*12),$W48/(Assumptions!$C15*12),0)+IF((AP$5-$X$5)&lt;=(Assumptions!$C15*12),$X48/(Assumptions!$C15*12),0)+IF((AP$5-$Y$5)&lt;=(Assumptions!$C15*12),$Y48/(Assumptions!$C15*12),0)+IF((AP$5-$Z$5)&lt;=(Assumptions!$C15*12),$Z48/(Assumptions!$C15*12),0)+IF((AP$5-$AA$5)&lt;=(Assumptions!$C15*12),$AA48/(Assumptions!$C15*12),0)+IF((AP$5-$AB$5)&lt;=(Assumptions!$C15*12),$AB48/(Assumptions!$C15*12),0)+IF((AP$5-$AC$5)&lt;=(Assumptions!$C15*12),$AC48/(Assumptions!$C15*12),0)+IF((AP$5-$AD$5)&lt;=(Assumptions!$C15*12),$AD48/(Assumptions!$C15*12),0)+IF((AP$5-$AE$5)&lt;=(Assumptions!$C15*12),$AE48/(Assumptions!$C15*12),0)+IF((AP$5-$AF$5)&lt;=(Assumptions!$C15*12),$AF48/(Assumptions!$C15*12),0)+IF((AP$5-$AG$5)&lt;=(Assumptions!$C15*12),$AG48/(Assumptions!$C15*12),0)+IF((AP$5-$AH$5)&lt;=(Assumptions!$C15*12),$AH48/(Assumptions!$C15*12),0)+IF((AP$5-$AI$5)&lt;=(Assumptions!$C15*12),$AI48/(Assumptions!$C15*12),0)+IF((AP$5-$AJ$5)&lt;=(Assumptions!$C15*12),$AJ48/(Assumptions!$C15*12),0)+IF((AP$5-$AK$5)&lt;=(Assumptions!$C15*12),$AK48/(Assumptions!$C15*12),0)+IF((AP$5-$AL$5)&lt;=(Assumptions!$C15*12),$AL48/(Assumptions!$C15*12),0)+IF((AP$5-$AM$5)&lt;=(Assumptions!$C15*12),$AM48/(Assumptions!$C15*12),0)+IF((AP$5-$AN$5)&lt;=(Assumptions!$C15*12),$AN48/(Assumptions!$C15*12),0)+IF((AP$5-$AO$5)&lt;=(Assumptions!$C15*12),$AO48/(Assumptions!$C15*12),0)</f>
        <v>0</v>
      </c>
      <c r="AQ60" s="557">
        <f>IF((AQ$5-$D$5)&lt;=(Assumptions!$C15*12),$D48/(Assumptions!$C15*12),0)+IF((AQ$5-$E$5)&lt;=(Assumptions!$C15*12),$E48/(Assumptions!$C15*12),0)+IF((AQ$5-$F$5)&lt;=(Assumptions!$C15*12),$F48/(Assumptions!$C15*12),0)+IF((AQ$5-$G$5)&lt;=(Assumptions!$C15*12),$G48/(Assumptions!$C15*12),0)+IF((AQ$5-$H$5)&lt;=(Assumptions!$C15*12),$H48/(Assumptions!$C15*12),0)+IF((AQ$5-$I$5)&lt;=(Assumptions!$C15*12),$I48/(Assumptions!$C15*12),0)+IF((AQ$5-$J$5)&lt;=(Assumptions!$C15*12),$J48/(Assumptions!$C15*12),0)+IF((AQ$5-$K$5)&lt;=(Assumptions!$C15*12),$K48/(Assumptions!$C15*12),0)+IF((AQ$5-$L$5)&lt;=(Assumptions!$C15*12),$L48/(Assumptions!$C15*12),0)+IF((AQ$5-$M$5)&lt;=(Assumptions!$C15*12),$M48/(Assumptions!$C15*12),0)+IF((AQ$5-$N$5)&lt;=(Assumptions!$C15*12),$N48/(Assumptions!$C15*12),0)+IF((AQ$5-$O$5)&lt;=(Assumptions!$C15*12),$O48/(Assumptions!$C15*12),0)+IF((AQ$5-$P$5)&lt;=(Assumptions!$C15*12),$P48/(Assumptions!$C15*12),0)+IF((AQ$5-$Q$5)&lt;=(Assumptions!$C15*12),$Q48/(Assumptions!$C15*12),0)+IF((AQ$5-$R$5)&lt;=(Assumptions!$C15*12),$R48/(Assumptions!$C15*12),0)+IF((AQ$5-$S$5)&lt;=(Assumptions!$C15*12),$S48/(Assumptions!$C15*12),0)+IF((AQ$5-$T$5)&lt;=(Assumptions!$C15*12),$T48/(Assumptions!$C15*12),0)+IF((AQ$5-$U$5)&lt;=(Assumptions!$C15*12),$U48/(Assumptions!$C15*12),0)+IF((AQ$5-$V$5)&lt;=(Assumptions!$C15*12),$V48/(Assumptions!$C15*12),0)+IF((AQ$5-$W$5)&lt;=(Assumptions!$C15*12),$W48/(Assumptions!$C15*12),0)+IF((AQ$5-$X$5)&lt;=(Assumptions!$C15*12),$X48/(Assumptions!$C15*12),0)+IF((AQ$5-$Y$5)&lt;=(Assumptions!$C15*12),$Y48/(Assumptions!$C15*12),0)+IF((AQ$5-$Z$5)&lt;=(Assumptions!$C15*12),$Z48/(Assumptions!$C15*12),0)+IF((AQ$5-$AA$5)&lt;=(Assumptions!$C15*12),$AA48/(Assumptions!$C15*12),0)+IF((AQ$5-$AB$5)&lt;=(Assumptions!$C15*12),$AB48/(Assumptions!$C15*12),0)+IF((AQ$5-$AC$5)&lt;=(Assumptions!$C15*12),$AC48/(Assumptions!$C15*12),0)+IF((AQ$5-$AD$5)&lt;=(Assumptions!$C15*12),$AD48/(Assumptions!$C15*12),0)+IF((AQ$5-$AE$5)&lt;=(Assumptions!$C15*12),$AE48/(Assumptions!$C15*12),0)+IF((AQ$5-$AF$5)&lt;=(Assumptions!$C15*12),$AF48/(Assumptions!$C15*12),0)+IF((AQ$5-$AG$5)&lt;=(Assumptions!$C15*12),$AG48/(Assumptions!$C15*12),0)+IF((AQ$5-$AH$5)&lt;=(Assumptions!$C15*12),$AH48/(Assumptions!$C15*12),0)+IF((AQ$5-$AI$5)&lt;=(Assumptions!$C15*12),$AI48/(Assumptions!$C15*12),0)+IF((AQ$5-$AJ$5)&lt;=(Assumptions!$C15*12),$AJ48/(Assumptions!$C15*12),0)+IF((AQ$5-$AK$5)&lt;=(Assumptions!$C15*12),$AK48/(Assumptions!$C15*12),0)+IF((AQ$5-$AL$5)&lt;=(Assumptions!$C15*12),$AL48/(Assumptions!$C15*12),0)+IF((AQ$5-$AM$5)&lt;=(Assumptions!$C15*12),$AM48/(Assumptions!$C15*12),0)+IF((AQ$5-$AN$5)&lt;=(Assumptions!$C15*12),$AN48/(Assumptions!$C15*12),0)+IF((AQ$5-$AO$5)&lt;=(Assumptions!$C15*12),$AO48/(Assumptions!$C15*12),0)+IF((AQ$5-$AP$5)&lt;=(Assumptions!$C15*12),$AP48/(Assumptions!$C15*12),0)</f>
        <v>0</v>
      </c>
      <c r="AR60" s="557">
        <f>IF((AR$5-$D$5)&lt;=(Assumptions!$C15*12),$D48/(Assumptions!$C15*12),0)+IF((AR$5-$E$5)&lt;=(Assumptions!$C15*12),$E48/(Assumptions!$C15*12),0)+IF((AR$5-$F$5)&lt;=(Assumptions!$C15*12),$F48/(Assumptions!$C15*12),0)+IF((AR$5-$G$5)&lt;=(Assumptions!$C15*12),$G48/(Assumptions!$C15*12),0)+IF((AR$5-$H$5)&lt;=(Assumptions!$C15*12),$H48/(Assumptions!$C15*12),0)+IF((AR$5-$I$5)&lt;=(Assumptions!$C15*12),$I48/(Assumptions!$C15*12),0)+IF((AR$5-$J$5)&lt;=(Assumptions!$C15*12),$J48/(Assumptions!$C15*12),0)+IF((AR$5-$K$5)&lt;=(Assumptions!$C15*12),$K48/(Assumptions!$C15*12),0)+IF((AR$5-$L$5)&lt;=(Assumptions!$C15*12),$L48/(Assumptions!$C15*12),0)+IF((AR$5-$M$5)&lt;=(Assumptions!$C15*12),$M48/(Assumptions!$C15*12),0)+IF((AR$5-$N$5)&lt;=(Assumptions!$C15*12),$N48/(Assumptions!$C15*12),0)+IF((AR$5-$O$5)&lt;=(Assumptions!$C15*12),$O48/(Assumptions!$C15*12),0)+IF((AR$5-$P$5)&lt;=(Assumptions!$C15*12),$P48/(Assumptions!$C15*12),0)+IF((AR$5-$Q$5)&lt;=(Assumptions!$C15*12),$Q48/(Assumptions!$C15*12),0)+IF((AR$5-$R$5)&lt;=(Assumptions!$C15*12),$R48/(Assumptions!$C15*12),0)+IF((AR$5-$S$5)&lt;=(Assumptions!$C15*12),$S48/(Assumptions!$C15*12),0)+IF((AR$5-$T$5)&lt;=(Assumptions!$C15*12),$T48/(Assumptions!$C15*12),0)+IF((AR$5-$U$5)&lt;=(Assumptions!$C15*12),$U48/(Assumptions!$C15*12),0)+IF((AR$5-$V$5)&lt;=(Assumptions!$C15*12),$V48/(Assumptions!$C15*12),0)+IF((AR$5-$W$5)&lt;=(Assumptions!$C15*12),$W48/(Assumptions!$C15*12),0)+IF((AR$5-$X$5)&lt;=(Assumptions!$C15*12),$X48/(Assumptions!$C15*12),0)+IF((AR$5-$Y$5)&lt;=(Assumptions!$C15*12),$Y48/(Assumptions!$C15*12),0)+IF((AR$5-$Z$5)&lt;=(Assumptions!$C15*12),$Z48/(Assumptions!$C15*12),0)+IF((AR$5-$AA$5)&lt;=(Assumptions!$C15*12),$AA48/(Assumptions!$C15*12),0)+IF((AR$5-$AB$5)&lt;=(Assumptions!$C15*12),$AB48/(Assumptions!$C15*12),0)+IF((AR$5-$AC$5)&lt;=(Assumptions!$C15*12),$AC48/(Assumptions!$C15*12),0)+IF((AR$5-$AD$5)&lt;=(Assumptions!$C15*12),$AD48/(Assumptions!$C15*12),0)+IF((AR$5-$AE$5)&lt;=(Assumptions!$C15*12),$AE48/(Assumptions!$C15*12),0)+IF((AR$5-$AF$5)&lt;=(Assumptions!$C15*12),$AF48/(Assumptions!$C15*12),0)+IF((AR$5-$AG$5)&lt;=(Assumptions!$C15*12),$AG48/(Assumptions!$C15*12),0)+IF((AR$5-$AH$5)&lt;=(Assumptions!$C15*12),$AH48/(Assumptions!$C15*12),0)+IF((AR$5-$AI$5)&lt;=(Assumptions!$C15*12),$AI48/(Assumptions!$C15*12),0)+IF((AR$5-$AJ$5)&lt;=(Assumptions!$C15*12),$AJ48/(Assumptions!$C15*12),0)+IF((AR$5-$AK$5)&lt;=(Assumptions!$C15*12),$AK48/(Assumptions!$C15*12),0)+IF((AR$5-$AL$5)&lt;=(Assumptions!$C15*12),$AL48/(Assumptions!$C15*12),0)+IF((AR$5-$AM$5)&lt;=(Assumptions!$C15*12),$AM48/(Assumptions!$C15*12),0)+IF((AR$5-$AN$5)&lt;=(Assumptions!$C15*12),$AN48/(Assumptions!$C15*12),0)+IF((AR$5-$AO$5)&lt;=(Assumptions!$C15*12),$AO48/(Assumptions!$C15*12),0)+IF((AR$5-$AP$5)&lt;=(Assumptions!$C15*12),$AP48/(Assumptions!$C15*12),0)+IF((AR$5-$AQ$5)&lt;=(Assumptions!$C15*12),$AQ48/(Assumptions!$C15*12),0)</f>
        <v>0</v>
      </c>
      <c r="AS60" s="557">
        <f>IF((AS$5-$D$5)&lt;=(Assumptions!$C15*12),$D48/(Assumptions!$C15*12),0)+IF((AS$5-$E$5)&lt;=(Assumptions!$C15*12),$E48/(Assumptions!$C15*12),0)+IF((AS$5-$F$5)&lt;=(Assumptions!$C15*12),$F48/(Assumptions!$C15*12),0)+IF((AS$5-$G$5)&lt;=(Assumptions!$C15*12),$G48/(Assumptions!$C15*12),0)+IF((AS$5-$H$5)&lt;=(Assumptions!$C15*12),$H48/(Assumptions!$C15*12),0)+IF((AS$5-$I$5)&lt;=(Assumptions!$C15*12),$I48/(Assumptions!$C15*12),0)+IF((AS$5-$J$5)&lt;=(Assumptions!$C15*12),$J48/(Assumptions!$C15*12),0)+IF((AS$5-$K$5)&lt;=(Assumptions!$C15*12),$K48/(Assumptions!$C15*12),0)+IF((AS$5-$L$5)&lt;=(Assumptions!$C15*12),$L48/(Assumptions!$C15*12),0)+IF((AS$5-$M$5)&lt;=(Assumptions!$C15*12),$M48/(Assumptions!$C15*12),0)+IF((AS$5-$N$5)&lt;=(Assumptions!$C15*12),$N48/(Assumptions!$C15*12),0)+IF((AS$5-$O$5)&lt;=(Assumptions!$C15*12),$O48/(Assumptions!$C15*12),0)+IF((AS$5-$P$5)&lt;=(Assumptions!$C15*12),$P48/(Assumptions!$C15*12),0)+IF((AS$5-$Q$5)&lt;=(Assumptions!$C15*12),$Q48/(Assumptions!$C15*12),0)+IF((AS$5-$R$5)&lt;=(Assumptions!$C15*12),$R48/(Assumptions!$C15*12),0)+IF((AS$5-$S$5)&lt;=(Assumptions!$C15*12),$S48/(Assumptions!$C15*12),0)+IF((AS$5-$T$5)&lt;=(Assumptions!$C15*12),$T48/(Assumptions!$C15*12),0)+IF((AS$5-$U$5)&lt;=(Assumptions!$C15*12),$U48/(Assumptions!$C15*12),0)+IF((AS$5-$V$5)&lt;=(Assumptions!$C15*12),$V48/(Assumptions!$C15*12),0)+IF((AS$5-$W$5)&lt;=(Assumptions!$C15*12),$W48/(Assumptions!$C15*12),0)+IF((AS$5-$X$5)&lt;=(Assumptions!$C15*12),$X48/(Assumptions!$C15*12),0)+IF((AS$5-$Y$5)&lt;=(Assumptions!$C15*12),$Y48/(Assumptions!$C15*12),0)+IF((AS$5-$Z$5)&lt;=(Assumptions!$C15*12),$Z48/(Assumptions!$C15*12),0)+IF((AS$5-$AA$5)&lt;=(Assumptions!$C15*12),$AA48/(Assumptions!$C15*12),0)+IF((AS$5-$AB$5)&lt;=(Assumptions!$C15*12),$AB48/(Assumptions!$C15*12),0)+IF((AS$5-$AC$5)&lt;=(Assumptions!$C15*12),$AC48/(Assumptions!$C15*12),0)+IF((AS$5-$AD$5)&lt;=(Assumptions!$C15*12),$AD48/(Assumptions!$C15*12),0)+IF((AS$5-$AE$5)&lt;=(Assumptions!$C15*12),$AE48/(Assumptions!$C15*12),0)+IF((AS$5-$AF$5)&lt;=(Assumptions!$C15*12),$AF48/(Assumptions!$C15*12),0)+IF((AS$5-$AG$5)&lt;=(Assumptions!$C15*12),$AG48/(Assumptions!$C15*12),0)+IF((AS$5-$AH$5)&lt;=(Assumptions!$C15*12),$AH48/(Assumptions!$C15*12),0)+IF((AS$5-$AI$5)&lt;=(Assumptions!$C15*12),$AI48/(Assumptions!$C15*12),0)+IF((AS$5-$AJ$5)&lt;=(Assumptions!$C15*12),$AJ48/(Assumptions!$C15*12),0)+IF((AS$5-$AK$5)&lt;=(Assumptions!$C15*12),$AK48/(Assumptions!$C15*12),0)+IF((AS$5-$AL$5)&lt;=(Assumptions!$C15*12),$AL48/(Assumptions!$C15*12),0)+IF((AS$5-$AM$5)&lt;=(Assumptions!$C15*12),$AM48/(Assumptions!$C15*12),0)+IF((AS$5-$AN$5)&lt;=(Assumptions!$C15*12),$AN48/(Assumptions!$C15*12),0)+IF((AS$5-$AO$5)&lt;=(Assumptions!$C15*12),$AO48/(Assumptions!$C15*12),0)+IF((AS$5-$AP$5)&lt;=(Assumptions!$C15*12),$AP48/(Assumptions!$C15*12),0)+IF((AS$5-$AQ$5)&lt;=(Assumptions!$C15*12),$AQ48/(Assumptions!$C15*12),0)+IF((AS$5-$AR$5)&lt;=(Assumptions!$C15*12),$AR48/(Assumptions!$C15*12),0)</f>
        <v>0</v>
      </c>
      <c r="AT60" s="557">
        <f>IF((AT$5-$D$5)&lt;=(Assumptions!$C15*12),$D48/(Assumptions!$C15*12),0)+IF((AT$5-$E$5)&lt;=(Assumptions!$C15*12),$E48/(Assumptions!$C15*12),0)+IF((AT$5-$F$5)&lt;=(Assumptions!$C15*12),$F48/(Assumptions!$C15*12),0)+IF((AT$5-$G$5)&lt;=(Assumptions!$C15*12),$G48/(Assumptions!$C15*12),0)+IF((AT$5-$H$5)&lt;=(Assumptions!$C15*12),$H48/(Assumptions!$C15*12),0)+IF((AT$5-$I$5)&lt;=(Assumptions!$C15*12),$I48/(Assumptions!$C15*12),0)+IF((AT$5-$J$5)&lt;=(Assumptions!$C15*12),$J48/(Assumptions!$C15*12),0)+IF((AT$5-$K$5)&lt;=(Assumptions!$C15*12),$K48/(Assumptions!$C15*12),0)+IF((AT$5-$L$5)&lt;=(Assumptions!$C15*12),$L48/(Assumptions!$C15*12),0)+IF((AT$5-$M$5)&lt;=(Assumptions!$C15*12),$M48/(Assumptions!$C15*12),0)+IF((AT$5-$N$5)&lt;=(Assumptions!$C15*12),$N48/(Assumptions!$C15*12),0)+IF((AT$5-$O$5)&lt;=(Assumptions!$C15*12),$O48/(Assumptions!$C15*12),0)+IF((AT$5-$P$5)&lt;=(Assumptions!$C15*12),$P48/(Assumptions!$C15*12),0)+IF((AT$5-$Q$5)&lt;=(Assumptions!$C15*12),$Q48/(Assumptions!$C15*12),0)+IF((AT$5-$R$5)&lt;=(Assumptions!$C15*12),$R48/(Assumptions!$C15*12),0)+IF((AT$5-$S$5)&lt;=(Assumptions!$C15*12),$S48/(Assumptions!$C15*12),0)+IF((AT$5-$T$5)&lt;=(Assumptions!$C15*12),$T48/(Assumptions!$C15*12),0)+IF((AT$5-$U$5)&lt;=(Assumptions!$C15*12),$U48/(Assumptions!$C15*12),0)+IF((AT$5-$V$5)&lt;=(Assumptions!$C15*12),$V48/(Assumptions!$C15*12),0)+IF((AT$5-$W$5)&lt;=(Assumptions!$C15*12),$W48/(Assumptions!$C15*12),0)+IF((AT$5-$X$5)&lt;=(Assumptions!$C15*12),$X48/(Assumptions!$C15*12),0)+IF((AT$5-$Y$5)&lt;=(Assumptions!$C15*12),$Y48/(Assumptions!$C15*12),0)+IF((AT$5-$Z$5)&lt;=(Assumptions!$C15*12),$Z48/(Assumptions!$C15*12),0)+IF((AT$5-$AA$5)&lt;=(Assumptions!$C15*12),$AA48/(Assumptions!$C15*12),0)+IF((AT$5-$AB$5)&lt;=(Assumptions!$C15*12),$AB48/(Assumptions!$C15*12),0)+IF((AT$5-$AC$5)&lt;=(Assumptions!$C15*12),$AC48/(Assumptions!$C15*12),0)+IF((AT$5-$AD$5)&lt;=(Assumptions!$C15*12),$AD48/(Assumptions!$C15*12),0)+IF((AT$5-$AE$5)&lt;=(Assumptions!$C15*12),$AE48/(Assumptions!$C15*12),0)+IF((AT$5-$AF$5)&lt;=(Assumptions!$C15*12),$AF48/(Assumptions!$C15*12),0)+IF((AT$5-$AG$5)&lt;=(Assumptions!$C15*12),$AG48/(Assumptions!$C15*12),0)+IF((AT$5-$AH$5)&lt;=(Assumptions!$C15*12),$AH48/(Assumptions!$C15*12),0)+IF((AT$5-$AI$5)&lt;=(Assumptions!$C15*12),$AI48/(Assumptions!$C15*12),0)+IF((AT$5-$AJ$5)&lt;=(Assumptions!$C15*12),$AJ48/(Assumptions!$C15*12),0)+IF((AT$5-$AK$5)&lt;=(Assumptions!$C15*12),$AK48/(Assumptions!$C15*12),0)+IF((AT$5-$AL$5)&lt;=(Assumptions!$C15*12),$AL48/(Assumptions!$C15*12),0)+IF((AT$5-$AM$5)&lt;=(Assumptions!$C15*12),$AM48/(Assumptions!$C15*12),0)+IF((AT$5-$AN$5)&lt;=(Assumptions!$C15*12),$AN48/(Assumptions!$C15*12),0)+IF((AT$5-$AO$5)&lt;=(Assumptions!$C15*12),$AO48/(Assumptions!$C15*12),0)+IF((AT$5-$AP$5)&lt;=(Assumptions!$C15*12),$AP48/(Assumptions!$C15*12),0)+IF((AT$5-$AQ$5)&lt;=(Assumptions!$C15*12),$AQ48/(Assumptions!$C15*12),0)+IF((AT$5-$AR$5)&lt;=(Assumptions!$C15*12),$AR48/(Assumptions!$C15*12),0)+IF((AT$5-$AS$5)&lt;=(Assumptions!$C15*12),$AS48/(Assumptions!$C15*12),0)</f>
        <v>0</v>
      </c>
      <c r="AU60" s="557">
        <f>IF((AU$5-$D$5)&lt;=(Assumptions!$C15*12),$D48/(Assumptions!$C15*12),0)+IF((AU$5-$E$5)&lt;=(Assumptions!$C15*12),$E48/(Assumptions!$C15*12),0)+IF((AU$5-$F$5)&lt;=(Assumptions!$C15*12),$F48/(Assumptions!$C15*12),0)+IF((AU$5-$G$5)&lt;=(Assumptions!$C15*12),$G48/(Assumptions!$C15*12),0)+IF((AU$5-$H$5)&lt;=(Assumptions!$C15*12),$H48/(Assumptions!$C15*12),0)+IF((AU$5-$I$5)&lt;=(Assumptions!$C15*12),$I48/(Assumptions!$C15*12),0)+IF((AU$5-$J$5)&lt;=(Assumptions!$C15*12),$J48/(Assumptions!$C15*12),0)+IF((AU$5-$K$5)&lt;=(Assumptions!$C15*12),$K48/(Assumptions!$C15*12),0)+IF((AU$5-$L$5)&lt;=(Assumptions!$C15*12),$L48/(Assumptions!$C15*12),0)+IF((AU$5-$M$5)&lt;=(Assumptions!$C15*12),$M48/(Assumptions!$C15*12),0)+IF((AU$5-$N$5)&lt;=(Assumptions!$C15*12),$N48/(Assumptions!$C15*12),0)+IF((AU$5-$O$5)&lt;=(Assumptions!$C15*12),$O48/(Assumptions!$C15*12),0)+IF((AU$5-$P$5)&lt;=(Assumptions!$C15*12),$P48/(Assumptions!$C15*12),0)+IF((AU$5-$Q$5)&lt;=(Assumptions!$C15*12),$Q48/(Assumptions!$C15*12),0)+IF((AU$5-$R$5)&lt;=(Assumptions!$C15*12),$R48/(Assumptions!$C15*12),0)+IF((AU$5-$S$5)&lt;=(Assumptions!$C15*12),$S48/(Assumptions!$C15*12),0)+IF((AU$5-$T$5)&lt;=(Assumptions!$C15*12),$T48/(Assumptions!$C15*12),0)+IF((AU$5-$U$5)&lt;=(Assumptions!$C15*12),$U48/(Assumptions!$C15*12),0)+IF((AU$5-$V$5)&lt;=(Assumptions!$C15*12),$V48/(Assumptions!$C15*12),0)+IF((AU$5-$W$5)&lt;=(Assumptions!$C15*12),$W48/(Assumptions!$C15*12),0)+IF((AU$5-$X$5)&lt;=(Assumptions!$C15*12),$X48/(Assumptions!$C15*12),0)+IF((AU$5-$Y$5)&lt;=(Assumptions!$C15*12),$Y48/(Assumptions!$C15*12),0)+IF((AU$5-$Z$5)&lt;=(Assumptions!$C15*12),$Z48/(Assumptions!$C15*12),0)+IF((AU$5-$AA$5)&lt;=(Assumptions!$C15*12),$AA48/(Assumptions!$C15*12),0)+IF((AU$5-$AB$5)&lt;=(Assumptions!$C15*12),$AB48/(Assumptions!$C15*12),0)+IF((AU$5-$AC$5)&lt;=(Assumptions!$C15*12),$AC48/(Assumptions!$C15*12),0)+IF((AU$5-$AD$5)&lt;=(Assumptions!$C15*12),$AD48/(Assumptions!$C15*12),0)+IF((AU$5-$AE$5)&lt;=(Assumptions!$C15*12),$AE48/(Assumptions!$C15*12),0)+IF((AU$5-$AF$5)&lt;=(Assumptions!$C15*12),$AF48/(Assumptions!$C15*12),0)+IF((AU$5-$AG$5)&lt;=(Assumptions!$C15*12),$AG48/(Assumptions!$C15*12),0)+IF((AU$5-$AH$5)&lt;=(Assumptions!$C15*12),$AH48/(Assumptions!$C15*12),0)+IF((AU$5-$AI$5)&lt;=(Assumptions!$C15*12),$AI48/(Assumptions!$C15*12),0)+IF((AU$5-$AJ$5)&lt;=(Assumptions!$C15*12),$AJ48/(Assumptions!$C15*12),0)+IF((AU$5-$AK$5)&lt;=(Assumptions!$C15*12),$AK48/(Assumptions!$C15*12),0)+IF((AU$5-$AL$5)&lt;=(Assumptions!$C15*12),$AL48/(Assumptions!$C15*12),0)+IF((AU$5-$AM$5)&lt;=(Assumptions!$C15*12),$AM48/(Assumptions!$C15*12),0)+IF((AU$5-$AN$5)&lt;=(Assumptions!$C15*12),$AN48/(Assumptions!$C15*12),0)+IF((AU$5-$AO$5)&lt;=(Assumptions!$C15*12),$AO48/(Assumptions!$C15*12),0)+IF((AU$5-$AP$5)&lt;=(Assumptions!$C15*12),$AP48/(Assumptions!$C15*12),0)+IF((AU$5-$AQ$5)&lt;=(Assumptions!$C15*12),$AQ48/(Assumptions!$C15*12),0)+IF((AU$5-$AR$5)&lt;=(Assumptions!$C15*12),$AR48/(Assumptions!$C15*12),0)+IF((AU$5-$AS$5)&lt;=(Assumptions!$C15*12),$AS48/(Assumptions!$C15*12),0)+IF((AU$5-$AT$5)&lt;=(Assumptions!$C15*12),$AT48/(Assumptions!$C15*12),0)</f>
        <v>0</v>
      </c>
      <c r="AV60" s="557">
        <f>IF((AV$5-$D$5)&lt;=(Assumptions!$C15*12),$D48/(Assumptions!$C15*12),0)+IF((AV$5-$E$5)&lt;=(Assumptions!$C15*12),$E48/(Assumptions!$C15*12),0)+IF((AV$5-$F$5)&lt;=(Assumptions!$C15*12),$F48/(Assumptions!$C15*12),0)+IF((AV$5-$G$5)&lt;=(Assumptions!$C15*12),$G48/(Assumptions!$C15*12),0)+IF((AV$5-$H$5)&lt;=(Assumptions!$C15*12),$H48/(Assumptions!$C15*12),0)+IF((AV$5-$I$5)&lt;=(Assumptions!$C15*12),$I48/(Assumptions!$C15*12),0)+IF((AV$5-$J$5)&lt;=(Assumptions!$C15*12),$J48/(Assumptions!$C15*12),0)+IF((AV$5-$K$5)&lt;=(Assumptions!$C15*12),$K48/(Assumptions!$C15*12),0)+IF((AV$5-$L$5)&lt;=(Assumptions!$C15*12),$L48/(Assumptions!$C15*12),0)+IF((AV$5-$M$5)&lt;=(Assumptions!$C15*12),$M48/(Assumptions!$C15*12),0)+IF((AV$5-$N$5)&lt;=(Assumptions!$C15*12),$N48/(Assumptions!$C15*12),0)+IF((AV$5-$O$5)&lt;=(Assumptions!$C15*12),$O48/(Assumptions!$C15*12),0)+IF((AV$5-$P$5)&lt;=(Assumptions!$C15*12),$P48/(Assumptions!$C15*12),0)+IF((AV$5-$Q$5)&lt;=(Assumptions!$C15*12),$Q48/(Assumptions!$C15*12),0)+IF((AV$5-$R$5)&lt;=(Assumptions!$C15*12),$R48/(Assumptions!$C15*12),0)+IF((AV$5-$S$5)&lt;=(Assumptions!$C15*12),$S48/(Assumptions!$C15*12),0)+IF((AV$5-$T$5)&lt;=(Assumptions!$C15*12),$T48/(Assumptions!$C15*12),0)+IF((AV$5-$U$5)&lt;=(Assumptions!$C15*12),$U48/(Assumptions!$C15*12),0)+IF((AV$5-$V$5)&lt;=(Assumptions!$C15*12),$V48/(Assumptions!$C15*12),0)+IF((AV$5-$W$5)&lt;=(Assumptions!$C15*12),$W48/(Assumptions!$C15*12),0)+IF((AV$5-$X$5)&lt;=(Assumptions!$C15*12),$X48/(Assumptions!$C15*12),0)+IF((AV$5-$Y$5)&lt;=(Assumptions!$C15*12),$Y48/(Assumptions!$C15*12),0)+IF((AV$5-$Z$5)&lt;=(Assumptions!$C15*12),$Z48/(Assumptions!$C15*12),0)+IF((AV$5-$AA$5)&lt;=(Assumptions!$C15*12),$AA48/(Assumptions!$C15*12),0)+IF((AV$5-$AB$5)&lt;=(Assumptions!$C15*12),$AB48/(Assumptions!$C15*12),0)+IF((AV$5-$AC$5)&lt;=(Assumptions!$C15*12),$AC48/(Assumptions!$C15*12),0)+IF((AV$5-$AD$5)&lt;=(Assumptions!$C15*12),$AD48/(Assumptions!$C15*12),0)+IF((AV$5-$AE$5)&lt;=(Assumptions!$C15*12),$AE48/(Assumptions!$C15*12),0)+IF((AV$5-$AF$5)&lt;=(Assumptions!$C15*12),$AF48/(Assumptions!$C15*12),0)+IF((AV$5-$AG$5)&lt;=(Assumptions!$C15*12),$AG48/(Assumptions!$C15*12),0)+IF((AV$5-$AH$5)&lt;=(Assumptions!$C15*12),$AH48/(Assumptions!$C15*12),0)+IF((AV$5-$AI$5)&lt;=(Assumptions!$C15*12),$AI48/(Assumptions!$C15*12),0)+IF((AV$5-$AJ$5)&lt;=(Assumptions!$C15*12),$AJ48/(Assumptions!$C15*12),0)+IF((AV$5-$AK$5)&lt;=(Assumptions!$C15*12),$AK48/(Assumptions!$C15*12),0)+IF((AV$5-$AL$5)&lt;=(Assumptions!$C15*12),$AL48/(Assumptions!$C15*12),0)+IF((AV$5-$AM$5)&lt;=(Assumptions!$C15*12),$AM48/(Assumptions!$C15*12),0)+IF((AV$5-$AN$5)&lt;=(Assumptions!$C15*12),$AN48/(Assumptions!$C15*12),0)+IF((AV$5-$AO$5)&lt;=(Assumptions!$C15*12),$AO48/(Assumptions!$C15*12),0)+IF((AV$5-$AP$5)&lt;=(Assumptions!$C15*12),$AP48/(Assumptions!$C15*12),0)+IF((AV$5-$AQ$5)&lt;=(Assumptions!$C15*12),$AQ48/(Assumptions!$C15*12),0)+IF((AV$5-$AR$5)&lt;=(Assumptions!$C15*12),$AR48/(Assumptions!$C15*12),0)+IF((AV$5-$AS$5)&lt;=(Assumptions!$C15*12),$AS48/(Assumptions!$C15*12),0)+IF((AV$5-$AT$5)&lt;=(Assumptions!$C15*12),$AT48/(Assumptions!$C15*12),0)+IF((AV$5-$AU$5)&lt;=(Assumptions!$C15*12),$AU48/(Assumptions!$C15*12),0)</f>
        <v>0</v>
      </c>
      <c r="AW60" s="557">
        <f>IF((AW$5-$D$5)&lt;=(Assumptions!$C15*12),$D48/(Assumptions!$C15*12),0)+IF((AW$5-$E$5)&lt;=(Assumptions!$C15*12),$E48/(Assumptions!$C15*12),0)+IF((AW$5-$F$5)&lt;=(Assumptions!$C15*12),$F48/(Assumptions!$C15*12),0)+IF((AW$5-$G$5)&lt;=(Assumptions!$C15*12),$G48/(Assumptions!$C15*12),0)+IF((AW$5-$H$5)&lt;=(Assumptions!$C15*12),$H48/(Assumptions!$C15*12),0)+IF((AW$5-$I$5)&lt;=(Assumptions!$C15*12),$I48/(Assumptions!$C15*12),0)+IF((AW$5-$J$5)&lt;=(Assumptions!$C15*12),$J48/(Assumptions!$C15*12),0)+IF((AW$5-$K$5)&lt;=(Assumptions!$C15*12),$K48/(Assumptions!$C15*12),0)+IF((AW$5-$L$5)&lt;=(Assumptions!$C15*12),$L48/(Assumptions!$C15*12),0)+IF((AW$5-$M$5)&lt;=(Assumptions!$C15*12),$M48/(Assumptions!$C15*12),0)+IF((AW$5-$N$5)&lt;=(Assumptions!$C15*12),$N48/(Assumptions!$C15*12),0)+IF((AW$5-$O$5)&lt;=(Assumptions!$C15*12),$O48/(Assumptions!$C15*12),0)+IF((AW$5-$P$5)&lt;=(Assumptions!$C15*12),$P48/(Assumptions!$C15*12),0)+IF((AW$5-$Q$5)&lt;=(Assumptions!$C15*12),$Q48/(Assumptions!$C15*12),0)+IF((AW$5-$R$5)&lt;=(Assumptions!$C15*12),$R48/(Assumptions!$C15*12),0)+IF((AW$5-$S$5)&lt;=(Assumptions!$C15*12),$S48/(Assumptions!$C15*12),0)+IF((AW$5-$T$5)&lt;=(Assumptions!$C15*12),$T48/(Assumptions!$C15*12),0)+IF((AW$5-$U$5)&lt;=(Assumptions!$C15*12),$U48/(Assumptions!$C15*12),0)+IF((AW$5-$V$5)&lt;=(Assumptions!$C15*12),$V48/(Assumptions!$C15*12),0)+IF((AW$5-$W$5)&lt;=(Assumptions!$C15*12),$W48/(Assumptions!$C15*12),0)+IF((AW$5-$X$5)&lt;=(Assumptions!$C15*12),$X48/(Assumptions!$C15*12),0)+IF((AW$5-$Y$5)&lt;=(Assumptions!$C15*12),$Y48/(Assumptions!$C15*12),0)+IF((AW$5-$Z$5)&lt;=(Assumptions!$C15*12),$Z48/(Assumptions!$C15*12),0)+IF((AW$5-$AA$5)&lt;=(Assumptions!$C15*12),$AA48/(Assumptions!$C15*12),0)+IF((AW$5-$AB$5)&lt;=(Assumptions!$C15*12),$AB48/(Assumptions!$C15*12),0)+IF((AW$5-$AC$5)&lt;=(Assumptions!$C15*12),$AC48/(Assumptions!$C15*12),0)+IF((AW$5-$AD$5)&lt;=(Assumptions!$C15*12),$AD48/(Assumptions!$C15*12),0)+IF((AW$5-$AE$5)&lt;=(Assumptions!$C15*12),$AE48/(Assumptions!$C15*12),0)+IF((AW$5-$AF$5)&lt;=(Assumptions!$C15*12),$AF48/(Assumptions!$C15*12),0)+IF((AW$5-$AG$5)&lt;=(Assumptions!$C15*12),$AG48/(Assumptions!$C15*12),0)+IF((AW$5-$AH$5)&lt;=(Assumptions!$C15*12),$AH48/(Assumptions!$C15*12),0)+IF((AW$5-$AI$5)&lt;=(Assumptions!$C15*12),$AI48/(Assumptions!$C15*12),0)+IF((AW$5-$AJ$5)&lt;=(Assumptions!$C15*12),$AJ48/(Assumptions!$C15*12),0)+IF((AW$5-$AK$5)&lt;=(Assumptions!$C15*12),$AK48/(Assumptions!$C15*12),0)+IF((AW$5-$AL$5)&lt;=(Assumptions!$C15*12),$AL48/(Assumptions!$C15*12),0)+IF((AW$5-$AM$5)&lt;=(Assumptions!$C15*12),$AM48/(Assumptions!$C15*12),0)+IF((AW$5-$AN$5)&lt;=(Assumptions!$C15*12),$AN48/(Assumptions!$C15*12),0)+IF((AW$5-$AO$5)&lt;=(Assumptions!$C15*12),$AO48/(Assumptions!$C15*12),0)+IF((AW$5-$AP$5)&lt;=(Assumptions!$C15*12),$AP48/(Assumptions!$C15*12),0)+IF((AW$5-$AQ$5)&lt;=(Assumptions!$C15*12),$AQ48/(Assumptions!$C15*12),0)+IF((AW$5-$AR$5)&lt;=(Assumptions!$C15*12),$AR48/(Assumptions!$C15*12),0)+IF((AW$5-$AS$5)&lt;=(Assumptions!$C15*12),$AS48/(Assumptions!$C15*12),0)+IF((AW$5-$AT$5)&lt;=(Assumptions!$C15*12),$AT48/(Assumptions!$C15*12),0)+IF((AW$5-$AU$5)&lt;=(Assumptions!$C15*12),$AU48/(Assumptions!$C15*12),0)+IF((AW$5-$AV$5)&lt;=(Assumptions!$C15*12),$AV48/(Assumptions!$C15*12),0)</f>
        <v>0</v>
      </c>
      <c r="AX60" s="557">
        <f>IF((AX$5-$D$5)&lt;=(Assumptions!$C15*12),$D48/(Assumptions!$C15*12),0)+IF((AX$5-$E$5)&lt;=(Assumptions!$C15*12),$E48/(Assumptions!$C15*12),0)+IF((AX$5-$F$5)&lt;=(Assumptions!$C15*12),$F48/(Assumptions!$C15*12),0)+IF((AX$5-$G$5)&lt;=(Assumptions!$C15*12),$G48/(Assumptions!$C15*12),0)+IF((AX$5-$H$5)&lt;=(Assumptions!$C15*12),$H48/(Assumptions!$C15*12),0)+IF((AX$5-$I$5)&lt;=(Assumptions!$C15*12),$I48/(Assumptions!$C15*12),0)+IF((AX$5-$J$5)&lt;=(Assumptions!$C15*12),$J48/(Assumptions!$C15*12),0)+IF((AX$5-$K$5)&lt;=(Assumptions!$C15*12),$K48/(Assumptions!$C15*12),0)+IF((AX$5-$L$5)&lt;=(Assumptions!$C15*12),$L48/(Assumptions!$C15*12),0)+IF((AX$5-$M$5)&lt;=(Assumptions!$C15*12),$M48/(Assumptions!$C15*12),0)+IF((AX$5-$N$5)&lt;=(Assumptions!$C15*12),$N48/(Assumptions!$C15*12),0)+IF((AX$5-$O$5)&lt;=(Assumptions!$C15*12),$O48/(Assumptions!$C15*12),0)+IF((AX$5-$P$5)&lt;=(Assumptions!$C15*12),$P48/(Assumptions!$C15*12),0)+IF((AX$5-$Q$5)&lt;=(Assumptions!$C15*12),$Q48/(Assumptions!$C15*12),0)+IF((AX$5-$R$5)&lt;=(Assumptions!$C15*12),$R48/(Assumptions!$C15*12),0)+IF((AX$5-$S$5)&lt;=(Assumptions!$C15*12),$S48/(Assumptions!$C15*12),0)+IF((AX$5-$T$5)&lt;=(Assumptions!$C15*12),$T48/(Assumptions!$C15*12),0)+IF((AX$5-$U$5)&lt;=(Assumptions!$C15*12),$U48/(Assumptions!$C15*12),0)+IF((AX$5-$V$5)&lt;=(Assumptions!$C15*12),$V48/(Assumptions!$C15*12),0)+IF((AX$5-$W$5)&lt;=(Assumptions!$C15*12),$W48/(Assumptions!$C15*12),0)+IF((AX$5-$X$5)&lt;=(Assumptions!$C15*12),$X48/(Assumptions!$C15*12),0)+IF((AX$5-$Y$5)&lt;=(Assumptions!$C15*12),$Y48/(Assumptions!$C15*12),0)+IF((AX$5-$Z$5)&lt;=(Assumptions!$C15*12),$Z48/(Assumptions!$C15*12),0)+IF((AX$5-$AA$5)&lt;=(Assumptions!$C15*12),$AA48/(Assumptions!$C15*12),0)+IF((AX$5-$AB$5)&lt;=(Assumptions!$C15*12),$AB48/(Assumptions!$C15*12),0)+IF((AX$5-$AC$5)&lt;=(Assumptions!$C15*12),$AC48/(Assumptions!$C15*12),0)+IF((AX$5-$AD$5)&lt;=(Assumptions!$C15*12),$AD48/(Assumptions!$C15*12),0)+IF((AX$5-$AE$5)&lt;=(Assumptions!$C15*12),$AE48/(Assumptions!$C15*12),0)+IF((AX$5-$AF$5)&lt;=(Assumptions!$C15*12),$AF48/(Assumptions!$C15*12),0)+IF((AX$5-$AG$5)&lt;=(Assumptions!$C15*12),$AG48/(Assumptions!$C15*12),0)+IF((AX$5-$AH$5)&lt;=(Assumptions!$C15*12),$AH48/(Assumptions!$C15*12),0)+IF((AX$5-$AI$5)&lt;=(Assumptions!$C15*12),$AI48/(Assumptions!$C15*12),0)+IF((AX$5-$AJ$5)&lt;=(Assumptions!$C15*12),$AJ48/(Assumptions!$C15*12),0)+IF((AX$5-$AK$5)&lt;=(Assumptions!$C15*12),$AK48/(Assumptions!$C15*12),0)+IF((AX$5-$AL$5)&lt;=(Assumptions!$C15*12),$AL48/(Assumptions!$C15*12),0)+IF((AX$5-$AM$5)&lt;=(Assumptions!$C15*12),$AM48/(Assumptions!$C15*12),0)+IF((AX$5-$AN$5)&lt;=(Assumptions!$C15*12),$AN48/(Assumptions!$C15*12),0)+IF((AX$5-$AO$5)&lt;=(Assumptions!$C15*12),$AO48/(Assumptions!$C15*12),0)+IF((AX$5-$AP$5)&lt;=(Assumptions!$C15*12),$AP48/(Assumptions!$C15*12),0)+IF((AX$5-$AQ$5)&lt;=(Assumptions!$C15*12),$AQ48/(Assumptions!$C15*12),0)+IF((AX$5-$AR$5)&lt;=(Assumptions!$C15*12),$AR48/(Assumptions!$C15*12),0)+IF((AX$5-$AS$5)&lt;=(Assumptions!$C15*12),$AS48/(Assumptions!$C15*12),0)+IF((AX$5-$AT$5)&lt;=(Assumptions!$C15*12),$AT48/(Assumptions!$C15*12),0)+IF((AX$5-$AU$5)&lt;=(Assumptions!$C15*12),$AU48/(Assumptions!$C15*12),0)+IF((AX$5-$AV$5)&lt;=(Assumptions!$C15*12),$AV48/(Assumptions!$C15*12),0)+IF((AX$5-$AW$5)&lt;=(Assumptions!$C15*12),$AW48/(Assumptions!$C15*12),0)</f>
        <v>0</v>
      </c>
      <c r="AY60" s="557">
        <f>IF((AY$5-$D$5)&lt;=(Assumptions!$C15*12),$D48/(Assumptions!$C15*12),0)+IF((AY$5-$E$5)&lt;=(Assumptions!$C15*12),$E48/(Assumptions!$C15*12),0)+IF((AY$5-$F$5)&lt;=(Assumptions!$C15*12),$F48/(Assumptions!$C15*12),0)+IF((AY$5-$G$5)&lt;=(Assumptions!$C15*12),$G48/(Assumptions!$C15*12),0)+IF((AY$5-$H$5)&lt;=(Assumptions!$C15*12),$H48/(Assumptions!$C15*12),0)+IF((AY$5-$I$5)&lt;=(Assumptions!$C15*12),$I48/(Assumptions!$C15*12),0)+IF((AY$5-$J$5)&lt;=(Assumptions!$C15*12),$J48/(Assumptions!$C15*12),0)+IF((AY$5-$K$5)&lt;=(Assumptions!$C15*12),$K48/(Assumptions!$C15*12),0)+IF((AY$5-$L$5)&lt;=(Assumptions!$C15*12),$L48/(Assumptions!$C15*12),0)+IF((AY$5-$M$5)&lt;=(Assumptions!$C15*12),$M48/(Assumptions!$C15*12),0)+IF((AY$5-$N$5)&lt;=(Assumptions!$C15*12),$N48/(Assumptions!$C15*12),0)+IF((AY$5-$O$5)&lt;=(Assumptions!$C15*12),$O48/(Assumptions!$C15*12),0)+IF((AY$5-$P$5)&lt;=(Assumptions!$C15*12),$P48/(Assumptions!$C15*12),0)+IF((AY$5-$Q$5)&lt;=(Assumptions!$C15*12),$Q48/(Assumptions!$C15*12),0)+IF((AY$5-$R$5)&lt;=(Assumptions!$C15*12),$R48/(Assumptions!$C15*12),0)+IF((AY$5-$S$5)&lt;=(Assumptions!$C15*12),$S48/(Assumptions!$C15*12),0)+IF((AY$5-$T$5)&lt;=(Assumptions!$C15*12),$T48/(Assumptions!$C15*12),0)+IF((AY$5-$U$5)&lt;=(Assumptions!$C15*12),$U48/(Assumptions!$C15*12),0)+IF((AY$5-$V$5)&lt;=(Assumptions!$C15*12),$V48/(Assumptions!$C15*12),0)+IF((AY$5-$W$5)&lt;=(Assumptions!$C15*12),$W48/(Assumptions!$C15*12),0)+IF((AY$5-$X$5)&lt;=(Assumptions!$C15*12),$X48/(Assumptions!$C15*12),0)+IF((AY$5-$Y$5)&lt;=(Assumptions!$C15*12),$Y48/(Assumptions!$C15*12),0)+IF((AY$5-$Z$5)&lt;=(Assumptions!$C15*12),$Z48/(Assumptions!$C15*12),0)+IF((AY$5-$AA$5)&lt;=(Assumptions!$C15*12),$AA48/(Assumptions!$C15*12),0)+IF((AY$5-$AB$5)&lt;=(Assumptions!$C15*12),$AB48/(Assumptions!$C15*12),0)+IF((AY$5-$AC$5)&lt;=(Assumptions!$C15*12),$AC48/(Assumptions!$C15*12),0)+IF((AY$5-$AD$5)&lt;=(Assumptions!$C15*12),$AD48/(Assumptions!$C15*12),0)+IF((AY$5-$AE$5)&lt;=(Assumptions!$C15*12),$AE48/(Assumptions!$C15*12),0)+IF((AY$5-$AF$5)&lt;=(Assumptions!$C15*12),$AF48/(Assumptions!$C15*12),0)+IF((AY$5-$AG$5)&lt;=(Assumptions!$C15*12),$AG48/(Assumptions!$C15*12),0)+IF((AY$5-$AH$5)&lt;=(Assumptions!$C15*12),$AH48/(Assumptions!$C15*12),0)+IF((AY$5-$AI$5)&lt;=(Assumptions!$C15*12),$AI48/(Assumptions!$C15*12),0)+IF((AY$5-$AJ$5)&lt;=(Assumptions!$C15*12),$AJ48/(Assumptions!$C15*12),0)+IF((AY$5-$AK$5)&lt;=(Assumptions!$C15*12),$AK48/(Assumptions!$C15*12),0)+IF((AY$5-$AL$5)&lt;=(Assumptions!$C15*12),$AL48/(Assumptions!$C15*12),0)+IF((AY$5-$AM$5)&lt;=(Assumptions!$C15*12),$AM48/(Assumptions!$C15*12),0)+IF((AY$5-$AN$5)&lt;=(Assumptions!$C15*12),$AN48/(Assumptions!$C15*12),0)+IF((AY$5-$AO$5)&lt;=(Assumptions!$C15*12),$AO48/(Assumptions!$C15*12),0)+IF((AY$5-$AP$5)&lt;=(Assumptions!$C15*12),$AP48/(Assumptions!$C15*12),0)+IF((AY$5-$AQ$5)&lt;=(Assumptions!$C15*12),$AQ48/(Assumptions!$C15*12),0)+IF((AY$5-$AR$5)&lt;=(Assumptions!$C15*12),$AR48/(Assumptions!$C15*12),0)+IF((AY$5-$AS$5)&lt;=(Assumptions!$C15*12),$AS48/(Assumptions!$C15*12),0)+IF((AY$5-$AT$5)&lt;=(Assumptions!$C15*12),$AT48/(Assumptions!$C15*12),0)+IF((AY$5-$AU$5)&lt;=(Assumptions!$C15*12),$AU48/(Assumptions!$C15*12),0)+IF((AY$5-$AV$5)&lt;=(Assumptions!$C15*12),$AV48/(Assumptions!$C15*12),0)+IF((AY$5-$AW$5)&lt;=(Assumptions!$C15*12),$AW48/(Assumptions!$C15*12),0)+IF((AY$5-$AX$5)&lt;=(Assumptions!$C15*12),$AX48/(Assumptions!$C15*12),0)</f>
        <v>0</v>
      </c>
      <c r="AZ60" s="557">
        <f>IF((AZ$5-$D$5)&lt;=(Assumptions!$C15*12),$D48/(Assumptions!$C15*12),0)+IF((AZ$5-$E$5)&lt;=(Assumptions!$C15*12),$E48/(Assumptions!$C15*12),0)+IF((AZ$5-$F$5)&lt;=(Assumptions!$C15*12),$F48/(Assumptions!$C15*12),0)+IF((AZ$5-$G$5)&lt;=(Assumptions!$C15*12),$G48/(Assumptions!$C15*12),0)+IF((AZ$5-$H$5)&lt;=(Assumptions!$C15*12),$H48/(Assumptions!$C15*12),0)+IF((AZ$5-$I$5)&lt;=(Assumptions!$C15*12),$I48/(Assumptions!$C15*12),0)+IF((AZ$5-$J$5)&lt;=(Assumptions!$C15*12),$J48/(Assumptions!$C15*12),0)+IF((AZ$5-$K$5)&lt;=(Assumptions!$C15*12),$K48/(Assumptions!$C15*12),0)+IF((AZ$5-$L$5)&lt;=(Assumptions!$C15*12),$L48/(Assumptions!$C15*12),0)+IF((AZ$5-$M$5)&lt;=(Assumptions!$C15*12),$M48/(Assumptions!$C15*12),0)+IF((AZ$5-$N$5)&lt;=(Assumptions!$C15*12),$N48/(Assumptions!$C15*12),0)+IF((AZ$5-$O$5)&lt;=(Assumptions!$C15*12),$O48/(Assumptions!$C15*12),0)+IF((AZ$5-$P$5)&lt;=(Assumptions!$C15*12),$P48/(Assumptions!$C15*12),0)+IF((AZ$5-$Q$5)&lt;=(Assumptions!$C15*12),$Q48/(Assumptions!$C15*12),0)+IF((AZ$5-$R$5)&lt;=(Assumptions!$C15*12),$R48/(Assumptions!$C15*12),0)+IF((AZ$5-$S$5)&lt;=(Assumptions!$C15*12),$S48/(Assumptions!$C15*12),0)+IF((AZ$5-$T$5)&lt;=(Assumptions!$C15*12),$T48/(Assumptions!$C15*12),0)+IF((AZ$5-$U$5)&lt;=(Assumptions!$C15*12),$U48/(Assumptions!$C15*12),0)+IF((AZ$5-$V$5)&lt;=(Assumptions!$C15*12),$V48/(Assumptions!$C15*12),0)+IF((AZ$5-$W$5)&lt;=(Assumptions!$C15*12),$W48/(Assumptions!$C15*12),0)+IF((AZ$5-$X$5)&lt;=(Assumptions!$C15*12),$X48/(Assumptions!$C15*12),0)+IF((AZ$5-$Y$5)&lt;=(Assumptions!$C15*12),$Y48/(Assumptions!$C15*12),0)+IF((AZ$5-$Z$5)&lt;=(Assumptions!$C15*12),$Z48/(Assumptions!$C15*12),0)+IF((AZ$5-$AA$5)&lt;=(Assumptions!$C15*12),$AA48/(Assumptions!$C15*12),0)+IF((AZ$5-$AB$5)&lt;=(Assumptions!$C15*12),$AB48/(Assumptions!$C15*12),0)+IF((AZ$5-$AC$5)&lt;=(Assumptions!$C15*12),$AC48/(Assumptions!$C15*12),0)+IF((AZ$5-$AD$5)&lt;=(Assumptions!$C15*12),$AD48/(Assumptions!$C15*12),0)+IF((AZ$5-$AE$5)&lt;=(Assumptions!$C15*12),$AE48/(Assumptions!$C15*12),0)+IF((AZ$5-$AF$5)&lt;=(Assumptions!$C15*12),$AF48/(Assumptions!$C15*12),0)+IF((AZ$5-$AG$5)&lt;=(Assumptions!$C15*12),$AG48/(Assumptions!$C15*12),0)+IF((AZ$5-$AH$5)&lt;=(Assumptions!$C15*12),$AH48/(Assumptions!$C15*12),0)+IF((AZ$5-$AI$5)&lt;=(Assumptions!$C15*12),$AI48/(Assumptions!$C15*12),0)+IF((AZ$5-$AJ$5)&lt;=(Assumptions!$C15*12),$AJ48/(Assumptions!$C15*12),0)+IF((AZ$5-$AK$5)&lt;=(Assumptions!$C15*12),$AK48/(Assumptions!$C15*12),0)+IF((AZ$5-$AL$5)&lt;=(Assumptions!$C15*12),$AL48/(Assumptions!$C15*12),0)+IF((AZ$5-$AM$5)&lt;=(Assumptions!$C15*12),$AM48/(Assumptions!$C15*12),0)+IF((AZ$5-$AN$5)&lt;=(Assumptions!$C15*12),$AN48/(Assumptions!$C15*12),0)+IF((AZ$5-$AO$5)&lt;=(Assumptions!$C15*12),$AO48/(Assumptions!$C15*12),0)+IF((AZ$5-$AP$5)&lt;=(Assumptions!$C15*12),$AP48/(Assumptions!$C15*12),0)+IF((AZ$5-$AQ$5)&lt;=(Assumptions!$C15*12),$AQ48/(Assumptions!$C15*12),0)+IF((AZ$5-$AR$5)&lt;=(Assumptions!$C15*12),$AR48/(Assumptions!$C15*12),0)+IF((AZ$5-$AS$5)&lt;=(Assumptions!$C15*12),$AS48/(Assumptions!$C15*12),0)+IF((AZ$5-$AT$5)&lt;=(Assumptions!$C15*12),$AT48/(Assumptions!$C15*12),0)+IF((AZ$5-$AU$5)&lt;=(Assumptions!$C15*12),$AU48/(Assumptions!$C15*12),0)+IF((AZ$5-$AV$5)&lt;=(Assumptions!$C15*12),$AV48/(Assumptions!$C15*12),0)+IF((AZ$5-$AW$5)&lt;=(Assumptions!$C15*12),$AW48/(Assumptions!$C15*12),0)+IF((AZ$5-$AX$5)&lt;=(Assumptions!$C15*12),$AX48/(Assumptions!$C15*12),0)+IF((AZ$5-$AY$5)&lt;=(Assumptions!$C15*12),$AY48/(Assumptions!$C15*12),0)</f>
        <v>0</v>
      </c>
      <c r="BA60" s="557">
        <f>IF((BA$5-$D$5)&lt;=(Assumptions!$C15*12),$D48/(Assumptions!$C15*12),0)+IF((BA$5-$E$5)&lt;=(Assumptions!$C15*12),$E48/(Assumptions!$C15*12),0)+IF((BA$5-$F$5)&lt;=(Assumptions!$C15*12),$F48/(Assumptions!$C15*12),0)+IF((BA$5-$G$5)&lt;=(Assumptions!$C15*12),$G48/(Assumptions!$C15*12),0)+IF((BA$5-$H$5)&lt;=(Assumptions!$C15*12),$H48/(Assumptions!$C15*12),0)+IF((BA$5-$I$5)&lt;=(Assumptions!$C15*12),$I48/(Assumptions!$C15*12),0)+IF((BA$5-$J$5)&lt;=(Assumptions!$C15*12),$J48/(Assumptions!$C15*12),0)+IF((BA$5-$K$5)&lt;=(Assumptions!$C15*12),$K48/(Assumptions!$C15*12),0)+IF((BA$5-$L$5)&lt;=(Assumptions!$C15*12),$L48/(Assumptions!$C15*12),0)+IF((BA$5-$M$5)&lt;=(Assumptions!$C15*12),$M48/(Assumptions!$C15*12),0)+IF((BA$5-$N$5)&lt;=(Assumptions!$C15*12),$N48/(Assumptions!$C15*12),0)+IF((BA$5-$O$5)&lt;=(Assumptions!$C15*12),$O48/(Assumptions!$C15*12),0)+IF((BA$5-$P$5)&lt;=(Assumptions!$C15*12),$P48/(Assumptions!$C15*12),0)+IF((BA$5-$Q$5)&lt;=(Assumptions!$C15*12),$Q48/(Assumptions!$C15*12),0)+IF((BA$5-$R$5)&lt;=(Assumptions!$C15*12),$R48/(Assumptions!$C15*12),0)+IF((BA$5-$S$5)&lt;=(Assumptions!$C15*12),$S48/(Assumptions!$C15*12),0)+IF((BA$5-$T$5)&lt;=(Assumptions!$C15*12),$T48/(Assumptions!$C15*12),0)+IF((BA$5-$U$5)&lt;=(Assumptions!$C15*12),$U48/(Assumptions!$C15*12),0)+IF((BA$5-$V$5)&lt;=(Assumptions!$C15*12),$V48/(Assumptions!$C15*12),0)+IF((BA$5-$W$5)&lt;=(Assumptions!$C15*12),$W48/(Assumptions!$C15*12),0)+IF((BA$5-$X$5)&lt;=(Assumptions!$C15*12),$X48/(Assumptions!$C15*12),0)+IF((BA$5-$Y$5)&lt;=(Assumptions!$C15*12),$Y48/(Assumptions!$C15*12),0)+IF((BA$5-$Z$5)&lt;=(Assumptions!$C15*12),$Z48/(Assumptions!$C15*12),0)+IF((BA$5-$AA$5)&lt;=(Assumptions!$C15*12),$AA48/(Assumptions!$C15*12),0)+IF((BA$5-$AB$5)&lt;=(Assumptions!$C15*12),$AB48/(Assumptions!$C15*12),0)+IF((BA$5-$AC$5)&lt;=(Assumptions!$C15*12),$AC48/(Assumptions!$C15*12),0)+IF((BA$5-$AD$5)&lt;=(Assumptions!$C15*12),$AD48/(Assumptions!$C15*12),0)+IF((BA$5-$AE$5)&lt;=(Assumptions!$C15*12),$AE48/(Assumptions!$C15*12),0)+IF((BA$5-$AF$5)&lt;=(Assumptions!$C15*12),$AF48/(Assumptions!$C15*12),0)+IF((BA$5-$AG$5)&lt;=(Assumptions!$C15*12),$AG48/(Assumptions!$C15*12),0)+IF((BA$5-$AH$5)&lt;=(Assumptions!$C15*12),$AH48/(Assumptions!$C15*12),0)+IF((BA$5-$AI$5)&lt;=(Assumptions!$C15*12),$AI48/(Assumptions!$C15*12),0)+IF((BA$5-$AJ$5)&lt;=(Assumptions!$C15*12),$AJ48/(Assumptions!$C15*12),0)+IF((BA$5-$AK$5)&lt;=(Assumptions!$C15*12),$AK48/(Assumptions!$C15*12),0)+IF((BA$5-$AL$5)&lt;=(Assumptions!$C15*12),$AL48/(Assumptions!$C15*12),0)+IF((BA$5-$AM$5)&lt;=(Assumptions!$C15*12),$AM48/(Assumptions!$C15*12),0)+IF((BA$5-$AN$5)&lt;=(Assumptions!$C15*12),$AN48/(Assumptions!$C15*12),0)+IF((BA$5-$AO$5)&lt;=(Assumptions!$C15*12),$AO48/(Assumptions!$C15*12),0)+IF((BA$5-$AP$5)&lt;=(Assumptions!$C15*12),$AP48/(Assumptions!$C15*12),0)+IF((BA$5-$AQ$5)&lt;=(Assumptions!$C15*12),$AQ48/(Assumptions!$C15*12),0)+IF((BA$5-$AR$5)&lt;=(Assumptions!$C15*12),$AR48/(Assumptions!$C15*12),0)+IF((BA$5-$AS$5)&lt;=(Assumptions!$C15*12),$AS48/(Assumptions!$C15*12),0)+IF((BA$5-$AT$5)&lt;=(Assumptions!$C15*12),$AT48/(Assumptions!$C15*12),0)+IF((BA$5-$AU$5)&lt;=(Assumptions!$C15*12),$AU48/(Assumptions!$C15*12),0)+IF((BA$5-$AV$5)&lt;=(Assumptions!$C15*12),$AV48/(Assumptions!$C15*12),0)+IF((BA$5-$AW$5)&lt;=(Assumptions!$C15*12),$AW48/(Assumptions!$C15*12),0)+IF((BA$5-$AX$5)&lt;=(Assumptions!$C15*12),$AX48/(Assumptions!$C15*12),0)+IF((BA$5-$AY$5)&lt;=(Assumptions!$C15*12),$AY48/(Assumptions!$C15*12),0)+IF((BA$5-$AZ$5)&lt;=(Assumptions!$C15*12),$AZ48/(Assumptions!$C15*12),0)</f>
        <v>0</v>
      </c>
      <c r="BB60" s="557">
        <f>IF((BB$5-$D$5)&lt;=(Assumptions!$C15*12),$D48/(Assumptions!$C15*12),0)+IF((BB$5-$E$5)&lt;=(Assumptions!$C15*12),$E48/(Assumptions!$C15*12),0)+IF((BB$5-$F$5)&lt;=(Assumptions!$C15*12),$F48/(Assumptions!$C15*12),0)+IF((BB$5-$G$5)&lt;=(Assumptions!$C15*12),$G48/(Assumptions!$C15*12),0)+IF((BB$5-$H$5)&lt;=(Assumptions!$C15*12),$H48/(Assumptions!$C15*12),0)+IF((BB$5-$I$5)&lt;=(Assumptions!$C15*12),$I48/(Assumptions!$C15*12),0)+IF((BB$5-$J$5)&lt;=(Assumptions!$C15*12),$J48/(Assumptions!$C15*12),0)+IF((BB$5-$K$5)&lt;=(Assumptions!$C15*12),$K48/(Assumptions!$C15*12),0)+IF((BB$5-$L$5)&lt;=(Assumptions!$C15*12),$L48/(Assumptions!$C15*12),0)+IF((BB$5-$M$5)&lt;=(Assumptions!$C15*12),$M48/(Assumptions!$C15*12),0)+IF((BB$5-$N$5)&lt;=(Assumptions!$C15*12),$N48/(Assumptions!$C15*12),0)+IF((BB$5-$O$5)&lt;=(Assumptions!$C15*12),$O48/(Assumptions!$C15*12),0)+IF((BB$5-$P$5)&lt;=(Assumptions!$C15*12),$P48/(Assumptions!$C15*12),0)+IF((BB$5-$Q$5)&lt;=(Assumptions!$C15*12),$Q48/(Assumptions!$C15*12),0)+IF((BB$5-$R$5)&lt;=(Assumptions!$C15*12),$R48/(Assumptions!$C15*12),0)+IF((BB$5-$S$5)&lt;=(Assumptions!$C15*12),$S48/(Assumptions!$C15*12),0)+IF((BB$5-$T$5)&lt;=(Assumptions!$C15*12),$T48/(Assumptions!$C15*12),0)+IF((BB$5-$U$5)&lt;=(Assumptions!$C15*12),$U48/(Assumptions!$C15*12),0)+IF((BB$5-$V$5)&lt;=(Assumptions!$C15*12),$V48/(Assumptions!$C15*12),0)+IF((BB$5-$W$5)&lt;=(Assumptions!$C15*12),$W48/(Assumptions!$C15*12),0)+IF((BB$5-$X$5)&lt;=(Assumptions!$C15*12),$X48/(Assumptions!$C15*12),0)+IF((BB$5-$Y$5)&lt;=(Assumptions!$C15*12),$Y48/(Assumptions!$C15*12),0)+IF((BB$5-$Z$5)&lt;=(Assumptions!$C15*12),$Z48/(Assumptions!$C15*12),0)+IF((BB$5-$AA$5)&lt;=(Assumptions!$C15*12),$AA48/(Assumptions!$C15*12),0)+IF((BB$5-$AB$5)&lt;=(Assumptions!$C15*12),$AB48/(Assumptions!$C15*12),0)+IF((BB$5-$AC$5)&lt;=(Assumptions!$C15*12),$AC48/(Assumptions!$C15*12),0)+IF((BB$5-$AD$5)&lt;=(Assumptions!$C15*12),$AD48/(Assumptions!$C15*12),0)+IF((BB$5-$AE$5)&lt;=(Assumptions!$C15*12),$AE48/(Assumptions!$C15*12),0)+IF((BB$5-$AF$5)&lt;=(Assumptions!$C15*12),$AF48/(Assumptions!$C15*12),0)+IF((BB$5-$AG$5)&lt;=(Assumptions!$C15*12),$AG48/(Assumptions!$C15*12),0)+IF((BB$5-$AH$5)&lt;=(Assumptions!$C15*12),$AH48/(Assumptions!$C15*12),0)+IF((BB$5-$AI$5)&lt;=(Assumptions!$C15*12),$AI48/(Assumptions!$C15*12),0)+IF((BB$5-$AJ$5)&lt;=(Assumptions!$C15*12),$AJ48/(Assumptions!$C15*12),0)+IF((BB$5-$AK$5)&lt;=(Assumptions!$C15*12),$AK48/(Assumptions!$C15*12),0)+IF((BB$5-$AL$5)&lt;=(Assumptions!$C15*12),$AL48/(Assumptions!$C15*12),0)+IF((BB$5-$AM$5)&lt;=(Assumptions!$C15*12),$AM48/(Assumptions!$C15*12),0)+IF((BB$5-$AN$5)&lt;=(Assumptions!$C15*12),$AN48/(Assumptions!$C15*12),0)+IF((BB$5-$AO$5)&lt;=(Assumptions!$C15*12),$AO48/(Assumptions!$C15*12),0)+IF((BB$5-$AP$5)&lt;=(Assumptions!$C15*12),$AP48/(Assumptions!$C15*12),0)+IF((BB$5-$AQ$5)&lt;=(Assumptions!$C15*12),$AQ48/(Assumptions!$C15*12),0)+IF((BB$5-$AR$5)&lt;=(Assumptions!$C15*12),$AR48/(Assumptions!$C15*12),0)+IF((BB$5-$AS$5)&lt;=(Assumptions!$C15*12),$AS48/(Assumptions!$C15*12),0)+IF((BB$5-$AT$5)&lt;=(Assumptions!$C15*12),$AT48/(Assumptions!$C15*12),0)+IF((BB$5-$AU$5)&lt;=(Assumptions!$C15*12),$AU48/(Assumptions!$C15*12),0)+IF((BB$5-$AV$5)&lt;=(Assumptions!$C15*12),$AV48/(Assumptions!$C15*12),0)+IF((BB$5-$AW$5)&lt;=(Assumptions!$C15*12),$AW48/(Assumptions!$C15*12),0)+IF((BB$5-$AX$5)&lt;=(Assumptions!$C15*12),$AX48/(Assumptions!$C15*12),0)+IF((BB$5-$AY$5)&lt;=(Assumptions!$C15*12),$AY48/(Assumptions!$C15*12),0)+IF((BB$5-$AZ$5)&lt;=(Assumptions!$C15*12),$AZ48/(Assumptions!$C15*12),0)+IF((BB$5-$BA$5)&lt;=(Assumptions!$C15*12),$BA48/(Assumptions!$C15*12),0)</f>
        <v>0</v>
      </c>
      <c r="BC60" s="557">
        <f>IF((BC$5-$D$5)&lt;=(Assumptions!$C15*12),$D48/(Assumptions!$C15*12),0)+IF((BC$5-$E$5)&lt;=(Assumptions!$C15*12),$E48/(Assumptions!$C15*12),0)+IF((BC$5-$F$5)&lt;=(Assumptions!$C15*12),$F48/(Assumptions!$C15*12),0)+IF((BC$5-$G$5)&lt;=(Assumptions!$C15*12),$G48/(Assumptions!$C15*12),0)+IF((BC$5-$H$5)&lt;=(Assumptions!$C15*12),$H48/(Assumptions!$C15*12),0)+IF((BC$5-$I$5)&lt;=(Assumptions!$C15*12),$I48/(Assumptions!$C15*12),0)+IF((BC$5-$J$5)&lt;=(Assumptions!$C15*12),$J48/(Assumptions!$C15*12),0)+IF((BC$5-$K$5)&lt;=(Assumptions!$C15*12),$K48/(Assumptions!$C15*12),0)+IF((BC$5-$L$5)&lt;=(Assumptions!$C15*12),$L48/(Assumptions!$C15*12),0)+IF((BC$5-$M$5)&lt;=(Assumptions!$C15*12),$M48/(Assumptions!$C15*12),0)+IF((BC$5-$N$5)&lt;=(Assumptions!$C15*12),$N48/(Assumptions!$C15*12),0)+IF((BC$5-$O$5)&lt;=(Assumptions!$C15*12),$O48/(Assumptions!$C15*12),0)+IF((BC$5-$P$5)&lt;=(Assumptions!$C15*12),$P48/(Assumptions!$C15*12),0)+IF((BC$5-$Q$5)&lt;=(Assumptions!$C15*12),$Q48/(Assumptions!$C15*12),0)+IF((BC$5-$R$5)&lt;=(Assumptions!$C15*12),$R48/(Assumptions!$C15*12),0)+IF((BC$5-$S$5)&lt;=(Assumptions!$C15*12),$S48/(Assumptions!$C15*12),0)+IF((BC$5-$T$5)&lt;=(Assumptions!$C15*12),$T48/(Assumptions!$C15*12),0)+IF((BC$5-$U$5)&lt;=(Assumptions!$C15*12),$U48/(Assumptions!$C15*12),0)+IF((BC$5-$V$5)&lt;=(Assumptions!$C15*12),$V48/(Assumptions!$C15*12),0)+IF((BC$5-$W$5)&lt;=(Assumptions!$C15*12),$W48/(Assumptions!$C15*12),0)+IF((BC$5-$X$5)&lt;=(Assumptions!$C15*12),$X48/(Assumptions!$C15*12),0)+IF((BC$5-$Y$5)&lt;=(Assumptions!$C15*12),$Y48/(Assumptions!$C15*12),0)+IF((BC$5-$Z$5)&lt;=(Assumptions!$C15*12),$Z48/(Assumptions!$C15*12),0)+IF((BC$5-$AA$5)&lt;=(Assumptions!$C15*12),$AA48/(Assumptions!$C15*12),0)+IF((BC$5-$AB$5)&lt;=(Assumptions!$C15*12),$AB48/(Assumptions!$C15*12),0)+IF((BC$5-$AC$5)&lt;=(Assumptions!$C15*12),$AC48/(Assumptions!$C15*12),0)+IF((BC$5-$AD$5)&lt;=(Assumptions!$C15*12),$AD48/(Assumptions!$C15*12),0)+IF((BC$5-$AE$5)&lt;=(Assumptions!$C15*12),$AE48/(Assumptions!$C15*12),0)+IF((BC$5-$AF$5)&lt;=(Assumptions!$C15*12),$AF48/(Assumptions!$C15*12),0)+IF((BC$5-$AG$5)&lt;=(Assumptions!$C15*12),$AG48/(Assumptions!$C15*12),0)+IF((BC$5-$AH$5)&lt;=(Assumptions!$C15*12),$AH48/(Assumptions!$C15*12),0)+IF((BC$5-$AI$5)&lt;=(Assumptions!$C15*12),$AI48/(Assumptions!$C15*12),0)+IF((BC$5-$AJ$5)&lt;=(Assumptions!$C15*12),$AJ48/(Assumptions!$C15*12),0)+IF((BC$5-$AK$5)&lt;=(Assumptions!$C15*12),$AK48/(Assumptions!$C15*12),0)+IF((BC$5-$AL$5)&lt;=(Assumptions!$C15*12),$AL48/(Assumptions!$C15*12),0)+IF((BC$5-$AM$5)&lt;=(Assumptions!$C15*12),$AM48/(Assumptions!$C15*12),0)+IF((BC$5-$AN$5)&lt;=(Assumptions!$C15*12),$AN48/(Assumptions!$C15*12),0)+IF((BC$5-$AO$5)&lt;=(Assumptions!$C15*12),$AO48/(Assumptions!$C15*12),0)+IF((BC$5-$AP$5)&lt;=(Assumptions!$C15*12),$AP48/(Assumptions!$C15*12),0)+IF((BC$5-$AQ$5)&lt;=(Assumptions!$C15*12),$AQ48/(Assumptions!$C15*12),0)+IF((BC$5-$AR$5)&lt;=(Assumptions!$C15*12),$AR48/(Assumptions!$C15*12),0)+IF((BC$5-$AS$5)&lt;=(Assumptions!$C15*12),$AS48/(Assumptions!$C15*12),0)+IF((BC$5-$AT$5)&lt;=(Assumptions!$C15*12),$AT48/(Assumptions!$C15*12),0)+IF((BC$5-$AU$5)&lt;=(Assumptions!$C15*12),$AU48/(Assumptions!$C15*12),0)+IF((BC$5-$AV$5)&lt;=(Assumptions!$C15*12),$AV48/(Assumptions!$C15*12),0)+IF((BC$5-$AW$5)&lt;=(Assumptions!$C15*12),$AW48/(Assumptions!$C15*12),0)+IF((BC$5-$AX$5)&lt;=(Assumptions!$C15*12),$AX48/(Assumptions!$C15*12),0)+IF((BC$5-$AY$5)&lt;=(Assumptions!$C15*12),$AY48/(Assumptions!$C15*12),0)+IF((BC$5-$AZ$5)&lt;=(Assumptions!$C15*12),$AZ48/(Assumptions!$C15*12),0)+IF((BC$5-$BA$5)&lt;=(Assumptions!$C15*12),$BA48/(Assumptions!$C15*12),0)+IF((BC$5-$BB$5)&lt;=(Assumptions!$C15*12),$BB48/(Assumptions!$C15*12),0)</f>
        <v>0</v>
      </c>
      <c r="BD60" s="557">
        <f>IF((BD$5-$D$5)&lt;=(Assumptions!$C15*12),$D48/(Assumptions!$C15*12),0)+IF((BD$5-$E$5)&lt;=(Assumptions!$C15*12),$E48/(Assumptions!$C15*12),0)+IF((BD$5-$F$5)&lt;=(Assumptions!$C15*12),$F48/(Assumptions!$C15*12),0)+IF((BD$5-$G$5)&lt;=(Assumptions!$C15*12),$G48/(Assumptions!$C15*12),0)+IF((BD$5-$H$5)&lt;=(Assumptions!$C15*12),$H48/(Assumptions!$C15*12),0)+IF((BD$5-$I$5)&lt;=(Assumptions!$C15*12),$I48/(Assumptions!$C15*12),0)+IF((BD$5-$J$5)&lt;=(Assumptions!$C15*12),$J48/(Assumptions!$C15*12),0)+IF((BD$5-$K$5)&lt;=(Assumptions!$C15*12),$K48/(Assumptions!$C15*12),0)+IF((BD$5-$L$5)&lt;=(Assumptions!$C15*12),$L48/(Assumptions!$C15*12),0)+IF((BD$5-$M$5)&lt;=(Assumptions!$C15*12),$M48/(Assumptions!$C15*12),0)+IF((BD$5-$N$5)&lt;=(Assumptions!$C15*12),$N48/(Assumptions!$C15*12),0)+IF((BD$5-$O$5)&lt;=(Assumptions!$C15*12),$O48/(Assumptions!$C15*12),0)+IF((BD$5-$P$5)&lt;=(Assumptions!$C15*12),$P48/(Assumptions!$C15*12),0)+IF((BD$5-$Q$5)&lt;=(Assumptions!$C15*12),$Q48/(Assumptions!$C15*12),0)+IF((BD$5-$R$5)&lt;=(Assumptions!$C15*12),$R48/(Assumptions!$C15*12),0)+IF((BD$5-$S$5)&lt;=(Assumptions!$C15*12),$S48/(Assumptions!$C15*12),0)+IF((BD$5-$T$5)&lt;=(Assumptions!$C15*12),$T48/(Assumptions!$C15*12),0)+IF((BD$5-$U$5)&lt;=(Assumptions!$C15*12),$U48/(Assumptions!$C15*12),0)+IF((BD$5-$V$5)&lt;=(Assumptions!$C15*12),$V48/(Assumptions!$C15*12),0)+IF((BD$5-$W$5)&lt;=(Assumptions!$C15*12),$W48/(Assumptions!$C15*12),0)+IF((BD$5-$X$5)&lt;=(Assumptions!$C15*12),$X48/(Assumptions!$C15*12),0)+IF((BD$5-$Y$5)&lt;=(Assumptions!$C15*12),$Y48/(Assumptions!$C15*12),0)+IF((BD$5-$Z$5)&lt;=(Assumptions!$C15*12),$Z48/(Assumptions!$C15*12),0)+IF((BD$5-$AA$5)&lt;=(Assumptions!$C15*12),$AA48/(Assumptions!$C15*12),0)+IF((BD$5-$AB$5)&lt;=(Assumptions!$C15*12),$AB48/(Assumptions!$C15*12),0)+IF((BD$5-$AC$5)&lt;=(Assumptions!$C15*12),$AC48/(Assumptions!$C15*12),0)+IF((BD$5-$AD$5)&lt;=(Assumptions!$C15*12),$AD48/(Assumptions!$C15*12),0)+IF((BD$5-$AE$5)&lt;=(Assumptions!$C15*12),$AE48/(Assumptions!$C15*12),0)+IF((BD$5-$AF$5)&lt;=(Assumptions!$C15*12),$AF48/(Assumptions!$C15*12),0)+IF((BD$5-$AG$5)&lt;=(Assumptions!$C15*12),$AG48/(Assumptions!$C15*12),0)+IF((BD$5-$AH$5)&lt;=(Assumptions!$C15*12),$AH48/(Assumptions!$C15*12),0)+IF((BD$5-$AI$5)&lt;=(Assumptions!$C15*12),$AI48/(Assumptions!$C15*12),0)+IF((BD$5-$AJ$5)&lt;=(Assumptions!$C15*12),$AJ48/(Assumptions!$C15*12),0)+IF((BD$5-$AK$5)&lt;=(Assumptions!$C15*12),$AK48/(Assumptions!$C15*12),0)+IF((BD$5-$AL$5)&lt;=(Assumptions!$C15*12),$AL48/(Assumptions!$C15*12),0)+IF((BD$5-$AM$5)&lt;=(Assumptions!$C15*12),$AM48/(Assumptions!$C15*12),0)+IF((BD$5-$AN$5)&lt;=(Assumptions!$C15*12),$AN48/(Assumptions!$C15*12),0)+IF((BD$5-$AO$5)&lt;=(Assumptions!$C15*12),$AO48/(Assumptions!$C15*12),0)+IF((BD$5-$AP$5)&lt;=(Assumptions!$C15*12),$AP48/(Assumptions!$C15*12),0)+IF((BD$5-$AQ$5)&lt;=(Assumptions!$C15*12),$AQ48/(Assumptions!$C15*12),0)+IF((BD$5-$AR$5)&lt;=(Assumptions!$C15*12),$AR48/(Assumptions!$C15*12),0)+IF((BD$5-$AS$5)&lt;=(Assumptions!$C15*12),$AS48/(Assumptions!$C15*12),0)+IF((BD$5-$AT$5)&lt;=(Assumptions!$C15*12),$AT48/(Assumptions!$C15*12),0)+IF((BD$5-$AU$5)&lt;=(Assumptions!$C15*12),$AU48/(Assumptions!$C15*12),0)+IF((BD$5-$AV$5)&lt;=(Assumptions!$C15*12),$AV48/(Assumptions!$C15*12),0)+IF((BD$5-$AW$5)&lt;=(Assumptions!$C15*12),$AW48/(Assumptions!$C15*12),0)+IF((BD$5-$AX$5)&lt;=(Assumptions!$C15*12),$AX48/(Assumptions!$C15*12),0)+IF((BD$5-$AY$5)&lt;=(Assumptions!$C15*12),$AY48/(Assumptions!$C15*12),0)+IF((BD$5-$AZ$5)&lt;=(Assumptions!$C15*12),$AZ48/(Assumptions!$C15*12),0)+IF((BD$5-$BA$5)&lt;=(Assumptions!$C15*12),$BA48/(Assumptions!$C15*12),0)+IF((BD$5-$BB$5)&lt;=(Assumptions!$C15*12),$BB48/(Assumptions!$C15*12),0)+IF((BD$5-$BC$5)&lt;=(Assumptions!$C15*12),$BC48/(Assumptions!$C15*12),0)</f>
        <v>0</v>
      </c>
      <c r="BE60" s="557">
        <f>IF((BE$5-$D$5)&lt;=(Assumptions!$C15*12),$D48/(Assumptions!$C15*12),0)+IF((BE$5-$E$5)&lt;=(Assumptions!$C15*12),$E48/(Assumptions!$C15*12),0)+IF((BE$5-$F$5)&lt;=(Assumptions!$C15*12),$F48/(Assumptions!$C15*12),0)+IF((BE$5-$G$5)&lt;=(Assumptions!$C15*12),$G48/(Assumptions!$C15*12),0)+IF((BE$5-$H$5)&lt;=(Assumptions!$C15*12),$H48/(Assumptions!$C15*12),0)+IF((BE$5-$I$5)&lt;=(Assumptions!$C15*12),$I48/(Assumptions!$C15*12),0)+IF((BE$5-$J$5)&lt;=(Assumptions!$C15*12),$J48/(Assumptions!$C15*12),0)+IF((BE$5-$K$5)&lt;=(Assumptions!$C15*12),$K48/(Assumptions!$C15*12),0)+IF((BE$5-$L$5)&lt;=(Assumptions!$C15*12),$L48/(Assumptions!$C15*12),0)+IF((BE$5-$M$5)&lt;=(Assumptions!$C15*12),$M48/(Assumptions!$C15*12),0)+IF((BE$5-$N$5)&lt;=(Assumptions!$C15*12),$N48/(Assumptions!$C15*12),0)+IF((BE$5-$O$5)&lt;=(Assumptions!$C15*12),$O48/(Assumptions!$C15*12),0)+IF((BE$5-$P$5)&lt;=(Assumptions!$C15*12),$P48/(Assumptions!$C15*12),0)+IF((BE$5-$Q$5)&lt;=(Assumptions!$C15*12),$Q48/(Assumptions!$C15*12),0)+IF((BE$5-$R$5)&lt;=(Assumptions!$C15*12),$R48/(Assumptions!$C15*12),0)+IF((BE$5-$S$5)&lt;=(Assumptions!$C15*12),$S48/(Assumptions!$C15*12),0)+IF((BE$5-$T$5)&lt;=(Assumptions!$C15*12),$T48/(Assumptions!$C15*12),0)+IF((BE$5-$U$5)&lt;=(Assumptions!$C15*12),$U48/(Assumptions!$C15*12),0)+IF((BE$5-$V$5)&lt;=(Assumptions!$C15*12),$V48/(Assumptions!$C15*12),0)+IF((BE$5-$W$5)&lt;=(Assumptions!$C15*12),$W48/(Assumptions!$C15*12),0)+IF((BE$5-$X$5)&lt;=(Assumptions!$C15*12),$X48/(Assumptions!$C15*12),0)+IF((BE$5-$Y$5)&lt;=(Assumptions!$C15*12),$Y48/(Assumptions!$C15*12),0)+IF((BE$5-$Z$5)&lt;=(Assumptions!$C15*12),$Z48/(Assumptions!$C15*12),0)+IF((BE$5-$AA$5)&lt;=(Assumptions!$C15*12),$AA48/(Assumptions!$C15*12),0)+IF((BE$5-$AB$5)&lt;=(Assumptions!$C15*12),$AB48/(Assumptions!$C15*12),0)+IF((BE$5-$AC$5)&lt;=(Assumptions!$C15*12),$AC48/(Assumptions!$C15*12),0)+IF((BE$5-$AD$5)&lt;=(Assumptions!$C15*12),$AD48/(Assumptions!$C15*12),0)+IF((BE$5-$AE$5)&lt;=(Assumptions!$C15*12),$AE48/(Assumptions!$C15*12),0)+IF((BE$5-$AF$5)&lt;=(Assumptions!$C15*12),$AF48/(Assumptions!$C15*12),0)+IF((BE$5-$AG$5)&lt;=(Assumptions!$C15*12),$AG48/(Assumptions!$C15*12),0)+IF((BE$5-$AH$5)&lt;=(Assumptions!$C15*12),$AH48/(Assumptions!$C15*12),0)+IF((BE$5-$AI$5)&lt;=(Assumptions!$C15*12),$AI48/(Assumptions!$C15*12),0)+IF((BE$5-$AJ$5)&lt;=(Assumptions!$C15*12),$AJ48/(Assumptions!$C15*12),0)+IF((BE$5-$AK$5)&lt;=(Assumptions!$C15*12),$AK48/(Assumptions!$C15*12),0)+IF((BE$5-$AL$5)&lt;=(Assumptions!$C15*12),$AL48/(Assumptions!$C15*12),0)+IF((BE$5-$AM$5)&lt;=(Assumptions!$C15*12),$AM48/(Assumptions!$C15*12),0)+IF((BE$5-$AN$5)&lt;=(Assumptions!$C15*12),$AN48/(Assumptions!$C15*12),0)+IF((BE$5-$AO$5)&lt;=(Assumptions!$C15*12),$AO48/(Assumptions!$C15*12),0)+IF((BE$5-$AP$5)&lt;=(Assumptions!$C15*12),$AP48/(Assumptions!$C15*12),0)+IF((BE$5-$AQ$5)&lt;=(Assumptions!$C15*12),$AQ48/(Assumptions!$C15*12),0)+IF((BE$5-$AR$5)&lt;=(Assumptions!$C15*12),$AR48/(Assumptions!$C15*12),0)+IF((BE$5-$AS$5)&lt;=(Assumptions!$C15*12),$AS48/(Assumptions!$C15*12),0)+IF((BE$5-$AT$5)&lt;=(Assumptions!$C15*12),$AT48/(Assumptions!$C15*12),0)+IF((BE$5-$AU$5)&lt;=(Assumptions!$C15*12),$AU48/(Assumptions!$C15*12),0)+IF((BE$5-$AV$5)&lt;=(Assumptions!$C15*12),$AV48/(Assumptions!$C15*12),0)+IF((BE$5-$AW$5)&lt;=(Assumptions!$C15*12),$AW48/(Assumptions!$C15*12),0)+IF((BE$5-$AX$5)&lt;=(Assumptions!$C15*12),$AX48/(Assumptions!$C15*12),0)+IF((BE$5-$AY$5)&lt;=(Assumptions!$C15*12),$AY48/(Assumptions!$C15*12),0)+IF((BE$5-$AZ$5)&lt;=(Assumptions!$C15*12),$AZ48/(Assumptions!$C15*12),0)+IF((BE$5-$BA$5)&lt;=(Assumptions!$C15*12),$BA48/(Assumptions!$C15*12),0)+IF((BE$5-$BB$5)&lt;=(Assumptions!$C15*12),$BB48/(Assumptions!$C15*12),0)+IF((BE$5-$BC$5)&lt;=(Assumptions!$C15*12),$BC48/(Assumptions!$C15*12),0)+IF((BE$5-$BD$5)&lt;=(Assumptions!$C15*12),$BD48/(Assumptions!$C15*12),0)</f>
        <v>0</v>
      </c>
      <c r="BF60" s="557">
        <f>IF((BF$5-$D$5)&lt;=(Assumptions!$C15*12),$D48/(Assumptions!$C15*12),0)+IF((BF$5-$E$5)&lt;=(Assumptions!$C15*12),$E48/(Assumptions!$C15*12),0)+IF((BF$5-$F$5)&lt;=(Assumptions!$C15*12),$F48/(Assumptions!$C15*12),0)+IF((BF$5-$G$5)&lt;=(Assumptions!$C15*12),$G48/(Assumptions!$C15*12),0)+IF((BF$5-$H$5)&lt;=(Assumptions!$C15*12),$H48/(Assumptions!$C15*12),0)+IF((BF$5-$I$5)&lt;=(Assumptions!$C15*12),$I48/(Assumptions!$C15*12),0)+IF((BF$5-$J$5)&lt;=(Assumptions!$C15*12),$J48/(Assumptions!$C15*12),0)+IF((BF$5-$K$5)&lt;=(Assumptions!$C15*12),$K48/(Assumptions!$C15*12),0)+IF((BF$5-$L$5)&lt;=(Assumptions!$C15*12),$L48/(Assumptions!$C15*12),0)+IF((BF$5-$M$5)&lt;=(Assumptions!$C15*12),$M48/(Assumptions!$C15*12),0)+IF((BF$5-$N$5)&lt;=(Assumptions!$C15*12),$N48/(Assumptions!$C15*12),0)+IF((BF$5-$O$5)&lt;=(Assumptions!$C15*12),$O48/(Assumptions!$C15*12),0)+IF((BF$5-$P$5)&lt;=(Assumptions!$C15*12),$P48/(Assumptions!$C15*12),0)+IF((BF$5-$Q$5)&lt;=(Assumptions!$C15*12),$Q48/(Assumptions!$C15*12),0)+IF((BF$5-$R$5)&lt;=(Assumptions!$C15*12),$R48/(Assumptions!$C15*12),0)+IF((BF$5-$S$5)&lt;=(Assumptions!$C15*12),$S48/(Assumptions!$C15*12),0)+IF((BF$5-$T$5)&lt;=(Assumptions!$C15*12),$T48/(Assumptions!$C15*12),0)+IF((BF$5-$U$5)&lt;=(Assumptions!$C15*12),$U48/(Assumptions!$C15*12),0)+IF((BF$5-$V$5)&lt;=(Assumptions!$C15*12),$V48/(Assumptions!$C15*12),0)+IF((BF$5-$W$5)&lt;=(Assumptions!$C15*12),$W48/(Assumptions!$C15*12),0)+IF((BF$5-$X$5)&lt;=(Assumptions!$C15*12),$X48/(Assumptions!$C15*12),0)+IF((BF$5-$Y$5)&lt;=(Assumptions!$C15*12),$Y48/(Assumptions!$C15*12),0)+IF((BF$5-$Z$5)&lt;=(Assumptions!$C15*12),$Z48/(Assumptions!$C15*12),0)+IF((BF$5-$AA$5)&lt;=(Assumptions!$C15*12),$AA48/(Assumptions!$C15*12),0)+IF((BF$5-$AB$5)&lt;=(Assumptions!$C15*12),$AB48/(Assumptions!$C15*12),0)+IF((BF$5-$AC$5)&lt;=(Assumptions!$C15*12),$AC48/(Assumptions!$C15*12),0)+IF((BF$5-$AD$5)&lt;=(Assumptions!$C15*12),$AD48/(Assumptions!$C15*12),0)+IF((BF$5-$AE$5)&lt;=(Assumptions!$C15*12),$AE48/(Assumptions!$C15*12),0)+IF((BF$5-$AF$5)&lt;=(Assumptions!$C15*12),$AF48/(Assumptions!$C15*12),0)+IF((BF$5-$AG$5)&lt;=(Assumptions!$C15*12),$AG48/(Assumptions!$C15*12),0)+IF((BF$5-$AH$5)&lt;=(Assumptions!$C15*12),$AH48/(Assumptions!$C15*12),0)+IF((BF$5-$AI$5)&lt;=(Assumptions!$C15*12),$AI48/(Assumptions!$C15*12),0)+IF((BF$5-$AJ$5)&lt;=(Assumptions!$C15*12),$AJ48/(Assumptions!$C15*12),0)+IF((BF$5-$AK$5)&lt;=(Assumptions!$C15*12),$AK48/(Assumptions!$C15*12),0)+IF((BF$5-$AL$5)&lt;=(Assumptions!$C15*12),$AL48/(Assumptions!$C15*12),0)+IF((BF$5-$AM$5)&lt;=(Assumptions!$C15*12),$AM48/(Assumptions!$C15*12),0)+IF((BF$5-$AN$5)&lt;=(Assumptions!$C15*12),$AN48/(Assumptions!$C15*12),0)+IF((BF$5-$AO$5)&lt;=(Assumptions!$C15*12),$AO48/(Assumptions!$C15*12),0)+IF((BF$5-$AP$5)&lt;=(Assumptions!$C15*12),$AP48/(Assumptions!$C15*12),0)+IF((BF$5-$AQ$5)&lt;=(Assumptions!$C15*12),$AQ48/(Assumptions!$C15*12),0)+IF((BF$5-$AR$5)&lt;=(Assumptions!$C15*12),$AR48/(Assumptions!$C15*12),0)+IF((BF$5-$AS$5)&lt;=(Assumptions!$C15*12),$AS48/(Assumptions!$C15*12),0)+IF((BF$5-$AT$5)&lt;=(Assumptions!$C15*12),$AT48/(Assumptions!$C15*12),0)+IF((BF$5-$AU$5)&lt;=(Assumptions!$C15*12),$AU48/(Assumptions!$C15*12),0)+IF((BF$5-$AV$5)&lt;=(Assumptions!$C15*12),$AV48/(Assumptions!$C15*12),0)+IF((BF$5-$AW$5)&lt;=(Assumptions!$C15*12),$AW48/(Assumptions!$C15*12),0)+IF((BF$5-$AX$5)&lt;=(Assumptions!$C15*12),$AX48/(Assumptions!$C15*12),0)+IF((BF$5-$AY$5)&lt;=(Assumptions!$C15*12),$AY48/(Assumptions!$C15*12),0)+IF((BF$5-$AZ$5)&lt;=(Assumptions!$C15*12),$AZ48/(Assumptions!$C15*12),0)+IF((BF$5-$BA$5)&lt;=(Assumptions!$C15*12),$BA48/(Assumptions!$C15*12),0)+IF((BF$5-$BB$5)&lt;=(Assumptions!$C15*12),$BB48/(Assumptions!$C15*12),0)+IF((BF$5-$BC$5)&lt;=(Assumptions!$C15*12),$BC48/(Assumptions!$C15*12),0)+IF((BF$5-$BD$5)&lt;=(Assumptions!$C15*12),$BD48/(Assumptions!$C15*12),0)+IF((BF$5-$BE$5)&lt;=(Assumptions!$C15*12),$BE48/(Assumptions!$C15*12),0)</f>
        <v>0</v>
      </c>
      <c r="BG60" s="557">
        <f>IF((BG$5-$D$5)&lt;=(Assumptions!$C15*12),$D48/(Assumptions!$C15*12),0)+IF((BG$5-$E$5)&lt;=(Assumptions!$C15*12),$E48/(Assumptions!$C15*12),0)+IF((BG$5-$F$5)&lt;=(Assumptions!$C15*12),$F48/(Assumptions!$C15*12),0)+IF((BG$5-$G$5)&lt;=(Assumptions!$C15*12),$G48/(Assumptions!$C15*12),0)+IF((BG$5-$H$5)&lt;=(Assumptions!$C15*12),$H48/(Assumptions!$C15*12),0)+IF((BG$5-$I$5)&lt;=(Assumptions!$C15*12),$I48/(Assumptions!$C15*12),0)+IF((BG$5-$J$5)&lt;=(Assumptions!$C15*12),$J48/(Assumptions!$C15*12),0)+IF((BG$5-$K$5)&lt;=(Assumptions!$C15*12),$K48/(Assumptions!$C15*12),0)+IF((BG$5-$L$5)&lt;=(Assumptions!$C15*12),$L48/(Assumptions!$C15*12),0)+IF((BG$5-$M$5)&lt;=(Assumptions!$C15*12),$M48/(Assumptions!$C15*12),0)+IF((BG$5-$N$5)&lt;=(Assumptions!$C15*12),$N48/(Assumptions!$C15*12),0)+IF((BG$5-$O$5)&lt;=(Assumptions!$C15*12),$O48/(Assumptions!$C15*12),0)+IF((BG$5-$P$5)&lt;=(Assumptions!$C15*12),$P48/(Assumptions!$C15*12),0)+IF((BG$5-$Q$5)&lt;=(Assumptions!$C15*12),$Q48/(Assumptions!$C15*12),0)+IF((BG$5-$R$5)&lt;=(Assumptions!$C15*12),$R48/(Assumptions!$C15*12),0)+IF((BG$5-$S$5)&lt;=(Assumptions!$C15*12),$S48/(Assumptions!$C15*12),0)+IF((BG$5-$T$5)&lt;=(Assumptions!$C15*12),$T48/(Assumptions!$C15*12),0)+IF((BG$5-$U$5)&lt;=(Assumptions!$C15*12),$U48/(Assumptions!$C15*12),0)+IF((BG$5-$V$5)&lt;=(Assumptions!$C15*12),$V48/(Assumptions!$C15*12),0)+IF((BG$5-$W$5)&lt;=(Assumptions!$C15*12),$W48/(Assumptions!$C15*12),0)+IF((BG$5-$X$5)&lt;=(Assumptions!$C15*12),$X48/(Assumptions!$C15*12),0)+IF((BG$5-$Y$5)&lt;=(Assumptions!$C15*12),$Y48/(Assumptions!$C15*12),0)+IF((BG$5-$Z$5)&lt;=(Assumptions!$C15*12),$Z48/(Assumptions!$C15*12),0)+IF((BG$5-$AA$5)&lt;=(Assumptions!$C15*12),$AA48/(Assumptions!$C15*12),0)+IF((BG$5-$AB$5)&lt;=(Assumptions!$C15*12),$AB48/(Assumptions!$C15*12),0)+IF((BG$5-$AC$5)&lt;=(Assumptions!$C15*12),$AC48/(Assumptions!$C15*12),0)+IF((BG$5-$AD$5)&lt;=(Assumptions!$C15*12),$AD48/(Assumptions!$C15*12),0)+IF((BG$5-$AE$5)&lt;=(Assumptions!$C15*12),$AE48/(Assumptions!$C15*12),0)+IF((BG$5-$AF$5)&lt;=(Assumptions!$C15*12),$AF48/(Assumptions!$C15*12),0)+IF((BG$5-$AG$5)&lt;=(Assumptions!$C15*12),$AG48/(Assumptions!$C15*12),0)+IF((BG$5-$AH$5)&lt;=(Assumptions!$C15*12),$AH48/(Assumptions!$C15*12),0)+IF((BG$5-$AI$5)&lt;=(Assumptions!$C15*12),$AI48/(Assumptions!$C15*12),0)+IF((BG$5-$AJ$5)&lt;=(Assumptions!$C15*12),$AJ48/(Assumptions!$C15*12),0)+IF((BG$5-$AK$5)&lt;=(Assumptions!$C15*12),$AK48/(Assumptions!$C15*12),0)+IF((BG$5-$AL$5)&lt;=(Assumptions!$C15*12),$AL48/(Assumptions!$C15*12),0)+IF((BG$5-$AM$5)&lt;=(Assumptions!$C15*12),$AM48/(Assumptions!$C15*12),0)+IF((BG$5-$AN$5)&lt;=(Assumptions!$C15*12),$AN48/(Assumptions!$C15*12),0)+IF((BG$5-$AO$5)&lt;=(Assumptions!$C15*12),$AO48/(Assumptions!$C15*12),0)+IF((BG$5-$AP$5)&lt;=(Assumptions!$C15*12),$AP48/(Assumptions!$C15*12),0)+IF((BG$5-$AQ$5)&lt;=(Assumptions!$C15*12),$AQ48/(Assumptions!$C15*12),0)+IF((BG$5-$AR$5)&lt;=(Assumptions!$C15*12),$AR48/(Assumptions!$C15*12),0)+IF((BG$5-$AS$5)&lt;=(Assumptions!$C15*12),$AS48/(Assumptions!$C15*12),0)+IF((BG$5-$AT$5)&lt;=(Assumptions!$C15*12),$AT48/(Assumptions!$C15*12),0)+IF((BG$5-$AU$5)&lt;=(Assumptions!$C15*12),$AU48/(Assumptions!$C15*12),0)+IF((BG$5-$AV$5)&lt;=(Assumptions!$C15*12),$AV48/(Assumptions!$C15*12),0)+IF((BG$5-$AW$5)&lt;=(Assumptions!$C15*12),$AW48/(Assumptions!$C15*12),0)+IF((BG$5-$AX$5)&lt;=(Assumptions!$C15*12),$AX48/(Assumptions!$C15*12),0)+IF((BG$5-$AY$5)&lt;=(Assumptions!$C15*12),$AY48/(Assumptions!$C15*12),0)+IF((BG$5-$AZ$5)&lt;=(Assumptions!$C15*12),$AZ48/(Assumptions!$C15*12),0)+IF((BG$5-$BA$5)&lt;=(Assumptions!$C15*12),$BA48/(Assumptions!$C15*12),0)+IF((BG$5-$BB$5)&lt;=(Assumptions!$C15*12),$BB48/(Assumptions!$C15*12),0)+IF((BG$5-$BC$5)&lt;=(Assumptions!$C15*12),$BC48/(Assumptions!$C15*12),0)+IF((BG$5-$BD$5)&lt;=(Assumptions!$C15*12),$BD48/(Assumptions!$C15*12),0)+IF((BG$5-$BE$5)&lt;=(Assumptions!$C15*12),$BE48/(Assumptions!$C15*12),0)+IF((BG$5-$BF$5)&lt;=(Assumptions!$C15*12),$BF48/(Assumptions!$C15*12),0)</f>
        <v>0</v>
      </c>
      <c r="BH60" s="557">
        <f>IF((BH$5-$D$5)&lt;=(Assumptions!$C15*12),$D48/(Assumptions!$C15*12),0)+IF((BH$5-$E$5)&lt;=(Assumptions!$C15*12),$E48/(Assumptions!$C15*12),0)+IF((BH$5-$F$5)&lt;=(Assumptions!$C15*12),$F48/(Assumptions!$C15*12),0)+IF((BH$5-$G$5)&lt;=(Assumptions!$C15*12),$G48/(Assumptions!$C15*12),0)+IF((BH$5-$H$5)&lt;=(Assumptions!$C15*12),$H48/(Assumptions!$C15*12),0)+IF((BH$5-$I$5)&lt;=(Assumptions!$C15*12),$I48/(Assumptions!$C15*12),0)+IF((BH$5-$J$5)&lt;=(Assumptions!$C15*12),$J48/(Assumptions!$C15*12),0)+IF((BH$5-$K$5)&lt;=(Assumptions!$C15*12),$K48/(Assumptions!$C15*12),0)+IF((BH$5-$L$5)&lt;=(Assumptions!$C15*12),$L48/(Assumptions!$C15*12),0)+IF((BH$5-$M$5)&lt;=(Assumptions!$C15*12),$M48/(Assumptions!$C15*12),0)+IF((BH$5-$N$5)&lt;=(Assumptions!$C15*12),$N48/(Assumptions!$C15*12),0)+IF((BH$5-$O$5)&lt;=(Assumptions!$C15*12),$O48/(Assumptions!$C15*12),0)+IF((BH$5-$P$5)&lt;=(Assumptions!$C15*12),$P48/(Assumptions!$C15*12),0)+IF((BH$5-$Q$5)&lt;=(Assumptions!$C15*12),$Q48/(Assumptions!$C15*12),0)+IF((BH$5-$R$5)&lt;=(Assumptions!$C15*12),$R48/(Assumptions!$C15*12),0)+IF((BH$5-$S$5)&lt;=(Assumptions!$C15*12),$S48/(Assumptions!$C15*12),0)+IF((BH$5-$T$5)&lt;=(Assumptions!$C15*12),$T48/(Assumptions!$C15*12),0)+IF((BH$5-$U$5)&lt;=(Assumptions!$C15*12),$U48/(Assumptions!$C15*12),0)+IF((BH$5-$V$5)&lt;=(Assumptions!$C15*12),$V48/(Assumptions!$C15*12),0)+IF((BH$5-$W$5)&lt;=(Assumptions!$C15*12),$W48/(Assumptions!$C15*12),0)+IF((BH$5-$X$5)&lt;=(Assumptions!$C15*12),$X48/(Assumptions!$C15*12),0)+IF((BH$5-$Y$5)&lt;=(Assumptions!$C15*12),$Y48/(Assumptions!$C15*12),0)+IF((BH$5-$Z$5)&lt;=(Assumptions!$C15*12),$Z48/(Assumptions!$C15*12),0)+IF((BH$5-$AA$5)&lt;=(Assumptions!$C15*12),$AA48/(Assumptions!$C15*12),0)+IF((BH$5-$AB$5)&lt;=(Assumptions!$C15*12),$AB48/(Assumptions!$C15*12),0)+IF((BH$5-$AC$5)&lt;=(Assumptions!$C15*12),$AC48/(Assumptions!$C15*12),0)+IF((BH$5-$AD$5)&lt;=(Assumptions!$C15*12),$AD48/(Assumptions!$C15*12),0)+IF((BH$5-$AE$5)&lt;=(Assumptions!$C15*12),$AE48/(Assumptions!$C15*12),0)+IF((BH$5-$AF$5)&lt;=(Assumptions!$C15*12),$AF48/(Assumptions!$C15*12),0)+IF((BH$5-$AG$5)&lt;=(Assumptions!$C15*12),$AG48/(Assumptions!$C15*12),0)+IF((BH$5-$AH$5)&lt;=(Assumptions!$C15*12),$AH48/(Assumptions!$C15*12),0)+IF((BH$5-$AI$5)&lt;=(Assumptions!$C15*12),$AI48/(Assumptions!$C15*12),0)+IF((BH$5-$AJ$5)&lt;=(Assumptions!$C15*12),$AJ48/(Assumptions!$C15*12),0)+IF((BH$5-$AK$5)&lt;=(Assumptions!$C15*12),$AK48/(Assumptions!$C15*12),0)+IF((BH$5-$AL$5)&lt;=(Assumptions!$C15*12),$AL48/(Assumptions!$C15*12),0)+IF((BH$5-$AM$5)&lt;=(Assumptions!$C15*12),$AM48/(Assumptions!$C15*12),0)+IF((BH$5-$AN$5)&lt;=(Assumptions!$C15*12),$AN48/(Assumptions!$C15*12),0)+IF((BH$5-$AO$5)&lt;=(Assumptions!$C15*12),$AO48/(Assumptions!$C15*12),0)+IF((BH$5-$AP$5)&lt;=(Assumptions!$C15*12),$AP48/(Assumptions!$C15*12),0)+IF((BH$5-$AQ$5)&lt;=(Assumptions!$C15*12),$AQ48/(Assumptions!$C15*12),0)+IF((BH$5-$AR$5)&lt;=(Assumptions!$C15*12),$AR48/(Assumptions!$C15*12),0)+IF((BH$5-$AS$5)&lt;=(Assumptions!$C15*12),$AS48/(Assumptions!$C15*12),0)+IF((BH$5-$AT$5)&lt;=(Assumptions!$C15*12),$AT48/(Assumptions!$C15*12),0)+IF((BH$5-$AU$5)&lt;=(Assumptions!$C15*12),$AU48/(Assumptions!$C15*12),0)+IF((BH$5-$AV$5)&lt;=(Assumptions!$C15*12),$AV48/(Assumptions!$C15*12),0)+IF((BH$5-$AW$5)&lt;=(Assumptions!$C15*12),$AW48/(Assumptions!$C15*12),0)+IF((BH$5-$AX$5)&lt;=(Assumptions!$C15*12),$AX48/(Assumptions!$C15*12),0)+IF((BH$5-$AY$5)&lt;=(Assumptions!$C15*12),$AY48/(Assumptions!$C15*12),0)+IF((BH$5-$AZ$5)&lt;=(Assumptions!$C15*12),$AZ48/(Assumptions!$C15*12),0)+IF((BH$5-$BA$5)&lt;=(Assumptions!$C15*12),$BA48/(Assumptions!$C15*12),0)+IF((BH$5-$BB$5)&lt;=(Assumptions!$C15*12),$BB48/(Assumptions!$C15*12),0)+IF((BH$5-$BC$5)&lt;=(Assumptions!$C15*12),$BC48/(Assumptions!$C15*12),0)+IF((BH$5-$BD$5)&lt;=(Assumptions!$C15*12),$BD48/(Assumptions!$C15*12),0)+IF((BH$5-$BE$5)&lt;=(Assumptions!$C15*12),$BE48/(Assumptions!$C15*12),0)+IF((BH$5-$BF$5)&lt;=(Assumptions!$C15*12),$BF48/(Assumptions!$C15*12),0)+IF((BH$5-$BG$5)&lt;=(Assumptions!$C15*12),$BG48/(Assumptions!$C15*12),0)</f>
        <v>0</v>
      </c>
      <c r="BI60" s="557">
        <f>IF((BI$5-$D$5)&lt;=(Assumptions!$C15*12),$D48/(Assumptions!$C15*12),0)+IF((BI$5-$E$5)&lt;=(Assumptions!$C15*12),$E48/(Assumptions!$C15*12),0)+IF((BI$5-$F$5)&lt;=(Assumptions!$C15*12),$F48/(Assumptions!$C15*12),0)+IF((BI$5-$G$5)&lt;=(Assumptions!$C15*12),$G48/(Assumptions!$C15*12),0)+IF((BI$5-$H$5)&lt;=(Assumptions!$C15*12),$H48/(Assumptions!$C15*12),0)+IF((BI$5-$I$5)&lt;=(Assumptions!$C15*12),$I48/(Assumptions!$C15*12),0)+IF((BI$5-$J$5)&lt;=(Assumptions!$C15*12),$J48/(Assumptions!$C15*12),0)+IF((BI$5-$K$5)&lt;=(Assumptions!$C15*12),$K48/(Assumptions!$C15*12),0)+IF((BI$5-$L$5)&lt;=(Assumptions!$C15*12),$L48/(Assumptions!$C15*12),0)+IF((BI$5-$M$5)&lt;=(Assumptions!$C15*12),$M48/(Assumptions!$C15*12),0)+IF((BI$5-$N$5)&lt;=(Assumptions!$C15*12),$N48/(Assumptions!$C15*12),0)+IF((BI$5-$O$5)&lt;=(Assumptions!$C15*12),$O48/(Assumptions!$C15*12),0)+IF((BI$5-$P$5)&lt;=(Assumptions!$C15*12),$P48/(Assumptions!$C15*12),0)+IF((BI$5-$Q$5)&lt;=(Assumptions!$C15*12),$Q48/(Assumptions!$C15*12),0)+IF((BI$5-$R$5)&lt;=(Assumptions!$C15*12),$R48/(Assumptions!$C15*12),0)+IF((BI$5-$S$5)&lt;=(Assumptions!$C15*12),$S48/(Assumptions!$C15*12),0)+IF((BI$5-$T$5)&lt;=(Assumptions!$C15*12),$T48/(Assumptions!$C15*12),0)+IF((BI$5-$U$5)&lt;=(Assumptions!$C15*12),$U48/(Assumptions!$C15*12),0)+IF((BI$5-$V$5)&lt;=(Assumptions!$C15*12),$V48/(Assumptions!$C15*12),0)+IF((BI$5-$W$5)&lt;=(Assumptions!$C15*12),$W48/(Assumptions!$C15*12),0)+IF((BI$5-$X$5)&lt;=(Assumptions!$C15*12),$X48/(Assumptions!$C15*12),0)+IF((BI$5-$Y$5)&lt;=(Assumptions!$C15*12),$Y48/(Assumptions!$C15*12),0)+IF((BI$5-$Z$5)&lt;=(Assumptions!$C15*12),$Z48/(Assumptions!$C15*12),0)+IF((BI$5-$AA$5)&lt;=(Assumptions!$C15*12),$AA48/(Assumptions!$C15*12),0)+IF((BI$5-$AB$5)&lt;=(Assumptions!$C15*12),$AB48/(Assumptions!$C15*12),0)+IF((BI$5-$AC$5)&lt;=(Assumptions!$C15*12),$AC48/(Assumptions!$C15*12),0)+IF((BI$5-$AD$5)&lt;=(Assumptions!$C15*12),$AD48/(Assumptions!$C15*12),0)+IF((BI$5-$AE$5)&lt;=(Assumptions!$C15*12),$AE48/(Assumptions!$C15*12),0)+IF((BI$5-$AF$5)&lt;=(Assumptions!$C15*12),$AF48/(Assumptions!$C15*12),0)+IF((BI$5-$AG$5)&lt;=(Assumptions!$C15*12),$AG48/(Assumptions!$C15*12),0)+IF((BI$5-$AH$5)&lt;=(Assumptions!$C15*12),$AH48/(Assumptions!$C15*12),0)+IF((BI$5-$AI$5)&lt;=(Assumptions!$C15*12),$AI48/(Assumptions!$C15*12),0)+IF((BI$5-$AJ$5)&lt;=(Assumptions!$C15*12),$AJ48/(Assumptions!$C15*12),0)+IF((BI$5-$AK$5)&lt;=(Assumptions!$C15*12),$AK48/(Assumptions!$C15*12),0)+IF((BI$5-$AL$5)&lt;=(Assumptions!$C15*12),$AL48/(Assumptions!$C15*12),0)+IF((BI$5-$AM$5)&lt;=(Assumptions!$C15*12),$AM48/(Assumptions!$C15*12),0)+IF((BI$5-$AN$5)&lt;=(Assumptions!$C15*12),$AN48/(Assumptions!$C15*12),0)+IF((BI$5-$AO$5)&lt;=(Assumptions!$C15*12),$AO48/(Assumptions!$C15*12),0)+IF((BI$5-$AP$5)&lt;=(Assumptions!$C15*12),$AP48/(Assumptions!$C15*12),0)+IF((BI$5-$AQ$5)&lt;=(Assumptions!$C15*12),$AQ48/(Assumptions!$C15*12),0)+IF((BI$5-$AR$5)&lt;=(Assumptions!$C15*12),$AR48/(Assumptions!$C15*12),0)+IF((BI$5-$AS$5)&lt;=(Assumptions!$C15*12),$AS48/(Assumptions!$C15*12),0)+IF((BI$5-$AT$5)&lt;=(Assumptions!$C15*12),$AT48/(Assumptions!$C15*12),0)+IF((BI$5-$AU$5)&lt;=(Assumptions!$C15*12),$AU48/(Assumptions!$C15*12),0)+IF((BI$5-$AV$5)&lt;=(Assumptions!$C15*12),$AV48/(Assumptions!$C15*12),0)+IF((BI$5-$AW$5)&lt;=(Assumptions!$C15*12),$AW48/(Assumptions!$C15*12),0)+IF((BI$5-$AX$5)&lt;=(Assumptions!$C15*12),$AX48/(Assumptions!$C15*12),0)+IF((BI$5-$AY$5)&lt;=(Assumptions!$C15*12),$AY48/(Assumptions!$C15*12),0)+IF((BI$5-$AZ$5)&lt;=(Assumptions!$C15*12),$AZ48/(Assumptions!$C15*12),0)+IF((BI$5-$BA$5)&lt;=(Assumptions!$C15*12),$BA48/(Assumptions!$C15*12),0)+IF((BI$5-$BB$5)&lt;=(Assumptions!$C15*12),$BB48/(Assumptions!$C15*12),0)+IF((BI$5-$BC$5)&lt;=(Assumptions!$C15*12),$BC48/(Assumptions!$C15*12),0)+IF((BI$5-$BD$5)&lt;=(Assumptions!$C15*12),$BD48/(Assumptions!$C15*12),0)+IF((BI$5-$BE$5)&lt;=(Assumptions!$C15*12),$BE48/(Assumptions!$C15*12),0)+IF((BI$5-$BF$5)&lt;=(Assumptions!$C15*12),$BF48/(Assumptions!$C15*12),0)+IF((BI$5-$BG$5)&lt;=(Assumptions!$C15*12),$BG48/(Assumptions!$C15*12),0)+IF((BI$5-$BH$5)&lt;=(Assumptions!$C15*12),$BH48/(Assumptions!$C15*12),0)</f>
        <v>0</v>
      </c>
      <c r="BJ60" s="557">
        <f>IF((BJ$5-$D$5)&lt;=(Assumptions!$C15*12),$D48/(Assumptions!$C15*12),0)+IF((BJ$5-$E$5)&lt;=(Assumptions!$C15*12),$E48/(Assumptions!$C15*12),0)+IF((BJ$5-$F$5)&lt;=(Assumptions!$C15*12),$F48/(Assumptions!$C15*12),0)+IF((BJ$5-$G$5)&lt;=(Assumptions!$C15*12),$G48/(Assumptions!$C15*12),0)+IF((BJ$5-$H$5)&lt;=(Assumptions!$C15*12),$H48/(Assumptions!$C15*12),0)+IF((BJ$5-$I$5)&lt;=(Assumptions!$C15*12),$I48/(Assumptions!$C15*12),0)+IF((BJ$5-$J$5)&lt;=(Assumptions!$C15*12),$J48/(Assumptions!$C15*12),0)+IF((BJ$5-$K$5)&lt;=(Assumptions!$C15*12),$K48/(Assumptions!$C15*12),0)+IF((BJ$5-$L$5)&lt;=(Assumptions!$C15*12),$L48/(Assumptions!$C15*12),0)+IF((BJ$5-$M$5)&lt;=(Assumptions!$C15*12),$M48/(Assumptions!$C15*12),0)+IF((BJ$5-$N$5)&lt;=(Assumptions!$C15*12),$N48/(Assumptions!$C15*12),0)+IF((BJ$5-$O$5)&lt;=(Assumptions!$C15*12),$O48/(Assumptions!$C15*12),0)+IF((BJ$5-$P$5)&lt;=(Assumptions!$C15*12),$P48/(Assumptions!$C15*12),0)+IF((BJ$5-$Q$5)&lt;=(Assumptions!$C15*12),$Q48/(Assumptions!$C15*12),0)+IF((BJ$5-$R$5)&lt;=(Assumptions!$C15*12),$R48/(Assumptions!$C15*12),0)+IF((BJ$5-$S$5)&lt;=(Assumptions!$C15*12),$S48/(Assumptions!$C15*12),0)+IF((BJ$5-$T$5)&lt;=(Assumptions!$C15*12),$T48/(Assumptions!$C15*12),0)+IF((BJ$5-$U$5)&lt;=(Assumptions!$C15*12),$U48/(Assumptions!$C15*12),0)+IF((BJ$5-$V$5)&lt;=(Assumptions!$C15*12),$V48/(Assumptions!$C15*12),0)+IF((BJ$5-$W$5)&lt;=(Assumptions!$C15*12),$W48/(Assumptions!$C15*12),0)+IF((BJ$5-$X$5)&lt;=(Assumptions!$C15*12),$X48/(Assumptions!$C15*12),0)+IF((BJ$5-$Y$5)&lt;=(Assumptions!$C15*12),$Y48/(Assumptions!$C15*12),0)+IF((BJ$5-$Z$5)&lt;=(Assumptions!$C15*12),$Z48/(Assumptions!$C15*12),0)+IF((BJ$5-$AA$5)&lt;=(Assumptions!$C15*12),$AA48/(Assumptions!$C15*12),0)+IF((BJ$5-$AB$5)&lt;=(Assumptions!$C15*12),$AB48/(Assumptions!$C15*12),0)+IF((BJ$5-$AC$5)&lt;=(Assumptions!$C15*12),$AC48/(Assumptions!$C15*12),0)+IF((BJ$5-$AD$5)&lt;=(Assumptions!$C15*12),$AD48/(Assumptions!$C15*12),0)+IF((BJ$5-$AE$5)&lt;=(Assumptions!$C15*12),$AE48/(Assumptions!$C15*12),0)+IF((BJ$5-$AF$5)&lt;=(Assumptions!$C15*12),$AF48/(Assumptions!$C15*12),0)+IF((BJ$5-$AG$5)&lt;=(Assumptions!$C15*12),$AG48/(Assumptions!$C15*12),0)+IF((BJ$5-$AH$5)&lt;=(Assumptions!$C15*12),$AH48/(Assumptions!$C15*12),0)+IF((BJ$5-$AI$5)&lt;=(Assumptions!$C15*12),$AI48/(Assumptions!$C15*12),0)+IF((BJ$5-$AJ$5)&lt;=(Assumptions!$C15*12),$AJ48/(Assumptions!$C15*12),0)+IF((BJ$5-$AK$5)&lt;=(Assumptions!$C15*12),$AK48/(Assumptions!$C15*12),0)+IF((BJ$5-$AL$5)&lt;=(Assumptions!$C15*12),$AL48/(Assumptions!$C15*12),0)+IF((BJ$5-$AM$5)&lt;=(Assumptions!$C15*12),$AM48/(Assumptions!$C15*12),0)+IF((BJ$5-$AN$5)&lt;=(Assumptions!$C15*12),$AN48/(Assumptions!$C15*12),0)+IF((BJ$5-$AO$5)&lt;=(Assumptions!$C15*12),$AO48/(Assumptions!$C15*12),0)+IF((BJ$5-$AP$5)&lt;=(Assumptions!$C15*12),$AP48/(Assumptions!$C15*12),0)+IF((BJ$5-$AQ$5)&lt;=(Assumptions!$C15*12),$AQ48/(Assumptions!$C15*12),0)+IF((BJ$5-$AR$5)&lt;=(Assumptions!$C15*12),$AR48/(Assumptions!$C15*12),0)+IF((BJ$5-$AS$5)&lt;=(Assumptions!$C15*12),$AS48/(Assumptions!$C15*12),0)+IF((BJ$5-$AT$5)&lt;=(Assumptions!$C15*12),$AT48/(Assumptions!$C15*12),0)+IF((BJ$5-$AU$5)&lt;=(Assumptions!$C15*12),$AU48/(Assumptions!$C15*12),0)+IF((BJ$5-$AV$5)&lt;=(Assumptions!$C15*12),$AV48/(Assumptions!$C15*12),0)+IF((BJ$5-$AW$5)&lt;=(Assumptions!$C15*12),$AW48/(Assumptions!$C15*12),0)+IF((BJ$5-$AX$5)&lt;=(Assumptions!$C15*12),$AX48/(Assumptions!$C15*12),0)+IF((BJ$5-$AY$5)&lt;=(Assumptions!$C15*12),$AY48/(Assumptions!$C15*12),0)+IF((BJ$5-$AZ$5)&lt;=(Assumptions!$C15*12),$AZ48/(Assumptions!$C15*12),0)+IF((BJ$5-$BA$5)&lt;=(Assumptions!$C15*12),$BA48/(Assumptions!$C15*12),0)+IF((BJ$5-$BB$5)&lt;=(Assumptions!$C15*12),$BB48/(Assumptions!$C15*12),0)+IF((BJ$5-$BC$5)&lt;=(Assumptions!$C15*12),$BC48/(Assumptions!$C15*12),0)+IF((BJ$5-$BD$5)&lt;=(Assumptions!$C15*12),$BD48/(Assumptions!$C15*12),0)+IF((BJ$5-$BE$5)&lt;=(Assumptions!$C15*12),$BE48/(Assumptions!$C15*12),0)+IF((BJ$5-$BF$5)&lt;=(Assumptions!$C15*12),$BF48/(Assumptions!$C15*12),0)+IF((BJ$5-$BG$5)&lt;=(Assumptions!$C15*12),$BG48/(Assumptions!$C15*12),0)+IF((BJ$5-$BH$5)&lt;=(Assumptions!$C15*12),$BH48/(Assumptions!$C15*12),0)+IF((BJ$5-$BI$5)&lt;=(Assumptions!$C15*12),$BI48/(Assumptions!$C15*12),0)</f>
        <v>0</v>
      </c>
      <c r="BK60" s="557">
        <f>IF((BK$5-$D$5)&lt;=(Assumptions!$C15*12),$D48/(Assumptions!$C15*12),0)+IF((BK$5-$E$5)&lt;=(Assumptions!$C15*12),$E48/(Assumptions!$C15*12),0)+IF((BK$5-$F$5)&lt;=(Assumptions!$C15*12),$F48/(Assumptions!$C15*12),0)+IF((BK$5-$G$5)&lt;=(Assumptions!$C15*12),$G48/(Assumptions!$C15*12),0)+IF((BK$5-$H$5)&lt;=(Assumptions!$C15*12),$H48/(Assumptions!$C15*12),0)+IF((BK$5-$I$5)&lt;=(Assumptions!$C15*12),$I48/(Assumptions!$C15*12),0)+IF((BK$5-$J$5)&lt;=(Assumptions!$C15*12),$J48/(Assumptions!$C15*12),0)+IF((BK$5-$K$5)&lt;=(Assumptions!$C15*12),$K48/(Assumptions!$C15*12),0)+IF((BK$5-$L$5)&lt;=(Assumptions!$C15*12),$L48/(Assumptions!$C15*12),0)+IF((BK$5-$M$5)&lt;=(Assumptions!$C15*12),$M48/(Assumptions!$C15*12),0)+IF((BK$5-$N$5)&lt;=(Assumptions!$C15*12),$N48/(Assumptions!$C15*12),0)+IF((BK$5-$O$5)&lt;=(Assumptions!$C15*12),$O48/(Assumptions!$C15*12),0)+IF((BK$5-$P$5)&lt;=(Assumptions!$C15*12),$P48/(Assumptions!$C15*12),0)+IF((BK$5-$Q$5)&lt;=(Assumptions!$C15*12),$Q48/(Assumptions!$C15*12),0)+IF((BK$5-$R$5)&lt;=(Assumptions!$C15*12),$R48/(Assumptions!$C15*12),0)+IF((BK$5-$S$5)&lt;=(Assumptions!$C15*12),$S48/(Assumptions!$C15*12),0)+IF((BK$5-$T$5)&lt;=(Assumptions!$C15*12),$T48/(Assumptions!$C15*12),0)+IF((BK$5-$U$5)&lt;=(Assumptions!$C15*12),$U48/(Assumptions!$C15*12),0)+IF((BK$5-$V$5)&lt;=(Assumptions!$C15*12),$V48/(Assumptions!$C15*12),0)+IF((BK$5-$W$5)&lt;=(Assumptions!$C15*12),$W48/(Assumptions!$C15*12),0)+IF((BK$5-$X$5)&lt;=(Assumptions!$C15*12),$X48/(Assumptions!$C15*12),0)+IF((BK$5-$Y$5)&lt;=(Assumptions!$C15*12),$Y48/(Assumptions!$C15*12),0)+IF((BK$5-$Z$5)&lt;=(Assumptions!$C15*12),$Z48/(Assumptions!$C15*12),0)+IF((BK$5-$AA$5)&lt;=(Assumptions!$C15*12),$AA48/(Assumptions!$C15*12),0)+IF((BK$5-$AB$5)&lt;=(Assumptions!$C15*12),$AB48/(Assumptions!$C15*12),0)+IF((BK$5-$AC$5)&lt;=(Assumptions!$C15*12),$AC48/(Assumptions!$C15*12),0)+IF((BK$5-$AD$5)&lt;=(Assumptions!$C15*12),$AD48/(Assumptions!$C15*12),0)+IF((BK$5-$AE$5)&lt;=(Assumptions!$C15*12),$AE48/(Assumptions!$C15*12),0)+IF((BK$5-$AF$5)&lt;=(Assumptions!$C15*12),$AF48/(Assumptions!$C15*12),0)+IF((BK$5-$AG$5)&lt;=(Assumptions!$C15*12),$AG48/(Assumptions!$C15*12),0)+IF((BK$5-$AH$5)&lt;=(Assumptions!$C15*12),$AH48/(Assumptions!$C15*12),0)+IF((BK$5-$AI$5)&lt;=(Assumptions!$C15*12),$AI48/(Assumptions!$C15*12),0)+IF((BK$5-$AJ$5)&lt;=(Assumptions!$C15*12),$AJ48/(Assumptions!$C15*12),0)+IF((BK$5-$AK$5)&lt;=(Assumptions!$C15*12),$AK48/(Assumptions!$C15*12),0)+IF((BK$5-$AL$5)&lt;=(Assumptions!$C15*12),$AL48/(Assumptions!$C15*12),0)+IF((BK$5-$AM$5)&lt;=(Assumptions!$C15*12),$AM48/(Assumptions!$C15*12),0)+IF((BK$5-$AN$5)&lt;=(Assumptions!$C15*12),$AN48/(Assumptions!$C15*12),0)+IF((BK$5-$AO$5)&lt;=(Assumptions!$C15*12),$AO48/(Assumptions!$C15*12),0)+IF((BK$5-$AP$5)&lt;=(Assumptions!$C15*12),$AP48/(Assumptions!$C15*12),0)+IF((BK$5-$AQ$5)&lt;=(Assumptions!$C15*12),$AQ48/(Assumptions!$C15*12),0)+IF((BK$5-$AR$5)&lt;=(Assumptions!$C15*12),$AR48/(Assumptions!$C15*12),0)+IF((BK$5-$AS$5)&lt;=(Assumptions!$C15*12),$AS48/(Assumptions!$C15*12),0)+IF((BK$5-$AT$5)&lt;=(Assumptions!$C15*12),$AT48/(Assumptions!$C15*12),0)+IF((BK$5-$AU$5)&lt;=(Assumptions!$C15*12),$AU48/(Assumptions!$C15*12),0)+IF((BK$5-$AV$5)&lt;=(Assumptions!$C15*12),$AV48/(Assumptions!$C15*12),0)+IF((BK$5-$AW$5)&lt;=(Assumptions!$C15*12),$AW48/(Assumptions!$C15*12),0)+IF((BK$5-$AX$5)&lt;=(Assumptions!$C15*12),$AX48/(Assumptions!$C15*12),0)+IF((BK$5-$AY$5)&lt;=(Assumptions!$C15*12),$AY48/(Assumptions!$C15*12),0)+IF((BK$5-$AZ$5)&lt;=(Assumptions!$C15*12),$AZ48/(Assumptions!$C15*12),0)+IF((BK$5-$BA$5)&lt;=(Assumptions!$C15*12),$BA48/(Assumptions!$C15*12),0)+IF((BK$5-$BB$5)&lt;=(Assumptions!$C15*12),$BB48/(Assumptions!$C15*12),0)+IF((BK$5-$BC$5)&lt;=(Assumptions!$C15*12),$BC48/(Assumptions!$C15*12),0)+IF((BK$5-$BD$5)&lt;=(Assumptions!$C15*12),$BD48/(Assumptions!$C15*12),0)+IF((BK$5-$BE$5)&lt;=(Assumptions!$C15*12),$BE48/(Assumptions!$C15*12),0)+IF((BK$5-$BF$5)&lt;=(Assumptions!$C15*12),$BF48/(Assumptions!$C15*12),0)+IF((BK$5-$BG$5)&lt;=(Assumptions!$C15*12),$BG48/(Assumptions!$C15*12),0)+IF((BK$5-$BH$5)&lt;=(Assumptions!$C15*12),$BH48/(Assumptions!$C15*12),0)+IF((BK$5-$BI$5)&lt;=(Assumptions!$C15*12),$BI48/(Assumptions!$C15*12),0)+IF((BK$5-$BJ$5)&lt;=(Assumptions!$C15*12),$BJ48/(Assumptions!$C15*12),0)</f>
        <v>0</v>
      </c>
      <c r="BL60" s="557">
        <f>IF((BL$5-$D$5)&lt;=(Assumptions!$C15*12),$D48/(Assumptions!$C15*12),0)+IF((BL$5-$E$5)&lt;=(Assumptions!$C15*12),$E48/(Assumptions!$C15*12),0)+IF((BL$5-$F$5)&lt;=(Assumptions!$C15*12),$F48/(Assumptions!$C15*12),0)+IF((BL$5-$G$5)&lt;=(Assumptions!$C15*12),$G48/(Assumptions!$C15*12),0)+IF((BL$5-$H$5)&lt;=(Assumptions!$C15*12),$H48/(Assumptions!$C15*12),0)+IF((BL$5-$I$5)&lt;=(Assumptions!$C15*12),$I48/(Assumptions!$C15*12),0)+IF((BL$5-$J$5)&lt;=(Assumptions!$C15*12),$J48/(Assumptions!$C15*12),0)+IF((BL$5-$K$5)&lt;=(Assumptions!$C15*12),$K48/(Assumptions!$C15*12),0)+IF((BL$5-$L$5)&lt;=(Assumptions!$C15*12),$L48/(Assumptions!$C15*12),0)+IF((BL$5-$M$5)&lt;=(Assumptions!$C15*12),$M48/(Assumptions!$C15*12),0)+IF((BL$5-$N$5)&lt;=(Assumptions!$C15*12),$N48/(Assumptions!$C15*12),0)+IF((BL$5-$O$5)&lt;=(Assumptions!$C15*12),$O48/(Assumptions!$C15*12),0)+IF((BL$5-$P$5)&lt;=(Assumptions!$C15*12),$P48/(Assumptions!$C15*12),0)+IF((BL$5-$Q$5)&lt;=(Assumptions!$C15*12),$Q48/(Assumptions!$C15*12),0)+IF((BL$5-$R$5)&lt;=(Assumptions!$C15*12),$R48/(Assumptions!$C15*12),0)+IF((BL$5-$S$5)&lt;=(Assumptions!$C15*12),$S48/(Assumptions!$C15*12),0)+IF((BL$5-$T$5)&lt;=(Assumptions!$C15*12),$T48/(Assumptions!$C15*12),0)+IF((BL$5-$U$5)&lt;=(Assumptions!$C15*12),$U48/(Assumptions!$C15*12),0)+IF((BL$5-$V$5)&lt;=(Assumptions!$C15*12),$V48/(Assumptions!$C15*12),0)+IF((BL$5-$W$5)&lt;=(Assumptions!$C15*12),$W48/(Assumptions!$C15*12),0)+IF((BL$5-$X$5)&lt;=(Assumptions!$C15*12),$X48/(Assumptions!$C15*12),0)+IF((BL$5-$Y$5)&lt;=(Assumptions!$C15*12),$Y48/(Assumptions!$C15*12),0)+IF((BL$5-$Z$5)&lt;=(Assumptions!$C15*12),$Z48/(Assumptions!$C15*12),0)+IF((BL$5-$AA$5)&lt;=(Assumptions!$C15*12),$AA48/(Assumptions!$C15*12),0)+IF((BL$5-$AB$5)&lt;=(Assumptions!$C15*12),$AB48/(Assumptions!$C15*12),0)+IF((BL$5-$AC$5)&lt;=(Assumptions!$C15*12),$AC48/(Assumptions!$C15*12),0)+IF((BL$5-$AD$5)&lt;=(Assumptions!$C15*12),$AD48/(Assumptions!$C15*12),0)+IF((BL$5-$AE$5)&lt;=(Assumptions!$C15*12),$AE48/(Assumptions!$C15*12),0)+IF((BL$5-$AF$5)&lt;=(Assumptions!$C15*12),$AF48/(Assumptions!$C15*12),0)+IF((BL$5-$AG$5)&lt;=(Assumptions!$C15*12),$AG48/(Assumptions!$C15*12),0)+IF((BL$5-$AH$5)&lt;=(Assumptions!$C15*12),$AH48/(Assumptions!$C15*12),0)+IF((BL$5-$AI$5)&lt;=(Assumptions!$C15*12),$AI48/(Assumptions!$C15*12),0)+IF((BL$5-$AJ$5)&lt;=(Assumptions!$C15*12),$AJ48/(Assumptions!$C15*12),0)+IF((BL$5-$AK$5)&lt;=(Assumptions!$C15*12),$AK48/(Assumptions!$C15*12),0)+IF((BL$5-$AL$5)&lt;=(Assumptions!$C15*12),$AL48/(Assumptions!$C15*12),0)+IF((BL$5-$AM$5)&lt;=(Assumptions!$C15*12),$AM48/(Assumptions!$C15*12),0)+IF((BL$5-$AN$5)&lt;=(Assumptions!$C15*12),$AN48/(Assumptions!$C15*12),0)+IF((BL$5-$AO$5)&lt;=(Assumptions!$C15*12),$AO48/(Assumptions!$C15*12),0)+IF((BL$5-$AP$5)&lt;=(Assumptions!$C15*12),$AP48/(Assumptions!$C15*12),0)+IF((BL$5-$AQ$5)&lt;=(Assumptions!$C15*12),$AQ48/(Assumptions!$C15*12),0)+IF((BL$5-$AR$5)&lt;=(Assumptions!$C15*12),$AR48/(Assumptions!$C15*12),0)+IF((BL$5-$AS$5)&lt;=(Assumptions!$C15*12),$AS48/(Assumptions!$C15*12),0)+IF((BL$5-$AT$5)&lt;=(Assumptions!$C15*12),$AT48/(Assumptions!$C15*12),0)+IF((BL$5-$AU$5)&lt;=(Assumptions!$C15*12),$AU48/(Assumptions!$C15*12),0)+IF((BL$5-$AV$5)&lt;=(Assumptions!$C15*12),$AV48/(Assumptions!$C15*12),0)+IF((BL$5-$AW$5)&lt;=(Assumptions!$C15*12),$AW48/(Assumptions!$C15*12),0)+IF((BL$5-$AX$5)&lt;=(Assumptions!$C15*12),$AX48/(Assumptions!$C15*12),0)+IF((BL$5-$AY$5)&lt;=(Assumptions!$C15*12),$AY48/(Assumptions!$C15*12),0)+IF((BL$5-$AZ$5)&lt;=(Assumptions!$C15*12),$AZ48/(Assumptions!$C15*12),0)+IF((BL$5-$BA$5)&lt;=(Assumptions!$C15*12),$BA48/(Assumptions!$C15*12),0)+IF((BL$5-$BB$5)&lt;=(Assumptions!$C15*12),$BB48/(Assumptions!$C15*12),0)+IF((BL$5-$BC$5)&lt;=(Assumptions!$C15*12),$BC48/(Assumptions!$C15*12),0)+IF((BL$5-$BD$5)&lt;=(Assumptions!$C15*12),$BD48/(Assumptions!$C15*12),0)+IF((BL$5-$BE$5)&lt;=(Assumptions!$C15*12),$BE48/(Assumptions!$C15*12),0)+IF((BL$5-$BF$5)&lt;=(Assumptions!$C15*12),$BF48/(Assumptions!$C15*12),0)+IF((BL$5-$BG$5)&lt;=(Assumptions!$C15*12),$BG48/(Assumptions!$C15*12),0)+IF((BL$5-$BH$5)&lt;=(Assumptions!$C15*12),$BH48/(Assumptions!$C15*12),0)+IF((BL$5-$BI$5)&lt;=(Assumptions!$C15*12),$BI48/(Assumptions!$C15*12),0)+IF((BL$5-$BJ$5)&lt;=(Assumptions!$C15*12),$BJ48/(Assumptions!$C15*12),0)+IF((BL$5-$BK$5)&lt;=(Assumptions!$C15*12),$BK48/(Assumptions!$C15*12),0)</f>
        <v>0</v>
      </c>
      <c r="BM60" s="557">
        <f>IF((BM$5-$D$5)&lt;=(Assumptions!$C15*12),$D48/(Assumptions!$C15*12),0)+IF((BM$5-$E$5)&lt;=(Assumptions!$C15*12),$E48/(Assumptions!$C15*12),0)+IF((BM$5-$F$5)&lt;=(Assumptions!$C15*12),$F48/(Assumptions!$C15*12),0)+IF((BM$5-$G$5)&lt;=(Assumptions!$C15*12),$G48/(Assumptions!$C15*12),0)+IF((BM$5-$H$5)&lt;=(Assumptions!$C15*12),$H48/(Assumptions!$C15*12),0)+IF((BM$5-$I$5)&lt;=(Assumptions!$C15*12),$I48/(Assumptions!$C15*12),0)+IF((BM$5-$J$5)&lt;=(Assumptions!$C15*12),$J48/(Assumptions!$C15*12),0)+IF((BM$5-$K$5)&lt;=(Assumptions!$C15*12),$K48/(Assumptions!$C15*12),0)+IF((BM$5-$L$5)&lt;=(Assumptions!$C15*12),$L48/(Assumptions!$C15*12),0)+IF((BM$5-$M$5)&lt;=(Assumptions!$C15*12),$M48/(Assumptions!$C15*12),0)+IF((BM$5-$N$5)&lt;=(Assumptions!$C15*12),$N48/(Assumptions!$C15*12),0)+IF((BM$5-$O$5)&lt;=(Assumptions!$C15*12),$O48/(Assumptions!$C15*12),0)+IF((BM$5-$P$5)&lt;=(Assumptions!$C15*12),$P48/(Assumptions!$C15*12),0)+IF((BM$5-$Q$5)&lt;=(Assumptions!$C15*12),$Q48/(Assumptions!$C15*12),0)+IF((BM$5-$R$5)&lt;=(Assumptions!$C15*12),$R48/(Assumptions!$C15*12),0)+IF((BM$5-$S$5)&lt;=(Assumptions!$C15*12),$S48/(Assumptions!$C15*12),0)+IF((BM$5-$T$5)&lt;=(Assumptions!$C15*12),$T48/(Assumptions!$C15*12),0)+IF((BM$5-$U$5)&lt;=(Assumptions!$C15*12),$U48/(Assumptions!$C15*12),0)+IF((BM$5-$V$5)&lt;=(Assumptions!$C15*12),$V48/(Assumptions!$C15*12),0)+IF((BM$5-$W$5)&lt;=(Assumptions!$C15*12),$W48/(Assumptions!$C15*12),0)+IF((BM$5-$X$5)&lt;=(Assumptions!$C15*12),$X48/(Assumptions!$C15*12),0)+IF((BM$5-$Y$5)&lt;=(Assumptions!$C15*12),$Y48/(Assumptions!$C15*12),0)+IF((BM$5-$Z$5)&lt;=(Assumptions!$C15*12),$Z48/(Assumptions!$C15*12),0)+IF((BM$5-$AA$5)&lt;=(Assumptions!$C15*12),$AA48/(Assumptions!$C15*12),0)+IF((BM$5-$AB$5)&lt;=(Assumptions!$C15*12),$AB48/(Assumptions!$C15*12),0)+IF((BM$5-$AC$5)&lt;=(Assumptions!$C15*12),$AC48/(Assumptions!$C15*12),0)+IF((BM$5-$AD$5)&lt;=(Assumptions!$C15*12),$AD48/(Assumptions!$C15*12),0)+IF((BM$5-$AE$5)&lt;=(Assumptions!$C15*12),$AE48/(Assumptions!$C15*12),0)+IF((BM$5-$AF$5)&lt;=(Assumptions!$C15*12),$AF48/(Assumptions!$C15*12),0)+IF((BM$5-$AG$5)&lt;=(Assumptions!$C15*12),$AG48/(Assumptions!$C15*12),0)+IF((BM$5-$AH$5)&lt;=(Assumptions!$C15*12),$AH48/(Assumptions!$C15*12),0)+IF((BM$5-$AI$5)&lt;=(Assumptions!$C15*12),$AI48/(Assumptions!$C15*12),0)+IF((BM$5-$AJ$5)&lt;=(Assumptions!$C15*12),$AJ48/(Assumptions!$C15*12),0)+IF((BM$5-$AK$5)&lt;=(Assumptions!$C15*12),$AK48/(Assumptions!$C15*12),0)+IF((BM$5-$AL$5)&lt;=(Assumptions!$C15*12),$AL48/(Assumptions!$C15*12),0)+IF((BM$5-$AM$5)&lt;=(Assumptions!$C15*12),$AM48/(Assumptions!$C15*12),0)+IF((BM$5-$AN$5)&lt;=(Assumptions!$C15*12),$AN48/(Assumptions!$C15*12),0)+IF((BM$5-$AO$5)&lt;=(Assumptions!$C15*12),$AO48/(Assumptions!$C15*12),0)+IF((BM$5-$AP$5)&lt;=(Assumptions!$C15*12),$AP48/(Assumptions!$C15*12),0)+IF((BM$5-$AQ$5)&lt;=(Assumptions!$C15*12),$AQ48/(Assumptions!$C15*12),0)+IF((BM$5-$AR$5)&lt;=(Assumptions!$C15*12),$AR48/(Assumptions!$C15*12),0)+IF((BM$5-$AS$5)&lt;=(Assumptions!$C15*12),$AS48/(Assumptions!$C15*12),0)+IF((BM$5-$AT$5)&lt;=(Assumptions!$C15*12),$AT48/(Assumptions!$C15*12),0)+IF((BM$5-$AU$5)&lt;=(Assumptions!$C15*12),$AU48/(Assumptions!$C15*12),0)+IF((BM$5-$AV$5)&lt;=(Assumptions!$C15*12),$AV48/(Assumptions!$C15*12),0)+IF((BM$5-$AW$5)&lt;=(Assumptions!$C15*12),$AW48/(Assumptions!$C15*12),0)+IF((BM$5-$AX$5)&lt;=(Assumptions!$C15*12),$AX48/(Assumptions!$C15*12),0)+IF((BM$5-$AY$5)&lt;=(Assumptions!$C15*12),$AY48/(Assumptions!$C15*12),0)+IF((BM$5-$AZ$5)&lt;=(Assumptions!$C15*12),$AZ48/(Assumptions!$C15*12),0)+IF((BM$5-$BA$5)&lt;=(Assumptions!$C15*12),$BA48/(Assumptions!$C15*12),0)+IF((BM$5-$BB$5)&lt;=(Assumptions!$C15*12),$BB48/(Assumptions!$C15*12),0)+IF((BM$5-$BC$5)&lt;=(Assumptions!$C15*12),$BC48/(Assumptions!$C15*12),0)+IF((BM$5-$BD$5)&lt;=(Assumptions!$C15*12),$BD48/(Assumptions!$C15*12),0)+IF((BM$5-$BE$5)&lt;=(Assumptions!$C15*12),$BE48/(Assumptions!$C15*12),0)+IF((BM$5-$BF$5)&lt;=(Assumptions!$C15*12),$BF48/(Assumptions!$C15*12),0)+IF((BM$5-$BG$5)&lt;=(Assumptions!$C15*12),$BG48/(Assumptions!$C15*12),0)+IF((BM$5-$BH$5)&lt;=(Assumptions!$C15*12),$BH48/(Assumptions!$C15*12),0)+IF((BM$5-$BI$5)&lt;=(Assumptions!$C15*12),$BI48/(Assumptions!$C15*12),0)+IF((BM$5-$BJ$5)&lt;=(Assumptions!$C15*12),$BJ48/(Assumptions!$C15*12),0)+IF((BM$5-$BK$5)&lt;=(Assumptions!$C15*12),$BK48/(Assumptions!$C15*12),0)+IF((BM$5-$BL$5)&lt;=(Assumptions!$C15*12),$BL48/(Assumptions!$C15*12),0)</f>
        <v>0</v>
      </c>
      <c r="BN60" s="557">
        <f>IF((BN$5-$D$5)&lt;=(Assumptions!$C15*12),$D48/(Assumptions!$C15*12),0)+IF((BN$5-$E$5)&lt;=(Assumptions!$C15*12),$E48/(Assumptions!$C15*12),0)+IF((BN$5-$F$5)&lt;=(Assumptions!$C15*12),$F48/(Assumptions!$C15*12),0)+IF((BN$5-$G$5)&lt;=(Assumptions!$C15*12),$G48/(Assumptions!$C15*12),0)+IF((BN$5-$H$5)&lt;=(Assumptions!$C15*12),$H48/(Assumptions!$C15*12),0)+IF((BN$5-$I$5)&lt;=(Assumptions!$C15*12),$I48/(Assumptions!$C15*12),0)+IF((BN$5-$J$5)&lt;=(Assumptions!$C15*12),$J48/(Assumptions!$C15*12),0)+IF((BN$5-$K$5)&lt;=(Assumptions!$C15*12),$K48/(Assumptions!$C15*12),0)+IF((BN$5-$L$5)&lt;=(Assumptions!$C15*12),$L48/(Assumptions!$C15*12),0)+IF((BN$5-$M$5)&lt;=(Assumptions!$C15*12),$M48/(Assumptions!$C15*12),0)+IF((BN$5-$N$5)&lt;=(Assumptions!$C15*12),$N48/(Assumptions!$C15*12),0)+IF((BN$5-$O$5)&lt;=(Assumptions!$C15*12),$O48/(Assumptions!$C15*12),0)+IF((BN$5-$P$5)&lt;=(Assumptions!$C15*12),$P48/(Assumptions!$C15*12),0)+IF((BN$5-$Q$5)&lt;=(Assumptions!$C15*12),$Q48/(Assumptions!$C15*12),0)+IF((BN$5-$R$5)&lt;=(Assumptions!$C15*12),$R48/(Assumptions!$C15*12),0)+IF((BN$5-$S$5)&lt;=(Assumptions!$C15*12),$S48/(Assumptions!$C15*12),0)+IF((BN$5-$T$5)&lt;=(Assumptions!$C15*12),$T48/(Assumptions!$C15*12),0)+IF((BN$5-$U$5)&lt;=(Assumptions!$C15*12),$U48/(Assumptions!$C15*12),0)+IF((BN$5-$V$5)&lt;=(Assumptions!$C15*12),$V48/(Assumptions!$C15*12),0)+IF((BN$5-$W$5)&lt;=(Assumptions!$C15*12),$W48/(Assumptions!$C15*12),0)+IF((BN$5-$X$5)&lt;=(Assumptions!$C15*12),$X48/(Assumptions!$C15*12),0)+IF((BN$5-$Y$5)&lt;=(Assumptions!$C15*12),$Y48/(Assumptions!$C15*12),0)+IF((BN$5-$Z$5)&lt;=(Assumptions!$C15*12),$Z48/(Assumptions!$C15*12),0)+IF((BN$5-$AA$5)&lt;=(Assumptions!$C15*12),$AA48/(Assumptions!$C15*12),0)+IF((BN$5-$AB$5)&lt;=(Assumptions!$C15*12),$AB48/(Assumptions!$C15*12),0)+IF((BN$5-$AC$5)&lt;=(Assumptions!$C15*12),$AC48/(Assumptions!$C15*12),0)+IF((BN$5-$AD$5)&lt;=(Assumptions!$C15*12),$AD48/(Assumptions!$C15*12),0)+IF((BN$5-$AE$5)&lt;=(Assumptions!$C15*12),$AE48/(Assumptions!$C15*12),0)+IF((BN$5-$AF$5)&lt;=(Assumptions!$C15*12),$AF48/(Assumptions!$C15*12),0)+IF((BN$5-$AG$5)&lt;=(Assumptions!$C15*12),$AG48/(Assumptions!$C15*12),0)+IF((BN$5-$AH$5)&lt;=(Assumptions!$C15*12),$AH48/(Assumptions!$C15*12),0)+IF((BN$5-$AI$5)&lt;=(Assumptions!$C15*12),$AI48/(Assumptions!$C15*12),0)+IF((BN$5-$AJ$5)&lt;=(Assumptions!$C15*12),$AJ48/(Assumptions!$C15*12),0)+IF((BN$5-$AK$5)&lt;=(Assumptions!$C15*12),$AK48/(Assumptions!$C15*12),0)+IF((BN$5-$AL$5)&lt;=(Assumptions!$C15*12),$AL48/(Assumptions!$C15*12),0)+IF((BN$5-$AM$5)&lt;=(Assumptions!$C15*12),$AM48/(Assumptions!$C15*12),0)+IF((BN$5-$AN$5)&lt;=(Assumptions!$C15*12),$AN48/(Assumptions!$C15*12),0)+IF((BN$5-$AO$5)&lt;=(Assumptions!$C15*12),$AO48/(Assumptions!$C15*12),0)+IF((BN$5-$AP$5)&lt;=(Assumptions!$C15*12),$AP48/(Assumptions!$C15*12),0)+IF((BN$5-$AQ$5)&lt;=(Assumptions!$C15*12),$AQ48/(Assumptions!$C15*12),0)+IF((BN$5-$AR$5)&lt;=(Assumptions!$C15*12),$AR48/(Assumptions!$C15*12),0)+IF((BN$5-$AS$5)&lt;=(Assumptions!$C15*12),$AS48/(Assumptions!$C15*12),0)+IF((BN$5-$AT$5)&lt;=(Assumptions!$C15*12),$AT48/(Assumptions!$C15*12),0)+IF((BN$5-$AU$5)&lt;=(Assumptions!$C15*12),$AU48/(Assumptions!$C15*12),0)+IF((BN$5-$AV$5)&lt;=(Assumptions!$C15*12),$AV48/(Assumptions!$C15*12),0)+IF((BN$5-$AW$5)&lt;=(Assumptions!$C15*12),$AW48/(Assumptions!$C15*12),0)+IF((BN$5-$AX$5)&lt;=(Assumptions!$C15*12),$AX48/(Assumptions!$C15*12),0)+IF((BN$5-$AY$5)&lt;=(Assumptions!$C15*12),$AY48/(Assumptions!$C15*12),0)+IF((BN$5-$AZ$5)&lt;=(Assumptions!$C15*12),$AZ48/(Assumptions!$C15*12),0)+IF((BN$5-$BA$5)&lt;=(Assumptions!$C15*12),$BA48/(Assumptions!$C15*12),0)+IF((BN$5-$BB$5)&lt;=(Assumptions!$C15*12),$BB48/(Assumptions!$C15*12),0)+IF((BN$5-$BC$5)&lt;=(Assumptions!$C15*12),$BC48/(Assumptions!$C15*12),0)+IF((BN$5-$BD$5)&lt;=(Assumptions!$C15*12),$BD48/(Assumptions!$C15*12),0)+IF((BN$5-$BE$5)&lt;=(Assumptions!$C15*12),$BE48/(Assumptions!$C15*12),0)+IF((BN$5-$BF$5)&lt;=(Assumptions!$C15*12),$BF48/(Assumptions!$C15*12),0)+IF((BN$5-$BG$5)&lt;=(Assumptions!$C15*12),$BG48/(Assumptions!$C15*12),0)+IF((BN$5-$BH$5)&lt;=(Assumptions!$C15*12),$BH48/(Assumptions!$C15*12),0)+IF((BN$5-$BI$5)&lt;=(Assumptions!$C15*12),$BI48/(Assumptions!$C15*12),0)+IF((BN$5-$BJ$5)&lt;=(Assumptions!$C15*12),$BJ48/(Assumptions!$C15*12),0)+IF((BN$5-$BK$5)&lt;=(Assumptions!$C15*12),$BK48/(Assumptions!$C15*12),0)+IF((BN$5-$BL$5)&lt;=(Assumptions!$C15*12),$BL48/(Assumptions!$C15*12),0)+IF((BN$5-$BM$5)&lt;=(Assumptions!$C15*12),$BM48/(Assumptions!$C15*12),0)</f>
        <v>0</v>
      </c>
      <c r="BO60" s="557">
        <f>IF((BO$5-$D$5)&lt;=(Assumptions!$C15*12),$D48/(Assumptions!$C15*12),0)+IF((BO$5-$E$5)&lt;=(Assumptions!$C15*12),$E48/(Assumptions!$C15*12),0)+IF((BO$5-$F$5)&lt;=(Assumptions!$C15*12),$F48/(Assumptions!$C15*12),0)+IF((BO$5-$G$5)&lt;=(Assumptions!$C15*12),$G48/(Assumptions!$C15*12),0)+IF((BO$5-$H$5)&lt;=(Assumptions!$C15*12),$H48/(Assumptions!$C15*12),0)+IF((BO$5-$I$5)&lt;=(Assumptions!$C15*12),$I48/(Assumptions!$C15*12),0)+IF((BO$5-$J$5)&lt;=(Assumptions!$C15*12),$J48/(Assumptions!$C15*12),0)+IF((BO$5-$K$5)&lt;=(Assumptions!$C15*12),$K48/(Assumptions!$C15*12),0)+IF((BO$5-$L$5)&lt;=(Assumptions!$C15*12),$L48/(Assumptions!$C15*12),0)+IF((BO$5-$M$5)&lt;=(Assumptions!$C15*12),$M48/(Assumptions!$C15*12),0)+IF((BO$5-$N$5)&lt;=(Assumptions!$C15*12),$N48/(Assumptions!$C15*12),0)+IF((BO$5-$O$5)&lt;=(Assumptions!$C15*12),$O48/(Assumptions!$C15*12),0)+IF((BO$5-$P$5)&lt;=(Assumptions!$C15*12),$P48/(Assumptions!$C15*12),0)+IF((BO$5-$Q$5)&lt;=(Assumptions!$C15*12),$Q48/(Assumptions!$C15*12),0)+IF((BO$5-$R$5)&lt;=(Assumptions!$C15*12),$R48/(Assumptions!$C15*12),0)+IF((BO$5-$S$5)&lt;=(Assumptions!$C15*12),$S48/(Assumptions!$C15*12),0)+IF((BO$5-$T$5)&lt;=(Assumptions!$C15*12),$T48/(Assumptions!$C15*12),0)+IF((BO$5-$U$5)&lt;=(Assumptions!$C15*12),$U48/(Assumptions!$C15*12),0)+IF((BO$5-$V$5)&lt;=(Assumptions!$C15*12),$V48/(Assumptions!$C15*12),0)+IF((BO$5-$W$5)&lt;=(Assumptions!$C15*12),$W48/(Assumptions!$C15*12),0)+IF((BO$5-$X$5)&lt;=(Assumptions!$C15*12),$X48/(Assumptions!$C15*12),0)+IF((BO$5-$Y$5)&lt;=(Assumptions!$C15*12),$Y48/(Assumptions!$C15*12),0)+IF((BO$5-$Z$5)&lt;=(Assumptions!$C15*12),$Z48/(Assumptions!$C15*12),0)+IF((BO$5-$AA$5)&lt;=(Assumptions!$C15*12),$AA48/(Assumptions!$C15*12),0)+IF((BO$5-$AB$5)&lt;=(Assumptions!$C15*12),$AB48/(Assumptions!$C15*12),0)+IF((BO$5-$AC$5)&lt;=(Assumptions!$C15*12),$AC48/(Assumptions!$C15*12),0)+IF((BO$5-$AD$5)&lt;=(Assumptions!$C15*12),$AD48/(Assumptions!$C15*12),0)+IF((BO$5-$AE$5)&lt;=(Assumptions!$C15*12),$AE48/(Assumptions!$C15*12),0)+IF((BO$5-$AF$5)&lt;=(Assumptions!$C15*12),$AF48/(Assumptions!$C15*12),0)+IF((BO$5-$AG$5)&lt;=(Assumptions!$C15*12),$AG48/(Assumptions!$C15*12),0)+IF((BO$5-$AH$5)&lt;=(Assumptions!$C15*12),$AH48/(Assumptions!$C15*12),0)+IF((BO$5-$AI$5)&lt;=(Assumptions!$C15*12),$AI48/(Assumptions!$C15*12),0)+IF((BO$5-$AJ$5)&lt;=(Assumptions!$C15*12),$AJ48/(Assumptions!$C15*12),0)+IF((BO$5-$AK$5)&lt;=(Assumptions!$C15*12),$AK48/(Assumptions!$C15*12),0)+IF((BO$5-$AL$5)&lt;=(Assumptions!$C15*12),$AL48/(Assumptions!$C15*12),0)+IF((BO$5-$AM$5)&lt;=(Assumptions!$C15*12),$AM48/(Assumptions!$C15*12),0)+IF((BO$5-$AN$5)&lt;=(Assumptions!$C15*12),$AN48/(Assumptions!$C15*12),0)+IF((BO$5-$AO$5)&lt;=(Assumptions!$C15*12),$AO48/(Assumptions!$C15*12),0)+IF((BO$5-$AP$5)&lt;=(Assumptions!$C15*12),$AP48/(Assumptions!$C15*12),0)+IF((BO$5-$AQ$5)&lt;=(Assumptions!$C15*12),$AQ48/(Assumptions!$C15*12),0)+IF((BO$5-$AR$5)&lt;=(Assumptions!$C15*12),$AR48/(Assumptions!$C15*12),0)+IF((BO$5-$AS$5)&lt;=(Assumptions!$C15*12),$AS48/(Assumptions!$C15*12),0)+IF((BO$5-$AT$5)&lt;=(Assumptions!$C15*12),$AT48/(Assumptions!$C15*12),0)+IF((BO$5-$AU$5)&lt;=(Assumptions!$C15*12),$AU48/(Assumptions!$C15*12),0)+IF((BO$5-$AV$5)&lt;=(Assumptions!$C15*12),$AV48/(Assumptions!$C15*12),0)+IF((BO$5-$AW$5)&lt;=(Assumptions!$C15*12),$AW48/(Assumptions!$C15*12),0)+IF((BO$5-$AX$5)&lt;=(Assumptions!$C15*12),$AX48/(Assumptions!$C15*12),0)+IF((BO$5-$AY$5)&lt;=(Assumptions!$C15*12),$AY48/(Assumptions!$C15*12),0)+IF((BO$5-$AZ$5)&lt;=(Assumptions!$C15*12),$AZ48/(Assumptions!$C15*12),0)+IF((BO$5-$BA$5)&lt;=(Assumptions!$C15*12),$BA48/(Assumptions!$C15*12),0)+IF((BO$5-$BB$5)&lt;=(Assumptions!$C15*12),$BB48/(Assumptions!$C15*12),0)+IF((BO$5-$BC$5)&lt;=(Assumptions!$C15*12),$BC48/(Assumptions!$C15*12),0)+IF((BO$5-$BD$5)&lt;=(Assumptions!$C15*12),$BD48/(Assumptions!$C15*12),0)+IF((BO$5-$BE$5)&lt;=(Assumptions!$C15*12),$BE48/(Assumptions!$C15*12),0)+IF((BO$5-$BF$5)&lt;=(Assumptions!$C15*12),$BF48/(Assumptions!$C15*12),0)+IF((BO$5-$BG$5)&lt;=(Assumptions!$C15*12),$BG48/(Assumptions!$C15*12),0)+IF((BO$5-$BH$5)&lt;=(Assumptions!$C15*12),$BH48/(Assumptions!$C15*12),0)+IF((BO$5-$BI$5)&lt;=(Assumptions!$C15*12),$BI48/(Assumptions!$C15*12),0)+IF((BO$5-$BJ$5)&lt;=(Assumptions!$C15*12),$BJ48/(Assumptions!$C15*12),0)+IF((BO$5-$BK$5)&lt;=(Assumptions!$C15*12),$BK48/(Assumptions!$C15*12),0)+IF((BO$5-$BL$5)&lt;=(Assumptions!$C15*12),$BL48/(Assumptions!$C15*12),0)+IF((BO$5-$BM$5)&lt;=(Assumptions!$C15*12),$BM48/(Assumptions!$C15*12),0)+IF((BO$5-$BN$5)&lt;=(Assumptions!$C15*12),$BN48/(Assumptions!$C15*12),0)</f>
        <v>0</v>
      </c>
      <c r="BP60" s="557">
        <f>IF((BP$5-$D$5)&lt;=(Assumptions!$C15*12),$D48/(Assumptions!$C15*12),0)+IF((BP$5-$E$5)&lt;=(Assumptions!$C15*12),$E48/(Assumptions!$C15*12),0)+IF((BP$5-$F$5)&lt;=(Assumptions!$C15*12),$F48/(Assumptions!$C15*12),0)+IF((BP$5-$G$5)&lt;=(Assumptions!$C15*12),$G48/(Assumptions!$C15*12),0)+IF((BP$5-$H$5)&lt;=(Assumptions!$C15*12),$H48/(Assumptions!$C15*12),0)+IF((BP$5-$I$5)&lt;=(Assumptions!$C15*12),$I48/(Assumptions!$C15*12),0)+IF((BP$5-$J$5)&lt;=(Assumptions!$C15*12),$J48/(Assumptions!$C15*12),0)+IF((BP$5-$K$5)&lt;=(Assumptions!$C15*12),$K48/(Assumptions!$C15*12),0)+IF((BP$5-$L$5)&lt;=(Assumptions!$C15*12),$L48/(Assumptions!$C15*12),0)+IF((BP$5-$M$5)&lt;=(Assumptions!$C15*12),$M48/(Assumptions!$C15*12),0)+IF((BP$5-$N$5)&lt;=(Assumptions!$C15*12),$N48/(Assumptions!$C15*12),0)+IF((BP$5-$O$5)&lt;=(Assumptions!$C15*12),$O48/(Assumptions!$C15*12),0)+IF((BP$5-$P$5)&lt;=(Assumptions!$C15*12),$P48/(Assumptions!$C15*12),0)+IF((BP$5-$Q$5)&lt;=(Assumptions!$C15*12),$Q48/(Assumptions!$C15*12),0)+IF((BP$5-$R$5)&lt;=(Assumptions!$C15*12),$R48/(Assumptions!$C15*12),0)+IF((BP$5-$S$5)&lt;=(Assumptions!$C15*12),$S48/(Assumptions!$C15*12),0)+IF((BP$5-$T$5)&lt;=(Assumptions!$C15*12),$T48/(Assumptions!$C15*12),0)+IF((BP$5-$U$5)&lt;=(Assumptions!$C15*12),$U48/(Assumptions!$C15*12),0)+IF((BP$5-$V$5)&lt;=(Assumptions!$C15*12),$V48/(Assumptions!$C15*12),0)+IF((BP$5-$W$5)&lt;=(Assumptions!$C15*12),$W48/(Assumptions!$C15*12),0)+IF((BP$5-$X$5)&lt;=(Assumptions!$C15*12),$X48/(Assumptions!$C15*12),0)+IF((BP$5-$Y$5)&lt;=(Assumptions!$C15*12),$Y48/(Assumptions!$C15*12),0)+IF((BP$5-$Z$5)&lt;=(Assumptions!$C15*12),$Z48/(Assumptions!$C15*12),0)+IF((BP$5-$AA$5)&lt;=(Assumptions!$C15*12),$AA48/(Assumptions!$C15*12),0)+IF((BP$5-$AB$5)&lt;=(Assumptions!$C15*12),$AB48/(Assumptions!$C15*12),0)+IF((BP$5-$AC$5)&lt;=(Assumptions!$C15*12),$AC48/(Assumptions!$C15*12),0)+IF((BP$5-$AD$5)&lt;=(Assumptions!$C15*12),$AD48/(Assumptions!$C15*12),0)+IF((BP$5-$AE$5)&lt;=(Assumptions!$C15*12),$AE48/(Assumptions!$C15*12),0)+IF((BP$5-$AF$5)&lt;=(Assumptions!$C15*12),$AF48/(Assumptions!$C15*12),0)+IF((BP$5-$AG$5)&lt;=(Assumptions!$C15*12),$AG48/(Assumptions!$C15*12),0)+IF((BP$5-$AH$5)&lt;=(Assumptions!$C15*12),$AH48/(Assumptions!$C15*12),0)+IF((BP$5-$AI$5)&lt;=(Assumptions!$C15*12),$AI48/(Assumptions!$C15*12),0)+IF((BP$5-$AJ$5)&lt;=(Assumptions!$C15*12),$AJ48/(Assumptions!$C15*12),0)+IF((BP$5-$AK$5)&lt;=(Assumptions!$C15*12),$AK48/(Assumptions!$C15*12),0)+IF((BP$5-$AL$5)&lt;=(Assumptions!$C15*12),$AL48/(Assumptions!$C15*12),0)+IF((BP$5-$AM$5)&lt;=(Assumptions!$C15*12),$AM48/(Assumptions!$C15*12),0)+IF((BP$5-$AN$5)&lt;=(Assumptions!$C15*12),$AN48/(Assumptions!$C15*12),0)+IF((BP$5-$AO$5)&lt;=(Assumptions!$C15*12),$AO48/(Assumptions!$C15*12),0)+IF((BP$5-$AP$5)&lt;=(Assumptions!$C15*12),$AP48/(Assumptions!$C15*12),0)+IF((BP$5-$AQ$5)&lt;=(Assumptions!$C15*12),$AQ48/(Assumptions!$C15*12),0)+IF((BP$5-$AR$5)&lt;=(Assumptions!$C15*12),$AR48/(Assumptions!$C15*12),0)+IF((BP$5-$AS$5)&lt;=(Assumptions!$C15*12),$AS48/(Assumptions!$C15*12),0)+IF((BP$5-$AT$5)&lt;=(Assumptions!$C15*12),$AT48/(Assumptions!$C15*12),0)+IF((BP$5-$AU$5)&lt;=(Assumptions!$C15*12),$AU48/(Assumptions!$C15*12),0)+IF((BP$5-$AV$5)&lt;=(Assumptions!$C15*12),$AV48/(Assumptions!$C15*12),0)+IF((BP$5-$AW$5)&lt;=(Assumptions!$C15*12),$AW48/(Assumptions!$C15*12),0)+IF((BP$5-$AX$5)&lt;=(Assumptions!$C15*12),$AX48/(Assumptions!$C15*12),0)+IF((BP$5-$AY$5)&lt;=(Assumptions!$C15*12),$AY48/(Assumptions!$C15*12),0)+IF((BP$5-$AZ$5)&lt;=(Assumptions!$C15*12),$AZ48/(Assumptions!$C15*12),0)+IF((BP$5-$BA$5)&lt;=(Assumptions!$C15*12),$BA48/(Assumptions!$C15*12),0)+IF((BP$5-$BB$5)&lt;=(Assumptions!$C15*12),$BB48/(Assumptions!$C15*12),0)+IF((BP$5-$BC$5)&lt;=(Assumptions!$C15*12),$BC48/(Assumptions!$C15*12),0)+IF((BP$5-$BD$5)&lt;=(Assumptions!$C15*12),$BD48/(Assumptions!$C15*12),0)+IF((BP$5-$BE$5)&lt;=(Assumptions!$C15*12),$BE48/(Assumptions!$C15*12),0)+IF((BP$5-$BF$5)&lt;=(Assumptions!$C15*12),$BF48/(Assumptions!$C15*12),0)+IF((BP$5-$BG$5)&lt;=(Assumptions!$C15*12),$BG48/(Assumptions!$C15*12),0)+IF((BP$5-$BH$5)&lt;=(Assumptions!$C15*12),$BH48/(Assumptions!$C15*12),0)+IF((BP$5-$BI$5)&lt;=(Assumptions!$C15*12),$BI48/(Assumptions!$C15*12),0)+IF((BP$5-$BJ$5)&lt;=(Assumptions!$C15*12),$BJ48/(Assumptions!$C15*12),0)+IF((BP$5-$BK$5)&lt;=(Assumptions!$C15*12),$BK48/(Assumptions!$C15*12),0)+IF((BP$5-$BL$5)&lt;=(Assumptions!$C15*12),$BL48/(Assumptions!$C15*12),0)+IF((BP$5-$BM$5)&lt;=(Assumptions!$C15*12),$BM48/(Assumptions!$C15*12),0)+IF((BP$5-$BN$5)&lt;=(Assumptions!$C15*12),$BN48/(Assumptions!$C15*12),0)+IF((BP$5-$BO$5)&lt;=(Assumptions!$C15*12),$BO48/(Assumptions!$C15*12),0)</f>
        <v>0</v>
      </c>
      <c r="BQ60" s="557">
        <f>IF((BQ$5-$D$5)&lt;=(Assumptions!$C15*12),$D48/(Assumptions!$C15*12),0)+IF((BQ$5-$E$5)&lt;=(Assumptions!$C15*12),$E48/(Assumptions!$C15*12),0)+IF((BQ$5-$F$5)&lt;=(Assumptions!$C15*12),$F48/(Assumptions!$C15*12),0)+IF((BQ$5-$G$5)&lt;=(Assumptions!$C15*12),$G48/(Assumptions!$C15*12),0)+IF((BQ$5-$H$5)&lt;=(Assumptions!$C15*12),$H48/(Assumptions!$C15*12),0)+IF((BQ$5-$I$5)&lt;=(Assumptions!$C15*12),$I48/(Assumptions!$C15*12),0)+IF((BQ$5-$J$5)&lt;=(Assumptions!$C15*12),$J48/(Assumptions!$C15*12),0)+IF((BQ$5-$K$5)&lt;=(Assumptions!$C15*12),$K48/(Assumptions!$C15*12),0)+IF((BQ$5-$L$5)&lt;=(Assumptions!$C15*12),$L48/(Assumptions!$C15*12),0)+IF((BQ$5-$M$5)&lt;=(Assumptions!$C15*12),$M48/(Assumptions!$C15*12),0)+IF((BQ$5-$N$5)&lt;=(Assumptions!$C15*12),$N48/(Assumptions!$C15*12),0)+IF((BQ$5-$O$5)&lt;=(Assumptions!$C15*12),$O48/(Assumptions!$C15*12),0)+IF((BQ$5-$P$5)&lt;=(Assumptions!$C15*12),$P48/(Assumptions!$C15*12),0)+IF((BQ$5-$Q$5)&lt;=(Assumptions!$C15*12),$Q48/(Assumptions!$C15*12),0)+IF((BQ$5-$R$5)&lt;=(Assumptions!$C15*12),$R48/(Assumptions!$C15*12),0)+IF((BQ$5-$S$5)&lt;=(Assumptions!$C15*12),$S48/(Assumptions!$C15*12),0)+IF((BQ$5-$T$5)&lt;=(Assumptions!$C15*12),$T48/(Assumptions!$C15*12),0)+IF((BQ$5-$U$5)&lt;=(Assumptions!$C15*12),$U48/(Assumptions!$C15*12),0)+IF((BQ$5-$V$5)&lt;=(Assumptions!$C15*12),$V48/(Assumptions!$C15*12),0)+IF((BQ$5-$W$5)&lt;=(Assumptions!$C15*12),$W48/(Assumptions!$C15*12),0)+IF((BQ$5-$X$5)&lt;=(Assumptions!$C15*12),$X48/(Assumptions!$C15*12),0)+IF((BQ$5-$Y$5)&lt;=(Assumptions!$C15*12),$Y48/(Assumptions!$C15*12),0)+IF((BQ$5-$Z$5)&lt;=(Assumptions!$C15*12),$Z48/(Assumptions!$C15*12),0)+IF((BQ$5-$AA$5)&lt;=(Assumptions!$C15*12),$AA48/(Assumptions!$C15*12),0)+IF((BQ$5-$AB$5)&lt;=(Assumptions!$C15*12),$AB48/(Assumptions!$C15*12),0)+IF((BQ$5-$AC$5)&lt;=(Assumptions!$C15*12),$AC48/(Assumptions!$C15*12),0)+IF((BQ$5-$AD$5)&lt;=(Assumptions!$C15*12),$AD48/(Assumptions!$C15*12),0)+IF((BQ$5-$AE$5)&lt;=(Assumptions!$C15*12),$AE48/(Assumptions!$C15*12),0)+IF((BQ$5-$AF$5)&lt;=(Assumptions!$C15*12),$AF48/(Assumptions!$C15*12),0)+IF((BQ$5-$AG$5)&lt;=(Assumptions!$C15*12),$AG48/(Assumptions!$C15*12),0)+IF((BQ$5-$AH$5)&lt;=(Assumptions!$C15*12),$AH48/(Assumptions!$C15*12),0)+IF((BQ$5-$AI$5)&lt;=(Assumptions!$C15*12),$AI48/(Assumptions!$C15*12),0)+IF((BQ$5-$AJ$5)&lt;=(Assumptions!$C15*12),$AJ48/(Assumptions!$C15*12),0)+IF((BQ$5-$AK$5)&lt;=(Assumptions!$C15*12),$AK48/(Assumptions!$C15*12),0)+IF((BQ$5-$AL$5)&lt;=(Assumptions!$C15*12),$AL48/(Assumptions!$C15*12),0)+IF((BQ$5-$AM$5)&lt;=(Assumptions!$C15*12),$AM48/(Assumptions!$C15*12),0)+IF((BQ$5-$AN$5)&lt;=(Assumptions!$C15*12),$AN48/(Assumptions!$C15*12),0)+IF((BQ$5-$AO$5)&lt;=(Assumptions!$C15*12),$AO48/(Assumptions!$C15*12),0)+IF((BQ$5-$AP$5)&lt;=(Assumptions!$C15*12),$AP48/(Assumptions!$C15*12),0)+IF((BQ$5-$AQ$5)&lt;=(Assumptions!$C15*12),$AQ48/(Assumptions!$C15*12),0)+IF((BQ$5-$AR$5)&lt;=(Assumptions!$C15*12),$AR48/(Assumptions!$C15*12),0)+IF((BQ$5-$AS$5)&lt;=(Assumptions!$C15*12),$AS48/(Assumptions!$C15*12),0)+IF((BQ$5-$AT$5)&lt;=(Assumptions!$C15*12),$AT48/(Assumptions!$C15*12),0)+IF((BQ$5-$AU$5)&lt;=(Assumptions!$C15*12),$AU48/(Assumptions!$C15*12),0)+IF((BQ$5-$AV$5)&lt;=(Assumptions!$C15*12),$AV48/(Assumptions!$C15*12),0)+IF((BQ$5-$AW$5)&lt;=(Assumptions!$C15*12),$AW48/(Assumptions!$C15*12),0)+IF((BQ$5-$AX$5)&lt;=(Assumptions!$C15*12),$AX48/(Assumptions!$C15*12),0)+IF((BQ$5-$AY$5)&lt;=(Assumptions!$C15*12),$AY48/(Assumptions!$C15*12),0)+IF((BQ$5-$AZ$5)&lt;=(Assumptions!$C15*12),$AZ48/(Assumptions!$C15*12),0)+IF((BQ$5-$BA$5)&lt;=(Assumptions!$C15*12),$BA48/(Assumptions!$C15*12),0)+IF((BQ$5-$BB$5)&lt;=(Assumptions!$C15*12),$BB48/(Assumptions!$C15*12),0)+IF((BQ$5-$BC$5)&lt;=(Assumptions!$C15*12),$BC48/(Assumptions!$C15*12),0)+IF((BQ$5-$BD$5)&lt;=(Assumptions!$C15*12),$BD48/(Assumptions!$C15*12),0)+IF((BQ$5-$BE$5)&lt;=(Assumptions!$C15*12),$BE48/(Assumptions!$C15*12),0)+IF((BQ$5-$BF$5)&lt;=(Assumptions!$C15*12),$BF48/(Assumptions!$C15*12),0)+IF((BQ$5-$BG$5)&lt;=(Assumptions!$C15*12),$BG48/(Assumptions!$C15*12),0)+IF((BQ$5-$BH$5)&lt;=(Assumptions!$C15*12),$BH48/(Assumptions!$C15*12),0)+IF((BQ$5-$BI$5)&lt;=(Assumptions!$C15*12),$BI48/(Assumptions!$C15*12),0)+IF((BQ$5-$BJ$5)&lt;=(Assumptions!$C15*12),$BJ48/(Assumptions!$C15*12),0)+IF((BQ$5-$BK$5)&lt;=(Assumptions!$C15*12),$BK48/(Assumptions!$C15*12),0)+IF((BQ$5-$BL$5)&lt;=(Assumptions!$C15*12),$BL48/(Assumptions!$C15*12),0)+IF((BQ$5-$BM$5)&lt;=(Assumptions!$C15*12),$BM48/(Assumptions!$C15*12),0)+IF((BQ$5-$BN$5)&lt;=(Assumptions!$C15*12),$BN48/(Assumptions!$C15*12),0)+IF((BQ$5-$BO$5)&lt;=(Assumptions!$C15*12),$BO48/(Assumptions!$C15*12),0)+IF((BQ$5-$BP$5)&lt;=(Assumptions!$C15*12),$BP48/(Assumptions!$C15*12),0)</f>
        <v>0</v>
      </c>
      <c r="BR60" s="557">
        <f>IF((BR$5-$D$5)&lt;=(Assumptions!$C15*12),$D48/(Assumptions!$C15*12),0)+IF((BR$5-$E$5)&lt;=(Assumptions!$C15*12),$E48/(Assumptions!$C15*12),0)+IF((BR$5-$F$5)&lt;=(Assumptions!$C15*12),$F48/(Assumptions!$C15*12),0)+IF((BR$5-$G$5)&lt;=(Assumptions!$C15*12),$G48/(Assumptions!$C15*12),0)+IF((BR$5-$H$5)&lt;=(Assumptions!$C15*12),$H48/(Assumptions!$C15*12),0)+IF((BR$5-$I$5)&lt;=(Assumptions!$C15*12),$I48/(Assumptions!$C15*12),0)+IF((BR$5-$J$5)&lt;=(Assumptions!$C15*12),$J48/(Assumptions!$C15*12),0)+IF((BR$5-$K$5)&lt;=(Assumptions!$C15*12),$K48/(Assumptions!$C15*12),0)+IF((BR$5-$L$5)&lt;=(Assumptions!$C15*12),$L48/(Assumptions!$C15*12),0)+IF((BR$5-$M$5)&lt;=(Assumptions!$C15*12),$M48/(Assumptions!$C15*12),0)+IF((BR$5-$N$5)&lt;=(Assumptions!$C15*12),$N48/(Assumptions!$C15*12),0)+IF((BR$5-$O$5)&lt;=(Assumptions!$C15*12),$O48/(Assumptions!$C15*12),0)+IF((BR$5-$P$5)&lt;=(Assumptions!$C15*12),$P48/(Assumptions!$C15*12),0)+IF((BR$5-$Q$5)&lt;=(Assumptions!$C15*12),$Q48/(Assumptions!$C15*12),0)+IF((BR$5-$R$5)&lt;=(Assumptions!$C15*12),$R48/(Assumptions!$C15*12),0)+IF((BR$5-$S$5)&lt;=(Assumptions!$C15*12),$S48/(Assumptions!$C15*12),0)+IF((BR$5-$T$5)&lt;=(Assumptions!$C15*12),$T48/(Assumptions!$C15*12),0)+IF((BR$5-$U$5)&lt;=(Assumptions!$C15*12),$U48/(Assumptions!$C15*12),0)+IF((BR$5-$V$5)&lt;=(Assumptions!$C15*12),$V48/(Assumptions!$C15*12),0)+IF((BR$5-$W$5)&lt;=(Assumptions!$C15*12),$W48/(Assumptions!$C15*12),0)+IF((BR$5-$X$5)&lt;=(Assumptions!$C15*12),$X48/(Assumptions!$C15*12),0)+IF((BR$5-$Y$5)&lt;=(Assumptions!$C15*12),$Y48/(Assumptions!$C15*12),0)+IF((BR$5-$Z$5)&lt;=(Assumptions!$C15*12),$Z48/(Assumptions!$C15*12),0)+IF((BR$5-$AA$5)&lt;=(Assumptions!$C15*12),$AA48/(Assumptions!$C15*12),0)+IF((BR$5-$AB$5)&lt;=(Assumptions!$C15*12),$AB48/(Assumptions!$C15*12),0)+IF((BR$5-$AC$5)&lt;=(Assumptions!$C15*12),$AC48/(Assumptions!$C15*12),0)+IF((BR$5-$AD$5)&lt;=(Assumptions!$C15*12),$AD48/(Assumptions!$C15*12),0)+IF((BR$5-$AE$5)&lt;=(Assumptions!$C15*12),$AE48/(Assumptions!$C15*12),0)+IF((BR$5-$AF$5)&lt;=(Assumptions!$C15*12),$AF48/(Assumptions!$C15*12),0)+IF((BR$5-$AG$5)&lt;=(Assumptions!$C15*12),$AG48/(Assumptions!$C15*12),0)+IF((BR$5-$AH$5)&lt;=(Assumptions!$C15*12),$AH48/(Assumptions!$C15*12),0)+IF((BR$5-$AI$5)&lt;=(Assumptions!$C15*12),$AI48/(Assumptions!$C15*12),0)+IF((BR$5-$AJ$5)&lt;=(Assumptions!$C15*12),$AJ48/(Assumptions!$C15*12),0)+IF((BR$5-$AK$5)&lt;=(Assumptions!$C15*12),$AK48/(Assumptions!$C15*12),0)+IF((BR$5-$AL$5)&lt;=(Assumptions!$C15*12),$AL48/(Assumptions!$C15*12),0)+IF((BR$5-$AM$5)&lt;=(Assumptions!$C15*12),$AM48/(Assumptions!$C15*12),0)+IF((BR$5-$AN$5)&lt;=(Assumptions!$C15*12),$AN48/(Assumptions!$C15*12),0)+IF((BR$5-$AO$5)&lt;=(Assumptions!$C15*12),$AO48/(Assumptions!$C15*12),0)+IF((BR$5-$AP$5)&lt;=(Assumptions!$C15*12),$AP48/(Assumptions!$C15*12),0)+IF((BR$5-$AQ$5)&lt;=(Assumptions!$C15*12),$AQ48/(Assumptions!$C15*12),0)+IF((BR$5-$AR$5)&lt;=(Assumptions!$C15*12),$AR48/(Assumptions!$C15*12),0)+IF((BR$5-$AS$5)&lt;=(Assumptions!$C15*12),$AS48/(Assumptions!$C15*12),0)+IF((BR$5-$AT$5)&lt;=(Assumptions!$C15*12),$AT48/(Assumptions!$C15*12),0)+IF((BR$5-$AU$5)&lt;=(Assumptions!$C15*12),$AU48/(Assumptions!$C15*12),0)+IF((BR$5-$AV$5)&lt;=(Assumptions!$C15*12),$AV48/(Assumptions!$C15*12),0)+IF((BR$5-$AW$5)&lt;=(Assumptions!$C15*12),$AW48/(Assumptions!$C15*12),0)+IF((BR$5-$AX$5)&lt;=(Assumptions!$C15*12),$AX48/(Assumptions!$C15*12),0)+IF((BR$5-$AY$5)&lt;=(Assumptions!$C15*12),$AY48/(Assumptions!$C15*12),0)+IF((BR$5-$AZ$5)&lt;=(Assumptions!$C15*12),$AZ48/(Assumptions!$C15*12),0)+IF((BR$5-$BA$5)&lt;=(Assumptions!$C15*12),$BA48/(Assumptions!$C15*12),0)+IF((BR$5-$BB$5)&lt;=(Assumptions!$C15*12),$BB48/(Assumptions!$C15*12),0)+IF((BR$5-$BC$5)&lt;=(Assumptions!$C15*12),$BC48/(Assumptions!$C15*12),0)+IF((BR$5-$BD$5)&lt;=(Assumptions!$C15*12),$BD48/(Assumptions!$C15*12),0)+IF((BR$5-$BE$5)&lt;=(Assumptions!$C15*12),$BE48/(Assumptions!$C15*12),0)+IF((BR$5-$BF$5)&lt;=(Assumptions!$C15*12),$BF48/(Assumptions!$C15*12),0)+IF((BR$5-$BG$5)&lt;=(Assumptions!$C15*12),$BG48/(Assumptions!$C15*12),0)+IF((BR$5-$BH$5)&lt;=(Assumptions!$C15*12),$BH48/(Assumptions!$C15*12),0)+IF((BR$5-$BI$5)&lt;=(Assumptions!$C15*12),$BI48/(Assumptions!$C15*12),0)+IF((BR$5-$BJ$5)&lt;=(Assumptions!$C15*12),$BJ48/(Assumptions!$C15*12),0)+IF((BR$5-$BK$5)&lt;=(Assumptions!$C15*12),$BK48/(Assumptions!$C15*12),0)+IF((BR$5-$BL$5)&lt;=(Assumptions!$C15*12),$BL48/(Assumptions!$C15*12),0)+IF((BR$5-$BM$5)&lt;=(Assumptions!$C15*12),$BM48/(Assumptions!$C15*12),0)+IF((BR$5-$BN$5)&lt;=(Assumptions!$C15*12),$BN48/(Assumptions!$C15*12),0)+IF((BR$5-$BO$5)&lt;=(Assumptions!$C15*12),$BO48/(Assumptions!$C15*12),0)+IF((BR$5-$BP$5)&lt;=(Assumptions!$C15*12),$BP48/(Assumptions!$C15*12),0)+IF((BR$5-$BQ$5)&lt;=(Assumptions!$C15*12),$BQ48/(Assumptions!$C15*12),0)</f>
        <v>0</v>
      </c>
      <c r="BS60" s="557">
        <f>IF((BS$5-$D$5)&lt;=(Assumptions!$C15*12),$D48/(Assumptions!$C15*12),0)+IF((BS$5-$E$5)&lt;=(Assumptions!$C15*12),$E48/(Assumptions!$C15*12),0)+IF((BS$5-$F$5)&lt;=(Assumptions!$C15*12),$F48/(Assumptions!$C15*12),0)+IF((BS$5-$G$5)&lt;=(Assumptions!$C15*12),$G48/(Assumptions!$C15*12),0)+IF((BS$5-$H$5)&lt;=(Assumptions!$C15*12),$H48/(Assumptions!$C15*12),0)+IF((BS$5-$I$5)&lt;=(Assumptions!$C15*12),$I48/(Assumptions!$C15*12),0)+IF((BS$5-$J$5)&lt;=(Assumptions!$C15*12),$J48/(Assumptions!$C15*12),0)+IF((BS$5-$K$5)&lt;=(Assumptions!$C15*12),$K48/(Assumptions!$C15*12),0)+IF((BS$5-$L$5)&lt;=(Assumptions!$C15*12),$L48/(Assumptions!$C15*12),0)+IF((BS$5-$M$5)&lt;=(Assumptions!$C15*12),$M48/(Assumptions!$C15*12),0)+IF((BS$5-$N$5)&lt;=(Assumptions!$C15*12),$N48/(Assumptions!$C15*12),0)+IF((BS$5-$O$5)&lt;=(Assumptions!$C15*12),$O48/(Assumptions!$C15*12),0)+IF((BS$5-$P$5)&lt;=(Assumptions!$C15*12),$P48/(Assumptions!$C15*12),0)+IF((BS$5-$Q$5)&lt;=(Assumptions!$C15*12),$Q48/(Assumptions!$C15*12),0)+IF((BS$5-$R$5)&lt;=(Assumptions!$C15*12),$R48/(Assumptions!$C15*12),0)+IF((BS$5-$S$5)&lt;=(Assumptions!$C15*12),$S48/(Assumptions!$C15*12),0)+IF((BS$5-$T$5)&lt;=(Assumptions!$C15*12),$T48/(Assumptions!$C15*12),0)+IF((BS$5-$U$5)&lt;=(Assumptions!$C15*12),$U48/(Assumptions!$C15*12),0)+IF((BS$5-$V$5)&lt;=(Assumptions!$C15*12),$V48/(Assumptions!$C15*12),0)+IF((BS$5-$W$5)&lt;=(Assumptions!$C15*12),$W48/(Assumptions!$C15*12),0)+IF((BS$5-$X$5)&lt;=(Assumptions!$C15*12),$X48/(Assumptions!$C15*12),0)+IF((BS$5-$Y$5)&lt;=(Assumptions!$C15*12),$Y48/(Assumptions!$C15*12),0)+IF((BS$5-$Z$5)&lt;=(Assumptions!$C15*12),$Z48/(Assumptions!$C15*12),0)+IF((BS$5-$AA$5)&lt;=(Assumptions!$C15*12),$AA48/(Assumptions!$C15*12),0)+IF((BS$5-$AB$5)&lt;=(Assumptions!$C15*12),$AB48/(Assumptions!$C15*12),0)+IF((BS$5-$AC$5)&lt;=(Assumptions!$C15*12),$AC48/(Assumptions!$C15*12),0)+IF((BS$5-$AD$5)&lt;=(Assumptions!$C15*12),$AD48/(Assumptions!$C15*12),0)+IF((BS$5-$AE$5)&lt;=(Assumptions!$C15*12),$AE48/(Assumptions!$C15*12),0)+IF((BS$5-$AF$5)&lt;=(Assumptions!$C15*12),$AF48/(Assumptions!$C15*12),0)+IF((BS$5-$AG$5)&lt;=(Assumptions!$C15*12),$AG48/(Assumptions!$C15*12),0)+IF((BS$5-$AH$5)&lt;=(Assumptions!$C15*12),$AH48/(Assumptions!$C15*12),0)+IF((BS$5-$AI$5)&lt;=(Assumptions!$C15*12),$AI48/(Assumptions!$C15*12),0)+IF((BS$5-$AJ$5)&lt;=(Assumptions!$C15*12),$AJ48/(Assumptions!$C15*12),0)+IF((BS$5-$AK$5)&lt;=(Assumptions!$C15*12),$AK48/(Assumptions!$C15*12),0)+IF((BS$5-$AL$5)&lt;=(Assumptions!$C15*12),$AL48/(Assumptions!$C15*12),0)+IF((BS$5-$AM$5)&lt;=(Assumptions!$C15*12),$AM48/(Assumptions!$C15*12),0)+IF((BS$5-$AN$5)&lt;=(Assumptions!$C15*12),$AN48/(Assumptions!$C15*12),0)+IF((BS$5-$AO$5)&lt;=(Assumptions!$C15*12),$AO48/(Assumptions!$C15*12),0)+IF((BS$5-$AP$5)&lt;=(Assumptions!$C15*12),$AP48/(Assumptions!$C15*12),0)+IF((BS$5-$AQ$5)&lt;=(Assumptions!$C15*12),$AQ48/(Assumptions!$C15*12),0)+IF((BS$5-$AR$5)&lt;=(Assumptions!$C15*12),$AR48/(Assumptions!$C15*12),0)+IF((BS$5-$AS$5)&lt;=(Assumptions!$C15*12),$AS48/(Assumptions!$C15*12),0)+IF((BS$5-$AT$5)&lt;=(Assumptions!$C15*12),$AT48/(Assumptions!$C15*12),0)+IF((BS$5-$AU$5)&lt;=(Assumptions!$C15*12),$AU48/(Assumptions!$C15*12),0)+IF((BS$5-$AV$5)&lt;=(Assumptions!$C15*12),$AV48/(Assumptions!$C15*12),0)+IF((BS$5-$AW$5)&lt;=(Assumptions!$C15*12),$AW48/(Assumptions!$C15*12),0)+IF((BS$5-$AX$5)&lt;=(Assumptions!$C15*12),$AX48/(Assumptions!$C15*12),0)+IF((BS$5-$AY$5)&lt;=(Assumptions!$C15*12),$AY48/(Assumptions!$C15*12),0)+IF((BS$5-$AZ$5)&lt;=(Assumptions!$C15*12),$AZ48/(Assumptions!$C15*12),0)+IF((BS$5-$BA$5)&lt;=(Assumptions!$C15*12),$BA48/(Assumptions!$C15*12),0)+IF((BS$5-$BB$5)&lt;=(Assumptions!$C15*12),$BB48/(Assumptions!$C15*12),0)+IF((BS$5-$BC$5)&lt;=(Assumptions!$C15*12),$BC48/(Assumptions!$C15*12),0)+IF((BS$5-$BD$5)&lt;=(Assumptions!$C15*12),$BD48/(Assumptions!$C15*12),0)+IF((BS$5-$BE$5)&lt;=(Assumptions!$C15*12),$BE48/(Assumptions!$C15*12),0)+IF((BS$5-$BF$5)&lt;=(Assumptions!$C15*12),$BF48/(Assumptions!$C15*12),0)+IF((BS$5-$BG$5)&lt;=(Assumptions!$C15*12),$BG48/(Assumptions!$C15*12),0)+IF((BS$5-$BH$5)&lt;=(Assumptions!$C15*12),$BH48/(Assumptions!$C15*12),0)+IF((BS$5-$BI$5)&lt;=(Assumptions!$C15*12),$BI48/(Assumptions!$C15*12),0)+IF((BS$5-$BJ$5)&lt;=(Assumptions!$C15*12),$BJ48/(Assumptions!$C15*12),0)+IF((BS$5-$BK$5)&lt;=(Assumptions!$C15*12),$BK48/(Assumptions!$C15*12),0)+IF((BS$5-$BL$5)&lt;=(Assumptions!$C15*12),$BL48/(Assumptions!$C15*12),0)+IF((BS$5-$BM$5)&lt;=(Assumptions!$C15*12),$BM48/(Assumptions!$C15*12),0)+IF((BS$5-$BN$5)&lt;=(Assumptions!$C15*12),$BN48/(Assumptions!$C15*12),0)+IF((BS$5-$BO$5)&lt;=(Assumptions!$C15*12),$BO48/(Assumptions!$C15*12),0)+IF((BS$5-$BP$5)&lt;=(Assumptions!$C15*12),$BP48/(Assumptions!$C15*12),0)+IF((BS$5-$BQ$5)&lt;=(Assumptions!$C15*12),$BQ48/(Assumptions!$C15*12),0)+IF((BS$5-$BR$5)&lt;=(Assumptions!$C15*12),$BR48/(Assumptions!$C15*12),0)</f>
        <v>0</v>
      </c>
      <c r="BT60" s="557">
        <f>IF((BT$5-$D$5)&lt;=(Assumptions!$C15*12),$D48/(Assumptions!$C15*12),0)+IF((BT$5-$E$5)&lt;=(Assumptions!$C15*12),$E48/(Assumptions!$C15*12),0)+IF((BT$5-$F$5)&lt;=(Assumptions!$C15*12),$F48/(Assumptions!$C15*12),0)+IF((BT$5-$G$5)&lt;=(Assumptions!$C15*12),$G48/(Assumptions!$C15*12),0)+IF((BT$5-$H$5)&lt;=(Assumptions!$C15*12),$H48/(Assumptions!$C15*12),0)+IF((BT$5-$I$5)&lt;=(Assumptions!$C15*12),$I48/(Assumptions!$C15*12),0)+IF((BT$5-$J$5)&lt;=(Assumptions!$C15*12),$J48/(Assumptions!$C15*12),0)+IF((BT$5-$K$5)&lt;=(Assumptions!$C15*12),$K48/(Assumptions!$C15*12),0)+IF((BT$5-$L$5)&lt;=(Assumptions!$C15*12),$L48/(Assumptions!$C15*12),0)+IF((BT$5-$M$5)&lt;=(Assumptions!$C15*12),$M48/(Assumptions!$C15*12),0)+IF((BT$5-$N$5)&lt;=(Assumptions!$C15*12),$N48/(Assumptions!$C15*12),0)+IF((BT$5-$O$5)&lt;=(Assumptions!$C15*12),$O48/(Assumptions!$C15*12),0)+IF((BT$5-$P$5)&lt;=(Assumptions!$C15*12),$P48/(Assumptions!$C15*12),0)+IF((BT$5-$Q$5)&lt;=(Assumptions!$C15*12),$Q48/(Assumptions!$C15*12),0)+IF((BT$5-$R$5)&lt;=(Assumptions!$C15*12),$R48/(Assumptions!$C15*12),0)+IF((BT$5-$S$5)&lt;=(Assumptions!$C15*12),$S48/(Assumptions!$C15*12),0)+IF((BT$5-$T$5)&lt;=(Assumptions!$C15*12),$T48/(Assumptions!$C15*12),0)+IF((BT$5-$U$5)&lt;=(Assumptions!$C15*12),$U48/(Assumptions!$C15*12),0)+IF((BT$5-$V$5)&lt;=(Assumptions!$C15*12),$V48/(Assumptions!$C15*12),0)+IF((BT$5-$W$5)&lt;=(Assumptions!$C15*12),$W48/(Assumptions!$C15*12),0)+IF((BT$5-$X$5)&lt;=(Assumptions!$C15*12),$X48/(Assumptions!$C15*12),0)+IF((BT$5-$Y$5)&lt;=(Assumptions!$C15*12),$Y48/(Assumptions!$C15*12),0)+IF((BT$5-$Z$5)&lt;=(Assumptions!$C15*12),$Z48/(Assumptions!$C15*12),0)+IF((BT$5-$AA$5)&lt;=(Assumptions!$C15*12),$AA48/(Assumptions!$C15*12),0)+IF((BT$5-$AB$5)&lt;=(Assumptions!$C15*12),$AB48/(Assumptions!$C15*12),0)+IF((BT$5-$AC$5)&lt;=(Assumptions!$C15*12),$AC48/(Assumptions!$C15*12),0)+IF((BT$5-$AD$5)&lt;=(Assumptions!$C15*12),$AD48/(Assumptions!$C15*12),0)+IF((BT$5-$AE$5)&lt;=(Assumptions!$C15*12),$AE48/(Assumptions!$C15*12),0)+IF((BT$5-$AF$5)&lt;=(Assumptions!$C15*12),$AF48/(Assumptions!$C15*12),0)+IF((BT$5-$AG$5)&lt;=(Assumptions!$C15*12),$AG48/(Assumptions!$C15*12),0)+IF((BT$5-$AH$5)&lt;=(Assumptions!$C15*12),$AH48/(Assumptions!$C15*12),0)+IF((BT$5-$AI$5)&lt;=(Assumptions!$C15*12),$AI48/(Assumptions!$C15*12),0)+IF((BT$5-$AJ$5)&lt;=(Assumptions!$C15*12),$AJ48/(Assumptions!$C15*12),0)+IF((BT$5-$AK$5)&lt;=(Assumptions!$C15*12),$AK48/(Assumptions!$C15*12),0)+IF((BT$5-$AL$5)&lt;=(Assumptions!$C15*12),$AL48/(Assumptions!$C15*12),0)+IF((BT$5-$AM$5)&lt;=(Assumptions!$C15*12),$AM48/(Assumptions!$C15*12),0)+IF((BT$5-$AN$5)&lt;=(Assumptions!$C15*12),$AN48/(Assumptions!$C15*12),0)+IF((BT$5-$AO$5)&lt;=(Assumptions!$C15*12),$AO48/(Assumptions!$C15*12),0)+IF((BT$5-$AP$5)&lt;=(Assumptions!$C15*12),$AP48/(Assumptions!$C15*12),0)+IF((BT$5-$AQ$5)&lt;=(Assumptions!$C15*12),$AQ48/(Assumptions!$C15*12),0)+IF((BT$5-$AR$5)&lt;=(Assumptions!$C15*12),$AR48/(Assumptions!$C15*12),0)+IF((BT$5-$AS$5)&lt;=(Assumptions!$C15*12),$AS48/(Assumptions!$C15*12),0)+IF((BT$5-$AT$5)&lt;=(Assumptions!$C15*12),$AT48/(Assumptions!$C15*12),0)+IF((BT$5-$AU$5)&lt;=(Assumptions!$C15*12),$AU48/(Assumptions!$C15*12),0)+IF((BT$5-$AV$5)&lt;=(Assumptions!$C15*12),$AV48/(Assumptions!$C15*12),0)+IF((BT$5-$AW$5)&lt;=(Assumptions!$C15*12),$AW48/(Assumptions!$C15*12),0)+IF((BT$5-$AX$5)&lt;=(Assumptions!$C15*12),$AX48/(Assumptions!$C15*12),0)+IF((BT$5-$AY$5)&lt;=(Assumptions!$C15*12),$AY48/(Assumptions!$C15*12),0)+IF((BT$5-$AZ$5)&lt;=(Assumptions!$C15*12),$AZ48/(Assumptions!$C15*12),0)+IF((BT$5-$BA$5)&lt;=(Assumptions!$C15*12),$BA48/(Assumptions!$C15*12),0)+IF((BT$5-$BB$5)&lt;=(Assumptions!$C15*12),$BB48/(Assumptions!$C15*12),0)+IF((BT$5-$BC$5)&lt;=(Assumptions!$C15*12),$BC48/(Assumptions!$C15*12),0)+IF((BT$5-$BD$5)&lt;=(Assumptions!$C15*12),$BD48/(Assumptions!$C15*12),0)+IF((BT$5-$BE$5)&lt;=(Assumptions!$C15*12),$BE48/(Assumptions!$C15*12),0)+IF((BT$5-$BF$5)&lt;=(Assumptions!$C15*12),$BF48/(Assumptions!$C15*12),0)+IF((BT$5-$BG$5)&lt;=(Assumptions!$C15*12),$BG48/(Assumptions!$C15*12),0)+IF((BT$5-$BH$5)&lt;=(Assumptions!$C15*12),$BH48/(Assumptions!$C15*12),0)+IF((BT$5-$BI$5)&lt;=(Assumptions!$C15*12),$BI48/(Assumptions!$C15*12),0)+IF((BT$5-$BJ$5)&lt;=(Assumptions!$C15*12),$BJ48/(Assumptions!$C15*12),0)+IF((BT$5-$BK$5)&lt;=(Assumptions!$C15*12),$BK48/(Assumptions!$C15*12),0)+IF((BT$5-$BL$5)&lt;=(Assumptions!$C15*12),$BL48/(Assumptions!$C15*12),0)+IF((BT$5-$BM$5)&lt;=(Assumptions!$C15*12),$BM48/(Assumptions!$C15*12),0)+IF((BT$5-$BN$5)&lt;=(Assumptions!$C15*12),$BN48/(Assumptions!$C15*12),0)+IF((BT$5-$BO$5)&lt;=(Assumptions!$C15*12),$BO48/(Assumptions!$C15*12),0)+IF((BT$5-$BP$5)&lt;=(Assumptions!$C15*12),$BP48/(Assumptions!$C15*12),0)+IF((BT$5-$BQ$5)&lt;=(Assumptions!$C15*12),$BQ48/(Assumptions!$C15*12),0)+IF((BT$5-$BR$5)&lt;=(Assumptions!$C15*12),$BR48/(Assumptions!$C15*12),0)+IF((BT$5-$BS$5)&lt;=(Assumptions!$C15*12),$BS48/(Assumptions!$C15*12),0)</f>
        <v>0</v>
      </c>
      <c r="BU60" s="557">
        <f>IF((BU$5-$D$5)&lt;=(Assumptions!$C15*12),$D48/(Assumptions!$C15*12),0)+IF((BU$5-$E$5)&lt;=(Assumptions!$C15*12),$E48/(Assumptions!$C15*12),0)+IF((BU$5-$F$5)&lt;=(Assumptions!$C15*12),$F48/(Assumptions!$C15*12),0)+IF((BU$5-$G$5)&lt;=(Assumptions!$C15*12),$G48/(Assumptions!$C15*12),0)+IF((BU$5-$H$5)&lt;=(Assumptions!$C15*12),$H48/(Assumptions!$C15*12),0)+IF((BU$5-$I$5)&lt;=(Assumptions!$C15*12),$I48/(Assumptions!$C15*12),0)+IF((BU$5-$J$5)&lt;=(Assumptions!$C15*12),$J48/(Assumptions!$C15*12),0)+IF((BU$5-$K$5)&lt;=(Assumptions!$C15*12),$K48/(Assumptions!$C15*12),0)+IF((BU$5-$L$5)&lt;=(Assumptions!$C15*12),$L48/(Assumptions!$C15*12),0)+IF((BU$5-$M$5)&lt;=(Assumptions!$C15*12),$M48/(Assumptions!$C15*12),0)+IF((BU$5-$N$5)&lt;=(Assumptions!$C15*12),$N48/(Assumptions!$C15*12),0)+IF((BU$5-$O$5)&lt;=(Assumptions!$C15*12),$O48/(Assumptions!$C15*12),0)+IF((BU$5-$P$5)&lt;=(Assumptions!$C15*12),$P48/(Assumptions!$C15*12),0)+IF((BU$5-$Q$5)&lt;=(Assumptions!$C15*12),$Q48/(Assumptions!$C15*12),0)+IF((BU$5-$R$5)&lt;=(Assumptions!$C15*12),$R48/(Assumptions!$C15*12),0)+IF((BU$5-$S$5)&lt;=(Assumptions!$C15*12),$S48/(Assumptions!$C15*12),0)+IF((BU$5-$T$5)&lt;=(Assumptions!$C15*12),$T48/(Assumptions!$C15*12),0)+IF((BU$5-$U$5)&lt;=(Assumptions!$C15*12),$U48/(Assumptions!$C15*12),0)+IF((BU$5-$V$5)&lt;=(Assumptions!$C15*12),$V48/(Assumptions!$C15*12),0)+IF((BU$5-$W$5)&lt;=(Assumptions!$C15*12),$W48/(Assumptions!$C15*12),0)+IF((BU$5-$X$5)&lt;=(Assumptions!$C15*12),$X48/(Assumptions!$C15*12),0)+IF((BU$5-$Y$5)&lt;=(Assumptions!$C15*12),$Y48/(Assumptions!$C15*12),0)+IF((BU$5-$Z$5)&lt;=(Assumptions!$C15*12),$Z48/(Assumptions!$C15*12),0)+IF((BU$5-$AA$5)&lt;=(Assumptions!$C15*12),$AA48/(Assumptions!$C15*12),0)+IF((BU$5-$AB$5)&lt;=(Assumptions!$C15*12),$AB48/(Assumptions!$C15*12),0)+IF((BU$5-$AC$5)&lt;=(Assumptions!$C15*12),$AC48/(Assumptions!$C15*12),0)+IF((BU$5-$AD$5)&lt;=(Assumptions!$C15*12),$AD48/(Assumptions!$C15*12),0)+IF((BU$5-$AE$5)&lt;=(Assumptions!$C15*12),$AE48/(Assumptions!$C15*12),0)+IF((BU$5-$AF$5)&lt;=(Assumptions!$C15*12),$AF48/(Assumptions!$C15*12),0)+IF((BU$5-$AG$5)&lt;=(Assumptions!$C15*12),$AG48/(Assumptions!$C15*12),0)+IF((BU$5-$AH$5)&lt;=(Assumptions!$C15*12),$AH48/(Assumptions!$C15*12),0)+IF((BU$5-$AI$5)&lt;=(Assumptions!$C15*12),$AI48/(Assumptions!$C15*12),0)+IF((BU$5-$AJ$5)&lt;=(Assumptions!$C15*12),$AJ48/(Assumptions!$C15*12),0)+IF((BU$5-$AK$5)&lt;=(Assumptions!$C15*12),$AK48/(Assumptions!$C15*12),0)+IF((BU$5-$AL$5)&lt;=(Assumptions!$C15*12),$AL48/(Assumptions!$C15*12),0)+IF((BU$5-$AM$5)&lt;=(Assumptions!$C15*12),$AM48/(Assumptions!$C15*12),0)+IF((BU$5-$AN$5)&lt;=(Assumptions!$C15*12),$AN48/(Assumptions!$C15*12),0)+IF((BU$5-$AO$5)&lt;=(Assumptions!$C15*12),$AO48/(Assumptions!$C15*12),0)+IF((BU$5-$AP$5)&lt;=(Assumptions!$C15*12),$AP48/(Assumptions!$C15*12),0)+IF((BU$5-$AQ$5)&lt;=(Assumptions!$C15*12),$AQ48/(Assumptions!$C15*12),0)+IF((BU$5-$AR$5)&lt;=(Assumptions!$C15*12),$AR48/(Assumptions!$C15*12),0)+IF((BU$5-$AS$5)&lt;=(Assumptions!$C15*12),$AS48/(Assumptions!$C15*12),0)+IF((BU$5-$AT$5)&lt;=(Assumptions!$C15*12),$AT48/(Assumptions!$C15*12),0)+IF((BU$5-$AU$5)&lt;=(Assumptions!$C15*12),$AU48/(Assumptions!$C15*12),0)+IF((BU$5-$AV$5)&lt;=(Assumptions!$C15*12),$AV48/(Assumptions!$C15*12),0)+IF((BU$5-$AW$5)&lt;=(Assumptions!$C15*12),$AW48/(Assumptions!$C15*12),0)+IF((BU$5-$AX$5)&lt;=(Assumptions!$C15*12),$AX48/(Assumptions!$C15*12),0)+IF((BU$5-$AY$5)&lt;=(Assumptions!$C15*12),$AY48/(Assumptions!$C15*12),0)+IF((BU$5-$AZ$5)&lt;=(Assumptions!$C15*12),$AZ48/(Assumptions!$C15*12),0)+IF((BU$5-$BA$5)&lt;=(Assumptions!$C15*12),$BA48/(Assumptions!$C15*12),0)+IF((BU$5-$BB$5)&lt;=(Assumptions!$C15*12),$BB48/(Assumptions!$C15*12),0)+IF((BU$5-$BC$5)&lt;=(Assumptions!$C15*12),$BC48/(Assumptions!$C15*12),0)+IF((BU$5-$BD$5)&lt;=(Assumptions!$C15*12),$BD48/(Assumptions!$C15*12),0)+IF((BU$5-$BE$5)&lt;=(Assumptions!$C15*12),$BE48/(Assumptions!$C15*12),0)+IF((BU$5-$BF$5)&lt;=(Assumptions!$C15*12),$BF48/(Assumptions!$C15*12),0)+IF((BU$5-$BG$5)&lt;=(Assumptions!$C15*12),$BG48/(Assumptions!$C15*12),0)+IF((BU$5-$BH$5)&lt;=(Assumptions!$C15*12),$BH48/(Assumptions!$C15*12),0)+IF((BU$5-$BI$5)&lt;=(Assumptions!$C15*12),$BI48/(Assumptions!$C15*12),0)+IF((BU$5-$BJ$5)&lt;=(Assumptions!$C15*12),$BJ48/(Assumptions!$C15*12),0)+IF((BU$5-$BK$5)&lt;=(Assumptions!$C15*12),$BK48/(Assumptions!$C15*12),0)+IF((BU$5-$BL$5)&lt;=(Assumptions!$C15*12),$BL48/(Assumptions!$C15*12),0)+IF((BU$5-$BM$5)&lt;=(Assumptions!$C15*12),$BM48/(Assumptions!$C15*12),0)+IF((BU$5-$BN$5)&lt;=(Assumptions!$C15*12),$BN48/(Assumptions!$C15*12),0)+IF((BU$5-$BO$5)&lt;=(Assumptions!$C15*12),$BO48/(Assumptions!$C15*12),0)+IF((BU$5-$BP$5)&lt;=(Assumptions!$C15*12),$BP48/(Assumptions!$C15*12),0)+IF((BU$5-$BQ$5)&lt;=(Assumptions!$C15*12),$BQ48/(Assumptions!$C15*12),0)+IF((BU$5-$BR$5)&lt;=(Assumptions!$C15*12),$BR48/(Assumptions!$C15*12),0)+IF((BU$5-$BS$5)&lt;=(Assumptions!$C15*12),$BS48/(Assumptions!$C15*12),0)+IF((BU$5-$BT$5)&lt;=(Assumptions!$C15*12),$BT48/(Assumptions!$C15*12),0)</f>
        <v>0</v>
      </c>
      <c r="BV60" s="557">
        <f>IF((BV$5-$D$5)&lt;=(Assumptions!$C15*12),$D48/(Assumptions!$C15*12),0)+IF((BV$5-$E$5)&lt;=(Assumptions!$C15*12),$E48/(Assumptions!$C15*12),0)+IF((BV$5-$F$5)&lt;=(Assumptions!$C15*12),$F48/(Assumptions!$C15*12),0)+IF((BV$5-$G$5)&lt;=(Assumptions!$C15*12),$G48/(Assumptions!$C15*12),0)+IF((BV$5-$H$5)&lt;=(Assumptions!$C15*12),$H48/(Assumptions!$C15*12),0)+IF((BV$5-$I$5)&lt;=(Assumptions!$C15*12),$I48/(Assumptions!$C15*12),0)+IF((BV$5-$J$5)&lt;=(Assumptions!$C15*12),$J48/(Assumptions!$C15*12),0)+IF((BV$5-$K$5)&lt;=(Assumptions!$C15*12),$K48/(Assumptions!$C15*12),0)+IF((BV$5-$L$5)&lt;=(Assumptions!$C15*12),$L48/(Assumptions!$C15*12),0)+IF((BV$5-$M$5)&lt;=(Assumptions!$C15*12),$M48/(Assumptions!$C15*12),0)+IF((BV$5-$N$5)&lt;=(Assumptions!$C15*12),$N48/(Assumptions!$C15*12),0)+IF((BV$5-$O$5)&lt;=(Assumptions!$C15*12),$O48/(Assumptions!$C15*12),0)+IF((BV$5-$P$5)&lt;=(Assumptions!$C15*12),$P48/(Assumptions!$C15*12),0)+IF((BV$5-$Q$5)&lt;=(Assumptions!$C15*12),$Q48/(Assumptions!$C15*12),0)+IF((BV$5-$R$5)&lt;=(Assumptions!$C15*12),$R48/(Assumptions!$C15*12),0)+IF((BV$5-$S$5)&lt;=(Assumptions!$C15*12),$S48/(Assumptions!$C15*12),0)+IF((BV$5-$T$5)&lt;=(Assumptions!$C15*12),$T48/(Assumptions!$C15*12),0)+IF((BV$5-$U$5)&lt;=(Assumptions!$C15*12),$U48/(Assumptions!$C15*12),0)+IF((BV$5-$V$5)&lt;=(Assumptions!$C15*12),$V48/(Assumptions!$C15*12),0)+IF((BV$5-$W$5)&lt;=(Assumptions!$C15*12),$W48/(Assumptions!$C15*12),0)+IF((BV$5-$X$5)&lt;=(Assumptions!$C15*12),$X48/(Assumptions!$C15*12),0)+IF((BV$5-$Y$5)&lt;=(Assumptions!$C15*12),$Y48/(Assumptions!$C15*12),0)+IF((BV$5-$Z$5)&lt;=(Assumptions!$C15*12),$Z48/(Assumptions!$C15*12),0)+IF((BV$5-$AA$5)&lt;=(Assumptions!$C15*12),$AA48/(Assumptions!$C15*12),0)+IF((BV$5-$AB$5)&lt;=(Assumptions!$C15*12),$AB48/(Assumptions!$C15*12),0)+IF((BV$5-$AC$5)&lt;=(Assumptions!$C15*12),$AC48/(Assumptions!$C15*12),0)+IF((BV$5-$AD$5)&lt;=(Assumptions!$C15*12),$AD48/(Assumptions!$C15*12),0)+IF((BV$5-$AE$5)&lt;=(Assumptions!$C15*12),$AE48/(Assumptions!$C15*12),0)+IF((BV$5-$AF$5)&lt;=(Assumptions!$C15*12),$AF48/(Assumptions!$C15*12),0)+IF((BV$5-$AG$5)&lt;=(Assumptions!$C15*12),$AG48/(Assumptions!$C15*12),0)+IF((BV$5-$AH$5)&lt;=(Assumptions!$C15*12),$AH48/(Assumptions!$C15*12),0)+IF((BV$5-$AI$5)&lt;=(Assumptions!$C15*12),$AI48/(Assumptions!$C15*12),0)+IF((BV$5-$AJ$5)&lt;=(Assumptions!$C15*12),$AJ48/(Assumptions!$C15*12),0)+IF((BV$5-$AK$5)&lt;=(Assumptions!$C15*12),$AK48/(Assumptions!$C15*12),0)+IF((BV$5-$AL$5)&lt;=(Assumptions!$C15*12),$AL48/(Assumptions!$C15*12),0)+IF((BV$5-$AM$5)&lt;=(Assumptions!$C15*12),$AM48/(Assumptions!$C15*12),0)+IF((BV$5-$AN$5)&lt;=(Assumptions!$C15*12),$AN48/(Assumptions!$C15*12),0)+IF((BV$5-$AO$5)&lt;=(Assumptions!$C15*12),$AO48/(Assumptions!$C15*12),0)+IF((BV$5-$AP$5)&lt;=(Assumptions!$C15*12),$AP48/(Assumptions!$C15*12),0)+IF((BV$5-$AQ$5)&lt;=(Assumptions!$C15*12),$AQ48/(Assumptions!$C15*12),0)+IF((BV$5-$AR$5)&lt;=(Assumptions!$C15*12),$AR48/(Assumptions!$C15*12),0)+IF((BV$5-$AS$5)&lt;=(Assumptions!$C15*12),$AS48/(Assumptions!$C15*12),0)+IF((BV$5-$AT$5)&lt;=(Assumptions!$C15*12),$AT48/(Assumptions!$C15*12),0)+IF((BV$5-$AU$5)&lt;=(Assumptions!$C15*12),$AU48/(Assumptions!$C15*12),0)+IF((BV$5-$AV$5)&lt;=(Assumptions!$C15*12),$AV48/(Assumptions!$C15*12),0)+IF((BV$5-$AW$5)&lt;=(Assumptions!$C15*12),$AW48/(Assumptions!$C15*12),0)+IF((BV$5-$AX$5)&lt;=(Assumptions!$C15*12),$AX48/(Assumptions!$C15*12),0)+IF((BV$5-$AY$5)&lt;=(Assumptions!$C15*12),$AY48/(Assumptions!$C15*12),0)+IF((BV$5-$AZ$5)&lt;=(Assumptions!$C15*12),$AZ48/(Assumptions!$C15*12),0)+IF((BV$5-$BA$5)&lt;=(Assumptions!$C15*12),$BA48/(Assumptions!$C15*12),0)+IF((BV$5-$BB$5)&lt;=(Assumptions!$C15*12),$BB48/(Assumptions!$C15*12),0)+IF((BV$5-$BC$5)&lt;=(Assumptions!$C15*12),$BC48/(Assumptions!$C15*12),0)+IF((BV$5-$BD$5)&lt;=(Assumptions!$C15*12),$BD48/(Assumptions!$C15*12),0)+IF((BV$5-$BE$5)&lt;=(Assumptions!$C15*12),$BE48/(Assumptions!$C15*12),0)+IF((BV$5-$BF$5)&lt;=(Assumptions!$C15*12),$BF48/(Assumptions!$C15*12),0)+IF((BV$5-$BG$5)&lt;=(Assumptions!$C15*12),$BG48/(Assumptions!$C15*12),0)+IF((BV$5-$BH$5)&lt;=(Assumptions!$C15*12),$BH48/(Assumptions!$C15*12),0)+IF((BV$5-$BI$5)&lt;=(Assumptions!$C15*12),$BI48/(Assumptions!$C15*12),0)+IF((BV$5-$BJ$5)&lt;=(Assumptions!$C15*12),$BJ48/(Assumptions!$C15*12),0)+IF((BV$5-$BK$5)&lt;=(Assumptions!$C15*12),$BK48/(Assumptions!$C15*12),0)+IF((BV$5-$BL$5)&lt;=(Assumptions!$C15*12),$BL48/(Assumptions!$C15*12),0)+IF((BV$5-$BM$5)&lt;=(Assumptions!$C15*12),$BM48/(Assumptions!$C15*12),0)+IF((BV$5-$BN$5)&lt;=(Assumptions!$C15*12),$BN48/(Assumptions!$C15*12),0)+IF((BV$5-$BO$5)&lt;=(Assumptions!$C15*12),$BO48/(Assumptions!$C15*12),0)+IF((BV$5-$BP$5)&lt;=(Assumptions!$C15*12),$BP48/(Assumptions!$C15*12),0)+IF((BV$5-$BQ$5)&lt;=(Assumptions!$C15*12),$BQ48/(Assumptions!$C15*12),0)+IF((BV$5-$BR$5)&lt;=(Assumptions!$C15*12),$BR48/(Assumptions!$C15*12),0)+IF((BV$5-$BS$5)&lt;=(Assumptions!$C15*12),$BS48/(Assumptions!$C15*12),0)+IF((BV$5-$BT$5)&lt;=(Assumptions!$C15*12),$BT48/(Assumptions!$C15*12),0)+IF((BV$5-$BU$5)&lt;=(Assumptions!$C15*12),$BU48/(Assumptions!$C15*12),0)</f>
        <v>0</v>
      </c>
      <c r="BW60" s="557">
        <f>IF((BW$5-$D$5)&lt;=(Assumptions!$C15*12),$D48/(Assumptions!$C15*12),0)+IF((BW$5-$E$5)&lt;=(Assumptions!$C15*12),$E48/(Assumptions!$C15*12),0)+IF((BW$5-$F$5)&lt;=(Assumptions!$C15*12),$F48/(Assumptions!$C15*12),0)+IF((BW$5-$G$5)&lt;=(Assumptions!$C15*12),$G48/(Assumptions!$C15*12),0)+IF((BW$5-$H$5)&lt;=(Assumptions!$C15*12),$H48/(Assumptions!$C15*12),0)+IF((BW$5-$I$5)&lt;=(Assumptions!$C15*12),$I48/(Assumptions!$C15*12),0)+IF((BW$5-$J$5)&lt;=(Assumptions!$C15*12),$J48/(Assumptions!$C15*12),0)+IF((BW$5-$K$5)&lt;=(Assumptions!$C15*12),$K48/(Assumptions!$C15*12),0)+IF((BW$5-$L$5)&lt;=(Assumptions!$C15*12),$L48/(Assumptions!$C15*12),0)+IF((BW$5-$M$5)&lt;=(Assumptions!$C15*12),$M48/(Assumptions!$C15*12),0)+IF((BW$5-$N$5)&lt;=(Assumptions!$C15*12),$N48/(Assumptions!$C15*12),0)+IF((BW$5-$O$5)&lt;=(Assumptions!$C15*12),$O48/(Assumptions!$C15*12),0)+IF((BW$5-$P$5)&lt;=(Assumptions!$C15*12),$P48/(Assumptions!$C15*12),0)+IF((BW$5-$Q$5)&lt;=(Assumptions!$C15*12),$Q48/(Assumptions!$C15*12),0)+IF((BW$5-$R$5)&lt;=(Assumptions!$C15*12),$R48/(Assumptions!$C15*12),0)+IF((BW$5-$S$5)&lt;=(Assumptions!$C15*12),$S48/(Assumptions!$C15*12),0)+IF((BW$5-$T$5)&lt;=(Assumptions!$C15*12),$T48/(Assumptions!$C15*12),0)+IF((BW$5-$U$5)&lt;=(Assumptions!$C15*12),$U48/(Assumptions!$C15*12),0)+IF((BW$5-$V$5)&lt;=(Assumptions!$C15*12),$V48/(Assumptions!$C15*12),0)+IF((BW$5-$W$5)&lt;=(Assumptions!$C15*12),$W48/(Assumptions!$C15*12),0)+IF((BW$5-$X$5)&lt;=(Assumptions!$C15*12),$X48/(Assumptions!$C15*12),0)+IF((BW$5-$Y$5)&lt;=(Assumptions!$C15*12),$Y48/(Assumptions!$C15*12),0)+IF((BW$5-$Z$5)&lt;=(Assumptions!$C15*12),$Z48/(Assumptions!$C15*12),0)+IF((BW$5-$AA$5)&lt;=(Assumptions!$C15*12),$AA48/(Assumptions!$C15*12),0)+IF((BW$5-$AB$5)&lt;=(Assumptions!$C15*12),$AB48/(Assumptions!$C15*12),0)+IF((BW$5-$AC$5)&lt;=(Assumptions!$C15*12),$AC48/(Assumptions!$C15*12),0)+IF((BW$5-$AD$5)&lt;=(Assumptions!$C15*12),$AD48/(Assumptions!$C15*12),0)+IF((BW$5-$AE$5)&lt;=(Assumptions!$C15*12),$AE48/(Assumptions!$C15*12),0)+IF((BW$5-$AF$5)&lt;=(Assumptions!$C15*12),$AF48/(Assumptions!$C15*12),0)+IF((BW$5-$AG$5)&lt;=(Assumptions!$C15*12),$AG48/(Assumptions!$C15*12),0)+IF((BW$5-$AH$5)&lt;=(Assumptions!$C15*12),$AH48/(Assumptions!$C15*12),0)+IF((BW$5-$AI$5)&lt;=(Assumptions!$C15*12),$AI48/(Assumptions!$C15*12),0)+IF((BW$5-$AJ$5)&lt;=(Assumptions!$C15*12),$AJ48/(Assumptions!$C15*12),0)+IF((BW$5-$AK$5)&lt;=(Assumptions!$C15*12),$AK48/(Assumptions!$C15*12),0)+IF((BW$5-$AL$5)&lt;=(Assumptions!$C15*12),$AL48/(Assumptions!$C15*12),0)+IF((BW$5-$AM$5)&lt;=(Assumptions!$C15*12),$AM48/(Assumptions!$C15*12),0)+IF((BW$5-$AN$5)&lt;=(Assumptions!$C15*12),$AN48/(Assumptions!$C15*12),0)+IF((BW$5-$AO$5)&lt;=(Assumptions!$C15*12),$AO48/(Assumptions!$C15*12),0)+IF((BW$5-$AP$5)&lt;=(Assumptions!$C15*12),$AP48/(Assumptions!$C15*12),0)+IF((BW$5-$AQ$5)&lt;=(Assumptions!$C15*12),$AQ48/(Assumptions!$C15*12),0)+IF((BW$5-$AR$5)&lt;=(Assumptions!$C15*12),$AR48/(Assumptions!$C15*12),0)+IF((BW$5-$AS$5)&lt;=(Assumptions!$C15*12),$AS48/(Assumptions!$C15*12),0)+IF((BW$5-$AT$5)&lt;=(Assumptions!$C15*12),$AT48/(Assumptions!$C15*12),0)+IF((BW$5-$AU$5)&lt;=(Assumptions!$C15*12),$AU48/(Assumptions!$C15*12),0)+IF((BW$5-$AV$5)&lt;=(Assumptions!$C15*12),$AV48/(Assumptions!$C15*12),0)+IF((BW$5-$AW$5)&lt;=(Assumptions!$C15*12),$AW48/(Assumptions!$C15*12),0)+IF((BW$5-$AX$5)&lt;=(Assumptions!$C15*12),$AX48/(Assumptions!$C15*12),0)+IF((BW$5-$AY$5)&lt;=(Assumptions!$C15*12),$AY48/(Assumptions!$C15*12),0)+IF((BW$5-$AZ$5)&lt;=(Assumptions!$C15*12),$AZ48/(Assumptions!$C15*12),0)+IF((BW$5-$BA$5)&lt;=(Assumptions!$C15*12),$BA48/(Assumptions!$C15*12),0)+IF((BW$5-$BB$5)&lt;=(Assumptions!$C15*12),$BB48/(Assumptions!$C15*12),0)+IF((BW$5-$BC$5)&lt;=(Assumptions!$C15*12),$BC48/(Assumptions!$C15*12),0)+IF((BW$5-$BD$5)&lt;=(Assumptions!$C15*12),$BD48/(Assumptions!$C15*12),0)+IF((BW$5-$BE$5)&lt;=(Assumptions!$C15*12),$BE48/(Assumptions!$C15*12),0)+IF((BW$5-$BF$5)&lt;=(Assumptions!$C15*12),$BF48/(Assumptions!$C15*12),0)+IF((BW$5-$BG$5)&lt;=(Assumptions!$C15*12),$BG48/(Assumptions!$C15*12),0)+IF((BW$5-$BH$5)&lt;=(Assumptions!$C15*12),$BH48/(Assumptions!$C15*12),0)+IF((BW$5-$BI$5)&lt;=(Assumptions!$C15*12),$BI48/(Assumptions!$C15*12),0)+IF((BW$5-$BJ$5)&lt;=(Assumptions!$C15*12),$BJ48/(Assumptions!$C15*12),0)+IF((BW$5-$BK$5)&lt;=(Assumptions!$C15*12),$BK48/(Assumptions!$C15*12),0)+IF((BW$5-$BL$5)&lt;=(Assumptions!$C15*12),$BL48/(Assumptions!$C15*12),0)+IF((BW$5-$BM$5)&lt;=(Assumptions!$C15*12),$BM48/(Assumptions!$C15*12),0)+IF((BW$5-$BN$5)&lt;=(Assumptions!$C15*12),$BN48/(Assumptions!$C15*12),0)+IF((BW$5-$BO$5)&lt;=(Assumptions!$C15*12),$BO48/(Assumptions!$C15*12),0)+IF((BW$5-$BP$5)&lt;=(Assumptions!$C15*12),$BP48/(Assumptions!$C15*12),0)+IF((BW$5-$BQ$5)&lt;=(Assumptions!$C15*12),$BQ48/(Assumptions!$C15*12),0)+IF((BW$5-$BR$5)&lt;=(Assumptions!$C15*12),$BR48/(Assumptions!$C15*12),0)+IF((BW$5-$BS$5)&lt;=(Assumptions!$C15*12),$BS48/(Assumptions!$C15*12),0)+IF((BW$5-$BT$5)&lt;=(Assumptions!$C15*12),$BT48/(Assumptions!$C15*12),0)+IF((BW$5-$BU$5)&lt;=(Assumptions!$C15*12),$BU48/(Assumptions!$C15*12),0)+IF((BW$5-$BV$5)&lt;=(Assumptions!$C15*12),$BV48/(Assumptions!$C15*12),0)</f>
        <v>0</v>
      </c>
      <c r="BX60" s="557">
        <f>IF((BX$5-$D$5)&lt;=(Assumptions!$C15*12),$D48/(Assumptions!$C15*12),0)+IF((BX$5-$E$5)&lt;=(Assumptions!$C15*12),$E48/(Assumptions!$C15*12),0)+IF((BX$5-$F$5)&lt;=(Assumptions!$C15*12),$F48/(Assumptions!$C15*12),0)+IF((BX$5-$G$5)&lt;=(Assumptions!$C15*12),$G48/(Assumptions!$C15*12),0)+IF((BX$5-$H$5)&lt;=(Assumptions!$C15*12),$H48/(Assumptions!$C15*12),0)+IF((BX$5-$I$5)&lt;=(Assumptions!$C15*12),$I48/(Assumptions!$C15*12),0)+IF((BX$5-$J$5)&lt;=(Assumptions!$C15*12),$J48/(Assumptions!$C15*12),0)+IF((BX$5-$K$5)&lt;=(Assumptions!$C15*12),$K48/(Assumptions!$C15*12),0)+IF((BX$5-$L$5)&lt;=(Assumptions!$C15*12),$L48/(Assumptions!$C15*12),0)+IF((BX$5-$M$5)&lt;=(Assumptions!$C15*12),$M48/(Assumptions!$C15*12),0)+IF((BX$5-$N$5)&lt;=(Assumptions!$C15*12),$N48/(Assumptions!$C15*12),0)+IF((BX$5-$O$5)&lt;=(Assumptions!$C15*12),$O48/(Assumptions!$C15*12),0)+IF((BX$5-$P$5)&lt;=(Assumptions!$C15*12),$P48/(Assumptions!$C15*12),0)+IF((BX$5-$Q$5)&lt;=(Assumptions!$C15*12),$Q48/(Assumptions!$C15*12),0)+IF((BX$5-$R$5)&lt;=(Assumptions!$C15*12),$R48/(Assumptions!$C15*12),0)+IF((BX$5-$S$5)&lt;=(Assumptions!$C15*12),$S48/(Assumptions!$C15*12),0)+IF((BX$5-$T$5)&lt;=(Assumptions!$C15*12),$T48/(Assumptions!$C15*12),0)+IF((BX$5-$U$5)&lt;=(Assumptions!$C15*12),$U48/(Assumptions!$C15*12),0)+IF((BX$5-$V$5)&lt;=(Assumptions!$C15*12),$V48/(Assumptions!$C15*12),0)+IF((BX$5-$W$5)&lt;=(Assumptions!$C15*12),$W48/(Assumptions!$C15*12),0)+IF((BX$5-$X$5)&lt;=(Assumptions!$C15*12),$X48/(Assumptions!$C15*12),0)+IF((BX$5-$Y$5)&lt;=(Assumptions!$C15*12),$Y48/(Assumptions!$C15*12),0)+IF((BX$5-$Z$5)&lt;=(Assumptions!$C15*12),$Z48/(Assumptions!$C15*12),0)+IF((BX$5-$AA$5)&lt;=(Assumptions!$C15*12),$AA48/(Assumptions!$C15*12),0)+IF((BX$5-$AB$5)&lt;=(Assumptions!$C15*12),$AB48/(Assumptions!$C15*12),0)+IF((BX$5-$AC$5)&lt;=(Assumptions!$C15*12),$AC48/(Assumptions!$C15*12),0)+IF((BX$5-$AD$5)&lt;=(Assumptions!$C15*12),$AD48/(Assumptions!$C15*12),0)+IF((BX$5-$AE$5)&lt;=(Assumptions!$C15*12),$AE48/(Assumptions!$C15*12),0)+IF((BX$5-$AF$5)&lt;=(Assumptions!$C15*12),$AF48/(Assumptions!$C15*12),0)+IF((BX$5-$AG$5)&lt;=(Assumptions!$C15*12),$AG48/(Assumptions!$C15*12),0)+IF((BX$5-$AH$5)&lt;=(Assumptions!$C15*12),$AH48/(Assumptions!$C15*12),0)+IF((BX$5-$AI$5)&lt;=(Assumptions!$C15*12),$AI48/(Assumptions!$C15*12),0)+IF((BX$5-$AJ$5)&lt;=(Assumptions!$C15*12),$AJ48/(Assumptions!$C15*12),0)+IF((BX$5-$AK$5)&lt;=(Assumptions!$C15*12),$AK48/(Assumptions!$C15*12),0)+IF((BX$5-$AL$5)&lt;=(Assumptions!$C15*12),$AL48/(Assumptions!$C15*12),0)+IF((BX$5-$AM$5)&lt;=(Assumptions!$C15*12),$AM48/(Assumptions!$C15*12),0)+IF((BX$5-$AN$5)&lt;=(Assumptions!$C15*12),$AN48/(Assumptions!$C15*12),0)+IF((BX$5-$AO$5)&lt;=(Assumptions!$C15*12),$AO48/(Assumptions!$C15*12),0)+IF((BX$5-$AP$5)&lt;=(Assumptions!$C15*12),$AP48/(Assumptions!$C15*12),0)+IF((BX$5-$AQ$5)&lt;=(Assumptions!$C15*12),$AQ48/(Assumptions!$C15*12),0)+IF((BX$5-$AR$5)&lt;=(Assumptions!$C15*12),$AR48/(Assumptions!$C15*12),0)+IF((BX$5-$AS$5)&lt;=(Assumptions!$C15*12),$AS48/(Assumptions!$C15*12),0)+IF((BX$5-$AT$5)&lt;=(Assumptions!$C15*12),$AT48/(Assumptions!$C15*12),0)+IF((BX$5-$AU$5)&lt;=(Assumptions!$C15*12),$AU48/(Assumptions!$C15*12),0)+IF((BX$5-$AV$5)&lt;=(Assumptions!$C15*12),$AV48/(Assumptions!$C15*12),0)+IF((BX$5-$AW$5)&lt;=(Assumptions!$C15*12),$AW48/(Assumptions!$C15*12),0)+IF((BX$5-$AX$5)&lt;=(Assumptions!$C15*12),$AX48/(Assumptions!$C15*12),0)+IF((BX$5-$AY$5)&lt;=(Assumptions!$C15*12),$AY48/(Assumptions!$C15*12),0)+IF((BX$5-$AZ$5)&lt;=(Assumptions!$C15*12),$AZ48/(Assumptions!$C15*12),0)+IF((BX$5-$BA$5)&lt;=(Assumptions!$C15*12),$BA48/(Assumptions!$C15*12),0)+IF((BX$5-$BB$5)&lt;=(Assumptions!$C15*12),$BB48/(Assumptions!$C15*12),0)+IF((BX$5-$BC$5)&lt;=(Assumptions!$C15*12),$BC48/(Assumptions!$C15*12),0)+IF((BX$5-$BD$5)&lt;=(Assumptions!$C15*12),$BD48/(Assumptions!$C15*12),0)+IF((BX$5-$BE$5)&lt;=(Assumptions!$C15*12),$BE48/(Assumptions!$C15*12),0)+IF((BX$5-$BF$5)&lt;=(Assumptions!$C15*12),$BF48/(Assumptions!$C15*12),0)+IF((BX$5-$BG$5)&lt;=(Assumptions!$C15*12),$BG48/(Assumptions!$C15*12),0)+IF((BX$5-$BH$5)&lt;=(Assumptions!$C15*12),$BH48/(Assumptions!$C15*12),0)+IF((BX$5-$BI$5)&lt;=(Assumptions!$C15*12),$BI48/(Assumptions!$C15*12),0)+IF((BX$5-$BJ$5)&lt;=(Assumptions!$C15*12),$BJ48/(Assumptions!$C15*12),0)+IF((BX$5-$BK$5)&lt;=(Assumptions!$C15*12),$BK48/(Assumptions!$C15*12),0)+IF((BX$5-$BL$5)&lt;=(Assumptions!$C15*12),$BL48/(Assumptions!$C15*12),0)+IF((BX$5-$BM$5)&lt;=(Assumptions!$C15*12),$BM48/(Assumptions!$C15*12),0)+IF((BX$5-$BN$5)&lt;=(Assumptions!$C15*12),$BN48/(Assumptions!$C15*12),0)+IF((BX$5-$BO$5)&lt;=(Assumptions!$C15*12),$BO48/(Assumptions!$C15*12),0)+IF((BX$5-$BP$5)&lt;=(Assumptions!$C15*12),$BP48/(Assumptions!$C15*12),0)+IF((BX$5-$BQ$5)&lt;=(Assumptions!$C15*12),$BQ48/(Assumptions!$C15*12),0)+IF((BX$5-$BR$5)&lt;=(Assumptions!$C15*12),$BR48/(Assumptions!$C15*12),0)+IF((BX$5-$BS$5)&lt;=(Assumptions!$C15*12),$BS48/(Assumptions!$C15*12),0)+IF((BX$5-$BT$5)&lt;=(Assumptions!$C15*12),$BT48/(Assumptions!$C15*12),0)+IF((BX$5-$BU$5)&lt;=(Assumptions!$C15*12),$BU48/(Assumptions!$C15*12),0)+IF((BX$5-$BV$5)&lt;=(Assumptions!$C15*12),$BV48/(Assumptions!$C15*12),0)+IF((BX$5-$BW$5)&lt;=(Assumptions!$C15*12),$BW48/(Assumptions!$C15*12),0)</f>
        <v>0</v>
      </c>
      <c r="BY60" s="557">
        <f>IF((BY$5-$D$5)&lt;=(Assumptions!$C15*12),$D48/(Assumptions!$C15*12),0)+IF((BY$5-$E$5)&lt;=(Assumptions!$C15*12),$E48/(Assumptions!$C15*12),0)+IF((BY$5-$F$5)&lt;=(Assumptions!$C15*12),$F48/(Assumptions!$C15*12),0)+IF((BY$5-$G$5)&lt;=(Assumptions!$C15*12),$G48/(Assumptions!$C15*12),0)+IF((BY$5-$H$5)&lt;=(Assumptions!$C15*12),$H48/(Assumptions!$C15*12),0)+IF((BY$5-$I$5)&lt;=(Assumptions!$C15*12),$I48/(Assumptions!$C15*12),0)+IF((BY$5-$J$5)&lt;=(Assumptions!$C15*12),$J48/(Assumptions!$C15*12),0)+IF((BY$5-$K$5)&lt;=(Assumptions!$C15*12),$K48/(Assumptions!$C15*12),0)+IF((BY$5-$L$5)&lt;=(Assumptions!$C15*12),$L48/(Assumptions!$C15*12),0)+IF((BY$5-$M$5)&lt;=(Assumptions!$C15*12),$M48/(Assumptions!$C15*12),0)+IF((BY$5-$N$5)&lt;=(Assumptions!$C15*12),$N48/(Assumptions!$C15*12),0)+IF((BY$5-$O$5)&lt;=(Assumptions!$C15*12),$O48/(Assumptions!$C15*12),0)+IF((BY$5-$P$5)&lt;=(Assumptions!$C15*12),$P48/(Assumptions!$C15*12),0)+IF((BY$5-$Q$5)&lt;=(Assumptions!$C15*12),$Q48/(Assumptions!$C15*12),0)+IF((BY$5-$R$5)&lt;=(Assumptions!$C15*12),$R48/(Assumptions!$C15*12),0)+IF((BY$5-$S$5)&lt;=(Assumptions!$C15*12),$S48/(Assumptions!$C15*12),0)+IF((BY$5-$T$5)&lt;=(Assumptions!$C15*12),$T48/(Assumptions!$C15*12),0)+IF((BY$5-$U$5)&lt;=(Assumptions!$C15*12),$U48/(Assumptions!$C15*12),0)+IF((BY$5-$V$5)&lt;=(Assumptions!$C15*12),$V48/(Assumptions!$C15*12),0)+IF((BY$5-$W$5)&lt;=(Assumptions!$C15*12),$W48/(Assumptions!$C15*12),0)+IF((BY$5-$X$5)&lt;=(Assumptions!$C15*12),$X48/(Assumptions!$C15*12),0)+IF((BY$5-$Y$5)&lt;=(Assumptions!$C15*12),$Y48/(Assumptions!$C15*12),0)+IF((BY$5-$Z$5)&lt;=(Assumptions!$C15*12),$Z48/(Assumptions!$C15*12),0)+IF((BY$5-$AA$5)&lt;=(Assumptions!$C15*12),$AA48/(Assumptions!$C15*12),0)+IF((BY$5-$AB$5)&lt;=(Assumptions!$C15*12),$AB48/(Assumptions!$C15*12),0)+IF((BY$5-$AC$5)&lt;=(Assumptions!$C15*12),$AC48/(Assumptions!$C15*12),0)+IF((BY$5-$AD$5)&lt;=(Assumptions!$C15*12),$AD48/(Assumptions!$C15*12),0)+IF((BY$5-$AE$5)&lt;=(Assumptions!$C15*12),$AE48/(Assumptions!$C15*12),0)+IF((BY$5-$AF$5)&lt;=(Assumptions!$C15*12),$AF48/(Assumptions!$C15*12),0)+IF((BY$5-$AG$5)&lt;=(Assumptions!$C15*12),$AG48/(Assumptions!$C15*12),0)+IF((BY$5-$AH$5)&lt;=(Assumptions!$C15*12),$AH48/(Assumptions!$C15*12),0)+IF((BY$5-$AI$5)&lt;=(Assumptions!$C15*12),$AI48/(Assumptions!$C15*12),0)+IF((BY$5-$AJ$5)&lt;=(Assumptions!$C15*12),$AJ48/(Assumptions!$C15*12),0)+IF((BY$5-$AK$5)&lt;=(Assumptions!$C15*12),$AK48/(Assumptions!$C15*12),0)+IF((BY$5-$AL$5)&lt;=(Assumptions!$C15*12),$AL48/(Assumptions!$C15*12),0)+IF((BY$5-$AM$5)&lt;=(Assumptions!$C15*12),$AM48/(Assumptions!$C15*12),0)+IF((BY$5-$AN$5)&lt;=(Assumptions!$C15*12),$AN48/(Assumptions!$C15*12),0)+IF((BY$5-$AO$5)&lt;=(Assumptions!$C15*12),$AO48/(Assumptions!$C15*12),0)+IF((BY$5-$AP$5)&lt;=(Assumptions!$C15*12),$AP48/(Assumptions!$C15*12),0)+IF((BY$5-$AQ$5)&lt;=(Assumptions!$C15*12),$AQ48/(Assumptions!$C15*12),0)+IF((BY$5-$AR$5)&lt;=(Assumptions!$C15*12),$AR48/(Assumptions!$C15*12),0)+IF((BY$5-$AS$5)&lt;=(Assumptions!$C15*12),$AS48/(Assumptions!$C15*12),0)+IF((BY$5-$AT$5)&lt;=(Assumptions!$C15*12),$AT48/(Assumptions!$C15*12),0)+IF((BY$5-$AU$5)&lt;=(Assumptions!$C15*12),$AU48/(Assumptions!$C15*12),0)+IF((BY$5-$AV$5)&lt;=(Assumptions!$C15*12),$AV48/(Assumptions!$C15*12),0)+IF((BY$5-$AW$5)&lt;=(Assumptions!$C15*12),$AW48/(Assumptions!$C15*12),0)+IF((BY$5-$AX$5)&lt;=(Assumptions!$C15*12),$AX48/(Assumptions!$C15*12),0)+IF((BY$5-$AY$5)&lt;=(Assumptions!$C15*12),$AY48/(Assumptions!$C15*12),0)+IF((BY$5-$AZ$5)&lt;=(Assumptions!$C15*12),$AZ48/(Assumptions!$C15*12),0)+IF((BY$5-$BA$5)&lt;=(Assumptions!$C15*12),$BA48/(Assumptions!$C15*12),0)+IF((BY$5-$BB$5)&lt;=(Assumptions!$C15*12),$BB48/(Assumptions!$C15*12),0)+IF((BY$5-$BC$5)&lt;=(Assumptions!$C15*12),$BC48/(Assumptions!$C15*12),0)+IF((BY$5-$BD$5)&lt;=(Assumptions!$C15*12),$BD48/(Assumptions!$C15*12),0)+IF((BY$5-$BE$5)&lt;=(Assumptions!$C15*12),$BE48/(Assumptions!$C15*12),0)+IF((BY$5-$BF$5)&lt;=(Assumptions!$C15*12),$BF48/(Assumptions!$C15*12),0)+IF((BY$5-$BG$5)&lt;=(Assumptions!$C15*12),$BG48/(Assumptions!$C15*12),0)+IF((BY$5-$BH$5)&lt;=(Assumptions!$C15*12),$BH48/(Assumptions!$C15*12),0)+IF((BY$5-$BI$5)&lt;=(Assumptions!$C15*12),$BI48/(Assumptions!$C15*12),0)+IF((BY$5-$BJ$5)&lt;=(Assumptions!$C15*12),$BJ48/(Assumptions!$C15*12),0)+IF((BY$5-$BK$5)&lt;=(Assumptions!$C15*12),$BK48/(Assumptions!$C15*12),0)+IF((BY$5-$BL$5)&lt;=(Assumptions!$C15*12),$BL48/(Assumptions!$C15*12),0)+IF((BY$5-$BM$5)&lt;=(Assumptions!$C15*12),$BM48/(Assumptions!$C15*12),0)+IF((BY$5-$BN$5)&lt;=(Assumptions!$C15*12),$BN48/(Assumptions!$C15*12),0)+IF((BY$5-$BO$5)&lt;=(Assumptions!$C15*12),$BO48/(Assumptions!$C15*12),0)+IF((BY$5-$BP$5)&lt;=(Assumptions!$C15*12),$BP48/(Assumptions!$C15*12),0)+IF((BY$5-$BQ$5)&lt;=(Assumptions!$C15*12),$BQ48/(Assumptions!$C15*12),0)+IF((BY$5-$BR$5)&lt;=(Assumptions!$C15*12),$BR48/(Assumptions!$C15*12),0)+IF((BY$5-$BS$5)&lt;=(Assumptions!$C15*12),$BS48/(Assumptions!$C15*12),0)+IF((BY$5-$BT$5)&lt;=(Assumptions!$C15*12),$BT48/(Assumptions!$C15*12),0)+IF((BY$5-$BU$5)&lt;=(Assumptions!$C15*12),$BU48/(Assumptions!$C15*12),0)+IF((BY$5-$BV$5)&lt;=(Assumptions!$C15*12),$BV48/(Assumptions!$C15*12),0)+IF((BY$5-$BW$5)&lt;=(Assumptions!$C15*12),$BW48/(Assumptions!$C15*12),0)+IF((BY$5-$BX$5)&lt;=(Assumptions!$C15*12),$BX48/(Assumptions!$C15*12),0)</f>
        <v>0</v>
      </c>
      <c r="BZ60" s="557">
        <f>IF((BZ$5-$D$5)&lt;=(Assumptions!$C15*12),$D48/(Assumptions!$C15*12),0)+IF((BZ$5-$E$5)&lt;=(Assumptions!$C15*12),$E48/(Assumptions!$C15*12),0)+IF((BZ$5-$F$5)&lt;=(Assumptions!$C15*12),$F48/(Assumptions!$C15*12),0)+IF((BZ$5-$G$5)&lt;=(Assumptions!$C15*12),$G48/(Assumptions!$C15*12),0)+IF((BZ$5-$H$5)&lt;=(Assumptions!$C15*12),$H48/(Assumptions!$C15*12),0)+IF((BZ$5-$I$5)&lt;=(Assumptions!$C15*12),$I48/(Assumptions!$C15*12),0)+IF((BZ$5-$J$5)&lt;=(Assumptions!$C15*12),$J48/(Assumptions!$C15*12),0)+IF((BZ$5-$K$5)&lt;=(Assumptions!$C15*12),$K48/(Assumptions!$C15*12),0)+IF((BZ$5-$L$5)&lt;=(Assumptions!$C15*12),$L48/(Assumptions!$C15*12),0)+IF((BZ$5-$M$5)&lt;=(Assumptions!$C15*12),$M48/(Assumptions!$C15*12),0)+IF((BZ$5-$N$5)&lt;=(Assumptions!$C15*12),$N48/(Assumptions!$C15*12),0)+IF((BZ$5-$O$5)&lt;=(Assumptions!$C15*12),$O48/(Assumptions!$C15*12),0)+IF((BZ$5-$P$5)&lt;=(Assumptions!$C15*12),$P48/(Assumptions!$C15*12),0)+IF((BZ$5-$Q$5)&lt;=(Assumptions!$C15*12),$Q48/(Assumptions!$C15*12),0)+IF((BZ$5-$R$5)&lt;=(Assumptions!$C15*12),$R48/(Assumptions!$C15*12),0)+IF((BZ$5-$S$5)&lt;=(Assumptions!$C15*12),$S48/(Assumptions!$C15*12),0)+IF((BZ$5-$T$5)&lt;=(Assumptions!$C15*12),$T48/(Assumptions!$C15*12),0)+IF((BZ$5-$U$5)&lt;=(Assumptions!$C15*12),$U48/(Assumptions!$C15*12),0)+IF((BZ$5-$V$5)&lt;=(Assumptions!$C15*12),$V48/(Assumptions!$C15*12),0)+IF((BZ$5-$W$5)&lt;=(Assumptions!$C15*12),$W48/(Assumptions!$C15*12),0)+IF((BZ$5-$X$5)&lt;=(Assumptions!$C15*12),$X48/(Assumptions!$C15*12),0)+IF((BZ$5-$Y$5)&lt;=(Assumptions!$C15*12),$Y48/(Assumptions!$C15*12),0)+IF((BZ$5-$Z$5)&lt;=(Assumptions!$C15*12),$Z48/(Assumptions!$C15*12),0)+IF((BZ$5-$AA$5)&lt;=(Assumptions!$C15*12),$AA48/(Assumptions!$C15*12),0)+IF((BZ$5-$AB$5)&lt;=(Assumptions!$C15*12),$AB48/(Assumptions!$C15*12),0)+IF((BZ$5-$AC$5)&lt;=(Assumptions!$C15*12),$AC48/(Assumptions!$C15*12),0)+IF((BZ$5-$AD$5)&lt;=(Assumptions!$C15*12),$AD48/(Assumptions!$C15*12),0)+IF((BZ$5-$AE$5)&lt;=(Assumptions!$C15*12),$AE48/(Assumptions!$C15*12),0)+IF((BZ$5-$AF$5)&lt;=(Assumptions!$C15*12),$AF48/(Assumptions!$C15*12),0)+IF((BZ$5-$AG$5)&lt;=(Assumptions!$C15*12),$AG48/(Assumptions!$C15*12),0)+IF((BZ$5-$AH$5)&lt;=(Assumptions!$C15*12),$AH48/(Assumptions!$C15*12),0)+IF((BZ$5-$AI$5)&lt;=(Assumptions!$C15*12),$AI48/(Assumptions!$C15*12),0)+IF((BZ$5-$AJ$5)&lt;=(Assumptions!$C15*12),$AJ48/(Assumptions!$C15*12),0)+IF((BZ$5-$AK$5)&lt;=(Assumptions!$C15*12),$AK48/(Assumptions!$C15*12),0)+IF((BZ$5-$AL$5)&lt;=(Assumptions!$C15*12),$AL48/(Assumptions!$C15*12),0)+IF((BZ$5-$AM$5)&lt;=(Assumptions!$C15*12),$AM48/(Assumptions!$C15*12),0)+IF((BZ$5-$AN$5)&lt;=(Assumptions!$C15*12),$AN48/(Assumptions!$C15*12),0)+IF((BZ$5-$AO$5)&lt;=(Assumptions!$C15*12),$AO48/(Assumptions!$C15*12),0)+IF((BZ$5-$AP$5)&lt;=(Assumptions!$C15*12),$AP48/(Assumptions!$C15*12),0)+IF((BZ$5-$AQ$5)&lt;=(Assumptions!$C15*12),$AQ48/(Assumptions!$C15*12),0)+IF((BZ$5-$AR$5)&lt;=(Assumptions!$C15*12),$AR48/(Assumptions!$C15*12),0)+IF((BZ$5-$AS$5)&lt;=(Assumptions!$C15*12),$AS48/(Assumptions!$C15*12),0)+IF((BZ$5-$AT$5)&lt;=(Assumptions!$C15*12),$AT48/(Assumptions!$C15*12),0)+IF((BZ$5-$AU$5)&lt;=(Assumptions!$C15*12),$AU48/(Assumptions!$C15*12),0)+IF((BZ$5-$AV$5)&lt;=(Assumptions!$C15*12),$AV48/(Assumptions!$C15*12),0)+IF((BZ$5-$AW$5)&lt;=(Assumptions!$C15*12),$AW48/(Assumptions!$C15*12),0)+IF((BZ$5-$AX$5)&lt;=(Assumptions!$C15*12),$AX48/(Assumptions!$C15*12),0)+IF((BZ$5-$AY$5)&lt;=(Assumptions!$C15*12),$AY48/(Assumptions!$C15*12),0)+IF((BZ$5-$AZ$5)&lt;=(Assumptions!$C15*12),$AZ48/(Assumptions!$C15*12),0)+IF((BZ$5-$BA$5)&lt;=(Assumptions!$C15*12),$BA48/(Assumptions!$C15*12),0)+IF((BZ$5-$BB$5)&lt;=(Assumptions!$C15*12),$BB48/(Assumptions!$C15*12),0)+IF((BZ$5-$BC$5)&lt;=(Assumptions!$C15*12),$BC48/(Assumptions!$C15*12),0)+IF((BZ$5-$BD$5)&lt;=(Assumptions!$C15*12),$BD48/(Assumptions!$C15*12),0)+IF((BZ$5-$BE$5)&lt;=(Assumptions!$C15*12),$BE48/(Assumptions!$C15*12),0)+IF((BZ$5-$BF$5)&lt;=(Assumptions!$C15*12),$BF48/(Assumptions!$C15*12),0)+IF((BZ$5-$BG$5)&lt;=(Assumptions!$C15*12),$BG48/(Assumptions!$C15*12),0)+IF((BZ$5-$BH$5)&lt;=(Assumptions!$C15*12),$BH48/(Assumptions!$C15*12),0)+IF((BZ$5-$BI$5)&lt;=(Assumptions!$C15*12),$BI48/(Assumptions!$C15*12),0)+IF((BZ$5-$BJ$5)&lt;=(Assumptions!$C15*12),$BJ48/(Assumptions!$C15*12),0)+IF((BZ$5-$BK$5)&lt;=(Assumptions!$C15*12),$BK48/(Assumptions!$C15*12),0)+IF((BZ$5-$BL$5)&lt;=(Assumptions!$C15*12),$BL48/(Assumptions!$C15*12),0)+IF((BZ$5-$BM$5)&lt;=(Assumptions!$C15*12),$BM48/(Assumptions!$C15*12),0)+IF((BZ$5-$BN$5)&lt;=(Assumptions!$C15*12),$BN48/(Assumptions!$C15*12),0)+IF((BZ$5-$BO$5)&lt;=(Assumptions!$C15*12),$BO48/(Assumptions!$C15*12),0)+IF((BZ$5-$BP$5)&lt;=(Assumptions!$C15*12),$BP48/(Assumptions!$C15*12),0)+IF((BZ$5-$BQ$5)&lt;=(Assumptions!$C15*12),$BQ48/(Assumptions!$C15*12),0)+IF((BZ$5-$BR$5)&lt;=(Assumptions!$C15*12),$BR48/(Assumptions!$C15*12),0)+IF((BZ$5-$BS$5)&lt;=(Assumptions!$C15*12),$BS48/(Assumptions!$C15*12),0)+IF((BZ$5-$BT$5)&lt;=(Assumptions!$C15*12),$BT48/(Assumptions!$C15*12),0)+IF((BZ$5-$BU$5)&lt;=(Assumptions!$C15*12),$BU48/(Assumptions!$C15*12),0)+IF((BZ$5-$BV$5)&lt;=(Assumptions!$C15*12),$BV48/(Assumptions!$C15*12),0)+IF((BZ$5-$BW$5)&lt;=(Assumptions!$C15*12),$BW48/(Assumptions!$C15*12),0)+IF((BZ$5-$BX$5)&lt;=(Assumptions!$C15*12),$BX48/(Assumptions!$C15*12),0)+IF((BZ$5-$BY$5)&lt;=(Assumptions!$C15*12),$BY48/(Assumptions!$C15*12),0)</f>
        <v>0</v>
      </c>
      <c r="CA60" s="557">
        <f>IF((CA$5-$D$5)&lt;=(Assumptions!$C15*12),$D48/(Assumptions!$C15*12),0)+IF((CA$5-$E$5)&lt;=(Assumptions!$C15*12),$E48/(Assumptions!$C15*12),0)+IF((CA$5-$F$5)&lt;=(Assumptions!$C15*12),$F48/(Assumptions!$C15*12),0)+IF((CA$5-$G$5)&lt;=(Assumptions!$C15*12),$G48/(Assumptions!$C15*12),0)+IF((CA$5-$H$5)&lt;=(Assumptions!$C15*12),$H48/(Assumptions!$C15*12),0)+IF((CA$5-$I$5)&lt;=(Assumptions!$C15*12),$I48/(Assumptions!$C15*12),0)+IF((CA$5-$J$5)&lt;=(Assumptions!$C15*12),$J48/(Assumptions!$C15*12),0)+IF((CA$5-$K$5)&lt;=(Assumptions!$C15*12),$K48/(Assumptions!$C15*12),0)+IF((CA$5-$L$5)&lt;=(Assumptions!$C15*12),$L48/(Assumptions!$C15*12),0)+IF((CA$5-$M$5)&lt;=(Assumptions!$C15*12),$M48/(Assumptions!$C15*12),0)+IF((CA$5-$N$5)&lt;=(Assumptions!$C15*12),$N48/(Assumptions!$C15*12),0)+IF((CA$5-$O$5)&lt;=(Assumptions!$C15*12),$O48/(Assumptions!$C15*12),0)+IF((CA$5-$P$5)&lt;=(Assumptions!$C15*12),$P48/(Assumptions!$C15*12),0)+IF((CA$5-$Q$5)&lt;=(Assumptions!$C15*12),$Q48/(Assumptions!$C15*12),0)+IF((CA$5-$R$5)&lt;=(Assumptions!$C15*12),$R48/(Assumptions!$C15*12),0)+IF((CA$5-$S$5)&lt;=(Assumptions!$C15*12),$S48/(Assumptions!$C15*12),0)+IF((CA$5-$T$5)&lt;=(Assumptions!$C15*12),$T48/(Assumptions!$C15*12),0)+IF((CA$5-$U$5)&lt;=(Assumptions!$C15*12),$U48/(Assumptions!$C15*12),0)+IF((CA$5-$V$5)&lt;=(Assumptions!$C15*12),$V48/(Assumptions!$C15*12),0)+IF((CA$5-$W$5)&lt;=(Assumptions!$C15*12),$W48/(Assumptions!$C15*12),0)+IF((CA$5-$X$5)&lt;=(Assumptions!$C15*12),$X48/(Assumptions!$C15*12),0)+IF((CA$5-$Y$5)&lt;=(Assumptions!$C15*12),$Y48/(Assumptions!$C15*12),0)+IF((CA$5-$Z$5)&lt;=(Assumptions!$C15*12),$Z48/(Assumptions!$C15*12),0)+IF((CA$5-$AA$5)&lt;=(Assumptions!$C15*12),$AA48/(Assumptions!$C15*12),0)+IF((CA$5-$AB$5)&lt;=(Assumptions!$C15*12),$AB48/(Assumptions!$C15*12),0)+IF((CA$5-$AC$5)&lt;=(Assumptions!$C15*12),$AC48/(Assumptions!$C15*12),0)+IF((CA$5-$AD$5)&lt;=(Assumptions!$C15*12),$AD48/(Assumptions!$C15*12),0)+IF((CA$5-$AE$5)&lt;=(Assumptions!$C15*12),$AE48/(Assumptions!$C15*12),0)+IF((CA$5-$AF$5)&lt;=(Assumptions!$C15*12),$AF48/(Assumptions!$C15*12),0)+IF((CA$5-$AG$5)&lt;=(Assumptions!$C15*12),$AG48/(Assumptions!$C15*12),0)+IF((CA$5-$AH$5)&lt;=(Assumptions!$C15*12),$AH48/(Assumptions!$C15*12),0)+IF((CA$5-$AI$5)&lt;=(Assumptions!$C15*12),$AI48/(Assumptions!$C15*12),0)+IF((CA$5-$AJ$5)&lt;=(Assumptions!$C15*12),$AJ48/(Assumptions!$C15*12),0)+IF((CA$5-$AK$5)&lt;=(Assumptions!$C15*12),$AK48/(Assumptions!$C15*12),0)+IF((CA$5-$AL$5)&lt;=(Assumptions!$C15*12),$AL48/(Assumptions!$C15*12),0)+IF((CA$5-$AM$5)&lt;=(Assumptions!$C15*12),$AM48/(Assumptions!$C15*12),0)+IF((CA$5-$AN$5)&lt;=(Assumptions!$C15*12),$AN48/(Assumptions!$C15*12),0)+IF((CA$5-$AO$5)&lt;=(Assumptions!$C15*12),$AO48/(Assumptions!$C15*12),0)+IF((CA$5-$AP$5)&lt;=(Assumptions!$C15*12),$AP48/(Assumptions!$C15*12),0)+IF((CA$5-$AQ$5)&lt;=(Assumptions!$C15*12),$AQ48/(Assumptions!$C15*12),0)+IF((CA$5-$AR$5)&lt;=(Assumptions!$C15*12),$AR48/(Assumptions!$C15*12),0)+IF((CA$5-$AS$5)&lt;=(Assumptions!$C15*12),$AS48/(Assumptions!$C15*12),0)+IF((CA$5-$AT$5)&lt;=(Assumptions!$C15*12),$AT48/(Assumptions!$C15*12),0)+IF((CA$5-$AU$5)&lt;=(Assumptions!$C15*12),$AU48/(Assumptions!$C15*12),0)+IF((CA$5-$AV$5)&lt;=(Assumptions!$C15*12),$AV48/(Assumptions!$C15*12),0)+IF((CA$5-$AW$5)&lt;=(Assumptions!$C15*12),$AW48/(Assumptions!$C15*12),0)+IF((CA$5-$AX$5)&lt;=(Assumptions!$C15*12),$AX48/(Assumptions!$C15*12),0)+IF((CA$5-$AY$5)&lt;=(Assumptions!$C15*12),$AY48/(Assumptions!$C15*12),0)+IF((CA$5-$AZ$5)&lt;=(Assumptions!$C15*12),$AZ48/(Assumptions!$C15*12),0)+IF((CA$5-$BA$5)&lt;=(Assumptions!$C15*12),$BA48/(Assumptions!$C15*12),0)+IF((CA$5-$BB$5)&lt;=(Assumptions!$C15*12),$BB48/(Assumptions!$C15*12),0)+IF((CA$5-$BC$5)&lt;=(Assumptions!$C15*12),$BC48/(Assumptions!$C15*12),0)+IF((CA$5-$BD$5)&lt;=(Assumptions!$C15*12),$BD48/(Assumptions!$C15*12),0)+IF((CA$5-$BE$5)&lt;=(Assumptions!$C15*12),$BE48/(Assumptions!$C15*12),0)+IF((CA$5-$BF$5)&lt;=(Assumptions!$C15*12),$BF48/(Assumptions!$C15*12),0)+IF((CA$5-$BG$5)&lt;=(Assumptions!$C15*12),$BG48/(Assumptions!$C15*12),0)+IF((CA$5-$BH$5)&lt;=(Assumptions!$C15*12),$BH48/(Assumptions!$C15*12),0)+IF((CA$5-$BI$5)&lt;=(Assumptions!$C15*12),$BI48/(Assumptions!$C15*12),0)+IF((CA$5-$BJ$5)&lt;=(Assumptions!$C15*12),$BJ48/(Assumptions!$C15*12),0)+IF((CA$5-$BK$5)&lt;=(Assumptions!$C15*12),$BK48/(Assumptions!$C15*12),0)+IF((CA$5-$BL$5)&lt;=(Assumptions!$C15*12),$BL48/(Assumptions!$C15*12),0)+IF((CA$5-$BM$5)&lt;=(Assumptions!$C15*12),$BM48/(Assumptions!$C15*12),0)+IF((CA$5-$BN$5)&lt;=(Assumptions!$C15*12),$BN48/(Assumptions!$C15*12),0)+IF((CA$5-$BO$5)&lt;=(Assumptions!$C15*12),$BO48/(Assumptions!$C15*12),0)+IF((CA$5-$BP$5)&lt;=(Assumptions!$C15*12),$BP48/(Assumptions!$C15*12),0)+IF((CA$5-$BQ$5)&lt;=(Assumptions!$C15*12),$BQ48/(Assumptions!$C15*12),0)+IF((CA$5-$BR$5)&lt;=(Assumptions!$C15*12),$BR48/(Assumptions!$C15*12),0)+IF((CA$5-$BS$5)&lt;=(Assumptions!$C15*12),$BS48/(Assumptions!$C15*12),0)+IF((CA$5-$BT$5)&lt;=(Assumptions!$C15*12),$BT48/(Assumptions!$C15*12),0)+IF((CA$5-$BU$5)&lt;=(Assumptions!$C15*12),$BU48/(Assumptions!$C15*12),0)+IF((CA$5-$BV$5)&lt;=(Assumptions!$C15*12),$BV48/(Assumptions!$C15*12),0)+IF((CA$5-$BW$5)&lt;=(Assumptions!$C15*12),$BW48/(Assumptions!$C15*12),0)+IF((CA$5-$BX$5)&lt;=(Assumptions!$C15*12),$BX48/(Assumptions!$C15*12),0)+IF((CA$5-$BY$5)&lt;=(Assumptions!$C15*12),$BY48/(Assumptions!$C15*12),0)+IF((CA$5-$BZ$5)&lt;=(Assumptions!$C15*12),$BZ48/(Assumptions!$C15*12),0)</f>
        <v>0</v>
      </c>
      <c r="CB60" s="557">
        <f>IF((CB$5-$D$5)&lt;=(Assumptions!$C15*12),$D48/(Assumptions!$C15*12),0)+IF((CB$5-$E$5)&lt;=(Assumptions!$C15*12),$E48/(Assumptions!$C15*12),0)+IF((CB$5-$F$5)&lt;=(Assumptions!$C15*12),$F48/(Assumptions!$C15*12),0)+IF((CB$5-$G$5)&lt;=(Assumptions!$C15*12),$G48/(Assumptions!$C15*12),0)+IF((CB$5-$H$5)&lt;=(Assumptions!$C15*12),$H48/(Assumptions!$C15*12),0)+IF((CB$5-$I$5)&lt;=(Assumptions!$C15*12),$I48/(Assumptions!$C15*12),0)+IF((CB$5-$J$5)&lt;=(Assumptions!$C15*12),$J48/(Assumptions!$C15*12),0)+IF((CB$5-$K$5)&lt;=(Assumptions!$C15*12),$K48/(Assumptions!$C15*12),0)+IF((CB$5-$L$5)&lt;=(Assumptions!$C15*12),$L48/(Assumptions!$C15*12),0)+IF((CB$5-$M$5)&lt;=(Assumptions!$C15*12),$M48/(Assumptions!$C15*12),0)+IF((CB$5-$N$5)&lt;=(Assumptions!$C15*12),$N48/(Assumptions!$C15*12),0)+IF((CB$5-$O$5)&lt;=(Assumptions!$C15*12),$O48/(Assumptions!$C15*12),0)+IF((CB$5-$P$5)&lt;=(Assumptions!$C15*12),$P48/(Assumptions!$C15*12),0)+IF((CB$5-$Q$5)&lt;=(Assumptions!$C15*12),$Q48/(Assumptions!$C15*12),0)+IF((CB$5-$R$5)&lt;=(Assumptions!$C15*12),$R48/(Assumptions!$C15*12),0)+IF((CB$5-$S$5)&lt;=(Assumptions!$C15*12),$S48/(Assumptions!$C15*12),0)+IF((CB$5-$T$5)&lt;=(Assumptions!$C15*12),$T48/(Assumptions!$C15*12),0)+IF((CB$5-$U$5)&lt;=(Assumptions!$C15*12),$U48/(Assumptions!$C15*12),0)+IF((CB$5-$V$5)&lt;=(Assumptions!$C15*12),$V48/(Assumptions!$C15*12),0)+IF((CB$5-$W$5)&lt;=(Assumptions!$C15*12),$W48/(Assumptions!$C15*12),0)+IF((CB$5-$X$5)&lt;=(Assumptions!$C15*12),$X48/(Assumptions!$C15*12),0)+IF((CB$5-$Y$5)&lt;=(Assumptions!$C15*12),$Y48/(Assumptions!$C15*12),0)+IF((CB$5-$Z$5)&lt;=(Assumptions!$C15*12),$Z48/(Assumptions!$C15*12),0)+IF((CB$5-$AA$5)&lt;=(Assumptions!$C15*12),$AA48/(Assumptions!$C15*12),0)+IF((CB$5-$AB$5)&lt;=(Assumptions!$C15*12),$AB48/(Assumptions!$C15*12),0)+IF((CB$5-$AC$5)&lt;=(Assumptions!$C15*12),$AC48/(Assumptions!$C15*12),0)+IF((CB$5-$AD$5)&lt;=(Assumptions!$C15*12),$AD48/(Assumptions!$C15*12),0)+IF((CB$5-$AE$5)&lt;=(Assumptions!$C15*12),$AE48/(Assumptions!$C15*12),0)+IF((CB$5-$AF$5)&lt;=(Assumptions!$C15*12),$AF48/(Assumptions!$C15*12),0)+IF((CB$5-$AG$5)&lt;=(Assumptions!$C15*12),$AG48/(Assumptions!$C15*12),0)+IF((CB$5-$AH$5)&lt;=(Assumptions!$C15*12),$AH48/(Assumptions!$C15*12),0)+IF((CB$5-$AI$5)&lt;=(Assumptions!$C15*12),$AI48/(Assumptions!$C15*12),0)+IF((CB$5-$AJ$5)&lt;=(Assumptions!$C15*12),$AJ48/(Assumptions!$C15*12),0)+IF((CB$5-$AK$5)&lt;=(Assumptions!$C15*12),$AK48/(Assumptions!$C15*12),0)+IF((CB$5-$AL$5)&lt;=(Assumptions!$C15*12),$AL48/(Assumptions!$C15*12),0)+IF((CB$5-$AM$5)&lt;=(Assumptions!$C15*12),$AM48/(Assumptions!$C15*12),0)+IF((CB$5-$AN$5)&lt;=(Assumptions!$C15*12),$AN48/(Assumptions!$C15*12),0)+IF((CB$5-$AO$5)&lt;=(Assumptions!$C15*12),$AO48/(Assumptions!$C15*12),0)+IF((CB$5-$AP$5)&lt;=(Assumptions!$C15*12),$AP48/(Assumptions!$C15*12),0)+IF((CB$5-$AQ$5)&lt;=(Assumptions!$C15*12),$AQ48/(Assumptions!$C15*12),0)+IF((CB$5-$AR$5)&lt;=(Assumptions!$C15*12),$AR48/(Assumptions!$C15*12),0)+IF((CB$5-$AS$5)&lt;=(Assumptions!$C15*12),$AS48/(Assumptions!$C15*12),0)+IF((CB$5-$AT$5)&lt;=(Assumptions!$C15*12),$AT48/(Assumptions!$C15*12),0)+IF((CB$5-$AU$5)&lt;=(Assumptions!$C15*12),$AU48/(Assumptions!$C15*12),0)+IF((CB$5-$AV$5)&lt;=(Assumptions!$C15*12),$AV48/(Assumptions!$C15*12),0)+IF((CB$5-$AW$5)&lt;=(Assumptions!$C15*12),$AW48/(Assumptions!$C15*12),0)+IF((CB$5-$AX$5)&lt;=(Assumptions!$C15*12),$AX48/(Assumptions!$C15*12),0)+IF((CB$5-$AY$5)&lt;=(Assumptions!$C15*12),$AY48/(Assumptions!$C15*12),0)+IF((CB$5-$AZ$5)&lt;=(Assumptions!$C15*12),$AZ48/(Assumptions!$C15*12),0)+IF((CB$5-$BA$5)&lt;=(Assumptions!$C15*12),$BA48/(Assumptions!$C15*12),0)+IF((CB$5-$BB$5)&lt;=(Assumptions!$C15*12),$BB48/(Assumptions!$C15*12),0)+IF((CB$5-$BC$5)&lt;=(Assumptions!$C15*12),$BC48/(Assumptions!$C15*12),0)+IF((CB$5-$BD$5)&lt;=(Assumptions!$C15*12),$BD48/(Assumptions!$C15*12),0)+IF((CB$5-$BE$5)&lt;=(Assumptions!$C15*12),$BE48/(Assumptions!$C15*12),0)+IF((CB$5-$BF$5)&lt;=(Assumptions!$C15*12),$BF48/(Assumptions!$C15*12),0)+IF((CB$5-$BG$5)&lt;=(Assumptions!$C15*12),$BG48/(Assumptions!$C15*12),0)+IF((CB$5-$BH$5)&lt;=(Assumptions!$C15*12),$BH48/(Assumptions!$C15*12),0)+IF((CB$5-$BI$5)&lt;=(Assumptions!$C15*12),$BI48/(Assumptions!$C15*12),0)+IF((CB$5-$BJ$5)&lt;=(Assumptions!$C15*12),$BJ48/(Assumptions!$C15*12),0)+IF((CB$5-$BK$5)&lt;=(Assumptions!$C15*12),$BK48/(Assumptions!$C15*12),0)+IF((CB$5-$BL$5)&lt;=(Assumptions!$C15*12),$BL48/(Assumptions!$C15*12),0)+IF((CB$5-$BM$5)&lt;=(Assumptions!$C15*12),$BM48/(Assumptions!$C15*12),0)+IF((CB$5-$BN$5)&lt;=(Assumptions!$C15*12),$BN48/(Assumptions!$C15*12),0)+IF((CB$5-$BO$5)&lt;=(Assumptions!$C15*12),$BO48/(Assumptions!$C15*12),0)+IF((CB$5-$BP$5)&lt;=(Assumptions!$C15*12),$BP48/(Assumptions!$C15*12),0)+IF((CB$5-$BQ$5)&lt;=(Assumptions!$C15*12),$BQ48/(Assumptions!$C15*12),0)+IF((CB$5-$BR$5)&lt;=(Assumptions!$C15*12),$BR48/(Assumptions!$C15*12),0)+IF((CB$5-$BS$5)&lt;=(Assumptions!$C15*12),$BS48/(Assumptions!$C15*12),0)+IF((CB$5-$BT$5)&lt;=(Assumptions!$C15*12),$BT48/(Assumptions!$C15*12),0)+IF((CB$5-$BU$5)&lt;=(Assumptions!$C15*12),$BU48/(Assumptions!$C15*12),0)+IF((CB$5-$BV$5)&lt;=(Assumptions!$C15*12),$BV48/(Assumptions!$C15*12),0)+IF((CB$5-$BW$5)&lt;=(Assumptions!$C15*12),$BW48/(Assumptions!$C15*12),0)+IF((CB$5-$BX$5)&lt;=(Assumptions!$C15*12),$BX48/(Assumptions!$C15*12),0)+IF((CB$5-$BY$5)&lt;=(Assumptions!$C15*12),$BY48/(Assumptions!$C15*12),0)+IF((CB$5-$BZ$5)&lt;=(Assumptions!$C15*12),$BZ48/(Assumptions!$C15*12),0)+IF((CB$5-$CA$5)&lt;=(Assumptions!$C15*12),$CA48/(Assumptions!$C15*12),0)</f>
        <v>0</v>
      </c>
      <c r="CC60" s="557">
        <f>IF((CC$5-$D$5)&lt;=(Assumptions!$C15*12),$D48/(Assumptions!$C15*12),0)+IF((CC$5-$E$5)&lt;=(Assumptions!$C15*12),$E48/(Assumptions!$C15*12),0)+IF((CC$5-$F$5)&lt;=(Assumptions!$C15*12),$F48/(Assumptions!$C15*12),0)+IF((CC$5-$G$5)&lt;=(Assumptions!$C15*12),$G48/(Assumptions!$C15*12),0)+IF((CC$5-$H$5)&lt;=(Assumptions!$C15*12),$H48/(Assumptions!$C15*12),0)+IF((CC$5-$I$5)&lt;=(Assumptions!$C15*12),$I48/(Assumptions!$C15*12),0)+IF((CC$5-$J$5)&lt;=(Assumptions!$C15*12),$J48/(Assumptions!$C15*12),0)+IF((CC$5-$K$5)&lt;=(Assumptions!$C15*12),$K48/(Assumptions!$C15*12),0)+IF((CC$5-$L$5)&lt;=(Assumptions!$C15*12),$L48/(Assumptions!$C15*12),0)+IF((CC$5-$M$5)&lt;=(Assumptions!$C15*12),$M48/(Assumptions!$C15*12),0)+IF((CC$5-$N$5)&lt;=(Assumptions!$C15*12),$N48/(Assumptions!$C15*12),0)+IF((CC$5-$O$5)&lt;=(Assumptions!$C15*12),$O48/(Assumptions!$C15*12),0)+IF((CC$5-$P$5)&lt;=(Assumptions!$C15*12),$P48/(Assumptions!$C15*12),0)+IF((CC$5-$Q$5)&lt;=(Assumptions!$C15*12),$Q48/(Assumptions!$C15*12),0)+IF((CC$5-$R$5)&lt;=(Assumptions!$C15*12),$R48/(Assumptions!$C15*12),0)+IF((CC$5-$S$5)&lt;=(Assumptions!$C15*12),$S48/(Assumptions!$C15*12),0)+IF((CC$5-$T$5)&lt;=(Assumptions!$C15*12),$T48/(Assumptions!$C15*12),0)+IF((CC$5-$U$5)&lt;=(Assumptions!$C15*12),$U48/(Assumptions!$C15*12),0)+IF((CC$5-$V$5)&lt;=(Assumptions!$C15*12),$V48/(Assumptions!$C15*12),0)+IF((CC$5-$W$5)&lt;=(Assumptions!$C15*12),$W48/(Assumptions!$C15*12),0)+IF((CC$5-$X$5)&lt;=(Assumptions!$C15*12),$X48/(Assumptions!$C15*12),0)+IF((CC$5-$Y$5)&lt;=(Assumptions!$C15*12),$Y48/(Assumptions!$C15*12),0)+IF((CC$5-$Z$5)&lt;=(Assumptions!$C15*12),$Z48/(Assumptions!$C15*12),0)+IF((CC$5-$AA$5)&lt;=(Assumptions!$C15*12),$AA48/(Assumptions!$C15*12),0)+IF((CC$5-$AB$5)&lt;=(Assumptions!$C15*12),$AB48/(Assumptions!$C15*12),0)+IF((CC$5-$AC$5)&lt;=(Assumptions!$C15*12),$AC48/(Assumptions!$C15*12),0)+IF((CC$5-$AD$5)&lt;=(Assumptions!$C15*12),$AD48/(Assumptions!$C15*12),0)+IF((CC$5-$AE$5)&lt;=(Assumptions!$C15*12),$AE48/(Assumptions!$C15*12),0)+IF((CC$5-$AF$5)&lt;=(Assumptions!$C15*12),$AF48/(Assumptions!$C15*12),0)+IF((CC$5-$AG$5)&lt;=(Assumptions!$C15*12),$AG48/(Assumptions!$C15*12),0)+IF((CC$5-$AH$5)&lt;=(Assumptions!$C15*12),$AH48/(Assumptions!$C15*12),0)+IF((CC$5-$AI$5)&lt;=(Assumptions!$C15*12),$AI48/(Assumptions!$C15*12),0)+IF((CC$5-$AJ$5)&lt;=(Assumptions!$C15*12),$AJ48/(Assumptions!$C15*12),0)+IF((CC$5-$AK$5)&lt;=(Assumptions!$C15*12),$AK48/(Assumptions!$C15*12),0)+IF((CC$5-$AL$5)&lt;=(Assumptions!$C15*12),$AL48/(Assumptions!$C15*12),0)+IF((CC$5-$AM$5)&lt;=(Assumptions!$C15*12),$AM48/(Assumptions!$C15*12),0)+IF((CC$5-$AN$5)&lt;=(Assumptions!$C15*12),$AN48/(Assumptions!$C15*12),0)+IF((CC$5-$AO$5)&lt;=(Assumptions!$C15*12),$AO48/(Assumptions!$C15*12),0)+IF((CC$5-$AP$5)&lt;=(Assumptions!$C15*12),$AP48/(Assumptions!$C15*12),0)+IF((CC$5-$AQ$5)&lt;=(Assumptions!$C15*12),$AQ48/(Assumptions!$C15*12),0)+IF((CC$5-$AR$5)&lt;=(Assumptions!$C15*12),$AR48/(Assumptions!$C15*12),0)+IF((CC$5-$AS$5)&lt;=(Assumptions!$C15*12),$AS48/(Assumptions!$C15*12),0)+IF((CC$5-$AT$5)&lt;=(Assumptions!$C15*12),$AT48/(Assumptions!$C15*12),0)+IF((CC$5-$AU$5)&lt;=(Assumptions!$C15*12),$AU48/(Assumptions!$C15*12),0)+IF((CC$5-$AV$5)&lt;=(Assumptions!$C15*12),$AV48/(Assumptions!$C15*12),0)+IF((CC$5-$AW$5)&lt;=(Assumptions!$C15*12),$AW48/(Assumptions!$C15*12),0)+IF((CC$5-$AX$5)&lt;=(Assumptions!$C15*12),$AX48/(Assumptions!$C15*12),0)+IF((CC$5-$AY$5)&lt;=(Assumptions!$C15*12),$AY48/(Assumptions!$C15*12),0)+IF((CC$5-$AZ$5)&lt;=(Assumptions!$C15*12),$AZ48/(Assumptions!$C15*12),0)+IF((CC$5-$BA$5)&lt;=(Assumptions!$C15*12),$BA48/(Assumptions!$C15*12),0)+IF((CC$5-$BB$5)&lt;=(Assumptions!$C15*12),$BB48/(Assumptions!$C15*12),0)+IF((CC$5-$BC$5)&lt;=(Assumptions!$C15*12),$BC48/(Assumptions!$C15*12),0)+IF((CC$5-$BD$5)&lt;=(Assumptions!$C15*12),$BD48/(Assumptions!$C15*12),0)+IF((CC$5-$BE$5)&lt;=(Assumptions!$C15*12),$BE48/(Assumptions!$C15*12),0)+IF((CC$5-$BF$5)&lt;=(Assumptions!$C15*12),$BF48/(Assumptions!$C15*12),0)+IF((CC$5-$BG$5)&lt;=(Assumptions!$C15*12),$BG48/(Assumptions!$C15*12),0)+IF((CC$5-$BH$5)&lt;=(Assumptions!$C15*12),$BH48/(Assumptions!$C15*12),0)+IF((CC$5-$BI$5)&lt;=(Assumptions!$C15*12),$BI48/(Assumptions!$C15*12),0)+IF((CC$5-$BJ$5)&lt;=(Assumptions!$C15*12),$BJ48/(Assumptions!$C15*12),0)+IF((CC$5-$BK$5)&lt;=(Assumptions!$C15*12),$BK48/(Assumptions!$C15*12),0)+IF((CC$5-$BL$5)&lt;=(Assumptions!$C15*12),$BL48/(Assumptions!$C15*12),0)+IF((CC$5-$BM$5)&lt;=(Assumptions!$C15*12),$BM48/(Assumptions!$C15*12),0)+IF((CC$5-$BN$5)&lt;=(Assumptions!$C15*12),$BN48/(Assumptions!$C15*12),0)+IF((CC$5-$BO$5)&lt;=(Assumptions!$C15*12),$BO48/(Assumptions!$C15*12),0)+IF((CC$5-$BP$5)&lt;=(Assumptions!$C15*12),$BP48/(Assumptions!$C15*12),0)+IF((CC$5-$BQ$5)&lt;=(Assumptions!$C15*12),$BQ48/(Assumptions!$C15*12),0)+IF((CC$5-$BR$5)&lt;=(Assumptions!$C15*12),$BR48/(Assumptions!$C15*12),0)+IF((CC$5-$BS$5)&lt;=(Assumptions!$C15*12),$BS48/(Assumptions!$C15*12),0)+IF((CC$5-$BT$5)&lt;=(Assumptions!$C15*12),$BT48/(Assumptions!$C15*12),0)+IF((CC$5-$BU$5)&lt;=(Assumptions!$C15*12),$BU48/(Assumptions!$C15*12),0)+IF((CC$5-$BV$5)&lt;=(Assumptions!$C15*12),$BV48/(Assumptions!$C15*12),0)+IF((CC$5-$BW$5)&lt;=(Assumptions!$C15*12),$BW48/(Assumptions!$C15*12),0)+IF((CC$5-$BX$5)&lt;=(Assumptions!$C15*12),$BX48/(Assumptions!$C15*12),0)+IF((CC$5-$BY$5)&lt;=(Assumptions!$C15*12),$BY48/(Assumptions!$C15*12),0)+IF((CC$5-$BZ$5)&lt;=(Assumptions!$C15*12),$BZ48/(Assumptions!$C15*12),0)+IF((CC$5-$CA$5)&lt;=(Assumptions!$C15*12),$CA48/(Assumptions!$C15*12),0)+IF((CC$5-$CB$5)&lt;=(Assumptions!$C15*12),$CB48/(Assumptions!$C15*12),0)</f>
        <v>0</v>
      </c>
      <c r="CD60" s="557">
        <f>IF((CD$5-$D$5)&lt;=(Assumptions!$C15*12),$D48/(Assumptions!$C15*12),0)+IF((CD$5-$E$5)&lt;=(Assumptions!$C15*12),$E48/(Assumptions!$C15*12),0)+IF((CD$5-$F$5)&lt;=(Assumptions!$C15*12),$F48/(Assumptions!$C15*12),0)+IF((CD$5-$G$5)&lt;=(Assumptions!$C15*12),$G48/(Assumptions!$C15*12),0)+IF((CD$5-$H$5)&lt;=(Assumptions!$C15*12),$H48/(Assumptions!$C15*12),0)+IF((CD$5-$I$5)&lt;=(Assumptions!$C15*12),$I48/(Assumptions!$C15*12),0)+IF((CD$5-$J$5)&lt;=(Assumptions!$C15*12),$J48/(Assumptions!$C15*12),0)+IF((CD$5-$K$5)&lt;=(Assumptions!$C15*12),$K48/(Assumptions!$C15*12),0)+IF((CD$5-$L$5)&lt;=(Assumptions!$C15*12),$L48/(Assumptions!$C15*12),0)+IF((CD$5-$M$5)&lt;=(Assumptions!$C15*12),$M48/(Assumptions!$C15*12),0)+IF((CD$5-$N$5)&lt;=(Assumptions!$C15*12),$N48/(Assumptions!$C15*12),0)+IF((CD$5-$O$5)&lt;=(Assumptions!$C15*12),$O48/(Assumptions!$C15*12),0)+IF((CD$5-$P$5)&lt;=(Assumptions!$C15*12),$P48/(Assumptions!$C15*12),0)+IF((CD$5-$Q$5)&lt;=(Assumptions!$C15*12),$Q48/(Assumptions!$C15*12),0)+IF((CD$5-$R$5)&lt;=(Assumptions!$C15*12),$R48/(Assumptions!$C15*12),0)+IF((CD$5-$S$5)&lt;=(Assumptions!$C15*12),$S48/(Assumptions!$C15*12),0)+IF((CD$5-$T$5)&lt;=(Assumptions!$C15*12),$T48/(Assumptions!$C15*12),0)+IF((CD$5-$U$5)&lt;=(Assumptions!$C15*12),$U48/(Assumptions!$C15*12),0)+IF((CD$5-$V$5)&lt;=(Assumptions!$C15*12),$V48/(Assumptions!$C15*12),0)+IF((CD$5-$W$5)&lt;=(Assumptions!$C15*12),$W48/(Assumptions!$C15*12),0)+IF((CD$5-$X$5)&lt;=(Assumptions!$C15*12),$X48/(Assumptions!$C15*12),0)+IF((CD$5-$Y$5)&lt;=(Assumptions!$C15*12),$Y48/(Assumptions!$C15*12),0)+IF((CD$5-$Z$5)&lt;=(Assumptions!$C15*12),$Z48/(Assumptions!$C15*12),0)+IF((CD$5-$AA$5)&lt;=(Assumptions!$C15*12),$AA48/(Assumptions!$C15*12),0)+IF((CD$5-$AB$5)&lt;=(Assumptions!$C15*12),$AB48/(Assumptions!$C15*12),0)+IF((CD$5-$AC$5)&lt;=(Assumptions!$C15*12),$AC48/(Assumptions!$C15*12),0)+IF((CD$5-$AD$5)&lt;=(Assumptions!$C15*12),$AD48/(Assumptions!$C15*12),0)+IF((CD$5-$AE$5)&lt;=(Assumptions!$C15*12),$AE48/(Assumptions!$C15*12),0)+IF((CD$5-$AF$5)&lt;=(Assumptions!$C15*12),$AF48/(Assumptions!$C15*12),0)+IF((CD$5-$AG$5)&lt;=(Assumptions!$C15*12),$AG48/(Assumptions!$C15*12),0)+IF((CD$5-$AH$5)&lt;=(Assumptions!$C15*12),$AH48/(Assumptions!$C15*12),0)+IF((CD$5-$AI$5)&lt;=(Assumptions!$C15*12),$AI48/(Assumptions!$C15*12),0)+IF((CD$5-$AJ$5)&lt;=(Assumptions!$C15*12),$AJ48/(Assumptions!$C15*12),0)+IF((CD$5-$AK$5)&lt;=(Assumptions!$C15*12),$AK48/(Assumptions!$C15*12),0)+IF((CD$5-$AL$5)&lt;=(Assumptions!$C15*12),$AL48/(Assumptions!$C15*12),0)+IF((CD$5-$AM$5)&lt;=(Assumptions!$C15*12),$AM48/(Assumptions!$C15*12),0)+IF((CD$5-$AN$5)&lt;=(Assumptions!$C15*12),$AN48/(Assumptions!$C15*12),0)+IF((CD$5-$AO$5)&lt;=(Assumptions!$C15*12),$AO48/(Assumptions!$C15*12),0)+IF((CD$5-$AP$5)&lt;=(Assumptions!$C15*12),$AP48/(Assumptions!$C15*12),0)+IF((CD$5-$AQ$5)&lt;=(Assumptions!$C15*12),$AQ48/(Assumptions!$C15*12),0)+IF((CD$5-$AR$5)&lt;=(Assumptions!$C15*12),$AR48/(Assumptions!$C15*12),0)+IF((CD$5-$AS$5)&lt;=(Assumptions!$C15*12),$AS48/(Assumptions!$C15*12),0)+IF((CD$5-$AT$5)&lt;=(Assumptions!$C15*12),$AT48/(Assumptions!$C15*12),0)+IF((CD$5-$AU$5)&lt;=(Assumptions!$C15*12),$AU48/(Assumptions!$C15*12),0)+IF((CD$5-$AV$5)&lt;=(Assumptions!$C15*12),$AV48/(Assumptions!$C15*12),0)+IF((CD$5-$AW$5)&lt;=(Assumptions!$C15*12),$AW48/(Assumptions!$C15*12),0)+IF((CD$5-$AX$5)&lt;=(Assumptions!$C15*12),$AX48/(Assumptions!$C15*12),0)+IF((CD$5-$AY$5)&lt;=(Assumptions!$C15*12),$AY48/(Assumptions!$C15*12),0)+IF((CD$5-$AZ$5)&lt;=(Assumptions!$C15*12),$AZ48/(Assumptions!$C15*12),0)+IF((CD$5-$BA$5)&lt;=(Assumptions!$C15*12),$BA48/(Assumptions!$C15*12),0)+IF((CD$5-$BB$5)&lt;=(Assumptions!$C15*12),$BB48/(Assumptions!$C15*12),0)+IF((CD$5-$BC$5)&lt;=(Assumptions!$C15*12),$BC48/(Assumptions!$C15*12),0)+IF((CD$5-$BD$5)&lt;=(Assumptions!$C15*12),$BD48/(Assumptions!$C15*12),0)+IF((CD$5-$BE$5)&lt;=(Assumptions!$C15*12),$BE48/(Assumptions!$C15*12),0)+IF((CD$5-$BF$5)&lt;=(Assumptions!$C15*12),$BF48/(Assumptions!$C15*12),0)+IF((CD$5-$BG$5)&lt;=(Assumptions!$C15*12),$BG48/(Assumptions!$C15*12),0)+IF((CD$5-$BH$5)&lt;=(Assumptions!$C15*12),$BH48/(Assumptions!$C15*12),0)+IF((CD$5-$BI$5)&lt;=(Assumptions!$C15*12),$BI48/(Assumptions!$C15*12),0)+IF((CD$5-$BJ$5)&lt;=(Assumptions!$C15*12),$BJ48/(Assumptions!$C15*12),0)+IF((CD$5-$BK$5)&lt;=(Assumptions!$C15*12),$BK48/(Assumptions!$C15*12),0)+IF((CD$5-$BL$5)&lt;=(Assumptions!$C15*12),$BL48/(Assumptions!$C15*12),0)+IF((CD$5-$BM$5)&lt;=(Assumptions!$C15*12),$BM48/(Assumptions!$C15*12),0)+IF((CD$5-$BN$5)&lt;=(Assumptions!$C15*12),$BN48/(Assumptions!$C15*12),0)+IF((CD$5-$BO$5)&lt;=(Assumptions!$C15*12),$BO48/(Assumptions!$C15*12),0)+IF((CD$5-$BP$5)&lt;=(Assumptions!$C15*12),$BP48/(Assumptions!$C15*12),0)+IF((CD$5-$BQ$5)&lt;=(Assumptions!$C15*12),$BQ48/(Assumptions!$C15*12),0)+IF((CD$5-$BR$5)&lt;=(Assumptions!$C15*12),$BR48/(Assumptions!$C15*12),0)+IF((CD$5-$BS$5)&lt;=(Assumptions!$C15*12),$BS48/(Assumptions!$C15*12),0)+IF((CD$5-$BT$5)&lt;=(Assumptions!$C15*12),$BT48/(Assumptions!$C15*12),0)+IF((CD$5-$BU$5)&lt;=(Assumptions!$C15*12),$BU48/(Assumptions!$C15*12),0)+IF((CD$5-$BV$5)&lt;=(Assumptions!$C15*12),$BV48/(Assumptions!$C15*12),0)+IF((CD$5-$BW$5)&lt;=(Assumptions!$C15*12),$BW48/(Assumptions!$C15*12),0)+IF((CD$5-$BX$5)&lt;=(Assumptions!$C15*12),$BX48/(Assumptions!$C15*12),0)+IF((CD$5-$BY$5)&lt;=(Assumptions!$C15*12),$BY48/(Assumptions!$C15*12),0)+IF((CD$5-$BZ$5)&lt;=(Assumptions!$C15*12),$BZ48/(Assumptions!$C15*12),0)+IF((CD$5-$CA$5)&lt;=(Assumptions!$C15*12),$CA48/(Assumptions!$C15*12),0)+IF((CD$5-$CB$5)&lt;=(Assumptions!$C15*12),$CB48/(Assumptions!$C15*12),0)+IF((CD$5-$CC$5)&lt;=(Assumptions!$C15*12),$CC48/(Assumptions!$C15*12),0)</f>
        <v>0</v>
      </c>
      <c r="CE60" s="557">
        <f>IF((CE$5-$D$5)&lt;=(Assumptions!$C15*12),$D48/(Assumptions!$C15*12),0)+IF((CE$5-$E$5)&lt;=(Assumptions!$C15*12),$E48/(Assumptions!$C15*12),0)+IF((CE$5-$F$5)&lt;=(Assumptions!$C15*12),$F48/(Assumptions!$C15*12),0)+IF((CE$5-$G$5)&lt;=(Assumptions!$C15*12),$G48/(Assumptions!$C15*12),0)+IF((CE$5-$H$5)&lt;=(Assumptions!$C15*12),$H48/(Assumptions!$C15*12),0)+IF((CE$5-$I$5)&lt;=(Assumptions!$C15*12),$I48/(Assumptions!$C15*12),0)+IF((CE$5-$J$5)&lt;=(Assumptions!$C15*12),$J48/(Assumptions!$C15*12),0)+IF((CE$5-$K$5)&lt;=(Assumptions!$C15*12),$K48/(Assumptions!$C15*12),0)+IF((CE$5-$L$5)&lt;=(Assumptions!$C15*12),$L48/(Assumptions!$C15*12),0)+IF((CE$5-$M$5)&lt;=(Assumptions!$C15*12),$M48/(Assumptions!$C15*12),0)+IF((CE$5-$N$5)&lt;=(Assumptions!$C15*12),$N48/(Assumptions!$C15*12),0)+IF((CE$5-$O$5)&lt;=(Assumptions!$C15*12),$O48/(Assumptions!$C15*12),0)+IF((CE$5-$P$5)&lt;=(Assumptions!$C15*12),$P48/(Assumptions!$C15*12),0)+IF((CE$5-$Q$5)&lt;=(Assumptions!$C15*12),$Q48/(Assumptions!$C15*12),0)+IF((CE$5-$R$5)&lt;=(Assumptions!$C15*12),$R48/(Assumptions!$C15*12),0)+IF((CE$5-$S$5)&lt;=(Assumptions!$C15*12),$S48/(Assumptions!$C15*12),0)+IF((CE$5-$T$5)&lt;=(Assumptions!$C15*12),$T48/(Assumptions!$C15*12),0)+IF((CE$5-$U$5)&lt;=(Assumptions!$C15*12),$U48/(Assumptions!$C15*12),0)+IF((CE$5-$V$5)&lt;=(Assumptions!$C15*12),$V48/(Assumptions!$C15*12),0)+IF((CE$5-$W$5)&lt;=(Assumptions!$C15*12),$W48/(Assumptions!$C15*12),0)+IF((CE$5-$X$5)&lt;=(Assumptions!$C15*12),$X48/(Assumptions!$C15*12),0)+IF((CE$5-$Y$5)&lt;=(Assumptions!$C15*12),$Y48/(Assumptions!$C15*12),0)+IF((CE$5-$Z$5)&lt;=(Assumptions!$C15*12),$Z48/(Assumptions!$C15*12),0)+IF((CE$5-$AA$5)&lt;=(Assumptions!$C15*12),$AA48/(Assumptions!$C15*12),0)+IF((CE$5-$AB$5)&lt;=(Assumptions!$C15*12),$AB48/(Assumptions!$C15*12),0)+IF((CE$5-$AC$5)&lt;=(Assumptions!$C15*12),$AC48/(Assumptions!$C15*12),0)+IF((CE$5-$AD$5)&lt;=(Assumptions!$C15*12),$AD48/(Assumptions!$C15*12),0)+IF((CE$5-$AE$5)&lt;=(Assumptions!$C15*12),$AE48/(Assumptions!$C15*12),0)+IF((CE$5-$AF$5)&lt;=(Assumptions!$C15*12),$AF48/(Assumptions!$C15*12),0)+IF((CE$5-$AG$5)&lt;=(Assumptions!$C15*12),$AG48/(Assumptions!$C15*12),0)+IF((CE$5-$AH$5)&lt;=(Assumptions!$C15*12),$AH48/(Assumptions!$C15*12),0)+IF((CE$5-$AI$5)&lt;=(Assumptions!$C15*12),$AI48/(Assumptions!$C15*12),0)+IF((CE$5-$AJ$5)&lt;=(Assumptions!$C15*12),$AJ48/(Assumptions!$C15*12),0)+IF((CE$5-$AK$5)&lt;=(Assumptions!$C15*12),$AK48/(Assumptions!$C15*12),0)+IF((CE$5-$AL$5)&lt;=(Assumptions!$C15*12),$AL48/(Assumptions!$C15*12),0)+IF((CE$5-$AM$5)&lt;=(Assumptions!$C15*12),$AM48/(Assumptions!$C15*12),0)+IF((CE$5-$AN$5)&lt;=(Assumptions!$C15*12),$AN48/(Assumptions!$C15*12),0)+IF((CE$5-$AO$5)&lt;=(Assumptions!$C15*12),$AO48/(Assumptions!$C15*12),0)+IF((CE$5-$AP$5)&lt;=(Assumptions!$C15*12),$AP48/(Assumptions!$C15*12),0)+IF((CE$5-$AQ$5)&lt;=(Assumptions!$C15*12),$AQ48/(Assumptions!$C15*12),0)+IF((CE$5-$AR$5)&lt;=(Assumptions!$C15*12),$AR48/(Assumptions!$C15*12),0)+IF((CE$5-$AS$5)&lt;=(Assumptions!$C15*12),$AS48/(Assumptions!$C15*12),0)+IF((CE$5-$AT$5)&lt;=(Assumptions!$C15*12),$AT48/(Assumptions!$C15*12),0)+IF((CE$5-$AU$5)&lt;=(Assumptions!$C15*12),$AU48/(Assumptions!$C15*12),0)+IF((CE$5-$AV$5)&lt;=(Assumptions!$C15*12),$AV48/(Assumptions!$C15*12),0)+IF((CE$5-$AW$5)&lt;=(Assumptions!$C15*12),$AW48/(Assumptions!$C15*12),0)+IF((CE$5-$AX$5)&lt;=(Assumptions!$C15*12),$AX48/(Assumptions!$C15*12),0)+IF((CE$5-$AY$5)&lt;=(Assumptions!$C15*12),$AY48/(Assumptions!$C15*12),0)+IF((CE$5-$AZ$5)&lt;=(Assumptions!$C15*12),$AZ48/(Assumptions!$C15*12),0)+IF((CE$5-$BA$5)&lt;=(Assumptions!$C15*12),$BA48/(Assumptions!$C15*12),0)+IF((CE$5-$BB$5)&lt;=(Assumptions!$C15*12),$BB48/(Assumptions!$C15*12),0)+IF((CE$5-$BC$5)&lt;=(Assumptions!$C15*12),$BC48/(Assumptions!$C15*12),0)+IF((CE$5-$BD$5)&lt;=(Assumptions!$C15*12),$BD48/(Assumptions!$C15*12),0)+IF((CE$5-$BE$5)&lt;=(Assumptions!$C15*12),$BE48/(Assumptions!$C15*12),0)+IF((CE$5-$BF$5)&lt;=(Assumptions!$C15*12),$BF48/(Assumptions!$C15*12),0)+IF((CE$5-$BG$5)&lt;=(Assumptions!$C15*12),$BG48/(Assumptions!$C15*12),0)+IF((CE$5-$BH$5)&lt;=(Assumptions!$C15*12),$BH48/(Assumptions!$C15*12),0)+IF((CE$5-$BI$5)&lt;=(Assumptions!$C15*12),$BI48/(Assumptions!$C15*12),0)+IF((CE$5-$BJ$5)&lt;=(Assumptions!$C15*12),$BJ48/(Assumptions!$C15*12),0)+IF((CE$5-$BK$5)&lt;=(Assumptions!$C15*12),$BK48/(Assumptions!$C15*12),0)+IF((CE$5-$BL$5)&lt;=(Assumptions!$C15*12),$BL48/(Assumptions!$C15*12),0)+IF((CE$5-$BM$5)&lt;=(Assumptions!$C15*12),$BM48/(Assumptions!$C15*12),0)+IF((CE$5-$BN$5)&lt;=(Assumptions!$C15*12),$BN48/(Assumptions!$C15*12),0)+IF((CE$5-$BO$5)&lt;=(Assumptions!$C15*12),$BO48/(Assumptions!$C15*12),0)+IF((CE$5-$BP$5)&lt;=(Assumptions!$C15*12),$BP48/(Assumptions!$C15*12),0)+IF((CE$5-$BQ$5)&lt;=(Assumptions!$C15*12),$BQ48/(Assumptions!$C15*12),0)+IF((CE$5-$BR$5)&lt;=(Assumptions!$C15*12),$BR48/(Assumptions!$C15*12),0)+IF((CE$5-$BS$5)&lt;=(Assumptions!$C15*12),$BS48/(Assumptions!$C15*12),0)+IF((CE$5-$BT$5)&lt;=(Assumptions!$C15*12),$BT48/(Assumptions!$C15*12),0)+IF((CE$5-$BU$5)&lt;=(Assumptions!$C15*12),$BU48/(Assumptions!$C15*12),0)+IF((CE$5-$BV$5)&lt;=(Assumptions!$C15*12),$BV48/(Assumptions!$C15*12),0)+IF((CE$5-$BW$5)&lt;=(Assumptions!$C15*12),$BW48/(Assumptions!$C15*12),0)+IF((CE$5-$BX$5)&lt;=(Assumptions!$C15*12),$BX48/(Assumptions!$C15*12),0)+IF((CE$5-$BY$5)&lt;=(Assumptions!$C15*12),$BY48/(Assumptions!$C15*12),0)+IF((CE$5-$BZ$5)&lt;=(Assumptions!$C15*12),$BZ48/(Assumptions!$C15*12),0)+IF((CE$5-$CA$5)&lt;=(Assumptions!$C15*12),$CA48/(Assumptions!$C15*12),0)+IF((CE$5-$CB$5)&lt;=(Assumptions!$C15*12),$CB48/(Assumptions!$C15*12),0)+IF((CE$5-$CC$5)&lt;=(Assumptions!$C15*12),$CC48/(Assumptions!$C15*12),0)+IF((CE$5-$CD$5)&lt;=(Assumptions!$C15*12),$CD48/(Assumptions!$C15*12),0)</f>
        <v>0</v>
      </c>
      <c r="CF60" s="557">
        <f>IF((CF$5-$D$5)&lt;=(Assumptions!$C15*12),$D48/(Assumptions!$C15*12),0)+IF((CF$5-$E$5)&lt;=(Assumptions!$C15*12),$E48/(Assumptions!$C15*12),0)+IF((CF$5-$F$5)&lt;=(Assumptions!$C15*12),$F48/(Assumptions!$C15*12),0)+IF((CF$5-$G$5)&lt;=(Assumptions!$C15*12),$G48/(Assumptions!$C15*12),0)+IF((CF$5-$H$5)&lt;=(Assumptions!$C15*12),$H48/(Assumptions!$C15*12),0)+IF((CF$5-$I$5)&lt;=(Assumptions!$C15*12),$I48/(Assumptions!$C15*12),0)+IF((CF$5-$J$5)&lt;=(Assumptions!$C15*12),$J48/(Assumptions!$C15*12),0)+IF((CF$5-$K$5)&lt;=(Assumptions!$C15*12),$K48/(Assumptions!$C15*12),0)+IF((CF$5-$L$5)&lt;=(Assumptions!$C15*12),$L48/(Assumptions!$C15*12),0)+IF((CF$5-$M$5)&lt;=(Assumptions!$C15*12),$M48/(Assumptions!$C15*12),0)+IF((CF$5-$N$5)&lt;=(Assumptions!$C15*12),$N48/(Assumptions!$C15*12),0)+IF((CF$5-$O$5)&lt;=(Assumptions!$C15*12),$O48/(Assumptions!$C15*12),0)+IF((CF$5-$P$5)&lt;=(Assumptions!$C15*12),$P48/(Assumptions!$C15*12),0)+IF((CF$5-$Q$5)&lt;=(Assumptions!$C15*12),$Q48/(Assumptions!$C15*12),0)+IF((CF$5-$R$5)&lt;=(Assumptions!$C15*12),$R48/(Assumptions!$C15*12),0)+IF((CF$5-$S$5)&lt;=(Assumptions!$C15*12),$S48/(Assumptions!$C15*12),0)+IF((CF$5-$T$5)&lt;=(Assumptions!$C15*12),$T48/(Assumptions!$C15*12),0)+IF((CF$5-$U$5)&lt;=(Assumptions!$C15*12),$U48/(Assumptions!$C15*12),0)+IF((CF$5-$V$5)&lt;=(Assumptions!$C15*12),$V48/(Assumptions!$C15*12),0)+IF((CF$5-$W$5)&lt;=(Assumptions!$C15*12),$W48/(Assumptions!$C15*12),0)+IF((CF$5-$X$5)&lt;=(Assumptions!$C15*12),$X48/(Assumptions!$C15*12),0)+IF((CF$5-$Y$5)&lt;=(Assumptions!$C15*12),$Y48/(Assumptions!$C15*12),0)+IF((CF$5-$Z$5)&lt;=(Assumptions!$C15*12),$Z48/(Assumptions!$C15*12),0)+IF((CF$5-$AA$5)&lt;=(Assumptions!$C15*12),$AA48/(Assumptions!$C15*12),0)+IF((CF$5-$AB$5)&lt;=(Assumptions!$C15*12),$AB48/(Assumptions!$C15*12),0)+IF((CF$5-$AC$5)&lt;=(Assumptions!$C15*12),$AC48/(Assumptions!$C15*12),0)+IF((CF$5-$AD$5)&lt;=(Assumptions!$C15*12),$AD48/(Assumptions!$C15*12),0)+IF((CF$5-$AE$5)&lt;=(Assumptions!$C15*12),$AE48/(Assumptions!$C15*12),0)+IF((CF$5-$AF$5)&lt;=(Assumptions!$C15*12),$AF48/(Assumptions!$C15*12),0)+IF((CF$5-$AG$5)&lt;=(Assumptions!$C15*12),$AG48/(Assumptions!$C15*12),0)+IF((CF$5-$AH$5)&lt;=(Assumptions!$C15*12),$AH48/(Assumptions!$C15*12),0)+IF((CF$5-$AI$5)&lt;=(Assumptions!$C15*12),$AI48/(Assumptions!$C15*12),0)+IF((CF$5-$AJ$5)&lt;=(Assumptions!$C15*12),$AJ48/(Assumptions!$C15*12),0)+IF((CF$5-$AK$5)&lt;=(Assumptions!$C15*12),$AK48/(Assumptions!$C15*12),0)+IF((CF$5-$AL$5)&lt;=(Assumptions!$C15*12),$AL48/(Assumptions!$C15*12),0)+IF((CF$5-$AM$5)&lt;=(Assumptions!$C15*12),$AM48/(Assumptions!$C15*12),0)+IF((CF$5-$AN$5)&lt;=(Assumptions!$C15*12),$AN48/(Assumptions!$C15*12),0)+IF((CF$5-$AO$5)&lt;=(Assumptions!$C15*12),$AO48/(Assumptions!$C15*12),0)+IF((CF$5-$AP$5)&lt;=(Assumptions!$C15*12),$AP48/(Assumptions!$C15*12),0)+IF((CF$5-$AQ$5)&lt;=(Assumptions!$C15*12),$AQ48/(Assumptions!$C15*12),0)+IF((CF$5-$AR$5)&lt;=(Assumptions!$C15*12),$AR48/(Assumptions!$C15*12),0)+IF((CF$5-$AS$5)&lt;=(Assumptions!$C15*12),$AS48/(Assumptions!$C15*12),0)+IF((CF$5-$AT$5)&lt;=(Assumptions!$C15*12),$AT48/(Assumptions!$C15*12),0)+IF((CF$5-$AU$5)&lt;=(Assumptions!$C15*12),$AU48/(Assumptions!$C15*12),0)+IF((CF$5-$AV$5)&lt;=(Assumptions!$C15*12),$AV48/(Assumptions!$C15*12),0)+IF((CF$5-$AW$5)&lt;=(Assumptions!$C15*12),$AW48/(Assumptions!$C15*12),0)+IF((CF$5-$AX$5)&lt;=(Assumptions!$C15*12),$AX48/(Assumptions!$C15*12),0)+IF((CF$5-$AY$5)&lt;=(Assumptions!$C15*12),$AY48/(Assumptions!$C15*12),0)+IF((CF$5-$AZ$5)&lt;=(Assumptions!$C15*12),$AZ48/(Assumptions!$C15*12),0)+IF((CF$5-$BA$5)&lt;=(Assumptions!$C15*12),$BA48/(Assumptions!$C15*12),0)+IF((CF$5-$BB$5)&lt;=(Assumptions!$C15*12),$BB48/(Assumptions!$C15*12),0)+IF((CF$5-$BC$5)&lt;=(Assumptions!$C15*12),$BC48/(Assumptions!$C15*12),0)+IF((CF$5-$BD$5)&lt;=(Assumptions!$C15*12),$BD48/(Assumptions!$C15*12),0)+IF((CF$5-$BE$5)&lt;=(Assumptions!$C15*12),$BE48/(Assumptions!$C15*12),0)+IF((CF$5-$BF$5)&lt;=(Assumptions!$C15*12),$BF48/(Assumptions!$C15*12),0)+IF((CF$5-$BG$5)&lt;=(Assumptions!$C15*12),$BG48/(Assumptions!$C15*12),0)+IF((CF$5-$BH$5)&lt;=(Assumptions!$C15*12),$BH48/(Assumptions!$C15*12),0)+IF((CF$5-$BI$5)&lt;=(Assumptions!$C15*12),$BI48/(Assumptions!$C15*12),0)+IF((CF$5-$BJ$5)&lt;=(Assumptions!$C15*12),$BJ48/(Assumptions!$C15*12),0)+IF((CF$5-$BK$5)&lt;=(Assumptions!$C15*12),$BK48/(Assumptions!$C15*12),0)+IF((CF$5-$BL$5)&lt;=(Assumptions!$C15*12),$BL48/(Assumptions!$C15*12),0)+IF((CF$5-$BM$5)&lt;=(Assumptions!$C15*12),$BM48/(Assumptions!$C15*12),0)+IF((CF$5-$BN$5)&lt;=(Assumptions!$C15*12),$BN48/(Assumptions!$C15*12),0)+IF((CF$5-$BO$5)&lt;=(Assumptions!$C15*12),$BO48/(Assumptions!$C15*12),0)+IF((CF$5-$BP$5)&lt;=(Assumptions!$C15*12),$BP48/(Assumptions!$C15*12),0)+IF((CF$5-$BQ$5)&lt;=(Assumptions!$C15*12),$BQ48/(Assumptions!$C15*12),0)+IF((CF$5-$BR$5)&lt;=(Assumptions!$C15*12),$BR48/(Assumptions!$C15*12),0)+IF((CF$5-$BS$5)&lt;=(Assumptions!$C15*12),$BS48/(Assumptions!$C15*12),0)+IF((CF$5-$BT$5)&lt;=(Assumptions!$C15*12),$BT48/(Assumptions!$C15*12),0)+IF((CF$5-$BU$5)&lt;=(Assumptions!$C15*12),$BU48/(Assumptions!$C15*12),0)+IF((CF$5-$BV$5)&lt;=(Assumptions!$C15*12),$BV48/(Assumptions!$C15*12),0)+IF((CF$5-$BW$5)&lt;=(Assumptions!$C15*12),$BW48/(Assumptions!$C15*12),0)+IF((CF$5-$BX$5)&lt;=(Assumptions!$C15*12),$BX48/(Assumptions!$C15*12),0)+IF((CF$5-$BY$5)&lt;=(Assumptions!$C15*12),$BY48/(Assumptions!$C15*12),0)+IF((CF$5-$BZ$5)&lt;=(Assumptions!$C15*12),$BZ48/(Assumptions!$C15*12),0)+IF((CF$5-$CA$5)&lt;=(Assumptions!$C15*12),$CA48/(Assumptions!$C15*12),0)+IF((CF$5-$CB$5)&lt;=(Assumptions!$C15*12),$CB48/(Assumptions!$C15*12),0)+IF((CF$5-$CC$5)&lt;=(Assumptions!$C15*12),$CC48/(Assumptions!$C15*12),0)+IF((CF$5-$CD$5)&lt;=(Assumptions!$C15*12),$CD48/(Assumptions!$C15*12),0)+IF((CF$5-$CE$5)&lt;=(Assumptions!$C15*12),$CE48/(Assumptions!$C15*12),0)</f>
        <v>0</v>
      </c>
      <c r="CG60" s="557">
        <f>IF((CG$5-$D$5)&lt;=(Assumptions!$C15*12),$D48/(Assumptions!$C15*12),0)+IF((CG$5-$E$5)&lt;=(Assumptions!$C15*12),$E48/(Assumptions!$C15*12),0)+IF((CG$5-$F$5)&lt;=(Assumptions!$C15*12),$F48/(Assumptions!$C15*12),0)+IF((CG$5-$G$5)&lt;=(Assumptions!$C15*12),$G48/(Assumptions!$C15*12),0)+IF((CG$5-$H$5)&lt;=(Assumptions!$C15*12),$H48/(Assumptions!$C15*12),0)+IF((CG$5-$I$5)&lt;=(Assumptions!$C15*12),$I48/(Assumptions!$C15*12),0)+IF((CG$5-$J$5)&lt;=(Assumptions!$C15*12),$J48/(Assumptions!$C15*12),0)+IF((CG$5-$K$5)&lt;=(Assumptions!$C15*12),$K48/(Assumptions!$C15*12),0)+IF((CG$5-$L$5)&lt;=(Assumptions!$C15*12),$L48/(Assumptions!$C15*12),0)+IF((CG$5-$M$5)&lt;=(Assumptions!$C15*12),$M48/(Assumptions!$C15*12),0)+IF((CG$5-$N$5)&lt;=(Assumptions!$C15*12),$N48/(Assumptions!$C15*12),0)+IF((CG$5-$O$5)&lt;=(Assumptions!$C15*12),$O48/(Assumptions!$C15*12),0)+IF((CG$5-$P$5)&lt;=(Assumptions!$C15*12),$P48/(Assumptions!$C15*12),0)+IF((CG$5-$Q$5)&lt;=(Assumptions!$C15*12),$Q48/(Assumptions!$C15*12),0)+IF((CG$5-$R$5)&lt;=(Assumptions!$C15*12),$R48/(Assumptions!$C15*12),0)+IF((CG$5-$S$5)&lt;=(Assumptions!$C15*12),$S48/(Assumptions!$C15*12),0)+IF((CG$5-$T$5)&lt;=(Assumptions!$C15*12),$T48/(Assumptions!$C15*12),0)+IF((CG$5-$U$5)&lt;=(Assumptions!$C15*12),$U48/(Assumptions!$C15*12),0)+IF((CG$5-$V$5)&lt;=(Assumptions!$C15*12),$V48/(Assumptions!$C15*12),0)+IF((CG$5-$W$5)&lt;=(Assumptions!$C15*12),$W48/(Assumptions!$C15*12),0)+IF((CG$5-$X$5)&lt;=(Assumptions!$C15*12),$X48/(Assumptions!$C15*12),0)+IF((CG$5-$Y$5)&lt;=(Assumptions!$C15*12),$Y48/(Assumptions!$C15*12),0)+IF((CG$5-$Z$5)&lt;=(Assumptions!$C15*12),$Z48/(Assumptions!$C15*12),0)+IF((CG$5-$AA$5)&lt;=(Assumptions!$C15*12),$AA48/(Assumptions!$C15*12),0)+IF((CG$5-$AB$5)&lt;=(Assumptions!$C15*12),$AB48/(Assumptions!$C15*12),0)+IF((CG$5-$AC$5)&lt;=(Assumptions!$C15*12),$AC48/(Assumptions!$C15*12),0)+IF((CG$5-$AD$5)&lt;=(Assumptions!$C15*12),$AD48/(Assumptions!$C15*12),0)+IF((CG$5-$AE$5)&lt;=(Assumptions!$C15*12),$AE48/(Assumptions!$C15*12),0)+IF((CG$5-$AF$5)&lt;=(Assumptions!$C15*12),$AF48/(Assumptions!$C15*12),0)+IF((CG$5-$AG$5)&lt;=(Assumptions!$C15*12),$AG48/(Assumptions!$C15*12),0)+IF((CG$5-$AH$5)&lt;=(Assumptions!$C15*12),$AH48/(Assumptions!$C15*12),0)+IF((CG$5-$AI$5)&lt;=(Assumptions!$C15*12),$AI48/(Assumptions!$C15*12),0)+IF((CG$5-$AJ$5)&lt;=(Assumptions!$C15*12),$AJ48/(Assumptions!$C15*12),0)+IF((CG$5-$AK$5)&lt;=(Assumptions!$C15*12),$AK48/(Assumptions!$C15*12),0)+IF((CG$5-$AL$5)&lt;=(Assumptions!$C15*12),$AL48/(Assumptions!$C15*12),0)+IF((CG$5-$AM$5)&lt;=(Assumptions!$C15*12),$AM48/(Assumptions!$C15*12),0)+IF((CG$5-$AN$5)&lt;=(Assumptions!$C15*12),$AN48/(Assumptions!$C15*12),0)+IF((CG$5-$AO$5)&lt;=(Assumptions!$C15*12),$AO48/(Assumptions!$C15*12),0)+IF((CG$5-$AP$5)&lt;=(Assumptions!$C15*12),$AP48/(Assumptions!$C15*12),0)+IF((CG$5-$AQ$5)&lt;=(Assumptions!$C15*12),$AQ48/(Assumptions!$C15*12),0)+IF((CG$5-$AR$5)&lt;=(Assumptions!$C15*12),$AR48/(Assumptions!$C15*12),0)+IF((CG$5-$AS$5)&lt;=(Assumptions!$C15*12),$AS48/(Assumptions!$C15*12),0)+IF((CG$5-$AT$5)&lt;=(Assumptions!$C15*12),$AT48/(Assumptions!$C15*12),0)+IF((CG$5-$AU$5)&lt;=(Assumptions!$C15*12),$AU48/(Assumptions!$C15*12),0)+IF((CG$5-$AV$5)&lt;=(Assumptions!$C15*12),$AV48/(Assumptions!$C15*12),0)+IF((CG$5-$AW$5)&lt;=(Assumptions!$C15*12),$AW48/(Assumptions!$C15*12),0)+IF((CG$5-$AX$5)&lt;=(Assumptions!$C15*12),$AX48/(Assumptions!$C15*12),0)+IF((CG$5-$AY$5)&lt;=(Assumptions!$C15*12),$AY48/(Assumptions!$C15*12),0)+IF((CG$5-$AZ$5)&lt;=(Assumptions!$C15*12),$AZ48/(Assumptions!$C15*12),0)+IF((CG$5-$BA$5)&lt;=(Assumptions!$C15*12),$BA48/(Assumptions!$C15*12),0)+IF((CG$5-$BB$5)&lt;=(Assumptions!$C15*12),$BB48/(Assumptions!$C15*12),0)+IF((CG$5-$BC$5)&lt;=(Assumptions!$C15*12),$BC48/(Assumptions!$C15*12),0)+IF((CG$5-$BD$5)&lt;=(Assumptions!$C15*12),$BD48/(Assumptions!$C15*12),0)+IF((CG$5-$BE$5)&lt;=(Assumptions!$C15*12),$BE48/(Assumptions!$C15*12),0)+IF((CG$5-$BF$5)&lt;=(Assumptions!$C15*12),$BF48/(Assumptions!$C15*12),0)+IF((CG$5-$BG$5)&lt;=(Assumptions!$C15*12),$BG48/(Assumptions!$C15*12),0)+IF((CG$5-$BH$5)&lt;=(Assumptions!$C15*12),$BH48/(Assumptions!$C15*12),0)+IF((CG$5-$BI$5)&lt;=(Assumptions!$C15*12),$BI48/(Assumptions!$C15*12),0)+IF((CG$5-$BJ$5)&lt;=(Assumptions!$C15*12),$BJ48/(Assumptions!$C15*12),0)+IF((CG$5-$BK$5)&lt;=(Assumptions!$C15*12),$BK48/(Assumptions!$C15*12),0)+IF((CG$5-$BL$5)&lt;=(Assumptions!$C15*12),$BL48/(Assumptions!$C15*12),0)+IF((CG$5-$BM$5)&lt;=(Assumptions!$C15*12),$BM48/(Assumptions!$C15*12),0)+IF((CG$5-$BN$5)&lt;=(Assumptions!$C15*12),$BN48/(Assumptions!$C15*12),0)+IF((CG$5-$BO$5)&lt;=(Assumptions!$C15*12),$BO48/(Assumptions!$C15*12),0)+IF((CG$5-$BP$5)&lt;=(Assumptions!$C15*12),$BP48/(Assumptions!$C15*12),0)+IF((CG$5-$BQ$5)&lt;=(Assumptions!$C15*12),$BQ48/(Assumptions!$C15*12),0)+IF((CG$5-$BR$5)&lt;=(Assumptions!$C15*12),$BR48/(Assumptions!$C15*12),0)+IF((CG$5-$BS$5)&lt;=(Assumptions!$C15*12),$BS48/(Assumptions!$C15*12),0)+IF((CG$5-$BT$5)&lt;=(Assumptions!$C15*12),$BT48/(Assumptions!$C15*12),0)+IF((CG$5-$BU$5)&lt;=(Assumptions!$C15*12),$BU48/(Assumptions!$C15*12),0)+IF((CG$5-$BV$5)&lt;=(Assumptions!$C15*12),$BV48/(Assumptions!$C15*12),0)+IF((CG$5-$BW$5)&lt;=(Assumptions!$C15*12),$BW48/(Assumptions!$C15*12),0)+IF((CG$5-$BX$5)&lt;=(Assumptions!$C15*12),$BX48/(Assumptions!$C15*12),0)+IF((CG$5-$BY$5)&lt;=(Assumptions!$C15*12),$BY48/(Assumptions!$C15*12),0)+IF((CG$5-$BZ$5)&lt;=(Assumptions!$C15*12),$BZ48/(Assumptions!$C15*12),0)+IF((CG$5-$CA$5)&lt;=(Assumptions!$C15*12),$CA48/(Assumptions!$C15*12),0)+IF((CG$5-$CB$5)&lt;=(Assumptions!$C15*12),$CB48/(Assumptions!$C15*12),0)+IF((CG$5-$CC$5)&lt;=(Assumptions!$C15*12),$CC48/(Assumptions!$C15*12),0)+IF((CG$5-$CD$5)&lt;=(Assumptions!$C15*12),$CD48/(Assumptions!$C15*12),0)+IF((CG$5-$CE$5)&lt;=(Assumptions!$C15*12),$CE48/(Assumptions!$C15*12),0)+IF((CG$5-$CF$5)&lt;=(Assumptions!$C15*12),$CF48/(Assumptions!$C15*12),0)</f>
        <v>0</v>
      </c>
      <c r="CH60" s="557">
        <f>IF((CH$5-$D$5)&lt;=(Assumptions!$C15*12),$D48/(Assumptions!$C15*12),0)+IF((CH$5-$E$5)&lt;=(Assumptions!$C15*12),$E48/(Assumptions!$C15*12),0)+IF((CH$5-$F$5)&lt;=(Assumptions!$C15*12),$F48/(Assumptions!$C15*12),0)+IF((CH$5-$G$5)&lt;=(Assumptions!$C15*12),$G48/(Assumptions!$C15*12),0)+IF((CH$5-$H$5)&lt;=(Assumptions!$C15*12),$H48/(Assumptions!$C15*12),0)+IF((CH$5-$I$5)&lt;=(Assumptions!$C15*12),$I48/(Assumptions!$C15*12),0)+IF((CH$5-$J$5)&lt;=(Assumptions!$C15*12),$J48/(Assumptions!$C15*12),0)+IF((CH$5-$K$5)&lt;=(Assumptions!$C15*12),$K48/(Assumptions!$C15*12),0)+IF((CH$5-$L$5)&lt;=(Assumptions!$C15*12),$L48/(Assumptions!$C15*12),0)+IF((CH$5-$M$5)&lt;=(Assumptions!$C15*12),$M48/(Assumptions!$C15*12),0)+IF((CH$5-$N$5)&lt;=(Assumptions!$C15*12),$N48/(Assumptions!$C15*12),0)+IF((CH$5-$O$5)&lt;=(Assumptions!$C15*12),$O48/(Assumptions!$C15*12),0)+IF((CH$5-$P$5)&lt;=(Assumptions!$C15*12),$P48/(Assumptions!$C15*12),0)+IF((CH$5-$Q$5)&lt;=(Assumptions!$C15*12),$Q48/(Assumptions!$C15*12),0)+IF((CH$5-$R$5)&lt;=(Assumptions!$C15*12),$R48/(Assumptions!$C15*12),0)+IF((CH$5-$S$5)&lt;=(Assumptions!$C15*12),$S48/(Assumptions!$C15*12),0)+IF((CH$5-$T$5)&lt;=(Assumptions!$C15*12),$T48/(Assumptions!$C15*12),0)+IF((CH$5-$U$5)&lt;=(Assumptions!$C15*12),$U48/(Assumptions!$C15*12),0)+IF((CH$5-$V$5)&lt;=(Assumptions!$C15*12),$V48/(Assumptions!$C15*12),0)+IF((CH$5-$W$5)&lt;=(Assumptions!$C15*12),$W48/(Assumptions!$C15*12),0)+IF((CH$5-$X$5)&lt;=(Assumptions!$C15*12),$X48/(Assumptions!$C15*12),0)+IF((CH$5-$Y$5)&lt;=(Assumptions!$C15*12),$Y48/(Assumptions!$C15*12),0)+IF((CH$5-$Z$5)&lt;=(Assumptions!$C15*12),$Z48/(Assumptions!$C15*12),0)+IF((CH$5-$AA$5)&lt;=(Assumptions!$C15*12),$AA48/(Assumptions!$C15*12),0)+IF((CH$5-$AB$5)&lt;=(Assumptions!$C15*12),$AB48/(Assumptions!$C15*12),0)+IF((CH$5-$AC$5)&lt;=(Assumptions!$C15*12),$AC48/(Assumptions!$C15*12),0)+IF((CH$5-$AD$5)&lt;=(Assumptions!$C15*12),$AD48/(Assumptions!$C15*12),0)+IF((CH$5-$AE$5)&lt;=(Assumptions!$C15*12),$AE48/(Assumptions!$C15*12),0)+IF((CH$5-$AF$5)&lt;=(Assumptions!$C15*12),$AF48/(Assumptions!$C15*12),0)+IF((CH$5-$AG$5)&lt;=(Assumptions!$C15*12),$AG48/(Assumptions!$C15*12),0)+IF((CH$5-$AH$5)&lt;=(Assumptions!$C15*12),$AH48/(Assumptions!$C15*12),0)+IF((CH$5-$AI$5)&lt;=(Assumptions!$C15*12),$AI48/(Assumptions!$C15*12),0)+IF((CH$5-$AJ$5)&lt;=(Assumptions!$C15*12),$AJ48/(Assumptions!$C15*12),0)+IF((CH$5-$AK$5)&lt;=(Assumptions!$C15*12),$AK48/(Assumptions!$C15*12),0)+IF((CH$5-$AL$5)&lt;=(Assumptions!$C15*12),$AL48/(Assumptions!$C15*12),0)+IF((CH$5-$AM$5)&lt;=(Assumptions!$C15*12),$AM48/(Assumptions!$C15*12),0)+IF((CH$5-$AN$5)&lt;=(Assumptions!$C15*12),$AN48/(Assumptions!$C15*12),0)+IF((CH$5-$AO$5)&lt;=(Assumptions!$C15*12),$AO48/(Assumptions!$C15*12),0)+IF((CH$5-$AP$5)&lt;=(Assumptions!$C15*12),$AP48/(Assumptions!$C15*12),0)+IF((CH$5-$AQ$5)&lt;=(Assumptions!$C15*12),$AQ48/(Assumptions!$C15*12),0)+IF((CH$5-$AR$5)&lt;=(Assumptions!$C15*12),$AR48/(Assumptions!$C15*12),0)+IF((CH$5-$AS$5)&lt;=(Assumptions!$C15*12),$AS48/(Assumptions!$C15*12),0)+IF((CH$5-$AT$5)&lt;=(Assumptions!$C15*12),$AT48/(Assumptions!$C15*12),0)+IF((CH$5-$AU$5)&lt;=(Assumptions!$C15*12),$AU48/(Assumptions!$C15*12),0)+IF((CH$5-$AV$5)&lt;=(Assumptions!$C15*12),$AV48/(Assumptions!$C15*12),0)+IF((CH$5-$AW$5)&lt;=(Assumptions!$C15*12),$AW48/(Assumptions!$C15*12),0)+IF((CH$5-$AX$5)&lt;=(Assumptions!$C15*12),$AX48/(Assumptions!$C15*12),0)+IF((CH$5-$AY$5)&lt;=(Assumptions!$C15*12),$AY48/(Assumptions!$C15*12),0)+IF((CH$5-$AZ$5)&lt;=(Assumptions!$C15*12),$AZ48/(Assumptions!$C15*12),0)+IF((CH$5-$BA$5)&lt;=(Assumptions!$C15*12),$BA48/(Assumptions!$C15*12),0)+IF((CH$5-$BB$5)&lt;=(Assumptions!$C15*12),$BB48/(Assumptions!$C15*12),0)+IF((CH$5-$BC$5)&lt;=(Assumptions!$C15*12),$BC48/(Assumptions!$C15*12),0)+IF((CH$5-$BD$5)&lt;=(Assumptions!$C15*12),$BD48/(Assumptions!$C15*12),0)+IF((CH$5-$BE$5)&lt;=(Assumptions!$C15*12),$BE48/(Assumptions!$C15*12),0)+IF((CH$5-$BF$5)&lt;=(Assumptions!$C15*12),$BF48/(Assumptions!$C15*12),0)+IF((CH$5-$BG$5)&lt;=(Assumptions!$C15*12),$BG48/(Assumptions!$C15*12),0)+IF((CH$5-$BH$5)&lt;=(Assumptions!$C15*12),$BH48/(Assumptions!$C15*12),0)+IF((CH$5-$BI$5)&lt;=(Assumptions!$C15*12),$BI48/(Assumptions!$C15*12),0)+IF((CH$5-$BJ$5)&lt;=(Assumptions!$C15*12),$BJ48/(Assumptions!$C15*12),0)+IF((CH$5-$BK$5)&lt;=(Assumptions!$C15*12),$BK48/(Assumptions!$C15*12),0)+IF((CH$5-$BL$5)&lt;=(Assumptions!$C15*12),$BL48/(Assumptions!$C15*12),0)+IF((CH$5-$BM$5)&lt;=(Assumptions!$C15*12),$BM48/(Assumptions!$C15*12),0)+IF((CH$5-$BN$5)&lt;=(Assumptions!$C15*12),$BN48/(Assumptions!$C15*12),0)+IF((CH$5-$BO$5)&lt;=(Assumptions!$C15*12),$BO48/(Assumptions!$C15*12),0)+IF((CH$5-$BP$5)&lt;=(Assumptions!$C15*12),$BP48/(Assumptions!$C15*12),0)+IF((CH$5-$BQ$5)&lt;=(Assumptions!$C15*12),$BQ48/(Assumptions!$C15*12),0)+IF((CH$5-$BR$5)&lt;=(Assumptions!$C15*12),$BR48/(Assumptions!$C15*12),0)+IF((CH$5-$BS$5)&lt;=(Assumptions!$C15*12),$BS48/(Assumptions!$C15*12),0)+IF((CH$5-$BT$5)&lt;=(Assumptions!$C15*12),$BT48/(Assumptions!$C15*12),0)+IF((CH$5-$BU$5)&lt;=(Assumptions!$C15*12),$BU48/(Assumptions!$C15*12),0)+IF((CH$5-$BV$5)&lt;=(Assumptions!$C15*12),$BV48/(Assumptions!$C15*12),0)+IF((CH$5-$BW$5)&lt;=(Assumptions!$C15*12),$BW48/(Assumptions!$C15*12),0)+IF((CH$5-$BX$5)&lt;=(Assumptions!$C15*12),$BX48/(Assumptions!$C15*12),0)+IF((CH$5-$BY$5)&lt;=(Assumptions!$C15*12),$BY48/(Assumptions!$C15*12),0)+IF((CH$5-$BZ$5)&lt;=(Assumptions!$C15*12),$BZ48/(Assumptions!$C15*12),0)+IF((CH$5-$CA$5)&lt;=(Assumptions!$C15*12),$CA48/(Assumptions!$C15*12),0)+IF((CH$5-$CB$5)&lt;=(Assumptions!$C15*12),$CB48/(Assumptions!$C15*12),0)+IF((CH$5-$CC$5)&lt;=(Assumptions!$C15*12),$CC48/(Assumptions!$C15*12),0)+IF((CH$5-$CD$5)&lt;=(Assumptions!$C15*12),$CD48/(Assumptions!$C15*12),0)+IF((CH$5-$CE$5)&lt;=(Assumptions!$C15*12),$CE48/(Assumptions!$C15*12),0)+IF((CH$5-$CF$5)&lt;=(Assumptions!$C15*12),$CF48/(Assumptions!$C15*12),0)+IF((CH$5-$CG$5)&lt;=(Assumptions!$C15*12),$CG48/(Assumptions!$C15*12),0)</f>
        <v>0</v>
      </c>
      <c r="CI60" s="557">
        <f>IF((CI$5-$D$5)&lt;=(Assumptions!$C15*12),$D48/(Assumptions!$C15*12),0)+IF((CI$5-$E$5)&lt;=(Assumptions!$C15*12),$E48/(Assumptions!$C15*12),0)+IF((CI$5-$F$5)&lt;=(Assumptions!$C15*12),$F48/(Assumptions!$C15*12),0)+IF((CI$5-$G$5)&lt;=(Assumptions!$C15*12),$G48/(Assumptions!$C15*12),0)+IF((CI$5-$H$5)&lt;=(Assumptions!$C15*12),$H48/(Assumptions!$C15*12),0)+IF((CI$5-$I$5)&lt;=(Assumptions!$C15*12),$I48/(Assumptions!$C15*12),0)+IF((CI$5-$J$5)&lt;=(Assumptions!$C15*12),$J48/(Assumptions!$C15*12),0)+IF((CI$5-$K$5)&lt;=(Assumptions!$C15*12),$K48/(Assumptions!$C15*12),0)+IF((CI$5-$L$5)&lt;=(Assumptions!$C15*12),$L48/(Assumptions!$C15*12),0)+IF((CI$5-$M$5)&lt;=(Assumptions!$C15*12),$M48/(Assumptions!$C15*12),0)+IF((CI$5-$N$5)&lt;=(Assumptions!$C15*12),$N48/(Assumptions!$C15*12),0)+IF((CI$5-$O$5)&lt;=(Assumptions!$C15*12),$O48/(Assumptions!$C15*12),0)+IF((CI$5-$P$5)&lt;=(Assumptions!$C15*12),$P48/(Assumptions!$C15*12),0)+IF((CI$5-$Q$5)&lt;=(Assumptions!$C15*12),$Q48/(Assumptions!$C15*12),0)+IF((CI$5-$R$5)&lt;=(Assumptions!$C15*12),$R48/(Assumptions!$C15*12),0)+IF((CI$5-$S$5)&lt;=(Assumptions!$C15*12),$S48/(Assumptions!$C15*12),0)+IF((CI$5-$T$5)&lt;=(Assumptions!$C15*12),$T48/(Assumptions!$C15*12),0)+IF((CI$5-$U$5)&lt;=(Assumptions!$C15*12),$U48/(Assumptions!$C15*12),0)+IF((CI$5-$V$5)&lt;=(Assumptions!$C15*12),$V48/(Assumptions!$C15*12),0)+IF((CI$5-$W$5)&lt;=(Assumptions!$C15*12),$W48/(Assumptions!$C15*12),0)+IF((CI$5-$X$5)&lt;=(Assumptions!$C15*12),$X48/(Assumptions!$C15*12),0)+IF((CI$5-$Y$5)&lt;=(Assumptions!$C15*12),$Y48/(Assumptions!$C15*12),0)+IF((CI$5-$Z$5)&lt;=(Assumptions!$C15*12),$Z48/(Assumptions!$C15*12),0)+IF((CI$5-$AA$5)&lt;=(Assumptions!$C15*12),$AA48/(Assumptions!$C15*12),0)+IF((CI$5-$AB$5)&lt;=(Assumptions!$C15*12),$AB48/(Assumptions!$C15*12),0)+IF((CI$5-$AC$5)&lt;=(Assumptions!$C15*12),$AC48/(Assumptions!$C15*12),0)+IF((CI$5-$AD$5)&lt;=(Assumptions!$C15*12),$AD48/(Assumptions!$C15*12),0)+IF((CI$5-$AE$5)&lt;=(Assumptions!$C15*12),$AE48/(Assumptions!$C15*12),0)+IF((CI$5-$AF$5)&lt;=(Assumptions!$C15*12),$AF48/(Assumptions!$C15*12),0)+IF((CI$5-$AG$5)&lt;=(Assumptions!$C15*12),$AG48/(Assumptions!$C15*12),0)+IF((CI$5-$AH$5)&lt;=(Assumptions!$C15*12),$AH48/(Assumptions!$C15*12),0)+IF((CI$5-$AI$5)&lt;=(Assumptions!$C15*12),$AI48/(Assumptions!$C15*12),0)+IF((CI$5-$AJ$5)&lt;=(Assumptions!$C15*12),$AJ48/(Assumptions!$C15*12),0)+IF((CI$5-$AK$5)&lt;=(Assumptions!$C15*12),$AK48/(Assumptions!$C15*12),0)+IF((CI$5-$AL$5)&lt;=(Assumptions!$C15*12),$AL48/(Assumptions!$C15*12),0)+IF((CI$5-$AM$5)&lt;=(Assumptions!$C15*12),$AM48/(Assumptions!$C15*12),0)+IF((CI$5-$AN$5)&lt;=(Assumptions!$C15*12),$AN48/(Assumptions!$C15*12),0)+IF((CI$5-$AO$5)&lt;=(Assumptions!$C15*12),$AO48/(Assumptions!$C15*12),0)+IF((CI$5-$AP$5)&lt;=(Assumptions!$C15*12),$AP48/(Assumptions!$C15*12),0)+IF((CI$5-$AQ$5)&lt;=(Assumptions!$C15*12),$AQ48/(Assumptions!$C15*12),0)+IF((CI$5-$AR$5)&lt;=(Assumptions!$C15*12),$AR48/(Assumptions!$C15*12),0)+IF((CI$5-$AS$5)&lt;=(Assumptions!$C15*12),$AS48/(Assumptions!$C15*12),0)+IF((CI$5-$AT$5)&lt;=(Assumptions!$C15*12),$AT48/(Assumptions!$C15*12),0)+IF((CI$5-$AU$5)&lt;=(Assumptions!$C15*12),$AU48/(Assumptions!$C15*12),0)+IF((CI$5-$AV$5)&lt;=(Assumptions!$C15*12),$AV48/(Assumptions!$C15*12),0)+IF((CI$5-$AW$5)&lt;=(Assumptions!$C15*12),$AW48/(Assumptions!$C15*12),0)+IF((CI$5-$AX$5)&lt;=(Assumptions!$C15*12),$AX48/(Assumptions!$C15*12),0)+IF((CI$5-$AY$5)&lt;=(Assumptions!$C15*12),$AY48/(Assumptions!$C15*12),0)+IF((CI$5-$AZ$5)&lt;=(Assumptions!$C15*12),$AZ48/(Assumptions!$C15*12),0)+IF((CI$5-$BA$5)&lt;=(Assumptions!$C15*12),$BA48/(Assumptions!$C15*12),0)+IF((CI$5-$BB$5)&lt;=(Assumptions!$C15*12),$BB48/(Assumptions!$C15*12),0)+IF((CI$5-$BC$5)&lt;=(Assumptions!$C15*12),$BC48/(Assumptions!$C15*12),0)+IF((CI$5-$BD$5)&lt;=(Assumptions!$C15*12),$BD48/(Assumptions!$C15*12),0)+IF((CI$5-$BE$5)&lt;=(Assumptions!$C15*12),$BE48/(Assumptions!$C15*12),0)+IF((CI$5-$BF$5)&lt;=(Assumptions!$C15*12),$BF48/(Assumptions!$C15*12),0)+IF((CI$5-$BG$5)&lt;=(Assumptions!$C15*12),$BG48/(Assumptions!$C15*12),0)+IF((CI$5-$BH$5)&lt;=(Assumptions!$C15*12),$BH48/(Assumptions!$C15*12),0)+IF((CI$5-$BI$5)&lt;=(Assumptions!$C15*12),$BI48/(Assumptions!$C15*12),0)+IF((CI$5-$BJ$5)&lt;=(Assumptions!$C15*12),$BJ48/(Assumptions!$C15*12),0)+IF((CI$5-$BK$5)&lt;=(Assumptions!$C15*12),$BK48/(Assumptions!$C15*12),0)+IF((CI$5-$BL$5)&lt;=(Assumptions!$C15*12),$BL48/(Assumptions!$C15*12),0)+IF((CI$5-$BM$5)&lt;=(Assumptions!$C15*12),$BM48/(Assumptions!$C15*12),0)+IF((CI$5-$BN$5)&lt;=(Assumptions!$C15*12),$BN48/(Assumptions!$C15*12),0)+IF((CI$5-$BO$5)&lt;=(Assumptions!$C15*12),$BO48/(Assumptions!$C15*12),0)+IF((CI$5-$BP$5)&lt;=(Assumptions!$C15*12),$BP48/(Assumptions!$C15*12),0)+IF((CI$5-$BQ$5)&lt;=(Assumptions!$C15*12),$BQ48/(Assumptions!$C15*12),0)+IF((CI$5-$BR$5)&lt;=(Assumptions!$C15*12),$BR48/(Assumptions!$C15*12),0)+IF((CI$5-$BS$5)&lt;=(Assumptions!$C15*12),$BS48/(Assumptions!$C15*12),0)+IF((CI$5-$BT$5)&lt;=(Assumptions!$C15*12),$BT48/(Assumptions!$C15*12),0)+IF((CI$5-$BU$5)&lt;=(Assumptions!$C15*12),$BU48/(Assumptions!$C15*12),0)+IF((CI$5-$BV$5)&lt;=(Assumptions!$C15*12),$BV48/(Assumptions!$C15*12),0)+IF((CI$5-$BW$5)&lt;=(Assumptions!$C15*12),$BW48/(Assumptions!$C15*12),0)+IF((CI$5-$BX$5)&lt;=(Assumptions!$C15*12),$BX48/(Assumptions!$C15*12),0)+IF((CI$5-$BY$5)&lt;=(Assumptions!$C15*12),$BY48/(Assumptions!$C15*12),0)+IF((CI$5-$BZ$5)&lt;=(Assumptions!$C15*12),$BZ48/(Assumptions!$C15*12),0)+IF((CI$5-$CA$5)&lt;=(Assumptions!$C15*12),$CA48/(Assumptions!$C15*12),0)+IF((CI$5-$CB$5)&lt;=(Assumptions!$C15*12),$CB48/(Assumptions!$C15*12),0)+IF((CI$5-$CC$5)&lt;=(Assumptions!$C15*12),$CC48/(Assumptions!$C15*12),0)+IF((CI$5-$CD$5)&lt;=(Assumptions!$C15*12),$CD48/(Assumptions!$C15*12),0)+IF((CI$5-$CE$5)&lt;=(Assumptions!$C15*12),$CE48/(Assumptions!$C15*12),0)+IF((CI$5-$CF$5)&lt;=(Assumptions!$C15*12),$CF48/(Assumptions!$C15*12),0)+IF((CI$5-$CG$5)&lt;=(Assumptions!$C15*12),$CG48/(Assumptions!$C15*12),0)+IF((CI$5-$CH$5)&lt;=(Assumptions!$C15*12),$CH48/(Assumptions!$C15*12),0)</f>
        <v>0</v>
      </c>
      <c r="CJ60" s="875"/>
      <c r="CK60" s="406">
        <v>56</v>
      </c>
    </row>
    <row r="61" spans="1:89" ht="13.5" customHeight="1">
      <c r="A61" s="875" t="str">
        <f t="shared" si="9"/>
        <v>Servers &amp; other tech infrastructure</v>
      </c>
      <c r="B61" s="875"/>
      <c r="C61" s="971" t="str">
        <f>Settings!$C$7</f>
        <v>USD</v>
      </c>
      <c r="D61" s="983">
        <f>+IF((D$5-$D$5)&lt;=(Assumptions!$C16*12),$D49/(Assumptions!$C16*12),0)</f>
        <v>0</v>
      </c>
      <c r="E61" s="557">
        <f>+IF((E$5-$D$5)&lt;=(Assumptions!$C16*12),$D49/(Assumptions!$C16*12),0)</f>
        <v>0</v>
      </c>
      <c r="F61" s="557">
        <f>IF((F$5-$D$5)&lt;=(Assumptions!$C16*12),$D49/(Assumptions!$C16*12),0)+IF((F$5-$E$5)&lt;=(Assumptions!$C16*12),$E49/(Assumptions!$C16*12),0)</f>
        <v>0</v>
      </c>
      <c r="G61" s="557">
        <f>IF((G$5-$D$5)&lt;=(Assumptions!$C16*12),$D49/(Assumptions!$C16*12),0)+IF((G$5-$E$5)&lt;=(Assumptions!$C16*12),$E49/(Assumptions!$C16*12),0)+IF((G$5-$F$5)&lt;=(Assumptions!$C16*12),$F49/(Assumptions!$C16*12),0)</f>
        <v>0</v>
      </c>
      <c r="H61" s="557">
        <f>IF((H$5-$D$5)&lt;=(Assumptions!$C16*12),$D49/(Assumptions!$C16*12),0)+IF((H$5-$E$5)&lt;=(Assumptions!$C16*12),$E49/(Assumptions!$C16*12),0)+IF((H$5-$F$5)&lt;=(Assumptions!$C16*12),$F49/(Assumptions!$C16*12),0)+IF((H$5-$G$5)&lt;=(Assumptions!$C16*12),$G49/(Assumptions!$C16*12),0)</f>
        <v>0</v>
      </c>
      <c r="I61" s="557">
        <f>IF((I$5-$D$5)&lt;=(Assumptions!$C16*12),$D49/(Assumptions!$C16*12),0)+IF((I$5-$E$5)&lt;=(Assumptions!$C16*12),$E49/(Assumptions!$C16*12),0)+IF((I$5-$F$5)&lt;=(Assumptions!$C16*12),$F49/(Assumptions!$C16*12),0)+IF((I$5-$G$5)&lt;=(Assumptions!$C16*12),$G49/(Assumptions!$C16*12),0)+IF((I$5-$H$5)&lt;=(Assumptions!$C16*12),$H49/(Assumptions!$C16*12),0)</f>
        <v>0</v>
      </c>
      <c r="J61" s="557">
        <f>IF((J$5-$D$5)&lt;=(Assumptions!$C16*12),$D49/(Assumptions!$C16*12),0)+IF((J$5-$E$5)&lt;=(Assumptions!$C16*12),$E49/(Assumptions!$C16*12),0)+IF((J$5-$F$5)&lt;=(Assumptions!$C16*12),$F49/(Assumptions!$C16*12),0)+IF((J$5-$G$5)&lt;=(Assumptions!$C16*12),$G49/(Assumptions!$C16*12),0)+IF((J$5-$H$5)&lt;=(Assumptions!$C16*12),$H49/(Assumptions!$C16*12),0)+IF((J$5-$I$5)&lt;=(Assumptions!$C16*12),$I49/(Assumptions!$C16*12),0)</f>
        <v>0</v>
      </c>
      <c r="K61" s="557">
        <f>IF((K$5-$D$5)&lt;=(Assumptions!$C16*12),$D49/(Assumptions!$C16*12),0)+IF((K$5-$E$5)&lt;=(Assumptions!$C16*12),$E49/(Assumptions!$C16*12),0)+IF((K$5-$F$5)&lt;=(Assumptions!$C16*12),$F49/(Assumptions!$C16*12),0)+IF((K$5-$G$5)&lt;=(Assumptions!$C16*12),$G49/(Assumptions!$C16*12),0)+IF((K$5-$H$5)&lt;=(Assumptions!$C16*12),$H49/(Assumptions!$C16*12),0)+IF((K$5-$I$5)&lt;=(Assumptions!$C16*12),$I49/(Assumptions!$C16*12),0)+IF((K$5-$J$5)&lt;=(Assumptions!$C16*12),$J49/(Assumptions!$C16*12),0)</f>
        <v>0</v>
      </c>
      <c r="L61" s="557">
        <f>IF((L$5-$D$5)&lt;=(Assumptions!$C16*12),$D49/(Assumptions!$C16*12),0)+IF((L$5-$E$5)&lt;=(Assumptions!$C16*12),$E49/(Assumptions!$C16*12),0)+IF((L$5-$F$5)&lt;=(Assumptions!$C16*12),$F49/(Assumptions!$C16*12),0)+IF((L$5-$G$5)&lt;=(Assumptions!$C16*12),$G49/(Assumptions!$C16*12),0)+IF((L$5-$H$5)&lt;=(Assumptions!$C16*12),$H49/(Assumptions!$C16*12),0)+IF((L$5-$I$5)&lt;=(Assumptions!$C16*12),$I49/(Assumptions!$C16*12),0)+IF((L$5-$J$5)&lt;=(Assumptions!$C16*12),$J49/(Assumptions!$C16*12),0)+IF((L$5-$K$5)&lt;=(Assumptions!$C16*12),$K49/(Assumptions!$C16*12),0)</f>
        <v>0</v>
      </c>
      <c r="M61" s="557">
        <f>IF((M$5-$D$5)&lt;=(Assumptions!$C16*12),$D49/(Assumptions!$C16*12),0)+IF((M$5-$E$5)&lt;=(Assumptions!$C16*12),$E49/(Assumptions!$C16*12),0)+IF((M$5-$F$5)&lt;=(Assumptions!$C16*12),$F49/(Assumptions!$C16*12),0)+IF((M$5-$G$5)&lt;=(Assumptions!$C16*12),$G49/(Assumptions!$C16*12),0)+IF((M$5-$H$5)&lt;=(Assumptions!$C16*12),$H49/(Assumptions!$C16*12),0)+IF((M$5-$I$5)&lt;=(Assumptions!$C16*12),$I49/(Assumptions!$C16*12),0)+IF((M$5-$J$5)&lt;=(Assumptions!$C16*12),$J49/(Assumptions!$C16*12),0)+IF((M$5-$K$5)&lt;=(Assumptions!$C16*12),$K49/(Assumptions!$C16*12),0)+IF((M$5-$L$5)&lt;=(Assumptions!$C16*12),$L49/(Assumptions!$C16*12),0)</f>
        <v>0</v>
      </c>
      <c r="N61" s="557">
        <f>IF((N$5-$D$5)&lt;=(Assumptions!$C16*12),$D49/(Assumptions!$C16*12),0)+IF((N$5-$E$5)&lt;=(Assumptions!$C16*12),$E49/(Assumptions!$C16*12),0)+IF((N$5-$F$5)&lt;=(Assumptions!$C16*12),$F49/(Assumptions!$C16*12),0)+IF((N$5-$G$5)&lt;=(Assumptions!$C16*12),$G49/(Assumptions!$C16*12),0)+IF((N$5-$H$5)&lt;=(Assumptions!$C16*12),$H49/(Assumptions!$C16*12),0)+IF((N$5-$I$5)&lt;=(Assumptions!$C16*12),$I49/(Assumptions!$C16*12),0)+IF((N$5-$J$5)&lt;=(Assumptions!$C16*12),$J49/(Assumptions!$C16*12),0)+IF((N$5-$K$5)&lt;=(Assumptions!$C16*12),$K49/(Assumptions!$C16*12),0)+IF((N$5-$L$5)&lt;=(Assumptions!$C16*12),$L49/(Assumptions!$C16*12),0)+IF((N$5-$M$5)&lt;=(Assumptions!$C16*12),$M49/(Assumptions!$C16*12),0)</f>
        <v>0</v>
      </c>
      <c r="O61" s="557">
        <f>IF((O$5-$D$5)&lt;=(Assumptions!$C16*12),$D49/(Assumptions!$C16*12),0)+IF((O$5-$E$5)&lt;=(Assumptions!$C16*12),$E49/(Assumptions!$C16*12),0)+IF((O$5-$F$5)&lt;=(Assumptions!$C16*12),$F49/(Assumptions!$C16*12),0)+IF((O$5-$G$5)&lt;=(Assumptions!$C16*12),$G49/(Assumptions!$C16*12),0)+IF((O$5-$H$5)&lt;=(Assumptions!$C16*12),$H49/(Assumptions!$C16*12),0)+IF((O$5-$I$5)&lt;=(Assumptions!$C16*12),$I49/(Assumptions!$C16*12),0)+IF((O$5-$J$5)&lt;=(Assumptions!$C16*12),$J49/(Assumptions!$C16*12),0)+IF((O$5-$K$5)&lt;=(Assumptions!$C16*12),$K49/(Assumptions!$C16*12),0)+IF((O$5-$L$5)&lt;=(Assumptions!$C16*12),$L49/(Assumptions!$C16*12),0)+IF((O$5-$M$5)&lt;=(Assumptions!$C16*12),$M49/(Assumptions!$C16*12),0)+IF((O$5-$N$5)&lt;=(Assumptions!$C16*12),$N49/(Assumptions!$C16*12),0)</f>
        <v>0</v>
      </c>
      <c r="P61" s="557">
        <f>IF((P$5-$D$5)&lt;=(Assumptions!$C16*12),$D49/(Assumptions!$C16*12),0)+IF((P$5-$E$5)&lt;=(Assumptions!$C16*12),$E49/(Assumptions!$C16*12),0)+IF((P$5-$F$5)&lt;=(Assumptions!$C16*12),$F49/(Assumptions!$C16*12),0)+IF((P$5-$G$5)&lt;=(Assumptions!$C16*12),$G49/(Assumptions!$C16*12),0)+IF((P$5-$H$5)&lt;=(Assumptions!$C16*12),$H49/(Assumptions!$C16*12),0)+IF((P$5-$I$5)&lt;=(Assumptions!$C16*12),$I49/(Assumptions!$C16*12),0)+IF((P$5-$J$5)&lt;=(Assumptions!$C16*12),$J49/(Assumptions!$C16*12),0)+IF((P$5-$K$5)&lt;=(Assumptions!$C16*12),$K49/(Assumptions!$C16*12),0)+IF((P$5-$L$5)&lt;=(Assumptions!$C16*12),$L49/(Assumptions!$C16*12),0)+IF((P$5-$M$5)&lt;=(Assumptions!$C16*12),$M49/(Assumptions!$C16*12),0)+IF((P$5-$N$5)&lt;=(Assumptions!$C16*12),$N49/(Assumptions!$C16*12),0)+IF((P$5-$O$5)&lt;=(Assumptions!$C16*12),$O49/(Assumptions!$C16*12),0)</f>
        <v>0</v>
      </c>
      <c r="Q61" s="557">
        <f>IF((Q$5-$D$5)&lt;=(Assumptions!$C16*12),$D49/(Assumptions!$C16*12),0)+IF((Q$5-$E$5)&lt;=(Assumptions!$C16*12),$E49/(Assumptions!$C16*12),0)+IF((Q$5-$F$5)&lt;=(Assumptions!$C16*12),$F49/(Assumptions!$C16*12),0)+IF((Q$5-$G$5)&lt;=(Assumptions!$C16*12),$G49/(Assumptions!$C16*12),0)+IF((Q$5-$H$5)&lt;=(Assumptions!$C16*12),$H49/(Assumptions!$C16*12),0)+IF((Q$5-$I$5)&lt;=(Assumptions!$C16*12),$I49/(Assumptions!$C16*12),0)+IF((Q$5-$J$5)&lt;=(Assumptions!$C16*12),$J49/(Assumptions!$C16*12),0)+IF((Q$5-$K$5)&lt;=(Assumptions!$C16*12),$K49/(Assumptions!$C16*12),0)+IF((Q$5-$L$5)&lt;=(Assumptions!$C16*12),$L49/(Assumptions!$C16*12),0)+IF((Q$5-$M$5)&lt;=(Assumptions!$C16*12),$M49/(Assumptions!$C16*12),0)+IF((Q$5-$N$5)&lt;=(Assumptions!$C16*12),$N49/(Assumptions!$C16*12),0)+IF((Q$5-$O$5)&lt;=(Assumptions!$C16*12),$O49/(Assumptions!$C16*12),0)+IF((Q$5-$P$5)&lt;=(Assumptions!$C16*12),$P49/(Assumptions!$C16*12),0)</f>
        <v>0</v>
      </c>
      <c r="R61" s="557">
        <f>IF((R$5-$D$5)&lt;=(Assumptions!$C16*12),$D49/(Assumptions!$C16*12),0)+IF((R$5-$E$5)&lt;=(Assumptions!$C16*12),$E49/(Assumptions!$C16*12),0)+IF((R$5-$F$5)&lt;=(Assumptions!$C16*12),$F49/(Assumptions!$C16*12),0)+IF((R$5-$G$5)&lt;=(Assumptions!$C16*12),$G49/(Assumptions!$C16*12),0)+IF((R$5-$H$5)&lt;=(Assumptions!$C16*12),$H49/(Assumptions!$C16*12),0)+IF((R$5-$I$5)&lt;=(Assumptions!$C16*12),$I49/(Assumptions!$C16*12),0)+IF((R$5-$J$5)&lt;=(Assumptions!$C16*12),$J49/(Assumptions!$C16*12),0)+IF((R$5-$K$5)&lt;=(Assumptions!$C16*12),$K49/(Assumptions!$C16*12),0)+IF((R$5-$L$5)&lt;=(Assumptions!$C16*12),$L49/(Assumptions!$C16*12),0)+IF((R$5-$M$5)&lt;=(Assumptions!$C16*12),$M49/(Assumptions!$C16*12),0)+IF((R$5-$N$5)&lt;=(Assumptions!$C16*12),$N49/(Assumptions!$C16*12),0)+IF((R$5-$O$5)&lt;=(Assumptions!$C16*12),$O49/(Assumptions!$C16*12),0)+IF((R$5-$P$5)&lt;=(Assumptions!$C16*12),$P49/(Assumptions!$C16*12),0)+IF((R$5-$Q$5)&lt;=(Assumptions!$C16*12),$Q49/(Assumptions!$C16*12),0)</f>
        <v>0</v>
      </c>
      <c r="S61" s="557">
        <f>IF((S$5-$D$5)&lt;=(Assumptions!$C16*12),$D49/(Assumptions!$C16*12),0)+IF((S$5-$E$5)&lt;=(Assumptions!$C16*12),$E49/(Assumptions!$C16*12),0)+IF((S$5-$F$5)&lt;=(Assumptions!$C16*12),$F49/(Assumptions!$C16*12),0)+IF((S$5-$G$5)&lt;=(Assumptions!$C16*12),$G49/(Assumptions!$C16*12),0)+IF((S$5-$H$5)&lt;=(Assumptions!$C16*12),$H49/(Assumptions!$C16*12),0)+IF((S$5-$I$5)&lt;=(Assumptions!$C16*12),$I49/(Assumptions!$C16*12),0)+IF((S$5-$J$5)&lt;=(Assumptions!$C16*12),$J49/(Assumptions!$C16*12),0)+IF((S$5-$K$5)&lt;=(Assumptions!$C16*12),$K49/(Assumptions!$C16*12),0)+IF((S$5-$L$5)&lt;=(Assumptions!$C16*12),$L49/(Assumptions!$C16*12),0)+IF((S$5-$M$5)&lt;=(Assumptions!$C16*12),$M49/(Assumptions!$C16*12),0)+IF((S$5-$N$5)&lt;=(Assumptions!$C16*12),$N49/(Assumptions!$C16*12),0)+IF((S$5-$O$5)&lt;=(Assumptions!$C16*12),$O49/(Assumptions!$C16*12),0)+IF((S$5-$P$5)&lt;=(Assumptions!$C16*12),$P49/(Assumptions!$C16*12),0)+IF((S$5-$Q$5)&lt;=(Assumptions!$C16*12),$Q49/(Assumptions!$C16*12),0)+IF((S$5-$R$5)&lt;=(Assumptions!$C16*12),$R49/(Assumptions!$C16*12),0)</f>
        <v>0</v>
      </c>
      <c r="T61" s="557">
        <f>IF((T$5-$D$5)&lt;=(Assumptions!$C16*12),$D49/(Assumptions!$C16*12),0)+IF((T$5-$E$5)&lt;=(Assumptions!$C16*12),$E49/(Assumptions!$C16*12),0)+IF((T$5-$F$5)&lt;=(Assumptions!$C16*12),$F49/(Assumptions!$C16*12),0)+IF((T$5-$G$5)&lt;=(Assumptions!$C16*12),$G49/(Assumptions!$C16*12),0)+IF((T$5-$H$5)&lt;=(Assumptions!$C16*12),$H49/(Assumptions!$C16*12),0)+IF((T$5-$I$5)&lt;=(Assumptions!$C16*12),$I49/(Assumptions!$C16*12),0)+IF((T$5-$J$5)&lt;=(Assumptions!$C16*12),$J49/(Assumptions!$C16*12),0)+IF((T$5-$K$5)&lt;=(Assumptions!$C16*12),$K49/(Assumptions!$C16*12),0)+IF((T$5-$L$5)&lt;=(Assumptions!$C16*12),$L49/(Assumptions!$C16*12),0)+IF((T$5-$M$5)&lt;=(Assumptions!$C16*12),$M49/(Assumptions!$C16*12),0)+IF((T$5-$N$5)&lt;=(Assumptions!$C16*12),$N49/(Assumptions!$C16*12),0)+IF((T$5-$O$5)&lt;=(Assumptions!$C16*12),$O49/(Assumptions!$C16*12),0)+IF((T$5-$P$5)&lt;=(Assumptions!$C16*12),$P49/(Assumptions!$C16*12),0)+IF((T$5-$Q$5)&lt;=(Assumptions!$C16*12),$Q49/(Assumptions!$C16*12),0)+IF((T$5-$R$5)&lt;=(Assumptions!$C16*12),$R49/(Assumptions!$C16*12),0)+IF((T$5-$S$5)&lt;=(Assumptions!$C16*12),$S49/(Assumptions!$C16*12),0)</f>
        <v>0</v>
      </c>
      <c r="U61" s="557">
        <f>IF((U$5-$D$5)&lt;=(Assumptions!$C16*12),$D49/(Assumptions!$C16*12),0)+IF((U$5-$E$5)&lt;=(Assumptions!$C16*12),$E49/(Assumptions!$C16*12),0)+IF((U$5-$F$5)&lt;=(Assumptions!$C16*12),$F49/(Assumptions!$C16*12),0)+IF((U$5-$G$5)&lt;=(Assumptions!$C16*12),$G49/(Assumptions!$C16*12),0)+IF((U$5-$H$5)&lt;=(Assumptions!$C16*12),$H49/(Assumptions!$C16*12),0)+IF((U$5-$I$5)&lt;=(Assumptions!$C16*12),$I49/(Assumptions!$C16*12),0)+IF((U$5-$J$5)&lt;=(Assumptions!$C16*12),$J49/(Assumptions!$C16*12),0)+IF((U$5-$K$5)&lt;=(Assumptions!$C16*12),$K49/(Assumptions!$C16*12),0)+IF((U$5-$L$5)&lt;=(Assumptions!$C16*12),$L49/(Assumptions!$C16*12),0)+IF((U$5-$M$5)&lt;=(Assumptions!$C16*12),$M49/(Assumptions!$C16*12),0)+IF((U$5-$N$5)&lt;=(Assumptions!$C16*12),$N49/(Assumptions!$C16*12),0)+IF((U$5-$O$5)&lt;=(Assumptions!$C16*12),$O49/(Assumptions!$C16*12),0)+IF((U$5-$P$5)&lt;=(Assumptions!$C16*12),$P49/(Assumptions!$C16*12),0)+IF((U$5-$Q$5)&lt;=(Assumptions!$C16*12),$Q49/(Assumptions!$C16*12),0)+IF((U$5-$R$5)&lt;=(Assumptions!$C16*12),$R49/(Assumptions!$C16*12),0)+IF((U$5-$S$5)&lt;=(Assumptions!$C16*12),$S49/(Assumptions!$C16*12),0)+IF((U$5-$T$5)&lt;=(Assumptions!$C16*12),$T49/(Assumptions!$C16*12),0)</f>
        <v>0</v>
      </c>
      <c r="V61" s="557">
        <f>IF((V$5-$D$5)&lt;=(Assumptions!$C16*12),$D49/(Assumptions!$C16*12),0)+IF((V$5-$E$5)&lt;=(Assumptions!$C16*12),$E49/(Assumptions!$C16*12),0)+IF((V$5-$F$5)&lt;=(Assumptions!$C16*12),$F49/(Assumptions!$C16*12),0)+IF((V$5-$G$5)&lt;=(Assumptions!$C16*12),$G49/(Assumptions!$C16*12),0)+IF((V$5-$H$5)&lt;=(Assumptions!$C16*12),$H49/(Assumptions!$C16*12),0)+IF((V$5-$I$5)&lt;=(Assumptions!$C16*12),$I49/(Assumptions!$C16*12),0)+IF((V$5-$J$5)&lt;=(Assumptions!$C16*12),$J49/(Assumptions!$C16*12),0)+IF((V$5-$K$5)&lt;=(Assumptions!$C16*12),$K49/(Assumptions!$C16*12),0)+IF((V$5-$L$5)&lt;=(Assumptions!$C16*12),$L49/(Assumptions!$C16*12),0)+IF((V$5-$M$5)&lt;=(Assumptions!$C16*12),$M49/(Assumptions!$C16*12),0)+IF((V$5-$N$5)&lt;=(Assumptions!$C16*12),$N49/(Assumptions!$C16*12),0)+IF((V$5-$O$5)&lt;=(Assumptions!$C16*12),$O49/(Assumptions!$C16*12),0)+IF((V$5-$P$5)&lt;=(Assumptions!$C16*12),$P49/(Assumptions!$C16*12),0)+IF((V$5-$Q$5)&lt;=(Assumptions!$C16*12),$Q49/(Assumptions!$C16*12),0)+IF((V$5-$R$5)&lt;=(Assumptions!$C16*12),$R49/(Assumptions!$C16*12),0)+IF((V$5-$S$5)&lt;=(Assumptions!$C16*12),$S49/(Assumptions!$C16*12),0)+IF((V$5-$T$5)&lt;=(Assumptions!$C16*12),$T49/(Assumptions!$C16*12),0)+IF((V$5-$U$5)&lt;=(Assumptions!$C16*12),$U49/(Assumptions!$C16*12),0)</f>
        <v>0</v>
      </c>
      <c r="W61" s="557">
        <f>IF((W$5-$D$5)&lt;=(Assumptions!$C16*12),$D49/(Assumptions!$C16*12),0)+IF((W$5-$E$5)&lt;=(Assumptions!$C16*12),$E49/(Assumptions!$C16*12),0)+IF((W$5-$F$5)&lt;=(Assumptions!$C16*12),$F49/(Assumptions!$C16*12),0)+IF((W$5-$G$5)&lt;=(Assumptions!$C16*12),$G49/(Assumptions!$C16*12),0)+IF((W$5-$H$5)&lt;=(Assumptions!$C16*12),$H49/(Assumptions!$C16*12),0)+IF((W$5-$I$5)&lt;=(Assumptions!$C16*12),$I49/(Assumptions!$C16*12),0)+IF((W$5-$J$5)&lt;=(Assumptions!$C16*12),$J49/(Assumptions!$C16*12),0)+IF((W$5-$K$5)&lt;=(Assumptions!$C16*12),$K49/(Assumptions!$C16*12),0)+IF((W$5-$L$5)&lt;=(Assumptions!$C16*12),$L49/(Assumptions!$C16*12),0)+IF((W$5-$M$5)&lt;=(Assumptions!$C16*12),$M49/(Assumptions!$C16*12),0)+IF((W$5-$N$5)&lt;=(Assumptions!$C16*12),$N49/(Assumptions!$C16*12),0)+IF((W$5-$O$5)&lt;=(Assumptions!$C16*12),$O49/(Assumptions!$C16*12),0)+IF((W$5-$P$5)&lt;=(Assumptions!$C16*12),$P49/(Assumptions!$C16*12),0)+IF((W$5-$Q$5)&lt;=(Assumptions!$C16*12),$Q49/(Assumptions!$C16*12),0)+IF((W$5-$R$5)&lt;=(Assumptions!$C16*12),$R49/(Assumptions!$C16*12),0)+IF((W$5-$S$5)&lt;=(Assumptions!$C16*12),$S49/(Assumptions!$C16*12),0)+IF((W$5-$T$5)&lt;=(Assumptions!$C16*12),$T49/(Assumptions!$C16*12),0)+IF((W$5-$U$5)&lt;=(Assumptions!$C16*12),$U49/(Assumptions!$C16*12),0)+IF((W$5-$V$5)&lt;=(Assumptions!$C16*12),$V49/(Assumptions!$C16*12),0)</f>
        <v>0</v>
      </c>
      <c r="X61" s="557">
        <f>IF((X$5-$D$5)&lt;=(Assumptions!$C16*12),$D49/(Assumptions!$C16*12),0)+IF((X$5-$E$5)&lt;=(Assumptions!$C16*12),$E49/(Assumptions!$C16*12),0)+IF((X$5-$F$5)&lt;=(Assumptions!$C16*12),$F49/(Assumptions!$C16*12),0)+IF((X$5-$G$5)&lt;=(Assumptions!$C16*12),$G49/(Assumptions!$C16*12),0)+IF((X$5-$H$5)&lt;=(Assumptions!$C16*12),$H49/(Assumptions!$C16*12),0)+IF((X$5-$I$5)&lt;=(Assumptions!$C16*12),$I49/(Assumptions!$C16*12),0)+IF((X$5-$J$5)&lt;=(Assumptions!$C16*12),$J49/(Assumptions!$C16*12),0)+IF((X$5-$K$5)&lt;=(Assumptions!$C16*12),$K49/(Assumptions!$C16*12),0)+IF((X$5-$L$5)&lt;=(Assumptions!$C16*12),$L49/(Assumptions!$C16*12),0)+IF((X$5-$M$5)&lt;=(Assumptions!$C16*12),$M49/(Assumptions!$C16*12),0)+IF((X$5-$N$5)&lt;=(Assumptions!$C16*12),$N49/(Assumptions!$C16*12),0)+IF((X$5-$O$5)&lt;=(Assumptions!$C16*12),$O49/(Assumptions!$C16*12),0)+IF((X$5-$P$5)&lt;=(Assumptions!$C16*12),$P49/(Assumptions!$C16*12),0)+IF((X$5-$Q$5)&lt;=(Assumptions!$C16*12),$Q49/(Assumptions!$C16*12),0)+IF((X$5-$R$5)&lt;=(Assumptions!$C16*12),$R49/(Assumptions!$C16*12),0)+IF((X$5-$S$5)&lt;=(Assumptions!$C16*12),$S49/(Assumptions!$C16*12),0)+IF((X$5-$T$5)&lt;=(Assumptions!$C16*12),$T49/(Assumptions!$C16*12),0)+IF((X$5-$U$5)&lt;=(Assumptions!$C16*12),$U49/(Assumptions!$C16*12),0)+IF((X$5-$V$5)&lt;=(Assumptions!$C16*12),$V49/(Assumptions!$C16*12),0)+IF((X$5-$W$5)&lt;=(Assumptions!$C16*12),$W49/(Assumptions!$C16*12),0)</f>
        <v>0</v>
      </c>
      <c r="Y61" s="557">
        <f>IF((Y$5-$D$5)&lt;=(Assumptions!$C16*12),$D49/(Assumptions!$C16*12),0)+IF((Y$5-$E$5)&lt;=(Assumptions!$C16*12),$E49/(Assumptions!$C16*12),0)+IF((Y$5-$F$5)&lt;=(Assumptions!$C16*12),$F49/(Assumptions!$C16*12),0)+IF((Y$5-$G$5)&lt;=(Assumptions!$C16*12),$G49/(Assumptions!$C16*12),0)+IF((Y$5-$H$5)&lt;=(Assumptions!$C16*12),$H49/(Assumptions!$C16*12),0)+IF((Y$5-$I$5)&lt;=(Assumptions!$C16*12),$I49/(Assumptions!$C16*12),0)+IF((Y$5-$J$5)&lt;=(Assumptions!$C16*12),$J49/(Assumptions!$C16*12),0)+IF((Y$5-$K$5)&lt;=(Assumptions!$C16*12),$K49/(Assumptions!$C16*12),0)+IF((Y$5-$L$5)&lt;=(Assumptions!$C16*12),$L49/(Assumptions!$C16*12),0)+IF((Y$5-$M$5)&lt;=(Assumptions!$C16*12),$M49/(Assumptions!$C16*12),0)+IF((Y$5-$N$5)&lt;=(Assumptions!$C16*12),$N49/(Assumptions!$C16*12),0)+IF((Y$5-$O$5)&lt;=(Assumptions!$C16*12),$O49/(Assumptions!$C16*12),0)+IF((Y$5-$P$5)&lt;=(Assumptions!$C16*12),$P49/(Assumptions!$C16*12),0)+IF((Y$5-$Q$5)&lt;=(Assumptions!$C16*12),$Q49/(Assumptions!$C16*12),0)+IF((Y$5-$R$5)&lt;=(Assumptions!$C16*12),$R49/(Assumptions!$C16*12),0)+IF((Y$5-$S$5)&lt;=(Assumptions!$C16*12),$S49/(Assumptions!$C16*12),0)+IF((Y$5-$T$5)&lt;=(Assumptions!$C16*12),$T49/(Assumptions!$C16*12),0)+IF((Y$5-$U$5)&lt;=(Assumptions!$C16*12),$U49/(Assumptions!$C16*12),0)+IF((Y$5-$V$5)&lt;=(Assumptions!$C16*12),$V49/(Assumptions!$C16*12),0)+IF((Y$5-$W$5)&lt;=(Assumptions!$C16*12),$W49/(Assumptions!$C16*12),0)+IF((Y$5-$X$5)&lt;=(Assumptions!$C16*12),$X49/(Assumptions!$C16*12),0)</f>
        <v>0</v>
      </c>
      <c r="Z61" s="557">
        <f>IF((Z$5-$D$5)&lt;=(Assumptions!$C16*12),$D49/(Assumptions!$C16*12),0)+IF((Z$5-$E$5)&lt;=(Assumptions!$C16*12),$E49/(Assumptions!$C16*12),0)+IF((Z$5-$F$5)&lt;=(Assumptions!$C16*12),$F49/(Assumptions!$C16*12),0)+IF((Z$5-$G$5)&lt;=(Assumptions!$C16*12),$G49/(Assumptions!$C16*12),0)+IF((Z$5-$H$5)&lt;=(Assumptions!$C16*12),$H49/(Assumptions!$C16*12),0)+IF((Z$5-$I$5)&lt;=(Assumptions!$C16*12),$I49/(Assumptions!$C16*12),0)+IF((Z$5-$J$5)&lt;=(Assumptions!$C16*12),$J49/(Assumptions!$C16*12),0)+IF((Z$5-$K$5)&lt;=(Assumptions!$C16*12),$K49/(Assumptions!$C16*12),0)+IF((Z$5-$L$5)&lt;=(Assumptions!$C16*12),$L49/(Assumptions!$C16*12),0)+IF((Z$5-$M$5)&lt;=(Assumptions!$C16*12),$M49/(Assumptions!$C16*12),0)+IF((Z$5-$N$5)&lt;=(Assumptions!$C16*12),$N49/(Assumptions!$C16*12),0)+IF((Z$5-$O$5)&lt;=(Assumptions!$C16*12),$O49/(Assumptions!$C16*12),0)+IF((Z$5-$P$5)&lt;=(Assumptions!$C16*12),$P49/(Assumptions!$C16*12),0)+IF((Z$5-$Q$5)&lt;=(Assumptions!$C16*12),$Q49/(Assumptions!$C16*12),0)+IF((Z$5-$R$5)&lt;=(Assumptions!$C16*12),$R49/(Assumptions!$C16*12),0)+IF((Z$5-$S$5)&lt;=(Assumptions!$C16*12),$S49/(Assumptions!$C16*12),0)+IF((Z$5-$T$5)&lt;=(Assumptions!$C16*12),$T49/(Assumptions!$C16*12),0)+IF((Z$5-$U$5)&lt;=(Assumptions!$C16*12),$U49/(Assumptions!$C16*12),0)+IF((Z$5-$V$5)&lt;=(Assumptions!$C16*12),$V49/(Assumptions!$C16*12),0)+IF((Z$5-$W$5)&lt;=(Assumptions!$C16*12),$W49/(Assumptions!$C16*12),0)+IF((Z$5-$X$5)&lt;=(Assumptions!$C16*12),$X49/(Assumptions!$C16*12),0)+IF((Z$5-$Y$5)&lt;=(Assumptions!$C16*12),$Y49/(Assumptions!$C16*12),0)</f>
        <v>0</v>
      </c>
      <c r="AA61" s="557">
        <f>IF((AA$5-$D$5)&lt;=(Assumptions!$C16*12),$D49/(Assumptions!$C16*12),0)+IF((AA$5-$E$5)&lt;=(Assumptions!$C16*12),$E49/(Assumptions!$C16*12),0)+IF((AA$5-$F$5)&lt;=(Assumptions!$C16*12),$F49/(Assumptions!$C16*12),0)+IF((AA$5-$G$5)&lt;=(Assumptions!$C16*12),$G49/(Assumptions!$C16*12),0)+IF((AA$5-$H$5)&lt;=(Assumptions!$C16*12),$H49/(Assumptions!$C16*12),0)+IF((AA$5-$I$5)&lt;=(Assumptions!$C16*12),$I49/(Assumptions!$C16*12),0)+IF((AA$5-$J$5)&lt;=(Assumptions!$C16*12),$J49/(Assumptions!$C16*12),0)+IF((AA$5-$K$5)&lt;=(Assumptions!$C16*12),$K49/(Assumptions!$C16*12),0)+IF((AA$5-$L$5)&lt;=(Assumptions!$C16*12),$L49/(Assumptions!$C16*12),0)+IF((AA$5-$M$5)&lt;=(Assumptions!$C16*12),$M49/(Assumptions!$C16*12),0)+IF((AA$5-$N$5)&lt;=(Assumptions!$C16*12),$N49/(Assumptions!$C16*12),0)+IF((AA$5-$O$5)&lt;=(Assumptions!$C16*12),$O49/(Assumptions!$C16*12),0)+IF((AA$5-$P$5)&lt;=(Assumptions!$C16*12),$P49/(Assumptions!$C16*12),0)+IF((AA$5-$Q$5)&lt;=(Assumptions!$C16*12),$Q49/(Assumptions!$C16*12),0)+IF((AA$5-$R$5)&lt;=(Assumptions!$C16*12),$R49/(Assumptions!$C16*12),0)+IF((AA$5-$S$5)&lt;=(Assumptions!$C16*12),$S49/(Assumptions!$C16*12),0)+IF((AA$5-$T$5)&lt;=(Assumptions!$C16*12),$T49/(Assumptions!$C16*12),0)+IF((AA$5-$U$5)&lt;=(Assumptions!$C16*12),$U49/(Assumptions!$C16*12),0)+IF((AA$5-$V$5)&lt;=(Assumptions!$C16*12),$V49/(Assumptions!$C16*12),0)+IF((AA$5-$W$5)&lt;=(Assumptions!$C16*12),$W49/(Assumptions!$C16*12),0)+IF((AA$5-$X$5)&lt;=(Assumptions!$C16*12),$X49/(Assumptions!$C16*12),0)+IF((AA$5-$Y$5)&lt;=(Assumptions!$C16*12),$Y49/(Assumptions!$C16*12),0)+IF((AA$5-$Z$5)&lt;=(Assumptions!$C16*12),$Z49/(Assumptions!$C16*12),0)</f>
        <v>0</v>
      </c>
      <c r="AB61" s="557">
        <f>IF((AB$5-$D$5)&lt;=(Assumptions!$C16*12),$D49/(Assumptions!$C16*12),0)+IF((AB$5-$E$5)&lt;=(Assumptions!$C16*12),$E49/(Assumptions!$C16*12),0)+IF((AB$5-$F$5)&lt;=(Assumptions!$C16*12),$F49/(Assumptions!$C16*12),0)+IF((AB$5-$G$5)&lt;=(Assumptions!$C16*12),$G49/(Assumptions!$C16*12),0)+IF((AB$5-$H$5)&lt;=(Assumptions!$C16*12),$H49/(Assumptions!$C16*12),0)+IF((AB$5-$I$5)&lt;=(Assumptions!$C16*12),$I49/(Assumptions!$C16*12),0)+IF((AB$5-$J$5)&lt;=(Assumptions!$C16*12),$J49/(Assumptions!$C16*12),0)+IF((AB$5-$K$5)&lt;=(Assumptions!$C16*12),$K49/(Assumptions!$C16*12),0)+IF((AB$5-$L$5)&lt;=(Assumptions!$C16*12),$L49/(Assumptions!$C16*12),0)+IF((AB$5-$M$5)&lt;=(Assumptions!$C16*12),$M49/(Assumptions!$C16*12),0)+IF((AB$5-$N$5)&lt;=(Assumptions!$C16*12),$N49/(Assumptions!$C16*12),0)+IF((AB$5-$O$5)&lt;=(Assumptions!$C16*12),$O49/(Assumptions!$C16*12),0)+IF((AB$5-$P$5)&lt;=(Assumptions!$C16*12),$P49/(Assumptions!$C16*12),0)+IF((AB$5-$Q$5)&lt;=(Assumptions!$C16*12),$Q49/(Assumptions!$C16*12),0)+IF((AB$5-$R$5)&lt;=(Assumptions!$C16*12),$R49/(Assumptions!$C16*12),0)+IF((AB$5-$S$5)&lt;=(Assumptions!$C16*12),$S49/(Assumptions!$C16*12),0)+IF((AB$5-$T$5)&lt;=(Assumptions!$C16*12),$T49/(Assumptions!$C16*12),0)+IF((AB$5-$U$5)&lt;=(Assumptions!$C16*12),$U49/(Assumptions!$C16*12),0)+IF((AB$5-$V$5)&lt;=(Assumptions!$C16*12),$V49/(Assumptions!$C16*12),0)+IF((AB$5-$W$5)&lt;=(Assumptions!$C16*12),$W49/(Assumptions!$C16*12),0)+IF((AB$5-$X$5)&lt;=(Assumptions!$C16*12),$X49/(Assumptions!$C16*12),0)+IF((AB$5-$Y$5)&lt;=(Assumptions!$C16*12),$Y49/(Assumptions!$C16*12),0)+IF((AB$5-$Z$5)&lt;=(Assumptions!$C16*12),$Z49/(Assumptions!$C16*12),0)+IF((AB$5-$AA$5)&lt;=(Assumptions!$C16*12),$AA49/(Assumptions!$C16*12),0)</f>
        <v>0</v>
      </c>
      <c r="AC61" s="557">
        <f>IF((AC$5-$D$5)&lt;=(Assumptions!$C16*12),$D49/(Assumptions!$C16*12),0)+IF((AC$5-$E$5)&lt;=(Assumptions!$C16*12),$E49/(Assumptions!$C16*12),0)+IF((AC$5-$F$5)&lt;=(Assumptions!$C16*12),$F49/(Assumptions!$C16*12),0)+IF((AC$5-$G$5)&lt;=(Assumptions!$C16*12),$G49/(Assumptions!$C16*12),0)+IF((AC$5-$H$5)&lt;=(Assumptions!$C16*12),$H49/(Assumptions!$C16*12),0)+IF((AC$5-$I$5)&lt;=(Assumptions!$C16*12),$I49/(Assumptions!$C16*12),0)+IF((AC$5-$J$5)&lt;=(Assumptions!$C16*12),$J49/(Assumptions!$C16*12),0)+IF((AC$5-$K$5)&lt;=(Assumptions!$C16*12),$K49/(Assumptions!$C16*12),0)+IF((AC$5-$L$5)&lt;=(Assumptions!$C16*12),$L49/(Assumptions!$C16*12),0)+IF((AC$5-$M$5)&lt;=(Assumptions!$C16*12),$M49/(Assumptions!$C16*12),0)+IF((AC$5-$N$5)&lt;=(Assumptions!$C16*12),$N49/(Assumptions!$C16*12),0)+IF((AC$5-$O$5)&lt;=(Assumptions!$C16*12),$O49/(Assumptions!$C16*12),0)+IF((AC$5-$P$5)&lt;=(Assumptions!$C16*12),$P49/(Assumptions!$C16*12),0)+IF((AC$5-$Q$5)&lt;=(Assumptions!$C16*12),$Q49/(Assumptions!$C16*12),0)+IF((AC$5-$R$5)&lt;=(Assumptions!$C16*12),$R49/(Assumptions!$C16*12),0)+IF((AC$5-$S$5)&lt;=(Assumptions!$C16*12),$S49/(Assumptions!$C16*12),0)+IF((AC$5-$T$5)&lt;=(Assumptions!$C16*12),$T49/(Assumptions!$C16*12),0)+IF((AC$5-$U$5)&lt;=(Assumptions!$C16*12),$U49/(Assumptions!$C16*12),0)+IF((AC$5-$V$5)&lt;=(Assumptions!$C16*12),$V49/(Assumptions!$C16*12),0)+IF((AC$5-$W$5)&lt;=(Assumptions!$C16*12),$W49/(Assumptions!$C16*12),0)+IF((AC$5-$X$5)&lt;=(Assumptions!$C16*12),$X49/(Assumptions!$C16*12),0)+IF((AC$5-$Y$5)&lt;=(Assumptions!$C16*12),$Y49/(Assumptions!$C16*12),0)+IF((AC$5-$Z$5)&lt;=(Assumptions!$C16*12),$Z49/(Assumptions!$C16*12),0)+IF((AC$5-$AA$5)&lt;=(Assumptions!$C16*12),$AA49/(Assumptions!$C16*12),0)+IF((AC$5-$AB$5)&lt;=(Assumptions!$C16*12),$AB49/(Assumptions!$C16*12),0)</f>
        <v>0</v>
      </c>
      <c r="AD61" s="557">
        <f>IF((AD$5-$D$5)&lt;=(Assumptions!$C16*12),$D49/(Assumptions!$C16*12),0)+IF((AD$5-$E$5)&lt;=(Assumptions!$C16*12),$E49/(Assumptions!$C16*12),0)+IF((AD$5-$F$5)&lt;=(Assumptions!$C16*12),$F49/(Assumptions!$C16*12),0)+IF((AD$5-$G$5)&lt;=(Assumptions!$C16*12),$G49/(Assumptions!$C16*12),0)+IF((AD$5-$H$5)&lt;=(Assumptions!$C16*12),$H49/(Assumptions!$C16*12),0)+IF((AD$5-$I$5)&lt;=(Assumptions!$C16*12),$I49/(Assumptions!$C16*12),0)+IF((AD$5-$J$5)&lt;=(Assumptions!$C16*12),$J49/(Assumptions!$C16*12),0)+IF((AD$5-$K$5)&lt;=(Assumptions!$C16*12),$K49/(Assumptions!$C16*12),0)+IF((AD$5-$L$5)&lt;=(Assumptions!$C16*12),$L49/(Assumptions!$C16*12),0)+IF((AD$5-$M$5)&lt;=(Assumptions!$C16*12),$M49/(Assumptions!$C16*12),0)+IF((AD$5-$N$5)&lt;=(Assumptions!$C16*12),$N49/(Assumptions!$C16*12),0)+IF((AD$5-$O$5)&lt;=(Assumptions!$C16*12),$O49/(Assumptions!$C16*12),0)+IF((AD$5-$P$5)&lt;=(Assumptions!$C16*12),$P49/(Assumptions!$C16*12),0)+IF((AD$5-$Q$5)&lt;=(Assumptions!$C16*12),$Q49/(Assumptions!$C16*12),0)+IF((AD$5-$R$5)&lt;=(Assumptions!$C16*12),$R49/(Assumptions!$C16*12),0)+IF((AD$5-$S$5)&lt;=(Assumptions!$C16*12),$S49/(Assumptions!$C16*12),0)+IF((AD$5-$T$5)&lt;=(Assumptions!$C16*12),$T49/(Assumptions!$C16*12),0)+IF((AD$5-$U$5)&lt;=(Assumptions!$C16*12),$U49/(Assumptions!$C16*12),0)+IF((AD$5-$V$5)&lt;=(Assumptions!$C16*12),$V49/(Assumptions!$C16*12),0)+IF((AD$5-$W$5)&lt;=(Assumptions!$C16*12),$W49/(Assumptions!$C16*12),0)+IF((AD$5-$X$5)&lt;=(Assumptions!$C16*12),$X49/(Assumptions!$C16*12),0)+IF((AD$5-$Y$5)&lt;=(Assumptions!$C16*12),$Y49/(Assumptions!$C16*12),0)+IF((AD$5-$Z$5)&lt;=(Assumptions!$C16*12),$Z49/(Assumptions!$C16*12),0)+IF((AD$5-$AA$5)&lt;=(Assumptions!$C16*12),$AA49/(Assumptions!$C16*12),0)+IF((AD$5-$AB$5)&lt;=(Assumptions!$C16*12),$AB49/(Assumptions!$C16*12),0)+IF((AD$5-$AC$5)&lt;=(Assumptions!$C16*12),$AC49/(Assumptions!$C16*12),0)</f>
        <v>0</v>
      </c>
      <c r="AE61" s="557">
        <f>IF((AE$5-$D$5)&lt;=(Assumptions!$C16*12),$D49/(Assumptions!$C16*12),0)+IF((AE$5-$E$5)&lt;=(Assumptions!$C16*12),$E49/(Assumptions!$C16*12),0)+IF((AE$5-$F$5)&lt;=(Assumptions!$C16*12),$F49/(Assumptions!$C16*12),0)+IF((AE$5-$G$5)&lt;=(Assumptions!$C16*12),$G49/(Assumptions!$C16*12),0)+IF((AE$5-$H$5)&lt;=(Assumptions!$C16*12),$H49/(Assumptions!$C16*12),0)+IF((AE$5-$I$5)&lt;=(Assumptions!$C16*12),$I49/(Assumptions!$C16*12),0)+IF((AE$5-$J$5)&lt;=(Assumptions!$C16*12),$J49/(Assumptions!$C16*12),0)+IF((AE$5-$K$5)&lt;=(Assumptions!$C16*12),$K49/(Assumptions!$C16*12),0)+IF((AE$5-$L$5)&lt;=(Assumptions!$C16*12),$L49/(Assumptions!$C16*12),0)+IF((AE$5-$M$5)&lt;=(Assumptions!$C16*12),$M49/(Assumptions!$C16*12),0)+IF((AE$5-$N$5)&lt;=(Assumptions!$C16*12),$N49/(Assumptions!$C16*12),0)+IF((AE$5-$O$5)&lt;=(Assumptions!$C16*12),$O49/(Assumptions!$C16*12),0)+IF((AE$5-$P$5)&lt;=(Assumptions!$C16*12),$P49/(Assumptions!$C16*12),0)+IF((AE$5-$Q$5)&lt;=(Assumptions!$C16*12),$Q49/(Assumptions!$C16*12),0)+IF((AE$5-$R$5)&lt;=(Assumptions!$C16*12),$R49/(Assumptions!$C16*12),0)+IF((AE$5-$S$5)&lt;=(Assumptions!$C16*12),$S49/(Assumptions!$C16*12),0)+IF((AE$5-$T$5)&lt;=(Assumptions!$C16*12),$T49/(Assumptions!$C16*12),0)+IF((AE$5-$U$5)&lt;=(Assumptions!$C16*12),$U49/(Assumptions!$C16*12),0)+IF((AE$5-$V$5)&lt;=(Assumptions!$C16*12),$V49/(Assumptions!$C16*12),0)+IF((AE$5-$W$5)&lt;=(Assumptions!$C16*12),$W49/(Assumptions!$C16*12),0)+IF((AE$5-$X$5)&lt;=(Assumptions!$C16*12),$X49/(Assumptions!$C16*12),0)+IF((AE$5-$Y$5)&lt;=(Assumptions!$C16*12),$Y49/(Assumptions!$C16*12),0)+IF((AE$5-$Z$5)&lt;=(Assumptions!$C16*12),$Z49/(Assumptions!$C16*12),0)+IF((AE$5-$AA$5)&lt;=(Assumptions!$C16*12),$AA49/(Assumptions!$C16*12),0)+IF((AE$5-$AB$5)&lt;=(Assumptions!$C16*12),$AB49/(Assumptions!$C16*12),0)+IF((AE$5-$AC$5)&lt;=(Assumptions!$C16*12),$AC49/(Assumptions!$C16*12),0)+IF((AE$5-$AD$5)&lt;=(Assumptions!$C16*12),$AD49/(Assumptions!$C16*12),0)</f>
        <v>0</v>
      </c>
      <c r="AF61" s="557">
        <f>IF((AF$5-$D$5)&lt;=(Assumptions!$C16*12),$D49/(Assumptions!$C16*12),0)+IF((AF$5-$E$5)&lt;=(Assumptions!$C16*12),$E49/(Assumptions!$C16*12),0)+IF((AF$5-$F$5)&lt;=(Assumptions!$C16*12),$F49/(Assumptions!$C16*12),0)+IF((AF$5-$G$5)&lt;=(Assumptions!$C16*12),$G49/(Assumptions!$C16*12),0)+IF((AF$5-$H$5)&lt;=(Assumptions!$C16*12),$H49/(Assumptions!$C16*12),0)+IF((AF$5-$I$5)&lt;=(Assumptions!$C16*12),$I49/(Assumptions!$C16*12),0)+IF((AF$5-$J$5)&lt;=(Assumptions!$C16*12),$J49/(Assumptions!$C16*12),0)+IF((AF$5-$K$5)&lt;=(Assumptions!$C16*12),$K49/(Assumptions!$C16*12),0)+IF((AF$5-$L$5)&lt;=(Assumptions!$C16*12),$L49/(Assumptions!$C16*12),0)+IF((AF$5-$M$5)&lt;=(Assumptions!$C16*12),$M49/(Assumptions!$C16*12),0)+IF((AF$5-$N$5)&lt;=(Assumptions!$C16*12),$N49/(Assumptions!$C16*12),0)+IF((AF$5-$O$5)&lt;=(Assumptions!$C16*12),$O49/(Assumptions!$C16*12),0)+IF((AF$5-$P$5)&lt;=(Assumptions!$C16*12),$P49/(Assumptions!$C16*12),0)+IF((AF$5-$Q$5)&lt;=(Assumptions!$C16*12),$Q49/(Assumptions!$C16*12),0)+IF((AF$5-$R$5)&lt;=(Assumptions!$C16*12),$R49/(Assumptions!$C16*12),0)+IF((AF$5-$S$5)&lt;=(Assumptions!$C16*12),$S49/(Assumptions!$C16*12),0)+IF((AF$5-$T$5)&lt;=(Assumptions!$C16*12),$T49/(Assumptions!$C16*12),0)+IF((AF$5-$U$5)&lt;=(Assumptions!$C16*12),$U49/(Assumptions!$C16*12),0)+IF((AF$5-$V$5)&lt;=(Assumptions!$C16*12),$V49/(Assumptions!$C16*12),0)+IF((AF$5-$W$5)&lt;=(Assumptions!$C16*12),$W49/(Assumptions!$C16*12),0)+IF((AF$5-$X$5)&lt;=(Assumptions!$C16*12),$X49/(Assumptions!$C16*12),0)+IF((AF$5-$Y$5)&lt;=(Assumptions!$C16*12),$Y49/(Assumptions!$C16*12),0)+IF((AF$5-$Z$5)&lt;=(Assumptions!$C16*12),$Z49/(Assumptions!$C16*12),0)+IF((AF$5-$AA$5)&lt;=(Assumptions!$C16*12),$AA49/(Assumptions!$C16*12),0)+IF((AF$5-$AB$5)&lt;=(Assumptions!$C16*12),$AB49/(Assumptions!$C16*12),0)+IF((AF$5-$AC$5)&lt;=(Assumptions!$C16*12),$AC49/(Assumptions!$C16*12),0)+IF((AF$5-$AD$5)&lt;=(Assumptions!$C16*12),$AD49/(Assumptions!$C16*12),0)+IF((AF$5-$AE$5)&lt;=(Assumptions!$C16*12),$AE49/(Assumptions!$C16*12),0)</f>
        <v>0</v>
      </c>
      <c r="AG61" s="557">
        <f>IF((AG$5-$D$5)&lt;=(Assumptions!$C16*12),$D49/(Assumptions!$C16*12),0)+IF((AG$5-$E$5)&lt;=(Assumptions!$C16*12),$E49/(Assumptions!$C16*12),0)+IF((AG$5-$F$5)&lt;=(Assumptions!$C16*12),$F49/(Assumptions!$C16*12),0)+IF((AG$5-$G$5)&lt;=(Assumptions!$C16*12),$G49/(Assumptions!$C16*12),0)+IF((AG$5-$H$5)&lt;=(Assumptions!$C16*12),$H49/(Assumptions!$C16*12),0)+IF((AG$5-$I$5)&lt;=(Assumptions!$C16*12),$I49/(Assumptions!$C16*12),0)+IF((AG$5-$J$5)&lt;=(Assumptions!$C16*12),$J49/(Assumptions!$C16*12),0)+IF((AG$5-$K$5)&lt;=(Assumptions!$C16*12),$K49/(Assumptions!$C16*12),0)+IF((AG$5-$L$5)&lt;=(Assumptions!$C16*12),$L49/(Assumptions!$C16*12),0)+IF((AG$5-$M$5)&lt;=(Assumptions!$C16*12),$M49/(Assumptions!$C16*12),0)+IF((AG$5-$N$5)&lt;=(Assumptions!$C16*12),$N49/(Assumptions!$C16*12),0)+IF((AG$5-$O$5)&lt;=(Assumptions!$C16*12),$O49/(Assumptions!$C16*12),0)+IF((AG$5-$P$5)&lt;=(Assumptions!$C16*12),$P49/(Assumptions!$C16*12),0)+IF((AG$5-$Q$5)&lt;=(Assumptions!$C16*12),$Q49/(Assumptions!$C16*12),0)+IF((AG$5-$R$5)&lt;=(Assumptions!$C16*12),$R49/(Assumptions!$C16*12),0)+IF((AG$5-$S$5)&lt;=(Assumptions!$C16*12),$S49/(Assumptions!$C16*12),0)+IF((AG$5-$T$5)&lt;=(Assumptions!$C16*12),$T49/(Assumptions!$C16*12),0)+IF((AG$5-$U$5)&lt;=(Assumptions!$C16*12),$U49/(Assumptions!$C16*12),0)+IF((AG$5-$V$5)&lt;=(Assumptions!$C16*12),$V49/(Assumptions!$C16*12),0)+IF((AG$5-$W$5)&lt;=(Assumptions!$C16*12),$W49/(Assumptions!$C16*12),0)+IF((AG$5-$X$5)&lt;=(Assumptions!$C16*12),$X49/(Assumptions!$C16*12),0)+IF((AG$5-$Y$5)&lt;=(Assumptions!$C16*12),$Y49/(Assumptions!$C16*12),0)+IF((AG$5-$Z$5)&lt;=(Assumptions!$C16*12),$Z49/(Assumptions!$C16*12),0)+IF((AG$5-$AA$5)&lt;=(Assumptions!$C16*12),$AA49/(Assumptions!$C16*12),0)+IF((AG$5-$AB$5)&lt;=(Assumptions!$C16*12),$AB49/(Assumptions!$C16*12),0)+IF((AG$5-$AC$5)&lt;=(Assumptions!$C16*12),$AC49/(Assumptions!$C16*12),0)+IF((AG$5-$AD$5)&lt;=(Assumptions!$C16*12),$AD49/(Assumptions!$C16*12),0)+IF((AG$5-$AE$5)&lt;=(Assumptions!$C16*12),$AE49/(Assumptions!$C16*12),0)+IF((AG$5-$AF$5)&lt;=(Assumptions!$C16*12),$AF49/(Assumptions!$C16*12),0)</f>
        <v>0</v>
      </c>
      <c r="AH61" s="557">
        <f>IF((AH$5-$D$5)&lt;=(Assumptions!$C16*12),$D49/(Assumptions!$C16*12),0)+IF((AH$5-$E$5)&lt;=(Assumptions!$C16*12),$E49/(Assumptions!$C16*12),0)+IF((AH$5-$F$5)&lt;=(Assumptions!$C16*12),$F49/(Assumptions!$C16*12),0)+IF((AH$5-$G$5)&lt;=(Assumptions!$C16*12),$G49/(Assumptions!$C16*12),0)+IF((AH$5-$H$5)&lt;=(Assumptions!$C16*12),$H49/(Assumptions!$C16*12),0)+IF((AH$5-$I$5)&lt;=(Assumptions!$C16*12),$I49/(Assumptions!$C16*12),0)+IF((AH$5-$J$5)&lt;=(Assumptions!$C16*12),$J49/(Assumptions!$C16*12),0)+IF((AH$5-$K$5)&lt;=(Assumptions!$C16*12),$K49/(Assumptions!$C16*12),0)+IF((AH$5-$L$5)&lt;=(Assumptions!$C16*12),$L49/(Assumptions!$C16*12),0)+IF((AH$5-$M$5)&lt;=(Assumptions!$C16*12),$M49/(Assumptions!$C16*12),0)+IF((AH$5-$N$5)&lt;=(Assumptions!$C16*12),$N49/(Assumptions!$C16*12),0)+IF((AH$5-$O$5)&lt;=(Assumptions!$C16*12),$O49/(Assumptions!$C16*12),0)+IF((AH$5-$P$5)&lt;=(Assumptions!$C16*12),$P49/(Assumptions!$C16*12),0)+IF((AH$5-$Q$5)&lt;=(Assumptions!$C16*12),$Q49/(Assumptions!$C16*12),0)+IF((AH$5-$R$5)&lt;=(Assumptions!$C16*12),$R49/(Assumptions!$C16*12),0)+IF((AH$5-$S$5)&lt;=(Assumptions!$C16*12),$S49/(Assumptions!$C16*12),0)+IF((AH$5-$T$5)&lt;=(Assumptions!$C16*12),$T49/(Assumptions!$C16*12),0)+IF((AH$5-$U$5)&lt;=(Assumptions!$C16*12),$U49/(Assumptions!$C16*12),0)+IF((AH$5-$V$5)&lt;=(Assumptions!$C16*12),$V49/(Assumptions!$C16*12),0)+IF((AH$5-$W$5)&lt;=(Assumptions!$C16*12),$W49/(Assumptions!$C16*12),0)+IF((AH$5-$X$5)&lt;=(Assumptions!$C16*12),$X49/(Assumptions!$C16*12),0)+IF((AH$5-$Y$5)&lt;=(Assumptions!$C16*12),$Y49/(Assumptions!$C16*12),0)+IF((AH$5-$Z$5)&lt;=(Assumptions!$C16*12),$Z49/(Assumptions!$C16*12),0)+IF((AH$5-$AA$5)&lt;=(Assumptions!$C16*12),$AA49/(Assumptions!$C16*12),0)+IF((AH$5-$AB$5)&lt;=(Assumptions!$C16*12),$AB49/(Assumptions!$C16*12),0)+IF((AH$5-$AC$5)&lt;=(Assumptions!$C16*12),$AC49/(Assumptions!$C16*12),0)+IF((AH$5-$AD$5)&lt;=(Assumptions!$C16*12),$AD49/(Assumptions!$C16*12),0)+IF((AH$5-$AE$5)&lt;=(Assumptions!$C16*12),$AE49/(Assumptions!$C16*12),0)+IF((AH$5-$AF$5)&lt;=(Assumptions!$C16*12),$AF49/(Assumptions!$C16*12),0)+IF((AH$5-$AG$5)&lt;=(Assumptions!$C16*12),$AG49/(Assumptions!$C16*12),0)</f>
        <v>0</v>
      </c>
      <c r="AI61" s="557">
        <f>IF((AI$5-$D$5)&lt;=(Assumptions!$C16*12),$D49/(Assumptions!$C16*12),0)+IF((AI$5-$E$5)&lt;=(Assumptions!$C16*12),$E49/(Assumptions!$C16*12),0)+IF((AI$5-$F$5)&lt;=(Assumptions!$C16*12),$F49/(Assumptions!$C16*12),0)+IF((AI$5-$G$5)&lt;=(Assumptions!$C16*12),$G49/(Assumptions!$C16*12),0)+IF((AI$5-$H$5)&lt;=(Assumptions!$C16*12),$H49/(Assumptions!$C16*12),0)+IF((AI$5-$I$5)&lt;=(Assumptions!$C16*12),$I49/(Assumptions!$C16*12),0)+IF((AI$5-$J$5)&lt;=(Assumptions!$C16*12),$J49/(Assumptions!$C16*12),0)+IF((AI$5-$K$5)&lt;=(Assumptions!$C16*12),$K49/(Assumptions!$C16*12),0)+IF((AI$5-$L$5)&lt;=(Assumptions!$C16*12),$L49/(Assumptions!$C16*12),0)+IF((AI$5-$M$5)&lt;=(Assumptions!$C16*12),$M49/(Assumptions!$C16*12),0)+IF((AI$5-$N$5)&lt;=(Assumptions!$C16*12),$N49/(Assumptions!$C16*12),0)+IF((AI$5-$O$5)&lt;=(Assumptions!$C16*12),$O49/(Assumptions!$C16*12),0)+IF((AI$5-$P$5)&lt;=(Assumptions!$C16*12),$P49/(Assumptions!$C16*12),0)+IF((AI$5-$Q$5)&lt;=(Assumptions!$C16*12),$Q49/(Assumptions!$C16*12),0)+IF((AI$5-$R$5)&lt;=(Assumptions!$C16*12),$R49/(Assumptions!$C16*12),0)+IF((AI$5-$S$5)&lt;=(Assumptions!$C16*12),$S49/(Assumptions!$C16*12),0)+IF((AI$5-$T$5)&lt;=(Assumptions!$C16*12),$T49/(Assumptions!$C16*12),0)+IF((AI$5-$U$5)&lt;=(Assumptions!$C16*12),$U49/(Assumptions!$C16*12),0)+IF((AI$5-$V$5)&lt;=(Assumptions!$C16*12),$V49/(Assumptions!$C16*12),0)+IF((AI$5-$W$5)&lt;=(Assumptions!$C16*12),$W49/(Assumptions!$C16*12),0)+IF((AI$5-$X$5)&lt;=(Assumptions!$C16*12),$X49/(Assumptions!$C16*12),0)+IF((AI$5-$Y$5)&lt;=(Assumptions!$C16*12),$Y49/(Assumptions!$C16*12),0)+IF((AI$5-$Z$5)&lt;=(Assumptions!$C16*12),$Z49/(Assumptions!$C16*12),0)+IF((AI$5-$AA$5)&lt;=(Assumptions!$C16*12),$AA49/(Assumptions!$C16*12),0)+IF((AI$5-$AB$5)&lt;=(Assumptions!$C16*12),$AB49/(Assumptions!$C16*12),0)+IF((AI$5-$AC$5)&lt;=(Assumptions!$C16*12),$AC49/(Assumptions!$C16*12),0)+IF((AI$5-$AD$5)&lt;=(Assumptions!$C16*12),$AD49/(Assumptions!$C16*12),0)+IF((AI$5-$AE$5)&lt;=(Assumptions!$C16*12),$AE49/(Assumptions!$C16*12),0)+IF((AI$5-$AF$5)&lt;=(Assumptions!$C16*12),$AF49/(Assumptions!$C16*12),0)+IF((AI$5-$AG$5)&lt;=(Assumptions!$C16*12),$AG49/(Assumptions!$C16*12),0)+IF((AI$5-$AH$5)&lt;=(Assumptions!$C16*12),$AH49/(Assumptions!$C16*12),0)</f>
        <v>0</v>
      </c>
      <c r="AJ61" s="557">
        <f>IF((AJ$5-$D$5)&lt;=(Assumptions!$C16*12),$D49/(Assumptions!$C16*12),0)+IF((AJ$5-$E$5)&lt;=(Assumptions!$C16*12),$E49/(Assumptions!$C16*12),0)+IF((AJ$5-$F$5)&lt;=(Assumptions!$C16*12),$F49/(Assumptions!$C16*12),0)+IF((AJ$5-$G$5)&lt;=(Assumptions!$C16*12),$G49/(Assumptions!$C16*12),0)+IF((AJ$5-$H$5)&lt;=(Assumptions!$C16*12),$H49/(Assumptions!$C16*12),0)+IF((AJ$5-$I$5)&lt;=(Assumptions!$C16*12),$I49/(Assumptions!$C16*12),0)+IF((AJ$5-$J$5)&lt;=(Assumptions!$C16*12),$J49/(Assumptions!$C16*12),0)+IF((AJ$5-$K$5)&lt;=(Assumptions!$C16*12),$K49/(Assumptions!$C16*12),0)+IF((AJ$5-$L$5)&lt;=(Assumptions!$C16*12),$L49/(Assumptions!$C16*12),0)+IF((AJ$5-$M$5)&lt;=(Assumptions!$C16*12),$M49/(Assumptions!$C16*12),0)+IF((AJ$5-$N$5)&lt;=(Assumptions!$C16*12),$N49/(Assumptions!$C16*12),0)+IF((AJ$5-$O$5)&lt;=(Assumptions!$C16*12),$O49/(Assumptions!$C16*12),0)+IF((AJ$5-$P$5)&lt;=(Assumptions!$C16*12),$P49/(Assumptions!$C16*12),0)+IF((AJ$5-$Q$5)&lt;=(Assumptions!$C16*12),$Q49/(Assumptions!$C16*12),0)+IF((AJ$5-$R$5)&lt;=(Assumptions!$C16*12),$R49/(Assumptions!$C16*12),0)+IF((AJ$5-$S$5)&lt;=(Assumptions!$C16*12),$S49/(Assumptions!$C16*12),0)+IF((AJ$5-$T$5)&lt;=(Assumptions!$C16*12),$T49/(Assumptions!$C16*12),0)+IF((AJ$5-$U$5)&lt;=(Assumptions!$C16*12),$U49/(Assumptions!$C16*12),0)+IF((AJ$5-$V$5)&lt;=(Assumptions!$C16*12),$V49/(Assumptions!$C16*12),0)+IF((AJ$5-$W$5)&lt;=(Assumptions!$C16*12),$W49/(Assumptions!$C16*12),0)+IF((AJ$5-$X$5)&lt;=(Assumptions!$C16*12),$X49/(Assumptions!$C16*12),0)+IF((AJ$5-$Y$5)&lt;=(Assumptions!$C16*12),$Y49/(Assumptions!$C16*12),0)+IF((AJ$5-$Z$5)&lt;=(Assumptions!$C16*12),$Z49/(Assumptions!$C16*12),0)+IF((AJ$5-$AA$5)&lt;=(Assumptions!$C16*12),$AA49/(Assumptions!$C16*12),0)+IF((AJ$5-$AB$5)&lt;=(Assumptions!$C16*12),$AB49/(Assumptions!$C16*12),0)+IF((AJ$5-$AC$5)&lt;=(Assumptions!$C16*12),$AC49/(Assumptions!$C16*12),0)+IF((AJ$5-$AD$5)&lt;=(Assumptions!$C16*12),$AD49/(Assumptions!$C16*12),0)+IF((AJ$5-$AE$5)&lt;=(Assumptions!$C16*12),$AE49/(Assumptions!$C16*12),0)+IF((AJ$5-$AF$5)&lt;=(Assumptions!$C16*12),$AF49/(Assumptions!$C16*12),0)+IF((AJ$5-$AG$5)&lt;=(Assumptions!$C16*12),$AG49/(Assumptions!$C16*12),0)+IF((AJ$5-$AH$5)&lt;=(Assumptions!$C16*12),$AH49/(Assumptions!$C16*12),0)+IF((AJ$5-$AI$5)&lt;=(Assumptions!$C16*12),$AI49/(Assumptions!$C16*12),0)</f>
        <v>0</v>
      </c>
      <c r="AK61" s="557">
        <f>IF((AK$5-$D$5)&lt;=(Assumptions!$C16*12),$D49/(Assumptions!$C16*12),0)+IF((AK$5-$E$5)&lt;=(Assumptions!$C16*12),$E49/(Assumptions!$C16*12),0)+IF((AK$5-$F$5)&lt;=(Assumptions!$C16*12),$F49/(Assumptions!$C16*12),0)+IF((AK$5-$G$5)&lt;=(Assumptions!$C16*12),$G49/(Assumptions!$C16*12),0)+IF((AK$5-$H$5)&lt;=(Assumptions!$C16*12),$H49/(Assumptions!$C16*12),0)+IF((AK$5-$I$5)&lt;=(Assumptions!$C16*12),$I49/(Assumptions!$C16*12),0)+IF((AK$5-$J$5)&lt;=(Assumptions!$C16*12),$J49/(Assumptions!$C16*12),0)+IF((AK$5-$K$5)&lt;=(Assumptions!$C16*12),$K49/(Assumptions!$C16*12),0)+IF((AK$5-$L$5)&lt;=(Assumptions!$C16*12),$L49/(Assumptions!$C16*12),0)+IF((AK$5-$M$5)&lt;=(Assumptions!$C16*12),$M49/(Assumptions!$C16*12),0)+IF((AK$5-$N$5)&lt;=(Assumptions!$C16*12),$N49/(Assumptions!$C16*12),0)+IF((AK$5-$O$5)&lt;=(Assumptions!$C16*12),$O49/(Assumptions!$C16*12),0)+IF((AK$5-$P$5)&lt;=(Assumptions!$C16*12),$P49/(Assumptions!$C16*12),0)+IF((AK$5-$Q$5)&lt;=(Assumptions!$C16*12),$Q49/(Assumptions!$C16*12),0)+IF((AK$5-$R$5)&lt;=(Assumptions!$C16*12),$R49/(Assumptions!$C16*12),0)+IF((AK$5-$S$5)&lt;=(Assumptions!$C16*12),$S49/(Assumptions!$C16*12),0)+IF((AK$5-$T$5)&lt;=(Assumptions!$C16*12),$T49/(Assumptions!$C16*12),0)+IF((AK$5-$U$5)&lt;=(Assumptions!$C16*12),$U49/(Assumptions!$C16*12),0)+IF((AK$5-$V$5)&lt;=(Assumptions!$C16*12),$V49/(Assumptions!$C16*12),0)+IF((AK$5-$W$5)&lt;=(Assumptions!$C16*12),$W49/(Assumptions!$C16*12),0)+IF((AK$5-$X$5)&lt;=(Assumptions!$C16*12),$X49/(Assumptions!$C16*12),0)+IF((AK$5-$Y$5)&lt;=(Assumptions!$C16*12),$Y49/(Assumptions!$C16*12),0)+IF((AK$5-$Z$5)&lt;=(Assumptions!$C16*12),$Z49/(Assumptions!$C16*12),0)+IF((AK$5-$AA$5)&lt;=(Assumptions!$C16*12),$AA49/(Assumptions!$C16*12),0)+IF((AK$5-$AB$5)&lt;=(Assumptions!$C16*12),$AB49/(Assumptions!$C16*12),0)+IF((AK$5-$AC$5)&lt;=(Assumptions!$C16*12),$AC49/(Assumptions!$C16*12),0)+IF((AK$5-$AD$5)&lt;=(Assumptions!$C16*12),$AD49/(Assumptions!$C16*12),0)+IF((AK$5-$AE$5)&lt;=(Assumptions!$C16*12),$AE49/(Assumptions!$C16*12),0)+IF((AK$5-$AF$5)&lt;=(Assumptions!$C16*12),$AF49/(Assumptions!$C16*12),0)+IF((AK$5-$AG$5)&lt;=(Assumptions!$C16*12),$AG49/(Assumptions!$C16*12),0)+IF((AK$5-$AH$5)&lt;=(Assumptions!$C16*12),$AH49/(Assumptions!$C16*12),0)+IF((AK$5-$AI$5)&lt;=(Assumptions!$C16*12),$AI49/(Assumptions!$C16*12),0)+IF((AK$5-$AJ$5)&lt;=(Assumptions!$C16*12),$AJ49/(Assumptions!$C16*12),0)</f>
        <v>0</v>
      </c>
      <c r="AL61" s="557">
        <f>IF((AL$5-$D$5)&lt;=(Assumptions!$C16*12),$D49/(Assumptions!$C16*12),0)+IF((AL$5-$E$5)&lt;=(Assumptions!$C16*12),$E49/(Assumptions!$C16*12),0)+IF((AL$5-$F$5)&lt;=(Assumptions!$C16*12),$F49/(Assumptions!$C16*12),0)+IF((AL$5-$G$5)&lt;=(Assumptions!$C16*12),$G49/(Assumptions!$C16*12),0)+IF((AL$5-$H$5)&lt;=(Assumptions!$C16*12),$H49/(Assumptions!$C16*12),0)+IF((AL$5-$I$5)&lt;=(Assumptions!$C16*12),$I49/(Assumptions!$C16*12),0)+IF((AL$5-$J$5)&lt;=(Assumptions!$C16*12),$J49/(Assumptions!$C16*12),0)+IF((AL$5-$K$5)&lt;=(Assumptions!$C16*12),$K49/(Assumptions!$C16*12),0)+IF((AL$5-$L$5)&lt;=(Assumptions!$C16*12),$L49/(Assumptions!$C16*12),0)+IF((AL$5-$M$5)&lt;=(Assumptions!$C16*12),$M49/(Assumptions!$C16*12),0)+IF((AL$5-$N$5)&lt;=(Assumptions!$C16*12),$N49/(Assumptions!$C16*12),0)+IF((AL$5-$O$5)&lt;=(Assumptions!$C16*12),$O49/(Assumptions!$C16*12),0)+IF((AL$5-$P$5)&lt;=(Assumptions!$C16*12),$P49/(Assumptions!$C16*12),0)+IF((AL$5-$Q$5)&lt;=(Assumptions!$C16*12),$Q49/(Assumptions!$C16*12),0)+IF((AL$5-$R$5)&lt;=(Assumptions!$C16*12),$R49/(Assumptions!$C16*12),0)+IF((AL$5-$S$5)&lt;=(Assumptions!$C16*12),$S49/(Assumptions!$C16*12),0)+IF((AL$5-$T$5)&lt;=(Assumptions!$C16*12),$T49/(Assumptions!$C16*12),0)+IF((AL$5-$U$5)&lt;=(Assumptions!$C16*12),$U49/(Assumptions!$C16*12),0)+IF((AL$5-$V$5)&lt;=(Assumptions!$C16*12),$V49/(Assumptions!$C16*12),0)+IF((AL$5-$W$5)&lt;=(Assumptions!$C16*12),$W49/(Assumptions!$C16*12),0)+IF((AL$5-$X$5)&lt;=(Assumptions!$C16*12),$X49/(Assumptions!$C16*12),0)+IF((AL$5-$Y$5)&lt;=(Assumptions!$C16*12),$Y49/(Assumptions!$C16*12),0)+IF((AL$5-$Z$5)&lt;=(Assumptions!$C16*12),$Z49/(Assumptions!$C16*12),0)+IF((AL$5-$AA$5)&lt;=(Assumptions!$C16*12),$AA49/(Assumptions!$C16*12),0)+IF((AL$5-$AB$5)&lt;=(Assumptions!$C16*12),$AB49/(Assumptions!$C16*12),0)+IF((AL$5-$AC$5)&lt;=(Assumptions!$C16*12),$AC49/(Assumptions!$C16*12),0)+IF((AL$5-$AD$5)&lt;=(Assumptions!$C16*12),$AD49/(Assumptions!$C16*12),0)+IF((AL$5-$AE$5)&lt;=(Assumptions!$C16*12),$AE49/(Assumptions!$C16*12),0)+IF((AL$5-$AF$5)&lt;=(Assumptions!$C16*12),$AF49/(Assumptions!$C16*12),0)+IF((AL$5-$AG$5)&lt;=(Assumptions!$C16*12),$AG49/(Assumptions!$C16*12),0)+IF((AL$5-$AH$5)&lt;=(Assumptions!$C16*12),$AH49/(Assumptions!$C16*12),0)+IF((AL$5-$AI$5)&lt;=(Assumptions!$C16*12),$AI49/(Assumptions!$C16*12),0)+IF((AL$5-$AJ$5)&lt;=(Assumptions!$C16*12),$AJ49/(Assumptions!$C16*12),0)+IF((AL$5-$AK$5)&lt;=(Assumptions!$C16*12),$AK49/(Assumptions!$C16*12),0)</f>
        <v>0</v>
      </c>
      <c r="AM61" s="557">
        <f>IF((AM$5-$D$5)&lt;=(Assumptions!$C16*12),$D49/(Assumptions!$C16*12),0)+IF((AM$5-$E$5)&lt;=(Assumptions!$C16*12),$E49/(Assumptions!$C16*12),0)+IF((AM$5-$F$5)&lt;=(Assumptions!$C16*12),$F49/(Assumptions!$C16*12),0)+IF((AM$5-$G$5)&lt;=(Assumptions!$C16*12),$G49/(Assumptions!$C16*12),0)+IF((AM$5-$H$5)&lt;=(Assumptions!$C16*12),$H49/(Assumptions!$C16*12),0)+IF((AM$5-$I$5)&lt;=(Assumptions!$C16*12),$I49/(Assumptions!$C16*12),0)+IF((AM$5-$J$5)&lt;=(Assumptions!$C16*12),$J49/(Assumptions!$C16*12),0)+IF((AM$5-$K$5)&lt;=(Assumptions!$C16*12),$K49/(Assumptions!$C16*12),0)+IF((AM$5-$L$5)&lt;=(Assumptions!$C16*12),$L49/(Assumptions!$C16*12),0)+IF((AM$5-$M$5)&lt;=(Assumptions!$C16*12),$M49/(Assumptions!$C16*12),0)+IF((AM$5-$N$5)&lt;=(Assumptions!$C16*12),$N49/(Assumptions!$C16*12),0)+IF((AM$5-$O$5)&lt;=(Assumptions!$C16*12),$O49/(Assumptions!$C16*12),0)+IF((AM$5-$P$5)&lt;=(Assumptions!$C16*12),$P49/(Assumptions!$C16*12),0)+IF((AM$5-$Q$5)&lt;=(Assumptions!$C16*12),$Q49/(Assumptions!$C16*12),0)+IF((AM$5-$R$5)&lt;=(Assumptions!$C16*12),$R49/(Assumptions!$C16*12),0)+IF((AM$5-$S$5)&lt;=(Assumptions!$C16*12),$S49/(Assumptions!$C16*12),0)+IF((AM$5-$T$5)&lt;=(Assumptions!$C16*12),$T49/(Assumptions!$C16*12),0)+IF((AM$5-$U$5)&lt;=(Assumptions!$C16*12),$U49/(Assumptions!$C16*12),0)+IF((AM$5-$V$5)&lt;=(Assumptions!$C16*12),$V49/(Assumptions!$C16*12),0)+IF((AM$5-$W$5)&lt;=(Assumptions!$C16*12),$W49/(Assumptions!$C16*12),0)+IF((AM$5-$X$5)&lt;=(Assumptions!$C16*12),$X49/(Assumptions!$C16*12),0)+IF((AM$5-$Y$5)&lt;=(Assumptions!$C16*12),$Y49/(Assumptions!$C16*12),0)+IF((AM$5-$Z$5)&lt;=(Assumptions!$C16*12),$Z49/(Assumptions!$C16*12),0)+IF((AM$5-$AA$5)&lt;=(Assumptions!$C16*12),$AA49/(Assumptions!$C16*12),0)+IF((AM$5-$AB$5)&lt;=(Assumptions!$C16*12),$AB49/(Assumptions!$C16*12),0)+IF((AM$5-$AC$5)&lt;=(Assumptions!$C16*12),$AC49/(Assumptions!$C16*12),0)+IF((AM$5-$AD$5)&lt;=(Assumptions!$C16*12),$AD49/(Assumptions!$C16*12),0)+IF((AM$5-$AE$5)&lt;=(Assumptions!$C16*12),$AE49/(Assumptions!$C16*12),0)+IF((AM$5-$AF$5)&lt;=(Assumptions!$C16*12),$AF49/(Assumptions!$C16*12),0)+IF((AM$5-$AG$5)&lt;=(Assumptions!$C16*12),$AG49/(Assumptions!$C16*12),0)+IF((AM$5-$AH$5)&lt;=(Assumptions!$C16*12),$AH49/(Assumptions!$C16*12),0)+IF((AM$5-$AI$5)&lt;=(Assumptions!$C16*12),$AI49/(Assumptions!$C16*12),0)+IF((AM$5-$AJ$5)&lt;=(Assumptions!$C16*12),$AJ49/(Assumptions!$C16*12),0)+IF((AM$5-$AK$5)&lt;=(Assumptions!$C16*12),$AK49/(Assumptions!$C16*12),0)+IF((AM$5-$AL$5)&lt;=(Assumptions!$C16*12),$AL49/(Assumptions!$C16*12),0)</f>
        <v>0</v>
      </c>
      <c r="AN61" s="557">
        <f>IF((AN$5-$D$5)&lt;=(Assumptions!$C16*12),$D49/(Assumptions!$C16*12),0)+IF((AN$5-$E$5)&lt;=(Assumptions!$C16*12),$E49/(Assumptions!$C16*12),0)+IF((AN$5-$F$5)&lt;=(Assumptions!$C16*12),$F49/(Assumptions!$C16*12),0)+IF((AN$5-$G$5)&lt;=(Assumptions!$C16*12),$G49/(Assumptions!$C16*12),0)+IF((AN$5-$H$5)&lt;=(Assumptions!$C16*12),$H49/(Assumptions!$C16*12),0)+IF((AN$5-$I$5)&lt;=(Assumptions!$C16*12),$I49/(Assumptions!$C16*12),0)+IF((AN$5-$J$5)&lt;=(Assumptions!$C16*12),$J49/(Assumptions!$C16*12),0)+IF((AN$5-$K$5)&lt;=(Assumptions!$C16*12),$K49/(Assumptions!$C16*12),0)+IF((AN$5-$L$5)&lt;=(Assumptions!$C16*12),$L49/(Assumptions!$C16*12),0)+IF((AN$5-$M$5)&lt;=(Assumptions!$C16*12),$M49/(Assumptions!$C16*12),0)+IF((AN$5-$N$5)&lt;=(Assumptions!$C16*12),$N49/(Assumptions!$C16*12),0)+IF((AN$5-$O$5)&lt;=(Assumptions!$C16*12),$O49/(Assumptions!$C16*12),0)+IF((AN$5-$P$5)&lt;=(Assumptions!$C16*12),$P49/(Assumptions!$C16*12),0)+IF((AN$5-$Q$5)&lt;=(Assumptions!$C16*12),$Q49/(Assumptions!$C16*12),0)+IF((AN$5-$R$5)&lt;=(Assumptions!$C16*12),$R49/(Assumptions!$C16*12),0)+IF((AN$5-$S$5)&lt;=(Assumptions!$C16*12),$S49/(Assumptions!$C16*12),0)+IF((AN$5-$T$5)&lt;=(Assumptions!$C16*12),$T49/(Assumptions!$C16*12),0)+IF((AN$5-$U$5)&lt;=(Assumptions!$C16*12),$U49/(Assumptions!$C16*12),0)+IF((AN$5-$V$5)&lt;=(Assumptions!$C16*12),$V49/(Assumptions!$C16*12),0)+IF((AN$5-$W$5)&lt;=(Assumptions!$C16*12),$W49/(Assumptions!$C16*12),0)+IF((AN$5-$X$5)&lt;=(Assumptions!$C16*12),$X49/(Assumptions!$C16*12),0)+IF((AN$5-$Y$5)&lt;=(Assumptions!$C16*12),$Y49/(Assumptions!$C16*12),0)+IF((AN$5-$Z$5)&lt;=(Assumptions!$C16*12),$Z49/(Assumptions!$C16*12),0)+IF((AN$5-$AA$5)&lt;=(Assumptions!$C16*12),$AA49/(Assumptions!$C16*12),0)+IF((AN$5-$AB$5)&lt;=(Assumptions!$C16*12),$AB49/(Assumptions!$C16*12),0)+IF((AN$5-$AC$5)&lt;=(Assumptions!$C16*12),$AC49/(Assumptions!$C16*12),0)+IF((AN$5-$AD$5)&lt;=(Assumptions!$C16*12),$AD49/(Assumptions!$C16*12),0)+IF((AN$5-$AE$5)&lt;=(Assumptions!$C16*12),$AE49/(Assumptions!$C16*12),0)+IF((AN$5-$AF$5)&lt;=(Assumptions!$C16*12),$AF49/(Assumptions!$C16*12),0)+IF((AN$5-$AG$5)&lt;=(Assumptions!$C16*12),$AG49/(Assumptions!$C16*12),0)+IF((AN$5-$AH$5)&lt;=(Assumptions!$C16*12),$AH49/(Assumptions!$C16*12),0)+IF((AN$5-$AI$5)&lt;=(Assumptions!$C16*12),$AI49/(Assumptions!$C16*12),0)+IF((AN$5-$AJ$5)&lt;=(Assumptions!$C16*12),$AJ49/(Assumptions!$C16*12),0)+IF((AN$5-$AK$5)&lt;=(Assumptions!$C16*12),$AK49/(Assumptions!$C16*12),0)+IF((AN$5-$AL$5)&lt;=(Assumptions!$C16*12),$AL49/(Assumptions!$C16*12),0)+IF((AN$5-$AM$5)&lt;=(Assumptions!$C16*12),$AM49/(Assumptions!$C16*12),0)</f>
        <v>0</v>
      </c>
      <c r="AO61" s="557">
        <f>IF((AO$5-$D$5)&lt;=(Assumptions!$C16*12),$D49/(Assumptions!$C16*12),0)+IF((AO$5-$E$5)&lt;=(Assumptions!$C16*12),$E49/(Assumptions!$C16*12),0)+IF((AO$5-$F$5)&lt;=(Assumptions!$C16*12),$F49/(Assumptions!$C16*12),0)+IF((AO$5-$G$5)&lt;=(Assumptions!$C16*12),$G49/(Assumptions!$C16*12),0)+IF((AO$5-$H$5)&lt;=(Assumptions!$C16*12),$H49/(Assumptions!$C16*12),0)+IF((AO$5-$I$5)&lt;=(Assumptions!$C16*12),$I49/(Assumptions!$C16*12),0)+IF((AO$5-$J$5)&lt;=(Assumptions!$C16*12),$J49/(Assumptions!$C16*12),0)+IF((AO$5-$K$5)&lt;=(Assumptions!$C16*12),$K49/(Assumptions!$C16*12),0)+IF((AO$5-$L$5)&lt;=(Assumptions!$C16*12),$L49/(Assumptions!$C16*12),0)+IF((AO$5-$M$5)&lt;=(Assumptions!$C16*12),$M49/(Assumptions!$C16*12),0)+IF((AO$5-$N$5)&lt;=(Assumptions!$C16*12),$N49/(Assumptions!$C16*12),0)+IF((AO$5-$O$5)&lt;=(Assumptions!$C16*12),$O49/(Assumptions!$C16*12),0)+IF((AO$5-$P$5)&lt;=(Assumptions!$C16*12),$P49/(Assumptions!$C16*12),0)+IF((AO$5-$Q$5)&lt;=(Assumptions!$C16*12),$Q49/(Assumptions!$C16*12),0)+IF((AO$5-$R$5)&lt;=(Assumptions!$C16*12),$R49/(Assumptions!$C16*12),0)+IF((AO$5-$S$5)&lt;=(Assumptions!$C16*12),$S49/(Assumptions!$C16*12),0)+IF((AO$5-$T$5)&lt;=(Assumptions!$C16*12),$T49/(Assumptions!$C16*12),0)+IF((AO$5-$U$5)&lt;=(Assumptions!$C16*12),$U49/(Assumptions!$C16*12),0)+IF((AO$5-$V$5)&lt;=(Assumptions!$C16*12),$V49/(Assumptions!$C16*12),0)+IF((AO$5-$W$5)&lt;=(Assumptions!$C16*12),$W49/(Assumptions!$C16*12),0)+IF((AO$5-$X$5)&lt;=(Assumptions!$C16*12),$X49/(Assumptions!$C16*12),0)+IF((AO$5-$Y$5)&lt;=(Assumptions!$C16*12),$Y49/(Assumptions!$C16*12),0)+IF((AO$5-$Z$5)&lt;=(Assumptions!$C16*12),$Z49/(Assumptions!$C16*12),0)+IF((AO$5-$AA$5)&lt;=(Assumptions!$C16*12),$AA49/(Assumptions!$C16*12),0)+IF((AO$5-$AB$5)&lt;=(Assumptions!$C16*12),$AB49/(Assumptions!$C16*12),0)+IF((AO$5-$AC$5)&lt;=(Assumptions!$C16*12),$AC49/(Assumptions!$C16*12),0)+IF((AO$5-$AD$5)&lt;=(Assumptions!$C16*12),$AD49/(Assumptions!$C16*12),0)+IF((AO$5-$AE$5)&lt;=(Assumptions!$C16*12),$AE49/(Assumptions!$C16*12),0)+IF((AO$5-$AF$5)&lt;=(Assumptions!$C16*12),$AF49/(Assumptions!$C16*12),0)+IF((AO$5-$AG$5)&lt;=(Assumptions!$C16*12),$AG49/(Assumptions!$C16*12),0)+IF((AO$5-$AH$5)&lt;=(Assumptions!$C16*12),$AH49/(Assumptions!$C16*12),0)+IF((AO$5-$AI$5)&lt;=(Assumptions!$C16*12),$AI49/(Assumptions!$C16*12),0)+IF((AO$5-$AJ$5)&lt;=(Assumptions!$C16*12),$AJ49/(Assumptions!$C16*12),0)+IF((AO$5-$AK$5)&lt;=(Assumptions!$C16*12),$AK49/(Assumptions!$C16*12),0)+IF((AO$5-$AL$5)&lt;=(Assumptions!$C16*12),$AL49/(Assumptions!$C16*12),0)+IF((AO$5-$AM$5)&lt;=(Assumptions!$C16*12),$AM49/(Assumptions!$C16*12),0)+IF((AO$5-$AN$5)&lt;=(Assumptions!$C16*12),$AN49/(Assumptions!$C16*12),0)</f>
        <v>0</v>
      </c>
      <c r="AP61" s="557">
        <f>IF((AP$5-$D$5)&lt;=(Assumptions!$C16*12),$D49/(Assumptions!$C16*12),0)+IF((AP$5-$E$5)&lt;=(Assumptions!$C16*12),$E49/(Assumptions!$C16*12),0)+IF((AP$5-$F$5)&lt;=(Assumptions!$C16*12),$F49/(Assumptions!$C16*12),0)+IF((AP$5-$G$5)&lt;=(Assumptions!$C16*12),$G49/(Assumptions!$C16*12),0)+IF((AP$5-$H$5)&lt;=(Assumptions!$C16*12),$H49/(Assumptions!$C16*12),0)+IF((AP$5-$I$5)&lt;=(Assumptions!$C16*12),$I49/(Assumptions!$C16*12),0)+IF((AP$5-$J$5)&lt;=(Assumptions!$C16*12),$J49/(Assumptions!$C16*12),0)+IF((AP$5-$K$5)&lt;=(Assumptions!$C16*12),$K49/(Assumptions!$C16*12),0)+IF((AP$5-$L$5)&lt;=(Assumptions!$C16*12),$L49/(Assumptions!$C16*12),0)+IF((AP$5-$M$5)&lt;=(Assumptions!$C16*12),$M49/(Assumptions!$C16*12),0)+IF((AP$5-$N$5)&lt;=(Assumptions!$C16*12),$N49/(Assumptions!$C16*12),0)+IF((AP$5-$O$5)&lt;=(Assumptions!$C16*12),$O49/(Assumptions!$C16*12),0)+IF((AP$5-$P$5)&lt;=(Assumptions!$C16*12),$P49/(Assumptions!$C16*12),0)+IF((AP$5-$Q$5)&lt;=(Assumptions!$C16*12),$Q49/(Assumptions!$C16*12),0)+IF((AP$5-$R$5)&lt;=(Assumptions!$C16*12),$R49/(Assumptions!$C16*12),0)+IF((AP$5-$S$5)&lt;=(Assumptions!$C16*12),$S49/(Assumptions!$C16*12),0)+IF((AP$5-$T$5)&lt;=(Assumptions!$C16*12),$T49/(Assumptions!$C16*12),0)+IF((AP$5-$U$5)&lt;=(Assumptions!$C16*12),$U49/(Assumptions!$C16*12),0)+IF((AP$5-$V$5)&lt;=(Assumptions!$C16*12),$V49/(Assumptions!$C16*12),0)+IF((AP$5-$W$5)&lt;=(Assumptions!$C16*12),$W49/(Assumptions!$C16*12),0)+IF((AP$5-$X$5)&lt;=(Assumptions!$C16*12),$X49/(Assumptions!$C16*12),0)+IF((AP$5-$Y$5)&lt;=(Assumptions!$C16*12),$Y49/(Assumptions!$C16*12),0)+IF((AP$5-$Z$5)&lt;=(Assumptions!$C16*12),$Z49/(Assumptions!$C16*12),0)+IF((AP$5-$AA$5)&lt;=(Assumptions!$C16*12),$AA49/(Assumptions!$C16*12),0)+IF((AP$5-$AB$5)&lt;=(Assumptions!$C16*12),$AB49/(Assumptions!$C16*12),0)+IF((AP$5-$AC$5)&lt;=(Assumptions!$C16*12),$AC49/(Assumptions!$C16*12),0)+IF((AP$5-$AD$5)&lt;=(Assumptions!$C16*12),$AD49/(Assumptions!$C16*12),0)+IF((AP$5-$AE$5)&lt;=(Assumptions!$C16*12),$AE49/(Assumptions!$C16*12),0)+IF((AP$5-$AF$5)&lt;=(Assumptions!$C16*12),$AF49/(Assumptions!$C16*12),0)+IF((AP$5-$AG$5)&lt;=(Assumptions!$C16*12),$AG49/(Assumptions!$C16*12),0)+IF((AP$5-$AH$5)&lt;=(Assumptions!$C16*12),$AH49/(Assumptions!$C16*12),0)+IF((AP$5-$AI$5)&lt;=(Assumptions!$C16*12),$AI49/(Assumptions!$C16*12),0)+IF((AP$5-$AJ$5)&lt;=(Assumptions!$C16*12),$AJ49/(Assumptions!$C16*12),0)+IF((AP$5-$AK$5)&lt;=(Assumptions!$C16*12),$AK49/(Assumptions!$C16*12),0)+IF((AP$5-$AL$5)&lt;=(Assumptions!$C16*12),$AL49/(Assumptions!$C16*12),0)+IF((AP$5-$AM$5)&lt;=(Assumptions!$C16*12),$AM49/(Assumptions!$C16*12),0)+IF((AP$5-$AN$5)&lt;=(Assumptions!$C16*12),$AN49/(Assumptions!$C16*12),0)+IF((AP$5-$AO$5)&lt;=(Assumptions!$C16*12),$AO49/(Assumptions!$C16*12),0)</f>
        <v>0</v>
      </c>
      <c r="AQ61" s="557">
        <f>IF((AQ$5-$D$5)&lt;=(Assumptions!$C16*12),$D49/(Assumptions!$C16*12),0)+IF((AQ$5-$E$5)&lt;=(Assumptions!$C16*12),$E49/(Assumptions!$C16*12),0)+IF((AQ$5-$F$5)&lt;=(Assumptions!$C16*12),$F49/(Assumptions!$C16*12),0)+IF((AQ$5-$G$5)&lt;=(Assumptions!$C16*12),$G49/(Assumptions!$C16*12),0)+IF((AQ$5-$H$5)&lt;=(Assumptions!$C16*12),$H49/(Assumptions!$C16*12),0)+IF((AQ$5-$I$5)&lt;=(Assumptions!$C16*12),$I49/(Assumptions!$C16*12),0)+IF((AQ$5-$J$5)&lt;=(Assumptions!$C16*12),$J49/(Assumptions!$C16*12),0)+IF((AQ$5-$K$5)&lt;=(Assumptions!$C16*12),$K49/(Assumptions!$C16*12),0)+IF((AQ$5-$L$5)&lt;=(Assumptions!$C16*12),$L49/(Assumptions!$C16*12),0)+IF((AQ$5-$M$5)&lt;=(Assumptions!$C16*12),$M49/(Assumptions!$C16*12),0)+IF((AQ$5-$N$5)&lt;=(Assumptions!$C16*12),$N49/(Assumptions!$C16*12),0)+IF((AQ$5-$O$5)&lt;=(Assumptions!$C16*12),$O49/(Assumptions!$C16*12),0)+IF((AQ$5-$P$5)&lt;=(Assumptions!$C16*12),$P49/(Assumptions!$C16*12),0)+IF((AQ$5-$Q$5)&lt;=(Assumptions!$C16*12),$Q49/(Assumptions!$C16*12),0)+IF((AQ$5-$R$5)&lt;=(Assumptions!$C16*12),$R49/(Assumptions!$C16*12),0)+IF((AQ$5-$S$5)&lt;=(Assumptions!$C16*12),$S49/(Assumptions!$C16*12),0)+IF((AQ$5-$T$5)&lt;=(Assumptions!$C16*12),$T49/(Assumptions!$C16*12),0)+IF((AQ$5-$U$5)&lt;=(Assumptions!$C16*12),$U49/(Assumptions!$C16*12),0)+IF((AQ$5-$V$5)&lt;=(Assumptions!$C16*12),$V49/(Assumptions!$C16*12),0)+IF((AQ$5-$W$5)&lt;=(Assumptions!$C16*12),$W49/(Assumptions!$C16*12),0)+IF((AQ$5-$X$5)&lt;=(Assumptions!$C16*12),$X49/(Assumptions!$C16*12),0)+IF((AQ$5-$Y$5)&lt;=(Assumptions!$C16*12),$Y49/(Assumptions!$C16*12),0)+IF((AQ$5-$Z$5)&lt;=(Assumptions!$C16*12),$Z49/(Assumptions!$C16*12),0)+IF((AQ$5-$AA$5)&lt;=(Assumptions!$C16*12),$AA49/(Assumptions!$C16*12),0)+IF((AQ$5-$AB$5)&lt;=(Assumptions!$C16*12),$AB49/(Assumptions!$C16*12),0)+IF((AQ$5-$AC$5)&lt;=(Assumptions!$C16*12),$AC49/(Assumptions!$C16*12),0)+IF((AQ$5-$AD$5)&lt;=(Assumptions!$C16*12),$AD49/(Assumptions!$C16*12),0)+IF((AQ$5-$AE$5)&lt;=(Assumptions!$C16*12),$AE49/(Assumptions!$C16*12),0)+IF((AQ$5-$AF$5)&lt;=(Assumptions!$C16*12),$AF49/(Assumptions!$C16*12),0)+IF((AQ$5-$AG$5)&lt;=(Assumptions!$C16*12),$AG49/(Assumptions!$C16*12),0)+IF((AQ$5-$AH$5)&lt;=(Assumptions!$C16*12),$AH49/(Assumptions!$C16*12),0)+IF((AQ$5-$AI$5)&lt;=(Assumptions!$C16*12),$AI49/(Assumptions!$C16*12),0)+IF((AQ$5-$AJ$5)&lt;=(Assumptions!$C16*12),$AJ49/(Assumptions!$C16*12),0)+IF((AQ$5-$AK$5)&lt;=(Assumptions!$C16*12),$AK49/(Assumptions!$C16*12),0)+IF((AQ$5-$AL$5)&lt;=(Assumptions!$C16*12),$AL49/(Assumptions!$C16*12),0)+IF((AQ$5-$AM$5)&lt;=(Assumptions!$C16*12),$AM49/(Assumptions!$C16*12),0)+IF((AQ$5-$AN$5)&lt;=(Assumptions!$C16*12),$AN49/(Assumptions!$C16*12),0)+IF((AQ$5-$AO$5)&lt;=(Assumptions!$C16*12),$AO49/(Assumptions!$C16*12),0)+IF((AQ$5-$AP$5)&lt;=(Assumptions!$C16*12),$AP49/(Assumptions!$C16*12),0)</f>
        <v>0</v>
      </c>
      <c r="AR61" s="557">
        <f>IF((AR$5-$D$5)&lt;=(Assumptions!$C16*12),$D49/(Assumptions!$C16*12),0)+IF((AR$5-$E$5)&lt;=(Assumptions!$C16*12),$E49/(Assumptions!$C16*12),0)+IF((AR$5-$F$5)&lt;=(Assumptions!$C16*12),$F49/(Assumptions!$C16*12),0)+IF((AR$5-$G$5)&lt;=(Assumptions!$C16*12),$G49/(Assumptions!$C16*12),0)+IF((AR$5-$H$5)&lt;=(Assumptions!$C16*12),$H49/(Assumptions!$C16*12),0)+IF((AR$5-$I$5)&lt;=(Assumptions!$C16*12),$I49/(Assumptions!$C16*12),0)+IF((AR$5-$J$5)&lt;=(Assumptions!$C16*12),$J49/(Assumptions!$C16*12),0)+IF((AR$5-$K$5)&lt;=(Assumptions!$C16*12),$K49/(Assumptions!$C16*12),0)+IF((AR$5-$L$5)&lt;=(Assumptions!$C16*12),$L49/(Assumptions!$C16*12),0)+IF((AR$5-$M$5)&lt;=(Assumptions!$C16*12),$M49/(Assumptions!$C16*12),0)+IF((AR$5-$N$5)&lt;=(Assumptions!$C16*12),$N49/(Assumptions!$C16*12),0)+IF((AR$5-$O$5)&lt;=(Assumptions!$C16*12),$O49/(Assumptions!$C16*12),0)+IF((AR$5-$P$5)&lt;=(Assumptions!$C16*12),$P49/(Assumptions!$C16*12),0)+IF((AR$5-$Q$5)&lt;=(Assumptions!$C16*12),$Q49/(Assumptions!$C16*12),0)+IF((AR$5-$R$5)&lt;=(Assumptions!$C16*12),$R49/(Assumptions!$C16*12),0)+IF((AR$5-$S$5)&lt;=(Assumptions!$C16*12),$S49/(Assumptions!$C16*12),0)+IF((AR$5-$T$5)&lt;=(Assumptions!$C16*12),$T49/(Assumptions!$C16*12),0)+IF((AR$5-$U$5)&lt;=(Assumptions!$C16*12),$U49/(Assumptions!$C16*12),0)+IF((AR$5-$V$5)&lt;=(Assumptions!$C16*12),$V49/(Assumptions!$C16*12),0)+IF((AR$5-$W$5)&lt;=(Assumptions!$C16*12),$W49/(Assumptions!$C16*12),0)+IF((AR$5-$X$5)&lt;=(Assumptions!$C16*12),$X49/(Assumptions!$C16*12),0)+IF((AR$5-$Y$5)&lt;=(Assumptions!$C16*12),$Y49/(Assumptions!$C16*12),0)+IF((AR$5-$Z$5)&lt;=(Assumptions!$C16*12),$Z49/(Assumptions!$C16*12),0)+IF((AR$5-$AA$5)&lt;=(Assumptions!$C16*12),$AA49/(Assumptions!$C16*12),0)+IF((AR$5-$AB$5)&lt;=(Assumptions!$C16*12),$AB49/(Assumptions!$C16*12),0)+IF((AR$5-$AC$5)&lt;=(Assumptions!$C16*12),$AC49/(Assumptions!$C16*12),0)+IF((AR$5-$AD$5)&lt;=(Assumptions!$C16*12),$AD49/(Assumptions!$C16*12),0)+IF((AR$5-$AE$5)&lt;=(Assumptions!$C16*12),$AE49/(Assumptions!$C16*12),0)+IF((AR$5-$AF$5)&lt;=(Assumptions!$C16*12),$AF49/(Assumptions!$C16*12),0)+IF((AR$5-$AG$5)&lt;=(Assumptions!$C16*12),$AG49/(Assumptions!$C16*12),0)+IF((AR$5-$AH$5)&lt;=(Assumptions!$C16*12),$AH49/(Assumptions!$C16*12),0)+IF((AR$5-$AI$5)&lt;=(Assumptions!$C16*12),$AI49/(Assumptions!$C16*12),0)+IF((AR$5-$AJ$5)&lt;=(Assumptions!$C16*12),$AJ49/(Assumptions!$C16*12),0)+IF((AR$5-$AK$5)&lt;=(Assumptions!$C16*12),$AK49/(Assumptions!$C16*12),0)+IF((AR$5-$AL$5)&lt;=(Assumptions!$C16*12),$AL49/(Assumptions!$C16*12),0)+IF((AR$5-$AM$5)&lt;=(Assumptions!$C16*12),$AM49/(Assumptions!$C16*12),0)+IF((AR$5-$AN$5)&lt;=(Assumptions!$C16*12),$AN49/(Assumptions!$C16*12),0)+IF((AR$5-$AO$5)&lt;=(Assumptions!$C16*12),$AO49/(Assumptions!$C16*12),0)+IF((AR$5-$AP$5)&lt;=(Assumptions!$C16*12),$AP49/(Assumptions!$C16*12),0)+IF((AR$5-$AQ$5)&lt;=(Assumptions!$C16*12),$AQ49/(Assumptions!$C16*12),0)</f>
        <v>0</v>
      </c>
      <c r="AS61" s="557">
        <f>IF((AS$5-$D$5)&lt;=(Assumptions!$C16*12),$D49/(Assumptions!$C16*12),0)+IF((AS$5-$E$5)&lt;=(Assumptions!$C16*12),$E49/(Assumptions!$C16*12),0)+IF((AS$5-$F$5)&lt;=(Assumptions!$C16*12),$F49/(Assumptions!$C16*12),0)+IF((AS$5-$G$5)&lt;=(Assumptions!$C16*12),$G49/(Assumptions!$C16*12),0)+IF((AS$5-$H$5)&lt;=(Assumptions!$C16*12),$H49/(Assumptions!$C16*12),0)+IF((AS$5-$I$5)&lt;=(Assumptions!$C16*12),$I49/(Assumptions!$C16*12),0)+IF((AS$5-$J$5)&lt;=(Assumptions!$C16*12),$J49/(Assumptions!$C16*12),0)+IF((AS$5-$K$5)&lt;=(Assumptions!$C16*12),$K49/(Assumptions!$C16*12),0)+IF((AS$5-$L$5)&lt;=(Assumptions!$C16*12),$L49/(Assumptions!$C16*12),0)+IF((AS$5-$M$5)&lt;=(Assumptions!$C16*12),$M49/(Assumptions!$C16*12),0)+IF((AS$5-$N$5)&lt;=(Assumptions!$C16*12),$N49/(Assumptions!$C16*12),0)+IF((AS$5-$O$5)&lt;=(Assumptions!$C16*12),$O49/(Assumptions!$C16*12),0)+IF((AS$5-$P$5)&lt;=(Assumptions!$C16*12),$P49/(Assumptions!$C16*12),0)+IF((AS$5-$Q$5)&lt;=(Assumptions!$C16*12),$Q49/(Assumptions!$C16*12),0)+IF((AS$5-$R$5)&lt;=(Assumptions!$C16*12),$R49/(Assumptions!$C16*12),0)+IF((AS$5-$S$5)&lt;=(Assumptions!$C16*12),$S49/(Assumptions!$C16*12),0)+IF((AS$5-$T$5)&lt;=(Assumptions!$C16*12),$T49/(Assumptions!$C16*12),0)+IF((AS$5-$U$5)&lt;=(Assumptions!$C16*12),$U49/(Assumptions!$C16*12),0)+IF((AS$5-$V$5)&lt;=(Assumptions!$C16*12),$V49/(Assumptions!$C16*12),0)+IF((AS$5-$W$5)&lt;=(Assumptions!$C16*12),$W49/(Assumptions!$C16*12),0)+IF((AS$5-$X$5)&lt;=(Assumptions!$C16*12),$X49/(Assumptions!$C16*12),0)+IF((AS$5-$Y$5)&lt;=(Assumptions!$C16*12),$Y49/(Assumptions!$C16*12),0)+IF((AS$5-$Z$5)&lt;=(Assumptions!$C16*12),$Z49/(Assumptions!$C16*12),0)+IF((AS$5-$AA$5)&lt;=(Assumptions!$C16*12),$AA49/(Assumptions!$C16*12),0)+IF((AS$5-$AB$5)&lt;=(Assumptions!$C16*12),$AB49/(Assumptions!$C16*12),0)+IF((AS$5-$AC$5)&lt;=(Assumptions!$C16*12),$AC49/(Assumptions!$C16*12),0)+IF((AS$5-$AD$5)&lt;=(Assumptions!$C16*12),$AD49/(Assumptions!$C16*12),0)+IF((AS$5-$AE$5)&lt;=(Assumptions!$C16*12),$AE49/(Assumptions!$C16*12),0)+IF((AS$5-$AF$5)&lt;=(Assumptions!$C16*12),$AF49/(Assumptions!$C16*12),0)+IF((AS$5-$AG$5)&lt;=(Assumptions!$C16*12),$AG49/(Assumptions!$C16*12),0)+IF((AS$5-$AH$5)&lt;=(Assumptions!$C16*12),$AH49/(Assumptions!$C16*12),0)+IF((AS$5-$AI$5)&lt;=(Assumptions!$C16*12),$AI49/(Assumptions!$C16*12),0)+IF((AS$5-$AJ$5)&lt;=(Assumptions!$C16*12),$AJ49/(Assumptions!$C16*12),0)+IF((AS$5-$AK$5)&lt;=(Assumptions!$C16*12),$AK49/(Assumptions!$C16*12),0)+IF((AS$5-$AL$5)&lt;=(Assumptions!$C16*12),$AL49/(Assumptions!$C16*12),0)+IF((AS$5-$AM$5)&lt;=(Assumptions!$C16*12),$AM49/(Assumptions!$C16*12),0)+IF((AS$5-$AN$5)&lt;=(Assumptions!$C16*12),$AN49/(Assumptions!$C16*12),0)+IF((AS$5-$AO$5)&lt;=(Assumptions!$C16*12),$AO49/(Assumptions!$C16*12),0)+IF((AS$5-$AP$5)&lt;=(Assumptions!$C16*12),$AP49/(Assumptions!$C16*12),0)+IF((AS$5-$AQ$5)&lt;=(Assumptions!$C16*12),$AQ49/(Assumptions!$C16*12),0)+IF((AS$5-$AR$5)&lt;=(Assumptions!$C16*12),$AR49/(Assumptions!$C16*12),0)</f>
        <v>0</v>
      </c>
      <c r="AT61" s="557">
        <f>IF((AT$5-$D$5)&lt;=(Assumptions!$C16*12),$D49/(Assumptions!$C16*12),0)+IF((AT$5-$E$5)&lt;=(Assumptions!$C16*12),$E49/(Assumptions!$C16*12),0)+IF((AT$5-$F$5)&lt;=(Assumptions!$C16*12),$F49/(Assumptions!$C16*12),0)+IF((AT$5-$G$5)&lt;=(Assumptions!$C16*12),$G49/(Assumptions!$C16*12),0)+IF((AT$5-$H$5)&lt;=(Assumptions!$C16*12),$H49/(Assumptions!$C16*12),0)+IF((AT$5-$I$5)&lt;=(Assumptions!$C16*12),$I49/(Assumptions!$C16*12),0)+IF((AT$5-$J$5)&lt;=(Assumptions!$C16*12),$J49/(Assumptions!$C16*12),0)+IF((AT$5-$K$5)&lt;=(Assumptions!$C16*12),$K49/(Assumptions!$C16*12),0)+IF((AT$5-$L$5)&lt;=(Assumptions!$C16*12),$L49/(Assumptions!$C16*12),0)+IF((AT$5-$M$5)&lt;=(Assumptions!$C16*12),$M49/(Assumptions!$C16*12),0)+IF((AT$5-$N$5)&lt;=(Assumptions!$C16*12),$N49/(Assumptions!$C16*12),0)+IF((AT$5-$O$5)&lt;=(Assumptions!$C16*12),$O49/(Assumptions!$C16*12),0)+IF((AT$5-$P$5)&lt;=(Assumptions!$C16*12),$P49/(Assumptions!$C16*12),0)+IF((AT$5-$Q$5)&lt;=(Assumptions!$C16*12),$Q49/(Assumptions!$C16*12),0)+IF((AT$5-$R$5)&lt;=(Assumptions!$C16*12),$R49/(Assumptions!$C16*12),0)+IF((AT$5-$S$5)&lt;=(Assumptions!$C16*12),$S49/(Assumptions!$C16*12),0)+IF((AT$5-$T$5)&lt;=(Assumptions!$C16*12),$T49/(Assumptions!$C16*12),0)+IF((AT$5-$U$5)&lt;=(Assumptions!$C16*12),$U49/(Assumptions!$C16*12),0)+IF((AT$5-$V$5)&lt;=(Assumptions!$C16*12),$V49/(Assumptions!$C16*12),0)+IF((AT$5-$W$5)&lt;=(Assumptions!$C16*12),$W49/(Assumptions!$C16*12),0)+IF((AT$5-$X$5)&lt;=(Assumptions!$C16*12),$X49/(Assumptions!$C16*12),0)+IF((AT$5-$Y$5)&lt;=(Assumptions!$C16*12),$Y49/(Assumptions!$C16*12),0)+IF((AT$5-$Z$5)&lt;=(Assumptions!$C16*12),$Z49/(Assumptions!$C16*12),0)+IF((AT$5-$AA$5)&lt;=(Assumptions!$C16*12),$AA49/(Assumptions!$C16*12),0)+IF((AT$5-$AB$5)&lt;=(Assumptions!$C16*12),$AB49/(Assumptions!$C16*12),0)+IF((AT$5-$AC$5)&lt;=(Assumptions!$C16*12),$AC49/(Assumptions!$C16*12),0)+IF((AT$5-$AD$5)&lt;=(Assumptions!$C16*12),$AD49/(Assumptions!$C16*12),0)+IF((AT$5-$AE$5)&lt;=(Assumptions!$C16*12),$AE49/(Assumptions!$C16*12),0)+IF((AT$5-$AF$5)&lt;=(Assumptions!$C16*12),$AF49/(Assumptions!$C16*12),0)+IF((AT$5-$AG$5)&lt;=(Assumptions!$C16*12),$AG49/(Assumptions!$C16*12),0)+IF((AT$5-$AH$5)&lt;=(Assumptions!$C16*12),$AH49/(Assumptions!$C16*12),0)+IF((AT$5-$AI$5)&lt;=(Assumptions!$C16*12),$AI49/(Assumptions!$C16*12),0)+IF((AT$5-$AJ$5)&lt;=(Assumptions!$C16*12),$AJ49/(Assumptions!$C16*12),0)+IF((AT$5-$AK$5)&lt;=(Assumptions!$C16*12),$AK49/(Assumptions!$C16*12),0)+IF((AT$5-$AL$5)&lt;=(Assumptions!$C16*12),$AL49/(Assumptions!$C16*12),0)+IF((AT$5-$AM$5)&lt;=(Assumptions!$C16*12),$AM49/(Assumptions!$C16*12),0)+IF((AT$5-$AN$5)&lt;=(Assumptions!$C16*12),$AN49/(Assumptions!$C16*12),0)+IF((AT$5-$AO$5)&lt;=(Assumptions!$C16*12),$AO49/(Assumptions!$C16*12),0)+IF((AT$5-$AP$5)&lt;=(Assumptions!$C16*12),$AP49/(Assumptions!$C16*12),0)+IF((AT$5-$AQ$5)&lt;=(Assumptions!$C16*12),$AQ49/(Assumptions!$C16*12),0)+IF((AT$5-$AR$5)&lt;=(Assumptions!$C16*12),$AR49/(Assumptions!$C16*12),0)+IF((AT$5-$AS$5)&lt;=(Assumptions!$C16*12),$AS49/(Assumptions!$C16*12),0)</f>
        <v>0</v>
      </c>
      <c r="AU61" s="557">
        <f>IF((AU$5-$D$5)&lt;=(Assumptions!$C16*12),$D49/(Assumptions!$C16*12),0)+IF((AU$5-$E$5)&lt;=(Assumptions!$C16*12),$E49/(Assumptions!$C16*12),0)+IF((AU$5-$F$5)&lt;=(Assumptions!$C16*12),$F49/(Assumptions!$C16*12),0)+IF((AU$5-$G$5)&lt;=(Assumptions!$C16*12),$G49/(Assumptions!$C16*12),0)+IF((AU$5-$H$5)&lt;=(Assumptions!$C16*12),$H49/(Assumptions!$C16*12),0)+IF((AU$5-$I$5)&lt;=(Assumptions!$C16*12),$I49/(Assumptions!$C16*12),0)+IF((AU$5-$J$5)&lt;=(Assumptions!$C16*12),$J49/(Assumptions!$C16*12),0)+IF((AU$5-$K$5)&lt;=(Assumptions!$C16*12),$K49/(Assumptions!$C16*12),0)+IF((AU$5-$L$5)&lt;=(Assumptions!$C16*12),$L49/(Assumptions!$C16*12),0)+IF((AU$5-$M$5)&lt;=(Assumptions!$C16*12),$M49/(Assumptions!$C16*12),0)+IF((AU$5-$N$5)&lt;=(Assumptions!$C16*12),$N49/(Assumptions!$C16*12),0)+IF((AU$5-$O$5)&lt;=(Assumptions!$C16*12),$O49/(Assumptions!$C16*12),0)+IF((AU$5-$P$5)&lt;=(Assumptions!$C16*12),$P49/(Assumptions!$C16*12),0)+IF((AU$5-$Q$5)&lt;=(Assumptions!$C16*12),$Q49/(Assumptions!$C16*12),0)+IF((AU$5-$R$5)&lt;=(Assumptions!$C16*12),$R49/(Assumptions!$C16*12),0)+IF((AU$5-$S$5)&lt;=(Assumptions!$C16*12),$S49/(Assumptions!$C16*12),0)+IF((AU$5-$T$5)&lt;=(Assumptions!$C16*12),$T49/(Assumptions!$C16*12),0)+IF((AU$5-$U$5)&lt;=(Assumptions!$C16*12),$U49/(Assumptions!$C16*12),0)+IF((AU$5-$V$5)&lt;=(Assumptions!$C16*12),$V49/(Assumptions!$C16*12),0)+IF((AU$5-$W$5)&lt;=(Assumptions!$C16*12),$W49/(Assumptions!$C16*12),0)+IF((AU$5-$X$5)&lt;=(Assumptions!$C16*12),$X49/(Assumptions!$C16*12),0)+IF((AU$5-$Y$5)&lt;=(Assumptions!$C16*12),$Y49/(Assumptions!$C16*12),0)+IF((AU$5-$Z$5)&lt;=(Assumptions!$C16*12),$Z49/(Assumptions!$C16*12),0)+IF((AU$5-$AA$5)&lt;=(Assumptions!$C16*12),$AA49/(Assumptions!$C16*12),0)+IF((AU$5-$AB$5)&lt;=(Assumptions!$C16*12),$AB49/(Assumptions!$C16*12),0)+IF((AU$5-$AC$5)&lt;=(Assumptions!$C16*12),$AC49/(Assumptions!$C16*12),0)+IF((AU$5-$AD$5)&lt;=(Assumptions!$C16*12),$AD49/(Assumptions!$C16*12),0)+IF((AU$5-$AE$5)&lt;=(Assumptions!$C16*12),$AE49/(Assumptions!$C16*12),0)+IF((AU$5-$AF$5)&lt;=(Assumptions!$C16*12),$AF49/(Assumptions!$C16*12),0)+IF((AU$5-$AG$5)&lt;=(Assumptions!$C16*12),$AG49/(Assumptions!$C16*12),0)+IF((AU$5-$AH$5)&lt;=(Assumptions!$C16*12),$AH49/(Assumptions!$C16*12),0)+IF((AU$5-$AI$5)&lt;=(Assumptions!$C16*12),$AI49/(Assumptions!$C16*12),0)+IF((AU$5-$AJ$5)&lt;=(Assumptions!$C16*12),$AJ49/(Assumptions!$C16*12),0)+IF((AU$5-$AK$5)&lt;=(Assumptions!$C16*12),$AK49/(Assumptions!$C16*12),0)+IF((AU$5-$AL$5)&lt;=(Assumptions!$C16*12),$AL49/(Assumptions!$C16*12),0)+IF((AU$5-$AM$5)&lt;=(Assumptions!$C16*12),$AM49/(Assumptions!$C16*12),0)+IF((AU$5-$AN$5)&lt;=(Assumptions!$C16*12),$AN49/(Assumptions!$C16*12),0)+IF((AU$5-$AO$5)&lt;=(Assumptions!$C16*12),$AO49/(Assumptions!$C16*12),0)+IF((AU$5-$AP$5)&lt;=(Assumptions!$C16*12),$AP49/(Assumptions!$C16*12),0)+IF((AU$5-$AQ$5)&lt;=(Assumptions!$C16*12),$AQ49/(Assumptions!$C16*12),0)+IF((AU$5-$AR$5)&lt;=(Assumptions!$C16*12),$AR49/(Assumptions!$C16*12),0)+IF((AU$5-$AS$5)&lt;=(Assumptions!$C16*12),$AS49/(Assumptions!$C16*12),0)+IF((AU$5-$AT$5)&lt;=(Assumptions!$C16*12),$AT49/(Assumptions!$C16*12),0)</f>
        <v>0</v>
      </c>
      <c r="AV61" s="557">
        <f>IF((AV$5-$D$5)&lt;=(Assumptions!$C16*12),$D49/(Assumptions!$C16*12),0)+IF((AV$5-$E$5)&lt;=(Assumptions!$C16*12),$E49/(Assumptions!$C16*12),0)+IF((AV$5-$F$5)&lt;=(Assumptions!$C16*12),$F49/(Assumptions!$C16*12),0)+IF((AV$5-$G$5)&lt;=(Assumptions!$C16*12),$G49/(Assumptions!$C16*12),0)+IF((AV$5-$H$5)&lt;=(Assumptions!$C16*12),$H49/(Assumptions!$C16*12),0)+IF((AV$5-$I$5)&lt;=(Assumptions!$C16*12),$I49/(Assumptions!$C16*12),0)+IF((AV$5-$J$5)&lt;=(Assumptions!$C16*12),$J49/(Assumptions!$C16*12),0)+IF((AV$5-$K$5)&lt;=(Assumptions!$C16*12),$K49/(Assumptions!$C16*12),0)+IF((AV$5-$L$5)&lt;=(Assumptions!$C16*12),$L49/(Assumptions!$C16*12),0)+IF((AV$5-$M$5)&lt;=(Assumptions!$C16*12),$M49/(Assumptions!$C16*12),0)+IF((AV$5-$N$5)&lt;=(Assumptions!$C16*12),$N49/(Assumptions!$C16*12),0)+IF((AV$5-$O$5)&lt;=(Assumptions!$C16*12),$O49/(Assumptions!$C16*12),0)+IF((AV$5-$P$5)&lt;=(Assumptions!$C16*12),$P49/(Assumptions!$C16*12),0)+IF((AV$5-$Q$5)&lt;=(Assumptions!$C16*12),$Q49/(Assumptions!$C16*12),0)+IF((AV$5-$R$5)&lt;=(Assumptions!$C16*12),$R49/(Assumptions!$C16*12),0)+IF((AV$5-$S$5)&lt;=(Assumptions!$C16*12),$S49/(Assumptions!$C16*12),0)+IF((AV$5-$T$5)&lt;=(Assumptions!$C16*12),$T49/(Assumptions!$C16*12),0)+IF((AV$5-$U$5)&lt;=(Assumptions!$C16*12),$U49/(Assumptions!$C16*12),0)+IF((AV$5-$V$5)&lt;=(Assumptions!$C16*12),$V49/(Assumptions!$C16*12),0)+IF((AV$5-$W$5)&lt;=(Assumptions!$C16*12),$W49/(Assumptions!$C16*12),0)+IF((AV$5-$X$5)&lt;=(Assumptions!$C16*12),$X49/(Assumptions!$C16*12),0)+IF((AV$5-$Y$5)&lt;=(Assumptions!$C16*12),$Y49/(Assumptions!$C16*12),0)+IF((AV$5-$Z$5)&lt;=(Assumptions!$C16*12),$Z49/(Assumptions!$C16*12),0)+IF((AV$5-$AA$5)&lt;=(Assumptions!$C16*12),$AA49/(Assumptions!$C16*12),0)+IF((AV$5-$AB$5)&lt;=(Assumptions!$C16*12),$AB49/(Assumptions!$C16*12),0)+IF((AV$5-$AC$5)&lt;=(Assumptions!$C16*12),$AC49/(Assumptions!$C16*12),0)+IF((AV$5-$AD$5)&lt;=(Assumptions!$C16*12),$AD49/(Assumptions!$C16*12),0)+IF((AV$5-$AE$5)&lt;=(Assumptions!$C16*12),$AE49/(Assumptions!$C16*12),0)+IF((AV$5-$AF$5)&lt;=(Assumptions!$C16*12),$AF49/(Assumptions!$C16*12),0)+IF((AV$5-$AG$5)&lt;=(Assumptions!$C16*12),$AG49/(Assumptions!$C16*12),0)+IF((AV$5-$AH$5)&lt;=(Assumptions!$C16*12),$AH49/(Assumptions!$C16*12),0)+IF((AV$5-$AI$5)&lt;=(Assumptions!$C16*12),$AI49/(Assumptions!$C16*12),0)+IF((AV$5-$AJ$5)&lt;=(Assumptions!$C16*12),$AJ49/(Assumptions!$C16*12),0)+IF((AV$5-$AK$5)&lt;=(Assumptions!$C16*12),$AK49/(Assumptions!$C16*12),0)+IF((AV$5-$AL$5)&lt;=(Assumptions!$C16*12),$AL49/(Assumptions!$C16*12),0)+IF((AV$5-$AM$5)&lt;=(Assumptions!$C16*12),$AM49/(Assumptions!$C16*12),0)+IF((AV$5-$AN$5)&lt;=(Assumptions!$C16*12),$AN49/(Assumptions!$C16*12),0)+IF((AV$5-$AO$5)&lt;=(Assumptions!$C16*12),$AO49/(Assumptions!$C16*12),0)+IF((AV$5-$AP$5)&lt;=(Assumptions!$C16*12),$AP49/(Assumptions!$C16*12),0)+IF((AV$5-$AQ$5)&lt;=(Assumptions!$C16*12),$AQ49/(Assumptions!$C16*12),0)+IF((AV$5-$AR$5)&lt;=(Assumptions!$C16*12),$AR49/(Assumptions!$C16*12),0)+IF((AV$5-$AS$5)&lt;=(Assumptions!$C16*12),$AS49/(Assumptions!$C16*12),0)+IF((AV$5-$AT$5)&lt;=(Assumptions!$C16*12),$AT49/(Assumptions!$C16*12),0)+IF((AV$5-$AU$5)&lt;=(Assumptions!$C16*12),$AU49/(Assumptions!$C16*12),0)</f>
        <v>0</v>
      </c>
      <c r="AW61" s="557">
        <f>IF((AW$5-$D$5)&lt;=(Assumptions!$C16*12),$D49/(Assumptions!$C16*12),0)+IF((AW$5-$E$5)&lt;=(Assumptions!$C16*12),$E49/(Assumptions!$C16*12),0)+IF((AW$5-$F$5)&lt;=(Assumptions!$C16*12),$F49/(Assumptions!$C16*12),0)+IF((AW$5-$G$5)&lt;=(Assumptions!$C16*12),$G49/(Assumptions!$C16*12),0)+IF((AW$5-$H$5)&lt;=(Assumptions!$C16*12),$H49/(Assumptions!$C16*12),0)+IF((AW$5-$I$5)&lt;=(Assumptions!$C16*12),$I49/(Assumptions!$C16*12),0)+IF((AW$5-$J$5)&lt;=(Assumptions!$C16*12),$J49/(Assumptions!$C16*12),0)+IF((AW$5-$K$5)&lt;=(Assumptions!$C16*12),$K49/(Assumptions!$C16*12),0)+IF((AW$5-$L$5)&lt;=(Assumptions!$C16*12),$L49/(Assumptions!$C16*12),0)+IF((AW$5-$M$5)&lt;=(Assumptions!$C16*12),$M49/(Assumptions!$C16*12),0)+IF((AW$5-$N$5)&lt;=(Assumptions!$C16*12),$N49/(Assumptions!$C16*12),0)+IF((AW$5-$O$5)&lt;=(Assumptions!$C16*12),$O49/(Assumptions!$C16*12),0)+IF((AW$5-$P$5)&lt;=(Assumptions!$C16*12),$P49/(Assumptions!$C16*12),0)+IF((AW$5-$Q$5)&lt;=(Assumptions!$C16*12),$Q49/(Assumptions!$C16*12),0)+IF((AW$5-$R$5)&lt;=(Assumptions!$C16*12),$R49/(Assumptions!$C16*12),0)+IF((AW$5-$S$5)&lt;=(Assumptions!$C16*12),$S49/(Assumptions!$C16*12),0)+IF((AW$5-$T$5)&lt;=(Assumptions!$C16*12),$T49/(Assumptions!$C16*12),0)+IF((AW$5-$U$5)&lt;=(Assumptions!$C16*12),$U49/(Assumptions!$C16*12),0)+IF((AW$5-$V$5)&lt;=(Assumptions!$C16*12),$V49/(Assumptions!$C16*12),0)+IF((AW$5-$W$5)&lt;=(Assumptions!$C16*12),$W49/(Assumptions!$C16*12),0)+IF((AW$5-$X$5)&lt;=(Assumptions!$C16*12),$X49/(Assumptions!$C16*12),0)+IF((AW$5-$Y$5)&lt;=(Assumptions!$C16*12),$Y49/(Assumptions!$C16*12),0)+IF((AW$5-$Z$5)&lt;=(Assumptions!$C16*12),$Z49/(Assumptions!$C16*12),0)+IF((AW$5-$AA$5)&lt;=(Assumptions!$C16*12),$AA49/(Assumptions!$C16*12),0)+IF((AW$5-$AB$5)&lt;=(Assumptions!$C16*12),$AB49/(Assumptions!$C16*12),0)+IF((AW$5-$AC$5)&lt;=(Assumptions!$C16*12),$AC49/(Assumptions!$C16*12),0)+IF((AW$5-$AD$5)&lt;=(Assumptions!$C16*12),$AD49/(Assumptions!$C16*12),0)+IF((AW$5-$AE$5)&lt;=(Assumptions!$C16*12),$AE49/(Assumptions!$C16*12),0)+IF((AW$5-$AF$5)&lt;=(Assumptions!$C16*12),$AF49/(Assumptions!$C16*12),0)+IF((AW$5-$AG$5)&lt;=(Assumptions!$C16*12),$AG49/(Assumptions!$C16*12),0)+IF((AW$5-$AH$5)&lt;=(Assumptions!$C16*12),$AH49/(Assumptions!$C16*12),0)+IF((AW$5-$AI$5)&lt;=(Assumptions!$C16*12),$AI49/(Assumptions!$C16*12),0)+IF((AW$5-$AJ$5)&lt;=(Assumptions!$C16*12),$AJ49/(Assumptions!$C16*12),0)+IF((AW$5-$AK$5)&lt;=(Assumptions!$C16*12),$AK49/(Assumptions!$C16*12),0)+IF((AW$5-$AL$5)&lt;=(Assumptions!$C16*12),$AL49/(Assumptions!$C16*12),0)+IF((AW$5-$AM$5)&lt;=(Assumptions!$C16*12),$AM49/(Assumptions!$C16*12),0)+IF((AW$5-$AN$5)&lt;=(Assumptions!$C16*12),$AN49/(Assumptions!$C16*12),0)+IF((AW$5-$AO$5)&lt;=(Assumptions!$C16*12),$AO49/(Assumptions!$C16*12),0)+IF((AW$5-$AP$5)&lt;=(Assumptions!$C16*12),$AP49/(Assumptions!$C16*12),0)+IF((AW$5-$AQ$5)&lt;=(Assumptions!$C16*12),$AQ49/(Assumptions!$C16*12),0)+IF((AW$5-$AR$5)&lt;=(Assumptions!$C16*12),$AR49/(Assumptions!$C16*12),0)+IF((AW$5-$AS$5)&lt;=(Assumptions!$C16*12),$AS49/(Assumptions!$C16*12),0)+IF((AW$5-$AT$5)&lt;=(Assumptions!$C16*12),$AT49/(Assumptions!$C16*12),0)+IF((AW$5-$AU$5)&lt;=(Assumptions!$C16*12),$AU49/(Assumptions!$C16*12),0)+IF((AW$5-$AV$5)&lt;=(Assumptions!$C16*12),$AV49/(Assumptions!$C16*12),0)</f>
        <v>0</v>
      </c>
      <c r="AX61" s="557">
        <f>IF((AX$5-$D$5)&lt;=(Assumptions!$C16*12),$D49/(Assumptions!$C16*12),0)+IF((AX$5-$E$5)&lt;=(Assumptions!$C16*12),$E49/(Assumptions!$C16*12),0)+IF((AX$5-$F$5)&lt;=(Assumptions!$C16*12),$F49/(Assumptions!$C16*12),0)+IF((AX$5-$G$5)&lt;=(Assumptions!$C16*12),$G49/(Assumptions!$C16*12),0)+IF((AX$5-$H$5)&lt;=(Assumptions!$C16*12),$H49/(Assumptions!$C16*12),0)+IF((AX$5-$I$5)&lt;=(Assumptions!$C16*12),$I49/(Assumptions!$C16*12),0)+IF((AX$5-$J$5)&lt;=(Assumptions!$C16*12),$J49/(Assumptions!$C16*12),0)+IF((AX$5-$K$5)&lt;=(Assumptions!$C16*12),$K49/(Assumptions!$C16*12),0)+IF((AX$5-$L$5)&lt;=(Assumptions!$C16*12),$L49/(Assumptions!$C16*12),0)+IF((AX$5-$M$5)&lt;=(Assumptions!$C16*12),$M49/(Assumptions!$C16*12),0)+IF((AX$5-$N$5)&lt;=(Assumptions!$C16*12),$N49/(Assumptions!$C16*12),0)+IF((AX$5-$O$5)&lt;=(Assumptions!$C16*12),$O49/(Assumptions!$C16*12),0)+IF((AX$5-$P$5)&lt;=(Assumptions!$C16*12),$P49/(Assumptions!$C16*12),0)+IF((AX$5-$Q$5)&lt;=(Assumptions!$C16*12),$Q49/(Assumptions!$C16*12),0)+IF((AX$5-$R$5)&lt;=(Assumptions!$C16*12),$R49/(Assumptions!$C16*12),0)+IF((AX$5-$S$5)&lt;=(Assumptions!$C16*12),$S49/(Assumptions!$C16*12),0)+IF((AX$5-$T$5)&lt;=(Assumptions!$C16*12),$T49/(Assumptions!$C16*12),0)+IF((AX$5-$U$5)&lt;=(Assumptions!$C16*12),$U49/(Assumptions!$C16*12),0)+IF((AX$5-$V$5)&lt;=(Assumptions!$C16*12),$V49/(Assumptions!$C16*12),0)+IF((AX$5-$W$5)&lt;=(Assumptions!$C16*12),$W49/(Assumptions!$C16*12),0)+IF((AX$5-$X$5)&lt;=(Assumptions!$C16*12),$X49/(Assumptions!$C16*12),0)+IF((AX$5-$Y$5)&lt;=(Assumptions!$C16*12),$Y49/(Assumptions!$C16*12),0)+IF((AX$5-$Z$5)&lt;=(Assumptions!$C16*12),$Z49/(Assumptions!$C16*12),0)+IF((AX$5-$AA$5)&lt;=(Assumptions!$C16*12),$AA49/(Assumptions!$C16*12),0)+IF((AX$5-$AB$5)&lt;=(Assumptions!$C16*12),$AB49/(Assumptions!$C16*12),0)+IF((AX$5-$AC$5)&lt;=(Assumptions!$C16*12),$AC49/(Assumptions!$C16*12),0)+IF((AX$5-$AD$5)&lt;=(Assumptions!$C16*12),$AD49/(Assumptions!$C16*12),0)+IF((AX$5-$AE$5)&lt;=(Assumptions!$C16*12),$AE49/(Assumptions!$C16*12),0)+IF((AX$5-$AF$5)&lt;=(Assumptions!$C16*12),$AF49/(Assumptions!$C16*12),0)+IF((AX$5-$AG$5)&lt;=(Assumptions!$C16*12),$AG49/(Assumptions!$C16*12),0)+IF((AX$5-$AH$5)&lt;=(Assumptions!$C16*12),$AH49/(Assumptions!$C16*12),0)+IF((AX$5-$AI$5)&lt;=(Assumptions!$C16*12),$AI49/(Assumptions!$C16*12),0)+IF((AX$5-$AJ$5)&lt;=(Assumptions!$C16*12),$AJ49/(Assumptions!$C16*12),0)+IF((AX$5-$AK$5)&lt;=(Assumptions!$C16*12),$AK49/(Assumptions!$C16*12),0)+IF((AX$5-$AL$5)&lt;=(Assumptions!$C16*12),$AL49/(Assumptions!$C16*12),0)+IF((AX$5-$AM$5)&lt;=(Assumptions!$C16*12),$AM49/(Assumptions!$C16*12),0)+IF((AX$5-$AN$5)&lt;=(Assumptions!$C16*12),$AN49/(Assumptions!$C16*12),0)+IF((AX$5-$AO$5)&lt;=(Assumptions!$C16*12),$AO49/(Assumptions!$C16*12),0)+IF((AX$5-$AP$5)&lt;=(Assumptions!$C16*12),$AP49/(Assumptions!$C16*12),0)+IF((AX$5-$AQ$5)&lt;=(Assumptions!$C16*12),$AQ49/(Assumptions!$C16*12),0)+IF((AX$5-$AR$5)&lt;=(Assumptions!$C16*12),$AR49/(Assumptions!$C16*12),0)+IF((AX$5-$AS$5)&lt;=(Assumptions!$C16*12),$AS49/(Assumptions!$C16*12),0)+IF((AX$5-$AT$5)&lt;=(Assumptions!$C16*12),$AT49/(Assumptions!$C16*12),0)+IF((AX$5-$AU$5)&lt;=(Assumptions!$C16*12),$AU49/(Assumptions!$C16*12),0)+IF((AX$5-$AV$5)&lt;=(Assumptions!$C16*12),$AV49/(Assumptions!$C16*12),0)+IF((AX$5-$AW$5)&lt;=(Assumptions!$C16*12),$AW49/(Assumptions!$C16*12),0)</f>
        <v>0</v>
      </c>
      <c r="AY61" s="557">
        <f>IF((AY$5-$D$5)&lt;=(Assumptions!$C16*12),$D49/(Assumptions!$C16*12),0)+IF((AY$5-$E$5)&lt;=(Assumptions!$C16*12),$E49/(Assumptions!$C16*12),0)+IF((AY$5-$F$5)&lt;=(Assumptions!$C16*12),$F49/(Assumptions!$C16*12),0)+IF((AY$5-$G$5)&lt;=(Assumptions!$C16*12),$G49/(Assumptions!$C16*12),0)+IF((AY$5-$H$5)&lt;=(Assumptions!$C16*12),$H49/(Assumptions!$C16*12),0)+IF((AY$5-$I$5)&lt;=(Assumptions!$C16*12),$I49/(Assumptions!$C16*12),0)+IF((AY$5-$J$5)&lt;=(Assumptions!$C16*12),$J49/(Assumptions!$C16*12),0)+IF((AY$5-$K$5)&lt;=(Assumptions!$C16*12),$K49/(Assumptions!$C16*12),0)+IF((AY$5-$L$5)&lt;=(Assumptions!$C16*12),$L49/(Assumptions!$C16*12),0)+IF((AY$5-$M$5)&lt;=(Assumptions!$C16*12),$M49/(Assumptions!$C16*12),0)+IF((AY$5-$N$5)&lt;=(Assumptions!$C16*12),$N49/(Assumptions!$C16*12),0)+IF((AY$5-$O$5)&lt;=(Assumptions!$C16*12),$O49/(Assumptions!$C16*12),0)+IF((AY$5-$P$5)&lt;=(Assumptions!$C16*12),$P49/(Assumptions!$C16*12),0)+IF((AY$5-$Q$5)&lt;=(Assumptions!$C16*12),$Q49/(Assumptions!$C16*12),0)+IF((AY$5-$R$5)&lt;=(Assumptions!$C16*12),$R49/(Assumptions!$C16*12),0)+IF((AY$5-$S$5)&lt;=(Assumptions!$C16*12),$S49/(Assumptions!$C16*12),0)+IF((AY$5-$T$5)&lt;=(Assumptions!$C16*12),$T49/(Assumptions!$C16*12),0)+IF((AY$5-$U$5)&lt;=(Assumptions!$C16*12),$U49/(Assumptions!$C16*12),0)+IF((AY$5-$V$5)&lt;=(Assumptions!$C16*12),$V49/(Assumptions!$C16*12),0)+IF((AY$5-$W$5)&lt;=(Assumptions!$C16*12),$W49/(Assumptions!$C16*12),0)+IF((AY$5-$X$5)&lt;=(Assumptions!$C16*12),$X49/(Assumptions!$C16*12),0)+IF((AY$5-$Y$5)&lt;=(Assumptions!$C16*12),$Y49/(Assumptions!$C16*12),0)+IF((AY$5-$Z$5)&lt;=(Assumptions!$C16*12),$Z49/(Assumptions!$C16*12),0)+IF((AY$5-$AA$5)&lt;=(Assumptions!$C16*12),$AA49/(Assumptions!$C16*12),0)+IF((AY$5-$AB$5)&lt;=(Assumptions!$C16*12),$AB49/(Assumptions!$C16*12),0)+IF((AY$5-$AC$5)&lt;=(Assumptions!$C16*12),$AC49/(Assumptions!$C16*12),0)+IF((AY$5-$AD$5)&lt;=(Assumptions!$C16*12),$AD49/(Assumptions!$C16*12),0)+IF((AY$5-$AE$5)&lt;=(Assumptions!$C16*12),$AE49/(Assumptions!$C16*12),0)+IF((AY$5-$AF$5)&lt;=(Assumptions!$C16*12),$AF49/(Assumptions!$C16*12),0)+IF((AY$5-$AG$5)&lt;=(Assumptions!$C16*12),$AG49/(Assumptions!$C16*12),0)+IF((AY$5-$AH$5)&lt;=(Assumptions!$C16*12),$AH49/(Assumptions!$C16*12),0)+IF((AY$5-$AI$5)&lt;=(Assumptions!$C16*12),$AI49/(Assumptions!$C16*12),0)+IF((AY$5-$AJ$5)&lt;=(Assumptions!$C16*12),$AJ49/(Assumptions!$C16*12),0)+IF((AY$5-$AK$5)&lt;=(Assumptions!$C16*12),$AK49/(Assumptions!$C16*12),0)+IF((AY$5-$AL$5)&lt;=(Assumptions!$C16*12),$AL49/(Assumptions!$C16*12),0)+IF((AY$5-$AM$5)&lt;=(Assumptions!$C16*12),$AM49/(Assumptions!$C16*12),0)+IF((AY$5-$AN$5)&lt;=(Assumptions!$C16*12),$AN49/(Assumptions!$C16*12),0)+IF((AY$5-$AO$5)&lt;=(Assumptions!$C16*12),$AO49/(Assumptions!$C16*12),0)+IF((AY$5-$AP$5)&lt;=(Assumptions!$C16*12),$AP49/(Assumptions!$C16*12),0)+IF((AY$5-$AQ$5)&lt;=(Assumptions!$C16*12),$AQ49/(Assumptions!$C16*12),0)+IF((AY$5-$AR$5)&lt;=(Assumptions!$C16*12),$AR49/(Assumptions!$C16*12),0)+IF((AY$5-$AS$5)&lt;=(Assumptions!$C16*12),$AS49/(Assumptions!$C16*12),0)+IF((AY$5-$AT$5)&lt;=(Assumptions!$C16*12),$AT49/(Assumptions!$C16*12),0)+IF((AY$5-$AU$5)&lt;=(Assumptions!$C16*12),$AU49/(Assumptions!$C16*12),0)+IF((AY$5-$AV$5)&lt;=(Assumptions!$C16*12),$AV49/(Assumptions!$C16*12),0)+IF((AY$5-$AW$5)&lt;=(Assumptions!$C16*12),$AW49/(Assumptions!$C16*12),0)+IF((AY$5-$AX$5)&lt;=(Assumptions!$C16*12),$AX49/(Assumptions!$C16*12),0)</f>
        <v>0</v>
      </c>
      <c r="AZ61" s="557">
        <f>IF((AZ$5-$D$5)&lt;=(Assumptions!$C16*12),$D49/(Assumptions!$C16*12),0)+IF((AZ$5-$E$5)&lt;=(Assumptions!$C16*12),$E49/(Assumptions!$C16*12),0)+IF((AZ$5-$F$5)&lt;=(Assumptions!$C16*12),$F49/(Assumptions!$C16*12),0)+IF((AZ$5-$G$5)&lt;=(Assumptions!$C16*12),$G49/(Assumptions!$C16*12),0)+IF((AZ$5-$H$5)&lt;=(Assumptions!$C16*12),$H49/(Assumptions!$C16*12),0)+IF((AZ$5-$I$5)&lt;=(Assumptions!$C16*12),$I49/(Assumptions!$C16*12),0)+IF((AZ$5-$J$5)&lt;=(Assumptions!$C16*12),$J49/(Assumptions!$C16*12),0)+IF((AZ$5-$K$5)&lt;=(Assumptions!$C16*12),$K49/(Assumptions!$C16*12),0)+IF((AZ$5-$L$5)&lt;=(Assumptions!$C16*12),$L49/(Assumptions!$C16*12),0)+IF((AZ$5-$M$5)&lt;=(Assumptions!$C16*12),$M49/(Assumptions!$C16*12),0)+IF((AZ$5-$N$5)&lt;=(Assumptions!$C16*12),$N49/(Assumptions!$C16*12),0)+IF((AZ$5-$O$5)&lt;=(Assumptions!$C16*12),$O49/(Assumptions!$C16*12),0)+IF((AZ$5-$P$5)&lt;=(Assumptions!$C16*12),$P49/(Assumptions!$C16*12),0)+IF((AZ$5-$Q$5)&lt;=(Assumptions!$C16*12),$Q49/(Assumptions!$C16*12),0)+IF((AZ$5-$R$5)&lt;=(Assumptions!$C16*12),$R49/(Assumptions!$C16*12),0)+IF((AZ$5-$S$5)&lt;=(Assumptions!$C16*12),$S49/(Assumptions!$C16*12),0)+IF((AZ$5-$T$5)&lt;=(Assumptions!$C16*12),$T49/(Assumptions!$C16*12),0)+IF((AZ$5-$U$5)&lt;=(Assumptions!$C16*12),$U49/(Assumptions!$C16*12),0)+IF((AZ$5-$V$5)&lt;=(Assumptions!$C16*12),$V49/(Assumptions!$C16*12),0)+IF((AZ$5-$W$5)&lt;=(Assumptions!$C16*12),$W49/(Assumptions!$C16*12),0)+IF((AZ$5-$X$5)&lt;=(Assumptions!$C16*12),$X49/(Assumptions!$C16*12),0)+IF((AZ$5-$Y$5)&lt;=(Assumptions!$C16*12),$Y49/(Assumptions!$C16*12),0)+IF((AZ$5-$Z$5)&lt;=(Assumptions!$C16*12),$Z49/(Assumptions!$C16*12),0)+IF((AZ$5-$AA$5)&lt;=(Assumptions!$C16*12),$AA49/(Assumptions!$C16*12),0)+IF((AZ$5-$AB$5)&lt;=(Assumptions!$C16*12),$AB49/(Assumptions!$C16*12),0)+IF((AZ$5-$AC$5)&lt;=(Assumptions!$C16*12),$AC49/(Assumptions!$C16*12),0)+IF((AZ$5-$AD$5)&lt;=(Assumptions!$C16*12),$AD49/(Assumptions!$C16*12),0)+IF((AZ$5-$AE$5)&lt;=(Assumptions!$C16*12),$AE49/(Assumptions!$C16*12),0)+IF((AZ$5-$AF$5)&lt;=(Assumptions!$C16*12),$AF49/(Assumptions!$C16*12),0)+IF((AZ$5-$AG$5)&lt;=(Assumptions!$C16*12),$AG49/(Assumptions!$C16*12),0)+IF((AZ$5-$AH$5)&lt;=(Assumptions!$C16*12),$AH49/(Assumptions!$C16*12),0)+IF((AZ$5-$AI$5)&lt;=(Assumptions!$C16*12),$AI49/(Assumptions!$C16*12),0)+IF((AZ$5-$AJ$5)&lt;=(Assumptions!$C16*12),$AJ49/(Assumptions!$C16*12),0)+IF((AZ$5-$AK$5)&lt;=(Assumptions!$C16*12),$AK49/(Assumptions!$C16*12),0)+IF((AZ$5-$AL$5)&lt;=(Assumptions!$C16*12),$AL49/(Assumptions!$C16*12),0)+IF((AZ$5-$AM$5)&lt;=(Assumptions!$C16*12),$AM49/(Assumptions!$C16*12),0)+IF((AZ$5-$AN$5)&lt;=(Assumptions!$C16*12),$AN49/(Assumptions!$C16*12),0)+IF((AZ$5-$AO$5)&lt;=(Assumptions!$C16*12),$AO49/(Assumptions!$C16*12),0)+IF((AZ$5-$AP$5)&lt;=(Assumptions!$C16*12),$AP49/(Assumptions!$C16*12),0)+IF((AZ$5-$AQ$5)&lt;=(Assumptions!$C16*12),$AQ49/(Assumptions!$C16*12),0)+IF((AZ$5-$AR$5)&lt;=(Assumptions!$C16*12),$AR49/(Assumptions!$C16*12),0)+IF((AZ$5-$AS$5)&lt;=(Assumptions!$C16*12),$AS49/(Assumptions!$C16*12),0)+IF((AZ$5-$AT$5)&lt;=(Assumptions!$C16*12),$AT49/(Assumptions!$C16*12),0)+IF((AZ$5-$AU$5)&lt;=(Assumptions!$C16*12),$AU49/(Assumptions!$C16*12),0)+IF((AZ$5-$AV$5)&lt;=(Assumptions!$C16*12),$AV49/(Assumptions!$C16*12),0)+IF((AZ$5-$AW$5)&lt;=(Assumptions!$C16*12),$AW49/(Assumptions!$C16*12),0)+IF((AZ$5-$AX$5)&lt;=(Assumptions!$C16*12),$AX49/(Assumptions!$C16*12),0)+IF((AZ$5-$AY$5)&lt;=(Assumptions!$C16*12),$AY49/(Assumptions!$C16*12),0)</f>
        <v>0</v>
      </c>
      <c r="BA61" s="557">
        <f>IF((BA$5-$D$5)&lt;=(Assumptions!$C16*12),$D49/(Assumptions!$C16*12),0)+IF((BA$5-$E$5)&lt;=(Assumptions!$C16*12),$E49/(Assumptions!$C16*12),0)+IF((BA$5-$F$5)&lt;=(Assumptions!$C16*12),$F49/(Assumptions!$C16*12),0)+IF((BA$5-$G$5)&lt;=(Assumptions!$C16*12),$G49/(Assumptions!$C16*12),0)+IF((BA$5-$H$5)&lt;=(Assumptions!$C16*12),$H49/(Assumptions!$C16*12),0)+IF((BA$5-$I$5)&lt;=(Assumptions!$C16*12),$I49/(Assumptions!$C16*12),0)+IF((BA$5-$J$5)&lt;=(Assumptions!$C16*12),$J49/(Assumptions!$C16*12),0)+IF((BA$5-$K$5)&lt;=(Assumptions!$C16*12),$K49/(Assumptions!$C16*12),0)+IF((BA$5-$L$5)&lt;=(Assumptions!$C16*12),$L49/(Assumptions!$C16*12),0)+IF((BA$5-$M$5)&lt;=(Assumptions!$C16*12),$M49/(Assumptions!$C16*12),0)+IF((BA$5-$N$5)&lt;=(Assumptions!$C16*12),$N49/(Assumptions!$C16*12),0)+IF((BA$5-$O$5)&lt;=(Assumptions!$C16*12),$O49/(Assumptions!$C16*12),0)+IF((BA$5-$P$5)&lt;=(Assumptions!$C16*12),$P49/(Assumptions!$C16*12),0)+IF((BA$5-$Q$5)&lt;=(Assumptions!$C16*12),$Q49/(Assumptions!$C16*12),0)+IF((BA$5-$R$5)&lt;=(Assumptions!$C16*12),$R49/(Assumptions!$C16*12),0)+IF((BA$5-$S$5)&lt;=(Assumptions!$C16*12),$S49/(Assumptions!$C16*12),0)+IF((BA$5-$T$5)&lt;=(Assumptions!$C16*12),$T49/(Assumptions!$C16*12),0)+IF((BA$5-$U$5)&lt;=(Assumptions!$C16*12),$U49/(Assumptions!$C16*12),0)+IF((BA$5-$V$5)&lt;=(Assumptions!$C16*12),$V49/(Assumptions!$C16*12),0)+IF((BA$5-$W$5)&lt;=(Assumptions!$C16*12),$W49/(Assumptions!$C16*12),0)+IF((BA$5-$X$5)&lt;=(Assumptions!$C16*12),$X49/(Assumptions!$C16*12),0)+IF((BA$5-$Y$5)&lt;=(Assumptions!$C16*12),$Y49/(Assumptions!$C16*12),0)+IF((BA$5-$Z$5)&lt;=(Assumptions!$C16*12),$Z49/(Assumptions!$C16*12),0)+IF((BA$5-$AA$5)&lt;=(Assumptions!$C16*12),$AA49/(Assumptions!$C16*12),0)+IF((BA$5-$AB$5)&lt;=(Assumptions!$C16*12),$AB49/(Assumptions!$C16*12),0)+IF((BA$5-$AC$5)&lt;=(Assumptions!$C16*12),$AC49/(Assumptions!$C16*12),0)+IF((BA$5-$AD$5)&lt;=(Assumptions!$C16*12),$AD49/(Assumptions!$C16*12),0)+IF((BA$5-$AE$5)&lt;=(Assumptions!$C16*12),$AE49/(Assumptions!$C16*12),0)+IF((BA$5-$AF$5)&lt;=(Assumptions!$C16*12),$AF49/(Assumptions!$C16*12),0)+IF((BA$5-$AG$5)&lt;=(Assumptions!$C16*12),$AG49/(Assumptions!$C16*12),0)+IF((BA$5-$AH$5)&lt;=(Assumptions!$C16*12),$AH49/(Assumptions!$C16*12),0)+IF((BA$5-$AI$5)&lt;=(Assumptions!$C16*12),$AI49/(Assumptions!$C16*12),0)+IF((BA$5-$AJ$5)&lt;=(Assumptions!$C16*12),$AJ49/(Assumptions!$C16*12),0)+IF((BA$5-$AK$5)&lt;=(Assumptions!$C16*12),$AK49/(Assumptions!$C16*12),0)+IF((BA$5-$AL$5)&lt;=(Assumptions!$C16*12),$AL49/(Assumptions!$C16*12),0)+IF((BA$5-$AM$5)&lt;=(Assumptions!$C16*12),$AM49/(Assumptions!$C16*12),0)+IF((BA$5-$AN$5)&lt;=(Assumptions!$C16*12),$AN49/(Assumptions!$C16*12),0)+IF((BA$5-$AO$5)&lt;=(Assumptions!$C16*12),$AO49/(Assumptions!$C16*12),0)+IF((BA$5-$AP$5)&lt;=(Assumptions!$C16*12),$AP49/(Assumptions!$C16*12),0)+IF((BA$5-$AQ$5)&lt;=(Assumptions!$C16*12),$AQ49/(Assumptions!$C16*12),0)+IF((BA$5-$AR$5)&lt;=(Assumptions!$C16*12),$AR49/(Assumptions!$C16*12),0)+IF((BA$5-$AS$5)&lt;=(Assumptions!$C16*12),$AS49/(Assumptions!$C16*12),0)+IF((BA$5-$AT$5)&lt;=(Assumptions!$C16*12),$AT49/(Assumptions!$C16*12),0)+IF((BA$5-$AU$5)&lt;=(Assumptions!$C16*12),$AU49/(Assumptions!$C16*12),0)+IF((BA$5-$AV$5)&lt;=(Assumptions!$C16*12),$AV49/(Assumptions!$C16*12),0)+IF((BA$5-$AW$5)&lt;=(Assumptions!$C16*12),$AW49/(Assumptions!$C16*12),0)+IF((BA$5-$AX$5)&lt;=(Assumptions!$C16*12),$AX49/(Assumptions!$C16*12),0)+IF((BA$5-$AY$5)&lt;=(Assumptions!$C16*12),$AY49/(Assumptions!$C16*12),0)+IF((BA$5-$AZ$5)&lt;=(Assumptions!$C16*12),$AZ49/(Assumptions!$C16*12),0)</f>
        <v>0</v>
      </c>
      <c r="BB61" s="557">
        <f>IF((BB$5-$D$5)&lt;=(Assumptions!$C16*12),$D49/(Assumptions!$C16*12),0)+IF((BB$5-$E$5)&lt;=(Assumptions!$C16*12),$E49/(Assumptions!$C16*12),0)+IF((BB$5-$F$5)&lt;=(Assumptions!$C16*12),$F49/(Assumptions!$C16*12),0)+IF((BB$5-$G$5)&lt;=(Assumptions!$C16*12),$G49/(Assumptions!$C16*12),0)+IF((BB$5-$H$5)&lt;=(Assumptions!$C16*12),$H49/(Assumptions!$C16*12),0)+IF((BB$5-$I$5)&lt;=(Assumptions!$C16*12),$I49/(Assumptions!$C16*12),0)+IF((BB$5-$J$5)&lt;=(Assumptions!$C16*12),$J49/(Assumptions!$C16*12),0)+IF((BB$5-$K$5)&lt;=(Assumptions!$C16*12),$K49/(Assumptions!$C16*12),0)+IF((BB$5-$L$5)&lt;=(Assumptions!$C16*12),$L49/(Assumptions!$C16*12),0)+IF((BB$5-$M$5)&lt;=(Assumptions!$C16*12),$M49/(Assumptions!$C16*12),0)+IF((BB$5-$N$5)&lt;=(Assumptions!$C16*12),$N49/(Assumptions!$C16*12),0)+IF((BB$5-$O$5)&lt;=(Assumptions!$C16*12),$O49/(Assumptions!$C16*12),0)+IF((BB$5-$P$5)&lt;=(Assumptions!$C16*12),$P49/(Assumptions!$C16*12),0)+IF((BB$5-$Q$5)&lt;=(Assumptions!$C16*12),$Q49/(Assumptions!$C16*12),0)+IF((BB$5-$R$5)&lt;=(Assumptions!$C16*12),$R49/(Assumptions!$C16*12),0)+IF((BB$5-$S$5)&lt;=(Assumptions!$C16*12),$S49/(Assumptions!$C16*12),0)+IF((BB$5-$T$5)&lt;=(Assumptions!$C16*12),$T49/(Assumptions!$C16*12),0)+IF((BB$5-$U$5)&lt;=(Assumptions!$C16*12),$U49/(Assumptions!$C16*12),0)+IF((BB$5-$V$5)&lt;=(Assumptions!$C16*12),$V49/(Assumptions!$C16*12),0)+IF((BB$5-$W$5)&lt;=(Assumptions!$C16*12),$W49/(Assumptions!$C16*12),0)+IF((BB$5-$X$5)&lt;=(Assumptions!$C16*12),$X49/(Assumptions!$C16*12),0)+IF((BB$5-$Y$5)&lt;=(Assumptions!$C16*12),$Y49/(Assumptions!$C16*12),0)+IF((BB$5-$Z$5)&lt;=(Assumptions!$C16*12),$Z49/(Assumptions!$C16*12),0)+IF((BB$5-$AA$5)&lt;=(Assumptions!$C16*12),$AA49/(Assumptions!$C16*12),0)+IF((BB$5-$AB$5)&lt;=(Assumptions!$C16*12),$AB49/(Assumptions!$C16*12),0)+IF((BB$5-$AC$5)&lt;=(Assumptions!$C16*12),$AC49/(Assumptions!$C16*12),0)+IF((BB$5-$AD$5)&lt;=(Assumptions!$C16*12),$AD49/(Assumptions!$C16*12),0)+IF((BB$5-$AE$5)&lt;=(Assumptions!$C16*12),$AE49/(Assumptions!$C16*12),0)+IF((BB$5-$AF$5)&lt;=(Assumptions!$C16*12),$AF49/(Assumptions!$C16*12),0)+IF((BB$5-$AG$5)&lt;=(Assumptions!$C16*12),$AG49/(Assumptions!$C16*12),0)+IF((BB$5-$AH$5)&lt;=(Assumptions!$C16*12),$AH49/(Assumptions!$C16*12),0)+IF((BB$5-$AI$5)&lt;=(Assumptions!$C16*12),$AI49/(Assumptions!$C16*12),0)+IF((BB$5-$AJ$5)&lt;=(Assumptions!$C16*12),$AJ49/(Assumptions!$C16*12),0)+IF((BB$5-$AK$5)&lt;=(Assumptions!$C16*12),$AK49/(Assumptions!$C16*12),0)+IF((BB$5-$AL$5)&lt;=(Assumptions!$C16*12),$AL49/(Assumptions!$C16*12),0)+IF((BB$5-$AM$5)&lt;=(Assumptions!$C16*12),$AM49/(Assumptions!$C16*12),0)+IF((BB$5-$AN$5)&lt;=(Assumptions!$C16*12),$AN49/(Assumptions!$C16*12),0)+IF((BB$5-$AO$5)&lt;=(Assumptions!$C16*12),$AO49/(Assumptions!$C16*12),0)+IF((BB$5-$AP$5)&lt;=(Assumptions!$C16*12),$AP49/(Assumptions!$C16*12),0)+IF((BB$5-$AQ$5)&lt;=(Assumptions!$C16*12),$AQ49/(Assumptions!$C16*12),0)+IF((BB$5-$AR$5)&lt;=(Assumptions!$C16*12),$AR49/(Assumptions!$C16*12),0)+IF((BB$5-$AS$5)&lt;=(Assumptions!$C16*12),$AS49/(Assumptions!$C16*12),0)+IF((BB$5-$AT$5)&lt;=(Assumptions!$C16*12),$AT49/(Assumptions!$C16*12),0)+IF((BB$5-$AU$5)&lt;=(Assumptions!$C16*12),$AU49/(Assumptions!$C16*12),0)+IF((BB$5-$AV$5)&lt;=(Assumptions!$C16*12),$AV49/(Assumptions!$C16*12),0)+IF((BB$5-$AW$5)&lt;=(Assumptions!$C16*12),$AW49/(Assumptions!$C16*12),0)+IF((BB$5-$AX$5)&lt;=(Assumptions!$C16*12),$AX49/(Assumptions!$C16*12),0)+IF((BB$5-$AY$5)&lt;=(Assumptions!$C16*12),$AY49/(Assumptions!$C16*12),0)+IF((BB$5-$AZ$5)&lt;=(Assumptions!$C16*12),$AZ49/(Assumptions!$C16*12),0)+IF((BB$5-$BA$5)&lt;=(Assumptions!$C16*12),$BA49/(Assumptions!$C16*12),0)</f>
        <v>0</v>
      </c>
      <c r="BC61" s="557">
        <f>IF((BC$5-$D$5)&lt;=(Assumptions!$C16*12),$D49/(Assumptions!$C16*12),0)+IF((BC$5-$E$5)&lt;=(Assumptions!$C16*12),$E49/(Assumptions!$C16*12),0)+IF((BC$5-$F$5)&lt;=(Assumptions!$C16*12),$F49/(Assumptions!$C16*12),0)+IF((BC$5-$G$5)&lt;=(Assumptions!$C16*12),$G49/(Assumptions!$C16*12),0)+IF((BC$5-$H$5)&lt;=(Assumptions!$C16*12),$H49/(Assumptions!$C16*12),0)+IF((BC$5-$I$5)&lt;=(Assumptions!$C16*12),$I49/(Assumptions!$C16*12),0)+IF((BC$5-$J$5)&lt;=(Assumptions!$C16*12),$J49/(Assumptions!$C16*12),0)+IF((BC$5-$K$5)&lt;=(Assumptions!$C16*12),$K49/(Assumptions!$C16*12),0)+IF((BC$5-$L$5)&lt;=(Assumptions!$C16*12),$L49/(Assumptions!$C16*12),0)+IF((BC$5-$M$5)&lt;=(Assumptions!$C16*12),$M49/(Assumptions!$C16*12),0)+IF((BC$5-$N$5)&lt;=(Assumptions!$C16*12),$N49/(Assumptions!$C16*12),0)+IF((BC$5-$O$5)&lt;=(Assumptions!$C16*12),$O49/(Assumptions!$C16*12),0)+IF((BC$5-$P$5)&lt;=(Assumptions!$C16*12),$P49/(Assumptions!$C16*12),0)+IF((BC$5-$Q$5)&lt;=(Assumptions!$C16*12),$Q49/(Assumptions!$C16*12),0)+IF((BC$5-$R$5)&lt;=(Assumptions!$C16*12),$R49/(Assumptions!$C16*12),0)+IF((BC$5-$S$5)&lt;=(Assumptions!$C16*12),$S49/(Assumptions!$C16*12),0)+IF((BC$5-$T$5)&lt;=(Assumptions!$C16*12),$T49/(Assumptions!$C16*12),0)+IF((BC$5-$U$5)&lt;=(Assumptions!$C16*12),$U49/(Assumptions!$C16*12),0)+IF((BC$5-$V$5)&lt;=(Assumptions!$C16*12),$V49/(Assumptions!$C16*12),0)+IF((BC$5-$W$5)&lt;=(Assumptions!$C16*12),$W49/(Assumptions!$C16*12),0)+IF((BC$5-$X$5)&lt;=(Assumptions!$C16*12),$X49/(Assumptions!$C16*12),0)+IF((BC$5-$Y$5)&lt;=(Assumptions!$C16*12),$Y49/(Assumptions!$C16*12),0)+IF((BC$5-$Z$5)&lt;=(Assumptions!$C16*12),$Z49/(Assumptions!$C16*12),0)+IF((BC$5-$AA$5)&lt;=(Assumptions!$C16*12),$AA49/(Assumptions!$C16*12),0)+IF((BC$5-$AB$5)&lt;=(Assumptions!$C16*12),$AB49/(Assumptions!$C16*12),0)+IF((BC$5-$AC$5)&lt;=(Assumptions!$C16*12),$AC49/(Assumptions!$C16*12),0)+IF((BC$5-$AD$5)&lt;=(Assumptions!$C16*12),$AD49/(Assumptions!$C16*12),0)+IF((BC$5-$AE$5)&lt;=(Assumptions!$C16*12),$AE49/(Assumptions!$C16*12),0)+IF((BC$5-$AF$5)&lt;=(Assumptions!$C16*12),$AF49/(Assumptions!$C16*12),0)+IF((BC$5-$AG$5)&lt;=(Assumptions!$C16*12),$AG49/(Assumptions!$C16*12),0)+IF((BC$5-$AH$5)&lt;=(Assumptions!$C16*12),$AH49/(Assumptions!$C16*12),0)+IF((BC$5-$AI$5)&lt;=(Assumptions!$C16*12),$AI49/(Assumptions!$C16*12),0)+IF((BC$5-$AJ$5)&lt;=(Assumptions!$C16*12),$AJ49/(Assumptions!$C16*12),0)+IF((BC$5-$AK$5)&lt;=(Assumptions!$C16*12),$AK49/(Assumptions!$C16*12),0)+IF((BC$5-$AL$5)&lt;=(Assumptions!$C16*12),$AL49/(Assumptions!$C16*12),0)+IF((BC$5-$AM$5)&lt;=(Assumptions!$C16*12),$AM49/(Assumptions!$C16*12),0)+IF((BC$5-$AN$5)&lt;=(Assumptions!$C16*12),$AN49/(Assumptions!$C16*12),0)+IF((BC$5-$AO$5)&lt;=(Assumptions!$C16*12),$AO49/(Assumptions!$C16*12),0)+IF((BC$5-$AP$5)&lt;=(Assumptions!$C16*12),$AP49/(Assumptions!$C16*12),0)+IF((BC$5-$AQ$5)&lt;=(Assumptions!$C16*12),$AQ49/(Assumptions!$C16*12),0)+IF((BC$5-$AR$5)&lt;=(Assumptions!$C16*12),$AR49/(Assumptions!$C16*12),0)+IF((BC$5-$AS$5)&lt;=(Assumptions!$C16*12),$AS49/(Assumptions!$C16*12),0)+IF((BC$5-$AT$5)&lt;=(Assumptions!$C16*12),$AT49/(Assumptions!$C16*12),0)+IF((BC$5-$AU$5)&lt;=(Assumptions!$C16*12),$AU49/(Assumptions!$C16*12),0)+IF((BC$5-$AV$5)&lt;=(Assumptions!$C16*12),$AV49/(Assumptions!$C16*12),0)+IF((BC$5-$AW$5)&lt;=(Assumptions!$C16*12),$AW49/(Assumptions!$C16*12),0)+IF((BC$5-$AX$5)&lt;=(Assumptions!$C16*12),$AX49/(Assumptions!$C16*12),0)+IF((BC$5-$AY$5)&lt;=(Assumptions!$C16*12),$AY49/(Assumptions!$C16*12),0)+IF((BC$5-$AZ$5)&lt;=(Assumptions!$C16*12),$AZ49/(Assumptions!$C16*12),0)+IF((BC$5-$BA$5)&lt;=(Assumptions!$C16*12),$BA49/(Assumptions!$C16*12),0)+IF((BC$5-$BB$5)&lt;=(Assumptions!$C16*12),$BB49/(Assumptions!$C16*12),0)</f>
        <v>0</v>
      </c>
      <c r="BD61" s="557">
        <f>IF((BD$5-$D$5)&lt;=(Assumptions!$C16*12),$D49/(Assumptions!$C16*12),0)+IF((BD$5-$E$5)&lt;=(Assumptions!$C16*12),$E49/(Assumptions!$C16*12),0)+IF((BD$5-$F$5)&lt;=(Assumptions!$C16*12),$F49/(Assumptions!$C16*12),0)+IF((BD$5-$G$5)&lt;=(Assumptions!$C16*12),$G49/(Assumptions!$C16*12),0)+IF((BD$5-$H$5)&lt;=(Assumptions!$C16*12),$H49/(Assumptions!$C16*12),0)+IF((BD$5-$I$5)&lt;=(Assumptions!$C16*12),$I49/(Assumptions!$C16*12),0)+IF((BD$5-$J$5)&lt;=(Assumptions!$C16*12),$J49/(Assumptions!$C16*12),0)+IF((BD$5-$K$5)&lt;=(Assumptions!$C16*12),$K49/(Assumptions!$C16*12),0)+IF((BD$5-$L$5)&lt;=(Assumptions!$C16*12),$L49/(Assumptions!$C16*12),0)+IF((BD$5-$M$5)&lt;=(Assumptions!$C16*12),$M49/(Assumptions!$C16*12),0)+IF((BD$5-$N$5)&lt;=(Assumptions!$C16*12),$N49/(Assumptions!$C16*12),0)+IF((BD$5-$O$5)&lt;=(Assumptions!$C16*12),$O49/(Assumptions!$C16*12),0)+IF((BD$5-$P$5)&lt;=(Assumptions!$C16*12),$P49/(Assumptions!$C16*12),0)+IF((BD$5-$Q$5)&lt;=(Assumptions!$C16*12),$Q49/(Assumptions!$C16*12),0)+IF((BD$5-$R$5)&lt;=(Assumptions!$C16*12),$R49/(Assumptions!$C16*12),0)+IF((BD$5-$S$5)&lt;=(Assumptions!$C16*12),$S49/(Assumptions!$C16*12),0)+IF((BD$5-$T$5)&lt;=(Assumptions!$C16*12),$T49/(Assumptions!$C16*12),0)+IF((BD$5-$U$5)&lt;=(Assumptions!$C16*12),$U49/(Assumptions!$C16*12),0)+IF((BD$5-$V$5)&lt;=(Assumptions!$C16*12),$V49/(Assumptions!$C16*12),0)+IF((BD$5-$W$5)&lt;=(Assumptions!$C16*12),$W49/(Assumptions!$C16*12),0)+IF((BD$5-$X$5)&lt;=(Assumptions!$C16*12),$X49/(Assumptions!$C16*12),0)+IF((BD$5-$Y$5)&lt;=(Assumptions!$C16*12),$Y49/(Assumptions!$C16*12),0)+IF((BD$5-$Z$5)&lt;=(Assumptions!$C16*12),$Z49/(Assumptions!$C16*12),0)+IF((BD$5-$AA$5)&lt;=(Assumptions!$C16*12),$AA49/(Assumptions!$C16*12),0)+IF((BD$5-$AB$5)&lt;=(Assumptions!$C16*12),$AB49/(Assumptions!$C16*12),0)+IF((BD$5-$AC$5)&lt;=(Assumptions!$C16*12),$AC49/(Assumptions!$C16*12),0)+IF((BD$5-$AD$5)&lt;=(Assumptions!$C16*12),$AD49/(Assumptions!$C16*12),0)+IF((BD$5-$AE$5)&lt;=(Assumptions!$C16*12),$AE49/(Assumptions!$C16*12),0)+IF((BD$5-$AF$5)&lt;=(Assumptions!$C16*12),$AF49/(Assumptions!$C16*12),0)+IF((BD$5-$AG$5)&lt;=(Assumptions!$C16*12),$AG49/(Assumptions!$C16*12),0)+IF((BD$5-$AH$5)&lt;=(Assumptions!$C16*12),$AH49/(Assumptions!$C16*12),0)+IF((BD$5-$AI$5)&lt;=(Assumptions!$C16*12),$AI49/(Assumptions!$C16*12),0)+IF((BD$5-$AJ$5)&lt;=(Assumptions!$C16*12),$AJ49/(Assumptions!$C16*12),0)+IF((BD$5-$AK$5)&lt;=(Assumptions!$C16*12),$AK49/(Assumptions!$C16*12),0)+IF((BD$5-$AL$5)&lt;=(Assumptions!$C16*12),$AL49/(Assumptions!$C16*12),0)+IF((BD$5-$AM$5)&lt;=(Assumptions!$C16*12),$AM49/(Assumptions!$C16*12),0)+IF((BD$5-$AN$5)&lt;=(Assumptions!$C16*12),$AN49/(Assumptions!$C16*12),0)+IF((BD$5-$AO$5)&lt;=(Assumptions!$C16*12),$AO49/(Assumptions!$C16*12),0)+IF((BD$5-$AP$5)&lt;=(Assumptions!$C16*12),$AP49/(Assumptions!$C16*12),0)+IF((BD$5-$AQ$5)&lt;=(Assumptions!$C16*12),$AQ49/(Assumptions!$C16*12),0)+IF((BD$5-$AR$5)&lt;=(Assumptions!$C16*12),$AR49/(Assumptions!$C16*12),0)+IF((BD$5-$AS$5)&lt;=(Assumptions!$C16*12),$AS49/(Assumptions!$C16*12),0)+IF((BD$5-$AT$5)&lt;=(Assumptions!$C16*12),$AT49/(Assumptions!$C16*12),0)+IF((BD$5-$AU$5)&lt;=(Assumptions!$C16*12),$AU49/(Assumptions!$C16*12),0)+IF((BD$5-$AV$5)&lt;=(Assumptions!$C16*12),$AV49/(Assumptions!$C16*12),0)+IF((BD$5-$AW$5)&lt;=(Assumptions!$C16*12),$AW49/(Assumptions!$C16*12),0)+IF((BD$5-$AX$5)&lt;=(Assumptions!$C16*12),$AX49/(Assumptions!$C16*12),0)+IF((BD$5-$AY$5)&lt;=(Assumptions!$C16*12),$AY49/(Assumptions!$C16*12),0)+IF((BD$5-$AZ$5)&lt;=(Assumptions!$C16*12),$AZ49/(Assumptions!$C16*12),0)+IF((BD$5-$BA$5)&lt;=(Assumptions!$C16*12),$BA49/(Assumptions!$C16*12),0)+IF((BD$5-$BB$5)&lt;=(Assumptions!$C16*12),$BB49/(Assumptions!$C16*12),0)+IF((BD$5-$BC$5)&lt;=(Assumptions!$C16*12),$BC49/(Assumptions!$C16*12),0)</f>
        <v>0</v>
      </c>
      <c r="BE61" s="557">
        <f>IF((BE$5-$D$5)&lt;=(Assumptions!$C16*12),$D49/(Assumptions!$C16*12),0)+IF((BE$5-$E$5)&lt;=(Assumptions!$C16*12),$E49/(Assumptions!$C16*12),0)+IF((BE$5-$F$5)&lt;=(Assumptions!$C16*12),$F49/(Assumptions!$C16*12),0)+IF((BE$5-$G$5)&lt;=(Assumptions!$C16*12),$G49/(Assumptions!$C16*12),0)+IF((BE$5-$H$5)&lt;=(Assumptions!$C16*12),$H49/(Assumptions!$C16*12),0)+IF((BE$5-$I$5)&lt;=(Assumptions!$C16*12),$I49/(Assumptions!$C16*12),0)+IF((BE$5-$J$5)&lt;=(Assumptions!$C16*12),$J49/(Assumptions!$C16*12),0)+IF((BE$5-$K$5)&lt;=(Assumptions!$C16*12),$K49/(Assumptions!$C16*12),0)+IF((BE$5-$L$5)&lt;=(Assumptions!$C16*12),$L49/(Assumptions!$C16*12),0)+IF((BE$5-$M$5)&lt;=(Assumptions!$C16*12),$M49/(Assumptions!$C16*12),0)+IF((BE$5-$N$5)&lt;=(Assumptions!$C16*12),$N49/(Assumptions!$C16*12),0)+IF((BE$5-$O$5)&lt;=(Assumptions!$C16*12),$O49/(Assumptions!$C16*12),0)+IF((BE$5-$P$5)&lt;=(Assumptions!$C16*12),$P49/(Assumptions!$C16*12),0)+IF((BE$5-$Q$5)&lt;=(Assumptions!$C16*12),$Q49/(Assumptions!$C16*12),0)+IF((BE$5-$R$5)&lt;=(Assumptions!$C16*12),$R49/(Assumptions!$C16*12),0)+IF((BE$5-$S$5)&lt;=(Assumptions!$C16*12),$S49/(Assumptions!$C16*12),0)+IF((BE$5-$T$5)&lt;=(Assumptions!$C16*12),$T49/(Assumptions!$C16*12),0)+IF((BE$5-$U$5)&lt;=(Assumptions!$C16*12),$U49/(Assumptions!$C16*12),0)+IF((BE$5-$V$5)&lt;=(Assumptions!$C16*12),$V49/(Assumptions!$C16*12),0)+IF((BE$5-$W$5)&lt;=(Assumptions!$C16*12),$W49/(Assumptions!$C16*12),0)+IF((BE$5-$X$5)&lt;=(Assumptions!$C16*12),$X49/(Assumptions!$C16*12),0)+IF((BE$5-$Y$5)&lt;=(Assumptions!$C16*12),$Y49/(Assumptions!$C16*12),0)+IF((BE$5-$Z$5)&lt;=(Assumptions!$C16*12),$Z49/(Assumptions!$C16*12),0)+IF((BE$5-$AA$5)&lt;=(Assumptions!$C16*12),$AA49/(Assumptions!$C16*12),0)+IF((BE$5-$AB$5)&lt;=(Assumptions!$C16*12),$AB49/(Assumptions!$C16*12),0)+IF((BE$5-$AC$5)&lt;=(Assumptions!$C16*12),$AC49/(Assumptions!$C16*12),0)+IF((BE$5-$AD$5)&lt;=(Assumptions!$C16*12),$AD49/(Assumptions!$C16*12),0)+IF((BE$5-$AE$5)&lt;=(Assumptions!$C16*12),$AE49/(Assumptions!$C16*12),0)+IF((BE$5-$AF$5)&lt;=(Assumptions!$C16*12),$AF49/(Assumptions!$C16*12),0)+IF((BE$5-$AG$5)&lt;=(Assumptions!$C16*12),$AG49/(Assumptions!$C16*12),0)+IF((BE$5-$AH$5)&lt;=(Assumptions!$C16*12),$AH49/(Assumptions!$C16*12),0)+IF((BE$5-$AI$5)&lt;=(Assumptions!$C16*12),$AI49/(Assumptions!$C16*12),0)+IF((BE$5-$AJ$5)&lt;=(Assumptions!$C16*12),$AJ49/(Assumptions!$C16*12),0)+IF((BE$5-$AK$5)&lt;=(Assumptions!$C16*12),$AK49/(Assumptions!$C16*12),0)+IF((BE$5-$AL$5)&lt;=(Assumptions!$C16*12),$AL49/(Assumptions!$C16*12),0)+IF((BE$5-$AM$5)&lt;=(Assumptions!$C16*12),$AM49/(Assumptions!$C16*12),0)+IF((BE$5-$AN$5)&lt;=(Assumptions!$C16*12),$AN49/(Assumptions!$C16*12),0)+IF((BE$5-$AO$5)&lt;=(Assumptions!$C16*12),$AO49/(Assumptions!$C16*12),0)+IF((BE$5-$AP$5)&lt;=(Assumptions!$C16*12),$AP49/(Assumptions!$C16*12),0)+IF((BE$5-$AQ$5)&lt;=(Assumptions!$C16*12),$AQ49/(Assumptions!$C16*12),0)+IF((BE$5-$AR$5)&lt;=(Assumptions!$C16*12),$AR49/(Assumptions!$C16*12),0)+IF((BE$5-$AS$5)&lt;=(Assumptions!$C16*12),$AS49/(Assumptions!$C16*12),0)+IF((BE$5-$AT$5)&lt;=(Assumptions!$C16*12),$AT49/(Assumptions!$C16*12),0)+IF((BE$5-$AU$5)&lt;=(Assumptions!$C16*12),$AU49/(Assumptions!$C16*12),0)+IF((BE$5-$AV$5)&lt;=(Assumptions!$C16*12),$AV49/(Assumptions!$C16*12),0)+IF((BE$5-$AW$5)&lt;=(Assumptions!$C16*12),$AW49/(Assumptions!$C16*12),0)+IF((BE$5-$AX$5)&lt;=(Assumptions!$C16*12),$AX49/(Assumptions!$C16*12),0)+IF((BE$5-$AY$5)&lt;=(Assumptions!$C16*12),$AY49/(Assumptions!$C16*12),0)+IF((BE$5-$AZ$5)&lt;=(Assumptions!$C16*12),$AZ49/(Assumptions!$C16*12),0)+IF((BE$5-$BA$5)&lt;=(Assumptions!$C16*12),$BA49/(Assumptions!$C16*12),0)+IF((BE$5-$BB$5)&lt;=(Assumptions!$C16*12),$BB49/(Assumptions!$C16*12),0)+IF((BE$5-$BC$5)&lt;=(Assumptions!$C16*12),$BC49/(Assumptions!$C16*12),0)+IF((BE$5-$BD$5)&lt;=(Assumptions!$C16*12),$BD49/(Assumptions!$C16*12),0)</f>
        <v>0</v>
      </c>
      <c r="BF61" s="557">
        <f>IF((BF$5-$D$5)&lt;=(Assumptions!$C16*12),$D49/(Assumptions!$C16*12),0)+IF((BF$5-$E$5)&lt;=(Assumptions!$C16*12),$E49/(Assumptions!$C16*12),0)+IF((BF$5-$F$5)&lt;=(Assumptions!$C16*12),$F49/(Assumptions!$C16*12),0)+IF((BF$5-$G$5)&lt;=(Assumptions!$C16*12),$G49/(Assumptions!$C16*12),0)+IF((BF$5-$H$5)&lt;=(Assumptions!$C16*12),$H49/(Assumptions!$C16*12),0)+IF((BF$5-$I$5)&lt;=(Assumptions!$C16*12),$I49/(Assumptions!$C16*12),0)+IF((BF$5-$J$5)&lt;=(Assumptions!$C16*12),$J49/(Assumptions!$C16*12),0)+IF((BF$5-$K$5)&lt;=(Assumptions!$C16*12),$K49/(Assumptions!$C16*12),0)+IF((BF$5-$L$5)&lt;=(Assumptions!$C16*12),$L49/(Assumptions!$C16*12),0)+IF((BF$5-$M$5)&lt;=(Assumptions!$C16*12),$M49/(Assumptions!$C16*12),0)+IF((BF$5-$N$5)&lt;=(Assumptions!$C16*12),$N49/(Assumptions!$C16*12),0)+IF((BF$5-$O$5)&lt;=(Assumptions!$C16*12),$O49/(Assumptions!$C16*12),0)+IF((BF$5-$P$5)&lt;=(Assumptions!$C16*12),$P49/(Assumptions!$C16*12),0)+IF((BF$5-$Q$5)&lt;=(Assumptions!$C16*12),$Q49/(Assumptions!$C16*12),0)+IF((BF$5-$R$5)&lt;=(Assumptions!$C16*12),$R49/(Assumptions!$C16*12),0)+IF((BF$5-$S$5)&lt;=(Assumptions!$C16*12),$S49/(Assumptions!$C16*12),0)+IF((BF$5-$T$5)&lt;=(Assumptions!$C16*12),$T49/(Assumptions!$C16*12),0)+IF((BF$5-$U$5)&lt;=(Assumptions!$C16*12),$U49/(Assumptions!$C16*12),0)+IF((BF$5-$V$5)&lt;=(Assumptions!$C16*12),$V49/(Assumptions!$C16*12),0)+IF((BF$5-$W$5)&lt;=(Assumptions!$C16*12),$W49/(Assumptions!$C16*12),0)+IF((BF$5-$X$5)&lt;=(Assumptions!$C16*12),$X49/(Assumptions!$C16*12),0)+IF((BF$5-$Y$5)&lt;=(Assumptions!$C16*12),$Y49/(Assumptions!$C16*12),0)+IF((BF$5-$Z$5)&lt;=(Assumptions!$C16*12),$Z49/(Assumptions!$C16*12),0)+IF((BF$5-$AA$5)&lt;=(Assumptions!$C16*12),$AA49/(Assumptions!$C16*12),0)+IF((BF$5-$AB$5)&lt;=(Assumptions!$C16*12),$AB49/(Assumptions!$C16*12),0)+IF((BF$5-$AC$5)&lt;=(Assumptions!$C16*12),$AC49/(Assumptions!$C16*12),0)+IF((BF$5-$AD$5)&lt;=(Assumptions!$C16*12),$AD49/(Assumptions!$C16*12),0)+IF((BF$5-$AE$5)&lt;=(Assumptions!$C16*12),$AE49/(Assumptions!$C16*12),0)+IF((BF$5-$AF$5)&lt;=(Assumptions!$C16*12),$AF49/(Assumptions!$C16*12),0)+IF((BF$5-$AG$5)&lt;=(Assumptions!$C16*12),$AG49/(Assumptions!$C16*12),0)+IF((BF$5-$AH$5)&lt;=(Assumptions!$C16*12),$AH49/(Assumptions!$C16*12),0)+IF((BF$5-$AI$5)&lt;=(Assumptions!$C16*12),$AI49/(Assumptions!$C16*12),0)+IF((BF$5-$AJ$5)&lt;=(Assumptions!$C16*12),$AJ49/(Assumptions!$C16*12),0)+IF((BF$5-$AK$5)&lt;=(Assumptions!$C16*12),$AK49/(Assumptions!$C16*12),0)+IF((BF$5-$AL$5)&lt;=(Assumptions!$C16*12),$AL49/(Assumptions!$C16*12),0)+IF((BF$5-$AM$5)&lt;=(Assumptions!$C16*12),$AM49/(Assumptions!$C16*12),0)+IF((BF$5-$AN$5)&lt;=(Assumptions!$C16*12),$AN49/(Assumptions!$C16*12),0)+IF((BF$5-$AO$5)&lt;=(Assumptions!$C16*12),$AO49/(Assumptions!$C16*12),0)+IF((BF$5-$AP$5)&lt;=(Assumptions!$C16*12),$AP49/(Assumptions!$C16*12),0)+IF((BF$5-$AQ$5)&lt;=(Assumptions!$C16*12),$AQ49/(Assumptions!$C16*12),0)+IF((BF$5-$AR$5)&lt;=(Assumptions!$C16*12),$AR49/(Assumptions!$C16*12),0)+IF((BF$5-$AS$5)&lt;=(Assumptions!$C16*12),$AS49/(Assumptions!$C16*12),0)+IF((BF$5-$AT$5)&lt;=(Assumptions!$C16*12),$AT49/(Assumptions!$C16*12),0)+IF((BF$5-$AU$5)&lt;=(Assumptions!$C16*12),$AU49/(Assumptions!$C16*12),0)+IF((BF$5-$AV$5)&lt;=(Assumptions!$C16*12),$AV49/(Assumptions!$C16*12),0)+IF((BF$5-$AW$5)&lt;=(Assumptions!$C16*12),$AW49/(Assumptions!$C16*12),0)+IF((BF$5-$AX$5)&lt;=(Assumptions!$C16*12),$AX49/(Assumptions!$C16*12),0)+IF((BF$5-$AY$5)&lt;=(Assumptions!$C16*12),$AY49/(Assumptions!$C16*12),0)+IF((BF$5-$AZ$5)&lt;=(Assumptions!$C16*12),$AZ49/(Assumptions!$C16*12),0)+IF((BF$5-$BA$5)&lt;=(Assumptions!$C16*12),$BA49/(Assumptions!$C16*12),0)+IF((BF$5-$BB$5)&lt;=(Assumptions!$C16*12),$BB49/(Assumptions!$C16*12),0)+IF((BF$5-$BC$5)&lt;=(Assumptions!$C16*12),$BC49/(Assumptions!$C16*12),0)+IF((BF$5-$BD$5)&lt;=(Assumptions!$C16*12),$BD49/(Assumptions!$C16*12),0)+IF((BF$5-$BE$5)&lt;=(Assumptions!$C16*12),$BE49/(Assumptions!$C16*12),0)</f>
        <v>0</v>
      </c>
      <c r="BG61" s="557">
        <f>IF((BG$5-$D$5)&lt;=(Assumptions!$C16*12),$D49/(Assumptions!$C16*12),0)+IF((BG$5-$E$5)&lt;=(Assumptions!$C16*12),$E49/(Assumptions!$C16*12),0)+IF((BG$5-$F$5)&lt;=(Assumptions!$C16*12),$F49/(Assumptions!$C16*12),0)+IF((BG$5-$G$5)&lt;=(Assumptions!$C16*12),$G49/(Assumptions!$C16*12),0)+IF((BG$5-$H$5)&lt;=(Assumptions!$C16*12),$H49/(Assumptions!$C16*12),0)+IF((BG$5-$I$5)&lt;=(Assumptions!$C16*12),$I49/(Assumptions!$C16*12),0)+IF((BG$5-$J$5)&lt;=(Assumptions!$C16*12),$J49/(Assumptions!$C16*12),0)+IF((BG$5-$K$5)&lt;=(Assumptions!$C16*12),$K49/(Assumptions!$C16*12),0)+IF((BG$5-$L$5)&lt;=(Assumptions!$C16*12),$L49/(Assumptions!$C16*12),0)+IF((BG$5-$M$5)&lt;=(Assumptions!$C16*12),$M49/(Assumptions!$C16*12),0)+IF((BG$5-$N$5)&lt;=(Assumptions!$C16*12),$N49/(Assumptions!$C16*12),0)+IF((BG$5-$O$5)&lt;=(Assumptions!$C16*12),$O49/(Assumptions!$C16*12),0)+IF((BG$5-$P$5)&lt;=(Assumptions!$C16*12),$P49/(Assumptions!$C16*12),0)+IF((BG$5-$Q$5)&lt;=(Assumptions!$C16*12),$Q49/(Assumptions!$C16*12),0)+IF((BG$5-$R$5)&lt;=(Assumptions!$C16*12),$R49/(Assumptions!$C16*12),0)+IF((BG$5-$S$5)&lt;=(Assumptions!$C16*12),$S49/(Assumptions!$C16*12),0)+IF((BG$5-$T$5)&lt;=(Assumptions!$C16*12),$T49/(Assumptions!$C16*12),0)+IF((BG$5-$U$5)&lt;=(Assumptions!$C16*12),$U49/(Assumptions!$C16*12),0)+IF((BG$5-$V$5)&lt;=(Assumptions!$C16*12),$V49/(Assumptions!$C16*12),0)+IF((BG$5-$W$5)&lt;=(Assumptions!$C16*12),$W49/(Assumptions!$C16*12),0)+IF((BG$5-$X$5)&lt;=(Assumptions!$C16*12),$X49/(Assumptions!$C16*12),0)+IF((BG$5-$Y$5)&lt;=(Assumptions!$C16*12),$Y49/(Assumptions!$C16*12),0)+IF((BG$5-$Z$5)&lt;=(Assumptions!$C16*12),$Z49/(Assumptions!$C16*12),0)+IF((BG$5-$AA$5)&lt;=(Assumptions!$C16*12),$AA49/(Assumptions!$C16*12),0)+IF((BG$5-$AB$5)&lt;=(Assumptions!$C16*12),$AB49/(Assumptions!$C16*12),0)+IF((BG$5-$AC$5)&lt;=(Assumptions!$C16*12),$AC49/(Assumptions!$C16*12),0)+IF((BG$5-$AD$5)&lt;=(Assumptions!$C16*12),$AD49/(Assumptions!$C16*12),0)+IF((BG$5-$AE$5)&lt;=(Assumptions!$C16*12),$AE49/(Assumptions!$C16*12),0)+IF((BG$5-$AF$5)&lt;=(Assumptions!$C16*12),$AF49/(Assumptions!$C16*12),0)+IF((BG$5-$AG$5)&lt;=(Assumptions!$C16*12),$AG49/(Assumptions!$C16*12),0)+IF((BG$5-$AH$5)&lt;=(Assumptions!$C16*12),$AH49/(Assumptions!$C16*12),0)+IF((BG$5-$AI$5)&lt;=(Assumptions!$C16*12),$AI49/(Assumptions!$C16*12),0)+IF((BG$5-$AJ$5)&lt;=(Assumptions!$C16*12),$AJ49/(Assumptions!$C16*12),0)+IF((BG$5-$AK$5)&lt;=(Assumptions!$C16*12),$AK49/(Assumptions!$C16*12),0)+IF((BG$5-$AL$5)&lt;=(Assumptions!$C16*12),$AL49/(Assumptions!$C16*12),0)+IF((BG$5-$AM$5)&lt;=(Assumptions!$C16*12),$AM49/(Assumptions!$C16*12),0)+IF((BG$5-$AN$5)&lt;=(Assumptions!$C16*12),$AN49/(Assumptions!$C16*12),0)+IF((BG$5-$AO$5)&lt;=(Assumptions!$C16*12),$AO49/(Assumptions!$C16*12),0)+IF((BG$5-$AP$5)&lt;=(Assumptions!$C16*12),$AP49/(Assumptions!$C16*12),0)+IF((BG$5-$AQ$5)&lt;=(Assumptions!$C16*12),$AQ49/(Assumptions!$C16*12),0)+IF((BG$5-$AR$5)&lt;=(Assumptions!$C16*12),$AR49/(Assumptions!$C16*12),0)+IF((BG$5-$AS$5)&lt;=(Assumptions!$C16*12),$AS49/(Assumptions!$C16*12),0)+IF((BG$5-$AT$5)&lt;=(Assumptions!$C16*12),$AT49/(Assumptions!$C16*12),0)+IF((BG$5-$AU$5)&lt;=(Assumptions!$C16*12),$AU49/(Assumptions!$C16*12),0)+IF((BG$5-$AV$5)&lt;=(Assumptions!$C16*12),$AV49/(Assumptions!$C16*12),0)+IF((BG$5-$AW$5)&lt;=(Assumptions!$C16*12),$AW49/(Assumptions!$C16*12),0)+IF((BG$5-$AX$5)&lt;=(Assumptions!$C16*12),$AX49/(Assumptions!$C16*12),0)+IF((BG$5-$AY$5)&lt;=(Assumptions!$C16*12),$AY49/(Assumptions!$C16*12),0)+IF((BG$5-$AZ$5)&lt;=(Assumptions!$C16*12),$AZ49/(Assumptions!$C16*12),0)+IF((BG$5-$BA$5)&lt;=(Assumptions!$C16*12),$BA49/(Assumptions!$C16*12),0)+IF((BG$5-$BB$5)&lt;=(Assumptions!$C16*12),$BB49/(Assumptions!$C16*12),0)+IF((BG$5-$BC$5)&lt;=(Assumptions!$C16*12),$BC49/(Assumptions!$C16*12),0)+IF((BG$5-$BD$5)&lt;=(Assumptions!$C16*12),$BD49/(Assumptions!$C16*12),0)+IF((BG$5-$BE$5)&lt;=(Assumptions!$C16*12),$BE49/(Assumptions!$C16*12),0)+IF((BG$5-$BF$5)&lt;=(Assumptions!$C16*12),$BF49/(Assumptions!$C16*12),0)</f>
        <v>0</v>
      </c>
      <c r="BH61" s="557">
        <f>IF((BH$5-$D$5)&lt;=(Assumptions!$C16*12),$D49/(Assumptions!$C16*12),0)+IF((BH$5-$E$5)&lt;=(Assumptions!$C16*12),$E49/(Assumptions!$C16*12),0)+IF((BH$5-$F$5)&lt;=(Assumptions!$C16*12),$F49/(Assumptions!$C16*12),0)+IF((BH$5-$G$5)&lt;=(Assumptions!$C16*12),$G49/(Assumptions!$C16*12),0)+IF((BH$5-$H$5)&lt;=(Assumptions!$C16*12),$H49/(Assumptions!$C16*12),0)+IF((BH$5-$I$5)&lt;=(Assumptions!$C16*12),$I49/(Assumptions!$C16*12),0)+IF((BH$5-$J$5)&lt;=(Assumptions!$C16*12),$J49/(Assumptions!$C16*12),0)+IF((BH$5-$K$5)&lt;=(Assumptions!$C16*12),$K49/(Assumptions!$C16*12),0)+IF((BH$5-$L$5)&lt;=(Assumptions!$C16*12),$L49/(Assumptions!$C16*12),0)+IF((BH$5-$M$5)&lt;=(Assumptions!$C16*12),$M49/(Assumptions!$C16*12),0)+IF((BH$5-$N$5)&lt;=(Assumptions!$C16*12),$N49/(Assumptions!$C16*12),0)+IF((BH$5-$O$5)&lt;=(Assumptions!$C16*12),$O49/(Assumptions!$C16*12),0)+IF((BH$5-$P$5)&lt;=(Assumptions!$C16*12),$P49/(Assumptions!$C16*12),0)+IF((BH$5-$Q$5)&lt;=(Assumptions!$C16*12),$Q49/(Assumptions!$C16*12),0)+IF((BH$5-$R$5)&lt;=(Assumptions!$C16*12),$R49/(Assumptions!$C16*12),0)+IF((BH$5-$S$5)&lt;=(Assumptions!$C16*12),$S49/(Assumptions!$C16*12),0)+IF((BH$5-$T$5)&lt;=(Assumptions!$C16*12),$T49/(Assumptions!$C16*12),0)+IF((BH$5-$U$5)&lt;=(Assumptions!$C16*12),$U49/(Assumptions!$C16*12),0)+IF((BH$5-$V$5)&lt;=(Assumptions!$C16*12),$V49/(Assumptions!$C16*12),0)+IF((BH$5-$W$5)&lt;=(Assumptions!$C16*12),$W49/(Assumptions!$C16*12),0)+IF((BH$5-$X$5)&lt;=(Assumptions!$C16*12),$X49/(Assumptions!$C16*12),0)+IF((BH$5-$Y$5)&lt;=(Assumptions!$C16*12),$Y49/(Assumptions!$C16*12),0)+IF((BH$5-$Z$5)&lt;=(Assumptions!$C16*12),$Z49/(Assumptions!$C16*12),0)+IF((BH$5-$AA$5)&lt;=(Assumptions!$C16*12),$AA49/(Assumptions!$C16*12),0)+IF((BH$5-$AB$5)&lt;=(Assumptions!$C16*12),$AB49/(Assumptions!$C16*12),0)+IF((BH$5-$AC$5)&lt;=(Assumptions!$C16*12),$AC49/(Assumptions!$C16*12),0)+IF((BH$5-$AD$5)&lt;=(Assumptions!$C16*12),$AD49/(Assumptions!$C16*12),0)+IF((BH$5-$AE$5)&lt;=(Assumptions!$C16*12),$AE49/(Assumptions!$C16*12),0)+IF((BH$5-$AF$5)&lt;=(Assumptions!$C16*12),$AF49/(Assumptions!$C16*12),0)+IF((BH$5-$AG$5)&lt;=(Assumptions!$C16*12),$AG49/(Assumptions!$C16*12),0)+IF((BH$5-$AH$5)&lt;=(Assumptions!$C16*12),$AH49/(Assumptions!$C16*12),0)+IF((BH$5-$AI$5)&lt;=(Assumptions!$C16*12),$AI49/(Assumptions!$C16*12),0)+IF((BH$5-$AJ$5)&lt;=(Assumptions!$C16*12),$AJ49/(Assumptions!$C16*12),0)+IF((BH$5-$AK$5)&lt;=(Assumptions!$C16*12),$AK49/(Assumptions!$C16*12),0)+IF((BH$5-$AL$5)&lt;=(Assumptions!$C16*12),$AL49/(Assumptions!$C16*12),0)+IF((BH$5-$AM$5)&lt;=(Assumptions!$C16*12),$AM49/(Assumptions!$C16*12),0)+IF((BH$5-$AN$5)&lt;=(Assumptions!$C16*12),$AN49/(Assumptions!$C16*12),0)+IF((BH$5-$AO$5)&lt;=(Assumptions!$C16*12),$AO49/(Assumptions!$C16*12),0)+IF((BH$5-$AP$5)&lt;=(Assumptions!$C16*12),$AP49/(Assumptions!$C16*12),0)+IF((BH$5-$AQ$5)&lt;=(Assumptions!$C16*12),$AQ49/(Assumptions!$C16*12),0)+IF((BH$5-$AR$5)&lt;=(Assumptions!$C16*12),$AR49/(Assumptions!$C16*12),0)+IF((BH$5-$AS$5)&lt;=(Assumptions!$C16*12),$AS49/(Assumptions!$C16*12),0)+IF((BH$5-$AT$5)&lt;=(Assumptions!$C16*12),$AT49/(Assumptions!$C16*12),0)+IF((BH$5-$AU$5)&lt;=(Assumptions!$C16*12),$AU49/(Assumptions!$C16*12),0)+IF((BH$5-$AV$5)&lt;=(Assumptions!$C16*12),$AV49/(Assumptions!$C16*12),0)+IF((BH$5-$AW$5)&lt;=(Assumptions!$C16*12),$AW49/(Assumptions!$C16*12),0)+IF((BH$5-$AX$5)&lt;=(Assumptions!$C16*12),$AX49/(Assumptions!$C16*12),0)+IF((BH$5-$AY$5)&lt;=(Assumptions!$C16*12),$AY49/(Assumptions!$C16*12),0)+IF((BH$5-$AZ$5)&lt;=(Assumptions!$C16*12),$AZ49/(Assumptions!$C16*12),0)+IF((BH$5-$BA$5)&lt;=(Assumptions!$C16*12),$BA49/(Assumptions!$C16*12),0)+IF((BH$5-$BB$5)&lt;=(Assumptions!$C16*12),$BB49/(Assumptions!$C16*12),0)+IF((BH$5-$BC$5)&lt;=(Assumptions!$C16*12),$BC49/(Assumptions!$C16*12),0)+IF((BH$5-$BD$5)&lt;=(Assumptions!$C16*12),$BD49/(Assumptions!$C16*12),0)+IF((BH$5-$BE$5)&lt;=(Assumptions!$C16*12),$BE49/(Assumptions!$C16*12),0)+IF((BH$5-$BF$5)&lt;=(Assumptions!$C16*12),$BF49/(Assumptions!$C16*12),0)+IF((BH$5-$BG$5)&lt;=(Assumptions!$C16*12),$BG49/(Assumptions!$C16*12),0)</f>
        <v>0</v>
      </c>
      <c r="BI61" s="557">
        <f>IF((BI$5-$D$5)&lt;=(Assumptions!$C16*12),$D49/(Assumptions!$C16*12),0)+IF((BI$5-$E$5)&lt;=(Assumptions!$C16*12),$E49/(Assumptions!$C16*12),0)+IF((BI$5-$F$5)&lt;=(Assumptions!$C16*12),$F49/(Assumptions!$C16*12),0)+IF((BI$5-$G$5)&lt;=(Assumptions!$C16*12),$G49/(Assumptions!$C16*12),0)+IF((BI$5-$H$5)&lt;=(Assumptions!$C16*12),$H49/(Assumptions!$C16*12),0)+IF((BI$5-$I$5)&lt;=(Assumptions!$C16*12),$I49/(Assumptions!$C16*12),0)+IF((BI$5-$J$5)&lt;=(Assumptions!$C16*12),$J49/(Assumptions!$C16*12),0)+IF((BI$5-$K$5)&lt;=(Assumptions!$C16*12),$K49/(Assumptions!$C16*12),0)+IF((BI$5-$L$5)&lt;=(Assumptions!$C16*12),$L49/(Assumptions!$C16*12),0)+IF((BI$5-$M$5)&lt;=(Assumptions!$C16*12),$M49/(Assumptions!$C16*12),0)+IF((BI$5-$N$5)&lt;=(Assumptions!$C16*12),$N49/(Assumptions!$C16*12),0)+IF((BI$5-$O$5)&lt;=(Assumptions!$C16*12),$O49/(Assumptions!$C16*12),0)+IF((BI$5-$P$5)&lt;=(Assumptions!$C16*12),$P49/(Assumptions!$C16*12),0)+IF((BI$5-$Q$5)&lt;=(Assumptions!$C16*12),$Q49/(Assumptions!$C16*12),0)+IF((BI$5-$R$5)&lt;=(Assumptions!$C16*12),$R49/(Assumptions!$C16*12),0)+IF((BI$5-$S$5)&lt;=(Assumptions!$C16*12),$S49/(Assumptions!$C16*12),0)+IF((BI$5-$T$5)&lt;=(Assumptions!$C16*12),$T49/(Assumptions!$C16*12),0)+IF((BI$5-$U$5)&lt;=(Assumptions!$C16*12),$U49/(Assumptions!$C16*12),0)+IF((BI$5-$V$5)&lt;=(Assumptions!$C16*12),$V49/(Assumptions!$C16*12),0)+IF((BI$5-$W$5)&lt;=(Assumptions!$C16*12),$W49/(Assumptions!$C16*12),0)+IF((BI$5-$X$5)&lt;=(Assumptions!$C16*12),$X49/(Assumptions!$C16*12),0)+IF((BI$5-$Y$5)&lt;=(Assumptions!$C16*12),$Y49/(Assumptions!$C16*12),0)+IF((BI$5-$Z$5)&lt;=(Assumptions!$C16*12),$Z49/(Assumptions!$C16*12),0)+IF((BI$5-$AA$5)&lt;=(Assumptions!$C16*12),$AA49/(Assumptions!$C16*12),0)+IF((BI$5-$AB$5)&lt;=(Assumptions!$C16*12),$AB49/(Assumptions!$C16*12),0)+IF((BI$5-$AC$5)&lt;=(Assumptions!$C16*12),$AC49/(Assumptions!$C16*12),0)+IF((BI$5-$AD$5)&lt;=(Assumptions!$C16*12),$AD49/(Assumptions!$C16*12),0)+IF((BI$5-$AE$5)&lt;=(Assumptions!$C16*12),$AE49/(Assumptions!$C16*12),0)+IF((BI$5-$AF$5)&lt;=(Assumptions!$C16*12),$AF49/(Assumptions!$C16*12),0)+IF((BI$5-$AG$5)&lt;=(Assumptions!$C16*12),$AG49/(Assumptions!$C16*12),0)+IF((BI$5-$AH$5)&lt;=(Assumptions!$C16*12),$AH49/(Assumptions!$C16*12),0)+IF((BI$5-$AI$5)&lt;=(Assumptions!$C16*12),$AI49/(Assumptions!$C16*12),0)+IF((BI$5-$AJ$5)&lt;=(Assumptions!$C16*12),$AJ49/(Assumptions!$C16*12),0)+IF((BI$5-$AK$5)&lt;=(Assumptions!$C16*12),$AK49/(Assumptions!$C16*12),0)+IF((BI$5-$AL$5)&lt;=(Assumptions!$C16*12),$AL49/(Assumptions!$C16*12),0)+IF((BI$5-$AM$5)&lt;=(Assumptions!$C16*12),$AM49/(Assumptions!$C16*12),0)+IF((BI$5-$AN$5)&lt;=(Assumptions!$C16*12),$AN49/(Assumptions!$C16*12),0)+IF((BI$5-$AO$5)&lt;=(Assumptions!$C16*12),$AO49/(Assumptions!$C16*12),0)+IF((BI$5-$AP$5)&lt;=(Assumptions!$C16*12),$AP49/(Assumptions!$C16*12),0)+IF((BI$5-$AQ$5)&lt;=(Assumptions!$C16*12),$AQ49/(Assumptions!$C16*12),0)+IF((BI$5-$AR$5)&lt;=(Assumptions!$C16*12),$AR49/(Assumptions!$C16*12),0)+IF((BI$5-$AS$5)&lt;=(Assumptions!$C16*12),$AS49/(Assumptions!$C16*12),0)+IF((BI$5-$AT$5)&lt;=(Assumptions!$C16*12),$AT49/(Assumptions!$C16*12),0)+IF((BI$5-$AU$5)&lt;=(Assumptions!$C16*12),$AU49/(Assumptions!$C16*12),0)+IF((BI$5-$AV$5)&lt;=(Assumptions!$C16*12),$AV49/(Assumptions!$C16*12),0)+IF((BI$5-$AW$5)&lt;=(Assumptions!$C16*12),$AW49/(Assumptions!$C16*12),0)+IF((BI$5-$AX$5)&lt;=(Assumptions!$C16*12),$AX49/(Assumptions!$C16*12),0)+IF((BI$5-$AY$5)&lt;=(Assumptions!$C16*12),$AY49/(Assumptions!$C16*12),0)+IF((BI$5-$AZ$5)&lt;=(Assumptions!$C16*12),$AZ49/(Assumptions!$C16*12),0)+IF((BI$5-$BA$5)&lt;=(Assumptions!$C16*12),$BA49/(Assumptions!$C16*12),0)+IF((BI$5-$BB$5)&lt;=(Assumptions!$C16*12),$BB49/(Assumptions!$C16*12),0)+IF((BI$5-$BC$5)&lt;=(Assumptions!$C16*12),$BC49/(Assumptions!$C16*12),0)+IF((BI$5-$BD$5)&lt;=(Assumptions!$C16*12),$BD49/(Assumptions!$C16*12),0)+IF((BI$5-$BE$5)&lt;=(Assumptions!$C16*12),$BE49/(Assumptions!$C16*12),0)+IF((BI$5-$BF$5)&lt;=(Assumptions!$C16*12),$BF49/(Assumptions!$C16*12),0)+IF((BI$5-$BG$5)&lt;=(Assumptions!$C16*12),$BG49/(Assumptions!$C16*12),0)+IF((BI$5-$BH$5)&lt;=(Assumptions!$C16*12),$BH49/(Assumptions!$C16*12),0)</f>
        <v>0</v>
      </c>
      <c r="BJ61" s="557">
        <f>IF((BJ$5-$D$5)&lt;=(Assumptions!$C16*12),$D49/(Assumptions!$C16*12),0)+IF((BJ$5-$E$5)&lt;=(Assumptions!$C16*12),$E49/(Assumptions!$C16*12),0)+IF((BJ$5-$F$5)&lt;=(Assumptions!$C16*12),$F49/(Assumptions!$C16*12),0)+IF((BJ$5-$G$5)&lt;=(Assumptions!$C16*12),$G49/(Assumptions!$C16*12),0)+IF((BJ$5-$H$5)&lt;=(Assumptions!$C16*12),$H49/(Assumptions!$C16*12),0)+IF((BJ$5-$I$5)&lt;=(Assumptions!$C16*12),$I49/(Assumptions!$C16*12),0)+IF((BJ$5-$J$5)&lt;=(Assumptions!$C16*12),$J49/(Assumptions!$C16*12),0)+IF((BJ$5-$K$5)&lt;=(Assumptions!$C16*12),$K49/(Assumptions!$C16*12),0)+IF((BJ$5-$L$5)&lt;=(Assumptions!$C16*12),$L49/(Assumptions!$C16*12),0)+IF((BJ$5-$M$5)&lt;=(Assumptions!$C16*12),$M49/(Assumptions!$C16*12),0)+IF((BJ$5-$N$5)&lt;=(Assumptions!$C16*12),$N49/(Assumptions!$C16*12),0)+IF((BJ$5-$O$5)&lt;=(Assumptions!$C16*12),$O49/(Assumptions!$C16*12),0)+IF((BJ$5-$P$5)&lt;=(Assumptions!$C16*12),$P49/(Assumptions!$C16*12),0)+IF((BJ$5-$Q$5)&lt;=(Assumptions!$C16*12),$Q49/(Assumptions!$C16*12),0)+IF((BJ$5-$R$5)&lt;=(Assumptions!$C16*12),$R49/(Assumptions!$C16*12),0)+IF((BJ$5-$S$5)&lt;=(Assumptions!$C16*12),$S49/(Assumptions!$C16*12),0)+IF((BJ$5-$T$5)&lt;=(Assumptions!$C16*12),$T49/(Assumptions!$C16*12),0)+IF((BJ$5-$U$5)&lt;=(Assumptions!$C16*12),$U49/(Assumptions!$C16*12),0)+IF((BJ$5-$V$5)&lt;=(Assumptions!$C16*12),$V49/(Assumptions!$C16*12),0)+IF((BJ$5-$W$5)&lt;=(Assumptions!$C16*12),$W49/(Assumptions!$C16*12),0)+IF((BJ$5-$X$5)&lt;=(Assumptions!$C16*12),$X49/(Assumptions!$C16*12),0)+IF((BJ$5-$Y$5)&lt;=(Assumptions!$C16*12),$Y49/(Assumptions!$C16*12),0)+IF((BJ$5-$Z$5)&lt;=(Assumptions!$C16*12),$Z49/(Assumptions!$C16*12),0)+IF((BJ$5-$AA$5)&lt;=(Assumptions!$C16*12),$AA49/(Assumptions!$C16*12),0)+IF((BJ$5-$AB$5)&lt;=(Assumptions!$C16*12),$AB49/(Assumptions!$C16*12),0)+IF((BJ$5-$AC$5)&lt;=(Assumptions!$C16*12),$AC49/(Assumptions!$C16*12),0)+IF((BJ$5-$AD$5)&lt;=(Assumptions!$C16*12),$AD49/(Assumptions!$C16*12),0)+IF((BJ$5-$AE$5)&lt;=(Assumptions!$C16*12),$AE49/(Assumptions!$C16*12),0)+IF((BJ$5-$AF$5)&lt;=(Assumptions!$C16*12),$AF49/(Assumptions!$C16*12),0)+IF((BJ$5-$AG$5)&lt;=(Assumptions!$C16*12),$AG49/(Assumptions!$C16*12),0)+IF((BJ$5-$AH$5)&lt;=(Assumptions!$C16*12),$AH49/(Assumptions!$C16*12),0)+IF((BJ$5-$AI$5)&lt;=(Assumptions!$C16*12),$AI49/(Assumptions!$C16*12),0)+IF((BJ$5-$AJ$5)&lt;=(Assumptions!$C16*12),$AJ49/(Assumptions!$C16*12),0)+IF((BJ$5-$AK$5)&lt;=(Assumptions!$C16*12),$AK49/(Assumptions!$C16*12),0)+IF((BJ$5-$AL$5)&lt;=(Assumptions!$C16*12),$AL49/(Assumptions!$C16*12),0)+IF((BJ$5-$AM$5)&lt;=(Assumptions!$C16*12),$AM49/(Assumptions!$C16*12),0)+IF((BJ$5-$AN$5)&lt;=(Assumptions!$C16*12),$AN49/(Assumptions!$C16*12),0)+IF((BJ$5-$AO$5)&lt;=(Assumptions!$C16*12),$AO49/(Assumptions!$C16*12),0)+IF((BJ$5-$AP$5)&lt;=(Assumptions!$C16*12),$AP49/(Assumptions!$C16*12),0)+IF((BJ$5-$AQ$5)&lt;=(Assumptions!$C16*12),$AQ49/(Assumptions!$C16*12),0)+IF((BJ$5-$AR$5)&lt;=(Assumptions!$C16*12),$AR49/(Assumptions!$C16*12),0)+IF((BJ$5-$AS$5)&lt;=(Assumptions!$C16*12),$AS49/(Assumptions!$C16*12),0)+IF((BJ$5-$AT$5)&lt;=(Assumptions!$C16*12),$AT49/(Assumptions!$C16*12),0)+IF((BJ$5-$AU$5)&lt;=(Assumptions!$C16*12),$AU49/(Assumptions!$C16*12),0)+IF((BJ$5-$AV$5)&lt;=(Assumptions!$C16*12),$AV49/(Assumptions!$C16*12),0)+IF((BJ$5-$AW$5)&lt;=(Assumptions!$C16*12),$AW49/(Assumptions!$C16*12),0)+IF((BJ$5-$AX$5)&lt;=(Assumptions!$C16*12),$AX49/(Assumptions!$C16*12),0)+IF((BJ$5-$AY$5)&lt;=(Assumptions!$C16*12),$AY49/(Assumptions!$C16*12),0)+IF((BJ$5-$AZ$5)&lt;=(Assumptions!$C16*12),$AZ49/(Assumptions!$C16*12),0)+IF((BJ$5-$BA$5)&lt;=(Assumptions!$C16*12),$BA49/(Assumptions!$C16*12),0)+IF((BJ$5-$BB$5)&lt;=(Assumptions!$C16*12),$BB49/(Assumptions!$C16*12),0)+IF((BJ$5-$BC$5)&lt;=(Assumptions!$C16*12),$BC49/(Assumptions!$C16*12),0)+IF((BJ$5-$BD$5)&lt;=(Assumptions!$C16*12),$BD49/(Assumptions!$C16*12),0)+IF((BJ$5-$BE$5)&lt;=(Assumptions!$C16*12),$BE49/(Assumptions!$C16*12),0)+IF((BJ$5-$BF$5)&lt;=(Assumptions!$C16*12),$BF49/(Assumptions!$C16*12),0)+IF((BJ$5-$BG$5)&lt;=(Assumptions!$C16*12),$BG49/(Assumptions!$C16*12),0)+IF((BJ$5-$BH$5)&lt;=(Assumptions!$C16*12),$BH49/(Assumptions!$C16*12),0)+IF((BJ$5-$BI$5)&lt;=(Assumptions!$C16*12),$BI49/(Assumptions!$C16*12),0)</f>
        <v>0</v>
      </c>
      <c r="BK61" s="557">
        <f>IF((BK$5-$D$5)&lt;=(Assumptions!$C16*12),$D49/(Assumptions!$C16*12),0)+IF((BK$5-$E$5)&lt;=(Assumptions!$C16*12),$E49/(Assumptions!$C16*12),0)+IF((BK$5-$F$5)&lt;=(Assumptions!$C16*12),$F49/(Assumptions!$C16*12),0)+IF((BK$5-$G$5)&lt;=(Assumptions!$C16*12),$G49/(Assumptions!$C16*12),0)+IF((BK$5-$H$5)&lt;=(Assumptions!$C16*12),$H49/(Assumptions!$C16*12),0)+IF((BK$5-$I$5)&lt;=(Assumptions!$C16*12),$I49/(Assumptions!$C16*12),0)+IF((BK$5-$J$5)&lt;=(Assumptions!$C16*12),$J49/(Assumptions!$C16*12),0)+IF((BK$5-$K$5)&lt;=(Assumptions!$C16*12),$K49/(Assumptions!$C16*12),0)+IF((BK$5-$L$5)&lt;=(Assumptions!$C16*12),$L49/(Assumptions!$C16*12),0)+IF((BK$5-$M$5)&lt;=(Assumptions!$C16*12),$M49/(Assumptions!$C16*12),0)+IF((BK$5-$N$5)&lt;=(Assumptions!$C16*12),$N49/(Assumptions!$C16*12),0)+IF((BK$5-$O$5)&lt;=(Assumptions!$C16*12),$O49/(Assumptions!$C16*12),0)+IF((BK$5-$P$5)&lt;=(Assumptions!$C16*12),$P49/(Assumptions!$C16*12),0)+IF((BK$5-$Q$5)&lt;=(Assumptions!$C16*12),$Q49/(Assumptions!$C16*12),0)+IF((BK$5-$R$5)&lt;=(Assumptions!$C16*12),$R49/(Assumptions!$C16*12),0)+IF((BK$5-$S$5)&lt;=(Assumptions!$C16*12),$S49/(Assumptions!$C16*12),0)+IF((BK$5-$T$5)&lt;=(Assumptions!$C16*12),$T49/(Assumptions!$C16*12),0)+IF((BK$5-$U$5)&lt;=(Assumptions!$C16*12),$U49/(Assumptions!$C16*12),0)+IF((BK$5-$V$5)&lt;=(Assumptions!$C16*12),$V49/(Assumptions!$C16*12),0)+IF((BK$5-$W$5)&lt;=(Assumptions!$C16*12),$W49/(Assumptions!$C16*12),0)+IF((BK$5-$X$5)&lt;=(Assumptions!$C16*12),$X49/(Assumptions!$C16*12),0)+IF((BK$5-$Y$5)&lt;=(Assumptions!$C16*12),$Y49/(Assumptions!$C16*12),0)+IF((BK$5-$Z$5)&lt;=(Assumptions!$C16*12),$Z49/(Assumptions!$C16*12),0)+IF((BK$5-$AA$5)&lt;=(Assumptions!$C16*12),$AA49/(Assumptions!$C16*12),0)+IF((BK$5-$AB$5)&lt;=(Assumptions!$C16*12),$AB49/(Assumptions!$C16*12),0)+IF((BK$5-$AC$5)&lt;=(Assumptions!$C16*12),$AC49/(Assumptions!$C16*12),0)+IF((BK$5-$AD$5)&lt;=(Assumptions!$C16*12),$AD49/(Assumptions!$C16*12),0)+IF((BK$5-$AE$5)&lt;=(Assumptions!$C16*12),$AE49/(Assumptions!$C16*12),0)+IF((BK$5-$AF$5)&lt;=(Assumptions!$C16*12),$AF49/(Assumptions!$C16*12),0)+IF((BK$5-$AG$5)&lt;=(Assumptions!$C16*12),$AG49/(Assumptions!$C16*12),0)+IF((BK$5-$AH$5)&lt;=(Assumptions!$C16*12),$AH49/(Assumptions!$C16*12),0)+IF((BK$5-$AI$5)&lt;=(Assumptions!$C16*12),$AI49/(Assumptions!$C16*12),0)+IF((BK$5-$AJ$5)&lt;=(Assumptions!$C16*12),$AJ49/(Assumptions!$C16*12),0)+IF((BK$5-$AK$5)&lt;=(Assumptions!$C16*12),$AK49/(Assumptions!$C16*12),0)+IF((BK$5-$AL$5)&lt;=(Assumptions!$C16*12),$AL49/(Assumptions!$C16*12),0)+IF((BK$5-$AM$5)&lt;=(Assumptions!$C16*12),$AM49/(Assumptions!$C16*12),0)+IF((BK$5-$AN$5)&lt;=(Assumptions!$C16*12),$AN49/(Assumptions!$C16*12),0)+IF((BK$5-$AO$5)&lt;=(Assumptions!$C16*12),$AO49/(Assumptions!$C16*12),0)+IF((BK$5-$AP$5)&lt;=(Assumptions!$C16*12),$AP49/(Assumptions!$C16*12),0)+IF((BK$5-$AQ$5)&lt;=(Assumptions!$C16*12),$AQ49/(Assumptions!$C16*12),0)+IF((BK$5-$AR$5)&lt;=(Assumptions!$C16*12),$AR49/(Assumptions!$C16*12),0)+IF((BK$5-$AS$5)&lt;=(Assumptions!$C16*12),$AS49/(Assumptions!$C16*12),0)+IF((BK$5-$AT$5)&lt;=(Assumptions!$C16*12),$AT49/(Assumptions!$C16*12),0)+IF((BK$5-$AU$5)&lt;=(Assumptions!$C16*12),$AU49/(Assumptions!$C16*12),0)+IF((BK$5-$AV$5)&lt;=(Assumptions!$C16*12),$AV49/(Assumptions!$C16*12),0)+IF((BK$5-$AW$5)&lt;=(Assumptions!$C16*12),$AW49/(Assumptions!$C16*12),0)+IF((BK$5-$AX$5)&lt;=(Assumptions!$C16*12),$AX49/(Assumptions!$C16*12),0)+IF((BK$5-$AY$5)&lt;=(Assumptions!$C16*12),$AY49/(Assumptions!$C16*12),0)+IF((BK$5-$AZ$5)&lt;=(Assumptions!$C16*12),$AZ49/(Assumptions!$C16*12),0)+IF((BK$5-$BA$5)&lt;=(Assumptions!$C16*12),$BA49/(Assumptions!$C16*12),0)+IF((BK$5-$BB$5)&lt;=(Assumptions!$C16*12),$BB49/(Assumptions!$C16*12),0)+IF((BK$5-$BC$5)&lt;=(Assumptions!$C16*12),$BC49/(Assumptions!$C16*12),0)+IF((BK$5-$BD$5)&lt;=(Assumptions!$C16*12),$BD49/(Assumptions!$C16*12),0)+IF((BK$5-$BE$5)&lt;=(Assumptions!$C16*12),$BE49/(Assumptions!$C16*12),0)+IF((BK$5-$BF$5)&lt;=(Assumptions!$C16*12),$BF49/(Assumptions!$C16*12),0)+IF((BK$5-$BG$5)&lt;=(Assumptions!$C16*12),$BG49/(Assumptions!$C16*12),0)+IF((BK$5-$BH$5)&lt;=(Assumptions!$C16*12),$BH49/(Assumptions!$C16*12),0)+IF((BK$5-$BI$5)&lt;=(Assumptions!$C16*12),$BI49/(Assumptions!$C16*12),0)+IF((BK$5-$BJ$5)&lt;=(Assumptions!$C16*12),$BJ49/(Assumptions!$C16*12),0)</f>
        <v>0</v>
      </c>
      <c r="BL61" s="557">
        <f>IF((BL$5-$D$5)&lt;=(Assumptions!$C16*12),$D49/(Assumptions!$C16*12),0)+IF((BL$5-$E$5)&lt;=(Assumptions!$C16*12),$E49/(Assumptions!$C16*12),0)+IF((BL$5-$F$5)&lt;=(Assumptions!$C16*12),$F49/(Assumptions!$C16*12),0)+IF((BL$5-$G$5)&lt;=(Assumptions!$C16*12),$G49/(Assumptions!$C16*12),0)+IF((BL$5-$H$5)&lt;=(Assumptions!$C16*12),$H49/(Assumptions!$C16*12),0)+IF((BL$5-$I$5)&lt;=(Assumptions!$C16*12),$I49/(Assumptions!$C16*12),0)+IF((BL$5-$J$5)&lt;=(Assumptions!$C16*12),$J49/(Assumptions!$C16*12),0)+IF((BL$5-$K$5)&lt;=(Assumptions!$C16*12),$K49/(Assumptions!$C16*12),0)+IF((BL$5-$L$5)&lt;=(Assumptions!$C16*12),$L49/(Assumptions!$C16*12),0)+IF((BL$5-$M$5)&lt;=(Assumptions!$C16*12),$M49/(Assumptions!$C16*12),0)+IF((BL$5-$N$5)&lt;=(Assumptions!$C16*12),$N49/(Assumptions!$C16*12),0)+IF((BL$5-$O$5)&lt;=(Assumptions!$C16*12),$O49/(Assumptions!$C16*12),0)+IF((BL$5-$P$5)&lt;=(Assumptions!$C16*12),$P49/(Assumptions!$C16*12),0)+IF((BL$5-$Q$5)&lt;=(Assumptions!$C16*12),$Q49/(Assumptions!$C16*12),0)+IF((BL$5-$R$5)&lt;=(Assumptions!$C16*12),$R49/(Assumptions!$C16*12),0)+IF((BL$5-$S$5)&lt;=(Assumptions!$C16*12),$S49/(Assumptions!$C16*12),0)+IF((BL$5-$T$5)&lt;=(Assumptions!$C16*12),$T49/(Assumptions!$C16*12),0)+IF((BL$5-$U$5)&lt;=(Assumptions!$C16*12),$U49/(Assumptions!$C16*12),0)+IF((BL$5-$V$5)&lt;=(Assumptions!$C16*12),$V49/(Assumptions!$C16*12),0)+IF((BL$5-$W$5)&lt;=(Assumptions!$C16*12),$W49/(Assumptions!$C16*12),0)+IF((BL$5-$X$5)&lt;=(Assumptions!$C16*12),$X49/(Assumptions!$C16*12),0)+IF((BL$5-$Y$5)&lt;=(Assumptions!$C16*12),$Y49/(Assumptions!$C16*12),0)+IF((BL$5-$Z$5)&lt;=(Assumptions!$C16*12),$Z49/(Assumptions!$C16*12),0)+IF((BL$5-$AA$5)&lt;=(Assumptions!$C16*12),$AA49/(Assumptions!$C16*12),0)+IF((BL$5-$AB$5)&lt;=(Assumptions!$C16*12),$AB49/(Assumptions!$C16*12),0)+IF((BL$5-$AC$5)&lt;=(Assumptions!$C16*12),$AC49/(Assumptions!$C16*12),0)+IF((BL$5-$AD$5)&lt;=(Assumptions!$C16*12),$AD49/(Assumptions!$C16*12),0)+IF((BL$5-$AE$5)&lt;=(Assumptions!$C16*12),$AE49/(Assumptions!$C16*12),0)+IF((BL$5-$AF$5)&lt;=(Assumptions!$C16*12),$AF49/(Assumptions!$C16*12),0)+IF((BL$5-$AG$5)&lt;=(Assumptions!$C16*12),$AG49/(Assumptions!$C16*12),0)+IF((BL$5-$AH$5)&lt;=(Assumptions!$C16*12),$AH49/(Assumptions!$C16*12),0)+IF((BL$5-$AI$5)&lt;=(Assumptions!$C16*12),$AI49/(Assumptions!$C16*12),0)+IF((BL$5-$AJ$5)&lt;=(Assumptions!$C16*12),$AJ49/(Assumptions!$C16*12),0)+IF((BL$5-$AK$5)&lt;=(Assumptions!$C16*12),$AK49/(Assumptions!$C16*12),0)+IF((BL$5-$AL$5)&lt;=(Assumptions!$C16*12),$AL49/(Assumptions!$C16*12),0)+IF((BL$5-$AM$5)&lt;=(Assumptions!$C16*12),$AM49/(Assumptions!$C16*12),0)+IF((BL$5-$AN$5)&lt;=(Assumptions!$C16*12),$AN49/(Assumptions!$C16*12),0)+IF((BL$5-$AO$5)&lt;=(Assumptions!$C16*12),$AO49/(Assumptions!$C16*12),0)+IF((BL$5-$AP$5)&lt;=(Assumptions!$C16*12),$AP49/(Assumptions!$C16*12),0)+IF((BL$5-$AQ$5)&lt;=(Assumptions!$C16*12),$AQ49/(Assumptions!$C16*12),0)+IF((BL$5-$AR$5)&lt;=(Assumptions!$C16*12),$AR49/(Assumptions!$C16*12),0)+IF((BL$5-$AS$5)&lt;=(Assumptions!$C16*12),$AS49/(Assumptions!$C16*12),0)+IF((BL$5-$AT$5)&lt;=(Assumptions!$C16*12),$AT49/(Assumptions!$C16*12),0)+IF((BL$5-$AU$5)&lt;=(Assumptions!$C16*12),$AU49/(Assumptions!$C16*12),0)+IF((BL$5-$AV$5)&lt;=(Assumptions!$C16*12),$AV49/(Assumptions!$C16*12),0)+IF((BL$5-$AW$5)&lt;=(Assumptions!$C16*12),$AW49/(Assumptions!$C16*12),0)+IF((BL$5-$AX$5)&lt;=(Assumptions!$C16*12),$AX49/(Assumptions!$C16*12),0)+IF((BL$5-$AY$5)&lt;=(Assumptions!$C16*12),$AY49/(Assumptions!$C16*12),0)+IF((BL$5-$AZ$5)&lt;=(Assumptions!$C16*12),$AZ49/(Assumptions!$C16*12),0)+IF((BL$5-$BA$5)&lt;=(Assumptions!$C16*12),$BA49/(Assumptions!$C16*12),0)+IF((BL$5-$BB$5)&lt;=(Assumptions!$C16*12),$BB49/(Assumptions!$C16*12),0)+IF((BL$5-$BC$5)&lt;=(Assumptions!$C16*12),$BC49/(Assumptions!$C16*12),0)+IF((BL$5-$BD$5)&lt;=(Assumptions!$C16*12),$BD49/(Assumptions!$C16*12),0)+IF((BL$5-$BE$5)&lt;=(Assumptions!$C16*12),$BE49/(Assumptions!$C16*12),0)+IF((BL$5-$BF$5)&lt;=(Assumptions!$C16*12),$BF49/(Assumptions!$C16*12),0)+IF((BL$5-$BG$5)&lt;=(Assumptions!$C16*12),$BG49/(Assumptions!$C16*12),0)+IF((BL$5-$BH$5)&lt;=(Assumptions!$C16*12),$BH49/(Assumptions!$C16*12),0)+IF((BL$5-$BI$5)&lt;=(Assumptions!$C16*12),$BI49/(Assumptions!$C16*12),0)+IF((BL$5-$BJ$5)&lt;=(Assumptions!$C16*12),$BJ49/(Assumptions!$C16*12),0)+IF((BL$5-$BK$5)&lt;=(Assumptions!$C16*12),$BK49/(Assumptions!$C16*12),0)</f>
        <v>0</v>
      </c>
      <c r="BM61" s="557">
        <f>IF((BM$5-$D$5)&lt;=(Assumptions!$C16*12),$D49/(Assumptions!$C16*12),0)+IF((BM$5-$E$5)&lt;=(Assumptions!$C16*12),$E49/(Assumptions!$C16*12),0)+IF((BM$5-$F$5)&lt;=(Assumptions!$C16*12),$F49/(Assumptions!$C16*12),0)+IF((BM$5-$G$5)&lt;=(Assumptions!$C16*12),$G49/(Assumptions!$C16*12),0)+IF((BM$5-$H$5)&lt;=(Assumptions!$C16*12),$H49/(Assumptions!$C16*12),0)+IF((BM$5-$I$5)&lt;=(Assumptions!$C16*12),$I49/(Assumptions!$C16*12),0)+IF((BM$5-$J$5)&lt;=(Assumptions!$C16*12),$J49/(Assumptions!$C16*12),0)+IF((BM$5-$K$5)&lt;=(Assumptions!$C16*12),$K49/(Assumptions!$C16*12),0)+IF((BM$5-$L$5)&lt;=(Assumptions!$C16*12),$L49/(Assumptions!$C16*12),0)+IF((BM$5-$M$5)&lt;=(Assumptions!$C16*12),$M49/(Assumptions!$C16*12),0)+IF((BM$5-$N$5)&lt;=(Assumptions!$C16*12),$N49/(Assumptions!$C16*12),0)+IF((BM$5-$O$5)&lt;=(Assumptions!$C16*12),$O49/(Assumptions!$C16*12),0)+IF((BM$5-$P$5)&lt;=(Assumptions!$C16*12),$P49/(Assumptions!$C16*12),0)+IF((BM$5-$Q$5)&lt;=(Assumptions!$C16*12),$Q49/(Assumptions!$C16*12),0)+IF((BM$5-$R$5)&lt;=(Assumptions!$C16*12),$R49/(Assumptions!$C16*12),0)+IF((BM$5-$S$5)&lt;=(Assumptions!$C16*12),$S49/(Assumptions!$C16*12),0)+IF((BM$5-$T$5)&lt;=(Assumptions!$C16*12),$T49/(Assumptions!$C16*12),0)+IF((BM$5-$U$5)&lt;=(Assumptions!$C16*12),$U49/(Assumptions!$C16*12),0)+IF((BM$5-$V$5)&lt;=(Assumptions!$C16*12),$V49/(Assumptions!$C16*12),0)+IF((BM$5-$W$5)&lt;=(Assumptions!$C16*12),$W49/(Assumptions!$C16*12),0)+IF((BM$5-$X$5)&lt;=(Assumptions!$C16*12),$X49/(Assumptions!$C16*12),0)+IF((BM$5-$Y$5)&lt;=(Assumptions!$C16*12),$Y49/(Assumptions!$C16*12),0)+IF((BM$5-$Z$5)&lt;=(Assumptions!$C16*12),$Z49/(Assumptions!$C16*12),0)+IF((BM$5-$AA$5)&lt;=(Assumptions!$C16*12),$AA49/(Assumptions!$C16*12),0)+IF((BM$5-$AB$5)&lt;=(Assumptions!$C16*12),$AB49/(Assumptions!$C16*12),0)+IF((BM$5-$AC$5)&lt;=(Assumptions!$C16*12),$AC49/(Assumptions!$C16*12),0)+IF((BM$5-$AD$5)&lt;=(Assumptions!$C16*12),$AD49/(Assumptions!$C16*12),0)+IF((BM$5-$AE$5)&lt;=(Assumptions!$C16*12),$AE49/(Assumptions!$C16*12),0)+IF((BM$5-$AF$5)&lt;=(Assumptions!$C16*12),$AF49/(Assumptions!$C16*12),0)+IF((BM$5-$AG$5)&lt;=(Assumptions!$C16*12),$AG49/(Assumptions!$C16*12),0)+IF((BM$5-$AH$5)&lt;=(Assumptions!$C16*12),$AH49/(Assumptions!$C16*12),0)+IF((BM$5-$AI$5)&lt;=(Assumptions!$C16*12),$AI49/(Assumptions!$C16*12),0)+IF((BM$5-$AJ$5)&lt;=(Assumptions!$C16*12),$AJ49/(Assumptions!$C16*12),0)+IF((BM$5-$AK$5)&lt;=(Assumptions!$C16*12),$AK49/(Assumptions!$C16*12),0)+IF((BM$5-$AL$5)&lt;=(Assumptions!$C16*12),$AL49/(Assumptions!$C16*12),0)+IF((BM$5-$AM$5)&lt;=(Assumptions!$C16*12),$AM49/(Assumptions!$C16*12),0)+IF((BM$5-$AN$5)&lt;=(Assumptions!$C16*12),$AN49/(Assumptions!$C16*12),0)+IF((BM$5-$AO$5)&lt;=(Assumptions!$C16*12),$AO49/(Assumptions!$C16*12),0)+IF((BM$5-$AP$5)&lt;=(Assumptions!$C16*12),$AP49/(Assumptions!$C16*12),0)+IF((BM$5-$AQ$5)&lt;=(Assumptions!$C16*12),$AQ49/(Assumptions!$C16*12),0)+IF((BM$5-$AR$5)&lt;=(Assumptions!$C16*12),$AR49/(Assumptions!$C16*12),0)+IF((BM$5-$AS$5)&lt;=(Assumptions!$C16*12),$AS49/(Assumptions!$C16*12),0)+IF((BM$5-$AT$5)&lt;=(Assumptions!$C16*12),$AT49/(Assumptions!$C16*12),0)+IF((BM$5-$AU$5)&lt;=(Assumptions!$C16*12),$AU49/(Assumptions!$C16*12),0)+IF((BM$5-$AV$5)&lt;=(Assumptions!$C16*12),$AV49/(Assumptions!$C16*12),0)+IF((BM$5-$AW$5)&lt;=(Assumptions!$C16*12),$AW49/(Assumptions!$C16*12),0)+IF((BM$5-$AX$5)&lt;=(Assumptions!$C16*12),$AX49/(Assumptions!$C16*12),0)+IF((BM$5-$AY$5)&lt;=(Assumptions!$C16*12),$AY49/(Assumptions!$C16*12),0)+IF((BM$5-$AZ$5)&lt;=(Assumptions!$C16*12),$AZ49/(Assumptions!$C16*12),0)+IF((BM$5-$BA$5)&lt;=(Assumptions!$C16*12),$BA49/(Assumptions!$C16*12),0)+IF((BM$5-$BB$5)&lt;=(Assumptions!$C16*12),$BB49/(Assumptions!$C16*12),0)+IF((BM$5-$BC$5)&lt;=(Assumptions!$C16*12),$BC49/(Assumptions!$C16*12),0)+IF((BM$5-$BD$5)&lt;=(Assumptions!$C16*12),$BD49/(Assumptions!$C16*12),0)+IF((BM$5-$BE$5)&lt;=(Assumptions!$C16*12),$BE49/(Assumptions!$C16*12),0)+IF((BM$5-$BF$5)&lt;=(Assumptions!$C16*12),$BF49/(Assumptions!$C16*12),0)+IF((BM$5-$BG$5)&lt;=(Assumptions!$C16*12),$BG49/(Assumptions!$C16*12),0)+IF((BM$5-$BH$5)&lt;=(Assumptions!$C16*12),$BH49/(Assumptions!$C16*12),0)+IF((BM$5-$BI$5)&lt;=(Assumptions!$C16*12),$BI49/(Assumptions!$C16*12),0)+IF((BM$5-$BJ$5)&lt;=(Assumptions!$C16*12),$BJ49/(Assumptions!$C16*12),0)+IF((BM$5-$BK$5)&lt;=(Assumptions!$C16*12),$BK49/(Assumptions!$C16*12),0)+IF((BM$5-$BL$5)&lt;=(Assumptions!$C16*12),$BL49/(Assumptions!$C16*12),0)</f>
        <v>0</v>
      </c>
      <c r="BN61" s="557">
        <f>IF((BN$5-$D$5)&lt;=(Assumptions!$C16*12),$D49/(Assumptions!$C16*12),0)+IF((BN$5-$E$5)&lt;=(Assumptions!$C16*12),$E49/(Assumptions!$C16*12),0)+IF((BN$5-$F$5)&lt;=(Assumptions!$C16*12),$F49/(Assumptions!$C16*12),0)+IF((BN$5-$G$5)&lt;=(Assumptions!$C16*12),$G49/(Assumptions!$C16*12),0)+IF((BN$5-$H$5)&lt;=(Assumptions!$C16*12),$H49/(Assumptions!$C16*12),0)+IF((BN$5-$I$5)&lt;=(Assumptions!$C16*12),$I49/(Assumptions!$C16*12),0)+IF((BN$5-$J$5)&lt;=(Assumptions!$C16*12),$J49/(Assumptions!$C16*12),0)+IF((BN$5-$K$5)&lt;=(Assumptions!$C16*12),$K49/(Assumptions!$C16*12),0)+IF((BN$5-$L$5)&lt;=(Assumptions!$C16*12),$L49/(Assumptions!$C16*12),0)+IF((BN$5-$M$5)&lt;=(Assumptions!$C16*12),$M49/(Assumptions!$C16*12),0)+IF((BN$5-$N$5)&lt;=(Assumptions!$C16*12),$N49/(Assumptions!$C16*12),0)+IF((BN$5-$O$5)&lt;=(Assumptions!$C16*12),$O49/(Assumptions!$C16*12),0)+IF((BN$5-$P$5)&lt;=(Assumptions!$C16*12),$P49/(Assumptions!$C16*12),0)+IF((BN$5-$Q$5)&lt;=(Assumptions!$C16*12),$Q49/(Assumptions!$C16*12),0)+IF((BN$5-$R$5)&lt;=(Assumptions!$C16*12),$R49/(Assumptions!$C16*12),0)+IF((BN$5-$S$5)&lt;=(Assumptions!$C16*12),$S49/(Assumptions!$C16*12),0)+IF((BN$5-$T$5)&lt;=(Assumptions!$C16*12),$T49/(Assumptions!$C16*12),0)+IF((BN$5-$U$5)&lt;=(Assumptions!$C16*12),$U49/(Assumptions!$C16*12),0)+IF((BN$5-$V$5)&lt;=(Assumptions!$C16*12),$V49/(Assumptions!$C16*12),0)+IF((BN$5-$W$5)&lt;=(Assumptions!$C16*12),$W49/(Assumptions!$C16*12),0)+IF((BN$5-$X$5)&lt;=(Assumptions!$C16*12),$X49/(Assumptions!$C16*12),0)+IF((BN$5-$Y$5)&lt;=(Assumptions!$C16*12),$Y49/(Assumptions!$C16*12),0)+IF((BN$5-$Z$5)&lt;=(Assumptions!$C16*12),$Z49/(Assumptions!$C16*12),0)+IF((BN$5-$AA$5)&lt;=(Assumptions!$C16*12),$AA49/(Assumptions!$C16*12),0)+IF((BN$5-$AB$5)&lt;=(Assumptions!$C16*12),$AB49/(Assumptions!$C16*12),0)+IF((BN$5-$AC$5)&lt;=(Assumptions!$C16*12),$AC49/(Assumptions!$C16*12),0)+IF((BN$5-$AD$5)&lt;=(Assumptions!$C16*12),$AD49/(Assumptions!$C16*12),0)+IF((BN$5-$AE$5)&lt;=(Assumptions!$C16*12),$AE49/(Assumptions!$C16*12),0)+IF((BN$5-$AF$5)&lt;=(Assumptions!$C16*12),$AF49/(Assumptions!$C16*12),0)+IF((BN$5-$AG$5)&lt;=(Assumptions!$C16*12),$AG49/(Assumptions!$C16*12),0)+IF((BN$5-$AH$5)&lt;=(Assumptions!$C16*12),$AH49/(Assumptions!$C16*12),0)+IF((BN$5-$AI$5)&lt;=(Assumptions!$C16*12),$AI49/(Assumptions!$C16*12),0)+IF((BN$5-$AJ$5)&lt;=(Assumptions!$C16*12),$AJ49/(Assumptions!$C16*12),0)+IF((BN$5-$AK$5)&lt;=(Assumptions!$C16*12),$AK49/(Assumptions!$C16*12),0)+IF((BN$5-$AL$5)&lt;=(Assumptions!$C16*12),$AL49/(Assumptions!$C16*12),0)+IF((BN$5-$AM$5)&lt;=(Assumptions!$C16*12),$AM49/(Assumptions!$C16*12),0)+IF((BN$5-$AN$5)&lt;=(Assumptions!$C16*12),$AN49/(Assumptions!$C16*12),0)+IF((BN$5-$AO$5)&lt;=(Assumptions!$C16*12),$AO49/(Assumptions!$C16*12),0)+IF((BN$5-$AP$5)&lt;=(Assumptions!$C16*12),$AP49/(Assumptions!$C16*12),0)+IF((BN$5-$AQ$5)&lt;=(Assumptions!$C16*12),$AQ49/(Assumptions!$C16*12),0)+IF((BN$5-$AR$5)&lt;=(Assumptions!$C16*12),$AR49/(Assumptions!$C16*12),0)+IF((BN$5-$AS$5)&lt;=(Assumptions!$C16*12),$AS49/(Assumptions!$C16*12),0)+IF((BN$5-$AT$5)&lt;=(Assumptions!$C16*12),$AT49/(Assumptions!$C16*12),0)+IF((BN$5-$AU$5)&lt;=(Assumptions!$C16*12),$AU49/(Assumptions!$C16*12),0)+IF((BN$5-$AV$5)&lt;=(Assumptions!$C16*12),$AV49/(Assumptions!$C16*12),0)+IF((BN$5-$AW$5)&lt;=(Assumptions!$C16*12),$AW49/(Assumptions!$C16*12),0)+IF((BN$5-$AX$5)&lt;=(Assumptions!$C16*12),$AX49/(Assumptions!$C16*12),0)+IF((BN$5-$AY$5)&lt;=(Assumptions!$C16*12),$AY49/(Assumptions!$C16*12),0)+IF((BN$5-$AZ$5)&lt;=(Assumptions!$C16*12),$AZ49/(Assumptions!$C16*12),0)+IF((BN$5-$BA$5)&lt;=(Assumptions!$C16*12),$BA49/(Assumptions!$C16*12),0)+IF((BN$5-$BB$5)&lt;=(Assumptions!$C16*12),$BB49/(Assumptions!$C16*12),0)+IF((BN$5-$BC$5)&lt;=(Assumptions!$C16*12),$BC49/(Assumptions!$C16*12),0)+IF((BN$5-$BD$5)&lt;=(Assumptions!$C16*12),$BD49/(Assumptions!$C16*12),0)+IF((BN$5-$BE$5)&lt;=(Assumptions!$C16*12),$BE49/(Assumptions!$C16*12),0)+IF((BN$5-$BF$5)&lt;=(Assumptions!$C16*12),$BF49/(Assumptions!$C16*12),0)+IF((BN$5-$BG$5)&lt;=(Assumptions!$C16*12),$BG49/(Assumptions!$C16*12),0)+IF((BN$5-$BH$5)&lt;=(Assumptions!$C16*12),$BH49/(Assumptions!$C16*12),0)+IF((BN$5-$BI$5)&lt;=(Assumptions!$C16*12),$BI49/(Assumptions!$C16*12),0)+IF((BN$5-$BJ$5)&lt;=(Assumptions!$C16*12),$BJ49/(Assumptions!$C16*12),0)+IF((BN$5-$BK$5)&lt;=(Assumptions!$C16*12),$BK49/(Assumptions!$C16*12),0)+IF((BN$5-$BL$5)&lt;=(Assumptions!$C16*12),$BL49/(Assumptions!$C16*12),0)+IF((BN$5-$BM$5)&lt;=(Assumptions!$C16*12),$BM49/(Assumptions!$C16*12),0)</f>
        <v>0</v>
      </c>
      <c r="BO61" s="557">
        <f>IF((BO$5-$D$5)&lt;=(Assumptions!$C16*12),$D49/(Assumptions!$C16*12),0)+IF((BO$5-$E$5)&lt;=(Assumptions!$C16*12),$E49/(Assumptions!$C16*12),0)+IF((BO$5-$F$5)&lt;=(Assumptions!$C16*12),$F49/(Assumptions!$C16*12),0)+IF((BO$5-$G$5)&lt;=(Assumptions!$C16*12),$G49/(Assumptions!$C16*12),0)+IF((BO$5-$H$5)&lt;=(Assumptions!$C16*12),$H49/(Assumptions!$C16*12),0)+IF((BO$5-$I$5)&lt;=(Assumptions!$C16*12),$I49/(Assumptions!$C16*12),0)+IF((BO$5-$J$5)&lt;=(Assumptions!$C16*12),$J49/(Assumptions!$C16*12),0)+IF((BO$5-$K$5)&lt;=(Assumptions!$C16*12),$K49/(Assumptions!$C16*12),0)+IF((BO$5-$L$5)&lt;=(Assumptions!$C16*12),$L49/(Assumptions!$C16*12),0)+IF((BO$5-$M$5)&lt;=(Assumptions!$C16*12),$M49/(Assumptions!$C16*12),0)+IF((BO$5-$N$5)&lt;=(Assumptions!$C16*12),$N49/(Assumptions!$C16*12),0)+IF((BO$5-$O$5)&lt;=(Assumptions!$C16*12),$O49/(Assumptions!$C16*12),0)+IF((BO$5-$P$5)&lt;=(Assumptions!$C16*12),$P49/(Assumptions!$C16*12),0)+IF((BO$5-$Q$5)&lt;=(Assumptions!$C16*12),$Q49/(Assumptions!$C16*12),0)+IF((BO$5-$R$5)&lt;=(Assumptions!$C16*12),$R49/(Assumptions!$C16*12),0)+IF((BO$5-$S$5)&lt;=(Assumptions!$C16*12),$S49/(Assumptions!$C16*12),0)+IF((BO$5-$T$5)&lt;=(Assumptions!$C16*12),$T49/(Assumptions!$C16*12),0)+IF((BO$5-$U$5)&lt;=(Assumptions!$C16*12),$U49/(Assumptions!$C16*12),0)+IF((BO$5-$V$5)&lt;=(Assumptions!$C16*12),$V49/(Assumptions!$C16*12),0)+IF((BO$5-$W$5)&lt;=(Assumptions!$C16*12),$W49/(Assumptions!$C16*12),0)+IF((BO$5-$X$5)&lt;=(Assumptions!$C16*12),$X49/(Assumptions!$C16*12),0)+IF((BO$5-$Y$5)&lt;=(Assumptions!$C16*12),$Y49/(Assumptions!$C16*12),0)+IF((BO$5-$Z$5)&lt;=(Assumptions!$C16*12),$Z49/(Assumptions!$C16*12),0)+IF((BO$5-$AA$5)&lt;=(Assumptions!$C16*12),$AA49/(Assumptions!$C16*12),0)+IF((BO$5-$AB$5)&lt;=(Assumptions!$C16*12),$AB49/(Assumptions!$C16*12),0)+IF((BO$5-$AC$5)&lt;=(Assumptions!$C16*12),$AC49/(Assumptions!$C16*12),0)+IF((BO$5-$AD$5)&lt;=(Assumptions!$C16*12),$AD49/(Assumptions!$C16*12),0)+IF((BO$5-$AE$5)&lt;=(Assumptions!$C16*12),$AE49/(Assumptions!$C16*12),0)+IF((BO$5-$AF$5)&lt;=(Assumptions!$C16*12),$AF49/(Assumptions!$C16*12),0)+IF((BO$5-$AG$5)&lt;=(Assumptions!$C16*12),$AG49/(Assumptions!$C16*12),0)+IF((BO$5-$AH$5)&lt;=(Assumptions!$C16*12),$AH49/(Assumptions!$C16*12),0)+IF((BO$5-$AI$5)&lt;=(Assumptions!$C16*12),$AI49/(Assumptions!$C16*12),0)+IF((BO$5-$AJ$5)&lt;=(Assumptions!$C16*12),$AJ49/(Assumptions!$C16*12),0)+IF((BO$5-$AK$5)&lt;=(Assumptions!$C16*12),$AK49/(Assumptions!$C16*12),0)+IF((BO$5-$AL$5)&lt;=(Assumptions!$C16*12),$AL49/(Assumptions!$C16*12),0)+IF((BO$5-$AM$5)&lt;=(Assumptions!$C16*12),$AM49/(Assumptions!$C16*12),0)+IF((BO$5-$AN$5)&lt;=(Assumptions!$C16*12),$AN49/(Assumptions!$C16*12),0)+IF((BO$5-$AO$5)&lt;=(Assumptions!$C16*12),$AO49/(Assumptions!$C16*12),0)+IF((BO$5-$AP$5)&lt;=(Assumptions!$C16*12),$AP49/(Assumptions!$C16*12),0)+IF((BO$5-$AQ$5)&lt;=(Assumptions!$C16*12),$AQ49/(Assumptions!$C16*12),0)+IF((BO$5-$AR$5)&lt;=(Assumptions!$C16*12),$AR49/(Assumptions!$C16*12),0)+IF((BO$5-$AS$5)&lt;=(Assumptions!$C16*12),$AS49/(Assumptions!$C16*12),0)+IF((BO$5-$AT$5)&lt;=(Assumptions!$C16*12),$AT49/(Assumptions!$C16*12),0)+IF((BO$5-$AU$5)&lt;=(Assumptions!$C16*12),$AU49/(Assumptions!$C16*12),0)+IF((BO$5-$AV$5)&lt;=(Assumptions!$C16*12),$AV49/(Assumptions!$C16*12),0)+IF((BO$5-$AW$5)&lt;=(Assumptions!$C16*12),$AW49/(Assumptions!$C16*12),0)+IF((BO$5-$AX$5)&lt;=(Assumptions!$C16*12),$AX49/(Assumptions!$C16*12),0)+IF((BO$5-$AY$5)&lt;=(Assumptions!$C16*12),$AY49/(Assumptions!$C16*12),0)+IF((BO$5-$AZ$5)&lt;=(Assumptions!$C16*12),$AZ49/(Assumptions!$C16*12),0)+IF((BO$5-$BA$5)&lt;=(Assumptions!$C16*12),$BA49/(Assumptions!$C16*12),0)+IF((BO$5-$BB$5)&lt;=(Assumptions!$C16*12),$BB49/(Assumptions!$C16*12),0)+IF((BO$5-$BC$5)&lt;=(Assumptions!$C16*12),$BC49/(Assumptions!$C16*12),0)+IF((BO$5-$BD$5)&lt;=(Assumptions!$C16*12),$BD49/(Assumptions!$C16*12),0)+IF((BO$5-$BE$5)&lt;=(Assumptions!$C16*12),$BE49/(Assumptions!$C16*12),0)+IF((BO$5-$BF$5)&lt;=(Assumptions!$C16*12),$BF49/(Assumptions!$C16*12),0)+IF((BO$5-$BG$5)&lt;=(Assumptions!$C16*12),$BG49/(Assumptions!$C16*12),0)+IF((BO$5-$BH$5)&lt;=(Assumptions!$C16*12),$BH49/(Assumptions!$C16*12),0)+IF((BO$5-$BI$5)&lt;=(Assumptions!$C16*12),$BI49/(Assumptions!$C16*12),0)+IF((BO$5-$BJ$5)&lt;=(Assumptions!$C16*12),$BJ49/(Assumptions!$C16*12),0)+IF((BO$5-$BK$5)&lt;=(Assumptions!$C16*12),$BK49/(Assumptions!$C16*12),0)+IF((BO$5-$BL$5)&lt;=(Assumptions!$C16*12),$BL49/(Assumptions!$C16*12),0)+IF((BO$5-$BM$5)&lt;=(Assumptions!$C16*12),$BM49/(Assumptions!$C16*12),0)+IF((BO$5-$BN$5)&lt;=(Assumptions!$C16*12),$BN49/(Assumptions!$C16*12),0)</f>
        <v>0</v>
      </c>
      <c r="BP61" s="557">
        <f>IF((BP$5-$D$5)&lt;=(Assumptions!$C16*12),$D49/(Assumptions!$C16*12),0)+IF((BP$5-$E$5)&lt;=(Assumptions!$C16*12),$E49/(Assumptions!$C16*12),0)+IF((BP$5-$F$5)&lt;=(Assumptions!$C16*12),$F49/(Assumptions!$C16*12),0)+IF((BP$5-$G$5)&lt;=(Assumptions!$C16*12),$G49/(Assumptions!$C16*12),0)+IF((BP$5-$H$5)&lt;=(Assumptions!$C16*12),$H49/(Assumptions!$C16*12),0)+IF((BP$5-$I$5)&lt;=(Assumptions!$C16*12),$I49/(Assumptions!$C16*12),0)+IF((BP$5-$J$5)&lt;=(Assumptions!$C16*12),$J49/(Assumptions!$C16*12),0)+IF((BP$5-$K$5)&lt;=(Assumptions!$C16*12),$K49/(Assumptions!$C16*12),0)+IF((BP$5-$L$5)&lt;=(Assumptions!$C16*12),$L49/(Assumptions!$C16*12),0)+IF((BP$5-$M$5)&lt;=(Assumptions!$C16*12),$M49/(Assumptions!$C16*12),0)+IF((BP$5-$N$5)&lt;=(Assumptions!$C16*12),$N49/(Assumptions!$C16*12),0)+IF((BP$5-$O$5)&lt;=(Assumptions!$C16*12),$O49/(Assumptions!$C16*12),0)+IF((BP$5-$P$5)&lt;=(Assumptions!$C16*12),$P49/(Assumptions!$C16*12),0)+IF((BP$5-$Q$5)&lt;=(Assumptions!$C16*12),$Q49/(Assumptions!$C16*12),0)+IF((BP$5-$R$5)&lt;=(Assumptions!$C16*12),$R49/(Assumptions!$C16*12),0)+IF((BP$5-$S$5)&lt;=(Assumptions!$C16*12),$S49/(Assumptions!$C16*12),0)+IF((BP$5-$T$5)&lt;=(Assumptions!$C16*12),$T49/(Assumptions!$C16*12),0)+IF((BP$5-$U$5)&lt;=(Assumptions!$C16*12),$U49/(Assumptions!$C16*12),0)+IF((BP$5-$V$5)&lt;=(Assumptions!$C16*12),$V49/(Assumptions!$C16*12),0)+IF((BP$5-$W$5)&lt;=(Assumptions!$C16*12),$W49/(Assumptions!$C16*12),0)+IF((BP$5-$X$5)&lt;=(Assumptions!$C16*12),$X49/(Assumptions!$C16*12),0)+IF((BP$5-$Y$5)&lt;=(Assumptions!$C16*12),$Y49/(Assumptions!$C16*12),0)+IF((BP$5-$Z$5)&lt;=(Assumptions!$C16*12),$Z49/(Assumptions!$C16*12),0)+IF((BP$5-$AA$5)&lt;=(Assumptions!$C16*12),$AA49/(Assumptions!$C16*12),0)+IF((BP$5-$AB$5)&lt;=(Assumptions!$C16*12),$AB49/(Assumptions!$C16*12),0)+IF((BP$5-$AC$5)&lt;=(Assumptions!$C16*12),$AC49/(Assumptions!$C16*12),0)+IF((BP$5-$AD$5)&lt;=(Assumptions!$C16*12),$AD49/(Assumptions!$C16*12),0)+IF((BP$5-$AE$5)&lt;=(Assumptions!$C16*12),$AE49/(Assumptions!$C16*12),0)+IF((BP$5-$AF$5)&lt;=(Assumptions!$C16*12),$AF49/(Assumptions!$C16*12),0)+IF((BP$5-$AG$5)&lt;=(Assumptions!$C16*12),$AG49/(Assumptions!$C16*12),0)+IF((BP$5-$AH$5)&lt;=(Assumptions!$C16*12),$AH49/(Assumptions!$C16*12),0)+IF((BP$5-$AI$5)&lt;=(Assumptions!$C16*12),$AI49/(Assumptions!$C16*12),0)+IF((BP$5-$AJ$5)&lt;=(Assumptions!$C16*12),$AJ49/(Assumptions!$C16*12),0)+IF((BP$5-$AK$5)&lt;=(Assumptions!$C16*12),$AK49/(Assumptions!$C16*12),0)+IF((BP$5-$AL$5)&lt;=(Assumptions!$C16*12),$AL49/(Assumptions!$C16*12),0)+IF((BP$5-$AM$5)&lt;=(Assumptions!$C16*12),$AM49/(Assumptions!$C16*12),0)+IF((BP$5-$AN$5)&lt;=(Assumptions!$C16*12),$AN49/(Assumptions!$C16*12),0)+IF((BP$5-$AO$5)&lt;=(Assumptions!$C16*12),$AO49/(Assumptions!$C16*12),0)+IF((BP$5-$AP$5)&lt;=(Assumptions!$C16*12),$AP49/(Assumptions!$C16*12),0)+IF((BP$5-$AQ$5)&lt;=(Assumptions!$C16*12),$AQ49/(Assumptions!$C16*12),0)+IF((BP$5-$AR$5)&lt;=(Assumptions!$C16*12),$AR49/(Assumptions!$C16*12),0)+IF((BP$5-$AS$5)&lt;=(Assumptions!$C16*12),$AS49/(Assumptions!$C16*12),0)+IF((BP$5-$AT$5)&lt;=(Assumptions!$C16*12),$AT49/(Assumptions!$C16*12),0)+IF((BP$5-$AU$5)&lt;=(Assumptions!$C16*12),$AU49/(Assumptions!$C16*12),0)+IF((BP$5-$AV$5)&lt;=(Assumptions!$C16*12),$AV49/(Assumptions!$C16*12),0)+IF((BP$5-$AW$5)&lt;=(Assumptions!$C16*12),$AW49/(Assumptions!$C16*12),0)+IF((BP$5-$AX$5)&lt;=(Assumptions!$C16*12),$AX49/(Assumptions!$C16*12),0)+IF((BP$5-$AY$5)&lt;=(Assumptions!$C16*12),$AY49/(Assumptions!$C16*12),0)+IF((BP$5-$AZ$5)&lt;=(Assumptions!$C16*12),$AZ49/(Assumptions!$C16*12),0)+IF((BP$5-$BA$5)&lt;=(Assumptions!$C16*12),$BA49/(Assumptions!$C16*12),0)+IF((BP$5-$BB$5)&lt;=(Assumptions!$C16*12),$BB49/(Assumptions!$C16*12),0)+IF((BP$5-$BC$5)&lt;=(Assumptions!$C16*12),$BC49/(Assumptions!$C16*12),0)+IF((BP$5-$BD$5)&lt;=(Assumptions!$C16*12),$BD49/(Assumptions!$C16*12),0)+IF((BP$5-$BE$5)&lt;=(Assumptions!$C16*12),$BE49/(Assumptions!$C16*12),0)+IF((BP$5-$BF$5)&lt;=(Assumptions!$C16*12),$BF49/(Assumptions!$C16*12),0)+IF((BP$5-$BG$5)&lt;=(Assumptions!$C16*12),$BG49/(Assumptions!$C16*12),0)+IF((BP$5-$BH$5)&lt;=(Assumptions!$C16*12),$BH49/(Assumptions!$C16*12),0)+IF((BP$5-$BI$5)&lt;=(Assumptions!$C16*12),$BI49/(Assumptions!$C16*12),0)+IF((BP$5-$BJ$5)&lt;=(Assumptions!$C16*12),$BJ49/(Assumptions!$C16*12),0)+IF((BP$5-$BK$5)&lt;=(Assumptions!$C16*12),$BK49/(Assumptions!$C16*12),0)+IF((BP$5-$BL$5)&lt;=(Assumptions!$C16*12),$BL49/(Assumptions!$C16*12),0)+IF((BP$5-$BM$5)&lt;=(Assumptions!$C16*12),$BM49/(Assumptions!$C16*12),0)+IF((BP$5-$BN$5)&lt;=(Assumptions!$C16*12),$BN49/(Assumptions!$C16*12),0)+IF((BP$5-$BO$5)&lt;=(Assumptions!$C16*12),$BO49/(Assumptions!$C16*12),0)</f>
        <v>0</v>
      </c>
      <c r="BQ61" s="557">
        <f>IF((BQ$5-$D$5)&lt;=(Assumptions!$C16*12),$D49/(Assumptions!$C16*12),0)+IF((BQ$5-$E$5)&lt;=(Assumptions!$C16*12),$E49/(Assumptions!$C16*12),0)+IF((BQ$5-$F$5)&lt;=(Assumptions!$C16*12),$F49/(Assumptions!$C16*12),0)+IF((BQ$5-$G$5)&lt;=(Assumptions!$C16*12),$G49/(Assumptions!$C16*12),0)+IF((BQ$5-$H$5)&lt;=(Assumptions!$C16*12),$H49/(Assumptions!$C16*12),0)+IF((BQ$5-$I$5)&lt;=(Assumptions!$C16*12),$I49/(Assumptions!$C16*12),0)+IF((BQ$5-$J$5)&lt;=(Assumptions!$C16*12),$J49/(Assumptions!$C16*12),0)+IF((BQ$5-$K$5)&lt;=(Assumptions!$C16*12),$K49/(Assumptions!$C16*12),0)+IF((BQ$5-$L$5)&lt;=(Assumptions!$C16*12),$L49/(Assumptions!$C16*12),0)+IF((BQ$5-$M$5)&lt;=(Assumptions!$C16*12),$M49/(Assumptions!$C16*12),0)+IF((BQ$5-$N$5)&lt;=(Assumptions!$C16*12),$N49/(Assumptions!$C16*12),0)+IF((BQ$5-$O$5)&lt;=(Assumptions!$C16*12),$O49/(Assumptions!$C16*12),0)+IF((BQ$5-$P$5)&lt;=(Assumptions!$C16*12),$P49/(Assumptions!$C16*12),0)+IF((BQ$5-$Q$5)&lt;=(Assumptions!$C16*12),$Q49/(Assumptions!$C16*12),0)+IF((BQ$5-$R$5)&lt;=(Assumptions!$C16*12),$R49/(Assumptions!$C16*12),0)+IF((BQ$5-$S$5)&lt;=(Assumptions!$C16*12),$S49/(Assumptions!$C16*12),0)+IF((BQ$5-$T$5)&lt;=(Assumptions!$C16*12),$T49/(Assumptions!$C16*12),0)+IF((BQ$5-$U$5)&lt;=(Assumptions!$C16*12),$U49/(Assumptions!$C16*12),0)+IF((BQ$5-$V$5)&lt;=(Assumptions!$C16*12),$V49/(Assumptions!$C16*12),0)+IF((BQ$5-$W$5)&lt;=(Assumptions!$C16*12),$W49/(Assumptions!$C16*12),0)+IF((BQ$5-$X$5)&lt;=(Assumptions!$C16*12),$X49/(Assumptions!$C16*12),0)+IF((BQ$5-$Y$5)&lt;=(Assumptions!$C16*12),$Y49/(Assumptions!$C16*12),0)+IF((BQ$5-$Z$5)&lt;=(Assumptions!$C16*12),$Z49/(Assumptions!$C16*12),0)+IF((BQ$5-$AA$5)&lt;=(Assumptions!$C16*12),$AA49/(Assumptions!$C16*12),0)+IF((BQ$5-$AB$5)&lt;=(Assumptions!$C16*12),$AB49/(Assumptions!$C16*12),0)+IF((BQ$5-$AC$5)&lt;=(Assumptions!$C16*12),$AC49/(Assumptions!$C16*12),0)+IF((BQ$5-$AD$5)&lt;=(Assumptions!$C16*12),$AD49/(Assumptions!$C16*12),0)+IF((BQ$5-$AE$5)&lt;=(Assumptions!$C16*12),$AE49/(Assumptions!$C16*12),0)+IF((BQ$5-$AF$5)&lt;=(Assumptions!$C16*12),$AF49/(Assumptions!$C16*12),0)+IF((BQ$5-$AG$5)&lt;=(Assumptions!$C16*12),$AG49/(Assumptions!$C16*12),0)+IF((BQ$5-$AH$5)&lt;=(Assumptions!$C16*12),$AH49/(Assumptions!$C16*12),0)+IF((BQ$5-$AI$5)&lt;=(Assumptions!$C16*12),$AI49/(Assumptions!$C16*12),0)+IF((BQ$5-$AJ$5)&lt;=(Assumptions!$C16*12),$AJ49/(Assumptions!$C16*12),0)+IF((BQ$5-$AK$5)&lt;=(Assumptions!$C16*12),$AK49/(Assumptions!$C16*12),0)+IF((BQ$5-$AL$5)&lt;=(Assumptions!$C16*12),$AL49/(Assumptions!$C16*12),0)+IF((BQ$5-$AM$5)&lt;=(Assumptions!$C16*12),$AM49/(Assumptions!$C16*12),0)+IF((BQ$5-$AN$5)&lt;=(Assumptions!$C16*12),$AN49/(Assumptions!$C16*12),0)+IF((BQ$5-$AO$5)&lt;=(Assumptions!$C16*12),$AO49/(Assumptions!$C16*12),0)+IF((BQ$5-$AP$5)&lt;=(Assumptions!$C16*12),$AP49/(Assumptions!$C16*12),0)+IF((BQ$5-$AQ$5)&lt;=(Assumptions!$C16*12),$AQ49/(Assumptions!$C16*12),0)+IF((BQ$5-$AR$5)&lt;=(Assumptions!$C16*12),$AR49/(Assumptions!$C16*12),0)+IF((BQ$5-$AS$5)&lt;=(Assumptions!$C16*12),$AS49/(Assumptions!$C16*12),0)+IF((BQ$5-$AT$5)&lt;=(Assumptions!$C16*12),$AT49/(Assumptions!$C16*12),0)+IF((BQ$5-$AU$5)&lt;=(Assumptions!$C16*12),$AU49/(Assumptions!$C16*12),0)+IF((BQ$5-$AV$5)&lt;=(Assumptions!$C16*12),$AV49/(Assumptions!$C16*12),0)+IF((BQ$5-$AW$5)&lt;=(Assumptions!$C16*12),$AW49/(Assumptions!$C16*12),0)+IF((BQ$5-$AX$5)&lt;=(Assumptions!$C16*12),$AX49/(Assumptions!$C16*12),0)+IF((BQ$5-$AY$5)&lt;=(Assumptions!$C16*12),$AY49/(Assumptions!$C16*12),0)+IF((BQ$5-$AZ$5)&lt;=(Assumptions!$C16*12),$AZ49/(Assumptions!$C16*12),0)+IF((BQ$5-$BA$5)&lt;=(Assumptions!$C16*12),$BA49/(Assumptions!$C16*12),0)+IF((BQ$5-$BB$5)&lt;=(Assumptions!$C16*12),$BB49/(Assumptions!$C16*12),0)+IF((BQ$5-$BC$5)&lt;=(Assumptions!$C16*12),$BC49/(Assumptions!$C16*12),0)+IF((BQ$5-$BD$5)&lt;=(Assumptions!$C16*12),$BD49/(Assumptions!$C16*12),0)+IF((BQ$5-$BE$5)&lt;=(Assumptions!$C16*12),$BE49/(Assumptions!$C16*12),0)+IF((BQ$5-$BF$5)&lt;=(Assumptions!$C16*12),$BF49/(Assumptions!$C16*12),0)+IF((BQ$5-$BG$5)&lt;=(Assumptions!$C16*12),$BG49/(Assumptions!$C16*12),0)+IF((BQ$5-$BH$5)&lt;=(Assumptions!$C16*12),$BH49/(Assumptions!$C16*12),0)+IF((BQ$5-$BI$5)&lt;=(Assumptions!$C16*12),$BI49/(Assumptions!$C16*12),0)+IF((BQ$5-$BJ$5)&lt;=(Assumptions!$C16*12),$BJ49/(Assumptions!$C16*12),0)+IF((BQ$5-$BK$5)&lt;=(Assumptions!$C16*12),$BK49/(Assumptions!$C16*12),0)+IF((BQ$5-$BL$5)&lt;=(Assumptions!$C16*12),$BL49/(Assumptions!$C16*12),0)+IF((BQ$5-$BM$5)&lt;=(Assumptions!$C16*12),$BM49/(Assumptions!$C16*12),0)+IF((BQ$5-$BN$5)&lt;=(Assumptions!$C16*12),$BN49/(Assumptions!$C16*12),0)+IF((BQ$5-$BO$5)&lt;=(Assumptions!$C16*12),$BO49/(Assumptions!$C16*12),0)+IF((BQ$5-$BP$5)&lt;=(Assumptions!$C16*12),$BP49/(Assumptions!$C16*12),0)</f>
        <v>0</v>
      </c>
      <c r="BR61" s="557">
        <f>IF((BR$5-$D$5)&lt;=(Assumptions!$C16*12),$D49/(Assumptions!$C16*12),0)+IF((BR$5-$E$5)&lt;=(Assumptions!$C16*12),$E49/(Assumptions!$C16*12),0)+IF((BR$5-$F$5)&lt;=(Assumptions!$C16*12),$F49/(Assumptions!$C16*12),0)+IF((BR$5-$G$5)&lt;=(Assumptions!$C16*12),$G49/(Assumptions!$C16*12),0)+IF((BR$5-$H$5)&lt;=(Assumptions!$C16*12),$H49/(Assumptions!$C16*12),0)+IF((BR$5-$I$5)&lt;=(Assumptions!$C16*12),$I49/(Assumptions!$C16*12),0)+IF((BR$5-$J$5)&lt;=(Assumptions!$C16*12),$J49/(Assumptions!$C16*12),0)+IF((BR$5-$K$5)&lt;=(Assumptions!$C16*12),$K49/(Assumptions!$C16*12),0)+IF((BR$5-$L$5)&lt;=(Assumptions!$C16*12),$L49/(Assumptions!$C16*12),0)+IF((BR$5-$M$5)&lt;=(Assumptions!$C16*12),$M49/(Assumptions!$C16*12),0)+IF((BR$5-$N$5)&lt;=(Assumptions!$C16*12),$N49/(Assumptions!$C16*12),0)+IF((BR$5-$O$5)&lt;=(Assumptions!$C16*12),$O49/(Assumptions!$C16*12),0)+IF((BR$5-$P$5)&lt;=(Assumptions!$C16*12),$P49/(Assumptions!$C16*12),0)+IF((BR$5-$Q$5)&lt;=(Assumptions!$C16*12),$Q49/(Assumptions!$C16*12),0)+IF((BR$5-$R$5)&lt;=(Assumptions!$C16*12),$R49/(Assumptions!$C16*12),0)+IF((BR$5-$S$5)&lt;=(Assumptions!$C16*12),$S49/(Assumptions!$C16*12),0)+IF((BR$5-$T$5)&lt;=(Assumptions!$C16*12),$T49/(Assumptions!$C16*12),0)+IF((BR$5-$U$5)&lt;=(Assumptions!$C16*12),$U49/(Assumptions!$C16*12),0)+IF((BR$5-$V$5)&lt;=(Assumptions!$C16*12),$V49/(Assumptions!$C16*12),0)+IF((BR$5-$W$5)&lt;=(Assumptions!$C16*12),$W49/(Assumptions!$C16*12),0)+IF((BR$5-$X$5)&lt;=(Assumptions!$C16*12),$X49/(Assumptions!$C16*12),0)+IF((BR$5-$Y$5)&lt;=(Assumptions!$C16*12),$Y49/(Assumptions!$C16*12),0)+IF((BR$5-$Z$5)&lt;=(Assumptions!$C16*12),$Z49/(Assumptions!$C16*12),0)+IF((BR$5-$AA$5)&lt;=(Assumptions!$C16*12),$AA49/(Assumptions!$C16*12),0)+IF((BR$5-$AB$5)&lt;=(Assumptions!$C16*12),$AB49/(Assumptions!$C16*12),0)+IF((BR$5-$AC$5)&lt;=(Assumptions!$C16*12),$AC49/(Assumptions!$C16*12),0)+IF((BR$5-$AD$5)&lt;=(Assumptions!$C16*12),$AD49/(Assumptions!$C16*12),0)+IF((BR$5-$AE$5)&lt;=(Assumptions!$C16*12),$AE49/(Assumptions!$C16*12),0)+IF((BR$5-$AF$5)&lt;=(Assumptions!$C16*12),$AF49/(Assumptions!$C16*12),0)+IF((BR$5-$AG$5)&lt;=(Assumptions!$C16*12),$AG49/(Assumptions!$C16*12),0)+IF((BR$5-$AH$5)&lt;=(Assumptions!$C16*12),$AH49/(Assumptions!$C16*12),0)+IF((BR$5-$AI$5)&lt;=(Assumptions!$C16*12),$AI49/(Assumptions!$C16*12),0)+IF((BR$5-$AJ$5)&lt;=(Assumptions!$C16*12),$AJ49/(Assumptions!$C16*12),0)+IF((BR$5-$AK$5)&lt;=(Assumptions!$C16*12),$AK49/(Assumptions!$C16*12),0)+IF((BR$5-$AL$5)&lt;=(Assumptions!$C16*12),$AL49/(Assumptions!$C16*12),0)+IF((BR$5-$AM$5)&lt;=(Assumptions!$C16*12),$AM49/(Assumptions!$C16*12),0)+IF((BR$5-$AN$5)&lt;=(Assumptions!$C16*12),$AN49/(Assumptions!$C16*12),0)+IF((BR$5-$AO$5)&lt;=(Assumptions!$C16*12),$AO49/(Assumptions!$C16*12),0)+IF((BR$5-$AP$5)&lt;=(Assumptions!$C16*12),$AP49/(Assumptions!$C16*12),0)+IF((BR$5-$AQ$5)&lt;=(Assumptions!$C16*12),$AQ49/(Assumptions!$C16*12),0)+IF((BR$5-$AR$5)&lt;=(Assumptions!$C16*12),$AR49/(Assumptions!$C16*12),0)+IF((BR$5-$AS$5)&lt;=(Assumptions!$C16*12),$AS49/(Assumptions!$C16*12),0)+IF((BR$5-$AT$5)&lt;=(Assumptions!$C16*12),$AT49/(Assumptions!$C16*12),0)+IF((BR$5-$AU$5)&lt;=(Assumptions!$C16*12),$AU49/(Assumptions!$C16*12),0)+IF((BR$5-$AV$5)&lt;=(Assumptions!$C16*12),$AV49/(Assumptions!$C16*12),0)+IF((BR$5-$AW$5)&lt;=(Assumptions!$C16*12),$AW49/(Assumptions!$C16*12),0)+IF((BR$5-$AX$5)&lt;=(Assumptions!$C16*12),$AX49/(Assumptions!$C16*12),0)+IF((BR$5-$AY$5)&lt;=(Assumptions!$C16*12),$AY49/(Assumptions!$C16*12),0)+IF((BR$5-$AZ$5)&lt;=(Assumptions!$C16*12),$AZ49/(Assumptions!$C16*12),0)+IF((BR$5-$BA$5)&lt;=(Assumptions!$C16*12),$BA49/(Assumptions!$C16*12),0)+IF((BR$5-$BB$5)&lt;=(Assumptions!$C16*12),$BB49/(Assumptions!$C16*12),0)+IF((BR$5-$BC$5)&lt;=(Assumptions!$C16*12),$BC49/(Assumptions!$C16*12),0)+IF((BR$5-$BD$5)&lt;=(Assumptions!$C16*12),$BD49/(Assumptions!$C16*12),0)+IF((BR$5-$BE$5)&lt;=(Assumptions!$C16*12),$BE49/(Assumptions!$C16*12),0)+IF((BR$5-$BF$5)&lt;=(Assumptions!$C16*12),$BF49/(Assumptions!$C16*12),0)+IF((BR$5-$BG$5)&lt;=(Assumptions!$C16*12),$BG49/(Assumptions!$C16*12),0)+IF((BR$5-$BH$5)&lt;=(Assumptions!$C16*12),$BH49/(Assumptions!$C16*12),0)+IF((BR$5-$BI$5)&lt;=(Assumptions!$C16*12),$BI49/(Assumptions!$C16*12),0)+IF((BR$5-$BJ$5)&lt;=(Assumptions!$C16*12),$BJ49/(Assumptions!$C16*12),0)+IF((BR$5-$BK$5)&lt;=(Assumptions!$C16*12),$BK49/(Assumptions!$C16*12),0)+IF((BR$5-$BL$5)&lt;=(Assumptions!$C16*12),$BL49/(Assumptions!$C16*12),0)+IF((BR$5-$BM$5)&lt;=(Assumptions!$C16*12),$BM49/(Assumptions!$C16*12),0)+IF((BR$5-$BN$5)&lt;=(Assumptions!$C16*12),$BN49/(Assumptions!$C16*12),0)+IF((BR$5-$BO$5)&lt;=(Assumptions!$C16*12),$BO49/(Assumptions!$C16*12),0)+IF((BR$5-$BP$5)&lt;=(Assumptions!$C16*12),$BP49/(Assumptions!$C16*12),0)+IF((BR$5-$BQ$5)&lt;=(Assumptions!$C16*12),$BQ49/(Assumptions!$C16*12),0)</f>
        <v>0</v>
      </c>
      <c r="BS61" s="557">
        <f>IF((BS$5-$D$5)&lt;=(Assumptions!$C16*12),$D49/(Assumptions!$C16*12),0)+IF((BS$5-$E$5)&lt;=(Assumptions!$C16*12),$E49/(Assumptions!$C16*12),0)+IF((BS$5-$F$5)&lt;=(Assumptions!$C16*12),$F49/(Assumptions!$C16*12),0)+IF((BS$5-$G$5)&lt;=(Assumptions!$C16*12),$G49/(Assumptions!$C16*12),0)+IF((BS$5-$H$5)&lt;=(Assumptions!$C16*12),$H49/(Assumptions!$C16*12),0)+IF((BS$5-$I$5)&lt;=(Assumptions!$C16*12),$I49/(Assumptions!$C16*12),0)+IF((BS$5-$J$5)&lt;=(Assumptions!$C16*12),$J49/(Assumptions!$C16*12),0)+IF((BS$5-$K$5)&lt;=(Assumptions!$C16*12),$K49/(Assumptions!$C16*12),0)+IF((BS$5-$L$5)&lt;=(Assumptions!$C16*12),$L49/(Assumptions!$C16*12),0)+IF((BS$5-$M$5)&lt;=(Assumptions!$C16*12),$M49/(Assumptions!$C16*12),0)+IF((BS$5-$N$5)&lt;=(Assumptions!$C16*12),$N49/(Assumptions!$C16*12),0)+IF((BS$5-$O$5)&lt;=(Assumptions!$C16*12),$O49/(Assumptions!$C16*12),0)+IF((BS$5-$P$5)&lt;=(Assumptions!$C16*12),$P49/(Assumptions!$C16*12),0)+IF((BS$5-$Q$5)&lt;=(Assumptions!$C16*12),$Q49/(Assumptions!$C16*12),0)+IF((BS$5-$R$5)&lt;=(Assumptions!$C16*12),$R49/(Assumptions!$C16*12),0)+IF((BS$5-$S$5)&lt;=(Assumptions!$C16*12),$S49/(Assumptions!$C16*12),0)+IF((BS$5-$T$5)&lt;=(Assumptions!$C16*12),$T49/(Assumptions!$C16*12),0)+IF((BS$5-$U$5)&lt;=(Assumptions!$C16*12),$U49/(Assumptions!$C16*12),0)+IF((BS$5-$V$5)&lt;=(Assumptions!$C16*12),$V49/(Assumptions!$C16*12),0)+IF((BS$5-$W$5)&lt;=(Assumptions!$C16*12),$W49/(Assumptions!$C16*12),0)+IF((BS$5-$X$5)&lt;=(Assumptions!$C16*12),$X49/(Assumptions!$C16*12),0)+IF((BS$5-$Y$5)&lt;=(Assumptions!$C16*12),$Y49/(Assumptions!$C16*12),0)+IF((BS$5-$Z$5)&lt;=(Assumptions!$C16*12),$Z49/(Assumptions!$C16*12),0)+IF((BS$5-$AA$5)&lt;=(Assumptions!$C16*12),$AA49/(Assumptions!$C16*12),0)+IF((BS$5-$AB$5)&lt;=(Assumptions!$C16*12),$AB49/(Assumptions!$C16*12),0)+IF((BS$5-$AC$5)&lt;=(Assumptions!$C16*12),$AC49/(Assumptions!$C16*12),0)+IF((BS$5-$AD$5)&lt;=(Assumptions!$C16*12),$AD49/(Assumptions!$C16*12),0)+IF((BS$5-$AE$5)&lt;=(Assumptions!$C16*12),$AE49/(Assumptions!$C16*12),0)+IF((BS$5-$AF$5)&lt;=(Assumptions!$C16*12),$AF49/(Assumptions!$C16*12),0)+IF((BS$5-$AG$5)&lt;=(Assumptions!$C16*12),$AG49/(Assumptions!$C16*12),0)+IF((BS$5-$AH$5)&lt;=(Assumptions!$C16*12),$AH49/(Assumptions!$C16*12),0)+IF((BS$5-$AI$5)&lt;=(Assumptions!$C16*12),$AI49/(Assumptions!$C16*12),0)+IF((BS$5-$AJ$5)&lt;=(Assumptions!$C16*12),$AJ49/(Assumptions!$C16*12),0)+IF((BS$5-$AK$5)&lt;=(Assumptions!$C16*12),$AK49/(Assumptions!$C16*12),0)+IF((BS$5-$AL$5)&lt;=(Assumptions!$C16*12),$AL49/(Assumptions!$C16*12),0)+IF((BS$5-$AM$5)&lt;=(Assumptions!$C16*12),$AM49/(Assumptions!$C16*12),0)+IF((BS$5-$AN$5)&lt;=(Assumptions!$C16*12),$AN49/(Assumptions!$C16*12),0)+IF((BS$5-$AO$5)&lt;=(Assumptions!$C16*12),$AO49/(Assumptions!$C16*12),0)+IF((BS$5-$AP$5)&lt;=(Assumptions!$C16*12),$AP49/(Assumptions!$C16*12),0)+IF((BS$5-$AQ$5)&lt;=(Assumptions!$C16*12),$AQ49/(Assumptions!$C16*12),0)+IF((BS$5-$AR$5)&lt;=(Assumptions!$C16*12),$AR49/(Assumptions!$C16*12),0)+IF((BS$5-$AS$5)&lt;=(Assumptions!$C16*12),$AS49/(Assumptions!$C16*12),0)+IF((BS$5-$AT$5)&lt;=(Assumptions!$C16*12),$AT49/(Assumptions!$C16*12),0)+IF((BS$5-$AU$5)&lt;=(Assumptions!$C16*12),$AU49/(Assumptions!$C16*12),0)+IF((BS$5-$AV$5)&lt;=(Assumptions!$C16*12),$AV49/(Assumptions!$C16*12),0)+IF((BS$5-$AW$5)&lt;=(Assumptions!$C16*12),$AW49/(Assumptions!$C16*12),0)+IF((BS$5-$AX$5)&lt;=(Assumptions!$C16*12),$AX49/(Assumptions!$C16*12),0)+IF((BS$5-$AY$5)&lt;=(Assumptions!$C16*12),$AY49/(Assumptions!$C16*12),0)+IF((BS$5-$AZ$5)&lt;=(Assumptions!$C16*12),$AZ49/(Assumptions!$C16*12),0)+IF((BS$5-$BA$5)&lt;=(Assumptions!$C16*12),$BA49/(Assumptions!$C16*12),0)+IF((BS$5-$BB$5)&lt;=(Assumptions!$C16*12),$BB49/(Assumptions!$C16*12),0)+IF((BS$5-$BC$5)&lt;=(Assumptions!$C16*12),$BC49/(Assumptions!$C16*12),0)+IF((BS$5-$BD$5)&lt;=(Assumptions!$C16*12),$BD49/(Assumptions!$C16*12),0)+IF((BS$5-$BE$5)&lt;=(Assumptions!$C16*12),$BE49/(Assumptions!$C16*12),0)+IF((BS$5-$BF$5)&lt;=(Assumptions!$C16*12),$BF49/(Assumptions!$C16*12),0)+IF((BS$5-$BG$5)&lt;=(Assumptions!$C16*12),$BG49/(Assumptions!$C16*12),0)+IF((BS$5-$BH$5)&lt;=(Assumptions!$C16*12),$BH49/(Assumptions!$C16*12),0)+IF((BS$5-$BI$5)&lt;=(Assumptions!$C16*12),$BI49/(Assumptions!$C16*12),0)+IF((BS$5-$BJ$5)&lt;=(Assumptions!$C16*12),$BJ49/(Assumptions!$C16*12),0)+IF((BS$5-$BK$5)&lt;=(Assumptions!$C16*12),$BK49/(Assumptions!$C16*12),0)+IF((BS$5-$BL$5)&lt;=(Assumptions!$C16*12),$BL49/(Assumptions!$C16*12),0)+IF((BS$5-$BM$5)&lt;=(Assumptions!$C16*12),$BM49/(Assumptions!$C16*12),0)+IF((BS$5-$BN$5)&lt;=(Assumptions!$C16*12),$BN49/(Assumptions!$C16*12),0)+IF((BS$5-$BO$5)&lt;=(Assumptions!$C16*12),$BO49/(Assumptions!$C16*12),0)+IF((BS$5-$BP$5)&lt;=(Assumptions!$C16*12),$BP49/(Assumptions!$C16*12),0)+IF((BS$5-$BQ$5)&lt;=(Assumptions!$C16*12),$BQ49/(Assumptions!$C16*12),0)+IF((BS$5-$BR$5)&lt;=(Assumptions!$C16*12),$BR49/(Assumptions!$C16*12),0)</f>
        <v>0</v>
      </c>
      <c r="BT61" s="557">
        <f>IF((BT$5-$D$5)&lt;=(Assumptions!$C16*12),$D49/(Assumptions!$C16*12),0)+IF((BT$5-$E$5)&lt;=(Assumptions!$C16*12),$E49/(Assumptions!$C16*12),0)+IF((BT$5-$F$5)&lt;=(Assumptions!$C16*12),$F49/(Assumptions!$C16*12),0)+IF((BT$5-$G$5)&lt;=(Assumptions!$C16*12),$G49/(Assumptions!$C16*12),0)+IF((BT$5-$H$5)&lt;=(Assumptions!$C16*12),$H49/(Assumptions!$C16*12),0)+IF((BT$5-$I$5)&lt;=(Assumptions!$C16*12),$I49/(Assumptions!$C16*12),0)+IF((BT$5-$J$5)&lt;=(Assumptions!$C16*12),$J49/(Assumptions!$C16*12),0)+IF((BT$5-$K$5)&lt;=(Assumptions!$C16*12),$K49/(Assumptions!$C16*12),0)+IF((BT$5-$L$5)&lt;=(Assumptions!$C16*12),$L49/(Assumptions!$C16*12),0)+IF((BT$5-$M$5)&lt;=(Assumptions!$C16*12),$M49/(Assumptions!$C16*12),0)+IF((BT$5-$N$5)&lt;=(Assumptions!$C16*12),$N49/(Assumptions!$C16*12),0)+IF((BT$5-$O$5)&lt;=(Assumptions!$C16*12),$O49/(Assumptions!$C16*12),0)+IF((BT$5-$P$5)&lt;=(Assumptions!$C16*12),$P49/(Assumptions!$C16*12),0)+IF((BT$5-$Q$5)&lt;=(Assumptions!$C16*12),$Q49/(Assumptions!$C16*12),0)+IF((BT$5-$R$5)&lt;=(Assumptions!$C16*12),$R49/(Assumptions!$C16*12),0)+IF((BT$5-$S$5)&lt;=(Assumptions!$C16*12),$S49/(Assumptions!$C16*12),0)+IF((BT$5-$T$5)&lt;=(Assumptions!$C16*12),$T49/(Assumptions!$C16*12),0)+IF((BT$5-$U$5)&lt;=(Assumptions!$C16*12),$U49/(Assumptions!$C16*12),0)+IF((BT$5-$V$5)&lt;=(Assumptions!$C16*12),$V49/(Assumptions!$C16*12),0)+IF((BT$5-$W$5)&lt;=(Assumptions!$C16*12),$W49/(Assumptions!$C16*12),0)+IF((BT$5-$X$5)&lt;=(Assumptions!$C16*12),$X49/(Assumptions!$C16*12),0)+IF((BT$5-$Y$5)&lt;=(Assumptions!$C16*12),$Y49/(Assumptions!$C16*12),0)+IF((BT$5-$Z$5)&lt;=(Assumptions!$C16*12),$Z49/(Assumptions!$C16*12),0)+IF((BT$5-$AA$5)&lt;=(Assumptions!$C16*12),$AA49/(Assumptions!$C16*12),0)+IF((BT$5-$AB$5)&lt;=(Assumptions!$C16*12),$AB49/(Assumptions!$C16*12),0)+IF((BT$5-$AC$5)&lt;=(Assumptions!$C16*12),$AC49/(Assumptions!$C16*12),0)+IF((BT$5-$AD$5)&lt;=(Assumptions!$C16*12),$AD49/(Assumptions!$C16*12),0)+IF((BT$5-$AE$5)&lt;=(Assumptions!$C16*12),$AE49/(Assumptions!$C16*12),0)+IF((BT$5-$AF$5)&lt;=(Assumptions!$C16*12),$AF49/(Assumptions!$C16*12),0)+IF((BT$5-$AG$5)&lt;=(Assumptions!$C16*12),$AG49/(Assumptions!$C16*12),0)+IF((BT$5-$AH$5)&lt;=(Assumptions!$C16*12),$AH49/(Assumptions!$C16*12),0)+IF((BT$5-$AI$5)&lt;=(Assumptions!$C16*12),$AI49/(Assumptions!$C16*12),0)+IF((BT$5-$AJ$5)&lt;=(Assumptions!$C16*12),$AJ49/(Assumptions!$C16*12),0)+IF((BT$5-$AK$5)&lt;=(Assumptions!$C16*12),$AK49/(Assumptions!$C16*12),0)+IF((BT$5-$AL$5)&lt;=(Assumptions!$C16*12),$AL49/(Assumptions!$C16*12),0)+IF((BT$5-$AM$5)&lt;=(Assumptions!$C16*12),$AM49/(Assumptions!$C16*12),0)+IF((BT$5-$AN$5)&lt;=(Assumptions!$C16*12),$AN49/(Assumptions!$C16*12),0)+IF((BT$5-$AO$5)&lt;=(Assumptions!$C16*12),$AO49/(Assumptions!$C16*12),0)+IF((BT$5-$AP$5)&lt;=(Assumptions!$C16*12),$AP49/(Assumptions!$C16*12),0)+IF((BT$5-$AQ$5)&lt;=(Assumptions!$C16*12),$AQ49/(Assumptions!$C16*12),0)+IF((BT$5-$AR$5)&lt;=(Assumptions!$C16*12),$AR49/(Assumptions!$C16*12),0)+IF((BT$5-$AS$5)&lt;=(Assumptions!$C16*12),$AS49/(Assumptions!$C16*12),0)+IF((BT$5-$AT$5)&lt;=(Assumptions!$C16*12),$AT49/(Assumptions!$C16*12),0)+IF((BT$5-$AU$5)&lt;=(Assumptions!$C16*12),$AU49/(Assumptions!$C16*12),0)+IF((BT$5-$AV$5)&lt;=(Assumptions!$C16*12),$AV49/(Assumptions!$C16*12),0)+IF((BT$5-$AW$5)&lt;=(Assumptions!$C16*12),$AW49/(Assumptions!$C16*12),0)+IF((BT$5-$AX$5)&lt;=(Assumptions!$C16*12),$AX49/(Assumptions!$C16*12),0)+IF((BT$5-$AY$5)&lt;=(Assumptions!$C16*12),$AY49/(Assumptions!$C16*12),0)+IF((BT$5-$AZ$5)&lt;=(Assumptions!$C16*12),$AZ49/(Assumptions!$C16*12),0)+IF((BT$5-$BA$5)&lt;=(Assumptions!$C16*12),$BA49/(Assumptions!$C16*12),0)+IF((BT$5-$BB$5)&lt;=(Assumptions!$C16*12),$BB49/(Assumptions!$C16*12),0)+IF((BT$5-$BC$5)&lt;=(Assumptions!$C16*12),$BC49/(Assumptions!$C16*12),0)+IF((BT$5-$BD$5)&lt;=(Assumptions!$C16*12),$BD49/(Assumptions!$C16*12),0)+IF((BT$5-$BE$5)&lt;=(Assumptions!$C16*12),$BE49/(Assumptions!$C16*12),0)+IF((BT$5-$BF$5)&lt;=(Assumptions!$C16*12),$BF49/(Assumptions!$C16*12),0)+IF((BT$5-$BG$5)&lt;=(Assumptions!$C16*12),$BG49/(Assumptions!$C16*12),0)+IF((BT$5-$BH$5)&lt;=(Assumptions!$C16*12),$BH49/(Assumptions!$C16*12),0)+IF((BT$5-$BI$5)&lt;=(Assumptions!$C16*12),$BI49/(Assumptions!$C16*12),0)+IF((BT$5-$BJ$5)&lt;=(Assumptions!$C16*12),$BJ49/(Assumptions!$C16*12),0)+IF((BT$5-$BK$5)&lt;=(Assumptions!$C16*12),$BK49/(Assumptions!$C16*12),0)+IF((BT$5-$BL$5)&lt;=(Assumptions!$C16*12),$BL49/(Assumptions!$C16*12),0)+IF((BT$5-$BM$5)&lt;=(Assumptions!$C16*12),$BM49/(Assumptions!$C16*12),0)+IF((BT$5-$BN$5)&lt;=(Assumptions!$C16*12),$BN49/(Assumptions!$C16*12),0)+IF((BT$5-$BO$5)&lt;=(Assumptions!$C16*12),$BO49/(Assumptions!$C16*12),0)+IF((BT$5-$BP$5)&lt;=(Assumptions!$C16*12),$BP49/(Assumptions!$C16*12),0)+IF((BT$5-$BQ$5)&lt;=(Assumptions!$C16*12),$BQ49/(Assumptions!$C16*12),0)+IF((BT$5-$BR$5)&lt;=(Assumptions!$C16*12),$BR49/(Assumptions!$C16*12),0)+IF((BT$5-$BS$5)&lt;=(Assumptions!$C16*12),$BS49/(Assumptions!$C16*12),0)</f>
        <v>0</v>
      </c>
      <c r="BU61" s="557">
        <f>IF((BU$5-$D$5)&lt;=(Assumptions!$C16*12),$D49/(Assumptions!$C16*12),0)+IF((BU$5-$E$5)&lt;=(Assumptions!$C16*12),$E49/(Assumptions!$C16*12),0)+IF((BU$5-$F$5)&lt;=(Assumptions!$C16*12),$F49/(Assumptions!$C16*12),0)+IF((BU$5-$G$5)&lt;=(Assumptions!$C16*12),$G49/(Assumptions!$C16*12),0)+IF((BU$5-$H$5)&lt;=(Assumptions!$C16*12),$H49/(Assumptions!$C16*12),0)+IF((BU$5-$I$5)&lt;=(Assumptions!$C16*12),$I49/(Assumptions!$C16*12),0)+IF((BU$5-$J$5)&lt;=(Assumptions!$C16*12),$J49/(Assumptions!$C16*12),0)+IF((BU$5-$K$5)&lt;=(Assumptions!$C16*12),$K49/(Assumptions!$C16*12),0)+IF((BU$5-$L$5)&lt;=(Assumptions!$C16*12),$L49/(Assumptions!$C16*12),0)+IF((BU$5-$M$5)&lt;=(Assumptions!$C16*12),$M49/(Assumptions!$C16*12),0)+IF((BU$5-$N$5)&lt;=(Assumptions!$C16*12),$N49/(Assumptions!$C16*12),0)+IF((BU$5-$O$5)&lt;=(Assumptions!$C16*12),$O49/(Assumptions!$C16*12),0)+IF((BU$5-$P$5)&lt;=(Assumptions!$C16*12),$P49/(Assumptions!$C16*12),0)+IF((BU$5-$Q$5)&lt;=(Assumptions!$C16*12),$Q49/(Assumptions!$C16*12),0)+IF((BU$5-$R$5)&lt;=(Assumptions!$C16*12),$R49/(Assumptions!$C16*12),0)+IF((BU$5-$S$5)&lt;=(Assumptions!$C16*12),$S49/(Assumptions!$C16*12),0)+IF((BU$5-$T$5)&lt;=(Assumptions!$C16*12),$T49/(Assumptions!$C16*12),0)+IF((BU$5-$U$5)&lt;=(Assumptions!$C16*12),$U49/(Assumptions!$C16*12),0)+IF((BU$5-$V$5)&lt;=(Assumptions!$C16*12),$V49/(Assumptions!$C16*12),0)+IF((BU$5-$W$5)&lt;=(Assumptions!$C16*12),$W49/(Assumptions!$C16*12),0)+IF((BU$5-$X$5)&lt;=(Assumptions!$C16*12),$X49/(Assumptions!$C16*12),0)+IF((BU$5-$Y$5)&lt;=(Assumptions!$C16*12),$Y49/(Assumptions!$C16*12),0)+IF((BU$5-$Z$5)&lt;=(Assumptions!$C16*12),$Z49/(Assumptions!$C16*12),0)+IF((BU$5-$AA$5)&lt;=(Assumptions!$C16*12),$AA49/(Assumptions!$C16*12),0)+IF((BU$5-$AB$5)&lt;=(Assumptions!$C16*12),$AB49/(Assumptions!$C16*12),0)+IF((BU$5-$AC$5)&lt;=(Assumptions!$C16*12),$AC49/(Assumptions!$C16*12),0)+IF((BU$5-$AD$5)&lt;=(Assumptions!$C16*12),$AD49/(Assumptions!$C16*12),0)+IF((BU$5-$AE$5)&lt;=(Assumptions!$C16*12),$AE49/(Assumptions!$C16*12),0)+IF((BU$5-$AF$5)&lt;=(Assumptions!$C16*12),$AF49/(Assumptions!$C16*12),0)+IF((BU$5-$AG$5)&lt;=(Assumptions!$C16*12),$AG49/(Assumptions!$C16*12),0)+IF((BU$5-$AH$5)&lt;=(Assumptions!$C16*12),$AH49/(Assumptions!$C16*12),0)+IF((BU$5-$AI$5)&lt;=(Assumptions!$C16*12),$AI49/(Assumptions!$C16*12),0)+IF((BU$5-$AJ$5)&lt;=(Assumptions!$C16*12),$AJ49/(Assumptions!$C16*12),0)+IF((BU$5-$AK$5)&lt;=(Assumptions!$C16*12),$AK49/(Assumptions!$C16*12),0)+IF((BU$5-$AL$5)&lt;=(Assumptions!$C16*12),$AL49/(Assumptions!$C16*12),0)+IF((BU$5-$AM$5)&lt;=(Assumptions!$C16*12),$AM49/(Assumptions!$C16*12),0)+IF((BU$5-$AN$5)&lt;=(Assumptions!$C16*12),$AN49/(Assumptions!$C16*12),0)+IF((BU$5-$AO$5)&lt;=(Assumptions!$C16*12),$AO49/(Assumptions!$C16*12),0)+IF((BU$5-$AP$5)&lt;=(Assumptions!$C16*12),$AP49/(Assumptions!$C16*12),0)+IF((BU$5-$AQ$5)&lt;=(Assumptions!$C16*12),$AQ49/(Assumptions!$C16*12),0)+IF((BU$5-$AR$5)&lt;=(Assumptions!$C16*12),$AR49/(Assumptions!$C16*12),0)+IF((BU$5-$AS$5)&lt;=(Assumptions!$C16*12),$AS49/(Assumptions!$C16*12),0)+IF((BU$5-$AT$5)&lt;=(Assumptions!$C16*12),$AT49/(Assumptions!$C16*12),0)+IF((BU$5-$AU$5)&lt;=(Assumptions!$C16*12),$AU49/(Assumptions!$C16*12),0)+IF((BU$5-$AV$5)&lt;=(Assumptions!$C16*12),$AV49/(Assumptions!$C16*12),0)+IF((BU$5-$AW$5)&lt;=(Assumptions!$C16*12),$AW49/(Assumptions!$C16*12),0)+IF((BU$5-$AX$5)&lt;=(Assumptions!$C16*12),$AX49/(Assumptions!$C16*12),0)+IF((BU$5-$AY$5)&lt;=(Assumptions!$C16*12),$AY49/(Assumptions!$C16*12),0)+IF((BU$5-$AZ$5)&lt;=(Assumptions!$C16*12),$AZ49/(Assumptions!$C16*12),0)+IF((BU$5-$BA$5)&lt;=(Assumptions!$C16*12),$BA49/(Assumptions!$C16*12),0)+IF((BU$5-$BB$5)&lt;=(Assumptions!$C16*12),$BB49/(Assumptions!$C16*12),0)+IF((BU$5-$BC$5)&lt;=(Assumptions!$C16*12),$BC49/(Assumptions!$C16*12),0)+IF((BU$5-$BD$5)&lt;=(Assumptions!$C16*12),$BD49/(Assumptions!$C16*12),0)+IF((BU$5-$BE$5)&lt;=(Assumptions!$C16*12),$BE49/(Assumptions!$C16*12),0)+IF((BU$5-$BF$5)&lt;=(Assumptions!$C16*12),$BF49/(Assumptions!$C16*12),0)+IF((BU$5-$BG$5)&lt;=(Assumptions!$C16*12),$BG49/(Assumptions!$C16*12),0)+IF((BU$5-$BH$5)&lt;=(Assumptions!$C16*12),$BH49/(Assumptions!$C16*12),0)+IF((BU$5-$BI$5)&lt;=(Assumptions!$C16*12),$BI49/(Assumptions!$C16*12),0)+IF((BU$5-$BJ$5)&lt;=(Assumptions!$C16*12),$BJ49/(Assumptions!$C16*12),0)+IF((BU$5-$BK$5)&lt;=(Assumptions!$C16*12),$BK49/(Assumptions!$C16*12),0)+IF((BU$5-$BL$5)&lt;=(Assumptions!$C16*12),$BL49/(Assumptions!$C16*12),0)+IF((BU$5-$BM$5)&lt;=(Assumptions!$C16*12),$BM49/(Assumptions!$C16*12),0)+IF((BU$5-$BN$5)&lt;=(Assumptions!$C16*12),$BN49/(Assumptions!$C16*12),0)+IF((BU$5-$BO$5)&lt;=(Assumptions!$C16*12),$BO49/(Assumptions!$C16*12),0)+IF((BU$5-$BP$5)&lt;=(Assumptions!$C16*12),$BP49/(Assumptions!$C16*12),0)+IF((BU$5-$BQ$5)&lt;=(Assumptions!$C16*12),$BQ49/(Assumptions!$C16*12),0)+IF((BU$5-$BR$5)&lt;=(Assumptions!$C16*12),$BR49/(Assumptions!$C16*12),0)+IF((BU$5-$BS$5)&lt;=(Assumptions!$C16*12),$BS49/(Assumptions!$C16*12),0)+IF((BU$5-$BT$5)&lt;=(Assumptions!$C16*12),$BT49/(Assumptions!$C16*12),0)</f>
        <v>0</v>
      </c>
      <c r="BV61" s="557">
        <f>IF((BV$5-$D$5)&lt;=(Assumptions!$C16*12),$D49/(Assumptions!$C16*12),0)+IF((BV$5-$E$5)&lt;=(Assumptions!$C16*12),$E49/(Assumptions!$C16*12),0)+IF((BV$5-$F$5)&lt;=(Assumptions!$C16*12),$F49/(Assumptions!$C16*12),0)+IF((BV$5-$G$5)&lt;=(Assumptions!$C16*12),$G49/(Assumptions!$C16*12),0)+IF((BV$5-$H$5)&lt;=(Assumptions!$C16*12),$H49/(Assumptions!$C16*12),0)+IF((BV$5-$I$5)&lt;=(Assumptions!$C16*12),$I49/(Assumptions!$C16*12),0)+IF((BV$5-$J$5)&lt;=(Assumptions!$C16*12),$J49/(Assumptions!$C16*12),0)+IF((BV$5-$K$5)&lt;=(Assumptions!$C16*12),$K49/(Assumptions!$C16*12),0)+IF((BV$5-$L$5)&lt;=(Assumptions!$C16*12),$L49/(Assumptions!$C16*12),0)+IF((BV$5-$M$5)&lt;=(Assumptions!$C16*12),$M49/(Assumptions!$C16*12),0)+IF((BV$5-$N$5)&lt;=(Assumptions!$C16*12),$N49/(Assumptions!$C16*12),0)+IF((BV$5-$O$5)&lt;=(Assumptions!$C16*12),$O49/(Assumptions!$C16*12),0)+IF((BV$5-$P$5)&lt;=(Assumptions!$C16*12),$P49/(Assumptions!$C16*12),0)+IF((BV$5-$Q$5)&lt;=(Assumptions!$C16*12),$Q49/(Assumptions!$C16*12),0)+IF((BV$5-$R$5)&lt;=(Assumptions!$C16*12),$R49/(Assumptions!$C16*12),0)+IF((BV$5-$S$5)&lt;=(Assumptions!$C16*12),$S49/(Assumptions!$C16*12),0)+IF((BV$5-$T$5)&lt;=(Assumptions!$C16*12),$T49/(Assumptions!$C16*12),0)+IF((BV$5-$U$5)&lt;=(Assumptions!$C16*12),$U49/(Assumptions!$C16*12),0)+IF((BV$5-$V$5)&lt;=(Assumptions!$C16*12),$V49/(Assumptions!$C16*12),0)+IF((BV$5-$W$5)&lt;=(Assumptions!$C16*12),$W49/(Assumptions!$C16*12),0)+IF((BV$5-$X$5)&lt;=(Assumptions!$C16*12),$X49/(Assumptions!$C16*12),0)+IF((BV$5-$Y$5)&lt;=(Assumptions!$C16*12),$Y49/(Assumptions!$C16*12),0)+IF((BV$5-$Z$5)&lt;=(Assumptions!$C16*12),$Z49/(Assumptions!$C16*12),0)+IF((BV$5-$AA$5)&lt;=(Assumptions!$C16*12),$AA49/(Assumptions!$C16*12),0)+IF((BV$5-$AB$5)&lt;=(Assumptions!$C16*12),$AB49/(Assumptions!$C16*12),0)+IF((BV$5-$AC$5)&lt;=(Assumptions!$C16*12),$AC49/(Assumptions!$C16*12),0)+IF((BV$5-$AD$5)&lt;=(Assumptions!$C16*12),$AD49/(Assumptions!$C16*12),0)+IF((BV$5-$AE$5)&lt;=(Assumptions!$C16*12),$AE49/(Assumptions!$C16*12),0)+IF((BV$5-$AF$5)&lt;=(Assumptions!$C16*12),$AF49/(Assumptions!$C16*12),0)+IF((BV$5-$AG$5)&lt;=(Assumptions!$C16*12),$AG49/(Assumptions!$C16*12),0)+IF((BV$5-$AH$5)&lt;=(Assumptions!$C16*12),$AH49/(Assumptions!$C16*12),0)+IF((BV$5-$AI$5)&lt;=(Assumptions!$C16*12),$AI49/(Assumptions!$C16*12),0)+IF((BV$5-$AJ$5)&lt;=(Assumptions!$C16*12),$AJ49/(Assumptions!$C16*12),0)+IF((BV$5-$AK$5)&lt;=(Assumptions!$C16*12),$AK49/(Assumptions!$C16*12),0)+IF((BV$5-$AL$5)&lt;=(Assumptions!$C16*12),$AL49/(Assumptions!$C16*12),0)+IF((BV$5-$AM$5)&lt;=(Assumptions!$C16*12),$AM49/(Assumptions!$C16*12),0)+IF((BV$5-$AN$5)&lt;=(Assumptions!$C16*12),$AN49/(Assumptions!$C16*12),0)+IF((BV$5-$AO$5)&lt;=(Assumptions!$C16*12),$AO49/(Assumptions!$C16*12),0)+IF((BV$5-$AP$5)&lt;=(Assumptions!$C16*12),$AP49/(Assumptions!$C16*12),0)+IF((BV$5-$AQ$5)&lt;=(Assumptions!$C16*12),$AQ49/(Assumptions!$C16*12),0)+IF((BV$5-$AR$5)&lt;=(Assumptions!$C16*12),$AR49/(Assumptions!$C16*12),0)+IF((BV$5-$AS$5)&lt;=(Assumptions!$C16*12),$AS49/(Assumptions!$C16*12),0)+IF((BV$5-$AT$5)&lt;=(Assumptions!$C16*12),$AT49/(Assumptions!$C16*12),0)+IF((BV$5-$AU$5)&lt;=(Assumptions!$C16*12),$AU49/(Assumptions!$C16*12),0)+IF((BV$5-$AV$5)&lt;=(Assumptions!$C16*12),$AV49/(Assumptions!$C16*12),0)+IF((BV$5-$AW$5)&lt;=(Assumptions!$C16*12),$AW49/(Assumptions!$C16*12),0)+IF((BV$5-$AX$5)&lt;=(Assumptions!$C16*12),$AX49/(Assumptions!$C16*12),0)+IF((BV$5-$AY$5)&lt;=(Assumptions!$C16*12),$AY49/(Assumptions!$C16*12),0)+IF((BV$5-$AZ$5)&lt;=(Assumptions!$C16*12),$AZ49/(Assumptions!$C16*12),0)+IF((BV$5-$BA$5)&lt;=(Assumptions!$C16*12),$BA49/(Assumptions!$C16*12),0)+IF((BV$5-$BB$5)&lt;=(Assumptions!$C16*12),$BB49/(Assumptions!$C16*12),0)+IF((BV$5-$BC$5)&lt;=(Assumptions!$C16*12),$BC49/(Assumptions!$C16*12),0)+IF((BV$5-$BD$5)&lt;=(Assumptions!$C16*12),$BD49/(Assumptions!$C16*12),0)+IF((BV$5-$BE$5)&lt;=(Assumptions!$C16*12),$BE49/(Assumptions!$C16*12),0)+IF((BV$5-$BF$5)&lt;=(Assumptions!$C16*12),$BF49/(Assumptions!$C16*12),0)+IF((BV$5-$BG$5)&lt;=(Assumptions!$C16*12),$BG49/(Assumptions!$C16*12),0)+IF((BV$5-$BH$5)&lt;=(Assumptions!$C16*12),$BH49/(Assumptions!$C16*12),0)+IF((BV$5-$BI$5)&lt;=(Assumptions!$C16*12),$BI49/(Assumptions!$C16*12),0)+IF((BV$5-$BJ$5)&lt;=(Assumptions!$C16*12),$BJ49/(Assumptions!$C16*12),0)+IF((BV$5-$BK$5)&lt;=(Assumptions!$C16*12),$BK49/(Assumptions!$C16*12),0)+IF((BV$5-$BL$5)&lt;=(Assumptions!$C16*12),$BL49/(Assumptions!$C16*12),0)+IF((BV$5-$BM$5)&lt;=(Assumptions!$C16*12),$BM49/(Assumptions!$C16*12),0)+IF((BV$5-$BN$5)&lt;=(Assumptions!$C16*12),$BN49/(Assumptions!$C16*12),0)+IF((BV$5-$BO$5)&lt;=(Assumptions!$C16*12),$BO49/(Assumptions!$C16*12),0)+IF((BV$5-$BP$5)&lt;=(Assumptions!$C16*12),$BP49/(Assumptions!$C16*12),0)+IF((BV$5-$BQ$5)&lt;=(Assumptions!$C16*12),$BQ49/(Assumptions!$C16*12),0)+IF((BV$5-$BR$5)&lt;=(Assumptions!$C16*12),$BR49/(Assumptions!$C16*12),0)+IF((BV$5-$BS$5)&lt;=(Assumptions!$C16*12),$BS49/(Assumptions!$C16*12),0)+IF((BV$5-$BT$5)&lt;=(Assumptions!$C16*12),$BT49/(Assumptions!$C16*12),0)+IF((BV$5-$BU$5)&lt;=(Assumptions!$C16*12),$BU49/(Assumptions!$C16*12),0)</f>
        <v>0</v>
      </c>
      <c r="BW61" s="557">
        <f>IF((BW$5-$D$5)&lt;=(Assumptions!$C16*12),$D49/(Assumptions!$C16*12),0)+IF((BW$5-$E$5)&lt;=(Assumptions!$C16*12),$E49/(Assumptions!$C16*12),0)+IF((BW$5-$F$5)&lt;=(Assumptions!$C16*12),$F49/(Assumptions!$C16*12),0)+IF((BW$5-$G$5)&lt;=(Assumptions!$C16*12),$G49/(Assumptions!$C16*12),0)+IF((BW$5-$H$5)&lt;=(Assumptions!$C16*12),$H49/(Assumptions!$C16*12),0)+IF((BW$5-$I$5)&lt;=(Assumptions!$C16*12),$I49/(Assumptions!$C16*12),0)+IF((BW$5-$J$5)&lt;=(Assumptions!$C16*12),$J49/(Assumptions!$C16*12),0)+IF((BW$5-$K$5)&lt;=(Assumptions!$C16*12),$K49/(Assumptions!$C16*12),0)+IF((BW$5-$L$5)&lt;=(Assumptions!$C16*12),$L49/(Assumptions!$C16*12),0)+IF((BW$5-$M$5)&lt;=(Assumptions!$C16*12),$M49/(Assumptions!$C16*12),0)+IF((BW$5-$N$5)&lt;=(Assumptions!$C16*12),$N49/(Assumptions!$C16*12),0)+IF((BW$5-$O$5)&lt;=(Assumptions!$C16*12),$O49/(Assumptions!$C16*12),0)+IF((BW$5-$P$5)&lt;=(Assumptions!$C16*12),$P49/(Assumptions!$C16*12),0)+IF((BW$5-$Q$5)&lt;=(Assumptions!$C16*12),$Q49/(Assumptions!$C16*12),0)+IF((BW$5-$R$5)&lt;=(Assumptions!$C16*12),$R49/(Assumptions!$C16*12),0)+IF((BW$5-$S$5)&lt;=(Assumptions!$C16*12),$S49/(Assumptions!$C16*12),0)+IF((BW$5-$T$5)&lt;=(Assumptions!$C16*12),$T49/(Assumptions!$C16*12),0)+IF((BW$5-$U$5)&lt;=(Assumptions!$C16*12),$U49/(Assumptions!$C16*12),0)+IF((BW$5-$V$5)&lt;=(Assumptions!$C16*12),$V49/(Assumptions!$C16*12),0)+IF((BW$5-$W$5)&lt;=(Assumptions!$C16*12),$W49/(Assumptions!$C16*12),0)+IF((BW$5-$X$5)&lt;=(Assumptions!$C16*12),$X49/(Assumptions!$C16*12),0)+IF((BW$5-$Y$5)&lt;=(Assumptions!$C16*12),$Y49/(Assumptions!$C16*12),0)+IF((BW$5-$Z$5)&lt;=(Assumptions!$C16*12),$Z49/(Assumptions!$C16*12),0)+IF((BW$5-$AA$5)&lt;=(Assumptions!$C16*12),$AA49/(Assumptions!$C16*12),0)+IF((BW$5-$AB$5)&lt;=(Assumptions!$C16*12),$AB49/(Assumptions!$C16*12),0)+IF((BW$5-$AC$5)&lt;=(Assumptions!$C16*12),$AC49/(Assumptions!$C16*12),0)+IF((BW$5-$AD$5)&lt;=(Assumptions!$C16*12),$AD49/(Assumptions!$C16*12),0)+IF((BW$5-$AE$5)&lt;=(Assumptions!$C16*12),$AE49/(Assumptions!$C16*12),0)+IF((BW$5-$AF$5)&lt;=(Assumptions!$C16*12),$AF49/(Assumptions!$C16*12),0)+IF((BW$5-$AG$5)&lt;=(Assumptions!$C16*12),$AG49/(Assumptions!$C16*12),0)+IF((BW$5-$AH$5)&lt;=(Assumptions!$C16*12),$AH49/(Assumptions!$C16*12),0)+IF((BW$5-$AI$5)&lt;=(Assumptions!$C16*12),$AI49/(Assumptions!$C16*12),0)+IF((BW$5-$AJ$5)&lt;=(Assumptions!$C16*12),$AJ49/(Assumptions!$C16*12),0)+IF((BW$5-$AK$5)&lt;=(Assumptions!$C16*12),$AK49/(Assumptions!$C16*12),0)+IF((BW$5-$AL$5)&lt;=(Assumptions!$C16*12),$AL49/(Assumptions!$C16*12),0)+IF((BW$5-$AM$5)&lt;=(Assumptions!$C16*12),$AM49/(Assumptions!$C16*12),0)+IF((BW$5-$AN$5)&lt;=(Assumptions!$C16*12),$AN49/(Assumptions!$C16*12),0)+IF((BW$5-$AO$5)&lt;=(Assumptions!$C16*12),$AO49/(Assumptions!$C16*12),0)+IF((BW$5-$AP$5)&lt;=(Assumptions!$C16*12),$AP49/(Assumptions!$C16*12),0)+IF((BW$5-$AQ$5)&lt;=(Assumptions!$C16*12),$AQ49/(Assumptions!$C16*12),0)+IF((BW$5-$AR$5)&lt;=(Assumptions!$C16*12),$AR49/(Assumptions!$C16*12),0)+IF((BW$5-$AS$5)&lt;=(Assumptions!$C16*12),$AS49/(Assumptions!$C16*12),0)+IF((BW$5-$AT$5)&lt;=(Assumptions!$C16*12),$AT49/(Assumptions!$C16*12),0)+IF((BW$5-$AU$5)&lt;=(Assumptions!$C16*12),$AU49/(Assumptions!$C16*12),0)+IF((BW$5-$AV$5)&lt;=(Assumptions!$C16*12),$AV49/(Assumptions!$C16*12),0)+IF((BW$5-$AW$5)&lt;=(Assumptions!$C16*12),$AW49/(Assumptions!$C16*12),0)+IF((BW$5-$AX$5)&lt;=(Assumptions!$C16*12),$AX49/(Assumptions!$C16*12),0)+IF((BW$5-$AY$5)&lt;=(Assumptions!$C16*12),$AY49/(Assumptions!$C16*12),0)+IF((BW$5-$AZ$5)&lt;=(Assumptions!$C16*12),$AZ49/(Assumptions!$C16*12),0)+IF((BW$5-$BA$5)&lt;=(Assumptions!$C16*12),$BA49/(Assumptions!$C16*12),0)+IF((BW$5-$BB$5)&lt;=(Assumptions!$C16*12),$BB49/(Assumptions!$C16*12),0)+IF((BW$5-$BC$5)&lt;=(Assumptions!$C16*12),$BC49/(Assumptions!$C16*12),0)+IF((BW$5-$BD$5)&lt;=(Assumptions!$C16*12),$BD49/(Assumptions!$C16*12),0)+IF((BW$5-$BE$5)&lt;=(Assumptions!$C16*12),$BE49/(Assumptions!$C16*12),0)+IF((BW$5-$BF$5)&lt;=(Assumptions!$C16*12),$BF49/(Assumptions!$C16*12),0)+IF((BW$5-$BG$5)&lt;=(Assumptions!$C16*12),$BG49/(Assumptions!$C16*12),0)+IF((BW$5-$BH$5)&lt;=(Assumptions!$C16*12),$BH49/(Assumptions!$C16*12),0)+IF((BW$5-$BI$5)&lt;=(Assumptions!$C16*12),$BI49/(Assumptions!$C16*12),0)+IF((BW$5-$BJ$5)&lt;=(Assumptions!$C16*12),$BJ49/(Assumptions!$C16*12),0)+IF((BW$5-$BK$5)&lt;=(Assumptions!$C16*12),$BK49/(Assumptions!$C16*12),0)+IF((BW$5-$BL$5)&lt;=(Assumptions!$C16*12),$BL49/(Assumptions!$C16*12),0)+IF((BW$5-$BM$5)&lt;=(Assumptions!$C16*12),$BM49/(Assumptions!$C16*12),0)+IF((BW$5-$BN$5)&lt;=(Assumptions!$C16*12),$BN49/(Assumptions!$C16*12),0)+IF((BW$5-$BO$5)&lt;=(Assumptions!$C16*12),$BO49/(Assumptions!$C16*12),0)+IF((BW$5-$BP$5)&lt;=(Assumptions!$C16*12),$BP49/(Assumptions!$C16*12),0)+IF((BW$5-$BQ$5)&lt;=(Assumptions!$C16*12),$BQ49/(Assumptions!$C16*12),0)+IF((BW$5-$BR$5)&lt;=(Assumptions!$C16*12),$BR49/(Assumptions!$C16*12),0)+IF((BW$5-$BS$5)&lt;=(Assumptions!$C16*12),$BS49/(Assumptions!$C16*12),0)+IF((BW$5-$BT$5)&lt;=(Assumptions!$C16*12),$BT49/(Assumptions!$C16*12),0)+IF((BW$5-$BU$5)&lt;=(Assumptions!$C16*12),$BU49/(Assumptions!$C16*12),0)+IF((BW$5-$BV$5)&lt;=(Assumptions!$C16*12),$BV49/(Assumptions!$C16*12),0)</f>
        <v>0</v>
      </c>
      <c r="BX61" s="557">
        <f>IF((BX$5-$D$5)&lt;=(Assumptions!$C16*12),$D49/(Assumptions!$C16*12),0)+IF((BX$5-$E$5)&lt;=(Assumptions!$C16*12),$E49/(Assumptions!$C16*12),0)+IF((BX$5-$F$5)&lt;=(Assumptions!$C16*12),$F49/(Assumptions!$C16*12),0)+IF((BX$5-$G$5)&lt;=(Assumptions!$C16*12),$G49/(Assumptions!$C16*12),0)+IF((BX$5-$H$5)&lt;=(Assumptions!$C16*12),$H49/(Assumptions!$C16*12),0)+IF((BX$5-$I$5)&lt;=(Assumptions!$C16*12),$I49/(Assumptions!$C16*12),0)+IF((BX$5-$J$5)&lt;=(Assumptions!$C16*12),$J49/(Assumptions!$C16*12),0)+IF((BX$5-$K$5)&lt;=(Assumptions!$C16*12),$K49/(Assumptions!$C16*12),0)+IF((BX$5-$L$5)&lt;=(Assumptions!$C16*12),$L49/(Assumptions!$C16*12),0)+IF((BX$5-$M$5)&lt;=(Assumptions!$C16*12),$M49/(Assumptions!$C16*12),0)+IF((BX$5-$N$5)&lt;=(Assumptions!$C16*12),$N49/(Assumptions!$C16*12),0)+IF((BX$5-$O$5)&lt;=(Assumptions!$C16*12),$O49/(Assumptions!$C16*12),0)+IF((BX$5-$P$5)&lt;=(Assumptions!$C16*12),$P49/(Assumptions!$C16*12),0)+IF((BX$5-$Q$5)&lt;=(Assumptions!$C16*12),$Q49/(Assumptions!$C16*12),0)+IF((BX$5-$R$5)&lt;=(Assumptions!$C16*12),$R49/(Assumptions!$C16*12),0)+IF((BX$5-$S$5)&lt;=(Assumptions!$C16*12),$S49/(Assumptions!$C16*12),0)+IF((BX$5-$T$5)&lt;=(Assumptions!$C16*12),$T49/(Assumptions!$C16*12),0)+IF((BX$5-$U$5)&lt;=(Assumptions!$C16*12),$U49/(Assumptions!$C16*12),0)+IF((BX$5-$V$5)&lt;=(Assumptions!$C16*12),$V49/(Assumptions!$C16*12),0)+IF((BX$5-$W$5)&lt;=(Assumptions!$C16*12),$W49/(Assumptions!$C16*12),0)+IF((BX$5-$X$5)&lt;=(Assumptions!$C16*12),$X49/(Assumptions!$C16*12),0)+IF((BX$5-$Y$5)&lt;=(Assumptions!$C16*12),$Y49/(Assumptions!$C16*12),0)+IF((BX$5-$Z$5)&lt;=(Assumptions!$C16*12),$Z49/(Assumptions!$C16*12),0)+IF((BX$5-$AA$5)&lt;=(Assumptions!$C16*12),$AA49/(Assumptions!$C16*12),0)+IF((BX$5-$AB$5)&lt;=(Assumptions!$C16*12),$AB49/(Assumptions!$C16*12),0)+IF((BX$5-$AC$5)&lt;=(Assumptions!$C16*12),$AC49/(Assumptions!$C16*12),0)+IF((BX$5-$AD$5)&lt;=(Assumptions!$C16*12),$AD49/(Assumptions!$C16*12),0)+IF((BX$5-$AE$5)&lt;=(Assumptions!$C16*12),$AE49/(Assumptions!$C16*12),0)+IF((BX$5-$AF$5)&lt;=(Assumptions!$C16*12),$AF49/(Assumptions!$C16*12),0)+IF((BX$5-$AG$5)&lt;=(Assumptions!$C16*12),$AG49/(Assumptions!$C16*12),0)+IF((BX$5-$AH$5)&lt;=(Assumptions!$C16*12),$AH49/(Assumptions!$C16*12),0)+IF((BX$5-$AI$5)&lt;=(Assumptions!$C16*12),$AI49/(Assumptions!$C16*12),0)+IF((BX$5-$AJ$5)&lt;=(Assumptions!$C16*12),$AJ49/(Assumptions!$C16*12),0)+IF((BX$5-$AK$5)&lt;=(Assumptions!$C16*12),$AK49/(Assumptions!$C16*12),0)+IF((BX$5-$AL$5)&lt;=(Assumptions!$C16*12),$AL49/(Assumptions!$C16*12),0)+IF((BX$5-$AM$5)&lt;=(Assumptions!$C16*12),$AM49/(Assumptions!$C16*12),0)+IF((BX$5-$AN$5)&lt;=(Assumptions!$C16*12),$AN49/(Assumptions!$C16*12),0)+IF((BX$5-$AO$5)&lt;=(Assumptions!$C16*12),$AO49/(Assumptions!$C16*12),0)+IF((BX$5-$AP$5)&lt;=(Assumptions!$C16*12),$AP49/(Assumptions!$C16*12),0)+IF((BX$5-$AQ$5)&lt;=(Assumptions!$C16*12),$AQ49/(Assumptions!$C16*12),0)+IF((BX$5-$AR$5)&lt;=(Assumptions!$C16*12),$AR49/(Assumptions!$C16*12),0)+IF((BX$5-$AS$5)&lt;=(Assumptions!$C16*12),$AS49/(Assumptions!$C16*12),0)+IF((BX$5-$AT$5)&lt;=(Assumptions!$C16*12),$AT49/(Assumptions!$C16*12),0)+IF((BX$5-$AU$5)&lt;=(Assumptions!$C16*12),$AU49/(Assumptions!$C16*12),0)+IF((BX$5-$AV$5)&lt;=(Assumptions!$C16*12),$AV49/(Assumptions!$C16*12),0)+IF((BX$5-$AW$5)&lt;=(Assumptions!$C16*12),$AW49/(Assumptions!$C16*12),0)+IF((BX$5-$AX$5)&lt;=(Assumptions!$C16*12),$AX49/(Assumptions!$C16*12),0)+IF((BX$5-$AY$5)&lt;=(Assumptions!$C16*12),$AY49/(Assumptions!$C16*12),0)+IF((BX$5-$AZ$5)&lt;=(Assumptions!$C16*12),$AZ49/(Assumptions!$C16*12),0)+IF((BX$5-$BA$5)&lt;=(Assumptions!$C16*12),$BA49/(Assumptions!$C16*12),0)+IF((BX$5-$BB$5)&lt;=(Assumptions!$C16*12),$BB49/(Assumptions!$C16*12),0)+IF((BX$5-$BC$5)&lt;=(Assumptions!$C16*12),$BC49/(Assumptions!$C16*12),0)+IF((BX$5-$BD$5)&lt;=(Assumptions!$C16*12),$BD49/(Assumptions!$C16*12),0)+IF((BX$5-$BE$5)&lt;=(Assumptions!$C16*12),$BE49/(Assumptions!$C16*12),0)+IF((BX$5-$BF$5)&lt;=(Assumptions!$C16*12),$BF49/(Assumptions!$C16*12),0)+IF((BX$5-$BG$5)&lt;=(Assumptions!$C16*12),$BG49/(Assumptions!$C16*12),0)+IF((BX$5-$BH$5)&lt;=(Assumptions!$C16*12),$BH49/(Assumptions!$C16*12),0)+IF((BX$5-$BI$5)&lt;=(Assumptions!$C16*12),$BI49/(Assumptions!$C16*12),0)+IF((BX$5-$BJ$5)&lt;=(Assumptions!$C16*12),$BJ49/(Assumptions!$C16*12),0)+IF((BX$5-$BK$5)&lt;=(Assumptions!$C16*12),$BK49/(Assumptions!$C16*12),0)+IF((BX$5-$BL$5)&lt;=(Assumptions!$C16*12),$BL49/(Assumptions!$C16*12),0)+IF((BX$5-$BM$5)&lt;=(Assumptions!$C16*12),$BM49/(Assumptions!$C16*12),0)+IF((BX$5-$BN$5)&lt;=(Assumptions!$C16*12),$BN49/(Assumptions!$C16*12),0)+IF((BX$5-$BO$5)&lt;=(Assumptions!$C16*12),$BO49/(Assumptions!$C16*12),0)+IF((BX$5-$BP$5)&lt;=(Assumptions!$C16*12),$BP49/(Assumptions!$C16*12),0)+IF((BX$5-$BQ$5)&lt;=(Assumptions!$C16*12),$BQ49/(Assumptions!$C16*12),0)+IF((BX$5-$BR$5)&lt;=(Assumptions!$C16*12),$BR49/(Assumptions!$C16*12),0)+IF((BX$5-$BS$5)&lt;=(Assumptions!$C16*12),$BS49/(Assumptions!$C16*12),0)+IF((BX$5-$BT$5)&lt;=(Assumptions!$C16*12),$BT49/(Assumptions!$C16*12),0)+IF((BX$5-$BU$5)&lt;=(Assumptions!$C16*12),$BU49/(Assumptions!$C16*12),0)+IF((BX$5-$BV$5)&lt;=(Assumptions!$C16*12),$BV49/(Assumptions!$C16*12),0)+IF((BX$5-$BW$5)&lt;=(Assumptions!$C16*12),$BW49/(Assumptions!$C16*12),0)</f>
        <v>0</v>
      </c>
      <c r="BY61" s="557">
        <f>IF((BY$5-$D$5)&lt;=(Assumptions!$C16*12),$D49/(Assumptions!$C16*12),0)+IF((BY$5-$E$5)&lt;=(Assumptions!$C16*12),$E49/(Assumptions!$C16*12),0)+IF((BY$5-$F$5)&lt;=(Assumptions!$C16*12),$F49/(Assumptions!$C16*12),0)+IF((BY$5-$G$5)&lt;=(Assumptions!$C16*12),$G49/(Assumptions!$C16*12),0)+IF((BY$5-$H$5)&lt;=(Assumptions!$C16*12),$H49/(Assumptions!$C16*12),0)+IF((BY$5-$I$5)&lt;=(Assumptions!$C16*12),$I49/(Assumptions!$C16*12),0)+IF((BY$5-$J$5)&lt;=(Assumptions!$C16*12),$J49/(Assumptions!$C16*12),0)+IF((BY$5-$K$5)&lt;=(Assumptions!$C16*12),$K49/(Assumptions!$C16*12),0)+IF((BY$5-$L$5)&lt;=(Assumptions!$C16*12),$L49/(Assumptions!$C16*12),0)+IF((BY$5-$M$5)&lt;=(Assumptions!$C16*12),$M49/(Assumptions!$C16*12),0)+IF((BY$5-$N$5)&lt;=(Assumptions!$C16*12),$N49/(Assumptions!$C16*12),0)+IF((BY$5-$O$5)&lt;=(Assumptions!$C16*12),$O49/(Assumptions!$C16*12),0)+IF((BY$5-$P$5)&lt;=(Assumptions!$C16*12),$P49/(Assumptions!$C16*12),0)+IF((BY$5-$Q$5)&lt;=(Assumptions!$C16*12),$Q49/(Assumptions!$C16*12),0)+IF((BY$5-$R$5)&lt;=(Assumptions!$C16*12),$R49/(Assumptions!$C16*12),0)+IF((BY$5-$S$5)&lt;=(Assumptions!$C16*12),$S49/(Assumptions!$C16*12),0)+IF((BY$5-$T$5)&lt;=(Assumptions!$C16*12),$T49/(Assumptions!$C16*12),0)+IF((BY$5-$U$5)&lt;=(Assumptions!$C16*12),$U49/(Assumptions!$C16*12),0)+IF((BY$5-$V$5)&lt;=(Assumptions!$C16*12),$V49/(Assumptions!$C16*12),0)+IF((BY$5-$W$5)&lt;=(Assumptions!$C16*12),$W49/(Assumptions!$C16*12),0)+IF((BY$5-$X$5)&lt;=(Assumptions!$C16*12),$X49/(Assumptions!$C16*12),0)+IF((BY$5-$Y$5)&lt;=(Assumptions!$C16*12),$Y49/(Assumptions!$C16*12),0)+IF((BY$5-$Z$5)&lt;=(Assumptions!$C16*12),$Z49/(Assumptions!$C16*12),0)+IF((BY$5-$AA$5)&lt;=(Assumptions!$C16*12),$AA49/(Assumptions!$C16*12),0)+IF((BY$5-$AB$5)&lt;=(Assumptions!$C16*12),$AB49/(Assumptions!$C16*12),0)+IF((BY$5-$AC$5)&lt;=(Assumptions!$C16*12),$AC49/(Assumptions!$C16*12),0)+IF((BY$5-$AD$5)&lt;=(Assumptions!$C16*12),$AD49/(Assumptions!$C16*12),0)+IF((BY$5-$AE$5)&lt;=(Assumptions!$C16*12),$AE49/(Assumptions!$C16*12),0)+IF((BY$5-$AF$5)&lt;=(Assumptions!$C16*12),$AF49/(Assumptions!$C16*12),0)+IF((BY$5-$AG$5)&lt;=(Assumptions!$C16*12),$AG49/(Assumptions!$C16*12),0)+IF((BY$5-$AH$5)&lt;=(Assumptions!$C16*12),$AH49/(Assumptions!$C16*12),0)+IF((BY$5-$AI$5)&lt;=(Assumptions!$C16*12),$AI49/(Assumptions!$C16*12),0)+IF((BY$5-$AJ$5)&lt;=(Assumptions!$C16*12),$AJ49/(Assumptions!$C16*12),0)+IF((BY$5-$AK$5)&lt;=(Assumptions!$C16*12),$AK49/(Assumptions!$C16*12),0)+IF((BY$5-$AL$5)&lt;=(Assumptions!$C16*12),$AL49/(Assumptions!$C16*12),0)+IF((BY$5-$AM$5)&lt;=(Assumptions!$C16*12),$AM49/(Assumptions!$C16*12),0)+IF((BY$5-$AN$5)&lt;=(Assumptions!$C16*12),$AN49/(Assumptions!$C16*12),0)+IF((BY$5-$AO$5)&lt;=(Assumptions!$C16*12),$AO49/(Assumptions!$C16*12),0)+IF((BY$5-$AP$5)&lt;=(Assumptions!$C16*12),$AP49/(Assumptions!$C16*12),0)+IF((BY$5-$AQ$5)&lt;=(Assumptions!$C16*12),$AQ49/(Assumptions!$C16*12),0)+IF((BY$5-$AR$5)&lt;=(Assumptions!$C16*12),$AR49/(Assumptions!$C16*12),0)+IF((BY$5-$AS$5)&lt;=(Assumptions!$C16*12),$AS49/(Assumptions!$C16*12),0)+IF((BY$5-$AT$5)&lt;=(Assumptions!$C16*12),$AT49/(Assumptions!$C16*12),0)+IF((BY$5-$AU$5)&lt;=(Assumptions!$C16*12),$AU49/(Assumptions!$C16*12),0)+IF((BY$5-$AV$5)&lt;=(Assumptions!$C16*12),$AV49/(Assumptions!$C16*12),0)+IF((BY$5-$AW$5)&lt;=(Assumptions!$C16*12),$AW49/(Assumptions!$C16*12),0)+IF((BY$5-$AX$5)&lt;=(Assumptions!$C16*12),$AX49/(Assumptions!$C16*12),0)+IF((BY$5-$AY$5)&lt;=(Assumptions!$C16*12),$AY49/(Assumptions!$C16*12),0)+IF((BY$5-$AZ$5)&lt;=(Assumptions!$C16*12),$AZ49/(Assumptions!$C16*12),0)+IF((BY$5-$BA$5)&lt;=(Assumptions!$C16*12),$BA49/(Assumptions!$C16*12),0)+IF((BY$5-$BB$5)&lt;=(Assumptions!$C16*12),$BB49/(Assumptions!$C16*12),0)+IF((BY$5-$BC$5)&lt;=(Assumptions!$C16*12),$BC49/(Assumptions!$C16*12),0)+IF((BY$5-$BD$5)&lt;=(Assumptions!$C16*12),$BD49/(Assumptions!$C16*12),0)+IF((BY$5-$BE$5)&lt;=(Assumptions!$C16*12),$BE49/(Assumptions!$C16*12),0)+IF((BY$5-$BF$5)&lt;=(Assumptions!$C16*12),$BF49/(Assumptions!$C16*12),0)+IF((BY$5-$BG$5)&lt;=(Assumptions!$C16*12),$BG49/(Assumptions!$C16*12),0)+IF((BY$5-$BH$5)&lt;=(Assumptions!$C16*12),$BH49/(Assumptions!$C16*12),0)+IF((BY$5-$BI$5)&lt;=(Assumptions!$C16*12),$BI49/(Assumptions!$C16*12),0)+IF((BY$5-$BJ$5)&lt;=(Assumptions!$C16*12),$BJ49/(Assumptions!$C16*12),0)+IF((BY$5-$BK$5)&lt;=(Assumptions!$C16*12),$BK49/(Assumptions!$C16*12),0)+IF((BY$5-$BL$5)&lt;=(Assumptions!$C16*12),$BL49/(Assumptions!$C16*12),0)+IF((BY$5-$BM$5)&lt;=(Assumptions!$C16*12),$BM49/(Assumptions!$C16*12),0)+IF((BY$5-$BN$5)&lt;=(Assumptions!$C16*12),$BN49/(Assumptions!$C16*12),0)+IF((BY$5-$BO$5)&lt;=(Assumptions!$C16*12),$BO49/(Assumptions!$C16*12),0)+IF((BY$5-$BP$5)&lt;=(Assumptions!$C16*12),$BP49/(Assumptions!$C16*12),0)+IF((BY$5-$BQ$5)&lt;=(Assumptions!$C16*12),$BQ49/(Assumptions!$C16*12),0)+IF((BY$5-$BR$5)&lt;=(Assumptions!$C16*12),$BR49/(Assumptions!$C16*12),0)+IF((BY$5-$BS$5)&lt;=(Assumptions!$C16*12),$BS49/(Assumptions!$C16*12),0)+IF((BY$5-$BT$5)&lt;=(Assumptions!$C16*12),$BT49/(Assumptions!$C16*12),0)+IF((BY$5-$BU$5)&lt;=(Assumptions!$C16*12),$BU49/(Assumptions!$C16*12),0)+IF((BY$5-$BV$5)&lt;=(Assumptions!$C16*12),$BV49/(Assumptions!$C16*12),0)+IF((BY$5-$BW$5)&lt;=(Assumptions!$C16*12),$BW49/(Assumptions!$C16*12),0)+IF((BY$5-$BX$5)&lt;=(Assumptions!$C16*12),$BX49/(Assumptions!$C16*12),0)</f>
        <v>0</v>
      </c>
      <c r="BZ61" s="557">
        <f>IF((BZ$5-$D$5)&lt;=(Assumptions!$C16*12),$D49/(Assumptions!$C16*12),0)+IF((BZ$5-$E$5)&lt;=(Assumptions!$C16*12),$E49/(Assumptions!$C16*12),0)+IF((BZ$5-$F$5)&lt;=(Assumptions!$C16*12),$F49/(Assumptions!$C16*12),0)+IF((BZ$5-$G$5)&lt;=(Assumptions!$C16*12),$G49/(Assumptions!$C16*12),0)+IF((BZ$5-$H$5)&lt;=(Assumptions!$C16*12),$H49/(Assumptions!$C16*12),0)+IF((BZ$5-$I$5)&lt;=(Assumptions!$C16*12),$I49/(Assumptions!$C16*12),0)+IF((BZ$5-$J$5)&lt;=(Assumptions!$C16*12),$J49/(Assumptions!$C16*12),0)+IF((BZ$5-$K$5)&lt;=(Assumptions!$C16*12),$K49/(Assumptions!$C16*12),0)+IF((BZ$5-$L$5)&lt;=(Assumptions!$C16*12),$L49/(Assumptions!$C16*12),0)+IF((BZ$5-$M$5)&lt;=(Assumptions!$C16*12),$M49/(Assumptions!$C16*12),0)+IF((BZ$5-$N$5)&lt;=(Assumptions!$C16*12),$N49/(Assumptions!$C16*12),0)+IF((BZ$5-$O$5)&lt;=(Assumptions!$C16*12),$O49/(Assumptions!$C16*12),0)+IF((BZ$5-$P$5)&lt;=(Assumptions!$C16*12),$P49/(Assumptions!$C16*12),0)+IF((BZ$5-$Q$5)&lt;=(Assumptions!$C16*12),$Q49/(Assumptions!$C16*12),0)+IF((BZ$5-$R$5)&lt;=(Assumptions!$C16*12),$R49/(Assumptions!$C16*12),0)+IF((BZ$5-$S$5)&lt;=(Assumptions!$C16*12),$S49/(Assumptions!$C16*12),0)+IF((BZ$5-$T$5)&lt;=(Assumptions!$C16*12),$T49/(Assumptions!$C16*12),0)+IF((BZ$5-$U$5)&lt;=(Assumptions!$C16*12),$U49/(Assumptions!$C16*12),0)+IF((BZ$5-$V$5)&lt;=(Assumptions!$C16*12),$V49/(Assumptions!$C16*12),0)+IF((BZ$5-$W$5)&lt;=(Assumptions!$C16*12),$W49/(Assumptions!$C16*12),0)+IF((BZ$5-$X$5)&lt;=(Assumptions!$C16*12),$X49/(Assumptions!$C16*12),0)+IF((BZ$5-$Y$5)&lt;=(Assumptions!$C16*12),$Y49/(Assumptions!$C16*12),0)+IF((BZ$5-$Z$5)&lt;=(Assumptions!$C16*12),$Z49/(Assumptions!$C16*12),0)+IF((BZ$5-$AA$5)&lt;=(Assumptions!$C16*12),$AA49/(Assumptions!$C16*12),0)+IF((BZ$5-$AB$5)&lt;=(Assumptions!$C16*12),$AB49/(Assumptions!$C16*12),0)+IF((BZ$5-$AC$5)&lt;=(Assumptions!$C16*12),$AC49/(Assumptions!$C16*12),0)+IF((BZ$5-$AD$5)&lt;=(Assumptions!$C16*12),$AD49/(Assumptions!$C16*12),0)+IF((BZ$5-$AE$5)&lt;=(Assumptions!$C16*12),$AE49/(Assumptions!$C16*12),0)+IF((BZ$5-$AF$5)&lt;=(Assumptions!$C16*12),$AF49/(Assumptions!$C16*12),0)+IF((BZ$5-$AG$5)&lt;=(Assumptions!$C16*12),$AG49/(Assumptions!$C16*12),0)+IF((BZ$5-$AH$5)&lt;=(Assumptions!$C16*12),$AH49/(Assumptions!$C16*12),0)+IF((BZ$5-$AI$5)&lt;=(Assumptions!$C16*12),$AI49/(Assumptions!$C16*12),0)+IF((BZ$5-$AJ$5)&lt;=(Assumptions!$C16*12),$AJ49/(Assumptions!$C16*12),0)+IF((BZ$5-$AK$5)&lt;=(Assumptions!$C16*12),$AK49/(Assumptions!$C16*12),0)+IF((BZ$5-$AL$5)&lt;=(Assumptions!$C16*12),$AL49/(Assumptions!$C16*12),0)+IF((BZ$5-$AM$5)&lt;=(Assumptions!$C16*12),$AM49/(Assumptions!$C16*12),0)+IF((BZ$5-$AN$5)&lt;=(Assumptions!$C16*12),$AN49/(Assumptions!$C16*12),0)+IF((BZ$5-$AO$5)&lt;=(Assumptions!$C16*12),$AO49/(Assumptions!$C16*12),0)+IF((BZ$5-$AP$5)&lt;=(Assumptions!$C16*12),$AP49/(Assumptions!$C16*12),0)+IF((BZ$5-$AQ$5)&lt;=(Assumptions!$C16*12),$AQ49/(Assumptions!$C16*12),0)+IF((BZ$5-$AR$5)&lt;=(Assumptions!$C16*12),$AR49/(Assumptions!$C16*12),0)+IF((BZ$5-$AS$5)&lt;=(Assumptions!$C16*12),$AS49/(Assumptions!$C16*12),0)+IF((BZ$5-$AT$5)&lt;=(Assumptions!$C16*12),$AT49/(Assumptions!$C16*12),0)+IF((BZ$5-$AU$5)&lt;=(Assumptions!$C16*12),$AU49/(Assumptions!$C16*12),0)+IF((BZ$5-$AV$5)&lt;=(Assumptions!$C16*12),$AV49/(Assumptions!$C16*12),0)+IF((BZ$5-$AW$5)&lt;=(Assumptions!$C16*12),$AW49/(Assumptions!$C16*12),0)+IF((BZ$5-$AX$5)&lt;=(Assumptions!$C16*12),$AX49/(Assumptions!$C16*12),0)+IF((BZ$5-$AY$5)&lt;=(Assumptions!$C16*12),$AY49/(Assumptions!$C16*12),0)+IF((BZ$5-$AZ$5)&lt;=(Assumptions!$C16*12),$AZ49/(Assumptions!$C16*12),0)+IF((BZ$5-$BA$5)&lt;=(Assumptions!$C16*12),$BA49/(Assumptions!$C16*12),0)+IF((BZ$5-$BB$5)&lt;=(Assumptions!$C16*12),$BB49/(Assumptions!$C16*12),0)+IF((BZ$5-$BC$5)&lt;=(Assumptions!$C16*12),$BC49/(Assumptions!$C16*12),0)+IF((BZ$5-$BD$5)&lt;=(Assumptions!$C16*12),$BD49/(Assumptions!$C16*12),0)+IF((BZ$5-$BE$5)&lt;=(Assumptions!$C16*12),$BE49/(Assumptions!$C16*12),0)+IF((BZ$5-$BF$5)&lt;=(Assumptions!$C16*12),$BF49/(Assumptions!$C16*12),0)+IF((BZ$5-$BG$5)&lt;=(Assumptions!$C16*12),$BG49/(Assumptions!$C16*12),0)+IF((BZ$5-$BH$5)&lt;=(Assumptions!$C16*12),$BH49/(Assumptions!$C16*12),0)+IF((BZ$5-$BI$5)&lt;=(Assumptions!$C16*12),$BI49/(Assumptions!$C16*12),0)+IF((BZ$5-$BJ$5)&lt;=(Assumptions!$C16*12),$BJ49/(Assumptions!$C16*12),0)+IF((BZ$5-$BK$5)&lt;=(Assumptions!$C16*12),$BK49/(Assumptions!$C16*12),0)+IF((BZ$5-$BL$5)&lt;=(Assumptions!$C16*12),$BL49/(Assumptions!$C16*12),0)+IF((BZ$5-$BM$5)&lt;=(Assumptions!$C16*12),$BM49/(Assumptions!$C16*12),0)+IF((BZ$5-$BN$5)&lt;=(Assumptions!$C16*12),$BN49/(Assumptions!$C16*12),0)+IF((BZ$5-$BO$5)&lt;=(Assumptions!$C16*12),$BO49/(Assumptions!$C16*12),0)+IF((BZ$5-$BP$5)&lt;=(Assumptions!$C16*12),$BP49/(Assumptions!$C16*12),0)+IF((BZ$5-$BQ$5)&lt;=(Assumptions!$C16*12),$BQ49/(Assumptions!$C16*12),0)+IF((BZ$5-$BR$5)&lt;=(Assumptions!$C16*12),$BR49/(Assumptions!$C16*12),0)+IF((BZ$5-$BS$5)&lt;=(Assumptions!$C16*12),$BS49/(Assumptions!$C16*12),0)+IF((BZ$5-$BT$5)&lt;=(Assumptions!$C16*12),$BT49/(Assumptions!$C16*12),0)+IF((BZ$5-$BU$5)&lt;=(Assumptions!$C16*12),$BU49/(Assumptions!$C16*12),0)+IF((BZ$5-$BV$5)&lt;=(Assumptions!$C16*12),$BV49/(Assumptions!$C16*12),0)+IF((BZ$5-$BW$5)&lt;=(Assumptions!$C16*12),$BW49/(Assumptions!$C16*12),0)+IF((BZ$5-$BX$5)&lt;=(Assumptions!$C16*12),$BX49/(Assumptions!$C16*12),0)+IF((BZ$5-$BY$5)&lt;=(Assumptions!$C16*12),$BY49/(Assumptions!$C16*12),0)</f>
        <v>0</v>
      </c>
      <c r="CA61" s="557">
        <f>IF((CA$5-$D$5)&lt;=(Assumptions!$C16*12),$D49/(Assumptions!$C16*12),0)+IF((CA$5-$E$5)&lt;=(Assumptions!$C16*12),$E49/(Assumptions!$C16*12),0)+IF((CA$5-$F$5)&lt;=(Assumptions!$C16*12),$F49/(Assumptions!$C16*12),0)+IF((CA$5-$G$5)&lt;=(Assumptions!$C16*12),$G49/(Assumptions!$C16*12),0)+IF((CA$5-$H$5)&lt;=(Assumptions!$C16*12),$H49/(Assumptions!$C16*12),0)+IF((CA$5-$I$5)&lt;=(Assumptions!$C16*12),$I49/(Assumptions!$C16*12),0)+IF((CA$5-$J$5)&lt;=(Assumptions!$C16*12),$J49/(Assumptions!$C16*12),0)+IF((CA$5-$K$5)&lt;=(Assumptions!$C16*12),$K49/(Assumptions!$C16*12),0)+IF((CA$5-$L$5)&lt;=(Assumptions!$C16*12),$L49/(Assumptions!$C16*12),0)+IF((CA$5-$M$5)&lt;=(Assumptions!$C16*12),$M49/(Assumptions!$C16*12),0)+IF((CA$5-$N$5)&lt;=(Assumptions!$C16*12),$N49/(Assumptions!$C16*12),0)+IF((CA$5-$O$5)&lt;=(Assumptions!$C16*12),$O49/(Assumptions!$C16*12),0)+IF((CA$5-$P$5)&lt;=(Assumptions!$C16*12),$P49/(Assumptions!$C16*12),0)+IF((CA$5-$Q$5)&lt;=(Assumptions!$C16*12),$Q49/(Assumptions!$C16*12),0)+IF((CA$5-$R$5)&lt;=(Assumptions!$C16*12),$R49/(Assumptions!$C16*12),0)+IF((CA$5-$S$5)&lt;=(Assumptions!$C16*12),$S49/(Assumptions!$C16*12),0)+IF((CA$5-$T$5)&lt;=(Assumptions!$C16*12),$T49/(Assumptions!$C16*12),0)+IF((CA$5-$U$5)&lt;=(Assumptions!$C16*12),$U49/(Assumptions!$C16*12),0)+IF((CA$5-$V$5)&lt;=(Assumptions!$C16*12),$V49/(Assumptions!$C16*12),0)+IF((CA$5-$W$5)&lt;=(Assumptions!$C16*12),$W49/(Assumptions!$C16*12),0)+IF((CA$5-$X$5)&lt;=(Assumptions!$C16*12),$X49/(Assumptions!$C16*12),0)+IF((CA$5-$Y$5)&lt;=(Assumptions!$C16*12),$Y49/(Assumptions!$C16*12),0)+IF((CA$5-$Z$5)&lt;=(Assumptions!$C16*12),$Z49/(Assumptions!$C16*12),0)+IF((CA$5-$AA$5)&lt;=(Assumptions!$C16*12),$AA49/(Assumptions!$C16*12),0)+IF((CA$5-$AB$5)&lt;=(Assumptions!$C16*12),$AB49/(Assumptions!$C16*12),0)+IF((CA$5-$AC$5)&lt;=(Assumptions!$C16*12),$AC49/(Assumptions!$C16*12),0)+IF((CA$5-$AD$5)&lt;=(Assumptions!$C16*12),$AD49/(Assumptions!$C16*12),0)+IF((CA$5-$AE$5)&lt;=(Assumptions!$C16*12),$AE49/(Assumptions!$C16*12),0)+IF((CA$5-$AF$5)&lt;=(Assumptions!$C16*12),$AF49/(Assumptions!$C16*12),0)+IF((CA$5-$AG$5)&lt;=(Assumptions!$C16*12),$AG49/(Assumptions!$C16*12),0)+IF((CA$5-$AH$5)&lt;=(Assumptions!$C16*12),$AH49/(Assumptions!$C16*12),0)+IF((CA$5-$AI$5)&lt;=(Assumptions!$C16*12),$AI49/(Assumptions!$C16*12),0)+IF((CA$5-$AJ$5)&lt;=(Assumptions!$C16*12),$AJ49/(Assumptions!$C16*12),0)+IF((CA$5-$AK$5)&lt;=(Assumptions!$C16*12),$AK49/(Assumptions!$C16*12),0)+IF((CA$5-$AL$5)&lt;=(Assumptions!$C16*12),$AL49/(Assumptions!$C16*12),0)+IF((CA$5-$AM$5)&lt;=(Assumptions!$C16*12),$AM49/(Assumptions!$C16*12),0)+IF((CA$5-$AN$5)&lt;=(Assumptions!$C16*12),$AN49/(Assumptions!$C16*12),0)+IF((CA$5-$AO$5)&lt;=(Assumptions!$C16*12),$AO49/(Assumptions!$C16*12),0)+IF((CA$5-$AP$5)&lt;=(Assumptions!$C16*12),$AP49/(Assumptions!$C16*12),0)+IF((CA$5-$AQ$5)&lt;=(Assumptions!$C16*12),$AQ49/(Assumptions!$C16*12),0)+IF((CA$5-$AR$5)&lt;=(Assumptions!$C16*12),$AR49/(Assumptions!$C16*12),0)+IF((CA$5-$AS$5)&lt;=(Assumptions!$C16*12),$AS49/(Assumptions!$C16*12),0)+IF((CA$5-$AT$5)&lt;=(Assumptions!$C16*12),$AT49/(Assumptions!$C16*12),0)+IF((CA$5-$AU$5)&lt;=(Assumptions!$C16*12),$AU49/(Assumptions!$C16*12),0)+IF((CA$5-$AV$5)&lt;=(Assumptions!$C16*12),$AV49/(Assumptions!$C16*12),0)+IF((CA$5-$AW$5)&lt;=(Assumptions!$C16*12),$AW49/(Assumptions!$C16*12),0)+IF((CA$5-$AX$5)&lt;=(Assumptions!$C16*12),$AX49/(Assumptions!$C16*12),0)+IF((CA$5-$AY$5)&lt;=(Assumptions!$C16*12),$AY49/(Assumptions!$C16*12),0)+IF((CA$5-$AZ$5)&lt;=(Assumptions!$C16*12),$AZ49/(Assumptions!$C16*12),0)+IF((CA$5-$BA$5)&lt;=(Assumptions!$C16*12),$BA49/(Assumptions!$C16*12),0)+IF((CA$5-$BB$5)&lt;=(Assumptions!$C16*12),$BB49/(Assumptions!$C16*12),0)+IF((CA$5-$BC$5)&lt;=(Assumptions!$C16*12),$BC49/(Assumptions!$C16*12),0)+IF((CA$5-$BD$5)&lt;=(Assumptions!$C16*12),$BD49/(Assumptions!$C16*12),0)+IF((CA$5-$BE$5)&lt;=(Assumptions!$C16*12),$BE49/(Assumptions!$C16*12),0)+IF((CA$5-$BF$5)&lt;=(Assumptions!$C16*12),$BF49/(Assumptions!$C16*12),0)+IF((CA$5-$BG$5)&lt;=(Assumptions!$C16*12),$BG49/(Assumptions!$C16*12),0)+IF((CA$5-$BH$5)&lt;=(Assumptions!$C16*12),$BH49/(Assumptions!$C16*12),0)+IF((CA$5-$BI$5)&lt;=(Assumptions!$C16*12),$BI49/(Assumptions!$C16*12),0)+IF((CA$5-$BJ$5)&lt;=(Assumptions!$C16*12),$BJ49/(Assumptions!$C16*12),0)+IF((CA$5-$BK$5)&lt;=(Assumptions!$C16*12),$BK49/(Assumptions!$C16*12),0)+IF((CA$5-$BL$5)&lt;=(Assumptions!$C16*12),$BL49/(Assumptions!$C16*12),0)+IF((CA$5-$BM$5)&lt;=(Assumptions!$C16*12),$BM49/(Assumptions!$C16*12),0)+IF((CA$5-$BN$5)&lt;=(Assumptions!$C16*12),$BN49/(Assumptions!$C16*12),0)+IF((CA$5-$BO$5)&lt;=(Assumptions!$C16*12),$BO49/(Assumptions!$C16*12),0)+IF((CA$5-$BP$5)&lt;=(Assumptions!$C16*12),$BP49/(Assumptions!$C16*12),0)+IF((CA$5-$BQ$5)&lt;=(Assumptions!$C16*12),$BQ49/(Assumptions!$C16*12),0)+IF((CA$5-$BR$5)&lt;=(Assumptions!$C16*12),$BR49/(Assumptions!$C16*12),0)+IF((CA$5-$BS$5)&lt;=(Assumptions!$C16*12),$BS49/(Assumptions!$C16*12),0)+IF((CA$5-$BT$5)&lt;=(Assumptions!$C16*12),$BT49/(Assumptions!$C16*12),0)+IF((CA$5-$BU$5)&lt;=(Assumptions!$C16*12),$BU49/(Assumptions!$C16*12),0)+IF((CA$5-$BV$5)&lt;=(Assumptions!$C16*12),$BV49/(Assumptions!$C16*12),0)+IF((CA$5-$BW$5)&lt;=(Assumptions!$C16*12),$BW49/(Assumptions!$C16*12),0)+IF((CA$5-$BX$5)&lt;=(Assumptions!$C16*12),$BX49/(Assumptions!$C16*12),0)+IF((CA$5-$BY$5)&lt;=(Assumptions!$C16*12),$BY49/(Assumptions!$C16*12),0)+IF((CA$5-$BZ$5)&lt;=(Assumptions!$C16*12),$BZ49/(Assumptions!$C16*12),0)</f>
        <v>0</v>
      </c>
      <c r="CB61" s="557">
        <f>IF((CB$5-$D$5)&lt;=(Assumptions!$C16*12),$D49/(Assumptions!$C16*12),0)+IF((CB$5-$E$5)&lt;=(Assumptions!$C16*12),$E49/(Assumptions!$C16*12),0)+IF((CB$5-$F$5)&lt;=(Assumptions!$C16*12),$F49/(Assumptions!$C16*12),0)+IF((CB$5-$G$5)&lt;=(Assumptions!$C16*12),$G49/(Assumptions!$C16*12),0)+IF((CB$5-$H$5)&lt;=(Assumptions!$C16*12),$H49/(Assumptions!$C16*12),0)+IF((CB$5-$I$5)&lt;=(Assumptions!$C16*12),$I49/(Assumptions!$C16*12),0)+IF((CB$5-$J$5)&lt;=(Assumptions!$C16*12),$J49/(Assumptions!$C16*12),0)+IF((CB$5-$K$5)&lt;=(Assumptions!$C16*12),$K49/(Assumptions!$C16*12),0)+IF((CB$5-$L$5)&lt;=(Assumptions!$C16*12),$L49/(Assumptions!$C16*12),0)+IF((CB$5-$M$5)&lt;=(Assumptions!$C16*12),$M49/(Assumptions!$C16*12),0)+IF((CB$5-$N$5)&lt;=(Assumptions!$C16*12),$N49/(Assumptions!$C16*12),0)+IF((CB$5-$O$5)&lt;=(Assumptions!$C16*12),$O49/(Assumptions!$C16*12),0)+IF((CB$5-$P$5)&lt;=(Assumptions!$C16*12),$P49/(Assumptions!$C16*12),0)+IF((CB$5-$Q$5)&lt;=(Assumptions!$C16*12),$Q49/(Assumptions!$C16*12),0)+IF((CB$5-$R$5)&lt;=(Assumptions!$C16*12),$R49/(Assumptions!$C16*12),0)+IF((CB$5-$S$5)&lt;=(Assumptions!$C16*12),$S49/(Assumptions!$C16*12),0)+IF((CB$5-$T$5)&lt;=(Assumptions!$C16*12),$T49/(Assumptions!$C16*12),0)+IF((CB$5-$U$5)&lt;=(Assumptions!$C16*12),$U49/(Assumptions!$C16*12),0)+IF((CB$5-$V$5)&lt;=(Assumptions!$C16*12),$V49/(Assumptions!$C16*12),0)+IF((CB$5-$W$5)&lt;=(Assumptions!$C16*12),$W49/(Assumptions!$C16*12),0)+IF((CB$5-$X$5)&lt;=(Assumptions!$C16*12),$X49/(Assumptions!$C16*12),0)+IF((CB$5-$Y$5)&lt;=(Assumptions!$C16*12),$Y49/(Assumptions!$C16*12),0)+IF((CB$5-$Z$5)&lt;=(Assumptions!$C16*12),$Z49/(Assumptions!$C16*12),0)+IF((CB$5-$AA$5)&lt;=(Assumptions!$C16*12),$AA49/(Assumptions!$C16*12),0)+IF((CB$5-$AB$5)&lt;=(Assumptions!$C16*12),$AB49/(Assumptions!$C16*12),0)+IF((CB$5-$AC$5)&lt;=(Assumptions!$C16*12),$AC49/(Assumptions!$C16*12),0)+IF((CB$5-$AD$5)&lt;=(Assumptions!$C16*12),$AD49/(Assumptions!$C16*12),0)+IF((CB$5-$AE$5)&lt;=(Assumptions!$C16*12),$AE49/(Assumptions!$C16*12),0)+IF((CB$5-$AF$5)&lt;=(Assumptions!$C16*12),$AF49/(Assumptions!$C16*12),0)+IF((CB$5-$AG$5)&lt;=(Assumptions!$C16*12),$AG49/(Assumptions!$C16*12),0)+IF((CB$5-$AH$5)&lt;=(Assumptions!$C16*12),$AH49/(Assumptions!$C16*12),0)+IF((CB$5-$AI$5)&lt;=(Assumptions!$C16*12),$AI49/(Assumptions!$C16*12),0)+IF((CB$5-$AJ$5)&lt;=(Assumptions!$C16*12),$AJ49/(Assumptions!$C16*12),0)+IF((CB$5-$AK$5)&lt;=(Assumptions!$C16*12),$AK49/(Assumptions!$C16*12),0)+IF((CB$5-$AL$5)&lt;=(Assumptions!$C16*12),$AL49/(Assumptions!$C16*12),0)+IF((CB$5-$AM$5)&lt;=(Assumptions!$C16*12),$AM49/(Assumptions!$C16*12),0)+IF((CB$5-$AN$5)&lt;=(Assumptions!$C16*12),$AN49/(Assumptions!$C16*12),0)+IF((CB$5-$AO$5)&lt;=(Assumptions!$C16*12),$AO49/(Assumptions!$C16*12),0)+IF((CB$5-$AP$5)&lt;=(Assumptions!$C16*12),$AP49/(Assumptions!$C16*12),0)+IF((CB$5-$AQ$5)&lt;=(Assumptions!$C16*12),$AQ49/(Assumptions!$C16*12),0)+IF((CB$5-$AR$5)&lt;=(Assumptions!$C16*12),$AR49/(Assumptions!$C16*12),0)+IF((CB$5-$AS$5)&lt;=(Assumptions!$C16*12),$AS49/(Assumptions!$C16*12),0)+IF((CB$5-$AT$5)&lt;=(Assumptions!$C16*12),$AT49/(Assumptions!$C16*12),0)+IF((CB$5-$AU$5)&lt;=(Assumptions!$C16*12),$AU49/(Assumptions!$C16*12),0)+IF((CB$5-$AV$5)&lt;=(Assumptions!$C16*12),$AV49/(Assumptions!$C16*12),0)+IF((CB$5-$AW$5)&lt;=(Assumptions!$C16*12),$AW49/(Assumptions!$C16*12),0)+IF((CB$5-$AX$5)&lt;=(Assumptions!$C16*12),$AX49/(Assumptions!$C16*12),0)+IF((CB$5-$AY$5)&lt;=(Assumptions!$C16*12),$AY49/(Assumptions!$C16*12),0)+IF((CB$5-$AZ$5)&lt;=(Assumptions!$C16*12),$AZ49/(Assumptions!$C16*12),0)+IF((CB$5-$BA$5)&lt;=(Assumptions!$C16*12),$BA49/(Assumptions!$C16*12),0)+IF((CB$5-$BB$5)&lt;=(Assumptions!$C16*12),$BB49/(Assumptions!$C16*12),0)+IF((CB$5-$BC$5)&lt;=(Assumptions!$C16*12),$BC49/(Assumptions!$C16*12),0)+IF((CB$5-$BD$5)&lt;=(Assumptions!$C16*12),$BD49/(Assumptions!$C16*12),0)+IF((CB$5-$BE$5)&lt;=(Assumptions!$C16*12),$BE49/(Assumptions!$C16*12),0)+IF((CB$5-$BF$5)&lt;=(Assumptions!$C16*12),$BF49/(Assumptions!$C16*12),0)+IF((CB$5-$BG$5)&lt;=(Assumptions!$C16*12),$BG49/(Assumptions!$C16*12),0)+IF((CB$5-$BH$5)&lt;=(Assumptions!$C16*12),$BH49/(Assumptions!$C16*12),0)+IF((CB$5-$BI$5)&lt;=(Assumptions!$C16*12),$BI49/(Assumptions!$C16*12),0)+IF((CB$5-$BJ$5)&lt;=(Assumptions!$C16*12),$BJ49/(Assumptions!$C16*12),0)+IF((CB$5-$BK$5)&lt;=(Assumptions!$C16*12),$BK49/(Assumptions!$C16*12),0)+IF((CB$5-$BL$5)&lt;=(Assumptions!$C16*12),$BL49/(Assumptions!$C16*12),0)+IF((CB$5-$BM$5)&lt;=(Assumptions!$C16*12),$BM49/(Assumptions!$C16*12),0)+IF((CB$5-$BN$5)&lt;=(Assumptions!$C16*12),$BN49/(Assumptions!$C16*12),0)+IF((CB$5-$BO$5)&lt;=(Assumptions!$C16*12),$BO49/(Assumptions!$C16*12),0)+IF((CB$5-$BP$5)&lt;=(Assumptions!$C16*12),$BP49/(Assumptions!$C16*12),0)+IF((CB$5-$BQ$5)&lt;=(Assumptions!$C16*12),$BQ49/(Assumptions!$C16*12),0)+IF((CB$5-$BR$5)&lt;=(Assumptions!$C16*12),$BR49/(Assumptions!$C16*12),0)+IF((CB$5-$BS$5)&lt;=(Assumptions!$C16*12),$BS49/(Assumptions!$C16*12),0)+IF((CB$5-$BT$5)&lt;=(Assumptions!$C16*12),$BT49/(Assumptions!$C16*12),0)+IF((CB$5-$BU$5)&lt;=(Assumptions!$C16*12),$BU49/(Assumptions!$C16*12),0)+IF((CB$5-$BV$5)&lt;=(Assumptions!$C16*12),$BV49/(Assumptions!$C16*12),0)+IF((CB$5-$BW$5)&lt;=(Assumptions!$C16*12),$BW49/(Assumptions!$C16*12),0)+IF((CB$5-$BX$5)&lt;=(Assumptions!$C16*12),$BX49/(Assumptions!$C16*12),0)+IF((CB$5-$BY$5)&lt;=(Assumptions!$C16*12),$BY49/(Assumptions!$C16*12),0)+IF((CB$5-$BZ$5)&lt;=(Assumptions!$C16*12),$BZ49/(Assumptions!$C16*12),0)+IF((CB$5-$CA$5)&lt;=(Assumptions!$C16*12),$CA49/(Assumptions!$C16*12),0)</f>
        <v>0</v>
      </c>
      <c r="CC61" s="557">
        <f>IF((CC$5-$D$5)&lt;=(Assumptions!$C16*12),$D49/(Assumptions!$C16*12),0)+IF((CC$5-$E$5)&lt;=(Assumptions!$C16*12),$E49/(Assumptions!$C16*12),0)+IF((CC$5-$F$5)&lt;=(Assumptions!$C16*12),$F49/(Assumptions!$C16*12),0)+IF((CC$5-$G$5)&lt;=(Assumptions!$C16*12),$G49/(Assumptions!$C16*12),0)+IF((CC$5-$H$5)&lt;=(Assumptions!$C16*12),$H49/(Assumptions!$C16*12),0)+IF((CC$5-$I$5)&lt;=(Assumptions!$C16*12),$I49/(Assumptions!$C16*12),0)+IF((CC$5-$J$5)&lt;=(Assumptions!$C16*12),$J49/(Assumptions!$C16*12),0)+IF((CC$5-$K$5)&lt;=(Assumptions!$C16*12),$K49/(Assumptions!$C16*12),0)+IF((CC$5-$L$5)&lt;=(Assumptions!$C16*12),$L49/(Assumptions!$C16*12),0)+IF((CC$5-$M$5)&lt;=(Assumptions!$C16*12),$M49/(Assumptions!$C16*12),0)+IF((CC$5-$N$5)&lt;=(Assumptions!$C16*12),$N49/(Assumptions!$C16*12),0)+IF((CC$5-$O$5)&lt;=(Assumptions!$C16*12),$O49/(Assumptions!$C16*12),0)+IF((CC$5-$P$5)&lt;=(Assumptions!$C16*12),$P49/(Assumptions!$C16*12),0)+IF((CC$5-$Q$5)&lt;=(Assumptions!$C16*12),$Q49/(Assumptions!$C16*12),0)+IF((CC$5-$R$5)&lt;=(Assumptions!$C16*12),$R49/(Assumptions!$C16*12),0)+IF((CC$5-$S$5)&lt;=(Assumptions!$C16*12),$S49/(Assumptions!$C16*12),0)+IF((CC$5-$T$5)&lt;=(Assumptions!$C16*12),$T49/(Assumptions!$C16*12),0)+IF((CC$5-$U$5)&lt;=(Assumptions!$C16*12),$U49/(Assumptions!$C16*12),0)+IF((CC$5-$V$5)&lt;=(Assumptions!$C16*12),$V49/(Assumptions!$C16*12),0)+IF((CC$5-$W$5)&lt;=(Assumptions!$C16*12),$W49/(Assumptions!$C16*12),0)+IF((CC$5-$X$5)&lt;=(Assumptions!$C16*12),$X49/(Assumptions!$C16*12),0)+IF((CC$5-$Y$5)&lt;=(Assumptions!$C16*12),$Y49/(Assumptions!$C16*12),0)+IF((CC$5-$Z$5)&lt;=(Assumptions!$C16*12),$Z49/(Assumptions!$C16*12),0)+IF((CC$5-$AA$5)&lt;=(Assumptions!$C16*12),$AA49/(Assumptions!$C16*12),0)+IF((CC$5-$AB$5)&lt;=(Assumptions!$C16*12),$AB49/(Assumptions!$C16*12),0)+IF((CC$5-$AC$5)&lt;=(Assumptions!$C16*12),$AC49/(Assumptions!$C16*12),0)+IF((CC$5-$AD$5)&lt;=(Assumptions!$C16*12),$AD49/(Assumptions!$C16*12),0)+IF((CC$5-$AE$5)&lt;=(Assumptions!$C16*12),$AE49/(Assumptions!$C16*12),0)+IF((CC$5-$AF$5)&lt;=(Assumptions!$C16*12),$AF49/(Assumptions!$C16*12),0)+IF((CC$5-$AG$5)&lt;=(Assumptions!$C16*12),$AG49/(Assumptions!$C16*12),0)+IF((CC$5-$AH$5)&lt;=(Assumptions!$C16*12),$AH49/(Assumptions!$C16*12),0)+IF((CC$5-$AI$5)&lt;=(Assumptions!$C16*12),$AI49/(Assumptions!$C16*12),0)+IF((CC$5-$AJ$5)&lt;=(Assumptions!$C16*12),$AJ49/(Assumptions!$C16*12),0)+IF((CC$5-$AK$5)&lt;=(Assumptions!$C16*12),$AK49/(Assumptions!$C16*12),0)+IF((CC$5-$AL$5)&lt;=(Assumptions!$C16*12),$AL49/(Assumptions!$C16*12),0)+IF((CC$5-$AM$5)&lt;=(Assumptions!$C16*12),$AM49/(Assumptions!$C16*12),0)+IF((CC$5-$AN$5)&lt;=(Assumptions!$C16*12),$AN49/(Assumptions!$C16*12),0)+IF((CC$5-$AO$5)&lt;=(Assumptions!$C16*12),$AO49/(Assumptions!$C16*12),0)+IF((CC$5-$AP$5)&lt;=(Assumptions!$C16*12),$AP49/(Assumptions!$C16*12),0)+IF((CC$5-$AQ$5)&lt;=(Assumptions!$C16*12),$AQ49/(Assumptions!$C16*12),0)+IF((CC$5-$AR$5)&lt;=(Assumptions!$C16*12),$AR49/(Assumptions!$C16*12),0)+IF((CC$5-$AS$5)&lt;=(Assumptions!$C16*12),$AS49/(Assumptions!$C16*12),0)+IF((CC$5-$AT$5)&lt;=(Assumptions!$C16*12),$AT49/(Assumptions!$C16*12),0)+IF((CC$5-$AU$5)&lt;=(Assumptions!$C16*12),$AU49/(Assumptions!$C16*12),0)+IF((CC$5-$AV$5)&lt;=(Assumptions!$C16*12),$AV49/(Assumptions!$C16*12),0)+IF((CC$5-$AW$5)&lt;=(Assumptions!$C16*12),$AW49/(Assumptions!$C16*12),0)+IF((CC$5-$AX$5)&lt;=(Assumptions!$C16*12),$AX49/(Assumptions!$C16*12),0)+IF((CC$5-$AY$5)&lt;=(Assumptions!$C16*12),$AY49/(Assumptions!$C16*12),0)+IF((CC$5-$AZ$5)&lt;=(Assumptions!$C16*12),$AZ49/(Assumptions!$C16*12),0)+IF((CC$5-$BA$5)&lt;=(Assumptions!$C16*12),$BA49/(Assumptions!$C16*12),0)+IF((CC$5-$BB$5)&lt;=(Assumptions!$C16*12),$BB49/(Assumptions!$C16*12),0)+IF((CC$5-$BC$5)&lt;=(Assumptions!$C16*12),$BC49/(Assumptions!$C16*12),0)+IF((CC$5-$BD$5)&lt;=(Assumptions!$C16*12),$BD49/(Assumptions!$C16*12),0)+IF((CC$5-$BE$5)&lt;=(Assumptions!$C16*12),$BE49/(Assumptions!$C16*12),0)+IF((CC$5-$BF$5)&lt;=(Assumptions!$C16*12),$BF49/(Assumptions!$C16*12),0)+IF((CC$5-$BG$5)&lt;=(Assumptions!$C16*12),$BG49/(Assumptions!$C16*12),0)+IF((CC$5-$BH$5)&lt;=(Assumptions!$C16*12),$BH49/(Assumptions!$C16*12),0)+IF((CC$5-$BI$5)&lt;=(Assumptions!$C16*12),$BI49/(Assumptions!$C16*12),0)+IF((CC$5-$BJ$5)&lt;=(Assumptions!$C16*12),$BJ49/(Assumptions!$C16*12),0)+IF((CC$5-$BK$5)&lt;=(Assumptions!$C16*12),$BK49/(Assumptions!$C16*12),0)+IF((CC$5-$BL$5)&lt;=(Assumptions!$C16*12),$BL49/(Assumptions!$C16*12),0)+IF((CC$5-$BM$5)&lt;=(Assumptions!$C16*12),$BM49/(Assumptions!$C16*12),0)+IF((CC$5-$BN$5)&lt;=(Assumptions!$C16*12),$BN49/(Assumptions!$C16*12),0)+IF((CC$5-$BO$5)&lt;=(Assumptions!$C16*12),$BO49/(Assumptions!$C16*12),0)+IF((CC$5-$BP$5)&lt;=(Assumptions!$C16*12),$BP49/(Assumptions!$C16*12),0)+IF((CC$5-$BQ$5)&lt;=(Assumptions!$C16*12),$BQ49/(Assumptions!$C16*12),0)+IF((CC$5-$BR$5)&lt;=(Assumptions!$C16*12),$BR49/(Assumptions!$C16*12),0)+IF((CC$5-$BS$5)&lt;=(Assumptions!$C16*12),$BS49/(Assumptions!$C16*12),0)+IF((CC$5-$BT$5)&lt;=(Assumptions!$C16*12),$BT49/(Assumptions!$C16*12),0)+IF((CC$5-$BU$5)&lt;=(Assumptions!$C16*12),$BU49/(Assumptions!$C16*12),0)+IF((CC$5-$BV$5)&lt;=(Assumptions!$C16*12),$BV49/(Assumptions!$C16*12),0)+IF((CC$5-$BW$5)&lt;=(Assumptions!$C16*12),$BW49/(Assumptions!$C16*12),0)+IF((CC$5-$BX$5)&lt;=(Assumptions!$C16*12),$BX49/(Assumptions!$C16*12),0)+IF((CC$5-$BY$5)&lt;=(Assumptions!$C16*12),$BY49/(Assumptions!$C16*12),0)+IF((CC$5-$BZ$5)&lt;=(Assumptions!$C16*12),$BZ49/(Assumptions!$C16*12),0)+IF((CC$5-$CA$5)&lt;=(Assumptions!$C16*12),$CA49/(Assumptions!$C16*12),0)+IF((CC$5-$CB$5)&lt;=(Assumptions!$C16*12),$CB49/(Assumptions!$C16*12),0)</f>
        <v>0</v>
      </c>
      <c r="CD61" s="557">
        <f>IF((CD$5-$D$5)&lt;=(Assumptions!$C16*12),$D49/(Assumptions!$C16*12),0)+IF((CD$5-$E$5)&lt;=(Assumptions!$C16*12),$E49/(Assumptions!$C16*12),0)+IF((CD$5-$F$5)&lt;=(Assumptions!$C16*12),$F49/(Assumptions!$C16*12),0)+IF((CD$5-$G$5)&lt;=(Assumptions!$C16*12),$G49/(Assumptions!$C16*12),0)+IF((CD$5-$H$5)&lt;=(Assumptions!$C16*12),$H49/(Assumptions!$C16*12),0)+IF((CD$5-$I$5)&lt;=(Assumptions!$C16*12),$I49/(Assumptions!$C16*12),0)+IF((CD$5-$J$5)&lt;=(Assumptions!$C16*12),$J49/(Assumptions!$C16*12),0)+IF((CD$5-$K$5)&lt;=(Assumptions!$C16*12),$K49/(Assumptions!$C16*12),0)+IF((CD$5-$L$5)&lt;=(Assumptions!$C16*12),$L49/(Assumptions!$C16*12),0)+IF((CD$5-$M$5)&lt;=(Assumptions!$C16*12),$M49/(Assumptions!$C16*12),0)+IF((CD$5-$N$5)&lt;=(Assumptions!$C16*12),$N49/(Assumptions!$C16*12),0)+IF((CD$5-$O$5)&lt;=(Assumptions!$C16*12),$O49/(Assumptions!$C16*12),0)+IF((CD$5-$P$5)&lt;=(Assumptions!$C16*12),$P49/(Assumptions!$C16*12),0)+IF((CD$5-$Q$5)&lt;=(Assumptions!$C16*12),$Q49/(Assumptions!$C16*12),0)+IF((CD$5-$R$5)&lt;=(Assumptions!$C16*12),$R49/(Assumptions!$C16*12),0)+IF((CD$5-$S$5)&lt;=(Assumptions!$C16*12),$S49/(Assumptions!$C16*12),0)+IF((CD$5-$T$5)&lt;=(Assumptions!$C16*12),$T49/(Assumptions!$C16*12),0)+IF((CD$5-$U$5)&lt;=(Assumptions!$C16*12),$U49/(Assumptions!$C16*12),0)+IF((CD$5-$V$5)&lt;=(Assumptions!$C16*12),$V49/(Assumptions!$C16*12),0)+IF((CD$5-$W$5)&lt;=(Assumptions!$C16*12),$W49/(Assumptions!$C16*12),0)+IF((CD$5-$X$5)&lt;=(Assumptions!$C16*12),$X49/(Assumptions!$C16*12),0)+IF((CD$5-$Y$5)&lt;=(Assumptions!$C16*12),$Y49/(Assumptions!$C16*12),0)+IF((CD$5-$Z$5)&lt;=(Assumptions!$C16*12),$Z49/(Assumptions!$C16*12),0)+IF((CD$5-$AA$5)&lt;=(Assumptions!$C16*12),$AA49/(Assumptions!$C16*12),0)+IF((CD$5-$AB$5)&lt;=(Assumptions!$C16*12),$AB49/(Assumptions!$C16*12),0)+IF((CD$5-$AC$5)&lt;=(Assumptions!$C16*12),$AC49/(Assumptions!$C16*12),0)+IF((CD$5-$AD$5)&lt;=(Assumptions!$C16*12),$AD49/(Assumptions!$C16*12),0)+IF((CD$5-$AE$5)&lt;=(Assumptions!$C16*12),$AE49/(Assumptions!$C16*12),0)+IF((CD$5-$AF$5)&lt;=(Assumptions!$C16*12),$AF49/(Assumptions!$C16*12),0)+IF((CD$5-$AG$5)&lt;=(Assumptions!$C16*12),$AG49/(Assumptions!$C16*12),0)+IF((CD$5-$AH$5)&lt;=(Assumptions!$C16*12),$AH49/(Assumptions!$C16*12),0)+IF((CD$5-$AI$5)&lt;=(Assumptions!$C16*12),$AI49/(Assumptions!$C16*12),0)+IF((CD$5-$AJ$5)&lt;=(Assumptions!$C16*12),$AJ49/(Assumptions!$C16*12),0)+IF((CD$5-$AK$5)&lt;=(Assumptions!$C16*12),$AK49/(Assumptions!$C16*12),0)+IF((CD$5-$AL$5)&lt;=(Assumptions!$C16*12),$AL49/(Assumptions!$C16*12),0)+IF((CD$5-$AM$5)&lt;=(Assumptions!$C16*12),$AM49/(Assumptions!$C16*12),0)+IF((CD$5-$AN$5)&lt;=(Assumptions!$C16*12),$AN49/(Assumptions!$C16*12),0)+IF((CD$5-$AO$5)&lt;=(Assumptions!$C16*12),$AO49/(Assumptions!$C16*12),0)+IF((CD$5-$AP$5)&lt;=(Assumptions!$C16*12),$AP49/(Assumptions!$C16*12),0)+IF((CD$5-$AQ$5)&lt;=(Assumptions!$C16*12),$AQ49/(Assumptions!$C16*12),0)+IF((CD$5-$AR$5)&lt;=(Assumptions!$C16*12),$AR49/(Assumptions!$C16*12),0)+IF((CD$5-$AS$5)&lt;=(Assumptions!$C16*12),$AS49/(Assumptions!$C16*12),0)+IF((CD$5-$AT$5)&lt;=(Assumptions!$C16*12),$AT49/(Assumptions!$C16*12),0)+IF((CD$5-$AU$5)&lt;=(Assumptions!$C16*12),$AU49/(Assumptions!$C16*12),0)+IF((CD$5-$AV$5)&lt;=(Assumptions!$C16*12),$AV49/(Assumptions!$C16*12),0)+IF((CD$5-$AW$5)&lt;=(Assumptions!$C16*12),$AW49/(Assumptions!$C16*12),0)+IF((CD$5-$AX$5)&lt;=(Assumptions!$C16*12),$AX49/(Assumptions!$C16*12),0)+IF((CD$5-$AY$5)&lt;=(Assumptions!$C16*12),$AY49/(Assumptions!$C16*12),0)+IF((CD$5-$AZ$5)&lt;=(Assumptions!$C16*12),$AZ49/(Assumptions!$C16*12),0)+IF((CD$5-$BA$5)&lt;=(Assumptions!$C16*12),$BA49/(Assumptions!$C16*12),0)+IF((CD$5-$BB$5)&lt;=(Assumptions!$C16*12),$BB49/(Assumptions!$C16*12),0)+IF((CD$5-$BC$5)&lt;=(Assumptions!$C16*12),$BC49/(Assumptions!$C16*12),0)+IF((CD$5-$BD$5)&lt;=(Assumptions!$C16*12),$BD49/(Assumptions!$C16*12),0)+IF((CD$5-$BE$5)&lt;=(Assumptions!$C16*12),$BE49/(Assumptions!$C16*12),0)+IF((CD$5-$BF$5)&lt;=(Assumptions!$C16*12),$BF49/(Assumptions!$C16*12),0)+IF((CD$5-$BG$5)&lt;=(Assumptions!$C16*12),$BG49/(Assumptions!$C16*12),0)+IF((CD$5-$BH$5)&lt;=(Assumptions!$C16*12),$BH49/(Assumptions!$C16*12),0)+IF((CD$5-$BI$5)&lt;=(Assumptions!$C16*12),$BI49/(Assumptions!$C16*12),0)+IF((CD$5-$BJ$5)&lt;=(Assumptions!$C16*12),$BJ49/(Assumptions!$C16*12),0)+IF((CD$5-$BK$5)&lt;=(Assumptions!$C16*12),$BK49/(Assumptions!$C16*12),0)+IF((CD$5-$BL$5)&lt;=(Assumptions!$C16*12),$BL49/(Assumptions!$C16*12),0)+IF((CD$5-$BM$5)&lt;=(Assumptions!$C16*12),$BM49/(Assumptions!$C16*12),0)+IF((CD$5-$BN$5)&lt;=(Assumptions!$C16*12),$BN49/(Assumptions!$C16*12),0)+IF((CD$5-$BO$5)&lt;=(Assumptions!$C16*12),$BO49/(Assumptions!$C16*12),0)+IF((CD$5-$BP$5)&lt;=(Assumptions!$C16*12),$BP49/(Assumptions!$C16*12),0)+IF((CD$5-$BQ$5)&lt;=(Assumptions!$C16*12),$BQ49/(Assumptions!$C16*12),0)+IF((CD$5-$BR$5)&lt;=(Assumptions!$C16*12),$BR49/(Assumptions!$C16*12),0)+IF((CD$5-$BS$5)&lt;=(Assumptions!$C16*12),$BS49/(Assumptions!$C16*12),0)+IF((CD$5-$BT$5)&lt;=(Assumptions!$C16*12),$BT49/(Assumptions!$C16*12),0)+IF((CD$5-$BU$5)&lt;=(Assumptions!$C16*12),$BU49/(Assumptions!$C16*12),0)+IF((CD$5-$BV$5)&lt;=(Assumptions!$C16*12),$BV49/(Assumptions!$C16*12),0)+IF((CD$5-$BW$5)&lt;=(Assumptions!$C16*12),$BW49/(Assumptions!$C16*12),0)+IF((CD$5-$BX$5)&lt;=(Assumptions!$C16*12),$BX49/(Assumptions!$C16*12),0)+IF((CD$5-$BY$5)&lt;=(Assumptions!$C16*12),$BY49/(Assumptions!$C16*12),0)+IF((CD$5-$BZ$5)&lt;=(Assumptions!$C16*12),$BZ49/(Assumptions!$C16*12),0)+IF((CD$5-$CA$5)&lt;=(Assumptions!$C16*12),$CA49/(Assumptions!$C16*12),0)+IF((CD$5-$CB$5)&lt;=(Assumptions!$C16*12),$CB49/(Assumptions!$C16*12),0)+IF((CD$5-$CC$5)&lt;=(Assumptions!$C16*12),$CC49/(Assumptions!$C16*12),0)</f>
        <v>0</v>
      </c>
      <c r="CE61" s="557">
        <f>IF((CE$5-$D$5)&lt;=(Assumptions!$C16*12),$D49/(Assumptions!$C16*12),0)+IF((CE$5-$E$5)&lt;=(Assumptions!$C16*12),$E49/(Assumptions!$C16*12),0)+IF((CE$5-$F$5)&lt;=(Assumptions!$C16*12),$F49/(Assumptions!$C16*12),0)+IF((CE$5-$G$5)&lt;=(Assumptions!$C16*12),$G49/(Assumptions!$C16*12),0)+IF((CE$5-$H$5)&lt;=(Assumptions!$C16*12),$H49/(Assumptions!$C16*12),0)+IF((CE$5-$I$5)&lt;=(Assumptions!$C16*12),$I49/(Assumptions!$C16*12),0)+IF((CE$5-$J$5)&lt;=(Assumptions!$C16*12),$J49/(Assumptions!$C16*12),0)+IF((CE$5-$K$5)&lt;=(Assumptions!$C16*12),$K49/(Assumptions!$C16*12),0)+IF((CE$5-$L$5)&lt;=(Assumptions!$C16*12),$L49/(Assumptions!$C16*12),0)+IF((CE$5-$M$5)&lt;=(Assumptions!$C16*12),$M49/(Assumptions!$C16*12),0)+IF((CE$5-$N$5)&lt;=(Assumptions!$C16*12),$N49/(Assumptions!$C16*12),0)+IF((CE$5-$O$5)&lt;=(Assumptions!$C16*12),$O49/(Assumptions!$C16*12),0)+IF((CE$5-$P$5)&lt;=(Assumptions!$C16*12),$P49/(Assumptions!$C16*12),0)+IF((CE$5-$Q$5)&lt;=(Assumptions!$C16*12),$Q49/(Assumptions!$C16*12),0)+IF((CE$5-$R$5)&lt;=(Assumptions!$C16*12),$R49/(Assumptions!$C16*12),0)+IF((CE$5-$S$5)&lt;=(Assumptions!$C16*12),$S49/(Assumptions!$C16*12),0)+IF((CE$5-$T$5)&lt;=(Assumptions!$C16*12),$T49/(Assumptions!$C16*12),0)+IF((CE$5-$U$5)&lt;=(Assumptions!$C16*12),$U49/(Assumptions!$C16*12),0)+IF((CE$5-$V$5)&lt;=(Assumptions!$C16*12),$V49/(Assumptions!$C16*12),0)+IF((CE$5-$W$5)&lt;=(Assumptions!$C16*12),$W49/(Assumptions!$C16*12),0)+IF((CE$5-$X$5)&lt;=(Assumptions!$C16*12),$X49/(Assumptions!$C16*12),0)+IF((CE$5-$Y$5)&lt;=(Assumptions!$C16*12),$Y49/(Assumptions!$C16*12),0)+IF((CE$5-$Z$5)&lt;=(Assumptions!$C16*12),$Z49/(Assumptions!$C16*12),0)+IF((CE$5-$AA$5)&lt;=(Assumptions!$C16*12),$AA49/(Assumptions!$C16*12),0)+IF((CE$5-$AB$5)&lt;=(Assumptions!$C16*12),$AB49/(Assumptions!$C16*12),0)+IF((CE$5-$AC$5)&lt;=(Assumptions!$C16*12),$AC49/(Assumptions!$C16*12),0)+IF((CE$5-$AD$5)&lt;=(Assumptions!$C16*12),$AD49/(Assumptions!$C16*12),0)+IF((CE$5-$AE$5)&lt;=(Assumptions!$C16*12),$AE49/(Assumptions!$C16*12),0)+IF((CE$5-$AF$5)&lt;=(Assumptions!$C16*12),$AF49/(Assumptions!$C16*12),0)+IF((CE$5-$AG$5)&lt;=(Assumptions!$C16*12),$AG49/(Assumptions!$C16*12),0)+IF((CE$5-$AH$5)&lt;=(Assumptions!$C16*12),$AH49/(Assumptions!$C16*12),0)+IF((CE$5-$AI$5)&lt;=(Assumptions!$C16*12),$AI49/(Assumptions!$C16*12),0)+IF((CE$5-$AJ$5)&lt;=(Assumptions!$C16*12),$AJ49/(Assumptions!$C16*12),0)+IF((CE$5-$AK$5)&lt;=(Assumptions!$C16*12),$AK49/(Assumptions!$C16*12),0)+IF((CE$5-$AL$5)&lt;=(Assumptions!$C16*12),$AL49/(Assumptions!$C16*12),0)+IF((CE$5-$AM$5)&lt;=(Assumptions!$C16*12),$AM49/(Assumptions!$C16*12),0)+IF((CE$5-$AN$5)&lt;=(Assumptions!$C16*12),$AN49/(Assumptions!$C16*12),0)+IF((CE$5-$AO$5)&lt;=(Assumptions!$C16*12),$AO49/(Assumptions!$C16*12),0)+IF((CE$5-$AP$5)&lt;=(Assumptions!$C16*12),$AP49/(Assumptions!$C16*12),0)+IF((CE$5-$AQ$5)&lt;=(Assumptions!$C16*12),$AQ49/(Assumptions!$C16*12),0)+IF((CE$5-$AR$5)&lt;=(Assumptions!$C16*12),$AR49/(Assumptions!$C16*12),0)+IF((CE$5-$AS$5)&lt;=(Assumptions!$C16*12),$AS49/(Assumptions!$C16*12),0)+IF((CE$5-$AT$5)&lt;=(Assumptions!$C16*12),$AT49/(Assumptions!$C16*12),0)+IF((CE$5-$AU$5)&lt;=(Assumptions!$C16*12),$AU49/(Assumptions!$C16*12),0)+IF((CE$5-$AV$5)&lt;=(Assumptions!$C16*12),$AV49/(Assumptions!$C16*12),0)+IF((CE$5-$AW$5)&lt;=(Assumptions!$C16*12),$AW49/(Assumptions!$C16*12),0)+IF((CE$5-$AX$5)&lt;=(Assumptions!$C16*12),$AX49/(Assumptions!$C16*12),0)+IF((CE$5-$AY$5)&lt;=(Assumptions!$C16*12),$AY49/(Assumptions!$C16*12),0)+IF((CE$5-$AZ$5)&lt;=(Assumptions!$C16*12),$AZ49/(Assumptions!$C16*12),0)+IF((CE$5-$BA$5)&lt;=(Assumptions!$C16*12),$BA49/(Assumptions!$C16*12),0)+IF((CE$5-$BB$5)&lt;=(Assumptions!$C16*12),$BB49/(Assumptions!$C16*12),0)+IF((CE$5-$BC$5)&lt;=(Assumptions!$C16*12),$BC49/(Assumptions!$C16*12),0)+IF((CE$5-$BD$5)&lt;=(Assumptions!$C16*12),$BD49/(Assumptions!$C16*12),0)+IF((CE$5-$BE$5)&lt;=(Assumptions!$C16*12),$BE49/(Assumptions!$C16*12),0)+IF((CE$5-$BF$5)&lt;=(Assumptions!$C16*12),$BF49/(Assumptions!$C16*12),0)+IF((CE$5-$BG$5)&lt;=(Assumptions!$C16*12),$BG49/(Assumptions!$C16*12),0)+IF((CE$5-$BH$5)&lt;=(Assumptions!$C16*12),$BH49/(Assumptions!$C16*12),0)+IF((CE$5-$BI$5)&lt;=(Assumptions!$C16*12),$BI49/(Assumptions!$C16*12),0)+IF((CE$5-$BJ$5)&lt;=(Assumptions!$C16*12),$BJ49/(Assumptions!$C16*12),0)+IF((CE$5-$BK$5)&lt;=(Assumptions!$C16*12),$BK49/(Assumptions!$C16*12),0)+IF((CE$5-$BL$5)&lt;=(Assumptions!$C16*12),$BL49/(Assumptions!$C16*12),0)+IF((CE$5-$BM$5)&lt;=(Assumptions!$C16*12),$BM49/(Assumptions!$C16*12),0)+IF((CE$5-$BN$5)&lt;=(Assumptions!$C16*12),$BN49/(Assumptions!$C16*12),0)+IF((CE$5-$BO$5)&lt;=(Assumptions!$C16*12),$BO49/(Assumptions!$C16*12),0)+IF((CE$5-$BP$5)&lt;=(Assumptions!$C16*12),$BP49/(Assumptions!$C16*12),0)+IF((CE$5-$BQ$5)&lt;=(Assumptions!$C16*12),$BQ49/(Assumptions!$C16*12),0)+IF((CE$5-$BR$5)&lt;=(Assumptions!$C16*12),$BR49/(Assumptions!$C16*12),0)+IF((CE$5-$BS$5)&lt;=(Assumptions!$C16*12),$BS49/(Assumptions!$C16*12),0)+IF((CE$5-$BT$5)&lt;=(Assumptions!$C16*12),$BT49/(Assumptions!$C16*12),0)+IF((CE$5-$BU$5)&lt;=(Assumptions!$C16*12),$BU49/(Assumptions!$C16*12),0)+IF((CE$5-$BV$5)&lt;=(Assumptions!$C16*12),$BV49/(Assumptions!$C16*12),0)+IF((CE$5-$BW$5)&lt;=(Assumptions!$C16*12),$BW49/(Assumptions!$C16*12),0)+IF((CE$5-$BX$5)&lt;=(Assumptions!$C16*12),$BX49/(Assumptions!$C16*12),0)+IF((CE$5-$BY$5)&lt;=(Assumptions!$C16*12),$BY49/(Assumptions!$C16*12),0)+IF((CE$5-$BZ$5)&lt;=(Assumptions!$C16*12),$BZ49/(Assumptions!$C16*12),0)+IF((CE$5-$CA$5)&lt;=(Assumptions!$C16*12),$CA49/(Assumptions!$C16*12),0)+IF((CE$5-$CB$5)&lt;=(Assumptions!$C16*12),$CB49/(Assumptions!$C16*12),0)+IF((CE$5-$CC$5)&lt;=(Assumptions!$C16*12),$CC49/(Assumptions!$C16*12),0)+IF((CE$5-$CD$5)&lt;=(Assumptions!$C16*12),$CD49/(Assumptions!$C16*12),0)</f>
        <v>0</v>
      </c>
      <c r="CF61" s="557">
        <f>IF((CF$5-$D$5)&lt;=(Assumptions!$C16*12),$D49/(Assumptions!$C16*12),0)+IF((CF$5-$E$5)&lt;=(Assumptions!$C16*12),$E49/(Assumptions!$C16*12),0)+IF((CF$5-$F$5)&lt;=(Assumptions!$C16*12),$F49/(Assumptions!$C16*12),0)+IF((CF$5-$G$5)&lt;=(Assumptions!$C16*12),$G49/(Assumptions!$C16*12),0)+IF((CF$5-$H$5)&lt;=(Assumptions!$C16*12),$H49/(Assumptions!$C16*12),0)+IF((CF$5-$I$5)&lt;=(Assumptions!$C16*12),$I49/(Assumptions!$C16*12),0)+IF((CF$5-$J$5)&lt;=(Assumptions!$C16*12),$J49/(Assumptions!$C16*12),0)+IF((CF$5-$K$5)&lt;=(Assumptions!$C16*12),$K49/(Assumptions!$C16*12),0)+IF((CF$5-$L$5)&lt;=(Assumptions!$C16*12),$L49/(Assumptions!$C16*12),0)+IF((CF$5-$M$5)&lt;=(Assumptions!$C16*12),$M49/(Assumptions!$C16*12),0)+IF((CF$5-$N$5)&lt;=(Assumptions!$C16*12),$N49/(Assumptions!$C16*12),0)+IF((CF$5-$O$5)&lt;=(Assumptions!$C16*12),$O49/(Assumptions!$C16*12),0)+IF((CF$5-$P$5)&lt;=(Assumptions!$C16*12),$P49/(Assumptions!$C16*12),0)+IF((CF$5-$Q$5)&lt;=(Assumptions!$C16*12),$Q49/(Assumptions!$C16*12),0)+IF((CF$5-$R$5)&lt;=(Assumptions!$C16*12),$R49/(Assumptions!$C16*12),0)+IF((CF$5-$S$5)&lt;=(Assumptions!$C16*12),$S49/(Assumptions!$C16*12),0)+IF((CF$5-$T$5)&lt;=(Assumptions!$C16*12),$T49/(Assumptions!$C16*12),0)+IF((CF$5-$U$5)&lt;=(Assumptions!$C16*12),$U49/(Assumptions!$C16*12),0)+IF((CF$5-$V$5)&lt;=(Assumptions!$C16*12),$V49/(Assumptions!$C16*12),0)+IF((CF$5-$W$5)&lt;=(Assumptions!$C16*12),$W49/(Assumptions!$C16*12),0)+IF((CF$5-$X$5)&lt;=(Assumptions!$C16*12),$X49/(Assumptions!$C16*12),0)+IF((CF$5-$Y$5)&lt;=(Assumptions!$C16*12),$Y49/(Assumptions!$C16*12),0)+IF((CF$5-$Z$5)&lt;=(Assumptions!$C16*12),$Z49/(Assumptions!$C16*12),0)+IF((CF$5-$AA$5)&lt;=(Assumptions!$C16*12),$AA49/(Assumptions!$C16*12),0)+IF((CF$5-$AB$5)&lt;=(Assumptions!$C16*12),$AB49/(Assumptions!$C16*12),0)+IF((CF$5-$AC$5)&lt;=(Assumptions!$C16*12),$AC49/(Assumptions!$C16*12),0)+IF((CF$5-$AD$5)&lt;=(Assumptions!$C16*12),$AD49/(Assumptions!$C16*12),0)+IF((CF$5-$AE$5)&lt;=(Assumptions!$C16*12),$AE49/(Assumptions!$C16*12),0)+IF((CF$5-$AF$5)&lt;=(Assumptions!$C16*12),$AF49/(Assumptions!$C16*12),0)+IF((CF$5-$AG$5)&lt;=(Assumptions!$C16*12),$AG49/(Assumptions!$C16*12),0)+IF((CF$5-$AH$5)&lt;=(Assumptions!$C16*12),$AH49/(Assumptions!$C16*12),0)+IF((CF$5-$AI$5)&lt;=(Assumptions!$C16*12),$AI49/(Assumptions!$C16*12),0)+IF((CF$5-$AJ$5)&lt;=(Assumptions!$C16*12),$AJ49/(Assumptions!$C16*12),0)+IF((CF$5-$AK$5)&lt;=(Assumptions!$C16*12),$AK49/(Assumptions!$C16*12),0)+IF((CF$5-$AL$5)&lt;=(Assumptions!$C16*12),$AL49/(Assumptions!$C16*12),0)+IF((CF$5-$AM$5)&lt;=(Assumptions!$C16*12),$AM49/(Assumptions!$C16*12),0)+IF((CF$5-$AN$5)&lt;=(Assumptions!$C16*12),$AN49/(Assumptions!$C16*12),0)+IF((CF$5-$AO$5)&lt;=(Assumptions!$C16*12),$AO49/(Assumptions!$C16*12),0)+IF((CF$5-$AP$5)&lt;=(Assumptions!$C16*12),$AP49/(Assumptions!$C16*12),0)+IF((CF$5-$AQ$5)&lt;=(Assumptions!$C16*12),$AQ49/(Assumptions!$C16*12),0)+IF((CF$5-$AR$5)&lt;=(Assumptions!$C16*12),$AR49/(Assumptions!$C16*12),0)+IF((CF$5-$AS$5)&lt;=(Assumptions!$C16*12),$AS49/(Assumptions!$C16*12),0)+IF((CF$5-$AT$5)&lt;=(Assumptions!$C16*12),$AT49/(Assumptions!$C16*12),0)+IF((CF$5-$AU$5)&lt;=(Assumptions!$C16*12),$AU49/(Assumptions!$C16*12),0)+IF((CF$5-$AV$5)&lt;=(Assumptions!$C16*12),$AV49/(Assumptions!$C16*12),0)+IF((CF$5-$AW$5)&lt;=(Assumptions!$C16*12),$AW49/(Assumptions!$C16*12),0)+IF((CF$5-$AX$5)&lt;=(Assumptions!$C16*12),$AX49/(Assumptions!$C16*12),0)+IF((CF$5-$AY$5)&lt;=(Assumptions!$C16*12),$AY49/(Assumptions!$C16*12),0)+IF((CF$5-$AZ$5)&lt;=(Assumptions!$C16*12),$AZ49/(Assumptions!$C16*12),0)+IF((CF$5-$BA$5)&lt;=(Assumptions!$C16*12),$BA49/(Assumptions!$C16*12),0)+IF((CF$5-$BB$5)&lt;=(Assumptions!$C16*12),$BB49/(Assumptions!$C16*12),0)+IF((CF$5-$BC$5)&lt;=(Assumptions!$C16*12),$BC49/(Assumptions!$C16*12),0)+IF((CF$5-$BD$5)&lt;=(Assumptions!$C16*12),$BD49/(Assumptions!$C16*12),0)+IF((CF$5-$BE$5)&lt;=(Assumptions!$C16*12),$BE49/(Assumptions!$C16*12),0)+IF((CF$5-$BF$5)&lt;=(Assumptions!$C16*12),$BF49/(Assumptions!$C16*12),0)+IF((CF$5-$BG$5)&lt;=(Assumptions!$C16*12),$BG49/(Assumptions!$C16*12),0)+IF((CF$5-$BH$5)&lt;=(Assumptions!$C16*12),$BH49/(Assumptions!$C16*12),0)+IF((CF$5-$BI$5)&lt;=(Assumptions!$C16*12),$BI49/(Assumptions!$C16*12),0)+IF((CF$5-$BJ$5)&lt;=(Assumptions!$C16*12),$BJ49/(Assumptions!$C16*12),0)+IF((CF$5-$BK$5)&lt;=(Assumptions!$C16*12),$BK49/(Assumptions!$C16*12),0)+IF((CF$5-$BL$5)&lt;=(Assumptions!$C16*12),$BL49/(Assumptions!$C16*12),0)+IF((CF$5-$BM$5)&lt;=(Assumptions!$C16*12),$BM49/(Assumptions!$C16*12),0)+IF((CF$5-$BN$5)&lt;=(Assumptions!$C16*12),$BN49/(Assumptions!$C16*12),0)+IF((CF$5-$BO$5)&lt;=(Assumptions!$C16*12),$BO49/(Assumptions!$C16*12),0)+IF((CF$5-$BP$5)&lt;=(Assumptions!$C16*12),$BP49/(Assumptions!$C16*12),0)+IF((CF$5-$BQ$5)&lt;=(Assumptions!$C16*12),$BQ49/(Assumptions!$C16*12),0)+IF((CF$5-$BR$5)&lt;=(Assumptions!$C16*12),$BR49/(Assumptions!$C16*12),0)+IF((CF$5-$BS$5)&lt;=(Assumptions!$C16*12),$BS49/(Assumptions!$C16*12),0)+IF((CF$5-$BT$5)&lt;=(Assumptions!$C16*12),$BT49/(Assumptions!$C16*12),0)+IF((CF$5-$BU$5)&lt;=(Assumptions!$C16*12),$BU49/(Assumptions!$C16*12),0)+IF((CF$5-$BV$5)&lt;=(Assumptions!$C16*12),$BV49/(Assumptions!$C16*12),0)+IF((CF$5-$BW$5)&lt;=(Assumptions!$C16*12),$BW49/(Assumptions!$C16*12),0)+IF((CF$5-$BX$5)&lt;=(Assumptions!$C16*12),$BX49/(Assumptions!$C16*12),0)+IF((CF$5-$BY$5)&lt;=(Assumptions!$C16*12),$BY49/(Assumptions!$C16*12),0)+IF((CF$5-$BZ$5)&lt;=(Assumptions!$C16*12),$BZ49/(Assumptions!$C16*12),0)+IF((CF$5-$CA$5)&lt;=(Assumptions!$C16*12),$CA49/(Assumptions!$C16*12),0)+IF((CF$5-$CB$5)&lt;=(Assumptions!$C16*12),$CB49/(Assumptions!$C16*12),0)+IF((CF$5-$CC$5)&lt;=(Assumptions!$C16*12),$CC49/(Assumptions!$C16*12),0)+IF((CF$5-$CD$5)&lt;=(Assumptions!$C16*12),$CD49/(Assumptions!$C16*12),0)+IF((CF$5-$CE$5)&lt;=(Assumptions!$C16*12),$CE49/(Assumptions!$C16*12),0)</f>
        <v>0</v>
      </c>
      <c r="CG61" s="557">
        <f>IF((CG$5-$D$5)&lt;=(Assumptions!$C16*12),$D49/(Assumptions!$C16*12),0)+IF((CG$5-$E$5)&lt;=(Assumptions!$C16*12),$E49/(Assumptions!$C16*12),0)+IF((CG$5-$F$5)&lt;=(Assumptions!$C16*12),$F49/(Assumptions!$C16*12),0)+IF((CG$5-$G$5)&lt;=(Assumptions!$C16*12),$G49/(Assumptions!$C16*12),0)+IF((CG$5-$H$5)&lt;=(Assumptions!$C16*12),$H49/(Assumptions!$C16*12),0)+IF((CG$5-$I$5)&lt;=(Assumptions!$C16*12),$I49/(Assumptions!$C16*12),0)+IF((CG$5-$J$5)&lt;=(Assumptions!$C16*12),$J49/(Assumptions!$C16*12),0)+IF((CG$5-$K$5)&lt;=(Assumptions!$C16*12),$K49/(Assumptions!$C16*12),0)+IF((CG$5-$L$5)&lt;=(Assumptions!$C16*12),$L49/(Assumptions!$C16*12),0)+IF((CG$5-$M$5)&lt;=(Assumptions!$C16*12),$M49/(Assumptions!$C16*12),0)+IF((CG$5-$N$5)&lt;=(Assumptions!$C16*12),$N49/(Assumptions!$C16*12),0)+IF((CG$5-$O$5)&lt;=(Assumptions!$C16*12),$O49/(Assumptions!$C16*12),0)+IF((CG$5-$P$5)&lt;=(Assumptions!$C16*12),$P49/(Assumptions!$C16*12),0)+IF((CG$5-$Q$5)&lt;=(Assumptions!$C16*12),$Q49/(Assumptions!$C16*12),0)+IF((CG$5-$R$5)&lt;=(Assumptions!$C16*12),$R49/(Assumptions!$C16*12),0)+IF((CG$5-$S$5)&lt;=(Assumptions!$C16*12),$S49/(Assumptions!$C16*12),0)+IF((CG$5-$T$5)&lt;=(Assumptions!$C16*12),$T49/(Assumptions!$C16*12),0)+IF((CG$5-$U$5)&lt;=(Assumptions!$C16*12),$U49/(Assumptions!$C16*12),0)+IF((CG$5-$V$5)&lt;=(Assumptions!$C16*12),$V49/(Assumptions!$C16*12),0)+IF((CG$5-$W$5)&lt;=(Assumptions!$C16*12),$W49/(Assumptions!$C16*12),0)+IF((CG$5-$X$5)&lt;=(Assumptions!$C16*12),$X49/(Assumptions!$C16*12),0)+IF((CG$5-$Y$5)&lt;=(Assumptions!$C16*12),$Y49/(Assumptions!$C16*12),0)+IF((CG$5-$Z$5)&lt;=(Assumptions!$C16*12),$Z49/(Assumptions!$C16*12),0)+IF((CG$5-$AA$5)&lt;=(Assumptions!$C16*12),$AA49/(Assumptions!$C16*12),0)+IF((CG$5-$AB$5)&lt;=(Assumptions!$C16*12),$AB49/(Assumptions!$C16*12),0)+IF((CG$5-$AC$5)&lt;=(Assumptions!$C16*12),$AC49/(Assumptions!$C16*12),0)+IF((CG$5-$AD$5)&lt;=(Assumptions!$C16*12),$AD49/(Assumptions!$C16*12),0)+IF((CG$5-$AE$5)&lt;=(Assumptions!$C16*12),$AE49/(Assumptions!$C16*12),0)+IF((CG$5-$AF$5)&lt;=(Assumptions!$C16*12),$AF49/(Assumptions!$C16*12),0)+IF((CG$5-$AG$5)&lt;=(Assumptions!$C16*12),$AG49/(Assumptions!$C16*12),0)+IF((CG$5-$AH$5)&lt;=(Assumptions!$C16*12),$AH49/(Assumptions!$C16*12),0)+IF((CG$5-$AI$5)&lt;=(Assumptions!$C16*12),$AI49/(Assumptions!$C16*12),0)+IF((CG$5-$AJ$5)&lt;=(Assumptions!$C16*12),$AJ49/(Assumptions!$C16*12),0)+IF((CG$5-$AK$5)&lt;=(Assumptions!$C16*12),$AK49/(Assumptions!$C16*12),0)+IF((CG$5-$AL$5)&lt;=(Assumptions!$C16*12),$AL49/(Assumptions!$C16*12),0)+IF((CG$5-$AM$5)&lt;=(Assumptions!$C16*12),$AM49/(Assumptions!$C16*12),0)+IF((CG$5-$AN$5)&lt;=(Assumptions!$C16*12),$AN49/(Assumptions!$C16*12),0)+IF((CG$5-$AO$5)&lt;=(Assumptions!$C16*12),$AO49/(Assumptions!$C16*12),0)+IF((CG$5-$AP$5)&lt;=(Assumptions!$C16*12),$AP49/(Assumptions!$C16*12),0)+IF((CG$5-$AQ$5)&lt;=(Assumptions!$C16*12),$AQ49/(Assumptions!$C16*12),0)+IF((CG$5-$AR$5)&lt;=(Assumptions!$C16*12),$AR49/(Assumptions!$C16*12),0)+IF((CG$5-$AS$5)&lt;=(Assumptions!$C16*12),$AS49/(Assumptions!$C16*12),0)+IF((CG$5-$AT$5)&lt;=(Assumptions!$C16*12),$AT49/(Assumptions!$C16*12),0)+IF((CG$5-$AU$5)&lt;=(Assumptions!$C16*12),$AU49/(Assumptions!$C16*12),0)+IF((CG$5-$AV$5)&lt;=(Assumptions!$C16*12),$AV49/(Assumptions!$C16*12),0)+IF((CG$5-$AW$5)&lt;=(Assumptions!$C16*12),$AW49/(Assumptions!$C16*12),0)+IF((CG$5-$AX$5)&lt;=(Assumptions!$C16*12),$AX49/(Assumptions!$C16*12),0)+IF((CG$5-$AY$5)&lt;=(Assumptions!$C16*12),$AY49/(Assumptions!$C16*12),0)+IF((CG$5-$AZ$5)&lt;=(Assumptions!$C16*12),$AZ49/(Assumptions!$C16*12),0)+IF((CG$5-$BA$5)&lt;=(Assumptions!$C16*12),$BA49/(Assumptions!$C16*12),0)+IF((CG$5-$BB$5)&lt;=(Assumptions!$C16*12),$BB49/(Assumptions!$C16*12),0)+IF((CG$5-$BC$5)&lt;=(Assumptions!$C16*12),$BC49/(Assumptions!$C16*12),0)+IF((CG$5-$BD$5)&lt;=(Assumptions!$C16*12),$BD49/(Assumptions!$C16*12),0)+IF((CG$5-$BE$5)&lt;=(Assumptions!$C16*12),$BE49/(Assumptions!$C16*12),0)+IF((CG$5-$BF$5)&lt;=(Assumptions!$C16*12),$BF49/(Assumptions!$C16*12),0)+IF((CG$5-$BG$5)&lt;=(Assumptions!$C16*12),$BG49/(Assumptions!$C16*12),0)+IF((CG$5-$BH$5)&lt;=(Assumptions!$C16*12),$BH49/(Assumptions!$C16*12),0)+IF((CG$5-$BI$5)&lt;=(Assumptions!$C16*12),$BI49/(Assumptions!$C16*12),0)+IF((CG$5-$BJ$5)&lt;=(Assumptions!$C16*12),$BJ49/(Assumptions!$C16*12),0)+IF((CG$5-$BK$5)&lt;=(Assumptions!$C16*12),$BK49/(Assumptions!$C16*12),0)+IF((CG$5-$BL$5)&lt;=(Assumptions!$C16*12),$BL49/(Assumptions!$C16*12),0)+IF((CG$5-$BM$5)&lt;=(Assumptions!$C16*12),$BM49/(Assumptions!$C16*12),0)+IF((CG$5-$BN$5)&lt;=(Assumptions!$C16*12),$BN49/(Assumptions!$C16*12),0)+IF((CG$5-$BO$5)&lt;=(Assumptions!$C16*12),$BO49/(Assumptions!$C16*12),0)+IF((CG$5-$BP$5)&lt;=(Assumptions!$C16*12),$BP49/(Assumptions!$C16*12),0)+IF((CG$5-$BQ$5)&lt;=(Assumptions!$C16*12),$BQ49/(Assumptions!$C16*12),0)+IF((CG$5-$BR$5)&lt;=(Assumptions!$C16*12),$BR49/(Assumptions!$C16*12),0)+IF((CG$5-$BS$5)&lt;=(Assumptions!$C16*12),$BS49/(Assumptions!$C16*12),0)+IF((CG$5-$BT$5)&lt;=(Assumptions!$C16*12),$BT49/(Assumptions!$C16*12),0)+IF((CG$5-$BU$5)&lt;=(Assumptions!$C16*12),$BU49/(Assumptions!$C16*12),0)+IF((CG$5-$BV$5)&lt;=(Assumptions!$C16*12),$BV49/(Assumptions!$C16*12),0)+IF((CG$5-$BW$5)&lt;=(Assumptions!$C16*12),$BW49/(Assumptions!$C16*12),0)+IF((CG$5-$BX$5)&lt;=(Assumptions!$C16*12),$BX49/(Assumptions!$C16*12),0)+IF((CG$5-$BY$5)&lt;=(Assumptions!$C16*12),$BY49/(Assumptions!$C16*12),0)+IF((CG$5-$BZ$5)&lt;=(Assumptions!$C16*12),$BZ49/(Assumptions!$C16*12),0)+IF((CG$5-$CA$5)&lt;=(Assumptions!$C16*12),$CA49/(Assumptions!$C16*12),0)+IF((CG$5-$CB$5)&lt;=(Assumptions!$C16*12),$CB49/(Assumptions!$C16*12),0)+IF((CG$5-$CC$5)&lt;=(Assumptions!$C16*12),$CC49/(Assumptions!$C16*12),0)+IF((CG$5-$CD$5)&lt;=(Assumptions!$C16*12),$CD49/(Assumptions!$C16*12),0)+IF((CG$5-$CE$5)&lt;=(Assumptions!$C16*12),$CE49/(Assumptions!$C16*12),0)+IF((CG$5-$CF$5)&lt;=(Assumptions!$C16*12),$CF49/(Assumptions!$C16*12),0)</f>
        <v>0</v>
      </c>
      <c r="CH61" s="557">
        <f>IF((CH$5-$D$5)&lt;=(Assumptions!$C16*12),$D49/(Assumptions!$C16*12),0)+IF((CH$5-$E$5)&lt;=(Assumptions!$C16*12),$E49/(Assumptions!$C16*12),0)+IF((CH$5-$F$5)&lt;=(Assumptions!$C16*12),$F49/(Assumptions!$C16*12),0)+IF((CH$5-$G$5)&lt;=(Assumptions!$C16*12),$G49/(Assumptions!$C16*12),0)+IF((CH$5-$H$5)&lt;=(Assumptions!$C16*12),$H49/(Assumptions!$C16*12),0)+IF((CH$5-$I$5)&lt;=(Assumptions!$C16*12),$I49/(Assumptions!$C16*12),0)+IF((CH$5-$J$5)&lt;=(Assumptions!$C16*12),$J49/(Assumptions!$C16*12),0)+IF((CH$5-$K$5)&lt;=(Assumptions!$C16*12),$K49/(Assumptions!$C16*12),0)+IF((CH$5-$L$5)&lt;=(Assumptions!$C16*12),$L49/(Assumptions!$C16*12),0)+IF((CH$5-$M$5)&lt;=(Assumptions!$C16*12),$M49/(Assumptions!$C16*12),0)+IF((CH$5-$N$5)&lt;=(Assumptions!$C16*12),$N49/(Assumptions!$C16*12),0)+IF((CH$5-$O$5)&lt;=(Assumptions!$C16*12),$O49/(Assumptions!$C16*12),0)+IF((CH$5-$P$5)&lt;=(Assumptions!$C16*12),$P49/(Assumptions!$C16*12),0)+IF((CH$5-$Q$5)&lt;=(Assumptions!$C16*12),$Q49/(Assumptions!$C16*12),0)+IF((CH$5-$R$5)&lt;=(Assumptions!$C16*12),$R49/(Assumptions!$C16*12),0)+IF((CH$5-$S$5)&lt;=(Assumptions!$C16*12),$S49/(Assumptions!$C16*12),0)+IF((CH$5-$T$5)&lt;=(Assumptions!$C16*12),$T49/(Assumptions!$C16*12),0)+IF((CH$5-$U$5)&lt;=(Assumptions!$C16*12),$U49/(Assumptions!$C16*12),0)+IF((CH$5-$V$5)&lt;=(Assumptions!$C16*12),$V49/(Assumptions!$C16*12),0)+IF((CH$5-$W$5)&lt;=(Assumptions!$C16*12),$W49/(Assumptions!$C16*12),0)+IF((CH$5-$X$5)&lt;=(Assumptions!$C16*12),$X49/(Assumptions!$C16*12),0)+IF((CH$5-$Y$5)&lt;=(Assumptions!$C16*12),$Y49/(Assumptions!$C16*12),0)+IF((CH$5-$Z$5)&lt;=(Assumptions!$C16*12),$Z49/(Assumptions!$C16*12),0)+IF((CH$5-$AA$5)&lt;=(Assumptions!$C16*12),$AA49/(Assumptions!$C16*12),0)+IF((CH$5-$AB$5)&lt;=(Assumptions!$C16*12),$AB49/(Assumptions!$C16*12),0)+IF((CH$5-$AC$5)&lt;=(Assumptions!$C16*12),$AC49/(Assumptions!$C16*12),0)+IF((CH$5-$AD$5)&lt;=(Assumptions!$C16*12),$AD49/(Assumptions!$C16*12),0)+IF((CH$5-$AE$5)&lt;=(Assumptions!$C16*12),$AE49/(Assumptions!$C16*12),0)+IF((CH$5-$AF$5)&lt;=(Assumptions!$C16*12),$AF49/(Assumptions!$C16*12),0)+IF((CH$5-$AG$5)&lt;=(Assumptions!$C16*12),$AG49/(Assumptions!$C16*12),0)+IF((CH$5-$AH$5)&lt;=(Assumptions!$C16*12),$AH49/(Assumptions!$C16*12),0)+IF((CH$5-$AI$5)&lt;=(Assumptions!$C16*12),$AI49/(Assumptions!$C16*12),0)+IF((CH$5-$AJ$5)&lt;=(Assumptions!$C16*12),$AJ49/(Assumptions!$C16*12),0)+IF((CH$5-$AK$5)&lt;=(Assumptions!$C16*12),$AK49/(Assumptions!$C16*12),0)+IF((CH$5-$AL$5)&lt;=(Assumptions!$C16*12),$AL49/(Assumptions!$C16*12),0)+IF((CH$5-$AM$5)&lt;=(Assumptions!$C16*12),$AM49/(Assumptions!$C16*12),0)+IF((CH$5-$AN$5)&lt;=(Assumptions!$C16*12),$AN49/(Assumptions!$C16*12),0)+IF((CH$5-$AO$5)&lt;=(Assumptions!$C16*12),$AO49/(Assumptions!$C16*12),0)+IF((CH$5-$AP$5)&lt;=(Assumptions!$C16*12),$AP49/(Assumptions!$C16*12),0)+IF((CH$5-$AQ$5)&lt;=(Assumptions!$C16*12),$AQ49/(Assumptions!$C16*12),0)+IF((CH$5-$AR$5)&lt;=(Assumptions!$C16*12),$AR49/(Assumptions!$C16*12),0)+IF((CH$5-$AS$5)&lt;=(Assumptions!$C16*12),$AS49/(Assumptions!$C16*12),0)+IF((CH$5-$AT$5)&lt;=(Assumptions!$C16*12),$AT49/(Assumptions!$C16*12),0)+IF((CH$5-$AU$5)&lt;=(Assumptions!$C16*12),$AU49/(Assumptions!$C16*12),0)+IF((CH$5-$AV$5)&lt;=(Assumptions!$C16*12),$AV49/(Assumptions!$C16*12),0)+IF((CH$5-$AW$5)&lt;=(Assumptions!$C16*12),$AW49/(Assumptions!$C16*12),0)+IF((CH$5-$AX$5)&lt;=(Assumptions!$C16*12),$AX49/(Assumptions!$C16*12),0)+IF((CH$5-$AY$5)&lt;=(Assumptions!$C16*12),$AY49/(Assumptions!$C16*12),0)+IF((CH$5-$AZ$5)&lt;=(Assumptions!$C16*12),$AZ49/(Assumptions!$C16*12),0)+IF((CH$5-$BA$5)&lt;=(Assumptions!$C16*12),$BA49/(Assumptions!$C16*12),0)+IF((CH$5-$BB$5)&lt;=(Assumptions!$C16*12),$BB49/(Assumptions!$C16*12),0)+IF((CH$5-$BC$5)&lt;=(Assumptions!$C16*12),$BC49/(Assumptions!$C16*12),0)+IF((CH$5-$BD$5)&lt;=(Assumptions!$C16*12),$BD49/(Assumptions!$C16*12),0)+IF((CH$5-$BE$5)&lt;=(Assumptions!$C16*12),$BE49/(Assumptions!$C16*12),0)+IF((CH$5-$BF$5)&lt;=(Assumptions!$C16*12),$BF49/(Assumptions!$C16*12),0)+IF((CH$5-$BG$5)&lt;=(Assumptions!$C16*12),$BG49/(Assumptions!$C16*12),0)+IF((CH$5-$BH$5)&lt;=(Assumptions!$C16*12),$BH49/(Assumptions!$C16*12),0)+IF((CH$5-$BI$5)&lt;=(Assumptions!$C16*12),$BI49/(Assumptions!$C16*12),0)+IF((CH$5-$BJ$5)&lt;=(Assumptions!$C16*12),$BJ49/(Assumptions!$C16*12),0)+IF((CH$5-$BK$5)&lt;=(Assumptions!$C16*12),$BK49/(Assumptions!$C16*12),0)+IF((CH$5-$BL$5)&lt;=(Assumptions!$C16*12),$BL49/(Assumptions!$C16*12),0)+IF((CH$5-$BM$5)&lt;=(Assumptions!$C16*12),$BM49/(Assumptions!$C16*12),0)+IF((CH$5-$BN$5)&lt;=(Assumptions!$C16*12),$BN49/(Assumptions!$C16*12),0)+IF((CH$5-$BO$5)&lt;=(Assumptions!$C16*12),$BO49/(Assumptions!$C16*12),0)+IF((CH$5-$BP$5)&lt;=(Assumptions!$C16*12),$BP49/(Assumptions!$C16*12),0)+IF((CH$5-$BQ$5)&lt;=(Assumptions!$C16*12),$BQ49/(Assumptions!$C16*12),0)+IF((CH$5-$BR$5)&lt;=(Assumptions!$C16*12),$BR49/(Assumptions!$C16*12),0)+IF((CH$5-$BS$5)&lt;=(Assumptions!$C16*12),$BS49/(Assumptions!$C16*12),0)+IF((CH$5-$BT$5)&lt;=(Assumptions!$C16*12),$BT49/(Assumptions!$C16*12),0)+IF((CH$5-$BU$5)&lt;=(Assumptions!$C16*12),$BU49/(Assumptions!$C16*12),0)+IF((CH$5-$BV$5)&lt;=(Assumptions!$C16*12),$BV49/(Assumptions!$C16*12),0)+IF((CH$5-$BW$5)&lt;=(Assumptions!$C16*12),$BW49/(Assumptions!$C16*12),0)+IF((CH$5-$BX$5)&lt;=(Assumptions!$C16*12),$BX49/(Assumptions!$C16*12),0)+IF((CH$5-$BY$5)&lt;=(Assumptions!$C16*12),$BY49/(Assumptions!$C16*12),0)+IF((CH$5-$BZ$5)&lt;=(Assumptions!$C16*12),$BZ49/(Assumptions!$C16*12),0)+IF((CH$5-$CA$5)&lt;=(Assumptions!$C16*12),$CA49/(Assumptions!$C16*12),0)+IF((CH$5-$CB$5)&lt;=(Assumptions!$C16*12),$CB49/(Assumptions!$C16*12),0)+IF((CH$5-$CC$5)&lt;=(Assumptions!$C16*12),$CC49/(Assumptions!$C16*12),0)+IF((CH$5-$CD$5)&lt;=(Assumptions!$C16*12),$CD49/(Assumptions!$C16*12),0)+IF((CH$5-$CE$5)&lt;=(Assumptions!$C16*12),$CE49/(Assumptions!$C16*12),0)+IF((CH$5-$CF$5)&lt;=(Assumptions!$C16*12),$CF49/(Assumptions!$C16*12),0)+IF((CH$5-$CG$5)&lt;=(Assumptions!$C16*12),$CG49/(Assumptions!$C16*12),0)</f>
        <v>0</v>
      </c>
      <c r="CI61" s="557">
        <f>IF((CI$5-$D$5)&lt;=(Assumptions!$C16*12),$D49/(Assumptions!$C16*12),0)+IF((CI$5-$E$5)&lt;=(Assumptions!$C16*12),$E49/(Assumptions!$C16*12),0)+IF((CI$5-$F$5)&lt;=(Assumptions!$C16*12),$F49/(Assumptions!$C16*12),0)+IF((CI$5-$G$5)&lt;=(Assumptions!$C16*12),$G49/(Assumptions!$C16*12),0)+IF((CI$5-$H$5)&lt;=(Assumptions!$C16*12),$H49/(Assumptions!$C16*12),0)+IF((CI$5-$I$5)&lt;=(Assumptions!$C16*12),$I49/(Assumptions!$C16*12),0)+IF((CI$5-$J$5)&lt;=(Assumptions!$C16*12),$J49/(Assumptions!$C16*12),0)+IF((CI$5-$K$5)&lt;=(Assumptions!$C16*12),$K49/(Assumptions!$C16*12),0)+IF((CI$5-$L$5)&lt;=(Assumptions!$C16*12),$L49/(Assumptions!$C16*12),0)+IF((CI$5-$M$5)&lt;=(Assumptions!$C16*12),$M49/(Assumptions!$C16*12),0)+IF((CI$5-$N$5)&lt;=(Assumptions!$C16*12),$N49/(Assumptions!$C16*12),0)+IF((CI$5-$O$5)&lt;=(Assumptions!$C16*12),$O49/(Assumptions!$C16*12),0)+IF((CI$5-$P$5)&lt;=(Assumptions!$C16*12),$P49/(Assumptions!$C16*12),0)+IF((CI$5-$Q$5)&lt;=(Assumptions!$C16*12),$Q49/(Assumptions!$C16*12),0)+IF((CI$5-$R$5)&lt;=(Assumptions!$C16*12),$R49/(Assumptions!$C16*12),0)+IF((CI$5-$S$5)&lt;=(Assumptions!$C16*12),$S49/(Assumptions!$C16*12),0)+IF((CI$5-$T$5)&lt;=(Assumptions!$C16*12),$T49/(Assumptions!$C16*12),0)+IF((CI$5-$U$5)&lt;=(Assumptions!$C16*12),$U49/(Assumptions!$C16*12),0)+IF((CI$5-$V$5)&lt;=(Assumptions!$C16*12),$V49/(Assumptions!$C16*12),0)+IF((CI$5-$W$5)&lt;=(Assumptions!$C16*12),$W49/(Assumptions!$C16*12),0)+IF((CI$5-$X$5)&lt;=(Assumptions!$C16*12),$X49/(Assumptions!$C16*12),0)+IF((CI$5-$Y$5)&lt;=(Assumptions!$C16*12),$Y49/(Assumptions!$C16*12),0)+IF((CI$5-$Z$5)&lt;=(Assumptions!$C16*12),$Z49/(Assumptions!$C16*12),0)+IF((CI$5-$AA$5)&lt;=(Assumptions!$C16*12),$AA49/(Assumptions!$C16*12),0)+IF((CI$5-$AB$5)&lt;=(Assumptions!$C16*12),$AB49/(Assumptions!$C16*12),0)+IF((CI$5-$AC$5)&lt;=(Assumptions!$C16*12),$AC49/(Assumptions!$C16*12),0)+IF((CI$5-$AD$5)&lt;=(Assumptions!$C16*12),$AD49/(Assumptions!$C16*12),0)+IF((CI$5-$AE$5)&lt;=(Assumptions!$C16*12),$AE49/(Assumptions!$C16*12),0)+IF((CI$5-$AF$5)&lt;=(Assumptions!$C16*12),$AF49/(Assumptions!$C16*12),0)+IF((CI$5-$AG$5)&lt;=(Assumptions!$C16*12),$AG49/(Assumptions!$C16*12),0)+IF((CI$5-$AH$5)&lt;=(Assumptions!$C16*12),$AH49/(Assumptions!$C16*12),0)+IF((CI$5-$AI$5)&lt;=(Assumptions!$C16*12),$AI49/(Assumptions!$C16*12),0)+IF((CI$5-$AJ$5)&lt;=(Assumptions!$C16*12),$AJ49/(Assumptions!$C16*12),0)+IF((CI$5-$AK$5)&lt;=(Assumptions!$C16*12),$AK49/(Assumptions!$C16*12),0)+IF((CI$5-$AL$5)&lt;=(Assumptions!$C16*12),$AL49/(Assumptions!$C16*12),0)+IF((CI$5-$AM$5)&lt;=(Assumptions!$C16*12),$AM49/(Assumptions!$C16*12),0)+IF((CI$5-$AN$5)&lt;=(Assumptions!$C16*12),$AN49/(Assumptions!$C16*12),0)+IF((CI$5-$AO$5)&lt;=(Assumptions!$C16*12),$AO49/(Assumptions!$C16*12),0)+IF((CI$5-$AP$5)&lt;=(Assumptions!$C16*12),$AP49/(Assumptions!$C16*12),0)+IF((CI$5-$AQ$5)&lt;=(Assumptions!$C16*12),$AQ49/(Assumptions!$C16*12),0)+IF((CI$5-$AR$5)&lt;=(Assumptions!$C16*12),$AR49/(Assumptions!$C16*12),0)+IF((CI$5-$AS$5)&lt;=(Assumptions!$C16*12),$AS49/(Assumptions!$C16*12),0)+IF((CI$5-$AT$5)&lt;=(Assumptions!$C16*12),$AT49/(Assumptions!$C16*12),0)+IF((CI$5-$AU$5)&lt;=(Assumptions!$C16*12),$AU49/(Assumptions!$C16*12),0)+IF((CI$5-$AV$5)&lt;=(Assumptions!$C16*12),$AV49/(Assumptions!$C16*12),0)+IF((CI$5-$AW$5)&lt;=(Assumptions!$C16*12),$AW49/(Assumptions!$C16*12),0)+IF((CI$5-$AX$5)&lt;=(Assumptions!$C16*12),$AX49/(Assumptions!$C16*12),0)+IF((CI$5-$AY$5)&lt;=(Assumptions!$C16*12),$AY49/(Assumptions!$C16*12),0)+IF((CI$5-$AZ$5)&lt;=(Assumptions!$C16*12),$AZ49/(Assumptions!$C16*12),0)+IF((CI$5-$BA$5)&lt;=(Assumptions!$C16*12),$BA49/(Assumptions!$C16*12),0)+IF((CI$5-$BB$5)&lt;=(Assumptions!$C16*12),$BB49/(Assumptions!$C16*12),0)+IF((CI$5-$BC$5)&lt;=(Assumptions!$C16*12),$BC49/(Assumptions!$C16*12),0)+IF((CI$5-$BD$5)&lt;=(Assumptions!$C16*12),$BD49/(Assumptions!$C16*12),0)+IF((CI$5-$BE$5)&lt;=(Assumptions!$C16*12),$BE49/(Assumptions!$C16*12),0)+IF((CI$5-$BF$5)&lt;=(Assumptions!$C16*12),$BF49/(Assumptions!$C16*12),0)+IF((CI$5-$BG$5)&lt;=(Assumptions!$C16*12),$BG49/(Assumptions!$C16*12),0)+IF((CI$5-$BH$5)&lt;=(Assumptions!$C16*12),$BH49/(Assumptions!$C16*12),0)+IF((CI$5-$BI$5)&lt;=(Assumptions!$C16*12),$BI49/(Assumptions!$C16*12),0)+IF((CI$5-$BJ$5)&lt;=(Assumptions!$C16*12),$BJ49/(Assumptions!$C16*12),0)+IF((CI$5-$BK$5)&lt;=(Assumptions!$C16*12),$BK49/(Assumptions!$C16*12),0)+IF((CI$5-$BL$5)&lt;=(Assumptions!$C16*12),$BL49/(Assumptions!$C16*12),0)+IF((CI$5-$BM$5)&lt;=(Assumptions!$C16*12),$BM49/(Assumptions!$C16*12),0)+IF((CI$5-$BN$5)&lt;=(Assumptions!$C16*12),$BN49/(Assumptions!$C16*12),0)+IF((CI$5-$BO$5)&lt;=(Assumptions!$C16*12),$BO49/(Assumptions!$C16*12),0)+IF((CI$5-$BP$5)&lt;=(Assumptions!$C16*12),$BP49/(Assumptions!$C16*12),0)+IF((CI$5-$BQ$5)&lt;=(Assumptions!$C16*12),$BQ49/(Assumptions!$C16*12),0)+IF((CI$5-$BR$5)&lt;=(Assumptions!$C16*12),$BR49/(Assumptions!$C16*12),0)+IF((CI$5-$BS$5)&lt;=(Assumptions!$C16*12),$BS49/(Assumptions!$C16*12),0)+IF((CI$5-$BT$5)&lt;=(Assumptions!$C16*12),$BT49/(Assumptions!$C16*12),0)+IF((CI$5-$BU$5)&lt;=(Assumptions!$C16*12),$BU49/(Assumptions!$C16*12),0)+IF((CI$5-$BV$5)&lt;=(Assumptions!$C16*12),$BV49/(Assumptions!$C16*12),0)+IF((CI$5-$BW$5)&lt;=(Assumptions!$C16*12),$BW49/(Assumptions!$C16*12),0)+IF((CI$5-$BX$5)&lt;=(Assumptions!$C16*12),$BX49/(Assumptions!$C16*12),0)+IF((CI$5-$BY$5)&lt;=(Assumptions!$C16*12),$BY49/(Assumptions!$C16*12),0)+IF((CI$5-$BZ$5)&lt;=(Assumptions!$C16*12),$BZ49/(Assumptions!$C16*12),0)+IF((CI$5-$CA$5)&lt;=(Assumptions!$C16*12),$CA49/(Assumptions!$C16*12),0)+IF((CI$5-$CB$5)&lt;=(Assumptions!$C16*12),$CB49/(Assumptions!$C16*12),0)+IF((CI$5-$CC$5)&lt;=(Assumptions!$C16*12),$CC49/(Assumptions!$C16*12),0)+IF((CI$5-$CD$5)&lt;=(Assumptions!$C16*12),$CD49/(Assumptions!$C16*12),0)+IF((CI$5-$CE$5)&lt;=(Assumptions!$C16*12),$CE49/(Assumptions!$C16*12),0)+IF((CI$5-$CF$5)&lt;=(Assumptions!$C16*12),$CF49/(Assumptions!$C16*12),0)+IF((CI$5-$CG$5)&lt;=(Assumptions!$C16*12),$CG49/(Assumptions!$C16*12),0)+IF((CI$5-$CH$5)&lt;=(Assumptions!$C16*12),$CH49/(Assumptions!$C16*12),0)</f>
        <v>0</v>
      </c>
      <c r="CJ61" s="875"/>
      <c r="CK61" s="406">
        <v>57</v>
      </c>
    </row>
    <row r="62" spans="1:89" ht="13.5" customHeight="1">
      <c r="A62" s="875" t="str">
        <f t="shared" si="9"/>
        <v>Other</v>
      </c>
      <c r="B62" s="875"/>
      <c r="C62" s="971" t="str">
        <f>Settings!$C$7</f>
        <v>USD</v>
      </c>
      <c r="D62" s="984">
        <f>+IF((D$5-$D$5)&lt;=(Assumptions!$C17*12),$D50/(Assumptions!$C17*12),0)</f>
        <v>0</v>
      </c>
      <c r="E62" s="555">
        <f>+IF((E$5-$D$5)&lt;=(Assumptions!$C17*12),$D50/(Assumptions!$C17*12),0)</f>
        <v>0</v>
      </c>
      <c r="F62" s="555">
        <f>IF((F$5-$D$5)&lt;=(Assumptions!$C17*12),$D50/(Assumptions!$C17*12),0)+IF((F$5-$E$5)&lt;=(Assumptions!$C17*12),$E50/(Assumptions!$C17*12),0)</f>
        <v>0</v>
      </c>
      <c r="G62" s="555">
        <f>IF((G$5-$D$5)&lt;=(Assumptions!$C17*12),$D50/(Assumptions!$C17*12),0)+IF((G$5-$E$5)&lt;=(Assumptions!$C17*12),$E50/(Assumptions!$C17*12),0)+IF((G$5-$F$5)&lt;=(Assumptions!$C17*12),$F50/(Assumptions!$C17*12),0)</f>
        <v>0</v>
      </c>
      <c r="H62" s="555">
        <f>IF((H$5-$D$5)&lt;=(Assumptions!$C17*12),$D50/(Assumptions!$C17*12),0)+IF((H$5-$E$5)&lt;=(Assumptions!$C17*12),$E50/(Assumptions!$C17*12),0)+IF((H$5-$F$5)&lt;=(Assumptions!$C17*12),$F50/(Assumptions!$C17*12),0)+IF((H$5-$G$5)&lt;=(Assumptions!$C17*12),$G50/(Assumptions!$C17*12),0)</f>
        <v>0</v>
      </c>
      <c r="I62" s="555">
        <f>IF((I$5-$D$5)&lt;=(Assumptions!$C17*12),$D50/(Assumptions!$C17*12),0)+IF((I$5-$E$5)&lt;=(Assumptions!$C17*12),$E50/(Assumptions!$C17*12),0)+IF((I$5-$F$5)&lt;=(Assumptions!$C17*12),$F50/(Assumptions!$C17*12),0)+IF((I$5-$G$5)&lt;=(Assumptions!$C17*12),$G50/(Assumptions!$C17*12),0)+IF((I$5-$H$5)&lt;=(Assumptions!$C17*12),$H50/(Assumptions!$C17*12),0)</f>
        <v>0</v>
      </c>
      <c r="J62" s="555">
        <f>IF((J$5-$D$5)&lt;=(Assumptions!$C17*12),$D50/(Assumptions!$C17*12),0)+IF((J$5-$E$5)&lt;=(Assumptions!$C17*12),$E50/(Assumptions!$C17*12),0)+IF((J$5-$F$5)&lt;=(Assumptions!$C17*12),$F50/(Assumptions!$C17*12),0)+IF((J$5-$G$5)&lt;=(Assumptions!$C17*12),$G50/(Assumptions!$C17*12),0)+IF((J$5-$H$5)&lt;=(Assumptions!$C17*12),$H50/(Assumptions!$C17*12),0)+IF((J$5-$I$5)&lt;=(Assumptions!$C17*12),$I50/(Assumptions!$C17*12),0)</f>
        <v>0</v>
      </c>
      <c r="K62" s="555">
        <f>IF((K$5-$D$5)&lt;=(Assumptions!$C17*12),$D50/(Assumptions!$C17*12),0)+IF((K$5-$E$5)&lt;=(Assumptions!$C17*12),$E50/(Assumptions!$C17*12),0)+IF((K$5-$F$5)&lt;=(Assumptions!$C17*12),$F50/(Assumptions!$C17*12),0)+IF((K$5-$G$5)&lt;=(Assumptions!$C17*12),$G50/(Assumptions!$C17*12),0)+IF((K$5-$H$5)&lt;=(Assumptions!$C17*12),$H50/(Assumptions!$C17*12),0)+IF((K$5-$I$5)&lt;=(Assumptions!$C17*12),$I50/(Assumptions!$C17*12),0)+IF((K$5-$J$5)&lt;=(Assumptions!$C17*12),$J50/(Assumptions!$C17*12),0)</f>
        <v>0</v>
      </c>
      <c r="L62" s="555">
        <f>IF((L$5-$D$5)&lt;=(Assumptions!$C17*12),$D50/(Assumptions!$C17*12),0)+IF((L$5-$E$5)&lt;=(Assumptions!$C17*12),$E50/(Assumptions!$C17*12),0)+IF((L$5-$F$5)&lt;=(Assumptions!$C17*12),$F50/(Assumptions!$C17*12),0)+IF((L$5-$G$5)&lt;=(Assumptions!$C17*12),$G50/(Assumptions!$C17*12),0)+IF((L$5-$H$5)&lt;=(Assumptions!$C17*12),$H50/(Assumptions!$C17*12),0)+IF((L$5-$I$5)&lt;=(Assumptions!$C17*12),$I50/(Assumptions!$C17*12),0)+IF((L$5-$J$5)&lt;=(Assumptions!$C17*12),$J50/(Assumptions!$C17*12),0)+IF((L$5-$K$5)&lt;=(Assumptions!$C17*12),$K50/(Assumptions!$C17*12),0)</f>
        <v>0</v>
      </c>
      <c r="M62" s="555">
        <f>IF((M$5-$D$5)&lt;=(Assumptions!$C17*12),$D50/(Assumptions!$C17*12),0)+IF((M$5-$E$5)&lt;=(Assumptions!$C17*12),$E50/(Assumptions!$C17*12),0)+IF((M$5-$F$5)&lt;=(Assumptions!$C17*12),$F50/(Assumptions!$C17*12),0)+IF((M$5-$G$5)&lt;=(Assumptions!$C17*12),$G50/(Assumptions!$C17*12),0)+IF((M$5-$H$5)&lt;=(Assumptions!$C17*12),$H50/(Assumptions!$C17*12),0)+IF((M$5-$I$5)&lt;=(Assumptions!$C17*12),$I50/(Assumptions!$C17*12),0)+IF((M$5-$J$5)&lt;=(Assumptions!$C17*12),$J50/(Assumptions!$C17*12),0)+IF((M$5-$K$5)&lt;=(Assumptions!$C17*12),$K50/(Assumptions!$C17*12),0)+IF((M$5-$L$5)&lt;=(Assumptions!$C17*12),$L50/(Assumptions!$C17*12),0)</f>
        <v>0</v>
      </c>
      <c r="N62" s="555">
        <f>IF((N$5-$D$5)&lt;=(Assumptions!$C17*12),$D50/(Assumptions!$C17*12),0)+IF((N$5-$E$5)&lt;=(Assumptions!$C17*12),$E50/(Assumptions!$C17*12),0)+IF((N$5-$F$5)&lt;=(Assumptions!$C17*12),$F50/(Assumptions!$C17*12),0)+IF((N$5-$G$5)&lt;=(Assumptions!$C17*12),$G50/(Assumptions!$C17*12),0)+IF((N$5-$H$5)&lt;=(Assumptions!$C17*12),$H50/(Assumptions!$C17*12),0)+IF((N$5-$I$5)&lt;=(Assumptions!$C17*12),$I50/(Assumptions!$C17*12),0)+IF((N$5-$J$5)&lt;=(Assumptions!$C17*12),$J50/(Assumptions!$C17*12),0)+IF((N$5-$K$5)&lt;=(Assumptions!$C17*12),$K50/(Assumptions!$C17*12),0)+IF((N$5-$L$5)&lt;=(Assumptions!$C17*12),$L50/(Assumptions!$C17*12),0)+IF((N$5-$M$5)&lt;=(Assumptions!$C17*12),$M50/(Assumptions!$C17*12),0)</f>
        <v>0</v>
      </c>
      <c r="O62" s="555">
        <f>IF((O$5-$D$5)&lt;=(Assumptions!$C17*12),$D50/(Assumptions!$C17*12),0)+IF((O$5-$E$5)&lt;=(Assumptions!$C17*12),$E50/(Assumptions!$C17*12),0)+IF((O$5-$F$5)&lt;=(Assumptions!$C17*12),$F50/(Assumptions!$C17*12),0)+IF((O$5-$G$5)&lt;=(Assumptions!$C17*12),$G50/(Assumptions!$C17*12),0)+IF((O$5-$H$5)&lt;=(Assumptions!$C17*12),$H50/(Assumptions!$C17*12),0)+IF((O$5-$I$5)&lt;=(Assumptions!$C17*12),$I50/(Assumptions!$C17*12),0)+IF((O$5-$J$5)&lt;=(Assumptions!$C17*12),$J50/(Assumptions!$C17*12),0)+IF((O$5-$K$5)&lt;=(Assumptions!$C17*12),$K50/(Assumptions!$C17*12),0)+IF((O$5-$L$5)&lt;=(Assumptions!$C17*12),$L50/(Assumptions!$C17*12),0)+IF((O$5-$M$5)&lt;=(Assumptions!$C17*12),$M50/(Assumptions!$C17*12),0)+IF((O$5-$N$5)&lt;=(Assumptions!$C17*12),$N50/(Assumptions!$C17*12),0)</f>
        <v>0</v>
      </c>
      <c r="P62" s="555">
        <f>IF((P$5-$D$5)&lt;=(Assumptions!$C17*12),$D50/(Assumptions!$C17*12),0)+IF((P$5-$E$5)&lt;=(Assumptions!$C17*12),$E50/(Assumptions!$C17*12),0)+IF((P$5-$F$5)&lt;=(Assumptions!$C17*12),$F50/(Assumptions!$C17*12),0)+IF((P$5-$G$5)&lt;=(Assumptions!$C17*12),$G50/(Assumptions!$C17*12),0)+IF((P$5-$H$5)&lt;=(Assumptions!$C17*12),$H50/(Assumptions!$C17*12),0)+IF((P$5-$I$5)&lt;=(Assumptions!$C17*12),$I50/(Assumptions!$C17*12),0)+IF((P$5-$J$5)&lt;=(Assumptions!$C17*12),$J50/(Assumptions!$C17*12),0)+IF((P$5-$K$5)&lt;=(Assumptions!$C17*12),$K50/(Assumptions!$C17*12),0)+IF((P$5-$L$5)&lt;=(Assumptions!$C17*12),$L50/(Assumptions!$C17*12),0)+IF((P$5-$M$5)&lt;=(Assumptions!$C17*12),$M50/(Assumptions!$C17*12),0)+IF((P$5-$N$5)&lt;=(Assumptions!$C17*12),$N50/(Assumptions!$C17*12),0)+IF((P$5-$O$5)&lt;=(Assumptions!$C17*12),$O50/(Assumptions!$C17*12),0)</f>
        <v>0</v>
      </c>
      <c r="Q62" s="555">
        <f>IF((Q$5-$D$5)&lt;=(Assumptions!$C17*12),$D50/(Assumptions!$C17*12),0)+IF((Q$5-$E$5)&lt;=(Assumptions!$C17*12),$E50/(Assumptions!$C17*12),0)+IF((Q$5-$F$5)&lt;=(Assumptions!$C17*12),$F50/(Assumptions!$C17*12),0)+IF((Q$5-$G$5)&lt;=(Assumptions!$C17*12),$G50/(Assumptions!$C17*12),0)+IF((Q$5-$H$5)&lt;=(Assumptions!$C17*12),$H50/(Assumptions!$C17*12),0)+IF((Q$5-$I$5)&lt;=(Assumptions!$C17*12),$I50/(Assumptions!$C17*12),0)+IF((Q$5-$J$5)&lt;=(Assumptions!$C17*12),$J50/(Assumptions!$C17*12),0)+IF((Q$5-$K$5)&lt;=(Assumptions!$C17*12),$K50/(Assumptions!$C17*12),0)+IF((Q$5-$L$5)&lt;=(Assumptions!$C17*12),$L50/(Assumptions!$C17*12),0)+IF((Q$5-$M$5)&lt;=(Assumptions!$C17*12),$M50/(Assumptions!$C17*12),0)+IF((Q$5-$N$5)&lt;=(Assumptions!$C17*12),$N50/(Assumptions!$C17*12),0)+IF((Q$5-$O$5)&lt;=(Assumptions!$C17*12),$O50/(Assumptions!$C17*12),0)+IF((Q$5-$P$5)&lt;=(Assumptions!$C17*12),$P50/(Assumptions!$C17*12),0)</f>
        <v>0</v>
      </c>
      <c r="R62" s="555">
        <f>IF((R$5-$D$5)&lt;=(Assumptions!$C17*12),$D50/(Assumptions!$C17*12),0)+IF((R$5-$E$5)&lt;=(Assumptions!$C17*12),$E50/(Assumptions!$C17*12),0)+IF((R$5-$F$5)&lt;=(Assumptions!$C17*12),$F50/(Assumptions!$C17*12),0)+IF((R$5-$G$5)&lt;=(Assumptions!$C17*12),$G50/(Assumptions!$C17*12),0)+IF((R$5-$H$5)&lt;=(Assumptions!$C17*12),$H50/(Assumptions!$C17*12),0)+IF((R$5-$I$5)&lt;=(Assumptions!$C17*12),$I50/(Assumptions!$C17*12),0)+IF((R$5-$J$5)&lt;=(Assumptions!$C17*12),$J50/(Assumptions!$C17*12),0)+IF((R$5-$K$5)&lt;=(Assumptions!$C17*12),$K50/(Assumptions!$C17*12),0)+IF((R$5-$L$5)&lt;=(Assumptions!$C17*12),$L50/(Assumptions!$C17*12),0)+IF((R$5-$M$5)&lt;=(Assumptions!$C17*12),$M50/(Assumptions!$C17*12),0)+IF((R$5-$N$5)&lt;=(Assumptions!$C17*12),$N50/(Assumptions!$C17*12),0)+IF((R$5-$O$5)&lt;=(Assumptions!$C17*12),$O50/(Assumptions!$C17*12),0)+IF((R$5-$P$5)&lt;=(Assumptions!$C17*12),$P50/(Assumptions!$C17*12),0)+IF((R$5-$Q$5)&lt;=(Assumptions!$C17*12),$Q50/(Assumptions!$C17*12),0)</f>
        <v>0</v>
      </c>
      <c r="S62" s="555">
        <f>IF((S$5-$D$5)&lt;=(Assumptions!$C17*12),$D50/(Assumptions!$C17*12),0)+IF((S$5-$E$5)&lt;=(Assumptions!$C17*12),$E50/(Assumptions!$C17*12),0)+IF((S$5-$F$5)&lt;=(Assumptions!$C17*12),$F50/(Assumptions!$C17*12),0)+IF((S$5-$G$5)&lt;=(Assumptions!$C17*12),$G50/(Assumptions!$C17*12),0)+IF((S$5-$H$5)&lt;=(Assumptions!$C17*12),$H50/(Assumptions!$C17*12),0)+IF((S$5-$I$5)&lt;=(Assumptions!$C17*12),$I50/(Assumptions!$C17*12),0)+IF((S$5-$J$5)&lt;=(Assumptions!$C17*12),$J50/(Assumptions!$C17*12),0)+IF((S$5-$K$5)&lt;=(Assumptions!$C17*12),$K50/(Assumptions!$C17*12),0)+IF((S$5-$L$5)&lt;=(Assumptions!$C17*12),$L50/(Assumptions!$C17*12),0)+IF((S$5-$M$5)&lt;=(Assumptions!$C17*12),$M50/(Assumptions!$C17*12),0)+IF((S$5-$N$5)&lt;=(Assumptions!$C17*12),$N50/(Assumptions!$C17*12),0)+IF((S$5-$O$5)&lt;=(Assumptions!$C17*12),$O50/(Assumptions!$C17*12),0)+IF((S$5-$P$5)&lt;=(Assumptions!$C17*12),$P50/(Assumptions!$C17*12),0)+IF((S$5-$Q$5)&lt;=(Assumptions!$C17*12),$Q50/(Assumptions!$C17*12),0)+IF((S$5-$R$5)&lt;=(Assumptions!$C17*12),$R50/(Assumptions!$C17*12),0)</f>
        <v>0</v>
      </c>
      <c r="T62" s="555">
        <f>IF((T$5-$D$5)&lt;=(Assumptions!$C17*12),$D50/(Assumptions!$C17*12),0)+IF((T$5-$E$5)&lt;=(Assumptions!$C17*12),$E50/(Assumptions!$C17*12),0)+IF((T$5-$F$5)&lt;=(Assumptions!$C17*12),$F50/(Assumptions!$C17*12),0)+IF((T$5-$G$5)&lt;=(Assumptions!$C17*12),$G50/(Assumptions!$C17*12),0)+IF((T$5-$H$5)&lt;=(Assumptions!$C17*12),$H50/(Assumptions!$C17*12),0)+IF((T$5-$I$5)&lt;=(Assumptions!$C17*12),$I50/(Assumptions!$C17*12),0)+IF((T$5-$J$5)&lt;=(Assumptions!$C17*12),$J50/(Assumptions!$C17*12),0)+IF((T$5-$K$5)&lt;=(Assumptions!$C17*12),$K50/(Assumptions!$C17*12),0)+IF((T$5-$L$5)&lt;=(Assumptions!$C17*12),$L50/(Assumptions!$C17*12),0)+IF((T$5-$M$5)&lt;=(Assumptions!$C17*12),$M50/(Assumptions!$C17*12),0)+IF((T$5-$N$5)&lt;=(Assumptions!$C17*12),$N50/(Assumptions!$C17*12),0)+IF((T$5-$O$5)&lt;=(Assumptions!$C17*12),$O50/(Assumptions!$C17*12),0)+IF((T$5-$P$5)&lt;=(Assumptions!$C17*12),$P50/(Assumptions!$C17*12),0)+IF((T$5-$Q$5)&lt;=(Assumptions!$C17*12),$Q50/(Assumptions!$C17*12),0)+IF((T$5-$R$5)&lt;=(Assumptions!$C17*12),$R50/(Assumptions!$C17*12),0)+IF((T$5-$S$5)&lt;=(Assumptions!$C17*12),$S50/(Assumptions!$C17*12),0)</f>
        <v>0</v>
      </c>
      <c r="U62" s="555">
        <f>IF((U$5-$D$5)&lt;=(Assumptions!$C17*12),$D50/(Assumptions!$C17*12),0)+IF((U$5-$E$5)&lt;=(Assumptions!$C17*12),$E50/(Assumptions!$C17*12),0)+IF((U$5-$F$5)&lt;=(Assumptions!$C17*12),$F50/(Assumptions!$C17*12),0)+IF((U$5-$G$5)&lt;=(Assumptions!$C17*12),$G50/(Assumptions!$C17*12),0)+IF((U$5-$H$5)&lt;=(Assumptions!$C17*12),$H50/(Assumptions!$C17*12),0)+IF((U$5-$I$5)&lt;=(Assumptions!$C17*12),$I50/(Assumptions!$C17*12),0)+IF((U$5-$J$5)&lt;=(Assumptions!$C17*12),$J50/(Assumptions!$C17*12),0)+IF((U$5-$K$5)&lt;=(Assumptions!$C17*12),$K50/(Assumptions!$C17*12),0)+IF((U$5-$L$5)&lt;=(Assumptions!$C17*12),$L50/(Assumptions!$C17*12),0)+IF((U$5-$M$5)&lt;=(Assumptions!$C17*12),$M50/(Assumptions!$C17*12),0)+IF((U$5-$N$5)&lt;=(Assumptions!$C17*12),$N50/(Assumptions!$C17*12),0)+IF((U$5-$O$5)&lt;=(Assumptions!$C17*12),$O50/(Assumptions!$C17*12),0)+IF((U$5-$P$5)&lt;=(Assumptions!$C17*12),$P50/(Assumptions!$C17*12),0)+IF((U$5-$Q$5)&lt;=(Assumptions!$C17*12),$Q50/(Assumptions!$C17*12),0)+IF((U$5-$R$5)&lt;=(Assumptions!$C17*12),$R50/(Assumptions!$C17*12),0)+IF((U$5-$S$5)&lt;=(Assumptions!$C17*12),$S50/(Assumptions!$C17*12),0)+IF((U$5-$T$5)&lt;=(Assumptions!$C17*12),$T50/(Assumptions!$C17*12),0)</f>
        <v>0</v>
      </c>
      <c r="V62" s="555">
        <f>IF((V$5-$D$5)&lt;=(Assumptions!$C17*12),$D50/(Assumptions!$C17*12),0)+IF((V$5-$E$5)&lt;=(Assumptions!$C17*12),$E50/(Assumptions!$C17*12),0)+IF((V$5-$F$5)&lt;=(Assumptions!$C17*12),$F50/(Assumptions!$C17*12),0)+IF((V$5-$G$5)&lt;=(Assumptions!$C17*12),$G50/(Assumptions!$C17*12),0)+IF((V$5-$H$5)&lt;=(Assumptions!$C17*12),$H50/(Assumptions!$C17*12),0)+IF((V$5-$I$5)&lt;=(Assumptions!$C17*12),$I50/(Assumptions!$C17*12),0)+IF((V$5-$J$5)&lt;=(Assumptions!$C17*12),$J50/(Assumptions!$C17*12),0)+IF((V$5-$K$5)&lt;=(Assumptions!$C17*12),$K50/(Assumptions!$C17*12),0)+IF((V$5-$L$5)&lt;=(Assumptions!$C17*12),$L50/(Assumptions!$C17*12),0)+IF((V$5-$M$5)&lt;=(Assumptions!$C17*12),$M50/(Assumptions!$C17*12),0)+IF((V$5-$N$5)&lt;=(Assumptions!$C17*12),$N50/(Assumptions!$C17*12),0)+IF((V$5-$O$5)&lt;=(Assumptions!$C17*12),$O50/(Assumptions!$C17*12),0)+IF((V$5-$P$5)&lt;=(Assumptions!$C17*12),$P50/(Assumptions!$C17*12),0)+IF((V$5-$Q$5)&lt;=(Assumptions!$C17*12),$Q50/(Assumptions!$C17*12),0)+IF((V$5-$R$5)&lt;=(Assumptions!$C17*12),$R50/(Assumptions!$C17*12),0)+IF((V$5-$S$5)&lt;=(Assumptions!$C17*12),$S50/(Assumptions!$C17*12),0)+IF((V$5-$T$5)&lt;=(Assumptions!$C17*12),$T50/(Assumptions!$C17*12),0)+IF((V$5-$U$5)&lt;=(Assumptions!$C17*12),$U50/(Assumptions!$C17*12),0)</f>
        <v>0</v>
      </c>
      <c r="W62" s="555">
        <f>IF((W$5-$D$5)&lt;=(Assumptions!$C17*12),$D50/(Assumptions!$C17*12),0)+IF((W$5-$E$5)&lt;=(Assumptions!$C17*12),$E50/(Assumptions!$C17*12),0)+IF((W$5-$F$5)&lt;=(Assumptions!$C17*12),$F50/(Assumptions!$C17*12),0)+IF((W$5-$G$5)&lt;=(Assumptions!$C17*12),$G50/(Assumptions!$C17*12),0)+IF((W$5-$H$5)&lt;=(Assumptions!$C17*12),$H50/(Assumptions!$C17*12),0)+IF((W$5-$I$5)&lt;=(Assumptions!$C17*12),$I50/(Assumptions!$C17*12),0)+IF((W$5-$J$5)&lt;=(Assumptions!$C17*12),$J50/(Assumptions!$C17*12),0)+IF((W$5-$K$5)&lt;=(Assumptions!$C17*12),$K50/(Assumptions!$C17*12),0)+IF((W$5-$L$5)&lt;=(Assumptions!$C17*12),$L50/(Assumptions!$C17*12),0)+IF((W$5-$M$5)&lt;=(Assumptions!$C17*12),$M50/(Assumptions!$C17*12),0)+IF((W$5-$N$5)&lt;=(Assumptions!$C17*12),$N50/(Assumptions!$C17*12),0)+IF((W$5-$O$5)&lt;=(Assumptions!$C17*12),$O50/(Assumptions!$C17*12),0)+IF((W$5-$P$5)&lt;=(Assumptions!$C17*12),$P50/(Assumptions!$C17*12),0)+IF((W$5-$Q$5)&lt;=(Assumptions!$C17*12),$Q50/(Assumptions!$C17*12),0)+IF((W$5-$R$5)&lt;=(Assumptions!$C17*12),$R50/(Assumptions!$C17*12),0)+IF((W$5-$S$5)&lt;=(Assumptions!$C17*12),$S50/(Assumptions!$C17*12),0)+IF((W$5-$T$5)&lt;=(Assumptions!$C17*12),$T50/(Assumptions!$C17*12),0)+IF((W$5-$U$5)&lt;=(Assumptions!$C17*12),$U50/(Assumptions!$C17*12),0)+IF((W$5-$V$5)&lt;=(Assumptions!$C17*12),$V50/(Assumptions!$C17*12),0)</f>
        <v>0</v>
      </c>
      <c r="X62" s="555">
        <f>IF((X$5-$D$5)&lt;=(Assumptions!$C17*12),$D50/(Assumptions!$C17*12),0)+IF((X$5-$E$5)&lt;=(Assumptions!$C17*12),$E50/(Assumptions!$C17*12),0)+IF((X$5-$F$5)&lt;=(Assumptions!$C17*12),$F50/(Assumptions!$C17*12),0)+IF((X$5-$G$5)&lt;=(Assumptions!$C17*12),$G50/(Assumptions!$C17*12),0)+IF((X$5-$H$5)&lt;=(Assumptions!$C17*12),$H50/(Assumptions!$C17*12),0)+IF((X$5-$I$5)&lt;=(Assumptions!$C17*12),$I50/(Assumptions!$C17*12),0)+IF((X$5-$J$5)&lt;=(Assumptions!$C17*12),$J50/(Assumptions!$C17*12),0)+IF((X$5-$K$5)&lt;=(Assumptions!$C17*12),$K50/(Assumptions!$C17*12),0)+IF((X$5-$L$5)&lt;=(Assumptions!$C17*12),$L50/(Assumptions!$C17*12),0)+IF((X$5-$M$5)&lt;=(Assumptions!$C17*12),$M50/(Assumptions!$C17*12),0)+IF((X$5-$N$5)&lt;=(Assumptions!$C17*12),$N50/(Assumptions!$C17*12),0)+IF((X$5-$O$5)&lt;=(Assumptions!$C17*12),$O50/(Assumptions!$C17*12),0)+IF((X$5-$P$5)&lt;=(Assumptions!$C17*12),$P50/(Assumptions!$C17*12),0)+IF((X$5-$Q$5)&lt;=(Assumptions!$C17*12),$Q50/(Assumptions!$C17*12),0)+IF((X$5-$R$5)&lt;=(Assumptions!$C17*12),$R50/(Assumptions!$C17*12),0)+IF((X$5-$S$5)&lt;=(Assumptions!$C17*12),$S50/(Assumptions!$C17*12),0)+IF((X$5-$T$5)&lt;=(Assumptions!$C17*12),$T50/(Assumptions!$C17*12),0)+IF((X$5-$U$5)&lt;=(Assumptions!$C17*12),$U50/(Assumptions!$C17*12),0)+IF((X$5-$V$5)&lt;=(Assumptions!$C17*12),$V50/(Assumptions!$C17*12),0)+IF((X$5-$W$5)&lt;=(Assumptions!$C17*12),$W50/(Assumptions!$C17*12),0)</f>
        <v>0</v>
      </c>
      <c r="Y62" s="555">
        <f>IF((Y$5-$D$5)&lt;=(Assumptions!$C17*12),$D50/(Assumptions!$C17*12),0)+IF((Y$5-$E$5)&lt;=(Assumptions!$C17*12),$E50/(Assumptions!$C17*12),0)+IF((Y$5-$F$5)&lt;=(Assumptions!$C17*12),$F50/(Assumptions!$C17*12),0)+IF((Y$5-$G$5)&lt;=(Assumptions!$C17*12),$G50/(Assumptions!$C17*12),0)+IF((Y$5-$H$5)&lt;=(Assumptions!$C17*12),$H50/(Assumptions!$C17*12),0)+IF((Y$5-$I$5)&lt;=(Assumptions!$C17*12),$I50/(Assumptions!$C17*12),0)+IF((Y$5-$J$5)&lt;=(Assumptions!$C17*12),$J50/(Assumptions!$C17*12),0)+IF((Y$5-$K$5)&lt;=(Assumptions!$C17*12),$K50/(Assumptions!$C17*12),0)+IF((Y$5-$L$5)&lt;=(Assumptions!$C17*12),$L50/(Assumptions!$C17*12),0)+IF((Y$5-$M$5)&lt;=(Assumptions!$C17*12),$M50/(Assumptions!$C17*12),0)+IF((Y$5-$N$5)&lt;=(Assumptions!$C17*12),$N50/(Assumptions!$C17*12),0)+IF((Y$5-$O$5)&lt;=(Assumptions!$C17*12),$O50/(Assumptions!$C17*12),0)+IF((Y$5-$P$5)&lt;=(Assumptions!$C17*12),$P50/(Assumptions!$C17*12),0)+IF((Y$5-$Q$5)&lt;=(Assumptions!$C17*12),$Q50/(Assumptions!$C17*12),0)+IF((Y$5-$R$5)&lt;=(Assumptions!$C17*12),$R50/(Assumptions!$C17*12),0)+IF((Y$5-$S$5)&lt;=(Assumptions!$C17*12),$S50/(Assumptions!$C17*12),0)+IF((Y$5-$T$5)&lt;=(Assumptions!$C17*12),$T50/(Assumptions!$C17*12),0)+IF((Y$5-$U$5)&lt;=(Assumptions!$C17*12),$U50/(Assumptions!$C17*12),0)+IF((Y$5-$V$5)&lt;=(Assumptions!$C17*12),$V50/(Assumptions!$C17*12),0)+IF((Y$5-$W$5)&lt;=(Assumptions!$C17*12),$W50/(Assumptions!$C17*12),0)+IF((Y$5-$X$5)&lt;=(Assumptions!$C17*12),$X50/(Assumptions!$C17*12),0)</f>
        <v>0</v>
      </c>
      <c r="Z62" s="555">
        <f>IF((Z$5-$D$5)&lt;=(Assumptions!$C17*12),$D50/(Assumptions!$C17*12),0)+IF((Z$5-$E$5)&lt;=(Assumptions!$C17*12),$E50/(Assumptions!$C17*12),0)+IF((Z$5-$F$5)&lt;=(Assumptions!$C17*12),$F50/(Assumptions!$C17*12),0)+IF((Z$5-$G$5)&lt;=(Assumptions!$C17*12),$G50/(Assumptions!$C17*12),0)+IF((Z$5-$H$5)&lt;=(Assumptions!$C17*12),$H50/(Assumptions!$C17*12),0)+IF((Z$5-$I$5)&lt;=(Assumptions!$C17*12),$I50/(Assumptions!$C17*12),0)+IF((Z$5-$J$5)&lt;=(Assumptions!$C17*12),$J50/(Assumptions!$C17*12),0)+IF((Z$5-$K$5)&lt;=(Assumptions!$C17*12),$K50/(Assumptions!$C17*12),0)+IF((Z$5-$L$5)&lt;=(Assumptions!$C17*12),$L50/(Assumptions!$C17*12),0)+IF((Z$5-$M$5)&lt;=(Assumptions!$C17*12),$M50/(Assumptions!$C17*12),0)+IF((Z$5-$N$5)&lt;=(Assumptions!$C17*12),$N50/(Assumptions!$C17*12),0)+IF((Z$5-$O$5)&lt;=(Assumptions!$C17*12),$O50/(Assumptions!$C17*12),0)+IF((Z$5-$P$5)&lt;=(Assumptions!$C17*12),$P50/(Assumptions!$C17*12),0)+IF((Z$5-$Q$5)&lt;=(Assumptions!$C17*12),$Q50/(Assumptions!$C17*12),0)+IF((Z$5-$R$5)&lt;=(Assumptions!$C17*12),$R50/(Assumptions!$C17*12),0)+IF((Z$5-$S$5)&lt;=(Assumptions!$C17*12),$S50/(Assumptions!$C17*12),0)+IF((Z$5-$T$5)&lt;=(Assumptions!$C17*12),$T50/(Assumptions!$C17*12),0)+IF((Z$5-$U$5)&lt;=(Assumptions!$C17*12),$U50/(Assumptions!$C17*12),0)+IF((Z$5-$V$5)&lt;=(Assumptions!$C17*12),$V50/(Assumptions!$C17*12),0)+IF((Z$5-$W$5)&lt;=(Assumptions!$C17*12),$W50/(Assumptions!$C17*12),0)+IF((Z$5-$X$5)&lt;=(Assumptions!$C17*12),$X50/(Assumptions!$C17*12),0)+IF((Z$5-$Y$5)&lt;=(Assumptions!$C17*12),$Y50/(Assumptions!$C17*12),0)</f>
        <v>0</v>
      </c>
      <c r="AA62" s="555">
        <f>IF((AA$5-$D$5)&lt;=(Assumptions!$C17*12),$D50/(Assumptions!$C17*12),0)+IF((AA$5-$E$5)&lt;=(Assumptions!$C17*12),$E50/(Assumptions!$C17*12),0)+IF((AA$5-$F$5)&lt;=(Assumptions!$C17*12),$F50/(Assumptions!$C17*12),0)+IF((AA$5-$G$5)&lt;=(Assumptions!$C17*12),$G50/(Assumptions!$C17*12),0)+IF((AA$5-$H$5)&lt;=(Assumptions!$C17*12),$H50/(Assumptions!$C17*12),0)+IF((AA$5-$I$5)&lt;=(Assumptions!$C17*12),$I50/(Assumptions!$C17*12),0)+IF((AA$5-$J$5)&lt;=(Assumptions!$C17*12),$J50/(Assumptions!$C17*12),0)+IF((AA$5-$K$5)&lt;=(Assumptions!$C17*12),$K50/(Assumptions!$C17*12),0)+IF((AA$5-$L$5)&lt;=(Assumptions!$C17*12),$L50/(Assumptions!$C17*12),0)+IF((AA$5-$M$5)&lt;=(Assumptions!$C17*12),$M50/(Assumptions!$C17*12),0)+IF((AA$5-$N$5)&lt;=(Assumptions!$C17*12),$N50/(Assumptions!$C17*12),0)+IF((AA$5-$O$5)&lt;=(Assumptions!$C17*12),$O50/(Assumptions!$C17*12),0)+IF((AA$5-$P$5)&lt;=(Assumptions!$C17*12),$P50/(Assumptions!$C17*12),0)+IF((AA$5-$Q$5)&lt;=(Assumptions!$C17*12),$Q50/(Assumptions!$C17*12),0)+IF((AA$5-$R$5)&lt;=(Assumptions!$C17*12),$R50/(Assumptions!$C17*12),0)+IF((AA$5-$S$5)&lt;=(Assumptions!$C17*12),$S50/(Assumptions!$C17*12),0)+IF((AA$5-$T$5)&lt;=(Assumptions!$C17*12),$T50/(Assumptions!$C17*12),0)+IF((AA$5-$U$5)&lt;=(Assumptions!$C17*12),$U50/(Assumptions!$C17*12),0)+IF((AA$5-$V$5)&lt;=(Assumptions!$C17*12),$V50/(Assumptions!$C17*12),0)+IF((AA$5-$W$5)&lt;=(Assumptions!$C17*12),$W50/(Assumptions!$C17*12),0)+IF((AA$5-$X$5)&lt;=(Assumptions!$C17*12),$X50/(Assumptions!$C17*12),0)+IF((AA$5-$Y$5)&lt;=(Assumptions!$C17*12),$Y50/(Assumptions!$C17*12),0)+IF((AA$5-$Z$5)&lt;=(Assumptions!$C17*12),$Z50/(Assumptions!$C17*12),0)</f>
        <v>0</v>
      </c>
      <c r="AB62" s="555">
        <f>IF((AB$5-$D$5)&lt;=(Assumptions!$C17*12),$D50/(Assumptions!$C17*12),0)+IF((AB$5-$E$5)&lt;=(Assumptions!$C17*12),$E50/(Assumptions!$C17*12),0)+IF((AB$5-$F$5)&lt;=(Assumptions!$C17*12),$F50/(Assumptions!$C17*12),0)+IF((AB$5-$G$5)&lt;=(Assumptions!$C17*12),$G50/(Assumptions!$C17*12),0)+IF((AB$5-$H$5)&lt;=(Assumptions!$C17*12),$H50/(Assumptions!$C17*12),0)+IF((AB$5-$I$5)&lt;=(Assumptions!$C17*12),$I50/(Assumptions!$C17*12),0)+IF((AB$5-$J$5)&lt;=(Assumptions!$C17*12),$J50/(Assumptions!$C17*12),0)+IF((AB$5-$K$5)&lt;=(Assumptions!$C17*12),$K50/(Assumptions!$C17*12),0)+IF((AB$5-$L$5)&lt;=(Assumptions!$C17*12),$L50/(Assumptions!$C17*12),0)+IF((AB$5-$M$5)&lt;=(Assumptions!$C17*12),$M50/(Assumptions!$C17*12),0)+IF((AB$5-$N$5)&lt;=(Assumptions!$C17*12),$N50/(Assumptions!$C17*12),0)+IF((AB$5-$O$5)&lt;=(Assumptions!$C17*12),$O50/(Assumptions!$C17*12),0)+IF((AB$5-$P$5)&lt;=(Assumptions!$C17*12),$P50/(Assumptions!$C17*12),0)+IF((AB$5-$Q$5)&lt;=(Assumptions!$C17*12),$Q50/(Assumptions!$C17*12),0)+IF((AB$5-$R$5)&lt;=(Assumptions!$C17*12),$R50/(Assumptions!$C17*12),0)+IF((AB$5-$S$5)&lt;=(Assumptions!$C17*12),$S50/(Assumptions!$C17*12),0)+IF((AB$5-$T$5)&lt;=(Assumptions!$C17*12),$T50/(Assumptions!$C17*12),0)+IF((AB$5-$U$5)&lt;=(Assumptions!$C17*12),$U50/(Assumptions!$C17*12),0)+IF((AB$5-$V$5)&lt;=(Assumptions!$C17*12),$V50/(Assumptions!$C17*12),0)+IF((AB$5-$W$5)&lt;=(Assumptions!$C17*12),$W50/(Assumptions!$C17*12),0)+IF((AB$5-$X$5)&lt;=(Assumptions!$C17*12),$X50/(Assumptions!$C17*12),0)+IF((AB$5-$Y$5)&lt;=(Assumptions!$C17*12),$Y50/(Assumptions!$C17*12),0)+IF((AB$5-$Z$5)&lt;=(Assumptions!$C17*12),$Z50/(Assumptions!$C17*12),0)+IF((AB$5-$AA$5)&lt;=(Assumptions!$C17*12),$AA50/(Assumptions!$C17*12),0)</f>
        <v>0</v>
      </c>
      <c r="AC62" s="555">
        <f>IF((AC$5-$D$5)&lt;=(Assumptions!$C17*12),$D50/(Assumptions!$C17*12),0)+IF((AC$5-$E$5)&lt;=(Assumptions!$C17*12),$E50/(Assumptions!$C17*12),0)+IF((AC$5-$F$5)&lt;=(Assumptions!$C17*12),$F50/(Assumptions!$C17*12),0)+IF((AC$5-$G$5)&lt;=(Assumptions!$C17*12),$G50/(Assumptions!$C17*12),0)+IF((AC$5-$H$5)&lt;=(Assumptions!$C17*12),$H50/(Assumptions!$C17*12),0)+IF((AC$5-$I$5)&lt;=(Assumptions!$C17*12),$I50/(Assumptions!$C17*12),0)+IF((AC$5-$J$5)&lt;=(Assumptions!$C17*12),$J50/(Assumptions!$C17*12),0)+IF((AC$5-$K$5)&lt;=(Assumptions!$C17*12),$K50/(Assumptions!$C17*12),0)+IF((AC$5-$L$5)&lt;=(Assumptions!$C17*12),$L50/(Assumptions!$C17*12),0)+IF((AC$5-$M$5)&lt;=(Assumptions!$C17*12),$M50/(Assumptions!$C17*12),0)+IF((AC$5-$N$5)&lt;=(Assumptions!$C17*12),$N50/(Assumptions!$C17*12),0)+IF((AC$5-$O$5)&lt;=(Assumptions!$C17*12),$O50/(Assumptions!$C17*12),0)+IF((AC$5-$P$5)&lt;=(Assumptions!$C17*12),$P50/(Assumptions!$C17*12),0)+IF((AC$5-$Q$5)&lt;=(Assumptions!$C17*12),$Q50/(Assumptions!$C17*12),0)+IF((AC$5-$R$5)&lt;=(Assumptions!$C17*12),$R50/(Assumptions!$C17*12),0)+IF((AC$5-$S$5)&lt;=(Assumptions!$C17*12),$S50/(Assumptions!$C17*12),0)+IF((AC$5-$T$5)&lt;=(Assumptions!$C17*12),$T50/(Assumptions!$C17*12),0)+IF((AC$5-$U$5)&lt;=(Assumptions!$C17*12),$U50/(Assumptions!$C17*12),0)+IF((AC$5-$V$5)&lt;=(Assumptions!$C17*12),$V50/(Assumptions!$C17*12),0)+IF((AC$5-$W$5)&lt;=(Assumptions!$C17*12),$W50/(Assumptions!$C17*12),0)+IF((AC$5-$X$5)&lt;=(Assumptions!$C17*12),$X50/(Assumptions!$C17*12),0)+IF((AC$5-$Y$5)&lt;=(Assumptions!$C17*12),$Y50/(Assumptions!$C17*12),0)+IF((AC$5-$Z$5)&lt;=(Assumptions!$C17*12),$Z50/(Assumptions!$C17*12),0)+IF((AC$5-$AA$5)&lt;=(Assumptions!$C17*12),$AA50/(Assumptions!$C17*12),0)+IF((AC$5-$AB$5)&lt;=(Assumptions!$C17*12),$AB50/(Assumptions!$C17*12),0)</f>
        <v>0</v>
      </c>
      <c r="AD62" s="555">
        <f>IF((AD$5-$D$5)&lt;=(Assumptions!$C17*12),$D50/(Assumptions!$C17*12),0)+IF((AD$5-$E$5)&lt;=(Assumptions!$C17*12),$E50/(Assumptions!$C17*12),0)+IF((AD$5-$F$5)&lt;=(Assumptions!$C17*12),$F50/(Assumptions!$C17*12),0)+IF((AD$5-$G$5)&lt;=(Assumptions!$C17*12),$G50/(Assumptions!$C17*12),0)+IF((AD$5-$H$5)&lt;=(Assumptions!$C17*12),$H50/(Assumptions!$C17*12),0)+IF((AD$5-$I$5)&lt;=(Assumptions!$C17*12),$I50/(Assumptions!$C17*12),0)+IF((AD$5-$J$5)&lt;=(Assumptions!$C17*12),$J50/(Assumptions!$C17*12),0)+IF((AD$5-$K$5)&lt;=(Assumptions!$C17*12),$K50/(Assumptions!$C17*12),0)+IF((AD$5-$L$5)&lt;=(Assumptions!$C17*12),$L50/(Assumptions!$C17*12),0)+IF((AD$5-$M$5)&lt;=(Assumptions!$C17*12),$M50/(Assumptions!$C17*12),0)+IF((AD$5-$N$5)&lt;=(Assumptions!$C17*12),$N50/(Assumptions!$C17*12),0)+IF((AD$5-$O$5)&lt;=(Assumptions!$C17*12),$O50/(Assumptions!$C17*12),0)+IF((AD$5-$P$5)&lt;=(Assumptions!$C17*12),$P50/(Assumptions!$C17*12),0)+IF((AD$5-$Q$5)&lt;=(Assumptions!$C17*12),$Q50/(Assumptions!$C17*12),0)+IF((AD$5-$R$5)&lt;=(Assumptions!$C17*12),$R50/(Assumptions!$C17*12),0)+IF((AD$5-$S$5)&lt;=(Assumptions!$C17*12),$S50/(Assumptions!$C17*12),0)+IF((AD$5-$T$5)&lt;=(Assumptions!$C17*12),$T50/(Assumptions!$C17*12),0)+IF((AD$5-$U$5)&lt;=(Assumptions!$C17*12),$U50/(Assumptions!$C17*12),0)+IF((AD$5-$V$5)&lt;=(Assumptions!$C17*12),$V50/(Assumptions!$C17*12),0)+IF((AD$5-$W$5)&lt;=(Assumptions!$C17*12),$W50/(Assumptions!$C17*12),0)+IF((AD$5-$X$5)&lt;=(Assumptions!$C17*12),$X50/(Assumptions!$C17*12),0)+IF((AD$5-$Y$5)&lt;=(Assumptions!$C17*12),$Y50/(Assumptions!$C17*12),0)+IF((AD$5-$Z$5)&lt;=(Assumptions!$C17*12),$Z50/(Assumptions!$C17*12),0)+IF((AD$5-$AA$5)&lt;=(Assumptions!$C17*12),$AA50/(Assumptions!$C17*12),0)+IF((AD$5-$AB$5)&lt;=(Assumptions!$C17*12),$AB50/(Assumptions!$C17*12),0)+IF((AD$5-$AC$5)&lt;=(Assumptions!$C17*12),$AC50/(Assumptions!$C17*12),0)</f>
        <v>0</v>
      </c>
      <c r="AE62" s="555">
        <f>IF((AE$5-$D$5)&lt;=(Assumptions!$C17*12),$D50/(Assumptions!$C17*12),0)+IF((AE$5-$E$5)&lt;=(Assumptions!$C17*12),$E50/(Assumptions!$C17*12),0)+IF((AE$5-$F$5)&lt;=(Assumptions!$C17*12),$F50/(Assumptions!$C17*12),0)+IF((AE$5-$G$5)&lt;=(Assumptions!$C17*12),$G50/(Assumptions!$C17*12),0)+IF((AE$5-$H$5)&lt;=(Assumptions!$C17*12),$H50/(Assumptions!$C17*12),0)+IF((AE$5-$I$5)&lt;=(Assumptions!$C17*12),$I50/(Assumptions!$C17*12),0)+IF((AE$5-$J$5)&lt;=(Assumptions!$C17*12),$J50/(Assumptions!$C17*12),0)+IF((AE$5-$K$5)&lt;=(Assumptions!$C17*12),$K50/(Assumptions!$C17*12),0)+IF((AE$5-$L$5)&lt;=(Assumptions!$C17*12),$L50/(Assumptions!$C17*12),0)+IF((AE$5-$M$5)&lt;=(Assumptions!$C17*12),$M50/(Assumptions!$C17*12),0)+IF((AE$5-$N$5)&lt;=(Assumptions!$C17*12),$N50/(Assumptions!$C17*12),0)+IF((AE$5-$O$5)&lt;=(Assumptions!$C17*12),$O50/(Assumptions!$C17*12),0)+IF((AE$5-$P$5)&lt;=(Assumptions!$C17*12),$P50/(Assumptions!$C17*12),0)+IF((AE$5-$Q$5)&lt;=(Assumptions!$C17*12),$Q50/(Assumptions!$C17*12),0)+IF((AE$5-$R$5)&lt;=(Assumptions!$C17*12),$R50/(Assumptions!$C17*12),0)+IF((AE$5-$S$5)&lt;=(Assumptions!$C17*12),$S50/(Assumptions!$C17*12),0)+IF((AE$5-$T$5)&lt;=(Assumptions!$C17*12),$T50/(Assumptions!$C17*12),0)+IF((AE$5-$U$5)&lt;=(Assumptions!$C17*12),$U50/(Assumptions!$C17*12),0)+IF((AE$5-$V$5)&lt;=(Assumptions!$C17*12),$V50/(Assumptions!$C17*12),0)+IF((AE$5-$W$5)&lt;=(Assumptions!$C17*12),$W50/(Assumptions!$C17*12),0)+IF((AE$5-$X$5)&lt;=(Assumptions!$C17*12),$X50/(Assumptions!$C17*12),0)+IF((AE$5-$Y$5)&lt;=(Assumptions!$C17*12),$Y50/(Assumptions!$C17*12),0)+IF((AE$5-$Z$5)&lt;=(Assumptions!$C17*12),$Z50/(Assumptions!$C17*12),0)+IF((AE$5-$AA$5)&lt;=(Assumptions!$C17*12),$AA50/(Assumptions!$C17*12),0)+IF((AE$5-$AB$5)&lt;=(Assumptions!$C17*12),$AB50/(Assumptions!$C17*12),0)+IF((AE$5-$AC$5)&lt;=(Assumptions!$C17*12),$AC50/(Assumptions!$C17*12),0)+IF((AE$5-$AD$5)&lt;=(Assumptions!$C17*12),$AD50/(Assumptions!$C17*12),0)</f>
        <v>0</v>
      </c>
      <c r="AF62" s="555">
        <f>IF((AF$5-$D$5)&lt;=(Assumptions!$C17*12),$D50/(Assumptions!$C17*12),0)+IF((AF$5-$E$5)&lt;=(Assumptions!$C17*12),$E50/(Assumptions!$C17*12),0)+IF((AF$5-$F$5)&lt;=(Assumptions!$C17*12),$F50/(Assumptions!$C17*12),0)+IF((AF$5-$G$5)&lt;=(Assumptions!$C17*12),$G50/(Assumptions!$C17*12),0)+IF((AF$5-$H$5)&lt;=(Assumptions!$C17*12),$H50/(Assumptions!$C17*12),0)+IF((AF$5-$I$5)&lt;=(Assumptions!$C17*12),$I50/(Assumptions!$C17*12),0)+IF((AF$5-$J$5)&lt;=(Assumptions!$C17*12),$J50/(Assumptions!$C17*12),0)+IF((AF$5-$K$5)&lt;=(Assumptions!$C17*12),$K50/(Assumptions!$C17*12),0)+IF((AF$5-$L$5)&lt;=(Assumptions!$C17*12),$L50/(Assumptions!$C17*12),0)+IF((AF$5-$M$5)&lt;=(Assumptions!$C17*12),$M50/(Assumptions!$C17*12),0)+IF((AF$5-$N$5)&lt;=(Assumptions!$C17*12),$N50/(Assumptions!$C17*12),0)+IF((AF$5-$O$5)&lt;=(Assumptions!$C17*12),$O50/(Assumptions!$C17*12),0)+IF((AF$5-$P$5)&lt;=(Assumptions!$C17*12),$P50/(Assumptions!$C17*12),0)+IF((AF$5-$Q$5)&lt;=(Assumptions!$C17*12),$Q50/(Assumptions!$C17*12),0)+IF((AF$5-$R$5)&lt;=(Assumptions!$C17*12),$R50/(Assumptions!$C17*12),0)+IF((AF$5-$S$5)&lt;=(Assumptions!$C17*12),$S50/(Assumptions!$C17*12),0)+IF((AF$5-$T$5)&lt;=(Assumptions!$C17*12),$T50/(Assumptions!$C17*12),0)+IF((AF$5-$U$5)&lt;=(Assumptions!$C17*12),$U50/(Assumptions!$C17*12),0)+IF((AF$5-$V$5)&lt;=(Assumptions!$C17*12),$V50/(Assumptions!$C17*12),0)+IF((AF$5-$W$5)&lt;=(Assumptions!$C17*12),$W50/(Assumptions!$C17*12),0)+IF((AF$5-$X$5)&lt;=(Assumptions!$C17*12),$X50/(Assumptions!$C17*12),0)+IF((AF$5-$Y$5)&lt;=(Assumptions!$C17*12),$Y50/(Assumptions!$C17*12),0)+IF((AF$5-$Z$5)&lt;=(Assumptions!$C17*12),$Z50/(Assumptions!$C17*12),0)+IF((AF$5-$AA$5)&lt;=(Assumptions!$C17*12),$AA50/(Assumptions!$C17*12),0)+IF((AF$5-$AB$5)&lt;=(Assumptions!$C17*12),$AB50/(Assumptions!$C17*12),0)+IF((AF$5-$AC$5)&lt;=(Assumptions!$C17*12),$AC50/(Assumptions!$C17*12),0)+IF((AF$5-$AD$5)&lt;=(Assumptions!$C17*12),$AD50/(Assumptions!$C17*12),0)+IF((AF$5-$AE$5)&lt;=(Assumptions!$C17*12),$AE50/(Assumptions!$C17*12),0)</f>
        <v>0</v>
      </c>
      <c r="AG62" s="555">
        <f>IF((AG$5-$D$5)&lt;=(Assumptions!$C17*12),$D50/(Assumptions!$C17*12),0)+IF((AG$5-$E$5)&lt;=(Assumptions!$C17*12),$E50/(Assumptions!$C17*12),0)+IF((AG$5-$F$5)&lt;=(Assumptions!$C17*12),$F50/(Assumptions!$C17*12),0)+IF((AG$5-$G$5)&lt;=(Assumptions!$C17*12),$G50/(Assumptions!$C17*12),0)+IF((AG$5-$H$5)&lt;=(Assumptions!$C17*12),$H50/(Assumptions!$C17*12),0)+IF((AG$5-$I$5)&lt;=(Assumptions!$C17*12),$I50/(Assumptions!$C17*12),0)+IF((AG$5-$J$5)&lt;=(Assumptions!$C17*12),$J50/(Assumptions!$C17*12),0)+IF((AG$5-$K$5)&lt;=(Assumptions!$C17*12),$K50/(Assumptions!$C17*12),0)+IF((AG$5-$L$5)&lt;=(Assumptions!$C17*12),$L50/(Assumptions!$C17*12),0)+IF((AG$5-$M$5)&lt;=(Assumptions!$C17*12),$M50/(Assumptions!$C17*12),0)+IF((AG$5-$N$5)&lt;=(Assumptions!$C17*12),$N50/(Assumptions!$C17*12),0)+IF((AG$5-$O$5)&lt;=(Assumptions!$C17*12),$O50/(Assumptions!$C17*12),0)+IF((AG$5-$P$5)&lt;=(Assumptions!$C17*12),$P50/(Assumptions!$C17*12),0)+IF((AG$5-$Q$5)&lt;=(Assumptions!$C17*12),$Q50/(Assumptions!$C17*12),0)+IF((AG$5-$R$5)&lt;=(Assumptions!$C17*12),$R50/(Assumptions!$C17*12),0)+IF((AG$5-$S$5)&lt;=(Assumptions!$C17*12),$S50/(Assumptions!$C17*12),0)+IF((AG$5-$T$5)&lt;=(Assumptions!$C17*12),$T50/(Assumptions!$C17*12),0)+IF((AG$5-$U$5)&lt;=(Assumptions!$C17*12),$U50/(Assumptions!$C17*12),0)+IF((AG$5-$V$5)&lt;=(Assumptions!$C17*12),$V50/(Assumptions!$C17*12),0)+IF((AG$5-$W$5)&lt;=(Assumptions!$C17*12),$W50/(Assumptions!$C17*12),0)+IF((AG$5-$X$5)&lt;=(Assumptions!$C17*12),$X50/(Assumptions!$C17*12),0)+IF((AG$5-$Y$5)&lt;=(Assumptions!$C17*12),$Y50/(Assumptions!$C17*12),0)+IF((AG$5-$Z$5)&lt;=(Assumptions!$C17*12),$Z50/(Assumptions!$C17*12),0)+IF((AG$5-$AA$5)&lt;=(Assumptions!$C17*12),$AA50/(Assumptions!$C17*12),0)+IF((AG$5-$AB$5)&lt;=(Assumptions!$C17*12),$AB50/(Assumptions!$C17*12),0)+IF((AG$5-$AC$5)&lt;=(Assumptions!$C17*12),$AC50/(Assumptions!$C17*12),0)+IF((AG$5-$AD$5)&lt;=(Assumptions!$C17*12),$AD50/(Assumptions!$C17*12),0)+IF((AG$5-$AE$5)&lt;=(Assumptions!$C17*12),$AE50/(Assumptions!$C17*12),0)+IF((AG$5-$AF$5)&lt;=(Assumptions!$C17*12),$AF50/(Assumptions!$C17*12),0)</f>
        <v>0</v>
      </c>
      <c r="AH62" s="555">
        <f>IF((AH$5-$D$5)&lt;=(Assumptions!$C17*12),$D50/(Assumptions!$C17*12),0)+IF((AH$5-$E$5)&lt;=(Assumptions!$C17*12),$E50/(Assumptions!$C17*12),0)+IF((AH$5-$F$5)&lt;=(Assumptions!$C17*12),$F50/(Assumptions!$C17*12),0)+IF((AH$5-$G$5)&lt;=(Assumptions!$C17*12),$G50/(Assumptions!$C17*12),0)+IF((AH$5-$H$5)&lt;=(Assumptions!$C17*12),$H50/(Assumptions!$C17*12),0)+IF((AH$5-$I$5)&lt;=(Assumptions!$C17*12),$I50/(Assumptions!$C17*12),0)+IF((AH$5-$J$5)&lt;=(Assumptions!$C17*12),$J50/(Assumptions!$C17*12),0)+IF((AH$5-$K$5)&lt;=(Assumptions!$C17*12),$K50/(Assumptions!$C17*12),0)+IF((AH$5-$L$5)&lt;=(Assumptions!$C17*12),$L50/(Assumptions!$C17*12),0)+IF((AH$5-$M$5)&lt;=(Assumptions!$C17*12),$M50/(Assumptions!$C17*12),0)+IF((AH$5-$N$5)&lt;=(Assumptions!$C17*12),$N50/(Assumptions!$C17*12),0)+IF((AH$5-$O$5)&lt;=(Assumptions!$C17*12),$O50/(Assumptions!$C17*12),0)+IF((AH$5-$P$5)&lt;=(Assumptions!$C17*12),$P50/(Assumptions!$C17*12),0)+IF((AH$5-$Q$5)&lt;=(Assumptions!$C17*12),$Q50/(Assumptions!$C17*12),0)+IF((AH$5-$R$5)&lt;=(Assumptions!$C17*12),$R50/(Assumptions!$C17*12),0)+IF((AH$5-$S$5)&lt;=(Assumptions!$C17*12),$S50/(Assumptions!$C17*12),0)+IF((AH$5-$T$5)&lt;=(Assumptions!$C17*12),$T50/(Assumptions!$C17*12),0)+IF((AH$5-$U$5)&lt;=(Assumptions!$C17*12),$U50/(Assumptions!$C17*12),0)+IF((AH$5-$V$5)&lt;=(Assumptions!$C17*12),$V50/(Assumptions!$C17*12),0)+IF((AH$5-$W$5)&lt;=(Assumptions!$C17*12),$W50/(Assumptions!$C17*12),0)+IF((AH$5-$X$5)&lt;=(Assumptions!$C17*12),$X50/(Assumptions!$C17*12),0)+IF((AH$5-$Y$5)&lt;=(Assumptions!$C17*12),$Y50/(Assumptions!$C17*12),0)+IF((AH$5-$Z$5)&lt;=(Assumptions!$C17*12),$Z50/(Assumptions!$C17*12),0)+IF((AH$5-$AA$5)&lt;=(Assumptions!$C17*12),$AA50/(Assumptions!$C17*12),0)+IF((AH$5-$AB$5)&lt;=(Assumptions!$C17*12),$AB50/(Assumptions!$C17*12),0)+IF((AH$5-$AC$5)&lt;=(Assumptions!$C17*12),$AC50/(Assumptions!$C17*12),0)+IF((AH$5-$AD$5)&lt;=(Assumptions!$C17*12),$AD50/(Assumptions!$C17*12),0)+IF((AH$5-$AE$5)&lt;=(Assumptions!$C17*12),$AE50/(Assumptions!$C17*12),0)+IF((AH$5-$AF$5)&lt;=(Assumptions!$C17*12),$AF50/(Assumptions!$C17*12),0)+IF((AH$5-$AG$5)&lt;=(Assumptions!$C17*12),$AG50/(Assumptions!$C17*12),0)</f>
        <v>0</v>
      </c>
      <c r="AI62" s="555">
        <f>IF((AI$5-$D$5)&lt;=(Assumptions!$C17*12),$D50/(Assumptions!$C17*12),0)+IF((AI$5-$E$5)&lt;=(Assumptions!$C17*12),$E50/(Assumptions!$C17*12),0)+IF((AI$5-$F$5)&lt;=(Assumptions!$C17*12),$F50/(Assumptions!$C17*12),0)+IF((AI$5-$G$5)&lt;=(Assumptions!$C17*12),$G50/(Assumptions!$C17*12),0)+IF((AI$5-$H$5)&lt;=(Assumptions!$C17*12),$H50/(Assumptions!$C17*12),0)+IF((AI$5-$I$5)&lt;=(Assumptions!$C17*12),$I50/(Assumptions!$C17*12),0)+IF((AI$5-$J$5)&lt;=(Assumptions!$C17*12),$J50/(Assumptions!$C17*12),0)+IF((AI$5-$K$5)&lt;=(Assumptions!$C17*12),$K50/(Assumptions!$C17*12),0)+IF((AI$5-$L$5)&lt;=(Assumptions!$C17*12),$L50/(Assumptions!$C17*12),0)+IF((AI$5-$M$5)&lt;=(Assumptions!$C17*12),$M50/(Assumptions!$C17*12),0)+IF((AI$5-$N$5)&lt;=(Assumptions!$C17*12),$N50/(Assumptions!$C17*12),0)+IF((AI$5-$O$5)&lt;=(Assumptions!$C17*12),$O50/(Assumptions!$C17*12),0)+IF((AI$5-$P$5)&lt;=(Assumptions!$C17*12),$P50/(Assumptions!$C17*12),0)+IF((AI$5-$Q$5)&lt;=(Assumptions!$C17*12),$Q50/(Assumptions!$C17*12),0)+IF((AI$5-$R$5)&lt;=(Assumptions!$C17*12),$R50/(Assumptions!$C17*12),0)+IF((AI$5-$S$5)&lt;=(Assumptions!$C17*12),$S50/(Assumptions!$C17*12),0)+IF((AI$5-$T$5)&lt;=(Assumptions!$C17*12),$T50/(Assumptions!$C17*12),0)+IF((AI$5-$U$5)&lt;=(Assumptions!$C17*12),$U50/(Assumptions!$C17*12),0)+IF((AI$5-$V$5)&lt;=(Assumptions!$C17*12),$V50/(Assumptions!$C17*12),0)+IF((AI$5-$W$5)&lt;=(Assumptions!$C17*12),$W50/(Assumptions!$C17*12),0)+IF((AI$5-$X$5)&lt;=(Assumptions!$C17*12),$X50/(Assumptions!$C17*12),0)+IF((AI$5-$Y$5)&lt;=(Assumptions!$C17*12),$Y50/(Assumptions!$C17*12),0)+IF((AI$5-$Z$5)&lt;=(Assumptions!$C17*12),$Z50/(Assumptions!$C17*12),0)+IF((AI$5-$AA$5)&lt;=(Assumptions!$C17*12),$AA50/(Assumptions!$C17*12),0)+IF((AI$5-$AB$5)&lt;=(Assumptions!$C17*12),$AB50/(Assumptions!$C17*12),0)+IF((AI$5-$AC$5)&lt;=(Assumptions!$C17*12),$AC50/(Assumptions!$C17*12),0)+IF((AI$5-$AD$5)&lt;=(Assumptions!$C17*12),$AD50/(Assumptions!$C17*12),0)+IF((AI$5-$AE$5)&lt;=(Assumptions!$C17*12),$AE50/(Assumptions!$C17*12),0)+IF((AI$5-$AF$5)&lt;=(Assumptions!$C17*12),$AF50/(Assumptions!$C17*12),0)+IF((AI$5-$AG$5)&lt;=(Assumptions!$C17*12),$AG50/(Assumptions!$C17*12),0)+IF((AI$5-$AH$5)&lt;=(Assumptions!$C17*12),$AH50/(Assumptions!$C17*12),0)</f>
        <v>0</v>
      </c>
      <c r="AJ62" s="555">
        <f>IF((AJ$5-$D$5)&lt;=(Assumptions!$C17*12),$D50/(Assumptions!$C17*12),0)+IF((AJ$5-$E$5)&lt;=(Assumptions!$C17*12),$E50/(Assumptions!$C17*12),0)+IF((AJ$5-$F$5)&lt;=(Assumptions!$C17*12),$F50/(Assumptions!$C17*12),0)+IF((AJ$5-$G$5)&lt;=(Assumptions!$C17*12),$G50/(Assumptions!$C17*12),0)+IF((AJ$5-$H$5)&lt;=(Assumptions!$C17*12),$H50/(Assumptions!$C17*12),0)+IF((AJ$5-$I$5)&lt;=(Assumptions!$C17*12),$I50/(Assumptions!$C17*12),0)+IF((AJ$5-$J$5)&lt;=(Assumptions!$C17*12),$J50/(Assumptions!$C17*12),0)+IF((AJ$5-$K$5)&lt;=(Assumptions!$C17*12),$K50/(Assumptions!$C17*12),0)+IF((AJ$5-$L$5)&lt;=(Assumptions!$C17*12),$L50/(Assumptions!$C17*12),0)+IF((AJ$5-$M$5)&lt;=(Assumptions!$C17*12),$M50/(Assumptions!$C17*12),0)+IF((AJ$5-$N$5)&lt;=(Assumptions!$C17*12),$N50/(Assumptions!$C17*12),0)+IF((AJ$5-$O$5)&lt;=(Assumptions!$C17*12),$O50/(Assumptions!$C17*12),0)+IF((AJ$5-$P$5)&lt;=(Assumptions!$C17*12),$P50/(Assumptions!$C17*12),0)+IF((AJ$5-$Q$5)&lt;=(Assumptions!$C17*12),$Q50/(Assumptions!$C17*12),0)+IF((AJ$5-$R$5)&lt;=(Assumptions!$C17*12),$R50/(Assumptions!$C17*12),0)+IF((AJ$5-$S$5)&lt;=(Assumptions!$C17*12),$S50/(Assumptions!$C17*12),0)+IF((AJ$5-$T$5)&lt;=(Assumptions!$C17*12),$T50/(Assumptions!$C17*12),0)+IF((AJ$5-$U$5)&lt;=(Assumptions!$C17*12),$U50/(Assumptions!$C17*12),0)+IF((AJ$5-$V$5)&lt;=(Assumptions!$C17*12),$V50/(Assumptions!$C17*12),0)+IF((AJ$5-$W$5)&lt;=(Assumptions!$C17*12),$W50/(Assumptions!$C17*12),0)+IF((AJ$5-$X$5)&lt;=(Assumptions!$C17*12),$X50/(Assumptions!$C17*12),0)+IF((AJ$5-$Y$5)&lt;=(Assumptions!$C17*12),$Y50/(Assumptions!$C17*12),0)+IF((AJ$5-$Z$5)&lt;=(Assumptions!$C17*12),$Z50/(Assumptions!$C17*12),0)+IF((AJ$5-$AA$5)&lt;=(Assumptions!$C17*12),$AA50/(Assumptions!$C17*12),0)+IF((AJ$5-$AB$5)&lt;=(Assumptions!$C17*12),$AB50/(Assumptions!$C17*12),0)+IF((AJ$5-$AC$5)&lt;=(Assumptions!$C17*12),$AC50/(Assumptions!$C17*12),0)+IF((AJ$5-$AD$5)&lt;=(Assumptions!$C17*12),$AD50/(Assumptions!$C17*12),0)+IF((AJ$5-$AE$5)&lt;=(Assumptions!$C17*12),$AE50/(Assumptions!$C17*12),0)+IF((AJ$5-$AF$5)&lt;=(Assumptions!$C17*12),$AF50/(Assumptions!$C17*12),0)+IF((AJ$5-$AG$5)&lt;=(Assumptions!$C17*12),$AG50/(Assumptions!$C17*12),0)+IF((AJ$5-$AH$5)&lt;=(Assumptions!$C17*12),$AH50/(Assumptions!$C17*12),0)+IF((AJ$5-$AI$5)&lt;=(Assumptions!$C17*12),$AI50/(Assumptions!$C17*12),0)</f>
        <v>0</v>
      </c>
      <c r="AK62" s="555">
        <f>IF((AK$5-$D$5)&lt;=(Assumptions!$C17*12),$D50/(Assumptions!$C17*12),0)+IF((AK$5-$E$5)&lt;=(Assumptions!$C17*12),$E50/(Assumptions!$C17*12),0)+IF((AK$5-$F$5)&lt;=(Assumptions!$C17*12),$F50/(Assumptions!$C17*12),0)+IF((AK$5-$G$5)&lt;=(Assumptions!$C17*12),$G50/(Assumptions!$C17*12),0)+IF((AK$5-$H$5)&lt;=(Assumptions!$C17*12),$H50/(Assumptions!$C17*12),0)+IF((AK$5-$I$5)&lt;=(Assumptions!$C17*12),$I50/(Assumptions!$C17*12),0)+IF((AK$5-$J$5)&lt;=(Assumptions!$C17*12),$J50/(Assumptions!$C17*12),0)+IF((AK$5-$K$5)&lt;=(Assumptions!$C17*12),$K50/(Assumptions!$C17*12),0)+IF((AK$5-$L$5)&lt;=(Assumptions!$C17*12),$L50/(Assumptions!$C17*12),0)+IF((AK$5-$M$5)&lt;=(Assumptions!$C17*12),$M50/(Assumptions!$C17*12),0)+IF((AK$5-$N$5)&lt;=(Assumptions!$C17*12),$N50/(Assumptions!$C17*12),0)+IF((AK$5-$O$5)&lt;=(Assumptions!$C17*12),$O50/(Assumptions!$C17*12),0)+IF((AK$5-$P$5)&lt;=(Assumptions!$C17*12),$P50/(Assumptions!$C17*12),0)+IF((AK$5-$Q$5)&lt;=(Assumptions!$C17*12),$Q50/(Assumptions!$C17*12),0)+IF((AK$5-$R$5)&lt;=(Assumptions!$C17*12),$R50/(Assumptions!$C17*12),0)+IF((AK$5-$S$5)&lt;=(Assumptions!$C17*12),$S50/(Assumptions!$C17*12),0)+IF((AK$5-$T$5)&lt;=(Assumptions!$C17*12),$T50/(Assumptions!$C17*12),0)+IF((AK$5-$U$5)&lt;=(Assumptions!$C17*12),$U50/(Assumptions!$C17*12),0)+IF((AK$5-$V$5)&lt;=(Assumptions!$C17*12),$V50/(Assumptions!$C17*12),0)+IF((AK$5-$W$5)&lt;=(Assumptions!$C17*12),$W50/(Assumptions!$C17*12),0)+IF((AK$5-$X$5)&lt;=(Assumptions!$C17*12),$X50/(Assumptions!$C17*12),0)+IF((AK$5-$Y$5)&lt;=(Assumptions!$C17*12),$Y50/(Assumptions!$C17*12),0)+IF((AK$5-$Z$5)&lt;=(Assumptions!$C17*12),$Z50/(Assumptions!$C17*12),0)+IF((AK$5-$AA$5)&lt;=(Assumptions!$C17*12),$AA50/(Assumptions!$C17*12),0)+IF((AK$5-$AB$5)&lt;=(Assumptions!$C17*12),$AB50/(Assumptions!$C17*12),0)+IF((AK$5-$AC$5)&lt;=(Assumptions!$C17*12),$AC50/(Assumptions!$C17*12),0)+IF((AK$5-$AD$5)&lt;=(Assumptions!$C17*12),$AD50/(Assumptions!$C17*12),0)+IF((AK$5-$AE$5)&lt;=(Assumptions!$C17*12),$AE50/(Assumptions!$C17*12),0)+IF((AK$5-$AF$5)&lt;=(Assumptions!$C17*12),$AF50/(Assumptions!$C17*12),0)+IF((AK$5-$AG$5)&lt;=(Assumptions!$C17*12),$AG50/(Assumptions!$C17*12),0)+IF((AK$5-$AH$5)&lt;=(Assumptions!$C17*12),$AH50/(Assumptions!$C17*12),0)+IF((AK$5-$AI$5)&lt;=(Assumptions!$C17*12),$AI50/(Assumptions!$C17*12),0)+IF((AK$5-$AJ$5)&lt;=(Assumptions!$C17*12),$AJ50/(Assumptions!$C17*12),0)</f>
        <v>0</v>
      </c>
      <c r="AL62" s="555">
        <f>IF((AL$5-$D$5)&lt;=(Assumptions!$C17*12),$D50/(Assumptions!$C17*12),0)+IF((AL$5-$E$5)&lt;=(Assumptions!$C17*12),$E50/(Assumptions!$C17*12),0)+IF((AL$5-$F$5)&lt;=(Assumptions!$C17*12),$F50/(Assumptions!$C17*12),0)+IF((AL$5-$G$5)&lt;=(Assumptions!$C17*12),$G50/(Assumptions!$C17*12),0)+IF((AL$5-$H$5)&lt;=(Assumptions!$C17*12),$H50/(Assumptions!$C17*12),0)+IF((AL$5-$I$5)&lt;=(Assumptions!$C17*12),$I50/(Assumptions!$C17*12),0)+IF((AL$5-$J$5)&lt;=(Assumptions!$C17*12),$J50/(Assumptions!$C17*12),0)+IF((AL$5-$K$5)&lt;=(Assumptions!$C17*12),$K50/(Assumptions!$C17*12),0)+IF((AL$5-$L$5)&lt;=(Assumptions!$C17*12),$L50/(Assumptions!$C17*12),0)+IF((AL$5-$M$5)&lt;=(Assumptions!$C17*12),$M50/(Assumptions!$C17*12),0)+IF((AL$5-$N$5)&lt;=(Assumptions!$C17*12),$N50/(Assumptions!$C17*12),0)+IF((AL$5-$O$5)&lt;=(Assumptions!$C17*12),$O50/(Assumptions!$C17*12),0)+IF((AL$5-$P$5)&lt;=(Assumptions!$C17*12),$P50/(Assumptions!$C17*12),0)+IF((AL$5-$Q$5)&lt;=(Assumptions!$C17*12),$Q50/(Assumptions!$C17*12),0)+IF((AL$5-$R$5)&lt;=(Assumptions!$C17*12),$R50/(Assumptions!$C17*12),0)+IF((AL$5-$S$5)&lt;=(Assumptions!$C17*12),$S50/(Assumptions!$C17*12),0)+IF((AL$5-$T$5)&lt;=(Assumptions!$C17*12),$T50/(Assumptions!$C17*12),0)+IF((AL$5-$U$5)&lt;=(Assumptions!$C17*12),$U50/(Assumptions!$C17*12),0)+IF((AL$5-$V$5)&lt;=(Assumptions!$C17*12),$V50/(Assumptions!$C17*12),0)+IF((AL$5-$W$5)&lt;=(Assumptions!$C17*12),$W50/(Assumptions!$C17*12),0)+IF((AL$5-$X$5)&lt;=(Assumptions!$C17*12),$X50/(Assumptions!$C17*12),0)+IF((AL$5-$Y$5)&lt;=(Assumptions!$C17*12),$Y50/(Assumptions!$C17*12),0)+IF((AL$5-$Z$5)&lt;=(Assumptions!$C17*12),$Z50/(Assumptions!$C17*12),0)+IF((AL$5-$AA$5)&lt;=(Assumptions!$C17*12),$AA50/(Assumptions!$C17*12),0)+IF((AL$5-$AB$5)&lt;=(Assumptions!$C17*12),$AB50/(Assumptions!$C17*12),0)+IF((AL$5-$AC$5)&lt;=(Assumptions!$C17*12),$AC50/(Assumptions!$C17*12),0)+IF((AL$5-$AD$5)&lt;=(Assumptions!$C17*12),$AD50/(Assumptions!$C17*12),0)+IF((AL$5-$AE$5)&lt;=(Assumptions!$C17*12),$AE50/(Assumptions!$C17*12),0)+IF((AL$5-$AF$5)&lt;=(Assumptions!$C17*12),$AF50/(Assumptions!$C17*12),0)+IF((AL$5-$AG$5)&lt;=(Assumptions!$C17*12),$AG50/(Assumptions!$C17*12),0)+IF((AL$5-$AH$5)&lt;=(Assumptions!$C17*12),$AH50/(Assumptions!$C17*12),0)+IF((AL$5-$AI$5)&lt;=(Assumptions!$C17*12),$AI50/(Assumptions!$C17*12),0)+IF((AL$5-$AJ$5)&lt;=(Assumptions!$C17*12),$AJ50/(Assumptions!$C17*12),0)+IF((AL$5-$AK$5)&lt;=(Assumptions!$C17*12),$AK50/(Assumptions!$C17*12),0)</f>
        <v>0</v>
      </c>
      <c r="AM62" s="555">
        <f>IF((AM$5-$D$5)&lt;=(Assumptions!$C17*12),$D50/(Assumptions!$C17*12),0)+IF((AM$5-$E$5)&lt;=(Assumptions!$C17*12),$E50/(Assumptions!$C17*12),0)+IF((AM$5-$F$5)&lt;=(Assumptions!$C17*12),$F50/(Assumptions!$C17*12),0)+IF((AM$5-$G$5)&lt;=(Assumptions!$C17*12),$G50/(Assumptions!$C17*12),0)+IF((AM$5-$H$5)&lt;=(Assumptions!$C17*12),$H50/(Assumptions!$C17*12),0)+IF((AM$5-$I$5)&lt;=(Assumptions!$C17*12),$I50/(Assumptions!$C17*12),0)+IF((AM$5-$J$5)&lt;=(Assumptions!$C17*12),$J50/(Assumptions!$C17*12),0)+IF((AM$5-$K$5)&lt;=(Assumptions!$C17*12),$K50/(Assumptions!$C17*12),0)+IF((AM$5-$L$5)&lt;=(Assumptions!$C17*12),$L50/(Assumptions!$C17*12),0)+IF((AM$5-$M$5)&lt;=(Assumptions!$C17*12),$M50/(Assumptions!$C17*12),0)+IF((AM$5-$N$5)&lt;=(Assumptions!$C17*12),$N50/(Assumptions!$C17*12),0)+IF((AM$5-$O$5)&lt;=(Assumptions!$C17*12),$O50/(Assumptions!$C17*12),0)+IF((AM$5-$P$5)&lt;=(Assumptions!$C17*12),$P50/(Assumptions!$C17*12),0)+IF((AM$5-$Q$5)&lt;=(Assumptions!$C17*12),$Q50/(Assumptions!$C17*12),0)+IF((AM$5-$R$5)&lt;=(Assumptions!$C17*12),$R50/(Assumptions!$C17*12),0)+IF((AM$5-$S$5)&lt;=(Assumptions!$C17*12),$S50/(Assumptions!$C17*12),0)+IF((AM$5-$T$5)&lt;=(Assumptions!$C17*12),$T50/(Assumptions!$C17*12),0)+IF((AM$5-$U$5)&lt;=(Assumptions!$C17*12),$U50/(Assumptions!$C17*12),0)+IF((AM$5-$V$5)&lt;=(Assumptions!$C17*12),$V50/(Assumptions!$C17*12),0)+IF((AM$5-$W$5)&lt;=(Assumptions!$C17*12),$W50/(Assumptions!$C17*12),0)+IF((AM$5-$X$5)&lt;=(Assumptions!$C17*12),$X50/(Assumptions!$C17*12),0)+IF((AM$5-$Y$5)&lt;=(Assumptions!$C17*12),$Y50/(Assumptions!$C17*12),0)+IF((AM$5-$Z$5)&lt;=(Assumptions!$C17*12),$Z50/(Assumptions!$C17*12),0)+IF((AM$5-$AA$5)&lt;=(Assumptions!$C17*12),$AA50/(Assumptions!$C17*12),0)+IF((AM$5-$AB$5)&lt;=(Assumptions!$C17*12),$AB50/(Assumptions!$C17*12),0)+IF((AM$5-$AC$5)&lt;=(Assumptions!$C17*12),$AC50/(Assumptions!$C17*12),0)+IF((AM$5-$AD$5)&lt;=(Assumptions!$C17*12),$AD50/(Assumptions!$C17*12),0)+IF((AM$5-$AE$5)&lt;=(Assumptions!$C17*12),$AE50/(Assumptions!$C17*12),0)+IF((AM$5-$AF$5)&lt;=(Assumptions!$C17*12),$AF50/(Assumptions!$C17*12),0)+IF((AM$5-$AG$5)&lt;=(Assumptions!$C17*12),$AG50/(Assumptions!$C17*12),0)+IF((AM$5-$AH$5)&lt;=(Assumptions!$C17*12),$AH50/(Assumptions!$C17*12),0)+IF((AM$5-$AI$5)&lt;=(Assumptions!$C17*12),$AI50/(Assumptions!$C17*12),0)+IF((AM$5-$AJ$5)&lt;=(Assumptions!$C17*12),$AJ50/(Assumptions!$C17*12),0)+IF((AM$5-$AK$5)&lt;=(Assumptions!$C17*12),$AK50/(Assumptions!$C17*12),0)+IF((AM$5-$AL$5)&lt;=(Assumptions!$C17*12),$AL50/(Assumptions!$C17*12),0)</f>
        <v>0</v>
      </c>
      <c r="AN62" s="555">
        <f>IF((AN$5-$D$5)&lt;=(Assumptions!$C17*12),$D50/(Assumptions!$C17*12),0)+IF((AN$5-$E$5)&lt;=(Assumptions!$C17*12),$E50/(Assumptions!$C17*12),0)+IF((AN$5-$F$5)&lt;=(Assumptions!$C17*12),$F50/(Assumptions!$C17*12),0)+IF((AN$5-$G$5)&lt;=(Assumptions!$C17*12),$G50/(Assumptions!$C17*12),0)+IF((AN$5-$H$5)&lt;=(Assumptions!$C17*12),$H50/(Assumptions!$C17*12),0)+IF((AN$5-$I$5)&lt;=(Assumptions!$C17*12),$I50/(Assumptions!$C17*12),0)+IF((AN$5-$J$5)&lt;=(Assumptions!$C17*12),$J50/(Assumptions!$C17*12),0)+IF((AN$5-$K$5)&lt;=(Assumptions!$C17*12),$K50/(Assumptions!$C17*12),0)+IF((AN$5-$L$5)&lt;=(Assumptions!$C17*12),$L50/(Assumptions!$C17*12),0)+IF((AN$5-$M$5)&lt;=(Assumptions!$C17*12),$M50/(Assumptions!$C17*12),0)+IF((AN$5-$N$5)&lt;=(Assumptions!$C17*12),$N50/(Assumptions!$C17*12),0)+IF((AN$5-$O$5)&lt;=(Assumptions!$C17*12),$O50/(Assumptions!$C17*12),0)+IF((AN$5-$P$5)&lt;=(Assumptions!$C17*12),$P50/(Assumptions!$C17*12),0)+IF((AN$5-$Q$5)&lt;=(Assumptions!$C17*12),$Q50/(Assumptions!$C17*12),0)+IF((AN$5-$R$5)&lt;=(Assumptions!$C17*12),$R50/(Assumptions!$C17*12),0)+IF((AN$5-$S$5)&lt;=(Assumptions!$C17*12),$S50/(Assumptions!$C17*12),0)+IF((AN$5-$T$5)&lt;=(Assumptions!$C17*12),$T50/(Assumptions!$C17*12),0)+IF((AN$5-$U$5)&lt;=(Assumptions!$C17*12),$U50/(Assumptions!$C17*12),0)+IF((AN$5-$V$5)&lt;=(Assumptions!$C17*12),$V50/(Assumptions!$C17*12),0)+IF((AN$5-$W$5)&lt;=(Assumptions!$C17*12),$W50/(Assumptions!$C17*12),0)+IF((AN$5-$X$5)&lt;=(Assumptions!$C17*12),$X50/(Assumptions!$C17*12),0)+IF((AN$5-$Y$5)&lt;=(Assumptions!$C17*12),$Y50/(Assumptions!$C17*12),0)+IF((AN$5-$Z$5)&lt;=(Assumptions!$C17*12),$Z50/(Assumptions!$C17*12),0)+IF((AN$5-$AA$5)&lt;=(Assumptions!$C17*12),$AA50/(Assumptions!$C17*12),0)+IF((AN$5-$AB$5)&lt;=(Assumptions!$C17*12),$AB50/(Assumptions!$C17*12),0)+IF((AN$5-$AC$5)&lt;=(Assumptions!$C17*12),$AC50/(Assumptions!$C17*12),0)+IF((AN$5-$AD$5)&lt;=(Assumptions!$C17*12),$AD50/(Assumptions!$C17*12),0)+IF((AN$5-$AE$5)&lt;=(Assumptions!$C17*12),$AE50/(Assumptions!$C17*12),0)+IF((AN$5-$AF$5)&lt;=(Assumptions!$C17*12),$AF50/(Assumptions!$C17*12),0)+IF((AN$5-$AG$5)&lt;=(Assumptions!$C17*12),$AG50/(Assumptions!$C17*12),0)+IF((AN$5-$AH$5)&lt;=(Assumptions!$C17*12),$AH50/(Assumptions!$C17*12),0)+IF((AN$5-$AI$5)&lt;=(Assumptions!$C17*12),$AI50/(Assumptions!$C17*12),0)+IF((AN$5-$AJ$5)&lt;=(Assumptions!$C17*12),$AJ50/(Assumptions!$C17*12),0)+IF((AN$5-$AK$5)&lt;=(Assumptions!$C17*12),$AK50/(Assumptions!$C17*12),0)+IF((AN$5-$AL$5)&lt;=(Assumptions!$C17*12),$AL50/(Assumptions!$C17*12),0)+IF((AN$5-$AM$5)&lt;=(Assumptions!$C17*12),$AM50/(Assumptions!$C17*12),0)</f>
        <v>0</v>
      </c>
      <c r="AO62" s="555">
        <f>IF((AO$5-$D$5)&lt;=(Assumptions!$C17*12),$D50/(Assumptions!$C17*12),0)+IF((AO$5-$E$5)&lt;=(Assumptions!$C17*12),$E50/(Assumptions!$C17*12),0)+IF((AO$5-$F$5)&lt;=(Assumptions!$C17*12),$F50/(Assumptions!$C17*12),0)+IF((AO$5-$G$5)&lt;=(Assumptions!$C17*12),$G50/(Assumptions!$C17*12),0)+IF((AO$5-$H$5)&lt;=(Assumptions!$C17*12),$H50/(Assumptions!$C17*12),0)+IF((AO$5-$I$5)&lt;=(Assumptions!$C17*12),$I50/(Assumptions!$C17*12),0)+IF((AO$5-$J$5)&lt;=(Assumptions!$C17*12),$J50/(Assumptions!$C17*12),0)+IF((AO$5-$K$5)&lt;=(Assumptions!$C17*12),$K50/(Assumptions!$C17*12),0)+IF((AO$5-$L$5)&lt;=(Assumptions!$C17*12),$L50/(Assumptions!$C17*12),0)+IF((AO$5-$M$5)&lt;=(Assumptions!$C17*12),$M50/(Assumptions!$C17*12),0)+IF((AO$5-$N$5)&lt;=(Assumptions!$C17*12),$N50/(Assumptions!$C17*12),0)+IF((AO$5-$O$5)&lt;=(Assumptions!$C17*12),$O50/(Assumptions!$C17*12),0)+IF((AO$5-$P$5)&lt;=(Assumptions!$C17*12),$P50/(Assumptions!$C17*12),0)+IF((AO$5-$Q$5)&lt;=(Assumptions!$C17*12),$Q50/(Assumptions!$C17*12),0)+IF((AO$5-$R$5)&lt;=(Assumptions!$C17*12),$R50/(Assumptions!$C17*12),0)+IF((AO$5-$S$5)&lt;=(Assumptions!$C17*12),$S50/(Assumptions!$C17*12),0)+IF((AO$5-$T$5)&lt;=(Assumptions!$C17*12),$T50/(Assumptions!$C17*12),0)+IF((AO$5-$U$5)&lt;=(Assumptions!$C17*12),$U50/(Assumptions!$C17*12),0)+IF((AO$5-$V$5)&lt;=(Assumptions!$C17*12),$V50/(Assumptions!$C17*12),0)+IF((AO$5-$W$5)&lt;=(Assumptions!$C17*12),$W50/(Assumptions!$C17*12),0)+IF((AO$5-$X$5)&lt;=(Assumptions!$C17*12),$X50/(Assumptions!$C17*12),0)+IF((AO$5-$Y$5)&lt;=(Assumptions!$C17*12),$Y50/(Assumptions!$C17*12),0)+IF((AO$5-$Z$5)&lt;=(Assumptions!$C17*12),$Z50/(Assumptions!$C17*12),0)+IF((AO$5-$AA$5)&lt;=(Assumptions!$C17*12),$AA50/(Assumptions!$C17*12),0)+IF((AO$5-$AB$5)&lt;=(Assumptions!$C17*12),$AB50/(Assumptions!$C17*12),0)+IF((AO$5-$AC$5)&lt;=(Assumptions!$C17*12),$AC50/(Assumptions!$C17*12),0)+IF((AO$5-$AD$5)&lt;=(Assumptions!$C17*12),$AD50/(Assumptions!$C17*12),0)+IF((AO$5-$AE$5)&lt;=(Assumptions!$C17*12),$AE50/(Assumptions!$C17*12),0)+IF((AO$5-$AF$5)&lt;=(Assumptions!$C17*12),$AF50/(Assumptions!$C17*12),0)+IF((AO$5-$AG$5)&lt;=(Assumptions!$C17*12),$AG50/(Assumptions!$C17*12),0)+IF((AO$5-$AH$5)&lt;=(Assumptions!$C17*12),$AH50/(Assumptions!$C17*12),0)+IF((AO$5-$AI$5)&lt;=(Assumptions!$C17*12),$AI50/(Assumptions!$C17*12),0)+IF((AO$5-$AJ$5)&lt;=(Assumptions!$C17*12),$AJ50/(Assumptions!$C17*12),0)+IF((AO$5-$AK$5)&lt;=(Assumptions!$C17*12),$AK50/(Assumptions!$C17*12),0)+IF((AO$5-$AL$5)&lt;=(Assumptions!$C17*12),$AL50/(Assumptions!$C17*12),0)+IF((AO$5-$AM$5)&lt;=(Assumptions!$C17*12),$AM50/(Assumptions!$C17*12),0)+IF((AO$5-$AN$5)&lt;=(Assumptions!$C17*12),$AN50/(Assumptions!$C17*12),0)</f>
        <v>0</v>
      </c>
      <c r="AP62" s="555">
        <f>IF((AP$5-$D$5)&lt;=(Assumptions!$C17*12),$D50/(Assumptions!$C17*12),0)+IF((AP$5-$E$5)&lt;=(Assumptions!$C17*12),$E50/(Assumptions!$C17*12),0)+IF((AP$5-$F$5)&lt;=(Assumptions!$C17*12),$F50/(Assumptions!$C17*12),0)+IF((AP$5-$G$5)&lt;=(Assumptions!$C17*12),$G50/(Assumptions!$C17*12),0)+IF((AP$5-$H$5)&lt;=(Assumptions!$C17*12),$H50/(Assumptions!$C17*12),0)+IF((AP$5-$I$5)&lt;=(Assumptions!$C17*12),$I50/(Assumptions!$C17*12),0)+IF((AP$5-$J$5)&lt;=(Assumptions!$C17*12),$J50/(Assumptions!$C17*12),0)+IF((AP$5-$K$5)&lt;=(Assumptions!$C17*12),$K50/(Assumptions!$C17*12),0)+IF((AP$5-$L$5)&lt;=(Assumptions!$C17*12),$L50/(Assumptions!$C17*12),0)+IF((AP$5-$M$5)&lt;=(Assumptions!$C17*12),$M50/(Assumptions!$C17*12),0)+IF((AP$5-$N$5)&lt;=(Assumptions!$C17*12),$N50/(Assumptions!$C17*12),0)+IF((AP$5-$O$5)&lt;=(Assumptions!$C17*12),$O50/(Assumptions!$C17*12),0)+IF((AP$5-$P$5)&lt;=(Assumptions!$C17*12),$P50/(Assumptions!$C17*12),0)+IF((AP$5-$Q$5)&lt;=(Assumptions!$C17*12),$Q50/(Assumptions!$C17*12),0)+IF((AP$5-$R$5)&lt;=(Assumptions!$C17*12),$R50/(Assumptions!$C17*12),0)+IF((AP$5-$S$5)&lt;=(Assumptions!$C17*12),$S50/(Assumptions!$C17*12),0)+IF((AP$5-$T$5)&lt;=(Assumptions!$C17*12),$T50/(Assumptions!$C17*12),0)+IF((AP$5-$U$5)&lt;=(Assumptions!$C17*12),$U50/(Assumptions!$C17*12),0)+IF((AP$5-$V$5)&lt;=(Assumptions!$C17*12),$V50/(Assumptions!$C17*12),0)+IF((AP$5-$W$5)&lt;=(Assumptions!$C17*12),$W50/(Assumptions!$C17*12),0)+IF((AP$5-$X$5)&lt;=(Assumptions!$C17*12),$X50/(Assumptions!$C17*12),0)+IF((AP$5-$Y$5)&lt;=(Assumptions!$C17*12),$Y50/(Assumptions!$C17*12),0)+IF((AP$5-$Z$5)&lt;=(Assumptions!$C17*12),$Z50/(Assumptions!$C17*12),0)+IF((AP$5-$AA$5)&lt;=(Assumptions!$C17*12),$AA50/(Assumptions!$C17*12),0)+IF((AP$5-$AB$5)&lt;=(Assumptions!$C17*12),$AB50/(Assumptions!$C17*12),0)+IF((AP$5-$AC$5)&lt;=(Assumptions!$C17*12),$AC50/(Assumptions!$C17*12),0)+IF((AP$5-$AD$5)&lt;=(Assumptions!$C17*12),$AD50/(Assumptions!$C17*12),0)+IF((AP$5-$AE$5)&lt;=(Assumptions!$C17*12),$AE50/(Assumptions!$C17*12),0)+IF((AP$5-$AF$5)&lt;=(Assumptions!$C17*12),$AF50/(Assumptions!$C17*12),0)+IF((AP$5-$AG$5)&lt;=(Assumptions!$C17*12),$AG50/(Assumptions!$C17*12),0)+IF((AP$5-$AH$5)&lt;=(Assumptions!$C17*12),$AH50/(Assumptions!$C17*12),0)+IF((AP$5-$AI$5)&lt;=(Assumptions!$C17*12),$AI50/(Assumptions!$C17*12),0)+IF((AP$5-$AJ$5)&lt;=(Assumptions!$C17*12),$AJ50/(Assumptions!$C17*12),0)+IF((AP$5-$AK$5)&lt;=(Assumptions!$C17*12),$AK50/(Assumptions!$C17*12),0)+IF((AP$5-$AL$5)&lt;=(Assumptions!$C17*12),$AL50/(Assumptions!$C17*12),0)+IF((AP$5-$AM$5)&lt;=(Assumptions!$C17*12),$AM50/(Assumptions!$C17*12),0)+IF((AP$5-$AN$5)&lt;=(Assumptions!$C17*12),$AN50/(Assumptions!$C17*12),0)+IF((AP$5-$AO$5)&lt;=(Assumptions!$C17*12),$AO50/(Assumptions!$C17*12),0)</f>
        <v>0</v>
      </c>
      <c r="AQ62" s="555">
        <f>IF((AQ$5-$D$5)&lt;=(Assumptions!$C17*12),$D50/(Assumptions!$C17*12),0)+IF((AQ$5-$E$5)&lt;=(Assumptions!$C17*12),$E50/(Assumptions!$C17*12),0)+IF((AQ$5-$F$5)&lt;=(Assumptions!$C17*12),$F50/(Assumptions!$C17*12),0)+IF((AQ$5-$G$5)&lt;=(Assumptions!$C17*12),$G50/(Assumptions!$C17*12),0)+IF((AQ$5-$H$5)&lt;=(Assumptions!$C17*12),$H50/(Assumptions!$C17*12),0)+IF((AQ$5-$I$5)&lt;=(Assumptions!$C17*12),$I50/(Assumptions!$C17*12),0)+IF((AQ$5-$J$5)&lt;=(Assumptions!$C17*12),$J50/(Assumptions!$C17*12),0)+IF((AQ$5-$K$5)&lt;=(Assumptions!$C17*12),$K50/(Assumptions!$C17*12),0)+IF((AQ$5-$L$5)&lt;=(Assumptions!$C17*12),$L50/(Assumptions!$C17*12),0)+IF((AQ$5-$M$5)&lt;=(Assumptions!$C17*12),$M50/(Assumptions!$C17*12),0)+IF((AQ$5-$N$5)&lt;=(Assumptions!$C17*12),$N50/(Assumptions!$C17*12),0)+IF((AQ$5-$O$5)&lt;=(Assumptions!$C17*12),$O50/(Assumptions!$C17*12),0)+IF((AQ$5-$P$5)&lt;=(Assumptions!$C17*12),$P50/(Assumptions!$C17*12),0)+IF((AQ$5-$Q$5)&lt;=(Assumptions!$C17*12),$Q50/(Assumptions!$C17*12),0)+IF((AQ$5-$R$5)&lt;=(Assumptions!$C17*12),$R50/(Assumptions!$C17*12),0)+IF((AQ$5-$S$5)&lt;=(Assumptions!$C17*12),$S50/(Assumptions!$C17*12),0)+IF((AQ$5-$T$5)&lt;=(Assumptions!$C17*12),$T50/(Assumptions!$C17*12),0)+IF((AQ$5-$U$5)&lt;=(Assumptions!$C17*12),$U50/(Assumptions!$C17*12),0)+IF((AQ$5-$V$5)&lt;=(Assumptions!$C17*12),$V50/(Assumptions!$C17*12),0)+IF((AQ$5-$W$5)&lt;=(Assumptions!$C17*12),$W50/(Assumptions!$C17*12),0)+IF((AQ$5-$X$5)&lt;=(Assumptions!$C17*12),$X50/(Assumptions!$C17*12),0)+IF((AQ$5-$Y$5)&lt;=(Assumptions!$C17*12),$Y50/(Assumptions!$C17*12),0)+IF((AQ$5-$Z$5)&lt;=(Assumptions!$C17*12),$Z50/(Assumptions!$C17*12),0)+IF((AQ$5-$AA$5)&lt;=(Assumptions!$C17*12),$AA50/(Assumptions!$C17*12),0)+IF((AQ$5-$AB$5)&lt;=(Assumptions!$C17*12),$AB50/(Assumptions!$C17*12),0)+IF((AQ$5-$AC$5)&lt;=(Assumptions!$C17*12),$AC50/(Assumptions!$C17*12),0)+IF((AQ$5-$AD$5)&lt;=(Assumptions!$C17*12),$AD50/(Assumptions!$C17*12),0)+IF((AQ$5-$AE$5)&lt;=(Assumptions!$C17*12),$AE50/(Assumptions!$C17*12),0)+IF((AQ$5-$AF$5)&lt;=(Assumptions!$C17*12),$AF50/(Assumptions!$C17*12),0)+IF((AQ$5-$AG$5)&lt;=(Assumptions!$C17*12),$AG50/(Assumptions!$C17*12),0)+IF((AQ$5-$AH$5)&lt;=(Assumptions!$C17*12),$AH50/(Assumptions!$C17*12),0)+IF((AQ$5-$AI$5)&lt;=(Assumptions!$C17*12),$AI50/(Assumptions!$C17*12),0)+IF((AQ$5-$AJ$5)&lt;=(Assumptions!$C17*12),$AJ50/(Assumptions!$C17*12),0)+IF((AQ$5-$AK$5)&lt;=(Assumptions!$C17*12),$AK50/(Assumptions!$C17*12),0)+IF((AQ$5-$AL$5)&lt;=(Assumptions!$C17*12),$AL50/(Assumptions!$C17*12),0)+IF((AQ$5-$AM$5)&lt;=(Assumptions!$C17*12),$AM50/(Assumptions!$C17*12),0)+IF((AQ$5-$AN$5)&lt;=(Assumptions!$C17*12),$AN50/(Assumptions!$C17*12),0)+IF((AQ$5-$AO$5)&lt;=(Assumptions!$C17*12),$AO50/(Assumptions!$C17*12),0)+IF((AQ$5-$AP$5)&lt;=(Assumptions!$C17*12),$AP50/(Assumptions!$C17*12),0)</f>
        <v>0</v>
      </c>
      <c r="AR62" s="555">
        <f>IF((AR$5-$D$5)&lt;=(Assumptions!$C17*12),$D50/(Assumptions!$C17*12),0)+IF((AR$5-$E$5)&lt;=(Assumptions!$C17*12),$E50/(Assumptions!$C17*12),0)+IF((AR$5-$F$5)&lt;=(Assumptions!$C17*12),$F50/(Assumptions!$C17*12),0)+IF((AR$5-$G$5)&lt;=(Assumptions!$C17*12),$G50/(Assumptions!$C17*12),0)+IF((AR$5-$H$5)&lt;=(Assumptions!$C17*12),$H50/(Assumptions!$C17*12),0)+IF((AR$5-$I$5)&lt;=(Assumptions!$C17*12),$I50/(Assumptions!$C17*12),0)+IF((AR$5-$J$5)&lt;=(Assumptions!$C17*12),$J50/(Assumptions!$C17*12),0)+IF((AR$5-$K$5)&lt;=(Assumptions!$C17*12),$K50/(Assumptions!$C17*12),0)+IF((AR$5-$L$5)&lt;=(Assumptions!$C17*12),$L50/(Assumptions!$C17*12),0)+IF((AR$5-$M$5)&lt;=(Assumptions!$C17*12),$M50/(Assumptions!$C17*12),0)+IF((AR$5-$N$5)&lt;=(Assumptions!$C17*12),$N50/(Assumptions!$C17*12),0)+IF((AR$5-$O$5)&lt;=(Assumptions!$C17*12),$O50/(Assumptions!$C17*12),0)+IF((AR$5-$P$5)&lt;=(Assumptions!$C17*12),$P50/(Assumptions!$C17*12),0)+IF((AR$5-$Q$5)&lt;=(Assumptions!$C17*12),$Q50/(Assumptions!$C17*12),0)+IF((AR$5-$R$5)&lt;=(Assumptions!$C17*12),$R50/(Assumptions!$C17*12),0)+IF((AR$5-$S$5)&lt;=(Assumptions!$C17*12),$S50/(Assumptions!$C17*12),0)+IF((AR$5-$T$5)&lt;=(Assumptions!$C17*12),$T50/(Assumptions!$C17*12),0)+IF((AR$5-$U$5)&lt;=(Assumptions!$C17*12),$U50/(Assumptions!$C17*12),0)+IF((AR$5-$V$5)&lt;=(Assumptions!$C17*12),$V50/(Assumptions!$C17*12),0)+IF((AR$5-$W$5)&lt;=(Assumptions!$C17*12),$W50/(Assumptions!$C17*12),0)+IF((AR$5-$X$5)&lt;=(Assumptions!$C17*12),$X50/(Assumptions!$C17*12),0)+IF((AR$5-$Y$5)&lt;=(Assumptions!$C17*12),$Y50/(Assumptions!$C17*12),0)+IF((AR$5-$Z$5)&lt;=(Assumptions!$C17*12),$Z50/(Assumptions!$C17*12),0)+IF((AR$5-$AA$5)&lt;=(Assumptions!$C17*12),$AA50/(Assumptions!$C17*12),0)+IF((AR$5-$AB$5)&lt;=(Assumptions!$C17*12),$AB50/(Assumptions!$C17*12),0)+IF((AR$5-$AC$5)&lt;=(Assumptions!$C17*12),$AC50/(Assumptions!$C17*12),0)+IF((AR$5-$AD$5)&lt;=(Assumptions!$C17*12),$AD50/(Assumptions!$C17*12),0)+IF((AR$5-$AE$5)&lt;=(Assumptions!$C17*12),$AE50/(Assumptions!$C17*12),0)+IF((AR$5-$AF$5)&lt;=(Assumptions!$C17*12),$AF50/(Assumptions!$C17*12),0)+IF((AR$5-$AG$5)&lt;=(Assumptions!$C17*12),$AG50/(Assumptions!$C17*12),0)+IF((AR$5-$AH$5)&lt;=(Assumptions!$C17*12),$AH50/(Assumptions!$C17*12),0)+IF((AR$5-$AI$5)&lt;=(Assumptions!$C17*12),$AI50/(Assumptions!$C17*12),0)+IF((AR$5-$AJ$5)&lt;=(Assumptions!$C17*12),$AJ50/(Assumptions!$C17*12),0)+IF((AR$5-$AK$5)&lt;=(Assumptions!$C17*12),$AK50/(Assumptions!$C17*12),0)+IF((AR$5-$AL$5)&lt;=(Assumptions!$C17*12),$AL50/(Assumptions!$C17*12),0)+IF((AR$5-$AM$5)&lt;=(Assumptions!$C17*12),$AM50/(Assumptions!$C17*12),0)+IF((AR$5-$AN$5)&lt;=(Assumptions!$C17*12),$AN50/(Assumptions!$C17*12),0)+IF((AR$5-$AO$5)&lt;=(Assumptions!$C17*12),$AO50/(Assumptions!$C17*12),0)+IF((AR$5-$AP$5)&lt;=(Assumptions!$C17*12),$AP50/(Assumptions!$C17*12),0)+IF((AR$5-$AQ$5)&lt;=(Assumptions!$C17*12),$AQ50/(Assumptions!$C17*12),0)</f>
        <v>0</v>
      </c>
      <c r="AS62" s="555">
        <f>IF((AS$5-$D$5)&lt;=(Assumptions!$C17*12),$D50/(Assumptions!$C17*12),0)+IF((AS$5-$E$5)&lt;=(Assumptions!$C17*12),$E50/(Assumptions!$C17*12),0)+IF((AS$5-$F$5)&lt;=(Assumptions!$C17*12),$F50/(Assumptions!$C17*12),0)+IF((AS$5-$G$5)&lt;=(Assumptions!$C17*12),$G50/(Assumptions!$C17*12),0)+IF((AS$5-$H$5)&lt;=(Assumptions!$C17*12),$H50/(Assumptions!$C17*12),0)+IF((AS$5-$I$5)&lt;=(Assumptions!$C17*12),$I50/(Assumptions!$C17*12),0)+IF((AS$5-$J$5)&lt;=(Assumptions!$C17*12),$J50/(Assumptions!$C17*12),0)+IF((AS$5-$K$5)&lt;=(Assumptions!$C17*12),$K50/(Assumptions!$C17*12),0)+IF((AS$5-$L$5)&lt;=(Assumptions!$C17*12),$L50/(Assumptions!$C17*12),0)+IF((AS$5-$M$5)&lt;=(Assumptions!$C17*12),$M50/(Assumptions!$C17*12),0)+IF((AS$5-$N$5)&lt;=(Assumptions!$C17*12),$N50/(Assumptions!$C17*12),0)+IF((AS$5-$O$5)&lt;=(Assumptions!$C17*12),$O50/(Assumptions!$C17*12),0)+IF((AS$5-$P$5)&lt;=(Assumptions!$C17*12),$P50/(Assumptions!$C17*12),0)+IF((AS$5-$Q$5)&lt;=(Assumptions!$C17*12),$Q50/(Assumptions!$C17*12),0)+IF((AS$5-$R$5)&lt;=(Assumptions!$C17*12),$R50/(Assumptions!$C17*12),0)+IF((AS$5-$S$5)&lt;=(Assumptions!$C17*12),$S50/(Assumptions!$C17*12),0)+IF((AS$5-$T$5)&lt;=(Assumptions!$C17*12),$T50/(Assumptions!$C17*12),0)+IF((AS$5-$U$5)&lt;=(Assumptions!$C17*12),$U50/(Assumptions!$C17*12),0)+IF((AS$5-$V$5)&lt;=(Assumptions!$C17*12),$V50/(Assumptions!$C17*12),0)+IF((AS$5-$W$5)&lt;=(Assumptions!$C17*12),$W50/(Assumptions!$C17*12),0)+IF((AS$5-$X$5)&lt;=(Assumptions!$C17*12),$X50/(Assumptions!$C17*12),0)+IF((AS$5-$Y$5)&lt;=(Assumptions!$C17*12),$Y50/(Assumptions!$C17*12),0)+IF((AS$5-$Z$5)&lt;=(Assumptions!$C17*12),$Z50/(Assumptions!$C17*12),0)+IF((AS$5-$AA$5)&lt;=(Assumptions!$C17*12),$AA50/(Assumptions!$C17*12),0)+IF((AS$5-$AB$5)&lt;=(Assumptions!$C17*12),$AB50/(Assumptions!$C17*12),0)+IF((AS$5-$AC$5)&lt;=(Assumptions!$C17*12),$AC50/(Assumptions!$C17*12),0)+IF((AS$5-$AD$5)&lt;=(Assumptions!$C17*12),$AD50/(Assumptions!$C17*12),0)+IF((AS$5-$AE$5)&lt;=(Assumptions!$C17*12),$AE50/(Assumptions!$C17*12),0)+IF((AS$5-$AF$5)&lt;=(Assumptions!$C17*12),$AF50/(Assumptions!$C17*12),0)+IF((AS$5-$AG$5)&lt;=(Assumptions!$C17*12),$AG50/(Assumptions!$C17*12),0)+IF((AS$5-$AH$5)&lt;=(Assumptions!$C17*12),$AH50/(Assumptions!$C17*12),0)+IF((AS$5-$AI$5)&lt;=(Assumptions!$C17*12),$AI50/(Assumptions!$C17*12),0)+IF((AS$5-$AJ$5)&lt;=(Assumptions!$C17*12),$AJ50/(Assumptions!$C17*12),0)+IF((AS$5-$AK$5)&lt;=(Assumptions!$C17*12),$AK50/(Assumptions!$C17*12),0)+IF((AS$5-$AL$5)&lt;=(Assumptions!$C17*12),$AL50/(Assumptions!$C17*12),0)+IF((AS$5-$AM$5)&lt;=(Assumptions!$C17*12),$AM50/(Assumptions!$C17*12),0)+IF((AS$5-$AN$5)&lt;=(Assumptions!$C17*12),$AN50/(Assumptions!$C17*12),0)+IF((AS$5-$AO$5)&lt;=(Assumptions!$C17*12),$AO50/(Assumptions!$C17*12),0)+IF((AS$5-$AP$5)&lt;=(Assumptions!$C17*12),$AP50/(Assumptions!$C17*12),0)+IF((AS$5-$AQ$5)&lt;=(Assumptions!$C17*12),$AQ50/(Assumptions!$C17*12),0)+IF((AS$5-$AR$5)&lt;=(Assumptions!$C17*12),$AR50/(Assumptions!$C17*12),0)</f>
        <v>0</v>
      </c>
      <c r="AT62" s="555">
        <f>IF((AT$5-$D$5)&lt;=(Assumptions!$C17*12),$D50/(Assumptions!$C17*12),0)+IF((AT$5-$E$5)&lt;=(Assumptions!$C17*12),$E50/(Assumptions!$C17*12),0)+IF((AT$5-$F$5)&lt;=(Assumptions!$C17*12),$F50/(Assumptions!$C17*12),0)+IF((AT$5-$G$5)&lt;=(Assumptions!$C17*12),$G50/(Assumptions!$C17*12),0)+IF((AT$5-$H$5)&lt;=(Assumptions!$C17*12),$H50/(Assumptions!$C17*12),0)+IF((AT$5-$I$5)&lt;=(Assumptions!$C17*12),$I50/(Assumptions!$C17*12),0)+IF((AT$5-$J$5)&lt;=(Assumptions!$C17*12),$J50/(Assumptions!$C17*12),0)+IF((AT$5-$K$5)&lt;=(Assumptions!$C17*12),$K50/(Assumptions!$C17*12),0)+IF((AT$5-$L$5)&lt;=(Assumptions!$C17*12),$L50/(Assumptions!$C17*12),0)+IF((AT$5-$M$5)&lt;=(Assumptions!$C17*12),$M50/(Assumptions!$C17*12),0)+IF((AT$5-$N$5)&lt;=(Assumptions!$C17*12),$N50/(Assumptions!$C17*12),0)+IF((AT$5-$O$5)&lt;=(Assumptions!$C17*12),$O50/(Assumptions!$C17*12),0)+IF((AT$5-$P$5)&lt;=(Assumptions!$C17*12),$P50/(Assumptions!$C17*12),0)+IF((AT$5-$Q$5)&lt;=(Assumptions!$C17*12),$Q50/(Assumptions!$C17*12),0)+IF((AT$5-$R$5)&lt;=(Assumptions!$C17*12),$R50/(Assumptions!$C17*12),0)+IF((AT$5-$S$5)&lt;=(Assumptions!$C17*12),$S50/(Assumptions!$C17*12),0)+IF((AT$5-$T$5)&lt;=(Assumptions!$C17*12),$T50/(Assumptions!$C17*12),0)+IF((AT$5-$U$5)&lt;=(Assumptions!$C17*12),$U50/(Assumptions!$C17*12),0)+IF((AT$5-$V$5)&lt;=(Assumptions!$C17*12),$V50/(Assumptions!$C17*12),0)+IF((AT$5-$W$5)&lt;=(Assumptions!$C17*12),$W50/(Assumptions!$C17*12),0)+IF((AT$5-$X$5)&lt;=(Assumptions!$C17*12),$X50/(Assumptions!$C17*12),0)+IF((AT$5-$Y$5)&lt;=(Assumptions!$C17*12),$Y50/(Assumptions!$C17*12),0)+IF((AT$5-$Z$5)&lt;=(Assumptions!$C17*12),$Z50/(Assumptions!$C17*12),0)+IF((AT$5-$AA$5)&lt;=(Assumptions!$C17*12),$AA50/(Assumptions!$C17*12),0)+IF((AT$5-$AB$5)&lt;=(Assumptions!$C17*12),$AB50/(Assumptions!$C17*12),0)+IF((AT$5-$AC$5)&lt;=(Assumptions!$C17*12),$AC50/(Assumptions!$C17*12),0)+IF((AT$5-$AD$5)&lt;=(Assumptions!$C17*12),$AD50/(Assumptions!$C17*12),0)+IF((AT$5-$AE$5)&lt;=(Assumptions!$C17*12),$AE50/(Assumptions!$C17*12),0)+IF((AT$5-$AF$5)&lt;=(Assumptions!$C17*12),$AF50/(Assumptions!$C17*12),0)+IF((AT$5-$AG$5)&lt;=(Assumptions!$C17*12),$AG50/(Assumptions!$C17*12),0)+IF((AT$5-$AH$5)&lt;=(Assumptions!$C17*12),$AH50/(Assumptions!$C17*12),0)+IF((AT$5-$AI$5)&lt;=(Assumptions!$C17*12),$AI50/(Assumptions!$C17*12),0)+IF((AT$5-$AJ$5)&lt;=(Assumptions!$C17*12),$AJ50/(Assumptions!$C17*12),0)+IF((AT$5-$AK$5)&lt;=(Assumptions!$C17*12),$AK50/(Assumptions!$C17*12),0)+IF((AT$5-$AL$5)&lt;=(Assumptions!$C17*12),$AL50/(Assumptions!$C17*12),0)+IF((AT$5-$AM$5)&lt;=(Assumptions!$C17*12),$AM50/(Assumptions!$C17*12),0)+IF((AT$5-$AN$5)&lt;=(Assumptions!$C17*12),$AN50/(Assumptions!$C17*12),0)+IF((AT$5-$AO$5)&lt;=(Assumptions!$C17*12),$AO50/(Assumptions!$C17*12),0)+IF((AT$5-$AP$5)&lt;=(Assumptions!$C17*12),$AP50/(Assumptions!$C17*12),0)+IF((AT$5-$AQ$5)&lt;=(Assumptions!$C17*12),$AQ50/(Assumptions!$C17*12),0)+IF((AT$5-$AR$5)&lt;=(Assumptions!$C17*12),$AR50/(Assumptions!$C17*12),0)+IF((AT$5-$AS$5)&lt;=(Assumptions!$C17*12),$AS50/(Assumptions!$C17*12),0)</f>
        <v>0</v>
      </c>
      <c r="AU62" s="555">
        <f>IF((AU$5-$D$5)&lt;=(Assumptions!$C17*12),$D50/(Assumptions!$C17*12),0)+IF((AU$5-$E$5)&lt;=(Assumptions!$C17*12),$E50/(Assumptions!$C17*12),0)+IF((AU$5-$F$5)&lt;=(Assumptions!$C17*12),$F50/(Assumptions!$C17*12),0)+IF((AU$5-$G$5)&lt;=(Assumptions!$C17*12),$G50/(Assumptions!$C17*12),0)+IF((AU$5-$H$5)&lt;=(Assumptions!$C17*12),$H50/(Assumptions!$C17*12),0)+IF((AU$5-$I$5)&lt;=(Assumptions!$C17*12),$I50/(Assumptions!$C17*12),0)+IF((AU$5-$J$5)&lt;=(Assumptions!$C17*12),$J50/(Assumptions!$C17*12),0)+IF((AU$5-$K$5)&lt;=(Assumptions!$C17*12),$K50/(Assumptions!$C17*12),0)+IF((AU$5-$L$5)&lt;=(Assumptions!$C17*12),$L50/(Assumptions!$C17*12),0)+IF((AU$5-$M$5)&lt;=(Assumptions!$C17*12),$M50/(Assumptions!$C17*12),0)+IF((AU$5-$N$5)&lt;=(Assumptions!$C17*12),$N50/(Assumptions!$C17*12),0)+IF((AU$5-$O$5)&lt;=(Assumptions!$C17*12),$O50/(Assumptions!$C17*12),0)+IF((AU$5-$P$5)&lt;=(Assumptions!$C17*12),$P50/(Assumptions!$C17*12),0)+IF((AU$5-$Q$5)&lt;=(Assumptions!$C17*12),$Q50/(Assumptions!$C17*12),0)+IF((AU$5-$R$5)&lt;=(Assumptions!$C17*12),$R50/(Assumptions!$C17*12),0)+IF((AU$5-$S$5)&lt;=(Assumptions!$C17*12),$S50/(Assumptions!$C17*12),0)+IF((AU$5-$T$5)&lt;=(Assumptions!$C17*12),$T50/(Assumptions!$C17*12),0)+IF((AU$5-$U$5)&lt;=(Assumptions!$C17*12),$U50/(Assumptions!$C17*12),0)+IF((AU$5-$V$5)&lt;=(Assumptions!$C17*12),$V50/(Assumptions!$C17*12),0)+IF((AU$5-$W$5)&lt;=(Assumptions!$C17*12),$W50/(Assumptions!$C17*12),0)+IF((AU$5-$X$5)&lt;=(Assumptions!$C17*12),$X50/(Assumptions!$C17*12),0)+IF((AU$5-$Y$5)&lt;=(Assumptions!$C17*12),$Y50/(Assumptions!$C17*12),0)+IF((AU$5-$Z$5)&lt;=(Assumptions!$C17*12),$Z50/(Assumptions!$C17*12),0)+IF((AU$5-$AA$5)&lt;=(Assumptions!$C17*12),$AA50/(Assumptions!$C17*12),0)+IF((AU$5-$AB$5)&lt;=(Assumptions!$C17*12),$AB50/(Assumptions!$C17*12),0)+IF((AU$5-$AC$5)&lt;=(Assumptions!$C17*12),$AC50/(Assumptions!$C17*12),0)+IF((AU$5-$AD$5)&lt;=(Assumptions!$C17*12),$AD50/(Assumptions!$C17*12),0)+IF((AU$5-$AE$5)&lt;=(Assumptions!$C17*12),$AE50/(Assumptions!$C17*12),0)+IF((AU$5-$AF$5)&lt;=(Assumptions!$C17*12),$AF50/(Assumptions!$C17*12),0)+IF((AU$5-$AG$5)&lt;=(Assumptions!$C17*12),$AG50/(Assumptions!$C17*12),0)+IF((AU$5-$AH$5)&lt;=(Assumptions!$C17*12),$AH50/(Assumptions!$C17*12),0)+IF((AU$5-$AI$5)&lt;=(Assumptions!$C17*12),$AI50/(Assumptions!$C17*12),0)+IF((AU$5-$AJ$5)&lt;=(Assumptions!$C17*12),$AJ50/(Assumptions!$C17*12),0)+IF((AU$5-$AK$5)&lt;=(Assumptions!$C17*12),$AK50/(Assumptions!$C17*12),0)+IF((AU$5-$AL$5)&lt;=(Assumptions!$C17*12),$AL50/(Assumptions!$C17*12),0)+IF((AU$5-$AM$5)&lt;=(Assumptions!$C17*12),$AM50/(Assumptions!$C17*12),0)+IF((AU$5-$AN$5)&lt;=(Assumptions!$C17*12),$AN50/(Assumptions!$C17*12),0)+IF((AU$5-$AO$5)&lt;=(Assumptions!$C17*12),$AO50/(Assumptions!$C17*12),0)+IF((AU$5-$AP$5)&lt;=(Assumptions!$C17*12),$AP50/(Assumptions!$C17*12),0)+IF((AU$5-$AQ$5)&lt;=(Assumptions!$C17*12),$AQ50/(Assumptions!$C17*12),0)+IF((AU$5-$AR$5)&lt;=(Assumptions!$C17*12),$AR50/(Assumptions!$C17*12),0)+IF((AU$5-$AS$5)&lt;=(Assumptions!$C17*12),$AS50/(Assumptions!$C17*12),0)+IF((AU$5-$AT$5)&lt;=(Assumptions!$C17*12),$AT50/(Assumptions!$C17*12),0)</f>
        <v>0</v>
      </c>
      <c r="AV62" s="555">
        <f>IF((AV$5-$D$5)&lt;=(Assumptions!$C17*12),$D50/(Assumptions!$C17*12),0)+IF((AV$5-$E$5)&lt;=(Assumptions!$C17*12),$E50/(Assumptions!$C17*12),0)+IF((AV$5-$F$5)&lt;=(Assumptions!$C17*12),$F50/(Assumptions!$C17*12),0)+IF((AV$5-$G$5)&lt;=(Assumptions!$C17*12),$G50/(Assumptions!$C17*12),0)+IF((AV$5-$H$5)&lt;=(Assumptions!$C17*12),$H50/(Assumptions!$C17*12),0)+IF((AV$5-$I$5)&lt;=(Assumptions!$C17*12),$I50/(Assumptions!$C17*12),0)+IF((AV$5-$J$5)&lt;=(Assumptions!$C17*12),$J50/(Assumptions!$C17*12),0)+IF((AV$5-$K$5)&lt;=(Assumptions!$C17*12),$K50/(Assumptions!$C17*12),0)+IF((AV$5-$L$5)&lt;=(Assumptions!$C17*12),$L50/(Assumptions!$C17*12),0)+IF((AV$5-$M$5)&lt;=(Assumptions!$C17*12),$M50/(Assumptions!$C17*12),0)+IF((AV$5-$N$5)&lt;=(Assumptions!$C17*12),$N50/(Assumptions!$C17*12),0)+IF((AV$5-$O$5)&lt;=(Assumptions!$C17*12),$O50/(Assumptions!$C17*12),0)+IF((AV$5-$P$5)&lt;=(Assumptions!$C17*12),$P50/(Assumptions!$C17*12),0)+IF((AV$5-$Q$5)&lt;=(Assumptions!$C17*12),$Q50/(Assumptions!$C17*12),0)+IF((AV$5-$R$5)&lt;=(Assumptions!$C17*12),$R50/(Assumptions!$C17*12),0)+IF((AV$5-$S$5)&lt;=(Assumptions!$C17*12),$S50/(Assumptions!$C17*12),0)+IF((AV$5-$T$5)&lt;=(Assumptions!$C17*12),$T50/(Assumptions!$C17*12),0)+IF((AV$5-$U$5)&lt;=(Assumptions!$C17*12),$U50/(Assumptions!$C17*12),0)+IF((AV$5-$V$5)&lt;=(Assumptions!$C17*12),$V50/(Assumptions!$C17*12),0)+IF((AV$5-$W$5)&lt;=(Assumptions!$C17*12),$W50/(Assumptions!$C17*12),0)+IF((AV$5-$X$5)&lt;=(Assumptions!$C17*12),$X50/(Assumptions!$C17*12),0)+IF((AV$5-$Y$5)&lt;=(Assumptions!$C17*12),$Y50/(Assumptions!$C17*12),0)+IF((AV$5-$Z$5)&lt;=(Assumptions!$C17*12),$Z50/(Assumptions!$C17*12),0)+IF((AV$5-$AA$5)&lt;=(Assumptions!$C17*12),$AA50/(Assumptions!$C17*12),0)+IF((AV$5-$AB$5)&lt;=(Assumptions!$C17*12),$AB50/(Assumptions!$C17*12),0)+IF((AV$5-$AC$5)&lt;=(Assumptions!$C17*12),$AC50/(Assumptions!$C17*12),0)+IF((AV$5-$AD$5)&lt;=(Assumptions!$C17*12),$AD50/(Assumptions!$C17*12),0)+IF((AV$5-$AE$5)&lt;=(Assumptions!$C17*12),$AE50/(Assumptions!$C17*12),0)+IF((AV$5-$AF$5)&lt;=(Assumptions!$C17*12),$AF50/(Assumptions!$C17*12),0)+IF((AV$5-$AG$5)&lt;=(Assumptions!$C17*12),$AG50/(Assumptions!$C17*12),0)+IF((AV$5-$AH$5)&lt;=(Assumptions!$C17*12),$AH50/(Assumptions!$C17*12),0)+IF((AV$5-$AI$5)&lt;=(Assumptions!$C17*12),$AI50/(Assumptions!$C17*12),0)+IF((AV$5-$AJ$5)&lt;=(Assumptions!$C17*12),$AJ50/(Assumptions!$C17*12),0)+IF((AV$5-$AK$5)&lt;=(Assumptions!$C17*12),$AK50/(Assumptions!$C17*12),0)+IF((AV$5-$AL$5)&lt;=(Assumptions!$C17*12),$AL50/(Assumptions!$C17*12),0)+IF((AV$5-$AM$5)&lt;=(Assumptions!$C17*12),$AM50/(Assumptions!$C17*12),0)+IF((AV$5-$AN$5)&lt;=(Assumptions!$C17*12),$AN50/(Assumptions!$C17*12),0)+IF((AV$5-$AO$5)&lt;=(Assumptions!$C17*12),$AO50/(Assumptions!$C17*12),0)+IF((AV$5-$AP$5)&lt;=(Assumptions!$C17*12),$AP50/(Assumptions!$C17*12),0)+IF((AV$5-$AQ$5)&lt;=(Assumptions!$C17*12),$AQ50/(Assumptions!$C17*12),0)+IF((AV$5-$AR$5)&lt;=(Assumptions!$C17*12),$AR50/(Assumptions!$C17*12),0)+IF((AV$5-$AS$5)&lt;=(Assumptions!$C17*12),$AS50/(Assumptions!$C17*12),0)+IF((AV$5-$AT$5)&lt;=(Assumptions!$C17*12),$AT50/(Assumptions!$C17*12),0)+IF((AV$5-$AU$5)&lt;=(Assumptions!$C17*12),$AU50/(Assumptions!$C17*12),0)</f>
        <v>0</v>
      </c>
      <c r="AW62" s="555">
        <f>IF((AW$5-$D$5)&lt;=(Assumptions!$C17*12),$D50/(Assumptions!$C17*12),0)+IF((AW$5-$E$5)&lt;=(Assumptions!$C17*12),$E50/(Assumptions!$C17*12),0)+IF((AW$5-$F$5)&lt;=(Assumptions!$C17*12),$F50/(Assumptions!$C17*12),0)+IF((AW$5-$G$5)&lt;=(Assumptions!$C17*12),$G50/(Assumptions!$C17*12),0)+IF((AW$5-$H$5)&lt;=(Assumptions!$C17*12),$H50/(Assumptions!$C17*12),0)+IF((AW$5-$I$5)&lt;=(Assumptions!$C17*12),$I50/(Assumptions!$C17*12),0)+IF((AW$5-$J$5)&lt;=(Assumptions!$C17*12),$J50/(Assumptions!$C17*12),0)+IF((AW$5-$K$5)&lt;=(Assumptions!$C17*12),$K50/(Assumptions!$C17*12),0)+IF((AW$5-$L$5)&lt;=(Assumptions!$C17*12),$L50/(Assumptions!$C17*12),0)+IF((AW$5-$M$5)&lt;=(Assumptions!$C17*12),$M50/(Assumptions!$C17*12),0)+IF((AW$5-$N$5)&lt;=(Assumptions!$C17*12),$N50/(Assumptions!$C17*12),0)+IF((AW$5-$O$5)&lt;=(Assumptions!$C17*12),$O50/(Assumptions!$C17*12),0)+IF((AW$5-$P$5)&lt;=(Assumptions!$C17*12),$P50/(Assumptions!$C17*12),0)+IF((AW$5-$Q$5)&lt;=(Assumptions!$C17*12),$Q50/(Assumptions!$C17*12),0)+IF((AW$5-$R$5)&lt;=(Assumptions!$C17*12),$R50/(Assumptions!$C17*12),0)+IF((AW$5-$S$5)&lt;=(Assumptions!$C17*12),$S50/(Assumptions!$C17*12),0)+IF((AW$5-$T$5)&lt;=(Assumptions!$C17*12),$T50/(Assumptions!$C17*12),0)+IF((AW$5-$U$5)&lt;=(Assumptions!$C17*12),$U50/(Assumptions!$C17*12),0)+IF((AW$5-$V$5)&lt;=(Assumptions!$C17*12),$V50/(Assumptions!$C17*12),0)+IF((AW$5-$W$5)&lt;=(Assumptions!$C17*12),$W50/(Assumptions!$C17*12),0)+IF((AW$5-$X$5)&lt;=(Assumptions!$C17*12),$X50/(Assumptions!$C17*12),0)+IF((AW$5-$Y$5)&lt;=(Assumptions!$C17*12),$Y50/(Assumptions!$C17*12),0)+IF((AW$5-$Z$5)&lt;=(Assumptions!$C17*12),$Z50/(Assumptions!$C17*12),0)+IF((AW$5-$AA$5)&lt;=(Assumptions!$C17*12),$AA50/(Assumptions!$C17*12),0)+IF((AW$5-$AB$5)&lt;=(Assumptions!$C17*12),$AB50/(Assumptions!$C17*12),0)+IF((AW$5-$AC$5)&lt;=(Assumptions!$C17*12),$AC50/(Assumptions!$C17*12),0)+IF((AW$5-$AD$5)&lt;=(Assumptions!$C17*12),$AD50/(Assumptions!$C17*12),0)+IF((AW$5-$AE$5)&lt;=(Assumptions!$C17*12),$AE50/(Assumptions!$C17*12),0)+IF((AW$5-$AF$5)&lt;=(Assumptions!$C17*12),$AF50/(Assumptions!$C17*12),0)+IF((AW$5-$AG$5)&lt;=(Assumptions!$C17*12),$AG50/(Assumptions!$C17*12),0)+IF((AW$5-$AH$5)&lt;=(Assumptions!$C17*12),$AH50/(Assumptions!$C17*12),0)+IF((AW$5-$AI$5)&lt;=(Assumptions!$C17*12),$AI50/(Assumptions!$C17*12),0)+IF((AW$5-$AJ$5)&lt;=(Assumptions!$C17*12),$AJ50/(Assumptions!$C17*12),0)+IF((AW$5-$AK$5)&lt;=(Assumptions!$C17*12),$AK50/(Assumptions!$C17*12),0)+IF((AW$5-$AL$5)&lt;=(Assumptions!$C17*12),$AL50/(Assumptions!$C17*12),0)+IF((AW$5-$AM$5)&lt;=(Assumptions!$C17*12),$AM50/(Assumptions!$C17*12),0)+IF((AW$5-$AN$5)&lt;=(Assumptions!$C17*12),$AN50/(Assumptions!$C17*12),0)+IF((AW$5-$AO$5)&lt;=(Assumptions!$C17*12),$AO50/(Assumptions!$C17*12),0)+IF((AW$5-$AP$5)&lt;=(Assumptions!$C17*12),$AP50/(Assumptions!$C17*12),0)+IF((AW$5-$AQ$5)&lt;=(Assumptions!$C17*12),$AQ50/(Assumptions!$C17*12),0)+IF((AW$5-$AR$5)&lt;=(Assumptions!$C17*12),$AR50/(Assumptions!$C17*12),0)+IF((AW$5-$AS$5)&lt;=(Assumptions!$C17*12),$AS50/(Assumptions!$C17*12),0)+IF((AW$5-$AT$5)&lt;=(Assumptions!$C17*12),$AT50/(Assumptions!$C17*12),0)+IF((AW$5-$AU$5)&lt;=(Assumptions!$C17*12),$AU50/(Assumptions!$C17*12),0)+IF((AW$5-$AV$5)&lt;=(Assumptions!$C17*12),$AV50/(Assumptions!$C17*12),0)</f>
        <v>0</v>
      </c>
      <c r="AX62" s="555">
        <f>IF((AX$5-$D$5)&lt;=(Assumptions!$C17*12),$D50/(Assumptions!$C17*12),0)+IF((AX$5-$E$5)&lt;=(Assumptions!$C17*12),$E50/(Assumptions!$C17*12),0)+IF((AX$5-$F$5)&lt;=(Assumptions!$C17*12),$F50/(Assumptions!$C17*12),0)+IF((AX$5-$G$5)&lt;=(Assumptions!$C17*12),$G50/(Assumptions!$C17*12),0)+IF((AX$5-$H$5)&lt;=(Assumptions!$C17*12),$H50/(Assumptions!$C17*12),0)+IF((AX$5-$I$5)&lt;=(Assumptions!$C17*12),$I50/(Assumptions!$C17*12),0)+IF((AX$5-$J$5)&lt;=(Assumptions!$C17*12),$J50/(Assumptions!$C17*12),0)+IF((AX$5-$K$5)&lt;=(Assumptions!$C17*12),$K50/(Assumptions!$C17*12),0)+IF((AX$5-$L$5)&lt;=(Assumptions!$C17*12),$L50/(Assumptions!$C17*12),0)+IF((AX$5-$M$5)&lt;=(Assumptions!$C17*12),$M50/(Assumptions!$C17*12),0)+IF((AX$5-$N$5)&lt;=(Assumptions!$C17*12),$N50/(Assumptions!$C17*12),0)+IF((AX$5-$O$5)&lt;=(Assumptions!$C17*12),$O50/(Assumptions!$C17*12),0)+IF((AX$5-$P$5)&lt;=(Assumptions!$C17*12),$P50/(Assumptions!$C17*12),0)+IF((AX$5-$Q$5)&lt;=(Assumptions!$C17*12),$Q50/(Assumptions!$C17*12),0)+IF((AX$5-$R$5)&lt;=(Assumptions!$C17*12),$R50/(Assumptions!$C17*12),0)+IF((AX$5-$S$5)&lt;=(Assumptions!$C17*12),$S50/(Assumptions!$C17*12),0)+IF((AX$5-$T$5)&lt;=(Assumptions!$C17*12),$T50/(Assumptions!$C17*12),0)+IF((AX$5-$U$5)&lt;=(Assumptions!$C17*12),$U50/(Assumptions!$C17*12),0)+IF((AX$5-$V$5)&lt;=(Assumptions!$C17*12),$V50/(Assumptions!$C17*12),0)+IF((AX$5-$W$5)&lt;=(Assumptions!$C17*12),$W50/(Assumptions!$C17*12),0)+IF((AX$5-$X$5)&lt;=(Assumptions!$C17*12),$X50/(Assumptions!$C17*12),0)+IF((AX$5-$Y$5)&lt;=(Assumptions!$C17*12),$Y50/(Assumptions!$C17*12),0)+IF((AX$5-$Z$5)&lt;=(Assumptions!$C17*12),$Z50/(Assumptions!$C17*12),0)+IF((AX$5-$AA$5)&lt;=(Assumptions!$C17*12),$AA50/(Assumptions!$C17*12),0)+IF((AX$5-$AB$5)&lt;=(Assumptions!$C17*12),$AB50/(Assumptions!$C17*12),0)+IF((AX$5-$AC$5)&lt;=(Assumptions!$C17*12),$AC50/(Assumptions!$C17*12),0)+IF((AX$5-$AD$5)&lt;=(Assumptions!$C17*12),$AD50/(Assumptions!$C17*12),0)+IF((AX$5-$AE$5)&lt;=(Assumptions!$C17*12),$AE50/(Assumptions!$C17*12),0)+IF((AX$5-$AF$5)&lt;=(Assumptions!$C17*12),$AF50/(Assumptions!$C17*12),0)+IF((AX$5-$AG$5)&lt;=(Assumptions!$C17*12),$AG50/(Assumptions!$C17*12),0)+IF((AX$5-$AH$5)&lt;=(Assumptions!$C17*12),$AH50/(Assumptions!$C17*12),0)+IF((AX$5-$AI$5)&lt;=(Assumptions!$C17*12),$AI50/(Assumptions!$C17*12),0)+IF((AX$5-$AJ$5)&lt;=(Assumptions!$C17*12),$AJ50/(Assumptions!$C17*12),0)+IF((AX$5-$AK$5)&lt;=(Assumptions!$C17*12),$AK50/(Assumptions!$C17*12),0)+IF((AX$5-$AL$5)&lt;=(Assumptions!$C17*12),$AL50/(Assumptions!$C17*12),0)+IF((AX$5-$AM$5)&lt;=(Assumptions!$C17*12),$AM50/(Assumptions!$C17*12),0)+IF((AX$5-$AN$5)&lt;=(Assumptions!$C17*12),$AN50/(Assumptions!$C17*12),0)+IF((AX$5-$AO$5)&lt;=(Assumptions!$C17*12),$AO50/(Assumptions!$C17*12),0)+IF((AX$5-$AP$5)&lt;=(Assumptions!$C17*12),$AP50/(Assumptions!$C17*12),0)+IF((AX$5-$AQ$5)&lt;=(Assumptions!$C17*12),$AQ50/(Assumptions!$C17*12),0)+IF((AX$5-$AR$5)&lt;=(Assumptions!$C17*12),$AR50/(Assumptions!$C17*12),0)+IF((AX$5-$AS$5)&lt;=(Assumptions!$C17*12),$AS50/(Assumptions!$C17*12),0)+IF((AX$5-$AT$5)&lt;=(Assumptions!$C17*12),$AT50/(Assumptions!$C17*12),0)+IF((AX$5-$AU$5)&lt;=(Assumptions!$C17*12),$AU50/(Assumptions!$C17*12),0)+IF((AX$5-$AV$5)&lt;=(Assumptions!$C17*12),$AV50/(Assumptions!$C17*12),0)+IF((AX$5-$AW$5)&lt;=(Assumptions!$C17*12),$AW50/(Assumptions!$C17*12),0)</f>
        <v>0</v>
      </c>
      <c r="AY62" s="555">
        <f>IF((AY$5-$D$5)&lt;=(Assumptions!$C17*12),$D50/(Assumptions!$C17*12),0)+IF((AY$5-$E$5)&lt;=(Assumptions!$C17*12),$E50/(Assumptions!$C17*12),0)+IF((AY$5-$F$5)&lt;=(Assumptions!$C17*12),$F50/(Assumptions!$C17*12),0)+IF((AY$5-$G$5)&lt;=(Assumptions!$C17*12),$G50/(Assumptions!$C17*12),0)+IF((AY$5-$H$5)&lt;=(Assumptions!$C17*12),$H50/(Assumptions!$C17*12),0)+IF((AY$5-$I$5)&lt;=(Assumptions!$C17*12),$I50/(Assumptions!$C17*12),0)+IF((AY$5-$J$5)&lt;=(Assumptions!$C17*12),$J50/(Assumptions!$C17*12),0)+IF((AY$5-$K$5)&lt;=(Assumptions!$C17*12),$K50/(Assumptions!$C17*12),0)+IF((AY$5-$L$5)&lt;=(Assumptions!$C17*12),$L50/(Assumptions!$C17*12),0)+IF((AY$5-$M$5)&lt;=(Assumptions!$C17*12),$M50/(Assumptions!$C17*12),0)+IF((AY$5-$N$5)&lt;=(Assumptions!$C17*12),$N50/(Assumptions!$C17*12),0)+IF((AY$5-$O$5)&lt;=(Assumptions!$C17*12),$O50/(Assumptions!$C17*12),0)+IF((AY$5-$P$5)&lt;=(Assumptions!$C17*12),$P50/(Assumptions!$C17*12),0)+IF((AY$5-$Q$5)&lt;=(Assumptions!$C17*12),$Q50/(Assumptions!$C17*12),0)+IF((AY$5-$R$5)&lt;=(Assumptions!$C17*12),$R50/(Assumptions!$C17*12),0)+IF((AY$5-$S$5)&lt;=(Assumptions!$C17*12),$S50/(Assumptions!$C17*12),0)+IF((AY$5-$T$5)&lt;=(Assumptions!$C17*12),$T50/(Assumptions!$C17*12),0)+IF((AY$5-$U$5)&lt;=(Assumptions!$C17*12),$U50/(Assumptions!$C17*12),0)+IF((AY$5-$V$5)&lt;=(Assumptions!$C17*12),$V50/(Assumptions!$C17*12),0)+IF((AY$5-$W$5)&lt;=(Assumptions!$C17*12),$W50/(Assumptions!$C17*12),0)+IF((AY$5-$X$5)&lt;=(Assumptions!$C17*12),$X50/(Assumptions!$C17*12),0)+IF((AY$5-$Y$5)&lt;=(Assumptions!$C17*12),$Y50/(Assumptions!$C17*12),0)+IF((AY$5-$Z$5)&lt;=(Assumptions!$C17*12),$Z50/(Assumptions!$C17*12),0)+IF((AY$5-$AA$5)&lt;=(Assumptions!$C17*12),$AA50/(Assumptions!$C17*12),0)+IF((AY$5-$AB$5)&lt;=(Assumptions!$C17*12),$AB50/(Assumptions!$C17*12),0)+IF((AY$5-$AC$5)&lt;=(Assumptions!$C17*12),$AC50/(Assumptions!$C17*12),0)+IF((AY$5-$AD$5)&lt;=(Assumptions!$C17*12),$AD50/(Assumptions!$C17*12),0)+IF((AY$5-$AE$5)&lt;=(Assumptions!$C17*12),$AE50/(Assumptions!$C17*12),0)+IF((AY$5-$AF$5)&lt;=(Assumptions!$C17*12),$AF50/(Assumptions!$C17*12),0)+IF((AY$5-$AG$5)&lt;=(Assumptions!$C17*12),$AG50/(Assumptions!$C17*12),0)+IF((AY$5-$AH$5)&lt;=(Assumptions!$C17*12),$AH50/(Assumptions!$C17*12),0)+IF((AY$5-$AI$5)&lt;=(Assumptions!$C17*12),$AI50/(Assumptions!$C17*12),0)+IF((AY$5-$AJ$5)&lt;=(Assumptions!$C17*12),$AJ50/(Assumptions!$C17*12),0)+IF((AY$5-$AK$5)&lt;=(Assumptions!$C17*12),$AK50/(Assumptions!$C17*12),0)+IF((AY$5-$AL$5)&lt;=(Assumptions!$C17*12),$AL50/(Assumptions!$C17*12),0)+IF((AY$5-$AM$5)&lt;=(Assumptions!$C17*12),$AM50/(Assumptions!$C17*12),0)+IF((AY$5-$AN$5)&lt;=(Assumptions!$C17*12),$AN50/(Assumptions!$C17*12),0)+IF((AY$5-$AO$5)&lt;=(Assumptions!$C17*12),$AO50/(Assumptions!$C17*12),0)+IF((AY$5-$AP$5)&lt;=(Assumptions!$C17*12),$AP50/(Assumptions!$C17*12),0)+IF((AY$5-$AQ$5)&lt;=(Assumptions!$C17*12),$AQ50/(Assumptions!$C17*12),0)+IF((AY$5-$AR$5)&lt;=(Assumptions!$C17*12),$AR50/(Assumptions!$C17*12),0)+IF((AY$5-$AS$5)&lt;=(Assumptions!$C17*12),$AS50/(Assumptions!$C17*12),0)+IF((AY$5-$AT$5)&lt;=(Assumptions!$C17*12),$AT50/(Assumptions!$C17*12),0)+IF((AY$5-$AU$5)&lt;=(Assumptions!$C17*12),$AU50/(Assumptions!$C17*12),0)+IF((AY$5-$AV$5)&lt;=(Assumptions!$C17*12),$AV50/(Assumptions!$C17*12),0)+IF((AY$5-$AW$5)&lt;=(Assumptions!$C17*12),$AW50/(Assumptions!$C17*12),0)+IF((AY$5-$AX$5)&lt;=(Assumptions!$C17*12),$AX50/(Assumptions!$C17*12),0)</f>
        <v>0</v>
      </c>
      <c r="AZ62" s="555">
        <f>IF((AZ$5-$D$5)&lt;=(Assumptions!$C17*12),$D50/(Assumptions!$C17*12),0)+IF((AZ$5-$E$5)&lt;=(Assumptions!$C17*12),$E50/(Assumptions!$C17*12),0)+IF((AZ$5-$F$5)&lt;=(Assumptions!$C17*12),$F50/(Assumptions!$C17*12),0)+IF((AZ$5-$G$5)&lt;=(Assumptions!$C17*12),$G50/(Assumptions!$C17*12),0)+IF((AZ$5-$H$5)&lt;=(Assumptions!$C17*12),$H50/(Assumptions!$C17*12),0)+IF((AZ$5-$I$5)&lt;=(Assumptions!$C17*12),$I50/(Assumptions!$C17*12),0)+IF((AZ$5-$J$5)&lt;=(Assumptions!$C17*12),$J50/(Assumptions!$C17*12),0)+IF((AZ$5-$K$5)&lt;=(Assumptions!$C17*12),$K50/(Assumptions!$C17*12),0)+IF((AZ$5-$L$5)&lt;=(Assumptions!$C17*12),$L50/(Assumptions!$C17*12),0)+IF((AZ$5-$M$5)&lt;=(Assumptions!$C17*12),$M50/(Assumptions!$C17*12),0)+IF((AZ$5-$N$5)&lt;=(Assumptions!$C17*12),$N50/(Assumptions!$C17*12),0)+IF((AZ$5-$O$5)&lt;=(Assumptions!$C17*12),$O50/(Assumptions!$C17*12),0)+IF((AZ$5-$P$5)&lt;=(Assumptions!$C17*12),$P50/(Assumptions!$C17*12),0)+IF((AZ$5-$Q$5)&lt;=(Assumptions!$C17*12),$Q50/(Assumptions!$C17*12),0)+IF((AZ$5-$R$5)&lt;=(Assumptions!$C17*12),$R50/(Assumptions!$C17*12),0)+IF((AZ$5-$S$5)&lt;=(Assumptions!$C17*12),$S50/(Assumptions!$C17*12),0)+IF((AZ$5-$T$5)&lt;=(Assumptions!$C17*12),$T50/(Assumptions!$C17*12),0)+IF((AZ$5-$U$5)&lt;=(Assumptions!$C17*12),$U50/(Assumptions!$C17*12),0)+IF((AZ$5-$V$5)&lt;=(Assumptions!$C17*12),$V50/(Assumptions!$C17*12),0)+IF((AZ$5-$W$5)&lt;=(Assumptions!$C17*12),$W50/(Assumptions!$C17*12),0)+IF((AZ$5-$X$5)&lt;=(Assumptions!$C17*12),$X50/(Assumptions!$C17*12),0)+IF((AZ$5-$Y$5)&lt;=(Assumptions!$C17*12),$Y50/(Assumptions!$C17*12),0)+IF((AZ$5-$Z$5)&lt;=(Assumptions!$C17*12),$Z50/(Assumptions!$C17*12),0)+IF((AZ$5-$AA$5)&lt;=(Assumptions!$C17*12),$AA50/(Assumptions!$C17*12),0)+IF((AZ$5-$AB$5)&lt;=(Assumptions!$C17*12),$AB50/(Assumptions!$C17*12),0)+IF((AZ$5-$AC$5)&lt;=(Assumptions!$C17*12),$AC50/(Assumptions!$C17*12),0)+IF((AZ$5-$AD$5)&lt;=(Assumptions!$C17*12),$AD50/(Assumptions!$C17*12),0)+IF((AZ$5-$AE$5)&lt;=(Assumptions!$C17*12),$AE50/(Assumptions!$C17*12),0)+IF((AZ$5-$AF$5)&lt;=(Assumptions!$C17*12),$AF50/(Assumptions!$C17*12),0)+IF((AZ$5-$AG$5)&lt;=(Assumptions!$C17*12),$AG50/(Assumptions!$C17*12),0)+IF((AZ$5-$AH$5)&lt;=(Assumptions!$C17*12),$AH50/(Assumptions!$C17*12),0)+IF((AZ$5-$AI$5)&lt;=(Assumptions!$C17*12),$AI50/(Assumptions!$C17*12),0)+IF((AZ$5-$AJ$5)&lt;=(Assumptions!$C17*12),$AJ50/(Assumptions!$C17*12),0)+IF((AZ$5-$AK$5)&lt;=(Assumptions!$C17*12),$AK50/(Assumptions!$C17*12),0)+IF((AZ$5-$AL$5)&lt;=(Assumptions!$C17*12),$AL50/(Assumptions!$C17*12),0)+IF((AZ$5-$AM$5)&lt;=(Assumptions!$C17*12),$AM50/(Assumptions!$C17*12),0)+IF((AZ$5-$AN$5)&lt;=(Assumptions!$C17*12),$AN50/(Assumptions!$C17*12),0)+IF((AZ$5-$AO$5)&lt;=(Assumptions!$C17*12),$AO50/(Assumptions!$C17*12),0)+IF((AZ$5-$AP$5)&lt;=(Assumptions!$C17*12),$AP50/(Assumptions!$C17*12),0)+IF((AZ$5-$AQ$5)&lt;=(Assumptions!$C17*12),$AQ50/(Assumptions!$C17*12),0)+IF((AZ$5-$AR$5)&lt;=(Assumptions!$C17*12),$AR50/(Assumptions!$C17*12),0)+IF((AZ$5-$AS$5)&lt;=(Assumptions!$C17*12),$AS50/(Assumptions!$C17*12),0)+IF((AZ$5-$AT$5)&lt;=(Assumptions!$C17*12),$AT50/(Assumptions!$C17*12),0)+IF((AZ$5-$AU$5)&lt;=(Assumptions!$C17*12),$AU50/(Assumptions!$C17*12),0)+IF((AZ$5-$AV$5)&lt;=(Assumptions!$C17*12),$AV50/(Assumptions!$C17*12),0)+IF((AZ$5-$AW$5)&lt;=(Assumptions!$C17*12),$AW50/(Assumptions!$C17*12),0)+IF((AZ$5-$AX$5)&lt;=(Assumptions!$C17*12),$AX50/(Assumptions!$C17*12),0)+IF((AZ$5-$AY$5)&lt;=(Assumptions!$C17*12),$AY50/(Assumptions!$C17*12),0)</f>
        <v>0</v>
      </c>
      <c r="BA62" s="555">
        <f>IF((BA$5-$D$5)&lt;=(Assumptions!$C17*12),$D50/(Assumptions!$C17*12),0)+IF((BA$5-$E$5)&lt;=(Assumptions!$C17*12),$E50/(Assumptions!$C17*12),0)+IF((BA$5-$F$5)&lt;=(Assumptions!$C17*12),$F50/(Assumptions!$C17*12),0)+IF((BA$5-$G$5)&lt;=(Assumptions!$C17*12),$G50/(Assumptions!$C17*12),0)+IF((BA$5-$H$5)&lt;=(Assumptions!$C17*12),$H50/(Assumptions!$C17*12),0)+IF((BA$5-$I$5)&lt;=(Assumptions!$C17*12),$I50/(Assumptions!$C17*12),0)+IF((BA$5-$J$5)&lt;=(Assumptions!$C17*12),$J50/(Assumptions!$C17*12),0)+IF((BA$5-$K$5)&lt;=(Assumptions!$C17*12),$K50/(Assumptions!$C17*12),0)+IF((BA$5-$L$5)&lt;=(Assumptions!$C17*12),$L50/(Assumptions!$C17*12),0)+IF((BA$5-$M$5)&lt;=(Assumptions!$C17*12),$M50/(Assumptions!$C17*12),0)+IF((BA$5-$N$5)&lt;=(Assumptions!$C17*12),$N50/(Assumptions!$C17*12),0)+IF((BA$5-$O$5)&lt;=(Assumptions!$C17*12),$O50/(Assumptions!$C17*12),0)+IF((BA$5-$P$5)&lt;=(Assumptions!$C17*12),$P50/(Assumptions!$C17*12),0)+IF((BA$5-$Q$5)&lt;=(Assumptions!$C17*12),$Q50/(Assumptions!$C17*12),0)+IF((BA$5-$R$5)&lt;=(Assumptions!$C17*12),$R50/(Assumptions!$C17*12),0)+IF((BA$5-$S$5)&lt;=(Assumptions!$C17*12),$S50/(Assumptions!$C17*12),0)+IF((BA$5-$T$5)&lt;=(Assumptions!$C17*12),$T50/(Assumptions!$C17*12),0)+IF((BA$5-$U$5)&lt;=(Assumptions!$C17*12),$U50/(Assumptions!$C17*12),0)+IF((BA$5-$V$5)&lt;=(Assumptions!$C17*12),$V50/(Assumptions!$C17*12),0)+IF((BA$5-$W$5)&lt;=(Assumptions!$C17*12),$W50/(Assumptions!$C17*12),0)+IF((BA$5-$X$5)&lt;=(Assumptions!$C17*12),$X50/(Assumptions!$C17*12),0)+IF((BA$5-$Y$5)&lt;=(Assumptions!$C17*12),$Y50/(Assumptions!$C17*12),0)+IF((BA$5-$Z$5)&lt;=(Assumptions!$C17*12),$Z50/(Assumptions!$C17*12),0)+IF((BA$5-$AA$5)&lt;=(Assumptions!$C17*12),$AA50/(Assumptions!$C17*12),0)+IF((BA$5-$AB$5)&lt;=(Assumptions!$C17*12),$AB50/(Assumptions!$C17*12),0)+IF((BA$5-$AC$5)&lt;=(Assumptions!$C17*12),$AC50/(Assumptions!$C17*12),0)+IF((BA$5-$AD$5)&lt;=(Assumptions!$C17*12),$AD50/(Assumptions!$C17*12),0)+IF((BA$5-$AE$5)&lt;=(Assumptions!$C17*12),$AE50/(Assumptions!$C17*12),0)+IF((BA$5-$AF$5)&lt;=(Assumptions!$C17*12),$AF50/(Assumptions!$C17*12),0)+IF((BA$5-$AG$5)&lt;=(Assumptions!$C17*12),$AG50/(Assumptions!$C17*12),0)+IF((BA$5-$AH$5)&lt;=(Assumptions!$C17*12),$AH50/(Assumptions!$C17*12),0)+IF((BA$5-$AI$5)&lt;=(Assumptions!$C17*12),$AI50/(Assumptions!$C17*12),0)+IF((BA$5-$AJ$5)&lt;=(Assumptions!$C17*12),$AJ50/(Assumptions!$C17*12),0)+IF((BA$5-$AK$5)&lt;=(Assumptions!$C17*12),$AK50/(Assumptions!$C17*12),0)+IF((BA$5-$AL$5)&lt;=(Assumptions!$C17*12),$AL50/(Assumptions!$C17*12),0)+IF((BA$5-$AM$5)&lt;=(Assumptions!$C17*12),$AM50/(Assumptions!$C17*12),0)+IF((BA$5-$AN$5)&lt;=(Assumptions!$C17*12),$AN50/(Assumptions!$C17*12),0)+IF((BA$5-$AO$5)&lt;=(Assumptions!$C17*12),$AO50/(Assumptions!$C17*12),0)+IF((BA$5-$AP$5)&lt;=(Assumptions!$C17*12),$AP50/(Assumptions!$C17*12),0)+IF((BA$5-$AQ$5)&lt;=(Assumptions!$C17*12),$AQ50/(Assumptions!$C17*12),0)+IF((BA$5-$AR$5)&lt;=(Assumptions!$C17*12),$AR50/(Assumptions!$C17*12),0)+IF((BA$5-$AS$5)&lt;=(Assumptions!$C17*12),$AS50/(Assumptions!$C17*12),0)+IF((BA$5-$AT$5)&lt;=(Assumptions!$C17*12),$AT50/(Assumptions!$C17*12),0)+IF((BA$5-$AU$5)&lt;=(Assumptions!$C17*12),$AU50/(Assumptions!$C17*12),0)+IF((BA$5-$AV$5)&lt;=(Assumptions!$C17*12),$AV50/(Assumptions!$C17*12),0)+IF((BA$5-$AW$5)&lt;=(Assumptions!$C17*12),$AW50/(Assumptions!$C17*12),0)+IF((BA$5-$AX$5)&lt;=(Assumptions!$C17*12),$AX50/(Assumptions!$C17*12),0)+IF((BA$5-$AY$5)&lt;=(Assumptions!$C17*12),$AY50/(Assumptions!$C17*12),0)+IF((BA$5-$AZ$5)&lt;=(Assumptions!$C17*12),$AZ50/(Assumptions!$C17*12),0)</f>
        <v>0</v>
      </c>
      <c r="BB62" s="555">
        <f>IF((BB$5-$D$5)&lt;=(Assumptions!$C17*12),$D50/(Assumptions!$C17*12),0)+IF((BB$5-$E$5)&lt;=(Assumptions!$C17*12),$E50/(Assumptions!$C17*12),0)+IF((BB$5-$F$5)&lt;=(Assumptions!$C17*12),$F50/(Assumptions!$C17*12),0)+IF((BB$5-$G$5)&lt;=(Assumptions!$C17*12),$G50/(Assumptions!$C17*12),0)+IF((BB$5-$H$5)&lt;=(Assumptions!$C17*12),$H50/(Assumptions!$C17*12),0)+IF((BB$5-$I$5)&lt;=(Assumptions!$C17*12),$I50/(Assumptions!$C17*12),0)+IF((BB$5-$J$5)&lt;=(Assumptions!$C17*12),$J50/(Assumptions!$C17*12),0)+IF((BB$5-$K$5)&lt;=(Assumptions!$C17*12),$K50/(Assumptions!$C17*12),0)+IF((BB$5-$L$5)&lt;=(Assumptions!$C17*12),$L50/(Assumptions!$C17*12),0)+IF((BB$5-$M$5)&lt;=(Assumptions!$C17*12),$M50/(Assumptions!$C17*12),0)+IF((BB$5-$N$5)&lt;=(Assumptions!$C17*12),$N50/(Assumptions!$C17*12),0)+IF((BB$5-$O$5)&lt;=(Assumptions!$C17*12),$O50/(Assumptions!$C17*12),0)+IF((BB$5-$P$5)&lt;=(Assumptions!$C17*12),$P50/(Assumptions!$C17*12),0)+IF((BB$5-$Q$5)&lt;=(Assumptions!$C17*12),$Q50/(Assumptions!$C17*12),0)+IF((BB$5-$R$5)&lt;=(Assumptions!$C17*12),$R50/(Assumptions!$C17*12),0)+IF((BB$5-$S$5)&lt;=(Assumptions!$C17*12),$S50/(Assumptions!$C17*12),0)+IF((BB$5-$T$5)&lt;=(Assumptions!$C17*12),$T50/(Assumptions!$C17*12),0)+IF((BB$5-$U$5)&lt;=(Assumptions!$C17*12),$U50/(Assumptions!$C17*12),0)+IF((BB$5-$V$5)&lt;=(Assumptions!$C17*12),$V50/(Assumptions!$C17*12),0)+IF((BB$5-$W$5)&lt;=(Assumptions!$C17*12),$W50/(Assumptions!$C17*12),0)+IF((BB$5-$X$5)&lt;=(Assumptions!$C17*12),$X50/(Assumptions!$C17*12),0)+IF((BB$5-$Y$5)&lt;=(Assumptions!$C17*12),$Y50/(Assumptions!$C17*12),0)+IF((BB$5-$Z$5)&lt;=(Assumptions!$C17*12),$Z50/(Assumptions!$C17*12),0)+IF((BB$5-$AA$5)&lt;=(Assumptions!$C17*12),$AA50/(Assumptions!$C17*12),0)+IF((BB$5-$AB$5)&lt;=(Assumptions!$C17*12),$AB50/(Assumptions!$C17*12),0)+IF((BB$5-$AC$5)&lt;=(Assumptions!$C17*12),$AC50/(Assumptions!$C17*12),0)+IF((BB$5-$AD$5)&lt;=(Assumptions!$C17*12),$AD50/(Assumptions!$C17*12),0)+IF((BB$5-$AE$5)&lt;=(Assumptions!$C17*12),$AE50/(Assumptions!$C17*12),0)+IF((BB$5-$AF$5)&lt;=(Assumptions!$C17*12),$AF50/(Assumptions!$C17*12),0)+IF((BB$5-$AG$5)&lt;=(Assumptions!$C17*12),$AG50/(Assumptions!$C17*12),0)+IF((BB$5-$AH$5)&lt;=(Assumptions!$C17*12),$AH50/(Assumptions!$C17*12),0)+IF((BB$5-$AI$5)&lt;=(Assumptions!$C17*12),$AI50/(Assumptions!$C17*12),0)+IF((BB$5-$AJ$5)&lt;=(Assumptions!$C17*12),$AJ50/(Assumptions!$C17*12),0)+IF((BB$5-$AK$5)&lt;=(Assumptions!$C17*12),$AK50/(Assumptions!$C17*12),0)+IF((BB$5-$AL$5)&lt;=(Assumptions!$C17*12),$AL50/(Assumptions!$C17*12),0)+IF((BB$5-$AM$5)&lt;=(Assumptions!$C17*12),$AM50/(Assumptions!$C17*12),0)+IF((BB$5-$AN$5)&lt;=(Assumptions!$C17*12),$AN50/(Assumptions!$C17*12),0)+IF((BB$5-$AO$5)&lt;=(Assumptions!$C17*12),$AO50/(Assumptions!$C17*12),0)+IF((BB$5-$AP$5)&lt;=(Assumptions!$C17*12),$AP50/(Assumptions!$C17*12),0)+IF((BB$5-$AQ$5)&lt;=(Assumptions!$C17*12),$AQ50/(Assumptions!$C17*12),0)+IF((BB$5-$AR$5)&lt;=(Assumptions!$C17*12),$AR50/(Assumptions!$C17*12),0)+IF((BB$5-$AS$5)&lt;=(Assumptions!$C17*12),$AS50/(Assumptions!$C17*12),0)+IF((BB$5-$AT$5)&lt;=(Assumptions!$C17*12),$AT50/(Assumptions!$C17*12),0)+IF((BB$5-$AU$5)&lt;=(Assumptions!$C17*12),$AU50/(Assumptions!$C17*12),0)+IF((BB$5-$AV$5)&lt;=(Assumptions!$C17*12),$AV50/(Assumptions!$C17*12),0)+IF((BB$5-$AW$5)&lt;=(Assumptions!$C17*12),$AW50/(Assumptions!$C17*12),0)+IF((BB$5-$AX$5)&lt;=(Assumptions!$C17*12),$AX50/(Assumptions!$C17*12),0)+IF((BB$5-$AY$5)&lt;=(Assumptions!$C17*12),$AY50/(Assumptions!$C17*12),0)+IF((BB$5-$AZ$5)&lt;=(Assumptions!$C17*12),$AZ50/(Assumptions!$C17*12),0)+IF((BB$5-$BA$5)&lt;=(Assumptions!$C17*12),$BA50/(Assumptions!$C17*12),0)</f>
        <v>0</v>
      </c>
      <c r="BC62" s="555">
        <f>IF((BC$5-$D$5)&lt;=(Assumptions!$C17*12),$D50/(Assumptions!$C17*12),0)+IF((BC$5-$E$5)&lt;=(Assumptions!$C17*12),$E50/(Assumptions!$C17*12),0)+IF((BC$5-$F$5)&lt;=(Assumptions!$C17*12),$F50/(Assumptions!$C17*12),0)+IF((BC$5-$G$5)&lt;=(Assumptions!$C17*12),$G50/(Assumptions!$C17*12),0)+IF((BC$5-$H$5)&lt;=(Assumptions!$C17*12),$H50/(Assumptions!$C17*12),0)+IF((BC$5-$I$5)&lt;=(Assumptions!$C17*12),$I50/(Assumptions!$C17*12),0)+IF((BC$5-$J$5)&lt;=(Assumptions!$C17*12),$J50/(Assumptions!$C17*12),0)+IF((BC$5-$K$5)&lt;=(Assumptions!$C17*12),$K50/(Assumptions!$C17*12),0)+IF((BC$5-$L$5)&lt;=(Assumptions!$C17*12),$L50/(Assumptions!$C17*12),0)+IF((BC$5-$M$5)&lt;=(Assumptions!$C17*12),$M50/(Assumptions!$C17*12),0)+IF((BC$5-$N$5)&lt;=(Assumptions!$C17*12),$N50/(Assumptions!$C17*12),0)+IF((BC$5-$O$5)&lt;=(Assumptions!$C17*12),$O50/(Assumptions!$C17*12),0)+IF((BC$5-$P$5)&lt;=(Assumptions!$C17*12),$P50/(Assumptions!$C17*12),0)+IF((BC$5-$Q$5)&lt;=(Assumptions!$C17*12),$Q50/(Assumptions!$C17*12),0)+IF((BC$5-$R$5)&lt;=(Assumptions!$C17*12),$R50/(Assumptions!$C17*12),0)+IF((BC$5-$S$5)&lt;=(Assumptions!$C17*12),$S50/(Assumptions!$C17*12),0)+IF((BC$5-$T$5)&lt;=(Assumptions!$C17*12),$T50/(Assumptions!$C17*12),0)+IF((BC$5-$U$5)&lt;=(Assumptions!$C17*12),$U50/(Assumptions!$C17*12),0)+IF((BC$5-$V$5)&lt;=(Assumptions!$C17*12),$V50/(Assumptions!$C17*12),0)+IF((BC$5-$W$5)&lt;=(Assumptions!$C17*12),$W50/(Assumptions!$C17*12),0)+IF((BC$5-$X$5)&lt;=(Assumptions!$C17*12),$X50/(Assumptions!$C17*12),0)+IF((BC$5-$Y$5)&lt;=(Assumptions!$C17*12),$Y50/(Assumptions!$C17*12),0)+IF((BC$5-$Z$5)&lt;=(Assumptions!$C17*12),$Z50/(Assumptions!$C17*12),0)+IF((BC$5-$AA$5)&lt;=(Assumptions!$C17*12),$AA50/(Assumptions!$C17*12),0)+IF((BC$5-$AB$5)&lt;=(Assumptions!$C17*12),$AB50/(Assumptions!$C17*12),0)+IF((BC$5-$AC$5)&lt;=(Assumptions!$C17*12),$AC50/(Assumptions!$C17*12),0)+IF((BC$5-$AD$5)&lt;=(Assumptions!$C17*12),$AD50/(Assumptions!$C17*12),0)+IF((BC$5-$AE$5)&lt;=(Assumptions!$C17*12),$AE50/(Assumptions!$C17*12),0)+IF((BC$5-$AF$5)&lt;=(Assumptions!$C17*12),$AF50/(Assumptions!$C17*12),0)+IF((BC$5-$AG$5)&lt;=(Assumptions!$C17*12),$AG50/(Assumptions!$C17*12),0)+IF((BC$5-$AH$5)&lt;=(Assumptions!$C17*12),$AH50/(Assumptions!$C17*12),0)+IF((BC$5-$AI$5)&lt;=(Assumptions!$C17*12),$AI50/(Assumptions!$C17*12),0)+IF((BC$5-$AJ$5)&lt;=(Assumptions!$C17*12),$AJ50/(Assumptions!$C17*12),0)+IF((BC$5-$AK$5)&lt;=(Assumptions!$C17*12),$AK50/(Assumptions!$C17*12),0)+IF((BC$5-$AL$5)&lt;=(Assumptions!$C17*12),$AL50/(Assumptions!$C17*12),0)+IF((BC$5-$AM$5)&lt;=(Assumptions!$C17*12),$AM50/(Assumptions!$C17*12),0)+IF((BC$5-$AN$5)&lt;=(Assumptions!$C17*12),$AN50/(Assumptions!$C17*12),0)+IF((BC$5-$AO$5)&lt;=(Assumptions!$C17*12),$AO50/(Assumptions!$C17*12),0)+IF((BC$5-$AP$5)&lt;=(Assumptions!$C17*12),$AP50/(Assumptions!$C17*12),0)+IF((BC$5-$AQ$5)&lt;=(Assumptions!$C17*12),$AQ50/(Assumptions!$C17*12),0)+IF((BC$5-$AR$5)&lt;=(Assumptions!$C17*12),$AR50/(Assumptions!$C17*12),0)+IF((BC$5-$AS$5)&lt;=(Assumptions!$C17*12),$AS50/(Assumptions!$C17*12),0)+IF((BC$5-$AT$5)&lt;=(Assumptions!$C17*12),$AT50/(Assumptions!$C17*12),0)+IF((BC$5-$AU$5)&lt;=(Assumptions!$C17*12),$AU50/(Assumptions!$C17*12),0)+IF((BC$5-$AV$5)&lt;=(Assumptions!$C17*12),$AV50/(Assumptions!$C17*12),0)+IF((BC$5-$AW$5)&lt;=(Assumptions!$C17*12),$AW50/(Assumptions!$C17*12),0)+IF((BC$5-$AX$5)&lt;=(Assumptions!$C17*12),$AX50/(Assumptions!$C17*12),0)+IF((BC$5-$AY$5)&lt;=(Assumptions!$C17*12),$AY50/(Assumptions!$C17*12),0)+IF((BC$5-$AZ$5)&lt;=(Assumptions!$C17*12),$AZ50/(Assumptions!$C17*12),0)+IF((BC$5-$BA$5)&lt;=(Assumptions!$C17*12),$BA50/(Assumptions!$C17*12),0)+IF((BC$5-$BB$5)&lt;=(Assumptions!$C17*12),$BB50/(Assumptions!$C17*12),0)</f>
        <v>0</v>
      </c>
      <c r="BD62" s="555">
        <f>IF((BD$5-$D$5)&lt;=(Assumptions!$C17*12),$D50/(Assumptions!$C17*12),0)+IF((BD$5-$E$5)&lt;=(Assumptions!$C17*12),$E50/(Assumptions!$C17*12),0)+IF((BD$5-$F$5)&lt;=(Assumptions!$C17*12),$F50/(Assumptions!$C17*12),0)+IF((BD$5-$G$5)&lt;=(Assumptions!$C17*12),$G50/(Assumptions!$C17*12),0)+IF((BD$5-$H$5)&lt;=(Assumptions!$C17*12),$H50/(Assumptions!$C17*12),0)+IF((BD$5-$I$5)&lt;=(Assumptions!$C17*12),$I50/(Assumptions!$C17*12),0)+IF((BD$5-$J$5)&lt;=(Assumptions!$C17*12),$J50/(Assumptions!$C17*12),0)+IF((BD$5-$K$5)&lt;=(Assumptions!$C17*12),$K50/(Assumptions!$C17*12),0)+IF((BD$5-$L$5)&lt;=(Assumptions!$C17*12),$L50/(Assumptions!$C17*12),0)+IF((BD$5-$M$5)&lt;=(Assumptions!$C17*12),$M50/(Assumptions!$C17*12),0)+IF((BD$5-$N$5)&lt;=(Assumptions!$C17*12),$N50/(Assumptions!$C17*12),0)+IF((BD$5-$O$5)&lt;=(Assumptions!$C17*12),$O50/(Assumptions!$C17*12),0)+IF((BD$5-$P$5)&lt;=(Assumptions!$C17*12),$P50/(Assumptions!$C17*12),0)+IF((BD$5-$Q$5)&lt;=(Assumptions!$C17*12),$Q50/(Assumptions!$C17*12),0)+IF((BD$5-$R$5)&lt;=(Assumptions!$C17*12),$R50/(Assumptions!$C17*12),0)+IF((BD$5-$S$5)&lt;=(Assumptions!$C17*12),$S50/(Assumptions!$C17*12),0)+IF((BD$5-$T$5)&lt;=(Assumptions!$C17*12),$T50/(Assumptions!$C17*12),0)+IF((BD$5-$U$5)&lt;=(Assumptions!$C17*12),$U50/(Assumptions!$C17*12),0)+IF((BD$5-$V$5)&lt;=(Assumptions!$C17*12),$V50/(Assumptions!$C17*12),0)+IF((BD$5-$W$5)&lt;=(Assumptions!$C17*12),$W50/(Assumptions!$C17*12),0)+IF((BD$5-$X$5)&lt;=(Assumptions!$C17*12),$X50/(Assumptions!$C17*12),0)+IF((BD$5-$Y$5)&lt;=(Assumptions!$C17*12),$Y50/(Assumptions!$C17*12),0)+IF((BD$5-$Z$5)&lt;=(Assumptions!$C17*12),$Z50/(Assumptions!$C17*12),0)+IF((BD$5-$AA$5)&lt;=(Assumptions!$C17*12),$AA50/(Assumptions!$C17*12),0)+IF((BD$5-$AB$5)&lt;=(Assumptions!$C17*12),$AB50/(Assumptions!$C17*12),0)+IF((BD$5-$AC$5)&lt;=(Assumptions!$C17*12),$AC50/(Assumptions!$C17*12),0)+IF((BD$5-$AD$5)&lt;=(Assumptions!$C17*12),$AD50/(Assumptions!$C17*12),0)+IF((BD$5-$AE$5)&lt;=(Assumptions!$C17*12),$AE50/(Assumptions!$C17*12),0)+IF((BD$5-$AF$5)&lt;=(Assumptions!$C17*12),$AF50/(Assumptions!$C17*12),0)+IF((BD$5-$AG$5)&lt;=(Assumptions!$C17*12),$AG50/(Assumptions!$C17*12),0)+IF((BD$5-$AH$5)&lt;=(Assumptions!$C17*12),$AH50/(Assumptions!$C17*12),0)+IF((BD$5-$AI$5)&lt;=(Assumptions!$C17*12),$AI50/(Assumptions!$C17*12),0)+IF((BD$5-$AJ$5)&lt;=(Assumptions!$C17*12),$AJ50/(Assumptions!$C17*12),0)+IF((BD$5-$AK$5)&lt;=(Assumptions!$C17*12),$AK50/(Assumptions!$C17*12),0)+IF((BD$5-$AL$5)&lt;=(Assumptions!$C17*12),$AL50/(Assumptions!$C17*12),0)+IF((BD$5-$AM$5)&lt;=(Assumptions!$C17*12),$AM50/(Assumptions!$C17*12),0)+IF((BD$5-$AN$5)&lt;=(Assumptions!$C17*12),$AN50/(Assumptions!$C17*12),0)+IF((BD$5-$AO$5)&lt;=(Assumptions!$C17*12),$AO50/(Assumptions!$C17*12),0)+IF((BD$5-$AP$5)&lt;=(Assumptions!$C17*12),$AP50/(Assumptions!$C17*12),0)+IF((BD$5-$AQ$5)&lt;=(Assumptions!$C17*12),$AQ50/(Assumptions!$C17*12),0)+IF((BD$5-$AR$5)&lt;=(Assumptions!$C17*12),$AR50/(Assumptions!$C17*12),0)+IF((BD$5-$AS$5)&lt;=(Assumptions!$C17*12),$AS50/(Assumptions!$C17*12),0)+IF((BD$5-$AT$5)&lt;=(Assumptions!$C17*12),$AT50/(Assumptions!$C17*12),0)+IF((BD$5-$AU$5)&lt;=(Assumptions!$C17*12),$AU50/(Assumptions!$C17*12),0)+IF((BD$5-$AV$5)&lt;=(Assumptions!$C17*12),$AV50/(Assumptions!$C17*12),0)+IF((BD$5-$AW$5)&lt;=(Assumptions!$C17*12),$AW50/(Assumptions!$C17*12),0)+IF((BD$5-$AX$5)&lt;=(Assumptions!$C17*12),$AX50/(Assumptions!$C17*12),0)+IF((BD$5-$AY$5)&lt;=(Assumptions!$C17*12),$AY50/(Assumptions!$C17*12),0)+IF((BD$5-$AZ$5)&lt;=(Assumptions!$C17*12),$AZ50/(Assumptions!$C17*12),0)+IF((BD$5-$BA$5)&lt;=(Assumptions!$C17*12),$BA50/(Assumptions!$C17*12),0)+IF((BD$5-$BB$5)&lt;=(Assumptions!$C17*12),$BB50/(Assumptions!$C17*12),0)+IF((BD$5-$BC$5)&lt;=(Assumptions!$C17*12),$BC50/(Assumptions!$C17*12),0)</f>
        <v>0</v>
      </c>
      <c r="BE62" s="555">
        <f>IF((BE$5-$D$5)&lt;=(Assumptions!$C17*12),$D50/(Assumptions!$C17*12),0)+IF((BE$5-$E$5)&lt;=(Assumptions!$C17*12),$E50/(Assumptions!$C17*12),0)+IF((BE$5-$F$5)&lt;=(Assumptions!$C17*12),$F50/(Assumptions!$C17*12),0)+IF((BE$5-$G$5)&lt;=(Assumptions!$C17*12),$G50/(Assumptions!$C17*12),0)+IF((BE$5-$H$5)&lt;=(Assumptions!$C17*12),$H50/(Assumptions!$C17*12),0)+IF((BE$5-$I$5)&lt;=(Assumptions!$C17*12),$I50/(Assumptions!$C17*12),0)+IF((BE$5-$J$5)&lt;=(Assumptions!$C17*12),$J50/(Assumptions!$C17*12),0)+IF((BE$5-$K$5)&lt;=(Assumptions!$C17*12),$K50/(Assumptions!$C17*12),0)+IF((BE$5-$L$5)&lt;=(Assumptions!$C17*12),$L50/(Assumptions!$C17*12),0)+IF((BE$5-$M$5)&lt;=(Assumptions!$C17*12),$M50/(Assumptions!$C17*12),0)+IF((BE$5-$N$5)&lt;=(Assumptions!$C17*12),$N50/(Assumptions!$C17*12),0)+IF((BE$5-$O$5)&lt;=(Assumptions!$C17*12),$O50/(Assumptions!$C17*12),0)+IF((BE$5-$P$5)&lt;=(Assumptions!$C17*12),$P50/(Assumptions!$C17*12),0)+IF((BE$5-$Q$5)&lt;=(Assumptions!$C17*12),$Q50/(Assumptions!$C17*12),0)+IF((BE$5-$R$5)&lt;=(Assumptions!$C17*12),$R50/(Assumptions!$C17*12),0)+IF((BE$5-$S$5)&lt;=(Assumptions!$C17*12),$S50/(Assumptions!$C17*12),0)+IF((BE$5-$T$5)&lt;=(Assumptions!$C17*12),$T50/(Assumptions!$C17*12),0)+IF((BE$5-$U$5)&lt;=(Assumptions!$C17*12),$U50/(Assumptions!$C17*12),0)+IF((BE$5-$V$5)&lt;=(Assumptions!$C17*12),$V50/(Assumptions!$C17*12),0)+IF((BE$5-$W$5)&lt;=(Assumptions!$C17*12),$W50/(Assumptions!$C17*12),0)+IF((BE$5-$X$5)&lt;=(Assumptions!$C17*12),$X50/(Assumptions!$C17*12),0)+IF((BE$5-$Y$5)&lt;=(Assumptions!$C17*12),$Y50/(Assumptions!$C17*12),0)+IF((BE$5-$Z$5)&lt;=(Assumptions!$C17*12),$Z50/(Assumptions!$C17*12),0)+IF((BE$5-$AA$5)&lt;=(Assumptions!$C17*12),$AA50/(Assumptions!$C17*12),0)+IF((BE$5-$AB$5)&lt;=(Assumptions!$C17*12),$AB50/(Assumptions!$C17*12),0)+IF((BE$5-$AC$5)&lt;=(Assumptions!$C17*12),$AC50/(Assumptions!$C17*12),0)+IF((BE$5-$AD$5)&lt;=(Assumptions!$C17*12),$AD50/(Assumptions!$C17*12),0)+IF((BE$5-$AE$5)&lt;=(Assumptions!$C17*12),$AE50/(Assumptions!$C17*12),0)+IF((BE$5-$AF$5)&lt;=(Assumptions!$C17*12),$AF50/(Assumptions!$C17*12),0)+IF((BE$5-$AG$5)&lt;=(Assumptions!$C17*12),$AG50/(Assumptions!$C17*12),0)+IF((BE$5-$AH$5)&lt;=(Assumptions!$C17*12),$AH50/(Assumptions!$C17*12),0)+IF((BE$5-$AI$5)&lt;=(Assumptions!$C17*12),$AI50/(Assumptions!$C17*12),0)+IF((BE$5-$AJ$5)&lt;=(Assumptions!$C17*12),$AJ50/(Assumptions!$C17*12),0)+IF((BE$5-$AK$5)&lt;=(Assumptions!$C17*12),$AK50/(Assumptions!$C17*12),0)+IF((BE$5-$AL$5)&lt;=(Assumptions!$C17*12),$AL50/(Assumptions!$C17*12),0)+IF((BE$5-$AM$5)&lt;=(Assumptions!$C17*12),$AM50/(Assumptions!$C17*12),0)+IF((BE$5-$AN$5)&lt;=(Assumptions!$C17*12),$AN50/(Assumptions!$C17*12),0)+IF((BE$5-$AO$5)&lt;=(Assumptions!$C17*12),$AO50/(Assumptions!$C17*12),0)+IF((BE$5-$AP$5)&lt;=(Assumptions!$C17*12),$AP50/(Assumptions!$C17*12),0)+IF((BE$5-$AQ$5)&lt;=(Assumptions!$C17*12),$AQ50/(Assumptions!$C17*12),0)+IF((BE$5-$AR$5)&lt;=(Assumptions!$C17*12),$AR50/(Assumptions!$C17*12),0)+IF((BE$5-$AS$5)&lt;=(Assumptions!$C17*12),$AS50/(Assumptions!$C17*12),0)+IF((BE$5-$AT$5)&lt;=(Assumptions!$C17*12),$AT50/(Assumptions!$C17*12),0)+IF((BE$5-$AU$5)&lt;=(Assumptions!$C17*12),$AU50/(Assumptions!$C17*12),0)+IF((BE$5-$AV$5)&lt;=(Assumptions!$C17*12),$AV50/(Assumptions!$C17*12),0)+IF((BE$5-$AW$5)&lt;=(Assumptions!$C17*12),$AW50/(Assumptions!$C17*12),0)+IF((BE$5-$AX$5)&lt;=(Assumptions!$C17*12),$AX50/(Assumptions!$C17*12),0)+IF((BE$5-$AY$5)&lt;=(Assumptions!$C17*12),$AY50/(Assumptions!$C17*12),0)+IF((BE$5-$AZ$5)&lt;=(Assumptions!$C17*12),$AZ50/(Assumptions!$C17*12),0)+IF((BE$5-$BA$5)&lt;=(Assumptions!$C17*12),$BA50/(Assumptions!$C17*12),0)+IF((BE$5-$BB$5)&lt;=(Assumptions!$C17*12),$BB50/(Assumptions!$C17*12),0)+IF((BE$5-$BC$5)&lt;=(Assumptions!$C17*12),$BC50/(Assumptions!$C17*12),0)+IF((BE$5-$BD$5)&lt;=(Assumptions!$C17*12),$BD50/(Assumptions!$C17*12),0)</f>
        <v>0</v>
      </c>
      <c r="BF62" s="555">
        <f>IF((BF$5-$D$5)&lt;=(Assumptions!$C17*12),$D50/(Assumptions!$C17*12),0)+IF((BF$5-$E$5)&lt;=(Assumptions!$C17*12),$E50/(Assumptions!$C17*12),0)+IF((BF$5-$F$5)&lt;=(Assumptions!$C17*12),$F50/(Assumptions!$C17*12),0)+IF((BF$5-$G$5)&lt;=(Assumptions!$C17*12),$G50/(Assumptions!$C17*12),0)+IF((BF$5-$H$5)&lt;=(Assumptions!$C17*12),$H50/(Assumptions!$C17*12),0)+IF((BF$5-$I$5)&lt;=(Assumptions!$C17*12),$I50/(Assumptions!$C17*12),0)+IF((BF$5-$J$5)&lt;=(Assumptions!$C17*12),$J50/(Assumptions!$C17*12),0)+IF((BF$5-$K$5)&lt;=(Assumptions!$C17*12),$K50/(Assumptions!$C17*12),0)+IF((BF$5-$L$5)&lt;=(Assumptions!$C17*12),$L50/(Assumptions!$C17*12),0)+IF((BF$5-$M$5)&lt;=(Assumptions!$C17*12),$M50/(Assumptions!$C17*12),0)+IF((BF$5-$N$5)&lt;=(Assumptions!$C17*12),$N50/(Assumptions!$C17*12),0)+IF((BF$5-$O$5)&lt;=(Assumptions!$C17*12),$O50/(Assumptions!$C17*12),0)+IF((BF$5-$P$5)&lt;=(Assumptions!$C17*12),$P50/(Assumptions!$C17*12),0)+IF((BF$5-$Q$5)&lt;=(Assumptions!$C17*12),$Q50/(Assumptions!$C17*12),0)+IF((BF$5-$R$5)&lt;=(Assumptions!$C17*12),$R50/(Assumptions!$C17*12),0)+IF((BF$5-$S$5)&lt;=(Assumptions!$C17*12),$S50/(Assumptions!$C17*12),0)+IF((BF$5-$T$5)&lt;=(Assumptions!$C17*12),$T50/(Assumptions!$C17*12),0)+IF((BF$5-$U$5)&lt;=(Assumptions!$C17*12),$U50/(Assumptions!$C17*12),0)+IF((BF$5-$V$5)&lt;=(Assumptions!$C17*12),$V50/(Assumptions!$C17*12),0)+IF((BF$5-$W$5)&lt;=(Assumptions!$C17*12),$W50/(Assumptions!$C17*12),0)+IF((BF$5-$X$5)&lt;=(Assumptions!$C17*12),$X50/(Assumptions!$C17*12),0)+IF((BF$5-$Y$5)&lt;=(Assumptions!$C17*12),$Y50/(Assumptions!$C17*12),0)+IF((BF$5-$Z$5)&lt;=(Assumptions!$C17*12),$Z50/(Assumptions!$C17*12),0)+IF((BF$5-$AA$5)&lt;=(Assumptions!$C17*12),$AA50/(Assumptions!$C17*12),0)+IF((BF$5-$AB$5)&lt;=(Assumptions!$C17*12),$AB50/(Assumptions!$C17*12),0)+IF((BF$5-$AC$5)&lt;=(Assumptions!$C17*12),$AC50/(Assumptions!$C17*12),0)+IF((BF$5-$AD$5)&lt;=(Assumptions!$C17*12),$AD50/(Assumptions!$C17*12),0)+IF((BF$5-$AE$5)&lt;=(Assumptions!$C17*12),$AE50/(Assumptions!$C17*12),0)+IF((BF$5-$AF$5)&lt;=(Assumptions!$C17*12),$AF50/(Assumptions!$C17*12),0)+IF((BF$5-$AG$5)&lt;=(Assumptions!$C17*12),$AG50/(Assumptions!$C17*12),0)+IF((BF$5-$AH$5)&lt;=(Assumptions!$C17*12),$AH50/(Assumptions!$C17*12),0)+IF((BF$5-$AI$5)&lt;=(Assumptions!$C17*12),$AI50/(Assumptions!$C17*12),0)+IF((BF$5-$AJ$5)&lt;=(Assumptions!$C17*12),$AJ50/(Assumptions!$C17*12),0)+IF((BF$5-$AK$5)&lt;=(Assumptions!$C17*12),$AK50/(Assumptions!$C17*12),0)+IF((BF$5-$AL$5)&lt;=(Assumptions!$C17*12),$AL50/(Assumptions!$C17*12),0)+IF((BF$5-$AM$5)&lt;=(Assumptions!$C17*12),$AM50/(Assumptions!$C17*12),0)+IF((BF$5-$AN$5)&lt;=(Assumptions!$C17*12),$AN50/(Assumptions!$C17*12),0)+IF((BF$5-$AO$5)&lt;=(Assumptions!$C17*12),$AO50/(Assumptions!$C17*12),0)+IF((BF$5-$AP$5)&lt;=(Assumptions!$C17*12),$AP50/(Assumptions!$C17*12),0)+IF((BF$5-$AQ$5)&lt;=(Assumptions!$C17*12),$AQ50/(Assumptions!$C17*12),0)+IF((BF$5-$AR$5)&lt;=(Assumptions!$C17*12),$AR50/(Assumptions!$C17*12),0)+IF((BF$5-$AS$5)&lt;=(Assumptions!$C17*12),$AS50/(Assumptions!$C17*12),0)+IF((BF$5-$AT$5)&lt;=(Assumptions!$C17*12),$AT50/(Assumptions!$C17*12),0)+IF((BF$5-$AU$5)&lt;=(Assumptions!$C17*12),$AU50/(Assumptions!$C17*12),0)+IF((BF$5-$AV$5)&lt;=(Assumptions!$C17*12),$AV50/(Assumptions!$C17*12),0)+IF((BF$5-$AW$5)&lt;=(Assumptions!$C17*12),$AW50/(Assumptions!$C17*12),0)+IF((BF$5-$AX$5)&lt;=(Assumptions!$C17*12),$AX50/(Assumptions!$C17*12),0)+IF((BF$5-$AY$5)&lt;=(Assumptions!$C17*12),$AY50/(Assumptions!$C17*12),0)+IF((BF$5-$AZ$5)&lt;=(Assumptions!$C17*12),$AZ50/(Assumptions!$C17*12),0)+IF((BF$5-$BA$5)&lt;=(Assumptions!$C17*12),$BA50/(Assumptions!$C17*12),0)+IF((BF$5-$BB$5)&lt;=(Assumptions!$C17*12),$BB50/(Assumptions!$C17*12),0)+IF((BF$5-$BC$5)&lt;=(Assumptions!$C17*12),$BC50/(Assumptions!$C17*12),0)+IF((BF$5-$BD$5)&lt;=(Assumptions!$C17*12),$BD50/(Assumptions!$C17*12),0)+IF((BF$5-$BE$5)&lt;=(Assumptions!$C17*12),$BE50/(Assumptions!$C17*12),0)</f>
        <v>0</v>
      </c>
      <c r="BG62" s="555">
        <f>IF((BG$5-$D$5)&lt;=(Assumptions!$C17*12),$D50/(Assumptions!$C17*12),0)+IF((BG$5-$E$5)&lt;=(Assumptions!$C17*12),$E50/(Assumptions!$C17*12),0)+IF((BG$5-$F$5)&lt;=(Assumptions!$C17*12),$F50/(Assumptions!$C17*12),0)+IF((BG$5-$G$5)&lt;=(Assumptions!$C17*12),$G50/(Assumptions!$C17*12),0)+IF((BG$5-$H$5)&lt;=(Assumptions!$C17*12),$H50/(Assumptions!$C17*12),0)+IF((BG$5-$I$5)&lt;=(Assumptions!$C17*12),$I50/(Assumptions!$C17*12),0)+IF((BG$5-$J$5)&lt;=(Assumptions!$C17*12),$J50/(Assumptions!$C17*12),0)+IF((BG$5-$K$5)&lt;=(Assumptions!$C17*12),$K50/(Assumptions!$C17*12),0)+IF((BG$5-$L$5)&lt;=(Assumptions!$C17*12),$L50/(Assumptions!$C17*12),0)+IF((BG$5-$M$5)&lt;=(Assumptions!$C17*12),$M50/(Assumptions!$C17*12),0)+IF((BG$5-$N$5)&lt;=(Assumptions!$C17*12),$N50/(Assumptions!$C17*12),0)+IF((BG$5-$O$5)&lt;=(Assumptions!$C17*12),$O50/(Assumptions!$C17*12),0)+IF((BG$5-$P$5)&lt;=(Assumptions!$C17*12),$P50/(Assumptions!$C17*12),0)+IF((BG$5-$Q$5)&lt;=(Assumptions!$C17*12),$Q50/(Assumptions!$C17*12),0)+IF((BG$5-$R$5)&lt;=(Assumptions!$C17*12),$R50/(Assumptions!$C17*12),0)+IF((BG$5-$S$5)&lt;=(Assumptions!$C17*12),$S50/(Assumptions!$C17*12),0)+IF((BG$5-$T$5)&lt;=(Assumptions!$C17*12),$T50/(Assumptions!$C17*12),0)+IF((BG$5-$U$5)&lt;=(Assumptions!$C17*12),$U50/(Assumptions!$C17*12),0)+IF((BG$5-$V$5)&lt;=(Assumptions!$C17*12),$V50/(Assumptions!$C17*12),0)+IF((BG$5-$W$5)&lt;=(Assumptions!$C17*12),$W50/(Assumptions!$C17*12),0)+IF((BG$5-$X$5)&lt;=(Assumptions!$C17*12),$X50/(Assumptions!$C17*12),0)+IF((BG$5-$Y$5)&lt;=(Assumptions!$C17*12),$Y50/(Assumptions!$C17*12),0)+IF((BG$5-$Z$5)&lt;=(Assumptions!$C17*12),$Z50/(Assumptions!$C17*12),0)+IF((BG$5-$AA$5)&lt;=(Assumptions!$C17*12),$AA50/(Assumptions!$C17*12),0)+IF((BG$5-$AB$5)&lt;=(Assumptions!$C17*12),$AB50/(Assumptions!$C17*12),0)+IF((BG$5-$AC$5)&lt;=(Assumptions!$C17*12),$AC50/(Assumptions!$C17*12),0)+IF((BG$5-$AD$5)&lt;=(Assumptions!$C17*12),$AD50/(Assumptions!$C17*12),0)+IF((BG$5-$AE$5)&lt;=(Assumptions!$C17*12),$AE50/(Assumptions!$C17*12),0)+IF((BG$5-$AF$5)&lt;=(Assumptions!$C17*12),$AF50/(Assumptions!$C17*12),0)+IF((BG$5-$AG$5)&lt;=(Assumptions!$C17*12),$AG50/(Assumptions!$C17*12),0)+IF((BG$5-$AH$5)&lt;=(Assumptions!$C17*12),$AH50/(Assumptions!$C17*12),0)+IF((BG$5-$AI$5)&lt;=(Assumptions!$C17*12),$AI50/(Assumptions!$C17*12),0)+IF((BG$5-$AJ$5)&lt;=(Assumptions!$C17*12),$AJ50/(Assumptions!$C17*12),0)+IF((BG$5-$AK$5)&lt;=(Assumptions!$C17*12),$AK50/(Assumptions!$C17*12),0)+IF((BG$5-$AL$5)&lt;=(Assumptions!$C17*12),$AL50/(Assumptions!$C17*12),0)+IF((BG$5-$AM$5)&lt;=(Assumptions!$C17*12),$AM50/(Assumptions!$C17*12),0)+IF((BG$5-$AN$5)&lt;=(Assumptions!$C17*12),$AN50/(Assumptions!$C17*12),0)+IF((BG$5-$AO$5)&lt;=(Assumptions!$C17*12),$AO50/(Assumptions!$C17*12),0)+IF((BG$5-$AP$5)&lt;=(Assumptions!$C17*12),$AP50/(Assumptions!$C17*12),0)+IF((BG$5-$AQ$5)&lt;=(Assumptions!$C17*12),$AQ50/(Assumptions!$C17*12),0)+IF((BG$5-$AR$5)&lt;=(Assumptions!$C17*12),$AR50/(Assumptions!$C17*12),0)+IF((BG$5-$AS$5)&lt;=(Assumptions!$C17*12),$AS50/(Assumptions!$C17*12),0)+IF((BG$5-$AT$5)&lt;=(Assumptions!$C17*12),$AT50/(Assumptions!$C17*12),0)+IF((BG$5-$AU$5)&lt;=(Assumptions!$C17*12),$AU50/(Assumptions!$C17*12),0)+IF((BG$5-$AV$5)&lt;=(Assumptions!$C17*12),$AV50/(Assumptions!$C17*12),0)+IF((BG$5-$AW$5)&lt;=(Assumptions!$C17*12),$AW50/(Assumptions!$C17*12),0)+IF((BG$5-$AX$5)&lt;=(Assumptions!$C17*12),$AX50/(Assumptions!$C17*12),0)+IF((BG$5-$AY$5)&lt;=(Assumptions!$C17*12),$AY50/(Assumptions!$C17*12),0)+IF((BG$5-$AZ$5)&lt;=(Assumptions!$C17*12),$AZ50/(Assumptions!$C17*12),0)+IF((BG$5-$BA$5)&lt;=(Assumptions!$C17*12),$BA50/(Assumptions!$C17*12),0)+IF((BG$5-$BB$5)&lt;=(Assumptions!$C17*12),$BB50/(Assumptions!$C17*12),0)+IF((BG$5-$BC$5)&lt;=(Assumptions!$C17*12),$BC50/(Assumptions!$C17*12),0)+IF((BG$5-$BD$5)&lt;=(Assumptions!$C17*12),$BD50/(Assumptions!$C17*12),0)+IF((BG$5-$BE$5)&lt;=(Assumptions!$C17*12),$BE50/(Assumptions!$C17*12),0)+IF((BG$5-$BF$5)&lt;=(Assumptions!$C17*12),$BF50/(Assumptions!$C17*12),0)</f>
        <v>0</v>
      </c>
      <c r="BH62" s="555">
        <f>IF((BH$5-$D$5)&lt;=(Assumptions!$C17*12),$D50/(Assumptions!$C17*12),0)+IF((BH$5-$E$5)&lt;=(Assumptions!$C17*12),$E50/(Assumptions!$C17*12),0)+IF((BH$5-$F$5)&lt;=(Assumptions!$C17*12),$F50/(Assumptions!$C17*12),0)+IF((BH$5-$G$5)&lt;=(Assumptions!$C17*12),$G50/(Assumptions!$C17*12),0)+IF((BH$5-$H$5)&lt;=(Assumptions!$C17*12),$H50/(Assumptions!$C17*12),0)+IF((BH$5-$I$5)&lt;=(Assumptions!$C17*12),$I50/(Assumptions!$C17*12),0)+IF((BH$5-$J$5)&lt;=(Assumptions!$C17*12),$J50/(Assumptions!$C17*12),0)+IF((BH$5-$K$5)&lt;=(Assumptions!$C17*12),$K50/(Assumptions!$C17*12),0)+IF((BH$5-$L$5)&lt;=(Assumptions!$C17*12),$L50/(Assumptions!$C17*12),0)+IF((BH$5-$M$5)&lt;=(Assumptions!$C17*12),$M50/(Assumptions!$C17*12),0)+IF((BH$5-$N$5)&lt;=(Assumptions!$C17*12),$N50/(Assumptions!$C17*12),0)+IF((BH$5-$O$5)&lt;=(Assumptions!$C17*12),$O50/(Assumptions!$C17*12),0)+IF((BH$5-$P$5)&lt;=(Assumptions!$C17*12),$P50/(Assumptions!$C17*12),0)+IF((BH$5-$Q$5)&lt;=(Assumptions!$C17*12),$Q50/(Assumptions!$C17*12),0)+IF((BH$5-$R$5)&lt;=(Assumptions!$C17*12),$R50/(Assumptions!$C17*12),0)+IF((BH$5-$S$5)&lt;=(Assumptions!$C17*12),$S50/(Assumptions!$C17*12),0)+IF((BH$5-$T$5)&lt;=(Assumptions!$C17*12),$T50/(Assumptions!$C17*12),0)+IF((BH$5-$U$5)&lt;=(Assumptions!$C17*12),$U50/(Assumptions!$C17*12),0)+IF((BH$5-$V$5)&lt;=(Assumptions!$C17*12),$V50/(Assumptions!$C17*12),0)+IF((BH$5-$W$5)&lt;=(Assumptions!$C17*12),$W50/(Assumptions!$C17*12),0)+IF((BH$5-$X$5)&lt;=(Assumptions!$C17*12),$X50/(Assumptions!$C17*12),0)+IF((BH$5-$Y$5)&lt;=(Assumptions!$C17*12),$Y50/(Assumptions!$C17*12),0)+IF((BH$5-$Z$5)&lt;=(Assumptions!$C17*12),$Z50/(Assumptions!$C17*12),0)+IF((BH$5-$AA$5)&lt;=(Assumptions!$C17*12),$AA50/(Assumptions!$C17*12),0)+IF((BH$5-$AB$5)&lt;=(Assumptions!$C17*12),$AB50/(Assumptions!$C17*12),0)+IF((BH$5-$AC$5)&lt;=(Assumptions!$C17*12),$AC50/(Assumptions!$C17*12),0)+IF((BH$5-$AD$5)&lt;=(Assumptions!$C17*12),$AD50/(Assumptions!$C17*12),0)+IF((BH$5-$AE$5)&lt;=(Assumptions!$C17*12),$AE50/(Assumptions!$C17*12),0)+IF((BH$5-$AF$5)&lt;=(Assumptions!$C17*12),$AF50/(Assumptions!$C17*12),0)+IF((BH$5-$AG$5)&lt;=(Assumptions!$C17*12),$AG50/(Assumptions!$C17*12),0)+IF((BH$5-$AH$5)&lt;=(Assumptions!$C17*12),$AH50/(Assumptions!$C17*12),0)+IF((BH$5-$AI$5)&lt;=(Assumptions!$C17*12),$AI50/(Assumptions!$C17*12),0)+IF((BH$5-$AJ$5)&lt;=(Assumptions!$C17*12),$AJ50/(Assumptions!$C17*12),0)+IF((BH$5-$AK$5)&lt;=(Assumptions!$C17*12),$AK50/(Assumptions!$C17*12),0)+IF((BH$5-$AL$5)&lt;=(Assumptions!$C17*12),$AL50/(Assumptions!$C17*12),0)+IF((BH$5-$AM$5)&lt;=(Assumptions!$C17*12),$AM50/(Assumptions!$C17*12),0)+IF((BH$5-$AN$5)&lt;=(Assumptions!$C17*12),$AN50/(Assumptions!$C17*12),0)+IF((BH$5-$AO$5)&lt;=(Assumptions!$C17*12),$AO50/(Assumptions!$C17*12),0)+IF((BH$5-$AP$5)&lt;=(Assumptions!$C17*12),$AP50/(Assumptions!$C17*12),0)+IF((BH$5-$AQ$5)&lt;=(Assumptions!$C17*12),$AQ50/(Assumptions!$C17*12),0)+IF((BH$5-$AR$5)&lt;=(Assumptions!$C17*12),$AR50/(Assumptions!$C17*12),0)+IF((BH$5-$AS$5)&lt;=(Assumptions!$C17*12),$AS50/(Assumptions!$C17*12),0)+IF((BH$5-$AT$5)&lt;=(Assumptions!$C17*12),$AT50/(Assumptions!$C17*12),0)+IF((BH$5-$AU$5)&lt;=(Assumptions!$C17*12),$AU50/(Assumptions!$C17*12),0)+IF((BH$5-$AV$5)&lt;=(Assumptions!$C17*12),$AV50/(Assumptions!$C17*12),0)+IF((BH$5-$AW$5)&lt;=(Assumptions!$C17*12),$AW50/(Assumptions!$C17*12),0)+IF((BH$5-$AX$5)&lt;=(Assumptions!$C17*12),$AX50/(Assumptions!$C17*12),0)+IF((BH$5-$AY$5)&lt;=(Assumptions!$C17*12),$AY50/(Assumptions!$C17*12),0)+IF((BH$5-$AZ$5)&lt;=(Assumptions!$C17*12),$AZ50/(Assumptions!$C17*12),0)+IF((BH$5-$BA$5)&lt;=(Assumptions!$C17*12),$BA50/(Assumptions!$C17*12),0)+IF((BH$5-$BB$5)&lt;=(Assumptions!$C17*12),$BB50/(Assumptions!$C17*12),0)+IF((BH$5-$BC$5)&lt;=(Assumptions!$C17*12),$BC50/(Assumptions!$C17*12),0)+IF((BH$5-$BD$5)&lt;=(Assumptions!$C17*12),$BD50/(Assumptions!$C17*12),0)+IF((BH$5-$BE$5)&lt;=(Assumptions!$C17*12),$BE50/(Assumptions!$C17*12),0)+IF((BH$5-$BF$5)&lt;=(Assumptions!$C17*12),$BF50/(Assumptions!$C17*12),0)+IF((BH$5-$BG$5)&lt;=(Assumptions!$C17*12),$BG50/(Assumptions!$C17*12),0)</f>
        <v>0</v>
      </c>
      <c r="BI62" s="555">
        <f>IF((BI$5-$D$5)&lt;=(Assumptions!$C17*12),$D50/(Assumptions!$C17*12),0)+IF((BI$5-$E$5)&lt;=(Assumptions!$C17*12),$E50/(Assumptions!$C17*12),0)+IF((BI$5-$F$5)&lt;=(Assumptions!$C17*12),$F50/(Assumptions!$C17*12),0)+IF((BI$5-$G$5)&lt;=(Assumptions!$C17*12),$G50/(Assumptions!$C17*12),0)+IF((BI$5-$H$5)&lt;=(Assumptions!$C17*12),$H50/(Assumptions!$C17*12),0)+IF((BI$5-$I$5)&lt;=(Assumptions!$C17*12),$I50/(Assumptions!$C17*12),0)+IF((BI$5-$J$5)&lt;=(Assumptions!$C17*12),$J50/(Assumptions!$C17*12),0)+IF((BI$5-$K$5)&lt;=(Assumptions!$C17*12),$K50/(Assumptions!$C17*12),0)+IF((BI$5-$L$5)&lt;=(Assumptions!$C17*12),$L50/(Assumptions!$C17*12),0)+IF((BI$5-$M$5)&lt;=(Assumptions!$C17*12),$M50/(Assumptions!$C17*12),0)+IF((BI$5-$N$5)&lt;=(Assumptions!$C17*12),$N50/(Assumptions!$C17*12),0)+IF((BI$5-$O$5)&lt;=(Assumptions!$C17*12),$O50/(Assumptions!$C17*12),0)+IF((BI$5-$P$5)&lt;=(Assumptions!$C17*12),$P50/(Assumptions!$C17*12),0)+IF((BI$5-$Q$5)&lt;=(Assumptions!$C17*12),$Q50/(Assumptions!$C17*12),0)+IF((BI$5-$R$5)&lt;=(Assumptions!$C17*12),$R50/(Assumptions!$C17*12),0)+IF((BI$5-$S$5)&lt;=(Assumptions!$C17*12),$S50/(Assumptions!$C17*12),0)+IF((BI$5-$T$5)&lt;=(Assumptions!$C17*12),$T50/(Assumptions!$C17*12),0)+IF((BI$5-$U$5)&lt;=(Assumptions!$C17*12),$U50/(Assumptions!$C17*12),0)+IF((BI$5-$V$5)&lt;=(Assumptions!$C17*12),$V50/(Assumptions!$C17*12),0)+IF((BI$5-$W$5)&lt;=(Assumptions!$C17*12),$W50/(Assumptions!$C17*12),0)+IF((BI$5-$X$5)&lt;=(Assumptions!$C17*12),$X50/(Assumptions!$C17*12),0)+IF((BI$5-$Y$5)&lt;=(Assumptions!$C17*12),$Y50/(Assumptions!$C17*12),0)+IF((BI$5-$Z$5)&lt;=(Assumptions!$C17*12),$Z50/(Assumptions!$C17*12),0)+IF((BI$5-$AA$5)&lt;=(Assumptions!$C17*12),$AA50/(Assumptions!$C17*12),0)+IF((BI$5-$AB$5)&lt;=(Assumptions!$C17*12),$AB50/(Assumptions!$C17*12),0)+IF((BI$5-$AC$5)&lt;=(Assumptions!$C17*12),$AC50/(Assumptions!$C17*12),0)+IF((BI$5-$AD$5)&lt;=(Assumptions!$C17*12),$AD50/(Assumptions!$C17*12),0)+IF((BI$5-$AE$5)&lt;=(Assumptions!$C17*12),$AE50/(Assumptions!$C17*12),0)+IF((BI$5-$AF$5)&lt;=(Assumptions!$C17*12),$AF50/(Assumptions!$C17*12),0)+IF((BI$5-$AG$5)&lt;=(Assumptions!$C17*12),$AG50/(Assumptions!$C17*12),0)+IF((BI$5-$AH$5)&lt;=(Assumptions!$C17*12),$AH50/(Assumptions!$C17*12),0)+IF((BI$5-$AI$5)&lt;=(Assumptions!$C17*12),$AI50/(Assumptions!$C17*12),0)+IF((BI$5-$AJ$5)&lt;=(Assumptions!$C17*12),$AJ50/(Assumptions!$C17*12),0)+IF((BI$5-$AK$5)&lt;=(Assumptions!$C17*12),$AK50/(Assumptions!$C17*12),0)+IF((BI$5-$AL$5)&lt;=(Assumptions!$C17*12),$AL50/(Assumptions!$C17*12),0)+IF((BI$5-$AM$5)&lt;=(Assumptions!$C17*12),$AM50/(Assumptions!$C17*12),0)+IF((BI$5-$AN$5)&lt;=(Assumptions!$C17*12),$AN50/(Assumptions!$C17*12),0)+IF((BI$5-$AO$5)&lt;=(Assumptions!$C17*12),$AO50/(Assumptions!$C17*12),0)+IF((BI$5-$AP$5)&lt;=(Assumptions!$C17*12),$AP50/(Assumptions!$C17*12),0)+IF((BI$5-$AQ$5)&lt;=(Assumptions!$C17*12),$AQ50/(Assumptions!$C17*12),0)+IF((BI$5-$AR$5)&lt;=(Assumptions!$C17*12),$AR50/(Assumptions!$C17*12),0)+IF((BI$5-$AS$5)&lt;=(Assumptions!$C17*12),$AS50/(Assumptions!$C17*12),0)+IF((BI$5-$AT$5)&lt;=(Assumptions!$C17*12),$AT50/(Assumptions!$C17*12),0)+IF((BI$5-$AU$5)&lt;=(Assumptions!$C17*12),$AU50/(Assumptions!$C17*12),0)+IF((BI$5-$AV$5)&lt;=(Assumptions!$C17*12),$AV50/(Assumptions!$C17*12),0)+IF((BI$5-$AW$5)&lt;=(Assumptions!$C17*12),$AW50/(Assumptions!$C17*12),0)+IF((BI$5-$AX$5)&lt;=(Assumptions!$C17*12),$AX50/(Assumptions!$C17*12),0)+IF((BI$5-$AY$5)&lt;=(Assumptions!$C17*12),$AY50/(Assumptions!$C17*12),0)+IF((BI$5-$AZ$5)&lt;=(Assumptions!$C17*12),$AZ50/(Assumptions!$C17*12),0)+IF((BI$5-$BA$5)&lt;=(Assumptions!$C17*12),$BA50/(Assumptions!$C17*12),0)+IF((BI$5-$BB$5)&lt;=(Assumptions!$C17*12),$BB50/(Assumptions!$C17*12),0)+IF((BI$5-$BC$5)&lt;=(Assumptions!$C17*12),$BC50/(Assumptions!$C17*12),0)+IF((BI$5-$BD$5)&lt;=(Assumptions!$C17*12),$BD50/(Assumptions!$C17*12),0)+IF((BI$5-$BE$5)&lt;=(Assumptions!$C17*12),$BE50/(Assumptions!$C17*12),0)+IF((BI$5-$BF$5)&lt;=(Assumptions!$C17*12),$BF50/(Assumptions!$C17*12),0)+IF((BI$5-$BG$5)&lt;=(Assumptions!$C17*12),$BG50/(Assumptions!$C17*12),0)+IF((BI$5-$BH$5)&lt;=(Assumptions!$C17*12),$BH50/(Assumptions!$C17*12),0)</f>
        <v>0</v>
      </c>
      <c r="BJ62" s="555">
        <f>IF((BJ$5-$D$5)&lt;=(Assumptions!$C17*12),$D50/(Assumptions!$C17*12),0)+IF((BJ$5-$E$5)&lt;=(Assumptions!$C17*12),$E50/(Assumptions!$C17*12),0)+IF((BJ$5-$F$5)&lt;=(Assumptions!$C17*12),$F50/(Assumptions!$C17*12),0)+IF((BJ$5-$G$5)&lt;=(Assumptions!$C17*12),$G50/(Assumptions!$C17*12),0)+IF((BJ$5-$H$5)&lt;=(Assumptions!$C17*12),$H50/(Assumptions!$C17*12),0)+IF((BJ$5-$I$5)&lt;=(Assumptions!$C17*12),$I50/(Assumptions!$C17*12),0)+IF((BJ$5-$J$5)&lt;=(Assumptions!$C17*12),$J50/(Assumptions!$C17*12),0)+IF((BJ$5-$K$5)&lt;=(Assumptions!$C17*12),$K50/(Assumptions!$C17*12),0)+IF((BJ$5-$L$5)&lt;=(Assumptions!$C17*12),$L50/(Assumptions!$C17*12),0)+IF((BJ$5-$M$5)&lt;=(Assumptions!$C17*12),$M50/(Assumptions!$C17*12),0)+IF((BJ$5-$N$5)&lt;=(Assumptions!$C17*12),$N50/(Assumptions!$C17*12),0)+IF((BJ$5-$O$5)&lt;=(Assumptions!$C17*12),$O50/(Assumptions!$C17*12),0)+IF((BJ$5-$P$5)&lt;=(Assumptions!$C17*12),$P50/(Assumptions!$C17*12),0)+IF((BJ$5-$Q$5)&lt;=(Assumptions!$C17*12),$Q50/(Assumptions!$C17*12),0)+IF((BJ$5-$R$5)&lt;=(Assumptions!$C17*12),$R50/(Assumptions!$C17*12),0)+IF((BJ$5-$S$5)&lt;=(Assumptions!$C17*12),$S50/(Assumptions!$C17*12),0)+IF((BJ$5-$T$5)&lt;=(Assumptions!$C17*12),$T50/(Assumptions!$C17*12),0)+IF((BJ$5-$U$5)&lt;=(Assumptions!$C17*12),$U50/(Assumptions!$C17*12),0)+IF((BJ$5-$V$5)&lt;=(Assumptions!$C17*12),$V50/(Assumptions!$C17*12),0)+IF((BJ$5-$W$5)&lt;=(Assumptions!$C17*12),$W50/(Assumptions!$C17*12),0)+IF((BJ$5-$X$5)&lt;=(Assumptions!$C17*12),$X50/(Assumptions!$C17*12),0)+IF((BJ$5-$Y$5)&lt;=(Assumptions!$C17*12),$Y50/(Assumptions!$C17*12),0)+IF((BJ$5-$Z$5)&lt;=(Assumptions!$C17*12),$Z50/(Assumptions!$C17*12),0)+IF((BJ$5-$AA$5)&lt;=(Assumptions!$C17*12),$AA50/(Assumptions!$C17*12),0)+IF((BJ$5-$AB$5)&lt;=(Assumptions!$C17*12),$AB50/(Assumptions!$C17*12),0)+IF((BJ$5-$AC$5)&lt;=(Assumptions!$C17*12),$AC50/(Assumptions!$C17*12),0)+IF((BJ$5-$AD$5)&lt;=(Assumptions!$C17*12),$AD50/(Assumptions!$C17*12),0)+IF((BJ$5-$AE$5)&lt;=(Assumptions!$C17*12),$AE50/(Assumptions!$C17*12),0)+IF((BJ$5-$AF$5)&lt;=(Assumptions!$C17*12),$AF50/(Assumptions!$C17*12),0)+IF((BJ$5-$AG$5)&lt;=(Assumptions!$C17*12),$AG50/(Assumptions!$C17*12),0)+IF((BJ$5-$AH$5)&lt;=(Assumptions!$C17*12),$AH50/(Assumptions!$C17*12),0)+IF((BJ$5-$AI$5)&lt;=(Assumptions!$C17*12),$AI50/(Assumptions!$C17*12),0)+IF((BJ$5-$AJ$5)&lt;=(Assumptions!$C17*12),$AJ50/(Assumptions!$C17*12),0)+IF((BJ$5-$AK$5)&lt;=(Assumptions!$C17*12),$AK50/(Assumptions!$C17*12),0)+IF((BJ$5-$AL$5)&lt;=(Assumptions!$C17*12),$AL50/(Assumptions!$C17*12),0)+IF((BJ$5-$AM$5)&lt;=(Assumptions!$C17*12),$AM50/(Assumptions!$C17*12),0)+IF((BJ$5-$AN$5)&lt;=(Assumptions!$C17*12),$AN50/(Assumptions!$C17*12),0)+IF((BJ$5-$AO$5)&lt;=(Assumptions!$C17*12),$AO50/(Assumptions!$C17*12),0)+IF((BJ$5-$AP$5)&lt;=(Assumptions!$C17*12),$AP50/(Assumptions!$C17*12),0)+IF((BJ$5-$AQ$5)&lt;=(Assumptions!$C17*12),$AQ50/(Assumptions!$C17*12),0)+IF((BJ$5-$AR$5)&lt;=(Assumptions!$C17*12),$AR50/(Assumptions!$C17*12),0)+IF((BJ$5-$AS$5)&lt;=(Assumptions!$C17*12),$AS50/(Assumptions!$C17*12),0)+IF((BJ$5-$AT$5)&lt;=(Assumptions!$C17*12),$AT50/(Assumptions!$C17*12),0)+IF((BJ$5-$AU$5)&lt;=(Assumptions!$C17*12),$AU50/(Assumptions!$C17*12),0)+IF((BJ$5-$AV$5)&lt;=(Assumptions!$C17*12),$AV50/(Assumptions!$C17*12),0)+IF((BJ$5-$AW$5)&lt;=(Assumptions!$C17*12),$AW50/(Assumptions!$C17*12),0)+IF((BJ$5-$AX$5)&lt;=(Assumptions!$C17*12),$AX50/(Assumptions!$C17*12),0)+IF((BJ$5-$AY$5)&lt;=(Assumptions!$C17*12),$AY50/(Assumptions!$C17*12),0)+IF((BJ$5-$AZ$5)&lt;=(Assumptions!$C17*12),$AZ50/(Assumptions!$C17*12),0)+IF((BJ$5-$BA$5)&lt;=(Assumptions!$C17*12),$BA50/(Assumptions!$C17*12),0)+IF((BJ$5-$BB$5)&lt;=(Assumptions!$C17*12),$BB50/(Assumptions!$C17*12),0)+IF((BJ$5-$BC$5)&lt;=(Assumptions!$C17*12),$BC50/(Assumptions!$C17*12),0)+IF((BJ$5-$BD$5)&lt;=(Assumptions!$C17*12),$BD50/(Assumptions!$C17*12),0)+IF((BJ$5-$BE$5)&lt;=(Assumptions!$C17*12),$BE50/(Assumptions!$C17*12),0)+IF((BJ$5-$BF$5)&lt;=(Assumptions!$C17*12),$BF50/(Assumptions!$C17*12),0)+IF((BJ$5-$BG$5)&lt;=(Assumptions!$C17*12),$BG50/(Assumptions!$C17*12),0)+IF((BJ$5-$BH$5)&lt;=(Assumptions!$C17*12),$BH50/(Assumptions!$C17*12),0)+IF((BJ$5-$BI$5)&lt;=(Assumptions!$C17*12),$BI50/(Assumptions!$C17*12),0)</f>
        <v>0</v>
      </c>
      <c r="BK62" s="555">
        <f>IF((BK$5-$D$5)&lt;=(Assumptions!$C17*12),$D50/(Assumptions!$C17*12),0)+IF((BK$5-$E$5)&lt;=(Assumptions!$C17*12),$E50/(Assumptions!$C17*12),0)+IF((BK$5-$F$5)&lt;=(Assumptions!$C17*12),$F50/(Assumptions!$C17*12),0)+IF((BK$5-$G$5)&lt;=(Assumptions!$C17*12),$G50/(Assumptions!$C17*12),0)+IF((BK$5-$H$5)&lt;=(Assumptions!$C17*12),$H50/(Assumptions!$C17*12),0)+IF((BK$5-$I$5)&lt;=(Assumptions!$C17*12),$I50/(Assumptions!$C17*12),0)+IF((BK$5-$J$5)&lt;=(Assumptions!$C17*12),$J50/(Assumptions!$C17*12),0)+IF((BK$5-$K$5)&lt;=(Assumptions!$C17*12),$K50/(Assumptions!$C17*12),0)+IF((BK$5-$L$5)&lt;=(Assumptions!$C17*12),$L50/(Assumptions!$C17*12),0)+IF((BK$5-$M$5)&lt;=(Assumptions!$C17*12),$M50/(Assumptions!$C17*12),0)+IF((BK$5-$N$5)&lt;=(Assumptions!$C17*12),$N50/(Assumptions!$C17*12),0)+IF((BK$5-$O$5)&lt;=(Assumptions!$C17*12),$O50/(Assumptions!$C17*12),0)+IF((BK$5-$P$5)&lt;=(Assumptions!$C17*12),$P50/(Assumptions!$C17*12),0)+IF((BK$5-$Q$5)&lt;=(Assumptions!$C17*12),$Q50/(Assumptions!$C17*12),0)+IF((BK$5-$R$5)&lt;=(Assumptions!$C17*12),$R50/(Assumptions!$C17*12),0)+IF((BK$5-$S$5)&lt;=(Assumptions!$C17*12),$S50/(Assumptions!$C17*12),0)+IF((BK$5-$T$5)&lt;=(Assumptions!$C17*12),$T50/(Assumptions!$C17*12),0)+IF((BK$5-$U$5)&lt;=(Assumptions!$C17*12),$U50/(Assumptions!$C17*12),0)+IF((BK$5-$V$5)&lt;=(Assumptions!$C17*12),$V50/(Assumptions!$C17*12),0)+IF((BK$5-$W$5)&lt;=(Assumptions!$C17*12),$W50/(Assumptions!$C17*12),0)+IF((BK$5-$X$5)&lt;=(Assumptions!$C17*12),$X50/(Assumptions!$C17*12),0)+IF((BK$5-$Y$5)&lt;=(Assumptions!$C17*12),$Y50/(Assumptions!$C17*12),0)+IF((BK$5-$Z$5)&lt;=(Assumptions!$C17*12),$Z50/(Assumptions!$C17*12),0)+IF((BK$5-$AA$5)&lt;=(Assumptions!$C17*12),$AA50/(Assumptions!$C17*12),0)+IF((BK$5-$AB$5)&lt;=(Assumptions!$C17*12),$AB50/(Assumptions!$C17*12),0)+IF((BK$5-$AC$5)&lt;=(Assumptions!$C17*12),$AC50/(Assumptions!$C17*12),0)+IF((BK$5-$AD$5)&lt;=(Assumptions!$C17*12),$AD50/(Assumptions!$C17*12),0)+IF((BK$5-$AE$5)&lt;=(Assumptions!$C17*12),$AE50/(Assumptions!$C17*12),0)+IF((BK$5-$AF$5)&lt;=(Assumptions!$C17*12),$AF50/(Assumptions!$C17*12),0)+IF((BK$5-$AG$5)&lt;=(Assumptions!$C17*12),$AG50/(Assumptions!$C17*12),0)+IF((BK$5-$AH$5)&lt;=(Assumptions!$C17*12),$AH50/(Assumptions!$C17*12),0)+IF((BK$5-$AI$5)&lt;=(Assumptions!$C17*12),$AI50/(Assumptions!$C17*12),0)+IF((BK$5-$AJ$5)&lt;=(Assumptions!$C17*12),$AJ50/(Assumptions!$C17*12),0)+IF((BK$5-$AK$5)&lt;=(Assumptions!$C17*12),$AK50/(Assumptions!$C17*12),0)+IF((BK$5-$AL$5)&lt;=(Assumptions!$C17*12),$AL50/(Assumptions!$C17*12),0)+IF((BK$5-$AM$5)&lt;=(Assumptions!$C17*12),$AM50/(Assumptions!$C17*12),0)+IF((BK$5-$AN$5)&lt;=(Assumptions!$C17*12),$AN50/(Assumptions!$C17*12),0)+IF((BK$5-$AO$5)&lt;=(Assumptions!$C17*12),$AO50/(Assumptions!$C17*12),0)+IF((BK$5-$AP$5)&lt;=(Assumptions!$C17*12),$AP50/(Assumptions!$C17*12),0)+IF((BK$5-$AQ$5)&lt;=(Assumptions!$C17*12),$AQ50/(Assumptions!$C17*12),0)+IF((BK$5-$AR$5)&lt;=(Assumptions!$C17*12),$AR50/(Assumptions!$C17*12),0)+IF((BK$5-$AS$5)&lt;=(Assumptions!$C17*12),$AS50/(Assumptions!$C17*12),0)+IF((BK$5-$AT$5)&lt;=(Assumptions!$C17*12),$AT50/(Assumptions!$C17*12),0)+IF((BK$5-$AU$5)&lt;=(Assumptions!$C17*12),$AU50/(Assumptions!$C17*12),0)+IF((BK$5-$AV$5)&lt;=(Assumptions!$C17*12),$AV50/(Assumptions!$C17*12),0)+IF((BK$5-$AW$5)&lt;=(Assumptions!$C17*12),$AW50/(Assumptions!$C17*12),0)+IF((BK$5-$AX$5)&lt;=(Assumptions!$C17*12),$AX50/(Assumptions!$C17*12),0)+IF((BK$5-$AY$5)&lt;=(Assumptions!$C17*12),$AY50/(Assumptions!$C17*12),0)+IF((BK$5-$AZ$5)&lt;=(Assumptions!$C17*12),$AZ50/(Assumptions!$C17*12),0)+IF((BK$5-$BA$5)&lt;=(Assumptions!$C17*12),$BA50/(Assumptions!$C17*12),0)+IF((BK$5-$BB$5)&lt;=(Assumptions!$C17*12),$BB50/(Assumptions!$C17*12),0)+IF((BK$5-$BC$5)&lt;=(Assumptions!$C17*12),$BC50/(Assumptions!$C17*12),0)+IF((BK$5-$BD$5)&lt;=(Assumptions!$C17*12),$BD50/(Assumptions!$C17*12),0)+IF((BK$5-$BE$5)&lt;=(Assumptions!$C17*12),$BE50/(Assumptions!$C17*12),0)+IF((BK$5-$BF$5)&lt;=(Assumptions!$C17*12),$BF50/(Assumptions!$C17*12),0)+IF((BK$5-$BG$5)&lt;=(Assumptions!$C17*12),$BG50/(Assumptions!$C17*12),0)+IF((BK$5-$BH$5)&lt;=(Assumptions!$C17*12),$BH50/(Assumptions!$C17*12),0)+IF((BK$5-$BI$5)&lt;=(Assumptions!$C17*12),$BI50/(Assumptions!$C17*12),0)+IF((BK$5-$BJ$5)&lt;=(Assumptions!$C17*12),$BJ50/(Assumptions!$C17*12),0)</f>
        <v>0</v>
      </c>
      <c r="BL62" s="555">
        <f>IF((BL$5-$D$5)&lt;=(Assumptions!$C17*12),$D50/(Assumptions!$C17*12),0)+IF((BL$5-$E$5)&lt;=(Assumptions!$C17*12),$E50/(Assumptions!$C17*12),0)+IF((BL$5-$F$5)&lt;=(Assumptions!$C17*12),$F50/(Assumptions!$C17*12),0)+IF((BL$5-$G$5)&lt;=(Assumptions!$C17*12),$G50/(Assumptions!$C17*12),0)+IF((BL$5-$H$5)&lt;=(Assumptions!$C17*12),$H50/(Assumptions!$C17*12),0)+IF((BL$5-$I$5)&lt;=(Assumptions!$C17*12),$I50/(Assumptions!$C17*12),0)+IF((BL$5-$J$5)&lt;=(Assumptions!$C17*12),$J50/(Assumptions!$C17*12),0)+IF((BL$5-$K$5)&lt;=(Assumptions!$C17*12),$K50/(Assumptions!$C17*12),0)+IF((BL$5-$L$5)&lt;=(Assumptions!$C17*12),$L50/(Assumptions!$C17*12),0)+IF((BL$5-$M$5)&lt;=(Assumptions!$C17*12),$M50/(Assumptions!$C17*12),0)+IF((BL$5-$N$5)&lt;=(Assumptions!$C17*12),$N50/(Assumptions!$C17*12),0)+IF((BL$5-$O$5)&lt;=(Assumptions!$C17*12),$O50/(Assumptions!$C17*12),0)+IF((BL$5-$P$5)&lt;=(Assumptions!$C17*12),$P50/(Assumptions!$C17*12),0)+IF((BL$5-$Q$5)&lt;=(Assumptions!$C17*12),$Q50/(Assumptions!$C17*12),0)+IF((BL$5-$R$5)&lt;=(Assumptions!$C17*12),$R50/(Assumptions!$C17*12),0)+IF((BL$5-$S$5)&lt;=(Assumptions!$C17*12),$S50/(Assumptions!$C17*12),0)+IF((BL$5-$T$5)&lt;=(Assumptions!$C17*12),$T50/(Assumptions!$C17*12),0)+IF((BL$5-$U$5)&lt;=(Assumptions!$C17*12),$U50/(Assumptions!$C17*12),0)+IF((BL$5-$V$5)&lt;=(Assumptions!$C17*12),$V50/(Assumptions!$C17*12),0)+IF((BL$5-$W$5)&lt;=(Assumptions!$C17*12),$W50/(Assumptions!$C17*12),0)+IF((BL$5-$X$5)&lt;=(Assumptions!$C17*12),$X50/(Assumptions!$C17*12),0)+IF((BL$5-$Y$5)&lt;=(Assumptions!$C17*12),$Y50/(Assumptions!$C17*12),0)+IF((BL$5-$Z$5)&lt;=(Assumptions!$C17*12),$Z50/(Assumptions!$C17*12),0)+IF((BL$5-$AA$5)&lt;=(Assumptions!$C17*12),$AA50/(Assumptions!$C17*12),0)+IF((BL$5-$AB$5)&lt;=(Assumptions!$C17*12),$AB50/(Assumptions!$C17*12),0)+IF((BL$5-$AC$5)&lt;=(Assumptions!$C17*12),$AC50/(Assumptions!$C17*12),0)+IF((BL$5-$AD$5)&lt;=(Assumptions!$C17*12),$AD50/(Assumptions!$C17*12),0)+IF((BL$5-$AE$5)&lt;=(Assumptions!$C17*12),$AE50/(Assumptions!$C17*12),0)+IF((BL$5-$AF$5)&lt;=(Assumptions!$C17*12),$AF50/(Assumptions!$C17*12),0)+IF((BL$5-$AG$5)&lt;=(Assumptions!$C17*12),$AG50/(Assumptions!$C17*12),0)+IF((BL$5-$AH$5)&lt;=(Assumptions!$C17*12),$AH50/(Assumptions!$C17*12),0)+IF((BL$5-$AI$5)&lt;=(Assumptions!$C17*12),$AI50/(Assumptions!$C17*12),0)+IF((BL$5-$AJ$5)&lt;=(Assumptions!$C17*12),$AJ50/(Assumptions!$C17*12),0)+IF((BL$5-$AK$5)&lt;=(Assumptions!$C17*12),$AK50/(Assumptions!$C17*12),0)+IF((BL$5-$AL$5)&lt;=(Assumptions!$C17*12),$AL50/(Assumptions!$C17*12),0)+IF((BL$5-$AM$5)&lt;=(Assumptions!$C17*12),$AM50/(Assumptions!$C17*12),0)+IF((BL$5-$AN$5)&lt;=(Assumptions!$C17*12),$AN50/(Assumptions!$C17*12),0)+IF((BL$5-$AO$5)&lt;=(Assumptions!$C17*12),$AO50/(Assumptions!$C17*12),0)+IF((BL$5-$AP$5)&lt;=(Assumptions!$C17*12),$AP50/(Assumptions!$C17*12),0)+IF((BL$5-$AQ$5)&lt;=(Assumptions!$C17*12),$AQ50/(Assumptions!$C17*12),0)+IF((BL$5-$AR$5)&lt;=(Assumptions!$C17*12),$AR50/(Assumptions!$C17*12),0)+IF((BL$5-$AS$5)&lt;=(Assumptions!$C17*12),$AS50/(Assumptions!$C17*12),0)+IF((BL$5-$AT$5)&lt;=(Assumptions!$C17*12),$AT50/(Assumptions!$C17*12),0)+IF((BL$5-$AU$5)&lt;=(Assumptions!$C17*12),$AU50/(Assumptions!$C17*12),0)+IF((BL$5-$AV$5)&lt;=(Assumptions!$C17*12),$AV50/(Assumptions!$C17*12),0)+IF((BL$5-$AW$5)&lt;=(Assumptions!$C17*12),$AW50/(Assumptions!$C17*12),0)+IF((BL$5-$AX$5)&lt;=(Assumptions!$C17*12),$AX50/(Assumptions!$C17*12),0)+IF((BL$5-$AY$5)&lt;=(Assumptions!$C17*12),$AY50/(Assumptions!$C17*12),0)+IF((BL$5-$AZ$5)&lt;=(Assumptions!$C17*12),$AZ50/(Assumptions!$C17*12),0)+IF((BL$5-$BA$5)&lt;=(Assumptions!$C17*12),$BA50/(Assumptions!$C17*12),0)+IF((BL$5-$BB$5)&lt;=(Assumptions!$C17*12),$BB50/(Assumptions!$C17*12),0)+IF((BL$5-$BC$5)&lt;=(Assumptions!$C17*12),$BC50/(Assumptions!$C17*12),0)+IF((BL$5-$BD$5)&lt;=(Assumptions!$C17*12),$BD50/(Assumptions!$C17*12),0)+IF((BL$5-$BE$5)&lt;=(Assumptions!$C17*12),$BE50/(Assumptions!$C17*12),0)+IF((BL$5-$BF$5)&lt;=(Assumptions!$C17*12),$BF50/(Assumptions!$C17*12),0)+IF((BL$5-$BG$5)&lt;=(Assumptions!$C17*12),$BG50/(Assumptions!$C17*12),0)+IF((BL$5-$BH$5)&lt;=(Assumptions!$C17*12),$BH50/(Assumptions!$C17*12),0)+IF((BL$5-$BI$5)&lt;=(Assumptions!$C17*12),$BI50/(Assumptions!$C17*12),0)+IF((BL$5-$BJ$5)&lt;=(Assumptions!$C17*12),$BJ50/(Assumptions!$C17*12),0)+IF((BL$5-$BK$5)&lt;=(Assumptions!$C17*12),$BK50/(Assumptions!$C17*12),0)</f>
        <v>0</v>
      </c>
      <c r="BM62" s="555">
        <f>IF((BM$5-$D$5)&lt;=(Assumptions!$C17*12),$D50/(Assumptions!$C17*12),0)+IF((BM$5-$E$5)&lt;=(Assumptions!$C17*12),$E50/(Assumptions!$C17*12),0)+IF((BM$5-$F$5)&lt;=(Assumptions!$C17*12),$F50/(Assumptions!$C17*12),0)+IF((BM$5-$G$5)&lt;=(Assumptions!$C17*12),$G50/(Assumptions!$C17*12),0)+IF((BM$5-$H$5)&lt;=(Assumptions!$C17*12),$H50/(Assumptions!$C17*12),0)+IF((BM$5-$I$5)&lt;=(Assumptions!$C17*12),$I50/(Assumptions!$C17*12),0)+IF((BM$5-$J$5)&lt;=(Assumptions!$C17*12),$J50/(Assumptions!$C17*12),0)+IF((BM$5-$K$5)&lt;=(Assumptions!$C17*12),$K50/(Assumptions!$C17*12),0)+IF((BM$5-$L$5)&lt;=(Assumptions!$C17*12),$L50/(Assumptions!$C17*12),0)+IF((BM$5-$M$5)&lt;=(Assumptions!$C17*12),$M50/(Assumptions!$C17*12),0)+IF((BM$5-$N$5)&lt;=(Assumptions!$C17*12),$N50/(Assumptions!$C17*12),0)+IF((BM$5-$O$5)&lt;=(Assumptions!$C17*12),$O50/(Assumptions!$C17*12),0)+IF((BM$5-$P$5)&lt;=(Assumptions!$C17*12),$P50/(Assumptions!$C17*12),0)+IF((BM$5-$Q$5)&lt;=(Assumptions!$C17*12),$Q50/(Assumptions!$C17*12),0)+IF((BM$5-$R$5)&lt;=(Assumptions!$C17*12),$R50/(Assumptions!$C17*12),0)+IF((BM$5-$S$5)&lt;=(Assumptions!$C17*12),$S50/(Assumptions!$C17*12),0)+IF((BM$5-$T$5)&lt;=(Assumptions!$C17*12),$T50/(Assumptions!$C17*12),0)+IF((BM$5-$U$5)&lt;=(Assumptions!$C17*12),$U50/(Assumptions!$C17*12),0)+IF((BM$5-$V$5)&lt;=(Assumptions!$C17*12),$V50/(Assumptions!$C17*12),0)+IF((BM$5-$W$5)&lt;=(Assumptions!$C17*12),$W50/(Assumptions!$C17*12),0)+IF((BM$5-$X$5)&lt;=(Assumptions!$C17*12),$X50/(Assumptions!$C17*12),0)+IF((BM$5-$Y$5)&lt;=(Assumptions!$C17*12),$Y50/(Assumptions!$C17*12),0)+IF((BM$5-$Z$5)&lt;=(Assumptions!$C17*12),$Z50/(Assumptions!$C17*12),0)+IF((BM$5-$AA$5)&lt;=(Assumptions!$C17*12),$AA50/(Assumptions!$C17*12),0)+IF((BM$5-$AB$5)&lt;=(Assumptions!$C17*12),$AB50/(Assumptions!$C17*12),0)+IF((BM$5-$AC$5)&lt;=(Assumptions!$C17*12),$AC50/(Assumptions!$C17*12),0)+IF((BM$5-$AD$5)&lt;=(Assumptions!$C17*12),$AD50/(Assumptions!$C17*12),0)+IF((BM$5-$AE$5)&lt;=(Assumptions!$C17*12),$AE50/(Assumptions!$C17*12),0)+IF((BM$5-$AF$5)&lt;=(Assumptions!$C17*12),$AF50/(Assumptions!$C17*12),0)+IF((BM$5-$AG$5)&lt;=(Assumptions!$C17*12),$AG50/(Assumptions!$C17*12),0)+IF((BM$5-$AH$5)&lt;=(Assumptions!$C17*12),$AH50/(Assumptions!$C17*12),0)+IF((BM$5-$AI$5)&lt;=(Assumptions!$C17*12),$AI50/(Assumptions!$C17*12),0)+IF((BM$5-$AJ$5)&lt;=(Assumptions!$C17*12),$AJ50/(Assumptions!$C17*12),0)+IF((BM$5-$AK$5)&lt;=(Assumptions!$C17*12),$AK50/(Assumptions!$C17*12),0)+IF((BM$5-$AL$5)&lt;=(Assumptions!$C17*12),$AL50/(Assumptions!$C17*12),0)+IF((BM$5-$AM$5)&lt;=(Assumptions!$C17*12),$AM50/(Assumptions!$C17*12),0)+IF((BM$5-$AN$5)&lt;=(Assumptions!$C17*12),$AN50/(Assumptions!$C17*12),0)+IF((BM$5-$AO$5)&lt;=(Assumptions!$C17*12),$AO50/(Assumptions!$C17*12),0)+IF((BM$5-$AP$5)&lt;=(Assumptions!$C17*12),$AP50/(Assumptions!$C17*12),0)+IF((BM$5-$AQ$5)&lt;=(Assumptions!$C17*12),$AQ50/(Assumptions!$C17*12),0)+IF((BM$5-$AR$5)&lt;=(Assumptions!$C17*12),$AR50/(Assumptions!$C17*12),0)+IF((BM$5-$AS$5)&lt;=(Assumptions!$C17*12),$AS50/(Assumptions!$C17*12),0)+IF((BM$5-$AT$5)&lt;=(Assumptions!$C17*12),$AT50/(Assumptions!$C17*12),0)+IF((BM$5-$AU$5)&lt;=(Assumptions!$C17*12),$AU50/(Assumptions!$C17*12),0)+IF((BM$5-$AV$5)&lt;=(Assumptions!$C17*12),$AV50/(Assumptions!$C17*12),0)+IF((BM$5-$AW$5)&lt;=(Assumptions!$C17*12),$AW50/(Assumptions!$C17*12),0)+IF((BM$5-$AX$5)&lt;=(Assumptions!$C17*12),$AX50/(Assumptions!$C17*12),0)+IF((BM$5-$AY$5)&lt;=(Assumptions!$C17*12),$AY50/(Assumptions!$C17*12),0)+IF((BM$5-$AZ$5)&lt;=(Assumptions!$C17*12),$AZ50/(Assumptions!$C17*12),0)+IF((BM$5-$BA$5)&lt;=(Assumptions!$C17*12),$BA50/(Assumptions!$C17*12),0)+IF((BM$5-$BB$5)&lt;=(Assumptions!$C17*12),$BB50/(Assumptions!$C17*12),0)+IF((BM$5-$BC$5)&lt;=(Assumptions!$C17*12),$BC50/(Assumptions!$C17*12),0)+IF((BM$5-$BD$5)&lt;=(Assumptions!$C17*12),$BD50/(Assumptions!$C17*12),0)+IF((BM$5-$BE$5)&lt;=(Assumptions!$C17*12),$BE50/(Assumptions!$C17*12),0)+IF((BM$5-$BF$5)&lt;=(Assumptions!$C17*12),$BF50/(Assumptions!$C17*12),0)+IF((BM$5-$BG$5)&lt;=(Assumptions!$C17*12),$BG50/(Assumptions!$C17*12),0)+IF((BM$5-$BH$5)&lt;=(Assumptions!$C17*12),$BH50/(Assumptions!$C17*12),0)+IF((BM$5-$BI$5)&lt;=(Assumptions!$C17*12),$BI50/(Assumptions!$C17*12),0)+IF((BM$5-$BJ$5)&lt;=(Assumptions!$C17*12),$BJ50/(Assumptions!$C17*12),0)+IF((BM$5-$BK$5)&lt;=(Assumptions!$C17*12),$BK50/(Assumptions!$C17*12),0)+IF((BM$5-$BL$5)&lt;=(Assumptions!$C17*12),$BL50/(Assumptions!$C17*12),0)</f>
        <v>0</v>
      </c>
      <c r="BN62" s="555">
        <f>IF((BN$5-$D$5)&lt;=(Assumptions!$C17*12),$D50/(Assumptions!$C17*12),0)+IF((BN$5-$E$5)&lt;=(Assumptions!$C17*12),$E50/(Assumptions!$C17*12),0)+IF((BN$5-$F$5)&lt;=(Assumptions!$C17*12),$F50/(Assumptions!$C17*12),0)+IF((BN$5-$G$5)&lt;=(Assumptions!$C17*12),$G50/(Assumptions!$C17*12),0)+IF((BN$5-$H$5)&lt;=(Assumptions!$C17*12),$H50/(Assumptions!$C17*12),0)+IF((BN$5-$I$5)&lt;=(Assumptions!$C17*12),$I50/(Assumptions!$C17*12),0)+IF((BN$5-$J$5)&lt;=(Assumptions!$C17*12),$J50/(Assumptions!$C17*12),0)+IF((BN$5-$K$5)&lt;=(Assumptions!$C17*12),$K50/(Assumptions!$C17*12),0)+IF((BN$5-$L$5)&lt;=(Assumptions!$C17*12),$L50/(Assumptions!$C17*12),0)+IF((BN$5-$M$5)&lt;=(Assumptions!$C17*12),$M50/(Assumptions!$C17*12),0)+IF((BN$5-$N$5)&lt;=(Assumptions!$C17*12),$N50/(Assumptions!$C17*12),0)+IF((BN$5-$O$5)&lt;=(Assumptions!$C17*12),$O50/(Assumptions!$C17*12),0)+IF((BN$5-$P$5)&lt;=(Assumptions!$C17*12),$P50/(Assumptions!$C17*12),0)+IF((BN$5-$Q$5)&lt;=(Assumptions!$C17*12),$Q50/(Assumptions!$C17*12),0)+IF((BN$5-$R$5)&lt;=(Assumptions!$C17*12),$R50/(Assumptions!$C17*12),0)+IF((BN$5-$S$5)&lt;=(Assumptions!$C17*12),$S50/(Assumptions!$C17*12),0)+IF((BN$5-$T$5)&lt;=(Assumptions!$C17*12),$T50/(Assumptions!$C17*12),0)+IF((BN$5-$U$5)&lt;=(Assumptions!$C17*12),$U50/(Assumptions!$C17*12),0)+IF((BN$5-$V$5)&lt;=(Assumptions!$C17*12),$V50/(Assumptions!$C17*12),0)+IF((BN$5-$W$5)&lt;=(Assumptions!$C17*12),$W50/(Assumptions!$C17*12),0)+IF((BN$5-$X$5)&lt;=(Assumptions!$C17*12),$X50/(Assumptions!$C17*12),0)+IF((BN$5-$Y$5)&lt;=(Assumptions!$C17*12),$Y50/(Assumptions!$C17*12),0)+IF((BN$5-$Z$5)&lt;=(Assumptions!$C17*12),$Z50/(Assumptions!$C17*12),0)+IF((BN$5-$AA$5)&lt;=(Assumptions!$C17*12),$AA50/(Assumptions!$C17*12),0)+IF((BN$5-$AB$5)&lt;=(Assumptions!$C17*12),$AB50/(Assumptions!$C17*12),0)+IF((BN$5-$AC$5)&lt;=(Assumptions!$C17*12),$AC50/(Assumptions!$C17*12),0)+IF((BN$5-$AD$5)&lt;=(Assumptions!$C17*12),$AD50/(Assumptions!$C17*12),0)+IF((BN$5-$AE$5)&lt;=(Assumptions!$C17*12),$AE50/(Assumptions!$C17*12),0)+IF((BN$5-$AF$5)&lt;=(Assumptions!$C17*12),$AF50/(Assumptions!$C17*12),0)+IF((BN$5-$AG$5)&lt;=(Assumptions!$C17*12),$AG50/(Assumptions!$C17*12),0)+IF((BN$5-$AH$5)&lt;=(Assumptions!$C17*12),$AH50/(Assumptions!$C17*12),0)+IF((BN$5-$AI$5)&lt;=(Assumptions!$C17*12),$AI50/(Assumptions!$C17*12),0)+IF((BN$5-$AJ$5)&lt;=(Assumptions!$C17*12),$AJ50/(Assumptions!$C17*12),0)+IF((BN$5-$AK$5)&lt;=(Assumptions!$C17*12),$AK50/(Assumptions!$C17*12),0)+IF((BN$5-$AL$5)&lt;=(Assumptions!$C17*12),$AL50/(Assumptions!$C17*12),0)+IF((BN$5-$AM$5)&lt;=(Assumptions!$C17*12),$AM50/(Assumptions!$C17*12),0)+IF((BN$5-$AN$5)&lt;=(Assumptions!$C17*12),$AN50/(Assumptions!$C17*12),0)+IF((BN$5-$AO$5)&lt;=(Assumptions!$C17*12),$AO50/(Assumptions!$C17*12),0)+IF((BN$5-$AP$5)&lt;=(Assumptions!$C17*12),$AP50/(Assumptions!$C17*12),0)+IF((BN$5-$AQ$5)&lt;=(Assumptions!$C17*12),$AQ50/(Assumptions!$C17*12),0)+IF((BN$5-$AR$5)&lt;=(Assumptions!$C17*12),$AR50/(Assumptions!$C17*12),0)+IF((BN$5-$AS$5)&lt;=(Assumptions!$C17*12),$AS50/(Assumptions!$C17*12),0)+IF((BN$5-$AT$5)&lt;=(Assumptions!$C17*12),$AT50/(Assumptions!$C17*12),0)+IF((BN$5-$AU$5)&lt;=(Assumptions!$C17*12),$AU50/(Assumptions!$C17*12),0)+IF((BN$5-$AV$5)&lt;=(Assumptions!$C17*12),$AV50/(Assumptions!$C17*12),0)+IF((BN$5-$AW$5)&lt;=(Assumptions!$C17*12),$AW50/(Assumptions!$C17*12),0)+IF((BN$5-$AX$5)&lt;=(Assumptions!$C17*12),$AX50/(Assumptions!$C17*12),0)+IF((BN$5-$AY$5)&lt;=(Assumptions!$C17*12),$AY50/(Assumptions!$C17*12),0)+IF((BN$5-$AZ$5)&lt;=(Assumptions!$C17*12),$AZ50/(Assumptions!$C17*12),0)+IF((BN$5-$BA$5)&lt;=(Assumptions!$C17*12),$BA50/(Assumptions!$C17*12),0)+IF((BN$5-$BB$5)&lt;=(Assumptions!$C17*12),$BB50/(Assumptions!$C17*12),0)+IF((BN$5-$BC$5)&lt;=(Assumptions!$C17*12),$BC50/(Assumptions!$C17*12),0)+IF((BN$5-$BD$5)&lt;=(Assumptions!$C17*12),$BD50/(Assumptions!$C17*12),0)+IF((BN$5-$BE$5)&lt;=(Assumptions!$C17*12),$BE50/(Assumptions!$C17*12),0)+IF((BN$5-$BF$5)&lt;=(Assumptions!$C17*12),$BF50/(Assumptions!$C17*12),0)+IF((BN$5-$BG$5)&lt;=(Assumptions!$C17*12),$BG50/(Assumptions!$C17*12),0)+IF((BN$5-$BH$5)&lt;=(Assumptions!$C17*12),$BH50/(Assumptions!$C17*12),0)+IF((BN$5-$BI$5)&lt;=(Assumptions!$C17*12),$BI50/(Assumptions!$C17*12),0)+IF((BN$5-$BJ$5)&lt;=(Assumptions!$C17*12),$BJ50/(Assumptions!$C17*12),0)+IF((BN$5-$BK$5)&lt;=(Assumptions!$C17*12),$BK50/(Assumptions!$C17*12),0)+IF((BN$5-$BL$5)&lt;=(Assumptions!$C17*12),$BL50/(Assumptions!$C17*12),0)+IF((BN$5-$BM$5)&lt;=(Assumptions!$C17*12),$BM50/(Assumptions!$C17*12),0)</f>
        <v>0</v>
      </c>
      <c r="BO62" s="555">
        <f>IF((BO$5-$D$5)&lt;=(Assumptions!$C17*12),$D50/(Assumptions!$C17*12),0)+IF((BO$5-$E$5)&lt;=(Assumptions!$C17*12),$E50/(Assumptions!$C17*12),0)+IF((BO$5-$F$5)&lt;=(Assumptions!$C17*12),$F50/(Assumptions!$C17*12),0)+IF((BO$5-$G$5)&lt;=(Assumptions!$C17*12),$G50/(Assumptions!$C17*12),0)+IF((BO$5-$H$5)&lt;=(Assumptions!$C17*12),$H50/(Assumptions!$C17*12),0)+IF((BO$5-$I$5)&lt;=(Assumptions!$C17*12),$I50/(Assumptions!$C17*12),0)+IF((BO$5-$J$5)&lt;=(Assumptions!$C17*12),$J50/(Assumptions!$C17*12),0)+IF((BO$5-$K$5)&lt;=(Assumptions!$C17*12),$K50/(Assumptions!$C17*12),0)+IF((BO$5-$L$5)&lt;=(Assumptions!$C17*12),$L50/(Assumptions!$C17*12),0)+IF((BO$5-$M$5)&lt;=(Assumptions!$C17*12),$M50/(Assumptions!$C17*12),0)+IF((BO$5-$N$5)&lt;=(Assumptions!$C17*12),$N50/(Assumptions!$C17*12),0)+IF((BO$5-$O$5)&lt;=(Assumptions!$C17*12),$O50/(Assumptions!$C17*12),0)+IF((BO$5-$P$5)&lt;=(Assumptions!$C17*12),$P50/(Assumptions!$C17*12),0)+IF((BO$5-$Q$5)&lt;=(Assumptions!$C17*12),$Q50/(Assumptions!$C17*12),0)+IF((BO$5-$R$5)&lt;=(Assumptions!$C17*12),$R50/(Assumptions!$C17*12),0)+IF((BO$5-$S$5)&lt;=(Assumptions!$C17*12),$S50/(Assumptions!$C17*12),0)+IF((BO$5-$T$5)&lt;=(Assumptions!$C17*12),$T50/(Assumptions!$C17*12),0)+IF((BO$5-$U$5)&lt;=(Assumptions!$C17*12),$U50/(Assumptions!$C17*12),0)+IF((BO$5-$V$5)&lt;=(Assumptions!$C17*12),$V50/(Assumptions!$C17*12),0)+IF((BO$5-$W$5)&lt;=(Assumptions!$C17*12),$W50/(Assumptions!$C17*12),0)+IF((BO$5-$X$5)&lt;=(Assumptions!$C17*12),$X50/(Assumptions!$C17*12),0)+IF((BO$5-$Y$5)&lt;=(Assumptions!$C17*12),$Y50/(Assumptions!$C17*12),0)+IF((BO$5-$Z$5)&lt;=(Assumptions!$C17*12),$Z50/(Assumptions!$C17*12),0)+IF((BO$5-$AA$5)&lt;=(Assumptions!$C17*12),$AA50/(Assumptions!$C17*12),0)+IF((BO$5-$AB$5)&lt;=(Assumptions!$C17*12),$AB50/(Assumptions!$C17*12),0)+IF((BO$5-$AC$5)&lt;=(Assumptions!$C17*12),$AC50/(Assumptions!$C17*12),0)+IF((BO$5-$AD$5)&lt;=(Assumptions!$C17*12),$AD50/(Assumptions!$C17*12),0)+IF((BO$5-$AE$5)&lt;=(Assumptions!$C17*12),$AE50/(Assumptions!$C17*12),0)+IF((BO$5-$AF$5)&lt;=(Assumptions!$C17*12),$AF50/(Assumptions!$C17*12),0)+IF((BO$5-$AG$5)&lt;=(Assumptions!$C17*12),$AG50/(Assumptions!$C17*12),0)+IF((BO$5-$AH$5)&lt;=(Assumptions!$C17*12),$AH50/(Assumptions!$C17*12),0)+IF((BO$5-$AI$5)&lt;=(Assumptions!$C17*12),$AI50/(Assumptions!$C17*12),0)+IF((BO$5-$AJ$5)&lt;=(Assumptions!$C17*12),$AJ50/(Assumptions!$C17*12),0)+IF((BO$5-$AK$5)&lt;=(Assumptions!$C17*12),$AK50/(Assumptions!$C17*12),0)+IF((BO$5-$AL$5)&lt;=(Assumptions!$C17*12),$AL50/(Assumptions!$C17*12),0)+IF((BO$5-$AM$5)&lt;=(Assumptions!$C17*12),$AM50/(Assumptions!$C17*12),0)+IF((BO$5-$AN$5)&lt;=(Assumptions!$C17*12),$AN50/(Assumptions!$C17*12),0)+IF((BO$5-$AO$5)&lt;=(Assumptions!$C17*12),$AO50/(Assumptions!$C17*12),0)+IF((BO$5-$AP$5)&lt;=(Assumptions!$C17*12),$AP50/(Assumptions!$C17*12),0)+IF((BO$5-$AQ$5)&lt;=(Assumptions!$C17*12),$AQ50/(Assumptions!$C17*12),0)+IF((BO$5-$AR$5)&lt;=(Assumptions!$C17*12),$AR50/(Assumptions!$C17*12),0)+IF((BO$5-$AS$5)&lt;=(Assumptions!$C17*12),$AS50/(Assumptions!$C17*12),0)+IF((BO$5-$AT$5)&lt;=(Assumptions!$C17*12),$AT50/(Assumptions!$C17*12),0)+IF((BO$5-$AU$5)&lt;=(Assumptions!$C17*12),$AU50/(Assumptions!$C17*12),0)+IF((BO$5-$AV$5)&lt;=(Assumptions!$C17*12),$AV50/(Assumptions!$C17*12),0)+IF((BO$5-$AW$5)&lt;=(Assumptions!$C17*12),$AW50/(Assumptions!$C17*12),0)+IF((BO$5-$AX$5)&lt;=(Assumptions!$C17*12),$AX50/(Assumptions!$C17*12),0)+IF((BO$5-$AY$5)&lt;=(Assumptions!$C17*12),$AY50/(Assumptions!$C17*12),0)+IF((BO$5-$AZ$5)&lt;=(Assumptions!$C17*12),$AZ50/(Assumptions!$C17*12),0)+IF((BO$5-$BA$5)&lt;=(Assumptions!$C17*12),$BA50/(Assumptions!$C17*12),0)+IF((BO$5-$BB$5)&lt;=(Assumptions!$C17*12),$BB50/(Assumptions!$C17*12),0)+IF((BO$5-$BC$5)&lt;=(Assumptions!$C17*12),$BC50/(Assumptions!$C17*12),0)+IF((BO$5-$BD$5)&lt;=(Assumptions!$C17*12),$BD50/(Assumptions!$C17*12),0)+IF((BO$5-$BE$5)&lt;=(Assumptions!$C17*12),$BE50/(Assumptions!$C17*12),0)+IF((BO$5-$BF$5)&lt;=(Assumptions!$C17*12),$BF50/(Assumptions!$C17*12),0)+IF((BO$5-$BG$5)&lt;=(Assumptions!$C17*12),$BG50/(Assumptions!$C17*12),0)+IF((BO$5-$BH$5)&lt;=(Assumptions!$C17*12),$BH50/(Assumptions!$C17*12),0)+IF((BO$5-$BI$5)&lt;=(Assumptions!$C17*12),$BI50/(Assumptions!$C17*12),0)+IF((BO$5-$BJ$5)&lt;=(Assumptions!$C17*12),$BJ50/(Assumptions!$C17*12),0)+IF((BO$5-$BK$5)&lt;=(Assumptions!$C17*12),$BK50/(Assumptions!$C17*12),0)+IF((BO$5-$BL$5)&lt;=(Assumptions!$C17*12),$BL50/(Assumptions!$C17*12),0)+IF((BO$5-$BM$5)&lt;=(Assumptions!$C17*12),$BM50/(Assumptions!$C17*12),0)+IF((BO$5-$BN$5)&lt;=(Assumptions!$C17*12),$BN50/(Assumptions!$C17*12),0)</f>
        <v>0</v>
      </c>
      <c r="BP62" s="555">
        <f>IF((BP$5-$D$5)&lt;=(Assumptions!$C17*12),$D50/(Assumptions!$C17*12),0)+IF((BP$5-$E$5)&lt;=(Assumptions!$C17*12),$E50/(Assumptions!$C17*12),0)+IF((BP$5-$F$5)&lt;=(Assumptions!$C17*12),$F50/(Assumptions!$C17*12),0)+IF((BP$5-$G$5)&lt;=(Assumptions!$C17*12),$G50/(Assumptions!$C17*12),0)+IF((BP$5-$H$5)&lt;=(Assumptions!$C17*12),$H50/(Assumptions!$C17*12),0)+IF((BP$5-$I$5)&lt;=(Assumptions!$C17*12),$I50/(Assumptions!$C17*12),0)+IF((BP$5-$J$5)&lt;=(Assumptions!$C17*12),$J50/(Assumptions!$C17*12),0)+IF((BP$5-$K$5)&lt;=(Assumptions!$C17*12),$K50/(Assumptions!$C17*12),0)+IF((BP$5-$L$5)&lt;=(Assumptions!$C17*12),$L50/(Assumptions!$C17*12),0)+IF((BP$5-$M$5)&lt;=(Assumptions!$C17*12),$M50/(Assumptions!$C17*12),0)+IF((BP$5-$N$5)&lt;=(Assumptions!$C17*12),$N50/(Assumptions!$C17*12),0)+IF((BP$5-$O$5)&lt;=(Assumptions!$C17*12),$O50/(Assumptions!$C17*12),0)+IF((BP$5-$P$5)&lt;=(Assumptions!$C17*12),$P50/(Assumptions!$C17*12),0)+IF((BP$5-$Q$5)&lt;=(Assumptions!$C17*12),$Q50/(Assumptions!$C17*12),0)+IF((BP$5-$R$5)&lt;=(Assumptions!$C17*12),$R50/(Assumptions!$C17*12),0)+IF((BP$5-$S$5)&lt;=(Assumptions!$C17*12),$S50/(Assumptions!$C17*12),0)+IF((BP$5-$T$5)&lt;=(Assumptions!$C17*12),$T50/(Assumptions!$C17*12),0)+IF((BP$5-$U$5)&lt;=(Assumptions!$C17*12),$U50/(Assumptions!$C17*12),0)+IF((BP$5-$V$5)&lt;=(Assumptions!$C17*12),$V50/(Assumptions!$C17*12),0)+IF((BP$5-$W$5)&lt;=(Assumptions!$C17*12),$W50/(Assumptions!$C17*12),0)+IF((BP$5-$X$5)&lt;=(Assumptions!$C17*12),$X50/(Assumptions!$C17*12),0)+IF((BP$5-$Y$5)&lt;=(Assumptions!$C17*12),$Y50/(Assumptions!$C17*12),0)+IF((BP$5-$Z$5)&lt;=(Assumptions!$C17*12),$Z50/(Assumptions!$C17*12),0)+IF((BP$5-$AA$5)&lt;=(Assumptions!$C17*12),$AA50/(Assumptions!$C17*12),0)+IF((BP$5-$AB$5)&lt;=(Assumptions!$C17*12),$AB50/(Assumptions!$C17*12),0)+IF((BP$5-$AC$5)&lt;=(Assumptions!$C17*12),$AC50/(Assumptions!$C17*12),0)+IF((BP$5-$AD$5)&lt;=(Assumptions!$C17*12),$AD50/(Assumptions!$C17*12),0)+IF((BP$5-$AE$5)&lt;=(Assumptions!$C17*12),$AE50/(Assumptions!$C17*12),0)+IF((BP$5-$AF$5)&lt;=(Assumptions!$C17*12),$AF50/(Assumptions!$C17*12),0)+IF((BP$5-$AG$5)&lt;=(Assumptions!$C17*12),$AG50/(Assumptions!$C17*12),0)+IF((BP$5-$AH$5)&lt;=(Assumptions!$C17*12),$AH50/(Assumptions!$C17*12),0)+IF((BP$5-$AI$5)&lt;=(Assumptions!$C17*12),$AI50/(Assumptions!$C17*12),0)+IF((BP$5-$AJ$5)&lt;=(Assumptions!$C17*12),$AJ50/(Assumptions!$C17*12),0)+IF((BP$5-$AK$5)&lt;=(Assumptions!$C17*12),$AK50/(Assumptions!$C17*12),0)+IF((BP$5-$AL$5)&lt;=(Assumptions!$C17*12),$AL50/(Assumptions!$C17*12),0)+IF((BP$5-$AM$5)&lt;=(Assumptions!$C17*12),$AM50/(Assumptions!$C17*12),0)+IF((BP$5-$AN$5)&lt;=(Assumptions!$C17*12),$AN50/(Assumptions!$C17*12),0)+IF((BP$5-$AO$5)&lt;=(Assumptions!$C17*12),$AO50/(Assumptions!$C17*12),0)+IF((BP$5-$AP$5)&lt;=(Assumptions!$C17*12),$AP50/(Assumptions!$C17*12),0)+IF((BP$5-$AQ$5)&lt;=(Assumptions!$C17*12),$AQ50/(Assumptions!$C17*12),0)+IF((BP$5-$AR$5)&lt;=(Assumptions!$C17*12),$AR50/(Assumptions!$C17*12),0)+IF((BP$5-$AS$5)&lt;=(Assumptions!$C17*12),$AS50/(Assumptions!$C17*12),0)+IF((BP$5-$AT$5)&lt;=(Assumptions!$C17*12),$AT50/(Assumptions!$C17*12),0)+IF((BP$5-$AU$5)&lt;=(Assumptions!$C17*12),$AU50/(Assumptions!$C17*12),0)+IF((BP$5-$AV$5)&lt;=(Assumptions!$C17*12),$AV50/(Assumptions!$C17*12),0)+IF((BP$5-$AW$5)&lt;=(Assumptions!$C17*12),$AW50/(Assumptions!$C17*12),0)+IF((BP$5-$AX$5)&lt;=(Assumptions!$C17*12),$AX50/(Assumptions!$C17*12),0)+IF((BP$5-$AY$5)&lt;=(Assumptions!$C17*12),$AY50/(Assumptions!$C17*12),0)+IF((BP$5-$AZ$5)&lt;=(Assumptions!$C17*12),$AZ50/(Assumptions!$C17*12),0)+IF((BP$5-$BA$5)&lt;=(Assumptions!$C17*12),$BA50/(Assumptions!$C17*12),0)+IF((BP$5-$BB$5)&lt;=(Assumptions!$C17*12),$BB50/(Assumptions!$C17*12),0)+IF((BP$5-$BC$5)&lt;=(Assumptions!$C17*12),$BC50/(Assumptions!$C17*12),0)+IF((BP$5-$BD$5)&lt;=(Assumptions!$C17*12),$BD50/(Assumptions!$C17*12),0)+IF((BP$5-$BE$5)&lt;=(Assumptions!$C17*12),$BE50/(Assumptions!$C17*12),0)+IF((BP$5-$BF$5)&lt;=(Assumptions!$C17*12),$BF50/(Assumptions!$C17*12),0)+IF((BP$5-$BG$5)&lt;=(Assumptions!$C17*12),$BG50/(Assumptions!$C17*12),0)+IF((BP$5-$BH$5)&lt;=(Assumptions!$C17*12),$BH50/(Assumptions!$C17*12),0)+IF((BP$5-$BI$5)&lt;=(Assumptions!$C17*12),$BI50/(Assumptions!$C17*12),0)+IF((BP$5-$BJ$5)&lt;=(Assumptions!$C17*12),$BJ50/(Assumptions!$C17*12),0)+IF((BP$5-$BK$5)&lt;=(Assumptions!$C17*12),$BK50/(Assumptions!$C17*12),0)+IF((BP$5-$BL$5)&lt;=(Assumptions!$C17*12),$BL50/(Assumptions!$C17*12),0)+IF((BP$5-$BM$5)&lt;=(Assumptions!$C17*12),$BM50/(Assumptions!$C17*12),0)+IF((BP$5-$BN$5)&lt;=(Assumptions!$C17*12),$BN50/(Assumptions!$C17*12),0)+IF((BP$5-$BO$5)&lt;=(Assumptions!$C17*12),$BO50/(Assumptions!$C17*12),0)</f>
        <v>0</v>
      </c>
      <c r="BQ62" s="555">
        <f>IF((BQ$5-$D$5)&lt;=(Assumptions!$C17*12),$D50/(Assumptions!$C17*12),0)+IF((BQ$5-$E$5)&lt;=(Assumptions!$C17*12),$E50/(Assumptions!$C17*12),0)+IF((BQ$5-$F$5)&lt;=(Assumptions!$C17*12),$F50/(Assumptions!$C17*12),0)+IF((BQ$5-$G$5)&lt;=(Assumptions!$C17*12),$G50/(Assumptions!$C17*12),0)+IF((BQ$5-$H$5)&lt;=(Assumptions!$C17*12),$H50/(Assumptions!$C17*12),0)+IF((BQ$5-$I$5)&lt;=(Assumptions!$C17*12),$I50/(Assumptions!$C17*12),0)+IF((BQ$5-$J$5)&lt;=(Assumptions!$C17*12),$J50/(Assumptions!$C17*12),0)+IF((BQ$5-$K$5)&lt;=(Assumptions!$C17*12),$K50/(Assumptions!$C17*12),0)+IF((BQ$5-$L$5)&lt;=(Assumptions!$C17*12),$L50/(Assumptions!$C17*12),0)+IF((BQ$5-$M$5)&lt;=(Assumptions!$C17*12),$M50/(Assumptions!$C17*12),0)+IF((BQ$5-$N$5)&lt;=(Assumptions!$C17*12),$N50/(Assumptions!$C17*12),0)+IF((BQ$5-$O$5)&lt;=(Assumptions!$C17*12),$O50/(Assumptions!$C17*12),0)+IF((BQ$5-$P$5)&lt;=(Assumptions!$C17*12),$P50/(Assumptions!$C17*12),0)+IF((BQ$5-$Q$5)&lt;=(Assumptions!$C17*12),$Q50/(Assumptions!$C17*12),0)+IF((BQ$5-$R$5)&lt;=(Assumptions!$C17*12),$R50/(Assumptions!$C17*12),0)+IF((BQ$5-$S$5)&lt;=(Assumptions!$C17*12),$S50/(Assumptions!$C17*12),0)+IF((BQ$5-$T$5)&lt;=(Assumptions!$C17*12),$T50/(Assumptions!$C17*12),0)+IF((BQ$5-$U$5)&lt;=(Assumptions!$C17*12),$U50/(Assumptions!$C17*12),0)+IF((BQ$5-$V$5)&lt;=(Assumptions!$C17*12),$V50/(Assumptions!$C17*12),0)+IF((BQ$5-$W$5)&lt;=(Assumptions!$C17*12),$W50/(Assumptions!$C17*12),0)+IF((BQ$5-$X$5)&lt;=(Assumptions!$C17*12),$X50/(Assumptions!$C17*12),0)+IF((BQ$5-$Y$5)&lt;=(Assumptions!$C17*12),$Y50/(Assumptions!$C17*12),0)+IF((BQ$5-$Z$5)&lt;=(Assumptions!$C17*12),$Z50/(Assumptions!$C17*12),0)+IF((BQ$5-$AA$5)&lt;=(Assumptions!$C17*12),$AA50/(Assumptions!$C17*12),0)+IF((BQ$5-$AB$5)&lt;=(Assumptions!$C17*12),$AB50/(Assumptions!$C17*12),0)+IF((BQ$5-$AC$5)&lt;=(Assumptions!$C17*12),$AC50/(Assumptions!$C17*12),0)+IF((BQ$5-$AD$5)&lt;=(Assumptions!$C17*12),$AD50/(Assumptions!$C17*12),0)+IF((BQ$5-$AE$5)&lt;=(Assumptions!$C17*12),$AE50/(Assumptions!$C17*12),0)+IF((BQ$5-$AF$5)&lt;=(Assumptions!$C17*12),$AF50/(Assumptions!$C17*12),0)+IF((BQ$5-$AG$5)&lt;=(Assumptions!$C17*12),$AG50/(Assumptions!$C17*12),0)+IF((BQ$5-$AH$5)&lt;=(Assumptions!$C17*12),$AH50/(Assumptions!$C17*12),0)+IF((BQ$5-$AI$5)&lt;=(Assumptions!$C17*12),$AI50/(Assumptions!$C17*12),0)+IF((BQ$5-$AJ$5)&lt;=(Assumptions!$C17*12),$AJ50/(Assumptions!$C17*12),0)+IF((BQ$5-$AK$5)&lt;=(Assumptions!$C17*12),$AK50/(Assumptions!$C17*12),0)+IF((BQ$5-$AL$5)&lt;=(Assumptions!$C17*12),$AL50/(Assumptions!$C17*12),0)+IF((BQ$5-$AM$5)&lt;=(Assumptions!$C17*12),$AM50/(Assumptions!$C17*12),0)+IF((BQ$5-$AN$5)&lt;=(Assumptions!$C17*12),$AN50/(Assumptions!$C17*12),0)+IF((BQ$5-$AO$5)&lt;=(Assumptions!$C17*12),$AO50/(Assumptions!$C17*12),0)+IF((BQ$5-$AP$5)&lt;=(Assumptions!$C17*12),$AP50/(Assumptions!$C17*12),0)+IF((BQ$5-$AQ$5)&lt;=(Assumptions!$C17*12),$AQ50/(Assumptions!$C17*12),0)+IF((BQ$5-$AR$5)&lt;=(Assumptions!$C17*12),$AR50/(Assumptions!$C17*12),0)+IF((BQ$5-$AS$5)&lt;=(Assumptions!$C17*12),$AS50/(Assumptions!$C17*12),0)+IF((BQ$5-$AT$5)&lt;=(Assumptions!$C17*12),$AT50/(Assumptions!$C17*12),0)+IF((BQ$5-$AU$5)&lt;=(Assumptions!$C17*12),$AU50/(Assumptions!$C17*12),0)+IF((BQ$5-$AV$5)&lt;=(Assumptions!$C17*12),$AV50/(Assumptions!$C17*12),0)+IF((BQ$5-$AW$5)&lt;=(Assumptions!$C17*12),$AW50/(Assumptions!$C17*12),0)+IF((BQ$5-$AX$5)&lt;=(Assumptions!$C17*12),$AX50/(Assumptions!$C17*12),0)+IF((BQ$5-$AY$5)&lt;=(Assumptions!$C17*12),$AY50/(Assumptions!$C17*12),0)+IF((BQ$5-$AZ$5)&lt;=(Assumptions!$C17*12),$AZ50/(Assumptions!$C17*12),0)+IF((BQ$5-$BA$5)&lt;=(Assumptions!$C17*12),$BA50/(Assumptions!$C17*12),0)+IF((BQ$5-$BB$5)&lt;=(Assumptions!$C17*12),$BB50/(Assumptions!$C17*12),0)+IF((BQ$5-$BC$5)&lt;=(Assumptions!$C17*12),$BC50/(Assumptions!$C17*12),0)+IF((BQ$5-$BD$5)&lt;=(Assumptions!$C17*12),$BD50/(Assumptions!$C17*12),0)+IF((BQ$5-$BE$5)&lt;=(Assumptions!$C17*12),$BE50/(Assumptions!$C17*12),0)+IF((BQ$5-$BF$5)&lt;=(Assumptions!$C17*12),$BF50/(Assumptions!$C17*12),0)+IF((BQ$5-$BG$5)&lt;=(Assumptions!$C17*12),$BG50/(Assumptions!$C17*12),0)+IF((BQ$5-$BH$5)&lt;=(Assumptions!$C17*12),$BH50/(Assumptions!$C17*12),0)+IF((BQ$5-$BI$5)&lt;=(Assumptions!$C17*12),$BI50/(Assumptions!$C17*12),0)+IF((BQ$5-$BJ$5)&lt;=(Assumptions!$C17*12),$BJ50/(Assumptions!$C17*12),0)+IF((BQ$5-$BK$5)&lt;=(Assumptions!$C17*12),$BK50/(Assumptions!$C17*12),0)+IF((BQ$5-$BL$5)&lt;=(Assumptions!$C17*12),$BL50/(Assumptions!$C17*12),0)+IF((BQ$5-$BM$5)&lt;=(Assumptions!$C17*12),$BM50/(Assumptions!$C17*12),0)+IF((BQ$5-$BN$5)&lt;=(Assumptions!$C17*12),$BN50/(Assumptions!$C17*12),0)+IF((BQ$5-$BO$5)&lt;=(Assumptions!$C17*12),$BO50/(Assumptions!$C17*12),0)+IF((BQ$5-$BP$5)&lt;=(Assumptions!$C17*12),$BP50/(Assumptions!$C17*12),0)</f>
        <v>0</v>
      </c>
      <c r="BR62" s="555">
        <f>IF((BR$5-$D$5)&lt;=(Assumptions!$C17*12),$D50/(Assumptions!$C17*12),0)+IF((BR$5-$E$5)&lt;=(Assumptions!$C17*12),$E50/(Assumptions!$C17*12),0)+IF((BR$5-$F$5)&lt;=(Assumptions!$C17*12),$F50/(Assumptions!$C17*12),0)+IF((BR$5-$G$5)&lt;=(Assumptions!$C17*12),$G50/(Assumptions!$C17*12),0)+IF((BR$5-$H$5)&lt;=(Assumptions!$C17*12),$H50/(Assumptions!$C17*12),0)+IF((BR$5-$I$5)&lt;=(Assumptions!$C17*12),$I50/(Assumptions!$C17*12),0)+IF((BR$5-$J$5)&lt;=(Assumptions!$C17*12),$J50/(Assumptions!$C17*12),0)+IF((BR$5-$K$5)&lt;=(Assumptions!$C17*12),$K50/(Assumptions!$C17*12),0)+IF((BR$5-$L$5)&lt;=(Assumptions!$C17*12),$L50/(Assumptions!$C17*12),0)+IF((BR$5-$M$5)&lt;=(Assumptions!$C17*12),$M50/(Assumptions!$C17*12),0)+IF((BR$5-$N$5)&lt;=(Assumptions!$C17*12),$N50/(Assumptions!$C17*12),0)+IF((BR$5-$O$5)&lt;=(Assumptions!$C17*12),$O50/(Assumptions!$C17*12),0)+IF((BR$5-$P$5)&lt;=(Assumptions!$C17*12),$P50/(Assumptions!$C17*12),0)+IF((BR$5-$Q$5)&lt;=(Assumptions!$C17*12),$Q50/(Assumptions!$C17*12),0)+IF((BR$5-$R$5)&lt;=(Assumptions!$C17*12),$R50/(Assumptions!$C17*12),0)+IF((BR$5-$S$5)&lt;=(Assumptions!$C17*12),$S50/(Assumptions!$C17*12),0)+IF((BR$5-$T$5)&lt;=(Assumptions!$C17*12),$T50/(Assumptions!$C17*12),0)+IF((BR$5-$U$5)&lt;=(Assumptions!$C17*12),$U50/(Assumptions!$C17*12),0)+IF((BR$5-$V$5)&lt;=(Assumptions!$C17*12),$V50/(Assumptions!$C17*12),0)+IF((BR$5-$W$5)&lt;=(Assumptions!$C17*12),$W50/(Assumptions!$C17*12),0)+IF((BR$5-$X$5)&lt;=(Assumptions!$C17*12),$X50/(Assumptions!$C17*12),0)+IF((BR$5-$Y$5)&lt;=(Assumptions!$C17*12),$Y50/(Assumptions!$C17*12),0)+IF((BR$5-$Z$5)&lt;=(Assumptions!$C17*12),$Z50/(Assumptions!$C17*12),0)+IF((BR$5-$AA$5)&lt;=(Assumptions!$C17*12),$AA50/(Assumptions!$C17*12),0)+IF((BR$5-$AB$5)&lt;=(Assumptions!$C17*12),$AB50/(Assumptions!$C17*12),0)+IF((BR$5-$AC$5)&lt;=(Assumptions!$C17*12),$AC50/(Assumptions!$C17*12),0)+IF((BR$5-$AD$5)&lt;=(Assumptions!$C17*12),$AD50/(Assumptions!$C17*12),0)+IF((BR$5-$AE$5)&lt;=(Assumptions!$C17*12),$AE50/(Assumptions!$C17*12),0)+IF((BR$5-$AF$5)&lt;=(Assumptions!$C17*12),$AF50/(Assumptions!$C17*12),0)+IF((BR$5-$AG$5)&lt;=(Assumptions!$C17*12),$AG50/(Assumptions!$C17*12),0)+IF((BR$5-$AH$5)&lt;=(Assumptions!$C17*12),$AH50/(Assumptions!$C17*12),0)+IF((BR$5-$AI$5)&lt;=(Assumptions!$C17*12),$AI50/(Assumptions!$C17*12),0)+IF((BR$5-$AJ$5)&lt;=(Assumptions!$C17*12),$AJ50/(Assumptions!$C17*12),0)+IF((BR$5-$AK$5)&lt;=(Assumptions!$C17*12),$AK50/(Assumptions!$C17*12),0)+IF((BR$5-$AL$5)&lt;=(Assumptions!$C17*12),$AL50/(Assumptions!$C17*12),0)+IF((BR$5-$AM$5)&lt;=(Assumptions!$C17*12),$AM50/(Assumptions!$C17*12),0)+IF((BR$5-$AN$5)&lt;=(Assumptions!$C17*12),$AN50/(Assumptions!$C17*12),0)+IF((BR$5-$AO$5)&lt;=(Assumptions!$C17*12),$AO50/(Assumptions!$C17*12),0)+IF((BR$5-$AP$5)&lt;=(Assumptions!$C17*12),$AP50/(Assumptions!$C17*12),0)+IF((BR$5-$AQ$5)&lt;=(Assumptions!$C17*12),$AQ50/(Assumptions!$C17*12),0)+IF((BR$5-$AR$5)&lt;=(Assumptions!$C17*12),$AR50/(Assumptions!$C17*12),0)+IF((BR$5-$AS$5)&lt;=(Assumptions!$C17*12),$AS50/(Assumptions!$C17*12),0)+IF((BR$5-$AT$5)&lt;=(Assumptions!$C17*12),$AT50/(Assumptions!$C17*12),0)+IF((BR$5-$AU$5)&lt;=(Assumptions!$C17*12),$AU50/(Assumptions!$C17*12),0)+IF((BR$5-$AV$5)&lt;=(Assumptions!$C17*12),$AV50/(Assumptions!$C17*12),0)+IF((BR$5-$AW$5)&lt;=(Assumptions!$C17*12),$AW50/(Assumptions!$C17*12),0)+IF((BR$5-$AX$5)&lt;=(Assumptions!$C17*12),$AX50/(Assumptions!$C17*12),0)+IF((BR$5-$AY$5)&lt;=(Assumptions!$C17*12),$AY50/(Assumptions!$C17*12),0)+IF((BR$5-$AZ$5)&lt;=(Assumptions!$C17*12),$AZ50/(Assumptions!$C17*12),0)+IF((BR$5-$BA$5)&lt;=(Assumptions!$C17*12),$BA50/(Assumptions!$C17*12),0)+IF((BR$5-$BB$5)&lt;=(Assumptions!$C17*12),$BB50/(Assumptions!$C17*12),0)+IF((BR$5-$BC$5)&lt;=(Assumptions!$C17*12),$BC50/(Assumptions!$C17*12),0)+IF((BR$5-$BD$5)&lt;=(Assumptions!$C17*12),$BD50/(Assumptions!$C17*12),0)+IF((BR$5-$BE$5)&lt;=(Assumptions!$C17*12),$BE50/(Assumptions!$C17*12),0)+IF((BR$5-$BF$5)&lt;=(Assumptions!$C17*12),$BF50/(Assumptions!$C17*12),0)+IF((BR$5-$BG$5)&lt;=(Assumptions!$C17*12),$BG50/(Assumptions!$C17*12),0)+IF((BR$5-$BH$5)&lt;=(Assumptions!$C17*12),$BH50/(Assumptions!$C17*12),0)+IF((BR$5-$BI$5)&lt;=(Assumptions!$C17*12),$BI50/(Assumptions!$C17*12),0)+IF((BR$5-$BJ$5)&lt;=(Assumptions!$C17*12),$BJ50/(Assumptions!$C17*12),0)+IF((BR$5-$BK$5)&lt;=(Assumptions!$C17*12),$BK50/(Assumptions!$C17*12),0)+IF((BR$5-$BL$5)&lt;=(Assumptions!$C17*12),$BL50/(Assumptions!$C17*12),0)+IF((BR$5-$BM$5)&lt;=(Assumptions!$C17*12),$BM50/(Assumptions!$C17*12),0)+IF((BR$5-$BN$5)&lt;=(Assumptions!$C17*12),$BN50/(Assumptions!$C17*12),0)+IF((BR$5-$BO$5)&lt;=(Assumptions!$C17*12),$BO50/(Assumptions!$C17*12),0)+IF((BR$5-$BP$5)&lt;=(Assumptions!$C17*12),$BP50/(Assumptions!$C17*12),0)+IF((BR$5-$BQ$5)&lt;=(Assumptions!$C17*12),$BQ50/(Assumptions!$C17*12),0)</f>
        <v>0</v>
      </c>
      <c r="BS62" s="555">
        <f>IF((BS$5-$D$5)&lt;=(Assumptions!$C17*12),$D50/(Assumptions!$C17*12),0)+IF((BS$5-$E$5)&lt;=(Assumptions!$C17*12),$E50/(Assumptions!$C17*12),0)+IF((BS$5-$F$5)&lt;=(Assumptions!$C17*12),$F50/(Assumptions!$C17*12),0)+IF((BS$5-$G$5)&lt;=(Assumptions!$C17*12),$G50/(Assumptions!$C17*12),0)+IF((BS$5-$H$5)&lt;=(Assumptions!$C17*12),$H50/(Assumptions!$C17*12),0)+IF((BS$5-$I$5)&lt;=(Assumptions!$C17*12),$I50/(Assumptions!$C17*12),0)+IF((BS$5-$J$5)&lt;=(Assumptions!$C17*12),$J50/(Assumptions!$C17*12),0)+IF((BS$5-$K$5)&lt;=(Assumptions!$C17*12),$K50/(Assumptions!$C17*12),0)+IF((BS$5-$L$5)&lt;=(Assumptions!$C17*12),$L50/(Assumptions!$C17*12),0)+IF((BS$5-$M$5)&lt;=(Assumptions!$C17*12),$M50/(Assumptions!$C17*12),0)+IF((BS$5-$N$5)&lt;=(Assumptions!$C17*12),$N50/(Assumptions!$C17*12),0)+IF((BS$5-$O$5)&lt;=(Assumptions!$C17*12),$O50/(Assumptions!$C17*12),0)+IF((BS$5-$P$5)&lt;=(Assumptions!$C17*12),$P50/(Assumptions!$C17*12),0)+IF((BS$5-$Q$5)&lt;=(Assumptions!$C17*12),$Q50/(Assumptions!$C17*12),0)+IF((BS$5-$R$5)&lt;=(Assumptions!$C17*12),$R50/(Assumptions!$C17*12),0)+IF((BS$5-$S$5)&lt;=(Assumptions!$C17*12),$S50/(Assumptions!$C17*12),0)+IF((BS$5-$T$5)&lt;=(Assumptions!$C17*12),$T50/(Assumptions!$C17*12),0)+IF((BS$5-$U$5)&lt;=(Assumptions!$C17*12),$U50/(Assumptions!$C17*12),0)+IF((BS$5-$V$5)&lt;=(Assumptions!$C17*12),$V50/(Assumptions!$C17*12),0)+IF((BS$5-$W$5)&lt;=(Assumptions!$C17*12),$W50/(Assumptions!$C17*12),0)+IF((BS$5-$X$5)&lt;=(Assumptions!$C17*12),$X50/(Assumptions!$C17*12),0)+IF((BS$5-$Y$5)&lt;=(Assumptions!$C17*12),$Y50/(Assumptions!$C17*12),0)+IF((BS$5-$Z$5)&lt;=(Assumptions!$C17*12),$Z50/(Assumptions!$C17*12),0)+IF((BS$5-$AA$5)&lt;=(Assumptions!$C17*12),$AA50/(Assumptions!$C17*12),0)+IF((BS$5-$AB$5)&lt;=(Assumptions!$C17*12),$AB50/(Assumptions!$C17*12),0)+IF((BS$5-$AC$5)&lt;=(Assumptions!$C17*12),$AC50/(Assumptions!$C17*12),0)+IF((BS$5-$AD$5)&lt;=(Assumptions!$C17*12),$AD50/(Assumptions!$C17*12),0)+IF((BS$5-$AE$5)&lt;=(Assumptions!$C17*12),$AE50/(Assumptions!$C17*12),0)+IF((BS$5-$AF$5)&lt;=(Assumptions!$C17*12),$AF50/(Assumptions!$C17*12),0)+IF((BS$5-$AG$5)&lt;=(Assumptions!$C17*12),$AG50/(Assumptions!$C17*12),0)+IF((BS$5-$AH$5)&lt;=(Assumptions!$C17*12),$AH50/(Assumptions!$C17*12),0)+IF((BS$5-$AI$5)&lt;=(Assumptions!$C17*12),$AI50/(Assumptions!$C17*12),0)+IF((BS$5-$AJ$5)&lt;=(Assumptions!$C17*12),$AJ50/(Assumptions!$C17*12),0)+IF((BS$5-$AK$5)&lt;=(Assumptions!$C17*12),$AK50/(Assumptions!$C17*12),0)+IF((BS$5-$AL$5)&lt;=(Assumptions!$C17*12),$AL50/(Assumptions!$C17*12),0)+IF((BS$5-$AM$5)&lt;=(Assumptions!$C17*12),$AM50/(Assumptions!$C17*12),0)+IF((BS$5-$AN$5)&lt;=(Assumptions!$C17*12),$AN50/(Assumptions!$C17*12),0)+IF((BS$5-$AO$5)&lt;=(Assumptions!$C17*12),$AO50/(Assumptions!$C17*12),0)+IF((BS$5-$AP$5)&lt;=(Assumptions!$C17*12),$AP50/(Assumptions!$C17*12),0)+IF((BS$5-$AQ$5)&lt;=(Assumptions!$C17*12),$AQ50/(Assumptions!$C17*12),0)+IF((BS$5-$AR$5)&lt;=(Assumptions!$C17*12),$AR50/(Assumptions!$C17*12),0)+IF((BS$5-$AS$5)&lt;=(Assumptions!$C17*12),$AS50/(Assumptions!$C17*12),0)+IF((BS$5-$AT$5)&lt;=(Assumptions!$C17*12),$AT50/(Assumptions!$C17*12),0)+IF((BS$5-$AU$5)&lt;=(Assumptions!$C17*12),$AU50/(Assumptions!$C17*12),0)+IF((BS$5-$AV$5)&lt;=(Assumptions!$C17*12),$AV50/(Assumptions!$C17*12),0)+IF((BS$5-$AW$5)&lt;=(Assumptions!$C17*12),$AW50/(Assumptions!$C17*12),0)+IF((BS$5-$AX$5)&lt;=(Assumptions!$C17*12),$AX50/(Assumptions!$C17*12),0)+IF((BS$5-$AY$5)&lt;=(Assumptions!$C17*12),$AY50/(Assumptions!$C17*12),0)+IF((BS$5-$AZ$5)&lt;=(Assumptions!$C17*12),$AZ50/(Assumptions!$C17*12),0)+IF((BS$5-$BA$5)&lt;=(Assumptions!$C17*12),$BA50/(Assumptions!$C17*12),0)+IF((BS$5-$BB$5)&lt;=(Assumptions!$C17*12),$BB50/(Assumptions!$C17*12),0)+IF((BS$5-$BC$5)&lt;=(Assumptions!$C17*12),$BC50/(Assumptions!$C17*12),0)+IF((BS$5-$BD$5)&lt;=(Assumptions!$C17*12),$BD50/(Assumptions!$C17*12),0)+IF((BS$5-$BE$5)&lt;=(Assumptions!$C17*12),$BE50/(Assumptions!$C17*12),0)+IF((BS$5-$BF$5)&lt;=(Assumptions!$C17*12),$BF50/(Assumptions!$C17*12),0)+IF((BS$5-$BG$5)&lt;=(Assumptions!$C17*12),$BG50/(Assumptions!$C17*12),0)+IF((BS$5-$BH$5)&lt;=(Assumptions!$C17*12),$BH50/(Assumptions!$C17*12),0)+IF((BS$5-$BI$5)&lt;=(Assumptions!$C17*12),$BI50/(Assumptions!$C17*12),0)+IF((BS$5-$BJ$5)&lt;=(Assumptions!$C17*12),$BJ50/(Assumptions!$C17*12),0)+IF((BS$5-$BK$5)&lt;=(Assumptions!$C17*12),$BK50/(Assumptions!$C17*12),0)+IF((BS$5-$BL$5)&lt;=(Assumptions!$C17*12),$BL50/(Assumptions!$C17*12),0)+IF((BS$5-$BM$5)&lt;=(Assumptions!$C17*12),$BM50/(Assumptions!$C17*12),0)+IF((BS$5-$BN$5)&lt;=(Assumptions!$C17*12),$BN50/(Assumptions!$C17*12),0)+IF((BS$5-$BO$5)&lt;=(Assumptions!$C17*12),$BO50/(Assumptions!$C17*12),0)+IF((BS$5-$BP$5)&lt;=(Assumptions!$C17*12),$BP50/(Assumptions!$C17*12),0)+IF((BS$5-$BQ$5)&lt;=(Assumptions!$C17*12),$BQ50/(Assumptions!$C17*12),0)+IF((BS$5-$BR$5)&lt;=(Assumptions!$C17*12),$BR50/(Assumptions!$C17*12),0)</f>
        <v>0</v>
      </c>
      <c r="BT62" s="555">
        <f>IF((BT$5-$D$5)&lt;=(Assumptions!$C17*12),$D50/(Assumptions!$C17*12),0)+IF((BT$5-$E$5)&lt;=(Assumptions!$C17*12),$E50/(Assumptions!$C17*12),0)+IF((BT$5-$F$5)&lt;=(Assumptions!$C17*12),$F50/(Assumptions!$C17*12),0)+IF((BT$5-$G$5)&lt;=(Assumptions!$C17*12),$G50/(Assumptions!$C17*12),0)+IF((BT$5-$H$5)&lt;=(Assumptions!$C17*12),$H50/(Assumptions!$C17*12),0)+IF((BT$5-$I$5)&lt;=(Assumptions!$C17*12),$I50/(Assumptions!$C17*12),0)+IF((BT$5-$J$5)&lt;=(Assumptions!$C17*12),$J50/(Assumptions!$C17*12),0)+IF((BT$5-$K$5)&lt;=(Assumptions!$C17*12),$K50/(Assumptions!$C17*12),0)+IF((BT$5-$L$5)&lt;=(Assumptions!$C17*12),$L50/(Assumptions!$C17*12),0)+IF((BT$5-$M$5)&lt;=(Assumptions!$C17*12),$M50/(Assumptions!$C17*12),0)+IF((BT$5-$N$5)&lt;=(Assumptions!$C17*12),$N50/(Assumptions!$C17*12),0)+IF((BT$5-$O$5)&lt;=(Assumptions!$C17*12),$O50/(Assumptions!$C17*12),0)+IF((BT$5-$P$5)&lt;=(Assumptions!$C17*12),$P50/(Assumptions!$C17*12),0)+IF((BT$5-$Q$5)&lt;=(Assumptions!$C17*12),$Q50/(Assumptions!$C17*12),0)+IF((BT$5-$R$5)&lt;=(Assumptions!$C17*12),$R50/(Assumptions!$C17*12),0)+IF((BT$5-$S$5)&lt;=(Assumptions!$C17*12),$S50/(Assumptions!$C17*12),0)+IF((BT$5-$T$5)&lt;=(Assumptions!$C17*12),$T50/(Assumptions!$C17*12),0)+IF((BT$5-$U$5)&lt;=(Assumptions!$C17*12),$U50/(Assumptions!$C17*12),0)+IF((BT$5-$V$5)&lt;=(Assumptions!$C17*12),$V50/(Assumptions!$C17*12),0)+IF((BT$5-$W$5)&lt;=(Assumptions!$C17*12),$W50/(Assumptions!$C17*12),0)+IF((BT$5-$X$5)&lt;=(Assumptions!$C17*12),$X50/(Assumptions!$C17*12),0)+IF((BT$5-$Y$5)&lt;=(Assumptions!$C17*12),$Y50/(Assumptions!$C17*12),0)+IF((BT$5-$Z$5)&lt;=(Assumptions!$C17*12),$Z50/(Assumptions!$C17*12),0)+IF((BT$5-$AA$5)&lt;=(Assumptions!$C17*12),$AA50/(Assumptions!$C17*12),0)+IF((BT$5-$AB$5)&lt;=(Assumptions!$C17*12),$AB50/(Assumptions!$C17*12),0)+IF((BT$5-$AC$5)&lt;=(Assumptions!$C17*12),$AC50/(Assumptions!$C17*12),0)+IF((BT$5-$AD$5)&lt;=(Assumptions!$C17*12),$AD50/(Assumptions!$C17*12),0)+IF((BT$5-$AE$5)&lt;=(Assumptions!$C17*12),$AE50/(Assumptions!$C17*12),0)+IF((BT$5-$AF$5)&lt;=(Assumptions!$C17*12),$AF50/(Assumptions!$C17*12),0)+IF((BT$5-$AG$5)&lt;=(Assumptions!$C17*12),$AG50/(Assumptions!$C17*12),0)+IF((BT$5-$AH$5)&lt;=(Assumptions!$C17*12),$AH50/(Assumptions!$C17*12),0)+IF((BT$5-$AI$5)&lt;=(Assumptions!$C17*12),$AI50/(Assumptions!$C17*12),0)+IF((BT$5-$AJ$5)&lt;=(Assumptions!$C17*12),$AJ50/(Assumptions!$C17*12),0)+IF((BT$5-$AK$5)&lt;=(Assumptions!$C17*12),$AK50/(Assumptions!$C17*12),0)+IF((BT$5-$AL$5)&lt;=(Assumptions!$C17*12),$AL50/(Assumptions!$C17*12),0)+IF((BT$5-$AM$5)&lt;=(Assumptions!$C17*12),$AM50/(Assumptions!$C17*12),0)+IF((BT$5-$AN$5)&lt;=(Assumptions!$C17*12),$AN50/(Assumptions!$C17*12),0)+IF((BT$5-$AO$5)&lt;=(Assumptions!$C17*12),$AO50/(Assumptions!$C17*12),0)+IF((BT$5-$AP$5)&lt;=(Assumptions!$C17*12),$AP50/(Assumptions!$C17*12),0)+IF((BT$5-$AQ$5)&lt;=(Assumptions!$C17*12),$AQ50/(Assumptions!$C17*12),0)+IF((BT$5-$AR$5)&lt;=(Assumptions!$C17*12),$AR50/(Assumptions!$C17*12),0)+IF((BT$5-$AS$5)&lt;=(Assumptions!$C17*12),$AS50/(Assumptions!$C17*12),0)+IF((BT$5-$AT$5)&lt;=(Assumptions!$C17*12),$AT50/(Assumptions!$C17*12),0)+IF((BT$5-$AU$5)&lt;=(Assumptions!$C17*12),$AU50/(Assumptions!$C17*12),0)+IF((BT$5-$AV$5)&lt;=(Assumptions!$C17*12),$AV50/(Assumptions!$C17*12),0)+IF((BT$5-$AW$5)&lt;=(Assumptions!$C17*12),$AW50/(Assumptions!$C17*12),0)+IF((BT$5-$AX$5)&lt;=(Assumptions!$C17*12),$AX50/(Assumptions!$C17*12),0)+IF((BT$5-$AY$5)&lt;=(Assumptions!$C17*12),$AY50/(Assumptions!$C17*12),0)+IF((BT$5-$AZ$5)&lt;=(Assumptions!$C17*12),$AZ50/(Assumptions!$C17*12),0)+IF((BT$5-$BA$5)&lt;=(Assumptions!$C17*12),$BA50/(Assumptions!$C17*12),0)+IF((BT$5-$BB$5)&lt;=(Assumptions!$C17*12),$BB50/(Assumptions!$C17*12),0)+IF((BT$5-$BC$5)&lt;=(Assumptions!$C17*12),$BC50/(Assumptions!$C17*12),0)+IF((BT$5-$BD$5)&lt;=(Assumptions!$C17*12),$BD50/(Assumptions!$C17*12),0)+IF((BT$5-$BE$5)&lt;=(Assumptions!$C17*12),$BE50/(Assumptions!$C17*12),0)+IF((BT$5-$BF$5)&lt;=(Assumptions!$C17*12),$BF50/(Assumptions!$C17*12),0)+IF((BT$5-$BG$5)&lt;=(Assumptions!$C17*12),$BG50/(Assumptions!$C17*12),0)+IF((BT$5-$BH$5)&lt;=(Assumptions!$C17*12),$BH50/(Assumptions!$C17*12),0)+IF((BT$5-$BI$5)&lt;=(Assumptions!$C17*12),$BI50/(Assumptions!$C17*12),0)+IF((BT$5-$BJ$5)&lt;=(Assumptions!$C17*12),$BJ50/(Assumptions!$C17*12),0)+IF((BT$5-$BK$5)&lt;=(Assumptions!$C17*12),$BK50/(Assumptions!$C17*12),0)+IF((BT$5-$BL$5)&lt;=(Assumptions!$C17*12),$BL50/(Assumptions!$C17*12),0)+IF((BT$5-$BM$5)&lt;=(Assumptions!$C17*12),$BM50/(Assumptions!$C17*12),0)+IF((BT$5-$BN$5)&lt;=(Assumptions!$C17*12),$BN50/(Assumptions!$C17*12),0)+IF((BT$5-$BO$5)&lt;=(Assumptions!$C17*12),$BO50/(Assumptions!$C17*12),0)+IF((BT$5-$BP$5)&lt;=(Assumptions!$C17*12),$BP50/(Assumptions!$C17*12),0)+IF((BT$5-$BQ$5)&lt;=(Assumptions!$C17*12),$BQ50/(Assumptions!$C17*12),0)+IF((BT$5-$BR$5)&lt;=(Assumptions!$C17*12),$BR50/(Assumptions!$C17*12),0)+IF((BT$5-$BS$5)&lt;=(Assumptions!$C17*12),$BS50/(Assumptions!$C17*12),0)</f>
        <v>0</v>
      </c>
      <c r="BU62" s="555">
        <f>IF((BU$5-$D$5)&lt;=(Assumptions!$C17*12),$D50/(Assumptions!$C17*12),0)+IF((BU$5-$E$5)&lt;=(Assumptions!$C17*12),$E50/(Assumptions!$C17*12),0)+IF((BU$5-$F$5)&lt;=(Assumptions!$C17*12),$F50/(Assumptions!$C17*12),0)+IF((BU$5-$G$5)&lt;=(Assumptions!$C17*12),$G50/(Assumptions!$C17*12),0)+IF((BU$5-$H$5)&lt;=(Assumptions!$C17*12),$H50/(Assumptions!$C17*12),0)+IF((BU$5-$I$5)&lt;=(Assumptions!$C17*12),$I50/(Assumptions!$C17*12),0)+IF((BU$5-$J$5)&lt;=(Assumptions!$C17*12),$J50/(Assumptions!$C17*12),0)+IF((BU$5-$K$5)&lt;=(Assumptions!$C17*12),$K50/(Assumptions!$C17*12),0)+IF((BU$5-$L$5)&lt;=(Assumptions!$C17*12),$L50/(Assumptions!$C17*12),0)+IF((BU$5-$M$5)&lt;=(Assumptions!$C17*12),$M50/(Assumptions!$C17*12),0)+IF((BU$5-$N$5)&lt;=(Assumptions!$C17*12),$N50/(Assumptions!$C17*12),0)+IF((BU$5-$O$5)&lt;=(Assumptions!$C17*12),$O50/(Assumptions!$C17*12),0)+IF((BU$5-$P$5)&lt;=(Assumptions!$C17*12),$P50/(Assumptions!$C17*12),0)+IF((BU$5-$Q$5)&lt;=(Assumptions!$C17*12),$Q50/(Assumptions!$C17*12),0)+IF((BU$5-$R$5)&lt;=(Assumptions!$C17*12),$R50/(Assumptions!$C17*12),0)+IF((BU$5-$S$5)&lt;=(Assumptions!$C17*12),$S50/(Assumptions!$C17*12),0)+IF((BU$5-$T$5)&lt;=(Assumptions!$C17*12),$T50/(Assumptions!$C17*12),0)+IF((BU$5-$U$5)&lt;=(Assumptions!$C17*12),$U50/(Assumptions!$C17*12),0)+IF((BU$5-$V$5)&lt;=(Assumptions!$C17*12),$V50/(Assumptions!$C17*12),0)+IF((BU$5-$W$5)&lt;=(Assumptions!$C17*12),$W50/(Assumptions!$C17*12),0)+IF((BU$5-$X$5)&lt;=(Assumptions!$C17*12),$X50/(Assumptions!$C17*12),0)+IF((BU$5-$Y$5)&lt;=(Assumptions!$C17*12),$Y50/(Assumptions!$C17*12),0)+IF((BU$5-$Z$5)&lt;=(Assumptions!$C17*12),$Z50/(Assumptions!$C17*12),0)+IF((BU$5-$AA$5)&lt;=(Assumptions!$C17*12),$AA50/(Assumptions!$C17*12),0)+IF((BU$5-$AB$5)&lt;=(Assumptions!$C17*12),$AB50/(Assumptions!$C17*12),0)+IF((BU$5-$AC$5)&lt;=(Assumptions!$C17*12),$AC50/(Assumptions!$C17*12),0)+IF((BU$5-$AD$5)&lt;=(Assumptions!$C17*12),$AD50/(Assumptions!$C17*12),0)+IF((BU$5-$AE$5)&lt;=(Assumptions!$C17*12),$AE50/(Assumptions!$C17*12),0)+IF((BU$5-$AF$5)&lt;=(Assumptions!$C17*12),$AF50/(Assumptions!$C17*12),0)+IF((BU$5-$AG$5)&lt;=(Assumptions!$C17*12),$AG50/(Assumptions!$C17*12),0)+IF((BU$5-$AH$5)&lt;=(Assumptions!$C17*12),$AH50/(Assumptions!$C17*12),0)+IF((BU$5-$AI$5)&lt;=(Assumptions!$C17*12),$AI50/(Assumptions!$C17*12),0)+IF((BU$5-$AJ$5)&lt;=(Assumptions!$C17*12),$AJ50/(Assumptions!$C17*12),0)+IF((BU$5-$AK$5)&lt;=(Assumptions!$C17*12),$AK50/(Assumptions!$C17*12),0)+IF((BU$5-$AL$5)&lt;=(Assumptions!$C17*12),$AL50/(Assumptions!$C17*12),0)+IF((BU$5-$AM$5)&lt;=(Assumptions!$C17*12),$AM50/(Assumptions!$C17*12),0)+IF((BU$5-$AN$5)&lt;=(Assumptions!$C17*12),$AN50/(Assumptions!$C17*12),0)+IF((BU$5-$AO$5)&lt;=(Assumptions!$C17*12),$AO50/(Assumptions!$C17*12),0)+IF((BU$5-$AP$5)&lt;=(Assumptions!$C17*12),$AP50/(Assumptions!$C17*12),0)+IF((BU$5-$AQ$5)&lt;=(Assumptions!$C17*12),$AQ50/(Assumptions!$C17*12),0)+IF((BU$5-$AR$5)&lt;=(Assumptions!$C17*12),$AR50/(Assumptions!$C17*12),0)+IF((BU$5-$AS$5)&lt;=(Assumptions!$C17*12),$AS50/(Assumptions!$C17*12),0)+IF((BU$5-$AT$5)&lt;=(Assumptions!$C17*12),$AT50/(Assumptions!$C17*12),0)+IF((BU$5-$AU$5)&lt;=(Assumptions!$C17*12),$AU50/(Assumptions!$C17*12),0)+IF((BU$5-$AV$5)&lt;=(Assumptions!$C17*12),$AV50/(Assumptions!$C17*12),0)+IF((BU$5-$AW$5)&lt;=(Assumptions!$C17*12),$AW50/(Assumptions!$C17*12),0)+IF((BU$5-$AX$5)&lt;=(Assumptions!$C17*12),$AX50/(Assumptions!$C17*12),0)+IF((BU$5-$AY$5)&lt;=(Assumptions!$C17*12),$AY50/(Assumptions!$C17*12),0)+IF((BU$5-$AZ$5)&lt;=(Assumptions!$C17*12),$AZ50/(Assumptions!$C17*12),0)+IF((BU$5-$BA$5)&lt;=(Assumptions!$C17*12),$BA50/(Assumptions!$C17*12),0)+IF((BU$5-$BB$5)&lt;=(Assumptions!$C17*12),$BB50/(Assumptions!$C17*12),0)+IF((BU$5-$BC$5)&lt;=(Assumptions!$C17*12),$BC50/(Assumptions!$C17*12),0)+IF((BU$5-$BD$5)&lt;=(Assumptions!$C17*12),$BD50/(Assumptions!$C17*12),0)+IF((BU$5-$BE$5)&lt;=(Assumptions!$C17*12),$BE50/(Assumptions!$C17*12),0)+IF((BU$5-$BF$5)&lt;=(Assumptions!$C17*12),$BF50/(Assumptions!$C17*12),0)+IF((BU$5-$BG$5)&lt;=(Assumptions!$C17*12),$BG50/(Assumptions!$C17*12),0)+IF((BU$5-$BH$5)&lt;=(Assumptions!$C17*12),$BH50/(Assumptions!$C17*12),0)+IF((BU$5-$BI$5)&lt;=(Assumptions!$C17*12),$BI50/(Assumptions!$C17*12),0)+IF((BU$5-$BJ$5)&lt;=(Assumptions!$C17*12),$BJ50/(Assumptions!$C17*12),0)+IF((BU$5-$BK$5)&lt;=(Assumptions!$C17*12),$BK50/(Assumptions!$C17*12),0)+IF((BU$5-$BL$5)&lt;=(Assumptions!$C17*12),$BL50/(Assumptions!$C17*12),0)+IF((BU$5-$BM$5)&lt;=(Assumptions!$C17*12),$BM50/(Assumptions!$C17*12),0)+IF((BU$5-$BN$5)&lt;=(Assumptions!$C17*12),$BN50/(Assumptions!$C17*12),0)+IF((BU$5-$BO$5)&lt;=(Assumptions!$C17*12),$BO50/(Assumptions!$C17*12),0)+IF((BU$5-$BP$5)&lt;=(Assumptions!$C17*12),$BP50/(Assumptions!$C17*12),0)+IF((BU$5-$BQ$5)&lt;=(Assumptions!$C17*12),$BQ50/(Assumptions!$C17*12),0)+IF((BU$5-$BR$5)&lt;=(Assumptions!$C17*12),$BR50/(Assumptions!$C17*12),0)+IF((BU$5-$BS$5)&lt;=(Assumptions!$C17*12),$BS50/(Assumptions!$C17*12),0)+IF((BU$5-$BT$5)&lt;=(Assumptions!$C17*12),$BT50/(Assumptions!$C17*12),0)</f>
        <v>0</v>
      </c>
      <c r="BV62" s="555">
        <f>IF((BV$5-$D$5)&lt;=(Assumptions!$C17*12),$D50/(Assumptions!$C17*12),0)+IF((BV$5-$E$5)&lt;=(Assumptions!$C17*12),$E50/(Assumptions!$C17*12),0)+IF((BV$5-$F$5)&lt;=(Assumptions!$C17*12),$F50/(Assumptions!$C17*12),0)+IF((BV$5-$G$5)&lt;=(Assumptions!$C17*12),$G50/(Assumptions!$C17*12),0)+IF((BV$5-$H$5)&lt;=(Assumptions!$C17*12),$H50/(Assumptions!$C17*12),0)+IF((BV$5-$I$5)&lt;=(Assumptions!$C17*12),$I50/(Assumptions!$C17*12),0)+IF((BV$5-$J$5)&lt;=(Assumptions!$C17*12),$J50/(Assumptions!$C17*12),0)+IF((BV$5-$K$5)&lt;=(Assumptions!$C17*12),$K50/(Assumptions!$C17*12),0)+IF((BV$5-$L$5)&lt;=(Assumptions!$C17*12),$L50/(Assumptions!$C17*12),0)+IF((BV$5-$M$5)&lt;=(Assumptions!$C17*12),$M50/(Assumptions!$C17*12),0)+IF((BV$5-$N$5)&lt;=(Assumptions!$C17*12),$N50/(Assumptions!$C17*12),0)+IF((BV$5-$O$5)&lt;=(Assumptions!$C17*12),$O50/(Assumptions!$C17*12),0)+IF((BV$5-$P$5)&lt;=(Assumptions!$C17*12),$P50/(Assumptions!$C17*12),0)+IF((BV$5-$Q$5)&lt;=(Assumptions!$C17*12),$Q50/(Assumptions!$C17*12),0)+IF((BV$5-$R$5)&lt;=(Assumptions!$C17*12),$R50/(Assumptions!$C17*12),0)+IF((BV$5-$S$5)&lt;=(Assumptions!$C17*12),$S50/(Assumptions!$C17*12),0)+IF((BV$5-$T$5)&lt;=(Assumptions!$C17*12),$T50/(Assumptions!$C17*12),0)+IF((BV$5-$U$5)&lt;=(Assumptions!$C17*12),$U50/(Assumptions!$C17*12),0)+IF((BV$5-$V$5)&lt;=(Assumptions!$C17*12),$V50/(Assumptions!$C17*12),0)+IF((BV$5-$W$5)&lt;=(Assumptions!$C17*12),$W50/(Assumptions!$C17*12),0)+IF((BV$5-$X$5)&lt;=(Assumptions!$C17*12),$X50/(Assumptions!$C17*12),0)+IF((BV$5-$Y$5)&lt;=(Assumptions!$C17*12),$Y50/(Assumptions!$C17*12),0)+IF((BV$5-$Z$5)&lt;=(Assumptions!$C17*12),$Z50/(Assumptions!$C17*12),0)+IF((BV$5-$AA$5)&lt;=(Assumptions!$C17*12),$AA50/(Assumptions!$C17*12),0)+IF((BV$5-$AB$5)&lt;=(Assumptions!$C17*12),$AB50/(Assumptions!$C17*12),0)+IF((BV$5-$AC$5)&lt;=(Assumptions!$C17*12),$AC50/(Assumptions!$C17*12),0)+IF((BV$5-$AD$5)&lt;=(Assumptions!$C17*12),$AD50/(Assumptions!$C17*12),0)+IF((BV$5-$AE$5)&lt;=(Assumptions!$C17*12),$AE50/(Assumptions!$C17*12),0)+IF((BV$5-$AF$5)&lt;=(Assumptions!$C17*12),$AF50/(Assumptions!$C17*12),0)+IF((BV$5-$AG$5)&lt;=(Assumptions!$C17*12),$AG50/(Assumptions!$C17*12),0)+IF((BV$5-$AH$5)&lt;=(Assumptions!$C17*12),$AH50/(Assumptions!$C17*12),0)+IF((BV$5-$AI$5)&lt;=(Assumptions!$C17*12),$AI50/(Assumptions!$C17*12),0)+IF((BV$5-$AJ$5)&lt;=(Assumptions!$C17*12),$AJ50/(Assumptions!$C17*12),0)+IF((BV$5-$AK$5)&lt;=(Assumptions!$C17*12),$AK50/(Assumptions!$C17*12),0)+IF((BV$5-$AL$5)&lt;=(Assumptions!$C17*12),$AL50/(Assumptions!$C17*12),0)+IF((BV$5-$AM$5)&lt;=(Assumptions!$C17*12),$AM50/(Assumptions!$C17*12),0)+IF((BV$5-$AN$5)&lt;=(Assumptions!$C17*12),$AN50/(Assumptions!$C17*12),0)+IF((BV$5-$AO$5)&lt;=(Assumptions!$C17*12),$AO50/(Assumptions!$C17*12),0)+IF((BV$5-$AP$5)&lt;=(Assumptions!$C17*12),$AP50/(Assumptions!$C17*12),0)+IF((BV$5-$AQ$5)&lt;=(Assumptions!$C17*12),$AQ50/(Assumptions!$C17*12),0)+IF((BV$5-$AR$5)&lt;=(Assumptions!$C17*12),$AR50/(Assumptions!$C17*12),0)+IF((BV$5-$AS$5)&lt;=(Assumptions!$C17*12),$AS50/(Assumptions!$C17*12),0)+IF((BV$5-$AT$5)&lt;=(Assumptions!$C17*12),$AT50/(Assumptions!$C17*12),0)+IF((BV$5-$AU$5)&lt;=(Assumptions!$C17*12),$AU50/(Assumptions!$C17*12),0)+IF((BV$5-$AV$5)&lt;=(Assumptions!$C17*12),$AV50/(Assumptions!$C17*12),0)+IF((BV$5-$AW$5)&lt;=(Assumptions!$C17*12),$AW50/(Assumptions!$C17*12),0)+IF((BV$5-$AX$5)&lt;=(Assumptions!$C17*12),$AX50/(Assumptions!$C17*12),0)+IF((BV$5-$AY$5)&lt;=(Assumptions!$C17*12),$AY50/(Assumptions!$C17*12),0)+IF((BV$5-$AZ$5)&lt;=(Assumptions!$C17*12),$AZ50/(Assumptions!$C17*12),0)+IF((BV$5-$BA$5)&lt;=(Assumptions!$C17*12),$BA50/(Assumptions!$C17*12),0)+IF((BV$5-$BB$5)&lt;=(Assumptions!$C17*12),$BB50/(Assumptions!$C17*12),0)+IF((BV$5-$BC$5)&lt;=(Assumptions!$C17*12),$BC50/(Assumptions!$C17*12),0)+IF((BV$5-$BD$5)&lt;=(Assumptions!$C17*12),$BD50/(Assumptions!$C17*12),0)+IF((BV$5-$BE$5)&lt;=(Assumptions!$C17*12),$BE50/(Assumptions!$C17*12),0)+IF((BV$5-$BF$5)&lt;=(Assumptions!$C17*12),$BF50/(Assumptions!$C17*12),0)+IF((BV$5-$BG$5)&lt;=(Assumptions!$C17*12),$BG50/(Assumptions!$C17*12),0)+IF((BV$5-$BH$5)&lt;=(Assumptions!$C17*12),$BH50/(Assumptions!$C17*12),0)+IF((BV$5-$BI$5)&lt;=(Assumptions!$C17*12),$BI50/(Assumptions!$C17*12),0)+IF((BV$5-$BJ$5)&lt;=(Assumptions!$C17*12),$BJ50/(Assumptions!$C17*12),0)+IF((BV$5-$BK$5)&lt;=(Assumptions!$C17*12),$BK50/(Assumptions!$C17*12),0)+IF((BV$5-$BL$5)&lt;=(Assumptions!$C17*12),$BL50/(Assumptions!$C17*12),0)+IF((BV$5-$BM$5)&lt;=(Assumptions!$C17*12),$BM50/(Assumptions!$C17*12),0)+IF((BV$5-$BN$5)&lt;=(Assumptions!$C17*12),$BN50/(Assumptions!$C17*12),0)+IF((BV$5-$BO$5)&lt;=(Assumptions!$C17*12),$BO50/(Assumptions!$C17*12),0)+IF((BV$5-$BP$5)&lt;=(Assumptions!$C17*12),$BP50/(Assumptions!$C17*12),0)+IF((BV$5-$BQ$5)&lt;=(Assumptions!$C17*12),$BQ50/(Assumptions!$C17*12),0)+IF((BV$5-$BR$5)&lt;=(Assumptions!$C17*12),$BR50/(Assumptions!$C17*12),0)+IF((BV$5-$BS$5)&lt;=(Assumptions!$C17*12),$BS50/(Assumptions!$C17*12),0)+IF((BV$5-$BT$5)&lt;=(Assumptions!$C17*12),$BT50/(Assumptions!$C17*12),0)+IF((BV$5-$BU$5)&lt;=(Assumptions!$C17*12),$BU50/(Assumptions!$C17*12),0)</f>
        <v>0</v>
      </c>
      <c r="BW62" s="555">
        <f>IF((BW$5-$D$5)&lt;=(Assumptions!$C17*12),$D50/(Assumptions!$C17*12),0)+IF((BW$5-$E$5)&lt;=(Assumptions!$C17*12),$E50/(Assumptions!$C17*12),0)+IF((BW$5-$F$5)&lt;=(Assumptions!$C17*12),$F50/(Assumptions!$C17*12),0)+IF((BW$5-$G$5)&lt;=(Assumptions!$C17*12),$G50/(Assumptions!$C17*12),0)+IF((BW$5-$H$5)&lt;=(Assumptions!$C17*12),$H50/(Assumptions!$C17*12),0)+IF((BW$5-$I$5)&lt;=(Assumptions!$C17*12),$I50/(Assumptions!$C17*12),0)+IF((BW$5-$J$5)&lt;=(Assumptions!$C17*12),$J50/(Assumptions!$C17*12),0)+IF((BW$5-$K$5)&lt;=(Assumptions!$C17*12),$K50/(Assumptions!$C17*12),0)+IF((BW$5-$L$5)&lt;=(Assumptions!$C17*12),$L50/(Assumptions!$C17*12),0)+IF((BW$5-$M$5)&lt;=(Assumptions!$C17*12),$M50/(Assumptions!$C17*12),0)+IF((BW$5-$N$5)&lt;=(Assumptions!$C17*12),$N50/(Assumptions!$C17*12),0)+IF((BW$5-$O$5)&lt;=(Assumptions!$C17*12),$O50/(Assumptions!$C17*12),0)+IF((BW$5-$P$5)&lt;=(Assumptions!$C17*12),$P50/(Assumptions!$C17*12),0)+IF((BW$5-$Q$5)&lt;=(Assumptions!$C17*12),$Q50/(Assumptions!$C17*12),0)+IF((BW$5-$R$5)&lt;=(Assumptions!$C17*12),$R50/(Assumptions!$C17*12),0)+IF((BW$5-$S$5)&lt;=(Assumptions!$C17*12),$S50/(Assumptions!$C17*12),0)+IF((BW$5-$T$5)&lt;=(Assumptions!$C17*12),$T50/(Assumptions!$C17*12),0)+IF((BW$5-$U$5)&lt;=(Assumptions!$C17*12),$U50/(Assumptions!$C17*12),0)+IF((BW$5-$V$5)&lt;=(Assumptions!$C17*12),$V50/(Assumptions!$C17*12),0)+IF((BW$5-$W$5)&lt;=(Assumptions!$C17*12),$W50/(Assumptions!$C17*12),0)+IF((BW$5-$X$5)&lt;=(Assumptions!$C17*12),$X50/(Assumptions!$C17*12),0)+IF((BW$5-$Y$5)&lt;=(Assumptions!$C17*12),$Y50/(Assumptions!$C17*12),0)+IF((BW$5-$Z$5)&lt;=(Assumptions!$C17*12),$Z50/(Assumptions!$C17*12),0)+IF((BW$5-$AA$5)&lt;=(Assumptions!$C17*12),$AA50/(Assumptions!$C17*12),0)+IF((BW$5-$AB$5)&lt;=(Assumptions!$C17*12),$AB50/(Assumptions!$C17*12),0)+IF((BW$5-$AC$5)&lt;=(Assumptions!$C17*12),$AC50/(Assumptions!$C17*12),0)+IF((BW$5-$AD$5)&lt;=(Assumptions!$C17*12),$AD50/(Assumptions!$C17*12),0)+IF((BW$5-$AE$5)&lt;=(Assumptions!$C17*12),$AE50/(Assumptions!$C17*12),0)+IF((BW$5-$AF$5)&lt;=(Assumptions!$C17*12),$AF50/(Assumptions!$C17*12),0)+IF((BW$5-$AG$5)&lt;=(Assumptions!$C17*12),$AG50/(Assumptions!$C17*12),0)+IF((BW$5-$AH$5)&lt;=(Assumptions!$C17*12),$AH50/(Assumptions!$C17*12),0)+IF((BW$5-$AI$5)&lt;=(Assumptions!$C17*12),$AI50/(Assumptions!$C17*12),0)+IF((BW$5-$AJ$5)&lt;=(Assumptions!$C17*12),$AJ50/(Assumptions!$C17*12),0)+IF((BW$5-$AK$5)&lt;=(Assumptions!$C17*12),$AK50/(Assumptions!$C17*12),0)+IF((BW$5-$AL$5)&lt;=(Assumptions!$C17*12),$AL50/(Assumptions!$C17*12),0)+IF((BW$5-$AM$5)&lt;=(Assumptions!$C17*12),$AM50/(Assumptions!$C17*12),0)+IF((BW$5-$AN$5)&lt;=(Assumptions!$C17*12),$AN50/(Assumptions!$C17*12),0)+IF((BW$5-$AO$5)&lt;=(Assumptions!$C17*12),$AO50/(Assumptions!$C17*12),0)+IF((BW$5-$AP$5)&lt;=(Assumptions!$C17*12),$AP50/(Assumptions!$C17*12),0)+IF((BW$5-$AQ$5)&lt;=(Assumptions!$C17*12),$AQ50/(Assumptions!$C17*12),0)+IF((BW$5-$AR$5)&lt;=(Assumptions!$C17*12),$AR50/(Assumptions!$C17*12),0)+IF((BW$5-$AS$5)&lt;=(Assumptions!$C17*12),$AS50/(Assumptions!$C17*12),0)+IF((BW$5-$AT$5)&lt;=(Assumptions!$C17*12),$AT50/(Assumptions!$C17*12),0)+IF((BW$5-$AU$5)&lt;=(Assumptions!$C17*12),$AU50/(Assumptions!$C17*12),0)+IF((BW$5-$AV$5)&lt;=(Assumptions!$C17*12),$AV50/(Assumptions!$C17*12),0)+IF((BW$5-$AW$5)&lt;=(Assumptions!$C17*12),$AW50/(Assumptions!$C17*12),0)+IF((BW$5-$AX$5)&lt;=(Assumptions!$C17*12),$AX50/(Assumptions!$C17*12),0)+IF((BW$5-$AY$5)&lt;=(Assumptions!$C17*12),$AY50/(Assumptions!$C17*12),0)+IF((BW$5-$AZ$5)&lt;=(Assumptions!$C17*12),$AZ50/(Assumptions!$C17*12),0)+IF((BW$5-$BA$5)&lt;=(Assumptions!$C17*12),$BA50/(Assumptions!$C17*12),0)+IF((BW$5-$BB$5)&lt;=(Assumptions!$C17*12),$BB50/(Assumptions!$C17*12),0)+IF((BW$5-$BC$5)&lt;=(Assumptions!$C17*12),$BC50/(Assumptions!$C17*12),0)+IF((BW$5-$BD$5)&lt;=(Assumptions!$C17*12),$BD50/(Assumptions!$C17*12),0)+IF((BW$5-$BE$5)&lt;=(Assumptions!$C17*12),$BE50/(Assumptions!$C17*12),0)+IF((BW$5-$BF$5)&lt;=(Assumptions!$C17*12),$BF50/(Assumptions!$C17*12),0)+IF((BW$5-$BG$5)&lt;=(Assumptions!$C17*12),$BG50/(Assumptions!$C17*12),0)+IF((BW$5-$BH$5)&lt;=(Assumptions!$C17*12),$BH50/(Assumptions!$C17*12),0)+IF((BW$5-$BI$5)&lt;=(Assumptions!$C17*12),$BI50/(Assumptions!$C17*12),0)+IF((BW$5-$BJ$5)&lt;=(Assumptions!$C17*12),$BJ50/(Assumptions!$C17*12),0)+IF((BW$5-$BK$5)&lt;=(Assumptions!$C17*12),$BK50/(Assumptions!$C17*12),0)+IF((BW$5-$BL$5)&lt;=(Assumptions!$C17*12),$BL50/(Assumptions!$C17*12),0)+IF((BW$5-$BM$5)&lt;=(Assumptions!$C17*12),$BM50/(Assumptions!$C17*12),0)+IF((BW$5-$BN$5)&lt;=(Assumptions!$C17*12),$BN50/(Assumptions!$C17*12),0)+IF((BW$5-$BO$5)&lt;=(Assumptions!$C17*12),$BO50/(Assumptions!$C17*12),0)+IF((BW$5-$BP$5)&lt;=(Assumptions!$C17*12),$BP50/(Assumptions!$C17*12),0)+IF((BW$5-$BQ$5)&lt;=(Assumptions!$C17*12),$BQ50/(Assumptions!$C17*12),0)+IF((BW$5-$BR$5)&lt;=(Assumptions!$C17*12),$BR50/(Assumptions!$C17*12),0)+IF((BW$5-$BS$5)&lt;=(Assumptions!$C17*12),$BS50/(Assumptions!$C17*12),0)+IF((BW$5-$BT$5)&lt;=(Assumptions!$C17*12),$BT50/(Assumptions!$C17*12),0)+IF((BW$5-$BU$5)&lt;=(Assumptions!$C17*12),$BU50/(Assumptions!$C17*12),0)+IF((BW$5-$BV$5)&lt;=(Assumptions!$C17*12),$BV50/(Assumptions!$C17*12),0)</f>
        <v>0</v>
      </c>
      <c r="BX62" s="555">
        <f>IF((BX$5-$D$5)&lt;=(Assumptions!$C17*12),$D50/(Assumptions!$C17*12),0)+IF((BX$5-$E$5)&lt;=(Assumptions!$C17*12),$E50/(Assumptions!$C17*12),0)+IF((BX$5-$F$5)&lt;=(Assumptions!$C17*12),$F50/(Assumptions!$C17*12),0)+IF((BX$5-$G$5)&lt;=(Assumptions!$C17*12),$G50/(Assumptions!$C17*12),0)+IF((BX$5-$H$5)&lt;=(Assumptions!$C17*12),$H50/(Assumptions!$C17*12),0)+IF((BX$5-$I$5)&lt;=(Assumptions!$C17*12),$I50/(Assumptions!$C17*12),0)+IF((BX$5-$J$5)&lt;=(Assumptions!$C17*12),$J50/(Assumptions!$C17*12),0)+IF((BX$5-$K$5)&lt;=(Assumptions!$C17*12),$K50/(Assumptions!$C17*12),0)+IF((BX$5-$L$5)&lt;=(Assumptions!$C17*12),$L50/(Assumptions!$C17*12),0)+IF((BX$5-$M$5)&lt;=(Assumptions!$C17*12),$M50/(Assumptions!$C17*12),0)+IF((BX$5-$N$5)&lt;=(Assumptions!$C17*12),$N50/(Assumptions!$C17*12),0)+IF((BX$5-$O$5)&lt;=(Assumptions!$C17*12),$O50/(Assumptions!$C17*12),0)+IF((BX$5-$P$5)&lt;=(Assumptions!$C17*12),$P50/(Assumptions!$C17*12),0)+IF((BX$5-$Q$5)&lt;=(Assumptions!$C17*12),$Q50/(Assumptions!$C17*12),0)+IF((BX$5-$R$5)&lt;=(Assumptions!$C17*12),$R50/(Assumptions!$C17*12),0)+IF((BX$5-$S$5)&lt;=(Assumptions!$C17*12),$S50/(Assumptions!$C17*12),0)+IF((BX$5-$T$5)&lt;=(Assumptions!$C17*12),$T50/(Assumptions!$C17*12),0)+IF((BX$5-$U$5)&lt;=(Assumptions!$C17*12),$U50/(Assumptions!$C17*12),0)+IF((BX$5-$V$5)&lt;=(Assumptions!$C17*12),$V50/(Assumptions!$C17*12),0)+IF((BX$5-$W$5)&lt;=(Assumptions!$C17*12),$W50/(Assumptions!$C17*12),0)+IF((BX$5-$X$5)&lt;=(Assumptions!$C17*12),$X50/(Assumptions!$C17*12),0)+IF((BX$5-$Y$5)&lt;=(Assumptions!$C17*12),$Y50/(Assumptions!$C17*12),0)+IF((BX$5-$Z$5)&lt;=(Assumptions!$C17*12),$Z50/(Assumptions!$C17*12),0)+IF((BX$5-$AA$5)&lt;=(Assumptions!$C17*12),$AA50/(Assumptions!$C17*12),0)+IF((BX$5-$AB$5)&lt;=(Assumptions!$C17*12),$AB50/(Assumptions!$C17*12),0)+IF((BX$5-$AC$5)&lt;=(Assumptions!$C17*12),$AC50/(Assumptions!$C17*12),0)+IF((BX$5-$AD$5)&lt;=(Assumptions!$C17*12),$AD50/(Assumptions!$C17*12),0)+IF((BX$5-$AE$5)&lt;=(Assumptions!$C17*12),$AE50/(Assumptions!$C17*12),0)+IF((BX$5-$AF$5)&lt;=(Assumptions!$C17*12),$AF50/(Assumptions!$C17*12),0)+IF((BX$5-$AG$5)&lt;=(Assumptions!$C17*12),$AG50/(Assumptions!$C17*12),0)+IF((BX$5-$AH$5)&lt;=(Assumptions!$C17*12),$AH50/(Assumptions!$C17*12),0)+IF((BX$5-$AI$5)&lt;=(Assumptions!$C17*12),$AI50/(Assumptions!$C17*12),0)+IF((BX$5-$AJ$5)&lt;=(Assumptions!$C17*12),$AJ50/(Assumptions!$C17*12),0)+IF((BX$5-$AK$5)&lt;=(Assumptions!$C17*12),$AK50/(Assumptions!$C17*12),0)+IF((BX$5-$AL$5)&lt;=(Assumptions!$C17*12),$AL50/(Assumptions!$C17*12),0)+IF((BX$5-$AM$5)&lt;=(Assumptions!$C17*12),$AM50/(Assumptions!$C17*12),0)+IF((BX$5-$AN$5)&lt;=(Assumptions!$C17*12),$AN50/(Assumptions!$C17*12),0)+IF((BX$5-$AO$5)&lt;=(Assumptions!$C17*12),$AO50/(Assumptions!$C17*12),0)+IF((BX$5-$AP$5)&lt;=(Assumptions!$C17*12),$AP50/(Assumptions!$C17*12),0)+IF((BX$5-$AQ$5)&lt;=(Assumptions!$C17*12),$AQ50/(Assumptions!$C17*12),0)+IF((BX$5-$AR$5)&lt;=(Assumptions!$C17*12),$AR50/(Assumptions!$C17*12),0)+IF((BX$5-$AS$5)&lt;=(Assumptions!$C17*12),$AS50/(Assumptions!$C17*12),0)+IF((BX$5-$AT$5)&lt;=(Assumptions!$C17*12),$AT50/(Assumptions!$C17*12),0)+IF((BX$5-$AU$5)&lt;=(Assumptions!$C17*12),$AU50/(Assumptions!$C17*12),0)+IF((BX$5-$AV$5)&lt;=(Assumptions!$C17*12),$AV50/(Assumptions!$C17*12),0)+IF((BX$5-$AW$5)&lt;=(Assumptions!$C17*12),$AW50/(Assumptions!$C17*12),0)+IF((BX$5-$AX$5)&lt;=(Assumptions!$C17*12),$AX50/(Assumptions!$C17*12),0)+IF((BX$5-$AY$5)&lt;=(Assumptions!$C17*12),$AY50/(Assumptions!$C17*12),0)+IF((BX$5-$AZ$5)&lt;=(Assumptions!$C17*12),$AZ50/(Assumptions!$C17*12),0)+IF((BX$5-$BA$5)&lt;=(Assumptions!$C17*12),$BA50/(Assumptions!$C17*12),0)+IF((BX$5-$BB$5)&lt;=(Assumptions!$C17*12),$BB50/(Assumptions!$C17*12),0)+IF((BX$5-$BC$5)&lt;=(Assumptions!$C17*12),$BC50/(Assumptions!$C17*12),0)+IF((BX$5-$BD$5)&lt;=(Assumptions!$C17*12),$BD50/(Assumptions!$C17*12),0)+IF((BX$5-$BE$5)&lt;=(Assumptions!$C17*12),$BE50/(Assumptions!$C17*12),0)+IF((BX$5-$BF$5)&lt;=(Assumptions!$C17*12),$BF50/(Assumptions!$C17*12),0)+IF((BX$5-$BG$5)&lt;=(Assumptions!$C17*12),$BG50/(Assumptions!$C17*12),0)+IF((BX$5-$BH$5)&lt;=(Assumptions!$C17*12),$BH50/(Assumptions!$C17*12),0)+IF((BX$5-$BI$5)&lt;=(Assumptions!$C17*12),$BI50/(Assumptions!$C17*12),0)+IF((BX$5-$BJ$5)&lt;=(Assumptions!$C17*12),$BJ50/(Assumptions!$C17*12),0)+IF((BX$5-$BK$5)&lt;=(Assumptions!$C17*12),$BK50/(Assumptions!$C17*12),0)+IF((BX$5-$BL$5)&lt;=(Assumptions!$C17*12),$BL50/(Assumptions!$C17*12),0)+IF((BX$5-$BM$5)&lt;=(Assumptions!$C17*12),$BM50/(Assumptions!$C17*12),0)+IF((BX$5-$BN$5)&lt;=(Assumptions!$C17*12),$BN50/(Assumptions!$C17*12),0)+IF((BX$5-$BO$5)&lt;=(Assumptions!$C17*12),$BO50/(Assumptions!$C17*12),0)+IF((BX$5-$BP$5)&lt;=(Assumptions!$C17*12),$BP50/(Assumptions!$C17*12),0)+IF((BX$5-$BQ$5)&lt;=(Assumptions!$C17*12),$BQ50/(Assumptions!$C17*12),0)+IF((BX$5-$BR$5)&lt;=(Assumptions!$C17*12),$BR50/(Assumptions!$C17*12),0)+IF((BX$5-$BS$5)&lt;=(Assumptions!$C17*12),$BS50/(Assumptions!$C17*12),0)+IF((BX$5-$BT$5)&lt;=(Assumptions!$C17*12),$BT50/(Assumptions!$C17*12),0)+IF((BX$5-$BU$5)&lt;=(Assumptions!$C17*12),$BU50/(Assumptions!$C17*12),0)+IF((BX$5-$BV$5)&lt;=(Assumptions!$C17*12),$BV50/(Assumptions!$C17*12),0)+IF((BX$5-$BW$5)&lt;=(Assumptions!$C17*12),$BW50/(Assumptions!$C17*12),0)</f>
        <v>0</v>
      </c>
      <c r="BY62" s="555">
        <f>IF((BY$5-$D$5)&lt;=(Assumptions!$C17*12),$D50/(Assumptions!$C17*12),0)+IF((BY$5-$E$5)&lt;=(Assumptions!$C17*12),$E50/(Assumptions!$C17*12),0)+IF((BY$5-$F$5)&lt;=(Assumptions!$C17*12),$F50/(Assumptions!$C17*12),0)+IF((BY$5-$G$5)&lt;=(Assumptions!$C17*12),$G50/(Assumptions!$C17*12),0)+IF((BY$5-$H$5)&lt;=(Assumptions!$C17*12),$H50/(Assumptions!$C17*12),0)+IF((BY$5-$I$5)&lt;=(Assumptions!$C17*12),$I50/(Assumptions!$C17*12),0)+IF((BY$5-$J$5)&lt;=(Assumptions!$C17*12),$J50/(Assumptions!$C17*12),0)+IF((BY$5-$K$5)&lt;=(Assumptions!$C17*12),$K50/(Assumptions!$C17*12),0)+IF((BY$5-$L$5)&lt;=(Assumptions!$C17*12),$L50/(Assumptions!$C17*12),0)+IF((BY$5-$M$5)&lt;=(Assumptions!$C17*12),$M50/(Assumptions!$C17*12),0)+IF((BY$5-$N$5)&lt;=(Assumptions!$C17*12),$N50/(Assumptions!$C17*12),0)+IF((BY$5-$O$5)&lt;=(Assumptions!$C17*12),$O50/(Assumptions!$C17*12),0)+IF((BY$5-$P$5)&lt;=(Assumptions!$C17*12),$P50/(Assumptions!$C17*12),0)+IF((BY$5-$Q$5)&lt;=(Assumptions!$C17*12),$Q50/(Assumptions!$C17*12),0)+IF((BY$5-$R$5)&lt;=(Assumptions!$C17*12),$R50/(Assumptions!$C17*12),0)+IF((BY$5-$S$5)&lt;=(Assumptions!$C17*12),$S50/(Assumptions!$C17*12),0)+IF((BY$5-$T$5)&lt;=(Assumptions!$C17*12),$T50/(Assumptions!$C17*12),0)+IF((BY$5-$U$5)&lt;=(Assumptions!$C17*12),$U50/(Assumptions!$C17*12),0)+IF((BY$5-$V$5)&lt;=(Assumptions!$C17*12),$V50/(Assumptions!$C17*12),0)+IF((BY$5-$W$5)&lt;=(Assumptions!$C17*12),$W50/(Assumptions!$C17*12),0)+IF((BY$5-$X$5)&lt;=(Assumptions!$C17*12),$X50/(Assumptions!$C17*12),0)+IF((BY$5-$Y$5)&lt;=(Assumptions!$C17*12),$Y50/(Assumptions!$C17*12),0)+IF((BY$5-$Z$5)&lt;=(Assumptions!$C17*12),$Z50/(Assumptions!$C17*12),0)+IF((BY$5-$AA$5)&lt;=(Assumptions!$C17*12),$AA50/(Assumptions!$C17*12),0)+IF((BY$5-$AB$5)&lt;=(Assumptions!$C17*12),$AB50/(Assumptions!$C17*12),0)+IF((BY$5-$AC$5)&lt;=(Assumptions!$C17*12),$AC50/(Assumptions!$C17*12),0)+IF((BY$5-$AD$5)&lt;=(Assumptions!$C17*12),$AD50/(Assumptions!$C17*12),0)+IF((BY$5-$AE$5)&lt;=(Assumptions!$C17*12),$AE50/(Assumptions!$C17*12),0)+IF((BY$5-$AF$5)&lt;=(Assumptions!$C17*12),$AF50/(Assumptions!$C17*12),0)+IF((BY$5-$AG$5)&lt;=(Assumptions!$C17*12),$AG50/(Assumptions!$C17*12),0)+IF((BY$5-$AH$5)&lt;=(Assumptions!$C17*12),$AH50/(Assumptions!$C17*12),0)+IF((BY$5-$AI$5)&lt;=(Assumptions!$C17*12),$AI50/(Assumptions!$C17*12),0)+IF((BY$5-$AJ$5)&lt;=(Assumptions!$C17*12),$AJ50/(Assumptions!$C17*12),0)+IF((BY$5-$AK$5)&lt;=(Assumptions!$C17*12),$AK50/(Assumptions!$C17*12),0)+IF((BY$5-$AL$5)&lt;=(Assumptions!$C17*12),$AL50/(Assumptions!$C17*12),0)+IF((BY$5-$AM$5)&lt;=(Assumptions!$C17*12),$AM50/(Assumptions!$C17*12),0)+IF((BY$5-$AN$5)&lt;=(Assumptions!$C17*12),$AN50/(Assumptions!$C17*12),0)+IF((BY$5-$AO$5)&lt;=(Assumptions!$C17*12),$AO50/(Assumptions!$C17*12),0)+IF((BY$5-$AP$5)&lt;=(Assumptions!$C17*12),$AP50/(Assumptions!$C17*12),0)+IF((BY$5-$AQ$5)&lt;=(Assumptions!$C17*12),$AQ50/(Assumptions!$C17*12),0)+IF((BY$5-$AR$5)&lt;=(Assumptions!$C17*12),$AR50/(Assumptions!$C17*12),0)+IF((BY$5-$AS$5)&lt;=(Assumptions!$C17*12),$AS50/(Assumptions!$C17*12),0)+IF((BY$5-$AT$5)&lt;=(Assumptions!$C17*12),$AT50/(Assumptions!$C17*12),0)+IF((BY$5-$AU$5)&lt;=(Assumptions!$C17*12),$AU50/(Assumptions!$C17*12),0)+IF((BY$5-$AV$5)&lt;=(Assumptions!$C17*12),$AV50/(Assumptions!$C17*12),0)+IF((BY$5-$AW$5)&lt;=(Assumptions!$C17*12),$AW50/(Assumptions!$C17*12),0)+IF((BY$5-$AX$5)&lt;=(Assumptions!$C17*12),$AX50/(Assumptions!$C17*12),0)+IF((BY$5-$AY$5)&lt;=(Assumptions!$C17*12),$AY50/(Assumptions!$C17*12),0)+IF((BY$5-$AZ$5)&lt;=(Assumptions!$C17*12),$AZ50/(Assumptions!$C17*12),0)+IF((BY$5-$BA$5)&lt;=(Assumptions!$C17*12),$BA50/(Assumptions!$C17*12),0)+IF((BY$5-$BB$5)&lt;=(Assumptions!$C17*12),$BB50/(Assumptions!$C17*12),0)+IF((BY$5-$BC$5)&lt;=(Assumptions!$C17*12),$BC50/(Assumptions!$C17*12),0)+IF((BY$5-$BD$5)&lt;=(Assumptions!$C17*12),$BD50/(Assumptions!$C17*12),0)+IF((BY$5-$BE$5)&lt;=(Assumptions!$C17*12),$BE50/(Assumptions!$C17*12),0)+IF((BY$5-$BF$5)&lt;=(Assumptions!$C17*12),$BF50/(Assumptions!$C17*12),0)+IF((BY$5-$BG$5)&lt;=(Assumptions!$C17*12),$BG50/(Assumptions!$C17*12),0)+IF((BY$5-$BH$5)&lt;=(Assumptions!$C17*12),$BH50/(Assumptions!$C17*12),0)+IF((BY$5-$BI$5)&lt;=(Assumptions!$C17*12),$BI50/(Assumptions!$C17*12),0)+IF((BY$5-$BJ$5)&lt;=(Assumptions!$C17*12),$BJ50/(Assumptions!$C17*12),0)+IF((BY$5-$BK$5)&lt;=(Assumptions!$C17*12),$BK50/(Assumptions!$C17*12),0)+IF((BY$5-$BL$5)&lt;=(Assumptions!$C17*12),$BL50/(Assumptions!$C17*12),0)+IF((BY$5-$BM$5)&lt;=(Assumptions!$C17*12),$BM50/(Assumptions!$C17*12),0)+IF((BY$5-$BN$5)&lt;=(Assumptions!$C17*12),$BN50/(Assumptions!$C17*12),0)+IF((BY$5-$BO$5)&lt;=(Assumptions!$C17*12),$BO50/(Assumptions!$C17*12),0)+IF((BY$5-$BP$5)&lt;=(Assumptions!$C17*12),$BP50/(Assumptions!$C17*12),0)+IF((BY$5-$BQ$5)&lt;=(Assumptions!$C17*12),$BQ50/(Assumptions!$C17*12),0)+IF((BY$5-$BR$5)&lt;=(Assumptions!$C17*12),$BR50/(Assumptions!$C17*12),0)+IF((BY$5-$BS$5)&lt;=(Assumptions!$C17*12),$BS50/(Assumptions!$C17*12),0)+IF((BY$5-$BT$5)&lt;=(Assumptions!$C17*12),$BT50/(Assumptions!$C17*12),0)+IF((BY$5-$BU$5)&lt;=(Assumptions!$C17*12),$BU50/(Assumptions!$C17*12),0)+IF((BY$5-$BV$5)&lt;=(Assumptions!$C17*12),$BV50/(Assumptions!$C17*12),0)+IF((BY$5-$BW$5)&lt;=(Assumptions!$C17*12),$BW50/(Assumptions!$C17*12),0)+IF((BY$5-$BX$5)&lt;=(Assumptions!$C17*12),$BX50/(Assumptions!$C17*12),0)</f>
        <v>0</v>
      </c>
      <c r="BZ62" s="555">
        <f>IF((BZ$5-$D$5)&lt;=(Assumptions!$C17*12),$D50/(Assumptions!$C17*12),0)+IF((BZ$5-$E$5)&lt;=(Assumptions!$C17*12),$E50/(Assumptions!$C17*12),0)+IF((BZ$5-$F$5)&lt;=(Assumptions!$C17*12),$F50/(Assumptions!$C17*12),0)+IF((BZ$5-$G$5)&lt;=(Assumptions!$C17*12),$G50/(Assumptions!$C17*12),0)+IF((BZ$5-$H$5)&lt;=(Assumptions!$C17*12),$H50/(Assumptions!$C17*12),0)+IF((BZ$5-$I$5)&lt;=(Assumptions!$C17*12),$I50/(Assumptions!$C17*12),0)+IF((BZ$5-$J$5)&lt;=(Assumptions!$C17*12),$J50/(Assumptions!$C17*12),0)+IF((BZ$5-$K$5)&lt;=(Assumptions!$C17*12),$K50/(Assumptions!$C17*12),0)+IF((BZ$5-$L$5)&lt;=(Assumptions!$C17*12),$L50/(Assumptions!$C17*12),0)+IF((BZ$5-$M$5)&lt;=(Assumptions!$C17*12),$M50/(Assumptions!$C17*12),0)+IF((BZ$5-$N$5)&lt;=(Assumptions!$C17*12),$N50/(Assumptions!$C17*12),0)+IF((BZ$5-$O$5)&lt;=(Assumptions!$C17*12),$O50/(Assumptions!$C17*12),0)+IF((BZ$5-$P$5)&lt;=(Assumptions!$C17*12),$P50/(Assumptions!$C17*12),0)+IF((BZ$5-$Q$5)&lt;=(Assumptions!$C17*12),$Q50/(Assumptions!$C17*12),0)+IF((BZ$5-$R$5)&lt;=(Assumptions!$C17*12),$R50/(Assumptions!$C17*12),0)+IF((BZ$5-$S$5)&lt;=(Assumptions!$C17*12),$S50/(Assumptions!$C17*12),0)+IF((BZ$5-$T$5)&lt;=(Assumptions!$C17*12),$T50/(Assumptions!$C17*12),0)+IF((BZ$5-$U$5)&lt;=(Assumptions!$C17*12),$U50/(Assumptions!$C17*12),0)+IF((BZ$5-$V$5)&lt;=(Assumptions!$C17*12),$V50/(Assumptions!$C17*12),0)+IF((BZ$5-$W$5)&lt;=(Assumptions!$C17*12),$W50/(Assumptions!$C17*12),0)+IF((BZ$5-$X$5)&lt;=(Assumptions!$C17*12),$X50/(Assumptions!$C17*12),0)+IF((BZ$5-$Y$5)&lt;=(Assumptions!$C17*12),$Y50/(Assumptions!$C17*12),0)+IF((BZ$5-$Z$5)&lt;=(Assumptions!$C17*12),$Z50/(Assumptions!$C17*12),0)+IF((BZ$5-$AA$5)&lt;=(Assumptions!$C17*12),$AA50/(Assumptions!$C17*12),0)+IF((BZ$5-$AB$5)&lt;=(Assumptions!$C17*12),$AB50/(Assumptions!$C17*12),0)+IF((BZ$5-$AC$5)&lt;=(Assumptions!$C17*12),$AC50/(Assumptions!$C17*12),0)+IF((BZ$5-$AD$5)&lt;=(Assumptions!$C17*12),$AD50/(Assumptions!$C17*12),0)+IF((BZ$5-$AE$5)&lt;=(Assumptions!$C17*12),$AE50/(Assumptions!$C17*12),0)+IF((BZ$5-$AF$5)&lt;=(Assumptions!$C17*12),$AF50/(Assumptions!$C17*12),0)+IF((BZ$5-$AG$5)&lt;=(Assumptions!$C17*12),$AG50/(Assumptions!$C17*12),0)+IF((BZ$5-$AH$5)&lt;=(Assumptions!$C17*12),$AH50/(Assumptions!$C17*12),0)+IF((BZ$5-$AI$5)&lt;=(Assumptions!$C17*12),$AI50/(Assumptions!$C17*12),0)+IF((BZ$5-$AJ$5)&lt;=(Assumptions!$C17*12),$AJ50/(Assumptions!$C17*12),0)+IF((BZ$5-$AK$5)&lt;=(Assumptions!$C17*12),$AK50/(Assumptions!$C17*12),0)+IF((BZ$5-$AL$5)&lt;=(Assumptions!$C17*12),$AL50/(Assumptions!$C17*12),0)+IF((BZ$5-$AM$5)&lt;=(Assumptions!$C17*12),$AM50/(Assumptions!$C17*12),0)+IF((BZ$5-$AN$5)&lt;=(Assumptions!$C17*12),$AN50/(Assumptions!$C17*12),0)+IF((BZ$5-$AO$5)&lt;=(Assumptions!$C17*12),$AO50/(Assumptions!$C17*12),0)+IF((BZ$5-$AP$5)&lt;=(Assumptions!$C17*12),$AP50/(Assumptions!$C17*12),0)+IF((BZ$5-$AQ$5)&lt;=(Assumptions!$C17*12),$AQ50/(Assumptions!$C17*12),0)+IF((BZ$5-$AR$5)&lt;=(Assumptions!$C17*12),$AR50/(Assumptions!$C17*12),0)+IF((BZ$5-$AS$5)&lt;=(Assumptions!$C17*12),$AS50/(Assumptions!$C17*12),0)+IF((BZ$5-$AT$5)&lt;=(Assumptions!$C17*12),$AT50/(Assumptions!$C17*12),0)+IF((BZ$5-$AU$5)&lt;=(Assumptions!$C17*12),$AU50/(Assumptions!$C17*12),0)+IF((BZ$5-$AV$5)&lt;=(Assumptions!$C17*12),$AV50/(Assumptions!$C17*12),0)+IF((BZ$5-$AW$5)&lt;=(Assumptions!$C17*12),$AW50/(Assumptions!$C17*12),0)+IF((BZ$5-$AX$5)&lt;=(Assumptions!$C17*12),$AX50/(Assumptions!$C17*12),0)+IF((BZ$5-$AY$5)&lt;=(Assumptions!$C17*12),$AY50/(Assumptions!$C17*12),0)+IF((BZ$5-$AZ$5)&lt;=(Assumptions!$C17*12),$AZ50/(Assumptions!$C17*12),0)+IF((BZ$5-$BA$5)&lt;=(Assumptions!$C17*12),$BA50/(Assumptions!$C17*12),0)+IF((BZ$5-$BB$5)&lt;=(Assumptions!$C17*12),$BB50/(Assumptions!$C17*12),0)+IF((BZ$5-$BC$5)&lt;=(Assumptions!$C17*12),$BC50/(Assumptions!$C17*12),0)+IF((BZ$5-$BD$5)&lt;=(Assumptions!$C17*12),$BD50/(Assumptions!$C17*12),0)+IF((BZ$5-$BE$5)&lt;=(Assumptions!$C17*12),$BE50/(Assumptions!$C17*12),0)+IF((BZ$5-$BF$5)&lt;=(Assumptions!$C17*12),$BF50/(Assumptions!$C17*12),0)+IF((BZ$5-$BG$5)&lt;=(Assumptions!$C17*12),$BG50/(Assumptions!$C17*12),0)+IF((BZ$5-$BH$5)&lt;=(Assumptions!$C17*12),$BH50/(Assumptions!$C17*12),0)+IF((BZ$5-$BI$5)&lt;=(Assumptions!$C17*12),$BI50/(Assumptions!$C17*12),0)+IF((BZ$5-$BJ$5)&lt;=(Assumptions!$C17*12),$BJ50/(Assumptions!$C17*12),0)+IF((BZ$5-$BK$5)&lt;=(Assumptions!$C17*12),$BK50/(Assumptions!$C17*12),0)+IF((BZ$5-$BL$5)&lt;=(Assumptions!$C17*12),$BL50/(Assumptions!$C17*12),0)+IF((BZ$5-$BM$5)&lt;=(Assumptions!$C17*12),$BM50/(Assumptions!$C17*12),0)+IF((BZ$5-$BN$5)&lt;=(Assumptions!$C17*12),$BN50/(Assumptions!$C17*12),0)+IF((BZ$5-$BO$5)&lt;=(Assumptions!$C17*12),$BO50/(Assumptions!$C17*12),0)+IF((BZ$5-$BP$5)&lt;=(Assumptions!$C17*12),$BP50/(Assumptions!$C17*12),0)+IF((BZ$5-$BQ$5)&lt;=(Assumptions!$C17*12),$BQ50/(Assumptions!$C17*12),0)+IF((BZ$5-$BR$5)&lt;=(Assumptions!$C17*12),$BR50/(Assumptions!$C17*12),0)+IF((BZ$5-$BS$5)&lt;=(Assumptions!$C17*12),$BS50/(Assumptions!$C17*12),0)+IF((BZ$5-$BT$5)&lt;=(Assumptions!$C17*12),$BT50/(Assumptions!$C17*12),0)+IF((BZ$5-$BU$5)&lt;=(Assumptions!$C17*12),$BU50/(Assumptions!$C17*12),0)+IF((BZ$5-$BV$5)&lt;=(Assumptions!$C17*12),$BV50/(Assumptions!$C17*12),0)+IF((BZ$5-$BW$5)&lt;=(Assumptions!$C17*12),$BW50/(Assumptions!$C17*12),0)+IF((BZ$5-$BX$5)&lt;=(Assumptions!$C17*12),$BX50/(Assumptions!$C17*12),0)+IF((BZ$5-$BY$5)&lt;=(Assumptions!$C17*12),$BY50/(Assumptions!$C17*12),0)</f>
        <v>0</v>
      </c>
      <c r="CA62" s="555">
        <f>IF((CA$5-$D$5)&lt;=(Assumptions!$C17*12),$D50/(Assumptions!$C17*12),0)+IF((CA$5-$E$5)&lt;=(Assumptions!$C17*12),$E50/(Assumptions!$C17*12),0)+IF((CA$5-$F$5)&lt;=(Assumptions!$C17*12),$F50/(Assumptions!$C17*12),0)+IF((CA$5-$G$5)&lt;=(Assumptions!$C17*12),$G50/(Assumptions!$C17*12),0)+IF((CA$5-$H$5)&lt;=(Assumptions!$C17*12),$H50/(Assumptions!$C17*12),0)+IF((CA$5-$I$5)&lt;=(Assumptions!$C17*12),$I50/(Assumptions!$C17*12),0)+IF((CA$5-$J$5)&lt;=(Assumptions!$C17*12),$J50/(Assumptions!$C17*12),0)+IF((CA$5-$K$5)&lt;=(Assumptions!$C17*12),$K50/(Assumptions!$C17*12),0)+IF((CA$5-$L$5)&lt;=(Assumptions!$C17*12),$L50/(Assumptions!$C17*12),0)+IF((CA$5-$M$5)&lt;=(Assumptions!$C17*12),$M50/(Assumptions!$C17*12),0)+IF((CA$5-$N$5)&lt;=(Assumptions!$C17*12),$N50/(Assumptions!$C17*12),0)+IF((CA$5-$O$5)&lt;=(Assumptions!$C17*12),$O50/(Assumptions!$C17*12),0)+IF((CA$5-$P$5)&lt;=(Assumptions!$C17*12),$P50/(Assumptions!$C17*12),0)+IF((CA$5-$Q$5)&lt;=(Assumptions!$C17*12),$Q50/(Assumptions!$C17*12),0)+IF((CA$5-$R$5)&lt;=(Assumptions!$C17*12),$R50/(Assumptions!$C17*12),0)+IF((CA$5-$S$5)&lt;=(Assumptions!$C17*12),$S50/(Assumptions!$C17*12),0)+IF((CA$5-$T$5)&lt;=(Assumptions!$C17*12),$T50/(Assumptions!$C17*12),0)+IF((CA$5-$U$5)&lt;=(Assumptions!$C17*12),$U50/(Assumptions!$C17*12),0)+IF((CA$5-$V$5)&lt;=(Assumptions!$C17*12),$V50/(Assumptions!$C17*12),0)+IF((CA$5-$W$5)&lt;=(Assumptions!$C17*12),$W50/(Assumptions!$C17*12),0)+IF((CA$5-$X$5)&lt;=(Assumptions!$C17*12),$X50/(Assumptions!$C17*12),0)+IF((CA$5-$Y$5)&lt;=(Assumptions!$C17*12),$Y50/(Assumptions!$C17*12),0)+IF((CA$5-$Z$5)&lt;=(Assumptions!$C17*12),$Z50/(Assumptions!$C17*12),0)+IF((CA$5-$AA$5)&lt;=(Assumptions!$C17*12),$AA50/(Assumptions!$C17*12),0)+IF((CA$5-$AB$5)&lt;=(Assumptions!$C17*12),$AB50/(Assumptions!$C17*12),0)+IF((CA$5-$AC$5)&lt;=(Assumptions!$C17*12),$AC50/(Assumptions!$C17*12),0)+IF((CA$5-$AD$5)&lt;=(Assumptions!$C17*12),$AD50/(Assumptions!$C17*12),0)+IF((CA$5-$AE$5)&lt;=(Assumptions!$C17*12),$AE50/(Assumptions!$C17*12),0)+IF((CA$5-$AF$5)&lt;=(Assumptions!$C17*12),$AF50/(Assumptions!$C17*12),0)+IF((CA$5-$AG$5)&lt;=(Assumptions!$C17*12),$AG50/(Assumptions!$C17*12),0)+IF((CA$5-$AH$5)&lt;=(Assumptions!$C17*12),$AH50/(Assumptions!$C17*12),0)+IF((CA$5-$AI$5)&lt;=(Assumptions!$C17*12),$AI50/(Assumptions!$C17*12),0)+IF((CA$5-$AJ$5)&lt;=(Assumptions!$C17*12),$AJ50/(Assumptions!$C17*12),0)+IF((CA$5-$AK$5)&lt;=(Assumptions!$C17*12),$AK50/(Assumptions!$C17*12),0)+IF((CA$5-$AL$5)&lt;=(Assumptions!$C17*12),$AL50/(Assumptions!$C17*12),0)+IF((CA$5-$AM$5)&lt;=(Assumptions!$C17*12),$AM50/(Assumptions!$C17*12),0)+IF((CA$5-$AN$5)&lt;=(Assumptions!$C17*12),$AN50/(Assumptions!$C17*12),0)+IF((CA$5-$AO$5)&lt;=(Assumptions!$C17*12),$AO50/(Assumptions!$C17*12),0)+IF((CA$5-$AP$5)&lt;=(Assumptions!$C17*12),$AP50/(Assumptions!$C17*12),0)+IF((CA$5-$AQ$5)&lt;=(Assumptions!$C17*12),$AQ50/(Assumptions!$C17*12),0)+IF((CA$5-$AR$5)&lt;=(Assumptions!$C17*12),$AR50/(Assumptions!$C17*12),0)+IF((CA$5-$AS$5)&lt;=(Assumptions!$C17*12),$AS50/(Assumptions!$C17*12),0)+IF((CA$5-$AT$5)&lt;=(Assumptions!$C17*12),$AT50/(Assumptions!$C17*12),0)+IF((CA$5-$AU$5)&lt;=(Assumptions!$C17*12),$AU50/(Assumptions!$C17*12),0)+IF((CA$5-$AV$5)&lt;=(Assumptions!$C17*12),$AV50/(Assumptions!$C17*12),0)+IF((CA$5-$AW$5)&lt;=(Assumptions!$C17*12),$AW50/(Assumptions!$C17*12),0)+IF((CA$5-$AX$5)&lt;=(Assumptions!$C17*12),$AX50/(Assumptions!$C17*12),0)+IF((CA$5-$AY$5)&lt;=(Assumptions!$C17*12),$AY50/(Assumptions!$C17*12),0)+IF((CA$5-$AZ$5)&lt;=(Assumptions!$C17*12),$AZ50/(Assumptions!$C17*12),0)+IF((CA$5-$BA$5)&lt;=(Assumptions!$C17*12),$BA50/(Assumptions!$C17*12),0)+IF((CA$5-$BB$5)&lt;=(Assumptions!$C17*12),$BB50/(Assumptions!$C17*12),0)+IF((CA$5-$BC$5)&lt;=(Assumptions!$C17*12),$BC50/(Assumptions!$C17*12),0)+IF((CA$5-$BD$5)&lt;=(Assumptions!$C17*12),$BD50/(Assumptions!$C17*12),0)+IF((CA$5-$BE$5)&lt;=(Assumptions!$C17*12),$BE50/(Assumptions!$C17*12),0)+IF((CA$5-$BF$5)&lt;=(Assumptions!$C17*12),$BF50/(Assumptions!$C17*12),0)+IF((CA$5-$BG$5)&lt;=(Assumptions!$C17*12),$BG50/(Assumptions!$C17*12),0)+IF((CA$5-$BH$5)&lt;=(Assumptions!$C17*12),$BH50/(Assumptions!$C17*12),0)+IF((CA$5-$BI$5)&lt;=(Assumptions!$C17*12),$BI50/(Assumptions!$C17*12),0)+IF((CA$5-$BJ$5)&lt;=(Assumptions!$C17*12),$BJ50/(Assumptions!$C17*12),0)+IF((CA$5-$BK$5)&lt;=(Assumptions!$C17*12),$BK50/(Assumptions!$C17*12),0)+IF((CA$5-$BL$5)&lt;=(Assumptions!$C17*12),$BL50/(Assumptions!$C17*12),0)+IF((CA$5-$BM$5)&lt;=(Assumptions!$C17*12),$BM50/(Assumptions!$C17*12),0)+IF((CA$5-$BN$5)&lt;=(Assumptions!$C17*12),$BN50/(Assumptions!$C17*12),0)+IF((CA$5-$BO$5)&lt;=(Assumptions!$C17*12),$BO50/(Assumptions!$C17*12),0)+IF((CA$5-$BP$5)&lt;=(Assumptions!$C17*12),$BP50/(Assumptions!$C17*12),0)+IF((CA$5-$BQ$5)&lt;=(Assumptions!$C17*12),$BQ50/(Assumptions!$C17*12),0)+IF((CA$5-$BR$5)&lt;=(Assumptions!$C17*12),$BR50/(Assumptions!$C17*12),0)+IF((CA$5-$BS$5)&lt;=(Assumptions!$C17*12),$BS50/(Assumptions!$C17*12),0)+IF((CA$5-$BT$5)&lt;=(Assumptions!$C17*12),$BT50/(Assumptions!$C17*12),0)+IF((CA$5-$BU$5)&lt;=(Assumptions!$C17*12),$BU50/(Assumptions!$C17*12),0)+IF((CA$5-$BV$5)&lt;=(Assumptions!$C17*12),$BV50/(Assumptions!$C17*12),0)+IF((CA$5-$BW$5)&lt;=(Assumptions!$C17*12),$BW50/(Assumptions!$C17*12),0)+IF((CA$5-$BX$5)&lt;=(Assumptions!$C17*12),$BX50/(Assumptions!$C17*12),0)+IF((CA$5-$BY$5)&lt;=(Assumptions!$C17*12),$BY50/(Assumptions!$C17*12),0)+IF((CA$5-$BZ$5)&lt;=(Assumptions!$C17*12),$BZ50/(Assumptions!$C17*12),0)</f>
        <v>0</v>
      </c>
      <c r="CB62" s="555">
        <f>IF((CB$5-$D$5)&lt;=(Assumptions!$C17*12),$D50/(Assumptions!$C17*12),0)+IF((CB$5-$E$5)&lt;=(Assumptions!$C17*12),$E50/(Assumptions!$C17*12),0)+IF((CB$5-$F$5)&lt;=(Assumptions!$C17*12),$F50/(Assumptions!$C17*12),0)+IF((CB$5-$G$5)&lt;=(Assumptions!$C17*12),$G50/(Assumptions!$C17*12),0)+IF((CB$5-$H$5)&lt;=(Assumptions!$C17*12),$H50/(Assumptions!$C17*12),0)+IF((CB$5-$I$5)&lt;=(Assumptions!$C17*12),$I50/(Assumptions!$C17*12),0)+IF((CB$5-$J$5)&lt;=(Assumptions!$C17*12),$J50/(Assumptions!$C17*12),0)+IF((CB$5-$K$5)&lt;=(Assumptions!$C17*12),$K50/(Assumptions!$C17*12),0)+IF((CB$5-$L$5)&lt;=(Assumptions!$C17*12),$L50/(Assumptions!$C17*12),0)+IF((CB$5-$M$5)&lt;=(Assumptions!$C17*12),$M50/(Assumptions!$C17*12),0)+IF((CB$5-$N$5)&lt;=(Assumptions!$C17*12),$N50/(Assumptions!$C17*12),0)+IF((CB$5-$O$5)&lt;=(Assumptions!$C17*12),$O50/(Assumptions!$C17*12),0)+IF((CB$5-$P$5)&lt;=(Assumptions!$C17*12),$P50/(Assumptions!$C17*12),0)+IF((CB$5-$Q$5)&lt;=(Assumptions!$C17*12),$Q50/(Assumptions!$C17*12),0)+IF((CB$5-$R$5)&lt;=(Assumptions!$C17*12),$R50/(Assumptions!$C17*12),0)+IF((CB$5-$S$5)&lt;=(Assumptions!$C17*12),$S50/(Assumptions!$C17*12),0)+IF((CB$5-$T$5)&lt;=(Assumptions!$C17*12),$T50/(Assumptions!$C17*12),0)+IF((CB$5-$U$5)&lt;=(Assumptions!$C17*12),$U50/(Assumptions!$C17*12),0)+IF((CB$5-$V$5)&lt;=(Assumptions!$C17*12),$V50/(Assumptions!$C17*12),0)+IF((CB$5-$W$5)&lt;=(Assumptions!$C17*12),$W50/(Assumptions!$C17*12),0)+IF((CB$5-$X$5)&lt;=(Assumptions!$C17*12),$X50/(Assumptions!$C17*12),0)+IF((CB$5-$Y$5)&lt;=(Assumptions!$C17*12),$Y50/(Assumptions!$C17*12),0)+IF((CB$5-$Z$5)&lt;=(Assumptions!$C17*12),$Z50/(Assumptions!$C17*12),0)+IF((CB$5-$AA$5)&lt;=(Assumptions!$C17*12),$AA50/(Assumptions!$C17*12),0)+IF((CB$5-$AB$5)&lt;=(Assumptions!$C17*12),$AB50/(Assumptions!$C17*12),0)+IF((CB$5-$AC$5)&lt;=(Assumptions!$C17*12),$AC50/(Assumptions!$C17*12),0)+IF((CB$5-$AD$5)&lt;=(Assumptions!$C17*12),$AD50/(Assumptions!$C17*12),0)+IF((CB$5-$AE$5)&lt;=(Assumptions!$C17*12),$AE50/(Assumptions!$C17*12),0)+IF((CB$5-$AF$5)&lt;=(Assumptions!$C17*12),$AF50/(Assumptions!$C17*12),0)+IF((CB$5-$AG$5)&lt;=(Assumptions!$C17*12),$AG50/(Assumptions!$C17*12),0)+IF((CB$5-$AH$5)&lt;=(Assumptions!$C17*12),$AH50/(Assumptions!$C17*12),0)+IF((CB$5-$AI$5)&lt;=(Assumptions!$C17*12),$AI50/(Assumptions!$C17*12),0)+IF((CB$5-$AJ$5)&lt;=(Assumptions!$C17*12),$AJ50/(Assumptions!$C17*12),0)+IF((CB$5-$AK$5)&lt;=(Assumptions!$C17*12),$AK50/(Assumptions!$C17*12),0)+IF((CB$5-$AL$5)&lt;=(Assumptions!$C17*12),$AL50/(Assumptions!$C17*12),0)+IF((CB$5-$AM$5)&lt;=(Assumptions!$C17*12),$AM50/(Assumptions!$C17*12),0)+IF((CB$5-$AN$5)&lt;=(Assumptions!$C17*12),$AN50/(Assumptions!$C17*12),0)+IF((CB$5-$AO$5)&lt;=(Assumptions!$C17*12),$AO50/(Assumptions!$C17*12),0)+IF((CB$5-$AP$5)&lt;=(Assumptions!$C17*12),$AP50/(Assumptions!$C17*12),0)+IF((CB$5-$AQ$5)&lt;=(Assumptions!$C17*12),$AQ50/(Assumptions!$C17*12),0)+IF((CB$5-$AR$5)&lt;=(Assumptions!$C17*12),$AR50/(Assumptions!$C17*12),0)+IF((CB$5-$AS$5)&lt;=(Assumptions!$C17*12),$AS50/(Assumptions!$C17*12),0)+IF((CB$5-$AT$5)&lt;=(Assumptions!$C17*12),$AT50/(Assumptions!$C17*12),0)+IF((CB$5-$AU$5)&lt;=(Assumptions!$C17*12),$AU50/(Assumptions!$C17*12),0)+IF((CB$5-$AV$5)&lt;=(Assumptions!$C17*12),$AV50/(Assumptions!$C17*12),0)+IF((CB$5-$AW$5)&lt;=(Assumptions!$C17*12),$AW50/(Assumptions!$C17*12),0)+IF((CB$5-$AX$5)&lt;=(Assumptions!$C17*12),$AX50/(Assumptions!$C17*12),0)+IF((CB$5-$AY$5)&lt;=(Assumptions!$C17*12),$AY50/(Assumptions!$C17*12),0)+IF((CB$5-$AZ$5)&lt;=(Assumptions!$C17*12),$AZ50/(Assumptions!$C17*12),0)+IF((CB$5-$BA$5)&lt;=(Assumptions!$C17*12),$BA50/(Assumptions!$C17*12),0)+IF((CB$5-$BB$5)&lt;=(Assumptions!$C17*12),$BB50/(Assumptions!$C17*12),0)+IF((CB$5-$BC$5)&lt;=(Assumptions!$C17*12),$BC50/(Assumptions!$C17*12),0)+IF((CB$5-$BD$5)&lt;=(Assumptions!$C17*12),$BD50/(Assumptions!$C17*12),0)+IF((CB$5-$BE$5)&lt;=(Assumptions!$C17*12),$BE50/(Assumptions!$C17*12),0)+IF((CB$5-$BF$5)&lt;=(Assumptions!$C17*12),$BF50/(Assumptions!$C17*12),0)+IF((CB$5-$BG$5)&lt;=(Assumptions!$C17*12),$BG50/(Assumptions!$C17*12),0)+IF((CB$5-$BH$5)&lt;=(Assumptions!$C17*12),$BH50/(Assumptions!$C17*12),0)+IF((CB$5-$BI$5)&lt;=(Assumptions!$C17*12),$BI50/(Assumptions!$C17*12),0)+IF((CB$5-$BJ$5)&lt;=(Assumptions!$C17*12),$BJ50/(Assumptions!$C17*12),0)+IF((CB$5-$BK$5)&lt;=(Assumptions!$C17*12),$BK50/(Assumptions!$C17*12),0)+IF((CB$5-$BL$5)&lt;=(Assumptions!$C17*12),$BL50/(Assumptions!$C17*12),0)+IF((CB$5-$BM$5)&lt;=(Assumptions!$C17*12),$BM50/(Assumptions!$C17*12),0)+IF((CB$5-$BN$5)&lt;=(Assumptions!$C17*12),$BN50/(Assumptions!$C17*12),0)+IF((CB$5-$BO$5)&lt;=(Assumptions!$C17*12),$BO50/(Assumptions!$C17*12),0)+IF((CB$5-$BP$5)&lt;=(Assumptions!$C17*12),$BP50/(Assumptions!$C17*12),0)+IF((CB$5-$BQ$5)&lt;=(Assumptions!$C17*12),$BQ50/(Assumptions!$C17*12),0)+IF((CB$5-$BR$5)&lt;=(Assumptions!$C17*12),$BR50/(Assumptions!$C17*12),0)+IF((CB$5-$BS$5)&lt;=(Assumptions!$C17*12),$BS50/(Assumptions!$C17*12),0)+IF((CB$5-$BT$5)&lt;=(Assumptions!$C17*12),$BT50/(Assumptions!$C17*12),0)+IF((CB$5-$BU$5)&lt;=(Assumptions!$C17*12),$BU50/(Assumptions!$C17*12),0)+IF((CB$5-$BV$5)&lt;=(Assumptions!$C17*12),$BV50/(Assumptions!$C17*12),0)+IF((CB$5-$BW$5)&lt;=(Assumptions!$C17*12),$BW50/(Assumptions!$C17*12),0)+IF((CB$5-$BX$5)&lt;=(Assumptions!$C17*12),$BX50/(Assumptions!$C17*12),0)+IF((CB$5-$BY$5)&lt;=(Assumptions!$C17*12),$BY50/(Assumptions!$C17*12),0)+IF((CB$5-$BZ$5)&lt;=(Assumptions!$C17*12),$BZ50/(Assumptions!$C17*12),0)+IF((CB$5-$CA$5)&lt;=(Assumptions!$C17*12),$CA50/(Assumptions!$C17*12),0)</f>
        <v>0</v>
      </c>
      <c r="CC62" s="555">
        <f>IF((CC$5-$D$5)&lt;=(Assumptions!$C17*12),$D50/(Assumptions!$C17*12),0)+IF((CC$5-$E$5)&lt;=(Assumptions!$C17*12),$E50/(Assumptions!$C17*12),0)+IF((CC$5-$F$5)&lt;=(Assumptions!$C17*12),$F50/(Assumptions!$C17*12),0)+IF((CC$5-$G$5)&lt;=(Assumptions!$C17*12),$G50/(Assumptions!$C17*12),0)+IF((CC$5-$H$5)&lt;=(Assumptions!$C17*12),$H50/(Assumptions!$C17*12),0)+IF((CC$5-$I$5)&lt;=(Assumptions!$C17*12),$I50/(Assumptions!$C17*12),0)+IF((CC$5-$J$5)&lt;=(Assumptions!$C17*12),$J50/(Assumptions!$C17*12),0)+IF((CC$5-$K$5)&lt;=(Assumptions!$C17*12),$K50/(Assumptions!$C17*12),0)+IF((CC$5-$L$5)&lt;=(Assumptions!$C17*12),$L50/(Assumptions!$C17*12),0)+IF((CC$5-$M$5)&lt;=(Assumptions!$C17*12),$M50/(Assumptions!$C17*12),0)+IF((CC$5-$N$5)&lt;=(Assumptions!$C17*12),$N50/(Assumptions!$C17*12),0)+IF((CC$5-$O$5)&lt;=(Assumptions!$C17*12),$O50/(Assumptions!$C17*12),0)+IF((CC$5-$P$5)&lt;=(Assumptions!$C17*12),$P50/(Assumptions!$C17*12),0)+IF((CC$5-$Q$5)&lt;=(Assumptions!$C17*12),$Q50/(Assumptions!$C17*12),0)+IF((CC$5-$R$5)&lt;=(Assumptions!$C17*12),$R50/(Assumptions!$C17*12),0)+IF((CC$5-$S$5)&lt;=(Assumptions!$C17*12),$S50/(Assumptions!$C17*12),0)+IF((CC$5-$T$5)&lt;=(Assumptions!$C17*12),$T50/(Assumptions!$C17*12),0)+IF((CC$5-$U$5)&lt;=(Assumptions!$C17*12),$U50/(Assumptions!$C17*12),0)+IF((CC$5-$V$5)&lt;=(Assumptions!$C17*12),$V50/(Assumptions!$C17*12),0)+IF((CC$5-$W$5)&lt;=(Assumptions!$C17*12),$W50/(Assumptions!$C17*12),0)+IF((CC$5-$X$5)&lt;=(Assumptions!$C17*12),$X50/(Assumptions!$C17*12),0)+IF((CC$5-$Y$5)&lt;=(Assumptions!$C17*12),$Y50/(Assumptions!$C17*12),0)+IF((CC$5-$Z$5)&lt;=(Assumptions!$C17*12),$Z50/(Assumptions!$C17*12),0)+IF((CC$5-$AA$5)&lt;=(Assumptions!$C17*12),$AA50/(Assumptions!$C17*12),0)+IF((CC$5-$AB$5)&lt;=(Assumptions!$C17*12),$AB50/(Assumptions!$C17*12),0)+IF((CC$5-$AC$5)&lt;=(Assumptions!$C17*12),$AC50/(Assumptions!$C17*12),0)+IF((CC$5-$AD$5)&lt;=(Assumptions!$C17*12),$AD50/(Assumptions!$C17*12),0)+IF((CC$5-$AE$5)&lt;=(Assumptions!$C17*12),$AE50/(Assumptions!$C17*12),0)+IF((CC$5-$AF$5)&lt;=(Assumptions!$C17*12),$AF50/(Assumptions!$C17*12),0)+IF((CC$5-$AG$5)&lt;=(Assumptions!$C17*12),$AG50/(Assumptions!$C17*12),0)+IF((CC$5-$AH$5)&lt;=(Assumptions!$C17*12),$AH50/(Assumptions!$C17*12),0)+IF((CC$5-$AI$5)&lt;=(Assumptions!$C17*12),$AI50/(Assumptions!$C17*12),0)+IF((CC$5-$AJ$5)&lt;=(Assumptions!$C17*12),$AJ50/(Assumptions!$C17*12),0)+IF((CC$5-$AK$5)&lt;=(Assumptions!$C17*12),$AK50/(Assumptions!$C17*12),0)+IF((CC$5-$AL$5)&lt;=(Assumptions!$C17*12),$AL50/(Assumptions!$C17*12),0)+IF((CC$5-$AM$5)&lt;=(Assumptions!$C17*12),$AM50/(Assumptions!$C17*12),0)+IF((CC$5-$AN$5)&lt;=(Assumptions!$C17*12),$AN50/(Assumptions!$C17*12),0)+IF((CC$5-$AO$5)&lt;=(Assumptions!$C17*12),$AO50/(Assumptions!$C17*12),0)+IF((CC$5-$AP$5)&lt;=(Assumptions!$C17*12),$AP50/(Assumptions!$C17*12),0)+IF((CC$5-$AQ$5)&lt;=(Assumptions!$C17*12),$AQ50/(Assumptions!$C17*12),0)+IF((CC$5-$AR$5)&lt;=(Assumptions!$C17*12),$AR50/(Assumptions!$C17*12),0)+IF((CC$5-$AS$5)&lt;=(Assumptions!$C17*12),$AS50/(Assumptions!$C17*12),0)+IF((CC$5-$AT$5)&lt;=(Assumptions!$C17*12),$AT50/(Assumptions!$C17*12),0)+IF((CC$5-$AU$5)&lt;=(Assumptions!$C17*12),$AU50/(Assumptions!$C17*12),0)+IF((CC$5-$AV$5)&lt;=(Assumptions!$C17*12),$AV50/(Assumptions!$C17*12),0)+IF((CC$5-$AW$5)&lt;=(Assumptions!$C17*12),$AW50/(Assumptions!$C17*12),0)+IF((CC$5-$AX$5)&lt;=(Assumptions!$C17*12),$AX50/(Assumptions!$C17*12),0)+IF((CC$5-$AY$5)&lt;=(Assumptions!$C17*12),$AY50/(Assumptions!$C17*12),0)+IF((CC$5-$AZ$5)&lt;=(Assumptions!$C17*12),$AZ50/(Assumptions!$C17*12),0)+IF((CC$5-$BA$5)&lt;=(Assumptions!$C17*12),$BA50/(Assumptions!$C17*12),0)+IF((CC$5-$BB$5)&lt;=(Assumptions!$C17*12),$BB50/(Assumptions!$C17*12),0)+IF((CC$5-$BC$5)&lt;=(Assumptions!$C17*12),$BC50/(Assumptions!$C17*12),0)+IF((CC$5-$BD$5)&lt;=(Assumptions!$C17*12),$BD50/(Assumptions!$C17*12),0)+IF((CC$5-$BE$5)&lt;=(Assumptions!$C17*12),$BE50/(Assumptions!$C17*12),0)+IF((CC$5-$BF$5)&lt;=(Assumptions!$C17*12),$BF50/(Assumptions!$C17*12),0)+IF((CC$5-$BG$5)&lt;=(Assumptions!$C17*12),$BG50/(Assumptions!$C17*12),0)+IF((CC$5-$BH$5)&lt;=(Assumptions!$C17*12),$BH50/(Assumptions!$C17*12),0)+IF((CC$5-$BI$5)&lt;=(Assumptions!$C17*12),$BI50/(Assumptions!$C17*12),0)+IF((CC$5-$BJ$5)&lt;=(Assumptions!$C17*12),$BJ50/(Assumptions!$C17*12),0)+IF((CC$5-$BK$5)&lt;=(Assumptions!$C17*12),$BK50/(Assumptions!$C17*12),0)+IF((CC$5-$BL$5)&lt;=(Assumptions!$C17*12),$BL50/(Assumptions!$C17*12),0)+IF((CC$5-$BM$5)&lt;=(Assumptions!$C17*12),$BM50/(Assumptions!$C17*12),0)+IF((CC$5-$BN$5)&lt;=(Assumptions!$C17*12),$BN50/(Assumptions!$C17*12),0)+IF((CC$5-$BO$5)&lt;=(Assumptions!$C17*12),$BO50/(Assumptions!$C17*12),0)+IF((CC$5-$BP$5)&lt;=(Assumptions!$C17*12),$BP50/(Assumptions!$C17*12),0)+IF((CC$5-$BQ$5)&lt;=(Assumptions!$C17*12),$BQ50/(Assumptions!$C17*12),0)+IF((CC$5-$BR$5)&lt;=(Assumptions!$C17*12),$BR50/(Assumptions!$C17*12),0)+IF((CC$5-$BS$5)&lt;=(Assumptions!$C17*12),$BS50/(Assumptions!$C17*12),0)+IF((CC$5-$BT$5)&lt;=(Assumptions!$C17*12),$BT50/(Assumptions!$C17*12),0)+IF((CC$5-$BU$5)&lt;=(Assumptions!$C17*12),$BU50/(Assumptions!$C17*12),0)+IF((CC$5-$BV$5)&lt;=(Assumptions!$C17*12),$BV50/(Assumptions!$C17*12),0)+IF((CC$5-$BW$5)&lt;=(Assumptions!$C17*12),$BW50/(Assumptions!$C17*12),0)+IF((CC$5-$BX$5)&lt;=(Assumptions!$C17*12),$BX50/(Assumptions!$C17*12),0)+IF((CC$5-$BY$5)&lt;=(Assumptions!$C17*12),$BY50/(Assumptions!$C17*12),0)+IF((CC$5-$BZ$5)&lt;=(Assumptions!$C17*12),$BZ50/(Assumptions!$C17*12),0)+IF((CC$5-$CA$5)&lt;=(Assumptions!$C17*12),$CA50/(Assumptions!$C17*12),0)+IF((CC$5-$CB$5)&lt;=(Assumptions!$C17*12),$CB50/(Assumptions!$C17*12),0)</f>
        <v>0</v>
      </c>
      <c r="CD62" s="555">
        <f>IF((CD$5-$D$5)&lt;=(Assumptions!$C17*12),$D50/(Assumptions!$C17*12),0)+IF((CD$5-$E$5)&lt;=(Assumptions!$C17*12),$E50/(Assumptions!$C17*12),0)+IF((CD$5-$F$5)&lt;=(Assumptions!$C17*12),$F50/(Assumptions!$C17*12),0)+IF((CD$5-$G$5)&lt;=(Assumptions!$C17*12),$G50/(Assumptions!$C17*12),0)+IF((CD$5-$H$5)&lt;=(Assumptions!$C17*12),$H50/(Assumptions!$C17*12),0)+IF((CD$5-$I$5)&lt;=(Assumptions!$C17*12),$I50/(Assumptions!$C17*12),0)+IF((CD$5-$J$5)&lt;=(Assumptions!$C17*12),$J50/(Assumptions!$C17*12),0)+IF((CD$5-$K$5)&lt;=(Assumptions!$C17*12),$K50/(Assumptions!$C17*12),0)+IF((CD$5-$L$5)&lt;=(Assumptions!$C17*12),$L50/(Assumptions!$C17*12),0)+IF((CD$5-$M$5)&lt;=(Assumptions!$C17*12),$M50/(Assumptions!$C17*12),0)+IF((CD$5-$N$5)&lt;=(Assumptions!$C17*12),$N50/(Assumptions!$C17*12),0)+IF((CD$5-$O$5)&lt;=(Assumptions!$C17*12),$O50/(Assumptions!$C17*12),0)+IF((CD$5-$P$5)&lt;=(Assumptions!$C17*12),$P50/(Assumptions!$C17*12),0)+IF((CD$5-$Q$5)&lt;=(Assumptions!$C17*12),$Q50/(Assumptions!$C17*12),0)+IF((CD$5-$R$5)&lt;=(Assumptions!$C17*12),$R50/(Assumptions!$C17*12),0)+IF((CD$5-$S$5)&lt;=(Assumptions!$C17*12),$S50/(Assumptions!$C17*12),0)+IF((CD$5-$T$5)&lt;=(Assumptions!$C17*12),$T50/(Assumptions!$C17*12),0)+IF((CD$5-$U$5)&lt;=(Assumptions!$C17*12),$U50/(Assumptions!$C17*12),0)+IF((CD$5-$V$5)&lt;=(Assumptions!$C17*12),$V50/(Assumptions!$C17*12),0)+IF((CD$5-$W$5)&lt;=(Assumptions!$C17*12),$W50/(Assumptions!$C17*12),0)+IF((CD$5-$X$5)&lt;=(Assumptions!$C17*12),$X50/(Assumptions!$C17*12),0)+IF((CD$5-$Y$5)&lt;=(Assumptions!$C17*12),$Y50/(Assumptions!$C17*12),0)+IF((CD$5-$Z$5)&lt;=(Assumptions!$C17*12),$Z50/(Assumptions!$C17*12),0)+IF((CD$5-$AA$5)&lt;=(Assumptions!$C17*12),$AA50/(Assumptions!$C17*12),0)+IF((CD$5-$AB$5)&lt;=(Assumptions!$C17*12),$AB50/(Assumptions!$C17*12),0)+IF((CD$5-$AC$5)&lt;=(Assumptions!$C17*12),$AC50/(Assumptions!$C17*12),0)+IF((CD$5-$AD$5)&lt;=(Assumptions!$C17*12),$AD50/(Assumptions!$C17*12),0)+IF((CD$5-$AE$5)&lt;=(Assumptions!$C17*12),$AE50/(Assumptions!$C17*12),0)+IF((CD$5-$AF$5)&lt;=(Assumptions!$C17*12),$AF50/(Assumptions!$C17*12),0)+IF((CD$5-$AG$5)&lt;=(Assumptions!$C17*12),$AG50/(Assumptions!$C17*12),0)+IF((CD$5-$AH$5)&lt;=(Assumptions!$C17*12),$AH50/(Assumptions!$C17*12),0)+IF((CD$5-$AI$5)&lt;=(Assumptions!$C17*12),$AI50/(Assumptions!$C17*12),0)+IF((CD$5-$AJ$5)&lt;=(Assumptions!$C17*12),$AJ50/(Assumptions!$C17*12),0)+IF((CD$5-$AK$5)&lt;=(Assumptions!$C17*12),$AK50/(Assumptions!$C17*12),0)+IF((CD$5-$AL$5)&lt;=(Assumptions!$C17*12),$AL50/(Assumptions!$C17*12),0)+IF((CD$5-$AM$5)&lt;=(Assumptions!$C17*12),$AM50/(Assumptions!$C17*12),0)+IF((CD$5-$AN$5)&lt;=(Assumptions!$C17*12),$AN50/(Assumptions!$C17*12),0)+IF((CD$5-$AO$5)&lt;=(Assumptions!$C17*12),$AO50/(Assumptions!$C17*12),0)+IF((CD$5-$AP$5)&lt;=(Assumptions!$C17*12),$AP50/(Assumptions!$C17*12),0)+IF((CD$5-$AQ$5)&lt;=(Assumptions!$C17*12),$AQ50/(Assumptions!$C17*12),0)+IF((CD$5-$AR$5)&lt;=(Assumptions!$C17*12),$AR50/(Assumptions!$C17*12),0)+IF((CD$5-$AS$5)&lt;=(Assumptions!$C17*12),$AS50/(Assumptions!$C17*12),0)+IF((CD$5-$AT$5)&lt;=(Assumptions!$C17*12),$AT50/(Assumptions!$C17*12),0)+IF((CD$5-$AU$5)&lt;=(Assumptions!$C17*12),$AU50/(Assumptions!$C17*12),0)+IF((CD$5-$AV$5)&lt;=(Assumptions!$C17*12),$AV50/(Assumptions!$C17*12),0)+IF((CD$5-$AW$5)&lt;=(Assumptions!$C17*12),$AW50/(Assumptions!$C17*12),0)+IF((CD$5-$AX$5)&lt;=(Assumptions!$C17*12),$AX50/(Assumptions!$C17*12),0)+IF((CD$5-$AY$5)&lt;=(Assumptions!$C17*12),$AY50/(Assumptions!$C17*12),0)+IF((CD$5-$AZ$5)&lt;=(Assumptions!$C17*12),$AZ50/(Assumptions!$C17*12),0)+IF((CD$5-$BA$5)&lt;=(Assumptions!$C17*12),$BA50/(Assumptions!$C17*12),0)+IF((CD$5-$BB$5)&lt;=(Assumptions!$C17*12),$BB50/(Assumptions!$C17*12),0)+IF((CD$5-$BC$5)&lt;=(Assumptions!$C17*12),$BC50/(Assumptions!$C17*12),0)+IF((CD$5-$BD$5)&lt;=(Assumptions!$C17*12),$BD50/(Assumptions!$C17*12),0)+IF((CD$5-$BE$5)&lt;=(Assumptions!$C17*12),$BE50/(Assumptions!$C17*12),0)+IF((CD$5-$BF$5)&lt;=(Assumptions!$C17*12),$BF50/(Assumptions!$C17*12),0)+IF((CD$5-$BG$5)&lt;=(Assumptions!$C17*12),$BG50/(Assumptions!$C17*12),0)+IF((CD$5-$BH$5)&lt;=(Assumptions!$C17*12),$BH50/(Assumptions!$C17*12),0)+IF((CD$5-$BI$5)&lt;=(Assumptions!$C17*12),$BI50/(Assumptions!$C17*12),0)+IF((CD$5-$BJ$5)&lt;=(Assumptions!$C17*12),$BJ50/(Assumptions!$C17*12),0)+IF((CD$5-$BK$5)&lt;=(Assumptions!$C17*12),$BK50/(Assumptions!$C17*12),0)+IF((CD$5-$BL$5)&lt;=(Assumptions!$C17*12),$BL50/(Assumptions!$C17*12),0)+IF((CD$5-$BM$5)&lt;=(Assumptions!$C17*12),$BM50/(Assumptions!$C17*12),0)+IF((CD$5-$BN$5)&lt;=(Assumptions!$C17*12),$BN50/(Assumptions!$C17*12),0)+IF((CD$5-$BO$5)&lt;=(Assumptions!$C17*12),$BO50/(Assumptions!$C17*12),0)+IF((CD$5-$BP$5)&lt;=(Assumptions!$C17*12),$BP50/(Assumptions!$C17*12),0)+IF((CD$5-$BQ$5)&lt;=(Assumptions!$C17*12),$BQ50/(Assumptions!$C17*12),0)+IF((CD$5-$BR$5)&lt;=(Assumptions!$C17*12),$BR50/(Assumptions!$C17*12),0)+IF((CD$5-$BS$5)&lt;=(Assumptions!$C17*12),$BS50/(Assumptions!$C17*12),0)+IF((CD$5-$BT$5)&lt;=(Assumptions!$C17*12),$BT50/(Assumptions!$C17*12),0)+IF((CD$5-$BU$5)&lt;=(Assumptions!$C17*12),$BU50/(Assumptions!$C17*12),0)+IF((CD$5-$BV$5)&lt;=(Assumptions!$C17*12),$BV50/(Assumptions!$C17*12),0)+IF((CD$5-$BW$5)&lt;=(Assumptions!$C17*12),$BW50/(Assumptions!$C17*12),0)+IF((CD$5-$BX$5)&lt;=(Assumptions!$C17*12),$BX50/(Assumptions!$C17*12),0)+IF((CD$5-$BY$5)&lt;=(Assumptions!$C17*12),$BY50/(Assumptions!$C17*12),0)+IF((CD$5-$BZ$5)&lt;=(Assumptions!$C17*12),$BZ50/(Assumptions!$C17*12),0)+IF((CD$5-$CA$5)&lt;=(Assumptions!$C17*12),$CA50/(Assumptions!$C17*12),0)+IF((CD$5-$CB$5)&lt;=(Assumptions!$C17*12),$CB50/(Assumptions!$C17*12),0)+IF((CD$5-$CC$5)&lt;=(Assumptions!$C17*12),$CC50/(Assumptions!$C17*12),0)</f>
        <v>0</v>
      </c>
      <c r="CE62" s="555">
        <f>IF((CE$5-$D$5)&lt;=(Assumptions!$C17*12),$D50/(Assumptions!$C17*12),0)+IF((CE$5-$E$5)&lt;=(Assumptions!$C17*12),$E50/(Assumptions!$C17*12),0)+IF((CE$5-$F$5)&lt;=(Assumptions!$C17*12),$F50/(Assumptions!$C17*12),0)+IF((CE$5-$G$5)&lt;=(Assumptions!$C17*12),$G50/(Assumptions!$C17*12),0)+IF((CE$5-$H$5)&lt;=(Assumptions!$C17*12),$H50/(Assumptions!$C17*12),0)+IF((CE$5-$I$5)&lt;=(Assumptions!$C17*12),$I50/(Assumptions!$C17*12),0)+IF((CE$5-$J$5)&lt;=(Assumptions!$C17*12),$J50/(Assumptions!$C17*12),0)+IF((CE$5-$K$5)&lt;=(Assumptions!$C17*12),$K50/(Assumptions!$C17*12),0)+IF((CE$5-$L$5)&lt;=(Assumptions!$C17*12),$L50/(Assumptions!$C17*12),0)+IF((CE$5-$M$5)&lt;=(Assumptions!$C17*12),$M50/(Assumptions!$C17*12),0)+IF((CE$5-$N$5)&lt;=(Assumptions!$C17*12),$N50/(Assumptions!$C17*12),0)+IF((CE$5-$O$5)&lt;=(Assumptions!$C17*12),$O50/(Assumptions!$C17*12),0)+IF((CE$5-$P$5)&lt;=(Assumptions!$C17*12),$P50/(Assumptions!$C17*12),0)+IF((CE$5-$Q$5)&lt;=(Assumptions!$C17*12),$Q50/(Assumptions!$C17*12),0)+IF((CE$5-$R$5)&lt;=(Assumptions!$C17*12),$R50/(Assumptions!$C17*12),0)+IF((CE$5-$S$5)&lt;=(Assumptions!$C17*12),$S50/(Assumptions!$C17*12),0)+IF((CE$5-$T$5)&lt;=(Assumptions!$C17*12),$T50/(Assumptions!$C17*12),0)+IF((CE$5-$U$5)&lt;=(Assumptions!$C17*12),$U50/(Assumptions!$C17*12),0)+IF((CE$5-$V$5)&lt;=(Assumptions!$C17*12),$V50/(Assumptions!$C17*12),0)+IF((CE$5-$W$5)&lt;=(Assumptions!$C17*12),$W50/(Assumptions!$C17*12),0)+IF((CE$5-$X$5)&lt;=(Assumptions!$C17*12),$X50/(Assumptions!$C17*12),0)+IF((CE$5-$Y$5)&lt;=(Assumptions!$C17*12),$Y50/(Assumptions!$C17*12),0)+IF((CE$5-$Z$5)&lt;=(Assumptions!$C17*12),$Z50/(Assumptions!$C17*12),0)+IF((CE$5-$AA$5)&lt;=(Assumptions!$C17*12),$AA50/(Assumptions!$C17*12),0)+IF((CE$5-$AB$5)&lt;=(Assumptions!$C17*12),$AB50/(Assumptions!$C17*12),0)+IF((CE$5-$AC$5)&lt;=(Assumptions!$C17*12),$AC50/(Assumptions!$C17*12),0)+IF((CE$5-$AD$5)&lt;=(Assumptions!$C17*12),$AD50/(Assumptions!$C17*12),0)+IF((CE$5-$AE$5)&lt;=(Assumptions!$C17*12),$AE50/(Assumptions!$C17*12),0)+IF((CE$5-$AF$5)&lt;=(Assumptions!$C17*12),$AF50/(Assumptions!$C17*12),0)+IF((CE$5-$AG$5)&lt;=(Assumptions!$C17*12),$AG50/(Assumptions!$C17*12),0)+IF((CE$5-$AH$5)&lt;=(Assumptions!$C17*12),$AH50/(Assumptions!$C17*12),0)+IF((CE$5-$AI$5)&lt;=(Assumptions!$C17*12),$AI50/(Assumptions!$C17*12),0)+IF((CE$5-$AJ$5)&lt;=(Assumptions!$C17*12),$AJ50/(Assumptions!$C17*12),0)+IF((CE$5-$AK$5)&lt;=(Assumptions!$C17*12),$AK50/(Assumptions!$C17*12),0)+IF((CE$5-$AL$5)&lt;=(Assumptions!$C17*12),$AL50/(Assumptions!$C17*12),0)+IF((CE$5-$AM$5)&lt;=(Assumptions!$C17*12),$AM50/(Assumptions!$C17*12),0)+IF((CE$5-$AN$5)&lt;=(Assumptions!$C17*12),$AN50/(Assumptions!$C17*12),0)+IF((CE$5-$AO$5)&lt;=(Assumptions!$C17*12),$AO50/(Assumptions!$C17*12),0)+IF((CE$5-$AP$5)&lt;=(Assumptions!$C17*12),$AP50/(Assumptions!$C17*12),0)+IF((CE$5-$AQ$5)&lt;=(Assumptions!$C17*12),$AQ50/(Assumptions!$C17*12),0)+IF((CE$5-$AR$5)&lt;=(Assumptions!$C17*12),$AR50/(Assumptions!$C17*12),0)+IF((CE$5-$AS$5)&lt;=(Assumptions!$C17*12),$AS50/(Assumptions!$C17*12),0)+IF((CE$5-$AT$5)&lt;=(Assumptions!$C17*12),$AT50/(Assumptions!$C17*12),0)+IF((CE$5-$AU$5)&lt;=(Assumptions!$C17*12),$AU50/(Assumptions!$C17*12),0)+IF((CE$5-$AV$5)&lt;=(Assumptions!$C17*12),$AV50/(Assumptions!$C17*12),0)+IF((CE$5-$AW$5)&lt;=(Assumptions!$C17*12),$AW50/(Assumptions!$C17*12),0)+IF((CE$5-$AX$5)&lt;=(Assumptions!$C17*12),$AX50/(Assumptions!$C17*12),0)+IF((CE$5-$AY$5)&lt;=(Assumptions!$C17*12),$AY50/(Assumptions!$C17*12),0)+IF((CE$5-$AZ$5)&lt;=(Assumptions!$C17*12),$AZ50/(Assumptions!$C17*12),0)+IF((CE$5-$BA$5)&lt;=(Assumptions!$C17*12),$BA50/(Assumptions!$C17*12),0)+IF((CE$5-$BB$5)&lt;=(Assumptions!$C17*12),$BB50/(Assumptions!$C17*12),0)+IF((CE$5-$BC$5)&lt;=(Assumptions!$C17*12),$BC50/(Assumptions!$C17*12),0)+IF((CE$5-$BD$5)&lt;=(Assumptions!$C17*12),$BD50/(Assumptions!$C17*12),0)+IF((CE$5-$BE$5)&lt;=(Assumptions!$C17*12),$BE50/(Assumptions!$C17*12),0)+IF((CE$5-$BF$5)&lt;=(Assumptions!$C17*12),$BF50/(Assumptions!$C17*12),0)+IF((CE$5-$BG$5)&lt;=(Assumptions!$C17*12),$BG50/(Assumptions!$C17*12),0)+IF((CE$5-$BH$5)&lt;=(Assumptions!$C17*12),$BH50/(Assumptions!$C17*12),0)+IF((CE$5-$BI$5)&lt;=(Assumptions!$C17*12),$BI50/(Assumptions!$C17*12),0)+IF((CE$5-$BJ$5)&lt;=(Assumptions!$C17*12),$BJ50/(Assumptions!$C17*12),0)+IF((CE$5-$BK$5)&lt;=(Assumptions!$C17*12),$BK50/(Assumptions!$C17*12),0)+IF((CE$5-$BL$5)&lt;=(Assumptions!$C17*12),$BL50/(Assumptions!$C17*12),0)+IF((CE$5-$BM$5)&lt;=(Assumptions!$C17*12),$BM50/(Assumptions!$C17*12),0)+IF((CE$5-$BN$5)&lt;=(Assumptions!$C17*12),$BN50/(Assumptions!$C17*12),0)+IF((CE$5-$BO$5)&lt;=(Assumptions!$C17*12),$BO50/(Assumptions!$C17*12),0)+IF((CE$5-$BP$5)&lt;=(Assumptions!$C17*12),$BP50/(Assumptions!$C17*12),0)+IF((CE$5-$BQ$5)&lt;=(Assumptions!$C17*12),$BQ50/(Assumptions!$C17*12),0)+IF((CE$5-$BR$5)&lt;=(Assumptions!$C17*12),$BR50/(Assumptions!$C17*12),0)+IF((CE$5-$BS$5)&lt;=(Assumptions!$C17*12),$BS50/(Assumptions!$C17*12),0)+IF((CE$5-$BT$5)&lt;=(Assumptions!$C17*12),$BT50/(Assumptions!$C17*12),0)+IF((CE$5-$BU$5)&lt;=(Assumptions!$C17*12),$BU50/(Assumptions!$C17*12),0)+IF((CE$5-$BV$5)&lt;=(Assumptions!$C17*12),$BV50/(Assumptions!$C17*12),0)+IF((CE$5-$BW$5)&lt;=(Assumptions!$C17*12),$BW50/(Assumptions!$C17*12),0)+IF((CE$5-$BX$5)&lt;=(Assumptions!$C17*12),$BX50/(Assumptions!$C17*12),0)+IF((CE$5-$BY$5)&lt;=(Assumptions!$C17*12),$BY50/(Assumptions!$C17*12),0)+IF((CE$5-$BZ$5)&lt;=(Assumptions!$C17*12),$BZ50/(Assumptions!$C17*12),0)+IF((CE$5-$CA$5)&lt;=(Assumptions!$C17*12),$CA50/(Assumptions!$C17*12),0)+IF((CE$5-$CB$5)&lt;=(Assumptions!$C17*12),$CB50/(Assumptions!$C17*12),0)+IF((CE$5-$CC$5)&lt;=(Assumptions!$C17*12),$CC50/(Assumptions!$C17*12),0)+IF((CE$5-$CD$5)&lt;=(Assumptions!$C17*12),$CD50/(Assumptions!$C17*12),0)</f>
        <v>0</v>
      </c>
      <c r="CF62" s="555">
        <f>IF((CF$5-$D$5)&lt;=(Assumptions!$C17*12),$D50/(Assumptions!$C17*12),0)+IF((CF$5-$E$5)&lt;=(Assumptions!$C17*12),$E50/(Assumptions!$C17*12),0)+IF((CF$5-$F$5)&lt;=(Assumptions!$C17*12),$F50/(Assumptions!$C17*12),0)+IF((CF$5-$G$5)&lt;=(Assumptions!$C17*12),$G50/(Assumptions!$C17*12),0)+IF((CF$5-$H$5)&lt;=(Assumptions!$C17*12),$H50/(Assumptions!$C17*12),0)+IF((CF$5-$I$5)&lt;=(Assumptions!$C17*12),$I50/(Assumptions!$C17*12),0)+IF((CF$5-$J$5)&lt;=(Assumptions!$C17*12),$J50/(Assumptions!$C17*12),0)+IF((CF$5-$K$5)&lt;=(Assumptions!$C17*12),$K50/(Assumptions!$C17*12),0)+IF((CF$5-$L$5)&lt;=(Assumptions!$C17*12),$L50/(Assumptions!$C17*12),0)+IF((CF$5-$M$5)&lt;=(Assumptions!$C17*12),$M50/(Assumptions!$C17*12),0)+IF((CF$5-$N$5)&lt;=(Assumptions!$C17*12),$N50/(Assumptions!$C17*12),0)+IF((CF$5-$O$5)&lt;=(Assumptions!$C17*12),$O50/(Assumptions!$C17*12),0)+IF((CF$5-$P$5)&lt;=(Assumptions!$C17*12),$P50/(Assumptions!$C17*12),0)+IF((CF$5-$Q$5)&lt;=(Assumptions!$C17*12),$Q50/(Assumptions!$C17*12),0)+IF((CF$5-$R$5)&lt;=(Assumptions!$C17*12),$R50/(Assumptions!$C17*12),0)+IF((CF$5-$S$5)&lt;=(Assumptions!$C17*12),$S50/(Assumptions!$C17*12),0)+IF((CF$5-$T$5)&lt;=(Assumptions!$C17*12),$T50/(Assumptions!$C17*12),0)+IF((CF$5-$U$5)&lt;=(Assumptions!$C17*12),$U50/(Assumptions!$C17*12),0)+IF((CF$5-$V$5)&lt;=(Assumptions!$C17*12),$V50/(Assumptions!$C17*12),0)+IF((CF$5-$W$5)&lt;=(Assumptions!$C17*12),$W50/(Assumptions!$C17*12),0)+IF((CF$5-$X$5)&lt;=(Assumptions!$C17*12),$X50/(Assumptions!$C17*12),0)+IF((CF$5-$Y$5)&lt;=(Assumptions!$C17*12),$Y50/(Assumptions!$C17*12),0)+IF((CF$5-$Z$5)&lt;=(Assumptions!$C17*12),$Z50/(Assumptions!$C17*12),0)+IF((CF$5-$AA$5)&lt;=(Assumptions!$C17*12),$AA50/(Assumptions!$C17*12),0)+IF((CF$5-$AB$5)&lt;=(Assumptions!$C17*12),$AB50/(Assumptions!$C17*12),0)+IF((CF$5-$AC$5)&lt;=(Assumptions!$C17*12),$AC50/(Assumptions!$C17*12),0)+IF((CF$5-$AD$5)&lt;=(Assumptions!$C17*12),$AD50/(Assumptions!$C17*12),0)+IF((CF$5-$AE$5)&lt;=(Assumptions!$C17*12),$AE50/(Assumptions!$C17*12),0)+IF((CF$5-$AF$5)&lt;=(Assumptions!$C17*12),$AF50/(Assumptions!$C17*12),0)+IF((CF$5-$AG$5)&lt;=(Assumptions!$C17*12),$AG50/(Assumptions!$C17*12),0)+IF((CF$5-$AH$5)&lt;=(Assumptions!$C17*12),$AH50/(Assumptions!$C17*12),0)+IF((CF$5-$AI$5)&lt;=(Assumptions!$C17*12),$AI50/(Assumptions!$C17*12),0)+IF((CF$5-$AJ$5)&lt;=(Assumptions!$C17*12),$AJ50/(Assumptions!$C17*12),0)+IF((CF$5-$AK$5)&lt;=(Assumptions!$C17*12),$AK50/(Assumptions!$C17*12),0)+IF((CF$5-$AL$5)&lt;=(Assumptions!$C17*12),$AL50/(Assumptions!$C17*12),0)+IF((CF$5-$AM$5)&lt;=(Assumptions!$C17*12),$AM50/(Assumptions!$C17*12),0)+IF((CF$5-$AN$5)&lt;=(Assumptions!$C17*12),$AN50/(Assumptions!$C17*12),0)+IF((CF$5-$AO$5)&lt;=(Assumptions!$C17*12),$AO50/(Assumptions!$C17*12),0)+IF((CF$5-$AP$5)&lt;=(Assumptions!$C17*12),$AP50/(Assumptions!$C17*12),0)+IF((CF$5-$AQ$5)&lt;=(Assumptions!$C17*12),$AQ50/(Assumptions!$C17*12),0)+IF((CF$5-$AR$5)&lt;=(Assumptions!$C17*12),$AR50/(Assumptions!$C17*12),0)+IF((CF$5-$AS$5)&lt;=(Assumptions!$C17*12),$AS50/(Assumptions!$C17*12),0)+IF((CF$5-$AT$5)&lt;=(Assumptions!$C17*12),$AT50/(Assumptions!$C17*12),0)+IF((CF$5-$AU$5)&lt;=(Assumptions!$C17*12),$AU50/(Assumptions!$C17*12),0)+IF((CF$5-$AV$5)&lt;=(Assumptions!$C17*12),$AV50/(Assumptions!$C17*12),0)+IF((CF$5-$AW$5)&lt;=(Assumptions!$C17*12),$AW50/(Assumptions!$C17*12),0)+IF((CF$5-$AX$5)&lt;=(Assumptions!$C17*12),$AX50/(Assumptions!$C17*12),0)+IF((CF$5-$AY$5)&lt;=(Assumptions!$C17*12),$AY50/(Assumptions!$C17*12),0)+IF((CF$5-$AZ$5)&lt;=(Assumptions!$C17*12),$AZ50/(Assumptions!$C17*12),0)+IF((CF$5-$BA$5)&lt;=(Assumptions!$C17*12),$BA50/(Assumptions!$C17*12),0)+IF((CF$5-$BB$5)&lt;=(Assumptions!$C17*12),$BB50/(Assumptions!$C17*12),0)+IF((CF$5-$BC$5)&lt;=(Assumptions!$C17*12),$BC50/(Assumptions!$C17*12),0)+IF((CF$5-$BD$5)&lt;=(Assumptions!$C17*12),$BD50/(Assumptions!$C17*12),0)+IF((CF$5-$BE$5)&lt;=(Assumptions!$C17*12),$BE50/(Assumptions!$C17*12),0)+IF((CF$5-$BF$5)&lt;=(Assumptions!$C17*12),$BF50/(Assumptions!$C17*12),0)+IF((CF$5-$BG$5)&lt;=(Assumptions!$C17*12),$BG50/(Assumptions!$C17*12),0)+IF((CF$5-$BH$5)&lt;=(Assumptions!$C17*12),$BH50/(Assumptions!$C17*12),0)+IF((CF$5-$BI$5)&lt;=(Assumptions!$C17*12),$BI50/(Assumptions!$C17*12),0)+IF((CF$5-$BJ$5)&lt;=(Assumptions!$C17*12),$BJ50/(Assumptions!$C17*12),0)+IF((CF$5-$BK$5)&lt;=(Assumptions!$C17*12),$BK50/(Assumptions!$C17*12),0)+IF((CF$5-$BL$5)&lt;=(Assumptions!$C17*12),$BL50/(Assumptions!$C17*12),0)+IF((CF$5-$BM$5)&lt;=(Assumptions!$C17*12),$BM50/(Assumptions!$C17*12),0)+IF((CF$5-$BN$5)&lt;=(Assumptions!$C17*12),$BN50/(Assumptions!$C17*12),0)+IF((CF$5-$BO$5)&lt;=(Assumptions!$C17*12),$BO50/(Assumptions!$C17*12),0)+IF((CF$5-$BP$5)&lt;=(Assumptions!$C17*12),$BP50/(Assumptions!$C17*12),0)+IF((CF$5-$BQ$5)&lt;=(Assumptions!$C17*12),$BQ50/(Assumptions!$C17*12),0)+IF((CF$5-$BR$5)&lt;=(Assumptions!$C17*12),$BR50/(Assumptions!$C17*12),0)+IF((CF$5-$BS$5)&lt;=(Assumptions!$C17*12),$BS50/(Assumptions!$C17*12),0)+IF((CF$5-$BT$5)&lt;=(Assumptions!$C17*12),$BT50/(Assumptions!$C17*12),0)+IF((CF$5-$BU$5)&lt;=(Assumptions!$C17*12),$BU50/(Assumptions!$C17*12),0)+IF((CF$5-$BV$5)&lt;=(Assumptions!$C17*12),$BV50/(Assumptions!$C17*12),0)+IF((CF$5-$BW$5)&lt;=(Assumptions!$C17*12),$BW50/(Assumptions!$C17*12),0)+IF((CF$5-$BX$5)&lt;=(Assumptions!$C17*12),$BX50/(Assumptions!$C17*12),0)+IF((CF$5-$BY$5)&lt;=(Assumptions!$C17*12),$BY50/(Assumptions!$C17*12),0)+IF((CF$5-$BZ$5)&lt;=(Assumptions!$C17*12),$BZ50/(Assumptions!$C17*12),0)+IF((CF$5-$CA$5)&lt;=(Assumptions!$C17*12),$CA50/(Assumptions!$C17*12),0)+IF((CF$5-$CB$5)&lt;=(Assumptions!$C17*12),$CB50/(Assumptions!$C17*12),0)+IF((CF$5-$CC$5)&lt;=(Assumptions!$C17*12),$CC50/(Assumptions!$C17*12),0)+IF((CF$5-$CD$5)&lt;=(Assumptions!$C17*12),$CD50/(Assumptions!$C17*12),0)+IF((CF$5-$CE$5)&lt;=(Assumptions!$C17*12),$CE50/(Assumptions!$C17*12),0)</f>
        <v>0</v>
      </c>
      <c r="CG62" s="555">
        <f>IF((CG$5-$D$5)&lt;=(Assumptions!$C17*12),$D50/(Assumptions!$C17*12),0)+IF((CG$5-$E$5)&lt;=(Assumptions!$C17*12),$E50/(Assumptions!$C17*12),0)+IF((CG$5-$F$5)&lt;=(Assumptions!$C17*12),$F50/(Assumptions!$C17*12),0)+IF((CG$5-$G$5)&lt;=(Assumptions!$C17*12),$G50/(Assumptions!$C17*12),0)+IF((CG$5-$H$5)&lt;=(Assumptions!$C17*12),$H50/(Assumptions!$C17*12),0)+IF((CG$5-$I$5)&lt;=(Assumptions!$C17*12),$I50/(Assumptions!$C17*12),0)+IF((CG$5-$J$5)&lt;=(Assumptions!$C17*12),$J50/(Assumptions!$C17*12),0)+IF((CG$5-$K$5)&lt;=(Assumptions!$C17*12),$K50/(Assumptions!$C17*12),0)+IF((CG$5-$L$5)&lt;=(Assumptions!$C17*12),$L50/(Assumptions!$C17*12),0)+IF((CG$5-$M$5)&lt;=(Assumptions!$C17*12),$M50/(Assumptions!$C17*12),0)+IF((CG$5-$N$5)&lt;=(Assumptions!$C17*12),$N50/(Assumptions!$C17*12),0)+IF((CG$5-$O$5)&lt;=(Assumptions!$C17*12),$O50/(Assumptions!$C17*12),0)+IF((CG$5-$P$5)&lt;=(Assumptions!$C17*12),$P50/(Assumptions!$C17*12),0)+IF((CG$5-$Q$5)&lt;=(Assumptions!$C17*12),$Q50/(Assumptions!$C17*12),0)+IF((CG$5-$R$5)&lt;=(Assumptions!$C17*12),$R50/(Assumptions!$C17*12),0)+IF((CG$5-$S$5)&lt;=(Assumptions!$C17*12),$S50/(Assumptions!$C17*12),0)+IF((CG$5-$T$5)&lt;=(Assumptions!$C17*12),$T50/(Assumptions!$C17*12),0)+IF((CG$5-$U$5)&lt;=(Assumptions!$C17*12),$U50/(Assumptions!$C17*12),0)+IF((CG$5-$V$5)&lt;=(Assumptions!$C17*12),$V50/(Assumptions!$C17*12),0)+IF((CG$5-$W$5)&lt;=(Assumptions!$C17*12),$W50/(Assumptions!$C17*12),0)+IF((CG$5-$X$5)&lt;=(Assumptions!$C17*12),$X50/(Assumptions!$C17*12),0)+IF((CG$5-$Y$5)&lt;=(Assumptions!$C17*12),$Y50/(Assumptions!$C17*12),0)+IF((CG$5-$Z$5)&lt;=(Assumptions!$C17*12),$Z50/(Assumptions!$C17*12),0)+IF((CG$5-$AA$5)&lt;=(Assumptions!$C17*12),$AA50/(Assumptions!$C17*12),0)+IF((CG$5-$AB$5)&lt;=(Assumptions!$C17*12),$AB50/(Assumptions!$C17*12),0)+IF((CG$5-$AC$5)&lt;=(Assumptions!$C17*12),$AC50/(Assumptions!$C17*12),0)+IF((CG$5-$AD$5)&lt;=(Assumptions!$C17*12),$AD50/(Assumptions!$C17*12),0)+IF((CG$5-$AE$5)&lt;=(Assumptions!$C17*12),$AE50/(Assumptions!$C17*12),0)+IF((CG$5-$AF$5)&lt;=(Assumptions!$C17*12),$AF50/(Assumptions!$C17*12),0)+IF((CG$5-$AG$5)&lt;=(Assumptions!$C17*12),$AG50/(Assumptions!$C17*12),0)+IF((CG$5-$AH$5)&lt;=(Assumptions!$C17*12),$AH50/(Assumptions!$C17*12),0)+IF((CG$5-$AI$5)&lt;=(Assumptions!$C17*12),$AI50/(Assumptions!$C17*12),0)+IF((CG$5-$AJ$5)&lt;=(Assumptions!$C17*12),$AJ50/(Assumptions!$C17*12),0)+IF((CG$5-$AK$5)&lt;=(Assumptions!$C17*12),$AK50/(Assumptions!$C17*12),0)+IF((CG$5-$AL$5)&lt;=(Assumptions!$C17*12),$AL50/(Assumptions!$C17*12),0)+IF((CG$5-$AM$5)&lt;=(Assumptions!$C17*12),$AM50/(Assumptions!$C17*12),0)+IF((CG$5-$AN$5)&lt;=(Assumptions!$C17*12),$AN50/(Assumptions!$C17*12),0)+IF((CG$5-$AO$5)&lt;=(Assumptions!$C17*12),$AO50/(Assumptions!$C17*12),0)+IF((CG$5-$AP$5)&lt;=(Assumptions!$C17*12),$AP50/(Assumptions!$C17*12),0)+IF((CG$5-$AQ$5)&lt;=(Assumptions!$C17*12),$AQ50/(Assumptions!$C17*12),0)+IF((CG$5-$AR$5)&lt;=(Assumptions!$C17*12),$AR50/(Assumptions!$C17*12),0)+IF((CG$5-$AS$5)&lt;=(Assumptions!$C17*12),$AS50/(Assumptions!$C17*12),0)+IF((CG$5-$AT$5)&lt;=(Assumptions!$C17*12),$AT50/(Assumptions!$C17*12),0)+IF((CG$5-$AU$5)&lt;=(Assumptions!$C17*12),$AU50/(Assumptions!$C17*12),0)+IF((CG$5-$AV$5)&lt;=(Assumptions!$C17*12),$AV50/(Assumptions!$C17*12),0)+IF((CG$5-$AW$5)&lt;=(Assumptions!$C17*12),$AW50/(Assumptions!$C17*12),0)+IF((CG$5-$AX$5)&lt;=(Assumptions!$C17*12),$AX50/(Assumptions!$C17*12),0)+IF((CG$5-$AY$5)&lt;=(Assumptions!$C17*12),$AY50/(Assumptions!$C17*12),0)+IF((CG$5-$AZ$5)&lt;=(Assumptions!$C17*12),$AZ50/(Assumptions!$C17*12),0)+IF((CG$5-$BA$5)&lt;=(Assumptions!$C17*12),$BA50/(Assumptions!$C17*12),0)+IF((CG$5-$BB$5)&lt;=(Assumptions!$C17*12),$BB50/(Assumptions!$C17*12),0)+IF((CG$5-$BC$5)&lt;=(Assumptions!$C17*12),$BC50/(Assumptions!$C17*12),0)+IF((CG$5-$BD$5)&lt;=(Assumptions!$C17*12),$BD50/(Assumptions!$C17*12),0)+IF((CG$5-$BE$5)&lt;=(Assumptions!$C17*12),$BE50/(Assumptions!$C17*12),0)+IF((CG$5-$BF$5)&lt;=(Assumptions!$C17*12),$BF50/(Assumptions!$C17*12),0)+IF((CG$5-$BG$5)&lt;=(Assumptions!$C17*12),$BG50/(Assumptions!$C17*12),0)+IF((CG$5-$BH$5)&lt;=(Assumptions!$C17*12),$BH50/(Assumptions!$C17*12),0)+IF((CG$5-$BI$5)&lt;=(Assumptions!$C17*12),$BI50/(Assumptions!$C17*12),0)+IF((CG$5-$BJ$5)&lt;=(Assumptions!$C17*12),$BJ50/(Assumptions!$C17*12),0)+IF((CG$5-$BK$5)&lt;=(Assumptions!$C17*12),$BK50/(Assumptions!$C17*12),0)+IF((CG$5-$BL$5)&lt;=(Assumptions!$C17*12),$BL50/(Assumptions!$C17*12),0)+IF((CG$5-$BM$5)&lt;=(Assumptions!$C17*12),$BM50/(Assumptions!$C17*12),0)+IF((CG$5-$BN$5)&lt;=(Assumptions!$C17*12),$BN50/(Assumptions!$C17*12),0)+IF((CG$5-$BO$5)&lt;=(Assumptions!$C17*12),$BO50/(Assumptions!$C17*12),0)+IF((CG$5-$BP$5)&lt;=(Assumptions!$C17*12),$BP50/(Assumptions!$C17*12),0)+IF((CG$5-$BQ$5)&lt;=(Assumptions!$C17*12),$BQ50/(Assumptions!$C17*12),0)+IF((CG$5-$BR$5)&lt;=(Assumptions!$C17*12),$BR50/(Assumptions!$C17*12),0)+IF((CG$5-$BS$5)&lt;=(Assumptions!$C17*12),$BS50/(Assumptions!$C17*12),0)+IF((CG$5-$BT$5)&lt;=(Assumptions!$C17*12),$BT50/(Assumptions!$C17*12),0)+IF((CG$5-$BU$5)&lt;=(Assumptions!$C17*12),$BU50/(Assumptions!$C17*12),0)+IF((CG$5-$BV$5)&lt;=(Assumptions!$C17*12),$BV50/(Assumptions!$C17*12),0)+IF((CG$5-$BW$5)&lt;=(Assumptions!$C17*12),$BW50/(Assumptions!$C17*12),0)+IF((CG$5-$BX$5)&lt;=(Assumptions!$C17*12),$BX50/(Assumptions!$C17*12),0)+IF((CG$5-$BY$5)&lt;=(Assumptions!$C17*12),$BY50/(Assumptions!$C17*12),0)+IF((CG$5-$BZ$5)&lt;=(Assumptions!$C17*12),$BZ50/(Assumptions!$C17*12),0)+IF((CG$5-$CA$5)&lt;=(Assumptions!$C17*12),$CA50/(Assumptions!$C17*12),0)+IF((CG$5-$CB$5)&lt;=(Assumptions!$C17*12),$CB50/(Assumptions!$C17*12),0)+IF((CG$5-$CC$5)&lt;=(Assumptions!$C17*12),$CC50/(Assumptions!$C17*12),0)+IF((CG$5-$CD$5)&lt;=(Assumptions!$C17*12),$CD50/(Assumptions!$C17*12),0)+IF((CG$5-$CE$5)&lt;=(Assumptions!$C17*12),$CE50/(Assumptions!$C17*12),0)+IF((CG$5-$CF$5)&lt;=(Assumptions!$C17*12),$CF50/(Assumptions!$C17*12),0)</f>
        <v>0</v>
      </c>
      <c r="CH62" s="555">
        <f>IF((CH$5-$D$5)&lt;=(Assumptions!$C17*12),$D50/(Assumptions!$C17*12),0)+IF((CH$5-$E$5)&lt;=(Assumptions!$C17*12),$E50/(Assumptions!$C17*12),0)+IF((CH$5-$F$5)&lt;=(Assumptions!$C17*12),$F50/(Assumptions!$C17*12),0)+IF((CH$5-$G$5)&lt;=(Assumptions!$C17*12),$G50/(Assumptions!$C17*12),0)+IF((CH$5-$H$5)&lt;=(Assumptions!$C17*12),$H50/(Assumptions!$C17*12),0)+IF((CH$5-$I$5)&lt;=(Assumptions!$C17*12),$I50/(Assumptions!$C17*12),0)+IF((CH$5-$J$5)&lt;=(Assumptions!$C17*12),$J50/(Assumptions!$C17*12),0)+IF((CH$5-$K$5)&lt;=(Assumptions!$C17*12),$K50/(Assumptions!$C17*12),0)+IF((CH$5-$L$5)&lt;=(Assumptions!$C17*12),$L50/(Assumptions!$C17*12),0)+IF((CH$5-$M$5)&lt;=(Assumptions!$C17*12),$M50/(Assumptions!$C17*12),0)+IF((CH$5-$N$5)&lt;=(Assumptions!$C17*12),$N50/(Assumptions!$C17*12),0)+IF((CH$5-$O$5)&lt;=(Assumptions!$C17*12),$O50/(Assumptions!$C17*12),0)+IF((CH$5-$P$5)&lt;=(Assumptions!$C17*12),$P50/(Assumptions!$C17*12),0)+IF((CH$5-$Q$5)&lt;=(Assumptions!$C17*12),$Q50/(Assumptions!$C17*12),0)+IF((CH$5-$R$5)&lt;=(Assumptions!$C17*12),$R50/(Assumptions!$C17*12),0)+IF((CH$5-$S$5)&lt;=(Assumptions!$C17*12),$S50/(Assumptions!$C17*12),0)+IF((CH$5-$T$5)&lt;=(Assumptions!$C17*12),$T50/(Assumptions!$C17*12),0)+IF((CH$5-$U$5)&lt;=(Assumptions!$C17*12),$U50/(Assumptions!$C17*12),0)+IF((CH$5-$V$5)&lt;=(Assumptions!$C17*12),$V50/(Assumptions!$C17*12),0)+IF((CH$5-$W$5)&lt;=(Assumptions!$C17*12),$W50/(Assumptions!$C17*12),0)+IF((CH$5-$X$5)&lt;=(Assumptions!$C17*12),$X50/(Assumptions!$C17*12),0)+IF((CH$5-$Y$5)&lt;=(Assumptions!$C17*12),$Y50/(Assumptions!$C17*12),0)+IF((CH$5-$Z$5)&lt;=(Assumptions!$C17*12),$Z50/(Assumptions!$C17*12),0)+IF((CH$5-$AA$5)&lt;=(Assumptions!$C17*12),$AA50/(Assumptions!$C17*12),0)+IF((CH$5-$AB$5)&lt;=(Assumptions!$C17*12),$AB50/(Assumptions!$C17*12),0)+IF((CH$5-$AC$5)&lt;=(Assumptions!$C17*12),$AC50/(Assumptions!$C17*12),0)+IF((CH$5-$AD$5)&lt;=(Assumptions!$C17*12),$AD50/(Assumptions!$C17*12),0)+IF((CH$5-$AE$5)&lt;=(Assumptions!$C17*12),$AE50/(Assumptions!$C17*12),0)+IF((CH$5-$AF$5)&lt;=(Assumptions!$C17*12),$AF50/(Assumptions!$C17*12),0)+IF((CH$5-$AG$5)&lt;=(Assumptions!$C17*12),$AG50/(Assumptions!$C17*12),0)+IF((CH$5-$AH$5)&lt;=(Assumptions!$C17*12),$AH50/(Assumptions!$C17*12),0)+IF((CH$5-$AI$5)&lt;=(Assumptions!$C17*12),$AI50/(Assumptions!$C17*12),0)+IF((CH$5-$AJ$5)&lt;=(Assumptions!$C17*12),$AJ50/(Assumptions!$C17*12),0)+IF((CH$5-$AK$5)&lt;=(Assumptions!$C17*12),$AK50/(Assumptions!$C17*12),0)+IF((CH$5-$AL$5)&lt;=(Assumptions!$C17*12),$AL50/(Assumptions!$C17*12),0)+IF((CH$5-$AM$5)&lt;=(Assumptions!$C17*12),$AM50/(Assumptions!$C17*12),0)+IF((CH$5-$AN$5)&lt;=(Assumptions!$C17*12),$AN50/(Assumptions!$C17*12),0)+IF((CH$5-$AO$5)&lt;=(Assumptions!$C17*12),$AO50/(Assumptions!$C17*12),0)+IF((CH$5-$AP$5)&lt;=(Assumptions!$C17*12),$AP50/(Assumptions!$C17*12),0)+IF((CH$5-$AQ$5)&lt;=(Assumptions!$C17*12),$AQ50/(Assumptions!$C17*12),0)+IF((CH$5-$AR$5)&lt;=(Assumptions!$C17*12),$AR50/(Assumptions!$C17*12),0)+IF((CH$5-$AS$5)&lt;=(Assumptions!$C17*12),$AS50/(Assumptions!$C17*12),0)+IF((CH$5-$AT$5)&lt;=(Assumptions!$C17*12),$AT50/(Assumptions!$C17*12),0)+IF((CH$5-$AU$5)&lt;=(Assumptions!$C17*12),$AU50/(Assumptions!$C17*12),0)+IF((CH$5-$AV$5)&lt;=(Assumptions!$C17*12),$AV50/(Assumptions!$C17*12),0)+IF((CH$5-$AW$5)&lt;=(Assumptions!$C17*12),$AW50/(Assumptions!$C17*12),0)+IF((CH$5-$AX$5)&lt;=(Assumptions!$C17*12),$AX50/(Assumptions!$C17*12),0)+IF((CH$5-$AY$5)&lt;=(Assumptions!$C17*12),$AY50/(Assumptions!$C17*12),0)+IF((CH$5-$AZ$5)&lt;=(Assumptions!$C17*12),$AZ50/(Assumptions!$C17*12),0)+IF((CH$5-$BA$5)&lt;=(Assumptions!$C17*12),$BA50/(Assumptions!$C17*12),0)+IF((CH$5-$BB$5)&lt;=(Assumptions!$C17*12),$BB50/(Assumptions!$C17*12),0)+IF((CH$5-$BC$5)&lt;=(Assumptions!$C17*12),$BC50/(Assumptions!$C17*12),0)+IF((CH$5-$BD$5)&lt;=(Assumptions!$C17*12),$BD50/(Assumptions!$C17*12),0)+IF((CH$5-$BE$5)&lt;=(Assumptions!$C17*12),$BE50/(Assumptions!$C17*12),0)+IF((CH$5-$BF$5)&lt;=(Assumptions!$C17*12),$BF50/(Assumptions!$C17*12),0)+IF((CH$5-$BG$5)&lt;=(Assumptions!$C17*12),$BG50/(Assumptions!$C17*12),0)+IF((CH$5-$BH$5)&lt;=(Assumptions!$C17*12),$BH50/(Assumptions!$C17*12),0)+IF((CH$5-$BI$5)&lt;=(Assumptions!$C17*12),$BI50/(Assumptions!$C17*12),0)+IF((CH$5-$BJ$5)&lt;=(Assumptions!$C17*12),$BJ50/(Assumptions!$C17*12),0)+IF((CH$5-$BK$5)&lt;=(Assumptions!$C17*12),$BK50/(Assumptions!$C17*12),0)+IF((CH$5-$BL$5)&lt;=(Assumptions!$C17*12),$BL50/(Assumptions!$C17*12),0)+IF((CH$5-$BM$5)&lt;=(Assumptions!$C17*12),$BM50/(Assumptions!$C17*12),0)+IF((CH$5-$BN$5)&lt;=(Assumptions!$C17*12),$BN50/(Assumptions!$C17*12),0)+IF((CH$5-$BO$5)&lt;=(Assumptions!$C17*12),$BO50/(Assumptions!$C17*12),0)+IF((CH$5-$BP$5)&lt;=(Assumptions!$C17*12),$BP50/(Assumptions!$C17*12),0)+IF((CH$5-$BQ$5)&lt;=(Assumptions!$C17*12),$BQ50/(Assumptions!$C17*12),0)+IF((CH$5-$BR$5)&lt;=(Assumptions!$C17*12),$BR50/(Assumptions!$C17*12),0)+IF((CH$5-$BS$5)&lt;=(Assumptions!$C17*12),$BS50/(Assumptions!$C17*12),0)+IF((CH$5-$BT$5)&lt;=(Assumptions!$C17*12),$BT50/(Assumptions!$C17*12),0)+IF((CH$5-$BU$5)&lt;=(Assumptions!$C17*12),$BU50/(Assumptions!$C17*12),0)+IF((CH$5-$BV$5)&lt;=(Assumptions!$C17*12),$BV50/(Assumptions!$C17*12),0)+IF((CH$5-$BW$5)&lt;=(Assumptions!$C17*12),$BW50/(Assumptions!$C17*12),0)+IF((CH$5-$BX$5)&lt;=(Assumptions!$C17*12),$BX50/(Assumptions!$C17*12),0)+IF((CH$5-$BY$5)&lt;=(Assumptions!$C17*12),$BY50/(Assumptions!$C17*12),0)+IF((CH$5-$BZ$5)&lt;=(Assumptions!$C17*12),$BZ50/(Assumptions!$C17*12),0)+IF((CH$5-$CA$5)&lt;=(Assumptions!$C17*12),$CA50/(Assumptions!$C17*12),0)+IF((CH$5-$CB$5)&lt;=(Assumptions!$C17*12),$CB50/(Assumptions!$C17*12),0)+IF((CH$5-$CC$5)&lt;=(Assumptions!$C17*12),$CC50/(Assumptions!$C17*12),0)+IF((CH$5-$CD$5)&lt;=(Assumptions!$C17*12),$CD50/(Assumptions!$C17*12),0)+IF((CH$5-$CE$5)&lt;=(Assumptions!$C17*12),$CE50/(Assumptions!$C17*12),0)+IF((CH$5-$CF$5)&lt;=(Assumptions!$C17*12),$CF50/(Assumptions!$C17*12),0)+IF((CH$5-$CG$5)&lt;=(Assumptions!$C17*12),$CG50/(Assumptions!$C17*12),0)</f>
        <v>0</v>
      </c>
      <c r="CI62" s="555">
        <f>IF((CI$5-$D$5)&lt;=(Assumptions!$C17*12),$D50/(Assumptions!$C17*12),0)+IF((CI$5-$E$5)&lt;=(Assumptions!$C17*12),$E50/(Assumptions!$C17*12),0)+IF((CI$5-$F$5)&lt;=(Assumptions!$C17*12),$F50/(Assumptions!$C17*12),0)+IF((CI$5-$G$5)&lt;=(Assumptions!$C17*12),$G50/(Assumptions!$C17*12),0)+IF((CI$5-$H$5)&lt;=(Assumptions!$C17*12),$H50/(Assumptions!$C17*12),0)+IF((CI$5-$I$5)&lt;=(Assumptions!$C17*12),$I50/(Assumptions!$C17*12),0)+IF((CI$5-$J$5)&lt;=(Assumptions!$C17*12),$J50/(Assumptions!$C17*12),0)+IF((CI$5-$K$5)&lt;=(Assumptions!$C17*12),$K50/(Assumptions!$C17*12),0)+IF((CI$5-$L$5)&lt;=(Assumptions!$C17*12),$L50/(Assumptions!$C17*12),0)+IF((CI$5-$M$5)&lt;=(Assumptions!$C17*12),$M50/(Assumptions!$C17*12),0)+IF((CI$5-$N$5)&lt;=(Assumptions!$C17*12),$N50/(Assumptions!$C17*12),0)+IF((CI$5-$O$5)&lt;=(Assumptions!$C17*12),$O50/(Assumptions!$C17*12),0)+IF((CI$5-$P$5)&lt;=(Assumptions!$C17*12),$P50/(Assumptions!$C17*12),0)+IF((CI$5-$Q$5)&lt;=(Assumptions!$C17*12),$Q50/(Assumptions!$C17*12),0)+IF((CI$5-$R$5)&lt;=(Assumptions!$C17*12),$R50/(Assumptions!$C17*12),0)+IF((CI$5-$S$5)&lt;=(Assumptions!$C17*12),$S50/(Assumptions!$C17*12),0)+IF((CI$5-$T$5)&lt;=(Assumptions!$C17*12),$T50/(Assumptions!$C17*12),0)+IF((CI$5-$U$5)&lt;=(Assumptions!$C17*12),$U50/(Assumptions!$C17*12),0)+IF((CI$5-$V$5)&lt;=(Assumptions!$C17*12),$V50/(Assumptions!$C17*12),0)+IF((CI$5-$W$5)&lt;=(Assumptions!$C17*12),$W50/(Assumptions!$C17*12),0)+IF((CI$5-$X$5)&lt;=(Assumptions!$C17*12),$X50/(Assumptions!$C17*12),0)+IF((CI$5-$Y$5)&lt;=(Assumptions!$C17*12),$Y50/(Assumptions!$C17*12),0)+IF((CI$5-$Z$5)&lt;=(Assumptions!$C17*12),$Z50/(Assumptions!$C17*12),0)+IF((CI$5-$AA$5)&lt;=(Assumptions!$C17*12),$AA50/(Assumptions!$C17*12),0)+IF((CI$5-$AB$5)&lt;=(Assumptions!$C17*12),$AB50/(Assumptions!$C17*12),0)+IF((CI$5-$AC$5)&lt;=(Assumptions!$C17*12),$AC50/(Assumptions!$C17*12),0)+IF((CI$5-$AD$5)&lt;=(Assumptions!$C17*12),$AD50/(Assumptions!$C17*12),0)+IF((CI$5-$AE$5)&lt;=(Assumptions!$C17*12),$AE50/(Assumptions!$C17*12),0)+IF((CI$5-$AF$5)&lt;=(Assumptions!$C17*12),$AF50/(Assumptions!$C17*12),0)+IF((CI$5-$AG$5)&lt;=(Assumptions!$C17*12),$AG50/(Assumptions!$C17*12),0)+IF((CI$5-$AH$5)&lt;=(Assumptions!$C17*12),$AH50/(Assumptions!$C17*12),0)+IF((CI$5-$AI$5)&lt;=(Assumptions!$C17*12),$AI50/(Assumptions!$C17*12),0)+IF((CI$5-$AJ$5)&lt;=(Assumptions!$C17*12),$AJ50/(Assumptions!$C17*12),0)+IF((CI$5-$AK$5)&lt;=(Assumptions!$C17*12),$AK50/(Assumptions!$C17*12),0)+IF((CI$5-$AL$5)&lt;=(Assumptions!$C17*12),$AL50/(Assumptions!$C17*12),0)+IF((CI$5-$AM$5)&lt;=(Assumptions!$C17*12),$AM50/(Assumptions!$C17*12),0)+IF((CI$5-$AN$5)&lt;=(Assumptions!$C17*12),$AN50/(Assumptions!$C17*12),0)+IF((CI$5-$AO$5)&lt;=(Assumptions!$C17*12),$AO50/(Assumptions!$C17*12),0)+IF((CI$5-$AP$5)&lt;=(Assumptions!$C17*12),$AP50/(Assumptions!$C17*12),0)+IF((CI$5-$AQ$5)&lt;=(Assumptions!$C17*12),$AQ50/(Assumptions!$C17*12),0)+IF((CI$5-$AR$5)&lt;=(Assumptions!$C17*12),$AR50/(Assumptions!$C17*12),0)+IF((CI$5-$AS$5)&lt;=(Assumptions!$C17*12),$AS50/(Assumptions!$C17*12),0)+IF((CI$5-$AT$5)&lt;=(Assumptions!$C17*12),$AT50/(Assumptions!$C17*12),0)+IF((CI$5-$AU$5)&lt;=(Assumptions!$C17*12),$AU50/(Assumptions!$C17*12),0)+IF((CI$5-$AV$5)&lt;=(Assumptions!$C17*12),$AV50/(Assumptions!$C17*12),0)+IF((CI$5-$AW$5)&lt;=(Assumptions!$C17*12),$AW50/(Assumptions!$C17*12),0)+IF((CI$5-$AX$5)&lt;=(Assumptions!$C17*12),$AX50/(Assumptions!$C17*12),0)+IF((CI$5-$AY$5)&lt;=(Assumptions!$C17*12),$AY50/(Assumptions!$C17*12),0)+IF((CI$5-$AZ$5)&lt;=(Assumptions!$C17*12),$AZ50/(Assumptions!$C17*12),0)+IF((CI$5-$BA$5)&lt;=(Assumptions!$C17*12),$BA50/(Assumptions!$C17*12),0)+IF((CI$5-$BB$5)&lt;=(Assumptions!$C17*12),$BB50/(Assumptions!$C17*12),0)+IF((CI$5-$BC$5)&lt;=(Assumptions!$C17*12),$BC50/(Assumptions!$C17*12),0)+IF((CI$5-$BD$5)&lt;=(Assumptions!$C17*12),$BD50/(Assumptions!$C17*12),0)+IF((CI$5-$BE$5)&lt;=(Assumptions!$C17*12),$BE50/(Assumptions!$C17*12),0)+IF((CI$5-$BF$5)&lt;=(Assumptions!$C17*12),$BF50/(Assumptions!$C17*12),0)+IF((CI$5-$BG$5)&lt;=(Assumptions!$C17*12),$BG50/(Assumptions!$C17*12),0)+IF((CI$5-$BH$5)&lt;=(Assumptions!$C17*12),$BH50/(Assumptions!$C17*12),0)+IF((CI$5-$BI$5)&lt;=(Assumptions!$C17*12),$BI50/(Assumptions!$C17*12),0)+IF((CI$5-$BJ$5)&lt;=(Assumptions!$C17*12),$BJ50/(Assumptions!$C17*12),0)+IF((CI$5-$BK$5)&lt;=(Assumptions!$C17*12),$BK50/(Assumptions!$C17*12),0)+IF((CI$5-$BL$5)&lt;=(Assumptions!$C17*12),$BL50/(Assumptions!$C17*12),0)+IF((CI$5-$BM$5)&lt;=(Assumptions!$C17*12),$BM50/(Assumptions!$C17*12),0)+IF((CI$5-$BN$5)&lt;=(Assumptions!$C17*12),$BN50/(Assumptions!$C17*12),0)+IF((CI$5-$BO$5)&lt;=(Assumptions!$C17*12),$BO50/(Assumptions!$C17*12),0)+IF((CI$5-$BP$5)&lt;=(Assumptions!$C17*12),$BP50/(Assumptions!$C17*12),0)+IF((CI$5-$BQ$5)&lt;=(Assumptions!$C17*12),$BQ50/(Assumptions!$C17*12),0)+IF((CI$5-$BR$5)&lt;=(Assumptions!$C17*12),$BR50/(Assumptions!$C17*12),0)+IF((CI$5-$BS$5)&lt;=(Assumptions!$C17*12),$BS50/(Assumptions!$C17*12),0)+IF((CI$5-$BT$5)&lt;=(Assumptions!$C17*12),$BT50/(Assumptions!$C17*12),0)+IF((CI$5-$BU$5)&lt;=(Assumptions!$C17*12),$BU50/(Assumptions!$C17*12),0)+IF((CI$5-$BV$5)&lt;=(Assumptions!$C17*12),$BV50/(Assumptions!$C17*12),0)+IF((CI$5-$BW$5)&lt;=(Assumptions!$C17*12),$BW50/(Assumptions!$C17*12),0)+IF((CI$5-$BX$5)&lt;=(Assumptions!$C17*12),$BX50/(Assumptions!$C17*12),0)+IF((CI$5-$BY$5)&lt;=(Assumptions!$C17*12),$BY50/(Assumptions!$C17*12),0)+IF((CI$5-$BZ$5)&lt;=(Assumptions!$C17*12),$BZ50/(Assumptions!$C17*12),0)+IF((CI$5-$CA$5)&lt;=(Assumptions!$C17*12),$CA50/(Assumptions!$C17*12),0)+IF((CI$5-$CB$5)&lt;=(Assumptions!$C17*12),$CB50/(Assumptions!$C17*12),0)+IF((CI$5-$CC$5)&lt;=(Assumptions!$C17*12),$CC50/(Assumptions!$C17*12),0)+IF((CI$5-$CD$5)&lt;=(Assumptions!$C17*12),$CD50/(Assumptions!$C17*12),0)+IF((CI$5-$CE$5)&lt;=(Assumptions!$C17*12),$CE50/(Assumptions!$C17*12),0)+IF((CI$5-$CF$5)&lt;=(Assumptions!$C17*12),$CF50/(Assumptions!$C17*12),0)+IF((CI$5-$CG$5)&lt;=(Assumptions!$C17*12),$CG50/(Assumptions!$C17*12),0)+IF((CI$5-$CH$5)&lt;=(Assumptions!$C17*12),$CH50/(Assumptions!$C17*12),0)</f>
        <v>0</v>
      </c>
      <c r="CJ62" s="875"/>
      <c r="CK62" s="406">
        <v>58</v>
      </c>
    </row>
    <row r="63" spans="1:89" ht="25.5" customHeight="1">
      <c r="A63" s="972" t="s">
        <v>367</v>
      </c>
      <c r="B63" s="973"/>
      <c r="C63" s="974" t="str">
        <f>Settings!$C$7</f>
        <v>USD</v>
      </c>
      <c r="D63" s="975">
        <f t="shared" ref="D63:CI63" si="10">SUM(D57:D62)</f>
        <v>0</v>
      </c>
      <c r="E63" s="978">
        <f t="shared" si="10"/>
        <v>0</v>
      </c>
      <c r="F63" s="978">
        <f t="shared" si="10"/>
        <v>0</v>
      </c>
      <c r="G63" s="978">
        <f t="shared" si="10"/>
        <v>0</v>
      </c>
      <c r="H63" s="978">
        <f t="shared" si="10"/>
        <v>0</v>
      </c>
      <c r="I63" s="978">
        <f t="shared" si="10"/>
        <v>0</v>
      </c>
      <c r="J63" s="978">
        <f t="shared" si="10"/>
        <v>0</v>
      </c>
      <c r="K63" s="978">
        <f t="shared" si="10"/>
        <v>0</v>
      </c>
      <c r="L63" s="978">
        <f t="shared" si="10"/>
        <v>0</v>
      </c>
      <c r="M63" s="978">
        <f t="shared" si="10"/>
        <v>0</v>
      </c>
      <c r="N63" s="978">
        <f t="shared" si="10"/>
        <v>0</v>
      </c>
      <c r="O63" s="978">
        <f t="shared" si="10"/>
        <v>0</v>
      </c>
      <c r="P63" s="978">
        <f t="shared" si="10"/>
        <v>0</v>
      </c>
      <c r="Q63" s="978">
        <f t="shared" si="10"/>
        <v>0</v>
      </c>
      <c r="R63" s="978">
        <f t="shared" si="10"/>
        <v>0</v>
      </c>
      <c r="S63" s="978">
        <f t="shared" si="10"/>
        <v>0</v>
      </c>
      <c r="T63" s="978">
        <f t="shared" si="10"/>
        <v>0</v>
      </c>
      <c r="U63" s="978">
        <f t="shared" si="10"/>
        <v>0</v>
      </c>
      <c r="V63" s="978">
        <f t="shared" si="10"/>
        <v>0</v>
      </c>
      <c r="W63" s="978">
        <f t="shared" si="10"/>
        <v>0</v>
      </c>
      <c r="X63" s="978">
        <f t="shared" si="10"/>
        <v>0</v>
      </c>
      <c r="Y63" s="978">
        <f t="shared" si="10"/>
        <v>0</v>
      </c>
      <c r="Z63" s="978">
        <f t="shared" si="10"/>
        <v>0</v>
      </c>
      <c r="AA63" s="978">
        <f t="shared" si="10"/>
        <v>0</v>
      </c>
      <c r="AB63" s="978">
        <f t="shared" si="10"/>
        <v>0</v>
      </c>
      <c r="AC63" s="978">
        <f t="shared" si="10"/>
        <v>0</v>
      </c>
      <c r="AD63" s="978">
        <f t="shared" si="10"/>
        <v>0</v>
      </c>
      <c r="AE63" s="978">
        <f t="shared" si="10"/>
        <v>0</v>
      </c>
      <c r="AF63" s="978">
        <f t="shared" si="10"/>
        <v>0</v>
      </c>
      <c r="AG63" s="978">
        <f t="shared" si="10"/>
        <v>0</v>
      </c>
      <c r="AH63" s="978">
        <f t="shared" si="10"/>
        <v>0</v>
      </c>
      <c r="AI63" s="978">
        <f t="shared" si="10"/>
        <v>0</v>
      </c>
      <c r="AJ63" s="978">
        <f t="shared" si="10"/>
        <v>0</v>
      </c>
      <c r="AK63" s="978">
        <f t="shared" si="10"/>
        <v>0</v>
      </c>
      <c r="AL63" s="978">
        <f t="shared" si="10"/>
        <v>0</v>
      </c>
      <c r="AM63" s="978">
        <f t="shared" si="10"/>
        <v>0</v>
      </c>
      <c r="AN63" s="978">
        <f t="shared" si="10"/>
        <v>0</v>
      </c>
      <c r="AO63" s="978">
        <f t="shared" si="10"/>
        <v>0</v>
      </c>
      <c r="AP63" s="978">
        <f t="shared" si="10"/>
        <v>0</v>
      </c>
      <c r="AQ63" s="978">
        <f t="shared" si="10"/>
        <v>0</v>
      </c>
      <c r="AR63" s="978">
        <f t="shared" si="10"/>
        <v>0</v>
      </c>
      <c r="AS63" s="978">
        <f t="shared" si="10"/>
        <v>0</v>
      </c>
      <c r="AT63" s="978">
        <f t="shared" si="10"/>
        <v>0</v>
      </c>
      <c r="AU63" s="978">
        <f t="shared" si="10"/>
        <v>0</v>
      </c>
      <c r="AV63" s="978">
        <f t="shared" si="10"/>
        <v>0</v>
      </c>
      <c r="AW63" s="978">
        <f t="shared" si="10"/>
        <v>0</v>
      </c>
      <c r="AX63" s="978">
        <f t="shared" si="10"/>
        <v>0</v>
      </c>
      <c r="AY63" s="978">
        <f t="shared" si="10"/>
        <v>0</v>
      </c>
      <c r="AZ63" s="978">
        <f t="shared" si="10"/>
        <v>0</v>
      </c>
      <c r="BA63" s="978">
        <f t="shared" si="10"/>
        <v>0</v>
      </c>
      <c r="BB63" s="978">
        <f t="shared" si="10"/>
        <v>0</v>
      </c>
      <c r="BC63" s="978">
        <f t="shared" si="10"/>
        <v>0</v>
      </c>
      <c r="BD63" s="978">
        <f t="shared" si="10"/>
        <v>0</v>
      </c>
      <c r="BE63" s="978">
        <f t="shared" si="10"/>
        <v>0</v>
      </c>
      <c r="BF63" s="978">
        <f t="shared" si="10"/>
        <v>0</v>
      </c>
      <c r="BG63" s="978">
        <f t="shared" si="10"/>
        <v>0</v>
      </c>
      <c r="BH63" s="978">
        <f t="shared" si="10"/>
        <v>0</v>
      </c>
      <c r="BI63" s="978">
        <f t="shared" si="10"/>
        <v>0</v>
      </c>
      <c r="BJ63" s="978">
        <f t="shared" si="10"/>
        <v>0</v>
      </c>
      <c r="BK63" s="978">
        <f t="shared" si="10"/>
        <v>0</v>
      </c>
      <c r="BL63" s="978">
        <f t="shared" si="10"/>
        <v>0</v>
      </c>
      <c r="BM63" s="978">
        <f t="shared" si="10"/>
        <v>0</v>
      </c>
      <c r="BN63" s="978">
        <f t="shared" si="10"/>
        <v>0</v>
      </c>
      <c r="BO63" s="978">
        <f t="shared" si="10"/>
        <v>0</v>
      </c>
      <c r="BP63" s="978">
        <f t="shared" si="10"/>
        <v>0</v>
      </c>
      <c r="BQ63" s="978">
        <f t="shared" si="10"/>
        <v>0</v>
      </c>
      <c r="BR63" s="978">
        <f t="shared" si="10"/>
        <v>0</v>
      </c>
      <c r="BS63" s="978">
        <f t="shared" si="10"/>
        <v>0</v>
      </c>
      <c r="BT63" s="978">
        <f t="shared" si="10"/>
        <v>0</v>
      </c>
      <c r="BU63" s="978">
        <f t="shared" si="10"/>
        <v>0</v>
      </c>
      <c r="BV63" s="978">
        <f t="shared" si="10"/>
        <v>0</v>
      </c>
      <c r="BW63" s="978">
        <f t="shared" si="10"/>
        <v>0</v>
      </c>
      <c r="BX63" s="978">
        <f t="shared" si="10"/>
        <v>0</v>
      </c>
      <c r="BY63" s="978">
        <f t="shared" si="10"/>
        <v>0</v>
      </c>
      <c r="BZ63" s="978">
        <f t="shared" si="10"/>
        <v>0</v>
      </c>
      <c r="CA63" s="978">
        <f t="shared" si="10"/>
        <v>0</v>
      </c>
      <c r="CB63" s="978">
        <f t="shared" si="10"/>
        <v>0</v>
      </c>
      <c r="CC63" s="978">
        <f t="shared" si="10"/>
        <v>0</v>
      </c>
      <c r="CD63" s="978">
        <f t="shared" si="10"/>
        <v>0</v>
      </c>
      <c r="CE63" s="978">
        <f t="shared" si="10"/>
        <v>0</v>
      </c>
      <c r="CF63" s="978">
        <f t="shared" si="10"/>
        <v>0</v>
      </c>
      <c r="CG63" s="978">
        <f t="shared" si="10"/>
        <v>0</v>
      </c>
      <c r="CH63" s="978">
        <f t="shared" si="10"/>
        <v>0</v>
      </c>
      <c r="CI63" s="978">
        <f t="shared" si="10"/>
        <v>0</v>
      </c>
      <c r="CJ63" s="976"/>
      <c r="CK63" s="977">
        <v>59</v>
      </c>
    </row>
    <row r="64" spans="1:89" ht="13.5" customHeight="1">
      <c r="A64" s="406"/>
      <c r="B64" s="407"/>
      <c r="C64" s="980"/>
      <c r="D64" s="985"/>
      <c r="E64" s="985"/>
      <c r="F64" s="985"/>
      <c r="G64" s="985"/>
      <c r="H64" s="985"/>
      <c r="I64" s="985"/>
      <c r="J64" s="985"/>
      <c r="K64" s="985"/>
      <c r="L64" s="985"/>
      <c r="M64" s="985"/>
      <c r="N64" s="985"/>
      <c r="O64" s="985"/>
      <c r="P64" s="985"/>
      <c r="Q64" s="985"/>
      <c r="R64" s="985"/>
      <c r="S64" s="985"/>
      <c r="T64" s="985"/>
      <c r="U64" s="985"/>
      <c r="V64" s="985"/>
      <c r="W64" s="985"/>
      <c r="X64" s="985"/>
      <c r="Y64" s="985"/>
      <c r="Z64" s="985"/>
      <c r="AA64" s="985"/>
      <c r="AB64" s="985"/>
      <c r="AC64" s="985"/>
      <c r="AD64" s="985"/>
      <c r="AE64" s="985"/>
      <c r="AF64" s="985"/>
      <c r="AG64" s="985"/>
      <c r="AH64" s="985"/>
      <c r="AI64" s="985"/>
      <c r="AJ64" s="985"/>
      <c r="AK64" s="985"/>
      <c r="AL64" s="985"/>
      <c r="AM64" s="985"/>
      <c r="AN64" s="985"/>
      <c r="AO64" s="985"/>
      <c r="AP64" s="985"/>
      <c r="AQ64" s="985"/>
      <c r="AR64" s="985"/>
      <c r="AS64" s="985"/>
      <c r="AT64" s="985"/>
      <c r="AU64" s="985"/>
      <c r="AV64" s="985"/>
      <c r="AW64" s="985"/>
      <c r="AX64" s="985"/>
      <c r="AY64" s="985"/>
      <c r="AZ64" s="985"/>
      <c r="BA64" s="985"/>
      <c r="BB64" s="985"/>
      <c r="BC64" s="985"/>
      <c r="BD64" s="985"/>
      <c r="BE64" s="985"/>
      <c r="BF64" s="985"/>
      <c r="BG64" s="985"/>
      <c r="BH64" s="985"/>
      <c r="BI64" s="985"/>
      <c r="BJ64" s="985"/>
      <c r="BK64" s="985"/>
      <c r="BL64" s="985"/>
      <c r="BM64" s="985"/>
      <c r="BN64" s="985"/>
      <c r="BO64" s="985"/>
      <c r="BP64" s="985"/>
      <c r="BQ64" s="985"/>
      <c r="BR64" s="985"/>
      <c r="BS64" s="985"/>
      <c r="BT64" s="985"/>
      <c r="BU64" s="985"/>
      <c r="BV64" s="985"/>
      <c r="BW64" s="985"/>
      <c r="BX64" s="406"/>
      <c r="BY64" s="406"/>
      <c r="BZ64" s="406"/>
      <c r="CA64" s="406"/>
      <c r="CB64" s="406"/>
      <c r="CC64" s="406"/>
      <c r="CD64" s="406"/>
      <c r="CE64" s="406"/>
      <c r="CF64" s="406"/>
      <c r="CG64" s="406"/>
      <c r="CH64" s="406"/>
      <c r="CI64" s="406"/>
      <c r="CJ64" s="406"/>
      <c r="CK64" s="406">
        <v>60</v>
      </c>
    </row>
    <row r="65" spans="1:89" ht="13.5" customHeight="1">
      <c r="A65" s="437"/>
      <c r="B65" s="412"/>
      <c r="C65" s="957"/>
      <c r="D65" s="383"/>
      <c r="E65" s="383"/>
      <c r="F65" s="383"/>
      <c r="G65" s="383"/>
      <c r="H65" s="383"/>
      <c r="I65" s="383"/>
      <c r="J65" s="383"/>
      <c r="K65" s="383"/>
      <c r="L65" s="383"/>
      <c r="M65" s="383"/>
      <c r="N65" s="383"/>
      <c r="O65" s="383"/>
      <c r="P65" s="383"/>
      <c r="Q65" s="383"/>
      <c r="R65" s="383"/>
      <c r="S65" s="383"/>
      <c r="T65" s="383"/>
      <c r="U65" s="383"/>
      <c r="V65" s="383"/>
      <c r="W65" s="383"/>
      <c r="X65" s="383"/>
      <c r="Y65" s="383"/>
      <c r="Z65" s="383"/>
      <c r="AA65" s="383"/>
      <c r="AB65" s="383"/>
      <c r="AC65" s="383"/>
      <c r="AD65" s="383"/>
      <c r="AE65" s="383"/>
      <c r="AF65" s="383"/>
      <c r="AG65" s="383"/>
      <c r="AH65" s="383"/>
      <c r="AI65" s="383"/>
      <c r="AJ65" s="383"/>
      <c r="AK65" s="383"/>
      <c r="AL65" s="383"/>
      <c r="AM65" s="383"/>
      <c r="AN65" s="383"/>
      <c r="AO65" s="383"/>
      <c r="AP65" s="383"/>
      <c r="AQ65" s="383"/>
      <c r="AR65" s="383"/>
      <c r="AS65" s="383"/>
      <c r="AT65" s="383"/>
      <c r="AU65" s="383"/>
      <c r="AV65" s="383"/>
      <c r="AW65" s="383"/>
      <c r="AX65" s="383"/>
      <c r="AY65" s="383"/>
      <c r="AZ65" s="383"/>
      <c r="BA65" s="383"/>
      <c r="BB65" s="383"/>
      <c r="BC65" s="383"/>
      <c r="BD65" s="383"/>
      <c r="BE65" s="383"/>
      <c r="BF65" s="383"/>
      <c r="BG65" s="383"/>
      <c r="BH65" s="383"/>
      <c r="BI65" s="383"/>
      <c r="BJ65" s="383"/>
      <c r="BK65" s="383"/>
      <c r="BL65" s="383"/>
      <c r="BM65" s="383"/>
      <c r="BN65" s="383"/>
      <c r="BO65" s="383"/>
      <c r="BP65" s="383"/>
      <c r="BQ65" s="383"/>
      <c r="BR65" s="383"/>
      <c r="BS65" s="383"/>
      <c r="BT65" s="383"/>
      <c r="BU65" s="383"/>
      <c r="BV65" s="383"/>
      <c r="BW65" s="383"/>
      <c r="BX65" s="379"/>
      <c r="BY65" s="379"/>
      <c r="BZ65" s="379"/>
      <c r="CA65" s="379"/>
      <c r="CB65" s="379"/>
      <c r="CC65" s="379"/>
      <c r="CD65" s="379"/>
      <c r="CE65" s="379"/>
      <c r="CF65" s="379"/>
      <c r="CG65" s="379"/>
      <c r="CH65" s="379"/>
      <c r="CI65" s="379"/>
      <c r="CJ65" s="379"/>
      <c r="CK65" s="406">
        <v>61</v>
      </c>
    </row>
    <row r="66" spans="1:89" ht="13.5" customHeight="1">
      <c r="A66" s="437"/>
      <c r="B66" s="412"/>
      <c r="C66" s="957"/>
      <c r="D66" s="383"/>
      <c r="E66" s="383"/>
      <c r="F66" s="383"/>
      <c r="G66" s="383"/>
      <c r="H66" s="383"/>
      <c r="I66" s="383"/>
      <c r="J66" s="383"/>
      <c r="K66" s="383"/>
      <c r="L66" s="383"/>
      <c r="M66" s="383"/>
      <c r="N66" s="383"/>
      <c r="O66" s="383"/>
      <c r="P66" s="383"/>
      <c r="Q66" s="383"/>
      <c r="R66" s="383"/>
      <c r="S66" s="383"/>
      <c r="T66" s="383"/>
      <c r="U66" s="383"/>
      <c r="V66" s="383"/>
      <c r="W66" s="383"/>
      <c r="X66" s="383"/>
      <c r="Y66" s="383"/>
      <c r="Z66" s="383"/>
      <c r="AA66" s="383"/>
      <c r="AB66" s="383"/>
      <c r="AC66" s="383"/>
      <c r="AD66" s="383"/>
      <c r="AE66" s="383"/>
      <c r="AF66" s="383"/>
      <c r="AG66" s="383"/>
      <c r="AH66" s="383"/>
      <c r="AI66" s="383"/>
      <c r="AJ66" s="383"/>
      <c r="AK66" s="383"/>
      <c r="AL66" s="383"/>
      <c r="AM66" s="383"/>
      <c r="AN66" s="383"/>
      <c r="AO66" s="383"/>
      <c r="AP66" s="383"/>
      <c r="AQ66" s="383"/>
      <c r="AR66" s="383"/>
      <c r="AS66" s="383"/>
      <c r="AT66" s="383"/>
      <c r="AU66" s="383"/>
      <c r="AV66" s="383"/>
      <c r="AW66" s="383"/>
      <c r="AX66" s="383"/>
      <c r="AY66" s="383"/>
      <c r="AZ66" s="383"/>
      <c r="BA66" s="383"/>
      <c r="BB66" s="383"/>
      <c r="BC66" s="383"/>
      <c r="BD66" s="383"/>
      <c r="BE66" s="383"/>
      <c r="BF66" s="383"/>
      <c r="BG66" s="383"/>
      <c r="BH66" s="383"/>
      <c r="BI66" s="383"/>
      <c r="BJ66" s="383"/>
      <c r="BK66" s="383"/>
      <c r="BL66" s="383"/>
      <c r="BM66" s="383"/>
      <c r="BN66" s="383"/>
      <c r="BO66" s="383"/>
      <c r="BP66" s="383"/>
      <c r="BQ66" s="383"/>
      <c r="BR66" s="383"/>
      <c r="BS66" s="383"/>
      <c r="BT66" s="383"/>
      <c r="BU66" s="383"/>
      <c r="BV66" s="383"/>
      <c r="BW66" s="383"/>
      <c r="BX66" s="379"/>
      <c r="BY66" s="379"/>
      <c r="BZ66" s="379"/>
      <c r="CA66" s="379"/>
      <c r="CB66" s="379"/>
      <c r="CC66" s="379"/>
      <c r="CD66" s="379"/>
      <c r="CE66" s="379"/>
      <c r="CF66" s="379"/>
      <c r="CG66" s="379"/>
      <c r="CH66" s="379"/>
      <c r="CI66" s="379"/>
      <c r="CJ66" s="379"/>
      <c r="CK66" s="406">
        <v>62</v>
      </c>
    </row>
    <row r="67" spans="1:89" ht="13.5" customHeight="1">
      <c r="A67" s="437"/>
      <c r="B67" s="412"/>
      <c r="C67" s="957"/>
      <c r="D67" s="383"/>
      <c r="E67" s="383"/>
      <c r="F67" s="383"/>
      <c r="G67" s="383"/>
      <c r="H67" s="383"/>
      <c r="I67" s="383"/>
      <c r="J67" s="383"/>
      <c r="K67" s="383"/>
      <c r="L67" s="383"/>
      <c r="M67" s="383"/>
      <c r="N67" s="383"/>
      <c r="O67" s="383"/>
      <c r="P67" s="383"/>
      <c r="Q67" s="383"/>
      <c r="R67" s="383"/>
      <c r="S67" s="383"/>
      <c r="T67" s="383"/>
      <c r="U67" s="383"/>
      <c r="V67" s="383"/>
      <c r="W67" s="383"/>
      <c r="X67" s="383"/>
      <c r="Y67" s="383"/>
      <c r="Z67" s="383"/>
      <c r="AA67" s="383"/>
      <c r="AB67" s="383"/>
      <c r="AC67" s="383"/>
      <c r="AD67" s="383"/>
      <c r="AE67" s="383"/>
      <c r="AF67" s="383"/>
      <c r="AG67" s="383"/>
      <c r="AH67" s="383"/>
      <c r="AI67" s="383"/>
      <c r="AJ67" s="383"/>
      <c r="AK67" s="383"/>
      <c r="AL67" s="383"/>
      <c r="AM67" s="383"/>
      <c r="AN67" s="383"/>
      <c r="AO67" s="383"/>
      <c r="AP67" s="383"/>
      <c r="AQ67" s="383"/>
      <c r="AR67" s="383"/>
      <c r="AS67" s="383"/>
      <c r="AT67" s="383"/>
      <c r="AU67" s="383"/>
      <c r="AV67" s="383"/>
      <c r="AW67" s="383"/>
      <c r="AX67" s="383"/>
      <c r="AY67" s="383"/>
      <c r="AZ67" s="383"/>
      <c r="BA67" s="383"/>
      <c r="BB67" s="383"/>
      <c r="BC67" s="383"/>
      <c r="BD67" s="383"/>
      <c r="BE67" s="383"/>
      <c r="BF67" s="383"/>
      <c r="BG67" s="383"/>
      <c r="BH67" s="383"/>
      <c r="BI67" s="383"/>
      <c r="BJ67" s="383"/>
      <c r="BK67" s="383"/>
      <c r="BL67" s="383"/>
      <c r="BM67" s="383"/>
      <c r="BN67" s="383"/>
      <c r="BO67" s="383"/>
      <c r="BP67" s="383"/>
      <c r="BQ67" s="383"/>
      <c r="BR67" s="383"/>
      <c r="BS67" s="383"/>
      <c r="BT67" s="383"/>
      <c r="BU67" s="383"/>
      <c r="BV67" s="383"/>
      <c r="BW67" s="383"/>
      <c r="BX67" s="379"/>
      <c r="BY67" s="379"/>
      <c r="BZ67" s="379"/>
      <c r="CA67" s="379"/>
      <c r="CB67" s="379"/>
      <c r="CC67" s="379"/>
      <c r="CD67" s="379"/>
      <c r="CE67" s="379"/>
      <c r="CF67" s="379"/>
      <c r="CG67" s="379"/>
      <c r="CH67" s="379"/>
      <c r="CI67" s="379"/>
      <c r="CJ67" s="379"/>
      <c r="CK67" s="406">
        <v>63</v>
      </c>
    </row>
    <row r="68" spans="1:89" ht="22">
      <c r="A68" s="950" t="s">
        <v>96</v>
      </c>
      <c r="B68" s="986"/>
      <c r="C68" s="987"/>
      <c r="D68" s="986"/>
      <c r="E68" s="986"/>
      <c r="F68" s="986"/>
      <c r="G68" s="986"/>
      <c r="H68" s="986"/>
      <c r="I68" s="986"/>
      <c r="J68" s="986"/>
      <c r="K68" s="986"/>
      <c r="L68" s="986"/>
      <c r="M68" s="986"/>
      <c r="N68" s="986"/>
      <c r="O68" s="986"/>
      <c r="P68" s="986"/>
      <c r="Q68" s="986"/>
      <c r="R68" s="986"/>
      <c r="S68" s="986"/>
      <c r="T68" s="986"/>
      <c r="U68" s="986"/>
      <c r="V68" s="986"/>
      <c r="W68" s="986"/>
      <c r="X68" s="986"/>
      <c r="Y68" s="986"/>
      <c r="Z68" s="986"/>
      <c r="AA68" s="986"/>
      <c r="AB68" s="986"/>
      <c r="AC68" s="986"/>
      <c r="AD68" s="986"/>
      <c r="AE68" s="986"/>
      <c r="AF68" s="986"/>
      <c r="AG68" s="986"/>
      <c r="AH68" s="986"/>
      <c r="AI68" s="986"/>
      <c r="AJ68" s="986"/>
      <c r="AK68" s="986"/>
      <c r="AL68" s="986"/>
      <c r="AM68" s="986"/>
      <c r="AN68" s="986"/>
      <c r="AO68" s="986"/>
      <c r="AP68" s="986"/>
      <c r="AQ68" s="986"/>
      <c r="AR68" s="986"/>
      <c r="AS68" s="986"/>
      <c r="AT68" s="986"/>
      <c r="AU68" s="986"/>
      <c r="AV68" s="986"/>
      <c r="AW68" s="986"/>
      <c r="AX68" s="986"/>
      <c r="AY68" s="986"/>
      <c r="AZ68" s="986"/>
      <c r="BA68" s="986"/>
      <c r="BB68" s="986"/>
      <c r="BC68" s="986"/>
      <c r="BD68" s="986"/>
      <c r="BE68" s="986"/>
      <c r="BF68" s="986"/>
      <c r="BG68" s="986"/>
      <c r="BH68" s="986"/>
      <c r="BI68" s="986"/>
      <c r="BJ68" s="986"/>
      <c r="BK68" s="986"/>
      <c r="BL68" s="986"/>
      <c r="BM68" s="986"/>
      <c r="BN68" s="986"/>
      <c r="BO68" s="986"/>
      <c r="BP68" s="986"/>
      <c r="BQ68" s="986"/>
      <c r="BR68" s="986"/>
      <c r="BS68" s="986"/>
      <c r="BT68" s="986"/>
      <c r="BU68" s="986"/>
      <c r="BV68" s="986"/>
      <c r="BW68" s="986"/>
      <c r="BX68" s="986"/>
      <c r="BY68" s="986"/>
      <c r="BZ68" s="986"/>
      <c r="CA68" s="986"/>
      <c r="CB68" s="986"/>
      <c r="CC68" s="986"/>
      <c r="CD68" s="986"/>
      <c r="CE68" s="986"/>
      <c r="CF68" s="986"/>
      <c r="CG68" s="986"/>
      <c r="CH68" s="986"/>
      <c r="CI68" s="986"/>
      <c r="CJ68" s="986"/>
      <c r="CK68" s="406">
        <v>64</v>
      </c>
    </row>
    <row r="69" spans="1:89" ht="13.5" customHeight="1">
      <c r="A69" s="379"/>
      <c r="B69" s="379"/>
      <c r="C69" s="956"/>
      <c r="D69" s="391"/>
      <c r="E69" s="391"/>
      <c r="F69" s="391"/>
      <c r="G69" s="391"/>
      <c r="H69" s="391"/>
      <c r="I69" s="391"/>
      <c r="J69" s="391"/>
      <c r="K69" s="391"/>
      <c r="L69" s="391"/>
      <c r="M69" s="391"/>
      <c r="N69" s="391"/>
      <c r="O69" s="391"/>
      <c r="P69" s="391"/>
      <c r="Q69" s="391"/>
      <c r="R69" s="391"/>
      <c r="S69" s="391"/>
      <c r="T69" s="391"/>
      <c r="U69" s="391"/>
      <c r="V69" s="391"/>
      <c r="W69" s="391"/>
      <c r="X69" s="391"/>
      <c r="Y69" s="391"/>
      <c r="Z69" s="391"/>
      <c r="AA69" s="391"/>
      <c r="AB69" s="391"/>
      <c r="AC69" s="391"/>
      <c r="AD69" s="391"/>
      <c r="AE69" s="391"/>
      <c r="AF69" s="391"/>
      <c r="AG69" s="391"/>
      <c r="AH69" s="391"/>
      <c r="AI69" s="391"/>
      <c r="AJ69" s="391"/>
      <c r="AK69" s="391"/>
      <c r="AL69" s="391"/>
      <c r="AM69" s="391"/>
      <c r="AN69" s="391"/>
      <c r="AO69" s="391"/>
      <c r="AP69" s="391"/>
      <c r="AQ69" s="391"/>
      <c r="AR69" s="391"/>
      <c r="AS69" s="391"/>
      <c r="AT69" s="391"/>
      <c r="AU69" s="391"/>
      <c r="AV69" s="391"/>
      <c r="AW69" s="391"/>
      <c r="AX69" s="391"/>
      <c r="AY69" s="391"/>
      <c r="AZ69" s="391"/>
      <c r="BA69" s="391"/>
      <c r="BB69" s="391"/>
      <c r="BC69" s="391"/>
      <c r="BD69" s="391"/>
      <c r="BE69" s="391"/>
      <c r="BF69" s="391"/>
      <c r="BG69" s="391"/>
      <c r="BH69" s="391"/>
      <c r="BI69" s="391"/>
      <c r="BJ69" s="391"/>
      <c r="BK69" s="391"/>
      <c r="BL69" s="391"/>
      <c r="BM69" s="391"/>
      <c r="BN69" s="391"/>
      <c r="BO69" s="391"/>
      <c r="BP69" s="391"/>
      <c r="BQ69" s="391"/>
      <c r="BR69" s="391"/>
      <c r="BS69" s="391"/>
      <c r="BT69" s="391"/>
      <c r="BU69" s="391"/>
      <c r="BV69" s="391"/>
      <c r="BW69" s="391"/>
      <c r="BX69" s="379"/>
      <c r="BY69" s="379"/>
      <c r="BZ69" s="379"/>
      <c r="CA69" s="379"/>
      <c r="CB69" s="379"/>
      <c r="CC69" s="379"/>
      <c r="CD69" s="379"/>
      <c r="CE69" s="379"/>
      <c r="CF69" s="379"/>
      <c r="CG69" s="379"/>
      <c r="CH69" s="379"/>
      <c r="CI69" s="379"/>
      <c r="CJ69" s="379"/>
      <c r="CK69" s="406">
        <v>65</v>
      </c>
    </row>
    <row r="70" spans="1:89" ht="13.5" customHeight="1">
      <c r="A70" s="391" t="s">
        <v>134</v>
      </c>
      <c r="B70" s="391"/>
      <c r="C70" s="988" t="str">
        <f>Settings!$C$7</f>
        <v>USD</v>
      </c>
      <c r="D70" s="557">
        <f t="shared" ref="D70:CI70" si="11">D15</f>
        <v>0</v>
      </c>
      <c r="E70" s="557">
        <f t="shared" si="11"/>
        <v>0</v>
      </c>
      <c r="F70" s="557">
        <f t="shared" si="11"/>
        <v>0</v>
      </c>
      <c r="G70" s="557">
        <f t="shared" si="11"/>
        <v>0</v>
      </c>
      <c r="H70" s="557">
        <f t="shared" si="11"/>
        <v>0</v>
      </c>
      <c r="I70" s="557">
        <f t="shared" si="11"/>
        <v>0</v>
      </c>
      <c r="J70" s="557">
        <f t="shared" si="11"/>
        <v>0</v>
      </c>
      <c r="K70" s="557">
        <f t="shared" si="11"/>
        <v>0</v>
      </c>
      <c r="L70" s="557">
        <f t="shared" si="11"/>
        <v>0</v>
      </c>
      <c r="M70" s="557">
        <f t="shared" si="11"/>
        <v>0</v>
      </c>
      <c r="N70" s="557">
        <f t="shared" si="11"/>
        <v>0</v>
      </c>
      <c r="O70" s="557">
        <f t="shared" si="11"/>
        <v>0</v>
      </c>
      <c r="P70" s="557">
        <f t="shared" si="11"/>
        <v>0</v>
      </c>
      <c r="Q70" s="557">
        <f t="shared" si="11"/>
        <v>0</v>
      </c>
      <c r="R70" s="557">
        <f t="shared" si="11"/>
        <v>0</v>
      </c>
      <c r="S70" s="557">
        <f t="shared" si="11"/>
        <v>0</v>
      </c>
      <c r="T70" s="557">
        <f t="shared" si="11"/>
        <v>0</v>
      </c>
      <c r="U70" s="557">
        <f t="shared" si="11"/>
        <v>0</v>
      </c>
      <c r="V70" s="557">
        <f t="shared" si="11"/>
        <v>0</v>
      </c>
      <c r="W70" s="557">
        <f t="shared" si="11"/>
        <v>0</v>
      </c>
      <c r="X70" s="557">
        <f t="shared" si="11"/>
        <v>0</v>
      </c>
      <c r="Y70" s="557">
        <f t="shared" si="11"/>
        <v>0</v>
      </c>
      <c r="Z70" s="557">
        <f t="shared" si="11"/>
        <v>0</v>
      </c>
      <c r="AA70" s="557">
        <f t="shared" si="11"/>
        <v>0</v>
      </c>
      <c r="AB70" s="557">
        <f t="shared" si="11"/>
        <v>0</v>
      </c>
      <c r="AC70" s="557">
        <f t="shared" si="11"/>
        <v>0</v>
      </c>
      <c r="AD70" s="557">
        <f t="shared" si="11"/>
        <v>0</v>
      </c>
      <c r="AE70" s="557">
        <f t="shared" si="11"/>
        <v>0</v>
      </c>
      <c r="AF70" s="557">
        <f t="shared" si="11"/>
        <v>0</v>
      </c>
      <c r="AG70" s="557">
        <f t="shared" si="11"/>
        <v>0</v>
      </c>
      <c r="AH70" s="557">
        <f t="shared" si="11"/>
        <v>0</v>
      </c>
      <c r="AI70" s="557">
        <f t="shared" si="11"/>
        <v>0</v>
      </c>
      <c r="AJ70" s="557">
        <f t="shared" si="11"/>
        <v>0</v>
      </c>
      <c r="AK70" s="557">
        <f t="shared" si="11"/>
        <v>0</v>
      </c>
      <c r="AL70" s="557">
        <f t="shared" si="11"/>
        <v>0</v>
      </c>
      <c r="AM70" s="557">
        <f t="shared" si="11"/>
        <v>0</v>
      </c>
      <c r="AN70" s="557">
        <f t="shared" si="11"/>
        <v>0</v>
      </c>
      <c r="AO70" s="557">
        <f t="shared" si="11"/>
        <v>0</v>
      </c>
      <c r="AP70" s="557">
        <f t="shared" si="11"/>
        <v>0</v>
      </c>
      <c r="AQ70" s="557">
        <f t="shared" si="11"/>
        <v>0</v>
      </c>
      <c r="AR70" s="557">
        <f t="shared" si="11"/>
        <v>0</v>
      </c>
      <c r="AS70" s="557">
        <f t="shared" si="11"/>
        <v>0</v>
      </c>
      <c r="AT70" s="557">
        <f t="shared" si="11"/>
        <v>0</v>
      </c>
      <c r="AU70" s="557">
        <f t="shared" si="11"/>
        <v>0</v>
      </c>
      <c r="AV70" s="557">
        <f t="shared" si="11"/>
        <v>0</v>
      </c>
      <c r="AW70" s="557">
        <f t="shared" si="11"/>
        <v>0</v>
      </c>
      <c r="AX70" s="557">
        <f t="shared" si="11"/>
        <v>0</v>
      </c>
      <c r="AY70" s="557">
        <f t="shared" si="11"/>
        <v>0</v>
      </c>
      <c r="AZ70" s="557">
        <f t="shared" si="11"/>
        <v>0</v>
      </c>
      <c r="BA70" s="557">
        <f t="shared" si="11"/>
        <v>0</v>
      </c>
      <c r="BB70" s="557">
        <f t="shared" si="11"/>
        <v>0</v>
      </c>
      <c r="BC70" s="557">
        <f t="shared" si="11"/>
        <v>0</v>
      </c>
      <c r="BD70" s="557">
        <f t="shared" si="11"/>
        <v>0</v>
      </c>
      <c r="BE70" s="557">
        <f t="shared" si="11"/>
        <v>0</v>
      </c>
      <c r="BF70" s="557">
        <f t="shared" si="11"/>
        <v>0</v>
      </c>
      <c r="BG70" s="557">
        <f t="shared" si="11"/>
        <v>0</v>
      </c>
      <c r="BH70" s="557">
        <f t="shared" si="11"/>
        <v>0</v>
      </c>
      <c r="BI70" s="557">
        <f t="shared" si="11"/>
        <v>0</v>
      </c>
      <c r="BJ70" s="557">
        <f t="shared" si="11"/>
        <v>0</v>
      </c>
      <c r="BK70" s="557">
        <f t="shared" si="11"/>
        <v>0</v>
      </c>
      <c r="BL70" s="557">
        <f t="shared" si="11"/>
        <v>0</v>
      </c>
      <c r="BM70" s="557">
        <f t="shared" si="11"/>
        <v>0</v>
      </c>
      <c r="BN70" s="557">
        <f t="shared" si="11"/>
        <v>0</v>
      </c>
      <c r="BO70" s="557">
        <f t="shared" si="11"/>
        <v>0</v>
      </c>
      <c r="BP70" s="557">
        <f t="shared" si="11"/>
        <v>0</v>
      </c>
      <c r="BQ70" s="557">
        <f t="shared" si="11"/>
        <v>0</v>
      </c>
      <c r="BR70" s="557">
        <f t="shared" si="11"/>
        <v>0</v>
      </c>
      <c r="BS70" s="557">
        <f t="shared" si="11"/>
        <v>0</v>
      </c>
      <c r="BT70" s="557">
        <f t="shared" si="11"/>
        <v>0</v>
      </c>
      <c r="BU70" s="557">
        <f t="shared" si="11"/>
        <v>0</v>
      </c>
      <c r="BV70" s="557">
        <f t="shared" si="11"/>
        <v>0</v>
      </c>
      <c r="BW70" s="557">
        <f t="shared" si="11"/>
        <v>0</v>
      </c>
      <c r="BX70" s="557">
        <f t="shared" si="11"/>
        <v>0</v>
      </c>
      <c r="BY70" s="557">
        <f t="shared" si="11"/>
        <v>0</v>
      </c>
      <c r="BZ70" s="557">
        <f t="shared" si="11"/>
        <v>0</v>
      </c>
      <c r="CA70" s="557">
        <f t="shared" si="11"/>
        <v>0</v>
      </c>
      <c r="CB70" s="557">
        <f t="shared" si="11"/>
        <v>0</v>
      </c>
      <c r="CC70" s="557">
        <f t="shared" si="11"/>
        <v>0</v>
      </c>
      <c r="CD70" s="557">
        <f t="shared" si="11"/>
        <v>0</v>
      </c>
      <c r="CE70" s="557">
        <f t="shared" si="11"/>
        <v>0</v>
      </c>
      <c r="CF70" s="557">
        <f t="shared" si="11"/>
        <v>0</v>
      </c>
      <c r="CG70" s="557">
        <f t="shared" si="11"/>
        <v>0</v>
      </c>
      <c r="CH70" s="557">
        <f t="shared" si="11"/>
        <v>0</v>
      </c>
      <c r="CI70" s="557">
        <f t="shared" si="11"/>
        <v>0</v>
      </c>
      <c r="CJ70" s="391"/>
      <c r="CK70" s="409">
        <v>66</v>
      </c>
    </row>
    <row r="71" spans="1:89" ht="13.5" customHeight="1">
      <c r="A71" s="391" t="s">
        <v>368</v>
      </c>
      <c r="B71" s="391"/>
      <c r="C71" s="988" t="str">
        <f>Settings!$C$7</f>
        <v>USD</v>
      </c>
      <c r="D71" s="557" t="str">
        <f>IF(D5&gt;1,C73*Assumptions!$C$23/12,"")</f>
        <v/>
      </c>
      <c r="E71" s="557">
        <f>IF(E5&gt;1,D73*Assumptions!$C$23/12,"")</f>
        <v>0</v>
      </c>
      <c r="F71" s="557">
        <f>IF(F5&gt;1,E73*Assumptions!$C$23/12,"")</f>
        <v>0</v>
      </c>
      <c r="G71" s="557">
        <f>IF(G5&gt;1,F73*Assumptions!$C$23/12,"")</f>
        <v>0</v>
      </c>
      <c r="H71" s="557">
        <f>IF(H5&gt;1,G73*Assumptions!$C$23/12,"")</f>
        <v>0</v>
      </c>
      <c r="I71" s="557">
        <f>IF(I5&gt;1,H73*Assumptions!$C$23/12,"")</f>
        <v>0</v>
      </c>
      <c r="J71" s="557">
        <f>IF(J5&gt;1,I73*Assumptions!$C$23/12,"")</f>
        <v>0</v>
      </c>
      <c r="K71" s="557">
        <f>IF(K5&gt;1,J73*Assumptions!$C$23/12,"")</f>
        <v>0</v>
      </c>
      <c r="L71" s="557">
        <f>IF(L5&gt;1,K73*Assumptions!$C$23/12,"")</f>
        <v>0</v>
      </c>
      <c r="M71" s="557">
        <f>IF(M5&gt;1,L73*Assumptions!$C$23/12,"")</f>
        <v>0</v>
      </c>
      <c r="N71" s="557">
        <f>IF(N5&gt;1,M73*Assumptions!$C$23/12,"")</f>
        <v>0</v>
      </c>
      <c r="O71" s="557">
        <f>IF(O5&gt;1,N73*Assumptions!$C$23/12,"")</f>
        <v>0</v>
      </c>
      <c r="P71" s="557">
        <f>IF(P5&gt;1,O73*Assumptions!$C$23/12,"")</f>
        <v>0</v>
      </c>
      <c r="Q71" s="557">
        <f>IF(Q5&gt;1,P73*Assumptions!$C$23/12,"")</f>
        <v>0</v>
      </c>
      <c r="R71" s="557">
        <f>IF(R5&gt;1,Q73*Assumptions!$C$23/12,"")</f>
        <v>0</v>
      </c>
      <c r="S71" s="557">
        <f>IF(S5&gt;1,R73*Assumptions!$C$23/12,"")</f>
        <v>0</v>
      </c>
      <c r="T71" s="557">
        <f>IF(T5&gt;1,S73*Assumptions!$C$23/12,"")</f>
        <v>0</v>
      </c>
      <c r="U71" s="557">
        <f>IF(U5&gt;1,T73*Assumptions!$C$23/12,"")</f>
        <v>0</v>
      </c>
      <c r="V71" s="557">
        <f>IF(V5&gt;1,U73*Assumptions!$C$23/12,"")</f>
        <v>0</v>
      </c>
      <c r="W71" s="557">
        <f>IF(W5&gt;1,V73*Assumptions!$C$23/12,"")</f>
        <v>0</v>
      </c>
      <c r="X71" s="557">
        <f>IF(X5&gt;1,W73*Assumptions!$C$23/12,"")</f>
        <v>0</v>
      </c>
      <c r="Y71" s="557">
        <f>IF(Y5&gt;1,X73*Assumptions!$C$23/12,"")</f>
        <v>0</v>
      </c>
      <c r="Z71" s="557">
        <f>IF(Z5&gt;1,Y73*Assumptions!$C$23/12,"")</f>
        <v>0</v>
      </c>
      <c r="AA71" s="557">
        <f>IF(AA5&gt;1,Z73*Assumptions!$C$23/12,"")</f>
        <v>0</v>
      </c>
      <c r="AB71" s="557">
        <f>IF(AB5&gt;1,AA73*Assumptions!$C$23/12,"")</f>
        <v>0</v>
      </c>
      <c r="AC71" s="557">
        <f>IF(AC5&gt;1,AB73*Assumptions!$C$23/12,"")</f>
        <v>0</v>
      </c>
      <c r="AD71" s="557">
        <f>IF(AD5&gt;1,AC73*Assumptions!$C$23/12,"")</f>
        <v>0</v>
      </c>
      <c r="AE71" s="557">
        <f>IF(AE5&gt;1,AD73*Assumptions!$C$23/12,"")</f>
        <v>0</v>
      </c>
      <c r="AF71" s="557">
        <f>IF(AF5&gt;1,AE73*Assumptions!$C$23/12,"")</f>
        <v>0</v>
      </c>
      <c r="AG71" s="557">
        <f>IF(AG5&gt;1,AF73*Assumptions!$C$23/12,"")</f>
        <v>0</v>
      </c>
      <c r="AH71" s="557">
        <f>IF(AH5&gt;1,AG73*Assumptions!$C$23/12,"")</f>
        <v>0</v>
      </c>
      <c r="AI71" s="557">
        <f>IF(AI5&gt;1,AH73*Assumptions!$C$23/12,"")</f>
        <v>0</v>
      </c>
      <c r="AJ71" s="557">
        <f>IF(AJ5&gt;1,AI73*Assumptions!$C$23/12,"")</f>
        <v>0</v>
      </c>
      <c r="AK71" s="557">
        <f>IF(AK5&gt;1,AJ73*Assumptions!$C$23/12,"")</f>
        <v>0</v>
      </c>
      <c r="AL71" s="557">
        <f>IF(AL5&gt;1,AK73*Assumptions!$C$23/12,"")</f>
        <v>0</v>
      </c>
      <c r="AM71" s="557">
        <f>IF(AM5&gt;1,AL73*Assumptions!$C$23/12,"")</f>
        <v>0</v>
      </c>
      <c r="AN71" s="557">
        <f>IF(AN5&gt;1,AM73*Assumptions!$C$23/12,"")</f>
        <v>0</v>
      </c>
      <c r="AO71" s="557">
        <f>IF(AO5&gt;1,AN73*Assumptions!$C$23/12,"")</f>
        <v>0</v>
      </c>
      <c r="AP71" s="557">
        <f>IF(AP5&gt;1,AO73*Assumptions!$C$23/12,"")</f>
        <v>0</v>
      </c>
      <c r="AQ71" s="557">
        <f>IF(AQ5&gt;1,AP73*Assumptions!$C$23/12,"")</f>
        <v>0</v>
      </c>
      <c r="AR71" s="557">
        <f>IF(AR5&gt;1,AQ73*Assumptions!$C$23/12,"")</f>
        <v>0</v>
      </c>
      <c r="AS71" s="557">
        <f>IF(AS5&gt;1,AR73*Assumptions!$C$23/12,"")</f>
        <v>0</v>
      </c>
      <c r="AT71" s="557">
        <f>IF(AT5&gt;1,AS73*Assumptions!$C$23/12,"")</f>
        <v>0</v>
      </c>
      <c r="AU71" s="557">
        <f>IF(AU5&gt;1,AT73*Assumptions!$C$23/12,"")</f>
        <v>0</v>
      </c>
      <c r="AV71" s="557">
        <f>IF(AV5&gt;1,AU73*Assumptions!$C$23/12,"")</f>
        <v>0</v>
      </c>
      <c r="AW71" s="557">
        <f>IF(AW5&gt;1,AV73*Assumptions!$C$23/12,"")</f>
        <v>0</v>
      </c>
      <c r="AX71" s="557">
        <f>IF(AX5&gt;1,AW73*Assumptions!$C$23/12,"")</f>
        <v>0</v>
      </c>
      <c r="AY71" s="557">
        <f>IF(AY5&gt;1,AX73*Assumptions!$C$23/12,"")</f>
        <v>0</v>
      </c>
      <c r="AZ71" s="557">
        <f>IF(AZ5&gt;1,AY73*Assumptions!$C$23/12,"")</f>
        <v>0</v>
      </c>
      <c r="BA71" s="557">
        <f>IF(BA5&gt;1,AZ73*Assumptions!$C$23/12,"")</f>
        <v>0</v>
      </c>
      <c r="BB71" s="557">
        <f>IF(BB5&gt;1,BA73*Assumptions!$C$23/12,"")</f>
        <v>0</v>
      </c>
      <c r="BC71" s="557">
        <f>IF(BC5&gt;1,BB73*Assumptions!$C$23/12,"")</f>
        <v>0</v>
      </c>
      <c r="BD71" s="557">
        <f>IF(BD5&gt;1,BC73*Assumptions!$C$23/12,"")</f>
        <v>0</v>
      </c>
      <c r="BE71" s="557">
        <f>IF(BE5&gt;1,BD73*Assumptions!$C$23/12,"")</f>
        <v>0</v>
      </c>
      <c r="BF71" s="557">
        <f>IF(BF5&gt;1,BE73*Assumptions!$C$23/12,"")</f>
        <v>0</v>
      </c>
      <c r="BG71" s="557">
        <f>IF(BG5&gt;1,BF73*Assumptions!$C$23/12,"")</f>
        <v>0</v>
      </c>
      <c r="BH71" s="557">
        <f>IF(BH5&gt;1,BG73*Assumptions!$C$23/12,"")</f>
        <v>0</v>
      </c>
      <c r="BI71" s="557">
        <f>IF(BI5&gt;1,BH73*Assumptions!$C$23/12,"")</f>
        <v>0</v>
      </c>
      <c r="BJ71" s="557">
        <f>IF(BJ5&gt;1,BI73*Assumptions!$C$23/12,"")</f>
        <v>0</v>
      </c>
      <c r="BK71" s="557">
        <f>IF(BK5&gt;1,BJ73*Assumptions!$C$23/12,"")</f>
        <v>0</v>
      </c>
      <c r="BL71" s="557">
        <f>IF(BL5&gt;1,BK73*Assumptions!$C$23/12,"")</f>
        <v>0</v>
      </c>
      <c r="BM71" s="557">
        <f>IF(BM5&gt;1,BL73*Assumptions!$C$23/12,"")</f>
        <v>0</v>
      </c>
      <c r="BN71" s="557">
        <f>IF(BN5&gt;1,BM73*Assumptions!$C$23/12,"")</f>
        <v>0</v>
      </c>
      <c r="BO71" s="557">
        <f>IF(BO5&gt;1,BN73*Assumptions!$C$23/12,"")</f>
        <v>0</v>
      </c>
      <c r="BP71" s="557">
        <f>IF(BP5&gt;1,BO73*Assumptions!$C$23/12,"")</f>
        <v>0</v>
      </c>
      <c r="BQ71" s="557">
        <f>IF(BQ5&gt;1,BP73*Assumptions!$C$23/12,"")</f>
        <v>0</v>
      </c>
      <c r="BR71" s="557">
        <f>IF(BR5&gt;1,BQ73*Assumptions!$C$23/12,"")</f>
        <v>0</v>
      </c>
      <c r="BS71" s="557">
        <f>IF(BS5&gt;1,BR73*Assumptions!$C$23/12,"")</f>
        <v>0</v>
      </c>
      <c r="BT71" s="557">
        <f>IF(BT5&gt;1,BS73*Assumptions!$C$23/12,"")</f>
        <v>0</v>
      </c>
      <c r="BU71" s="557">
        <f>IF(BU5&gt;1,BT73*Assumptions!$C$23/12,"")</f>
        <v>0</v>
      </c>
      <c r="BV71" s="557">
        <f>IF(BV5&gt;1,BU73*Assumptions!$C$23/12,"")</f>
        <v>0</v>
      </c>
      <c r="BW71" s="557">
        <f>IF(BW5&gt;1,BV73*Assumptions!$C$23/12,"")</f>
        <v>0</v>
      </c>
      <c r="BX71" s="557">
        <f>IF(BX5&gt;1,BW73*Assumptions!$C$23/12,"")</f>
        <v>0</v>
      </c>
      <c r="BY71" s="557">
        <f>IF(BY5&gt;1,BX73*Assumptions!$C$23/12,"")</f>
        <v>0</v>
      </c>
      <c r="BZ71" s="557">
        <f>IF(BZ5&gt;1,BY73*Assumptions!$C$23/12,"")</f>
        <v>0</v>
      </c>
      <c r="CA71" s="557">
        <f>IF(CA5&gt;1,BZ73*Assumptions!$C$23/12,"")</f>
        <v>0</v>
      </c>
      <c r="CB71" s="557">
        <f>IF(CB5&gt;1,CA73*Assumptions!$C$23/12,"")</f>
        <v>0</v>
      </c>
      <c r="CC71" s="557">
        <f>IF(CC5&gt;1,CB73*Assumptions!$C$23/12,"")</f>
        <v>0</v>
      </c>
      <c r="CD71" s="557">
        <f>IF(CD5&gt;1,CC73*Assumptions!$C$23/12,"")</f>
        <v>0</v>
      </c>
      <c r="CE71" s="557">
        <f>IF(CE5&gt;1,CD73*Assumptions!$C$23/12,"")</f>
        <v>0</v>
      </c>
      <c r="CF71" s="557">
        <f>IF(CF5&gt;1,CE73*Assumptions!$C$23/12,"")</f>
        <v>0</v>
      </c>
      <c r="CG71" s="557">
        <f>IF(CG5&gt;1,CF73*Assumptions!$C$23/12,"")</f>
        <v>0</v>
      </c>
      <c r="CH71" s="557">
        <f>IF(CH5&gt;1,CG73*Assumptions!$C$23/12,"")</f>
        <v>0</v>
      </c>
      <c r="CI71" s="557">
        <f>IF(CI5&gt;1,CH73*Assumptions!$C$23/12,"")</f>
        <v>0</v>
      </c>
      <c r="CJ71" s="391"/>
      <c r="CK71" s="409">
        <v>67</v>
      </c>
    </row>
    <row r="72" spans="1:89" ht="13.5" customHeight="1">
      <c r="A72" s="391" t="s">
        <v>369</v>
      </c>
      <c r="B72" s="391"/>
      <c r="C72" s="988" t="str">
        <f>Settings!$C$7</f>
        <v>USD</v>
      </c>
      <c r="D72" s="555" t="str">
        <f>IF(D5&gt;1,MIN(-PMT(Assumptions!$C$23/12,Assumptions!$C$24,SUM(C70:$D70)-D71),C73),"")</f>
        <v/>
      </c>
      <c r="E72" s="555">
        <f>IF(E5&gt;1,MIN(-PMT(Assumptions!$C$23/12,Assumptions!$C$24,SUM(D70:$D70)-E71),D73),"")</f>
        <v>0</v>
      </c>
      <c r="F72" s="555">
        <f>IF(F5&gt;1,MIN(-PMT(Assumptions!$C$23/12,Assumptions!$C$24,SUM($D70:E70)-F71),E73),"")</f>
        <v>0</v>
      </c>
      <c r="G72" s="555">
        <f>IF(G5&gt;1,MIN(-PMT(Assumptions!$C$23/12,Assumptions!$C$24,SUM($D70:F70)-G71),F73),"")</f>
        <v>0</v>
      </c>
      <c r="H72" s="555">
        <f>IF(H5&gt;1,MIN(-PMT(Assumptions!$C$23/12,Assumptions!$C$24,SUM($D70:G70)-H71),G73),"")</f>
        <v>0</v>
      </c>
      <c r="I72" s="555">
        <f>IF(I5&gt;1,MIN(-PMT(Assumptions!$C$23/12,Assumptions!$C$24,SUM($D70:H70)-I71),H73),"")</f>
        <v>0</v>
      </c>
      <c r="J72" s="555">
        <f>IF(J5&gt;1,MIN(-PMT(Assumptions!$C$23/12,Assumptions!$C$24,SUM($D70:I70)-J71),I73),"")</f>
        <v>0</v>
      </c>
      <c r="K72" s="555">
        <f>IF(K5&gt;1,MIN(-PMT(Assumptions!$C$23/12,Assumptions!$C$24,SUM($D70:J70)-K71),J73),"")</f>
        <v>0</v>
      </c>
      <c r="L72" s="555">
        <f>IF(L5&gt;1,MIN(-PMT(Assumptions!$C$23/12,Assumptions!$C$24,SUM($D70:K70)-L71),K73),"")</f>
        <v>0</v>
      </c>
      <c r="M72" s="555">
        <f>IF(M5&gt;1,MIN(-PMT(Assumptions!$C$23/12,Assumptions!$C$24,SUM($D70:L70)-M71),L73),"")</f>
        <v>0</v>
      </c>
      <c r="N72" s="555">
        <f>IF(N5&gt;1,MIN(-PMT(Assumptions!$C$23/12,Assumptions!$C$24,SUM($D70:M70)-N71),M73),"")</f>
        <v>0</v>
      </c>
      <c r="O72" s="555">
        <f>IF(O5&gt;1,MIN(-PMT(Assumptions!$C$23/12,Assumptions!$C$24,SUM($D70:N70)-O71),N73),"")</f>
        <v>0</v>
      </c>
      <c r="P72" s="555">
        <f>IF(P5&gt;1,MIN(-PMT(Assumptions!$C$23/12,Assumptions!$C$24,SUM($D70:O70)-P71),O73),"")</f>
        <v>0</v>
      </c>
      <c r="Q72" s="555">
        <f>IF(Q5&gt;1,MIN(-PMT(Assumptions!$C$23/12,Assumptions!$C$24,SUM($D70:P70)-Q71),P73),"")</f>
        <v>0</v>
      </c>
      <c r="R72" s="555">
        <f>IF(R5&gt;1,MIN(-PMT(Assumptions!$C$23/12,Assumptions!$C$24,SUM($D70:Q70)-R71),Q73),"")</f>
        <v>0</v>
      </c>
      <c r="S72" s="555">
        <f>IF(S5&gt;1,MIN(-PMT(Assumptions!$C$23/12,Assumptions!$C$24,SUM($D70:R70)-S71),R73),"")</f>
        <v>0</v>
      </c>
      <c r="T72" s="555">
        <f>IF(T5&gt;1,MIN(-PMT(Assumptions!$C$23/12,Assumptions!$C$24,SUM($D70:S70)-T71),S73),"")</f>
        <v>0</v>
      </c>
      <c r="U72" s="555">
        <f>IF(U5&gt;1,MIN(-PMT(Assumptions!$C$23/12,Assumptions!$C$24,SUM($D70:T70)-U71),T73),"")</f>
        <v>0</v>
      </c>
      <c r="V72" s="555">
        <f>IF(V5&gt;1,MIN(-PMT(Assumptions!$C$23/12,Assumptions!$C$24,SUM($D70:U70)-V71),U73),"")</f>
        <v>0</v>
      </c>
      <c r="W72" s="555">
        <f>IF(W5&gt;1,MIN(-PMT(Assumptions!$C$23/12,Assumptions!$C$24,SUM($D70:V70)-W71),V73),"")</f>
        <v>0</v>
      </c>
      <c r="X72" s="555">
        <f>IF(X5&gt;1,MIN(-PMT(Assumptions!$C$23/12,Assumptions!$C$24,SUM($D70:W70)-X71),W73),"")</f>
        <v>0</v>
      </c>
      <c r="Y72" s="555">
        <f>IF(Y5&gt;1,MIN(-PMT(Assumptions!$C$23/12,Assumptions!$C$24,SUM($D70:X70)-Y71),X73),"")</f>
        <v>0</v>
      </c>
      <c r="Z72" s="555">
        <f>IF(Z5&gt;1,MIN(-PMT(Assumptions!$C$23/12,Assumptions!$C$24,SUM($D70:Y70)-Z71),Y73),"")</f>
        <v>0</v>
      </c>
      <c r="AA72" s="555">
        <f>IF(AA5&gt;1,MIN(-PMT(Assumptions!$C$23/12,Assumptions!$C$24,SUM($D70:Z70)-AA71),Z73),"")</f>
        <v>0</v>
      </c>
      <c r="AB72" s="555">
        <f>IF(AB5&gt;1,MIN(-PMT(Assumptions!$C$23/12,Assumptions!$C$24,SUM($D70:AA70)-AB71),AA73),"")</f>
        <v>0</v>
      </c>
      <c r="AC72" s="555">
        <f>IF(AC5&gt;1,MIN(-PMT(Assumptions!$C$23/12,Assumptions!$C$24,SUM($D70:AB70)-AC71),AB73),"")</f>
        <v>0</v>
      </c>
      <c r="AD72" s="555">
        <f>IF(AD5&gt;1,MIN(-PMT(Assumptions!$C$23/12,Assumptions!$C$24,SUM($D70:AC70)-AD71),AC73),"")</f>
        <v>0</v>
      </c>
      <c r="AE72" s="555">
        <f>IF(AE5&gt;1,MIN(-PMT(Assumptions!$C$23/12,Assumptions!$C$24,SUM($D70:AD70)-AE71),AD73),"")</f>
        <v>0</v>
      </c>
      <c r="AF72" s="555">
        <f>IF(AF5&gt;1,MIN(-PMT(Assumptions!$C$23/12,Assumptions!$C$24,SUM($D70:AE70)-AF71),AE73),"")</f>
        <v>0</v>
      </c>
      <c r="AG72" s="555">
        <f>IF(AG5&gt;1,MIN(-PMT(Assumptions!$C$23/12,Assumptions!$C$24,SUM($D70:AF70)-AG71),AF73),"")</f>
        <v>0</v>
      </c>
      <c r="AH72" s="555">
        <f>IF(AH5&gt;1,MIN(-PMT(Assumptions!$C$23/12,Assumptions!$C$24,SUM($D70:AG70)-AH71),AG73),"")</f>
        <v>0</v>
      </c>
      <c r="AI72" s="555">
        <f>IF(AI5&gt;1,MIN(-PMT(Assumptions!$C$23/12,Assumptions!$C$24,SUM($D70:AH70)-AI71),AH73),"")</f>
        <v>0</v>
      </c>
      <c r="AJ72" s="555">
        <f>IF(AJ5&gt;1,MIN(-PMT(Assumptions!$C$23/12,Assumptions!$C$24,SUM($D70:AI70)-AJ71),AI73),"")</f>
        <v>0</v>
      </c>
      <c r="AK72" s="555">
        <f>IF(AK5&gt;1,MIN(-PMT(Assumptions!$C$23/12,Assumptions!$C$24,SUM($D70:AJ70)-AK71),AJ73),"")</f>
        <v>0</v>
      </c>
      <c r="AL72" s="555">
        <f>IF(AL5&gt;1,MIN(-PMT(Assumptions!$C$23/12,Assumptions!$C$24,SUM($D70:AK70)-AL71),AK73),"")</f>
        <v>0</v>
      </c>
      <c r="AM72" s="555">
        <f>IF(AM5&gt;1,MIN(-PMT(Assumptions!$C$23/12,Assumptions!$C$24,SUM($D70:AL70)-AM71),AL73),"")</f>
        <v>0</v>
      </c>
      <c r="AN72" s="555">
        <f>IF(AN5&gt;1,MIN(-PMT(Assumptions!$C$23/12,Assumptions!$C$24,SUM($D70:AM70)-AN71),AM73),"")</f>
        <v>0</v>
      </c>
      <c r="AO72" s="555">
        <f>IF(AO5&gt;1,MIN(-PMT(Assumptions!$C$23/12,Assumptions!$C$24,SUM($D70:AN70)-AO71),AN73),"")</f>
        <v>0</v>
      </c>
      <c r="AP72" s="555">
        <f>IF(AP5&gt;1,MIN(-PMT(Assumptions!$C$23/12,Assumptions!$C$24,SUM($D70:AO70)-AP71),AO73),"")</f>
        <v>0</v>
      </c>
      <c r="AQ72" s="555">
        <f>IF(AQ5&gt;1,MIN(-PMT(Assumptions!$C$23/12,Assumptions!$C$24,SUM($D70:AP70)-AQ71),AP73),"")</f>
        <v>0</v>
      </c>
      <c r="AR72" s="555">
        <f>IF(AR5&gt;1,MIN(-PMT(Assumptions!$C$23/12,Assumptions!$C$24,SUM($D70:AQ70)-AR71),AQ73),"")</f>
        <v>0</v>
      </c>
      <c r="AS72" s="555">
        <f>IF(AS5&gt;1,MIN(-PMT(Assumptions!$C$23/12,Assumptions!$C$24,SUM($D70:AR70)-AS71),AR73),"")</f>
        <v>0</v>
      </c>
      <c r="AT72" s="555">
        <f>IF(AT5&gt;1,MIN(-PMT(Assumptions!$C$23/12,Assumptions!$C$24,SUM($D70:AS70)-AT71),AS73),"")</f>
        <v>0</v>
      </c>
      <c r="AU72" s="555">
        <f>IF(AU5&gt;1,MIN(-PMT(Assumptions!$C$23/12,Assumptions!$C$24,SUM($D70:AT70)-AU71),AT73),"")</f>
        <v>0</v>
      </c>
      <c r="AV72" s="555">
        <f>IF(AV5&gt;1,MIN(-PMT(Assumptions!$C$23/12,Assumptions!$C$24,SUM($D70:AU70)-AV71),AU73),"")</f>
        <v>0</v>
      </c>
      <c r="AW72" s="555">
        <f>IF(AW5&gt;1,MIN(-PMT(Assumptions!$C$23/12,Assumptions!$C$24,SUM($D70:AV70)-AW71),AV73),"")</f>
        <v>0</v>
      </c>
      <c r="AX72" s="555">
        <f>IF(AX5&gt;1,MIN(-PMT(Assumptions!$C$23/12,Assumptions!$C$24,SUM($D70:AW70)-AX71),AW73),"")</f>
        <v>0</v>
      </c>
      <c r="AY72" s="555">
        <f>IF(AY5&gt;1,MIN(-PMT(Assumptions!$C$23/12,Assumptions!$C$24,SUM($D70:AX70)-AY71),AX73),"")</f>
        <v>0</v>
      </c>
      <c r="AZ72" s="555">
        <f>IF(AZ5&gt;1,MIN(-PMT(Assumptions!$C$23/12,Assumptions!$C$24,SUM($D70:AY70)-AZ71),AY73),"")</f>
        <v>0</v>
      </c>
      <c r="BA72" s="555">
        <f>IF(BA5&gt;1,MIN(-PMT(Assumptions!$C$23/12,Assumptions!$C$24,SUM($D70:AZ70)-BA71),AZ73),"")</f>
        <v>0</v>
      </c>
      <c r="BB72" s="555">
        <f>IF(BB5&gt;1,MIN(-PMT(Assumptions!$C$23/12,Assumptions!$C$24,SUM($D70:BA70)-BB71),BA73),"")</f>
        <v>0</v>
      </c>
      <c r="BC72" s="555">
        <f>IF(BC5&gt;1,MIN(-PMT(Assumptions!$C$23/12,Assumptions!$C$24,SUM($D70:BB70)-BC71),BB73),"")</f>
        <v>0</v>
      </c>
      <c r="BD72" s="555">
        <f>IF(BD5&gt;1,MIN(-PMT(Assumptions!$C$23/12,Assumptions!$C$24,SUM($D70:BC70)-BD71),BC73),"")</f>
        <v>0</v>
      </c>
      <c r="BE72" s="555">
        <f>IF(BE5&gt;1,MIN(-PMT(Assumptions!$C$23/12,Assumptions!$C$24,SUM($D70:BD70)-BE71),BD73),"")</f>
        <v>0</v>
      </c>
      <c r="BF72" s="555">
        <f>IF(BF5&gt;1,MIN(-PMT(Assumptions!$C$23/12,Assumptions!$C$24,SUM($D70:BE70)-BF71),BE73),"")</f>
        <v>0</v>
      </c>
      <c r="BG72" s="555">
        <f>IF(BG5&gt;1,MIN(-PMT(Assumptions!$C$23/12,Assumptions!$C$24,SUM($D70:BF70)-BG71),BF73),"")</f>
        <v>0</v>
      </c>
      <c r="BH72" s="555">
        <f>IF(BH5&gt;1,MIN(-PMT(Assumptions!$C$23/12,Assumptions!$C$24,SUM($D70:BG70)-BH71),BG73),"")</f>
        <v>0</v>
      </c>
      <c r="BI72" s="555">
        <f>IF(BI5&gt;1,MIN(-PMT(Assumptions!$C$23/12,Assumptions!$C$24,SUM($D70:BH70)-BI71),BH73),"")</f>
        <v>0</v>
      </c>
      <c r="BJ72" s="555">
        <f>IF(BJ5&gt;1,MIN(-PMT(Assumptions!$C$23/12,Assumptions!$C$24,SUM($D70:BI70)-BJ71),BI73),"")</f>
        <v>0</v>
      </c>
      <c r="BK72" s="555">
        <f>IF(BK5&gt;1,MIN(-PMT(Assumptions!$C$23/12,Assumptions!$C$24,SUM($D70:BJ70)-BK71),BJ73),"")</f>
        <v>0</v>
      </c>
      <c r="BL72" s="555">
        <f>IF(BL5&gt;1,MIN(-PMT(Assumptions!$C$23/12,Assumptions!$C$24,SUM($D70:BK70)-BL71),BK73),"")</f>
        <v>0</v>
      </c>
      <c r="BM72" s="555">
        <f>IF(BM5&gt;1,MIN(-PMT(Assumptions!$C$23/12,Assumptions!$C$24,SUM($D70:BL70)-BM71),BL73),"")</f>
        <v>0</v>
      </c>
      <c r="BN72" s="555">
        <f>IF(BN5&gt;1,MIN(-PMT(Assumptions!$C$23/12,Assumptions!$C$24,SUM($D70:BM70)-BN71),BM73),"")</f>
        <v>0</v>
      </c>
      <c r="BO72" s="555">
        <f>IF(BO5&gt;1,MIN(-PMT(Assumptions!$C$23/12,Assumptions!$C$24,SUM($D70:BN70)-BO71),BN73),"")</f>
        <v>0</v>
      </c>
      <c r="BP72" s="555">
        <f>IF(BP5&gt;1,MIN(-PMT(Assumptions!$C$23/12,Assumptions!$C$24,SUM($D70:BO70)-BP71),BO73),"")</f>
        <v>0</v>
      </c>
      <c r="BQ72" s="555">
        <f>IF(BQ5&gt;1,MIN(-PMT(Assumptions!$C$23/12,Assumptions!$C$24,SUM($D70:BP70)-BQ71),BP73),"")</f>
        <v>0</v>
      </c>
      <c r="BR72" s="555">
        <f>IF(BR5&gt;1,MIN(-PMT(Assumptions!$C$23/12,Assumptions!$C$24,SUM($D70:BQ70)-BR71),BQ73),"")</f>
        <v>0</v>
      </c>
      <c r="BS72" s="555">
        <f>IF(BS5&gt;1,MIN(-PMT(Assumptions!$C$23/12,Assumptions!$C$24,SUM($D70:BR70)-BS71),BR73),"")</f>
        <v>0</v>
      </c>
      <c r="BT72" s="555">
        <f>IF(BT5&gt;1,MIN(-PMT(Assumptions!$C$23/12,Assumptions!$C$24,SUM($D70:BS70)-BT71),BS73),"")</f>
        <v>0</v>
      </c>
      <c r="BU72" s="555">
        <f>IF(BU5&gt;1,MIN(-PMT(Assumptions!$C$23/12,Assumptions!$C$24,SUM($D70:BT70)-BU71),BT73),"")</f>
        <v>0</v>
      </c>
      <c r="BV72" s="555">
        <f>IF(BV5&gt;1,MIN(-PMT(Assumptions!$C$23/12,Assumptions!$C$24,SUM($D70:BU70)-BV71),BU73),"")</f>
        <v>0</v>
      </c>
      <c r="BW72" s="555">
        <f>IF(BW5&gt;1,MIN(-PMT(Assumptions!$C$23/12,Assumptions!$C$24,SUM($D70:BV70)-BW71),BV73),"")</f>
        <v>0</v>
      </c>
      <c r="BX72" s="555">
        <f>IF(BX5&gt;1,MIN(-PMT(Assumptions!$C$23/12,Assumptions!$C$24,SUM($D70:BW70)-BX71),BW73),"")</f>
        <v>0</v>
      </c>
      <c r="BY72" s="555">
        <f>IF(BY5&gt;1,MIN(-PMT(Assumptions!$C$23/12,Assumptions!$C$24,SUM($D70:BX70)-BY71),BX73),"")</f>
        <v>0</v>
      </c>
      <c r="BZ72" s="555">
        <f>IF(BZ5&gt;1,MIN(-PMT(Assumptions!$C$23/12,Assumptions!$C$24,SUM($D70:BY70)-BZ71),BY73),"")</f>
        <v>0</v>
      </c>
      <c r="CA72" s="555">
        <f>IF(CA5&gt;1,MIN(-PMT(Assumptions!$C$23/12,Assumptions!$C$24,SUM($D70:BZ70)-CA71),BZ73),"")</f>
        <v>0</v>
      </c>
      <c r="CB72" s="555">
        <f>IF(CB5&gt;1,MIN(-PMT(Assumptions!$C$23/12,Assumptions!$C$24,SUM($D70:CA70)-CB71),CA73),"")</f>
        <v>0</v>
      </c>
      <c r="CC72" s="555">
        <f>IF(CC5&gt;1,MIN(-PMT(Assumptions!$C$23/12,Assumptions!$C$24,SUM($D70:CB70)-CC71),CB73),"")</f>
        <v>0</v>
      </c>
      <c r="CD72" s="555">
        <f>IF(CD5&gt;1,MIN(-PMT(Assumptions!$C$23/12,Assumptions!$C$24,SUM($D70:CC70)-CD71),CC73),"")</f>
        <v>0</v>
      </c>
      <c r="CE72" s="555">
        <f>IF(CE5&gt;1,MIN(-PMT(Assumptions!$C$23/12,Assumptions!$C$24,SUM($D70:CD70)-CE71),CD73),"")</f>
        <v>0</v>
      </c>
      <c r="CF72" s="555">
        <f>IF(CF5&gt;1,MIN(-PMT(Assumptions!$C$23/12,Assumptions!$C$24,SUM($D70:CE70)-CF71),CE73),"")</f>
        <v>0</v>
      </c>
      <c r="CG72" s="555">
        <f>IF(CG5&gt;1,MIN(-PMT(Assumptions!$C$23/12,Assumptions!$C$24,SUM($D70:CF70)-CG71),CF73),"")</f>
        <v>0</v>
      </c>
      <c r="CH72" s="555">
        <f>IF(CH5&gt;1,MIN(-PMT(Assumptions!$C$23/12,Assumptions!$C$24,SUM($D70:CG70)-CH71),CG73),"")</f>
        <v>0</v>
      </c>
      <c r="CI72" s="555">
        <f>IF(CI5&gt;1,MIN(-PMT(Assumptions!$C$23/12,Assumptions!$C$24,SUM($D70:CH70)-CI71),CH73),"")</f>
        <v>0</v>
      </c>
      <c r="CJ72" s="391"/>
      <c r="CK72" s="409">
        <v>68</v>
      </c>
    </row>
    <row r="73" spans="1:89" ht="25.5" customHeight="1">
      <c r="A73" s="989" t="s">
        <v>370</v>
      </c>
      <c r="B73" s="990"/>
      <c r="C73" s="991" t="str">
        <f>Settings!$C$7</f>
        <v>USD</v>
      </c>
      <c r="D73" s="992">
        <f t="shared" ref="D73:CI73" si="12">IF(D$5=1,D70,C73+D70-D72)</f>
        <v>0</v>
      </c>
      <c r="E73" s="992">
        <f t="shared" si="12"/>
        <v>0</v>
      </c>
      <c r="F73" s="992">
        <f t="shared" si="12"/>
        <v>0</v>
      </c>
      <c r="G73" s="992">
        <f t="shared" si="12"/>
        <v>0</v>
      </c>
      <c r="H73" s="992">
        <f t="shared" si="12"/>
        <v>0</v>
      </c>
      <c r="I73" s="992">
        <f t="shared" si="12"/>
        <v>0</v>
      </c>
      <c r="J73" s="992">
        <f t="shared" si="12"/>
        <v>0</v>
      </c>
      <c r="K73" s="992">
        <f t="shared" si="12"/>
        <v>0</v>
      </c>
      <c r="L73" s="992">
        <f t="shared" si="12"/>
        <v>0</v>
      </c>
      <c r="M73" s="992">
        <f t="shared" si="12"/>
        <v>0</v>
      </c>
      <c r="N73" s="992">
        <f t="shared" si="12"/>
        <v>0</v>
      </c>
      <c r="O73" s="992">
        <f t="shared" si="12"/>
        <v>0</v>
      </c>
      <c r="P73" s="992">
        <f t="shared" si="12"/>
        <v>0</v>
      </c>
      <c r="Q73" s="992">
        <f t="shared" si="12"/>
        <v>0</v>
      </c>
      <c r="R73" s="992">
        <f t="shared" si="12"/>
        <v>0</v>
      </c>
      <c r="S73" s="992">
        <f t="shared" si="12"/>
        <v>0</v>
      </c>
      <c r="T73" s="992">
        <f t="shared" si="12"/>
        <v>0</v>
      </c>
      <c r="U73" s="992">
        <f t="shared" si="12"/>
        <v>0</v>
      </c>
      <c r="V73" s="992">
        <f t="shared" si="12"/>
        <v>0</v>
      </c>
      <c r="W73" s="992">
        <f t="shared" si="12"/>
        <v>0</v>
      </c>
      <c r="X73" s="992">
        <f t="shared" si="12"/>
        <v>0</v>
      </c>
      <c r="Y73" s="992">
        <f t="shared" si="12"/>
        <v>0</v>
      </c>
      <c r="Z73" s="992">
        <f t="shared" si="12"/>
        <v>0</v>
      </c>
      <c r="AA73" s="992">
        <f t="shared" si="12"/>
        <v>0</v>
      </c>
      <c r="AB73" s="992">
        <f t="shared" si="12"/>
        <v>0</v>
      </c>
      <c r="AC73" s="992">
        <f t="shared" si="12"/>
        <v>0</v>
      </c>
      <c r="AD73" s="992">
        <f t="shared" si="12"/>
        <v>0</v>
      </c>
      <c r="AE73" s="992">
        <f t="shared" si="12"/>
        <v>0</v>
      </c>
      <c r="AF73" s="992">
        <f t="shared" si="12"/>
        <v>0</v>
      </c>
      <c r="AG73" s="992">
        <f t="shared" si="12"/>
        <v>0</v>
      </c>
      <c r="AH73" s="992">
        <f t="shared" si="12"/>
        <v>0</v>
      </c>
      <c r="AI73" s="992">
        <f t="shared" si="12"/>
        <v>0</v>
      </c>
      <c r="AJ73" s="992">
        <f t="shared" si="12"/>
        <v>0</v>
      </c>
      <c r="AK73" s="992">
        <f t="shared" si="12"/>
        <v>0</v>
      </c>
      <c r="AL73" s="992">
        <f t="shared" si="12"/>
        <v>0</v>
      </c>
      <c r="AM73" s="992">
        <f t="shared" si="12"/>
        <v>0</v>
      </c>
      <c r="AN73" s="992">
        <f t="shared" si="12"/>
        <v>0</v>
      </c>
      <c r="AO73" s="992">
        <f t="shared" si="12"/>
        <v>0</v>
      </c>
      <c r="AP73" s="992">
        <f t="shared" si="12"/>
        <v>0</v>
      </c>
      <c r="AQ73" s="992">
        <f t="shared" si="12"/>
        <v>0</v>
      </c>
      <c r="AR73" s="992">
        <f t="shared" si="12"/>
        <v>0</v>
      </c>
      <c r="AS73" s="992">
        <f t="shared" si="12"/>
        <v>0</v>
      </c>
      <c r="AT73" s="992">
        <f t="shared" si="12"/>
        <v>0</v>
      </c>
      <c r="AU73" s="992">
        <f t="shared" si="12"/>
        <v>0</v>
      </c>
      <c r="AV73" s="992">
        <f t="shared" si="12"/>
        <v>0</v>
      </c>
      <c r="AW73" s="992">
        <f t="shared" si="12"/>
        <v>0</v>
      </c>
      <c r="AX73" s="992">
        <f t="shared" si="12"/>
        <v>0</v>
      </c>
      <c r="AY73" s="992">
        <f t="shared" si="12"/>
        <v>0</v>
      </c>
      <c r="AZ73" s="992">
        <f t="shared" si="12"/>
        <v>0</v>
      </c>
      <c r="BA73" s="992">
        <f t="shared" si="12"/>
        <v>0</v>
      </c>
      <c r="BB73" s="992">
        <f t="shared" si="12"/>
        <v>0</v>
      </c>
      <c r="BC73" s="992">
        <f t="shared" si="12"/>
        <v>0</v>
      </c>
      <c r="BD73" s="992">
        <f t="shared" si="12"/>
        <v>0</v>
      </c>
      <c r="BE73" s="992">
        <f t="shared" si="12"/>
        <v>0</v>
      </c>
      <c r="BF73" s="992">
        <f t="shared" si="12"/>
        <v>0</v>
      </c>
      <c r="BG73" s="992">
        <f t="shared" si="12"/>
        <v>0</v>
      </c>
      <c r="BH73" s="992">
        <f t="shared" si="12"/>
        <v>0</v>
      </c>
      <c r="BI73" s="992">
        <f t="shared" si="12"/>
        <v>0</v>
      </c>
      <c r="BJ73" s="992">
        <f t="shared" si="12"/>
        <v>0</v>
      </c>
      <c r="BK73" s="992">
        <f t="shared" si="12"/>
        <v>0</v>
      </c>
      <c r="BL73" s="992">
        <f t="shared" si="12"/>
        <v>0</v>
      </c>
      <c r="BM73" s="992">
        <f t="shared" si="12"/>
        <v>0</v>
      </c>
      <c r="BN73" s="992">
        <f t="shared" si="12"/>
        <v>0</v>
      </c>
      <c r="BO73" s="992">
        <f t="shared" si="12"/>
        <v>0</v>
      </c>
      <c r="BP73" s="992">
        <f t="shared" si="12"/>
        <v>0</v>
      </c>
      <c r="BQ73" s="992">
        <f t="shared" si="12"/>
        <v>0</v>
      </c>
      <c r="BR73" s="992">
        <f t="shared" si="12"/>
        <v>0</v>
      </c>
      <c r="BS73" s="992">
        <f t="shared" si="12"/>
        <v>0</v>
      </c>
      <c r="BT73" s="992">
        <f t="shared" si="12"/>
        <v>0</v>
      </c>
      <c r="BU73" s="992">
        <f t="shared" si="12"/>
        <v>0</v>
      </c>
      <c r="BV73" s="992">
        <f t="shared" si="12"/>
        <v>0</v>
      </c>
      <c r="BW73" s="992">
        <f t="shared" si="12"/>
        <v>0</v>
      </c>
      <c r="BX73" s="992">
        <f t="shared" si="12"/>
        <v>0</v>
      </c>
      <c r="BY73" s="992">
        <f t="shared" si="12"/>
        <v>0</v>
      </c>
      <c r="BZ73" s="992">
        <f t="shared" si="12"/>
        <v>0</v>
      </c>
      <c r="CA73" s="992">
        <f t="shared" si="12"/>
        <v>0</v>
      </c>
      <c r="CB73" s="992">
        <f t="shared" si="12"/>
        <v>0</v>
      </c>
      <c r="CC73" s="992">
        <f t="shared" si="12"/>
        <v>0</v>
      </c>
      <c r="CD73" s="992">
        <f t="shared" si="12"/>
        <v>0</v>
      </c>
      <c r="CE73" s="992">
        <f t="shared" si="12"/>
        <v>0</v>
      </c>
      <c r="CF73" s="992">
        <f t="shared" si="12"/>
        <v>0</v>
      </c>
      <c r="CG73" s="992">
        <f t="shared" si="12"/>
        <v>0</v>
      </c>
      <c r="CH73" s="992">
        <f t="shared" si="12"/>
        <v>0</v>
      </c>
      <c r="CI73" s="992">
        <f t="shared" si="12"/>
        <v>0</v>
      </c>
      <c r="CJ73" s="990"/>
      <c r="CK73" s="977">
        <v>69</v>
      </c>
    </row>
    <row r="74" spans="1:89" ht="13.5" customHeight="1">
      <c r="A74" s="379"/>
      <c r="B74" s="412"/>
      <c r="C74" s="957"/>
      <c r="D74" s="557"/>
      <c r="E74" s="557"/>
      <c r="F74" s="557"/>
      <c r="G74" s="557"/>
      <c r="H74" s="557"/>
      <c r="I74" s="557"/>
      <c r="J74" s="557"/>
      <c r="K74" s="557"/>
      <c r="L74" s="557"/>
      <c r="M74" s="557"/>
      <c r="N74" s="557"/>
      <c r="O74" s="557"/>
      <c r="P74" s="557"/>
      <c r="Q74" s="557"/>
      <c r="R74" s="557"/>
      <c r="S74" s="557"/>
      <c r="T74" s="557"/>
      <c r="U74" s="557"/>
      <c r="V74" s="557"/>
      <c r="W74" s="557"/>
      <c r="X74" s="557"/>
      <c r="Y74" s="557"/>
      <c r="Z74" s="557"/>
      <c r="AA74" s="557"/>
      <c r="AB74" s="557"/>
      <c r="AC74" s="557"/>
      <c r="AD74" s="557"/>
      <c r="AE74" s="557"/>
      <c r="AF74" s="557"/>
      <c r="AG74" s="557"/>
      <c r="AH74" s="557"/>
      <c r="AI74" s="557"/>
      <c r="AJ74" s="557"/>
      <c r="AK74" s="557"/>
      <c r="AL74" s="557"/>
      <c r="AM74" s="557"/>
      <c r="AN74" s="437"/>
      <c r="AO74" s="437"/>
      <c r="AP74" s="437"/>
      <c r="AQ74" s="437"/>
      <c r="AR74" s="437"/>
      <c r="AS74" s="437"/>
      <c r="AT74" s="437"/>
      <c r="AU74" s="437"/>
      <c r="AV74" s="437"/>
      <c r="AW74" s="437"/>
      <c r="AX74" s="437"/>
      <c r="AY74" s="437"/>
      <c r="AZ74" s="437"/>
      <c r="BA74" s="437"/>
      <c r="BB74" s="437"/>
      <c r="BC74" s="437"/>
      <c r="BD74" s="437"/>
      <c r="BE74" s="437"/>
      <c r="BF74" s="437"/>
      <c r="BG74" s="437"/>
      <c r="BH74" s="437"/>
      <c r="BI74" s="437"/>
      <c r="BJ74" s="437"/>
      <c r="BK74" s="437"/>
      <c r="BL74" s="437"/>
      <c r="BM74" s="437"/>
      <c r="BN74" s="437"/>
      <c r="BO74" s="437"/>
      <c r="BP74" s="437"/>
      <c r="BQ74" s="437"/>
      <c r="BR74" s="437"/>
      <c r="BS74" s="437"/>
      <c r="BT74" s="437"/>
      <c r="BU74" s="437"/>
      <c r="BV74" s="437"/>
      <c r="BW74" s="437"/>
      <c r="BX74" s="437"/>
      <c r="BY74" s="437"/>
      <c r="BZ74" s="437"/>
      <c r="CA74" s="437"/>
      <c r="CB74" s="437"/>
      <c r="CC74" s="437"/>
      <c r="CD74" s="437"/>
      <c r="CE74" s="437"/>
      <c r="CF74" s="437"/>
      <c r="CG74" s="437"/>
      <c r="CH74" s="437"/>
      <c r="CI74" s="437"/>
      <c r="CJ74" s="379"/>
      <c r="CK74" s="406">
        <v>70</v>
      </c>
    </row>
    <row r="75" spans="1:89" ht="13.5" customHeight="1">
      <c r="A75" s="379"/>
      <c r="B75" s="412"/>
      <c r="C75" s="957"/>
      <c r="D75" s="557"/>
      <c r="E75" s="557"/>
      <c r="F75" s="557"/>
      <c r="G75" s="557"/>
      <c r="H75" s="557"/>
      <c r="I75" s="557"/>
      <c r="J75" s="557"/>
      <c r="K75" s="557"/>
      <c r="L75" s="557"/>
      <c r="M75" s="557"/>
      <c r="N75" s="557"/>
      <c r="O75" s="557"/>
      <c r="P75" s="557"/>
      <c r="Q75" s="557"/>
      <c r="R75" s="557"/>
      <c r="S75" s="557"/>
      <c r="T75" s="557"/>
      <c r="U75" s="557"/>
      <c r="V75" s="557"/>
      <c r="W75" s="557"/>
      <c r="X75" s="557"/>
      <c r="Y75" s="557"/>
      <c r="Z75" s="557"/>
      <c r="AA75" s="557"/>
      <c r="AB75" s="557"/>
      <c r="AC75" s="557"/>
      <c r="AD75" s="557"/>
      <c r="AE75" s="557"/>
      <c r="AF75" s="557"/>
      <c r="AG75" s="557"/>
      <c r="AH75" s="557"/>
      <c r="AI75" s="557"/>
      <c r="AJ75" s="557"/>
      <c r="AK75" s="557"/>
      <c r="AL75" s="557"/>
      <c r="AM75" s="557"/>
      <c r="AN75" s="437"/>
      <c r="AO75" s="437"/>
      <c r="AP75" s="437"/>
      <c r="AQ75" s="437"/>
      <c r="AR75" s="437"/>
      <c r="AS75" s="437"/>
      <c r="AT75" s="437"/>
      <c r="AU75" s="437"/>
      <c r="AV75" s="437"/>
      <c r="AW75" s="437"/>
      <c r="AX75" s="437"/>
      <c r="AY75" s="437"/>
      <c r="AZ75" s="437"/>
      <c r="BA75" s="437"/>
      <c r="BB75" s="437"/>
      <c r="BC75" s="437"/>
      <c r="BD75" s="437"/>
      <c r="BE75" s="437"/>
      <c r="BF75" s="437"/>
      <c r="BG75" s="437"/>
      <c r="BH75" s="437"/>
      <c r="BI75" s="437"/>
      <c r="BJ75" s="437"/>
      <c r="BK75" s="437"/>
      <c r="BL75" s="437"/>
      <c r="BM75" s="437"/>
      <c r="BN75" s="437"/>
      <c r="BO75" s="437"/>
      <c r="BP75" s="437"/>
      <c r="BQ75" s="437"/>
      <c r="BR75" s="437"/>
      <c r="BS75" s="437"/>
      <c r="BT75" s="437"/>
      <c r="BU75" s="437"/>
      <c r="BV75" s="437"/>
      <c r="BW75" s="437"/>
      <c r="BX75" s="437"/>
      <c r="BY75" s="437"/>
      <c r="BZ75" s="437"/>
      <c r="CA75" s="437"/>
      <c r="CB75" s="437"/>
      <c r="CC75" s="437"/>
      <c r="CD75" s="437"/>
      <c r="CE75" s="437"/>
      <c r="CF75" s="437"/>
      <c r="CG75" s="437"/>
      <c r="CH75" s="437"/>
      <c r="CI75" s="437"/>
      <c r="CJ75" s="379"/>
      <c r="CK75" s="406">
        <v>71</v>
      </c>
    </row>
    <row r="76" spans="1:89" ht="13.5" customHeight="1">
      <c r="A76" s="379"/>
      <c r="B76" s="412"/>
      <c r="C76" s="957"/>
      <c r="D76" s="557"/>
      <c r="E76" s="557"/>
      <c r="F76" s="557"/>
      <c r="G76" s="557"/>
      <c r="H76" s="557"/>
      <c r="I76" s="557"/>
      <c r="J76" s="557"/>
      <c r="K76" s="557"/>
      <c r="L76" s="557"/>
      <c r="M76" s="557"/>
      <c r="N76" s="557"/>
      <c r="O76" s="557"/>
      <c r="P76" s="557"/>
      <c r="Q76" s="557"/>
      <c r="R76" s="557"/>
      <c r="S76" s="557"/>
      <c r="T76" s="557"/>
      <c r="U76" s="557"/>
      <c r="V76" s="557"/>
      <c r="W76" s="557"/>
      <c r="X76" s="557"/>
      <c r="Y76" s="557"/>
      <c r="Z76" s="557"/>
      <c r="AA76" s="557"/>
      <c r="AB76" s="557"/>
      <c r="AC76" s="557"/>
      <c r="AD76" s="557"/>
      <c r="AE76" s="557"/>
      <c r="AF76" s="557"/>
      <c r="AG76" s="557"/>
      <c r="AH76" s="557"/>
      <c r="AI76" s="557"/>
      <c r="AJ76" s="557"/>
      <c r="AK76" s="557"/>
      <c r="AL76" s="557"/>
      <c r="AM76" s="557"/>
      <c r="AN76" s="437"/>
      <c r="AO76" s="437"/>
      <c r="AP76" s="437"/>
      <c r="AQ76" s="437"/>
      <c r="AR76" s="437"/>
      <c r="AS76" s="437"/>
      <c r="AT76" s="437"/>
      <c r="AU76" s="437"/>
      <c r="AV76" s="437"/>
      <c r="AW76" s="437"/>
      <c r="AX76" s="437"/>
      <c r="AY76" s="437"/>
      <c r="AZ76" s="437"/>
      <c r="BA76" s="437"/>
      <c r="BB76" s="437"/>
      <c r="BC76" s="437"/>
      <c r="BD76" s="437"/>
      <c r="BE76" s="437"/>
      <c r="BF76" s="437"/>
      <c r="BG76" s="437"/>
      <c r="BH76" s="437"/>
      <c r="BI76" s="437"/>
      <c r="BJ76" s="437"/>
      <c r="BK76" s="437"/>
      <c r="BL76" s="437"/>
      <c r="BM76" s="437"/>
      <c r="BN76" s="437"/>
      <c r="BO76" s="437"/>
      <c r="BP76" s="437"/>
      <c r="BQ76" s="437"/>
      <c r="BR76" s="437"/>
      <c r="BS76" s="437"/>
      <c r="BT76" s="437"/>
      <c r="BU76" s="437"/>
      <c r="BV76" s="437"/>
      <c r="BW76" s="437"/>
      <c r="BX76" s="437"/>
      <c r="BY76" s="437"/>
      <c r="BZ76" s="437"/>
      <c r="CA76" s="437"/>
      <c r="CB76" s="437"/>
      <c r="CC76" s="437"/>
      <c r="CD76" s="437"/>
      <c r="CE76" s="437"/>
      <c r="CF76" s="437"/>
      <c r="CG76" s="437"/>
      <c r="CH76" s="437"/>
      <c r="CI76" s="437"/>
      <c r="CJ76" s="379"/>
      <c r="CK76" s="406">
        <v>72</v>
      </c>
    </row>
    <row r="77" spans="1:89" ht="13.5" customHeight="1">
      <c r="A77" s="379"/>
      <c r="B77" s="412"/>
      <c r="C77" s="957"/>
      <c r="D77" s="557"/>
      <c r="E77" s="557"/>
      <c r="F77" s="557"/>
      <c r="G77" s="557"/>
      <c r="H77" s="557"/>
      <c r="I77" s="557"/>
      <c r="J77" s="557"/>
      <c r="K77" s="557"/>
      <c r="L77" s="557"/>
      <c r="M77" s="557"/>
      <c r="N77" s="557"/>
      <c r="O77" s="557"/>
      <c r="P77" s="557"/>
      <c r="Q77" s="557"/>
      <c r="R77" s="557"/>
      <c r="S77" s="557"/>
      <c r="T77" s="557"/>
      <c r="U77" s="557"/>
      <c r="V77" s="557"/>
      <c r="W77" s="557"/>
      <c r="X77" s="557"/>
      <c r="Y77" s="557"/>
      <c r="Z77" s="557"/>
      <c r="AA77" s="557"/>
      <c r="AB77" s="557"/>
      <c r="AC77" s="557"/>
      <c r="AD77" s="557"/>
      <c r="AE77" s="557"/>
      <c r="AF77" s="557"/>
      <c r="AG77" s="557"/>
      <c r="AH77" s="557"/>
      <c r="AI77" s="557"/>
      <c r="AJ77" s="557"/>
      <c r="AK77" s="557"/>
      <c r="AL77" s="557"/>
      <c r="AM77" s="557"/>
      <c r="AN77" s="437"/>
      <c r="AO77" s="437"/>
      <c r="AP77" s="437"/>
      <c r="AQ77" s="437"/>
      <c r="AR77" s="437"/>
      <c r="AS77" s="437"/>
      <c r="AT77" s="437"/>
      <c r="AU77" s="437"/>
      <c r="AV77" s="437"/>
      <c r="AW77" s="437"/>
      <c r="AX77" s="437"/>
      <c r="AY77" s="437"/>
      <c r="AZ77" s="437"/>
      <c r="BA77" s="437"/>
      <c r="BB77" s="437"/>
      <c r="BC77" s="437"/>
      <c r="BD77" s="437"/>
      <c r="BE77" s="437"/>
      <c r="BF77" s="437"/>
      <c r="BG77" s="437"/>
      <c r="BH77" s="437"/>
      <c r="BI77" s="437"/>
      <c r="BJ77" s="437"/>
      <c r="BK77" s="437"/>
      <c r="BL77" s="437"/>
      <c r="BM77" s="437"/>
      <c r="BN77" s="437"/>
      <c r="BO77" s="437"/>
      <c r="BP77" s="437"/>
      <c r="BQ77" s="437"/>
      <c r="BR77" s="437"/>
      <c r="BS77" s="437"/>
      <c r="BT77" s="437"/>
      <c r="BU77" s="437"/>
      <c r="BV77" s="437"/>
      <c r="BW77" s="437"/>
      <c r="BX77" s="437"/>
      <c r="BY77" s="437"/>
      <c r="BZ77" s="437"/>
      <c r="CA77" s="437"/>
      <c r="CB77" s="437"/>
      <c r="CC77" s="437"/>
      <c r="CD77" s="437"/>
      <c r="CE77" s="437"/>
      <c r="CF77" s="437"/>
      <c r="CG77" s="437"/>
      <c r="CH77" s="437"/>
      <c r="CI77" s="437"/>
      <c r="CJ77" s="379"/>
      <c r="CK77" s="406">
        <v>73</v>
      </c>
    </row>
    <row r="78" spans="1:89" ht="13.5" customHeight="1">
      <c r="A78" s="379"/>
      <c r="B78" s="412"/>
      <c r="C78" s="957"/>
      <c r="D78" s="557"/>
      <c r="E78" s="557"/>
      <c r="F78" s="557"/>
      <c r="G78" s="557"/>
      <c r="H78" s="729"/>
      <c r="I78" s="557"/>
      <c r="J78" s="557"/>
      <c r="K78" s="557"/>
      <c r="L78" s="557"/>
      <c r="M78" s="557"/>
      <c r="N78" s="557"/>
      <c r="O78" s="557"/>
      <c r="P78" s="557"/>
      <c r="Q78" s="557"/>
      <c r="R78" s="557"/>
      <c r="S78" s="557"/>
      <c r="T78" s="557"/>
      <c r="U78" s="557"/>
      <c r="V78" s="557"/>
      <c r="W78" s="557"/>
      <c r="X78" s="557"/>
      <c r="Y78" s="557"/>
      <c r="Z78" s="557"/>
      <c r="AA78" s="557"/>
      <c r="AB78" s="557"/>
      <c r="AC78" s="557"/>
      <c r="AD78" s="557"/>
      <c r="AE78" s="557"/>
      <c r="AF78" s="557"/>
      <c r="AG78" s="557"/>
      <c r="AH78" s="557"/>
      <c r="AI78" s="557"/>
      <c r="AJ78" s="557"/>
      <c r="AK78" s="557"/>
      <c r="AL78" s="557"/>
      <c r="AM78" s="557"/>
      <c r="AN78" s="437"/>
      <c r="AO78" s="437"/>
      <c r="AP78" s="437"/>
      <c r="AQ78" s="437"/>
      <c r="AR78" s="437"/>
      <c r="AS78" s="437"/>
      <c r="AT78" s="437"/>
      <c r="AU78" s="437"/>
      <c r="AV78" s="437"/>
      <c r="AW78" s="437"/>
      <c r="AX78" s="437"/>
      <c r="AY78" s="437"/>
      <c r="AZ78" s="437"/>
      <c r="BA78" s="437"/>
      <c r="BB78" s="437"/>
      <c r="BC78" s="437"/>
      <c r="BD78" s="437"/>
      <c r="BE78" s="437"/>
      <c r="BF78" s="437"/>
      <c r="BG78" s="437"/>
      <c r="BH78" s="437"/>
      <c r="BI78" s="437"/>
      <c r="BJ78" s="437"/>
      <c r="BK78" s="437"/>
      <c r="BL78" s="437"/>
      <c r="BM78" s="437"/>
      <c r="BN78" s="437"/>
      <c r="BO78" s="437"/>
      <c r="BP78" s="437"/>
      <c r="BQ78" s="437"/>
      <c r="BR78" s="437"/>
      <c r="BS78" s="437"/>
      <c r="BT78" s="437"/>
      <c r="BU78" s="437"/>
      <c r="BV78" s="437"/>
      <c r="BW78" s="437"/>
      <c r="BX78" s="437"/>
      <c r="BY78" s="437"/>
      <c r="BZ78" s="437"/>
      <c r="CA78" s="437"/>
      <c r="CB78" s="437"/>
      <c r="CC78" s="437"/>
      <c r="CD78" s="437"/>
      <c r="CE78" s="437"/>
      <c r="CF78" s="437"/>
      <c r="CG78" s="437"/>
      <c r="CH78" s="437"/>
      <c r="CI78" s="437"/>
      <c r="CJ78" s="379"/>
      <c r="CK78" s="379"/>
    </row>
    <row r="79" spans="1:89" ht="13.5" customHeight="1">
      <c r="A79" s="379"/>
      <c r="B79" s="412"/>
      <c r="C79" s="957"/>
      <c r="D79" s="557"/>
      <c r="E79" s="557"/>
      <c r="F79" s="557"/>
      <c r="G79" s="557"/>
      <c r="H79" s="557"/>
      <c r="I79" s="557"/>
      <c r="J79" s="557"/>
      <c r="K79" s="557"/>
      <c r="L79" s="557"/>
      <c r="M79" s="557"/>
      <c r="N79" s="557"/>
      <c r="O79" s="557"/>
      <c r="P79" s="557"/>
      <c r="Q79" s="557"/>
      <c r="R79" s="557"/>
      <c r="S79" s="557"/>
      <c r="T79" s="557"/>
      <c r="U79" s="557"/>
      <c r="V79" s="557"/>
      <c r="W79" s="557"/>
      <c r="X79" s="557"/>
      <c r="Y79" s="557"/>
      <c r="Z79" s="557"/>
      <c r="AA79" s="557"/>
      <c r="AB79" s="557"/>
      <c r="AC79" s="557"/>
      <c r="AD79" s="557"/>
      <c r="AE79" s="557"/>
      <c r="AF79" s="557"/>
      <c r="AG79" s="557"/>
      <c r="AH79" s="557"/>
      <c r="AI79" s="557"/>
      <c r="AJ79" s="557"/>
      <c r="AK79" s="557"/>
      <c r="AL79" s="557"/>
      <c r="AM79" s="557"/>
      <c r="AN79" s="437"/>
      <c r="AO79" s="437"/>
      <c r="AP79" s="437"/>
      <c r="AQ79" s="437"/>
      <c r="AR79" s="437"/>
      <c r="AS79" s="437"/>
      <c r="AT79" s="437"/>
      <c r="AU79" s="437"/>
      <c r="AV79" s="437"/>
      <c r="AW79" s="437"/>
      <c r="AX79" s="437"/>
      <c r="AY79" s="437"/>
      <c r="AZ79" s="437"/>
      <c r="BA79" s="437"/>
      <c r="BB79" s="437"/>
      <c r="BC79" s="437"/>
      <c r="BD79" s="437"/>
      <c r="BE79" s="437"/>
      <c r="BF79" s="437"/>
      <c r="BG79" s="437"/>
      <c r="BH79" s="437"/>
      <c r="BI79" s="437"/>
      <c r="BJ79" s="437"/>
      <c r="BK79" s="437"/>
      <c r="BL79" s="437"/>
      <c r="BM79" s="437"/>
      <c r="BN79" s="437"/>
      <c r="BO79" s="437"/>
      <c r="BP79" s="437"/>
      <c r="BQ79" s="437"/>
      <c r="BR79" s="437"/>
      <c r="BS79" s="437"/>
      <c r="BT79" s="437"/>
      <c r="BU79" s="437"/>
      <c r="BV79" s="437"/>
      <c r="BW79" s="437"/>
      <c r="BX79" s="437"/>
      <c r="BY79" s="437"/>
      <c r="BZ79" s="437"/>
      <c r="CA79" s="437"/>
      <c r="CB79" s="437"/>
      <c r="CC79" s="437"/>
      <c r="CD79" s="437"/>
      <c r="CE79" s="437"/>
      <c r="CF79" s="437"/>
      <c r="CG79" s="437"/>
      <c r="CH79" s="437"/>
      <c r="CI79" s="437"/>
      <c r="CJ79" s="379"/>
      <c r="CK79" s="379"/>
    </row>
    <row r="80" spans="1:89" ht="13.5" customHeight="1">
      <c r="A80" s="379"/>
      <c r="B80" s="412"/>
      <c r="C80" s="957"/>
      <c r="D80" s="557"/>
      <c r="E80" s="557"/>
      <c r="F80" s="557"/>
      <c r="G80" s="557"/>
      <c r="H80" s="557"/>
      <c r="I80" s="557"/>
      <c r="J80" s="557"/>
      <c r="K80" s="557"/>
      <c r="L80" s="557"/>
      <c r="M80" s="557"/>
      <c r="N80" s="557"/>
      <c r="O80" s="557"/>
      <c r="P80" s="557"/>
      <c r="Q80" s="557"/>
      <c r="R80" s="557"/>
      <c r="S80" s="557"/>
      <c r="T80" s="557"/>
      <c r="U80" s="557"/>
      <c r="V80" s="557"/>
      <c r="W80" s="557"/>
      <c r="X80" s="557"/>
      <c r="Y80" s="557"/>
      <c r="Z80" s="557"/>
      <c r="AA80" s="557"/>
      <c r="AB80" s="557"/>
      <c r="AC80" s="557"/>
      <c r="AD80" s="557"/>
      <c r="AE80" s="557"/>
      <c r="AF80" s="557"/>
      <c r="AG80" s="557"/>
      <c r="AH80" s="557"/>
      <c r="AI80" s="557"/>
      <c r="AJ80" s="557"/>
      <c r="AK80" s="557"/>
      <c r="AL80" s="557"/>
      <c r="AM80" s="557"/>
      <c r="AN80" s="437"/>
      <c r="AO80" s="437"/>
      <c r="AP80" s="437"/>
      <c r="AQ80" s="437"/>
      <c r="AR80" s="437"/>
      <c r="AS80" s="437"/>
      <c r="AT80" s="437"/>
      <c r="AU80" s="437"/>
      <c r="AV80" s="437"/>
      <c r="AW80" s="437"/>
      <c r="AX80" s="437"/>
      <c r="AY80" s="437"/>
      <c r="AZ80" s="437"/>
      <c r="BA80" s="437"/>
      <c r="BB80" s="437"/>
      <c r="BC80" s="437"/>
      <c r="BD80" s="437"/>
      <c r="BE80" s="437"/>
      <c r="BF80" s="437"/>
      <c r="BG80" s="437"/>
      <c r="BH80" s="437"/>
      <c r="BI80" s="437"/>
      <c r="BJ80" s="437"/>
      <c r="BK80" s="437"/>
      <c r="BL80" s="437"/>
      <c r="BM80" s="437"/>
      <c r="BN80" s="437"/>
      <c r="BO80" s="437"/>
      <c r="BP80" s="437"/>
      <c r="BQ80" s="437"/>
      <c r="BR80" s="437"/>
      <c r="BS80" s="437"/>
      <c r="BT80" s="437"/>
      <c r="BU80" s="437"/>
      <c r="BV80" s="437"/>
      <c r="BW80" s="437"/>
      <c r="BX80" s="437"/>
      <c r="BY80" s="437"/>
      <c r="BZ80" s="437"/>
      <c r="CA80" s="437"/>
      <c r="CB80" s="437"/>
      <c r="CC80" s="437"/>
      <c r="CD80" s="437"/>
      <c r="CE80" s="437"/>
      <c r="CF80" s="437"/>
      <c r="CG80" s="437"/>
      <c r="CH80" s="437"/>
      <c r="CI80" s="437"/>
      <c r="CJ80" s="379"/>
      <c r="CK80" s="379"/>
    </row>
    <row r="81" spans="1:89" ht="13.5" customHeight="1">
      <c r="A81" s="379"/>
      <c r="B81" s="412"/>
      <c r="C81" s="957"/>
      <c r="D81" s="557"/>
      <c r="E81" s="557"/>
      <c r="F81" s="557"/>
      <c r="G81" s="557"/>
      <c r="H81" s="557"/>
      <c r="I81" s="557"/>
      <c r="J81" s="557"/>
      <c r="K81" s="557"/>
      <c r="L81" s="557"/>
      <c r="M81" s="557"/>
      <c r="N81" s="557"/>
      <c r="O81" s="557"/>
      <c r="P81" s="557"/>
      <c r="Q81" s="557"/>
      <c r="R81" s="557"/>
      <c r="S81" s="557"/>
      <c r="T81" s="557"/>
      <c r="U81" s="557"/>
      <c r="V81" s="557"/>
      <c r="W81" s="557"/>
      <c r="X81" s="557"/>
      <c r="Y81" s="557"/>
      <c r="Z81" s="557"/>
      <c r="AA81" s="557"/>
      <c r="AB81" s="557"/>
      <c r="AC81" s="557"/>
      <c r="AD81" s="557"/>
      <c r="AE81" s="557"/>
      <c r="AF81" s="557"/>
      <c r="AG81" s="557"/>
      <c r="AH81" s="557"/>
      <c r="AI81" s="557"/>
      <c r="AJ81" s="557"/>
      <c r="AK81" s="557"/>
      <c r="AL81" s="557"/>
      <c r="AM81" s="557"/>
      <c r="AN81" s="437"/>
      <c r="AO81" s="437"/>
      <c r="AP81" s="437"/>
      <c r="AQ81" s="437"/>
      <c r="AR81" s="437"/>
      <c r="AS81" s="437"/>
      <c r="AT81" s="437"/>
      <c r="AU81" s="437"/>
      <c r="AV81" s="437"/>
      <c r="AW81" s="437"/>
      <c r="AX81" s="437"/>
      <c r="AY81" s="437"/>
      <c r="AZ81" s="437"/>
      <c r="BA81" s="437"/>
      <c r="BB81" s="437"/>
      <c r="BC81" s="437"/>
      <c r="BD81" s="437"/>
      <c r="BE81" s="437"/>
      <c r="BF81" s="437"/>
      <c r="BG81" s="437"/>
      <c r="BH81" s="437"/>
      <c r="BI81" s="437"/>
      <c r="BJ81" s="437"/>
      <c r="BK81" s="437"/>
      <c r="BL81" s="437"/>
      <c r="BM81" s="437"/>
      <c r="BN81" s="437"/>
      <c r="BO81" s="437"/>
      <c r="BP81" s="437"/>
      <c r="BQ81" s="437"/>
      <c r="BR81" s="437"/>
      <c r="BS81" s="437"/>
      <c r="BT81" s="437"/>
      <c r="BU81" s="437"/>
      <c r="BV81" s="437"/>
      <c r="BW81" s="437"/>
      <c r="BX81" s="437"/>
      <c r="BY81" s="437"/>
      <c r="BZ81" s="437"/>
      <c r="CA81" s="437"/>
      <c r="CB81" s="437"/>
      <c r="CC81" s="437"/>
      <c r="CD81" s="437"/>
      <c r="CE81" s="437"/>
      <c r="CF81" s="437"/>
      <c r="CG81" s="437"/>
      <c r="CH81" s="437"/>
      <c r="CI81" s="437"/>
      <c r="CJ81" s="379"/>
      <c r="CK81" s="379"/>
    </row>
    <row r="82" spans="1:89" ht="13.5" customHeight="1">
      <c r="A82" s="379"/>
      <c r="B82" s="412"/>
      <c r="C82" s="957"/>
      <c r="D82" s="557"/>
      <c r="E82" s="557"/>
      <c r="F82" s="557"/>
      <c r="G82" s="557"/>
      <c r="H82" s="557"/>
      <c r="I82" s="557"/>
      <c r="J82" s="557"/>
      <c r="K82" s="557"/>
      <c r="L82" s="557"/>
      <c r="M82" s="557"/>
      <c r="N82" s="557"/>
      <c r="O82" s="557"/>
      <c r="P82" s="557"/>
      <c r="Q82" s="557"/>
      <c r="R82" s="557"/>
      <c r="S82" s="557"/>
      <c r="T82" s="557"/>
      <c r="U82" s="557"/>
      <c r="V82" s="557"/>
      <c r="W82" s="557"/>
      <c r="X82" s="557"/>
      <c r="Y82" s="557"/>
      <c r="Z82" s="557"/>
      <c r="AA82" s="557"/>
      <c r="AB82" s="557"/>
      <c r="AC82" s="557"/>
      <c r="AD82" s="557"/>
      <c r="AE82" s="557"/>
      <c r="AF82" s="557"/>
      <c r="AG82" s="557"/>
      <c r="AH82" s="557"/>
      <c r="AI82" s="557"/>
      <c r="AJ82" s="557"/>
      <c r="AK82" s="557"/>
      <c r="AL82" s="557"/>
      <c r="AM82" s="557"/>
      <c r="AN82" s="437"/>
      <c r="AO82" s="437"/>
      <c r="AP82" s="437"/>
      <c r="AQ82" s="437"/>
      <c r="AR82" s="437"/>
      <c r="AS82" s="437"/>
      <c r="AT82" s="437"/>
      <c r="AU82" s="437"/>
      <c r="AV82" s="437"/>
      <c r="AW82" s="437"/>
      <c r="AX82" s="437"/>
      <c r="AY82" s="437"/>
      <c r="AZ82" s="437"/>
      <c r="BA82" s="437"/>
      <c r="BB82" s="437"/>
      <c r="BC82" s="437"/>
      <c r="BD82" s="437"/>
      <c r="BE82" s="437"/>
      <c r="BF82" s="437"/>
      <c r="BG82" s="437"/>
      <c r="BH82" s="437"/>
      <c r="BI82" s="437"/>
      <c r="BJ82" s="437"/>
      <c r="BK82" s="437"/>
      <c r="BL82" s="437"/>
      <c r="BM82" s="437"/>
      <c r="BN82" s="437"/>
      <c r="BO82" s="437"/>
      <c r="BP82" s="437"/>
      <c r="BQ82" s="437"/>
      <c r="BR82" s="437"/>
      <c r="BS82" s="437"/>
      <c r="BT82" s="437"/>
      <c r="BU82" s="437"/>
      <c r="BV82" s="437"/>
      <c r="BW82" s="437"/>
      <c r="BX82" s="437"/>
      <c r="BY82" s="437"/>
      <c r="BZ82" s="437"/>
      <c r="CA82" s="437"/>
      <c r="CB82" s="437"/>
      <c r="CC82" s="437"/>
      <c r="CD82" s="437"/>
      <c r="CE82" s="437"/>
      <c r="CF82" s="437"/>
      <c r="CG82" s="437"/>
      <c r="CH82" s="437"/>
      <c r="CI82" s="437"/>
      <c r="CJ82" s="379"/>
      <c r="CK82" s="379"/>
    </row>
    <row r="83" spans="1:89" ht="13.5" customHeight="1">
      <c r="A83" s="379"/>
      <c r="B83" s="412"/>
      <c r="C83" s="957"/>
      <c r="D83" s="557"/>
      <c r="E83" s="557"/>
      <c r="F83" s="557"/>
      <c r="G83" s="557"/>
      <c r="H83" s="557"/>
      <c r="I83" s="557"/>
      <c r="J83" s="557"/>
      <c r="K83" s="557"/>
      <c r="L83" s="557"/>
      <c r="M83" s="557"/>
      <c r="N83" s="557"/>
      <c r="O83" s="557"/>
      <c r="P83" s="557"/>
      <c r="Q83" s="557"/>
      <c r="R83" s="557"/>
      <c r="S83" s="557"/>
      <c r="T83" s="557"/>
      <c r="U83" s="557"/>
      <c r="V83" s="557"/>
      <c r="W83" s="557"/>
      <c r="X83" s="557"/>
      <c r="Y83" s="557"/>
      <c r="Z83" s="557"/>
      <c r="AA83" s="557"/>
      <c r="AB83" s="557"/>
      <c r="AC83" s="557"/>
      <c r="AD83" s="557"/>
      <c r="AE83" s="557"/>
      <c r="AF83" s="557"/>
      <c r="AG83" s="557"/>
      <c r="AH83" s="557"/>
      <c r="AI83" s="557"/>
      <c r="AJ83" s="557"/>
      <c r="AK83" s="557"/>
      <c r="AL83" s="557"/>
      <c r="AM83" s="557"/>
      <c r="AN83" s="437"/>
      <c r="AO83" s="437"/>
      <c r="AP83" s="437"/>
      <c r="AQ83" s="437"/>
      <c r="AR83" s="437"/>
      <c r="AS83" s="437"/>
      <c r="AT83" s="437"/>
      <c r="AU83" s="437"/>
      <c r="AV83" s="437"/>
      <c r="AW83" s="437"/>
      <c r="AX83" s="437"/>
      <c r="AY83" s="437"/>
      <c r="AZ83" s="437"/>
      <c r="BA83" s="437"/>
      <c r="BB83" s="437"/>
      <c r="BC83" s="437"/>
      <c r="BD83" s="437"/>
      <c r="BE83" s="437"/>
      <c r="BF83" s="437"/>
      <c r="BG83" s="437"/>
      <c r="BH83" s="437"/>
      <c r="BI83" s="437"/>
      <c r="BJ83" s="437"/>
      <c r="BK83" s="437"/>
      <c r="BL83" s="437"/>
      <c r="BM83" s="437"/>
      <c r="BN83" s="437"/>
      <c r="BO83" s="437"/>
      <c r="BP83" s="437"/>
      <c r="BQ83" s="437"/>
      <c r="BR83" s="437"/>
      <c r="BS83" s="437"/>
      <c r="BT83" s="437"/>
      <c r="BU83" s="437"/>
      <c r="BV83" s="437"/>
      <c r="BW83" s="437"/>
      <c r="BX83" s="437"/>
      <c r="BY83" s="437"/>
      <c r="BZ83" s="437"/>
      <c r="CA83" s="437"/>
      <c r="CB83" s="437"/>
      <c r="CC83" s="437"/>
      <c r="CD83" s="437"/>
      <c r="CE83" s="437"/>
      <c r="CF83" s="437"/>
      <c r="CG83" s="437"/>
      <c r="CH83" s="437"/>
      <c r="CI83" s="437"/>
      <c r="CJ83" s="379"/>
      <c r="CK83" s="379"/>
    </row>
    <row r="84" spans="1:89" ht="13.5" customHeight="1">
      <c r="A84" s="379"/>
      <c r="B84" s="412"/>
      <c r="C84" s="957"/>
      <c r="D84" s="557"/>
      <c r="E84" s="557"/>
      <c r="F84" s="557"/>
      <c r="G84" s="557"/>
      <c r="H84" s="557"/>
      <c r="I84" s="557"/>
      <c r="J84" s="557"/>
      <c r="K84" s="557"/>
      <c r="L84" s="557"/>
      <c r="M84" s="557"/>
      <c r="N84" s="557"/>
      <c r="O84" s="557"/>
      <c r="P84" s="557"/>
      <c r="Q84" s="557"/>
      <c r="R84" s="557"/>
      <c r="S84" s="557"/>
      <c r="T84" s="557"/>
      <c r="U84" s="557"/>
      <c r="V84" s="557"/>
      <c r="W84" s="557"/>
      <c r="X84" s="557"/>
      <c r="Y84" s="557"/>
      <c r="Z84" s="557"/>
      <c r="AA84" s="557"/>
      <c r="AB84" s="557"/>
      <c r="AC84" s="557"/>
      <c r="AD84" s="557"/>
      <c r="AE84" s="557"/>
      <c r="AF84" s="557"/>
      <c r="AG84" s="557"/>
      <c r="AH84" s="557"/>
      <c r="AI84" s="557"/>
      <c r="AJ84" s="557"/>
      <c r="AK84" s="557"/>
      <c r="AL84" s="557"/>
      <c r="AM84" s="557"/>
      <c r="AN84" s="437"/>
      <c r="AO84" s="437"/>
      <c r="AP84" s="437"/>
      <c r="AQ84" s="437"/>
      <c r="AR84" s="437"/>
      <c r="AS84" s="437"/>
      <c r="AT84" s="437"/>
      <c r="AU84" s="437"/>
      <c r="AV84" s="437"/>
      <c r="AW84" s="437"/>
      <c r="AX84" s="437"/>
      <c r="AY84" s="437"/>
      <c r="AZ84" s="437"/>
      <c r="BA84" s="437"/>
      <c r="BB84" s="437"/>
      <c r="BC84" s="437"/>
      <c r="BD84" s="437"/>
      <c r="BE84" s="437"/>
      <c r="BF84" s="437"/>
      <c r="BG84" s="437"/>
      <c r="BH84" s="437"/>
      <c r="BI84" s="437"/>
      <c r="BJ84" s="437"/>
      <c r="BK84" s="437"/>
      <c r="BL84" s="437"/>
      <c r="BM84" s="437"/>
      <c r="BN84" s="437"/>
      <c r="BO84" s="437"/>
      <c r="BP84" s="437"/>
      <c r="BQ84" s="437"/>
      <c r="BR84" s="437"/>
      <c r="BS84" s="437"/>
      <c r="BT84" s="437"/>
      <c r="BU84" s="437"/>
      <c r="BV84" s="437"/>
      <c r="BW84" s="437"/>
      <c r="BX84" s="437"/>
      <c r="BY84" s="437"/>
      <c r="BZ84" s="437"/>
      <c r="CA84" s="437"/>
      <c r="CB84" s="437"/>
      <c r="CC84" s="437"/>
      <c r="CD84" s="437"/>
      <c r="CE84" s="437"/>
      <c r="CF84" s="437"/>
      <c r="CG84" s="437"/>
      <c r="CH84" s="437"/>
      <c r="CI84" s="437"/>
      <c r="CJ84" s="379"/>
      <c r="CK84" s="379"/>
    </row>
    <row r="85" spans="1:89" ht="13.5" customHeight="1">
      <c r="A85" s="379"/>
      <c r="B85" s="412"/>
      <c r="C85" s="957"/>
      <c r="D85" s="557"/>
      <c r="E85" s="557"/>
      <c r="F85" s="557"/>
      <c r="G85" s="557"/>
      <c r="H85" s="557"/>
      <c r="I85" s="557"/>
      <c r="J85" s="557"/>
      <c r="K85" s="557"/>
      <c r="L85" s="557"/>
      <c r="M85" s="557"/>
      <c r="N85" s="557"/>
      <c r="O85" s="557"/>
      <c r="P85" s="557"/>
      <c r="Q85" s="557"/>
      <c r="R85" s="557"/>
      <c r="S85" s="557"/>
      <c r="T85" s="557"/>
      <c r="U85" s="557"/>
      <c r="V85" s="557"/>
      <c r="W85" s="557"/>
      <c r="X85" s="557"/>
      <c r="Y85" s="557"/>
      <c r="Z85" s="557"/>
      <c r="AA85" s="557"/>
      <c r="AB85" s="557"/>
      <c r="AC85" s="557"/>
      <c r="AD85" s="557"/>
      <c r="AE85" s="557"/>
      <c r="AF85" s="557"/>
      <c r="AG85" s="557"/>
      <c r="AH85" s="557"/>
      <c r="AI85" s="557"/>
      <c r="AJ85" s="557"/>
      <c r="AK85" s="557"/>
      <c r="AL85" s="557"/>
      <c r="AM85" s="557"/>
      <c r="AN85" s="557"/>
      <c r="AO85" s="437"/>
      <c r="AP85" s="437"/>
      <c r="AQ85" s="437"/>
      <c r="AR85" s="437"/>
      <c r="AS85" s="437"/>
      <c r="AT85" s="437"/>
      <c r="AU85" s="437"/>
      <c r="AV85" s="437"/>
      <c r="AW85" s="437"/>
      <c r="AX85" s="437"/>
      <c r="AY85" s="437"/>
      <c r="AZ85" s="437"/>
      <c r="BA85" s="437"/>
      <c r="BB85" s="437"/>
      <c r="BC85" s="437"/>
      <c r="BD85" s="437"/>
      <c r="BE85" s="437"/>
      <c r="BF85" s="437"/>
      <c r="BG85" s="437"/>
      <c r="BH85" s="437"/>
      <c r="BI85" s="437"/>
      <c r="BJ85" s="437"/>
      <c r="BK85" s="437"/>
      <c r="BL85" s="437"/>
      <c r="BM85" s="437"/>
      <c r="BN85" s="437"/>
      <c r="BO85" s="437"/>
      <c r="BP85" s="437"/>
      <c r="BQ85" s="437"/>
      <c r="BR85" s="437"/>
      <c r="BS85" s="437"/>
      <c r="BT85" s="437"/>
      <c r="BU85" s="437"/>
      <c r="BV85" s="437"/>
      <c r="BW85" s="437"/>
      <c r="BX85" s="437"/>
      <c r="BY85" s="437"/>
      <c r="BZ85" s="437"/>
      <c r="CA85" s="437"/>
      <c r="CB85" s="437"/>
      <c r="CC85" s="437"/>
      <c r="CD85" s="437"/>
      <c r="CE85" s="437"/>
      <c r="CF85" s="437"/>
      <c r="CG85" s="437"/>
      <c r="CH85" s="437"/>
      <c r="CI85" s="437"/>
      <c r="CJ85" s="379"/>
      <c r="CK85" s="379"/>
    </row>
    <row r="86" spans="1:89" ht="13.5" customHeight="1">
      <c r="A86" s="379"/>
      <c r="B86" s="412"/>
      <c r="C86" s="957"/>
      <c r="D86" s="557"/>
      <c r="E86" s="557"/>
      <c r="F86" s="557"/>
      <c r="G86" s="557"/>
      <c r="H86" s="557"/>
      <c r="I86" s="557"/>
      <c r="J86" s="557"/>
      <c r="K86" s="557"/>
      <c r="L86" s="557"/>
      <c r="M86" s="557"/>
      <c r="N86" s="557"/>
      <c r="O86" s="557"/>
      <c r="P86" s="557"/>
      <c r="Q86" s="557"/>
      <c r="R86" s="557"/>
      <c r="S86" s="557"/>
      <c r="T86" s="557"/>
      <c r="U86" s="557"/>
      <c r="V86" s="557"/>
      <c r="W86" s="557"/>
      <c r="X86" s="557"/>
      <c r="Y86" s="557"/>
      <c r="Z86" s="557"/>
      <c r="AA86" s="557"/>
      <c r="AB86" s="557"/>
      <c r="AC86" s="557"/>
      <c r="AD86" s="557"/>
      <c r="AE86" s="557"/>
      <c r="AF86" s="557"/>
      <c r="AG86" s="557"/>
      <c r="AH86" s="557"/>
      <c r="AI86" s="557"/>
      <c r="AJ86" s="557"/>
      <c r="AK86" s="557"/>
      <c r="AL86" s="557"/>
      <c r="AM86" s="557"/>
      <c r="AN86" s="557"/>
      <c r="AO86" s="437"/>
      <c r="AP86" s="437"/>
      <c r="AQ86" s="437"/>
      <c r="AR86" s="437"/>
      <c r="AS86" s="437"/>
      <c r="AT86" s="437"/>
      <c r="AU86" s="437"/>
      <c r="AV86" s="437"/>
      <c r="AW86" s="437"/>
      <c r="AX86" s="437"/>
      <c r="AY86" s="437"/>
      <c r="AZ86" s="437"/>
      <c r="BA86" s="437"/>
      <c r="BB86" s="437"/>
      <c r="BC86" s="437"/>
      <c r="BD86" s="437"/>
      <c r="BE86" s="437"/>
      <c r="BF86" s="437"/>
      <c r="BG86" s="437"/>
      <c r="BH86" s="437"/>
      <c r="BI86" s="437"/>
      <c r="BJ86" s="437"/>
      <c r="BK86" s="437"/>
      <c r="BL86" s="437"/>
      <c r="BM86" s="437"/>
      <c r="BN86" s="437"/>
      <c r="BO86" s="437"/>
      <c r="BP86" s="437"/>
      <c r="BQ86" s="437"/>
      <c r="BR86" s="437"/>
      <c r="BS86" s="437"/>
      <c r="BT86" s="437"/>
      <c r="BU86" s="437"/>
      <c r="BV86" s="437"/>
      <c r="BW86" s="437"/>
      <c r="BX86" s="437"/>
      <c r="BY86" s="437"/>
      <c r="BZ86" s="437"/>
      <c r="CA86" s="437"/>
      <c r="CB86" s="437"/>
      <c r="CC86" s="437"/>
      <c r="CD86" s="437"/>
      <c r="CE86" s="437"/>
      <c r="CF86" s="437"/>
      <c r="CG86" s="437"/>
      <c r="CH86" s="437"/>
      <c r="CI86" s="437"/>
      <c r="CJ86" s="379"/>
      <c r="CK86" s="379"/>
    </row>
    <row r="87" spans="1:89" ht="13.5" customHeight="1">
      <c r="A87" s="379"/>
      <c r="B87" s="412"/>
      <c r="C87" s="957"/>
      <c r="D87" s="557"/>
      <c r="E87" s="557"/>
      <c r="F87" s="557"/>
      <c r="G87" s="557"/>
      <c r="H87" s="557"/>
      <c r="I87" s="557"/>
      <c r="J87" s="557"/>
      <c r="K87" s="557"/>
      <c r="L87" s="557"/>
      <c r="M87" s="557"/>
      <c r="N87" s="557"/>
      <c r="O87" s="557"/>
      <c r="P87" s="557"/>
      <c r="Q87" s="557"/>
      <c r="R87" s="557"/>
      <c r="S87" s="557"/>
      <c r="T87" s="557"/>
      <c r="U87" s="557"/>
      <c r="V87" s="557"/>
      <c r="W87" s="557"/>
      <c r="X87" s="557"/>
      <c r="Y87" s="557"/>
      <c r="Z87" s="557"/>
      <c r="AA87" s="557"/>
      <c r="AB87" s="557"/>
      <c r="AC87" s="557"/>
      <c r="AD87" s="557"/>
      <c r="AE87" s="557"/>
      <c r="AF87" s="557"/>
      <c r="AG87" s="557"/>
      <c r="AH87" s="557"/>
      <c r="AI87" s="557"/>
      <c r="AJ87" s="557"/>
      <c r="AK87" s="557"/>
      <c r="AL87" s="557"/>
      <c r="AM87" s="557"/>
      <c r="AN87" s="557"/>
      <c r="AO87" s="437"/>
      <c r="AP87" s="437"/>
      <c r="AQ87" s="437"/>
      <c r="AR87" s="437"/>
      <c r="AS87" s="437"/>
      <c r="AT87" s="437"/>
      <c r="AU87" s="437"/>
      <c r="AV87" s="437"/>
      <c r="AW87" s="437"/>
      <c r="AX87" s="437"/>
      <c r="AY87" s="437"/>
      <c r="AZ87" s="437"/>
      <c r="BA87" s="437"/>
      <c r="BB87" s="437"/>
      <c r="BC87" s="437"/>
      <c r="BD87" s="437"/>
      <c r="BE87" s="437"/>
      <c r="BF87" s="437"/>
      <c r="BG87" s="437"/>
      <c r="BH87" s="437"/>
      <c r="BI87" s="437"/>
      <c r="BJ87" s="437"/>
      <c r="BK87" s="437"/>
      <c r="BL87" s="437"/>
      <c r="BM87" s="437"/>
      <c r="BN87" s="437"/>
      <c r="BO87" s="437"/>
      <c r="BP87" s="437"/>
      <c r="BQ87" s="437"/>
      <c r="BR87" s="437"/>
      <c r="BS87" s="437"/>
      <c r="BT87" s="437"/>
      <c r="BU87" s="437"/>
      <c r="BV87" s="437"/>
      <c r="BW87" s="437"/>
      <c r="BX87" s="437"/>
      <c r="BY87" s="437"/>
      <c r="BZ87" s="437"/>
      <c r="CA87" s="437"/>
      <c r="CB87" s="437"/>
      <c r="CC87" s="437"/>
      <c r="CD87" s="437"/>
      <c r="CE87" s="437"/>
      <c r="CF87" s="437"/>
      <c r="CG87" s="437"/>
      <c r="CH87" s="437"/>
      <c r="CI87" s="437"/>
      <c r="CJ87" s="379"/>
      <c r="CK87" s="379"/>
    </row>
    <row r="88" spans="1:89" ht="13.5" customHeight="1">
      <c r="A88" s="379"/>
      <c r="B88" s="412"/>
      <c r="C88" s="957"/>
      <c r="D88" s="557"/>
      <c r="E88" s="557"/>
      <c r="F88" s="557"/>
      <c r="G88" s="557"/>
      <c r="H88" s="557"/>
      <c r="I88" s="557"/>
      <c r="J88" s="557"/>
      <c r="K88" s="557"/>
      <c r="L88" s="557"/>
      <c r="M88" s="557"/>
      <c r="N88" s="557"/>
      <c r="O88" s="557"/>
      <c r="P88" s="557"/>
      <c r="Q88" s="557"/>
      <c r="R88" s="557"/>
      <c r="S88" s="557"/>
      <c r="T88" s="557"/>
      <c r="U88" s="557"/>
      <c r="V88" s="557"/>
      <c r="W88" s="557"/>
      <c r="X88" s="557"/>
      <c r="Y88" s="557"/>
      <c r="Z88" s="557"/>
      <c r="AA88" s="557"/>
      <c r="AB88" s="557"/>
      <c r="AC88" s="557"/>
      <c r="AD88" s="557"/>
      <c r="AE88" s="557"/>
      <c r="AF88" s="557"/>
      <c r="AG88" s="557"/>
      <c r="AH88" s="557"/>
      <c r="AI88" s="557"/>
      <c r="AJ88" s="557"/>
      <c r="AK88" s="557"/>
      <c r="AL88" s="557"/>
      <c r="AM88" s="557"/>
      <c r="AN88" s="557"/>
      <c r="AO88" s="437"/>
      <c r="AP88" s="437"/>
      <c r="AQ88" s="437"/>
      <c r="AR88" s="437"/>
      <c r="AS88" s="437"/>
      <c r="AT88" s="437"/>
      <c r="AU88" s="437"/>
      <c r="AV88" s="437"/>
      <c r="AW88" s="437"/>
      <c r="AX88" s="437"/>
      <c r="AY88" s="437"/>
      <c r="AZ88" s="437"/>
      <c r="BA88" s="437"/>
      <c r="BB88" s="437"/>
      <c r="BC88" s="437"/>
      <c r="BD88" s="437"/>
      <c r="BE88" s="437"/>
      <c r="BF88" s="437"/>
      <c r="BG88" s="437"/>
      <c r="BH88" s="437"/>
      <c r="BI88" s="437"/>
      <c r="BJ88" s="437"/>
      <c r="BK88" s="437"/>
      <c r="BL88" s="437"/>
      <c r="BM88" s="437"/>
      <c r="BN88" s="437"/>
      <c r="BO88" s="437"/>
      <c r="BP88" s="437"/>
      <c r="BQ88" s="437"/>
      <c r="BR88" s="437"/>
      <c r="BS88" s="437"/>
      <c r="BT88" s="437"/>
      <c r="BU88" s="437"/>
      <c r="BV88" s="437"/>
      <c r="BW88" s="437"/>
      <c r="BX88" s="437"/>
      <c r="BY88" s="437"/>
      <c r="BZ88" s="437"/>
      <c r="CA88" s="437"/>
      <c r="CB88" s="437"/>
      <c r="CC88" s="437"/>
      <c r="CD88" s="437"/>
      <c r="CE88" s="437"/>
      <c r="CF88" s="437"/>
      <c r="CG88" s="437"/>
      <c r="CH88" s="437"/>
      <c r="CI88" s="437"/>
      <c r="CJ88" s="379"/>
      <c r="CK88" s="379"/>
    </row>
    <row r="89" spans="1:89" ht="13.5" customHeight="1">
      <c r="A89" s="379"/>
      <c r="B89" s="412"/>
      <c r="C89" s="957"/>
      <c r="D89" s="557"/>
      <c r="E89" s="557"/>
      <c r="F89" s="557"/>
      <c r="G89" s="557"/>
      <c r="H89" s="557"/>
      <c r="I89" s="557"/>
      <c r="J89" s="557"/>
      <c r="K89" s="557"/>
      <c r="L89" s="557"/>
      <c r="M89" s="557"/>
      <c r="N89" s="557"/>
      <c r="O89" s="557"/>
      <c r="P89" s="557"/>
      <c r="Q89" s="557"/>
      <c r="R89" s="557"/>
      <c r="S89" s="557"/>
      <c r="T89" s="557"/>
      <c r="U89" s="557"/>
      <c r="V89" s="557"/>
      <c r="W89" s="557"/>
      <c r="X89" s="557"/>
      <c r="Y89" s="557"/>
      <c r="Z89" s="557"/>
      <c r="AA89" s="557"/>
      <c r="AB89" s="557"/>
      <c r="AC89" s="557"/>
      <c r="AD89" s="557"/>
      <c r="AE89" s="557"/>
      <c r="AF89" s="557"/>
      <c r="AG89" s="557"/>
      <c r="AH89" s="557"/>
      <c r="AI89" s="557"/>
      <c r="AJ89" s="557"/>
      <c r="AK89" s="557"/>
      <c r="AL89" s="557"/>
      <c r="AM89" s="557"/>
      <c r="AN89" s="557"/>
      <c r="AO89" s="437"/>
      <c r="AP89" s="437"/>
      <c r="AQ89" s="437"/>
      <c r="AR89" s="437"/>
      <c r="AS89" s="437"/>
      <c r="AT89" s="437"/>
      <c r="AU89" s="437"/>
      <c r="AV89" s="437"/>
      <c r="AW89" s="437"/>
      <c r="AX89" s="437"/>
      <c r="AY89" s="437"/>
      <c r="AZ89" s="437"/>
      <c r="BA89" s="437"/>
      <c r="BB89" s="437"/>
      <c r="BC89" s="437"/>
      <c r="BD89" s="437"/>
      <c r="BE89" s="437"/>
      <c r="BF89" s="437"/>
      <c r="BG89" s="437"/>
      <c r="BH89" s="437"/>
      <c r="BI89" s="437"/>
      <c r="BJ89" s="437"/>
      <c r="BK89" s="437"/>
      <c r="BL89" s="437"/>
      <c r="BM89" s="437"/>
      <c r="BN89" s="437"/>
      <c r="BO89" s="437"/>
      <c r="BP89" s="437"/>
      <c r="BQ89" s="437"/>
      <c r="BR89" s="437"/>
      <c r="BS89" s="437"/>
      <c r="BT89" s="437"/>
      <c r="BU89" s="437"/>
      <c r="BV89" s="437"/>
      <c r="BW89" s="437"/>
      <c r="BX89" s="437"/>
      <c r="BY89" s="437"/>
      <c r="BZ89" s="437"/>
      <c r="CA89" s="437"/>
      <c r="CB89" s="437"/>
      <c r="CC89" s="437"/>
      <c r="CD89" s="437"/>
      <c r="CE89" s="437"/>
      <c r="CF89" s="437"/>
      <c r="CG89" s="437"/>
      <c r="CH89" s="437"/>
      <c r="CI89" s="437"/>
      <c r="CJ89" s="379"/>
      <c r="CK89" s="379"/>
    </row>
    <row r="90" spans="1:89" ht="13.5" customHeight="1">
      <c r="A90" s="379"/>
      <c r="B90" s="412"/>
      <c r="C90" s="957"/>
      <c r="D90" s="557"/>
      <c r="E90" s="557"/>
      <c r="F90" s="557"/>
      <c r="G90" s="557"/>
      <c r="H90" s="557"/>
      <c r="I90" s="557"/>
      <c r="J90" s="557"/>
      <c r="K90" s="557"/>
      <c r="L90" s="557"/>
      <c r="M90" s="557"/>
      <c r="N90" s="557"/>
      <c r="O90" s="557"/>
      <c r="P90" s="557"/>
      <c r="Q90" s="557"/>
      <c r="R90" s="557"/>
      <c r="S90" s="557"/>
      <c r="T90" s="557"/>
      <c r="U90" s="557"/>
      <c r="V90" s="557"/>
      <c r="W90" s="557"/>
      <c r="X90" s="557"/>
      <c r="Y90" s="557"/>
      <c r="Z90" s="557"/>
      <c r="AA90" s="557"/>
      <c r="AB90" s="557"/>
      <c r="AC90" s="557"/>
      <c r="AD90" s="557"/>
      <c r="AE90" s="557"/>
      <c r="AF90" s="557"/>
      <c r="AG90" s="557"/>
      <c r="AH90" s="557"/>
      <c r="AI90" s="557"/>
      <c r="AJ90" s="557"/>
      <c r="AK90" s="557"/>
      <c r="AL90" s="557"/>
      <c r="AM90" s="557"/>
      <c r="AN90" s="557"/>
      <c r="AO90" s="437"/>
      <c r="AP90" s="437"/>
      <c r="AQ90" s="437"/>
      <c r="AR90" s="437"/>
      <c r="AS90" s="437"/>
      <c r="AT90" s="437"/>
      <c r="AU90" s="437"/>
      <c r="AV90" s="437"/>
      <c r="AW90" s="437"/>
      <c r="AX90" s="437"/>
      <c r="AY90" s="437"/>
      <c r="AZ90" s="437"/>
      <c r="BA90" s="437"/>
      <c r="BB90" s="437"/>
      <c r="BC90" s="437"/>
      <c r="BD90" s="437"/>
      <c r="BE90" s="437"/>
      <c r="BF90" s="437"/>
      <c r="BG90" s="437"/>
      <c r="BH90" s="437"/>
      <c r="BI90" s="437"/>
      <c r="BJ90" s="437"/>
      <c r="BK90" s="437"/>
      <c r="BL90" s="437"/>
      <c r="BM90" s="437"/>
      <c r="BN90" s="437"/>
      <c r="BO90" s="437"/>
      <c r="BP90" s="437"/>
      <c r="BQ90" s="437"/>
      <c r="BR90" s="437"/>
      <c r="BS90" s="437"/>
      <c r="BT90" s="437"/>
      <c r="BU90" s="437"/>
      <c r="BV90" s="437"/>
      <c r="BW90" s="437"/>
      <c r="BX90" s="437"/>
      <c r="BY90" s="437"/>
      <c r="BZ90" s="437"/>
      <c r="CA90" s="437"/>
      <c r="CB90" s="437"/>
      <c r="CC90" s="437"/>
      <c r="CD90" s="437"/>
      <c r="CE90" s="437"/>
      <c r="CF90" s="437"/>
      <c r="CG90" s="437"/>
      <c r="CH90" s="437"/>
      <c r="CI90" s="437"/>
      <c r="CJ90" s="379"/>
      <c r="CK90" s="379"/>
    </row>
  </sheetData>
  <mergeCells count="2">
    <mergeCell ref="G1:H1"/>
    <mergeCell ref="L1:M1"/>
  </mergeCell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CI1011"/>
  <sheetViews>
    <sheetView showGridLines="0" workbookViewId="0"/>
  </sheetViews>
  <sheetFormatPr defaultColWidth="12.6640625" defaultRowHeight="15" customHeight="1"/>
  <cols>
    <col min="1" max="1" width="29.4140625" customWidth="1"/>
  </cols>
  <sheetData>
    <row r="1" spans="1:87" ht="25.5" customHeight="1">
      <c r="A1" s="101" t="str">
        <f>Settings!C6</f>
        <v>F9 Finance</v>
      </c>
      <c r="B1" s="94"/>
      <c r="C1" s="94"/>
      <c r="D1" s="97"/>
      <c r="E1" s="98"/>
      <c r="F1" s="464"/>
      <c r="G1" s="472"/>
      <c r="H1" s="465"/>
      <c r="I1" s="466"/>
      <c r="J1" s="993"/>
      <c r="K1" s="464"/>
      <c r="L1" s="472"/>
      <c r="M1" s="465"/>
      <c r="N1" s="46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</row>
    <row r="2" spans="1:87" ht="25.5" customHeight="1">
      <c r="A2" s="102" t="s">
        <v>123</v>
      </c>
      <c r="B2" s="103"/>
      <c r="C2" s="103"/>
      <c r="D2" s="97"/>
      <c r="E2" s="98"/>
      <c r="F2" s="99"/>
      <c r="G2" s="98"/>
      <c r="H2" s="98"/>
      <c r="I2" s="98"/>
      <c r="J2" s="100"/>
      <c r="K2" s="100"/>
      <c r="L2" s="100"/>
      <c r="M2" s="100"/>
      <c r="N2" s="100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</row>
    <row r="3" spans="1:87" ht="9.75" customHeight="1">
      <c r="A3" s="104"/>
      <c r="B3" s="103"/>
      <c r="C3" s="103"/>
      <c r="D3" s="95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</row>
    <row r="4" spans="1:87" ht="13.5" customHeight="1">
      <c r="A4" s="105"/>
      <c r="B4" s="106"/>
      <c r="C4" s="107" t="s">
        <v>107</v>
      </c>
      <c r="D4" s="108">
        <f>'FS-Month'!D4</f>
        <v>44927</v>
      </c>
      <c r="E4" s="108">
        <f>'FS-Month'!E4</f>
        <v>44958</v>
      </c>
      <c r="F4" s="108">
        <f>'FS-Month'!F4</f>
        <v>44986</v>
      </c>
      <c r="G4" s="108">
        <f>'FS-Month'!G4</f>
        <v>45017</v>
      </c>
      <c r="H4" s="108">
        <f>'FS-Month'!H4</f>
        <v>45047</v>
      </c>
      <c r="I4" s="108">
        <f>'FS-Month'!I4</f>
        <v>45078</v>
      </c>
      <c r="J4" s="108">
        <f>'FS-Month'!J4</f>
        <v>45108</v>
      </c>
      <c r="K4" s="108">
        <f>'FS-Month'!K4</f>
        <v>45139</v>
      </c>
      <c r="L4" s="108">
        <f>'FS-Month'!L4</f>
        <v>45170</v>
      </c>
      <c r="M4" s="108">
        <f>'FS-Month'!M4</f>
        <v>45200</v>
      </c>
      <c r="N4" s="108">
        <f>'FS-Month'!N4</f>
        <v>45231</v>
      </c>
      <c r="O4" s="108">
        <f>'FS-Month'!O4</f>
        <v>45261</v>
      </c>
      <c r="P4" s="108">
        <f>'FS-Month'!P4</f>
        <v>45292</v>
      </c>
      <c r="Q4" s="108">
        <f>'FS-Month'!Q4</f>
        <v>45323</v>
      </c>
      <c r="R4" s="108">
        <f>'FS-Month'!R4</f>
        <v>45352</v>
      </c>
      <c r="S4" s="108">
        <f>'FS-Month'!S4</f>
        <v>45383</v>
      </c>
      <c r="T4" s="108">
        <f>'FS-Month'!T4</f>
        <v>45413</v>
      </c>
      <c r="U4" s="108">
        <f>'FS-Month'!U4</f>
        <v>45444</v>
      </c>
      <c r="V4" s="108">
        <f>'FS-Month'!V4</f>
        <v>45474</v>
      </c>
      <c r="W4" s="108">
        <f>'FS-Month'!W4</f>
        <v>45505</v>
      </c>
      <c r="X4" s="108">
        <f>'FS-Month'!X4</f>
        <v>45536</v>
      </c>
      <c r="Y4" s="108">
        <f>'FS-Month'!Y4</f>
        <v>45566</v>
      </c>
      <c r="Z4" s="108">
        <f>'FS-Month'!Z4</f>
        <v>45597</v>
      </c>
      <c r="AA4" s="108">
        <f>'FS-Month'!AA4</f>
        <v>45627</v>
      </c>
      <c r="AB4" s="108">
        <f>'FS-Month'!AB4</f>
        <v>45658</v>
      </c>
      <c r="AC4" s="108">
        <f>'FS-Month'!AC4</f>
        <v>45689</v>
      </c>
      <c r="AD4" s="108">
        <f>'FS-Month'!AD4</f>
        <v>45717</v>
      </c>
      <c r="AE4" s="108">
        <f>'FS-Month'!AE4</f>
        <v>45748</v>
      </c>
      <c r="AF4" s="108">
        <f>'FS-Month'!AF4</f>
        <v>45778</v>
      </c>
      <c r="AG4" s="108">
        <f>'FS-Month'!AG4</f>
        <v>45809</v>
      </c>
      <c r="AH4" s="108">
        <f>'FS-Month'!AH4</f>
        <v>45839</v>
      </c>
      <c r="AI4" s="108">
        <f>'FS-Month'!AI4</f>
        <v>45870</v>
      </c>
      <c r="AJ4" s="108">
        <f>'FS-Month'!AJ4</f>
        <v>45901</v>
      </c>
      <c r="AK4" s="108">
        <f>'FS-Month'!AK4</f>
        <v>45931</v>
      </c>
      <c r="AL4" s="108">
        <f>'FS-Month'!AL4</f>
        <v>45962</v>
      </c>
      <c r="AM4" s="108">
        <f>'FS-Month'!AM4</f>
        <v>45992</v>
      </c>
      <c r="AN4" s="108">
        <f>'FS-Month'!AN4</f>
        <v>46023</v>
      </c>
      <c r="AO4" s="108">
        <f>'FS-Month'!AO4</f>
        <v>46054</v>
      </c>
      <c r="AP4" s="108">
        <f>'FS-Month'!AP4</f>
        <v>46082</v>
      </c>
      <c r="AQ4" s="108">
        <f>'FS-Month'!AQ4</f>
        <v>46113</v>
      </c>
      <c r="AR4" s="108">
        <f>'FS-Month'!AR4</f>
        <v>46143</v>
      </c>
      <c r="AS4" s="108">
        <f>'FS-Month'!AS4</f>
        <v>46174</v>
      </c>
      <c r="AT4" s="108">
        <f>'FS-Month'!AT4</f>
        <v>46204</v>
      </c>
      <c r="AU4" s="108">
        <f>'FS-Month'!AU4</f>
        <v>46235</v>
      </c>
      <c r="AV4" s="108">
        <f>'FS-Month'!AV4</f>
        <v>46266</v>
      </c>
      <c r="AW4" s="108">
        <f>'FS-Month'!AW4</f>
        <v>46296</v>
      </c>
      <c r="AX4" s="108">
        <f>'FS-Month'!AX4</f>
        <v>46327</v>
      </c>
      <c r="AY4" s="108">
        <f>'FS-Month'!AY4</f>
        <v>46357</v>
      </c>
      <c r="AZ4" s="108">
        <f>'FS-Month'!AZ4</f>
        <v>46388</v>
      </c>
      <c r="BA4" s="108">
        <f>'FS-Month'!BA4</f>
        <v>46419</v>
      </c>
      <c r="BB4" s="108">
        <f>'FS-Month'!BB4</f>
        <v>46447</v>
      </c>
      <c r="BC4" s="108">
        <f>'FS-Month'!BC4</f>
        <v>46478</v>
      </c>
      <c r="BD4" s="108">
        <f>'FS-Month'!BD4</f>
        <v>46508</v>
      </c>
      <c r="BE4" s="108">
        <f>'FS-Month'!BE4</f>
        <v>46539</v>
      </c>
      <c r="BF4" s="108">
        <f>'FS-Month'!BF4</f>
        <v>46569</v>
      </c>
      <c r="BG4" s="108">
        <f>'FS-Month'!BG4</f>
        <v>46600</v>
      </c>
      <c r="BH4" s="108">
        <f>'FS-Month'!BH4</f>
        <v>46631</v>
      </c>
      <c r="BI4" s="108">
        <f>'FS-Month'!BI4</f>
        <v>46661</v>
      </c>
      <c r="BJ4" s="108">
        <f>'FS-Month'!BJ4</f>
        <v>46692</v>
      </c>
      <c r="BK4" s="108">
        <f>'FS-Month'!BK4</f>
        <v>46722</v>
      </c>
      <c r="BL4" s="108">
        <f>'FS-Month'!BL4</f>
        <v>46753</v>
      </c>
      <c r="BM4" s="108">
        <f>'FS-Month'!BM4</f>
        <v>46784</v>
      </c>
      <c r="BN4" s="108">
        <f>'FS-Month'!BN4</f>
        <v>46813</v>
      </c>
      <c r="BO4" s="108">
        <f>'FS-Month'!BO4</f>
        <v>46844</v>
      </c>
      <c r="BP4" s="108">
        <f>'FS-Month'!BP4</f>
        <v>46874</v>
      </c>
      <c r="BQ4" s="108">
        <f>'FS-Month'!BQ4</f>
        <v>46905</v>
      </c>
      <c r="BR4" s="108">
        <f>'FS-Month'!BR4</f>
        <v>46935</v>
      </c>
      <c r="BS4" s="108">
        <f>'FS-Month'!BS4</f>
        <v>46966</v>
      </c>
      <c r="BT4" s="108">
        <f>'FS-Month'!BT4</f>
        <v>46997</v>
      </c>
      <c r="BU4" s="108">
        <f>'FS-Month'!BU4</f>
        <v>47027</v>
      </c>
      <c r="BV4" s="108">
        <f>'FS-Month'!BV4</f>
        <v>47058</v>
      </c>
      <c r="BW4" s="108">
        <f>'FS-Month'!BW4</f>
        <v>47088</v>
      </c>
      <c r="BX4" s="108">
        <f>'FS-Month'!BX4</f>
        <v>47119</v>
      </c>
      <c r="BY4" s="108">
        <f>'FS-Month'!BY4</f>
        <v>47150</v>
      </c>
      <c r="BZ4" s="108">
        <f>'FS-Month'!BZ4</f>
        <v>47178</v>
      </c>
      <c r="CA4" s="108">
        <f>'FS-Month'!CA4</f>
        <v>47209</v>
      </c>
      <c r="CB4" s="108">
        <f>'FS-Month'!CB4</f>
        <v>47239</v>
      </c>
      <c r="CC4" s="108">
        <f>'FS-Month'!CC4</f>
        <v>47270</v>
      </c>
      <c r="CD4" s="108">
        <f>'FS-Month'!CD4</f>
        <v>47300</v>
      </c>
      <c r="CE4" s="108">
        <f>'FS-Month'!CE4</f>
        <v>47331</v>
      </c>
      <c r="CF4" s="108">
        <f>'FS-Month'!CF4</f>
        <v>47362</v>
      </c>
      <c r="CG4" s="108">
        <f>'FS-Month'!CG4</f>
        <v>47392</v>
      </c>
      <c r="CH4" s="108">
        <f>'FS-Month'!CH4</f>
        <v>47423</v>
      </c>
      <c r="CI4" s="108">
        <f>'FS-Month'!CI4</f>
        <v>47453</v>
      </c>
    </row>
    <row r="5" spans="1:87" ht="18" customHeight="1">
      <c r="A5" s="105"/>
      <c r="B5" s="106"/>
      <c r="C5" s="106"/>
      <c r="D5" s="109">
        <f>'FS-Month'!D7</f>
        <v>1</v>
      </c>
      <c r="E5" s="109">
        <f>'FS-Month'!E7</f>
        <v>2</v>
      </c>
      <c r="F5" s="109">
        <f>'FS-Month'!F7</f>
        <v>3</v>
      </c>
      <c r="G5" s="109">
        <f>'FS-Month'!G7</f>
        <v>4</v>
      </c>
      <c r="H5" s="109">
        <f>'FS-Month'!H7</f>
        <v>5</v>
      </c>
      <c r="I5" s="109">
        <f>'FS-Month'!I7</f>
        <v>6</v>
      </c>
      <c r="J5" s="109">
        <f>'FS-Month'!J7</f>
        <v>7</v>
      </c>
      <c r="K5" s="109">
        <f>'FS-Month'!K7</f>
        <v>8</v>
      </c>
      <c r="L5" s="109">
        <f>'FS-Month'!L7</f>
        <v>9</v>
      </c>
      <c r="M5" s="109">
        <f>'FS-Month'!M7</f>
        <v>10</v>
      </c>
      <c r="N5" s="109">
        <f>'FS-Month'!N7</f>
        <v>11</v>
      </c>
      <c r="O5" s="109">
        <f>'FS-Month'!O7</f>
        <v>12</v>
      </c>
      <c r="P5" s="109">
        <f>'FS-Month'!P7</f>
        <v>13</v>
      </c>
      <c r="Q5" s="109">
        <f>'FS-Month'!Q7</f>
        <v>14</v>
      </c>
      <c r="R5" s="109">
        <f>'FS-Month'!R7</f>
        <v>15</v>
      </c>
      <c r="S5" s="109">
        <f>'FS-Month'!S7</f>
        <v>16</v>
      </c>
      <c r="T5" s="109">
        <f>'FS-Month'!T7</f>
        <v>17</v>
      </c>
      <c r="U5" s="109">
        <f>'FS-Month'!U7</f>
        <v>18</v>
      </c>
      <c r="V5" s="109">
        <f>'FS-Month'!V7</f>
        <v>19</v>
      </c>
      <c r="W5" s="109">
        <f>'FS-Month'!W7</f>
        <v>20</v>
      </c>
      <c r="X5" s="109">
        <f>'FS-Month'!X7</f>
        <v>21</v>
      </c>
      <c r="Y5" s="109">
        <f>'FS-Month'!Y7</f>
        <v>22</v>
      </c>
      <c r="Z5" s="109">
        <f>'FS-Month'!Z7</f>
        <v>23</v>
      </c>
      <c r="AA5" s="109">
        <f>'FS-Month'!AA7</f>
        <v>24</v>
      </c>
      <c r="AB5" s="109">
        <f>'FS-Month'!AB7</f>
        <v>25</v>
      </c>
      <c r="AC5" s="109">
        <f>'FS-Month'!AC7</f>
        <v>26</v>
      </c>
      <c r="AD5" s="109">
        <f>'FS-Month'!AD7</f>
        <v>27</v>
      </c>
      <c r="AE5" s="109">
        <f>'FS-Month'!AE7</f>
        <v>28</v>
      </c>
      <c r="AF5" s="109">
        <f>'FS-Month'!AF7</f>
        <v>29</v>
      </c>
      <c r="AG5" s="109">
        <f>'FS-Month'!AG7</f>
        <v>30</v>
      </c>
      <c r="AH5" s="109">
        <f>'FS-Month'!AH7</f>
        <v>31</v>
      </c>
      <c r="AI5" s="109">
        <f>'FS-Month'!AI7</f>
        <v>32</v>
      </c>
      <c r="AJ5" s="109">
        <f>'FS-Month'!AJ7</f>
        <v>33</v>
      </c>
      <c r="AK5" s="109">
        <f>'FS-Month'!AK7</f>
        <v>34</v>
      </c>
      <c r="AL5" s="109">
        <f>'FS-Month'!AL7</f>
        <v>35</v>
      </c>
      <c r="AM5" s="109">
        <f>'FS-Month'!AM7</f>
        <v>36</v>
      </c>
      <c r="AN5" s="109">
        <f>'FS-Month'!AN7</f>
        <v>37</v>
      </c>
      <c r="AO5" s="109">
        <f>'FS-Month'!AO7</f>
        <v>38</v>
      </c>
      <c r="AP5" s="109">
        <f>'FS-Month'!AP7</f>
        <v>39</v>
      </c>
      <c r="AQ5" s="109">
        <f>'FS-Month'!AQ7</f>
        <v>40</v>
      </c>
      <c r="AR5" s="109">
        <f>'FS-Month'!AR7</f>
        <v>41</v>
      </c>
      <c r="AS5" s="109">
        <f>'FS-Month'!AS7</f>
        <v>42</v>
      </c>
      <c r="AT5" s="109">
        <f>'FS-Month'!AT7</f>
        <v>43</v>
      </c>
      <c r="AU5" s="109">
        <f>'FS-Month'!AU7</f>
        <v>44</v>
      </c>
      <c r="AV5" s="109">
        <f>'FS-Month'!AV7</f>
        <v>45</v>
      </c>
      <c r="AW5" s="109">
        <f>'FS-Month'!AW7</f>
        <v>46</v>
      </c>
      <c r="AX5" s="109">
        <f>'FS-Month'!AX7</f>
        <v>47</v>
      </c>
      <c r="AY5" s="109">
        <f>'FS-Month'!AY7</f>
        <v>48</v>
      </c>
      <c r="AZ5" s="109">
        <f>'FS-Month'!AZ7</f>
        <v>49</v>
      </c>
      <c r="BA5" s="109">
        <f>'FS-Month'!BA7</f>
        <v>50</v>
      </c>
      <c r="BB5" s="109">
        <f>'FS-Month'!BB7</f>
        <v>51</v>
      </c>
      <c r="BC5" s="109">
        <f>'FS-Month'!BC7</f>
        <v>52</v>
      </c>
      <c r="BD5" s="109">
        <f>'FS-Month'!BD7</f>
        <v>53</v>
      </c>
      <c r="BE5" s="109">
        <f>'FS-Month'!BE7</f>
        <v>54</v>
      </c>
      <c r="BF5" s="109">
        <f>'FS-Month'!BF7</f>
        <v>55</v>
      </c>
      <c r="BG5" s="109">
        <f>'FS-Month'!BG7</f>
        <v>56</v>
      </c>
      <c r="BH5" s="109">
        <f>'FS-Month'!BH7</f>
        <v>57</v>
      </c>
      <c r="BI5" s="109">
        <f>'FS-Month'!BI7</f>
        <v>58</v>
      </c>
      <c r="BJ5" s="109">
        <f>'FS-Month'!BJ7</f>
        <v>59</v>
      </c>
      <c r="BK5" s="109">
        <f>'FS-Month'!BK7</f>
        <v>60</v>
      </c>
      <c r="BL5" s="109">
        <f>'FS-Month'!BL7</f>
        <v>61</v>
      </c>
      <c r="BM5" s="109">
        <f>'FS-Month'!BM7</f>
        <v>62</v>
      </c>
      <c r="BN5" s="109">
        <f>'FS-Month'!BN7</f>
        <v>63</v>
      </c>
      <c r="BO5" s="109">
        <f>'FS-Month'!BO7</f>
        <v>64</v>
      </c>
      <c r="BP5" s="109">
        <f>'FS-Month'!BP7</f>
        <v>65</v>
      </c>
      <c r="BQ5" s="109">
        <f>'FS-Month'!BQ7</f>
        <v>66</v>
      </c>
      <c r="BR5" s="109">
        <f>'FS-Month'!BR7</f>
        <v>67</v>
      </c>
      <c r="BS5" s="109">
        <f>'FS-Month'!BS7</f>
        <v>68</v>
      </c>
      <c r="BT5" s="109">
        <f>'FS-Month'!BT7</f>
        <v>69</v>
      </c>
      <c r="BU5" s="109">
        <f>'FS-Month'!BU7</f>
        <v>70</v>
      </c>
      <c r="BV5" s="109">
        <f>'FS-Month'!BV7</f>
        <v>71</v>
      </c>
      <c r="BW5" s="109">
        <f>'FS-Month'!BW7</f>
        <v>72</v>
      </c>
      <c r="BX5" s="109">
        <f>'FS-Month'!BX7</f>
        <v>73</v>
      </c>
      <c r="BY5" s="109">
        <f>'FS-Month'!BY7</f>
        <v>74</v>
      </c>
      <c r="BZ5" s="109">
        <f>'FS-Month'!BZ7</f>
        <v>75</v>
      </c>
      <c r="CA5" s="109">
        <f>'FS-Month'!CA7</f>
        <v>76</v>
      </c>
      <c r="CB5" s="109">
        <f>'FS-Month'!CB7</f>
        <v>77</v>
      </c>
      <c r="CC5" s="109">
        <f>'FS-Month'!CC7</f>
        <v>78</v>
      </c>
      <c r="CD5" s="109">
        <f>'FS-Month'!CD7</f>
        <v>79</v>
      </c>
      <c r="CE5" s="109">
        <f>'FS-Month'!CE7</f>
        <v>80</v>
      </c>
      <c r="CF5" s="109">
        <f>'FS-Month'!CF7</f>
        <v>81</v>
      </c>
      <c r="CG5" s="109">
        <f>'FS-Month'!CG7</f>
        <v>82</v>
      </c>
      <c r="CH5" s="109">
        <f>'FS-Month'!CH7</f>
        <v>83</v>
      </c>
      <c r="CI5" s="109">
        <f>'FS-Month'!CI7</f>
        <v>84</v>
      </c>
    </row>
    <row r="6" spans="1:87" ht="13.5" customHeight="1">
      <c r="A6" s="110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11"/>
      <c r="BF6" s="111"/>
      <c r="BG6" s="111"/>
      <c r="BH6" s="111"/>
      <c r="BI6" s="111"/>
      <c r="BJ6" s="111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11"/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11"/>
      <c r="CH6" s="111"/>
      <c r="CI6" s="111"/>
    </row>
    <row r="7" spans="1:87" ht="13.5" customHeight="1">
      <c r="A7" s="110"/>
      <c r="B7" s="111"/>
      <c r="C7" s="111"/>
      <c r="D7" s="111"/>
      <c r="E7" s="111"/>
      <c r="F7" s="111"/>
      <c r="G7" s="111"/>
      <c r="H7" s="111"/>
      <c r="I7" s="111"/>
      <c r="J7" s="112"/>
      <c r="K7" s="112"/>
      <c r="L7" s="112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11"/>
      <c r="BF7" s="111"/>
      <c r="BG7" s="111"/>
      <c r="BH7" s="111"/>
      <c r="BI7" s="111"/>
      <c r="BJ7" s="111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11"/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11"/>
      <c r="CH7" s="111"/>
      <c r="CI7" s="111"/>
    </row>
    <row r="8" spans="1:87" ht="13.5" customHeight="1">
      <c r="A8" s="110"/>
      <c r="B8" s="111"/>
      <c r="C8" s="111"/>
      <c r="D8" s="111"/>
      <c r="E8" s="111"/>
      <c r="F8" s="111"/>
      <c r="G8" s="111"/>
      <c r="H8" s="111"/>
      <c r="I8" s="111"/>
      <c r="J8" s="112"/>
      <c r="K8" s="112"/>
      <c r="L8" s="112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</row>
    <row r="9" spans="1:87" ht="13.5" customHeight="1">
      <c r="A9" s="113" t="s">
        <v>124</v>
      </c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ht="16.5">
      <c r="A10" s="114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</row>
    <row r="11" spans="1:87" ht="16.5">
      <c r="A11" s="116" t="str">
        <f>'FS-Month'!A50</f>
        <v>Revenue</v>
      </c>
      <c r="B11" s="116"/>
      <c r="C11" s="116"/>
      <c r="D11" s="116">
        <f>'FS-Month'!D50</f>
        <v>0</v>
      </c>
      <c r="E11" s="116">
        <f>'FS-Month'!E50</f>
        <v>0</v>
      </c>
      <c r="F11" s="116">
        <f>'FS-Month'!F50</f>
        <v>0</v>
      </c>
      <c r="G11" s="116">
        <f>'FS-Month'!G50</f>
        <v>0</v>
      </c>
      <c r="H11" s="116">
        <f>'FS-Month'!H50</f>
        <v>0</v>
      </c>
      <c r="I11" s="116">
        <f>'FS-Month'!I50</f>
        <v>0</v>
      </c>
      <c r="J11" s="116">
        <f>'FS-Month'!J50</f>
        <v>0</v>
      </c>
      <c r="K11" s="116">
        <f>'FS-Month'!K50</f>
        <v>0</v>
      </c>
      <c r="L11" s="116">
        <f>'FS-Month'!L50</f>
        <v>0</v>
      </c>
      <c r="M11" s="116">
        <f>'FS-Month'!M50</f>
        <v>0</v>
      </c>
      <c r="N11" s="116">
        <f>'FS-Month'!N50</f>
        <v>0</v>
      </c>
      <c r="O11" s="116">
        <f>'FS-Month'!O50</f>
        <v>0</v>
      </c>
      <c r="P11" s="116">
        <f>'FS-Month'!P50</f>
        <v>0</v>
      </c>
      <c r="Q11" s="116">
        <f>'FS-Month'!Q50</f>
        <v>0</v>
      </c>
      <c r="R11" s="116">
        <f>'FS-Month'!R50</f>
        <v>0</v>
      </c>
      <c r="S11" s="116">
        <f>'FS-Month'!S50</f>
        <v>0</v>
      </c>
      <c r="T11" s="116">
        <f>'FS-Month'!T50</f>
        <v>0</v>
      </c>
      <c r="U11" s="116">
        <f>'FS-Month'!U50</f>
        <v>0</v>
      </c>
      <c r="V11" s="116">
        <f>'FS-Month'!V50</f>
        <v>0</v>
      </c>
      <c r="W11" s="116">
        <f>'FS-Month'!W50</f>
        <v>0</v>
      </c>
      <c r="X11" s="116">
        <f>'FS-Month'!X50</f>
        <v>0</v>
      </c>
      <c r="Y11" s="116">
        <f>'FS-Month'!Y50</f>
        <v>0</v>
      </c>
      <c r="Z11" s="116">
        <f>'FS-Month'!Z50</f>
        <v>0</v>
      </c>
      <c r="AA11" s="116">
        <f>'FS-Month'!AA50</f>
        <v>0</v>
      </c>
      <c r="AB11" s="116">
        <f>'FS-Month'!AB50</f>
        <v>0</v>
      </c>
      <c r="AC11" s="116">
        <f>'FS-Month'!AC50</f>
        <v>0</v>
      </c>
      <c r="AD11" s="116">
        <f>'FS-Month'!AD50</f>
        <v>0</v>
      </c>
      <c r="AE11" s="116">
        <f>'FS-Month'!AE50</f>
        <v>0</v>
      </c>
      <c r="AF11" s="116">
        <f>'FS-Month'!AF50</f>
        <v>0</v>
      </c>
      <c r="AG11" s="116">
        <f>'FS-Month'!AG50</f>
        <v>0</v>
      </c>
      <c r="AH11" s="116">
        <f>'FS-Month'!AH50</f>
        <v>0</v>
      </c>
      <c r="AI11" s="116">
        <f>'FS-Month'!AI50</f>
        <v>0</v>
      </c>
      <c r="AJ11" s="116">
        <f>'FS-Month'!AJ50</f>
        <v>0</v>
      </c>
      <c r="AK11" s="116">
        <f>'FS-Month'!AK50</f>
        <v>0</v>
      </c>
      <c r="AL11" s="116">
        <f>'FS-Month'!AL50</f>
        <v>0</v>
      </c>
      <c r="AM11" s="116">
        <f>'FS-Month'!AM50</f>
        <v>0</v>
      </c>
      <c r="AN11" s="116">
        <f>'FS-Month'!AN50</f>
        <v>0</v>
      </c>
      <c r="AO11" s="116">
        <f>'FS-Month'!AO50</f>
        <v>0</v>
      </c>
      <c r="AP11" s="116">
        <f>'FS-Month'!AP50</f>
        <v>0</v>
      </c>
      <c r="AQ11" s="116">
        <f>'FS-Month'!AQ50</f>
        <v>0</v>
      </c>
      <c r="AR11" s="116">
        <f>'FS-Month'!AR50</f>
        <v>0</v>
      </c>
      <c r="AS11" s="116">
        <f>'FS-Month'!AS50</f>
        <v>0</v>
      </c>
      <c r="AT11" s="116">
        <f>'FS-Month'!AT50</f>
        <v>0</v>
      </c>
      <c r="AU11" s="116">
        <f>'FS-Month'!AU50</f>
        <v>0</v>
      </c>
      <c r="AV11" s="116">
        <f>'FS-Month'!AV50</f>
        <v>0</v>
      </c>
      <c r="AW11" s="116">
        <f>'FS-Month'!AW50</f>
        <v>0</v>
      </c>
      <c r="AX11" s="116">
        <f>'FS-Month'!AX50</f>
        <v>0</v>
      </c>
      <c r="AY11" s="116">
        <f>'FS-Month'!AY50</f>
        <v>0</v>
      </c>
      <c r="AZ11" s="116">
        <f>'FS-Month'!AZ50</f>
        <v>0</v>
      </c>
      <c r="BA11" s="116">
        <f>'FS-Month'!BA50</f>
        <v>0</v>
      </c>
      <c r="BB11" s="116">
        <f>'FS-Month'!BB50</f>
        <v>0</v>
      </c>
      <c r="BC11" s="116">
        <f>'FS-Month'!BC50</f>
        <v>0</v>
      </c>
      <c r="BD11" s="116">
        <f>'FS-Month'!BD50</f>
        <v>0</v>
      </c>
      <c r="BE11" s="116">
        <f>'FS-Month'!BE50</f>
        <v>0</v>
      </c>
      <c r="BF11" s="116">
        <f>'FS-Month'!BF50</f>
        <v>0</v>
      </c>
      <c r="BG11" s="116">
        <f>'FS-Month'!BG50</f>
        <v>0</v>
      </c>
      <c r="BH11" s="116">
        <f>'FS-Month'!BH50</f>
        <v>0</v>
      </c>
      <c r="BI11" s="116">
        <f>'FS-Month'!BI50</f>
        <v>0</v>
      </c>
      <c r="BJ11" s="116">
        <f>'FS-Month'!BJ50</f>
        <v>0</v>
      </c>
      <c r="BK11" s="116">
        <f>'FS-Month'!BK50</f>
        <v>0</v>
      </c>
      <c r="BL11" s="116">
        <f>'FS-Month'!BL50</f>
        <v>0</v>
      </c>
      <c r="BM11" s="116">
        <f>'FS-Month'!BM50</f>
        <v>0</v>
      </c>
      <c r="BN11" s="116">
        <f>'FS-Month'!BN50</f>
        <v>0</v>
      </c>
      <c r="BO11" s="116">
        <f>'FS-Month'!BO50</f>
        <v>0</v>
      </c>
      <c r="BP11" s="116">
        <f>'FS-Month'!BP50</f>
        <v>0</v>
      </c>
      <c r="BQ11" s="116">
        <f>'FS-Month'!BQ50</f>
        <v>0</v>
      </c>
      <c r="BR11" s="116">
        <f>'FS-Month'!BR50</f>
        <v>0</v>
      </c>
      <c r="BS11" s="116">
        <f>'FS-Month'!BS50</f>
        <v>0</v>
      </c>
      <c r="BT11" s="116">
        <f>'FS-Month'!BT50</f>
        <v>0</v>
      </c>
      <c r="BU11" s="116">
        <f>'FS-Month'!BU50</f>
        <v>0</v>
      </c>
      <c r="BV11" s="116">
        <f>'FS-Month'!BV50</f>
        <v>0</v>
      </c>
      <c r="BW11" s="116">
        <f>'FS-Month'!BW50</f>
        <v>0</v>
      </c>
      <c r="BX11" s="116">
        <f>'FS-Month'!BX50</f>
        <v>0</v>
      </c>
      <c r="BY11" s="116">
        <f>'FS-Month'!BY50</f>
        <v>0</v>
      </c>
      <c r="BZ11" s="116">
        <f>'FS-Month'!BZ50</f>
        <v>0</v>
      </c>
      <c r="CA11" s="116">
        <f>'FS-Month'!CA50</f>
        <v>0</v>
      </c>
      <c r="CB11" s="116">
        <f>'FS-Month'!CB50</f>
        <v>0</v>
      </c>
      <c r="CC11" s="116">
        <f>'FS-Month'!CC50</f>
        <v>0</v>
      </c>
      <c r="CD11" s="116">
        <f>'FS-Month'!CD50</f>
        <v>0</v>
      </c>
      <c r="CE11" s="116">
        <f>'FS-Month'!CE50</f>
        <v>0</v>
      </c>
      <c r="CF11" s="116">
        <f>'FS-Month'!CF50</f>
        <v>0</v>
      </c>
      <c r="CG11" s="116">
        <f>'FS-Month'!CG50</f>
        <v>0</v>
      </c>
      <c r="CH11" s="116">
        <f>'FS-Month'!CH50</f>
        <v>0</v>
      </c>
      <c r="CI11" s="116">
        <f>'FS-Month'!CI50</f>
        <v>0</v>
      </c>
    </row>
    <row r="12" spans="1:87" ht="16.5">
      <c r="A12" s="116" t="str">
        <f>'FS-Month'!A56</f>
        <v>COGS</v>
      </c>
      <c r="B12" s="116"/>
      <c r="C12" s="116"/>
      <c r="D12" s="116">
        <f>'FS-Month'!D56*-1</f>
        <v>0</v>
      </c>
      <c r="E12" s="116">
        <f>'FS-Month'!E56*-1</f>
        <v>0</v>
      </c>
      <c r="F12" s="116">
        <f>'FS-Month'!F56*-1</f>
        <v>0</v>
      </c>
      <c r="G12" s="116">
        <f>'FS-Month'!G56*-1</f>
        <v>0</v>
      </c>
      <c r="H12" s="116">
        <f>'FS-Month'!H56*-1</f>
        <v>0</v>
      </c>
      <c r="I12" s="116">
        <f>'FS-Month'!I56*-1</f>
        <v>0</v>
      </c>
      <c r="J12" s="116">
        <f>'FS-Month'!J56*-1</f>
        <v>0</v>
      </c>
      <c r="K12" s="116">
        <f>'FS-Month'!K56*-1</f>
        <v>0</v>
      </c>
      <c r="L12" s="116">
        <f>'FS-Month'!L56*-1</f>
        <v>0</v>
      </c>
      <c r="M12" s="116">
        <f>'FS-Month'!M56*-1</f>
        <v>0</v>
      </c>
      <c r="N12" s="116">
        <f>'FS-Month'!N56*-1</f>
        <v>0</v>
      </c>
      <c r="O12" s="116">
        <f>'FS-Month'!O56*-1</f>
        <v>0</v>
      </c>
      <c r="P12" s="116">
        <f>'FS-Month'!P56*-1</f>
        <v>0</v>
      </c>
      <c r="Q12" s="116">
        <f>'FS-Month'!Q56*-1</f>
        <v>0</v>
      </c>
      <c r="R12" s="116">
        <f>'FS-Month'!R56*-1</f>
        <v>0</v>
      </c>
      <c r="S12" s="116">
        <f>'FS-Month'!S56*-1</f>
        <v>0</v>
      </c>
      <c r="T12" s="116">
        <f>'FS-Month'!T56*-1</f>
        <v>0</v>
      </c>
      <c r="U12" s="116">
        <f>'FS-Month'!U56*-1</f>
        <v>0</v>
      </c>
      <c r="V12" s="116">
        <f>'FS-Month'!V56*-1</f>
        <v>0</v>
      </c>
      <c r="W12" s="116">
        <f>'FS-Month'!W56*-1</f>
        <v>0</v>
      </c>
      <c r="X12" s="116">
        <f>'FS-Month'!X56*-1</f>
        <v>0</v>
      </c>
      <c r="Y12" s="116">
        <f>'FS-Month'!Y56*-1</f>
        <v>0</v>
      </c>
      <c r="Z12" s="116">
        <f>'FS-Month'!Z56*-1</f>
        <v>0</v>
      </c>
      <c r="AA12" s="116">
        <f>'FS-Month'!AA56*-1</f>
        <v>0</v>
      </c>
      <c r="AB12" s="116">
        <f>'FS-Month'!AB56*-1</f>
        <v>0</v>
      </c>
      <c r="AC12" s="116">
        <f>'FS-Month'!AC56*-1</f>
        <v>0</v>
      </c>
      <c r="AD12" s="116">
        <f>'FS-Month'!AD56*-1</f>
        <v>0</v>
      </c>
      <c r="AE12" s="116">
        <f>'FS-Month'!AE56*-1</f>
        <v>0</v>
      </c>
      <c r="AF12" s="116">
        <f>'FS-Month'!AF56*-1</f>
        <v>0</v>
      </c>
      <c r="AG12" s="116">
        <f>'FS-Month'!AG56*-1</f>
        <v>0</v>
      </c>
      <c r="AH12" s="116">
        <f>'FS-Month'!AH56*-1</f>
        <v>0</v>
      </c>
      <c r="AI12" s="116">
        <f>'FS-Month'!AI56*-1</f>
        <v>0</v>
      </c>
      <c r="AJ12" s="116">
        <f>'FS-Month'!AJ56*-1</f>
        <v>0</v>
      </c>
      <c r="AK12" s="116">
        <f>'FS-Month'!AK56*-1</f>
        <v>0</v>
      </c>
      <c r="AL12" s="116">
        <f>'FS-Month'!AL56*-1</f>
        <v>0</v>
      </c>
      <c r="AM12" s="116">
        <f>'FS-Month'!AM56*-1</f>
        <v>0</v>
      </c>
      <c r="AN12" s="116">
        <f>'FS-Month'!AN56*-1</f>
        <v>0</v>
      </c>
      <c r="AO12" s="116">
        <f>'FS-Month'!AO56*-1</f>
        <v>0</v>
      </c>
      <c r="AP12" s="116">
        <f>'FS-Month'!AP56*-1</f>
        <v>0</v>
      </c>
      <c r="AQ12" s="116">
        <f>'FS-Month'!AQ56*-1</f>
        <v>0</v>
      </c>
      <c r="AR12" s="116">
        <f>'FS-Month'!AR56*-1</f>
        <v>0</v>
      </c>
      <c r="AS12" s="116">
        <f>'FS-Month'!AS56*-1</f>
        <v>0</v>
      </c>
      <c r="AT12" s="116">
        <f>'FS-Month'!AT56*-1</f>
        <v>0</v>
      </c>
      <c r="AU12" s="116">
        <f>'FS-Month'!AU56*-1</f>
        <v>0</v>
      </c>
      <c r="AV12" s="116">
        <f>'FS-Month'!AV56*-1</f>
        <v>0</v>
      </c>
      <c r="AW12" s="116">
        <f>'FS-Month'!AW56*-1</f>
        <v>0</v>
      </c>
      <c r="AX12" s="116">
        <f>'FS-Month'!AX56*-1</f>
        <v>0</v>
      </c>
      <c r="AY12" s="116">
        <f>'FS-Month'!AY56*-1</f>
        <v>0</v>
      </c>
      <c r="AZ12" s="116">
        <f>'FS-Month'!AZ56*-1</f>
        <v>0</v>
      </c>
      <c r="BA12" s="116">
        <f>'FS-Month'!BA56*-1</f>
        <v>0</v>
      </c>
      <c r="BB12" s="116">
        <f>'FS-Month'!BB56*-1</f>
        <v>0</v>
      </c>
      <c r="BC12" s="116">
        <f>'FS-Month'!BC56*-1</f>
        <v>0</v>
      </c>
      <c r="BD12" s="116">
        <f>'FS-Month'!BD56*-1</f>
        <v>0</v>
      </c>
      <c r="BE12" s="116">
        <f>'FS-Month'!BE56*-1</f>
        <v>0</v>
      </c>
      <c r="BF12" s="116">
        <f>'FS-Month'!BF56*-1</f>
        <v>0</v>
      </c>
      <c r="BG12" s="116">
        <f>'FS-Month'!BG56*-1</f>
        <v>0</v>
      </c>
      <c r="BH12" s="116">
        <f>'FS-Month'!BH56*-1</f>
        <v>0</v>
      </c>
      <c r="BI12" s="116">
        <f>'FS-Month'!BI56*-1</f>
        <v>0</v>
      </c>
      <c r="BJ12" s="116">
        <f>'FS-Month'!BJ56*-1</f>
        <v>0</v>
      </c>
      <c r="BK12" s="116">
        <f>'FS-Month'!BK56*-1</f>
        <v>0</v>
      </c>
      <c r="BL12" s="116">
        <f>'FS-Month'!BL56*-1</f>
        <v>0</v>
      </c>
      <c r="BM12" s="116">
        <f>'FS-Month'!BM56*-1</f>
        <v>0</v>
      </c>
      <c r="BN12" s="116">
        <f>'FS-Month'!BN56*-1</f>
        <v>0</v>
      </c>
      <c r="BO12" s="116">
        <f>'FS-Month'!BO56*-1</f>
        <v>0</v>
      </c>
      <c r="BP12" s="116">
        <f>'FS-Month'!BP56*-1</f>
        <v>0</v>
      </c>
      <c r="BQ12" s="116">
        <f>'FS-Month'!BQ56*-1</f>
        <v>0</v>
      </c>
      <c r="BR12" s="116">
        <f>'FS-Month'!BR56*-1</f>
        <v>0</v>
      </c>
      <c r="BS12" s="116">
        <f>'FS-Month'!BS56*-1</f>
        <v>0</v>
      </c>
      <c r="BT12" s="116">
        <f>'FS-Month'!BT56*-1</f>
        <v>0</v>
      </c>
      <c r="BU12" s="116">
        <f>'FS-Month'!BU56*-1</f>
        <v>0</v>
      </c>
      <c r="BV12" s="116">
        <f>'FS-Month'!BV56*-1</f>
        <v>0</v>
      </c>
      <c r="BW12" s="116">
        <f>'FS-Month'!BW56*-1</f>
        <v>0</v>
      </c>
      <c r="BX12" s="116">
        <f>'FS-Month'!BX56*-1</f>
        <v>0</v>
      </c>
      <c r="BY12" s="116">
        <f>'FS-Month'!BY56*-1</f>
        <v>0</v>
      </c>
      <c r="BZ12" s="116">
        <f>'FS-Month'!BZ56*-1</f>
        <v>0</v>
      </c>
      <c r="CA12" s="116">
        <f>'FS-Month'!CA56*-1</f>
        <v>0</v>
      </c>
      <c r="CB12" s="116">
        <f>'FS-Month'!CB56*-1</f>
        <v>0</v>
      </c>
      <c r="CC12" s="116">
        <f>'FS-Month'!CC56*-1</f>
        <v>0</v>
      </c>
      <c r="CD12" s="116">
        <f>'FS-Month'!CD56*-1</f>
        <v>0</v>
      </c>
      <c r="CE12" s="116">
        <f>'FS-Month'!CE56*-1</f>
        <v>0</v>
      </c>
      <c r="CF12" s="116">
        <f>'FS-Month'!CF56*-1</f>
        <v>0</v>
      </c>
      <c r="CG12" s="116">
        <f>'FS-Month'!CG56*-1</f>
        <v>0</v>
      </c>
      <c r="CH12" s="116">
        <f>'FS-Month'!CH56*-1</f>
        <v>0</v>
      </c>
      <c r="CI12" s="116">
        <f>'FS-Month'!CI56*-1</f>
        <v>0</v>
      </c>
    </row>
    <row r="13" spans="1:87" ht="16.5">
      <c r="A13" s="116" t="str">
        <f>'FS-Month'!A63</f>
        <v>SG&amp;A</v>
      </c>
      <c r="B13" s="116"/>
      <c r="C13" s="116"/>
      <c r="D13" s="116">
        <f>'FS-Month'!D63*-1</f>
        <v>0</v>
      </c>
      <c r="E13" s="116">
        <f>'FS-Month'!E63*-1</f>
        <v>0</v>
      </c>
      <c r="F13" s="116">
        <f>'FS-Month'!F63*-1</f>
        <v>0</v>
      </c>
      <c r="G13" s="116">
        <f>'FS-Month'!G63*-1</f>
        <v>0</v>
      </c>
      <c r="H13" s="116">
        <f>'FS-Month'!H63*-1</f>
        <v>0</v>
      </c>
      <c r="I13" s="116">
        <f>'FS-Month'!I63*-1</f>
        <v>0</v>
      </c>
      <c r="J13" s="116">
        <f>'FS-Month'!J63*-1</f>
        <v>0</v>
      </c>
      <c r="K13" s="116">
        <f>'FS-Month'!K63*-1</f>
        <v>0</v>
      </c>
      <c r="L13" s="116">
        <f>'FS-Month'!L63*-1</f>
        <v>0</v>
      </c>
      <c r="M13" s="116">
        <f>'FS-Month'!M63*-1</f>
        <v>0</v>
      </c>
      <c r="N13" s="116">
        <f>'FS-Month'!N63*-1</f>
        <v>0</v>
      </c>
      <c r="O13" s="116">
        <f>'FS-Month'!O63*-1</f>
        <v>0</v>
      </c>
      <c r="P13" s="116">
        <f>'FS-Month'!P63*-1</f>
        <v>0</v>
      </c>
      <c r="Q13" s="116">
        <f>'FS-Month'!Q63*-1</f>
        <v>0</v>
      </c>
      <c r="R13" s="116">
        <f>'FS-Month'!R63*-1</f>
        <v>0</v>
      </c>
      <c r="S13" s="116">
        <f>'FS-Month'!S63*-1</f>
        <v>0</v>
      </c>
      <c r="T13" s="116">
        <f>'FS-Month'!T63*-1</f>
        <v>0</v>
      </c>
      <c r="U13" s="116">
        <f>'FS-Month'!U63*-1</f>
        <v>0</v>
      </c>
      <c r="V13" s="116">
        <f>'FS-Month'!V63*-1</f>
        <v>0</v>
      </c>
      <c r="W13" s="116">
        <f>'FS-Month'!W63*-1</f>
        <v>0</v>
      </c>
      <c r="X13" s="116">
        <f>'FS-Month'!X63*-1</f>
        <v>0</v>
      </c>
      <c r="Y13" s="116">
        <f>'FS-Month'!Y63*-1</f>
        <v>0</v>
      </c>
      <c r="Z13" s="116">
        <f>'FS-Month'!Z63*-1</f>
        <v>0</v>
      </c>
      <c r="AA13" s="116">
        <f>'FS-Month'!AA63*-1</f>
        <v>0</v>
      </c>
      <c r="AB13" s="116">
        <f>'FS-Month'!AB63*-1</f>
        <v>0</v>
      </c>
      <c r="AC13" s="116">
        <f>'FS-Month'!AC63*-1</f>
        <v>0</v>
      </c>
      <c r="AD13" s="116">
        <f>'FS-Month'!AD63*-1</f>
        <v>0</v>
      </c>
      <c r="AE13" s="116">
        <f>'FS-Month'!AE63*-1</f>
        <v>0</v>
      </c>
      <c r="AF13" s="116">
        <f>'FS-Month'!AF63*-1</f>
        <v>0</v>
      </c>
      <c r="AG13" s="116">
        <f>'FS-Month'!AG63*-1</f>
        <v>0</v>
      </c>
      <c r="AH13" s="116">
        <f>'FS-Month'!AH63*-1</f>
        <v>0</v>
      </c>
      <c r="AI13" s="116">
        <f>'FS-Month'!AI63*-1</f>
        <v>0</v>
      </c>
      <c r="AJ13" s="116">
        <f>'FS-Month'!AJ63*-1</f>
        <v>0</v>
      </c>
      <c r="AK13" s="116">
        <f>'FS-Month'!AK63*-1</f>
        <v>0</v>
      </c>
      <c r="AL13" s="116">
        <f>'FS-Month'!AL63*-1</f>
        <v>0</v>
      </c>
      <c r="AM13" s="116">
        <f>'FS-Month'!AM63*-1</f>
        <v>0</v>
      </c>
      <c r="AN13" s="116">
        <f>'FS-Month'!AN63*-1</f>
        <v>0</v>
      </c>
      <c r="AO13" s="116">
        <f>'FS-Month'!AO63*-1</f>
        <v>0</v>
      </c>
      <c r="AP13" s="116">
        <f>'FS-Month'!AP63*-1</f>
        <v>0</v>
      </c>
      <c r="AQ13" s="116">
        <f>'FS-Month'!AQ63*-1</f>
        <v>0</v>
      </c>
      <c r="AR13" s="116">
        <f>'FS-Month'!AR63*-1</f>
        <v>0</v>
      </c>
      <c r="AS13" s="116">
        <f>'FS-Month'!AS63*-1</f>
        <v>0</v>
      </c>
      <c r="AT13" s="116">
        <f>'FS-Month'!AT63*-1</f>
        <v>0</v>
      </c>
      <c r="AU13" s="116">
        <f>'FS-Month'!AU63*-1</f>
        <v>0</v>
      </c>
      <c r="AV13" s="116">
        <f>'FS-Month'!AV63*-1</f>
        <v>0</v>
      </c>
      <c r="AW13" s="116">
        <f>'FS-Month'!AW63*-1</f>
        <v>0</v>
      </c>
      <c r="AX13" s="116">
        <f>'FS-Month'!AX63*-1</f>
        <v>0</v>
      </c>
      <c r="AY13" s="116">
        <f>'FS-Month'!AY63*-1</f>
        <v>0</v>
      </c>
      <c r="AZ13" s="116">
        <f>'FS-Month'!AZ63*-1</f>
        <v>0</v>
      </c>
      <c r="BA13" s="116">
        <f>'FS-Month'!BA63*-1</f>
        <v>0</v>
      </c>
      <c r="BB13" s="116">
        <f>'FS-Month'!BB63*-1</f>
        <v>0</v>
      </c>
      <c r="BC13" s="116">
        <f>'FS-Month'!BC63*-1</f>
        <v>0</v>
      </c>
      <c r="BD13" s="116">
        <f>'FS-Month'!BD63*-1</f>
        <v>0</v>
      </c>
      <c r="BE13" s="116">
        <f>'FS-Month'!BE63*-1</f>
        <v>0</v>
      </c>
      <c r="BF13" s="116">
        <f>'FS-Month'!BF63*-1</f>
        <v>0</v>
      </c>
      <c r="BG13" s="116">
        <f>'FS-Month'!BG63*-1</f>
        <v>0</v>
      </c>
      <c r="BH13" s="116">
        <f>'FS-Month'!BH63*-1</f>
        <v>0</v>
      </c>
      <c r="BI13" s="116">
        <f>'FS-Month'!BI63*-1</f>
        <v>0</v>
      </c>
      <c r="BJ13" s="116">
        <f>'FS-Month'!BJ63*-1</f>
        <v>0</v>
      </c>
      <c r="BK13" s="116">
        <f>'FS-Month'!BK63*-1</f>
        <v>0</v>
      </c>
      <c r="BL13" s="116">
        <f>'FS-Month'!BL63*-1</f>
        <v>0</v>
      </c>
      <c r="BM13" s="116">
        <f>'FS-Month'!BM63*-1</f>
        <v>0</v>
      </c>
      <c r="BN13" s="116">
        <f>'FS-Month'!BN63*-1</f>
        <v>0</v>
      </c>
      <c r="BO13" s="116">
        <f>'FS-Month'!BO63*-1</f>
        <v>0</v>
      </c>
      <c r="BP13" s="116">
        <f>'FS-Month'!BP63*-1</f>
        <v>0</v>
      </c>
      <c r="BQ13" s="116">
        <f>'FS-Month'!BQ63*-1</f>
        <v>0</v>
      </c>
      <c r="BR13" s="116">
        <f>'FS-Month'!BR63*-1</f>
        <v>0</v>
      </c>
      <c r="BS13" s="116">
        <f>'FS-Month'!BS63*-1</f>
        <v>0</v>
      </c>
      <c r="BT13" s="116">
        <f>'FS-Month'!BT63*-1</f>
        <v>0</v>
      </c>
      <c r="BU13" s="116">
        <f>'FS-Month'!BU63*-1</f>
        <v>0</v>
      </c>
      <c r="BV13" s="116">
        <f>'FS-Month'!BV63*-1</f>
        <v>0</v>
      </c>
      <c r="BW13" s="116">
        <f>'FS-Month'!BW63*-1</f>
        <v>0</v>
      </c>
      <c r="BX13" s="116">
        <f>'FS-Month'!BX63*-1</f>
        <v>0</v>
      </c>
      <c r="BY13" s="116">
        <f>'FS-Month'!BY63*-1</f>
        <v>0</v>
      </c>
      <c r="BZ13" s="116">
        <f>'FS-Month'!BZ63*-1</f>
        <v>0</v>
      </c>
      <c r="CA13" s="116">
        <f>'FS-Month'!CA63*-1</f>
        <v>0</v>
      </c>
      <c r="CB13" s="116">
        <f>'FS-Month'!CB63*-1</f>
        <v>0</v>
      </c>
      <c r="CC13" s="116">
        <f>'FS-Month'!CC63*-1</f>
        <v>0</v>
      </c>
      <c r="CD13" s="116">
        <f>'FS-Month'!CD63*-1</f>
        <v>0</v>
      </c>
      <c r="CE13" s="116">
        <f>'FS-Month'!CE63*-1</f>
        <v>0</v>
      </c>
      <c r="CF13" s="116">
        <f>'FS-Month'!CF63*-1</f>
        <v>0</v>
      </c>
      <c r="CG13" s="116">
        <f>'FS-Month'!CG63*-1</f>
        <v>0</v>
      </c>
      <c r="CH13" s="116">
        <f>'FS-Month'!CH63*-1</f>
        <v>0</v>
      </c>
      <c r="CI13" s="116">
        <f>'FS-Month'!CI63*-1</f>
        <v>0</v>
      </c>
    </row>
    <row r="14" spans="1:87" ht="16.5">
      <c r="A14" s="116" t="s">
        <v>125</v>
      </c>
      <c r="B14" s="116"/>
      <c r="C14" s="116"/>
      <c r="D14" s="116">
        <f>'FS-Month'!D158</f>
        <v>0</v>
      </c>
      <c r="E14" s="116">
        <f>'FS-Month'!E158</f>
        <v>0</v>
      </c>
      <c r="F14" s="116">
        <f>'FS-Month'!F158</f>
        <v>0</v>
      </c>
      <c r="G14" s="116">
        <f>'FS-Month'!G158</f>
        <v>0</v>
      </c>
      <c r="H14" s="116">
        <f>'FS-Month'!H158</f>
        <v>0</v>
      </c>
      <c r="I14" s="116">
        <f>'FS-Month'!I158</f>
        <v>0</v>
      </c>
      <c r="J14" s="116">
        <f>'FS-Month'!J158</f>
        <v>0</v>
      </c>
      <c r="K14" s="116">
        <f>'FS-Month'!K158</f>
        <v>0</v>
      </c>
      <c r="L14" s="116">
        <f>'FS-Month'!L158</f>
        <v>0</v>
      </c>
      <c r="M14" s="116">
        <f>'FS-Month'!M158</f>
        <v>0</v>
      </c>
      <c r="N14" s="116">
        <f>'FS-Month'!N158</f>
        <v>0</v>
      </c>
      <c r="O14" s="116">
        <f>'FS-Month'!O158</f>
        <v>0</v>
      </c>
      <c r="P14" s="116">
        <f>'FS-Month'!P158</f>
        <v>0</v>
      </c>
      <c r="Q14" s="116">
        <f>'FS-Month'!Q158</f>
        <v>0</v>
      </c>
      <c r="R14" s="116">
        <f>'FS-Month'!R158</f>
        <v>0</v>
      </c>
      <c r="S14" s="116">
        <f>'FS-Month'!S158</f>
        <v>0</v>
      </c>
      <c r="T14" s="116">
        <f>'FS-Month'!T158</f>
        <v>0</v>
      </c>
      <c r="U14" s="116">
        <f>'FS-Month'!U158</f>
        <v>0</v>
      </c>
      <c r="V14" s="116">
        <f>'FS-Month'!V158</f>
        <v>0</v>
      </c>
      <c r="W14" s="116">
        <f>'FS-Month'!W158</f>
        <v>0</v>
      </c>
      <c r="X14" s="116">
        <f>'FS-Month'!X158</f>
        <v>0</v>
      </c>
      <c r="Y14" s="116">
        <f>'FS-Month'!Y158</f>
        <v>0</v>
      </c>
      <c r="Z14" s="116">
        <f>'FS-Month'!Z158</f>
        <v>0</v>
      </c>
      <c r="AA14" s="116">
        <f>'FS-Month'!AA158</f>
        <v>0</v>
      </c>
      <c r="AB14" s="116">
        <f>'FS-Month'!AB158</f>
        <v>0</v>
      </c>
      <c r="AC14" s="116">
        <f>'FS-Month'!AC158</f>
        <v>0</v>
      </c>
      <c r="AD14" s="116">
        <f>'FS-Month'!AD158</f>
        <v>0</v>
      </c>
      <c r="AE14" s="116">
        <f>'FS-Month'!AE158</f>
        <v>0</v>
      </c>
      <c r="AF14" s="116">
        <f>'FS-Month'!AF158</f>
        <v>0</v>
      </c>
      <c r="AG14" s="116">
        <f>'FS-Month'!AG158</f>
        <v>0</v>
      </c>
      <c r="AH14" s="116">
        <f>'FS-Month'!AH158</f>
        <v>0</v>
      </c>
      <c r="AI14" s="116">
        <f>'FS-Month'!AI158</f>
        <v>0</v>
      </c>
      <c r="AJ14" s="116">
        <f>'FS-Month'!AJ158</f>
        <v>0</v>
      </c>
      <c r="AK14" s="116">
        <f>'FS-Month'!AK158</f>
        <v>0</v>
      </c>
      <c r="AL14" s="116">
        <f>'FS-Month'!AL158</f>
        <v>0</v>
      </c>
      <c r="AM14" s="116">
        <f>'FS-Month'!AM158</f>
        <v>0</v>
      </c>
      <c r="AN14" s="116">
        <f>'FS-Month'!AN158</f>
        <v>0</v>
      </c>
      <c r="AO14" s="116">
        <f>'FS-Month'!AO158</f>
        <v>0</v>
      </c>
      <c r="AP14" s="116">
        <f>'FS-Month'!AP158</f>
        <v>0</v>
      </c>
      <c r="AQ14" s="116">
        <f>'FS-Month'!AQ158</f>
        <v>0</v>
      </c>
      <c r="AR14" s="116">
        <f>'FS-Month'!AR158</f>
        <v>0</v>
      </c>
      <c r="AS14" s="116">
        <f>'FS-Month'!AS158</f>
        <v>0</v>
      </c>
      <c r="AT14" s="116">
        <f>'FS-Month'!AT158</f>
        <v>0</v>
      </c>
      <c r="AU14" s="116">
        <f>'FS-Month'!AU158</f>
        <v>0</v>
      </c>
      <c r="AV14" s="116">
        <f>'FS-Month'!AV158</f>
        <v>0</v>
      </c>
      <c r="AW14" s="116">
        <f>'FS-Month'!AW158</f>
        <v>0</v>
      </c>
      <c r="AX14" s="116">
        <f>'FS-Month'!AX158</f>
        <v>0</v>
      </c>
      <c r="AY14" s="116">
        <f>'FS-Month'!AY158</f>
        <v>0</v>
      </c>
      <c r="AZ14" s="116">
        <f>'FS-Month'!AZ158</f>
        <v>0</v>
      </c>
      <c r="BA14" s="116">
        <f>'FS-Month'!BA158</f>
        <v>0</v>
      </c>
      <c r="BB14" s="116">
        <f>'FS-Month'!BB158</f>
        <v>0</v>
      </c>
      <c r="BC14" s="116">
        <f>'FS-Month'!BC158</f>
        <v>0</v>
      </c>
      <c r="BD14" s="116">
        <f>'FS-Month'!BD158</f>
        <v>0</v>
      </c>
      <c r="BE14" s="116">
        <f>'FS-Month'!BE158</f>
        <v>0</v>
      </c>
      <c r="BF14" s="116">
        <f>'FS-Month'!BF158</f>
        <v>0</v>
      </c>
      <c r="BG14" s="116">
        <f>'FS-Month'!BG158</f>
        <v>0</v>
      </c>
      <c r="BH14" s="116">
        <f>'FS-Month'!BH158</f>
        <v>0</v>
      </c>
      <c r="BI14" s="116">
        <f>'FS-Month'!BI158</f>
        <v>0</v>
      </c>
      <c r="BJ14" s="116">
        <f>'FS-Month'!BJ158</f>
        <v>0</v>
      </c>
      <c r="BK14" s="116">
        <f>'FS-Month'!BK158</f>
        <v>0</v>
      </c>
      <c r="BL14" s="116">
        <f>'FS-Month'!BL158</f>
        <v>0</v>
      </c>
      <c r="BM14" s="116">
        <f>'FS-Month'!BM158</f>
        <v>0</v>
      </c>
      <c r="BN14" s="116">
        <f>'FS-Month'!BN158</f>
        <v>0</v>
      </c>
      <c r="BO14" s="116">
        <f>'FS-Month'!BO158</f>
        <v>0</v>
      </c>
      <c r="BP14" s="116">
        <f>'FS-Month'!BP158</f>
        <v>0</v>
      </c>
      <c r="BQ14" s="116">
        <f>'FS-Month'!BQ158</f>
        <v>0</v>
      </c>
      <c r="BR14" s="116">
        <f>'FS-Month'!BR158</f>
        <v>0</v>
      </c>
      <c r="BS14" s="116">
        <f>'FS-Month'!BS158</f>
        <v>0</v>
      </c>
      <c r="BT14" s="116">
        <f>'FS-Month'!BT158</f>
        <v>0</v>
      </c>
      <c r="BU14" s="116">
        <f>'FS-Month'!BU158</f>
        <v>0</v>
      </c>
      <c r="BV14" s="116">
        <f>'FS-Month'!BV158</f>
        <v>0</v>
      </c>
      <c r="BW14" s="116">
        <f>'FS-Month'!BW158</f>
        <v>0</v>
      </c>
      <c r="BX14" s="116">
        <f>'FS-Month'!BX158</f>
        <v>0</v>
      </c>
      <c r="BY14" s="116">
        <f>'FS-Month'!BY158</f>
        <v>0</v>
      </c>
      <c r="BZ14" s="116">
        <f>'FS-Month'!BZ158</f>
        <v>0</v>
      </c>
      <c r="CA14" s="116">
        <f>'FS-Month'!CA158</f>
        <v>0</v>
      </c>
      <c r="CB14" s="116">
        <f>'FS-Month'!CB158</f>
        <v>0</v>
      </c>
      <c r="CC14" s="116">
        <f>'FS-Month'!CC158</f>
        <v>0</v>
      </c>
      <c r="CD14" s="116">
        <f>'FS-Month'!CD158</f>
        <v>0</v>
      </c>
      <c r="CE14" s="116">
        <f>'FS-Month'!CE158</f>
        <v>0</v>
      </c>
      <c r="CF14" s="116">
        <f>'FS-Month'!CF158</f>
        <v>0</v>
      </c>
      <c r="CG14" s="116">
        <f>'FS-Month'!CG158</f>
        <v>0</v>
      </c>
      <c r="CH14" s="116">
        <f>'FS-Month'!CH158</f>
        <v>0</v>
      </c>
      <c r="CI14" s="116">
        <f>'FS-Month'!CI158</f>
        <v>0</v>
      </c>
    </row>
    <row r="15" spans="1:87" ht="16.5">
      <c r="A15" s="11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</row>
    <row r="16" spans="1:87" ht="16.5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</row>
    <row r="17" spans="1:87" ht="13.5" customHeight="1">
      <c r="A17" s="113" t="s">
        <v>126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</row>
    <row r="18" spans="1:87" ht="16.5">
      <c r="A18" s="116" t="s">
        <v>127</v>
      </c>
      <c r="B18" s="116"/>
      <c r="C18" s="116"/>
      <c r="D18" s="116">
        <f>'FS-Month'!D171</f>
        <v>0</v>
      </c>
      <c r="E18" s="116">
        <f>'FS-Month'!E171</f>
        <v>0</v>
      </c>
      <c r="F18" s="116">
        <f>'FS-Month'!F171</f>
        <v>0</v>
      </c>
      <c r="G18" s="116">
        <f>'FS-Month'!G171</f>
        <v>0</v>
      </c>
      <c r="H18" s="116">
        <f>'FS-Month'!H171</f>
        <v>0</v>
      </c>
      <c r="I18" s="116">
        <f>'FS-Month'!I171</f>
        <v>0</v>
      </c>
      <c r="J18" s="116">
        <f>'FS-Month'!J171</f>
        <v>0</v>
      </c>
      <c r="K18" s="116">
        <f>'FS-Month'!K171</f>
        <v>0</v>
      </c>
      <c r="L18" s="116">
        <f>'FS-Month'!L171</f>
        <v>0</v>
      </c>
      <c r="M18" s="116">
        <f>'FS-Month'!M171</f>
        <v>0</v>
      </c>
      <c r="N18" s="116">
        <f>'FS-Month'!N171</f>
        <v>0</v>
      </c>
      <c r="O18" s="116">
        <f>'FS-Month'!O171</f>
        <v>0</v>
      </c>
      <c r="P18" s="116">
        <f>'FS-Month'!P171</f>
        <v>0</v>
      </c>
      <c r="Q18" s="116">
        <f>'FS-Month'!Q171</f>
        <v>0</v>
      </c>
      <c r="R18" s="116">
        <f>'FS-Month'!R171</f>
        <v>0</v>
      </c>
      <c r="S18" s="116">
        <f>'FS-Month'!S171</f>
        <v>0</v>
      </c>
      <c r="T18" s="116">
        <f>'FS-Month'!T171</f>
        <v>0</v>
      </c>
      <c r="U18" s="116">
        <f>'FS-Month'!U171</f>
        <v>0</v>
      </c>
      <c r="V18" s="116">
        <f>'FS-Month'!V171</f>
        <v>0</v>
      </c>
      <c r="W18" s="116">
        <f>'FS-Month'!W171</f>
        <v>0</v>
      </c>
      <c r="X18" s="116">
        <f>'FS-Month'!X171</f>
        <v>0</v>
      </c>
      <c r="Y18" s="116">
        <f>'FS-Month'!Y171</f>
        <v>0</v>
      </c>
      <c r="Z18" s="116">
        <f>'FS-Month'!Z171</f>
        <v>0</v>
      </c>
      <c r="AA18" s="116">
        <f>'FS-Month'!AA171</f>
        <v>0</v>
      </c>
      <c r="AB18" s="116">
        <f>'FS-Month'!AB171</f>
        <v>0</v>
      </c>
      <c r="AC18" s="116">
        <f>'FS-Month'!AC171</f>
        <v>0</v>
      </c>
      <c r="AD18" s="116">
        <f>'FS-Month'!AD171</f>
        <v>0</v>
      </c>
      <c r="AE18" s="116">
        <f>'FS-Month'!AE171</f>
        <v>0</v>
      </c>
      <c r="AF18" s="116">
        <f>'FS-Month'!AF171</f>
        <v>0</v>
      </c>
      <c r="AG18" s="116">
        <f>'FS-Month'!AG171</f>
        <v>0</v>
      </c>
      <c r="AH18" s="116">
        <f>'FS-Month'!AH171</f>
        <v>0</v>
      </c>
      <c r="AI18" s="116">
        <f>'FS-Month'!AI171</f>
        <v>0</v>
      </c>
      <c r="AJ18" s="116">
        <f>'FS-Month'!AJ171</f>
        <v>0</v>
      </c>
      <c r="AK18" s="116">
        <f>'FS-Month'!AK171</f>
        <v>0</v>
      </c>
      <c r="AL18" s="116">
        <f>'FS-Month'!AL171</f>
        <v>0</v>
      </c>
      <c r="AM18" s="116">
        <f>'FS-Month'!AM171</f>
        <v>0</v>
      </c>
      <c r="AN18" s="116">
        <f>'FS-Month'!AN171</f>
        <v>0</v>
      </c>
      <c r="AO18" s="116">
        <f>'FS-Month'!AO171</f>
        <v>0</v>
      </c>
      <c r="AP18" s="116">
        <f>'FS-Month'!AP171</f>
        <v>0</v>
      </c>
      <c r="AQ18" s="116">
        <f>'FS-Month'!AQ171</f>
        <v>0</v>
      </c>
      <c r="AR18" s="116">
        <f>'FS-Month'!AR171</f>
        <v>0</v>
      </c>
      <c r="AS18" s="116">
        <f>'FS-Month'!AS171</f>
        <v>0</v>
      </c>
      <c r="AT18" s="116">
        <f>'FS-Month'!AT171</f>
        <v>0</v>
      </c>
      <c r="AU18" s="116">
        <f>'FS-Month'!AU171</f>
        <v>0</v>
      </c>
      <c r="AV18" s="116">
        <f>'FS-Month'!AV171</f>
        <v>0</v>
      </c>
      <c r="AW18" s="116">
        <f>'FS-Month'!AW171</f>
        <v>0</v>
      </c>
      <c r="AX18" s="116">
        <f>'FS-Month'!AX171</f>
        <v>0</v>
      </c>
      <c r="AY18" s="116">
        <f>'FS-Month'!AY171</f>
        <v>0</v>
      </c>
      <c r="AZ18" s="116">
        <f>'FS-Month'!AZ171</f>
        <v>0</v>
      </c>
      <c r="BA18" s="116">
        <f>'FS-Month'!BA171</f>
        <v>0</v>
      </c>
      <c r="BB18" s="116">
        <f>'FS-Month'!BB171</f>
        <v>0</v>
      </c>
      <c r="BC18" s="116">
        <f>'FS-Month'!BC171</f>
        <v>0</v>
      </c>
      <c r="BD18" s="116">
        <f>'FS-Month'!BD171</f>
        <v>0</v>
      </c>
      <c r="BE18" s="116">
        <f>'FS-Month'!BE171</f>
        <v>0</v>
      </c>
      <c r="BF18" s="116">
        <f>'FS-Month'!BF171</f>
        <v>0</v>
      </c>
      <c r="BG18" s="116">
        <f>'FS-Month'!BG171</f>
        <v>0</v>
      </c>
      <c r="BH18" s="116">
        <f>'FS-Month'!BH171</f>
        <v>0</v>
      </c>
      <c r="BI18" s="116">
        <f>'FS-Month'!BI171</f>
        <v>0</v>
      </c>
      <c r="BJ18" s="116">
        <f>'FS-Month'!BJ171</f>
        <v>0</v>
      </c>
      <c r="BK18" s="116">
        <f>'FS-Month'!BK171</f>
        <v>0</v>
      </c>
      <c r="BL18" s="116">
        <f>'FS-Month'!BL171</f>
        <v>0</v>
      </c>
      <c r="BM18" s="116">
        <f>'FS-Month'!BM171</f>
        <v>0</v>
      </c>
      <c r="BN18" s="116">
        <f>'FS-Month'!BN171</f>
        <v>0</v>
      </c>
      <c r="BO18" s="116">
        <f>'FS-Month'!BO171</f>
        <v>0</v>
      </c>
      <c r="BP18" s="116">
        <f>'FS-Month'!BP171</f>
        <v>0</v>
      </c>
      <c r="BQ18" s="116">
        <f>'FS-Month'!BQ171</f>
        <v>0</v>
      </c>
      <c r="BR18" s="116">
        <f>'FS-Month'!BR171</f>
        <v>0</v>
      </c>
      <c r="BS18" s="116">
        <f>'FS-Month'!BS171</f>
        <v>0</v>
      </c>
      <c r="BT18" s="116">
        <f>'FS-Month'!BT171</f>
        <v>0</v>
      </c>
      <c r="BU18" s="116">
        <f>'FS-Month'!BU171</f>
        <v>0</v>
      </c>
      <c r="BV18" s="116">
        <f>'FS-Month'!BV171</f>
        <v>0</v>
      </c>
      <c r="BW18" s="116">
        <f>'FS-Month'!BW171</f>
        <v>0</v>
      </c>
      <c r="BX18" s="116">
        <f>'FS-Month'!BX171</f>
        <v>0</v>
      </c>
      <c r="BY18" s="116">
        <f>'FS-Month'!BY171</f>
        <v>0</v>
      </c>
      <c r="BZ18" s="116">
        <f>'FS-Month'!BZ171</f>
        <v>0</v>
      </c>
      <c r="CA18" s="116">
        <f>'FS-Month'!CA171</f>
        <v>0</v>
      </c>
      <c r="CB18" s="116">
        <f>'FS-Month'!CB171</f>
        <v>0</v>
      </c>
      <c r="CC18" s="116">
        <f>'FS-Month'!CC171</f>
        <v>0</v>
      </c>
      <c r="CD18" s="116">
        <f>'FS-Month'!CD171</f>
        <v>0</v>
      </c>
      <c r="CE18" s="116">
        <f>'FS-Month'!CE171</f>
        <v>0</v>
      </c>
      <c r="CF18" s="116">
        <f>'FS-Month'!CF171</f>
        <v>0</v>
      </c>
      <c r="CG18" s="116">
        <f>'FS-Month'!CG171</f>
        <v>0</v>
      </c>
      <c r="CH18" s="116">
        <f>'FS-Month'!CH171</f>
        <v>0</v>
      </c>
      <c r="CI18" s="116">
        <f>'FS-Month'!CI171</f>
        <v>0</v>
      </c>
    </row>
    <row r="19" spans="1:87" ht="16.5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</row>
    <row r="20" spans="1:87" ht="16.5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</row>
    <row r="21" spans="1:87" ht="16.5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</row>
    <row r="22" spans="1:87" ht="13.5" customHeight="1">
      <c r="A22" s="113" t="s">
        <v>128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</row>
    <row r="23" spans="1:87" ht="16.5">
      <c r="A23" s="114"/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5"/>
      <c r="W23" s="115"/>
      <c r="X23" s="115"/>
      <c r="Y23" s="115"/>
      <c r="Z23" s="115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</row>
    <row r="24" spans="1:87" ht="16.5">
      <c r="A24" s="117" t="s">
        <v>41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8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</row>
    <row r="25" spans="1:87" ht="16.5">
      <c r="A25" s="116" t="str">
        <f>Settings!C32</f>
        <v>Growth</v>
      </c>
      <c r="B25" s="116"/>
      <c r="C25" s="116"/>
      <c r="D25" s="116">
        <f>SUMIF('SG&amp;A'!$B:$B,$A25,'SG&amp;A'!D:D)</f>
        <v>0</v>
      </c>
      <c r="E25" s="116">
        <f>SUMIF('SG&amp;A'!$B:$B,$A25,'SG&amp;A'!E:E)</f>
        <v>0</v>
      </c>
      <c r="F25" s="116">
        <f>SUMIF('SG&amp;A'!$B:$B,$A25,'SG&amp;A'!F:F)</f>
        <v>0</v>
      </c>
      <c r="G25" s="116">
        <f>SUMIF('SG&amp;A'!$B:$B,$A25,'SG&amp;A'!G:G)</f>
        <v>0</v>
      </c>
      <c r="H25" s="116">
        <f>SUMIF('SG&amp;A'!$B:$B,$A25,'SG&amp;A'!H:H)</f>
        <v>0</v>
      </c>
      <c r="I25" s="116">
        <f>SUMIF('SG&amp;A'!$B:$B,$A25,'SG&amp;A'!I:I)</f>
        <v>0</v>
      </c>
      <c r="J25" s="116">
        <f>SUMIF('SG&amp;A'!$B:$B,$A25,'SG&amp;A'!J:J)</f>
        <v>0</v>
      </c>
      <c r="K25" s="116">
        <f>SUMIF('SG&amp;A'!$B:$B,$A25,'SG&amp;A'!K:K)</f>
        <v>0</v>
      </c>
      <c r="L25" s="116">
        <f>SUMIF('SG&amp;A'!$B:$B,$A25,'SG&amp;A'!L:L)</f>
        <v>0</v>
      </c>
      <c r="M25" s="116">
        <f>SUMIF('SG&amp;A'!$B:$B,$A25,'SG&amp;A'!M:M)</f>
        <v>0</v>
      </c>
      <c r="N25" s="116">
        <f>SUMIF('SG&amp;A'!$B:$B,$A25,'SG&amp;A'!N:N)</f>
        <v>0</v>
      </c>
      <c r="O25" s="116">
        <f>SUMIF('SG&amp;A'!$B:$B,$A25,'SG&amp;A'!O:O)</f>
        <v>0</v>
      </c>
      <c r="P25" s="116">
        <f>SUMIF('SG&amp;A'!$B:$B,$A25,'SG&amp;A'!P:P)</f>
        <v>0</v>
      </c>
      <c r="Q25" s="116">
        <f>SUMIF('SG&amp;A'!$B:$B,$A25,'SG&amp;A'!Q:Q)</f>
        <v>0</v>
      </c>
      <c r="R25" s="116">
        <f>SUMIF('SG&amp;A'!$B:$B,$A25,'SG&amp;A'!R:R)</f>
        <v>0</v>
      </c>
      <c r="S25" s="116">
        <f>SUMIF('SG&amp;A'!$B:$B,$A25,'SG&amp;A'!S:S)</f>
        <v>0</v>
      </c>
      <c r="T25" s="116">
        <f>SUMIF('SG&amp;A'!$B:$B,$A25,'SG&amp;A'!T:T)</f>
        <v>0</v>
      </c>
      <c r="U25" s="116">
        <f>SUMIF('SG&amp;A'!$B:$B,$A25,'SG&amp;A'!U:U)</f>
        <v>0</v>
      </c>
      <c r="V25" s="116">
        <f>SUMIF('SG&amp;A'!$B:$B,$A25,'SG&amp;A'!V:V)</f>
        <v>0</v>
      </c>
      <c r="W25" s="116">
        <f>SUMIF('SG&amp;A'!$B:$B,$A25,'SG&amp;A'!W:W)</f>
        <v>0</v>
      </c>
      <c r="X25" s="116">
        <f>SUMIF('SG&amp;A'!$B:$B,$A25,'SG&amp;A'!X:X)</f>
        <v>0</v>
      </c>
      <c r="Y25" s="116">
        <f>SUMIF('SG&amp;A'!$B:$B,$A25,'SG&amp;A'!Y:Y)</f>
        <v>0</v>
      </c>
      <c r="Z25" s="116">
        <f>SUMIF('SG&amp;A'!$B:$B,$A25,'SG&amp;A'!Z:Z)</f>
        <v>0</v>
      </c>
      <c r="AA25" s="116">
        <f>SUMIF('SG&amp;A'!$B:$B,$A25,'SG&amp;A'!AA:AA)</f>
        <v>0</v>
      </c>
      <c r="AB25" s="116">
        <f>SUMIF('SG&amp;A'!$B:$B,$A25,'SG&amp;A'!AB:AB)</f>
        <v>0</v>
      </c>
      <c r="AC25" s="116">
        <f>SUMIF('SG&amp;A'!$B:$B,$A25,'SG&amp;A'!AC:AC)</f>
        <v>0</v>
      </c>
      <c r="AD25" s="116">
        <f>SUMIF('SG&amp;A'!$B:$B,$A25,'SG&amp;A'!AD:AD)</f>
        <v>0</v>
      </c>
      <c r="AE25" s="116">
        <f>SUMIF('SG&amp;A'!$B:$B,$A25,'SG&amp;A'!AE:AE)</f>
        <v>0</v>
      </c>
      <c r="AF25" s="116">
        <f>SUMIF('SG&amp;A'!$B:$B,$A25,'SG&amp;A'!AF:AF)</f>
        <v>0</v>
      </c>
      <c r="AG25" s="116">
        <f>SUMIF('SG&amp;A'!$B:$B,$A25,'SG&amp;A'!AG:AG)</f>
        <v>0</v>
      </c>
      <c r="AH25" s="116">
        <f>SUMIF('SG&amp;A'!$B:$B,$A25,'SG&amp;A'!AH:AH)</f>
        <v>0</v>
      </c>
      <c r="AI25" s="116">
        <f>SUMIF('SG&amp;A'!$B:$B,$A25,'SG&amp;A'!AI:AI)</f>
        <v>0</v>
      </c>
      <c r="AJ25" s="116">
        <f>SUMIF('SG&amp;A'!$B:$B,$A25,'SG&amp;A'!AJ:AJ)</f>
        <v>0</v>
      </c>
      <c r="AK25" s="116">
        <f>SUMIF('SG&amp;A'!$B:$B,$A25,'SG&amp;A'!AK:AK)</f>
        <v>0</v>
      </c>
      <c r="AL25" s="116">
        <f>SUMIF('SG&amp;A'!$B:$B,$A25,'SG&amp;A'!AL:AL)</f>
        <v>0</v>
      </c>
      <c r="AM25" s="116">
        <f>SUMIF('SG&amp;A'!$B:$B,$A25,'SG&amp;A'!AM:AM)</f>
        <v>0</v>
      </c>
      <c r="AN25" s="116">
        <f>SUMIF('SG&amp;A'!$B:$B,$A25,'SG&amp;A'!AN:AN)</f>
        <v>0</v>
      </c>
      <c r="AO25" s="116">
        <f>SUMIF('SG&amp;A'!$B:$B,$A25,'SG&amp;A'!AO:AO)</f>
        <v>0</v>
      </c>
      <c r="AP25" s="116">
        <f>SUMIF('SG&amp;A'!$B:$B,$A25,'SG&amp;A'!AP:AP)</f>
        <v>0</v>
      </c>
      <c r="AQ25" s="116">
        <f>SUMIF('SG&amp;A'!$B:$B,$A25,'SG&amp;A'!AQ:AQ)</f>
        <v>0</v>
      </c>
      <c r="AR25" s="116">
        <f>SUMIF('SG&amp;A'!$B:$B,$A25,'SG&amp;A'!AR:AR)</f>
        <v>0</v>
      </c>
      <c r="AS25" s="116">
        <f>SUMIF('SG&amp;A'!$B:$B,$A25,'SG&amp;A'!AS:AS)</f>
        <v>0</v>
      </c>
      <c r="AT25" s="116">
        <f>SUMIF('SG&amp;A'!$B:$B,$A25,'SG&amp;A'!AT:AT)</f>
        <v>0</v>
      </c>
      <c r="AU25" s="116">
        <f>SUMIF('SG&amp;A'!$B:$B,$A25,'SG&amp;A'!AU:AU)</f>
        <v>0</v>
      </c>
      <c r="AV25" s="116">
        <f>SUMIF('SG&amp;A'!$B:$B,$A25,'SG&amp;A'!AV:AV)</f>
        <v>0</v>
      </c>
      <c r="AW25" s="116">
        <f>SUMIF('SG&amp;A'!$B:$B,$A25,'SG&amp;A'!AW:AW)</f>
        <v>0</v>
      </c>
      <c r="AX25" s="116">
        <f>SUMIF('SG&amp;A'!$B:$B,$A25,'SG&amp;A'!AX:AX)</f>
        <v>0</v>
      </c>
      <c r="AY25" s="116">
        <f>SUMIF('SG&amp;A'!$B:$B,$A25,'SG&amp;A'!AY:AY)</f>
        <v>0</v>
      </c>
      <c r="AZ25" s="116">
        <f>SUMIF('SG&amp;A'!$B:$B,$A25,'SG&amp;A'!AZ:AZ)</f>
        <v>0</v>
      </c>
      <c r="BA25" s="116">
        <f>SUMIF('SG&amp;A'!$B:$B,$A25,'SG&amp;A'!BA:BA)</f>
        <v>0</v>
      </c>
      <c r="BB25" s="116">
        <f>SUMIF('SG&amp;A'!$B:$B,$A25,'SG&amp;A'!BB:BB)</f>
        <v>0</v>
      </c>
      <c r="BC25" s="116">
        <f>SUMIF('SG&amp;A'!$B:$B,$A25,'SG&amp;A'!BC:BC)</f>
        <v>0</v>
      </c>
      <c r="BD25" s="116">
        <f>SUMIF('SG&amp;A'!$B:$B,$A25,'SG&amp;A'!BD:BD)</f>
        <v>0</v>
      </c>
      <c r="BE25" s="116">
        <f>SUMIF('SG&amp;A'!$B:$B,$A25,'SG&amp;A'!BE:BE)</f>
        <v>0</v>
      </c>
      <c r="BF25" s="116">
        <f>SUMIF('SG&amp;A'!$B:$B,$A25,'SG&amp;A'!BF:BF)</f>
        <v>0</v>
      </c>
      <c r="BG25" s="116">
        <f>SUMIF('SG&amp;A'!$B:$B,$A25,'SG&amp;A'!BG:BG)</f>
        <v>0</v>
      </c>
      <c r="BH25" s="116">
        <f>SUMIF('SG&amp;A'!$B:$B,$A25,'SG&amp;A'!BH:BH)</f>
        <v>0</v>
      </c>
      <c r="BI25" s="116">
        <f>SUMIF('SG&amp;A'!$B:$B,$A25,'SG&amp;A'!BI:BI)</f>
        <v>0</v>
      </c>
      <c r="BJ25" s="116">
        <f>SUMIF('SG&amp;A'!$B:$B,$A25,'SG&amp;A'!BJ:BJ)</f>
        <v>0</v>
      </c>
      <c r="BK25" s="116">
        <f>SUMIF('SG&amp;A'!$B:$B,$A25,'SG&amp;A'!BK:BK)</f>
        <v>0</v>
      </c>
      <c r="BL25" s="116">
        <f>SUMIF('SG&amp;A'!$B:$B,$A25,'SG&amp;A'!BL:BL)</f>
        <v>0</v>
      </c>
      <c r="BM25" s="116">
        <f>SUMIF('SG&amp;A'!$B:$B,$A25,'SG&amp;A'!BM:BM)</f>
        <v>0</v>
      </c>
      <c r="BN25" s="116">
        <f>SUMIF('SG&amp;A'!$B:$B,$A25,'SG&amp;A'!BN:BN)</f>
        <v>0</v>
      </c>
      <c r="BO25" s="116">
        <f>SUMIF('SG&amp;A'!$B:$B,$A25,'SG&amp;A'!BO:BO)</f>
        <v>0</v>
      </c>
      <c r="BP25" s="116">
        <f>SUMIF('SG&amp;A'!$B:$B,$A25,'SG&amp;A'!BP:BP)</f>
        <v>0</v>
      </c>
      <c r="BQ25" s="116">
        <f>SUMIF('SG&amp;A'!$B:$B,$A25,'SG&amp;A'!BQ:BQ)</f>
        <v>0</v>
      </c>
      <c r="BR25" s="116">
        <f>SUMIF('SG&amp;A'!$B:$B,$A25,'SG&amp;A'!BR:BR)</f>
        <v>0</v>
      </c>
      <c r="BS25" s="116">
        <f>SUMIF('SG&amp;A'!$B:$B,$A25,'SG&amp;A'!BS:BS)</f>
        <v>0</v>
      </c>
      <c r="BT25" s="116">
        <f>SUMIF('SG&amp;A'!$B:$B,$A25,'SG&amp;A'!BT:BT)</f>
        <v>0</v>
      </c>
      <c r="BU25" s="116">
        <f>SUMIF('SG&amp;A'!$B:$B,$A25,'SG&amp;A'!BU:BU)</f>
        <v>0</v>
      </c>
      <c r="BV25" s="116">
        <f>SUMIF('SG&amp;A'!$B:$B,$A25,'SG&amp;A'!BV:BV)</f>
        <v>0</v>
      </c>
      <c r="BW25" s="116">
        <f>SUMIF('SG&amp;A'!$B:$B,$A25,'SG&amp;A'!BW:BW)</f>
        <v>0</v>
      </c>
      <c r="BX25" s="116">
        <f>SUMIF('SG&amp;A'!$B:$B,$A25,'SG&amp;A'!BX:BX)</f>
        <v>0</v>
      </c>
      <c r="BY25" s="116">
        <f>SUMIF('SG&amp;A'!$B:$B,$A25,'SG&amp;A'!BY:BY)</f>
        <v>0</v>
      </c>
      <c r="BZ25" s="116">
        <f>SUMIF('SG&amp;A'!$B:$B,$A25,'SG&amp;A'!BZ:BZ)</f>
        <v>0</v>
      </c>
      <c r="CA25" s="116">
        <f>SUMIF('SG&amp;A'!$B:$B,$A25,'SG&amp;A'!CA:CA)</f>
        <v>0</v>
      </c>
      <c r="CB25" s="116">
        <f>SUMIF('SG&amp;A'!$B:$B,$A25,'SG&amp;A'!CB:CB)</f>
        <v>0</v>
      </c>
      <c r="CC25" s="116">
        <f>SUMIF('SG&amp;A'!$B:$B,$A25,'SG&amp;A'!CC:CC)</f>
        <v>0</v>
      </c>
      <c r="CD25" s="116">
        <f>SUMIF('SG&amp;A'!$B:$B,$A25,'SG&amp;A'!CD:CD)</f>
        <v>0</v>
      </c>
      <c r="CE25" s="116">
        <f>SUMIF('SG&amp;A'!$B:$B,$A25,'SG&amp;A'!CE:CE)</f>
        <v>0</v>
      </c>
      <c r="CF25" s="116">
        <f>SUMIF('SG&amp;A'!$B:$B,$A25,'SG&amp;A'!CF:CF)</f>
        <v>0</v>
      </c>
      <c r="CG25" s="116">
        <f>SUMIF('SG&amp;A'!$B:$B,$A25,'SG&amp;A'!CG:CG)</f>
        <v>0</v>
      </c>
      <c r="CH25" s="116">
        <f>SUMIF('SG&amp;A'!$B:$B,$A25,'SG&amp;A'!CH:CH)</f>
        <v>0</v>
      </c>
      <c r="CI25" s="116">
        <f>SUMIF('SG&amp;A'!$B:$B,$A25,'SG&amp;A'!CI:CI)</f>
        <v>0</v>
      </c>
    </row>
    <row r="26" spans="1:87" ht="16.5">
      <c r="A26" s="116" t="str">
        <f>Settings!C33</f>
        <v>Ops</v>
      </c>
      <c r="B26" s="116"/>
      <c r="C26" s="116"/>
      <c r="D26" s="116">
        <f>SUMIF('SG&amp;A'!$B:$B,$A26,'SG&amp;A'!D:D)</f>
        <v>0</v>
      </c>
      <c r="E26" s="116">
        <f>SUMIF('SG&amp;A'!$B:$B,$A26,'SG&amp;A'!E:E)</f>
        <v>0</v>
      </c>
      <c r="F26" s="116">
        <f>SUMIF('SG&amp;A'!$B:$B,$A26,'SG&amp;A'!F:F)</f>
        <v>0</v>
      </c>
      <c r="G26" s="116">
        <f>SUMIF('SG&amp;A'!$B:$B,$A26,'SG&amp;A'!G:G)</f>
        <v>0</v>
      </c>
      <c r="H26" s="116">
        <f>SUMIF('SG&amp;A'!$B:$B,$A26,'SG&amp;A'!H:H)</f>
        <v>0</v>
      </c>
      <c r="I26" s="116">
        <f>SUMIF('SG&amp;A'!$B:$B,$A26,'SG&amp;A'!I:I)</f>
        <v>0</v>
      </c>
      <c r="J26" s="116">
        <f>SUMIF('SG&amp;A'!$B:$B,$A26,'SG&amp;A'!J:J)</f>
        <v>0</v>
      </c>
      <c r="K26" s="116">
        <f>SUMIF('SG&amp;A'!$B:$B,$A26,'SG&amp;A'!K:K)</f>
        <v>0</v>
      </c>
      <c r="L26" s="116">
        <f>SUMIF('SG&amp;A'!$B:$B,$A26,'SG&amp;A'!L:L)</f>
        <v>0</v>
      </c>
      <c r="M26" s="116">
        <f>SUMIF('SG&amp;A'!$B:$B,$A26,'SG&amp;A'!M:M)</f>
        <v>0</v>
      </c>
      <c r="N26" s="116">
        <f>SUMIF('SG&amp;A'!$B:$B,$A26,'SG&amp;A'!N:N)</f>
        <v>0</v>
      </c>
      <c r="O26" s="116">
        <f>SUMIF('SG&amp;A'!$B:$B,$A26,'SG&amp;A'!O:O)</f>
        <v>0</v>
      </c>
      <c r="P26" s="116">
        <f>SUMIF('SG&amp;A'!$B:$B,$A26,'SG&amp;A'!P:P)</f>
        <v>0</v>
      </c>
      <c r="Q26" s="116">
        <f>SUMIF('SG&amp;A'!$B:$B,$A26,'SG&amp;A'!Q:Q)</f>
        <v>0</v>
      </c>
      <c r="R26" s="116">
        <f>SUMIF('SG&amp;A'!$B:$B,$A26,'SG&amp;A'!R:R)</f>
        <v>0</v>
      </c>
      <c r="S26" s="116">
        <f>SUMIF('SG&amp;A'!$B:$B,$A26,'SG&amp;A'!S:S)</f>
        <v>0</v>
      </c>
      <c r="T26" s="116">
        <f>SUMIF('SG&amp;A'!$B:$B,$A26,'SG&amp;A'!T:T)</f>
        <v>0</v>
      </c>
      <c r="U26" s="116">
        <f>SUMIF('SG&amp;A'!$B:$B,$A26,'SG&amp;A'!U:U)</f>
        <v>0</v>
      </c>
      <c r="V26" s="116">
        <f>SUMIF('SG&amp;A'!$B:$B,$A26,'SG&amp;A'!V:V)</f>
        <v>0</v>
      </c>
      <c r="W26" s="116">
        <f>SUMIF('SG&amp;A'!$B:$B,$A26,'SG&amp;A'!W:W)</f>
        <v>0</v>
      </c>
      <c r="X26" s="116">
        <f>SUMIF('SG&amp;A'!$B:$B,$A26,'SG&amp;A'!X:X)</f>
        <v>0</v>
      </c>
      <c r="Y26" s="116">
        <f>SUMIF('SG&amp;A'!$B:$B,$A26,'SG&amp;A'!Y:Y)</f>
        <v>0</v>
      </c>
      <c r="Z26" s="116">
        <f>SUMIF('SG&amp;A'!$B:$B,$A26,'SG&amp;A'!Z:Z)</f>
        <v>0</v>
      </c>
      <c r="AA26" s="116">
        <f>SUMIF('SG&amp;A'!$B:$B,$A26,'SG&amp;A'!AA:AA)</f>
        <v>0</v>
      </c>
      <c r="AB26" s="116">
        <f>SUMIF('SG&amp;A'!$B:$B,$A26,'SG&amp;A'!AB:AB)</f>
        <v>0</v>
      </c>
      <c r="AC26" s="116">
        <f>SUMIF('SG&amp;A'!$B:$B,$A26,'SG&amp;A'!AC:AC)</f>
        <v>0</v>
      </c>
      <c r="AD26" s="116">
        <f>SUMIF('SG&amp;A'!$B:$B,$A26,'SG&amp;A'!AD:AD)</f>
        <v>0</v>
      </c>
      <c r="AE26" s="116">
        <f>SUMIF('SG&amp;A'!$B:$B,$A26,'SG&amp;A'!AE:AE)</f>
        <v>0</v>
      </c>
      <c r="AF26" s="116">
        <f>SUMIF('SG&amp;A'!$B:$B,$A26,'SG&amp;A'!AF:AF)</f>
        <v>0</v>
      </c>
      <c r="AG26" s="116">
        <f>SUMIF('SG&amp;A'!$B:$B,$A26,'SG&amp;A'!AG:AG)</f>
        <v>0</v>
      </c>
      <c r="AH26" s="116">
        <f>SUMIF('SG&amp;A'!$B:$B,$A26,'SG&amp;A'!AH:AH)</f>
        <v>0</v>
      </c>
      <c r="AI26" s="116">
        <f>SUMIF('SG&amp;A'!$B:$B,$A26,'SG&amp;A'!AI:AI)</f>
        <v>0</v>
      </c>
      <c r="AJ26" s="116">
        <f>SUMIF('SG&amp;A'!$B:$B,$A26,'SG&amp;A'!AJ:AJ)</f>
        <v>0</v>
      </c>
      <c r="AK26" s="116">
        <f>SUMIF('SG&amp;A'!$B:$B,$A26,'SG&amp;A'!AK:AK)</f>
        <v>0</v>
      </c>
      <c r="AL26" s="116">
        <f>SUMIF('SG&amp;A'!$B:$B,$A26,'SG&amp;A'!AL:AL)</f>
        <v>0</v>
      </c>
      <c r="AM26" s="116">
        <f>SUMIF('SG&amp;A'!$B:$B,$A26,'SG&amp;A'!AM:AM)</f>
        <v>0</v>
      </c>
      <c r="AN26" s="116">
        <f>SUMIF('SG&amp;A'!$B:$B,$A26,'SG&amp;A'!AN:AN)</f>
        <v>0</v>
      </c>
      <c r="AO26" s="116">
        <f>SUMIF('SG&amp;A'!$B:$B,$A26,'SG&amp;A'!AO:AO)</f>
        <v>0</v>
      </c>
      <c r="AP26" s="116">
        <f>SUMIF('SG&amp;A'!$B:$B,$A26,'SG&amp;A'!AP:AP)</f>
        <v>0</v>
      </c>
      <c r="AQ26" s="116">
        <f>SUMIF('SG&amp;A'!$B:$B,$A26,'SG&amp;A'!AQ:AQ)</f>
        <v>0</v>
      </c>
      <c r="AR26" s="116">
        <f>SUMIF('SG&amp;A'!$B:$B,$A26,'SG&amp;A'!AR:AR)</f>
        <v>0</v>
      </c>
      <c r="AS26" s="116">
        <f>SUMIF('SG&amp;A'!$B:$B,$A26,'SG&amp;A'!AS:AS)</f>
        <v>0</v>
      </c>
      <c r="AT26" s="116">
        <f>SUMIF('SG&amp;A'!$B:$B,$A26,'SG&amp;A'!AT:AT)</f>
        <v>0</v>
      </c>
      <c r="AU26" s="116">
        <f>SUMIF('SG&amp;A'!$B:$B,$A26,'SG&amp;A'!AU:AU)</f>
        <v>0</v>
      </c>
      <c r="AV26" s="116">
        <f>SUMIF('SG&amp;A'!$B:$B,$A26,'SG&amp;A'!AV:AV)</f>
        <v>0</v>
      </c>
      <c r="AW26" s="116">
        <f>SUMIF('SG&amp;A'!$B:$B,$A26,'SG&amp;A'!AW:AW)</f>
        <v>0</v>
      </c>
      <c r="AX26" s="116">
        <f>SUMIF('SG&amp;A'!$B:$B,$A26,'SG&amp;A'!AX:AX)</f>
        <v>0</v>
      </c>
      <c r="AY26" s="116">
        <f>SUMIF('SG&amp;A'!$B:$B,$A26,'SG&amp;A'!AY:AY)</f>
        <v>0</v>
      </c>
      <c r="AZ26" s="116">
        <f>SUMIF('SG&amp;A'!$B:$B,$A26,'SG&amp;A'!AZ:AZ)</f>
        <v>0</v>
      </c>
      <c r="BA26" s="116">
        <f>SUMIF('SG&amp;A'!$B:$B,$A26,'SG&amp;A'!BA:BA)</f>
        <v>0</v>
      </c>
      <c r="BB26" s="116">
        <f>SUMIF('SG&amp;A'!$B:$B,$A26,'SG&amp;A'!BB:BB)</f>
        <v>0</v>
      </c>
      <c r="BC26" s="116">
        <f>SUMIF('SG&amp;A'!$B:$B,$A26,'SG&amp;A'!BC:BC)</f>
        <v>0</v>
      </c>
      <c r="BD26" s="116">
        <f>SUMIF('SG&amp;A'!$B:$B,$A26,'SG&amp;A'!BD:BD)</f>
        <v>0</v>
      </c>
      <c r="BE26" s="116">
        <f>SUMIF('SG&amp;A'!$B:$B,$A26,'SG&amp;A'!BE:BE)</f>
        <v>0</v>
      </c>
      <c r="BF26" s="116">
        <f>SUMIF('SG&amp;A'!$B:$B,$A26,'SG&amp;A'!BF:BF)</f>
        <v>0</v>
      </c>
      <c r="BG26" s="116">
        <f>SUMIF('SG&amp;A'!$B:$B,$A26,'SG&amp;A'!BG:BG)</f>
        <v>0</v>
      </c>
      <c r="BH26" s="116">
        <f>SUMIF('SG&amp;A'!$B:$B,$A26,'SG&amp;A'!BH:BH)</f>
        <v>0</v>
      </c>
      <c r="BI26" s="116">
        <f>SUMIF('SG&amp;A'!$B:$B,$A26,'SG&amp;A'!BI:BI)</f>
        <v>0</v>
      </c>
      <c r="BJ26" s="116">
        <f>SUMIF('SG&amp;A'!$B:$B,$A26,'SG&amp;A'!BJ:BJ)</f>
        <v>0</v>
      </c>
      <c r="BK26" s="116">
        <f>SUMIF('SG&amp;A'!$B:$B,$A26,'SG&amp;A'!BK:BK)</f>
        <v>0</v>
      </c>
      <c r="BL26" s="116">
        <f>SUMIF('SG&amp;A'!$B:$B,$A26,'SG&amp;A'!BL:BL)</f>
        <v>0</v>
      </c>
      <c r="BM26" s="116">
        <f>SUMIF('SG&amp;A'!$B:$B,$A26,'SG&amp;A'!BM:BM)</f>
        <v>0</v>
      </c>
      <c r="BN26" s="116">
        <f>SUMIF('SG&amp;A'!$B:$B,$A26,'SG&amp;A'!BN:BN)</f>
        <v>0</v>
      </c>
      <c r="BO26" s="116">
        <f>SUMIF('SG&amp;A'!$B:$B,$A26,'SG&amp;A'!BO:BO)</f>
        <v>0</v>
      </c>
      <c r="BP26" s="116">
        <f>SUMIF('SG&amp;A'!$B:$B,$A26,'SG&amp;A'!BP:BP)</f>
        <v>0</v>
      </c>
      <c r="BQ26" s="116">
        <f>SUMIF('SG&amp;A'!$B:$B,$A26,'SG&amp;A'!BQ:BQ)</f>
        <v>0</v>
      </c>
      <c r="BR26" s="116">
        <f>SUMIF('SG&amp;A'!$B:$B,$A26,'SG&amp;A'!BR:BR)</f>
        <v>0</v>
      </c>
      <c r="BS26" s="116">
        <f>SUMIF('SG&amp;A'!$B:$B,$A26,'SG&amp;A'!BS:BS)</f>
        <v>0</v>
      </c>
      <c r="BT26" s="116">
        <f>SUMIF('SG&amp;A'!$B:$B,$A26,'SG&amp;A'!BT:BT)</f>
        <v>0</v>
      </c>
      <c r="BU26" s="116">
        <f>SUMIF('SG&amp;A'!$B:$B,$A26,'SG&amp;A'!BU:BU)</f>
        <v>0</v>
      </c>
      <c r="BV26" s="116">
        <f>SUMIF('SG&amp;A'!$B:$B,$A26,'SG&amp;A'!BV:BV)</f>
        <v>0</v>
      </c>
      <c r="BW26" s="116">
        <f>SUMIF('SG&amp;A'!$B:$B,$A26,'SG&amp;A'!BW:BW)</f>
        <v>0</v>
      </c>
      <c r="BX26" s="116">
        <f>SUMIF('SG&amp;A'!$B:$B,$A26,'SG&amp;A'!BX:BX)</f>
        <v>0</v>
      </c>
      <c r="BY26" s="116">
        <f>SUMIF('SG&amp;A'!$B:$B,$A26,'SG&amp;A'!BY:BY)</f>
        <v>0</v>
      </c>
      <c r="BZ26" s="116">
        <f>SUMIF('SG&amp;A'!$B:$B,$A26,'SG&amp;A'!BZ:BZ)</f>
        <v>0</v>
      </c>
      <c r="CA26" s="116">
        <f>SUMIF('SG&amp;A'!$B:$B,$A26,'SG&amp;A'!CA:CA)</f>
        <v>0</v>
      </c>
      <c r="CB26" s="116">
        <f>SUMIF('SG&amp;A'!$B:$B,$A26,'SG&amp;A'!CB:CB)</f>
        <v>0</v>
      </c>
      <c r="CC26" s="116">
        <f>SUMIF('SG&amp;A'!$B:$B,$A26,'SG&amp;A'!CC:CC)</f>
        <v>0</v>
      </c>
      <c r="CD26" s="116">
        <f>SUMIF('SG&amp;A'!$B:$B,$A26,'SG&amp;A'!CD:CD)</f>
        <v>0</v>
      </c>
      <c r="CE26" s="116">
        <f>SUMIF('SG&amp;A'!$B:$B,$A26,'SG&amp;A'!CE:CE)</f>
        <v>0</v>
      </c>
      <c r="CF26" s="116">
        <f>SUMIF('SG&amp;A'!$B:$B,$A26,'SG&amp;A'!CF:CF)</f>
        <v>0</v>
      </c>
      <c r="CG26" s="116">
        <f>SUMIF('SG&amp;A'!$B:$B,$A26,'SG&amp;A'!CG:CG)</f>
        <v>0</v>
      </c>
      <c r="CH26" s="116">
        <f>SUMIF('SG&amp;A'!$B:$B,$A26,'SG&amp;A'!CH:CH)</f>
        <v>0</v>
      </c>
      <c r="CI26" s="116">
        <f>SUMIF('SG&amp;A'!$B:$B,$A26,'SG&amp;A'!CI:CI)</f>
        <v>0</v>
      </c>
    </row>
    <row r="27" spans="1:87" ht="16.5">
      <c r="A27" s="116" t="str">
        <f>Settings!C34</f>
        <v>R&amp;D</v>
      </c>
      <c r="B27" s="116"/>
      <c r="C27" s="116"/>
      <c r="D27" s="116">
        <f>SUMIF('SG&amp;A'!$B:$B,$A27,'SG&amp;A'!D:D)</f>
        <v>0</v>
      </c>
      <c r="E27" s="116">
        <f>SUMIF('SG&amp;A'!$B:$B,$A27,'SG&amp;A'!E:E)</f>
        <v>0</v>
      </c>
      <c r="F27" s="116">
        <f>SUMIF('SG&amp;A'!$B:$B,$A27,'SG&amp;A'!F:F)</f>
        <v>0</v>
      </c>
      <c r="G27" s="116">
        <f>SUMIF('SG&amp;A'!$B:$B,$A27,'SG&amp;A'!G:G)</f>
        <v>0</v>
      </c>
      <c r="H27" s="116">
        <f>SUMIF('SG&amp;A'!$B:$B,$A27,'SG&amp;A'!H:H)</f>
        <v>0</v>
      </c>
      <c r="I27" s="116">
        <f>SUMIF('SG&amp;A'!$B:$B,$A27,'SG&amp;A'!I:I)</f>
        <v>0</v>
      </c>
      <c r="J27" s="116">
        <f>SUMIF('SG&amp;A'!$B:$B,$A27,'SG&amp;A'!J:J)</f>
        <v>0</v>
      </c>
      <c r="K27" s="116">
        <f>SUMIF('SG&amp;A'!$B:$B,$A27,'SG&amp;A'!K:K)</f>
        <v>0</v>
      </c>
      <c r="L27" s="116">
        <f>SUMIF('SG&amp;A'!$B:$B,$A27,'SG&amp;A'!L:L)</f>
        <v>0</v>
      </c>
      <c r="M27" s="116">
        <f>SUMIF('SG&amp;A'!$B:$B,$A27,'SG&amp;A'!M:M)</f>
        <v>0</v>
      </c>
      <c r="N27" s="116">
        <f>SUMIF('SG&amp;A'!$B:$B,$A27,'SG&amp;A'!N:N)</f>
        <v>0</v>
      </c>
      <c r="O27" s="116">
        <f>SUMIF('SG&amp;A'!$B:$B,$A27,'SG&amp;A'!O:O)</f>
        <v>0</v>
      </c>
      <c r="P27" s="116">
        <f>SUMIF('SG&amp;A'!$B:$B,$A27,'SG&amp;A'!P:P)</f>
        <v>0</v>
      </c>
      <c r="Q27" s="116">
        <f>SUMIF('SG&amp;A'!$B:$B,$A27,'SG&amp;A'!Q:Q)</f>
        <v>0</v>
      </c>
      <c r="R27" s="116">
        <f>SUMIF('SG&amp;A'!$B:$B,$A27,'SG&amp;A'!R:R)</f>
        <v>0</v>
      </c>
      <c r="S27" s="116">
        <f>SUMIF('SG&amp;A'!$B:$B,$A27,'SG&amp;A'!S:S)</f>
        <v>0</v>
      </c>
      <c r="T27" s="116">
        <f>SUMIF('SG&amp;A'!$B:$B,$A27,'SG&amp;A'!T:T)</f>
        <v>0</v>
      </c>
      <c r="U27" s="116">
        <f>SUMIF('SG&amp;A'!$B:$B,$A27,'SG&amp;A'!U:U)</f>
        <v>0</v>
      </c>
      <c r="V27" s="116">
        <f>SUMIF('SG&amp;A'!$B:$B,$A27,'SG&amp;A'!V:V)</f>
        <v>0</v>
      </c>
      <c r="W27" s="116">
        <f>SUMIF('SG&amp;A'!$B:$B,$A27,'SG&amp;A'!W:W)</f>
        <v>0</v>
      </c>
      <c r="X27" s="116">
        <f>SUMIF('SG&amp;A'!$B:$B,$A27,'SG&amp;A'!X:X)</f>
        <v>0</v>
      </c>
      <c r="Y27" s="116">
        <f>SUMIF('SG&amp;A'!$B:$B,$A27,'SG&amp;A'!Y:Y)</f>
        <v>0</v>
      </c>
      <c r="Z27" s="116">
        <f>SUMIF('SG&amp;A'!$B:$B,$A27,'SG&amp;A'!Z:Z)</f>
        <v>0</v>
      </c>
      <c r="AA27" s="116">
        <f>SUMIF('SG&amp;A'!$B:$B,$A27,'SG&amp;A'!AA:AA)</f>
        <v>0</v>
      </c>
      <c r="AB27" s="116">
        <f>SUMIF('SG&amp;A'!$B:$B,$A27,'SG&amp;A'!AB:AB)</f>
        <v>0</v>
      </c>
      <c r="AC27" s="116">
        <f>SUMIF('SG&amp;A'!$B:$B,$A27,'SG&amp;A'!AC:AC)</f>
        <v>0</v>
      </c>
      <c r="AD27" s="116">
        <f>SUMIF('SG&amp;A'!$B:$B,$A27,'SG&amp;A'!AD:AD)</f>
        <v>0</v>
      </c>
      <c r="AE27" s="116">
        <f>SUMIF('SG&amp;A'!$B:$B,$A27,'SG&amp;A'!AE:AE)</f>
        <v>0</v>
      </c>
      <c r="AF27" s="116">
        <f>SUMIF('SG&amp;A'!$B:$B,$A27,'SG&amp;A'!AF:AF)</f>
        <v>0</v>
      </c>
      <c r="AG27" s="116">
        <f>SUMIF('SG&amp;A'!$B:$B,$A27,'SG&amp;A'!AG:AG)</f>
        <v>0</v>
      </c>
      <c r="AH27" s="116">
        <f>SUMIF('SG&amp;A'!$B:$B,$A27,'SG&amp;A'!AH:AH)</f>
        <v>0</v>
      </c>
      <c r="AI27" s="116">
        <f>SUMIF('SG&amp;A'!$B:$B,$A27,'SG&amp;A'!AI:AI)</f>
        <v>0</v>
      </c>
      <c r="AJ27" s="116">
        <f>SUMIF('SG&amp;A'!$B:$B,$A27,'SG&amp;A'!AJ:AJ)</f>
        <v>0</v>
      </c>
      <c r="AK27" s="116">
        <f>SUMIF('SG&amp;A'!$B:$B,$A27,'SG&amp;A'!AK:AK)</f>
        <v>0</v>
      </c>
      <c r="AL27" s="116">
        <f>SUMIF('SG&amp;A'!$B:$B,$A27,'SG&amp;A'!AL:AL)</f>
        <v>0</v>
      </c>
      <c r="AM27" s="116">
        <f>SUMIF('SG&amp;A'!$B:$B,$A27,'SG&amp;A'!AM:AM)</f>
        <v>0</v>
      </c>
      <c r="AN27" s="116">
        <f>SUMIF('SG&amp;A'!$B:$B,$A27,'SG&amp;A'!AN:AN)</f>
        <v>0</v>
      </c>
      <c r="AO27" s="116">
        <f>SUMIF('SG&amp;A'!$B:$B,$A27,'SG&amp;A'!AO:AO)</f>
        <v>0</v>
      </c>
      <c r="AP27" s="116">
        <f>SUMIF('SG&amp;A'!$B:$B,$A27,'SG&amp;A'!AP:AP)</f>
        <v>0</v>
      </c>
      <c r="AQ27" s="116">
        <f>SUMIF('SG&amp;A'!$B:$B,$A27,'SG&amp;A'!AQ:AQ)</f>
        <v>0</v>
      </c>
      <c r="AR27" s="116">
        <f>SUMIF('SG&amp;A'!$B:$B,$A27,'SG&amp;A'!AR:AR)</f>
        <v>0</v>
      </c>
      <c r="AS27" s="116">
        <f>SUMIF('SG&amp;A'!$B:$B,$A27,'SG&amp;A'!AS:AS)</f>
        <v>0</v>
      </c>
      <c r="AT27" s="116">
        <f>SUMIF('SG&amp;A'!$B:$B,$A27,'SG&amp;A'!AT:AT)</f>
        <v>0</v>
      </c>
      <c r="AU27" s="116">
        <f>SUMIF('SG&amp;A'!$B:$B,$A27,'SG&amp;A'!AU:AU)</f>
        <v>0</v>
      </c>
      <c r="AV27" s="116">
        <f>SUMIF('SG&amp;A'!$B:$B,$A27,'SG&amp;A'!AV:AV)</f>
        <v>0</v>
      </c>
      <c r="AW27" s="116">
        <f>SUMIF('SG&amp;A'!$B:$B,$A27,'SG&amp;A'!AW:AW)</f>
        <v>0</v>
      </c>
      <c r="AX27" s="116">
        <f>SUMIF('SG&amp;A'!$B:$B,$A27,'SG&amp;A'!AX:AX)</f>
        <v>0</v>
      </c>
      <c r="AY27" s="116">
        <f>SUMIF('SG&amp;A'!$B:$B,$A27,'SG&amp;A'!AY:AY)</f>
        <v>0</v>
      </c>
      <c r="AZ27" s="116">
        <f>SUMIF('SG&amp;A'!$B:$B,$A27,'SG&amp;A'!AZ:AZ)</f>
        <v>0</v>
      </c>
      <c r="BA27" s="116">
        <f>SUMIF('SG&amp;A'!$B:$B,$A27,'SG&amp;A'!BA:BA)</f>
        <v>0</v>
      </c>
      <c r="BB27" s="116">
        <f>SUMIF('SG&amp;A'!$B:$B,$A27,'SG&amp;A'!BB:BB)</f>
        <v>0</v>
      </c>
      <c r="BC27" s="116">
        <f>SUMIF('SG&amp;A'!$B:$B,$A27,'SG&amp;A'!BC:BC)</f>
        <v>0</v>
      </c>
      <c r="BD27" s="116">
        <f>SUMIF('SG&amp;A'!$B:$B,$A27,'SG&amp;A'!BD:BD)</f>
        <v>0</v>
      </c>
      <c r="BE27" s="116">
        <f>SUMIF('SG&amp;A'!$B:$B,$A27,'SG&amp;A'!BE:BE)</f>
        <v>0</v>
      </c>
      <c r="BF27" s="116">
        <f>SUMIF('SG&amp;A'!$B:$B,$A27,'SG&amp;A'!BF:BF)</f>
        <v>0</v>
      </c>
      <c r="BG27" s="116">
        <f>SUMIF('SG&amp;A'!$B:$B,$A27,'SG&amp;A'!BG:BG)</f>
        <v>0</v>
      </c>
      <c r="BH27" s="116">
        <f>SUMIF('SG&amp;A'!$B:$B,$A27,'SG&amp;A'!BH:BH)</f>
        <v>0</v>
      </c>
      <c r="BI27" s="116">
        <f>SUMIF('SG&amp;A'!$B:$B,$A27,'SG&amp;A'!BI:BI)</f>
        <v>0</v>
      </c>
      <c r="BJ27" s="116">
        <f>SUMIF('SG&amp;A'!$B:$B,$A27,'SG&amp;A'!BJ:BJ)</f>
        <v>0</v>
      </c>
      <c r="BK27" s="116">
        <f>SUMIF('SG&amp;A'!$B:$B,$A27,'SG&amp;A'!BK:BK)</f>
        <v>0</v>
      </c>
      <c r="BL27" s="116">
        <f>SUMIF('SG&amp;A'!$B:$B,$A27,'SG&amp;A'!BL:BL)</f>
        <v>0</v>
      </c>
      <c r="BM27" s="116">
        <f>SUMIF('SG&amp;A'!$B:$B,$A27,'SG&amp;A'!BM:BM)</f>
        <v>0</v>
      </c>
      <c r="BN27" s="116">
        <f>SUMIF('SG&amp;A'!$B:$B,$A27,'SG&amp;A'!BN:BN)</f>
        <v>0</v>
      </c>
      <c r="BO27" s="116">
        <f>SUMIF('SG&amp;A'!$B:$B,$A27,'SG&amp;A'!BO:BO)</f>
        <v>0</v>
      </c>
      <c r="BP27" s="116">
        <f>SUMIF('SG&amp;A'!$B:$B,$A27,'SG&amp;A'!BP:BP)</f>
        <v>0</v>
      </c>
      <c r="BQ27" s="116">
        <f>SUMIF('SG&amp;A'!$B:$B,$A27,'SG&amp;A'!BQ:BQ)</f>
        <v>0</v>
      </c>
      <c r="BR27" s="116">
        <f>SUMIF('SG&amp;A'!$B:$B,$A27,'SG&amp;A'!BR:BR)</f>
        <v>0</v>
      </c>
      <c r="BS27" s="116">
        <f>SUMIF('SG&amp;A'!$B:$B,$A27,'SG&amp;A'!BS:BS)</f>
        <v>0</v>
      </c>
      <c r="BT27" s="116">
        <f>SUMIF('SG&amp;A'!$B:$B,$A27,'SG&amp;A'!BT:BT)</f>
        <v>0</v>
      </c>
      <c r="BU27" s="116">
        <f>SUMIF('SG&amp;A'!$B:$B,$A27,'SG&amp;A'!BU:BU)</f>
        <v>0</v>
      </c>
      <c r="BV27" s="116">
        <f>SUMIF('SG&amp;A'!$B:$B,$A27,'SG&amp;A'!BV:BV)</f>
        <v>0</v>
      </c>
      <c r="BW27" s="116">
        <f>SUMIF('SG&amp;A'!$B:$B,$A27,'SG&amp;A'!BW:BW)</f>
        <v>0</v>
      </c>
      <c r="BX27" s="116">
        <f>SUMIF('SG&amp;A'!$B:$B,$A27,'SG&amp;A'!BX:BX)</f>
        <v>0</v>
      </c>
      <c r="BY27" s="116">
        <f>SUMIF('SG&amp;A'!$B:$B,$A27,'SG&amp;A'!BY:BY)</f>
        <v>0</v>
      </c>
      <c r="BZ27" s="116">
        <f>SUMIF('SG&amp;A'!$B:$B,$A27,'SG&amp;A'!BZ:BZ)</f>
        <v>0</v>
      </c>
      <c r="CA27" s="116">
        <f>SUMIF('SG&amp;A'!$B:$B,$A27,'SG&amp;A'!CA:CA)</f>
        <v>0</v>
      </c>
      <c r="CB27" s="116">
        <f>SUMIF('SG&amp;A'!$B:$B,$A27,'SG&amp;A'!CB:CB)</f>
        <v>0</v>
      </c>
      <c r="CC27" s="116">
        <f>SUMIF('SG&amp;A'!$B:$B,$A27,'SG&amp;A'!CC:CC)</f>
        <v>0</v>
      </c>
      <c r="CD27" s="116">
        <f>SUMIF('SG&amp;A'!$B:$B,$A27,'SG&amp;A'!CD:CD)</f>
        <v>0</v>
      </c>
      <c r="CE27" s="116">
        <f>SUMIF('SG&amp;A'!$B:$B,$A27,'SG&amp;A'!CE:CE)</f>
        <v>0</v>
      </c>
      <c r="CF27" s="116">
        <f>SUMIF('SG&amp;A'!$B:$B,$A27,'SG&amp;A'!CF:CF)</f>
        <v>0</v>
      </c>
      <c r="CG27" s="116">
        <f>SUMIF('SG&amp;A'!$B:$B,$A27,'SG&amp;A'!CG:CG)</f>
        <v>0</v>
      </c>
      <c r="CH27" s="116">
        <f>SUMIF('SG&amp;A'!$B:$B,$A27,'SG&amp;A'!CH:CH)</f>
        <v>0</v>
      </c>
      <c r="CI27" s="116">
        <f>SUMIF('SG&amp;A'!$B:$B,$A27,'SG&amp;A'!CI:CI)</f>
        <v>0</v>
      </c>
    </row>
    <row r="28" spans="1:87" ht="16.5">
      <c r="A28" s="116" t="str">
        <f>Settings!C35</f>
        <v>Legal</v>
      </c>
      <c r="B28" s="116"/>
      <c r="C28" s="116"/>
      <c r="D28" s="116">
        <f>SUMIF('SG&amp;A'!$B:$B,$A28,'SG&amp;A'!D:D)</f>
        <v>0</v>
      </c>
      <c r="E28" s="116">
        <f>SUMIF('SG&amp;A'!$B:$B,$A28,'SG&amp;A'!E:E)</f>
        <v>0</v>
      </c>
      <c r="F28" s="116">
        <f>SUMIF('SG&amp;A'!$B:$B,$A28,'SG&amp;A'!F:F)</f>
        <v>0</v>
      </c>
      <c r="G28" s="116">
        <f>SUMIF('SG&amp;A'!$B:$B,$A28,'SG&amp;A'!G:G)</f>
        <v>0</v>
      </c>
      <c r="H28" s="116">
        <f>SUMIF('SG&amp;A'!$B:$B,$A28,'SG&amp;A'!H:H)</f>
        <v>0</v>
      </c>
      <c r="I28" s="116">
        <f>SUMIF('SG&amp;A'!$B:$B,$A28,'SG&amp;A'!I:I)</f>
        <v>0</v>
      </c>
      <c r="J28" s="116">
        <f>SUMIF('SG&amp;A'!$B:$B,$A28,'SG&amp;A'!J:J)</f>
        <v>0</v>
      </c>
      <c r="K28" s="116">
        <f>SUMIF('SG&amp;A'!$B:$B,$A28,'SG&amp;A'!K:K)</f>
        <v>0</v>
      </c>
      <c r="L28" s="116">
        <f>SUMIF('SG&amp;A'!$B:$B,$A28,'SG&amp;A'!L:L)</f>
        <v>0</v>
      </c>
      <c r="M28" s="116">
        <f>SUMIF('SG&amp;A'!$B:$B,$A28,'SG&amp;A'!M:M)</f>
        <v>0</v>
      </c>
      <c r="N28" s="116">
        <f>SUMIF('SG&amp;A'!$B:$B,$A28,'SG&amp;A'!N:N)</f>
        <v>0</v>
      </c>
      <c r="O28" s="116">
        <f>SUMIF('SG&amp;A'!$B:$B,$A28,'SG&amp;A'!O:O)</f>
        <v>0</v>
      </c>
      <c r="P28" s="116">
        <f>SUMIF('SG&amp;A'!$B:$B,$A28,'SG&amp;A'!P:P)</f>
        <v>0</v>
      </c>
      <c r="Q28" s="116">
        <f>SUMIF('SG&amp;A'!$B:$B,$A28,'SG&amp;A'!Q:Q)</f>
        <v>0</v>
      </c>
      <c r="R28" s="116">
        <f>SUMIF('SG&amp;A'!$B:$B,$A28,'SG&amp;A'!R:R)</f>
        <v>0</v>
      </c>
      <c r="S28" s="116">
        <f>SUMIF('SG&amp;A'!$B:$B,$A28,'SG&amp;A'!S:S)</f>
        <v>0</v>
      </c>
      <c r="T28" s="116">
        <f>SUMIF('SG&amp;A'!$B:$B,$A28,'SG&amp;A'!T:T)</f>
        <v>0</v>
      </c>
      <c r="U28" s="116">
        <f>SUMIF('SG&amp;A'!$B:$B,$A28,'SG&amp;A'!U:U)</f>
        <v>0</v>
      </c>
      <c r="V28" s="116">
        <f>SUMIF('SG&amp;A'!$B:$B,$A28,'SG&amp;A'!V:V)</f>
        <v>0</v>
      </c>
      <c r="W28" s="116">
        <f>SUMIF('SG&amp;A'!$B:$B,$A28,'SG&amp;A'!W:W)</f>
        <v>0</v>
      </c>
      <c r="X28" s="116">
        <f>SUMIF('SG&amp;A'!$B:$B,$A28,'SG&amp;A'!X:X)</f>
        <v>0</v>
      </c>
      <c r="Y28" s="116">
        <f>SUMIF('SG&amp;A'!$B:$B,$A28,'SG&amp;A'!Y:Y)</f>
        <v>0</v>
      </c>
      <c r="Z28" s="116">
        <f>SUMIF('SG&amp;A'!$B:$B,$A28,'SG&amp;A'!Z:Z)</f>
        <v>0</v>
      </c>
      <c r="AA28" s="116">
        <f>SUMIF('SG&amp;A'!$B:$B,$A28,'SG&amp;A'!AA:AA)</f>
        <v>0</v>
      </c>
      <c r="AB28" s="116">
        <f>SUMIF('SG&amp;A'!$B:$B,$A28,'SG&amp;A'!AB:AB)</f>
        <v>0</v>
      </c>
      <c r="AC28" s="116">
        <f>SUMIF('SG&amp;A'!$B:$B,$A28,'SG&amp;A'!AC:AC)</f>
        <v>0</v>
      </c>
      <c r="AD28" s="116">
        <f>SUMIF('SG&amp;A'!$B:$B,$A28,'SG&amp;A'!AD:AD)</f>
        <v>0</v>
      </c>
      <c r="AE28" s="116">
        <f>SUMIF('SG&amp;A'!$B:$B,$A28,'SG&amp;A'!AE:AE)</f>
        <v>0</v>
      </c>
      <c r="AF28" s="116">
        <f>SUMIF('SG&amp;A'!$B:$B,$A28,'SG&amp;A'!AF:AF)</f>
        <v>0</v>
      </c>
      <c r="AG28" s="116">
        <f>SUMIF('SG&amp;A'!$B:$B,$A28,'SG&amp;A'!AG:AG)</f>
        <v>0</v>
      </c>
      <c r="AH28" s="116">
        <f>SUMIF('SG&amp;A'!$B:$B,$A28,'SG&amp;A'!AH:AH)</f>
        <v>0</v>
      </c>
      <c r="AI28" s="116">
        <f>SUMIF('SG&amp;A'!$B:$B,$A28,'SG&amp;A'!AI:AI)</f>
        <v>0</v>
      </c>
      <c r="AJ28" s="116">
        <f>SUMIF('SG&amp;A'!$B:$B,$A28,'SG&amp;A'!AJ:AJ)</f>
        <v>0</v>
      </c>
      <c r="AK28" s="116">
        <f>SUMIF('SG&amp;A'!$B:$B,$A28,'SG&amp;A'!AK:AK)</f>
        <v>0</v>
      </c>
      <c r="AL28" s="116">
        <f>SUMIF('SG&amp;A'!$B:$B,$A28,'SG&amp;A'!AL:AL)</f>
        <v>0</v>
      </c>
      <c r="AM28" s="116">
        <f>SUMIF('SG&amp;A'!$B:$B,$A28,'SG&amp;A'!AM:AM)</f>
        <v>0</v>
      </c>
      <c r="AN28" s="116">
        <f>SUMIF('SG&amp;A'!$B:$B,$A28,'SG&amp;A'!AN:AN)</f>
        <v>0</v>
      </c>
      <c r="AO28" s="116">
        <f>SUMIF('SG&amp;A'!$B:$B,$A28,'SG&amp;A'!AO:AO)</f>
        <v>0</v>
      </c>
      <c r="AP28" s="116">
        <f>SUMIF('SG&amp;A'!$B:$B,$A28,'SG&amp;A'!AP:AP)</f>
        <v>0</v>
      </c>
      <c r="AQ28" s="116">
        <f>SUMIF('SG&amp;A'!$B:$B,$A28,'SG&amp;A'!AQ:AQ)</f>
        <v>0</v>
      </c>
      <c r="AR28" s="116">
        <f>SUMIF('SG&amp;A'!$B:$B,$A28,'SG&amp;A'!AR:AR)</f>
        <v>0</v>
      </c>
      <c r="AS28" s="116">
        <f>SUMIF('SG&amp;A'!$B:$B,$A28,'SG&amp;A'!AS:AS)</f>
        <v>0</v>
      </c>
      <c r="AT28" s="116">
        <f>SUMIF('SG&amp;A'!$B:$B,$A28,'SG&amp;A'!AT:AT)</f>
        <v>0</v>
      </c>
      <c r="AU28" s="116">
        <f>SUMIF('SG&amp;A'!$B:$B,$A28,'SG&amp;A'!AU:AU)</f>
        <v>0</v>
      </c>
      <c r="AV28" s="116">
        <f>SUMIF('SG&amp;A'!$B:$B,$A28,'SG&amp;A'!AV:AV)</f>
        <v>0</v>
      </c>
      <c r="AW28" s="116">
        <f>SUMIF('SG&amp;A'!$B:$B,$A28,'SG&amp;A'!AW:AW)</f>
        <v>0</v>
      </c>
      <c r="AX28" s="116">
        <f>SUMIF('SG&amp;A'!$B:$B,$A28,'SG&amp;A'!AX:AX)</f>
        <v>0</v>
      </c>
      <c r="AY28" s="116">
        <f>SUMIF('SG&amp;A'!$B:$B,$A28,'SG&amp;A'!AY:AY)</f>
        <v>0</v>
      </c>
      <c r="AZ28" s="116">
        <f>SUMIF('SG&amp;A'!$B:$B,$A28,'SG&amp;A'!AZ:AZ)</f>
        <v>0</v>
      </c>
      <c r="BA28" s="116">
        <f>SUMIF('SG&amp;A'!$B:$B,$A28,'SG&amp;A'!BA:BA)</f>
        <v>0</v>
      </c>
      <c r="BB28" s="116">
        <f>SUMIF('SG&amp;A'!$B:$B,$A28,'SG&amp;A'!BB:BB)</f>
        <v>0</v>
      </c>
      <c r="BC28" s="116">
        <f>SUMIF('SG&amp;A'!$B:$B,$A28,'SG&amp;A'!BC:BC)</f>
        <v>0</v>
      </c>
      <c r="BD28" s="116">
        <f>SUMIF('SG&amp;A'!$B:$B,$A28,'SG&amp;A'!BD:BD)</f>
        <v>0</v>
      </c>
      <c r="BE28" s="116">
        <f>SUMIF('SG&amp;A'!$B:$B,$A28,'SG&amp;A'!BE:BE)</f>
        <v>0</v>
      </c>
      <c r="BF28" s="116">
        <f>SUMIF('SG&amp;A'!$B:$B,$A28,'SG&amp;A'!BF:BF)</f>
        <v>0</v>
      </c>
      <c r="BG28" s="116">
        <f>SUMIF('SG&amp;A'!$B:$B,$A28,'SG&amp;A'!BG:BG)</f>
        <v>0</v>
      </c>
      <c r="BH28" s="116">
        <f>SUMIF('SG&amp;A'!$B:$B,$A28,'SG&amp;A'!BH:BH)</f>
        <v>0</v>
      </c>
      <c r="BI28" s="116">
        <f>SUMIF('SG&amp;A'!$B:$B,$A28,'SG&amp;A'!BI:BI)</f>
        <v>0</v>
      </c>
      <c r="BJ28" s="116">
        <f>SUMIF('SG&amp;A'!$B:$B,$A28,'SG&amp;A'!BJ:BJ)</f>
        <v>0</v>
      </c>
      <c r="BK28" s="116">
        <f>SUMIF('SG&amp;A'!$B:$B,$A28,'SG&amp;A'!BK:BK)</f>
        <v>0</v>
      </c>
      <c r="BL28" s="116">
        <f>SUMIF('SG&amp;A'!$B:$B,$A28,'SG&amp;A'!BL:BL)</f>
        <v>0</v>
      </c>
      <c r="BM28" s="116">
        <f>SUMIF('SG&amp;A'!$B:$B,$A28,'SG&amp;A'!BM:BM)</f>
        <v>0</v>
      </c>
      <c r="BN28" s="116">
        <f>SUMIF('SG&amp;A'!$B:$B,$A28,'SG&amp;A'!BN:BN)</f>
        <v>0</v>
      </c>
      <c r="BO28" s="116">
        <f>SUMIF('SG&amp;A'!$B:$B,$A28,'SG&amp;A'!BO:BO)</f>
        <v>0</v>
      </c>
      <c r="BP28" s="116">
        <f>SUMIF('SG&amp;A'!$B:$B,$A28,'SG&amp;A'!BP:BP)</f>
        <v>0</v>
      </c>
      <c r="BQ28" s="116">
        <f>SUMIF('SG&amp;A'!$B:$B,$A28,'SG&amp;A'!BQ:BQ)</f>
        <v>0</v>
      </c>
      <c r="BR28" s="116">
        <f>SUMIF('SG&amp;A'!$B:$B,$A28,'SG&amp;A'!BR:BR)</f>
        <v>0</v>
      </c>
      <c r="BS28" s="116">
        <f>SUMIF('SG&amp;A'!$B:$B,$A28,'SG&amp;A'!BS:BS)</f>
        <v>0</v>
      </c>
      <c r="BT28" s="116">
        <f>SUMIF('SG&amp;A'!$B:$B,$A28,'SG&amp;A'!BT:BT)</f>
        <v>0</v>
      </c>
      <c r="BU28" s="116">
        <f>SUMIF('SG&amp;A'!$B:$B,$A28,'SG&amp;A'!BU:BU)</f>
        <v>0</v>
      </c>
      <c r="BV28" s="116">
        <f>SUMIF('SG&amp;A'!$B:$B,$A28,'SG&amp;A'!BV:BV)</f>
        <v>0</v>
      </c>
      <c r="BW28" s="116">
        <f>SUMIF('SG&amp;A'!$B:$B,$A28,'SG&amp;A'!BW:BW)</f>
        <v>0</v>
      </c>
      <c r="BX28" s="116">
        <f>SUMIF('SG&amp;A'!$B:$B,$A28,'SG&amp;A'!BX:BX)</f>
        <v>0</v>
      </c>
      <c r="BY28" s="116">
        <f>SUMIF('SG&amp;A'!$B:$B,$A28,'SG&amp;A'!BY:BY)</f>
        <v>0</v>
      </c>
      <c r="BZ28" s="116">
        <f>SUMIF('SG&amp;A'!$B:$B,$A28,'SG&amp;A'!BZ:BZ)</f>
        <v>0</v>
      </c>
      <c r="CA28" s="116">
        <f>SUMIF('SG&amp;A'!$B:$B,$A28,'SG&amp;A'!CA:CA)</f>
        <v>0</v>
      </c>
      <c r="CB28" s="116">
        <f>SUMIF('SG&amp;A'!$B:$B,$A28,'SG&amp;A'!CB:CB)</f>
        <v>0</v>
      </c>
      <c r="CC28" s="116">
        <f>SUMIF('SG&amp;A'!$B:$B,$A28,'SG&amp;A'!CC:CC)</f>
        <v>0</v>
      </c>
      <c r="CD28" s="116">
        <f>SUMIF('SG&amp;A'!$B:$B,$A28,'SG&amp;A'!CD:CD)</f>
        <v>0</v>
      </c>
      <c r="CE28" s="116">
        <f>SUMIF('SG&amp;A'!$B:$B,$A28,'SG&amp;A'!CE:CE)</f>
        <v>0</v>
      </c>
      <c r="CF28" s="116">
        <f>SUMIF('SG&amp;A'!$B:$B,$A28,'SG&amp;A'!CF:CF)</f>
        <v>0</v>
      </c>
      <c r="CG28" s="116">
        <f>SUMIF('SG&amp;A'!$B:$B,$A28,'SG&amp;A'!CG:CG)</f>
        <v>0</v>
      </c>
      <c r="CH28" s="116">
        <f>SUMIF('SG&amp;A'!$B:$B,$A28,'SG&amp;A'!CH:CH)</f>
        <v>0</v>
      </c>
      <c r="CI28" s="116">
        <f>SUMIF('SG&amp;A'!$B:$B,$A28,'SG&amp;A'!CI:CI)</f>
        <v>0</v>
      </c>
    </row>
    <row r="29" spans="1:87" ht="16.5">
      <c r="A29" s="116" t="str">
        <f>Settings!C36</f>
        <v>Other 1</v>
      </c>
      <c r="B29" s="116"/>
      <c r="C29" s="116"/>
      <c r="D29" s="116">
        <f>SUMIF('SG&amp;A'!$B:$B,$A29,'SG&amp;A'!D:D)</f>
        <v>0</v>
      </c>
      <c r="E29" s="116">
        <f>SUMIF('SG&amp;A'!$B:$B,$A29,'SG&amp;A'!E:E)</f>
        <v>0</v>
      </c>
      <c r="F29" s="116">
        <f>SUMIF('SG&amp;A'!$B:$B,$A29,'SG&amp;A'!F:F)</f>
        <v>0</v>
      </c>
      <c r="G29" s="116">
        <f>SUMIF('SG&amp;A'!$B:$B,$A29,'SG&amp;A'!G:G)</f>
        <v>0</v>
      </c>
      <c r="H29" s="116">
        <f>SUMIF('SG&amp;A'!$B:$B,$A29,'SG&amp;A'!H:H)</f>
        <v>0</v>
      </c>
      <c r="I29" s="116">
        <f>SUMIF('SG&amp;A'!$B:$B,$A29,'SG&amp;A'!I:I)</f>
        <v>0</v>
      </c>
      <c r="J29" s="116">
        <f>SUMIF('SG&amp;A'!$B:$B,$A29,'SG&amp;A'!J:J)</f>
        <v>0</v>
      </c>
      <c r="K29" s="116">
        <f>SUMIF('SG&amp;A'!$B:$B,$A29,'SG&amp;A'!K:K)</f>
        <v>0</v>
      </c>
      <c r="L29" s="116">
        <f>SUMIF('SG&amp;A'!$B:$B,$A29,'SG&amp;A'!L:L)</f>
        <v>0</v>
      </c>
      <c r="M29" s="116">
        <f>SUMIF('SG&amp;A'!$B:$B,$A29,'SG&amp;A'!M:M)</f>
        <v>0</v>
      </c>
      <c r="N29" s="116">
        <f>SUMIF('SG&amp;A'!$B:$B,$A29,'SG&amp;A'!N:N)</f>
        <v>0</v>
      </c>
      <c r="O29" s="116">
        <f>SUMIF('SG&amp;A'!$B:$B,$A29,'SG&amp;A'!O:O)</f>
        <v>0</v>
      </c>
      <c r="P29" s="116">
        <f>SUMIF('SG&amp;A'!$B:$B,$A29,'SG&amp;A'!P:P)</f>
        <v>0</v>
      </c>
      <c r="Q29" s="116">
        <f>SUMIF('SG&amp;A'!$B:$B,$A29,'SG&amp;A'!Q:Q)</f>
        <v>0</v>
      </c>
      <c r="R29" s="116">
        <f>SUMIF('SG&amp;A'!$B:$B,$A29,'SG&amp;A'!R:R)</f>
        <v>0</v>
      </c>
      <c r="S29" s="116">
        <f>SUMIF('SG&amp;A'!$B:$B,$A29,'SG&amp;A'!S:S)</f>
        <v>0</v>
      </c>
      <c r="T29" s="116">
        <f>SUMIF('SG&amp;A'!$B:$B,$A29,'SG&amp;A'!T:T)</f>
        <v>0</v>
      </c>
      <c r="U29" s="116">
        <f>SUMIF('SG&amp;A'!$B:$B,$A29,'SG&amp;A'!U:U)</f>
        <v>0</v>
      </c>
      <c r="V29" s="116">
        <f>SUMIF('SG&amp;A'!$B:$B,$A29,'SG&amp;A'!V:V)</f>
        <v>0</v>
      </c>
      <c r="W29" s="116">
        <f>SUMIF('SG&amp;A'!$B:$B,$A29,'SG&amp;A'!W:W)</f>
        <v>0</v>
      </c>
      <c r="X29" s="116">
        <f>SUMIF('SG&amp;A'!$B:$B,$A29,'SG&amp;A'!X:X)</f>
        <v>0</v>
      </c>
      <c r="Y29" s="116">
        <f>SUMIF('SG&amp;A'!$B:$B,$A29,'SG&amp;A'!Y:Y)</f>
        <v>0</v>
      </c>
      <c r="Z29" s="116">
        <f>SUMIF('SG&amp;A'!$B:$B,$A29,'SG&amp;A'!Z:Z)</f>
        <v>0</v>
      </c>
      <c r="AA29" s="116">
        <f>SUMIF('SG&amp;A'!$B:$B,$A29,'SG&amp;A'!AA:AA)</f>
        <v>0</v>
      </c>
      <c r="AB29" s="116">
        <f>SUMIF('SG&amp;A'!$B:$B,$A29,'SG&amp;A'!AB:AB)</f>
        <v>0</v>
      </c>
      <c r="AC29" s="116">
        <f>SUMIF('SG&amp;A'!$B:$B,$A29,'SG&amp;A'!AC:AC)</f>
        <v>0</v>
      </c>
      <c r="AD29" s="116">
        <f>SUMIF('SG&amp;A'!$B:$B,$A29,'SG&amp;A'!AD:AD)</f>
        <v>0</v>
      </c>
      <c r="AE29" s="116">
        <f>SUMIF('SG&amp;A'!$B:$B,$A29,'SG&amp;A'!AE:AE)</f>
        <v>0</v>
      </c>
      <c r="AF29" s="116">
        <f>SUMIF('SG&amp;A'!$B:$B,$A29,'SG&amp;A'!AF:AF)</f>
        <v>0</v>
      </c>
      <c r="AG29" s="116">
        <f>SUMIF('SG&amp;A'!$B:$B,$A29,'SG&amp;A'!AG:AG)</f>
        <v>0</v>
      </c>
      <c r="AH29" s="116">
        <f>SUMIF('SG&amp;A'!$B:$B,$A29,'SG&amp;A'!AH:AH)</f>
        <v>0</v>
      </c>
      <c r="AI29" s="116">
        <f>SUMIF('SG&amp;A'!$B:$B,$A29,'SG&amp;A'!AI:AI)</f>
        <v>0</v>
      </c>
      <c r="AJ29" s="116">
        <f>SUMIF('SG&amp;A'!$B:$B,$A29,'SG&amp;A'!AJ:AJ)</f>
        <v>0</v>
      </c>
      <c r="AK29" s="116">
        <f>SUMIF('SG&amp;A'!$B:$B,$A29,'SG&amp;A'!AK:AK)</f>
        <v>0</v>
      </c>
      <c r="AL29" s="116">
        <f>SUMIF('SG&amp;A'!$B:$B,$A29,'SG&amp;A'!AL:AL)</f>
        <v>0</v>
      </c>
      <c r="AM29" s="116">
        <f>SUMIF('SG&amp;A'!$B:$B,$A29,'SG&amp;A'!AM:AM)</f>
        <v>0</v>
      </c>
      <c r="AN29" s="116">
        <f>SUMIF('SG&amp;A'!$B:$B,$A29,'SG&amp;A'!AN:AN)</f>
        <v>0</v>
      </c>
      <c r="AO29" s="116">
        <f>SUMIF('SG&amp;A'!$B:$B,$A29,'SG&amp;A'!AO:AO)</f>
        <v>0</v>
      </c>
      <c r="AP29" s="116">
        <f>SUMIF('SG&amp;A'!$B:$B,$A29,'SG&amp;A'!AP:AP)</f>
        <v>0</v>
      </c>
      <c r="AQ29" s="116">
        <f>SUMIF('SG&amp;A'!$B:$B,$A29,'SG&amp;A'!AQ:AQ)</f>
        <v>0</v>
      </c>
      <c r="AR29" s="116">
        <f>SUMIF('SG&amp;A'!$B:$B,$A29,'SG&amp;A'!AR:AR)</f>
        <v>0</v>
      </c>
      <c r="AS29" s="116">
        <f>SUMIF('SG&amp;A'!$B:$B,$A29,'SG&amp;A'!AS:AS)</f>
        <v>0</v>
      </c>
      <c r="AT29" s="116">
        <f>SUMIF('SG&amp;A'!$B:$B,$A29,'SG&amp;A'!AT:AT)</f>
        <v>0</v>
      </c>
      <c r="AU29" s="116">
        <f>SUMIF('SG&amp;A'!$B:$B,$A29,'SG&amp;A'!AU:AU)</f>
        <v>0</v>
      </c>
      <c r="AV29" s="116">
        <f>SUMIF('SG&amp;A'!$B:$B,$A29,'SG&amp;A'!AV:AV)</f>
        <v>0</v>
      </c>
      <c r="AW29" s="116">
        <f>SUMIF('SG&amp;A'!$B:$B,$A29,'SG&amp;A'!AW:AW)</f>
        <v>0</v>
      </c>
      <c r="AX29" s="116">
        <f>SUMIF('SG&amp;A'!$B:$B,$A29,'SG&amp;A'!AX:AX)</f>
        <v>0</v>
      </c>
      <c r="AY29" s="116">
        <f>SUMIF('SG&amp;A'!$B:$B,$A29,'SG&amp;A'!AY:AY)</f>
        <v>0</v>
      </c>
      <c r="AZ29" s="116">
        <f>SUMIF('SG&amp;A'!$B:$B,$A29,'SG&amp;A'!AZ:AZ)</f>
        <v>0</v>
      </c>
      <c r="BA29" s="116">
        <f>SUMIF('SG&amp;A'!$B:$B,$A29,'SG&amp;A'!BA:BA)</f>
        <v>0</v>
      </c>
      <c r="BB29" s="116">
        <f>SUMIF('SG&amp;A'!$B:$B,$A29,'SG&amp;A'!BB:BB)</f>
        <v>0</v>
      </c>
      <c r="BC29" s="116">
        <f>SUMIF('SG&amp;A'!$B:$B,$A29,'SG&amp;A'!BC:BC)</f>
        <v>0</v>
      </c>
      <c r="BD29" s="116">
        <f>SUMIF('SG&amp;A'!$B:$B,$A29,'SG&amp;A'!BD:BD)</f>
        <v>0</v>
      </c>
      <c r="BE29" s="116">
        <f>SUMIF('SG&amp;A'!$B:$B,$A29,'SG&amp;A'!BE:BE)</f>
        <v>0</v>
      </c>
      <c r="BF29" s="116">
        <f>SUMIF('SG&amp;A'!$B:$B,$A29,'SG&amp;A'!BF:BF)</f>
        <v>0</v>
      </c>
      <c r="BG29" s="116">
        <f>SUMIF('SG&amp;A'!$B:$B,$A29,'SG&amp;A'!BG:BG)</f>
        <v>0</v>
      </c>
      <c r="BH29" s="116">
        <f>SUMIF('SG&amp;A'!$B:$B,$A29,'SG&amp;A'!BH:BH)</f>
        <v>0</v>
      </c>
      <c r="BI29" s="116">
        <f>SUMIF('SG&amp;A'!$B:$B,$A29,'SG&amp;A'!BI:BI)</f>
        <v>0</v>
      </c>
      <c r="BJ29" s="116">
        <f>SUMIF('SG&amp;A'!$B:$B,$A29,'SG&amp;A'!BJ:BJ)</f>
        <v>0</v>
      </c>
      <c r="BK29" s="116">
        <f>SUMIF('SG&amp;A'!$B:$B,$A29,'SG&amp;A'!BK:BK)</f>
        <v>0</v>
      </c>
      <c r="BL29" s="116">
        <f>SUMIF('SG&amp;A'!$B:$B,$A29,'SG&amp;A'!BL:BL)</f>
        <v>0</v>
      </c>
      <c r="BM29" s="116">
        <f>SUMIF('SG&amp;A'!$B:$B,$A29,'SG&amp;A'!BM:BM)</f>
        <v>0</v>
      </c>
      <c r="BN29" s="116">
        <f>SUMIF('SG&amp;A'!$B:$B,$A29,'SG&amp;A'!BN:BN)</f>
        <v>0</v>
      </c>
      <c r="BO29" s="116">
        <f>SUMIF('SG&amp;A'!$B:$B,$A29,'SG&amp;A'!BO:BO)</f>
        <v>0</v>
      </c>
      <c r="BP29" s="116">
        <f>SUMIF('SG&amp;A'!$B:$B,$A29,'SG&amp;A'!BP:BP)</f>
        <v>0</v>
      </c>
      <c r="BQ29" s="116">
        <f>SUMIF('SG&amp;A'!$B:$B,$A29,'SG&amp;A'!BQ:BQ)</f>
        <v>0</v>
      </c>
      <c r="BR29" s="116">
        <f>SUMIF('SG&amp;A'!$B:$B,$A29,'SG&amp;A'!BR:BR)</f>
        <v>0</v>
      </c>
      <c r="BS29" s="116">
        <f>SUMIF('SG&amp;A'!$B:$B,$A29,'SG&amp;A'!BS:BS)</f>
        <v>0</v>
      </c>
      <c r="BT29" s="116">
        <f>SUMIF('SG&amp;A'!$B:$B,$A29,'SG&amp;A'!BT:BT)</f>
        <v>0</v>
      </c>
      <c r="BU29" s="116">
        <f>SUMIF('SG&amp;A'!$B:$B,$A29,'SG&amp;A'!BU:BU)</f>
        <v>0</v>
      </c>
      <c r="BV29" s="116">
        <f>SUMIF('SG&amp;A'!$B:$B,$A29,'SG&amp;A'!BV:BV)</f>
        <v>0</v>
      </c>
      <c r="BW29" s="116">
        <f>SUMIF('SG&amp;A'!$B:$B,$A29,'SG&amp;A'!BW:BW)</f>
        <v>0</v>
      </c>
      <c r="BX29" s="116">
        <f>SUMIF('SG&amp;A'!$B:$B,$A29,'SG&amp;A'!BX:BX)</f>
        <v>0</v>
      </c>
      <c r="BY29" s="116">
        <f>SUMIF('SG&amp;A'!$B:$B,$A29,'SG&amp;A'!BY:BY)</f>
        <v>0</v>
      </c>
      <c r="BZ29" s="116">
        <f>SUMIF('SG&amp;A'!$B:$B,$A29,'SG&amp;A'!BZ:BZ)</f>
        <v>0</v>
      </c>
      <c r="CA29" s="116">
        <f>SUMIF('SG&amp;A'!$B:$B,$A29,'SG&amp;A'!CA:CA)</f>
        <v>0</v>
      </c>
      <c r="CB29" s="116">
        <f>SUMIF('SG&amp;A'!$B:$B,$A29,'SG&amp;A'!CB:CB)</f>
        <v>0</v>
      </c>
      <c r="CC29" s="116">
        <f>SUMIF('SG&amp;A'!$B:$B,$A29,'SG&amp;A'!CC:CC)</f>
        <v>0</v>
      </c>
      <c r="CD29" s="116">
        <f>SUMIF('SG&amp;A'!$B:$B,$A29,'SG&amp;A'!CD:CD)</f>
        <v>0</v>
      </c>
      <c r="CE29" s="116">
        <f>SUMIF('SG&amp;A'!$B:$B,$A29,'SG&amp;A'!CE:CE)</f>
        <v>0</v>
      </c>
      <c r="CF29" s="116">
        <f>SUMIF('SG&amp;A'!$B:$B,$A29,'SG&amp;A'!CF:CF)</f>
        <v>0</v>
      </c>
      <c r="CG29" s="116">
        <f>SUMIF('SG&amp;A'!$B:$B,$A29,'SG&amp;A'!CG:CG)</f>
        <v>0</v>
      </c>
      <c r="CH29" s="116">
        <f>SUMIF('SG&amp;A'!$B:$B,$A29,'SG&amp;A'!CH:CH)</f>
        <v>0</v>
      </c>
      <c r="CI29" s="116">
        <f>SUMIF('SG&amp;A'!$B:$B,$A29,'SG&amp;A'!CI:CI)</f>
        <v>0</v>
      </c>
    </row>
    <row r="30" spans="1:87" ht="16.5">
      <c r="A30" s="116" t="str">
        <f>Settings!C37</f>
        <v>Other 2</v>
      </c>
      <c r="B30" s="116"/>
      <c r="C30" s="116"/>
      <c r="D30" s="116">
        <f>SUMIF('SG&amp;A'!$B:$B,$A30,'SG&amp;A'!D:D)</f>
        <v>0</v>
      </c>
      <c r="E30" s="116">
        <f>SUMIF('SG&amp;A'!$B:$B,$A30,'SG&amp;A'!E:E)</f>
        <v>0</v>
      </c>
      <c r="F30" s="116">
        <f>SUMIF('SG&amp;A'!$B:$B,$A30,'SG&amp;A'!F:F)</f>
        <v>0</v>
      </c>
      <c r="G30" s="116">
        <f>SUMIF('SG&amp;A'!$B:$B,$A30,'SG&amp;A'!G:G)</f>
        <v>0</v>
      </c>
      <c r="H30" s="116">
        <f>SUMIF('SG&amp;A'!$B:$B,$A30,'SG&amp;A'!H:H)</f>
        <v>0</v>
      </c>
      <c r="I30" s="116">
        <f>SUMIF('SG&amp;A'!$B:$B,$A30,'SG&amp;A'!I:I)</f>
        <v>0</v>
      </c>
      <c r="J30" s="116">
        <f>SUMIF('SG&amp;A'!$B:$B,$A30,'SG&amp;A'!J:J)</f>
        <v>0</v>
      </c>
      <c r="K30" s="116">
        <f>SUMIF('SG&amp;A'!$B:$B,$A30,'SG&amp;A'!K:K)</f>
        <v>0</v>
      </c>
      <c r="L30" s="116">
        <f>SUMIF('SG&amp;A'!$B:$B,$A30,'SG&amp;A'!L:L)</f>
        <v>0</v>
      </c>
      <c r="M30" s="116">
        <f>SUMIF('SG&amp;A'!$B:$B,$A30,'SG&amp;A'!M:M)</f>
        <v>0</v>
      </c>
      <c r="N30" s="116">
        <f>SUMIF('SG&amp;A'!$B:$B,$A30,'SG&amp;A'!N:N)</f>
        <v>0</v>
      </c>
      <c r="O30" s="116">
        <f>SUMIF('SG&amp;A'!$B:$B,$A30,'SG&amp;A'!O:O)</f>
        <v>0</v>
      </c>
      <c r="P30" s="116">
        <f>SUMIF('SG&amp;A'!$B:$B,$A30,'SG&amp;A'!P:P)</f>
        <v>0</v>
      </c>
      <c r="Q30" s="116">
        <f>SUMIF('SG&amp;A'!$B:$B,$A30,'SG&amp;A'!Q:Q)</f>
        <v>0</v>
      </c>
      <c r="R30" s="116">
        <f>SUMIF('SG&amp;A'!$B:$B,$A30,'SG&amp;A'!R:R)</f>
        <v>0</v>
      </c>
      <c r="S30" s="116">
        <f>SUMIF('SG&amp;A'!$B:$B,$A30,'SG&amp;A'!S:S)</f>
        <v>0</v>
      </c>
      <c r="T30" s="116">
        <f>SUMIF('SG&amp;A'!$B:$B,$A30,'SG&amp;A'!T:T)</f>
        <v>0</v>
      </c>
      <c r="U30" s="116">
        <f>SUMIF('SG&amp;A'!$B:$B,$A30,'SG&amp;A'!U:U)</f>
        <v>0</v>
      </c>
      <c r="V30" s="116">
        <f>SUMIF('SG&amp;A'!$B:$B,$A30,'SG&amp;A'!V:V)</f>
        <v>0</v>
      </c>
      <c r="W30" s="116">
        <f>SUMIF('SG&amp;A'!$B:$B,$A30,'SG&amp;A'!W:W)</f>
        <v>0</v>
      </c>
      <c r="X30" s="116">
        <f>SUMIF('SG&amp;A'!$B:$B,$A30,'SG&amp;A'!X:X)</f>
        <v>0</v>
      </c>
      <c r="Y30" s="116">
        <f>SUMIF('SG&amp;A'!$B:$B,$A30,'SG&amp;A'!Y:Y)</f>
        <v>0</v>
      </c>
      <c r="Z30" s="116">
        <f>SUMIF('SG&amp;A'!$B:$B,$A30,'SG&amp;A'!Z:Z)</f>
        <v>0</v>
      </c>
      <c r="AA30" s="116">
        <f>SUMIF('SG&amp;A'!$B:$B,$A30,'SG&amp;A'!AA:AA)</f>
        <v>0</v>
      </c>
      <c r="AB30" s="116">
        <f>SUMIF('SG&amp;A'!$B:$B,$A30,'SG&amp;A'!AB:AB)</f>
        <v>0</v>
      </c>
      <c r="AC30" s="116">
        <f>SUMIF('SG&amp;A'!$B:$B,$A30,'SG&amp;A'!AC:AC)</f>
        <v>0</v>
      </c>
      <c r="AD30" s="116">
        <f>SUMIF('SG&amp;A'!$B:$B,$A30,'SG&amp;A'!AD:AD)</f>
        <v>0</v>
      </c>
      <c r="AE30" s="116">
        <f>SUMIF('SG&amp;A'!$B:$B,$A30,'SG&amp;A'!AE:AE)</f>
        <v>0</v>
      </c>
      <c r="AF30" s="116">
        <f>SUMIF('SG&amp;A'!$B:$B,$A30,'SG&amp;A'!AF:AF)</f>
        <v>0</v>
      </c>
      <c r="AG30" s="116">
        <f>SUMIF('SG&amp;A'!$B:$B,$A30,'SG&amp;A'!AG:AG)</f>
        <v>0</v>
      </c>
      <c r="AH30" s="116">
        <f>SUMIF('SG&amp;A'!$B:$B,$A30,'SG&amp;A'!AH:AH)</f>
        <v>0</v>
      </c>
      <c r="AI30" s="116">
        <f>SUMIF('SG&amp;A'!$B:$B,$A30,'SG&amp;A'!AI:AI)</f>
        <v>0</v>
      </c>
      <c r="AJ30" s="116">
        <f>SUMIF('SG&amp;A'!$B:$B,$A30,'SG&amp;A'!AJ:AJ)</f>
        <v>0</v>
      </c>
      <c r="AK30" s="116">
        <f>SUMIF('SG&amp;A'!$B:$B,$A30,'SG&amp;A'!AK:AK)</f>
        <v>0</v>
      </c>
      <c r="AL30" s="116">
        <f>SUMIF('SG&amp;A'!$B:$B,$A30,'SG&amp;A'!AL:AL)</f>
        <v>0</v>
      </c>
      <c r="AM30" s="116">
        <f>SUMIF('SG&amp;A'!$B:$B,$A30,'SG&amp;A'!AM:AM)</f>
        <v>0</v>
      </c>
      <c r="AN30" s="116">
        <f>SUMIF('SG&amp;A'!$B:$B,$A30,'SG&amp;A'!AN:AN)</f>
        <v>0</v>
      </c>
      <c r="AO30" s="116">
        <f>SUMIF('SG&amp;A'!$B:$B,$A30,'SG&amp;A'!AO:AO)</f>
        <v>0</v>
      </c>
      <c r="AP30" s="116">
        <f>SUMIF('SG&amp;A'!$B:$B,$A30,'SG&amp;A'!AP:AP)</f>
        <v>0</v>
      </c>
      <c r="AQ30" s="116">
        <f>SUMIF('SG&amp;A'!$B:$B,$A30,'SG&amp;A'!AQ:AQ)</f>
        <v>0</v>
      </c>
      <c r="AR30" s="116">
        <f>SUMIF('SG&amp;A'!$B:$B,$A30,'SG&amp;A'!AR:AR)</f>
        <v>0</v>
      </c>
      <c r="AS30" s="116">
        <f>SUMIF('SG&amp;A'!$B:$B,$A30,'SG&amp;A'!AS:AS)</f>
        <v>0</v>
      </c>
      <c r="AT30" s="116">
        <f>SUMIF('SG&amp;A'!$B:$B,$A30,'SG&amp;A'!AT:AT)</f>
        <v>0</v>
      </c>
      <c r="AU30" s="116">
        <f>SUMIF('SG&amp;A'!$B:$B,$A30,'SG&amp;A'!AU:AU)</f>
        <v>0</v>
      </c>
      <c r="AV30" s="116">
        <f>SUMIF('SG&amp;A'!$B:$B,$A30,'SG&amp;A'!AV:AV)</f>
        <v>0</v>
      </c>
      <c r="AW30" s="116">
        <f>SUMIF('SG&amp;A'!$B:$B,$A30,'SG&amp;A'!AW:AW)</f>
        <v>0</v>
      </c>
      <c r="AX30" s="116">
        <f>SUMIF('SG&amp;A'!$B:$B,$A30,'SG&amp;A'!AX:AX)</f>
        <v>0</v>
      </c>
      <c r="AY30" s="116">
        <f>SUMIF('SG&amp;A'!$B:$B,$A30,'SG&amp;A'!AY:AY)</f>
        <v>0</v>
      </c>
      <c r="AZ30" s="116">
        <f>SUMIF('SG&amp;A'!$B:$B,$A30,'SG&amp;A'!AZ:AZ)</f>
        <v>0</v>
      </c>
      <c r="BA30" s="116">
        <f>SUMIF('SG&amp;A'!$B:$B,$A30,'SG&amp;A'!BA:BA)</f>
        <v>0</v>
      </c>
      <c r="BB30" s="116">
        <f>SUMIF('SG&amp;A'!$B:$B,$A30,'SG&amp;A'!BB:BB)</f>
        <v>0</v>
      </c>
      <c r="BC30" s="116">
        <f>SUMIF('SG&amp;A'!$B:$B,$A30,'SG&amp;A'!BC:BC)</f>
        <v>0</v>
      </c>
      <c r="BD30" s="116">
        <f>SUMIF('SG&amp;A'!$B:$B,$A30,'SG&amp;A'!BD:BD)</f>
        <v>0</v>
      </c>
      <c r="BE30" s="116">
        <f>SUMIF('SG&amp;A'!$B:$B,$A30,'SG&amp;A'!BE:BE)</f>
        <v>0</v>
      </c>
      <c r="BF30" s="116">
        <f>SUMIF('SG&amp;A'!$B:$B,$A30,'SG&amp;A'!BF:BF)</f>
        <v>0</v>
      </c>
      <c r="BG30" s="116">
        <f>SUMIF('SG&amp;A'!$B:$B,$A30,'SG&amp;A'!BG:BG)</f>
        <v>0</v>
      </c>
      <c r="BH30" s="116">
        <f>SUMIF('SG&amp;A'!$B:$B,$A30,'SG&amp;A'!BH:BH)</f>
        <v>0</v>
      </c>
      <c r="BI30" s="116">
        <f>SUMIF('SG&amp;A'!$B:$B,$A30,'SG&amp;A'!BI:BI)</f>
        <v>0</v>
      </c>
      <c r="BJ30" s="116">
        <f>SUMIF('SG&amp;A'!$B:$B,$A30,'SG&amp;A'!BJ:BJ)</f>
        <v>0</v>
      </c>
      <c r="BK30" s="116">
        <f>SUMIF('SG&amp;A'!$B:$B,$A30,'SG&amp;A'!BK:BK)</f>
        <v>0</v>
      </c>
      <c r="BL30" s="116">
        <f>SUMIF('SG&amp;A'!$B:$B,$A30,'SG&amp;A'!BL:BL)</f>
        <v>0</v>
      </c>
      <c r="BM30" s="116">
        <f>SUMIF('SG&amp;A'!$B:$B,$A30,'SG&amp;A'!BM:BM)</f>
        <v>0</v>
      </c>
      <c r="BN30" s="116">
        <f>SUMIF('SG&amp;A'!$B:$B,$A30,'SG&amp;A'!BN:BN)</f>
        <v>0</v>
      </c>
      <c r="BO30" s="116">
        <f>SUMIF('SG&amp;A'!$B:$B,$A30,'SG&amp;A'!BO:BO)</f>
        <v>0</v>
      </c>
      <c r="BP30" s="116">
        <f>SUMIF('SG&amp;A'!$B:$B,$A30,'SG&amp;A'!BP:BP)</f>
        <v>0</v>
      </c>
      <c r="BQ30" s="116">
        <f>SUMIF('SG&amp;A'!$B:$B,$A30,'SG&amp;A'!BQ:BQ)</f>
        <v>0</v>
      </c>
      <c r="BR30" s="116">
        <f>SUMIF('SG&amp;A'!$B:$B,$A30,'SG&amp;A'!BR:BR)</f>
        <v>0</v>
      </c>
      <c r="BS30" s="116">
        <f>SUMIF('SG&amp;A'!$B:$B,$A30,'SG&amp;A'!BS:BS)</f>
        <v>0</v>
      </c>
      <c r="BT30" s="116">
        <f>SUMIF('SG&amp;A'!$B:$B,$A30,'SG&amp;A'!BT:BT)</f>
        <v>0</v>
      </c>
      <c r="BU30" s="116">
        <f>SUMIF('SG&amp;A'!$B:$B,$A30,'SG&amp;A'!BU:BU)</f>
        <v>0</v>
      </c>
      <c r="BV30" s="116">
        <f>SUMIF('SG&amp;A'!$B:$B,$A30,'SG&amp;A'!BV:BV)</f>
        <v>0</v>
      </c>
      <c r="BW30" s="116">
        <f>SUMIF('SG&amp;A'!$B:$B,$A30,'SG&amp;A'!BW:BW)</f>
        <v>0</v>
      </c>
      <c r="BX30" s="116">
        <f>SUMIF('SG&amp;A'!$B:$B,$A30,'SG&amp;A'!BX:BX)</f>
        <v>0</v>
      </c>
      <c r="BY30" s="116">
        <f>SUMIF('SG&amp;A'!$B:$B,$A30,'SG&amp;A'!BY:BY)</f>
        <v>0</v>
      </c>
      <c r="BZ30" s="116">
        <f>SUMIF('SG&amp;A'!$B:$B,$A30,'SG&amp;A'!BZ:BZ)</f>
        <v>0</v>
      </c>
      <c r="CA30" s="116">
        <f>SUMIF('SG&amp;A'!$B:$B,$A30,'SG&amp;A'!CA:CA)</f>
        <v>0</v>
      </c>
      <c r="CB30" s="116">
        <f>SUMIF('SG&amp;A'!$B:$B,$A30,'SG&amp;A'!CB:CB)</f>
        <v>0</v>
      </c>
      <c r="CC30" s="116">
        <f>SUMIF('SG&amp;A'!$B:$B,$A30,'SG&amp;A'!CC:CC)</f>
        <v>0</v>
      </c>
      <c r="CD30" s="116">
        <f>SUMIF('SG&amp;A'!$B:$B,$A30,'SG&amp;A'!CD:CD)</f>
        <v>0</v>
      </c>
      <c r="CE30" s="116">
        <f>SUMIF('SG&amp;A'!$B:$B,$A30,'SG&amp;A'!CE:CE)</f>
        <v>0</v>
      </c>
      <c r="CF30" s="116">
        <f>SUMIF('SG&amp;A'!$B:$B,$A30,'SG&amp;A'!CF:CF)</f>
        <v>0</v>
      </c>
      <c r="CG30" s="116">
        <f>SUMIF('SG&amp;A'!$B:$B,$A30,'SG&amp;A'!CG:CG)</f>
        <v>0</v>
      </c>
      <c r="CH30" s="116">
        <f>SUMIF('SG&amp;A'!$B:$B,$A30,'SG&amp;A'!CH:CH)</f>
        <v>0</v>
      </c>
      <c r="CI30" s="116">
        <f>SUMIF('SG&amp;A'!$B:$B,$A30,'SG&amp;A'!CI:CI)</f>
        <v>0</v>
      </c>
    </row>
    <row r="31" spans="1:87" ht="16.5">
      <c r="A31" s="116" t="str">
        <f>Settings!C38</f>
        <v>Other 3</v>
      </c>
      <c r="B31" s="116"/>
      <c r="C31" s="116"/>
      <c r="D31" s="116">
        <f>SUMIF('SG&amp;A'!$B:$B,$A31,'SG&amp;A'!D:D)</f>
        <v>0</v>
      </c>
      <c r="E31" s="116">
        <f>SUMIF('SG&amp;A'!$B:$B,$A31,'SG&amp;A'!E:E)</f>
        <v>0</v>
      </c>
      <c r="F31" s="116">
        <f>SUMIF('SG&amp;A'!$B:$B,$A31,'SG&amp;A'!F:F)</f>
        <v>0</v>
      </c>
      <c r="G31" s="116">
        <f>SUMIF('SG&amp;A'!$B:$B,$A31,'SG&amp;A'!G:G)</f>
        <v>0</v>
      </c>
      <c r="H31" s="116">
        <f>SUMIF('SG&amp;A'!$B:$B,$A31,'SG&amp;A'!H:H)</f>
        <v>0</v>
      </c>
      <c r="I31" s="116">
        <f>SUMIF('SG&amp;A'!$B:$B,$A31,'SG&amp;A'!I:I)</f>
        <v>0</v>
      </c>
      <c r="J31" s="116">
        <f>SUMIF('SG&amp;A'!$B:$B,$A31,'SG&amp;A'!J:J)</f>
        <v>0</v>
      </c>
      <c r="K31" s="116">
        <f>SUMIF('SG&amp;A'!$B:$B,$A31,'SG&amp;A'!K:K)</f>
        <v>0</v>
      </c>
      <c r="L31" s="116">
        <f>SUMIF('SG&amp;A'!$B:$B,$A31,'SG&amp;A'!L:L)</f>
        <v>0</v>
      </c>
      <c r="M31" s="116">
        <f>SUMIF('SG&amp;A'!$B:$B,$A31,'SG&amp;A'!M:M)</f>
        <v>0</v>
      </c>
      <c r="N31" s="116">
        <f>SUMIF('SG&amp;A'!$B:$B,$A31,'SG&amp;A'!N:N)</f>
        <v>0</v>
      </c>
      <c r="O31" s="116">
        <f>SUMIF('SG&amp;A'!$B:$B,$A31,'SG&amp;A'!O:O)</f>
        <v>0</v>
      </c>
      <c r="P31" s="116">
        <f>SUMIF('SG&amp;A'!$B:$B,$A31,'SG&amp;A'!P:P)</f>
        <v>0</v>
      </c>
      <c r="Q31" s="116">
        <f>SUMIF('SG&amp;A'!$B:$B,$A31,'SG&amp;A'!Q:Q)</f>
        <v>0</v>
      </c>
      <c r="R31" s="116">
        <f>SUMIF('SG&amp;A'!$B:$B,$A31,'SG&amp;A'!R:R)</f>
        <v>0</v>
      </c>
      <c r="S31" s="116">
        <f>SUMIF('SG&amp;A'!$B:$B,$A31,'SG&amp;A'!S:S)</f>
        <v>0</v>
      </c>
      <c r="T31" s="116">
        <f>SUMIF('SG&amp;A'!$B:$B,$A31,'SG&amp;A'!T:T)</f>
        <v>0</v>
      </c>
      <c r="U31" s="116">
        <f>SUMIF('SG&amp;A'!$B:$B,$A31,'SG&amp;A'!U:U)</f>
        <v>0</v>
      </c>
      <c r="V31" s="116">
        <f>SUMIF('SG&amp;A'!$B:$B,$A31,'SG&amp;A'!V:V)</f>
        <v>0</v>
      </c>
      <c r="W31" s="116">
        <f>SUMIF('SG&amp;A'!$B:$B,$A31,'SG&amp;A'!W:W)</f>
        <v>0</v>
      </c>
      <c r="X31" s="116">
        <f>SUMIF('SG&amp;A'!$B:$B,$A31,'SG&amp;A'!X:X)</f>
        <v>0</v>
      </c>
      <c r="Y31" s="116">
        <f>SUMIF('SG&amp;A'!$B:$B,$A31,'SG&amp;A'!Y:Y)</f>
        <v>0</v>
      </c>
      <c r="Z31" s="116">
        <f>SUMIF('SG&amp;A'!$B:$B,$A31,'SG&amp;A'!Z:Z)</f>
        <v>0</v>
      </c>
      <c r="AA31" s="116">
        <f>SUMIF('SG&amp;A'!$B:$B,$A31,'SG&amp;A'!AA:AA)</f>
        <v>0</v>
      </c>
      <c r="AB31" s="116">
        <f>SUMIF('SG&amp;A'!$B:$B,$A31,'SG&amp;A'!AB:AB)</f>
        <v>0</v>
      </c>
      <c r="AC31" s="116">
        <f>SUMIF('SG&amp;A'!$B:$B,$A31,'SG&amp;A'!AC:AC)</f>
        <v>0</v>
      </c>
      <c r="AD31" s="116">
        <f>SUMIF('SG&amp;A'!$B:$B,$A31,'SG&amp;A'!AD:AD)</f>
        <v>0</v>
      </c>
      <c r="AE31" s="116">
        <f>SUMIF('SG&amp;A'!$B:$B,$A31,'SG&amp;A'!AE:AE)</f>
        <v>0</v>
      </c>
      <c r="AF31" s="116">
        <f>SUMIF('SG&amp;A'!$B:$B,$A31,'SG&amp;A'!AF:AF)</f>
        <v>0</v>
      </c>
      <c r="AG31" s="116">
        <f>SUMIF('SG&amp;A'!$B:$B,$A31,'SG&amp;A'!AG:AG)</f>
        <v>0</v>
      </c>
      <c r="AH31" s="116">
        <f>SUMIF('SG&amp;A'!$B:$B,$A31,'SG&amp;A'!AH:AH)</f>
        <v>0</v>
      </c>
      <c r="AI31" s="116">
        <f>SUMIF('SG&amp;A'!$B:$B,$A31,'SG&amp;A'!AI:AI)</f>
        <v>0</v>
      </c>
      <c r="AJ31" s="116">
        <f>SUMIF('SG&amp;A'!$B:$B,$A31,'SG&amp;A'!AJ:AJ)</f>
        <v>0</v>
      </c>
      <c r="AK31" s="116">
        <f>SUMIF('SG&amp;A'!$B:$B,$A31,'SG&amp;A'!AK:AK)</f>
        <v>0</v>
      </c>
      <c r="AL31" s="116">
        <f>SUMIF('SG&amp;A'!$B:$B,$A31,'SG&amp;A'!AL:AL)</f>
        <v>0</v>
      </c>
      <c r="AM31" s="116">
        <f>SUMIF('SG&amp;A'!$B:$B,$A31,'SG&amp;A'!AM:AM)</f>
        <v>0</v>
      </c>
      <c r="AN31" s="116">
        <f>SUMIF('SG&amp;A'!$B:$B,$A31,'SG&amp;A'!AN:AN)</f>
        <v>0</v>
      </c>
      <c r="AO31" s="116">
        <f>SUMIF('SG&amp;A'!$B:$B,$A31,'SG&amp;A'!AO:AO)</f>
        <v>0</v>
      </c>
      <c r="AP31" s="116">
        <f>SUMIF('SG&amp;A'!$B:$B,$A31,'SG&amp;A'!AP:AP)</f>
        <v>0</v>
      </c>
      <c r="AQ31" s="116">
        <f>SUMIF('SG&amp;A'!$B:$B,$A31,'SG&amp;A'!AQ:AQ)</f>
        <v>0</v>
      </c>
      <c r="AR31" s="116">
        <f>SUMIF('SG&amp;A'!$B:$B,$A31,'SG&amp;A'!AR:AR)</f>
        <v>0</v>
      </c>
      <c r="AS31" s="116">
        <f>SUMIF('SG&amp;A'!$B:$B,$A31,'SG&amp;A'!AS:AS)</f>
        <v>0</v>
      </c>
      <c r="AT31" s="116">
        <f>SUMIF('SG&amp;A'!$B:$B,$A31,'SG&amp;A'!AT:AT)</f>
        <v>0</v>
      </c>
      <c r="AU31" s="116">
        <f>SUMIF('SG&amp;A'!$B:$B,$A31,'SG&amp;A'!AU:AU)</f>
        <v>0</v>
      </c>
      <c r="AV31" s="116">
        <f>SUMIF('SG&amp;A'!$B:$B,$A31,'SG&amp;A'!AV:AV)</f>
        <v>0</v>
      </c>
      <c r="AW31" s="116">
        <f>SUMIF('SG&amp;A'!$B:$B,$A31,'SG&amp;A'!AW:AW)</f>
        <v>0</v>
      </c>
      <c r="AX31" s="116">
        <f>SUMIF('SG&amp;A'!$B:$B,$A31,'SG&amp;A'!AX:AX)</f>
        <v>0</v>
      </c>
      <c r="AY31" s="116">
        <f>SUMIF('SG&amp;A'!$B:$B,$A31,'SG&amp;A'!AY:AY)</f>
        <v>0</v>
      </c>
      <c r="AZ31" s="116">
        <f>SUMIF('SG&amp;A'!$B:$B,$A31,'SG&amp;A'!AZ:AZ)</f>
        <v>0</v>
      </c>
      <c r="BA31" s="116">
        <f>SUMIF('SG&amp;A'!$B:$B,$A31,'SG&amp;A'!BA:BA)</f>
        <v>0</v>
      </c>
      <c r="BB31" s="116">
        <f>SUMIF('SG&amp;A'!$B:$B,$A31,'SG&amp;A'!BB:BB)</f>
        <v>0</v>
      </c>
      <c r="BC31" s="116">
        <f>SUMIF('SG&amp;A'!$B:$B,$A31,'SG&amp;A'!BC:BC)</f>
        <v>0</v>
      </c>
      <c r="BD31" s="116">
        <f>SUMIF('SG&amp;A'!$B:$B,$A31,'SG&amp;A'!BD:BD)</f>
        <v>0</v>
      </c>
      <c r="BE31" s="116">
        <f>SUMIF('SG&amp;A'!$B:$B,$A31,'SG&amp;A'!BE:BE)</f>
        <v>0</v>
      </c>
      <c r="BF31" s="116">
        <f>SUMIF('SG&amp;A'!$B:$B,$A31,'SG&amp;A'!BF:BF)</f>
        <v>0</v>
      </c>
      <c r="BG31" s="116">
        <f>SUMIF('SG&amp;A'!$B:$B,$A31,'SG&amp;A'!BG:BG)</f>
        <v>0</v>
      </c>
      <c r="BH31" s="116">
        <f>SUMIF('SG&amp;A'!$B:$B,$A31,'SG&amp;A'!BH:BH)</f>
        <v>0</v>
      </c>
      <c r="BI31" s="116">
        <f>SUMIF('SG&amp;A'!$B:$B,$A31,'SG&amp;A'!BI:BI)</f>
        <v>0</v>
      </c>
      <c r="BJ31" s="116">
        <f>SUMIF('SG&amp;A'!$B:$B,$A31,'SG&amp;A'!BJ:BJ)</f>
        <v>0</v>
      </c>
      <c r="BK31" s="116">
        <f>SUMIF('SG&amp;A'!$B:$B,$A31,'SG&amp;A'!BK:BK)</f>
        <v>0</v>
      </c>
      <c r="BL31" s="116">
        <f>SUMIF('SG&amp;A'!$B:$B,$A31,'SG&amp;A'!BL:BL)</f>
        <v>0</v>
      </c>
      <c r="BM31" s="116">
        <f>SUMIF('SG&amp;A'!$B:$B,$A31,'SG&amp;A'!BM:BM)</f>
        <v>0</v>
      </c>
      <c r="BN31" s="116">
        <f>SUMIF('SG&amp;A'!$B:$B,$A31,'SG&amp;A'!BN:BN)</f>
        <v>0</v>
      </c>
      <c r="BO31" s="116">
        <f>SUMIF('SG&amp;A'!$B:$B,$A31,'SG&amp;A'!BO:BO)</f>
        <v>0</v>
      </c>
      <c r="BP31" s="116">
        <f>SUMIF('SG&amp;A'!$B:$B,$A31,'SG&amp;A'!BP:BP)</f>
        <v>0</v>
      </c>
      <c r="BQ31" s="116">
        <f>SUMIF('SG&amp;A'!$B:$B,$A31,'SG&amp;A'!BQ:BQ)</f>
        <v>0</v>
      </c>
      <c r="BR31" s="116">
        <f>SUMIF('SG&amp;A'!$B:$B,$A31,'SG&amp;A'!BR:BR)</f>
        <v>0</v>
      </c>
      <c r="BS31" s="116">
        <f>SUMIF('SG&amp;A'!$B:$B,$A31,'SG&amp;A'!BS:BS)</f>
        <v>0</v>
      </c>
      <c r="BT31" s="116">
        <f>SUMIF('SG&amp;A'!$B:$B,$A31,'SG&amp;A'!BT:BT)</f>
        <v>0</v>
      </c>
      <c r="BU31" s="116">
        <f>SUMIF('SG&amp;A'!$B:$B,$A31,'SG&amp;A'!BU:BU)</f>
        <v>0</v>
      </c>
      <c r="BV31" s="116">
        <f>SUMIF('SG&amp;A'!$B:$B,$A31,'SG&amp;A'!BV:BV)</f>
        <v>0</v>
      </c>
      <c r="BW31" s="116">
        <f>SUMIF('SG&amp;A'!$B:$B,$A31,'SG&amp;A'!BW:BW)</f>
        <v>0</v>
      </c>
      <c r="BX31" s="116">
        <f>SUMIF('SG&amp;A'!$B:$B,$A31,'SG&amp;A'!BX:BX)</f>
        <v>0</v>
      </c>
      <c r="BY31" s="116">
        <f>SUMIF('SG&amp;A'!$B:$B,$A31,'SG&amp;A'!BY:BY)</f>
        <v>0</v>
      </c>
      <c r="BZ31" s="116">
        <f>SUMIF('SG&amp;A'!$B:$B,$A31,'SG&amp;A'!BZ:BZ)</f>
        <v>0</v>
      </c>
      <c r="CA31" s="116">
        <f>SUMIF('SG&amp;A'!$B:$B,$A31,'SG&amp;A'!CA:CA)</f>
        <v>0</v>
      </c>
      <c r="CB31" s="116">
        <f>SUMIF('SG&amp;A'!$B:$B,$A31,'SG&amp;A'!CB:CB)</f>
        <v>0</v>
      </c>
      <c r="CC31" s="116">
        <f>SUMIF('SG&amp;A'!$B:$B,$A31,'SG&amp;A'!CC:CC)</f>
        <v>0</v>
      </c>
      <c r="CD31" s="116">
        <f>SUMIF('SG&amp;A'!$B:$B,$A31,'SG&amp;A'!CD:CD)</f>
        <v>0</v>
      </c>
      <c r="CE31" s="116">
        <f>SUMIF('SG&amp;A'!$B:$B,$A31,'SG&amp;A'!CE:CE)</f>
        <v>0</v>
      </c>
      <c r="CF31" s="116">
        <f>SUMIF('SG&amp;A'!$B:$B,$A31,'SG&amp;A'!CF:CF)</f>
        <v>0</v>
      </c>
      <c r="CG31" s="116">
        <f>SUMIF('SG&amp;A'!$B:$B,$A31,'SG&amp;A'!CG:CG)</f>
        <v>0</v>
      </c>
      <c r="CH31" s="116">
        <f>SUMIF('SG&amp;A'!$B:$B,$A31,'SG&amp;A'!CH:CH)</f>
        <v>0</v>
      </c>
      <c r="CI31" s="116">
        <f>SUMIF('SG&amp;A'!$B:$B,$A31,'SG&amp;A'!CI:CI)</f>
        <v>0</v>
      </c>
    </row>
    <row r="32" spans="1:87" ht="16.5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</row>
    <row r="33" spans="1:87" ht="16.5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</row>
    <row r="34" spans="1:87" ht="16.5">
      <c r="A34" s="117" t="s">
        <v>39</v>
      </c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</row>
    <row r="35" spans="1:87" ht="16.5">
      <c r="A35" s="116" t="str">
        <f t="shared" ref="A35:A41" si="0">A25</f>
        <v>Growth</v>
      </c>
      <c r="B35" s="116"/>
      <c r="C35" s="116"/>
      <c r="D35" s="116">
        <f>SUMIF(COGS!$B:$B,$A35,COGS!D:D)</f>
        <v>0</v>
      </c>
      <c r="E35" s="116">
        <f>SUMIF(COGS!$B:$B,$A35,COGS!E:E)</f>
        <v>0</v>
      </c>
      <c r="F35" s="116">
        <f>SUMIF(COGS!$B:$B,$A35,COGS!F:F)</f>
        <v>0</v>
      </c>
      <c r="G35" s="116">
        <f>SUMIF(COGS!$B:$B,$A35,COGS!G:G)</f>
        <v>0</v>
      </c>
      <c r="H35" s="116">
        <f>SUMIF(COGS!$B:$B,$A35,COGS!H:H)</f>
        <v>0</v>
      </c>
      <c r="I35" s="116">
        <f>SUMIF(COGS!$B:$B,$A35,COGS!I:I)</f>
        <v>0</v>
      </c>
      <c r="J35" s="116">
        <f>SUMIF(COGS!$B:$B,$A35,COGS!J:J)</f>
        <v>0</v>
      </c>
      <c r="K35" s="116">
        <f>SUMIF(COGS!$B:$B,$A35,COGS!K:K)</f>
        <v>0</v>
      </c>
      <c r="L35" s="116">
        <f>SUMIF(COGS!$B:$B,$A35,COGS!L:L)</f>
        <v>0</v>
      </c>
      <c r="M35" s="116">
        <f>SUMIF(COGS!$B:$B,$A35,COGS!M:M)</f>
        <v>0</v>
      </c>
      <c r="N35" s="116">
        <f>SUMIF(COGS!$B:$B,$A35,COGS!N:N)</f>
        <v>0</v>
      </c>
      <c r="O35" s="116">
        <f>SUMIF(COGS!$B:$B,$A35,COGS!O:O)</f>
        <v>0</v>
      </c>
      <c r="P35" s="116">
        <f>SUMIF(COGS!$B:$B,$A35,COGS!P:P)</f>
        <v>0</v>
      </c>
      <c r="Q35" s="116">
        <f>SUMIF(COGS!$B:$B,$A35,COGS!Q:Q)</f>
        <v>0</v>
      </c>
      <c r="R35" s="116">
        <f>SUMIF(COGS!$B:$B,$A35,COGS!R:R)</f>
        <v>0</v>
      </c>
      <c r="S35" s="116">
        <f>SUMIF(COGS!$B:$B,$A35,COGS!S:S)</f>
        <v>0</v>
      </c>
      <c r="T35" s="116">
        <f>SUMIF(COGS!$B:$B,$A35,COGS!T:T)</f>
        <v>0</v>
      </c>
      <c r="U35" s="116">
        <f>SUMIF(COGS!$B:$B,$A35,COGS!U:U)</f>
        <v>0</v>
      </c>
      <c r="V35" s="116">
        <f>SUMIF(COGS!$B:$B,$A35,COGS!V:V)</f>
        <v>0</v>
      </c>
      <c r="W35" s="116">
        <f>SUMIF(COGS!$B:$B,$A35,COGS!W:W)</f>
        <v>0</v>
      </c>
      <c r="X35" s="116">
        <f>SUMIF(COGS!$B:$B,$A35,COGS!X:X)</f>
        <v>0</v>
      </c>
      <c r="Y35" s="116">
        <f>SUMIF(COGS!$B:$B,$A35,COGS!Y:Y)</f>
        <v>0</v>
      </c>
      <c r="Z35" s="116">
        <f>SUMIF(COGS!$B:$B,$A35,COGS!Z:Z)</f>
        <v>0</v>
      </c>
      <c r="AA35" s="116">
        <f>SUMIF(COGS!$B:$B,$A35,COGS!AA:AA)</f>
        <v>0</v>
      </c>
      <c r="AB35" s="116">
        <f>SUMIF(COGS!$B:$B,$A35,COGS!AB:AB)</f>
        <v>0</v>
      </c>
      <c r="AC35" s="116">
        <f>SUMIF(COGS!$B:$B,$A35,COGS!AC:AC)</f>
        <v>0</v>
      </c>
      <c r="AD35" s="116">
        <f>SUMIF(COGS!$B:$B,$A35,COGS!AD:AD)</f>
        <v>0</v>
      </c>
      <c r="AE35" s="116">
        <f>SUMIF(COGS!$B:$B,$A35,COGS!AE:AE)</f>
        <v>0</v>
      </c>
      <c r="AF35" s="116">
        <f>SUMIF(COGS!$B:$B,$A35,COGS!AF:AF)</f>
        <v>0</v>
      </c>
      <c r="AG35" s="116">
        <f>SUMIF(COGS!$B:$B,$A35,COGS!AG:AG)</f>
        <v>0</v>
      </c>
      <c r="AH35" s="116">
        <f>SUMIF(COGS!$B:$B,$A35,COGS!AH:AH)</f>
        <v>0</v>
      </c>
      <c r="AI35" s="116">
        <f>SUMIF(COGS!$B:$B,$A35,COGS!AI:AI)</f>
        <v>0</v>
      </c>
      <c r="AJ35" s="116">
        <f>SUMIF(COGS!$B:$B,$A35,COGS!AJ:AJ)</f>
        <v>0</v>
      </c>
      <c r="AK35" s="116">
        <f>SUMIF(COGS!$B:$B,$A35,COGS!AK:AK)</f>
        <v>0</v>
      </c>
      <c r="AL35" s="116">
        <f>SUMIF(COGS!$B:$B,$A35,COGS!AL:AL)</f>
        <v>0</v>
      </c>
      <c r="AM35" s="116">
        <f>SUMIF(COGS!$B:$B,$A35,COGS!AM:AM)</f>
        <v>0</v>
      </c>
      <c r="AN35" s="116">
        <f>SUMIF(COGS!$B:$B,$A35,COGS!AN:AN)</f>
        <v>0</v>
      </c>
      <c r="AO35" s="116">
        <f>SUMIF(COGS!$B:$B,$A35,COGS!AO:AO)</f>
        <v>0</v>
      </c>
      <c r="AP35" s="116">
        <f>SUMIF(COGS!$B:$B,$A35,COGS!AP:AP)</f>
        <v>0</v>
      </c>
      <c r="AQ35" s="116">
        <f>SUMIF(COGS!$B:$B,$A35,COGS!AQ:AQ)</f>
        <v>0</v>
      </c>
      <c r="AR35" s="116">
        <f>SUMIF(COGS!$B:$B,$A35,COGS!AR:AR)</f>
        <v>0</v>
      </c>
      <c r="AS35" s="116">
        <f>SUMIF(COGS!$B:$B,$A35,COGS!AS:AS)</f>
        <v>0</v>
      </c>
      <c r="AT35" s="116">
        <f>SUMIF(COGS!$B:$B,$A35,COGS!AT:AT)</f>
        <v>0</v>
      </c>
      <c r="AU35" s="116">
        <f>SUMIF(COGS!$B:$B,$A35,COGS!AU:AU)</f>
        <v>0</v>
      </c>
      <c r="AV35" s="116">
        <f>SUMIF(COGS!$B:$B,$A35,COGS!AV:AV)</f>
        <v>0</v>
      </c>
      <c r="AW35" s="116">
        <f>SUMIF(COGS!$B:$B,$A35,COGS!AW:AW)</f>
        <v>0</v>
      </c>
      <c r="AX35" s="116">
        <f>SUMIF(COGS!$B:$B,$A35,COGS!AX:AX)</f>
        <v>0</v>
      </c>
      <c r="AY35" s="116">
        <f>SUMIF(COGS!$B:$B,$A35,COGS!AY:AY)</f>
        <v>0</v>
      </c>
      <c r="AZ35" s="116">
        <f>SUMIF(COGS!$B:$B,$A35,COGS!AZ:AZ)</f>
        <v>0</v>
      </c>
      <c r="BA35" s="116">
        <f>SUMIF(COGS!$B:$B,$A35,COGS!BA:BA)</f>
        <v>0</v>
      </c>
      <c r="BB35" s="116">
        <f>SUMIF(COGS!$B:$B,$A35,COGS!BB:BB)</f>
        <v>0</v>
      </c>
      <c r="BC35" s="116">
        <f>SUMIF(COGS!$B:$B,$A35,COGS!BC:BC)</f>
        <v>0</v>
      </c>
      <c r="BD35" s="116">
        <f>SUMIF(COGS!$B:$B,$A35,COGS!BD:BD)</f>
        <v>0</v>
      </c>
      <c r="BE35" s="116">
        <f>SUMIF(COGS!$B:$B,$A35,COGS!BE:BE)</f>
        <v>0</v>
      </c>
      <c r="BF35" s="116">
        <f>SUMIF(COGS!$B:$B,$A35,COGS!BF:BF)</f>
        <v>0</v>
      </c>
      <c r="BG35" s="116">
        <f>SUMIF(COGS!$B:$B,$A35,COGS!BG:BG)</f>
        <v>0</v>
      </c>
      <c r="BH35" s="116">
        <f>SUMIF(COGS!$B:$B,$A35,COGS!BH:BH)</f>
        <v>0</v>
      </c>
      <c r="BI35" s="116">
        <f>SUMIF(COGS!$B:$B,$A35,COGS!BI:BI)</f>
        <v>0</v>
      </c>
      <c r="BJ35" s="116">
        <f>SUMIF(COGS!$B:$B,$A35,COGS!BJ:BJ)</f>
        <v>0</v>
      </c>
      <c r="BK35" s="116">
        <f>SUMIF(COGS!$B:$B,$A35,COGS!BK:BK)</f>
        <v>0</v>
      </c>
      <c r="BL35" s="116">
        <f>SUMIF(COGS!$B:$B,$A35,COGS!BL:BL)</f>
        <v>0</v>
      </c>
      <c r="BM35" s="116">
        <f>SUMIF(COGS!$B:$B,$A35,COGS!BM:BM)</f>
        <v>0</v>
      </c>
      <c r="BN35" s="116">
        <f>SUMIF(COGS!$B:$B,$A35,COGS!BN:BN)</f>
        <v>0</v>
      </c>
      <c r="BO35" s="116">
        <f>SUMIF(COGS!$B:$B,$A35,COGS!BO:BO)</f>
        <v>0</v>
      </c>
      <c r="BP35" s="116">
        <f>SUMIF(COGS!$B:$B,$A35,COGS!BP:BP)</f>
        <v>0</v>
      </c>
      <c r="BQ35" s="116">
        <f>SUMIF(COGS!$B:$B,$A35,COGS!BQ:BQ)</f>
        <v>0</v>
      </c>
      <c r="BR35" s="116">
        <f>SUMIF(COGS!$B:$B,$A35,COGS!BR:BR)</f>
        <v>0</v>
      </c>
      <c r="BS35" s="116">
        <f>SUMIF(COGS!$B:$B,$A35,COGS!BS:BS)</f>
        <v>0</v>
      </c>
      <c r="BT35" s="116">
        <f>SUMIF(COGS!$B:$B,$A35,COGS!BT:BT)</f>
        <v>0</v>
      </c>
      <c r="BU35" s="116">
        <f>SUMIF(COGS!$B:$B,$A35,COGS!BU:BU)</f>
        <v>0</v>
      </c>
      <c r="BV35" s="116">
        <f>SUMIF(COGS!$B:$B,$A35,COGS!BV:BV)</f>
        <v>0</v>
      </c>
      <c r="BW35" s="116">
        <f>SUMIF(COGS!$B:$B,$A35,COGS!BW:BW)</f>
        <v>0</v>
      </c>
      <c r="BX35" s="116">
        <f>SUMIF(COGS!$B:$B,$A35,COGS!BX:BX)</f>
        <v>0</v>
      </c>
      <c r="BY35" s="116">
        <f>SUMIF(COGS!$B:$B,$A35,COGS!BY:BY)</f>
        <v>0</v>
      </c>
      <c r="BZ35" s="116">
        <f>SUMIF(COGS!$B:$B,$A35,COGS!BZ:BZ)</f>
        <v>0</v>
      </c>
      <c r="CA35" s="116">
        <f>SUMIF(COGS!$B:$B,$A35,COGS!CA:CA)</f>
        <v>0</v>
      </c>
      <c r="CB35" s="116">
        <f>SUMIF(COGS!$B:$B,$A35,COGS!CB:CB)</f>
        <v>0</v>
      </c>
      <c r="CC35" s="116">
        <f>SUMIF(COGS!$B:$B,$A35,COGS!CC:CC)</f>
        <v>0</v>
      </c>
      <c r="CD35" s="116">
        <f>SUMIF(COGS!$B:$B,$A35,COGS!CD:CD)</f>
        <v>0</v>
      </c>
      <c r="CE35" s="116">
        <f>SUMIF(COGS!$B:$B,$A35,COGS!CE:CE)</f>
        <v>0</v>
      </c>
      <c r="CF35" s="116">
        <f>SUMIF(COGS!$B:$B,$A35,COGS!CF:CF)</f>
        <v>0</v>
      </c>
      <c r="CG35" s="116">
        <f>SUMIF(COGS!$B:$B,$A35,COGS!CG:CG)</f>
        <v>0</v>
      </c>
      <c r="CH35" s="116">
        <f>SUMIF(COGS!$B:$B,$A35,COGS!CH:CH)</f>
        <v>0</v>
      </c>
      <c r="CI35" s="116">
        <f>SUMIF(COGS!$B:$B,$A35,COGS!CI:CI)</f>
        <v>0</v>
      </c>
    </row>
    <row r="36" spans="1:87" ht="16.5">
      <c r="A36" s="116" t="str">
        <f t="shared" si="0"/>
        <v>Ops</v>
      </c>
      <c r="B36" s="116"/>
      <c r="C36" s="116"/>
      <c r="D36" s="116">
        <f>SUMIF(COGS!$B:$B,$A36,COGS!D:D)</f>
        <v>0</v>
      </c>
      <c r="E36" s="116">
        <f>SUMIF(COGS!$B:$B,$A36,COGS!E:E)</f>
        <v>0</v>
      </c>
      <c r="F36" s="116">
        <f>SUMIF(COGS!$B:$B,$A36,COGS!F:F)</f>
        <v>0</v>
      </c>
      <c r="G36" s="116">
        <f>SUMIF(COGS!$B:$B,$A36,COGS!G:G)</f>
        <v>0</v>
      </c>
      <c r="H36" s="116">
        <f>SUMIF(COGS!$B:$B,$A36,COGS!H:H)</f>
        <v>0</v>
      </c>
      <c r="I36" s="116">
        <f>SUMIF(COGS!$B:$B,$A36,COGS!I:I)</f>
        <v>0</v>
      </c>
      <c r="J36" s="116">
        <f>SUMIF(COGS!$B:$B,$A36,COGS!J:J)</f>
        <v>0</v>
      </c>
      <c r="K36" s="116">
        <f>SUMIF(COGS!$B:$B,$A36,COGS!K:K)</f>
        <v>0</v>
      </c>
      <c r="L36" s="116">
        <f>SUMIF(COGS!$B:$B,$A36,COGS!L:L)</f>
        <v>0</v>
      </c>
      <c r="M36" s="116">
        <f>SUMIF(COGS!$B:$B,$A36,COGS!M:M)</f>
        <v>0</v>
      </c>
      <c r="N36" s="116">
        <f>SUMIF(COGS!$B:$B,$A36,COGS!N:N)</f>
        <v>0</v>
      </c>
      <c r="O36" s="116">
        <f>SUMIF(COGS!$B:$B,$A36,COGS!O:O)</f>
        <v>0</v>
      </c>
      <c r="P36" s="116">
        <f>SUMIF(COGS!$B:$B,$A36,COGS!P:P)</f>
        <v>0</v>
      </c>
      <c r="Q36" s="116">
        <f>SUMIF(COGS!$B:$B,$A36,COGS!Q:Q)</f>
        <v>0</v>
      </c>
      <c r="R36" s="116">
        <f>SUMIF(COGS!$B:$B,$A36,COGS!R:R)</f>
        <v>0</v>
      </c>
      <c r="S36" s="116">
        <f>SUMIF(COGS!$B:$B,$A36,COGS!S:S)</f>
        <v>0</v>
      </c>
      <c r="T36" s="116">
        <f>SUMIF(COGS!$B:$B,$A36,COGS!T:T)</f>
        <v>0</v>
      </c>
      <c r="U36" s="116">
        <f>SUMIF(COGS!$B:$B,$A36,COGS!U:U)</f>
        <v>0</v>
      </c>
      <c r="V36" s="116">
        <f>SUMIF(COGS!$B:$B,$A36,COGS!V:V)</f>
        <v>0</v>
      </c>
      <c r="W36" s="116">
        <f>SUMIF(COGS!$B:$B,$A36,COGS!W:W)</f>
        <v>0</v>
      </c>
      <c r="X36" s="116">
        <f>SUMIF(COGS!$B:$B,$A36,COGS!X:X)</f>
        <v>0</v>
      </c>
      <c r="Y36" s="116">
        <f>SUMIF(COGS!$B:$B,$A36,COGS!Y:Y)</f>
        <v>0</v>
      </c>
      <c r="Z36" s="116">
        <f>SUMIF(COGS!$B:$B,$A36,COGS!Z:Z)</f>
        <v>0</v>
      </c>
      <c r="AA36" s="116">
        <f>SUMIF(COGS!$B:$B,$A36,COGS!AA:AA)</f>
        <v>0</v>
      </c>
      <c r="AB36" s="116">
        <f>SUMIF(COGS!$B:$B,$A36,COGS!AB:AB)</f>
        <v>0</v>
      </c>
      <c r="AC36" s="116">
        <f>SUMIF(COGS!$B:$B,$A36,COGS!AC:AC)</f>
        <v>0</v>
      </c>
      <c r="AD36" s="116">
        <f>SUMIF(COGS!$B:$B,$A36,COGS!AD:AD)</f>
        <v>0</v>
      </c>
      <c r="AE36" s="116">
        <f>SUMIF(COGS!$B:$B,$A36,COGS!AE:AE)</f>
        <v>0</v>
      </c>
      <c r="AF36" s="116">
        <f>SUMIF(COGS!$B:$B,$A36,COGS!AF:AF)</f>
        <v>0</v>
      </c>
      <c r="AG36" s="116">
        <f>SUMIF(COGS!$B:$B,$A36,COGS!AG:AG)</f>
        <v>0</v>
      </c>
      <c r="AH36" s="116">
        <f>SUMIF(COGS!$B:$B,$A36,COGS!AH:AH)</f>
        <v>0</v>
      </c>
      <c r="AI36" s="116">
        <f>SUMIF(COGS!$B:$B,$A36,COGS!AI:AI)</f>
        <v>0</v>
      </c>
      <c r="AJ36" s="116">
        <f>SUMIF(COGS!$B:$B,$A36,COGS!AJ:AJ)</f>
        <v>0</v>
      </c>
      <c r="AK36" s="116">
        <f>SUMIF(COGS!$B:$B,$A36,COGS!AK:AK)</f>
        <v>0</v>
      </c>
      <c r="AL36" s="116">
        <f>SUMIF(COGS!$B:$B,$A36,COGS!AL:AL)</f>
        <v>0</v>
      </c>
      <c r="AM36" s="116">
        <f>SUMIF(COGS!$B:$B,$A36,COGS!AM:AM)</f>
        <v>0</v>
      </c>
      <c r="AN36" s="116">
        <f>SUMIF(COGS!$B:$B,$A36,COGS!AN:AN)</f>
        <v>0</v>
      </c>
      <c r="AO36" s="116">
        <f>SUMIF(COGS!$B:$B,$A36,COGS!AO:AO)</f>
        <v>0</v>
      </c>
      <c r="AP36" s="116">
        <f>SUMIF(COGS!$B:$B,$A36,COGS!AP:AP)</f>
        <v>0</v>
      </c>
      <c r="AQ36" s="116">
        <f>SUMIF(COGS!$B:$B,$A36,COGS!AQ:AQ)</f>
        <v>0</v>
      </c>
      <c r="AR36" s="116">
        <f>SUMIF(COGS!$B:$B,$A36,COGS!AR:AR)</f>
        <v>0</v>
      </c>
      <c r="AS36" s="116">
        <f>SUMIF(COGS!$B:$B,$A36,COGS!AS:AS)</f>
        <v>0</v>
      </c>
      <c r="AT36" s="116">
        <f>SUMIF(COGS!$B:$B,$A36,COGS!AT:AT)</f>
        <v>0</v>
      </c>
      <c r="AU36" s="116">
        <f>SUMIF(COGS!$B:$B,$A36,COGS!AU:AU)</f>
        <v>0</v>
      </c>
      <c r="AV36" s="116">
        <f>SUMIF(COGS!$B:$B,$A36,COGS!AV:AV)</f>
        <v>0</v>
      </c>
      <c r="AW36" s="116">
        <f>SUMIF(COGS!$B:$B,$A36,COGS!AW:AW)</f>
        <v>0</v>
      </c>
      <c r="AX36" s="116">
        <f>SUMIF(COGS!$B:$B,$A36,COGS!AX:AX)</f>
        <v>0</v>
      </c>
      <c r="AY36" s="116">
        <f>SUMIF(COGS!$B:$B,$A36,COGS!AY:AY)</f>
        <v>0</v>
      </c>
      <c r="AZ36" s="116">
        <f>SUMIF(COGS!$B:$B,$A36,COGS!AZ:AZ)</f>
        <v>0</v>
      </c>
      <c r="BA36" s="116">
        <f>SUMIF(COGS!$B:$B,$A36,COGS!BA:BA)</f>
        <v>0</v>
      </c>
      <c r="BB36" s="116">
        <f>SUMIF(COGS!$B:$B,$A36,COGS!BB:BB)</f>
        <v>0</v>
      </c>
      <c r="BC36" s="116">
        <f>SUMIF(COGS!$B:$B,$A36,COGS!BC:BC)</f>
        <v>0</v>
      </c>
      <c r="BD36" s="116">
        <f>SUMIF(COGS!$B:$B,$A36,COGS!BD:BD)</f>
        <v>0</v>
      </c>
      <c r="BE36" s="116">
        <f>SUMIF(COGS!$B:$B,$A36,COGS!BE:BE)</f>
        <v>0</v>
      </c>
      <c r="BF36" s="116">
        <f>SUMIF(COGS!$B:$B,$A36,COGS!BF:BF)</f>
        <v>0</v>
      </c>
      <c r="BG36" s="116">
        <f>SUMIF(COGS!$B:$B,$A36,COGS!BG:BG)</f>
        <v>0</v>
      </c>
      <c r="BH36" s="116">
        <f>SUMIF(COGS!$B:$B,$A36,COGS!BH:BH)</f>
        <v>0</v>
      </c>
      <c r="BI36" s="116">
        <f>SUMIF(COGS!$B:$B,$A36,COGS!BI:BI)</f>
        <v>0</v>
      </c>
      <c r="BJ36" s="116">
        <f>SUMIF(COGS!$B:$B,$A36,COGS!BJ:BJ)</f>
        <v>0</v>
      </c>
      <c r="BK36" s="116">
        <f>SUMIF(COGS!$B:$B,$A36,COGS!BK:BK)</f>
        <v>0</v>
      </c>
      <c r="BL36" s="116">
        <f>SUMIF(COGS!$B:$B,$A36,COGS!BL:BL)</f>
        <v>0</v>
      </c>
      <c r="BM36" s="116">
        <f>SUMIF(COGS!$B:$B,$A36,COGS!BM:BM)</f>
        <v>0</v>
      </c>
      <c r="BN36" s="116">
        <f>SUMIF(COGS!$B:$B,$A36,COGS!BN:BN)</f>
        <v>0</v>
      </c>
      <c r="BO36" s="116">
        <f>SUMIF(COGS!$B:$B,$A36,COGS!BO:BO)</f>
        <v>0</v>
      </c>
      <c r="BP36" s="116">
        <f>SUMIF(COGS!$B:$B,$A36,COGS!BP:BP)</f>
        <v>0</v>
      </c>
      <c r="BQ36" s="116">
        <f>SUMIF(COGS!$B:$B,$A36,COGS!BQ:BQ)</f>
        <v>0</v>
      </c>
      <c r="BR36" s="116">
        <f>SUMIF(COGS!$B:$B,$A36,COGS!BR:BR)</f>
        <v>0</v>
      </c>
      <c r="BS36" s="116">
        <f>SUMIF(COGS!$B:$B,$A36,COGS!BS:BS)</f>
        <v>0</v>
      </c>
      <c r="BT36" s="116">
        <f>SUMIF(COGS!$B:$B,$A36,COGS!BT:BT)</f>
        <v>0</v>
      </c>
      <c r="BU36" s="116">
        <f>SUMIF(COGS!$B:$B,$A36,COGS!BU:BU)</f>
        <v>0</v>
      </c>
      <c r="BV36" s="116">
        <f>SUMIF(COGS!$B:$B,$A36,COGS!BV:BV)</f>
        <v>0</v>
      </c>
      <c r="BW36" s="116">
        <f>SUMIF(COGS!$B:$B,$A36,COGS!BW:BW)</f>
        <v>0</v>
      </c>
      <c r="BX36" s="116">
        <f>SUMIF(COGS!$B:$B,$A36,COGS!BX:BX)</f>
        <v>0</v>
      </c>
      <c r="BY36" s="116">
        <f>SUMIF(COGS!$B:$B,$A36,COGS!BY:BY)</f>
        <v>0</v>
      </c>
      <c r="BZ36" s="116">
        <f>SUMIF(COGS!$B:$B,$A36,COGS!BZ:BZ)</f>
        <v>0</v>
      </c>
      <c r="CA36" s="116">
        <f>SUMIF(COGS!$B:$B,$A36,COGS!CA:CA)</f>
        <v>0</v>
      </c>
      <c r="CB36" s="116">
        <f>SUMIF(COGS!$B:$B,$A36,COGS!CB:CB)</f>
        <v>0</v>
      </c>
      <c r="CC36" s="116">
        <f>SUMIF(COGS!$B:$B,$A36,COGS!CC:CC)</f>
        <v>0</v>
      </c>
      <c r="CD36" s="116">
        <f>SUMIF(COGS!$B:$B,$A36,COGS!CD:CD)</f>
        <v>0</v>
      </c>
      <c r="CE36" s="116">
        <f>SUMIF(COGS!$B:$B,$A36,COGS!CE:CE)</f>
        <v>0</v>
      </c>
      <c r="CF36" s="116">
        <f>SUMIF(COGS!$B:$B,$A36,COGS!CF:CF)</f>
        <v>0</v>
      </c>
      <c r="CG36" s="116">
        <f>SUMIF(COGS!$B:$B,$A36,COGS!CG:CG)</f>
        <v>0</v>
      </c>
      <c r="CH36" s="116">
        <f>SUMIF(COGS!$B:$B,$A36,COGS!CH:CH)</f>
        <v>0</v>
      </c>
      <c r="CI36" s="116">
        <f>SUMIF(COGS!$B:$B,$A36,COGS!CI:CI)</f>
        <v>0</v>
      </c>
    </row>
    <row r="37" spans="1:87" ht="16.5">
      <c r="A37" s="116" t="str">
        <f t="shared" si="0"/>
        <v>R&amp;D</v>
      </c>
      <c r="B37" s="116"/>
      <c r="C37" s="116"/>
      <c r="D37" s="116">
        <f>SUMIF(COGS!$B:$B,$A37,COGS!D:D)</f>
        <v>0</v>
      </c>
      <c r="E37" s="116">
        <f>SUMIF(COGS!$B:$B,$A37,COGS!E:E)</f>
        <v>0</v>
      </c>
      <c r="F37" s="116">
        <f>SUMIF(COGS!$B:$B,$A37,COGS!F:F)</f>
        <v>0</v>
      </c>
      <c r="G37" s="116">
        <f>SUMIF(COGS!$B:$B,$A37,COGS!G:G)</f>
        <v>0</v>
      </c>
      <c r="H37" s="116">
        <f>SUMIF(COGS!$B:$B,$A37,COGS!H:H)</f>
        <v>0</v>
      </c>
      <c r="I37" s="116">
        <f>SUMIF(COGS!$B:$B,$A37,COGS!I:I)</f>
        <v>0</v>
      </c>
      <c r="J37" s="116">
        <f>SUMIF(COGS!$B:$B,$A37,COGS!J:J)</f>
        <v>0</v>
      </c>
      <c r="K37" s="116">
        <f>SUMIF(COGS!$B:$B,$A37,COGS!K:K)</f>
        <v>0</v>
      </c>
      <c r="L37" s="116">
        <f>SUMIF(COGS!$B:$B,$A37,COGS!L:L)</f>
        <v>0</v>
      </c>
      <c r="M37" s="116">
        <f>SUMIF(COGS!$B:$B,$A37,COGS!M:M)</f>
        <v>0</v>
      </c>
      <c r="N37" s="116">
        <f>SUMIF(COGS!$B:$B,$A37,COGS!N:N)</f>
        <v>0</v>
      </c>
      <c r="O37" s="116">
        <f>SUMIF(COGS!$B:$B,$A37,COGS!O:O)</f>
        <v>0</v>
      </c>
      <c r="P37" s="116">
        <f>SUMIF(COGS!$B:$B,$A37,COGS!P:P)</f>
        <v>0</v>
      </c>
      <c r="Q37" s="116">
        <f>SUMIF(COGS!$B:$B,$A37,COGS!Q:Q)</f>
        <v>0</v>
      </c>
      <c r="R37" s="116">
        <f>SUMIF(COGS!$B:$B,$A37,COGS!R:R)</f>
        <v>0</v>
      </c>
      <c r="S37" s="116">
        <f>SUMIF(COGS!$B:$B,$A37,COGS!S:S)</f>
        <v>0</v>
      </c>
      <c r="T37" s="116">
        <f>SUMIF(COGS!$B:$B,$A37,COGS!T:T)</f>
        <v>0</v>
      </c>
      <c r="U37" s="116">
        <f>SUMIF(COGS!$B:$B,$A37,COGS!U:U)</f>
        <v>0</v>
      </c>
      <c r="V37" s="116">
        <f>SUMIF(COGS!$B:$B,$A37,COGS!V:V)</f>
        <v>0</v>
      </c>
      <c r="W37" s="116">
        <f>SUMIF(COGS!$B:$B,$A37,COGS!W:W)</f>
        <v>0</v>
      </c>
      <c r="X37" s="116">
        <f>SUMIF(COGS!$B:$B,$A37,COGS!X:X)</f>
        <v>0</v>
      </c>
      <c r="Y37" s="116">
        <f>SUMIF(COGS!$B:$B,$A37,COGS!Y:Y)</f>
        <v>0</v>
      </c>
      <c r="Z37" s="116">
        <f>SUMIF(COGS!$B:$B,$A37,COGS!Z:Z)</f>
        <v>0</v>
      </c>
      <c r="AA37" s="116">
        <f>SUMIF(COGS!$B:$B,$A37,COGS!AA:AA)</f>
        <v>0</v>
      </c>
      <c r="AB37" s="116">
        <f>SUMIF(COGS!$B:$B,$A37,COGS!AB:AB)</f>
        <v>0</v>
      </c>
      <c r="AC37" s="116">
        <f>SUMIF(COGS!$B:$B,$A37,COGS!AC:AC)</f>
        <v>0</v>
      </c>
      <c r="AD37" s="116">
        <f>SUMIF(COGS!$B:$B,$A37,COGS!AD:AD)</f>
        <v>0</v>
      </c>
      <c r="AE37" s="116">
        <f>SUMIF(COGS!$B:$B,$A37,COGS!AE:AE)</f>
        <v>0</v>
      </c>
      <c r="AF37" s="116">
        <f>SUMIF(COGS!$B:$B,$A37,COGS!AF:AF)</f>
        <v>0</v>
      </c>
      <c r="AG37" s="116">
        <f>SUMIF(COGS!$B:$B,$A37,COGS!AG:AG)</f>
        <v>0</v>
      </c>
      <c r="AH37" s="116">
        <f>SUMIF(COGS!$B:$B,$A37,COGS!AH:AH)</f>
        <v>0</v>
      </c>
      <c r="AI37" s="116">
        <f>SUMIF(COGS!$B:$B,$A37,COGS!AI:AI)</f>
        <v>0</v>
      </c>
      <c r="AJ37" s="116">
        <f>SUMIF(COGS!$B:$B,$A37,COGS!AJ:AJ)</f>
        <v>0</v>
      </c>
      <c r="AK37" s="116">
        <f>SUMIF(COGS!$B:$B,$A37,COGS!AK:AK)</f>
        <v>0</v>
      </c>
      <c r="AL37" s="116">
        <f>SUMIF(COGS!$B:$B,$A37,COGS!AL:AL)</f>
        <v>0</v>
      </c>
      <c r="AM37" s="116">
        <f>SUMIF(COGS!$B:$B,$A37,COGS!AM:AM)</f>
        <v>0</v>
      </c>
      <c r="AN37" s="116">
        <f>SUMIF(COGS!$B:$B,$A37,COGS!AN:AN)</f>
        <v>0</v>
      </c>
      <c r="AO37" s="116">
        <f>SUMIF(COGS!$B:$B,$A37,COGS!AO:AO)</f>
        <v>0</v>
      </c>
      <c r="AP37" s="116">
        <f>SUMIF(COGS!$B:$B,$A37,COGS!AP:AP)</f>
        <v>0</v>
      </c>
      <c r="AQ37" s="116">
        <f>SUMIF(COGS!$B:$B,$A37,COGS!AQ:AQ)</f>
        <v>0</v>
      </c>
      <c r="AR37" s="116">
        <f>SUMIF(COGS!$B:$B,$A37,COGS!AR:AR)</f>
        <v>0</v>
      </c>
      <c r="AS37" s="116">
        <f>SUMIF(COGS!$B:$B,$A37,COGS!AS:AS)</f>
        <v>0</v>
      </c>
      <c r="AT37" s="116">
        <f>SUMIF(COGS!$B:$B,$A37,COGS!AT:AT)</f>
        <v>0</v>
      </c>
      <c r="AU37" s="116">
        <f>SUMIF(COGS!$B:$B,$A37,COGS!AU:AU)</f>
        <v>0</v>
      </c>
      <c r="AV37" s="116">
        <f>SUMIF(COGS!$B:$B,$A37,COGS!AV:AV)</f>
        <v>0</v>
      </c>
      <c r="AW37" s="116">
        <f>SUMIF(COGS!$B:$B,$A37,COGS!AW:AW)</f>
        <v>0</v>
      </c>
      <c r="AX37" s="116">
        <f>SUMIF(COGS!$B:$B,$A37,COGS!AX:AX)</f>
        <v>0</v>
      </c>
      <c r="AY37" s="116">
        <f>SUMIF(COGS!$B:$B,$A37,COGS!AY:AY)</f>
        <v>0</v>
      </c>
      <c r="AZ37" s="116">
        <f>SUMIF(COGS!$B:$B,$A37,COGS!AZ:AZ)</f>
        <v>0</v>
      </c>
      <c r="BA37" s="116">
        <f>SUMIF(COGS!$B:$B,$A37,COGS!BA:BA)</f>
        <v>0</v>
      </c>
      <c r="BB37" s="116">
        <f>SUMIF(COGS!$B:$B,$A37,COGS!BB:BB)</f>
        <v>0</v>
      </c>
      <c r="BC37" s="116">
        <f>SUMIF(COGS!$B:$B,$A37,COGS!BC:BC)</f>
        <v>0</v>
      </c>
      <c r="BD37" s="116">
        <f>SUMIF(COGS!$B:$B,$A37,COGS!BD:BD)</f>
        <v>0</v>
      </c>
      <c r="BE37" s="116">
        <f>SUMIF(COGS!$B:$B,$A37,COGS!BE:BE)</f>
        <v>0</v>
      </c>
      <c r="BF37" s="116">
        <f>SUMIF(COGS!$B:$B,$A37,COGS!BF:BF)</f>
        <v>0</v>
      </c>
      <c r="BG37" s="116">
        <f>SUMIF(COGS!$B:$B,$A37,COGS!BG:BG)</f>
        <v>0</v>
      </c>
      <c r="BH37" s="116">
        <f>SUMIF(COGS!$B:$B,$A37,COGS!BH:BH)</f>
        <v>0</v>
      </c>
      <c r="BI37" s="116">
        <f>SUMIF(COGS!$B:$B,$A37,COGS!BI:BI)</f>
        <v>0</v>
      </c>
      <c r="BJ37" s="116">
        <f>SUMIF(COGS!$B:$B,$A37,COGS!BJ:BJ)</f>
        <v>0</v>
      </c>
      <c r="BK37" s="116">
        <f>SUMIF(COGS!$B:$B,$A37,COGS!BK:BK)</f>
        <v>0</v>
      </c>
      <c r="BL37" s="116">
        <f>SUMIF(COGS!$B:$B,$A37,COGS!BL:BL)</f>
        <v>0</v>
      </c>
      <c r="BM37" s="116">
        <f>SUMIF(COGS!$B:$B,$A37,COGS!BM:BM)</f>
        <v>0</v>
      </c>
      <c r="BN37" s="116">
        <f>SUMIF(COGS!$B:$B,$A37,COGS!BN:BN)</f>
        <v>0</v>
      </c>
      <c r="BO37" s="116">
        <f>SUMIF(COGS!$B:$B,$A37,COGS!BO:BO)</f>
        <v>0</v>
      </c>
      <c r="BP37" s="116">
        <f>SUMIF(COGS!$B:$B,$A37,COGS!BP:BP)</f>
        <v>0</v>
      </c>
      <c r="BQ37" s="116">
        <f>SUMIF(COGS!$B:$B,$A37,COGS!BQ:BQ)</f>
        <v>0</v>
      </c>
      <c r="BR37" s="116">
        <f>SUMIF(COGS!$B:$B,$A37,COGS!BR:BR)</f>
        <v>0</v>
      </c>
      <c r="BS37" s="116">
        <f>SUMIF(COGS!$B:$B,$A37,COGS!BS:BS)</f>
        <v>0</v>
      </c>
      <c r="BT37" s="116">
        <f>SUMIF(COGS!$B:$B,$A37,COGS!BT:BT)</f>
        <v>0</v>
      </c>
      <c r="BU37" s="116">
        <f>SUMIF(COGS!$B:$B,$A37,COGS!BU:BU)</f>
        <v>0</v>
      </c>
      <c r="BV37" s="116">
        <f>SUMIF(COGS!$B:$B,$A37,COGS!BV:BV)</f>
        <v>0</v>
      </c>
      <c r="BW37" s="116">
        <f>SUMIF(COGS!$B:$B,$A37,COGS!BW:BW)</f>
        <v>0</v>
      </c>
      <c r="BX37" s="116">
        <f>SUMIF(COGS!$B:$B,$A37,COGS!BX:BX)</f>
        <v>0</v>
      </c>
      <c r="BY37" s="116">
        <f>SUMIF(COGS!$B:$B,$A37,COGS!BY:BY)</f>
        <v>0</v>
      </c>
      <c r="BZ37" s="116">
        <f>SUMIF(COGS!$B:$B,$A37,COGS!BZ:BZ)</f>
        <v>0</v>
      </c>
      <c r="CA37" s="116">
        <f>SUMIF(COGS!$B:$B,$A37,COGS!CA:CA)</f>
        <v>0</v>
      </c>
      <c r="CB37" s="116">
        <f>SUMIF(COGS!$B:$B,$A37,COGS!CB:CB)</f>
        <v>0</v>
      </c>
      <c r="CC37" s="116">
        <f>SUMIF(COGS!$B:$B,$A37,COGS!CC:CC)</f>
        <v>0</v>
      </c>
      <c r="CD37" s="116">
        <f>SUMIF(COGS!$B:$B,$A37,COGS!CD:CD)</f>
        <v>0</v>
      </c>
      <c r="CE37" s="116">
        <f>SUMIF(COGS!$B:$B,$A37,COGS!CE:CE)</f>
        <v>0</v>
      </c>
      <c r="CF37" s="116">
        <f>SUMIF(COGS!$B:$B,$A37,COGS!CF:CF)</f>
        <v>0</v>
      </c>
      <c r="CG37" s="116">
        <f>SUMIF(COGS!$B:$B,$A37,COGS!CG:CG)</f>
        <v>0</v>
      </c>
      <c r="CH37" s="116">
        <f>SUMIF(COGS!$B:$B,$A37,COGS!CH:CH)</f>
        <v>0</v>
      </c>
      <c r="CI37" s="116">
        <f>SUMIF(COGS!$B:$B,$A37,COGS!CI:CI)</f>
        <v>0</v>
      </c>
    </row>
    <row r="38" spans="1:87" ht="16.5">
      <c r="A38" s="116" t="str">
        <f t="shared" si="0"/>
        <v>Legal</v>
      </c>
      <c r="B38" s="116"/>
      <c r="C38" s="116"/>
      <c r="D38" s="116">
        <f>SUMIF(COGS!$B:$B,$A38,COGS!D:D)</f>
        <v>0</v>
      </c>
      <c r="E38" s="116">
        <f>SUMIF(COGS!$B:$B,$A38,COGS!E:E)</f>
        <v>0</v>
      </c>
      <c r="F38" s="116">
        <f>SUMIF(COGS!$B:$B,$A38,COGS!F:F)</f>
        <v>0</v>
      </c>
      <c r="G38" s="116">
        <f>SUMIF(COGS!$B:$B,$A38,COGS!G:G)</f>
        <v>0</v>
      </c>
      <c r="H38" s="116">
        <f>SUMIF(COGS!$B:$B,$A38,COGS!H:H)</f>
        <v>0</v>
      </c>
      <c r="I38" s="116">
        <f>SUMIF(COGS!$B:$B,$A38,COGS!I:I)</f>
        <v>0</v>
      </c>
      <c r="J38" s="116">
        <f>SUMIF(COGS!$B:$B,$A38,COGS!J:J)</f>
        <v>0</v>
      </c>
      <c r="K38" s="116">
        <f>SUMIF(COGS!$B:$B,$A38,COGS!K:K)</f>
        <v>0</v>
      </c>
      <c r="L38" s="116">
        <f>SUMIF(COGS!$B:$B,$A38,COGS!L:L)</f>
        <v>0</v>
      </c>
      <c r="M38" s="116">
        <f>SUMIF(COGS!$B:$B,$A38,COGS!M:M)</f>
        <v>0</v>
      </c>
      <c r="N38" s="116">
        <f>SUMIF(COGS!$B:$B,$A38,COGS!N:N)</f>
        <v>0</v>
      </c>
      <c r="O38" s="116">
        <f>SUMIF(COGS!$B:$B,$A38,COGS!O:O)</f>
        <v>0</v>
      </c>
      <c r="P38" s="116">
        <f>SUMIF(COGS!$B:$B,$A38,COGS!P:P)</f>
        <v>0</v>
      </c>
      <c r="Q38" s="116">
        <f>SUMIF(COGS!$B:$B,$A38,COGS!Q:Q)</f>
        <v>0</v>
      </c>
      <c r="R38" s="116">
        <f>SUMIF(COGS!$B:$B,$A38,COGS!R:R)</f>
        <v>0</v>
      </c>
      <c r="S38" s="116">
        <f>SUMIF(COGS!$B:$B,$A38,COGS!S:S)</f>
        <v>0</v>
      </c>
      <c r="T38" s="116">
        <f>SUMIF(COGS!$B:$B,$A38,COGS!T:T)</f>
        <v>0</v>
      </c>
      <c r="U38" s="116">
        <f>SUMIF(COGS!$B:$B,$A38,COGS!U:U)</f>
        <v>0</v>
      </c>
      <c r="V38" s="116">
        <f>SUMIF(COGS!$B:$B,$A38,COGS!V:V)</f>
        <v>0</v>
      </c>
      <c r="W38" s="116">
        <f>SUMIF(COGS!$B:$B,$A38,COGS!W:W)</f>
        <v>0</v>
      </c>
      <c r="X38" s="116">
        <f>SUMIF(COGS!$B:$B,$A38,COGS!X:X)</f>
        <v>0</v>
      </c>
      <c r="Y38" s="116">
        <f>SUMIF(COGS!$B:$B,$A38,COGS!Y:Y)</f>
        <v>0</v>
      </c>
      <c r="Z38" s="116">
        <f>SUMIF(COGS!$B:$B,$A38,COGS!Z:Z)</f>
        <v>0</v>
      </c>
      <c r="AA38" s="116">
        <f>SUMIF(COGS!$B:$B,$A38,COGS!AA:AA)</f>
        <v>0</v>
      </c>
      <c r="AB38" s="116">
        <f>SUMIF(COGS!$B:$B,$A38,COGS!AB:AB)</f>
        <v>0</v>
      </c>
      <c r="AC38" s="116">
        <f>SUMIF(COGS!$B:$B,$A38,COGS!AC:AC)</f>
        <v>0</v>
      </c>
      <c r="AD38" s="116">
        <f>SUMIF(COGS!$B:$B,$A38,COGS!AD:AD)</f>
        <v>0</v>
      </c>
      <c r="AE38" s="116">
        <f>SUMIF(COGS!$B:$B,$A38,COGS!AE:AE)</f>
        <v>0</v>
      </c>
      <c r="AF38" s="116">
        <f>SUMIF(COGS!$B:$B,$A38,COGS!AF:AF)</f>
        <v>0</v>
      </c>
      <c r="AG38" s="116">
        <f>SUMIF(COGS!$B:$B,$A38,COGS!AG:AG)</f>
        <v>0</v>
      </c>
      <c r="AH38" s="116">
        <f>SUMIF(COGS!$B:$B,$A38,COGS!AH:AH)</f>
        <v>0</v>
      </c>
      <c r="AI38" s="116">
        <f>SUMIF(COGS!$B:$B,$A38,COGS!AI:AI)</f>
        <v>0</v>
      </c>
      <c r="AJ38" s="116">
        <f>SUMIF(COGS!$B:$B,$A38,COGS!AJ:AJ)</f>
        <v>0</v>
      </c>
      <c r="AK38" s="116">
        <f>SUMIF(COGS!$B:$B,$A38,COGS!AK:AK)</f>
        <v>0</v>
      </c>
      <c r="AL38" s="116">
        <f>SUMIF(COGS!$B:$B,$A38,COGS!AL:AL)</f>
        <v>0</v>
      </c>
      <c r="AM38" s="116">
        <f>SUMIF(COGS!$B:$B,$A38,COGS!AM:AM)</f>
        <v>0</v>
      </c>
      <c r="AN38" s="116">
        <f>SUMIF(COGS!$B:$B,$A38,COGS!AN:AN)</f>
        <v>0</v>
      </c>
      <c r="AO38" s="116">
        <f>SUMIF(COGS!$B:$B,$A38,COGS!AO:AO)</f>
        <v>0</v>
      </c>
      <c r="AP38" s="116">
        <f>SUMIF(COGS!$B:$B,$A38,COGS!AP:AP)</f>
        <v>0</v>
      </c>
      <c r="AQ38" s="116">
        <f>SUMIF(COGS!$B:$B,$A38,COGS!AQ:AQ)</f>
        <v>0</v>
      </c>
      <c r="AR38" s="116">
        <f>SUMIF(COGS!$B:$B,$A38,COGS!AR:AR)</f>
        <v>0</v>
      </c>
      <c r="AS38" s="116">
        <f>SUMIF(COGS!$B:$B,$A38,COGS!AS:AS)</f>
        <v>0</v>
      </c>
      <c r="AT38" s="116">
        <f>SUMIF(COGS!$B:$B,$A38,COGS!AT:AT)</f>
        <v>0</v>
      </c>
      <c r="AU38" s="116">
        <f>SUMIF(COGS!$B:$B,$A38,COGS!AU:AU)</f>
        <v>0</v>
      </c>
      <c r="AV38" s="116">
        <f>SUMIF(COGS!$B:$B,$A38,COGS!AV:AV)</f>
        <v>0</v>
      </c>
      <c r="AW38" s="116">
        <f>SUMIF(COGS!$B:$B,$A38,COGS!AW:AW)</f>
        <v>0</v>
      </c>
      <c r="AX38" s="116">
        <f>SUMIF(COGS!$B:$B,$A38,COGS!AX:AX)</f>
        <v>0</v>
      </c>
      <c r="AY38" s="116">
        <f>SUMIF(COGS!$B:$B,$A38,COGS!AY:AY)</f>
        <v>0</v>
      </c>
      <c r="AZ38" s="116">
        <f>SUMIF(COGS!$B:$B,$A38,COGS!AZ:AZ)</f>
        <v>0</v>
      </c>
      <c r="BA38" s="116">
        <f>SUMIF(COGS!$B:$B,$A38,COGS!BA:BA)</f>
        <v>0</v>
      </c>
      <c r="BB38" s="116">
        <f>SUMIF(COGS!$B:$B,$A38,COGS!BB:BB)</f>
        <v>0</v>
      </c>
      <c r="BC38" s="116">
        <f>SUMIF(COGS!$B:$B,$A38,COGS!BC:BC)</f>
        <v>0</v>
      </c>
      <c r="BD38" s="116">
        <f>SUMIF(COGS!$B:$B,$A38,COGS!BD:BD)</f>
        <v>0</v>
      </c>
      <c r="BE38" s="116">
        <f>SUMIF(COGS!$B:$B,$A38,COGS!BE:BE)</f>
        <v>0</v>
      </c>
      <c r="BF38" s="116">
        <f>SUMIF(COGS!$B:$B,$A38,COGS!BF:BF)</f>
        <v>0</v>
      </c>
      <c r="BG38" s="116">
        <f>SUMIF(COGS!$B:$B,$A38,COGS!BG:BG)</f>
        <v>0</v>
      </c>
      <c r="BH38" s="116">
        <f>SUMIF(COGS!$B:$B,$A38,COGS!BH:BH)</f>
        <v>0</v>
      </c>
      <c r="BI38" s="116">
        <f>SUMIF(COGS!$B:$B,$A38,COGS!BI:BI)</f>
        <v>0</v>
      </c>
      <c r="BJ38" s="116">
        <f>SUMIF(COGS!$B:$B,$A38,COGS!BJ:BJ)</f>
        <v>0</v>
      </c>
      <c r="BK38" s="116">
        <f>SUMIF(COGS!$B:$B,$A38,COGS!BK:BK)</f>
        <v>0</v>
      </c>
      <c r="BL38" s="116">
        <f>SUMIF(COGS!$B:$B,$A38,COGS!BL:BL)</f>
        <v>0</v>
      </c>
      <c r="BM38" s="116">
        <f>SUMIF(COGS!$B:$B,$A38,COGS!BM:BM)</f>
        <v>0</v>
      </c>
      <c r="BN38" s="116">
        <f>SUMIF(COGS!$B:$B,$A38,COGS!BN:BN)</f>
        <v>0</v>
      </c>
      <c r="BO38" s="116">
        <f>SUMIF(COGS!$B:$B,$A38,COGS!BO:BO)</f>
        <v>0</v>
      </c>
      <c r="BP38" s="116">
        <f>SUMIF(COGS!$B:$B,$A38,COGS!BP:BP)</f>
        <v>0</v>
      </c>
      <c r="BQ38" s="116">
        <f>SUMIF(COGS!$B:$B,$A38,COGS!BQ:BQ)</f>
        <v>0</v>
      </c>
      <c r="BR38" s="116">
        <f>SUMIF(COGS!$B:$B,$A38,COGS!BR:BR)</f>
        <v>0</v>
      </c>
      <c r="BS38" s="116">
        <f>SUMIF(COGS!$B:$B,$A38,COGS!BS:BS)</f>
        <v>0</v>
      </c>
      <c r="BT38" s="116">
        <f>SUMIF(COGS!$B:$B,$A38,COGS!BT:BT)</f>
        <v>0</v>
      </c>
      <c r="BU38" s="116">
        <f>SUMIF(COGS!$B:$B,$A38,COGS!BU:BU)</f>
        <v>0</v>
      </c>
      <c r="BV38" s="116">
        <f>SUMIF(COGS!$B:$B,$A38,COGS!BV:BV)</f>
        <v>0</v>
      </c>
      <c r="BW38" s="116">
        <f>SUMIF(COGS!$B:$B,$A38,COGS!BW:BW)</f>
        <v>0</v>
      </c>
      <c r="BX38" s="116">
        <f>SUMIF(COGS!$B:$B,$A38,COGS!BX:BX)</f>
        <v>0</v>
      </c>
      <c r="BY38" s="116">
        <f>SUMIF(COGS!$B:$B,$A38,COGS!BY:BY)</f>
        <v>0</v>
      </c>
      <c r="BZ38" s="116">
        <f>SUMIF(COGS!$B:$B,$A38,COGS!BZ:BZ)</f>
        <v>0</v>
      </c>
      <c r="CA38" s="116">
        <f>SUMIF(COGS!$B:$B,$A38,COGS!CA:CA)</f>
        <v>0</v>
      </c>
      <c r="CB38" s="116">
        <f>SUMIF(COGS!$B:$B,$A38,COGS!CB:CB)</f>
        <v>0</v>
      </c>
      <c r="CC38" s="116">
        <f>SUMIF(COGS!$B:$B,$A38,COGS!CC:CC)</f>
        <v>0</v>
      </c>
      <c r="CD38" s="116">
        <f>SUMIF(COGS!$B:$B,$A38,COGS!CD:CD)</f>
        <v>0</v>
      </c>
      <c r="CE38" s="116">
        <f>SUMIF(COGS!$B:$B,$A38,COGS!CE:CE)</f>
        <v>0</v>
      </c>
      <c r="CF38" s="116">
        <f>SUMIF(COGS!$B:$B,$A38,COGS!CF:CF)</f>
        <v>0</v>
      </c>
      <c r="CG38" s="116">
        <f>SUMIF(COGS!$B:$B,$A38,COGS!CG:CG)</f>
        <v>0</v>
      </c>
      <c r="CH38" s="116">
        <f>SUMIF(COGS!$B:$B,$A38,COGS!CH:CH)</f>
        <v>0</v>
      </c>
      <c r="CI38" s="116">
        <f>SUMIF(COGS!$B:$B,$A38,COGS!CI:CI)</f>
        <v>0</v>
      </c>
    </row>
    <row r="39" spans="1:87" ht="16.5">
      <c r="A39" s="116" t="str">
        <f t="shared" si="0"/>
        <v>Other 1</v>
      </c>
      <c r="B39" s="116"/>
      <c r="C39" s="116"/>
      <c r="D39" s="116">
        <f>SUMIF(COGS!$B:$B,$A39,COGS!D:D)</f>
        <v>0</v>
      </c>
      <c r="E39" s="116">
        <f>SUMIF(COGS!$B:$B,$A39,COGS!E:E)</f>
        <v>0</v>
      </c>
      <c r="F39" s="116">
        <f>SUMIF(COGS!$B:$B,$A39,COGS!F:F)</f>
        <v>0</v>
      </c>
      <c r="G39" s="116">
        <f>SUMIF(COGS!$B:$B,$A39,COGS!G:G)</f>
        <v>0</v>
      </c>
      <c r="H39" s="116">
        <f>SUMIF(COGS!$B:$B,$A39,COGS!H:H)</f>
        <v>0</v>
      </c>
      <c r="I39" s="116">
        <f>SUMIF(COGS!$B:$B,$A39,COGS!I:I)</f>
        <v>0</v>
      </c>
      <c r="J39" s="116">
        <f>SUMIF(COGS!$B:$B,$A39,COGS!J:J)</f>
        <v>0</v>
      </c>
      <c r="K39" s="116">
        <f>SUMIF(COGS!$B:$B,$A39,COGS!K:K)</f>
        <v>0</v>
      </c>
      <c r="L39" s="116">
        <f>SUMIF(COGS!$B:$B,$A39,COGS!L:L)</f>
        <v>0</v>
      </c>
      <c r="M39" s="116">
        <f>SUMIF(COGS!$B:$B,$A39,COGS!M:M)</f>
        <v>0</v>
      </c>
      <c r="N39" s="116">
        <f>SUMIF(COGS!$B:$B,$A39,COGS!N:N)</f>
        <v>0</v>
      </c>
      <c r="O39" s="116">
        <f>SUMIF(COGS!$B:$B,$A39,COGS!O:O)</f>
        <v>0</v>
      </c>
      <c r="P39" s="116">
        <f>SUMIF(COGS!$B:$B,$A39,COGS!P:P)</f>
        <v>0</v>
      </c>
      <c r="Q39" s="116">
        <f>SUMIF(COGS!$B:$B,$A39,COGS!Q:Q)</f>
        <v>0</v>
      </c>
      <c r="R39" s="116">
        <f>SUMIF(COGS!$B:$B,$A39,COGS!R:R)</f>
        <v>0</v>
      </c>
      <c r="S39" s="116">
        <f>SUMIF(COGS!$B:$B,$A39,COGS!S:S)</f>
        <v>0</v>
      </c>
      <c r="T39" s="116">
        <f>SUMIF(COGS!$B:$B,$A39,COGS!T:T)</f>
        <v>0</v>
      </c>
      <c r="U39" s="116">
        <f>SUMIF(COGS!$B:$B,$A39,COGS!U:U)</f>
        <v>0</v>
      </c>
      <c r="V39" s="116">
        <f>SUMIF(COGS!$B:$B,$A39,COGS!V:V)</f>
        <v>0</v>
      </c>
      <c r="W39" s="116">
        <f>SUMIF(COGS!$B:$B,$A39,COGS!W:W)</f>
        <v>0</v>
      </c>
      <c r="X39" s="116">
        <f>SUMIF(COGS!$B:$B,$A39,COGS!X:X)</f>
        <v>0</v>
      </c>
      <c r="Y39" s="116">
        <f>SUMIF(COGS!$B:$B,$A39,COGS!Y:Y)</f>
        <v>0</v>
      </c>
      <c r="Z39" s="116">
        <f>SUMIF(COGS!$B:$B,$A39,COGS!Z:Z)</f>
        <v>0</v>
      </c>
      <c r="AA39" s="116">
        <f>SUMIF(COGS!$B:$B,$A39,COGS!AA:AA)</f>
        <v>0</v>
      </c>
      <c r="AB39" s="116">
        <f>SUMIF(COGS!$B:$B,$A39,COGS!AB:AB)</f>
        <v>0</v>
      </c>
      <c r="AC39" s="116">
        <f>SUMIF(COGS!$B:$B,$A39,COGS!AC:AC)</f>
        <v>0</v>
      </c>
      <c r="AD39" s="116">
        <f>SUMIF(COGS!$B:$B,$A39,COGS!AD:AD)</f>
        <v>0</v>
      </c>
      <c r="AE39" s="116">
        <f>SUMIF(COGS!$B:$B,$A39,COGS!AE:AE)</f>
        <v>0</v>
      </c>
      <c r="AF39" s="116">
        <f>SUMIF(COGS!$B:$B,$A39,COGS!AF:AF)</f>
        <v>0</v>
      </c>
      <c r="AG39" s="116">
        <f>SUMIF(COGS!$B:$B,$A39,COGS!AG:AG)</f>
        <v>0</v>
      </c>
      <c r="AH39" s="116">
        <f>SUMIF(COGS!$B:$B,$A39,COGS!AH:AH)</f>
        <v>0</v>
      </c>
      <c r="AI39" s="116">
        <f>SUMIF(COGS!$B:$B,$A39,COGS!AI:AI)</f>
        <v>0</v>
      </c>
      <c r="AJ39" s="116">
        <f>SUMIF(COGS!$B:$B,$A39,COGS!AJ:AJ)</f>
        <v>0</v>
      </c>
      <c r="AK39" s="116">
        <f>SUMIF(COGS!$B:$B,$A39,COGS!AK:AK)</f>
        <v>0</v>
      </c>
      <c r="AL39" s="116">
        <f>SUMIF(COGS!$B:$B,$A39,COGS!AL:AL)</f>
        <v>0</v>
      </c>
      <c r="AM39" s="116">
        <f>SUMIF(COGS!$B:$B,$A39,COGS!AM:AM)</f>
        <v>0</v>
      </c>
      <c r="AN39" s="116">
        <f>SUMIF(COGS!$B:$B,$A39,COGS!AN:AN)</f>
        <v>0</v>
      </c>
      <c r="AO39" s="116">
        <f>SUMIF(COGS!$B:$B,$A39,COGS!AO:AO)</f>
        <v>0</v>
      </c>
      <c r="AP39" s="116">
        <f>SUMIF(COGS!$B:$B,$A39,COGS!AP:AP)</f>
        <v>0</v>
      </c>
      <c r="AQ39" s="116">
        <f>SUMIF(COGS!$B:$B,$A39,COGS!AQ:AQ)</f>
        <v>0</v>
      </c>
      <c r="AR39" s="116">
        <f>SUMIF(COGS!$B:$B,$A39,COGS!AR:AR)</f>
        <v>0</v>
      </c>
      <c r="AS39" s="116">
        <f>SUMIF(COGS!$B:$B,$A39,COGS!AS:AS)</f>
        <v>0</v>
      </c>
      <c r="AT39" s="116">
        <f>SUMIF(COGS!$B:$B,$A39,COGS!AT:AT)</f>
        <v>0</v>
      </c>
      <c r="AU39" s="116">
        <f>SUMIF(COGS!$B:$B,$A39,COGS!AU:AU)</f>
        <v>0</v>
      </c>
      <c r="AV39" s="116">
        <f>SUMIF(COGS!$B:$B,$A39,COGS!AV:AV)</f>
        <v>0</v>
      </c>
      <c r="AW39" s="116">
        <f>SUMIF(COGS!$B:$B,$A39,COGS!AW:AW)</f>
        <v>0</v>
      </c>
      <c r="AX39" s="116">
        <f>SUMIF(COGS!$B:$B,$A39,COGS!AX:AX)</f>
        <v>0</v>
      </c>
      <c r="AY39" s="116">
        <f>SUMIF(COGS!$B:$B,$A39,COGS!AY:AY)</f>
        <v>0</v>
      </c>
      <c r="AZ39" s="116">
        <f>SUMIF(COGS!$B:$B,$A39,COGS!AZ:AZ)</f>
        <v>0</v>
      </c>
      <c r="BA39" s="116">
        <f>SUMIF(COGS!$B:$B,$A39,COGS!BA:BA)</f>
        <v>0</v>
      </c>
      <c r="BB39" s="116">
        <f>SUMIF(COGS!$B:$B,$A39,COGS!BB:BB)</f>
        <v>0</v>
      </c>
      <c r="BC39" s="116">
        <f>SUMIF(COGS!$B:$B,$A39,COGS!BC:BC)</f>
        <v>0</v>
      </c>
      <c r="BD39" s="116">
        <f>SUMIF(COGS!$B:$B,$A39,COGS!BD:BD)</f>
        <v>0</v>
      </c>
      <c r="BE39" s="116">
        <f>SUMIF(COGS!$B:$B,$A39,COGS!BE:BE)</f>
        <v>0</v>
      </c>
      <c r="BF39" s="116">
        <f>SUMIF(COGS!$B:$B,$A39,COGS!BF:BF)</f>
        <v>0</v>
      </c>
      <c r="BG39" s="116">
        <f>SUMIF(COGS!$B:$B,$A39,COGS!BG:BG)</f>
        <v>0</v>
      </c>
      <c r="BH39" s="116">
        <f>SUMIF(COGS!$B:$B,$A39,COGS!BH:BH)</f>
        <v>0</v>
      </c>
      <c r="BI39" s="116">
        <f>SUMIF(COGS!$B:$B,$A39,COGS!BI:BI)</f>
        <v>0</v>
      </c>
      <c r="BJ39" s="116">
        <f>SUMIF(COGS!$B:$B,$A39,COGS!BJ:BJ)</f>
        <v>0</v>
      </c>
      <c r="BK39" s="116">
        <f>SUMIF(COGS!$B:$B,$A39,COGS!BK:BK)</f>
        <v>0</v>
      </c>
      <c r="BL39" s="116">
        <f>SUMIF(COGS!$B:$B,$A39,COGS!BL:BL)</f>
        <v>0</v>
      </c>
      <c r="BM39" s="116">
        <f>SUMIF(COGS!$B:$B,$A39,COGS!BM:BM)</f>
        <v>0</v>
      </c>
      <c r="BN39" s="116">
        <f>SUMIF(COGS!$B:$B,$A39,COGS!BN:BN)</f>
        <v>0</v>
      </c>
      <c r="BO39" s="116">
        <f>SUMIF(COGS!$B:$B,$A39,COGS!BO:BO)</f>
        <v>0</v>
      </c>
      <c r="BP39" s="116">
        <f>SUMIF(COGS!$B:$B,$A39,COGS!BP:BP)</f>
        <v>0</v>
      </c>
      <c r="BQ39" s="116">
        <f>SUMIF(COGS!$B:$B,$A39,COGS!BQ:BQ)</f>
        <v>0</v>
      </c>
      <c r="BR39" s="116">
        <f>SUMIF(COGS!$B:$B,$A39,COGS!BR:BR)</f>
        <v>0</v>
      </c>
      <c r="BS39" s="116">
        <f>SUMIF(COGS!$B:$B,$A39,COGS!BS:BS)</f>
        <v>0</v>
      </c>
      <c r="BT39" s="116">
        <f>SUMIF(COGS!$B:$B,$A39,COGS!BT:BT)</f>
        <v>0</v>
      </c>
      <c r="BU39" s="116">
        <f>SUMIF(COGS!$B:$B,$A39,COGS!BU:BU)</f>
        <v>0</v>
      </c>
      <c r="BV39" s="116">
        <f>SUMIF(COGS!$B:$B,$A39,COGS!BV:BV)</f>
        <v>0</v>
      </c>
      <c r="BW39" s="116">
        <f>SUMIF(COGS!$B:$B,$A39,COGS!BW:BW)</f>
        <v>0</v>
      </c>
      <c r="BX39" s="116">
        <f>SUMIF(COGS!$B:$B,$A39,COGS!BX:BX)</f>
        <v>0</v>
      </c>
      <c r="BY39" s="116">
        <f>SUMIF(COGS!$B:$B,$A39,COGS!BY:BY)</f>
        <v>0</v>
      </c>
      <c r="BZ39" s="116">
        <f>SUMIF(COGS!$B:$B,$A39,COGS!BZ:BZ)</f>
        <v>0</v>
      </c>
      <c r="CA39" s="116">
        <f>SUMIF(COGS!$B:$B,$A39,COGS!CA:CA)</f>
        <v>0</v>
      </c>
      <c r="CB39" s="116">
        <f>SUMIF(COGS!$B:$B,$A39,COGS!CB:CB)</f>
        <v>0</v>
      </c>
      <c r="CC39" s="116">
        <f>SUMIF(COGS!$B:$B,$A39,COGS!CC:CC)</f>
        <v>0</v>
      </c>
      <c r="CD39" s="116">
        <f>SUMIF(COGS!$B:$B,$A39,COGS!CD:CD)</f>
        <v>0</v>
      </c>
      <c r="CE39" s="116">
        <f>SUMIF(COGS!$B:$B,$A39,COGS!CE:CE)</f>
        <v>0</v>
      </c>
      <c r="CF39" s="116">
        <f>SUMIF(COGS!$B:$B,$A39,COGS!CF:CF)</f>
        <v>0</v>
      </c>
      <c r="CG39" s="116">
        <f>SUMIF(COGS!$B:$B,$A39,COGS!CG:CG)</f>
        <v>0</v>
      </c>
      <c r="CH39" s="116">
        <f>SUMIF(COGS!$B:$B,$A39,COGS!CH:CH)</f>
        <v>0</v>
      </c>
      <c r="CI39" s="116">
        <f>SUMIF(COGS!$B:$B,$A39,COGS!CI:CI)</f>
        <v>0</v>
      </c>
    </row>
    <row r="40" spans="1:87" ht="16.5">
      <c r="A40" s="116" t="str">
        <f t="shared" si="0"/>
        <v>Other 2</v>
      </c>
      <c r="B40" s="116"/>
      <c r="C40" s="116"/>
      <c r="D40" s="116">
        <f>SUMIF(COGS!$B:$B,$A40,COGS!D:D)</f>
        <v>0</v>
      </c>
      <c r="E40" s="116">
        <f>SUMIF(COGS!$B:$B,$A40,COGS!E:E)</f>
        <v>0</v>
      </c>
      <c r="F40" s="116">
        <f>SUMIF(COGS!$B:$B,$A40,COGS!F:F)</f>
        <v>0</v>
      </c>
      <c r="G40" s="116">
        <f>SUMIF(COGS!$B:$B,$A40,COGS!G:G)</f>
        <v>0</v>
      </c>
      <c r="H40" s="116">
        <f>SUMIF(COGS!$B:$B,$A40,COGS!H:H)</f>
        <v>0</v>
      </c>
      <c r="I40" s="116">
        <f>SUMIF(COGS!$B:$B,$A40,COGS!I:I)</f>
        <v>0</v>
      </c>
      <c r="J40" s="116">
        <f>SUMIF(COGS!$B:$B,$A40,COGS!J:J)</f>
        <v>0</v>
      </c>
      <c r="K40" s="116">
        <f>SUMIF(COGS!$B:$B,$A40,COGS!K:K)</f>
        <v>0</v>
      </c>
      <c r="L40" s="116">
        <f>SUMIF(COGS!$B:$B,$A40,COGS!L:L)</f>
        <v>0</v>
      </c>
      <c r="M40" s="116">
        <f>SUMIF(COGS!$B:$B,$A40,COGS!M:M)</f>
        <v>0</v>
      </c>
      <c r="N40" s="116">
        <f>SUMIF(COGS!$B:$B,$A40,COGS!N:N)</f>
        <v>0</v>
      </c>
      <c r="O40" s="116">
        <f>SUMIF(COGS!$B:$B,$A40,COGS!O:O)</f>
        <v>0</v>
      </c>
      <c r="P40" s="116">
        <f>SUMIF(COGS!$B:$B,$A40,COGS!P:P)</f>
        <v>0</v>
      </c>
      <c r="Q40" s="116">
        <f>SUMIF(COGS!$B:$B,$A40,COGS!Q:Q)</f>
        <v>0</v>
      </c>
      <c r="R40" s="116">
        <f>SUMIF(COGS!$B:$B,$A40,COGS!R:R)</f>
        <v>0</v>
      </c>
      <c r="S40" s="116">
        <f>SUMIF(COGS!$B:$B,$A40,COGS!S:S)</f>
        <v>0</v>
      </c>
      <c r="T40" s="116">
        <f>SUMIF(COGS!$B:$B,$A40,COGS!T:T)</f>
        <v>0</v>
      </c>
      <c r="U40" s="116">
        <f>SUMIF(COGS!$B:$B,$A40,COGS!U:U)</f>
        <v>0</v>
      </c>
      <c r="V40" s="116">
        <f>SUMIF(COGS!$B:$B,$A40,COGS!V:V)</f>
        <v>0</v>
      </c>
      <c r="W40" s="116">
        <f>SUMIF(COGS!$B:$B,$A40,COGS!W:W)</f>
        <v>0</v>
      </c>
      <c r="X40" s="116">
        <f>SUMIF(COGS!$B:$B,$A40,COGS!X:X)</f>
        <v>0</v>
      </c>
      <c r="Y40" s="116">
        <f>SUMIF(COGS!$B:$B,$A40,COGS!Y:Y)</f>
        <v>0</v>
      </c>
      <c r="Z40" s="116">
        <f>SUMIF(COGS!$B:$B,$A40,COGS!Z:Z)</f>
        <v>0</v>
      </c>
      <c r="AA40" s="116">
        <f>SUMIF(COGS!$B:$B,$A40,COGS!AA:AA)</f>
        <v>0</v>
      </c>
      <c r="AB40" s="116">
        <f>SUMIF(COGS!$B:$B,$A40,COGS!AB:AB)</f>
        <v>0</v>
      </c>
      <c r="AC40" s="116">
        <f>SUMIF(COGS!$B:$B,$A40,COGS!AC:AC)</f>
        <v>0</v>
      </c>
      <c r="AD40" s="116">
        <f>SUMIF(COGS!$B:$B,$A40,COGS!AD:AD)</f>
        <v>0</v>
      </c>
      <c r="AE40" s="116">
        <f>SUMIF(COGS!$B:$B,$A40,COGS!AE:AE)</f>
        <v>0</v>
      </c>
      <c r="AF40" s="116">
        <f>SUMIF(COGS!$B:$B,$A40,COGS!AF:AF)</f>
        <v>0</v>
      </c>
      <c r="AG40" s="116">
        <f>SUMIF(COGS!$B:$B,$A40,COGS!AG:AG)</f>
        <v>0</v>
      </c>
      <c r="AH40" s="116">
        <f>SUMIF(COGS!$B:$B,$A40,COGS!AH:AH)</f>
        <v>0</v>
      </c>
      <c r="AI40" s="116">
        <f>SUMIF(COGS!$B:$B,$A40,COGS!AI:AI)</f>
        <v>0</v>
      </c>
      <c r="AJ40" s="116">
        <f>SUMIF(COGS!$B:$B,$A40,COGS!AJ:AJ)</f>
        <v>0</v>
      </c>
      <c r="AK40" s="116">
        <f>SUMIF(COGS!$B:$B,$A40,COGS!AK:AK)</f>
        <v>0</v>
      </c>
      <c r="AL40" s="116">
        <f>SUMIF(COGS!$B:$B,$A40,COGS!AL:AL)</f>
        <v>0</v>
      </c>
      <c r="AM40" s="116">
        <f>SUMIF(COGS!$B:$B,$A40,COGS!AM:AM)</f>
        <v>0</v>
      </c>
      <c r="AN40" s="116">
        <f>SUMIF(COGS!$B:$B,$A40,COGS!AN:AN)</f>
        <v>0</v>
      </c>
      <c r="AO40" s="116">
        <f>SUMIF(COGS!$B:$B,$A40,COGS!AO:AO)</f>
        <v>0</v>
      </c>
      <c r="AP40" s="116">
        <f>SUMIF(COGS!$B:$B,$A40,COGS!AP:AP)</f>
        <v>0</v>
      </c>
      <c r="AQ40" s="116">
        <f>SUMIF(COGS!$B:$B,$A40,COGS!AQ:AQ)</f>
        <v>0</v>
      </c>
      <c r="AR40" s="116">
        <f>SUMIF(COGS!$B:$B,$A40,COGS!AR:AR)</f>
        <v>0</v>
      </c>
      <c r="AS40" s="116">
        <f>SUMIF(COGS!$B:$B,$A40,COGS!AS:AS)</f>
        <v>0</v>
      </c>
      <c r="AT40" s="116">
        <f>SUMIF(COGS!$B:$B,$A40,COGS!AT:AT)</f>
        <v>0</v>
      </c>
      <c r="AU40" s="116">
        <f>SUMIF(COGS!$B:$B,$A40,COGS!AU:AU)</f>
        <v>0</v>
      </c>
      <c r="AV40" s="116">
        <f>SUMIF(COGS!$B:$B,$A40,COGS!AV:AV)</f>
        <v>0</v>
      </c>
      <c r="AW40" s="116">
        <f>SUMIF(COGS!$B:$B,$A40,COGS!AW:AW)</f>
        <v>0</v>
      </c>
      <c r="AX40" s="116">
        <f>SUMIF(COGS!$B:$B,$A40,COGS!AX:AX)</f>
        <v>0</v>
      </c>
      <c r="AY40" s="116">
        <f>SUMIF(COGS!$B:$B,$A40,COGS!AY:AY)</f>
        <v>0</v>
      </c>
      <c r="AZ40" s="116">
        <f>SUMIF(COGS!$B:$B,$A40,COGS!AZ:AZ)</f>
        <v>0</v>
      </c>
      <c r="BA40" s="116">
        <f>SUMIF(COGS!$B:$B,$A40,COGS!BA:BA)</f>
        <v>0</v>
      </c>
      <c r="BB40" s="116">
        <f>SUMIF(COGS!$B:$B,$A40,COGS!BB:BB)</f>
        <v>0</v>
      </c>
      <c r="BC40" s="116">
        <f>SUMIF(COGS!$B:$B,$A40,COGS!BC:BC)</f>
        <v>0</v>
      </c>
      <c r="BD40" s="116">
        <f>SUMIF(COGS!$B:$B,$A40,COGS!BD:BD)</f>
        <v>0</v>
      </c>
      <c r="BE40" s="116">
        <f>SUMIF(COGS!$B:$B,$A40,COGS!BE:BE)</f>
        <v>0</v>
      </c>
      <c r="BF40" s="116">
        <f>SUMIF(COGS!$B:$B,$A40,COGS!BF:BF)</f>
        <v>0</v>
      </c>
      <c r="BG40" s="116">
        <f>SUMIF(COGS!$B:$B,$A40,COGS!BG:BG)</f>
        <v>0</v>
      </c>
      <c r="BH40" s="116">
        <f>SUMIF(COGS!$B:$B,$A40,COGS!BH:BH)</f>
        <v>0</v>
      </c>
      <c r="BI40" s="116">
        <f>SUMIF(COGS!$B:$B,$A40,COGS!BI:BI)</f>
        <v>0</v>
      </c>
      <c r="BJ40" s="116">
        <f>SUMIF(COGS!$B:$B,$A40,COGS!BJ:BJ)</f>
        <v>0</v>
      </c>
      <c r="BK40" s="116">
        <f>SUMIF(COGS!$B:$B,$A40,COGS!BK:BK)</f>
        <v>0</v>
      </c>
      <c r="BL40" s="116">
        <f>SUMIF(COGS!$B:$B,$A40,COGS!BL:BL)</f>
        <v>0</v>
      </c>
      <c r="BM40" s="116">
        <f>SUMIF(COGS!$B:$B,$A40,COGS!BM:BM)</f>
        <v>0</v>
      </c>
      <c r="BN40" s="116">
        <f>SUMIF(COGS!$B:$B,$A40,COGS!BN:BN)</f>
        <v>0</v>
      </c>
      <c r="BO40" s="116">
        <f>SUMIF(COGS!$B:$B,$A40,COGS!BO:BO)</f>
        <v>0</v>
      </c>
      <c r="BP40" s="116">
        <f>SUMIF(COGS!$B:$B,$A40,COGS!BP:BP)</f>
        <v>0</v>
      </c>
      <c r="BQ40" s="116">
        <f>SUMIF(COGS!$B:$B,$A40,COGS!BQ:BQ)</f>
        <v>0</v>
      </c>
      <c r="BR40" s="116">
        <f>SUMIF(COGS!$B:$B,$A40,COGS!BR:BR)</f>
        <v>0</v>
      </c>
      <c r="BS40" s="116">
        <f>SUMIF(COGS!$B:$B,$A40,COGS!BS:BS)</f>
        <v>0</v>
      </c>
      <c r="BT40" s="116">
        <f>SUMIF(COGS!$B:$B,$A40,COGS!BT:BT)</f>
        <v>0</v>
      </c>
      <c r="BU40" s="116">
        <f>SUMIF(COGS!$B:$B,$A40,COGS!BU:BU)</f>
        <v>0</v>
      </c>
      <c r="BV40" s="116">
        <f>SUMIF(COGS!$B:$B,$A40,COGS!BV:BV)</f>
        <v>0</v>
      </c>
      <c r="BW40" s="116">
        <f>SUMIF(COGS!$B:$B,$A40,COGS!BW:BW)</f>
        <v>0</v>
      </c>
      <c r="BX40" s="116">
        <f>SUMIF(COGS!$B:$B,$A40,COGS!BX:BX)</f>
        <v>0</v>
      </c>
      <c r="BY40" s="116">
        <f>SUMIF(COGS!$B:$B,$A40,COGS!BY:BY)</f>
        <v>0</v>
      </c>
      <c r="BZ40" s="116">
        <f>SUMIF(COGS!$B:$B,$A40,COGS!BZ:BZ)</f>
        <v>0</v>
      </c>
      <c r="CA40" s="116">
        <f>SUMIF(COGS!$B:$B,$A40,COGS!CA:CA)</f>
        <v>0</v>
      </c>
      <c r="CB40" s="116">
        <f>SUMIF(COGS!$B:$B,$A40,COGS!CB:CB)</f>
        <v>0</v>
      </c>
      <c r="CC40" s="116">
        <f>SUMIF(COGS!$B:$B,$A40,COGS!CC:CC)</f>
        <v>0</v>
      </c>
      <c r="CD40" s="116">
        <f>SUMIF(COGS!$B:$B,$A40,COGS!CD:CD)</f>
        <v>0</v>
      </c>
      <c r="CE40" s="116">
        <f>SUMIF(COGS!$B:$B,$A40,COGS!CE:CE)</f>
        <v>0</v>
      </c>
      <c r="CF40" s="116">
        <f>SUMIF(COGS!$B:$B,$A40,COGS!CF:CF)</f>
        <v>0</v>
      </c>
      <c r="CG40" s="116">
        <f>SUMIF(COGS!$B:$B,$A40,COGS!CG:CG)</f>
        <v>0</v>
      </c>
      <c r="CH40" s="116">
        <f>SUMIF(COGS!$B:$B,$A40,COGS!CH:CH)</f>
        <v>0</v>
      </c>
      <c r="CI40" s="116">
        <f>SUMIF(COGS!$B:$B,$A40,COGS!CI:CI)</f>
        <v>0</v>
      </c>
    </row>
    <row r="41" spans="1:87" ht="16.5">
      <c r="A41" s="116" t="str">
        <f t="shared" si="0"/>
        <v>Other 3</v>
      </c>
      <c r="B41" s="116"/>
      <c r="C41" s="116"/>
      <c r="D41" s="116">
        <f>SUMIF(COGS!$B:$B,$A41,COGS!D:D)</f>
        <v>0</v>
      </c>
      <c r="E41" s="116">
        <f>SUMIF(COGS!$B:$B,$A41,COGS!E:E)</f>
        <v>0</v>
      </c>
      <c r="F41" s="116">
        <f>SUMIF(COGS!$B:$B,$A41,COGS!F:F)</f>
        <v>0</v>
      </c>
      <c r="G41" s="116">
        <f>SUMIF(COGS!$B:$B,$A41,COGS!G:G)</f>
        <v>0</v>
      </c>
      <c r="H41" s="116">
        <f>SUMIF(COGS!$B:$B,$A41,COGS!H:H)</f>
        <v>0</v>
      </c>
      <c r="I41" s="116">
        <f>SUMIF(COGS!$B:$B,$A41,COGS!I:I)</f>
        <v>0</v>
      </c>
      <c r="J41" s="116">
        <f>SUMIF(COGS!$B:$B,$A41,COGS!J:J)</f>
        <v>0</v>
      </c>
      <c r="K41" s="116">
        <f>SUMIF(COGS!$B:$B,$A41,COGS!K:K)</f>
        <v>0</v>
      </c>
      <c r="L41" s="116">
        <f>SUMIF(COGS!$B:$B,$A41,COGS!L:L)</f>
        <v>0</v>
      </c>
      <c r="M41" s="116">
        <f>SUMIF(COGS!$B:$B,$A41,COGS!M:M)</f>
        <v>0</v>
      </c>
      <c r="N41" s="116">
        <f>SUMIF(COGS!$B:$B,$A41,COGS!N:N)</f>
        <v>0</v>
      </c>
      <c r="O41" s="116">
        <f>SUMIF(COGS!$B:$B,$A41,COGS!O:O)</f>
        <v>0</v>
      </c>
      <c r="P41" s="116">
        <f>SUMIF(COGS!$B:$B,$A41,COGS!P:P)</f>
        <v>0</v>
      </c>
      <c r="Q41" s="116">
        <f>SUMIF(COGS!$B:$B,$A41,COGS!Q:Q)</f>
        <v>0</v>
      </c>
      <c r="R41" s="116">
        <f>SUMIF(COGS!$B:$B,$A41,COGS!R:R)</f>
        <v>0</v>
      </c>
      <c r="S41" s="116">
        <f>SUMIF(COGS!$B:$B,$A41,COGS!S:S)</f>
        <v>0</v>
      </c>
      <c r="T41" s="116">
        <f>SUMIF(COGS!$B:$B,$A41,COGS!T:T)</f>
        <v>0</v>
      </c>
      <c r="U41" s="116">
        <f>SUMIF(COGS!$B:$B,$A41,COGS!U:U)</f>
        <v>0</v>
      </c>
      <c r="V41" s="116">
        <f>SUMIF(COGS!$B:$B,$A41,COGS!V:V)</f>
        <v>0</v>
      </c>
      <c r="W41" s="116">
        <f>SUMIF(COGS!$B:$B,$A41,COGS!W:W)</f>
        <v>0</v>
      </c>
      <c r="X41" s="116">
        <f>SUMIF(COGS!$B:$B,$A41,COGS!X:X)</f>
        <v>0</v>
      </c>
      <c r="Y41" s="116">
        <f>SUMIF(COGS!$B:$B,$A41,COGS!Y:Y)</f>
        <v>0</v>
      </c>
      <c r="Z41" s="116">
        <f>SUMIF(COGS!$B:$B,$A41,COGS!Z:Z)</f>
        <v>0</v>
      </c>
      <c r="AA41" s="116">
        <f>SUMIF(COGS!$B:$B,$A41,COGS!AA:AA)</f>
        <v>0</v>
      </c>
      <c r="AB41" s="116">
        <f>SUMIF(COGS!$B:$B,$A41,COGS!AB:AB)</f>
        <v>0</v>
      </c>
      <c r="AC41" s="116">
        <f>SUMIF(COGS!$B:$B,$A41,COGS!AC:AC)</f>
        <v>0</v>
      </c>
      <c r="AD41" s="116">
        <f>SUMIF(COGS!$B:$B,$A41,COGS!AD:AD)</f>
        <v>0</v>
      </c>
      <c r="AE41" s="116">
        <f>SUMIF(COGS!$B:$B,$A41,COGS!AE:AE)</f>
        <v>0</v>
      </c>
      <c r="AF41" s="116">
        <f>SUMIF(COGS!$B:$B,$A41,COGS!AF:AF)</f>
        <v>0</v>
      </c>
      <c r="AG41" s="116">
        <f>SUMIF(COGS!$B:$B,$A41,COGS!AG:AG)</f>
        <v>0</v>
      </c>
      <c r="AH41" s="116">
        <f>SUMIF(COGS!$B:$B,$A41,COGS!AH:AH)</f>
        <v>0</v>
      </c>
      <c r="AI41" s="116">
        <f>SUMIF(COGS!$B:$B,$A41,COGS!AI:AI)</f>
        <v>0</v>
      </c>
      <c r="AJ41" s="116">
        <f>SUMIF(COGS!$B:$B,$A41,COGS!AJ:AJ)</f>
        <v>0</v>
      </c>
      <c r="AK41" s="116">
        <f>SUMIF(COGS!$B:$B,$A41,COGS!AK:AK)</f>
        <v>0</v>
      </c>
      <c r="AL41" s="116">
        <f>SUMIF(COGS!$B:$B,$A41,COGS!AL:AL)</f>
        <v>0</v>
      </c>
      <c r="AM41" s="116">
        <f>SUMIF(COGS!$B:$B,$A41,COGS!AM:AM)</f>
        <v>0</v>
      </c>
      <c r="AN41" s="116">
        <f>SUMIF(COGS!$B:$B,$A41,COGS!AN:AN)</f>
        <v>0</v>
      </c>
      <c r="AO41" s="116">
        <f>SUMIF(COGS!$B:$B,$A41,COGS!AO:AO)</f>
        <v>0</v>
      </c>
      <c r="AP41" s="116">
        <f>SUMIF(COGS!$B:$B,$A41,COGS!AP:AP)</f>
        <v>0</v>
      </c>
      <c r="AQ41" s="116">
        <f>SUMIF(COGS!$B:$B,$A41,COGS!AQ:AQ)</f>
        <v>0</v>
      </c>
      <c r="AR41" s="116">
        <f>SUMIF(COGS!$B:$B,$A41,COGS!AR:AR)</f>
        <v>0</v>
      </c>
      <c r="AS41" s="116">
        <f>SUMIF(COGS!$B:$B,$A41,COGS!AS:AS)</f>
        <v>0</v>
      </c>
      <c r="AT41" s="116">
        <f>SUMIF(COGS!$B:$B,$A41,COGS!AT:AT)</f>
        <v>0</v>
      </c>
      <c r="AU41" s="116">
        <f>SUMIF(COGS!$B:$B,$A41,COGS!AU:AU)</f>
        <v>0</v>
      </c>
      <c r="AV41" s="116">
        <f>SUMIF(COGS!$B:$B,$A41,COGS!AV:AV)</f>
        <v>0</v>
      </c>
      <c r="AW41" s="116">
        <f>SUMIF(COGS!$B:$B,$A41,COGS!AW:AW)</f>
        <v>0</v>
      </c>
      <c r="AX41" s="116">
        <f>SUMIF(COGS!$B:$B,$A41,COGS!AX:AX)</f>
        <v>0</v>
      </c>
      <c r="AY41" s="116">
        <f>SUMIF(COGS!$B:$B,$A41,COGS!AY:AY)</f>
        <v>0</v>
      </c>
      <c r="AZ41" s="116">
        <f>SUMIF(COGS!$B:$B,$A41,COGS!AZ:AZ)</f>
        <v>0</v>
      </c>
      <c r="BA41" s="116">
        <f>SUMIF(COGS!$B:$B,$A41,COGS!BA:BA)</f>
        <v>0</v>
      </c>
      <c r="BB41" s="116">
        <f>SUMIF(COGS!$B:$B,$A41,COGS!BB:BB)</f>
        <v>0</v>
      </c>
      <c r="BC41" s="116">
        <f>SUMIF(COGS!$B:$B,$A41,COGS!BC:BC)</f>
        <v>0</v>
      </c>
      <c r="BD41" s="116">
        <f>SUMIF(COGS!$B:$B,$A41,COGS!BD:BD)</f>
        <v>0</v>
      </c>
      <c r="BE41" s="116">
        <f>SUMIF(COGS!$B:$B,$A41,COGS!BE:BE)</f>
        <v>0</v>
      </c>
      <c r="BF41" s="116">
        <f>SUMIF(COGS!$B:$B,$A41,COGS!BF:BF)</f>
        <v>0</v>
      </c>
      <c r="BG41" s="116">
        <f>SUMIF(COGS!$B:$B,$A41,COGS!BG:BG)</f>
        <v>0</v>
      </c>
      <c r="BH41" s="116">
        <f>SUMIF(COGS!$B:$B,$A41,COGS!BH:BH)</f>
        <v>0</v>
      </c>
      <c r="BI41" s="116">
        <f>SUMIF(COGS!$B:$B,$A41,COGS!BI:BI)</f>
        <v>0</v>
      </c>
      <c r="BJ41" s="116">
        <f>SUMIF(COGS!$B:$B,$A41,COGS!BJ:BJ)</f>
        <v>0</v>
      </c>
      <c r="BK41" s="116">
        <f>SUMIF(COGS!$B:$B,$A41,COGS!BK:BK)</f>
        <v>0</v>
      </c>
      <c r="BL41" s="116">
        <f>SUMIF(COGS!$B:$B,$A41,COGS!BL:BL)</f>
        <v>0</v>
      </c>
      <c r="BM41" s="116">
        <f>SUMIF(COGS!$B:$B,$A41,COGS!BM:BM)</f>
        <v>0</v>
      </c>
      <c r="BN41" s="116">
        <f>SUMIF(COGS!$B:$B,$A41,COGS!BN:BN)</f>
        <v>0</v>
      </c>
      <c r="BO41" s="116">
        <f>SUMIF(COGS!$B:$B,$A41,COGS!BO:BO)</f>
        <v>0</v>
      </c>
      <c r="BP41" s="116">
        <f>SUMIF(COGS!$B:$B,$A41,COGS!BP:BP)</f>
        <v>0</v>
      </c>
      <c r="BQ41" s="116">
        <f>SUMIF(COGS!$B:$B,$A41,COGS!BQ:BQ)</f>
        <v>0</v>
      </c>
      <c r="BR41" s="116">
        <f>SUMIF(COGS!$B:$B,$A41,COGS!BR:BR)</f>
        <v>0</v>
      </c>
      <c r="BS41" s="116">
        <f>SUMIF(COGS!$B:$B,$A41,COGS!BS:BS)</f>
        <v>0</v>
      </c>
      <c r="BT41" s="116">
        <f>SUMIF(COGS!$B:$B,$A41,COGS!BT:BT)</f>
        <v>0</v>
      </c>
      <c r="BU41" s="116">
        <f>SUMIF(COGS!$B:$B,$A41,COGS!BU:BU)</f>
        <v>0</v>
      </c>
      <c r="BV41" s="116">
        <f>SUMIF(COGS!$B:$B,$A41,COGS!BV:BV)</f>
        <v>0</v>
      </c>
      <c r="BW41" s="116">
        <f>SUMIF(COGS!$B:$B,$A41,COGS!BW:BW)</f>
        <v>0</v>
      </c>
      <c r="BX41" s="116">
        <f>SUMIF(COGS!$B:$B,$A41,COGS!BX:BX)</f>
        <v>0</v>
      </c>
      <c r="BY41" s="116">
        <f>SUMIF(COGS!$B:$B,$A41,COGS!BY:BY)</f>
        <v>0</v>
      </c>
      <c r="BZ41" s="116">
        <f>SUMIF(COGS!$B:$B,$A41,COGS!BZ:BZ)</f>
        <v>0</v>
      </c>
      <c r="CA41" s="116">
        <f>SUMIF(COGS!$B:$B,$A41,COGS!CA:CA)</f>
        <v>0</v>
      </c>
      <c r="CB41" s="116">
        <f>SUMIF(COGS!$B:$B,$A41,COGS!CB:CB)</f>
        <v>0</v>
      </c>
      <c r="CC41" s="116">
        <f>SUMIF(COGS!$B:$B,$A41,COGS!CC:CC)</f>
        <v>0</v>
      </c>
      <c r="CD41" s="116">
        <f>SUMIF(COGS!$B:$B,$A41,COGS!CD:CD)</f>
        <v>0</v>
      </c>
      <c r="CE41" s="116">
        <f>SUMIF(COGS!$B:$B,$A41,COGS!CE:CE)</f>
        <v>0</v>
      </c>
      <c r="CF41" s="116">
        <f>SUMIF(COGS!$B:$B,$A41,COGS!CF:CF)</f>
        <v>0</v>
      </c>
      <c r="CG41" s="116">
        <f>SUMIF(COGS!$B:$B,$A41,COGS!CG:CG)</f>
        <v>0</v>
      </c>
      <c r="CH41" s="116">
        <f>SUMIF(COGS!$B:$B,$A41,COGS!CH:CH)</f>
        <v>0</v>
      </c>
      <c r="CI41" s="116">
        <f>SUMIF(COGS!$B:$B,$A41,COGS!CI:CI)</f>
        <v>0</v>
      </c>
    </row>
    <row r="42" spans="1:87" ht="16.5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</row>
    <row r="43" spans="1:87" ht="16.5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</row>
    <row r="44" spans="1:87" ht="16.5">
      <c r="A44" s="117" t="s">
        <v>129</v>
      </c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</row>
    <row r="45" spans="1:87" ht="16.5">
      <c r="A45" s="116" t="str">
        <f t="shared" ref="A45:A51" si="1">A35</f>
        <v>Growth</v>
      </c>
      <c r="B45" s="116"/>
      <c r="C45" s="116"/>
      <c r="D45" s="116">
        <f t="shared" ref="D45:CI45" si="2">D25+D35</f>
        <v>0</v>
      </c>
      <c r="E45" s="116">
        <f t="shared" si="2"/>
        <v>0</v>
      </c>
      <c r="F45" s="116">
        <f t="shared" si="2"/>
        <v>0</v>
      </c>
      <c r="G45" s="116">
        <f t="shared" si="2"/>
        <v>0</v>
      </c>
      <c r="H45" s="116">
        <f t="shared" si="2"/>
        <v>0</v>
      </c>
      <c r="I45" s="116">
        <f t="shared" si="2"/>
        <v>0</v>
      </c>
      <c r="J45" s="116">
        <f t="shared" si="2"/>
        <v>0</v>
      </c>
      <c r="K45" s="116">
        <f t="shared" si="2"/>
        <v>0</v>
      </c>
      <c r="L45" s="116">
        <f t="shared" si="2"/>
        <v>0</v>
      </c>
      <c r="M45" s="116">
        <f t="shared" si="2"/>
        <v>0</v>
      </c>
      <c r="N45" s="116">
        <f t="shared" si="2"/>
        <v>0</v>
      </c>
      <c r="O45" s="116">
        <f t="shared" si="2"/>
        <v>0</v>
      </c>
      <c r="P45" s="116">
        <f t="shared" si="2"/>
        <v>0</v>
      </c>
      <c r="Q45" s="116">
        <f t="shared" si="2"/>
        <v>0</v>
      </c>
      <c r="R45" s="116">
        <f t="shared" si="2"/>
        <v>0</v>
      </c>
      <c r="S45" s="116">
        <f t="shared" si="2"/>
        <v>0</v>
      </c>
      <c r="T45" s="116">
        <f t="shared" si="2"/>
        <v>0</v>
      </c>
      <c r="U45" s="116">
        <f t="shared" si="2"/>
        <v>0</v>
      </c>
      <c r="V45" s="116">
        <f t="shared" si="2"/>
        <v>0</v>
      </c>
      <c r="W45" s="116">
        <f t="shared" si="2"/>
        <v>0</v>
      </c>
      <c r="X45" s="116">
        <f t="shared" si="2"/>
        <v>0</v>
      </c>
      <c r="Y45" s="116">
        <f t="shared" si="2"/>
        <v>0</v>
      </c>
      <c r="Z45" s="116">
        <f t="shared" si="2"/>
        <v>0</v>
      </c>
      <c r="AA45" s="116">
        <f t="shared" si="2"/>
        <v>0</v>
      </c>
      <c r="AB45" s="116">
        <f t="shared" si="2"/>
        <v>0</v>
      </c>
      <c r="AC45" s="116">
        <f t="shared" si="2"/>
        <v>0</v>
      </c>
      <c r="AD45" s="116">
        <f t="shared" si="2"/>
        <v>0</v>
      </c>
      <c r="AE45" s="116">
        <f t="shared" si="2"/>
        <v>0</v>
      </c>
      <c r="AF45" s="116">
        <f t="shared" si="2"/>
        <v>0</v>
      </c>
      <c r="AG45" s="116">
        <f t="shared" si="2"/>
        <v>0</v>
      </c>
      <c r="AH45" s="116">
        <f t="shared" si="2"/>
        <v>0</v>
      </c>
      <c r="AI45" s="116">
        <f t="shared" si="2"/>
        <v>0</v>
      </c>
      <c r="AJ45" s="116">
        <f t="shared" si="2"/>
        <v>0</v>
      </c>
      <c r="AK45" s="116">
        <f t="shared" si="2"/>
        <v>0</v>
      </c>
      <c r="AL45" s="116">
        <f t="shared" si="2"/>
        <v>0</v>
      </c>
      <c r="AM45" s="116">
        <f t="shared" si="2"/>
        <v>0</v>
      </c>
      <c r="AN45" s="116">
        <f t="shared" si="2"/>
        <v>0</v>
      </c>
      <c r="AO45" s="116">
        <f t="shared" si="2"/>
        <v>0</v>
      </c>
      <c r="AP45" s="116">
        <f t="shared" si="2"/>
        <v>0</v>
      </c>
      <c r="AQ45" s="116">
        <f t="shared" si="2"/>
        <v>0</v>
      </c>
      <c r="AR45" s="116">
        <f t="shared" si="2"/>
        <v>0</v>
      </c>
      <c r="AS45" s="116">
        <f t="shared" si="2"/>
        <v>0</v>
      </c>
      <c r="AT45" s="116">
        <f t="shared" si="2"/>
        <v>0</v>
      </c>
      <c r="AU45" s="116">
        <f t="shared" si="2"/>
        <v>0</v>
      </c>
      <c r="AV45" s="116">
        <f t="shared" si="2"/>
        <v>0</v>
      </c>
      <c r="AW45" s="116">
        <f t="shared" si="2"/>
        <v>0</v>
      </c>
      <c r="AX45" s="116">
        <f t="shared" si="2"/>
        <v>0</v>
      </c>
      <c r="AY45" s="116">
        <f t="shared" si="2"/>
        <v>0</v>
      </c>
      <c r="AZ45" s="116">
        <f t="shared" si="2"/>
        <v>0</v>
      </c>
      <c r="BA45" s="116">
        <f t="shared" si="2"/>
        <v>0</v>
      </c>
      <c r="BB45" s="116">
        <f t="shared" si="2"/>
        <v>0</v>
      </c>
      <c r="BC45" s="116">
        <f t="shared" si="2"/>
        <v>0</v>
      </c>
      <c r="BD45" s="116">
        <f t="shared" si="2"/>
        <v>0</v>
      </c>
      <c r="BE45" s="116">
        <f t="shared" si="2"/>
        <v>0</v>
      </c>
      <c r="BF45" s="116">
        <f t="shared" si="2"/>
        <v>0</v>
      </c>
      <c r="BG45" s="116">
        <f t="shared" si="2"/>
        <v>0</v>
      </c>
      <c r="BH45" s="116">
        <f t="shared" si="2"/>
        <v>0</v>
      </c>
      <c r="BI45" s="116">
        <f t="shared" si="2"/>
        <v>0</v>
      </c>
      <c r="BJ45" s="116">
        <f t="shared" si="2"/>
        <v>0</v>
      </c>
      <c r="BK45" s="116">
        <f t="shared" si="2"/>
        <v>0</v>
      </c>
      <c r="BL45" s="116">
        <f t="shared" si="2"/>
        <v>0</v>
      </c>
      <c r="BM45" s="116">
        <f t="shared" si="2"/>
        <v>0</v>
      </c>
      <c r="BN45" s="116">
        <f t="shared" si="2"/>
        <v>0</v>
      </c>
      <c r="BO45" s="116">
        <f t="shared" si="2"/>
        <v>0</v>
      </c>
      <c r="BP45" s="116">
        <f t="shared" si="2"/>
        <v>0</v>
      </c>
      <c r="BQ45" s="116">
        <f t="shared" si="2"/>
        <v>0</v>
      </c>
      <c r="BR45" s="116">
        <f t="shared" si="2"/>
        <v>0</v>
      </c>
      <c r="BS45" s="116">
        <f t="shared" si="2"/>
        <v>0</v>
      </c>
      <c r="BT45" s="116">
        <f t="shared" si="2"/>
        <v>0</v>
      </c>
      <c r="BU45" s="116">
        <f t="shared" si="2"/>
        <v>0</v>
      </c>
      <c r="BV45" s="116">
        <f t="shared" si="2"/>
        <v>0</v>
      </c>
      <c r="BW45" s="116">
        <f t="shared" si="2"/>
        <v>0</v>
      </c>
      <c r="BX45" s="116">
        <f t="shared" si="2"/>
        <v>0</v>
      </c>
      <c r="BY45" s="116">
        <f t="shared" si="2"/>
        <v>0</v>
      </c>
      <c r="BZ45" s="116">
        <f t="shared" si="2"/>
        <v>0</v>
      </c>
      <c r="CA45" s="116">
        <f t="shared" si="2"/>
        <v>0</v>
      </c>
      <c r="CB45" s="116">
        <f t="shared" si="2"/>
        <v>0</v>
      </c>
      <c r="CC45" s="116">
        <f t="shared" si="2"/>
        <v>0</v>
      </c>
      <c r="CD45" s="116">
        <f t="shared" si="2"/>
        <v>0</v>
      </c>
      <c r="CE45" s="116">
        <f t="shared" si="2"/>
        <v>0</v>
      </c>
      <c r="CF45" s="116">
        <f t="shared" si="2"/>
        <v>0</v>
      </c>
      <c r="CG45" s="116">
        <f t="shared" si="2"/>
        <v>0</v>
      </c>
      <c r="CH45" s="116">
        <f t="shared" si="2"/>
        <v>0</v>
      </c>
      <c r="CI45" s="116">
        <f t="shared" si="2"/>
        <v>0</v>
      </c>
    </row>
    <row r="46" spans="1:87" ht="16.5">
      <c r="A46" s="116" t="str">
        <f t="shared" si="1"/>
        <v>Ops</v>
      </c>
      <c r="B46" s="116"/>
      <c r="C46" s="116"/>
      <c r="D46" s="116">
        <f t="shared" ref="D46:CI46" si="3">D26+D36</f>
        <v>0</v>
      </c>
      <c r="E46" s="116">
        <f t="shared" si="3"/>
        <v>0</v>
      </c>
      <c r="F46" s="116">
        <f t="shared" si="3"/>
        <v>0</v>
      </c>
      <c r="G46" s="116">
        <f t="shared" si="3"/>
        <v>0</v>
      </c>
      <c r="H46" s="116">
        <f t="shared" si="3"/>
        <v>0</v>
      </c>
      <c r="I46" s="116">
        <f t="shared" si="3"/>
        <v>0</v>
      </c>
      <c r="J46" s="116">
        <f t="shared" si="3"/>
        <v>0</v>
      </c>
      <c r="K46" s="116">
        <f t="shared" si="3"/>
        <v>0</v>
      </c>
      <c r="L46" s="116">
        <f t="shared" si="3"/>
        <v>0</v>
      </c>
      <c r="M46" s="116">
        <f t="shared" si="3"/>
        <v>0</v>
      </c>
      <c r="N46" s="116">
        <f t="shared" si="3"/>
        <v>0</v>
      </c>
      <c r="O46" s="116">
        <f t="shared" si="3"/>
        <v>0</v>
      </c>
      <c r="P46" s="116">
        <f t="shared" si="3"/>
        <v>0</v>
      </c>
      <c r="Q46" s="116">
        <f t="shared" si="3"/>
        <v>0</v>
      </c>
      <c r="R46" s="116">
        <f t="shared" si="3"/>
        <v>0</v>
      </c>
      <c r="S46" s="116">
        <f t="shared" si="3"/>
        <v>0</v>
      </c>
      <c r="T46" s="116">
        <f t="shared" si="3"/>
        <v>0</v>
      </c>
      <c r="U46" s="116">
        <f t="shared" si="3"/>
        <v>0</v>
      </c>
      <c r="V46" s="116">
        <f t="shared" si="3"/>
        <v>0</v>
      </c>
      <c r="W46" s="116">
        <f t="shared" si="3"/>
        <v>0</v>
      </c>
      <c r="X46" s="116">
        <f t="shared" si="3"/>
        <v>0</v>
      </c>
      <c r="Y46" s="116">
        <f t="shared" si="3"/>
        <v>0</v>
      </c>
      <c r="Z46" s="116">
        <f t="shared" si="3"/>
        <v>0</v>
      </c>
      <c r="AA46" s="116">
        <f t="shared" si="3"/>
        <v>0</v>
      </c>
      <c r="AB46" s="116">
        <f t="shared" si="3"/>
        <v>0</v>
      </c>
      <c r="AC46" s="116">
        <f t="shared" si="3"/>
        <v>0</v>
      </c>
      <c r="AD46" s="116">
        <f t="shared" si="3"/>
        <v>0</v>
      </c>
      <c r="AE46" s="116">
        <f t="shared" si="3"/>
        <v>0</v>
      </c>
      <c r="AF46" s="116">
        <f t="shared" si="3"/>
        <v>0</v>
      </c>
      <c r="AG46" s="116">
        <f t="shared" si="3"/>
        <v>0</v>
      </c>
      <c r="AH46" s="116">
        <f t="shared" si="3"/>
        <v>0</v>
      </c>
      <c r="AI46" s="116">
        <f t="shared" si="3"/>
        <v>0</v>
      </c>
      <c r="AJ46" s="116">
        <f t="shared" si="3"/>
        <v>0</v>
      </c>
      <c r="AK46" s="116">
        <f t="shared" si="3"/>
        <v>0</v>
      </c>
      <c r="AL46" s="116">
        <f t="shared" si="3"/>
        <v>0</v>
      </c>
      <c r="AM46" s="116">
        <f t="shared" si="3"/>
        <v>0</v>
      </c>
      <c r="AN46" s="116">
        <f t="shared" si="3"/>
        <v>0</v>
      </c>
      <c r="AO46" s="116">
        <f t="shared" si="3"/>
        <v>0</v>
      </c>
      <c r="AP46" s="116">
        <f t="shared" si="3"/>
        <v>0</v>
      </c>
      <c r="AQ46" s="116">
        <f t="shared" si="3"/>
        <v>0</v>
      </c>
      <c r="AR46" s="116">
        <f t="shared" si="3"/>
        <v>0</v>
      </c>
      <c r="AS46" s="116">
        <f t="shared" si="3"/>
        <v>0</v>
      </c>
      <c r="AT46" s="116">
        <f t="shared" si="3"/>
        <v>0</v>
      </c>
      <c r="AU46" s="116">
        <f t="shared" si="3"/>
        <v>0</v>
      </c>
      <c r="AV46" s="116">
        <f t="shared" si="3"/>
        <v>0</v>
      </c>
      <c r="AW46" s="116">
        <f t="shared" si="3"/>
        <v>0</v>
      </c>
      <c r="AX46" s="116">
        <f t="shared" si="3"/>
        <v>0</v>
      </c>
      <c r="AY46" s="116">
        <f t="shared" si="3"/>
        <v>0</v>
      </c>
      <c r="AZ46" s="116">
        <f t="shared" si="3"/>
        <v>0</v>
      </c>
      <c r="BA46" s="116">
        <f t="shared" si="3"/>
        <v>0</v>
      </c>
      <c r="BB46" s="116">
        <f t="shared" si="3"/>
        <v>0</v>
      </c>
      <c r="BC46" s="116">
        <f t="shared" si="3"/>
        <v>0</v>
      </c>
      <c r="BD46" s="116">
        <f t="shared" si="3"/>
        <v>0</v>
      </c>
      <c r="BE46" s="116">
        <f t="shared" si="3"/>
        <v>0</v>
      </c>
      <c r="BF46" s="116">
        <f t="shared" si="3"/>
        <v>0</v>
      </c>
      <c r="BG46" s="116">
        <f t="shared" si="3"/>
        <v>0</v>
      </c>
      <c r="BH46" s="116">
        <f t="shared" si="3"/>
        <v>0</v>
      </c>
      <c r="BI46" s="116">
        <f t="shared" si="3"/>
        <v>0</v>
      </c>
      <c r="BJ46" s="116">
        <f t="shared" si="3"/>
        <v>0</v>
      </c>
      <c r="BK46" s="116">
        <f t="shared" si="3"/>
        <v>0</v>
      </c>
      <c r="BL46" s="116">
        <f t="shared" si="3"/>
        <v>0</v>
      </c>
      <c r="BM46" s="116">
        <f t="shared" si="3"/>
        <v>0</v>
      </c>
      <c r="BN46" s="116">
        <f t="shared" si="3"/>
        <v>0</v>
      </c>
      <c r="BO46" s="116">
        <f t="shared" si="3"/>
        <v>0</v>
      </c>
      <c r="BP46" s="116">
        <f t="shared" si="3"/>
        <v>0</v>
      </c>
      <c r="BQ46" s="116">
        <f t="shared" si="3"/>
        <v>0</v>
      </c>
      <c r="BR46" s="116">
        <f t="shared" si="3"/>
        <v>0</v>
      </c>
      <c r="BS46" s="116">
        <f t="shared" si="3"/>
        <v>0</v>
      </c>
      <c r="BT46" s="116">
        <f t="shared" si="3"/>
        <v>0</v>
      </c>
      <c r="BU46" s="116">
        <f t="shared" si="3"/>
        <v>0</v>
      </c>
      <c r="BV46" s="116">
        <f t="shared" si="3"/>
        <v>0</v>
      </c>
      <c r="BW46" s="116">
        <f t="shared" si="3"/>
        <v>0</v>
      </c>
      <c r="BX46" s="116">
        <f t="shared" si="3"/>
        <v>0</v>
      </c>
      <c r="BY46" s="116">
        <f t="shared" si="3"/>
        <v>0</v>
      </c>
      <c r="BZ46" s="116">
        <f t="shared" si="3"/>
        <v>0</v>
      </c>
      <c r="CA46" s="116">
        <f t="shared" si="3"/>
        <v>0</v>
      </c>
      <c r="CB46" s="116">
        <f t="shared" si="3"/>
        <v>0</v>
      </c>
      <c r="CC46" s="116">
        <f t="shared" si="3"/>
        <v>0</v>
      </c>
      <c r="CD46" s="116">
        <f t="shared" si="3"/>
        <v>0</v>
      </c>
      <c r="CE46" s="116">
        <f t="shared" si="3"/>
        <v>0</v>
      </c>
      <c r="CF46" s="116">
        <f t="shared" si="3"/>
        <v>0</v>
      </c>
      <c r="CG46" s="116">
        <f t="shared" si="3"/>
        <v>0</v>
      </c>
      <c r="CH46" s="116">
        <f t="shared" si="3"/>
        <v>0</v>
      </c>
      <c r="CI46" s="116">
        <f t="shared" si="3"/>
        <v>0</v>
      </c>
    </row>
    <row r="47" spans="1:87" ht="16.5">
      <c r="A47" s="116" t="str">
        <f t="shared" si="1"/>
        <v>R&amp;D</v>
      </c>
      <c r="B47" s="116"/>
      <c r="C47" s="116"/>
      <c r="D47" s="116">
        <f t="shared" ref="D47:CI47" si="4">D27+D37</f>
        <v>0</v>
      </c>
      <c r="E47" s="116">
        <f t="shared" si="4"/>
        <v>0</v>
      </c>
      <c r="F47" s="116">
        <f t="shared" si="4"/>
        <v>0</v>
      </c>
      <c r="G47" s="116">
        <f t="shared" si="4"/>
        <v>0</v>
      </c>
      <c r="H47" s="116">
        <f t="shared" si="4"/>
        <v>0</v>
      </c>
      <c r="I47" s="116">
        <f t="shared" si="4"/>
        <v>0</v>
      </c>
      <c r="J47" s="116">
        <f t="shared" si="4"/>
        <v>0</v>
      </c>
      <c r="K47" s="116">
        <f t="shared" si="4"/>
        <v>0</v>
      </c>
      <c r="L47" s="116">
        <f t="shared" si="4"/>
        <v>0</v>
      </c>
      <c r="M47" s="116">
        <f t="shared" si="4"/>
        <v>0</v>
      </c>
      <c r="N47" s="116">
        <f t="shared" si="4"/>
        <v>0</v>
      </c>
      <c r="O47" s="116">
        <f t="shared" si="4"/>
        <v>0</v>
      </c>
      <c r="P47" s="116">
        <f t="shared" si="4"/>
        <v>0</v>
      </c>
      <c r="Q47" s="116">
        <f t="shared" si="4"/>
        <v>0</v>
      </c>
      <c r="R47" s="116">
        <f t="shared" si="4"/>
        <v>0</v>
      </c>
      <c r="S47" s="116">
        <f t="shared" si="4"/>
        <v>0</v>
      </c>
      <c r="T47" s="116">
        <f t="shared" si="4"/>
        <v>0</v>
      </c>
      <c r="U47" s="116">
        <f t="shared" si="4"/>
        <v>0</v>
      </c>
      <c r="V47" s="116">
        <f t="shared" si="4"/>
        <v>0</v>
      </c>
      <c r="W47" s="116">
        <f t="shared" si="4"/>
        <v>0</v>
      </c>
      <c r="X47" s="116">
        <f t="shared" si="4"/>
        <v>0</v>
      </c>
      <c r="Y47" s="116">
        <f t="shared" si="4"/>
        <v>0</v>
      </c>
      <c r="Z47" s="116">
        <f t="shared" si="4"/>
        <v>0</v>
      </c>
      <c r="AA47" s="116">
        <f t="shared" si="4"/>
        <v>0</v>
      </c>
      <c r="AB47" s="116">
        <f t="shared" si="4"/>
        <v>0</v>
      </c>
      <c r="AC47" s="116">
        <f t="shared" si="4"/>
        <v>0</v>
      </c>
      <c r="AD47" s="116">
        <f t="shared" si="4"/>
        <v>0</v>
      </c>
      <c r="AE47" s="116">
        <f t="shared" si="4"/>
        <v>0</v>
      </c>
      <c r="AF47" s="116">
        <f t="shared" si="4"/>
        <v>0</v>
      </c>
      <c r="AG47" s="116">
        <f t="shared" si="4"/>
        <v>0</v>
      </c>
      <c r="AH47" s="116">
        <f t="shared" si="4"/>
        <v>0</v>
      </c>
      <c r="AI47" s="116">
        <f t="shared" si="4"/>
        <v>0</v>
      </c>
      <c r="AJ47" s="116">
        <f t="shared" si="4"/>
        <v>0</v>
      </c>
      <c r="AK47" s="116">
        <f t="shared" si="4"/>
        <v>0</v>
      </c>
      <c r="AL47" s="116">
        <f t="shared" si="4"/>
        <v>0</v>
      </c>
      <c r="AM47" s="116">
        <f t="shared" si="4"/>
        <v>0</v>
      </c>
      <c r="AN47" s="116">
        <f t="shared" si="4"/>
        <v>0</v>
      </c>
      <c r="AO47" s="116">
        <f t="shared" si="4"/>
        <v>0</v>
      </c>
      <c r="AP47" s="116">
        <f t="shared" si="4"/>
        <v>0</v>
      </c>
      <c r="AQ47" s="116">
        <f t="shared" si="4"/>
        <v>0</v>
      </c>
      <c r="AR47" s="116">
        <f t="shared" si="4"/>
        <v>0</v>
      </c>
      <c r="AS47" s="116">
        <f t="shared" si="4"/>
        <v>0</v>
      </c>
      <c r="AT47" s="116">
        <f t="shared" si="4"/>
        <v>0</v>
      </c>
      <c r="AU47" s="116">
        <f t="shared" si="4"/>
        <v>0</v>
      </c>
      <c r="AV47" s="116">
        <f t="shared" si="4"/>
        <v>0</v>
      </c>
      <c r="AW47" s="116">
        <f t="shared" si="4"/>
        <v>0</v>
      </c>
      <c r="AX47" s="116">
        <f t="shared" si="4"/>
        <v>0</v>
      </c>
      <c r="AY47" s="116">
        <f t="shared" si="4"/>
        <v>0</v>
      </c>
      <c r="AZ47" s="116">
        <f t="shared" si="4"/>
        <v>0</v>
      </c>
      <c r="BA47" s="116">
        <f t="shared" si="4"/>
        <v>0</v>
      </c>
      <c r="BB47" s="116">
        <f t="shared" si="4"/>
        <v>0</v>
      </c>
      <c r="BC47" s="116">
        <f t="shared" si="4"/>
        <v>0</v>
      </c>
      <c r="BD47" s="116">
        <f t="shared" si="4"/>
        <v>0</v>
      </c>
      <c r="BE47" s="116">
        <f t="shared" si="4"/>
        <v>0</v>
      </c>
      <c r="BF47" s="116">
        <f t="shared" si="4"/>
        <v>0</v>
      </c>
      <c r="BG47" s="116">
        <f t="shared" si="4"/>
        <v>0</v>
      </c>
      <c r="BH47" s="116">
        <f t="shared" si="4"/>
        <v>0</v>
      </c>
      <c r="BI47" s="116">
        <f t="shared" si="4"/>
        <v>0</v>
      </c>
      <c r="BJ47" s="116">
        <f t="shared" si="4"/>
        <v>0</v>
      </c>
      <c r="BK47" s="116">
        <f t="shared" si="4"/>
        <v>0</v>
      </c>
      <c r="BL47" s="116">
        <f t="shared" si="4"/>
        <v>0</v>
      </c>
      <c r="BM47" s="116">
        <f t="shared" si="4"/>
        <v>0</v>
      </c>
      <c r="BN47" s="116">
        <f t="shared" si="4"/>
        <v>0</v>
      </c>
      <c r="BO47" s="116">
        <f t="shared" si="4"/>
        <v>0</v>
      </c>
      <c r="BP47" s="116">
        <f t="shared" si="4"/>
        <v>0</v>
      </c>
      <c r="BQ47" s="116">
        <f t="shared" si="4"/>
        <v>0</v>
      </c>
      <c r="BR47" s="116">
        <f t="shared" si="4"/>
        <v>0</v>
      </c>
      <c r="BS47" s="116">
        <f t="shared" si="4"/>
        <v>0</v>
      </c>
      <c r="BT47" s="116">
        <f t="shared" si="4"/>
        <v>0</v>
      </c>
      <c r="BU47" s="116">
        <f t="shared" si="4"/>
        <v>0</v>
      </c>
      <c r="BV47" s="116">
        <f t="shared" si="4"/>
        <v>0</v>
      </c>
      <c r="BW47" s="116">
        <f t="shared" si="4"/>
        <v>0</v>
      </c>
      <c r="BX47" s="116">
        <f t="shared" si="4"/>
        <v>0</v>
      </c>
      <c r="BY47" s="116">
        <f t="shared" si="4"/>
        <v>0</v>
      </c>
      <c r="BZ47" s="116">
        <f t="shared" si="4"/>
        <v>0</v>
      </c>
      <c r="CA47" s="116">
        <f t="shared" si="4"/>
        <v>0</v>
      </c>
      <c r="CB47" s="116">
        <f t="shared" si="4"/>
        <v>0</v>
      </c>
      <c r="CC47" s="116">
        <f t="shared" si="4"/>
        <v>0</v>
      </c>
      <c r="CD47" s="116">
        <f t="shared" si="4"/>
        <v>0</v>
      </c>
      <c r="CE47" s="116">
        <f t="shared" si="4"/>
        <v>0</v>
      </c>
      <c r="CF47" s="116">
        <f t="shared" si="4"/>
        <v>0</v>
      </c>
      <c r="CG47" s="116">
        <f t="shared" si="4"/>
        <v>0</v>
      </c>
      <c r="CH47" s="116">
        <f t="shared" si="4"/>
        <v>0</v>
      </c>
      <c r="CI47" s="116">
        <f t="shared" si="4"/>
        <v>0</v>
      </c>
    </row>
    <row r="48" spans="1:87" ht="16.5">
      <c r="A48" s="116" t="str">
        <f t="shared" si="1"/>
        <v>Legal</v>
      </c>
      <c r="B48" s="116"/>
      <c r="C48" s="116"/>
      <c r="D48" s="116">
        <f t="shared" ref="D48:CI48" si="5">D28+D38</f>
        <v>0</v>
      </c>
      <c r="E48" s="116">
        <f t="shared" si="5"/>
        <v>0</v>
      </c>
      <c r="F48" s="116">
        <f t="shared" si="5"/>
        <v>0</v>
      </c>
      <c r="G48" s="116">
        <f t="shared" si="5"/>
        <v>0</v>
      </c>
      <c r="H48" s="116">
        <f t="shared" si="5"/>
        <v>0</v>
      </c>
      <c r="I48" s="116">
        <f t="shared" si="5"/>
        <v>0</v>
      </c>
      <c r="J48" s="116">
        <f t="shared" si="5"/>
        <v>0</v>
      </c>
      <c r="K48" s="116">
        <f t="shared" si="5"/>
        <v>0</v>
      </c>
      <c r="L48" s="116">
        <f t="shared" si="5"/>
        <v>0</v>
      </c>
      <c r="M48" s="116">
        <f t="shared" si="5"/>
        <v>0</v>
      </c>
      <c r="N48" s="116">
        <f t="shared" si="5"/>
        <v>0</v>
      </c>
      <c r="O48" s="116">
        <f t="shared" si="5"/>
        <v>0</v>
      </c>
      <c r="P48" s="116">
        <f t="shared" si="5"/>
        <v>0</v>
      </c>
      <c r="Q48" s="116">
        <f t="shared" si="5"/>
        <v>0</v>
      </c>
      <c r="R48" s="116">
        <f t="shared" si="5"/>
        <v>0</v>
      </c>
      <c r="S48" s="116">
        <f t="shared" si="5"/>
        <v>0</v>
      </c>
      <c r="T48" s="116">
        <f t="shared" si="5"/>
        <v>0</v>
      </c>
      <c r="U48" s="116">
        <f t="shared" si="5"/>
        <v>0</v>
      </c>
      <c r="V48" s="116">
        <f t="shared" si="5"/>
        <v>0</v>
      </c>
      <c r="W48" s="116">
        <f t="shared" si="5"/>
        <v>0</v>
      </c>
      <c r="X48" s="116">
        <f t="shared" si="5"/>
        <v>0</v>
      </c>
      <c r="Y48" s="116">
        <f t="shared" si="5"/>
        <v>0</v>
      </c>
      <c r="Z48" s="116">
        <f t="shared" si="5"/>
        <v>0</v>
      </c>
      <c r="AA48" s="116">
        <f t="shared" si="5"/>
        <v>0</v>
      </c>
      <c r="AB48" s="116">
        <f t="shared" si="5"/>
        <v>0</v>
      </c>
      <c r="AC48" s="116">
        <f t="shared" si="5"/>
        <v>0</v>
      </c>
      <c r="AD48" s="116">
        <f t="shared" si="5"/>
        <v>0</v>
      </c>
      <c r="AE48" s="116">
        <f t="shared" si="5"/>
        <v>0</v>
      </c>
      <c r="AF48" s="116">
        <f t="shared" si="5"/>
        <v>0</v>
      </c>
      <c r="AG48" s="116">
        <f t="shared" si="5"/>
        <v>0</v>
      </c>
      <c r="AH48" s="116">
        <f t="shared" si="5"/>
        <v>0</v>
      </c>
      <c r="AI48" s="116">
        <f t="shared" si="5"/>
        <v>0</v>
      </c>
      <c r="AJ48" s="116">
        <f t="shared" si="5"/>
        <v>0</v>
      </c>
      <c r="AK48" s="116">
        <f t="shared" si="5"/>
        <v>0</v>
      </c>
      <c r="AL48" s="116">
        <f t="shared" si="5"/>
        <v>0</v>
      </c>
      <c r="AM48" s="116">
        <f t="shared" si="5"/>
        <v>0</v>
      </c>
      <c r="AN48" s="116">
        <f t="shared" si="5"/>
        <v>0</v>
      </c>
      <c r="AO48" s="116">
        <f t="shared" si="5"/>
        <v>0</v>
      </c>
      <c r="AP48" s="116">
        <f t="shared" si="5"/>
        <v>0</v>
      </c>
      <c r="AQ48" s="116">
        <f t="shared" si="5"/>
        <v>0</v>
      </c>
      <c r="AR48" s="116">
        <f t="shared" si="5"/>
        <v>0</v>
      </c>
      <c r="AS48" s="116">
        <f t="shared" si="5"/>
        <v>0</v>
      </c>
      <c r="AT48" s="116">
        <f t="shared" si="5"/>
        <v>0</v>
      </c>
      <c r="AU48" s="116">
        <f t="shared" si="5"/>
        <v>0</v>
      </c>
      <c r="AV48" s="116">
        <f t="shared" si="5"/>
        <v>0</v>
      </c>
      <c r="AW48" s="116">
        <f t="shared" si="5"/>
        <v>0</v>
      </c>
      <c r="AX48" s="116">
        <f t="shared" si="5"/>
        <v>0</v>
      </c>
      <c r="AY48" s="116">
        <f t="shared" si="5"/>
        <v>0</v>
      </c>
      <c r="AZ48" s="116">
        <f t="shared" si="5"/>
        <v>0</v>
      </c>
      <c r="BA48" s="116">
        <f t="shared" si="5"/>
        <v>0</v>
      </c>
      <c r="BB48" s="116">
        <f t="shared" si="5"/>
        <v>0</v>
      </c>
      <c r="BC48" s="116">
        <f t="shared" si="5"/>
        <v>0</v>
      </c>
      <c r="BD48" s="116">
        <f t="shared" si="5"/>
        <v>0</v>
      </c>
      <c r="BE48" s="116">
        <f t="shared" si="5"/>
        <v>0</v>
      </c>
      <c r="BF48" s="116">
        <f t="shared" si="5"/>
        <v>0</v>
      </c>
      <c r="BG48" s="116">
        <f t="shared" si="5"/>
        <v>0</v>
      </c>
      <c r="BH48" s="116">
        <f t="shared" si="5"/>
        <v>0</v>
      </c>
      <c r="BI48" s="116">
        <f t="shared" si="5"/>
        <v>0</v>
      </c>
      <c r="BJ48" s="116">
        <f t="shared" si="5"/>
        <v>0</v>
      </c>
      <c r="BK48" s="116">
        <f t="shared" si="5"/>
        <v>0</v>
      </c>
      <c r="BL48" s="116">
        <f t="shared" si="5"/>
        <v>0</v>
      </c>
      <c r="BM48" s="116">
        <f t="shared" si="5"/>
        <v>0</v>
      </c>
      <c r="BN48" s="116">
        <f t="shared" si="5"/>
        <v>0</v>
      </c>
      <c r="BO48" s="116">
        <f t="shared" si="5"/>
        <v>0</v>
      </c>
      <c r="BP48" s="116">
        <f t="shared" si="5"/>
        <v>0</v>
      </c>
      <c r="BQ48" s="116">
        <f t="shared" si="5"/>
        <v>0</v>
      </c>
      <c r="BR48" s="116">
        <f t="shared" si="5"/>
        <v>0</v>
      </c>
      <c r="BS48" s="116">
        <f t="shared" si="5"/>
        <v>0</v>
      </c>
      <c r="BT48" s="116">
        <f t="shared" si="5"/>
        <v>0</v>
      </c>
      <c r="BU48" s="116">
        <f t="shared" si="5"/>
        <v>0</v>
      </c>
      <c r="BV48" s="116">
        <f t="shared" si="5"/>
        <v>0</v>
      </c>
      <c r="BW48" s="116">
        <f t="shared" si="5"/>
        <v>0</v>
      </c>
      <c r="BX48" s="116">
        <f t="shared" si="5"/>
        <v>0</v>
      </c>
      <c r="BY48" s="116">
        <f t="shared" si="5"/>
        <v>0</v>
      </c>
      <c r="BZ48" s="116">
        <f t="shared" si="5"/>
        <v>0</v>
      </c>
      <c r="CA48" s="116">
        <f t="shared" si="5"/>
        <v>0</v>
      </c>
      <c r="CB48" s="116">
        <f t="shared" si="5"/>
        <v>0</v>
      </c>
      <c r="CC48" s="116">
        <f t="shared" si="5"/>
        <v>0</v>
      </c>
      <c r="CD48" s="116">
        <f t="shared" si="5"/>
        <v>0</v>
      </c>
      <c r="CE48" s="116">
        <f t="shared" si="5"/>
        <v>0</v>
      </c>
      <c r="CF48" s="116">
        <f t="shared" si="5"/>
        <v>0</v>
      </c>
      <c r="CG48" s="116">
        <f t="shared" si="5"/>
        <v>0</v>
      </c>
      <c r="CH48" s="116">
        <f t="shared" si="5"/>
        <v>0</v>
      </c>
      <c r="CI48" s="116">
        <f t="shared" si="5"/>
        <v>0</v>
      </c>
    </row>
    <row r="49" spans="1:87" ht="16.5">
      <c r="A49" s="116" t="str">
        <f t="shared" si="1"/>
        <v>Other 1</v>
      </c>
      <c r="B49" s="116"/>
      <c r="C49" s="116"/>
      <c r="D49" s="116">
        <f t="shared" ref="D49:CI49" si="6">D29+D39</f>
        <v>0</v>
      </c>
      <c r="E49" s="116">
        <f t="shared" si="6"/>
        <v>0</v>
      </c>
      <c r="F49" s="116">
        <f t="shared" si="6"/>
        <v>0</v>
      </c>
      <c r="G49" s="116">
        <f t="shared" si="6"/>
        <v>0</v>
      </c>
      <c r="H49" s="116">
        <f t="shared" si="6"/>
        <v>0</v>
      </c>
      <c r="I49" s="116">
        <f t="shared" si="6"/>
        <v>0</v>
      </c>
      <c r="J49" s="116">
        <f t="shared" si="6"/>
        <v>0</v>
      </c>
      <c r="K49" s="116">
        <f t="shared" si="6"/>
        <v>0</v>
      </c>
      <c r="L49" s="116">
        <f t="shared" si="6"/>
        <v>0</v>
      </c>
      <c r="M49" s="116">
        <f t="shared" si="6"/>
        <v>0</v>
      </c>
      <c r="N49" s="116">
        <f t="shared" si="6"/>
        <v>0</v>
      </c>
      <c r="O49" s="116">
        <f t="shared" si="6"/>
        <v>0</v>
      </c>
      <c r="P49" s="116">
        <f t="shared" si="6"/>
        <v>0</v>
      </c>
      <c r="Q49" s="116">
        <f t="shared" si="6"/>
        <v>0</v>
      </c>
      <c r="R49" s="116">
        <f t="shared" si="6"/>
        <v>0</v>
      </c>
      <c r="S49" s="116">
        <f t="shared" si="6"/>
        <v>0</v>
      </c>
      <c r="T49" s="116">
        <f t="shared" si="6"/>
        <v>0</v>
      </c>
      <c r="U49" s="116">
        <f t="shared" si="6"/>
        <v>0</v>
      </c>
      <c r="V49" s="116">
        <f t="shared" si="6"/>
        <v>0</v>
      </c>
      <c r="W49" s="116">
        <f t="shared" si="6"/>
        <v>0</v>
      </c>
      <c r="X49" s="116">
        <f t="shared" si="6"/>
        <v>0</v>
      </c>
      <c r="Y49" s="116">
        <f t="shared" si="6"/>
        <v>0</v>
      </c>
      <c r="Z49" s="116">
        <f t="shared" si="6"/>
        <v>0</v>
      </c>
      <c r="AA49" s="116">
        <f t="shared" si="6"/>
        <v>0</v>
      </c>
      <c r="AB49" s="116">
        <f t="shared" si="6"/>
        <v>0</v>
      </c>
      <c r="AC49" s="116">
        <f t="shared" si="6"/>
        <v>0</v>
      </c>
      <c r="AD49" s="116">
        <f t="shared" si="6"/>
        <v>0</v>
      </c>
      <c r="AE49" s="116">
        <f t="shared" si="6"/>
        <v>0</v>
      </c>
      <c r="AF49" s="116">
        <f t="shared" si="6"/>
        <v>0</v>
      </c>
      <c r="AG49" s="116">
        <f t="shared" si="6"/>
        <v>0</v>
      </c>
      <c r="AH49" s="116">
        <f t="shared" si="6"/>
        <v>0</v>
      </c>
      <c r="AI49" s="116">
        <f t="shared" si="6"/>
        <v>0</v>
      </c>
      <c r="AJ49" s="116">
        <f t="shared" si="6"/>
        <v>0</v>
      </c>
      <c r="AK49" s="116">
        <f t="shared" si="6"/>
        <v>0</v>
      </c>
      <c r="AL49" s="116">
        <f t="shared" si="6"/>
        <v>0</v>
      </c>
      <c r="AM49" s="116">
        <f t="shared" si="6"/>
        <v>0</v>
      </c>
      <c r="AN49" s="116">
        <f t="shared" si="6"/>
        <v>0</v>
      </c>
      <c r="AO49" s="116">
        <f t="shared" si="6"/>
        <v>0</v>
      </c>
      <c r="AP49" s="116">
        <f t="shared" si="6"/>
        <v>0</v>
      </c>
      <c r="AQ49" s="116">
        <f t="shared" si="6"/>
        <v>0</v>
      </c>
      <c r="AR49" s="116">
        <f t="shared" si="6"/>
        <v>0</v>
      </c>
      <c r="AS49" s="116">
        <f t="shared" si="6"/>
        <v>0</v>
      </c>
      <c r="AT49" s="116">
        <f t="shared" si="6"/>
        <v>0</v>
      </c>
      <c r="AU49" s="116">
        <f t="shared" si="6"/>
        <v>0</v>
      </c>
      <c r="AV49" s="116">
        <f t="shared" si="6"/>
        <v>0</v>
      </c>
      <c r="AW49" s="116">
        <f t="shared" si="6"/>
        <v>0</v>
      </c>
      <c r="AX49" s="116">
        <f t="shared" si="6"/>
        <v>0</v>
      </c>
      <c r="AY49" s="116">
        <f t="shared" si="6"/>
        <v>0</v>
      </c>
      <c r="AZ49" s="116">
        <f t="shared" si="6"/>
        <v>0</v>
      </c>
      <c r="BA49" s="116">
        <f t="shared" si="6"/>
        <v>0</v>
      </c>
      <c r="BB49" s="116">
        <f t="shared" si="6"/>
        <v>0</v>
      </c>
      <c r="BC49" s="116">
        <f t="shared" si="6"/>
        <v>0</v>
      </c>
      <c r="BD49" s="116">
        <f t="shared" si="6"/>
        <v>0</v>
      </c>
      <c r="BE49" s="116">
        <f t="shared" si="6"/>
        <v>0</v>
      </c>
      <c r="BF49" s="116">
        <f t="shared" si="6"/>
        <v>0</v>
      </c>
      <c r="BG49" s="116">
        <f t="shared" si="6"/>
        <v>0</v>
      </c>
      <c r="BH49" s="116">
        <f t="shared" si="6"/>
        <v>0</v>
      </c>
      <c r="BI49" s="116">
        <f t="shared" si="6"/>
        <v>0</v>
      </c>
      <c r="BJ49" s="116">
        <f t="shared" si="6"/>
        <v>0</v>
      </c>
      <c r="BK49" s="116">
        <f t="shared" si="6"/>
        <v>0</v>
      </c>
      <c r="BL49" s="116">
        <f t="shared" si="6"/>
        <v>0</v>
      </c>
      <c r="BM49" s="116">
        <f t="shared" si="6"/>
        <v>0</v>
      </c>
      <c r="BN49" s="116">
        <f t="shared" si="6"/>
        <v>0</v>
      </c>
      <c r="BO49" s="116">
        <f t="shared" si="6"/>
        <v>0</v>
      </c>
      <c r="BP49" s="116">
        <f t="shared" si="6"/>
        <v>0</v>
      </c>
      <c r="BQ49" s="116">
        <f t="shared" si="6"/>
        <v>0</v>
      </c>
      <c r="BR49" s="116">
        <f t="shared" si="6"/>
        <v>0</v>
      </c>
      <c r="BS49" s="116">
        <f t="shared" si="6"/>
        <v>0</v>
      </c>
      <c r="BT49" s="116">
        <f t="shared" si="6"/>
        <v>0</v>
      </c>
      <c r="BU49" s="116">
        <f t="shared" si="6"/>
        <v>0</v>
      </c>
      <c r="BV49" s="116">
        <f t="shared" si="6"/>
        <v>0</v>
      </c>
      <c r="BW49" s="116">
        <f t="shared" si="6"/>
        <v>0</v>
      </c>
      <c r="BX49" s="116">
        <f t="shared" si="6"/>
        <v>0</v>
      </c>
      <c r="BY49" s="116">
        <f t="shared" si="6"/>
        <v>0</v>
      </c>
      <c r="BZ49" s="116">
        <f t="shared" si="6"/>
        <v>0</v>
      </c>
      <c r="CA49" s="116">
        <f t="shared" si="6"/>
        <v>0</v>
      </c>
      <c r="CB49" s="116">
        <f t="shared" si="6"/>
        <v>0</v>
      </c>
      <c r="CC49" s="116">
        <f t="shared" si="6"/>
        <v>0</v>
      </c>
      <c r="CD49" s="116">
        <f t="shared" si="6"/>
        <v>0</v>
      </c>
      <c r="CE49" s="116">
        <f t="shared" si="6"/>
        <v>0</v>
      </c>
      <c r="CF49" s="116">
        <f t="shared" si="6"/>
        <v>0</v>
      </c>
      <c r="CG49" s="116">
        <f t="shared" si="6"/>
        <v>0</v>
      </c>
      <c r="CH49" s="116">
        <f t="shared" si="6"/>
        <v>0</v>
      </c>
      <c r="CI49" s="116">
        <f t="shared" si="6"/>
        <v>0</v>
      </c>
    </row>
    <row r="50" spans="1:87" ht="16.5">
      <c r="A50" s="116" t="str">
        <f t="shared" si="1"/>
        <v>Other 2</v>
      </c>
      <c r="B50" s="116"/>
      <c r="C50" s="116"/>
      <c r="D50" s="116">
        <f t="shared" ref="D50:CI50" si="7">D30+D40</f>
        <v>0</v>
      </c>
      <c r="E50" s="116">
        <f t="shared" si="7"/>
        <v>0</v>
      </c>
      <c r="F50" s="116">
        <f t="shared" si="7"/>
        <v>0</v>
      </c>
      <c r="G50" s="116">
        <f t="shared" si="7"/>
        <v>0</v>
      </c>
      <c r="H50" s="116">
        <f t="shared" si="7"/>
        <v>0</v>
      </c>
      <c r="I50" s="116">
        <f t="shared" si="7"/>
        <v>0</v>
      </c>
      <c r="J50" s="116">
        <f t="shared" si="7"/>
        <v>0</v>
      </c>
      <c r="K50" s="116">
        <f t="shared" si="7"/>
        <v>0</v>
      </c>
      <c r="L50" s="116">
        <f t="shared" si="7"/>
        <v>0</v>
      </c>
      <c r="M50" s="116">
        <f t="shared" si="7"/>
        <v>0</v>
      </c>
      <c r="N50" s="116">
        <f t="shared" si="7"/>
        <v>0</v>
      </c>
      <c r="O50" s="116">
        <f t="shared" si="7"/>
        <v>0</v>
      </c>
      <c r="P50" s="116">
        <f t="shared" si="7"/>
        <v>0</v>
      </c>
      <c r="Q50" s="116">
        <f t="shared" si="7"/>
        <v>0</v>
      </c>
      <c r="R50" s="116">
        <f t="shared" si="7"/>
        <v>0</v>
      </c>
      <c r="S50" s="116">
        <f t="shared" si="7"/>
        <v>0</v>
      </c>
      <c r="T50" s="116">
        <f t="shared" si="7"/>
        <v>0</v>
      </c>
      <c r="U50" s="116">
        <f t="shared" si="7"/>
        <v>0</v>
      </c>
      <c r="V50" s="116">
        <f t="shared" si="7"/>
        <v>0</v>
      </c>
      <c r="W50" s="116">
        <f t="shared" si="7"/>
        <v>0</v>
      </c>
      <c r="X50" s="116">
        <f t="shared" si="7"/>
        <v>0</v>
      </c>
      <c r="Y50" s="116">
        <f t="shared" si="7"/>
        <v>0</v>
      </c>
      <c r="Z50" s="116">
        <f t="shared" si="7"/>
        <v>0</v>
      </c>
      <c r="AA50" s="116">
        <f t="shared" si="7"/>
        <v>0</v>
      </c>
      <c r="AB50" s="116">
        <f t="shared" si="7"/>
        <v>0</v>
      </c>
      <c r="AC50" s="116">
        <f t="shared" si="7"/>
        <v>0</v>
      </c>
      <c r="AD50" s="116">
        <f t="shared" si="7"/>
        <v>0</v>
      </c>
      <c r="AE50" s="116">
        <f t="shared" si="7"/>
        <v>0</v>
      </c>
      <c r="AF50" s="116">
        <f t="shared" si="7"/>
        <v>0</v>
      </c>
      <c r="AG50" s="116">
        <f t="shared" si="7"/>
        <v>0</v>
      </c>
      <c r="AH50" s="116">
        <f t="shared" si="7"/>
        <v>0</v>
      </c>
      <c r="AI50" s="116">
        <f t="shared" si="7"/>
        <v>0</v>
      </c>
      <c r="AJ50" s="116">
        <f t="shared" si="7"/>
        <v>0</v>
      </c>
      <c r="AK50" s="116">
        <f t="shared" si="7"/>
        <v>0</v>
      </c>
      <c r="AL50" s="116">
        <f t="shared" si="7"/>
        <v>0</v>
      </c>
      <c r="AM50" s="116">
        <f t="shared" si="7"/>
        <v>0</v>
      </c>
      <c r="AN50" s="116">
        <f t="shared" si="7"/>
        <v>0</v>
      </c>
      <c r="AO50" s="116">
        <f t="shared" si="7"/>
        <v>0</v>
      </c>
      <c r="AP50" s="116">
        <f t="shared" si="7"/>
        <v>0</v>
      </c>
      <c r="AQ50" s="116">
        <f t="shared" si="7"/>
        <v>0</v>
      </c>
      <c r="AR50" s="116">
        <f t="shared" si="7"/>
        <v>0</v>
      </c>
      <c r="AS50" s="116">
        <f t="shared" si="7"/>
        <v>0</v>
      </c>
      <c r="AT50" s="116">
        <f t="shared" si="7"/>
        <v>0</v>
      </c>
      <c r="AU50" s="116">
        <f t="shared" si="7"/>
        <v>0</v>
      </c>
      <c r="AV50" s="116">
        <f t="shared" si="7"/>
        <v>0</v>
      </c>
      <c r="AW50" s="116">
        <f t="shared" si="7"/>
        <v>0</v>
      </c>
      <c r="AX50" s="116">
        <f t="shared" si="7"/>
        <v>0</v>
      </c>
      <c r="AY50" s="116">
        <f t="shared" si="7"/>
        <v>0</v>
      </c>
      <c r="AZ50" s="116">
        <f t="shared" si="7"/>
        <v>0</v>
      </c>
      <c r="BA50" s="116">
        <f t="shared" si="7"/>
        <v>0</v>
      </c>
      <c r="BB50" s="116">
        <f t="shared" si="7"/>
        <v>0</v>
      </c>
      <c r="BC50" s="116">
        <f t="shared" si="7"/>
        <v>0</v>
      </c>
      <c r="BD50" s="116">
        <f t="shared" si="7"/>
        <v>0</v>
      </c>
      <c r="BE50" s="116">
        <f t="shared" si="7"/>
        <v>0</v>
      </c>
      <c r="BF50" s="116">
        <f t="shared" si="7"/>
        <v>0</v>
      </c>
      <c r="BG50" s="116">
        <f t="shared" si="7"/>
        <v>0</v>
      </c>
      <c r="BH50" s="116">
        <f t="shared" si="7"/>
        <v>0</v>
      </c>
      <c r="BI50" s="116">
        <f t="shared" si="7"/>
        <v>0</v>
      </c>
      <c r="BJ50" s="116">
        <f t="shared" si="7"/>
        <v>0</v>
      </c>
      <c r="BK50" s="116">
        <f t="shared" si="7"/>
        <v>0</v>
      </c>
      <c r="BL50" s="116">
        <f t="shared" si="7"/>
        <v>0</v>
      </c>
      <c r="BM50" s="116">
        <f t="shared" si="7"/>
        <v>0</v>
      </c>
      <c r="BN50" s="116">
        <f t="shared" si="7"/>
        <v>0</v>
      </c>
      <c r="BO50" s="116">
        <f t="shared" si="7"/>
        <v>0</v>
      </c>
      <c r="BP50" s="116">
        <f t="shared" si="7"/>
        <v>0</v>
      </c>
      <c r="BQ50" s="116">
        <f t="shared" si="7"/>
        <v>0</v>
      </c>
      <c r="BR50" s="116">
        <f t="shared" si="7"/>
        <v>0</v>
      </c>
      <c r="BS50" s="116">
        <f t="shared" si="7"/>
        <v>0</v>
      </c>
      <c r="BT50" s="116">
        <f t="shared" si="7"/>
        <v>0</v>
      </c>
      <c r="BU50" s="116">
        <f t="shared" si="7"/>
        <v>0</v>
      </c>
      <c r="BV50" s="116">
        <f t="shared" si="7"/>
        <v>0</v>
      </c>
      <c r="BW50" s="116">
        <f t="shared" si="7"/>
        <v>0</v>
      </c>
      <c r="BX50" s="116">
        <f t="shared" si="7"/>
        <v>0</v>
      </c>
      <c r="BY50" s="116">
        <f t="shared" si="7"/>
        <v>0</v>
      </c>
      <c r="BZ50" s="116">
        <f t="shared" si="7"/>
        <v>0</v>
      </c>
      <c r="CA50" s="116">
        <f t="shared" si="7"/>
        <v>0</v>
      </c>
      <c r="CB50" s="116">
        <f t="shared" si="7"/>
        <v>0</v>
      </c>
      <c r="CC50" s="116">
        <f t="shared" si="7"/>
        <v>0</v>
      </c>
      <c r="CD50" s="116">
        <f t="shared" si="7"/>
        <v>0</v>
      </c>
      <c r="CE50" s="116">
        <f t="shared" si="7"/>
        <v>0</v>
      </c>
      <c r="CF50" s="116">
        <f t="shared" si="7"/>
        <v>0</v>
      </c>
      <c r="CG50" s="116">
        <f t="shared" si="7"/>
        <v>0</v>
      </c>
      <c r="CH50" s="116">
        <f t="shared" si="7"/>
        <v>0</v>
      </c>
      <c r="CI50" s="116">
        <f t="shared" si="7"/>
        <v>0</v>
      </c>
    </row>
    <row r="51" spans="1:87" ht="16.5">
      <c r="A51" s="116" t="str">
        <f t="shared" si="1"/>
        <v>Other 3</v>
      </c>
      <c r="B51" s="116"/>
      <c r="C51" s="116"/>
      <c r="D51" s="116">
        <f t="shared" ref="D51:CI51" si="8">D31+D41</f>
        <v>0</v>
      </c>
      <c r="E51" s="116">
        <f t="shared" si="8"/>
        <v>0</v>
      </c>
      <c r="F51" s="116">
        <f t="shared" si="8"/>
        <v>0</v>
      </c>
      <c r="G51" s="116">
        <f t="shared" si="8"/>
        <v>0</v>
      </c>
      <c r="H51" s="116">
        <f t="shared" si="8"/>
        <v>0</v>
      </c>
      <c r="I51" s="116">
        <f t="shared" si="8"/>
        <v>0</v>
      </c>
      <c r="J51" s="116">
        <f t="shared" si="8"/>
        <v>0</v>
      </c>
      <c r="K51" s="116">
        <f t="shared" si="8"/>
        <v>0</v>
      </c>
      <c r="L51" s="116">
        <f t="shared" si="8"/>
        <v>0</v>
      </c>
      <c r="M51" s="116">
        <f t="shared" si="8"/>
        <v>0</v>
      </c>
      <c r="N51" s="116">
        <f t="shared" si="8"/>
        <v>0</v>
      </c>
      <c r="O51" s="116">
        <f t="shared" si="8"/>
        <v>0</v>
      </c>
      <c r="P51" s="116">
        <f t="shared" si="8"/>
        <v>0</v>
      </c>
      <c r="Q51" s="116">
        <f t="shared" si="8"/>
        <v>0</v>
      </c>
      <c r="R51" s="116">
        <f t="shared" si="8"/>
        <v>0</v>
      </c>
      <c r="S51" s="116">
        <f t="shared" si="8"/>
        <v>0</v>
      </c>
      <c r="T51" s="116">
        <f t="shared" si="8"/>
        <v>0</v>
      </c>
      <c r="U51" s="116">
        <f t="shared" si="8"/>
        <v>0</v>
      </c>
      <c r="V51" s="116">
        <f t="shared" si="8"/>
        <v>0</v>
      </c>
      <c r="W51" s="116">
        <f t="shared" si="8"/>
        <v>0</v>
      </c>
      <c r="X51" s="116">
        <f t="shared" si="8"/>
        <v>0</v>
      </c>
      <c r="Y51" s="116">
        <f t="shared" si="8"/>
        <v>0</v>
      </c>
      <c r="Z51" s="116">
        <f t="shared" si="8"/>
        <v>0</v>
      </c>
      <c r="AA51" s="116">
        <f t="shared" si="8"/>
        <v>0</v>
      </c>
      <c r="AB51" s="116">
        <f t="shared" si="8"/>
        <v>0</v>
      </c>
      <c r="AC51" s="116">
        <f t="shared" si="8"/>
        <v>0</v>
      </c>
      <c r="AD51" s="116">
        <f t="shared" si="8"/>
        <v>0</v>
      </c>
      <c r="AE51" s="116">
        <f t="shared" si="8"/>
        <v>0</v>
      </c>
      <c r="AF51" s="116">
        <f t="shared" si="8"/>
        <v>0</v>
      </c>
      <c r="AG51" s="116">
        <f t="shared" si="8"/>
        <v>0</v>
      </c>
      <c r="AH51" s="116">
        <f t="shared" si="8"/>
        <v>0</v>
      </c>
      <c r="AI51" s="116">
        <f t="shared" si="8"/>
        <v>0</v>
      </c>
      <c r="AJ51" s="116">
        <f t="shared" si="8"/>
        <v>0</v>
      </c>
      <c r="AK51" s="116">
        <f t="shared" si="8"/>
        <v>0</v>
      </c>
      <c r="AL51" s="116">
        <f t="shared" si="8"/>
        <v>0</v>
      </c>
      <c r="AM51" s="116">
        <f t="shared" si="8"/>
        <v>0</v>
      </c>
      <c r="AN51" s="116">
        <f t="shared" si="8"/>
        <v>0</v>
      </c>
      <c r="AO51" s="116">
        <f t="shared" si="8"/>
        <v>0</v>
      </c>
      <c r="AP51" s="116">
        <f t="shared" si="8"/>
        <v>0</v>
      </c>
      <c r="AQ51" s="116">
        <f t="shared" si="8"/>
        <v>0</v>
      </c>
      <c r="AR51" s="116">
        <f t="shared" si="8"/>
        <v>0</v>
      </c>
      <c r="AS51" s="116">
        <f t="shared" si="8"/>
        <v>0</v>
      </c>
      <c r="AT51" s="116">
        <f t="shared" si="8"/>
        <v>0</v>
      </c>
      <c r="AU51" s="116">
        <f t="shared" si="8"/>
        <v>0</v>
      </c>
      <c r="AV51" s="116">
        <f t="shared" si="8"/>
        <v>0</v>
      </c>
      <c r="AW51" s="116">
        <f t="shared" si="8"/>
        <v>0</v>
      </c>
      <c r="AX51" s="116">
        <f t="shared" si="8"/>
        <v>0</v>
      </c>
      <c r="AY51" s="116">
        <f t="shared" si="8"/>
        <v>0</v>
      </c>
      <c r="AZ51" s="116">
        <f t="shared" si="8"/>
        <v>0</v>
      </c>
      <c r="BA51" s="116">
        <f t="shared" si="8"/>
        <v>0</v>
      </c>
      <c r="BB51" s="116">
        <f t="shared" si="8"/>
        <v>0</v>
      </c>
      <c r="BC51" s="116">
        <f t="shared" si="8"/>
        <v>0</v>
      </c>
      <c r="BD51" s="116">
        <f t="shared" si="8"/>
        <v>0</v>
      </c>
      <c r="BE51" s="116">
        <f t="shared" si="8"/>
        <v>0</v>
      </c>
      <c r="BF51" s="116">
        <f t="shared" si="8"/>
        <v>0</v>
      </c>
      <c r="BG51" s="116">
        <f t="shared" si="8"/>
        <v>0</v>
      </c>
      <c r="BH51" s="116">
        <f t="shared" si="8"/>
        <v>0</v>
      </c>
      <c r="BI51" s="116">
        <f t="shared" si="8"/>
        <v>0</v>
      </c>
      <c r="BJ51" s="116">
        <f t="shared" si="8"/>
        <v>0</v>
      </c>
      <c r="BK51" s="116">
        <f t="shared" si="8"/>
        <v>0</v>
      </c>
      <c r="BL51" s="116">
        <f t="shared" si="8"/>
        <v>0</v>
      </c>
      <c r="BM51" s="116">
        <f t="shared" si="8"/>
        <v>0</v>
      </c>
      <c r="BN51" s="116">
        <f t="shared" si="8"/>
        <v>0</v>
      </c>
      <c r="BO51" s="116">
        <f t="shared" si="8"/>
        <v>0</v>
      </c>
      <c r="BP51" s="116">
        <f t="shared" si="8"/>
        <v>0</v>
      </c>
      <c r="BQ51" s="116">
        <f t="shared" si="8"/>
        <v>0</v>
      </c>
      <c r="BR51" s="116">
        <f t="shared" si="8"/>
        <v>0</v>
      </c>
      <c r="BS51" s="116">
        <f t="shared" si="8"/>
        <v>0</v>
      </c>
      <c r="BT51" s="116">
        <f t="shared" si="8"/>
        <v>0</v>
      </c>
      <c r="BU51" s="116">
        <f t="shared" si="8"/>
        <v>0</v>
      </c>
      <c r="BV51" s="116">
        <f t="shared" si="8"/>
        <v>0</v>
      </c>
      <c r="BW51" s="116">
        <f t="shared" si="8"/>
        <v>0</v>
      </c>
      <c r="BX51" s="116">
        <f t="shared" si="8"/>
        <v>0</v>
      </c>
      <c r="BY51" s="116">
        <f t="shared" si="8"/>
        <v>0</v>
      </c>
      <c r="BZ51" s="116">
        <f t="shared" si="8"/>
        <v>0</v>
      </c>
      <c r="CA51" s="116">
        <f t="shared" si="8"/>
        <v>0</v>
      </c>
      <c r="CB51" s="116">
        <f t="shared" si="8"/>
        <v>0</v>
      </c>
      <c r="CC51" s="116">
        <f t="shared" si="8"/>
        <v>0</v>
      </c>
      <c r="CD51" s="116">
        <f t="shared" si="8"/>
        <v>0</v>
      </c>
      <c r="CE51" s="116">
        <f t="shared" si="8"/>
        <v>0</v>
      </c>
      <c r="CF51" s="116">
        <f t="shared" si="8"/>
        <v>0</v>
      </c>
      <c r="CG51" s="116">
        <f t="shared" si="8"/>
        <v>0</v>
      </c>
      <c r="CH51" s="116">
        <f t="shared" si="8"/>
        <v>0</v>
      </c>
      <c r="CI51" s="116">
        <f t="shared" si="8"/>
        <v>0</v>
      </c>
    </row>
    <row r="52" spans="1:87" ht="16.5">
      <c r="A52" s="116" t="s">
        <v>130</v>
      </c>
      <c r="B52" s="116"/>
      <c r="C52" s="116"/>
      <c r="D52" s="116">
        <f t="shared" ref="D52:CI52" si="9">SUM(D45:D51)</f>
        <v>0</v>
      </c>
      <c r="E52" s="116">
        <f t="shared" si="9"/>
        <v>0</v>
      </c>
      <c r="F52" s="116">
        <f t="shared" si="9"/>
        <v>0</v>
      </c>
      <c r="G52" s="116">
        <f t="shared" si="9"/>
        <v>0</v>
      </c>
      <c r="H52" s="116">
        <f t="shared" si="9"/>
        <v>0</v>
      </c>
      <c r="I52" s="116">
        <f t="shared" si="9"/>
        <v>0</v>
      </c>
      <c r="J52" s="116">
        <f t="shared" si="9"/>
        <v>0</v>
      </c>
      <c r="K52" s="116">
        <f t="shared" si="9"/>
        <v>0</v>
      </c>
      <c r="L52" s="116">
        <f t="shared" si="9"/>
        <v>0</v>
      </c>
      <c r="M52" s="116">
        <f t="shared" si="9"/>
        <v>0</v>
      </c>
      <c r="N52" s="116">
        <f t="shared" si="9"/>
        <v>0</v>
      </c>
      <c r="O52" s="116">
        <f t="shared" si="9"/>
        <v>0</v>
      </c>
      <c r="P52" s="116">
        <f t="shared" si="9"/>
        <v>0</v>
      </c>
      <c r="Q52" s="116">
        <f t="shared" si="9"/>
        <v>0</v>
      </c>
      <c r="R52" s="116">
        <f t="shared" si="9"/>
        <v>0</v>
      </c>
      <c r="S52" s="116">
        <f t="shared" si="9"/>
        <v>0</v>
      </c>
      <c r="T52" s="116">
        <f t="shared" si="9"/>
        <v>0</v>
      </c>
      <c r="U52" s="116">
        <f t="shared" si="9"/>
        <v>0</v>
      </c>
      <c r="V52" s="116">
        <f t="shared" si="9"/>
        <v>0</v>
      </c>
      <c r="W52" s="116">
        <f t="shared" si="9"/>
        <v>0</v>
      </c>
      <c r="X52" s="116">
        <f t="shared" si="9"/>
        <v>0</v>
      </c>
      <c r="Y52" s="116">
        <f t="shared" si="9"/>
        <v>0</v>
      </c>
      <c r="Z52" s="116">
        <f t="shared" si="9"/>
        <v>0</v>
      </c>
      <c r="AA52" s="116">
        <f t="shared" si="9"/>
        <v>0</v>
      </c>
      <c r="AB52" s="116">
        <f t="shared" si="9"/>
        <v>0</v>
      </c>
      <c r="AC52" s="116">
        <f t="shared" si="9"/>
        <v>0</v>
      </c>
      <c r="AD52" s="116">
        <f t="shared" si="9"/>
        <v>0</v>
      </c>
      <c r="AE52" s="116">
        <f t="shared" si="9"/>
        <v>0</v>
      </c>
      <c r="AF52" s="116">
        <f t="shared" si="9"/>
        <v>0</v>
      </c>
      <c r="AG52" s="116">
        <f t="shared" si="9"/>
        <v>0</v>
      </c>
      <c r="AH52" s="116">
        <f t="shared" si="9"/>
        <v>0</v>
      </c>
      <c r="AI52" s="116">
        <f t="shared" si="9"/>
        <v>0</v>
      </c>
      <c r="AJ52" s="116">
        <f t="shared" si="9"/>
        <v>0</v>
      </c>
      <c r="AK52" s="116">
        <f t="shared" si="9"/>
        <v>0</v>
      </c>
      <c r="AL52" s="116">
        <f t="shared" si="9"/>
        <v>0</v>
      </c>
      <c r="AM52" s="116">
        <f t="shared" si="9"/>
        <v>0</v>
      </c>
      <c r="AN52" s="116">
        <f t="shared" si="9"/>
        <v>0</v>
      </c>
      <c r="AO52" s="116">
        <f t="shared" si="9"/>
        <v>0</v>
      </c>
      <c r="AP52" s="116">
        <f t="shared" si="9"/>
        <v>0</v>
      </c>
      <c r="AQ52" s="116">
        <f t="shared" si="9"/>
        <v>0</v>
      </c>
      <c r="AR52" s="116">
        <f t="shared" si="9"/>
        <v>0</v>
      </c>
      <c r="AS52" s="116">
        <f t="shared" si="9"/>
        <v>0</v>
      </c>
      <c r="AT52" s="116">
        <f t="shared" si="9"/>
        <v>0</v>
      </c>
      <c r="AU52" s="116">
        <f t="shared" si="9"/>
        <v>0</v>
      </c>
      <c r="AV52" s="116">
        <f t="shared" si="9"/>
        <v>0</v>
      </c>
      <c r="AW52" s="116">
        <f t="shared" si="9"/>
        <v>0</v>
      </c>
      <c r="AX52" s="116">
        <f t="shared" si="9"/>
        <v>0</v>
      </c>
      <c r="AY52" s="116">
        <f t="shared" si="9"/>
        <v>0</v>
      </c>
      <c r="AZ52" s="116">
        <f t="shared" si="9"/>
        <v>0</v>
      </c>
      <c r="BA52" s="116">
        <f t="shared" si="9"/>
        <v>0</v>
      </c>
      <c r="BB52" s="116">
        <f t="shared" si="9"/>
        <v>0</v>
      </c>
      <c r="BC52" s="116">
        <f t="shared" si="9"/>
        <v>0</v>
      </c>
      <c r="BD52" s="116">
        <f t="shared" si="9"/>
        <v>0</v>
      </c>
      <c r="BE52" s="116">
        <f t="shared" si="9"/>
        <v>0</v>
      </c>
      <c r="BF52" s="116">
        <f t="shared" si="9"/>
        <v>0</v>
      </c>
      <c r="BG52" s="116">
        <f t="shared" si="9"/>
        <v>0</v>
      </c>
      <c r="BH52" s="116">
        <f t="shared" si="9"/>
        <v>0</v>
      </c>
      <c r="BI52" s="116">
        <f t="shared" si="9"/>
        <v>0</v>
      </c>
      <c r="BJ52" s="116">
        <f t="shared" si="9"/>
        <v>0</v>
      </c>
      <c r="BK52" s="116">
        <f t="shared" si="9"/>
        <v>0</v>
      </c>
      <c r="BL52" s="116">
        <f t="shared" si="9"/>
        <v>0</v>
      </c>
      <c r="BM52" s="116">
        <f t="shared" si="9"/>
        <v>0</v>
      </c>
      <c r="BN52" s="116">
        <f t="shared" si="9"/>
        <v>0</v>
      </c>
      <c r="BO52" s="116">
        <f t="shared" si="9"/>
        <v>0</v>
      </c>
      <c r="BP52" s="116">
        <f t="shared" si="9"/>
        <v>0</v>
      </c>
      <c r="BQ52" s="116">
        <f t="shared" si="9"/>
        <v>0</v>
      </c>
      <c r="BR52" s="116">
        <f t="shared" si="9"/>
        <v>0</v>
      </c>
      <c r="BS52" s="116">
        <f t="shared" si="9"/>
        <v>0</v>
      </c>
      <c r="BT52" s="116">
        <f t="shared" si="9"/>
        <v>0</v>
      </c>
      <c r="BU52" s="116">
        <f t="shared" si="9"/>
        <v>0</v>
      </c>
      <c r="BV52" s="116">
        <f t="shared" si="9"/>
        <v>0</v>
      </c>
      <c r="BW52" s="116">
        <f t="shared" si="9"/>
        <v>0</v>
      </c>
      <c r="BX52" s="116">
        <f t="shared" si="9"/>
        <v>0</v>
      </c>
      <c r="BY52" s="116">
        <f t="shared" si="9"/>
        <v>0</v>
      </c>
      <c r="BZ52" s="116">
        <f t="shared" si="9"/>
        <v>0</v>
      </c>
      <c r="CA52" s="116">
        <f t="shared" si="9"/>
        <v>0</v>
      </c>
      <c r="CB52" s="116">
        <f t="shared" si="9"/>
        <v>0</v>
      </c>
      <c r="CC52" s="116">
        <f t="shared" si="9"/>
        <v>0</v>
      </c>
      <c r="CD52" s="116">
        <f t="shared" si="9"/>
        <v>0</v>
      </c>
      <c r="CE52" s="116">
        <f t="shared" si="9"/>
        <v>0</v>
      </c>
      <c r="CF52" s="116">
        <f t="shared" si="9"/>
        <v>0</v>
      </c>
      <c r="CG52" s="116">
        <f t="shared" si="9"/>
        <v>0</v>
      </c>
      <c r="CH52" s="116">
        <f t="shared" si="9"/>
        <v>0</v>
      </c>
      <c r="CI52" s="116">
        <f t="shared" si="9"/>
        <v>0</v>
      </c>
    </row>
    <row r="53" spans="1:87" ht="16.5">
      <c r="A53" s="114"/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</row>
    <row r="54" spans="1:87" ht="16.5">
      <c r="A54" s="114"/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</row>
    <row r="55" spans="1:87" ht="16.5">
      <c r="A55" s="119" t="s">
        <v>131</v>
      </c>
      <c r="B55" s="48"/>
      <c r="C55" s="48"/>
      <c r="D55" s="48"/>
      <c r="E55" s="114"/>
      <c r="F55" s="114"/>
      <c r="G55" s="119" t="s">
        <v>132</v>
      </c>
      <c r="H55" s="48"/>
      <c r="I55" s="48"/>
      <c r="J55" s="48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</row>
    <row r="56" spans="1:87" ht="16.5">
      <c r="A56" s="120" t="str">
        <f t="shared" ref="A56:A62" si="10">A45</f>
        <v>Growth</v>
      </c>
      <c r="B56" s="48"/>
      <c r="C56" s="121">
        <f t="shared" ref="C56:C63" si="11">IFERROR(D56/D$63,0)</f>
        <v>0</v>
      </c>
      <c r="D56" s="122">
        <f t="shared" ref="D56:D63" si="12">SUM(A45:U45)</f>
        <v>0</v>
      </c>
      <c r="E56" s="114"/>
      <c r="F56" s="114"/>
      <c r="G56" s="120" t="s">
        <v>69</v>
      </c>
      <c r="H56" s="48"/>
      <c r="I56" s="121">
        <f t="shared" ref="I56:I63" ca="1" si="13">IFERROR(J56/J$63,0)</f>
        <v>0</v>
      </c>
      <c r="J56" s="120">
        <f t="array" aca="1" ref="J56" ca="1">IF(Dashboard!$D$6="Current",INDEX(45:45,MATCH(EDATE(EOMONTH(TODAY(),0)+1,-1),$4:$4,0)),INDEX(45:45,MATCH(Dashboard!$D$6,$4:$4,0)))</f>
        <v>0</v>
      </c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</row>
    <row r="57" spans="1:87" ht="16.5">
      <c r="A57" s="120" t="str">
        <f t="shared" si="10"/>
        <v>Ops</v>
      </c>
      <c r="B57" s="48"/>
      <c r="C57" s="121">
        <f t="shared" si="11"/>
        <v>0</v>
      </c>
      <c r="D57" s="122">
        <f t="shared" si="12"/>
        <v>0</v>
      </c>
      <c r="E57" s="114"/>
      <c r="F57" s="114"/>
      <c r="G57" s="120" t="s">
        <v>71</v>
      </c>
      <c r="H57" s="48"/>
      <c r="I57" s="121">
        <f t="shared" ca="1" si="13"/>
        <v>0</v>
      </c>
      <c r="J57" s="120">
        <f t="array" aca="1" ref="J57" ca="1">IF(Dashboard!$D$6="Current",INDEX(46:46,MATCH(EDATE(EOMONTH(TODAY(),0)+1,-1),$4:$4,0)),INDEX(46:46,MATCH(Dashboard!$D$6,$4:$4,0)))</f>
        <v>0</v>
      </c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</row>
    <row r="58" spans="1:87" ht="16.5">
      <c r="A58" s="120" t="str">
        <f t="shared" si="10"/>
        <v>R&amp;D</v>
      </c>
      <c r="B58" s="48"/>
      <c r="C58" s="121">
        <f t="shared" si="11"/>
        <v>0</v>
      </c>
      <c r="D58" s="122">
        <f t="shared" si="12"/>
        <v>0</v>
      </c>
      <c r="E58" s="114"/>
      <c r="F58" s="114"/>
      <c r="G58" s="120" t="s">
        <v>73</v>
      </c>
      <c r="H58" s="48"/>
      <c r="I58" s="121">
        <f t="shared" ca="1" si="13"/>
        <v>0</v>
      </c>
      <c r="J58" s="120">
        <f t="array" aca="1" ref="J58" ca="1">IF(Dashboard!$D$6="Current",INDEX(47:47,MATCH(EDATE(EOMONTH(TODAY(),0)+1,-1),$4:$4,0)),INDEX(47:47,MATCH(Dashboard!$D$6,$4:$4,0)))</f>
        <v>0</v>
      </c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</row>
    <row r="59" spans="1:87" ht="16.5">
      <c r="A59" s="120" t="str">
        <f t="shared" si="10"/>
        <v>Legal</v>
      </c>
      <c r="B59" s="48"/>
      <c r="C59" s="121">
        <f t="shared" si="11"/>
        <v>0</v>
      </c>
      <c r="D59" s="122">
        <f t="shared" si="12"/>
        <v>0</v>
      </c>
      <c r="E59" s="114"/>
      <c r="F59" s="114"/>
      <c r="G59" s="120" t="s">
        <v>75</v>
      </c>
      <c r="H59" s="48"/>
      <c r="I59" s="121">
        <f t="shared" ca="1" si="13"/>
        <v>0</v>
      </c>
      <c r="J59" s="120">
        <f t="array" aca="1" ref="J59" ca="1">IF(Dashboard!$D$6="Current",INDEX(48:48,MATCH(EDATE(EOMONTH(TODAY(),0)+1,-1),$4:$4,0)),INDEX(48:48,MATCH(Dashboard!$D$6,$4:$4,0)))</f>
        <v>0</v>
      </c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</row>
    <row r="60" spans="1:87" ht="16.5">
      <c r="A60" s="120" t="str">
        <f t="shared" si="10"/>
        <v>Other 1</v>
      </c>
      <c r="B60" s="48"/>
      <c r="C60" s="121">
        <f t="shared" si="11"/>
        <v>0</v>
      </c>
      <c r="D60" s="122">
        <f t="shared" si="12"/>
        <v>0</v>
      </c>
      <c r="E60" s="114"/>
      <c r="F60" s="114"/>
      <c r="G60" s="120" t="s">
        <v>77</v>
      </c>
      <c r="H60" s="48"/>
      <c r="I60" s="121">
        <f t="shared" ca="1" si="13"/>
        <v>0</v>
      </c>
      <c r="J60" s="120">
        <f t="array" aca="1" ref="J60" ca="1">IF(Dashboard!$D$6="Current",INDEX(49:49,MATCH(EDATE(EOMONTH(TODAY(),0)+1,-1),$4:$4,0)),INDEX(49:49,MATCH(Dashboard!$D$6,$4:$4,0)))</f>
        <v>0</v>
      </c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</row>
    <row r="61" spans="1:87" ht="16.5">
      <c r="A61" s="120" t="str">
        <f t="shared" si="10"/>
        <v>Other 2</v>
      </c>
      <c r="B61" s="48"/>
      <c r="C61" s="121">
        <f t="shared" si="11"/>
        <v>0</v>
      </c>
      <c r="D61" s="122">
        <f t="shared" si="12"/>
        <v>0</v>
      </c>
      <c r="E61" s="114"/>
      <c r="F61" s="114"/>
      <c r="G61" s="120" t="s">
        <v>79</v>
      </c>
      <c r="H61" s="48"/>
      <c r="I61" s="121">
        <f t="shared" ca="1" si="13"/>
        <v>0</v>
      </c>
      <c r="J61" s="120">
        <f t="array" aca="1" ref="J61" ca="1">IF(Dashboard!$D$6="Current",INDEX(50:50,MATCH(EDATE(EOMONTH(TODAY(),0)+1,-1),$4:$4,0)),INDEX(50:50,MATCH(Dashboard!$D$6,$4:$4,0)))</f>
        <v>0</v>
      </c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</row>
    <row r="62" spans="1:87" ht="16.5">
      <c r="A62" s="120" t="str">
        <f t="shared" si="10"/>
        <v>Other 3</v>
      </c>
      <c r="B62" s="48"/>
      <c r="C62" s="121">
        <f t="shared" si="11"/>
        <v>0</v>
      </c>
      <c r="D62" s="122">
        <f t="shared" si="12"/>
        <v>0</v>
      </c>
      <c r="E62" s="114"/>
      <c r="F62" s="114"/>
      <c r="G62" s="120" t="s">
        <v>81</v>
      </c>
      <c r="H62" s="48"/>
      <c r="I62" s="121">
        <f t="shared" ca="1" si="13"/>
        <v>0</v>
      </c>
      <c r="J62" s="120">
        <f t="array" aca="1" ref="J62" ca="1">IF(Dashboard!$D$6="Current",INDEX(51:51,MATCH(EDATE(EOMONTH(TODAY(),0)+1,-1),$4:$4,0)),INDEX(51:51,MATCH(Dashboard!$D$6,$4:$4,0)))</f>
        <v>0</v>
      </c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</row>
    <row r="63" spans="1:87" ht="16.5">
      <c r="A63" s="120" t="s">
        <v>130</v>
      </c>
      <c r="B63" s="48"/>
      <c r="C63" s="121">
        <f t="shared" si="11"/>
        <v>0</v>
      </c>
      <c r="D63" s="122">
        <f t="shared" si="12"/>
        <v>0</v>
      </c>
      <c r="E63" s="114"/>
      <c r="F63" s="114"/>
      <c r="G63" s="120" t="s">
        <v>130</v>
      </c>
      <c r="H63" s="48"/>
      <c r="I63" s="121">
        <f t="shared" ca="1" si="13"/>
        <v>0</v>
      </c>
      <c r="J63" s="120">
        <f t="array" aca="1" ref="J63" ca="1">IF(Dashboard!$D$6="Current",INDEX(52:52,MATCH(EDATE(EOMONTH(TODAY(),0)+1,-1),$4:$4,0)),INDEX(52:52,MATCH(Dashboard!$D$6,$4:$4,0)))</f>
        <v>0</v>
      </c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</row>
    <row r="64" spans="1:87" ht="16.5">
      <c r="A64" s="114"/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</row>
    <row r="65" spans="1:87" ht="39.75" customHeight="1">
      <c r="A65" s="114"/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</row>
    <row r="66" spans="1:87" ht="13.5" customHeight="1">
      <c r="A66" s="113" t="s">
        <v>133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</row>
    <row r="67" spans="1:87" ht="13.5" customHeight="1">
      <c r="A67" s="123"/>
      <c r="B67" s="123"/>
      <c r="C67" s="123"/>
      <c r="D67" s="124">
        <f t="shared" ref="D67:N67" ca="1" si="14">EDATE($O67,D68)</f>
        <v>44927</v>
      </c>
      <c r="E67" s="124">
        <f t="shared" ca="1" si="14"/>
        <v>44958</v>
      </c>
      <c r="F67" s="124">
        <f t="shared" ca="1" si="14"/>
        <v>44986</v>
      </c>
      <c r="G67" s="124">
        <f t="shared" ca="1" si="14"/>
        <v>45017</v>
      </c>
      <c r="H67" s="124">
        <f t="shared" ca="1" si="14"/>
        <v>45047</v>
      </c>
      <c r="I67" s="124">
        <f t="shared" ca="1" si="14"/>
        <v>45078</v>
      </c>
      <c r="J67" s="124">
        <f t="shared" ca="1" si="14"/>
        <v>45108</v>
      </c>
      <c r="K67" s="124">
        <f t="shared" ca="1" si="14"/>
        <v>45139</v>
      </c>
      <c r="L67" s="124">
        <f t="shared" ca="1" si="14"/>
        <v>45170</v>
      </c>
      <c r="M67" s="124">
        <f t="shared" ca="1" si="14"/>
        <v>45200</v>
      </c>
      <c r="N67" s="124">
        <f t="shared" ca="1" si="14"/>
        <v>45231</v>
      </c>
      <c r="O67" s="124">
        <f ca="1">IF(NOT('Revenue KPIs'!D4="Current"),'Revenue KPIs'!D4,EDATE(EOMONTH(TODAY(),0)+1,-1))</f>
        <v>45261</v>
      </c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</row>
    <row r="68" spans="1:87" ht="13.5" customHeight="1">
      <c r="A68" s="125"/>
      <c r="B68" s="126"/>
      <c r="C68" s="126"/>
      <c r="D68" s="127">
        <v>-11</v>
      </c>
      <c r="E68" s="127">
        <v>-10</v>
      </c>
      <c r="F68" s="127">
        <v>-9</v>
      </c>
      <c r="G68" s="127">
        <v>-8</v>
      </c>
      <c r="H68" s="127">
        <v>-7</v>
      </c>
      <c r="I68" s="127">
        <v>-6</v>
      </c>
      <c r="J68" s="127">
        <v>-5</v>
      </c>
      <c r="K68" s="127">
        <v>-4</v>
      </c>
      <c r="L68" s="127">
        <v>-3</v>
      </c>
      <c r="M68" s="127">
        <v>-2</v>
      </c>
      <c r="N68" s="127">
        <v>-1</v>
      </c>
      <c r="O68" s="127">
        <v>0</v>
      </c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  <c r="AI68" s="127"/>
      <c r="AJ68" s="127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BA68" s="127"/>
      <c r="BB68" s="127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/>
      <c r="BM68" s="127"/>
      <c r="BN68" s="127"/>
      <c r="BO68" s="127"/>
      <c r="BP68" s="127"/>
      <c r="BQ68" s="127"/>
      <c r="BR68" s="127"/>
      <c r="BS68" s="127"/>
      <c r="BT68" s="127"/>
      <c r="BU68" s="127"/>
      <c r="BV68" s="127"/>
      <c r="BW68" s="127"/>
      <c r="BX68" s="127"/>
      <c r="BY68" s="127"/>
      <c r="BZ68" s="127"/>
      <c r="CA68" s="127"/>
      <c r="CB68" s="127"/>
      <c r="CC68" s="127"/>
      <c r="CD68" s="127"/>
      <c r="CE68" s="127"/>
      <c r="CF68" s="127"/>
      <c r="CG68" s="127"/>
      <c r="CH68" s="127"/>
      <c r="CI68" s="127"/>
    </row>
    <row r="69" spans="1:87" ht="16.5">
      <c r="A69" s="114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</row>
    <row r="70" spans="1:87" ht="16.5">
      <c r="A70" s="116" t="str">
        <f>Revenue!A16</f>
        <v>Revenue Source 1</v>
      </c>
      <c r="B70" s="114"/>
      <c r="C70" s="114"/>
      <c r="D70" s="116">
        <f t="array" aca="1" ref="D70" ca="1">IFERROR(INDEX(Revenue!16:16,MATCH(EDATE($O$67,D$68),Revenue!$4:$4,0)),0)</f>
        <v>0</v>
      </c>
      <c r="E70" s="116">
        <f t="array" aca="1" ref="E70" ca="1">IFERROR(INDEX(Revenue!16:16,MATCH(EDATE($O$67,E$68),Revenue!$4:$4,0)),0)</f>
        <v>0</v>
      </c>
      <c r="F70" s="116">
        <f t="array" aca="1" ref="F70" ca="1">IFERROR(INDEX(Revenue!16:16,MATCH(EDATE($O$67,F$68),Revenue!$4:$4,0)),0)</f>
        <v>0</v>
      </c>
      <c r="G70" s="116">
        <f t="array" aca="1" ref="G70" ca="1">IFERROR(INDEX(Revenue!16:16,MATCH(EDATE($O$67,G$68),Revenue!$4:$4,0)),0)</f>
        <v>0</v>
      </c>
      <c r="H70" s="116">
        <f t="array" aca="1" ref="H70" ca="1">IFERROR(INDEX(Revenue!16:16,MATCH(EDATE($O$67,H$68),Revenue!$4:$4,0)),0)</f>
        <v>0</v>
      </c>
      <c r="I70" s="116">
        <f t="array" aca="1" ref="I70" ca="1">IFERROR(INDEX(Revenue!16:16,MATCH(EDATE($O$67,I$68),Revenue!$4:$4,0)),0)</f>
        <v>0</v>
      </c>
      <c r="J70" s="116">
        <f t="array" aca="1" ref="J70" ca="1">IFERROR(INDEX(Revenue!16:16,MATCH(EDATE($O$67,J$68),Revenue!$4:$4,0)),0)</f>
        <v>0</v>
      </c>
      <c r="K70" s="116">
        <f t="array" aca="1" ref="K70" ca="1">IFERROR(INDEX(Revenue!16:16,MATCH(EDATE($O$67,K$68),Revenue!$4:$4,0)),0)</f>
        <v>0</v>
      </c>
      <c r="L70" s="116">
        <f t="array" aca="1" ref="L70" ca="1">IFERROR(INDEX(Revenue!16:16,MATCH(EDATE($O$67,L$68),Revenue!$4:$4,0)),0)</f>
        <v>0</v>
      </c>
      <c r="M70" s="116">
        <f t="array" aca="1" ref="M70" ca="1">IFERROR(INDEX(Revenue!16:16,MATCH(EDATE($O$67,M$68),Revenue!$4:$4,0)),0)</f>
        <v>0</v>
      </c>
      <c r="N70" s="116">
        <f t="array" aca="1" ref="N70" ca="1">IFERROR(INDEX(Revenue!16:16,MATCH(EDATE($O$67,N$68),Revenue!$4:$4,0)),0)</f>
        <v>0</v>
      </c>
      <c r="O70" s="116">
        <f t="array" aca="1" ref="O70" ca="1">IFERROR(INDEX(Revenue!16:16,MATCH(EDATE($O$67,O$68),Revenue!$4:$4,0)),0)</f>
        <v>0</v>
      </c>
      <c r="P70" s="114"/>
      <c r="Q70" s="114"/>
      <c r="R70" s="114"/>
      <c r="S70" s="114"/>
      <c r="T70" s="114"/>
      <c r="U70" s="114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</row>
    <row r="71" spans="1:87" ht="16.5">
      <c r="A71" s="116" t="str">
        <f>Revenue!A17</f>
        <v>Revenue Source 2</v>
      </c>
      <c r="B71" s="114"/>
      <c r="C71" s="114"/>
      <c r="D71" s="116">
        <f t="array" aca="1" ref="D71" ca="1">IFERROR(INDEX(Revenue!17:17,MATCH(EDATE($O$67,D$68),Revenue!$4:$4,0)),0)</f>
        <v>0</v>
      </c>
      <c r="E71" s="116">
        <f t="array" aca="1" ref="E71" ca="1">IFERROR(INDEX(Revenue!17:17,MATCH(EDATE($O$67,E$68),Revenue!$4:$4,0)),0)</f>
        <v>0</v>
      </c>
      <c r="F71" s="116">
        <f t="array" aca="1" ref="F71" ca="1">IFERROR(INDEX(Revenue!17:17,MATCH(EDATE($O$67,F$68),Revenue!$4:$4,0)),0)</f>
        <v>0</v>
      </c>
      <c r="G71" s="116">
        <f t="array" aca="1" ref="G71" ca="1">IFERROR(INDEX(Revenue!17:17,MATCH(EDATE($O$67,G$68),Revenue!$4:$4,0)),0)</f>
        <v>0</v>
      </c>
      <c r="H71" s="116">
        <f t="array" aca="1" ref="H71" ca="1">IFERROR(INDEX(Revenue!17:17,MATCH(EDATE($O$67,H$68),Revenue!$4:$4,0)),0)</f>
        <v>0</v>
      </c>
      <c r="I71" s="116">
        <f t="array" aca="1" ref="I71" ca="1">IFERROR(INDEX(Revenue!17:17,MATCH(EDATE($O$67,I$68),Revenue!$4:$4,0)),0)</f>
        <v>0</v>
      </c>
      <c r="J71" s="116">
        <f t="array" aca="1" ref="J71" ca="1">IFERROR(INDEX(Revenue!17:17,MATCH(EDATE($O$67,J$68),Revenue!$4:$4,0)),0)</f>
        <v>0</v>
      </c>
      <c r="K71" s="116">
        <f t="array" aca="1" ref="K71" ca="1">IFERROR(INDEX(Revenue!17:17,MATCH(EDATE($O$67,K$68),Revenue!$4:$4,0)),0)</f>
        <v>0</v>
      </c>
      <c r="L71" s="116">
        <f t="array" aca="1" ref="L71" ca="1">IFERROR(INDEX(Revenue!17:17,MATCH(EDATE($O$67,L$68),Revenue!$4:$4,0)),0)</f>
        <v>0</v>
      </c>
      <c r="M71" s="116">
        <f t="array" aca="1" ref="M71" ca="1">IFERROR(INDEX(Revenue!17:17,MATCH(EDATE($O$67,M$68),Revenue!$4:$4,0)),0)</f>
        <v>0</v>
      </c>
      <c r="N71" s="116">
        <f t="array" aca="1" ref="N71" ca="1">IFERROR(INDEX(Revenue!17:17,MATCH(EDATE($O$67,N$68),Revenue!$4:$4,0)),0)</f>
        <v>0</v>
      </c>
      <c r="O71" s="116">
        <f t="array" aca="1" ref="O71" ca="1">IFERROR(INDEX(Revenue!17:17,MATCH(EDATE($O$67,O$68),Revenue!$4:$4,0)),0)</f>
        <v>0</v>
      </c>
      <c r="P71" s="114"/>
      <c r="Q71" s="114"/>
      <c r="R71" s="114"/>
      <c r="S71" s="114"/>
      <c r="T71" s="114"/>
      <c r="U71" s="114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</row>
    <row r="72" spans="1:87" ht="16.5">
      <c r="A72" s="116" t="str">
        <f>Revenue!A18</f>
        <v>Revenue Source 3</v>
      </c>
      <c r="B72" s="115"/>
      <c r="C72" s="115"/>
      <c r="D72" s="116">
        <f t="array" aca="1" ref="D72" ca="1">IFERROR(INDEX(Revenue!18:18,MATCH(EDATE($O$67,D$68),Revenue!$4:$4,0)),0)</f>
        <v>0</v>
      </c>
      <c r="E72" s="116">
        <f t="array" aca="1" ref="E72" ca="1">IFERROR(INDEX(Revenue!18:18,MATCH(EDATE($O$67,E$68),Revenue!$4:$4,0)),0)</f>
        <v>0</v>
      </c>
      <c r="F72" s="116">
        <f t="array" aca="1" ref="F72" ca="1">IFERROR(INDEX(Revenue!18:18,MATCH(EDATE($O$67,F$68),Revenue!$4:$4,0)),0)</f>
        <v>0</v>
      </c>
      <c r="G72" s="116">
        <f t="array" aca="1" ref="G72" ca="1">IFERROR(INDEX(Revenue!18:18,MATCH(EDATE($O$67,G$68),Revenue!$4:$4,0)),0)</f>
        <v>0</v>
      </c>
      <c r="H72" s="116">
        <f t="array" aca="1" ref="H72" ca="1">IFERROR(INDEX(Revenue!18:18,MATCH(EDATE($O$67,H$68),Revenue!$4:$4,0)),0)</f>
        <v>0</v>
      </c>
      <c r="I72" s="116">
        <f t="array" aca="1" ref="I72" ca="1">IFERROR(INDEX(Revenue!18:18,MATCH(EDATE($O$67,I$68),Revenue!$4:$4,0)),0)</f>
        <v>0</v>
      </c>
      <c r="J72" s="116">
        <f t="array" aca="1" ref="J72" ca="1">IFERROR(INDEX(Revenue!18:18,MATCH(EDATE($O$67,J$68),Revenue!$4:$4,0)),0)</f>
        <v>0</v>
      </c>
      <c r="K72" s="116">
        <f t="array" aca="1" ref="K72" ca="1">IFERROR(INDEX(Revenue!18:18,MATCH(EDATE($O$67,K$68),Revenue!$4:$4,0)),0)</f>
        <v>0</v>
      </c>
      <c r="L72" s="116">
        <f t="array" aca="1" ref="L72" ca="1">IFERROR(INDEX(Revenue!18:18,MATCH(EDATE($O$67,L$68),Revenue!$4:$4,0)),0)</f>
        <v>0</v>
      </c>
      <c r="M72" s="116">
        <f t="array" aca="1" ref="M72" ca="1">IFERROR(INDEX(Revenue!18:18,MATCH(EDATE($O$67,M$68),Revenue!$4:$4,0)),0)</f>
        <v>0</v>
      </c>
      <c r="N72" s="116">
        <f t="array" aca="1" ref="N72" ca="1">IFERROR(INDEX(Revenue!18:18,MATCH(EDATE($O$67,N$68),Revenue!$4:$4,0)),0)</f>
        <v>0</v>
      </c>
      <c r="O72" s="116">
        <f t="array" aca="1" ref="O72" ca="1">IFERROR(INDEX(Revenue!18:18,MATCH(EDATE($O$67,O$68),Revenue!$4:$4,0)),0)</f>
        <v>0</v>
      </c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</row>
    <row r="73" spans="1:87" ht="16.5">
      <c r="A73" s="116" t="str">
        <f>Revenue!A19</f>
        <v>Revenue Source 4</v>
      </c>
      <c r="B73" s="115"/>
      <c r="C73" s="115"/>
      <c r="D73" s="116">
        <f t="array" aca="1" ref="D73" ca="1">IFERROR(INDEX(Revenue!19:19,MATCH(EDATE($O$67,D$68),Revenue!$4:$4,0)),0)</f>
        <v>0</v>
      </c>
      <c r="E73" s="116">
        <f t="array" aca="1" ref="E73" ca="1">IFERROR(INDEX(Revenue!19:19,MATCH(EDATE($O$67,E$68),Revenue!$4:$4,0)),0)</f>
        <v>0</v>
      </c>
      <c r="F73" s="116">
        <f t="array" aca="1" ref="F73" ca="1">IFERROR(INDEX(Revenue!19:19,MATCH(EDATE($O$67,F$68),Revenue!$4:$4,0)),0)</f>
        <v>0</v>
      </c>
      <c r="G73" s="116">
        <f t="array" aca="1" ref="G73" ca="1">IFERROR(INDEX(Revenue!19:19,MATCH(EDATE($O$67,G$68),Revenue!$4:$4,0)),0)</f>
        <v>0</v>
      </c>
      <c r="H73" s="116">
        <f t="array" aca="1" ref="H73" ca="1">IFERROR(INDEX(Revenue!19:19,MATCH(EDATE($O$67,H$68),Revenue!$4:$4,0)),0)</f>
        <v>0</v>
      </c>
      <c r="I73" s="116">
        <f t="array" aca="1" ref="I73" ca="1">IFERROR(INDEX(Revenue!19:19,MATCH(EDATE($O$67,I$68),Revenue!$4:$4,0)),0)</f>
        <v>0</v>
      </c>
      <c r="J73" s="116">
        <f t="array" aca="1" ref="J73" ca="1">IFERROR(INDEX(Revenue!19:19,MATCH(EDATE($O$67,J$68),Revenue!$4:$4,0)),0)</f>
        <v>0</v>
      </c>
      <c r="K73" s="116">
        <f t="array" aca="1" ref="K73" ca="1">IFERROR(INDEX(Revenue!19:19,MATCH(EDATE($O$67,K$68),Revenue!$4:$4,0)),0)</f>
        <v>0</v>
      </c>
      <c r="L73" s="116">
        <f t="array" aca="1" ref="L73" ca="1">IFERROR(INDEX(Revenue!19:19,MATCH(EDATE($O$67,L$68),Revenue!$4:$4,0)),0)</f>
        <v>0</v>
      </c>
      <c r="M73" s="116">
        <f t="array" aca="1" ref="M73" ca="1">IFERROR(INDEX(Revenue!19:19,MATCH(EDATE($O$67,M$68),Revenue!$4:$4,0)),0)</f>
        <v>0</v>
      </c>
      <c r="N73" s="116">
        <f t="array" aca="1" ref="N73" ca="1">IFERROR(INDEX(Revenue!19:19,MATCH(EDATE($O$67,N$68),Revenue!$4:$4,0)),0)</f>
        <v>0</v>
      </c>
      <c r="O73" s="116">
        <f t="array" aca="1" ref="O73" ca="1">IFERROR(INDEX(Revenue!19:19,MATCH(EDATE($O$67,O$68),Revenue!$4:$4,0)),0)</f>
        <v>0</v>
      </c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</row>
    <row r="74" spans="1:87" ht="16.5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</row>
    <row r="75" spans="1:87" ht="16.5">
      <c r="A75" s="115" t="str">
        <f t="shared" ref="A75:A78" si="15">A70&amp;" Growth"</f>
        <v>Revenue Source 1 Growth</v>
      </c>
      <c r="B75" s="115"/>
      <c r="C75" s="115"/>
      <c r="D75" s="128">
        <f t="array" ref="D75">IFERROR(INDEX(Revenue!42:42,MATCH(EDATE('Revenue KPIs'!$D$4,D$68),Revenue!$4:$4,0)),0)</f>
        <v>0</v>
      </c>
      <c r="E75" s="128">
        <f t="array" ref="E75">IFERROR(INDEX(Revenue!42:42,MATCH(EDATE('Revenue KPIs'!$D$4,E$68),Revenue!$4:$4,0)),0)</f>
        <v>0</v>
      </c>
      <c r="F75" s="128">
        <f t="array" ref="F75">IFERROR(INDEX(Revenue!42:42,MATCH(EDATE('Revenue KPIs'!$D$4,F$68),Revenue!$4:$4,0)),0)</f>
        <v>0</v>
      </c>
      <c r="G75" s="128">
        <f t="array" ref="G75">IFERROR(INDEX(Revenue!42:42,MATCH(EDATE('Revenue KPIs'!$D$4,G$68),Revenue!$4:$4,0)),0)</f>
        <v>0</v>
      </c>
      <c r="H75" s="128">
        <f t="array" ref="H75">IFERROR(INDEX(Revenue!42:42,MATCH(EDATE('Revenue KPIs'!$D$4,H$68),Revenue!$4:$4,0)),0)</f>
        <v>0</v>
      </c>
      <c r="I75" s="128">
        <f t="array" ref="I75">IFERROR(INDEX(Revenue!42:42,MATCH(EDATE('Revenue KPIs'!$D$4,I$68),Revenue!$4:$4,0)),0)</f>
        <v>0</v>
      </c>
      <c r="J75" s="128">
        <f t="array" ref="J75">IFERROR(INDEX(Revenue!42:42,MATCH(EDATE('Revenue KPIs'!$D$4,J$68),Revenue!$4:$4,0)),0)</f>
        <v>0</v>
      </c>
      <c r="K75" s="128">
        <f t="array" ref="K75">IFERROR(INDEX(Revenue!42:42,MATCH(EDATE('Revenue KPIs'!$D$4,K$68),Revenue!$4:$4,0)),0)</f>
        <v>0</v>
      </c>
      <c r="L75" s="128">
        <f t="array" ref="L75">IFERROR(INDEX(Revenue!42:42,MATCH(EDATE('Revenue KPIs'!$D$4,L$68),Revenue!$4:$4,0)),0)</f>
        <v>0</v>
      </c>
      <c r="M75" s="128">
        <f t="array" ref="M75">IFERROR(INDEX(Revenue!42:42,MATCH(EDATE('Revenue KPIs'!$D$4,M$68),Revenue!$4:$4,0)),0)</f>
        <v>0</v>
      </c>
      <c r="N75" s="128">
        <f t="array" ref="N75">IFERROR(INDEX(Revenue!42:42,MATCH(EDATE('Revenue KPIs'!$D$4,N$68),Revenue!$4:$4,0)),0)</f>
        <v>0</v>
      </c>
      <c r="O75" s="128">
        <f t="array" ref="O75">IFERROR(INDEX(Revenue!42:42,MATCH(EDATE('Revenue KPIs'!$D$4,O$68),Revenue!$4:$4,0)),0)</f>
        <v>0</v>
      </c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</row>
    <row r="76" spans="1:87" ht="16.5">
      <c r="A76" s="115" t="str">
        <f t="shared" si="15"/>
        <v>Revenue Source 2 Growth</v>
      </c>
      <c r="B76" s="115"/>
      <c r="C76" s="115"/>
      <c r="D76" s="128">
        <f t="array" ref="D76">IFERROR(INDEX(Revenue!54:54,MATCH(EDATE('Revenue KPIs'!$D$4,D$68),Revenue!$4:$4,0)),0)</f>
        <v>0</v>
      </c>
      <c r="E76" s="128">
        <f t="array" ref="E76">IFERROR(INDEX(Revenue!54:54,MATCH(EDATE('Revenue KPIs'!$D$4,E$68),Revenue!$4:$4,0)),0)</f>
        <v>0</v>
      </c>
      <c r="F76" s="128">
        <f t="array" ref="F76">IFERROR(INDEX(Revenue!54:54,MATCH(EDATE('Revenue KPIs'!$D$4,F$68),Revenue!$4:$4,0)),0)</f>
        <v>0</v>
      </c>
      <c r="G76" s="128">
        <f t="array" ref="G76">IFERROR(INDEX(Revenue!54:54,MATCH(EDATE('Revenue KPIs'!$D$4,G$68),Revenue!$4:$4,0)),0)</f>
        <v>0</v>
      </c>
      <c r="H76" s="128">
        <f t="array" ref="H76">IFERROR(INDEX(Revenue!54:54,MATCH(EDATE('Revenue KPIs'!$D$4,H$68),Revenue!$4:$4,0)),0)</f>
        <v>0</v>
      </c>
      <c r="I76" s="128">
        <f t="array" ref="I76">IFERROR(INDEX(Revenue!54:54,MATCH(EDATE('Revenue KPIs'!$D$4,I$68),Revenue!$4:$4,0)),0)</f>
        <v>0</v>
      </c>
      <c r="J76" s="128">
        <f t="array" ref="J76">IFERROR(INDEX(Revenue!54:54,MATCH(EDATE('Revenue KPIs'!$D$4,J$68),Revenue!$4:$4,0)),0)</f>
        <v>0</v>
      </c>
      <c r="K76" s="128">
        <f t="array" ref="K76">IFERROR(INDEX(Revenue!54:54,MATCH(EDATE('Revenue KPIs'!$D$4,K$68),Revenue!$4:$4,0)),0)</f>
        <v>0</v>
      </c>
      <c r="L76" s="128">
        <f t="array" ref="L76">IFERROR(INDEX(Revenue!54:54,MATCH(EDATE('Revenue KPIs'!$D$4,L$68),Revenue!$4:$4,0)),0)</f>
        <v>0</v>
      </c>
      <c r="M76" s="128">
        <f t="array" ref="M76">IFERROR(INDEX(Revenue!54:54,MATCH(EDATE('Revenue KPIs'!$D$4,M$68),Revenue!$4:$4,0)),0)</f>
        <v>0</v>
      </c>
      <c r="N76" s="128">
        <f t="array" ref="N76">IFERROR(INDEX(Revenue!54:54,MATCH(EDATE('Revenue KPIs'!$D$4,N$68),Revenue!$4:$4,0)),0)</f>
        <v>0</v>
      </c>
      <c r="O76" s="128">
        <f t="array" ref="O76">IFERROR(INDEX(Revenue!54:54,MATCH(EDATE('Revenue KPIs'!$D$4,O$68),Revenue!$4:$4,0)),0)</f>
        <v>0</v>
      </c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</row>
    <row r="77" spans="1:87" ht="16.5">
      <c r="A77" s="115" t="str">
        <f t="shared" si="15"/>
        <v>Revenue Source 3 Growth</v>
      </c>
      <c r="B77" s="115"/>
      <c r="C77" s="115"/>
      <c r="D77" s="128">
        <f t="array" ref="D77">IFERROR(INDEX(Revenue!69:69,MATCH(EDATE('Revenue KPIs'!$D$4,D$68),Revenue!$4:$4,0)),0)</f>
        <v>0</v>
      </c>
      <c r="E77" s="128">
        <f t="array" ref="E77">IFERROR(INDEX(Revenue!69:69,MATCH(EDATE('Revenue KPIs'!$D$4,E$68),Revenue!$4:$4,0)),0)</f>
        <v>0</v>
      </c>
      <c r="F77" s="128">
        <f t="array" ref="F77">IFERROR(INDEX(Revenue!69:69,MATCH(EDATE('Revenue KPIs'!$D$4,F$68),Revenue!$4:$4,0)),0)</f>
        <v>0</v>
      </c>
      <c r="G77" s="128">
        <f t="array" ref="G77">IFERROR(INDEX(Revenue!69:69,MATCH(EDATE('Revenue KPIs'!$D$4,G$68),Revenue!$4:$4,0)),0)</f>
        <v>0</v>
      </c>
      <c r="H77" s="128">
        <f t="array" ref="H77">IFERROR(INDEX(Revenue!69:69,MATCH(EDATE('Revenue KPIs'!$D$4,H$68),Revenue!$4:$4,0)),0)</f>
        <v>0</v>
      </c>
      <c r="I77" s="128">
        <f t="array" ref="I77">IFERROR(INDEX(Revenue!69:69,MATCH(EDATE('Revenue KPIs'!$D$4,I$68),Revenue!$4:$4,0)),0)</f>
        <v>0</v>
      </c>
      <c r="J77" s="128">
        <f t="array" ref="J77">IFERROR(INDEX(Revenue!69:69,MATCH(EDATE('Revenue KPIs'!$D$4,J$68),Revenue!$4:$4,0)),0)</f>
        <v>0</v>
      </c>
      <c r="K77" s="128">
        <f t="array" ref="K77">IFERROR(INDEX(Revenue!69:69,MATCH(EDATE('Revenue KPIs'!$D$4,K$68),Revenue!$4:$4,0)),0)</f>
        <v>0</v>
      </c>
      <c r="L77" s="128">
        <f t="array" ref="L77">IFERROR(INDEX(Revenue!69:69,MATCH(EDATE('Revenue KPIs'!$D$4,L$68),Revenue!$4:$4,0)),0)</f>
        <v>0</v>
      </c>
      <c r="M77" s="128">
        <f t="array" ref="M77">IFERROR(INDEX(Revenue!69:69,MATCH(EDATE('Revenue KPIs'!$D$4,M$68),Revenue!$4:$4,0)),0)</f>
        <v>0</v>
      </c>
      <c r="N77" s="128">
        <f t="array" ref="N77">IFERROR(INDEX(Revenue!69:69,MATCH(EDATE('Revenue KPIs'!$D$4,N$68),Revenue!$4:$4,0)),0)</f>
        <v>0</v>
      </c>
      <c r="O77" s="128">
        <f t="array" ref="O77">IFERROR(INDEX(Revenue!69:69,MATCH(EDATE('Revenue KPIs'!$D$4,O$68),Revenue!$4:$4,0)),0)</f>
        <v>0</v>
      </c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</row>
    <row r="78" spans="1:87" ht="16.5">
      <c r="A78" s="115" t="str">
        <f t="shared" si="15"/>
        <v>Revenue Source 4 Growth</v>
      </c>
      <c r="B78" s="115"/>
      <c r="C78" s="115"/>
      <c r="D78" s="128">
        <f t="array" ref="D78">IFERROR(INDEX(Revenue!88:88,MATCH(EDATE('Revenue KPIs'!$D$4,D$68),Revenue!$4:$4,0)),0)</f>
        <v>0</v>
      </c>
      <c r="E78" s="128">
        <f t="array" ref="E78">IFERROR(INDEX(Revenue!88:88,MATCH(EDATE('Revenue KPIs'!$D$4,E$68),Revenue!$4:$4,0)),0)</f>
        <v>0</v>
      </c>
      <c r="F78" s="128">
        <f t="array" ref="F78">IFERROR(INDEX(Revenue!88:88,MATCH(EDATE('Revenue KPIs'!$D$4,F$68),Revenue!$4:$4,0)),0)</f>
        <v>0</v>
      </c>
      <c r="G78" s="128">
        <f t="array" ref="G78">IFERROR(INDEX(Revenue!88:88,MATCH(EDATE('Revenue KPIs'!$D$4,G$68),Revenue!$4:$4,0)),0)</f>
        <v>0</v>
      </c>
      <c r="H78" s="128">
        <f t="array" ref="H78">IFERROR(INDEX(Revenue!88:88,MATCH(EDATE('Revenue KPIs'!$D$4,H$68),Revenue!$4:$4,0)),0)</f>
        <v>0</v>
      </c>
      <c r="I78" s="128">
        <f t="array" ref="I78">IFERROR(INDEX(Revenue!88:88,MATCH(EDATE('Revenue KPIs'!$D$4,I$68),Revenue!$4:$4,0)),0)</f>
        <v>0</v>
      </c>
      <c r="J78" s="128">
        <f t="array" ref="J78">IFERROR(INDEX(Revenue!88:88,MATCH(EDATE('Revenue KPIs'!$D$4,J$68),Revenue!$4:$4,0)),0)</f>
        <v>0</v>
      </c>
      <c r="K78" s="128">
        <f t="array" ref="K78">IFERROR(INDEX(Revenue!88:88,MATCH(EDATE('Revenue KPIs'!$D$4,K$68),Revenue!$4:$4,0)),0)</f>
        <v>0</v>
      </c>
      <c r="L78" s="128">
        <f t="array" ref="L78">IFERROR(INDEX(Revenue!88:88,MATCH(EDATE('Revenue KPIs'!$D$4,L$68),Revenue!$4:$4,0)),0)</f>
        <v>0</v>
      </c>
      <c r="M78" s="128">
        <f t="array" ref="M78">IFERROR(INDEX(Revenue!88:88,MATCH(EDATE('Revenue KPIs'!$D$4,M$68),Revenue!$4:$4,0)),0)</f>
        <v>0</v>
      </c>
      <c r="N78" s="128">
        <f t="array" ref="N78">IFERROR(INDEX(Revenue!88:88,MATCH(EDATE('Revenue KPIs'!$D$4,N$68),Revenue!$4:$4,0)),0)</f>
        <v>0</v>
      </c>
      <c r="O78" s="128">
        <f t="array" ref="O78">IFERROR(INDEX(Revenue!88:88,MATCH(EDATE('Revenue KPIs'!$D$4,O$68),Revenue!$4:$4,0)),0)</f>
        <v>0</v>
      </c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</row>
    <row r="79" spans="1:87" ht="16.5">
      <c r="A79" s="115"/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</row>
    <row r="80" spans="1:87" ht="16.5">
      <c r="A80" s="115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</row>
    <row r="81" spans="1:87" ht="16.5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</row>
    <row r="82" spans="1:87" ht="16.5">
      <c r="A82" s="115"/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</row>
    <row r="83" spans="1:87" ht="16.5">
      <c r="A83" s="115"/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</row>
    <row r="84" spans="1:87" ht="16.5">
      <c r="A84" s="115"/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</row>
    <row r="85" spans="1:87" ht="16.5">
      <c r="A85" s="115"/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</row>
    <row r="86" spans="1:87" ht="16.5">
      <c r="A86" s="115"/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</row>
    <row r="87" spans="1:87" ht="16.5">
      <c r="A87" s="115"/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</row>
    <row r="88" spans="1:87" ht="16.5">
      <c r="A88" s="115"/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/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/>
      <c r="CF88" s="115"/>
      <c r="CG88" s="115"/>
      <c r="CH88" s="115"/>
      <c r="CI88" s="115"/>
    </row>
    <row r="89" spans="1:87" ht="16.5">
      <c r="A89" s="115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5"/>
      <c r="BD89" s="115"/>
      <c r="BE89" s="115"/>
      <c r="BF89" s="115"/>
      <c r="BG89" s="115"/>
      <c r="BH89" s="115"/>
      <c r="BI89" s="115"/>
      <c r="BJ89" s="115"/>
      <c r="BK89" s="115"/>
      <c r="BL89" s="115"/>
      <c r="BM89" s="115"/>
      <c r="BN89" s="115"/>
      <c r="BO89" s="115"/>
      <c r="BP89" s="115"/>
      <c r="BQ89" s="115"/>
      <c r="BR89" s="115"/>
      <c r="BS89" s="115"/>
      <c r="BT89" s="115"/>
      <c r="BU89" s="115"/>
      <c r="BV89" s="115"/>
      <c r="BW89" s="115"/>
      <c r="BX89" s="115"/>
      <c r="BY89" s="115"/>
      <c r="BZ89" s="115"/>
      <c r="CA89" s="115"/>
      <c r="CB89" s="115"/>
      <c r="CC89" s="115"/>
      <c r="CD89" s="115"/>
      <c r="CE89" s="115"/>
      <c r="CF89" s="115"/>
      <c r="CG89" s="115"/>
      <c r="CH89" s="115"/>
      <c r="CI89" s="115"/>
    </row>
    <row r="90" spans="1:87" ht="16.5">
      <c r="A90" s="115"/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  <c r="AE90" s="115"/>
      <c r="AF90" s="11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  <c r="BA90" s="115"/>
      <c r="BB90" s="115"/>
      <c r="BC90" s="115"/>
      <c r="BD90" s="115"/>
      <c r="BE90" s="115"/>
      <c r="BF90" s="115"/>
      <c r="BG90" s="115"/>
      <c r="BH90" s="115"/>
      <c r="BI90" s="115"/>
      <c r="BJ90" s="115"/>
      <c r="BK90" s="115"/>
      <c r="BL90" s="115"/>
      <c r="BM90" s="115"/>
      <c r="BN90" s="115"/>
      <c r="BO90" s="115"/>
      <c r="BP90" s="115"/>
      <c r="BQ90" s="115"/>
      <c r="BR90" s="115"/>
      <c r="BS90" s="115"/>
      <c r="BT90" s="115"/>
      <c r="BU90" s="115"/>
      <c r="BV90" s="115"/>
      <c r="BW90" s="115"/>
      <c r="BX90" s="115"/>
      <c r="BY90" s="115"/>
      <c r="BZ90" s="115"/>
      <c r="CA90" s="115"/>
      <c r="CB90" s="115"/>
      <c r="CC90" s="115"/>
      <c r="CD90" s="115"/>
      <c r="CE90" s="115"/>
      <c r="CF90" s="115"/>
      <c r="CG90" s="115"/>
      <c r="CH90" s="115"/>
      <c r="CI90" s="115"/>
    </row>
    <row r="91" spans="1:87" ht="16.5">
      <c r="A91" s="115"/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  <c r="AE91" s="115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  <c r="BA91" s="115"/>
      <c r="BB91" s="115"/>
      <c r="BC91" s="115"/>
      <c r="BD91" s="115"/>
      <c r="BE91" s="115"/>
      <c r="BF91" s="115"/>
      <c r="BG91" s="115"/>
      <c r="BH91" s="115"/>
      <c r="BI91" s="115"/>
      <c r="BJ91" s="115"/>
      <c r="BK91" s="115"/>
      <c r="BL91" s="115"/>
      <c r="BM91" s="115"/>
      <c r="BN91" s="115"/>
      <c r="BO91" s="115"/>
      <c r="BP91" s="115"/>
      <c r="BQ91" s="115"/>
      <c r="BR91" s="115"/>
      <c r="BS91" s="115"/>
      <c r="BT91" s="115"/>
      <c r="BU91" s="115"/>
      <c r="BV91" s="115"/>
      <c r="BW91" s="115"/>
      <c r="BX91" s="115"/>
      <c r="BY91" s="115"/>
      <c r="BZ91" s="115"/>
      <c r="CA91" s="115"/>
      <c r="CB91" s="115"/>
      <c r="CC91" s="115"/>
      <c r="CD91" s="115"/>
      <c r="CE91" s="115"/>
      <c r="CF91" s="115"/>
      <c r="CG91" s="115"/>
      <c r="CH91" s="115"/>
      <c r="CI91" s="115"/>
    </row>
    <row r="92" spans="1:87" ht="16.5">
      <c r="A92" s="115"/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  <c r="AD92" s="115"/>
      <c r="AE92" s="115"/>
      <c r="AF92" s="115"/>
      <c r="AG92" s="115"/>
      <c r="AH92" s="115"/>
      <c r="AI92" s="115"/>
      <c r="AJ92" s="115"/>
      <c r="AK92" s="115"/>
      <c r="AL92" s="115"/>
      <c r="AM92" s="115"/>
      <c r="AN92" s="115"/>
      <c r="AO92" s="115"/>
      <c r="AP92" s="115"/>
      <c r="AQ92" s="115"/>
      <c r="AR92" s="115"/>
      <c r="AS92" s="115"/>
      <c r="AT92" s="115"/>
      <c r="AU92" s="115"/>
      <c r="AV92" s="115"/>
      <c r="AW92" s="115"/>
      <c r="AX92" s="115"/>
      <c r="AY92" s="115"/>
      <c r="AZ92" s="115"/>
      <c r="BA92" s="115"/>
      <c r="BB92" s="115"/>
      <c r="BC92" s="115"/>
      <c r="BD92" s="115"/>
      <c r="BE92" s="115"/>
      <c r="BF92" s="115"/>
      <c r="BG92" s="115"/>
      <c r="BH92" s="115"/>
      <c r="BI92" s="115"/>
      <c r="BJ92" s="115"/>
      <c r="BK92" s="115"/>
      <c r="BL92" s="115"/>
      <c r="BM92" s="115"/>
      <c r="BN92" s="115"/>
      <c r="BO92" s="115"/>
      <c r="BP92" s="115"/>
      <c r="BQ92" s="115"/>
      <c r="BR92" s="115"/>
      <c r="BS92" s="115"/>
      <c r="BT92" s="115"/>
      <c r="BU92" s="115"/>
      <c r="BV92" s="115"/>
      <c r="BW92" s="115"/>
      <c r="BX92" s="115"/>
      <c r="BY92" s="115"/>
      <c r="BZ92" s="115"/>
      <c r="CA92" s="115"/>
      <c r="CB92" s="115"/>
      <c r="CC92" s="115"/>
      <c r="CD92" s="115"/>
      <c r="CE92" s="115"/>
      <c r="CF92" s="115"/>
      <c r="CG92" s="115"/>
      <c r="CH92" s="115"/>
      <c r="CI92" s="115"/>
    </row>
    <row r="93" spans="1:87" ht="16.5">
      <c r="A93" s="115"/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  <c r="AC93" s="115"/>
      <c r="AD93" s="115"/>
      <c r="AE93" s="115"/>
      <c r="AF93" s="115"/>
      <c r="AG93" s="115"/>
      <c r="AH93" s="115"/>
      <c r="AI93" s="115"/>
      <c r="AJ93" s="115"/>
      <c r="AK93" s="115"/>
      <c r="AL93" s="115"/>
      <c r="AM93" s="115"/>
      <c r="AN93" s="115"/>
      <c r="AO93" s="115"/>
      <c r="AP93" s="115"/>
      <c r="AQ93" s="115"/>
      <c r="AR93" s="115"/>
      <c r="AS93" s="115"/>
      <c r="AT93" s="115"/>
      <c r="AU93" s="115"/>
      <c r="AV93" s="115"/>
      <c r="AW93" s="115"/>
      <c r="AX93" s="115"/>
      <c r="AY93" s="115"/>
      <c r="AZ93" s="115"/>
      <c r="BA93" s="115"/>
      <c r="BB93" s="115"/>
      <c r="BC93" s="115"/>
      <c r="BD93" s="115"/>
      <c r="BE93" s="115"/>
      <c r="BF93" s="115"/>
      <c r="BG93" s="115"/>
      <c r="BH93" s="115"/>
      <c r="BI93" s="115"/>
      <c r="BJ93" s="115"/>
      <c r="BK93" s="115"/>
      <c r="BL93" s="115"/>
      <c r="BM93" s="115"/>
      <c r="BN93" s="115"/>
      <c r="BO93" s="115"/>
      <c r="BP93" s="115"/>
      <c r="BQ93" s="115"/>
      <c r="BR93" s="115"/>
      <c r="BS93" s="115"/>
      <c r="BT93" s="115"/>
      <c r="BU93" s="115"/>
      <c r="BV93" s="115"/>
      <c r="BW93" s="115"/>
      <c r="BX93" s="115"/>
      <c r="BY93" s="115"/>
      <c r="BZ93" s="115"/>
      <c r="CA93" s="115"/>
      <c r="CB93" s="115"/>
      <c r="CC93" s="115"/>
      <c r="CD93" s="115"/>
      <c r="CE93" s="115"/>
      <c r="CF93" s="115"/>
      <c r="CG93" s="115"/>
      <c r="CH93" s="115"/>
      <c r="CI93" s="115"/>
    </row>
    <row r="94" spans="1:87" ht="16.5">
      <c r="A94" s="115"/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  <c r="AA94" s="115"/>
      <c r="AB94" s="115"/>
      <c r="AC94" s="115"/>
      <c r="AD94" s="115"/>
      <c r="AE94" s="115"/>
      <c r="AF94" s="115"/>
      <c r="AG94" s="115"/>
      <c r="AH94" s="115"/>
      <c r="AI94" s="115"/>
      <c r="AJ94" s="115"/>
      <c r="AK94" s="115"/>
      <c r="AL94" s="115"/>
      <c r="AM94" s="115"/>
      <c r="AN94" s="115"/>
      <c r="AO94" s="115"/>
      <c r="AP94" s="115"/>
      <c r="AQ94" s="115"/>
      <c r="AR94" s="115"/>
      <c r="AS94" s="115"/>
      <c r="AT94" s="115"/>
      <c r="AU94" s="115"/>
      <c r="AV94" s="115"/>
      <c r="AW94" s="115"/>
      <c r="AX94" s="115"/>
      <c r="AY94" s="115"/>
      <c r="AZ94" s="115"/>
      <c r="BA94" s="115"/>
      <c r="BB94" s="115"/>
      <c r="BC94" s="115"/>
      <c r="BD94" s="115"/>
      <c r="BE94" s="115"/>
      <c r="BF94" s="115"/>
      <c r="BG94" s="115"/>
      <c r="BH94" s="115"/>
      <c r="BI94" s="115"/>
      <c r="BJ94" s="115"/>
      <c r="BK94" s="115"/>
      <c r="BL94" s="115"/>
      <c r="BM94" s="115"/>
      <c r="BN94" s="115"/>
      <c r="BO94" s="115"/>
      <c r="BP94" s="115"/>
      <c r="BQ94" s="115"/>
      <c r="BR94" s="115"/>
      <c r="BS94" s="115"/>
      <c r="BT94" s="115"/>
      <c r="BU94" s="115"/>
      <c r="BV94" s="115"/>
      <c r="BW94" s="115"/>
      <c r="BX94" s="115"/>
      <c r="BY94" s="115"/>
      <c r="BZ94" s="115"/>
      <c r="CA94" s="115"/>
      <c r="CB94" s="115"/>
      <c r="CC94" s="115"/>
      <c r="CD94" s="115"/>
      <c r="CE94" s="115"/>
      <c r="CF94" s="115"/>
      <c r="CG94" s="115"/>
      <c r="CH94" s="115"/>
      <c r="CI94" s="115"/>
    </row>
    <row r="95" spans="1:87" ht="16.5">
      <c r="A95" s="115"/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  <c r="AE95" s="115"/>
      <c r="AF95" s="115"/>
      <c r="AG95" s="115"/>
      <c r="AH95" s="115"/>
      <c r="AI95" s="115"/>
      <c r="AJ95" s="115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  <c r="BA95" s="115"/>
      <c r="BB95" s="115"/>
      <c r="BC95" s="115"/>
      <c r="BD95" s="115"/>
      <c r="BE95" s="115"/>
      <c r="BF95" s="115"/>
      <c r="BG95" s="115"/>
      <c r="BH95" s="115"/>
      <c r="BI95" s="115"/>
      <c r="BJ95" s="115"/>
      <c r="BK95" s="115"/>
      <c r="BL95" s="115"/>
      <c r="BM95" s="115"/>
      <c r="BN95" s="115"/>
      <c r="BO95" s="115"/>
      <c r="BP95" s="115"/>
      <c r="BQ95" s="115"/>
      <c r="BR95" s="115"/>
      <c r="BS95" s="115"/>
      <c r="BT95" s="115"/>
      <c r="BU95" s="115"/>
      <c r="BV95" s="115"/>
      <c r="BW95" s="115"/>
      <c r="BX95" s="115"/>
      <c r="BY95" s="115"/>
      <c r="BZ95" s="115"/>
      <c r="CA95" s="115"/>
      <c r="CB95" s="115"/>
      <c r="CC95" s="115"/>
      <c r="CD95" s="115"/>
      <c r="CE95" s="115"/>
      <c r="CF95" s="115"/>
      <c r="CG95" s="115"/>
      <c r="CH95" s="115"/>
      <c r="CI95" s="115"/>
    </row>
    <row r="96" spans="1:87" ht="16.5">
      <c r="A96" s="115"/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  <c r="AA96" s="115"/>
      <c r="AB96" s="115"/>
      <c r="AC96" s="115"/>
      <c r="AD96" s="115"/>
      <c r="AE96" s="115"/>
      <c r="AF96" s="115"/>
      <c r="AG96" s="115"/>
      <c r="AH96" s="115"/>
      <c r="AI96" s="115"/>
      <c r="AJ96" s="115"/>
      <c r="AK96" s="115"/>
      <c r="AL96" s="115"/>
      <c r="AM96" s="115"/>
      <c r="AN96" s="115"/>
      <c r="AO96" s="115"/>
      <c r="AP96" s="115"/>
      <c r="AQ96" s="115"/>
      <c r="AR96" s="115"/>
      <c r="AS96" s="115"/>
      <c r="AT96" s="115"/>
      <c r="AU96" s="115"/>
      <c r="AV96" s="115"/>
      <c r="AW96" s="115"/>
      <c r="AX96" s="115"/>
      <c r="AY96" s="115"/>
      <c r="AZ96" s="115"/>
      <c r="BA96" s="115"/>
      <c r="BB96" s="115"/>
      <c r="BC96" s="115"/>
      <c r="BD96" s="115"/>
      <c r="BE96" s="115"/>
      <c r="BF96" s="115"/>
      <c r="BG96" s="115"/>
      <c r="BH96" s="115"/>
      <c r="BI96" s="115"/>
      <c r="BJ96" s="115"/>
      <c r="BK96" s="115"/>
      <c r="BL96" s="115"/>
      <c r="BM96" s="115"/>
      <c r="BN96" s="115"/>
      <c r="BO96" s="115"/>
      <c r="BP96" s="115"/>
      <c r="BQ96" s="115"/>
      <c r="BR96" s="115"/>
      <c r="BS96" s="115"/>
      <c r="BT96" s="115"/>
      <c r="BU96" s="115"/>
      <c r="BV96" s="115"/>
      <c r="BW96" s="115"/>
      <c r="BX96" s="115"/>
      <c r="BY96" s="115"/>
      <c r="BZ96" s="115"/>
      <c r="CA96" s="115"/>
      <c r="CB96" s="115"/>
      <c r="CC96" s="115"/>
      <c r="CD96" s="115"/>
      <c r="CE96" s="115"/>
      <c r="CF96" s="115"/>
      <c r="CG96" s="115"/>
      <c r="CH96" s="115"/>
      <c r="CI96" s="115"/>
    </row>
    <row r="97" spans="1:87" ht="16.5">
      <c r="A97" s="115"/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5"/>
      <c r="AD97" s="115"/>
      <c r="AE97" s="115"/>
      <c r="AF97" s="115"/>
      <c r="AG97" s="115"/>
      <c r="AH97" s="115"/>
      <c r="AI97" s="115"/>
      <c r="AJ97" s="115"/>
      <c r="AK97" s="115"/>
      <c r="AL97" s="115"/>
      <c r="AM97" s="115"/>
      <c r="AN97" s="115"/>
      <c r="AO97" s="115"/>
      <c r="AP97" s="115"/>
      <c r="AQ97" s="115"/>
      <c r="AR97" s="115"/>
      <c r="AS97" s="115"/>
      <c r="AT97" s="115"/>
      <c r="AU97" s="115"/>
      <c r="AV97" s="115"/>
      <c r="AW97" s="115"/>
      <c r="AX97" s="115"/>
      <c r="AY97" s="115"/>
      <c r="AZ97" s="115"/>
      <c r="BA97" s="115"/>
      <c r="BB97" s="115"/>
      <c r="BC97" s="115"/>
      <c r="BD97" s="115"/>
      <c r="BE97" s="115"/>
      <c r="BF97" s="115"/>
      <c r="BG97" s="115"/>
      <c r="BH97" s="115"/>
      <c r="BI97" s="115"/>
      <c r="BJ97" s="115"/>
      <c r="BK97" s="115"/>
      <c r="BL97" s="115"/>
      <c r="BM97" s="115"/>
      <c r="BN97" s="115"/>
      <c r="BO97" s="115"/>
      <c r="BP97" s="115"/>
      <c r="BQ97" s="115"/>
      <c r="BR97" s="115"/>
      <c r="BS97" s="115"/>
      <c r="BT97" s="115"/>
      <c r="BU97" s="115"/>
      <c r="BV97" s="115"/>
      <c r="BW97" s="115"/>
      <c r="BX97" s="115"/>
      <c r="BY97" s="115"/>
      <c r="BZ97" s="115"/>
      <c r="CA97" s="115"/>
      <c r="CB97" s="115"/>
      <c r="CC97" s="115"/>
      <c r="CD97" s="115"/>
      <c r="CE97" s="115"/>
      <c r="CF97" s="115"/>
      <c r="CG97" s="115"/>
      <c r="CH97" s="115"/>
      <c r="CI97" s="115"/>
    </row>
    <row r="98" spans="1:87" ht="16.5">
      <c r="A98" s="115"/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  <c r="AA98" s="115"/>
      <c r="AB98" s="115"/>
      <c r="AC98" s="115"/>
      <c r="AD98" s="115"/>
      <c r="AE98" s="115"/>
      <c r="AF98" s="115"/>
      <c r="AG98" s="115"/>
      <c r="AH98" s="115"/>
      <c r="AI98" s="115"/>
      <c r="AJ98" s="115"/>
      <c r="AK98" s="115"/>
      <c r="AL98" s="115"/>
      <c r="AM98" s="115"/>
      <c r="AN98" s="115"/>
      <c r="AO98" s="115"/>
      <c r="AP98" s="115"/>
      <c r="AQ98" s="115"/>
      <c r="AR98" s="115"/>
      <c r="AS98" s="115"/>
      <c r="AT98" s="115"/>
      <c r="AU98" s="115"/>
      <c r="AV98" s="115"/>
      <c r="AW98" s="115"/>
      <c r="AX98" s="115"/>
      <c r="AY98" s="115"/>
      <c r="AZ98" s="115"/>
      <c r="BA98" s="115"/>
      <c r="BB98" s="115"/>
      <c r="BC98" s="115"/>
      <c r="BD98" s="115"/>
      <c r="BE98" s="115"/>
      <c r="BF98" s="115"/>
      <c r="BG98" s="115"/>
      <c r="BH98" s="115"/>
      <c r="BI98" s="115"/>
      <c r="BJ98" s="115"/>
      <c r="BK98" s="115"/>
      <c r="BL98" s="115"/>
      <c r="BM98" s="115"/>
      <c r="BN98" s="115"/>
      <c r="BO98" s="115"/>
      <c r="BP98" s="115"/>
      <c r="BQ98" s="115"/>
      <c r="BR98" s="115"/>
      <c r="BS98" s="115"/>
      <c r="BT98" s="115"/>
      <c r="BU98" s="115"/>
      <c r="BV98" s="115"/>
      <c r="BW98" s="115"/>
      <c r="BX98" s="115"/>
      <c r="BY98" s="115"/>
      <c r="BZ98" s="115"/>
      <c r="CA98" s="115"/>
      <c r="CB98" s="115"/>
      <c r="CC98" s="115"/>
      <c r="CD98" s="115"/>
      <c r="CE98" s="115"/>
      <c r="CF98" s="115"/>
      <c r="CG98" s="115"/>
      <c r="CH98" s="115"/>
      <c r="CI98" s="115"/>
    </row>
    <row r="99" spans="1:87" ht="16.5">
      <c r="A99" s="115"/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  <c r="AA99" s="115"/>
      <c r="AB99" s="115"/>
      <c r="AC99" s="115"/>
      <c r="AD99" s="115"/>
      <c r="AE99" s="115"/>
      <c r="AF99" s="115"/>
      <c r="AG99" s="115"/>
      <c r="AH99" s="115"/>
      <c r="AI99" s="115"/>
      <c r="AJ99" s="115"/>
      <c r="AK99" s="115"/>
      <c r="AL99" s="115"/>
      <c r="AM99" s="115"/>
      <c r="AN99" s="115"/>
      <c r="AO99" s="115"/>
      <c r="AP99" s="115"/>
      <c r="AQ99" s="115"/>
      <c r="AR99" s="115"/>
      <c r="AS99" s="115"/>
      <c r="AT99" s="115"/>
      <c r="AU99" s="115"/>
      <c r="AV99" s="115"/>
      <c r="AW99" s="115"/>
      <c r="AX99" s="115"/>
      <c r="AY99" s="115"/>
      <c r="AZ99" s="115"/>
      <c r="BA99" s="115"/>
      <c r="BB99" s="115"/>
      <c r="BC99" s="115"/>
      <c r="BD99" s="115"/>
      <c r="BE99" s="115"/>
      <c r="BF99" s="115"/>
      <c r="BG99" s="115"/>
      <c r="BH99" s="115"/>
      <c r="BI99" s="115"/>
      <c r="BJ99" s="115"/>
      <c r="BK99" s="115"/>
      <c r="BL99" s="115"/>
      <c r="BM99" s="115"/>
      <c r="BN99" s="115"/>
      <c r="BO99" s="115"/>
      <c r="BP99" s="115"/>
      <c r="BQ99" s="115"/>
      <c r="BR99" s="115"/>
      <c r="BS99" s="115"/>
      <c r="BT99" s="115"/>
      <c r="BU99" s="115"/>
      <c r="BV99" s="115"/>
      <c r="BW99" s="115"/>
      <c r="BX99" s="115"/>
      <c r="BY99" s="115"/>
      <c r="BZ99" s="115"/>
      <c r="CA99" s="115"/>
      <c r="CB99" s="115"/>
      <c r="CC99" s="115"/>
      <c r="CD99" s="115"/>
      <c r="CE99" s="115"/>
      <c r="CF99" s="115"/>
      <c r="CG99" s="115"/>
      <c r="CH99" s="115"/>
      <c r="CI99" s="115"/>
    </row>
    <row r="100" spans="1:87" ht="16.5">
      <c r="A100" s="115"/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  <c r="AC100" s="115"/>
      <c r="AD100" s="115"/>
      <c r="AE100" s="115"/>
      <c r="AF100" s="115"/>
      <c r="AG100" s="115"/>
      <c r="AH100" s="115"/>
      <c r="AI100" s="115"/>
      <c r="AJ100" s="115"/>
      <c r="AK100" s="115"/>
      <c r="AL100" s="115"/>
      <c r="AM100" s="115"/>
      <c r="AN100" s="115"/>
      <c r="AO100" s="115"/>
      <c r="AP100" s="115"/>
      <c r="AQ100" s="115"/>
      <c r="AR100" s="115"/>
      <c r="AS100" s="115"/>
      <c r="AT100" s="115"/>
      <c r="AU100" s="115"/>
      <c r="AV100" s="115"/>
      <c r="AW100" s="115"/>
      <c r="AX100" s="115"/>
      <c r="AY100" s="115"/>
      <c r="AZ100" s="115"/>
      <c r="BA100" s="115"/>
      <c r="BB100" s="115"/>
      <c r="BC100" s="115"/>
      <c r="BD100" s="115"/>
      <c r="BE100" s="115"/>
      <c r="BF100" s="115"/>
      <c r="BG100" s="115"/>
      <c r="BH100" s="115"/>
      <c r="BI100" s="115"/>
      <c r="BJ100" s="115"/>
      <c r="BK100" s="115"/>
      <c r="BL100" s="115"/>
      <c r="BM100" s="115"/>
      <c r="BN100" s="115"/>
      <c r="BO100" s="115"/>
      <c r="BP100" s="115"/>
      <c r="BQ100" s="115"/>
      <c r="BR100" s="115"/>
      <c r="BS100" s="115"/>
      <c r="BT100" s="115"/>
      <c r="BU100" s="115"/>
      <c r="BV100" s="115"/>
      <c r="BW100" s="115"/>
      <c r="BX100" s="115"/>
      <c r="BY100" s="115"/>
      <c r="BZ100" s="115"/>
      <c r="CA100" s="115"/>
      <c r="CB100" s="115"/>
      <c r="CC100" s="115"/>
      <c r="CD100" s="115"/>
      <c r="CE100" s="115"/>
      <c r="CF100" s="115"/>
      <c r="CG100" s="115"/>
      <c r="CH100" s="115"/>
      <c r="CI100" s="115"/>
    </row>
    <row r="101" spans="1:87" ht="16.5">
      <c r="A101" s="115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</row>
    <row r="102" spans="1:87" ht="16.5">
      <c r="A102" s="115"/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  <c r="AG102" s="115"/>
      <c r="AH102" s="115"/>
      <c r="AI102" s="115"/>
      <c r="AJ102" s="115"/>
      <c r="AK102" s="115"/>
      <c r="AL102" s="115"/>
      <c r="AM102" s="115"/>
      <c r="AN102" s="115"/>
      <c r="AO102" s="115"/>
      <c r="AP102" s="115"/>
      <c r="AQ102" s="115"/>
      <c r="AR102" s="115"/>
      <c r="AS102" s="115"/>
      <c r="AT102" s="115"/>
      <c r="AU102" s="115"/>
      <c r="AV102" s="115"/>
      <c r="AW102" s="115"/>
      <c r="AX102" s="115"/>
      <c r="AY102" s="115"/>
      <c r="AZ102" s="115"/>
      <c r="BA102" s="115"/>
      <c r="BB102" s="115"/>
      <c r="BC102" s="115"/>
      <c r="BD102" s="115"/>
      <c r="BE102" s="115"/>
      <c r="BF102" s="115"/>
      <c r="BG102" s="115"/>
      <c r="BH102" s="115"/>
      <c r="BI102" s="115"/>
      <c r="BJ102" s="115"/>
      <c r="BK102" s="115"/>
      <c r="BL102" s="115"/>
      <c r="BM102" s="115"/>
      <c r="BN102" s="115"/>
      <c r="BO102" s="115"/>
      <c r="BP102" s="115"/>
      <c r="BQ102" s="115"/>
      <c r="BR102" s="115"/>
      <c r="BS102" s="115"/>
      <c r="BT102" s="115"/>
      <c r="BU102" s="115"/>
      <c r="BV102" s="115"/>
      <c r="BW102" s="115"/>
      <c r="BX102" s="115"/>
      <c r="BY102" s="115"/>
      <c r="BZ102" s="115"/>
      <c r="CA102" s="115"/>
      <c r="CB102" s="115"/>
      <c r="CC102" s="115"/>
      <c r="CD102" s="115"/>
      <c r="CE102" s="115"/>
      <c r="CF102" s="115"/>
      <c r="CG102" s="115"/>
      <c r="CH102" s="115"/>
      <c r="CI102" s="115"/>
    </row>
    <row r="103" spans="1:87" ht="16.5">
      <c r="A103" s="115"/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115"/>
      <c r="AD103" s="115"/>
      <c r="AE103" s="115"/>
      <c r="AF103" s="115"/>
      <c r="AG103" s="115"/>
      <c r="AH103" s="115"/>
      <c r="AI103" s="115"/>
      <c r="AJ103" s="115"/>
      <c r="AK103" s="115"/>
      <c r="AL103" s="115"/>
      <c r="AM103" s="115"/>
      <c r="AN103" s="115"/>
      <c r="AO103" s="115"/>
      <c r="AP103" s="115"/>
      <c r="AQ103" s="115"/>
      <c r="AR103" s="115"/>
      <c r="AS103" s="115"/>
      <c r="AT103" s="115"/>
      <c r="AU103" s="115"/>
      <c r="AV103" s="115"/>
      <c r="AW103" s="115"/>
      <c r="AX103" s="115"/>
      <c r="AY103" s="115"/>
      <c r="AZ103" s="115"/>
      <c r="BA103" s="115"/>
      <c r="BB103" s="115"/>
      <c r="BC103" s="115"/>
      <c r="BD103" s="115"/>
      <c r="BE103" s="115"/>
      <c r="BF103" s="115"/>
      <c r="BG103" s="115"/>
      <c r="BH103" s="115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115"/>
      <c r="BT103" s="115"/>
      <c r="BU103" s="115"/>
      <c r="BV103" s="115"/>
      <c r="BW103" s="115"/>
      <c r="BX103" s="115"/>
      <c r="BY103" s="115"/>
      <c r="BZ103" s="115"/>
      <c r="CA103" s="115"/>
      <c r="CB103" s="115"/>
      <c r="CC103" s="115"/>
      <c r="CD103" s="115"/>
      <c r="CE103" s="115"/>
      <c r="CF103" s="115"/>
      <c r="CG103" s="115"/>
      <c r="CH103" s="115"/>
      <c r="CI103" s="115"/>
    </row>
    <row r="104" spans="1:87" ht="16.5">
      <c r="A104" s="115"/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  <c r="AA104" s="115"/>
      <c r="AB104" s="115"/>
      <c r="AC104" s="115"/>
      <c r="AD104" s="115"/>
      <c r="AE104" s="115"/>
      <c r="AF104" s="115"/>
      <c r="AG104" s="115"/>
      <c r="AH104" s="115"/>
      <c r="AI104" s="115"/>
      <c r="AJ104" s="115"/>
      <c r="AK104" s="115"/>
      <c r="AL104" s="115"/>
      <c r="AM104" s="115"/>
      <c r="AN104" s="115"/>
      <c r="AO104" s="115"/>
      <c r="AP104" s="115"/>
      <c r="AQ104" s="115"/>
      <c r="AR104" s="115"/>
      <c r="AS104" s="115"/>
      <c r="AT104" s="115"/>
      <c r="AU104" s="115"/>
      <c r="AV104" s="115"/>
      <c r="AW104" s="115"/>
      <c r="AX104" s="115"/>
      <c r="AY104" s="115"/>
      <c r="AZ104" s="115"/>
      <c r="BA104" s="115"/>
      <c r="BB104" s="115"/>
      <c r="BC104" s="115"/>
      <c r="BD104" s="115"/>
      <c r="BE104" s="115"/>
      <c r="BF104" s="115"/>
      <c r="BG104" s="115"/>
      <c r="BH104" s="115"/>
      <c r="BI104" s="115"/>
      <c r="BJ104" s="115"/>
      <c r="BK104" s="115"/>
      <c r="BL104" s="115"/>
      <c r="BM104" s="115"/>
      <c r="BN104" s="115"/>
      <c r="BO104" s="115"/>
      <c r="BP104" s="115"/>
      <c r="BQ104" s="115"/>
      <c r="BR104" s="115"/>
      <c r="BS104" s="115"/>
      <c r="BT104" s="115"/>
      <c r="BU104" s="115"/>
      <c r="BV104" s="115"/>
      <c r="BW104" s="115"/>
      <c r="BX104" s="115"/>
      <c r="BY104" s="115"/>
      <c r="BZ104" s="115"/>
      <c r="CA104" s="115"/>
      <c r="CB104" s="115"/>
      <c r="CC104" s="115"/>
      <c r="CD104" s="115"/>
      <c r="CE104" s="115"/>
      <c r="CF104" s="115"/>
      <c r="CG104" s="115"/>
      <c r="CH104" s="115"/>
      <c r="CI104" s="115"/>
    </row>
    <row r="105" spans="1:87" ht="16.5">
      <c r="A105" s="115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115"/>
      <c r="AC105" s="115"/>
      <c r="AD105" s="115"/>
      <c r="AE105" s="115"/>
      <c r="AF105" s="115"/>
      <c r="AG105" s="115"/>
      <c r="AH105" s="115"/>
      <c r="AI105" s="115"/>
      <c r="AJ105" s="115"/>
      <c r="AK105" s="115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  <c r="BA105" s="115"/>
      <c r="BB105" s="115"/>
      <c r="BC105" s="115"/>
      <c r="BD105" s="115"/>
      <c r="BE105" s="115"/>
      <c r="BF105" s="115"/>
      <c r="BG105" s="115"/>
      <c r="BH105" s="115"/>
      <c r="BI105" s="115"/>
      <c r="BJ105" s="115"/>
      <c r="BK105" s="115"/>
      <c r="BL105" s="115"/>
      <c r="BM105" s="115"/>
      <c r="BN105" s="115"/>
      <c r="BO105" s="115"/>
      <c r="BP105" s="115"/>
      <c r="BQ105" s="115"/>
      <c r="BR105" s="115"/>
      <c r="BS105" s="115"/>
      <c r="BT105" s="115"/>
      <c r="BU105" s="115"/>
      <c r="BV105" s="115"/>
      <c r="BW105" s="115"/>
      <c r="BX105" s="115"/>
      <c r="BY105" s="115"/>
      <c r="BZ105" s="115"/>
      <c r="CA105" s="115"/>
      <c r="CB105" s="115"/>
      <c r="CC105" s="115"/>
      <c r="CD105" s="115"/>
      <c r="CE105" s="115"/>
      <c r="CF105" s="115"/>
      <c r="CG105" s="115"/>
      <c r="CH105" s="115"/>
      <c r="CI105" s="115"/>
    </row>
    <row r="106" spans="1:87" ht="16.5">
      <c r="A106" s="115"/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115"/>
      <c r="AC106" s="115"/>
      <c r="AD106" s="115"/>
      <c r="AE106" s="115"/>
      <c r="AF106" s="115"/>
      <c r="AG106" s="115"/>
      <c r="AH106" s="115"/>
      <c r="AI106" s="115"/>
      <c r="AJ106" s="115"/>
      <c r="AK106" s="115"/>
      <c r="AL106" s="115"/>
      <c r="AM106" s="115"/>
      <c r="AN106" s="115"/>
      <c r="AO106" s="115"/>
      <c r="AP106" s="115"/>
      <c r="AQ106" s="115"/>
      <c r="AR106" s="115"/>
      <c r="AS106" s="115"/>
      <c r="AT106" s="115"/>
      <c r="AU106" s="115"/>
      <c r="AV106" s="115"/>
      <c r="AW106" s="115"/>
      <c r="AX106" s="115"/>
      <c r="AY106" s="115"/>
      <c r="AZ106" s="115"/>
      <c r="BA106" s="115"/>
      <c r="BB106" s="115"/>
      <c r="BC106" s="115"/>
      <c r="BD106" s="115"/>
      <c r="BE106" s="115"/>
      <c r="BF106" s="115"/>
      <c r="BG106" s="115"/>
      <c r="BH106" s="115"/>
      <c r="BI106" s="115"/>
      <c r="BJ106" s="115"/>
      <c r="BK106" s="115"/>
      <c r="BL106" s="115"/>
      <c r="BM106" s="115"/>
      <c r="BN106" s="115"/>
      <c r="BO106" s="115"/>
      <c r="BP106" s="115"/>
      <c r="BQ106" s="115"/>
      <c r="BR106" s="115"/>
      <c r="BS106" s="115"/>
      <c r="BT106" s="115"/>
      <c r="BU106" s="115"/>
      <c r="BV106" s="115"/>
      <c r="BW106" s="115"/>
      <c r="BX106" s="115"/>
      <c r="BY106" s="115"/>
      <c r="BZ106" s="115"/>
      <c r="CA106" s="115"/>
      <c r="CB106" s="115"/>
      <c r="CC106" s="115"/>
      <c r="CD106" s="115"/>
      <c r="CE106" s="115"/>
      <c r="CF106" s="115"/>
      <c r="CG106" s="115"/>
      <c r="CH106" s="115"/>
      <c r="CI106" s="115"/>
    </row>
    <row r="107" spans="1:87" ht="16.5">
      <c r="A107" s="115"/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5"/>
      <c r="BL107" s="115"/>
      <c r="BM107" s="115"/>
      <c r="BN107" s="115"/>
      <c r="BO107" s="115"/>
      <c r="BP107" s="115"/>
      <c r="BQ107" s="115"/>
      <c r="BR107" s="115"/>
      <c r="BS107" s="115"/>
      <c r="BT107" s="115"/>
      <c r="BU107" s="115"/>
      <c r="BV107" s="115"/>
      <c r="BW107" s="115"/>
      <c r="BX107" s="115"/>
      <c r="BY107" s="115"/>
      <c r="BZ107" s="115"/>
      <c r="CA107" s="115"/>
      <c r="CB107" s="115"/>
      <c r="CC107" s="115"/>
      <c r="CD107" s="115"/>
      <c r="CE107" s="115"/>
      <c r="CF107" s="115"/>
      <c r="CG107" s="115"/>
      <c r="CH107" s="115"/>
      <c r="CI107" s="115"/>
    </row>
    <row r="108" spans="1:87" ht="16.5">
      <c r="A108" s="115"/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115"/>
      <c r="AC108" s="115"/>
      <c r="AD108" s="115"/>
      <c r="AE108" s="115"/>
      <c r="AF108" s="115"/>
      <c r="AG108" s="115"/>
      <c r="AH108" s="115"/>
      <c r="AI108" s="115"/>
      <c r="AJ108" s="115"/>
      <c r="AK108" s="115"/>
      <c r="AL108" s="115"/>
      <c r="AM108" s="115"/>
      <c r="AN108" s="115"/>
      <c r="AO108" s="115"/>
      <c r="AP108" s="115"/>
      <c r="AQ108" s="115"/>
      <c r="AR108" s="115"/>
      <c r="AS108" s="115"/>
      <c r="AT108" s="115"/>
      <c r="AU108" s="115"/>
      <c r="AV108" s="115"/>
      <c r="AW108" s="115"/>
      <c r="AX108" s="115"/>
      <c r="AY108" s="115"/>
      <c r="AZ108" s="115"/>
      <c r="BA108" s="115"/>
      <c r="BB108" s="115"/>
      <c r="BC108" s="115"/>
      <c r="BD108" s="115"/>
      <c r="BE108" s="115"/>
      <c r="BF108" s="115"/>
      <c r="BG108" s="115"/>
      <c r="BH108" s="115"/>
      <c r="BI108" s="115"/>
      <c r="BJ108" s="115"/>
      <c r="BK108" s="115"/>
      <c r="BL108" s="115"/>
      <c r="BM108" s="115"/>
      <c r="BN108" s="115"/>
      <c r="BO108" s="115"/>
      <c r="BP108" s="115"/>
      <c r="BQ108" s="115"/>
      <c r="BR108" s="115"/>
      <c r="BS108" s="115"/>
      <c r="BT108" s="115"/>
      <c r="BU108" s="115"/>
      <c r="BV108" s="115"/>
      <c r="BW108" s="115"/>
      <c r="BX108" s="115"/>
      <c r="BY108" s="115"/>
      <c r="BZ108" s="115"/>
      <c r="CA108" s="115"/>
      <c r="CB108" s="115"/>
      <c r="CC108" s="115"/>
      <c r="CD108" s="115"/>
      <c r="CE108" s="115"/>
      <c r="CF108" s="115"/>
      <c r="CG108" s="115"/>
      <c r="CH108" s="115"/>
      <c r="CI108" s="115"/>
    </row>
    <row r="109" spans="1:87" ht="16.5">
      <c r="A109" s="115"/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5"/>
      <c r="AE109" s="115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  <c r="BH109" s="115"/>
      <c r="BI109" s="115"/>
      <c r="BJ109" s="115"/>
      <c r="BK109" s="115"/>
      <c r="BL109" s="115"/>
      <c r="BM109" s="115"/>
      <c r="BN109" s="115"/>
      <c r="BO109" s="115"/>
      <c r="BP109" s="115"/>
      <c r="BQ109" s="115"/>
      <c r="BR109" s="115"/>
      <c r="BS109" s="115"/>
      <c r="BT109" s="115"/>
      <c r="BU109" s="115"/>
      <c r="BV109" s="115"/>
      <c r="BW109" s="115"/>
      <c r="BX109" s="115"/>
      <c r="BY109" s="115"/>
      <c r="BZ109" s="115"/>
      <c r="CA109" s="115"/>
      <c r="CB109" s="115"/>
      <c r="CC109" s="115"/>
      <c r="CD109" s="115"/>
      <c r="CE109" s="115"/>
      <c r="CF109" s="115"/>
      <c r="CG109" s="115"/>
      <c r="CH109" s="115"/>
      <c r="CI109" s="115"/>
    </row>
    <row r="110" spans="1:87" ht="16.5">
      <c r="A110" s="115"/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  <c r="AA110" s="115"/>
      <c r="AB110" s="115"/>
      <c r="AC110" s="115"/>
      <c r="AD110" s="115"/>
      <c r="AE110" s="115"/>
      <c r="AF110" s="115"/>
      <c r="AG110" s="115"/>
      <c r="AH110" s="115"/>
      <c r="AI110" s="115"/>
      <c r="AJ110" s="115"/>
      <c r="AK110" s="115"/>
      <c r="AL110" s="115"/>
      <c r="AM110" s="115"/>
      <c r="AN110" s="115"/>
      <c r="AO110" s="115"/>
      <c r="AP110" s="115"/>
      <c r="AQ110" s="115"/>
      <c r="AR110" s="115"/>
      <c r="AS110" s="115"/>
      <c r="AT110" s="115"/>
      <c r="AU110" s="115"/>
      <c r="AV110" s="115"/>
      <c r="AW110" s="115"/>
      <c r="AX110" s="115"/>
      <c r="AY110" s="115"/>
      <c r="AZ110" s="115"/>
      <c r="BA110" s="115"/>
      <c r="BB110" s="115"/>
      <c r="BC110" s="115"/>
      <c r="BD110" s="115"/>
      <c r="BE110" s="115"/>
      <c r="BF110" s="115"/>
      <c r="BG110" s="115"/>
      <c r="BH110" s="115"/>
      <c r="BI110" s="115"/>
      <c r="BJ110" s="115"/>
      <c r="BK110" s="115"/>
      <c r="BL110" s="115"/>
      <c r="BM110" s="115"/>
      <c r="BN110" s="115"/>
      <c r="BO110" s="115"/>
      <c r="BP110" s="115"/>
      <c r="BQ110" s="115"/>
      <c r="BR110" s="115"/>
      <c r="BS110" s="115"/>
      <c r="BT110" s="115"/>
      <c r="BU110" s="115"/>
      <c r="BV110" s="115"/>
      <c r="BW110" s="115"/>
      <c r="BX110" s="115"/>
      <c r="BY110" s="115"/>
      <c r="BZ110" s="115"/>
      <c r="CA110" s="115"/>
      <c r="CB110" s="115"/>
      <c r="CC110" s="115"/>
      <c r="CD110" s="115"/>
      <c r="CE110" s="115"/>
      <c r="CF110" s="115"/>
      <c r="CG110" s="115"/>
      <c r="CH110" s="115"/>
      <c r="CI110" s="115"/>
    </row>
    <row r="111" spans="1:87" ht="16.5">
      <c r="A111" s="115"/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  <c r="AA111" s="115"/>
      <c r="AB111" s="115"/>
      <c r="AC111" s="115"/>
      <c r="AD111" s="115"/>
      <c r="AE111" s="115"/>
      <c r="AF111" s="115"/>
      <c r="AG111" s="115"/>
      <c r="AH111" s="115"/>
      <c r="AI111" s="115"/>
      <c r="AJ111" s="115"/>
      <c r="AK111" s="115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  <c r="BC111" s="115"/>
      <c r="BD111" s="115"/>
      <c r="BE111" s="115"/>
      <c r="BF111" s="115"/>
      <c r="BG111" s="115"/>
      <c r="BH111" s="115"/>
      <c r="BI111" s="115"/>
      <c r="BJ111" s="115"/>
      <c r="BK111" s="115"/>
      <c r="BL111" s="115"/>
      <c r="BM111" s="115"/>
      <c r="BN111" s="115"/>
      <c r="BO111" s="115"/>
      <c r="BP111" s="115"/>
      <c r="BQ111" s="115"/>
      <c r="BR111" s="115"/>
      <c r="BS111" s="115"/>
      <c r="BT111" s="115"/>
      <c r="BU111" s="115"/>
      <c r="BV111" s="115"/>
      <c r="BW111" s="115"/>
      <c r="BX111" s="115"/>
      <c r="BY111" s="115"/>
      <c r="BZ111" s="115"/>
      <c r="CA111" s="115"/>
      <c r="CB111" s="115"/>
      <c r="CC111" s="115"/>
      <c r="CD111" s="115"/>
      <c r="CE111" s="115"/>
      <c r="CF111" s="115"/>
      <c r="CG111" s="115"/>
      <c r="CH111" s="115"/>
      <c r="CI111" s="115"/>
    </row>
    <row r="112" spans="1:87" ht="16.5">
      <c r="A112" s="115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  <c r="AB112" s="115"/>
      <c r="AC112" s="115"/>
      <c r="AD112" s="115"/>
      <c r="AE112" s="115"/>
      <c r="AF112" s="115"/>
      <c r="AG112" s="115"/>
      <c r="AH112" s="115"/>
      <c r="AI112" s="115"/>
      <c r="AJ112" s="115"/>
      <c r="AK112" s="115"/>
      <c r="AL112" s="115"/>
      <c r="AM112" s="115"/>
      <c r="AN112" s="115"/>
      <c r="AO112" s="115"/>
      <c r="AP112" s="115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  <c r="BA112" s="115"/>
      <c r="BB112" s="115"/>
      <c r="BC112" s="115"/>
      <c r="BD112" s="115"/>
      <c r="BE112" s="115"/>
      <c r="BF112" s="115"/>
      <c r="BG112" s="115"/>
      <c r="BH112" s="115"/>
      <c r="BI112" s="115"/>
      <c r="BJ112" s="115"/>
      <c r="BK112" s="115"/>
      <c r="BL112" s="115"/>
      <c r="BM112" s="115"/>
      <c r="BN112" s="115"/>
      <c r="BO112" s="115"/>
      <c r="BP112" s="115"/>
      <c r="BQ112" s="115"/>
      <c r="BR112" s="115"/>
      <c r="BS112" s="115"/>
      <c r="BT112" s="115"/>
      <c r="BU112" s="115"/>
      <c r="BV112" s="115"/>
      <c r="BW112" s="115"/>
      <c r="BX112" s="115"/>
      <c r="BY112" s="115"/>
      <c r="BZ112" s="115"/>
      <c r="CA112" s="115"/>
      <c r="CB112" s="115"/>
      <c r="CC112" s="115"/>
      <c r="CD112" s="115"/>
      <c r="CE112" s="115"/>
      <c r="CF112" s="115"/>
      <c r="CG112" s="115"/>
      <c r="CH112" s="115"/>
      <c r="CI112" s="115"/>
    </row>
    <row r="113" spans="1:87" ht="16.5">
      <c r="A113" s="115"/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115"/>
      <c r="BH113" s="115"/>
      <c r="BI113" s="115"/>
      <c r="BJ113" s="115"/>
      <c r="BK113" s="115"/>
      <c r="BL113" s="115"/>
      <c r="BM113" s="115"/>
      <c r="BN113" s="115"/>
      <c r="BO113" s="115"/>
      <c r="BP113" s="115"/>
      <c r="BQ113" s="115"/>
      <c r="BR113" s="115"/>
      <c r="BS113" s="115"/>
      <c r="BT113" s="115"/>
      <c r="BU113" s="115"/>
      <c r="BV113" s="115"/>
      <c r="BW113" s="115"/>
      <c r="BX113" s="115"/>
      <c r="BY113" s="115"/>
      <c r="BZ113" s="115"/>
      <c r="CA113" s="115"/>
      <c r="CB113" s="115"/>
      <c r="CC113" s="115"/>
      <c r="CD113" s="115"/>
      <c r="CE113" s="115"/>
      <c r="CF113" s="115"/>
      <c r="CG113" s="115"/>
      <c r="CH113" s="115"/>
      <c r="CI113" s="115"/>
    </row>
    <row r="114" spans="1:87" ht="16.5">
      <c r="A114" s="115"/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F114" s="115"/>
      <c r="AG114" s="115"/>
      <c r="AH114" s="115"/>
      <c r="AI114" s="115"/>
      <c r="AJ114" s="115"/>
      <c r="AK114" s="115"/>
      <c r="AL114" s="11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  <c r="BA114" s="115"/>
      <c r="BB114" s="115"/>
      <c r="BC114" s="115"/>
      <c r="BD114" s="115"/>
      <c r="BE114" s="115"/>
      <c r="BF114" s="115"/>
      <c r="BG114" s="115"/>
      <c r="BH114" s="115"/>
      <c r="BI114" s="115"/>
      <c r="BJ114" s="115"/>
      <c r="BK114" s="115"/>
      <c r="BL114" s="115"/>
      <c r="BM114" s="115"/>
      <c r="BN114" s="115"/>
      <c r="BO114" s="115"/>
      <c r="BP114" s="115"/>
      <c r="BQ114" s="115"/>
      <c r="BR114" s="115"/>
      <c r="BS114" s="115"/>
      <c r="BT114" s="115"/>
      <c r="BU114" s="115"/>
      <c r="BV114" s="115"/>
      <c r="BW114" s="115"/>
      <c r="BX114" s="115"/>
      <c r="BY114" s="115"/>
      <c r="BZ114" s="115"/>
      <c r="CA114" s="115"/>
      <c r="CB114" s="115"/>
      <c r="CC114" s="115"/>
      <c r="CD114" s="115"/>
      <c r="CE114" s="115"/>
      <c r="CF114" s="115"/>
      <c r="CG114" s="115"/>
      <c r="CH114" s="115"/>
      <c r="CI114" s="115"/>
    </row>
    <row r="115" spans="1:87" ht="16.5">
      <c r="A115" s="115"/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115"/>
      <c r="BH115" s="115"/>
      <c r="BI115" s="115"/>
      <c r="BJ115" s="115"/>
      <c r="BK115" s="115"/>
      <c r="BL115" s="115"/>
      <c r="BM115" s="115"/>
      <c r="BN115" s="115"/>
      <c r="BO115" s="115"/>
      <c r="BP115" s="115"/>
      <c r="BQ115" s="115"/>
      <c r="BR115" s="115"/>
      <c r="BS115" s="115"/>
      <c r="BT115" s="115"/>
      <c r="BU115" s="115"/>
      <c r="BV115" s="115"/>
      <c r="BW115" s="115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</row>
    <row r="116" spans="1:87" ht="16.5">
      <c r="A116" s="115"/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F116" s="115"/>
      <c r="AG116" s="115"/>
      <c r="AH116" s="115"/>
      <c r="AI116" s="115"/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  <c r="BA116" s="115"/>
      <c r="BB116" s="115"/>
      <c r="BC116" s="115"/>
      <c r="BD116" s="115"/>
      <c r="BE116" s="115"/>
      <c r="BF116" s="115"/>
      <c r="BG116" s="115"/>
      <c r="BH116" s="115"/>
      <c r="BI116" s="115"/>
      <c r="BJ116" s="115"/>
      <c r="BK116" s="115"/>
      <c r="BL116" s="115"/>
      <c r="BM116" s="115"/>
      <c r="BN116" s="115"/>
      <c r="BO116" s="115"/>
      <c r="BP116" s="115"/>
      <c r="BQ116" s="115"/>
      <c r="BR116" s="115"/>
      <c r="BS116" s="115"/>
      <c r="BT116" s="115"/>
      <c r="BU116" s="115"/>
      <c r="BV116" s="115"/>
      <c r="BW116" s="115"/>
      <c r="BX116" s="115"/>
      <c r="BY116" s="115"/>
      <c r="BZ116" s="115"/>
      <c r="CA116" s="115"/>
      <c r="CB116" s="115"/>
      <c r="CC116" s="115"/>
      <c r="CD116" s="115"/>
      <c r="CE116" s="115"/>
      <c r="CF116" s="115"/>
      <c r="CG116" s="115"/>
      <c r="CH116" s="115"/>
      <c r="CI116" s="115"/>
    </row>
    <row r="117" spans="1:87" ht="16.5">
      <c r="A117" s="115"/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  <c r="BA117" s="115"/>
      <c r="BB117" s="115"/>
      <c r="BC117" s="115"/>
      <c r="BD117" s="115"/>
      <c r="BE117" s="115"/>
      <c r="BF117" s="115"/>
      <c r="BG117" s="115"/>
      <c r="BH117" s="115"/>
      <c r="BI117" s="115"/>
      <c r="BJ117" s="115"/>
      <c r="BK117" s="115"/>
      <c r="BL117" s="115"/>
      <c r="BM117" s="115"/>
      <c r="BN117" s="115"/>
      <c r="BO117" s="115"/>
      <c r="BP117" s="115"/>
      <c r="BQ117" s="115"/>
      <c r="BR117" s="115"/>
      <c r="BS117" s="115"/>
      <c r="BT117" s="115"/>
      <c r="BU117" s="115"/>
      <c r="BV117" s="115"/>
      <c r="BW117" s="115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</row>
    <row r="118" spans="1:87" ht="16.5">
      <c r="A118" s="115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  <c r="AB118" s="115"/>
      <c r="AC118" s="115"/>
      <c r="AD118" s="115"/>
      <c r="AE118" s="115"/>
      <c r="AF118" s="115"/>
      <c r="AG118" s="115"/>
      <c r="AH118" s="115"/>
      <c r="AI118" s="115"/>
      <c r="AJ118" s="115"/>
      <c r="AK118" s="115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15"/>
      <c r="AV118" s="115"/>
      <c r="AW118" s="115"/>
      <c r="AX118" s="115"/>
      <c r="AY118" s="115"/>
      <c r="AZ118" s="115"/>
      <c r="BA118" s="115"/>
      <c r="BB118" s="115"/>
      <c r="BC118" s="115"/>
      <c r="BD118" s="115"/>
      <c r="BE118" s="115"/>
      <c r="BF118" s="115"/>
      <c r="BG118" s="115"/>
      <c r="BH118" s="115"/>
      <c r="BI118" s="115"/>
      <c r="BJ118" s="115"/>
      <c r="BK118" s="115"/>
      <c r="BL118" s="115"/>
      <c r="BM118" s="115"/>
      <c r="BN118" s="115"/>
      <c r="BO118" s="115"/>
      <c r="BP118" s="115"/>
      <c r="BQ118" s="115"/>
      <c r="BR118" s="115"/>
      <c r="BS118" s="115"/>
      <c r="BT118" s="115"/>
      <c r="BU118" s="115"/>
      <c r="BV118" s="115"/>
      <c r="BW118" s="115"/>
      <c r="BX118" s="115"/>
      <c r="BY118" s="115"/>
      <c r="BZ118" s="115"/>
      <c r="CA118" s="115"/>
      <c r="CB118" s="115"/>
      <c r="CC118" s="115"/>
      <c r="CD118" s="115"/>
      <c r="CE118" s="115"/>
      <c r="CF118" s="115"/>
      <c r="CG118" s="115"/>
      <c r="CH118" s="115"/>
      <c r="CI118" s="115"/>
    </row>
    <row r="119" spans="1:87" ht="16.5">
      <c r="A119" s="115"/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  <c r="BC119" s="115"/>
      <c r="BD119" s="115"/>
      <c r="BE119" s="115"/>
      <c r="BF119" s="115"/>
      <c r="BG119" s="115"/>
      <c r="BH119" s="115"/>
      <c r="BI119" s="115"/>
      <c r="BJ119" s="115"/>
      <c r="BK119" s="115"/>
      <c r="BL119" s="115"/>
      <c r="BM119" s="115"/>
      <c r="BN119" s="115"/>
      <c r="BO119" s="115"/>
      <c r="BP119" s="115"/>
      <c r="BQ119" s="115"/>
      <c r="BR119" s="115"/>
      <c r="BS119" s="115"/>
      <c r="BT119" s="115"/>
      <c r="BU119" s="115"/>
      <c r="BV119" s="115"/>
      <c r="BW119" s="115"/>
      <c r="BX119" s="115"/>
      <c r="BY119" s="115"/>
      <c r="BZ119" s="115"/>
      <c r="CA119" s="115"/>
      <c r="CB119" s="115"/>
      <c r="CC119" s="115"/>
      <c r="CD119" s="115"/>
      <c r="CE119" s="115"/>
      <c r="CF119" s="115"/>
      <c r="CG119" s="115"/>
      <c r="CH119" s="115"/>
      <c r="CI119" s="115"/>
    </row>
    <row r="120" spans="1:87" ht="16.5">
      <c r="A120" s="115"/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  <c r="AB120" s="115"/>
      <c r="AC120" s="115"/>
      <c r="AD120" s="115"/>
      <c r="AE120" s="115"/>
      <c r="AF120" s="115"/>
      <c r="AG120" s="115"/>
      <c r="AH120" s="115"/>
      <c r="AI120" s="115"/>
      <c r="AJ120" s="115"/>
      <c r="AK120" s="115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  <c r="BA120" s="115"/>
      <c r="BB120" s="115"/>
      <c r="BC120" s="115"/>
      <c r="BD120" s="115"/>
      <c r="BE120" s="115"/>
      <c r="BF120" s="115"/>
      <c r="BG120" s="115"/>
      <c r="BH120" s="115"/>
      <c r="BI120" s="115"/>
      <c r="BJ120" s="115"/>
      <c r="BK120" s="115"/>
      <c r="BL120" s="115"/>
      <c r="BM120" s="115"/>
      <c r="BN120" s="115"/>
      <c r="BO120" s="115"/>
      <c r="BP120" s="115"/>
      <c r="BQ120" s="115"/>
      <c r="BR120" s="115"/>
      <c r="BS120" s="115"/>
      <c r="BT120" s="115"/>
      <c r="BU120" s="115"/>
      <c r="BV120" s="115"/>
      <c r="BW120" s="115"/>
      <c r="BX120" s="115"/>
      <c r="BY120" s="115"/>
      <c r="BZ120" s="115"/>
      <c r="CA120" s="115"/>
      <c r="CB120" s="115"/>
      <c r="CC120" s="115"/>
      <c r="CD120" s="115"/>
      <c r="CE120" s="115"/>
      <c r="CF120" s="115"/>
      <c r="CG120" s="115"/>
      <c r="CH120" s="115"/>
      <c r="CI120" s="115"/>
    </row>
    <row r="121" spans="1:87" ht="16.5">
      <c r="A121" s="115"/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115"/>
      <c r="BV121" s="115"/>
      <c r="BW121" s="115"/>
      <c r="BX121" s="115"/>
      <c r="BY121" s="115"/>
      <c r="BZ121" s="115"/>
      <c r="CA121" s="115"/>
      <c r="CB121" s="115"/>
      <c r="CC121" s="115"/>
      <c r="CD121" s="115"/>
      <c r="CE121" s="115"/>
      <c r="CF121" s="115"/>
      <c r="CG121" s="115"/>
      <c r="CH121" s="115"/>
      <c r="CI121" s="115"/>
    </row>
    <row r="122" spans="1:87" ht="16.5">
      <c r="A122" s="115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  <c r="AC122" s="115"/>
      <c r="AD122" s="115"/>
      <c r="AE122" s="115"/>
      <c r="AF122" s="115"/>
      <c r="AG122" s="115"/>
      <c r="AH122" s="115"/>
      <c r="AI122" s="115"/>
      <c r="AJ122" s="115"/>
      <c r="AK122" s="115"/>
      <c r="AL122" s="115"/>
      <c r="AM122" s="115"/>
      <c r="AN122" s="115"/>
      <c r="AO122" s="115"/>
      <c r="AP122" s="115"/>
      <c r="AQ122" s="115"/>
      <c r="AR122" s="115"/>
      <c r="AS122" s="115"/>
      <c r="AT122" s="115"/>
      <c r="AU122" s="115"/>
      <c r="AV122" s="115"/>
      <c r="AW122" s="115"/>
      <c r="AX122" s="115"/>
      <c r="AY122" s="115"/>
      <c r="AZ122" s="115"/>
      <c r="BA122" s="115"/>
      <c r="BB122" s="115"/>
      <c r="BC122" s="115"/>
      <c r="BD122" s="115"/>
      <c r="BE122" s="115"/>
      <c r="BF122" s="115"/>
      <c r="BG122" s="115"/>
      <c r="BH122" s="115"/>
      <c r="BI122" s="115"/>
      <c r="BJ122" s="115"/>
      <c r="BK122" s="115"/>
      <c r="BL122" s="115"/>
      <c r="BM122" s="115"/>
      <c r="BN122" s="115"/>
      <c r="BO122" s="115"/>
      <c r="BP122" s="115"/>
      <c r="BQ122" s="115"/>
      <c r="BR122" s="115"/>
      <c r="BS122" s="115"/>
      <c r="BT122" s="115"/>
      <c r="BU122" s="115"/>
      <c r="BV122" s="115"/>
      <c r="BW122" s="115"/>
      <c r="BX122" s="115"/>
      <c r="BY122" s="115"/>
      <c r="BZ122" s="115"/>
      <c r="CA122" s="115"/>
      <c r="CB122" s="115"/>
      <c r="CC122" s="115"/>
      <c r="CD122" s="115"/>
      <c r="CE122" s="115"/>
      <c r="CF122" s="115"/>
      <c r="CG122" s="115"/>
      <c r="CH122" s="115"/>
      <c r="CI122" s="115"/>
    </row>
    <row r="123" spans="1:87" ht="16.5">
      <c r="A123" s="115"/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115"/>
      <c r="BH123" s="115"/>
      <c r="BI123" s="115"/>
      <c r="BJ123" s="115"/>
      <c r="BK123" s="115"/>
      <c r="BL123" s="115"/>
      <c r="BM123" s="115"/>
      <c r="BN123" s="115"/>
      <c r="BO123" s="115"/>
      <c r="BP123" s="115"/>
      <c r="BQ123" s="115"/>
      <c r="BR123" s="115"/>
      <c r="BS123" s="115"/>
      <c r="BT123" s="115"/>
      <c r="BU123" s="115"/>
      <c r="BV123" s="115"/>
      <c r="BW123" s="115"/>
      <c r="BX123" s="115"/>
      <c r="BY123" s="115"/>
      <c r="BZ123" s="115"/>
      <c r="CA123" s="115"/>
      <c r="CB123" s="115"/>
      <c r="CC123" s="115"/>
      <c r="CD123" s="115"/>
      <c r="CE123" s="115"/>
      <c r="CF123" s="115"/>
      <c r="CG123" s="115"/>
      <c r="CH123" s="115"/>
      <c r="CI123" s="115"/>
    </row>
    <row r="124" spans="1:87" ht="16.5">
      <c r="A124" s="115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</row>
    <row r="125" spans="1:87" ht="16.5">
      <c r="A125" s="115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115"/>
      <c r="BG125" s="115"/>
      <c r="BH125" s="115"/>
      <c r="BI125" s="115"/>
      <c r="BJ125" s="115"/>
      <c r="BK125" s="115"/>
      <c r="BL125" s="115"/>
      <c r="BM125" s="115"/>
      <c r="BN125" s="115"/>
      <c r="BO125" s="115"/>
      <c r="BP125" s="115"/>
      <c r="BQ125" s="115"/>
      <c r="BR125" s="115"/>
      <c r="BS125" s="115"/>
      <c r="BT125" s="115"/>
      <c r="BU125" s="115"/>
      <c r="BV125" s="115"/>
      <c r="BW125" s="115"/>
      <c r="BX125" s="115"/>
      <c r="BY125" s="115"/>
      <c r="BZ125" s="115"/>
      <c r="CA125" s="115"/>
      <c r="CB125" s="115"/>
      <c r="CC125" s="115"/>
      <c r="CD125" s="115"/>
      <c r="CE125" s="115"/>
      <c r="CF125" s="115"/>
      <c r="CG125" s="115"/>
      <c r="CH125" s="115"/>
      <c r="CI125" s="115"/>
    </row>
    <row r="126" spans="1:87" ht="16.5">
      <c r="A126" s="115"/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115"/>
      <c r="AV126" s="115"/>
      <c r="AW126" s="115"/>
      <c r="AX126" s="115"/>
      <c r="AY126" s="115"/>
      <c r="AZ126" s="115"/>
      <c r="BA126" s="115"/>
      <c r="BB126" s="115"/>
      <c r="BC126" s="115"/>
      <c r="BD126" s="115"/>
      <c r="BE126" s="115"/>
      <c r="BF126" s="115"/>
      <c r="BG126" s="115"/>
      <c r="BH126" s="115"/>
      <c r="BI126" s="115"/>
      <c r="BJ126" s="115"/>
      <c r="BK126" s="115"/>
      <c r="BL126" s="115"/>
      <c r="BM126" s="115"/>
      <c r="BN126" s="115"/>
      <c r="BO126" s="115"/>
      <c r="BP126" s="115"/>
      <c r="BQ126" s="115"/>
      <c r="BR126" s="115"/>
      <c r="BS126" s="115"/>
      <c r="BT126" s="115"/>
      <c r="BU126" s="115"/>
      <c r="BV126" s="115"/>
      <c r="BW126" s="115"/>
      <c r="BX126" s="115"/>
      <c r="BY126" s="115"/>
      <c r="BZ126" s="115"/>
      <c r="CA126" s="115"/>
      <c r="CB126" s="115"/>
      <c r="CC126" s="115"/>
      <c r="CD126" s="115"/>
      <c r="CE126" s="115"/>
      <c r="CF126" s="115"/>
      <c r="CG126" s="115"/>
      <c r="CH126" s="115"/>
      <c r="CI126" s="115"/>
    </row>
    <row r="127" spans="1:87" ht="16.5">
      <c r="A127" s="115"/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  <c r="BA127" s="115"/>
      <c r="BB127" s="115"/>
      <c r="BC127" s="115"/>
      <c r="BD127" s="115"/>
      <c r="BE127" s="115"/>
      <c r="BF127" s="115"/>
      <c r="BG127" s="115"/>
      <c r="BH127" s="115"/>
      <c r="BI127" s="115"/>
      <c r="BJ127" s="115"/>
      <c r="BK127" s="115"/>
      <c r="BL127" s="115"/>
      <c r="BM127" s="115"/>
      <c r="BN127" s="115"/>
      <c r="BO127" s="115"/>
      <c r="BP127" s="115"/>
      <c r="BQ127" s="115"/>
      <c r="BR127" s="115"/>
      <c r="BS127" s="115"/>
      <c r="BT127" s="115"/>
      <c r="BU127" s="115"/>
      <c r="BV127" s="115"/>
      <c r="BW127" s="115"/>
      <c r="BX127" s="115"/>
      <c r="BY127" s="115"/>
      <c r="BZ127" s="115"/>
      <c r="CA127" s="115"/>
      <c r="CB127" s="115"/>
      <c r="CC127" s="115"/>
      <c r="CD127" s="115"/>
      <c r="CE127" s="115"/>
      <c r="CF127" s="115"/>
      <c r="CG127" s="115"/>
      <c r="CH127" s="115"/>
      <c r="CI127" s="115"/>
    </row>
    <row r="128" spans="1:87" ht="16.5">
      <c r="A128" s="115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115"/>
      <c r="AV128" s="115"/>
      <c r="AW128" s="115"/>
      <c r="AX128" s="115"/>
      <c r="AY128" s="115"/>
      <c r="AZ128" s="115"/>
      <c r="BA128" s="115"/>
      <c r="BB128" s="115"/>
      <c r="BC128" s="115"/>
      <c r="BD128" s="115"/>
      <c r="BE128" s="115"/>
      <c r="BF128" s="115"/>
      <c r="BG128" s="115"/>
      <c r="BH128" s="115"/>
      <c r="BI128" s="115"/>
      <c r="BJ128" s="115"/>
      <c r="BK128" s="115"/>
      <c r="BL128" s="115"/>
      <c r="BM128" s="115"/>
      <c r="BN128" s="115"/>
      <c r="BO128" s="115"/>
      <c r="BP128" s="115"/>
      <c r="BQ128" s="115"/>
      <c r="BR128" s="115"/>
      <c r="BS128" s="115"/>
      <c r="BT128" s="115"/>
      <c r="BU128" s="115"/>
      <c r="BV128" s="115"/>
      <c r="BW128" s="115"/>
      <c r="BX128" s="115"/>
      <c r="BY128" s="115"/>
      <c r="BZ128" s="115"/>
      <c r="CA128" s="115"/>
      <c r="CB128" s="115"/>
      <c r="CC128" s="115"/>
      <c r="CD128" s="115"/>
      <c r="CE128" s="115"/>
      <c r="CF128" s="115"/>
      <c r="CG128" s="115"/>
      <c r="CH128" s="115"/>
      <c r="CI128" s="115"/>
    </row>
    <row r="129" spans="1:87" ht="16.5">
      <c r="A129" s="115"/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115"/>
      <c r="AV129" s="115"/>
      <c r="AW129" s="115"/>
      <c r="AX129" s="115"/>
      <c r="AY129" s="115"/>
      <c r="AZ129" s="115"/>
      <c r="BA129" s="115"/>
      <c r="BB129" s="115"/>
      <c r="BC129" s="115"/>
      <c r="BD129" s="115"/>
      <c r="BE129" s="115"/>
      <c r="BF129" s="115"/>
      <c r="BG129" s="115"/>
      <c r="BH129" s="115"/>
      <c r="BI129" s="115"/>
      <c r="BJ129" s="115"/>
      <c r="BK129" s="115"/>
      <c r="BL129" s="115"/>
      <c r="BM129" s="115"/>
      <c r="BN129" s="115"/>
      <c r="BO129" s="115"/>
      <c r="BP129" s="115"/>
      <c r="BQ129" s="115"/>
      <c r="BR129" s="115"/>
      <c r="BS129" s="115"/>
      <c r="BT129" s="115"/>
      <c r="BU129" s="115"/>
      <c r="BV129" s="115"/>
      <c r="BW129" s="115"/>
      <c r="BX129" s="115"/>
      <c r="BY129" s="115"/>
      <c r="BZ129" s="115"/>
      <c r="CA129" s="115"/>
      <c r="CB129" s="115"/>
      <c r="CC129" s="115"/>
      <c r="CD129" s="115"/>
      <c r="CE129" s="115"/>
      <c r="CF129" s="115"/>
      <c r="CG129" s="115"/>
      <c r="CH129" s="115"/>
      <c r="CI129" s="115"/>
    </row>
    <row r="130" spans="1:87" ht="16.5">
      <c r="A130" s="115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5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115"/>
      <c r="AV130" s="115"/>
      <c r="AW130" s="115"/>
      <c r="AX130" s="115"/>
      <c r="AY130" s="115"/>
      <c r="AZ130" s="115"/>
      <c r="BA130" s="115"/>
      <c r="BB130" s="115"/>
      <c r="BC130" s="115"/>
      <c r="BD130" s="115"/>
      <c r="BE130" s="115"/>
      <c r="BF130" s="115"/>
      <c r="BG130" s="115"/>
      <c r="BH130" s="115"/>
      <c r="BI130" s="115"/>
      <c r="BJ130" s="115"/>
      <c r="BK130" s="115"/>
      <c r="BL130" s="115"/>
      <c r="BM130" s="115"/>
      <c r="BN130" s="115"/>
      <c r="BO130" s="115"/>
      <c r="BP130" s="115"/>
      <c r="BQ130" s="115"/>
      <c r="BR130" s="115"/>
      <c r="BS130" s="115"/>
      <c r="BT130" s="115"/>
      <c r="BU130" s="115"/>
      <c r="BV130" s="115"/>
      <c r="BW130" s="115"/>
      <c r="BX130" s="115"/>
      <c r="BY130" s="115"/>
      <c r="BZ130" s="115"/>
      <c r="CA130" s="115"/>
      <c r="CB130" s="115"/>
      <c r="CC130" s="115"/>
      <c r="CD130" s="115"/>
      <c r="CE130" s="115"/>
      <c r="CF130" s="115"/>
      <c r="CG130" s="115"/>
      <c r="CH130" s="115"/>
      <c r="CI130" s="115"/>
    </row>
    <row r="131" spans="1:87" ht="16.5">
      <c r="A131" s="115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115"/>
      <c r="AV131" s="115"/>
      <c r="AW131" s="115"/>
      <c r="AX131" s="115"/>
      <c r="AY131" s="115"/>
      <c r="AZ131" s="115"/>
      <c r="BA131" s="115"/>
      <c r="BB131" s="115"/>
      <c r="BC131" s="115"/>
      <c r="BD131" s="115"/>
      <c r="BE131" s="115"/>
      <c r="BF131" s="115"/>
      <c r="BG131" s="115"/>
      <c r="BH131" s="115"/>
      <c r="BI131" s="115"/>
      <c r="BJ131" s="115"/>
      <c r="BK131" s="115"/>
      <c r="BL131" s="115"/>
      <c r="BM131" s="115"/>
      <c r="BN131" s="115"/>
      <c r="BO131" s="115"/>
      <c r="BP131" s="115"/>
      <c r="BQ131" s="115"/>
      <c r="BR131" s="115"/>
      <c r="BS131" s="115"/>
      <c r="BT131" s="115"/>
      <c r="BU131" s="115"/>
      <c r="BV131" s="115"/>
      <c r="BW131" s="115"/>
      <c r="BX131" s="115"/>
      <c r="BY131" s="115"/>
      <c r="BZ131" s="115"/>
      <c r="CA131" s="115"/>
      <c r="CB131" s="115"/>
      <c r="CC131" s="115"/>
      <c r="CD131" s="115"/>
      <c r="CE131" s="115"/>
      <c r="CF131" s="115"/>
      <c r="CG131" s="115"/>
      <c r="CH131" s="115"/>
      <c r="CI131" s="115"/>
    </row>
    <row r="132" spans="1:87" ht="16.5">
      <c r="A132" s="115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115"/>
      <c r="AV132" s="115"/>
      <c r="AW132" s="115"/>
      <c r="AX132" s="115"/>
      <c r="AY132" s="115"/>
      <c r="AZ132" s="115"/>
      <c r="BA132" s="115"/>
      <c r="BB132" s="115"/>
      <c r="BC132" s="115"/>
      <c r="BD132" s="115"/>
      <c r="BE132" s="115"/>
      <c r="BF132" s="115"/>
      <c r="BG132" s="115"/>
      <c r="BH132" s="115"/>
      <c r="BI132" s="115"/>
      <c r="BJ132" s="115"/>
      <c r="BK132" s="115"/>
      <c r="BL132" s="115"/>
      <c r="BM132" s="115"/>
      <c r="BN132" s="115"/>
      <c r="BO132" s="115"/>
      <c r="BP132" s="115"/>
      <c r="BQ132" s="115"/>
      <c r="BR132" s="115"/>
      <c r="BS132" s="115"/>
      <c r="BT132" s="115"/>
      <c r="BU132" s="115"/>
      <c r="BV132" s="115"/>
      <c r="BW132" s="115"/>
      <c r="BX132" s="115"/>
      <c r="BY132" s="115"/>
      <c r="BZ132" s="115"/>
      <c r="CA132" s="115"/>
      <c r="CB132" s="115"/>
      <c r="CC132" s="115"/>
      <c r="CD132" s="115"/>
      <c r="CE132" s="115"/>
      <c r="CF132" s="115"/>
      <c r="CG132" s="115"/>
      <c r="CH132" s="115"/>
      <c r="CI132" s="115"/>
    </row>
    <row r="133" spans="1:87" ht="16.5">
      <c r="A133" s="115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115"/>
      <c r="AV133" s="115"/>
      <c r="AW133" s="115"/>
      <c r="AX133" s="115"/>
      <c r="AY133" s="115"/>
      <c r="AZ133" s="115"/>
      <c r="BA133" s="115"/>
      <c r="BB133" s="115"/>
      <c r="BC133" s="115"/>
      <c r="BD133" s="115"/>
      <c r="BE133" s="115"/>
      <c r="BF133" s="115"/>
      <c r="BG133" s="115"/>
      <c r="BH133" s="115"/>
      <c r="BI133" s="115"/>
      <c r="BJ133" s="115"/>
      <c r="BK133" s="115"/>
      <c r="BL133" s="115"/>
      <c r="BM133" s="115"/>
      <c r="BN133" s="115"/>
      <c r="BO133" s="115"/>
      <c r="BP133" s="115"/>
      <c r="BQ133" s="115"/>
      <c r="BR133" s="115"/>
      <c r="BS133" s="115"/>
      <c r="BT133" s="115"/>
      <c r="BU133" s="115"/>
      <c r="BV133" s="115"/>
      <c r="BW133" s="115"/>
      <c r="BX133" s="115"/>
      <c r="BY133" s="115"/>
      <c r="BZ133" s="115"/>
      <c r="CA133" s="115"/>
      <c r="CB133" s="115"/>
      <c r="CC133" s="115"/>
      <c r="CD133" s="115"/>
      <c r="CE133" s="115"/>
      <c r="CF133" s="115"/>
      <c r="CG133" s="115"/>
      <c r="CH133" s="115"/>
      <c r="CI133" s="115"/>
    </row>
    <row r="134" spans="1:87" ht="16.5">
      <c r="A134" s="115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115"/>
      <c r="AV134" s="115"/>
      <c r="AW134" s="115"/>
      <c r="AX134" s="115"/>
      <c r="AY134" s="115"/>
      <c r="AZ134" s="115"/>
      <c r="BA134" s="115"/>
      <c r="BB134" s="115"/>
      <c r="BC134" s="115"/>
      <c r="BD134" s="115"/>
      <c r="BE134" s="115"/>
      <c r="BF134" s="115"/>
      <c r="BG134" s="115"/>
      <c r="BH134" s="115"/>
      <c r="BI134" s="115"/>
      <c r="BJ134" s="115"/>
      <c r="BK134" s="115"/>
      <c r="BL134" s="115"/>
      <c r="BM134" s="115"/>
      <c r="BN134" s="115"/>
      <c r="BO134" s="115"/>
      <c r="BP134" s="115"/>
      <c r="BQ134" s="115"/>
      <c r="BR134" s="115"/>
      <c r="BS134" s="115"/>
      <c r="BT134" s="115"/>
      <c r="BU134" s="115"/>
      <c r="BV134" s="115"/>
      <c r="BW134" s="115"/>
      <c r="BX134" s="115"/>
      <c r="BY134" s="115"/>
      <c r="BZ134" s="115"/>
      <c r="CA134" s="115"/>
      <c r="CB134" s="115"/>
      <c r="CC134" s="115"/>
      <c r="CD134" s="115"/>
      <c r="CE134" s="115"/>
      <c r="CF134" s="115"/>
      <c r="CG134" s="115"/>
      <c r="CH134" s="115"/>
      <c r="CI134" s="115"/>
    </row>
    <row r="135" spans="1:87" ht="16.5">
      <c r="A135" s="115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115"/>
      <c r="AV135" s="115"/>
      <c r="AW135" s="115"/>
      <c r="AX135" s="115"/>
      <c r="AY135" s="115"/>
      <c r="AZ135" s="115"/>
      <c r="BA135" s="115"/>
      <c r="BB135" s="115"/>
      <c r="BC135" s="115"/>
      <c r="BD135" s="115"/>
      <c r="BE135" s="115"/>
      <c r="BF135" s="115"/>
      <c r="BG135" s="115"/>
      <c r="BH135" s="115"/>
      <c r="BI135" s="115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  <c r="BU135" s="115"/>
      <c r="BV135" s="115"/>
      <c r="BW135" s="115"/>
      <c r="BX135" s="115"/>
      <c r="BY135" s="115"/>
      <c r="BZ135" s="115"/>
      <c r="CA135" s="115"/>
      <c r="CB135" s="115"/>
      <c r="CC135" s="115"/>
      <c r="CD135" s="115"/>
      <c r="CE135" s="115"/>
      <c r="CF135" s="115"/>
      <c r="CG135" s="115"/>
      <c r="CH135" s="115"/>
      <c r="CI135" s="115"/>
    </row>
    <row r="136" spans="1:87" ht="16.5">
      <c r="A136" s="115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115"/>
      <c r="AV136" s="115"/>
      <c r="AW136" s="115"/>
      <c r="AX136" s="115"/>
      <c r="AY136" s="115"/>
      <c r="AZ136" s="115"/>
      <c r="BA136" s="115"/>
      <c r="BB136" s="115"/>
      <c r="BC136" s="115"/>
      <c r="BD136" s="115"/>
      <c r="BE136" s="115"/>
      <c r="BF136" s="115"/>
      <c r="BG136" s="115"/>
      <c r="BH136" s="115"/>
      <c r="BI136" s="115"/>
      <c r="BJ136" s="115"/>
      <c r="BK136" s="115"/>
      <c r="BL136" s="115"/>
      <c r="BM136" s="115"/>
      <c r="BN136" s="115"/>
      <c r="BO136" s="115"/>
      <c r="BP136" s="115"/>
      <c r="BQ136" s="115"/>
      <c r="BR136" s="115"/>
      <c r="BS136" s="115"/>
      <c r="BT136" s="115"/>
      <c r="BU136" s="115"/>
      <c r="BV136" s="115"/>
      <c r="BW136" s="115"/>
      <c r="BX136" s="115"/>
      <c r="BY136" s="115"/>
      <c r="BZ136" s="115"/>
      <c r="CA136" s="115"/>
      <c r="CB136" s="115"/>
      <c r="CC136" s="115"/>
      <c r="CD136" s="115"/>
      <c r="CE136" s="115"/>
      <c r="CF136" s="115"/>
      <c r="CG136" s="115"/>
      <c r="CH136" s="115"/>
      <c r="CI136" s="115"/>
    </row>
    <row r="137" spans="1:87" ht="16.5">
      <c r="A137" s="115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115"/>
      <c r="AV137" s="115"/>
      <c r="AW137" s="115"/>
      <c r="AX137" s="115"/>
      <c r="AY137" s="115"/>
      <c r="AZ137" s="115"/>
      <c r="BA137" s="115"/>
      <c r="BB137" s="115"/>
      <c r="BC137" s="115"/>
      <c r="BD137" s="115"/>
      <c r="BE137" s="115"/>
      <c r="BF137" s="115"/>
      <c r="BG137" s="115"/>
      <c r="BH137" s="115"/>
      <c r="BI137" s="115"/>
      <c r="BJ137" s="115"/>
      <c r="BK137" s="115"/>
      <c r="BL137" s="115"/>
      <c r="BM137" s="115"/>
      <c r="BN137" s="115"/>
      <c r="BO137" s="115"/>
      <c r="BP137" s="115"/>
      <c r="BQ137" s="115"/>
      <c r="BR137" s="115"/>
      <c r="BS137" s="115"/>
      <c r="BT137" s="115"/>
      <c r="BU137" s="115"/>
      <c r="BV137" s="115"/>
      <c r="BW137" s="115"/>
      <c r="BX137" s="115"/>
      <c r="BY137" s="115"/>
      <c r="BZ137" s="115"/>
      <c r="CA137" s="115"/>
      <c r="CB137" s="115"/>
      <c r="CC137" s="115"/>
      <c r="CD137" s="115"/>
      <c r="CE137" s="115"/>
      <c r="CF137" s="115"/>
      <c r="CG137" s="115"/>
      <c r="CH137" s="115"/>
      <c r="CI137" s="115"/>
    </row>
    <row r="138" spans="1:87" ht="16.5">
      <c r="A138" s="115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115"/>
      <c r="AV138" s="115"/>
      <c r="AW138" s="115"/>
      <c r="AX138" s="115"/>
      <c r="AY138" s="115"/>
      <c r="AZ138" s="115"/>
      <c r="BA138" s="115"/>
      <c r="BB138" s="115"/>
      <c r="BC138" s="115"/>
      <c r="BD138" s="115"/>
      <c r="BE138" s="115"/>
      <c r="BF138" s="115"/>
      <c r="BG138" s="115"/>
      <c r="BH138" s="115"/>
      <c r="BI138" s="115"/>
      <c r="BJ138" s="115"/>
      <c r="BK138" s="115"/>
      <c r="BL138" s="115"/>
      <c r="BM138" s="115"/>
      <c r="BN138" s="115"/>
      <c r="BO138" s="115"/>
      <c r="BP138" s="115"/>
      <c r="BQ138" s="115"/>
      <c r="BR138" s="115"/>
      <c r="BS138" s="115"/>
      <c r="BT138" s="115"/>
      <c r="BU138" s="115"/>
      <c r="BV138" s="115"/>
      <c r="BW138" s="115"/>
      <c r="BX138" s="115"/>
      <c r="BY138" s="115"/>
      <c r="BZ138" s="115"/>
      <c r="CA138" s="115"/>
      <c r="CB138" s="115"/>
      <c r="CC138" s="115"/>
      <c r="CD138" s="115"/>
      <c r="CE138" s="115"/>
      <c r="CF138" s="115"/>
      <c r="CG138" s="115"/>
      <c r="CH138" s="115"/>
      <c r="CI138" s="115"/>
    </row>
    <row r="139" spans="1:87" ht="16.5">
      <c r="A139" s="115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115"/>
      <c r="AV139" s="115"/>
      <c r="AW139" s="115"/>
      <c r="AX139" s="115"/>
      <c r="AY139" s="115"/>
      <c r="AZ139" s="115"/>
      <c r="BA139" s="115"/>
      <c r="BB139" s="115"/>
      <c r="BC139" s="115"/>
      <c r="BD139" s="115"/>
      <c r="BE139" s="115"/>
      <c r="BF139" s="115"/>
      <c r="BG139" s="115"/>
      <c r="BH139" s="115"/>
      <c r="BI139" s="115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  <c r="BU139" s="115"/>
      <c r="BV139" s="115"/>
      <c r="BW139" s="115"/>
      <c r="BX139" s="115"/>
      <c r="BY139" s="115"/>
      <c r="BZ139" s="115"/>
      <c r="CA139" s="115"/>
      <c r="CB139" s="115"/>
      <c r="CC139" s="115"/>
      <c r="CD139" s="115"/>
      <c r="CE139" s="115"/>
      <c r="CF139" s="115"/>
      <c r="CG139" s="115"/>
      <c r="CH139" s="115"/>
      <c r="CI139" s="115"/>
    </row>
    <row r="140" spans="1:87" ht="16.5">
      <c r="A140" s="115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115"/>
      <c r="AV140" s="115"/>
      <c r="AW140" s="115"/>
      <c r="AX140" s="115"/>
      <c r="AY140" s="115"/>
      <c r="AZ140" s="115"/>
      <c r="BA140" s="115"/>
      <c r="BB140" s="115"/>
      <c r="BC140" s="115"/>
      <c r="BD140" s="115"/>
      <c r="BE140" s="115"/>
      <c r="BF140" s="115"/>
      <c r="BG140" s="115"/>
      <c r="BH140" s="115"/>
      <c r="BI140" s="115"/>
      <c r="BJ140" s="115"/>
      <c r="BK140" s="115"/>
      <c r="BL140" s="115"/>
      <c r="BM140" s="115"/>
      <c r="BN140" s="115"/>
      <c r="BO140" s="115"/>
      <c r="BP140" s="115"/>
      <c r="BQ140" s="115"/>
      <c r="BR140" s="115"/>
      <c r="BS140" s="115"/>
      <c r="BT140" s="115"/>
      <c r="BU140" s="115"/>
      <c r="BV140" s="115"/>
      <c r="BW140" s="115"/>
      <c r="BX140" s="115"/>
      <c r="BY140" s="115"/>
      <c r="BZ140" s="115"/>
      <c r="CA140" s="115"/>
      <c r="CB140" s="115"/>
      <c r="CC140" s="115"/>
      <c r="CD140" s="115"/>
      <c r="CE140" s="115"/>
      <c r="CF140" s="115"/>
      <c r="CG140" s="115"/>
      <c r="CH140" s="115"/>
      <c r="CI140" s="115"/>
    </row>
    <row r="141" spans="1:87" ht="16.5">
      <c r="A141" s="115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115"/>
      <c r="AV141" s="115"/>
      <c r="AW141" s="115"/>
      <c r="AX141" s="115"/>
      <c r="AY141" s="115"/>
      <c r="AZ141" s="115"/>
      <c r="BA141" s="115"/>
      <c r="BB141" s="115"/>
      <c r="BC141" s="115"/>
      <c r="BD141" s="115"/>
      <c r="BE141" s="115"/>
      <c r="BF141" s="115"/>
      <c r="BG141" s="115"/>
      <c r="BH141" s="115"/>
      <c r="BI141" s="115"/>
      <c r="BJ141" s="115"/>
      <c r="BK141" s="115"/>
      <c r="BL141" s="115"/>
      <c r="BM141" s="115"/>
      <c r="BN141" s="115"/>
      <c r="BO141" s="115"/>
      <c r="BP141" s="115"/>
      <c r="BQ141" s="115"/>
      <c r="BR141" s="115"/>
      <c r="BS141" s="115"/>
      <c r="BT141" s="115"/>
      <c r="BU141" s="115"/>
      <c r="BV141" s="115"/>
      <c r="BW141" s="115"/>
      <c r="BX141" s="115"/>
      <c r="BY141" s="115"/>
      <c r="BZ141" s="115"/>
      <c r="CA141" s="115"/>
      <c r="CB141" s="115"/>
      <c r="CC141" s="115"/>
      <c r="CD141" s="115"/>
      <c r="CE141" s="115"/>
      <c r="CF141" s="115"/>
      <c r="CG141" s="115"/>
      <c r="CH141" s="115"/>
      <c r="CI141" s="115"/>
    </row>
    <row r="142" spans="1:87" ht="16.5">
      <c r="A142" s="115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115"/>
      <c r="AV142" s="115"/>
      <c r="AW142" s="115"/>
      <c r="AX142" s="115"/>
      <c r="AY142" s="115"/>
      <c r="AZ142" s="115"/>
      <c r="BA142" s="115"/>
      <c r="BB142" s="115"/>
      <c r="BC142" s="115"/>
      <c r="BD142" s="115"/>
      <c r="BE142" s="115"/>
      <c r="BF142" s="115"/>
      <c r="BG142" s="115"/>
      <c r="BH142" s="115"/>
      <c r="BI142" s="115"/>
      <c r="BJ142" s="115"/>
      <c r="BK142" s="115"/>
      <c r="BL142" s="115"/>
      <c r="BM142" s="115"/>
      <c r="BN142" s="115"/>
      <c r="BO142" s="115"/>
      <c r="BP142" s="115"/>
      <c r="BQ142" s="115"/>
      <c r="BR142" s="115"/>
      <c r="BS142" s="115"/>
      <c r="BT142" s="115"/>
      <c r="BU142" s="115"/>
      <c r="BV142" s="115"/>
      <c r="BW142" s="115"/>
      <c r="BX142" s="115"/>
      <c r="BY142" s="115"/>
      <c r="BZ142" s="115"/>
      <c r="CA142" s="115"/>
      <c r="CB142" s="115"/>
      <c r="CC142" s="115"/>
      <c r="CD142" s="115"/>
      <c r="CE142" s="115"/>
      <c r="CF142" s="115"/>
      <c r="CG142" s="115"/>
      <c r="CH142" s="115"/>
      <c r="CI142" s="115"/>
    </row>
    <row r="143" spans="1:87" ht="16.5">
      <c r="A143" s="115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115"/>
      <c r="AV143" s="115"/>
      <c r="AW143" s="115"/>
      <c r="AX143" s="115"/>
      <c r="AY143" s="115"/>
      <c r="AZ143" s="115"/>
      <c r="BA143" s="115"/>
      <c r="BB143" s="115"/>
      <c r="BC143" s="115"/>
      <c r="BD143" s="115"/>
      <c r="BE143" s="115"/>
      <c r="BF143" s="115"/>
      <c r="BG143" s="115"/>
      <c r="BH143" s="115"/>
      <c r="BI143" s="115"/>
      <c r="BJ143" s="115"/>
      <c r="BK143" s="115"/>
      <c r="BL143" s="115"/>
      <c r="BM143" s="115"/>
      <c r="BN143" s="115"/>
      <c r="BO143" s="115"/>
      <c r="BP143" s="115"/>
      <c r="BQ143" s="115"/>
      <c r="BR143" s="115"/>
      <c r="BS143" s="115"/>
      <c r="BT143" s="115"/>
      <c r="BU143" s="115"/>
      <c r="BV143" s="115"/>
      <c r="BW143" s="115"/>
      <c r="BX143" s="115"/>
      <c r="BY143" s="115"/>
      <c r="BZ143" s="115"/>
      <c r="CA143" s="115"/>
      <c r="CB143" s="115"/>
      <c r="CC143" s="115"/>
      <c r="CD143" s="115"/>
      <c r="CE143" s="115"/>
      <c r="CF143" s="115"/>
      <c r="CG143" s="115"/>
      <c r="CH143" s="115"/>
      <c r="CI143" s="115"/>
    </row>
    <row r="144" spans="1:87" ht="16.5">
      <c r="A144" s="115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115"/>
      <c r="AV144" s="115"/>
      <c r="AW144" s="115"/>
      <c r="AX144" s="115"/>
      <c r="AY144" s="115"/>
      <c r="AZ144" s="115"/>
      <c r="BA144" s="115"/>
      <c r="BB144" s="115"/>
      <c r="BC144" s="115"/>
      <c r="BD144" s="115"/>
      <c r="BE144" s="115"/>
      <c r="BF144" s="115"/>
      <c r="BG144" s="115"/>
      <c r="BH144" s="115"/>
      <c r="BI144" s="115"/>
      <c r="BJ144" s="115"/>
      <c r="BK144" s="115"/>
      <c r="BL144" s="115"/>
      <c r="BM144" s="115"/>
      <c r="BN144" s="115"/>
      <c r="BO144" s="115"/>
      <c r="BP144" s="115"/>
      <c r="BQ144" s="115"/>
      <c r="BR144" s="115"/>
      <c r="BS144" s="115"/>
      <c r="BT144" s="115"/>
      <c r="BU144" s="115"/>
      <c r="BV144" s="115"/>
      <c r="BW144" s="115"/>
      <c r="BX144" s="115"/>
      <c r="BY144" s="115"/>
      <c r="BZ144" s="115"/>
      <c r="CA144" s="115"/>
      <c r="CB144" s="115"/>
      <c r="CC144" s="115"/>
      <c r="CD144" s="115"/>
      <c r="CE144" s="115"/>
      <c r="CF144" s="115"/>
      <c r="CG144" s="115"/>
      <c r="CH144" s="115"/>
      <c r="CI144" s="115"/>
    </row>
    <row r="145" spans="1:87" ht="16.5">
      <c r="A145" s="115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115"/>
      <c r="AV145" s="115"/>
      <c r="AW145" s="115"/>
      <c r="AX145" s="115"/>
      <c r="AY145" s="115"/>
      <c r="AZ145" s="115"/>
      <c r="BA145" s="115"/>
      <c r="BB145" s="115"/>
      <c r="BC145" s="115"/>
      <c r="BD145" s="115"/>
      <c r="BE145" s="115"/>
      <c r="BF145" s="115"/>
      <c r="BG145" s="115"/>
      <c r="BH145" s="115"/>
      <c r="BI145" s="115"/>
      <c r="BJ145" s="115"/>
      <c r="BK145" s="115"/>
      <c r="BL145" s="115"/>
      <c r="BM145" s="115"/>
      <c r="BN145" s="115"/>
      <c r="BO145" s="115"/>
      <c r="BP145" s="115"/>
      <c r="BQ145" s="115"/>
      <c r="BR145" s="115"/>
      <c r="BS145" s="115"/>
      <c r="BT145" s="115"/>
      <c r="BU145" s="115"/>
      <c r="BV145" s="115"/>
      <c r="BW145" s="115"/>
      <c r="BX145" s="115"/>
      <c r="BY145" s="115"/>
      <c r="BZ145" s="115"/>
      <c r="CA145" s="115"/>
      <c r="CB145" s="115"/>
      <c r="CC145" s="115"/>
      <c r="CD145" s="115"/>
      <c r="CE145" s="115"/>
      <c r="CF145" s="115"/>
      <c r="CG145" s="115"/>
      <c r="CH145" s="115"/>
      <c r="CI145" s="115"/>
    </row>
    <row r="146" spans="1:87" ht="16.5">
      <c r="A146" s="115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  <c r="AY146" s="115"/>
      <c r="AZ146" s="115"/>
      <c r="BA146" s="115"/>
      <c r="BB146" s="115"/>
      <c r="BC146" s="115"/>
      <c r="BD146" s="115"/>
      <c r="BE146" s="115"/>
      <c r="BF146" s="115"/>
      <c r="BG146" s="115"/>
      <c r="BH146" s="115"/>
      <c r="BI146" s="115"/>
      <c r="BJ146" s="115"/>
      <c r="BK146" s="115"/>
      <c r="BL146" s="115"/>
      <c r="BM146" s="115"/>
      <c r="BN146" s="115"/>
      <c r="BO146" s="115"/>
      <c r="BP146" s="115"/>
      <c r="BQ146" s="115"/>
      <c r="BR146" s="115"/>
      <c r="BS146" s="115"/>
      <c r="BT146" s="115"/>
      <c r="BU146" s="115"/>
      <c r="BV146" s="115"/>
      <c r="BW146" s="115"/>
      <c r="BX146" s="115"/>
      <c r="BY146" s="115"/>
      <c r="BZ146" s="115"/>
      <c r="CA146" s="115"/>
      <c r="CB146" s="115"/>
      <c r="CC146" s="115"/>
      <c r="CD146" s="115"/>
      <c r="CE146" s="115"/>
      <c r="CF146" s="115"/>
      <c r="CG146" s="115"/>
      <c r="CH146" s="115"/>
      <c r="CI146" s="115"/>
    </row>
    <row r="147" spans="1:87" ht="16.5">
      <c r="A147" s="115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115"/>
      <c r="AV147" s="115"/>
      <c r="AW147" s="115"/>
      <c r="AX147" s="115"/>
      <c r="AY147" s="115"/>
      <c r="AZ147" s="115"/>
      <c r="BA147" s="115"/>
      <c r="BB147" s="115"/>
      <c r="BC147" s="115"/>
      <c r="BD147" s="115"/>
      <c r="BE147" s="115"/>
      <c r="BF147" s="115"/>
      <c r="BG147" s="115"/>
      <c r="BH147" s="115"/>
      <c r="BI147" s="115"/>
      <c r="BJ147" s="115"/>
      <c r="BK147" s="115"/>
      <c r="BL147" s="115"/>
      <c r="BM147" s="115"/>
      <c r="BN147" s="115"/>
      <c r="BO147" s="115"/>
      <c r="BP147" s="115"/>
      <c r="BQ147" s="115"/>
      <c r="BR147" s="115"/>
      <c r="BS147" s="115"/>
      <c r="BT147" s="115"/>
      <c r="BU147" s="115"/>
      <c r="BV147" s="115"/>
      <c r="BW147" s="115"/>
      <c r="BX147" s="115"/>
      <c r="BY147" s="115"/>
      <c r="BZ147" s="115"/>
      <c r="CA147" s="115"/>
      <c r="CB147" s="115"/>
      <c r="CC147" s="115"/>
      <c r="CD147" s="115"/>
      <c r="CE147" s="115"/>
      <c r="CF147" s="115"/>
      <c r="CG147" s="115"/>
      <c r="CH147" s="115"/>
      <c r="CI147" s="115"/>
    </row>
    <row r="148" spans="1:87" ht="16.5">
      <c r="A148" s="115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115"/>
      <c r="AV148" s="115"/>
      <c r="AW148" s="115"/>
      <c r="AX148" s="115"/>
      <c r="AY148" s="115"/>
      <c r="AZ148" s="115"/>
      <c r="BA148" s="115"/>
      <c r="BB148" s="115"/>
      <c r="BC148" s="115"/>
      <c r="BD148" s="115"/>
      <c r="BE148" s="115"/>
      <c r="BF148" s="115"/>
      <c r="BG148" s="115"/>
      <c r="BH148" s="115"/>
      <c r="BI148" s="115"/>
      <c r="BJ148" s="115"/>
      <c r="BK148" s="115"/>
      <c r="BL148" s="115"/>
      <c r="BM148" s="115"/>
      <c r="BN148" s="115"/>
      <c r="BO148" s="115"/>
      <c r="BP148" s="115"/>
      <c r="BQ148" s="115"/>
      <c r="BR148" s="115"/>
      <c r="BS148" s="115"/>
      <c r="BT148" s="115"/>
      <c r="BU148" s="115"/>
      <c r="BV148" s="115"/>
      <c r="BW148" s="115"/>
      <c r="BX148" s="115"/>
      <c r="BY148" s="115"/>
      <c r="BZ148" s="115"/>
      <c r="CA148" s="115"/>
      <c r="CB148" s="115"/>
      <c r="CC148" s="115"/>
      <c r="CD148" s="115"/>
      <c r="CE148" s="115"/>
      <c r="CF148" s="115"/>
      <c r="CG148" s="115"/>
      <c r="CH148" s="115"/>
      <c r="CI148" s="115"/>
    </row>
    <row r="149" spans="1:87" ht="16.5">
      <c r="A149" s="115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115"/>
      <c r="AV149" s="115"/>
      <c r="AW149" s="115"/>
      <c r="AX149" s="115"/>
      <c r="AY149" s="115"/>
      <c r="AZ149" s="115"/>
      <c r="BA149" s="115"/>
      <c r="BB149" s="115"/>
      <c r="BC149" s="115"/>
      <c r="BD149" s="115"/>
      <c r="BE149" s="115"/>
      <c r="BF149" s="115"/>
      <c r="BG149" s="115"/>
      <c r="BH149" s="115"/>
      <c r="BI149" s="115"/>
      <c r="BJ149" s="115"/>
      <c r="BK149" s="115"/>
      <c r="BL149" s="115"/>
      <c r="BM149" s="115"/>
      <c r="BN149" s="115"/>
      <c r="BO149" s="115"/>
      <c r="BP149" s="115"/>
      <c r="BQ149" s="115"/>
      <c r="BR149" s="115"/>
      <c r="BS149" s="115"/>
      <c r="BT149" s="115"/>
      <c r="BU149" s="115"/>
      <c r="BV149" s="115"/>
      <c r="BW149" s="115"/>
      <c r="BX149" s="115"/>
      <c r="BY149" s="115"/>
      <c r="BZ149" s="115"/>
      <c r="CA149" s="115"/>
      <c r="CB149" s="115"/>
      <c r="CC149" s="115"/>
      <c r="CD149" s="115"/>
      <c r="CE149" s="115"/>
      <c r="CF149" s="115"/>
      <c r="CG149" s="115"/>
      <c r="CH149" s="115"/>
      <c r="CI149" s="115"/>
    </row>
    <row r="150" spans="1:87" ht="16.5">
      <c r="A150" s="115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115"/>
      <c r="AV150" s="115"/>
      <c r="AW150" s="115"/>
      <c r="AX150" s="115"/>
      <c r="AY150" s="115"/>
      <c r="AZ150" s="115"/>
      <c r="BA150" s="115"/>
      <c r="BB150" s="115"/>
      <c r="BC150" s="115"/>
      <c r="BD150" s="115"/>
      <c r="BE150" s="115"/>
      <c r="BF150" s="115"/>
      <c r="BG150" s="115"/>
      <c r="BH150" s="115"/>
      <c r="BI150" s="115"/>
      <c r="BJ150" s="115"/>
      <c r="BK150" s="115"/>
      <c r="BL150" s="115"/>
      <c r="BM150" s="115"/>
      <c r="BN150" s="115"/>
      <c r="BO150" s="115"/>
      <c r="BP150" s="115"/>
      <c r="BQ150" s="115"/>
      <c r="BR150" s="115"/>
      <c r="BS150" s="115"/>
      <c r="BT150" s="115"/>
      <c r="BU150" s="115"/>
      <c r="BV150" s="115"/>
      <c r="BW150" s="115"/>
      <c r="BX150" s="115"/>
      <c r="BY150" s="115"/>
      <c r="BZ150" s="115"/>
      <c r="CA150" s="115"/>
      <c r="CB150" s="115"/>
      <c r="CC150" s="115"/>
      <c r="CD150" s="115"/>
      <c r="CE150" s="115"/>
      <c r="CF150" s="115"/>
      <c r="CG150" s="115"/>
      <c r="CH150" s="115"/>
      <c r="CI150" s="115"/>
    </row>
    <row r="151" spans="1:87" ht="16.5">
      <c r="A151" s="115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115"/>
      <c r="AV151" s="115"/>
      <c r="AW151" s="115"/>
      <c r="AX151" s="115"/>
      <c r="AY151" s="115"/>
      <c r="AZ151" s="115"/>
      <c r="BA151" s="115"/>
      <c r="BB151" s="115"/>
      <c r="BC151" s="115"/>
      <c r="BD151" s="115"/>
      <c r="BE151" s="115"/>
      <c r="BF151" s="115"/>
      <c r="BG151" s="115"/>
      <c r="BH151" s="115"/>
      <c r="BI151" s="115"/>
      <c r="BJ151" s="115"/>
      <c r="BK151" s="115"/>
      <c r="BL151" s="115"/>
      <c r="BM151" s="115"/>
      <c r="BN151" s="115"/>
      <c r="BO151" s="115"/>
      <c r="BP151" s="115"/>
      <c r="BQ151" s="115"/>
      <c r="BR151" s="115"/>
      <c r="BS151" s="115"/>
      <c r="BT151" s="115"/>
      <c r="BU151" s="115"/>
      <c r="BV151" s="115"/>
      <c r="BW151" s="115"/>
      <c r="BX151" s="115"/>
      <c r="BY151" s="115"/>
      <c r="BZ151" s="115"/>
      <c r="CA151" s="115"/>
      <c r="CB151" s="115"/>
      <c r="CC151" s="115"/>
      <c r="CD151" s="115"/>
      <c r="CE151" s="115"/>
      <c r="CF151" s="115"/>
      <c r="CG151" s="115"/>
      <c r="CH151" s="115"/>
      <c r="CI151" s="115"/>
    </row>
    <row r="152" spans="1:87" ht="16.5">
      <c r="A152" s="115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115"/>
      <c r="AV152" s="115"/>
      <c r="AW152" s="115"/>
      <c r="AX152" s="115"/>
      <c r="AY152" s="115"/>
      <c r="AZ152" s="115"/>
      <c r="BA152" s="115"/>
      <c r="BB152" s="115"/>
      <c r="BC152" s="115"/>
      <c r="BD152" s="115"/>
      <c r="BE152" s="115"/>
      <c r="BF152" s="115"/>
      <c r="BG152" s="115"/>
      <c r="BH152" s="115"/>
      <c r="BI152" s="115"/>
      <c r="BJ152" s="115"/>
      <c r="BK152" s="115"/>
      <c r="BL152" s="115"/>
      <c r="BM152" s="115"/>
      <c r="BN152" s="115"/>
      <c r="BO152" s="115"/>
      <c r="BP152" s="115"/>
      <c r="BQ152" s="115"/>
      <c r="BR152" s="115"/>
      <c r="BS152" s="115"/>
      <c r="BT152" s="115"/>
      <c r="BU152" s="115"/>
      <c r="BV152" s="115"/>
      <c r="BW152" s="115"/>
      <c r="BX152" s="115"/>
      <c r="BY152" s="115"/>
      <c r="BZ152" s="115"/>
      <c r="CA152" s="115"/>
      <c r="CB152" s="115"/>
      <c r="CC152" s="115"/>
      <c r="CD152" s="115"/>
      <c r="CE152" s="115"/>
      <c r="CF152" s="115"/>
      <c r="CG152" s="115"/>
      <c r="CH152" s="115"/>
      <c r="CI152" s="115"/>
    </row>
    <row r="153" spans="1:87" ht="16.5">
      <c r="A153" s="115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115"/>
      <c r="AV153" s="115"/>
      <c r="AW153" s="115"/>
      <c r="AX153" s="115"/>
      <c r="AY153" s="115"/>
      <c r="AZ153" s="115"/>
      <c r="BA153" s="115"/>
      <c r="BB153" s="115"/>
      <c r="BC153" s="115"/>
      <c r="BD153" s="115"/>
      <c r="BE153" s="115"/>
      <c r="BF153" s="115"/>
      <c r="BG153" s="115"/>
      <c r="BH153" s="115"/>
      <c r="BI153" s="115"/>
      <c r="BJ153" s="115"/>
      <c r="BK153" s="115"/>
      <c r="BL153" s="115"/>
      <c r="BM153" s="115"/>
      <c r="BN153" s="115"/>
      <c r="BO153" s="115"/>
      <c r="BP153" s="115"/>
      <c r="BQ153" s="115"/>
      <c r="BR153" s="115"/>
      <c r="BS153" s="115"/>
      <c r="BT153" s="115"/>
      <c r="BU153" s="115"/>
      <c r="BV153" s="115"/>
      <c r="BW153" s="115"/>
      <c r="BX153" s="115"/>
      <c r="BY153" s="115"/>
      <c r="BZ153" s="115"/>
      <c r="CA153" s="115"/>
      <c r="CB153" s="115"/>
      <c r="CC153" s="115"/>
      <c r="CD153" s="115"/>
      <c r="CE153" s="115"/>
      <c r="CF153" s="115"/>
      <c r="CG153" s="115"/>
      <c r="CH153" s="115"/>
      <c r="CI153" s="115"/>
    </row>
    <row r="154" spans="1:87" ht="16.5">
      <c r="A154" s="115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115"/>
      <c r="AV154" s="115"/>
      <c r="AW154" s="115"/>
      <c r="AX154" s="115"/>
      <c r="AY154" s="115"/>
      <c r="AZ154" s="115"/>
      <c r="BA154" s="115"/>
      <c r="BB154" s="115"/>
      <c r="BC154" s="115"/>
      <c r="BD154" s="115"/>
      <c r="BE154" s="115"/>
      <c r="BF154" s="115"/>
      <c r="BG154" s="115"/>
      <c r="BH154" s="115"/>
      <c r="BI154" s="115"/>
      <c r="BJ154" s="115"/>
      <c r="BK154" s="115"/>
      <c r="BL154" s="115"/>
      <c r="BM154" s="115"/>
      <c r="BN154" s="115"/>
      <c r="BO154" s="115"/>
      <c r="BP154" s="115"/>
      <c r="BQ154" s="115"/>
      <c r="BR154" s="115"/>
      <c r="BS154" s="115"/>
      <c r="BT154" s="115"/>
      <c r="BU154" s="115"/>
      <c r="BV154" s="115"/>
      <c r="BW154" s="115"/>
      <c r="BX154" s="115"/>
      <c r="BY154" s="115"/>
      <c r="BZ154" s="115"/>
      <c r="CA154" s="115"/>
      <c r="CB154" s="115"/>
      <c r="CC154" s="115"/>
      <c r="CD154" s="115"/>
      <c r="CE154" s="115"/>
      <c r="CF154" s="115"/>
      <c r="CG154" s="115"/>
      <c r="CH154" s="115"/>
      <c r="CI154" s="115"/>
    </row>
    <row r="155" spans="1:87" ht="16.5">
      <c r="A155" s="115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115"/>
      <c r="AV155" s="115"/>
      <c r="AW155" s="115"/>
      <c r="AX155" s="115"/>
      <c r="AY155" s="115"/>
      <c r="AZ155" s="115"/>
      <c r="BA155" s="115"/>
      <c r="BB155" s="115"/>
      <c r="BC155" s="115"/>
      <c r="BD155" s="115"/>
      <c r="BE155" s="115"/>
      <c r="BF155" s="115"/>
      <c r="BG155" s="115"/>
      <c r="BH155" s="115"/>
      <c r="BI155" s="115"/>
      <c r="BJ155" s="115"/>
      <c r="BK155" s="115"/>
      <c r="BL155" s="115"/>
      <c r="BM155" s="115"/>
      <c r="BN155" s="115"/>
      <c r="BO155" s="115"/>
      <c r="BP155" s="115"/>
      <c r="BQ155" s="115"/>
      <c r="BR155" s="115"/>
      <c r="BS155" s="115"/>
      <c r="BT155" s="115"/>
      <c r="BU155" s="115"/>
      <c r="BV155" s="115"/>
      <c r="BW155" s="115"/>
      <c r="BX155" s="115"/>
      <c r="BY155" s="115"/>
      <c r="BZ155" s="115"/>
      <c r="CA155" s="115"/>
      <c r="CB155" s="115"/>
      <c r="CC155" s="115"/>
      <c r="CD155" s="115"/>
      <c r="CE155" s="115"/>
      <c r="CF155" s="115"/>
      <c r="CG155" s="115"/>
      <c r="CH155" s="115"/>
      <c r="CI155" s="115"/>
    </row>
    <row r="156" spans="1:87" ht="16.5">
      <c r="A156" s="115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115"/>
      <c r="AV156" s="115"/>
      <c r="AW156" s="115"/>
      <c r="AX156" s="115"/>
      <c r="AY156" s="115"/>
      <c r="AZ156" s="115"/>
      <c r="BA156" s="115"/>
      <c r="BB156" s="115"/>
      <c r="BC156" s="115"/>
      <c r="BD156" s="115"/>
      <c r="BE156" s="115"/>
      <c r="BF156" s="115"/>
      <c r="BG156" s="115"/>
      <c r="BH156" s="115"/>
      <c r="BI156" s="115"/>
      <c r="BJ156" s="115"/>
      <c r="BK156" s="115"/>
      <c r="BL156" s="115"/>
      <c r="BM156" s="115"/>
      <c r="BN156" s="115"/>
      <c r="BO156" s="115"/>
      <c r="BP156" s="115"/>
      <c r="BQ156" s="115"/>
      <c r="BR156" s="115"/>
      <c r="BS156" s="115"/>
      <c r="BT156" s="115"/>
      <c r="BU156" s="115"/>
      <c r="BV156" s="115"/>
      <c r="BW156" s="115"/>
      <c r="BX156" s="115"/>
      <c r="BY156" s="115"/>
      <c r="BZ156" s="115"/>
      <c r="CA156" s="115"/>
      <c r="CB156" s="115"/>
      <c r="CC156" s="115"/>
      <c r="CD156" s="115"/>
      <c r="CE156" s="115"/>
      <c r="CF156" s="115"/>
      <c r="CG156" s="115"/>
      <c r="CH156" s="115"/>
      <c r="CI156" s="115"/>
    </row>
    <row r="157" spans="1:87" ht="16.5">
      <c r="A157" s="115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115"/>
      <c r="AV157" s="115"/>
      <c r="AW157" s="115"/>
      <c r="AX157" s="115"/>
      <c r="AY157" s="115"/>
      <c r="AZ157" s="115"/>
      <c r="BA157" s="115"/>
      <c r="BB157" s="115"/>
      <c r="BC157" s="115"/>
      <c r="BD157" s="115"/>
      <c r="BE157" s="115"/>
      <c r="BF157" s="115"/>
      <c r="BG157" s="115"/>
      <c r="BH157" s="115"/>
      <c r="BI157" s="115"/>
      <c r="BJ157" s="115"/>
      <c r="BK157" s="115"/>
      <c r="BL157" s="115"/>
      <c r="BM157" s="115"/>
      <c r="BN157" s="115"/>
      <c r="BO157" s="115"/>
      <c r="BP157" s="115"/>
      <c r="BQ157" s="115"/>
      <c r="BR157" s="115"/>
      <c r="BS157" s="115"/>
      <c r="BT157" s="115"/>
      <c r="BU157" s="115"/>
      <c r="BV157" s="115"/>
      <c r="BW157" s="115"/>
      <c r="BX157" s="115"/>
      <c r="BY157" s="115"/>
      <c r="BZ157" s="115"/>
      <c r="CA157" s="115"/>
      <c r="CB157" s="115"/>
      <c r="CC157" s="115"/>
      <c r="CD157" s="115"/>
      <c r="CE157" s="115"/>
      <c r="CF157" s="115"/>
      <c r="CG157" s="115"/>
      <c r="CH157" s="115"/>
      <c r="CI157" s="115"/>
    </row>
    <row r="158" spans="1:87" ht="16.5">
      <c r="A158" s="115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115"/>
      <c r="AV158" s="115"/>
      <c r="AW158" s="115"/>
      <c r="AX158" s="115"/>
      <c r="AY158" s="115"/>
      <c r="AZ158" s="115"/>
      <c r="BA158" s="115"/>
      <c r="BB158" s="115"/>
      <c r="BC158" s="115"/>
      <c r="BD158" s="115"/>
      <c r="BE158" s="115"/>
      <c r="BF158" s="115"/>
      <c r="BG158" s="115"/>
      <c r="BH158" s="115"/>
      <c r="BI158" s="115"/>
      <c r="BJ158" s="115"/>
      <c r="BK158" s="115"/>
      <c r="BL158" s="115"/>
      <c r="BM158" s="115"/>
      <c r="BN158" s="115"/>
      <c r="BO158" s="115"/>
      <c r="BP158" s="115"/>
      <c r="BQ158" s="115"/>
      <c r="BR158" s="115"/>
      <c r="BS158" s="115"/>
      <c r="BT158" s="115"/>
      <c r="BU158" s="115"/>
      <c r="BV158" s="115"/>
      <c r="BW158" s="115"/>
      <c r="BX158" s="115"/>
      <c r="BY158" s="115"/>
      <c r="BZ158" s="115"/>
      <c r="CA158" s="115"/>
      <c r="CB158" s="115"/>
      <c r="CC158" s="115"/>
      <c r="CD158" s="115"/>
      <c r="CE158" s="115"/>
      <c r="CF158" s="115"/>
      <c r="CG158" s="115"/>
      <c r="CH158" s="115"/>
      <c r="CI158" s="115"/>
    </row>
    <row r="159" spans="1:87" ht="16.5">
      <c r="A159" s="115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115"/>
      <c r="AV159" s="115"/>
      <c r="AW159" s="115"/>
      <c r="AX159" s="115"/>
      <c r="AY159" s="115"/>
      <c r="AZ159" s="115"/>
      <c r="BA159" s="115"/>
      <c r="BB159" s="115"/>
      <c r="BC159" s="115"/>
      <c r="BD159" s="115"/>
      <c r="BE159" s="115"/>
      <c r="BF159" s="115"/>
      <c r="BG159" s="115"/>
      <c r="BH159" s="115"/>
      <c r="BI159" s="115"/>
      <c r="BJ159" s="115"/>
      <c r="BK159" s="115"/>
      <c r="BL159" s="115"/>
      <c r="BM159" s="115"/>
      <c r="BN159" s="115"/>
      <c r="BO159" s="115"/>
      <c r="BP159" s="115"/>
      <c r="BQ159" s="115"/>
      <c r="BR159" s="115"/>
      <c r="BS159" s="115"/>
      <c r="BT159" s="115"/>
      <c r="BU159" s="115"/>
      <c r="BV159" s="115"/>
      <c r="BW159" s="115"/>
      <c r="BX159" s="115"/>
      <c r="BY159" s="115"/>
      <c r="BZ159" s="115"/>
      <c r="CA159" s="115"/>
      <c r="CB159" s="115"/>
      <c r="CC159" s="115"/>
      <c r="CD159" s="115"/>
      <c r="CE159" s="115"/>
      <c r="CF159" s="115"/>
      <c r="CG159" s="115"/>
      <c r="CH159" s="115"/>
      <c r="CI159" s="115"/>
    </row>
    <row r="160" spans="1:87" ht="16.5">
      <c r="A160" s="115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115"/>
      <c r="AV160" s="115"/>
      <c r="AW160" s="115"/>
      <c r="AX160" s="115"/>
      <c r="AY160" s="115"/>
      <c r="AZ160" s="115"/>
      <c r="BA160" s="115"/>
      <c r="BB160" s="115"/>
      <c r="BC160" s="115"/>
      <c r="BD160" s="115"/>
      <c r="BE160" s="115"/>
      <c r="BF160" s="115"/>
      <c r="BG160" s="115"/>
      <c r="BH160" s="115"/>
      <c r="BI160" s="115"/>
      <c r="BJ160" s="115"/>
      <c r="BK160" s="115"/>
      <c r="BL160" s="115"/>
      <c r="BM160" s="115"/>
      <c r="BN160" s="115"/>
      <c r="BO160" s="115"/>
      <c r="BP160" s="115"/>
      <c r="BQ160" s="115"/>
      <c r="BR160" s="115"/>
      <c r="BS160" s="115"/>
      <c r="BT160" s="115"/>
      <c r="BU160" s="115"/>
      <c r="BV160" s="115"/>
      <c r="BW160" s="115"/>
      <c r="BX160" s="115"/>
      <c r="BY160" s="115"/>
      <c r="BZ160" s="115"/>
      <c r="CA160" s="115"/>
      <c r="CB160" s="115"/>
      <c r="CC160" s="115"/>
      <c r="CD160" s="115"/>
      <c r="CE160" s="115"/>
      <c r="CF160" s="115"/>
      <c r="CG160" s="115"/>
      <c r="CH160" s="115"/>
      <c r="CI160" s="115"/>
    </row>
    <row r="161" spans="1:87" ht="16.5">
      <c r="A161" s="115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115"/>
      <c r="AV161" s="115"/>
      <c r="AW161" s="115"/>
      <c r="AX161" s="115"/>
      <c r="AY161" s="115"/>
      <c r="AZ161" s="115"/>
      <c r="BA161" s="115"/>
      <c r="BB161" s="115"/>
      <c r="BC161" s="115"/>
      <c r="BD161" s="115"/>
      <c r="BE161" s="115"/>
      <c r="BF161" s="115"/>
      <c r="BG161" s="115"/>
      <c r="BH161" s="115"/>
      <c r="BI161" s="115"/>
      <c r="BJ161" s="115"/>
      <c r="BK161" s="115"/>
      <c r="BL161" s="115"/>
      <c r="BM161" s="115"/>
      <c r="BN161" s="115"/>
      <c r="BO161" s="115"/>
      <c r="BP161" s="115"/>
      <c r="BQ161" s="115"/>
      <c r="BR161" s="115"/>
      <c r="BS161" s="115"/>
      <c r="BT161" s="115"/>
      <c r="BU161" s="115"/>
      <c r="BV161" s="115"/>
      <c r="BW161" s="115"/>
      <c r="BX161" s="115"/>
      <c r="BY161" s="115"/>
      <c r="BZ161" s="115"/>
      <c r="CA161" s="115"/>
      <c r="CB161" s="115"/>
      <c r="CC161" s="115"/>
      <c r="CD161" s="115"/>
      <c r="CE161" s="115"/>
      <c r="CF161" s="115"/>
      <c r="CG161" s="115"/>
      <c r="CH161" s="115"/>
      <c r="CI161" s="115"/>
    </row>
    <row r="162" spans="1:87" ht="16.5">
      <c r="A162" s="115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115"/>
      <c r="AV162" s="115"/>
      <c r="AW162" s="115"/>
      <c r="AX162" s="115"/>
      <c r="AY162" s="115"/>
      <c r="AZ162" s="115"/>
      <c r="BA162" s="115"/>
      <c r="BB162" s="115"/>
      <c r="BC162" s="115"/>
      <c r="BD162" s="115"/>
      <c r="BE162" s="115"/>
      <c r="BF162" s="115"/>
      <c r="BG162" s="115"/>
      <c r="BH162" s="115"/>
      <c r="BI162" s="115"/>
      <c r="BJ162" s="115"/>
      <c r="BK162" s="115"/>
      <c r="BL162" s="115"/>
      <c r="BM162" s="115"/>
      <c r="BN162" s="115"/>
      <c r="BO162" s="115"/>
      <c r="BP162" s="115"/>
      <c r="BQ162" s="115"/>
      <c r="BR162" s="115"/>
      <c r="BS162" s="115"/>
      <c r="BT162" s="115"/>
      <c r="BU162" s="115"/>
      <c r="BV162" s="115"/>
      <c r="BW162" s="115"/>
      <c r="BX162" s="115"/>
      <c r="BY162" s="115"/>
      <c r="BZ162" s="115"/>
      <c r="CA162" s="115"/>
      <c r="CB162" s="115"/>
      <c r="CC162" s="115"/>
      <c r="CD162" s="115"/>
      <c r="CE162" s="115"/>
      <c r="CF162" s="115"/>
      <c r="CG162" s="115"/>
      <c r="CH162" s="115"/>
      <c r="CI162" s="115"/>
    </row>
    <row r="163" spans="1:87" ht="16.5">
      <c r="A163" s="115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115"/>
      <c r="AV163" s="115"/>
      <c r="AW163" s="115"/>
      <c r="AX163" s="115"/>
      <c r="AY163" s="115"/>
      <c r="AZ163" s="115"/>
      <c r="BA163" s="115"/>
      <c r="BB163" s="115"/>
      <c r="BC163" s="115"/>
      <c r="BD163" s="115"/>
      <c r="BE163" s="115"/>
      <c r="BF163" s="115"/>
      <c r="BG163" s="115"/>
      <c r="BH163" s="115"/>
      <c r="BI163" s="115"/>
      <c r="BJ163" s="115"/>
      <c r="BK163" s="115"/>
      <c r="BL163" s="115"/>
      <c r="BM163" s="115"/>
      <c r="BN163" s="115"/>
      <c r="BO163" s="115"/>
      <c r="BP163" s="115"/>
      <c r="BQ163" s="115"/>
      <c r="BR163" s="115"/>
      <c r="BS163" s="115"/>
      <c r="BT163" s="115"/>
      <c r="BU163" s="115"/>
      <c r="BV163" s="115"/>
      <c r="BW163" s="115"/>
      <c r="BX163" s="115"/>
      <c r="BY163" s="115"/>
      <c r="BZ163" s="115"/>
      <c r="CA163" s="115"/>
      <c r="CB163" s="115"/>
      <c r="CC163" s="115"/>
      <c r="CD163" s="115"/>
      <c r="CE163" s="115"/>
      <c r="CF163" s="115"/>
      <c r="CG163" s="115"/>
      <c r="CH163" s="115"/>
      <c r="CI163" s="115"/>
    </row>
    <row r="164" spans="1:87" ht="16.5">
      <c r="A164" s="115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115"/>
      <c r="AV164" s="115"/>
      <c r="AW164" s="115"/>
      <c r="AX164" s="115"/>
      <c r="AY164" s="115"/>
      <c r="AZ164" s="115"/>
      <c r="BA164" s="115"/>
      <c r="BB164" s="115"/>
      <c r="BC164" s="115"/>
      <c r="BD164" s="115"/>
      <c r="BE164" s="115"/>
      <c r="BF164" s="115"/>
      <c r="BG164" s="115"/>
      <c r="BH164" s="115"/>
      <c r="BI164" s="115"/>
      <c r="BJ164" s="115"/>
      <c r="BK164" s="115"/>
      <c r="BL164" s="115"/>
      <c r="BM164" s="115"/>
      <c r="BN164" s="115"/>
      <c r="BO164" s="115"/>
      <c r="BP164" s="115"/>
      <c r="BQ164" s="115"/>
      <c r="BR164" s="115"/>
      <c r="BS164" s="115"/>
      <c r="BT164" s="115"/>
      <c r="BU164" s="115"/>
      <c r="BV164" s="115"/>
      <c r="BW164" s="115"/>
      <c r="BX164" s="115"/>
      <c r="BY164" s="115"/>
      <c r="BZ164" s="115"/>
      <c r="CA164" s="115"/>
      <c r="CB164" s="115"/>
      <c r="CC164" s="115"/>
      <c r="CD164" s="115"/>
      <c r="CE164" s="115"/>
      <c r="CF164" s="115"/>
      <c r="CG164" s="115"/>
      <c r="CH164" s="115"/>
      <c r="CI164" s="115"/>
    </row>
    <row r="165" spans="1:87" ht="16.5">
      <c r="A165" s="115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115"/>
      <c r="AV165" s="115"/>
      <c r="AW165" s="115"/>
      <c r="AX165" s="115"/>
      <c r="AY165" s="115"/>
      <c r="AZ165" s="115"/>
      <c r="BA165" s="115"/>
      <c r="BB165" s="115"/>
      <c r="BC165" s="115"/>
      <c r="BD165" s="115"/>
      <c r="BE165" s="115"/>
      <c r="BF165" s="115"/>
      <c r="BG165" s="115"/>
      <c r="BH165" s="115"/>
      <c r="BI165" s="115"/>
      <c r="BJ165" s="115"/>
      <c r="BK165" s="115"/>
      <c r="BL165" s="115"/>
      <c r="BM165" s="115"/>
      <c r="BN165" s="115"/>
      <c r="BO165" s="115"/>
      <c r="BP165" s="115"/>
      <c r="BQ165" s="115"/>
      <c r="BR165" s="115"/>
      <c r="BS165" s="115"/>
      <c r="BT165" s="115"/>
      <c r="BU165" s="115"/>
      <c r="BV165" s="115"/>
      <c r="BW165" s="115"/>
      <c r="BX165" s="115"/>
      <c r="BY165" s="115"/>
      <c r="BZ165" s="115"/>
      <c r="CA165" s="115"/>
      <c r="CB165" s="115"/>
      <c r="CC165" s="115"/>
      <c r="CD165" s="115"/>
      <c r="CE165" s="115"/>
      <c r="CF165" s="115"/>
      <c r="CG165" s="115"/>
      <c r="CH165" s="115"/>
      <c r="CI165" s="115"/>
    </row>
    <row r="166" spans="1:87" ht="16.5">
      <c r="A166" s="115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115"/>
      <c r="AV166" s="115"/>
      <c r="AW166" s="115"/>
      <c r="AX166" s="115"/>
      <c r="AY166" s="115"/>
      <c r="AZ166" s="115"/>
      <c r="BA166" s="115"/>
      <c r="BB166" s="115"/>
      <c r="BC166" s="115"/>
      <c r="BD166" s="115"/>
      <c r="BE166" s="115"/>
      <c r="BF166" s="115"/>
      <c r="BG166" s="115"/>
      <c r="BH166" s="115"/>
      <c r="BI166" s="115"/>
      <c r="BJ166" s="115"/>
      <c r="BK166" s="115"/>
      <c r="BL166" s="115"/>
      <c r="BM166" s="115"/>
      <c r="BN166" s="115"/>
      <c r="BO166" s="115"/>
      <c r="BP166" s="115"/>
      <c r="BQ166" s="115"/>
      <c r="BR166" s="115"/>
      <c r="BS166" s="115"/>
      <c r="BT166" s="115"/>
      <c r="BU166" s="115"/>
      <c r="BV166" s="115"/>
      <c r="BW166" s="115"/>
      <c r="BX166" s="115"/>
      <c r="BY166" s="115"/>
      <c r="BZ166" s="115"/>
      <c r="CA166" s="115"/>
      <c r="CB166" s="115"/>
      <c r="CC166" s="115"/>
      <c r="CD166" s="115"/>
      <c r="CE166" s="115"/>
      <c r="CF166" s="115"/>
      <c r="CG166" s="115"/>
      <c r="CH166" s="115"/>
      <c r="CI166" s="115"/>
    </row>
    <row r="167" spans="1:87" ht="16.5">
      <c r="A167" s="115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115"/>
      <c r="AV167" s="115"/>
      <c r="AW167" s="115"/>
      <c r="AX167" s="115"/>
      <c r="AY167" s="115"/>
      <c r="AZ167" s="115"/>
      <c r="BA167" s="115"/>
      <c r="BB167" s="115"/>
      <c r="BC167" s="115"/>
      <c r="BD167" s="115"/>
      <c r="BE167" s="115"/>
      <c r="BF167" s="115"/>
      <c r="BG167" s="115"/>
      <c r="BH167" s="115"/>
      <c r="BI167" s="115"/>
      <c r="BJ167" s="115"/>
      <c r="BK167" s="115"/>
      <c r="BL167" s="115"/>
      <c r="BM167" s="115"/>
      <c r="BN167" s="115"/>
      <c r="BO167" s="115"/>
      <c r="BP167" s="115"/>
      <c r="BQ167" s="115"/>
      <c r="BR167" s="115"/>
      <c r="BS167" s="115"/>
      <c r="BT167" s="115"/>
      <c r="BU167" s="115"/>
      <c r="BV167" s="115"/>
      <c r="BW167" s="115"/>
      <c r="BX167" s="115"/>
      <c r="BY167" s="115"/>
      <c r="BZ167" s="115"/>
      <c r="CA167" s="115"/>
      <c r="CB167" s="115"/>
      <c r="CC167" s="115"/>
      <c r="CD167" s="115"/>
      <c r="CE167" s="115"/>
      <c r="CF167" s="115"/>
      <c r="CG167" s="115"/>
      <c r="CH167" s="115"/>
      <c r="CI167" s="115"/>
    </row>
    <row r="168" spans="1:87" ht="16.5">
      <c r="A168" s="115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115"/>
      <c r="AV168" s="115"/>
      <c r="AW168" s="115"/>
      <c r="AX168" s="115"/>
      <c r="AY168" s="115"/>
      <c r="AZ168" s="115"/>
      <c r="BA168" s="115"/>
      <c r="BB168" s="115"/>
      <c r="BC168" s="115"/>
      <c r="BD168" s="115"/>
      <c r="BE168" s="115"/>
      <c r="BF168" s="115"/>
      <c r="BG168" s="115"/>
      <c r="BH168" s="115"/>
      <c r="BI168" s="115"/>
      <c r="BJ168" s="115"/>
      <c r="BK168" s="115"/>
      <c r="BL168" s="115"/>
      <c r="BM168" s="115"/>
      <c r="BN168" s="115"/>
      <c r="BO168" s="115"/>
      <c r="BP168" s="115"/>
      <c r="BQ168" s="115"/>
      <c r="BR168" s="115"/>
      <c r="BS168" s="115"/>
      <c r="BT168" s="115"/>
      <c r="BU168" s="115"/>
      <c r="BV168" s="115"/>
      <c r="BW168" s="115"/>
      <c r="BX168" s="115"/>
      <c r="BY168" s="115"/>
      <c r="BZ168" s="115"/>
      <c r="CA168" s="115"/>
      <c r="CB168" s="115"/>
      <c r="CC168" s="115"/>
      <c r="CD168" s="115"/>
      <c r="CE168" s="115"/>
      <c r="CF168" s="115"/>
      <c r="CG168" s="115"/>
      <c r="CH168" s="115"/>
      <c r="CI168" s="115"/>
    </row>
    <row r="169" spans="1:87" ht="16.5">
      <c r="A169" s="115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115"/>
      <c r="AV169" s="115"/>
      <c r="AW169" s="115"/>
      <c r="AX169" s="115"/>
      <c r="AY169" s="115"/>
      <c r="AZ169" s="115"/>
      <c r="BA169" s="115"/>
      <c r="BB169" s="115"/>
      <c r="BC169" s="115"/>
      <c r="BD169" s="115"/>
      <c r="BE169" s="115"/>
      <c r="BF169" s="115"/>
      <c r="BG169" s="115"/>
      <c r="BH169" s="115"/>
      <c r="BI169" s="115"/>
      <c r="BJ169" s="115"/>
      <c r="BK169" s="115"/>
      <c r="BL169" s="115"/>
      <c r="BM169" s="115"/>
      <c r="BN169" s="115"/>
      <c r="BO169" s="115"/>
      <c r="BP169" s="115"/>
      <c r="BQ169" s="115"/>
      <c r="BR169" s="115"/>
      <c r="BS169" s="115"/>
      <c r="BT169" s="115"/>
      <c r="BU169" s="115"/>
      <c r="BV169" s="115"/>
      <c r="BW169" s="115"/>
      <c r="BX169" s="115"/>
      <c r="BY169" s="115"/>
      <c r="BZ169" s="115"/>
      <c r="CA169" s="115"/>
      <c r="CB169" s="115"/>
      <c r="CC169" s="115"/>
      <c r="CD169" s="115"/>
      <c r="CE169" s="115"/>
      <c r="CF169" s="115"/>
      <c r="CG169" s="115"/>
      <c r="CH169" s="115"/>
      <c r="CI169" s="115"/>
    </row>
    <row r="170" spans="1:87" ht="16.5">
      <c r="A170" s="115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115"/>
      <c r="AV170" s="115"/>
      <c r="AW170" s="115"/>
      <c r="AX170" s="115"/>
      <c r="AY170" s="115"/>
      <c r="AZ170" s="115"/>
      <c r="BA170" s="115"/>
      <c r="BB170" s="115"/>
      <c r="BC170" s="115"/>
      <c r="BD170" s="115"/>
      <c r="BE170" s="115"/>
      <c r="BF170" s="115"/>
      <c r="BG170" s="115"/>
      <c r="BH170" s="115"/>
      <c r="BI170" s="115"/>
      <c r="BJ170" s="115"/>
      <c r="BK170" s="115"/>
      <c r="BL170" s="115"/>
      <c r="BM170" s="115"/>
      <c r="BN170" s="115"/>
      <c r="BO170" s="115"/>
      <c r="BP170" s="115"/>
      <c r="BQ170" s="115"/>
      <c r="BR170" s="115"/>
      <c r="BS170" s="115"/>
      <c r="BT170" s="115"/>
      <c r="BU170" s="115"/>
      <c r="BV170" s="115"/>
      <c r="BW170" s="115"/>
      <c r="BX170" s="115"/>
      <c r="BY170" s="115"/>
      <c r="BZ170" s="115"/>
      <c r="CA170" s="115"/>
      <c r="CB170" s="115"/>
      <c r="CC170" s="115"/>
      <c r="CD170" s="115"/>
      <c r="CE170" s="115"/>
      <c r="CF170" s="115"/>
      <c r="CG170" s="115"/>
      <c r="CH170" s="115"/>
      <c r="CI170" s="115"/>
    </row>
    <row r="171" spans="1:87" ht="16.5">
      <c r="A171" s="115"/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115"/>
      <c r="AV171" s="115"/>
      <c r="AW171" s="115"/>
      <c r="AX171" s="115"/>
      <c r="AY171" s="115"/>
      <c r="AZ171" s="115"/>
      <c r="BA171" s="115"/>
      <c r="BB171" s="115"/>
      <c r="BC171" s="115"/>
      <c r="BD171" s="115"/>
      <c r="BE171" s="115"/>
      <c r="BF171" s="115"/>
      <c r="BG171" s="115"/>
      <c r="BH171" s="115"/>
      <c r="BI171" s="115"/>
      <c r="BJ171" s="115"/>
      <c r="BK171" s="115"/>
      <c r="BL171" s="115"/>
      <c r="BM171" s="115"/>
      <c r="BN171" s="115"/>
      <c r="BO171" s="115"/>
      <c r="BP171" s="115"/>
      <c r="BQ171" s="115"/>
      <c r="BR171" s="115"/>
      <c r="BS171" s="115"/>
      <c r="BT171" s="115"/>
      <c r="BU171" s="115"/>
      <c r="BV171" s="115"/>
      <c r="BW171" s="115"/>
      <c r="BX171" s="115"/>
      <c r="BY171" s="115"/>
      <c r="BZ171" s="115"/>
      <c r="CA171" s="115"/>
      <c r="CB171" s="115"/>
      <c r="CC171" s="115"/>
      <c r="CD171" s="115"/>
      <c r="CE171" s="115"/>
      <c r="CF171" s="115"/>
      <c r="CG171" s="115"/>
      <c r="CH171" s="115"/>
      <c r="CI171" s="115"/>
    </row>
    <row r="172" spans="1:87" ht="16.5">
      <c r="A172" s="115"/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115"/>
      <c r="AV172" s="115"/>
      <c r="AW172" s="115"/>
      <c r="AX172" s="115"/>
      <c r="AY172" s="115"/>
      <c r="AZ172" s="115"/>
      <c r="BA172" s="115"/>
      <c r="BB172" s="115"/>
      <c r="BC172" s="115"/>
      <c r="BD172" s="115"/>
      <c r="BE172" s="115"/>
      <c r="BF172" s="115"/>
      <c r="BG172" s="115"/>
      <c r="BH172" s="115"/>
      <c r="BI172" s="115"/>
      <c r="BJ172" s="115"/>
      <c r="BK172" s="115"/>
      <c r="BL172" s="115"/>
      <c r="BM172" s="115"/>
      <c r="BN172" s="115"/>
      <c r="BO172" s="115"/>
      <c r="BP172" s="115"/>
      <c r="BQ172" s="115"/>
      <c r="BR172" s="115"/>
      <c r="BS172" s="115"/>
      <c r="BT172" s="115"/>
      <c r="BU172" s="115"/>
      <c r="BV172" s="115"/>
      <c r="BW172" s="115"/>
      <c r="BX172" s="115"/>
      <c r="BY172" s="115"/>
      <c r="BZ172" s="115"/>
      <c r="CA172" s="115"/>
      <c r="CB172" s="115"/>
      <c r="CC172" s="115"/>
      <c r="CD172" s="115"/>
      <c r="CE172" s="115"/>
      <c r="CF172" s="115"/>
      <c r="CG172" s="115"/>
      <c r="CH172" s="115"/>
      <c r="CI172" s="115"/>
    </row>
    <row r="173" spans="1:87" ht="16.5">
      <c r="A173" s="115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115"/>
      <c r="AV173" s="115"/>
      <c r="AW173" s="115"/>
      <c r="AX173" s="115"/>
      <c r="AY173" s="115"/>
      <c r="AZ173" s="115"/>
      <c r="BA173" s="115"/>
      <c r="BB173" s="115"/>
      <c r="BC173" s="115"/>
      <c r="BD173" s="115"/>
      <c r="BE173" s="115"/>
      <c r="BF173" s="115"/>
      <c r="BG173" s="115"/>
      <c r="BH173" s="115"/>
      <c r="BI173" s="115"/>
      <c r="BJ173" s="115"/>
      <c r="BK173" s="115"/>
      <c r="BL173" s="115"/>
      <c r="BM173" s="115"/>
      <c r="BN173" s="115"/>
      <c r="BO173" s="115"/>
      <c r="BP173" s="115"/>
      <c r="BQ173" s="115"/>
      <c r="BR173" s="115"/>
      <c r="BS173" s="115"/>
      <c r="BT173" s="115"/>
      <c r="BU173" s="115"/>
      <c r="BV173" s="115"/>
      <c r="BW173" s="115"/>
      <c r="BX173" s="115"/>
      <c r="BY173" s="115"/>
      <c r="BZ173" s="115"/>
      <c r="CA173" s="115"/>
      <c r="CB173" s="115"/>
      <c r="CC173" s="115"/>
      <c r="CD173" s="115"/>
      <c r="CE173" s="115"/>
      <c r="CF173" s="115"/>
      <c r="CG173" s="115"/>
      <c r="CH173" s="115"/>
      <c r="CI173" s="115"/>
    </row>
    <row r="174" spans="1:87" ht="16.5">
      <c r="A174" s="115"/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115"/>
      <c r="AV174" s="115"/>
      <c r="AW174" s="115"/>
      <c r="AX174" s="115"/>
      <c r="AY174" s="115"/>
      <c r="AZ174" s="115"/>
      <c r="BA174" s="115"/>
      <c r="BB174" s="115"/>
      <c r="BC174" s="115"/>
      <c r="BD174" s="115"/>
      <c r="BE174" s="115"/>
      <c r="BF174" s="115"/>
      <c r="BG174" s="115"/>
      <c r="BH174" s="115"/>
      <c r="BI174" s="115"/>
      <c r="BJ174" s="115"/>
      <c r="BK174" s="115"/>
      <c r="BL174" s="115"/>
      <c r="BM174" s="115"/>
      <c r="BN174" s="115"/>
      <c r="BO174" s="115"/>
      <c r="BP174" s="115"/>
      <c r="BQ174" s="115"/>
      <c r="BR174" s="115"/>
      <c r="BS174" s="115"/>
      <c r="BT174" s="115"/>
      <c r="BU174" s="115"/>
      <c r="BV174" s="115"/>
      <c r="BW174" s="115"/>
      <c r="BX174" s="115"/>
      <c r="BY174" s="115"/>
      <c r="BZ174" s="115"/>
      <c r="CA174" s="115"/>
      <c r="CB174" s="115"/>
      <c r="CC174" s="115"/>
      <c r="CD174" s="115"/>
      <c r="CE174" s="115"/>
      <c r="CF174" s="115"/>
      <c r="CG174" s="115"/>
      <c r="CH174" s="115"/>
      <c r="CI174" s="115"/>
    </row>
    <row r="175" spans="1:87" ht="16.5">
      <c r="A175" s="115"/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115"/>
      <c r="AV175" s="115"/>
      <c r="AW175" s="115"/>
      <c r="AX175" s="115"/>
      <c r="AY175" s="115"/>
      <c r="AZ175" s="115"/>
      <c r="BA175" s="115"/>
      <c r="BB175" s="115"/>
      <c r="BC175" s="115"/>
      <c r="BD175" s="115"/>
      <c r="BE175" s="115"/>
      <c r="BF175" s="115"/>
      <c r="BG175" s="115"/>
      <c r="BH175" s="115"/>
      <c r="BI175" s="115"/>
      <c r="BJ175" s="115"/>
      <c r="BK175" s="115"/>
      <c r="BL175" s="115"/>
      <c r="BM175" s="115"/>
      <c r="BN175" s="115"/>
      <c r="BO175" s="115"/>
      <c r="BP175" s="115"/>
      <c r="BQ175" s="115"/>
      <c r="BR175" s="115"/>
      <c r="BS175" s="115"/>
      <c r="BT175" s="115"/>
      <c r="BU175" s="115"/>
      <c r="BV175" s="115"/>
      <c r="BW175" s="115"/>
      <c r="BX175" s="115"/>
      <c r="BY175" s="115"/>
      <c r="BZ175" s="115"/>
      <c r="CA175" s="115"/>
      <c r="CB175" s="115"/>
      <c r="CC175" s="115"/>
      <c r="CD175" s="115"/>
      <c r="CE175" s="115"/>
      <c r="CF175" s="115"/>
      <c r="CG175" s="115"/>
      <c r="CH175" s="115"/>
      <c r="CI175" s="115"/>
    </row>
    <row r="176" spans="1:87" ht="16.5">
      <c r="A176" s="115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115"/>
      <c r="AV176" s="115"/>
      <c r="AW176" s="115"/>
      <c r="AX176" s="115"/>
      <c r="AY176" s="115"/>
      <c r="AZ176" s="115"/>
      <c r="BA176" s="115"/>
      <c r="BB176" s="115"/>
      <c r="BC176" s="115"/>
      <c r="BD176" s="115"/>
      <c r="BE176" s="115"/>
      <c r="BF176" s="115"/>
      <c r="BG176" s="115"/>
      <c r="BH176" s="115"/>
      <c r="BI176" s="115"/>
      <c r="BJ176" s="115"/>
      <c r="BK176" s="115"/>
      <c r="BL176" s="115"/>
      <c r="BM176" s="115"/>
      <c r="BN176" s="115"/>
      <c r="BO176" s="115"/>
      <c r="BP176" s="115"/>
      <c r="BQ176" s="115"/>
      <c r="BR176" s="115"/>
      <c r="BS176" s="115"/>
      <c r="BT176" s="115"/>
      <c r="BU176" s="115"/>
      <c r="BV176" s="115"/>
      <c r="BW176" s="115"/>
      <c r="BX176" s="115"/>
      <c r="BY176" s="115"/>
      <c r="BZ176" s="115"/>
      <c r="CA176" s="115"/>
      <c r="CB176" s="115"/>
      <c r="CC176" s="115"/>
      <c r="CD176" s="115"/>
      <c r="CE176" s="115"/>
      <c r="CF176" s="115"/>
      <c r="CG176" s="115"/>
      <c r="CH176" s="115"/>
      <c r="CI176" s="115"/>
    </row>
    <row r="177" spans="1:87" ht="16.5">
      <c r="A177" s="115"/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115"/>
      <c r="AV177" s="115"/>
      <c r="AW177" s="115"/>
      <c r="AX177" s="115"/>
      <c r="AY177" s="115"/>
      <c r="AZ177" s="115"/>
      <c r="BA177" s="115"/>
      <c r="BB177" s="115"/>
      <c r="BC177" s="115"/>
      <c r="BD177" s="115"/>
      <c r="BE177" s="115"/>
      <c r="BF177" s="115"/>
      <c r="BG177" s="115"/>
      <c r="BH177" s="115"/>
      <c r="BI177" s="115"/>
      <c r="BJ177" s="115"/>
      <c r="BK177" s="115"/>
      <c r="BL177" s="115"/>
      <c r="BM177" s="115"/>
      <c r="BN177" s="115"/>
      <c r="BO177" s="115"/>
      <c r="BP177" s="115"/>
      <c r="BQ177" s="115"/>
      <c r="BR177" s="115"/>
      <c r="BS177" s="115"/>
      <c r="BT177" s="115"/>
      <c r="BU177" s="115"/>
      <c r="BV177" s="115"/>
      <c r="BW177" s="115"/>
      <c r="BX177" s="115"/>
      <c r="BY177" s="115"/>
      <c r="BZ177" s="115"/>
      <c r="CA177" s="115"/>
      <c r="CB177" s="115"/>
      <c r="CC177" s="115"/>
      <c r="CD177" s="115"/>
      <c r="CE177" s="115"/>
      <c r="CF177" s="115"/>
      <c r="CG177" s="115"/>
      <c r="CH177" s="115"/>
      <c r="CI177" s="115"/>
    </row>
    <row r="178" spans="1:87" ht="16.5">
      <c r="A178" s="115"/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115"/>
      <c r="AV178" s="115"/>
      <c r="AW178" s="115"/>
      <c r="AX178" s="115"/>
      <c r="AY178" s="115"/>
      <c r="AZ178" s="115"/>
      <c r="BA178" s="115"/>
      <c r="BB178" s="115"/>
      <c r="BC178" s="115"/>
      <c r="BD178" s="115"/>
      <c r="BE178" s="115"/>
      <c r="BF178" s="115"/>
      <c r="BG178" s="115"/>
      <c r="BH178" s="115"/>
      <c r="BI178" s="115"/>
      <c r="BJ178" s="115"/>
      <c r="BK178" s="115"/>
      <c r="BL178" s="115"/>
      <c r="BM178" s="115"/>
      <c r="BN178" s="115"/>
      <c r="BO178" s="115"/>
      <c r="BP178" s="115"/>
      <c r="BQ178" s="115"/>
      <c r="BR178" s="115"/>
      <c r="BS178" s="115"/>
      <c r="BT178" s="115"/>
      <c r="BU178" s="115"/>
      <c r="BV178" s="115"/>
      <c r="BW178" s="115"/>
      <c r="BX178" s="115"/>
      <c r="BY178" s="115"/>
      <c r="BZ178" s="115"/>
      <c r="CA178" s="115"/>
      <c r="CB178" s="115"/>
      <c r="CC178" s="115"/>
      <c r="CD178" s="115"/>
      <c r="CE178" s="115"/>
      <c r="CF178" s="115"/>
      <c r="CG178" s="115"/>
      <c r="CH178" s="115"/>
      <c r="CI178" s="115"/>
    </row>
    <row r="179" spans="1:87" ht="16.5">
      <c r="A179" s="115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115"/>
      <c r="AV179" s="115"/>
      <c r="AW179" s="115"/>
      <c r="AX179" s="115"/>
      <c r="AY179" s="115"/>
      <c r="AZ179" s="115"/>
      <c r="BA179" s="115"/>
      <c r="BB179" s="115"/>
      <c r="BC179" s="115"/>
      <c r="BD179" s="115"/>
      <c r="BE179" s="115"/>
      <c r="BF179" s="115"/>
      <c r="BG179" s="115"/>
      <c r="BH179" s="115"/>
      <c r="BI179" s="115"/>
      <c r="BJ179" s="115"/>
      <c r="BK179" s="115"/>
      <c r="BL179" s="115"/>
      <c r="BM179" s="115"/>
      <c r="BN179" s="115"/>
      <c r="BO179" s="115"/>
      <c r="BP179" s="115"/>
      <c r="BQ179" s="115"/>
      <c r="BR179" s="115"/>
      <c r="BS179" s="115"/>
      <c r="BT179" s="115"/>
      <c r="BU179" s="115"/>
      <c r="BV179" s="115"/>
      <c r="BW179" s="115"/>
      <c r="BX179" s="115"/>
      <c r="BY179" s="115"/>
      <c r="BZ179" s="115"/>
      <c r="CA179" s="115"/>
      <c r="CB179" s="115"/>
      <c r="CC179" s="115"/>
      <c r="CD179" s="115"/>
      <c r="CE179" s="115"/>
      <c r="CF179" s="115"/>
      <c r="CG179" s="115"/>
      <c r="CH179" s="115"/>
      <c r="CI179" s="115"/>
    </row>
    <row r="180" spans="1:87" ht="16.5">
      <c r="A180" s="115"/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115"/>
      <c r="AV180" s="115"/>
      <c r="AW180" s="115"/>
      <c r="AX180" s="115"/>
      <c r="AY180" s="115"/>
      <c r="AZ180" s="115"/>
      <c r="BA180" s="115"/>
      <c r="BB180" s="115"/>
      <c r="BC180" s="115"/>
      <c r="BD180" s="115"/>
      <c r="BE180" s="115"/>
      <c r="BF180" s="115"/>
      <c r="BG180" s="115"/>
      <c r="BH180" s="115"/>
      <c r="BI180" s="115"/>
      <c r="BJ180" s="115"/>
      <c r="BK180" s="115"/>
      <c r="BL180" s="115"/>
      <c r="BM180" s="115"/>
      <c r="BN180" s="115"/>
      <c r="BO180" s="115"/>
      <c r="BP180" s="115"/>
      <c r="BQ180" s="115"/>
      <c r="BR180" s="115"/>
      <c r="BS180" s="115"/>
      <c r="BT180" s="115"/>
      <c r="BU180" s="115"/>
      <c r="BV180" s="115"/>
      <c r="BW180" s="115"/>
      <c r="BX180" s="115"/>
      <c r="BY180" s="115"/>
      <c r="BZ180" s="115"/>
      <c r="CA180" s="115"/>
      <c r="CB180" s="115"/>
      <c r="CC180" s="115"/>
      <c r="CD180" s="115"/>
      <c r="CE180" s="115"/>
      <c r="CF180" s="115"/>
      <c r="CG180" s="115"/>
      <c r="CH180" s="115"/>
      <c r="CI180" s="115"/>
    </row>
    <row r="181" spans="1:87" ht="16.5">
      <c r="A181" s="115"/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115"/>
      <c r="AV181" s="115"/>
      <c r="AW181" s="115"/>
      <c r="AX181" s="115"/>
      <c r="AY181" s="115"/>
      <c r="AZ181" s="115"/>
      <c r="BA181" s="115"/>
      <c r="BB181" s="115"/>
      <c r="BC181" s="115"/>
      <c r="BD181" s="115"/>
      <c r="BE181" s="115"/>
      <c r="BF181" s="115"/>
      <c r="BG181" s="115"/>
      <c r="BH181" s="115"/>
      <c r="BI181" s="115"/>
      <c r="BJ181" s="115"/>
      <c r="BK181" s="115"/>
      <c r="BL181" s="115"/>
      <c r="BM181" s="115"/>
      <c r="BN181" s="115"/>
      <c r="BO181" s="115"/>
      <c r="BP181" s="115"/>
      <c r="BQ181" s="115"/>
      <c r="BR181" s="115"/>
      <c r="BS181" s="115"/>
      <c r="BT181" s="115"/>
      <c r="BU181" s="115"/>
      <c r="BV181" s="115"/>
      <c r="BW181" s="115"/>
      <c r="BX181" s="115"/>
      <c r="BY181" s="115"/>
      <c r="BZ181" s="115"/>
      <c r="CA181" s="115"/>
      <c r="CB181" s="115"/>
      <c r="CC181" s="115"/>
      <c r="CD181" s="115"/>
      <c r="CE181" s="115"/>
      <c r="CF181" s="115"/>
      <c r="CG181" s="115"/>
      <c r="CH181" s="115"/>
      <c r="CI181" s="115"/>
    </row>
    <row r="182" spans="1:87" ht="16.5">
      <c r="A182" s="115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115"/>
      <c r="AV182" s="115"/>
      <c r="AW182" s="115"/>
      <c r="AX182" s="115"/>
      <c r="AY182" s="115"/>
      <c r="AZ182" s="115"/>
      <c r="BA182" s="115"/>
      <c r="BB182" s="115"/>
      <c r="BC182" s="115"/>
      <c r="BD182" s="115"/>
      <c r="BE182" s="115"/>
      <c r="BF182" s="115"/>
      <c r="BG182" s="115"/>
      <c r="BH182" s="115"/>
      <c r="BI182" s="115"/>
      <c r="BJ182" s="115"/>
      <c r="BK182" s="115"/>
      <c r="BL182" s="115"/>
      <c r="BM182" s="115"/>
      <c r="BN182" s="115"/>
      <c r="BO182" s="115"/>
      <c r="BP182" s="115"/>
      <c r="BQ182" s="115"/>
      <c r="BR182" s="115"/>
      <c r="BS182" s="115"/>
      <c r="BT182" s="115"/>
      <c r="BU182" s="115"/>
      <c r="BV182" s="115"/>
      <c r="BW182" s="115"/>
      <c r="BX182" s="115"/>
      <c r="BY182" s="115"/>
      <c r="BZ182" s="115"/>
      <c r="CA182" s="115"/>
      <c r="CB182" s="115"/>
      <c r="CC182" s="115"/>
      <c r="CD182" s="115"/>
      <c r="CE182" s="115"/>
      <c r="CF182" s="115"/>
      <c r="CG182" s="115"/>
      <c r="CH182" s="115"/>
      <c r="CI182" s="115"/>
    </row>
    <row r="183" spans="1:87" ht="16.5">
      <c r="A183" s="115"/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115"/>
      <c r="AV183" s="115"/>
      <c r="AW183" s="115"/>
      <c r="AX183" s="115"/>
      <c r="AY183" s="115"/>
      <c r="AZ183" s="115"/>
      <c r="BA183" s="115"/>
      <c r="BB183" s="115"/>
      <c r="BC183" s="115"/>
      <c r="BD183" s="115"/>
      <c r="BE183" s="115"/>
      <c r="BF183" s="115"/>
      <c r="BG183" s="115"/>
      <c r="BH183" s="115"/>
      <c r="BI183" s="115"/>
      <c r="BJ183" s="115"/>
      <c r="BK183" s="115"/>
      <c r="BL183" s="115"/>
      <c r="BM183" s="115"/>
      <c r="BN183" s="115"/>
      <c r="BO183" s="115"/>
      <c r="BP183" s="115"/>
      <c r="BQ183" s="115"/>
      <c r="BR183" s="115"/>
      <c r="BS183" s="115"/>
      <c r="BT183" s="115"/>
      <c r="BU183" s="115"/>
      <c r="BV183" s="115"/>
      <c r="BW183" s="115"/>
      <c r="BX183" s="115"/>
      <c r="BY183" s="115"/>
      <c r="BZ183" s="115"/>
      <c r="CA183" s="115"/>
      <c r="CB183" s="115"/>
      <c r="CC183" s="115"/>
      <c r="CD183" s="115"/>
      <c r="CE183" s="115"/>
      <c r="CF183" s="115"/>
      <c r="CG183" s="115"/>
      <c r="CH183" s="115"/>
      <c r="CI183" s="115"/>
    </row>
    <row r="184" spans="1:87" ht="16.5">
      <c r="A184" s="115"/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115"/>
      <c r="AV184" s="115"/>
      <c r="AW184" s="115"/>
      <c r="AX184" s="115"/>
      <c r="AY184" s="115"/>
      <c r="AZ184" s="115"/>
      <c r="BA184" s="115"/>
      <c r="BB184" s="115"/>
      <c r="BC184" s="115"/>
      <c r="BD184" s="115"/>
      <c r="BE184" s="115"/>
      <c r="BF184" s="115"/>
      <c r="BG184" s="115"/>
      <c r="BH184" s="115"/>
      <c r="BI184" s="115"/>
      <c r="BJ184" s="115"/>
      <c r="BK184" s="115"/>
      <c r="BL184" s="115"/>
      <c r="BM184" s="115"/>
      <c r="BN184" s="115"/>
      <c r="BO184" s="115"/>
      <c r="BP184" s="115"/>
      <c r="BQ184" s="115"/>
      <c r="BR184" s="115"/>
      <c r="BS184" s="115"/>
      <c r="BT184" s="115"/>
      <c r="BU184" s="115"/>
      <c r="BV184" s="115"/>
      <c r="BW184" s="115"/>
      <c r="BX184" s="115"/>
      <c r="BY184" s="115"/>
      <c r="BZ184" s="115"/>
      <c r="CA184" s="115"/>
      <c r="CB184" s="115"/>
      <c r="CC184" s="115"/>
      <c r="CD184" s="115"/>
      <c r="CE184" s="115"/>
      <c r="CF184" s="115"/>
      <c r="CG184" s="115"/>
      <c r="CH184" s="115"/>
      <c r="CI184" s="115"/>
    </row>
    <row r="185" spans="1:87" ht="16.5">
      <c r="A185" s="115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115"/>
      <c r="AV185" s="115"/>
      <c r="AW185" s="115"/>
      <c r="AX185" s="115"/>
      <c r="AY185" s="115"/>
      <c r="AZ185" s="115"/>
      <c r="BA185" s="115"/>
      <c r="BB185" s="115"/>
      <c r="BC185" s="115"/>
      <c r="BD185" s="115"/>
      <c r="BE185" s="115"/>
      <c r="BF185" s="115"/>
      <c r="BG185" s="115"/>
      <c r="BH185" s="115"/>
      <c r="BI185" s="115"/>
      <c r="BJ185" s="115"/>
      <c r="BK185" s="115"/>
      <c r="BL185" s="115"/>
      <c r="BM185" s="115"/>
      <c r="BN185" s="115"/>
      <c r="BO185" s="115"/>
      <c r="BP185" s="115"/>
      <c r="BQ185" s="115"/>
      <c r="BR185" s="115"/>
      <c r="BS185" s="115"/>
      <c r="BT185" s="115"/>
      <c r="BU185" s="115"/>
      <c r="BV185" s="115"/>
      <c r="BW185" s="115"/>
      <c r="BX185" s="115"/>
      <c r="BY185" s="115"/>
      <c r="BZ185" s="115"/>
      <c r="CA185" s="115"/>
      <c r="CB185" s="115"/>
      <c r="CC185" s="115"/>
      <c r="CD185" s="115"/>
      <c r="CE185" s="115"/>
      <c r="CF185" s="115"/>
      <c r="CG185" s="115"/>
      <c r="CH185" s="115"/>
      <c r="CI185" s="115"/>
    </row>
    <row r="186" spans="1:87" ht="16.5">
      <c r="A186" s="115"/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115"/>
      <c r="AV186" s="115"/>
      <c r="AW186" s="115"/>
      <c r="AX186" s="115"/>
      <c r="AY186" s="115"/>
      <c r="AZ186" s="115"/>
      <c r="BA186" s="115"/>
      <c r="BB186" s="115"/>
      <c r="BC186" s="115"/>
      <c r="BD186" s="115"/>
      <c r="BE186" s="115"/>
      <c r="BF186" s="115"/>
      <c r="BG186" s="115"/>
      <c r="BH186" s="115"/>
      <c r="BI186" s="115"/>
      <c r="BJ186" s="115"/>
      <c r="BK186" s="115"/>
      <c r="BL186" s="115"/>
      <c r="BM186" s="115"/>
      <c r="BN186" s="115"/>
      <c r="BO186" s="115"/>
      <c r="BP186" s="115"/>
      <c r="BQ186" s="115"/>
      <c r="BR186" s="115"/>
      <c r="BS186" s="115"/>
      <c r="BT186" s="115"/>
      <c r="BU186" s="115"/>
      <c r="BV186" s="115"/>
      <c r="BW186" s="115"/>
      <c r="BX186" s="115"/>
      <c r="BY186" s="115"/>
      <c r="BZ186" s="115"/>
      <c r="CA186" s="115"/>
      <c r="CB186" s="115"/>
      <c r="CC186" s="115"/>
      <c r="CD186" s="115"/>
      <c r="CE186" s="115"/>
      <c r="CF186" s="115"/>
      <c r="CG186" s="115"/>
      <c r="CH186" s="115"/>
      <c r="CI186" s="115"/>
    </row>
    <row r="187" spans="1:87" ht="16.5">
      <c r="A187" s="115"/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115"/>
      <c r="AV187" s="115"/>
      <c r="AW187" s="115"/>
      <c r="AX187" s="115"/>
      <c r="AY187" s="115"/>
      <c r="AZ187" s="115"/>
      <c r="BA187" s="115"/>
      <c r="BB187" s="115"/>
      <c r="BC187" s="115"/>
      <c r="BD187" s="115"/>
      <c r="BE187" s="115"/>
      <c r="BF187" s="115"/>
      <c r="BG187" s="115"/>
      <c r="BH187" s="115"/>
      <c r="BI187" s="115"/>
      <c r="BJ187" s="115"/>
      <c r="BK187" s="115"/>
      <c r="BL187" s="115"/>
      <c r="BM187" s="115"/>
      <c r="BN187" s="115"/>
      <c r="BO187" s="115"/>
      <c r="BP187" s="115"/>
      <c r="BQ187" s="115"/>
      <c r="BR187" s="115"/>
      <c r="BS187" s="115"/>
      <c r="BT187" s="115"/>
      <c r="BU187" s="115"/>
      <c r="BV187" s="115"/>
      <c r="BW187" s="115"/>
      <c r="BX187" s="115"/>
      <c r="BY187" s="115"/>
      <c r="BZ187" s="115"/>
      <c r="CA187" s="115"/>
      <c r="CB187" s="115"/>
      <c r="CC187" s="115"/>
      <c r="CD187" s="115"/>
      <c r="CE187" s="115"/>
      <c r="CF187" s="115"/>
      <c r="CG187" s="115"/>
      <c r="CH187" s="115"/>
      <c r="CI187" s="115"/>
    </row>
    <row r="188" spans="1:87" ht="16.5">
      <c r="A188" s="115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115"/>
      <c r="AV188" s="115"/>
      <c r="AW188" s="115"/>
      <c r="AX188" s="115"/>
      <c r="AY188" s="115"/>
      <c r="AZ188" s="115"/>
      <c r="BA188" s="115"/>
      <c r="BB188" s="115"/>
      <c r="BC188" s="115"/>
      <c r="BD188" s="115"/>
      <c r="BE188" s="115"/>
      <c r="BF188" s="115"/>
      <c r="BG188" s="115"/>
      <c r="BH188" s="115"/>
      <c r="BI188" s="115"/>
      <c r="BJ188" s="115"/>
      <c r="BK188" s="115"/>
      <c r="BL188" s="115"/>
      <c r="BM188" s="115"/>
      <c r="BN188" s="115"/>
      <c r="BO188" s="115"/>
      <c r="BP188" s="115"/>
      <c r="BQ188" s="115"/>
      <c r="BR188" s="115"/>
      <c r="BS188" s="115"/>
      <c r="BT188" s="115"/>
      <c r="BU188" s="115"/>
      <c r="BV188" s="115"/>
      <c r="BW188" s="115"/>
      <c r="BX188" s="115"/>
      <c r="BY188" s="115"/>
      <c r="BZ188" s="115"/>
      <c r="CA188" s="115"/>
      <c r="CB188" s="115"/>
      <c r="CC188" s="115"/>
      <c r="CD188" s="115"/>
      <c r="CE188" s="115"/>
      <c r="CF188" s="115"/>
      <c r="CG188" s="115"/>
      <c r="CH188" s="115"/>
      <c r="CI188" s="115"/>
    </row>
    <row r="189" spans="1:87" ht="16.5">
      <c r="A189" s="115"/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115"/>
      <c r="AV189" s="115"/>
      <c r="AW189" s="115"/>
      <c r="AX189" s="115"/>
      <c r="AY189" s="115"/>
      <c r="AZ189" s="115"/>
      <c r="BA189" s="115"/>
      <c r="BB189" s="115"/>
      <c r="BC189" s="115"/>
      <c r="BD189" s="115"/>
      <c r="BE189" s="115"/>
      <c r="BF189" s="115"/>
      <c r="BG189" s="115"/>
      <c r="BH189" s="115"/>
      <c r="BI189" s="115"/>
      <c r="BJ189" s="115"/>
      <c r="BK189" s="115"/>
      <c r="BL189" s="115"/>
      <c r="BM189" s="115"/>
      <c r="BN189" s="115"/>
      <c r="BO189" s="115"/>
      <c r="BP189" s="115"/>
      <c r="BQ189" s="115"/>
      <c r="BR189" s="115"/>
      <c r="BS189" s="115"/>
      <c r="BT189" s="115"/>
      <c r="BU189" s="115"/>
      <c r="BV189" s="115"/>
      <c r="BW189" s="115"/>
      <c r="BX189" s="115"/>
      <c r="BY189" s="115"/>
      <c r="BZ189" s="115"/>
      <c r="CA189" s="115"/>
      <c r="CB189" s="115"/>
      <c r="CC189" s="115"/>
      <c r="CD189" s="115"/>
      <c r="CE189" s="115"/>
      <c r="CF189" s="115"/>
      <c r="CG189" s="115"/>
      <c r="CH189" s="115"/>
      <c r="CI189" s="115"/>
    </row>
    <row r="190" spans="1:87" ht="16.5">
      <c r="A190" s="115"/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115"/>
      <c r="AV190" s="115"/>
      <c r="AW190" s="115"/>
      <c r="AX190" s="115"/>
      <c r="AY190" s="115"/>
      <c r="AZ190" s="115"/>
      <c r="BA190" s="115"/>
      <c r="BB190" s="115"/>
      <c r="BC190" s="115"/>
      <c r="BD190" s="115"/>
      <c r="BE190" s="115"/>
      <c r="BF190" s="115"/>
      <c r="BG190" s="115"/>
      <c r="BH190" s="115"/>
      <c r="BI190" s="115"/>
      <c r="BJ190" s="115"/>
      <c r="BK190" s="115"/>
      <c r="BL190" s="115"/>
      <c r="BM190" s="115"/>
      <c r="BN190" s="115"/>
      <c r="BO190" s="115"/>
      <c r="BP190" s="115"/>
      <c r="BQ190" s="115"/>
      <c r="BR190" s="115"/>
      <c r="BS190" s="115"/>
      <c r="BT190" s="115"/>
      <c r="BU190" s="115"/>
      <c r="BV190" s="115"/>
      <c r="BW190" s="115"/>
      <c r="BX190" s="115"/>
      <c r="BY190" s="115"/>
      <c r="BZ190" s="115"/>
      <c r="CA190" s="115"/>
      <c r="CB190" s="115"/>
      <c r="CC190" s="115"/>
      <c r="CD190" s="115"/>
      <c r="CE190" s="115"/>
      <c r="CF190" s="115"/>
      <c r="CG190" s="115"/>
      <c r="CH190" s="115"/>
      <c r="CI190" s="115"/>
    </row>
    <row r="191" spans="1:87" ht="16.5">
      <c r="A191" s="115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115"/>
      <c r="AV191" s="115"/>
      <c r="AW191" s="115"/>
      <c r="AX191" s="115"/>
      <c r="AY191" s="115"/>
      <c r="AZ191" s="115"/>
      <c r="BA191" s="115"/>
      <c r="BB191" s="115"/>
      <c r="BC191" s="115"/>
      <c r="BD191" s="115"/>
      <c r="BE191" s="115"/>
      <c r="BF191" s="115"/>
      <c r="BG191" s="115"/>
      <c r="BH191" s="115"/>
      <c r="BI191" s="115"/>
      <c r="BJ191" s="115"/>
      <c r="BK191" s="115"/>
      <c r="BL191" s="115"/>
      <c r="BM191" s="115"/>
      <c r="BN191" s="115"/>
      <c r="BO191" s="115"/>
      <c r="BP191" s="115"/>
      <c r="BQ191" s="115"/>
      <c r="BR191" s="115"/>
      <c r="BS191" s="115"/>
      <c r="BT191" s="115"/>
      <c r="BU191" s="115"/>
      <c r="BV191" s="115"/>
      <c r="BW191" s="115"/>
      <c r="BX191" s="115"/>
      <c r="BY191" s="115"/>
      <c r="BZ191" s="115"/>
      <c r="CA191" s="115"/>
      <c r="CB191" s="115"/>
      <c r="CC191" s="115"/>
      <c r="CD191" s="115"/>
      <c r="CE191" s="115"/>
      <c r="CF191" s="115"/>
      <c r="CG191" s="115"/>
      <c r="CH191" s="115"/>
      <c r="CI191" s="115"/>
    </row>
    <row r="192" spans="1:87" ht="16.5">
      <c r="A192" s="115"/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115"/>
      <c r="AV192" s="115"/>
      <c r="AW192" s="115"/>
      <c r="AX192" s="115"/>
      <c r="AY192" s="115"/>
      <c r="AZ192" s="115"/>
      <c r="BA192" s="115"/>
      <c r="BB192" s="115"/>
      <c r="BC192" s="115"/>
      <c r="BD192" s="115"/>
      <c r="BE192" s="115"/>
      <c r="BF192" s="115"/>
      <c r="BG192" s="115"/>
      <c r="BH192" s="115"/>
      <c r="BI192" s="115"/>
      <c r="BJ192" s="115"/>
      <c r="BK192" s="115"/>
      <c r="BL192" s="115"/>
      <c r="BM192" s="115"/>
      <c r="BN192" s="115"/>
      <c r="BO192" s="115"/>
      <c r="BP192" s="115"/>
      <c r="BQ192" s="115"/>
      <c r="BR192" s="115"/>
      <c r="BS192" s="115"/>
      <c r="BT192" s="115"/>
      <c r="BU192" s="115"/>
      <c r="BV192" s="115"/>
      <c r="BW192" s="115"/>
      <c r="BX192" s="115"/>
      <c r="BY192" s="115"/>
      <c r="BZ192" s="115"/>
      <c r="CA192" s="115"/>
      <c r="CB192" s="115"/>
      <c r="CC192" s="115"/>
      <c r="CD192" s="115"/>
      <c r="CE192" s="115"/>
      <c r="CF192" s="115"/>
      <c r="CG192" s="115"/>
      <c r="CH192" s="115"/>
      <c r="CI192" s="115"/>
    </row>
    <row r="193" spans="1:87" ht="16.5">
      <c r="A193" s="115"/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115"/>
      <c r="AV193" s="115"/>
      <c r="AW193" s="115"/>
      <c r="AX193" s="115"/>
      <c r="AY193" s="115"/>
      <c r="AZ193" s="115"/>
      <c r="BA193" s="115"/>
      <c r="BB193" s="115"/>
      <c r="BC193" s="115"/>
      <c r="BD193" s="115"/>
      <c r="BE193" s="115"/>
      <c r="BF193" s="115"/>
      <c r="BG193" s="115"/>
      <c r="BH193" s="115"/>
      <c r="BI193" s="115"/>
      <c r="BJ193" s="115"/>
      <c r="BK193" s="115"/>
      <c r="BL193" s="115"/>
      <c r="BM193" s="115"/>
      <c r="BN193" s="115"/>
      <c r="BO193" s="115"/>
      <c r="BP193" s="115"/>
      <c r="BQ193" s="115"/>
      <c r="BR193" s="115"/>
      <c r="BS193" s="115"/>
      <c r="BT193" s="115"/>
      <c r="BU193" s="115"/>
      <c r="BV193" s="115"/>
      <c r="BW193" s="115"/>
      <c r="BX193" s="115"/>
      <c r="BY193" s="115"/>
      <c r="BZ193" s="115"/>
      <c r="CA193" s="115"/>
      <c r="CB193" s="115"/>
      <c r="CC193" s="115"/>
      <c r="CD193" s="115"/>
      <c r="CE193" s="115"/>
      <c r="CF193" s="115"/>
      <c r="CG193" s="115"/>
      <c r="CH193" s="115"/>
      <c r="CI193" s="115"/>
    </row>
    <row r="194" spans="1:87" ht="16.5">
      <c r="A194" s="115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115"/>
      <c r="AV194" s="115"/>
      <c r="AW194" s="115"/>
      <c r="AX194" s="115"/>
      <c r="AY194" s="115"/>
      <c r="AZ194" s="115"/>
      <c r="BA194" s="115"/>
      <c r="BB194" s="115"/>
      <c r="BC194" s="115"/>
      <c r="BD194" s="115"/>
      <c r="BE194" s="115"/>
      <c r="BF194" s="115"/>
      <c r="BG194" s="115"/>
      <c r="BH194" s="115"/>
      <c r="BI194" s="115"/>
      <c r="BJ194" s="115"/>
      <c r="BK194" s="115"/>
      <c r="BL194" s="115"/>
      <c r="BM194" s="115"/>
      <c r="BN194" s="115"/>
      <c r="BO194" s="115"/>
      <c r="BP194" s="115"/>
      <c r="BQ194" s="115"/>
      <c r="BR194" s="115"/>
      <c r="BS194" s="115"/>
      <c r="BT194" s="115"/>
      <c r="BU194" s="115"/>
      <c r="BV194" s="115"/>
      <c r="BW194" s="115"/>
      <c r="BX194" s="115"/>
      <c r="BY194" s="115"/>
      <c r="BZ194" s="115"/>
      <c r="CA194" s="115"/>
      <c r="CB194" s="115"/>
      <c r="CC194" s="115"/>
      <c r="CD194" s="115"/>
      <c r="CE194" s="115"/>
      <c r="CF194" s="115"/>
      <c r="CG194" s="115"/>
      <c r="CH194" s="115"/>
      <c r="CI194" s="115"/>
    </row>
    <row r="195" spans="1:87" ht="16.5">
      <c r="A195" s="115"/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115"/>
      <c r="AV195" s="115"/>
      <c r="AW195" s="115"/>
      <c r="AX195" s="115"/>
      <c r="AY195" s="115"/>
      <c r="AZ195" s="115"/>
      <c r="BA195" s="115"/>
      <c r="BB195" s="115"/>
      <c r="BC195" s="115"/>
      <c r="BD195" s="115"/>
      <c r="BE195" s="115"/>
      <c r="BF195" s="115"/>
      <c r="BG195" s="115"/>
      <c r="BH195" s="115"/>
      <c r="BI195" s="115"/>
      <c r="BJ195" s="115"/>
      <c r="BK195" s="115"/>
      <c r="BL195" s="115"/>
      <c r="BM195" s="115"/>
      <c r="BN195" s="115"/>
      <c r="BO195" s="115"/>
      <c r="BP195" s="115"/>
      <c r="BQ195" s="115"/>
      <c r="BR195" s="115"/>
      <c r="BS195" s="115"/>
      <c r="BT195" s="115"/>
      <c r="BU195" s="115"/>
      <c r="BV195" s="115"/>
      <c r="BW195" s="115"/>
      <c r="BX195" s="115"/>
      <c r="BY195" s="115"/>
      <c r="BZ195" s="115"/>
      <c r="CA195" s="115"/>
      <c r="CB195" s="115"/>
      <c r="CC195" s="115"/>
      <c r="CD195" s="115"/>
      <c r="CE195" s="115"/>
      <c r="CF195" s="115"/>
      <c r="CG195" s="115"/>
      <c r="CH195" s="115"/>
      <c r="CI195" s="115"/>
    </row>
    <row r="196" spans="1:87" ht="16.5">
      <c r="A196" s="115"/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115"/>
      <c r="AV196" s="115"/>
      <c r="AW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  <c r="BH196" s="115"/>
      <c r="BI196" s="115"/>
      <c r="BJ196" s="115"/>
      <c r="BK196" s="115"/>
      <c r="BL196" s="115"/>
      <c r="BM196" s="115"/>
      <c r="BN196" s="115"/>
      <c r="BO196" s="115"/>
      <c r="BP196" s="115"/>
      <c r="BQ196" s="115"/>
      <c r="BR196" s="115"/>
      <c r="BS196" s="115"/>
      <c r="BT196" s="115"/>
      <c r="BU196" s="115"/>
      <c r="BV196" s="115"/>
      <c r="BW196" s="115"/>
      <c r="BX196" s="115"/>
      <c r="BY196" s="115"/>
      <c r="BZ196" s="115"/>
      <c r="CA196" s="115"/>
      <c r="CB196" s="115"/>
      <c r="CC196" s="115"/>
      <c r="CD196" s="115"/>
      <c r="CE196" s="115"/>
      <c r="CF196" s="115"/>
      <c r="CG196" s="115"/>
      <c r="CH196" s="115"/>
      <c r="CI196" s="115"/>
    </row>
    <row r="197" spans="1:87" ht="16.5">
      <c r="A197" s="115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115"/>
      <c r="AV197" s="115"/>
      <c r="AW197" s="115"/>
      <c r="AX197" s="115"/>
      <c r="AY197" s="115"/>
      <c r="AZ197" s="115"/>
      <c r="BA197" s="115"/>
      <c r="BB197" s="115"/>
      <c r="BC197" s="115"/>
      <c r="BD197" s="115"/>
      <c r="BE197" s="115"/>
      <c r="BF197" s="115"/>
      <c r="BG197" s="115"/>
      <c r="BH197" s="115"/>
      <c r="BI197" s="115"/>
      <c r="BJ197" s="115"/>
      <c r="BK197" s="115"/>
      <c r="BL197" s="115"/>
      <c r="BM197" s="115"/>
      <c r="BN197" s="115"/>
      <c r="BO197" s="115"/>
      <c r="BP197" s="115"/>
      <c r="BQ197" s="115"/>
      <c r="BR197" s="115"/>
      <c r="BS197" s="115"/>
      <c r="BT197" s="115"/>
      <c r="BU197" s="115"/>
      <c r="BV197" s="115"/>
      <c r="BW197" s="115"/>
      <c r="BX197" s="115"/>
      <c r="BY197" s="115"/>
      <c r="BZ197" s="115"/>
      <c r="CA197" s="115"/>
      <c r="CB197" s="115"/>
      <c r="CC197" s="115"/>
      <c r="CD197" s="115"/>
      <c r="CE197" s="115"/>
      <c r="CF197" s="115"/>
      <c r="CG197" s="115"/>
      <c r="CH197" s="115"/>
      <c r="CI197" s="115"/>
    </row>
    <row r="198" spans="1:87" ht="16.5">
      <c r="A198" s="115"/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115"/>
      <c r="AV198" s="115"/>
      <c r="AW198" s="115"/>
      <c r="AX198" s="115"/>
      <c r="AY198" s="115"/>
      <c r="AZ198" s="115"/>
      <c r="BA198" s="115"/>
      <c r="BB198" s="115"/>
      <c r="BC198" s="115"/>
      <c r="BD198" s="115"/>
      <c r="BE198" s="115"/>
      <c r="BF198" s="115"/>
      <c r="BG198" s="115"/>
      <c r="BH198" s="115"/>
      <c r="BI198" s="115"/>
      <c r="BJ198" s="115"/>
      <c r="BK198" s="115"/>
      <c r="BL198" s="115"/>
      <c r="BM198" s="115"/>
      <c r="BN198" s="115"/>
      <c r="BO198" s="115"/>
      <c r="BP198" s="115"/>
      <c r="BQ198" s="115"/>
      <c r="BR198" s="115"/>
      <c r="BS198" s="115"/>
      <c r="BT198" s="115"/>
      <c r="BU198" s="115"/>
      <c r="BV198" s="115"/>
      <c r="BW198" s="115"/>
      <c r="BX198" s="115"/>
      <c r="BY198" s="115"/>
      <c r="BZ198" s="115"/>
      <c r="CA198" s="115"/>
      <c r="CB198" s="115"/>
      <c r="CC198" s="115"/>
      <c r="CD198" s="115"/>
      <c r="CE198" s="115"/>
      <c r="CF198" s="115"/>
      <c r="CG198" s="115"/>
      <c r="CH198" s="115"/>
      <c r="CI198" s="115"/>
    </row>
    <row r="199" spans="1:87" ht="16.5">
      <c r="A199" s="115"/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115"/>
      <c r="AV199" s="115"/>
      <c r="AW199" s="115"/>
      <c r="AX199" s="115"/>
      <c r="AY199" s="115"/>
      <c r="AZ199" s="115"/>
      <c r="BA199" s="115"/>
      <c r="BB199" s="115"/>
      <c r="BC199" s="115"/>
      <c r="BD199" s="115"/>
      <c r="BE199" s="115"/>
      <c r="BF199" s="115"/>
      <c r="BG199" s="115"/>
      <c r="BH199" s="115"/>
      <c r="BI199" s="115"/>
      <c r="BJ199" s="115"/>
      <c r="BK199" s="115"/>
      <c r="BL199" s="115"/>
      <c r="BM199" s="115"/>
      <c r="BN199" s="115"/>
      <c r="BO199" s="115"/>
      <c r="BP199" s="115"/>
      <c r="BQ199" s="115"/>
      <c r="BR199" s="115"/>
      <c r="BS199" s="115"/>
      <c r="BT199" s="115"/>
      <c r="BU199" s="115"/>
      <c r="BV199" s="115"/>
      <c r="BW199" s="115"/>
      <c r="BX199" s="115"/>
      <c r="BY199" s="115"/>
      <c r="BZ199" s="115"/>
      <c r="CA199" s="115"/>
      <c r="CB199" s="115"/>
      <c r="CC199" s="115"/>
      <c r="CD199" s="115"/>
      <c r="CE199" s="115"/>
      <c r="CF199" s="115"/>
      <c r="CG199" s="115"/>
      <c r="CH199" s="115"/>
      <c r="CI199" s="115"/>
    </row>
    <row r="200" spans="1:87" ht="16.5">
      <c r="A200" s="115"/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115"/>
      <c r="AV200" s="115"/>
      <c r="AW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  <c r="BH200" s="115"/>
      <c r="BI200" s="115"/>
      <c r="BJ200" s="115"/>
      <c r="BK200" s="115"/>
      <c r="BL200" s="115"/>
      <c r="BM200" s="115"/>
      <c r="BN200" s="115"/>
      <c r="BO200" s="115"/>
      <c r="BP200" s="115"/>
      <c r="BQ200" s="115"/>
      <c r="BR200" s="115"/>
      <c r="BS200" s="115"/>
      <c r="BT200" s="115"/>
      <c r="BU200" s="115"/>
      <c r="BV200" s="115"/>
      <c r="BW200" s="115"/>
      <c r="BX200" s="115"/>
      <c r="BY200" s="115"/>
      <c r="BZ200" s="115"/>
      <c r="CA200" s="115"/>
      <c r="CB200" s="115"/>
      <c r="CC200" s="115"/>
      <c r="CD200" s="115"/>
      <c r="CE200" s="115"/>
      <c r="CF200" s="115"/>
      <c r="CG200" s="115"/>
      <c r="CH200" s="115"/>
      <c r="CI200" s="115"/>
    </row>
    <row r="201" spans="1:87" ht="16.5">
      <c r="A201" s="115"/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115"/>
      <c r="AV201" s="115"/>
      <c r="AW201" s="115"/>
      <c r="AX201" s="115"/>
      <c r="AY201" s="115"/>
      <c r="AZ201" s="115"/>
      <c r="BA201" s="115"/>
      <c r="BB201" s="115"/>
      <c r="BC201" s="115"/>
      <c r="BD201" s="115"/>
      <c r="BE201" s="115"/>
      <c r="BF201" s="115"/>
      <c r="BG201" s="115"/>
      <c r="BH201" s="115"/>
      <c r="BI201" s="115"/>
      <c r="BJ201" s="115"/>
      <c r="BK201" s="115"/>
      <c r="BL201" s="115"/>
      <c r="BM201" s="115"/>
      <c r="BN201" s="115"/>
      <c r="BO201" s="115"/>
      <c r="BP201" s="115"/>
      <c r="BQ201" s="115"/>
      <c r="BR201" s="115"/>
      <c r="BS201" s="115"/>
      <c r="BT201" s="115"/>
      <c r="BU201" s="115"/>
      <c r="BV201" s="115"/>
      <c r="BW201" s="115"/>
      <c r="BX201" s="115"/>
      <c r="BY201" s="115"/>
      <c r="BZ201" s="115"/>
      <c r="CA201" s="115"/>
      <c r="CB201" s="115"/>
      <c r="CC201" s="115"/>
      <c r="CD201" s="115"/>
      <c r="CE201" s="115"/>
      <c r="CF201" s="115"/>
      <c r="CG201" s="115"/>
      <c r="CH201" s="115"/>
      <c r="CI201" s="115"/>
    </row>
    <row r="202" spans="1:87" ht="16.5">
      <c r="A202" s="115"/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115"/>
      <c r="AV202" s="115"/>
      <c r="AW202" s="115"/>
      <c r="AX202" s="115"/>
      <c r="AY202" s="115"/>
      <c r="AZ202" s="115"/>
      <c r="BA202" s="115"/>
      <c r="BB202" s="115"/>
      <c r="BC202" s="115"/>
      <c r="BD202" s="115"/>
      <c r="BE202" s="115"/>
      <c r="BF202" s="115"/>
      <c r="BG202" s="115"/>
      <c r="BH202" s="115"/>
      <c r="BI202" s="115"/>
      <c r="BJ202" s="115"/>
      <c r="BK202" s="115"/>
      <c r="BL202" s="115"/>
      <c r="BM202" s="115"/>
      <c r="BN202" s="115"/>
      <c r="BO202" s="115"/>
      <c r="BP202" s="115"/>
      <c r="BQ202" s="115"/>
      <c r="BR202" s="115"/>
      <c r="BS202" s="115"/>
      <c r="BT202" s="115"/>
      <c r="BU202" s="115"/>
      <c r="BV202" s="115"/>
      <c r="BW202" s="115"/>
      <c r="BX202" s="115"/>
      <c r="BY202" s="115"/>
      <c r="BZ202" s="115"/>
      <c r="CA202" s="115"/>
      <c r="CB202" s="115"/>
      <c r="CC202" s="115"/>
      <c r="CD202" s="115"/>
      <c r="CE202" s="115"/>
      <c r="CF202" s="115"/>
      <c r="CG202" s="115"/>
      <c r="CH202" s="115"/>
      <c r="CI202" s="115"/>
    </row>
    <row r="203" spans="1:87" ht="16.5">
      <c r="A203" s="115"/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115"/>
      <c r="AV203" s="115"/>
      <c r="AW203" s="115"/>
      <c r="AX203" s="115"/>
      <c r="AY203" s="115"/>
      <c r="AZ203" s="115"/>
      <c r="BA203" s="115"/>
      <c r="BB203" s="115"/>
      <c r="BC203" s="115"/>
      <c r="BD203" s="115"/>
      <c r="BE203" s="115"/>
      <c r="BF203" s="115"/>
      <c r="BG203" s="115"/>
      <c r="BH203" s="115"/>
      <c r="BI203" s="115"/>
      <c r="BJ203" s="115"/>
      <c r="BK203" s="115"/>
      <c r="BL203" s="115"/>
      <c r="BM203" s="115"/>
      <c r="BN203" s="115"/>
      <c r="BO203" s="115"/>
      <c r="BP203" s="115"/>
      <c r="BQ203" s="115"/>
      <c r="BR203" s="115"/>
      <c r="BS203" s="115"/>
      <c r="BT203" s="115"/>
      <c r="BU203" s="115"/>
      <c r="BV203" s="115"/>
      <c r="BW203" s="115"/>
      <c r="BX203" s="115"/>
      <c r="BY203" s="115"/>
      <c r="BZ203" s="115"/>
      <c r="CA203" s="115"/>
      <c r="CB203" s="115"/>
      <c r="CC203" s="115"/>
      <c r="CD203" s="115"/>
      <c r="CE203" s="115"/>
      <c r="CF203" s="115"/>
      <c r="CG203" s="115"/>
      <c r="CH203" s="115"/>
      <c r="CI203" s="115"/>
    </row>
    <row r="204" spans="1:87" ht="16.5">
      <c r="A204" s="115"/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115"/>
      <c r="AV204" s="115"/>
      <c r="AW204" s="115"/>
      <c r="AX204" s="115"/>
      <c r="AY204" s="115"/>
      <c r="AZ204" s="115"/>
      <c r="BA204" s="115"/>
      <c r="BB204" s="115"/>
      <c r="BC204" s="115"/>
      <c r="BD204" s="115"/>
      <c r="BE204" s="115"/>
      <c r="BF204" s="115"/>
      <c r="BG204" s="115"/>
      <c r="BH204" s="115"/>
      <c r="BI204" s="115"/>
      <c r="BJ204" s="115"/>
      <c r="BK204" s="115"/>
      <c r="BL204" s="115"/>
      <c r="BM204" s="115"/>
      <c r="BN204" s="115"/>
      <c r="BO204" s="115"/>
      <c r="BP204" s="115"/>
      <c r="BQ204" s="115"/>
      <c r="BR204" s="115"/>
      <c r="BS204" s="115"/>
      <c r="BT204" s="115"/>
      <c r="BU204" s="115"/>
      <c r="BV204" s="115"/>
      <c r="BW204" s="115"/>
      <c r="BX204" s="115"/>
      <c r="BY204" s="115"/>
      <c r="BZ204" s="115"/>
      <c r="CA204" s="115"/>
      <c r="CB204" s="115"/>
      <c r="CC204" s="115"/>
      <c r="CD204" s="115"/>
      <c r="CE204" s="115"/>
      <c r="CF204" s="115"/>
      <c r="CG204" s="115"/>
      <c r="CH204" s="115"/>
      <c r="CI204" s="115"/>
    </row>
    <row r="205" spans="1:87" ht="16.5">
      <c r="A205" s="115"/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  <c r="AA205" s="115"/>
      <c r="AB205" s="115"/>
      <c r="AC205" s="115"/>
      <c r="AD205" s="115"/>
      <c r="AE205" s="115"/>
      <c r="AF205" s="115"/>
      <c r="AG205" s="115"/>
      <c r="AH205" s="115"/>
      <c r="AI205" s="115"/>
      <c r="AJ205" s="115"/>
      <c r="AK205" s="115"/>
      <c r="AL205" s="115"/>
      <c r="AM205" s="115"/>
      <c r="AN205" s="115"/>
      <c r="AO205" s="115"/>
      <c r="AP205" s="115"/>
      <c r="AQ205" s="115"/>
      <c r="AR205" s="115"/>
      <c r="AS205" s="115"/>
      <c r="AT205" s="115"/>
      <c r="AU205" s="115"/>
      <c r="AV205" s="115"/>
      <c r="AW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  <c r="BH205" s="115"/>
      <c r="BI205" s="115"/>
      <c r="BJ205" s="115"/>
      <c r="BK205" s="115"/>
      <c r="BL205" s="115"/>
      <c r="BM205" s="115"/>
      <c r="BN205" s="115"/>
      <c r="BO205" s="115"/>
      <c r="BP205" s="115"/>
      <c r="BQ205" s="115"/>
      <c r="BR205" s="115"/>
      <c r="BS205" s="115"/>
      <c r="BT205" s="115"/>
      <c r="BU205" s="115"/>
      <c r="BV205" s="115"/>
      <c r="BW205" s="115"/>
      <c r="BX205" s="115"/>
      <c r="BY205" s="115"/>
      <c r="BZ205" s="115"/>
      <c r="CA205" s="115"/>
      <c r="CB205" s="115"/>
      <c r="CC205" s="115"/>
      <c r="CD205" s="115"/>
      <c r="CE205" s="115"/>
      <c r="CF205" s="115"/>
      <c r="CG205" s="115"/>
      <c r="CH205" s="115"/>
      <c r="CI205" s="115"/>
    </row>
    <row r="206" spans="1:87" ht="16.5">
      <c r="A206" s="115"/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  <c r="AA206" s="115"/>
      <c r="AB206" s="115"/>
      <c r="AC206" s="115"/>
      <c r="AD206" s="115"/>
      <c r="AE206" s="115"/>
      <c r="AF206" s="115"/>
      <c r="AG206" s="115"/>
      <c r="AH206" s="115"/>
      <c r="AI206" s="115"/>
      <c r="AJ206" s="115"/>
      <c r="AK206" s="115"/>
      <c r="AL206" s="115"/>
      <c r="AM206" s="115"/>
      <c r="AN206" s="115"/>
      <c r="AO206" s="115"/>
      <c r="AP206" s="115"/>
      <c r="AQ206" s="115"/>
      <c r="AR206" s="115"/>
      <c r="AS206" s="115"/>
      <c r="AT206" s="115"/>
      <c r="AU206" s="115"/>
      <c r="AV206" s="115"/>
      <c r="AW206" s="115"/>
      <c r="AX206" s="115"/>
      <c r="AY206" s="115"/>
      <c r="AZ206" s="115"/>
      <c r="BA206" s="115"/>
      <c r="BB206" s="115"/>
      <c r="BC206" s="115"/>
      <c r="BD206" s="115"/>
      <c r="BE206" s="115"/>
      <c r="BF206" s="115"/>
      <c r="BG206" s="115"/>
      <c r="BH206" s="115"/>
      <c r="BI206" s="115"/>
      <c r="BJ206" s="115"/>
      <c r="BK206" s="115"/>
      <c r="BL206" s="115"/>
      <c r="BM206" s="115"/>
      <c r="BN206" s="115"/>
      <c r="BO206" s="115"/>
      <c r="BP206" s="115"/>
      <c r="BQ206" s="115"/>
      <c r="BR206" s="115"/>
      <c r="BS206" s="115"/>
      <c r="BT206" s="115"/>
      <c r="BU206" s="115"/>
      <c r="BV206" s="115"/>
      <c r="BW206" s="115"/>
      <c r="BX206" s="115"/>
      <c r="BY206" s="115"/>
      <c r="BZ206" s="115"/>
      <c r="CA206" s="115"/>
      <c r="CB206" s="115"/>
      <c r="CC206" s="115"/>
      <c r="CD206" s="115"/>
      <c r="CE206" s="115"/>
      <c r="CF206" s="115"/>
      <c r="CG206" s="115"/>
      <c r="CH206" s="115"/>
      <c r="CI206" s="115"/>
    </row>
    <row r="207" spans="1:87" ht="16.5">
      <c r="A207" s="115"/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  <c r="AA207" s="115"/>
      <c r="AB207" s="115"/>
      <c r="AC207" s="115"/>
      <c r="AD207" s="115"/>
      <c r="AE207" s="115"/>
      <c r="AF207" s="115"/>
      <c r="AG207" s="115"/>
      <c r="AH207" s="115"/>
      <c r="AI207" s="115"/>
      <c r="AJ207" s="115"/>
      <c r="AK207" s="115"/>
      <c r="AL207" s="115"/>
      <c r="AM207" s="115"/>
      <c r="AN207" s="115"/>
      <c r="AO207" s="115"/>
      <c r="AP207" s="115"/>
      <c r="AQ207" s="115"/>
      <c r="AR207" s="115"/>
      <c r="AS207" s="115"/>
      <c r="AT207" s="115"/>
      <c r="AU207" s="115"/>
      <c r="AV207" s="115"/>
      <c r="AW207" s="115"/>
      <c r="AX207" s="115"/>
      <c r="AY207" s="115"/>
      <c r="AZ207" s="115"/>
      <c r="BA207" s="115"/>
      <c r="BB207" s="115"/>
      <c r="BC207" s="115"/>
      <c r="BD207" s="115"/>
      <c r="BE207" s="115"/>
      <c r="BF207" s="115"/>
      <c r="BG207" s="115"/>
      <c r="BH207" s="115"/>
      <c r="BI207" s="115"/>
      <c r="BJ207" s="115"/>
      <c r="BK207" s="115"/>
      <c r="BL207" s="115"/>
      <c r="BM207" s="115"/>
      <c r="BN207" s="115"/>
      <c r="BO207" s="115"/>
      <c r="BP207" s="115"/>
      <c r="BQ207" s="115"/>
      <c r="BR207" s="115"/>
      <c r="BS207" s="115"/>
      <c r="BT207" s="115"/>
      <c r="BU207" s="115"/>
      <c r="BV207" s="115"/>
      <c r="BW207" s="115"/>
      <c r="BX207" s="115"/>
      <c r="BY207" s="115"/>
      <c r="BZ207" s="115"/>
      <c r="CA207" s="115"/>
      <c r="CB207" s="115"/>
      <c r="CC207" s="115"/>
      <c r="CD207" s="115"/>
      <c r="CE207" s="115"/>
      <c r="CF207" s="115"/>
      <c r="CG207" s="115"/>
      <c r="CH207" s="115"/>
      <c r="CI207" s="115"/>
    </row>
    <row r="208" spans="1:87" ht="16.5">
      <c r="A208" s="115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  <c r="AA208" s="115"/>
      <c r="AB208" s="115"/>
      <c r="AC208" s="115"/>
      <c r="AD208" s="115"/>
      <c r="AE208" s="115"/>
      <c r="AF208" s="115"/>
      <c r="AG208" s="115"/>
      <c r="AH208" s="115"/>
      <c r="AI208" s="115"/>
      <c r="AJ208" s="115"/>
      <c r="AK208" s="115"/>
      <c r="AL208" s="115"/>
      <c r="AM208" s="115"/>
      <c r="AN208" s="115"/>
      <c r="AO208" s="115"/>
      <c r="AP208" s="115"/>
      <c r="AQ208" s="115"/>
      <c r="AR208" s="115"/>
      <c r="AS208" s="115"/>
      <c r="AT208" s="115"/>
      <c r="AU208" s="115"/>
      <c r="AV208" s="115"/>
      <c r="AW208" s="115"/>
      <c r="AX208" s="115"/>
      <c r="AY208" s="115"/>
      <c r="AZ208" s="115"/>
      <c r="BA208" s="115"/>
      <c r="BB208" s="115"/>
      <c r="BC208" s="115"/>
      <c r="BD208" s="115"/>
      <c r="BE208" s="115"/>
      <c r="BF208" s="115"/>
      <c r="BG208" s="115"/>
      <c r="BH208" s="115"/>
      <c r="BI208" s="115"/>
      <c r="BJ208" s="115"/>
      <c r="BK208" s="115"/>
      <c r="BL208" s="115"/>
      <c r="BM208" s="115"/>
      <c r="BN208" s="115"/>
      <c r="BO208" s="115"/>
      <c r="BP208" s="115"/>
      <c r="BQ208" s="115"/>
      <c r="BR208" s="115"/>
      <c r="BS208" s="115"/>
      <c r="BT208" s="115"/>
      <c r="BU208" s="115"/>
      <c r="BV208" s="115"/>
      <c r="BW208" s="115"/>
      <c r="BX208" s="115"/>
      <c r="BY208" s="115"/>
      <c r="BZ208" s="115"/>
      <c r="CA208" s="115"/>
      <c r="CB208" s="115"/>
      <c r="CC208" s="115"/>
      <c r="CD208" s="115"/>
      <c r="CE208" s="115"/>
      <c r="CF208" s="115"/>
      <c r="CG208" s="115"/>
      <c r="CH208" s="115"/>
      <c r="CI208" s="115"/>
    </row>
    <row r="209" spans="1:87" ht="16.5">
      <c r="A209" s="115"/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  <c r="AA209" s="115"/>
      <c r="AB209" s="115"/>
      <c r="AC209" s="115"/>
      <c r="AD209" s="115"/>
      <c r="AE209" s="115"/>
      <c r="AF209" s="115"/>
      <c r="AG209" s="115"/>
      <c r="AH209" s="115"/>
      <c r="AI209" s="115"/>
      <c r="AJ209" s="115"/>
      <c r="AK209" s="115"/>
      <c r="AL209" s="115"/>
      <c r="AM209" s="115"/>
      <c r="AN209" s="115"/>
      <c r="AO209" s="115"/>
      <c r="AP209" s="115"/>
      <c r="AQ209" s="115"/>
      <c r="AR209" s="115"/>
      <c r="AS209" s="115"/>
      <c r="AT209" s="115"/>
      <c r="AU209" s="115"/>
      <c r="AV209" s="115"/>
      <c r="AW209" s="115"/>
      <c r="AX209" s="115"/>
      <c r="AY209" s="115"/>
      <c r="AZ209" s="115"/>
      <c r="BA209" s="115"/>
      <c r="BB209" s="115"/>
      <c r="BC209" s="115"/>
      <c r="BD209" s="115"/>
      <c r="BE209" s="115"/>
      <c r="BF209" s="115"/>
      <c r="BG209" s="115"/>
      <c r="BH209" s="115"/>
      <c r="BI209" s="115"/>
      <c r="BJ209" s="115"/>
      <c r="BK209" s="115"/>
      <c r="BL209" s="115"/>
      <c r="BM209" s="115"/>
      <c r="BN209" s="115"/>
      <c r="BO209" s="115"/>
      <c r="BP209" s="115"/>
      <c r="BQ209" s="115"/>
      <c r="BR209" s="115"/>
      <c r="BS209" s="115"/>
      <c r="BT209" s="115"/>
      <c r="BU209" s="115"/>
      <c r="BV209" s="115"/>
      <c r="BW209" s="115"/>
      <c r="BX209" s="115"/>
      <c r="BY209" s="115"/>
      <c r="BZ209" s="115"/>
      <c r="CA209" s="115"/>
      <c r="CB209" s="115"/>
      <c r="CC209" s="115"/>
      <c r="CD209" s="115"/>
      <c r="CE209" s="115"/>
      <c r="CF209" s="115"/>
      <c r="CG209" s="115"/>
      <c r="CH209" s="115"/>
      <c r="CI209" s="115"/>
    </row>
    <row r="210" spans="1:87" ht="16.5">
      <c r="A210" s="115"/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  <c r="AA210" s="115"/>
      <c r="AB210" s="115"/>
      <c r="AC210" s="115"/>
      <c r="AD210" s="115"/>
      <c r="AE210" s="115"/>
      <c r="AF210" s="115"/>
      <c r="AG210" s="115"/>
      <c r="AH210" s="115"/>
      <c r="AI210" s="115"/>
      <c r="AJ210" s="115"/>
      <c r="AK210" s="115"/>
      <c r="AL210" s="115"/>
      <c r="AM210" s="115"/>
      <c r="AN210" s="115"/>
      <c r="AO210" s="115"/>
      <c r="AP210" s="115"/>
      <c r="AQ210" s="115"/>
      <c r="AR210" s="115"/>
      <c r="AS210" s="115"/>
      <c r="AT210" s="115"/>
      <c r="AU210" s="115"/>
      <c r="AV210" s="115"/>
      <c r="AW210" s="115"/>
      <c r="AX210" s="115"/>
      <c r="AY210" s="115"/>
      <c r="AZ210" s="115"/>
      <c r="BA210" s="115"/>
      <c r="BB210" s="115"/>
      <c r="BC210" s="115"/>
      <c r="BD210" s="115"/>
      <c r="BE210" s="115"/>
      <c r="BF210" s="115"/>
      <c r="BG210" s="115"/>
      <c r="BH210" s="115"/>
      <c r="BI210" s="115"/>
      <c r="BJ210" s="115"/>
      <c r="BK210" s="115"/>
      <c r="BL210" s="115"/>
      <c r="BM210" s="115"/>
      <c r="BN210" s="115"/>
      <c r="BO210" s="115"/>
      <c r="BP210" s="115"/>
      <c r="BQ210" s="115"/>
      <c r="BR210" s="115"/>
      <c r="BS210" s="115"/>
      <c r="BT210" s="115"/>
      <c r="BU210" s="115"/>
      <c r="BV210" s="115"/>
      <c r="BW210" s="115"/>
      <c r="BX210" s="115"/>
      <c r="BY210" s="115"/>
      <c r="BZ210" s="115"/>
      <c r="CA210" s="115"/>
      <c r="CB210" s="115"/>
      <c r="CC210" s="115"/>
      <c r="CD210" s="115"/>
      <c r="CE210" s="115"/>
      <c r="CF210" s="115"/>
      <c r="CG210" s="115"/>
      <c r="CH210" s="115"/>
      <c r="CI210" s="115"/>
    </row>
    <row r="211" spans="1:87" ht="16.5">
      <c r="A211" s="115"/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  <c r="AA211" s="115"/>
      <c r="AB211" s="115"/>
      <c r="AC211" s="115"/>
      <c r="AD211" s="115"/>
      <c r="AE211" s="115"/>
      <c r="AF211" s="115"/>
      <c r="AG211" s="115"/>
      <c r="AH211" s="115"/>
      <c r="AI211" s="115"/>
      <c r="AJ211" s="115"/>
      <c r="AK211" s="115"/>
      <c r="AL211" s="115"/>
      <c r="AM211" s="115"/>
      <c r="AN211" s="115"/>
      <c r="AO211" s="115"/>
      <c r="AP211" s="115"/>
      <c r="AQ211" s="115"/>
      <c r="AR211" s="115"/>
      <c r="AS211" s="115"/>
      <c r="AT211" s="115"/>
      <c r="AU211" s="115"/>
      <c r="AV211" s="115"/>
      <c r="AW211" s="115"/>
      <c r="AX211" s="115"/>
      <c r="AY211" s="115"/>
      <c r="AZ211" s="115"/>
      <c r="BA211" s="115"/>
      <c r="BB211" s="115"/>
      <c r="BC211" s="115"/>
      <c r="BD211" s="115"/>
      <c r="BE211" s="115"/>
      <c r="BF211" s="115"/>
      <c r="BG211" s="115"/>
      <c r="BH211" s="115"/>
      <c r="BI211" s="115"/>
      <c r="BJ211" s="115"/>
      <c r="BK211" s="115"/>
      <c r="BL211" s="115"/>
      <c r="BM211" s="115"/>
      <c r="BN211" s="115"/>
      <c r="BO211" s="115"/>
      <c r="BP211" s="115"/>
      <c r="BQ211" s="115"/>
      <c r="BR211" s="115"/>
      <c r="BS211" s="115"/>
      <c r="BT211" s="115"/>
      <c r="BU211" s="115"/>
      <c r="BV211" s="115"/>
      <c r="BW211" s="115"/>
      <c r="BX211" s="115"/>
      <c r="BY211" s="115"/>
      <c r="BZ211" s="115"/>
      <c r="CA211" s="115"/>
      <c r="CB211" s="115"/>
      <c r="CC211" s="115"/>
      <c r="CD211" s="115"/>
      <c r="CE211" s="115"/>
      <c r="CF211" s="115"/>
      <c r="CG211" s="115"/>
      <c r="CH211" s="115"/>
      <c r="CI211" s="115"/>
    </row>
    <row r="212" spans="1:87" ht="16.5">
      <c r="A212" s="115"/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  <c r="AA212" s="115"/>
      <c r="AB212" s="115"/>
      <c r="AC212" s="115"/>
      <c r="AD212" s="115"/>
      <c r="AE212" s="115"/>
      <c r="AF212" s="115"/>
      <c r="AG212" s="115"/>
      <c r="AH212" s="115"/>
      <c r="AI212" s="115"/>
      <c r="AJ212" s="115"/>
      <c r="AK212" s="115"/>
      <c r="AL212" s="115"/>
      <c r="AM212" s="115"/>
      <c r="AN212" s="115"/>
      <c r="AO212" s="115"/>
      <c r="AP212" s="115"/>
      <c r="AQ212" s="115"/>
      <c r="AR212" s="115"/>
      <c r="AS212" s="115"/>
      <c r="AT212" s="115"/>
      <c r="AU212" s="115"/>
      <c r="AV212" s="115"/>
      <c r="AW212" s="115"/>
      <c r="AX212" s="115"/>
      <c r="AY212" s="115"/>
      <c r="AZ212" s="115"/>
      <c r="BA212" s="115"/>
      <c r="BB212" s="115"/>
      <c r="BC212" s="115"/>
      <c r="BD212" s="115"/>
      <c r="BE212" s="115"/>
      <c r="BF212" s="115"/>
      <c r="BG212" s="115"/>
      <c r="BH212" s="115"/>
      <c r="BI212" s="115"/>
      <c r="BJ212" s="115"/>
      <c r="BK212" s="115"/>
      <c r="BL212" s="115"/>
      <c r="BM212" s="115"/>
      <c r="BN212" s="115"/>
      <c r="BO212" s="115"/>
      <c r="BP212" s="115"/>
      <c r="BQ212" s="115"/>
      <c r="BR212" s="115"/>
      <c r="BS212" s="115"/>
      <c r="BT212" s="115"/>
      <c r="BU212" s="115"/>
      <c r="BV212" s="115"/>
      <c r="BW212" s="115"/>
      <c r="BX212" s="115"/>
      <c r="BY212" s="115"/>
      <c r="BZ212" s="115"/>
      <c r="CA212" s="115"/>
      <c r="CB212" s="115"/>
      <c r="CC212" s="115"/>
      <c r="CD212" s="115"/>
      <c r="CE212" s="115"/>
      <c r="CF212" s="115"/>
      <c r="CG212" s="115"/>
      <c r="CH212" s="115"/>
      <c r="CI212" s="115"/>
    </row>
    <row r="213" spans="1:87" ht="16.5">
      <c r="A213" s="115"/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  <c r="AA213" s="115"/>
      <c r="AB213" s="115"/>
      <c r="AC213" s="115"/>
      <c r="AD213" s="115"/>
      <c r="AE213" s="115"/>
      <c r="AF213" s="115"/>
      <c r="AG213" s="115"/>
      <c r="AH213" s="115"/>
      <c r="AI213" s="115"/>
      <c r="AJ213" s="115"/>
      <c r="AK213" s="115"/>
      <c r="AL213" s="115"/>
      <c r="AM213" s="115"/>
      <c r="AN213" s="115"/>
      <c r="AO213" s="115"/>
      <c r="AP213" s="115"/>
      <c r="AQ213" s="115"/>
      <c r="AR213" s="115"/>
      <c r="AS213" s="115"/>
      <c r="AT213" s="115"/>
      <c r="AU213" s="115"/>
      <c r="AV213" s="115"/>
      <c r="AW213" s="115"/>
      <c r="AX213" s="115"/>
      <c r="AY213" s="115"/>
      <c r="AZ213" s="115"/>
      <c r="BA213" s="115"/>
      <c r="BB213" s="115"/>
      <c r="BC213" s="115"/>
      <c r="BD213" s="115"/>
      <c r="BE213" s="115"/>
      <c r="BF213" s="115"/>
      <c r="BG213" s="115"/>
      <c r="BH213" s="115"/>
      <c r="BI213" s="115"/>
      <c r="BJ213" s="115"/>
      <c r="BK213" s="115"/>
      <c r="BL213" s="115"/>
      <c r="BM213" s="115"/>
      <c r="BN213" s="115"/>
      <c r="BO213" s="115"/>
      <c r="BP213" s="115"/>
      <c r="BQ213" s="115"/>
      <c r="BR213" s="115"/>
      <c r="BS213" s="115"/>
      <c r="BT213" s="115"/>
      <c r="BU213" s="115"/>
      <c r="BV213" s="115"/>
      <c r="BW213" s="115"/>
      <c r="BX213" s="115"/>
      <c r="BY213" s="115"/>
      <c r="BZ213" s="115"/>
      <c r="CA213" s="115"/>
      <c r="CB213" s="115"/>
      <c r="CC213" s="115"/>
      <c r="CD213" s="115"/>
      <c r="CE213" s="115"/>
      <c r="CF213" s="115"/>
      <c r="CG213" s="115"/>
      <c r="CH213" s="115"/>
      <c r="CI213" s="115"/>
    </row>
    <row r="214" spans="1:87" ht="16.5">
      <c r="A214" s="115"/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  <c r="AA214" s="115"/>
      <c r="AB214" s="115"/>
      <c r="AC214" s="115"/>
      <c r="AD214" s="115"/>
      <c r="AE214" s="115"/>
      <c r="AF214" s="115"/>
      <c r="AG214" s="115"/>
      <c r="AH214" s="115"/>
      <c r="AI214" s="115"/>
      <c r="AJ214" s="115"/>
      <c r="AK214" s="115"/>
      <c r="AL214" s="115"/>
      <c r="AM214" s="115"/>
      <c r="AN214" s="115"/>
      <c r="AO214" s="115"/>
      <c r="AP214" s="115"/>
      <c r="AQ214" s="115"/>
      <c r="AR214" s="115"/>
      <c r="AS214" s="115"/>
      <c r="AT214" s="115"/>
      <c r="AU214" s="115"/>
      <c r="AV214" s="115"/>
      <c r="AW214" s="115"/>
      <c r="AX214" s="115"/>
      <c r="AY214" s="115"/>
      <c r="AZ214" s="115"/>
      <c r="BA214" s="115"/>
      <c r="BB214" s="115"/>
      <c r="BC214" s="115"/>
      <c r="BD214" s="115"/>
      <c r="BE214" s="115"/>
      <c r="BF214" s="115"/>
      <c r="BG214" s="115"/>
      <c r="BH214" s="115"/>
      <c r="BI214" s="115"/>
      <c r="BJ214" s="115"/>
      <c r="BK214" s="115"/>
      <c r="BL214" s="115"/>
      <c r="BM214" s="115"/>
      <c r="BN214" s="115"/>
      <c r="BO214" s="115"/>
      <c r="BP214" s="115"/>
      <c r="BQ214" s="115"/>
      <c r="BR214" s="115"/>
      <c r="BS214" s="115"/>
      <c r="BT214" s="115"/>
      <c r="BU214" s="115"/>
      <c r="BV214" s="115"/>
      <c r="BW214" s="115"/>
      <c r="BX214" s="115"/>
      <c r="BY214" s="115"/>
      <c r="BZ214" s="115"/>
      <c r="CA214" s="115"/>
      <c r="CB214" s="115"/>
      <c r="CC214" s="115"/>
      <c r="CD214" s="115"/>
      <c r="CE214" s="115"/>
      <c r="CF214" s="115"/>
      <c r="CG214" s="115"/>
      <c r="CH214" s="115"/>
      <c r="CI214" s="115"/>
    </row>
    <row r="215" spans="1:87" ht="16.5">
      <c r="A215" s="115"/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  <c r="AA215" s="115"/>
      <c r="AB215" s="115"/>
      <c r="AC215" s="115"/>
      <c r="AD215" s="115"/>
      <c r="AE215" s="115"/>
      <c r="AF215" s="115"/>
      <c r="AG215" s="115"/>
      <c r="AH215" s="115"/>
      <c r="AI215" s="115"/>
      <c r="AJ215" s="115"/>
      <c r="AK215" s="115"/>
      <c r="AL215" s="115"/>
      <c r="AM215" s="115"/>
      <c r="AN215" s="115"/>
      <c r="AO215" s="115"/>
      <c r="AP215" s="115"/>
      <c r="AQ215" s="115"/>
      <c r="AR215" s="115"/>
      <c r="AS215" s="115"/>
      <c r="AT215" s="115"/>
      <c r="AU215" s="115"/>
      <c r="AV215" s="115"/>
      <c r="AW215" s="115"/>
      <c r="AX215" s="115"/>
      <c r="AY215" s="115"/>
      <c r="AZ215" s="115"/>
      <c r="BA215" s="115"/>
      <c r="BB215" s="115"/>
      <c r="BC215" s="115"/>
      <c r="BD215" s="115"/>
      <c r="BE215" s="115"/>
      <c r="BF215" s="115"/>
      <c r="BG215" s="115"/>
      <c r="BH215" s="115"/>
      <c r="BI215" s="115"/>
      <c r="BJ215" s="115"/>
      <c r="BK215" s="115"/>
      <c r="BL215" s="115"/>
      <c r="BM215" s="115"/>
      <c r="BN215" s="115"/>
      <c r="BO215" s="115"/>
      <c r="BP215" s="115"/>
      <c r="BQ215" s="115"/>
      <c r="BR215" s="115"/>
      <c r="BS215" s="115"/>
      <c r="BT215" s="115"/>
      <c r="BU215" s="115"/>
      <c r="BV215" s="115"/>
      <c r="BW215" s="115"/>
      <c r="BX215" s="115"/>
      <c r="BY215" s="115"/>
      <c r="BZ215" s="115"/>
      <c r="CA215" s="115"/>
      <c r="CB215" s="115"/>
      <c r="CC215" s="115"/>
      <c r="CD215" s="115"/>
      <c r="CE215" s="115"/>
      <c r="CF215" s="115"/>
      <c r="CG215" s="115"/>
      <c r="CH215" s="115"/>
      <c r="CI215" s="115"/>
    </row>
    <row r="216" spans="1:87" ht="16.5">
      <c r="A216" s="115"/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  <c r="AA216" s="115"/>
      <c r="AB216" s="115"/>
      <c r="AC216" s="115"/>
      <c r="AD216" s="115"/>
      <c r="AE216" s="115"/>
      <c r="AF216" s="115"/>
      <c r="AG216" s="115"/>
      <c r="AH216" s="115"/>
      <c r="AI216" s="115"/>
      <c r="AJ216" s="115"/>
      <c r="AK216" s="115"/>
      <c r="AL216" s="115"/>
      <c r="AM216" s="115"/>
      <c r="AN216" s="115"/>
      <c r="AO216" s="115"/>
      <c r="AP216" s="115"/>
      <c r="AQ216" s="115"/>
      <c r="AR216" s="115"/>
      <c r="AS216" s="115"/>
      <c r="AT216" s="115"/>
      <c r="AU216" s="115"/>
      <c r="AV216" s="115"/>
      <c r="AW216" s="115"/>
      <c r="AX216" s="115"/>
      <c r="AY216" s="115"/>
      <c r="AZ216" s="115"/>
      <c r="BA216" s="115"/>
      <c r="BB216" s="115"/>
      <c r="BC216" s="115"/>
      <c r="BD216" s="115"/>
      <c r="BE216" s="115"/>
      <c r="BF216" s="115"/>
      <c r="BG216" s="115"/>
      <c r="BH216" s="115"/>
      <c r="BI216" s="115"/>
      <c r="BJ216" s="115"/>
      <c r="BK216" s="115"/>
      <c r="BL216" s="115"/>
      <c r="BM216" s="115"/>
      <c r="BN216" s="115"/>
      <c r="BO216" s="115"/>
      <c r="BP216" s="115"/>
      <c r="BQ216" s="115"/>
      <c r="BR216" s="115"/>
      <c r="BS216" s="115"/>
      <c r="BT216" s="115"/>
      <c r="BU216" s="115"/>
      <c r="BV216" s="115"/>
      <c r="BW216" s="115"/>
      <c r="BX216" s="115"/>
      <c r="BY216" s="115"/>
      <c r="BZ216" s="115"/>
      <c r="CA216" s="115"/>
      <c r="CB216" s="115"/>
      <c r="CC216" s="115"/>
      <c r="CD216" s="115"/>
      <c r="CE216" s="115"/>
      <c r="CF216" s="115"/>
      <c r="CG216" s="115"/>
      <c r="CH216" s="115"/>
      <c r="CI216" s="115"/>
    </row>
    <row r="217" spans="1:87" ht="16.5">
      <c r="A217" s="115"/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  <c r="AA217" s="115"/>
      <c r="AB217" s="115"/>
      <c r="AC217" s="115"/>
      <c r="AD217" s="115"/>
      <c r="AE217" s="115"/>
      <c r="AF217" s="115"/>
      <c r="AG217" s="115"/>
      <c r="AH217" s="115"/>
      <c r="AI217" s="115"/>
      <c r="AJ217" s="115"/>
      <c r="AK217" s="115"/>
      <c r="AL217" s="115"/>
      <c r="AM217" s="115"/>
      <c r="AN217" s="115"/>
      <c r="AO217" s="115"/>
      <c r="AP217" s="115"/>
      <c r="AQ217" s="115"/>
      <c r="AR217" s="115"/>
      <c r="AS217" s="115"/>
      <c r="AT217" s="115"/>
      <c r="AU217" s="115"/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  <c r="BH217" s="115"/>
      <c r="BI217" s="115"/>
      <c r="BJ217" s="115"/>
      <c r="BK217" s="115"/>
      <c r="BL217" s="115"/>
      <c r="BM217" s="115"/>
      <c r="BN217" s="115"/>
      <c r="BO217" s="115"/>
      <c r="BP217" s="115"/>
      <c r="BQ217" s="115"/>
      <c r="BR217" s="115"/>
      <c r="BS217" s="115"/>
      <c r="BT217" s="115"/>
      <c r="BU217" s="115"/>
      <c r="BV217" s="115"/>
      <c r="BW217" s="115"/>
      <c r="BX217" s="115"/>
      <c r="BY217" s="115"/>
      <c r="BZ217" s="115"/>
      <c r="CA217" s="115"/>
      <c r="CB217" s="115"/>
      <c r="CC217" s="115"/>
      <c r="CD217" s="115"/>
      <c r="CE217" s="115"/>
      <c r="CF217" s="115"/>
      <c r="CG217" s="115"/>
      <c r="CH217" s="115"/>
      <c r="CI217" s="115"/>
    </row>
    <row r="218" spans="1:87" ht="16.5">
      <c r="A218" s="115"/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  <c r="AA218" s="115"/>
      <c r="AB218" s="115"/>
      <c r="AC218" s="115"/>
      <c r="AD218" s="115"/>
      <c r="AE218" s="115"/>
      <c r="AF218" s="115"/>
      <c r="AG218" s="115"/>
      <c r="AH218" s="115"/>
      <c r="AI218" s="115"/>
      <c r="AJ218" s="115"/>
      <c r="AK218" s="115"/>
      <c r="AL218" s="115"/>
      <c r="AM218" s="115"/>
      <c r="AN218" s="115"/>
      <c r="AO218" s="115"/>
      <c r="AP218" s="115"/>
      <c r="AQ218" s="115"/>
      <c r="AR218" s="115"/>
      <c r="AS218" s="115"/>
      <c r="AT218" s="115"/>
      <c r="AU218" s="115"/>
      <c r="AV218" s="115"/>
      <c r="AW218" s="115"/>
      <c r="AX218" s="115"/>
      <c r="AY218" s="115"/>
      <c r="AZ218" s="115"/>
      <c r="BA218" s="115"/>
      <c r="BB218" s="115"/>
      <c r="BC218" s="115"/>
      <c r="BD218" s="115"/>
      <c r="BE218" s="115"/>
      <c r="BF218" s="115"/>
      <c r="BG218" s="115"/>
      <c r="BH218" s="115"/>
      <c r="BI218" s="115"/>
      <c r="BJ218" s="115"/>
      <c r="BK218" s="115"/>
      <c r="BL218" s="115"/>
      <c r="BM218" s="115"/>
      <c r="BN218" s="115"/>
      <c r="BO218" s="115"/>
      <c r="BP218" s="115"/>
      <c r="BQ218" s="115"/>
      <c r="BR218" s="115"/>
      <c r="BS218" s="115"/>
      <c r="BT218" s="115"/>
      <c r="BU218" s="115"/>
      <c r="BV218" s="115"/>
      <c r="BW218" s="115"/>
      <c r="BX218" s="115"/>
      <c r="BY218" s="115"/>
      <c r="BZ218" s="115"/>
      <c r="CA218" s="115"/>
      <c r="CB218" s="115"/>
      <c r="CC218" s="115"/>
      <c r="CD218" s="115"/>
      <c r="CE218" s="115"/>
      <c r="CF218" s="115"/>
      <c r="CG218" s="115"/>
      <c r="CH218" s="115"/>
      <c r="CI218" s="115"/>
    </row>
    <row r="219" spans="1:87" ht="16.5">
      <c r="A219" s="115"/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  <c r="AA219" s="115"/>
      <c r="AB219" s="115"/>
      <c r="AC219" s="115"/>
      <c r="AD219" s="115"/>
      <c r="AE219" s="115"/>
      <c r="AF219" s="115"/>
      <c r="AG219" s="115"/>
      <c r="AH219" s="115"/>
      <c r="AI219" s="115"/>
      <c r="AJ219" s="115"/>
      <c r="AK219" s="115"/>
      <c r="AL219" s="115"/>
      <c r="AM219" s="115"/>
      <c r="AN219" s="115"/>
      <c r="AO219" s="115"/>
      <c r="AP219" s="115"/>
      <c r="AQ219" s="115"/>
      <c r="AR219" s="115"/>
      <c r="AS219" s="115"/>
      <c r="AT219" s="115"/>
      <c r="AU219" s="115"/>
      <c r="AV219" s="115"/>
      <c r="AW219" s="115"/>
      <c r="AX219" s="115"/>
      <c r="AY219" s="115"/>
      <c r="AZ219" s="115"/>
      <c r="BA219" s="115"/>
      <c r="BB219" s="115"/>
      <c r="BC219" s="115"/>
      <c r="BD219" s="115"/>
      <c r="BE219" s="115"/>
      <c r="BF219" s="115"/>
      <c r="BG219" s="115"/>
      <c r="BH219" s="115"/>
      <c r="BI219" s="115"/>
      <c r="BJ219" s="115"/>
      <c r="BK219" s="115"/>
      <c r="BL219" s="115"/>
      <c r="BM219" s="115"/>
      <c r="BN219" s="115"/>
      <c r="BO219" s="115"/>
      <c r="BP219" s="115"/>
      <c r="BQ219" s="115"/>
      <c r="BR219" s="115"/>
      <c r="BS219" s="115"/>
      <c r="BT219" s="115"/>
      <c r="BU219" s="115"/>
      <c r="BV219" s="115"/>
      <c r="BW219" s="115"/>
      <c r="BX219" s="115"/>
      <c r="BY219" s="115"/>
      <c r="BZ219" s="115"/>
      <c r="CA219" s="115"/>
      <c r="CB219" s="115"/>
      <c r="CC219" s="115"/>
      <c r="CD219" s="115"/>
      <c r="CE219" s="115"/>
      <c r="CF219" s="115"/>
      <c r="CG219" s="115"/>
      <c r="CH219" s="115"/>
      <c r="CI219" s="115"/>
    </row>
    <row r="220" spans="1:87" ht="16.5">
      <c r="A220" s="115"/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  <c r="AA220" s="115"/>
      <c r="AB220" s="115"/>
      <c r="AC220" s="115"/>
      <c r="AD220" s="115"/>
      <c r="AE220" s="115"/>
      <c r="AF220" s="115"/>
      <c r="AG220" s="115"/>
      <c r="AH220" s="115"/>
      <c r="AI220" s="115"/>
      <c r="AJ220" s="115"/>
      <c r="AK220" s="115"/>
      <c r="AL220" s="115"/>
      <c r="AM220" s="115"/>
      <c r="AN220" s="115"/>
      <c r="AO220" s="115"/>
      <c r="AP220" s="115"/>
      <c r="AQ220" s="115"/>
      <c r="AR220" s="115"/>
      <c r="AS220" s="115"/>
      <c r="AT220" s="115"/>
      <c r="AU220" s="115"/>
      <c r="AV220" s="115"/>
      <c r="AW220" s="115"/>
      <c r="AX220" s="115"/>
      <c r="AY220" s="115"/>
      <c r="AZ220" s="115"/>
      <c r="BA220" s="115"/>
      <c r="BB220" s="115"/>
      <c r="BC220" s="115"/>
      <c r="BD220" s="115"/>
      <c r="BE220" s="115"/>
      <c r="BF220" s="115"/>
      <c r="BG220" s="115"/>
      <c r="BH220" s="115"/>
      <c r="BI220" s="115"/>
      <c r="BJ220" s="115"/>
      <c r="BK220" s="115"/>
      <c r="BL220" s="115"/>
      <c r="BM220" s="115"/>
      <c r="BN220" s="115"/>
      <c r="BO220" s="115"/>
      <c r="BP220" s="115"/>
      <c r="BQ220" s="115"/>
      <c r="BR220" s="115"/>
      <c r="BS220" s="115"/>
      <c r="BT220" s="115"/>
      <c r="BU220" s="115"/>
      <c r="BV220" s="115"/>
      <c r="BW220" s="115"/>
      <c r="BX220" s="115"/>
      <c r="BY220" s="115"/>
      <c r="BZ220" s="115"/>
      <c r="CA220" s="115"/>
      <c r="CB220" s="115"/>
      <c r="CC220" s="115"/>
      <c r="CD220" s="115"/>
      <c r="CE220" s="115"/>
      <c r="CF220" s="115"/>
      <c r="CG220" s="115"/>
      <c r="CH220" s="115"/>
      <c r="CI220" s="115"/>
    </row>
    <row r="221" spans="1:87" ht="16.5">
      <c r="A221" s="115"/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  <c r="AA221" s="115"/>
      <c r="AB221" s="115"/>
      <c r="AC221" s="115"/>
      <c r="AD221" s="115"/>
      <c r="AE221" s="115"/>
      <c r="AF221" s="115"/>
      <c r="AG221" s="115"/>
      <c r="AH221" s="115"/>
      <c r="AI221" s="115"/>
      <c r="AJ221" s="115"/>
      <c r="AK221" s="115"/>
      <c r="AL221" s="115"/>
      <c r="AM221" s="115"/>
      <c r="AN221" s="115"/>
      <c r="AO221" s="115"/>
      <c r="AP221" s="115"/>
      <c r="AQ221" s="115"/>
      <c r="AR221" s="115"/>
      <c r="AS221" s="115"/>
      <c r="AT221" s="115"/>
      <c r="AU221" s="115"/>
      <c r="AV221" s="115"/>
      <c r="AW221" s="115"/>
      <c r="AX221" s="115"/>
      <c r="AY221" s="115"/>
      <c r="AZ221" s="115"/>
      <c r="BA221" s="115"/>
      <c r="BB221" s="115"/>
      <c r="BC221" s="115"/>
      <c r="BD221" s="115"/>
      <c r="BE221" s="115"/>
      <c r="BF221" s="115"/>
      <c r="BG221" s="115"/>
      <c r="BH221" s="115"/>
      <c r="BI221" s="115"/>
      <c r="BJ221" s="115"/>
      <c r="BK221" s="115"/>
      <c r="BL221" s="115"/>
      <c r="BM221" s="115"/>
      <c r="BN221" s="115"/>
      <c r="BO221" s="115"/>
      <c r="BP221" s="115"/>
      <c r="BQ221" s="115"/>
      <c r="BR221" s="115"/>
      <c r="BS221" s="115"/>
      <c r="BT221" s="115"/>
      <c r="BU221" s="115"/>
      <c r="BV221" s="115"/>
      <c r="BW221" s="115"/>
      <c r="BX221" s="115"/>
      <c r="BY221" s="115"/>
      <c r="BZ221" s="115"/>
      <c r="CA221" s="115"/>
      <c r="CB221" s="115"/>
      <c r="CC221" s="115"/>
      <c r="CD221" s="115"/>
      <c r="CE221" s="115"/>
      <c r="CF221" s="115"/>
      <c r="CG221" s="115"/>
      <c r="CH221" s="115"/>
      <c r="CI221" s="115"/>
    </row>
    <row r="222" spans="1:87" ht="16.5">
      <c r="A222" s="115"/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  <c r="AA222" s="115"/>
      <c r="AB222" s="115"/>
      <c r="AC222" s="115"/>
      <c r="AD222" s="115"/>
      <c r="AE222" s="115"/>
      <c r="AF222" s="115"/>
      <c r="AG222" s="115"/>
      <c r="AH222" s="115"/>
      <c r="AI222" s="115"/>
      <c r="AJ222" s="115"/>
      <c r="AK222" s="115"/>
      <c r="AL222" s="115"/>
      <c r="AM222" s="115"/>
      <c r="AN222" s="115"/>
      <c r="AO222" s="115"/>
      <c r="AP222" s="115"/>
      <c r="AQ222" s="115"/>
      <c r="AR222" s="115"/>
      <c r="AS222" s="115"/>
      <c r="AT222" s="115"/>
      <c r="AU222" s="115"/>
      <c r="AV222" s="115"/>
      <c r="AW222" s="115"/>
      <c r="AX222" s="115"/>
      <c r="AY222" s="115"/>
      <c r="AZ222" s="115"/>
      <c r="BA222" s="115"/>
      <c r="BB222" s="115"/>
      <c r="BC222" s="115"/>
      <c r="BD222" s="115"/>
      <c r="BE222" s="115"/>
      <c r="BF222" s="115"/>
      <c r="BG222" s="115"/>
      <c r="BH222" s="115"/>
      <c r="BI222" s="115"/>
      <c r="BJ222" s="115"/>
      <c r="BK222" s="115"/>
      <c r="BL222" s="115"/>
      <c r="BM222" s="115"/>
      <c r="BN222" s="115"/>
      <c r="BO222" s="115"/>
      <c r="BP222" s="115"/>
      <c r="BQ222" s="115"/>
      <c r="BR222" s="115"/>
      <c r="BS222" s="115"/>
      <c r="BT222" s="115"/>
      <c r="BU222" s="115"/>
      <c r="BV222" s="115"/>
      <c r="BW222" s="115"/>
      <c r="BX222" s="115"/>
      <c r="BY222" s="115"/>
      <c r="BZ222" s="115"/>
      <c r="CA222" s="115"/>
      <c r="CB222" s="115"/>
      <c r="CC222" s="115"/>
      <c r="CD222" s="115"/>
      <c r="CE222" s="115"/>
      <c r="CF222" s="115"/>
      <c r="CG222" s="115"/>
      <c r="CH222" s="115"/>
      <c r="CI222" s="115"/>
    </row>
    <row r="223" spans="1:87" ht="16.5">
      <c r="A223" s="115"/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  <c r="AA223" s="115"/>
      <c r="AB223" s="115"/>
      <c r="AC223" s="115"/>
      <c r="AD223" s="115"/>
      <c r="AE223" s="115"/>
      <c r="AF223" s="115"/>
      <c r="AG223" s="115"/>
      <c r="AH223" s="115"/>
      <c r="AI223" s="115"/>
      <c r="AJ223" s="115"/>
      <c r="AK223" s="115"/>
      <c r="AL223" s="115"/>
      <c r="AM223" s="115"/>
      <c r="AN223" s="115"/>
      <c r="AO223" s="115"/>
      <c r="AP223" s="115"/>
      <c r="AQ223" s="115"/>
      <c r="AR223" s="115"/>
      <c r="AS223" s="115"/>
      <c r="AT223" s="115"/>
      <c r="AU223" s="115"/>
      <c r="AV223" s="115"/>
      <c r="AW223" s="115"/>
      <c r="AX223" s="115"/>
      <c r="AY223" s="115"/>
      <c r="AZ223" s="115"/>
      <c r="BA223" s="115"/>
      <c r="BB223" s="115"/>
      <c r="BC223" s="115"/>
      <c r="BD223" s="115"/>
      <c r="BE223" s="115"/>
      <c r="BF223" s="115"/>
      <c r="BG223" s="115"/>
      <c r="BH223" s="115"/>
      <c r="BI223" s="115"/>
      <c r="BJ223" s="115"/>
      <c r="BK223" s="115"/>
      <c r="BL223" s="115"/>
      <c r="BM223" s="115"/>
      <c r="BN223" s="115"/>
      <c r="BO223" s="115"/>
      <c r="BP223" s="115"/>
      <c r="BQ223" s="115"/>
      <c r="BR223" s="115"/>
      <c r="BS223" s="115"/>
      <c r="BT223" s="115"/>
      <c r="BU223" s="115"/>
      <c r="BV223" s="115"/>
      <c r="BW223" s="115"/>
      <c r="BX223" s="115"/>
      <c r="BY223" s="115"/>
      <c r="BZ223" s="115"/>
      <c r="CA223" s="115"/>
      <c r="CB223" s="115"/>
      <c r="CC223" s="115"/>
      <c r="CD223" s="115"/>
      <c r="CE223" s="115"/>
      <c r="CF223" s="115"/>
      <c r="CG223" s="115"/>
      <c r="CH223" s="115"/>
      <c r="CI223" s="115"/>
    </row>
    <row r="224" spans="1:87" ht="16.5">
      <c r="A224" s="115"/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  <c r="AA224" s="115"/>
      <c r="AB224" s="115"/>
      <c r="AC224" s="115"/>
      <c r="AD224" s="115"/>
      <c r="AE224" s="115"/>
      <c r="AF224" s="115"/>
      <c r="AG224" s="115"/>
      <c r="AH224" s="115"/>
      <c r="AI224" s="115"/>
      <c r="AJ224" s="115"/>
      <c r="AK224" s="115"/>
      <c r="AL224" s="115"/>
      <c r="AM224" s="115"/>
      <c r="AN224" s="115"/>
      <c r="AO224" s="115"/>
      <c r="AP224" s="115"/>
      <c r="AQ224" s="115"/>
      <c r="AR224" s="115"/>
      <c r="AS224" s="115"/>
      <c r="AT224" s="115"/>
      <c r="AU224" s="115"/>
      <c r="AV224" s="115"/>
      <c r="AW224" s="115"/>
      <c r="AX224" s="115"/>
      <c r="AY224" s="115"/>
      <c r="AZ224" s="115"/>
      <c r="BA224" s="115"/>
      <c r="BB224" s="115"/>
      <c r="BC224" s="115"/>
      <c r="BD224" s="115"/>
      <c r="BE224" s="115"/>
      <c r="BF224" s="115"/>
      <c r="BG224" s="115"/>
      <c r="BH224" s="115"/>
      <c r="BI224" s="115"/>
      <c r="BJ224" s="115"/>
      <c r="BK224" s="115"/>
      <c r="BL224" s="115"/>
      <c r="BM224" s="115"/>
      <c r="BN224" s="115"/>
      <c r="BO224" s="115"/>
      <c r="BP224" s="115"/>
      <c r="BQ224" s="115"/>
      <c r="BR224" s="115"/>
      <c r="BS224" s="115"/>
      <c r="BT224" s="115"/>
      <c r="BU224" s="115"/>
      <c r="BV224" s="115"/>
      <c r="BW224" s="115"/>
      <c r="BX224" s="115"/>
      <c r="BY224" s="115"/>
      <c r="BZ224" s="115"/>
      <c r="CA224" s="115"/>
      <c r="CB224" s="115"/>
      <c r="CC224" s="115"/>
      <c r="CD224" s="115"/>
      <c r="CE224" s="115"/>
      <c r="CF224" s="115"/>
      <c r="CG224" s="115"/>
      <c r="CH224" s="115"/>
      <c r="CI224" s="115"/>
    </row>
    <row r="225" spans="1:87" ht="16.5">
      <c r="A225" s="115"/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  <c r="AB225" s="115"/>
      <c r="AC225" s="115"/>
      <c r="AD225" s="115"/>
      <c r="AE225" s="115"/>
      <c r="AF225" s="115"/>
      <c r="AG225" s="115"/>
      <c r="AH225" s="115"/>
      <c r="AI225" s="115"/>
      <c r="AJ225" s="115"/>
      <c r="AK225" s="115"/>
      <c r="AL225" s="115"/>
      <c r="AM225" s="115"/>
      <c r="AN225" s="115"/>
      <c r="AO225" s="115"/>
      <c r="AP225" s="115"/>
      <c r="AQ225" s="115"/>
      <c r="AR225" s="115"/>
      <c r="AS225" s="115"/>
      <c r="AT225" s="115"/>
      <c r="AU225" s="115"/>
      <c r="AV225" s="115"/>
      <c r="AW225" s="115"/>
      <c r="AX225" s="115"/>
      <c r="AY225" s="115"/>
      <c r="AZ225" s="115"/>
      <c r="BA225" s="115"/>
      <c r="BB225" s="115"/>
      <c r="BC225" s="115"/>
      <c r="BD225" s="115"/>
      <c r="BE225" s="115"/>
      <c r="BF225" s="115"/>
      <c r="BG225" s="115"/>
      <c r="BH225" s="115"/>
      <c r="BI225" s="115"/>
      <c r="BJ225" s="115"/>
      <c r="BK225" s="115"/>
      <c r="BL225" s="115"/>
      <c r="BM225" s="115"/>
      <c r="BN225" s="115"/>
      <c r="BO225" s="115"/>
      <c r="BP225" s="115"/>
      <c r="BQ225" s="115"/>
      <c r="BR225" s="115"/>
      <c r="BS225" s="115"/>
      <c r="BT225" s="115"/>
      <c r="BU225" s="115"/>
      <c r="BV225" s="115"/>
      <c r="BW225" s="115"/>
      <c r="BX225" s="115"/>
      <c r="BY225" s="115"/>
      <c r="BZ225" s="115"/>
      <c r="CA225" s="115"/>
      <c r="CB225" s="115"/>
      <c r="CC225" s="115"/>
      <c r="CD225" s="115"/>
      <c r="CE225" s="115"/>
      <c r="CF225" s="115"/>
      <c r="CG225" s="115"/>
      <c r="CH225" s="115"/>
      <c r="CI225" s="115"/>
    </row>
    <row r="226" spans="1:87" ht="16.5">
      <c r="A226" s="115"/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  <c r="AA226" s="115"/>
      <c r="AB226" s="115"/>
      <c r="AC226" s="115"/>
      <c r="AD226" s="115"/>
      <c r="AE226" s="115"/>
      <c r="AF226" s="115"/>
      <c r="AG226" s="115"/>
      <c r="AH226" s="115"/>
      <c r="AI226" s="115"/>
      <c r="AJ226" s="115"/>
      <c r="AK226" s="115"/>
      <c r="AL226" s="115"/>
      <c r="AM226" s="115"/>
      <c r="AN226" s="115"/>
      <c r="AO226" s="115"/>
      <c r="AP226" s="115"/>
      <c r="AQ226" s="115"/>
      <c r="AR226" s="115"/>
      <c r="AS226" s="115"/>
      <c r="AT226" s="115"/>
      <c r="AU226" s="115"/>
      <c r="AV226" s="115"/>
      <c r="AW226" s="115"/>
      <c r="AX226" s="115"/>
      <c r="AY226" s="115"/>
      <c r="AZ226" s="115"/>
      <c r="BA226" s="115"/>
      <c r="BB226" s="115"/>
      <c r="BC226" s="115"/>
      <c r="BD226" s="115"/>
      <c r="BE226" s="115"/>
      <c r="BF226" s="115"/>
      <c r="BG226" s="115"/>
      <c r="BH226" s="115"/>
      <c r="BI226" s="115"/>
      <c r="BJ226" s="115"/>
      <c r="BK226" s="115"/>
      <c r="BL226" s="115"/>
      <c r="BM226" s="115"/>
      <c r="BN226" s="115"/>
      <c r="BO226" s="115"/>
      <c r="BP226" s="115"/>
      <c r="BQ226" s="115"/>
      <c r="BR226" s="115"/>
      <c r="BS226" s="115"/>
      <c r="BT226" s="115"/>
      <c r="BU226" s="115"/>
      <c r="BV226" s="115"/>
      <c r="BW226" s="115"/>
      <c r="BX226" s="115"/>
      <c r="BY226" s="115"/>
      <c r="BZ226" s="115"/>
      <c r="CA226" s="115"/>
      <c r="CB226" s="115"/>
      <c r="CC226" s="115"/>
      <c r="CD226" s="115"/>
      <c r="CE226" s="115"/>
      <c r="CF226" s="115"/>
      <c r="CG226" s="115"/>
      <c r="CH226" s="115"/>
      <c r="CI226" s="115"/>
    </row>
    <row r="227" spans="1:87" ht="16.5">
      <c r="A227" s="115"/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  <c r="AA227" s="115"/>
      <c r="AB227" s="115"/>
      <c r="AC227" s="115"/>
      <c r="AD227" s="115"/>
      <c r="AE227" s="115"/>
      <c r="AF227" s="115"/>
      <c r="AG227" s="115"/>
      <c r="AH227" s="115"/>
      <c r="AI227" s="115"/>
      <c r="AJ227" s="115"/>
      <c r="AK227" s="115"/>
      <c r="AL227" s="115"/>
      <c r="AM227" s="115"/>
      <c r="AN227" s="115"/>
      <c r="AO227" s="115"/>
      <c r="AP227" s="115"/>
      <c r="AQ227" s="115"/>
      <c r="AR227" s="115"/>
      <c r="AS227" s="115"/>
      <c r="AT227" s="115"/>
      <c r="AU227" s="115"/>
      <c r="AV227" s="115"/>
      <c r="AW227" s="115"/>
      <c r="AX227" s="115"/>
      <c r="AY227" s="115"/>
      <c r="AZ227" s="115"/>
      <c r="BA227" s="115"/>
      <c r="BB227" s="115"/>
      <c r="BC227" s="115"/>
      <c r="BD227" s="115"/>
      <c r="BE227" s="115"/>
      <c r="BF227" s="115"/>
      <c r="BG227" s="115"/>
      <c r="BH227" s="115"/>
      <c r="BI227" s="115"/>
      <c r="BJ227" s="115"/>
      <c r="BK227" s="115"/>
      <c r="BL227" s="115"/>
      <c r="BM227" s="115"/>
      <c r="BN227" s="115"/>
      <c r="BO227" s="115"/>
      <c r="BP227" s="115"/>
      <c r="BQ227" s="115"/>
      <c r="BR227" s="115"/>
      <c r="BS227" s="115"/>
      <c r="BT227" s="115"/>
      <c r="BU227" s="115"/>
      <c r="BV227" s="115"/>
      <c r="BW227" s="115"/>
      <c r="BX227" s="115"/>
      <c r="BY227" s="115"/>
      <c r="BZ227" s="115"/>
      <c r="CA227" s="115"/>
      <c r="CB227" s="115"/>
      <c r="CC227" s="115"/>
      <c r="CD227" s="115"/>
      <c r="CE227" s="115"/>
      <c r="CF227" s="115"/>
      <c r="CG227" s="115"/>
      <c r="CH227" s="115"/>
      <c r="CI227" s="115"/>
    </row>
    <row r="228" spans="1:87" ht="16.5">
      <c r="A228" s="115"/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  <c r="AA228" s="115"/>
      <c r="AB228" s="115"/>
      <c r="AC228" s="115"/>
      <c r="AD228" s="115"/>
      <c r="AE228" s="115"/>
      <c r="AF228" s="115"/>
      <c r="AG228" s="115"/>
      <c r="AH228" s="115"/>
      <c r="AI228" s="115"/>
      <c r="AJ228" s="115"/>
      <c r="AK228" s="115"/>
      <c r="AL228" s="115"/>
      <c r="AM228" s="115"/>
      <c r="AN228" s="115"/>
      <c r="AO228" s="115"/>
      <c r="AP228" s="115"/>
      <c r="AQ228" s="115"/>
      <c r="AR228" s="115"/>
      <c r="AS228" s="115"/>
      <c r="AT228" s="115"/>
      <c r="AU228" s="115"/>
      <c r="AV228" s="115"/>
      <c r="AW228" s="115"/>
      <c r="AX228" s="115"/>
      <c r="AY228" s="115"/>
      <c r="AZ228" s="115"/>
      <c r="BA228" s="115"/>
      <c r="BB228" s="115"/>
      <c r="BC228" s="115"/>
      <c r="BD228" s="115"/>
      <c r="BE228" s="115"/>
      <c r="BF228" s="115"/>
      <c r="BG228" s="115"/>
      <c r="BH228" s="115"/>
      <c r="BI228" s="115"/>
      <c r="BJ228" s="115"/>
      <c r="BK228" s="115"/>
      <c r="BL228" s="115"/>
      <c r="BM228" s="115"/>
      <c r="BN228" s="115"/>
      <c r="BO228" s="115"/>
      <c r="BP228" s="115"/>
      <c r="BQ228" s="115"/>
      <c r="BR228" s="115"/>
      <c r="BS228" s="115"/>
      <c r="BT228" s="115"/>
      <c r="BU228" s="115"/>
      <c r="BV228" s="115"/>
      <c r="BW228" s="115"/>
      <c r="BX228" s="115"/>
      <c r="BY228" s="115"/>
      <c r="BZ228" s="115"/>
      <c r="CA228" s="115"/>
      <c r="CB228" s="115"/>
      <c r="CC228" s="115"/>
      <c r="CD228" s="115"/>
      <c r="CE228" s="115"/>
      <c r="CF228" s="115"/>
      <c r="CG228" s="115"/>
      <c r="CH228" s="115"/>
      <c r="CI228" s="115"/>
    </row>
    <row r="229" spans="1:87" ht="16.5">
      <c r="A229" s="115"/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  <c r="AA229" s="115"/>
      <c r="AB229" s="115"/>
      <c r="AC229" s="115"/>
      <c r="AD229" s="115"/>
      <c r="AE229" s="115"/>
      <c r="AF229" s="115"/>
      <c r="AG229" s="115"/>
      <c r="AH229" s="115"/>
      <c r="AI229" s="115"/>
      <c r="AJ229" s="115"/>
      <c r="AK229" s="115"/>
      <c r="AL229" s="115"/>
      <c r="AM229" s="115"/>
      <c r="AN229" s="115"/>
      <c r="AO229" s="115"/>
      <c r="AP229" s="115"/>
      <c r="AQ229" s="115"/>
      <c r="AR229" s="115"/>
      <c r="AS229" s="115"/>
      <c r="AT229" s="115"/>
      <c r="AU229" s="115"/>
      <c r="AV229" s="115"/>
      <c r="AW229" s="115"/>
      <c r="AX229" s="115"/>
      <c r="AY229" s="115"/>
      <c r="AZ229" s="115"/>
      <c r="BA229" s="115"/>
      <c r="BB229" s="115"/>
      <c r="BC229" s="115"/>
      <c r="BD229" s="115"/>
      <c r="BE229" s="115"/>
      <c r="BF229" s="115"/>
      <c r="BG229" s="115"/>
      <c r="BH229" s="115"/>
      <c r="BI229" s="115"/>
      <c r="BJ229" s="115"/>
      <c r="BK229" s="115"/>
      <c r="BL229" s="115"/>
      <c r="BM229" s="115"/>
      <c r="BN229" s="115"/>
      <c r="BO229" s="115"/>
      <c r="BP229" s="115"/>
      <c r="BQ229" s="115"/>
      <c r="BR229" s="115"/>
      <c r="BS229" s="115"/>
      <c r="BT229" s="115"/>
      <c r="BU229" s="115"/>
      <c r="BV229" s="115"/>
      <c r="BW229" s="115"/>
      <c r="BX229" s="115"/>
      <c r="BY229" s="115"/>
      <c r="BZ229" s="115"/>
      <c r="CA229" s="115"/>
      <c r="CB229" s="115"/>
      <c r="CC229" s="115"/>
      <c r="CD229" s="115"/>
      <c r="CE229" s="115"/>
      <c r="CF229" s="115"/>
      <c r="CG229" s="115"/>
      <c r="CH229" s="115"/>
      <c r="CI229" s="115"/>
    </row>
    <row r="230" spans="1:87" ht="16.5">
      <c r="A230" s="115"/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  <c r="AA230" s="115"/>
      <c r="AB230" s="115"/>
      <c r="AC230" s="115"/>
      <c r="AD230" s="115"/>
      <c r="AE230" s="115"/>
      <c r="AF230" s="115"/>
      <c r="AG230" s="115"/>
      <c r="AH230" s="115"/>
      <c r="AI230" s="115"/>
      <c r="AJ230" s="115"/>
      <c r="AK230" s="115"/>
      <c r="AL230" s="115"/>
      <c r="AM230" s="115"/>
      <c r="AN230" s="115"/>
      <c r="AO230" s="115"/>
      <c r="AP230" s="115"/>
      <c r="AQ230" s="115"/>
      <c r="AR230" s="115"/>
      <c r="AS230" s="115"/>
      <c r="AT230" s="115"/>
      <c r="AU230" s="115"/>
      <c r="AV230" s="115"/>
      <c r="AW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  <c r="BH230" s="115"/>
      <c r="BI230" s="115"/>
      <c r="BJ230" s="115"/>
      <c r="BK230" s="115"/>
      <c r="BL230" s="115"/>
      <c r="BM230" s="115"/>
      <c r="BN230" s="115"/>
      <c r="BO230" s="115"/>
      <c r="BP230" s="115"/>
      <c r="BQ230" s="115"/>
      <c r="BR230" s="115"/>
      <c r="BS230" s="115"/>
      <c r="BT230" s="115"/>
      <c r="BU230" s="115"/>
      <c r="BV230" s="115"/>
      <c r="BW230" s="115"/>
      <c r="BX230" s="115"/>
      <c r="BY230" s="115"/>
      <c r="BZ230" s="115"/>
      <c r="CA230" s="115"/>
      <c r="CB230" s="115"/>
      <c r="CC230" s="115"/>
      <c r="CD230" s="115"/>
      <c r="CE230" s="115"/>
      <c r="CF230" s="115"/>
      <c r="CG230" s="115"/>
      <c r="CH230" s="115"/>
      <c r="CI230" s="115"/>
    </row>
    <row r="231" spans="1:87" ht="16.5">
      <c r="A231" s="115"/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  <c r="AB231" s="115"/>
      <c r="AC231" s="115"/>
      <c r="AD231" s="115"/>
      <c r="AE231" s="115"/>
      <c r="AF231" s="115"/>
      <c r="AG231" s="115"/>
      <c r="AH231" s="115"/>
      <c r="AI231" s="115"/>
      <c r="AJ231" s="115"/>
      <c r="AK231" s="115"/>
      <c r="AL231" s="115"/>
      <c r="AM231" s="115"/>
      <c r="AN231" s="115"/>
      <c r="AO231" s="115"/>
      <c r="AP231" s="115"/>
      <c r="AQ231" s="115"/>
      <c r="AR231" s="115"/>
      <c r="AS231" s="115"/>
      <c r="AT231" s="115"/>
      <c r="AU231" s="115"/>
      <c r="AV231" s="115"/>
      <c r="AW231" s="115"/>
      <c r="AX231" s="115"/>
      <c r="AY231" s="115"/>
      <c r="AZ231" s="115"/>
      <c r="BA231" s="115"/>
      <c r="BB231" s="115"/>
      <c r="BC231" s="115"/>
      <c r="BD231" s="115"/>
      <c r="BE231" s="115"/>
      <c r="BF231" s="115"/>
      <c r="BG231" s="115"/>
      <c r="BH231" s="115"/>
      <c r="BI231" s="115"/>
      <c r="BJ231" s="115"/>
      <c r="BK231" s="115"/>
      <c r="BL231" s="115"/>
      <c r="BM231" s="115"/>
      <c r="BN231" s="115"/>
      <c r="BO231" s="115"/>
      <c r="BP231" s="115"/>
      <c r="BQ231" s="115"/>
      <c r="BR231" s="115"/>
      <c r="BS231" s="115"/>
      <c r="BT231" s="115"/>
      <c r="BU231" s="115"/>
      <c r="BV231" s="115"/>
      <c r="BW231" s="115"/>
      <c r="BX231" s="115"/>
      <c r="BY231" s="115"/>
      <c r="BZ231" s="115"/>
      <c r="CA231" s="115"/>
      <c r="CB231" s="115"/>
      <c r="CC231" s="115"/>
      <c r="CD231" s="115"/>
      <c r="CE231" s="115"/>
      <c r="CF231" s="115"/>
      <c r="CG231" s="115"/>
      <c r="CH231" s="115"/>
      <c r="CI231" s="115"/>
    </row>
    <row r="232" spans="1:87" ht="16.5">
      <c r="A232" s="115"/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15"/>
      <c r="AB232" s="115"/>
      <c r="AC232" s="115"/>
      <c r="AD232" s="115"/>
      <c r="AE232" s="115"/>
      <c r="AF232" s="115"/>
      <c r="AG232" s="115"/>
      <c r="AH232" s="115"/>
      <c r="AI232" s="115"/>
      <c r="AJ232" s="115"/>
      <c r="AK232" s="115"/>
      <c r="AL232" s="115"/>
      <c r="AM232" s="115"/>
      <c r="AN232" s="115"/>
      <c r="AO232" s="115"/>
      <c r="AP232" s="115"/>
      <c r="AQ232" s="115"/>
      <c r="AR232" s="115"/>
      <c r="AS232" s="115"/>
      <c r="AT232" s="115"/>
      <c r="AU232" s="115"/>
      <c r="AV232" s="115"/>
      <c r="AW232" s="115"/>
      <c r="AX232" s="115"/>
      <c r="AY232" s="115"/>
      <c r="AZ232" s="115"/>
      <c r="BA232" s="115"/>
      <c r="BB232" s="115"/>
      <c r="BC232" s="115"/>
      <c r="BD232" s="115"/>
      <c r="BE232" s="115"/>
      <c r="BF232" s="115"/>
      <c r="BG232" s="115"/>
      <c r="BH232" s="115"/>
      <c r="BI232" s="115"/>
      <c r="BJ232" s="115"/>
      <c r="BK232" s="115"/>
      <c r="BL232" s="115"/>
      <c r="BM232" s="115"/>
      <c r="BN232" s="115"/>
      <c r="BO232" s="115"/>
      <c r="BP232" s="115"/>
      <c r="BQ232" s="115"/>
      <c r="BR232" s="115"/>
      <c r="BS232" s="115"/>
      <c r="BT232" s="115"/>
      <c r="BU232" s="115"/>
      <c r="BV232" s="115"/>
      <c r="BW232" s="115"/>
      <c r="BX232" s="115"/>
      <c r="BY232" s="115"/>
      <c r="BZ232" s="115"/>
      <c r="CA232" s="115"/>
      <c r="CB232" s="115"/>
      <c r="CC232" s="115"/>
      <c r="CD232" s="115"/>
      <c r="CE232" s="115"/>
      <c r="CF232" s="115"/>
      <c r="CG232" s="115"/>
      <c r="CH232" s="115"/>
      <c r="CI232" s="115"/>
    </row>
    <row r="233" spans="1:87" ht="16.5">
      <c r="A233" s="115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15"/>
      <c r="AB233" s="115"/>
      <c r="AC233" s="115"/>
      <c r="AD233" s="115"/>
      <c r="AE233" s="115"/>
      <c r="AF233" s="115"/>
      <c r="AG233" s="115"/>
      <c r="AH233" s="115"/>
      <c r="AI233" s="115"/>
      <c r="AJ233" s="115"/>
      <c r="AK233" s="115"/>
      <c r="AL233" s="115"/>
      <c r="AM233" s="115"/>
      <c r="AN233" s="115"/>
      <c r="AO233" s="115"/>
      <c r="AP233" s="115"/>
      <c r="AQ233" s="115"/>
      <c r="AR233" s="115"/>
      <c r="AS233" s="115"/>
      <c r="AT233" s="115"/>
      <c r="AU233" s="115"/>
      <c r="AV233" s="115"/>
      <c r="AW233" s="115"/>
      <c r="AX233" s="115"/>
      <c r="AY233" s="115"/>
      <c r="AZ233" s="115"/>
      <c r="BA233" s="115"/>
      <c r="BB233" s="115"/>
      <c r="BC233" s="115"/>
      <c r="BD233" s="115"/>
      <c r="BE233" s="115"/>
      <c r="BF233" s="115"/>
      <c r="BG233" s="115"/>
      <c r="BH233" s="115"/>
      <c r="BI233" s="115"/>
      <c r="BJ233" s="115"/>
      <c r="BK233" s="115"/>
      <c r="BL233" s="115"/>
      <c r="BM233" s="115"/>
      <c r="BN233" s="115"/>
      <c r="BO233" s="115"/>
      <c r="BP233" s="115"/>
      <c r="BQ233" s="115"/>
      <c r="BR233" s="115"/>
      <c r="BS233" s="115"/>
      <c r="BT233" s="115"/>
      <c r="BU233" s="115"/>
      <c r="BV233" s="115"/>
      <c r="BW233" s="115"/>
      <c r="BX233" s="115"/>
      <c r="BY233" s="115"/>
      <c r="BZ233" s="115"/>
      <c r="CA233" s="115"/>
      <c r="CB233" s="115"/>
      <c r="CC233" s="115"/>
      <c r="CD233" s="115"/>
      <c r="CE233" s="115"/>
      <c r="CF233" s="115"/>
      <c r="CG233" s="115"/>
      <c r="CH233" s="115"/>
      <c r="CI233" s="115"/>
    </row>
    <row r="234" spans="1:87" ht="16.5">
      <c r="A234" s="115"/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  <c r="AB234" s="115"/>
      <c r="AC234" s="115"/>
      <c r="AD234" s="115"/>
      <c r="AE234" s="115"/>
      <c r="AF234" s="115"/>
      <c r="AG234" s="115"/>
      <c r="AH234" s="115"/>
      <c r="AI234" s="115"/>
      <c r="AJ234" s="115"/>
      <c r="AK234" s="115"/>
      <c r="AL234" s="115"/>
      <c r="AM234" s="115"/>
      <c r="AN234" s="115"/>
      <c r="AO234" s="115"/>
      <c r="AP234" s="115"/>
      <c r="AQ234" s="115"/>
      <c r="AR234" s="115"/>
      <c r="AS234" s="115"/>
      <c r="AT234" s="115"/>
      <c r="AU234" s="115"/>
      <c r="AV234" s="115"/>
      <c r="AW234" s="115"/>
      <c r="AX234" s="115"/>
      <c r="AY234" s="115"/>
      <c r="AZ234" s="115"/>
      <c r="BA234" s="115"/>
      <c r="BB234" s="115"/>
      <c r="BC234" s="115"/>
      <c r="BD234" s="115"/>
      <c r="BE234" s="115"/>
      <c r="BF234" s="115"/>
      <c r="BG234" s="115"/>
      <c r="BH234" s="115"/>
      <c r="BI234" s="115"/>
      <c r="BJ234" s="115"/>
      <c r="BK234" s="115"/>
      <c r="BL234" s="115"/>
      <c r="BM234" s="115"/>
      <c r="BN234" s="115"/>
      <c r="BO234" s="115"/>
      <c r="BP234" s="115"/>
      <c r="BQ234" s="115"/>
      <c r="BR234" s="115"/>
      <c r="BS234" s="115"/>
      <c r="BT234" s="115"/>
      <c r="BU234" s="115"/>
      <c r="BV234" s="115"/>
      <c r="BW234" s="115"/>
      <c r="BX234" s="115"/>
      <c r="BY234" s="115"/>
      <c r="BZ234" s="115"/>
      <c r="CA234" s="115"/>
      <c r="CB234" s="115"/>
      <c r="CC234" s="115"/>
      <c r="CD234" s="115"/>
      <c r="CE234" s="115"/>
      <c r="CF234" s="115"/>
      <c r="CG234" s="115"/>
      <c r="CH234" s="115"/>
      <c r="CI234" s="115"/>
    </row>
    <row r="235" spans="1:87" ht="16.5">
      <c r="A235" s="115"/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  <c r="AB235" s="115"/>
      <c r="AC235" s="115"/>
      <c r="AD235" s="115"/>
      <c r="AE235" s="115"/>
      <c r="AF235" s="115"/>
      <c r="AG235" s="115"/>
      <c r="AH235" s="115"/>
      <c r="AI235" s="115"/>
      <c r="AJ235" s="115"/>
      <c r="AK235" s="115"/>
      <c r="AL235" s="115"/>
      <c r="AM235" s="115"/>
      <c r="AN235" s="115"/>
      <c r="AO235" s="115"/>
      <c r="AP235" s="115"/>
      <c r="AQ235" s="115"/>
      <c r="AR235" s="115"/>
      <c r="AS235" s="115"/>
      <c r="AT235" s="115"/>
      <c r="AU235" s="115"/>
      <c r="AV235" s="115"/>
      <c r="AW235" s="115"/>
      <c r="AX235" s="115"/>
      <c r="AY235" s="115"/>
      <c r="AZ235" s="115"/>
      <c r="BA235" s="115"/>
      <c r="BB235" s="115"/>
      <c r="BC235" s="115"/>
      <c r="BD235" s="115"/>
      <c r="BE235" s="115"/>
      <c r="BF235" s="115"/>
      <c r="BG235" s="115"/>
      <c r="BH235" s="115"/>
      <c r="BI235" s="115"/>
      <c r="BJ235" s="115"/>
      <c r="BK235" s="115"/>
      <c r="BL235" s="115"/>
      <c r="BM235" s="115"/>
      <c r="BN235" s="115"/>
      <c r="BO235" s="115"/>
      <c r="BP235" s="115"/>
      <c r="BQ235" s="115"/>
      <c r="BR235" s="115"/>
      <c r="BS235" s="115"/>
      <c r="BT235" s="115"/>
      <c r="BU235" s="115"/>
      <c r="BV235" s="115"/>
      <c r="BW235" s="115"/>
      <c r="BX235" s="115"/>
      <c r="BY235" s="115"/>
      <c r="BZ235" s="115"/>
      <c r="CA235" s="115"/>
      <c r="CB235" s="115"/>
      <c r="CC235" s="115"/>
      <c r="CD235" s="115"/>
      <c r="CE235" s="115"/>
      <c r="CF235" s="115"/>
      <c r="CG235" s="115"/>
      <c r="CH235" s="115"/>
      <c r="CI235" s="115"/>
    </row>
    <row r="236" spans="1:87" ht="16.5">
      <c r="A236" s="115"/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  <c r="AB236" s="115"/>
      <c r="AC236" s="115"/>
      <c r="AD236" s="115"/>
      <c r="AE236" s="115"/>
      <c r="AF236" s="115"/>
      <c r="AG236" s="115"/>
      <c r="AH236" s="115"/>
      <c r="AI236" s="115"/>
      <c r="AJ236" s="115"/>
      <c r="AK236" s="115"/>
      <c r="AL236" s="115"/>
      <c r="AM236" s="115"/>
      <c r="AN236" s="115"/>
      <c r="AO236" s="115"/>
      <c r="AP236" s="115"/>
      <c r="AQ236" s="115"/>
      <c r="AR236" s="115"/>
      <c r="AS236" s="115"/>
      <c r="AT236" s="115"/>
      <c r="AU236" s="115"/>
      <c r="AV236" s="115"/>
      <c r="AW236" s="115"/>
      <c r="AX236" s="115"/>
      <c r="AY236" s="115"/>
      <c r="AZ236" s="115"/>
      <c r="BA236" s="115"/>
      <c r="BB236" s="115"/>
      <c r="BC236" s="115"/>
      <c r="BD236" s="115"/>
      <c r="BE236" s="115"/>
      <c r="BF236" s="115"/>
      <c r="BG236" s="115"/>
      <c r="BH236" s="115"/>
      <c r="BI236" s="115"/>
      <c r="BJ236" s="115"/>
      <c r="BK236" s="115"/>
      <c r="BL236" s="115"/>
      <c r="BM236" s="115"/>
      <c r="BN236" s="115"/>
      <c r="BO236" s="115"/>
      <c r="BP236" s="115"/>
      <c r="BQ236" s="115"/>
      <c r="BR236" s="115"/>
      <c r="BS236" s="115"/>
      <c r="BT236" s="115"/>
      <c r="BU236" s="115"/>
      <c r="BV236" s="115"/>
      <c r="BW236" s="115"/>
      <c r="BX236" s="115"/>
      <c r="BY236" s="115"/>
      <c r="BZ236" s="115"/>
      <c r="CA236" s="115"/>
      <c r="CB236" s="115"/>
      <c r="CC236" s="115"/>
      <c r="CD236" s="115"/>
      <c r="CE236" s="115"/>
      <c r="CF236" s="115"/>
      <c r="CG236" s="115"/>
      <c r="CH236" s="115"/>
      <c r="CI236" s="115"/>
    </row>
    <row r="237" spans="1:87" ht="16.5">
      <c r="A237" s="115"/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  <c r="AB237" s="115"/>
      <c r="AC237" s="115"/>
      <c r="AD237" s="115"/>
      <c r="AE237" s="115"/>
      <c r="AF237" s="115"/>
      <c r="AG237" s="115"/>
      <c r="AH237" s="115"/>
      <c r="AI237" s="115"/>
      <c r="AJ237" s="115"/>
      <c r="AK237" s="115"/>
      <c r="AL237" s="115"/>
      <c r="AM237" s="115"/>
      <c r="AN237" s="115"/>
      <c r="AO237" s="115"/>
      <c r="AP237" s="115"/>
      <c r="AQ237" s="115"/>
      <c r="AR237" s="115"/>
      <c r="AS237" s="115"/>
      <c r="AT237" s="115"/>
      <c r="AU237" s="115"/>
      <c r="AV237" s="115"/>
      <c r="AW237" s="115"/>
      <c r="AX237" s="115"/>
      <c r="AY237" s="115"/>
      <c r="AZ237" s="115"/>
      <c r="BA237" s="115"/>
      <c r="BB237" s="115"/>
      <c r="BC237" s="115"/>
      <c r="BD237" s="115"/>
      <c r="BE237" s="115"/>
      <c r="BF237" s="115"/>
      <c r="BG237" s="115"/>
      <c r="BH237" s="115"/>
      <c r="BI237" s="115"/>
      <c r="BJ237" s="115"/>
      <c r="BK237" s="115"/>
      <c r="BL237" s="115"/>
      <c r="BM237" s="115"/>
      <c r="BN237" s="115"/>
      <c r="BO237" s="115"/>
      <c r="BP237" s="115"/>
      <c r="BQ237" s="115"/>
      <c r="BR237" s="115"/>
      <c r="BS237" s="115"/>
      <c r="BT237" s="115"/>
      <c r="BU237" s="115"/>
      <c r="BV237" s="115"/>
      <c r="BW237" s="115"/>
      <c r="BX237" s="115"/>
      <c r="BY237" s="115"/>
      <c r="BZ237" s="115"/>
      <c r="CA237" s="115"/>
      <c r="CB237" s="115"/>
      <c r="CC237" s="115"/>
      <c r="CD237" s="115"/>
      <c r="CE237" s="115"/>
      <c r="CF237" s="115"/>
      <c r="CG237" s="115"/>
      <c r="CH237" s="115"/>
      <c r="CI237" s="115"/>
    </row>
    <row r="238" spans="1:87" ht="16.5">
      <c r="A238" s="115"/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  <c r="AA238" s="115"/>
      <c r="AB238" s="115"/>
      <c r="AC238" s="115"/>
      <c r="AD238" s="115"/>
      <c r="AE238" s="115"/>
      <c r="AF238" s="115"/>
      <c r="AG238" s="115"/>
      <c r="AH238" s="115"/>
      <c r="AI238" s="115"/>
      <c r="AJ238" s="115"/>
      <c r="AK238" s="115"/>
      <c r="AL238" s="115"/>
      <c r="AM238" s="115"/>
      <c r="AN238" s="115"/>
      <c r="AO238" s="115"/>
      <c r="AP238" s="115"/>
      <c r="AQ238" s="115"/>
      <c r="AR238" s="115"/>
      <c r="AS238" s="115"/>
      <c r="AT238" s="115"/>
      <c r="AU238" s="115"/>
      <c r="AV238" s="115"/>
      <c r="AW238" s="115"/>
      <c r="AX238" s="115"/>
      <c r="AY238" s="115"/>
      <c r="AZ238" s="115"/>
      <c r="BA238" s="115"/>
      <c r="BB238" s="115"/>
      <c r="BC238" s="115"/>
      <c r="BD238" s="115"/>
      <c r="BE238" s="115"/>
      <c r="BF238" s="115"/>
      <c r="BG238" s="115"/>
      <c r="BH238" s="115"/>
      <c r="BI238" s="115"/>
      <c r="BJ238" s="115"/>
      <c r="BK238" s="115"/>
      <c r="BL238" s="115"/>
      <c r="BM238" s="115"/>
      <c r="BN238" s="115"/>
      <c r="BO238" s="115"/>
      <c r="BP238" s="115"/>
      <c r="BQ238" s="115"/>
      <c r="BR238" s="115"/>
      <c r="BS238" s="115"/>
      <c r="BT238" s="115"/>
      <c r="BU238" s="115"/>
      <c r="BV238" s="115"/>
      <c r="BW238" s="115"/>
      <c r="BX238" s="115"/>
      <c r="BY238" s="115"/>
      <c r="BZ238" s="115"/>
      <c r="CA238" s="115"/>
      <c r="CB238" s="115"/>
      <c r="CC238" s="115"/>
      <c r="CD238" s="115"/>
      <c r="CE238" s="115"/>
      <c r="CF238" s="115"/>
      <c r="CG238" s="115"/>
      <c r="CH238" s="115"/>
      <c r="CI238" s="115"/>
    </row>
    <row r="239" spans="1:87" ht="16.5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  <c r="AA239" s="115"/>
      <c r="AB239" s="115"/>
      <c r="AC239" s="115"/>
      <c r="AD239" s="115"/>
      <c r="AE239" s="115"/>
      <c r="AF239" s="115"/>
      <c r="AG239" s="115"/>
      <c r="AH239" s="115"/>
      <c r="AI239" s="115"/>
      <c r="AJ239" s="115"/>
      <c r="AK239" s="115"/>
      <c r="AL239" s="115"/>
      <c r="AM239" s="115"/>
      <c r="AN239" s="115"/>
      <c r="AO239" s="115"/>
      <c r="AP239" s="115"/>
      <c r="AQ239" s="115"/>
      <c r="AR239" s="115"/>
      <c r="AS239" s="115"/>
      <c r="AT239" s="115"/>
      <c r="AU239" s="115"/>
      <c r="AV239" s="115"/>
      <c r="AW239" s="115"/>
      <c r="AX239" s="115"/>
      <c r="AY239" s="115"/>
      <c r="AZ239" s="115"/>
      <c r="BA239" s="115"/>
      <c r="BB239" s="115"/>
      <c r="BC239" s="115"/>
      <c r="BD239" s="115"/>
      <c r="BE239" s="115"/>
      <c r="BF239" s="115"/>
      <c r="BG239" s="115"/>
      <c r="BH239" s="115"/>
      <c r="BI239" s="115"/>
      <c r="BJ239" s="115"/>
      <c r="BK239" s="115"/>
      <c r="BL239" s="115"/>
      <c r="BM239" s="115"/>
      <c r="BN239" s="115"/>
      <c r="BO239" s="115"/>
      <c r="BP239" s="115"/>
      <c r="BQ239" s="115"/>
      <c r="BR239" s="115"/>
      <c r="BS239" s="115"/>
      <c r="BT239" s="115"/>
      <c r="BU239" s="115"/>
      <c r="BV239" s="115"/>
      <c r="BW239" s="115"/>
      <c r="BX239" s="115"/>
      <c r="BY239" s="115"/>
      <c r="BZ239" s="115"/>
      <c r="CA239" s="115"/>
      <c r="CB239" s="115"/>
      <c r="CC239" s="115"/>
      <c r="CD239" s="115"/>
      <c r="CE239" s="115"/>
      <c r="CF239" s="115"/>
      <c r="CG239" s="115"/>
      <c r="CH239" s="115"/>
      <c r="CI239" s="115"/>
    </row>
    <row r="240" spans="1:87" ht="16.5">
      <c r="A240" s="115"/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  <c r="AA240" s="115"/>
      <c r="AB240" s="115"/>
      <c r="AC240" s="115"/>
      <c r="AD240" s="115"/>
      <c r="AE240" s="115"/>
      <c r="AF240" s="115"/>
      <c r="AG240" s="115"/>
      <c r="AH240" s="115"/>
      <c r="AI240" s="115"/>
      <c r="AJ240" s="115"/>
      <c r="AK240" s="115"/>
      <c r="AL240" s="115"/>
      <c r="AM240" s="115"/>
      <c r="AN240" s="115"/>
      <c r="AO240" s="115"/>
      <c r="AP240" s="115"/>
      <c r="AQ240" s="115"/>
      <c r="AR240" s="115"/>
      <c r="AS240" s="115"/>
      <c r="AT240" s="115"/>
      <c r="AU240" s="115"/>
      <c r="AV240" s="115"/>
      <c r="AW240" s="115"/>
      <c r="AX240" s="115"/>
      <c r="AY240" s="115"/>
      <c r="AZ240" s="115"/>
      <c r="BA240" s="115"/>
      <c r="BB240" s="115"/>
      <c r="BC240" s="115"/>
      <c r="BD240" s="115"/>
      <c r="BE240" s="115"/>
      <c r="BF240" s="115"/>
      <c r="BG240" s="115"/>
      <c r="BH240" s="115"/>
      <c r="BI240" s="115"/>
      <c r="BJ240" s="115"/>
      <c r="BK240" s="115"/>
      <c r="BL240" s="115"/>
      <c r="BM240" s="115"/>
      <c r="BN240" s="115"/>
      <c r="BO240" s="115"/>
      <c r="BP240" s="115"/>
      <c r="BQ240" s="115"/>
      <c r="BR240" s="115"/>
      <c r="BS240" s="115"/>
      <c r="BT240" s="115"/>
      <c r="BU240" s="115"/>
      <c r="BV240" s="115"/>
      <c r="BW240" s="115"/>
      <c r="BX240" s="115"/>
      <c r="BY240" s="115"/>
      <c r="BZ240" s="115"/>
      <c r="CA240" s="115"/>
      <c r="CB240" s="115"/>
      <c r="CC240" s="115"/>
      <c r="CD240" s="115"/>
      <c r="CE240" s="115"/>
      <c r="CF240" s="115"/>
      <c r="CG240" s="115"/>
      <c r="CH240" s="115"/>
      <c r="CI240" s="115"/>
    </row>
    <row r="241" spans="1:87" ht="16.5">
      <c r="A241" s="115"/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  <c r="AA241" s="115"/>
      <c r="AB241" s="115"/>
      <c r="AC241" s="115"/>
      <c r="AD241" s="115"/>
      <c r="AE241" s="115"/>
      <c r="AF241" s="115"/>
      <c r="AG241" s="115"/>
      <c r="AH241" s="115"/>
      <c r="AI241" s="115"/>
      <c r="AJ241" s="115"/>
      <c r="AK241" s="115"/>
      <c r="AL241" s="115"/>
      <c r="AM241" s="115"/>
      <c r="AN241" s="115"/>
      <c r="AO241" s="115"/>
      <c r="AP241" s="115"/>
      <c r="AQ241" s="115"/>
      <c r="AR241" s="115"/>
      <c r="AS241" s="115"/>
      <c r="AT241" s="115"/>
      <c r="AU241" s="115"/>
      <c r="AV241" s="115"/>
      <c r="AW241" s="115"/>
      <c r="AX241" s="115"/>
      <c r="AY241" s="115"/>
      <c r="AZ241" s="115"/>
      <c r="BA241" s="115"/>
      <c r="BB241" s="115"/>
      <c r="BC241" s="115"/>
      <c r="BD241" s="115"/>
      <c r="BE241" s="115"/>
      <c r="BF241" s="115"/>
      <c r="BG241" s="115"/>
      <c r="BH241" s="115"/>
      <c r="BI241" s="115"/>
      <c r="BJ241" s="115"/>
      <c r="BK241" s="115"/>
      <c r="BL241" s="115"/>
      <c r="BM241" s="115"/>
      <c r="BN241" s="115"/>
      <c r="BO241" s="115"/>
      <c r="BP241" s="115"/>
      <c r="BQ241" s="115"/>
      <c r="BR241" s="115"/>
      <c r="BS241" s="115"/>
      <c r="BT241" s="115"/>
      <c r="BU241" s="115"/>
      <c r="BV241" s="115"/>
      <c r="BW241" s="115"/>
      <c r="BX241" s="115"/>
      <c r="BY241" s="115"/>
      <c r="BZ241" s="115"/>
      <c r="CA241" s="115"/>
      <c r="CB241" s="115"/>
      <c r="CC241" s="115"/>
      <c r="CD241" s="115"/>
      <c r="CE241" s="115"/>
      <c r="CF241" s="115"/>
      <c r="CG241" s="115"/>
      <c r="CH241" s="115"/>
      <c r="CI241" s="115"/>
    </row>
    <row r="242" spans="1:87" ht="16.5">
      <c r="A242" s="115"/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  <c r="AA242" s="115"/>
      <c r="AB242" s="115"/>
      <c r="AC242" s="115"/>
      <c r="AD242" s="115"/>
      <c r="AE242" s="115"/>
      <c r="AF242" s="115"/>
      <c r="AG242" s="115"/>
      <c r="AH242" s="115"/>
      <c r="AI242" s="115"/>
      <c r="AJ242" s="115"/>
      <c r="AK242" s="115"/>
      <c r="AL242" s="115"/>
      <c r="AM242" s="115"/>
      <c r="AN242" s="115"/>
      <c r="AO242" s="115"/>
      <c r="AP242" s="115"/>
      <c r="AQ242" s="115"/>
      <c r="AR242" s="115"/>
      <c r="AS242" s="115"/>
      <c r="AT242" s="115"/>
      <c r="AU242" s="115"/>
      <c r="AV242" s="115"/>
      <c r="AW242" s="115"/>
      <c r="AX242" s="115"/>
      <c r="AY242" s="115"/>
      <c r="AZ242" s="115"/>
      <c r="BA242" s="115"/>
      <c r="BB242" s="115"/>
      <c r="BC242" s="115"/>
      <c r="BD242" s="115"/>
      <c r="BE242" s="115"/>
      <c r="BF242" s="115"/>
      <c r="BG242" s="115"/>
      <c r="BH242" s="115"/>
      <c r="BI242" s="115"/>
      <c r="BJ242" s="115"/>
      <c r="BK242" s="115"/>
      <c r="BL242" s="115"/>
      <c r="BM242" s="115"/>
      <c r="BN242" s="115"/>
      <c r="BO242" s="115"/>
      <c r="BP242" s="115"/>
      <c r="BQ242" s="115"/>
      <c r="BR242" s="115"/>
      <c r="BS242" s="115"/>
      <c r="BT242" s="115"/>
      <c r="BU242" s="115"/>
      <c r="BV242" s="115"/>
      <c r="BW242" s="115"/>
      <c r="BX242" s="115"/>
      <c r="BY242" s="115"/>
      <c r="BZ242" s="115"/>
      <c r="CA242" s="115"/>
      <c r="CB242" s="115"/>
      <c r="CC242" s="115"/>
      <c r="CD242" s="115"/>
      <c r="CE242" s="115"/>
      <c r="CF242" s="115"/>
      <c r="CG242" s="115"/>
      <c r="CH242" s="115"/>
      <c r="CI242" s="115"/>
    </row>
    <row r="243" spans="1:87" ht="16.5">
      <c r="A243" s="115"/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  <c r="AA243" s="115"/>
      <c r="AB243" s="115"/>
      <c r="AC243" s="115"/>
      <c r="AD243" s="115"/>
      <c r="AE243" s="115"/>
      <c r="AF243" s="115"/>
      <c r="AG243" s="115"/>
      <c r="AH243" s="115"/>
      <c r="AI243" s="115"/>
      <c r="AJ243" s="115"/>
      <c r="AK243" s="115"/>
      <c r="AL243" s="115"/>
      <c r="AM243" s="115"/>
      <c r="AN243" s="115"/>
      <c r="AO243" s="115"/>
      <c r="AP243" s="115"/>
      <c r="AQ243" s="115"/>
      <c r="AR243" s="115"/>
      <c r="AS243" s="115"/>
      <c r="AT243" s="115"/>
      <c r="AU243" s="115"/>
      <c r="AV243" s="115"/>
      <c r="AW243" s="115"/>
      <c r="AX243" s="115"/>
      <c r="AY243" s="115"/>
      <c r="AZ243" s="115"/>
      <c r="BA243" s="115"/>
      <c r="BB243" s="115"/>
      <c r="BC243" s="115"/>
      <c r="BD243" s="115"/>
      <c r="BE243" s="115"/>
      <c r="BF243" s="115"/>
      <c r="BG243" s="115"/>
      <c r="BH243" s="115"/>
      <c r="BI243" s="115"/>
      <c r="BJ243" s="115"/>
      <c r="BK243" s="115"/>
      <c r="BL243" s="115"/>
      <c r="BM243" s="115"/>
      <c r="BN243" s="115"/>
      <c r="BO243" s="115"/>
      <c r="BP243" s="115"/>
      <c r="BQ243" s="115"/>
      <c r="BR243" s="115"/>
      <c r="BS243" s="115"/>
      <c r="BT243" s="115"/>
      <c r="BU243" s="115"/>
      <c r="BV243" s="115"/>
      <c r="BW243" s="115"/>
      <c r="BX243" s="115"/>
      <c r="BY243" s="115"/>
      <c r="BZ243" s="115"/>
      <c r="CA243" s="115"/>
      <c r="CB243" s="115"/>
      <c r="CC243" s="115"/>
      <c r="CD243" s="115"/>
      <c r="CE243" s="115"/>
      <c r="CF243" s="115"/>
      <c r="CG243" s="115"/>
      <c r="CH243" s="115"/>
      <c r="CI243" s="115"/>
    </row>
    <row r="244" spans="1:87" ht="16.5">
      <c r="A244" s="115"/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  <c r="AA244" s="115"/>
      <c r="AB244" s="115"/>
      <c r="AC244" s="115"/>
      <c r="AD244" s="115"/>
      <c r="AE244" s="115"/>
      <c r="AF244" s="115"/>
      <c r="AG244" s="115"/>
      <c r="AH244" s="115"/>
      <c r="AI244" s="115"/>
      <c r="AJ244" s="115"/>
      <c r="AK244" s="115"/>
      <c r="AL244" s="115"/>
      <c r="AM244" s="115"/>
      <c r="AN244" s="115"/>
      <c r="AO244" s="115"/>
      <c r="AP244" s="115"/>
      <c r="AQ244" s="115"/>
      <c r="AR244" s="115"/>
      <c r="AS244" s="115"/>
      <c r="AT244" s="115"/>
      <c r="AU244" s="115"/>
      <c r="AV244" s="115"/>
      <c r="AW244" s="115"/>
      <c r="AX244" s="115"/>
      <c r="AY244" s="115"/>
      <c r="AZ244" s="115"/>
      <c r="BA244" s="115"/>
      <c r="BB244" s="115"/>
      <c r="BC244" s="115"/>
      <c r="BD244" s="115"/>
      <c r="BE244" s="115"/>
      <c r="BF244" s="115"/>
      <c r="BG244" s="115"/>
      <c r="BH244" s="115"/>
      <c r="BI244" s="115"/>
      <c r="BJ244" s="115"/>
      <c r="BK244" s="115"/>
      <c r="BL244" s="115"/>
      <c r="BM244" s="115"/>
      <c r="BN244" s="115"/>
      <c r="BO244" s="115"/>
      <c r="BP244" s="115"/>
      <c r="BQ244" s="115"/>
      <c r="BR244" s="115"/>
      <c r="BS244" s="115"/>
      <c r="BT244" s="115"/>
      <c r="BU244" s="115"/>
      <c r="BV244" s="115"/>
      <c r="BW244" s="115"/>
      <c r="BX244" s="115"/>
      <c r="BY244" s="115"/>
      <c r="BZ244" s="115"/>
      <c r="CA244" s="115"/>
      <c r="CB244" s="115"/>
      <c r="CC244" s="115"/>
      <c r="CD244" s="115"/>
      <c r="CE244" s="115"/>
      <c r="CF244" s="115"/>
      <c r="CG244" s="115"/>
      <c r="CH244" s="115"/>
      <c r="CI244" s="115"/>
    </row>
    <row r="245" spans="1:87" ht="16.5">
      <c r="A245" s="115"/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  <c r="AA245" s="115"/>
      <c r="AB245" s="115"/>
      <c r="AC245" s="115"/>
      <c r="AD245" s="115"/>
      <c r="AE245" s="115"/>
      <c r="AF245" s="115"/>
      <c r="AG245" s="115"/>
      <c r="AH245" s="115"/>
      <c r="AI245" s="115"/>
      <c r="AJ245" s="115"/>
      <c r="AK245" s="115"/>
      <c r="AL245" s="115"/>
      <c r="AM245" s="115"/>
      <c r="AN245" s="115"/>
      <c r="AO245" s="115"/>
      <c r="AP245" s="115"/>
      <c r="AQ245" s="115"/>
      <c r="AR245" s="115"/>
      <c r="AS245" s="115"/>
      <c r="AT245" s="115"/>
      <c r="AU245" s="115"/>
      <c r="AV245" s="115"/>
      <c r="AW245" s="115"/>
      <c r="AX245" s="115"/>
      <c r="AY245" s="115"/>
      <c r="AZ245" s="115"/>
      <c r="BA245" s="115"/>
      <c r="BB245" s="115"/>
      <c r="BC245" s="115"/>
      <c r="BD245" s="115"/>
      <c r="BE245" s="115"/>
      <c r="BF245" s="115"/>
      <c r="BG245" s="115"/>
      <c r="BH245" s="115"/>
      <c r="BI245" s="115"/>
      <c r="BJ245" s="115"/>
      <c r="BK245" s="115"/>
      <c r="BL245" s="115"/>
      <c r="BM245" s="115"/>
      <c r="BN245" s="115"/>
      <c r="BO245" s="115"/>
      <c r="BP245" s="115"/>
      <c r="BQ245" s="115"/>
      <c r="BR245" s="115"/>
      <c r="BS245" s="115"/>
      <c r="BT245" s="115"/>
      <c r="BU245" s="115"/>
      <c r="BV245" s="115"/>
      <c r="BW245" s="115"/>
      <c r="BX245" s="115"/>
      <c r="BY245" s="115"/>
      <c r="BZ245" s="115"/>
      <c r="CA245" s="115"/>
      <c r="CB245" s="115"/>
      <c r="CC245" s="115"/>
      <c r="CD245" s="115"/>
      <c r="CE245" s="115"/>
      <c r="CF245" s="115"/>
      <c r="CG245" s="115"/>
      <c r="CH245" s="115"/>
      <c r="CI245" s="115"/>
    </row>
    <row r="246" spans="1:87" ht="16.5">
      <c r="A246" s="115"/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  <c r="AA246" s="115"/>
      <c r="AB246" s="115"/>
      <c r="AC246" s="115"/>
      <c r="AD246" s="115"/>
      <c r="AE246" s="115"/>
      <c r="AF246" s="115"/>
      <c r="AG246" s="115"/>
      <c r="AH246" s="115"/>
      <c r="AI246" s="115"/>
      <c r="AJ246" s="115"/>
      <c r="AK246" s="115"/>
      <c r="AL246" s="115"/>
      <c r="AM246" s="115"/>
      <c r="AN246" s="115"/>
      <c r="AO246" s="115"/>
      <c r="AP246" s="115"/>
      <c r="AQ246" s="115"/>
      <c r="AR246" s="115"/>
      <c r="AS246" s="115"/>
      <c r="AT246" s="115"/>
      <c r="AU246" s="115"/>
      <c r="AV246" s="115"/>
      <c r="AW246" s="115"/>
      <c r="AX246" s="115"/>
      <c r="AY246" s="115"/>
      <c r="AZ246" s="115"/>
      <c r="BA246" s="115"/>
      <c r="BB246" s="115"/>
      <c r="BC246" s="115"/>
      <c r="BD246" s="115"/>
      <c r="BE246" s="115"/>
      <c r="BF246" s="115"/>
      <c r="BG246" s="115"/>
      <c r="BH246" s="115"/>
      <c r="BI246" s="115"/>
      <c r="BJ246" s="115"/>
      <c r="BK246" s="115"/>
      <c r="BL246" s="115"/>
      <c r="BM246" s="115"/>
      <c r="BN246" s="115"/>
      <c r="BO246" s="115"/>
      <c r="BP246" s="115"/>
      <c r="BQ246" s="115"/>
      <c r="BR246" s="115"/>
      <c r="BS246" s="115"/>
      <c r="BT246" s="115"/>
      <c r="BU246" s="115"/>
      <c r="BV246" s="115"/>
      <c r="BW246" s="115"/>
      <c r="BX246" s="115"/>
      <c r="BY246" s="115"/>
      <c r="BZ246" s="115"/>
      <c r="CA246" s="115"/>
      <c r="CB246" s="115"/>
      <c r="CC246" s="115"/>
      <c r="CD246" s="115"/>
      <c r="CE246" s="115"/>
      <c r="CF246" s="115"/>
      <c r="CG246" s="115"/>
      <c r="CH246" s="115"/>
      <c r="CI246" s="115"/>
    </row>
    <row r="247" spans="1:87" ht="16.5">
      <c r="A247" s="115"/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  <c r="AB247" s="115"/>
      <c r="AC247" s="115"/>
      <c r="AD247" s="115"/>
      <c r="AE247" s="115"/>
      <c r="AF247" s="115"/>
      <c r="AG247" s="115"/>
      <c r="AH247" s="115"/>
      <c r="AI247" s="115"/>
      <c r="AJ247" s="115"/>
      <c r="AK247" s="115"/>
      <c r="AL247" s="115"/>
      <c r="AM247" s="115"/>
      <c r="AN247" s="115"/>
      <c r="AO247" s="115"/>
      <c r="AP247" s="115"/>
      <c r="AQ247" s="115"/>
      <c r="AR247" s="115"/>
      <c r="AS247" s="115"/>
      <c r="AT247" s="115"/>
      <c r="AU247" s="115"/>
      <c r="AV247" s="115"/>
      <c r="AW247" s="115"/>
      <c r="AX247" s="115"/>
      <c r="AY247" s="115"/>
      <c r="AZ247" s="115"/>
      <c r="BA247" s="115"/>
      <c r="BB247" s="115"/>
      <c r="BC247" s="115"/>
      <c r="BD247" s="115"/>
      <c r="BE247" s="115"/>
      <c r="BF247" s="115"/>
      <c r="BG247" s="115"/>
      <c r="BH247" s="115"/>
      <c r="BI247" s="115"/>
      <c r="BJ247" s="115"/>
      <c r="BK247" s="115"/>
      <c r="BL247" s="115"/>
      <c r="BM247" s="115"/>
      <c r="BN247" s="115"/>
      <c r="BO247" s="115"/>
      <c r="BP247" s="115"/>
      <c r="BQ247" s="115"/>
      <c r="BR247" s="115"/>
      <c r="BS247" s="115"/>
      <c r="BT247" s="115"/>
      <c r="BU247" s="115"/>
      <c r="BV247" s="115"/>
      <c r="BW247" s="115"/>
      <c r="BX247" s="115"/>
      <c r="BY247" s="115"/>
      <c r="BZ247" s="115"/>
      <c r="CA247" s="115"/>
      <c r="CB247" s="115"/>
      <c r="CC247" s="115"/>
      <c r="CD247" s="115"/>
      <c r="CE247" s="115"/>
      <c r="CF247" s="115"/>
      <c r="CG247" s="115"/>
      <c r="CH247" s="115"/>
      <c r="CI247" s="115"/>
    </row>
    <row r="248" spans="1:87" ht="16.5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  <c r="AA248" s="115"/>
      <c r="AB248" s="115"/>
      <c r="AC248" s="115"/>
      <c r="AD248" s="115"/>
      <c r="AE248" s="115"/>
      <c r="AF248" s="115"/>
      <c r="AG248" s="115"/>
      <c r="AH248" s="115"/>
      <c r="AI248" s="115"/>
      <c r="AJ248" s="115"/>
      <c r="AK248" s="115"/>
      <c r="AL248" s="115"/>
      <c r="AM248" s="115"/>
      <c r="AN248" s="115"/>
      <c r="AO248" s="115"/>
      <c r="AP248" s="115"/>
      <c r="AQ248" s="115"/>
      <c r="AR248" s="115"/>
      <c r="AS248" s="115"/>
      <c r="AT248" s="115"/>
      <c r="AU248" s="115"/>
      <c r="AV248" s="115"/>
      <c r="AW248" s="115"/>
      <c r="AX248" s="115"/>
      <c r="AY248" s="115"/>
      <c r="AZ248" s="115"/>
      <c r="BA248" s="115"/>
      <c r="BB248" s="115"/>
      <c r="BC248" s="115"/>
      <c r="BD248" s="115"/>
      <c r="BE248" s="115"/>
      <c r="BF248" s="115"/>
      <c r="BG248" s="115"/>
      <c r="BH248" s="115"/>
      <c r="BI248" s="115"/>
      <c r="BJ248" s="115"/>
      <c r="BK248" s="115"/>
      <c r="BL248" s="115"/>
      <c r="BM248" s="115"/>
      <c r="BN248" s="115"/>
      <c r="BO248" s="115"/>
      <c r="BP248" s="115"/>
      <c r="BQ248" s="115"/>
      <c r="BR248" s="115"/>
      <c r="BS248" s="115"/>
      <c r="BT248" s="115"/>
      <c r="BU248" s="115"/>
      <c r="BV248" s="115"/>
      <c r="BW248" s="115"/>
      <c r="BX248" s="115"/>
      <c r="BY248" s="115"/>
      <c r="BZ248" s="115"/>
      <c r="CA248" s="115"/>
      <c r="CB248" s="115"/>
      <c r="CC248" s="115"/>
      <c r="CD248" s="115"/>
      <c r="CE248" s="115"/>
      <c r="CF248" s="115"/>
      <c r="CG248" s="115"/>
      <c r="CH248" s="115"/>
      <c r="CI248" s="115"/>
    </row>
    <row r="249" spans="1:87" ht="16.5">
      <c r="A249" s="115"/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  <c r="AA249" s="115"/>
      <c r="AB249" s="115"/>
      <c r="AC249" s="115"/>
      <c r="AD249" s="115"/>
      <c r="AE249" s="115"/>
      <c r="AF249" s="115"/>
      <c r="AG249" s="115"/>
      <c r="AH249" s="115"/>
      <c r="AI249" s="115"/>
      <c r="AJ249" s="115"/>
      <c r="AK249" s="115"/>
      <c r="AL249" s="115"/>
      <c r="AM249" s="115"/>
      <c r="AN249" s="115"/>
      <c r="AO249" s="115"/>
      <c r="AP249" s="115"/>
      <c r="AQ249" s="115"/>
      <c r="AR249" s="115"/>
      <c r="AS249" s="115"/>
      <c r="AT249" s="115"/>
      <c r="AU249" s="115"/>
      <c r="AV249" s="115"/>
      <c r="AW249" s="115"/>
      <c r="AX249" s="115"/>
      <c r="AY249" s="115"/>
      <c r="AZ249" s="115"/>
      <c r="BA249" s="115"/>
      <c r="BB249" s="115"/>
      <c r="BC249" s="115"/>
      <c r="BD249" s="115"/>
      <c r="BE249" s="115"/>
      <c r="BF249" s="115"/>
      <c r="BG249" s="115"/>
      <c r="BH249" s="115"/>
      <c r="BI249" s="115"/>
      <c r="BJ249" s="115"/>
      <c r="BK249" s="115"/>
      <c r="BL249" s="115"/>
      <c r="BM249" s="115"/>
      <c r="BN249" s="115"/>
      <c r="BO249" s="115"/>
      <c r="BP249" s="115"/>
      <c r="BQ249" s="115"/>
      <c r="BR249" s="115"/>
      <c r="BS249" s="115"/>
      <c r="BT249" s="115"/>
      <c r="BU249" s="115"/>
      <c r="BV249" s="115"/>
      <c r="BW249" s="115"/>
      <c r="BX249" s="115"/>
      <c r="BY249" s="115"/>
      <c r="BZ249" s="115"/>
      <c r="CA249" s="115"/>
      <c r="CB249" s="115"/>
      <c r="CC249" s="115"/>
      <c r="CD249" s="115"/>
      <c r="CE249" s="115"/>
      <c r="CF249" s="115"/>
      <c r="CG249" s="115"/>
      <c r="CH249" s="115"/>
      <c r="CI249" s="115"/>
    </row>
    <row r="250" spans="1:87" ht="16.5">
      <c r="A250" s="115"/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  <c r="AA250" s="115"/>
      <c r="AB250" s="115"/>
      <c r="AC250" s="115"/>
      <c r="AD250" s="115"/>
      <c r="AE250" s="115"/>
      <c r="AF250" s="115"/>
      <c r="AG250" s="115"/>
      <c r="AH250" s="115"/>
      <c r="AI250" s="115"/>
      <c r="AJ250" s="115"/>
      <c r="AK250" s="115"/>
      <c r="AL250" s="115"/>
      <c r="AM250" s="115"/>
      <c r="AN250" s="115"/>
      <c r="AO250" s="115"/>
      <c r="AP250" s="115"/>
      <c r="AQ250" s="115"/>
      <c r="AR250" s="115"/>
      <c r="AS250" s="115"/>
      <c r="AT250" s="115"/>
      <c r="AU250" s="115"/>
      <c r="AV250" s="115"/>
      <c r="AW250" s="115"/>
      <c r="AX250" s="115"/>
      <c r="AY250" s="115"/>
      <c r="AZ250" s="115"/>
      <c r="BA250" s="115"/>
      <c r="BB250" s="115"/>
      <c r="BC250" s="115"/>
      <c r="BD250" s="115"/>
      <c r="BE250" s="115"/>
      <c r="BF250" s="115"/>
      <c r="BG250" s="115"/>
      <c r="BH250" s="115"/>
      <c r="BI250" s="115"/>
      <c r="BJ250" s="115"/>
      <c r="BK250" s="115"/>
      <c r="BL250" s="115"/>
      <c r="BM250" s="115"/>
      <c r="BN250" s="115"/>
      <c r="BO250" s="115"/>
      <c r="BP250" s="115"/>
      <c r="BQ250" s="115"/>
      <c r="BR250" s="115"/>
      <c r="BS250" s="115"/>
      <c r="BT250" s="115"/>
      <c r="BU250" s="115"/>
      <c r="BV250" s="115"/>
      <c r="BW250" s="115"/>
      <c r="BX250" s="115"/>
      <c r="BY250" s="115"/>
      <c r="BZ250" s="115"/>
      <c r="CA250" s="115"/>
      <c r="CB250" s="115"/>
      <c r="CC250" s="115"/>
      <c r="CD250" s="115"/>
      <c r="CE250" s="115"/>
      <c r="CF250" s="115"/>
      <c r="CG250" s="115"/>
      <c r="CH250" s="115"/>
      <c r="CI250" s="115"/>
    </row>
    <row r="251" spans="1:87" ht="16.5">
      <c r="A251" s="115"/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  <c r="AA251" s="115"/>
      <c r="AB251" s="115"/>
      <c r="AC251" s="115"/>
      <c r="AD251" s="115"/>
      <c r="AE251" s="115"/>
      <c r="AF251" s="115"/>
      <c r="AG251" s="115"/>
      <c r="AH251" s="115"/>
      <c r="AI251" s="115"/>
      <c r="AJ251" s="115"/>
      <c r="AK251" s="115"/>
      <c r="AL251" s="115"/>
      <c r="AM251" s="115"/>
      <c r="AN251" s="115"/>
      <c r="AO251" s="115"/>
      <c r="AP251" s="115"/>
      <c r="AQ251" s="115"/>
      <c r="AR251" s="115"/>
      <c r="AS251" s="115"/>
      <c r="AT251" s="115"/>
      <c r="AU251" s="115"/>
      <c r="AV251" s="115"/>
      <c r="AW251" s="115"/>
      <c r="AX251" s="115"/>
      <c r="AY251" s="115"/>
      <c r="AZ251" s="115"/>
      <c r="BA251" s="115"/>
      <c r="BB251" s="115"/>
      <c r="BC251" s="115"/>
      <c r="BD251" s="115"/>
      <c r="BE251" s="115"/>
      <c r="BF251" s="115"/>
      <c r="BG251" s="115"/>
      <c r="BH251" s="115"/>
      <c r="BI251" s="115"/>
      <c r="BJ251" s="115"/>
      <c r="BK251" s="115"/>
      <c r="BL251" s="115"/>
      <c r="BM251" s="115"/>
      <c r="BN251" s="115"/>
      <c r="BO251" s="115"/>
      <c r="BP251" s="115"/>
      <c r="BQ251" s="115"/>
      <c r="BR251" s="115"/>
      <c r="BS251" s="115"/>
      <c r="BT251" s="115"/>
      <c r="BU251" s="115"/>
      <c r="BV251" s="115"/>
      <c r="BW251" s="115"/>
      <c r="BX251" s="115"/>
      <c r="BY251" s="115"/>
      <c r="BZ251" s="115"/>
      <c r="CA251" s="115"/>
      <c r="CB251" s="115"/>
      <c r="CC251" s="115"/>
      <c r="CD251" s="115"/>
      <c r="CE251" s="115"/>
      <c r="CF251" s="115"/>
      <c r="CG251" s="115"/>
      <c r="CH251" s="115"/>
      <c r="CI251" s="115"/>
    </row>
    <row r="252" spans="1:87" ht="16.5">
      <c r="A252" s="115"/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  <c r="AA252" s="115"/>
      <c r="AB252" s="115"/>
      <c r="AC252" s="115"/>
      <c r="AD252" s="115"/>
      <c r="AE252" s="115"/>
      <c r="AF252" s="115"/>
      <c r="AG252" s="115"/>
      <c r="AH252" s="115"/>
      <c r="AI252" s="115"/>
      <c r="AJ252" s="115"/>
      <c r="AK252" s="115"/>
      <c r="AL252" s="115"/>
      <c r="AM252" s="115"/>
      <c r="AN252" s="115"/>
      <c r="AO252" s="115"/>
      <c r="AP252" s="115"/>
      <c r="AQ252" s="115"/>
      <c r="AR252" s="115"/>
      <c r="AS252" s="115"/>
      <c r="AT252" s="115"/>
      <c r="AU252" s="115"/>
      <c r="AV252" s="115"/>
      <c r="AW252" s="115"/>
      <c r="AX252" s="115"/>
      <c r="AY252" s="115"/>
      <c r="AZ252" s="115"/>
      <c r="BA252" s="115"/>
      <c r="BB252" s="115"/>
      <c r="BC252" s="115"/>
      <c r="BD252" s="115"/>
      <c r="BE252" s="115"/>
      <c r="BF252" s="115"/>
      <c r="BG252" s="115"/>
      <c r="BH252" s="115"/>
      <c r="BI252" s="115"/>
      <c r="BJ252" s="115"/>
      <c r="BK252" s="115"/>
      <c r="BL252" s="115"/>
      <c r="BM252" s="115"/>
      <c r="BN252" s="115"/>
      <c r="BO252" s="115"/>
      <c r="BP252" s="115"/>
      <c r="BQ252" s="115"/>
      <c r="BR252" s="115"/>
      <c r="BS252" s="115"/>
      <c r="BT252" s="115"/>
      <c r="BU252" s="115"/>
      <c r="BV252" s="115"/>
      <c r="BW252" s="115"/>
      <c r="BX252" s="115"/>
      <c r="BY252" s="115"/>
      <c r="BZ252" s="115"/>
      <c r="CA252" s="115"/>
      <c r="CB252" s="115"/>
      <c r="CC252" s="115"/>
      <c r="CD252" s="115"/>
      <c r="CE252" s="115"/>
      <c r="CF252" s="115"/>
      <c r="CG252" s="115"/>
      <c r="CH252" s="115"/>
      <c r="CI252" s="115"/>
    </row>
    <row r="253" spans="1:87" ht="16.5">
      <c r="A253" s="115"/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  <c r="AA253" s="115"/>
      <c r="AB253" s="115"/>
      <c r="AC253" s="115"/>
      <c r="AD253" s="115"/>
      <c r="AE253" s="115"/>
      <c r="AF253" s="115"/>
      <c r="AG253" s="115"/>
      <c r="AH253" s="115"/>
      <c r="AI253" s="115"/>
      <c r="AJ253" s="115"/>
      <c r="AK253" s="115"/>
      <c r="AL253" s="115"/>
      <c r="AM253" s="115"/>
      <c r="AN253" s="115"/>
      <c r="AO253" s="115"/>
      <c r="AP253" s="115"/>
      <c r="AQ253" s="115"/>
      <c r="AR253" s="115"/>
      <c r="AS253" s="115"/>
      <c r="AT253" s="115"/>
      <c r="AU253" s="115"/>
      <c r="AV253" s="115"/>
      <c r="AW253" s="115"/>
      <c r="AX253" s="115"/>
      <c r="AY253" s="115"/>
      <c r="AZ253" s="115"/>
      <c r="BA253" s="115"/>
      <c r="BB253" s="115"/>
      <c r="BC253" s="115"/>
      <c r="BD253" s="115"/>
      <c r="BE253" s="115"/>
      <c r="BF253" s="115"/>
      <c r="BG253" s="115"/>
      <c r="BH253" s="115"/>
      <c r="BI253" s="115"/>
      <c r="BJ253" s="115"/>
      <c r="BK253" s="115"/>
      <c r="BL253" s="115"/>
      <c r="BM253" s="115"/>
      <c r="BN253" s="115"/>
      <c r="BO253" s="115"/>
      <c r="BP253" s="115"/>
      <c r="BQ253" s="115"/>
      <c r="BR253" s="115"/>
      <c r="BS253" s="115"/>
      <c r="BT253" s="115"/>
      <c r="BU253" s="115"/>
      <c r="BV253" s="115"/>
      <c r="BW253" s="115"/>
      <c r="BX253" s="115"/>
      <c r="BY253" s="115"/>
      <c r="BZ253" s="115"/>
      <c r="CA253" s="115"/>
      <c r="CB253" s="115"/>
      <c r="CC253" s="115"/>
      <c r="CD253" s="115"/>
      <c r="CE253" s="115"/>
      <c r="CF253" s="115"/>
      <c r="CG253" s="115"/>
      <c r="CH253" s="115"/>
      <c r="CI253" s="115"/>
    </row>
    <row r="254" spans="1:87" ht="16.5">
      <c r="A254" s="115"/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  <c r="AB254" s="115"/>
      <c r="AC254" s="115"/>
      <c r="AD254" s="115"/>
      <c r="AE254" s="115"/>
      <c r="AF254" s="115"/>
      <c r="AG254" s="115"/>
      <c r="AH254" s="115"/>
      <c r="AI254" s="115"/>
      <c r="AJ254" s="115"/>
      <c r="AK254" s="115"/>
      <c r="AL254" s="115"/>
      <c r="AM254" s="115"/>
      <c r="AN254" s="115"/>
      <c r="AO254" s="115"/>
      <c r="AP254" s="115"/>
      <c r="AQ254" s="115"/>
      <c r="AR254" s="115"/>
      <c r="AS254" s="115"/>
      <c r="AT254" s="115"/>
      <c r="AU254" s="115"/>
      <c r="AV254" s="115"/>
      <c r="AW254" s="115"/>
      <c r="AX254" s="115"/>
      <c r="AY254" s="115"/>
      <c r="AZ254" s="115"/>
      <c r="BA254" s="115"/>
      <c r="BB254" s="115"/>
      <c r="BC254" s="115"/>
      <c r="BD254" s="115"/>
      <c r="BE254" s="115"/>
      <c r="BF254" s="115"/>
      <c r="BG254" s="115"/>
      <c r="BH254" s="115"/>
      <c r="BI254" s="115"/>
      <c r="BJ254" s="115"/>
      <c r="BK254" s="115"/>
      <c r="BL254" s="115"/>
      <c r="BM254" s="115"/>
      <c r="BN254" s="115"/>
      <c r="BO254" s="115"/>
      <c r="BP254" s="115"/>
      <c r="BQ254" s="115"/>
      <c r="BR254" s="115"/>
      <c r="BS254" s="115"/>
      <c r="BT254" s="115"/>
      <c r="BU254" s="115"/>
      <c r="BV254" s="115"/>
      <c r="BW254" s="115"/>
      <c r="BX254" s="115"/>
      <c r="BY254" s="115"/>
      <c r="BZ254" s="115"/>
      <c r="CA254" s="115"/>
      <c r="CB254" s="115"/>
      <c r="CC254" s="115"/>
      <c r="CD254" s="115"/>
      <c r="CE254" s="115"/>
      <c r="CF254" s="115"/>
      <c r="CG254" s="115"/>
      <c r="CH254" s="115"/>
      <c r="CI254" s="115"/>
    </row>
    <row r="255" spans="1:87" ht="16.5">
      <c r="A255" s="115"/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  <c r="AA255" s="115"/>
      <c r="AB255" s="115"/>
      <c r="AC255" s="115"/>
      <c r="AD255" s="115"/>
      <c r="AE255" s="115"/>
      <c r="AF255" s="115"/>
      <c r="AG255" s="115"/>
      <c r="AH255" s="115"/>
      <c r="AI255" s="115"/>
      <c r="AJ255" s="115"/>
      <c r="AK255" s="115"/>
      <c r="AL255" s="115"/>
      <c r="AM255" s="115"/>
      <c r="AN255" s="115"/>
      <c r="AO255" s="115"/>
      <c r="AP255" s="115"/>
      <c r="AQ255" s="115"/>
      <c r="AR255" s="115"/>
      <c r="AS255" s="115"/>
      <c r="AT255" s="115"/>
      <c r="AU255" s="115"/>
      <c r="AV255" s="115"/>
      <c r="AW255" s="115"/>
      <c r="AX255" s="115"/>
      <c r="AY255" s="115"/>
      <c r="AZ255" s="115"/>
      <c r="BA255" s="115"/>
      <c r="BB255" s="115"/>
      <c r="BC255" s="115"/>
      <c r="BD255" s="115"/>
      <c r="BE255" s="115"/>
      <c r="BF255" s="115"/>
      <c r="BG255" s="115"/>
      <c r="BH255" s="115"/>
      <c r="BI255" s="115"/>
      <c r="BJ255" s="115"/>
      <c r="BK255" s="115"/>
      <c r="BL255" s="115"/>
      <c r="BM255" s="115"/>
      <c r="BN255" s="115"/>
      <c r="BO255" s="115"/>
      <c r="BP255" s="115"/>
      <c r="BQ255" s="115"/>
      <c r="BR255" s="115"/>
      <c r="BS255" s="115"/>
      <c r="BT255" s="115"/>
      <c r="BU255" s="115"/>
      <c r="BV255" s="115"/>
      <c r="BW255" s="115"/>
      <c r="BX255" s="115"/>
      <c r="BY255" s="115"/>
      <c r="BZ255" s="115"/>
      <c r="CA255" s="115"/>
      <c r="CB255" s="115"/>
      <c r="CC255" s="115"/>
      <c r="CD255" s="115"/>
      <c r="CE255" s="115"/>
      <c r="CF255" s="115"/>
      <c r="CG255" s="115"/>
      <c r="CH255" s="115"/>
      <c r="CI255" s="115"/>
    </row>
    <row r="256" spans="1:87" ht="16.5">
      <c r="A256" s="115"/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  <c r="AA256" s="115"/>
      <c r="AB256" s="115"/>
      <c r="AC256" s="115"/>
      <c r="AD256" s="115"/>
      <c r="AE256" s="115"/>
      <c r="AF256" s="115"/>
      <c r="AG256" s="115"/>
      <c r="AH256" s="115"/>
      <c r="AI256" s="115"/>
      <c r="AJ256" s="115"/>
      <c r="AK256" s="115"/>
      <c r="AL256" s="115"/>
      <c r="AM256" s="115"/>
      <c r="AN256" s="115"/>
      <c r="AO256" s="115"/>
      <c r="AP256" s="115"/>
      <c r="AQ256" s="115"/>
      <c r="AR256" s="115"/>
      <c r="AS256" s="115"/>
      <c r="AT256" s="115"/>
      <c r="AU256" s="115"/>
      <c r="AV256" s="115"/>
      <c r="AW256" s="115"/>
      <c r="AX256" s="115"/>
      <c r="AY256" s="115"/>
      <c r="AZ256" s="115"/>
      <c r="BA256" s="115"/>
      <c r="BB256" s="115"/>
      <c r="BC256" s="115"/>
      <c r="BD256" s="115"/>
      <c r="BE256" s="115"/>
      <c r="BF256" s="115"/>
      <c r="BG256" s="115"/>
      <c r="BH256" s="115"/>
      <c r="BI256" s="115"/>
      <c r="BJ256" s="115"/>
      <c r="BK256" s="115"/>
      <c r="BL256" s="115"/>
      <c r="BM256" s="115"/>
      <c r="BN256" s="115"/>
      <c r="BO256" s="115"/>
      <c r="BP256" s="115"/>
      <c r="BQ256" s="115"/>
      <c r="BR256" s="115"/>
      <c r="BS256" s="115"/>
      <c r="BT256" s="115"/>
      <c r="BU256" s="115"/>
      <c r="BV256" s="115"/>
      <c r="BW256" s="115"/>
      <c r="BX256" s="115"/>
      <c r="BY256" s="115"/>
      <c r="BZ256" s="115"/>
      <c r="CA256" s="115"/>
      <c r="CB256" s="115"/>
      <c r="CC256" s="115"/>
      <c r="CD256" s="115"/>
      <c r="CE256" s="115"/>
      <c r="CF256" s="115"/>
      <c r="CG256" s="115"/>
      <c r="CH256" s="115"/>
      <c r="CI256" s="115"/>
    </row>
    <row r="257" spans="1:87" ht="16.5">
      <c r="A257" s="115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  <c r="AB257" s="115"/>
      <c r="AC257" s="115"/>
      <c r="AD257" s="115"/>
      <c r="AE257" s="115"/>
      <c r="AF257" s="115"/>
      <c r="AG257" s="115"/>
      <c r="AH257" s="115"/>
      <c r="AI257" s="115"/>
      <c r="AJ257" s="115"/>
      <c r="AK257" s="115"/>
      <c r="AL257" s="115"/>
      <c r="AM257" s="115"/>
      <c r="AN257" s="115"/>
      <c r="AO257" s="115"/>
      <c r="AP257" s="115"/>
      <c r="AQ257" s="115"/>
      <c r="AR257" s="115"/>
      <c r="AS257" s="115"/>
      <c r="AT257" s="115"/>
      <c r="AU257" s="115"/>
      <c r="AV257" s="115"/>
      <c r="AW257" s="115"/>
      <c r="AX257" s="115"/>
      <c r="AY257" s="115"/>
      <c r="AZ257" s="115"/>
      <c r="BA257" s="115"/>
      <c r="BB257" s="115"/>
      <c r="BC257" s="115"/>
      <c r="BD257" s="115"/>
      <c r="BE257" s="115"/>
      <c r="BF257" s="115"/>
      <c r="BG257" s="115"/>
      <c r="BH257" s="115"/>
      <c r="BI257" s="115"/>
      <c r="BJ257" s="115"/>
      <c r="BK257" s="115"/>
      <c r="BL257" s="115"/>
      <c r="BM257" s="115"/>
      <c r="BN257" s="115"/>
      <c r="BO257" s="115"/>
      <c r="BP257" s="115"/>
      <c r="BQ257" s="115"/>
      <c r="BR257" s="115"/>
      <c r="BS257" s="115"/>
      <c r="BT257" s="115"/>
      <c r="BU257" s="115"/>
      <c r="BV257" s="115"/>
      <c r="BW257" s="115"/>
      <c r="BX257" s="115"/>
      <c r="BY257" s="115"/>
      <c r="BZ257" s="115"/>
      <c r="CA257" s="115"/>
      <c r="CB257" s="115"/>
      <c r="CC257" s="115"/>
      <c r="CD257" s="115"/>
      <c r="CE257" s="115"/>
      <c r="CF257" s="115"/>
      <c r="CG257" s="115"/>
      <c r="CH257" s="115"/>
      <c r="CI257" s="115"/>
    </row>
    <row r="258" spans="1:87" ht="16.5">
      <c r="A258" s="115"/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  <c r="AA258" s="115"/>
      <c r="AB258" s="115"/>
      <c r="AC258" s="115"/>
      <c r="AD258" s="115"/>
      <c r="AE258" s="115"/>
      <c r="AF258" s="115"/>
      <c r="AG258" s="115"/>
      <c r="AH258" s="115"/>
      <c r="AI258" s="115"/>
      <c r="AJ258" s="115"/>
      <c r="AK258" s="115"/>
      <c r="AL258" s="115"/>
      <c r="AM258" s="115"/>
      <c r="AN258" s="115"/>
      <c r="AO258" s="115"/>
      <c r="AP258" s="115"/>
      <c r="AQ258" s="115"/>
      <c r="AR258" s="115"/>
      <c r="AS258" s="115"/>
      <c r="AT258" s="115"/>
      <c r="AU258" s="115"/>
      <c r="AV258" s="115"/>
      <c r="AW258" s="115"/>
      <c r="AX258" s="115"/>
      <c r="AY258" s="115"/>
      <c r="AZ258" s="115"/>
      <c r="BA258" s="115"/>
      <c r="BB258" s="115"/>
      <c r="BC258" s="115"/>
      <c r="BD258" s="115"/>
      <c r="BE258" s="115"/>
      <c r="BF258" s="115"/>
      <c r="BG258" s="115"/>
      <c r="BH258" s="115"/>
      <c r="BI258" s="115"/>
      <c r="BJ258" s="115"/>
      <c r="BK258" s="115"/>
      <c r="BL258" s="115"/>
      <c r="BM258" s="115"/>
      <c r="BN258" s="115"/>
      <c r="BO258" s="115"/>
      <c r="BP258" s="115"/>
      <c r="BQ258" s="115"/>
      <c r="BR258" s="115"/>
      <c r="BS258" s="115"/>
      <c r="BT258" s="115"/>
      <c r="BU258" s="115"/>
      <c r="BV258" s="115"/>
      <c r="BW258" s="115"/>
      <c r="BX258" s="115"/>
      <c r="BY258" s="115"/>
      <c r="BZ258" s="115"/>
      <c r="CA258" s="115"/>
      <c r="CB258" s="115"/>
      <c r="CC258" s="115"/>
      <c r="CD258" s="115"/>
      <c r="CE258" s="115"/>
      <c r="CF258" s="115"/>
      <c r="CG258" s="115"/>
      <c r="CH258" s="115"/>
      <c r="CI258" s="115"/>
    </row>
    <row r="259" spans="1:87" ht="16.5">
      <c r="A259" s="115"/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  <c r="AA259" s="115"/>
      <c r="AB259" s="115"/>
      <c r="AC259" s="115"/>
      <c r="AD259" s="115"/>
      <c r="AE259" s="115"/>
      <c r="AF259" s="115"/>
      <c r="AG259" s="115"/>
      <c r="AH259" s="115"/>
      <c r="AI259" s="115"/>
      <c r="AJ259" s="115"/>
      <c r="AK259" s="115"/>
      <c r="AL259" s="115"/>
      <c r="AM259" s="115"/>
      <c r="AN259" s="115"/>
      <c r="AO259" s="115"/>
      <c r="AP259" s="115"/>
      <c r="AQ259" s="115"/>
      <c r="AR259" s="115"/>
      <c r="AS259" s="115"/>
      <c r="AT259" s="115"/>
      <c r="AU259" s="115"/>
      <c r="AV259" s="115"/>
      <c r="AW259" s="115"/>
      <c r="AX259" s="115"/>
      <c r="AY259" s="115"/>
      <c r="AZ259" s="115"/>
      <c r="BA259" s="115"/>
      <c r="BB259" s="115"/>
      <c r="BC259" s="115"/>
      <c r="BD259" s="115"/>
      <c r="BE259" s="115"/>
      <c r="BF259" s="115"/>
      <c r="BG259" s="115"/>
      <c r="BH259" s="115"/>
      <c r="BI259" s="115"/>
      <c r="BJ259" s="115"/>
      <c r="BK259" s="115"/>
      <c r="BL259" s="115"/>
      <c r="BM259" s="115"/>
      <c r="BN259" s="115"/>
      <c r="BO259" s="115"/>
      <c r="BP259" s="115"/>
      <c r="BQ259" s="115"/>
      <c r="BR259" s="115"/>
      <c r="BS259" s="115"/>
      <c r="BT259" s="115"/>
      <c r="BU259" s="115"/>
      <c r="BV259" s="115"/>
      <c r="BW259" s="115"/>
      <c r="BX259" s="115"/>
      <c r="BY259" s="115"/>
      <c r="BZ259" s="115"/>
      <c r="CA259" s="115"/>
      <c r="CB259" s="115"/>
      <c r="CC259" s="115"/>
      <c r="CD259" s="115"/>
      <c r="CE259" s="115"/>
      <c r="CF259" s="115"/>
      <c r="CG259" s="115"/>
      <c r="CH259" s="115"/>
      <c r="CI259" s="115"/>
    </row>
    <row r="260" spans="1:87" ht="16.5">
      <c r="A260" s="115"/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  <c r="AA260" s="115"/>
      <c r="AB260" s="115"/>
      <c r="AC260" s="115"/>
      <c r="AD260" s="115"/>
      <c r="AE260" s="115"/>
      <c r="AF260" s="115"/>
      <c r="AG260" s="115"/>
      <c r="AH260" s="115"/>
      <c r="AI260" s="115"/>
      <c r="AJ260" s="115"/>
      <c r="AK260" s="115"/>
      <c r="AL260" s="115"/>
      <c r="AM260" s="115"/>
      <c r="AN260" s="115"/>
      <c r="AO260" s="115"/>
      <c r="AP260" s="115"/>
      <c r="AQ260" s="115"/>
      <c r="AR260" s="115"/>
      <c r="AS260" s="115"/>
      <c r="AT260" s="115"/>
      <c r="AU260" s="115"/>
      <c r="AV260" s="115"/>
      <c r="AW260" s="115"/>
      <c r="AX260" s="115"/>
      <c r="AY260" s="115"/>
      <c r="AZ260" s="115"/>
      <c r="BA260" s="115"/>
      <c r="BB260" s="115"/>
      <c r="BC260" s="115"/>
      <c r="BD260" s="115"/>
      <c r="BE260" s="115"/>
      <c r="BF260" s="115"/>
      <c r="BG260" s="115"/>
      <c r="BH260" s="115"/>
      <c r="BI260" s="115"/>
      <c r="BJ260" s="115"/>
      <c r="BK260" s="115"/>
      <c r="BL260" s="115"/>
      <c r="BM260" s="115"/>
      <c r="BN260" s="115"/>
      <c r="BO260" s="115"/>
      <c r="BP260" s="115"/>
      <c r="BQ260" s="115"/>
      <c r="BR260" s="115"/>
      <c r="BS260" s="115"/>
      <c r="BT260" s="115"/>
      <c r="BU260" s="115"/>
      <c r="BV260" s="115"/>
      <c r="BW260" s="115"/>
      <c r="BX260" s="115"/>
      <c r="BY260" s="115"/>
      <c r="BZ260" s="115"/>
      <c r="CA260" s="115"/>
      <c r="CB260" s="115"/>
      <c r="CC260" s="115"/>
      <c r="CD260" s="115"/>
      <c r="CE260" s="115"/>
      <c r="CF260" s="115"/>
      <c r="CG260" s="115"/>
      <c r="CH260" s="115"/>
      <c r="CI260" s="115"/>
    </row>
    <row r="261" spans="1:87" ht="16.5">
      <c r="A261" s="115"/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  <c r="AA261" s="115"/>
      <c r="AB261" s="115"/>
      <c r="AC261" s="115"/>
      <c r="AD261" s="115"/>
      <c r="AE261" s="115"/>
      <c r="AF261" s="115"/>
      <c r="AG261" s="115"/>
      <c r="AH261" s="115"/>
      <c r="AI261" s="115"/>
      <c r="AJ261" s="115"/>
      <c r="AK261" s="115"/>
      <c r="AL261" s="115"/>
      <c r="AM261" s="115"/>
      <c r="AN261" s="115"/>
      <c r="AO261" s="115"/>
      <c r="AP261" s="115"/>
      <c r="AQ261" s="115"/>
      <c r="AR261" s="115"/>
      <c r="AS261" s="115"/>
      <c r="AT261" s="115"/>
      <c r="AU261" s="115"/>
      <c r="AV261" s="115"/>
      <c r="AW261" s="115"/>
      <c r="AX261" s="115"/>
      <c r="AY261" s="115"/>
      <c r="AZ261" s="115"/>
      <c r="BA261" s="115"/>
      <c r="BB261" s="115"/>
      <c r="BC261" s="115"/>
      <c r="BD261" s="115"/>
      <c r="BE261" s="115"/>
      <c r="BF261" s="115"/>
      <c r="BG261" s="115"/>
      <c r="BH261" s="115"/>
      <c r="BI261" s="115"/>
      <c r="BJ261" s="115"/>
      <c r="BK261" s="115"/>
      <c r="BL261" s="115"/>
      <c r="BM261" s="115"/>
      <c r="BN261" s="115"/>
      <c r="BO261" s="115"/>
      <c r="BP261" s="115"/>
      <c r="BQ261" s="115"/>
      <c r="BR261" s="115"/>
      <c r="BS261" s="115"/>
      <c r="BT261" s="115"/>
      <c r="BU261" s="115"/>
      <c r="BV261" s="115"/>
      <c r="BW261" s="115"/>
      <c r="BX261" s="115"/>
      <c r="BY261" s="115"/>
      <c r="BZ261" s="115"/>
      <c r="CA261" s="115"/>
      <c r="CB261" s="115"/>
      <c r="CC261" s="115"/>
      <c r="CD261" s="115"/>
      <c r="CE261" s="115"/>
      <c r="CF261" s="115"/>
      <c r="CG261" s="115"/>
      <c r="CH261" s="115"/>
      <c r="CI261" s="115"/>
    </row>
    <row r="262" spans="1:87" ht="16.5">
      <c r="A262" s="115"/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  <c r="AA262" s="115"/>
      <c r="AB262" s="115"/>
      <c r="AC262" s="115"/>
      <c r="AD262" s="115"/>
      <c r="AE262" s="115"/>
      <c r="AF262" s="115"/>
      <c r="AG262" s="115"/>
      <c r="AH262" s="115"/>
      <c r="AI262" s="115"/>
      <c r="AJ262" s="115"/>
      <c r="AK262" s="115"/>
      <c r="AL262" s="115"/>
      <c r="AM262" s="115"/>
      <c r="AN262" s="115"/>
      <c r="AO262" s="115"/>
      <c r="AP262" s="115"/>
      <c r="AQ262" s="115"/>
      <c r="AR262" s="115"/>
      <c r="AS262" s="115"/>
      <c r="AT262" s="115"/>
      <c r="AU262" s="115"/>
      <c r="AV262" s="115"/>
      <c r="AW262" s="115"/>
      <c r="AX262" s="115"/>
      <c r="AY262" s="115"/>
      <c r="AZ262" s="115"/>
      <c r="BA262" s="115"/>
      <c r="BB262" s="115"/>
      <c r="BC262" s="115"/>
      <c r="BD262" s="115"/>
      <c r="BE262" s="115"/>
      <c r="BF262" s="115"/>
      <c r="BG262" s="115"/>
      <c r="BH262" s="115"/>
      <c r="BI262" s="115"/>
      <c r="BJ262" s="115"/>
      <c r="BK262" s="115"/>
      <c r="BL262" s="115"/>
      <c r="BM262" s="115"/>
      <c r="BN262" s="115"/>
      <c r="BO262" s="115"/>
      <c r="BP262" s="115"/>
      <c r="BQ262" s="115"/>
      <c r="BR262" s="115"/>
      <c r="BS262" s="115"/>
      <c r="BT262" s="115"/>
      <c r="BU262" s="115"/>
      <c r="BV262" s="115"/>
      <c r="BW262" s="115"/>
      <c r="BX262" s="115"/>
      <c r="BY262" s="115"/>
      <c r="BZ262" s="115"/>
      <c r="CA262" s="115"/>
      <c r="CB262" s="115"/>
      <c r="CC262" s="115"/>
      <c r="CD262" s="115"/>
      <c r="CE262" s="115"/>
      <c r="CF262" s="115"/>
      <c r="CG262" s="115"/>
      <c r="CH262" s="115"/>
      <c r="CI262" s="115"/>
    </row>
    <row r="263" spans="1:87" ht="16.5">
      <c r="A263" s="115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  <c r="AA263" s="115"/>
      <c r="AB263" s="115"/>
      <c r="AC263" s="115"/>
      <c r="AD263" s="115"/>
      <c r="AE263" s="115"/>
      <c r="AF263" s="115"/>
      <c r="AG263" s="115"/>
      <c r="AH263" s="115"/>
      <c r="AI263" s="115"/>
      <c r="AJ263" s="115"/>
      <c r="AK263" s="115"/>
      <c r="AL263" s="115"/>
      <c r="AM263" s="115"/>
      <c r="AN263" s="115"/>
      <c r="AO263" s="115"/>
      <c r="AP263" s="115"/>
      <c r="AQ263" s="115"/>
      <c r="AR263" s="115"/>
      <c r="AS263" s="115"/>
      <c r="AT263" s="115"/>
      <c r="AU263" s="115"/>
      <c r="AV263" s="115"/>
      <c r="AW263" s="115"/>
      <c r="AX263" s="115"/>
      <c r="AY263" s="115"/>
      <c r="AZ263" s="115"/>
      <c r="BA263" s="115"/>
      <c r="BB263" s="115"/>
      <c r="BC263" s="115"/>
      <c r="BD263" s="115"/>
      <c r="BE263" s="115"/>
      <c r="BF263" s="115"/>
      <c r="BG263" s="115"/>
      <c r="BH263" s="115"/>
      <c r="BI263" s="115"/>
      <c r="BJ263" s="115"/>
      <c r="BK263" s="115"/>
      <c r="BL263" s="115"/>
      <c r="BM263" s="115"/>
      <c r="BN263" s="115"/>
      <c r="BO263" s="115"/>
      <c r="BP263" s="115"/>
      <c r="BQ263" s="115"/>
      <c r="BR263" s="115"/>
      <c r="BS263" s="115"/>
      <c r="BT263" s="115"/>
      <c r="BU263" s="115"/>
      <c r="BV263" s="115"/>
      <c r="BW263" s="115"/>
      <c r="BX263" s="115"/>
      <c r="BY263" s="115"/>
      <c r="BZ263" s="115"/>
      <c r="CA263" s="115"/>
      <c r="CB263" s="115"/>
      <c r="CC263" s="115"/>
      <c r="CD263" s="115"/>
      <c r="CE263" s="115"/>
      <c r="CF263" s="115"/>
      <c r="CG263" s="115"/>
      <c r="CH263" s="115"/>
      <c r="CI263" s="115"/>
    </row>
    <row r="264" spans="1:87" ht="16.5">
      <c r="A264" s="115"/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  <c r="AA264" s="115"/>
      <c r="AB264" s="115"/>
      <c r="AC264" s="115"/>
      <c r="AD264" s="115"/>
      <c r="AE264" s="115"/>
      <c r="AF264" s="115"/>
      <c r="AG264" s="115"/>
      <c r="AH264" s="115"/>
      <c r="AI264" s="115"/>
      <c r="AJ264" s="115"/>
      <c r="AK264" s="115"/>
      <c r="AL264" s="115"/>
      <c r="AM264" s="115"/>
      <c r="AN264" s="115"/>
      <c r="AO264" s="115"/>
      <c r="AP264" s="115"/>
      <c r="AQ264" s="115"/>
      <c r="AR264" s="115"/>
      <c r="AS264" s="115"/>
      <c r="AT264" s="115"/>
      <c r="AU264" s="115"/>
      <c r="AV264" s="115"/>
      <c r="AW264" s="115"/>
      <c r="AX264" s="115"/>
      <c r="AY264" s="115"/>
      <c r="AZ264" s="115"/>
      <c r="BA264" s="115"/>
      <c r="BB264" s="115"/>
      <c r="BC264" s="115"/>
      <c r="BD264" s="115"/>
      <c r="BE264" s="115"/>
      <c r="BF264" s="115"/>
      <c r="BG264" s="115"/>
      <c r="BH264" s="115"/>
      <c r="BI264" s="115"/>
      <c r="BJ264" s="115"/>
      <c r="BK264" s="115"/>
      <c r="BL264" s="115"/>
      <c r="BM264" s="115"/>
      <c r="BN264" s="115"/>
      <c r="BO264" s="115"/>
      <c r="BP264" s="115"/>
      <c r="BQ264" s="115"/>
      <c r="BR264" s="115"/>
      <c r="BS264" s="115"/>
      <c r="BT264" s="115"/>
      <c r="BU264" s="115"/>
      <c r="BV264" s="115"/>
      <c r="BW264" s="115"/>
      <c r="BX264" s="115"/>
      <c r="BY264" s="115"/>
      <c r="BZ264" s="115"/>
      <c r="CA264" s="115"/>
      <c r="CB264" s="115"/>
      <c r="CC264" s="115"/>
      <c r="CD264" s="115"/>
      <c r="CE264" s="115"/>
      <c r="CF264" s="115"/>
      <c r="CG264" s="115"/>
      <c r="CH264" s="115"/>
      <c r="CI264" s="115"/>
    </row>
    <row r="265" spans="1:87" ht="16.5">
      <c r="A265" s="115"/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  <c r="AA265" s="115"/>
      <c r="AB265" s="115"/>
      <c r="AC265" s="115"/>
      <c r="AD265" s="115"/>
      <c r="AE265" s="115"/>
      <c r="AF265" s="115"/>
      <c r="AG265" s="115"/>
      <c r="AH265" s="115"/>
      <c r="AI265" s="115"/>
      <c r="AJ265" s="115"/>
      <c r="AK265" s="115"/>
      <c r="AL265" s="115"/>
      <c r="AM265" s="115"/>
      <c r="AN265" s="115"/>
      <c r="AO265" s="115"/>
      <c r="AP265" s="115"/>
      <c r="AQ265" s="115"/>
      <c r="AR265" s="115"/>
      <c r="AS265" s="115"/>
      <c r="AT265" s="115"/>
      <c r="AU265" s="115"/>
      <c r="AV265" s="115"/>
      <c r="AW265" s="115"/>
      <c r="AX265" s="115"/>
      <c r="AY265" s="115"/>
      <c r="AZ265" s="115"/>
      <c r="BA265" s="115"/>
      <c r="BB265" s="115"/>
      <c r="BC265" s="115"/>
      <c r="BD265" s="115"/>
      <c r="BE265" s="115"/>
      <c r="BF265" s="115"/>
      <c r="BG265" s="115"/>
      <c r="BH265" s="115"/>
      <c r="BI265" s="115"/>
      <c r="BJ265" s="115"/>
      <c r="BK265" s="115"/>
      <c r="BL265" s="115"/>
      <c r="BM265" s="115"/>
      <c r="BN265" s="115"/>
      <c r="BO265" s="115"/>
      <c r="BP265" s="115"/>
      <c r="BQ265" s="115"/>
      <c r="BR265" s="115"/>
      <c r="BS265" s="115"/>
      <c r="BT265" s="115"/>
      <c r="BU265" s="115"/>
      <c r="BV265" s="115"/>
      <c r="BW265" s="115"/>
      <c r="BX265" s="115"/>
      <c r="BY265" s="115"/>
      <c r="BZ265" s="115"/>
      <c r="CA265" s="115"/>
      <c r="CB265" s="115"/>
      <c r="CC265" s="115"/>
      <c r="CD265" s="115"/>
      <c r="CE265" s="115"/>
      <c r="CF265" s="115"/>
      <c r="CG265" s="115"/>
      <c r="CH265" s="115"/>
      <c r="CI265" s="115"/>
    </row>
    <row r="266" spans="1:87" ht="16.5">
      <c r="A266" s="115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  <c r="AA266" s="115"/>
      <c r="AB266" s="115"/>
      <c r="AC266" s="115"/>
      <c r="AD266" s="115"/>
      <c r="AE266" s="115"/>
      <c r="AF266" s="115"/>
      <c r="AG266" s="115"/>
      <c r="AH266" s="115"/>
      <c r="AI266" s="115"/>
      <c r="AJ266" s="115"/>
      <c r="AK266" s="115"/>
      <c r="AL266" s="115"/>
      <c r="AM266" s="115"/>
      <c r="AN266" s="115"/>
      <c r="AO266" s="115"/>
      <c r="AP266" s="115"/>
      <c r="AQ266" s="115"/>
      <c r="AR266" s="115"/>
      <c r="AS266" s="115"/>
      <c r="AT266" s="115"/>
      <c r="AU266" s="115"/>
      <c r="AV266" s="115"/>
      <c r="AW266" s="115"/>
      <c r="AX266" s="115"/>
      <c r="AY266" s="115"/>
      <c r="AZ266" s="115"/>
      <c r="BA266" s="115"/>
      <c r="BB266" s="115"/>
      <c r="BC266" s="115"/>
      <c r="BD266" s="115"/>
      <c r="BE266" s="115"/>
      <c r="BF266" s="115"/>
      <c r="BG266" s="115"/>
      <c r="BH266" s="115"/>
      <c r="BI266" s="115"/>
      <c r="BJ266" s="115"/>
      <c r="BK266" s="115"/>
      <c r="BL266" s="115"/>
      <c r="BM266" s="115"/>
      <c r="BN266" s="115"/>
      <c r="BO266" s="115"/>
      <c r="BP266" s="115"/>
      <c r="BQ266" s="115"/>
      <c r="BR266" s="115"/>
      <c r="BS266" s="115"/>
      <c r="BT266" s="115"/>
      <c r="BU266" s="115"/>
      <c r="BV266" s="115"/>
      <c r="BW266" s="115"/>
      <c r="BX266" s="115"/>
      <c r="BY266" s="115"/>
      <c r="BZ266" s="115"/>
      <c r="CA266" s="115"/>
      <c r="CB266" s="115"/>
      <c r="CC266" s="115"/>
      <c r="CD266" s="115"/>
      <c r="CE266" s="115"/>
      <c r="CF266" s="115"/>
      <c r="CG266" s="115"/>
      <c r="CH266" s="115"/>
      <c r="CI266" s="115"/>
    </row>
    <row r="267" spans="1:87" ht="16.5">
      <c r="A267" s="115"/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  <c r="AA267" s="115"/>
      <c r="AB267" s="115"/>
      <c r="AC267" s="115"/>
      <c r="AD267" s="115"/>
      <c r="AE267" s="115"/>
      <c r="AF267" s="115"/>
      <c r="AG267" s="115"/>
      <c r="AH267" s="115"/>
      <c r="AI267" s="115"/>
      <c r="AJ267" s="115"/>
      <c r="AK267" s="115"/>
      <c r="AL267" s="115"/>
      <c r="AM267" s="115"/>
      <c r="AN267" s="115"/>
      <c r="AO267" s="115"/>
      <c r="AP267" s="115"/>
      <c r="AQ267" s="115"/>
      <c r="AR267" s="115"/>
      <c r="AS267" s="115"/>
      <c r="AT267" s="115"/>
      <c r="AU267" s="115"/>
      <c r="AV267" s="115"/>
      <c r="AW267" s="115"/>
      <c r="AX267" s="115"/>
      <c r="AY267" s="115"/>
      <c r="AZ267" s="115"/>
      <c r="BA267" s="115"/>
      <c r="BB267" s="115"/>
      <c r="BC267" s="115"/>
      <c r="BD267" s="115"/>
      <c r="BE267" s="115"/>
      <c r="BF267" s="115"/>
      <c r="BG267" s="115"/>
      <c r="BH267" s="115"/>
      <c r="BI267" s="115"/>
      <c r="BJ267" s="115"/>
      <c r="BK267" s="115"/>
      <c r="BL267" s="115"/>
      <c r="BM267" s="115"/>
      <c r="BN267" s="115"/>
      <c r="BO267" s="115"/>
      <c r="BP267" s="115"/>
      <c r="BQ267" s="115"/>
      <c r="BR267" s="115"/>
      <c r="BS267" s="115"/>
      <c r="BT267" s="115"/>
      <c r="BU267" s="115"/>
      <c r="BV267" s="115"/>
      <c r="BW267" s="115"/>
      <c r="BX267" s="115"/>
      <c r="BY267" s="115"/>
      <c r="BZ267" s="115"/>
      <c r="CA267" s="115"/>
      <c r="CB267" s="115"/>
      <c r="CC267" s="115"/>
      <c r="CD267" s="115"/>
      <c r="CE267" s="115"/>
      <c r="CF267" s="115"/>
      <c r="CG267" s="115"/>
      <c r="CH267" s="115"/>
      <c r="CI267" s="115"/>
    </row>
    <row r="268" spans="1:87" ht="16.5">
      <c r="A268" s="115"/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15"/>
      <c r="AB268" s="115"/>
      <c r="AC268" s="115"/>
      <c r="AD268" s="115"/>
      <c r="AE268" s="115"/>
      <c r="AF268" s="115"/>
      <c r="AG268" s="115"/>
      <c r="AH268" s="115"/>
      <c r="AI268" s="115"/>
      <c r="AJ268" s="115"/>
      <c r="AK268" s="115"/>
      <c r="AL268" s="115"/>
      <c r="AM268" s="115"/>
      <c r="AN268" s="115"/>
      <c r="AO268" s="115"/>
      <c r="AP268" s="115"/>
      <c r="AQ268" s="115"/>
      <c r="AR268" s="115"/>
      <c r="AS268" s="115"/>
      <c r="AT268" s="115"/>
      <c r="AU268" s="115"/>
      <c r="AV268" s="115"/>
      <c r="AW268" s="115"/>
      <c r="AX268" s="115"/>
      <c r="AY268" s="115"/>
      <c r="AZ268" s="115"/>
      <c r="BA268" s="115"/>
      <c r="BB268" s="115"/>
      <c r="BC268" s="115"/>
      <c r="BD268" s="115"/>
      <c r="BE268" s="115"/>
      <c r="BF268" s="115"/>
      <c r="BG268" s="115"/>
      <c r="BH268" s="115"/>
      <c r="BI268" s="115"/>
      <c r="BJ268" s="115"/>
      <c r="BK268" s="115"/>
      <c r="BL268" s="115"/>
      <c r="BM268" s="115"/>
      <c r="BN268" s="115"/>
      <c r="BO268" s="115"/>
      <c r="BP268" s="115"/>
      <c r="BQ268" s="115"/>
      <c r="BR268" s="115"/>
      <c r="BS268" s="115"/>
      <c r="BT268" s="115"/>
      <c r="BU268" s="115"/>
      <c r="BV268" s="115"/>
      <c r="BW268" s="115"/>
      <c r="BX268" s="115"/>
      <c r="BY268" s="115"/>
      <c r="BZ268" s="115"/>
      <c r="CA268" s="115"/>
      <c r="CB268" s="115"/>
      <c r="CC268" s="115"/>
      <c r="CD268" s="115"/>
      <c r="CE268" s="115"/>
      <c r="CF268" s="115"/>
      <c r="CG268" s="115"/>
      <c r="CH268" s="115"/>
      <c r="CI268" s="115"/>
    </row>
    <row r="269" spans="1:87" ht="16.5">
      <c r="A269" s="115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  <c r="AA269" s="115"/>
      <c r="AB269" s="115"/>
      <c r="AC269" s="115"/>
      <c r="AD269" s="115"/>
      <c r="AE269" s="115"/>
      <c r="AF269" s="115"/>
      <c r="AG269" s="115"/>
      <c r="AH269" s="115"/>
      <c r="AI269" s="115"/>
      <c r="AJ269" s="115"/>
      <c r="AK269" s="115"/>
      <c r="AL269" s="115"/>
      <c r="AM269" s="115"/>
      <c r="AN269" s="115"/>
      <c r="AO269" s="115"/>
      <c r="AP269" s="115"/>
      <c r="AQ269" s="115"/>
      <c r="AR269" s="115"/>
      <c r="AS269" s="115"/>
      <c r="AT269" s="115"/>
      <c r="AU269" s="115"/>
      <c r="AV269" s="115"/>
      <c r="AW269" s="115"/>
      <c r="AX269" s="115"/>
      <c r="AY269" s="115"/>
      <c r="AZ269" s="115"/>
      <c r="BA269" s="115"/>
      <c r="BB269" s="115"/>
      <c r="BC269" s="115"/>
      <c r="BD269" s="115"/>
      <c r="BE269" s="115"/>
      <c r="BF269" s="115"/>
      <c r="BG269" s="115"/>
      <c r="BH269" s="115"/>
      <c r="BI269" s="115"/>
      <c r="BJ269" s="115"/>
      <c r="BK269" s="115"/>
      <c r="BL269" s="115"/>
      <c r="BM269" s="115"/>
      <c r="BN269" s="115"/>
      <c r="BO269" s="115"/>
      <c r="BP269" s="115"/>
      <c r="BQ269" s="115"/>
      <c r="BR269" s="115"/>
      <c r="BS269" s="115"/>
      <c r="BT269" s="115"/>
      <c r="BU269" s="115"/>
      <c r="BV269" s="115"/>
      <c r="BW269" s="115"/>
      <c r="BX269" s="115"/>
      <c r="BY269" s="115"/>
      <c r="BZ269" s="115"/>
      <c r="CA269" s="115"/>
      <c r="CB269" s="115"/>
      <c r="CC269" s="115"/>
      <c r="CD269" s="115"/>
      <c r="CE269" s="115"/>
      <c r="CF269" s="115"/>
      <c r="CG269" s="115"/>
      <c r="CH269" s="115"/>
      <c r="CI269" s="115"/>
    </row>
    <row r="270" spans="1:87" ht="16.5">
      <c r="A270" s="115"/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  <c r="AA270" s="115"/>
      <c r="AB270" s="115"/>
      <c r="AC270" s="115"/>
      <c r="AD270" s="115"/>
      <c r="AE270" s="115"/>
      <c r="AF270" s="115"/>
      <c r="AG270" s="115"/>
      <c r="AH270" s="115"/>
      <c r="AI270" s="115"/>
      <c r="AJ270" s="115"/>
      <c r="AK270" s="115"/>
      <c r="AL270" s="115"/>
      <c r="AM270" s="115"/>
      <c r="AN270" s="115"/>
      <c r="AO270" s="115"/>
      <c r="AP270" s="115"/>
      <c r="AQ270" s="115"/>
      <c r="AR270" s="115"/>
      <c r="AS270" s="115"/>
      <c r="AT270" s="115"/>
      <c r="AU270" s="115"/>
      <c r="AV270" s="115"/>
      <c r="AW270" s="115"/>
      <c r="AX270" s="115"/>
      <c r="AY270" s="115"/>
      <c r="AZ270" s="115"/>
      <c r="BA270" s="115"/>
      <c r="BB270" s="115"/>
      <c r="BC270" s="115"/>
      <c r="BD270" s="115"/>
      <c r="BE270" s="115"/>
      <c r="BF270" s="115"/>
      <c r="BG270" s="115"/>
      <c r="BH270" s="115"/>
      <c r="BI270" s="115"/>
      <c r="BJ270" s="115"/>
      <c r="BK270" s="115"/>
      <c r="BL270" s="115"/>
      <c r="BM270" s="115"/>
      <c r="BN270" s="115"/>
      <c r="BO270" s="115"/>
      <c r="BP270" s="115"/>
      <c r="BQ270" s="115"/>
      <c r="BR270" s="115"/>
      <c r="BS270" s="115"/>
      <c r="BT270" s="115"/>
      <c r="BU270" s="115"/>
      <c r="BV270" s="115"/>
      <c r="BW270" s="115"/>
      <c r="BX270" s="115"/>
      <c r="BY270" s="115"/>
      <c r="BZ270" s="115"/>
      <c r="CA270" s="115"/>
      <c r="CB270" s="115"/>
      <c r="CC270" s="115"/>
      <c r="CD270" s="115"/>
      <c r="CE270" s="115"/>
      <c r="CF270" s="115"/>
      <c r="CG270" s="115"/>
      <c r="CH270" s="115"/>
      <c r="CI270" s="115"/>
    </row>
    <row r="271" spans="1:87" ht="16.5">
      <c r="A271" s="115"/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  <c r="AA271" s="115"/>
      <c r="AB271" s="115"/>
      <c r="AC271" s="115"/>
      <c r="AD271" s="115"/>
      <c r="AE271" s="115"/>
      <c r="AF271" s="115"/>
      <c r="AG271" s="115"/>
      <c r="AH271" s="115"/>
      <c r="AI271" s="115"/>
      <c r="AJ271" s="115"/>
      <c r="AK271" s="115"/>
      <c r="AL271" s="115"/>
      <c r="AM271" s="115"/>
      <c r="AN271" s="115"/>
      <c r="AO271" s="115"/>
      <c r="AP271" s="115"/>
      <c r="AQ271" s="115"/>
      <c r="AR271" s="115"/>
      <c r="AS271" s="115"/>
      <c r="AT271" s="115"/>
      <c r="AU271" s="115"/>
      <c r="AV271" s="115"/>
      <c r="AW271" s="115"/>
      <c r="AX271" s="115"/>
      <c r="AY271" s="115"/>
      <c r="AZ271" s="115"/>
      <c r="BA271" s="115"/>
      <c r="BB271" s="115"/>
      <c r="BC271" s="115"/>
      <c r="BD271" s="115"/>
      <c r="BE271" s="115"/>
      <c r="BF271" s="115"/>
      <c r="BG271" s="115"/>
      <c r="BH271" s="115"/>
      <c r="BI271" s="115"/>
      <c r="BJ271" s="115"/>
      <c r="BK271" s="115"/>
      <c r="BL271" s="115"/>
      <c r="BM271" s="115"/>
      <c r="BN271" s="115"/>
      <c r="BO271" s="115"/>
      <c r="BP271" s="115"/>
      <c r="BQ271" s="115"/>
      <c r="BR271" s="115"/>
      <c r="BS271" s="115"/>
      <c r="BT271" s="115"/>
      <c r="BU271" s="115"/>
      <c r="BV271" s="115"/>
      <c r="BW271" s="115"/>
      <c r="BX271" s="115"/>
      <c r="BY271" s="115"/>
      <c r="BZ271" s="115"/>
      <c r="CA271" s="115"/>
      <c r="CB271" s="115"/>
      <c r="CC271" s="115"/>
      <c r="CD271" s="115"/>
      <c r="CE271" s="115"/>
      <c r="CF271" s="115"/>
      <c r="CG271" s="115"/>
      <c r="CH271" s="115"/>
      <c r="CI271" s="115"/>
    </row>
    <row r="272" spans="1:87" ht="16.5">
      <c r="A272" s="115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  <c r="AA272" s="115"/>
      <c r="AB272" s="115"/>
      <c r="AC272" s="115"/>
      <c r="AD272" s="115"/>
      <c r="AE272" s="115"/>
      <c r="AF272" s="115"/>
      <c r="AG272" s="115"/>
      <c r="AH272" s="115"/>
      <c r="AI272" s="115"/>
      <c r="AJ272" s="115"/>
      <c r="AK272" s="115"/>
      <c r="AL272" s="115"/>
      <c r="AM272" s="115"/>
      <c r="AN272" s="115"/>
      <c r="AO272" s="115"/>
      <c r="AP272" s="115"/>
      <c r="AQ272" s="115"/>
      <c r="AR272" s="115"/>
      <c r="AS272" s="115"/>
      <c r="AT272" s="115"/>
      <c r="AU272" s="115"/>
      <c r="AV272" s="115"/>
      <c r="AW272" s="115"/>
      <c r="AX272" s="115"/>
      <c r="AY272" s="115"/>
      <c r="AZ272" s="115"/>
      <c r="BA272" s="115"/>
      <c r="BB272" s="115"/>
      <c r="BC272" s="115"/>
      <c r="BD272" s="115"/>
      <c r="BE272" s="115"/>
      <c r="BF272" s="115"/>
      <c r="BG272" s="115"/>
      <c r="BH272" s="115"/>
      <c r="BI272" s="115"/>
      <c r="BJ272" s="115"/>
      <c r="BK272" s="115"/>
      <c r="BL272" s="115"/>
      <c r="BM272" s="115"/>
      <c r="BN272" s="115"/>
      <c r="BO272" s="115"/>
      <c r="BP272" s="115"/>
      <c r="BQ272" s="115"/>
      <c r="BR272" s="115"/>
      <c r="BS272" s="115"/>
      <c r="BT272" s="115"/>
      <c r="BU272" s="115"/>
      <c r="BV272" s="115"/>
      <c r="BW272" s="115"/>
      <c r="BX272" s="115"/>
      <c r="BY272" s="115"/>
      <c r="BZ272" s="115"/>
      <c r="CA272" s="115"/>
      <c r="CB272" s="115"/>
      <c r="CC272" s="115"/>
      <c r="CD272" s="115"/>
      <c r="CE272" s="115"/>
      <c r="CF272" s="115"/>
      <c r="CG272" s="115"/>
      <c r="CH272" s="115"/>
      <c r="CI272" s="115"/>
    </row>
    <row r="273" spans="1:87" ht="16.5">
      <c r="A273" s="115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  <c r="AB273" s="115"/>
      <c r="AC273" s="115"/>
      <c r="AD273" s="115"/>
      <c r="AE273" s="115"/>
      <c r="AF273" s="115"/>
      <c r="AG273" s="115"/>
      <c r="AH273" s="115"/>
      <c r="AI273" s="115"/>
      <c r="AJ273" s="115"/>
      <c r="AK273" s="115"/>
      <c r="AL273" s="115"/>
      <c r="AM273" s="115"/>
      <c r="AN273" s="115"/>
      <c r="AO273" s="115"/>
      <c r="AP273" s="115"/>
      <c r="AQ273" s="115"/>
      <c r="AR273" s="115"/>
      <c r="AS273" s="115"/>
      <c r="AT273" s="115"/>
      <c r="AU273" s="115"/>
      <c r="AV273" s="115"/>
      <c r="AW273" s="115"/>
      <c r="AX273" s="115"/>
      <c r="AY273" s="115"/>
      <c r="AZ273" s="115"/>
      <c r="BA273" s="115"/>
      <c r="BB273" s="115"/>
      <c r="BC273" s="115"/>
      <c r="BD273" s="115"/>
      <c r="BE273" s="115"/>
      <c r="BF273" s="115"/>
      <c r="BG273" s="115"/>
      <c r="BH273" s="115"/>
      <c r="BI273" s="115"/>
      <c r="BJ273" s="115"/>
      <c r="BK273" s="115"/>
      <c r="BL273" s="115"/>
      <c r="BM273" s="115"/>
      <c r="BN273" s="115"/>
      <c r="BO273" s="115"/>
      <c r="BP273" s="115"/>
      <c r="BQ273" s="115"/>
      <c r="BR273" s="115"/>
      <c r="BS273" s="115"/>
      <c r="BT273" s="115"/>
      <c r="BU273" s="115"/>
      <c r="BV273" s="115"/>
      <c r="BW273" s="115"/>
      <c r="BX273" s="115"/>
      <c r="BY273" s="115"/>
      <c r="BZ273" s="115"/>
      <c r="CA273" s="115"/>
      <c r="CB273" s="115"/>
      <c r="CC273" s="115"/>
      <c r="CD273" s="115"/>
      <c r="CE273" s="115"/>
      <c r="CF273" s="115"/>
      <c r="CG273" s="115"/>
      <c r="CH273" s="115"/>
      <c r="CI273" s="115"/>
    </row>
    <row r="274" spans="1:87" ht="16.5">
      <c r="A274" s="115"/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  <c r="AA274" s="115"/>
      <c r="AB274" s="115"/>
      <c r="AC274" s="115"/>
      <c r="AD274" s="115"/>
      <c r="AE274" s="115"/>
      <c r="AF274" s="115"/>
      <c r="AG274" s="115"/>
      <c r="AH274" s="115"/>
      <c r="AI274" s="115"/>
      <c r="AJ274" s="115"/>
      <c r="AK274" s="115"/>
      <c r="AL274" s="115"/>
      <c r="AM274" s="115"/>
      <c r="AN274" s="115"/>
      <c r="AO274" s="115"/>
      <c r="AP274" s="115"/>
      <c r="AQ274" s="115"/>
      <c r="AR274" s="115"/>
      <c r="AS274" s="115"/>
      <c r="AT274" s="115"/>
      <c r="AU274" s="115"/>
      <c r="AV274" s="115"/>
      <c r="AW274" s="115"/>
      <c r="AX274" s="115"/>
      <c r="AY274" s="115"/>
      <c r="AZ274" s="115"/>
      <c r="BA274" s="115"/>
      <c r="BB274" s="115"/>
      <c r="BC274" s="115"/>
      <c r="BD274" s="115"/>
      <c r="BE274" s="115"/>
      <c r="BF274" s="115"/>
      <c r="BG274" s="115"/>
      <c r="BH274" s="115"/>
      <c r="BI274" s="115"/>
      <c r="BJ274" s="115"/>
      <c r="BK274" s="115"/>
      <c r="BL274" s="115"/>
      <c r="BM274" s="115"/>
      <c r="BN274" s="115"/>
      <c r="BO274" s="115"/>
      <c r="BP274" s="115"/>
      <c r="BQ274" s="115"/>
      <c r="BR274" s="115"/>
      <c r="BS274" s="115"/>
      <c r="BT274" s="115"/>
      <c r="BU274" s="115"/>
      <c r="BV274" s="115"/>
      <c r="BW274" s="115"/>
      <c r="BX274" s="115"/>
      <c r="BY274" s="115"/>
      <c r="BZ274" s="115"/>
      <c r="CA274" s="115"/>
      <c r="CB274" s="115"/>
      <c r="CC274" s="115"/>
      <c r="CD274" s="115"/>
      <c r="CE274" s="115"/>
      <c r="CF274" s="115"/>
      <c r="CG274" s="115"/>
      <c r="CH274" s="115"/>
      <c r="CI274" s="115"/>
    </row>
    <row r="275" spans="1:87" ht="16.5">
      <c r="A275" s="115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  <c r="AA275" s="115"/>
      <c r="AB275" s="115"/>
      <c r="AC275" s="115"/>
      <c r="AD275" s="115"/>
      <c r="AE275" s="115"/>
      <c r="AF275" s="115"/>
      <c r="AG275" s="115"/>
      <c r="AH275" s="115"/>
      <c r="AI275" s="115"/>
      <c r="AJ275" s="115"/>
      <c r="AK275" s="115"/>
      <c r="AL275" s="115"/>
      <c r="AM275" s="115"/>
      <c r="AN275" s="115"/>
      <c r="AO275" s="115"/>
      <c r="AP275" s="115"/>
      <c r="AQ275" s="115"/>
      <c r="AR275" s="115"/>
      <c r="AS275" s="115"/>
      <c r="AT275" s="115"/>
      <c r="AU275" s="115"/>
      <c r="AV275" s="115"/>
      <c r="AW275" s="115"/>
      <c r="AX275" s="115"/>
      <c r="AY275" s="115"/>
      <c r="AZ275" s="115"/>
      <c r="BA275" s="115"/>
      <c r="BB275" s="115"/>
      <c r="BC275" s="115"/>
      <c r="BD275" s="115"/>
      <c r="BE275" s="115"/>
      <c r="BF275" s="115"/>
      <c r="BG275" s="115"/>
      <c r="BH275" s="115"/>
      <c r="BI275" s="115"/>
      <c r="BJ275" s="115"/>
      <c r="BK275" s="115"/>
      <c r="BL275" s="115"/>
      <c r="BM275" s="115"/>
      <c r="BN275" s="115"/>
      <c r="BO275" s="115"/>
      <c r="BP275" s="115"/>
      <c r="BQ275" s="115"/>
      <c r="BR275" s="115"/>
      <c r="BS275" s="115"/>
      <c r="BT275" s="115"/>
      <c r="BU275" s="115"/>
      <c r="BV275" s="115"/>
      <c r="BW275" s="115"/>
      <c r="BX275" s="115"/>
      <c r="BY275" s="115"/>
      <c r="BZ275" s="115"/>
      <c r="CA275" s="115"/>
      <c r="CB275" s="115"/>
      <c r="CC275" s="115"/>
      <c r="CD275" s="115"/>
      <c r="CE275" s="115"/>
      <c r="CF275" s="115"/>
      <c r="CG275" s="115"/>
      <c r="CH275" s="115"/>
      <c r="CI275" s="115"/>
    </row>
    <row r="276" spans="1:87" ht="16.5">
      <c r="A276" s="115"/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  <c r="AA276" s="115"/>
      <c r="AB276" s="115"/>
      <c r="AC276" s="115"/>
      <c r="AD276" s="115"/>
      <c r="AE276" s="115"/>
      <c r="AF276" s="115"/>
      <c r="AG276" s="115"/>
      <c r="AH276" s="115"/>
      <c r="AI276" s="115"/>
      <c r="AJ276" s="115"/>
      <c r="AK276" s="115"/>
      <c r="AL276" s="115"/>
      <c r="AM276" s="115"/>
      <c r="AN276" s="115"/>
      <c r="AO276" s="115"/>
      <c r="AP276" s="115"/>
      <c r="AQ276" s="115"/>
      <c r="AR276" s="115"/>
      <c r="AS276" s="115"/>
      <c r="AT276" s="115"/>
      <c r="AU276" s="115"/>
      <c r="AV276" s="115"/>
      <c r="AW276" s="115"/>
      <c r="AX276" s="115"/>
      <c r="AY276" s="115"/>
      <c r="AZ276" s="115"/>
      <c r="BA276" s="115"/>
      <c r="BB276" s="115"/>
      <c r="BC276" s="115"/>
      <c r="BD276" s="115"/>
      <c r="BE276" s="115"/>
      <c r="BF276" s="115"/>
      <c r="BG276" s="115"/>
      <c r="BH276" s="115"/>
      <c r="BI276" s="115"/>
      <c r="BJ276" s="115"/>
      <c r="BK276" s="115"/>
      <c r="BL276" s="115"/>
      <c r="BM276" s="115"/>
      <c r="BN276" s="115"/>
      <c r="BO276" s="115"/>
      <c r="BP276" s="115"/>
      <c r="BQ276" s="115"/>
      <c r="BR276" s="115"/>
      <c r="BS276" s="115"/>
      <c r="BT276" s="115"/>
      <c r="BU276" s="115"/>
      <c r="BV276" s="115"/>
      <c r="BW276" s="115"/>
      <c r="BX276" s="115"/>
      <c r="BY276" s="115"/>
      <c r="BZ276" s="115"/>
      <c r="CA276" s="115"/>
      <c r="CB276" s="115"/>
      <c r="CC276" s="115"/>
      <c r="CD276" s="115"/>
      <c r="CE276" s="115"/>
      <c r="CF276" s="115"/>
      <c r="CG276" s="115"/>
      <c r="CH276" s="115"/>
      <c r="CI276" s="115"/>
    </row>
    <row r="277" spans="1:87" ht="16.5">
      <c r="A277" s="115"/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  <c r="AA277" s="115"/>
      <c r="AB277" s="115"/>
      <c r="AC277" s="115"/>
      <c r="AD277" s="115"/>
      <c r="AE277" s="115"/>
      <c r="AF277" s="115"/>
      <c r="AG277" s="115"/>
      <c r="AH277" s="115"/>
      <c r="AI277" s="115"/>
      <c r="AJ277" s="115"/>
      <c r="AK277" s="115"/>
      <c r="AL277" s="115"/>
      <c r="AM277" s="115"/>
      <c r="AN277" s="115"/>
      <c r="AO277" s="115"/>
      <c r="AP277" s="115"/>
      <c r="AQ277" s="115"/>
      <c r="AR277" s="115"/>
      <c r="AS277" s="115"/>
      <c r="AT277" s="115"/>
      <c r="AU277" s="115"/>
      <c r="AV277" s="115"/>
      <c r="AW277" s="115"/>
      <c r="AX277" s="115"/>
      <c r="AY277" s="115"/>
      <c r="AZ277" s="115"/>
      <c r="BA277" s="115"/>
      <c r="BB277" s="115"/>
      <c r="BC277" s="115"/>
      <c r="BD277" s="115"/>
      <c r="BE277" s="115"/>
      <c r="BF277" s="115"/>
      <c r="BG277" s="115"/>
      <c r="BH277" s="115"/>
      <c r="BI277" s="115"/>
      <c r="BJ277" s="115"/>
      <c r="BK277" s="115"/>
      <c r="BL277" s="115"/>
      <c r="BM277" s="115"/>
      <c r="BN277" s="115"/>
      <c r="BO277" s="115"/>
      <c r="BP277" s="115"/>
      <c r="BQ277" s="115"/>
      <c r="BR277" s="115"/>
      <c r="BS277" s="115"/>
      <c r="BT277" s="115"/>
      <c r="BU277" s="115"/>
      <c r="BV277" s="115"/>
      <c r="BW277" s="115"/>
      <c r="BX277" s="115"/>
      <c r="BY277" s="115"/>
      <c r="BZ277" s="115"/>
      <c r="CA277" s="115"/>
      <c r="CB277" s="115"/>
      <c r="CC277" s="115"/>
      <c r="CD277" s="115"/>
      <c r="CE277" s="115"/>
      <c r="CF277" s="115"/>
      <c r="CG277" s="115"/>
      <c r="CH277" s="115"/>
      <c r="CI277" s="115"/>
    </row>
    <row r="278" spans="1:87" ht="16.5">
      <c r="A278" s="115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  <c r="AA278" s="115"/>
      <c r="AB278" s="115"/>
      <c r="AC278" s="115"/>
      <c r="AD278" s="115"/>
      <c r="AE278" s="115"/>
      <c r="AF278" s="115"/>
      <c r="AG278" s="115"/>
      <c r="AH278" s="115"/>
      <c r="AI278" s="115"/>
      <c r="AJ278" s="115"/>
      <c r="AK278" s="115"/>
      <c r="AL278" s="115"/>
      <c r="AM278" s="115"/>
      <c r="AN278" s="115"/>
      <c r="AO278" s="115"/>
      <c r="AP278" s="115"/>
      <c r="AQ278" s="115"/>
      <c r="AR278" s="115"/>
      <c r="AS278" s="115"/>
      <c r="AT278" s="115"/>
      <c r="AU278" s="115"/>
      <c r="AV278" s="115"/>
      <c r="AW278" s="115"/>
      <c r="AX278" s="115"/>
      <c r="AY278" s="115"/>
      <c r="AZ278" s="115"/>
      <c r="BA278" s="115"/>
      <c r="BB278" s="115"/>
      <c r="BC278" s="115"/>
      <c r="BD278" s="115"/>
      <c r="BE278" s="115"/>
      <c r="BF278" s="115"/>
      <c r="BG278" s="115"/>
      <c r="BH278" s="115"/>
      <c r="BI278" s="115"/>
      <c r="BJ278" s="115"/>
      <c r="BK278" s="115"/>
      <c r="BL278" s="115"/>
      <c r="BM278" s="115"/>
      <c r="BN278" s="115"/>
      <c r="BO278" s="115"/>
      <c r="BP278" s="115"/>
      <c r="BQ278" s="115"/>
      <c r="BR278" s="115"/>
      <c r="BS278" s="115"/>
      <c r="BT278" s="115"/>
      <c r="BU278" s="115"/>
      <c r="BV278" s="115"/>
      <c r="BW278" s="115"/>
      <c r="BX278" s="115"/>
      <c r="BY278" s="115"/>
      <c r="BZ278" s="115"/>
      <c r="CA278" s="115"/>
      <c r="CB278" s="115"/>
      <c r="CC278" s="115"/>
      <c r="CD278" s="115"/>
      <c r="CE278" s="115"/>
      <c r="CF278" s="115"/>
      <c r="CG278" s="115"/>
      <c r="CH278" s="115"/>
      <c r="CI278" s="115"/>
    </row>
    <row r="279" spans="1:87" ht="16.5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  <c r="AA279" s="115"/>
      <c r="AB279" s="115"/>
      <c r="AC279" s="115"/>
      <c r="AD279" s="115"/>
      <c r="AE279" s="115"/>
      <c r="AF279" s="115"/>
      <c r="AG279" s="115"/>
      <c r="AH279" s="115"/>
      <c r="AI279" s="115"/>
      <c r="AJ279" s="115"/>
      <c r="AK279" s="115"/>
      <c r="AL279" s="115"/>
      <c r="AM279" s="115"/>
      <c r="AN279" s="115"/>
      <c r="AO279" s="115"/>
      <c r="AP279" s="115"/>
      <c r="AQ279" s="115"/>
      <c r="AR279" s="115"/>
      <c r="AS279" s="115"/>
      <c r="AT279" s="115"/>
      <c r="AU279" s="115"/>
      <c r="AV279" s="115"/>
      <c r="AW279" s="115"/>
      <c r="AX279" s="115"/>
      <c r="AY279" s="115"/>
      <c r="AZ279" s="115"/>
      <c r="BA279" s="115"/>
      <c r="BB279" s="115"/>
      <c r="BC279" s="115"/>
      <c r="BD279" s="115"/>
      <c r="BE279" s="115"/>
      <c r="BF279" s="115"/>
      <c r="BG279" s="115"/>
      <c r="BH279" s="115"/>
      <c r="BI279" s="115"/>
      <c r="BJ279" s="115"/>
      <c r="BK279" s="115"/>
      <c r="BL279" s="115"/>
      <c r="BM279" s="115"/>
      <c r="BN279" s="115"/>
      <c r="BO279" s="115"/>
      <c r="BP279" s="115"/>
      <c r="BQ279" s="115"/>
      <c r="BR279" s="115"/>
      <c r="BS279" s="115"/>
      <c r="BT279" s="115"/>
      <c r="BU279" s="115"/>
      <c r="BV279" s="115"/>
      <c r="BW279" s="115"/>
      <c r="BX279" s="115"/>
      <c r="BY279" s="115"/>
      <c r="BZ279" s="115"/>
      <c r="CA279" s="115"/>
      <c r="CB279" s="115"/>
      <c r="CC279" s="115"/>
      <c r="CD279" s="115"/>
      <c r="CE279" s="115"/>
      <c r="CF279" s="115"/>
      <c r="CG279" s="115"/>
      <c r="CH279" s="115"/>
      <c r="CI279" s="115"/>
    </row>
    <row r="280" spans="1:87" ht="16.5">
      <c r="A280" s="115"/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  <c r="AA280" s="115"/>
      <c r="AB280" s="115"/>
      <c r="AC280" s="115"/>
      <c r="AD280" s="115"/>
      <c r="AE280" s="115"/>
      <c r="AF280" s="115"/>
      <c r="AG280" s="115"/>
      <c r="AH280" s="115"/>
      <c r="AI280" s="115"/>
      <c r="AJ280" s="115"/>
      <c r="AK280" s="115"/>
      <c r="AL280" s="115"/>
      <c r="AM280" s="115"/>
      <c r="AN280" s="115"/>
      <c r="AO280" s="115"/>
      <c r="AP280" s="115"/>
      <c r="AQ280" s="115"/>
      <c r="AR280" s="115"/>
      <c r="AS280" s="115"/>
      <c r="AT280" s="115"/>
      <c r="AU280" s="115"/>
      <c r="AV280" s="115"/>
      <c r="AW280" s="115"/>
      <c r="AX280" s="115"/>
      <c r="AY280" s="115"/>
      <c r="AZ280" s="115"/>
      <c r="BA280" s="115"/>
      <c r="BB280" s="115"/>
      <c r="BC280" s="115"/>
      <c r="BD280" s="115"/>
      <c r="BE280" s="115"/>
      <c r="BF280" s="115"/>
      <c r="BG280" s="115"/>
      <c r="BH280" s="115"/>
      <c r="BI280" s="115"/>
      <c r="BJ280" s="115"/>
      <c r="BK280" s="115"/>
      <c r="BL280" s="115"/>
      <c r="BM280" s="115"/>
      <c r="BN280" s="115"/>
      <c r="BO280" s="115"/>
      <c r="BP280" s="115"/>
      <c r="BQ280" s="115"/>
      <c r="BR280" s="115"/>
      <c r="BS280" s="115"/>
      <c r="BT280" s="115"/>
      <c r="BU280" s="115"/>
      <c r="BV280" s="115"/>
      <c r="BW280" s="115"/>
      <c r="BX280" s="115"/>
      <c r="BY280" s="115"/>
      <c r="BZ280" s="115"/>
      <c r="CA280" s="115"/>
      <c r="CB280" s="115"/>
      <c r="CC280" s="115"/>
      <c r="CD280" s="115"/>
      <c r="CE280" s="115"/>
      <c r="CF280" s="115"/>
      <c r="CG280" s="115"/>
      <c r="CH280" s="115"/>
      <c r="CI280" s="115"/>
    </row>
    <row r="281" spans="1:87" ht="16.5">
      <c r="A281" s="115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  <c r="AA281" s="115"/>
      <c r="AB281" s="115"/>
      <c r="AC281" s="115"/>
      <c r="AD281" s="115"/>
      <c r="AE281" s="115"/>
      <c r="AF281" s="115"/>
      <c r="AG281" s="115"/>
      <c r="AH281" s="115"/>
      <c r="AI281" s="115"/>
      <c r="AJ281" s="115"/>
      <c r="AK281" s="115"/>
      <c r="AL281" s="115"/>
      <c r="AM281" s="115"/>
      <c r="AN281" s="115"/>
      <c r="AO281" s="115"/>
      <c r="AP281" s="115"/>
      <c r="AQ281" s="115"/>
      <c r="AR281" s="115"/>
      <c r="AS281" s="115"/>
      <c r="AT281" s="115"/>
      <c r="AU281" s="115"/>
      <c r="AV281" s="115"/>
      <c r="AW281" s="115"/>
      <c r="AX281" s="115"/>
      <c r="AY281" s="115"/>
      <c r="AZ281" s="115"/>
      <c r="BA281" s="115"/>
      <c r="BB281" s="115"/>
      <c r="BC281" s="115"/>
      <c r="BD281" s="115"/>
      <c r="BE281" s="115"/>
      <c r="BF281" s="115"/>
      <c r="BG281" s="115"/>
      <c r="BH281" s="115"/>
      <c r="BI281" s="115"/>
      <c r="BJ281" s="115"/>
      <c r="BK281" s="115"/>
      <c r="BL281" s="115"/>
      <c r="BM281" s="115"/>
      <c r="BN281" s="115"/>
      <c r="BO281" s="115"/>
      <c r="BP281" s="115"/>
      <c r="BQ281" s="115"/>
      <c r="BR281" s="115"/>
      <c r="BS281" s="115"/>
      <c r="BT281" s="115"/>
      <c r="BU281" s="115"/>
      <c r="BV281" s="115"/>
      <c r="BW281" s="115"/>
      <c r="BX281" s="115"/>
      <c r="BY281" s="115"/>
      <c r="BZ281" s="115"/>
      <c r="CA281" s="115"/>
      <c r="CB281" s="115"/>
      <c r="CC281" s="115"/>
      <c r="CD281" s="115"/>
      <c r="CE281" s="115"/>
      <c r="CF281" s="115"/>
      <c r="CG281" s="115"/>
      <c r="CH281" s="115"/>
      <c r="CI281" s="115"/>
    </row>
    <row r="282" spans="1:87" ht="16.5">
      <c r="A282" s="115"/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  <c r="AA282" s="115"/>
      <c r="AB282" s="115"/>
      <c r="AC282" s="115"/>
      <c r="AD282" s="115"/>
      <c r="AE282" s="115"/>
      <c r="AF282" s="115"/>
      <c r="AG282" s="115"/>
      <c r="AH282" s="115"/>
      <c r="AI282" s="115"/>
      <c r="AJ282" s="115"/>
      <c r="AK282" s="115"/>
      <c r="AL282" s="115"/>
      <c r="AM282" s="115"/>
      <c r="AN282" s="115"/>
      <c r="AO282" s="115"/>
      <c r="AP282" s="115"/>
      <c r="AQ282" s="115"/>
      <c r="AR282" s="115"/>
      <c r="AS282" s="115"/>
      <c r="AT282" s="115"/>
      <c r="AU282" s="115"/>
      <c r="AV282" s="115"/>
      <c r="AW282" s="115"/>
      <c r="AX282" s="115"/>
      <c r="AY282" s="115"/>
      <c r="AZ282" s="115"/>
      <c r="BA282" s="115"/>
      <c r="BB282" s="115"/>
      <c r="BC282" s="115"/>
      <c r="BD282" s="115"/>
      <c r="BE282" s="115"/>
      <c r="BF282" s="115"/>
      <c r="BG282" s="115"/>
      <c r="BH282" s="115"/>
      <c r="BI282" s="115"/>
      <c r="BJ282" s="115"/>
      <c r="BK282" s="115"/>
      <c r="BL282" s="115"/>
      <c r="BM282" s="115"/>
      <c r="BN282" s="115"/>
      <c r="BO282" s="115"/>
      <c r="BP282" s="115"/>
      <c r="BQ282" s="115"/>
      <c r="BR282" s="115"/>
      <c r="BS282" s="115"/>
      <c r="BT282" s="115"/>
      <c r="BU282" s="115"/>
      <c r="BV282" s="115"/>
      <c r="BW282" s="115"/>
      <c r="BX282" s="115"/>
      <c r="BY282" s="115"/>
      <c r="BZ282" s="115"/>
      <c r="CA282" s="115"/>
      <c r="CB282" s="115"/>
      <c r="CC282" s="115"/>
      <c r="CD282" s="115"/>
      <c r="CE282" s="115"/>
      <c r="CF282" s="115"/>
      <c r="CG282" s="115"/>
      <c r="CH282" s="115"/>
      <c r="CI282" s="115"/>
    </row>
    <row r="283" spans="1:87" ht="16.5">
      <c r="A283" s="115"/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  <c r="AA283" s="115"/>
      <c r="AB283" s="115"/>
      <c r="AC283" s="115"/>
      <c r="AD283" s="115"/>
      <c r="AE283" s="115"/>
      <c r="AF283" s="115"/>
      <c r="AG283" s="115"/>
      <c r="AH283" s="115"/>
      <c r="AI283" s="115"/>
      <c r="AJ283" s="115"/>
      <c r="AK283" s="115"/>
      <c r="AL283" s="115"/>
      <c r="AM283" s="115"/>
      <c r="AN283" s="115"/>
      <c r="AO283" s="115"/>
      <c r="AP283" s="115"/>
      <c r="AQ283" s="115"/>
      <c r="AR283" s="115"/>
      <c r="AS283" s="115"/>
      <c r="AT283" s="115"/>
      <c r="AU283" s="115"/>
      <c r="AV283" s="115"/>
      <c r="AW283" s="115"/>
      <c r="AX283" s="115"/>
      <c r="AY283" s="115"/>
      <c r="AZ283" s="115"/>
      <c r="BA283" s="115"/>
      <c r="BB283" s="115"/>
      <c r="BC283" s="115"/>
      <c r="BD283" s="115"/>
      <c r="BE283" s="115"/>
      <c r="BF283" s="115"/>
      <c r="BG283" s="115"/>
      <c r="BH283" s="115"/>
      <c r="BI283" s="115"/>
      <c r="BJ283" s="115"/>
      <c r="BK283" s="115"/>
      <c r="BL283" s="115"/>
      <c r="BM283" s="115"/>
      <c r="BN283" s="115"/>
      <c r="BO283" s="115"/>
      <c r="BP283" s="115"/>
      <c r="BQ283" s="115"/>
      <c r="BR283" s="115"/>
      <c r="BS283" s="115"/>
      <c r="BT283" s="115"/>
      <c r="BU283" s="115"/>
      <c r="BV283" s="115"/>
      <c r="BW283" s="115"/>
      <c r="BX283" s="115"/>
      <c r="BY283" s="115"/>
      <c r="BZ283" s="115"/>
      <c r="CA283" s="115"/>
      <c r="CB283" s="115"/>
      <c r="CC283" s="115"/>
      <c r="CD283" s="115"/>
      <c r="CE283" s="115"/>
      <c r="CF283" s="115"/>
      <c r="CG283" s="115"/>
      <c r="CH283" s="115"/>
      <c r="CI283" s="115"/>
    </row>
    <row r="284" spans="1:87" ht="16.5">
      <c r="A284" s="115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  <c r="AA284" s="115"/>
      <c r="AB284" s="115"/>
      <c r="AC284" s="115"/>
      <c r="AD284" s="115"/>
      <c r="AE284" s="115"/>
      <c r="AF284" s="115"/>
      <c r="AG284" s="115"/>
      <c r="AH284" s="115"/>
      <c r="AI284" s="115"/>
      <c r="AJ284" s="115"/>
      <c r="AK284" s="115"/>
      <c r="AL284" s="115"/>
      <c r="AM284" s="115"/>
      <c r="AN284" s="115"/>
      <c r="AO284" s="115"/>
      <c r="AP284" s="115"/>
      <c r="AQ284" s="115"/>
      <c r="AR284" s="115"/>
      <c r="AS284" s="115"/>
      <c r="AT284" s="115"/>
      <c r="AU284" s="115"/>
      <c r="AV284" s="115"/>
      <c r="AW284" s="115"/>
      <c r="AX284" s="115"/>
      <c r="AY284" s="115"/>
      <c r="AZ284" s="115"/>
      <c r="BA284" s="115"/>
      <c r="BB284" s="115"/>
      <c r="BC284" s="115"/>
      <c r="BD284" s="115"/>
      <c r="BE284" s="115"/>
      <c r="BF284" s="115"/>
      <c r="BG284" s="115"/>
      <c r="BH284" s="115"/>
      <c r="BI284" s="115"/>
      <c r="BJ284" s="115"/>
      <c r="BK284" s="115"/>
      <c r="BL284" s="115"/>
      <c r="BM284" s="115"/>
      <c r="BN284" s="115"/>
      <c r="BO284" s="115"/>
      <c r="BP284" s="115"/>
      <c r="BQ284" s="115"/>
      <c r="BR284" s="115"/>
      <c r="BS284" s="115"/>
      <c r="BT284" s="115"/>
      <c r="BU284" s="115"/>
      <c r="BV284" s="115"/>
      <c r="BW284" s="115"/>
      <c r="BX284" s="115"/>
      <c r="BY284" s="115"/>
      <c r="BZ284" s="115"/>
      <c r="CA284" s="115"/>
      <c r="CB284" s="115"/>
      <c r="CC284" s="115"/>
      <c r="CD284" s="115"/>
      <c r="CE284" s="115"/>
      <c r="CF284" s="115"/>
      <c r="CG284" s="115"/>
      <c r="CH284" s="115"/>
      <c r="CI284" s="115"/>
    </row>
    <row r="285" spans="1:87" ht="16.5">
      <c r="A285" s="115"/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  <c r="AA285" s="115"/>
      <c r="AB285" s="115"/>
      <c r="AC285" s="115"/>
      <c r="AD285" s="115"/>
      <c r="AE285" s="115"/>
      <c r="AF285" s="115"/>
      <c r="AG285" s="115"/>
      <c r="AH285" s="115"/>
      <c r="AI285" s="115"/>
      <c r="AJ285" s="115"/>
      <c r="AK285" s="115"/>
      <c r="AL285" s="115"/>
      <c r="AM285" s="115"/>
      <c r="AN285" s="115"/>
      <c r="AO285" s="115"/>
      <c r="AP285" s="115"/>
      <c r="AQ285" s="115"/>
      <c r="AR285" s="115"/>
      <c r="AS285" s="115"/>
      <c r="AT285" s="115"/>
      <c r="AU285" s="115"/>
      <c r="AV285" s="115"/>
      <c r="AW285" s="115"/>
      <c r="AX285" s="115"/>
      <c r="AY285" s="115"/>
      <c r="AZ285" s="115"/>
      <c r="BA285" s="115"/>
      <c r="BB285" s="115"/>
      <c r="BC285" s="115"/>
      <c r="BD285" s="115"/>
      <c r="BE285" s="115"/>
      <c r="BF285" s="115"/>
      <c r="BG285" s="115"/>
      <c r="BH285" s="115"/>
      <c r="BI285" s="115"/>
      <c r="BJ285" s="115"/>
      <c r="BK285" s="115"/>
      <c r="BL285" s="115"/>
      <c r="BM285" s="115"/>
      <c r="BN285" s="115"/>
      <c r="BO285" s="115"/>
      <c r="BP285" s="115"/>
      <c r="BQ285" s="115"/>
      <c r="BR285" s="115"/>
      <c r="BS285" s="115"/>
      <c r="BT285" s="115"/>
      <c r="BU285" s="115"/>
      <c r="BV285" s="115"/>
      <c r="BW285" s="115"/>
      <c r="BX285" s="115"/>
      <c r="BY285" s="115"/>
      <c r="BZ285" s="115"/>
      <c r="CA285" s="115"/>
      <c r="CB285" s="115"/>
      <c r="CC285" s="115"/>
      <c r="CD285" s="115"/>
      <c r="CE285" s="115"/>
      <c r="CF285" s="115"/>
      <c r="CG285" s="115"/>
      <c r="CH285" s="115"/>
      <c r="CI285" s="115"/>
    </row>
    <row r="286" spans="1:87" ht="16.5">
      <c r="A286" s="115"/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  <c r="AA286" s="115"/>
      <c r="AB286" s="115"/>
      <c r="AC286" s="115"/>
      <c r="AD286" s="115"/>
      <c r="AE286" s="115"/>
      <c r="AF286" s="115"/>
      <c r="AG286" s="115"/>
      <c r="AH286" s="115"/>
      <c r="AI286" s="115"/>
      <c r="AJ286" s="115"/>
      <c r="AK286" s="115"/>
      <c r="AL286" s="115"/>
      <c r="AM286" s="115"/>
      <c r="AN286" s="115"/>
      <c r="AO286" s="115"/>
      <c r="AP286" s="115"/>
      <c r="AQ286" s="115"/>
      <c r="AR286" s="115"/>
      <c r="AS286" s="115"/>
      <c r="AT286" s="115"/>
      <c r="AU286" s="115"/>
      <c r="AV286" s="115"/>
      <c r="AW286" s="115"/>
      <c r="AX286" s="115"/>
      <c r="AY286" s="115"/>
      <c r="AZ286" s="115"/>
      <c r="BA286" s="115"/>
      <c r="BB286" s="115"/>
      <c r="BC286" s="115"/>
      <c r="BD286" s="115"/>
      <c r="BE286" s="115"/>
      <c r="BF286" s="115"/>
      <c r="BG286" s="115"/>
      <c r="BH286" s="115"/>
      <c r="BI286" s="115"/>
      <c r="BJ286" s="115"/>
      <c r="BK286" s="115"/>
      <c r="BL286" s="115"/>
      <c r="BM286" s="115"/>
      <c r="BN286" s="115"/>
      <c r="BO286" s="115"/>
      <c r="BP286" s="115"/>
      <c r="BQ286" s="115"/>
      <c r="BR286" s="115"/>
      <c r="BS286" s="115"/>
      <c r="BT286" s="115"/>
      <c r="BU286" s="115"/>
      <c r="BV286" s="115"/>
      <c r="BW286" s="115"/>
      <c r="BX286" s="115"/>
      <c r="BY286" s="115"/>
      <c r="BZ286" s="115"/>
      <c r="CA286" s="115"/>
      <c r="CB286" s="115"/>
      <c r="CC286" s="115"/>
      <c r="CD286" s="115"/>
      <c r="CE286" s="115"/>
      <c r="CF286" s="115"/>
      <c r="CG286" s="115"/>
      <c r="CH286" s="115"/>
      <c r="CI286" s="115"/>
    </row>
    <row r="287" spans="1:87" ht="16.5">
      <c r="A287" s="115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  <c r="AA287" s="115"/>
      <c r="AB287" s="115"/>
      <c r="AC287" s="115"/>
      <c r="AD287" s="115"/>
      <c r="AE287" s="115"/>
      <c r="AF287" s="115"/>
      <c r="AG287" s="115"/>
      <c r="AH287" s="115"/>
      <c r="AI287" s="115"/>
      <c r="AJ287" s="115"/>
      <c r="AK287" s="115"/>
      <c r="AL287" s="115"/>
      <c r="AM287" s="115"/>
      <c r="AN287" s="115"/>
      <c r="AO287" s="115"/>
      <c r="AP287" s="115"/>
      <c r="AQ287" s="115"/>
      <c r="AR287" s="115"/>
      <c r="AS287" s="115"/>
      <c r="AT287" s="115"/>
      <c r="AU287" s="115"/>
      <c r="AV287" s="115"/>
      <c r="AW287" s="115"/>
      <c r="AX287" s="115"/>
      <c r="AY287" s="115"/>
      <c r="AZ287" s="115"/>
      <c r="BA287" s="115"/>
      <c r="BB287" s="115"/>
      <c r="BC287" s="115"/>
      <c r="BD287" s="115"/>
      <c r="BE287" s="115"/>
      <c r="BF287" s="115"/>
      <c r="BG287" s="115"/>
      <c r="BH287" s="115"/>
      <c r="BI287" s="115"/>
      <c r="BJ287" s="115"/>
      <c r="BK287" s="115"/>
      <c r="BL287" s="115"/>
      <c r="BM287" s="115"/>
      <c r="BN287" s="115"/>
      <c r="BO287" s="115"/>
      <c r="BP287" s="115"/>
      <c r="BQ287" s="115"/>
      <c r="BR287" s="115"/>
      <c r="BS287" s="115"/>
      <c r="BT287" s="115"/>
      <c r="BU287" s="115"/>
      <c r="BV287" s="115"/>
      <c r="BW287" s="115"/>
      <c r="BX287" s="115"/>
      <c r="BY287" s="115"/>
      <c r="BZ287" s="115"/>
      <c r="CA287" s="115"/>
      <c r="CB287" s="115"/>
      <c r="CC287" s="115"/>
      <c r="CD287" s="115"/>
      <c r="CE287" s="115"/>
      <c r="CF287" s="115"/>
      <c r="CG287" s="115"/>
      <c r="CH287" s="115"/>
      <c r="CI287" s="115"/>
    </row>
    <row r="288" spans="1:87" ht="16.5">
      <c r="A288" s="115"/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  <c r="AB288" s="115"/>
      <c r="AC288" s="115"/>
      <c r="AD288" s="115"/>
      <c r="AE288" s="115"/>
      <c r="AF288" s="115"/>
      <c r="AG288" s="115"/>
      <c r="AH288" s="115"/>
      <c r="AI288" s="115"/>
      <c r="AJ288" s="115"/>
      <c r="AK288" s="115"/>
      <c r="AL288" s="115"/>
      <c r="AM288" s="115"/>
      <c r="AN288" s="115"/>
      <c r="AO288" s="115"/>
      <c r="AP288" s="115"/>
      <c r="AQ288" s="115"/>
      <c r="AR288" s="115"/>
      <c r="AS288" s="115"/>
      <c r="AT288" s="115"/>
      <c r="AU288" s="115"/>
      <c r="AV288" s="115"/>
      <c r="AW288" s="115"/>
      <c r="AX288" s="115"/>
      <c r="AY288" s="115"/>
      <c r="AZ288" s="115"/>
      <c r="BA288" s="115"/>
      <c r="BB288" s="115"/>
      <c r="BC288" s="115"/>
      <c r="BD288" s="115"/>
      <c r="BE288" s="115"/>
      <c r="BF288" s="115"/>
      <c r="BG288" s="115"/>
      <c r="BH288" s="115"/>
      <c r="BI288" s="115"/>
      <c r="BJ288" s="115"/>
      <c r="BK288" s="115"/>
      <c r="BL288" s="115"/>
      <c r="BM288" s="115"/>
      <c r="BN288" s="115"/>
      <c r="BO288" s="115"/>
      <c r="BP288" s="115"/>
      <c r="BQ288" s="115"/>
      <c r="BR288" s="115"/>
      <c r="BS288" s="115"/>
      <c r="BT288" s="115"/>
      <c r="BU288" s="115"/>
      <c r="BV288" s="115"/>
      <c r="BW288" s="115"/>
      <c r="BX288" s="115"/>
      <c r="BY288" s="115"/>
      <c r="BZ288" s="115"/>
      <c r="CA288" s="115"/>
      <c r="CB288" s="115"/>
      <c r="CC288" s="115"/>
      <c r="CD288" s="115"/>
      <c r="CE288" s="115"/>
      <c r="CF288" s="115"/>
      <c r="CG288" s="115"/>
      <c r="CH288" s="115"/>
      <c r="CI288" s="115"/>
    </row>
    <row r="289" spans="1:87" ht="16.5">
      <c r="A289" s="115"/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  <c r="AA289" s="115"/>
      <c r="AB289" s="115"/>
      <c r="AC289" s="115"/>
      <c r="AD289" s="115"/>
      <c r="AE289" s="115"/>
      <c r="AF289" s="115"/>
      <c r="AG289" s="115"/>
      <c r="AH289" s="115"/>
      <c r="AI289" s="115"/>
      <c r="AJ289" s="115"/>
      <c r="AK289" s="115"/>
      <c r="AL289" s="115"/>
      <c r="AM289" s="115"/>
      <c r="AN289" s="115"/>
      <c r="AO289" s="115"/>
      <c r="AP289" s="115"/>
      <c r="AQ289" s="115"/>
      <c r="AR289" s="115"/>
      <c r="AS289" s="115"/>
      <c r="AT289" s="115"/>
      <c r="AU289" s="115"/>
      <c r="AV289" s="115"/>
      <c r="AW289" s="115"/>
      <c r="AX289" s="115"/>
      <c r="AY289" s="115"/>
      <c r="AZ289" s="115"/>
      <c r="BA289" s="115"/>
      <c r="BB289" s="115"/>
      <c r="BC289" s="115"/>
      <c r="BD289" s="115"/>
      <c r="BE289" s="115"/>
      <c r="BF289" s="115"/>
      <c r="BG289" s="115"/>
      <c r="BH289" s="115"/>
      <c r="BI289" s="115"/>
      <c r="BJ289" s="115"/>
      <c r="BK289" s="115"/>
      <c r="BL289" s="115"/>
      <c r="BM289" s="115"/>
      <c r="BN289" s="115"/>
      <c r="BO289" s="115"/>
      <c r="BP289" s="115"/>
      <c r="BQ289" s="115"/>
      <c r="BR289" s="115"/>
      <c r="BS289" s="115"/>
      <c r="BT289" s="115"/>
      <c r="BU289" s="115"/>
      <c r="BV289" s="115"/>
      <c r="BW289" s="115"/>
      <c r="BX289" s="115"/>
      <c r="BY289" s="115"/>
      <c r="BZ289" s="115"/>
      <c r="CA289" s="115"/>
      <c r="CB289" s="115"/>
      <c r="CC289" s="115"/>
      <c r="CD289" s="115"/>
      <c r="CE289" s="115"/>
      <c r="CF289" s="115"/>
      <c r="CG289" s="115"/>
      <c r="CH289" s="115"/>
      <c r="CI289" s="115"/>
    </row>
    <row r="290" spans="1:87" ht="16.5">
      <c r="A290" s="115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15"/>
      <c r="AB290" s="115"/>
      <c r="AC290" s="115"/>
      <c r="AD290" s="115"/>
      <c r="AE290" s="115"/>
      <c r="AF290" s="115"/>
      <c r="AG290" s="115"/>
      <c r="AH290" s="115"/>
      <c r="AI290" s="115"/>
      <c r="AJ290" s="115"/>
      <c r="AK290" s="115"/>
      <c r="AL290" s="115"/>
      <c r="AM290" s="115"/>
      <c r="AN290" s="115"/>
      <c r="AO290" s="115"/>
      <c r="AP290" s="115"/>
      <c r="AQ290" s="115"/>
      <c r="AR290" s="115"/>
      <c r="AS290" s="115"/>
      <c r="AT290" s="115"/>
      <c r="AU290" s="115"/>
      <c r="AV290" s="115"/>
      <c r="AW290" s="115"/>
      <c r="AX290" s="115"/>
      <c r="AY290" s="115"/>
      <c r="AZ290" s="115"/>
      <c r="BA290" s="115"/>
      <c r="BB290" s="115"/>
      <c r="BC290" s="115"/>
      <c r="BD290" s="115"/>
      <c r="BE290" s="115"/>
      <c r="BF290" s="115"/>
      <c r="BG290" s="115"/>
      <c r="BH290" s="115"/>
      <c r="BI290" s="115"/>
      <c r="BJ290" s="115"/>
      <c r="BK290" s="115"/>
      <c r="BL290" s="115"/>
      <c r="BM290" s="115"/>
      <c r="BN290" s="115"/>
      <c r="BO290" s="115"/>
      <c r="BP290" s="115"/>
      <c r="BQ290" s="115"/>
      <c r="BR290" s="115"/>
      <c r="BS290" s="115"/>
      <c r="BT290" s="115"/>
      <c r="BU290" s="115"/>
      <c r="BV290" s="115"/>
      <c r="BW290" s="115"/>
      <c r="BX290" s="115"/>
      <c r="BY290" s="115"/>
      <c r="BZ290" s="115"/>
      <c r="CA290" s="115"/>
      <c r="CB290" s="115"/>
      <c r="CC290" s="115"/>
      <c r="CD290" s="115"/>
      <c r="CE290" s="115"/>
      <c r="CF290" s="115"/>
      <c r="CG290" s="115"/>
      <c r="CH290" s="115"/>
      <c r="CI290" s="115"/>
    </row>
    <row r="291" spans="1:87" ht="16.5">
      <c r="A291" s="115"/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  <c r="AB291" s="115"/>
      <c r="AC291" s="115"/>
      <c r="AD291" s="115"/>
      <c r="AE291" s="115"/>
      <c r="AF291" s="115"/>
      <c r="AG291" s="115"/>
      <c r="AH291" s="115"/>
      <c r="AI291" s="115"/>
      <c r="AJ291" s="115"/>
      <c r="AK291" s="115"/>
      <c r="AL291" s="115"/>
      <c r="AM291" s="115"/>
      <c r="AN291" s="115"/>
      <c r="AO291" s="115"/>
      <c r="AP291" s="115"/>
      <c r="AQ291" s="115"/>
      <c r="AR291" s="115"/>
      <c r="AS291" s="115"/>
      <c r="AT291" s="115"/>
      <c r="AU291" s="115"/>
      <c r="AV291" s="115"/>
      <c r="AW291" s="115"/>
      <c r="AX291" s="115"/>
      <c r="AY291" s="115"/>
      <c r="AZ291" s="115"/>
      <c r="BA291" s="115"/>
      <c r="BB291" s="115"/>
      <c r="BC291" s="115"/>
      <c r="BD291" s="115"/>
      <c r="BE291" s="115"/>
      <c r="BF291" s="115"/>
      <c r="BG291" s="115"/>
      <c r="BH291" s="115"/>
      <c r="BI291" s="115"/>
      <c r="BJ291" s="115"/>
      <c r="BK291" s="115"/>
      <c r="BL291" s="115"/>
      <c r="BM291" s="115"/>
      <c r="BN291" s="115"/>
      <c r="BO291" s="115"/>
      <c r="BP291" s="115"/>
      <c r="BQ291" s="115"/>
      <c r="BR291" s="115"/>
      <c r="BS291" s="115"/>
      <c r="BT291" s="115"/>
      <c r="BU291" s="115"/>
      <c r="BV291" s="115"/>
      <c r="BW291" s="115"/>
      <c r="BX291" s="115"/>
      <c r="BY291" s="115"/>
      <c r="BZ291" s="115"/>
      <c r="CA291" s="115"/>
      <c r="CB291" s="115"/>
      <c r="CC291" s="115"/>
      <c r="CD291" s="115"/>
      <c r="CE291" s="115"/>
      <c r="CF291" s="115"/>
      <c r="CG291" s="115"/>
      <c r="CH291" s="115"/>
      <c r="CI291" s="115"/>
    </row>
    <row r="292" spans="1:87" ht="16.5">
      <c r="A292" s="115"/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/>
      <c r="AB292" s="115"/>
      <c r="AC292" s="115"/>
      <c r="AD292" s="115"/>
      <c r="AE292" s="115"/>
      <c r="AF292" s="115"/>
      <c r="AG292" s="115"/>
      <c r="AH292" s="115"/>
      <c r="AI292" s="115"/>
      <c r="AJ292" s="115"/>
      <c r="AK292" s="115"/>
      <c r="AL292" s="115"/>
      <c r="AM292" s="115"/>
      <c r="AN292" s="115"/>
      <c r="AO292" s="115"/>
      <c r="AP292" s="115"/>
      <c r="AQ292" s="115"/>
      <c r="AR292" s="115"/>
      <c r="AS292" s="115"/>
      <c r="AT292" s="115"/>
      <c r="AU292" s="115"/>
      <c r="AV292" s="115"/>
      <c r="AW292" s="115"/>
      <c r="AX292" s="115"/>
      <c r="AY292" s="115"/>
      <c r="AZ292" s="115"/>
      <c r="BA292" s="115"/>
      <c r="BB292" s="115"/>
      <c r="BC292" s="115"/>
      <c r="BD292" s="115"/>
      <c r="BE292" s="115"/>
      <c r="BF292" s="115"/>
      <c r="BG292" s="115"/>
      <c r="BH292" s="115"/>
      <c r="BI292" s="115"/>
      <c r="BJ292" s="115"/>
      <c r="BK292" s="115"/>
      <c r="BL292" s="115"/>
      <c r="BM292" s="115"/>
      <c r="BN292" s="115"/>
      <c r="BO292" s="115"/>
      <c r="BP292" s="115"/>
      <c r="BQ292" s="115"/>
      <c r="BR292" s="115"/>
      <c r="BS292" s="115"/>
      <c r="BT292" s="115"/>
      <c r="BU292" s="115"/>
      <c r="BV292" s="115"/>
      <c r="BW292" s="115"/>
      <c r="BX292" s="115"/>
      <c r="BY292" s="115"/>
      <c r="BZ292" s="115"/>
      <c r="CA292" s="115"/>
      <c r="CB292" s="115"/>
      <c r="CC292" s="115"/>
      <c r="CD292" s="115"/>
      <c r="CE292" s="115"/>
      <c r="CF292" s="115"/>
      <c r="CG292" s="115"/>
      <c r="CH292" s="115"/>
      <c r="CI292" s="115"/>
    </row>
    <row r="293" spans="1:87" ht="16.5">
      <c r="A293" s="115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  <c r="AA293" s="115"/>
      <c r="AB293" s="115"/>
      <c r="AC293" s="115"/>
      <c r="AD293" s="115"/>
      <c r="AE293" s="115"/>
      <c r="AF293" s="115"/>
      <c r="AG293" s="115"/>
      <c r="AH293" s="115"/>
      <c r="AI293" s="115"/>
      <c r="AJ293" s="115"/>
      <c r="AK293" s="115"/>
      <c r="AL293" s="115"/>
      <c r="AM293" s="115"/>
      <c r="AN293" s="115"/>
      <c r="AO293" s="115"/>
      <c r="AP293" s="115"/>
      <c r="AQ293" s="115"/>
      <c r="AR293" s="115"/>
      <c r="AS293" s="115"/>
      <c r="AT293" s="115"/>
      <c r="AU293" s="115"/>
      <c r="AV293" s="115"/>
      <c r="AW293" s="115"/>
      <c r="AX293" s="115"/>
      <c r="AY293" s="115"/>
      <c r="AZ293" s="115"/>
      <c r="BA293" s="115"/>
      <c r="BB293" s="115"/>
      <c r="BC293" s="115"/>
      <c r="BD293" s="115"/>
      <c r="BE293" s="115"/>
      <c r="BF293" s="115"/>
      <c r="BG293" s="115"/>
      <c r="BH293" s="115"/>
      <c r="BI293" s="115"/>
      <c r="BJ293" s="115"/>
      <c r="BK293" s="115"/>
      <c r="BL293" s="115"/>
      <c r="BM293" s="115"/>
      <c r="BN293" s="115"/>
      <c r="BO293" s="115"/>
      <c r="BP293" s="115"/>
      <c r="BQ293" s="115"/>
      <c r="BR293" s="115"/>
      <c r="BS293" s="115"/>
      <c r="BT293" s="115"/>
      <c r="BU293" s="115"/>
      <c r="BV293" s="115"/>
      <c r="BW293" s="115"/>
      <c r="BX293" s="115"/>
      <c r="BY293" s="115"/>
      <c r="BZ293" s="115"/>
      <c r="CA293" s="115"/>
      <c r="CB293" s="115"/>
      <c r="CC293" s="115"/>
      <c r="CD293" s="115"/>
      <c r="CE293" s="115"/>
      <c r="CF293" s="115"/>
      <c r="CG293" s="115"/>
      <c r="CH293" s="115"/>
      <c r="CI293" s="115"/>
    </row>
    <row r="294" spans="1:87" ht="16.5">
      <c r="A294" s="115"/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  <c r="AB294" s="115"/>
      <c r="AC294" s="115"/>
      <c r="AD294" s="115"/>
      <c r="AE294" s="115"/>
      <c r="AF294" s="115"/>
      <c r="AG294" s="115"/>
      <c r="AH294" s="115"/>
      <c r="AI294" s="115"/>
      <c r="AJ294" s="115"/>
      <c r="AK294" s="115"/>
      <c r="AL294" s="115"/>
      <c r="AM294" s="115"/>
      <c r="AN294" s="115"/>
      <c r="AO294" s="115"/>
      <c r="AP294" s="115"/>
      <c r="AQ294" s="115"/>
      <c r="AR294" s="115"/>
      <c r="AS294" s="115"/>
      <c r="AT294" s="115"/>
      <c r="AU294" s="115"/>
      <c r="AV294" s="115"/>
      <c r="AW294" s="115"/>
      <c r="AX294" s="115"/>
      <c r="AY294" s="115"/>
      <c r="AZ294" s="115"/>
      <c r="BA294" s="115"/>
      <c r="BB294" s="115"/>
      <c r="BC294" s="115"/>
      <c r="BD294" s="115"/>
      <c r="BE294" s="115"/>
      <c r="BF294" s="115"/>
      <c r="BG294" s="115"/>
      <c r="BH294" s="115"/>
      <c r="BI294" s="115"/>
      <c r="BJ294" s="115"/>
      <c r="BK294" s="115"/>
      <c r="BL294" s="115"/>
      <c r="BM294" s="115"/>
      <c r="BN294" s="115"/>
      <c r="BO294" s="115"/>
      <c r="BP294" s="115"/>
      <c r="BQ294" s="115"/>
      <c r="BR294" s="115"/>
      <c r="BS294" s="115"/>
      <c r="BT294" s="115"/>
      <c r="BU294" s="115"/>
      <c r="BV294" s="115"/>
      <c r="BW294" s="115"/>
      <c r="BX294" s="115"/>
      <c r="BY294" s="115"/>
      <c r="BZ294" s="115"/>
      <c r="CA294" s="115"/>
      <c r="CB294" s="115"/>
      <c r="CC294" s="115"/>
      <c r="CD294" s="115"/>
      <c r="CE294" s="115"/>
      <c r="CF294" s="115"/>
      <c r="CG294" s="115"/>
      <c r="CH294" s="115"/>
      <c r="CI294" s="115"/>
    </row>
    <row r="295" spans="1:87" ht="16.5">
      <c r="A295" s="115"/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15"/>
      <c r="AH295" s="115"/>
      <c r="AI295" s="115"/>
      <c r="AJ295" s="115"/>
      <c r="AK295" s="115"/>
      <c r="AL295" s="115"/>
      <c r="AM295" s="115"/>
      <c r="AN295" s="115"/>
      <c r="AO295" s="115"/>
      <c r="AP295" s="115"/>
      <c r="AQ295" s="115"/>
      <c r="AR295" s="115"/>
      <c r="AS295" s="115"/>
      <c r="AT295" s="115"/>
      <c r="AU295" s="115"/>
      <c r="AV295" s="115"/>
      <c r="AW295" s="115"/>
      <c r="AX295" s="115"/>
      <c r="AY295" s="115"/>
      <c r="AZ295" s="115"/>
      <c r="BA295" s="115"/>
      <c r="BB295" s="115"/>
      <c r="BC295" s="115"/>
      <c r="BD295" s="115"/>
      <c r="BE295" s="115"/>
      <c r="BF295" s="115"/>
      <c r="BG295" s="115"/>
      <c r="BH295" s="115"/>
      <c r="BI295" s="115"/>
      <c r="BJ295" s="115"/>
      <c r="BK295" s="115"/>
      <c r="BL295" s="115"/>
      <c r="BM295" s="115"/>
      <c r="BN295" s="115"/>
      <c r="BO295" s="115"/>
      <c r="BP295" s="115"/>
      <c r="BQ295" s="115"/>
      <c r="BR295" s="115"/>
      <c r="BS295" s="115"/>
      <c r="BT295" s="115"/>
      <c r="BU295" s="115"/>
      <c r="BV295" s="115"/>
      <c r="BW295" s="115"/>
      <c r="BX295" s="115"/>
      <c r="BY295" s="115"/>
      <c r="BZ295" s="115"/>
      <c r="CA295" s="115"/>
      <c r="CB295" s="115"/>
      <c r="CC295" s="115"/>
      <c r="CD295" s="115"/>
      <c r="CE295" s="115"/>
      <c r="CF295" s="115"/>
      <c r="CG295" s="115"/>
      <c r="CH295" s="115"/>
      <c r="CI295" s="115"/>
    </row>
    <row r="296" spans="1:87" ht="16.5">
      <c r="A296" s="115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  <c r="AE296" s="115"/>
      <c r="AF296" s="115"/>
      <c r="AG296" s="115"/>
      <c r="AH296" s="115"/>
      <c r="AI296" s="115"/>
      <c r="AJ296" s="115"/>
      <c r="AK296" s="115"/>
      <c r="AL296" s="115"/>
      <c r="AM296" s="115"/>
      <c r="AN296" s="115"/>
      <c r="AO296" s="115"/>
      <c r="AP296" s="115"/>
      <c r="AQ296" s="115"/>
      <c r="AR296" s="115"/>
      <c r="AS296" s="115"/>
      <c r="AT296" s="115"/>
      <c r="AU296" s="115"/>
      <c r="AV296" s="115"/>
      <c r="AW296" s="115"/>
      <c r="AX296" s="115"/>
      <c r="AY296" s="115"/>
      <c r="AZ296" s="115"/>
      <c r="BA296" s="115"/>
      <c r="BB296" s="115"/>
      <c r="BC296" s="115"/>
      <c r="BD296" s="115"/>
      <c r="BE296" s="115"/>
      <c r="BF296" s="115"/>
      <c r="BG296" s="115"/>
      <c r="BH296" s="115"/>
      <c r="BI296" s="115"/>
      <c r="BJ296" s="115"/>
      <c r="BK296" s="115"/>
      <c r="BL296" s="115"/>
      <c r="BM296" s="115"/>
      <c r="BN296" s="115"/>
      <c r="BO296" s="115"/>
      <c r="BP296" s="115"/>
      <c r="BQ296" s="115"/>
      <c r="BR296" s="115"/>
      <c r="BS296" s="115"/>
      <c r="BT296" s="115"/>
      <c r="BU296" s="115"/>
      <c r="BV296" s="115"/>
      <c r="BW296" s="115"/>
      <c r="BX296" s="115"/>
      <c r="BY296" s="115"/>
      <c r="BZ296" s="115"/>
      <c r="CA296" s="115"/>
      <c r="CB296" s="115"/>
      <c r="CC296" s="115"/>
      <c r="CD296" s="115"/>
      <c r="CE296" s="115"/>
      <c r="CF296" s="115"/>
      <c r="CG296" s="115"/>
      <c r="CH296" s="115"/>
      <c r="CI296" s="115"/>
    </row>
    <row r="297" spans="1:87" ht="16.5">
      <c r="A297" s="115"/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  <c r="AB297" s="115"/>
      <c r="AC297" s="115"/>
      <c r="AD297" s="115"/>
      <c r="AE297" s="115"/>
      <c r="AF297" s="115"/>
      <c r="AG297" s="115"/>
      <c r="AH297" s="115"/>
      <c r="AI297" s="115"/>
      <c r="AJ297" s="115"/>
      <c r="AK297" s="115"/>
      <c r="AL297" s="115"/>
      <c r="AM297" s="115"/>
      <c r="AN297" s="115"/>
      <c r="AO297" s="115"/>
      <c r="AP297" s="115"/>
      <c r="AQ297" s="115"/>
      <c r="AR297" s="115"/>
      <c r="AS297" s="115"/>
      <c r="AT297" s="115"/>
      <c r="AU297" s="115"/>
      <c r="AV297" s="115"/>
      <c r="AW297" s="115"/>
      <c r="AX297" s="115"/>
      <c r="AY297" s="115"/>
      <c r="AZ297" s="115"/>
      <c r="BA297" s="115"/>
      <c r="BB297" s="115"/>
      <c r="BC297" s="115"/>
      <c r="BD297" s="115"/>
      <c r="BE297" s="115"/>
      <c r="BF297" s="115"/>
      <c r="BG297" s="115"/>
      <c r="BH297" s="115"/>
      <c r="BI297" s="115"/>
      <c r="BJ297" s="115"/>
      <c r="BK297" s="115"/>
      <c r="BL297" s="115"/>
      <c r="BM297" s="115"/>
      <c r="BN297" s="115"/>
      <c r="BO297" s="115"/>
      <c r="BP297" s="115"/>
      <c r="BQ297" s="115"/>
      <c r="BR297" s="115"/>
      <c r="BS297" s="115"/>
      <c r="BT297" s="115"/>
      <c r="BU297" s="115"/>
      <c r="BV297" s="115"/>
      <c r="BW297" s="115"/>
      <c r="BX297" s="115"/>
      <c r="BY297" s="115"/>
      <c r="BZ297" s="115"/>
      <c r="CA297" s="115"/>
      <c r="CB297" s="115"/>
      <c r="CC297" s="115"/>
      <c r="CD297" s="115"/>
      <c r="CE297" s="115"/>
      <c r="CF297" s="115"/>
      <c r="CG297" s="115"/>
      <c r="CH297" s="115"/>
      <c r="CI297" s="115"/>
    </row>
    <row r="298" spans="1:87" ht="16.5">
      <c r="A298" s="115"/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  <c r="AD298" s="115"/>
      <c r="AE298" s="115"/>
      <c r="AF298" s="115"/>
      <c r="AG298" s="115"/>
      <c r="AH298" s="115"/>
      <c r="AI298" s="115"/>
      <c r="AJ298" s="115"/>
      <c r="AK298" s="115"/>
      <c r="AL298" s="115"/>
      <c r="AM298" s="115"/>
      <c r="AN298" s="115"/>
      <c r="AO298" s="115"/>
      <c r="AP298" s="115"/>
      <c r="AQ298" s="115"/>
      <c r="AR298" s="115"/>
      <c r="AS298" s="115"/>
      <c r="AT298" s="115"/>
      <c r="AU298" s="115"/>
      <c r="AV298" s="115"/>
      <c r="AW298" s="115"/>
      <c r="AX298" s="115"/>
      <c r="AY298" s="115"/>
      <c r="AZ298" s="115"/>
      <c r="BA298" s="115"/>
      <c r="BB298" s="115"/>
      <c r="BC298" s="115"/>
      <c r="BD298" s="115"/>
      <c r="BE298" s="115"/>
      <c r="BF298" s="115"/>
      <c r="BG298" s="115"/>
      <c r="BH298" s="115"/>
      <c r="BI298" s="115"/>
      <c r="BJ298" s="115"/>
      <c r="BK298" s="115"/>
      <c r="BL298" s="115"/>
      <c r="BM298" s="115"/>
      <c r="BN298" s="115"/>
      <c r="BO298" s="115"/>
      <c r="BP298" s="115"/>
      <c r="BQ298" s="115"/>
      <c r="BR298" s="115"/>
      <c r="BS298" s="115"/>
      <c r="BT298" s="115"/>
      <c r="BU298" s="115"/>
      <c r="BV298" s="115"/>
      <c r="BW298" s="115"/>
      <c r="BX298" s="115"/>
      <c r="BY298" s="115"/>
      <c r="BZ298" s="115"/>
      <c r="CA298" s="115"/>
      <c r="CB298" s="115"/>
      <c r="CC298" s="115"/>
      <c r="CD298" s="115"/>
      <c r="CE298" s="115"/>
      <c r="CF298" s="115"/>
      <c r="CG298" s="115"/>
      <c r="CH298" s="115"/>
      <c r="CI298" s="115"/>
    </row>
    <row r="299" spans="1:87" ht="16.5">
      <c r="A299" s="115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/>
      <c r="AB299" s="115"/>
      <c r="AC299" s="115"/>
      <c r="AD299" s="115"/>
      <c r="AE299" s="115"/>
      <c r="AF299" s="115"/>
      <c r="AG299" s="115"/>
      <c r="AH299" s="115"/>
      <c r="AI299" s="115"/>
      <c r="AJ299" s="115"/>
      <c r="AK299" s="115"/>
      <c r="AL299" s="115"/>
      <c r="AM299" s="115"/>
      <c r="AN299" s="115"/>
      <c r="AO299" s="115"/>
      <c r="AP299" s="115"/>
      <c r="AQ299" s="115"/>
      <c r="AR299" s="115"/>
      <c r="AS299" s="115"/>
      <c r="AT299" s="115"/>
      <c r="AU299" s="115"/>
      <c r="AV299" s="115"/>
      <c r="AW299" s="115"/>
      <c r="AX299" s="115"/>
      <c r="AY299" s="115"/>
      <c r="AZ299" s="115"/>
      <c r="BA299" s="115"/>
      <c r="BB299" s="115"/>
      <c r="BC299" s="115"/>
      <c r="BD299" s="115"/>
      <c r="BE299" s="115"/>
      <c r="BF299" s="115"/>
      <c r="BG299" s="115"/>
      <c r="BH299" s="115"/>
      <c r="BI299" s="115"/>
      <c r="BJ299" s="115"/>
      <c r="BK299" s="115"/>
      <c r="BL299" s="115"/>
      <c r="BM299" s="115"/>
      <c r="BN299" s="115"/>
      <c r="BO299" s="115"/>
      <c r="BP299" s="115"/>
      <c r="BQ299" s="115"/>
      <c r="BR299" s="115"/>
      <c r="BS299" s="115"/>
      <c r="BT299" s="115"/>
      <c r="BU299" s="115"/>
      <c r="BV299" s="115"/>
      <c r="BW299" s="115"/>
      <c r="BX299" s="115"/>
      <c r="BY299" s="115"/>
      <c r="BZ299" s="115"/>
      <c r="CA299" s="115"/>
      <c r="CB299" s="115"/>
      <c r="CC299" s="115"/>
      <c r="CD299" s="115"/>
      <c r="CE299" s="115"/>
      <c r="CF299" s="115"/>
      <c r="CG299" s="115"/>
      <c r="CH299" s="115"/>
      <c r="CI299" s="115"/>
    </row>
    <row r="300" spans="1:87" ht="16.5">
      <c r="A300" s="115"/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15"/>
      <c r="AH300" s="115"/>
      <c r="AI300" s="115"/>
      <c r="AJ300" s="115"/>
      <c r="AK300" s="115"/>
      <c r="AL300" s="115"/>
      <c r="AM300" s="115"/>
      <c r="AN300" s="115"/>
      <c r="AO300" s="115"/>
      <c r="AP300" s="115"/>
      <c r="AQ300" s="115"/>
      <c r="AR300" s="115"/>
      <c r="AS300" s="115"/>
      <c r="AT300" s="115"/>
      <c r="AU300" s="115"/>
      <c r="AV300" s="115"/>
      <c r="AW300" s="115"/>
      <c r="AX300" s="115"/>
      <c r="AY300" s="115"/>
      <c r="AZ300" s="115"/>
      <c r="BA300" s="115"/>
      <c r="BB300" s="115"/>
      <c r="BC300" s="115"/>
      <c r="BD300" s="115"/>
      <c r="BE300" s="115"/>
      <c r="BF300" s="115"/>
      <c r="BG300" s="115"/>
      <c r="BH300" s="115"/>
      <c r="BI300" s="115"/>
      <c r="BJ300" s="115"/>
      <c r="BK300" s="115"/>
      <c r="BL300" s="115"/>
      <c r="BM300" s="115"/>
      <c r="BN300" s="115"/>
      <c r="BO300" s="115"/>
      <c r="BP300" s="115"/>
      <c r="BQ300" s="115"/>
      <c r="BR300" s="115"/>
      <c r="BS300" s="115"/>
      <c r="BT300" s="115"/>
      <c r="BU300" s="115"/>
      <c r="BV300" s="115"/>
      <c r="BW300" s="115"/>
      <c r="BX300" s="115"/>
      <c r="BY300" s="115"/>
      <c r="BZ300" s="115"/>
      <c r="CA300" s="115"/>
      <c r="CB300" s="115"/>
      <c r="CC300" s="115"/>
      <c r="CD300" s="115"/>
      <c r="CE300" s="115"/>
      <c r="CF300" s="115"/>
      <c r="CG300" s="115"/>
      <c r="CH300" s="115"/>
      <c r="CI300" s="115"/>
    </row>
    <row r="301" spans="1:87" ht="16.5">
      <c r="A301" s="115"/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  <c r="AA301" s="115"/>
      <c r="AB301" s="115"/>
      <c r="AC301" s="115"/>
      <c r="AD301" s="115"/>
      <c r="AE301" s="115"/>
      <c r="AF301" s="115"/>
      <c r="AG301" s="115"/>
      <c r="AH301" s="115"/>
      <c r="AI301" s="115"/>
      <c r="AJ301" s="115"/>
      <c r="AK301" s="115"/>
      <c r="AL301" s="115"/>
      <c r="AM301" s="115"/>
      <c r="AN301" s="115"/>
      <c r="AO301" s="115"/>
      <c r="AP301" s="115"/>
      <c r="AQ301" s="115"/>
      <c r="AR301" s="115"/>
      <c r="AS301" s="115"/>
      <c r="AT301" s="115"/>
      <c r="AU301" s="115"/>
      <c r="AV301" s="115"/>
      <c r="AW301" s="115"/>
      <c r="AX301" s="115"/>
      <c r="AY301" s="115"/>
      <c r="AZ301" s="115"/>
      <c r="BA301" s="115"/>
      <c r="BB301" s="115"/>
      <c r="BC301" s="115"/>
      <c r="BD301" s="115"/>
      <c r="BE301" s="115"/>
      <c r="BF301" s="115"/>
      <c r="BG301" s="115"/>
      <c r="BH301" s="115"/>
      <c r="BI301" s="115"/>
      <c r="BJ301" s="115"/>
      <c r="BK301" s="115"/>
      <c r="BL301" s="115"/>
      <c r="BM301" s="115"/>
      <c r="BN301" s="115"/>
      <c r="BO301" s="115"/>
      <c r="BP301" s="115"/>
      <c r="BQ301" s="115"/>
      <c r="BR301" s="115"/>
      <c r="BS301" s="115"/>
      <c r="BT301" s="115"/>
      <c r="BU301" s="115"/>
      <c r="BV301" s="115"/>
      <c r="BW301" s="115"/>
      <c r="BX301" s="115"/>
      <c r="BY301" s="115"/>
      <c r="BZ301" s="115"/>
      <c r="CA301" s="115"/>
      <c r="CB301" s="115"/>
      <c r="CC301" s="115"/>
      <c r="CD301" s="115"/>
      <c r="CE301" s="115"/>
      <c r="CF301" s="115"/>
      <c r="CG301" s="115"/>
      <c r="CH301" s="115"/>
      <c r="CI301" s="115"/>
    </row>
    <row r="302" spans="1:87" ht="16.5">
      <c r="A302" s="115"/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  <c r="AA302" s="115"/>
      <c r="AB302" s="115"/>
      <c r="AC302" s="115"/>
      <c r="AD302" s="115"/>
      <c r="AE302" s="115"/>
      <c r="AF302" s="115"/>
      <c r="AG302" s="115"/>
      <c r="AH302" s="115"/>
      <c r="AI302" s="115"/>
      <c r="AJ302" s="115"/>
      <c r="AK302" s="115"/>
      <c r="AL302" s="115"/>
      <c r="AM302" s="115"/>
      <c r="AN302" s="115"/>
      <c r="AO302" s="115"/>
      <c r="AP302" s="115"/>
      <c r="AQ302" s="115"/>
      <c r="AR302" s="115"/>
      <c r="AS302" s="115"/>
      <c r="AT302" s="115"/>
      <c r="AU302" s="115"/>
      <c r="AV302" s="115"/>
      <c r="AW302" s="115"/>
      <c r="AX302" s="115"/>
      <c r="AY302" s="115"/>
      <c r="AZ302" s="115"/>
      <c r="BA302" s="115"/>
      <c r="BB302" s="115"/>
      <c r="BC302" s="115"/>
      <c r="BD302" s="115"/>
      <c r="BE302" s="115"/>
      <c r="BF302" s="115"/>
      <c r="BG302" s="115"/>
      <c r="BH302" s="115"/>
      <c r="BI302" s="115"/>
      <c r="BJ302" s="115"/>
      <c r="BK302" s="115"/>
      <c r="BL302" s="115"/>
      <c r="BM302" s="115"/>
      <c r="BN302" s="115"/>
      <c r="BO302" s="115"/>
      <c r="BP302" s="115"/>
      <c r="BQ302" s="115"/>
      <c r="BR302" s="115"/>
      <c r="BS302" s="115"/>
      <c r="BT302" s="115"/>
      <c r="BU302" s="115"/>
      <c r="BV302" s="115"/>
      <c r="BW302" s="115"/>
      <c r="BX302" s="115"/>
      <c r="BY302" s="115"/>
      <c r="BZ302" s="115"/>
      <c r="CA302" s="115"/>
      <c r="CB302" s="115"/>
      <c r="CC302" s="115"/>
      <c r="CD302" s="115"/>
      <c r="CE302" s="115"/>
      <c r="CF302" s="115"/>
      <c r="CG302" s="115"/>
      <c r="CH302" s="115"/>
      <c r="CI302" s="115"/>
    </row>
    <row r="303" spans="1:87" ht="16.5">
      <c r="A303" s="115"/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/>
      <c r="AB303" s="115"/>
      <c r="AC303" s="115"/>
      <c r="AD303" s="115"/>
      <c r="AE303" s="115"/>
      <c r="AF303" s="115"/>
      <c r="AG303" s="115"/>
      <c r="AH303" s="115"/>
      <c r="AI303" s="115"/>
      <c r="AJ303" s="115"/>
      <c r="AK303" s="115"/>
      <c r="AL303" s="115"/>
      <c r="AM303" s="115"/>
      <c r="AN303" s="115"/>
      <c r="AO303" s="115"/>
      <c r="AP303" s="115"/>
      <c r="AQ303" s="115"/>
      <c r="AR303" s="115"/>
      <c r="AS303" s="115"/>
      <c r="AT303" s="115"/>
      <c r="AU303" s="115"/>
      <c r="AV303" s="115"/>
      <c r="AW303" s="115"/>
      <c r="AX303" s="115"/>
      <c r="AY303" s="115"/>
      <c r="AZ303" s="115"/>
      <c r="BA303" s="115"/>
      <c r="BB303" s="115"/>
      <c r="BC303" s="115"/>
      <c r="BD303" s="115"/>
      <c r="BE303" s="115"/>
      <c r="BF303" s="115"/>
      <c r="BG303" s="115"/>
      <c r="BH303" s="115"/>
      <c r="BI303" s="115"/>
      <c r="BJ303" s="115"/>
      <c r="BK303" s="115"/>
      <c r="BL303" s="115"/>
      <c r="BM303" s="115"/>
      <c r="BN303" s="115"/>
      <c r="BO303" s="115"/>
      <c r="BP303" s="115"/>
      <c r="BQ303" s="115"/>
      <c r="BR303" s="115"/>
      <c r="BS303" s="115"/>
      <c r="BT303" s="115"/>
      <c r="BU303" s="115"/>
      <c r="BV303" s="115"/>
      <c r="BW303" s="115"/>
      <c r="BX303" s="115"/>
      <c r="BY303" s="115"/>
      <c r="BZ303" s="115"/>
      <c r="CA303" s="115"/>
      <c r="CB303" s="115"/>
      <c r="CC303" s="115"/>
      <c r="CD303" s="115"/>
      <c r="CE303" s="115"/>
      <c r="CF303" s="115"/>
      <c r="CG303" s="115"/>
      <c r="CH303" s="115"/>
      <c r="CI303" s="115"/>
    </row>
    <row r="304" spans="1:87" ht="16.5">
      <c r="A304" s="115"/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  <c r="AA304" s="115"/>
      <c r="AB304" s="115"/>
      <c r="AC304" s="115"/>
      <c r="AD304" s="115"/>
      <c r="AE304" s="115"/>
      <c r="AF304" s="115"/>
      <c r="AG304" s="115"/>
      <c r="AH304" s="115"/>
      <c r="AI304" s="115"/>
      <c r="AJ304" s="115"/>
      <c r="AK304" s="115"/>
      <c r="AL304" s="115"/>
      <c r="AM304" s="115"/>
      <c r="AN304" s="115"/>
      <c r="AO304" s="115"/>
      <c r="AP304" s="115"/>
      <c r="AQ304" s="115"/>
      <c r="AR304" s="115"/>
      <c r="AS304" s="115"/>
      <c r="AT304" s="115"/>
      <c r="AU304" s="115"/>
      <c r="AV304" s="115"/>
      <c r="AW304" s="115"/>
      <c r="AX304" s="115"/>
      <c r="AY304" s="115"/>
      <c r="AZ304" s="115"/>
      <c r="BA304" s="115"/>
      <c r="BB304" s="115"/>
      <c r="BC304" s="115"/>
      <c r="BD304" s="115"/>
      <c r="BE304" s="115"/>
      <c r="BF304" s="115"/>
      <c r="BG304" s="115"/>
      <c r="BH304" s="115"/>
      <c r="BI304" s="115"/>
      <c r="BJ304" s="115"/>
      <c r="BK304" s="115"/>
      <c r="BL304" s="115"/>
      <c r="BM304" s="115"/>
      <c r="BN304" s="115"/>
      <c r="BO304" s="115"/>
      <c r="BP304" s="115"/>
      <c r="BQ304" s="115"/>
      <c r="BR304" s="115"/>
      <c r="BS304" s="115"/>
      <c r="BT304" s="115"/>
      <c r="BU304" s="115"/>
      <c r="BV304" s="115"/>
      <c r="BW304" s="115"/>
      <c r="BX304" s="115"/>
      <c r="BY304" s="115"/>
      <c r="BZ304" s="115"/>
      <c r="CA304" s="115"/>
      <c r="CB304" s="115"/>
      <c r="CC304" s="115"/>
      <c r="CD304" s="115"/>
      <c r="CE304" s="115"/>
      <c r="CF304" s="115"/>
      <c r="CG304" s="115"/>
      <c r="CH304" s="115"/>
      <c r="CI304" s="115"/>
    </row>
    <row r="305" spans="1:87" ht="16.5">
      <c r="A305" s="115"/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  <c r="AB305" s="115"/>
      <c r="AC305" s="115"/>
      <c r="AD305" s="115"/>
      <c r="AE305" s="115"/>
      <c r="AF305" s="115"/>
      <c r="AG305" s="115"/>
      <c r="AH305" s="115"/>
      <c r="AI305" s="115"/>
      <c r="AJ305" s="115"/>
      <c r="AK305" s="115"/>
      <c r="AL305" s="115"/>
      <c r="AM305" s="115"/>
      <c r="AN305" s="115"/>
      <c r="AO305" s="115"/>
      <c r="AP305" s="115"/>
      <c r="AQ305" s="115"/>
      <c r="AR305" s="115"/>
      <c r="AS305" s="115"/>
      <c r="AT305" s="115"/>
      <c r="AU305" s="115"/>
      <c r="AV305" s="115"/>
      <c r="AW305" s="115"/>
      <c r="AX305" s="115"/>
      <c r="AY305" s="115"/>
      <c r="AZ305" s="115"/>
      <c r="BA305" s="115"/>
      <c r="BB305" s="115"/>
      <c r="BC305" s="115"/>
      <c r="BD305" s="115"/>
      <c r="BE305" s="115"/>
      <c r="BF305" s="115"/>
      <c r="BG305" s="115"/>
      <c r="BH305" s="115"/>
      <c r="BI305" s="115"/>
      <c r="BJ305" s="115"/>
      <c r="BK305" s="115"/>
      <c r="BL305" s="115"/>
      <c r="BM305" s="115"/>
      <c r="BN305" s="115"/>
      <c r="BO305" s="115"/>
      <c r="BP305" s="115"/>
      <c r="BQ305" s="115"/>
      <c r="BR305" s="115"/>
      <c r="BS305" s="115"/>
      <c r="BT305" s="115"/>
      <c r="BU305" s="115"/>
      <c r="BV305" s="115"/>
      <c r="BW305" s="115"/>
      <c r="BX305" s="115"/>
      <c r="BY305" s="115"/>
      <c r="BZ305" s="115"/>
      <c r="CA305" s="115"/>
      <c r="CB305" s="115"/>
      <c r="CC305" s="115"/>
      <c r="CD305" s="115"/>
      <c r="CE305" s="115"/>
      <c r="CF305" s="115"/>
      <c r="CG305" s="115"/>
      <c r="CH305" s="115"/>
      <c r="CI305" s="115"/>
    </row>
    <row r="306" spans="1:87" ht="16.5">
      <c r="A306" s="115"/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  <c r="AA306" s="115"/>
      <c r="AB306" s="115"/>
      <c r="AC306" s="115"/>
      <c r="AD306" s="115"/>
      <c r="AE306" s="115"/>
      <c r="AF306" s="115"/>
      <c r="AG306" s="115"/>
      <c r="AH306" s="115"/>
      <c r="AI306" s="115"/>
      <c r="AJ306" s="115"/>
      <c r="AK306" s="115"/>
      <c r="AL306" s="115"/>
      <c r="AM306" s="115"/>
      <c r="AN306" s="115"/>
      <c r="AO306" s="115"/>
      <c r="AP306" s="115"/>
      <c r="AQ306" s="115"/>
      <c r="AR306" s="115"/>
      <c r="AS306" s="115"/>
      <c r="AT306" s="115"/>
      <c r="AU306" s="115"/>
      <c r="AV306" s="115"/>
      <c r="AW306" s="115"/>
      <c r="AX306" s="115"/>
      <c r="AY306" s="115"/>
      <c r="AZ306" s="115"/>
      <c r="BA306" s="115"/>
      <c r="BB306" s="115"/>
      <c r="BC306" s="115"/>
      <c r="BD306" s="115"/>
      <c r="BE306" s="115"/>
      <c r="BF306" s="115"/>
      <c r="BG306" s="115"/>
      <c r="BH306" s="115"/>
      <c r="BI306" s="115"/>
      <c r="BJ306" s="115"/>
      <c r="BK306" s="115"/>
      <c r="BL306" s="115"/>
      <c r="BM306" s="115"/>
      <c r="BN306" s="115"/>
      <c r="BO306" s="115"/>
      <c r="BP306" s="115"/>
      <c r="BQ306" s="115"/>
      <c r="BR306" s="115"/>
      <c r="BS306" s="115"/>
      <c r="BT306" s="115"/>
      <c r="BU306" s="115"/>
      <c r="BV306" s="115"/>
      <c r="BW306" s="115"/>
      <c r="BX306" s="115"/>
      <c r="BY306" s="115"/>
      <c r="BZ306" s="115"/>
      <c r="CA306" s="115"/>
      <c r="CB306" s="115"/>
      <c r="CC306" s="115"/>
      <c r="CD306" s="115"/>
      <c r="CE306" s="115"/>
      <c r="CF306" s="115"/>
      <c r="CG306" s="115"/>
      <c r="CH306" s="115"/>
      <c r="CI306" s="115"/>
    </row>
    <row r="307" spans="1:87" ht="16.5">
      <c r="A307" s="115"/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  <c r="AA307" s="115"/>
      <c r="AB307" s="115"/>
      <c r="AC307" s="115"/>
      <c r="AD307" s="115"/>
      <c r="AE307" s="115"/>
      <c r="AF307" s="115"/>
      <c r="AG307" s="115"/>
      <c r="AH307" s="115"/>
      <c r="AI307" s="115"/>
      <c r="AJ307" s="115"/>
      <c r="AK307" s="115"/>
      <c r="AL307" s="115"/>
      <c r="AM307" s="115"/>
      <c r="AN307" s="115"/>
      <c r="AO307" s="115"/>
      <c r="AP307" s="115"/>
      <c r="AQ307" s="115"/>
      <c r="AR307" s="115"/>
      <c r="AS307" s="115"/>
      <c r="AT307" s="115"/>
      <c r="AU307" s="115"/>
      <c r="AV307" s="115"/>
      <c r="AW307" s="115"/>
      <c r="AX307" s="115"/>
      <c r="AY307" s="115"/>
      <c r="AZ307" s="115"/>
      <c r="BA307" s="115"/>
      <c r="BB307" s="115"/>
      <c r="BC307" s="115"/>
      <c r="BD307" s="115"/>
      <c r="BE307" s="115"/>
      <c r="BF307" s="115"/>
      <c r="BG307" s="115"/>
      <c r="BH307" s="115"/>
      <c r="BI307" s="115"/>
      <c r="BJ307" s="115"/>
      <c r="BK307" s="115"/>
      <c r="BL307" s="115"/>
      <c r="BM307" s="115"/>
      <c r="BN307" s="115"/>
      <c r="BO307" s="115"/>
      <c r="BP307" s="115"/>
      <c r="BQ307" s="115"/>
      <c r="BR307" s="115"/>
      <c r="BS307" s="115"/>
      <c r="BT307" s="115"/>
      <c r="BU307" s="115"/>
      <c r="BV307" s="115"/>
      <c r="BW307" s="115"/>
      <c r="BX307" s="115"/>
      <c r="BY307" s="115"/>
      <c r="BZ307" s="115"/>
      <c r="CA307" s="115"/>
      <c r="CB307" s="115"/>
      <c r="CC307" s="115"/>
      <c r="CD307" s="115"/>
      <c r="CE307" s="115"/>
      <c r="CF307" s="115"/>
      <c r="CG307" s="115"/>
      <c r="CH307" s="115"/>
      <c r="CI307" s="115"/>
    </row>
    <row r="308" spans="1:87" ht="16.5">
      <c r="A308" s="115"/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15"/>
      <c r="AE308" s="115"/>
      <c r="AF308" s="115"/>
      <c r="AG308" s="115"/>
      <c r="AH308" s="115"/>
      <c r="AI308" s="115"/>
      <c r="AJ308" s="115"/>
      <c r="AK308" s="115"/>
      <c r="AL308" s="115"/>
      <c r="AM308" s="115"/>
      <c r="AN308" s="115"/>
      <c r="AO308" s="115"/>
      <c r="AP308" s="115"/>
      <c r="AQ308" s="115"/>
      <c r="AR308" s="115"/>
      <c r="AS308" s="115"/>
      <c r="AT308" s="115"/>
      <c r="AU308" s="115"/>
      <c r="AV308" s="115"/>
      <c r="AW308" s="115"/>
      <c r="AX308" s="115"/>
      <c r="AY308" s="115"/>
      <c r="AZ308" s="115"/>
      <c r="BA308" s="115"/>
      <c r="BB308" s="115"/>
      <c r="BC308" s="115"/>
      <c r="BD308" s="115"/>
      <c r="BE308" s="115"/>
      <c r="BF308" s="115"/>
      <c r="BG308" s="115"/>
      <c r="BH308" s="115"/>
      <c r="BI308" s="115"/>
      <c r="BJ308" s="115"/>
      <c r="BK308" s="115"/>
      <c r="BL308" s="115"/>
      <c r="BM308" s="115"/>
      <c r="BN308" s="115"/>
      <c r="BO308" s="115"/>
      <c r="BP308" s="115"/>
      <c r="BQ308" s="115"/>
      <c r="BR308" s="115"/>
      <c r="BS308" s="115"/>
      <c r="BT308" s="115"/>
      <c r="BU308" s="115"/>
      <c r="BV308" s="115"/>
      <c r="BW308" s="115"/>
      <c r="BX308" s="115"/>
      <c r="BY308" s="115"/>
      <c r="BZ308" s="115"/>
      <c r="CA308" s="115"/>
      <c r="CB308" s="115"/>
      <c r="CC308" s="115"/>
      <c r="CD308" s="115"/>
      <c r="CE308" s="115"/>
      <c r="CF308" s="115"/>
      <c r="CG308" s="115"/>
      <c r="CH308" s="115"/>
      <c r="CI308" s="115"/>
    </row>
    <row r="309" spans="1:87" ht="16.5">
      <c r="A309" s="115"/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/>
      <c r="AB309" s="115"/>
      <c r="AC309" s="115"/>
      <c r="AD309" s="115"/>
      <c r="AE309" s="115"/>
      <c r="AF309" s="115"/>
      <c r="AG309" s="115"/>
      <c r="AH309" s="115"/>
      <c r="AI309" s="115"/>
      <c r="AJ309" s="115"/>
      <c r="AK309" s="115"/>
      <c r="AL309" s="115"/>
      <c r="AM309" s="115"/>
      <c r="AN309" s="115"/>
      <c r="AO309" s="115"/>
      <c r="AP309" s="115"/>
      <c r="AQ309" s="115"/>
      <c r="AR309" s="115"/>
      <c r="AS309" s="115"/>
      <c r="AT309" s="115"/>
      <c r="AU309" s="115"/>
      <c r="AV309" s="115"/>
      <c r="AW309" s="115"/>
      <c r="AX309" s="115"/>
      <c r="AY309" s="115"/>
      <c r="AZ309" s="115"/>
      <c r="BA309" s="115"/>
      <c r="BB309" s="115"/>
      <c r="BC309" s="115"/>
      <c r="BD309" s="115"/>
      <c r="BE309" s="115"/>
      <c r="BF309" s="115"/>
      <c r="BG309" s="115"/>
      <c r="BH309" s="115"/>
      <c r="BI309" s="115"/>
      <c r="BJ309" s="115"/>
      <c r="BK309" s="115"/>
      <c r="BL309" s="115"/>
      <c r="BM309" s="115"/>
      <c r="BN309" s="115"/>
      <c r="BO309" s="115"/>
      <c r="BP309" s="115"/>
      <c r="BQ309" s="115"/>
      <c r="BR309" s="115"/>
      <c r="BS309" s="115"/>
      <c r="BT309" s="115"/>
      <c r="BU309" s="115"/>
      <c r="BV309" s="115"/>
      <c r="BW309" s="115"/>
      <c r="BX309" s="115"/>
      <c r="BY309" s="115"/>
      <c r="BZ309" s="115"/>
      <c r="CA309" s="115"/>
      <c r="CB309" s="115"/>
      <c r="CC309" s="115"/>
      <c r="CD309" s="115"/>
      <c r="CE309" s="115"/>
      <c r="CF309" s="115"/>
      <c r="CG309" s="115"/>
      <c r="CH309" s="115"/>
      <c r="CI309" s="115"/>
    </row>
    <row r="310" spans="1:87" ht="16.5">
      <c r="A310" s="115"/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  <c r="AA310" s="115"/>
      <c r="AB310" s="115"/>
      <c r="AC310" s="115"/>
      <c r="AD310" s="115"/>
      <c r="AE310" s="115"/>
      <c r="AF310" s="115"/>
      <c r="AG310" s="115"/>
      <c r="AH310" s="115"/>
      <c r="AI310" s="115"/>
      <c r="AJ310" s="115"/>
      <c r="AK310" s="115"/>
      <c r="AL310" s="115"/>
      <c r="AM310" s="115"/>
      <c r="AN310" s="115"/>
      <c r="AO310" s="115"/>
      <c r="AP310" s="115"/>
      <c r="AQ310" s="115"/>
      <c r="AR310" s="115"/>
      <c r="AS310" s="115"/>
      <c r="AT310" s="115"/>
      <c r="AU310" s="115"/>
      <c r="AV310" s="115"/>
      <c r="AW310" s="115"/>
      <c r="AX310" s="115"/>
      <c r="AY310" s="115"/>
      <c r="AZ310" s="115"/>
      <c r="BA310" s="115"/>
      <c r="BB310" s="115"/>
      <c r="BC310" s="115"/>
      <c r="BD310" s="115"/>
      <c r="BE310" s="115"/>
      <c r="BF310" s="115"/>
      <c r="BG310" s="115"/>
      <c r="BH310" s="115"/>
      <c r="BI310" s="115"/>
      <c r="BJ310" s="115"/>
      <c r="BK310" s="115"/>
      <c r="BL310" s="115"/>
      <c r="BM310" s="115"/>
      <c r="BN310" s="115"/>
      <c r="BO310" s="115"/>
      <c r="BP310" s="115"/>
      <c r="BQ310" s="115"/>
      <c r="BR310" s="115"/>
      <c r="BS310" s="115"/>
      <c r="BT310" s="115"/>
      <c r="BU310" s="115"/>
      <c r="BV310" s="115"/>
      <c r="BW310" s="115"/>
      <c r="BX310" s="115"/>
      <c r="BY310" s="115"/>
      <c r="BZ310" s="115"/>
      <c r="CA310" s="115"/>
      <c r="CB310" s="115"/>
      <c r="CC310" s="115"/>
      <c r="CD310" s="115"/>
      <c r="CE310" s="115"/>
      <c r="CF310" s="115"/>
      <c r="CG310" s="115"/>
      <c r="CH310" s="115"/>
      <c r="CI310" s="115"/>
    </row>
    <row r="311" spans="1:87" ht="16.5">
      <c r="A311" s="115"/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  <c r="AA311" s="115"/>
      <c r="AB311" s="115"/>
      <c r="AC311" s="115"/>
      <c r="AD311" s="115"/>
      <c r="AE311" s="115"/>
      <c r="AF311" s="115"/>
      <c r="AG311" s="115"/>
      <c r="AH311" s="115"/>
      <c r="AI311" s="115"/>
      <c r="AJ311" s="115"/>
      <c r="AK311" s="115"/>
      <c r="AL311" s="115"/>
      <c r="AM311" s="115"/>
      <c r="AN311" s="115"/>
      <c r="AO311" s="115"/>
      <c r="AP311" s="115"/>
      <c r="AQ311" s="115"/>
      <c r="AR311" s="115"/>
      <c r="AS311" s="115"/>
      <c r="AT311" s="115"/>
      <c r="AU311" s="115"/>
      <c r="AV311" s="115"/>
      <c r="AW311" s="115"/>
      <c r="AX311" s="115"/>
      <c r="AY311" s="115"/>
      <c r="AZ311" s="115"/>
      <c r="BA311" s="115"/>
      <c r="BB311" s="115"/>
      <c r="BC311" s="115"/>
      <c r="BD311" s="115"/>
      <c r="BE311" s="115"/>
      <c r="BF311" s="115"/>
      <c r="BG311" s="115"/>
      <c r="BH311" s="115"/>
      <c r="BI311" s="115"/>
      <c r="BJ311" s="115"/>
      <c r="BK311" s="115"/>
      <c r="BL311" s="115"/>
      <c r="BM311" s="115"/>
      <c r="BN311" s="115"/>
      <c r="BO311" s="115"/>
      <c r="BP311" s="115"/>
      <c r="BQ311" s="115"/>
      <c r="BR311" s="115"/>
      <c r="BS311" s="115"/>
      <c r="BT311" s="115"/>
      <c r="BU311" s="115"/>
      <c r="BV311" s="115"/>
      <c r="BW311" s="115"/>
      <c r="BX311" s="115"/>
      <c r="BY311" s="115"/>
      <c r="BZ311" s="115"/>
      <c r="CA311" s="115"/>
      <c r="CB311" s="115"/>
      <c r="CC311" s="115"/>
      <c r="CD311" s="115"/>
      <c r="CE311" s="115"/>
      <c r="CF311" s="115"/>
      <c r="CG311" s="115"/>
      <c r="CH311" s="115"/>
      <c r="CI311" s="115"/>
    </row>
    <row r="312" spans="1:87" ht="16.5">
      <c r="A312" s="115"/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  <c r="AA312" s="115"/>
      <c r="AB312" s="115"/>
      <c r="AC312" s="115"/>
      <c r="AD312" s="115"/>
      <c r="AE312" s="115"/>
      <c r="AF312" s="115"/>
      <c r="AG312" s="115"/>
      <c r="AH312" s="115"/>
      <c r="AI312" s="115"/>
      <c r="AJ312" s="115"/>
      <c r="AK312" s="115"/>
      <c r="AL312" s="115"/>
      <c r="AM312" s="115"/>
      <c r="AN312" s="115"/>
      <c r="AO312" s="115"/>
      <c r="AP312" s="115"/>
      <c r="AQ312" s="115"/>
      <c r="AR312" s="115"/>
      <c r="AS312" s="115"/>
      <c r="AT312" s="115"/>
      <c r="AU312" s="115"/>
      <c r="AV312" s="115"/>
      <c r="AW312" s="115"/>
      <c r="AX312" s="115"/>
      <c r="AY312" s="115"/>
      <c r="AZ312" s="115"/>
      <c r="BA312" s="115"/>
      <c r="BB312" s="115"/>
      <c r="BC312" s="115"/>
      <c r="BD312" s="115"/>
      <c r="BE312" s="115"/>
      <c r="BF312" s="115"/>
      <c r="BG312" s="115"/>
      <c r="BH312" s="115"/>
      <c r="BI312" s="115"/>
      <c r="BJ312" s="115"/>
      <c r="BK312" s="115"/>
      <c r="BL312" s="115"/>
      <c r="BM312" s="115"/>
      <c r="BN312" s="115"/>
      <c r="BO312" s="115"/>
      <c r="BP312" s="115"/>
      <c r="BQ312" s="115"/>
      <c r="BR312" s="115"/>
      <c r="BS312" s="115"/>
      <c r="BT312" s="115"/>
      <c r="BU312" s="115"/>
      <c r="BV312" s="115"/>
      <c r="BW312" s="115"/>
      <c r="BX312" s="115"/>
      <c r="BY312" s="115"/>
      <c r="BZ312" s="115"/>
      <c r="CA312" s="115"/>
      <c r="CB312" s="115"/>
      <c r="CC312" s="115"/>
      <c r="CD312" s="115"/>
      <c r="CE312" s="115"/>
      <c r="CF312" s="115"/>
      <c r="CG312" s="115"/>
      <c r="CH312" s="115"/>
      <c r="CI312" s="115"/>
    </row>
    <row r="313" spans="1:87" ht="16.5">
      <c r="A313" s="115"/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  <c r="AB313" s="115"/>
      <c r="AC313" s="115"/>
      <c r="AD313" s="115"/>
      <c r="AE313" s="115"/>
      <c r="AF313" s="115"/>
      <c r="AG313" s="115"/>
      <c r="AH313" s="115"/>
      <c r="AI313" s="115"/>
      <c r="AJ313" s="115"/>
      <c r="AK313" s="115"/>
      <c r="AL313" s="115"/>
      <c r="AM313" s="115"/>
      <c r="AN313" s="115"/>
      <c r="AO313" s="115"/>
      <c r="AP313" s="115"/>
      <c r="AQ313" s="115"/>
      <c r="AR313" s="115"/>
      <c r="AS313" s="115"/>
      <c r="AT313" s="115"/>
      <c r="AU313" s="115"/>
      <c r="AV313" s="115"/>
      <c r="AW313" s="115"/>
      <c r="AX313" s="115"/>
      <c r="AY313" s="115"/>
      <c r="AZ313" s="115"/>
      <c r="BA313" s="115"/>
      <c r="BB313" s="115"/>
      <c r="BC313" s="115"/>
      <c r="BD313" s="115"/>
      <c r="BE313" s="115"/>
      <c r="BF313" s="115"/>
      <c r="BG313" s="115"/>
      <c r="BH313" s="115"/>
      <c r="BI313" s="115"/>
      <c r="BJ313" s="115"/>
      <c r="BK313" s="115"/>
      <c r="BL313" s="115"/>
      <c r="BM313" s="115"/>
      <c r="BN313" s="115"/>
      <c r="BO313" s="115"/>
      <c r="BP313" s="115"/>
      <c r="BQ313" s="115"/>
      <c r="BR313" s="115"/>
      <c r="BS313" s="115"/>
      <c r="BT313" s="115"/>
      <c r="BU313" s="115"/>
      <c r="BV313" s="115"/>
      <c r="BW313" s="115"/>
      <c r="BX313" s="115"/>
      <c r="BY313" s="115"/>
      <c r="BZ313" s="115"/>
      <c r="CA313" s="115"/>
      <c r="CB313" s="115"/>
      <c r="CC313" s="115"/>
      <c r="CD313" s="115"/>
      <c r="CE313" s="115"/>
      <c r="CF313" s="115"/>
      <c r="CG313" s="115"/>
      <c r="CH313" s="115"/>
      <c r="CI313" s="115"/>
    </row>
    <row r="314" spans="1:87" ht="16.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  <c r="AA314" s="115"/>
      <c r="AB314" s="115"/>
      <c r="AC314" s="115"/>
      <c r="AD314" s="115"/>
      <c r="AE314" s="115"/>
      <c r="AF314" s="115"/>
      <c r="AG314" s="115"/>
      <c r="AH314" s="115"/>
      <c r="AI314" s="115"/>
      <c r="AJ314" s="115"/>
      <c r="AK314" s="115"/>
      <c r="AL314" s="115"/>
      <c r="AM314" s="115"/>
      <c r="AN314" s="115"/>
      <c r="AO314" s="115"/>
      <c r="AP314" s="115"/>
      <c r="AQ314" s="115"/>
      <c r="AR314" s="115"/>
      <c r="AS314" s="115"/>
      <c r="AT314" s="115"/>
      <c r="AU314" s="115"/>
      <c r="AV314" s="115"/>
      <c r="AW314" s="115"/>
      <c r="AX314" s="115"/>
      <c r="AY314" s="115"/>
      <c r="AZ314" s="115"/>
      <c r="BA314" s="115"/>
      <c r="BB314" s="115"/>
      <c r="BC314" s="115"/>
      <c r="BD314" s="115"/>
      <c r="BE314" s="115"/>
      <c r="BF314" s="115"/>
      <c r="BG314" s="115"/>
      <c r="BH314" s="115"/>
      <c r="BI314" s="115"/>
      <c r="BJ314" s="115"/>
      <c r="BK314" s="115"/>
      <c r="BL314" s="115"/>
      <c r="BM314" s="115"/>
      <c r="BN314" s="115"/>
      <c r="BO314" s="115"/>
      <c r="BP314" s="115"/>
      <c r="BQ314" s="115"/>
      <c r="BR314" s="115"/>
      <c r="BS314" s="115"/>
      <c r="BT314" s="115"/>
      <c r="BU314" s="115"/>
      <c r="BV314" s="115"/>
      <c r="BW314" s="115"/>
      <c r="BX314" s="115"/>
      <c r="BY314" s="115"/>
      <c r="BZ314" s="115"/>
      <c r="CA314" s="115"/>
      <c r="CB314" s="115"/>
      <c r="CC314" s="115"/>
      <c r="CD314" s="115"/>
      <c r="CE314" s="115"/>
      <c r="CF314" s="115"/>
      <c r="CG314" s="115"/>
      <c r="CH314" s="115"/>
      <c r="CI314" s="115"/>
    </row>
    <row r="315" spans="1:87" ht="16.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15"/>
      <c r="AH315" s="115"/>
      <c r="AI315" s="115"/>
      <c r="AJ315" s="115"/>
      <c r="AK315" s="115"/>
      <c r="AL315" s="115"/>
      <c r="AM315" s="115"/>
      <c r="AN315" s="115"/>
      <c r="AO315" s="115"/>
      <c r="AP315" s="115"/>
      <c r="AQ315" s="115"/>
      <c r="AR315" s="115"/>
      <c r="AS315" s="115"/>
      <c r="AT315" s="115"/>
      <c r="AU315" s="115"/>
      <c r="AV315" s="115"/>
      <c r="AW315" s="115"/>
      <c r="AX315" s="115"/>
      <c r="AY315" s="115"/>
      <c r="AZ315" s="115"/>
      <c r="BA315" s="115"/>
      <c r="BB315" s="115"/>
      <c r="BC315" s="115"/>
      <c r="BD315" s="115"/>
      <c r="BE315" s="115"/>
      <c r="BF315" s="115"/>
      <c r="BG315" s="115"/>
      <c r="BH315" s="115"/>
      <c r="BI315" s="115"/>
      <c r="BJ315" s="115"/>
      <c r="BK315" s="115"/>
      <c r="BL315" s="115"/>
      <c r="BM315" s="115"/>
      <c r="BN315" s="115"/>
      <c r="BO315" s="115"/>
      <c r="BP315" s="115"/>
      <c r="BQ315" s="115"/>
      <c r="BR315" s="115"/>
      <c r="BS315" s="115"/>
      <c r="BT315" s="115"/>
      <c r="BU315" s="115"/>
      <c r="BV315" s="115"/>
      <c r="BW315" s="115"/>
      <c r="BX315" s="115"/>
      <c r="BY315" s="115"/>
      <c r="BZ315" s="115"/>
      <c r="CA315" s="115"/>
      <c r="CB315" s="115"/>
      <c r="CC315" s="115"/>
      <c r="CD315" s="115"/>
      <c r="CE315" s="115"/>
      <c r="CF315" s="115"/>
      <c r="CG315" s="115"/>
      <c r="CH315" s="115"/>
      <c r="CI315" s="115"/>
    </row>
    <row r="316" spans="1:87" ht="16.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  <c r="AA316" s="115"/>
      <c r="AB316" s="115"/>
      <c r="AC316" s="115"/>
      <c r="AD316" s="115"/>
      <c r="AE316" s="115"/>
      <c r="AF316" s="115"/>
      <c r="AG316" s="115"/>
      <c r="AH316" s="115"/>
      <c r="AI316" s="115"/>
      <c r="AJ316" s="115"/>
      <c r="AK316" s="115"/>
      <c r="AL316" s="115"/>
      <c r="AM316" s="115"/>
      <c r="AN316" s="115"/>
      <c r="AO316" s="115"/>
      <c r="AP316" s="115"/>
      <c r="AQ316" s="115"/>
      <c r="AR316" s="115"/>
      <c r="AS316" s="115"/>
      <c r="AT316" s="115"/>
      <c r="AU316" s="115"/>
      <c r="AV316" s="115"/>
      <c r="AW316" s="115"/>
      <c r="AX316" s="115"/>
      <c r="AY316" s="115"/>
      <c r="AZ316" s="115"/>
      <c r="BA316" s="115"/>
      <c r="BB316" s="115"/>
      <c r="BC316" s="115"/>
      <c r="BD316" s="115"/>
      <c r="BE316" s="115"/>
      <c r="BF316" s="115"/>
      <c r="BG316" s="115"/>
      <c r="BH316" s="115"/>
      <c r="BI316" s="115"/>
      <c r="BJ316" s="115"/>
      <c r="BK316" s="115"/>
      <c r="BL316" s="115"/>
      <c r="BM316" s="115"/>
      <c r="BN316" s="115"/>
      <c r="BO316" s="115"/>
      <c r="BP316" s="115"/>
      <c r="BQ316" s="115"/>
      <c r="BR316" s="115"/>
      <c r="BS316" s="115"/>
      <c r="BT316" s="115"/>
      <c r="BU316" s="115"/>
      <c r="BV316" s="115"/>
      <c r="BW316" s="115"/>
      <c r="BX316" s="115"/>
      <c r="BY316" s="115"/>
      <c r="BZ316" s="115"/>
      <c r="CA316" s="115"/>
      <c r="CB316" s="115"/>
      <c r="CC316" s="115"/>
      <c r="CD316" s="115"/>
      <c r="CE316" s="115"/>
      <c r="CF316" s="115"/>
      <c r="CG316" s="115"/>
      <c r="CH316" s="115"/>
      <c r="CI316" s="115"/>
    </row>
    <row r="317" spans="1:87" ht="16.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15"/>
      <c r="AH317" s="115"/>
      <c r="AI317" s="115"/>
      <c r="AJ317" s="115"/>
      <c r="AK317" s="115"/>
      <c r="AL317" s="115"/>
      <c r="AM317" s="115"/>
      <c r="AN317" s="115"/>
      <c r="AO317" s="115"/>
      <c r="AP317" s="115"/>
      <c r="AQ317" s="115"/>
      <c r="AR317" s="115"/>
      <c r="AS317" s="115"/>
      <c r="AT317" s="115"/>
      <c r="AU317" s="115"/>
      <c r="AV317" s="115"/>
      <c r="AW317" s="115"/>
      <c r="AX317" s="115"/>
      <c r="AY317" s="115"/>
      <c r="AZ317" s="115"/>
      <c r="BA317" s="115"/>
      <c r="BB317" s="115"/>
      <c r="BC317" s="115"/>
      <c r="BD317" s="115"/>
      <c r="BE317" s="115"/>
      <c r="BF317" s="115"/>
      <c r="BG317" s="115"/>
      <c r="BH317" s="115"/>
      <c r="BI317" s="115"/>
      <c r="BJ317" s="115"/>
      <c r="BK317" s="115"/>
      <c r="BL317" s="115"/>
      <c r="BM317" s="115"/>
      <c r="BN317" s="115"/>
      <c r="BO317" s="115"/>
      <c r="BP317" s="115"/>
      <c r="BQ317" s="115"/>
      <c r="BR317" s="115"/>
      <c r="BS317" s="115"/>
      <c r="BT317" s="115"/>
      <c r="BU317" s="115"/>
      <c r="BV317" s="115"/>
      <c r="BW317" s="115"/>
      <c r="BX317" s="115"/>
      <c r="BY317" s="115"/>
      <c r="BZ317" s="115"/>
      <c r="CA317" s="115"/>
      <c r="CB317" s="115"/>
      <c r="CC317" s="115"/>
      <c r="CD317" s="115"/>
      <c r="CE317" s="115"/>
      <c r="CF317" s="115"/>
      <c r="CG317" s="115"/>
      <c r="CH317" s="115"/>
      <c r="CI317" s="115"/>
    </row>
    <row r="318" spans="1:87" ht="16.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5"/>
      <c r="AH318" s="115"/>
      <c r="AI318" s="115"/>
      <c r="AJ318" s="115"/>
      <c r="AK318" s="115"/>
      <c r="AL318" s="115"/>
      <c r="AM318" s="115"/>
      <c r="AN318" s="115"/>
      <c r="AO318" s="115"/>
      <c r="AP318" s="115"/>
      <c r="AQ318" s="115"/>
      <c r="AR318" s="115"/>
      <c r="AS318" s="115"/>
      <c r="AT318" s="115"/>
      <c r="AU318" s="115"/>
      <c r="AV318" s="115"/>
      <c r="AW318" s="115"/>
      <c r="AX318" s="115"/>
      <c r="AY318" s="115"/>
      <c r="AZ318" s="115"/>
      <c r="BA318" s="115"/>
      <c r="BB318" s="115"/>
      <c r="BC318" s="115"/>
      <c r="BD318" s="115"/>
      <c r="BE318" s="115"/>
      <c r="BF318" s="115"/>
      <c r="BG318" s="115"/>
      <c r="BH318" s="115"/>
      <c r="BI318" s="115"/>
      <c r="BJ318" s="115"/>
      <c r="BK318" s="115"/>
      <c r="BL318" s="115"/>
      <c r="BM318" s="115"/>
      <c r="BN318" s="115"/>
      <c r="BO318" s="115"/>
      <c r="BP318" s="115"/>
      <c r="BQ318" s="115"/>
      <c r="BR318" s="115"/>
      <c r="BS318" s="115"/>
      <c r="BT318" s="115"/>
      <c r="BU318" s="115"/>
      <c r="BV318" s="115"/>
      <c r="BW318" s="115"/>
      <c r="BX318" s="115"/>
      <c r="BY318" s="115"/>
      <c r="BZ318" s="115"/>
      <c r="CA318" s="115"/>
      <c r="CB318" s="115"/>
      <c r="CC318" s="115"/>
      <c r="CD318" s="115"/>
      <c r="CE318" s="115"/>
      <c r="CF318" s="115"/>
      <c r="CG318" s="115"/>
      <c r="CH318" s="115"/>
      <c r="CI318" s="115"/>
    </row>
    <row r="319" spans="1:87" ht="16.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15"/>
      <c r="AH319" s="115"/>
      <c r="AI319" s="115"/>
      <c r="AJ319" s="115"/>
      <c r="AK319" s="115"/>
      <c r="AL319" s="115"/>
      <c r="AM319" s="115"/>
      <c r="AN319" s="115"/>
      <c r="AO319" s="115"/>
      <c r="AP319" s="115"/>
      <c r="AQ319" s="115"/>
      <c r="AR319" s="115"/>
      <c r="AS319" s="115"/>
      <c r="AT319" s="115"/>
      <c r="AU319" s="115"/>
      <c r="AV319" s="115"/>
      <c r="AW319" s="115"/>
      <c r="AX319" s="115"/>
      <c r="AY319" s="115"/>
      <c r="AZ319" s="115"/>
      <c r="BA319" s="115"/>
      <c r="BB319" s="115"/>
      <c r="BC319" s="115"/>
      <c r="BD319" s="115"/>
      <c r="BE319" s="115"/>
      <c r="BF319" s="115"/>
      <c r="BG319" s="115"/>
      <c r="BH319" s="115"/>
      <c r="BI319" s="115"/>
      <c r="BJ319" s="115"/>
      <c r="BK319" s="115"/>
      <c r="BL319" s="115"/>
      <c r="BM319" s="115"/>
      <c r="BN319" s="115"/>
      <c r="BO319" s="115"/>
      <c r="BP319" s="115"/>
      <c r="BQ319" s="115"/>
      <c r="BR319" s="115"/>
      <c r="BS319" s="115"/>
      <c r="BT319" s="115"/>
      <c r="BU319" s="115"/>
      <c r="BV319" s="115"/>
      <c r="BW319" s="115"/>
      <c r="BX319" s="115"/>
      <c r="BY319" s="115"/>
      <c r="BZ319" s="115"/>
      <c r="CA319" s="115"/>
      <c r="CB319" s="115"/>
      <c r="CC319" s="115"/>
      <c r="CD319" s="115"/>
      <c r="CE319" s="115"/>
      <c r="CF319" s="115"/>
      <c r="CG319" s="115"/>
      <c r="CH319" s="115"/>
      <c r="CI319" s="115"/>
    </row>
    <row r="320" spans="1:87" ht="16.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  <c r="AA320" s="115"/>
      <c r="AB320" s="115"/>
      <c r="AC320" s="115"/>
      <c r="AD320" s="115"/>
      <c r="AE320" s="115"/>
      <c r="AF320" s="115"/>
      <c r="AG320" s="115"/>
      <c r="AH320" s="115"/>
      <c r="AI320" s="115"/>
      <c r="AJ320" s="115"/>
      <c r="AK320" s="115"/>
      <c r="AL320" s="115"/>
      <c r="AM320" s="115"/>
      <c r="AN320" s="115"/>
      <c r="AO320" s="115"/>
      <c r="AP320" s="115"/>
      <c r="AQ320" s="115"/>
      <c r="AR320" s="115"/>
      <c r="AS320" s="115"/>
      <c r="AT320" s="115"/>
      <c r="AU320" s="115"/>
      <c r="AV320" s="115"/>
      <c r="AW320" s="115"/>
      <c r="AX320" s="115"/>
      <c r="AY320" s="115"/>
      <c r="AZ320" s="115"/>
      <c r="BA320" s="115"/>
      <c r="BB320" s="115"/>
      <c r="BC320" s="115"/>
      <c r="BD320" s="115"/>
      <c r="BE320" s="115"/>
      <c r="BF320" s="115"/>
      <c r="BG320" s="115"/>
      <c r="BH320" s="115"/>
      <c r="BI320" s="115"/>
      <c r="BJ320" s="115"/>
      <c r="BK320" s="115"/>
      <c r="BL320" s="115"/>
      <c r="BM320" s="115"/>
      <c r="BN320" s="115"/>
      <c r="BO320" s="115"/>
      <c r="BP320" s="115"/>
      <c r="BQ320" s="115"/>
      <c r="BR320" s="115"/>
      <c r="BS320" s="115"/>
      <c r="BT320" s="115"/>
      <c r="BU320" s="115"/>
      <c r="BV320" s="115"/>
      <c r="BW320" s="115"/>
      <c r="BX320" s="115"/>
      <c r="BY320" s="115"/>
      <c r="BZ320" s="115"/>
      <c r="CA320" s="115"/>
      <c r="CB320" s="115"/>
      <c r="CC320" s="115"/>
      <c r="CD320" s="115"/>
      <c r="CE320" s="115"/>
      <c r="CF320" s="115"/>
      <c r="CG320" s="115"/>
      <c r="CH320" s="115"/>
      <c r="CI320" s="115"/>
    </row>
    <row r="321" spans="1:87" ht="16.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15"/>
      <c r="AH321" s="115"/>
      <c r="AI321" s="115"/>
      <c r="AJ321" s="115"/>
      <c r="AK321" s="115"/>
      <c r="AL321" s="115"/>
      <c r="AM321" s="115"/>
      <c r="AN321" s="115"/>
      <c r="AO321" s="115"/>
      <c r="AP321" s="115"/>
      <c r="AQ321" s="115"/>
      <c r="AR321" s="115"/>
      <c r="AS321" s="115"/>
      <c r="AT321" s="115"/>
      <c r="AU321" s="115"/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  <c r="BH321" s="115"/>
      <c r="BI321" s="115"/>
      <c r="BJ321" s="115"/>
      <c r="BK321" s="115"/>
      <c r="BL321" s="115"/>
      <c r="BM321" s="115"/>
      <c r="BN321" s="115"/>
      <c r="BO321" s="115"/>
      <c r="BP321" s="115"/>
      <c r="BQ321" s="115"/>
      <c r="BR321" s="115"/>
      <c r="BS321" s="115"/>
      <c r="BT321" s="115"/>
      <c r="BU321" s="115"/>
      <c r="BV321" s="115"/>
      <c r="BW321" s="115"/>
      <c r="BX321" s="115"/>
      <c r="BY321" s="115"/>
      <c r="BZ321" s="115"/>
      <c r="CA321" s="115"/>
      <c r="CB321" s="115"/>
      <c r="CC321" s="115"/>
      <c r="CD321" s="115"/>
      <c r="CE321" s="115"/>
      <c r="CF321" s="115"/>
      <c r="CG321" s="115"/>
      <c r="CH321" s="115"/>
      <c r="CI321" s="115"/>
    </row>
    <row r="322" spans="1:87" ht="16.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  <c r="AA322" s="115"/>
      <c r="AB322" s="115"/>
      <c r="AC322" s="115"/>
      <c r="AD322" s="115"/>
      <c r="AE322" s="115"/>
      <c r="AF322" s="115"/>
      <c r="AG322" s="115"/>
      <c r="AH322" s="115"/>
      <c r="AI322" s="115"/>
      <c r="AJ322" s="115"/>
      <c r="AK322" s="115"/>
      <c r="AL322" s="115"/>
      <c r="AM322" s="115"/>
      <c r="AN322" s="115"/>
      <c r="AO322" s="115"/>
      <c r="AP322" s="115"/>
      <c r="AQ322" s="115"/>
      <c r="AR322" s="115"/>
      <c r="AS322" s="115"/>
      <c r="AT322" s="115"/>
      <c r="AU322" s="115"/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  <c r="BH322" s="115"/>
      <c r="BI322" s="115"/>
      <c r="BJ322" s="115"/>
      <c r="BK322" s="115"/>
      <c r="BL322" s="115"/>
      <c r="BM322" s="115"/>
      <c r="BN322" s="115"/>
      <c r="BO322" s="115"/>
      <c r="BP322" s="115"/>
      <c r="BQ322" s="115"/>
      <c r="BR322" s="115"/>
      <c r="BS322" s="115"/>
      <c r="BT322" s="115"/>
      <c r="BU322" s="115"/>
      <c r="BV322" s="115"/>
      <c r="BW322" s="115"/>
      <c r="BX322" s="115"/>
      <c r="BY322" s="115"/>
      <c r="BZ322" s="115"/>
      <c r="CA322" s="115"/>
      <c r="CB322" s="115"/>
      <c r="CC322" s="115"/>
      <c r="CD322" s="115"/>
      <c r="CE322" s="115"/>
      <c r="CF322" s="115"/>
      <c r="CG322" s="115"/>
      <c r="CH322" s="115"/>
      <c r="CI322" s="115"/>
    </row>
    <row r="323" spans="1:87" ht="16.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5"/>
      <c r="AH323" s="115"/>
      <c r="AI323" s="115"/>
      <c r="AJ323" s="115"/>
      <c r="AK323" s="115"/>
      <c r="AL323" s="115"/>
      <c r="AM323" s="115"/>
      <c r="AN323" s="115"/>
      <c r="AO323" s="115"/>
      <c r="AP323" s="115"/>
      <c r="AQ323" s="115"/>
      <c r="AR323" s="115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  <c r="BH323" s="115"/>
      <c r="BI323" s="115"/>
      <c r="BJ323" s="115"/>
      <c r="BK323" s="115"/>
      <c r="BL323" s="115"/>
      <c r="BM323" s="115"/>
      <c r="BN323" s="115"/>
      <c r="BO323" s="115"/>
      <c r="BP323" s="115"/>
      <c r="BQ323" s="115"/>
      <c r="BR323" s="115"/>
      <c r="BS323" s="115"/>
      <c r="BT323" s="115"/>
      <c r="BU323" s="115"/>
      <c r="BV323" s="115"/>
      <c r="BW323" s="115"/>
      <c r="BX323" s="115"/>
      <c r="BY323" s="115"/>
      <c r="BZ323" s="115"/>
      <c r="CA323" s="115"/>
      <c r="CB323" s="115"/>
      <c r="CC323" s="115"/>
      <c r="CD323" s="115"/>
      <c r="CE323" s="115"/>
      <c r="CF323" s="115"/>
      <c r="CG323" s="115"/>
      <c r="CH323" s="115"/>
      <c r="CI323" s="115"/>
    </row>
    <row r="324" spans="1:87" ht="16.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5"/>
      <c r="AH324" s="115"/>
      <c r="AI324" s="115"/>
      <c r="AJ324" s="115"/>
      <c r="AK324" s="115"/>
      <c r="AL324" s="115"/>
      <c r="AM324" s="115"/>
      <c r="AN324" s="115"/>
      <c r="AO324" s="115"/>
      <c r="AP324" s="115"/>
      <c r="AQ324" s="115"/>
      <c r="AR324" s="115"/>
      <c r="AS324" s="115"/>
      <c r="AT324" s="115"/>
      <c r="AU324" s="115"/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  <c r="BH324" s="115"/>
      <c r="BI324" s="115"/>
      <c r="BJ324" s="115"/>
      <c r="BK324" s="115"/>
      <c r="BL324" s="115"/>
      <c r="BM324" s="115"/>
      <c r="BN324" s="115"/>
      <c r="BO324" s="115"/>
      <c r="BP324" s="115"/>
      <c r="BQ324" s="115"/>
      <c r="BR324" s="115"/>
      <c r="BS324" s="115"/>
      <c r="BT324" s="115"/>
      <c r="BU324" s="115"/>
      <c r="BV324" s="115"/>
      <c r="BW324" s="115"/>
      <c r="BX324" s="115"/>
      <c r="BY324" s="115"/>
      <c r="BZ324" s="115"/>
      <c r="CA324" s="115"/>
      <c r="CB324" s="115"/>
      <c r="CC324" s="115"/>
      <c r="CD324" s="115"/>
      <c r="CE324" s="115"/>
      <c r="CF324" s="115"/>
      <c r="CG324" s="115"/>
      <c r="CH324" s="115"/>
      <c r="CI324" s="115"/>
    </row>
    <row r="325" spans="1:87" ht="16.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5"/>
      <c r="AH325" s="115"/>
      <c r="AI325" s="115"/>
      <c r="AJ325" s="115"/>
      <c r="AK325" s="115"/>
      <c r="AL325" s="115"/>
      <c r="AM325" s="115"/>
      <c r="AN325" s="115"/>
      <c r="AO325" s="115"/>
      <c r="AP325" s="115"/>
      <c r="AQ325" s="115"/>
      <c r="AR325" s="115"/>
      <c r="AS325" s="115"/>
      <c r="AT325" s="115"/>
      <c r="AU325" s="115"/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  <c r="BH325" s="115"/>
      <c r="BI325" s="115"/>
      <c r="BJ325" s="115"/>
      <c r="BK325" s="115"/>
      <c r="BL325" s="115"/>
      <c r="BM325" s="115"/>
      <c r="BN325" s="115"/>
      <c r="BO325" s="115"/>
      <c r="BP325" s="115"/>
      <c r="BQ325" s="115"/>
      <c r="BR325" s="115"/>
      <c r="BS325" s="115"/>
      <c r="BT325" s="115"/>
      <c r="BU325" s="115"/>
      <c r="BV325" s="115"/>
      <c r="BW325" s="115"/>
      <c r="BX325" s="115"/>
      <c r="BY325" s="115"/>
      <c r="BZ325" s="115"/>
      <c r="CA325" s="115"/>
      <c r="CB325" s="115"/>
      <c r="CC325" s="115"/>
      <c r="CD325" s="115"/>
      <c r="CE325" s="115"/>
      <c r="CF325" s="115"/>
      <c r="CG325" s="115"/>
      <c r="CH325" s="115"/>
      <c r="CI325" s="115"/>
    </row>
    <row r="326" spans="1:87" ht="16.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5"/>
      <c r="AH326" s="115"/>
      <c r="AI326" s="115"/>
      <c r="AJ326" s="115"/>
      <c r="AK326" s="115"/>
      <c r="AL326" s="115"/>
      <c r="AM326" s="115"/>
      <c r="AN326" s="115"/>
      <c r="AO326" s="115"/>
      <c r="AP326" s="115"/>
      <c r="AQ326" s="115"/>
      <c r="AR326" s="115"/>
      <c r="AS326" s="115"/>
      <c r="AT326" s="115"/>
      <c r="AU326" s="115"/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  <c r="BH326" s="115"/>
      <c r="BI326" s="115"/>
      <c r="BJ326" s="115"/>
      <c r="BK326" s="115"/>
      <c r="BL326" s="115"/>
      <c r="BM326" s="115"/>
      <c r="BN326" s="115"/>
      <c r="BO326" s="115"/>
      <c r="BP326" s="115"/>
      <c r="BQ326" s="115"/>
      <c r="BR326" s="115"/>
      <c r="BS326" s="115"/>
      <c r="BT326" s="115"/>
      <c r="BU326" s="115"/>
      <c r="BV326" s="115"/>
      <c r="BW326" s="115"/>
      <c r="BX326" s="115"/>
      <c r="BY326" s="115"/>
      <c r="BZ326" s="115"/>
      <c r="CA326" s="115"/>
      <c r="CB326" s="115"/>
      <c r="CC326" s="115"/>
      <c r="CD326" s="115"/>
      <c r="CE326" s="115"/>
      <c r="CF326" s="115"/>
      <c r="CG326" s="115"/>
      <c r="CH326" s="115"/>
      <c r="CI326" s="115"/>
    </row>
    <row r="327" spans="1:87" ht="16.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15"/>
      <c r="AH327" s="115"/>
      <c r="AI327" s="115"/>
      <c r="AJ327" s="115"/>
      <c r="AK327" s="115"/>
      <c r="AL327" s="115"/>
      <c r="AM327" s="115"/>
      <c r="AN327" s="115"/>
      <c r="AO327" s="115"/>
      <c r="AP327" s="115"/>
      <c r="AQ327" s="115"/>
      <c r="AR327" s="115"/>
      <c r="AS327" s="115"/>
      <c r="AT327" s="115"/>
      <c r="AU327" s="115"/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  <c r="BH327" s="115"/>
      <c r="BI327" s="115"/>
      <c r="BJ327" s="115"/>
      <c r="BK327" s="115"/>
      <c r="BL327" s="115"/>
      <c r="BM327" s="115"/>
      <c r="BN327" s="115"/>
      <c r="BO327" s="115"/>
      <c r="BP327" s="115"/>
      <c r="BQ327" s="115"/>
      <c r="BR327" s="115"/>
      <c r="BS327" s="115"/>
      <c r="BT327" s="115"/>
      <c r="BU327" s="115"/>
      <c r="BV327" s="115"/>
      <c r="BW327" s="115"/>
      <c r="BX327" s="115"/>
      <c r="BY327" s="115"/>
      <c r="BZ327" s="115"/>
      <c r="CA327" s="115"/>
      <c r="CB327" s="115"/>
      <c r="CC327" s="115"/>
      <c r="CD327" s="115"/>
      <c r="CE327" s="115"/>
      <c r="CF327" s="115"/>
      <c r="CG327" s="115"/>
      <c r="CH327" s="115"/>
      <c r="CI327" s="115"/>
    </row>
    <row r="328" spans="1:87" ht="16.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115"/>
      <c r="AB328" s="115"/>
      <c r="AC328" s="115"/>
      <c r="AD328" s="115"/>
      <c r="AE328" s="115"/>
      <c r="AF328" s="115"/>
      <c r="AG328" s="115"/>
      <c r="AH328" s="115"/>
      <c r="AI328" s="115"/>
      <c r="AJ328" s="115"/>
      <c r="AK328" s="115"/>
      <c r="AL328" s="115"/>
      <c r="AM328" s="115"/>
      <c r="AN328" s="115"/>
      <c r="AO328" s="115"/>
      <c r="AP328" s="115"/>
      <c r="AQ328" s="115"/>
      <c r="AR328" s="115"/>
      <c r="AS328" s="115"/>
      <c r="AT328" s="115"/>
      <c r="AU328" s="115"/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  <c r="BH328" s="115"/>
      <c r="BI328" s="115"/>
      <c r="BJ328" s="115"/>
      <c r="BK328" s="115"/>
      <c r="BL328" s="115"/>
      <c r="BM328" s="115"/>
      <c r="BN328" s="115"/>
      <c r="BO328" s="115"/>
      <c r="BP328" s="115"/>
      <c r="BQ328" s="115"/>
      <c r="BR328" s="115"/>
      <c r="BS328" s="115"/>
      <c r="BT328" s="115"/>
      <c r="BU328" s="115"/>
      <c r="BV328" s="115"/>
      <c r="BW328" s="115"/>
      <c r="BX328" s="115"/>
      <c r="BY328" s="115"/>
      <c r="BZ328" s="115"/>
      <c r="CA328" s="115"/>
      <c r="CB328" s="115"/>
      <c r="CC328" s="115"/>
      <c r="CD328" s="115"/>
      <c r="CE328" s="115"/>
      <c r="CF328" s="115"/>
      <c r="CG328" s="115"/>
      <c r="CH328" s="115"/>
      <c r="CI328" s="115"/>
    </row>
    <row r="329" spans="1:87" ht="16.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  <c r="AA329" s="115"/>
      <c r="AB329" s="115"/>
      <c r="AC329" s="115"/>
      <c r="AD329" s="115"/>
      <c r="AE329" s="115"/>
      <c r="AF329" s="115"/>
      <c r="AG329" s="115"/>
      <c r="AH329" s="115"/>
      <c r="AI329" s="115"/>
      <c r="AJ329" s="115"/>
      <c r="AK329" s="115"/>
      <c r="AL329" s="115"/>
      <c r="AM329" s="115"/>
      <c r="AN329" s="115"/>
      <c r="AO329" s="115"/>
      <c r="AP329" s="115"/>
      <c r="AQ329" s="115"/>
      <c r="AR329" s="115"/>
      <c r="AS329" s="115"/>
      <c r="AT329" s="115"/>
      <c r="AU329" s="115"/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  <c r="BH329" s="115"/>
      <c r="BI329" s="115"/>
      <c r="BJ329" s="115"/>
      <c r="BK329" s="115"/>
      <c r="BL329" s="115"/>
      <c r="BM329" s="115"/>
      <c r="BN329" s="115"/>
      <c r="BO329" s="115"/>
      <c r="BP329" s="115"/>
      <c r="BQ329" s="115"/>
      <c r="BR329" s="115"/>
      <c r="BS329" s="115"/>
      <c r="BT329" s="115"/>
      <c r="BU329" s="115"/>
      <c r="BV329" s="115"/>
      <c r="BW329" s="115"/>
      <c r="BX329" s="115"/>
      <c r="BY329" s="115"/>
      <c r="BZ329" s="115"/>
      <c r="CA329" s="115"/>
      <c r="CB329" s="115"/>
      <c r="CC329" s="115"/>
      <c r="CD329" s="115"/>
      <c r="CE329" s="115"/>
      <c r="CF329" s="115"/>
      <c r="CG329" s="115"/>
      <c r="CH329" s="115"/>
      <c r="CI329" s="115"/>
    </row>
    <row r="330" spans="1:87" ht="16.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  <c r="AA330" s="115"/>
      <c r="AB330" s="115"/>
      <c r="AC330" s="115"/>
      <c r="AD330" s="115"/>
      <c r="AE330" s="115"/>
      <c r="AF330" s="115"/>
      <c r="AG330" s="115"/>
      <c r="AH330" s="115"/>
      <c r="AI330" s="115"/>
      <c r="AJ330" s="115"/>
      <c r="AK330" s="115"/>
      <c r="AL330" s="115"/>
      <c r="AM330" s="115"/>
      <c r="AN330" s="115"/>
      <c r="AO330" s="115"/>
      <c r="AP330" s="115"/>
      <c r="AQ330" s="115"/>
      <c r="AR330" s="115"/>
      <c r="AS330" s="115"/>
      <c r="AT330" s="115"/>
      <c r="AU330" s="115"/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  <c r="BH330" s="115"/>
      <c r="BI330" s="115"/>
      <c r="BJ330" s="115"/>
      <c r="BK330" s="115"/>
      <c r="BL330" s="115"/>
      <c r="BM330" s="115"/>
      <c r="BN330" s="115"/>
      <c r="BO330" s="115"/>
      <c r="BP330" s="115"/>
      <c r="BQ330" s="115"/>
      <c r="BR330" s="115"/>
      <c r="BS330" s="115"/>
      <c r="BT330" s="115"/>
      <c r="BU330" s="115"/>
      <c r="BV330" s="115"/>
      <c r="BW330" s="115"/>
      <c r="BX330" s="115"/>
      <c r="BY330" s="115"/>
      <c r="BZ330" s="115"/>
      <c r="CA330" s="115"/>
      <c r="CB330" s="115"/>
      <c r="CC330" s="115"/>
      <c r="CD330" s="115"/>
      <c r="CE330" s="115"/>
      <c r="CF330" s="115"/>
      <c r="CG330" s="115"/>
      <c r="CH330" s="115"/>
      <c r="CI330" s="115"/>
    </row>
    <row r="331" spans="1:87" ht="16.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5"/>
      <c r="AH331" s="115"/>
      <c r="AI331" s="115"/>
      <c r="AJ331" s="115"/>
      <c r="AK331" s="115"/>
      <c r="AL331" s="115"/>
      <c r="AM331" s="115"/>
      <c r="AN331" s="115"/>
      <c r="AO331" s="115"/>
      <c r="AP331" s="115"/>
      <c r="AQ331" s="115"/>
      <c r="AR331" s="115"/>
      <c r="AS331" s="115"/>
      <c r="AT331" s="115"/>
      <c r="AU331" s="115"/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  <c r="BH331" s="115"/>
      <c r="BI331" s="115"/>
      <c r="BJ331" s="115"/>
      <c r="BK331" s="115"/>
      <c r="BL331" s="115"/>
      <c r="BM331" s="115"/>
      <c r="BN331" s="115"/>
      <c r="BO331" s="115"/>
      <c r="BP331" s="115"/>
      <c r="BQ331" s="115"/>
      <c r="BR331" s="115"/>
      <c r="BS331" s="115"/>
      <c r="BT331" s="115"/>
      <c r="BU331" s="115"/>
      <c r="BV331" s="115"/>
      <c r="BW331" s="115"/>
      <c r="BX331" s="115"/>
      <c r="BY331" s="115"/>
      <c r="BZ331" s="115"/>
      <c r="CA331" s="115"/>
      <c r="CB331" s="115"/>
      <c r="CC331" s="115"/>
      <c r="CD331" s="115"/>
      <c r="CE331" s="115"/>
      <c r="CF331" s="115"/>
      <c r="CG331" s="115"/>
      <c r="CH331" s="115"/>
      <c r="CI331" s="115"/>
    </row>
    <row r="332" spans="1:87" ht="16.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  <c r="AA332" s="115"/>
      <c r="AB332" s="115"/>
      <c r="AC332" s="115"/>
      <c r="AD332" s="115"/>
      <c r="AE332" s="115"/>
      <c r="AF332" s="115"/>
      <c r="AG332" s="115"/>
      <c r="AH332" s="115"/>
      <c r="AI332" s="115"/>
      <c r="AJ332" s="115"/>
      <c r="AK332" s="115"/>
      <c r="AL332" s="115"/>
      <c r="AM332" s="115"/>
      <c r="AN332" s="115"/>
      <c r="AO332" s="115"/>
      <c r="AP332" s="115"/>
      <c r="AQ332" s="115"/>
      <c r="AR332" s="115"/>
      <c r="AS332" s="115"/>
      <c r="AT332" s="115"/>
      <c r="AU332" s="115"/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  <c r="BH332" s="115"/>
      <c r="BI332" s="115"/>
      <c r="BJ332" s="115"/>
      <c r="BK332" s="115"/>
      <c r="BL332" s="115"/>
      <c r="BM332" s="115"/>
      <c r="BN332" s="115"/>
      <c r="BO332" s="115"/>
      <c r="BP332" s="115"/>
      <c r="BQ332" s="115"/>
      <c r="BR332" s="115"/>
      <c r="BS332" s="115"/>
      <c r="BT332" s="115"/>
      <c r="BU332" s="115"/>
      <c r="BV332" s="115"/>
      <c r="BW332" s="115"/>
      <c r="BX332" s="115"/>
      <c r="BY332" s="115"/>
      <c r="BZ332" s="115"/>
      <c r="CA332" s="115"/>
      <c r="CB332" s="115"/>
      <c r="CC332" s="115"/>
      <c r="CD332" s="115"/>
      <c r="CE332" s="115"/>
      <c r="CF332" s="115"/>
      <c r="CG332" s="115"/>
      <c r="CH332" s="115"/>
      <c r="CI332" s="115"/>
    </row>
    <row r="333" spans="1:87" ht="16.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15"/>
      <c r="AH333" s="115"/>
      <c r="AI333" s="115"/>
      <c r="AJ333" s="115"/>
      <c r="AK333" s="115"/>
      <c r="AL333" s="115"/>
      <c r="AM333" s="115"/>
      <c r="AN333" s="115"/>
      <c r="AO333" s="115"/>
      <c r="AP333" s="115"/>
      <c r="AQ333" s="115"/>
      <c r="AR333" s="115"/>
      <c r="AS333" s="115"/>
      <c r="AT333" s="115"/>
      <c r="AU333" s="115"/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  <c r="BH333" s="115"/>
      <c r="BI333" s="115"/>
      <c r="BJ333" s="115"/>
      <c r="BK333" s="115"/>
      <c r="BL333" s="115"/>
      <c r="BM333" s="115"/>
      <c r="BN333" s="115"/>
      <c r="BO333" s="115"/>
      <c r="BP333" s="115"/>
      <c r="BQ333" s="115"/>
      <c r="BR333" s="115"/>
      <c r="BS333" s="115"/>
      <c r="BT333" s="115"/>
      <c r="BU333" s="115"/>
      <c r="BV333" s="115"/>
      <c r="BW333" s="115"/>
      <c r="BX333" s="115"/>
      <c r="BY333" s="115"/>
      <c r="BZ333" s="115"/>
      <c r="CA333" s="115"/>
      <c r="CB333" s="115"/>
      <c r="CC333" s="115"/>
      <c r="CD333" s="115"/>
      <c r="CE333" s="115"/>
      <c r="CF333" s="115"/>
      <c r="CG333" s="115"/>
      <c r="CH333" s="115"/>
      <c r="CI333" s="115"/>
    </row>
    <row r="334" spans="1:87" ht="16.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5"/>
      <c r="AH334" s="115"/>
      <c r="AI334" s="115"/>
      <c r="AJ334" s="115"/>
      <c r="AK334" s="115"/>
      <c r="AL334" s="115"/>
      <c r="AM334" s="115"/>
      <c r="AN334" s="115"/>
      <c r="AO334" s="115"/>
      <c r="AP334" s="115"/>
      <c r="AQ334" s="115"/>
      <c r="AR334" s="115"/>
      <c r="AS334" s="115"/>
      <c r="AT334" s="115"/>
      <c r="AU334" s="115"/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  <c r="BH334" s="115"/>
      <c r="BI334" s="115"/>
      <c r="BJ334" s="115"/>
      <c r="BK334" s="115"/>
      <c r="BL334" s="115"/>
      <c r="BM334" s="115"/>
      <c r="BN334" s="115"/>
      <c r="BO334" s="115"/>
      <c r="BP334" s="115"/>
      <c r="BQ334" s="115"/>
      <c r="BR334" s="115"/>
      <c r="BS334" s="115"/>
      <c r="BT334" s="115"/>
      <c r="BU334" s="115"/>
      <c r="BV334" s="115"/>
      <c r="BW334" s="115"/>
      <c r="BX334" s="115"/>
      <c r="BY334" s="115"/>
      <c r="BZ334" s="115"/>
      <c r="CA334" s="115"/>
      <c r="CB334" s="115"/>
      <c r="CC334" s="115"/>
      <c r="CD334" s="115"/>
      <c r="CE334" s="115"/>
      <c r="CF334" s="115"/>
      <c r="CG334" s="115"/>
      <c r="CH334" s="115"/>
      <c r="CI334" s="115"/>
    </row>
    <row r="335" spans="1:87" ht="16.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  <c r="AB335" s="115"/>
      <c r="AC335" s="115"/>
      <c r="AD335" s="115"/>
      <c r="AE335" s="115"/>
      <c r="AF335" s="115"/>
      <c r="AG335" s="115"/>
      <c r="AH335" s="115"/>
      <c r="AI335" s="115"/>
      <c r="AJ335" s="115"/>
      <c r="AK335" s="115"/>
      <c r="AL335" s="115"/>
      <c r="AM335" s="115"/>
      <c r="AN335" s="115"/>
      <c r="AO335" s="115"/>
      <c r="AP335" s="115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  <c r="BH335" s="115"/>
      <c r="BI335" s="115"/>
      <c r="BJ335" s="115"/>
      <c r="BK335" s="115"/>
      <c r="BL335" s="115"/>
      <c r="BM335" s="115"/>
      <c r="BN335" s="115"/>
      <c r="BO335" s="115"/>
      <c r="BP335" s="115"/>
      <c r="BQ335" s="115"/>
      <c r="BR335" s="115"/>
      <c r="BS335" s="115"/>
      <c r="BT335" s="115"/>
      <c r="BU335" s="115"/>
      <c r="BV335" s="115"/>
      <c r="BW335" s="115"/>
      <c r="BX335" s="115"/>
      <c r="BY335" s="115"/>
      <c r="BZ335" s="115"/>
      <c r="CA335" s="115"/>
      <c r="CB335" s="115"/>
      <c r="CC335" s="115"/>
      <c r="CD335" s="115"/>
      <c r="CE335" s="115"/>
      <c r="CF335" s="115"/>
      <c r="CG335" s="115"/>
      <c r="CH335" s="115"/>
      <c r="CI335" s="115"/>
    </row>
    <row r="336" spans="1:87" ht="16.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15"/>
      <c r="AH336" s="115"/>
      <c r="AI336" s="115"/>
      <c r="AJ336" s="115"/>
      <c r="AK336" s="115"/>
      <c r="AL336" s="115"/>
      <c r="AM336" s="115"/>
      <c r="AN336" s="115"/>
      <c r="AO336" s="115"/>
      <c r="AP336" s="115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  <c r="BH336" s="115"/>
      <c r="BI336" s="115"/>
      <c r="BJ336" s="115"/>
      <c r="BK336" s="115"/>
      <c r="BL336" s="115"/>
      <c r="BM336" s="115"/>
      <c r="BN336" s="115"/>
      <c r="BO336" s="115"/>
      <c r="BP336" s="115"/>
      <c r="BQ336" s="115"/>
      <c r="BR336" s="115"/>
      <c r="BS336" s="115"/>
      <c r="BT336" s="115"/>
      <c r="BU336" s="115"/>
      <c r="BV336" s="115"/>
      <c r="BW336" s="115"/>
      <c r="BX336" s="115"/>
      <c r="BY336" s="115"/>
      <c r="BZ336" s="115"/>
      <c r="CA336" s="115"/>
      <c r="CB336" s="115"/>
      <c r="CC336" s="115"/>
      <c r="CD336" s="115"/>
      <c r="CE336" s="115"/>
      <c r="CF336" s="115"/>
      <c r="CG336" s="115"/>
      <c r="CH336" s="115"/>
      <c r="CI336" s="115"/>
    </row>
    <row r="337" spans="1:87" ht="16.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15"/>
      <c r="AH337" s="115"/>
      <c r="AI337" s="115"/>
      <c r="AJ337" s="115"/>
      <c r="AK337" s="115"/>
      <c r="AL337" s="115"/>
      <c r="AM337" s="115"/>
      <c r="AN337" s="115"/>
      <c r="AO337" s="115"/>
      <c r="AP337" s="115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  <c r="BH337" s="115"/>
      <c r="BI337" s="115"/>
      <c r="BJ337" s="115"/>
      <c r="BK337" s="115"/>
      <c r="BL337" s="115"/>
      <c r="BM337" s="115"/>
      <c r="BN337" s="115"/>
      <c r="BO337" s="115"/>
      <c r="BP337" s="115"/>
      <c r="BQ337" s="115"/>
      <c r="BR337" s="115"/>
      <c r="BS337" s="115"/>
      <c r="BT337" s="115"/>
      <c r="BU337" s="115"/>
      <c r="BV337" s="115"/>
      <c r="BW337" s="115"/>
      <c r="BX337" s="115"/>
      <c r="BY337" s="115"/>
      <c r="BZ337" s="115"/>
      <c r="CA337" s="115"/>
      <c r="CB337" s="115"/>
      <c r="CC337" s="115"/>
      <c r="CD337" s="115"/>
      <c r="CE337" s="115"/>
      <c r="CF337" s="115"/>
      <c r="CG337" s="115"/>
      <c r="CH337" s="115"/>
      <c r="CI337" s="115"/>
    </row>
    <row r="338" spans="1:87" ht="16.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  <c r="AA338" s="115"/>
      <c r="AB338" s="115"/>
      <c r="AC338" s="115"/>
      <c r="AD338" s="115"/>
      <c r="AE338" s="115"/>
      <c r="AF338" s="115"/>
      <c r="AG338" s="115"/>
      <c r="AH338" s="115"/>
      <c r="AI338" s="115"/>
      <c r="AJ338" s="115"/>
      <c r="AK338" s="115"/>
      <c r="AL338" s="115"/>
      <c r="AM338" s="115"/>
      <c r="AN338" s="115"/>
      <c r="AO338" s="115"/>
      <c r="AP338" s="115"/>
      <c r="AQ338" s="115"/>
      <c r="AR338" s="115"/>
      <c r="AS338" s="115"/>
      <c r="AT338" s="115"/>
      <c r="AU338" s="115"/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  <c r="BH338" s="115"/>
      <c r="BI338" s="115"/>
      <c r="BJ338" s="115"/>
      <c r="BK338" s="115"/>
      <c r="BL338" s="115"/>
      <c r="BM338" s="115"/>
      <c r="BN338" s="115"/>
      <c r="BO338" s="115"/>
      <c r="BP338" s="115"/>
      <c r="BQ338" s="115"/>
      <c r="BR338" s="115"/>
      <c r="BS338" s="115"/>
      <c r="BT338" s="115"/>
      <c r="BU338" s="115"/>
      <c r="BV338" s="115"/>
      <c r="BW338" s="115"/>
      <c r="BX338" s="115"/>
      <c r="BY338" s="115"/>
      <c r="BZ338" s="115"/>
      <c r="CA338" s="115"/>
      <c r="CB338" s="115"/>
      <c r="CC338" s="115"/>
      <c r="CD338" s="115"/>
      <c r="CE338" s="115"/>
      <c r="CF338" s="115"/>
      <c r="CG338" s="115"/>
      <c r="CH338" s="115"/>
      <c r="CI338" s="115"/>
    </row>
    <row r="339" spans="1:87" ht="16.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5"/>
      <c r="AH339" s="115"/>
      <c r="AI339" s="115"/>
      <c r="AJ339" s="115"/>
      <c r="AK339" s="115"/>
      <c r="AL339" s="115"/>
      <c r="AM339" s="115"/>
      <c r="AN339" s="115"/>
      <c r="AO339" s="115"/>
      <c r="AP339" s="115"/>
      <c r="AQ339" s="115"/>
      <c r="AR339" s="115"/>
      <c r="AS339" s="115"/>
      <c r="AT339" s="115"/>
      <c r="AU339" s="115"/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  <c r="BH339" s="115"/>
      <c r="BI339" s="115"/>
      <c r="BJ339" s="115"/>
      <c r="BK339" s="115"/>
      <c r="BL339" s="115"/>
      <c r="BM339" s="115"/>
      <c r="BN339" s="115"/>
      <c r="BO339" s="115"/>
      <c r="BP339" s="115"/>
      <c r="BQ339" s="115"/>
      <c r="BR339" s="115"/>
      <c r="BS339" s="115"/>
      <c r="BT339" s="115"/>
      <c r="BU339" s="115"/>
      <c r="BV339" s="115"/>
      <c r="BW339" s="115"/>
      <c r="BX339" s="115"/>
      <c r="BY339" s="115"/>
      <c r="BZ339" s="115"/>
      <c r="CA339" s="115"/>
      <c r="CB339" s="115"/>
      <c r="CC339" s="115"/>
      <c r="CD339" s="115"/>
      <c r="CE339" s="115"/>
      <c r="CF339" s="115"/>
      <c r="CG339" s="115"/>
      <c r="CH339" s="115"/>
      <c r="CI339" s="115"/>
    </row>
    <row r="340" spans="1:87" ht="16.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15"/>
      <c r="AH340" s="115"/>
      <c r="AI340" s="115"/>
      <c r="AJ340" s="115"/>
      <c r="AK340" s="115"/>
      <c r="AL340" s="115"/>
      <c r="AM340" s="115"/>
      <c r="AN340" s="115"/>
      <c r="AO340" s="115"/>
      <c r="AP340" s="115"/>
      <c r="AQ340" s="115"/>
      <c r="AR340" s="115"/>
      <c r="AS340" s="115"/>
      <c r="AT340" s="115"/>
      <c r="AU340" s="115"/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  <c r="BH340" s="115"/>
      <c r="BI340" s="115"/>
      <c r="BJ340" s="115"/>
      <c r="BK340" s="115"/>
      <c r="BL340" s="115"/>
      <c r="BM340" s="115"/>
      <c r="BN340" s="115"/>
      <c r="BO340" s="115"/>
      <c r="BP340" s="115"/>
      <c r="BQ340" s="115"/>
      <c r="BR340" s="115"/>
      <c r="BS340" s="115"/>
      <c r="BT340" s="115"/>
      <c r="BU340" s="115"/>
      <c r="BV340" s="115"/>
      <c r="BW340" s="115"/>
      <c r="BX340" s="115"/>
      <c r="BY340" s="115"/>
      <c r="BZ340" s="115"/>
      <c r="CA340" s="115"/>
      <c r="CB340" s="115"/>
      <c r="CC340" s="115"/>
      <c r="CD340" s="115"/>
      <c r="CE340" s="115"/>
      <c r="CF340" s="115"/>
      <c r="CG340" s="115"/>
      <c r="CH340" s="115"/>
      <c r="CI340" s="115"/>
    </row>
    <row r="341" spans="1:87" ht="16.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15"/>
      <c r="AH341" s="115"/>
      <c r="AI341" s="115"/>
      <c r="AJ341" s="115"/>
      <c r="AK341" s="115"/>
      <c r="AL341" s="115"/>
      <c r="AM341" s="115"/>
      <c r="AN341" s="115"/>
      <c r="AO341" s="115"/>
      <c r="AP341" s="115"/>
      <c r="AQ341" s="115"/>
      <c r="AR341" s="115"/>
      <c r="AS341" s="115"/>
      <c r="AT341" s="115"/>
      <c r="AU341" s="115"/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  <c r="BH341" s="115"/>
      <c r="BI341" s="115"/>
      <c r="BJ341" s="115"/>
      <c r="BK341" s="115"/>
      <c r="BL341" s="115"/>
      <c r="BM341" s="115"/>
      <c r="BN341" s="115"/>
      <c r="BO341" s="115"/>
      <c r="BP341" s="115"/>
      <c r="BQ341" s="115"/>
      <c r="BR341" s="115"/>
      <c r="BS341" s="115"/>
      <c r="BT341" s="115"/>
      <c r="BU341" s="115"/>
      <c r="BV341" s="115"/>
      <c r="BW341" s="115"/>
      <c r="BX341" s="115"/>
      <c r="BY341" s="115"/>
      <c r="BZ341" s="115"/>
      <c r="CA341" s="115"/>
      <c r="CB341" s="115"/>
      <c r="CC341" s="115"/>
      <c r="CD341" s="115"/>
      <c r="CE341" s="115"/>
      <c r="CF341" s="115"/>
      <c r="CG341" s="115"/>
      <c r="CH341" s="115"/>
      <c r="CI341" s="115"/>
    </row>
    <row r="342" spans="1:87" ht="16.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5"/>
      <c r="AH342" s="115"/>
      <c r="AI342" s="115"/>
      <c r="AJ342" s="115"/>
      <c r="AK342" s="115"/>
      <c r="AL342" s="115"/>
      <c r="AM342" s="115"/>
      <c r="AN342" s="115"/>
      <c r="AO342" s="115"/>
      <c r="AP342" s="115"/>
      <c r="AQ342" s="115"/>
      <c r="AR342" s="115"/>
      <c r="AS342" s="115"/>
      <c r="AT342" s="115"/>
      <c r="AU342" s="115"/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  <c r="BH342" s="115"/>
      <c r="BI342" s="115"/>
      <c r="BJ342" s="115"/>
      <c r="BK342" s="115"/>
      <c r="BL342" s="115"/>
      <c r="BM342" s="115"/>
      <c r="BN342" s="115"/>
      <c r="BO342" s="115"/>
      <c r="BP342" s="115"/>
      <c r="BQ342" s="115"/>
      <c r="BR342" s="115"/>
      <c r="BS342" s="115"/>
      <c r="BT342" s="115"/>
      <c r="BU342" s="115"/>
      <c r="BV342" s="115"/>
      <c r="BW342" s="115"/>
      <c r="BX342" s="115"/>
      <c r="BY342" s="115"/>
      <c r="BZ342" s="115"/>
      <c r="CA342" s="115"/>
      <c r="CB342" s="115"/>
      <c r="CC342" s="115"/>
      <c r="CD342" s="115"/>
      <c r="CE342" s="115"/>
      <c r="CF342" s="115"/>
      <c r="CG342" s="115"/>
      <c r="CH342" s="115"/>
      <c r="CI342" s="115"/>
    </row>
    <row r="343" spans="1:87" ht="16.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  <c r="AA343" s="115"/>
      <c r="AB343" s="115"/>
      <c r="AC343" s="115"/>
      <c r="AD343" s="115"/>
      <c r="AE343" s="115"/>
      <c r="AF343" s="115"/>
      <c r="AG343" s="115"/>
      <c r="AH343" s="115"/>
      <c r="AI343" s="115"/>
      <c r="AJ343" s="115"/>
      <c r="AK343" s="115"/>
      <c r="AL343" s="115"/>
      <c r="AM343" s="115"/>
      <c r="AN343" s="115"/>
      <c r="AO343" s="115"/>
      <c r="AP343" s="115"/>
      <c r="AQ343" s="115"/>
      <c r="AR343" s="115"/>
      <c r="AS343" s="115"/>
      <c r="AT343" s="115"/>
      <c r="AU343" s="115"/>
      <c r="AV343" s="115"/>
      <c r="AW343" s="115"/>
      <c r="AX343" s="115"/>
      <c r="AY343" s="115"/>
      <c r="AZ343" s="115"/>
      <c r="BA343" s="115"/>
      <c r="BB343" s="115"/>
      <c r="BC343" s="115"/>
      <c r="BD343" s="115"/>
      <c r="BE343" s="115"/>
      <c r="BF343" s="115"/>
      <c r="BG343" s="115"/>
      <c r="BH343" s="115"/>
      <c r="BI343" s="115"/>
      <c r="BJ343" s="115"/>
      <c r="BK343" s="115"/>
      <c r="BL343" s="115"/>
      <c r="BM343" s="115"/>
      <c r="BN343" s="115"/>
      <c r="BO343" s="115"/>
      <c r="BP343" s="115"/>
      <c r="BQ343" s="115"/>
      <c r="BR343" s="115"/>
      <c r="BS343" s="115"/>
      <c r="BT343" s="115"/>
      <c r="BU343" s="115"/>
      <c r="BV343" s="115"/>
      <c r="BW343" s="115"/>
      <c r="BX343" s="115"/>
      <c r="BY343" s="115"/>
      <c r="BZ343" s="115"/>
      <c r="CA343" s="115"/>
      <c r="CB343" s="115"/>
      <c r="CC343" s="115"/>
      <c r="CD343" s="115"/>
      <c r="CE343" s="115"/>
      <c r="CF343" s="115"/>
      <c r="CG343" s="115"/>
      <c r="CH343" s="115"/>
      <c r="CI343" s="115"/>
    </row>
    <row r="344" spans="1:87" ht="16.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  <c r="AA344" s="115"/>
      <c r="AB344" s="115"/>
      <c r="AC344" s="115"/>
      <c r="AD344" s="115"/>
      <c r="AE344" s="115"/>
      <c r="AF344" s="115"/>
      <c r="AG344" s="115"/>
      <c r="AH344" s="115"/>
      <c r="AI344" s="115"/>
      <c r="AJ344" s="115"/>
      <c r="AK344" s="115"/>
      <c r="AL344" s="115"/>
      <c r="AM344" s="115"/>
      <c r="AN344" s="115"/>
      <c r="AO344" s="115"/>
      <c r="AP344" s="115"/>
      <c r="AQ344" s="115"/>
      <c r="AR344" s="115"/>
      <c r="AS344" s="115"/>
      <c r="AT344" s="115"/>
      <c r="AU344" s="115"/>
      <c r="AV344" s="115"/>
      <c r="AW344" s="115"/>
      <c r="AX344" s="115"/>
      <c r="AY344" s="115"/>
      <c r="AZ344" s="115"/>
      <c r="BA344" s="115"/>
      <c r="BB344" s="115"/>
      <c r="BC344" s="115"/>
      <c r="BD344" s="115"/>
      <c r="BE344" s="115"/>
      <c r="BF344" s="115"/>
      <c r="BG344" s="115"/>
      <c r="BH344" s="115"/>
      <c r="BI344" s="115"/>
      <c r="BJ344" s="115"/>
      <c r="BK344" s="115"/>
      <c r="BL344" s="115"/>
      <c r="BM344" s="115"/>
      <c r="BN344" s="115"/>
      <c r="BO344" s="115"/>
      <c r="BP344" s="115"/>
      <c r="BQ344" s="115"/>
      <c r="BR344" s="115"/>
      <c r="BS344" s="115"/>
      <c r="BT344" s="115"/>
      <c r="BU344" s="115"/>
      <c r="BV344" s="115"/>
      <c r="BW344" s="115"/>
      <c r="BX344" s="115"/>
      <c r="BY344" s="115"/>
      <c r="BZ344" s="115"/>
      <c r="CA344" s="115"/>
      <c r="CB344" s="115"/>
      <c r="CC344" s="115"/>
      <c r="CD344" s="115"/>
      <c r="CE344" s="115"/>
      <c r="CF344" s="115"/>
      <c r="CG344" s="115"/>
      <c r="CH344" s="115"/>
      <c r="CI344" s="115"/>
    </row>
    <row r="345" spans="1:87" ht="16.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  <c r="AA345" s="115"/>
      <c r="AB345" s="115"/>
      <c r="AC345" s="115"/>
      <c r="AD345" s="115"/>
      <c r="AE345" s="115"/>
      <c r="AF345" s="115"/>
      <c r="AG345" s="115"/>
      <c r="AH345" s="115"/>
      <c r="AI345" s="115"/>
      <c r="AJ345" s="115"/>
      <c r="AK345" s="115"/>
      <c r="AL345" s="115"/>
      <c r="AM345" s="115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115"/>
      <c r="BL345" s="115"/>
      <c r="BM345" s="115"/>
      <c r="BN345" s="115"/>
      <c r="BO345" s="115"/>
      <c r="BP345" s="115"/>
      <c r="BQ345" s="115"/>
      <c r="BR345" s="115"/>
      <c r="BS345" s="115"/>
      <c r="BT345" s="115"/>
      <c r="BU345" s="115"/>
      <c r="BV345" s="115"/>
      <c r="BW345" s="115"/>
      <c r="BX345" s="115"/>
      <c r="BY345" s="115"/>
      <c r="BZ345" s="115"/>
      <c r="CA345" s="115"/>
      <c r="CB345" s="115"/>
      <c r="CC345" s="115"/>
      <c r="CD345" s="115"/>
      <c r="CE345" s="115"/>
      <c r="CF345" s="115"/>
      <c r="CG345" s="115"/>
      <c r="CH345" s="115"/>
      <c r="CI345" s="115"/>
    </row>
    <row r="346" spans="1:87" ht="16.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5"/>
      <c r="AH346" s="115"/>
      <c r="AI346" s="115"/>
      <c r="AJ346" s="115"/>
      <c r="AK346" s="115"/>
      <c r="AL346" s="115"/>
      <c r="AM346" s="115"/>
      <c r="AN346" s="115"/>
      <c r="AO346" s="115"/>
      <c r="AP346" s="115"/>
      <c r="AQ346" s="115"/>
      <c r="AR346" s="115"/>
      <c r="AS346" s="115"/>
      <c r="AT346" s="115"/>
      <c r="AU346" s="115"/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  <c r="BH346" s="115"/>
      <c r="BI346" s="115"/>
      <c r="BJ346" s="115"/>
      <c r="BK346" s="115"/>
      <c r="BL346" s="115"/>
      <c r="BM346" s="115"/>
      <c r="BN346" s="115"/>
      <c r="BO346" s="115"/>
      <c r="BP346" s="115"/>
      <c r="BQ346" s="115"/>
      <c r="BR346" s="115"/>
      <c r="BS346" s="115"/>
      <c r="BT346" s="115"/>
      <c r="BU346" s="115"/>
      <c r="BV346" s="115"/>
      <c r="BW346" s="115"/>
      <c r="BX346" s="115"/>
      <c r="BY346" s="115"/>
      <c r="BZ346" s="115"/>
      <c r="CA346" s="115"/>
      <c r="CB346" s="115"/>
      <c r="CC346" s="115"/>
      <c r="CD346" s="115"/>
      <c r="CE346" s="115"/>
      <c r="CF346" s="115"/>
      <c r="CG346" s="115"/>
      <c r="CH346" s="115"/>
      <c r="CI346" s="115"/>
    </row>
    <row r="347" spans="1:87" ht="16.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15"/>
      <c r="AH347" s="115"/>
      <c r="AI347" s="115"/>
      <c r="AJ347" s="115"/>
      <c r="AK347" s="115"/>
      <c r="AL347" s="115"/>
      <c r="AM347" s="115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115"/>
      <c r="BL347" s="115"/>
      <c r="BM347" s="115"/>
      <c r="BN347" s="115"/>
      <c r="BO347" s="115"/>
      <c r="BP347" s="115"/>
      <c r="BQ347" s="115"/>
      <c r="BR347" s="115"/>
      <c r="BS347" s="115"/>
      <c r="BT347" s="115"/>
      <c r="BU347" s="115"/>
      <c r="BV347" s="115"/>
      <c r="BW347" s="115"/>
      <c r="BX347" s="115"/>
      <c r="BY347" s="115"/>
      <c r="BZ347" s="115"/>
      <c r="CA347" s="115"/>
      <c r="CB347" s="115"/>
      <c r="CC347" s="115"/>
      <c r="CD347" s="115"/>
      <c r="CE347" s="115"/>
      <c r="CF347" s="115"/>
      <c r="CG347" s="115"/>
      <c r="CH347" s="115"/>
      <c r="CI347" s="115"/>
    </row>
    <row r="348" spans="1:87" ht="16.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15"/>
      <c r="AH348" s="115"/>
      <c r="AI348" s="115"/>
      <c r="AJ348" s="115"/>
      <c r="AK348" s="115"/>
      <c r="AL348" s="115"/>
      <c r="AM348" s="115"/>
      <c r="AN348" s="115"/>
      <c r="AO348" s="115"/>
      <c r="AP348" s="115"/>
      <c r="AQ348" s="115"/>
      <c r="AR348" s="115"/>
      <c r="AS348" s="115"/>
      <c r="AT348" s="115"/>
      <c r="AU348" s="115"/>
      <c r="AV348" s="115"/>
      <c r="AW348" s="115"/>
      <c r="AX348" s="115"/>
      <c r="AY348" s="115"/>
      <c r="AZ348" s="115"/>
      <c r="BA348" s="115"/>
      <c r="BB348" s="115"/>
      <c r="BC348" s="115"/>
      <c r="BD348" s="115"/>
      <c r="BE348" s="115"/>
      <c r="BF348" s="115"/>
      <c r="BG348" s="115"/>
      <c r="BH348" s="115"/>
      <c r="BI348" s="115"/>
      <c r="BJ348" s="115"/>
      <c r="BK348" s="115"/>
      <c r="BL348" s="115"/>
      <c r="BM348" s="115"/>
      <c r="BN348" s="115"/>
      <c r="BO348" s="115"/>
      <c r="BP348" s="115"/>
      <c r="BQ348" s="115"/>
      <c r="BR348" s="115"/>
      <c r="BS348" s="115"/>
      <c r="BT348" s="115"/>
      <c r="BU348" s="115"/>
      <c r="BV348" s="115"/>
      <c r="BW348" s="115"/>
      <c r="BX348" s="115"/>
      <c r="BY348" s="115"/>
      <c r="BZ348" s="115"/>
      <c r="CA348" s="115"/>
      <c r="CB348" s="115"/>
      <c r="CC348" s="115"/>
      <c r="CD348" s="115"/>
      <c r="CE348" s="115"/>
      <c r="CF348" s="115"/>
      <c r="CG348" s="115"/>
      <c r="CH348" s="115"/>
      <c r="CI348" s="115"/>
    </row>
    <row r="349" spans="1:87" ht="16.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5"/>
      <c r="AH349" s="115"/>
      <c r="AI349" s="115"/>
      <c r="AJ349" s="115"/>
      <c r="AK349" s="115"/>
      <c r="AL349" s="115"/>
      <c r="AM349" s="115"/>
      <c r="AN349" s="115"/>
      <c r="AO349" s="115"/>
      <c r="AP349" s="115"/>
      <c r="AQ349" s="115"/>
      <c r="AR349" s="115"/>
      <c r="AS349" s="115"/>
      <c r="AT349" s="115"/>
      <c r="AU349" s="115"/>
      <c r="AV349" s="115"/>
      <c r="AW349" s="115"/>
      <c r="AX349" s="115"/>
      <c r="AY349" s="115"/>
      <c r="AZ349" s="115"/>
      <c r="BA349" s="115"/>
      <c r="BB349" s="115"/>
      <c r="BC349" s="115"/>
      <c r="BD349" s="115"/>
      <c r="BE349" s="115"/>
      <c r="BF349" s="115"/>
      <c r="BG349" s="115"/>
      <c r="BH349" s="115"/>
      <c r="BI349" s="115"/>
      <c r="BJ349" s="115"/>
      <c r="BK349" s="115"/>
      <c r="BL349" s="115"/>
      <c r="BM349" s="115"/>
      <c r="BN349" s="115"/>
      <c r="BO349" s="115"/>
      <c r="BP349" s="115"/>
      <c r="BQ349" s="115"/>
      <c r="BR349" s="115"/>
      <c r="BS349" s="115"/>
      <c r="BT349" s="115"/>
      <c r="BU349" s="115"/>
      <c r="BV349" s="115"/>
      <c r="BW349" s="115"/>
      <c r="BX349" s="115"/>
      <c r="BY349" s="115"/>
      <c r="BZ349" s="115"/>
      <c r="CA349" s="115"/>
      <c r="CB349" s="115"/>
      <c r="CC349" s="115"/>
      <c r="CD349" s="115"/>
      <c r="CE349" s="115"/>
      <c r="CF349" s="115"/>
      <c r="CG349" s="115"/>
      <c r="CH349" s="115"/>
      <c r="CI349" s="115"/>
    </row>
    <row r="350" spans="1:87" ht="16.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  <c r="AA350" s="115"/>
      <c r="AB350" s="115"/>
      <c r="AC350" s="115"/>
      <c r="AD350" s="115"/>
      <c r="AE350" s="115"/>
      <c r="AF350" s="115"/>
      <c r="AG350" s="115"/>
      <c r="AH350" s="115"/>
      <c r="AI350" s="115"/>
      <c r="AJ350" s="115"/>
      <c r="AK350" s="115"/>
      <c r="AL350" s="115"/>
      <c r="AM350" s="115"/>
      <c r="AN350" s="115"/>
      <c r="AO350" s="115"/>
      <c r="AP350" s="115"/>
      <c r="AQ350" s="115"/>
      <c r="AR350" s="115"/>
      <c r="AS350" s="115"/>
      <c r="AT350" s="115"/>
      <c r="AU350" s="115"/>
      <c r="AV350" s="115"/>
      <c r="AW350" s="115"/>
      <c r="AX350" s="115"/>
      <c r="AY350" s="115"/>
      <c r="AZ350" s="115"/>
      <c r="BA350" s="115"/>
      <c r="BB350" s="115"/>
      <c r="BC350" s="115"/>
      <c r="BD350" s="115"/>
      <c r="BE350" s="115"/>
      <c r="BF350" s="115"/>
      <c r="BG350" s="115"/>
      <c r="BH350" s="115"/>
      <c r="BI350" s="115"/>
      <c r="BJ350" s="115"/>
      <c r="BK350" s="115"/>
      <c r="BL350" s="115"/>
      <c r="BM350" s="115"/>
      <c r="BN350" s="115"/>
      <c r="BO350" s="115"/>
      <c r="BP350" s="115"/>
      <c r="BQ350" s="115"/>
      <c r="BR350" s="115"/>
      <c r="BS350" s="115"/>
      <c r="BT350" s="115"/>
      <c r="BU350" s="115"/>
      <c r="BV350" s="115"/>
      <c r="BW350" s="115"/>
      <c r="BX350" s="115"/>
      <c r="BY350" s="115"/>
      <c r="BZ350" s="115"/>
      <c r="CA350" s="115"/>
      <c r="CB350" s="115"/>
      <c r="CC350" s="115"/>
      <c r="CD350" s="115"/>
      <c r="CE350" s="115"/>
      <c r="CF350" s="115"/>
      <c r="CG350" s="115"/>
      <c r="CH350" s="115"/>
      <c r="CI350" s="115"/>
    </row>
    <row r="351" spans="1:87" ht="16.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5"/>
      <c r="AH351" s="115"/>
      <c r="AI351" s="115"/>
      <c r="AJ351" s="115"/>
      <c r="AK351" s="115"/>
      <c r="AL351" s="115"/>
      <c r="AM351" s="115"/>
      <c r="AN351" s="115"/>
      <c r="AO351" s="115"/>
      <c r="AP351" s="115"/>
      <c r="AQ351" s="115"/>
      <c r="AR351" s="115"/>
      <c r="AS351" s="115"/>
      <c r="AT351" s="115"/>
      <c r="AU351" s="115"/>
      <c r="AV351" s="115"/>
      <c r="AW351" s="115"/>
      <c r="AX351" s="115"/>
      <c r="AY351" s="115"/>
      <c r="AZ351" s="115"/>
      <c r="BA351" s="115"/>
      <c r="BB351" s="115"/>
      <c r="BC351" s="115"/>
      <c r="BD351" s="115"/>
      <c r="BE351" s="115"/>
      <c r="BF351" s="115"/>
      <c r="BG351" s="115"/>
      <c r="BH351" s="115"/>
      <c r="BI351" s="115"/>
      <c r="BJ351" s="115"/>
      <c r="BK351" s="115"/>
      <c r="BL351" s="115"/>
      <c r="BM351" s="115"/>
      <c r="BN351" s="115"/>
      <c r="BO351" s="115"/>
      <c r="BP351" s="115"/>
      <c r="BQ351" s="115"/>
      <c r="BR351" s="115"/>
      <c r="BS351" s="115"/>
      <c r="BT351" s="115"/>
      <c r="BU351" s="115"/>
      <c r="BV351" s="115"/>
      <c r="BW351" s="115"/>
      <c r="BX351" s="115"/>
      <c r="BY351" s="115"/>
      <c r="BZ351" s="115"/>
      <c r="CA351" s="115"/>
      <c r="CB351" s="115"/>
      <c r="CC351" s="115"/>
      <c r="CD351" s="115"/>
      <c r="CE351" s="115"/>
      <c r="CF351" s="115"/>
      <c r="CG351" s="115"/>
      <c r="CH351" s="115"/>
      <c r="CI351" s="115"/>
    </row>
    <row r="352" spans="1:87" ht="16.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5"/>
      <c r="AH352" s="115"/>
      <c r="AI352" s="115"/>
      <c r="AJ352" s="115"/>
      <c r="AK352" s="115"/>
      <c r="AL352" s="115"/>
      <c r="AM352" s="115"/>
      <c r="AN352" s="115"/>
      <c r="AO352" s="115"/>
      <c r="AP352" s="115"/>
      <c r="AQ352" s="115"/>
      <c r="AR352" s="115"/>
      <c r="AS352" s="115"/>
      <c r="AT352" s="115"/>
      <c r="AU352" s="115"/>
      <c r="AV352" s="115"/>
      <c r="AW352" s="115"/>
      <c r="AX352" s="115"/>
      <c r="AY352" s="115"/>
      <c r="AZ352" s="115"/>
      <c r="BA352" s="115"/>
      <c r="BB352" s="115"/>
      <c r="BC352" s="115"/>
      <c r="BD352" s="115"/>
      <c r="BE352" s="115"/>
      <c r="BF352" s="115"/>
      <c r="BG352" s="115"/>
      <c r="BH352" s="115"/>
      <c r="BI352" s="115"/>
      <c r="BJ352" s="115"/>
      <c r="BK352" s="115"/>
      <c r="BL352" s="115"/>
      <c r="BM352" s="115"/>
      <c r="BN352" s="115"/>
      <c r="BO352" s="115"/>
      <c r="BP352" s="115"/>
      <c r="BQ352" s="115"/>
      <c r="BR352" s="115"/>
      <c r="BS352" s="115"/>
      <c r="BT352" s="115"/>
      <c r="BU352" s="115"/>
      <c r="BV352" s="115"/>
      <c r="BW352" s="115"/>
      <c r="BX352" s="115"/>
      <c r="BY352" s="115"/>
      <c r="BZ352" s="115"/>
      <c r="CA352" s="115"/>
      <c r="CB352" s="115"/>
      <c r="CC352" s="115"/>
      <c r="CD352" s="115"/>
      <c r="CE352" s="115"/>
      <c r="CF352" s="115"/>
      <c r="CG352" s="115"/>
      <c r="CH352" s="115"/>
      <c r="CI352" s="115"/>
    </row>
    <row r="353" spans="1:87" ht="16.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5"/>
      <c r="AH353" s="115"/>
      <c r="AI353" s="115"/>
      <c r="AJ353" s="115"/>
      <c r="AK353" s="115"/>
      <c r="AL353" s="115"/>
      <c r="AM353" s="115"/>
      <c r="AN353" s="115"/>
      <c r="AO353" s="115"/>
      <c r="AP353" s="115"/>
      <c r="AQ353" s="115"/>
      <c r="AR353" s="115"/>
      <c r="AS353" s="115"/>
      <c r="AT353" s="115"/>
      <c r="AU353" s="115"/>
      <c r="AV353" s="115"/>
      <c r="AW353" s="115"/>
      <c r="AX353" s="115"/>
      <c r="AY353" s="115"/>
      <c r="AZ353" s="115"/>
      <c r="BA353" s="115"/>
      <c r="BB353" s="115"/>
      <c r="BC353" s="115"/>
      <c r="BD353" s="115"/>
      <c r="BE353" s="115"/>
      <c r="BF353" s="115"/>
      <c r="BG353" s="115"/>
      <c r="BH353" s="115"/>
      <c r="BI353" s="115"/>
      <c r="BJ353" s="115"/>
      <c r="BK353" s="115"/>
      <c r="BL353" s="115"/>
      <c r="BM353" s="115"/>
      <c r="BN353" s="115"/>
      <c r="BO353" s="115"/>
      <c r="BP353" s="115"/>
      <c r="BQ353" s="115"/>
      <c r="BR353" s="115"/>
      <c r="BS353" s="115"/>
      <c r="BT353" s="115"/>
      <c r="BU353" s="115"/>
      <c r="BV353" s="115"/>
      <c r="BW353" s="115"/>
      <c r="BX353" s="115"/>
      <c r="BY353" s="115"/>
      <c r="BZ353" s="115"/>
      <c r="CA353" s="115"/>
      <c r="CB353" s="115"/>
      <c r="CC353" s="115"/>
      <c r="CD353" s="115"/>
      <c r="CE353" s="115"/>
      <c r="CF353" s="115"/>
      <c r="CG353" s="115"/>
      <c r="CH353" s="115"/>
      <c r="CI353" s="115"/>
    </row>
    <row r="354" spans="1:87" ht="16.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  <c r="AA354" s="115"/>
      <c r="AB354" s="115"/>
      <c r="AC354" s="115"/>
      <c r="AD354" s="115"/>
      <c r="AE354" s="115"/>
      <c r="AF354" s="115"/>
      <c r="AG354" s="115"/>
      <c r="AH354" s="115"/>
      <c r="AI354" s="115"/>
      <c r="AJ354" s="115"/>
      <c r="AK354" s="115"/>
      <c r="AL354" s="115"/>
      <c r="AM354" s="115"/>
      <c r="AN354" s="115"/>
      <c r="AO354" s="115"/>
      <c r="AP354" s="115"/>
      <c r="AQ354" s="115"/>
      <c r="AR354" s="115"/>
      <c r="AS354" s="115"/>
      <c r="AT354" s="115"/>
      <c r="AU354" s="115"/>
      <c r="AV354" s="115"/>
      <c r="AW354" s="115"/>
      <c r="AX354" s="115"/>
      <c r="AY354" s="115"/>
      <c r="AZ354" s="115"/>
      <c r="BA354" s="115"/>
      <c r="BB354" s="115"/>
      <c r="BC354" s="115"/>
      <c r="BD354" s="115"/>
      <c r="BE354" s="115"/>
      <c r="BF354" s="115"/>
      <c r="BG354" s="115"/>
      <c r="BH354" s="115"/>
      <c r="BI354" s="115"/>
      <c r="BJ354" s="115"/>
      <c r="BK354" s="115"/>
      <c r="BL354" s="115"/>
      <c r="BM354" s="115"/>
      <c r="BN354" s="115"/>
      <c r="BO354" s="115"/>
      <c r="BP354" s="115"/>
      <c r="BQ354" s="115"/>
      <c r="BR354" s="115"/>
      <c r="BS354" s="115"/>
      <c r="BT354" s="115"/>
      <c r="BU354" s="115"/>
      <c r="BV354" s="115"/>
      <c r="BW354" s="115"/>
      <c r="BX354" s="115"/>
      <c r="BY354" s="115"/>
      <c r="BZ354" s="115"/>
      <c r="CA354" s="115"/>
      <c r="CB354" s="115"/>
      <c r="CC354" s="115"/>
      <c r="CD354" s="115"/>
      <c r="CE354" s="115"/>
      <c r="CF354" s="115"/>
      <c r="CG354" s="115"/>
      <c r="CH354" s="115"/>
      <c r="CI354" s="115"/>
    </row>
    <row r="355" spans="1:87" ht="16.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  <c r="AA355" s="115"/>
      <c r="AB355" s="115"/>
      <c r="AC355" s="115"/>
      <c r="AD355" s="115"/>
      <c r="AE355" s="115"/>
      <c r="AF355" s="115"/>
      <c r="AG355" s="115"/>
      <c r="AH355" s="115"/>
      <c r="AI355" s="115"/>
      <c r="AJ355" s="115"/>
      <c r="AK355" s="115"/>
      <c r="AL355" s="115"/>
      <c r="AM355" s="115"/>
      <c r="AN355" s="115"/>
      <c r="AO355" s="115"/>
      <c r="AP355" s="115"/>
      <c r="AQ355" s="115"/>
      <c r="AR355" s="115"/>
      <c r="AS355" s="115"/>
      <c r="AT355" s="115"/>
      <c r="AU355" s="115"/>
      <c r="AV355" s="115"/>
      <c r="AW355" s="115"/>
      <c r="AX355" s="115"/>
      <c r="AY355" s="115"/>
      <c r="AZ355" s="115"/>
      <c r="BA355" s="115"/>
      <c r="BB355" s="115"/>
      <c r="BC355" s="115"/>
      <c r="BD355" s="115"/>
      <c r="BE355" s="115"/>
      <c r="BF355" s="115"/>
      <c r="BG355" s="115"/>
      <c r="BH355" s="115"/>
      <c r="BI355" s="115"/>
      <c r="BJ355" s="115"/>
      <c r="BK355" s="115"/>
      <c r="BL355" s="115"/>
      <c r="BM355" s="115"/>
      <c r="BN355" s="115"/>
      <c r="BO355" s="115"/>
      <c r="BP355" s="115"/>
      <c r="BQ355" s="115"/>
      <c r="BR355" s="115"/>
      <c r="BS355" s="115"/>
      <c r="BT355" s="115"/>
      <c r="BU355" s="115"/>
      <c r="BV355" s="115"/>
      <c r="BW355" s="115"/>
      <c r="BX355" s="115"/>
      <c r="BY355" s="115"/>
      <c r="BZ355" s="115"/>
      <c r="CA355" s="115"/>
      <c r="CB355" s="115"/>
      <c r="CC355" s="115"/>
      <c r="CD355" s="115"/>
      <c r="CE355" s="115"/>
      <c r="CF355" s="115"/>
      <c r="CG355" s="115"/>
      <c r="CH355" s="115"/>
      <c r="CI355" s="115"/>
    </row>
    <row r="356" spans="1:87" ht="16.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  <c r="AA356" s="115"/>
      <c r="AB356" s="115"/>
      <c r="AC356" s="115"/>
      <c r="AD356" s="115"/>
      <c r="AE356" s="115"/>
      <c r="AF356" s="115"/>
      <c r="AG356" s="115"/>
      <c r="AH356" s="115"/>
      <c r="AI356" s="115"/>
      <c r="AJ356" s="115"/>
      <c r="AK356" s="115"/>
      <c r="AL356" s="115"/>
      <c r="AM356" s="115"/>
      <c r="AN356" s="115"/>
      <c r="AO356" s="115"/>
      <c r="AP356" s="115"/>
      <c r="AQ356" s="115"/>
      <c r="AR356" s="115"/>
      <c r="AS356" s="115"/>
      <c r="AT356" s="115"/>
      <c r="AU356" s="115"/>
      <c r="AV356" s="115"/>
      <c r="AW356" s="115"/>
      <c r="AX356" s="115"/>
      <c r="AY356" s="115"/>
      <c r="AZ356" s="115"/>
      <c r="BA356" s="115"/>
      <c r="BB356" s="115"/>
      <c r="BC356" s="115"/>
      <c r="BD356" s="115"/>
      <c r="BE356" s="115"/>
      <c r="BF356" s="115"/>
      <c r="BG356" s="115"/>
      <c r="BH356" s="115"/>
      <c r="BI356" s="115"/>
      <c r="BJ356" s="115"/>
      <c r="BK356" s="115"/>
      <c r="BL356" s="115"/>
      <c r="BM356" s="115"/>
      <c r="BN356" s="115"/>
      <c r="BO356" s="115"/>
      <c r="BP356" s="115"/>
      <c r="BQ356" s="115"/>
      <c r="BR356" s="115"/>
      <c r="BS356" s="115"/>
      <c r="BT356" s="115"/>
      <c r="BU356" s="115"/>
      <c r="BV356" s="115"/>
      <c r="BW356" s="115"/>
      <c r="BX356" s="115"/>
      <c r="BY356" s="115"/>
      <c r="BZ356" s="115"/>
      <c r="CA356" s="115"/>
      <c r="CB356" s="115"/>
      <c r="CC356" s="115"/>
      <c r="CD356" s="115"/>
      <c r="CE356" s="115"/>
      <c r="CF356" s="115"/>
      <c r="CG356" s="115"/>
      <c r="CH356" s="115"/>
      <c r="CI356" s="115"/>
    </row>
    <row r="357" spans="1:87" ht="16.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  <c r="AA357" s="115"/>
      <c r="AB357" s="115"/>
      <c r="AC357" s="115"/>
      <c r="AD357" s="115"/>
      <c r="AE357" s="115"/>
      <c r="AF357" s="115"/>
      <c r="AG357" s="115"/>
      <c r="AH357" s="115"/>
      <c r="AI357" s="115"/>
      <c r="AJ357" s="115"/>
      <c r="AK357" s="115"/>
      <c r="AL357" s="115"/>
      <c r="AM357" s="115"/>
      <c r="AN357" s="115"/>
      <c r="AO357" s="115"/>
      <c r="AP357" s="115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  <c r="BC357" s="115"/>
      <c r="BD357" s="115"/>
      <c r="BE357" s="115"/>
      <c r="BF357" s="115"/>
      <c r="BG357" s="115"/>
      <c r="BH357" s="115"/>
      <c r="BI357" s="115"/>
      <c r="BJ357" s="115"/>
      <c r="BK357" s="115"/>
      <c r="BL357" s="115"/>
      <c r="BM357" s="115"/>
      <c r="BN357" s="115"/>
      <c r="BO357" s="115"/>
      <c r="BP357" s="115"/>
      <c r="BQ357" s="115"/>
      <c r="BR357" s="115"/>
      <c r="BS357" s="115"/>
      <c r="BT357" s="115"/>
      <c r="BU357" s="115"/>
      <c r="BV357" s="115"/>
      <c r="BW357" s="115"/>
      <c r="BX357" s="115"/>
      <c r="BY357" s="115"/>
      <c r="BZ357" s="115"/>
      <c r="CA357" s="115"/>
      <c r="CB357" s="115"/>
      <c r="CC357" s="115"/>
      <c r="CD357" s="115"/>
      <c r="CE357" s="115"/>
      <c r="CF357" s="115"/>
      <c r="CG357" s="115"/>
      <c r="CH357" s="115"/>
      <c r="CI357" s="115"/>
    </row>
    <row r="358" spans="1:87" ht="16.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5"/>
      <c r="AH358" s="115"/>
      <c r="AI358" s="115"/>
      <c r="AJ358" s="115"/>
      <c r="AK358" s="115"/>
      <c r="AL358" s="115"/>
      <c r="AM358" s="115"/>
      <c r="AN358" s="115"/>
      <c r="AO358" s="115"/>
      <c r="AP358" s="115"/>
      <c r="AQ358" s="115"/>
      <c r="AR358" s="115"/>
      <c r="AS358" s="115"/>
      <c r="AT358" s="115"/>
      <c r="AU358" s="115"/>
      <c r="AV358" s="115"/>
      <c r="AW358" s="115"/>
      <c r="AX358" s="115"/>
      <c r="AY358" s="115"/>
      <c r="AZ358" s="115"/>
      <c r="BA358" s="115"/>
      <c r="BB358" s="115"/>
      <c r="BC358" s="115"/>
      <c r="BD358" s="115"/>
      <c r="BE358" s="115"/>
      <c r="BF358" s="115"/>
      <c r="BG358" s="115"/>
      <c r="BH358" s="115"/>
      <c r="BI358" s="115"/>
      <c r="BJ358" s="115"/>
      <c r="BK358" s="115"/>
      <c r="BL358" s="115"/>
      <c r="BM358" s="115"/>
      <c r="BN358" s="115"/>
      <c r="BO358" s="115"/>
      <c r="BP358" s="115"/>
      <c r="BQ358" s="115"/>
      <c r="BR358" s="115"/>
      <c r="BS358" s="115"/>
      <c r="BT358" s="115"/>
      <c r="BU358" s="115"/>
      <c r="BV358" s="115"/>
      <c r="BW358" s="115"/>
      <c r="BX358" s="115"/>
      <c r="BY358" s="115"/>
      <c r="BZ358" s="115"/>
      <c r="CA358" s="115"/>
      <c r="CB358" s="115"/>
      <c r="CC358" s="115"/>
      <c r="CD358" s="115"/>
      <c r="CE358" s="115"/>
      <c r="CF358" s="115"/>
      <c r="CG358" s="115"/>
      <c r="CH358" s="115"/>
      <c r="CI358" s="115"/>
    </row>
    <row r="359" spans="1:87" ht="16.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5"/>
      <c r="AH359" s="115"/>
      <c r="AI359" s="115"/>
      <c r="AJ359" s="115"/>
      <c r="AK359" s="115"/>
      <c r="AL359" s="115"/>
      <c r="AM359" s="115"/>
      <c r="AN359" s="115"/>
      <c r="AO359" s="115"/>
      <c r="AP359" s="115"/>
      <c r="AQ359" s="115"/>
      <c r="AR359" s="115"/>
      <c r="AS359" s="115"/>
      <c r="AT359" s="115"/>
      <c r="AU359" s="115"/>
      <c r="AV359" s="115"/>
      <c r="AW359" s="115"/>
      <c r="AX359" s="115"/>
      <c r="AY359" s="115"/>
      <c r="AZ359" s="115"/>
      <c r="BA359" s="115"/>
      <c r="BB359" s="115"/>
      <c r="BC359" s="115"/>
      <c r="BD359" s="115"/>
      <c r="BE359" s="115"/>
      <c r="BF359" s="115"/>
      <c r="BG359" s="115"/>
      <c r="BH359" s="115"/>
      <c r="BI359" s="115"/>
      <c r="BJ359" s="115"/>
      <c r="BK359" s="115"/>
      <c r="BL359" s="115"/>
      <c r="BM359" s="115"/>
      <c r="BN359" s="115"/>
      <c r="BO359" s="115"/>
      <c r="BP359" s="115"/>
      <c r="BQ359" s="115"/>
      <c r="BR359" s="115"/>
      <c r="BS359" s="115"/>
      <c r="BT359" s="115"/>
      <c r="BU359" s="115"/>
      <c r="BV359" s="115"/>
      <c r="BW359" s="115"/>
      <c r="BX359" s="115"/>
      <c r="BY359" s="115"/>
      <c r="BZ359" s="115"/>
      <c r="CA359" s="115"/>
      <c r="CB359" s="115"/>
      <c r="CC359" s="115"/>
      <c r="CD359" s="115"/>
      <c r="CE359" s="115"/>
      <c r="CF359" s="115"/>
      <c r="CG359" s="115"/>
      <c r="CH359" s="115"/>
      <c r="CI359" s="115"/>
    </row>
    <row r="360" spans="1:87" ht="16.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15"/>
      <c r="AH360" s="115"/>
      <c r="AI360" s="115"/>
      <c r="AJ360" s="115"/>
      <c r="AK360" s="115"/>
      <c r="AL360" s="115"/>
      <c r="AM360" s="115"/>
      <c r="AN360" s="115"/>
      <c r="AO360" s="115"/>
      <c r="AP360" s="115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  <c r="BC360" s="115"/>
      <c r="BD360" s="115"/>
      <c r="BE360" s="115"/>
      <c r="BF360" s="115"/>
      <c r="BG360" s="115"/>
      <c r="BH360" s="115"/>
      <c r="BI360" s="115"/>
      <c r="BJ360" s="115"/>
      <c r="BK360" s="115"/>
      <c r="BL360" s="115"/>
      <c r="BM360" s="115"/>
      <c r="BN360" s="115"/>
      <c r="BO360" s="115"/>
      <c r="BP360" s="115"/>
      <c r="BQ360" s="115"/>
      <c r="BR360" s="115"/>
      <c r="BS360" s="115"/>
      <c r="BT360" s="115"/>
      <c r="BU360" s="115"/>
      <c r="BV360" s="115"/>
      <c r="BW360" s="115"/>
      <c r="BX360" s="115"/>
      <c r="BY360" s="115"/>
      <c r="BZ360" s="115"/>
      <c r="CA360" s="115"/>
      <c r="CB360" s="115"/>
      <c r="CC360" s="115"/>
      <c r="CD360" s="115"/>
      <c r="CE360" s="115"/>
      <c r="CF360" s="115"/>
      <c r="CG360" s="115"/>
      <c r="CH360" s="115"/>
      <c r="CI360" s="115"/>
    </row>
    <row r="361" spans="1:87" ht="16.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15"/>
      <c r="AH361" s="115"/>
      <c r="AI361" s="115"/>
      <c r="AJ361" s="115"/>
      <c r="AK361" s="115"/>
      <c r="AL361" s="115"/>
      <c r="AM361" s="115"/>
      <c r="AN361" s="115"/>
      <c r="AO361" s="115"/>
      <c r="AP361" s="115"/>
      <c r="AQ361" s="115"/>
      <c r="AR361" s="115"/>
      <c r="AS361" s="115"/>
      <c r="AT361" s="115"/>
      <c r="AU361" s="115"/>
      <c r="AV361" s="115"/>
      <c r="AW361" s="115"/>
      <c r="AX361" s="115"/>
      <c r="AY361" s="115"/>
      <c r="AZ361" s="115"/>
      <c r="BA361" s="115"/>
      <c r="BB361" s="115"/>
      <c r="BC361" s="115"/>
      <c r="BD361" s="115"/>
      <c r="BE361" s="115"/>
      <c r="BF361" s="115"/>
      <c r="BG361" s="115"/>
      <c r="BH361" s="115"/>
      <c r="BI361" s="115"/>
      <c r="BJ361" s="115"/>
      <c r="BK361" s="115"/>
      <c r="BL361" s="115"/>
      <c r="BM361" s="115"/>
      <c r="BN361" s="115"/>
      <c r="BO361" s="115"/>
      <c r="BP361" s="115"/>
      <c r="BQ361" s="115"/>
      <c r="BR361" s="115"/>
      <c r="BS361" s="115"/>
      <c r="BT361" s="115"/>
      <c r="BU361" s="115"/>
      <c r="BV361" s="115"/>
      <c r="BW361" s="115"/>
      <c r="BX361" s="115"/>
      <c r="BY361" s="115"/>
      <c r="BZ361" s="115"/>
      <c r="CA361" s="115"/>
      <c r="CB361" s="115"/>
      <c r="CC361" s="115"/>
      <c r="CD361" s="115"/>
      <c r="CE361" s="115"/>
      <c r="CF361" s="115"/>
      <c r="CG361" s="115"/>
      <c r="CH361" s="115"/>
      <c r="CI361" s="115"/>
    </row>
    <row r="362" spans="1:87" ht="16.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  <c r="AA362" s="115"/>
      <c r="AB362" s="115"/>
      <c r="AC362" s="115"/>
      <c r="AD362" s="115"/>
      <c r="AE362" s="115"/>
      <c r="AF362" s="115"/>
      <c r="AG362" s="115"/>
      <c r="AH362" s="115"/>
      <c r="AI362" s="115"/>
      <c r="AJ362" s="115"/>
      <c r="AK362" s="115"/>
      <c r="AL362" s="115"/>
      <c r="AM362" s="115"/>
      <c r="AN362" s="115"/>
      <c r="AO362" s="115"/>
      <c r="AP362" s="115"/>
      <c r="AQ362" s="115"/>
      <c r="AR362" s="115"/>
      <c r="AS362" s="115"/>
      <c r="AT362" s="115"/>
      <c r="AU362" s="115"/>
      <c r="AV362" s="115"/>
      <c r="AW362" s="115"/>
      <c r="AX362" s="115"/>
      <c r="AY362" s="115"/>
      <c r="AZ362" s="115"/>
      <c r="BA362" s="115"/>
      <c r="BB362" s="115"/>
      <c r="BC362" s="115"/>
      <c r="BD362" s="115"/>
      <c r="BE362" s="115"/>
      <c r="BF362" s="115"/>
      <c r="BG362" s="115"/>
      <c r="BH362" s="115"/>
      <c r="BI362" s="115"/>
      <c r="BJ362" s="115"/>
      <c r="BK362" s="115"/>
      <c r="BL362" s="115"/>
      <c r="BM362" s="115"/>
      <c r="BN362" s="115"/>
      <c r="BO362" s="115"/>
      <c r="BP362" s="115"/>
      <c r="BQ362" s="115"/>
      <c r="BR362" s="115"/>
      <c r="BS362" s="115"/>
      <c r="BT362" s="115"/>
      <c r="BU362" s="115"/>
      <c r="BV362" s="115"/>
      <c r="BW362" s="115"/>
      <c r="BX362" s="115"/>
      <c r="BY362" s="115"/>
      <c r="BZ362" s="115"/>
      <c r="CA362" s="115"/>
      <c r="CB362" s="115"/>
      <c r="CC362" s="115"/>
      <c r="CD362" s="115"/>
      <c r="CE362" s="115"/>
      <c r="CF362" s="115"/>
      <c r="CG362" s="115"/>
      <c r="CH362" s="115"/>
      <c r="CI362" s="115"/>
    </row>
    <row r="363" spans="1:87" ht="16.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  <c r="AA363" s="115"/>
      <c r="AB363" s="115"/>
      <c r="AC363" s="115"/>
      <c r="AD363" s="115"/>
      <c r="AE363" s="115"/>
      <c r="AF363" s="115"/>
      <c r="AG363" s="115"/>
      <c r="AH363" s="115"/>
      <c r="AI363" s="115"/>
      <c r="AJ363" s="115"/>
      <c r="AK363" s="115"/>
      <c r="AL363" s="115"/>
      <c r="AM363" s="115"/>
      <c r="AN363" s="115"/>
      <c r="AO363" s="115"/>
      <c r="AP363" s="115"/>
      <c r="AQ363" s="115"/>
      <c r="AR363" s="115"/>
      <c r="AS363" s="115"/>
      <c r="AT363" s="115"/>
      <c r="AU363" s="115"/>
      <c r="AV363" s="115"/>
      <c r="AW363" s="115"/>
      <c r="AX363" s="115"/>
      <c r="AY363" s="115"/>
      <c r="AZ363" s="115"/>
      <c r="BA363" s="115"/>
      <c r="BB363" s="115"/>
      <c r="BC363" s="115"/>
      <c r="BD363" s="115"/>
      <c r="BE363" s="115"/>
      <c r="BF363" s="115"/>
      <c r="BG363" s="115"/>
      <c r="BH363" s="115"/>
      <c r="BI363" s="115"/>
      <c r="BJ363" s="115"/>
      <c r="BK363" s="115"/>
      <c r="BL363" s="115"/>
      <c r="BM363" s="115"/>
      <c r="BN363" s="115"/>
      <c r="BO363" s="115"/>
      <c r="BP363" s="115"/>
      <c r="BQ363" s="115"/>
      <c r="BR363" s="115"/>
      <c r="BS363" s="115"/>
      <c r="BT363" s="115"/>
      <c r="BU363" s="115"/>
      <c r="BV363" s="115"/>
      <c r="BW363" s="115"/>
      <c r="BX363" s="115"/>
      <c r="BY363" s="115"/>
      <c r="BZ363" s="115"/>
      <c r="CA363" s="115"/>
      <c r="CB363" s="115"/>
      <c r="CC363" s="115"/>
      <c r="CD363" s="115"/>
      <c r="CE363" s="115"/>
      <c r="CF363" s="115"/>
      <c r="CG363" s="115"/>
      <c r="CH363" s="115"/>
      <c r="CI363" s="115"/>
    </row>
    <row r="364" spans="1:87" ht="16.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15"/>
      <c r="AH364" s="115"/>
      <c r="AI364" s="115"/>
      <c r="AJ364" s="115"/>
      <c r="AK364" s="115"/>
      <c r="AL364" s="115"/>
      <c r="AM364" s="115"/>
      <c r="AN364" s="115"/>
      <c r="AO364" s="115"/>
      <c r="AP364" s="115"/>
      <c r="AQ364" s="115"/>
      <c r="AR364" s="115"/>
      <c r="AS364" s="115"/>
      <c r="AT364" s="115"/>
      <c r="AU364" s="115"/>
      <c r="AV364" s="115"/>
      <c r="AW364" s="115"/>
      <c r="AX364" s="115"/>
      <c r="AY364" s="115"/>
      <c r="AZ364" s="115"/>
      <c r="BA364" s="115"/>
      <c r="BB364" s="115"/>
      <c r="BC364" s="115"/>
      <c r="BD364" s="115"/>
      <c r="BE364" s="115"/>
      <c r="BF364" s="115"/>
      <c r="BG364" s="115"/>
      <c r="BH364" s="115"/>
      <c r="BI364" s="115"/>
      <c r="BJ364" s="115"/>
      <c r="BK364" s="115"/>
      <c r="BL364" s="115"/>
      <c r="BM364" s="115"/>
      <c r="BN364" s="115"/>
      <c r="BO364" s="115"/>
      <c r="BP364" s="115"/>
      <c r="BQ364" s="115"/>
      <c r="BR364" s="115"/>
      <c r="BS364" s="115"/>
      <c r="BT364" s="115"/>
      <c r="BU364" s="115"/>
      <c r="BV364" s="115"/>
      <c r="BW364" s="115"/>
      <c r="BX364" s="115"/>
      <c r="BY364" s="115"/>
      <c r="BZ364" s="115"/>
      <c r="CA364" s="115"/>
      <c r="CB364" s="115"/>
      <c r="CC364" s="115"/>
      <c r="CD364" s="115"/>
      <c r="CE364" s="115"/>
      <c r="CF364" s="115"/>
      <c r="CG364" s="115"/>
      <c r="CH364" s="115"/>
      <c r="CI364" s="115"/>
    </row>
    <row r="365" spans="1:87" ht="16.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5"/>
      <c r="AH365" s="115"/>
      <c r="AI365" s="115"/>
      <c r="AJ365" s="115"/>
      <c r="AK365" s="115"/>
      <c r="AL365" s="115"/>
      <c r="AM365" s="115"/>
      <c r="AN365" s="115"/>
      <c r="AO365" s="115"/>
      <c r="AP365" s="115"/>
      <c r="AQ365" s="115"/>
      <c r="AR365" s="115"/>
      <c r="AS365" s="115"/>
      <c r="AT365" s="115"/>
      <c r="AU365" s="115"/>
      <c r="AV365" s="115"/>
      <c r="AW365" s="115"/>
      <c r="AX365" s="115"/>
      <c r="AY365" s="115"/>
      <c r="AZ365" s="115"/>
      <c r="BA365" s="115"/>
      <c r="BB365" s="115"/>
      <c r="BC365" s="115"/>
      <c r="BD365" s="115"/>
      <c r="BE365" s="115"/>
      <c r="BF365" s="115"/>
      <c r="BG365" s="115"/>
      <c r="BH365" s="115"/>
      <c r="BI365" s="115"/>
      <c r="BJ365" s="115"/>
      <c r="BK365" s="115"/>
      <c r="BL365" s="115"/>
      <c r="BM365" s="115"/>
      <c r="BN365" s="115"/>
      <c r="BO365" s="115"/>
      <c r="BP365" s="115"/>
      <c r="BQ365" s="115"/>
      <c r="BR365" s="115"/>
      <c r="BS365" s="115"/>
      <c r="BT365" s="115"/>
      <c r="BU365" s="115"/>
      <c r="BV365" s="115"/>
      <c r="BW365" s="115"/>
      <c r="BX365" s="115"/>
      <c r="BY365" s="115"/>
      <c r="BZ365" s="115"/>
      <c r="CA365" s="115"/>
      <c r="CB365" s="115"/>
      <c r="CC365" s="115"/>
      <c r="CD365" s="115"/>
      <c r="CE365" s="115"/>
      <c r="CF365" s="115"/>
      <c r="CG365" s="115"/>
      <c r="CH365" s="115"/>
      <c r="CI365" s="115"/>
    </row>
    <row r="366" spans="1:87" ht="16.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15"/>
      <c r="AH366" s="115"/>
      <c r="AI366" s="115"/>
      <c r="AJ366" s="115"/>
      <c r="AK366" s="115"/>
      <c r="AL366" s="115"/>
      <c r="AM366" s="115"/>
      <c r="AN366" s="115"/>
      <c r="AO366" s="115"/>
      <c r="AP366" s="115"/>
      <c r="AQ366" s="115"/>
      <c r="AR366" s="115"/>
      <c r="AS366" s="115"/>
      <c r="AT366" s="115"/>
      <c r="AU366" s="115"/>
      <c r="AV366" s="115"/>
      <c r="AW366" s="115"/>
      <c r="AX366" s="115"/>
      <c r="AY366" s="115"/>
      <c r="AZ366" s="115"/>
      <c r="BA366" s="115"/>
      <c r="BB366" s="115"/>
      <c r="BC366" s="115"/>
      <c r="BD366" s="115"/>
      <c r="BE366" s="115"/>
      <c r="BF366" s="115"/>
      <c r="BG366" s="115"/>
      <c r="BH366" s="115"/>
      <c r="BI366" s="115"/>
      <c r="BJ366" s="115"/>
      <c r="BK366" s="115"/>
      <c r="BL366" s="115"/>
      <c r="BM366" s="115"/>
      <c r="BN366" s="115"/>
      <c r="BO366" s="115"/>
      <c r="BP366" s="115"/>
      <c r="BQ366" s="115"/>
      <c r="BR366" s="115"/>
      <c r="BS366" s="115"/>
      <c r="BT366" s="115"/>
      <c r="BU366" s="115"/>
      <c r="BV366" s="115"/>
      <c r="BW366" s="115"/>
      <c r="BX366" s="115"/>
      <c r="BY366" s="115"/>
      <c r="BZ366" s="115"/>
      <c r="CA366" s="115"/>
      <c r="CB366" s="115"/>
      <c r="CC366" s="115"/>
      <c r="CD366" s="115"/>
      <c r="CE366" s="115"/>
      <c r="CF366" s="115"/>
      <c r="CG366" s="115"/>
      <c r="CH366" s="115"/>
      <c r="CI366" s="115"/>
    </row>
    <row r="367" spans="1:87" ht="16.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15"/>
      <c r="AH367" s="115"/>
      <c r="AI367" s="115"/>
      <c r="AJ367" s="115"/>
      <c r="AK367" s="115"/>
      <c r="AL367" s="115"/>
      <c r="AM367" s="115"/>
      <c r="AN367" s="115"/>
      <c r="AO367" s="115"/>
      <c r="AP367" s="115"/>
      <c r="AQ367" s="115"/>
      <c r="AR367" s="115"/>
      <c r="AS367" s="115"/>
      <c r="AT367" s="115"/>
      <c r="AU367" s="115"/>
      <c r="AV367" s="115"/>
      <c r="AW367" s="115"/>
      <c r="AX367" s="115"/>
      <c r="AY367" s="115"/>
      <c r="AZ367" s="115"/>
      <c r="BA367" s="115"/>
      <c r="BB367" s="115"/>
      <c r="BC367" s="115"/>
      <c r="BD367" s="115"/>
      <c r="BE367" s="115"/>
      <c r="BF367" s="115"/>
      <c r="BG367" s="115"/>
      <c r="BH367" s="115"/>
      <c r="BI367" s="115"/>
      <c r="BJ367" s="115"/>
      <c r="BK367" s="115"/>
      <c r="BL367" s="115"/>
      <c r="BM367" s="115"/>
      <c r="BN367" s="115"/>
      <c r="BO367" s="115"/>
      <c r="BP367" s="115"/>
      <c r="BQ367" s="115"/>
      <c r="BR367" s="115"/>
      <c r="BS367" s="115"/>
      <c r="BT367" s="115"/>
      <c r="BU367" s="115"/>
      <c r="BV367" s="115"/>
      <c r="BW367" s="115"/>
      <c r="BX367" s="115"/>
      <c r="BY367" s="115"/>
      <c r="BZ367" s="115"/>
      <c r="CA367" s="115"/>
      <c r="CB367" s="115"/>
      <c r="CC367" s="115"/>
      <c r="CD367" s="115"/>
      <c r="CE367" s="115"/>
      <c r="CF367" s="115"/>
      <c r="CG367" s="115"/>
      <c r="CH367" s="115"/>
      <c r="CI367" s="115"/>
    </row>
    <row r="368" spans="1:87" ht="16.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15"/>
      <c r="AH368" s="115"/>
      <c r="AI368" s="115"/>
      <c r="AJ368" s="115"/>
      <c r="AK368" s="115"/>
      <c r="AL368" s="115"/>
      <c r="AM368" s="115"/>
      <c r="AN368" s="115"/>
      <c r="AO368" s="115"/>
      <c r="AP368" s="115"/>
      <c r="AQ368" s="115"/>
      <c r="AR368" s="115"/>
      <c r="AS368" s="115"/>
      <c r="AT368" s="115"/>
      <c r="AU368" s="115"/>
      <c r="AV368" s="115"/>
      <c r="AW368" s="115"/>
      <c r="AX368" s="115"/>
      <c r="AY368" s="115"/>
      <c r="AZ368" s="115"/>
      <c r="BA368" s="115"/>
      <c r="BB368" s="115"/>
      <c r="BC368" s="115"/>
      <c r="BD368" s="115"/>
      <c r="BE368" s="115"/>
      <c r="BF368" s="115"/>
      <c r="BG368" s="115"/>
      <c r="BH368" s="115"/>
      <c r="BI368" s="115"/>
      <c r="BJ368" s="115"/>
      <c r="BK368" s="115"/>
      <c r="BL368" s="115"/>
      <c r="BM368" s="115"/>
      <c r="BN368" s="115"/>
      <c r="BO368" s="115"/>
      <c r="BP368" s="115"/>
      <c r="BQ368" s="115"/>
      <c r="BR368" s="115"/>
      <c r="BS368" s="115"/>
      <c r="BT368" s="115"/>
      <c r="BU368" s="115"/>
      <c r="BV368" s="115"/>
      <c r="BW368" s="115"/>
      <c r="BX368" s="115"/>
      <c r="BY368" s="115"/>
      <c r="BZ368" s="115"/>
      <c r="CA368" s="115"/>
      <c r="CB368" s="115"/>
      <c r="CC368" s="115"/>
      <c r="CD368" s="115"/>
      <c r="CE368" s="115"/>
      <c r="CF368" s="115"/>
      <c r="CG368" s="115"/>
      <c r="CH368" s="115"/>
      <c r="CI368" s="115"/>
    </row>
    <row r="369" spans="1:87" ht="16.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  <c r="AA369" s="115"/>
      <c r="AB369" s="115"/>
      <c r="AC369" s="115"/>
      <c r="AD369" s="115"/>
      <c r="AE369" s="115"/>
      <c r="AF369" s="115"/>
      <c r="AG369" s="115"/>
      <c r="AH369" s="115"/>
      <c r="AI369" s="115"/>
      <c r="AJ369" s="115"/>
      <c r="AK369" s="115"/>
      <c r="AL369" s="115"/>
      <c r="AM369" s="115"/>
      <c r="AN369" s="115"/>
      <c r="AO369" s="115"/>
      <c r="AP369" s="115"/>
      <c r="AQ369" s="115"/>
      <c r="AR369" s="115"/>
      <c r="AS369" s="115"/>
      <c r="AT369" s="115"/>
      <c r="AU369" s="115"/>
      <c r="AV369" s="115"/>
      <c r="AW369" s="115"/>
      <c r="AX369" s="115"/>
      <c r="AY369" s="115"/>
      <c r="AZ369" s="115"/>
      <c r="BA369" s="115"/>
      <c r="BB369" s="115"/>
      <c r="BC369" s="115"/>
      <c r="BD369" s="115"/>
      <c r="BE369" s="115"/>
      <c r="BF369" s="115"/>
      <c r="BG369" s="115"/>
      <c r="BH369" s="115"/>
      <c r="BI369" s="115"/>
      <c r="BJ369" s="115"/>
      <c r="BK369" s="115"/>
      <c r="BL369" s="115"/>
      <c r="BM369" s="115"/>
      <c r="BN369" s="115"/>
      <c r="BO369" s="115"/>
      <c r="BP369" s="115"/>
      <c r="BQ369" s="115"/>
      <c r="BR369" s="115"/>
      <c r="BS369" s="115"/>
      <c r="BT369" s="115"/>
      <c r="BU369" s="115"/>
      <c r="BV369" s="115"/>
      <c r="BW369" s="115"/>
      <c r="BX369" s="115"/>
      <c r="BY369" s="115"/>
      <c r="BZ369" s="115"/>
      <c r="CA369" s="115"/>
      <c r="CB369" s="115"/>
      <c r="CC369" s="115"/>
      <c r="CD369" s="115"/>
      <c r="CE369" s="115"/>
      <c r="CF369" s="115"/>
      <c r="CG369" s="115"/>
      <c r="CH369" s="115"/>
      <c r="CI369" s="115"/>
    </row>
    <row r="370" spans="1:87" ht="16.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  <c r="AA370" s="115"/>
      <c r="AB370" s="115"/>
      <c r="AC370" s="115"/>
      <c r="AD370" s="115"/>
      <c r="AE370" s="115"/>
      <c r="AF370" s="115"/>
      <c r="AG370" s="115"/>
      <c r="AH370" s="115"/>
      <c r="AI370" s="115"/>
      <c r="AJ370" s="115"/>
      <c r="AK370" s="115"/>
      <c r="AL370" s="115"/>
      <c r="AM370" s="115"/>
      <c r="AN370" s="115"/>
      <c r="AO370" s="115"/>
      <c r="AP370" s="115"/>
      <c r="AQ370" s="115"/>
      <c r="AR370" s="115"/>
      <c r="AS370" s="115"/>
      <c r="AT370" s="115"/>
      <c r="AU370" s="115"/>
      <c r="AV370" s="115"/>
      <c r="AW370" s="115"/>
      <c r="AX370" s="115"/>
      <c r="AY370" s="115"/>
      <c r="AZ370" s="115"/>
      <c r="BA370" s="115"/>
      <c r="BB370" s="115"/>
      <c r="BC370" s="115"/>
      <c r="BD370" s="115"/>
      <c r="BE370" s="115"/>
      <c r="BF370" s="115"/>
      <c r="BG370" s="115"/>
      <c r="BH370" s="115"/>
      <c r="BI370" s="115"/>
      <c r="BJ370" s="115"/>
      <c r="BK370" s="115"/>
      <c r="BL370" s="115"/>
      <c r="BM370" s="115"/>
      <c r="BN370" s="115"/>
      <c r="BO370" s="115"/>
      <c r="BP370" s="115"/>
      <c r="BQ370" s="115"/>
      <c r="BR370" s="115"/>
      <c r="BS370" s="115"/>
      <c r="BT370" s="115"/>
      <c r="BU370" s="115"/>
      <c r="BV370" s="115"/>
      <c r="BW370" s="115"/>
      <c r="BX370" s="115"/>
      <c r="BY370" s="115"/>
      <c r="BZ370" s="115"/>
      <c r="CA370" s="115"/>
      <c r="CB370" s="115"/>
      <c r="CC370" s="115"/>
      <c r="CD370" s="115"/>
      <c r="CE370" s="115"/>
      <c r="CF370" s="115"/>
      <c r="CG370" s="115"/>
      <c r="CH370" s="115"/>
      <c r="CI370" s="115"/>
    </row>
    <row r="371" spans="1:87" ht="16.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15"/>
      <c r="AH371" s="115"/>
      <c r="AI371" s="115"/>
      <c r="AJ371" s="115"/>
      <c r="AK371" s="115"/>
      <c r="AL371" s="115"/>
      <c r="AM371" s="115"/>
      <c r="AN371" s="115"/>
      <c r="AO371" s="115"/>
      <c r="AP371" s="115"/>
      <c r="AQ371" s="115"/>
      <c r="AR371" s="115"/>
      <c r="AS371" s="115"/>
      <c r="AT371" s="115"/>
      <c r="AU371" s="115"/>
      <c r="AV371" s="115"/>
      <c r="AW371" s="115"/>
      <c r="AX371" s="115"/>
      <c r="AY371" s="115"/>
      <c r="AZ371" s="115"/>
      <c r="BA371" s="115"/>
      <c r="BB371" s="115"/>
      <c r="BC371" s="115"/>
      <c r="BD371" s="115"/>
      <c r="BE371" s="115"/>
      <c r="BF371" s="115"/>
      <c r="BG371" s="115"/>
      <c r="BH371" s="115"/>
      <c r="BI371" s="115"/>
      <c r="BJ371" s="115"/>
      <c r="BK371" s="115"/>
      <c r="BL371" s="115"/>
      <c r="BM371" s="115"/>
      <c r="BN371" s="115"/>
      <c r="BO371" s="115"/>
      <c r="BP371" s="115"/>
      <c r="BQ371" s="115"/>
      <c r="BR371" s="115"/>
      <c r="BS371" s="115"/>
      <c r="BT371" s="115"/>
      <c r="BU371" s="115"/>
      <c r="BV371" s="115"/>
      <c r="BW371" s="115"/>
      <c r="BX371" s="115"/>
      <c r="BY371" s="115"/>
      <c r="BZ371" s="115"/>
      <c r="CA371" s="115"/>
      <c r="CB371" s="115"/>
      <c r="CC371" s="115"/>
      <c r="CD371" s="115"/>
      <c r="CE371" s="115"/>
      <c r="CF371" s="115"/>
      <c r="CG371" s="115"/>
      <c r="CH371" s="115"/>
      <c r="CI371" s="115"/>
    </row>
    <row r="372" spans="1:87" ht="16.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15"/>
      <c r="AH372" s="115"/>
      <c r="AI372" s="115"/>
      <c r="AJ372" s="115"/>
      <c r="AK372" s="115"/>
      <c r="AL372" s="115"/>
      <c r="AM372" s="115"/>
      <c r="AN372" s="115"/>
      <c r="AO372" s="115"/>
      <c r="AP372" s="115"/>
      <c r="AQ372" s="115"/>
      <c r="AR372" s="115"/>
      <c r="AS372" s="115"/>
      <c r="AT372" s="115"/>
      <c r="AU372" s="115"/>
      <c r="AV372" s="115"/>
      <c r="AW372" s="115"/>
      <c r="AX372" s="115"/>
      <c r="AY372" s="115"/>
      <c r="AZ372" s="115"/>
      <c r="BA372" s="115"/>
      <c r="BB372" s="115"/>
      <c r="BC372" s="115"/>
      <c r="BD372" s="115"/>
      <c r="BE372" s="115"/>
      <c r="BF372" s="115"/>
      <c r="BG372" s="115"/>
      <c r="BH372" s="115"/>
      <c r="BI372" s="115"/>
      <c r="BJ372" s="115"/>
      <c r="BK372" s="115"/>
      <c r="BL372" s="115"/>
      <c r="BM372" s="115"/>
      <c r="BN372" s="115"/>
      <c r="BO372" s="115"/>
      <c r="BP372" s="115"/>
      <c r="BQ372" s="115"/>
      <c r="BR372" s="115"/>
      <c r="BS372" s="115"/>
      <c r="BT372" s="115"/>
      <c r="BU372" s="115"/>
      <c r="BV372" s="115"/>
      <c r="BW372" s="115"/>
      <c r="BX372" s="115"/>
      <c r="BY372" s="115"/>
      <c r="BZ372" s="115"/>
      <c r="CA372" s="115"/>
      <c r="CB372" s="115"/>
      <c r="CC372" s="115"/>
      <c r="CD372" s="115"/>
      <c r="CE372" s="115"/>
      <c r="CF372" s="115"/>
      <c r="CG372" s="115"/>
      <c r="CH372" s="115"/>
      <c r="CI372" s="115"/>
    </row>
    <row r="373" spans="1:87" ht="16.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  <c r="AA373" s="115"/>
      <c r="AB373" s="115"/>
      <c r="AC373" s="115"/>
      <c r="AD373" s="115"/>
      <c r="AE373" s="115"/>
      <c r="AF373" s="115"/>
      <c r="AG373" s="115"/>
      <c r="AH373" s="115"/>
      <c r="AI373" s="115"/>
      <c r="AJ373" s="115"/>
      <c r="AK373" s="115"/>
      <c r="AL373" s="115"/>
      <c r="AM373" s="115"/>
      <c r="AN373" s="115"/>
      <c r="AO373" s="115"/>
      <c r="AP373" s="115"/>
      <c r="AQ373" s="115"/>
      <c r="AR373" s="115"/>
      <c r="AS373" s="115"/>
      <c r="AT373" s="115"/>
      <c r="AU373" s="115"/>
      <c r="AV373" s="115"/>
      <c r="AW373" s="115"/>
      <c r="AX373" s="115"/>
      <c r="AY373" s="115"/>
      <c r="AZ373" s="115"/>
      <c r="BA373" s="115"/>
      <c r="BB373" s="115"/>
      <c r="BC373" s="115"/>
      <c r="BD373" s="115"/>
      <c r="BE373" s="115"/>
      <c r="BF373" s="115"/>
      <c r="BG373" s="115"/>
      <c r="BH373" s="115"/>
      <c r="BI373" s="115"/>
      <c r="BJ373" s="115"/>
      <c r="BK373" s="115"/>
      <c r="BL373" s="115"/>
      <c r="BM373" s="115"/>
      <c r="BN373" s="115"/>
      <c r="BO373" s="115"/>
      <c r="BP373" s="115"/>
      <c r="BQ373" s="115"/>
      <c r="BR373" s="115"/>
      <c r="BS373" s="115"/>
      <c r="BT373" s="115"/>
      <c r="BU373" s="115"/>
      <c r="BV373" s="115"/>
      <c r="BW373" s="115"/>
      <c r="BX373" s="115"/>
      <c r="BY373" s="115"/>
      <c r="BZ373" s="115"/>
      <c r="CA373" s="115"/>
      <c r="CB373" s="115"/>
      <c r="CC373" s="115"/>
      <c r="CD373" s="115"/>
      <c r="CE373" s="115"/>
      <c r="CF373" s="115"/>
      <c r="CG373" s="115"/>
      <c r="CH373" s="115"/>
      <c r="CI373" s="115"/>
    </row>
    <row r="374" spans="1:87" ht="16.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15"/>
      <c r="AH374" s="115"/>
      <c r="AI374" s="115"/>
      <c r="AJ374" s="115"/>
      <c r="AK374" s="115"/>
      <c r="AL374" s="115"/>
      <c r="AM374" s="115"/>
      <c r="AN374" s="115"/>
      <c r="AO374" s="115"/>
      <c r="AP374" s="115"/>
      <c r="AQ374" s="115"/>
      <c r="AR374" s="115"/>
      <c r="AS374" s="115"/>
      <c r="AT374" s="115"/>
      <c r="AU374" s="115"/>
      <c r="AV374" s="115"/>
      <c r="AW374" s="115"/>
      <c r="AX374" s="115"/>
      <c r="AY374" s="115"/>
      <c r="AZ374" s="115"/>
      <c r="BA374" s="115"/>
      <c r="BB374" s="115"/>
      <c r="BC374" s="115"/>
      <c r="BD374" s="115"/>
      <c r="BE374" s="115"/>
      <c r="BF374" s="115"/>
      <c r="BG374" s="115"/>
      <c r="BH374" s="115"/>
      <c r="BI374" s="115"/>
      <c r="BJ374" s="115"/>
      <c r="BK374" s="115"/>
      <c r="BL374" s="115"/>
      <c r="BM374" s="115"/>
      <c r="BN374" s="115"/>
      <c r="BO374" s="115"/>
      <c r="BP374" s="115"/>
      <c r="BQ374" s="115"/>
      <c r="BR374" s="115"/>
      <c r="BS374" s="115"/>
      <c r="BT374" s="115"/>
      <c r="BU374" s="115"/>
      <c r="BV374" s="115"/>
      <c r="BW374" s="115"/>
      <c r="BX374" s="115"/>
      <c r="BY374" s="115"/>
      <c r="BZ374" s="115"/>
      <c r="CA374" s="115"/>
      <c r="CB374" s="115"/>
      <c r="CC374" s="115"/>
      <c r="CD374" s="115"/>
      <c r="CE374" s="115"/>
      <c r="CF374" s="115"/>
      <c r="CG374" s="115"/>
      <c r="CH374" s="115"/>
      <c r="CI374" s="115"/>
    </row>
    <row r="375" spans="1:87" ht="16.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  <c r="AA375" s="115"/>
      <c r="AB375" s="115"/>
      <c r="AC375" s="115"/>
      <c r="AD375" s="115"/>
      <c r="AE375" s="115"/>
      <c r="AF375" s="115"/>
      <c r="AG375" s="115"/>
      <c r="AH375" s="115"/>
      <c r="AI375" s="115"/>
      <c r="AJ375" s="115"/>
      <c r="AK375" s="115"/>
      <c r="AL375" s="115"/>
      <c r="AM375" s="115"/>
      <c r="AN375" s="115"/>
      <c r="AO375" s="115"/>
      <c r="AP375" s="115"/>
      <c r="AQ375" s="115"/>
      <c r="AR375" s="115"/>
      <c r="AS375" s="115"/>
      <c r="AT375" s="115"/>
      <c r="AU375" s="115"/>
      <c r="AV375" s="115"/>
      <c r="AW375" s="115"/>
      <c r="AX375" s="115"/>
      <c r="AY375" s="115"/>
      <c r="AZ375" s="115"/>
      <c r="BA375" s="115"/>
      <c r="BB375" s="115"/>
      <c r="BC375" s="115"/>
      <c r="BD375" s="115"/>
      <c r="BE375" s="115"/>
      <c r="BF375" s="115"/>
      <c r="BG375" s="115"/>
      <c r="BH375" s="115"/>
      <c r="BI375" s="115"/>
      <c r="BJ375" s="115"/>
      <c r="BK375" s="115"/>
      <c r="BL375" s="115"/>
      <c r="BM375" s="115"/>
      <c r="BN375" s="115"/>
      <c r="BO375" s="115"/>
      <c r="BP375" s="115"/>
      <c r="BQ375" s="115"/>
      <c r="BR375" s="115"/>
      <c r="BS375" s="115"/>
      <c r="BT375" s="115"/>
      <c r="BU375" s="115"/>
      <c r="BV375" s="115"/>
      <c r="BW375" s="115"/>
      <c r="BX375" s="115"/>
      <c r="BY375" s="115"/>
      <c r="BZ375" s="115"/>
      <c r="CA375" s="115"/>
      <c r="CB375" s="115"/>
      <c r="CC375" s="115"/>
      <c r="CD375" s="115"/>
      <c r="CE375" s="115"/>
      <c r="CF375" s="115"/>
      <c r="CG375" s="115"/>
      <c r="CH375" s="115"/>
      <c r="CI375" s="115"/>
    </row>
    <row r="376" spans="1:87" ht="16.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  <c r="AA376" s="115"/>
      <c r="AB376" s="115"/>
      <c r="AC376" s="115"/>
      <c r="AD376" s="115"/>
      <c r="AE376" s="115"/>
      <c r="AF376" s="115"/>
      <c r="AG376" s="115"/>
      <c r="AH376" s="115"/>
      <c r="AI376" s="115"/>
      <c r="AJ376" s="115"/>
      <c r="AK376" s="115"/>
      <c r="AL376" s="115"/>
      <c r="AM376" s="115"/>
      <c r="AN376" s="115"/>
      <c r="AO376" s="115"/>
      <c r="AP376" s="115"/>
      <c r="AQ376" s="115"/>
      <c r="AR376" s="115"/>
      <c r="AS376" s="115"/>
      <c r="AT376" s="115"/>
      <c r="AU376" s="115"/>
      <c r="AV376" s="115"/>
      <c r="AW376" s="115"/>
      <c r="AX376" s="115"/>
      <c r="AY376" s="115"/>
      <c r="AZ376" s="115"/>
      <c r="BA376" s="115"/>
      <c r="BB376" s="115"/>
      <c r="BC376" s="115"/>
      <c r="BD376" s="115"/>
      <c r="BE376" s="115"/>
      <c r="BF376" s="115"/>
      <c r="BG376" s="115"/>
      <c r="BH376" s="115"/>
      <c r="BI376" s="115"/>
      <c r="BJ376" s="115"/>
      <c r="BK376" s="115"/>
      <c r="BL376" s="115"/>
      <c r="BM376" s="115"/>
      <c r="BN376" s="115"/>
      <c r="BO376" s="115"/>
      <c r="BP376" s="115"/>
      <c r="BQ376" s="115"/>
      <c r="BR376" s="115"/>
      <c r="BS376" s="115"/>
      <c r="BT376" s="115"/>
      <c r="BU376" s="115"/>
      <c r="BV376" s="115"/>
      <c r="BW376" s="115"/>
      <c r="BX376" s="115"/>
      <c r="BY376" s="115"/>
      <c r="BZ376" s="115"/>
      <c r="CA376" s="115"/>
      <c r="CB376" s="115"/>
      <c r="CC376" s="115"/>
      <c r="CD376" s="115"/>
      <c r="CE376" s="115"/>
      <c r="CF376" s="115"/>
      <c r="CG376" s="115"/>
      <c r="CH376" s="115"/>
      <c r="CI376" s="115"/>
    </row>
    <row r="377" spans="1:87" ht="16.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  <c r="AA377" s="115"/>
      <c r="AB377" s="115"/>
      <c r="AC377" s="115"/>
      <c r="AD377" s="115"/>
      <c r="AE377" s="115"/>
      <c r="AF377" s="115"/>
      <c r="AG377" s="115"/>
      <c r="AH377" s="115"/>
      <c r="AI377" s="115"/>
      <c r="AJ377" s="115"/>
      <c r="AK377" s="115"/>
      <c r="AL377" s="115"/>
      <c r="AM377" s="115"/>
      <c r="AN377" s="115"/>
      <c r="AO377" s="115"/>
      <c r="AP377" s="115"/>
      <c r="AQ377" s="115"/>
      <c r="AR377" s="115"/>
      <c r="AS377" s="115"/>
      <c r="AT377" s="115"/>
      <c r="AU377" s="115"/>
      <c r="AV377" s="115"/>
      <c r="AW377" s="115"/>
      <c r="AX377" s="115"/>
      <c r="AY377" s="115"/>
      <c r="AZ377" s="115"/>
      <c r="BA377" s="115"/>
      <c r="BB377" s="115"/>
      <c r="BC377" s="115"/>
      <c r="BD377" s="115"/>
      <c r="BE377" s="115"/>
      <c r="BF377" s="115"/>
      <c r="BG377" s="115"/>
      <c r="BH377" s="115"/>
      <c r="BI377" s="115"/>
      <c r="BJ377" s="115"/>
      <c r="BK377" s="115"/>
      <c r="BL377" s="115"/>
      <c r="BM377" s="115"/>
      <c r="BN377" s="115"/>
      <c r="BO377" s="115"/>
      <c r="BP377" s="115"/>
      <c r="BQ377" s="115"/>
      <c r="BR377" s="115"/>
      <c r="BS377" s="115"/>
      <c r="BT377" s="115"/>
      <c r="BU377" s="115"/>
      <c r="BV377" s="115"/>
      <c r="BW377" s="115"/>
      <c r="BX377" s="115"/>
      <c r="BY377" s="115"/>
      <c r="BZ377" s="115"/>
      <c r="CA377" s="115"/>
      <c r="CB377" s="115"/>
      <c r="CC377" s="115"/>
      <c r="CD377" s="115"/>
      <c r="CE377" s="115"/>
      <c r="CF377" s="115"/>
      <c r="CG377" s="115"/>
      <c r="CH377" s="115"/>
      <c r="CI377" s="115"/>
    </row>
    <row r="378" spans="1:87" ht="16.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  <c r="AA378" s="115"/>
      <c r="AB378" s="115"/>
      <c r="AC378" s="115"/>
      <c r="AD378" s="115"/>
      <c r="AE378" s="115"/>
      <c r="AF378" s="115"/>
      <c r="AG378" s="115"/>
      <c r="AH378" s="115"/>
      <c r="AI378" s="115"/>
      <c r="AJ378" s="115"/>
      <c r="AK378" s="115"/>
      <c r="AL378" s="115"/>
      <c r="AM378" s="115"/>
      <c r="AN378" s="115"/>
      <c r="AO378" s="115"/>
      <c r="AP378" s="115"/>
      <c r="AQ378" s="115"/>
      <c r="AR378" s="115"/>
      <c r="AS378" s="115"/>
      <c r="AT378" s="115"/>
      <c r="AU378" s="115"/>
      <c r="AV378" s="115"/>
      <c r="AW378" s="115"/>
      <c r="AX378" s="115"/>
      <c r="AY378" s="115"/>
      <c r="AZ378" s="115"/>
      <c r="BA378" s="115"/>
      <c r="BB378" s="115"/>
      <c r="BC378" s="115"/>
      <c r="BD378" s="115"/>
      <c r="BE378" s="115"/>
      <c r="BF378" s="115"/>
      <c r="BG378" s="115"/>
      <c r="BH378" s="115"/>
      <c r="BI378" s="115"/>
      <c r="BJ378" s="115"/>
      <c r="BK378" s="115"/>
      <c r="BL378" s="115"/>
      <c r="BM378" s="115"/>
      <c r="BN378" s="115"/>
      <c r="BO378" s="115"/>
      <c r="BP378" s="115"/>
      <c r="BQ378" s="115"/>
      <c r="BR378" s="115"/>
      <c r="BS378" s="115"/>
      <c r="BT378" s="115"/>
      <c r="BU378" s="115"/>
      <c r="BV378" s="115"/>
      <c r="BW378" s="115"/>
      <c r="BX378" s="115"/>
      <c r="BY378" s="115"/>
      <c r="BZ378" s="115"/>
      <c r="CA378" s="115"/>
      <c r="CB378" s="115"/>
      <c r="CC378" s="115"/>
      <c r="CD378" s="115"/>
      <c r="CE378" s="115"/>
      <c r="CF378" s="115"/>
      <c r="CG378" s="115"/>
      <c r="CH378" s="115"/>
      <c r="CI378" s="115"/>
    </row>
    <row r="379" spans="1:87" ht="16.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15"/>
      <c r="AH379" s="115"/>
      <c r="AI379" s="115"/>
      <c r="AJ379" s="115"/>
      <c r="AK379" s="115"/>
      <c r="AL379" s="115"/>
      <c r="AM379" s="115"/>
      <c r="AN379" s="115"/>
      <c r="AO379" s="115"/>
      <c r="AP379" s="115"/>
      <c r="AQ379" s="115"/>
      <c r="AR379" s="115"/>
      <c r="AS379" s="115"/>
      <c r="AT379" s="115"/>
      <c r="AU379" s="115"/>
      <c r="AV379" s="115"/>
      <c r="AW379" s="115"/>
      <c r="AX379" s="115"/>
      <c r="AY379" s="115"/>
      <c r="AZ379" s="115"/>
      <c r="BA379" s="115"/>
      <c r="BB379" s="115"/>
      <c r="BC379" s="115"/>
      <c r="BD379" s="115"/>
      <c r="BE379" s="115"/>
      <c r="BF379" s="115"/>
      <c r="BG379" s="115"/>
      <c r="BH379" s="115"/>
      <c r="BI379" s="115"/>
      <c r="BJ379" s="115"/>
      <c r="BK379" s="115"/>
      <c r="BL379" s="115"/>
      <c r="BM379" s="115"/>
      <c r="BN379" s="115"/>
      <c r="BO379" s="115"/>
      <c r="BP379" s="115"/>
      <c r="BQ379" s="115"/>
      <c r="BR379" s="115"/>
      <c r="BS379" s="115"/>
      <c r="BT379" s="115"/>
      <c r="BU379" s="115"/>
      <c r="BV379" s="115"/>
      <c r="BW379" s="115"/>
      <c r="BX379" s="115"/>
      <c r="BY379" s="115"/>
      <c r="BZ379" s="115"/>
      <c r="CA379" s="115"/>
      <c r="CB379" s="115"/>
      <c r="CC379" s="115"/>
      <c r="CD379" s="115"/>
      <c r="CE379" s="115"/>
      <c r="CF379" s="115"/>
      <c r="CG379" s="115"/>
      <c r="CH379" s="115"/>
      <c r="CI379" s="115"/>
    </row>
    <row r="380" spans="1:87" ht="16.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  <c r="AA380" s="115"/>
      <c r="AB380" s="115"/>
      <c r="AC380" s="115"/>
      <c r="AD380" s="115"/>
      <c r="AE380" s="115"/>
      <c r="AF380" s="115"/>
      <c r="AG380" s="115"/>
      <c r="AH380" s="115"/>
      <c r="AI380" s="115"/>
      <c r="AJ380" s="115"/>
      <c r="AK380" s="115"/>
      <c r="AL380" s="115"/>
      <c r="AM380" s="115"/>
      <c r="AN380" s="115"/>
      <c r="AO380" s="115"/>
      <c r="AP380" s="115"/>
      <c r="AQ380" s="115"/>
      <c r="AR380" s="115"/>
      <c r="AS380" s="115"/>
      <c r="AT380" s="115"/>
      <c r="AU380" s="115"/>
      <c r="AV380" s="115"/>
      <c r="AW380" s="115"/>
      <c r="AX380" s="115"/>
      <c r="AY380" s="115"/>
      <c r="AZ380" s="115"/>
      <c r="BA380" s="115"/>
      <c r="BB380" s="115"/>
      <c r="BC380" s="115"/>
      <c r="BD380" s="115"/>
      <c r="BE380" s="115"/>
      <c r="BF380" s="115"/>
      <c r="BG380" s="115"/>
      <c r="BH380" s="115"/>
      <c r="BI380" s="115"/>
      <c r="BJ380" s="115"/>
      <c r="BK380" s="115"/>
      <c r="BL380" s="115"/>
      <c r="BM380" s="115"/>
      <c r="BN380" s="115"/>
      <c r="BO380" s="115"/>
      <c r="BP380" s="115"/>
      <c r="BQ380" s="115"/>
      <c r="BR380" s="115"/>
      <c r="BS380" s="115"/>
      <c r="BT380" s="115"/>
      <c r="BU380" s="115"/>
      <c r="BV380" s="115"/>
      <c r="BW380" s="115"/>
      <c r="BX380" s="115"/>
      <c r="BY380" s="115"/>
      <c r="BZ380" s="115"/>
      <c r="CA380" s="115"/>
      <c r="CB380" s="115"/>
      <c r="CC380" s="115"/>
      <c r="CD380" s="115"/>
      <c r="CE380" s="115"/>
      <c r="CF380" s="115"/>
      <c r="CG380" s="115"/>
      <c r="CH380" s="115"/>
      <c r="CI380" s="115"/>
    </row>
    <row r="381" spans="1:87" ht="16.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15"/>
      <c r="AH381" s="115"/>
      <c r="AI381" s="115"/>
      <c r="AJ381" s="115"/>
      <c r="AK381" s="115"/>
      <c r="AL381" s="115"/>
      <c r="AM381" s="115"/>
      <c r="AN381" s="115"/>
      <c r="AO381" s="115"/>
      <c r="AP381" s="115"/>
      <c r="AQ381" s="115"/>
      <c r="AR381" s="115"/>
      <c r="AS381" s="115"/>
      <c r="AT381" s="115"/>
      <c r="AU381" s="115"/>
      <c r="AV381" s="115"/>
      <c r="AW381" s="115"/>
      <c r="AX381" s="115"/>
      <c r="AY381" s="115"/>
      <c r="AZ381" s="115"/>
      <c r="BA381" s="115"/>
      <c r="BB381" s="115"/>
      <c r="BC381" s="115"/>
      <c r="BD381" s="115"/>
      <c r="BE381" s="115"/>
      <c r="BF381" s="115"/>
      <c r="BG381" s="115"/>
      <c r="BH381" s="115"/>
      <c r="BI381" s="115"/>
      <c r="BJ381" s="115"/>
      <c r="BK381" s="115"/>
      <c r="BL381" s="115"/>
      <c r="BM381" s="115"/>
      <c r="BN381" s="115"/>
      <c r="BO381" s="115"/>
      <c r="BP381" s="115"/>
      <c r="BQ381" s="115"/>
      <c r="BR381" s="115"/>
      <c r="BS381" s="115"/>
      <c r="BT381" s="115"/>
      <c r="BU381" s="115"/>
      <c r="BV381" s="115"/>
      <c r="BW381" s="115"/>
      <c r="BX381" s="115"/>
      <c r="BY381" s="115"/>
      <c r="BZ381" s="115"/>
      <c r="CA381" s="115"/>
      <c r="CB381" s="115"/>
      <c r="CC381" s="115"/>
      <c r="CD381" s="115"/>
      <c r="CE381" s="115"/>
      <c r="CF381" s="115"/>
      <c r="CG381" s="115"/>
      <c r="CH381" s="115"/>
      <c r="CI381" s="115"/>
    </row>
    <row r="382" spans="1:87" ht="16.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  <c r="AA382" s="115"/>
      <c r="AB382" s="115"/>
      <c r="AC382" s="115"/>
      <c r="AD382" s="115"/>
      <c r="AE382" s="115"/>
      <c r="AF382" s="115"/>
      <c r="AG382" s="115"/>
      <c r="AH382" s="115"/>
      <c r="AI382" s="115"/>
      <c r="AJ382" s="115"/>
      <c r="AK382" s="115"/>
      <c r="AL382" s="115"/>
      <c r="AM382" s="115"/>
      <c r="AN382" s="115"/>
      <c r="AO382" s="115"/>
      <c r="AP382" s="115"/>
      <c r="AQ382" s="115"/>
      <c r="AR382" s="115"/>
      <c r="AS382" s="115"/>
      <c r="AT382" s="115"/>
      <c r="AU382" s="115"/>
      <c r="AV382" s="115"/>
      <c r="AW382" s="115"/>
      <c r="AX382" s="115"/>
      <c r="AY382" s="115"/>
      <c r="AZ382" s="115"/>
      <c r="BA382" s="115"/>
      <c r="BB382" s="115"/>
      <c r="BC382" s="115"/>
      <c r="BD382" s="115"/>
      <c r="BE382" s="115"/>
      <c r="BF382" s="115"/>
      <c r="BG382" s="115"/>
      <c r="BH382" s="115"/>
      <c r="BI382" s="115"/>
      <c r="BJ382" s="115"/>
      <c r="BK382" s="115"/>
      <c r="BL382" s="115"/>
      <c r="BM382" s="115"/>
      <c r="BN382" s="115"/>
      <c r="BO382" s="115"/>
      <c r="BP382" s="115"/>
      <c r="BQ382" s="115"/>
      <c r="BR382" s="115"/>
      <c r="BS382" s="115"/>
      <c r="BT382" s="115"/>
      <c r="BU382" s="115"/>
      <c r="BV382" s="115"/>
      <c r="BW382" s="115"/>
      <c r="BX382" s="115"/>
      <c r="BY382" s="115"/>
      <c r="BZ382" s="115"/>
      <c r="CA382" s="115"/>
      <c r="CB382" s="115"/>
      <c r="CC382" s="115"/>
      <c r="CD382" s="115"/>
      <c r="CE382" s="115"/>
      <c r="CF382" s="115"/>
      <c r="CG382" s="115"/>
      <c r="CH382" s="115"/>
      <c r="CI382" s="115"/>
    </row>
    <row r="383" spans="1:87" ht="16.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  <c r="AA383" s="115"/>
      <c r="AB383" s="115"/>
      <c r="AC383" s="115"/>
      <c r="AD383" s="115"/>
      <c r="AE383" s="115"/>
      <c r="AF383" s="115"/>
      <c r="AG383" s="115"/>
      <c r="AH383" s="115"/>
      <c r="AI383" s="115"/>
      <c r="AJ383" s="115"/>
      <c r="AK383" s="115"/>
      <c r="AL383" s="115"/>
      <c r="AM383" s="115"/>
      <c r="AN383" s="115"/>
      <c r="AO383" s="115"/>
      <c r="AP383" s="115"/>
      <c r="AQ383" s="115"/>
      <c r="AR383" s="115"/>
      <c r="AS383" s="115"/>
      <c r="AT383" s="115"/>
      <c r="AU383" s="115"/>
      <c r="AV383" s="115"/>
      <c r="AW383" s="115"/>
      <c r="AX383" s="115"/>
      <c r="AY383" s="115"/>
      <c r="AZ383" s="115"/>
      <c r="BA383" s="115"/>
      <c r="BB383" s="115"/>
      <c r="BC383" s="115"/>
      <c r="BD383" s="115"/>
      <c r="BE383" s="115"/>
      <c r="BF383" s="115"/>
      <c r="BG383" s="115"/>
      <c r="BH383" s="115"/>
      <c r="BI383" s="115"/>
      <c r="BJ383" s="115"/>
      <c r="BK383" s="115"/>
      <c r="BL383" s="115"/>
      <c r="BM383" s="115"/>
      <c r="BN383" s="115"/>
      <c r="BO383" s="115"/>
      <c r="BP383" s="115"/>
      <c r="BQ383" s="115"/>
      <c r="BR383" s="115"/>
      <c r="BS383" s="115"/>
      <c r="BT383" s="115"/>
      <c r="BU383" s="115"/>
      <c r="BV383" s="115"/>
      <c r="BW383" s="115"/>
      <c r="BX383" s="115"/>
      <c r="BY383" s="115"/>
      <c r="BZ383" s="115"/>
      <c r="CA383" s="115"/>
      <c r="CB383" s="115"/>
      <c r="CC383" s="115"/>
      <c r="CD383" s="115"/>
      <c r="CE383" s="115"/>
      <c r="CF383" s="115"/>
      <c r="CG383" s="115"/>
      <c r="CH383" s="115"/>
      <c r="CI383" s="115"/>
    </row>
    <row r="384" spans="1:87" ht="16.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  <c r="AA384" s="115"/>
      <c r="AB384" s="115"/>
      <c r="AC384" s="115"/>
      <c r="AD384" s="115"/>
      <c r="AE384" s="115"/>
      <c r="AF384" s="115"/>
      <c r="AG384" s="115"/>
      <c r="AH384" s="115"/>
      <c r="AI384" s="115"/>
      <c r="AJ384" s="115"/>
      <c r="AK384" s="115"/>
      <c r="AL384" s="115"/>
      <c r="AM384" s="115"/>
      <c r="AN384" s="115"/>
      <c r="AO384" s="115"/>
      <c r="AP384" s="115"/>
      <c r="AQ384" s="115"/>
      <c r="AR384" s="115"/>
      <c r="AS384" s="115"/>
      <c r="AT384" s="115"/>
      <c r="AU384" s="115"/>
      <c r="AV384" s="115"/>
      <c r="AW384" s="115"/>
      <c r="AX384" s="115"/>
      <c r="AY384" s="115"/>
      <c r="AZ384" s="115"/>
      <c r="BA384" s="115"/>
      <c r="BB384" s="115"/>
      <c r="BC384" s="115"/>
      <c r="BD384" s="115"/>
      <c r="BE384" s="115"/>
      <c r="BF384" s="115"/>
      <c r="BG384" s="115"/>
      <c r="BH384" s="115"/>
      <c r="BI384" s="115"/>
      <c r="BJ384" s="115"/>
      <c r="BK384" s="115"/>
      <c r="BL384" s="115"/>
      <c r="BM384" s="115"/>
      <c r="BN384" s="115"/>
      <c r="BO384" s="115"/>
      <c r="BP384" s="115"/>
      <c r="BQ384" s="115"/>
      <c r="BR384" s="115"/>
      <c r="BS384" s="115"/>
      <c r="BT384" s="115"/>
      <c r="BU384" s="115"/>
      <c r="BV384" s="115"/>
      <c r="BW384" s="115"/>
      <c r="BX384" s="115"/>
      <c r="BY384" s="115"/>
      <c r="BZ384" s="115"/>
      <c r="CA384" s="115"/>
      <c r="CB384" s="115"/>
      <c r="CC384" s="115"/>
      <c r="CD384" s="115"/>
      <c r="CE384" s="115"/>
      <c r="CF384" s="115"/>
      <c r="CG384" s="115"/>
      <c r="CH384" s="115"/>
      <c r="CI384" s="115"/>
    </row>
    <row r="385" spans="1:87" ht="16.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5"/>
      <c r="AH385" s="115"/>
      <c r="AI385" s="115"/>
      <c r="AJ385" s="115"/>
      <c r="AK385" s="115"/>
      <c r="AL385" s="115"/>
      <c r="AM385" s="115"/>
      <c r="AN385" s="115"/>
      <c r="AO385" s="115"/>
      <c r="AP385" s="115"/>
      <c r="AQ385" s="115"/>
      <c r="AR385" s="115"/>
      <c r="AS385" s="115"/>
      <c r="AT385" s="115"/>
      <c r="AU385" s="115"/>
      <c r="AV385" s="115"/>
      <c r="AW385" s="115"/>
      <c r="AX385" s="115"/>
      <c r="AY385" s="115"/>
      <c r="AZ385" s="115"/>
      <c r="BA385" s="115"/>
      <c r="BB385" s="115"/>
      <c r="BC385" s="115"/>
      <c r="BD385" s="115"/>
      <c r="BE385" s="115"/>
      <c r="BF385" s="115"/>
      <c r="BG385" s="115"/>
      <c r="BH385" s="115"/>
      <c r="BI385" s="115"/>
      <c r="BJ385" s="115"/>
      <c r="BK385" s="115"/>
      <c r="BL385" s="115"/>
      <c r="BM385" s="115"/>
      <c r="BN385" s="115"/>
      <c r="BO385" s="115"/>
      <c r="BP385" s="115"/>
      <c r="BQ385" s="115"/>
      <c r="BR385" s="115"/>
      <c r="BS385" s="115"/>
      <c r="BT385" s="115"/>
      <c r="BU385" s="115"/>
      <c r="BV385" s="115"/>
      <c r="BW385" s="115"/>
      <c r="BX385" s="115"/>
      <c r="BY385" s="115"/>
      <c r="BZ385" s="115"/>
      <c r="CA385" s="115"/>
      <c r="CB385" s="115"/>
      <c r="CC385" s="115"/>
      <c r="CD385" s="115"/>
      <c r="CE385" s="115"/>
      <c r="CF385" s="115"/>
      <c r="CG385" s="115"/>
      <c r="CH385" s="115"/>
      <c r="CI385" s="115"/>
    </row>
    <row r="386" spans="1:87" ht="16.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/>
      <c r="AB386" s="115"/>
      <c r="AC386" s="115"/>
      <c r="AD386" s="115"/>
      <c r="AE386" s="115"/>
      <c r="AF386" s="115"/>
      <c r="AG386" s="115"/>
      <c r="AH386" s="115"/>
      <c r="AI386" s="115"/>
      <c r="AJ386" s="115"/>
      <c r="AK386" s="115"/>
      <c r="AL386" s="115"/>
      <c r="AM386" s="115"/>
      <c r="AN386" s="115"/>
      <c r="AO386" s="115"/>
      <c r="AP386" s="115"/>
      <c r="AQ386" s="115"/>
      <c r="AR386" s="115"/>
      <c r="AS386" s="115"/>
      <c r="AT386" s="115"/>
      <c r="AU386" s="115"/>
      <c r="AV386" s="115"/>
      <c r="AW386" s="115"/>
      <c r="AX386" s="115"/>
      <c r="AY386" s="115"/>
      <c r="AZ386" s="115"/>
      <c r="BA386" s="115"/>
      <c r="BB386" s="115"/>
      <c r="BC386" s="115"/>
      <c r="BD386" s="115"/>
      <c r="BE386" s="115"/>
      <c r="BF386" s="115"/>
      <c r="BG386" s="115"/>
      <c r="BH386" s="115"/>
      <c r="BI386" s="115"/>
      <c r="BJ386" s="115"/>
      <c r="BK386" s="115"/>
      <c r="BL386" s="115"/>
      <c r="BM386" s="115"/>
      <c r="BN386" s="115"/>
      <c r="BO386" s="115"/>
      <c r="BP386" s="115"/>
      <c r="BQ386" s="115"/>
      <c r="BR386" s="115"/>
      <c r="BS386" s="115"/>
      <c r="BT386" s="115"/>
      <c r="BU386" s="115"/>
      <c r="BV386" s="115"/>
      <c r="BW386" s="115"/>
      <c r="BX386" s="115"/>
      <c r="BY386" s="115"/>
      <c r="BZ386" s="115"/>
      <c r="CA386" s="115"/>
      <c r="CB386" s="115"/>
      <c r="CC386" s="115"/>
      <c r="CD386" s="115"/>
      <c r="CE386" s="115"/>
      <c r="CF386" s="115"/>
      <c r="CG386" s="115"/>
      <c r="CH386" s="115"/>
      <c r="CI386" s="115"/>
    </row>
    <row r="387" spans="1:87" ht="16.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5"/>
      <c r="AH387" s="115"/>
      <c r="AI387" s="115"/>
      <c r="AJ387" s="115"/>
      <c r="AK387" s="115"/>
      <c r="AL387" s="115"/>
      <c r="AM387" s="115"/>
      <c r="AN387" s="115"/>
      <c r="AO387" s="115"/>
      <c r="AP387" s="115"/>
      <c r="AQ387" s="115"/>
      <c r="AR387" s="115"/>
      <c r="AS387" s="115"/>
      <c r="AT387" s="115"/>
      <c r="AU387" s="115"/>
      <c r="AV387" s="115"/>
      <c r="AW387" s="115"/>
      <c r="AX387" s="115"/>
      <c r="AY387" s="115"/>
      <c r="AZ387" s="115"/>
      <c r="BA387" s="115"/>
      <c r="BB387" s="115"/>
      <c r="BC387" s="115"/>
      <c r="BD387" s="115"/>
      <c r="BE387" s="115"/>
      <c r="BF387" s="115"/>
      <c r="BG387" s="115"/>
      <c r="BH387" s="115"/>
      <c r="BI387" s="115"/>
      <c r="BJ387" s="115"/>
      <c r="BK387" s="115"/>
      <c r="BL387" s="115"/>
      <c r="BM387" s="115"/>
      <c r="BN387" s="115"/>
      <c r="BO387" s="115"/>
      <c r="BP387" s="115"/>
      <c r="BQ387" s="115"/>
      <c r="BR387" s="115"/>
      <c r="BS387" s="115"/>
      <c r="BT387" s="115"/>
      <c r="BU387" s="115"/>
      <c r="BV387" s="115"/>
      <c r="BW387" s="115"/>
      <c r="BX387" s="115"/>
      <c r="BY387" s="115"/>
      <c r="BZ387" s="115"/>
      <c r="CA387" s="115"/>
      <c r="CB387" s="115"/>
      <c r="CC387" s="115"/>
      <c r="CD387" s="115"/>
      <c r="CE387" s="115"/>
      <c r="CF387" s="115"/>
      <c r="CG387" s="115"/>
      <c r="CH387" s="115"/>
      <c r="CI387" s="115"/>
    </row>
    <row r="388" spans="1:87" ht="16.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5"/>
      <c r="AH388" s="115"/>
      <c r="AI388" s="115"/>
      <c r="AJ388" s="115"/>
      <c r="AK388" s="115"/>
      <c r="AL388" s="115"/>
      <c r="AM388" s="115"/>
      <c r="AN388" s="115"/>
      <c r="AO388" s="115"/>
      <c r="AP388" s="115"/>
      <c r="AQ388" s="115"/>
      <c r="AR388" s="115"/>
      <c r="AS388" s="115"/>
      <c r="AT388" s="115"/>
      <c r="AU388" s="115"/>
      <c r="AV388" s="115"/>
      <c r="AW388" s="115"/>
      <c r="AX388" s="115"/>
      <c r="AY388" s="115"/>
      <c r="AZ388" s="115"/>
      <c r="BA388" s="115"/>
      <c r="BB388" s="115"/>
      <c r="BC388" s="115"/>
      <c r="BD388" s="115"/>
      <c r="BE388" s="115"/>
      <c r="BF388" s="115"/>
      <c r="BG388" s="115"/>
      <c r="BH388" s="115"/>
      <c r="BI388" s="115"/>
      <c r="BJ388" s="115"/>
      <c r="BK388" s="115"/>
      <c r="BL388" s="115"/>
      <c r="BM388" s="115"/>
      <c r="BN388" s="115"/>
      <c r="BO388" s="115"/>
      <c r="BP388" s="115"/>
      <c r="BQ388" s="115"/>
      <c r="BR388" s="115"/>
      <c r="BS388" s="115"/>
      <c r="BT388" s="115"/>
      <c r="BU388" s="115"/>
      <c r="BV388" s="115"/>
      <c r="BW388" s="115"/>
      <c r="BX388" s="115"/>
      <c r="BY388" s="115"/>
      <c r="BZ388" s="115"/>
      <c r="CA388" s="115"/>
      <c r="CB388" s="115"/>
      <c r="CC388" s="115"/>
      <c r="CD388" s="115"/>
      <c r="CE388" s="115"/>
      <c r="CF388" s="115"/>
      <c r="CG388" s="115"/>
      <c r="CH388" s="115"/>
      <c r="CI388" s="115"/>
    </row>
    <row r="389" spans="1:87" ht="16.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5"/>
      <c r="AH389" s="115"/>
      <c r="AI389" s="115"/>
      <c r="AJ389" s="115"/>
      <c r="AK389" s="115"/>
      <c r="AL389" s="115"/>
      <c r="AM389" s="115"/>
      <c r="AN389" s="115"/>
      <c r="AO389" s="115"/>
      <c r="AP389" s="115"/>
      <c r="AQ389" s="115"/>
      <c r="AR389" s="115"/>
      <c r="AS389" s="115"/>
      <c r="AT389" s="115"/>
      <c r="AU389" s="115"/>
      <c r="AV389" s="115"/>
      <c r="AW389" s="115"/>
      <c r="AX389" s="115"/>
      <c r="AY389" s="115"/>
      <c r="AZ389" s="115"/>
      <c r="BA389" s="115"/>
      <c r="BB389" s="115"/>
      <c r="BC389" s="115"/>
      <c r="BD389" s="115"/>
      <c r="BE389" s="115"/>
      <c r="BF389" s="115"/>
      <c r="BG389" s="115"/>
      <c r="BH389" s="115"/>
      <c r="BI389" s="115"/>
      <c r="BJ389" s="115"/>
      <c r="BK389" s="115"/>
      <c r="BL389" s="115"/>
      <c r="BM389" s="115"/>
      <c r="BN389" s="115"/>
      <c r="BO389" s="115"/>
      <c r="BP389" s="115"/>
      <c r="BQ389" s="115"/>
      <c r="BR389" s="115"/>
      <c r="BS389" s="115"/>
      <c r="BT389" s="115"/>
      <c r="BU389" s="115"/>
      <c r="BV389" s="115"/>
      <c r="BW389" s="115"/>
      <c r="BX389" s="115"/>
      <c r="BY389" s="115"/>
      <c r="BZ389" s="115"/>
      <c r="CA389" s="115"/>
      <c r="CB389" s="115"/>
      <c r="CC389" s="115"/>
      <c r="CD389" s="115"/>
      <c r="CE389" s="115"/>
      <c r="CF389" s="115"/>
      <c r="CG389" s="115"/>
      <c r="CH389" s="115"/>
      <c r="CI389" s="115"/>
    </row>
    <row r="390" spans="1:87" ht="16.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15"/>
      <c r="AH390" s="115"/>
      <c r="AI390" s="115"/>
      <c r="AJ390" s="115"/>
      <c r="AK390" s="115"/>
      <c r="AL390" s="115"/>
      <c r="AM390" s="115"/>
      <c r="AN390" s="115"/>
      <c r="AO390" s="115"/>
      <c r="AP390" s="115"/>
      <c r="AQ390" s="115"/>
      <c r="AR390" s="115"/>
      <c r="AS390" s="115"/>
      <c r="AT390" s="115"/>
      <c r="AU390" s="115"/>
      <c r="AV390" s="115"/>
      <c r="AW390" s="115"/>
      <c r="AX390" s="115"/>
      <c r="AY390" s="115"/>
      <c r="AZ390" s="115"/>
      <c r="BA390" s="115"/>
      <c r="BB390" s="115"/>
      <c r="BC390" s="115"/>
      <c r="BD390" s="115"/>
      <c r="BE390" s="115"/>
      <c r="BF390" s="115"/>
      <c r="BG390" s="115"/>
      <c r="BH390" s="115"/>
      <c r="BI390" s="115"/>
      <c r="BJ390" s="115"/>
      <c r="BK390" s="115"/>
      <c r="BL390" s="115"/>
      <c r="BM390" s="115"/>
      <c r="BN390" s="115"/>
      <c r="BO390" s="115"/>
      <c r="BP390" s="115"/>
      <c r="BQ390" s="115"/>
      <c r="BR390" s="115"/>
      <c r="BS390" s="115"/>
      <c r="BT390" s="115"/>
      <c r="BU390" s="115"/>
      <c r="BV390" s="115"/>
      <c r="BW390" s="115"/>
      <c r="BX390" s="115"/>
      <c r="BY390" s="115"/>
      <c r="BZ390" s="115"/>
      <c r="CA390" s="115"/>
      <c r="CB390" s="115"/>
      <c r="CC390" s="115"/>
      <c r="CD390" s="115"/>
      <c r="CE390" s="115"/>
      <c r="CF390" s="115"/>
      <c r="CG390" s="115"/>
      <c r="CH390" s="115"/>
      <c r="CI390" s="115"/>
    </row>
    <row r="391" spans="1:87" ht="16.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5"/>
      <c r="AH391" s="115"/>
      <c r="AI391" s="115"/>
      <c r="AJ391" s="115"/>
      <c r="AK391" s="115"/>
      <c r="AL391" s="115"/>
      <c r="AM391" s="115"/>
      <c r="AN391" s="115"/>
      <c r="AO391" s="115"/>
      <c r="AP391" s="115"/>
      <c r="AQ391" s="115"/>
      <c r="AR391" s="115"/>
      <c r="AS391" s="115"/>
      <c r="AT391" s="115"/>
      <c r="AU391" s="115"/>
      <c r="AV391" s="115"/>
      <c r="AW391" s="115"/>
      <c r="AX391" s="115"/>
      <c r="AY391" s="115"/>
      <c r="AZ391" s="115"/>
      <c r="BA391" s="115"/>
      <c r="BB391" s="115"/>
      <c r="BC391" s="115"/>
      <c r="BD391" s="115"/>
      <c r="BE391" s="115"/>
      <c r="BF391" s="115"/>
      <c r="BG391" s="115"/>
      <c r="BH391" s="115"/>
      <c r="BI391" s="115"/>
      <c r="BJ391" s="115"/>
      <c r="BK391" s="115"/>
      <c r="BL391" s="115"/>
      <c r="BM391" s="115"/>
      <c r="BN391" s="115"/>
      <c r="BO391" s="115"/>
      <c r="BP391" s="115"/>
      <c r="BQ391" s="115"/>
      <c r="BR391" s="115"/>
      <c r="BS391" s="115"/>
      <c r="BT391" s="115"/>
      <c r="BU391" s="115"/>
      <c r="BV391" s="115"/>
      <c r="BW391" s="115"/>
      <c r="BX391" s="115"/>
      <c r="BY391" s="115"/>
      <c r="BZ391" s="115"/>
      <c r="CA391" s="115"/>
      <c r="CB391" s="115"/>
      <c r="CC391" s="115"/>
      <c r="CD391" s="115"/>
      <c r="CE391" s="115"/>
      <c r="CF391" s="115"/>
      <c r="CG391" s="115"/>
      <c r="CH391" s="115"/>
      <c r="CI391" s="115"/>
    </row>
    <row r="392" spans="1:87" ht="16.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5"/>
      <c r="AH392" s="115"/>
      <c r="AI392" s="115"/>
      <c r="AJ392" s="115"/>
      <c r="AK392" s="115"/>
      <c r="AL392" s="115"/>
      <c r="AM392" s="115"/>
      <c r="AN392" s="115"/>
      <c r="AO392" s="115"/>
      <c r="AP392" s="115"/>
      <c r="AQ392" s="115"/>
      <c r="AR392" s="115"/>
      <c r="AS392" s="115"/>
      <c r="AT392" s="115"/>
      <c r="AU392" s="115"/>
      <c r="AV392" s="115"/>
      <c r="AW392" s="115"/>
      <c r="AX392" s="115"/>
      <c r="AY392" s="115"/>
      <c r="AZ392" s="115"/>
      <c r="BA392" s="115"/>
      <c r="BB392" s="115"/>
      <c r="BC392" s="115"/>
      <c r="BD392" s="115"/>
      <c r="BE392" s="115"/>
      <c r="BF392" s="115"/>
      <c r="BG392" s="115"/>
      <c r="BH392" s="115"/>
      <c r="BI392" s="115"/>
      <c r="BJ392" s="115"/>
      <c r="BK392" s="115"/>
      <c r="BL392" s="115"/>
      <c r="BM392" s="115"/>
      <c r="BN392" s="115"/>
      <c r="BO392" s="115"/>
      <c r="BP392" s="115"/>
      <c r="BQ392" s="115"/>
      <c r="BR392" s="115"/>
      <c r="BS392" s="115"/>
      <c r="BT392" s="115"/>
      <c r="BU392" s="115"/>
      <c r="BV392" s="115"/>
      <c r="BW392" s="115"/>
      <c r="BX392" s="115"/>
      <c r="BY392" s="115"/>
      <c r="BZ392" s="115"/>
      <c r="CA392" s="115"/>
      <c r="CB392" s="115"/>
      <c r="CC392" s="115"/>
      <c r="CD392" s="115"/>
      <c r="CE392" s="115"/>
      <c r="CF392" s="115"/>
      <c r="CG392" s="115"/>
      <c r="CH392" s="115"/>
      <c r="CI392" s="115"/>
    </row>
    <row r="393" spans="1:87" ht="16.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15"/>
      <c r="AH393" s="115"/>
      <c r="AI393" s="115"/>
      <c r="AJ393" s="115"/>
      <c r="AK393" s="115"/>
      <c r="AL393" s="115"/>
      <c r="AM393" s="115"/>
      <c r="AN393" s="115"/>
      <c r="AO393" s="115"/>
      <c r="AP393" s="115"/>
      <c r="AQ393" s="115"/>
      <c r="AR393" s="115"/>
      <c r="AS393" s="115"/>
      <c r="AT393" s="115"/>
      <c r="AU393" s="115"/>
      <c r="AV393" s="115"/>
      <c r="AW393" s="115"/>
      <c r="AX393" s="115"/>
      <c r="AY393" s="115"/>
      <c r="AZ393" s="115"/>
      <c r="BA393" s="115"/>
      <c r="BB393" s="115"/>
      <c r="BC393" s="115"/>
      <c r="BD393" s="115"/>
      <c r="BE393" s="115"/>
      <c r="BF393" s="115"/>
      <c r="BG393" s="115"/>
      <c r="BH393" s="115"/>
      <c r="BI393" s="115"/>
      <c r="BJ393" s="115"/>
      <c r="BK393" s="115"/>
      <c r="BL393" s="115"/>
      <c r="BM393" s="115"/>
      <c r="BN393" s="115"/>
      <c r="BO393" s="115"/>
      <c r="BP393" s="115"/>
      <c r="BQ393" s="115"/>
      <c r="BR393" s="115"/>
      <c r="BS393" s="115"/>
      <c r="BT393" s="115"/>
      <c r="BU393" s="115"/>
      <c r="BV393" s="115"/>
      <c r="BW393" s="115"/>
      <c r="BX393" s="115"/>
      <c r="BY393" s="115"/>
      <c r="BZ393" s="115"/>
      <c r="CA393" s="115"/>
      <c r="CB393" s="115"/>
      <c r="CC393" s="115"/>
      <c r="CD393" s="115"/>
      <c r="CE393" s="115"/>
      <c r="CF393" s="115"/>
      <c r="CG393" s="115"/>
      <c r="CH393" s="115"/>
      <c r="CI393" s="115"/>
    </row>
    <row r="394" spans="1:87" ht="16.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15"/>
      <c r="AH394" s="115"/>
      <c r="AI394" s="115"/>
      <c r="AJ394" s="115"/>
      <c r="AK394" s="115"/>
      <c r="AL394" s="115"/>
      <c r="AM394" s="115"/>
      <c r="AN394" s="115"/>
      <c r="AO394" s="115"/>
      <c r="AP394" s="115"/>
      <c r="AQ394" s="115"/>
      <c r="AR394" s="115"/>
      <c r="AS394" s="115"/>
      <c r="AT394" s="115"/>
      <c r="AU394" s="115"/>
      <c r="AV394" s="115"/>
      <c r="AW394" s="115"/>
      <c r="AX394" s="115"/>
      <c r="AY394" s="115"/>
      <c r="AZ394" s="115"/>
      <c r="BA394" s="115"/>
      <c r="BB394" s="115"/>
      <c r="BC394" s="115"/>
      <c r="BD394" s="115"/>
      <c r="BE394" s="115"/>
      <c r="BF394" s="115"/>
      <c r="BG394" s="115"/>
      <c r="BH394" s="115"/>
      <c r="BI394" s="115"/>
      <c r="BJ394" s="115"/>
      <c r="BK394" s="115"/>
      <c r="BL394" s="115"/>
      <c r="BM394" s="115"/>
      <c r="BN394" s="115"/>
      <c r="BO394" s="115"/>
      <c r="BP394" s="115"/>
      <c r="BQ394" s="115"/>
      <c r="BR394" s="115"/>
      <c r="BS394" s="115"/>
      <c r="BT394" s="115"/>
      <c r="BU394" s="115"/>
      <c r="BV394" s="115"/>
      <c r="BW394" s="115"/>
      <c r="BX394" s="115"/>
      <c r="BY394" s="115"/>
      <c r="BZ394" s="115"/>
      <c r="CA394" s="115"/>
      <c r="CB394" s="115"/>
      <c r="CC394" s="115"/>
      <c r="CD394" s="115"/>
      <c r="CE394" s="115"/>
      <c r="CF394" s="115"/>
      <c r="CG394" s="115"/>
      <c r="CH394" s="115"/>
      <c r="CI394" s="115"/>
    </row>
    <row r="395" spans="1:87" ht="16.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15"/>
      <c r="AH395" s="115"/>
      <c r="AI395" s="115"/>
      <c r="AJ395" s="115"/>
      <c r="AK395" s="115"/>
      <c r="AL395" s="115"/>
      <c r="AM395" s="115"/>
      <c r="AN395" s="115"/>
      <c r="AO395" s="115"/>
      <c r="AP395" s="115"/>
      <c r="AQ395" s="115"/>
      <c r="AR395" s="115"/>
      <c r="AS395" s="115"/>
      <c r="AT395" s="115"/>
      <c r="AU395" s="115"/>
      <c r="AV395" s="115"/>
      <c r="AW395" s="115"/>
      <c r="AX395" s="115"/>
      <c r="AY395" s="115"/>
      <c r="AZ395" s="115"/>
      <c r="BA395" s="115"/>
      <c r="BB395" s="115"/>
      <c r="BC395" s="115"/>
      <c r="BD395" s="115"/>
      <c r="BE395" s="115"/>
      <c r="BF395" s="115"/>
      <c r="BG395" s="115"/>
      <c r="BH395" s="115"/>
      <c r="BI395" s="115"/>
      <c r="BJ395" s="115"/>
      <c r="BK395" s="115"/>
      <c r="BL395" s="115"/>
      <c r="BM395" s="115"/>
      <c r="BN395" s="115"/>
      <c r="BO395" s="115"/>
      <c r="BP395" s="115"/>
      <c r="BQ395" s="115"/>
      <c r="BR395" s="115"/>
      <c r="BS395" s="115"/>
      <c r="BT395" s="115"/>
      <c r="BU395" s="115"/>
      <c r="BV395" s="115"/>
      <c r="BW395" s="115"/>
      <c r="BX395" s="115"/>
      <c r="BY395" s="115"/>
      <c r="BZ395" s="115"/>
      <c r="CA395" s="115"/>
      <c r="CB395" s="115"/>
      <c r="CC395" s="115"/>
      <c r="CD395" s="115"/>
      <c r="CE395" s="115"/>
      <c r="CF395" s="115"/>
      <c r="CG395" s="115"/>
      <c r="CH395" s="115"/>
      <c r="CI395" s="115"/>
    </row>
    <row r="396" spans="1:87" ht="16.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15"/>
      <c r="AH396" s="115"/>
      <c r="AI396" s="115"/>
      <c r="AJ396" s="115"/>
      <c r="AK396" s="115"/>
      <c r="AL396" s="115"/>
      <c r="AM396" s="115"/>
      <c r="AN396" s="115"/>
      <c r="AO396" s="115"/>
      <c r="AP396" s="115"/>
      <c r="AQ396" s="115"/>
      <c r="AR396" s="115"/>
      <c r="AS396" s="115"/>
      <c r="AT396" s="115"/>
      <c r="AU396" s="115"/>
      <c r="AV396" s="115"/>
      <c r="AW396" s="115"/>
      <c r="AX396" s="115"/>
      <c r="AY396" s="115"/>
      <c r="AZ396" s="115"/>
      <c r="BA396" s="115"/>
      <c r="BB396" s="115"/>
      <c r="BC396" s="115"/>
      <c r="BD396" s="115"/>
      <c r="BE396" s="115"/>
      <c r="BF396" s="115"/>
      <c r="BG396" s="115"/>
      <c r="BH396" s="115"/>
      <c r="BI396" s="115"/>
      <c r="BJ396" s="115"/>
      <c r="BK396" s="115"/>
      <c r="BL396" s="115"/>
      <c r="BM396" s="115"/>
      <c r="BN396" s="115"/>
      <c r="BO396" s="115"/>
      <c r="BP396" s="115"/>
      <c r="BQ396" s="115"/>
      <c r="BR396" s="115"/>
      <c r="BS396" s="115"/>
      <c r="BT396" s="115"/>
      <c r="BU396" s="115"/>
      <c r="BV396" s="115"/>
      <c r="BW396" s="115"/>
      <c r="BX396" s="115"/>
      <c r="BY396" s="115"/>
      <c r="BZ396" s="115"/>
      <c r="CA396" s="115"/>
      <c r="CB396" s="115"/>
      <c r="CC396" s="115"/>
      <c r="CD396" s="115"/>
      <c r="CE396" s="115"/>
      <c r="CF396" s="115"/>
      <c r="CG396" s="115"/>
      <c r="CH396" s="115"/>
      <c r="CI396" s="115"/>
    </row>
    <row r="397" spans="1:87" ht="16.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15"/>
      <c r="AH397" s="115"/>
      <c r="AI397" s="115"/>
      <c r="AJ397" s="115"/>
      <c r="AK397" s="115"/>
      <c r="AL397" s="115"/>
      <c r="AM397" s="115"/>
      <c r="AN397" s="115"/>
      <c r="AO397" s="115"/>
      <c r="AP397" s="115"/>
      <c r="AQ397" s="115"/>
      <c r="AR397" s="115"/>
      <c r="AS397" s="115"/>
      <c r="AT397" s="115"/>
      <c r="AU397" s="115"/>
      <c r="AV397" s="115"/>
      <c r="AW397" s="115"/>
      <c r="AX397" s="115"/>
      <c r="AY397" s="115"/>
      <c r="AZ397" s="115"/>
      <c r="BA397" s="115"/>
      <c r="BB397" s="115"/>
      <c r="BC397" s="115"/>
      <c r="BD397" s="115"/>
      <c r="BE397" s="115"/>
      <c r="BF397" s="115"/>
      <c r="BG397" s="115"/>
      <c r="BH397" s="115"/>
      <c r="BI397" s="115"/>
      <c r="BJ397" s="115"/>
      <c r="BK397" s="115"/>
      <c r="BL397" s="115"/>
      <c r="BM397" s="115"/>
      <c r="BN397" s="115"/>
      <c r="BO397" s="115"/>
      <c r="BP397" s="115"/>
      <c r="BQ397" s="115"/>
      <c r="BR397" s="115"/>
      <c r="BS397" s="115"/>
      <c r="BT397" s="115"/>
      <c r="BU397" s="115"/>
      <c r="BV397" s="115"/>
      <c r="BW397" s="115"/>
      <c r="BX397" s="115"/>
      <c r="BY397" s="115"/>
      <c r="BZ397" s="115"/>
      <c r="CA397" s="115"/>
      <c r="CB397" s="115"/>
      <c r="CC397" s="115"/>
      <c r="CD397" s="115"/>
      <c r="CE397" s="115"/>
      <c r="CF397" s="115"/>
      <c r="CG397" s="115"/>
      <c r="CH397" s="115"/>
      <c r="CI397" s="115"/>
    </row>
    <row r="398" spans="1:87" ht="16.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15"/>
      <c r="AH398" s="115"/>
      <c r="AI398" s="115"/>
      <c r="AJ398" s="115"/>
      <c r="AK398" s="115"/>
      <c r="AL398" s="115"/>
      <c r="AM398" s="115"/>
      <c r="AN398" s="115"/>
      <c r="AO398" s="115"/>
      <c r="AP398" s="115"/>
      <c r="AQ398" s="115"/>
      <c r="AR398" s="115"/>
      <c r="AS398" s="115"/>
      <c r="AT398" s="115"/>
      <c r="AU398" s="115"/>
      <c r="AV398" s="115"/>
      <c r="AW398" s="115"/>
      <c r="AX398" s="115"/>
      <c r="AY398" s="115"/>
      <c r="AZ398" s="115"/>
      <c r="BA398" s="115"/>
      <c r="BB398" s="115"/>
      <c r="BC398" s="115"/>
      <c r="BD398" s="115"/>
      <c r="BE398" s="115"/>
      <c r="BF398" s="115"/>
      <c r="BG398" s="115"/>
      <c r="BH398" s="115"/>
      <c r="BI398" s="115"/>
      <c r="BJ398" s="115"/>
      <c r="BK398" s="115"/>
      <c r="BL398" s="115"/>
      <c r="BM398" s="115"/>
      <c r="BN398" s="115"/>
      <c r="BO398" s="115"/>
      <c r="BP398" s="115"/>
      <c r="BQ398" s="115"/>
      <c r="BR398" s="115"/>
      <c r="BS398" s="115"/>
      <c r="BT398" s="115"/>
      <c r="BU398" s="115"/>
      <c r="BV398" s="115"/>
      <c r="BW398" s="115"/>
      <c r="BX398" s="115"/>
      <c r="BY398" s="115"/>
      <c r="BZ398" s="115"/>
      <c r="CA398" s="115"/>
      <c r="CB398" s="115"/>
      <c r="CC398" s="115"/>
      <c r="CD398" s="115"/>
      <c r="CE398" s="115"/>
      <c r="CF398" s="115"/>
      <c r="CG398" s="115"/>
      <c r="CH398" s="115"/>
      <c r="CI398" s="115"/>
    </row>
    <row r="399" spans="1:87" ht="16.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  <c r="AA399" s="115"/>
      <c r="AB399" s="115"/>
      <c r="AC399" s="115"/>
      <c r="AD399" s="115"/>
      <c r="AE399" s="115"/>
      <c r="AF399" s="115"/>
      <c r="AG399" s="115"/>
      <c r="AH399" s="115"/>
      <c r="AI399" s="115"/>
      <c r="AJ399" s="115"/>
      <c r="AK399" s="115"/>
      <c r="AL399" s="115"/>
      <c r="AM399" s="115"/>
      <c r="AN399" s="115"/>
      <c r="AO399" s="115"/>
      <c r="AP399" s="115"/>
      <c r="AQ399" s="115"/>
      <c r="AR399" s="115"/>
      <c r="AS399" s="115"/>
      <c r="AT399" s="115"/>
      <c r="AU399" s="115"/>
      <c r="AV399" s="115"/>
      <c r="AW399" s="115"/>
      <c r="AX399" s="115"/>
      <c r="AY399" s="115"/>
      <c r="AZ399" s="115"/>
      <c r="BA399" s="115"/>
      <c r="BB399" s="115"/>
      <c r="BC399" s="115"/>
      <c r="BD399" s="115"/>
      <c r="BE399" s="115"/>
      <c r="BF399" s="115"/>
      <c r="BG399" s="115"/>
      <c r="BH399" s="115"/>
      <c r="BI399" s="115"/>
      <c r="BJ399" s="115"/>
      <c r="BK399" s="115"/>
      <c r="BL399" s="115"/>
      <c r="BM399" s="115"/>
      <c r="BN399" s="115"/>
      <c r="BO399" s="115"/>
      <c r="BP399" s="115"/>
      <c r="BQ399" s="115"/>
      <c r="BR399" s="115"/>
      <c r="BS399" s="115"/>
      <c r="BT399" s="115"/>
      <c r="BU399" s="115"/>
      <c r="BV399" s="115"/>
      <c r="BW399" s="115"/>
      <c r="BX399" s="115"/>
      <c r="BY399" s="115"/>
      <c r="BZ399" s="115"/>
      <c r="CA399" s="115"/>
      <c r="CB399" s="115"/>
      <c r="CC399" s="115"/>
      <c r="CD399" s="115"/>
      <c r="CE399" s="115"/>
      <c r="CF399" s="115"/>
      <c r="CG399" s="115"/>
      <c r="CH399" s="115"/>
      <c r="CI399" s="115"/>
    </row>
    <row r="400" spans="1:87" ht="16.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  <c r="AA400" s="115"/>
      <c r="AB400" s="115"/>
      <c r="AC400" s="115"/>
      <c r="AD400" s="115"/>
      <c r="AE400" s="115"/>
      <c r="AF400" s="115"/>
      <c r="AG400" s="115"/>
      <c r="AH400" s="115"/>
      <c r="AI400" s="115"/>
      <c r="AJ400" s="115"/>
      <c r="AK400" s="115"/>
      <c r="AL400" s="115"/>
      <c r="AM400" s="115"/>
      <c r="AN400" s="115"/>
      <c r="AO400" s="115"/>
      <c r="AP400" s="115"/>
      <c r="AQ400" s="115"/>
      <c r="AR400" s="115"/>
      <c r="AS400" s="115"/>
      <c r="AT400" s="115"/>
      <c r="AU400" s="115"/>
      <c r="AV400" s="115"/>
      <c r="AW400" s="115"/>
      <c r="AX400" s="115"/>
      <c r="AY400" s="115"/>
      <c r="AZ400" s="115"/>
      <c r="BA400" s="115"/>
      <c r="BB400" s="115"/>
      <c r="BC400" s="115"/>
      <c r="BD400" s="115"/>
      <c r="BE400" s="115"/>
      <c r="BF400" s="115"/>
      <c r="BG400" s="115"/>
      <c r="BH400" s="115"/>
      <c r="BI400" s="115"/>
      <c r="BJ400" s="115"/>
      <c r="BK400" s="115"/>
      <c r="BL400" s="115"/>
      <c r="BM400" s="115"/>
      <c r="BN400" s="115"/>
      <c r="BO400" s="115"/>
      <c r="BP400" s="115"/>
      <c r="BQ400" s="115"/>
      <c r="BR400" s="115"/>
      <c r="BS400" s="115"/>
      <c r="BT400" s="115"/>
      <c r="BU400" s="115"/>
      <c r="BV400" s="115"/>
      <c r="BW400" s="115"/>
      <c r="BX400" s="115"/>
      <c r="BY400" s="115"/>
      <c r="BZ400" s="115"/>
      <c r="CA400" s="115"/>
      <c r="CB400" s="115"/>
      <c r="CC400" s="115"/>
      <c r="CD400" s="115"/>
      <c r="CE400" s="115"/>
      <c r="CF400" s="115"/>
      <c r="CG400" s="115"/>
      <c r="CH400" s="115"/>
      <c r="CI400" s="115"/>
    </row>
    <row r="401" spans="1:87" ht="16.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  <c r="AA401" s="115"/>
      <c r="AB401" s="115"/>
      <c r="AC401" s="115"/>
      <c r="AD401" s="115"/>
      <c r="AE401" s="115"/>
      <c r="AF401" s="115"/>
      <c r="AG401" s="115"/>
      <c r="AH401" s="115"/>
      <c r="AI401" s="115"/>
      <c r="AJ401" s="115"/>
      <c r="AK401" s="115"/>
      <c r="AL401" s="115"/>
      <c r="AM401" s="115"/>
      <c r="AN401" s="115"/>
      <c r="AO401" s="115"/>
      <c r="AP401" s="115"/>
      <c r="AQ401" s="115"/>
      <c r="AR401" s="115"/>
      <c r="AS401" s="115"/>
      <c r="AT401" s="115"/>
      <c r="AU401" s="115"/>
      <c r="AV401" s="115"/>
      <c r="AW401" s="115"/>
      <c r="AX401" s="115"/>
      <c r="AY401" s="115"/>
      <c r="AZ401" s="115"/>
      <c r="BA401" s="115"/>
      <c r="BB401" s="115"/>
      <c r="BC401" s="115"/>
      <c r="BD401" s="115"/>
      <c r="BE401" s="115"/>
      <c r="BF401" s="115"/>
      <c r="BG401" s="115"/>
      <c r="BH401" s="115"/>
      <c r="BI401" s="115"/>
      <c r="BJ401" s="115"/>
      <c r="BK401" s="115"/>
      <c r="BL401" s="115"/>
      <c r="BM401" s="115"/>
      <c r="BN401" s="115"/>
      <c r="BO401" s="115"/>
      <c r="BP401" s="115"/>
      <c r="BQ401" s="115"/>
      <c r="BR401" s="115"/>
      <c r="BS401" s="115"/>
      <c r="BT401" s="115"/>
      <c r="BU401" s="115"/>
      <c r="BV401" s="115"/>
      <c r="BW401" s="115"/>
      <c r="BX401" s="115"/>
      <c r="BY401" s="115"/>
      <c r="BZ401" s="115"/>
      <c r="CA401" s="115"/>
      <c r="CB401" s="115"/>
      <c r="CC401" s="115"/>
      <c r="CD401" s="115"/>
      <c r="CE401" s="115"/>
      <c r="CF401" s="115"/>
      <c r="CG401" s="115"/>
      <c r="CH401" s="115"/>
      <c r="CI401" s="115"/>
    </row>
    <row r="402" spans="1:87" ht="16.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  <c r="AA402" s="115"/>
      <c r="AB402" s="115"/>
      <c r="AC402" s="115"/>
      <c r="AD402" s="115"/>
      <c r="AE402" s="115"/>
      <c r="AF402" s="115"/>
      <c r="AG402" s="115"/>
      <c r="AH402" s="115"/>
      <c r="AI402" s="115"/>
      <c r="AJ402" s="115"/>
      <c r="AK402" s="115"/>
      <c r="AL402" s="115"/>
      <c r="AM402" s="115"/>
      <c r="AN402" s="115"/>
      <c r="AO402" s="115"/>
      <c r="AP402" s="115"/>
      <c r="AQ402" s="115"/>
      <c r="AR402" s="115"/>
      <c r="AS402" s="115"/>
      <c r="AT402" s="115"/>
      <c r="AU402" s="115"/>
      <c r="AV402" s="115"/>
      <c r="AW402" s="115"/>
      <c r="AX402" s="115"/>
      <c r="AY402" s="115"/>
      <c r="AZ402" s="115"/>
      <c r="BA402" s="115"/>
      <c r="BB402" s="115"/>
      <c r="BC402" s="115"/>
      <c r="BD402" s="115"/>
      <c r="BE402" s="115"/>
      <c r="BF402" s="115"/>
      <c r="BG402" s="115"/>
      <c r="BH402" s="115"/>
      <c r="BI402" s="115"/>
      <c r="BJ402" s="115"/>
      <c r="BK402" s="115"/>
      <c r="BL402" s="115"/>
      <c r="BM402" s="115"/>
      <c r="BN402" s="115"/>
      <c r="BO402" s="115"/>
      <c r="BP402" s="115"/>
      <c r="BQ402" s="115"/>
      <c r="BR402" s="115"/>
      <c r="BS402" s="115"/>
      <c r="BT402" s="115"/>
      <c r="BU402" s="115"/>
      <c r="BV402" s="115"/>
      <c r="BW402" s="115"/>
      <c r="BX402" s="115"/>
      <c r="BY402" s="115"/>
      <c r="BZ402" s="115"/>
      <c r="CA402" s="115"/>
      <c r="CB402" s="115"/>
      <c r="CC402" s="115"/>
      <c r="CD402" s="115"/>
      <c r="CE402" s="115"/>
      <c r="CF402" s="115"/>
      <c r="CG402" s="115"/>
      <c r="CH402" s="115"/>
      <c r="CI402" s="115"/>
    </row>
    <row r="403" spans="1:87" ht="16.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  <c r="AA403" s="115"/>
      <c r="AB403" s="115"/>
      <c r="AC403" s="115"/>
      <c r="AD403" s="115"/>
      <c r="AE403" s="115"/>
      <c r="AF403" s="115"/>
      <c r="AG403" s="115"/>
      <c r="AH403" s="115"/>
      <c r="AI403" s="115"/>
      <c r="AJ403" s="115"/>
      <c r="AK403" s="115"/>
      <c r="AL403" s="115"/>
      <c r="AM403" s="115"/>
      <c r="AN403" s="115"/>
      <c r="AO403" s="115"/>
      <c r="AP403" s="115"/>
      <c r="AQ403" s="115"/>
      <c r="AR403" s="115"/>
      <c r="AS403" s="115"/>
      <c r="AT403" s="115"/>
      <c r="AU403" s="115"/>
      <c r="AV403" s="115"/>
      <c r="AW403" s="115"/>
      <c r="AX403" s="115"/>
      <c r="AY403" s="115"/>
      <c r="AZ403" s="115"/>
      <c r="BA403" s="115"/>
      <c r="BB403" s="115"/>
      <c r="BC403" s="115"/>
      <c r="BD403" s="115"/>
      <c r="BE403" s="115"/>
      <c r="BF403" s="115"/>
      <c r="BG403" s="115"/>
      <c r="BH403" s="115"/>
      <c r="BI403" s="115"/>
      <c r="BJ403" s="115"/>
      <c r="BK403" s="115"/>
      <c r="BL403" s="115"/>
      <c r="BM403" s="115"/>
      <c r="BN403" s="115"/>
      <c r="BO403" s="115"/>
      <c r="BP403" s="115"/>
      <c r="BQ403" s="115"/>
      <c r="BR403" s="115"/>
      <c r="BS403" s="115"/>
      <c r="BT403" s="115"/>
      <c r="BU403" s="115"/>
      <c r="BV403" s="115"/>
      <c r="BW403" s="115"/>
      <c r="BX403" s="115"/>
      <c r="BY403" s="115"/>
      <c r="BZ403" s="115"/>
      <c r="CA403" s="115"/>
      <c r="CB403" s="115"/>
      <c r="CC403" s="115"/>
      <c r="CD403" s="115"/>
      <c r="CE403" s="115"/>
      <c r="CF403" s="115"/>
      <c r="CG403" s="115"/>
      <c r="CH403" s="115"/>
      <c r="CI403" s="115"/>
    </row>
    <row r="404" spans="1:87" ht="16.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  <c r="AA404" s="115"/>
      <c r="AB404" s="115"/>
      <c r="AC404" s="115"/>
      <c r="AD404" s="115"/>
      <c r="AE404" s="115"/>
      <c r="AF404" s="115"/>
      <c r="AG404" s="115"/>
      <c r="AH404" s="115"/>
      <c r="AI404" s="115"/>
      <c r="AJ404" s="115"/>
      <c r="AK404" s="115"/>
      <c r="AL404" s="115"/>
      <c r="AM404" s="115"/>
      <c r="AN404" s="115"/>
      <c r="AO404" s="115"/>
      <c r="AP404" s="115"/>
      <c r="AQ404" s="115"/>
      <c r="AR404" s="115"/>
      <c r="AS404" s="115"/>
      <c r="AT404" s="115"/>
      <c r="AU404" s="115"/>
      <c r="AV404" s="115"/>
      <c r="AW404" s="115"/>
      <c r="AX404" s="115"/>
      <c r="AY404" s="115"/>
      <c r="AZ404" s="115"/>
      <c r="BA404" s="115"/>
      <c r="BB404" s="115"/>
      <c r="BC404" s="115"/>
      <c r="BD404" s="115"/>
      <c r="BE404" s="115"/>
      <c r="BF404" s="115"/>
      <c r="BG404" s="115"/>
      <c r="BH404" s="115"/>
      <c r="BI404" s="115"/>
      <c r="BJ404" s="115"/>
      <c r="BK404" s="115"/>
      <c r="BL404" s="115"/>
      <c r="BM404" s="115"/>
      <c r="BN404" s="115"/>
      <c r="BO404" s="115"/>
      <c r="BP404" s="115"/>
      <c r="BQ404" s="115"/>
      <c r="BR404" s="115"/>
      <c r="BS404" s="115"/>
      <c r="BT404" s="115"/>
      <c r="BU404" s="115"/>
      <c r="BV404" s="115"/>
      <c r="BW404" s="115"/>
      <c r="BX404" s="115"/>
      <c r="BY404" s="115"/>
      <c r="BZ404" s="115"/>
      <c r="CA404" s="115"/>
      <c r="CB404" s="115"/>
      <c r="CC404" s="115"/>
      <c r="CD404" s="115"/>
      <c r="CE404" s="115"/>
      <c r="CF404" s="115"/>
      <c r="CG404" s="115"/>
      <c r="CH404" s="115"/>
      <c r="CI404" s="115"/>
    </row>
    <row r="405" spans="1:87" ht="16.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  <c r="AA405" s="115"/>
      <c r="AB405" s="115"/>
      <c r="AC405" s="115"/>
      <c r="AD405" s="115"/>
      <c r="AE405" s="115"/>
      <c r="AF405" s="115"/>
      <c r="AG405" s="115"/>
      <c r="AH405" s="115"/>
      <c r="AI405" s="115"/>
      <c r="AJ405" s="115"/>
      <c r="AK405" s="115"/>
      <c r="AL405" s="115"/>
      <c r="AM405" s="115"/>
      <c r="AN405" s="115"/>
      <c r="AO405" s="115"/>
      <c r="AP405" s="115"/>
      <c r="AQ405" s="115"/>
      <c r="AR405" s="115"/>
      <c r="AS405" s="115"/>
      <c r="AT405" s="115"/>
      <c r="AU405" s="115"/>
      <c r="AV405" s="115"/>
      <c r="AW405" s="115"/>
      <c r="AX405" s="115"/>
      <c r="AY405" s="115"/>
      <c r="AZ405" s="115"/>
      <c r="BA405" s="115"/>
      <c r="BB405" s="115"/>
      <c r="BC405" s="115"/>
      <c r="BD405" s="115"/>
      <c r="BE405" s="115"/>
      <c r="BF405" s="115"/>
      <c r="BG405" s="115"/>
      <c r="BH405" s="115"/>
      <c r="BI405" s="115"/>
      <c r="BJ405" s="115"/>
      <c r="BK405" s="115"/>
      <c r="BL405" s="115"/>
      <c r="BM405" s="115"/>
      <c r="BN405" s="115"/>
      <c r="BO405" s="115"/>
      <c r="BP405" s="115"/>
      <c r="BQ405" s="115"/>
      <c r="BR405" s="115"/>
      <c r="BS405" s="115"/>
      <c r="BT405" s="115"/>
      <c r="BU405" s="115"/>
      <c r="BV405" s="115"/>
      <c r="BW405" s="115"/>
      <c r="BX405" s="115"/>
      <c r="BY405" s="115"/>
      <c r="BZ405" s="115"/>
      <c r="CA405" s="115"/>
      <c r="CB405" s="115"/>
      <c r="CC405" s="115"/>
      <c r="CD405" s="115"/>
      <c r="CE405" s="115"/>
      <c r="CF405" s="115"/>
      <c r="CG405" s="115"/>
      <c r="CH405" s="115"/>
      <c r="CI405" s="115"/>
    </row>
    <row r="406" spans="1:87" ht="16.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  <c r="AA406" s="115"/>
      <c r="AB406" s="115"/>
      <c r="AC406" s="115"/>
      <c r="AD406" s="115"/>
      <c r="AE406" s="115"/>
      <c r="AF406" s="115"/>
      <c r="AG406" s="115"/>
      <c r="AH406" s="115"/>
      <c r="AI406" s="115"/>
      <c r="AJ406" s="115"/>
      <c r="AK406" s="115"/>
      <c r="AL406" s="115"/>
      <c r="AM406" s="115"/>
      <c r="AN406" s="115"/>
      <c r="AO406" s="115"/>
      <c r="AP406" s="115"/>
      <c r="AQ406" s="115"/>
      <c r="AR406" s="115"/>
      <c r="AS406" s="115"/>
      <c r="AT406" s="115"/>
      <c r="AU406" s="115"/>
      <c r="AV406" s="115"/>
      <c r="AW406" s="115"/>
      <c r="AX406" s="115"/>
      <c r="AY406" s="115"/>
      <c r="AZ406" s="115"/>
      <c r="BA406" s="115"/>
      <c r="BB406" s="115"/>
      <c r="BC406" s="115"/>
      <c r="BD406" s="115"/>
      <c r="BE406" s="115"/>
      <c r="BF406" s="115"/>
      <c r="BG406" s="115"/>
      <c r="BH406" s="115"/>
      <c r="BI406" s="115"/>
      <c r="BJ406" s="115"/>
      <c r="BK406" s="115"/>
      <c r="BL406" s="115"/>
      <c r="BM406" s="115"/>
      <c r="BN406" s="115"/>
      <c r="BO406" s="115"/>
      <c r="BP406" s="115"/>
      <c r="BQ406" s="115"/>
      <c r="BR406" s="115"/>
      <c r="BS406" s="115"/>
      <c r="BT406" s="115"/>
      <c r="BU406" s="115"/>
      <c r="BV406" s="115"/>
      <c r="BW406" s="115"/>
      <c r="BX406" s="115"/>
      <c r="BY406" s="115"/>
      <c r="BZ406" s="115"/>
      <c r="CA406" s="115"/>
      <c r="CB406" s="115"/>
      <c r="CC406" s="115"/>
      <c r="CD406" s="115"/>
      <c r="CE406" s="115"/>
      <c r="CF406" s="115"/>
      <c r="CG406" s="115"/>
      <c r="CH406" s="115"/>
      <c r="CI406" s="115"/>
    </row>
    <row r="407" spans="1:87" ht="16.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  <c r="AA407" s="115"/>
      <c r="AB407" s="115"/>
      <c r="AC407" s="115"/>
      <c r="AD407" s="115"/>
      <c r="AE407" s="115"/>
      <c r="AF407" s="115"/>
      <c r="AG407" s="115"/>
      <c r="AH407" s="115"/>
      <c r="AI407" s="115"/>
      <c r="AJ407" s="115"/>
      <c r="AK407" s="115"/>
      <c r="AL407" s="115"/>
      <c r="AM407" s="115"/>
      <c r="AN407" s="115"/>
      <c r="AO407" s="115"/>
      <c r="AP407" s="115"/>
      <c r="AQ407" s="115"/>
      <c r="AR407" s="115"/>
      <c r="AS407" s="115"/>
      <c r="AT407" s="115"/>
      <c r="AU407" s="115"/>
      <c r="AV407" s="115"/>
      <c r="AW407" s="115"/>
      <c r="AX407" s="115"/>
      <c r="AY407" s="115"/>
      <c r="AZ407" s="115"/>
      <c r="BA407" s="115"/>
      <c r="BB407" s="115"/>
      <c r="BC407" s="115"/>
      <c r="BD407" s="115"/>
      <c r="BE407" s="115"/>
      <c r="BF407" s="115"/>
      <c r="BG407" s="115"/>
      <c r="BH407" s="115"/>
      <c r="BI407" s="115"/>
      <c r="BJ407" s="115"/>
      <c r="BK407" s="115"/>
      <c r="BL407" s="115"/>
      <c r="BM407" s="115"/>
      <c r="BN407" s="115"/>
      <c r="BO407" s="115"/>
      <c r="BP407" s="115"/>
      <c r="BQ407" s="115"/>
      <c r="BR407" s="115"/>
      <c r="BS407" s="115"/>
      <c r="BT407" s="115"/>
      <c r="BU407" s="115"/>
      <c r="BV407" s="115"/>
      <c r="BW407" s="115"/>
      <c r="BX407" s="115"/>
      <c r="BY407" s="115"/>
      <c r="BZ407" s="115"/>
      <c r="CA407" s="115"/>
      <c r="CB407" s="115"/>
      <c r="CC407" s="115"/>
      <c r="CD407" s="115"/>
      <c r="CE407" s="115"/>
      <c r="CF407" s="115"/>
      <c r="CG407" s="115"/>
      <c r="CH407" s="115"/>
      <c r="CI407" s="115"/>
    </row>
    <row r="408" spans="1:87" ht="16.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  <c r="AA408" s="115"/>
      <c r="AB408" s="115"/>
      <c r="AC408" s="115"/>
      <c r="AD408" s="115"/>
      <c r="AE408" s="115"/>
      <c r="AF408" s="115"/>
      <c r="AG408" s="115"/>
      <c r="AH408" s="115"/>
      <c r="AI408" s="115"/>
      <c r="AJ408" s="115"/>
      <c r="AK408" s="115"/>
      <c r="AL408" s="115"/>
      <c r="AM408" s="115"/>
      <c r="AN408" s="115"/>
      <c r="AO408" s="115"/>
      <c r="AP408" s="115"/>
      <c r="AQ408" s="115"/>
      <c r="AR408" s="115"/>
      <c r="AS408" s="115"/>
      <c r="AT408" s="115"/>
      <c r="AU408" s="115"/>
      <c r="AV408" s="115"/>
      <c r="AW408" s="115"/>
      <c r="AX408" s="115"/>
      <c r="AY408" s="115"/>
      <c r="AZ408" s="115"/>
      <c r="BA408" s="115"/>
      <c r="BB408" s="115"/>
      <c r="BC408" s="115"/>
      <c r="BD408" s="115"/>
      <c r="BE408" s="115"/>
      <c r="BF408" s="115"/>
      <c r="BG408" s="115"/>
      <c r="BH408" s="115"/>
      <c r="BI408" s="115"/>
      <c r="BJ408" s="115"/>
      <c r="BK408" s="115"/>
      <c r="BL408" s="115"/>
      <c r="BM408" s="115"/>
      <c r="BN408" s="115"/>
      <c r="BO408" s="115"/>
      <c r="BP408" s="115"/>
      <c r="BQ408" s="115"/>
      <c r="BR408" s="115"/>
      <c r="BS408" s="115"/>
      <c r="BT408" s="115"/>
      <c r="BU408" s="115"/>
      <c r="BV408" s="115"/>
      <c r="BW408" s="115"/>
      <c r="BX408" s="115"/>
      <c r="BY408" s="115"/>
      <c r="BZ408" s="115"/>
      <c r="CA408" s="115"/>
      <c r="CB408" s="115"/>
      <c r="CC408" s="115"/>
      <c r="CD408" s="115"/>
      <c r="CE408" s="115"/>
      <c r="CF408" s="115"/>
      <c r="CG408" s="115"/>
      <c r="CH408" s="115"/>
      <c r="CI408" s="115"/>
    </row>
    <row r="409" spans="1:87" ht="16.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  <c r="AA409" s="115"/>
      <c r="AB409" s="115"/>
      <c r="AC409" s="115"/>
      <c r="AD409" s="115"/>
      <c r="AE409" s="115"/>
      <c r="AF409" s="115"/>
      <c r="AG409" s="115"/>
      <c r="AH409" s="115"/>
      <c r="AI409" s="115"/>
      <c r="AJ409" s="115"/>
      <c r="AK409" s="115"/>
      <c r="AL409" s="115"/>
      <c r="AM409" s="115"/>
      <c r="AN409" s="115"/>
      <c r="AO409" s="115"/>
      <c r="AP409" s="115"/>
      <c r="AQ409" s="115"/>
      <c r="AR409" s="115"/>
      <c r="AS409" s="115"/>
      <c r="AT409" s="115"/>
      <c r="AU409" s="115"/>
      <c r="AV409" s="115"/>
      <c r="AW409" s="115"/>
      <c r="AX409" s="115"/>
      <c r="AY409" s="115"/>
      <c r="AZ409" s="115"/>
      <c r="BA409" s="115"/>
      <c r="BB409" s="115"/>
      <c r="BC409" s="115"/>
      <c r="BD409" s="115"/>
      <c r="BE409" s="115"/>
      <c r="BF409" s="115"/>
      <c r="BG409" s="115"/>
      <c r="BH409" s="115"/>
      <c r="BI409" s="115"/>
      <c r="BJ409" s="115"/>
      <c r="BK409" s="115"/>
      <c r="BL409" s="115"/>
      <c r="BM409" s="115"/>
      <c r="BN409" s="115"/>
      <c r="BO409" s="115"/>
      <c r="BP409" s="115"/>
      <c r="BQ409" s="115"/>
      <c r="BR409" s="115"/>
      <c r="BS409" s="115"/>
      <c r="BT409" s="115"/>
      <c r="BU409" s="115"/>
      <c r="BV409" s="115"/>
      <c r="BW409" s="115"/>
      <c r="BX409" s="115"/>
      <c r="BY409" s="115"/>
      <c r="BZ409" s="115"/>
      <c r="CA409" s="115"/>
      <c r="CB409" s="115"/>
      <c r="CC409" s="115"/>
      <c r="CD409" s="115"/>
      <c r="CE409" s="115"/>
      <c r="CF409" s="115"/>
      <c r="CG409" s="115"/>
      <c r="CH409" s="115"/>
      <c r="CI409" s="115"/>
    </row>
    <row r="410" spans="1:87" ht="16.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  <c r="AA410" s="115"/>
      <c r="AB410" s="115"/>
      <c r="AC410" s="115"/>
      <c r="AD410" s="115"/>
      <c r="AE410" s="115"/>
      <c r="AF410" s="115"/>
      <c r="AG410" s="115"/>
      <c r="AH410" s="115"/>
      <c r="AI410" s="115"/>
      <c r="AJ410" s="115"/>
      <c r="AK410" s="115"/>
      <c r="AL410" s="115"/>
      <c r="AM410" s="115"/>
      <c r="AN410" s="115"/>
      <c r="AO410" s="115"/>
      <c r="AP410" s="115"/>
      <c r="AQ410" s="115"/>
      <c r="AR410" s="115"/>
      <c r="AS410" s="115"/>
      <c r="AT410" s="115"/>
      <c r="AU410" s="115"/>
      <c r="AV410" s="115"/>
      <c r="AW410" s="115"/>
      <c r="AX410" s="115"/>
      <c r="AY410" s="115"/>
      <c r="AZ410" s="115"/>
      <c r="BA410" s="115"/>
      <c r="BB410" s="115"/>
      <c r="BC410" s="115"/>
      <c r="BD410" s="115"/>
      <c r="BE410" s="115"/>
      <c r="BF410" s="115"/>
      <c r="BG410" s="115"/>
      <c r="BH410" s="115"/>
      <c r="BI410" s="115"/>
      <c r="BJ410" s="115"/>
      <c r="BK410" s="115"/>
      <c r="BL410" s="115"/>
      <c r="BM410" s="115"/>
      <c r="BN410" s="115"/>
      <c r="BO410" s="115"/>
      <c r="BP410" s="115"/>
      <c r="BQ410" s="115"/>
      <c r="BR410" s="115"/>
      <c r="BS410" s="115"/>
      <c r="BT410" s="115"/>
      <c r="BU410" s="115"/>
      <c r="BV410" s="115"/>
      <c r="BW410" s="115"/>
      <c r="BX410" s="115"/>
      <c r="BY410" s="115"/>
      <c r="BZ410" s="115"/>
      <c r="CA410" s="115"/>
      <c r="CB410" s="115"/>
      <c r="CC410" s="115"/>
      <c r="CD410" s="115"/>
      <c r="CE410" s="115"/>
      <c r="CF410" s="115"/>
      <c r="CG410" s="115"/>
      <c r="CH410" s="115"/>
      <c r="CI410" s="115"/>
    </row>
    <row r="411" spans="1:87" ht="16.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  <c r="AA411" s="115"/>
      <c r="AB411" s="115"/>
      <c r="AC411" s="115"/>
      <c r="AD411" s="115"/>
      <c r="AE411" s="115"/>
      <c r="AF411" s="115"/>
      <c r="AG411" s="115"/>
      <c r="AH411" s="115"/>
      <c r="AI411" s="115"/>
      <c r="AJ411" s="115"/>
      <c r="AK411" s="115"/>
      <c r="AL411" s="115"/>
      <c r="AM411" s="115"/>
      <c r="AN411" s="115"/>
      <c r="AO411" s="115"/>
      <c r="AP411" s="115"/>
      <c r="AQ411" s="115"/>
      <c r="AR411" s="115"/>
      <c r="AS411" s="115"/>
      <c r="AT411" s="115"/>
      <c r="AU411" s="115"/>
      <c r="AV411" s="115"/>
      <c r="AW411" s="115"/>
      <c r="AX411" s="115"/>
      <c r="AY411" s="115"/>
      <c r="AZ411" s="115"/>
      <c r="BA411" s="115"/>
      <c r="BB411" s="115"/>
      <c r="BC411" s="115"/>
      <c r="BD411" s="115"/>
      <c r="BE411" s="115"/>
      <c r="BF411" s="115"/>
      <c r="BG411" s="115"/>
      <c r="BH411" s="115"/>
      <c r="BI411" s="115"/>
      <c r="BJ411" s="115"/>
      <c r="BK411" s="115"/>
      <c r="BL411" s="115"/>
      <c r="BM411" s="115"/>
      <c r="BN411" s="115"/>
      <c r="BO411" s="115"/>
      <c r="BP411" s="115"/>
      <c r="BQ411" s="115"/>
      <c r="BR411" s="115"/>
      <c r="BS411" s="115"/>
      <c r="BT411" s="115"/>
      <c r="BU411" s="115"/>
      <c r="BV411" s="115"/>
      <c r="BW411" s="115"/>
      <c r="BX411" s="115"/>
      <c r="BY411" s="115"/>
      <c r="BZ411" s="115"/>
      <c r="CA411" s="115"/>
      <c r="CB411" s="115"/>
      <c r="CC411" s="115"/>
      <c r="CD411" s="115"/>
      <c r="CE411" s="115"/>
      <c r="CF411" s="115"/>
      <c r="CG411" s="115"/>
      <c r="CH411" s="115"/>
      <c r="CI411" s="115"/>
    </row>
    <row r="412" spans="1:87" ht="16.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  <c r="AA412" s="115"/>
      <c r="AB412" s="115"/>
      <c r="AC412" s="115"/>
      <c r="AD412" s="115"/>
      <c r="AE412" s="115"/>
      <c r="AF412" s="115"/>
      <c r="AG412" s="115"/>
      <c r="AH412" s="115"/>
      <c r="AI412" s="115"/>
      <c r="AJ412" s="115"/>
      <c r="AK412" s="115"/>
      <c r="AL412" s="115"/>
      <c r="AM412" s="115"/>
      <c r="AN412" s="115"/>
      <c r="AO412" s="115"/>
      <c r="AP412" s="115"/>
      <c r="AQ412" s="115"/>
      <c r="AR412" s="115"/>
      <c r="AS412" s="115"/>
      <c r="AT412" s="115"/>
      <c r="AU412" s="115"/>
      <c r="AV412" s="115"/>
      <c r="AW412" s="115"/>
      <c r="AX412" s="115"/>
      <c r="AY412" s="115"/>
      <c r="AZ412" s="115"/>
      <c r="BA412" s="115"/>
      <c r="BB412" s="115"/>
      <c r="BC412" s="115"/>
      <c r="BD412" s="115"/>
      <c r="BE412" s="115"/>
      <c r="BF412" s="115"/>
      <c r="BG412" s="115"/>
      <c r="BH412" s="115"/>
      <c r="BI412" s="115"/>
      <c r="BJ412" s="115"/>
      <c r="BK412" s="115"/>
      <c r="BL412" s="115"/>
      <c r="BM412" s="115"/>
      <c r="BN412" s="115"/>
      <c r="BO412" s="115"/>
      <c r="BP412" s="115"/>
      <c r="BQ412" s="115"/>
      <c r="BR412" s="115"/>
      <c r="BS412" s="115"/>
      <c r="BT412" s="115"/>
      <c r="BU412" s="115"/>
      <c r="BV412" s="115"/>
      <c r="BW412" s="115"/>
      <c r="BX412" s="115"/>
      <c r="BY412" s="115"/>
      <c r="BZ412" s="115"/>
      <c r="CA412" s="115"/>
      <c r="CB412" s="115"/>
      <c r="CC412" s="115"/>
      <c r="CD412" s="115"/>
      <c r="CE412" s="115"/>
      <c r="CF412" s="115"/>
      <c r="CG412" s="115"/>
      <c r="CH412" s="115"/>
      <c r="CI412" s="115"/>
    </row>
    <row r="413" spans="1:87" ht="16.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  <c r="AA413" s="115"/>
      <c r="AB413" s="115"/>
      <c r="AC413" s="115"/>
      <c r="AD413" s="115"/>
      <c r="AE413" s="115"/>
      <c r="AF413" s="115"/>
      <c r="AG413" s="115"/>
      <c r="AH413" s="115"/>
      <c r="AI413" s="115"/>
      <c r="AJ413" s="115"/>
      <c r="AK413" s="115"/>
      <c r="AL413" s="115"/>
      <c r="AM413" s="115"/>
      <c r="AN413" s="115"/>
      <c r="AO413" s="115"/>
      <c r="AP413" s="115"/>
      <c r="AQ413" s="115"/>
      <c r="AR413" s="115"/>
      <c r="AS413" s="115"/>
      <c r="AT413" s="115"/>
      <c r="AU413" s="115"/>
      <c r="AV413" s="115"/>
      <c r="AW413" s="115"/>
      <c r="AX413" s="115"/>
      <c r="AY413" s="115"/>
      <c r="AZ413" s="115"/>
      <c r="BA413" s="115"/>
      <c r="BB413" s="115"/>
      <c r="BC413" s="115"/>
      <c r="BD413" s="115"/>
      <c r="BE413" s="115"/>
      <c r="BF413" s="115"/>
      <c r="BG413" s="115"/>
      <c r="BH413" s="115"/>
      <c r="BI413" s="115"/>
      <c r="BJ413" s="115"/>
      <c r="BK413" s="115"/>
      <c r="BL413" s="115"/>
      <c r="BM413" s="115"/>
      <c r="BN413" s="115"/>
      <c r="BO413" s="115"/>
      <c r="BP413" s="115"/>
      <c r="BQ413" s="115"/>
      <c r="BR413" s="115"/>
      <c r="BS413" s="115"/>
      <c r="BT413" s="115"/>
      <c r="BU413" s="115"/>
      <c r="BV413" s="115"/>
      <c r="BW413" s="115"/>
      <c r="BX413" s="115"/>
      <c r="BY413" s="115"/>
      <c r="BZ413" s="115"/>
      <c r="CA413" s="115"/>
      <c r="CB413" s="115"/>
      <c r="CC413" s="115"/>
      <c r="CD413" s="115"/>
      <c r="CE413" s="115"/>
      <c r="CF413" s="115"/>
      <c r="CG413" s="115"/>
      <c r="CH413" s="115"/>
      <c r="CI413" s="115"/>
    </row>
    <row r="414" spans="1:87" ht="16.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  <c r="AA414" s="115"/>
      <c r="AB414" s="115"/>
      <c r="AC414" s="115"/>
      <c r="AD414" s="115"/>
      <c r="AE414" s="115"/>
      <c r="AF414" s="115"/>
      <c r="AG414" s="115"/>
      <c r="AH414" s="115"/>
      <c r="AI414" s="115"/>
      <c r="AJ414" s="115"/>
      <c r="AK414" s="115"/>
      <c r="AL414" s="115"/>
      <c r="AM414" s="115"/>
      <c r="AN414" s="115"/>
      <c r="AO414" s="115"/>
      <c r="AP414" s="115"/>
      <c r="AQ414" s="115"/>
      <c r="AR414" s="115"/>
      <c r="AS414" s="115"/>
      <c r="AT414" s="115"/>
      <c r="AU414" s="115"/>
      <c r="AV414" s="115"/>
      <c r="AW414" s="115"/>
      <c r="AX414" s="115"/>
      <c r="AY414" s="115"/>
      <c r="AZ414" s="115"/>
      <c r="BA414" s="115"/>
      <c r="BB414" s="115"/>
      <c r="BC414" s="115"/>
      <c r="BD414" s="115"/>
      <c r="BE414" s="115"/>
      <c r="BF414" s="115"/>
      <c r="BG414" s="115"/>
      <c r="BH414" s="115"/>
      <c r="BI414" s="115"/>
      <c r="BJ414" s="115"/>
      <c r="BK414" s="115"/>
      <c r="BL414" s="115"/>
      <c r="BM414" s="115"/>
      <c r="BN414" s="115"/>
      <c r="BO414" s="115"/>
      <c r="BP414" s="115"/>
      <c r="BQ414" s="115"/>
      <c r="BR414" s="115"/>
      <c r="BS414" s="115"/>
      <c r="BT414" s="115"/>
      <c r="BU414" s="115"/>
      <c r="BV414" s="115"/>
      <c r="BW414" s="115"/>
      <c r="BX414" s="115"/>
      <c r="BY414" s="115"/>
      <c r="BZ414" s="115"/>
      <c r="CA414" s="115"/>
      <c r="CB414" s="115"/>
      <c r="CC414" s="115"/>
      <c r="CD414" s="115"/>
      <c r="CE414" s="115"/>
      <c r="CF414" s="115"/>
      <c r="CG414" s="115"/>
      <c r="CH414" s="115"/>
      <c r="CI414" s="115"/>
    </row>
    <row r="415" spans="1:87" ht="16.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  <c r="AA415" s="115"/>
      <c r="AB415" s="115"/>
      <c r="AC415" s="115"/>
      <c r="AD415" s="115"/>
      <c r="AE415" s="115"/>
      <c r="AF415" s="115"/>
      <c r="AG415" s="115"/>
      <c r="AH415" s="115"/>
      <c r="AI415" s="115"/>
      <c r="AJ415" s="115"/>
      <c r="AK415" s="115"/>
      <c r="AL415" s="115"/>
      <c r="AM415" s="115"/>
      <c r="AN415" s="115"/>
      <c r="AO415" s="115"/>
      <c r="AP415" s="115"/>
      <c r="AQ415" s="115"/>
      <c r="AR415" s="115"/>
      <c r="AS415" s="115"/>
      <c r="AT415" s="115"/>
      <c r="AU415" s="115"/>
      <c r="AV415" s="115"/>
      <c r="AW415" s="115"/>
      <c r="AX415" s="115"/>
      <c r="AY415" s="115"/>
      <c r="AZ415" s="115"/>
      <c r="BA415" s="115"/>
      <c r="BB415" s="115"/>
      <c r="BC415" s="115"/>
      <c r="BD415" s="115"/>
      <c r="BE415" s="115"/>
      <c r="BF415" s="115"/>
      <c r="BG415" s="115"/>
      <c r="BH415" s="115"/>
      <c r="BI415" s="115"/>
      <c r="BJ415" s="115"/>
      <c r="BK415" s="115"/>
      <c r="BL415" s="115"/>
      <c r="BM415" s="115"/>
      <c r="BN415" s="115"/>
      <c r="BO415" s="115"/>
      <c r="BP415" s="115"/>
      <c r="BQ415" s="115"/>
      <c r="BR415" s="115"/>
      <c r="BS415" s="115"/>
      <c r="BT415" s="115"/>
      <c r="BU415" s="115"/>
      <c r="BV415" s="115"/>
      <c r="BW415" s="115"/>
      <c r="BX415" s="115"/>
      <c r="BY415" s="115"/>
      <c r="BZ415" s="115"/>
      <c r="CA415" s="115"/>
      <c r="CB415" s="115"/>
      <c r="CC415" s="115"/>
      <c r="CD415" s="115"/>
      <c r="CE415" s="115"/>
      <c r="CF415" s="115"/>
      <c r="CG415" s="115"/>
      <c r="CH415" s="115"/>
      <c r="CI415" s="115"/>
    </row>
    <row r="416" spans="1:87" ht="16.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  <c r="AA416" s="115"/>
      <c r="AB416" s="115"/>
      <c r="AC416" s="115"/>
      <c r="AD416" s="115"/>
      <c r="AE416" s="115"/>
      <c r="AF416" s="115"/>
      <c r="AG416" s="115"/>
      <c r="AH416" s="115"/>
      <c r="AI416" s="115"/>
      <c r="AJ416" s="115"/>
      <c r="AK416" s="115"/>
      <c r="AL416" s="115"/>
      <c r="AM416" s="115"/>
      <c r="AN416" s="115"/>
      <c r="AO416" s="115"/>
      <c r="AP416" s="115"/>
      <c r="AQ416" s="115"/>
      <c r="AR416" s="115"/>
      <c r="AS416" s="115"/>
      <c r="AT416" s="115"/>
      <c r="AU416" s="115"/>
      <c r="AV416" s="115"/>
      <c r="AW416" s="115"/>
      <c r="AX416" s="115"/>
      <c r="AY416" s="115"/>
      <c r="AZ416" s="115"/>
      <c r="BA416" s="115"/>
      <c r="BB416" s="115"/>
      <c r="BC416" s="115"/>
      <c r="BD416" s="115"/>
      <c r="BE416" s="115"/>
      <c r="BF416" s="115"/>
      <c r="BG416" s="115"/>
      <c r="BH416" s="115"/>
      <c r="BI416" s="115"/>
      <c r="BJ416" s="115"/>
      <c r="BK416" s="115"/>
      <c r="BL416" s="115"/>
      <c r="BM416" s="115"/>
      <c r="BN416" s="115"/>
      <c r="BO416" s="115"/>
      <c r="BP416" s="115"/>
      <c r="BQ416" s="115"/>
      <c r="BR416" s="115"/>
      <c r="BS416" s="115"/>
      <c r="BT416" s="115"/>
      <c r="BU416" s="115"/>
      <c r="BV416" s="115"/>
      <c r="BW416" s="115"/>
      <c r="BX416" s="115"/>
      <c r="BY416" s="115"/>
      <c r="BZ416" s="115"/>
      <c r="CA416" s="115"/>
      <c r="CB416" s="115"/>
      <c r="CC416" s="115"/>
      <c r="CD416" s="115"/>
      <c r="CE416" s="115"/>
      <c r="CF416" s="115"/>
      <c r="CG416" s="115"/>
      <c r="CH416" s="115"/>
      <c r="CI416" s="115"/>
    </row>
    <row r="417" spans="1:87" ht="16.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  <c r="AA417" s="115"/>
      <c r="AB417" s="115"/>
      <c r="AC417" s="115"/>
      <c r="AD417" s="115"/>
      <c r="AE417" s="115"/>
      <c r="AF417" s="115"/>
      <c r="AG417" s="115"/>
      <c r="AH417" s="115"/>
      <c r="AI417" s="115"/>
      <c r="AJ417" s="115"/>
      <c r="AK417" s="115"/>
      <c r="AL417" s="115"/>
      <c r="AM417" s="115"/>
      <c r="AN417" s="115"/>
      <c r="AO417" s="115"/>
      <c r="AP417" s="115"/>
      <c r="AQ417" s="115"/>
      <c r="AR417" s="115"/>
      <c r="AS417" s="115"/>
      <c r="AT417" s="115"/>
      <c r="AU417" s="115"/>
      <c r="AV417" s="115"/>
      <c r="AW417" s="115"/>
      <c r="AX417" s="115"/>
      <c r="AY417" s="115"/>
      <c r="AZ417" s="115"/>
      <c r="BA417" s="115"/>
      <c r="BB417" s="115"/>
      <c r="BC417" s="115"/>
      <c r="BD417" s="115"/>
      <c r="BE417" s="115"/>
      <c r="BF417" s="115"/>
      <c r="BG417" s="115"/>
      <c r="BH417" s="115"/>
      <c r="BI417" s="115"/>
      <c r="BJ417" s="115"/>
      <c r="BK417" s="115"/>
      <c r="BL417" s="115"/>
      <c r="BM417" s="115"/>
      <c r="BN417" s="115"/>
      <c r="BO417" s="115"/>
      <c r="BP417" s="115"/>
      <c r="BQ417" s="115"/>
      <c r="BR417" s="115"/>
      <c r="BS417" s="115"/>
      <c r="BT417" s="115"/>
      <c r="BU417" s="115"/>
      <c r="BV417" s="115"/>
      <c r="BW417" s="115"/>
      <c r="BX417" s="115"/>
      <c r="BY417" s="115"/>
      <c r="BZ417" s="115"/>
      <c r="CA417" s="115"/>
      <c r="CB417" s="115"/>
      <c r="CC417" s="115"/>
      <c r="CD417" s="115"/>
      <c r="CE417" s="115"/>
      <c r="CF417" s="115"/>
      <c r="CG417" s="115"/>
      <c r="CH417" s="115"/>
      <c r="CI417" s="115"/>
    </row>
    <row r="418" spans="1:87" ht="16.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  <c r="AA418" s="115"/>
      <c r="AB418" s="115"/>
      <c r="AC418" s="115"/>
      <c r="AD418" s="115"/>
      <c r="AE418" s="115"/>
      <c r="AF418" s="115"/>
      <c r="AG418" s="115"/>
      <c r="AH418" s="115"/>
      <c r="AI418" s="115"/>
      <c r="AJ418" s="115"/>
      <c r="AK418" s="115"/>
      <c r="AL418" s="115"/>
      <c r="AM418" s="115"/>
      <c r="AN418" s="115"/>
      <c r="AO418" s="115"/>
      <c r="AP418" s="115"/>
      <c r="AQ418" s="115"/>
      <c r="AR418" s="115"/>
      <c r="AS418" s="115"/>
      <c r="AT418" s="115"/>
      <c r="AU418" s="115"/>
      <c r="AV418" s="115"/>
      <c r="AW418" s="115"/>
      <c r="AX418" s="115"/>
      <c r="AY418" s="115"/>
      <c r="AZ418" s="115"/>
      <c r="BA418" s="115"/>
      <c r="BB418" s="115"/>
      <c r="BC418" s="115"/>
      <c r="BD418" s="115"/>
      <c r="BE418" s="115"/>
      <c r="BF418" s="115"/>
      <c r="BG418" s="115"/>
      <c r="BH418" s="115"/>
      <c r="BI418" s="115"/>
      <c r="BJ418" s="115"/>
      <c r="BK418" s="115"/>
      <c r="BL418" s="115"/>
      <c r="BM418" s="115"/>
      <c r="BN418" s="115"/>
      <c r="BO418" s="115"/>
      <c r="BP418" s="115"/>
      <c r="BQ418" s="115"/>
      <c r="BR418" s="115"/>
      <c r="BS418" s="115"/>
      <c r="BT418" s="115"/>
      <c r="BU418" s="115"/>
      <c r="BV418" s="115"/>
      <c r="BW418" s="115"/>
      <c r="BX418" s="115"/>
      <c r="BY418" s="115"/>
      <c r="BZ418" s="115"/>
      <c r="CA418" s="115"/>
      <c r="CB418" s="115"/>
      <c r="CC418" s="115"/>
      <c r="CD418" s="115"/>
      <c r="CE418" s="115"/>
      <c r="CF418" s="115"/>
      <c r="CG418" s="115"/>
      <c r="CH418" s="115"/>
      <c r="CI418" s="115"/>
    </row>
    <row r="419" spans="1:87" ht="16.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  <c r="AA419" s="115"/>
      <c r="AB419" s="115"/>
      <c r="AC419" s="115"/>
      <c r="AD419" s="115"/>
      <c r="AE419" s="115"/>
      <c r="AF419" s="115"/>
      <c r="AG419" s="115"/>
      <c r="AH419" s="115"/>
      <c r="AI419" s="115"/>
      <c r="AJ419" s="115"/>
      <c r="AK419" s="115"/>
      <c r="AL419" s="115"/>
      <c r="AM419" s="115"/>
      <c r="AN419" s="115"/>
      <c r="AO419" s="115"/>
      <c r="AP419" s="115"/>
      <c r="AQ419" s="115"/>
      <c r="AR419" s="115"/>
      <c r="AS419" s="115"/>
      <c r="AT419" s="115"/>
      <c r="AU419" s="115"/>
      <c r="AV419" s="115"/>
      <c r="AW419" s="115"/>
      <c r="AX419" s="115"/>
      <c r="AY419" s="115"/>
      <c r="AZ419" s="115"/>
      <c r="BA419" s="115"/>
      <c r="BB419" s="115"/>
      <c r="BC419" s="115"/>
      <c r="BD419" s="115"/>
      <c r="BE419" s="115"/>
      <c r="BF419" s="115"/>
      <c r="BG419" s="115"/>
      <c r="BH419" s="115"/>
      <c r="BI419" s="115"/>
      <c r="BJ419" s="115"/>
      <c r="BK419" s="115"/>
      <c r="BL419" s="115"/>
      <c r="BM419" s="115"/>
      <c r="BN419" s="115"/>
      <c r="BO419" s="115"/>
      <c r="BP419" s="115"/>
      <c r="BQ419" s="115"/>
      <c r="BR419" s="115"/>
      <c r="BS419" s="115"/>
      <c r="BT419" s="115"/>
      <c r="BU419" s="115"/>
      <c r="BV419" s="115"/>
      <c r="BW419" s="115"/>
      <c r="BX419" s="115"/>
      <c r="BY419" s="115"/>
      <c r="BZ419" s="115"/>
      <c r="CA419" s="115"/>
      <c r="CB419" s="115"/>
      <c r="CC419" s="115"/>
      <c r="CD419" s="115"/>
      <c r="CE419" s="115"/>
      <c r="CF419" s="115"/>
      <c r="CG419" s="115"/>
      <c r="CH419" s="115"/>
      <c r="CI419" s="115"/>
    </row>
    <row r="420" spans="1:87" ht="16.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  <c r="AA420" s="115"/>
      <c r="AB420" s="115"/>
      <c r="AC420" s="115"/>
      <c r="AD420" s="115"/>
      <c r="AE420" s="115"/>
      <c r="AF420" s="115"/>
      <c r="AG420" s="115"/>
      <c r="AH420" s="115"/>
      <c r="AI420" s="115"/>
      <c r="AJ420" s="115"/>
      <c r="AK420" s="115"/>
      <c r="AL420" s="115"/>
      <c r="AM420" s="115"/>
      <c r="AN420" s="115"/>
      <c r="AO420" s="115"/>
      <c r="AP420" s="115"/>
      <c r="AQ420" s="115"/>
      <c r="AR420" s="115"/>
      <c r="AS420" s="115"/>
      <c r="AT420" s="115"/>
      <c r="AU420" s="115"/>
      <c r="AV420" s="115"/>
      <c r="AW420" s="115"/>
      <c r="AX420" s="115"/>
      <c r="AY420" s="115"/>
      <c r="AZ420" s="115"/>
      <c r="BA420" s="115"/>
      <c r="BB420" s="115"/>
      <c r="BC420" s="115"/>
      <c r="BD420" s="115"/>
      <c r="BE420" s="115"/>
      <c r="BF420" s="115"/>
      <c r="BG420" s="115"/>
      <c r="BH420" s="115"/>
      <c r="BI420" s="115"/>
      <c r="BJ420" s="115"/>
      <c r="BK420" s="115"/>
      <c r="BL420" s="115"/>
      <c r="BM420" s="115"/>
      <c r="BN420" s="115"/>
      <c r="BO420" s="115"/>
      <c r="BP420" s="115"/>
      <c r="BQ420" s="115"/>
      <c r="BR420" s="115"/>
      <c r="BS420" s="115"/>
      <c r="BT420" s="115"/>
      <c r="BU420" s="115"/>
      <c r="BV420" s="115"/>
      <c r="BW420" s="115"/>
      <c r="BX420" s="115"/>
      <c r="BY420" s="115"/>
      <c r="BZ420" s="115"/>
      <c r="CA420" s="115"/>
      <c r="CB420" s="115"/>
      <c r="CC420" s="115"/>
      <c r="CD420" s="115"/>
      <c r="CE420" s="115"/>
      <c r="CF420" s="115"/>
      <c r="CG420" s="115"/>
      <c r="CH420" s="115"/>
      <c r="CI420" s="115"/>
    </row>
    <row r="421" spans="1:87" ht="16.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  <c r="AA421" s="115"/>
      <c r="AB421" s="115"/>
      <c r="AC421" s="115"/>
      <c r="AD421" s="115"/>
      <c r="AE421" s="115"/>
      <c r="AF421" s="115"/>
      <c r="AG421" s="115"/>
      <c r="AH421" s="115"/>
      <c r="AI421" s="115"/>
      <c r="AJ421" s="115"/>
      <c r="AK421" s="115"/>
      <c r="AL421" s="115"/>
      <c r="AM421" s="115"/>
      <c r="AN421" s="115"/>
      <c r="AO421" s="115"/>
      <c r="AP421" s="115"/>
      <c r="AQ421" s="115"/>
      <c r="AR421" s="115"/>
      <c r="AS421" s="115"/>
      <c r="AT421" s="115"/>
      <c r="AU421" s="115"/>
      <c r="AV421" s="115"/>
      <c r="AW421" s="115"/>
      <c r="AX421" s="115"/>
      <c r="AY421" s="115"/>
      <c r="AZ421" s="115"/>
      <c r="BA421" s="115"/>
      <c r="BB421" s="115"/>
      <c r="BC421" s="115"/>
      <c r="BD421" s="115"/>
      <c r="BE421" s="115"/>
      <c r="BF421" s="115"/>
      <c r="BG421" s="115"/>
      <c r="BH421" s="115"/>
      <c r="BI421" s="115"/>
      <c r="BJ421" s="115"/>
      <c r="BK421" s="115"/>
      <c r="BL421" s="115"/>
      <c r="BM421" s="115"/>
      <c r="BN421" s="115"/>
      <c r="BO421" s="115"/>
      <c r="BP421" s="115"/>
      <c r="BQ421" s="115"/>
      <c r="BR421" s="115"/>
      <c r="BS421" s="115"/>
      <c r="BT421" s="115"/>
      <c r="BU421" s="115"/>
      <c r="BV421" s="115"/>
      <c r="BW421" s="115"/>
      <c r="BX421" s="115"/>
      <c r="BY421" s="115"/>
      <c r="BZ421" s="115"/>
      <c r="CA421" s="115"/>
      <c r="CB421" s="115"/>
      <c r="CC421" s="115"/>
      <c r="CD421" s="115"/>
      <c r="CE421" s="115"/>
      <c r="CF421" s="115"/>
      <c r="CG421" s="115"/>
      <c r="CH421" s="115"/>
      <c r="CI421" s="115"/>
    </row>
    <row r="422" spans="1:87" ht="16.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  <c r="AA422" s="115"/>
      <c r="AB422" s="115"/>
      <c r="AC422" s="115"/>
      <c r="AD422" s="115"/>
      <c r="AE422" s="115"/>
      <c r="AF422" s="115"/>
      <c r="AG422" s="115"/>
      <c r="AH422" s="115"/>
      <c r="AI422" s="115"/>
      <c r="AJ422" s="115"/>
      <c r="AK422" s="115"/>
      <c r="AL422" s="115"/>
      <c r="AM422" s="115"/>
      <c r="AN422" s="115"/>
      <c r="AO422" s="115"/>
      <c r="AP422" s="115"/>
      <c r="AQ422" s="115"/>
      <c r="AR422" s="115"/>
      <c r="AS422" s="115"/>
      <c r="AT422" s="115"/>
      <c r="AU422" s="115"/>
      <c r="AV422" s="115"/>
      <c r="AW422" s="115"/>
      <c r="AX422" s="115"/>
      <c r="AY422" s="115"/>
      <c r="AZ422" s="115"/>
      <c r="BA422" s="115"/>
      <c r="BB422" s="115"/>
      <c r="BC422" s="115"/>
      <c r="BD422" s="115"/>
      <c r="BE422" s="115"/>
      <c r="BF422" s="115"/>
      <c r="BG422" s="115"/>
      <c r="BH422" s="115"/>
      <c r="BI422" s="115"/>
      <c r="BJ422" s="115"/>
      <c r="BK422" s="115"/>
      <c r="BL422" s="115"/>
      <c r="BM422" s="115"/>
      <c r="BN422" s="115"/>
      <c r="BO422" s="115"/>
      <c r="BP422" s="115"/>
      <c r="BQ422" s="115"/>
      <c r="BR422" s="115"/>
      <c r="BS422" s="115"/>
      <c r="BT422" s="115"/>
      <c r="BU422" s="115"/>
      <c r="BV422" s="115"/>
      <c r="BW422" s="115"/>
      <c r="BX422" s="115"/>
      <c r="BY422" s="115"/>
      <c r="BZ422" s="115"/>
      <c r="CA422" s="115"/>
      <c r="CB422" s="115"/>
      <c r="CC422" s="115"/>
      <c r="CD422" s="115"/>
      <c r="CE422" s="115"/>
      <c r="CF422" s="115"/>
      <c r="CG422" s="115"/>
      <c r="CH422" s="115"/>
      <c r="CI422" s="115"/>
    </row>
    <row r="423" spans="1:87" ht="16.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  <c r="AA423" s="115"/>
      <c r="AB423" s="115"/>
      <c r="AC423" s="115"/>
      <c r="AD423" s="115"/>
      <c r="AE423" s="115"/>
      <c r="AF423" s="115"/>
      <c r="AG423" s="115"/>
      <c r="AH423" s="115"/>
      <c r="AI423" s="115"/>
      <c r="AJ423" s="115"/>
      <c r="AK423" s="115"/>
      <c r="AL423" s="115"/>
      <c r="AM423" s="115"/>
      <c r="AN423" s="115"/>
      <c r="AO423" s="115"/>
      <c r="AP423" s="115"/>
      <c r="AQ423" s="115"/>
      <c r="AR423" s="115"/>
      <c r="AS423" s="115"/>
      <c r="AT423" s="115"/>
      <c r="AU423" s="115"/>
      <c r="AV423" s="115"/>
      <c r="AW423" s="115"/>
      <c r="AX423" s="115"/>
      <c r="AY423" s="115"/>
      <c r="AZ423" s="115"/>
      <c r="BA423" s="115"/>
      <c r="BB423" s="115"/>
      <c r="BC423" s="115"/>
      <c r="BD423" s="115"/>
      <c r="BE423" s="115"/>
      <c r="BF423" s="115"/>
      <c r="BG423" s="115"/>
      <c r="BH423" s="115"/>
      <c r="BI423" s="115"/>
      <c r="BJ423" s="115"/>
      <c r="BK423" s="115"/>
      <c r="BL423" s="115"/>
      <c r="BM423" s="115"/>
      <c r="BN423" s="115"/>
      <c r="BO423" s="115"/>
      <c r="BP423" s="115"/>
      <c r="BQ423" s="115"/>
      <c r="BR423" s="115"/>
      <c r="BS423" s="115"/>
      <c r="BT423" s="115"/>
      <c r="BU423" s="115"/>
      <c r="BV423" s="115"/>
      <c r="BW423" s="115"/>
      <c r="BX423" s="115"/>
      <c r="BY423" s="115"/>
      <c r="BZ423" s="115"/>
      <c r="CA423" s="115"/>
      <c r="CB423" s="115"/>
      <c r="CC423" s="115"/>
      <c r="CD423" s="115"/>
      <c r="CE423" s="115"/>
      <c r="CF423" s="115"/>
      <c r="CG423" s="115"/>
      <c r="CH423" s="115"/>
      <c r="CI423" s="115"/>
    </row>
    <row r="424" spans="1:87" ht="16.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  <c r="AA424" s="115"/>
      <c r="AB424" s="115"/>
      <c r="AC424" s="115"/>
      <c r="AD424" s="115"/>
      <c r="AE424" s="115"/>
      <c r="AF424" s="115"/>
      <c r="AG424" s="115"/>
      <c r="AH424" s="115"/>
      <c r="AI424" s="115"/>
      <c r="AJ424" s="115"/>
      <c r="AK424" s="115"/>
      <c r="AL424" s="115"/>
      <c r="AM424" s="115"/>
      <c r="AN424" s="115"/>
      <c r="AO424" s="115"/>
      <c r="AP424" s="115"/>
      <c r="AQ424" s="115"/>
      <c r="AR424" s="115"/>
      <c r="AS424" s="115"/>
      <c r="AT424" s="115"/>
      <c r="AU424" s="115"/>
      <c r="AV424" s="115"/>
      <c r="AW424" s="115"/>
      <c r="AX424" s="115"/>
      <c r="AY424" s="115"/>
      <c r="AZ424" s="115"/>
      <c r="BA424" s="115"/>
      <c r="BB424" s="115"/>
      <c r="BC424" s="115"/>
      <c r="BD424" s="115"/>
      <c r="BE424" s="115"/>
      <c r="BF424" s="115"/>
      <c r="BG424" s="115"/>
      <c r="BH424" s="115"/>
      <c r="BI424" s="115"/>
      <c r="BJ424" s="115"/>
      <c r="BK424" s="115"/>
      <c r="BL424" s="115"/>
      <c r="BM424" s="115"/>
      <c r="BN424" s="115"/>
      <c r="BO424" s="115"/>
      <c r="BP424" s="115"/>
      <c r="BQ424" s="115"/>
      <c r="BR424" s="115"/>
      <c r="BS424" s="115"/>
      <c r="BT424" s="115"/>
      <c r="BU424" s="115"/>
      <c r="BV424" s="115"/>
      <c r="BW424" s="115"/>
      <c r="BX424" s="115"/>
      <c r="BY424" s="115"/>
      <c r="BZ424" s="115"/>
      <c r="CA424" s="115"/>
      <c r="CB424" s="115"/>
      <c r="CC424" s="115"/>
      <c r="CD424" s="115"/>
      <c r="CE424" s="115"/>
      <c r="CF424" s="115"/>
      <c r="CG424" s="115"/>
      <c r="CH424" s="115"/>
      <c r="CI424" s="115"/>
    </row>
    <row r="425" spans="1:87" ht="16.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  <c r="AA425" s="115"/>
      <c r="AB425" s="115"/>
      <c r="AC425" s="115"/>
      <c r="AD425" s="115"/>
      <c r="AE425" s="115"/>
      <c r="AF425" s="115"/>
      <c r="AG425" s="115"/>
      <c r="AH425" s="115"/>
      <c r="AI425" s="115"/>
      <c r="AJ425" s="115"/>
      <c r="AK425" s="115"/>
      <c r="AL425" s="115"/>
      <c r="AM425" s="115"/>
      <c r="AN425" s="115"/>
      <c r="AO425" s="115"/>
      <c r="AP425" s="115"/>
      <c r="AQ425" s="115"/>
      <c r="AR425" s="115"/>
      <c r="AS425" s="115"/>
      <c r="AT425" s="115"/>
      <c r="AU425" s="115"/>
      <c r="AV425" s="115"/>
      <c r="AW425" s="115"/>
      <c r="AX425" s="115"/>
      <c r="AY425" s="115"/>
      <c r="AZ425" s="115"/>
      <c r="BA425" s="115"/>
      <c r="BB425" s="115"/>
      <c r="BC425" s="115"/>
      <c r="BD425" s="115"/>
      <c r="BE425" s="115"/>
      <c r="BF425" s="115"/>
      <c r="BG425" s="115"/>
      <c r="BH425" s="115"/>
      <c r="BI425" s="115"/>
      <c r="BJ425" s="115"/>
      <c r="BK425" s="115"/>
      <c r="BL425" s="115"/>
      <c r="BM425" s="115"/>
      <c r="BN425" s="115"/>
      <c r="BO425" s="115"/>
      <c r="BP425" s="115"/>
      <c r="BQ425" s="115"/>
      <c r="BR425" s="115"/>
      <c r="BS425" s="115"/>
      <c r="BT425" s="115"/>
      <c r="BU425" s="115"/>
      <c r="BV425" s="115"/>
      <c r="BW425" s="115"/>
      <c r="BX425" s="115"/>
      <c r="BY425" s="115"/>
      <c r="BZ425" s="115"/>
      <c r="CA425" s="115"/>
      <c r="CB425" s="115"/>
      <c r="CC425" s="115"/>
      <c r="CD425" s="115"/>
      <c r="CE425" s="115"/>
      <c r="CF425" s="115"/>
      <c r="CG425" s="115"/>
      <c r="CH425" s="115"/>
      <c r="CI425" s="115"/>
    </row>
    <row r="426" spans="1:87" ht="16.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  <c r="AA426" s="115"/>
      <c r="AB426" s="115"/>
      <c r="AC426" s="115"/>
      <c r="AD426" s="115"/>
      <c r="AE426" s="115"/>
      <c r="AF426" s="115"/>
      <c r="AG426" s="115"/>
      <c r="AH426" s="115"/>
      <c r="AI426" s="115"/>
      <c r="AJ426" s="115"/>
      <c r="AK426" s="115"/>
      <c r="AL426" s="115"/>
      <c r="AM426" s="115"/>
      <c r="AN426" s="115"/>
      <c r="AO426" s="115"/>
      <c r="AP426" s="115"/>
      <c r="AQ426" s="115"/>
      <c r="AR426" s="115"/>
      <c r="AS426" s="115"/>
      <c r="AT426" s="115"/>
      <c r="AU426" s="115"/>
      <c r="AV426" s="115"/>
      <c r="AW426" s="115"/>
      <c r="AX426" s="115"/>
      <c r="AY426" s="115"/>
      <c r="AZ426" s="115"/>
      <c r="BA426" s="115"/>
      <c r="BB426" s="115"/>
      <c r="BC426" s="115"/>
      <c r="BD426" s="115"/>
      <c r="BE426" s="115"/>
      <c r="BF426" s="115"/>
      <c r="BG426" s="115"/>
      <c r="BH426" s="115"/>
      <c r="BI426" s="115"/>
      <c r="BJ426" s="115"/>
      <c r="BK426" s="115"/>
      <c r="BL426" s="115"/>
      <c r="BM426" s="115"/>
      <c r="BN426" s="115"/>
      <c r="BO426" s="115"/>
      <c r="BP426" s="115"/>
      <c r="BQ426" s="115"/>
      <c r="BR426" s="115"/>
      <c r="BS426" s="115"/>
      <c r="BT426" s="115"/>
      <c r="BU426" s="115"/>
      <c r="BV426" s="115"/>
      <c r="BW426" s="115"/>
      <c r="BX426" s="115"/>
      <c r="BY426" s="115"/>
      <c r="BZ426" s="115"/>
      <c r="CA426" s="115"/>
      <c r="CB426" s="115"/>
      <c r="CC426" s="115"/>
      <c r="CD426" s="115"/>
      <c r="CE426" s="115"/>
      <c r="CF426" s="115"/>
      <c r="CG426" s="115"/>
      <c r="CH426" s="115"/>
      <c r="CI426" s="115"/>
    </row>
    <row r="427" spans="1:87" ht="16.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  <c r="AA427" s="115"/>
      <c r="AB427" s="115"/>
      <c r="AC427" s="115"/>
      <c r="AD427" s="115"/>
      <c r="AE427" s="115"/>
      <c r="AF427" s="115"/>
      <c r="AG427" s="115"/>
      <c r="AH427" s="115"/>
      <c r="AI427" s="115"/>
      <c r="AJ427" s="115"/>
      <c r="AK427" s="115"/>
      <c r="AL427" s="115"/>
      <c r="AM427" s="115"/>
      <c r="AN427" s="115"/>
      <c r="AO427" s="115"/>
      <c r="AP427" s="115"/>
      <c r="AQ427" s="115"/>
      <c r="AR427" s="115"/>
      <c r="AS427" s="115"/>
      <c r="AT427" s="115"/>
      <c r="AU427" s="115"/>
      <c r="AV427" s="115"/>
      <c r="AW427" s="115"/>
      <c r="AX427" s="115"/>
      <c r="AY427" s="115"/>
      <c r="AZ427" s="115"/>
      <c r="BA427" s="115"/>
      <c r="BB427" s="115"/>
      <c r="BC427" s="115"/>
      <c r="BD427" s="115"/>
      <c r="BE427" s="115"/>
      <c r="BF427" s="115"/>
      <c r="BG427" s="115"/>
      <c r="BH427" s="115"/>
      <c r="BI427" s="115"/>
      <c r="BJ427" s="115"/>
      <c r="BK427" s="115"/>
      <c r="BL427" s="115"/>
      <c r="BM427" s="115"/>
      <c r="BN427" s="115"/>
      <c r="BO427" s="115"/>
      <c r="BP427" s="115"/>
      <c r="BQ427" s="115"/>
      <c r="BR427" s="115"/>
      <c r="BS427" s="115"/>
      <c r="BT427" s="115"/>
      <c r="BU427" s="115"/>
      <c r="BV427" s="115"/>
      <c r="BW427" s="115"/>
      <c r="BX427" s="115"/>
      <c r="BY427" s="115"/>
      <c r="BZ427" s="115"/>
      <c r="CA427" s="115"/>
      <c r="CB427" s="115"/>
      <c r="CC427" s="115"/>
      <c r="CD427" s="115"/>
      <c r="CE427" s="115"/>
      <c r="CF427" s="115"/>
      <c r="CG427" s="115"/>
      <c r="CH427" s="115"/>
      <c r="CI427" s="115"/>
    </row>
    <row r="428" spans="1:87" ht="16.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  <c r="AA428" s="115"/>
      <c r="AB428" s="115"/>
      <c r="AC428" s="115"/>
      <c r="AD428" s="115"/>
      <c r="AE428" s="115"/>
      <c r="AF428" s="115"/>
      <c r="AG428" s="115"/>
      <c r="AH428" s="115"/>
      <c r="AI428" s="115"/>
      <c r="AJ428" s="115"/>
      <c r="AK428" s="115"/>
      <c r="AL428" s="115"/>
      <c r="AM428" s="115"/>
      <c r="AN428" s="115"/>
      <c r="AO428" s="115"/>
      <c r="AP428" s="115"/>
      <c r="AQ428" s="115"/>
      <c r="AR428" s="115"/>
      <c r="AS428" s="115"/>
      <c r="AT428" s="115"/>
      <c r="AU428" s="115"/>
      <c r="AV428" s="115"/>
      <c r="AW428" s="115"/>
      <c r="AX428" s="115"/>
      <c r="AY428" s="115"/>
      <c r="AZ428" s="115"/>
      <c r="BA428" s="115"/>
      <c r="BB428" s="115"/>
      <c r="BC428" s="115"/>
      <c r="BD428" s="115"/>
      <c r="BE428" s="115"/>
      <c r="BF428" s="115"/>
      <c r="BG428" s="115"/>
      <c r="BH428" s="115"/>
      <c r="BI428" s="115"/>
      <c r="BJ428" s="115"/>
      <c r="BK428" s="115"/>
      <c r="BL428" s="115"/>
      <c r="BM428" s="115"/>
      <c r="BN428" s="115"/>
      <c r="BO428" s="115"/>
      <c r="BP428" s="115"/>
      <c r="BQ428" s="115"/>
      <c r="BR428" s="115"/>
      <c r="BS428" s="115"/>
      <c r="BT428" s="115"/>
      <c r="BU428" s="115"/>
      <c r="BV428" s="115"/>
      <c r="BW428" s="115"/>
      <c r="BX428" s="115"/>
      <c r="BY428" s="115"/>
      <c r="BZ428" s="115"/>
      <c r="CA428" s="115"/>
      <c r="CB428" s="115"/>
      <c r="CC428" s="115"/>
      <c r="CD428" s="115"/>
      <c r="CE428" s="115"/>
      <c r="CF428" s="115"/>
      <c r="CG428" s="115"/>
      <c r="CH428" s="115"/>
      <c r="CI428" s="115"/>
    </row>
    <row r="429" spans="1:87" ht="16.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  <c r="AA429" s="115"/>
      <c r="AB429" s="115"/>
      <c r="AC429" s="115"/>
      <c r="AD429" s="115"/>
      <c r="AE429" s="115"/>
      <c r="AF429" s="115"/>
      <c r="AG429" s="115"/>
      <c r="AH429" s="115"/>
      <c r="AI429" s="115"/>
      <c r="AJ429" s="115"/>
      <c r="AK429" s="115"/>
      <c r="AL429" s="115"/>
      <c r="AM429" s="115"/>
      <c r="AN429" s="115"/>
      <c r="AO429" s="115"/>
      <c r="AP429" s="115"/>
      <c r="AQ429" s="115"/>
      <c r="AR429" s="115"/>
      <c r="AS429" s="115"/>
      <c r="AT429" s="115"/>
      <c r="AU429" s="115"/>
      <c r="AV429" s="115"/>
      <c r="AW429" s="115"/>
      <c r="AX429" s="115"/>
      <c r="AY429" s="115"/>
      <c r="AZ429" s="115"/>
      <c r="BA429" s="115"/>
      <c r="BB429" s="115"/>
      <c r="BC429" s="115"/>
      <c r="BD429" s="115"/>
      <c r="BE429" s="115"/>
      <c r="BF429" s="115"/>
      <c r="BG429" s="115"/>
      <c r="BH429" s="115"/>
      <c r="BI429" s="115"/>
      <c r="BJ429" s="115"/>
      <c r="BK429" s="115"/>
      <c r="BL429" s="115"/>
      <c r="BM429" s="115"/>
      <c r="BN429" s="115"/>
      <c r="BO429" s="115"/>
      <c r="BP429" s="115"/>
      <c r="BQ429" s="115"/>
      <c r="BR429" s="115"/>
      <c r="BS429" s="115"/>
      <c r="BT429" s="115"/>
      <c r="BU429" s="115"/>
      <c r="BV429" s="115"/>
      <c r="BW429" s="115"/>
      <c r="BX429" s="115"/>
      <c r="BY429" s="115"/>
      <c r="BZ429" s="115"/>
      <c r="CA429" s="115"/>
      <c r="CB429" s="115"/>
      <c r="CC429" s="115"/>
      <c r="CD429" s="115"/>
      <c r="CE429" s="115"/>
      <c r="CF429" s="115"/>
      <c r="CG429" s="115"/>
      <c r="CH429" s="115"/>
      <c r="CI429" s="115"/>
    </row>
    <row r="430" spans="1:87" ht="16.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  <c r="AA430" s="115"/>
      <c r="AB430" s="115"/>
      <c r="AC430" s="115"/>
      <c r="AD430" s="115"/>
      <c r="AE430" s="115"/>
      <c r="AF430" s="115"/>
      <c r="AG430" s="115"/>
      <c r="AH430" s="115"/>
      <c r="AI430" s="115"/>
      <c r="AJ430" s="115"/>
      <c r="AK430" s="115"/>
      <c r="AL430" s="115"/>
      <c r="AM430" s="115"/>
      <c r="AN430" s="115"/>
      <c r="AO430" s="115"/>
      <c r="AP430" s="115"/>
      <c r="AQ430" s="115"/>
      <c r="AR430" s="115"/>
      <c r="AS430" s="115"/>
      <c r="AT430" s="115"/>
      <c r="AU430" s="115"/>
      <c r="AV430" s="115"/>
      <c r="AW430" s="115"/>
      <c r="AX430" s="115"/>
      <c r="AY430" s="115"/>
      <c r="AZ430" s="115"/>
      <c r="BA430" s="115"/>
      <c r="BB430" s="115"/>
      <c r="BC430" s="115"/>
      <c r="BD430" s="115"/>
      <c r="BE430" s="115"/>
      <c r="BF430" s="115"/>
      <c r="BG430" s="115"/>
      <c r="BH430" s="115"/>
      <c r="BI430" s="115"/>
      <c r="BJ430" s="115"/>
      <c r="BK430" s="115"/>
      <c r="BL430" s="115"/>
      <c r="BM430" s="115"/>
      <c r="BN430" s="115"/>
      <c r="BO430" s="115"/>
      <c r="BP430" s="115"/>
      <c r="BQ430" s="115"/>
      <c r="BR430" s="115"/>
      <c r="BS430" s="115"/>
      <c r="BT430" s="115"/>
      <c r="BU430" s="115"/>
      <c r="BV430" s="115"/>
      <c r="BW430" s="115"/>
      <c r="BX430" s="115"/>
      <c r="BY430" s="115"/>
      <c r="BZ430" s="115"/>
      <c r="CA430" s="115"/>
      <c r="CB430" s="115"/>
      <c r="CC430" s="115"/>
      <c r="CD430" s="115"/>
      <c r="CE430" s="115"/>
      <c r="CF430" s="115"/>
      <c r="CG430" s="115"/>
      <c r="CH430" s="115"/>
      <c r="CI430" s="115"/>
    </row>
    <row r="431" spans="1:87" ht="16.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  <c r="AA431" s="115"/>
      <c r="AB431" s="115"/>
      <c r="AC431" s="115"/>
      <c r="AD431" s="115"/>
      <c r="AE431" s="115"/>
      <c r="AF431" s="115"/>
      <c r="AG431" s="115"/>
      <c r="AH431" s="115"/>
      <c r="AI431" s="115"/>
      <c r="AJ431" s="115"/>
      <c r="AK431" s="115"/>
      <c r="AL431" s="115"/>
      <c r="AM431" s="115"/>
      <c r="AN431" s="115"/>
      <c r="AO431" s="115"/>
      <c r="AP431" s="115"/>
      <c r="AQ431" s="115"/>
      <c r="AR431" s="115"/>
      <c r="AS431" s="115"/>
      <c r="AT431" s="115"/>
      <c r="AU431" s="115"/>
      <c r="AV431" s="115"/>
      <c r="AW431" s="115"/>
      <c r="AX431" s="115"/>
      <c r="AY431" s="115"/>
      <c r="AZ431" s="115"/>
      <c r="BA431" s="115"/>
      <c r="BB431" s="115"/>
      <c r="BC431" s="115"/>
      <c r="BD431" s="115"/>
      <c r="BE431" s="115"/>
      <c r="BF431" s="115"/>
      <c r="BG431" s="115"/>
      <c r="BH431" s="115"/>
      <c r="BI431" s="115"/>
      <c r="BJ431" s="115"/>
      <c r="BK431" s="115"/>
      <c r="BL431" s="115"/>
      <c r="BM431" s="115"/>
      <c r="BN431" s="115"/>
      <c r="BO431" s="115"/>
      <c r="BP431" s="115"/>
      <c r="BQ431" s="115"/>
      <c r="BR431" s="115"/>
      <c r="BS431" s="115"/>
      <c r="BT431" s="115"/>
      <c r="BU431" s="115"/>
      <c r="BV431" s="115"/>
      <c r="BW431" s="115"/>
      <c r="BX431" s="115"/>
      <c r="BY431" s="115"/>
      <c r="BZ431" s="115"/>
      <c r="CA431" s="115"/>
      <c r="CB431" s="115"/>
      <c r="CC431" s="115"/>
      <c r="CD431" s="115"/>
      <c r="CE431" s="115"/>
      <c r="CF431" s="115"/>
      <c r="CG431" s="115"/>
      <c r="CH431" s="115"/>
      <c r="CI431" s="115"/>
    </row>
    <row r="432" spans="1:87" ht="16.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  <c r="AA432" s="115"/>
      <c r="AB432" s="115"/>
      <c r="AC432" s="115"/>
      <c r="AD432" s="115"/>
      <c r="AE432" s="115"/>
      <c r="AF432" s="115"/>
      <c r="AG432" s="115"/>
      <c r="AH432" s="115"/>
      <c r="AI432" s="115"/>
      <c r="AJ432" s="115"/>
      <c r="AK432" s="115"/>
      <c r="AL432" s="115"/>
      <c r="AM432" s="115"/>
      <c r="AN432" s="115"/>
      <c r="AO432" s="115"/>
      <c r="AP432" s="115"/>
      <c r="AQ432" s="115"/>
      <c r="AR432" s="115"/>
      <c r="AS432" s="115"/>
      <c r="AT432" s="115"/>
      <c r="AU432" s="115"/>
      <c r="AV432" s="115"/>
      <c r="AW432" s="115"/>
      <c r="AX432" s="115"/>
      <c r="AY432" s="115"/>
      <c r="AZ432" s="115"/>
      <c r="BA432" s="115"/>
      <c r="BB432" s="115"/>
      <c r="BC432" s="115"/>
      <c r="BD432" s="115"/>
      <c r="BE432" s="115"/>
      <c r="BF432" s="115"/>
      <c r="BG432" s="115"/>
      <c r="BH432" s="115"/>
      <c r="BI432" s="115"/>
      <c r="BJ432" s="115"/>
      <c r="BK432" s="115"/>
      <c r="BL432" s="115"/>
      <c r="BM432" s="115"/>
      <c r="BN432" s="115"/>
      <c r="BO432" s="115"/>
      <c r="BP432" s="115"/>
      <c r="BQ432" s="115"/>
      <c r="BR432" s="115"/>
      <c r="BS432" s="115"/>
      <c r="BT432" s="115"/>
      <c r="BU432" s="115"/>
      <c r="BV432" s="115"/>
      <c r="BW432" s="115"/>
      <c r="BX432" s="115"/>
      <c r="BY432" s="115"/>
      <c r="BZ432" s="115"/>
      <c r="CA432" s="115"/>
      <c r="CB432" s="115"/>
      <c r="CC432" s="115"/>
      <c r="CD432" s="115"/>
      <c r="CE432" s="115"/>
      <c r="CF432" s="115"/>
      <c r="CG432" s="115"/>
      <c r="CH432" s="115"/>
      <c r="CI432" s="115"/>
    </row>
    <row r="433" spans="1:87" ht="16.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  <c r="AA433" s="115"/>
      <c r="AB433" s="115"/>
      <c r="AC433" s="115"/>
      <c r="AD433" s="115"/>
      <c r="AE433" s="115"/>
      <c r="AF433" s="115"/>
      <c r="AG433" s="115"/>
      <c r="AH433" s="115"/>
      <c r="AI433" s="115"/>
      <c r="AJ433" s="115"/>
      <c r="AK433" s="115"/>
      <c r="AL433" s="115"/>
      <c r="AM433" s="115"/>
      <c r="AN433" s="115"/>
      <c r="AO433" s="115"/>
      <c r="AP433" s="115"/>
      <c r="AQ433" s="115"/>
      <c r="AR433" s="115"/>
      <c r="AS433" s="115"/>
      <c r="AT433" s="115"/>
      <c r="AU433" s="115"/>
      <c r="AV433" s="115"/>
      <c r="AW433" s="115"/>
      <c r="AX433" s="115"/>
      <c r="AY433" s="115"/>
      <c r="AZ433" s="115"/>
      <c r="BA433" s="115"/>
      <c r="BB433" s="115"/>
      <c r="BC433" s="115"/>
      <c r="BD433" s="115"/>
      <c r="BE433" s="115"/>
      <c r="BF433" s="115"/>
      <c r="BG433" s="115"/>
      <c r="BH433" s="115"/>
      <c r="BI433" s="115"/>
      <c r="BJ433" s="115"/>
      <c r="BK433" s="115"/>
      <c r="BL433" s="115"/>
      <c r="BM433" s="115"/>
      <c r="BN433" s="115"/>
      <c r="BO433" s="115"/>
      <c r="BP433" s="115"/>
      <c r="BQ433" s="115"/>
      <c r="BR433" s="115"/>
      <c r="BS433" s="115"/>
      <c r="BT433" s="115"/>
      <c r="BU433" s="115"/>
      <c r="BV433" s="115"/>
      <c r="BW433" s="115"/>
      <c r="BX433" s="115"/>
      <c r="BY433" s="115"/>
      <c r="BZ433" s="115"/>
      <c r="CA433" s="115"/>
      <c r="CB433" s="115"/>
      <c r="CC433" s="115"/>
      <c r="CD433" s="115"/>
      <c r="CE433" s="115"/>
      <c r="CF433" s="115"/>
      <c r="CG433" s="115"/>
      <c r="CH433" s="115"/>
      <c r="CI433" s="115"/>
    </row>
    <row r="434" spans="1:87" ht="16.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  <c r="AA434" s="115"/>
      <c r="AB434" s="115"/>
      <c r="AC434" s="115"/>
      <c r="AD434" s="115"/>
      <c r="AE434" s="115"/>
      <c r="AF434" s="115"/>
      <c r="AG434" s="115"/>
      <c r="AH434" s="115"/>
      <c r="AI434" s="115"/>
      <c r="AJ434" s="115"/>
      <c r="AK434" s="115"/>
      <c r="AL434" s="115"/>
      <c r="AM434" s="115"/>
      <c r="AN434" s="115"/>
      <c r="AO434" s="115"/>
      <c r="AP434" s="115"/>
      <c r="AQ434" s="115"/>
      <c r="AR434" s="115"/>
      <c r="AS434" s="115"/>
      <c r="AT434" s="115"/>
      <c r="AU434" s="115"/>
      <c r="AV434" s="115"/>
      <c r="AW434" s="115"/>
      <c r="AX434" s="115"/>
      <c r="AY434" s="115"/>
      <c r="AZ434" s="115"/>
      <c r="BA434" s="115"/>
      <c r="BB434" s="115"/>
      <c r="BC434" s="115"/>
      <c r="BD434" s="115"/>
      <c r="BE434" s="115"/>
      <c r="BF434" s="115"/>
      <c r="BG434" s="115"/>
      <c r="BH434" s="115"/>
      <c r="BI434" s="115"/>
      <c r="BJ434" s="115"/>
      <c r="BK434" s="115"/>
      <c r="BL434" s="115"/>
      <c r="BM434" s="115"/>
      <c r="BN434" s="115"/>
      <c r="BO434" s="115"/>
      <c r="BP434" s="115"/>
      <c r="BQ434" s="115"/>
      <c r="BR434" s="115"/>
      <c r="BS434" s="115"/>
      <c r="BT434" s="115"/>
      <c r="BU434" s="115"/>
      <c r="BV434" s="115"/>
      <c r="BW434" s="115"/>
      <c r="BX434" s="115"/>
      <c r="BY434" s="115"/>
      <c r="BZ434" s="115"/>
      <c r="CA434" s="115"/>
      <c r="CB434" s="115"/>
      <c r="CC434" s="115"/>
      <c r="CD434" s="115"/>
      <c r="CE434" s="115"/>
      <c r="CF434" s="115"/>
      <c r="CG434" s="115"/>
      <c r="CH434" s="115"/>
      <c r="CI434" s="115"/>
    </row>
    <row r="435" spans="1:87" ht="16.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  <c r="AA435" s="115"/>
      <c r="AB435" s="115"/>
      <c r="AC435" s="115"/>
      <c r="AD435" s="115"/>
      <c r="AE435" s="115"/>
      <c r="AF435" s="115"/>
      <c r="AG435" s="115"/>
      <c r="AH435" s="115"/>
      <c r="AI435" s="115"/>
      <c r="AJ435" s="115"/>
      <c r="AK435" s="115"/>
      <c r="AL435" s="115"/>
      <c r="AM435" s="115"/>
      <c r="AN435" s="115"/>
      <c r="AO435" s="115"/>
      <c r="AP435" s="115"/>
      <c r="AQ435" s="115"/>
      <c r="AR435" s="115"/>
      <c r="AS435" s="115"/>
      <c r="AT435" s="115"/>
      <c r="AU435" s="115"/>
      <c r="AV435" s="115"/>
      <c r="AW435" s="115"/>
      <c r="AX435" s="115"/>
      <c r="AY435" s="115"/>
      <c r="AZ435" s="115"/>
      <c r="BA435" s="115"/>
      <c r="BB435" s="115"/>
      <c r="BC435" s="115"/>
      <c r="BD435" s="115"/>
      <c r="BE435" s="115"/>
      <c r="BF435" s="115"/>
      <c r="BG435" s="115"/>
      <c r="BH435" s="115"/>
      <c r="BI435" s="115"/>
      <c r="BJ435" s="115"/>
      <c r="BK435" s="115"/>
      <c r="BL435" s="115"/>
      <c r="BM435" s="115"/>
      <c r="BN435" s="115"/>
      <c r="BO435" s="115"/>
      <c r="BP435" s="115"/>
      <c r="BQ435" s="115"/>
      <c r="BR435" s="115"/>
      <c r="BS435" s="115"/>
      <c r="BT435" s="115"/>
      <c r="BU435" s="115"/>
      <c r="BV435" s="115"/>
      <c r="BW435" s="115"/>
      <c r="BX435" s="115"/>
      <c r="BY435" s="115"/>
      <c r="BZ435" s="115"/>
      <c r="CA435" s="115"/>
      <c r="CB435" s="115"/>
      <c r="CC435" s="115"/>
      <c r="CD435" s="115"/>
      <c r="CE435" s="115"/>
      <c r="CF435" s="115"/>
      <c r="CG435" s="115"/>
      <c r="CH435" s="115"/>
      <c r="CI435" s="115"/>
    </row>
    <row r="436" spans="1:87" ht="16.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  <c r="AA436" s="115"/>
      <c r="AB436" s="115"/>
      <c r="AC436" s="115"/>
      <c r="AD436" s="115"/>
      <c r="AE436" s="115"/>
      <c r="AF436" s="115"/>
      <c r="AG436" s="115"/>
      <c r="AH436" s="115"/>
      <c r="AI436" s="115"/>
      <c r="AJ436" s="115"/>
      <c r="AK436" s="115"/>
      <c r="AL436" s="115"/>
      <c r="AM436" s="115"/>
      <c r="AN436" s="115"/>
      <c r="AO436" s="115"/>
      <c r="AP436" s="115"/>
      <c r="AQ436" s="115"/>
      <c r="AR436" s="115"/>
      <c r="AS436" s="115"/>
      <c r="AT436" s="115"/>
      <c r="AU436" s="115"/>
      <c r="AV436" s="115"/>
      <c r="AW436" s="115"/>
      <c r="AX436" s="115"/>
      <c r="AY436" s="115"/>
      <c r="AZ436" s="115"/>
      <c r="BA436" s="115"/>
      <c r="BB436" s="115"/>
      <c r="BC436" s="115"/>
      <c r="BD436" s="115"/>
      <c r="BE436" s="115"/>
      <c r="BF436" s="115"/>
      <c r="BG436" s="115"/>
      <c r="BH436" s="115"/>
      <c r="BI436" s="115"/>
      <c r="BJ436" s="115"/>
      <c r="BK436" s="115"/>
      <c r="BL436" s="115"/>
      <c r="BM436" s="115"/>
      <c r="BN436" s="115"/>
      <c r="BO436" s="115"/>
      <c r="BP436" s="115"/>
      <c r="BQ436" s="115"/>
      <c r="BR436" s="115"/>
      <c r="BS436" s="115"/>
      <c r="BT436" s="115"/>
      <c r="BU436" s="115"/>
      <c r="BV436" s="115"/>
      <c r="BW436" s="115"/>
      <c r="BX436" s="115"/>
      <c r="BY436" s="115"/>
      <c r="BZ436" s="115"/>
      <c r="CA436" s="115"/>
      <c r="CB436" s="115"/>
      <c r="CC436" s="115"/>
      <c r="CD436" s="115"/>
      <c r="CE436" s="115"/>
      <c r="CF436" s="115"/>
      <c r="CG436" s="115"/>
      <c r="CH436" s="115"/>
      <c r="CI436" s="115"/>
    </row>
    <row r="437" spans="1:87" ht="16.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  <c r="AA437" s="115"/>
      <c r="AB437" s="115"/>
      <c r="AC437" s="115"/>
      <c r="AD437" s="115"/>
      <c r="AE437" s="115"/>
      <c r="AF437" s="115"/>
      <c r="AG437" s="115"/>
      <c r="AH437" s="115"/>
      <c r="AI437" s="115"/>
      <c r="AJ437" s="115"/>
      <c r="AK437" s="115"/>
      <c r="AL437" s="115"/>
      <c r="AM437" s="115"/>
      <c r="AN437" s="115"/>
      <c r="AO437" s="115"/>
      <c r="AP437" s="115"/>
      <c r="AQ437" s="115"/>
      <c r="AR437" s="115"/>
      <c r="AS437" s="115"/>
      <c r="AT437" s="115"/>
      <c r="AU437" s="115"/>
      <c r="AV437" s="115"/>
      <c r="AW437" s="115"/>
      <c r="AX437" s="115"/>
      <c r="AY437" s="115"/>
      <c r="AZ437" s="115"/>
      <c r="BA437" s="115"/>
      <c r="BB437" s="115"/>
      <c r="BC437" s="115"/>
      <c r="BD437" s="115"/>
      <c r="BE437" s="115"/>
      <c r="BF437" s="115"/>
      <c r="BG437" s="115"/>
      <c r="BH437" s="115"/>
      <c r="BI437" s="115"/>
      <c r="BJ437" s="115"/>
      <c r="BK437" s="115"/>
      <c r="BL437" s="115"/>
      <c r="BM437" s="115"/>
      <c r="BN437" s="115"/>
      <c r="BO437" s="115"/>
      <c r="BP437" s="115"/>
      <c r="BQ437" s="115"/>
      <c r="BR437" s="115"/>
      <c r="BS437" s="115"/>
      <c r="BT437" s="115"/>
      <c r="BU437" s="115"/>
      <c r="BV437" s="115"/>
      <c r="BW437" s="115"/>
      <c r="BX437" s="115"/>
      <c r="BY437" s="115"/>
      <c r="BZ437" s="115"/>
      <c r="CA437" s="115"/>
      <c r="CB437" s="115"/>
      <c r="CC437" s="115"/>
      <c r="CD437" s="115"/>
      <c r="CE437" s="115"/>
      <c r="CF437" s="115"/>
      <c r="CG437" s="115"/>
      <c r="CH437" s="115"/>
      <c r="CI437" s="115"/>
    </row>
    <row r="438" spans="1:87" ht="16.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  <c r="AA438" s="115"/>
      <c r="AB438" s="115"/>
      <c r="AC438" s="115"/>
      <c r="AD438" s="115"/>
      <c r="AE438" s="115"/>
      <c r="AF438" s="115"/>
      <c r="AG438" s="115"/>
      <c r="AH438" s="115"/>
      <c r="AI438" s="115"/>
      <c r="AJ438" s="115"/>
      <c r="AK438" s="115"/>
      <c r="AL438" s="115"/>
      <c r="AM438" s="115"/>
      <c r="AN438" s="115"/>
      <c r="AO438" s="115"/>
      <c r="AP438" s="115"/>
      <c r="AQ438" s="115"/>
      <c r="AR438" s="115"/>
      <c r="AS438" s="115"/>
      <c r="AT438" s="115"/>
      <c r="AU438" s="115"/>
      <c r="AV438" s="115"/>
      <c r="AW438" s="115"/>
      <c r="AX438" s="115"/>
      <c r="AY438" s="115"/>
      <c r="AZ438" s="115"/>
      <c r="BA438" s="115"/>
      <c r="BB438" s="115"/>
      <c r="BC438" s="115"/>
      <c r="BD438" s="115"/>
      <c r="BE438" s="115"/>
      <c r="BF438" s="115"/>
      <c r="BG438" s="115"/>
      <c r="BH438" s="115"/>
      <c r="BI438" s="115"/>
      <c r="BJ438" s="115"/>
      <c r="BK438" s="115"/>
      <c r="BL438" s="115"/>
      <c r="BM438" s="115"/>
      <c r="BN438" s="115"/>
      <c r="BO438" s="115"/>
      <c r="BP438" s="115"/>
      <c r="BQ438" s="115"/>
      <c r="BR438" s="115"/>
      <c r="BS438" s="115"/>
      <c r="BT438" s="115"/>
      <c r="BU438" s="115"/>
      <c r="BV438" s="115"/>
      <c r="BW438" s="115"/>
      <c r="BX438" s="115"/>
      <c r="BY438" s="115"/>
      <c r="BZ438" s="115"/>
      <c r="CA438" s="115"/>
      <c r="CB438" s="115"/>
      <c r="CC438" s="115"/>
      <c r="CD438" s="115"/>
      <c r="CE438" s="115"/>
      <c r="CF438" s="115"/>
      <c r="CG438" s="115"/>
      <c r="CH438" s="115"/>
      <c r="CI438" s="115"/>
    </row>
    <row r="439" spans="1:87" ht="16.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  <c r="AA439" s="115"/>
      <c r="AB439" s="115"/>
      <c r="AC439" s="115"/>
      <c r="AD439" s="115"/>
      <c r="AE439" s="115"/>
      <c r="AF439" s="115"/>
      <c r="AG439" s="115"/>
      <c r="AH439" s="115"/>
      <c r="AI439" s="115"/>
      <c r="AJ439" s="115"/>
      <c r="AK439" s="115"/>
      <c r="AL439" s="115"/>
      <c r="AM439" s="115"/>
      <c r="AN439" s="115"/>
      <c r="AO439" s="115"/>
      <c r="AP439" s="115"/>
      <c r="AQ439" s="115"/>
      <c r="AR439" s="115"/>
      <c r="AS439" s="115"/>
      <c r="AT439" s="115"/>
      <c r="AU439" s="115"/>
      <c r="AV439" s="115"/>
      <c r="AW439" s="115"/>
      <c r="AX439" s="115"/>
      <c r="AY439" s="115"/>
      <c r="AZ439" s="115"/>
      <c r="BA439" s="115"/>
      <c r="BB439" s="115"/>
      <c r="BC439" s="115"/>
      <c r="BD439" s="115"/>
      <c r="BE439" s="115"/>
      <c r="BF439" s="115"/>
      <c r="BG439" s="115"/>
      <c r="BH439" s="115"/>
      <c r="BI439" s="115"/>
      <c r="BJ439" s="115"/>
      <c r="BK439" s="115"/>
      <c r="BL439" s="115"/>
      <c r="BM439" s="115"/>
      <c r="BN439" s="115"/>
      <c r="BO439" s="115"/>
      <c r="BP439" s="115"/>
      <c r="BQ439" s="115"/>
      <c r="BR439" s="115"/>
      <c r="BS439" s="115"/>
      <c r="BT439" s="115"/>
      <c r="BU439" s="115"/>
      <c r="BV439" s="115"/>
      <c r="BW439" s="115"/>
      <c r="BX439" s="115"/>
      <c r="BY439" s="115"/>
      <c r="BZ439" s="115"/>
      <c r="CA439" s="115"/>
      <c r="CB439" s="115"/>
      <c r="CC439" s="115"/>
      <c r="CD439" s="115"/>
      <c r="CE439" s="115"/>
      <c r="CF439" s="115"/>
      <c r="CG439" s="115"/>
      <c r="CH439" s="115"/>
      <c r="CI439" s="115"/>
    </row>
    <row r="440" spans="1:87" ht="16.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  <c r="AA440" s="115"/>
      <c r="AB440" s="115"/>
      <c r="AC440" s="115"/>
      <c r="AD440" s="115"/>
      <c r="AE440" s="115"/>
      <c r="AF440" s="115"/>
      <c r="AG440" s="115"/>
      <c r="AH440" s="115"/>
      <c r="AI440" s="115"/>
      <c r="AJ440" s="115"/>
      <c r="AK440" s="115"/>
      <c r="AL440" s="115"/>
      <c r="AM440" s="115"/>
      <c r="AN440" s="115"/>
      <c r="AO440" s="115"/>
      <c r="AP440" s="115"/>
      <c r="AQ440" s="115"/>
      <c r="AR440" s="115"/>
      <c r="AS440" s="115"/>
      <c r="AT440" s="115"/>
      <c r="AU440" s="115"/>
      <c r="AV440" s="115"/>
      <c r="AW440" s="115"/>
      <c r="AX440" s="115"/>
      <c r="AY440" s="115"/>
      <c r="AZ440" s="115"/>
      <c r="BA440" s="115"/>
      <c r="BB440" s="115"/>
      <c r="BC440" s="115"/>
      <c r="BD440" s="115"/>
      <c r="BE440" s="115"/>
      <c r="BF440" s="115"/>
      <c r="BG440" s="115"/>
      <c r="BH440" s="115"/>
      <c r="BI440" s="115"/>
      <c r="BJ440" s="115"/>
      <c r="BK440" s="115"/>
      <c r="BL440" s="115"/>
      <c r="BM440" s="115"/>
      <c r="BN440" s="115"/>
      <c r="BO440" s="115"/>
      <c r="BP440" s="115"/>
      <c r="BQ440" s="115"/>
      <c r="BR440" s="115"/>
      <c r="BS440" s="115"/>
      <c r="BT440" s="115"/>
      <c r="BU440" s="115"/>
      <c r="BV440" s="115"/>
      <c r="BW440" s="115"/>
      <c r="BX440" s="115"/>
      <c r="BY440" s="115"/>
      <c r="BZ440" s="115"/>
      <c r="CA440" s="115"/>
      <c r="CB440" s="115"/>
      <c r="CC440" s="115"/>
      <c r="CD440" s="115"/>
      <c r="CE440" s="115"/>
      <c r="CF440" s="115"/>
      <c r="CG440" s="115"/>
      <c r="CH440" s="115"/>
      <c r="CI440" s="115"/>
    </row>
    <row r="441" spans="1:87" ht="16.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  <c r="AA441" s="115"/>
      <c r="AB441" s="115"/>
      <c r="AC441" s="115"/>
      <c r="AD441" s="115"/>
      <c r="AE441" s="115"/>
      <c r="AF441" s="115"/>
      <c r="AG441" s="115"/>
      <c r="AH441" s="115"/>
      <c r="AI441" s="115"/>
      <c r="AJ441" s="115"/>
      <c r="AK441" s="115"/>
      <c r="AL441" s="115"/>
      <c r="AM441" s="115"/>
      <c r="AN441" s="115"/>
      <c r="AO441" s="115"/>
      <c r="AP441" s="115"/>
      <c r="AQ441" s="115"/>
      <c r="AR441" s="115"/>
      <c r="AS441" s="115"/>
      <c r="AT441" s="115"/>
      <c r="AU441" s="115"/>
      <c r="AV441" s="115"/>
      <c r="AW441" s="115"/>
      <c r="AX441" s="115"/>
      <c r="AY441" s="115"/>
      <c r="AZ441" s="115"/>
      <c r="BA441" s="115"/>
      <c r="BB441" s="115"/>
      <c r="BC441" s="115"/>
      <c r="BD441" s="115"/>
      <c r="BE441" s="115"/>
      <c r="BF441" s="115"/>
      <c r="BG441" s="115"/>
      <c r="BH441" s="115"/>
      <c r="BI441" s="115"/>
      <c r="BJ441" s="115"/>
      <c r="BK441" s="115"/>
      <c r="BL441" s="115"/>
      <c r="BM441" s="115"/>
      <c r="BN441" s="115"/>
      <c r="BO441" s="115"/>
      <c r="BP441" s="115"/>
      <c r="BQ441" s="115"/>
      <c r="BR441" s="115"/>
      <c r="BS441" s="115"/>
      <c r="BT441" s="115"/>
      <c r="BU441" s="115"/>
      <c r="BV441" s="115"/>
      <c r="BW441" s="115"/>
      <c r="BX441" s="115"/>
      <c r="BY441" s="115"/>
      <c r="BZ441" s="115"/>
      <c r="CA441" s="115"/>
      <c r="CB441" s="115"/>
      <c r="CC441" s="115"/>
      <c r="CD441" s="115"/>
      <c r="CE441" s="115"/>
      <c r="CF441" s="115"/>
      <c r="CG441" s="115"/>
      <c r="CH441" s="115"/>
      <c r="CI441" s="115"/>
    </row>
    <row r="442" spans="1:87" ht="16.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  <c r="AA442" s="115"/>
      <c r="AB442" s="115"/>
      <c r="AC442" s="115"/>
      <c r="AD442" s="115"/>
      <c r="AE442" s="115"/>
      <c r="AF442" s="115"/>
      <c r="AG442" s="115"/>
      <c r="AH442" s="115"/>
      <c r="AI442" s="115"/>
      <c r="AJ442" s="115"/>
      <c r="AK442" s="115"/>
      <c r="AL442" s="115"/>
      <c r="AM442" s="115"/>
      <c r="AN442" s="115"/>
      <c r="AO442" s="115"/>
      <c r="AP442" s="115"/>
      <c r="AQ442" s="115"/>
      <c r="AR442" s="115"/>
      <c r="AS442" s="115"/>
      <c r="AT442" s="115"/>
      <c r="AU442" s="115"/>
      <c r="AV442" s="115"/>
      <c r="AW442" s="115"/>
      <c r="AX442" s="115"/>
      <c r="AY442" s="115"/>
      <c r="AZ442" s="115"/>
      <c r="BA442" s="115"/>
      <c r="BB442" s="115"/>
      <c r="BC442" s="115"/>
      <c r="BD442" s="115"/>
      <c r="BE442" s="115"/>
      <c r="BF442" s="115"/>
      <c r="BG442" s="115"/>
      <c r="BH442" s="115"/>
      <c r="BI442" s="115"/>
      <c r="BJ442" s="115"/>
      <c r="BK442" s="115"/>
      <c r="BL442" s="115"/>
      <c r="BM442" s="115"/>
      <c r="BN442" s="115"/>
      <c r="BO442" s="115"/>
      <c r="BP442" s="115"/>
      <c r="BQ442" s="115"/>
      <c r="BR442" s="115"/>
      <c r="BS442" s="115"/>
      <c r="BT442" s="115"/>
      <c r="BU442" s="115"/>
      <c r="BV442" s="115"/>
      <c r="BW442" s="115"/>
      <c r="BX442" s="115"/>
      <c r="BY442" s="115"/>
      <c r="BZ442" s="115"/>
      <c r="CA442" s="115"/>
      <c r="CB442" s="115"/>
      <c r="CC442" s="115"/>
      <c r="CD442" s="115"/>
      <c r="CE442" s="115"/>
      <c r="CF442" s="115"/>
      <c r="CG442" s="115"/>
      <c r="CH442" s="115"/>
      <c r="CI442" s="115"/>
    </row>
    <row r="443" spans="1:87" ht="16.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  <c r="AA443" s="115"/>
      <c r="AB443" s="115"/>
      <c r="AC443" s="115"/>
      <c r="AD443" s="115"/>
      <c r="AE443" s="115"/>
      <c r="AF443" s="115"/>
      <c r="AG443" s="115"/>
      <c r="AH443" s="115"/>
      <c r="AI443" s="115"/>
      <c r="AJ443" s="115"/>
      <c r="AK443" s="115"/>
      <c r="AL443" s="115"/>
      <c r="AM443" s="115"/>
      <c r="AN443" s="115"/>
      <c r="AO443" s="115"/>
      <c r="AP443" s="115"/>
      <c r="AQ443" s="115"/>
      <c r="AR443" s="115"/>
      <c r="AS443" s="115"/>
      <c r="AT443" s="115"/>
      <c r="AU443" s="115"/>
      <c r="AV443" s="115"/>
      <c r="AW443" s="115"/>
      <c r="AX443" s="115"/>
      <c r="AY443" s="115"/>
      <c r="AZ443" s="115"/>
      <c r="BA443" s="115"/>
      <c r="BB443" s="115"/>
      <c r="BC443" s="115"/>
      <c r="BD443" s="115"/>
      <c r="BE443" s="115"/>
      <c r="BF443" s="115"/>
      <c r="BG443" s="115"/>
      <c r="BH443" s="115"/>
      <c r="BI443" s="115"/>
      <c r="BJ443" s="115"/>
      <c r="BK443" s="115"/>
      <c r="BL443" s="115"/>
      <c r="BM443" s="115"/>
      <c r="BN443" s="115"/>
      <c r="BO443" s="115"/>
      <c r="BP443" s="115"/>
      <c r="BQ443" s="115"/>
      <c r="BR443" s="115"/>
      <c r="BS443" s="115"/>
      <c r="BT443" s="115"/>
      <c r="BU443" s="115"/>
      <c r="BV443" s="115"/>
      <c r="BW443" s="115"/>
      <c r="BX443" s="115"/>
      <c r="BY443" s="115"/>
      <c r="BZ443" s="115"/>
      <c r="CA443" s="115"/>
      <c r="CB443" s="115"/>
      <c r="CC443" s="115"/>
      <c r="CD443" s="115"/>
      <c r="CE443" s="115"/>
      <c r="CF443" s="115"/>
      <c r="CG443" s="115"/>
      <c r="CH443" s="115"/>
      <c r="CI443" s="115"/>
    </row>
    <row r="444" spans="1:87" ht="16.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  <c r="AA444" s="115"/>
      <c r="AB444" s="115"/>
      <c r="AC444" s="115"/>
      <c r="AD444" s="115"/>
      <c r="AE444" s="115"/>
      <c r="AF444" s="115"/>
      <c r="AG444" s="115"/>
      <c r="AH444" s="115"/>
      <c r="AI444" s="115"/>
      <c r="AJ444" s="115"/>
      <c r="AK444" s="115"/>
      <c r="AL444" s="115"/>
      <c r="AM444" s="115"/>
      <c r="AN444" s="115"/>
      <c r="AO444" s="115"/>
      <c r="AP444" s="115"/>
      <c r="AQ444" s="115"/>
      <c r="AR444" s="115"/>
      <c r="AS444" s="115"/>
      <c r="AT444" s="115"/>
      <c r="AU444" s="115"/>
      <c r="AV444" s="115"/>
      <c r="AW444" s="115"/>
      <c r="AX444" s="115"/>
      <c r="AY444" s="115"/>
      <c r="AZ444" s="115"/>
      <c r="BA444" s="115"/>
      <c r="BB444" s="115"/>
      <c r="BC444" s="115"/>
      <c r="BD444" s="115"/>
      <c r="BE444" s="115"/>
      <c r="BF444" s="115"/>
      <c r="BG444" s="115"/>
      <c r="BH444" s="115"/>
      <c r="BI444" s="115"/>
      <c r="BJ444" s="115"/>
      <c r="BK444" s="115"/>
      <c r="BL444" s="115"/>
      <c r="BM444" s="115"/>
      <c r="BN444" s="115"/>
      <c r="BO444" s="115"/>
      <c r="BP444" s="115"/>
      <c r="BQ444" s="115"/>
      <c r="BR444" s="115"/>
      <c r="BS444" s="115"/>
      <c r="BT444" s="115"/>
      <c r="BU444" s="115"/>
      <c r="BV444" s="115"/>
      <c r="BW444" s="115"/>
      <c r="BX444" s="115"/>
      <c r="BY444" s="115"/>
      <c r="BZ444" s="115"/>
      <c r="CA444" s="115"/>
      <c r="CB444" s="115"/>
      <c r="CC444" s="115"/>
      <c r="CD444" s="115"/>
      <c r="CE444" s="115"/>
      <c r="CF444" s="115"/>
      <c r="CG444" s="115"/>
      <c r="CH444" s="115"/>
      <c r="CI444" s="115"/>
    </row>
    <row r="445" spans="1:87" ht="16.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  <c r="AA445" s="115"/>
      <c r="AB445" s="115"/>
      <c r="AC445" s="115"/>
      <c r="AD445" s="115"/>
      <c r="AE445" s="115"/>
      <c r="AF445" s="115"/>
      <c r="AG445" s="115"/>
      <c r="AH445" s="115"/>
      <c r="AI445" s="115"/>
      <c r="AJ445" s="115"/>
      <c r="AK445" s="115"/>
      <c r="AL445" s="115"/>
      <c r="AM445" s="115"/>
      <c r="AN445" s="115"/>
      <c r="AO445" s="115"/>
      <c r="AP445" s="115"/>
      <c r="AQ445" s="115"/>
      <c r="AR445" s="115"/>
      <c r="AS445" s="115"/>
      <c r="AT445" s="115"/>
      <c r="AU445" s="115"/>
      <c r="AV445" s="115"/>
      <c r="AW445" s="115"/>
      <c r="AX445" s="115"/>
      <c r="AY445" s="115"/>
      <c r="AZ445" s="115"/>
      <c r="BA445" s="115"/>
      <c r="BB445" s="115"/>
      <c r="BC445" s="115"/>
      <c r="BD445" s="115"/>
      <c r="BE445" s="115"/>
      <c r="BF445" s="115"/>
      <c r="BG445" s="115"/>
      <c r="BH445" s="115"/>
      <c r="BI445" s="115"/>
      <c r="BJ445" s="115"/>
      <c r="BK445" s="115"/>
      <c r="BL445" s="115"/>
      <c r="BM445" s="115"/>
      <c r="BN445" s="115"/>
      <c r="BO445" s="115"/>
      <c r="BP445" s="115"/>
      <c r="BQ445" s="115"/>
      <c r="BR445" s="115"/>
      <c r="BS445" s="115"/>
      <c r="BT445" s="115"/>
      <c r="BU445" s="115"/>
      <c r="BV445" s="115"/>
      <c r="BW445" s="115"/>
      <c r="BX445" s="115"/>
      <c r="BY445" s="115"/>
      <c r="BZ445" s="115"/>
      <c r="CA445" s="115"/>
      <c r="CB445" s="115"/>
      <c r="CC445" s="115"/>
      <c r="CD445" s="115"/>
      <c r="CE445" s="115"/>
      <c r="CF445" s="115"/>
      <c r="CG445" s="115"/>
      <c r="CH445" s="115"/>
      <c r="CI445" s="115"/>
    </row>
    <row r="446" spans="1:87" ht="16.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  <c r="AA446" s="115"/>
      <c r="AB446" s="115"/>
      <c r="AC446" s="115"/>
      <c r="AD446" s="115"/>
      <c r="AE446" s="115"/>
      <c r="AF446" s="115"/>
      <c r="AG446" s="115"/>
      <c r="AH446" s="115"/>
      <c r="AI446" s="115"/>
      <c r="AJ446" s="115"/>
      <c r="AK446" s="115"/>
      <c r="AL446" s="115"/>
      <c r="AM446" s="115"/>
      <c r="AN446" s="115"/>
      <c r="AO446" s="115"/>
      <c r="AP446" s="115"/>
      <c r="AQ446" s="115"/>
      <c r="AR446" s="115"/>
      <c r="AS446" s="115"/>
      <c r="AT446" s="115"/>
      <c r="AU446" s="115"/>
      <c r="AV446" s="115"/>
      <c r="AW446" s="115"/>
      <c r="AX446" s="115"/>
      <c r="AY446" s="115"/>
      <c r="AZ446" s="115"/>
      <c r="BA446" s="115"/>
      <c r="BB446" s="115"/>
      <c r="BC446" s="115"/>
      <c r="BD446" s="115"/>
      <c r="BE446" s="115"/>
      <c r="BF446" s="115"/>
      <c r="BG446" s="115"/>
      <c r="BH446" s="115"/>
      <c r="BI446" s="115"/>
      <c r="BJ446" s="115"/>
      <c r="BK446" s="115"/>
      <c r="BL446" s="115"/>
      <c r="BM446" s="115"/>
      <c r="BN446" s="115"/>
      <c r="BO446" s="115"/>
      <c r="BP446" s="115"/>
      <c r="BQ446" s="115"/>
      <c r="BR446" s="115"/>
      <c r="BS446" s="115"/>
      <c r="BT446" s="115"/>
      <c r="BU446" s="115"/>
      <c r="BV446" s="115"/>
      <c r="BW446" s="115"/>
      <c r="BX446" s="115"/>
      <c r="BY446" s="115"/>
      <c r="BZ446" s="115"/>
      <c r="CA446" s="115"/>
      <c r="CB446" s="115"/>
      <c r="CC446" s="115"/>
      <c r="CD446" s="115"/>
      <c r="CE446" s="115"/>
      <c r="CF446" s="115"/>
      <c r="CG446" s="115"/>
      <c r="CH446" s="115"/>
      <c r="CI446" s="115"/>
    </row>
    <row r="447" spans="1:87" ht="16.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  <c r="AA447" s="115"/>
      <c r="AB447" s="115"/>
      <c r="AC447" s="115"/>
      <c r="AD447" s="115"/>
      <c r="AE447" s="115"/>
      <c r="AF447" s="115"/>
      <c r="AG447" s="115"/>
      <c r="AH447" s="115"/>
      <c r="AI447" s="115"/>
      <c r="AJ447" s="115"/>
      <c r="AK447" s="115"/>
      <c r="AL447" s="115"/>
      <c r="AM447" s="115"/>
      <c r="AN447" s="115"/>
      <c r="AO447" s="115"/>
      <c r="AP447" s="115"/>
      <c r="AQ447" s="115"/>
      <c r="AR447" s="115"/>
      <c r="AS447" s="115"/>
      <c r="AT447" s="115"/>
      <c r="AU447" s="115"/>
      <c r="AV447" s="115"/>
      <c r="AW447" s="115"/>
      <c r="AX447" s="115"/>
      <c r="AY447" s="115"/>
      <c r="AZ447" s="115"/>
      <c r="BA447" s="115"/>
      <c r="BB447" s="115"/>
      <c r="BC447" s="115"/>
      <c r="BD447" s="115"/>
      <c r="BE447" s="115"/>
      <c r="BF447" s="115"/>
      <c r="BG447" s="115"/>
      <c r="BH447" s="115"/>
      <c r="BI447" s="115"/>
      <c r="BJ447" s="115"/>
      <c r="BK447" s="115"/>
      <c r="BL447" s="115"/>
      <c r="BM447" s="115"/>
      <c r="BN447" s="115"/>
      <c r="BO447" s="115"/>
      <c r="BP447" s="115"/>
      <c r="BQ447" s="115"/>
      <c r="BR447" s="115"/>
      <c r="BS447" s="115"/>
      <c r="BT447" s="115"/>
      <c r="BU447" s="115"/>
      <c r="BV447" s="115"/>
      <c r="BW447" s="115"/>
      <c r="BX447" s="115"/>
      <c r="BY447" s="115"/>
      <c r="BZ447" s="115"/>
      <c r="CA447" s="115"/>
      <c r="CB447" s="115"/>
      <c r="CC447" s="115"/>
      <c r="CD447" s="115"/>
      <c r="CE447" s="115"/>
      <c r="CF447" s="115"/>
      <c r="CG447" s="115"/>
      <c r="CH447" s="115"/>
      <c r="CI447" s="115"/>
    </row>
    <row r="448" spans="1:87" ht="16.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  <c r="AA448" s="115"/>
      <c r="AB448" s="115"/>
      <c r="AC448" s="115"/>
      <c r="AD448" s="115"/>
      <c r="AE448" s="115"/>
      <c r="AF448" s="115"/>
      <c r="AG448" s="115"/>
      <c r="AH448" s="115"/>
      <c r="AI448" s="115"/>
      <c r="AJ448" s="115"/>
      <c r="AK448" s="115"/>
      <c r="AL448" s="115"/>
      <c r="AM448" s="115"/>
      <c r="AN448" s="115"/>
      <c r="AO448" s="115"/>
      <c r="AP448" s="115"/>
      <c r="AQ448" s="115"/>
      <c r="AR448" s="115"/>
      <c r="AS448" s="115"/>
      <c r="AT448" s="115"/>
      <c r="AU448" s="115"/>
      <c r="AV448" s="115"/>
      <c r="AW448" s="115"/>
      <c r="AX448" s="115"/>
      <c r="AY448" s="115"/>
      <c r="AZ448" s="115"/>
      <c r="BA448" s="115"/>
      <c r="BB448" s="115"/>
      <c r="BC448" s="115"/>
      <c r="BD448" s="115"/>
      <c r="BE448" s="115"/>
      <c r="BF448" s="115"/>
      <c r="BG448" s="115"/>
      <c r="BH448" s="115"/>
      <c r="BI448" s="115"/>
      <c r="BJ448" s="115"/>
      <c r="BK448" s="115"/>
      <c r="BL448" s="115"/>
      <c r="BM448" s="115"/>
      <c r="BN448" s="115"/>
      <c r="BO448" s="115"/>
      <c r="BP448" s="115"/>
      <c r="BQ448" s="115"/>
      <c r="BR448" s="115"/>
      <c r="BS448" s="115"/>
      <c r="BT448" s="115"/>
      <c r="BU448" s="115"/>
      <c r="BV448" s="115"/>
      <c r="BW448" s="115"/>
      <c r="BX448" s="115"/>
      <c r="BY448" s="115"/>
      <c r="BZ448" s="115"/>
      <c r="CA448" s="115"/>
      <c r="CB448" s="115"/>
      <c r="CC448" s="115"/>
      <c r="CD448" s="115"/>
      <c r="CE448" s="115"/>
      <c r="CF448" s="115"/>
      <c r="CG448" s="115"/>
      <c r="CH448" s="115"/>
      <c r="CI448" s="115"/>
    </row>
    <row r="449" spans="1:87" ht="16.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  <c r="AA449" s="115"/>
      <c r="AB449" s="115"/>
      <c r="AC449" s="115"/>
      <c r="AD449" s="115"/>
      <c r="AE449" s="115"/>
      <c r="AF449" s="115"/>
      <c r="AG449" s="115"/>
      <c r="AH449" s="115"/>
      <c r="AI449" s="115"/>
      <c r="AJ449" s="115"/>
      <c r="AK449" s="115"/>
      <c r="AL449" s="115"/>
      <c r="AM449" s="115"/>
      <c r="AN449" s="115"/>
      <c r="AO449" s="115"/>
      <c r="AP449" s="115"/>
      <c r="AQ449" s="115"/>
      <c r="AR449" s="115"/>
      <c r="AS449" s="115"/>
      <c r="AT449" s="115"/>
      <c r="AU449" s="115"/>
      <c r="AV449" s="115"/>
      <c r="AW449" s="115"/>
      <c r="AX449" s="115"/>
      <c r="AY449" s="115"/>
      <c r="AZ449" s="115"/>
      <c r="BA449" s="115"/>
      <c r="BB449" s="115"/>
      <c r="BC449" s="115"/>
      <c r="BD449" s="115"/>
      <c r="BE449" s="115"/>
      <c r="BF449" s="115"/>
      <c r="BG449" s="115"/>
      <c r="BH449" s="115"/>
      <c r="BI449" s="115"/>
      <c r="BJ449" s="115"/>
      <c r="BK449" s="115"/>
      <c r="BL449" s="115"/>
      <c r="BM449" s="115"/>
      <c r="BN449" s="115"/>
      <c r="BO449" s="115"/>
      <c r="BP449" s="115"/>
      <c r="BQ449" s="115"/>
      <c r="BR449" s="115"/>
      <c r="BS449" s="115"/>
      <c r="BT449" s="115"/>
      <c r="BU449" s="115"/>
      <c r="BV449" s="115"/>
      <c r="BW449" s="115"/>
      <c r="BX449" s="115"/>
      <c r="BY449" s="115"/>
      <c r="BZ449" s="115"/>
      <c r="CA449" s="115"/>
      <c r="CB449" s="115"/>
      <c r="CC449" s="115"/>
      <c r="CD449" s="115"/>
      <c r="CE449" s="115"/>
      <c r="CF449" s="115"/>
      <c r="CG449" s="115"/>
      <c r="CH449" s="115"/>
      <c r="CI449" s="115"/>
    </row>
    <row r="450" spans="1:87" ht="16.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  <c r="AA450" s="115"/>
      <c r="AB450" s="115"/>
      <c r="AC450" s="115"/>
      <c r="AD450" s="115"/>
      <c r="AE450" s="115"/>
      <c r="AF450" s="115"/>
      <c r="AG450" s="115"/>
      <c r="AH450" s="115"/>
      <c r="AI450" s="115"/>
      <c r="AJ450" s="115"/>
      <c r="AK450" s="115"/>
      <c r="AL450" s="115"/>
      <c r="AM450" s="115"/>
      <c r="AN450" s="115"/>
      <c r="AO450" s="115"/>
      <c r="AP450" s="115"/>
      <c r="AQ450" s="115"/>
      <c r="AR450" s="115"/>
      <c r="AS450" s="115"/>
      <c r="AT450" s="115"/>
      <c r="AU450" s="115"/>
      <c r="AV450" s="115"/>
      <c r="AW450" s="115"/>
      <c r="AX450" s="115"/>
      <c r="AY450" s="115"/>
      <c r="AZ450" s="115"/>
      <c r="BA450" s="115"/>
      <c r="BB450" s="115"/>
      <c r="BC450" s="115"/>
      <c r="BD450" s="115"/>
      <c r="BE450" s="115"/>
      <c r="BF450" s="115"/>
      <c r="BG450" s="115"/>
      <c r="BH450" s="115"/>
      <c r="BI450" s="115"/>
      <c r="BJ450" s="115"/>
      <c r="BK450" s="115"/>
      <c r="BL450" s="115"/>
      <c r="BM450" s="115"/>
      <c r="BN450" s="115"/>
      <c r="BO450" s="115"/>
      <c r="BP450" s="115"/>
      <c r="BQ450" s="115"/>
      <c r="BR450" s="115"/>
      <c r="BS450" s="115"/>
      <c r="BT450" s="115"/>
      <c r="BU450" s="115"/>
      <c r="BV450" s="115"/>
      <c r="BW450" s="115"/>
      <c r="BX450" s="115"/>
      <c r="BY450" s="115"/>
      <c r="BZ450" s="115"/>
      <c r="CA450" s="115"/>
      <c r="CB450" s="115"/>
      <c r="CC450" s="115"/>
      <c r="CD450" s="115"/>
      <c r="CE450" s="115"/>
      <c r="CF450" s="115"/>
      <c r="CG450" s="115"/>
      <c r="CH450" s="115"/>
      <c r="CI450" s="115"/>
    </row>
    <row r="451" spans="1:87" ht="16.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  <c r="AA451" s="115"/>
      <c r="AB451" s="115"/>
      <c r="AC451" s="115"/>
      <c r="AD451" s="115"/>
      <c r="AE451" s="115"/>
      <c r="AF451" s="115"/>
      <c r="AG451" s="115"/>
      <c r="AH451" s="115"/>
      <c r="AI451" s="115"/>
      <c r="AJ451" s="115"/>
      <c r="AK451" s="115"/>
      <c r="AL451" s="115"/>
      <c r="AM451" s="115"/>
      <c r="AN451" s="115"/>
      <c r="AO451" s="115"/>
      <c r="AP451" s="115"/>
      <c r="AQ451" s="115"/>
      <c r="AR451" s="115"/>
      <c r="AS451" s="115"/>
      <c r="AT451" s="115"/>
      <c r="AU451" s="115"/>
      <c r="AV451" s="115"/>
      <c r="AW451" s="115"/>
      <c r="AX451" s="115"/>
      <c r="AY451" s="115"/>
      <c r="AZ451" s="115"/>
      <c r="BA451" s="115"/>
      <c r="BB451" s="115"/>
      <c r="BC451" s="115"/>
      <c r="BD451" s="115"/>
      <c r="BE451" s="115"/>
      <c r="BF451" s="115"/>
      <c r="BG451" s="115"/>
      <c r="BH451" s="115"/>
      <c r="BI451" s="115"/>
      <c r="BJ451" s="115"/>
      <c r="BK451" s="115"/>
      <c r="BL451" s="115"/>
      <c r="BM451" s="115"/>
      <c r="BN451" s="115"/>
      <c r="BO451" s="115"/>
      <c r="BP451" s="115"/>
      <c r="BQ451" s="115"/>
      <c r="BR451" s="115"/>
      <c r="BS451" s="115"/>
      <c r="BT451" s="115"/>
      <c r="BU451" s="115"/>
      <c r="BV451" s="115"/>
      <c r="BW451" s="115"/>
      <c r="BX451" s="115"/>
      <c r="BY451" s="115"/>
      <c r="BZ451" s="115"/>
      <c r="CA451" s="115"/>
      <c r="CB451" s="115"/>
      <c r="CC451" s="115"/>
      <c r="CD451" s="115"/>
      <c r="CE451" s="115"/>
      <c r="CF451" s="115"/>
      <c r="CG451" s="115"/>
      <c r="CH451" s="115"/>
      <c r="CI451" s="115"/>
    </row>
    <row r="452" spans="1:87" ht="16.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  <c r="AA452" s="115"/>
      <c r="AB452" s="115"/>
      <c r="AC452" s="115"/>
      <c r="AD452" s="115"/>
      <c r="AE452" s="115"/>
      <c r="AF452" s="115"/>
      <c r="AG452" s="115"/>
      <c r="AH452" s="115"/>
      <c r="AI452" s="115"/>
      <c r="AJ452" s="115"/>
      <c r="AK452" s="115"/>
      <c r="AL452" s="115"/>
      <c r="AM452" s="115"/>
      <c r="AN452" s="115"/>
      <c r="AO452" s="115"/>
      <c r="AP452" s="115"/>
      <c r="AQ452" s="115"/>
      <c r="AR452" s="115"/>
      <c r="AS452" s="115"/>
      <c r="AT452" s="115"/>
      <c r="AU452" s="115"/>
      <c r="AV452" s="115"/>
      <c r="AW452" s="115"/>
      <c r="AX452" s="115"/>
      <c r="AY452" s="115"/>
      <c r="AZ452" s="115"/>
      <c r="BA452" s="115"/>
      <c r="BB452" s="115"/>
      <c r="BC452" s="115"/>
      <c r="BD452" s="115"/>
      <c r="BE452" s="115"/>
      <c r="BF452" s="115"/>
      <c r="BG452" s="115"/>
      <c r="BH452" s="115"/>
      <c r="BI452" s="115"/>
      <c r="BJ452" s="115"/>
      <c r="BK452" s="115"/>
      <c r="BL452" s="115"/>
      <c r="BM452" s="115"/>
      <c r="BN452" s="115"/>
      <c r="BO452" s="115"/>
      <c r="BP452" s="115"/>
      <c r="BQ452" s="115"/>
      <c r="BR452" s="115"/>
      <c r="BS452" s="115"/>
      <c r="BT452" s="115"/>
      <c r="BU452" s="115"/>
      <c r="BV452" s="115"/>
      <c r="BW452" s="115"/>
      <c r="BX452" s="115"/>
      <c r="BY452" s="115"/>
      <c r="BZ452" s="115"/>
      <c r="CA452" s="115"/>
      <c r="CB452" s="115"/>
      <c r="CC452" s="115"/>
      <c r="CD452" s="115"/>
      <c r="CE452" s="115"/>
      <c r="CF452" s="115"/>
      <c r="CG452" s="115"/>
      <c r="CH452" s="115"/>
      <c r="CI452" s="115"/>
    </row>
    <row r="453" spans="1:87" ht="16.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  <c r="AA453" s="115"/>
      <c r="AB453" s="115"/>
      <c r="AC453" s="115"/>
      <c r="AD453" s="115"/>
      <c r="AE453" s="115"/>
      <c r="AF453" s="115"/>
      <c r="AG453" s="115"/>
      <c r="AH453" s="115"/>
      <c r="AI453" s="115"/>
      <c r="AJ453" s="115"/>
      <c r="AK453" s="115"/>
      <c r="AL453" s="115"/>
      <c r="AM453" s="115"/>
      <c r="AN453" s="115"/>
      <c r="AO453" s="115"/>
      <c r="AP453" s="115"/>
      <c r="AQ453" s="115"/>
      <c r="AR453" s="115"/>
      <c r="AS453" s="115"/>
      <c r="AT453" s="115"/>
      <c r="AU453" s="115"/>
      <c r="AV453" s="115"/>
      <c r="AW453" s="115"/>
      <c r="AX453" s="115"/>
      <c r="AY453" s="115"/>
      <c r="AZ453" s="115"/>
      <c r="BA453" s="115"/>
      <c r="BB453" s="115"/>
      <c r="BC453" s="115"/>
      <c r="BD453" s="115"/>
      <c r="BE453" s="115"/>
      <c r="BF453" s="115"/>
      <c r="BG453" s="115"/>
      <c r="BH453" s="115"/>
      <c r="BI453" s="115"/>
      <c r="BJ453" s="115"/>
      <c r="BK453" s="115"/>
      <c r="BL453" s="115"/>
      <c r="BM453" s="115"/>
      <c r="BN453" s="115"/>
      <c r="BO453" s="115"/>
      <c r="BP453" s="115"/>
      <c r="BQ453" s="115"/>
      <c r="BR453" s="115"/>
      <c r="BS453" s="115"/>
      <c r="BT453" s="115"/>
      <c r="BU453" s="115"/>
      <c r="BV453" s="115"/>
      <c r="BW453" s="115"/>
      <c r="BX453" s="115"/>
      <c r="BY453" s="115"/>
      <c r="BZ453" s="115"/>
      <c r="CA453" s="115"/>
      <c r="CB453" s="115"/>
      <c r="CC453" s="115"/>
      <c r="CD453" s="115"/>
      <c r="CE453" s="115"/>
      <c r="CF453" s="115"/>
      <c r="CG453" s="115"/>
      <c r="CH453" s="115"/>
      <c r="CI453" s="115"/>
    </row>
    <row r="454" spans="1:87" ht="16.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  <c r="AA454" s="115"/>
      <c r="AB454" s="115"/>
      <c r="AC454" s="115"/>
      <c r="AD454" s="115"/>
      <c r="AE454" s="115"/>
      <c r="AF454" s="115"/>
      <c r="AG454" s="115"/>
      <c r="AH454" s="115"/>
      <c r="AI454" s="115"/>
      <c r="AJ454" s="115"/>
      <c r="AK454" s="115"/>
      <c r="AL454" s="115"/>
      <c r="AM454" s="115"/>
      <c r="AN454" s="115"/>
      <c r="AO454" s="115"/>
      <c r="AP454" s="115"/>
      <c r="AQ454" s="115"/>
      <c r="AR454" s="115"/>
      <c r="AS454" s="115"/>
      <c r="AT454" s="115"/>
      <c r="AU454" s="115"/>
      <c r="AV454" s="115"/>
      <c r="AW454" s="115"/>
      <c r="AX454" s="115"/>
      <c r="AY454" s="115"/>
      <c r="AZ454" s="115"/>
      <c r="BA454" s="115"/>
      <c r="BB454" s="115"/>
      <c r="BC454" s="115"/>
      <c r="BD454" s="115"/>
      <c r="BE454" s="115"/>
      <c r="BF454" s="115"/>
      <c r="BG454" s="115"/>
      <c r="BH454" s="115"/>
      <c r="BI454" s="115"/>
      <c r="BJ454" s="115"/>
      <c r="BK454" s="115"/>
      <c r="BL454" s="115"/>
      <c r="BM454" s="115"/>
      <c r="BN454" s="115"/>
      <c r="BO454" s="115"/>
      <c r="BP454" s="115"/>
      <c r="BQ454" s="115"/>
      <c r="BR454" s="115"/>
      <c r="BS454" s="115"/>
      <c r="BT454" s="115"/>
      <c r="BU454" s="115"/>
      <c r="BV454" s="115"/>
      <c r="BW454" s="115"/>
      <c r="BX454" s="115"/>
      <c r="BY454" s="115"/>
      <c r="BZ454" s="115"/>
      <c r="CA454" s="115"/>
      <c r="CB454" s="115"/>
      <c r="CC454" s="115"/>
      <c r="CD454" s="115"/>
      <c r="CE454" s="115"/>
      <c r="CF454" s="115"/>
      <c r="CG454" s="115"/>
      <c r="CH454" s="115"/>
      <c r="CI454" s="115"/>
    </row>
    <row r="455" spans="1:87" ht="16.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  <c r="AA455" s="115"/>
      <c r="AB455" s="115"/>
      <c r="AC455" s="115"/>
      <c r="AD455" s="115"/>
      <c r="AE455" s="115"/>
      <c r="AF455" s="115"/>
      <c r="AG455" s="115"/>
      <c r="AH455" s="115"/>
      <c r="AI455" s="115"/>
      <c r="AJ455" s="115"/>
      <c r="AK455" s="115"/>
      <c r="AL455" s="115"/>
      <c r="AM455" s="115"/>
      <c r="AN455" s="115"/>
      <c r="AO455" s="115"/>
      <c r="AP455" s="115"/>
      <c r="AQ455" s="115"/>
      <c r="AR455" s="115"/>
      <c r="AS455" s="115"/>
      <c r="AT455" s="115"/>
      <c r="AU455" s="115"/>
      <c r="AV455" s="115"/>
      <c r="AW455" s="115"/>
      <c r="AX455" s="115"/>
      <c r="AY455" s="115"/>
      <c r="AZ455" s="115"/>
      <c r="BA455" s="115"/>
      <c r="BB455" s="115"/>
      <c r="BC455" s="115"/>
      <c r="BD455" s="115"/>
      <c r="BE455" s="115"/>
      <c r="BF455" s="115"/>
      <c r="BG455" s="115"/>
      <c r="BH455" s="115"/>
      <c r="BI455" s="115"/>
      <c r="BJ455" s="115"/>
      <c r="BK455" s="115"/>
      <c r="BL455" s="115"/>
      <c r="BM455" s="115"/>
      <c r="BN455" s="115"/>
      <c r="BO455" s="115"/>
      <c r="BP455" s="115"/>
      <c r="BQ455" s="115"/>
      <c r="BR455" s="115"/>
      <c r="BS455" s="115"/>
      <c r="BT455" s="115"/>
      <c r="BU455" s="115"/>
      <c r="BV455" s="115"/>
      <c r="BW455" s="115"/>
      <c r="BX455" s="115"/>
      <c r="BY455" s="115"/>
      <c r="BZ455" s="115"/>
      <c r="CA455" s="115"/>
      <c r="CB455" s="115"/>
      <c r="CC455" s="115"/>
      <c r="CD455" s="115"/>
      <c r="CE455" s="115"/>
      <c r="CF455" s="115"/>
      <c r="CG455" s="115"/>
      <c r="CH455" s="115"/>
      <c r="CI455" s="115"/>
    </row>
    <row r="456" spans="1:87" ht="16.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  <c r="AA456" s="115"/>
      <c r="AB456" s="115"/>
      <c r="AC456" s="115"/>
      <c r="AD456" s="115"/>
      <c r="AE456" s="115"/>
      <c r="AF456" s="115"/>
      <c r="AG456" s="115"/>
      <c r="AH456" s="115"/>
      <c r="AI456" s="115"/>
      <c r="AJ456" s="115"/>
      <c r="AK456" s="115"/>
      <c r="AL456" s="115"/>
      <c r="AM456" s="115"/>
      <c r="AN456" s="115"/>
      <c r="AO456" s="115"/>
      <c r="AP456" s="115"/>
      <c r="AQ456" s="115"/>
      <c r="AR456" s="115"/>
      <c r="AS456" s="115"/>
      <c r="AT456" s="115"/>
      <c r="AU456" s="115"/>
      <c r="AV456" s="115"/>
      <c r="AW456" s="115"/>
      <c r="AX456" s="115"/>
      <c r="AY456" s="115"/>
      <c r="AZ456" s="115"/>
      <c r="BA456" s="115"/>
      <c r="BB456" s="115"/>
      <c r="BC456" s="115"/>
      <c r="BD456" s="115"/>
      <c r="BE456" s="115"/>
      <c r="BF456" s="115"/>
      <c r="BG456" s="115"/>
      <c r="BH456" s="115"/>
      <c r="BI456" s="115"/>
      <c r="BJ456" s="115"/>
      <c r="BK456" s="115"/>
      <c r="BL456" s="115"/>
      <c r="BM456" s="115"/>
      <c r="BN456" s="115"/>
      <c r="BO456" s="115"/>
      <c r="BP456" s="115"/>
      <c r="BQ456" s="115"/>
      <c r="BR456" s="115"/>
      <c r="BS456" s="115"/>
      <c r="BT456" s="115"/>
      <c r="BU456" s="115"/>
      <c r="BV456" s="115"/>
      <c r="BW456" s="115"/>
      <c r="BX456" s="115"/>
      <c r="BY456" s="115"/>
      <c r="BZ456" s="115"/>
      <c r="CA456" s="115"/>
      <c r="CB456" s="115"/>
      <c r="CC456" s="115"/>
      <c r="CD456" s="115"/>
      <c r="CE456" s="115"/>
      <c r="CF456" s="115"/>
      <c r="CG456" s="115"/>
      <c r="CH456" s="115"/>
      <c r="CI456" s="115"/>
    </row>
    <row r="457" spans="1:87" ht="16.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  <c r="AA457" s="115"/>
      <c r="AB457" s="115"/>
      <c r="AC457" s="115"/>
      <c r="AD457" s="115"/>
      <c r="AE457" s="115"/>
      <c r="AF457" s="115"/>
      <c r="AG457" s="115"/>
      <c r="AH457" s="115"/>
      <c r="AI457" s="115"/>
      <c r="AJ457" s="115"/>
      <c r="AK457" s="115"/>
      <c r="AL457" s="115"/>
      <c r="AM457" s="115"/>
      <c r="AN457" s="115"/>
      <c r="AO457" s="115"/>
      <c r="AP457" s="115"/>
      <c r="AQ457" s="115"/>
      <c r="AR457" s="115"/>
      <c r="AS457" s="115"/>
      <c r="AT457" s="115"/>
      <c r="AU457" s="115"/>
      <c r="AV457" s="115"/>
      <c r="AW457" s="115"/>
      <c r="AX457" s="115"/>
      <c r="AY457" s="115"/>
      <c r="AZ457" s="115"/>
      <c r="BA457" s="115"/>
      <c r="BB457" s="115"/>
      <c r="BC457" s="115"/>
      <c r="BD457" s="115"/>
      <c r="BE457" s="115"/>
      <c r="BF457" s="115"/>
      <c r="BG457" s="115"/>
      <c r="BH457" s="115"/>
      <c r="BI457" s="115"/>
      <c r="BJ457" s="115"/>
      <c r="BK457" s="115"/>
      <c r="BL457" s="115"/>
      <c r="BM457" s="115"/>
      <c r="BN457" s="115"/>
      <c r="BO457" s="115"/>
      <c r="BP457" s="115"/>
      <c r="BQ457" s="115"/>
      <c r="BR457" s="115"/>
      <c r="BS457" s="115"/>
      <c r="BT457" s="115"/>
      <c r="BU457" s="115"/>
      <c r="BV457" s="115"/>
      <c r="BW457" s="115"/>
      <c r="BX457" s="115"/>
      <c r="BY457" s="115"/>
      <c r="BZ457" s="115"/>
      <c r="CA457" s="115"/>
      <c r="CB457" s="115"/>
      <c r="CC457" s="115"/>
      <c r="CD457" s="115"/>
      <c r="CE457" s="115"/>
      <c r="CF457" s="115"/>
      <c r="CG457" s="115"/>
      <c r="CH457" s="115"/>
      <c r="CI457" s="115"/>
    </row>
    <row r="458" spans="1:87" ht="16.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  <c r="AA458" s="115"/>
      <c r="AB458" s="115"/>
      <c r="AC458" s="115"/>
      <c r="AD458" s="115"/>
      <c r="AE458" s="115"/>
      <c r="AF458" s="115"/>
      <c r="AG458" s="115"/>
      <c r="AH458" s="115"/>
      <c r="AI458" s="115"/>
      <c r="AJ458" s="115"/>
      <c r="AK458" s="115"/>
      <c r="AL458" s="115"/>
      <c r="AM458" s="115"/>
      <c r="AN458" s="115"/>
      <c r="AO458" s="115"/>
      <c r="AP458" s="115"/>
      <c r="AQ458" s="115"/>
      <c r="AR458" s="115"/>
      <c r="AS458" s="115"/>
      <c r="AT458" s="115"/>
      <c r="AU458" s="115"/>
      <c r="AV458" s="115"/>
      <c r="AW458" s="115"/>
      <c r="AX458" s="115"/>
      <c r="AY458" s="115"/>
      <c r="AZ458" s="115"/>
      <c r="BA458" s="115"/>
      <c r="BB458" s="115"/>
      <c r="BC458" s="115"/>
      <c r="BD458" s="115"/>
      <c r="BE458" s="115"/>
      <c r="BF458" s="115"/>
      <c r="BG458" s="115"/>
      <c r="BH458" s="115"/>
      <c r="BI458" s="115"/>
      <c r="BJ458" s="115"/>
      <c r="BK458" s="115"/>
      <c r="BL458" s="115"/>
      <c r="BM458" s="115"/>
      <c r="BN458" s="115"/>
      <c r="BO458" s="115"/>
      <c r="BP458" s="115"/>
      <c r="BQ458" s="115"/>
      <c r="BR458" s="115"/>
      <c r="BS458" s="115"/>
      <c r="BT458" s="115"/>
      <c r="BU458" s="115"/>
      <c r="BV458" s="115"/>
      <c r="BW458" s="115"/>
      <c r="BX458" s="115"/>
      <c r="BY458" s="115"/>
      <c r="BZ458" s="115"/>
      <c r="CA458" s="115"/>
      <c r="CB458" s="115"/>
      <c r="CC458" s="115"/>
      <c r="CD458" s="115"/>
      <c r="CE458" s="115"/>
      <c r="CF458" s="115"/>
      <c r="CG458" s="115"/>
      <c r="CH458" s="115"/>
      <c r="CI458" s="115"/>
    </row>
    <row r="459" spans="1:87" ht="16.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  <c r="AA459" s="115"/>
      <c r="AB459" s="115"/>
      <c r="AC459" s="115"/>
      <c r="AD459" s="115"/>
      <c r="AE459" s="115"/>
      <c r="AF459" s="115"/>
      <c r="AG459" s="115"/>
      <c r="AH459" s="115"/>
      <c r="AI459" s="115"/>
      <c r="AJ459" s="115"/>
      <c r="AK459" s="115"/>
      <c r="AL459" s="115"/>
      <c r="AM459" s="115"/>
      <c r="AN459" s="115"/>
      <c r="AO459" s="115"/>
      <c r="AP459" s="115"/>
      <c r="AQ459" s="115"/>
      <c r="AR459" s="115"/>
      <c r="AS459" s="115"/>
      <c r="AT459" s="115"/>
      <c r="AU459" s="115"/>
      <c r="AV459" s="115"/>
      <c r="AW459" s="115"/>
      <c r="AX459" s="115"/>
      <c r="AY459" s="115"/>
      <c r="AZ459" s="115"/>
      <c r="BA459" s="115"/>
      <c r="BB459" s="115"/>
      <c r="BC459" s="115"/>
      <c r="BD459" s="115"/>
      <c r="BE459" s="115"/>
      <c r="BF459" s="115"/>
      <c r="BG459" s="115"/>
      <c r="BH459" s="115"/>
      <c r="BI459" s="115"/>
      <c r="BJ459" s="115"/>
      <c r="BK459" s="115"/>
      <c r="BL459" s="115"/>
      <c r="BM459" s="115"/>
      <c r="BN459" s="115"/>
      <c r="BO459" s="115"/>
      <c r="BP459" s="115"/>
      <c r="BQ459" s="115"/>
      <c r="BR459" s="115"/>
      <c r="BS459" s="115"/>
      <c r="BT459" s="115"/>
      <c r="BU459" s="115"/>
      <c r="BV459" s="115"/>
      <c r="BW459" s="115"/>
      <c r="BX459" s="115"/>
      <c r="BY459" s="115"/>
      <c r="BZ459" s="115"/>
      <c r="CA459" s="115"/>
      <c r="CB459" s="115"/>
      <c r="CC459" s="115"/>
      <c r="CD459" s="115"/>
      <c r="CE459" s="115"/>
      <c r="CF459" s="115"/>
      <c r="CG459" s="115"/>
      <c r="CH459" s="115"/>
      <c r="CI459" s="115"/>
    </row>
    <row r="460" spans="1:87" ht="16.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  <c r="AA460" s="115"/>
      <c r="AB460" s="115"/>
      <c r="AC460" s="115"/>
      <c r="AD460" s="115"/>
      <c r="AE460" s="115"/>
      <c r="AF460" s="115"/>
      <c r="AG460" s="115"/>
      <c r="AH460" s="115"/>
      <c r="AI460" s="115"/>
      <c r="AJ460" s="115"/>
      <c r="AK460" s="115"/>
      <c r="AL460" s="115"/>
      <c r="AM460" s="115"/>
      <c r="AN460" s="115"/>
      <c r="AO460" s="115"/>
      <c r="AP460" s="115"/>
      <c r="AQ460" s="115"/>
      <c r="AR460" s="115"/>
      <c r="AS460" s="115"/>
      <c r="AT460" s="115"/>
      <c r="AU460" s="115"/>
      <c r="AV460" s="115"/>
      <c r="AW460" s="115"/>
      <c r="AX460" s="115"/>
      <c r="AY460" s="115"/>
      <c r="AZ460" s="115"/>
      <c r="BA460" s="115"/>
      <c r="BB460" s="115"/>
      <c r="BC460" s="115"/>
      <c r="BD460" s="115"/>
      <c r="BE460" s="115"/>
      <c r="BF460" s="115"/>
      <c r="BG460" s="115"/>
      <c r="BH460" s="115"/>
      <c r="BI460" s="115"/>
      <c r="BJ460" s="115"/>
      <c r="BK460" s="115"/>
      <c r="BL460" s="115"/>
      <c r="BM460" s="115"/>
      <c r="BN460" s="115"/>
      <c r="BO460" s="115"/>
      <c r="BP460" s="115"/>
      <c r="BQ460" s="115"/>
      <c r="BR460" s="115"/>
      <c r="BS460" s="115"/>
      <c r="BT460" s="115"/>
      <c r="BU460" s="115"/>
      <c r="BV460" s="115"/>
      <c r="BW460" s="115"/>
      <c r="BX460" s="115"/>
      <c r="BY460" s="115"/>
      <c r="BZ460" s="115"/>
      <c r="CA460" s="115"/>
      <c r="CB460" s="115"/>
      <c r="CC460" s="115"/>
      <c r="CD460" s="115"/>
      <c r="CE460" s="115"/>
      <c r="CF460" s="115"/>
      <c r="CG460" s="115"/>
      <c r="CH460" s="115"/>
      <c r="CI460" s="115"/>
    </row>
    <row r="461" spans="1:87" ht="16.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  <c r="AA461" s="115"/>
      <c r="AB461" s="115"/>
      <c r="AC461" s="115"/>
      <c r="AD461" s="115"/>
      <c r="AE461" s="115"/>
      <c r="AF461" s="115"/>
      <c r="AG461" s="115"/>
      <c r="AH461" s="115"/>
      <c r="AI461" s="115"/>
      <c r="AJ461" s="115"/>
      <c r="AK461" s="115"/>
      <c r="AL461" s="115"/>
      <c r="AM461" s="115"/>
      <c r="AN461" s="115"/>
      <c r="AO461" s="115"/>
      <c r="AP461" s="115"/>
      <c r="AQ461" s="115"/>
      <c r="AR461" s="115"/>
      <c r="AS461" s="115"/>
      <c r="AT461" s="115"/>
      <c r="AU461" s="115"/>
      <c r="AV461" s="115"/>
      <c r="AW461" s="115"/>
      <c r="AX461" s="115"/>
      <c r="AY461" s="115"/>
      <c r="AZ461" s="115"/>
      <c r="BA461" s="115"/>
      <c r="BB461" s="115"/>
      <c r="BC461" s="115"/>
      <c r="BD461" s="115"/>
      <c r="BE461" s="115"/>
      <c r="BF461" s="115"/>
      <c r="BG461" s="115"/>
      <c r="BH461" s="115"/>
      <c r="BI461" s="115"/>
      <c r="BJ461" s="115"/>
      <c r="BK461" s="115"/>
      <c r="BL461" s="115"/>
      <c r="BM461" s="115"/>
      <c r="BN461" s="115"/>
      <c r="BO461" s="115"/>
      <c r="BP461" s="115"/>
      <c r="BQ461" s="115"/>
      <c r="BR461" s="115"/>
      <c r="BS461" s="115"/>
      <c r="BT461" s="115"/>
      <c r="BU461" s="115"/>
      <c r="BV461" s="115"/>
      <c r="BW461" s="115"/>
      <c r="BX461" s="115"/>
      <c r="BY461" s="115"/>
      <c r="BZ461" s="115"/>
      <c r="CA461" s="115"/>
      <c r="CB461" s="115"/>
      <c r="CC461" s="115"/>
      <c r="CD461" s="115"/>
      <c r="CE461" s="115"/>
      <c r="CF461" s="115"/>
      <c r="CG461" s="115"/>
      <c r="CH461" s="115"/>
      <c r="CI461" s="115"/>
    </row>
    <row r="462" spans="1:87" ht="16.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  <c r="AA462" s="115"/>
      <c r="AB462" s="115"/>
      <c r="AC462" s="115"/>
      <c r="AD462" s="115"/>
      <c r="AE462" s="115"/>
      <c r="AF462" s="115"/>
      <c r="AG462" s="115"/>
      <c r="AH462" s="115"/>
      <c r="AI462" s="115"/>
      <c r="AJ462" s="115"/>
      <c r="AK462" s="115"/>
      <c r="AL462" s="115"/>
      <c r="AM462" s="115"/>
      <c r="AN462" s="115"/>
      <c r="AO462" s="115"/>
      <c r="AP462" s="115"/>
      <c r="AQ462" s="115"/>
      <c r="AR462" s="115"/>
      <c r="AS462" s="115"/>
      <c r="AT462" s="115"/>
      <c r="AU462" s="115"/>
      <c r="AV462" s="115"/>
      <c r="AW462" s="115"/>
      <c r="AX462" s="115"/>
      <c r="AY462" s="115"/>
      <c r="AZ462" s="115"/>
      <c r="BA462" s="115"/>
      <c r="BB462" s="115"/>
      <c r="BC462" s="115"/>
      <c r="BD462" s="115"/>
      <c r="BE462" s="115"/>
      <c r="BF462" s="115"/>
      <c r="BG462" s="115"/>
      <c r="BH462" s="115"/>
      <c r="BI462" s="115"/>
      <c r="BJ462" s="115"/>
      <c r="BK462" s="115"/>
      <c r="BL462" s="115"/>
      <c r="BM462" s="115"/>
      <c r="BN462" s="115"/>
      <c r="BO462" s="115"/>
      <c r="BP462" s="115"/>
      <c r="BQ462" s="115"/>
      <c r="BR462" s="115"/>
      <c r="BS462" s="115"/>
      <c r="BT462" s="115"/>
      <c r="BU462" s="115"/>
      <c r="BV462" s="115"/>
      <c r="BW462" s="115"/>
      <c r="BX462" s="115"/>
      <c r="BY462" s="115"/>
      <c r="BZ462" s="115"/>
      <c r="CA462" s="115"/>
      <c r="CB462" s="115"/>
      <c r="CC462" s="115"/>
      <c r="CD462" s="115"/>
      <c r="CE462" s="115"/>
      <c r="CF462" s="115"/>
      <c r="CG462" s="115"/>
      <c r="CH462" s="115"/>
      <c r="CI462" s="115"/>
    </row>
    <row r="463" spans="1:87" ht="16.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  <c r="AA463" s="115"/>
      <c r="AB463" s="115"/>
      <c r="AC463" s="115"/>
      <c r="AD463" s="115"/>
      <c r="AE463" s="115"/>
      <c r="AF463" s="115"/>
      <c r="AG463" s="115"/>
      <c r="AH463" s="115"/>
      <c r="AI463" s="115"/>
      <c r="AJ463" s="115"/>
      <c r="AK463" s="115"/>
      <c r="AL463" s="115"/>
      <c r="AM463" s="115"/>
      <c r="AN463" s="115"/>
      <c r="AO463" s="115"/>
      <c r="AP463" s="115"/>
      <c r="AQ463" s="115"/>
      <c r="AR463" s="115"/>
      <c r="AS463" s="115"/>
      <c r="AT463" s="115"/>
      <c r="AU463" s="115"/>
      <c r="AV463" s="115"/>
      <c r="AW463" s="115"/>
      <c r="AX463" s="115"/>
      <c r="AY463" s="115"/>
      <c r="AZ463" s="115"/>
      <c r="BA463" s="115"/>
      <c r="BB463" s="115"/>
      <c r="BC463" s="115"/>
      <c r="BD463" s="115"/>
      <c r="BE463" s="115"/>
      <c r="BF463" s="115"/>
      <c r="BG463" s="115"/>
      <c r="BH463" s="115"/>
      <c r="BI463" s="115"/>
      <c r="BJ463" s="115"/>
      <c r="BK463" s="115"/>
      <c r="BL463" s="115"/>
      <c r="BM463" s="115"/>
      <c r="BN463" s="115"/>
      <c r="BO463" s="115"/>
      <c r="BP463" s="115"/>
      <c r="BQ463" s="115"/>
      <c r="BR463" s="115"/>
      <c r="BS463" s="115"/>
      <c r="BT463" s="115"/>
      <c r="BU463" s="115"/>
      <c r="BV463" s="115"/>
      <c r="BW463" s="115"/>
      <c r="BX463" s="115"/>
      <c r="BY463" s="115"/>
      <c r="BZ463" s="115"/>
      <c r="CA463" s="115"/>
      <c r="CB463" s="115"/>
      <c r="CC463" s="115"/>
      <c r="CD463" s="115"/>
      <c r="CE463" s="115"/>
      <c r="CF463" s="115"/>
      <c r="CG463" s="115"/>
      <c r="CH463" s="115"/>
      <c r="CI463" s="115"/>
    </row>
    <row r="464" spans="1:87" ht="16.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  <c r="AA464" s="115"/>
      <c r="AB464" s="115"/>
      <c r="AC464" s="115"/>
      <c r="AD464" s="115"/>
      <c r="AE464" s="115"/>
      <c r="AF464" s="115"/>
      <c r="AG464" s="115"/>
      <c r="AH464" s="115"/>
      <c r="AI464" s="115"/>
      <c r="AJ464" s="115"/>
      <c r="AK464" s="115"/>
      <c r="AL464" s="115"/>
      <c r="AM464" s="115"/>
      <c r="AN464" s="115"/>
      <c r="AO464" s="115"/>
      <c r="AP464" s="115"/>
      <c r="AQ464" s="115"/>
      <c r="AR464" s="115"/>
      <c r="AS464" s="115"/>
      <c r="AT464" s="115"/>
      <c r="AU464" s="115"/>
      <c r="AV464" s="115"/>
      <c r="AW464" s="115"/>
      <c r="AX464" s="115"/>
      <c r="AY464" s="115"/>
      <c r="AZ464" s="115"/>
      <c r="BA464" s="115"/>
      <c r="BB464" s="115"/>
      <c r="BC464" s="115"/>
      <c r="BD464" s="115"/>
      <c r="BE464" s="115"/>
      <c r="BF464" s="115"/>
      <c r="BG464" s="115"/>
      <c r="BH464" s="115"/>
      <c r="BI464" s="115"/>
      <c r="BJ464" s="115"/>
      <c r="BK464" s="115"/>
      <c r="BL464" s="115"/>
      <c r="BM464" s="115"/>
      <c r="BN464" s="115"/>
      <c r="BO464" s="115"/>
      <c r="BP464" s="115"/>
      <c r="BQ464" s="115"/>
      <c r="BR464" s="115"/>
      <c r="BS464" s="115"/>
      <c r="BT464" s="115"/>
      <c r="BU464" s="115"/>
      <c r="BV464" s="115"/>
      <c r="BW464" s="115"/>
      <c r="BX464" s="115"/>
      <c r="BY464" s="115"/>
      <c r="BZ464" s="115"/>
      <c r="CA464" s="115"/>
      <c r="CB464" s="115"/>
      <c r="CC464" s="115"/>
      <c r="CD464" s="115"/>
      <c r="CE464" s="115"/>
      <c r="CF464" s="115"/>
      <c r="CG464" s="115"/>
      <c r="CH464" s="115"/>
      <c r="CI464" s="115"/>
    </row>
    <row r="465" spans="1:87" ht="16.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  <c r="AA465" s="115"/>
      <c r="AB465" s="115"/>
      <c r="AC465" s="115"/>
      <c r="AD465" s="115"/>
      <c r="AE465" s="115"/>
      <c r="AF465" s="115"/>
      <c r="AG465" s="115"/>
      <c r="AH465" s="115"/>
      <c r="AI465" s="115"/>
      <c r="AJ465" s="115"/>
      <c r="AK465" s="115"/>
      <c r="AL465" s="115"/>
      <c r="AM465" s="115"/>
      <c r="AN465" s="115"/>
      <c r="AO465" s="115"/>
      <c r="AP465" s="115"/>
      <c r="AQ465" s="115"/>
      <c r="AR465" s="115"/>
      <c r="AS465" s="115"/>
      <c r="AT465" s="115"/>
      <c r="AU465" s="115"/>
      <c r="AV465" s="115"/>
      <c r="AW465" s="115"/>
      <c r="AX465" s="115"/>
      <c r="AY465" s="115"/>
      <c r="AZ465" s="115"/>
      <c r="BA465" s="115"/>
      <c r="BB465" s="115"/>
      <c r="BC465" s="115"/>
      <c r="BD465" s="115"/>
      <c r="BE465" s="115"/>
      <c r="BF465" s="115"/>
      <c r="BG465" s="115"/>
      <c r="BH465" s="115"/>
      <c r="BI465" s="115"/>
      <c r="BJ465" s="115"/>
      <c r="BK465" s="115"/>
      <c r="BL465" s="115"/>
      <c r="BM465" s="115"/>
      <c r="BN465" s="115"/>
      <c r="BO465" s="115"/>
      <c r="BP465" s="115"/>
      <c r="BQ465" s="115"/>
      <c r="BR465" s="115"/>
      <c r="BS465" s="115"/>
      <c r="BT465" s="115"/>
      <c r="BU465" s="115"/>
      <c r="BV465" s="115"/>
      <c r="BW465" s="115"/>
      <c r="BX465" s="115"/>
      <c r="BY465" s="115"/>
      <c r="BZ465" s="115"/>
      <c r="CA465" s="115"/>
      <c r="CB465" s="115"/>
      <c r="CC465" s="115"/>
      <c r="CD465" s="115"/>
      <c r="CE465" s="115"/>
      <c r="CF465" s="115"/>
      <c r="CG465" s="115"/>
      <c r="CH465" s="115"/>
      <c r="CI465" s="115"/>
    </row>
    <row r="466" spans="1:87" ht="16.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  <c r="AA466" s="115"/>
      <c r="AB466" s="115"/>
      <c r="AC466" s="115"/>
      <c r="AD466" s="115"/>
      <c r="AE466" s="115"/>
      <c r="AF466" s="115"/>
      <c r="AG466" s="115"/>
      <c r="AH466" s="115"/>
      <c r="AI466" s="115"/>
      <c r="AJ466" s="115"/>
      <c r="AK466" s="115"/>
      <c r="AL466" s="115"/>
      <c r="AM466" s="115"/>
      <c r="AN466" s="115"/>
      <c r="AO466" s="115"/>
      <c r="AP466" s="115"/>
      <c r="AQ466" s="115"/>
      <c r="AR466" s="115"/>
      <c r="AS466" s="115"/>
      <c r="AT466" s="115"/>
      <c r="AU466" s="115"/>
      <c r="AV466" s="115"/>
      <c r="AW466" s="115"/>
      <c r="AX466" s="115"/>
      <c r="AY466" s="115"/>
      <c r="AZ466" s="115"/>
      <c r="BA466" s="115"/>
      <c r="BB466" s="115"/>
      <c r="BC466" s="115"/>
      <c r="BD466" s="115"/>
      <c r="BE466" s="115"/>
      <c r="BF466" s="115"/>
      <c r="BG466" s="115"/>
      <c r="BH466" s="115"/>
      <c r="BI466" s="115"/>
      <c r="BJ466" s="115"/>
      <c r="BK466" s="115"/>
      <c r="BL466" s="115"/>
      <c r="BM466" s="115"/>
      <c r="BN466" s="115"/>
      <c r="BO466" s="115"/>
      <c r="BP466" s="115"/>
      <c r="BQ466" s="115"/>
      <c r="BR466" s="115"/>
      <c r="BS466" s="115"/>
      <c r="BT466" s="115"/>
      <c r="BU466" s="115"/>
      <c r="BV466" s="115"/>
      <c r="BW466" s="115"/>
      <c r="BX466" s="115"/>
      <c r="BY466" s="115"/>
      <c r="BZ466" s="115"/>
      <c r="CA466" s="115"/>
      <c r="CB466" s="115"/>
      <c r="CC466" s="115"/>
      <c r="CD466" s="115"/>
      <c r="CE466" s="115"/>
      <c r="CF466" s="115"/>
      <c r="CG466" s="115"/>
      <c r="CH466" s="115"/>
      <c r="CI466" s="115"/>
    </row>
    <row r="467" spans="1:87" ht="16.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  <c r="AA467" s="115"/>
      <c r="AB467" s="115"/>
      <c r="AC467" s="115"/>
      <c r="AD467" s="115"/>
      <c r="AE467" s="115"/>
      <c r="AF467" s="115"/>
      <c r="AG467" s="115"/>
      <c r="AH467" s="115"/>
      <c r="AI467" s="115"/>
      <c r="AJ467" s="115"/>
      <c r="AK467" s="115"/>
      <c r="AL467" s="115"/>
      <c r="AM467" s="115"/>
      <c r="AN467" s="115"/>
      <c r="AO467" s="115"/>
      <c r="AP467" s="115"/>
      <c r="AQ467" s="115"/>
      <c r="AR467" s="115"/>
      <c r="AS467" s="115"/>
      <c r="AT467" s="115"/>
      <c r="AU467" s="115"/>
      <c r="AV467" s="115"/>
      <c r="AW467" s="115"/>
      <c r="AX467" s="115"/>
      <c r="AY467" s="115"/>
      <c r="AZ467" s="115"/>
      <c r="BA467" s="115"/>
      <c r="BB467" s="115"/>
      <c r="BC467" s="115"/>
      <c r="BD467" s="115"/>
      <c r="BE467" s="115"/>
      <c r="BF467" s="115"/>
      <c r="BG467" s="115"/>
      <c r="BH467" s="115"/>
      <c r="BI467" s="115"/>
      <c r="BJ467" s="115"/>
      <c r="BK467" s="115"/>
      <c r="BL467" s="115"/>
      <c r="BM467" s="115"/>
      <c r="BN467" s="115"/>
      <c r="BO467" s="115"/>
      <c r="BP467" s="115"/>
      <c r="BQ467" s="115"/>
      <c r="BR467" s="115"/>
      <c r="BS467" s="115"/>
      <c r="BT467" s="115"/>
      <c r="BU467" s="115"/>
      <c r="BV467" s="115"/>
      <c r="BW467" s="115"/>
      <c r="BX467" s="115"/>
      <c r="BY467" s="115"/>
      <c r="BZ467" s="115"/>
      <c r="CA467" s="115"/>
      <c r="CB467" s="115"/>
      <c r="CC467" s="115"/>
      <c r="CD467" s="115"/>
      <c r="CE467" s="115"/>
      <c r="CF467" s="115"/>
      <c r="CG467" s="115"/>
      <c r="CH467" s="115"/>
      <c r="CI467" s="115"/>
    </row>
    <row r="468" spans="1:87" ht="16.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  <c r="AA468" s="115"/>
      <c r="AB468" s="115"/>
      <c r="AC468" s="115"/>
      <c r="AD468" s="115"/>
      <c r="AE468" s="115"/>
      <c r="AF468" s="115"/>
      <c r="AG468" s="115"/>
      <c r="AH468" s="115"/>
      <c r="AI468" s="115"/>
      <c r="AJ468" s="115"/>
      <c r="AK468" s="115"/>
      <c r="AL468" s="115"/>
      <c r="AM468" s="115"/>
      <c r="AN468" s="115"/>
      <c r="AO468" s="115"/>
      <c r="AP468" s="115"/>
      <c r="AQ468" s="115"/>
      <c r="AR468" s="115"/>
      <c r="AS468" s="115"/>
      <c r="AT468" s="115"/>
      <c r="AU468" s="115"/>
      <c r="AV468" s="115"/>
      <c r="AW468" s="115"/>
      <c r="AX468" s="115"/>
      <c r="AY468" s="115"/>
      <c r="AZ468" s="115"/>
      <c r="BA468" s="115"/>
      <c r="BB468" s="115"/>
      <c r="BC468" s="115"/>
      <c r="BD468" s="115"/>
      <c r="BE468" s="115"/>
      <c r="BF468" s="115"/>
      <c r="BG468" s="115"/>
      <c r="BH468" s="115"/>
      <c r="BI468" s="115"/>
      <c r="BJ468" s="115"/>
      <c r="BK468" s="115"/>
      <c r="BL468" s="115"/>
      <c r="BM468" s="115"/>
      <c r="BN468" s="115"/>
      <c r="BO468" s="115"/>
      <c r="BP468" s="115"/>
      <c r="BQ468" s="115"/>
      <c r="BR468" s="115"/>
      <c r="BS468" s="115"/>
      <c r="BT468" s="115"/>
      <c r="BU468" s="115"/>
      <c r="BV468" s="115"/>
      <c r="BW468" s="115"/>
      <c r="BX468" s="115"/>
      <c r="BY468" s="115"/>
      <c r="BZ468" s="115"/>
      <c r="CA468" s="115"/>
      <c r="CB468" s="115"/>
      <c r="CC468" s="115"/>
      <c r="CD468" s="115"/>
      <c r="CE468" s="115"/>
      <c r="CF468" s="115"/>
      <c r="CG468" s="115"/>
      <c r="CH468" s="115"/>
      <c r="CI468" s="115"/>
    </row>
    <row r="469" spans="1:87" ht="16.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  <c r="AA469" s="115"/>
      <c r="AB469" s="115"/>
      <c r="AC469" s="115"/>
      <c r="AD469" s="115"/>
      <c r="AE469" s="115"/>
      <c r="AF469" s="115"/>
      <c r="AG469" s="115"/>
      <c r="AH469" s="115"/>
      <c r="AI469" s="115"/>
      <c r="AJ469" s="115"/>
      <c r="AK469" s="115"/>
      <c r="AL469" s="115"/>
      <c r="AM469" s="115"/>
      <c r="AN469" s="115"/>
      <c r="AO469" s="115"/>
      <c r="AP469" s="115"/>
      <c r="AQ469" s="115"/>
      <c r="AR469" s="115"/>
      <c r="AS469" s="115"/>
      <c r="AT469" s="115"/>
      <c r="AU469" s="115"/>
      <c r="AV469" s="115"/>
      <c r="AW469" s="115"/>
      <c r="AX469" s="115"/>
      <c r="AY469" s="115"/>
      <c r="AZ469" s="115"/>
      <c r="BA469" s="115"/>
      <c r="BB469" s="115"/>
      <c r="BC469" s="115"/>
      <c r="BD469" s="115"/>
      <c r="BE469" s="115"/>
      <c r="BF469" s="115"/>
      <c r="BG469" s="115"/>
      <c r="BH469" s="115"/>
      <c r="BI469" s="115"/>
      <c r="BJ469" s="115"/>
      <c r="BK469" s="115"/>
      <c r="BL469" s="115"/>
      <c r="BM469" s="115"/>
      <c r="BN469" s="115"/>
      <c r="BO469" s="115"/>
      <c r="BP469" s="115"/>
      <c r="BQ469" s="115"/>
      <c r="BR469" s="115"/>
      <c r="BS469" s="115"/>
      <c r="BT469" s="115"/>
      <c r="BU469" s="115"/>
      <c r="BV469" s="115"/>
      <c r="BW469" s="115"/>
      <c r="BX469" s="115"/>
      <c r="BY469" s="115"/>
      <c r="BZ469" s="115"/>
      <c r="CA469" s="115"/>
      <c r="CB469" s="115"/>
      <c r="CC469" s="115"/>
      <c r="CD469" s="115"/>
      <c r="CE469" s="115"/>
      <c r="CF469" s="115"/>
      <c r="CG469" s="115"/>
      <c r="CH469" s="115"/>
      <c r="CI469" s="115"/>
    </row>
    <row r="470" spans="1:87" ht="16.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  <c r="AA470" s="115"/>
      <c r="AB470" s="115"/>
      <c r="AC470" s="115"/>
      <c r="AD470" s="115"/>
      <c r="AE470" s="115"/>
      <c r="AF470" s="115"/>
      <c r="AG470" s="115"/>
      <c r="AH470" s="115"/>
      <c r="AI470" s="115"/>
      <c r="AJ470" s="115"/>
      <c r="AK470" s="115"/>
      <c r="AL470" s="115"/>
      <c r="AM470" s="115"/>
      <c r="AN470" s="115"/>
      <c r="AO470" s="115"/>
      <c r="AP470" s="115"/>
      <c r="AQ470" s="115"/>
      <c r="AR470" s="115"/>
      <c r="AS470" s="115"/>
      <c r="AT470" s="115"/>
      <c r="AU470" s="115"/>
      <c r="AV470" s="115"/>
      <c r="AW470" s="115"/>
      <c r="AX470" s="115"/>
      <c r="AY470" s="115"/>
      <c r="AZ470" s="115"/>
      <c r="BA470" s="115"/>
      <c r="BB470" s="115"/>
      <c r="BC470" s="115"/>
      <c r="BD470" s="115"/>
      <c r="BE470" s="115"/>
      <c r="BF470" s="115"/>
      <c r="BG470" s="115"/>
      <c r="BH470" s="115"/>
      <c r="BI470" s="115"/>
      <c r="BJ470" s="115"/>
      <c r="BK470" s="115"/>
      <c r="BL470" s="115"/>
      <c r="BM470" s="115"/>
      <c r="BN470" s="115"/>
      <c r="BO470" s="115"/>
      <c r="BP470" s="115"/>
      <c r="BQ470" s="115"/>
      <c r="BR470" s="115"/>
      <c r="BS470" s="115"/>
      <c r="BT470" s="115"/>
      <c r="BU470" s="115"/>
      <c r="BV470" s="115"/>
      <c r="BW470" s="115"/>
      <c r="BX470" s="115"/>
      <c r="BY470" s="115"/>
      <c r="BZ470" s="115"/>
      <c r="CA470" s="115"/>
      <c r="CB470" s="115"/>
      <c r="CC470" s="115"/>
      <c r="CD470" s="115"/>
      <c r="CE470" s="115"/>
      <c r="CF470" s="115"/>
      <c r="CG470" s="115"/>
      <c r="CH470" s="115"/>
      <c r="CI470" s="115"/>
    </row>
    <row r="471" spans="1:87" ht="16.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  <c r="AA471" s="115"/>
      <c r="AB471" s="115"/>
      <c r="AC471" s="115"/>
      <c r="AD471" s="115"/>
      <c r="AE471" s="115"/>
      <c r="AF471" s="115"/>
      <c r="AG471" s="115"/>
      <c r="AH471" s="115"/>
      <c r="AI471" s="115"/>
      <c r="AJ471" s="115"/>
      <c r="AK471" s="115"/>
      <c r="AL471" s="115"/>
      <c r="AM471" s="115"/>
      <c r="AN471" s="115"/>
      <c r="AO471" s="115"/>
      <c r="AP471" s="115"/>
      <c r="AQ471" s="115"/>
      <c r="AR471" s="115"/>
      <c r="AS471" s="115"/>
      <c r="AT471" s="115"/>
      <c r="AU471" s="115"/>
      <c r="AV471" s="115"/>
      <c r="AW471" s="115"/>
      <c r="AX471" s="115"/>
      <c r="AY471" s="115"/>
      <c r="AZ471" s="115"/>
      <c r="BA471" s="115"/>
      <c r="BB471" s="115"/>
      <c r="BC471" s="115"/>
      <c r="BD471" s="115"/>
      <c r="BE471" s="115"/>
      <c r="BF471" s="115"/>
      <c r="BG471" s="115"/>
      <c r="BH471" s="115"/>
      <c r="BI471" s="115"/>
      <c r="BJ471" s="115"/>
      <c r="BK471" s="115"/>
      <c r="BL471" s="115"/>
      <c r="BM471" s="115"/>
      <c r="BN471" s="115"/>
      <c r="BO471" s="115"/>
      <c r="BP471" s="115"/>
      <c r="BQ471" s="115"/>
      <c r="BR471" s="115"/>
      <c r="BS471" s="115"/>
      <c r="BT471" s="115"/>
      <c r="BU471" s="115"/>
      <c r="BV471" s="115"/>
      <c r="BW471" s="115"/>
      <c r="BX471" s="115"/>
      <c r="BY471" s="115"/>
      <c r="BZ471" s="115"/>
      <c r="CA471" s="115"/>
      <c r="CB471" s="115"/>
      <c r="CC471" s="115"/>
      <c r="CD471" s="115"/>
      <c r="CE471" s="115"/>
      <c r="CF471" s="115"/>
      <c r="CG471" s="115"/>
      <c r="CH471" s="115"/>
      <c r="CI471" s="115"/>
    </row>
    <row r="472" spans="1:87" ht="16.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  <c r="AA472" s="115"/>
      <c r="AB472" s="115"/>
      <c r="AC472" s="115"/>
      <c r="AD472" s="115"/>
      <c r="AE472" s="115"/>
      <c r="AF472" s="115"/>
      <c r="AG472" s="115"/>
      <c r="AH472" s="115"/>
      <c r="AI472" s="115"/>
      <c r="AJ472" s="115"/>
      <c r="AK472" s="115"/>
      <c r="AL472" s="115"/>
      <c r="AM472" s="115"/>
      <c r="AN472" s="115"/>
      <c r="AO472" s="115"/>
      <c r="AP472" s="115"/>
      <c r="AQ472" s="115"/>
      <c r="AR472" s="115"/>
      <c r="AS472" s="115"/>
      <c r="AT472" s="115"/>
      <c r="AU472" s="115"/>
      <c r="AV472" s="115"/>
      <c r="AW472" s="115"/>
      <c r="AX472" s="115"/>
      <c r="AY472" s="115"/>
      <c r="AZ472" s="115"/>
      <c r="BA472" s="115"/>
      <c r="BB472" s="115"/>
      <c r="BC472" s="115"/>
      <c r="BD472" s="115"/>
      <c r="BE472" s="115"/>
      <c r="BF472" s="115"/>
      <c r="BG472" s="115"/>
      <c r="BH472" s="115"/>
      <c r="BI472" s="115"/>
      <c r="BJ472" s="115"/>
      <c r="BK472" s="115"/>
      <c r="BL472" s="115"/>
      <c r="BM472" s="115"/>
      <c r="BN472" s="115"/>
      <c r="BO472" s="115"/>
      <c r="BP472" s="115"/>
      <c r="BQ472" s="115"/>
      <c r="BR472" s="115"/>
      <c r="BS472" s="115"/>
      <c r="BT472" s="115"/>
      <c r="BU472" s="115"/>
      <c r="BV472" s="115"/>
      <c r="BW472" s="115"/>
      <c r="BX472" s="115"/>
      <c r="BY472" s="115"/>
      <c r="BZ472" s="115"/>
      <c r="CA472" s="115"/>
      <c r="CB472" s="115"/>
      <c r="CC472" s="115"/>
      <c r="CD472" s="115"/>
      <c r="CE472" s="115"/>
      <c r="CF472" s="115"/>
      <c r="CG472" s="115"/>
      <c r="CH472" s="115"/>
      <c r="CI472" s="115"/>
    </row>
    <row r="473" spans="1:87" ht="16.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  <c r="AA473" s="115"/>
      <c r="AB473" s="115"/>
      <c r="AC473" s="115"/>
      <c r="AD473" s="115"/>
      <c r="AE473" s="115"/>
      <c r="AF473" s="115"/>
      <c r="AG473" s="115"/>
      <c r="AH473" s="115"/>
      <c r="AI473" s="115"/>
      <c r="AJ473" s="115"/>
      <c r="AK473" s="115"/>
      <c r="AL473" s="115"/>
      <c r="AM473" s="115"/>
      <c r="AN473" s="115"/>
      <c r="AO473" s="115"/>
      <c r="AP473" s="115"/>
      <c r="AQ473" s="115"/>
      <c r="AR473" s="115"/>
      <c r="AS473" s="115"/>
      <c r="AT473" s="115"/>
      <c r="AU473" s="115"/>
      <c r="AV473" s="115"/>
      <c r="AW473" s="115"/>
      <c r="AX473" s="115"/>
      <c r="AY473" s="115"/>
      <c r="AZ473" s="115"/>
      <c r="BA473" s="115"/>
      <c r="BB473" s="115"/>
      <c r="BC473" s="115"/>
      <c r="BD473" s="115"/>
      <c r="BE473" s="115"/>
      <c r="BF473" s="115"/>
      <c r="BG473" s="115"/>
      <c r="BH473" s="115"/>
      <c r="BI473" s="115"/>
      <c r="BJ473" s="115"/>
      <c r="BK473" s="115"/>
      <c r="BL473" s="115"/>
      <c r="BM473" s="115"/>
      <c r="BN473" s="115"/>
      <c r="BO473" s="115"/>
      <c r="BP473" s="115"/>
      <c r="BQ473" s="115"/>
      <c r="BR473" s="115"/>
      <c r="BS473" s="115"/>
      <c r="BT473" s="115"/>
      <c r="BU473" s="115"/>
      <c r="BV473" s="115"/>
      <c r="BW473" s="115"/>
      <c r="BX473" s="115"/>
      <c r="BY473" s="115"/>
      <c r="BZ473" s="115"/>
      <c r="CA473" s="115"/>
      <c r="CB473" s="115"/>
      <c r="CC473" s="115"/>
      <c r="CD473" s="115"/>
      <c r="CE473" s="115"/>
      <c r="CF473" s="115"/>
      <c r="CG473" s="115"/>
      <c r="CH473" s="115"/>
      <c r="CI473" s="115"/>
    </row>
    <row r="474" spans="1:87" ht="16.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  <c r="AA474" s="115"/>
      <c r="AB474" s="115"/>
      <c r="AC474" s="115"/>
      <c r="AD474" s="115"/>
      <c r="AE474" s="115"/>
      <c r="AF474" s="115"/>
      <c r="AG474" s="115"/>
      <c r="AH474" s="115"/>
      <c r="AI474" s="115"/>
      <c r="AJ474" s="115"/>
      <c r="AK474" s="115"/>
      <c r="AL474" s="115"/>
      <c r="AM474" s="115"/>
      <c r="AN474" s="115"/>
      <c r="AO474" s="115"/>
      <c r="AP474" s="115"/>
      <c r="AQ474" s="115"/>
      <c r="AR474" s="115"/>
      <c r="AS474" s="115"/>
      <c r="AT474" s="115"/>
      <c r="AU474" s="115"/>
      <c r="AV474" s="115"/>
      <c r="AW474" s="115"/>
      <c r="AX474" s="115"/>
      <c r="AY474" s="115"/>
      <c r="AZ474" s="115"/>
      <c r="BA474" s="115"/>
      <c r="BB474" s="115"/>
      <c r="BC474" s="115"/>
      <c r="BD474" s="115"/>
      <c r="BE474" s="115"/>
      <c r="BF474" s="115"/>
      <c r="BG474" s="115"/>
      <c r="BH474" s="115"/>
      <c r="BI474" s="115"/>
      <c r="BJ474" s="115"/>
      <c r="BK474" s="115"/>
      <c r="BL474" s="115"/>
      <c r="BM474" s="115"/>
      <c r="BN474" s="115"/>
      <c r="BO474" s="115"/>
      <c r="BP474" s="115"/>
      <c r="BQ474" s="115"/>
      <c r="BR474" s="115"/>
      <c r="BS474" s="115"/>
      <c r="BT474" s="115"/>
      <c r="BU474" s="115"/>
      <c r="BV474" s="115"/>
      <c r="BW474" s="115"/>
      <c r="BX474" s="115"/>
      <c r="BY474" s="115"/>
      <c r="BZ474" s="115"/>
      <c r="CA474" s="115"/>
      <c r="CB474" s="115"/>
      <c r="CC474" s="115"/>
      <c r="CD474" s="115"/>
      <c r="CE474" s="115"/>
      <c r="CF474" s="115"/>
      <c r="CG474" s="115"/>
      <c r="CH474" s="115"/>
      <c r="CI474" s="115"/>
    </row>
    <row r="475" spans="1:87" ht="16.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  <c r="AA475" s="115"/>
      <c r="AB475" s="115"/>
      <c r="AC475" s="115"/>
      <c r="AD475" s="115"/>
      <c r="AE475" s="115"/>
      <c r="AF475" s="115"/>
      <c r="AG475" s="115"/>
      <c r="AH475" s="115"/>
      <c r="AI475" s="115"/>
      <c r="AJ475" s="115"/>
      <c r="AK475" s="115"/>
      <c r="AL475" s="115"/>
      <c r="AM475" s="115"/>
      <c r="AN475" s="115"/>
      <c r="AO475" s="115"/>
      <c r="AP475" s="115"/>
      <c r="AQ475" s="115"/>
      <c r="AR475" s="115"/>
      <c r="AS475" s="115"/>
      <c r="AT475" s="115"/>
      <c r="AU475" s="115"/>
      <c r="AV475" s="115"/>
      <c r="AW475" s="115"/>
      <c r="AX475" s="115"/>
      <c r="AY475" s="115"/>
      <c r="AZ475" s="115"/>
      <c r="BA475" s="115"/>
      <c r="BB475" s="115"/>
      <c r="BC475" s="115"/>
      <c r="BD475" s="115"/>
      <c r="BE475" s="115"/>
      <c r="BF475" s="115"/>
      <c r="BG475" s="115"/>
      <c r="BH475" s="115"/>
      <c r="BI475" s="115"/>
      <c r="BJ475" s="115"/>
      <c r="BK475" s="115"/>
      <c r="BL475" s="115"/>
      <c r="BM475" s="115"/>
      <c r="BN475" s="115"/>
      <c r="BO475" s="115"/>
      <c r="BP475" s="115"/>
      <c r="BQ475" s="115"/>
      <c r="BR475" s="115"/>
      <c r="BS475" s="115"/>
      <c r="BT475" s="115"/>
      <c r="BU475" s="115"/>
      <c r="BV475" s="115"/>
      <c r="BW475" s="115"/>
      <c r="BX475" s="115"/>
      <c r="BY475" s="115"/>
      <c r="BZ475" s="115"/>
      <c r="CA475" s="115"/>
      <c r="CB475" s="115"/>
      <c r="CC475" s="115"/>
      <c r="CD475" s="115"/>
      <c r="CE475" s="115"/>
      <c r="CF475" s="115"/>
      <c r="CG475" s="115"/>
      <c r="CH475" s="115"/>
      <c r="CI475" s="115"/>
    </row>
    <row r="476" spans="1:87" ht="16.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  <c r="AA476" s="115"/>
      <c r="AB476" s="115"/>
      <c r="AC476" s="115"/>
      <c r="AD476" s="115"/>
      <c r="AE476" s="115"/>
      <c r="AF476" s="115"/>
      <c r="AG476" s="115"/>
      <c r="AH476" s="115"/>
      <c r="AI476" s="115"/>
      <c r="AJ476" s="115"/>
      <c r="AK476" s="115"/>
      <c r="AL476" s="115"/>
      <c r="AM476" s="115"/>
      <c r="AN476" s="115"/>
      <c r="AO476" s="115"/>
      <c r="AP476" s="115"/>
      <c r="AQ476" s="115"/>
      <c r="AR476" s="115"/>
      <c r="AS476" s="115"/>
      <c r="AT476" s="115"/>
      <c r="AU476" s="115"/>
      <c r="AV476" s="115"/>
      <c r="AW476" s="115"/>
      <c r="AX476" s="115"/>
      <c r="AY476" s="115"/>
      <c r="AZ476" s="115"/>
      <c r="BA476" s="115"/>
      <c r="BB476" s="115"/>
      <c r="BC476" s="115"/>
      <c r="BD476" s="115"/>
      <c r="BE476" s="115"/>
      <c r="BF476" s="115"/>
      <c r="BG476" s="115"/>
      <c r="BH476" s="115"/>
      <c r="BI476" s="115"/>
      <c r="BJ476" s="115"/>
      <c r="BK476" s="115"/>
      <c r="BL476" s="115"/>
      <c r="BM476" s="115"/>
      <c r="BN476" s="115"/>
      <c r="BO476" s="115"/>
      <c r="BP476" s="115"/>
      <c r="BQ476" s="115"/>
      <c r="BR476" s="115"/>
      <c r="BS476" s="115"/>
      <c r="BT476" s="115"/>
      <c r="BU476" s="115"/>
      <c r="BV476" s="115"/>
      <c r="BW476" s="115"/>
      <c r="BX476" s="115"/>
      <c r="BY476" s="115"/>
      <c r="BZ476" s="115"/>
      <c r="CA476" s="115"/>
      <c r="CB476" s="115"/>
      <c r="CC476" s="115"/>
      <c r="CD476" s="115"/>
      <c r="CE476" s="115"/>
      <c r="CF476" s="115"/>
      <c r="CG476" s="115"/>
      <c r="CH476" s="115"/>
      <c r="CI476" s="115"/>
    </row>
    <row r="477" spans="1:87" ht="16.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  <c r="AA477" s="115"/>
      <c r="AB477" s="115"/>
      <c r="AC477" s="115"/>
      <c r="AD477" s="115"/>
      <c r="AE477" s="115"/>
      <c r="AF477" s="115"/>
      <c r="AG477" s="115"/>
      <c r="AH477" s="115"/>
      <c r="AI477" s="115"/>
      <c r="AJ477" s="115"/>
      <c r="AK477" s="115"/>
      <c r="AL477" s="115"/>
      <c r="AM477" s="115"/>
      <c r="AN477" s="115"/>
      <c r="AO477" s="115"/>
      <c r="AP477" s="115"/>
      <c r="AQ477" s="115"/>
      <c r="AR477" s="115"/>
      <c r="AS477" s="115"/>
      <c r="AT477" s="115"/>
      <c r="AU477" s="115"/>
      <c r="AV477" s="115"/>
      <c r="AW477" s="115"/>
      <c r="AX477" s="115"/>
      <c r="AY477" s="115"/>
      <c r="AZ477" s="115"/>
      <c r="BA477" s="115"/>
      <c r="BB477" s="115"/>
      <c r="BC477" s="115"/>
      <c r="BD477" s="115"/>
      <c r="BE477" s="115"/>
      <c r="BF477" s="115"/>
      <c r="BG477" s="115"/>
      <c r="BH477" s="115"/>
      <c r="BI477" s="115"/>
      <c r="BJ477" s="115"/>
      <c r="BK477" s="115"/>
      <c r="BL477" s="115"/>
      <c r="BM477" s="115"/>
      <c r="BN477" s="115"/>
      <c r="BO477" s="115"/>
      <c r="BP477" s="115"/>
      <c r="BQ477" s="115"/>
      <c r="BR477" s="115"/>
      <c r="BS477" s="115"/>
      <c r="BT477" s="115"/>
      <c r="BU477" s="115"/>
      <c r="BV477" s="115"/>
      <c r="BW477" s="115"/>
      <c r="BX477" s="115"/>
      <c r="BY477" s="115"/>
      <c r="BZ477" s="115"/>
      <c r="CA477" s="115"/>
      <c r="CB477" s="115"/>
      <c r="CC477" s="115"/>
      <c r="CD477" s="115"/>
      <c r="CE477" s="115"/>
      <c r="CF477" s="115"/>
      <c r="CG477" s="115"/>
      <c r="CH477" s="115"/>
      <c r="CI477" s="115"/>
    </row>
    <row r="478" spans="1:87" ht="16.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  <c r="AA478" s="115"/>
      <c r="AB478" s="115"/>
      <c r="AC478" s="115"/>
      <c r="AD478" s="115"/>
      <c r="AE478" s="115"/>
      <c r="AF478" s="115"/>
      <c r="AG478" s="115"/>
      <c r="AH478" s="115"/>
      <c r="AI478" s="115"/>
      <c r="AJ478" s="115"/>
      <c r="AK478" s="115"/>
      <c r="AL478" s="115"/>
      <c r="AM478" s="115"/>
      <c r="AN478" s="115"/>
      <c r="AO478" s="115"/>
      <c r="AP478" s="115"/>
      <c r="AQ478" s="115"/>
      <c r="AR478" s="115"/>
      <c r="AS478" s="115"/>
      <c r="AT478" s="115"/>
      <c r="AU478" s="115"/>
      <c r="AV478" s="115"/>
      <c r="AW478" s="115"/>
      <c r="AX478" s="115"/>
      <c r="AY478" s="115"/>
      <c r="AZ478" s="115"/>
      <c r="BA478" s="115"/>
      <c r="BB478" s="115"/>
      <c r="BC478" s="115"/>
      <c r="BD478" s="115"/>
      <c r="BE478" s="115"/>
      <c r="BF478" s="115"/>
      <c r="BG478" s="115"/>
      <c r="BH478" s="115"/>
      <c r="BI478" s="115"/>
      <c r="BJ478" s="115"/>
      <c r="BK478" s="115"/>
      <c r="BL478" s="115"/>
      <c r="BM478" s="115"/>
      <c r="BN478" s="115"/>
      <c r="BO478" s="115"/>
      <c r="BP478" s="115"/>
      <c r="BQ478" s="115"/>
      <c r="BR478" s="115"/>
      <c r="BS478" s="115"/>
      <c r="BT478" s="115"/>
      <c r="BU478" s="115"/>
      <c r="BV478" s="115"/>
      <c r="BW478" s="115"/>
      <c r="BX478" s="115"/>
      <c r="BY478" s="115"/>
      <c r="BZ478" s="115"/>
      <c r="CA478" s="115"/>
      <c r="CB478" s="115"/>
      <c r="CC478" s="115"/>
      <c r="CD478" s="115"/>
      <c r="CE478" s="115"/>
      <c r="CF478" s="115"/>
      <c r="CG478" s="115"/>
      <c r="CH478" s="115"/>
      <c r="CI478" s="115"/>
    </row>
    <row r="479" spans="1:87" ht="16.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  <c r="AA479" s="115"/>
      <c r="AB479" s="115"/>
      <c r="AC479" s="115"/>
      <c r="AD479" s="115"/>
      <c r="AE479" s="115"/>
      <c r="AF479" s="115"/>
      <c r="AG479" s="115"/>
      <c r="AH479" s="115"/>
      <c r="AI479" s="115"/>
      <c r="AJ479" s="115"/>
      <c r="AK479" s="115"/>
      <c r="AL479" s="115"/>
      <c r="AM479" s="115"/>
      <c r="AN479" s="115"/>
      <c r="AO479" s="115"/>
      <c r="AP479" s="115"/>
      <c r="AQ479" s="115"/>
      <c r="AR479" s="115"/>
      <c r="AS479" s="115"/>
      <c r="AT479" s="115"/>
      <c r="AU479" s="115"/>
      <c r="AV479" s="115"/>
      <c r="AW479" s="115"/>
      <c r="AX479" s="115"/>
      <c r="AY479" s="115"/>
      <c r="AZ479" s="115"/>
      <c r="BA479" s="115"/>
      <c r="BB479" s="115"/>
      <c r="BC479" s="115"/>
      <c r="BD479" s="115"/>
      <c r="BE479" s="115"/>
      <c r="BF479" s="115"/>
      <c r="BG479" s="115"/>
      <c r="BH479" s="115"/>
      <c r="BI479" s="115"/>
      <c r="BJ479" s="115"/>
      <c r="BK479" s="115"/>
      <c r="BL479" s="115"/>
      <c r="BM479" s="115"/>
      <c r="BN479" s="115"/>
      <c r="BO479" s="115"/>
      <c r="BP479" s="115"/>
      <c r="BQ479" s="115"/>
      <c r="BR479" s="115"/>
      <c r="BS479" s="115"/>
      <c r="BT479" s="115"/>
      <c r="BU479" s="115"/>
      <c r="BV479" s="115"/>
      <c r="BW479" s="115"/>
      <c r="BX479" s="115"/>
      <c r="BY479" s="115"/>
      <c r="BZ479" s="115"/>
      <c r="CA479" s="115"/>
      <c r="CB479" s="115"/>
      <c r="CC479" s="115"/>
      <c r="CD479" s="115"/>
      <c r="CE479" s="115"/>
      <c r="CF479" s="115"/>
      <c r="CG479" s="115"/>
      <c r="CH479" s="115"/>
      <c r="CI479" s="115"/>
    </row>
    <row r="480" spans="1:87" ht="16.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  <c r="AA480" s="115"/>
      <c r="AB480" s="115"/>
      <c r="AC480" s="115"/>
      <c r="AD480" s="115"/>
      <c r="AE480" s="115"/>
      <c r="AF480" s="115"/>
      <c r="AG480" s="115"/>
      <c r="AH480" s="115"/>
      <c r="AI480" s="115"/>
      <c r="AJ480" s="115"/>
      <c r="AK480" s="115"/>
      <c r="AL480" s="115"/>
      <c r="AM480" s="115"/>
      <c r="AN480" s="115"/>
      <c r="AO480" s="115"/>
      <c r="AP480" s="115"/>
      <c r="AQ480" s="115"/>
      <c r="AR480" s="115"/>
      <c r="AS480" s="115"/>
      <c r="AT480" s="115"/>
      <c r="AU480" s="115"/>
      <c r="AV480" s="115"/>
      <c r="AW480" s="115"/>
      <c r="AX480" s="115"/>
      <c r="AY480" s="115"/>
      <c r="AZ480" s="115"/>
      <c r="BA480" s="115"/>
      <c r="BB480" s="115"/>
      <c r="BC480" s="115"/>
      <c r="BD480" s="115"/>
      <c r="BE480" s="115"/>
      <c r="BF480" s="115"/>
      <c r="BG480" s="115"/>
      <c r="BH480" s="115"/>
      <c r="BI480" s="115"/>
      <c r="BJ480" s="115"/>
      <c r="BK480" s="115"/>
      <c r="BL480" s="115"/>
      <c r="BM480" s="115"/>
      <c r="BN480" s="115"/>
      <c r="BO480" s="115"/>
      <c r="BP480" s="115"/>
      <c r="BQ480" s="115"/>
      <c r="BR480" s="115"/>
      <c r="BS480" s="115"/>
      <c r="BT480" s="115"/>
      <c r="BU480" s="115"/>
      <c r="BV480" s="115"/>
      <c r="BW480" s="115"/>
      <c r="BX480" s="115"/>
      <c r="BY480" s="115"/>
      <c r="BZ480" s="115"/>
      <c r="CA480" s="115"/>
      <c r="CB480" s="115"/>
      <c r="CC480" s="115"/>
      <c r="CD480" s="115"/>
      <c r="CE480" s="115"/>
      <c r="CF480" s="115"/>
      <c r="CG480" s="115"/>
      <c r="CH480" s="115"/>
      <c r="CI480" s="115"/>
    </row>
    <row r="481" spans="1:87" ht="16.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  <c r="AA481" s="115"/>
      <c r="AB481" s="115"/>
      <c r="AC481" s="115"/>
      <c r="AD481" s="115"/>
      <c r="AE481" s="115"/>
      <c r="AF481" s="115"/>
      <c r="AG481" s="115"/>
      <c r="AH481" s="115"/>
      <c r="AI481" s="115"/>
      <c r="AJ481" s="115"/>
      <c r="AK481" s="115"/>
      <c r="AL481" s="115"/>
      <c r="AM481" s="115"/>
      <c r="AN481" s="115"/>
      <c r="AO481" s="115"/>
      <c r="AP481" s="115"/>
      <c r="AQ481" s="115"/>
      <c r="AR481" s="115"/>
      <c r="AS481" s="115"/>
      <c r="AT481" s="115"/>
      <c r="AU481" s="115"/>
      <c r="AV481" s="115"/>
      <c r="AW481" s="115"/>
      <c r="AX481" s="115"/>
      <c r="AY481" s="115"/>
      <c r="AZ481" s="115"/>
      <c r="BA481" s="115"/>
      <c r="BB481" s="115"/>
      <c r="BC481" s="115"/>
      <c r="BD481" s="115"/>
      <c r="BE481" s="115"/>
      <c r="BF481" s="115"/>
      <c r="BG481" s="115"/>
      <c r="BH481" s="115"/>
      <c r="BI481" s="115"/>
      <c r="BJ481" s="115"/>
      <c r="BK481" s="115"/>
      <c r="BL481" s="115"/>
      <c r="BM481" s="115"/>
      <c r="BN481" s="115"/>
      <c r="BO481" s="115"/>
      <c r="BP481" s="115"/>
      <c r="BQ481" s="115"/>
      <c r="BR481" s="115"/>
      <c r="BS481" s="115"/>
      <c r="BT481" s="115"/>
      <c r="BU481" s="115"/>
      <c r="BV481" s="115"/>
      <c r="BW481" s="115"/>
      <c r="BX481" s="115"/>
      <c r="BY481" s="115"/>
      <c r="BZ481" s="115"/>
      <c r="CA481" s="115"/>
      <c r="CB481" s="115"/>
      <c r="CC481" s="115"/>
      <c r="CD481" s="115"/>
      <c r="CE481" s="115"/>
      <c r="CF481" s="115"/>
      <c r="CG481" s="115"/>
      <c r="CH481" s="115"/>
      <c r="CI481" s="115"/>
    </row>
    <row r="482" spans="1:87" ht="16.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  <c r="AA482" s="115"/>
      <c r="AB482" s="115"/>
      <c r="AC482" s="115"/>
      <c r="AD482" s="115"/>
      <c r="AE482" s="115"/>
      <c r="AF482" s="115"/>
      <c r="AG482" s="115"/>
      <c r="AH482" s="115"/>
      <c r="AI482" s="115"/>
      <c r="AJ482" s="115"/>
      <c r="AK482" s="115"/>
      <c r="AL482" s="115"/>
      <c r="AM482" s="115"/>
      <c r="AN482" s="115"/>
      <c r="AO482" s="115"/>
      <c r="AP482" s="115"/>
      <c r="AQ482" s="115"/>
      <c r="AR482" s="115"/>
      <c r="AS482" s="115"/>
      <c r="AT482" s="115"/>
      <c r="AU482" s="115"/>
      <c r="AV482" s="115"/>
      <c r="AW482" s="115"/>
      <c r="AX482" s="115"/>
      <c r="AY482" s="115"/>
      <c r="AZ482" s="115"/>
      <c r="BA482" s="115"/>
      <c r="BB482" s="115"/>
      <c r="BC482" s="115"/>
      <c r="BD482" s="115"/>
      <c r="BE482" s="115"/>
      <c r="BF482" s="115"/>
      <c r="BG482" s="115"/>
      <c r="BH482" s="115"/>
      <c r="BI482" s="115"/>
      <c r="BJ482" s="115"/>
      <c r="BK482" s="115"/>
      <c r="BL482" s="115"/>
      <c r="BM482" s="115"/>
      <c r="BN482" s="115"/>
      <c r="BO482" s="115"/>
      <c r="BP482" s="115"/>
      <c r="BQ482" s="115"/>
      <c r="BR482" s="115"/>
      <c r="BS482" s="115"/>
      <c r="BT482" s="115"/>
      <c r="BU482" s="115"/>
      <c r="BV482" s="115"/>
      <c r="BW482" s="115"/>
      <c r="BX482" s="115"/>
      <c r="BY482" s="115"/>
      <c r="BZ482" s="115"/>
      <c r="CA482" s="115"/>
      <c r="CB482" s="115"/>
      <c r="CC482" s="115"/>
      <c r="CD482" s="115"/>
      <c r="CE482" s="115"/>
      <c r="CF482" s="115"/>
      <c r="CG482" s="115"/>
      <c r="CH482" s="115"/>
      <c r="CI482" s="115"/>
    </row>
    <row r="483" spans="1:87" ht="16.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  <c r="AA483" s="115"/>
      <c r="AB483" s="115"/>
      <c r="AC483" s="115"/>
      <c r="AD483" s="115"/>
      <c r="AE483" s="115"/>
      <c r="AF483" s="115"/>
      <c r="AG483" s="115"/>
      <c r="AH483" s="115"/>
      <c r="AI483" s="115"/>
      <c r="AJ483" s="115"/>
      <c r="AK483" s="115"/>
      <c r="AL483" s="115"/>
      <c r="AM483" s="115"/>
      <c r="AN483" s="115"/>
      <c r="AO483" s="115"/>
      <c r="AP483" s="115"/>
      <c r="AQ483" s="115"/>
      <c r="AR483" s="115"/>
      <c r="AS483" s="115"/>
      <c r="AT483" s="115"/>
      <c r="AU483" s="115"/>
      <c r="AV483" s="115"/>
      <c r="AW483" s="115"/>
      <c r="AX483" s="115"/>
      <c r="AY483" s="115"/>
      <c r="AZ483" s="115"/>
      <c r="BA483" s="115"/>
      <c r="BB483" s="115"/>
      <c r="BC483" s="115"/>
      <c r="BD483" s="115"/>
      <c r="BE483" s="115"/>
      <c r="BF483" s="115"/>
      <c r="BG483" s="115"/>
      <c r="BH483" s="115"/>
      <c r="BI483" s="115"/>
      <c r="BJ483" s="115"/>
      <c r="BK483" s="115"/>
      <c r="BL483" s="115"/>
      <c r="BM483" s="115"/>
      <c r="BN483" s="115"/>
      <c r="BO483" s="115"/>
      <c r="BP483" s="115"/>
      <c r="BQ483" s="115"/>
      <c r="BR483" s="115"/>
      <c r="BS483" s="115"/>
      <c r="BT483" s="115"/>
      <c r="BU483" s="115"/>
      <c r="BV483" s="115"/>
      <c r="BW483" s="115"/>
      <c r="BX483" s="115"/>
      <c r="BY483" s="115"/>
      <c r="BZ483" s="115"/>
      <c r="CA483" s="115"/>
      <c r="CB483" s="115"/>
      <c r="CC483" s="115"/>
      <c r="CD483" s="115"/>
      <c r="CE483" s="115"/>
      <c r="CF483" s="115"/>
      <c r="CG483" s="115"/>
      <c r="CH483" s="115"/>
      <c r="CI483" s="115"/>
    </row>
    <row r="484" spans="1:87" ht="16.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  <c r="AA484" s="115"/>
      <c r="AB484" s="115"/>
      <c r="AC484" s="115"/>
      <c r="AD484" s="115"/>
      <c r="AE484" s="115"/>
      <c r="AF484" s="115"/>
      <c r="AG484" s="115"/>
      <c r="AH484" s="115"/>
      <c r="AI484" s="115"/>
      <c r="AJ484" s="115"/>
      <c r="AK484" s="115"/>
      <c r="AL484" s="115"/>
      <c r="AM484" s="115"/>
      <c r="AN484" s="115"/>
      <c r="AO484" s="115"/>
      <c r="AP484" s="115"/>
      <c r="AQ484" s="115"/>
      <c r="AR484" s="115"/>
      <c r="AS484" s="115"/>
      <c r="AT484" s="115"/>
      <c r="AU484" s="115"/>
      <c r="AV484" s="115"/>
      <c r="AW484" s="115"/>
      <c r="AX484" s="115"/>
      <c r="AY484" s="115"/>
      <c r="AZ484" s="115"/>
      <c r="BA484" s="115"/>
      <c r="BB484" s="115"/>
      <c r="BC484" s="115"/>
      <c r="BD484" s="115"/>
      <c r="BE484" s="115"/>
      <c r="BF484" s="115"/>
      <c r="BG484" s="115"/>
      <c r="BH484" s="115"/>
      <c r="BI484" s="115"/>
      <c r="BJ484" s="115"/>
      <c r="BK484" s="115"/>
      <c r="BL484" s="115"/>
      <c r="BM484" s="115"/>
      <c r="BN484" s="115"/>
      <c r="BO484" s="115"/>
      <c r="BP484" s="115"/>
      <c r="BQ484" s="115"/>
      <c r="BR484" s="115"/>
      <c r="BS484" s="115"/>
      <c r="BT484" s="115"/>
      <c r="BU484" s="115"/>
      <c r="BV484" s="115"/>
      <c r="BW484" s="115"/>
      <c r="BX484" s="115"/>
      <c r="BY484" s="115"/>
      <c r="BZ484" s="115"/>
      <c r="CA484" s="115"/>
      <c r="CB484" s="115"/>
      <c r="CC484" s="115"/>
      <c r="CD484" s="115"/>
      <c r="CE484" s="115"/>
      <c r="CF484" s="115"/>
      <c r="CG484" s="115"/>
      <c r="CH484" s="115"/>
      <c r="CI484" s="115"/>
    </row>
    <row r="485" spans="1:87" ht="16.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  <c r="AA485" s="115"/>
      <c r="AB485" s="115"/>
      <c r="AC485" s="115"/>
      <c r="AD485" s="115"/>
      <c r="AE485" s="115"/>
      <c r="AF485" s="115"/>
      <c r="AG485" s="115"/>
      <c r="AH485" s="115"/>
      <c r="AI485" s="115"/>
      <c r="AJ485" s="115"/>
      <c r="AK485" s="115"/>
      <c r="AL485" s="115"/>
      <c r="AM485" s="115"/>
      <c r="AN485" s="115"/>
      <c r="AO485" s="115"/>
      <c r="AP485" s="115"/>
      <c r="AQ485" s="115"/>
      <c r="AR485" s="115"/>
      <c r="AS485" s="115"/>
      <c r="AT485" s="115"/>
      <c r="AU485" s="115"/>
      <c r="AV485" s="115"/>
      <c r="AW485" s="115"/>
      <c r="AX485" s="115"/>
      <c r="AY485" s="115"/>
      <c r="AZ485" s="115"/>
      <c r="BA485" s="115"/>
      <c r="BB485" s="115"/>
      <c r="BC485" s="115"/>
      <c r="BD485" s="115"/>
      <c r="BE485" s="115"/>
      <c r="BF485" s="115"/>
      <c r="BG485" s="115"/>
      <c r="BH485" s="115"/>
      <c r="BI485" s="115"/>
      <c r="BJ485" s="115"/>
      <c r="BK485" s="115"/>
      <c r="BL485" s="115"/>
      <c r="BM485" s="115"/>
      <c r="BN485" s="115"/>
      <c r="BO485" s="115"/>
      <c r="BP485" s="115"/>
      <c r="BQ485" s="115"/>
      <c r="BR485" s="115"/>
      <c r="BS485" s="115"/>
      <c r="BT485" s="115"/>
      <c r="BU485" s="115"/>
      <c r="BV485" s="115"/>
      <c r="BW485" s="115"/>
      <c r="BX485" s="115"/>
      <c r="BY485" s="115"/>
      <c r="BZ485" s="115"/>
      <c r="CA485" s="115"/>
      <c r="CB485" s="115"/>
      <c r="CC485" s="115"/>
      <c r="CD485" s="115"/>
      <c r="CE485" s="115"/>
      <c r="CF485" s="115"/>
      <c r="CG485" s="115"/>
      <c r="CH485" s="115"/>
      <c r="CI485" s="115"/>
    </row>
    <row r="486" spans="1:87" ht="16.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  <c r="AA486" s="115"/>
      <c r="AB486" s="115"/>
      <c r="AC486" s="115"/>
      <c r="AD486" s="115"/>
      <c r="AE486" s="115"/>
      <c r="AF486" s="115"/>
      <c r="AG486" s="115"/>
      <c r="AH486" s="115"/>
      <c r="AI486" s="115"/>
      <c r="AJ486" s="115"/>
      <c r="AK486" s="115"/>
      <c r="AL486" s="115"/>
      <c r="AM486" s="115"/>
      <c r="AN486" s="115"/>
      <c r="AO486" s="115"/>
      <c r="AP486" s="115"/>
      <c r="AQ486" s="115"/>
      <c r="AR486" s="115"/>
      <c r="AS486" s="115"/>
      <c r="AT486" s="115"/>
      <c r="AU486" s="115"/>
      <c r="AV486" s="115"/>
      <c r="AW486" s="115"/>
      <c r="AX486" s="115"/>
      <c r="AY486" s="115"/>
      <c r="AZ486" s="115"/>
      <c r="BA486" s="115"/>
      <c r="BB486" s="115"/>
      <c r="BC486" s="115"/>
      <c r="BD486" s="115"/>
      <c r="BE486" s="115"/>
      <c r="BF486" s="115"/>
      <c r="BG486" s="115"/>
      <c r="BH486" s="115"/>
      <c r="BI486" s="115"/>
      <c r="BJ486" s="115"/>
      <c r="BK486" s="115"/>
      <c r="BL486" s="115"/>
      <c r="BM486" s="115"/>
      <c r="BN486" s="115"/>
      <c r="BO486" s="115"/>
      <c r="BP486" s="115"/>
      <c r="BQ486" s="115"/>
      <c r="BR486" s="115"/>
      <c r="BS486" s="115"/>
      <c r="BT486" s="115"/>
      <c r="BU486" s="115"/>
      <c r="BV486" s="115"/>
      <c r="BW486" s="115"/>
      <c r="BX486" s="115"/>
      <c r="BY486" s="115"/>
      <c r="BZ486" s="115"/>
      <c r="CA486" s="115"/>
      <c r="CB486" s="115"/>
      <c r="CC486" s="115"/>
      <c r="CD486" s="115"/>
      <c r="CE486" s="115"/>
      <c r="CF486" s="115"/>
      <c r="CG486" s="115"/>
      <c r="CH486" s="115"/>
      <c r="CI486" s="115"/>
    </row>
    <row r="487" spans="1:87" ht="16.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  <c r="AA487" s="115"/>
      <c r="AB487" s="115"/>
      <c r="AC487" s="115"/>
      <c r="AD487" s="115"/>
      <c r="AE487" s="115"/>
      <c r="AF487" s="115"/>
      <c r="AG487" s="115"/>
      <c r="AH487" s="115"/>
      <c r="AI487" s="115"/>
      <c r="AJ487" s="115"/>
      <c r="AK487" s="115"/>
      <c r="AL487" s="115"/>
      <c r="AM487" s="115"/>
      <c r="AN487" s="115"/>
      <c r="AO487" s="115"/>
      <c r="AP487" s="115"/>
      <c r="AQ487" s="115"/>
      <c r="AR487" s="115"/>
      <c r="AS487" s="115"/>
      <c r="AT487" s="115"/>
      <c r="AU487" s="115"/>
      <c r="AV487" s="115"/>
      <c r="AW487" s="115"/>
      <c r="AX487" s="115"/>
      <c r="AY487" s="115"/>
      <c r="AZ487" s="115"/>
      <c r="BA487" s="115"/>
      <c r="BB487" s="115"/>
      <c r="BC487" s="115"/>
      <c r="BD487" s="115"/>
      <c r="BE487" s="115"/>
      <c r="BF487" s="115"/>
      <c r="BG487" s="115"/>
      <c r="BH487" s="115"/>
      <c r="BI487" s="115"/>
      <c r="BJ487" s="115"/>
      <c r="BK487" s="115"/>
      <c r="BL487" s="115"/>
      <c r="BM487" s="115"/>
      <c r="BN487" s="115"/>
      <c r="BO487" s="115"/>
      <c r="BP487" s="115"/>
      <c r="BQ487" s="115"/>
      <c r="BR487" s="115"/>
      <c r="BS487" s="115"/>
      <c r="BT487" s="115"/>
      <c r="BU487" s="115"/>
      <c r="BV487" s="115"/>
      <c r="BW487" s="115"/>
      <c r="BX487" s="115"/>
      <c r="BY487" s="115"/>
      <c r="BZ487" s="115"/>
      <c r="CA487" s="115"/>
      <c r="CB487" s="115"/>
      <c r="CC487" s="115"/>
      <c r="CD487" s="115"/>
      <c r="CE487" s="115"/>
      <c r="CF487" s="115"/>
      <c r="CG487" s="115"/>
      <c r="CH487" s="115"/>
      <c r="CI487" s="115"/>
    </row>
    <row r="488" spans="1:87" ht="16.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  <c r="AA488" s="115"/>
      <c r="AB488" s="115"/>
      <c r="AC488" s="115"/>
      <c r="AD488" s="115"/>
      <c r="AE488" s="115"/>
      <c r="AF488" s="115"/>
      <c r="AG488" s="115"/>
      <c r="AH488" s="115"/>
      <c r="AI488" s="115"/>
      <c r="AJ488" s="115"/>
      <c r="AK488" s="115"/>
      <c r="AL488" s="115"/>
      <c r="AM488" s="115"/>
      <c r="AN488" s="115"/>
      <c r="AO488" s="115"/>
      <c r="AP488" s="115"/>
      <c r="AQ488" s="115"/>
      <c r="AR488" s="115"/>
      <c r="AS488" s="115"/>
      <c r="AT488" s="115"/>
      <c r="AU488" s="115"/>
      <c r="AV488" s="115"/>
      <c r="AW488" s="115"/>
      <c r="AX488" s="115"/>
      <c r="AY488" s="115"/>
      <c r="AZ488" s="115"/>
      <c r="BA488" s="115"/>
      <c r="BB488" s="115"/>
      <c r="BC488" s="115"/>
      <c r="BD488" s="115"/>
      <c r="BE488" s="115"/>
      <c r="BF488" s="115"/>
      <c r="BG488" s="115"/>
      <c r="BH488" s="115"/>
      <c r="BI488" s="115"/>
      <c r="BJ488" s="115"/>
      <c r="BK488" s="115"/>
      <c r="BL488" s="115"/>
      <c r="BM488" s="115"/>
      <c r="BN488" s="115"/>
      <c r="BO488" s="115"/>
      <c r="BP488" s="115"/>
      <c r="BQ488" s="115"/>
      <c r="BR488" s="115"/>
      <c r="BS488" s="115"/>
      <c r="BT488" s="115"/>
      <c r="BU488" s="115"/>
      <c r="BV488" s="115"/>
      <c r="BW488" s="115"/>
      <c r="BX488" s="115"/>
      <c r="BY488" s="115"/>
      <c r="BZ488" s="115"/>
      <c r="CA488" s="115"/>
      <c r="CB488" s="115"/>
      <c r="CC488" s="115"/>
      <c r="CD488" s="115"/>
      <c r="CE488" s="115"/>
      <c r="CF488" s="115"/>
      <c r="CG488" s="115"/>
      <c r="CH488" s="115"/>
      <c r="CI488" s="115"/>
    </row>
    <row r="489" spans="1:87" ht="16.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  <c r="AA489" s="115"/>
      <c r="AB489" s="115"/>
      <c r="AC489" s="115"/>
      <c r="AD489" s="115"/>
      <c r="AE489" s="115"/>
      <c r="AF489" s="115"/>
      <c r="AG489" s="115"/>
      <c r="AH489" s="115"/>
      <c r="AI489" s="115"/>
      <c r="AJ489" s="115"/>
      <c r="AK489" s="115"/>
      <c r="AL489" s="115"/>
      <c r="AM489" s="115"/>
      <c r="AN489" s="115"/>
      <c r="AO489" s="115"/>
      <c r="AP489" s="115"/>
      <c r="AQ489" s="115"/>
      <c r="AR489" s="115"/>
      <c r="AS489" s="115"/>
      <c r="AT489" s="115"/>
      <c r="AU489" s="115"/>
      <c r="AV489" s="115"/>
      <c r="AW489" s="115"/>
      <c r="AX489" s="115"/>
      <c r="AY489" s="115"/>
      <c r="AZ489" s="115"/>
      <c r="BA489" s="115"/>
      <c r="BB489" s="115"/>
      <c r="BC489" s="115"/>
      <c r="BD489" s="115"/>
      <c r="BE489" s="115"/>
      <c r="BF489" s="115"/>
      <c r="BG489" s="115"/>
      <c r="BH489" s="115"/>
      <c r="BI489" s="115"/>
      <c r="BJ489" s="115"/>
      <c r="BK489" s="115"/>
      <c r="BL489" s="115"/>
      <c r="BM489" s="115"/>
      <c r="BN489" s="115"/>
      <c r="BO489" s="115"/>
      <c r="BP489" s="115"/>
      <c r="BQ489" s="115"/>
      <c r="BR489" s="115"/>
      <c r="BS489" s="115"/>
      <c r="BT489" s="115"/>
      <c r="BU489" s="115"/>
      <c r="BV489" s="115"/>
      <c r="BW489" s="115"/>
      <c r="BX489" s="115"/>
      <c r="BY489" s="115"/>
      <c r="BZ489" s="115"/>
      <c r="CA489" s="115"/>
      <c r="CB489" s="115"/>
      <c r="CC489" s="115"/>
      <c r="CD489" s="115"/>
      <c r="CE489" s="115"/>
      <c r="CF489" s="115"/>
      <c r="CG489" s="115"/>
      <c r="CH489" s="115"/>
      <c r="CI489" s="115"/>
    </row>
    <row r="490" spans="1:87" ht="16.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  <c r="AA490" s="115"/>
      <c r="AB490" s="115"/>
      <c r="AC490" s="115"/>
      <c r="AD490" s="115"/>
      <c r="AE490" s="115"/>
      <c r="AF490" s="115"/>
      <c r="AG490" s="115"/>
      <c r="AH490" s="115"/>
      <c r="AI490" s="115"/>
      <c r="AJ490" s="115"/>
      <c r="AK490" s="115"/>
      <c r="AL490" s="115"/>
      <c r="AM490" s="115"/>
      <c r="AN490" s="115"/>
      <c r="AO490" s="115"/>
      <c r="AP490" s="115"/>
      <c r="AQ490" s="115"/>
      <c r="AR490" s="115"/>
      <c r="AS490" s="115"/>
      <c r="AT490" s="115"/>
      <c r="AU490" s="115"/>
      <c r="AV490" s="115"/>
      <c r="AW490" s="115"/>
      <c r="AX490" s="115"/>
      <c r="AY490" s="115"/>
      <c r="AZ490" s="115"/>
      <c r="BA490" s="115"/>
      <c r="BB490" s="115"/>
      <c r="BC490" s="115"/>
      <c r="BD490" s="115"/>
      <c r="BE490" s="115"/>
      <c r="BF490" s="115"/>
      <c r="BG490" s="115"/>
      <c r="BH490" s="115"/>
      <c r="BI490" s="115"/>
      <c r="BJ490" s="115"/>
      <c r="BK490" s="115"/>
      <c r="BL490" s="115"/>
      <c r="BM490" s="115"/>
      <c r="BN490" s="115"/>
      <c r="BO490" s="115"/>
      <c r="BP490" s="115"/>
      <c r="BQ490" s="115"/>
      <c r="BR490" s="115"/>
      <c r="BS490" s="115"/>
      <c r="BT490" s="115"/>
      <c r="BU490" s="115"/>
      <c r="BV490" s="115"/>
      <c r="BW490" s="115"/>
      <c r="BX490" s="115"/>
      <c r="BY490" s="115"/>
      <c r="BZ490" s="115"/>
      <c r="CA490" s="115"/>
      <c r="CB490" s="115"/>
      <c r="CC490" s="115"/>
      <c r="CD490" s="115"/>
      <c r="CE490" s="115"/>
      <c r="CF490" s="115"/>
      <c r="CG490" s="115"/>
      <c r="CH490" s="115"/>
      <c r="CI490" s="115"/>
    </row>
    <row r="491" spans="1:87" ht="16.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  <c r="AA491" s="115"/>
      <c r="AB491" s="115"/>
      <c r="AC491" s="115"/>
      <c r="AD491" s="115"/>
      <c r="AE491" s="115"/>
      <c r="AF491" s="115"/>
      <c r="AG491" s="115"/>
      <c r="AH491" s="115"/>
      <c r="AI491" s="115"/>
      <c r="AJ491" s="115"/>
      <c r="AK491" s="115"/>
      <c r="AL491" s="115"/>
      <c r="AM491" s="115"/>
      <c r="AN491" s="115"/>
      <c r="AO491" s="115"/>
      <c r="AP491" s="115"/>
      <c r="AQ491" s="115"/>
      <c r="AR491" s="115"/>
      <c r="AS491" s="115"/>
      <c r="AT491" s="115"/>
      <c r="AU491" s="115"/>
      <c r="AV491" s="115"/>
      <c r="AW491" s="115"/>
      <c r="AX491" s="115"/>
      <c r="AY491" s="115"/>
      <c r="AZ491" s="115"/>
      <c r="BA491" s="115"/>
      <c r="BB491" s="115"/>
      <c r="BC491" s="115"/>
      <c r="BD491" s="115"/>
      <c r="BE491" s="115"/>
      <c r="BF491" s="115"/>
      <c r="BG491" s="115"/>
      <c r="BH491" s="115"/>
      <c r="BI491" s="115"/>
      <c r="BJ491" s="115"/>
      <c r="BK491" s="115"/>
      <c r="BL491" s="115"/>
      <c r="BM491" s="115"/>
      <c r="BN491" s="115"/>
      <c r="BO491" s="115"/>
      <c r="BP491" s="115"/>
      <c r="BQ491" s="115"/>
      <c r="BR491" s="115"/>
      <c r="BS491" s="115"/>
      <c r="BT491" s="115"/>
      <c r="BU491" s="115"/>
      <c r="BV491" s="115"/>
      <c r="BW491" s="115"/>
      <c r="BX491" s="115"/>
      <c r="BY491" s="115"/>
      <c r="BZ491" s="115"/>
      <c r="CA491" s="115"/>
      <c r="CB491" s="115"/>
      <c r="CC491" s="115"/>
      <c r="CD491" s="115"/>
      <c r="CE491" s="115"/>
      <c r="CF491" s="115"/>
      <c r="CG491" s="115"/>
      <c r="CH491" s="115"/>
      <c r="CI491" s="115"/>
    </row>
    <row r="492" spans="1:87" ht="16.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  <c r="AA492" s="115"/>
      <c r="AB492" s="115"/>
      <c r="AC492" s="115"/>
      <c r="AD492" s="115"/>
      <c r="AE492" s="115"/>
      <c r="AF492" s="115"/>
      <c r="AG492" s="115"/>
      <c r="AH492" s="115"/>
      <c r="AI492" s="115"/>
      <c r="AJ492" s="115"/>
      <c r="AK492" s="115"/>
      <c r="AL492" s="115"/>
      <c r="AM492" s="115"/>
      <c r="AN492" s="115"/>
      <c r="AO492" s="115"/>
      <c r="AP492" s="115"/>
      <c r="AQ492" s="115"/>
      <c r="AR492" s="115"/>
      <c r="AS492" s="115"/>
      <c r="AT492" s="115"/>
      <c r="AU492" s="115"/>
      <c r="AV492" s="115"/>
      <c r="AW492" s="115"/>
      <c r="AX492" s="115"/>
      <c r="AY492" s="115"/>
      <c r="AZ492" s="115"/>
      <c r="BA492" s="115"/>
      <c r="BB492" s="115"/>
      <c r="BC492" s="115"/>
      <c r="BD492" s="115"/>
      <c r="BE492" s="115"/>
      <c r="BF492" s="115"/>
      <c r="BG492" s="115"/>
      <c r="BH492" s="115"/>
      <c r="BI492" s="115"/>
      <c r="BJ492" s="115"/>
      <c r="BK492" s="115"/>
      <c r="BL492" s="115"/>
      <c r="BM492" s="115"/>
      <c r="BN492" s="115"/>
      <c r="BO492" s="115"/>
      <c r="BP492" s="115"/>
      <c r="BQ492" s="115"/>
      <c r="BR492" s="115"/>
      <c r="BS492" s="115"/>
      <c r="BT492" s="115"/>
      <c r="BU492" s="115"/>
      <c r="BV492" s="115"/>
      <c r="BW492" s="115"/>
      <c r="BX492" s="115"/>
      <c r="BY492" s="115"/>
      <c r="BZ492" s="115"/>
      <c r="CA492" s="115"/>
      <c r="CB492" s="115"/>
      <c r="CC492" s="115"/>
      <c r="CD492" s="115"/>
      <c r="CE492" s="115"/>
      <c r="CF492" s="115"/>
      <c r="CG492" s="115"/>
      <c r="CH492" s="115"/>
      <c r="CI492" s="115"/>
    </row>
    <row r="493" spans="1:87" ht="16.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  <c r="AA493" s="115"/>
      <c r="AB493" s="115"/>
      <c r="AC493" s="115"/>
      <c r="AD493" s="115"/>
      <c r="AE493" s="115"/>
      <c r="AF493" s="115"/>
      <c r="AG493" s="115"/>
      <c r="AH493" s="115"/>
      <c r="AI493" s="115"/>
      <c r="AJ493" s="115"/>
      <c r="AK493" s="115"/>
      <c r="AL493" s="115"/>
      <c r="AM493" s="115"/>
      <c r="AN493" s="115"/>
      <c r="AO493" s="115"/>
      <c r="AP493" s="115"/>
      <c r="AQ493" s="115"/>
      <c r="AR493" s="115"/>
      <c r="AS493" s="115"/>
      <c r="AT493" s="115"/>
      <c r="AU493" s="115"/>
      <c r="AV493" s="115"/>
      <c r="AW493" s="115"/>
      <c r="AX493" s="115"/>
      <c r="AY493" s="115"/>
      <c r="AZ493" s="115"/>
      <c r="BA493" s="115"/>
      <c r="BB493" s="115"/>
      <c r="BC493" s="115"/>
      <c r="BD493" s="115"/>
      <c r="BE493" s="115"/>
      <c r="BF493" s="115"/>
      <c r="BG493" s="115"/>
      <c r="BH493" s="115"/>
      <c r="BI493" s="115"/>
      <c r="BJ493" s="115"/>
      <c r="BK493" s="115"/>
      <c r="BL493" s="115"/>
      <c r="BM493" s="115"/>
      <c r="BN493" s="115"/>
      <c r="BO493" s="115"/>
      <c r="BP493" s="115"/>
      <c r="BQ493" s="115"/>
      <c r="BR493" s="115"/>
      <c r="BS493" s="115"/>
      <c r="BT493" s="115"/>
      <c r="BU493" s="115"/>
      <c r="BV493" s="115"/>
      <c r="BW493" s="115"/>
      <c r="BX493" s="115"/>
      <c r="BY493" s="115"/>
      <c r="BZ493" s="115"/>
      <c r="CA493" s="115"/>
      <c r="CB493" s="115"/>
      <c r="CC493" s="115"/>
      <c r="CD493" s="115"/>
      <c r="CE493" s="115"/>
      <c r="CF493" s="115"/>
      <c r="CG493" s="115"/>
      <c r="CH493" s="115"/>
      <c r="CI493" s="115"/>
    </row>
    <row r="494" spans="1:87" ht="16.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  <c r="AA494" s="115"/>
      <c r="AB494" s="115"/>
      <c r="AC494" s="115"/>
      <c r="AD494" s="115"/>
      <c r="AE494" s="115"/>
      <c r="AF494" s="115"/>
      <c r="AG494" s="115"/>
      <c r="AH494" s="115"/>
      <c r="AI494" s="115"/>
      <c r="AJ494" s="115"/>
      <c r="AK494" s="115"/>
      <c r="AL494" s="115"/>
      <c r="AM494" s="115"/>
      <c r="AN494" s="115"/>
      <c r="AO494" s="115"/>
      <c r="AP494" s="115"/>
      <c r="AQ494" s="115"/>
      <c r="AR494" s="115"/>
      <c r="AS494" s="115"/>
      <c r="AT494" s="115"/>
      <c r="AU494" s="115"/>
      <c r="AV494" s="115"/>
      <c r="AW494" s="115"/>
      <c r="AX494" s="115"/>
      <c r="AY494" s="115"/>
      <c r="AZ494" s="115"/>
      <c r="BA494" s="115"/>
      <c r="BB494" s="115"/>
      <c r="BC494" s="115"/>
      <c r="BD494" s="115"/>
      <c r="BE494" s="115"/>
      <c r="BF494" s="115"/>
      <c r="BG494" s="115"/>
      <c r="BH494" s="115"/>
      <c r="BI494" s="115"/>
      <c r="BJ494" s="115"/>
      <c r="BK494" s="115"/>
      <c r="BL494" s="115"/>
      <c r="BM494" s="115"/>
      <c r="BN494" s="115"/>
      <c r="BO494" s="115"/>
      <c r="BP494" s="115"/>
      <c r="BQ494" s="115"/>
      <c r="BR494" s="115"/>
      <c r="BS494" s="115"/>
      <c r="BT494" s="115"/>
      <c r="BU494" s="115"/>
      <c r="BV494" s="115"/>
      <c r="BW494" s="115"/>
      <c r="BX494" s="115"/>
      <c r="BY494" s="115"/>
      <c r="BZ494" s="115"/>
      <c r="CA494" s="115"/>
      <c r="CB494" s="115"/>
      <c r="CC494" s="115"/>
      <c r="CD494" s="115"/>
      <c r="CE494" s="115"/>
      <c r="CF494" s="115"/>
      <c r="CG494" s="115"/>
      <c r="CH494" s="115"/>
      <c r="CI494" s="115"/>
    </row>
    <row r="495" spans="1:87" ht="16.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  <c r="AA495" s="115"/>
      <c r="AB495" s="115"/>
      <c r="AC495" s="115"/>
      <c r="AD495" s="115"/>
      <c r="AE495" s="115"/>
      <c r="AF495" s="115"/>
      <c r="AG495" s="115"/>
      <c r="AH495" s="115"/>
      <c r="AI495" s="115"/>
      <c r="AJ495" s="115"/>
      <c r="AK495" s="115"/>
      <c r="AL495" s="115"/>
      <c r="AM495" s="115"/>
      <c r="AN495" s="115"/>
      <c r="AO495" s="115"/>
      <c r="AP495" s="115"/>
      <c r="AQ495" s="115"/>
      <c r="AR495" s="115"/>
      <c r="AS495" s="115"/>
      <c r="AT495" s="115"/>
      <c r="AU495" s="115"/>
      <c r="AV495" s="115"/>
      <c r="AW495" s="115"/>
      <c r="AX495" s="115"/>
      <c r="AY495" s="115"/>
      <c r="AZ495" s="115"/>
      <c r="BA495" s="115"/>
      <c r="BB495" s="115"/>
      <c r="BC495" s="115"/>
      <c r="BD495" s="115"/>
      <c r="BE495" s="115"/>
      <c r="BF495" s="115"/>
      <c r="BG495" s="115"/>
      <c r="BH495" s="115"/>
      <c r="BI495" s="115"/>
      <c r="BJ495" s="115"/>
      <c r="BK495" s="115"/>
      <c r="BL495" s="115"/>
      <c r="BM495" s="115"/>
      <c r="BN495" s="115"/>
      <c r="BO495" s="115"/>
      <c r="BP495" s="115"/>
      <c r="BQ495" s="115"/>
      <c r="BR495" s="115"/>
      <c r="BS495" s="115"/>
      <c r="BT495" s="115"/>
      <c r="BU495" s="115"/>
      <c r="BV495" s="115"/>
      <c r="BW495" s="115"/>
      <c r="BX495" s="115"/>
      <c r="BY495" s="115"/>
      <c r="BZ495" s="115"/>
      <c r="CA495" s="115"/>
      <c r="CB495" s="115"/>
      <c r="CC495" s="115"/>
      <c r="CD495" s="115"/>
      <c r="CE495" s="115"/>
      <c r="CF495" s="115"/>
      <c r="CG495" s="115"/>
      <c r="CH495" s="115"/>
      <c r="CI495" s="115"/>
    </row>
    <row r="496" spans="1:87" ht="16.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  <c r="AA496" s="115"/>
      <c r="AB496" s="115"/>
      <c r="AC496" s="115"/>
      <c r="AD496" s="115"/>
      <c r="AE496" s="115"/>
      <c r="AF496" s="115"/>
      <c r="AG496" s="115"/>
      <c r="AH496" s="115"/>
      <c r="AI496" s="115"/>
      <c r="AJ496" s="115"/>
      <c r="AK496" s="115"/>
      <c r="AL496" s="115"/>
      <c r="AM496" s="115"/>
      <c r="AN496" s="115"/>
      <c r="AO496" s="115"/>
      <c r="AP496" s="115"/>
      <c r="AQ496" s="115"/>
      <c r="AR496" s="115"/>
      <c r="AS496" s="115"/>
      <c r="AT496" s="115"/>
      <c r="AU496" s="115"/>
      <c r="AV496" s="115"/>
      <c r="AW496" s="115"/>
      <c r="AX496" s="115"/>
      <c r="AY496" s="115"/>
      <c r="AZ496" s="115"/>
      <c r="BA496" s="115"/>
      <c r="BB496" s="115"/>
      <c r="BC496" s="115"/>
      <c r="BD496" s="115"/>
      <c r="BE496" s="115"/>
      <c r="BF496" s="115"/>
      <c r="BG496" s="115"/>
      <c r="BH496" s="115"/>
      <c r="BI496" s="115"/>
      <c r="BJ496" s="115"/>
      <c r="BK496" s="115"/>
      <c r="BL496" s="115"/>
      <c r="BM496" s="115"/>
      <c r="BN496" s="115"/>
      <c r="BO496" s="115"/>
      <c r="BP496" s="115"/>
      <c r="BQ496" s="115"/>
      <c r="BR496" s="115"/>
      <c r="BS496" s="115"/>
      <c r="BT496" s="115"/>
      <c r="BU496" s="115"/>
      <c r="BV496" s="115"/>
      <c r="BW496" s="115"/>
      <c r="BX496" s="115"/>
      <c r="BY496" s="115"/>
      <c r="BZ496" s="115"/>
      <c r="CA496" s="115"/>
      <c r="CB496" s="115"/>
      <c r="CC496" s="115"/>
      <c r="CD496" s="115"/>
      <c r="CE496" s="115"/>
      <c r="CF496" s="115"/>
      <c r="CG496" s="115"/>
      <c r="CH496" s="115"/>
      <c r="CI496" s="115"/>
    </row>
    <row r="497" spans="1:87" ht="16.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  <c r="AA497" s="115"/>
      <c r="AB497" s="115"/>
      <c r="AC497" s="115"/>
      <c r="AD497" s="115"/>
      <c r="AE497" s="115"/>
      <c r="AF497" s="115"/>
      <c r="AG497" s="115"/>
      <c r="AH497" s="115"/>
      <c r="AI497" s="115"/>
      <c r="AJ497" s="115"/>
      <c r="AK497" s="115"/>
      <c r="AL497" s="115"/>
      <c r="AM497" s="115"/>
      <c r="AN497" s="115"/>
      <c r="AO497" s="115"/>
      <c r="AP497" s="115"/>
      <c r="AQ497" s="115"/>
      <c r="AR497" s="115"/>
      <c r="AS497" s="115"/>
      <c r="AT497" s="115"/>
      <c r="AU497" s="115"/>
      <c r="AV497" s="115"/>
      <c r="AW497" s="115"/>
      <c r="AX497" s="115"/>
      <c r="AY497" s="115"/>
      <c r="AZ497" s="115"/>
      <c r="BA497" s="115"/>
      <c r="BB497" s="115"/>
      <c r="BC497" s="115"/>
      <c r="BD497" s="115"/>
      <c r="BE497" s="115"/>
      <c r="BF497" s="115"/>
      <c r="BG497" s="115"/>
      <c r="BH497" s="115"/>
      <c r="BI497" s="115"/>
      <c r="BJ497" s="115"/>
      <c r="BK497" s="115"/>
      <c r="BL497" s="115"/>
      <c r="BM497" s="115"/>
      <c r="BN497" s="115"/>
      <c r="BO497" s="115"/>
      <c r="BP497" s="115"/>
      <c r="BQ497" s="115"/>
      <c r="BR497" s="115"/>
      <c r="BS497" s="115"/>
      <c r="BT497" s="115"/>
      <c r="BU497" s="115"/>
      <c r="BV497" s="115"/>
      <c r="BW497" s="115"/>
      <c r="BX497" s="115"/>
      <c r="BY497" s="115"/>
      <c r="BZ497" s="115"/>
      <c r="CA497" s="115"/>
      <c r="CB497" s="115"/>
      <c r="CC497" s="115"/>
      <c r="CD497" s="115"/>
      <c r="CE497" s="115"/>
      <c r="CF497" s="115"/>
      <c r="CG497" s="115"/>
      <c r="CH497" s="115"/>
      <c r="CI497" s="115"/>
    </row>
    <row r="498" spans="1:87" ht="16.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  <c r="AA498" s="115"/>
      <c r="AB498" s="115"/>
      <c r="AC498" s="115"/>
      <c r="AD498" s="115"/>
      <c r="AE498" s="115"/>
      <c r="AF498" s="115"/>
      <c r="AG498" s="115"/>
      <c r="AH498" s="115"/>
      <c r="AI498" s="115"/>
      <c r="AJ498" s="115"/>
      <c r="AK498" s="115"/>
      <c r="AL498" s="115"/>
      <c r="AM498" s="115"/>
      <c r="AN498" s="115"/>
      <c r="AO498" s="115"/>
      <c r="AP498" s="115"/>
      <c r="AQ498" s="115"/>
      <c r="AR498" s="115"/>
      <c r="AS498" s="115"/>
      <c r="AT498" s="115"/>
      <c r="AU498" s="115"/>
      <c r="AV498" s="115"/>
      <c r="AW498" s="115"/>
      <c r="AX498" s="115"/>
      <c r="AY498" s="115"/>
      <c r="AZ498" s="115"/>
      <c r="BA498" s="115"/>
      <c r="BB498" s="115"/>
      <c r="BC498" s="115"/>
      <c r="BD498" s="115"/>
      <c r="BE498" s="115"/>
      <c r="BF498" s="115"/>
      <c r="BG498" s="115"/>
      <c r="BH498" s="115"/>
      <c r="BI498" s="115"/>
      <c r="BJ498" s="115"/>
      <c r="BK498" s="115"/>
      <c r="BL498" s="115"/>
      <c r="BM498" s="115"/>
      <c r="BN498" s="115"/>
      <c r="BO498" s="115"/>
      <c r="BP498" s="115"/>
      <c r="BQ498" s="115"/>
      <c r="BR498" s="115"/>
      <c r="BS498" s="115"/>
      <c r="BT498" s="115"/>
      <c r="BU498" s="115"/>
      <c r="BV498" s="115"/>
      <c r="BW498" s="115"/>
      <c r="BX498" s="115"/>
      <c r="BY498" s="115"/>
      <c r="BZ498" s="115"/>
      <c r="CA498" s="115"/>
      <c r="CB498" s="115"/>
      <c r="CC498" s="115"/>
      <c r="CD498" s="115"/>
      <c r="CE498" s="115"/>
      <c r="CF498" s="115"/>
      <c r="CG498" s="115"/>
      <c r="CH498" s="115"/>
      <c r="CI498" s="115"/>
    </row>
    <row r="499" spans="1:87" ht="16.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  <c r="AA499" s="115"/>
      <c r="AB499" s="115"/>
      <c r="AC499" s="115"/>
      <c r="AD499" s="115"/>
      <c r="AE499" s="115"/>
      <c r="AF499" s="115"/>
      <c r="AG499" s="115"/>
      <c r="AH499" s="115"/>
      <c r="AI499" s="115"/>
      <c r="AJ499" s="115"/>
      <c r="AK499" s="115"/>
      <c r="AL499" s="115"/>
      <c r="AM499" s="115"/>
      <c r="AN499" s="115"/>
      <c r="AO499" s="115"/>
      <c r="AP499" s="115"/>
      <c r="AQ499" s="115"/>
      <c r="AR499" s="115"/>
      <c r="AS499" s="115"/>
      <c r="AT499" s="115"/>
      <c r="AU499" s="115"/>
      <c r="AV499" s="115"/>
      <c r="AW499" s="115"/>
      <c r="AX499" s="115"/>
      <c r="AY499" s="115"/>
      <c r="AZ499" s="115"/>
      <c r="BA499" s="115"/>
      <c r="BB499" s="115"/>
      <c r="BC499" s="115"/>
      <c r="BD499" s="115"/>
      <c r="BE499" s="115"/>
      <c r="BF499" s="115"/>
      <c r="BG499" s="115"/>
      <c r="BH499" s="115"/>
      <c r="BI499" s="115"/>
      <c r="BJ499" s="115"/>
      <c r="BK499" s="115"/>
      <c r="BL499" s="115"/>
      <c r="BM499" s="115"/>
      <c r="BN499" s="115"/>
      <c r="BO499" s="115"/>
      <c r="BP499" s="115"/>
      <c r="BQ499" s="115"/>
      <c r="BR499" s="115"/>
      <c r="BS499" s="115"/>
      <c r="BT499" s="115"/>
      <c r="BU499" s="115"/>
      <c r="BV499" s="115"/>
      <c r="BW499" s="115"/>
      <c r="BX499" s="115"/>
      <c r="BY499" s="115"/>
      <c r="BZ499" s="115"/>
      <c r="CA499" s="115"/>
      <c r="CB499" s="115"/>
      <c r="CC499" s="115"/>
      <c r="CD499" s="115"/>
      <c r="CE499" s="115"/>
      <c r="CF499" s="115"/>
      <c r="CG499" s="115"/>
      <c r="CH499" s="115"/>
      <c r="CI499" s="115"/>
    </row>
    <row r="500" spans="1:87" ht="16.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  <c r="AA500" s="115"/>
      <c r="AB500" s="115"/>
      <c r="AC500" s="115"/>
      <c r="AD500" s="115"/>
      <c r="AE500" s="115"/>
      <c r="AF500" s="115"/>
      <c r="AG500" s="115"/>
      <c r="AH500" s="115"/>
      <c r="AI500" s="115"/>
      <c r="AJ500" s="115"/>
      <c r="AK500" s="115"/>
      <c r="AL500" s="115"/>
      <c r="AM500" s="115"/>
      <c r="AN500" s="115"/>
      <c r="AO500" s="115"/>
      <c r="AP500" s="115"/>
      <c r="AQ500" s="115"/>
      <c r="AR500" s="115"/>
      <c r="AS500" s="115"/>
      <c r="AT500" s="115"/>
      <c r="AU500" s="115"/>
      <c r="AV500" s="115"/>
      <c r="AW500" s="115"/>
      <c r="AX500" s="115"/>
      <c r="AY500" s="115"/>
      <c r="AZ500" s="115"/>
      <c r="BA500" s="115"/>
      <c r="BB500" s="115"/>
      <c r="BC500" s="115"/>
      <c r="BD500" s="115"/>
      <c r="BE500" s="115"/>
      <c r="BF500" s="115"/>
      <c r="BG500" s="115"/>
      <c r="BH500" s="115"/>
      <c r="BI500" s="115"/>
      <c r="BJ500" s="115"/>
      <c r="BK500" s="115"/>
      <c r="BL500" s="115"/>
      <c r="BM500" s="115"/>
      <c r="BN500" s="115"/>
      <c r="BO500" s="115"/>
      <c r="BP500" s="115"/>
      <c r="BQ500" s="115"/>
      <c r="BR500" s="115"/>
      <c r="BS500" s="115"/>
      <c r="BT500" s="115"/>
      <c r="BU500" s="115"/>
      <c r="BV500" s="115"/>
      <c r="BW500" s="115"/>
      <c r="BX500" s="115"/>
      <c r="BY500" s="115"/>
      <c r="BZ500" s="115"/>
      <c r="CA500" s="115"/>
      <c r="CB500" s="115"/>
      <c r="CC500" s="115"/>
      <c r="CD500" s="115"/>
      <c r="CE500" s="115"/>
      <c r="CF500" s="115"/>
      <c r="CG500" s="115"/>
      <c r="CH500" s="115"/>
      <c r="CI500" s="115"/>
    </row>
    <row r="501" spans="1:87" ht="16.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  <c r="AA501" s="115"/>
      <c r="AB501" s="115"/>
      <c r="AC501" s="115"/>
      <c r="AD501" s="115"/>
      <c r="AE501" s="115"/>
      <c r="AF501" s="115"/>
      <c r="AG501" s="115"/>
      <c r="AH501" s="115"/>
      <c r="AI501" s="115"/>
      <c r="AJ501" s="115"/>
      <c r="AK501" s="115"/>
      <c r="AL501" s="115"/>
      <c r="AM501" s="115"/>
      <c r="AN501" s="115"/>
      <c r="AO501" s="115"/>
      <c r="AP501" s="115"/>
      <c r="AQ501" s="115"/>
      <c r="AR501" s="115"/>
      <c r="AS501" s="115"/>
      <c r="AT501" s="115"/>
      <c r="AU501" s="115"/>
      <c r="AV501" s="115"/>
      <c r="AW501" s="115"/>
      <c r="AX501" s="115"/>
      <c r="AY501" s="115"/>
      <c r="AZ501" s="115"/>
      <c r="BA501" s="115"/>
      <c r="BB501" s="115"/>
      <c r="BC501" s="115"/>
      <c r="BD501" s="115"/>
      <c r="BE501" s="115"/>
      <c r="BF501" s="115"/>
      <c r="BG501" s="115"/>
      <c r="BH501" s="115"/>
      <c r="BI501" s="115"/>
      <c r="BJ501" s="115"/>
      <c r="BK501" s="115"/>
      <c r="BL501" s="115"/>
      <c r="BM501" s="115"/>
      <c r="BN501" s="115"/>
      <c r="BO501" s="115"/>
      <c r="BP501" s="115"/>
      <c r="BQ501" s="115"/>
      <c r="BR501" s="115"/>
      <c r="BS501" s="115"/>
      <c r="BT501" s="115"/>
      <c r="BU501" s="115"/>
      <c r="BV501" s="115"/>
      <c r="BW501" s="115"/>
      <c r="BX501" s="115"/>
      <c r="BY501" s="115"/>
      <c r="BZ501" s="115"/>
      <c r="CA501" s="115"/>
      <c r="CB501" s="115"/>
      <c r="CC501" s="115"/>
      <c r="CD501" s="115"/>
      <c r="CE501" s="115"/>
      <c r="CF501" s="115"/>
      <c r="CG501" s="115"/>
      <c r="CH501" s="115"/>
      <c r="CI501" s="115"/>
    </row>
    <row r="502" spans="1:87" ht="16.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  <c r="AA502" s="115"/>
      <c r="AB502" s="115"/>
      <c r="AC502" s="115"/>
      <c r="AD502" s="115"/>
      <c r="AE502" s="115"/>
      <c r="AF502" s="115"/>
      <c r="AG502" s="115"/>
      <c r="AH502" s="115"/>
      <c r="AI502" s="115"/>
      <c r="AJ502" s="115"/>
      <c r="AK502" s="115"/>
      <c r="AL502" s="115"/>
      <c r="AM502" s="115"/>
      <c r="AN502" s="115"/>
      <c r="AO502" s="115"/>
      <c r="AP502" s="115"/>
      <c r="AQ502" s="115"/>
      <c r="AR502" s="115"/>
      <c r="AS502" s="115"/>
      <c r="AT502" s="115"/>
      <c r="AU502" s="115"/>
      <c r="AV502" s="115"/>
      <c r="AW502" s="115"/>
      <c r="AX502" s="115"/>
      <c r="AY502" s="115"/>
      <c r="AZ502" s="115"/>
      <c r="BA502" s="115"/>
      <c r="BB502" s="115"/>
      <c r="BC502" s="115"/>
      <c r="BD502" s="115"/>
      <c r="BE502" s="115"/>
      <c r="BF502" s="115"/>
      <c r="BG502" s="115"/>
      <c r="BH502" s="115"/>
      <c r="BI502" s="115"/>
      <c r="BJ502" s="115"/>
      <c r="BK502" s="115"/>
      <c r="BL502" s="115"/>
      <c r="BM502" s="115"/>
      <c r="BN502" s="115"/>
      <c r="BO502" s="115"/>
      <c r="BP502" s="115"/>
      <c r="BQ502" s="115"/>
      <c r="BR502" s="115"/>
      <c r="BS502" s="115"/>
      <c r="BT502" s="115"/>
      <c r="BU502" s="115"/>
      <c r="BV502" s="115"/>
      <c r="BW502" s="115"/>
      <c r="BX502" s="115"/>
      <c r="BY502" s="115"/>
      <c r="BZ502" s="115"/>
      <c r="CA502" s="115"/>
      <c r="CB502" s="115"/>
      <c r="CC502" s="115"/>
      <c r="CD502" s="115"/>
      <c r="CE502" s="115"/>
      <c r="CF502" s="115"/>
      <c r="CG502" s="115"/>
      <c r="CH502" s="115"/>
      <c r="CI502" s="115"/>
    </row>
    <row r="503" spans="1:87" ht="16.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  <c r="AA503" s="115"/>
      <c r="AB503" s="115"/>
      <c r="AC503" s="115"/>
      <c r="AD503" s="115"/>
      <c r="AE503" s="115"/>
      <c r="AF503" s="115"/>
      <c r="AG503" s="115"/>
      <c r="AH503" s="115"/>
      <c r="AI503" s="115"/>
      <c r="AJ503" s="115"/>
      <c r="AK503" s="115"/>
      <c r="AL503" s="115"/>
      <c r="AM503" s="115"/>
      <c r="AN503" s="115"/>
      <c r="AO503" s="115"/>
      <c r="AP503" s="115"/>
      <c r="AQ503" s="115"/>
      <c r="AR503" s="115"/>
      <c r="AS503" s="115"/>
      <c r="AT503" s="115"/>
      <c r="AU503" s="115"/>
      <c r="AV503" s="115"/>
      <c r="AW503" s="115"/>
      <c r="AX503" s="115"/>
      <c r="AY503" s="115"/>
      <c r="AZ503" s="115"/>
      <c r="BA503" s="115"/>
      <c r="BB503" s="115"/>
      <c r="BC503" s="115"/>
      <c r="BD503" s="115"/>
      <c r="BE503" s="115"/>
      <c r="BF503" s="115"/>
      <c r="BG503" s="115"/>
      <c r="BH503" s="115"/>
      <c r="BI503" s="115"/>
      <c r="BJ503" s="115"/>
      <c r="BK503" s="115"/>
      <c r="BL503" s="115"/>
      <c r="BM503" s="115"/>
      <c r="BN503" s="115"/>
      <c r="BO503" s="115"/>
      <c r="BP503" s="115"/>
      <c r="BQ503" s="115"/>
      <c r="BR503" s="115"/>
      <c r="BS503" s="115"/>
      <c r="BT503" s="115"/>
      <c r="BU503" s="115"/>
      <c r="BV503" s="115"/>
      <c r="BW503" s="115"/>
      <c r="BX503" s="115"/>
      <c r="BY503" s="115"/>
      <c r="BZ503" s="115"/>
      <c r="CA503" s="115"/>
      <c r="CB503" s="115"/>
      <c r="CC503" s="115"/>
      <c r="CD503" s="115"/>
      <c r="CE503" s="115"/>
      <c r="CF503" s="115"/>
      <c r="CG503" s="115"/>
      <c r="CH503" s="115"/>
      <c r="CI503" s="115"/>
    </row>
    <row r="504" spans="1:87" ht="16.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  <c r="AA504" s="115"/>
      <c r="AB504" s="115"/>
      <c r="AC504" s="115"/>
      <c r="AD504" s="115"/>
      <c r="AE504" s="115"/>
      <c r="AF504" s="115"/>
      <c r="AG504" s="115"/>
      <c r="AH504" s="115"/>
      <c r="AI504" s="115"/>
      <c r="AJ504" s="115"/>
      <c r="AK504" s="115"/>
      <c r="AL504" s="115"/>
      <c r="AM504" s="115"/>
      <c r="AN504" s="115"/>
      <c r="AO504" s="115"/>
      <c r="AP504" s="115"/>
      <c r="AQ504" s="115"/>
      <c r="AR504" s="115"/>
      <c r="AS504" s="115"/>
      <c r="AT504" s="115"/>
      <c r="AU504" s="115"/>
      <c r="AV504" s="115"/>
      <c r="AW504" s="115"/>
      <c r="AX504" s="115"/>
      <c r="AY504" s="115"/>
      <c r="AZ504" s="115"/>
      <c r="BA504" s="115"/>
      <c r="BB504" s="115"/>
      <c r="BC504" s="115"/>
      <c r="BD504" s="115"/>
      <c r="BE504" s="115"/>
      <c r="BF504" s="115"/>
      <c r="BG504" s="115"/>
      <c r="BH504" s="115"/>
      <c r="BI504" s="115"/>
      <c r="BJ504" s="115"/>
      <c r="BK504" s="115"/>
      <c r="BL504" s="115"/>
      <c r="BM504" s="115"/>
      <c r="BN504" s="115"/>
      <c r="BO504" s="115"/>
      <c r="BP504" s="115"/>
      <c r="BQ504" s="115"/>
      <c r="BR504" s="115"/>
      <c r="BS504" s="115"/>
      <c r="BT504" s="115"/>
      <c r="BU504" s="115"/>
      <c r="BV504" s="115"/>
      <c r="BW504" s="115"/>
      <c r="BX504" s="115"/>
      <c r="BY504" s="115"/>
      <c r="BZ504" s="115"/>
      <c r="CA504" s="115"/>
      <c r="CB504" s="115"/>
      <c r="CC504" s="115"/>
      <c r="CD504" s="115"/>
      <c r="CE504" s="115"/>
      <c r="CF504" s="115"/>
      <c r="CG504" s="115"/>
      <c r="CH504" s="115"/>
      <c r="CI504" s="115"/>
    </row>
    <row r="505" spans="1:87" ht="16.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  <c r="AA505" s="115"/>
      <c r="AB505" s="115"/>
      <c r="AC505" s="115"/>
      <c r="AD505" s="115"/>
      <c r="AE505" s="115"/>
      <c r="AF505" s="115"/>
      <c r="AG505" s="115"/>
      <c r="AH505" s="115"/>
      <c r="AI505" s="115"/>
      <c r="AJ505" s="115"/>
      <c r="AK505" s="115"/>
      <c r="AL505" s="115"/>
      <c r="AM505" s="115"/>
      <c r="AN505" s="115"/>
      <c r="AO505" s="115"/>
      <c r="AP505" s="115"/>
      <c r="AQ505" s="115"/>
      <c r="AR505" s="115"/>
      <c r="AS505" s="115"/>
      <c r="AT505" s="115"/>
      <c r="AU505" s="115"/>
      <c r="AV505" s="115"/>
      <c r="AW505" s="115"/>
      <c r="AX505" s="115"/>
      <c r="AY505" s="115"/>
      <c r="AZ505" s="115"/>
      <c r="BA505" s="115"/>
      <c r="BB505" s="115"/>
      <c r="BC505" s="115"/>
      <c r="BD505" s="115"/>
      <c r="BE505" s="115"/>
      <c r="BF505" s="115"/>
      <c r="BG505" s="115"/>
      <c r="BH505" s="115"/>
      <c r="BI505" s="115"/>
      <c r="BJ505" s="115"/>
      <c r="BK505" s="115"/>
      <c r="BL505" s="115"/>
      <c r="BM505" s="115"/>
      <c r="BN505" s="115"/>
      <c r="BO505" s="115"/>
      <c r="BP505" s="115"/>
      <c r="BQ505" s="115"/>
      <c r="BR505" s="115"/>
      <c r="BS505" s="115"/>
      <c r="BT505" s="115"/>
      <c r="BU505" s="115"/>
      <c r="BV505" s="115"/>
      <c r="BW505" s="115"/>
      <c r="BX505" s="115"/>
      <c r="BY505" s="115"/>
      <c r="BZ505" s="115"/>
      <c r="CA505" s="115"/>
      <c r="CB505" s="115"/>
      <c r="CC505" s="115"/>
      <c r="CD505" s="115"/>
      <c r="CE505" s="115"/>
      <c r="CF505" s="115"/>
      <c r="CG505" s="115"/>
      <c r="CH505" s="115"/>
      <c r="CI505" s="115"/>
    </row>
    <row r="506" spans="1:87" ht="16.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  <c r="AA506" s="115"/>
      <c r="AB506" s="115"/>
      <c r="AC506" s="115"/>
      <c r="AD506" s="115"/>
      <c r="AE506" s="115"/>
      <c r="AF506" s="115"/>
      <c r="AG506" s="115"/>
      <c r="AH506" s="115"/>
      <c r="AI506" s="115"/>
      <c r="AJ506" s="115"/>
      <c r="AK506" s="115"/>
      <c r="AL506" s="115"/>
      <c r="AM506" s="115"/>
      <c r="AN506" s="115"/>
      <c r="AO506" s="115"/>
      <c r="AP506" s="115"/>
      <c r="AQ506" s="115"/>
      <c r="AR506" s="115"/>
      <c r="AS506" s="115"/>
      <c r="AT506" s="115"/>
      <c r="AU506" s="115"/>
      <c r="AV506" s="115"/>
      <c r="AW506" s="115"/>
      <c r="AX506" s="115"/>
      <c r="AY506" s="115"/>
      <c r="AZ506" s="115"/>
      <c r="BA506" s="115"/>
      <c r="BB506" s="115"/>
      <c r="BC506" s="115"/>
      <c r="BD506" s="115"/>
      <c r="BE506" s="115"/>
      <c r="BF506" s="115"/>
      <c r="BG506" s="115"/>
      <c r="BH506" s="115"/>
      <c r="BI506" s="115"/>
      <c r="BJ506" s="115"/>
      <c r="BK506" s="115"/>
      <c r="BL506" s="115"/>
      <c r="BM506" s="115"/>
      <c r="BN506" s="115"/>
      <c r="BO506" s="115"/>
      <c r="BP506" s="115"/>
      <c r="BQ506" s="115"/>
      <c r="BR506" s="115"/>
      <c r="BS506" s="115"/>
      <c r="BT506" s="115"/>
      <c r="BU506" s="115"/>
      <c r="BV506" s="115"/>
      <c r="BW506" s="115"/>
      <c r="BX506" s="115"/>
      <c r="BY506" s="115"/>
      <c r="BZ506" s="115"/>
      <c r="CA506" s="115"/>
      <c r="CB506" s="115"/>
      <c r="CC506" s="115"/>
      <c r="CD506" s="115"/>
      <c r="CE506" s="115"/>
      <c r="CF506" s="115"/>
      <c r="CG506" s="115"/>
      <c r="CH506" s="115"/>
      <c r="CI506" s="115"/>
    </row>
    <row r="507" spans="1:87" ht="16.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  <c r="AA507" s="115"/>
      <c r="AB507" s="115"/>
      <c r="AC507" s="115"/>
      <c r="AD507" s="115"/>
      <c r="AE507" s="115"/>
      <c r="AF507" s="115"/>
      <c r="AG507" s="115"/>
      <c r="AH507" s="115"/>
      <c r="AI507" s="115"/>
      <c r="AJ507" s="115"/>
      <c r="AK507" s="115"/>
      <c r="AL507" s="115"/>
      <c r="AM507" s="115"/>
      <c r="AN507" s="115"/>
      <c r="AO507" s="115"/>
      <c r="AP507" s="115"/>
      <c r="AQ507" s="115"/>
      <c r="AR507" s="115"/>
      <c r="AS507" s="115"/>
      <c r="AT507" s="115"/>
      <c r="AU507" s="115"/>
      <c r="AV507" s="115"/>
      <c r="AW507" s="115"/>
      <c r="AX507" s="115"/>
      <c r="AY507" s="115"/>
      <c r="AZ507" s="115"/>
      <c r="BA507" s="115"/>
      <c r="BB507" s="115"/>
      <c r="BC507" s="115"/>
      <c r="BD507" s="115"/>
      <c r="BE507" s="115"/>
      <c r="BF507" s="115"/>
      <c r="BG507" s="115"/>
      <c r="BH507" s="115"/>
      <c r="BI507" s="115"/>
      <c r="BJ507" s="115"/>
      <c r="BK507" s="115"/>
      <c r="BL507" s="115"/>
      <c r="BM507" s="115"/>
      <c r="BN507" s="115"/>
      <c r="BO507" s="115"/>
      <c r="BP507" s="115"/>
      <c r="BQ507" s="115"/>
      <c r="BR507" s="115"/>
      <c r="BS507" s="115"/>
      <c r="BT507" s="115"/>
      <c r="BU507" s="115"/>
      <c r="BV507" s="115"/>
      <c r="BW507" s="115"/>
      <c r="BX507" s="115"/>
      <c r="BY507" s="115"/>
      <c r="BZ507" s="115"/>
      <c r="CA507" s="115"/>
      <c r="CB507" s="115"/>
      <c r="CC507" s="115"/>
      <c r="CD507" s="115"/>
      <c r="CE507" s="115"/>
      <c r="CF507" s="115"/>
      <c r="CG507" s="115"/>
      <c r="CH507" s="115"/>
      <c r="CI507" s="115"/>
    </row>
    <row r="508" spans="1:87" ht="16.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  <c r="AA508" s="115"/>
      <c r="AB508" s="115"/>
      <c r="AC508" s="115"/>
      <c r="AD508" s="115"/>
      <c r="AE508" s="115"/>
      <c r="AF508" s="115"/>
      <c r="AG508" s="115"/>
      <c r="AH508" s="115"/>
      <c r="AI508" s="115"/>
      <c r="AJ508" s="115"/>
      <c r="AK508" s="115"/>
      <c r="AL508" s="115"/>
      <c r="AM508" s="115"/>
      <c r="AN508" s="115"/>
      <c r="AO508" s="115"/>
      <c r="AP508" s="115"/>
      <c r="AQ508" s="115"/>
      <c r="AR508" s="115"/>
      <c r="AS508" s="115"/>
      <c r="AT508" s="115"/>
      <c r="AU508" s="115"/>
      <c r="AV508" s="115"/>
      <c r="AW508" s="115"/>
      <c r="AX508" s="115"/>
      <c r="AY508" s="115"/>
      <c r="AZ508" s="115"/>
      <c r="BA508" s="115"/>
      <c r="BB508" s="115"/>
      <c r="BC508" s="115"/>
      <c r="BD508" s="115"/>
      <c r="BE508" s="115"/>
      <c r="BF508" s="115"/>
      <c r="BG508" s="115"/>
      <c r="BH508" s="115"/>
      <c r="BI508" s="115"/>
      <c r="BJ508" s="115"/>
      <c r="BK508" s="115"/>
      <c r="BL508" s="115"/>
      <c r="BM508" s="115"/>
      <c r="BN508" s="115"/>
      <c r="BO508" s="115"/>
      <c r="BP508" s="115"/>
      <c r="BQ508" s="115"/>
      <c r="BR508" s="115"/>
      <c r="BS508" s="115"/>
      <c r="BT508" s="115"/>
      <c r="BU508" s="115"/>
      <c r="BV508" s="115"/>
      <c r="BW508" s="115"/>
      <c r="BX508" s="115"/>
      <c r="BY508" s="115"/>
      <c r="BZ508" s="115"/>
      <c r="CA508" s="115"/>
      <c r="CB508" s="115"/>
      <c r="CC508" s="115"/>
      <c r="CD508" s="115"/>
      <c r="CE508" s="115"/>
      <c r="CF508" s="115"/>
      <c r="CG508" s="115"/>
      <c r="CH508" s="115"/>
      <c r="CI508" s="115"/>
    </row>
    <row r="509" spans="1:87" ht="16.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  <c r="AA509" s="115"/>
      <c r="AB509" s="115"/>
      <c r="AC509" s="115"/>
      <c r="AD509" s="115"/>
      <c r="AE509" s="115"/>
      <c r="AF509" s="115"/>
      <c r="AG509" s="115"/>
      <c r="AH509" s="115"/>
      <c r="AI509" s="115"/>
      <c r="AJ509" s="115"/>
      <c r="AK509" s="115"/>
      <c r="AL509" s="115"/>
      <c r="AM509" s="115"/>
      <c r="AN509" s="115"/>
      <c r="AO509" s="115"/>
      <c r="AP509" s="115"/>
      <c r="AQ509" s="115"/>
      <c r="AR509" s="115"/>
      <c r="AS509" s="115"/>
      <c r="AT509" s="115"/>
      <c r="AU509" s="115"/>
      <c r="AV509" s="115"/>
      <c r="AW509" s="115"/>
      <c r="AX509" s="115"/>
      <c r="AY509" s="115"/>
      <c r="AZ509" s="115"/>
      <c r="BA509" s="115"/>
      <c r="BB509" s="115"/>
      <c r="BC509" s="115"/>
      <c r="BD509" s="115"/>
      <c r="BE509" s="115"/>
      <c r="BF509" s="115"/>
      <c r="BG509" s="115"/>
      <c r="BH509" s="115"/>
      <c r="BI509" s="115"/>
      <c r="BJ509" s="115"/>
      <c r="BK509" s="115"/>
      <c r="BL509" s="115"/>
      <c r="BM509" s="115"/>
      <c r="BN509" s="115"/>
      <c r="BO509" s="115"/>
      <c r="BP509" s="115"/>
      <c r="BQ509" s="115"/>
      <c r="BR509" s="115"/>
      <c r="BS509" s="115"/>
      <c r="BT509" s="115"/>
      <c r="BU509" s="115"/>
      <c r="BV509" s="115"/>
      <c r="BW509" s="115"/>
      <c r="BX509" s="115"/>
      <c r="BY509" s="115"/>
      <c r="BZ509" s="115"/>
      <c r="CA509" s="115"/>
      <c r="CB509" s="115"/>
      <c r="CC509" s="115"/>
      <c r="CD509" s="115"/>
      <c r="CE509" s="115"/>
      <c r="CF509" s="115"/>
      <c r="CG509" s="115"/>
      <c r="CH509" s="115"/>
      <c r="CI509" s="115"/>
    </row>
    <row r="510" spans="1:87" ht="16.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  <c r="AA510" s="115"/>
      <c r="AB510" s="115"/>
      <c r="AC510" s="115"/>
      <c r="AD510" s="115"/>
      <c r="AE510" s="115"/>
      <c r="AF510" s="115"/>
      <c r="AG510" s="115"/>
      <c r="AH510" s="115"/>
      <c r="AI510" s="115"/>
      <c r="AJ510" s="115"/>
      <c r="AK510" s="115"/>
      <c r="AL510" s="115"/>
      <c r="AM510" s="115"/>
      <c r="AN510" s="115"/>
      <c r="AO510" s="115"/>
      <c r="AP510" s="115"/>
      <c r="AQ510" s="115"/>
      <c r="AR510" s="115"/>
      <c r="AS510" s="115"/>
      <c r="AT510" s="115"/>
      <c r="AU510" s="115"/>
      <c r="AV510" s="115"/>
      <c r="AW510" s="115"/>
      <c r="AX510" s="115"/>
      <c r="AY510" s="115"/>
      <c r="AZ510" s="115"/>
      <c r="BA510" s="115"/>
      <c r="BB510" s="115"/>
      <c r="BC510" s="115"/>
      <c r="BD510" s="115"/>
      <c r="BE510" s="115"/>
      <c r="BF510" s="115"/>
      <c r="BG510" s="115"/>
      <c r="BH510" s="115"/>
      <c r="BI510" s="115"/>
      <c r="BJ510" s="115"/>
      <c r="BK510" s="115"/>
      <c r="BL510" s="115"/>
      <c r="BM510" s="115"/>
      <c r="BN510" s="115"/>
      <c r="BO510" s="115"/>
      <c r="BP510" s="115"/>
      <c r="BQ510" s="115"/>
      <c r="BR510" s="115"/>
      <c r="BS510" s="115"/>
      <c r="BT510" s="115"/>
      <c r="BU510" s="115"/>
      <c r="BV510" s="115"/>
      <c r="BW510" s="115"/>
      <c r="BX510" s="115"/>
      <c r="BY510" s="115"/>
      <c r="BZ510" s="115"/>
      <c r="CA510" s="115"/>
      <c r="CB510" s="115"/>
      <c r="CC510" s="115"/>
      <c r="CD510" s="115"/>
      <c r="CE510" s="115"/>
      <c r="CF510" s="115"/>
      <c r="CG510" s="115"/>
      <c r="CH510" s="115"/>
      <c r="CI510" s="115"/>
    </row>
    <row r="511" spans="1:87" ht="16.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  <c r="AA511" s="115"/>
      <c r="AB511" s="115"/>
      <c r="AC511" s="115"/>
      <c r="AD511" s="115"/>
      <c r="AE511" s="115"/>
      <c r="AF511" s="115"/>
      <c r="AG511" s="115"/>
      <c r="AH511" s="115"/>
      <c r="AI511" s="115"/>
      <c r="AJ511" s="115"/>
      <c r="AK511" s="115"/>
      <c r="AL511" s="115"/>
      <c r="AM511" s="115"/>
      <c r="AN511" s="115"/>
      <c r="AO511" s="115"/>
      <c r="AP511" s="115"/>
      <c r="AQ511" s="115"/>
      <c r="AR511" s="115"/>
      <c r="AS511" s="115"/>
      <c r="AT511" s="115"/>
      <c r="AU511" s="115"/>
      <c r="AV511" s="115"/>
      <c r="AW511" s="115"/>
      <c r="AX511" s="115"/>
      <c r="AY511" s="115"/>
      <c r="AZ511" s="115"/>
      <c r="BA511" s="115"/>
      <c r="BB511" s="115"/>
      <c r="BC511" s="115"/>
      <c r="BD511" s="115"/>
      <c r="BE511" s="115"/>
      <c r="BF511" s="115"/>
      <c r="BG511" s="115"/>
      <c r="BH511" s="115"/>
      <c r="BI511" s="115"/>
      <c r="BJ511" s="115"/>
      <c r="BK511" s="115"/>
      <c r="BL511" s="115"/>
      <c r="BM511" s="115"/>
      <c r="BN511" s="115"/>
      <c r="BO511" s="115"/>
      <c r="BP511" s="115"/>
      <c r="BQ511" s="115"/>
      <c r="BR511" s="115"/>
      <c r="BS511" s="115"/>
      <c r="BT511" s="115"/>
      <c r="BU511" s="115"/>
      <c r="BV511" s="115"/>
      <c r="BW511" s="115"/>
      <c r="BX511" s="115"/>
      <c r="BY511" s="115"/>
      <c r="BZ511" s="115"/>
      <c r="CA511" s="115"/>
      <c r="CB511" s="115"/>
      <c r="CC511" s="115"/>
      <c r="CD511" s="115"/>
      <c r="CE511" s="115"/>
      <c r="CF511" s="115"/>
      <c r="CG511" s="115"/>
      <c r="CH511" s="115"/>
      <c r="CI511" s="115"/>
    </row>
    <row r="512" spans="1:87" ht="16.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  <c r="AA512" s="115"/>
      <c r="AB512" s="115"/>
      <c r="AC512" s="115"/>
      <c r="AD512" s="115"/>
      <c r="AE512" s="115"/>
      <c r="AF512" s="115"/>
      <c r="AG512" s="115"/>
      <c r="AH512" s="115"/>
      <c r="AI512" s="115"/>
      <c r="AJ512" s="115"/>
      <c r="AK512" s="115"/>
      <c r="AL512" s="115"/>
      <c r="AM512" s="115"/>
      <c r="AN512" s="115"/>
      <c r="AO512" s="115"/>
      <c r="AP512" s="115"/>
      <c r="AQ512" s="115"/>
      <c r="AR512" s="115"/>
      <c r="AS512" s="115"/>
      <c r="AT512" s="115"/>
      <c r="AU512" s="115"/>
      <c r="AV512" s="115"/>
      <c r="AW512" s="115"/>
      <c r="AX512" s="115"/>
      <c r="AY512" s="115"/>
      <c r="AZ512" s="115"/>
      <c r="BA512" s="115"/>
      <c r="BB512" s="115"/>
      <c r="BC512" s="115"/>
      <c r="BD512" s="115"/>
      <c r="BE512" s="115"/>
      <c r="BF512" s="115"/>
      <c r="BG512" s="115"/>
      <c r="BH512" s="115"/>
      <c r="BI512" s="115"/>
      <c r="BJ512" s="115"/>
      <c r="BK512" s="115"/>
      <c r="BL512" s="115"/>
      <c r="BM512" s="115"/>
      <c r="BN512" s="115"/>
      <c r="BO512" s="115"/>
      <c r="BP512" s="115"/>
      <c r="BQ512" s="115"/>
      <c r="BR512" s="115"/>
      <c r="BS512" s="115"/>
      <c r="BT512" s="115"/>
      <c r="BU512" s="115"/>
      <c r="BV512" s="115"/>
      <c r="BW512" s="115"/>
      <c r="BX512" s="115"/>
      <c r="BY512" s="115"/>
      <c r="BZ512" s="115"/>
      <c r="CA512" s="115"/>
      <c r="CB512" s="115"/>
      <c r="CC512" s="115"/>
      <c r="CD512" s="115"/>
      <c r="CE512" s="115"/>
      <c r="CF512" s="115"/>
      <c r="CG512" s="115"/>
      <c r="CH512" s="115"/>
      <c r="CI512" s="115"/>
    </row>
    <row r="513" spans="1:87" ht="16.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  <c r="AA513" s="115"/>
      <c r="AB513" s="115"/>
      <c r="AC513" s="115"/>
      <c r="AD513" s="115"/>
      <c r="AE513" s="115"/>
      <c r="AF513" s="115"/>
      <c r="AG513" s="115"/>
      <c r="AH513" s="115"/>
      <c r="AI513" s="115"/>
      <c r="AJ513" s="115"/>
      <c r="AK513" s="115"/>
      <c r="AL513" s="115"/>
      <c r="AM513" s="115"/>
      <c r="AN513" s="115"/>
      <c r="AO513" s="115"/>
      <c r="AP513" s="115"/>
      <c r="AQ513" s="115"/>
      <c r="AR513" s="115"/>
      <c r="AS513" s="115"/>
      <c r="AT513" s="115"/>
      <c r="AU513" s="115"/>
      <c r="AV513" s="115"/>
      <c r="AW513" s="115"/>
      <c r="AX513" s="115"/>
      <c r="AY513" s="115"/>
      <c r="AZ513" s="115"/>
      <c r="BA513" s="115"/>
      <c r="BB513" s="115"/>
      <c r="BC513" s="115"/>
      <c r="BD513" s="115"/>
      <c r="BE513" s="115"/>
      <c r="BF513" s="115"/>
      <c r="BG513" s="115"/>
      <c r="BH513" s="115"/>
      <c r="BI513" s="115"/>
      <c r="BJ513" s="115"/>
      <c r="BK513" s="115"/>
      <c r="BL513" s="115"/>
      <c r="BM513" s="115"/>
      <c r="BN513" s="115"/>
      <c r="BO513" s="115"/>
      <c r="BP513" s="115"/>
      <c r="BQ513" s="115"/>
      <c r="BR513" s="115"/>
      <c r="BS513" s="115"/>
      <c r="BT513" s="115"/>
      <c r="BU513" s="115"/>
      <c r="BV513" s="115"/>
      <c r="BW513" s="115"/>
      <c r="BX513" s="115"/>
      <c r="BY513" s="115"/>
      <c r="BZ513" s="115"/>
      <c r="CA513" s="115"/>
      <c r="CB513" s="115"/>
      <c r="CC513" s="115"/>
      <c r="CD513" s="115"/>
      <c r="CE513" s="115"/>
      <c r="CF513" s="115"/>
      <c r="CG513" s="115"/>
      <c r="CH513" s="115"/>
      <c r="CI513" s="115"/>
    </row>
    <row r="514" spans="1:87" ht="16.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  <c r="AA514" s="115"/>
      <c r="AB514" s="115"/>
      <c r="AC514" s="115"/>
      <c r="AD514" s="115"/>
      <c r="AE514" s="115"/>
      <c r="AF514" s="115"/>
      <c r="AG514" s="115"/>
      <c r="AH514" s="115"/>
      <c r="AI514" s="115"/>
      <c r="AJ514" s="115"/>
      <c r="AK514" s="115"/>
      <c r="AL514" s="115"/>
      <c r="AM514" s="115"/>
      <c r="AN514" s="115"/>
      <c r="AO514" s="115"/>
      <c r="AP514" s="115"/>
      <c r="AQ514" s="115"/>
      <c r="AR514" s="115"/>
      <c r="AS514" s="115"/>
      <c r="AT514" s="115"/>
      <c r="AU514" s="115"/>
      <c r="AV514" s="115"/>
      <c r="AW514" s="115"/>
      <c r="AX514" s="115"/>
      <c r="AY514" s="115"/>
      <c r="AZ514" s="115"/>
      <c r="BA514" s="115"/>
      <c r="BB514" s="115"/>
      <c r="BC514" s="115"/>
      <c r="BD514" s="115"/>
      <c r="BE514" s="115"/>
      <c r="BF514" s="115"/>
      <c r="BG514" s="115"/>
      <c r="BH514" s="115"/>
      <c r="BI514" s="115"/>
      <c r="BJ514" s="115"/>
      <c r="BK514" s="115"/>
      <c r="BL514" s="115"/>
      <c r="BM514" s="115"/>
      <c r="BN514" s="115"/>
      <c r="BO514" s="115"/>
      <c r="BP514" s="115"/>
      <c r="BQ514" s="115"/>
      <c r="BR514" s="115"/>
      <c r="BS514" s="115"/>
      <c r="BT514" s="115"/>
      <c r="BU514" s="115"/>
      <c r="BV514" s="115"/>
      <c r="BW514" s="115"/>
      <c r="BX514" s="115"/>
      <c r="BY514" s="115"/>
      <c r="BZ514" s="115"/>
      <c r="CA514" s="115"/>
      <c r="CB514" s="115"/>
      <c r="CC514" s="115"/>
      <c r="CD514" s="115"/>
      <c r="CE514" s="115"/>
      <c r="CF514" s="115"/>
      <c r="CG514" s="115"/>
      <c r="CH514" s="115"/>
      <c r="CI514" s="115"/>
    </row>
    <row r="515" spans="1:87" ht="16.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  <c r="AA515" s="115"/>
      <c r="AB515" s="115"/>
      <c r="AC515" s="115"/>
      <c r="AD515" s="115"/>
      <c r="AE515" s="115"/>
      <c r="AF515" s="115"/>
      <c r="AG515" s="115"/>
      <c r="AH515" s="115"/>
      <c r="AI515" s="115"/>
      <c r="AJ515" s="115"/>
      <c r="AK515" s="115"/>
      <c r="AL515" s="115"/>
      <c r="AM515" s="115"/>
      <c r="AN515" s="115"/>
      <c r="AO515" s="115"/>
      <c r="AP515" s="115"/>
      <c r="AQ515" s="115"/>
      <c r="AR515" s="115"/>
      <c r="AS515" s="115"/>
      <c r="AT515" s="115"/>
      <c r="AU515" s="115"/>
      <c r="AV515" s="115"/>
      <c r="AW515" s="115"/>
      <c r="AX515" s="115"/>
      <c r="AY515" s="115"/>
      <c r="AZ515" s="115"/>
      <c r="BA515" s="115"/>
      <c r="BB515" s="115"/>
      <c r="BC515" s="115"/>
      <c r="BD515" s="115"/>
      <c r="BE515" s="115"/>
      <c r="BF515" s="115"/>
      <c r="BG515" s="115"/>
      <c r="BH515" s="115"/>
      <c r="BI515" s="115"/>
      <c r="BJ515" s="115"/>
      <c r="BK515" s="115"/>
      <c r="BL515" s="115"/>
      <c r="BM515" s="115"/>
      <c r="BN515" s="115"/>
      <c r="BO515" s="115"/>
      <c r="BP515" s="115"/>
      <c r="BQ515" s="115"/>
      <c r="BR515" s="115"/>
      <c r="BS515" s="115"/>
      <c r="BT515" s="115"/>
      <c r="BU515" s="115"/>
      <c r="BV515" s="115"/>
      <c r="BW515" s="115"/>
      <c r="BX515" s="115"/>
      <c r="BY515" s="115"/>
      <c r="BZ515" s="115"/>
      <c r="CA515" s="115"/>
      <c r="CB515" s="115"/>
      <c r="CC515" s="115"/>
      <c r="CD515" s="115"/>
      <c r="CE515" s="115"/>
      <c r="CF515" s="115"/>
      <c r="CG515" s="115"/>
      <c r="CH515" s="115"/>
      <c r="CI515" s="115"/>
    </row>
    <row r="516" spans="1:87" ht="16.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  <c r="AA516" s="115"/>
      <c r="AB516" s="115"/>
      <c r="AC516" s="115"/>
      <c r="AD516" s="115"/>
      <c r="AE516" s="115"/>
      <c r="AF516" s="115"/>
      <c r="AG516" s="115"/>
      <c r="AH516" s="115"/>
      <c r="AI516" s="115"/>
      <c r="AJ516" s="115"/>
      <c r="AK516" s="115"/>
      <c r="AL516" s="115"/>
      <c r="AM516" s="115"/>
      <c r="AN516" s="115"/>
      <c r="AO516" s="115"/>
      <c r="AP516" s="115"/>
      <c r="AQ516" s="115"/>
      <c r="AR516" s="115"/>
      <c r="AS516" s="115"/>
      <c r="AT516" s="115"/>
      <c r="AU516" s="115"/>
      <c r="AV516" s="115"/>
      <c r="AW516" s="115"/>
      <c r="AX516" s="115"/>
      <c r="AY516" s="115"/>
      <c r="AZ516" s="115"/>
      <c r="BA516" s="115"/>
      <c r="BB516" s="115"/>
      <c r="BC516" s="115"/>
      <c r="BD516" s="115"/>
      <c r="BE516" s="115"/>
      <c r="BF516" s="115"/>
      <c r="BG516" s="115"/>
      <c r="BH516" s="115"/>
      <c r="BI516" s="115"/>
      <c r="BJ516" s="115"/>
      <c r="BK516" s="115"/>
      <c r="BL516" s="115"/>
      <c r="BM516" s="115"/>
      <c r="BN516" s="115"/>
      <c r="BO516" s="115"/>
      <c r="BP516" s="115"/>
      <c r="BQ516" s="115"/>
      <c r="BR516" s="115"/>
      <c r="BS516" s="115"/>
      <c r="BT516" s="115"/>
      <c r="BU516" s="115"/>
      <c r="BV516" s="115"/>
      <c r="BW516" s="115"/>
      <c r="BX516" s="115"/>
      <c r="BY516" s="115"/>
      <c r="BZ516" s="115"/>
      <c r="CA516" s="115"/>
      <c r="CB516" s="115"/>
      <c r="CC516" s="115"/>
      <c r="CD516" s="115"/>
      <c r="CE516" s="115"/>
      <c r="CF516" s="115"/>
      <c r="CG516" s="115"/>
      <c r="CH516" s="115"/>
      <c r="CI516" s="115"/>
    </row>
    <row r="517" spans="1:87" ht="16.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  <c r="AB517" s="115"/>
      <c r="AC517" s="115"/>
      <c r="AD517" s="115"/>
      <c r="AE517" s="115"/>
      <c r="AF517" s="115"/>
      <c r="AG517" s="115"/>
      <c r="AH517" s="115"/>
      <c r="AI517" s="115"/>
      <c r="AJ517" s="115"/>
      <c r="AK517" s="115"/>
      <c r="AL517" s="115"/>
      <c r="AM517" s="115"/>
      <c r="AN517" s="115"/>
      <c r="AO517" s="115"/>
      <c r="AP517" s="115"/>
      <c r="AQ517" s="115"/>
      <c r="AR517" s="115"/>
      <c r="AS517" s="115"/>
      <c r="AT517" s="115"/>
      <c r="AU517" s="115"/>
      <c r="AV517" s="115"/>
      <c r="AW517" s="115"/>
      <c r="AX517" s="115"/>
      <c r="AY517" s="115"/>
      <c r="AZ517" s="115"/>
      <c r="BA517" s="115"/>
      <c r="BB517" s="115"/>
      <c r="BC517" s="115"/>
      <c r="BD517" s="115"/>
      <c r="BE517" s="115"/>
      <c r="BF517" s="115"/>
      <c r="BG517" s="115"/>
      <c r="BH517" s="115"/>
      <c r="BI517" s="115"/>
      <c r="BJ517" s="115"/>
      <c r="BK517" s="115"/>
      <c r="BL517" s="115"/>
      <c r="BM517" s="115"/>
      <c r="BN517" s="115"/>
      <c r="BO517" s="115"/>
      <c r="BP517" s="115"/>
      <c r="BQ517" s="115"/>
      <c r="BR517" s="115"/>
      <c r="BS517" s="115"/>
      <c r="BT517" s="115"/>
      <c r="BU517" s="115"/>
      <c r="BV517" s="115"/>
      <c r="BW517" s="115"/>
      <c r="BX517" s="115"/>
      <c r="BY517" s="115"/>
      <c r="BZ517" s="115"/>
      <c r="CA517" s="115"/>
      <c r="CB517" s="115"/>
      <c r="CC517" s="115"/>
      <c r="CD517" s="115"/>
      <c r="CE517" s="115"/>
      <c r="CF517" s="115"/>
      <c r="CG517" s="115"/>
      <c r="CH517" s="115"/>
      <c r="CI517" s="115"/>
    </row>
    <row r="518" spans="1:87" ht="16.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  <c r="AB518" s="115"/>
      <c r="AC518" s="115"/>
      <c r="AD518" s="115"/>
      <c r="AE518" s="115"/>
      <c r="AF518" s="115"/>
      <c r="AG518" s="115"/>
      <c r="AH518" s="115"/>
      <c r="AI518" s="115"/>
      <c r="AJ518" s="115"/>
      <c r="AK518" s="115"/>
      <c r="AL518" s="115"/>
      <c r="AM518" s="115"/>
      <c r="AN518" s="115"/>
      <c r="AO518" s="115"/>
      <c r="AP518" s="115"/>
      <c r="AQ518" s="115"/>
      <c r="AR518" s="115"/>
      <c r="AS518" s="115"/>
      <c r="AT518" s="115"/>
      <c r="AU518" s="115"/>
      <c r="AV518" s="115"/>
      <c r="AW518" s="115"/>
      <c r="AX518" s="115"/>
      <c r="AY518" s="115"/>
      <c r="AZ518" s="115"/>
      <c r="BA518" s="115"/>
      <c r="BB518" s="115"/>
      <c r="BC518" s="115"/>
      <c r="BD518" s="115"/>
      <c r="BE518" s="115"/>
      <c r="BF518" s="115"/>
      <c r="BG518" s="115"/>
      <c r="BH518" s="115"/>
      <c r="BI518" s="115"/>
      <c r="BJ518" s="115"/>
      <c r="BK518" s="115"/>
      <c r="BL518" s="115"/>
      <c r="BM518" s="115"/>
      <c r="BN518" s="115"/>
      <c r="BO518" s="115"/>
      <c r="BP518" s="115"/>
      <c r="BQ518" s="115"/>
      <c r="BR518" s="115"/>
      <c r="BS518" s="115"/>
      <c r="BT518" s="115"/>
      <c r="BU518" s="115"/>
      <c r="BV518" s="115"/>
      <c r="BW518" s="115"/>
      <c r="BX518" s="115"/>
      <c r="BY518" s="115"/>
      <c r="BZ518" s="115"/>
      <c r="CA518" s="115"/>
      <c r="CB518" s="115"/>
      <c r="CC518" s="115"/>
      <c r="CD518" s="115"/>
      <c r="CE518" s="115"/>
      <c r="CF518" s="115"/>
      <c r="CG518" s="115"/>
      <c r="CH518" s="115"/>
      <c r="CI518" s="115"/>
    </row>
    <row r="519" spans="1:87" ht="16.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  <c r="AB519" s="115"/>
      <c r="AC519" s="115"/>
      <c r="AD519" s="115"/>
      <c r="AE519" s="115"/>
      <c r="AF519" s="115"/>
      <c r="AG519" s="115"/>
      <c r="AH519" s="115"/>
      <c r="AI519" s="115"/>
      <c r="AJ519" s="115"/>
      <c r="AK519" s="115"/>
      <c r="AL519" s="115"/>
      <c r="AM519" s="115"/>
      <c r="AN519" s="115"/>
      <c r="AO519" s="115"/>
      <c r="AP519" s="115"/>
      <c r="AQ519" s="115"/>
      <c r="AR519" s="115"/>
      <c r="AS519" s="115"/>
      <c r="AT519" s="115"/>
      <c r="AU519" s="115"/>
      <c r="AV519" s="115"/>
      <c r="AW519" s="115"/>
      <c r="AX519" s="115"/>
      <c r="AY519" s="115"/>
      <c r="AZ519" s="115"/>
      <c r="BA519" s="115"/>
      <c r="BB519" s="115"/>
      <c r="BC519" s="115"/>
      <c r="BD519" s="115"/>
      <c r="BE519" s="115"/>
      <c r="BF519" s="115"/>
      <c r="BG519" s="115"/>
      <c r="BH519" s="115"/>
      <c r="BI519" s="115"/>
      <c r="BJ519" s="115"/>
      <c r="BK519" s="115"/>
      <c r="BL519" s="115"/>
      <c r="BM519" s="115"/>
      <c r="BN519" s="115"/>
      <c r="BO519" s="115"/>
      <c r="BP519" s="115"/>
      <c r="BQ519" s="115"/>
      <c r="BR519" s="115"/>
      <c r="BS519" s="115"/>
      <c r="BT519" s="115"/>
      <c r="BU519" s="115"/>
      <c r="BV519" s="115"/>
      <c r="BW519" s="115"/>
      <c r="BX519" s="115"/>
      <c r="BY519" s="115"/>
      <c r="BZ519" s="115"/>
      <c r="CA519" s="115"/>
      <c r="CB519" s="115"/>
      <c r="CC519" s="115"/>
      <c r="CD519" s="115"/>
      <c r="CE519" s="115"/>
      <c r="CF519" s="115"/>
      <c r="CG519" s="115"/>
      <c r="CH519" s="115"/>
      <c r="CI519" s="115"/>
    </row>
    <row r="520" spans="1:87" ht="16.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  <c r="AA520" s="115"/>
      <c r="AB520" s="115"/>
      <c r="AC520" s="115"/>
      <c r="AD520" s="115"/>
      <c r="AE520" s="115"/>
      <c r="AF520" s="115"/>
      <c r="AG520" s="115"/>
      <c r="AH520" s="115"/>
      <c r="AI520" s="115"/>
      <c r="AJ520" s="115"/>
      <c r="AK520" s="115"/>
      <c r="AL520" s="115"/>
      <c r="AM520" s="115"/>
      <c r="AN520" s="115"/>
      <c r="AO520" s="115"/>
      <c r="AP520" s="115"/>
      <c r="AQ520" s="115"/>
      <c r="AR520" s="115"/>
      <c r="AS520" s="115"/>
      <c r="AT520" s="115"/>
      <c r="AU520" s="115"/>
      <c r="AV520" s="115"/>
      <c r="AW520" s="115"/>
      <c r="AX520" s="115"/>
      <c r="AY520" s="115"/>
      <c r="AZ520" s="115"/>
      <c r="BA520" s="115"/>
      <c r="BB520" s="115"/>
      <c r="BC520" s="115"/>
      <c r="BD520" s="115"/>
      <c r="BE520" s="115"/>
      <c r="BF520" s="115"/>
      <c r="BG520" s="115"/>
      <c r="BH520" s="115"/>
      <c r="BI520" s="115"/>
      <c r="BJ520" s="115"/>
      <c r="BK520" s="115"/>
      <c r="BL520" s="115"/>
      <c r="BM520" s="115"/>
      <c r="BN520" s="115"/>
      <c r="BO520" s="115"/>
      <c r="BP520" s="115"/>
      <c r="BQ520" s="115"/>
      <c r="BR520" s="115"/>
      <c r="BS520" s="115"/>
      <c r="BT520" s="115"/>
      <c r="BU520" s="115"/>
      <c r="BV520" s="115"/>
      <c r="BW520" s="115"/>
      <c r="BX520" s="115"/>
      <c r="BY520" s="115"/>
      <c r="BZ520" s="115"/>
      <c r="CA520" s="115"/>
      <c r="CB520" s="115"/>
      <c r="CC520" s="115"/>
      <c r="CD520" s="115"/>
      <c r="CE520" s="115"/>
      <c r="CF520" s="115"/>
      <c r="CG520" s="115"/>
      <c r="CH520" s="115"/>
      <c r="CI520" s="115"/>
    </row>
    <row r="521" spans="1:87" ht="16.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  <c r="AA521" s="115"/>
      <c r="AB521" s="115"/>
      <c r="AC521" s="115"/>
      <c r="AD521" s="115"/>
      <c r="AE521" s="115"/>
      <c r="AF521" s="115"/>
      <c r="AG521" s="115"/>
      <c r="AH521" s="115"/>
      <c r="AI521" s="115"/>
      <c r="AJ521" s="115"/>
      <c r="AK521" s="115"/>
      <c r="AL521" s="115"/>
      <c r="AM521" s="115"/>
      <c r="AN521" s="115"/>
      <c r="AO521" s="115"/>
      <c r="AP521" s="115"/>
      <c r="AQ521" s="115"/>
      <c r="AR521" s="115"/>
      <c r="AS521" s="115"/>
      <c r="AT521" s="115"/>
      <c r="AU521" s="115"/>
      <c r="AV521" s="115"/>
      <c r="AW521" s="115"/>
      <c r="AX521" s="115"/>
      <c r="AY521" s="115"/>
      <c r="AZ521" s="115"/>
      <c r="BA521" s="115"/>
      <c r="BB521" s="115"/>
      <c r="BC521" s="115"/>
      <c r="BD521" s="115"/>
      <c r="BE521" s="115"/>
      <c r="BF521" s="115"/>
      <c r="BG521" s="115"/>
      <c r="BH521" s="115"/>
      <c r="BI521" s="115"/>
      <c r="BJ521" s="115"/>
      <c r="BK521" s="115"/>
      <c r="BL521" s="115"/>
      <c r="BM521" s="115"/>
      <c r="BN521" s="115"/>
      <c r="BO521" s="115"/>
      <c r="BP521" s="115"/>
      <c r="BQ521" s="115"/>
      <c r="BR521" s="115"/>
      <c r="BS521" s="115"/>
      <c r="BT521" s="115"/>
      <c r="BU521" s="115"/>
      <c r="BV521" s="115"/>
      <c r="BW521" s="115"/>
      <c r="BX521" s="115"/>
      <c r="BY521" s="115"/>
      <c r="BZ521" s="115"/>
      <c r="CA521" s="115"/>
      <c r="CB521" s="115"/>
      <c r="CC521" s="115"/>
      <c r="CD521" s="115"/>
      <c r="CE521" s="115"/>
      <c r="CF521" s="115"/>
      <c r="CG521" s="115"/>
      <c r="CH521" s="115"/>
      <c r="CI521" s="115"/>
    </row>
    <row r="522" spans="1:87" ht="16.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  <c r="AA522" s="115"/>
      <c r="AB522" s="115"/>
      <c r="AC522" s="115"/>
      <c r="AD522" s="115"/>
      <c r="AE522" s="115"/>
      <c r="AF522" s="115"/>
      <c r="AG522" s="115"/>
      <c r="AH522" s="115"/>
      <c r="AI522" s="115"/>
      <c r="AJ522" s="115"/>
      <c r="AK522" s="115"/>
      <c r="AL522" s="115"/>
      <c r="AM522" s="115"/>
      <c r="AN522" s="115"/>
      <c r="AO522" s="115"/>
      <c r="AP522" s="115"/>
      <c r="AQ522" s="115"/>
      <c r="AR522" s="115"/>
      <c r="AS522" s="115"/>
      <c r="AT522" s="115"/>
      <c r="AU522" s="115"/>
      <c r="AV522" s="115"/>
      <c r="AW522" s="115"/>
      <c r="AX522" s="115"/>
      <c r="AY522" s="115"/>
      <c r="AZ522" s="115"/>
      <c r="BA522" s="115"/>
      <c r="BB522" s="115"/>
      <c r="BC522" s="115"/>
      <c r="BD522" s="115"/>
      <c r="BE522" s="115"/>
      <c r="BF522" s="115"/>
      <c r="BG522" s="115"/>
      <c r="BH522" s="115"/>
      <c r="BI522" s="115"/>
      <c r="BJ522" s="115"/>
      <c r="BK522" s="115"/>
      <c r="BL522" s="115"/>
      <c r="BM522" s="115"/>
      <c r="BN522" s="115"/>
      <c r="BO522" s="115"/>
      <c r="BP522" s="115"/>
      <c r="BQ522" s="115"/>
      <c r="BR522" s="115"/>
      <c r="BS522" s="115"/>
      <c r="BT522" s="115"/>
      <c r="BU522" s="115"/>
      <c r="BV522" s="115"/>
      <c r="BW522" s="115"/>
      <c r="BX522" s="115"/>
      <c r="BY522" s="115"/>
      <c r="BZ522" s="115"/>
      <c r="CA522" s="115"/>
      <c r="CB522" s="115"/>
      <c r="CC522" s="115"/>
      <c r="CD522" s="115"/>
      <c r="CE522" s="115"/>
      <c r="CF522" s="115"/>
      <c r="CG522" s="115"/>
      <c r="CH522" s="115"/>
      <c r="CI522" s="115"/>
    </row>
    <row r="523" spans="1:87" ht="16.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  <c r="AA523" s="115"/>
      <c r="AB523" s="115"/>
      <c r="AC523" s="115"/>
      <c r="AD523" s="115"/>
      <c r="AE523" s="115"/>
      <c r="AF523" s="115"/>
      <c r="AG523" s="115"/>
      <c r="AH523" s="115"/>
      <c r="AI523" s="115"/>
      <c r="AJ523" s="115"/>
      <c r="AK523" s="115"/>
      <c r="AL523" s="115"/>
      <c r="AM523" s="115"/>
      <c r="AN523" s="115"/>
      <c r="AO523" s="115"/>
      <c r="AP523" s="115"/>
      <c r="AQ523" s="115"/>
      <c r="AR523" s="115"/>
      <c r="AS523" s="115"/>
      <c r="AT523" s="115"/>
      <c r="AU523" s="115"/>
      <c r="AV523" s="115"/>
      <c r="AW523" s="115"/>
      <c r="AX523" s="115"/>
      <c r="AY523" s="115"/>
      <c r="AZ523" s="115"/>
      <c r="BA523" s="115"/>
      <c r="BB523" s="115"/>
      <c r="BC523" s="115"/>
      <c r="BD523" s="115"/>
      <c r="BE523" s="115"/>
      <c r="BF523" s="115"/>
      <c r="BG523" s="115"/>
      <c r="BH523" s="115"/>
      <c r="BI523" s="115"/>
      <c r="BJ523" s="115"/>
      <c r="BK523" s="115"/>
      <c r="BL523" s="115"/>
      <c r="BM523" s="115"/>
      <c r="BN523" s="115"/>
      <c r="BO523" s="115"/>
      <c r="BP523" s="115"/>
      <c r="BQ523" s="115"/>
      <c r="BR523" s="115"/>
      <c r="BS523" s="115"/>
      <c r="BT523" s="115"/>
      <c r="BU523" s="115"/>
      <c r="BV523" s="115"/>
      <c r="BW523" s="115"/>
      <c r="BX523" s="115"/>
      <c r="BY523" s="115"/>
      <c r="BZ523" s="115"/>
      <c r="CA523" s="115"/>
      <c r="CB523" s="115"/>
      <c r="CC523" s="115"/>
      <c r="CD523" s="115"/>
      <c r="CE523" s="115"/>
      <c r="CF523" s="115"/>
      <c r="CG523" s="115"/>
      <c r="CH523" s="115"/>
      <c r="CI523" s="115"/>
    </row>
    <row r="524" spans="1:87" ht="16.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  <c r="AA524" s="115"/>
      <c r="AB524" s="115"/>
      <c r="AC524" s="115"/>
      <c r="AD524" s="115"/>
      <c r="AE524" s="115"/>
      <c r="AF524" s="115"/>
      <c r="AG524" s="115"/>
      <c r="AH524" s="115"/>
      <c r="AI524" s="115"/>
      <c r="AJ524" s="115"/>
      <c r="AK524" s="115"/>
      <c r="AL524" s="115"/>
      <c r="AM524" s="115"/>
      <c r="AN524" s="115"/>
      <c r="AO524" s="115"/>
      <c r="AP524" s="115"/>
      <c r="AQ524" s="115"/>
      <c r="AR524" s="115"/>
      <c r="AS524" s="115"/>
      <c r="AT524" s="115"/>
      <c r="AU524" s="115"/>
      <c r="AV524" s="115"/>
      <c r="AW524" s="115"/>
      <c r="AX524" s="115"/>
      <c r="AY524" s="115"/>
      <c r="AZ524" s="115"/>
      <c r="BA524" s="115"/>
      <c r="BB524" s="115"/>
      <c r="BC524" s="115"/>
      <c r="BD524" s="115"/>
      <c r="BE524" s="115"/>
      <c r="BF524" s="115"/>
      <c r="BG524" s="115"/>
      <c r="BH524" s="115"/>
      <c r="BI524" s="115"/>
      <c r="BJ524" s="115"/>
      <c r="BK524" s="115"/>
      <c r="BL524" s="115"/>
      <c r="BM524" s="115"/>
      <c r="BN524" s="115"/>
      <c r="BO524" s="115"/>
      <c r="BP524" s="115"/>
      <c r="BQ524" s="115"/>
      <c r="BR524" s="115"/>
      <c r="BS524" s="115"/>
      <c r="BT524" s="115"/>
      <c r="BU524" s="115"/>
      <c r="BV524" s="115"/>
      <c r="BW524" s="115"/>
      <c r="BX524" s="115"/>
      <c r="BY524" s="115"/>
      <c r="BZ524" s="115"/>
      <c r="CA524" s="115"/>
      <c r="CB524" s="115"/>
      <c r="CC524" s="115"/>
      <c r="CD524" s="115"/>
      <c r="CE524" s="115"/>
      <c r="CF524" s="115"/>
      <c r="CG524" s="115"/>
      <c r="CH524" s="115"/>
      <c r="CI524" s="115"/>
    </row>
    <row r="525" spans="1:87" ht="16.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  <c r="AA525" s="115"/>
      <c r="AB525" s="115"/>
      <c r="AC525" s="115"/>
      <c r="AD525" s="115"/>
      <c r="AE525" s="115"/>
      <c r="AF525" s="115"/>
      <c r="AG525" s="115"/>
      <c r="AH525" s="115"/>
      <c r="AI525" s="115"/>
      <c r="AJ525" s="115"/>
      <c r="AK525" s="115"/>
      <c r="AL525" s="115"/>
      <c r="AM525" s="115"/>
      <c r="AN525" s="115"/>
      <c r="AO525" s="115"/>
      <c r="AP525" s="115"/>
      <c r="AQ525" s="115"/>
      <c r="AR525" s="115"/>
      <c r="AS525" s="115"/>
      <c r="AT525" s="115"/>
      <c r="AU525" s="115"/>
      <c r="AV525" s="115"/>
      <c r="AW525" s="115"/>
      <c r="AX525" s="115"/>
      <c r="AY525" s="115"/>
      <c r="AZ525" s="115"/>
      <c r="BA525" s="115"/>
      <c r="BB525" s="115"/>
      <c r="BC525" s="115"/>
      <c r="BD525" s="115"/>
      <c r="BE525" s="115"/>
      <c r="BF525" s="115"/>
      <c r="BG525" s="115"/>
      <c r="BH525" s="115"/>
      <c r="BI525" s="115"/>
      <c r="BJ525" s="115"/>
      <c r="BK525" s="115"/>
      <c r="BL525" s="115"/>
      <c r="BM525" s="115"/>
      <c r="BN525" s="115"/>
      <c r="BO525" s="115"/>
      <c r="BP525" s="115"/>
      <c r="BQ525" s="115"/>
      <c r="BR525" s="115"/>
      <c r="BS525" s="115"/>
      <c r="BT525" s="115"/>
      <c r="BU525" s="115"/>
      <c r="BV525" s="115"/>
      <c r="BW525" s="115"/>
      <c r="BX525" s="115"/>
      <c r="BY525" s="115"/>
      <c r="BZ525" s="115"/>
      <c r="CA525" s="115"/>
      <c r="CB525" s="115"/>
      <c r="CC525" s="115"/>
      <c r="CD525" s="115"/>
      <c r="CE525" s="115"/>
      <c r="CF525" s="115"/>
      <c r="CG525" s="115"/>
      <c r="CH525" s="115"/>
      <c r="CI525" s="115"/>
    </row>
    <row r="526" spans="1:87" ht="16.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  <c r="AA526" s="115"/>
      <c r="AB526" s="115"/>
      <c r="AC526" s="115"/>
      <c r="AD526" s="115"/>
      <c r="AE526" s="115"/>
      <c r="AF526" s="115"/>
      <c r="AG526" s="115"/>
      <c r="AH526" s="115"/>
      <c r="AI526" s="115"/>
      <c r="AJ526" s="115"/>
      <c r="AK526" s="115"/>
      <c r="AL526" s="115"/>
      <c r="AM526" s="115"/>
      <c r="AN526" s="115"/>
      <c r="AO526" s="115"/>
      <c r="AP526" s="115"/>
      <c r="AQ526" s="115"/>
      <c r="AR526" s="115"/>
      <c r="AS526" s="115"/>
      <c r="AT526" s="115"/>
      <c r="AU526" s="115"/>
      <c r="AV526" s="115"/>
      <c r="AW526" s="115"/>
      <c r="AX526" s="115"/>
      <c r="AY526" s="115"/>
      <c r="AZ526" s="115"/>
      <c r="BA526" s="115"/>
      <c r="BB526" s="115"/>
      <c r="BC526" s="115"/>
      <c r="BD526" s="115"/>
      <c r="BE526" s="115"/>
      <c r="BF526" s="115"/>
      <c r="BG526" s="115"/>
      <c r="BH526" s="115"/>
      <c r="BI526" s="115"/>
      <c r="BJ526" s="115"/>
      <c r="BK526" s="115"/>
      <c r="BL526" s="115"/>
      <c r="BM526" s="115"/>
      <c r="BN526" s="115"/>
      <c r="BO526" s="115"/>
      <c r="BP526" s="115"/>
      <c r="BQ526" s="115"/>
      <c r="BR526" s="115"/>
      <c r="BS526" s="115"/>
      <c r="BT526" s="115"/>
      <c r="BU526" s="115"/>
      <c r="BV526" s="115"/>
      <c r="BW526" s="115"/>
      <c r="BX526" s="115"/>
      <c r="BY526" s="115"/>
      <c r="BZ526" s="115"/>
      <c r="CA526" s="115"/>
      <c r="CB526" s="115"/>
      <c r="CC526" s="115"/>
      <c r="CD526" s="115"/>
      <c r="CE526" s="115"/>
      <c r="CF526" s="115"/>
      <c r="CG526" s="115"/>
      <c r="CH526" s="115"/>
      <c r="CI526" s="115"/>
    </row>
    <row r="527" spans="1:87" ht="16.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  <c r="AA527" s="115"/>
      <c r="AB527" s="115"/>
      <c r="AC527" s="115"/>
      <c r="AD527" s="115"/>
      <c r="AE527" s="115"/>
      <c r="AF527" s="115"/>
      <c r="AG527" s="115"/>
      <c r="AH527" s="115"/>
      <c r="AI527" s="115"/>
      <c r="AJ527" s="115"/>
      <c r="AK527" s="115"/>
      <c r="AL527" s="115"/>
      <c r="AM527" s="115"/>
      <c r="AN527" s="115"/>
      <c r="AO527" s="115"/>
      <c r="AP527" s="115"/>
      <c r="AQ527" s="115"/>
      <c r="AR527" s="115"/>
      <c r="AS527" s="115"/>
      <c r="AT527" s="115"/>
      <c r="AU527" s="115"/>
      <c r="AV527" s="115"/>
      <c r="AW527" s="115"/>
      <c r="AX527" s="115"/>
      <c r="AY527" s="115"/>
      <c r="AZ527" s="115"/>
      <c r="BA527" s="115"/>
      <c r="BB527" s="115"/>
      <c r="BC527" s="115"/>
      <c r="BD527" s="115"/>
      <c r="BE527" s="115"/>
      <c r="BF527" s="115"/>
      <c r="BG527" s="115"/>
      <c r="BH527" s="115"/>
      <c r="BI527" s="115"/>
      <c r="BJ527" s="115"/>
      <c r="BK527" s="115"/>
      <c r="BL527" s="115"/>
      <c r="BM527" s="115"/>
      <c r="BN527" s="115"/>
      <c r="BO527" s="115"/>
      <c r="BP527" s="115"/>
      <c r="BQ527" s="115"/>
      <c r="BR527" s="115"/>
      <c r="BS527" s="115"/>
      <c r="BT527" s="115"/>
      <c r="BU527" s="115"/>
      <c r="BV527" s="115"/>
      <c r="BW527" s="115"/>
      <c r="BX527" s="115"/>
      <c r="BY527" s="115"/>
      <c r="BZ527" s="115"/>
      <c r="CA527" s="115"/>
      <c r="CB527" s="115"/>
      <c r="CC527" s="115"/>
      <c r="CD527" s="115"/>
      <c r="CE527" s="115"/>
      <c r="CF527" s="115"/>
      <c r="CG527" s="115"/>
      <c r="CH527" s="115"/>
      <c r="CI527" s="115"/>
    </row>
    <row r="528" spans="1:87" ht="16.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  <c r="AA528" s="115"/>
      <c r="AB528" s="115"/>
      <c r="AC528" s="115"/>
      <c r="AD528" s="115"/>
      <c r="AE528" s="115"/>
      <c r="AF528" s="115"/>
      <c r="AG528" s="115"/>
      <c r="AH528" s="115"/>
      <c r="AI528" s="115"/>
      <c r="AJ528" s="115"/>
      <c r="AK528" s="115"/>
      <c r="AL528" s="115"/>
      <c r="AM528" s="115"/>
      <c r="AN528" s="115"/>
      <c r="AO528" s="115"/>
      <c r="AP528" s="115"/>
      <c r="AQ528" s="115"/>
      <c r="AR528" s="115"/>
      <c r="AS528" s="115"/>
      <c r="AT528" s="115"/>
      <c r="AU528" s="115"/>
      <c r="AV528" s="115"/>
      <c r="AW528" s="115"/>
      <c r="AX528" s="115"/>
      <c r="AY528" s="115"/>
      <c r="AZ528" s="115"/>
      <c r="BA528" s="115"/>
      <c r="BB528" s="115"/>
      <c r="BC528" s="115"/>
      <c r="BD528" s="115"/>
      <c r="BE528" s="115"/>
      <c r="BF528" s="115"/>
      <c r="BG528" s="115"/>
      <c r="BH528" s="115"/>
      <c r="BI528" s="115"/>
      <c r="BJ528" s="115"/>
      <c r="BK528" s="115"/>
      <c r="BL528" s="115"/>
      <c r="BM528" s="115"/>
      <c r="BN528" s="115"/>
      <c r="BO528" s="115"/>
      <c r="BP528" s="115"/>
      <c r="BQ528" s="115"/>
      <c r="BR528" s="115"/>
      <c r="BS528" s="115"/>
      <c r="BT528" s="115"/>
      <c r="BU528" s="115"/>
      <c r="BV528" s="115"/>
      <c r="BW528" s="115"/>
      <c r="BX528" s="115"/>
      <c r="BY528" s="115"/>
      <c r="BZ528" s="115"/>
      <c r="CA528" s="115"/>
      <c r="CB528" s="115"/>
      <c r="CC528" s="115"/>
      <c r="CD528" s="115"/>
      <c r="CE528" s="115"/>
      <c r="CF528" s="115"/>
      <c r="CG528" s="115"/>
      <c r="CH528" s="115"/>
      <c r="CI528" s="115"/>
    </row>
    <row r="529" spans="1:87" ht="16.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  <c r="AA529" s="115"/>
      <c r="AB529" s="115"/>
      <c r="AC529" s="115"/>
      <c r="AD529" s="115"/>
      <c r="AE529" s="115"/>
      <c r="AF529" s="115"/>
      <c r="AG529" s="115"/>
      <c r="AH529" s="115"/>
      <c r="AI529" s="115"/>
      <c r="AJ529" s="115"/>
      <c r="AK529" s="115"/>
      <c r="AL529" s="115"/>
      <c r="AM529" s="115"/>
      <c r="AN529" s="115"/>
      <c r="AO529" s="115"/>
      <c r="AP529" s="115"/>
      <c r="AQ529" s="115"/>
      <c r="AR529" s="115"/>
      <c r="AS529" s="115"/>
      <c r="AT529" s="115"/>
      <c r="AU529" s="115"/>
      <c r="AV529" s="115"/>
      <c r="AW529" s="115"/>
      <c r="AX529" s="115"/>
      <c r="AY529" s="115"/>
      <c r="AZ529" s="115"/>
      <c r="BA529" s="115"/>
      <c r="BB529" s="115"/>
      <c r="BC529" s="115"/>
      <c r="BD529" s="115"/>
      <c r="BE529" s="115"/>
      <c r="BF529" s="115"/>
      <c r="BG529" s="115"/>
      <c r="BH529" s="115"/>
      <c r="BI529" s="115"/>
      <c r="BJ529" s="115"/>
      <c r="BK529" s="115"/>
      <c r="BL529" s="115"/>
      <c r="BM529" s="115"/>
      <c r="BN529" s="115"/>
      <c r="BO529" s="115"/>
      <c r="BP529" s="115"/>
      <c r="BQ529" s="115"/>
      <c r="BR529" s="115"/>
      <c r="BS529" s="115"/>
      <c r="BT529" s="115"/>
      <c r="BU529" s="115"/>
      <c r="BV529" s="115"/>
      <c r="BW529" s="115"/>
      <c r="BX529" s="115"/>
      <c r="BY529" s="115"/>
      <c r="BZ529" s="115"/>
      <c r="CA529" s="115"/>
      <c r="CB529" s="115"/>
      <c r="CC529" s="115"/>
      <c r="CD529" s="115"/>
      <c r="CE529" s="115"/>
      <c r="CF529" s="115"/>
      <c r="CG529" s="115"/>
      <c r="CH529" s="115"/>
      <c r="CI529" s="115"/>
    </row>
    <row r="530" spans="1:87" ht="16.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  <c r="AA530" s="115"/>
      <c r="AB530" s="115"/>
      <c r="AC530" s="115"/>
      <c r="AD530" s="115"/>
      <c r="AE530" s="115"/>
      <c r="AF530" s="115"/>
      <c r="AG530" s="115"/>
      <c r="AH530" s="115"/>
      <c r="AI530" s="115"/>
      <c r="AJ530" s="115"/>
      <c r="AK530" s="115"/>
      <c r="AL530" s="115"/>
      <c r="AM530" s="115"/>
      <c r="AN530" s="115"/>
      <c r="AO530" s="115"/>
      <c r="AP530" s="115"/>
      <c r="AQ530" s="115"/>
      <c r="AR530" s="115"/>
      <c r="AS530" s="115"/>
      <c r="AT530" s="115"/>
      <c r="AU530" s="115"/>
      <c r="AV530" s="115"/>
      <c r="AW530" s="115"/>
      <c r="AX530" s="115"/>
      <c r="AY530" s="115"/>
      <c r="AZ530" s="115"/>
      <c r="BA530" s="115"/>
      <c r="BB530" s="115"/>
      <c r="BC530" s="115"/>
      <c r="BD530" s="115"/>
      <c r="BE530" s="115"/>
      <c r="BF530" s="115"/>
      <c r="BG530" s="115"/>
      <c r="BH530" s="115"/>
      <c r="BI530" s="115"/>
      <c r="BJ530" s="115"/>
      <c r="BK530" s="115"/>
      <c r="BL530" s="115"/>
      <c r="BM530" s="115"/>
      <c r="BN530" s="115"/>
      <c r="BO530" s="115"/>
      <c r="BP530" s="115"/>
      <c r="BQ530" s="115"/>
      <c r="BR530" s="115"/>
      <c r="BS530" s="115"/>
      <c r="BT530" s="115"/>
      <c r="BU530" s="115"/>
      <c r="BV530" s="115"/>
      <c r="BW530" s="115"/>
      <c r="BX530" s="115"/>
      <c r="BY530" s="115"/>
      <c r="BZ530" s="115"/>
      <c r="CA530" s="115"/>
      <c r="CB530" s="115"/>
      <c r="CC530" s="115"/>
      <c r="CD530" s="115"/>
      <c r="CE530" s="115"/>
      <c r="CF530" s="115"/>
      <c r="CG530" s="115"/>
      <c r="CH530" s="115"/>
      <c r="CI530" s="115"/>
    </row>
    <row r="531" spans="1:87" ht="16.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  <c r="AA531" s="115"/>
      <c r="AB531" s="115"/>
      <c r="AC531" s="115"/>
      <c r="AD531" s="115"/>
      <c r="AE531" s="115"/>
      <c r="AF531" s="115"/>
      <c r="AG531" s="115"/>
      <c r="AH531" s="115"/>
      <c r="AI531" s="115"/>
      <c r="AJ531" s="115"/>
      <c r="AK531" s="115"/>
      <c r="AL531" s="115"/>
      <c r="AM531" s="115"/>
      <c r="AN531" s="115"/>
      <c r="AO531" s="115"/>
      <c r="AP531" s="115"/>
      <c r="AQ531" s="115"/>
      <c r="AR531" s="115"/>
      <c r="AS531" s="115"/>
      <c r="AT531" s="115"/>
      <c r="AU531" s="115"/>
      <c r="AV531" s="115"/>
      <c r="AW531" s="115"/>
      <c r="AX531" s="115"/>
      <c r="AY531" s="115"/>
      <c r="AZ531" s="115"/>
      <c r="BA531" s="115"/>
      <c r="BB531" s="115"/>
      <c r="BC531" s="115"/>
      <c r="BD531" s="115"/>
      <c r="BE531" s="115"/>
      <c r="BF531" s="115"/>
      <c r="BG531" s="115"/>
      <c r="BH531" s="115"/>
      <c r="BI531" s="115"/>
      <c r="BJ531" s="115"/>
      <c r="BK531" s="115"/>
      <c r="BL531" s="115"/>
      <c r="BM531" s="115"/>
      <c r="BN531" s="115"/>
      <c r="BO531" s="115"/>
      <c r="BP531" s="115"/>
      <c r="BQ531" s="115"/>
      <c r="BR531" s="115"/>
      <c r="BS531" s="115"/>
      <c r="BT531" s="115"/>
      <c r="BU531" s="115"/>
      <c r="BV531" s="115"/>
      <c r="BW531" s="115"/>
      <c r="BX531" s="115"/>
      <c r="BY531" s="115"/>
      <c r="BZ531" s="115"/>
      <c r="CA531" s="115"/>
      <c r="CB531" s="115"/>
      <c r="CC531" s="115"/>
      <c r="CD531" s="115"/>
      <c r="CE531" s="115"/>
      <c r="CF531" s="115"/>
      <c r="CG531" s="115"/>
      <c r="CH531" s="115"/>
      <c r="CI531" s="115"/>
    </row>
    <row r="532" spans="1:87" ht="16.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  <c r="AA532" s="115"/>
      <c r="AB532" s="115"/>
      <c r="AC532" s="115"/>
      <c r="AD532" s="115"/>
      <c r="AE532" s="115"/>
      <c r="AF532" s="115"/>
      <c r="AG532" s="115"/>
      <c r="AH532" s="115"/>
      <c r="AI532" s="115"/>
      <c r="AJ532" s="115"/>
      <c r="AK532" s="115"/>
      <c r="AL532" s="115"/>
      <c r="AM532" s="115"/>
      <c r="AN532" s="115"/>
      <c r="AO532" s="115"/>
      <c r="AP532" s="115"/>
      <c r="AQ532" s="115"/>
      <c r="AR532" s="115"/>
      <c r="AS532" s="115"/>
      <c r="AT532" s="115"/>
      <c r="AU532" s="115"/>
      <c r="AV532" s="115"/>
      <c r="AW532" s="115"/>
      <c r="AX532" s="115"/>
      <c r="AY532" s="115"/>
      <c r="AZ532" s="115"/>
      <c r="BA532" s="115"/>
      <c r="BB532" s="115"/>
      <c r="BC532" s="115"/>
      <c r="BD532" s="115"/>
      <c r="BE532" s="115"/>
      <c r="BF532" s="115"/>
      <c r="BG532" s="115"/>
      <c r="BH532" s="115"/>
      <c r="BI532" s="115"/>
      <c r="BJ532" s="115"/>
      <c r="BK532" s="115"/>
      <c r="BL532" s="115"/>
      <c r="BM532" s="115"/>
      <c r="BN532" s="115"/>
      <c r="BO532" s="115"/>
      <c r="BP532" s="115"/>
      <c r="BQ532" s="115"/>
      <c r="BR532" s="115"/>
      <c r="BS532" s="115"/>
      <c r="BT532" s="115"/>
      <c r="BU532" s="115"/>
      <c r="BV532" s="115"/>
      <c r="BW532" s="115"/>
      <c r="BX532" s="115"/>
      <c r="BY532" s="115"/>
      <c r="BZ532" s="115"/>
      <c r="CA532" s="115"/>
      <c r="CB532" s="115"/>
      <c r="CC532" s="115"/>
      <c r="CD532" s="115"/>
      <c r="CE532" s="115"/>
      <c r="CF532" s="115"/>
      <c r="CG532" s="115"/>
      <c r="CH532" s="115"/>
      <c r="CI532" s="115"/>
    </row>
    <row r="533" spans="1:87" ht="16.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  <c r="AA533" s="115"/>
      <c r="AB533" s="115"/>
      <c r="AC533" s="115"/>
      <c r="AD533" s="115"/>
      <c r="AE533" s="115"/>
      <c r="AF533" s="115"/>
      <c r="AG533" s="115"/>
      <c r="AH533" s="115"/>
      <c r="AI533" s="115"/>
      <c r="AJ533" s="115"/>
      <c r="AK533" s="115"/>
      <c r="AL533" s="115"/>
      <c r="AM533" s="115"/>
      <c r="AN533" s="115"/>
      <c r="AO533" s="115"/>
      <c r="AP533" s="115"/>
      <c r="AQ533" s="115"/>
      <c r="AR533" s="115"/>
      <c r="AS533" s="115"/>
      <c r="AT533" s="115"/>
      <c r="AU533" s="115"/>
      <c r="AV533" s="115"/>
      <c r="AW533" s="115"/>
      <c r="AX533" s="115"/>
      <c r="AY533" s="115"/>
      <c r="AZ533" s="115"/>
      <c r="BA533" s="115"/>
      <c r="BB533" s="115"/>
      <c r="BC533" s="115"/>
      <c r="BD533" s="115"/>
      <c r="BE533" s="115"/>
      <c r="BF533" s="115"/>
      <c r="BG533" s="115"/>
      <c r="BH533" s="115"/>
      <c r="BI533" s="115"/>
      <c r="BJ533" s="115"/>
      <c r="BK533" s="115"/>
      <c r="BL533" s="115"/>
      <c r="BM533" s="115"/>
      <c r="BN533" s="115"/>
      <c r="BO533" s="115"/>
      <c r="BP533" s="115"/>
      <c r="BQ533" s="115"/>
      <c r="BR533" s="115"/>
      <c r="BS533" s="115"/>
      <c r="BT533" s="115"/>
      <c r="BU533" s="115"/>
      <c r="BV533" s="115"/>
      <c r="BW533" s="115"/>
      <c r="BX533" s="115"/>
      <c r="BY533" s="115"/>
      <c r="BZ533" s="115"/>
      <c r="CA533" s="115"/>
      <c r="CB533" s="115"/>
      <c r="CC533" s="115"/>
      <c r="CD533" s="115"/>
      <c r="CE533" s="115"/>
      <c r="CF533" s="115"/>
      <c r="CG533" s="115"/>
      <c r="CH533" s="115"/>
      <c r="CI533" s="115"/>
    </row>
    <row r="534" spans="1:87" ht="16.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  <c r="AA534" s="115"/>
      <c r="AB534" s="115"/>
      <c r="AC534" s="115"/>
      <c r="AD534" s="115"/>
      <c r="AE534" s="115"/>
      <c r="AF534" s="115"/>
      <c r="AG534" s="115"/>
      <c r="AH534" s="115"/>
      <c r="AI534" s="115"/>
      <c r="AJ534" s="115"/>
      <c r="AK534" s="115"/>
      <c r="AL534" s="115"/>
      <c r="AM534" s="115"/>
      <c r="AN534" s="115"/>
      <c r="AO534" s="115"/>
      <c r="AP534" s="115"/>
      <c r="AQ534" s="115"/>
      <c r="AR534" s="115"/>
      <c r="AS534" s="115"/>
      <c r="AT534" s="115"/>
      <c r="AU534" s="115"/>
      <c r="AV534" s="115"/>
      <c r="AW534" s="115"/>
      <c r="AX534" s="115"/>
      <c r="AY534" s="115"/>
      <c r="AZ534" s="115"/>
      <c r="BA534" s="115"/>
      <c r="BB534" s="115"/>
      <c r="BC534" s="115"/>
      <c r="BD534" s="115"/>
      <c r="BE534" s="115"/>
      <c r="BF534" s="115"/>
      <c r="BG534" s="115"/>
      <c r="BH534" s="115"/>
      <c r="BI534" s="115"/>
      <c r="BJ534" s="115"/>
      <c r="BK534" s="115"/>
      <c r="BL534" s="115"/>
      <c r="BM534" s="115"/>
      <c r="BN534" s="115"/>
      <c r="BO534" s="115"/>
      <c r="BP534" s="115"/>
      <c r="BQ534" s="115"/>
      <c r="BR534" s="115"/>
      <c r="BS534" s="115"/>
      <c r="BT534" s="115"/>
      <c r="BU534" s="115"/>
      <c r="BV534" s="115"/>
      <c r="BW534" s="115"/>
      <c r="BX534" s="115"/>
      <c r="BY534" s="115"/>
      <c r="BZ534" s="115"/>
      <c r="CA534" s="115"/>
      <c r="CB534" s="115"/>
      <c r="CC534" s="115"/>
      <c r="CD534" s="115"/>
      <c r="CE534" s="115"/>
      <c r="CF534" s="115"/>
      <c r="CG534" s="115"/>
      <c r="CH534" s="115"/>
      <c r="CI534" s="115"/>
    </row>
    <row r="535" spans="1:87" ht="16.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  <c r="AA535" s="115"/>
      <c r="AB535" s="115"/>
      <c r="AC535" s="115"/>
      <c r="AD535" s="115"/>
      <c r="AE535" s="115"/>
      <c r="AF535" s="115"/>
      <c r="AG535" s="115"/>
      <c r="AH535" s="115"/>
      <c r="AI535" s="115"/>
      <c r="AJ535" s="115"/>
      <c r="AK535" s="115"/>
      <c r="AL535" s="115"/>
      <c r="AM535" s="115"/>
      <c r="AN535" s="115"/>
      <c r="AO535" s="115"/>
      <c r="AP535" s="115"/>
      <c r="AQ535" s="115"/>
      <c r="AR535" s="115"/>
      <c r="AS535" s="115"/>
      <c r="AT535" s="115"/>
      <c r="AU535" s="115"/>
      <c r="AV535" s="115"/>
      <c r="AW535" s="115"/>
      <c r="AX535" s="115"/>
      <c r="AY535" s="115"/>
      <c r="AZ535" s="115"/>
      <c r="BA535" s="115"/>
      <c r="BB535" s="115"/>
      <c r="BC535" s="115"/>
      <c r="BD535" s="115"/>
      <c r="BE535" s="115"/>
      <c r="BF535" s="115"/>
      <c r="BG535" s="115"/>
      <c r="BH535" s="115"/>
      <c r="BI535" s="115"/>
      <c r="BJ535" s="115"/>
      <c r="BK535" s="115"/>
      <c r="BL535" s="115"/>
      <c r="BM535" s="115"/>
      <c r="BN535" s="115"/>
      <c r="BO535" s="115"/>
      <c r="BP535" s="115"/>
      <c r="BQ535" s="115"/>
      <c r="BR535" s="115"/>
      <c r="BS535" s="115"/>
      <c r="BT535" s="115"/>
      <c r="BU535" s="115"/>
      <c r="BV535" s="115"/>
      <c r="BW535" s="115"/>
      <c r="BX535" s="115"/>
      <c r="BY535" s="115"/>
      <c r="BZ535" s="115"/>
      <c r="CA535" s="115"/>
      <c r="CB535" s="115"/>
      <c r="CC535" s="115"/>
      <c r="CD535" s="115"/>
      <c r="CE535" s="115"/>
      <c r="CF535" s="115"/>
      <c r="CG535" s="115"/>
      <c r="CH535" s="115"/>
      <c r="CI535" s="115"/>
    </row>
    <row r="536" spans="1:87" ht="16.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  <c r="AA536" s="115"/>
      <c r="AB536" s="115"/>
      <c r="AC536" s="115"/>
      <c r="AD536" s="115"/>
      <c r="AE536" s="115"/>
      <c r="AF536" s="115"/>
      <c r="AG536" s="115"/>
      <c r="AH536" s="115"/>
      <c r="AI536" s="115"/>
      <c r="AJ536" s="115"/>
      <c r="AK536" s="115"/>
      <c r="AL536" s="115"/>
      <c r="AM536" s="115"/>
      <c r="AN536" s="115"/>
      <c r="AO536" s="115"/>
      <c r="AP536" s="115"/>
      <c r="AQ536" s="115"/>
      <c r="AR536" s="115"/>
      <c r="AS536" s="115"/>
      <c r="AT536" s="115"/>
      <c r="AU536" s="115"/>
      <c r="AV536" s="115"/>
      <c r="AW536" s="115"/>
      <c r="AX536" s="115"/>
      <c r="AY536" s="115"/>
      <c r="AZ536" s="115"/>
      <c r="BA536" s="115"/>
      <c r="BB536" s="115"/>
      <c r="BC536" s="115"/>
      <c r="BD536" s="115"/>
      <c r="BE536" s="115"/>
      <c r="BF536" s="115"/>
      <c r="BG536" s="115"/>
      <c r="BH536" s="115"/>
      <c r="BI536" s="115"/>
      <c r="BJ536" s="115"/>
      <c r="BK536" s="115"/>
      <c r="BL536" s="115"/>
      <c r="BM536" s="115"/>
      <c r="BN536" s="115"/>
      <c r="BO536" s="115"/>
      <c r="BP536" s="115"/>
      <c r="BQ536" s="115"/>
      <c r="BR536" s="115"/>
      <c r="BS536" s="115"/>
      <c r="BT536" s="115"/>
      <c r="BU536" s="115"/>
      <c r="BV536" s="115"/>
      <c r="BW536" s="115"/>
      <c r="BX536" s="115"/>
      <c r="BY536" s="115"/>
      <c r="BZ536" s="115"/>
      <c r="CA536" s="115"/>
      <c r="CB536" s="115"/>
      <c r="CC536" s="115"/>
      <c r="CD536" s="115"/>
      <c r="CE536" s="115"/>
      <c r="CF536" s="115"/>
      <c r="CG536" s="115"/>
      <c r="CH536" s="115"/>
      <c r="CI536" s="115"/>
    </row>
    <row r="537" spans="1:87" ht="16.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  <c r="AB537" s="115"/>
      <c r="AC537" s="115"/>
      <c r="AD537" s="115"/>
      <c r="AE537" s="115"/>
      <c r="AF537" s="115"/>
      <c r="AG537" s="115"/>
      <c r="AH537" s="115"/>
      <c r="AI537" s="115"/>
      <c r="AJ537" s="115"/>
      <c r="AK537" s="115"/>
      <c r="AL537" s="115"/>
      <c r="AM537" s="115"/>
      <c r="AN537" s="115"/>
      <c r="AO537" s="115"/>
      <c r="AP537" s="115"/>
      <c r="AQ537" s="115"/>
      <c r="AR537" s="115"/>
      <c r="AS537" s="115"/>
      <c r="AT537" s="115"/>
      <c r="AU537" s="115"/>
      <c r="AV537" s="115"/>
      <c r="AW537" s="115"/>
      <c r="AX537" s="115"/>
      <c r="AY537" s="115"/>
      <c r="AZ537" s="115"/>
      <c r="BA537" s="115"/>
      <c r="BB537" s="115"/>
      <c r="BC537" s="115"/>
      <c r="BD537" s="115"/>
      <c r="BE537" s="115"/>
      <c r="BF537" s="115"/>
      <c r="BG537" s="115"/>
      <c r="BH537" s="115"/>
      <c r="BI537" s="115"/>
      <c r="BJ537" s="115"/>
      <c r="BK537" s="115"/>
      <c r="BL537" s="115"/>
      <c r="BM537" s="115"/>
      <c r="BN537" s="115"/>
      <c r="BO537" s="115"/>
      <c r="BP537" s="115"/>
      <c r="BQ537" s="115"/>
      <c r="BR537" s="115"/>
      <c r="BS537" s="115"/>
      <c r="BT537" s="115"/>
      <c r="BU537" s="115"/>
      <c r="BV537" s="115"/>
      <c r="BW537" s="115"/>
      <c r="BX537" s="115"/>
      <c r="BY537" s="115"/>
      <c r="BZ537" s="115"/>
      <c r="CA537" s="115"/>
      <c r="CB537" s="115"/>
      <c r="CC537" s="115"/>
      <c r="CD537" s="115"/>
      <c r="CE537" s="115"/>
      <c r="CF537" s="115"/>
      <c r="CG537" s="115"/>
      <c r="CH537" s="115"/>
      <c r="CI537" s="115"/>
    </row>
    <row r="538" spans="1:87" ht="16.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  <c r="AA538" s="115"/>
      <c r="AB538" s="115"/>
      <c r="AC538" s="115"/>
      <c r="AD538" s="115"/>
      <c r="AE538" s="115"/>
      <c r="AF538" s="115"/>
      <c r="AG538" s="115"/>
      <c r="AH538" s="115"/>
      <c r="AI538" s="115"/>
      <c r="AJ538" s="115"/>
      <c r="AK538" s="115"/>
      <c r="AL538" s="115"/>
      <c r="AM538" s="115"/>
      <c r="AN538" s="115"/>
      <c r="AO538" s="115"/>
      <c r="AP538" s="115"/>
      <c r="AQ538" s="115"/>
      <c r="AR538" s="115"/>
      <c r="AS538" s="115"/>
      <c r="AT538" s="115"/>
      <c r="AU538" s="115"/>
      <c r="AV538" s="115"/>
      <c r="AW538" s="115"/>
      <c r="AX538" s="115"/>
      <c r="AY538" s="115"/>
      <c r="AZ538" s="115"/>
      <c r="BA538" s="115"/>
      <c r="BB538" s="115"/>
      <c r="BC538" s="115"/>
      <c r="BD538" s="115"/>
      <c r="BE538" s="115"/>
      <c r="BF538" s="115"/>
      <c r="BG538" s="115"/>
      <c r="BH538" s="115"/>
      <c r="BI538" s="115"/>
      <c r="BJ538" s="115"/>
      <c r="BK538" s="115"/>
      <c r="BL538" s="115"/>
      <c r="BM538" s="115"/>
      <c r="BN538" s="115"/>
      <c r="BO538" s="115"/>
      <c r="BP538" s="115"/>
      <c r="BQ538" s="115"/>
      <c r="BR538" s="115"/>
      <c r="BS538" s="115"/>
      <c r="BT538" s="115"/>
      <c r="BU538" s="115"/>
      <c r="BV538" s="115"/>
      <c r="BW538" s="115"/>
      <c r="BX538" s="115"/>
      <c r="BY538" s="115"/>
      <c r="BZ538" s="115"/>
      <c r="CA538" s="115"/>
      <c r="CB538" s="115"/>
      <c r="CC538" s="115"/>
      <c r="CD538" s="115"/>
      <c r="CE538" s="115"/>
      <c r="CF538" s="115"/>
      <c r="CG538" s="115"/>
      <c r="CH538" s="115"/>
      <c r="CI538" s="115"/>
    </row>
    <row r="539" spans="1:87" ht="16.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  <c r="AA539" s="115"/>
      <c r="AB539" s="115"/>
      <c r="AC539" s="115"/>
      <c r="AD539" s="115"/>
      <c r="AE539" s="115"/>
      <c r="AF539" s="115"/>
      <c r="AG539" s="115"/>
      <c r="AH539" s="115"/>
      <c r="AI539" s="115"/>
      <c r="AJ539" s="115"/>
      <c r="AK539" s="115"/>
      <c r="AL539" s="115"/>
      <c r="AM539" s="115"/>
      <c r="AN539" s="115"/>
      <c r="AO539" s="115"/>
      <c r="AP539" s="115"/>
      <c r="AQ539" s="115"/>
      <c r="AR539" s="115"/>
      <c r="AS539" s="115"/>
      <c r="AT539" s="115"/>
      <c r="AU539" s="115"/>
      <c r="AV539" s="115"/>
      <c r="AW539" s="115"/>
      <c r="AX539" s="115"/>
      <c r="AY539" s="115"/>
      <c r="AZ539" s="115"/>
      <c r="BA539" s="115"/>
      <c r="BB539" s="115"/>
      <c r="BC539" s="115"/>
      <c r="BD539" s="115"/>
      <c r="BE539" s="115"/>
      <c r="BF539" s="115"/>
      <c r="BG539" s="115"/>
      <c r="BH539" s="115"/>
      <c r="BI539" s="115"/>
      <c r="BJ539" s="115"/>
      <c r="BK539" s="115"/>
      <c r="BL539" s="115"/>
      <c r="BM539" s="115"/>
      <c r="BN539" s="115"/>
      <c r="BO539" s="115"/>
      <c r="BP539" s="115"/>
      <c r="BQ539" s="115"/>
      <c r="BR539" s="115"/>
      <c r="BS539" s="115"/>
      <c r="BT539" s="115"/>
      <c r="BU539" s="115"/>
      <c r="BV539" s="115"/>
      <c r="BW539" s="115"/>
      <c r="BX539" s="115"/>
      <c r="BY539" s="115"/>
      <c r="BZ539" s="115"/>
      <c r="CA539" s="115"/>
      <c r="CB539" s="115"/>
      <c r="CC539" s="115"/>
      <c r="CD539" s="115"/>
      <c r="CE539" s="115"/>
      <c r="CF539" s="115"/>
      <c r="CG539" s="115"/>
      <c r="CH539" s="115"/>
      <c r="CI539" s="115"/>
    </row>
    <row r="540" spans="1:87" ht="16.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  <c r="AA540" s="115"/>
      <c r="AB540" s="115"/>
      <c r="AC540" s="115"/>
      <c r="AD540" s="115"/>
      <c r="AE540" s="115"/>
      <c r="AF540" s="115"/>
      <c r="AG540" s="115"/>
      <c r="AH540" s="115"/>
      <c r="AI540" s="115"/>
      <c r="AJ540" s="115"/>
      <c r="AK540" s="115"/>
      <c r="AL540" s="115"/>
      <c r="AM540" s="115"/>
      <c r="AN540" s="115"/>
      <c r="AO540" s="115"/>
      <c r="AP540" s="115"/>
      <c r="AQ540" s="115"/>
      <c r="AR540" s="115"/>
      <c r="AS540" s="115"/>
      <c r="AT540" s="115"/>
      <c r="AU540" s="115"/>
      <c r="AV540" s="115"/>
      <c r="AW540" s="115"/>
      <c r="AX540" s="115"/>
      <c r="AY540" s="115"/>
      <c r="AZ540" s="115"/>
      <c r="BA540" s="115"/>
      <c r="BB540" s="115"/>
      <c r="BC540" s="115"/>
      <c r="BD540" s="115"/>
      <c r="BE540" s="115"/>
      <c r="BF540" s="115"/>
      <c r="BG540" s="115"/>
      <c r="BH540" s="115"/>
      <c r="BI540" s="115"/>
      <c r="BJ540" s="115"/>
      <c r="BK540" s="115"/>
      <c r="BL540" s="115"/>
      <c r="BM540" s="115"/>
      <c r="BN540" s="115"/>
      <c r="BO540" s="115"/>
      <c r="BP540" s="115"/>
      <c r="BQ540" s="115"/>
      <c r="BR540" s="115"/>
      <c r="BS540" s="115"/>
      <c r="BT540" s="115"/>
      <c r="BU540" s="115"/>
      <c r="BV540" s="115"/>
      <c r="BW540" s="115"/>
      <c r="BX540" s="115"/>
      <c r="BY540" s="115"/>
      <c r="BZ540" s="115"/>
      <c r="CA540" s="115"/>
      <c r="CB540" s="115"/>
      <c r="CC540" s="115"/>
      <c r="CD540" s="115"/>
      <c r="CE540" s="115"/>
      <c r="CF540" s="115"/>
      <c r="CG540" s="115"/>
      <c r="CH540" s="115"/>
      <c r="CI540" s="115"/>
    </row>
    <row r="541" spans="1:87" ht="16.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  <c r="AA541" s="115"/>
      <c r="AB541" s="115"/>
      <c r="AC541" s="115"/>
      <c r="AD541" s="115"/>
      <c r="AE541" s="115"/>
      <c r="AF541" s="115"/>
      <c r="AG541" s="115"/>
      <c r="AH541" s="115"/>
      <c r="AI541" s="115"/>
      <c r="AJ541" s="115"/>
      <c r="AK541" s="115"/>
      <c r="AL541" s="115"/>
      <c r="AM541" s="115"/>
      <c r="AN541" s="115"/>
      <c r="AO541" s="115"/>
      <c r="AP541" s="115"/>
      <c r="AQ541" s="115"/>
      <c r="AR541" s="115"/>
      <c r="AS541" s="115"/>
      <c r="AT541" s="115"/>
      <c r="AU541" s="115"/>
      <c r="AV541" s="115"/>
      <c r="AW541" s="115"/>
      <c r="AX541" s="115"/>
      <c r="AY541" s="115"/>
      <c r="AZ541" s="115"/>
      <c r="BA541" s="115"/>
      <c r="BB541" s="115"/>
      <c r="BC541" s="115"/>
      <c r="BD541" s="115"/>
      <c r="BE541" s="115"/>
      <c r="BF541" s="115"/>
      <c r="BG541" s="115"/>
      <c r="BH541" s="115"/>
      <c r="BI541" s="115"/>
      <c r="BJ541" s="115"/>
      <c r="BK541" s="115"/>
      <c r="BL541" s="115"/>
      <c r="BM541" s="115"/>
      <c r="BN541" s="115"/>
      <c r="BO541" s="115"/>
      <c r="BP541" s="115"/>
      <c r="BQ541" s="115"/>
      <c r="BR541" s="115"/>
      <c r="BS541" s="115"/>
      <c r="BT541" s="115"/>
      <c r="BU541" s="115"/>
      <c r="BV541" s="115"/>
      <c r="BW541" s="115"/>
      <c r="BX541" s="115"/>
      <c r="BY541" s="115"/>
      <c r="BZ541" s="115"/>
      <c r="CA541" s="115"/>
      <c r="CB541" s="115"/>
      <c r="CC541" s="115"/>
      <c r="CD541" s="115"/>
      <c r="CE541" s="115"/>
      <c r="CF541" s="115"/>
      <c r="CG541" s="115"/>
      <c r="CH541" s="115"/>
      <c r="CI541" s="115"/>
    </row>
    <row r="542" spans="1:87" ht="16.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  <c r="AA542" s="115"/>
      <c r="AB542" s="115"/>
      <c r="AC542" s="115"/>
      <c r="AD542" s="115"/>
      <c r="AE542" s="115"/>
      <c r="AF542" s="115"/>
      <c r="AG542" s="115"/>
      <c r="AH542" s="115"/>
      <c r="AI542" s="115"/>
      <c r="AJ542" s="115"/>
      <c r="AK542" s="115"/>
      <c r="AL542" s="115"/>
      <c r="AM542" s="115"/>
      <c r="AN542" s="115"/>
      <c r="AO542" s="115"/>
      <c r="AP542" s="115"/>
      <c r="AQ542" s="115"/>
      <c r="AR542" s="115"/>
      <c r="AS542" s="115"/>
      <c r="AT542" s="115"/>
      <c r="AU542" s="115"/>
      <c r="AV542" s="115"/>
      <c r="AW542" s="115"/>
      <c r="AX542" s="115"/>
      <c r="AY542" s="115"/>
      <c r="AZ542" s="115"/>
      <c r="BA542" s="115"/>
      <c r="BB542" s="115"/>
      <c r="BC542" s="115"/>
      <c r="BD542" s="115"/>
      <c r="BE542" s="115"/>
      <c r="BF542" s="115"/>
      <c r="BG542" s="115"/>
      <c r="BH542" s="115"/>
      <c r="BI542" s="115"/>
      <c r="BJ542" s="115"/>
      <c r="BK542" s="115"/>
      <c r="BL542" s="115"/>
      <c r="BM542" s="115"/>
      <c r="BN542" s="115"/>
      <c r="BO542" s="115"/>
      <c r="BP542" s="115"/>
      <c r="BQ542" s="115"/>
      <c r="BR542" s="115"/>
      <c r="BS542" s="115"/>
      <c r="BT542" s="115"/>
      <c r="BU542" s="115"/>
      <c r="BV542" s="115"/>
      <c r="BW542" s="115"/>
      <c r="BX542" s="115"/>
      <c r="BY542" s="115"/>
      <c r="BZ542" s="115"/>
      <c r="CA542" s="115"/>
      <c r="CB542" s="115"/>
      <c r="CC542" s="115"/>
      <c r="CD542" s="115"/>
      <c r="CE542" s="115"/>
      <c r="CF542" s="115"/>
      <c r="CG542" s="115"/>
      <c r="CH542" s="115"/>
      <c r="CI542" s="115"/>
    </row>
    <row r="543" spans="1:87" ht="16.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  <c r="AA543" s="115"/>
      <c r="AB543" s="115"/>
      <c r="AC543" s="115"/>
      <c r="AD543" s="115"/>
      <c r="AE543" s="115"/>
      <c r="AF543" s="115"/>
      <c r="AG543" s="115"/>
      <c r="AH543" s="115"/>
      <c r="AI543" s="115"/>
      <c r="AJ543" s="115"/>
      <c r="AK543" s="115"/>
      <c r="AL543" s="115"/>
      <c r="AM543" s="115"/>
      <c r="AN543" s="115"/>
      <c r="AO543" s="115"/>
      <c r="AP543" s="115"/>
      <c r="AQ543" s="115"/>
      <c r="AR543" s="115"/>
      <c r="AS543" s="115"/>
      <c r="AT543" s="115"/>
      <c r="AU543" s="115"/>
      <c r="AV543" s="115"/>
      <c r="AW543" s="115"/>
      <c r="AX543" s="115"/>
      <c r="AY543" s="115"/>
      <c r="AZ543" s="115"/>
      <c r="BA543" s="115"/>
      <c r="BB543" s="115"/>
      <c r="BC543" s="115"/>
      <c r="BD543" s="115"/>
      <c r="BE543" s="115"/>
      <c r="BF543" s="115"/>
      <c r="BG543" s="115"/>
      <c r="BH543" s="115"/>
      <c r="BI543" s="115"/>
      <c r="BJ543" s="115"/>
      <c r="BK543" s="115"/>
      <c r="BL543" s="115"/>
      <c r="BM543" s="115"/>
      <c r="BN543" s="115"/>
      <c r="BO543" s="115"/>
      <c r="BP543" s="115"/>
      <c r="BQ543" s="115"/>
      <c r="BR543" s="115"/>
      <c r="BS543" s="115"/>
      <c r="BT543" s="115"/>
      <c r="BU543" s="115"/>
      <c r="BV543" s="115"/>
      <c r="BW543" s="115"/>
      <c r="BX543" s="115"/>
      <c r="BY543" s="115"/>
      <c r="BZ543" s="115"/>
      <c r="CA543" s="115"/>
      <c r="CB543" s="115"/>
      <c r="CC543" s="115"/>
      <c r="CD543" s="115"/>
      <c r="CE543" s="115"/>
      <c r="CF543" s="115"/>
      <c r="CG543" s="115"/>
      <c r="CH543" s="115"/>
      <c r="CI543" s="115"/>
    </row>
    <row r="544" spans="1:87" ht="16.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  <c r="AA544" s="115"/>
      <c r="AB544" s="115"/>
      <c r="AC544" s="115"/>
      <c r="AD544" s="115"/>
      <c r="AE544" s="115"/>
      <c r="AF544" s="115"/>
      <c r="AG544" s="115"/>
      <c r="AH544" s="115"/>
      <c r="AI544" s="115"/>
      <c r="AJ544" s="115"/>
      <c r="AK544" s="115"/>
      <c r="AL544" s="115"/>
      <c r="AM544" s="115"/>
      <c r="AN544" s="115"/>
      <c r="AO544" s="115"/>
      <c r="AP544" s="115"/>
      <c r="AQ544" s="115"/>
      <c r="AR544" s="115"/>
      <c r="AS544" s="115"/>
      <c r="AT544" s="115"/>
      <c r="AU544" s="115"/>
      <c r="AV544" s="115"/>
      <c r="AW544" s="115"/>
      <c r="AX544" s="115"/>
      <c r="AY544" s="115"/>
      <c r="AZ544" s="115"/>
      <c r="BA544" s="115"/>
      <c r="BB544" s="115"/>
      <c r="BC544" s="115"/>
      <c r="BD544" s="115"/>
      <c r="BE544" s="115"/>
      <c r="BF544" s="115"/>
      <c r="BG544" s="115"/>
      <c r="BH544" s="115"/>
      <c r="BI544" s="115"/>
      <c r="BJ544" s="115"/>
      <c r="BK544" s="115"/>
      <c r="BL544" s="115"/>
      <c r="BM544" s="115"/>
      <c r="BN544" s="115"/>
      <c r="BO544" s="115"/>
      <c r="BP544" s="115"/>
      <c r="BQ544" s="115"/>
      <c r="BR544" s="115"/>
      <c r="BS544" s="115"/>
      <c r="BT544" s="115"/>
      <c r="BU544" s="115"/>
      <c r="BV544" s="115"/>
      <c r="BW544" s="115"/>
      <c r="BX544" s="115"/>
      <c r="BY544" s="115"/>
      <c r="BZ544" s="115"/>
      <c r="CA544" s="115"/>
      <c r="CB544" s="115"/>
      <c r="CC544" s="115"/>
      <c r="CD544" s="115"/>
      <c r="CE544" s="115"/>
      <c r="CF544" s="115"/>
      <c r="CG544" s="115"/>
      <c r="CH544" s="115"/>
      <c r="CI544" s="115"/>
    </row>
    <row r="545" spans="1:87" ht="16.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  <c r="AA545" s="115"/>
      <c r="AB545" s="115"/>
      <c r="AC545" s="115"/>
      <c r="AD545" s="115"/>
      <c r="AE545" s="115"/>
      <c r="AF545" s="115"/>
      <c r="AG545" s="115"/>
      <c r="AH545" s="115"/>
      <c r="AI545" s="115"/>
      <c r="AJ545" s="115"/>
      <c r="AK545" s="115"/>
      <c r="AL545" s="115"/>
      <c r="AM545" s="115"/>
      <c r="AN545" s="115"/>
      <c r="AO545" s="115"/>
      <c r="AP545" s="115"/>
      <c r="AQ545" s="115"/>
      <c r="AR545" s="115"/>
      <c r="AS545" s="115"/>
      <c r="AT545" s="115"/>
      <c r="AU545" s="115"/>
      <c r="AV545" s="115"/>
      <c r="AW545" s="115"/>
      <c r="AX545" s="115"/>
      <c r="AY545" s="115"/>
      <c r="AZ545" s="115"/>
      <c r="BA545" s="115"/>
      <c r="BB545" s="115"/>
      <c r="BC545" s="115"/>
      <c r="BD545" s="115"/>
      <c r="BE545" s="115"/>
      <c r="BF545" s="115"/>
      <c r="BG545" s="115"/>
      <c r="BH545" s="115"/>
      <c r="BI545" s="115"/>
      <c r="BJ545" s="115"/>
      <c r="BK545" s="115"/>
      <c r="BL545" s="115"/>
      <c r="BM545" s="115"/>
      <c r="BN545" s="115"/>
      <c r="BO545" s="115"/>
      <c r="BP545" s="115"/>
      <c r="BQ545" s="115"/>
      <c r="BR545" s="115"/>
      <c r="BS545" s="115"/>
      <c r="BT545" s="115"/>
      <c r="BU545" s="115"/>
      <c r="BV545" s="115"/>
      <c r="BW545" s="115"/>
      <c r="BX545" s="115"/>
      <c r="BY545" s="115"/>
      <c r="BZ545" s="115"/>
      <c r="CA545" s="115"/>
      <c r="CB545" s="115"/>
      <c r="CC545" s="115"/>
      <c r="CD545" s="115"/>
      <c r="CE545" s="115"/>
      <c r="CF545" s="115"/>
      <c r="CG545" s="115"/>
      <c r="CH545" s="115"/>
      <c r="CI545" s="115"/>
    </row>
    <row r="546" spans="1:87" ht="16.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  <c r="AA546" s="115"/>
      <c r="AB546" s="115"/>
      <c r="AC546" s="115"/>
      <c r="AD546" s="115"/>
      <c r="AE546" s="115"/>
      <c r="AF546" s="115"/>
      <c r="AG546" s="115"/>
      <c r="AH546" s="115"/>
      <c r="AI546" s="115"/>
      <c r="AJ546" s="115"/>
      <c r="AK546" s="115"/>
      <c r="AL546" s="115"/>
      <c r="AM546" s="115"/>
      <c r="AN546" s="115"/>
      <c r="AO546" s="115"/>
      <c r="AP546" s="115"/>
      <c r="AQ546" s="115"/>
      <c r="AR546" s="115"/>
      <c r="AS546" s="115"/>
      <c r="AT546" s="115"/>
      <c r="AU546" s="115"/>
      <c r="AV546" s="115"/>
      <c r="AW546" s="115"/>
      <c r="AX546" s="115"/>
      <c r="AY546" s="115"/>
      <c r="AZ546" s="115"/>
      <c r="BA546" s="115"/>
      <c r="BB546" s="115"/>
      <c r="BC546" s="115"/>
      <c r="BD546" s="115"/>
      <c r="BE546" s="115"/>
      <c r="BF546" s="115"/>
      <c r="BG546" s="115"/>
      <c r="BH546" s="115"/>
      <c r="BI546" s="115"/>
      <c r="BJ546" s="115"/>
      <c r="BK546" s="115"/>
      <c r="BL546" s="115"/>
      <c r="BM546" s="115"/>
      <c r="BN546" s="115"/>
      <c r="BO546" s="115"/>
      <c r="BP546" s="115"/>
      <c r="BQ546" s="115"/>
      <c r="BR546" s="115"/>
      <c r="BS546" s="115"/>
      <c r="BT546" s="115"/>
      <c r="BU546" s="115"/>
      <c r="BV546" s="115"/>
      <c r="BW546" s="115"/>
      <c r="BX546" s="115"/>
      <c r="BY546" s="115"/>
      <c r="BZ546" s="115"/>
      <c r="CA546" s="115"/>
      <c r="CB546" s="115"/>
      <c r="CC546" s="115"/>
      <c r="CD546" s="115"/>
      <c r="CE546" s="115"/>
      <c r="CF546" s="115"/>
      <c r="CG546" s="115"/>
      <c r="CH546" s="115"/>
      <c r="CI546" s="115"/>
    </row>
    <row r="547" spans="1:87" ht="16.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  <c r="AA547" s="115"/>
      <c r="AB547" s="115"/>
      <c r="AC547" s="115"/>
      <c r="AD547" s="115"/>
      <c r="AE547" s="115"/>
      <c r="AF547" s="115"/>
      <c r="AG547" s="115"/>
      <c r="AH547" s="115"/>
      <c r="AI547" s="115"/>
      <c r="AJ547" s="115"/>
      <c r="AK547" s="115"/>
      <c r="AL547" s="115"/>
      <c r="AM547" s="115"/>
      <c r="AN547" s="115"/>
      <c r="AO547" s="115"/>
      <c r="AP547" s="115"/>
      <c r="AQ547" s="115"/>
      <c r="AR547" s="115"/>
      <c r="AS547" s="115"/>
      <c r="AT547" s="115"/>
      <c r="AU547" s="115"/>
      <c r="AV547" s="115"/>
      <c r="AW547" s="115"/>
      <c r="AX547" s="115"/>
      <c r="AY547" s="115"/>
      <c r="AZ547" s="115"/>
      <c r="BA547" s="115"/>
      <c r="BB547" s="115"/>
      <c r="BC547" s="115"/>
      <c r="BD547" s="115"/>
      <c r="BE547" s="115"/>
      <c r="BF547" s="115"/>
      <c r="BG547" s="115"/>
      <c r="BH547" s="115"/>
      <c r="BI547" s="115"/>
      <c r="BJ547" s="115"/>
      <c r="BK547" s="115"/>
      <c r="BL547" s="115"/>
      <c r="BM547" s="115"/>
      <c r="BN547" s="115"/>
      <c r="BO547" s="115"/>
      <c r="BP547" s="115"/>
      <c r="BQ547" s="115"/>
      <c r="BR547" s="115"/>
      <c r="BS547" s="115"/>
      <c r="BT547" s="115"/>
      <c r="BU547" s="115"/>
      <c r="BV547" s="115"/>
      <c r="BW547" s="115"/>
      <c r="BX547" s="115"/>
      <c r="BY547" s="115"/>
      <c r="BZ547" s="115"/>
      <c r="CA547" s="115"/>
      <c r="CB547" s="115"/>
      <c r="CC547" s="115"/>
      <c r="CD547" s="115"/>
      <c r="CE547" s="115"/>
      <c r="CF547" s="115"/>
      <c r="CG547" s="115"/>
      <c r="CH547" s="115"/>
      <c r="CI547" s="115"/>
    </row>
    <row r="548" spans="1:87" ht="16.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  <c r="AA548" s="115"/>
      <c r="AB548" s="115"/>
      <c r="AC548" s="115"/>
      <c r="AD548" s="115"/>
      <c r="AE548" s="115"/>
      <c r="AF548" s="115"/>
      <c r="AG548" s="115"/>
      <c r="AH548" s="115"/>
      <c r="AI548" s="115"/>
      <c r="AJ548" s="115"/>
      <c r="AK548" s="115"/>
      <c r="AL548" s="115"/>
      <c r="AM548" s="115"/>
      <c r="AN548" s="115"/>
      <c r="AO548" s="115"/>
      <c r="AP548" s="115"/>
      <c r="AQ548" s="115"/>
      <c r="AR548" s="115"/>
      <c r="AS548" s="115"/>
      <c r="AT548" s="115"/>
      <c r="AU548" s="115"/>
      <c r="AV548" s="115"/>
      <c r="AW548" s="115"/>
      <c r="AX548" s="115"/>
      <c r="AY548" s="115"/>
      <c r="AZ548" s="115"/>
      <c r="BA548" s="115"/>
      <c r="BB548" s="115"/>
      <c r="BC548" s="115"/>
      <c r="BD548" s="115"/>
      <c r="BE548" s="115"/>
      <c r="BF548" s="115"/>
      <c r="BG548" s="115"/>
      <c r="BH548" s="115"/>
      <c r="BI548" s="115"/>
      <c r="BJ548" s="115"/>
      <c r="BK548" s="115"/>
      <c r="BL548" s="115"/>
      <c r="BM548" s="115"/>
      <c r="BN548" s="115"/>
      <c r="BO548" s="115"/>
      <c r="BP548" s="115"/>
      <c r="BQ548" s="115"/>
      <c r="BR548" s="115"/>
      <c r="BS548" s="115"/>
      <c r="BT548" s="115"/>
      <c r="BU548" s="115"/>
      <c r="BV548" s="115"/>
      <c r="BW548" s="115"/>
      <c r="BX548" s="115"/>
      <c r="BY548" s="115"/>
      <c r="BZ548" s="115"/>
      <c r="CA548" s="115"/>
      <c r="CB548" s="115"/>
      <c r="CC548" s="115"/>
      <c r="CD548" s="115"/>
      <c r="CE548" s="115"/>
      <c r="CF548" s="115"/>
      <c r="CG548" s="115"/>
      <c r="CH548" s="115"/>
      <c r="CI548" s="115"/>
    </row>
    <row r="549" spans="1:87" ht="16.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  <c r="AA549" s="115"/>
      <c r="AB549" s="115"/>
      <c r="AC549" s="115"/>
      <c r="AD549" s="115"/>
      <c r="AE549" s="115"/>
      <c r="AF549" s="115"/>
      <c r="AG549" s="115"/>
      <c r="AH549" s="115"/>
      <c r="AI549" s="115"/>
      <c r="AJ549" s="115"/>
      <c r="AK549" s="115"/>
      <c r="AL549" s="115"/>
      <c r="AM549" s="115"/>
      <c r="AN549" s="115"/>
      <c r="AO549" s="115"/>
      <c r="AP549" s="115"/>
      <c r="AQ549" s="115"/>
      <c r="AR549" s="115"/>
      <c r="AS549" s="115"/>
      <c r="AT549" s="115"/>
      <c r="AU549" s="115"/>
      <c r="AV549" s="115"/>
      <c r="AW549" s="115"/>
      <c r="AX549" s="115"/>
      <c r="AY549" s="115"/>
      <c r="AZ549" s="115"/>
      <c r="BA549" s="115"/>
      <c r="BB549" s="115"/>
      <c r="BC549" s="115"/>
      <c r="BD549" s="115"/>
      <c r="BE549" s="115"/>
      <c r="BF549" s="115"/>
      <c r="BG549" s="115"/>
      <c r="BH549" s="115"/>
      <c r="BI549" s="115"/>
      <c r="BJ549" s="115"/>
      <c r="BK549" s="115"/>
      <c r="BL549" s="115"/>
      <c r="BM549" s="115"/>
      <c r="BN549" s="115"/>
      <c r="BO549" s="115"/>
      <c r="BP549" s="115"/>
      <c r="BQ549" s="115"/>
      <c r="BR549" s="115"/>
      <c r="BS549" s="115"/>
      <c r="BT549" s="115"/>
      <c r="BU549" s="115"/>
      <c r="BV549" s="115"/>
      <c r="BW549" s="115"/>
      <c r="BX549" s="115"/>
      <c r="BY549" s="115"/>
      <c r="BZ549" s="115"/>
      <c r="CA549" s="115"/>
      <c r="CB549" s="115"/>
      <c r="CC549" s="115"/>
      <c r="CD549" s="115"/>
      <c r="CE549" s="115"/>
      <c r="CF549" s="115"/>
      <c r="CG549" s="115"/>
      <c r="CH549" s="115"/>
      <c r="CI549" s="115"/>
    </row>
    <row r="550" spans="1:87" ht="16.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  <c r="AA550" s="115"/>
      <c r="AB550" s="115"/>
      <c r="AC550" s="115"/>
      <c r="AD550" s="115"/>
      <c r="AE550" s="115"/>
      <c r="AF550" s="115"/>
      <c r="AG550" s="115"/>
      <c r="AH550" s="115"/>
      <c r="AI550" s="115"/>
      <c r="AJ550" s="115"/>
      <c r="AK550" s="115"/>
      <c r="AL550" s="115"/>
      <c r="AM550" s="115"/>
      <c r="AN550" s="115"/>
      <c r="AO550" s="115"/>
      <c r="AP550" s="115"/>
      <c r="AQ550" s="115"/>
      <c r="AR550" s="115"/>
      <c r="AS550" s="115"/>
      <c r="AT550" s="115"/>
      <c r="AU550" s="115"/>
      <c r="AV550" s="115"/>
      <c r="AW550" s="115"/>
      <c r="AX550" s="115"/>
      <c r="AY550" s="115"/>
      <c r="AZ550" s="115"/>
      <c r="BA550" s="115"/>
      <c r="BB550" s="115"/>
      <c r="BC550" s="115"/>
      <c r="BD550" s="115"/>
      <c r="BE550" s="115"/>
      <c r="BF550" s="115"/>
      <c r="BG550" s="115"/>
      <c r="BH550" s="115"/>
      <c r="BI550" s="115"/>
      <c r="BJ550" s="115"/>
      <c r="BK550" s="115"/>
      <c r="BL550" s="115"/>
      <c r="BM550" s="115"/>
      <c r="BN550" s="115"/>
      <c r="BO550" s="115"/>
      <c r="BP550" s="115"/>
      <c r="BQ550" s="115"/>
      <c r="BR550" s="115"/>
      <c r="BS550" s="115"/>
      <c r="BT550" s="115"/>
      <c r="BU550" s="115"/>
      <c r="BV550" s="115"/>
      <c r="BW550" s="115"/>
      <c r="BX550" s="115"/>
      <c r="BY550" s="115"/>
      <c r="BZ550" s="115"/>
      <c r="CA550" s="115"/>
      <c r="CB550" s="115"/>
      <c r="CC550" s="115"/>
      <c r="CD550" s="115"/>
      <c r="CE550" s="115"/>
      <c r="CF550" s="115"/>
      <c r="CG550" s="115"/>
      <c r="CH550" s="115"/>
      <c r="CI550" s="115"/>
    </row>
    <row r="551" spans="1:87" ht="16.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  <c r="AA551" s="115"/>
      <c r="AB551" s="115"/>
      <c r="AC551" s="115"/>
      <c r="AD551" s="115"/>
      <c r="AE551" s="115"/>
      <c r="AF551" s="115"/>
      <c r="AG551" s="115"/>
      <c r="AH551" s="115"/>
      <c r="AI551" s="115"/>
      <c r="AJ551" s="115"/>
      <c r="AK551" s="115"/>
      <c r="AL551" s="115"/>
      <c r="AM551" s="115"/>
      <c r="AN551" s="115"/>
      <c r="AO551" s="115"/>
      <c r="AP551" s="115"/>
      <c r="AQ551" s="115"/>
      <c r="AR551" s="115"/>
      <c r="AS551" s="115"/>
      <c r="AT551" s="115"/>
      <c r="AU551" s="115"/>
      <c r="AV551" s="115"/>
      <c r="AW551" s="115"/>
      <c r="AX551" s="115"/>
      <c r="AY551" s="115"/>
      <c r="AZ551" s="115"/>
      <c r="BA551" s="115"/>
      <c r="BB551" s="115"/>
      <c r="BC551" s="115"/>
      <c r="BD551" s="115"/>
      <c r="BE551" s="115"/>
      <c r="BF551" s="115"/>
      <c r="BG551" s="115"/>
      <c r="BH551" s="115"/>
      <c r="BI551" s="115"/>
      <c r="BJ551" s="115"/>
      <c r="BK551" s="115"/>
      <c r="BL551" s="115"/>
      <c r="BM551" s="115"/>
      <c r="BN551" s="115"/>
      <c r="BO551" s="115"/>
      <c r="BP551" s="115"/>
      <c r="BQ551" s="115"/>
      <c r="BR551" s="115"/>
      <c r="BS551" s="115"/>
      <c r="BT551" s="115"/>
      <c r="BU551" s="115"/>
      <c r="BV551" s="115"/>
      <c r="BW551" s="115"/>
      <c r="BX551" s="115"/>
      <c r="BY551" s="115"/>
      <c r="BZ551" s="115"/>
      <c r="CA551" s="115"/>
      <c r="CB551" s="115"/>
      <c r="CC551" s="115"/>
      <c r="CD551" s="115"/>
      <c r="CE551" s="115"/>
      <c r="CF551" s="115"/>
      <c r="CG551" s="115"/>
      <c r="CH551" s="115"/>
      <c r="CI551" s="115"/>
    </row>
    <row r="552" spans="1:87" ht="16.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  <c r="AA552" s="115"/>
      <c r="AB552" s="115"/>
      <c r="AC552" s="115"/>
      <c r="AD552" s="115"/>
      <c r="AE552" s="115"/>
      <c r="AF552" s="115"/>
      <c r="AG552" s="115"/>
      <c r="AH552" s="115"/>
      <c r="AI552" s="115"/>
      <c r="AJ552" s="115"/>
      <c r="AK552" s="115"/>
      <c r="AL552" s="115"/>
      <c r="AM552" s="115"/>
      <c r="AN552" s="115"/>
      <c r="AO552" s="115"/>
      <c r="AP552" s="115"/>
      <c r="AQ552" s="115"/>
      <c r="AR552" s="115"/>
      <c r="AS552" s="115"/>
      <c r="AT552" s="115"/>
      <c r="AU552" s="115"/>
      <c r="AV552" s="115"/>
      <c r="AW552" s="115"/>
      <c r="AX552" s="115"/>
      <c r="AY552" s="115"/>
      <c r="AZ552" s="115"/>
      <c r="BA552" s="115"/>
      <c r="BB552" s="115"/>
      <c r="BC552" s="115"/>
      <c r="BD552" s="115"/>
      <c r="BE552" s="115"/>
      <c r="BF552" s="115"/>
      <c r="BG552" s="115"/>
      <c r="BH552" s="115"/>
      <c r="BI552" s="115"/>
      <c r="BJ552" s="115"/>
      <c r="BK552" s="115"/>
      <c r="BL552" s="115"/>
      <c r="BM552" s="115"/>
      <c r="BN552" s="115"/>
      <c r="BO552" s="115"/>
      <c r="BP552" s="115"/>
      <c r="BQ552" s="115"/>
      <c r="BR552" s="115"/>
      <c r="BS552" s="115"/>
      <c r="BT552" s="115"/>
      <c r="BU552" s="115"/>
      <c r="BV552" s="115"/>
      <c r="BW552" s="115"/>
      <c r="BX552" s="115"/>
      <c r="BY552" s="115"/>
      <c r="BZ552" s="115"/>
      <c r="CA552" s="115"/>
      <c r="CB552" s="115"/>
      <c r="CC552" s="115"/>
      <c r="CD552" s="115"/>
      <c r="CE552" s="115"/>
      <c r="CF552" s="115"/>
      <c r="CG552" s="115"/>
      <c r="CH552" s="115"/>
      <c r="CI552" s="115"/>
    </row>
    <row r="553" spans="1:87" ht="16.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  <c r="AA553" s="115"/>
      <c r="AB553" s="115"/>
      <c r="AC553" s="115"/>
      <c r="AD553" s="115"/>
      <c r="AE553" s="115"/>
      <c r="AF553" s="115"/>
      <c r="AG553" s="115"/>
      <c r="AH553" s="115"/>
      <c r="AI553" s="115"/>
      <c r="AJ553" s="115"/>
      <c r="AK553" s="115"/>
      <c r="AL553" s="115"/>
      <c r="AM553" s="115"/>
      <c r="AN553" s="115"/>
      <c r="AO553" s="115"/>
      <c r="AP553" s="115"/>
      <c r="AQ553" s="115"/>
      <c r="AR553" s="115"/>
      <c r="AS553" s="115"/>
      <c r="AT553" s="115"/>
      <c r="AU553" s="115"/>
      <c r="AV553" s="115"/>
      <c r="AW553" s="115"/>
      <c r="AX553" s="115"/>
      <c r="AY553" s="115"/>
      <c r="AZ553" s="115"/>
      <c r="BA553" s="115"/>
      <c r="BB553" s="115"/>
      <c r="BC553" s="115"/>
      <c r="BD553" s="115"/>
      <c r="BE553" s="115"/>
      <c r="BF553" s="115"/>
      <c r="BG553" s="115"/>
      <c r="BH553" s="115"/>
      <c r="BI553" s="115"/>
      <c r="BJ553" s="115"/>
      <c r="BK553" s="115"/>
      <c r="BL553" s="115"/>
      <c r="BM553" s="115"/>
      <c r="BN553" s="115"/>
      <c r="BO553" s="115"/>
      <c r="BP553" s="115"/>
      <c r="BQ553" s="115"/>
      <c r="BR553" s="115"/>
      <c r="BS553" s="115"/>
      <c r="BT553" s="115"/>
      <c r="BU553" s="115"/>
      <c r="BV553" s="115"/>
      <c r="BW553" s="115"/>
      <c r="BX553" s="115"/>
      <c r="BY553" s="115"/>
      <c r="BZ553" s="115"/>
      <c r="CA553" s="115"/>
      <c r="CB553" s="115"/>
      <c r="CC553" s="115"/>
      <c r="CD553" s="115"/>
      <c r="CE553" s="115"/>
      <c r="CF553" s="115"/>
      <c r="CG553" s="115"/>
      <c r="CH553" s="115"/>
      <c r="CI553" s="115"/>
    </row>
    <row r="554" spans="1:87" ht="16.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  <c r="AA554" s="115"/>
      <c r="AB554" s="115"/>
      <c r="AC554" s="115"/>
      <c r="AD554" s="115"/>
      <c r="AE554" s="115"/>
      <c r="AF554" s="115"/>
      <c r="AG554" s="115"/>
      <c r="AH554" s="115"/>
      <c r="AI554" s="115"/>
      <c r="AJ554" s="115"/>
      <c r="AK554" s="115"/>
      <c r="AL554" s="115"/>
      <c r="AM554" s="115"/>
      <c r="AN554" s="115"/>
      <c r="AO554" s="115"/>
      <c r="AP554" s="115"/>
      <c r="AQ554" s="115"/>
      <c r="AR554" s="115"/>
      <c r="AS554" s="115"/>
      <c r="AT554" s="115"/>
      <c r="AU554" s="115"/>
      <c r="AV554" s="115"/>
      <c r="AW554" s="115"/>
      <c r="AX554" s="115"/>
      <c r="AY554" s="115"/>
      <c r="AZ554" s="115"/>
      <c r="BA554" s="115"/>
      <c r="BB554" s="115"/>
      <c r="BC554" s="115"/>
      <c r="BD554" s="115"/>
      <c r="BE554" s="115"/>
      <c r="BF554" s="115"/>
      <c r="BG554" s="115"/>
      <c r="BH554" s="115"/>
      <c r="BI554" s="115"/>
      <c r="BJ554" s="115"/>
      <c r="BK554" s="115"/>
      <c r="BL554" s="115"/>
      <c r="BM554" s="115"/>
      <c r="BN554" s="115"/>
      <c r="BO554" s="115"/>
      <c r="BP554" s="115"/>
      <c r="BQ554" s="115"/>
      <c r="BR554" s="115"/>
      <c r="BS554" s="115"/>
      <c r="BT554" s="115"/>
      <c r="BU554" s="115"/>
      <c r="BV554" s="115"/>
      <c r="BW554" s="115"/>
      <c r="BX554" s="115"/>
      <c r="BY554" s="115"/>
      <c r="BZ554" s="115"/>
      <c r="CA554" s="115"/>
      <c r="CB554" s="115"/>
      <c r="CC554" s="115"/>
      <c r="CD554" s="115"/>
      <c r="CE554" s="115"/>
      <c r="CF554" s="115"/>
      <c r="CG554" s="115"/>
      <c r="CH554" s="115"/>
      <c r="CI554" s="115"/>
    </row>
    <row r="555" spans="1:87" ht="16.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  <c r="AA555" s="115"/>
      <c r="AB555" s="115"/>
      <c r="AC555" s="115"/>
      <c r="AD555" s="115"/>
      <c r="AE555" s="115"/>
      <c r="AF555" s="115"/>
      <c r="AG555" s="115"/>
      <c r="AH555" s="115"/>
      <c r="AI555" s="115"/>
      <c r="AJ555" s="115"/>
      <c r="AK555" s="115"/>
      <c r="AL555" s="115"/>
      <c r="AM555" s="115"/>
      <c r="AN555" s="115"/>
      <c r="AO555" s="115"/>
      <c r="AP555" s="115"/>
      <c r="AQ555" s="115"/>
      <c r="AR555" s="115"/>
      <c r="AS555" s="115"/>
      <c r="AT555" s="115"/>
      <c r="AU555" s="115"/>
      <c r="AV555" s="115"/>
      <c r="AW555" s="115"/>
      <c r="AX555" s="115"/>
      <c r="AY555" s="115"/>
      <c r="AZ555" s="115"/>
      <c r="BA555" s="115"/>
      <c r="BB555" s="115"/>
      <c r="BC555" s="115"/>
      <c r="BD555" s="115"/>
      <c r="BE555" s="115"/>
      <c r="BF555" s="115"/>
      <c r="BG555" s="115"/>
      <c r="BH555" s="115"/>
      <c r="BI555" s="115"/>
      <c r="BJ555" s="115"/>
      <c r="BK555" s="115"/>
      <c r="BL555" s="115"/>
      <c r="BM555" s="115"/>
      <c r="BN555" s="115"/>
      <c r="BO555" s="115"/>
      <c r="BP555" s="115"/>
      <c r="BQ555" s="115"/>
      <c r="BR555" s="115"/>
      <c r="BS555" s="115"/>
      <c r="BT555" s="115"/>
      <c r="BU555" s="115"/>
      <c r="BV555" s="115"/>
      <c r="BW555" s="115"/>
      <c r="BX555" s="115"/>
      <c r="BY555" s="115"/>
      <c r="BZ555" s="115"/>
      <c r="CA555" s="115"/>
      <c r="CB555" s="115"/>
      <c r="CC555" s="115"/>
      <c r="CD555" s="115"/>
      <c r="CE555" s="115"/>
      <c r="CF555" s="115"/>
      <c r="CG555" s="115"/>
      <c r="CH555" s="115"/>
      <c r="CI555" s="115"/>
    </row>
    <row r="556" spans="1:87" ht="16.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  <c r="AA556" s="115"/>
      <c r="AB556" s="115"/>
      <c r="AC556" s="115"/>
      <c r="AD556" s="115"/>
      <c r="AE556" s="115"/>
      <c r="AF556" s="115"/>
      <c r="AG556" s="115"/>
      <c r="AH556" s="115"/>
      <c r="AI556" s="115"/>
      <c r="AJ556" s="115"/>
      <c r="AK556" s="115"/>
      <c r="AL556" s="115"/>
      <c r="AM556" s="115"/>
      <c r="AN556" s="115"/>
      <c r="AO556" s="115"/>
      <c r="AP556" s="115"/>
      <c r="AQ556" s="115"/>
      <c r="AR556" s="115"/>
      <c r="AS556" s="115"/>
      <c r="AT556" s="115"/>
      <c r="AU556" s="115"/>
      <c r="AV556" s="115"/>
      <c r="AW556" s="115"/>
      <c r="AX556" s="115"/>
      <c r="AY556" s="115"/>
      <c r="AZ556" s="115"/>
      <c r="BA556" s="115"/>
      <c r="BB556" s="115"/>
      <c r="BC556" s="115"/>
      <c r="BD556" s="115"/>
      <c r="BE556" s="115"/>
      <c r="BF556" s="115"/>
      <c r="BG556" s="115"/>
      <c r="BH556" s="115"/>
      <c r="BI556" s="115"/>
      <c r="BJ556" s="115"/>
      <c r="BK556" s="115"/>
      <c r="BL556" s="115"/>
      <c r="BM556" s="115"/>
      <c r="BN556" s="115"/>
      <c r="BO556" s="115"/>
      <c r="BP556" s="115"/>
      <c r="BQ556" s="115"/>
      <c r="BR556" s="115"/>
      <c r="BS556" s="115"/>
      <c r="BT556" s="115"/>
      <c r="BU556" s="115"/>
      <c r="BV556" s="115"/>
      <c r="BW556" s="115"/>
      <c r="BX556" s="115"/>
      <c r="BY556" s="115"/>
      <c r="BZ556" s="115"/>
      <c r="CA556" s="115"/>
      <c r="CB556" s="115"/>
      <c r="CC556" s="115"/>
      <c r="CD556" s="115"/>
      <c r="CE556" s="115"/>
      <c r="CF556" s="115"/>
      <c r="CG556" s="115"/>
      <c r="CH556" s="115"/>
      <c r="CI556" s="115"/>
    </row>
    <row r="557" spans="1:87" ht="16.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  <c r="AA557" s="115"/>
      <c r="AB557" s="115"/>
      <c r="AC557" s="115"/>
      <c r="AD557" s="115"/>
      <c r="AE557" s="115"/>
      <c r="AF557" s="115"/>
      <c r="AG557" s="115"/>
      <c r="AH557" s="115"/>
      <c r="AI557" s="115"/>
      <c r="AJ557" s="115"/>
      <c r="AK557" s="115"/>
      <c r="AL557" s="115"/>
      <c r="AM557" s="115"/>
      <c r="AN557" s="115"/>
      <c r="AO557" s="115"/>
      <c r="AP557" s="115"/>
      <c r="AQ557" s="115"/>
      <c r="AR557" s="115"/>
      <c r="AS557" s="115"/>
      <c r="AT557" s="115"/>
      <c r="AU557" s="115"/>
      <c r="AV557" s="115"/>
      <c r="AW557" s="115"/>
      <c r="AX557" s="115"/>
      <c r="AY557" s="115"/>
      <c r="AZ557" s="115"/>
      <c r="BA557" s="115"/>
      <c r="BB557" s="115"/>
      <c r="BC557" s="115"/>
      <c r="BD557" s="115"/>
      <c r="BE557" s="115"/>
      <c r="BF557" s="115"/>
      <c r="BG557" s="115"/>
      <c r="BH557" s="115"/>
      <c r="BI557" s="115"/>
      <c r="BJ557" s="115"/>
      <c r="BK557" s="115"/>
      <c r="BL557" s="115"/>
      <c r="BM557" s="115"/>
      <c r="BN557" s="115"/>
      <c r="BO557" s="115"/>
      <c r="BP557" s="115"/>
      <c r="BQ557" s="115"/>
      <c r="BR557" s="115"/>
      <c r="BS557" s="115"/>
      <c r="BT557" s="115"/>
      <c r="BU557" s="115"/>
      <c r="BV557" s="115"/>
      <c r="BW557" s="115"/>
      <c r="BX557" s="115"/>
      <c r="BY557" s="115"/>
      <c r="BZ557" s="115"/>
      <c r="CA557" s="115"/>
      <c r="CB557" s="115"/>
      <c r="CC557" s="115"/>
      <c r="CD557" s="115"/>
      <c r="CE557" s="115"/>
      <c r="CF557" s="115"/>
      <c r="CG557" s="115"/>
      <c r="CH557" s="115"/>
      <c r="CI557" s="115"/>
    </row>
    <row r="558" spans="1:87" ht="16.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  <c r="AA558" s="115"/>
      <c r="AB558" s="115"/>
      <c r="AC558" s="115"/>
      <c r="AD558" s="115"/>
      <c r="AE558" s="115"/>
      <c r="AF558" s="115"/>
      <c r="AG558" s="115"/>
      <c r="AH558" s="115"/>
      <c r="AI558" s="115"/>
      <c r="AJ558" s="115"/>
      <c r="AK558" s="115"/>
      <c r="AL558" s="115"/>
      <c r="AM558" s="115"/>
      <c r="AN558" s="115"/>
      <c r="AO558" s="115"/>
      <c r="AP558" s="115"/>
      <c r="AQ558" s="115"/>
      <c r="AR558" s="115"/>
      <c r="AS558" s="115"/>
      <c r="AT558" s="115"/>
      <c r="AU558" s="115"/>
      <c r="AV558" s="115"/>
      <c r="AW558" s="115"/>
      <c r="AX558" s="115"/>
      <c r="AY558" s="115"/>
      <c r="AZ558" s="115"/>
      <c r="BA558" s="115"/>
      <c r="BB558" s="115"/>
      <c r="BC558" s="115"/>
      <c r="BD558" s="115"/>
      <c r="BE558" s="115"/>
      <c r="BF558" s="115"/>
      <c r="BG558" s="115"/>
      <c r="BH558" s="115"/>
      <c r="BI558" s="115"/>
      <c r="BJ558" s="115"/>
      <c r="BK558" s="115"/>
      <c r="BL558" s="115"/>
      <c r="BM558" s="115"/>
      <c r="BN558" s="115"/>
      <c r="BO558" s="115"/>
      <c r="BP558" s="115"/>
      <c r="BQ558" s="115"/>
      <c r="BR558" s="115"/>
      <c r="BS558" s="115"/>
      <c r="BT558" s="115"/>
      <c r="BU558" s="115"/>
      <c r="BV558" s="115"/>
      <c r="BW558" s="115"/>
      <c r="BX558" s="115"/>
      <c r="BY558" s="115"/>
      <c r="BZ558" s="115"/>
      <c r="CA558" s="115"/>
      <c r="CB558" s="115"/>
      <c r="CC558" s="115"/>
      <c r="CD558" s="115"/>
      <c r="CE558" s="115"/>
      <c r="CF558" s="115"/>
      <c r="CG558" s="115"/>
      <c r="CH558" s="115"/>
      <c r="CI558" s="115"/>
    </row>
    <row r="559" spans="1:87" ht="16.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  <c r="AA559" s="115"/>
      <c r="AB559" s="115"/>
      <c r="AC559" s="115"/>
      <c r="AD559" s="115"/>
      <c r="AE559" s="115"/>
      <c r="AF559" s="115"/>
      <c r="AG559" s="115"/>
      <c r="AH559" s="115"/>
      <c r="AI559" s="115"/>
      <c r="AJ559" s="115"/>
      <c r="AK559" s="115"/>
      <c r="AL559" s="115"/>
      <c r="AM559" s="115"/>
      <c r="AN559" s="115"/>
      <c r="AO559" s="115"/>
      <c r="AP559" s="115"/>
      <c r="AQ559" s="115"/>
      <c r="AR559" s="115"/>
      <c r="AS559" s="115"/>
      <c r="AT559" s="115"/>
      <c r="AU559" s="115"/>
      <c r="AV559" s="115"/>
      <c r="AW559" s="115"/>
      <c r="AX559" s="115"/>
      <c r="AY559" s="115"/>
      <c r="AZ559" s="115"/>
      <c r="BA559" s="115"/>
      <c r="BB559" s="115"/>
      <c r="BC559" s="115"/>
      <c r="BD559" s="115"/>
      <c r="BE559" s="115"/>
      <c r="BF559" s="115"/>
      <c r="BG559" s="115"/>
      <c r="BH559" s="115"/>
      <c r="BI559" s="115"/>
      <c r="BJ559" s="115"/>
      <c r="BK559" s="115"/>
      <c r="BL559" s="115"/>
      <c r="BM559" s="115"/>
      <c r="BN559" s="115"/>
      <c r="BO559" s="115"/>
      <c r="BP559" s="115"/>
      <c r="BQ559" s="115"/>
      <c r="BR559" s="115"/>
      <c r="BS559" s="115"/>
      <c r="BT559" s="115"/>
      <c r="BU559" s="115"/>
      <c r="BV559" s="115"/>
      <c r="BW559" s="115"/>
      <c r="BX559" s="115"/>
      <c r="BY559" s="115"/>
      <c r="BZ559" s="115"/>
      <c r="CA559" s="115"/>
      <c r="CB559" s="115"/>
      <c r="CC559" s="115"/>
      <c r="CD559" s="115"/>
      <c r="CE559" s="115"/>
      <c r="CF559" s="115"/>
      <c r="CG559" s="115"/>
      <c r="CH559" s="115"/>
      <c r="CI559" s="115"/>
    </row>
    <row r="560" spans="1:87" ht="16.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  <c r="AA560" s="115"/>
      <c r="AB560" s="115"/>
      <c r="AC560" s="115"/>
      <c r="AD560" s="115"/>
      <c r="AE560" s="115"/>
      <c r="AF560" s="115"/>
      <c r="AG560" s="115"/>
      <c r="AH560" s="115"/>
      <c r="AI560" s="115"/>
      <c r="AJ560" s="115"/>
      <c r="AK560" s="115"/>
      <c r="AL560" s="115"/>
      <c r="AM560" s="115"/>
      <c r="AN560" s="115"/>
      <c r="AO560" s="115"/>
      <c r="AP560" s="115"/>
      <c r="AQ560" s="115"/>
      <c r="AR560" s="115"/>
      <c r="AS560" s="115"/>
      <c r="AT560" s="115"/>
      <c r="AU560" s="115"/>
      <c r="AV560" s="115"/>
      <c r="AW560" s="115"/>
      <c r="AX560" s="115"/>
      <c r="AY560" s="115"/>
      <c r="AZ560" s="115"/>
      <c r="BA560" s="115"/>
      <c r="BB560" s="115"/>
      <c r="BC560" s="115"/>
      <c r="BD560" s="115"/>
      <c r="BE560" s="115"/>
      <c r="BF560" s="115"/>
      <c r="BG560" s="115"/>
      <c r="BH560" s="115"/>
      <c r="BI560" s="115"/>
      <c r="BJ560" s="115"/>
      <c r="BK560" s="115"/>
      <c r="BL560" s="115"/>
      <c r="BM560" s="115"/>
      <c r="BN560" s="115"/>
      <c r="BO560" s="115"/>
      <c r="BP560" s="115"/>
      <c r="BQ560" s="115"/>
      <c r="BR560" s="115"/>
      <c r="BS560" s="115"/>
      <c r="BT560" s="115"/>
      <c r="BU560" s="115"/>
      <c r="BV560" s="115"/>
      <c r="BW560" s="115"/>
      <c r="BX560" s="115"/>
      <c r="BY560" s="115"/>
      <c r="BZ560" s="115"/>
      <c r="CA560" s="115"/>
      <c r="CB560" s="115"/>
      <c r="CC560" s="115"/>
      <c r="CD560" s="115"/>
      <c r="CE560" s="115"/>
      <c r="CF560" s="115"/>
      <c r="CG560" s="115"/>
      <c r="CH560" s="115"/>
      <c r="CI560" s="115"/>
    </row>
    <row r="561" spans="1:87" ht="16.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  <c r="AA561" s="115"/>
      <c r="AB561" s="115"/>
      <c r="AC561" s="115"/>
      <c r="AD561" s="115"/>
      <c r="AE561" s="115"/>
      <c r="AF561" s="115"/>
      <c r="AG561" s="115"/>
      <c r="AH561" s="115"/>
      <c r="AI561" s="115"/>
      <c r="AJ561" s="115"/>
      <c r="AK561" s="115"/>
      <c r="AL561" s="115"/>
      <c r="AM561" s="115"/>
      <c r="AN561" s="115"/>
      <c r="AO561" s="115"/>
      <c r="AP561" s="115"/>
      <c r="AQ561" s="115"/>
      <c r="AR561" s="115"/>
      <c r="AS561" s="115"/>
      <c r="AT561" s="115"/>
      <c r="AU561" s="115"/>
      <c r="AV561" s="115"/>
      <c r="AW561" s="115"/>
      <c r="AX561" s="115"/>
      <c r="AY561" s="115"/>
      <c r="AZ561" s="115"/>
      <c r="BA561" s="115"/>
      <c r="BB561" s="115"/>
      <c r="BC561" s="115"/>
      <c r="BD561" s="115"/>
      <c r="BE561" s="115"/>
      <c r="BF561" s="115"/>
      <c r="BG561" s="115"/>
      <c r="BH561" s="115"/>
      <c r="BI561" s="115"/>
      <c r="BJ561" s="115"/>
      <c r="BK561" s="115"/>
      <c r="BL561" s="115"/>
      <c r="BM561" s="115"/>
      <c r="BN561" s="115"/>
      <c r="BO561" s="115"/>
      <c r="BP561" s="115"/>
      <c r="BQ561" s="115"/>
      <c r="BR561" s="115"/>
      <c r="BS561" s="115"/>
      <c r="BT561" s="115"/>
      <c r="BU561" s="115"/>
      <c r="BV561" s="115"/>
      <c r="BW561" s="115"/>
      <c r="BX561" s="115"/>
      <c r="BY561" s="115"/>
      <c r="BZ561" s="115"/>
      <c r="CA561" s="115"/>
      <c r="CB561" s="115"/>
      <c r="CC561" s="115"/>
      <c r="CD561" s="115"/>
      <c r="CE561" s="115"/>
      <c r="CF561" s="115"/>
      <c r="CG561" s="115"/>
      <c r="CH561" s="115"/>
      <c r="CI561" s="115"/>
    </row>
    <row r="562" spans="1:87" ht="16.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  <c r="AA562" s="115"/>
      <c r="AB562" s="115"/>
      <c r="AC562" s="115"/>
      <c r="AD562" s="115"/>
      <c r="AE562" s="115"/>
      <c r="AF562" s="115"/>
      <c r="AG562" s="115"/>
      <c r="AH562" s="115"/>
      <c r="AI562" s="115"/>
      <c r="AJ562" s="115"/>
      <c r="AK562" s="115"/>
      <c r="AL562" s="115"/>
      <c r="AM562" s="115"/>
      <c r="AN562" s="115"/>
      <c r="AO562" s="115"/>
      <c r="AP562" s="115"/>
      <c r="AQ562" s="115"/>
      <c r="AR562" s="115"/>
      <c r="AS562" s="115"/>
      <c r="AT562" s="115"/>
      <c r="AU562" s="115"/>
      <c r="AV562" s="115"/>
      <c r="AW562" s="115"/>
      <c r="AX562" s="115"/>
      <c r="AY562" s="115"/>
      <c r="AZ562" s="115"/>
      <c r="BA562" s="115"/>
      <c r="BB562" s="115"/>
      <c r="BC562" s="115"/>
      <c r="BD562" s="115"/>
      <c r="BE562" s="115"/>
      <c r="BF562" s="115"/>
      <c r="BG562" s="115"/>
      <c r="BH562" s="115"/>
      <c r="BI562" s="115"/>
      <c r="BJ562" s="115"/>
      <c r="BK562" s="115"/>
      <c r="BL562" s="115"/>
      <c r="BM562" s="115"/>
      <c r="BN562" s="115"/>
      <c r="BO562" s="115"/>
      <c r="BP562" s="115"/>
      <c r="BQ562" s="115"/>
      <c r="BR562" s="115"/>
      <c r="BS562" s="115"/>
      <c r="BT562" s="115"/>
      <c r="BU562" s="115"/>
      <c r="BV562" s="115"/>
      <c r="BW562" s="115"/>
      <c r="BX562" s="115"/>
      <c r="BY562" s="115"/>
      <c r="BZ562" s="115"/>
      <c r="CA562" s="115"/>
      <c r="CB562" s="115"/>
      <c r="CC562" s="115"/>
      <c r="CD562" s="115"/>
      <c r="CE562" s="115"/>
      <c r="CF562" s="115"/>
      <c r="CG562" s="115"/>
      <c r="CH562" s="115"/>
      <c r="CI562" s="115"/>
    </row>
    <row r="563" spans="1:87" ht="16.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  <c r="AA563" s="115"/>
      <c r="AB563" s="115"/>
      <c r="AC563" s="115"/>
      <c r="AD563" s="115"/>
      <c r="AE563" s="115"/>
      <c r="AF563" s="115"/>
      <c r="AG563" s="115"/>
      <c r="AH563" s="115"/>
      <c r="AI563" s="115"/>
      <c r="AJ563" s="115"/>
      <c r="AK563" s="115"/>
      <c r="AL563" s="115"/>
      <c r="AM563" s="115"/>
      <c r="AN563" s="115"/>
      <c r="AO563" s="115"/>
      <c r="AP563" s="115"/>
      <c r="AQ563" s="115"/>
      <c r="AR563" s="115"/>
      <c r="AS563" s="115"/>
      <c r="AT563" s="115"/>
      <c r="AU563" s="115"/>
      <c r="AV563" s="115"/>
      <c r="AW563" s="115"/>
      <c r="AX563" s="115"/>
      <c r="AY563" s="115"/>
      <c r="AZ563" s="115"/>
      <c r="BA563" s="115"/>
      <c r="BB563" s="115"/>
      <c r="BC563" s="115"/>
      <c r="BD563" s="115"/>
      <c r="BE563" s="115"/>
      <c r="BF563" s="115"/>
      <c r="BG563" s="115"/>
      <c r="BH563" s="115"/>
      <c r="BI563" s="115"/>
      <c r="BJ563" s="115"/>
      <c r="BK563" s="115"/>
      <c r="BL563" s="115"/>
      <c r="BM563" s="115"/>
      <c r="BN563" s="115"/>
      <c r="BO563" s="115"/>
      <c r="BP563" s="115"/>
      <c r="BQ563" s="115"/>
      <c r="BR563" s="115"/>
      <c r="BS563" s="115"/>
      <c r="BT563" s="115"/>
      <c r="BU563" s="115"/>
      <c r="BV563" s="115"/>
      <c r="BW563" s="115"/>
      <c r="BX563" s="115"/>
      <c r="BY563" s="115"/>
      <c r="BZ563" s="115"/>
      <c r="CA563" s="115"/>
      <c r="CB563" s="115"/>
      <c r="CC563" s="115"/>
      <c r="CD563" s="115"/>
      <c r="CE563" s="115"/>
      <c r="CF563" s="115"/>
      <c r="CG563" s="115"/>
      <c r="CH563" s="115"/>
      <c r="CI563" s="115"/>
    </row>
    <row r="564" spans="1:87" ht="16.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  <c r="AA564" s="115"/>
      <c r="AB564" s="115"/>
      <c r="AC564" s="115"/>
      <c r="AD564" s="115"/>
      <c r="AE564" s="115"/>
      <c r="AF564" s="115"/>
      <c r="AG564" s="115"/>
      <c r="AH564" s="115"/>
      <c r="AI564" s="115"/>
      <c r="AJ564" s="115"/>
      <c r="AK564" s="115"/>
      <c r="AL564" s="115"/>
      <c r="AM564" s="115"/>
      <c r="AN564" s="115"/>
      <c r="AO564" s="115"/>
      <c r="AP564" s="115"/>
      <c r="AQ564" s="115"/>
      <c r="AR564" s="115"/>
      <c r="AS564" s="115"/>
      <c r="AT564" s="115"/>
      <c r="AU564" s="115"/>
      <c r="AV564" s="115"/>
      <c r="AW564" s="115"/>
      <c r="AX564" s="115"/>
      <c r="AY564" s="115"/>
      <c r="AZ564" s="115"/>
      <c r="BA564" s="115"/>
      <c r="BB564" s="115"/>
      <c r="BC564" s="115"/>
      <c r="BD564" s="115"/>
      <c r="BE564" s="115"/>
      <c r="BF564" s="115"/>
      <c r="BG564" s="115"/>
      <c r="BH564" s="115"/>
      <c r="BI564" s="115"/>
      <c r="BJ564" s="115"/>
      <c r="BK564" s="115"/>
      <c r="BL564" s="115"/>
      <c r="BM564" s="115"/>
      <c r="BN564" s="115"/>
      <c r="BO564" s="115"/>
      <c r="BP564" s="115"/>
      <c r="BQ564" s="115"/>
      <c r="BR564" s="115"/>
      <c r="BS564" s="115"/>
      <c r="BT564" s="115"/>
      <c r="BU564" s="115"/>
      <c r="BV564" s="115"/>
      <c r="BW564" s="115"/>
      <c r="BX564" s="115"/>
      <c r="BY564" s="115"/>
      <c r="BZ564" s="115"/>
      <c r="CA564" s="115"/>
      <c r="CB564" s="115"/>
      <c r="CC564" s="115"/>
      <c r="CD564" s="115"/>
      <c r="CE564" s="115"/>
      <c r="CF564" s="115"/>
      <c r="CG564" s="115"/>
      <c r="CH564" s="115"/>
      <c r="CI564" s="115"/>
    </row>
    <row r="565" spans="1:87" ht="16.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  <c r="AA565" s="115"/>
      <c r="AB565" s="115"/>
      <c r="AC565" s="115"/>
      <c r="AD565" s="115"/>
      <c r="AE565" s="115"/>
      <c r="AF565" s="115"/>
      <c r="AG565" s="115"/>
      <c r="AH565" s="115"/>
      <c r="AI565" s="115"/>
      <c r="AJ565" s="115"/>
      <c r="AK565" s="115"/>
      <c r="AL565" s="115"/>
      <c r="AM565" s="115"/>
      <c r="AN565" s="115"/>
      <c r="AO565" s="115"/>
      <c r="AP565" s="115"/>
      <c r="AQ565" s="115"/>
      <c r="AR565" s="115"/>
      <c r="AS565" s="115"/>
      <c r="AT565" s="115"/>
      <c r="AU565" s="115"/>
      <c r="AV565" s="115"/>
      <c r="AW565" s="115"/>
      <c r="AX565" s="115"/>
      <c r="AY565" s="115"/>
      <c r="AZ565" s="115"/>
      <c r="BA565" s="115"/>
      <c r="BB565" s="115"/>
      <c r="BC565" s="115"/>
      <c r="BD565" s="115"/>
      <c r="BE565" s="115"/>
      <c r="BF565" s="115"/>
      <c r="BG565" s="115"/>
      <c r="BH565" s="115"/>
      <c r="BI565" s="115"/>
      <c r="BJ565" s="115"/>
      <c r="BK565" s="115"/>
      <c r="BL565" s="115"/>
      <c r="BM565" s="115"/>
      <c r="BN565" s="115"/>
      <c r="BO565" s="115"/>
      <c r="BP565" s="115"/>
      <c r="BQ565" s="115"/>
      <c r="BR565" s="115"/>
      <c r="BS565" s="115"/>
      <c r="BT565" s="115"/>
      <c r="BU565" s="115"/>
      <c r="BV565" s="115"/>
      <c r="BW565" s="115"/>
      <c r="BX565" s="115"/>
      <c r="BY565" s="115"/>
      <c r="BZ565" s="115"/>
      <c r="CA565" s="115"/>
      <c r="CB565" s="115"/>
      <c r="CC565" s="115"/>
      <c r="CD565" s="115"/>
      <c r="CE565" s="115"/>
      <c r="CF565" s="115"/>
      <c r="CG565" s="115"/>
      <c r="CH565" s="115"/>
      <c r="CI565" s="115"/>
    </row>
    <row r="566" spans="1:87" ht="16.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  <c r="AA566" s="115"/>
      <c r="AB566" s="115"/>
      <c r="AC566" s="115"/>
      <c r="AD566" s="115"/>
      <c r="AE566" s="115"/>
      <c r="AF566" s="115"/>
      <c r="AG566" s="115"/>
      <c r="AH566" s="115"/>
      <c r="AI566" s="115"/>
      <c r="AJ566" s="115"/>
      <c r="AK566" s="115"/>
      <c r="AL566" s="115"/>
      <c r="AM566" s="115"/>
      <c r="AN566" s="115"/>
      <c r="AO566" s="115"/>
      <c r="AP566" s="115"/>
      <c r="AQ566" s="115"/>
      <c r="AR566" s="115"/>
      <c r="AS566" s="115"/>
      <c r="AT566" s="115"/>
      <c r="AU566" s="115"/>
      <c r="AV566" s="115"/>
      <c r="AW566" s="115"/>
      <c r="AX566" s="115"/>
      <c r="AY566" s="115"/>
      <c r="AZ566" s="115"/>
      <c r="BA566" s="115"/>
      <c r="BB566" s="115"/>
      <c r="BC566" s="115"/>
      <c r="BD566" s="115"/>
      <c r="BE566" s="115"/>
      <c r="BF566" s="115"/>
      <c r="BG566" s="115"/>
      <c r="BH566" s="115"/>
      <c r="BI566" s="115"/>
      <c r="BJ566" s="115"/>
      <c r="BK566" s="115"/>
      <c r="BL566" s="115"/>
      <c r="BM566" s="115"/>
      <c r="BN566" s="115"/>
      <c r="BO566" s="115"/>
      <c r="BP566" s="115"/>
      <c r="BQ566" s="115"/>
      <c r="BR566" s="115"/>
      <c r="BS566" s="115"/>
      <c r="BT566" s="115"/>
      <c r="BU566" s="115"/>
      <c r="BV566" s="115"/>
      <c r="BW566" s="115"/>
      <c r="BX566" s="115"/>
      <c r="BY566" s="115"/>
      <c r="BZ566" s="115"/>
      <c r="CA566" s="115"/>
      <c r="CB566" s="115"/>
      <c r="CC566" s="115"/>
      <c r="CD566" s="115"/>
      <c r="CE566" s="115"/>
      <c r="CF566" s="115"/>
      <c r="CG566" s="115"/>
      <c r="CH566" s="115"/>
      <c r="CI566" s="115"/>
    </row>
    <row r="567" spans="1:87" ht="16.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  <c r="AA567" s="115"/>
      <c r="AB567" s="115"/>
      <c r="AC567" s="115"/>
      <c r="AD567" s="115"/>
      <c r="AE567" s="115"/>
      <c r="AF567" s="115"/>
      <c r="AG567" s="115"/>
      <c r="AH567" s="115"/>
      <c r="AI567" s="115"/>
      <c r="AJ567" s="115"/>
      <c r="AK567" s="115"/>
      <c r="AL567" s="115"/>
      <c r="AM567" s="115"/>
      <c r="AN567" s="115"/>
      <c r="AO567" s="115"/>
      <c r="AP567" s="115"/>
      <c r="AQ567" s="115"/>
      <c r="AR567" s="115"/>
      <c r="AS567" s="115"/>
      <c r="AT567" s="115"/>
      <c r="AU567" s="115"/>
      <c r="AV567" s="115"/>
      <c r="AW567" s="115"/>
      <c r="AX567" s="115"/>
      <c r="AY567" s="115"/>
      <c r="AZ567" s="115"/>
      <c r="BA567" s="115"/>
      <c r="BB567" s="115"/>
      <c r="BC567" s="115"/>
      <c r="BD567" s="115"/>
      <c r="BE567" s="115"/>
      <c r="BF567" s="115"/>
      <c r="BG567" s="115"/>
      <c r="BH567" s="115"/>
      <c r="BI567" s="115"/>
      <c r="BJ567" s="115"/>
      <c r="BK567" s="115"/>
      <c r="BL567" s="115"/>
      <c r="BM567" s="115"/>
      <c r="BN567" s="115"/>
      <c r="BO567" s="115"/>
      <c r="BP567" s="115"/>
      <c r="BQ567" s="115"/>
      <c r="BR567" s="115"/>
      <c r="BS567" s="115"/>
      <c r="BT567" s="115"/>
      <c r="BU567" s="115"/>
      <c r="BV567" s="115"/>
      <c r="BW567" s="115"/>
      <c r="BX567" s="115"/>
      <c r="BY567" s="115"/>
      <c r="BZ567" s="115"/>
      <c r="CA567" s="115"/>
      <c r="CB567" s="115"/>
      <c r="CC567" s="115"/>
      <c r="CD567" s="115"/>
      <c r="CE567" s="115"/>
      <c r="CF567" s="115"/>
      <c r="CG567" s="115"/>
      <c r="CH567" s="115"/>
      <c r="CI567" s="115"/>
    </row>
    <row r="568" spans="1:87" ht="16.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  <c r="AA568" s="115"/>
      <c r="AB568" s="115"/>
      <c r="AC568" s="115"/>
      <c r="AD568" s="115"/>
      <c r="AE568" s="115"/>
      <c r="AF568" s="115"/>
      <c r="AG568" s="115"/>
      <c r="AH568" s="115"/>
      <c r="AI568" s="115"/>
      <c r="AJ568" s="115"/>
      <c r="AK568" s="115"/>
      <c r="AL568" s="115"/>
      <c r="AM568" s="115"/>
      <c r="AN568" s="115"/>
      <c r="AO568" s="115"/>
      <c r="AP568" s="115"/>
      <c r="AQ568" s="115"/>
      <c r="AR568" s="115"/>
      <c r="AS568" s="115"/>
      <c r="AT568" s="115"/>
      <c r="AU568" s="115"/>
      <c r="AV568" s="115"/>
      <c r="AW568" s="115"/>
      <c r="AX568" s="115"/>
      <c r="AY568" s="115"/>
      <c r="AZ568" s="115"/>
      <c r="BA568" s="115"/>
      <c r="BB568" s="115"/>
      <c r="BC568" s="115"/>
      <c r="BD568" s="115"/>
      <c r="BE568" s="115"/>
      <c r="BF568" s="115"/>
      <c r="BG568" s="115"/>
      <c r="BH568" s="115"/>
      <c r="BI568" s="115"/>
      <c r="BJ568" s="115"/>
      <c r="BK568" s="115"/>
      <c r="BL568" s="115"/>
      <c r="BM568" s="115"/>
      <c r="BN568" s="115"/>
      <c r="BO568" s="115"/>
      <c r="BP568" s="115"/>
      <c r="BQ568" s="115"/>
      <c r="BR568" s="115"/>
      <c r="BS568" s="115"/>
      <c r="BT568" s="115"/>
      <c r="BU568" s="115"/>
      <c r="BV568" s="115"/>
      <c r="BW568" s="115"/>
      <c r="BX568" s="115"/>
      <c r="BY568" s="115"/>
      <c r="BZ568" s="115"/>
      <c r="CA568" s="115"/>
      <c r="CB568" s="115"/>
      <c r="CC568" s="115"/>
      <c r="CD568" s="115"/>
      <c r="CE568" s="115"/>
      <c r="CF568" s="115"/>
      <c r="CG568" s="115"/>
      <c r="CH568" s="115"/>
      <c r="CI568" s="115"/>
    </row>
    <row r="569" spans="1:87" ht="16.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  <c r="AA569" s="115"/>
      <c r="AB569" s="115"/>
      <c r="AC569" s="115"/>
      <c r="AD569" s="115"/>
      <c r="AE569" s="115"/>
      <c r="AF569" s="115"/>
      <c r="AG569" s="115"/>
      <c r="AH569" s="115"/>
      <c r="AI569" s="115"/>
      <c r="AJ569" s="115"/>
      <c r="AK569" s="115"/>
      <c r="AL569" s="115"/>
      <c r="AM569" s="115"/>
      <c r="AN569" s="115"/>
      <c r="AO569" s="115"/>
      <c r="AP569" s="115"/>
      <c r="AQ569" s="115"/>
      <c r="AR569" s="115"/>
      <c r="AS569" s="115"/>
      <c r="AT569" s="115"/>
      <c r="AU569" s="115"/>
      <c r="AV569" s="115"/>
      <c r="AW569" s="115"/>
      <c r="AX569" s="115"/>
      <c r="AY569" s="115"/>
      <c r="AZ569" s="115"/>
      <c r="BA569" s="115"/>
      <c r="BB569" s="115"/>
      <c r="BC569" s="115"/>
      <c r="BD569" s="115"/>
      <c r="BE569" s="115"/>
      <c r="BF569" s="115"/>
      <c r="BG569" s="115"/>
      <c r="BH569" s="115"/>
      <c r="BI569" s="115"/>
      <c r="BJ569" s="115"/>
      <c r="BK569" s="115"/>
      <c r="BL569" s="115"/>
      <c r="BM569" s="115"/>
      <c r="BN569" s="115"/>
      <c r="BO569" s="115"/>
      <c r="BP569" s="115"/>
      <c r="BQ569" s="115"/>
      <c r="BR569" s="115"/>
      <c r="BS569" s="115"/>
      <c r="BT569" s="115"/>
      <c r="BU569" s="115"/>
      <c r="BV569" s="115"/>
      <c r="BW569" s="115"/>
      <c r="BX569" s="115"/>
      <c r="BY569" s="115"/>
      <c r="BZ569" s="115"/>
      <c r="CA569" s="115"/>
      <c r="CB569" s="115"/>
      <c r="CC569" s="115"/>
      <c r="CD569" s="115"/>
      <c r="CE569" s="115"/>
      <c r="CF569" s="115"/>
      <c r="CG569" s="115"/>
      <c r="CH569" s="115"/>
      <c r="CI569" s="115"/>
    </row>
    <row r="570" spans="1:87" ht="16.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  <c r="AA570" s="115"/>
      <c r="AB570" s="115"/>
      <c r="AC570" s="115"/>
      <c r="AD570" s="115"/>
      <c r="AE570" s="115"/>
      <c r="AF570" s="115"/>
      <c r="AG570" s="115"/>
      <c r="AH570" s="115"/>
      <c r="AI570" s="115"/>
      <c r="AJ570" s="115"/>
      <c r="AK570" s="115"/>
      <c r="AL570" s="115"/>
      <c r="AM570" s="115"/>
      <c r="AN570" s="115"/>
      <c r="AO570" s="115"/>
      <c r="AP570" s="115"/>
      <c r="AQ570" s="115"/>
      <c r="AR570" s="115"/>
      <c r="AS570" s="115"/>
      <c r="AT570" s="115"/>
      <c r="AU570" s="115"/>
      <c r="AV570" s="115"/>
      <c r="AW570" s="115"/>
      <c r="AX570" s="115"/>
      <c r="AY570" s="115"/>
      <c r="AZ570" s="115"/>
      <c r="BA570" s="115"/>
      <c r="BB570" s="115"/>
      <c r="BC570" s="115"/>
      <c r="BD570" s="115"/>
      <c r="BE570" s="115"/>
      <c r="BF570" s="115"/>
      <c r="BG570" s="115"/>
      <c r="BH570" s="115"/>
      <c r="BI570" s="115"/>
      <c r="BJ570" s="115"/>
      <c r="BK570" s="115"/>
      <c r="BL570" s="115"/>
      <c r="BM570" s="115"/>
      <c r="BN570" s="115"/>
      <c r="BO570" s="115"/>
      <c r="BP570" s="115"/>
      <c r="BQ570" s="115"/>
      <c r="BR570" s="115"/>
      <c r="BS570" s="115"/>
      <c r="BT570" s="115"/>
      <c r="BU570" s="115"/>
      <c r="BV570" s="115"/>
      <c r="BW570" s="115"/>
      <c r="BX570" s="115"/>
      <c r="BY570" s="115"/>
      <c r="BZ570" s="115"/>
      <c r="CA570" s="115"/>
      <c r="CB570" s="115"/>
      <c r="CC570" s="115"/>
      <c r="CD570" s="115"/>
      <c r="CE570" s="115"/>
      <c r="CF570" s="115"/>
      <c r="CG570" s="115"/>
      <c r="CH570" s="115"/>
      <c r="CI570" s="115"/>
    </row>
    <row r="571" spans="1:87" ht="16.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  <c r="AA571" s="115"/>
      <c r="AB571" s="115"/>
      <c r="AC571" s="115"/>
      <c r="AD571" s="115"/>
      <c r="AE571" s="115"/>
      <c r="AF571" s="115"/>
      <c r="AG571" s="115"/>
      <c r="AH571" s="115"/>
      <c r="AI571" s="115"/>
      <c r="AJ571" s="115"/>
      <c r="AK571" s="115"/>
      <c r="AL571" s="115"/>
      <c r="AM571" s="115"/>
      <c r="AN571" s="115"/>
      <c r="AO571" s="115"/>
      <c r="AP571" s="115"/>
      <c r="AQ571" s="115"/>
      <c r="AR571" s="115"/>
      <c r="AS571" s="115"/>
      <c r="AT571" s="115"/>
      <c r="AU571" s="115"/>
      <c r="AV571" s="115"/>
      <c r="AW571" s="115"/>
      <c r="AX571" s="115"/>
      <c r="AY571" s="115"/>
      <c r="AZ571" s="115"/>
      <c r="BA571" s="115"/>
      <c r="BB571" s="115"/>
      <c r="BC571" s="115"/>
      <c r="BD571" s="115"/>
      <c r="BE571" s="115"/>
      <c r="BF571" s="115"/>
      <c r="BG571" s="115"/>
      <c r="BH571" s="115"/>
      <c r="BI571" s="115"/>
      <c r="BJ571" s="115"/>
      <c r="BK571" s="115"/>
      <c r="BL571" s="115"/>
      <c r="BM571" s="115"/>
      <c r="BN571" s="115"/>
      <c r="BO571" s="115"/>
      <c r="BP571" s="115"/>
      <c r="BQ571" s="115"/>
      <c r="BR571" s="115"/>
      <c r="BS571" s="115"/>
      <c r="BT571" s="115"/>
      <c r="BU571" s="115"/>
      <c r="BV571" s="115"/>
      <c r="BW571" s="115"/>
      <c r="BX571" s="115"/>
      <c r="BY571" s="115"/>
      <c r="BZ571" s="115"/>
      <c r="CA571" s="115"/>
      <c r="CB571" s="115"/>
      <c r="CC571" s="115"/>
      <c r="CD571" s="115"/>
      <c r="CE571" s="115"/>
      <c r="CF571" s="115"/>
      <c r="CG571" s="115"/>
      <c r="CH571" s="115"/>
      <c r="CI571" s="115"/>
    </row>
    <row r="572" spans="1:87" ht="16.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  <c r="AA572" s="115"/>
      <c r="AB572" s="115"/>
      <c r="AC572" s="115"/>
      <c r="AD572" s="115"/>
      <c r="AE572" s="115"/>
      <c r="AF572" s="115"/>
      <c r="AG572" s="115"/>
      <c r="AH572" s="115"/>
      <c r="AI572" s="115"/>
      <c r="AJ572" s="115"/>
      <c r="AK572" s="115"/>
      <c r="AL572" s="115"/>
      <c r="AM572" s="115"/>
      <c r="AN572" s="115"/>
      <c r="AO572" s="115"/>
      <c r="AP572" s="115"/>
      <c r="AQ572" s="115"/>
      <c r="AR572" s="115"/>
      <c r="AS572" s="115"/>
      <c r="AT572" s="115"/>
      <c r="AU572" s="115"/>
      <c r="AV572" s="115"/>
      <c r="AW572" s="115"/>
      <c r="AX572" s="115"/>
      <c r="AY572" s="115"/>
      <c r="AZ572" s="115"/>
      <c r="BA572" s="115"/>
      <c r="BB572" s="115"/>
      <c r="BC572" s="115"/>
      <c r="BD572" s="115"/>
      <c r="BE572" s="115"/>
      <c r="BF572" s="115"/>
      <c r="BG572" s="115"/>
      <c r="BH572" s="115"/>
      <c r="BI572" s="115"/>
      <c r="BJ572" s="115"/>
      <c r="BK572" s="115"/>
      <c r="BL572" s="115"/>
      <c r="BM572" s="115"/>
      <c r="BN572" s="115"/>
      <c r="BO572" s="115"/>
      <c r="BP572" s="115"/>
      <c r="BQ572" s="115"/>
      <c r="BR572" s="115"/>
      <c r="BS572" s="115"/>
      <c r="BT572" s="115"/>
      <c r="BU572" s="115"/>
      <c r="BV572" s="115"/>
      <c r="BW572" s="115"/>
      <c r="BX572" s="115"/>
      <c r="BY572" s="115"/>
      <c r="BZ572" s="115"/>
      <c r="CA572" s="115"/>
      <c r="CB572" s="115"/>
      <c r="CC572" s="115"/>
      <c r="CD572" s="115"/>
      <c r="CE572" s="115"/>
      <c r="CF572" s="115"/>
      <c r="CG572" s="115"/>
      <c r="CH572" s="115"/>
      <c r="CI572" s="115"/>
    </row>
    <row r="573" spans="1:87" ht="16.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  <c r="AA573" s="115"/>
      <c r="AB573" s="115"/>
      <c r="AC573" s="115"/>
      <c r="AD573" s="115"/>
      <c r="AE573" s="115"/>
      <c r="AF573" s="115"/>
      <c r="AG573" s="115"/>
      <c r="AH573" s="115"/>
      <c r="AI573" s="115"/>
      <c r="AJ573" s="115"/>
      <c r="AK573" s="115"/>
      <c r="AL573" s="115"/>
      <c r="AM573" s="115"/>
      <c r="AN573" s="115"/>
      <c r="AO573" s="115"/>
      <c r="AP573" s="115"/>
      <c r="AQ573" s="115"/>
      <c r="AR573" s="115"/>
      <c r="AS573" s="115"/>
      <c r="AT573" s="115"/>
      <c r="AU573" s="115"/>
      <c r="AV573" s="115"/>
      <c r="AW573" s="115"/>
      <c r="AX573" s="115"/>
      <c r="AY573" s="115"/>
      <c r="AZ573" s="115"/>
      <c r="BA573" s="115"/>
      <c r="BB573" s="115"/>
      <c r="BC573" s="115"/>
      <c r="BD573" s="115"/>
      <c r="BE573" s="115"/>
      <c r="BF573" s="115"/>
      <c r="BG573" s="115"/>
      <c r="BH573" s="115"/>
      <c r="BI573" s="115"/>
      <c r="BJ573" s="115"/>
      <c r="BK573" s="115"/>
      <c r="BL573" s="115"/>
      <c r="BM573" s="115"/>
      <c r="BN573" s="115"/>
      <c r="BO573" s="115"/>
      <c r="BP573" s="115"/>
      <c r="BQ573" s="115"/>
      <c r="BR573" s="115"/>
      <c r="BS573" s="115"/>
      <c r="BT573" s="115"/>
      <c r="BU573" s="115"/>
      <c r="BV573" s="115"/>
      <c r="BW573" s="115"/>
      <c r="BX573" s="115"/>
      <c r="BY573" s="115"/>
      <c r="BZ573" s="115"/>
      <c r="CA573" s="115"/>
      <c r="CB573" s="115"/>
      <c r="CC573" s="115"/>
      <c r="CD573" s="115"/>
      <c r="CE573" s="115"/>
      <c r="CF573" s="115"/>
      <c r="CG573" s="115"/>
      <c r="CH573" s="115"/>
      <c r="CI573" s="115"/>
    </row>
    <row r="574" spans="1:87" ht="16.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  <c r="AA574" s="115"/>
      <c r="AB574" s="115"/>
      <c r="AC574" s="115"/>
      <c r="AD574" s="115"/>
      <c r="AE574" s="115"/>
      <c r="AF574" s="115"/>
      <c r="AG574" s="115"/>
      <c r="AH574" s="115"/>
      <c r="AI574" s="115"/>
      <c r="AJ574" s="115"/>
      <c r="AK574" s="115"/>
      <c r="AL574" s="115"/>
      <c r="AM574" s="115"/>
      <c r="AN574" s="115"/>
      <c r="AO574" s="115"/>
      <c r="AP574" s="115"/>
      <c r="AQ574" s="115"/>
      <c r="AR574" s="115"/>
      <c r="AS574" s="115"/>
      <c r="AT574" s="115"/>
      <c r="AU574" s="115"/>
      <c r="AV574" s="115"/>
      <c r="AW574" s="115"/>
      <c r="AX574" s="115"/>
      <c r="AY574" s="115"/>
      <c r="AZ574" s="115"/>
      <c r="BA574" s="115"/>
      <c r="BB574" s="115"/>
      <c r="BC574" s="115"/>
      <c r="BD574" s="115"/>
      <c r="BE574" s="115"/>
      <c r="BF574" s="115"/>
      <c r="BG574" s="115"/>
      <c r="BH574" s="115"/>
      <c r="BI574" s="115"/>
      <c r="BJ574" s="115"/>
      <c r="BK574" s="115"/>
      <c r="BL574" s="115"/>
      <c r="BM574" s="115"/>
      <c r="BN574" s="115"/>
      <c r="BO574" s="115"/>
      <c r="BP574" s="115"/>
      <c r="BQ574" s="115"/>
      <c r="BR574" s="115"/>
      <c r="BS574" s="115"/>
      <c r="BT574" s="115"/>
      <c r="BU574" s="115"/>
      <c r="BV574" s="115"/>
      <c r="BW574" s="115"/>
      <c r="BX574" s="115"/>
      <c r="BY574" s="115"/>
      <c r="BZ574" s="115"/>
      <c r="CA574" s="115"/>
      <c r="CB574" s="115"/>
      <c r="CC574" s="115"/>
      <c r="CD574" s="115"/>
      <c r="CE574" s="115"/>
      <c r="CF574" s="115"/>
      <c r="CG574" s="115"/>
      <c r="CH574" s="115"/>
      <c r="CI574" s="115"/>
    </row>
    <row r="575" spans="1:87" ht="16.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  <c r="AA575" s="115"/>
      <c r="AB575" s="115"/>
      <c r="AC575" s="115"/>
      <c r="AD575" s="115"/>
      <c r="AE575" s="115"/>
      <c r="AF575" s="115"/>
      <c r="AG575" s="115"/>
      <c r="AH575" s="115"/>
      <c r="AI575" s="115"/>
      <c r="AJ575" s="115"/>
      <c r="AK575" s="115"/>
      <c r="AL575" s="115"/>
      <c r="AM575" s="115"/>
      <c r="AN575" s="115"/>
      <c r="AO575" s="115"/>
      <c r="AP575" s="115"/>
      <c r="AQ575" s="115"/>
      <c r="AR575" s="115"/>
      <c r="AS575" s="115"/>
      <c r="AT575" s="115"/>
      <c r="AU575" s="115"/>
      <c r="AV575" s="115"/>
      <c r="AW575" s="115"/>
      <c r="AX575" s="115"/>
      <c r="AY575" s="115"/>
      <c r="AZ575" s="115"/>
      <c r="BA575" s="115"/>
      <c r="BB575" s="115"/>
      <c r="BC575" s="115"/>
      <c r="BD575" s="115"/>
      <c r="BE575" s="115"/>
      <c r="BF575" s="115"/>
      <c r="BG575" s="115"/>
      <c r="BH575" s="115"/>
      <c r="BI575" s="115"/>
      <c r="BJ575" s="115"/>
      <c r="BK575" s="115"/>
      <c r="BL575" s="115"/>
      <c r="BM575" s="115"/>
      <c r="BN575" s="115"/>
      <c r="BO575" s="115"/>
      <c r="BP575" s="115"/>
      <c r="BQ575" s="115"/>
      <c r="BR575" s="115"/>
      <c r="BS575" s="115"/>
      <c r="BT575" s="115"/>
      <c r="BU575" s="115"/>
      <c r="BV575" s="115"/>
      <c r="BW575" s="115"/>
      <c r="BX575" s="115"/>
      <c r="BY575" s="115"/>
      <c r="BZ575" s="115"/>
      <c r="CA575" s="115"/>
      <c r="CB575" s="115"/>
      <c r="CC575" s="115"/>
      <c r="CD575" s="115"/>
      <c r="CE575" s="115"/>
      <c r="CF575" s="115"/>
      <c r="CG575" s="115"/>
      <c r="CH575" s="115"/>
      <c r="CI575" s="115"/>
    </row>
    <row r="576" spans="1:87" ht="16.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  <c r="AA576" s="115"/>
      <c r="AB576" s="115"/>
      <c r="AC576" s="115"/>
      <c r="AD576" s="115"/>
      <c r="AE576" s="115"/>
      <c r="AF576" s="115"/>
      <c r="AG576" s="115"/>
      <c r="AH576" s="115"/>
      <c r="AI576" s="115"/>
      <c r="AJ576" s="115"/>
      <c r="AK576" s="115"/>
      <c r="AL576" s="115"/>
      <c r="AM576" s="115"/>
      <c r="AN576" s="115"/>
      <c r="AO576" s="115"/>
      <c r="AP576" s="115"/>
      <c r="AQ576" s="115"/>
      <c r="AR576" s="115"/>
      <c r="AS576" s="115"/>
      <c r="AT576" s="115"/>
      <c r="AU576" s="115"/>
      <c r="AV576" s="115"/>
      <c r="AW576" s="115"/>
      <c r="AX576" s="115"/>
      <c r="AY576" s="115"/>
      <c r="AZ576" s="115"/>
      <c r="BA576" s="115"/>
      <c r="BB576" s="115"/>
      <c r="BC576" s="115"/>
      <c r="BD576" s="115"/>
      <c r="BE576" s="115"/>
      <c r="BF576" s="115"/>
      <c r="BG576" s="115"/>
      <c r="BH576" s="115"/>
      <c r="BI576" s="115"/>
      <c r="BJ576" s="115"/>
      <c r="BK576" s="115"/>
      <c r="BL576" s="115"/>
      <c r="BM576" s="115"/>
      <c r="BN576" s="115"/>
      <c r="BO576" s="115"/>
      <c r="BP576" s="115"/>
      <c r="BQ576" s="115"/>
      <c r="BR576" s="115"/>
      <c r="BS576" s="115"/>
      <c r="BT576" s="115"/>
      <c r="BU576" s="115"/>
      <c r="BV576" s="115"/>
      <c r="BW576" s="115"/>
      <c r="BX576" s="115"/>
      <c r="BY576" s="115"/>
      <c r="BZ576" s="115"/>
      <c r="CA576" s="115"/>
      <c r="CB576" s="115"/>
      <c r="CC576" s="115"/>
      <c r="CD576" s="115"/>
      <c r="CE576" s="115"/>
      <c r="CF576" s="115"/>
      <c r="CG576" s="115"/>
      <c r="CH576" s="115"/>
      <c r="CI576" s="115"/>
    </row>
    <row r="577" spans="1:87" ht="16.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  <c r="AA577" s="115"/>
      <c r="AB577" s="115"/>
      <c r="AC577" s="115"/>
      <c r="AD577" s="115"/>
      <c r="AE577" s="115"/>
      <c r="AF577" s="115"/>
      <c r="AG577" s="115"/>
      <c r="AH577" s="115"/>
      <c r="AI577" s="115"/>
      <c r="AJ577" s="115"/>
      <c r="AK577" s="115"/>
      <c r="AL577" s="115"/>
      <c r="AM577" s="115"/>
      <c r="AN577" s="115"/>
      <c r="AO577" s="115"/>
      <c r="AP577" s="115"/>
      <c r="AQ577" s="115"/>
      <c r="AR577" s="115"/>
      <c r="AS577" s="115"/>
      <c r="AT577" s="115"/>
      <c r="AU577" s="115"/>
      <c r="AV577" s="115"/>
      <c r="AW577" s="115"/>
      <c r="AX577" s="115"/>
      <c r="AY577" s="115"/>
      <c r="AZ577" s="115"/>
      <c r="BA577" s="115"/>
      <c r="BB577" s="115"/>
      <c r="BC577" s="115"/>
      <c r="BD577" s="115"/>
      <c r="BE577" s="115"/>
      <c r="BF577" s="115"/>
      <c r="BG577" s="115"/>
      <c r="BH577" s="115"/>
      <c r="BI577" s="115"/>
      <c r="BJ577" s="115"/>
      <c r="BK577" s="115"/>
      <c r="BL577" s="115"/>
      <c r="BM577" s="115"/>
      <c r="BN577" s="115"/>
      <c r="BO577" s="115"/>
      <c r="BP577" s="115"/>
      <c r="BQ577" s="115"/>
      <c r="BR577" s="115"/>
      <c r="BS577" s="115"/>
      <c r="BT577" s="115"/>
      <c r="BU577" s="115"/>
      <c r="BV577" s="115"/>
      <c r="BW577" s="115"/>
      <c r="BX577" s="115"/>
      <c r="BY577" s="115"/>
      <c r="BZ577" s="115"/>
      <c r="CA577" s="115"/>
      <c r="CB577" s="115"/>
      <c r="CC577" s="115"/>
      <c r="CD577" s="115"/>
      <c r="CE577" s="115"/>
      <c r="CF577" s="115"/>
      <c r="CG577" s="115"/>
      <c r="CH577" s="115"/>
      <c r="CI577" s="115"/>
    </row>
    <row r="578" spans="1:87" ht="16.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  <c r="AA578" s="115"/>
      <c r="AB578" s="115"/>
      <c r="AC578" s="115"/>
      <c r="AD578" s="115"/>
      <c r="AE578" s="115"/>
      <c r="AF578" s="115"/>
      <c r="AG578" s="115"/>
      <c r="AH578" s="115"/>
      <c r="AI578" s="115"/>
      <c r="AJ578" s="115"/>
      <c r="AK578" s="115"/>
      <c r="AL578" s="115"/>
      <c r="AM578" s="115"/>
      <c r="AN578" s="115"/>
      <c r="AO578" s="115"/>
      <c r="AP578" s="115"/>
      <c r="AQ578" s="115"/>
      <c r="AR578" s="115"/>
      <c r="AS578" s="115"/>
      <c r="AT578" s="115"/>
      <c r="AU578" s="115"/>
      <c r="AV578" s="115"/>
      <c r="AW578" s="115"/>
      <c r="AX578" s="115"/>
      <c r="AY578" s="115"/>
      <c r="AZ578" s="115"/>
      <c r="BA578" s="115"/>
      <c r="BB578" s="115"/>
      <c r="BC578" s="115"/>
      <c r="BD578" s="115"/>
      <c r="BE578" s="115"/>
      <c r="BF578" s="115"/>
      <c r="BG578" s="115"/>
      <c r="BH578" s="115"/>
      <c r="BI578" s="115"/>
      <c r="BJ578" s="115"/>
      <c r="BK578" s="115"/>
      <c r="BL578" s="115"/>
      <c r="BM578" s="115"/>
      <c r="BN578" s="115"/>
      <c r="BO578" s="115"/>
      <c r="BP578" s="115"/>
      <c r="BQ578" s="115"/>
      <c r="BR578" s="115"/>
      <c r="BS578" s="115"/>
      <c r="BT578" s="115"/>
      <c r="BU578" s="115"/>
      <c r="BV578" s="115"/>
      <c r="BW578" s="115"/>
      <c r="BX578" s="115"/>
      <c r="BY578" s="115"/>
      <c r="BZ578" s="115"/>
      <c r="CA578" s="115"/>
      <c r="CB578" s="115"/>
      <c r="CC578" s="115"/>
      <c r="CD578" s="115"/>
      <c r="CE578" s="115"/>
      <c r="CF578" s="115"/>
      <c r="CG578" s="115"/>
      <c r="CH578" s="115"/>
      <c r="CI578" s="115"/>
    </row>
    <row r="579" spans="1:87" ht="16.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  <c r="AA579" s="115"/>
      <c r="AB579" s="115"/>
      <c r="AC579" s="115"/>
      <c r="AD579" s="115"/>
      <c r="AE579" s="115"/>
      <c r="AF579" s="115"/>
      <c r="AG579" s="115"/>
      <c r="AH579" s="115"/>
      <c r="AI579" s="115"/>
      <c r="AJ579" s="115"/>
      <c r="AK579" s="115"/>
      <c r="AL579" s="115"/>
      <c r="AM579" s="115"/>
      <c r="AN579" s="115"/>
      <c r="AO579" s="115"/>
      <c r="AP579" s="115"/>
      <c r="AQ579" s="115"/>
      <c r="AR579" s="115"/>
      <c r="AS579" s="115"/>
      <c r="AT579" s="115"/>
      <c r="AU579" s="115"/>
      <c r="AV579" s="115"/>
      <c r="AW579" s="115"/>
      <c r="AX579" s="115"/>
      <c r="AY579" s="115"/>
      <c r="AZ579" s="115"/>
      <c r="BA579" s="115"/>
      <c r="BB579" s="115"/>
      <c r="BC579" s="115"/>
      <c r="BD579" s="115"/>
      <c r="BE579" s="115"/>
      <c r="BF579" s="115"/>
      <c r="BG579" s="115"/>
      <c r="BH579" s="115"/>
      <c r="BI579" s="115"/>
      <c r="BJ579" s="115"/>
      <c r="BK579" s="115"/>
      <c r="BL579" s="115"/>
      <c r="BM579" s="115"/>
      <c r="BN579" s="115"/>
      <c r="BO579" s="115"/>
      <c r="BP579" s="115"/>
      <c r="BQ579" s="115"/>
      <c r="BR579" s="115"/>
      <c r="BS579" s="115"/>
      <c r="BT579" s="115"/>
      <c r="BU579" s="115"/>
      <c r="BV579" s="115"/>
      <c r="BW579" s="115"/>
      <c r="BX579" s="115"/>
      <c r="BY579" s="115"/>
      <c r="BZ579" s="115"/>
      <c r="CA579" s="115"/>
      <c r="CB579" s="115"/>
      <c r="CC579" s="115"/>
      <c r="CD579" s="115"/>
      <c r="CE579" s="115"/>
      <c r="CF579" s="115"/>
      <c r="CG579" s="115"/>
      <c r="CH579" s="115"/>
      <c r="CI579" s="115"/>
    </row>
    <row r="580" spans="1:87" ht="16.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  <c r="AA580" s="115"/>
      <c r="AB580" s="115"/>
      <c r="AC580" s="115"/>
      <c r="AD580" s="115"/>
      <c r="AE580" s="115"/>
      <c r="AF580" s="115"/>
      <c r="AG580" s="115"/>
      <c r="AH580" s="115"/>
      <c r="AI580" s="115"/>
      <c r="AJ580" s="115"/>
      <c r="AK580" s="115"/>
      <c r="AL580" s="115"/>
      <c r="AM580" s="115"/>
      <c r="AN580" s="115"/>
      <c r="AO580" s="115"/>
      <c r="AP580" s="115"/>
      <c r="AQ580" s="115"/>
      <c r="AR580" s="115"/>
      <c r="AS580" s="115"/>
      <c r="AT580" s="115"/>
      <c r="AU580" s="115"/>
      <c r="AV580" s="115"/>
      <c r="AW580" s="115"/>
      <c r="AX580" s="115"/>
      <c r="AY580" s="115"/>
      <c r="AZ580" s="115"/>
      <c r="BA580" s="115"/>
      <c r="BB580" s="115"/>
      <c r="BC580" s="115"/>
      <c r="BD580" s="115"/>
      <c r="BE580" s="115"/>
      <c r="BF580" s="115"/>
      <c r="BG580" s="115"/>
      <c r="BH580" s="115"/>
      <c r="BI580" s="115"/>
      <c r="BJ580" s="115"/>
      <c r="BK580" s="115"/>
      <c r="BL580" s="115"/>
      <c r="BM580" s="115"/>
      <c r="BN580" s="115"/>
      <c r="BO580" s="115"/>
      <c r="BP580" s="115"/>
      <c r="BQ580" s="115"/>
      <c r="BR580" s="115"/>
      <c r="BS580" s="115"/>
      <c r="BT580" s="115"/>
      <c r="BU580" s="115"/>
      <c r="BV580" s="115"/>
      <c r="BW580" s="115"/>
      <c r="BX580" s="115"/>
      <c r="BY580" s="115"/>
      <c r="BZ580" s="115"/>
      <c r="CA580" s="115"/>
      <c r="CB580" s="115"/>
      <c r="CC580" s="115"/>
      <c r="CD580" s="115"/>
      <c r="CE580" s="115"/>
      <c r="CF580" s="115"/>
      <c r="CG580" s="115"/>
      <c r="CH580" s="115"/>
      <c r="CI580" s="115"/>
    </row>
    <row r="581" spans="1:87" ht="16.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  <c r="AA581" s="115"/>
      <c r="AB581" s="115"/>
      <c r="AC581" s="115"/>
      <c r="AD581" s="115"/>
      <c r="AE581" s="115"/>
      <c r="AF581" s="115"/>
      <c r="AG581" s="115"/>
      <c r="AH581" s="115"/>
      <c r="AI581" s="115"/>
      <c r="AJ581" s="115"/>
      <c r="AK581" s="115"/>
      <c r="AL581" s="115"/>
      <c r="AM581" s="115"/>
      <c r="AN581" s="115"/>
      <c r="AO581" s="115"/>
      <c r="AP581" s="115"/>
      <c r="AQ581" s="115"/>
      <c r="AR581" s="115"/>
      <c r="AS581" s="115"/>
      <c r="AT581" s="115"/>
      <c r="AU581" s="115"/>
      <c r="AV581" s="115"/>
      <c r="AW581" s="115"/>
      <c r="AX581" s="115"/>
      <c r="AY581" s="115"/>
      <c r="AZ581" s="115"/>
      <c r="BA581" s="115"/>
      <c r="BB581" s="115"/>
      <c r="BC581" s="115"/>
      <c r="BD581" s="115"/>
      <c r="BE581" s="115"/>
      <c r="BF581" s="115"/>
      <c r="BG581" s="115"/>
      <c r="BH581" s="115"/>
      <c r="BI581" s="115"/>
      <c r="BJ581" s="115"/>
      <c r="BK581" s="115"/>
      <c r="BL581" s="115"/>
      <c r="BM581" s="115"/>
      <c r="BN581" s="115"/>
      <c r="BO581" s="115"/>
      <c r="BP581" s="115"/>
      <c r="BQ581" s="115"/>
      <c r="BR581" s="115"/>
      <c r="BS581" s="115"/>
      <c r="BT581" s="115"/>
      <c r="BU581" s="115"/>
      <c r="BV581" s="115"/>
      <c r="BW581" s="115"/>
      <c r="BX581" s="115"/>
      <c r="BY581" s="115"/>
      <c r="BZ581" s="115"/>
      <c r="CA581" s="115"/>
      <c r="CB581" s="115"/>
      <c r="CC581" s="115"/>
      <c r="CD581" s="115"/>
      <c r="CE581" s="115"/>
      <c r="CF581" s="115"/>
      <c r="CG581" s="115"/>
      <c r="CH581" s="115"/>
      <c r="CI581" s="115"/>
    </row>
    <row r="582" spans="1:87" ht="16.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  <c r="AA582" s="115"/>
      <c r="AB582" s="115"/>
      <c r="AC582" s="115"/>
      <c r="AD582" s="115"/>
      <c r="AE582" s="115"/>
      <c r="AF582" s="115"/>
      <c r="AG582" s="115"/>
      <c r="AH582" s="115"/>
      <c r="AI582" s="115"/>
      <c r="AJ582" s="115"/>
      <c r="AK582" s="115"/>
      <c r="AL582" s="115"/>
      <c r="AM582" s="115"/>
      <c r="AN582" s="115"/>
      <c r="AO582" s="115"/>
      <c r="AP582" s="115"/>
      <c r="AQ582" s="115"/>
      <c r="AR582" s="115"/>
      <c r="AS582" s="115"/>
      <c r="AT582" s="115"/>
      <c r="AU582" s="115"/>
      <c r="AV582" s="115"/>
      <c r="AW582" s="115"/>
      <c r="AX582" s="115"/>
      <c r="AY582" s="115"/>
      <c r="AZ582" s="115"/>
      <c r="BA582" s="115"/>
      <c r="BB582" s="115"/>
      <c r="BC582" s="115"/>
      <c r="BD582" s="115"/>
      <c r="BE582" s="115"/>
      <c r="BF582" s="115"/>
      <c r="BG582" s="115"/>
      <c r="BH582" s="115"/>
      <c r="BI582" s="115"/>
      <c r="BJ582" s="115"/>
      <c r="BK582" s="115"/>
      <c r="BL582" s="115"/>
      <c r="BM582" s="115"/>
      <c r="BN582" s="115"/>
      <c r="BO582" s="115"/>
      <c r="BP582" s="115"/>
      <c r="BQ582" s="115"/>
      <c r="BR582" s="115"/>
      <c r="BS582" s="115"/>
      <c r="BT582" s="115"/>
      <c r="BU582" s="115"/>
      <c r="BV582" s="115"/>
      <c r="BW582" s="115"/>
      <c r="BX582" s="115"/>
      <c r="BY582" s="115"/>
      <c r="BZ582" s="115"/>
      <c r="CA582" s="115"/>
      <c r="CB582" s="115"/>
      <c r="CC582" s="115"/>
      <c r="CD582" s="115"/>
      <c r="CE582" s="115"/>
      <c r="CF582" s="115"/>
      <c r="CG582" s="115"/>
      <c r="CH582" s="115"/>
      <c r="CI582" s="115"/>
    </row>
    <row r="583" spans="1:87" ht="16.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  <c r="AA583" s="115"/>
      <c r="AB583" s="115"/>
      <c r="AC583" s="115"/>
      <c r="AD583" s="115"/>
      <c r="AE583" s="115"/>
      <c r="AF583" s="115"/>
      <c r="AG583" s="115"/>
      <c r="AH583" s="115"/>
      <c r="AI583" s="115"/>
      <c r="AJ583" s="115"/>
      <c r="AK583" s="115"/>
      <c r="AL583" s="115"/>
      <c r="AM583" s="115"/>
      <c r="AN583" s="115"/>
      <c r="AO583" s="115"/>
      <c r="AP583" s="115"/>
      <c r="AQ583" s="115"/>
      <c r="AR583" s="115"/>
      <c r="AS583" s="115"/>
      <c r="AT583" s="115"/>
      <c r="AU583" s="115"/>
      <c r="AV583" s="115"/>
      <c r="AW583" s="115"/>
      <c r="AX583" s="115"/>
      <c r="AY583" s="115"/>
      <c r="AZ583" s="115"/>
      <c r="BA583" s="115"/>
      <c r="BB583" s="115"/>
      <c r="BC583" s="115"/>
      <c r="BD583" s="115"/>
      <c r="BE583" s="115"/>
      <c r="BF583" s="115"/>
      <c r="BG583" s="115"/>
      <c r="BH583" s="115"/>
      <c r="BI583" s="115"/>
      <c r="BJ583" s="115"/>
      <c r="BK583" s="115"/>
      <c r="BL583" s="115"/>
      <c r="BM583" s="115"/>
      <c r="BN583" s="115"/>
      <c r="BO583" s="115"/>
      <c r="BP583" s="115"/>
      <c r="BQ583" s="115"/>
      <c r="BR583" s="115"/>
      <c r="BS583" s="115"/>
      <c r="BT583" s="115"/>
      <c r="BU583" s="115"/>
      <c r="BV583" s="115"/>
      <c r="BW583" s="115"/>
      <c r="BX583" s="115"/>
      <c r="BY583" s="115"/>
      <c r="BZ583" s="115"/>
      <c r="CA583" s="115"/>
      <c r="CB583" s="115"/>
      <c r="CC583" s="115"/>
      <c r="CD583" s="115"/>
      <c r="CE583" s="115"/>
      <c r="CF583" s="115"/>
      <c r="CG583" s="115"/>
      <c r="CH583" s="115"/>
      <c r="CI583" s="115"/>
    </row>
    <row r="584" spans="1:87" ht="16.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  <c r="AA584" s="115"/>
      <c r="AB584" s="115"/>
      <c r="AC584" s="115"/>
      <c r="AD584" s="115"/>
      <c r="AE584" s="115"/>
      <c r="AF584" s="115"/>
      <c r="AG584" s="115"/>
      <c r="AH584" s="115"/>
      <c r="AI584" s="115"/>
      <c r="AJ584" s="115"/>
      <c r="AK584" s="115"/>
      <c r="AL584" s="115"/>
      <c r="AM584" s="115"/>
      <c r="AN584" s="115"/>
      <c r="AO584" s="115"/>
      <c r="AP584" s="115"/>
      <c r="AQ584" s="115"/>
      <c r="AR584" s="115"/>
      <c r="AS584" s="115"/>
      <c r="AT584" s="115"/>
      <c r="AU584" s="115"/>
      <c r="AV584" s="115"/>
      <c r="AW584" s="115"/>
      <c r="AX584" s="115"/>
      <c r="AY584" s="115"/>
      <c r="AZ584" s="115"/>
      <c r="BA584" s="115"/>
      <c r="BB584" s="115"/>
      <c r="BC584" s="115"/>
      <c r="BD584" s="115"/>
      <c r="BE584" s="115"/>
      <c r="BF584" s="115"/>
      <c r="BG584" s="115"/>
      <c r="BH584" s="115"/>
      <c r="BI584" s="115"/>
      <c r="BJ584" s="115"/>
      <c r="BK584" s="115"/>
      <c r="BL584" s="115"/>
      <c r="BM584" s="115"/>
      <c r="BN584" s="115"/>
      <c r="BO584" s="115"/>
      <c r="BP584" s="115"/>
      <c r="BQ584" s="115"/>
      <c r="BR584" s="115"/>
      <c r="BS584" s="115"/>
      <c r="BT584" s="115"/>
      <c r="BU584" s="115"/>
      <c r="BV584" s="115"/>
      <c r="BW584" s="115"/>
      <c r="BX584" s="115"/>
      <c r="BY584" s="115"/>
      <c r="BZ584" s="115"/>
      <c r="CA584" s="115"/>
      <c r="CB584" s="115"/>
      <c r="CC584" s="115"/>
      <c r="CD584" s="115"/>
      <c r="CE584" s="115"/>
      <c r="CF584" s="115"/>
      <c r="CG584" s="115"/>
      <c r="CH584" s="115"/>
      <c r="CI584" s="115"/>
    </row>
    <row r="585" spans="1:87" ht="16.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  <c r="AA585" s="115"/>
      <c r="AB585" s="115"/>
      <c r="AC585" s="115"/>
      <c r="AD585" s="115"/>
      <c r="AE585" s="115"/>
      <c r="AF585" s="115"/>
      <c r="AG585" s="115"/>
      <c r="AH585" s="115"/>
      <c r="AI585" s="115"/>
      <c r="AJ585" s="115"/>
      <c r="AK585" s="115"/>
      <c r="AL585" s="115"/>
      <c r="AM585" s="115"/>
      <c r="AN585" s="115"/>
      <c r="AO585" s="115"/>
      <c r="AP585" s="115"/>
      <c r="AQ585" s="115"/>
      <c r="AR585" s="115"/>
      <c r="AS585" s="115"/>
      <c r="AT585" s="115"/>
      <c r="AU585" s="115"/>
      <c r="AV585" s="115"/>
      <c r="AW585" s="115"/>
      <c r="AX585" s="115"/>
      <c r="AY585" s="115"/>
      <c r="AZ585" s="115"/>
      <c r="BA585" s="115"/>
      <c r="BB585" s="115"/>
      <c r="BC585" s="115"/>
      <c r="BD585" s="115"/>
      <c r="BE585" s="115"/>
      <c r="BF585" s="115"/>
      <c r="BG585" s="115"/>
      <c r="BH585" s="115"/>
      <c r="BI585" s="115"/>
      <c r="BJ585" s="115"/>
      <c r="BK585" s="115"/>
      <c r="BL585" s="115"/>
      <c r="BM585" s="115"/>
      <c r="BN585" s="115"/>
      <c r="BO585" s="115"/>
      <c r="BP585" s="115"/>
      <c r="BQ585" s="115"/>
      <c r="BR585" s="115"/>
      <c r="BS585" s="115"/>
      <c r="BT585" s="115"/>
      <c r="BU585" s="115"/>
      <c r="BV585" s="115"/>
      <c r="BW585" s="115"/>
      <c r="BX585" s="115"/>
      <c r="BY585" s="115"/>
      <c r="BZ585" s="115"/>
      <c r="CA585" s="115"/>
      <c r="CB585" s="115"/>
      <c r="CC585" s="115"/>
      <c r="CD585" s="115"/>
      <c r="CE585" s="115"/>
      <c r="CF585" s="115"/>
      <c r="CG585" s="115"/>
      <c r="CH585" s="115"/>
      <c r="CI585" s="115"/>
    </row>
    <row r="586" spans="1:87" ht="16.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  <c r="AA586" s="115"/>
      <c r="AB586" s="115"/>
      <c r="AC586" s="115"/>
      <c r="AD586" s="115"/>
      <c r="AE586" s="115"/>
      <c r="AF586" s="115"/>
      <c r="AG586" s="115"/>
      <c r="AH586" s="115"/>
      <c r="AI586" s="115"/>
      <c r="AJ586" s="115"/>
      <c r="AK586" s="115"/>
      <c r="AL586" s="115"/>
      <c r="AM586" s="115"/>
      <c r="AN586" s="115"/>
      <c r="AO586" s="115"/>
      <c r="AP586" s="115"/>
      <c r="AQ586" s="115"/>
      <c r="AR586" s="115"/>
      <c r="AS586" s="115"/>
      <c r="AT586" s="115"/>
      <c r="AU586" s="115"/>
      <c r="AV586" s="115"/>
      <c r="AW586" s="115"/>
      <c r="AX586" s="115"/>
      <c r="AY586" s="115"/>
      <c r="AZ586" s="115"/>
      <c r="BA586" s="115"/>
      <c r="BB586" s="115"/>
      <c r="BC586" s="115"/>
      <c r="BD586" s="115"/>
      <c r="BE586" s="115"/>
      <c r="BF586" s="115"/>
      <c r="BG586" s="115"/>
      <c r="BH586" s="115"/>
      <c r="BI586" s="115"/>
      <c r="BJ586" s="115"/>
      <c r="BK586" s="115"/>
      <c r="BL586" s="115"/>
      <c r="BM586" s="115"/>
      <c r="BN586" s="115"/>
      <c r="BO586" s="115"/>
      <c r="BP586" s="115"/>
      <c r="BQ586" s="115"/>
      <c r="BR586" s="115"/>
      <c r="BS586" s="115"/>
      <c r="BT586" s="115"/>
      <c r="BU586" s="115"/>
      <c r="BV586" s="115"/>
      <c r="BW586" s="115"/>
      <c r="BX586" s="115"/>
      <c r="BY586" s="115"/>
      <c r="BZ586" s="115"/>
      <c r="CA586" s="115"/>
      <c r="CB586" s="115"/>
      <c r="CC586" s="115"/>
      <c r="CD586" s="115"/>
      <c r="CE586" s="115"/>
      <c r="CF586" s="115"/>
      <c r="CG586" s="115"/>
      <c r="CH586" s="115"/>
      <c r="CI586" s="115"/>
    </row>
    <row r="587" spans="1:87" ht="16.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  <c r="AA587" s="115"/>
      <c r="AB587" s="115"/>
      <c r="AC587" s="115"/>
      <c r="AD587" s="115"/>
      <c r="AE587" s="115"/>
      <c r="AF587" s="115"/>
      <c r="AG587" s="115"/>
      <c r="AH587" s="115"/>
      <c r="AI587" s="115"/>
      <c r="AJ587" s="115"/>
      <c r="AK587" s="115"/>
      <c r="AL587" s="115"/>
      <c r="AM587" s="115"/>
      <c r="AN587" s="115"/>
      <c r="AO587" s="115"/>
      <c r="AP587" s="115"/>
      <c r="AQ587" s="115"/>
      <c r="AR587" s="115"/>
      <c r="AS587" s="115"/>
      <c r="AT587" s="115"/>
      <c r="AU587" s="115"/>
      <c r="AV587" s="115"/>
      <c r="AW587" s="115"/>
      <c r="AX587" s="115"/>
      <c r="AY587" s="115"/>
      <c r="AZ587" s="115"/>
      <c r="BA587" s="115"/>
      <c r="BB587" s="115"/>
      <c r="BC587" s="115"/>
      <c r="BD587" s="115"/>
      <c r="BE587" s="115"/>
      <c r="BF587" s="115"/>
      <c r="BG587" s="115"/>
      <c r="BH587" s="115"/>
      <c r="BI587" s="115"/>
      <c r="BJ587" s="115"/>
      <c r="BK587" s="115"/>
      <c r="BL587" s="115"/>
      <c r="BM587" s="115"/>
      <c r="BN587" s="115"/>
      <c r="BO587" s="115"/>
      <c r="BP587" s="115"/>
      <c r="BQ587" s="115"/>
      <c r="BR587" s="115"/>
      <c r="BS587" s="115"/>
      <c r="BT587" s="115"/>
      <c r="BU587" s="115"/>
      <c r="BV587" s="115"/>
      <c r="BW587" s="115"/>
      <c r="BX587" s="115"/>
      <c r="BY587" s="115"/>
      <c r="BZ587" s="115"/>
      <c r="CA587" s="115"/>
      <c r="CB587" s="115"/>
      <c r="CC587" s="115"/>
      <c r="CD587" s="115"/>
      <c r="CE587" s="115"/>
      <c r="CF587" s="115"/>
      <c r="CG587" s="115"/>
      <c r="CH587" s="115"/>
      <c r="CI587" s="115"/>
    </row>
    <row r="588" spans="1:87" ht="16.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  <c r="AA588" s="115"/>
      <c r="AB588" s="115"/>
      <c r="AC588" s="115"/>
      <c r="AD588" s="115"/>
      <c r="AE588" s="115"/>
      <c r="AF588" s="115"/>
      <c r="AG588" s="115"/>
      <c r="AH588" s="115"/>
      <c r="AI588" s="115"/>
      <c r="AJ588" s="115"/>
      <c r="AK588" s="115"/>
      <c r="AL588" s="115"/>
      <c r="AM588" s="115"/>
      <c r="AN588" s="115"/>
      <c r="AO588" s="115"/>
      <c r="AP588" s="115"/>
      <c r="AQ588" s="115"/>
      <c r="AR588" s="115"/>
      <c r="AS588" s="115"/>
      <c r="AT588" s="115"/>
      <c r="AU588" s="115"/>
      <c r="AV588" s="115"/>
      <c r="AW588" s="115"/>
      <c r="AX588" s="115"/>
      <c r="AY588" s="115"/>
      <c r="AZ588" s="115"/>
      <c r="BA588" s="115"/>
      <c r="BB588" s="115"/>
      <c r="BC588" s="115"/>
      <c r="BD588" s="115"/>
      <c r="BE588" s="115"/>
      <c r="BF588" s="115"/>
      <c r="BG588" s="115"/>
      <c r="BH588" s="115"/>
      <c r="BI588" s="115"/>
      <c r="BJ588" s="115"/>
      <c r="BK588" s="115"/>
      <c r="BL588" s="115"/>
      <c r="BM588" s="115"/>
      <c r="BN588" s="115"/>
      <c r="BO588" s="115"/>
      <c r="BP588" s="115"/>
      <c r="BQ588" s="115"/>
      <c r="BR588" s="115"/>
      <c r="BS588" s="115"/>
      <c r="BT588" s="115"/>
      <c r="BU588" s="115"/>
      <c r="BV588" s="115"/>
      <c r="BW588" s="115"/>
      <c r="BX588" s="115"/>
      <c r="BY588" s="115"/>
      <c r="BZ588" s="115"/>
      <c r="CA588" s="115"/>
      <c r="CB588" s="115"/>
      <c r="CC588" s="115"/>
      <c r="CD588" s="115"/>
      <c r="CE588" s="115"/>
      <c r="CF588" s="115"/>
      <c r="CG588" s="115"/>
      <c r="CH588" s="115"/>
      <c r="CI588" s="115"/>
    </row>
    <row r="589" spans="1:87" ht="16.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  <c r="AA589" s="115"/>
      <c r="AB589" s="115"/>
      <c r="AC589" s="115"/>
      <c r="AD589" s="115"/>
      <c r="AE589" s="115"/>
      <c r="AF589" s="115"/>
      <c r="AG589" s="115"/>
      <c r="AH589" s="115"/>
      <c r="AI589" s="115"/>
      <c r="AJ589" s="115"/>
      <c r="AK589" s="115"/>
      <c r="AL589" s="115"/>
      <c r="AM589" s="115"/>
      <c r="AN589" s="115"/>
      <c r="AO589" s="115"/>
      <c r="AP589" s="115"/>
      <c r="AQ589" s="115"/>
      <c r="AR589" s="115"/>
      <c r="AS589" s="115"/>
      <c r="AT589" s="115"/>
      <c r="AU589" s="115"/>
      <c r="AV589" s="115"/>
      <c r="AW589" s="115"/>
      <c r="AX589" s="115"/>
      <c r="AY589" s="115"/>
      <c r="AZ589" s="115"/>
      <c r="BA589" s="115"/>
      <c r="BB589" s="115"/>
      <c r="BC589" s="115"/>
      <c r="BD589" s="115"/>
      <c r="BE589" s="115"/>
      <c r="BF589" s="115"/>
      <c r="BG589" s="115"/>
      <c r="BH589" s="115"/>
      <c r="BI589" s="115"/>
      <c r="BJ589" s="115"/>
      <c r="BK589" s="115"/>
      <c r="BL589" s="115"/>
      <c r="BM589" s="115"/>
      <c r="BN589" s="115"/>
      <c r="BO589" s="115"/>
      <c r="BP589" s="115"/>
      <c r="BQ589" s="115"/>
      <c r="BR589" s="115"/>
      <c r="BS589" s="115"/>
      <c r="BT589" s="115"/>
      <c r="BU589" s="115"/>
      <c r="BV589" s="115"/>
      <c r="BW589" s="115"/>
      <c r="BX589" s="115"/>
      <c r="BY589" s="115"/>
      <c r="BZ589" s="115"/>
      <c r="CA589" s="115"/>
      <c r="CB589" s="115"/>
      <c r="CC589" s="115"/>
      <c r="CD589" s="115"/>
      <c r="CE589" s="115"/>
      <c r="CF589" s="115"/>
      <c r="CG589" s="115"/>
      <c r="CH589" s="115"/>
      <c r="CI589" s="115"/>
    </row>
    <row r="590" spans="1:87" ht="16.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  <c r="AA590" s="115"/>
      <c r="AB590" s="115"/>
      <c r="AC590" s="115"/>
      <c r="AD590" s="115"/>
      <c r="AE590" s="115"/>
      <c r="AF590" s="115"/>
      <c r="AG590" s="115"/>
      <c r="AH590" s="115"/>
      <c r="AI590" s="115"/>
      <c r="AJ590" s="115"/>
      <c r="AK590" s="115"/>
      <c r="AL590" s="115"/>
      <c r="AM590" s="115"/>
      <c r="AN590" s="115"/>
      <c r="AO590" s="115"/>
      <c r="AP590" s="115"/>
      <c r="AQ590" s="115"/>
      <c r="AR590" s="115"/>
      <c r="AS590" s="115"/>
      <c r="AT590" s="115"/>
      <c r="AU590" s="115"/>
      <c r="AV590" s="115"/>
      <c r="AW590" s="115"/>
      <c r="AX590" s="115"/>
      <c r="AY590" s="115"/>
      <c r="AZ590" s="115"/>
      <c r="BA590" s="115"/>
      <c r="BB590" s="115"/>
      <c r="BC590" s="115"/>
      <c r="BD590" s="115"/>
      <c r="BE590" s="115"/>
      <c r="BF590" s="115"/>
      <c r="BG590" s="115"/>
      <c r="BH590" s="115"/>
      <c r="BI590" s="115"/>
      <c r="BJ590" s="115"/>
      <c r="BK590" s="115"/>
      <c r="BL590" s="115"/>
      <c r="BM590" s="115"/>
      <c r="BN590" s="115"/>
      <c r="BO590" s="115"/>
      <c r="BP590" s="115"/>
      <c r="BQ590" s="115"/>
      <c r="BR590" s="115"/>
      <c r="BS590" s="115"/>
      <c r="BT590" s="115"/>
      <c r="BU590" s="115"/>
      <c r="BV590" s="115"/>
      <c r="BW590" s="115"/>
      <c r="BX590" s="115"/>
      <c r="BY590" s="115"/>
      <c r="BZ590" s="115"/>
      <c r="CA590" s="115"/>
      <c r="CB590" s="115"/>
      <c r="CC590" s="115"/>
      <c r="CD590" s="115"/>
      <c r="CE590" s="115"/>
      <c r="CF590" s="115"/>
      <c r="CG590" s="115"/>
      <c r="CH590" s="115"/>
      <c r="CI590" s="115"/>
    </row>
    <row r="591" spans="1:87" ht="16.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  <c r="AA591" s="115"/>
      <c r="AB591" s="115"/>
      <c r="AC591" s="115"/>
      <c r="AD591" s="115"/>
      <c r="AE591" s="115"/>
      <c r="AF591" s="115"/>
      <c r="AG591" s="115"/>
      <c r="AH591" s="115"/>
      <c r="AI591" s="115"/>
      <c r="AJ591" s="115"/>
      <c r="AK591" s="115"/>
      <c r="AL591" s="115"/>
      <c r="AM591" s="115"/>
      <c r="AN591" s="115"/>
      <c r="AO591" s="115"/>
      <c r="AP591" s="115"/>
      <c r="AQ591" s="115"/>
      <c r="AR591" s="115"/>
      <c r="AS591" s="115"/>
      <c r="AT591" s="115"/>
      <c r="AU591" s="115"/>
      <c r="AV591" s="115"/>
      <c r="AW591" s="115"/>
      <c r="AX591" s="115"/>
      <c r="AY591" s="115"/>
      <c r="AZ591" s="115"/>
      <c r="BA591" s="115"/>
      <c r="BB591" s="115"/>
      <c r="BC591" s="115"/>
      <c r="BD591" s="115"/>
      <c r="BE591" s="115"/>
      <c r="BF591" s="115"/>
      <c r="BG591" s="115"/>
      <c r="BH591" s="115"/>
      <c r="BI591" s="115"/>
      <c r="BJ591" s="115"/>
      <c r="BK591" s="115"/>
      <c r="BL591" s="115"/>
      <c r="BM591" s="115"/>
      <c r="BN591" s="115"/>
      <c r="BO591" s="115"/>
      <c r="BP591" s="115"/>
      <c r="BQ591" s="115"/>
      <c r="BR591" s="115"/>
      <c r="BS591" s="115"/>
      <c r="BT591" s="115"/>
      <c r="BU591" s="115"/>
      <c r="BV591" s="115"/>
      <c r="BW591" s="115"/>
      <c r="BX591" s="115"/>
      <c r="BY591" s="115"/>
      <c r="BZ591" s="115"/>
      <c r="CA591" s="115"/>
      <c r="CB591" s="115"/>
      <c r="CC591" s="115"/>
      <c r="CD591" s="115"/>
      <c r="CE591" s="115"/>
      <c r="CF591" s="115"/>
      <c r="CG591" s="115"/>
      <c r="CH591" s="115"/>
      <c r="CI591" s="115"/>
    </row>
    <row r="592" spans="1:87" ht="16.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  <c r="AA592" s="115"/>
      <c r="AB592" s="115"/>
      <c r="AC592" s="115"/>
      <c r="AD592" s="115"/>
      <c r="AE592" s="115"/>
      <c r="AF592" s="115"/>
      <c r="AG592" s="115"/>
      <c r="AH592" s="115"/>
      <c r="AI592" s="115"/>
      <c r="AJ592" s="115"/>
      <c r="AK592" s="115"/>
      <c r="AL592" s="115"/>
      <c r="AM592" s="115"/>
      <c r="AN592" s="115"/>
      <c r="AO592" s="115"/>
      <c r="AP592" s="115"/>
      <c r="AQ592" s="115"/>
      <c r="AR592" s="115"/>
      <c r="AS592" s="115"/>
      <c r="AT592" s="115"/>
      <c r="AU592" s="115"/>
      <c r="AV592" s="115"/>
      <c r="AW592" s="115"/>
      <c r="AX592" s="115"/>
      <c r="AY592" s="115"/>
      <c r="AZ592" s="115"/>
      <c r="BA592" s="115"/>
      <c r="BB592" s="115"/>
      <c r="BC592" s="115"/>
      <c r="BD592" s="115"/>
      <c r="BE592" s="115"/>
      <c r="BF592" s="115"/>
      <c r="BG592" s="115"/>
      <c r="BH592" s="115"/>
      <c r="BI592" s="115"/>
      <c r="BJ592" s="115"/>
      <c r="BK592" s="115"/>
      <c r="BL592" s="115"/>
      <c r="BM592" s="115"/>
      <c r="BN592" s="115"/>
      <c r="BO592" s="115"/>
      <c r="BP592" s="115"/>
      <c r="BQ592" s="115"/>
      <c r="BR592" s="115"/>
      <c r="BS592" s="115"/>
      <c r="BT592" s="115"/>
      <c r="BU592" s="115"/>
      <c r="BV592" s="115"/>
      <c r="BW592" s="115"/>
      <c r="BX592" s="115"/>
      <c r="BY592" s="115"/>
      <c r="BZ592" s="115"/>
      <c r="CA592" s="115"/>
      <c r="CB592" s="115"/>
      <c r="CC592" s="115"/>
      <c r="CD592" s="115"/>
      <c r="CE592" s="115"/>
      <c r="CF592" s="115"/>
      <c r="CG592" s="115"/>
      <c r="CH592" s="115"/>
      <c r="CI592" s="115"/>
    </row>
    <row r="593" spans="1:87" ht="16.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  <c r="AA593" s="115"/>
      <c r="AB593" s="115"/>
      <c r="AC593" s="115"/>
      <c r="AD593" s="115"/>
      <c r="AE593" s="115"/>
      <c r="AF593" s="115"/>
      <c r="AG593" s="115"/>
      <c r="AH593" s="115"/>
      <c r="AI593" s="115"/>
      <c r="AJ593" s="115"/>
      <c r="AK593" s="115"/>
      <c r="AL593" s="115"/>
      <c r="AM593" s="115"/>
      <c r="AN593" s="115"/>
      <c r="AO593" s="115"/>
      <c r="AP593" s="115"/>
      <c r="AQ593" s="115"/>
      <c r="AR593" s="115"/>
      <c r="AS593" s="115"/>
      <c r="AT593" s="115"/>
      <c r="AU593" s="115"/>
      <c r="AV593" s="115"/>
      <c r="AW593" s="115"/>
      <c r="AX593" s="115"/>
      <c r="AY593" s="115"/>
      <c r="AZ593" s="115"/>
      <c r="BA593" s="115"/>
      <c r="BB593" s="115"/>
      <c r="BC593" s="115"/>
      <c r="BD593" s="115"/>
      <c r="BE593" s="115"/>
      <c r="BF593" s="115"/>
      <c r="BG593" s="115"/>
      <c r="BH593" s="115"/>
      <c r="BI593" s="115"/>
      <c r="BJ593" s="115"/>
      <c r="BK593" s="115"/>
      <c r="BL593" s="115"/>
      <c r="BM593" s="115"/>
      <c r="BN593" s="115"/>
      <c r="BO593" s="115"/>
      <c r="BP593" s="115"/>
      <c r="BQ593" s="115"/>
      <c r="BR593" s="115"/>
      <c r="BS593" s="115"/>
      <c r="BT593" s="115"/>
      <c r="BU593" s="115"/>
      <c r="BV593" s="115"/>
      <c r="BW593" s="115"/>
      <c r="BX593" s="115"/>
      <c r="BY593" s="115"/>
      <c r="BZ593" s="115"/>
      <c r="CA593" s="115"/>
      <c r="CB593" s="115"/>
      <c r="CC593" s="115"/>
      <c r="CD593" s="115"/>
      <c r="CE593" s="115"/>
      <c r="CF593" s="115"/>
      <c r="CG593" s="115"/>
      <c r="CH593" s="115"/>
      <c r="CI593" s="115"/>
    </row>
    <row r="594" spans="1:87" ht="16.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  <c r="AA594" s="115"/>
      <c r="AB594" s="115"/>
      <c r="AC594" s="115"/>
      <c r="AD594" s="115"/>
      <c r="AE594" s="115"/>
      <c r="AF594" s="115"/>
      <c r="AG594" s="115"/>
      <c r="AH594" s="115"/>
      <c r="AI594" s="115"/>
      <c r="AJ594" s="115"/>
      <c r="AK594" s="115"/>
      <c r="AL594" s="115"/>
      <c r="AM594" s="115"/>
      <c r="AN594" s="115"/>
      <c r="AO594" s="115"/>
      <c r="AP594" s="115"/>
      <c r="AQ594" s="115"/>
      <c r="AR594" s="115"/>
      <c r="AS594" s="115"/>
      <c r="AT594" s="115"/>
      <c r="AU594" s="115"/>
      <c r="AV594" s="115"/>
      <c r="AW594" s="115"/>
      <c r="AX594" s="115"/>
      <c r="AY594" s="115"/>
      <c r="AZ594" s="115"/>
      <c r="BA594" s="115"/>
      <c r="BB594" s="115"/>
      <c r="BC594" s="115"/>
      <c r="BD594" s="115"/>
      <c r="BE594" s="115"/>
      <c r="BF594" s="115"/>
      <c r="BG594" s="115"/>
      <c r="BH594" s="115"/>
      <c r="BI594" s="115"/>
      <c r="BJ594" s="115"/>
      <c r="BK594" s="115"/>
      <c r="BL594" s="115"/>
      <c r="BM594" s="115"/>
      <c r="BN594" s="115"/>
      <c r="BO594" s="115"/>
      <c r="BP594" s="115"/>
      <c r="BQ594" s="115"/>
      <c r="BR594" s="115"/>
      <c r="BS594" s="115"/>
      <c r="BT594" s="115"/>
      <c r="BU594" s="115"/>
      <c r="BV594" s="115"/>
      <c r="BW594" s="115"/>
      <c r="BX594" s="115"/>
      <c r="BY594" s="115"/>
      <c r="BZ594" s="115"/>
      <c r="CA594" s="115"/>
      <c r="CB594" s="115"/>
      <c r="CC594" s="115"/>
      <c r="CD594" s="115"/>
      <c r="CE594" s="115"/>
      <c r="CF594" s="115"/>
      <c r="CG594" s="115"/>
      <c r="CH594" s="115"/>
      <c r="CI594" s="115"/>
    </row>
    <row r="595" spans="1:87" ht="16.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  <c r="AA595" s="115"/>
      <c r="AB595" s="115"/>
      <c r="AC595" s="115"/>
      <c r="AD595" s="115"/>
      <c r="AE595" s="115"/>
      <c r="AF595" s="115"/>
      <c r="AG595" s="115"/>
      <c r="AH595" s="115"/>
      <c r="AI595" s="115"/>
      <c r="AJ595" s="115"/>
      <c r="AK595" s="115"/>
      <c r="AL595" s="115"/>
      <c r="AM595" s="115"/>
      <c r="AN595" s="115"/>
      <c r="AO595" s="115"/>
      <c r="AP595" s="115"/>
      <c r="AQ595" s="115"/>
      <c r="AR595" s="115"/>
      <c r="AS595" s="115"/>
      <c r="AT595" s="115"/>
      <c r="AU595" s="115"/>
      <c r="AV595" s="115"/>
      <c r="AW595" s="115"/>
      <c r="AX595" s="115"/>
      <c r="AY595" s="115"/>
      <c r="AZ595" s="115"/>
      <c r="BA595" s="115"/>
      <c r="BB595" s="115"/>
      <c r="BC595" s="115"/>
      <c r="BD595" s="115"/>
      <c r="BE595" s="115"/>
      <c r="BF595" s="115"/>
      <c r="BG595" s="115"/>
      <c r="BH595" s="115"/>
      <c r="BI595" s="115"/>
      <c r="BJ595" s="115"/>
      <c r="BK595" s="115"/>
      <c r="BL595" s="115"/>
      <c r="BM595" s="115"/>
      <c r="BN595" s="115"/>
      <c r="BO595" s="115"/>
      <c r="BP595" s="115"/>
      <c r="BQ595" s="115"/>
      <c r="BR595" s="115"/>
      <c r="BS595" s="115"/>
      <c r="BT595" s="115"/>
      <c r="BU595" s="115"/>
      <c r="BV595" s="115"/>
      <c r="BW595" s="115"/>
      <c r="BX595" s="115"/>
      <c r="BY595" s="115"/>
      <c r="BZ595" s="115"/>
      <c r="CA595" s="115"/>
      <c r="CB595" s="115"/>
      <c r="CC595" s="115"/>
      <c r="CD595" s="115"/>
      <c r="CE595" s="115"/>
      <c r="CF595" s="115"/>
      <c r="CG595" s="115"/>
      <c r="CH595" s="115"/>
      <c r="CI595" s="115"/>
    </row>
    <row r="596" spans="1:87" ht="16.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  <c r="AA596" s="115"/>
      <c r="AB596" s="115"/>
      <c r="AC596" s="115"/>
      <c r="AD596" s="115"/>
      <c r="AE596" s="115"/>
      <c r="AF596" s="115"/>
      <c r="AG596" s="115"/>
      <c r="AH596" s="115"/>
      <c r="AI596" s="115"/>
      <c r="AJ596" s="115"/>
      <c r="AK596" s="115"/>
      <c r="AL596" s="115"/>
      <c r="AM596" s="115"/>
      <c r="AN596" s="115"/>
      <c r="AO596" s="115"/>
      <c r="AP596" s="115"/>
      <c r="AQ596" s="115"/>
      <c r="AR596" s="115"/>
      <c r="AS596" s="115"/>
      <c r="AT596" s="115"/>
      <c r="AU596" s="115"/>
      <c r="AV596" s="115"/>
      <c r="AW596" s="115"/>
      <c r="AX596" s="115"/>
      <c r="AY596" s="115"/>
      <c r="AZ596" s="115"/>
      <c r="BA596" s="115"/>
      <c r="BB596" s="115"/>
      <c r="BC596" s="115"/>
      <c r="BD596" s="115"/>
      <c r="BE596" s="115"/>
      <c r="BF596" s="115"/>
      <c r="BG596" s="115"/>
      <c r="BH596" s="115"/>
      <c r="BI596" s="115"/>
      <c r="BJ596" s="115"/>
      <c r="BK596" s="115"/>
      <c r="BL596" s="115"/>
      <c r="BM596" s="115"/>
      <c r="BN596" s="115"/>
      <c r="BO596" s="115"/>
      <c r="BP596" s="115"/>
      <c r="BQ596" s="115"/>
      <c r="BR596" s="115"/>
      <c r="BS596" s="115"/>
      <c r="BT596" s="115"/>
      <c r="BU596" s="115"/>
      <c r="BV596" s="115"/>
      <c r="BW596" s="115"/>
      <c r="BX596" s="115"/>
      <c r="BY596" s="115"/>
      <c r="BZ596" s="115"/>
      <c r="CA596" s="115"/>
      <c r="CB596" s="115"/>
      <c r="CC596" s="115"/>
      <c r="CD596" s="115"/>
      <c r="CE596" s="115"/>
      <c r="CF596" s="115"/>
      <c r="CG596" s="115"/>
      <c r="CH596" s="115"/>
      <c r="CI596" s="115"/>
    </row>
    <row r="597" spans="1:87" ht="16.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  <c r="AA597" s="115"/>
      <c r="AB597" s="115"/>
      <c r="AC597" s="115"/>
      <c r="AD597" s="115"/>
      <c r="AE597" s="115"/>
      <c r="AF597" s="115"/>
      <c r="AG597" s="115"/>
      <c r="AH597" s="115"/>
      <c r="AI597" s="115"/>
      <c r="AJ597" s="115"/>
      <c r="AK597" s="115"/>
      <c r="AL597" s="115"/>
      <c r="AM597" s="115"/>
      <c r="AN597" s="115"/>
      <c r="AO597" s="115"/>
      <c r="AP597" s="115"/>
      <c r="AQ597" s="115"/>
      <c r="AR597" s="115"/>
      <c r="AS597" s="115"/>
      <c r="AT597" s="115"/>
      <c r="AU597" s="115"/>
      <c r="AV597" s="115"/>
      <c r="AW597" s="115"/>
      <c r="AX597" s="115"/>
      <c r="AY597" s="115"/>
      <c r="AZ597" s="115"/>
      <c r="BA597" s="115"/>
      <c r="BB597" s="115"/>
      <c r="BC597" s="115"/>
      <c r="BD597" s="115"/>
      <c r="BE597" s="115"/>
      <c r="BF597" s="115"/>
      <c r="BG597" s="115"/>
      <c r="BH597" s="115"/>
      <c r="BI597" s="115"/>
      <c r="BJ597" s="115"/>
      <c r="BK597" s="115"/>
      <c r="BL597" s="115"/>
      <c r="BM597" s="115"/>
      <c r="BN597" s="115"/>
      <c r="BO597" s="115"/>
      <c r="BP597" s="115"/>
      <c r="BQ597" s="115"/>
      <c r="BR597" s="115"/>
      <c r="BS597" s="115"/>
      <c r="BT597" s="115"/>
      <c r="BU597" s="115"/>
      <c r="BV597" s="115"/>
      <c r="BW597" s="115"/>
      <c r="BX597" s="115"/>
      <c r="BY597" s="115"/>
      <c r="BZ597" s="115"/>
      <c r="CA597" s="115"/>
      <c r="CB597" s="115"/>
      <c r="CC597" s="115"/>
      <c r="CD597" s="115"/>
      <c r="CE597" s="115"/>
      <c r="CF597" s="115"/>
      <c r="CG597" s="115"/>
      <c r="CH597" s="115"/>
      <c r="CI597" s="115"/>
    </row>
    <row r="598" spans="1:87" ht="16.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  <c r="AA598" s="115"/>
      <c r="AB598" s="115"/>
      <c r="AC598" s="115"/>
      <c r="AD598" s="115"/>
      <c r="AE598" s="115"/>
      <c r="AF598" s="115"/>
      <c r="AG598" s="115"/>
      <c r="AH598" s="115"/>
      <c r="AI598" s="115"/>
      <c r="AJ598" s="115"/>
      <c r="AK598" s="115"/>
      <c r="AL598" s="115"/>
      <c r="AM598" s="115"/>
      <c r="AN598" s="115"/>
      <c r="AO598" s="115"/>
      <c r="AP598" s="115"/>
      <c r="AQ598" s="115"/>
      <c r="AR598" s="115"/>
      <c r="AS598" s="115"/>
      <c r="AT598" s="115"/>
      <c r="AU598" s="115"/>
      <c r="AV598" s="115"/>
      <c r="AW598" s="115"/>
      <c r="AX598" s="115"/>
      <c r="AY598" s="115"/>
      <c r="AZ598" s="115"/>
      <c r="BA598" s="115"/>
      <c r="BB598" s="115"/>
      <c r="BC598" s="115"/>
      <c r="BD598" s="115"/>
      <c r="BE598" s="115"/>
      <c r="BF598" s="115"/>
      <c r="BG598" s="115"/>
      <c r="BH598" s="115"/>
      <c r="BI598" s="115"/>
      <c r="BJ598" s="115"/>
      <c r="BK598" s="115"/>
      <c r="BL598" s="115"/>
      <c r="BM598" s="115"/>
      <c r="BN598" s="115"/>
      <c r="BO598" s="115"/>
      <c r="BP598" s="115"/>
      <c r="BQ598" s="115"/>
      <c r="BR598" s="115"/>
      <c r="BS598" s="115"/>
      <c r="BT598" s="115"/>
      <c r="BU598" s="115"/>
      <c r="BV598" s="115"/>
      <c r="BW598" s="115"/>
      <c r="BX598" s="115"/>
      <c r="BY598" s="115"/>
      <c r="BZ598" s="115"/>
      <c r="CA598" s="115"/>
      <c r="CB598" s="115"/>
      <c r="CC598" s="115"/>
      <c r="CD598" s="115"/>
      <c r="CE598" s="115"/>
      <c r="CF598" s="115"/>
      <c r="CG598" s="115"/>
      <c r="CH598" s="115"/>
      <c r="CI598" s="115"/>
    </row>
    <row r="599" spans="1:87" ht="16.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  <c r="AA599" s="115"/>
      <c r="AB599" s="115"/>
      <c r="AC599" s="115"/>
      <c r="AD599" s="115"/>
      <c r="AE599" s="115"/>
      <c r="AF599" s="115"/>
      <c r="AG599" s="115"/>
      <c r="AH599" s="115"/>
      <c r="AI599" s="115"/>
      <c r="AJ599" s="115"/>
      <c r="AK599" s="115"/>
      <c r="AL599" s="115"/>
      <c r="AM599" s="115"/>
      <c r="AN599" s="115"/>
      <c r="AO599" s="115"/>
      <c r="AP599" s="115"/>
      <c r="AQ599" s="115"/>
      <c r="AR599" s="115"/>
      <c r="AS599" s="115"/>
      <c r="AT599" s="115"/>
      <c r="AU599" s="115"/>
      <c r="AV599" s="115"/>
      <c r="AW599" s="115"/>
      <c r="AX599" s="115"/>
      <c r="AY599" s="115"/>
      <c r="AZ599" s="115"/>
      <c r="BA599" s="115"/>
      <c r="BB599" s="115"/>
      <c r="BC599" s="115"/>
      <c r="BD599" s="115"/>
      <c r="BE599" s="115"/>
      <c r="BF599" s="115"/>
      <c r="BG599" s="115"/>
      <c r="BH599" s="115"/>
      <c r="BI599" s="115"/>
      <c r="BJ599" s="115"/>
      <c r="BK599" s="115"/>
      <c r="BL599" s="115"/>
      <c r="BM599" s="115"/>
      <c r="BN599" s="115"/>
      <c r="BO599" s="115"/>
      <c r="BP599" s="115"/>
      <c r="BQ599" s="115"/>
      <c r="BR599" s="115"/>
      <c r="BS599" s="115"/>
      <c r="BT599" s="115"/>
      <c r="BU599" s="115"/>
      <c r="BV599" s="115"/>
      <c r="BW599" s="115"/>
      <c r="BX599" s="115"/>
      <c r="BY599" s="115"/>
      <c r="BZ599" s="115"/>
      <c r="CA599" s="115"/>
      <c r="CB599" s="115"/>
      <c r="CC599" s="115"/>
      <c r="CD599" s="115"/>
      <c r="CE599" s="115"/>
      <c r="CF599" s="115"/>
      <c r="CG599" s="115"/>
      <c r="CH599" s="115"/>
      <c r="CI599" s="115"/>
    </row>
    <row r="600" spans="1:87" ht="16.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  <c r="AA600" s="115"/>
      <c r="AB600" s="115"/>
      <c r="AC600" s="115"/>
      <c r="AD600" s="115"/>
      <c r="AE600" s="115"/>
      <c r="AF600" s="115"/>
      <c r="AG600" s="115"/>
      <c r="AH600" s="115"/>
      <c r="AI600" s="115"/>
      <c r="AJ600" s="115"/>
      <c r="AK600" s="115"/>
      <c r="AL600" s="115"/>
      <c r="AM600" s="115"/>
      <c r="AN600" s="115"/>
      <c r="AO600" s="115"/>
      <c r="AP600" s="115"/>
      <c r="AQ600" s="115"/>
      <c r="AR600" s="115"/>
      <c r="AS600" s="115"/>
      <c r="AT600" s="115"/>
      <c r="AU600" s="115"/>
      <c r="AV600" s="115"/>
      <c r="AW600" s="115"/>
      <c r="AX600" s="115"/>
      <c r="AY600" s="115"/>
      <c r="AZ600" s="115"/>
      <c r="BA600" s="115"/>
      <c r="BB600" s="115"/>
      <c r="BC600" s="115"/>
      <c r="BD600" s="115"/>
      <c r="BE600" s="115"/>
      <c r="BF600" s="115"/>
      <c r="BG600" s="115"/>
      <c r="BH600" s="115"/>
      <c r="BI600" s="115"/>
      <c r="BJ600" s="115"/>
      <c r="BK600" s="115"/>
      <c r="BL600" s="115"/>
      <c r="BM600" s="115"/>
      <c r="BN600" s="115"/>
      <c r="BO600" s="115"/>
      <c r="BP600" s="115"/>
      <c r="BQ600" s="115"/>
      <c r="BR600" s="115"/>
      <c r="BS600" s="115"/>
      <c r="BT600" s="115"/>
      <c r="BU600" s="115"/>
      <c r="BV600" s="115"/>
      <c r="BW600" s="115"/>
      <c r="BX600" s="115"/>
      <c r="BY600" s="115"/>
      <c r="BZ600" s="115"/>
      <c r="CA600" s="115"/>
      <c r="CB600" s="115"/>
      <c r="CC600" s="115"/>
      <c r="CD600" s="115"/>
      <c r="CE600" s="115"/>
      <c r="CF600" s="115"/>
      <c r="CG600" s="115"/>
      <c r="CH600" s="115"/>
      <c r="CI600" s="115"/>
    </row>
    <row r="601" spans="1:87" ht="16.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  <c r="AA601" s="115"/>
      <c r="AB601" s="115"/>
      <c r="AC601" s="115"/>
      <c r="AD601" s="115"/>
      <c r="AE601" s="115"/>
      <c r="AF601" s="115"/>
      <c r="AG601" s="115"/>
      <c r="AH601" s="115"/>
      <c r="AI601" s="115"/>
      <c r="AJ601" s="115"/>
      <c r="AK601" s="115"/>
      <c r="AL601" s="115"/>
      <c r="AM601" s="115"/>
      <c r="AN601" s="115"/>
      <c r="AO601" s="115"/>
      <c r="AP601" s="115"/>
      <c r="AQ601" s="115"/>
      <c r="AR601" s="115"/>
      <c r="AS601" s="115"/>
      <c r="AT601" s="115"/>
      <c r="AU601" s="115"/>
      <c r="AV601" s="115"/>
      <c r="AW601" s="115"/>
      <c r="AX601" s="115"/>
      <c r="AY601" s="115"/>
      <c r="AZ601" s="115"/>
      <c r="BA601" s="115"/>
      <c r="BB601" s="115"/>
      <c r="BC601" s="115"/>
      <c r="BD601" s="115"/>
      <c r="BE601" s="115"/>
      <c r="BF601" s="115"/>
      <c r="BG601" s="115"/>
      <c r="BH601" s="115"/>
      <c r="BI601" s="115"/>
      <c r="BJ601" s="115"/>
      <c r="BK601" s="115"/>
      <c r="BL601" s="115"/>
      <c r="BM601" s="115"/>
      <c r="BN601" s="115"/>
      <c r="BO601" s="115"/>
      <c r="BP601" s="115"/>
      <c r="BQ601" s="115"/>
      <c r="BR601" s="115"/>
      <c r="BS601" s="115"/>
      <c r="BT601" s="115"/>
      <c r="BU601" s="115"/>
      <c r="BV601" s="115"/>
      <c r="BW601" s="115"/>
      <c r="BX601" s="115"/>
      <c r="BY601" s="115"/>
      <c r="BZ601" s="115"/>
      <c r="CA601" s="115"/>
      <c r="CB601" s="115"/>
      <c r="CC601" s="115"/>
      <c r="CD601" s="115"/>
      <c r="CE601" s="115"/>
      <c r="CF601" s="115"/>
      <c r="CG601" s="115"/>
      <c r="CH601" s="115"/>
      <c r="CI601" s="115"/>
    </row>
    <row r="602" spans="1:87" ht="16.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  <c r="AA602" s="115"/>
      <c r="AB602" s="115"/>
      <c r="AC602" s="115"/>
      <c r="AD602" s="115"/>
      <c r="AE602" s="115"/>
      <c r="AF602" s="115"/>
      <c r="AG602" s="115"/>
      <c r="AH602" s="115"/>
      <c r="AI602" s="115"/>
      <c r="AJ602" s="115"/>
      <c r="AK602" s="115"/>
      <c r="AL602" s="115"/>
      <c r="AM602" s="115"/>
      <c r="AN602" s="115"/>
      <c r="AO602" s="115"/>
      <c r="AP602" s="115"/>
      <c r="AQ602" s="115"/>
      <c r="AR602" s="115"/>
      <c r="AS602" s="115"/>
      <c r="AT602" s="115"/>
      <c r="AU602" s="115"/>
      <c r="AV602" s="115"/>
      <c r="AW602" s="115"/>
      <c r="AX602" s="115"/>
      <c r="AY602" s="115"/>
      <c r="AZ602" s="115"/>
      <c r="BA602" s="115"/>
      <c r="BB602" s="115"/>
      <c r="BC602" s="115"/>
      <c r="BD602" s="115"/>
      <c r="BE602" s="115"/>
      <c r="BF602" s="115"/>
      <c r="BG602" s="115"/>
      <c r="BH602" s="115"/>
      <c r="BI602" s="115"/>
      <c r="BJ602" s="115"/>
      <c r="BK602" s="115"/>
      <c r="BL602" s="115"/>
      <c r="BM602" s="115"/>
      <c r="BN602" s="115"/>
      <c r="BO602" s="115"/>
      <c r="BP602" s="115"/>
      <c r="BQ602" s="115"/>
      <c r="BR602" s="115"/>
      <c r="BS602" s="115"/>
      <c r="BT602" s="115"/>
      <c r="BU602" s="115"/>
      <c r="BV602" s="115"/>
      <c r="BW602" s="115"/>
      <c r="BX602" s="115"/>
      <c r="BY602" s="115"/>
      <c r="BZ602" s="115"/>
      <c r="CA602" s="115"/>
      <c r="CB602" s="115"/>
      <c r="CC602" s="115"/>
      <c r="CD602" s="115"/>
      <c r="CE602" s="115"/>
      <c r="CF602" s="115"/>
      <c r="CG602" s="115"/>
      <c r="CH602" s="115"/>
      <c r="CI602" s="115"/>
    </row>
    <row r="603" spans="1:87" ht="16.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  <c r="AA603" s="115"/>
      <c r="AB603" s="115"/>
      <c r="AC603" s="115"/>
      <c r="AD603" s="115"/>
      <c r="AE603" s="115"/>
      <c r="AF603" s="115"/>
      <c r="AG603" s="115"/>
      <c r="AH603" s="115"/>
      <c r="AI603" s="115"/>
      <c r="AJ603" s="115"/>
      <c r="AK603" s="115"/>
      <c r="AL603" s="115"/>
      <c r="AM603" s="115"/>
      <c r="AN603" s="115"/>
      <c r="AO603" s="115"/>
      <c r="AP603" s="115"/>
      <c r="AQ603" s="115"/>
      <c r="AR603" s="115"/>
      <c r="AS603" s="115"/>
      <c r="AT603" s="115"/>
      <c r="AU603" s="115"/>
      <c r="AV603" s="115"/>
      <c r="AW603" s="115"/>
      <c r="AX603" s="115"/>
      <c r="AY603" s="115"/>
      <c r="AZ603" s="115"/>
      <c r="BA603" s="115"/>
      <c r="BB603" s="115"/>
      <c r="BC603" s="115"/>
      <c r="BD603" s="115"/>
      <c r="BE603" s="115"/>
      <c r="BF603" s="115"/>
      <c r="BG603" s="115"/>
      <c r="BH603" s="115"/>
      <c r="BI603" s="115"/>
      <c r="BJ603" s="115"/>
      <c r="BK603" s="115"/>
      <c r="BL603" s="115"/>
      <c r="BM603" s="115"/>
      <c r="BN603" s="115"/>
      <c r="BO603" s="115"/>
      <c r="BP603" s="115"/>
      <c r="BQ603" s="115"/>
      <c r="BR603" s="115"/>
      <c r="BS603" s="115"/>
      <c r="BT603" s="115"/>
      <c r="BU603" s="115"/>
      <c r="BV603" s="115"/>
      <c r="BW603" s="115"/>
      <c r="BX603" s="115"/>
      <c r="BY603" s="115"/>
      <c r="BZ603" s="115"/>
      <c r="CA603" s="115"/>
      <c r="CB603" s="115"/>
      <c r="CC603" s="115"/>
      <c r="CD603" s="115"/>
      <c r="CE603" s="115"/>
      <c r="CF603" s="115"/>
      <c r="CG603" s="115"/>
      <c r="CH603" s="115"/>
      <c r="CI603" s="115"/>
    </row>
    <row r="604" spans="1:87" ht="16.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  <c r="AA604" s="115"/>
      <c r="AB604" s="115"/>
      <c r="AC604" s="115"/>
      <c r="AD604" s="115"/>
      <c r="AE604" s="115"/>
      <c r="AF604" s="115"/>
      <c r="AG604" s="115"/>
      <c r="AH604" s="115"/>
      <c r="AI604" s="115"/>
      <c r="AJ604" s="115"/>
      <c r="AK604" s="115"/>
      <c r="AL604" s="115"/>
      <c r="AM604" s="115"/>
      <c r="AN604" s="115"/>
      <c r="AO604" s="115"/>
      <c r="AP604" s="115"/>
      <c r="AQ604" s="115"/>
      <c r="AR604" s="115"/>
      <c r="AS604" s="115"/>
      <c r="AT604" s="115"/>
      <c r="AU604" s="115"/>
      <c r="AV604" s="115"/>
      <c r="AW604" s="115"/>
      <c r="AX604" s="115"/>
      <c r="AY604" s="115"/>
      <c r="AZ604" s="115"/>
      <c r="BA604" s="115"/>
      <c r="BB604" s="115"/>
      <c r="BC604" s="115"/>
      <c r="BD604" s="115"/>
      <c r="BE604" s="115"/>
      <c r="BF604" s="115"/>
      <c r="BG604" s="115"/>
      <c r="BH604" s="115"/>
      <c r="BI604" s="115"/>
      <c r="BJ604" s="115"/>
      <c r="BK604" s="115"/>
      <c r="BL604" s="115"/>
      <c r="BM604" s="115"/>
      <c r="BN604" s="115"/>
      <c r="BO604" s="115"/>
      <c r="BP604" s="115"/>
      <c r="BQ604" s="115"/>
      <c r="BR604" s="115"/>
      <c r="BS604" s="115"/>
      <c r="BT604" s="115"/>
      <c r="BU604" s="115"/>
      <c r="BV604" s="115"/>
      <c r="BW604" s="115"/>
      <c r="BX604" s="115"/>
      <c r="BY604" s="115"/>
      <c r="BZ604" s="115"/>
      <c r="CA604" s="115"/>
      <c r="CB604" s="115"/>
      <c r="CC604" s="115"/>
      <c r="CD604" s="115"/>
      <c r="CE604" s="115"/>
      <c r="CF604" s="115"/>
      <c r="CG604" s="115"/>
      <c r="CH604" s="115"/>
      <c r="CI604" s="115"/>
    </row>
    <row r="605" spans="1:87" ht="16.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  <c r="AA605" s="115"/>
      <c r="AB605" s="115"/>
      <c r="AC605" s="115"/>
      <c r="AD605" s="115"/>
      <c r="AE605" s="115"/>
      <c r="AF605" s="115"/>
      <c r="AG605" s="115"/>
      <c r="AH605" s="115"/>
      <c r="AI605" s="115"/>
      <c r="AJ605" s="115"/>
      <c r="AK605" s="115"/>
      <c r="AL605" s="115"/>
      <c r="AM605" s="115"/>
      <c r="AN605" s="115"/>
      <c r="AO605" s="115"/>
      <c r="AP605" s="115"/>
      <c r="AQ605" s="115"/>
      <c r="AR605" s="115"/>
      <c r="AS605" s="115"/>
      <c r="AT605" s="115"/>
      <c r="AU605" s="115"/>
      <c r="AV605" s="115"/>
      <c r="AW605" s="115"/>
      <c r="AX605" s="115"/>
      <c r="AY605" s="115"/>
      <c r="AZ605" s="115"/>
      <c r="BA605" s="115"/>
      <c r="BB605" s="115"/>
      <c r="BC605" s="115"/>
      <c r="BD605" s="115"/>
      <c r="BE605" s="115"/>
      <c r="BF605" s="115"/>
      <c r="BG605" s="115"/>
      <c r="BH605" s="115"/>
      <c r="BI605" s="115"/>
      <c r="BJ605" s="115"/>
      <c r="BK605" s="115"/>
      <c r="BL605" s="115"/>
      <c r="BM605" s="115"/>
      <c r="BN605" s="115"/>
      <c r="BO605" s="115"/>
      <c r="BP605" s="115"/>
      <c r="BQ605" s="115"/>
      <c r="BR605" s="115"/>
      <c r="BS605" s="115"/>
      <c r="BT605" s="115"/>
      <c r="BU605" s="115"/>
      <c r="BV605" s="115"/>
      <c r="BW605" s="115"/>
      <c r="BX605" s="115"/>
      <c r="BY605" s="115"/>
      <c r="BZ605" s="115"/>
      <c r="CA605" s="115"/>
      <c r="CB605" s="115"/>
      <c r="CC605" s="115"/>
      <c r="CD605" s="115"/>
      <c r="CE605" s="115"/>
      <c r="CF605" s="115"/>
      <c r="CG605" s="115"/>
      <c r="CH605" s="115"/>
      <c r="CI605" s="115"/>
    </row>
    <row r="606" spans="1:87" ht="16.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  <c r="AA606" s="115"/>
      <c r="AB606" s="115"/>
      <c r="AC606" s="115"/>
      <c r="AD606" s="115"/>
      <c r="AE606" s="115"/>
      <c r="AF606" s="115"/>
      <c r="AG606" s="115"/>
      <c r="AH606" s="115"/>
      <c r="AI606" s="115"/>
      <c r="AJ606" s="115"/>
      <c r="AK606" s="115"/>
      <c r="AL606" s="115"/>
      <c r="AM606" s="115"/>
      <c r="AN606" s="115"/>
      <c r="AO606" s="115"/>
      <c r="AP606" s="115"/>
      <c r="AQ606" s="115"/>
      <c r="AR606" s="115"/>
      <c r="AS606" s="115"/>
      <c r="AT606" s="115"/>
      <c r="AU606" s="115"/>
      <c r="AV606" s="115"/>
      <c r="AW606" s="115"/>
      <c r="AX606" s="115"/>
      <c r="AY606" s="115"/>
      <c r="AZ606" s="115"/>
      <c r="BA606" s="115"/>
      <c r="BB606" s="115"/>
      <c r="BC606" s="115"/>
      <c r="BD606" s="115"/>
      <c r="BE606" s="115"/>
      <c r="BF606" s="115"/>
      <c r="BG606" s="115"/>
      <c r="BH606" s="115"/>
      <c r="BI606" s="115"/>
      <c r="BJ606" s="115"/>
      <c r="BK606" s="115"/>
      <c r="BL606" s="115"/>
      <c r="BM606" s="115"/>
      <c r="BN606" s="115"/>
      <c r="BO606" s="115"/>
      <c r="BP606" s="115"/>
      <c r="BQ606" s="115"/>
      <c r="BR606" s="115"/>
      <c r="BS606" s="115"/>
      <c r="BT606" s="115"/>
      <c r="BU606" s="115"/>
      <c r="BV606" s="115"/>
      <c r="BW606" s="115"/>
      <c r="BX606" s="115"/>
      <c r="BY606" s="115"/>
      <c r="BZ606" s="115"/>
      <c r="CA606" s="115"/>
      <c r="CB606" s="115"/>
      <c r="CC606" s="115"/>
      <c r="CD606" s="115"/>
      <c r="CE606" s="115"/>
      <c r="CF606" s="115"/>
      <c r="CG606" s="115"/>
      <c r="CH606" s="115"/>
      <c r="CI606" s="115"/>
    </row>
    <row r="607" spans="1:87" ht="16.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  <c r="AA607" s="115"/>
      <c r="AB607" s="115"/>
      <c r="AC607" s="115"/>
      <c r="AD607" s="115"/>
      <c r="AE607" s="115"/>
      <c r="AF607" s="115"/>
      <c r="AG607" s="115"/>
      <c r="AH607" s="115"/>
      <c r="AI607" s="115"/>
      <c r="AJ607" s="115"/>
      <c r="AK607" s="115"/>
      <c r="AL607" s="115"/>
      <c r="AM607" s="115"/>
      <c r="AN607" s="115"/>
      <c r="AO607" s="115"/>
      <c r="AP607" s="115"/>
      <c r="AQ607" s="115"/>
      <c r="AR607" s="115"/>
      <c r="AS607" s="115"/>
      <c r="AT607" s="115"/>
      <c r="AU607" s="115"/>
      <c r="AV607" s="115"/>
      <c r="AW607" s="115"/>
      <c r="AX607" s="115"/>
      <c r="AY607" s="115"/>
      <c r="AZ607" s="115"/>
      <c r="BA607" s="115"/>
      <c r="BB607" s="115"/>
      <c r="BC607" s="115"/>
      <c r="BD607" s="115"/>
      <c r="BE607" s="115"/>
      <c r="BF607" s="115"/>
      <c r="BG607" s="115"/>
      <c r="BH607" s="115"/>
      <c r="BI607" s="115"/>
      <c r="BJ607" s="115"/>
      <c r="BK607" s="115"/>
      <c r="BL607" s="115"/>
      <c r="BM607" s="115"/>
      <c r="BN607" s="115"/>
      <c r="BO607" s="115"/>
      <c r="BP607" s="115"/>
      <c r="BQ607" s="115"/>
      <c r="BR607" s="115"/>
      <c r="BS607" s="115"/>
      <c r="BT607" s="115"/>
      <c r="BU607" s="115"/>
      <c r="BV607" s="115"/>
      <c r="BW607" s="115"/>
      <c r="BX607" s="115"/>
      <c r="BY607" s="115"/>
      <c r="BZ607" s="115"/>
      <c r="CA607" s="115"/>
      <c r="CB607" s="115"/>
      <c r="CC607" s="115"/>
      <c r="CD607" s="115"/>
      <c r="CE607" s="115"/>
      <c r="CF607" s="115"/>
      <c r="CG607" s="115"/>
      <c r="CH607" s="115"/>
      <c r="CI607" s="115"/>
    </row>
    <row r="608" spans="1:87" ht="16.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  <c r="AA608" s="115"/>
      <c r="AB608" s="115"/>
      <c r="AC608" s="115"/>
      <c r="AD608" s="115"/>
      <c r="AE608" s="115"/>
      <c r="AF608" s="115"/>
      <c r="AG608" s="115"/>
      <c r="AH608" s="115"/>
      <c r="AI608" s="115"/>
      <c r="AJ608" s="115"/>
      <c r="AK608" s="115"/>
      <c r="AL608" s="115"/>
      <c r="AM608" s="115"/>
      <c r="AN608" s="115"/>
      <c r="AO608" s="115"/>
      <c r="AP608" s="115"/>
      <c r="AQ608" s="115"/>
      <c r="AR608" s="115"/>
      <c r="AS608" s="115"/>
      <c r="AT608" s="115"/>
      <c r="AU608" s="115"/>
      <c r="AV608" s="115"/>
      <c r="AW608" s="115"/>
      <c r="AX608" s="115"/>
      <c r="AY608" s="115"/>
      <c r="AZ608" s="115"/>
      <c r="BA608" s="115"/>
      <c r="BB608" s="115"/>
      <c r="BC608" s="115"/>
      <c r="BD608" s="115"/>
      <c r="BE608" s="115"/>
      <c r="BF608" s="115"/>
      <c r="BG608" s="115"/>
      <c r="BH608" s="115"/>
      <c r="BI608" s="115"/>
      <c r="BJ608" s="115"/>
      <c r="BK608" s="115"/>
      <c r="BL608" s="115"/>
      <c r="BM608" s="115"/>
      <c r="BN608" s="115"/>
      <c r="BO608" s="115"/>
      <c r="BP608" s="115"/>
      <c r="BQ608" s="115"/>
      <c r="BR608" s="115"/>
      <c r="BS608" s="115"/>
      <c r="BT608" s="115"/>
      <c r="BU608" s="115"/>
      <c r="BV608" s="115"/>
      <c r="BW608" s="115"/>
      <c r="BX608" s="115"/>
      <c r="BY608" s="115"/>
      <c r="BZ608" s="115"/>
      <c r="CA608" s="115"/>
      <c r="CB608" s="115"/>
      <c r="CC608" s="115"/>
      <c r="CD608" s="115"/>
      <c r="CE608" s="115"/>
      <c r="CF608" s="115"/>
      <c r="CG608" s="115"/>
      <c r="CH608" s="115"/>
      <c r="CI608" s="115"/>
    </row>
    <row r="609" spans="1:87" ht="16.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  <c r="AA609" s="115"/>
      <c r="AB609" s="115"/>
      <c r="AC609" s="115"/>
      <c r="AD609" s="115"/>
      <c r="AE609" s="115"/>
      <c r="AF609" s="115"/>
      <c r="AG609" s="115"/>
      <c r="AH609" s="115"/>
      <c r="AI609" s="115"/>
      <c r="AJ609" s="115"/>
      <c r="AK609" s="115"/>
      <c r="AL609" s="115"/>
      <c r="AM609" s="115"/>
      <c r="AN609" s="115"/>
      <c r="AO609" s="115"/>
      <c r="AP609" s="115"/>
      <c r="AQ609" s="115"/>
      <c r="AR609" s="115"/>
      <c r="AS609" s="115"/>
      <c r="AT609" s="115"/>
      <c r="AU609" s="115"/>
      <c r="AV609" s="115"/>
      <c r="AW609" s="115"/>
      <c r="AX609" s="115"/>
      <c r="AY609" s="115"/>
      <c r="AZ609" s="115"/>
      <c r="BA609" s="115"/>
      <c r="BB609" s="115"/>
      <c r="BC609" s="115"/>
      <c r="BD609" s="115"/>
      <c r="BE609" s="115"/>
      <c r="BF609" s="115"/>
      <c r="BG609" s="115"/>
      <c r="BH609" s="115"/>
      <c r="BI609" s="115"/>
      <c r="BJ609" s="115"/>
      <c r="BK609" s="115"/>
      <c r="BL609" s="115"/>
      <c r="BM609" s="115"/>
      <c r="BN609" s="115"/>
      <c r="BO609" s="115"/>
      <c r="BP609" s="115"/>
      <c r="BQ609" s="115"/>
      <c r="BR609" s="115"/>
      <c r="BS609" s="115"/>
      <c r="BT609" s="115"/>
      <c r="BU609" s="115"/>
      <c r="BV609" s="115"/>
      <c r="BW609" s="115"/>
      <c r="BX609" s="115"/>
      <c r="BY609" s="115"/>
      <c r="BZ609" s="115"/>
      <c r="CA609" s="115"/>
      <c r="CB609" s="115"/>
      <c r="CC609" s="115"/>
      <c r="CD609" s="115"/>
      <c r="CE609" s="115"/>
      <c r="CF609" s="115"/>
      <c r="CG609" s="115"/>
      <c r="CH609" s="115"/>
      <c r="CI609" s="115"/>
    </row>
    <row r="610" spans="1:87" ht="16.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  <c r="AA610" s="115"/>
      <c r="AB610" s="115"/>
      <c r="AC610" s="115"/>
      <c r="AD610" s="115"/>
      <c r="AE610" s="115"/>
      <c r="AF610" s="115"/>
      <c r="AG610" s="115"/>
      <c r="AH610" s="115"/>
      <c r="AI610" s="115"/>
      <c r="AJ610" s="115"/>
      <c r="AK610" s="115"/>
      <c r="AL610" s="115"/>
      <c r="AM610" s="115"/>
      <c r="AN610" s="115"/>
      <c r="AO610" s="115"/>
      <c r="AP610" s="115"/>
      <c r="AQ610" s="115"/>
      <c r="AR610" s="115"/>
      <c r="AS610" s="115"/>
      <c r="AT610" s="115"/>
      <c r="AU610" s="115"/>
      <c r="AV610" s="115"/>
      <c r="AW610" s="115"/>
      <c r="AX610" s="115"/>
      <c r="AY610" s="115"/>
      <c r="AZ610" s="115"/>
      <c r="BA610" s="115"/>
      <c r="BB610" s="115"/>
      <c r="BC610" s="115"/>
      <c r="BD610" s="115"/>
      <c r="BE610" s="115"/>
      <c r="BF610" s="115"/>
      <c r="BG610" s="115"/>
      <c r="BH610" s="115"/>
      <c r="BI610" s="115"/>
      <c r="BJ610" s="115"/>
      <c r="BK610" s="115"/>
      <c r="BL610" s="115"/>
      <c r="BM610" s="115"/>
      <c r="BN610" s="115"/>
      <c r="BO610" s="115"/>
      <c r="BP610" s="115"/>
      <c r="BQ610" s="115"/>
      <c r="BR610" s="115"/>
      <c r="BS610" s="115"/>
      <c r="BT610" s="115"/>
      <c r="BU610" s="115"/>
      <c r="BV610" s="115"/>
      <c r="BW610" s="115"/>
      <c r="BX610" s="115"/>
      <c r="BY610" s="115"/>
      <c r="BZ610" s="115"/>
      <c r="CA610" s="115"/>
      <c r="CB610" s="115"/>
      <c r="CC610" s="115"/>
      <c r="CD610" s="115"/>
      <c r="CE610" s="115"/>
      <c r="CF610" s="115"/>
      <c r="CG610" s="115"/>
      <c r="CH610" s="115"/>
      <c r="CI610" s="115"/>
    </row>
    <row r="611" spans="1:87" ht="16.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  <c r="AA611" s="115"/>
      <c r="AB611" s="115"/>
      <c r="AC611" s="115"/>
      <c r="AD611" s="115"/>
      <c r="AE611" s="115"/>
      <c r="AF611" s="115"/>
      <c r="AG611" s="115"/>
      <c r="AH611" s="115"/>
      <c r="AI611" s="115"/>
      <c r="AJ611" s="115"/>
      <c r="AK611" s="115"/>
      <c r="AL611" s="115"/>
      <c r="AM611" s="115"/>
      <c r="AN611" s="115"/>
      <c r="AO611" s="115"/>
      <c r="AP611" s="115"/>
      <c r="AQ611" s="115"/>
      <c r="AR611" s="115"/>
      <c r="AS611" s="115"/>
      <c r="AT611" s="115"/>
      <c r="AU611" s="115"/>
      <c r="AV611" s="115"/>
      <c r="AW611" s="115"/>
      <c r="AX611" s="115"/>
      <c r="AY611" s="115"/>
      <c r="AZ611" s="115"/>
      <c r="BA611" s="115"/>
      <c r="BB611" s="115"/>
      <c r="BC611" s="115"/>
      <c r="BD611" s="115"/>
      <c r="BE611" s="115"/>
      <c r="BF611" s="115"/>
      <c r="BG611" s="115"/>
      <c r="BH611" s="115"/>
      <c r="BI611" s="115"/>
      <c r="BJ611" s="115"/>
      <c r="BK611" s="115"/>
      <c r="BL611" s="115"/>
      <c r="BM611" s="115"/>
      <c r="BN611" s="115"/>
      <c r="BO611" s="115"/>
      <c r="BP611" s="115"/>
      <c r="BQ611" s="115"/>
      <c r="BR611" s="115"/>
      <c r="BS611" s="115"/>
      <c r="BT611" s="115"/>
      <c r="BU611" s="115"/>
      <c r="BV611" s="115"/>
      <c r="BW611" s="115"/>
      <c r="BX611" s="115"/>
      <c r="BY611" s="115"/>
      <c r="BZ611" s="115"/>
      <c r="CA611" s="115"/>
      <c r="CB611" s="115"/>
      <c r="CC611" s="115"/>
      <c r="CD611" s="115"/>
      <c r="CE611" s="115"/>
      <c r="CF611" s="115"/>
      <c r="CG611" s="115"/>
      <c r="CH611" s="115"/>
      <c r="CI611" s="115"/>
    </row>
    <row r="612" spans="1:87" ht="16.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  <c r="AA612" s="115"/>
      <c r="AB612" s="115"/>
      <c r="AC612" s="115"/>
      <c r="AD612" s="115"/>
      <c r="AE612" s="115"/>
      <c r="AF612" s="115"/>
      <c r="AG612" s="115"/>
      <c r="AH612" s="115"/>
      <c r="AI612" s="115"/>
      <c r="AJ612" s="115"/>
      <c r="AK612" s="115"/>
      <c r="AL612" s="115"/>
      <c r="AM612" s="115"/>
      <c r="AN612" s="115"/>
      <c r="AO612" s="115"/>
      <c r="AP612" s="115"/>
      <c r="AQ612" s="115"/>
      <c r="AR612" s="115"/>
      <c r="AS612" s="115"/>
      <c r="AT612" s="115"/>
      <c r="AU612" s="115"/>
      <c r="AV612" s="115"/>
      <c r="AW612" s="115"/>
      <c r="AX612" s="115"/>
      <c r="AY612" s="115"/>
      <c r="AZ612" s="115"/>
      <c r="BA612" s="115"/>
      <c r="BB612" s="115"/>
      <c r="BC612" s="115"/>
      <c r="BD612" s="115"/>
      <c r="BE612" s="115"/>
      <c r="BF612" s="115"/>
      <c r="BG612" s="115"/>
      <c r="BH612" s="115"/>
      <c r="BI612" s="115"/>
      <c r="BJ612" s="115"/>
      <c r="BK612" s="115"/>
      <c r="BL612" s="115"/>
      <c r="BM612" s="115"/>
      <c r="BN612" s="115"/>
      <c r="BO612" s="115"/>
      <c r="BP612" s="115"/>
      <c r="BQ612" s="115"/>
      <c r="BR612" s="115"/>
      <c r="BS612" s="115"/>
      <c r="BT612" s="115"/>
      <c r="BU612" s="115"/>
      <c r="BV612" s="115"/>
      <c r="BW612" s="115"/>
      <c r="BX612" s="115"/>
      <c r="BY612" s="115"/>
      <c r="BZ612" s="115"/>
      <c r="CA612" s="115"/>
      <c r="CB612" s="115"/>
      <c r="CC612" s="115"/>
      <c r="CD612" s="115"/>
      <c r="CE612" s="115"/>
      <c r="CF612" s="115"/>
      <c r="CG612" s="115"/>
      <c r="CH612" s="115"/>
      <c r="CI612" s="115"/>
    </row>
    <row r="613" spans="1:87" ht="16.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  <c r="AA613" s="115"/>
      <c r="AB613" s="115"/>
      <c r="AC613" s="115"/>
      <c r="AD613" s="115"/>
      <c r="AE613" s="115"/>
      <c r="AF613" s="115"/>
      <c r="AG613" s="115"/>
      <c r="AH613" s="115"/>
      <c r="AI613" s="115"/>
      <c r="AJ613" s="115"/>
      <c r="AK613" s="115"/>
      <c r="AL613" s="115"/>
      <c r="AM613" s="115"/>
      <c r="AN613" s="115"/>
      <c r="AO613" s="115"/>
      <c r="AP613" s="115"/>
      <c r="AQ613" s="115"/>
      <c r="AR613" s="115"/>
      <c r="AS613" s="115"/>
      <c r="AT613" s="115"/>
      <c r="AU613" s="115"/>
      <c r="AV613" s="115"/>
      <c r="AW613" s="115"/>
      <c r="AX613" s="115"/>
      <c r="AY613" s="115"/>
      <c r="AZ613" s="115"/>
      <c r="BA613" s="115"/>
      <c r="BB613" s="115"/>
      <c r="BC613" s="115"/>
      <c r="BD613" s="115"/>
      <c r="BE613" s="115"/>
      <c r="BF613" s="115"/>
      <c r="BG613" s="115"/>
      <c r="BH613" s="115"/>
      <c r="BI613" s="115"/>
      <c r="BJ613" s="115"/>
      <c r="BK613" s="115"/>
      <c r="BL613" s="115"/>
      <c r="BM613" s="115"/>
      <c r="BN613" s="115"/>
      <c r="BO613" s="115"/>
      <c r="BP613" s="115"/>
      <c r="BQ613" s="115"/>
      <c r="BR613" s="115"/>
      <c r="BS613" s="115"/>
      <c r="BT613" s="115"/>
      <c r="BU613" s="115"/>
      <c r="BV613" s="115"/>
      <c r="BW613" s="115"/>
      <c r="BX613" s="115"/>
      <c r="BY613" s="115"/>
      <c r="BZ613" s="115"/>
      <c r="CA613" s="115"/>
      <c r="CB613" s="115"/>
      <c r="CC613" s="115"/>
      <c r="CD613" s="115"/>
      <c r="CE613" s="115"/>
      <c r="CF613" s="115"/>
      <c r="CG613" s="115"/>
      <c r="CH613" s="115"/>
      <c r="CI613" s="115"/>
    </row>
    <row r="614" spans="1:87" ht="16.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  <c r="AA614" s="115"/>
      <c r="AB614" s="115"/>
      <c r="AC614" s="115"/>
      <c r="AD614" s="115"/>
      <c r="AE614" s="115"/>
      <c r="AF614" s="115"/>
      <c r="AG614" s="115"/>
      <c r="AH614" s="115"/>
      <c r="AI614" s="115"/>
      <c r="AJ614" s="115"/>
      <c r="AK614" s="115"/>
      <c r="AL614" s="115"/>
      <c r="AM614" s="115"/>
      <c r="AN614" s="115"/>
      <c r="AO614" s="115"/>
      <c r="AP614" s="115"/>
      <c r="AQ614" s="115"/>
      <c r="AR614" s="115"/>
      <c r="AS614" s="115"/>
      <c r="AT614" s="115"/>
      <c r="AU614" s="115"/>
      <c r="AV614" s="115"/>
      <c r="AW614" s="115"/>
      <c r="AX614" s="115"/>
      <c r="AY614" s="115"/>
      <c r="AZ614" s="115"/>
      <c r="BA614" s="115"/>
      <c r="BB614" s="115"/>
      <c r="BC614" s="115"/>
      <c r="BD614" s="115"/>
      <c r="BE614" s="115"/>
      <c r="BF614" s="115"/>
      <c r="BG614" s="115"/>
      <c r="BH614" s="115"/>
      <c r="BI614" s="115"/>
      <c r="BJ614" s="115"/>
      <c r="BK614" s="115"/>
      <c r="BL614" s="115"/>
      <c r="BM614" s="115"/>
      <c r="BN614" s="115"/>
      <c r="BO614" s="115"/>
      <c r="BP614" s="115"/>
      <c r="BQ614" s="115"/>
      <c r="BR614" s="115"/>
      <c r="BS614" s="115"/>
      <c r="BT614" s="115"/>
      <c r="BU614" s="115"/>
      <c r="BV614" s="115"/>
      <c r="BW614" s="115"/>
      <c r="BX614" s="115"/>
      <c r="BY614" s="115"/>
      <c r="BZ614" s="115"/>
      <c r="CA614" s="115"/>
      <c r="CB614" s="115"/>
      <c r="CC614" s="115"/>
      <c r="CD614" s="115"/>
      <c r="CE614" s="115"/>
      <c r="CF614" s="115"/>
      <c r="CG614" s="115"/>
      <c r="CH614" s="115"/>
      <c r="CI614" s="115"/>
    </row>
    <row r="615" spans="1:87" ht="16.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  <c r="AA615" s="115"/>
      <c r="AB615" s="115"/>
      <c r="AC615" s="115"/>
      <c r="AD615" s="115"/>
      <c r="AE615" s="115"/>
      <c r="AF615" s="115"/>
      <c r="AG615" s="115"/>
      <c r="AH615" s="115"/>
      <c r="AI615" s="115"/>
      <c r="AJ615" s="115"/>
      <c r="AK615" s="115"/>
      <c r="AL615" s="115"/>
      <c r="AM615" s="115"/>
      <c r="AN615" s="115"/>
      <c r="AO615" s="115"/>
      <c r="AP615" s="115"/>
      <c r="AQ615" s="115"/>
      <c r="AR615" s="115"/>
      <c r="AS615" s="115"/>
      <c r="AT615" s="115"/>
      <c r="AU615" s="115"/>
      <c r="AV615" s="115"/>
      <c r="AW615" s="115"/>
      <c r="AX615" s="115"/>
      <c r="AY615" s="115"/>
      <c r="AZ615" s="115"/>
      <c r="BA615" s="115"/>
      <c r="BB615" s="115"/>
      <c r="BC615" s="115"/>
      <c r="BD615" s="115"/>
      <c r="BE615" s="115"/>
      <c r="BF615" s="115"/>
      <c r="BG615" s="115"/>
      <c r="BH615" s="115"/>
      <c r="BI615" s="115"/>
      <c r="BJ615" s="115"/>
      <c r="BK615" s="115"/>
      <c r="BL615" s="115"/>
      <c r="BM615" s="115"/>
      <c r="BN615" s="115"/>
      <c r="BO615" s="115"/>
      <c r="BP615" s="115"/>
      <c r="BQ615" s="115"/>
      <c r="BR615" s="115"/>
      <c r="BS615" s="115"/>
      <c r="BT615" s="115"/>
      <c r="BU615" s="115"/>
      <c r="BV615" s="115"/>
      <c r="BW615" s="115"/>
      <c r="BX615" s="115"/>
      <c r="BY615" s="115"/>
      <c r="BZ615" s="115"/>
      <c r="CA615" s="115"/>
      <c r="CB615" s="115"/>
      <c r="CC615" s="115"/>
      <c r="CD615" s="115"/>
      <c r="CE615" s="115"/>
      <c r="CF615" s="115"/>
      <c r="CG615" s="115"/>
      <c r="CH615" s="115"/>
      <c r="CI615" s="115"/>
    </row>
    <row r="616" spans="1:87" ht="16.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  <c r="AA616" s="115"/>
      <c r="AB616" s="115"/>
      <c r="AC616" s="115"/>
      <c r="AD616" s="115"/>
      <c r="AE616" s="115"/>
      <c r="AF616" s="115"/>
      <c r="AG616" s="115"/>
      <c r="AH616" s="115"/>
      <c r="AI616" s="115"/>
      <c r="AJ616" s="115"/>
      <c r="AK616" s="115"/>
      <c r="AL616" s="115"/>
      <c r="AM616" s="115"/>
      <c r="AN616" s="115"/>
      <c r="AO616" s="115"/>
      <c r="AP616" s="115"/>
      <c r="AQ616" s="115"/>
      <c r="AR616" s="115"/>
      <c r="AS616" s="115"/>
      <c r="AT616" s="115"/>
      <c r="AU616" s="115"/>
      <c r="AV616" s="115"/>
      <c r="AW616" s="115"/>
      <c r="AX616" s="115"/>
      <c r="AY616" s="115"/>
      <c r="AZ616" s="115"/>
      <c r="BA616" s="115"/>
      <c r="BB616" s="115"/>
      <c r="BC616" s="115"/>
      <c r="BD616" s="115"/>
      <c r="BE616" s="115"/>
      <c r="BF616" s="115"/>
      <c r="BG616" s="115"/>
      <c r="BH616" s="115"/>
      <c r="BI616" s="115"/>
      <c r="BJ616" s="115"/>
      <c r="BK616" s="115"/>
      <c r="BL616" s="115"/>
      <c r="BM616" s="115"/>
      <c r="BN616" s="115"/>
      <c r="BO616" s="115"/>
      <c r="BP616" s="115"/>
      <c r="BQ616" s="115"/>
      <c r="BR616" s="115"/>
      <c r="BS616" s="115"/>
      <c r="BT616" s="115"/>
      <c r="BU616" s="115"/>
      <c r="BV616" s="115"/>
      <c r="BW616" s="115"/>
      <c r="BX616" s="115"/>
      <c r="BY616" s="115"/>
      <c r="BZ616" s="115"/>
      <c r="CA616" s="115"/>
      <c r="CB616" s="115"/>
      <c r="CC616" s="115"/>
      <c r="CD616" s="115"/>
      <c r="CE616" s="115"/>
      <c r="CF616" s="115"/>
      <c r="CG616" s="115"/>
      <c r="CH616" s="115"/>
      <c r="CI616" s="115"/>
    </row>
    <row r="617" spans="1:87" ht="16.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  <c r="AA617" s="115"/>
      <c r="AB617" s="115"/>
      <c r="AC617" s="115"/>
      <c r="AD617" s="115"/>
      <c r="AE617" s="115"/>
      <c r="AF617" s="115"/>
      <c r="AG617" s="115"/>
      <c r="AH617" s="115"/>
      <c r="AI617" s="115"/>
      <c r="AJ617" s="115"/>
      <c r="AK617" s="115"/>
      <c r="AL617" s="115"/>
      <c r="AM617" s="115"/>
      <c r="AN617" s="115"/>
      <c r="AO617" s="115"/>
      <c r="AP617" s="115"/>
      <c r="AQ617" s="115"/>
      <c r="AR617" s="115"/>
      <c r="AS617" s="115"/>
      <c r="AT617" s="115"/>
      <c r="AU617" s="115"/>
      <c r="AV617" s="115"/>
      <c r="AW617" s="115"/>
      <c r="AX617" s="115"/>
      <c r="AY617" s="115"/>
      <c r="AZ617" s="115"/>
      <c r="BA617" s="115"/>
      <c r="BB617" s="115"/>
      <c r="BC617" s="115"/>
      <c r="BD617" s="115"/>
      <c r="BE617" s="115"/>
      <c r="BF617" s="115"/>
      <c r="BG617" s="115"/>
      <c r="BH617" s="115"/>
      <c r="BI617" s="115"/>
      <c r="BJ617" s="115"/>
      <c r="BK617" s="115"/>
      <c r="BL617" s="115"/>
      <c r="BM617" s="115"/>
      <c r="BN617" s="115"/>
      <c r="BO617" s="115"/>
      <c r="BP617" s="115"/>
      <c r="BQ617" s="115"/>
      <c r="BR617" s="115"/>
      <c r="BS617" s="115"/>
      <c r="BT617" s="115"/>
      <c r="BU617" s="115"/>
      <c r="BV617" s="115"/>
      <c r="BW617" s="115"/>
      <c r="BX617" s="115"/>
      <c r="BY617" s="115"/>
      <c r="BZ617" s="115"/>
      <c r="CA617" s="115"/>
      <c r="CB617" s="115"/>
      <c r="CC617" s="115"/>
      <c r="CD617" s="115"/>
      <c r="CE617" s="115"/>
      <c r="CF617" s="115"/>
      <c r="CG617" s="115"/>
      <c r="CH617" s="115"/>
      <c r="CI617" s="115"/>
    </row>
    <row r="618" spans="1:87" ht="16.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  <c r="AA618" s="115"/>
      <c r="AB618" s="115"/>
      <c r="AC618" s="115"/>
      <c r="AD618" s="115"/>
      <c r="AE618" s="115"/>
      <c r="AF618" s="115"/>
      <c r="AG618" s="115"/>
      <c r="AH618" s="115"/>
      <c r="AI618" s="115"/>
      <c r="AJ618" s="115"/>
      <c r="AK618" s="115"/>
      <c r="AL618" s="115"/>
      <c r="AM618" s="115"/>
      <c r="AN618" s="115"/>
      <c r="AO618" s="115"/>
      <c r="AP618" s="115"/>
      <c r="AQ618" s="115"/>
      <c r="AR618" s="115"/>
      <c r="AS618" s="115"/>
      <c r="AT618" s="115"/>
      <c r="AU618" s="115"/>
      <c r="AV618" s="115"/>
      <c r="AW618" s="115"/>
      <c r="AX618" s="115"/>
      <c r="AY618" s="115"/>
      <c r="AZ618" s="115"/>
      <c r="BA618" s="115"/>
      <c r="BB618" s="115"/>
      <c r="BC618" s="115"/>
      <c r="BD618" s="115"/>
      <c r="BE618" s="115"/>
      <c r="BF618" s="115"/>
      <c r="BG618" s="115"/>
      <c r="BH618" s="115"/>
      <c r="BI618" s="115"/>
      <c r="BJ618" s="115"/>
      <c r="BK618" s="115"/>
      <c r="BL618" s="115"/>
      <c r="BM618" s="115"/>
      <c r="BN618" s="115"/>
      <c r="BO618" s="115"/>
      <c r="BP618" s="115"/>
      <c r="BQ618" s="115"/>
      <c r="BR618" s="115"/>
      <c r="BS618" s="115"/>
      <c r="BT618" s="115"/>
      <c r="BU618" s="115"/>
      <c r="BV618" s="115"/>
      <c r="BW618" s="115"/>
      <c r="BX618" s="115"/>
      <c r="BY618" s="115"/>
      <c r="BZ618" s="115"/>
      <c r="CA618" s="115"/>
      <c r="CB618" s="115"/>
      <c r="CC618" s="115"/>
      <c r="CD618" s="115"/>
      <c r="CE618" s="115"/>
      <c r="CF618" s="115"/>
      <c r="CG618" s="115"/>
      <c r="CH618" s="115"/>
      <c r="CI618" s="115"/>
    </row>
    <row r="619" spans="1:87" ht="16.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  <c r="AA619" s="115"/>
      <c r="AB619" s="115"/>
      <c r="AC619" s="115"/>
      <c r="AD619" s="115"/>
      <c r="AE619" s="115"/>
      <c r="AF619" s="115"/>
      <c r="AG619" s="115"/>
      <c r="AH619" s="115"/>
      <c r="AI619" s="115"/>
      <c r="AJ619" s="115"/>
      <c r="AK619" s="115"/>
      <c r="AL619" s="115"/>
      <c r="AM619" s="115"/>
      <c r="AN619" s="115"/>
      <c r="AO619" s="115"/>
      <c r="AP619" s="115"/>
      <c r="AQ619" s="115"/>
      <c r="AR619" s="115"/>
      <c r="AS619" s="115"/>
      <c r="AT619" s="115"/>
      <c r="AU619" s="115"/>
      <c r="AV619" s="115"/>
      <c r="AW619" s="115"/>
      <c r="AX619" s="115"/>
      <c r="AY619" s="115"/>
      <c r="AZ619" s="115"/>
      <c r="BA619" s="115"/>
      <c r="BB619" s="115"/>
      <c r="BC619" s="115"/>
      <c r="BD619" s="115"/>
      <c r="BE619" s="115"/>
      <c r="BF619" s="115"/>
      <c r="BG619" s="115"/>
      <c r="BH619" s="115"/>
      <c r="BI619" s="115"/>
      <c r="BJ619" s="115"/>
      <c r="BK619" s="115"/>
      <c r="BL619" s="115"/>
      <c r="BM619" s="115"/>
      <c r="BN619" s="115"/>
      <c r="BO619" s="115"/>
      <c r="BP619" s="115"/>
      <c r="BQ619" s="115"/>
      <c r="BR619" s="115"/>
      <c r="BS619" s="115"/>
      <c r="BT619" s="115"/>
      <c r="BU619" s="115"/>
      <c r="BV619" s="115"/>
      <c r="BW619" s="115"/>
      <c r="BX619" s="115"/>
      <c r="BY619" s="115"/>
      <c r="BZ619" s="115"/>
      <c r="CA619" s="115"/>
      <c r="CB619" s="115"/>
      <c r="CC619" s="115"/>
      <c r="CD619" s="115"/>
      <c r="CE619" s="115"/>
      <c r="CF619" s="115"/>
      <c r="CG619" s="115"/>
      <c r="CH619" s="115"/>
      <c r="CI619" s="115"/>
    </row>
    <row r="620" spans="1:87" ht="16.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  <c r="AA620" s="115"/>
      <c r="AB620" s="115"/>
      <c r="AC620" s="115"/>
      <c r="AD620" s="115"/>
      <c r="AE620" s="115"/>
      <c r="AF620" s="115"/>
      <c r="AG620" s="115"/>
      <c r="AH620" s="115"/>
      <c r="AI620" s="115"/>
      <c r="AJ620" s="115"/>
      <c r="AK620" s="115"/>
      <c r="AL620" s="115"/>
      <c r="AM620" s="115"/>
      <c r="AN620" s="115"/>
      <c r="AO620" s="115"/>
      <c r="AP620" s="115"/>
      <c r="AQ620" s="115"/>
      <c r="AR620" s="115"/>
      <c r="AS620" s="115"/>
      <c r="AT620" s="115"/>
      <c r="AU620" s="115"/>
      <c r="AV620" s="115"/>
      <c r="AW620" s="115"/>
      <c r="AX620" s="115"/>
      <c r="AY620" s="115"/>
      <c r="AZ620" s="115"/>
      <c r="BA620" s="115"/>
      <c r="BB620" s="115"/>
      <c r="BC620" s="115"/>
      <c r="BD620" s="115"/>
      <c r="BE620" s="115"/>
      <c r="BF620" s="115"/>
      <c r="BG620" s="115"/>
      <c r="BH620" s="115"/>
      <c r="BI620" s="115"/>
      <c r="BJ620" s="115"/>
      <c r="BK620" s="115"/>
      <c r="BL620" s="115"/>
      <c r="BM620" s="115"/>
      <c r="BN620" s="115"/>
      <c r="BO620" s="115"/>
      <c r="BP620" s="115"/>
      <c r="BQ620" s="115"/>
      <c r="BR620" s="115"/>
      <c r="BS620" s="115"/>
      <c r="BT620" s="115"/>
      <c r="BU620" s="115"/>
      <c r="BV620" s="115"/>
      <c r="BW620" s="115"/>
      <c r="BX620" s="115"/>
      <c r="BY620" s="115"/>
      <c r="BZ620" s="115"/>
      <c r="CA620" s="115"/>
      <c r="CB620" s="115"/>
      <c r="CC620" s="115"/>
      <c r="CD620" s="115"/>
      <c r="CE620" s="115"/>
      <c r="CF620" s="115"/>
      <c r="CG620" s="115"/>
      <c r="CH620" s="115"/>
      <c r="CI620" s="115"/>
    </row>
    <row r="621" spans="1:87" ht="16.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  <c r="AA621" s="115"/>
      <c r="AB621" s="115"/>
      <c r="AC621" s="115"/>
      <c r="AD621" s="115"/>
      <c r="AE621" s="115"/>
      <c r="AF621" s="115"/>
      <c r="AG621" s="115"/>
      <c r="AH621" s="115"/>
      <c r="AI621" s="115"/>
      <c r="AJ621" s="115"/>
      <c r="AK621" s="115"/>
      <c r="AL621" s="115"/>
      <c r="AM621" s="115"/>
      <c r="AN621" s="115"/>
      <c r="AO621" s="115"/>
      <c r="AP621" s="115"/>
      <c r="AQ621" s="115"/>
      <c r="AR621" s="115"/>
      <c r="AS621" s="115"/>
      <c r="AT621" s="115"/>
      <c r="AU621" s="115"/>
      <c r="AV621" s="115"/>
      <c r="AW621" s="115"/>
      <c r="AX621" s="115"/>
      <c r="AY621" s="115"/>
      <c r="AZ621" s="115"/>
      <c r="BA621" s="115"/>
      <c r="BB621" s="115"/>
      <c r="BC621" s="115"/>
      <c r="BD621" s="115"/>
      <c r="BE621" s="115"/>
      <c r="BF621" s="115"/>
      <c r="BG621" s="115"/>
      <c r="BH621" s="115"/>
      <c r="BI621" s="115"/>
      <c r="BJ621" s="115"/>
      <c r="BK621" s="115"/>
      <c r="BL621" s="115"/>
      <c r="BM621" s="115"/>
      <c r="BN621" s="115"/>
      <c r="BO621" s="115"/>
      <c r="BP621" s="115"/>
      <c r="BQ621" s="115"/>
      <c r="BR621" s="115"/>
      <c r="BS621" s="115"/>
      <c r="BT621" s="115"/>
      <c r="BU621" s="115"/>
      <c r="BV621" s="115"/>
      <c r="BW621" s="115"/>
      <c r="BX621" s="115"/>
      <c r="BY621" s="115"/>
      <c r="BZ621" s="115"/>
      <c r="CA621" s="115"/>
      <c r="CB621" s="115"/>
      <c r="CC621" s="115"/>
      <c r="CD621" s="115"/>
      <c r="CE621" s="115"/>
      <c r="CF621" s="115"/>
      <c r="CG621" s="115"/>
      <c r="CH621" s="115"/>
      <c r="CI621" s="115"/>
    </row>
    <row r="622" spans="1:87" ht="16.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  <c r="AA622" s="115"/>
      <c r="AB622" s="115"/>
      <c r="AC622" s="115"/>
      <c r="AD622" s="115"/>
      <c r="AE622" s="115"/>
      <c r="AF622" s="115"/>
      <c r="AG622" s="115"/>
      <c r="AH622" s="115"/>
      <c r="AI622" s="115"/>
      <c r="AJ622" s="115"/>
      <c r="AK622" s="115"/>
      <c r="AL622" s="115"/>
      <c r="AM622" s="115"/>
      <c r="AN622" s="115"/>
      <c r="AO622" s="115"/>
      <c r="AP622" s="115"/>
      <c r="AQ622" s="115"/>
      <c r="AR622" s="115"/>
      <c r="AS622" s="115"/>
      <c r="AT622" s="115"/>
      <c r="AU622" s="115"/>
      <c r="AV622" s="115"/>
      <c r="AW622" s="115"/>
      <c r="AX622" s="115"/>
      <c r="AY622" s="115"/>
      <c r="AZ622" s="115"/>
      <c r="BA622" s="115"/>
      <c r="BB622" s="115"/>
      <c r="BC622" s="115"/>
      <c r="BD622" s="115"/>
      <c r="BE622" s="115"/>
      <c r="BF622" s="115"/>
      <c r="BG622" s="115"/>
      <c r="BH622" s="115"/>
      <c r="BI622" s="115"/>
      <c r="BJ622" s="115"/>
      <c r="BK622" s="115"/>
      <c r="BL622" s="115"/>
      <c r="BM622" s="115"/>
      <c r="BN622" s="115"/>
      <c r="BO622" s="115"/>
      <c r="BP622" s="115"/>
      <c r="BQ622" s="115"/>
      <c r="BR622" s="115"/>
      <c r="BS622" s="115"/>
      <c r="BT622" s="115"/>
      <c r="BU622" s="115"/>
      <c r="BV622" s="115"/>
      <c r="BW622" s="115"/>
      <c r="BX622" s="115"/>
      <c r="BY622" s="115"/>
      <c r="BZ622" s="115"/>
      <c r="CA622" s="115"/>
      <c r="CB622" s="115"/>
      <c r="CC622" s="115"/>
      <c r="CD622" s="115"/>
      <c r="CE622" s="115"/>
      <c r="CF622" s="115"/>
      <c r="CG622" s="115"/>
      <c r="CH622" s="115"/>
      <c r="CI622" s="115"/>
    </row>
    <row r="623" spans="1:87" ht="16.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  <c r="AA623" s="115"/>
      <c r="AB623" s="115"/>
      <c r="AC623" s="115"/>
      <c r="AD623" s="115"/>
      <c r="AE623" s="115"/>
      <c r="AF623" s="115"/>
      <c r="AG623" s="115"/>
      <c r="AH623" s="115"/>
      <c r="AI623" s="115"/>
      <c r="AJ623" s="115"/>
      <c r="AK623" s="115"/>
      <c r="AL623" s="115"/>
      <c r="AM623" s="115"/>
      <c r="AN623" s="115"/>
      <c r="AO623" s="115"/>
      <c r="AP623" s="115"/>
      <c r="AQ623" s="115"/>
      <c r="AR623" s="115"/>
      <c r="AS623" s="115"/>
      <c r="AT623" s="115"/>
      <c r="AU623" s="115"/>
      <c r="AV623" s="115"/>
      <c r="AW623" s="115"/>
      <c r="AX623" s="115"/>
      <c r="AY623" s="115"/>
      <c r="AZ623" s="115"/>
      <c r="BA623" s="115"/>
      <c r="BB623" s="115"/>
      <c r="BC623" s="115"/>
      <c r="BD623" s="115"/>
      <c r="BE623" s="115"/>
      <c r="BF623" s="115"/>
      <c r="BG623" s="115"/>
      <c r="BH623" s="115"/>
      <c r="BI623" s="115"/>
      <c r="BJ623" s="115"/>
      <c r="BK623" s="115"/>
      <c r="BL623" s="115"/>
      <c r="BM623" s="115"/>
      <c r="BN623" s="115"/>
      <c r="BO623" s="115"/>
      <c r="BP623" s="115"/>
      <c r="BQ623" s="115"/>
      <c r="BR623" s="115"/>
      <c r="BS623" s="115"/>
      <c r="BT623" s="115"/>
      <c r="BU623" s="115"/>
      <c r="BV623" s="115"/>
      <c r="BW623" s="115"/>
      <c r="BX623" s="115"/>
      <c r="BY623" s="115"/>
      <c r="BZ623" s="115"/>
      <c r="CA623" s="115"/>
      <c r="CB623" s="115"/>
      <c r="CC623" s="115"/>
      <c r="CD623" s="115"/>
      <c r="CE623" s="115"/>
      <c r="CF623" s="115"/>
      <c r="CG623" s="115"/>
      <c r="CH623" s="115"/>
      <c r="CI623" s="115"/>
    </row>
    <row r="624" spans="1:87" ht="16.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  <c r="AA624" s="115"/>
      <c r="AB624" s="115"/>
      <c r="AC624" s="115"/>
      <c r="AD624" s="115"/>
      <c r="AE624" s="115"/>
      <c r="AF624" s="115"/>
      <c r="AG624" s="115"/>
      <c r="AH624" s="115"/>
      <c r="AI624" s="115"/>
      <c r="AJ624" s="115"/>
      <c r="AK624" s="115"/>
      <c r="AL624" s="115"/>
      <c r="AM624" s="115"/>
      <c r="AN624" s="115"/>
      <c r="AO624" s="115"/>
      <c r="AP624" s="115"/>
      <c r="AQ624" s="115"/>
      <c r="AR624" s="115"/>
      <c r="AS624" s="115"/>
      <c r="AT624" s="115"/>
      <c r="AU624" s="115"/>
      <c r="AV624" s="115"/>
      <c r="AW624" s="115"/>
      <c r="AX624" s="115"/>
      <c r="AY624" s="115"/>
      <c r="AZ624" s="115"/>
      <c r="BA624" s="115"/>
      <c r="BB624" s="115"/>
      <c r="BC624" s="115"/>
      <c r="BD624" s="115"/>
      <c r="BE624" s="115"/>
      <c r="BF624" s="115"/>
      <c r="BG624" s="115"/>
      <c r="BH624" s="115"/>
      <c r="BI624" s="115"/>
      <c r="BJ624" s="115"/>
      <c r="BK624" s="115"/>
      <c r="BL624" s="115"/>
      <c r="BM624" s="115"/>
      <c r="BN624" s="115"/>
      <c r="BO624" s="115"/>
      <c r="BP624" s="115"/>
      <c r="BQ624" s="115"/>
      <c r="BR624" s="115"/>
      <c r="BS624" s="115"/>
      <c r="BT624" s="115"/>
      <c r="BU624" s="115"/>
      <c r="BV624" s="115"/>
      <c r="BW624" s="115"/>
      <c r="BX624" s="115"/>
      <c r="BY624" s="115"/>
      <c r="BZ624" s="115"/>
      <c r="CA624" s="115"/>
      <c r="CB624" s="115"/>
      <c r="CC624" s="115"/>
      <c r="CD624" s="115"/>
      <c r="CE624" s="115"/>
      <c r="CF624" s="115"/>
      <c r="CG624" s="115"/>
      <c r="CH624" s="115"/>
      <c r="CI624" s="115"/>
    </row>
    <row r="625" spans="1:87" ht="16.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  <c r="AA625" s="115"/>
      <c r="AB625" s="115"/>
      <c r="AC625" s="115"/>
      <c r="AD625" s="115"/>
      <c r="AE625" s="115"/>
      <c r="AF625" s="115"/>
      <c r="AG625" s="115"/>
      <c r="AH625" s="115"/>
      <c r="AI625" s="115"/>
      <c r="AJ625" s="115"/>
      <c r="AK625" s="115"/>
      <c r="AL625" s="115"/>
      <c r="AM625" s="115"/>
      <c r="AN625" s="115"/>
      <c r="AO625" s="115"/>
      <c r="AP625" s="115"/>
      <c r="AQ625" s="115"/>
      <c r="AR625" s="115"/>
      <c r="AS625" s="115"/>
      <c r="AT625" s="115"/>
      <c r="AU625" s="115"/>
      <c r="AV625" s="115"/>
      <c r="AW625" s="115"/>
      <c r="AX625" s="115"/>
      <c r="AY625" s="115"/>
      <c r="AZ625" s="115"/>
      <c r="BA625" s="115"/>
      <c r="BB625" s="115"/>
      <c r="BC625" s="115"/>
      <c r="BD625" s="115"/>
      <c r="BE625" s="115"/>
      <c r="BF625" s="115"/>
      <c r="BG625" s="115"/>
      <c r="BH625" s="115"/>
      <c r="BI625" s="115"/>
      <c r="BJ625" s="115"/>
      <c r="BK625" s="115"/>
      <c r="BL625" s="115"/>
      <c r="BM625" s="115"/>
      <c r="BN625" s="115"/>
      <c r="BO625" s="115"/>
      <c r="BP625" s="115"/>
      <c r="BQ625" s="115"/>
      <c r="BR625" s="115"/>
      <c r="BS625" s="115"/>
      <c r="BT625" s="115"/>
      <c r="BU625" s="115"/>
      <c r="BV625" s="115"/>
      <c r="BW625" s="115"/>
      <c r="BX625" s="115"/>
      <c r="BY625" s="115"/>
      <c r="BZ625" s="115"/>
      <c r="CA625" s="115"/>
      <c r="CB625" s="115"/>
      <c r="CC625" s="115"/>
      <c r="CD625" s="115"/>
      <c r="CE625" s="115"/>
      <c r="CF625" s="115"/>
      <c r="CG625" s="115"/>
      <c r="CH625" s="115"/>
      <c r="CI625" s="115"/>
    </row>
    <row r="626" spans="1:87" ht="16.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  <c r="AA626" s="115"/>
      <c r="AB626" s="115"/>
      <c r="AC626" s="115"/>
      <c r="AD626" s="115"/>
      <c r="AE626" s="115"/>
      <c r="AF626" s="115"/>
      <c r="AG626" s="115"/>
      <c r="AH626" s="115"/>
      <c r="AI626" s="115"/>
      <c r="AJ626" s="115"/>
      <c r="AK626" s="115"/>
      <c r="AL626" s="115"/>
      <c r="AM626" s="115"/>
      <c r="AN626" s="115"/>
      <c r="AO626" s="115"/>
      <c r="AP626" s="115"/>
      <c r="AQ626" s="115"/>
      <c r="AR626" s="115"/>
      <c r="AS626" s="115"/>
      <c r="AT626" s="115"/>
      <c r="AU626" s="115"/>
      <c r="AV626" s="115"/>
      <c r="AW626" s="115"/>
      <c r="AX626" s="115"/>
      <c r="AY626" s="115"/>
      <c r="AZ626" s="115"/>
      <c r="BA626" s="115"/>
      <c r="BB626" s="115"/>
      <c r="BC626" s="115"/>
      <c r="BD626" s="115"/>
      <c r="BE626" s="115"/>
      <c r="BF626" s="115"/>
      <c r="BG626" s="115"/>
      <c r="BH626" s="115"/>
      <c r="BI626" s="115"/>
      <c r="BJ626" s="115"/>
      <c r="BK626" s="115"/>
      <c r="BL626" s="115"/>
      <c r="BM626" s="115"/>
      <c r="BN626" s="115"/>
      <c r="BO626" s="115"/>
      <c r="BP626" s="115"/>
      <c r="BQ626" s="115"/>
      <c r="BR626" s="115"/>
      <c r="BS626" s="115"/>
      <c r="BT626" s="115"/>
      <c r="BU626" s="115"/>
      <c r="BV626" s="115"/>
      <c r="BW626" s="115"/>
      <c r="BX626" s="115"/>
      <c r="BY626" s="115"/>
      <c r="BZ626" s="115"/>
      <c r="CA626" s="115"/>
      <c r="CB626" s="115"/>
      <c r="CC626" s="115"/>
      <c r="CD626" s="115"/>
      <c r="CE626" s="115"/>
      <c r="CF626" s="115"/>
      <c r="CG626" s="115"/>
      <c r="CH626" s="115"/>
      <c r="CI626" s="115"/>
    </row>
    <row r="627" spans="1:87" ht="16.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  <c r="AA627" s="115"/>
      <c r="AB627" s="115"/>
      <c r="AC627" s="115"/>
      <c r="AD627" s="115"/>
      <c r="AE627" s="115"/>
      <c r="AF627" s="115"/>
      <c r="AG627" s="115"/>
      <c r="AH627" s="115"/>
      <c r="AI627" s="115"/>
      <c r="AJ627" s="115"/>
      <c r="AK627" s="115"/>
      <c r="AL627" s="115"/>
      <c r="AM627" s="115"/>
      <c r="AN627" s="115"/>
      <c r="AO627" s="115"/>
      <c r="AP627" s="115"/>
      <c r="AQ627" s="115"/>
      <c r="AR627" s="115"/>
      <c r="AS627" s="115"/>
      <c r="AT627" s="115"/>
      <c r="AU627" s="115"/>
      <c r="AV627" s="115"/>
      <c r="AW627" s="115"/>
      <c r="AX627" s="115"/>
      <c r="AY627" s="115"/>
      <c r="AZ627" s="115"/>
      <c r="BA627" s="115"/>
      <c r="BB627" s="115"/>
      <c r="BC627" s="115"/>
      <c r="BD627" s="115"/>
      <c r="BE627" s="115"/>
      <c r="BF627" s="115"/>
      <c r="BG627" s="115"/>
      <c r="BH627" s="115"/>
      <c r="BI627" s="115"/>
      <c r="BJ627" s="115"/>
      <c r="BK627" s="115"/>
      <c r="BL627" s="115"/>
      <c r="BM627" s="115"/>
      <c r="BN627" s="115"/>
      <c r="BO627" s="115"/>
      <c r="BP627" s="115"/>
      <c r="BQ627" s="115"/>
      <c r="BR627" s="115"/>
      <c r="BS627" s="115"/>
      <c r="BT627" s="115"/>
      <c r="BU627" s="115"/>
      <c r="BV627" s="115"/>
      <c r="BW627" s="115"/>
      <c r="BX627" s="115"/>
      <c r="BY627" s="115"/>
      <c r="BZ627" s="115"/>
      <c r="CA627" s="115"/>
      <c r="CB627" s="115"/>
      <c r="CC627" s="115"/>
      <c r="CD627" s="115"/>
      <c r="CE627" s="115"/>
      <c r="CF627" s="115"/>
      <c r="CG627" s="115"/>
      <c r="CH627" s="115"/>
      <c r="CI627" s="115"/>
    </row>
    <row r="628" spans="1:87" ht="16.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  <c r="AA628" s="115"/>
      <c r="AB628" s="115"/>
      <c r="AC628" s="115"/>
      <c r="AD628" s="115"/>
      <c r="AE628" s="115"/>
      <c r="AF628" s="115"/>
      <c r="AG628" s="115"/>
      <c r="AH628" s="115"/>
      <c r="AI628" s="115"/>
      <c r="AJ628" s="115"/>
      <c r="AK628" s="115"/>
      <c r="AL628" s="115"/>
      <c r="AM628" s="115"/>
      <c r="AN628" s="115"/>
      <c r="AO628" s="115"/>
      <c r="AP628" s="115"/>
      <c r="AQ628" s="115"/>
      <c r="AR628" s="115"/>
      <c r="AS628" s="115"/>
      <c r="AT628" s="115"/>
      <c r="AU628" s="115"/>
      <c r="AV628" s="115"/>
      <c r="AW628" s="115"/>
      <c r="AX628" s="115"/>
      <c r="AY628" s="115"/>
      <c r="AZ628" s="115"/>
      <c r="BA628" s="115"/>
      <c r="BB628" s="115"/>
      <c r="BC628" s="115"/>
      <c r="BD628" s="115"/>
      <c r="BE628" s="115"/>
      <c r="BF628" s="115"/>
      <c r="BG628" s="115"/>
      <c r="BH628" s="115"/>
      <c r="BI628" s="115"/>
      <c r="BJ628" s="115"/>
      <c r="BK628" s="115"/>
      <c r="BL628" s="115"/>
      <c r="BM628" s="115"/>
      <c r="BN628" s="115"/>
      <c r="BO628" s="115"/>
      <c r="BP628" s="115"/>
      <c r="BQ628" s="115"/>
      <c r="BR628" s="115"/>
      <c r="BS628" s="115"/>
      <c r="BT628" s="115"/>
      <c r="BU628" s="115"/>
      <c r="BV628" s="115"/>
      <c r="BW628" s="115"/>
      <c r="BX628" s="115"/>
      <c r="BY628" s="115"/>
      <c r="BZ628" s="115"/>
      <c r="CA628" s="115"/>
      <c r="CB628" s="115"/>
      <c r="CC628" s="115"/>
      <c r="CD628" s="115"/>
      <c r="CE628" s="115"/>
      <c r="CF628" s="115"/>
      <c r="CG628" s="115"/>
      <c r="CH628" s="115"/>
      <c r="CI628" s="115"/>
    </row>
    <row r="629" spans="1:87" ht="16.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  <c r="AA629" s="115"/>
      <c r="AB629" s="115"/>
      <c r="AC629" s="115"/>
      <c r="AD629" s="115"/>
      <c r="AE629" s="115"/>
      <c r="AF629" s="115"/>
      <c r="AG629" s="115"/>
      <c r="AH629" s="115"/>
      <c r="AI629" s="115"/>
      <c r="AJ629" s="115"/>
      <c r="AK629" s="115"/>
      <c r="AL629" s="115"/>
      <c r="AM629" s="115"/>
      <c r="AN629" s="115"/>
      <c r="AO629" s="115"/>
      <c r="AP629" s="115"/>
      <c r="AQ629" s="115"/>
      <c r="AR629" s="115"/>
      <c r="AS629" s="115"/>
      <c r="AT629" s="115"/>
      <c r="AU629" s="115"/>
      <c r="AV629" s="115"/>
      <c r="AW629" s="115"/>
      <c r="AX629" s="115"/>
      <c r="AY629" s="115"/>
      <c r="AZ629" s="115"/>
      <c r="BA629" s="115"/>
      <c r="BB629" s="115"/>
      <c r="BC629" s="115"/>
      <c r="BD629" s="115"/>
      <c r="BE629" s="115"/>
      <c r="BF629" s="115"/>
      <c r="BG629" s="115"/>
      <c r="BH629" s="115"/>
      <c r="BI629" s="115"/>
      <c r="BJ629" s="115"/>
      <c r="BK629" s="115"/>
      <c r="BL629" s="115"/>
      <c r="BM629" s="115"/>
      <c r="BN629" s="115"/>
      <c r="BO629" s="115"/>
      <c r="BP629" s="115"/>
      <c r="BQ629" s="115"/>
      <c r="BR629" s="115"/>
      <c r="BS629" s="115"/>
      <c r="BT629" s="115"/>
      <c r="BU629" s="115"/>
      <c r="BV629" s="115"/>
      <c r="BW629" s="115"/>
      <c r="BX629" s="115"/>
      <c r="BY629" s="115"/>
      <c r="BZ629" s="115"/>
      <c r="CA629" s="115"/>
      <c r="CB629" s="115"/>
      <c r="CC629" s="115"/>
      <c r="CD629" s="115"/>
      <c r="CE629" s="115"/>
      <c r="CF629" s="115"/>
      <c r="CG629" s="115"/>
      <c r="CH629" s="115"/>
      <c r="CI629" s="115"/>
    </row>
    <row r="630" spans="1:87" ht="16.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  <c r="AA630" s="115"/>
      <c r="AB630" s="115"/>
      <c r="AC630" s="115"/>
      <c r="AD630" s="115"/>
      <c r="AE630" s="115"/>
      <c r="AF630" s="115"/>
      <c r="AG630" s="115"/>
      <c r="AH630" s="115"/>
      <c r="AI630" s="115"/>
      <c r="AJ630" s="115"/>
      <c r="AK630" s="115"/>
      <c r="AL630" s="115"/>
      <c r="AM630" s="115"/>
      <c r="AN630" s="115"/>
      <c r="AO630" s="115"/>
      <c r="AP630" s="115"/>
      <c r="AQ630" s="115"/>
      <c r="AR630" s="115"/>
      <c r="AS630" s="115"/>
      <c r="AT630" s="115"/>
      <c r="AU630" s="115"/>
      <c r="AV630" s="115"/>
      <c r="AW630" s="115"/>
      <c r="AX630" s="115"/>
      <c r="AY630" s="115"/>
      <c r="AZ630" s="115"/>
      <c r="BA630" s="115"/>
      <c r="BB630" s="115"/>
      <c r="BC630" s="115"/>
      <c r="BD630" s="115"/>
      <c r="BE630" s="115"/>
      <c r="BF630" s="115"/>
      <c r="BG630" s="115"/>
      <c r="BH630" s="115"/>
      <c r="BI630" s="115"/>
      <c r="BJ630" s="115"/>
      <c r="BK630" s="115"/>
      <c r="BL630" s="115"/>
      <c r="BM630" s="115"/>
      <c r="BN630" s="115"/>
      <c r="BO630" s="115"/>
      <c r="BP630" s="115"/>
      <c r="BQ630" s="115"/>
      <c r="BR630" s="115"/>
      <c r="BS630" s="115"/>
      <c r="BT630" s="115"/>
      <c r="BU630" s="115"/>
      <c r="BV630" s="115"/>
      <c r="BW630" s="115"/>
      <c r="BX630" s="115"/>
      <c r="BY630" s="115"/>
      <c r="BZ630" s="115"/>
      <c r="CA630" s="115"/>
      <c r="CB630" s="115"/>
      <c r="CC630" s="115"/>
      <c r="CD630" s="115"/>
      <c r="CE630" s="115"/>
      <c r="CF630" s="115"/>
      <c r="CG630" s="115"/>
      <c r="CH630" s="115"/>
      <c r="CI630" s="115"/>
    </row>
    <row r="631" spans="1:87" ht="16.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  <c r="AA631" s="115"/>
      <c r="AB631" s="115"/>
      <c r="AC631" s="115"/>
      <c r="AD631" s="115"/>
      <c r="AE631" s="115"/>
      <c r="AF631" s="115"/>
      <c r="AG631" s="115"/>
      <c r="AH631" s="115"/>
      <c r="AI631" s="115"/>
      <c r="AJ631" s="115"/>
      <c r="AK631" s="115"/>
      <c r="AL631" s="115"/>
      <c r="AM631" s="115"/>
      <c r="AN631" s="115"/>
      <c r="AO631" s="115"/>
      <c r="AP631" s="115"/>
      <c r="AQ631" s="115"/>
      <c r="AR631" s="115"/>
      <c r="AS631" s="115"/>
      <c r="AT631" s="115"/>
      <c r="AU631" s="115"/>
      <c r="AV631" s="115"/>
      <c r="AW631" s="115"/>
      <c r="AX631" s="115"/>
      <c r="AY631" s="115"/>
      <c r="AZ631" s="115"/>
      <c r="BA631" s="115"/>
      <c r="BB631" s="115"/>
      <c r="BC631" s="115"/>
      <c r="BD631" s="115"/>
      <c r="BE631" s="115"/>
      <c r="BF631" s="115"/>
      <c r="BG631" s="115"/>
      <c r="BH631" s="115"/>
      <c r="BI631" s="115"/>
      <c r="BJ631" s="115"/>
      <c r="BK631" s="115"/>
      <c r="BL631" s="115"/>
      <c r="BM631" s="115"/>
      <c r="BN631" s="115"/>
      <c r="BO631" s="115"/>
      <c r="BP631" s="115"/>
      <c r="BQ631" s="115"/>
      <c r="BR631" s="115"/>
      <c r="BS631" s="115"/>
      <c r="BT631" s="115"/>
      <c r="BU631" s="115"/>
      <c r="BV631" s="115"/>
      <c r="BW631" s="115"/>
      <c r="BX631" s="115"/>
      <c r="BY631" s="115"/>
      <c r="BZ631" s="115"/>
      <c r="CA631" s="115"/>
      <c r="CB631" s="115"/>
      <c r="CC631" s="115"/>
      <c r="CD631" s="115"/>
      <c r="CE631" s="115"/>
      <c r="CF631" s="115"/>
      <c r="CG631" s="115"/>
      <c r="CH631" s="115"/>
      <c r="CI631" s="115"/>
    </row>
    <row r="632" spans="1:87" ht="16.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  <c r="AA632" s="115"/>
      <c r="AB632" s="115"/>
      <c r="AC632" s="115"/>
      <c r="AD632" s="115"/>
      <c r="AE632" s="115"/>
      <c r="AF632" s="115"/>
      <c r="AG632" s="115"/>
      <c r="AH632" s="115"/>
      <c r="AI632" s="115"/>
      <c r="AJ632" s="115"/>
      <c r="AK632" s="115"/>
      <c r="AL632" s="115"/>
      <c r="AM632" s="115"/>
      <c r="AN632" s="115"/>
      <c r="AO632" s="115"/>
      <c r="AP632" s="115"/>
      <c r="AQ632" s="115"/>
      <c r="AR632" s="115"/>
      <c r="AS632" s="115"/>
      <c r="AT632" s="115"/>
      <c r="AU632" s="115"/>
      <c r="AV632" s="115"/>
      <c r="AW632" s="115"/>
      <c r="AX632" s="115"/>
      <c r="AY632" s="115"/>
      <c r="AZ632" s="115"/>
      <c r="BA632" s="115"/>
      <c r="BB632" s="115"/>
      <c r="BC632" s="115"/>
      <c r="BD632" s="115"/>
      <c r="BE632" s="115"/>
      <c r="BF632" s="115"/>
      <c r="BG632" s="115"/>
      <c r="BH632" s="115"/>
      <c r="BI632" s="115"/>
      <c r="BJ632" s="115"/>
      <c r="BK632" s="115"/>
      <c r="BL632" s="115"/>
      <c r="BM632" s="115"/>
      <c r="BN632" s="115"/>
      <c r="BO632" s="115"/>
      <c r="BP632" s="115"/>
      <c r="BQ632" s="115"/>
      <c r="BR632" s="115"/>
      <c r="BS632" s="115"/>
      <c r="BT632" s="115"/>
      <c r="BU632" s="115"/>
      <c r="BV632" s="115"/>
      <c r="BW632" s="115"/>
      <c r="BX632" s="115"/>
      <c r="BY632" s="115"/>
      <c r="BZ632" s="115"/>
      <c r="CA632" s="115"/>
      <c r="CB632" s="115"/>
      <c r="CC632" s="115"/>
      <c r="CD632" s="115"/>
      <c r="CE632" s="115"/>
      <c r="CF632" s="115"/>
      <c r="CG632" s="115"/>
      <c r="CH632" s="115"/>
      <c r="CI632" s="115"/>
    </row>
    <row r="633" spans="1:87" ht="16.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  <c r="AA633" s="115"/>
      <c r="AB633" s="115"/>
      <c r="AC633" s="115"/>
      <c r="AD633" s="115"/>
      <c r="AE633" s="115"/>
      <c r="AF633" s="115"/>
      <c r="AG633" s="115"/>
      <c r="AH633" s="115"/>
      <c r="AI633" s="115"/>
      <c r="AJ633" s="115"/>
      <c r="AK633" s="115"/>
      <c r="AL633" s="115"/>
      <c r="AM633" s="115"/>
      <c r="AN633" s="115"/>
      <c r="AO633" s="115"/>
      <c r="AP633" s="115"/>
      <c r="AQ633" s="115"/>
      <c r="AR633" s="115"/>
      <c r="AS633" s="115"/>
      <c r="AT633" s="115"/>
      <c r="AU633" s="115"/>
      <c r="AV633" s="115"/>
      <c r="AW633" s="115"/>
      <c r="AX633" s="115"/>
      <c r="AY633" s="115"/>
      <c r="AZ633" s="115"/>
      <c r="BA633" s="115"/>
      <c r="BB633" s="115"/>
      <c r="BC633" s="115"/>
      <c r="BD633" s="115"/>
      <c r="BE633" s="115"/>
      <c r="BF633" s="115"/>
      <c r="BG633" s="115"/>
      <c r="BH633" s="115"/>
      <c r="BI633" s="115"/>
      <c r="BJ633" s="115"/>
      <c r="BK633" s="115"/>
      <c r="BL633" s="115"/>
      <c r="BM633" s="115"/>
      <c r="BN633" s="115"/>
      <c r="BO633" s="115"/>
      <c r="BP633" s="115"/>
      <c r="BQ633" s="115"/>
      <c r="BR633" s="115"/>
      <c r="BS633" s="115"/>
      <c r="BT633" s="115"/>
      <c r="BU633" s="115"/>
      <c r="BV633" s="115"/>
      <c r="BW633" s="115"/>
      <c r="BX633" s="115"/>
      <c r="BY633" s="115"/>
      <c r="BZ633" s="115"/>
      <c r="CA633" s="115"/>
      <c r="CB633" s="115"/>
      <c r="CC633" s="115"/>
      <c r="CD633" s="115"/>
      <c r="CE633" s="115"/>
      <c r="CF633" s="115"/>
      <c r="CG633" s="115"/>
      <c r="CH633" s="115"/>
      <c r="CI633" s="115"/>
    </row>
    <row r="634" spans="1:87" ht="16.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  <c r="AA634" s="115"/>
      <c r="AB634" s="115"/>
      <c r="AC634" s="115"/>
      <c r="AD634" s="115"/>
      <c r="AE634" s="115"/>
      <c r="AF634" s="115"/>
      <c r="AG634" s="115"/>
      <c r="AH634" s="115"/>
      <c r="AI634" s="115"/>
      <c r="AJ634" s="115"/>
      <c r="AK634" s="115"/>
      <c r="AL634" s="115"/>
      <c r="AM634" s="115"/>
      <c r="AN634" s="115"/>
      <c r="AO634" s="115"/>
      <c r="AP634" s="115"/>
      <c r="AQ634" s="115"/>
      <c r="AR634" s="115"/>
      <c r="AS634" s="115"/>
      <c r="AT634" s="115"/>
      <c r="AU634" s="115"/>
      <c r="AV634" s="115"/>
      <c r="AW634" s="115"/>
      <c r="AX634" s="115"/>
      <c r="AY634" s="115"/>
      <c r="AZ634" s="115"/>
      <c r="BA634" s="115"/>
      <c r="BB634" s="115"/>
      <c r="BC634" s="115"/>
      <c r="BD634" s="115"/>
      <c r="BE634" s="115"/>
      <c r="BF634" s="115"/>
      <c r="BG634" s="115"/>
      <c r="BH634" s="115"/>
      <c r="BI634" s="115"/>
      <c r="BJ634" s="115"/>
      <c r="BK634" s="115"/>
      <c r="BL634" s="115"/>
      <c r="BM634" s="115"/>
      <c r="BN634" s="115"/>
      <c r="BO634" s="115"/>
      <c r="BP634" s="115"/>
      <c r="BQ634" s="115"/>
      <c r="BR634" s="115"/>
      <c r="BS634" s="115"/>
      <c r="BT634" s="115"/>
      <c r="BU634" s="115"/>
      <c r="BV634" s="115"/>
      <c r="BW634" s="115"/>
      <c r="BX634" s="115"/>
      <c r="BY634" s="115"/>
      <c r="BZ634" s="115"/>
      <c r="CA634" s="115"/>
      <c r="CB634" s="115"/>
      <c r="CC634" s="115"/>
      <c r="CD634" s="115"/>
      <c r="CE634" s="115"/>
      <c r="CF634" s="115"/>
      <c r="CG634" s="115"/>
      <c r="CH634" s="115"/>
      <c r="CI634" s="115"/>
    </row>
    <row r="635" spans="1:87" ht="16.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  <c r="AA635" s="115"/>
      <c r="AB635" s="115"/>
      <c r="AC635" s="115"/>
      <c r="AD635" s="115"/>
      <c r="AE635" s="115"/>
      <c r="AF635" s="115"/>
      <c r="AG635" s="115"/>
      <c r="AH635" s="115"/>
      <c r="AI635" s="115"/>
      <c r="AJ635" s="115"/>
      <c r="AK635" s="115"/>
      <c r="AL635" s="115"/>
      <c r="AM635" s="115"/>
      <c r="AN635" s="115"/>
      <c r="AO635" s="115"/>
      <c r="AP635" s="115"/>
      <c r="AQ635" s="115"/>
      <c r="AR635" s="115"/>
      <c r="AS635" s="115"/>
      <c r="AT635" s="115"/>
      <c r="AU635" s="115"/>
      <c r="AV635" s="115"/>
      <c r="AW635" s="115"/>
      <c r="AX635" s="115"/>
      <c r="AY635" s="115"/>
      <c r="AZ635" s="115"/>
      <c r="BA635" s="115"/>
      <c r="BB635" s="115"/>
      <c r="BC635" s="115"/>
      <c r="BD635" s="115"/>
      <c r="BE635" s="115"/>
      <c r="BF635" s="115"/>
      <c r="BG635" s="115"/>
      <c r="BH635" s="115"/>
      <c r="BI635" s="115"/>
      <c r="BJ635" s="115"/>
      <c r="BK635" s="115"/>
      <c r="BL635" s="115"/>
      <c r="BM635" s="115"/>
      <c r="BN635" s="115"/>
      <c r="BO635" s="115"/>
      <c r="BP635" s="115"/>
      <c r="BQ635" s="115"/>
      <c r="BR635" s="115"/>
      <c r="BS635" s="115"/>
      <c r="BT635" s="115"/>
      <c r="BU635" s="115"/>
      <c r="BV635" s="115"/>
      <c r="BW635" s="115"/>
      <c r="BX635" s="115"/>
      <c r="BY635" s="115"/>
      <c r="BZ635" s="115"/>
      <c r="CA635" s="115"/>
      <c r="CB635" s="115"/>
      <c r="CC635" s="115"/>
      <c r="CD635" s="115"/>
      <c r="CE635" s="115"/>
      <c r="CF635" s="115"/>
      <c r="CG635" s="115"/>
      <c r="CH635" s="115"/>
      <c r="CI635" s="115"/>
    </row>
    <row r="636" spans="1:87" ht="16.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  <c r="AA636" s="115"/>
      <c r="AB636" s="115"/>
      <c r="AC636" s="115"/>
      <c r="AD636" s="115"/>
      <c r="AE636" s="115"/>
      <c r="AF636" s="115"/>
      <c r="AG636" s="115"/>
      <c r="AH636" s="115"/>
      <c r="AI636" s="115"/>
      <c r="AJ636" s="115"/>
      <c r="AK636" s="115"/>
      <c r="AL636" s="115"/>
      <c r="AM636" s="115"/>
      <c r="AN636" s="115"/>
      <c r="AO636" s="115"/>
      <c r="AP636" s="115"/>
      <c r="AQ636" s="115"/>
      <c r="AR636" s="115"/>
      <c r="AS636" s="115"/>
      <c r="AT636" s="115"/>
      <c r="AU636" s="115"/>
      <c r="AV636" s="115"/>
      <c r="AW636" s="115"/>
      <c r="AX636" s="115"/>
      <c r="AY636" s="115"/>
      <c r="AZ636" s="115"/>
      <c r="BA636" s="115"/>
      <c r="BB636" s="115"/>
      <c r="BC636" s="115"/>
      <c r="BD636" s="115"/>
      <c r="BE636" s="115"/>
      <c r="BF636" s="115"/>
      <c r="BG636" s="115"/>
      <c r="BH636" s="115"/>
      <c r="BI636" s="115"/>
      <c r="BJ636" s="115"/>
      <c r="BK636" s="115"/>
      <c r="BL636" s="115"/>
      <c r="BM636" s="115"/>
      <c r="BN636" s="115"/>
      <c r="BO636" s="115"/>
      <c r="BP636" s="115"/>
      <c r="BQ636" s="115"/>
      <c r="BR636" s="115"/>
      <c r="BS636" s="115"/>
      <c r="BT636" s="115"/>
      <c r="BU636" s="115"/>
      <c r="BV636" s="115"/>
      <c r="BW636" s="115"/>
      <c r="BX636" s="115"/>
      <c r="BY636" s="115"/>
      <c r="BZ636" s="115"/>
      <c r="CA636" s="115"/>
      <c r="CB636" s="115"/>
      <c r="CC636" s="115"/>
      <c r="CD636" s="115"/>
      <c r="CE636" s="115"/>
      <c r="CF636" s="115"/>
      <c r="CG636" s="115"/>
      <c r="CH636" s="115"/>
      <c r="CI636" s="115"/>
    </row>
    <row r="637" spans="1:87" ht="16.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  <c r="AA637" s="115"/>
      <c r="AB637" s="115"/>
      <c r="AC637" s="115"/>
      <c r="AD637" s="115"/>
      <c r="AE637" s="115"/>
      <c r="AF637" s="115"/>
      <c r="AG637" s="115"/>
      <c r="AH637" s="115"/>
      <c r="AI637" s="115"/>
      <c r="AJ637" s="115"/>
      <c r="AK637" s="115"/>
      <c r="AL637" s="115"/>
      <c r="AM637" s="115"/>
      <c r="AN637" s="115"/>
      <c r="AO637" s="115"/>
      <c r="AP637" s="115"/>
      <c r="AQ637" s="115"/>
      <c r="AR637" s="115"/>
      <c r="AS637" s="115"/>
      <c r="AT637" s="115"/>
      <c r="AU637" s="115"/>
      <c r="AV637" s="115"/>
      <c r="AW637" s="115"/>
      <c r="AX637" s="115"/>
      <c r="AY637" s="115"/>
      <c r="AZ637" s="115"/>
      <c r="BA637" s="115"/>
      <c r="BB637" s="115"/>
      <c r="BC637" s="115"/>
      <c r="BD637" s="115"/>
      <c r="BE637" s="115"/>
      <c r="BF637" s="115"/>
      <c r="BG637" s="115"/>
      <c r="BH637" s="115"/>
      <c r="BI637" s="115"/>
      <c r="BJ637" s="115"/>
      <c r="BK637" s="115"/>
      <c r="BL637" s="115"/>
      <c r="BM637" s="115"/>
      <c r="BN637" s="115"/>
      <c r="BO637" s="115"/>
      <c r="BP637" s="115"/>
      <c r="BQ637" s="115"/>
      <c r="BR637" s="115"/>
      <c r="BS637" s="115"/>
      <c r="BT637" s="115"/>
      <c r="BU637" s="115"/>
      <c r="BV637" s="115"/>
      <c r="BW637" s="115"/>
      <c r="BX637" s="115"/>
      <c r="BY637" s="115"/>
      <c r="BZ637" s="115"/>
      <c r="CA637" s="115"/>
      <c r="CB637" s="115"/>
      <c r="CC637" s="115"/>
      <c r="CD637" s="115"/>
      <c r="CE637" s="115"/>
      <c r="CF637" s="115"/>
      <c r="CG637" s="115"/>
      <c r="CH637" s="115"/>
      <c r="CI637" s="115"/>
    </row>
    <row r="638" spans="1:87" ht="16.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  <c r="AA638" s="115"/>
      <c r="AB638" s="115"/>
      <c r="AC638" s="115"/>
      <c r="AD638" s="115"/>
      <c r="AE638" s="115"/>
      <c r="AF638" s="115"/>
      <c r="AG638" s="115"/>
      <c r="AH638" s="115"/>
      <c r="AI638" s="115"/>
      <c r="AJ638" s="115"/>
      <c r="AK638" s="115"/>
      <c r="AL638" s="115"/>
      <c r="AM638" s="115"/>
      <c r="AN638" s="115"/>
      <c r="AO638" s="115"/>
      <c r="AP638" s="115"/>
      <c r="AQ638" s="115"/>
      <c r="AR638" s="115"/>
      <c r="AS638" s="115"/>
      <c r="AT638" s="115"/>
      <c r="AU638" s="115"/>
      <c r="AV638" s="115"/>
      <c r="AW638" s="115"/>
      <c r="AX638" s="115"/>
      <c r="AY638" s="115"/>
      <c r="AZ638" s="115"/>
      <c r="BA638" s="115"/>
      <c r="BB638" s="115"/>
      <c r="BC638" s="115"/>
      <c r="BD638" s="115"/>
      <c r="BE638" s="115"/>
      <c r="BF638" s="115"/>
      <c r="BG638" s="115"/>
      <c r="BH638" s="115"/>
      <c r="BI638" s="115"/>
      <c r="BJ638" s="115"/>
      <c r="BK638" s="115"/>
      <c r="BL638" s="115"/>
      <c r="BM638" s="115"/>
      <c r="BN638" s="115"/>
      <c r="BO638" s="115"/>
      <c r="BP638" s="115"/>
      <c r="BQ638" s="115"/>
      <c r="BR638" s="115"/>
      <c r="BS638" s="115"/>
      <c r="BT638" s="115"/>
      <c r="BU638" s="115"/>
      <c r="BV638" s="115"/>
      <c r="BW638" s="115"/>
      <c r="BX638" s="115"/>
      <c r="BY638" s="115"/>
      <c r="BZ638" s="115"/>
      <c r="CA638" s="115"/>
      <c r="CB638" s="115"/>
      <c r="CC638" s="115"/>
      <c r="CD638" s="115"/>
      <c r="CE638" s="115"/>
      <c r="CF638" s="115"/>
      <c r="CG638" s="115"/>
      <c r="CH638" s="115"/>
      <c r="CI638" s="115"/>
    </row>
    <row r="639" spans="1:87" ht="16.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  <c r="AA639" s="115"/>
      <c r="AB639" s="115"/>
      <c r="AC639" s="115"/>
      <c r="AD639" s="115"/>
      <c r="AE639" s="115"/>
      <c r="AF639" s="115"/>
      <c r="AG639" s="115"/>
      <c r="AH639" s="115"/>
      <c r="AI639" s="115"/>
      <c r="AJ639" s="115"/>
      <c r="AK639" s="115"/>
      <c r="AL639" s="115"/>
      <c r="AM639" s="115"/>
      <c r="AN639" s="115"/>
      <c r="AO639" s="115"/>
      <c r="AP639" s="115"/>
      <c r="AQ639" s="115"/>
      <c r="AR639" s="115"/>
      <c r="AS639" s="115"/>
      <c r="AT639" s="115"/>
      <c r="AU639" s="115"/>
      <c r="AV639" s="115"/>
      <c r="AW639" s="115"/>
      <c r="AX639" s="115"/>
      <c r="AY639" s="115"/>
      <c r="AZ639" s="115"/>
      <c r="BA639" s="115"/>
      <c r="BB639" s="115"/>
      <c r="BC639" s="115"/>
      <c r="BD639" s="115"/>
      <c r="BE639" s="115"/>
      <c r="BF639" s="115"/>
      <c r="BG639" s="115"/>
      <c r="BH639" s="115"/>
      <c r="BI639" s="115"/>
      <c r="BJ639" s="115"/>
      <c r="BK639" s="115"/>
      <c r="BL639" s="115"/>
      <c r="BM639" s="115"/>
      <c r="BN639" s="115"/>
      <c r="BO639" s="115"/>
      <c r="BP639" s="115"/>
      <c r="BQ639" s="115"/>
      <c r="BR639" s="115"/>
      <c r="BS639" s="115"/>
      <c r="BT639" s="115"/>
      <c r="BU639" s="115"/>
      <c r="BV639" s="115"/>
      <c r="BW639" s="115"/>
      <c r="BX639" s="115"/>
      <c r="BY639" s="115"/>
      <c r="BZ639" s="115"/>
      <c r="CA639" s="115"/>
      <c r="CB639" s="115"/>
      <c r="CC639" s="115"/>
      <c r="CD639" s="115"/>
      <c r="CE639" s="115"/>
      <c r="CF639" s="115"/>
      <c r="CG639" s="115"/>
      <c r="CH639" s="115"/>
      <c r="CI639" s="115"/>
    </row>
    <row r="640" spans="1:87" ht="16.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  <c r="AA640" s="115"/>
      <c r="AB640" s="115"/>
      <c r="AC640" s="115"/>
      <c r="AD640" s="115"/>
      <c r="AE640" s="115"/>
      <c r="AF640" s="115"/>
      <c r="AG640" s="115"/>
      <c r="AH640" s="115"/>
      <c r="AI640" s="115"/>
      <c r="AJ640" s="115"/>
      <c r="AK640" s="115"/>
      <c r="AL640" s="115"/>
      <c r="AM640" s="115"/>
      <c r="AN640" s="115"/>
      <c r="AO640" s="115"/>
      <c r="AP640" s="115"/>
      <c r="AQ640" s="115"/>
      <c r="AR640" s="115"/>
      <c r="AS640" s="115"/>
      <c r="AT640" s="115"/>
      <c r="AU640" s="115"/>
      <c r="AV640" s="115"/>
      <c r="AW640" s="115"/>
      <c r="AX640" s="115"/>
      <c r="AY640" s="115"/>
      <c r="AZ640" s="115"/>
      <c r="BA640" s="115"/>
      <c r="BB640" s="115"/>
      <c r="BC640" s="115"/>
      <c r="BD640" s="115"/>
      <c r="BE640" s="115"/>
      <c r="BF640" s="115"/>
      <c r="BG640" s="115"/>
      <c r="BH640" s="115"/>
      <c r="BI640" s="115"/>
      <c r="BJ640" s="115"/>
      <c r="BK640" s="115"/>
      <c r="BL640" s="115"/>
      <c r="BM640" s="115"/>
      <c r="BN640" s="115"/>
      <c r="BO640" s="115"/>
      <c r="BP640" s="115"/>
      <c r="BQ640" s="115"/>
      <c r="BR640" s="115"/>
      <c r="BS640" s="115"/>
      <c r="BT640" s="115"/>
      <c r="BU640" s="115"/>
      <c r="BV640" s="115"/>
      <c r="BW640" s="115"/>
      <c r="BX640" s="115"/>
      <c r="BY640" s="115"/>
      <c r="BZ640" s="115"/>
      <c r="CA640" s="115"/>
      <c r="CB640" s="115"/>
      <c r="CC640" s="115"/>
      <c r="CD640" s="115"/>
      <c r="CE640" s="115"/>
      <c r="CF640" s="115"/>
      <c r="CG640" s="115"/>
      <c r="CH640" s="115"/>
      <c r="CI640" s="115"/>
    </row>
    <row r="641" spans="1:87" ht="16.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  <c r="AA641" s="115"/>
      <c r="AB641" s="115"/>
      <c r="AC641" s="115"/>
      <c r="AD641" s="115"/>
      <c r="AE641" s="115"/>
      <c r="AF641" s="115"/>
      <c r="AG641" s="115"/>
      <c r="AH641" s="115"/>
      <c r="AI641" s="115"/>
      <c r="AJ641" s="115"/>
      <c r="AK641" s="115"/>
      <c r="AL641" s="115"/>
      <c r="AM641" s="115"/>
      <c r="AN641" s="115"/>
      <c r="AO641" s="115"/>
      <c r="AP641" s="115"/>
      <c r="AQ641" s="115"/>
      <c r="AR641" s="115"/>
      <c r="AS641" s="115"/>
      <c r="AT641" s="115"/>
      <c r="AU641" s="115"/>
      <c r="AV641" s="115"/>
      <c r="AW641" s="115"/>
      <c r="AX641" s="115"/>
      <c r="AY641" s="115"/>
      <c r="AZ641" s="115"/>
      <c r="BA641" s="115"/>
      <c r="BB641" s="115"/>
      <c r="BC641" s="115"/>
      <c r="BD641" s="115"/>
      <c r="BE641" s="115"/>
      <c r="BF641" s="115"/>
      <c r="BG641" s="115"/>
      <c r="BH641" s="115"/>
      <c r="BI641" s="115"/>
      <c r="BJ641" s="115"/>
      <c r="BK641" s="115"/>
      <c r="BL641" s="115"/>
      <c r="BM641" s="115"/>
      <c r="BN641" s="115"/>
      <c r="BO641" s="115"/>
      <c r="BP641" s="115"/>
      <c r="BQ641" s="115"/>
      <c r="BR641" s="115"/>
      <c r="BS641" s="115"/>
      <c r="BT641" s="115"/>
      <c r="BU641" s="115"/>
      <c r="BV641" s="115"/>
      <c r="BW641" s="115"/>
      <c r="BX641" s="115"/>
      <c r="BY641" s="115"/>
      <c r="BZ641" s="115"/>
      <c r="CA641" s="115"/>
      <c r="CB641" s="115"/>
      <c r="CC641" s="115"/>
      <c r="CD641" s="115"/>
      <c r="CE641" s="115"/>
      <c r="CF641" s="115"/>
      <c r="CG641" s="115"/>
      <c r="CH641" s="115"/>
      <c r="CI641" s="115"/>
    </row>
    <row r="642" spans="1:87" ht="16.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  <c r="AA642" s="115"/>
      <c r="AB642" s="115"/>
      <c r="AC642" s="115"/>
      <c r="AD642" s="115"/>
      <c r="AE642" s="115"/>
      <c r="AF642" s="115"/>
      <c r="AG642" s="115"/>
      <c r="AH642" s="115"/>
      <c r="AI642" s="115"/>
      <c r="AJ642" s="115"/>
      <c r="AK642" s="115"/>
      <c r="AL642" s="115"/>
      <c r="AM642" s="115"/>
      <c r="AN642" s="115"/>
      <c r="AO642" s="115"/>
      <c r="AP642" s="115"/>
      <c r="AQ642" s="115"/>
      <c r="AR642" s="115"/>
      <c r="AS642" s="115"/>
      <c r="AT642" s="115"/>
      <c r="AU642" s="115"/>
      <c r="AV642" s="115"/>
      <c r="AW642" s="115"/>
      <c r="AX642" s="115"/>
      <c r="AY642" s="115"/>
      <c r="AZ642" s="115"/>
      <c r="BA642" s="115"/>
      <c r="BB642" s="115"/>
      <c r="BC642" s="115"/>
      <c r="BD642" s="115"/>
      <c r="BE642" s="115"/>
      <c r="BF642" s="115"/>
      <c r="BG642" s="115"/>
      <c r="BH642" s="115"/>
      <c r="BI642" s="115"/>
      <c r="BJ642" s="115"/>
      <c r="BK642" s="115"/>
      <c r="BL642" s="115"/>
      <c r="BM642" s="115"/>
      <c r="BN642" s="115"/>
      <c r="BO642" s="115"/>
      <c r="BP642" s="115"/>
      <c r="BQ642" s="115"/>
      <c r="BR642" s="115"/>
      <c r="BS642" s="115"/>
      <c r="BT642" s="115"/>
      <c r="BU642" s="115"/>
      <c r="BV642" s="115"/>
      <c r="BW642" s="115"/>
      <c r="BX642" s="115"/>
      <c r="BY642" s="115"/>
      <c r="BZ642" s="115"/>
      <c r="CA642" s="115"/>
      <c r="CB642" s="115"/>
      <c r="CC642" s="115"/>
      <c r="CD642" s="115"/>
      <c r="CE642" s="115"/>
      <c r="CF642" s="115"/>
      <c r="CG642" s="115"/>
      <c r="CH642" s="115"/>
      <c r="CI642" s="115"/>
    </row>
    <row r="643" spans="1:87" ht="16.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  <c r="AA643" s="115"/>
      <c r="AB643" s="115"/>
      <c r="AC643" s="115"/>
      <c r="AD643" s="115"/>
      <c r="AE643" s="115"/>
      <c r="AF643" s="115"/>
      <c r="AG643" s="115"/>
      <c r="AH643" s="115"/>
      <c r="AI643" s="115"/>
      <c r="AJ643" s="115"/>
      <c r="AK643" s="115"/>
      <c r="AL643" s="115"/>
      <c r="AM643" s="115"/>
      <c r="AN643" s="115"/>
      <c r="AO643" s="115"/>
      <c r="AP643" s="115"/>
      <c r="AQ643" s="115"/>
      <c r="AR643" s="115"/>
      <c r="AS643" s="115"/>
      <c r="AT643" s="115"/>
      <c r="AU643" s="115"/>
      <c r="AV643" s="115"/>
      <c r="AW643" s="115"/>
      <c r="AX643" s="115"/>
      <c r="AY643" s="115"/>
      <c r="AZ643" s="115"/>
      <c r="BA643" s="115"/>
      <c r="BB643" s="115"/>
      <c r="BC643" s="115"/>
      <c r="BD643" s="115"/>
      <c r="BE643" s="115"/>
      <c r="BF643" s="115"/>
      <c r="BG643" s="115"/>
      <c r="BH643" s="115"/>
      <c r="BI643" s="115"/>
      <c r="BJ643" s="115"/>
      <c r="BK643" s="115"/>
      <c r="BL643" s="115"/>
      <c r="BM643" s="115"/>
      <c r="BN643" s="115"/>
      <c r="BO643" s="115"/>
      <c r="BP643" s="115"/>
      <c r="BQ643" s="115"/>
      <c r="BR643" s="115"/>
      <c r="BS643" s="115"/>
      <c r="BT643" s="115"/>
      <c r="BU643" s="115"/>
      <c r="BV643" s="115"/>
      <c r="BW643" s="115"/>
      <c r="BX643" s="115"/>
      <c r="BY643" s="115"/>
      <c r="BZ643" s="115"/>
      <c r="CA643" s="115"/>
      <c r="CB643" s="115"/>
      <c r="CC643" s="115"/>
      <c r="CD643" s="115"/>
      <c r="CE643" s="115"/>
      <c r="CF643" s="115"/>
      <c r="CG643" s="115"/>
      <c r="CH643" s="115"/>
      <c r="CI643" s="115"/>
    </row>
    <row r="644" spans="1:87" ht="16.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  <c r="AA644" s="115"/>
      <c r="AB644" s="115"/>
      <c r="AC644" s="115"/>
      <c r="AD644" s="115"/>
      <c r="AE644" s="115"/>
      <c r="AF644" s="115"/>
      <c r="AG644" s="115"/>
      <c r="AH644" s="115"/>
      <c r="AI644" s="115"/>
      <c r="AJ644" s="115"/>
      <c r="AK644" s="115"/>
      <c r="AL644" s="115"/>
      <c r="AM644" s="115"/>
      <c r="AN644" s="115"/>
      <c r="AO644" s="115"/>
      <c r="AP644" s="115"/>
      <c r="AQ644" s="115"/>
      <c r="AR644" s="115"/>
      <c r="AS644" s="115"/>
      <c r="AT644" s="115"/>
      <c r="AU644" s="115"/>
      <c r="AV644" s="115"/>
      <c r="AW644" s="115"/>
      <c r="AX644" s="115"/>
      <c r="AY644" s="115"/>
      <c r="AZ644" s="115"/>
      <c r="BA644" s="115"/>
      <c r="BB644" s="115"/>
      <c r="BC644" s="115"/>
      <c r="BD644" s="115"/>
      <c r="BE644" s="115"/>
      <c r="BF644" s="115"/>
      <c r="BG644" s="115"/>
      <c r="BH644" s="115"/>
      <c r="BI644" s="115"/>
      <c r="BJ644" s="115"/>
      <c r="BK644" s="115"/>
      <c r="BL644" s="115"/>
      <c r="BM644" s="115"/>
      <c r="BN644" s="115"/>
      <c r="BO644" s="115"/>
      <c r="BP644" s="115"/>
      <c r="BQ644" s="115"/>
      <c r="BR644" s="115"/>
      <c r="BS644" s="115"/>
      <c r="BT644" s="115"/>
      <c r="BU644" s="115"/>
      <c r="BV644" s="115"/>
      <c r="BW644" s="115"/>
      <c r="BX644" s="115"/>
      <c r="BY644" s="115"/>
      <c r="BZ644" s="115"/>
      <c r="CA644" s="115"/>
      <c r="CB644" s="115"/>
      <c r="CC644" s="115"/>
      <c r="CD644" s="115"/>
      <c r="CE644" s="115"/>
      <c r="CF644" s="115"/>
      <c r="CG644" s="115"/>
      <c r="CH644" s="115"/>
      <c r="CI644" s="115"/>
    </row>
    <row r="645" spans="1:87" ht="16.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  <c r="AA645" s="115"/>
      <c r="AB645" s="115"/>
      <c r="AC645" s="115"/>
      <c r="AD645" s="115"/>
      <c r="AE645" s="115"/>
      <c r="AF645" s="115"/>
      <c r="AG645" s="115"/>
      <c r="AH645" s="115"/>
      <c r="AI645" s="115"/>
      <c r="AJ645" s="115"/>
      <c r="AK645" s="115"/>
      <c r="AL645" s="115"/>
      <c r="AM645" s="115"/>
      <c r="AN645" s="115"/>
      <c r="AO645" s="115"/>
      <c r="AP645" s="115"/>
      <c r="AQ645" s="115"/>
      <c r="AR645" s="115"/>
      <c r="AS645" s="115"/>
      <c r="AT645" s="115"/>
      <c r="AU645" s="115"/>
      <c r="AV645" s="115"/>
      <c r="AW645" s="115"/>
      <c r="AX645" s="115"/>
      <c r="AY645" s="115"/>
      <c r="AZ645" s="115"/>
      <c r="BA645" s="115"/>
      <c r="BB645" s="115"/>
      <c r="BC645" s="115"/>
      <c r="BD645" s="115"/>
      <c r="BE645" s="115"/>
      <c r="BF645" s="115"/>
      <c r="BG645" s="115"/>
      <c r="BH645" s="115"/>
      <c r="BI645" s="115"/>
      <c r="BJ645" s="115"/>
      <c r="BK645" s="115"/>
      <c r="BL645" s="115"/>
      <c r="BM645" s="115"/>
      <c r="BN645" s="115"/>
      <c r="BO645" s="115"/>
      <c r="BP645" s="115"/>
      <c r="BQ645" s="115"/>
      <c r="BR645" s="115"/>
      <c r="BS645" s="115"/>
      <c r="BT645" s="115"/>
      <c r="BU645" s="115"/>
      <c r="BV645" s="115"/>
      <c r="BW645" s="115"/>
      <c r="BX645" s="115"/>
      <c r="BY645" s="115"/>
      <c r="BZ645" s="115"/>
      <c r="CA645" s="115"/>
      <c r="CB645" s="115"/>
      <c r="CC645" s="115"/>
      <c r="CD645" s="115"/>
      <c r="CE645" s="115"/>
      <c r="CF645" s="115"/>
      <c r="CG645" s="115"/>
      <c r="CH645" s="115"/>
      <c r="CI645" s="115"/>
    </row>
    <row r="646" spans="1:87" ht="16.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  <c r="AA646" s="115"/>
      <c r="AB646" s="115"/>
      <c r="AC646" s="115"/>
      <c r="AD646" s="115"/>
      <c r="AE646" s="115"/>
      <c r="AF646" s="115"/>
      <c r="AG646" s="115"/>
      <c r="AH646" s="115"/>
      <c r="AI646" s="115"/>
      <c r="AJ646" s="115"/>
      <c r="AK646" s="115"/>
      <c r="AL646" s="115"/>
      <c r="AM646" s="115"/>
      <c r="AN646" s="115"/>
      <c r="AO646" s="115"/>
      <c r="AP646" s="115"/>
      <c r="AQ646" s="115"/>
      <c r="AR646" s="115"/>
      <c r="AS646" s="115"/>
      <c r="AT646" s="115"/>
      <c r="AU646" s="115"/>
      <c r="AV646" s="115"/>
      <c r="AW646" s="115"/>
      <c r="AX646" s="115"/>
      <c r="AY646" s="115"/>
      <c r="AZ646" s="115"/>
      <c r="BA646" s="115"/>
      <c r="BB646" s="115"/>
      <c r="BC646" s="115"/>
      <c r="BD646" s="115"/>
      <c r="BE646" s="115"/>
      <c r="BF646" s="115"/>
      <c r="BG646" s="115"/>
      <c r="BH646" s="115"/>
      <c r="BI646" s="115"/>
      <c r="BJ646" s="115"/>
      <c r="BK646" s="115"/>
      <c r="BL646" s="115"/>
      <c r="BM646" s="115"/>
      <c r="BN646" s="115"/>
      <c r="BO646" s="115"/>
      <c r="BP646" s="115"/>
      <c r="BQ646" s="115"/>
      <c r="BR646" s="115"/>
      <c r="BS646" s="115"/>
      <c r="BT646" s="115"/>
      <c r="BU646" s="115"/>
      <c r="BV646" s="115"/>
      <c r="BW646" s="115"/>
      <c r="BX646" s="115"/>
      <c r="BY646" s="115"/>
      <c r="BZ646" s="115"/>
      <c r="CA646" s="115"/>
      <c r="CB646" s="115"/>
      <c r="CC646" s="115"/>
      <c r="CD646" s="115"/>
      <c r="CE646" s="115"/>
      <c r="CF646" s="115"/>
      <c r="CG646" s="115"/>
      <c r="CH646" s="115"/>
      <c r="CI646" s="115"/>
    </row>
    <row r="647" spans="1:87" ht="16.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  <c r="AA647" s="115"/>
      <c r="AB647" s="115"/>
      <c r="AC647" s="115"/>
      <c r="AD647" s="115"/>
      <c r="AE647" s="115"/>
      <c r="AF647" s="115"/>
      <c r="AG647" s="115"/>
      <c r="AH647" s="115"/>
      <c r="AI647" s="115"/>
      <c r="AJ647" s="115"/>
      <c r="AK647" s="115"/>
      <c r="AL647" s="115"/>
      <c r="AM647" s="115"/>
      <c r="AN647" s="115"/>
      <c r="AO647" s="115"/>
      <c r="AP647" s="115"/>
      <c r="AQ647" s="115"/>
      <c r="AR647" s="115"/>
      <c r="AS647" s="115"/>
      <c r="AT647" s="115"/>
      <c r="AU647" s="115"/>
      <c r="AV647" s="115"/>
      <c r="AW647" s="115"/>
      <c r="AX647" s="115"/>
      <c r="AY647" s="115"/>
      <c r="AZ647" s="115"/>
      <c r="BA647" s="115"/>
      <c r="BB647" s="115"/>
      <c r="BC647" s="115"/>
      <c r="BD647" s="115"/>
      <c r="BE647" s="115"/>
      <c r="BF647" s="115"/>
      <c r="BG647" s="115"/>
      <c r="BH647" s="115"/>
      <c r="BI647" s="115"/>
      <c r="BJ647" s="115"/>
      <c r="BK647" s="115"/>
      <c r="BL647" s="115"/>
      <c r="BM647" s="115"/>
      <c r="BN647" s="115"/>
      <c r="BO647" s="115"/>
      <c r="BP647" s="115"/>
      <c r="BQ647" s="115"/>
      <c r="BR647" s="115"/>
      <c r="BS647" s="115"/>
      <c r="BT647" s="115"/>
      <c r="BU647" s="115"/>
      <c r="BV647" s="115"/>
      <c r="BW647" s="115"/>
      <c r="BX647" s="115"/>
      <c r="BY647" s="115"/>
      <c r="BZ647" s="115"/>
      <c r="CA647" s="115"/>
      <c r="CB647" s="115"/>
      <c r="CC647" s="115"/>
      <c r="CD647" s="115"/>
      <c r="CE647" s="115"/>
      <c r="CF647" s="115"/>
      <c r="CG647" s="115"/>
      <c r="CH647" s="115"/>
      <c r="CI647" s="115"/>
    </row>
    <row r="648" spans="1:87" ht="16.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  <c r="AA648" s="115"/>
      <c r="AB648" s="115"/>
      <c r="AC648" s="115"/>
      <c r="AD648" s="115"/>
      <c r="AE648" s="115"/>
      <c r="AF648" s="115"/>
      <c r="AG648" s="115"/>
      <c r="AH648" s="115"/>
      <c r="AI648" s="115"/>
      <c r="AJ648" s="115"/>
      <c r="AK648" s="115"/>
      <c r="AL648" s="115"/>
      <c r="AM648" s="115"/>
      <c r="AN648" s="115"/>
      <c r="AO648" s="115"/>
      <c r="AP648" s="115"/>
      <c r="AQ648" s="115"/>
      <c r="AR648" s="115"/>
      <c r="AS648" s="115"/>
      <c r="AT648" s="115"/>
      <c r="AU648" s="115"/>
      <c r="AV648" s="115"/>
      <c r="AW648" s="115"/>
      <c r="AX648" s="115"/>
      <c r="AY648" s="115"/>
      <c r="AZ648" s="115"/>
      <c r="BA648" s="115"/>
      <c r="BB648" s="115"/>
      <c r="BC648" s="115"/>
      <c r="BD648" s="115"/>
      <c r="BE648" s="115"/>
      <c r="BF648" s="115"/>
      <c r="BG648" s="115"/>
      <c r="BH648" s="115"/>
      <c r="BI648" s="115"/>
      <c r="BJ648" s="115"/>
      <c r="BK648" s="115"/>
      <c r="BL648" s="115"/>
      <c r="BM648" s="115"/>
      <c r="BN648" s="115"/>
      <c r="BO648" s="115"/>
      <c r="BP648" s="115"/>
      <c r="BQ648" s="115"/>
      <c r="BR648" s="115"/>
      <c r="BS648" s="115"/>
      <c r="BT648" s="115"/>
      <c r="BU648" s="115"/>
      <c r="BV648" s="115"/>
      <c r="BW648" s="115"/>
      <c r="BX648" s="115"/>
      <c r="BY648" s="115"/>
      <c r="BZ648" s="115"/>
      <c r="CA648" s="115"/>
      <c r="CB648" s="115"/>
      <c r="CC648" s="115"/>
      <c r="CD648" s="115"/>
      <c r="CE648" s="115"/>
      <c r="CF648" s="115"/>
      <c r="CG648" s="115"/>
      <c r="CH648" s="115"/>
      <c r="CI648" s="115"/>
    </row>
    <row r="649" spans="1:87" ht="16.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  <c r="AA649" s="115"/>
      <c r="AB649" s="115"/>
      <c r="AC649" s="115"/>
      <c r="AD649" s="115"/>
      <c r="AE649" s="115"/>
      <c r="AF649" s="115"/>
      <c r="AG649" s="115"/>
      <c r="AH649" s="115"/>
      <c r="AI649" s="115"/>
      <c r="AJ649" s="115"/>
      <c r="AK649" s="115"/>
      <c r="AL649" s="115"/>
      <c r="AM649" s="115"/>
      <c r="AN649" s="115"/>
      <c r="AO649" s="115"/>
      <c r="AP649" s="115"/>
      <c r="AQ649" s="115"/>
      <c r="AR649" s="115"/>
      <c r="AS649" s="115"/>
      <c r="AT649" s="115"/>
      <c r="AU649" s="115"/>
      <c r="AV649" s="115"/>
      <c r="AW649" s="115"/>
      <c r="AX649" s="115"/>
      <c r="AY649" s="115"/>
      <c r="AZ649" s="115"/>
      <c r="BA649" s="115"/>
      <c r="BB649" s="115"/>
      <c r="BC649" s="115"/>
      <c r="BD649" s="115"/>
      <c r="BE649" s="115"/>
      <c r="BF649" s="115"/>
      <c r="BG649" s="115"/>
      <c r="BH649" s="115"/>
      <c r="BI649" s="115"/>
      <c r="BJ649" s="115"/>
      <c r="BK649" s="115"/>
      <c r="BL649" s="115"/>
      <c r="BM649" s="115"/>
      <c r="BN649" s="115"/>
      <c r="BO649" s="115"/>
      <c r="BP649" s="115"/>
      <c r="BQ649" s="115"/>
      <c r="BR649" s="115"/>
      <c r="BS649" s="115"/>
      <c r="BT649" s="115"/>
      <c r="BU649" s="115"/>
      <c r="BV649" s="115"/>
      <c r="BW649" s="115"/>
      <c r="BX649" s="115"/>
      <c r="BY649" s="115"/>
      <c r="BZ649" s="115"/>
      <c r="CA649" s="115"/>
      <c r="CB649" s="115"/>
      <c r="CC649" s="115"/>
      <c r="CD649" s="115"/>
      <c r="CE649" s="115"/>
      <c r="CF649" s="115"/>
      <c r="CG649" s="115"/>
      <c r="CH649" s="115"/>
      <c r="CI649" s="115"/>
    </row>
    <row r="650" spans="1:87" ht="16.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  <c r="AA650" s="115"/>
      <c r="AB650" s="115"/>
      <c r="AC650" s="115"/>
      <c r="AD650" s="115"/>
      <c r="AE650" s="115"/>
      <c r="AF650" s="115"/>
      <c r="AG650" s="115"/>
      <c r="AH650" s="115"/>
      <c r="AI650" s="115"/>
      <c r="AJ650" s="115"/>
      <c r="AK650" s="115"/>
      <c r="AL650" s="115"/>
      <c r="AM650" s="115"/>
      <c r="AN650" s="115"/>
      <c r="AO650" s="115"/>
      <c r="AP650" s="115"/>
      <c r="AQ650" s="115"/>
      <c r="AR650" s="115"/>
      <c r="AS650" s="115"/>
      <c r="AT650" s="115"/>
      <c r="AU650" s="115"/>
      <c r="AV650" s="115"/>
      <c r="AW650" s="115"/>
      <c r="AX650" s="115"/>
      <c r="AY650" s="115"/>
      <c r="AZ650" s="115"/>
      <c r="BA650" s="115"/>
      <c r="BB650" s="115"/>
      <c r="BC650" s="115"/>
      <c r="BD650" s="115"/>
      <c r="BE650" s="115"/>
      <c r="BF650" s="115"/>
      <c r="BG650" s="115"/>
      <c r="BH650" s="115"/>
      <c r="BI650" s="115"/>
      <c r="BJ650" s="115"/>
      <c r="BK650" s="115"/>
      <c r="BL650" s="115"/>
      <c r="BM650" s="115"/>
      <c r="BN650" s="115"/>
      <c r="BO650" s="115"/>
      <c r="BP650" s="115"/>
      <c r="BQ650" s="115"/>
      <c r="BR650" s="115"/>
      <c r="BS650" s="115"/>
      <c r="BT650" s="115"/>
      <c r="BU650" s="115"/>
      <c r="BV650" s="115"/>
      <c r="BW650" s="115"/>
      <c r="BX650" s="115"/>
      <c r="BY650" s="115"/>
      <c r="BZ650" s="115"/>
      <c r="CA650" s="115"/>
      <c r="CB650" s="115"/>
      <c r="CC650" s="115"/>
      <c r="CD650" s="115"/>
      <c r="CE650" s="115"/>
      <c r="CF650" s="115"/>
      <c r="CG650" s="115"/>
      <c r="CH650" s="115"/>
      <c r="CI650" s="115"/>
    </row>
    <row r="651" spans="1:87" ht="16.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  <c r="AA651" s="115"/>
      <c r="AB651" s="115"/>
      <c r="AC651" s="115"/>
      <c r="AD651" s="115"/>
      <c r="AE651" s="115"/>
      <c r="AF651" s="115"/>
      <c r="AG651" s="115"/>
      <c r="AH651" s="115"/>
      <c r="AI651" s="115"/>
      <c r="AJ651" s="115"/>
      <c r="AK651" s="115"/>
      <c r="AL651" s="115"/>
      <c r="AM651" s="115"/>
      <c r="AN651" s="115"/>
      <c r="AO651" s="115"/>
      <c r="AP651" s="115"/>
      <c r="AQ651" s="115"/>
      <c r="AR651" s="115"/>
      <c r="AS651" s="115"/>
      <c r="AT651" s="115"/>
      <c r="AU651" s="115"/>
      <c r="AV651" s="115"/>
      <c r="AW651" s="115"/>
      <c r="AX651" s="115"/>
      <c r="AY651" s="115"/>
      <c r="AZ651" s="115"/>
      <c r="BA651" s="115"/>
      <c r="BB651" s="115"/>
      <c r="BC651" s="115"/>
      <c r="BD651" s="115"/>
      <c r="BE651" s="115"/>
      <c r="BF651" s="115"/>
      <c r="BG651" s="115"/>
      <c r="BH651" s="115"/>
      <c r="BI651" s="115"/>
      <c r="BJ651" s="115"/>
      <c r="BK651" s="115"/>
      <c r="BL651" s="115"/>
      <c r="BM651" s="115"/>
      <c r="BN651" s="115"/>
      <c r="BO651" s="115"/>
      <c r="BP651" s="115"/>
      <c r="BQ651" s="115"/>
      <c r="BR651" s="115"/>
      <c r="BS651" s="115"/>
      <c r="BT651" s="115"/>
      <c r="BU651" s="115"/>
      <c r="BV651" s="115"/>
      <c r="BW651" s="115"/>
      <c r="BX651" s="115"/>
      <c r="BY651" s="115"/>
      <c r="BZ651" s="115"/>
      <c r="CA651" s="115"/>
      <c r="CB651" s="115"/>
      <c r="CC651" s="115"/>
      <c r="CD651" s="115"/>
      <c r="CE651" s="115"/>
      <c r="CF651" s="115"/>
      <c r="CG651" s="115"/>
      <c r="CH651" s="115"/>
      <c r="CI651" s="115"/>
    </row>
    <row r="652" spans="1:87" ht="16.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  <c r="AA652" s="115"/>
      <c r="AB652" s="115"/>
      <c r="AC652" s="115"/>
      <c r="AD652" s="115"/>
      <c r="AE652" s="115"/>
      <c r="AF652" s="115"/>
      <c r="AG652" s="115"/>
      <c r="AH652" s="115"/>
      <c r="AI652" s="115"/>
      <c r="AJ652" s="115"/>
      <c r="AK652" s="115"/>
      <c r="AL652" s="115"/>
      <c r="AM652" s="115"/>
      <c r="AN652" s="115"/>
      <c r="AO652" s="115"/>
      <c r="AP652" s="115"/>
      <c r="AQ652" s="115"/>
      <c r="AR652" s="115"/>
      <c r="AS652" s="115"/>
      <c r="AT652" s="115"/>
      <c r="AU652" s="115"/>
      <c r="AV652" s="115"/>
      <c r="AW652" s="115"/>
      <c r="AX652" s="115"/>
      <c r="AY652" s="115"/>
      <c r="AZ652" s="115"/>
      <c r="BA652" s="115"/>
      <c r="BB652" s="115"/>
      <c r="BC652" s="115"/>
      <c r="BD652" s="115"/>
      <c r="BE652" s="115"/>
      <c r="BF652" s="115"/>
      <c r="BG652" s="115"/>
      <c r="BH652" s="115"/>
      <c r="BI652" s="115"/>
      <c r="BJ652" s="115"/>
      <c r="BK652" s="115"/>
      <c r="BL652" s="115"/>
      <c r="BM652" s="115"/>
      <c r="BN652" s="115"/>
      <c r="BO652" s="115"/>
      <c r="BP652" s="115"/>
      <c r="BQ652" s="115"/>
      <c r="BR652" s="115"/>
      <c r="BS652" s="115"/>
      <c r="BT652" s="115"/>
      <c r="BU652" s="115"/>
      <c r="BV652" s="115"/>
      <c r="BW652" s="115"/>
      <c r="BX652" s="115"/>
      <c r="BY652" s="115"/>
      <c r="BZ652" s="115"/>
      <c r="CA652" s="115"/>
      <c r="CB652" s="115"/>
      <c r="CC652" s="115"/>
      <c r="CD652" s="115"/>
      <c r="CE652" s="115"/>
      <c r="CF652" s="115"/>
      <c r="CG652" s="115"/>
      <c r="CH652" s="115"/>
      <c r="CI652" s="115"/>
    </row>
    <row r="653" spans="1:87" ht="16.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  <c r="AA653" s="115"/>
      <c r="AB653" s="115"/>
      <c r="AC653" s="115"/>
      <c r="AD653" s="115"/>
      <c r="AE653" s="115"/>
      <c r="AF653" s="115"/>
      <c r="AG653" s="115"/>
      <c r="AH653" s="115"/>
      <c r="AI653" s="115"/>
      <c r="AJ653" s="115"/>
      <c r="AK653" s="115"/>
      <c r="AL653" s="115"/>
      <c r="AM653" s="115"/>
      <c r="AN653" s="115"/>
      <c r="AO653" s="115"/>
      <c r="AP653" s="115"/>
      <c r="AQ653" s="115"/>
      <c r="AR653" s="115"/>
      <c r="AS653" s="115"/>
      <c r="AT653" s="115"/>
      <c r="AU653" s="115"/>
      <c r="AV653" s="115"/>
      <c r="AW653" s="115"/>
      <c r="AX653" s="115"/>
      <c r="AY653" s="115"/>
      <c r="AZ653" s="115"/>
      <c r="BA653" s="115"/>
      <c r="BB653" s="115"/>
      <c r="BC653" s="115"/>
      <c r="BD653" s="115"/>
      <c r="BE653" s="115"/>
      <c r="BF653" s="115"/>
      <c r="BG653" s="115"/>
      <c r="BH653" s="115"/>
      <c r="BI653" s="115"/>
      <c r="BJ653" s="115"/>
      <c r="BK653" s="115"/>
      <c r="BL653" s="115"/>
      <c r="BM653" s="115"/>
      <c r="BN653" s="115"/>
      <c r="BO653" s="115"/>
      <c r="BP653" s="115"/>
      <c r="BQ653" s="115"/>
      <c r="BR653" s="115"/>
      <c r="BS653" s="115"/>
      <c r="BT653" s="115"/>
      <c r="BU653" s="115"/>
      <c r="BV653" s="115"/>
      <c r="BW653" s="115"/>
      <c r="BX653" s="115"/>
      <c r="BY653" s="115"/>
      <c r="BZ653" s="115"/>
      <c r="CA653" s="115"/>
      <c r="CB653" s="115"/>
      <c r="CC653" s="115"/>
      <c r="CD653" s="115"/>
      <c r="CE653" s="115"/>
      <c r="CF653" s="115"/>
      <c r="CG653" s="115"/>
      <c r="CH653" s="115"/>
      <c r="CI653" s="115"/>
    </row>
    <row r="654" spans="1:87" ht="16.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  <c r="AA654" s="115"/>
      <c r="AB654" s="115"/>
      <c r="AC654" s="115"/>
      <c r="AD654" s="115"/>
      <c r="AE654" s="115"/>
      <c r="AF654" s="115"/>
      <c r="AG654" s="115"/>
      <c r="AH654" s="115"/>
      <c r="AI654" s="115"/>
      <c r="AJ654" s="115"/>
      <c r="AK654" s="115"/>
      <c r="AL654" s="115"/>
      <c r="AM654" s="115"/>
      <c r="AN654" s="115"/>
      <c r="AO654" s="115"/>
      <c r="AP654" s="115"/>
      <c r="AQ654" s="115"/>
      <c r="AR654" s="115"/>
      <c r="AS654" s="115"/>
      <c r="AT654" s="115"/>
      <c r="AU654" s="115"/>
      <c r="AV654" s="115"/>
      <c r="AW654" s="115"/>
      <c r="AX654" s="115"/>
      <c r="AY654" s="115"/>
      <c r="AZ654" s="115"/>
      <c r="BA654" s="115"/>
      <c r="BB654" s="115"/>
      <c r="BC654" s="115"/>
      <c r="BD654" s="115"/>
      <c r="BE654" s="115"/>
      <c r="BF654" s="115"/>
      <c r="BG654" s="115"/>
      <c r="BH654" s="115"/>
      <c r="BI654" s="115"/>
      <c r="BJ654" s="115"/>
      <c r="BK654" s="115"/>
      <c r="BL654" s="115"/>
      <c r="BM654" s="115"/>
      <c r="BN654" s="115"/>
      <c r="BO654" s="115"/>
      <c r="BP654" s="115"/>
      <c r="BQ654" s="115"/>
      <c r="BR654" s="115"/>
      <c r="BS654" s="115"/>
      <c r="BT654" s="115"/>
      <c r="BU654" s="115"/>
      <c r="BV654" s="115"/>
      <c r="BW654" s="115"/>
      <c r="BX654" s="115"/>
      <c r="BY654" s="115"/>
      <c r="BZ654" s="115"/>
      <c r="CA654" s="115"/>
      <c r="CB654" s="115"/>
      <c r="CC654" s="115"/>
      <c r="CD654" s="115"/>
      <c r="CE654" s="115"/>
      <c r="CF654" s="115"/>
      <c r="CG654" s="115"/>
      <c r="CH654" s="115"/>
      <c r="CI654" s="115"/>
    </row>
    <row r="655" spans="1:87" ht="16.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  <c r="AA655" s="115"/>
      <c r="AB655" s="115"/>
      <c r="AC655" s="115"/>
      <c r="AD655" s="115"/>
      <c r="AE655" s="115"/>
      <c r="AF655" s="115"/>
      <c r="AG655" s="115"/>
      <c r="AH655" s="115"/>
      <c r="AI655" s="115"/>
      <c r="AJ655" s="115"/>
      <c r="AK655" s="115"/>
      <c r="AL655" s="115"/>
      <c r="AM655" s="115"/>
      <c r="AN655" s="115"/>
      <c r="AO655" s="115"/>
      <c r="AP655" s="115"/>
      <c r="AQ655" s="115"/>
      <c r="AR655" s="115"/>
      <c r="AS655" s="115"/>
      <c r="AT655" s="115"/>
      <c r="AU655" s="115"/>
      <c r="AV655" s="115"/>
      <c r="AW655" s="115"/>
      <c r="AX655" s="115"/>
      <c r="AY655" s="115"/>
      <c r="AZ655" s="115"/>
      <c r="BA655" s="115"/>
      <c r="BB655" s="115"/>
      <c r="BC655" s="115"/>
      <c r="BD655" s="115"/>
      <c r="BE655" s="115"/>
      <c r="BF655" s="115"/>
      <c r="BG655" s="115"/>
      <c r="BH655" s="115"/>
      <c r="BI655" s="115"/>
      <c r="BJ655" s="115"/>
      <c r="BK655" s="115"/>
      <c r="BL655" s="115"/>
      <c r="BM655" s="115"/>
      <c r="BN655" s="115"/>
      <c r="BO655" s="115"/>
      <c r="BP655" s="115"/>
      <c r="BQ655" s="115"/>
      <c r="BR655" s="115"/>
      <c r="BS655" s="115"/>
      <c r="BT655" s="115"/>
      <c r="BU655" s="115"/>
      <c r="BV655" s="115"/>
      <c r="BW655" s="115"/>
      <c r="BX655" s="115"/>
      <c r="BY655" s="115"/>
      <c r="BZ655" s="115"/>
      <c r="CA655" s="115"/>
      <c r="CB655" s="115"/>
      <c r="CC655" s="115"/>
      <c r="CD655" s="115"/>
      <c r="CE655" s="115"/>
      <c r="CF655" s="115"/>
      <c r="CG655" s="115"/>
      <c r="CH655" s="115"/>
      <c r="CI655" s="115"/>
    </row>
    <row r="656" spans="1:87" ht="16.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  <c r="AA656" s="115"/>
      <c r="AB656" s="115"/>
      <c r="AC656" s="115"/>
      <c r="AD656" s="115"/>
      <c r="AE656" s="115"/>
      <c r="AF656" s="115"/>
      <c r="AG656" s="115"/>
      <c r="AH656" s="115"/>
      <c r="AI656" s="115"/>
      <c r="AJ656" s="115"/>
      <c r="AK656" s="115"/>
      <c r="AL656" s="115"/>
      <c r="AM656" s="115"/>
      <c r="AN656" s="115"/>
      <c r="AO656" s="115"/>
      <c r="AP656" s="115"/>
      <c r="AQ656" s="115"/>
      <c r="AR656" s="115"/>
      <c r="AS656" s="115"/>
      <c r="AT656" s="115"/>
      <c r="AU656" s="115"/>
      <c r="AV656" s="115"/>
      <c r="AW656" s="115"/>
      <c r="AX656" s="115"/>
      <c r="AY656" s="115"/>
      <c r="AZ656" s="115"/>
      <c r="BA656" s="115"/>
      <c r="BB656" s="115"/>
      <c r="BC656" s="115"/>
      <c r="BD656" s="115"/>
      <c r="BE656" s="115"/>
      <c r="BF656" s="115"/>
      <c r="BG656" s="115"/>
      <c r="BH656" s="115"/>
      <c r="BI656" s="115"/>
      <c r="BJ656" s="115"/>
      <c r="BK656" s="115"/>
      <c r="BL656" s="115"/>
      <c r="BM656" s="115"/>
      <c r="BN656" s="115"/>
      <c r="BO656" s="115"/>
      <c r="BP656" s="115"/>
      <c r="BQ656" s="115"/>
      <c r="BR656" s="115"/>
      <c r="BS656" s="115"/>
      <c r="BT656" s="115"/>
      <c r="BU656" s="115"/>
      <c r="BV656" s="115"/>
      <c r="BW656" s="115"/>
      <c r="BX656" s="115"/>
      <c r="BY656" s="115"/>
      <c r="BZ656" s="115"/>
      <c r="CA656" s="115"/>
      <c r="CB656" s="115"/>
      <c r="CC656" s="115"/>
      <c r="CD656" s="115"/>
      <c r="CE656" s="115"/>
      <c r="CF656" s="115"/>
      <c r="CG656" s="115"/>
      <c r="CH656" s="115"/>
      <c r="CI656" s="115"/>
    </row>
    <row r="657" spans="1:87" ht="16.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  <c r="AA657" s="115"/>
      <c r="AB657" s="115"/>
      <c r="AC657" s="115"/>
      <c r="AD657" s="115"/>
      <c r="AE657" s="115"/>
      <c r="AF657" s="115"/>
      <c r="AG657" s="115"/>
      <c r="AH657" s="115"/>
      <c r="AI657" s="115"/>
      <c r="AJ657" s="115"/>
      <c r="AK657" s="115"/>
      <c r="AL657" s="115"/>
      <c r="AM657" s="115"/>
      <c r="AN657" s="115"/>
      <c r="AO657" s="115"/>
      <c r="AP657" s="115"/>
      <c r="AQ657" s="115"/>
      <c r="AR657" s="115"/>
      <c r="AS657" s="115"/>
      <c r="AT657" s="115"/>
      <c r="AU657" s="115"/>
      <c r="AV657" s="115"/>
      <c r="AW657" s="115"/>
      <c r="AX657" s="115"/>
      <c r="AY657" s="115"/>
      <c r="AZ657" s="115"/>
      <c r="BA657" s="115"/>
      <c r="BB657" s="115"/>
      <c r="BC657" s="115"/>
      <c r="BD657" s="115"/>
      <c r="BE657" s="115"/>
      <c r="BF657" s="115"/>
      <c r="BG657" s="115"/>
      <c r="BH657" s="115"/>
      <c r="BI657" s="115"/>
      <c r="BJ657" s="115"/>
      <c r="BK657" s="115"/>
      <c r="BL657" s="115"/>
      <c r="BM657" s="115"/>
      <c r="BN657" s="115"/>
      <c r="BO657" s="115"/>
      <c r="BP657" s="115"/>
      <c r="BQ657" s="115"/>
      <c r="BR657" s="115"/>
      <c r="BS657" s="115"/>
      <c r="BT657" s="115"/>
      <c r="BU657" s="115"/>
      <c r="BV657" s="115"/>
      <c r="BW657" s="115"/>
      <c r="BX657" s="115"/>
      <c r="BY657" s="115"/>
      <c r="BZ657" s="115"/>
      <c r="CA657" s="115"/>
      <c r="CB657" s="115"/>
      <c r="CC657" s="115"/>
      <c r="CD657" s="115"/>
      <c r="CE657" s="115"/>
      <c r="CF657" s="115"/>
      <c r="CG657" s="115"/>
      <c r="CH657" s="115"/>
      <c r="CI657" s="115"/>
    </row>
    <row r="658" spans="1:87" ht="16.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  <c r="AA658" s="115"/>
      <c r="AB658" s="115"/>
      <c r="AC658" s="115"/>
      <c r="AD658" s="115"/>
      <c r="AE658" s="115"/>
      <c r="AF658" s="115"/>
      <c r="AG658" s="115"/>
      <c r="AH658" s="115"/>
      <c r="AI658" s="115"/>
      <c r="AJ658" s="115"/>
      <c r="AK658" s="115"/>
      <c r="AL658" s="115"/>
      <c r="AM658" s="115"/>
      <c r="AN658" s="115"/>
      <c r="AO658" s="115"/>
      <c r="AP658" s="115"/>
      <c r="AQ658" s="115"/>
      <c r="AR658" s="115"/>
      <c r="AS658" s="115"/>
      <c r="AT658" s="115"/>
      <c r="AU658" s="115"/>
      <c r="AV658" s="115"/>
      <c r="AW658" s="115"/>
      <c r="AX658" s="115"/>
      <c r="AY658" s="115"/>
      <c r="AZ658" s="115"/>
      <c r="BA658" s="115"/>
      <c r="BB658" s="115"/>
      <c r="BC658" s="115"/>
      <c r="BD658" s="115"/>
      <c r="BE658" s="115"/>
      <c r="BF658" s="115"/>
      <c r="BG658" s="115"/>
      <c r="BH658" s="115"/>
      <c r="BI658" s="115"/>
      <c r="BJ658" s="115"/>
      <c r="BK658" s="115"/>
      <c r="BL658" s="115"/>
      <c r="BM658" s="115"/>
      <c r="BN658" s="115"/>
      <c r="BO658" s="115"/>
      <c r="BP658" s="115"/>
      <c r="BQ658" s="115"/>
      <c r="BR658" s="115"/>
      <c r="BS658" s="115"/>
      <c r="BT658" s="115"/>
      <c r="BU658" s="115"/>
      <c r="BV658" s="115"/>
      <c r="BW658" s="115"/>
      <c r="BX658" s="115"/>
      <c r="BY658" s="115"/>
      <c r="BZ658" s="115"/>
      <c r="CA658" s="115"/>
      <c r="CB658" s="115"/>
      <c r="CC658" s="115"/>
      <c r="CD658" s="115"/>
      <c r="CE658" s="115"/>
      <c r="CF658" s="115"/>
      <c r="CG658" s="115"/>
      <c r="CH658" s="115"/>
      <c r="CI658" s="115"/>
    </row>
    <row r="659" spans="1:87" ht="16.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  <c r="AA659" s="115"/>
      <c r="AB659" s="115"/>
      <c r="AC659" s="115"/>
      <c r="AD659" s="115"/>
      <c r="AE659" s="115"/>
      <c r="AF659" s="115"/>
      <c r="AG659" s="115"/>
      <c r="AH659" s="115"/>
      <c r="AI659" s="115"/>
      <c r="AJ659" s="115"/>
      <c r="AK659" s="115"/>
      <c r="AL659" s="115"/>
      <c r="AM659" s="115"/>
      <c r="AN659" s="115"/>
      <c r="AO659" s="115"/>
      <c r="AP659" s="115"/>
      <c r="AQ659" s="115"/>
      <c r="AR659" s="115"/>
      <c r="AS659" s="115"/>
      <c r="AT659" s="115"/>
      <c r="AU659" s="115"/>
      <c r="AV659" s="115"/>
      <c r="AW659" s="115"/>
      <c r="AX659" s="115"/>
      <c r="AY659" s="115"/>
      <c r="AZ659" s="115"/>
      <c r="BA659" s="115"/>
      <c r="BB659" s="115"/>
      <c r="BC659" s="115"/>
      <c r="BD659" s="115"/>
      <c r="BE659" s="115"/>
      <c r="BF659" s="115"/>
      <c r="BG659" s="115"/>
      <c r="BH659" s="115"/>
      <c r="BI659" s="115"/>
      <c r="BJ659" s="115"/>
      <c r="BK659" s="115"/>
      <c r="BL659" s="115"/>
      <c r="BM659" s="115"/>
      <c r="BN659" s="115"/>
      <c r="BO659" s="115"/>
      <c r="BP659" s="115"/>
      <c r="BQ659" s="115"/>
      <c r="BR659" s="115"/>
      <c r="BS659" s="115"/>
      <c r="BT659" s="115"/>
      <c r="BU659" s="115"/>
      <c r="BV659" s="115"/>
      <c r="BW659" s="115"/>
      <c r="BX659" s="115"/>
      <c r="BY659" s="115"/>
      <c r="BZ659" s="115"/>
      <c r="CA659" s="115"/>
      <c r="CB659" s="115"/>
      <c r="CC659" s="115"/>
      <c r="CD659" s="115"/>
      <c r="CE659" s="115"/>
      <c r="CF659" s="115"/>
      <c r="CG659" s="115"/>
      <c r="CH659" s="115"/>
      <c r="CI659" s="115"/>
    </row>
    <row r="660" spans="1:87" ht="16.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  <c r="AA660" s="115"/>
      <c r="AB660" s="115"/>
      <c r="AC660" s="115"/>
      <c r="AD660" s="115"/>
      <c r="AE660" s="115"/>
      <c r="AF660" s="115"/>
      <c r="AG660" s="115"/>
      <c r="AH660" s="115"/>
      <c r="AI660" s="115"/>
      <c r="AJ660" s="115"/>
      <c r="AK660" s="115"/>
      <c r="AL660" s="115"/>
      <c r="AM660" s="115"/>
      <c r="AN660" s="115"/>
      <c r="AO660" s="115"/>
      <c r="AP660" s="115"/>
      <c r="AQ660" s="115"/>
      <c r="AR660" s="115"/>
      <c r="AS660" s="115"/>
      <c r="AT660" s="115"/>
      <c r="AU660" s="115"/>
      <c r="AV660" s="115"/>
      <c r="AW660" s="115"/>
      <c r="AX660" s="115"/>
      <c r="AY660" s="115"/>
      <c r="AZ660" s="115"/>
      <c r="BA660" s="115"/>
      <c r="BB660" s="115"/>
      <c r="BC660" s="115"/>
      <c r="BD660" s="115"/>
      <c r="BE660" s="115"/>
      <c r="BF660" s="115"/>
      <c r="BG660" s="115"/>
      <c r="BH660" s="115"/>
      <c r="BI660" s="115"/>
      <c r="BJ660" s="115"/>
      <c r="BK660" s="115"/>
      <c r="BL660" s="115"/>
      <c r="BM660" s="115"/>
      <c r="BN660" s="115"/>
      <c r="BO660" s="115"/>
      <c r="BP660" s="115"/>
      <c r="BQ660" s="115"/>
      <c r="BR660" s="115"/>
      <c r="BS660" s="115"/>
      <c r="BT660" s="115"/>
      <c r="BU660" s="115"/>
      <c r="BV660" s="115"/>
      <c r="BW660" s="115"/>
      <c r="BX660" s="115"/>
      <c r="BY660" s="115"/>
      <c r="BZ660" s="115"/>
      <c r="CA660" s="115"/>
      <c r="CB660" s="115"/>
      <c r="CC660" s="115"/>
      <c r="CD660" s="115"/>
      <c r="CE660" s="115"/>
      <c r="CF660" s="115"/>
      <c r="CG660" s="115"/>
      <c r="CH660" s="115"/>
      <c r="CI660" s="115"/>
    </row>
    <row r="661" spans="1:87" ht="16.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  <c r="AA661" s="115"/>
      <c r="AB661" s="115"/>
      <c r="AC661" s="115"/>
      <c r="AD661" s="115"/>
      <c r="AE661" s="115"/>
      <c r="AF661" s="115"/>
      <c r="AG661" s="115"/>
      <c r="AH661" s="115"/>
      <c r="AI661" s="115"/>
      <c r="AJ661" s="115"/>
      <c r="AK661" s="115"/>
      <c r="AL661" s="115"/>
      <c r="AM661" s="115"/>
      <c r="AN661" s="115"/>
      <c r="AO661" s="115"/>
      <c r="AP661" s="115"/>
      <c r="AQ661" s="115"/>
      <c r="AR661" s="115"/>
      <c r="AS661" s="115"/>
      <c r="AT661" s="115"/>
      <c r="AU661" s="115"/>
      <c r="AV661" s="115"/>
      <c r="AW661" s="115"/>
      <c r="AX661" s="115"/>
      <c r="AY661" s="115"/>
      <c r="AZ661" s="115"/>
      <c r="BA661" s="115"/>
      <c r="BB661" s="115"/>
      <c r="BC661" s="115"/>
      <c r="BD661" s="115"/>
      <c r="BE661" s="115"/>
      <c r="BF661" s="115"/>
      <c r="BG661" s="115"/>
      <c r="BH661" s="115"/>
      <c r="BI661" s="115"/>
      <c r="BJ661" s="115"/>
      <c r="BK661" s="115"/>
      <c r="BL661" s="115"/>
      <c r="BM661" s="115"/>
      <c r="BN661" s="115"/>
      <c r="BO661" s="115"/>
      <c r="BP661" s="115"/>
      <c r="BQ661" s="115"/>
      <c r="BR661" s="115"/>
      <c r="BS661" s="115"/>
      <c r="BT661" s="115"/>
      <c r="BU661" s="115"/>
      <c r="BV661" s="115"/>
      <c r="BW661" s="115"/>
      <c r="BX661" s="115"/>
      <c r="BY661" s="115"/>
      <c r="BZ661" s="115"/>
      <c r="CA661" s="115"/>
      <c r="CB661" s="115"/>
      <c r="CC661" s="115"/>
      <c r="CD661" s="115"/>
      <c r="CE661" s="115"/>
      <c r="CF661" s="115"/>
      <c r="CG661" s="115"/>
      <c r="CH661" s="115"/>
      <c r="CI661" s="115"/>
    </row>
    <row r="662" spans="1:87" ht="16.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  <c r="AA662" s="115"/>
      <c r="AB662" s="115"/>
      <c r="AC662" s="115"/>
      <c r="AD662" s="115"/>
      <c r="AE662" s="115"/>
      <c r="AF662" s="115"/>
      <c r="AG662" s="115"/>
      <c r="AH662" s="115"/>
      <c r="AI662" s="115"/>
      <c r="AJ662" s="115"/>
      <c r="AK662" s="115"/>
      <c r="AL662" s="115"/>
      <c r="AM662" s="115"/>
      <c r="AN662" s="115"/>
      <c r="AO662" s="115"/>
      <c r="AP662" s="115"/>
      <c r="AQ662" s="115"/>
      <c r="AR662" s="115"/>
      <c r="AS662" s="115"/>
      <c r="AT662" s="115"/>
      <c r="AU662" s="115"/>
      <c r="AV662" s="115"/>
      <c r="AW662" s="115"/>
      <c r="AX662" s="115"/>
      <c r="AY662" s="115"/>
      <c r="AZ662" s="115"/>
      <c r="BA662" s="115"/>
      <c r="BB662" s="115"/>
      <c r="BC662" s="115"/>
      <c r="BD662" s="115"/>
      <c r="BE662" s="115"/>
      <c r="BF662" s="115"/>
      <c r="BG662" s="115"/>
      <c r="BH662" s="115"/>
      <c r="BI662" s="115"/>
      <c r="BJ662" s="115"/>
      <c r="BK662" s="115"/>
      <c r="BL662" s="115"/>
      <c r="BM662" s="115"/>
      <c r="BN662" s="115"/>
      <c r="BO662" s="115"/>
      <c r="BP662" s="115"/>
      <c r="BQ662" s="115"/>
      <c r="BR662" s="115"/>
      <c r="BS662" s="115"/>
      <c r="BT662" s="115"/>
      <c r="BU662" s="115"/>
      <c r="BV662" s="115"/>
      <c r="BW662" s="115"/>
      <c r="BX662" s="115"/>
      <c r="BY662" s="115"/>
      <c r="BZ662" s="115"/>
      <c r="CA662" s="115"/>
      <c r="CB662" s="115"/>
      <c r="CC662" s="115"/>
      <c r="CD662" s="115"/>
      <c r="CE662" s="115"/>
      <c r="CF662" s="115"/>
      <c r="CG662" s="115"/>
      <c r="CH662" s="115"/>
      <c r="CI662" s="115"/>
    </row>
    <row r="663" spans="1:87" ht="16.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  <c r="AA663" s="115"/>
      <c r="AB663" s="115"/>
      <c r="AC663" s="115"/>
      <c r="AD663" s="115"/>
      <c r="AE663" s="115"/>
      <c r="AF663" s="115"/>
      <c r="AG663" s="115"/>
      <c r="AH663" s="115"/>
      <c r="AI663" s="115"/>
      <c r="AJ663" s="115"/>
      <c r="AK663" s="115"/>
      <c r="AL663" s="115"/>
      <c r="AM663" s="115"/>
      <c r="AN663" s="115"/>
      <c r="AO663" s="115"/>
      <c r="AP663" s="115"/>
      <c r="AQ663" s="115"/>
      <c r="AR663" s="115"/>
      <c r="AS663" s="115"/>
      <c r="AT663" s="115"/>
      <c r="AU663" s="115"/>
      <c r="AV663" s="115"/>
      <c r="AW663" s="115"/>
      <c r="AX663" s="115"/>
      <c r="AY663" s="115"/>
      <c r="AZ663" s="115"/>
      <c r="BA663" s="115"/>
      <c r="BB663" s="115"/>
      <c r="BC663" s="115"/>
      <c r="BD663" s="115"/>
      <c r="BE663" s="115"/>
      <c r="BF663" s="115"/>
      <c r="BG663" s="115"/>
      <c r="BH663" s="115"/>
      <c r="BI663" s="115"/>
      <c r="BJ663" s="115"/>
      <c r="BK663" s="115"/>
      <c r="BL663" s="115"/>
      <c r="BM663" s="115"/>
      <c r="BN663" s="115"/>
      <c r="BO663" s="115"/>
      <c r="BP663" s="115"/>
      <c r="BQ663" s="115"/>
      <c r="BR663" s="115"/>
      <c r="BS663" s="115"/>
      <c r="BT663" s="115"/>
      <c r="BU663" s="115"/>
      <c r="BV663" s="115"/>
      <c r="BW663" s="115"/>
      <c r="BX663" s="115"/>
      <c r="BY663" s="115"/>
      <c r="BZ663" s="115"/>
      <c r="CA663" s="115"/>
      <c r="CB663" s="115"/>
      <c r="CC663" s="115"/>
      <c r="CD663" s="115"/>
      <c r="CE663" s="115"/>
      <c r="CF663" s="115"/>
      <c r="CG663" s="115"/>
      <c r="CH663" s="115"/>
      <c r="CI663" s="115"/>
    </row>
    <row r="664" spans="1:87" ht="16.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  <c r="AA664" s="115"/>
      <c r="AB664" s="115"/>
      <c r="AC664" s="115"/>
      <c r="AD664" s="115"/>
      <c r="AE664" s="115"/>
      <c r="AF664" s="115"/>
      <c r="AG664" s="115"/>
      <c r="AH664" s="115"/>
      <c r="AI664" s="115"/>
      <c r="AJ664" s="115"/>
      <c r="AK664" s="115"/>
      <c r="AL664" s="115"/>
      <c r="AM664" s="115"/>
      <c r="AN664" s="115"/>
      <c r="AO664" s="115"/>
      <c r="AP664" s="115"/>
      <c r="AQ664" s="115"/>
      <c r="AR664" s="115"/>
      <c r="AS664" s="115"/>
      <c r="AT664" s="115"/>
      <c r="AU664" s="115"/>
      <c r="AV664" s="115"/>
      <c r="AW664" s="115"/>
      <c r="AX664" s="115"/>
      <c r="AY664" s="115"/>
      <c r="AZ664" s="115"/>
      <c r="BA664" s="115"/>
      <c r="BB664" s="115"/>
      <c r="BC664" s="115"/>
      <c r="BD664" s="115"/>
      <c r="BE664" s="115"/>
      <c r="BF664" s="115"/>
      <c r="BG664" s="115"/>
      <c r="BH664" s="115"/>
      <c r="BI664" s="115"/>
      <c r="BJ664" s="115"/>
      <c r="BK664" s="115"/>
      <c r="BL664" s="115"/>
      <c r="BM664" s="115"/>
      <c r="BN664" s="115"/>
      <c r="BO664" s="115"/>
      <c r="BP664" s="115"/>
      <c r="BQ664" s="115"/>
      <c r="BR664" s="115"/>
      <c r="BS664" s="115"/>
      <c r="BT664" s="115"/>
      <c r="BU664" s="115"/>
      <c r="BV664" s="115"/>
      <c r="BW664" s="115"/>
      <c r="BX664" s="115"/>
      <c r="BY664" s="115"/>
      <c r="BZ664" s="115"/>
      <c r="CA664" s="115"/>
      <c r="CB664" s="115"/>
      <c r="CC664" s="115"/>
      <c r="CD664" s="115"/>
      <c r="CE664" s="115"/>
      <c r="CF664" s="115"/>
      <c r="CG664" s="115"/>
      <c r="CH664" s="115"/>
      <c r="CI664" s="115"/>
    </row>
    <row r="665" spans="1:87" ht="16.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  <c r="AA665" s="115"/>
      <c r="AB665" s="115"/>
      <c r="AC665" s="115"/>
      <c r="AD665" s="115"/>
      <c r="AE665" s="115"/>
      <c r="AF665" s="115"/>
      <c r="AG665" s="115"/>
      <c r="AH665" s="115"/>
      <c r="AI665" s="115"/>
      <c r="AJ665" s="115"/>
      <c r="AK665" s="115"/>
      <c r="AL665" s="115"/>
      <c r="AM665" s="115"/>
      <c r="AN665" s="115"/>
      <c r="AO665" s="115"/>
      <c r="AP665" s="115"/>
      <c r="AQ665" s="115"/>
      <c r="AR665" s="115"/>
      <c r="AS665" s="115"/>
      <c r="AT665" s="115"/>
      <c r="AU665" s="115"/>
      <c r="AV665" s="115"/>
      <c r="AW665" s="115"/>
      <c r="AX665" s="115"/>
      <c r="AY665" s="115"/>
      <c r="AZ665" s="115"/>
      <c r="BA665" s="115"/>
      <c r="BB665" s="115"/>
      <c r="BC665" s="115"/>
      <c r="BD665" s="115"/>
      <c r="BE665" s="115"/>
      <c r="BF665" s="115"/>
      <c r="BG665" s="115"/>
      <c r="BH665" s="115"/>
      <c r="BI665" s="115"/>
      <c r="BJ665" s="115"/>
      <c r="BK665" s="115"/>
      <c r="BL665" s="115"/>
      <c r="BM665" s="115"/>
      <c r="BN665" s="115"/>
      <c r="BO665" s="115"/>
      <c r="BP665" s="115"/>
      <c r="BQ665" s="115"/>
      <c r="BR665" s="115"/>
      <c r="BS665" s="115"/>
      <c r="BT665" s="115"/>
      <c r="BU665" s="115"/>
      <c r="BV665" s="115"/>
      <c r="BW665" s="115"/>
      <c r="BX665" s="115"/>
      <c r="BY665" s="115"/>
      <c r="BZ665" s="115"/>
      <c r="CA665" s="115"/>
      <c r="CB665" s="115"/>
      <c r="CC665" s="115"/>
      <c r="CD665" s="115"/>
      <c r="CE665" s="115"/>
      <c r="CF665" s="115"/>
      <c r="CG665" s="115"/>
      <c r="CH665" s="115"/>
      <c r="CI665" s="115"/>
    </row>
    <row r="666" spans="1:87" ht="16.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  <c r="AA666" s="115"/>
      <c r="AB666" s="115"/>
      <c r="AC666" s="115"/>
      <c r="AD666" s="115"/>
      <c r="AE666" s="115"/>
      <c r="AF666" s="115"/>
      <c r="AG666" s="115"/>
      <c r="AH666" s="115"/>
      <c r="AI666" s="115"/>
      <c r="AJ666" s="115"/>
      <c r="AK666" s="115"/>
      <c r="AL666" s="115"/>
      <c r="AM666" s="115"/>
      <c r="AN666" s="115"/>
      <c r="AO666" s="115"/>
      <c r="AP666" s="115"/>
      <c r="AQ666" s="115"/>
      <c r="AR666" s="115"/>
      <c r="AS666" s="115"/>
      <c r="AT666" s="115"/>
      <c r="AU666" s="115"/>
      <c r="AV666" s="115"/>
      <c r="AW666" s="115"/>
      <c r="AX666" s="115"/>
      <c r="AY666" s="115"/>
      <c r="AZ666" s="115"/>
      <c r="BA666" s="115"/>
      <c r="BB666" s="115"/>
      <c r="BC666" s="115"/>
      <c r="BD666" s="115"/>
      <c r="BE666" s="115"/>
      <c r="BF666" s="115"/>
      <c r="BG666" s="115"/>
      <c r="BH666" s="115"/>
      <c r="BI666" s="115"/>
      <c r="BJ666" s="115"/>
      <c r="BK666" s="115"/>
      <c r="BL666" s="115"/>
      <c r="BM666" s="115"/>
      <c r="BN666" s="115"/>
      <c r="BO666" s="115"/>
      <c r="BP666" s="115"/>
      <c r="BQ666" s="115"/>
      <c r="BR666" s="115"/>
      <c r="BS666" s="115"/>
      <c r="BT666" s="115"/>
      <c r="BU666" s="115"/>
      <c r="BV666" s="115"/>
      <c r="BW666" s="115"/>
      <c r="BX666" s="115"/>
      <c r="BY666" s="115"/>
      <c r="BZ666" s="115"/>
      <c r="CA666" s="115"/>
      <c r="CB666" s="115"/>
      <c r="CC666" s="115"/>
      <c r="CD666" s="115"/>
      <c r="CE666" s="115"/>
      <c r="CF666" s="115"/>
      <c r="CG666" s="115"/>
      <c r="CH666" s="115"/>
      <c r="CI666" s="115"/>
    </row>
    <row r="667" spans="1:87" ht="16.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  <c r="AA667" s="115"/>
      <c r="AB667" s="115"/>
      <c r="AC667" s="115"/>
      <c r="AD667" s="115"/>
      <c r="AE667" s="115"/>
      <c r="AF667" s="115"/>
      <c r="AG667" s="115"/>
      <c r="AH667" s="115"/>
      <c r="AI667" s="115"/>
      <c r="AJ667" s="115"/>
      <c r="AK667" s="115"/>
      <c r="AL667" s="115"/>
      <c r="AM667" s="115"/>
      <c r="AN667" s="115"/>
      <c r="AO667" s="115"/>
      <c r="AP667" s="115"/>
      <c r="AQ667" s="115"/>
      <c r="AR667" s="115"/>
      <c r="AS667" s="115"/>
      <c r="AT667" s="115"/>
      <c r="AU667" s="115"/>
      <c r="AV667" s="115"/>
      <c r="AW667" s="115"/>
      <c r="AX667" s="115"/>
      <c r="AY667" s="115"/>
      <c r="AZ667" s="115"/>
      <c r="BA667" s="115"/>
      <c r="BB667" s="115"/>
      <c r="BC667" s="115"/>
      <c r="BD667" s="115"/>
      <c r="BE667" s="115"/>
      <c r="BF667" s="115"/>
      <c r="BG667" s="115"/>
      <c r="BH667" s="115"/>
      <c r="BI667" s="115"/>
      <c r="BJ667" s="115"/>
      <c r="BK667" s="115"/>
      <c r="BL667" s="115"/>
      <c r="BM667" s="115"/>
      <c r="BN667" s="115"/>
      <c r="BO667" s="115"/>
      <c r="BP667" s="115"/>
      <c r="BQ667" s="115"/>
      <c r="BR667" s="115"/>
      <c r="BS667" s="115"/>
      <c r="BT667" s="115"/>
      <c r="BU667" s="115"/>
      <c r="BV667" s="115"/>
      <c r="BW667" s="115"/>
      <c r="BX667" s="115"/>
      <c r="BY667" s="115"/>
      <c r="BZ667" s="115"/>
      <c r="CA667" s="115"/>
      <c r="CB667" s="115"/>
      <c r="CC667" s="115"/>
      <c r="CD667" s="115"/>
      <c r="CE667" s="115"/>
      <c r="CF667" s="115"/>
      <c r="CG667" s="115"/>
      <c r="CH667" s="115"/>
      <c r="CI667" s="115"/>
    </row>
    <row r="668" spans="1:87" ht="16.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  <c r="AA668" s="115"/>
      <c r="AB668" s="115"/>
      <c r="AC668" s="115"/>
      <c r="AD668" s="115"/>
      <c r="AE668" s="115"/>
      <c r="AF668" s="115"/>
      <c r="AG668" s="115"/>
      <c r="AH668" s="115"/>
      <c r="AI668" s="115"/>
      <c r="AJ668" s="115"/>
      <c r="AK668" s="115"/>
      <c r="AL668" s="115"/>
      <c r="AM668" s="115"/>
      <c r="AN668" s="115"/>
      <c r="AO668" s="115"/>
      <c r="AP668" s="115"/>
      <c r="AQ668" s="115"/>
      <c r="AR668" s="115"/>
      <c r="AS668" s="115"/>
      <c r="AT668" s="115"/>
      <c r="AU668" s="115"/>
      <c r="AV668" s="115"/>
      <c r="AW668" s="115"/>
      <c r="AX668" s="115"/>
      <c r="AY668" s="115"/>
      <c r="AZ668" s="115"/>
      <c r="BA668" s="115"/>
      <c r="BB668" s="115"/>
      <c r="BC668" s="115"/>
      <c r="BD668" s="115"/>
      <c r="BE668" s="115"/>
      <c r="BF668" s="115"/>
      <c r="BG668" s="115"/>
      <c r="BH668" s="115"/>
      <c r="BI668" s="115"/>
      <c r="BJ668" s="115"/>
      <c r="BK668" s="115"/>
      <c r="BL668" s="115"/>
      <c r="BM668" s="115"/>
      <c r="BN668" s="115"/>
      <c r="BO668" s="115"/>
      <c r="BP668" s="115"/>
      <c r="BQ668" s="115"/>
      <c r="BR668" s="115"/>
      <c r="BS668" s="115"/>
      <c r="BT668" s="115"/>
      <c r="BU668" s="115"/>
      <c r="BV668" s="115"/>
      <c r="BW668" s="115"/>
      <c r="BX668" s="115"/>
      <c r="BY668" s="115"/>
      <c r="BZ668" s="115"/>
      <c r="CA668" s="115"/>
      <c r="CB668" s="115"/>
      <c r="CC668" s="115"/>
      <c r="CD668" s="115"/>
      <c r="CE668" s="115"/>
      <c r="CF668" s="115"/>
      <c r="CG668" s="115"/>
      <c r="CH668" s="115"/>
      <c r="CI668" s="115"/>
    </row>
    <row r="669" spans="1:87" ht="16.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  <c r="AA669" s="115"/>
      <c r="AB669" s="115"/>
      <c r="AC669" s="115"/>
      <c r="AD669" s="115"/>
      <c r="AE669" s="115"/>
      <c r="AF669" s="115"/>
      <c r="AG669" s="115"/>
      <c r="AH669" s="115"/>
      <c r="AI669" s="115"/>
      <c r="AJ669" s="115"/>
      <c r="AK669" s="115"/>
      <c r="AL669" s="115"/>
      <c r="AM669" s="115"/>
      <c r="AN669" s="115"/>
      <c r="AO669" s="115"/>
      <c r="AP669" s="115"/>
      <c r="AQ669" s="115"/>
      <c r="AR669" s="115"/>
      <c r="AS669" s="115"/>
      <c r="AT669" s="115"/>
      <c r="AU669" s="115"/>
      <c r="AV669" s="115"/>
      <c r="AW669" s="115"/>
      <c r="AX669" s="115"/>
      <c r="AY669" s="115"/>
      <c r="AZ669" s="115"/>
      <c r="BA669" s="115"/>
      <c r="BB669" s="115"/>
      <c r="BC669" s="115"/>
      <c r="BD669" s="115"/>
      <c r="BE669" s="115"/>
      <c r="BF669" s="115"/>
      <c r="BG669" s="115"/>
      <c r="BH669" s="115"/>
      <c r="BI669" s="115"/>
      <c r="BJ669" s="115"/>
      <c r="BK669" s="115"/>
      <c r="BL669" s="115"/>
      <c r="BM669" s="115"/>
      <c r="BN669" s="115"/>
      <c r="BO669" s="115"/>
      <c r="BP669" s="115"/>
      <c r="BQ669" s="115"/>
      <c r="BR669" s="115"/>
      <c r="BS669" s="115"/>
      <c r="BT669" s="115"/>
      <c r="BU669" s="115"/>
      <c r="BV669" s="115"/>
      <c r="BW669" s="115"/>
      <c r="BX669" s="115"/>
      <c r="BY669" s="115"/>
      <c r="BZ669" s="115"/>
      <c r="CA669" s="115"/>
      <c r="CB669" s="115"/>
      <c r="CC669" s="115"/>
      <c r="CD669" s="115"/>
      <c r="CE669" s="115"/>
      <c r="CF669" s="115"/>
      <c r="CG669" s="115"/>
      <c r="CH669" s="115"/>
      <c r="CI669" s="115"/>
    </row>
    <row r="670" spans="1:87" ht="16.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  <c r="AA670" s="115"/>
      <c r="AB670" s="115"/>
      <c r="AC670" s="115"/>
      <c r="AD670" s="115"/>
      <c r="AE670" s="115"/>
      <c r="AF670" s="115"/>
      <c r="AG670" s="115"/>
      <c r="AH670" s="115"/>
      <c r="AI670" s="115"/>
      <c r="AJ670" s="115"/>
      <c r="AK670" s="115"/>
      <c r="AL670" s="115"/>
      <c r="AM670" s="115"/>
      <c r="AN670" s="115"/>
      <c r="AO670" s="115"/>
      <c r="AP670" s="115"/>
      <c r="AQ670" s="115"/>
      <c r="AR670" s="115"/>
      <c r="AS670" s="115"/>
      <c r="AT670" s="115"/>
      <c r="AU670" s="115"/>
      <c r="AV670" s="115"/>
      <c r="AW670" s="115"/>
      <c r="AX670" s="115"/>
      <c r="AY670" s="115"/>
      <c r="AZ670" s="115"/>
      <c r="BA670" s="115"/>
      <c r="BB670" s="115"/>
      <c r="BC670" s="115"/>
      <c r="BD670" s="115"/>
      <c r="BE670" s="115"/>
      <c r="BF670" s="115"/>
      <c r="BG670" s="115"/>
      <c r="BH670" s="115"/>
      <c r="BI670" s="115"/>
      <c r="BJ670" s="115"/>
      <c r="BK670" s="115"/>
      <c r="BL670" s="115"/>
      <c r="BM670" s="115"/>
      <c r="BN670" s="115"/>
      <c r="BO670" s="115"/>
      <c r="BP670" s="115"/>
      <c r="BQ670" s="115"/>
      <c r="BR670" s="115"/>
      <c r="BS670" s="115"/>
      <c r="BT670" s="115"/>
      <c r="BU670" s="115"/>
      <c r="BV670" s="115"/>
      <c r="BW670" s="115"/>
      <c r="BX670" s="115"/>
      <c r="BY670" s="115"/>
      <c r="BZ670" s="115"/>
      <c r="CA670" s="115"/>
      <c r="CB670" s="115"/>
      <c r="CC670" s="115"/>
      <c r="CD670" s="115"/>
      <c r="CE670" s="115"/>
      <c r="CF670" s="115"/>
      <c r="CG670" s="115"/>
      <c r="CH670" s="115"/>
      <c r="CI670" s="115"/>
    </row>
    <row r="671" spans="1:87" ht="16.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  <c r="AA671" s="115"/>
      <c r="AB671" s="115"/>
      <c r="AC671" s="115"/>
      <c r="AD671" s="115"/>
      <c r="AE671" s="115"/>
      <c r="AF671" s="115"/>
      <c r="AG671" s="115"/>
      <c r="AH671" s="115"/>
      <c r="AI671" s="115"/>
      <c r="AJ671" s="115"/>
      <c r="AK671" s="115"/>
      <c r="AL671" s="115"/>
      <c r="AM671" s="115"/>
      <c r="AN671" s="115"/>
      <c r="AO671" s="115"/>
      <c r="AP671" s="115"/>
      <c r="AQ671" s="115"/>
      <c r="AR671" s="115"/>
      <c r="AS671" s="115"/>
      <c r="AT671" s="115"/>
      <c r="AU671" s="115"/>
      <c r="AV671" s="115"/>
      <c r="AW671" s="115"/>
      <c r="AX671" s="115"/>
      <c r="AY671" s="115"/>
      <c r="AZ671" s="115"/>
      <c r="BA671" s="115"/>
      <c r="BB671" s="115"/>
      <c r="BC671" s="115"/>
      <c r="BD671" s="115"/>
      <c r="BE671" s="115"/>
      <c r="BF671" s="115"/>
      <c r="BG671" s="115"/>
      <c r="BH671" s="115"/>
      <c r="BI671" s="115"/>
      <c r="BJ671" s="115"/>
      <c r="BK671" s="115"/>
      <c r="BL671" s="115"/>
      <c r="BM671" s="115"/>
      <c r="BN671" s="115"/>
      <c r="BO671" s="115"/>
      <c r="BP671" s="115"/>
      <c r="BQ671" s="115"/>
      <c r="BR671" s="115"/>
      <c r="BS671" s="115"/>
      <c r="BT671" s="115"/>
      <c r="BU671" s="115"/>
      <c r="BV671" s="115"/>
      <c r="BW671" s="115"/>
      <c r="BX671" s="115"/>
      <c r="BY671" s="115"/>
      <c r="BZ671" s="115"/>
      <c r="CA671" s="115"/>
      <c r="CB671" s="115"/>
      <c r="CC671" s="115"/>
      <c r="CD671" s="115"/>
      <c r="CE671" s="115"/>
      <c r="CF671" s="115"/>
      <c r="CG671" s="115"/>
      <c r="CH671" s="115"/>
      <c r="CI671" s="115"/>
    </row>
    <row r="672" spans="1:87" ht="16.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  <c r="AA672" s="115"/>
      <c r="AB672" s="115"/>
      <c r="AC672" s="115"/>
      <c r="AD672" s="115"/>
      <c r="AE672" s="115"/>
      <c r="AF672" s="115"/>
      <c r="AG672" s="115"/>
      <c r="AH672" s="115"/>
      <c r="AI672" s="115"/>
      <c r="AJ672" s="115"/>
      <c r="AK672" s="115"/>
      <c r="AL672" s="115"/>
      <c r="AM672" s="115"/>
      <c r="AN672" s="115"/>
      <c r="AO672" s="115"/>
      <c r="AP672" s="115"/>
      <c r="AQ672" s="115"/>
      <c r="AR672" s="115"/>
      <c r="AS672" s="115"/>
      <c r="AT672" s="115"/>
      <c r="AU672" s="115"/>
      <c r="AV672" s="115"/>
      <c r="AW672" s="115"/>
      <c r="AX672" s="115"/>
      <c r="AY672" s="115"/>
      <c r="AZ672" s="115"/>
      <c r="BA672" s="115"/>
      <c r="BB672" s="115"/>
      <c r="BC672" s="115"/>
      <c r="BD672" s="115"/>
      <c r="BE672" s="115"/>
      <c r="BF672" s="115"/>
      <c r="BG672" s="115"/>
      <c r="BH672" s="115"/>
      <c r="BI672" s="115"/>
      <c r="BJ672" s="115"/>
      <c r="BK672" s="115"/>
      <c r="BL672" s="115"/>
      <c r="BM672" s="115"/>
      <c r="BN672" s="115"/>
      <c r="BO672" s="115"/>
      <c r="BP672" s="115"/>
      <c r="BQ672" s="115"/>
      <c r="BR672" s="115"/>
      <c r="BS672" s="115"/>
      <c r="BT672" s="115"/>
      <c r="BU672" s="115"/>
      <c r="BV672" s="115"/>
      <c r="BW672" s="115"/>
      <c r="BX672" s="115"/>
      <c r="BY672" s="115"/>
      <c r="BZ672" s="115"/>
      <c r="CA672" s="115"/>
      <c r="CB672" s="115"/>
      <c r="CC672" s="115"/>
      <c r="CD672" s="115"/>
      <c r="CE672" s="115"/>
      <c r="CF672" s="115"/>
      <c r="CG672" s="115"/>
      <c r="CH672" s="115"/>
      <c r="CI672" s="115"/>
    </row>
    <row r="673" spans="1:87" ht="16.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  <c r="AA673" s="115"/>
      <c r="AB673" s="115"/>
      <c r="AC673" s="115"/>
      <c r="AD673" s="115"/>
      <c r="AE673" s="115"/>
      <c r="AF673" s="115"/>
      <c r="AG673" s="115"/>
      <c r="AH673" s="115"/>
      <c r="AI673" s="115"/>
      <c r="AJ673" s="115"/>
      <c r="AK673" s="115"/>
      <c r="AL673" s="115"/>
      <c r="AM673" s="115"/>
      <c r="AN673" s="115"/>
      <c r="AO673" s="115"/>
      <c r="AP673" s="115"/>
      <c r="AQ673" s="115"/>
      <c r="AR673" s="115"/>
      <c r="AS673" s="115"/>
      <c r="AT673" s="115"/>
      <c r="AU673" s="115"/>
      <c r="AV673" s="115"/>
      <c r="AW673" s="115"/>
      <c r="AX673" s="115"/>
      <c r="AY673" s="115"/>
      <c r="AZ673" s="115"/>
      <c r="BA673" s="115"/>
      <c r="BB673" s="115"/>
      <c r="BC673" s="115"/>
      <c r="BD673" s="115"/>
      <c r="BE673" s="115"/>
      <c r="BF673" s="115"/>
      <c r="BG673" s="115"/>
      <c r="BH673" s="115"/>
      <c r="BI673" s="115"/>
      <c r="BJ673" s="115"/>
      <c r="BK673" s="115"/>
      <c r="BL673" s="115"/>
      <c r="BM673" s="115"/>
      <c r="BN673" s="115"/>
      <c r="BO673" s="115"/>
      <c r="BP673" s="115"/>
      <c r="BQ673" s="115"/>
      <c r="BR673" s="115"/>
      <c r="BS673" s="115"/>
      <c r="BT673" s="115"/>
      <c r="BU673" s="115"/>
      <c r="BV673" s="115"/>
      <c r="BW673" s="115"/>
      <c r="BX673" s="115"/>
      <c r="BY673" s="115"/>
      <c r="BZ673" s="115"/>
      <c r="CA673" s="115"/>
      <c r="CB673" s="115"/>
      <c r="CC673" s="115"/>
      <c r="CD673" s="115"/>
      <c r="CE673" s="115"/>
      <c r="CF673" s="115"/>
      <c r="CG673" s="115"/>
      <c r="CH673" s="115"/>
      <c r="CI673" s="115"/>
    </row>
    <row r="674" spans="1:87" ht="16.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  <c r="AA674" s="115"/>
      <c r="AB674" s="115"/>
      <c r="AC674" s="115"/>
      <c r="AD674" s="115"/>
      <c r="AE674" s="115"/>
      <c r="AF674" s="115"/>
      <c r="AG674" s="115"/>
      <c r="AH674" s="115"/>
      <c r="AI674" s="115"/>
      <c r="AJ674" s="115"/>
      <c r="AK674" s="115"/>
      <c r="AL674" s="115"/>
      <c r="AM674" s="115"/>
      <c r="AN674" s="115"/>
      <c r="AO674" s="115"/>
      <c r="AP674" s="115"/>
      <c r="AQ674" s="115"/>
      <c r="AR674" s="115"/>
      <c r="AS674" s="115"/>
      <c r="AT674" s="115"/>
      <c r="AU674" s="115"/>
      <c r="AV674" s="115"/>
      <c r="AW674" s="115"/>
      <c r="AX674" s="115"/>
      <c r="AY674" s="115"/>
      <c r="AZ674" s="115"/>
      <c r="BA674" s="115"/>
      <c r="BB674" s="115"/>
      <c r="BC674" s="115"/>
      <c r="BD674" s="115"/>
      <c r="BE674" s="115"/>
      <c r="BF674" s="115"/>
      <c r="BG674" s="115"/>
      <c r="BH674" s="115"/>
      <c r="BI674" s="115"/>
      <c r="BJ674" s="115"/>
      <c r="BK674" s="115"/>
      <c r="BL674" s="115"/>
      <c r="BM674" s="115"/>
      <c r="BN674" s="115"/>
      <c r="BO674" s="115"/>
      <c r="BP674" s="115"/>
      <c r="BQ674" s="115"/>
      <c r="BR674" s="115"/>
      <c r="BS674" s="115"/>
      <c r="BT674" s="115"/>
      <c r="BU674" s="115"/>
      <c r="BV674" s="115"/>
      <c r="BW674" s="115"/>
      <c r="BX674" s="115"/>
      <c r="BY674" s="115"/>
      <c r="BZ674" s="115"/>
      <c r="CA674" s="115"/>
      <c r="CB674" s="115"/>
      <c r="CC674" s="115"/>
      <c r="CD674" s="115"/>
      <c r="CE674" s="115"/>
      <c r="CF674" s="115"/>
      <c r="CG674" s="115"/>
      <c r="CH674" s="115"/>
      <c r="CI674" s="115"/>
    </row>
    <row r="675" spans="1:87" ht="16.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  <c r="AA675" s="115"/>
      <c r="AB675" s="115"/>
      <c r="AC675" s="115"/>
      <c r="AD675" s="115"/>
      <c r="AE675" s="115"/>
      <c r="AF675" s="115"/>
      <c r="AG675" s="115"/>
      <c r="AH675" s="115"/>
      <c r="AI675" s="115"/>
      <c r="AJ675" s="115"/>
      <c r="AK675" s="115"/>
      <c r="AL675" s="115"/>
      <c r="AM675" s="115"/>
      <c r="AN675" s="115"/>
      <c r="AO675" s="115"/>
      <c r="AP675" s="115"/>
      <c r="AQ675" s="115"/>
      <c r="AR675" s="115"/>
      <c r="AS675" s="115"/>
      <c r="AT675" s="115"/>
      <c r="AU675" s="115"/>
      <c r="AV675" s="115"/>
      <c r="AW675" s="115"/>
      <c r="AX675" s="115"/>
      <c r="AY675" s="115"/>
      <c r="AZ675" s="115"/>
      <c r="BA675" s="115"/>
      <c r="BB675" s="115"/>
      <c r="BC675" s="115"/>
      <c r="BD675" s="115"/>
      <c r="BE675" s="115"/>
      <c r="BF675" s="115"/>
      <c r="BG675" s="115"/>
      <c r="BH675" s="115"/>
      <c r="BI675" s="115"/>
      <c r="BJ675" s="115"/>
      <c r="BK675" s="115"/>
      <c r="BL675" s="115"/>
      <c r="BM675" s="115"/>
      <c r="BN675" s="115"/>
      <c r="BO675" s="115"/>
      <c r="BP675" s="115"/>
      <c r="BQ675" s="115"/>
      <c r="BR675" s="115"/>
      <c r="BS675" s="115"/>
      <c r="BT675" s="115"/>
      <c r="BU675" s="115"/>
      <c r="BV675" s="115"/>
      <c r="BW675" s="115"/>
      <c r="BX675" s="115"/>
      <c r="BY675" s="115"/>
      <c r="BZ675" s="115"/>
      <c r="CA675" s="115"/>
      <c r="CB675" s="115"/>
      <c r="CC675" s="115"/>
      <c r="CD675" s="115"/>
      <c r="CE675" s="115"/>
      <c r="CF675" s="115"/>
      <c r="CG675" s="115"/>
      <c r="CH675" s="115"/>
      <c r="CI675" s="115"/>
    </row>
    <row r="676" spans="1:87" ht="16.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  <c r="AA676" s="115"/>
      <c r="AB676" s="115"/>
      <c r="AC676" s="115"/>
      <c r="AD676" s="115"/>
      <c r="AE676" s="115"/>
      <c r="AF676" s="115"/>
      <c r="AG676" s="115"/>
      <c r="AH676" s="115"/>
      <c r="AI676" s="115"/>
      <c r="AJ676" s="115"/>
      <c r="AK676" s="115"/>
      <c r="AL676" s="115"/>
      <c r="AM676" s="115"/>
      <c r="AN676" s="115"/>
      <c r="AO676" s="115"/>
      <c r="AP676" s="115"/>
      <c r="AQ676" s="115"/>
      <c r="AR676" s="115"/>
      <c r="AS676" s="115"/>
      <c r="AT676" s="115"/>
      <c r="AU676" s="115"/>
      <c r="AV676" s="115"/>
      <c r="AW676" s="115"/>
      <c r="AX676" s="115"/>
      <c r="AY676" s="115"/>
      <c r="AZ676" s="115"/>
      <c r="BA676" s="115"/>
      <c r="BB676" s="115"/>
      <c r="BC676" s="115"/>
      <c r="BD676" s="115"/>
      <c r="BE676" s="115"/>
      <c r="BF676" s="115"/>
      <c r="BG676" s="115"/>
      <c r="BH676" s="115"/>
      <c r="BI676" s="115"/>
      <c r="BJ676" s="115"/>
      <c r="BK676" s="115"/>
      <c r="BL676" s="115"/>
      <c r="BM676" s="115"/>
      <c r="BN676" s="115"/>
      <c r="BO676" s="115"/>
      <c r="BP676" s="115"/>
      <c r="BQ676" s="115"/>
      <c r="BR676" s="115"/>
      <c r="BS676" s="115"/>
      <c r="BT676" s="115"/>
      <c r="BU676" s="115"/>
      <c r="BV676" s="115"/>
      <c r="BW676" s="115"/>
      <c r="BX676" s="115"/>
      <c r="BY676" s="115"/>
      <c r="BZ676" s="115"/>
      <c r="CA676" s="115"/>
      <c r="CB676" s="115"/>
      <c r="CC676" s="115"/>
      <c r="CD676" s="115"/>
      <c r="CE676" s="115"/>
      <c r="CF676" s="115"/>
      <c r="CG676" s="115"/>
      <c r="CH676" s="115"/>
      <c r="CI676" s="115"/>
    </row>
    <row r="677" spans="1:87" ht="16.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  <c r="AA677" s="115"/>
      <c r="AB677" s="115"/>
      <c r="AC677" s="115"/>
      <c r="AD677" s="115"/>
      <c r="AE677" s="115"/>
      <c r="AF677" s="115"/>
      <c r="AG677" s="115"/>
      <c r="AH677" s="115"/>
      <c r="AI677" s="115"/>
      <c r="AJ677" s="115"/>
      <c r="AK677" s="115"/>
      <c r="AL677" s="115"/>
      <c r="AM677" s="115"/>
      <c r="AN677" s="115"/>
      <c r="AO677" s="115"/>
      <c r="AP677" s="115"/>
      <c r="AQ677" s="115"/>
      <c r="AR677" s="115"/>
      <c r="AS677" s="115"/>
      <c r="AT677" s="115"/>
      <c r="AU677" s="115"/>
      <c r="AV677" s="115"/>
      <c r="AW677" s="115"/>
      <c r="AX677" s="115"/>
      <c r="AY677" s="115"/>
      <c r="AZ677" s="115"/>
      <c r="BA677" s="115"/>
      <c r="BB677" s="115"/>
      <c r="BC677" s="115"/>
      <c r="BD677" s="115"/>
      <c r="BE677" s="115"/>
      <c r="BF677" s="115"/>
      <c r="BG677" s="115"/>
      <c r="BH677" s="115"/>
      <c r="BI677" s="115"/>
      <c r="BJ677" s="115"/>
      <c r="BK677" s="115"/>
      <c r="BL677" s="115"/>
      <c r="BM677" s="115"/>
      <c r="BN677" s="115"/>
      <c r="BO677" s="115"/>
      <c r="BP677" s="115"/>
      <c r="BQ677" s="115"/>
      <c r="BR677" s="115"/>
      <c r="BS677" s="115"/>
      <c r="BT677" s="115"/>
      <c r="BU677" s="115"/>
      <c r="BV677" s="115"/>
      <c r="BW677" s="115"/>
      <c r="BX677" s="115"/>
      <c r="BY677" s="115"/>
      <c r="BZ677" s="115"/>
      <c r="CA677" s="115"/>
      <c r="CB677" s="115"/>
      <c r="CC677" s="115"/>
      <c r="CD677" s="115"/>
      <c r="CE677" s="115"/>
      <c r="CF677" s="115"/>
      <c r="CG677" s="115"/>
      <c r="CH677" s="115"/>
      <c r="CI677" s="115"/>
    </row>
    <row r="678" spans="1:87" ht="16.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  <c r="AA678" s="115"/>
      <c r="AB678" s="115"/>
      <c r="AC678" s="115"/>
      <c r="AD678" s="115"/>
      <c r="AE678" s="115"/>
      <c r="AF678" s="115"/>
      <c r="AG678" s="115"/>
      <c r="AH678" s="115"/>
      <c r="AI678" s="115"/>
      <c r="AJ678" s="115"/>
      <c r="AK678" s="115"/>
      <c r="AL678" s="115"/>
      <c r="AM678" s="115"/>
      <c r="AN678" s="115"/>
      <c r="AO678" s="115"/>
      <c r="AP678" s="115"/>
      <c r="AQ678" s="115"/>
      <c r="AR678" s="115"/>
      <c r="AS678" s="115"/>
      <c r="AT678" s="115"/>
      <c r="AU678" s="115"/>
      <c r="AV678" s="115"/>
      <c r="AW678" s="115"/>
      <c r="AX678" s="115"/>
      <c r="AY678" s="115"/>
      <c r="AZ678" s="115"/>
      <c r="BA678" s="115"/>
      <c r="BB678" s="115"/>
      <c r="BC678" s="115"/>
      <c r="BD678" s="115"/>
      <c r="BE678" s="115"/>
      <c r="BF678" s="115"/>
      <c r="BG678" s="115"/>
      <c r="BH678" s="115"/>
      <c r="BI678" s="115"/>
      <c r="BJ678" s="115"/>
      <c r="BK678" s="115"/>
      <c r="BL678" s="115"/>
      <c r="BM678" s="115"/>
      <c r="BN678" s="115"/>
      <c r="BO678" s="115"/>
      <c r="BP678" s="115"/>
      <c r="BQ678" s="115"/>
      <c r="BR678" s="115"/>
      <c r="BS678" s="115"/>
      <c r="BT678" s="115"/>
      <c r="BU678" s="115"/>
      <c r="BV678" s="115"/>
      <c r="BW678" s="115"/>
      <c r="BX678" s="115"/>
      <c r="BY678" s="115"/>
      <c r="BZ678" s="115"/>
      <c r="CA678" s="115"/>
      <c r="CB678" s="115"/>
      <c r="CC678" s="115"/>
      <c r="CD678" s="115"/>
      <c r="CE678" s="115"/>
      <c r="CF678" s="115"/>
      <c r="CG678" s="115"/>
      <c r="CH678" s="115"/>
      <c r="CI678" s="115"/>
    </row>
    <row r="679" spans="1:87" ht="16.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  <c r="AA679" s="115"/>
      <c r="AB679" s="115"/>
      <c r="AC679" s="115"/>
      <c r="AD679" s="115"/>
      <c r="AE679" s="115"/>
      <c r="AF679" s="115"/>
      <c r="AG679" s="115"/>
      <c r="AH679" s="115"/>
      <c r="AI679" s="115"/>
      <c r="AJ679" s="115"/>
      <c r="AK679" s="115"/>
      <c r="AL679" s="115"/>
      <c r="AM679" s="115"/>
      <c r="AN679" s="115"/>
      <c r="AO679" s="115"/>
      <c r="AP679" s="115"/>
      <c r="AQ679" s="115"/>
      <c r="AR679" s="115"/>
      <c r="AS679" s="115"/>
      <c r="AT679" s="115"/>
      <c r="AU679" s="115"/>
      <c r="AV679" s="115"/>
      <c r="AW679" s="115"/>
      <c r="AX679" s="115"/>
      <c r="AY679" s="115"/>
      <c r="AZ679" s="115"/>
      <c r="BA679" s="115"/>
      <c r="BB679" s="115"/>
      <c r="BC679" s="115"/>
      <c r="BD679" s="115"/>
      <c r="BE679" s="115"/>
      <c r="BF679" s="115"/>
      <c r="BG679" s="115"/>
      <c r="BH679" s="115"/>
      <c r="BI679" s="115"/>
      <c r="BJ679" s="115"/>
      <c r="BK679" s="115"/>
      <c r="BL679" s="115"/>
      <c r="BM679" s="115"/>
      <c r="BN679" s="115"/>
      <c r="BO679" s="115"/>
      <c r="BP679" s="115"/>
      <c r="BQ679" s="115"/>
      <c r="BR679" s="115"/>
      <c r="BS679" s="115"/>
      <c r="BT679" s="115"/>
      <c r="BU679" s="115"/>
      <c r="BV679" s="115"/>
      <c r="BW679" s="115"/>
      <c r="BX679" s="115"/>
      <c r="BY679" s="115"/>
      <c r="BZ679" s="115"/>
      <c r="CA679" s="115"/>
      <c r="CB679" s="115"/>
      <c r="CC679" s="115"/>
      <c r="CD679" s="115"/>
      <c r="CE679" s="115"/>
      <c r="CF679" s="115"/>
      <c r="CG679" s="115"/>
      <c r="CH679" s="115"/>
      <c r="CI679" s="115"/>
    </row>
    <row r="680" spans="1:87" ht="16.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  <c r="AA680" s="115"/>
      <c r="AB680" s="115"/>
      <c r="AC680" s="115"/>
      <c r="AD680" s="115"/>
      <c r="AE680" s="115"/>
      <c r="AF680" s="115"/>
      <c r="AG680" s="115"/>
      <c r="AH680" s="115"/>
      <c r="AI680" s="115"/>
      <c r="AJ680" s="115"/>
      <c r="AK680" s="115"/>
      <c r="AL680" s="115"/>
      <c r="AM680" s="115"/>
      <c r="AN680" s="115"/>
      <c r="AO680" s="115"/>
      <c r="AP680" s="115"/>
      <c r="AQ680" s="115"/>
      <c r="AR680" s="115"/>
      <c r="AS680" s="115"/>
      <c r="AT680" s="115"/>
      <c r="AU680" s="115"/>
      <c r="AV680" s="115"/>
      <c r="AW680" s="115"/>
      <c r="AX680" s="115"/>
      <c r="AY680" s="115"/>
      <c r="AZ680" s="115"/>
      <c r="BA680" s="115"/>
      <c r="BB680" s="115"/>
      <c r="BC680" s="115"/>
      <c r="BD680" s="115"/>
      <c r="BE680" s="115"/>
      <c r="BF680" s="115"/>
      <c r="BG680" s="115"/>
      <c r="BH680" s="115"/>
      <c r="BI680" s="115"/>
      <c r="BJ680" s="115"/>
      <c r="BK680" s="115"/>
      <c r="BL680" s="115"/>
      <c r="BM680" s="115"/>
      <c r="BN680" s="115"/>
      <c r="BO680" s="115"/>
      <c r="BP680" s="115"/>
      <c r="BQ680" s="115"/>
      <c r="BR680" s="115"/>
      <c r="BS680" s="115"/>
      <c r="BT680" s="115"/>
      <c r="BU680" s="115"/>
      <c r="BV680" s="115"/>
      <c r="BW680" s="115"/>
      <c r="BX680" s="115"/>
      <c r="BY680" s="115"/>
      <c r="BZ680" s="115"/>
      <c r="CA680" s="115"/>
      <c r="CB680" s="115"/>
      <c r="CC680" s="115"/>
      <c r="CD680" s="115"/>
      <c r="CE680" s="115"/>
      <c r="CF680" s="115"/>
      <c r="CG680" s="115"/>
      <c r="CH680" s="115"/>
      <c r="CI680" s="115"/>
    </row>
    <row r="681" spans="1:87" ht="16.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  <c r="AA681" s="115"/>
      <c r="AB681" s="115"/>
      <c r="AC681" s="115"/>
      <c r="AD681" s="115"/>
      <c r="AE681" s="115"/>
      <c r="AF681" s="115"/>
      <c r="AG681" s="115"/>
      <c r="AH681" s="115"/>
      <c r="AI681" s="115"/>
      <c r="AJ681" s="115"/>
      <c r="AK681" s="115"/>
      <c r="AL681" s="115"/>
      <c r="AM681" s="115"/>
      <c r="AN681" s="115"/>
      <c r="AO681" s="115"/>
      <c r="AP681" s="115"/>
      <c r="AQ681" s="115"/>
      <c r="AR681" s="115"/>
      <c r="AS681" s="115"/>
      <c r="AT681" s="115"/>
      <c r="AU681" s="115"/>
      <c r="AV681" s="115"/>
      <c r="AW681" s="115"/>
      <c r="AX681" s="115"/>
      <c r="AY681" s="115"/>
      <c r="AZ681" s="115"/>
      <c r="BA681" s="115"/>
      <c r="BB681" s="115"/>
      <c r="BC681" s="115"/>
      <c r="BD681" s="115"/>
      <c r="BE681" s="115"/>
      <c r="BF681" s="115"/>
      <c r="BG681" s="115"/>
      <c r="BH681" s="115"/>
      <c r="BI681" s="115"/>
      <c r="BJ681" s="115"/>
      <c r="BK681" s="115"/>
      <c r="BL681" s="115"/>
      <c r="BM681" s="115"/>
      <c r="BN681" s="115"/>
      <c r="BO681" s="115"/>
      <c r="BP681" s="115"/>
      <c r="BQ681" s="115"/>
      <c r="BR681" s="115"/>
      <c r="BS681" s="115"/>
      <c r="BT681" s="115"/>
      <c r="BU681" s="115"/>
      <c r="BV681" s="115"/>
      <c r="BW681" s="115"/>
      <c r="BX681" s="115"/>
      <c r="BY681" s="115"/>
      <c r="BZ681" s="115"/>
      <c r="CA681" s="115"/>
      <c r="CB681" s="115"/>
      <c r="CC681" s="115"/>
      <c r="CD681" s="115"/>
      <c r="CE681" s="115"/>
      <c r="CF681" s="115"/>
      <c r="CG681" s="115"/>
      <c r="CH681" s="115"/>
      <c r="CI681" s="115"/>
    </row>
    <row r="682" spans="1:87" ht="16.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  <c r="AA682" s="115"/>
      <c r="AB682" s="115"/>
      <c r="AC682" s="115"/>
      <c r="AD682" s="115"/>
      <c r="AE682" s="115"/>
      <c r="AF682" s="115"/>
      <c r="AG682" s="115"/>
      <c r="AH682" s="115"/>
      <c r="AI682" s="115"/>
      <c r="AJ682" s="115"/>
      <c r="AK682" s="115"/>
      <c r="AL682" s="115"/>
      <c r="AM682" s="115"/>
      <c r="AN682" s="115"/>
      <c r="AO682" s="115"/>
      <c r="AP682" s="115"/>
      <c r="AQ682" s="115"/>
      <c r="AR682" s="115"/>
      <c r="AS682" s="115"/>
      <c r="AT682" s="115"/>
      <c r="AU682" s="115"/>
      <c r="AV682" s="115"/>
      <c r="AW682" s="115"/>
      <c r="AX682" s="115"/>
      <c r="AY682" s="115"/>
      <c r="AZ682" s="115"/>
      <c r="BA682" s="115"/>
      <c r="BB682" s="115"/>
      <c r="BC682" s="115"/>
      <c r="BD682" s="115"/>
      <c r="BE682" s="115"/>
      <c r="BF682" s="115"/>
      <c r="BG682" s="115"/>
      <c r="BH682" s="115"/>
      <c r="BI682" s="115"/>
      <c r="BJ682" s="115"/>
      <c r="BK682" s="115"/>
      <c r="BL682" s="115"/>
      <c r="BM682" s="115"/>
      <c r="BN682" s="115"/>
      <c r="BO682" s="115"/>
      <c r="BP682" s="115"/>
      <c r="BQ682" s="115"/>
      <c r="BR682" s="115"/>
      <c r="BS682" s="115"/>
      <c r="BT682" s="115"/>
      <c r="BU682" s="115"/>
      <c r="BV682" s="115"/>
      <c r="BW682" s="115"/>
      <c r="BX682" s="115"/>
      <c r="BY682" s="115"/>
      <c r="BZ682" s="115"/>
      <c r="CA682" s="115"/>
      <c r="CB682" s="115"/>
      <c r="CC682" s="115"/>
      <c r="CD682" s="115"/>
      <c r="CE682" s="115"/>
      <c r="CF682" s="115"/>
      <c r="CG682" s="115"/>
      <c r="CH682" s="115"/>
      <c r="CI682" s="115"/>
    </row>
    <row r="683" spans="1:87" ht="16.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  <c r="AA683" s="115"/>
      <c r="AB683" s="115"/>
      <c r="AC683" s="115"/>
      <c r="AD683" s="115"/>
      <c r="AE683" s="115"/>
      <c r="AF683" s="115"/>
      <c r="AG683" s="115"/>
      <c r="AH683" s="115"/>
      <c r="AI683" s="115"/>
      <c r="AJ683" s="115"/>
      <c r="AK683" s="115"/>
      <c r="AL683" s="115"/>
      <c r="AM683" s="115"/>
      <c r="AN683" s="115"/>
      <c r="AO683" s="115"/>
      <c r="AP683" s="115"/>
      <c r="AQ683" s="115"/>
      <c r="AR683" s="115"/>
      <c r="AS683" s="115"/>
      <c r="AT683" s="115"/>
      <c r="AU683" s="115"/>
      <c r="AV683" s="115"/>
      <c r="AW683" s="115"/>
      <c r="AX683" s="115"/>
      <c r="AY683" s="115"/>
      <c r="AZ683" s="115"/>
      <c r="BA683" s="115"/>
      <c r="BB683" s="115"/>
      <c r="BC683" s="115"/>
      <c r="BD683" s="115"/>
      <c r="BE683" s="115"/>
      <c r="BF683" s="115"/>
      <c r="BG683" s="115"/>
      <c r="BH683" s="115"/>
      <c r="BI683" s="115"/>
      <c r="BJ683" s="115"/>
      <c r="BK683" s="115"/>
      <c r="BL683" s="115"/>
      <c r="BM683" s="115"/>
      <c r="BN683" s="115"/>
      <c r="BO683" s="115"/>
      <c r="BP683" s="115"/>
      <c r="BQ683" s="115"/>
      <c r="BR683" s="115"/>
      <c r="BS683" s="115"/>
      <c r="BT683" s="115"/>
      <c r="BU683" s="115"/>
      <c r="BV683" s="115"/>
      <c r="BW683" s="115"/>
      <c r="BX683" s="115"/>
      <c r="BY683" s="115"/>
      <c r="BZ683" s="115"/>
      <c r="CA683" s="115"/>
      <c r="CB683" s="115"/>
      <c r="CC683" s="115"/>
      <c r="CD683" s="115"/>
      <c r="CE683" s="115"/>
      <c r="CF683" s="115"/>
      <c r="CG683" s="115"/>
      <c r="CH683" s="115"/>
      <c r="CI683" s="115"/>
    </row>
    <row r="684" spans="1:87" ht="16.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  <c r="AA684" s="115"/>
      <c r="AB684" s="115"/>
      <c r="AC684" s="115"/>
      <c r="AD684" s="115"/>
      <c r="AE684" s="115"/>
      <c r="AF684" s="115"/>
      <c r="AG684" s="115"/>
      <c r="AH684" s="115"/>
      <c r="AI684" s="115"/>
      <c r="AJ684" s="115"/>
      <c r="AK684" s="115"/>
      <c r="AL684" s="115"/>
      <c r="AM684" s="115"/>
      <c r="AN684" s="115"/>
      <c r="AO684" s="115"/>
      <c r="AP684" s="115"/>
      <c r="AQ684" s="115"/>
      <c r="AR684" s="115"/>
      <c r="AS684" s="115"/>
      <c r="AT684" s="115"/>
      <c r="AU684" s="115"/>
      <c r="AV684" s="115"/>
      <c r="AW684" s="115"/>
      <c r="AX684" s="115"/>
      <c r="AY684" s="115"/>
      <c r="AZ684" s="115"/>
      <c r="BA684" s="115"/>
      <c r="BB684" s="115"/>
      <c r="BC684" s="115"/>
      <c r="BD684" s="115"/>
      <c r="BE684" s="115"/>
      <c r="BF684" s="115"/>
      <c r="BG684" s="115"/>
      <c r="BH684" s="115"/>
      <c r="BI684" s="115"/>
      <c r="BJ684" s="115"/>
      <c r="BK684" s="115"/>
      <c r="BL684" s="115"/>
      <c r="BM684" s="115"/>
      <c r="BN684" s="115"/>
      <c r="BO684" s="115"/>
      <c r="BP684" s="115"/>
      <c r="BQ684" s="115"/>
      <c r="BR684" s="115"/>
      <c r="BS684" s="115"/>
      <c r="BT684" s="115"/>
      <c r="BU684" s="115"/>
      <c r="BV684" s="115"/>
      <c r="BW684" s="115"/>
      <c r="BX684" s="115"/>
      <c r="BY684" s="115"/>
      <c r="BZ684" s="115"/>
      <c r="CA684" s="115"/>
      <c r="CB684" s="115"/>
      <c r="CC684" s="115"/>
      <c r="CD684" s="115"/>
      <c r="CE684" s="115"/>
      <c r="CF684" s="115"/>
      <c r="CG684" s="115"/>
      <c r="CH684" s="115"/>
      <c r="CI684" s="115"/>
    </row>
    <row r="685" spans="1:87" ht="16.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  <c r="AA685" s="115"/>
      <c r="AB685" s="115"/>
      <c r="AC685" s="115"/>
      <c r="AD685" s="115"/>
      <c r="AE685" s="115"/>
      <c r="AF685" s="115"/>
      <c r="AG685" s="115"/>
      <c r="AH685" s="115"/>
      <c r="AI685" s="115"/>
      <c r="AJ685" s="115"/>
      <c r="AK685" s="115"/>
      <c r="AL685" s="115"/>
      <c r="AM685" s="115"/>
      <c r="AN685" s="115"/>
      <c r="AO685" s="115"/>
      <c r="AP685" s="115"/>
      <c r="AQ685" s="115"/>
      <c r="AR685" s="115"/>
      <c r="AS685" s="115"/>
      <c r="AT685" s="115"/>
      <c r="AU685" s="115"/>
      <c r="AV685" s="115"/>
      <c r="AW685" s="115"/>
      <c r="AX685" s="115"/>
      <c r="AY685" s="115"/>
      <c r="AZ685" s="115"/>
      <c r="BA685" s="115"/>
      <c r="BB685" s="115"/>
      <c r="BC685" s="115"/>
      <c r="BD685" s="115"/>
      <c r="BE685" s="115"/>
      <c r="BF685" s="115"/>
      <c r="BG685" s="115"/>
      <c r="BH685" s="115"/>
      <c r="BI685" s="115"/>
      <c r="BJ685" s="115"/>
      <c r="BK685" s="115"/>
      <c r="BL685" s="115"/>
      <c r="BM685" s="115"/>
      <c r="BN685" s="115"/>
      <c r="BO685" s="115"/>
      <c r="BP685" s="115"/>
      <c r="BQ685" s="115"/>
      <c r="BR685" s="115"/>
      <c r="BS685" s="115"/>
      <c r="BT685" s="115"/>
      <c r="BU685" s="115"/>
      <c r="BV685" s="115"/>
      <c r="BW685" s="115"/>
      <c r="BX685" s="115"/>
      <c r="BY685" s="115"/>
      <c r="BZ685" s="115"/>
      <c r="CA685" s="115"/>
      <c r="CB685" s="115"/>
      <c r="CC685" s="115"/>
      <c r="CD685" s="115"/>
      <c r="CE685" s="115"/>
      <c r="CF685" s="115"/>
      <c r="CG685" s="115"/>
      <c r="CH685" s="115"/>
      <c r="CI685" s="115"/>
    </row>
    <row r="686" spans="1:87" ht="16.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  <c r="AA686" s="115"/>
      <c r="AB686" s="115"/>
      <c r="AC686" s="115"/>
      <c r="AD686" s="115"/>
      <c r="AE686" s="115"/>
      <c r="AF686" s="115"/>
      <c r="AG686" s="115"/>
      <c r="AH686" s="115"/>
      <c r="AI686" s="115"/>
      <c r="AJ686" s="115"/>
      <c r="AK686" s="115"/>
      <c r="AL686" s="115"/>
      <c r="AM686" s="115"/>
      <c r="AN686" s="115"/>
      <c r="AO686" s="115"/>
      <c r="AP686" s="115"/>
      <c r="AQ686" s="115"/>
      <c r="AR686" s="115"/>
      <c r="AS686" s="115"/>
      <c r="AT686" s="115"/>
      <c r="AU686" s="115"/>
      <c r="AV686" s="115"/>
      <c r="AW686" s="115"/>
      <c r="AX686" s="115"/>
      <c r="AY686" s="115"/>
      <c r="AZ686" s="115"/>
      <c r="BA686" s="115"/>
      <c r="BB686" s="115"/>
      <c r="BC686" s="115"/>
      <c r="BD686" s="115"/>
      <c r="BE686" s="115"/>
      <c r="BF686" s="115"/>
      <c r="BG686" s="115"/>
      <c r="BH686" s="115"/>
      <c r="BI686" s="115"/>
      <c r="BJ686" s="115"/>
      <c r="BK686" s="115"/>
      <c r="BL686" s="115"/>
      <c r="BM686" s="115"/>
      <c r="BN686" s="115"/>
      <c r="BO686" s="115"/>
      <c r="BP686" s="115"/>
      <c r="BQ686" s="115"/>
      <c r="BR686" s="115"/>
      <c r="BS686" s="115"/>
      <c r="BT686" s="115"/>
      <c r="BU686" s="115"/>
      <c r="BV686" s="115"/>
      <c r="BW686" s="115"/>
      <c r="BX686" s="115"/>
      <c r="BY686" s="115"/>
      <c r="BZ686" s="115"/>
      <c r="CA686" s="115"/>
      <c r="CB686" s="115"/>
      <c r="CC686" s="115"/>
      <c r="CD686" s="115"/>
      <c r="CE686" s="115"/>
      <c r="CF686" s="115"/>
      <c r="CG686" s="115"/>
      <c r="CH686" s="115"/>
      <c r="CI686" s="115"/>
    </row>
    <row r="687" spans="1:87" ht="16.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  <c r="AA687" s="115"/>
      <c r="AB687" s="115"/>
      <c r="AC687" s="115"/>
      <c r="AD687" s="115"/>
      <c r="AE687" s="115"/>
      <c r="AF687" s="115"/>
      <c r="AG687" s="115"/>
      <c r="AH687" s="115"/>
      <c r="AI687" s="115"/>
      <c r="AJ687" s="115"/>
      <c r="AK687" s="115"/>
      <c r="AL687" s="115"/>
      <c r="AM687" s="115"/>
      <c r="AN687" s="115"/>
      <c r="AO687" s="115"/>
      <c r="AP687" s="115"/>
      <c r="AQ687" s="115"/>
      <c r="AR687" s="115"/>
      <c r="AS687" s="115"/>
      <c r="AT687" s="115"/>
      <c r="AU687" s="115"/>
      <c r="AV687" s="115"/>
      <c r="AW687" s="115"/>
      <c r="AX687" s="115"/>
      <c r="AY687" s="115"/>
      <c r="AZ687" s="115"/>
      <c r="BA687" s="115"/>
      <c r="BB687" s="115"/>
      <c r="BC687" s="115"/>
      <c r="BD687" s="115"/>
      <c r="BE687" s="115"/>
      <c r="BF687" s="115"/>
      <c r="BG687" s="115"/>
      <c r="BH687" s="115"/>
      <c r="BI687" s="115"/>
      <c r="BJ687" s="115"/>
      <c r="BK687" s="115"/>
      <c r="BL687" s="115"/>
      <c r="BM687" s="115"/>
      <c r="BN687" s="115"/>
      <c r="BO687" s="115"/>
      <c r="BP687" s="115"/>
      <c r="BQ687" s="115"/>
      <c r="BR687" s="115"/>
      <c r="BS687" s="115"/>
      <c r="BT687" s="115"/>
      <c r="BU687" s="115"/>
      <c r="BV687" s="115"/>
      <c r="BW687" s="115"/>
      <c r="BX687" s="115"/>
      <c r="BY687" s="115"/>
      <c r="BZ687" s="115"/>
      <c r="CA687" s="115"/>
      <c r="CB687" s="115"/>
      <c r="CC687" s="115"/>
      <c r="CD687" s="115"/>
      <c r="CE687" s="115"/>
      <c r="CF687" s="115"/>
      <c r="CG687" s="115"/>
      <c r="CH687" s="115"/>
      <c r="CI687" s="115"/>
    </row>
    <row r="688" spans="1:87" ht="16.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  <c r="AA688" s="115"/>
      <c r="AB688" s="115"/>
      <c r="AC688" s="115"/>
      <c r="AD688" s="115"/>
      <c r="AE688" s="115"/>
      <c r="AF688" s="115"/>
      <c r="AG688" s="115"/>
      <c r="AH688" s="115"/>
      <c r="AI688" s="115"/>
      <c r="AJ688" s="115"/>
      <c r="AK688" s="115"/>
      <c r="AL688" s="115"/>
      <c r="AM688" s="115"/>
      <c r="AN688" s="115"/>
      <c r="AO688" s="115"/>
      <c r="AP688" s="115"/>
      <c r="AQ688" s="115"/>
      <c r="AR688" s="115"/>
      <c r="AS688" s="115"/>
      <c r="AT688" s="115"/>
      <c r="AU688" s="115"/>
      <c r="AV688" s="115"/>
      <c r="AW688" s="115"/>
      <c r="AX688" s="115"/>
      <c r="AY688" s="115"/>
      <c r="AZ688" s="115"/>
      <c r="BA688" s="115"/>
      <c r="BB688" s="115"/>
      <c r="BC688" s="115"/>
      <c r="BD688" s="115"/>
      <c r="BE688" s="115"/>
      <c r="BF688" s="115"/>
      <c r="BG688" s="115"/>
      <c r="BH688" s="115"/>
      <c r="BI688" s="115"/>
      <c r="BJ688" s="115"/>
      <c r="BK688" s="115"/>
      <c r="BL688" s="115"/>
      <c r="BM688" s="115"/>
      <c r="BN688" s="115"/>
      <c r="BO688" s="115"/>
      <c r="BP688" s="115"/>
      <c r="BQ688" s="115"/>
      <c r="BR688" s="115"/>
      <c r="BS688" s="115"/>
      <c r="BT688" s="115"/>
      <c r="BU688" s="115"/>
      <c r="BV688" s="115"/>
      <c r="BW688" s="115"/>
      <c r="BX688" s="115"/>
      <c r="BY688" s="115"/>
      <c r="BZ688" s="115"/>
      <c r="CA688" s="115"/>
      <c r="CB688" s="115"/>
      <c r="CC688" s="115"/>
      <c r="CD688" s="115"/>
      <c r="CE688" s="115"/>
      <c r="CF688" s="115"/>
      <c r="CG688" s="115"/>
      <c r="CH688" s="115"/>
      <c r="CI688" s="115"/>
    </row>
    <row r="689" spans="1:87" ht="16.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  <c r="AA689" s="115"/>
      <c r="AB689" s="115"/>
      <c r="AC689" s="115"/>
      <c r="AD689" s="115"/>
      <c r="AE689" s="115"/>
      <c r="AF689" s="115"/>
      <c r="AG689" s="115"/>
      <c r="AH689" s="115"/>
      <c r="AI689" s="115"/>
      <c r="AJ689" s="115"/>
      <c r="AK689" s="115"/>
      <c r="AL689" s="115"/>
      <c r="AM689" s="115"/>
      <c r="AN689" s="115"/>
      <c r="AO689" s="115"/>
      <c r="AP689" s="115"/>
      <c r="AQ689" s="115"/>
      <c r="AR689" s="115"/>
      <c r="AS689" s="115"/>
      <c r="AT689" s="115"/>
      <c r="AU689" s="115"/>
      <c r="AV689" s="115"/>
      <c r="AW689" s="115"/>
      <c r="AX689" s="115"/>
      <c r="AY689" s="115"/>
      <c r="AZ689" s="115"/>
      <c r="BA689" s="115"/>
      <c r="BB689" s="115"/>
      <c r="BC689" s="115"/>
      <c r="BD689" s="115"/>
      <c r="BE689" s="115"/>
      <c r="BF689" s="115"/>
      <c r="BG689" s="115"/>
      <c r="BH689" s="115"/>
      <c r="BI689" s="115"/>
      <c r="BJ689" s="115"/>
      <c r="BK689" s="115"/>
      <c r="BL689" s="115"/>
      <c r="BM689" s="115"/>
      <c r="BN689" s="115"/>
      <c r="BO689" s="115"/>
      <c r="BP689" s="115"/>
      <c r="BQ689" s="115"/>
      <c r="BR689" s="115"/>
      <c r="BS689" s="115"/>
      <c r="BT689" s="115"/>
      <c r="BU689" s="115"/>
      <c r="BV689" s="115"/>
      <c r="BW689" s="115"/>
      <c r="BX689" s="115"/>
      <c r="BY689" s="115"/>
      <c r="BZ689" s="115"/>
      <c r="CA689" s="115"/>
      <c r="CB689" s="115"/>
      <c r="CC689" s="115"/>
      <c r="CD689" s="115"/>
      <c r="CE689" s="115"/>
      <c r="CF689" s="115"/>
      <c r="CG689" s="115"/>
      <c r="CH689" s="115"/>
      <c r="CI689" s="115"/>
    </row>
    <row r="690" spans="1:87" ht="16.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  <c r="AA690" s="115"/>
      <c r="AB690" s="115"/>
      <c r="AC690" s="115"/>
      <c r="AD690" s="115"/>
      <c r="AE690" s="115"/>
      <c r="AF690" s="115"/>
      <c r="AG690" s="115"/>
      <c r="AH690" s="115"/>
      <c r="AI690" s="115"/>
      <c r="AJ690" s="115"/>
      <c r="AK690" s="115"/>
      <c r="AL690" s="115"/>
      <c r="AM690" s="115"/>
      <c r="AN690" s="115"/>
      <c r="AO690" s="115"/>
      <c r="AP690" s="115"/>
      <c r="AQ690" s="115"/>
      <c r="AR690" s="115"/>
      <c r="AS690" s="115"/>
      <c r="AT690" s="115"/>
      <c r="AU690" s="115"/>
      <c r="AV690" s="115"/>
      <c r="AW690" s="115"/>
      <c r="AX690" s="115"/>
      <c r="AY690" s="115"/>
      <c r="AZ690" s="115"/>
      <c r="BA690" s="115"/>
      <c r="BB690" s="115"/>
      <c r="BC690" s="115"/>
      <c r="BD690" s="115"/>
      <c r="BE690" s="115"/>
      <c r="BF690" s="115"/>
      <c r="BG690" s="115"/>
      <c r="BH690" s="115"/>
      <c r="BI690" s="115"/>
      <c r="BJ690" s="115"/>
      <c r="BK690" s="115"/>
      <c r="BL690" s="115"/>
      <c r="BM690" s="115"/>
      <c r="BN690" s="115"/>
      <c r="BO690" s="115"/>
      <c r="BP690" s="115"/>
      <c r="BQ690" s="115"/>
      <c r="BR690" s="115"/>
      <c r="BS690" s="115"/>
      <c r="BT690" s="115"/>
      <c r="BU690" s="115"/>
      <c r="BV690" s="115"/>
      <c r="BW690" s="115"/>
      <c r="BX690" s="115"/>
      <c r="BY690" s="115"/>
      <c r="BZ690" s="115"/>
      <c r="CA690" s="115"/>
      <c r="CB690" s="115"/>
      <c r="CC690" s="115"/>
      <c r="CD690" s="115"/>
      <c r="CE690" s="115"/>
      <c r="CF690" s="115"/>
      <c r="CG690" s="115"/>
      <c r="CH690" s="115"/>
      <c r="CI690" s="115"/>
    </row>
    <row r="691" spans="1:87" ht="16.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  <c r="AA691" s="115"/>
      <c r="AB691" s="115"/>
      <c r="AC691" s="115"/>
      <c r="AD691" s="115"/>
      <c r="AE691" s="115"/>
      <c r="AF691" s="115"/>
      <c r="AG691" s="115"/>
      <c r="AH691" s="115"/>
      <c r="AI691" s="115"/>
      <c r="AJ691" s="115"/>
      <c r="AK691" s="115"/>
      <c r="AL691" s="115"/>
      <c r="AM691" s="115"/>
      <c r="AN691" s="115"/>
      <c r="AO691" s="115"/>
      <c r="AP691" s="115"/>
      <c r="AQ691" s="115"/>
      <c r="AR691" s="115"/>
      <c r="AS691" s="115"/>
      <c r="AT691" s="115"/>
      <c r="AU691" s="115"/>
      <c r="AV691" s="115"/>
      <c r="AW691" s="115"/>
      <c r="AX691" s="115"/>
      <c r="AY691" s="115"/>
      <c r="AZ691" s="115"/>
      <c r="BA691" s="115"/>
      <c r="BB691" s="115"/>
      <c r="BC691" s="115"/>
      <c r="BD691" s="115"/>
      <c r="BE691" s="115"/>
      <c r="BF691" s="115"/>
      <c r="BG691" s="115"/>
      <c r="BH691" s="115"/>
      <c r="BI691" s="115"/>
      <c r="BJ691" s="115"/>
      <c r="BK691" s="115"/>
      <c r="BL691" s="115"/>
      <c r="BM691" s="115"/>
      <c r="BN691" s="115"/>
      <c r="BO691" s="115"/>
      <c r="BP691" s="115"/>
      <c r="BQ691" s="115"/>
      <c r="BR691" s="115"/>
      <c r="BS691" s="115"/>
      <c r="BT691" s="115"/>
      <c r="BU691" s="115"/>
      <c r="BV691" s="115"/>
      <c r="BW691" s="115"/>
      <c r="BX691" s="115"/>
      <c r="BY691" s="115"/>
      <c r="BZ691" s="115"/>
      <c r="CA691" s="115"/>
      <c r="CB691" s="115"/>
      <c r="CC691" s="115"/>
      <c r="CD691" s="115"/>
      <c r="CE691" s="115"/>
      <c r="CF691" s="115"/>
      <c r="CG691" s="115"/>
      <c r="CH691" s="115"/>
      <c r="CI691" s="115"/>
    </row>
    <row r="692" spans="1:87" ht="16.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  <c r="AA692" s="115"/>
      <c r="AB692" s="115"/>
      <c r="AC692" s="115"/>
      <c r="AD692" s="115"/>
      <c r="AE692" s="115"/>
      <c r="AF692" s="115"/>
      <c r="AG692" s="115"/>
      <c r="AH692" s="115"/>
      <c r="AI692" s="115"/>
      <c r="AJ692" s="115"/>
      <c r="AK692" s="115"/>
      <c r="AL692" s="115"/>
      <c r="AM692" s="115"/>
      <c r="AN692" s="115"/>
      <c r="AO692" s="115"/>
      <c r="AP692" s="115"/>
      <c r="AQ692" s="115"/>
      <c r="AR692" s="115"/>
      <c r="AS692" s="115"/>
      <c r="AT692" s="115"/>
      <c r="AU692" s="115"/>
      <c r="AV692" s="115"/>
      <c r="AW692" s="115"/>
      <c r="AX692" s="115"/>
      <c r="AY692" s="115"/>
      <c r="AZ692" s="115"/>
      <c r="BA692" s="115"/>
      <c r="BB692" s="115"/>
      <c r="BC692" s="115"/>
      <c r="BD692" s="115"/>
      <c r="BE692" s="115"/>
      <c r="BF692" s="115"/>
      <c r="BG692" s="115"/>
      <c r="BH692" s="115"/>
      <c r="BI692" s="115"/>
      <c r="BJ692" s="115"/>
      <c r="BK692" s="115"/>
      <c r="BL692" s="115"/>
      <c r="BM692" s="115"/>
      <c r="BN692" s="115"/>
      <c r="BO692" s="115"/>
      <c r="BP692" s="115"/>
      <c r="BQ692" s="115"/>
      <c r="BR692" s="115"/>
      <c r="BS692" s="115"/>
      <c r="BT692" s="115"/>
      <c r="BU692" s="115"/>
      <c r="BV692" s="115"/>
      <c r="BW692" s="115"/>
      <c r="BX692" s="115"/>
      <c r="BY692" s="115"/>
      <c r="BZ692" s="115"/>
      <c r="CA692" s="115"/>
      <c r="CB692" s="115"/>
      <c r="CC692" s="115"/>
      <c r="CD692" s="115"/>
      <c r="CE692" s="115"/>
      <c r="CF692" s="115"/>
      <c r="CG692" s="115"/>
      <c r="CH692" s="115"/>
      <c r="CI692" s="115"/>
    </row>
    <row r="693" spans="1:87" ht="16.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  <c r="AA693" s="115"/>
      <c r="AB693" s="115"/>
      <c r="AC693" s="115"/>
      <c r="AD693" s="115"/>
      <c r="AE693" s="115"/>
      <c r="AF693" s="115"/>
      <c r="AG693" s="115"/>
      <c r="AH693" s="115"/>
      <c r="AI693" s="115"/>
      <c r="AJ693" s="115"/>
      <c r="AK693" s="115"/>
      <c r="AL693" s="115"/>
      <c r="AM693" s="115"/>
      <c r="AN693" s="115"/>
      <c r="AO693" s="115"/>
      <c r="AP693" s="115"/>
      <c r="AQ693" s="115"/>
      <c r="AR693" s="115"/>
      <c r="AS693" s="115"/>
      <c r="AT693" s="115"/>
      <c r="AU693" s="115"/>
      <c r="AV693" s="115"/>
      <c r="AW693" s="115"/>
      <c r="AX693" s="115"/>
      <c r="AY693" s="115"/>
      <c r="AZ693" s="115"/>
      <c r="BA693" s="115"/>
      <c r="BB693" s="115"/>
      <c r="BC693" s="115"/>
      <c r="BD693" s="115"/>
      <c r="BE693" s="115"/>
      <c r="BF693" s="115"/>
      <c r="BG693" s="115"/>
      <c r="BH693" s="115"/>
      <c r="BI693" s="115"/>
      <c r="BJ693" s="115"/>
      <c r="BK693" s="115"/>
      <c r="BL693" s="115"/>
      <c r="BM693" s="115"/>
      <c r="BN693" s="115"/>
      <c r="BO693" s="115"/>
      <c r="BP693" s="115"/>
      <c r="BQ693" s="115"/>
      <c r="BR693" s="115"/>
      <c r="BS693" s="115"/>
      <c r="BT693" s="115"/>
      <c r="BU693" s="115"/>
      <c r="BV693" s="115"/>
      <c r="BW693" s="115"/>
      <c r="BX693" s="115"/>
      <c r="BY693" s="115"/>
      <c r="BZ693" s="115"/>
      <c r="CA693" s="115"/>
      <c r="CB693" s="115"/>
      <c r="CC693" s="115"/>
      <c r="CD693" s="115"/>
      <c r="CE693" s="115"/>
      <c r="CF693" s="115"/>
      <c r="CG693" s="115"/>
      <c r="CH693" s="115"/>
      <c r="CI693" s="115"/>
    </row>
    <row r="694" spans="1:87" ht="16.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  <c r="AA694" s="115"/>
      <c r="AB694" s="115"/>
      <c r="AC694" s="115"/>
      <c r="AD694" s="115"/>
      <c r="AE694" s="115"/>
      <c r="AF694" s="115"/>
      <c r="AG694" s="115"/>
      <c r="AH694" s="115"/>
      <c r="AI694" s="115"/>
      <c r="AJ694" s="115"/>
      <c r="AK694" s="115"/>
      <c r="AL694" s="115"/>
      <c r="AM694" s="115"/>
      <c r="AN694" s="115"/>
      <c r="AO694" s="115"/>
      <c r="AP694" s="115"/>
      <c r="AQ694" s="115"/>
      <c r="AR694" s="115"/>
      <c r="AS694" s="115"/>
      <c r="AT694" s="115"/>
      <c r="AU694" s="115"/>
      <c r="AV694" s="115"/>
      <c r="AW694" s="115"/>
      <c r="AX694" s="115"/>
      <c r="AY694" s="115"/>
      <c r="AZ694" s="115"/>
      <c r="BA694" s="115"/>
      <c r="BB694" s="115"/>
      <c r="BC694" s="115"/>
      <c r="BD694" s="115"/>
      <c r="BE694" s="115"/>
      <c r="BF694" s="115"/>
      <c r="BG694" s="115"/>
      <c r="BH694" s="115"/>
      <c r="BI694" s="115"/>
      <c r="BJ694" s="115"/>
      <c r="BK694" s="115"/>
      <c r="BL694" s="115"/>
      <c r="BM694" s="115"/>
      <c r="BN694" s="115"/>
      <c r="BO694" s="115"/>
      <c r="BP694" s="115"/>
      <c r="BQ694" s="115"/>
      <c r="BR694" s="115"/>
      <c r="BS694" s="115"/>
      <c r="BT694" s="115"/>
      <c r="BU694" s="115"/>
      <c r="BV694" s="115"/>
      <c r="BW694" s="115"/>
      <c r="BX694" s="115"/>
      <c r="BY694" s="115"/>
      <c r="BZ694" s="115"/>
      <c r="CA694" s="115"/>
      <c r="CB694" s="115"/>
      <c r="CC694" s="115"/>
      <c r="CD694" s="115"/>
      <c r="CE694" s="115"/>
      <c r="CF694" s="115"/>
      <c r="CG694" s="115"/>
      <c r="CH694" s="115"/>
      <c r="CI694" s="115"/>
    </row>
    <row r="695" spans="1:87" ht="16.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  <c r="AA695" s="115"/>
      <c r="AB695" s="115"/>
      <c r="AC695" s="115"/>
      <c r="AD695" s="115"/>
      <c r="AE695" s="115"/>
      <c r="AF695" s="115"/>
      <c r="AG695" s="115"/>
      <c r="AH695" s="115"/>
      <c r="AI695" s="115"/>
      <c r="AJ695" s="115"/>
      <c r="AK695" s="115"/>
      <c r="AL695" s="115"/>
      <c r="AM695" s="115"/>
      <c r="AN695" s="115"/>
      <c r="AO695" s="115"/>
      <c r="AP695" s="115"/>
      <c r="AQ695" s="115"/>
      <c r="AR695" s="115"/>
      <c r="AS695" s="115"/>
      <c r="AT695" s="115"/>
      <c r="AU695" s="115"/>
      <c r="AV695" s="115"/>
      <c r="AW695" s="115"/>
      <c r="AX695" s="115"/>
      <c r="AY695" s="115"/>
      <c r="AZ695" s="115"/>
      <c r="BA695" s="115"/>
      <c r="BB695" s="115"/>
      <c r="BC695" s="115"/>
      <c r="BD695" s="115"/>
      <c r="BE695" s="115"/>
      <c r="BF695" s="115"/>
      <c r="BG695" s="115"/>
      <c r="BH695" s="115"/>
      <c r="BI695" s="115"/>
      <c r="BJ695" s="115"/>
      <c r="BK695" s="115"/>
      <c r="BL695" s="115"/>
      <c r="BM695" s="115"/>
      <c r="BN695" s="115"/>
      <c r="BO695" s="115"/>
      <c r="BP695" s="115"/>
      <c r="BQ695" s="115"/>
      <c r="BR695" s="115"/>
      <c r="BS695" s="115"/>
      <c r="BT695" s="115"/>
      <c r="BU695" s="115"/>
      <c r="BV695" s="115"/>
      <c r="BW695" s="115"/>
      <c r="BX695" s="115"/>
      <c r="BY695" s="115"/>
      <c r="BZ695" s="115"/>
      <c r="CA695" s="115"/>
      <c r="CB695" s="115"/>
      <c r="CC695" s="115"/>
      <c r="CD695" s="115"/>
      <c r="CE695" s="115"/>
      <c r="CF695" s="115"/>
      <c r="CG695" s="115"/>
      <c r="CH695" s="115"/>
      <c r="CI695" s="115"/>
    </row>
    <row r="696" spans="1:87" ht="16.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  <c r="AA696" s="115"/>
      <c r="AB696" s="115"/>
      <c r="AC696" s="115"/>
      <c r="AD696" s="115"/>
      <c r="AE696" s="115"/>
      <c r="AF696" s="115"/>
      <c r="AG696" s="115"/>
      <c r="AH696" s="115"/>
      <c r="AI696" s="115"/>
      <c r="AJ696" s="115"/>
      <c r="AK696" s="115"/>
      <c r="AL696" s="115"/>
      <c r="AM696" s="115"/>
      <c r="AN696" s="115"/>
      <c r="AO696" s="115"/>
      <c r="AP696" s="115"/>
      <c r="AQ696" s="115"/>
      <c r="AR696" s="115"/>
      <c r="AS696" s="115"/>
      <c r="AT696" s="115"/>
      <c r="AU696" s="115"/>
      <c r="AV696" s="115"/>
      <c r="AW696" s="115"/>
      <c r="AX696" s="115"/>
      <c r="AY696" s="115"/>
      <c r="AZ696" s="115"/>
      <c r="BA696" s="115"/>
      <c r="BB696" s="115"/>
      <c r="BC696" s="115"/>
      <c r="BD696" s="115"/>
      <c r="BE696" s="115"/>
      <c r="BF696" s="115"/>
      <c r="BG696" s="115"/>
      <c r="BH696" s="115"/>
      <c r="BI696" s="115"/>
      <c r="BJ696" s="115"/>
      <c r="BK696" s="115"/>
      <c r="BL696" s="115"/>
      <c r="BM696" s="115"/>
      <c r="BN696" s="115"/>
      <c r="BO696" s="115"/>
      <c r="BP696" s="115"/>
      <c r="BQ696" s="115"/>
      <c r="BR696" s="115"/>
      <c r="BS696" s="115"/>
      <c r="BT696" s="115"/>
      <c r="BU696" s="115"/>
      <c r="BV696" s="115"/>
      <c r="BW696" s="115"/>
      <c r="BX696" s="115"/>
      <c r="BY696" s="115"/>
      <c r="BZ696" s="115"/>
      <c r="CA696" s="115"/>
      <c r="CB696" s="115"/>
      <c r="CC696" s="115"/>
      <c r="CD696" s="115"/>
      <c r="CE696" s="115"/>
      <c r="CF696" s="115"/>
      <c r="CG696" s="115"/>
      <c r="CH696" s="115"/>
      <c r="CI696" s="115"/>
    </row>
    <row r="697" spans="1:87" ht="16.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  <c r="AA697" s="115"/>
      <c r="AB697" s="115"/>
      <c r="AC697" s="115"/>
      <c r="AD697" s="115"/>
      <c r="AE697" s="115"/>
      <c r="AF697" s="115"/>
      <c r="AG697" s="115"/>
      <c r="AH697" s="115"/>
      <c r="AI697" s="115"/>
      <c r="AJ697" s="115"/>
      <c r="AK697" s="115"/>
      <c r="AL697" s="115"/>
      <c r="AM697" s="115"/>
      <c r="AN697" s="115"/>
      <c r="AO697" s="115"/>
      <c r="AP697" s="115"/>
      <c r="AQ697" s="115"/>
      <c r="AR697" s="115"/>
      <c r="AS697" s="115"/>
      <c r="AT697" s="115"/>
      <c r="AU697" s="115"/>
      <c r="AV697" s="115"/>
      <c r="AW697" s="115"/>
      <c r="AX697" s="115"/>
      <c r="AY697" s="115"/>
      <c r="AZ697" s="115"/>
      <c r="BA697" s="115"/>
      <c r="BB697" s="115"/>
      <c r="BC697" s="115"/>
      <c r="BD697" s="115"/>
      <c r="BE697" s="115"/>
      <c r="BF697" s="115"/>
      <c r="BG697" s="115"/>
      <c r="BH697" s="115"/>
      <c r="BI697" s="115"/>
      <c r="BJ697" s="115"/>
      <c r="BK697" s="115"/>
      <c r="BL697" s="115"/>
      <c r="BM697" s="115"/>
      <c r="BN697" s="115"/>
      <c r="BO697" s="115"/>
      <c r="BP697" s="115"/>
      <c r="BQ697" s="115"/>
      <c r="BR697" s="115"/>
      <c r="BS697" s="115"/>
      <c r="BT697" s="115"/>
      <c r="BU697" s="115"/>
      <c r="BV697" s="115"/>
      <c r="BW697" s="115"/>
      <c r="BX697" s="115"/>
      <c r="BY697" s="115"/>
      <c r="BZ697" s="115"/>
      <c r="CA697" s="115"/>
      <c r="CB697" s="115"/>
      <c r="CC697" s="115"/>
      <c r="CD697" s="115"/>
      <c r="CE697" s="115"/>
      <c r="CF697" s="115"/>
      <c r="CG697" s="115"/>
      <c r="CH697" s="115"/>
      <c r="CI697" s="115"/>
    </row>
    <row r="698" spans="1:87" ht="16.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  <c r="AA698" s="115"/>
      <c r="AB698" s="115"/>
      <c r="AC698" s="115"/>
      <c r="AD698" s="115"/>
      <c r="AE698" s="115"/>
      <c r="AF698" s="115"/>
      <c r="AG698" s="115"/>
      <c r="AH698" s="115"/>
      <c r="AI698" s="115"/>
      <c r="AJ698" s="115"/>
      <c r="AK698" s="115"/>
      <c r="AL698" s="115"/>
      <c r="AM698" s="115"/>
      <c r="AN698" s="115"/>
      <c r="AO698" s="115"/>
      <c r="AP698" s="115"/>
      <c r="AQ698" s="115"/>
      <c r="AR698" s="115"/>
      <c r="AS698" s="115"/>
      <c r="AT698" s="115"/>
      <c r="AU698" s="115"/>
      <c r="AV698" s="115"/>
      <c r="AW698" s="115"/>
      <c r="AX698" s="115"/>
      <c r="AY698" s="115"/>
      <c r="AZ698" s="115"/>
      <c r="BA698" s="115"/>
      <c r="BB698" s="115"/>
      <c r="BC698" s="115"/>
      <c r="BD698" s="115"/>
      <c r="BE698" s="115"/>
      <c r="BF698" s="115"/>
      <c r="BG698" s="115"/>
      <c r="BH698" s="115"/>
      <c r="BI698" s="115"/>
      <c r="BJ698" s="115"/>
      <c r="BK698" s="115"/>
      <c r="BL698" s="115"/>
      <c r="BM698" s="115"/>
      <c r="BN698" s="115"/>
      <c r="BO698" s="115"/>
      <c r="BP698" s="115"/>
      <c r="BQ698" s="115"/>
      <c r="BR698" s="115"/>
      <c r="BS698" s="115"/>
      <c r="BT698" s="115"/>
      <c r="BU698" s="115"/>
      <c r="BV698" s="115"/>
      <c r="BW698" s="115"/>
      <c r="BX698" s="115"/>
      <c r="BY698" s="115"/>
      <c r="BZ698" s="115"/>
      <c r="CA698" s="115"/>
      <c r="CB698" s="115"/>
      <c r="CC698" s="115"/>
      <c r="CD698" s="115"/>
      <c r="CE698" s="115"/>
      <c r="CF698" s="115"/>
      <c r="CG698" s="115"/>
      <c r="CH698" s="115"/>
      <c r="CI698" s="115"/>
    </row>
    <row r="699" spans="1:87" ht="16.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  <c r="AA699" s="115"/>
      <c r="AB699" s="115"/>
      <c r="AC699" s="115"/>
      <c r="AD699" s="115"/>
      <c r="AE699" s="115"/>
      <c r="AF699" s="115"/>
      <c r="AG699" s="115"/>
      <c r="AH699" s="115"/>
      <c r="AI699" s="115"/>
      <c r="AJ699" s="115"/>
      <c r="AK699" s="115"/>
      <c r="AL699" s="115"/>
      <c r="AM699" s="115"/>
      <c r="AN699" s="115"/>
      <c r="AO699" s="115"/>
      <c r="AP699" s="115"/>
      <c r="AQ699" s="115"/>
      <c r="AR699" s="115"/>
      <c r="AS699" s="115"/>
      <c r="AT699" s="115"/>
      <c r="AU699" s="115"/>
      <c r="AV699" s="115"/>
      <c r="AW699" s="115"/>
      <c r="AX699" s="115"/>
      <c r="AY699" s="115"/>
      <c r="AZ699" s="115"/>
      <c r="BA699" s="115"/>
      <c r="BB699" s="115"/>
      <c r="BC699" s="115"/>
      <c r="BD699" s="115"/>
      <c r="BE699" s="115"/>
      <c r="BF699" s="115"/>
      <c r="BG699" s="115"/>
      <c r="BH699" s="115"/>
      <c r="BI699" s="115"/>
      <c r="BJ699" s="115"/>
      <c r="BK699" s="115"/>
      <c r="BL699" s="115"/>
      <c r="BM699" s="115"/>
      <c r="BN699" s="115"/>
      <c r="BO699" s="115"/>
      <c r="BP699" s="115"/>
      <c r="BQ699" s="115"/>
      <c r="BR699" s="115"/>
      <c r="BS699" s="115"/>
      <c r="BT699" s="115"/>
      <c r="BU699" s="115"/>
      <c r="BV699" s="115"/>
      <c r="BW699" s="115"/>
      <c r="BX699" s="115"/>
      <c r="BY699" s="115"/>
      <c r="BZ699" s="115"/>
      <c r="CA699" s="115"/>
      <c r="CB699" s="115"/>
      <c r="CC699" s="115"/>
      <c r="CD699" s="115"/>
      <c r="CE699" s="115"/>
      <c r="CF699" s="115"/>
      <c r="CG699" s="115"/>
      <c r="CH699" s="115"/>
      <c r="CI699" s="115"/>
    </row>
    <row r="700" spans="1:87" ht="16.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  <c r="AA700" s="115"/>
      <c r="AB700" s="115"/>
      <c r="AC700" s="115"/>
      <c r="AD700" s="115"/>
      <c r="AE700" s="115"/>
      <c r="AF700" s="115"/>
      <c r="AG700" s="115"/>
      <c r="AH700" s="115"/>
      <c r="AI700" s="115"/>
      <c r="AJ700" s="115"/>
      <c r="AK700" s="115"/>
      <c r="AL700" s="115"/>
      <c r="AM700" s="115"/>
      <c r="AN700" s="115"/>
      <c r="AO700" s="115"/>
      <c r="AP700" s="115"/>
      <c r="AQ700" s="115"/>
      <c r="AR700" s="115"/>
      <c r="AS700" s="115"/>
      <c r="AT700" s="115"/>
      <c r="AU700" s="115"/>
      <c r="AV700" s="115"/>
      <c r="AW700" s="115"/>
      <c r="AX700" s="115"/>
      <c r="AY700" s="115"/>
      <c r="AZ700" s="115"/>
      <c r="BA700" s="115"/>
      <c r="BB700" s="115"/>
      <c r="BC700" s="115"/>
      <c r="BD700" s="115"/>
      <c r="BE700" s="115"/>
      <c r="BF700" s="115"/>
      <c r="BG700" s="115"/>
      <c r="BH700" s="115"/>
      <c r="BI700" s="115"/>
      <c r="BJ700" s="115"/>
      <c r="BK700" s="115"/>
      <c r="BL700" s="115"/>
      <c r="BM700" s="115"/>
      <c r="BN700" s="115"/>
      <c r="BO700" s="115"/>
      <c r="BP700" s="115"/>
      <c r="BQ700" s="115"/>
      <c r="BR700" s="115"/>
      <c r="BS700" s="115"/>
      <c r="BT700" s="115"/>
      <c r="BU700" s="115"/>
      <c r="BV700" s="115"/>
      <c r="BW700" s="115"/>
      <c r="BX700" s="115"/>
      <c r="BY700" s="115"/>
      <c r="BZ700" s="115"/>
      <c r="CA700" s="115"/>
      <c r="CB700" s="115"/>
      <c r="CC700" s="115"/>
      <c r="CD700" s="115"/>
      <c r="CE700" s="115"/>
      <c r="CF700" s="115"/>
      <c r="CG700" s="115"/>
      <c r="CH700" s="115"/>
      <c r="CI700" s="115"/>
    </row>
    <row r="701" spans="1:87" ht="16.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  <c r="AA701" s="115"/>
      <c r="AB701" s="115"/>
      <c r="AC701" s="115"/>
      <c r="AD701" s="115"/>
      <c r="AE701" s="115"/>
      <c r="AF701" s="115"/>
      <c r="AG701" s="115"/>
      <c r="AH701" s="115"/>
      <c r="AI701" s="115"/>
      <c r="AJ701" s="115"/>
      <c r="AK701" s="115"/>
      <c r="AL701" s="115"/>
      <c r="AM701" s="115"/>
      <c r="AN701" s="115"/>
      <c r="AO701" s="115"/>
      <c r="AP701" s="115"/>
      <c r="AQ701" s="115"/>
      <c r="AR701" s="115"/>
      <c r="AS701" s="115"/>
      <c r="AT701" s="115"/>
      <c r="AU701" s="115"/>
      <c r="AV701" s="115"/>
      <c r="AW701" s="115"/>
      <c r="AX701" s="115"/>
      <c r="AY701" s="115"/>
      <c r="AZ701" s="115"/>
      <c r="BA701" s="115"/>
      <c r="BB701" s="115"/>
      <c r="BC701" s="115"/>
      <c r="BD701" s="115"/>
      <c r="BE701" s="115"/>
      <c r="BF701" s="115"/>
      <c r="BG701" s="115"/>
      <c r="BH701" s="115"/>
      <c r="BI701" s="115"/>
      <c r="BJ701" s="115"/>
      <c r="BK701" s="115"/>
      <c r="BL701" s="115"/>
      <c r="BM701" s="115"/>
      <c r="BN701" s="115"/>
      <c r="BO701" s="115"/>
      <c r="BP701" s="115"/>
      <c r="BQ701" s="115"/>
      <c r="BR701" s="115"/>
      <c r="BS701" s="115"/>
      <c r="BT701" s="115"/>
      <c r="BU701" s="115"/>
      <c r="BV701" s="115"/>
      <c r="BW701" s="115"/>
      <c r="BX701" s="115"/>
      <c r="BY701" s="115"/>
      <c r="BZ701" s="115"/>
      <c r="CA701" s="115"/>
      <c r="CB701" s="115"/>
      <c r="CC701" s="115"/>
      <c r="CD701" s="115"/>
      <c r="CE701" s="115"/>
      <c r="CF701" s="115"/>
      <c r="CG701" s="115"/>
      <c r="CH701" s="115"/>
      <c r="CI701" s="115"/>
    </row>
    <row r="702" spans="1:87" ht="16.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  <c r="AA702" s="115"/>
      <c r="AB702" s="115"/>
      <c r="AC702" s="115"/>
      <c r="AD702" s="115"/>
      <c r="AE702" s="115"/>
      <c r="AF702" s="115"/>
      <c r="AG702" s="115"/>
      <c r="AH702" s="115"/>
      <c r="AI702" s="115"/>
      <c r="AJ702" s="115"/>
      <c r="AK702" s="115"/>
      <c r="AL702" s="115"/>
      <c r="AM702" s="115"/>
      <c r="AN702" s="115"/>
      <c r="AO702" s="115"/>
      <c r="AP702" s="115"/>
      <c r="AQ702" s="115"/>
      <c r="AR702" s="115"/>
      <c r="AS702" s="115"/>
      <c r="AT702" s="115"/>
      <c r="AU702" s="115"/>
      <c r="AV702" s="115"/>
      <c r="AW702" s="115"/>
      <c r="AX702" s="115"/>
      <c r="AY702" s="115"/>
      <c r="AZ702" s="115"/>
      <c r="BA702" s="115"/>
      <c r="BB702" s="115"/>
      <c r="BC702" s="115"/>
      <c r="BD702" s="115"/>
      <c r="BE702" s="115"/>
      <c r="BF702" s="115"/>
      <c r="BG702" s="115"/>
      <c r="BH702" s="115"/>
      <c r="BI702" s="115"/>
      <c r="BJ702" s="115"/>
      <c r="BK702" s="115"/>
      <c r="BL702" s="115"/>
      <c r="BM702" s="115"/>
      <c r="BN702" s="115"/>
      <c r="BO702" s="115"/>
      <c r="BP702" s="115"/>
      <c r="BQ702" s="115"/>
      <c r="BR702" s="115"/>
      <c r="BS702" s="115"/>
      <c r="BT702" s="115"/>
      <c r="BU702" s="115"/>
      <c r="BV702" s="115"/>
      <c r="BW702" s="115"/>
      <c r="BX702" s="115"/>
      <c r="BY702" s="115"/>
      <c r="BZ702" s="115"/>
      <c r="CA702" s="115"/>
      <c r="CB702" s="115"/>
      <c r="CC702" s="115"/>
      <c r="CD702" s="115"/>
      <c r="CE702" s="115"/>
      <c r="CF702" s="115"/>
      <c r="CG702" s="115"/>
      <c r="CH702" s="115"/>
      <c r="CI702" s="115"/>
    </row>
    <row r="703" spans="1:87" ht="16.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  <c r="AA703" s="115"/>
      <c r="AB703" s="115"/>
      <c r="AC703" s="115"/>
      <c r="AD703" s="115"/>
      <c r="AE703" s="115"/>
      <c r="AF703" s="115"/>
      <c r="AG703" s="115"/>
      <c r="AH703" s="115"/>
      <c r="AI703" s="115"/>
      <c r="AJ703" s="115"/>
      <c r="AK703" s="115"/>
      <c r="AL703" s="115"/>
      <c r="AM703" s="115"/>
      <c r="AN703" s="115"/>
      <c r="AO703" s="115"/>
      <c r="AP703" s="115"/>
      <c r="AQ703" s="115"/>
      <c r="AR703" s="115"/>
      <c r="AS703" s="115"/>
      <c r="AT703" s="115"/>
      <c r="AU703" s="115"/>
      <c r="AV703" s="115"/>
      <c r="AW703" s="115"/>
      <c r="AX703" s="115"/>
      <c r="AY703" s="115"/>
      <c r="AZ703" s="115"/>
      <c r="BA703" s="115"/>
      <c r="BB703" s="115"/>
      <c r="BC703" s="115"/>
      <c r="BD703" s="115"/>
      <c r="BE703" s="115"/>
      <c r="BF703" s="115"/>
      <c r="BG703" s="115"/>
      <c r="BH703" s="115"/>
      <c r="BI703" s="115"/>
      <c r="BJ703" s="115"/>
      <c r="BK703" s="115"/>
      <c r="BL703" s="115"/>
      <c r="BM703" s="115"/>
      <c r="BN703" s="115"/>
      <c r="BO703" s="115"/>
      <c r="BP703" s="115"/>
      <c r="BQ703" s="115"/>
      <c r="BR703" s="115"/>
      <c r="BS703" s="115"/>
      <c r="BT703" s="115"/>
      <c r="BU703" s="115"/>
      <c r="BV703" s="115"/>
      <c r="BW703" s="115"/>
      <c r="BX703" s="115"/>
      <c r="BY703" s="115"/>
      <c r="BZ703" s="115"/>
      <c r="CA703" s="115"/>
      <c r="CB703" s="115"/>
      <c r="CC703" s="115"/>
      <c r="CD703" s="115"/>
      <c r="CE703" s="115"/>
      <c r="CF703" s="115"/>
      <c r="CG703" s="115"/>
      <c r="CH703" s="115"/>
      <c r="CI703" s="115"/>
    </row>
    <row r="704" spans="1:87" ht="16.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  <c r="AA704" s="115"/>
      <c r="AB704" s="115"/>
      <c r="AC704" s="115"/>
      <c r="AD704" s="115"/>
      <c r="AE704" s="115"/>
      <c r="AF704" s="115"/>
      <c r="AG704" s="115"/>
      <c r="AH704" s="115"/>
      <c r="AI704" s="115"/>
      <c r="AJ704" s="115"/>
      <c r="AK704" s="115"/>
      <c r="AL704" s="115"/>
      <c r="AM704" s="115"/>
      <c r="AN704" s="115"/>
      <c r="AO704" s="115"/>
      <c r="AP704" s="115"/>
      <c r="AQ704" s="115"/>
      <c r="AR704" s="115"/>
      <c r="AS704" s="115"/>
      <c r="AT704" s="115"/>
      <c r="AU704" s="115"/>
      <c r="AV704" s="115"/>
      <c r="AW704" s="115"/>
      <c r="AX704" s="115"/>
      <c r="AY704" s="115"/>
      <c r="AZ704" s="115"/>
      <c r="BA704" s="115"/>
      <c r="BB704" s="115"/>
      <c r="BC704" s="115"/>
      <c r="BD704" s="115"/>
      <c r="BE704" s="115"/>
      <c r="BF704" s="115"/>
      <c r="BG704" s="115"/>
      <c r="BH704" s="115"/>
      <c r="BI704" s="115"/>
      <c r="BJ704" s="115"/>
      <c r="BK704" s="115"/>
      <c r="BL704" s="115"/>
      <c r="BM704" s="115"/>
      <c r="BN704" s="115"/>
      <c r="BO704" s="115"/>
      <c r="BP704" s="115"/>
      <c r="BQ704" s="115"/>
      <c r="BR704" s="115"/>
      <c r="BS704" s="115"/>
      <c r="BT704" s="115"/>
      <c r="BU704" s="115"/>
      <c r="BV704" s="115"/>
      <c r="BW704" s="115"/>
      <c r="BX704" s="115"/>
      <c r="BY704" s="115"/>
      <c r="BZ704" s="115"/>
      <c r="CA704" s="115"/>
      <c r="CB704" s="115"/>
      <c r="CC704" s="115"/>
      <c r="CD704" s="115"/>
      <c r="CE704" s="115"/>
      <c r="CF704" s="115"/>
      <c r="CG704" s="115"/>
      <c r="CH704" s="115"/>
      <c r="CI704" s="115"/>
    </row>
    <row r="705" spans="1:87" ht="16.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  <c r="AA705" s="115"/>
      <c r="AB705" s="115"/>
      <c r="AC705" s="115"/>
      <c r="AD705" s="115"/>
      <c r="AE705" s="115"/>
      <c r="AF705" s="115"/>
      <c r="AG705" s="115"/>
      <c r="AH705" s="115"/>
      <c r="AI705" s="115"/>
      <c r="AJ705" s="115"/>
      <c r="AK705" s="115"/>
      <c r="AL705" s="115"/>
      <c r="AM705" s="115"/>
      <c r="AN705" s="115"/>
      <c r="AO705" s="115"/>
      <c r="AP705" s="115"/>
      <c r="AQ705" s="115"/>
      <c r="AR705" s="115"/>
      <c r="AS705" s="115"/>
      <c r="AT705" s="115"/>
      <c r="AU705" s="115"/>
      <c r="AV705" s="115"/>
      <c r="AW705" s="115"/>
      <c r="AX705" s="115"/>
      <c r="AY705" s="115"/>
      <c r="AZ705" s="115"/>
      <c r="BA705" s="115"/>
      <c r="BB705" s="115"/>
      <c r="BC705" s="115"/>
      <c r="BD705" s="115"/>
      <c r="BE705" s="115"/>
      <c r="BF705" s="115"/>
      <c r="BG705" s="115"/>
      <c r="BH705" s="115"/>
      <c r="BI705" s="115"/>
      <c r="BJ705" s="115"/>
      <c r="BK705" s="115"/>
      <c r="BL705" s="115"/>
      <c r="BM705" s="115"/>
      <c r="BN705" s="115"/>
      <c r="BO705" s="115"/>
      <c r="BP705" s="115"/>
      <c r="BQ705" s="115"/>
      <c r="BR705" s="115"/>
      <c r="BS705" s="115"/>
      <c r="BT705" s="115"/>
      <c r="BU705" s="115"/>
      <c r="BV705" s="115"/>
      <c r="BW705" s="115"/>
      <c r="BX705" s="115"/>
      <c r="BY705" s="115"/>
      <c r="BZ705" s="115"/>
      <c r="CA705" s="115"/>
      <c r="CB705" s="115"/>
      <c r="CC705" s="115"/>
      <c r="CD705" s="115"/>
      <c r="CE705" s="115"/>
      <c r="CF705" s="115"/>
      <c r="CG705" s="115"/>
      <c r="CH705" s="115"/>
      <c r="CI705" s="115"/>
    </row>
    <row r="706" spans="1:87" ht="16.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  <c r="AA706" s="115"/>
      <c r="AB706" s="115"/>
      <c r="AC706" s="115"/>
      <c r="AD706" s="115"/>
      <c r="AE706" s="115"/>
      <c r="AF706" s="115"/>
      <c r="AG706" s="115"/>
      <c r="AH706" s="115"/>
      <c r="AI706" s="115"/>
      <c r="AJ706" s="115"/>
      <c r="AK706" s="115"/>
      <c r="AL706" s="115"/>
      <c r="AM706" s="115"/>
      <c r="AN706" s="115"/>
      <c r="AO706" s="115"/>
      <c r="AP706" s="115"/>
      <c r="AQ706" s="115"/>
      <c r="AR706" s="115"/>
      <c r="AS706" s="115"/>
      <c r="AT706" s="115"/>
      <c r="AU706" s="115"/>
      <c r="AV706" s="115"/>
      <c r="AW706" s="115"/>
      <c r="AX706" s="115"/>
      <c r="AY706" s="115"/>
      <c r="AZ706" s="115"/>
      <c r="BA706" s="115"/>
      <c r="BB706" s="115"/>
      <c r="BC706" s="115"/>
      <c r="BD706" s="115"/>
      <c r="BE706" s="115"/>
      <c r="BF706" s="115"/>
      <c r="BG706" s="115"/>
      <c r="BH706" s="115"/>
      <c r="BI706" s="115"/>
      <c r="BJ706" s="115"/>
      <c r="BK706" s="115"/>
      <c r="BL706" s="115"/>
      <c r="BM706" s="115"/>
      <c r="BN706" s="115"/>
      <c r="BO706" s="115"/>
      <c r="BP706" s="115"/>
      <c r="BQ706" s="115"/>
      <c r="BR706" s="115"/>
      <c r="BS706" s="115"/>
      <c r="BT706" s="115"/>
      <c r="BU706" s="115"/>
      <c r="BV706" s="115"/>
      <c r="BW706" s="115"/>
      <c r="BX706" s="115"/>
      <c r="BY706" s="115"/>
      <c r="BZ706" s="115"/>
      <c r="CA706" s="115"/>
      <c r="CB706" s="115"/>
      <c r="CC706" s="115"/>
      <c r="CD706" s="115"/>
      <c r="CE706" s="115"/>
      <c r="CF706" s="115"/>
      <c r="CG706" s="115"/>
      <c r="CH706" s="115"/>
      <c r="CI706" s="115"/>
    </row>
    <row r="707" spans="1:87" ht="16.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  <c r="AA707" s="115"/>
      <c r="AB707" s="115"/>
      <c r="AC707" s="115"/>
      <c r="AD707" s="115"/>
      <c r="AE707" s="115"/>
      <c r="AF707" s="115"/>
      <c r="AG707" s="115"/>
      <c r="AH707" s="115"/>
      <c r="AI707" s="115"/>
      <c r="AJ707" s="115"/>
      <c r="AK707" s="115"/>
      <c r="AL707" s="115"/>
      <c r="AM707" s="115"/>
      <c r="AN707" s="115"/>
      <c r="AO707" s="115"/>
      <c r="AP707" s="115"/>
      <c r="AQ707" s="115"/>
      <c r="AR707" s="115"/>
      <c r="AS707" s="115"/>
      <c r="AT707" s="115"/>
      <c r="AU707" s="115"/>
      <c r="AV707" s="115"/>
      <c r="AW707" s="115"/>
      <c r="AX707" s="115"/>
      <c r="AY707" s="115"/>
      <c r="AZ707" s="115"/>
      <c r="BA707" s="115"/>
      <c r="BB707" s="115"/>
      <c r="BC707" s="115"/>
      <c r="BD707" s="115"/>
      <c r="BE707" s="115"/>
      <c r="BF707" s="115"/>
      <c r="BG707" s="115"/>
      <c r="BH707" s="115"/>
      <c r="BI707" s="115"/>
      <c r="BJ707" s="115"/>
      <c r="BK707" s="115"/>
      <c r="BL707" s="115"/>
      <c r="BM707" s="115"/>
      <c r="BN707" s="115"/>
      <c r="BO707" s="115"/>
      <c r="BP707" s="115"/>
      <c r="BQ707" s="115"/>
      <c r="BR707" s="115"/>
      <c r="BS707" s="115"/>
      <c r="BT707" s="115"/>
      <c r="BU707" s="115"/>
      <c r="BV707" s="115"/>
      <c r="BW707" s="115"/>
      <c r="BX707" s="115"/>
      <c r="BY707" s="115"/>
      <c r="BZ707" s="115"/>
      <c r="CA707" s="115"/>
      <c r="CB707" s="115"/>
      <c r="CC707" s="115"/>
      <c r="CD707" s="115"/>
      <c r="CE707" s="115"/>
      <c r="CF707" s="115"/>
      <c r="CG707" s="115"/>
      <c r="CH707" s="115"/>
      <c r="CI707" s="115"/>
    </row>
    <row r="708" spans="1:87" ht="16.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  <c r="AA708" s="115"/>
      <c r="AB708" s="115"/>
      <c r="AC708" s="115"/>
      <c r="AD708" s="115"/>
      <c r="AE708" s="115"/>
      <c r="AF708" s="115"/>
      <c r="AG708" s="115"/>
      <c r="AH708" s="115"/>
      <c r="AI708" s="115"/>
      <c r="AJ708" s="115"/>
      <c r="AK708" s="115"/>
      <c r="AL708" s="115"/>
      <c r="AM708" s="115"/>
      <c r="AN708" s="115"/>
      <c r="AO708" s="115"/>
      <c r="AP708" s="115"/>
      <c r="AQ708" s="115"/>
      <c r="AR708" s="115"/>
      <c r="AS708" s="115"/>
      <c r="AT708" s="115"/>
      <c r="AU708" s="115"/>
      <c r="AV708" s="115"/>
      <c r="AW708" s="115"/>
      <c r="AX708" s="115"/>
      <c r="AY708" s="115"/>
      <c r="AZ708" s="115"/>
      <c r="BA708" s="115"/>
      <c r="BB708" s="115"/>
      <c r="BC708" s="115"/>
      <c r="BD708" s="115"/>
      <c r="BE708" s="115"/>
      <c r="BF708" s="115"/>
      <c r="BG708" s="115"/>
      <c r="BH708" s="115"/>
      <c r="BI708" s="115"/>
      <c r="BJ708" s="115"/>
      <c r="BK708" s="115"/>
      <c r="BL708" s="115"/>
      <c r="BM708" s="115"/>
      <c r="BN708" s="115"/>
      <c r="BO708" s="115"/>
      <c r="BP708" s="115"/>
      <c r="BQ708" s="115"/>
      <c r="BR708" s="115"/>
      <c r="BS708" s="115"/>
      <c r="BT708" s="115"/>
      <c r="BU708" s="115"/>
      <c r="BV708" s="115"/>
      <c r="BW708" s="115"/>
      <c r="BX708" s="115"/>
      <c r="BY708" s="115"/>
      <c r="BZ708" s="115"/>
      <c r="CA708" s="115"/>
      <c r="CB708" s="115"/>
      <c r="CC708" s="115"/>
      <c r="CD708" s="115"/>
      <c r="CE708" s="115"/>
      <c r="CF708" s="115"/>
      <c r="CG708" s="115"/>
      <c r="CH708" s="115"/>
      <c r="CI708" s="115"/>
    </row>
    <row r="709" spans="1:87" ht="16.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  <c r="AA709" s="115"/>
      <c r="AB709" s="115"/>
      <c r="AC709" s="115"/>
      <c r="AD709" s="115"/>
      <c r="AE709" s="115"/>
      <c r="AF709" s="115"/>
      <c r="AG709" s="115"/>
      <c r="AH709" s="115"/>
      <c r="AI709" s="115"/>
      <c r="AJ709" s="115"/>
      <c r="AK709" s="115"/>
      <c r="AL709" s="115"/>
      <c r="AM709" s="115"/>
      <c r="AN709" s="115"/>
      <c r="AO709" s="115"/>
      <c r="AP709" s="115"/>
      <c r="AQ709" s="115"/>
      <c r="AR709" s="115"/>
      <c r="AS709" s="115"/>
      <c r="AT709" s="115"/>
      <c r="AU709" s="115"/>
      <c r="AV709" s="115"/>
      <c r="AW709" s="115"/>
      <c r="AX709" s="115"/>
      <c r="AY709" s="115"/>
      <c r="AZ709" s="115"/>
      <c r="BA709" s="115"/>
      <c r="BB709" s="115"/>
      <c r="BC709" s="115"/>
      <c r="BD709" s="115"/>
      <c r="BE709" s="115"/>
      <c r="BF709" s="115"/>
      <c r="BG709" s="115"/>
      <c r="BH709" s="115"/>
      <c r="BI709" s="115"/>
      <c r="BJ709" s="115"/>
      <c r="BK709" s="115"/>
      <c r="BL709" s="115"/>
      <c r="BM709" s="115"/>
      <c r="BN709" s="115"/>
      <c r="BO709" s="115"/>
      <c r="BP709" s="115"/>
      <c r="BQ709" s="115"/>
      <c r="BR709" s="115"/>
      <c r="BS709" s="115"/>
      <c r="BT709" s="115"/>
      <c r="BU709" s="115"/>
      <c r="BV709" s="115"/>
      <c r="BW709" s="115"/>
      <c r="BX709" s="115"/>
      <c r="BY709" s="115"/>
      <c r="BZ709" s="115"/>
      <c r="CA709" s="115"/>
      <c r="CB709" s="115"/>
      <c r="CC709" s="115"/>
      <c r="CD709" s="115"/>
      <c r="CE709" s="115"/>
      <c r="CF709" s="115"/>
      <c r="CG709" s="115"/>
      <c r="CH709" s="115"/>
      <c r="CI709" s="115"/>
    </row>
    <row r="710" spans="1:87" ht="16.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  <c r="AA710" s="115"/>
      <c r="AB710" s="115"/>
      <c r="AC710" s="115"/>
      <c r="AD710" s="115"/>
      <c r="AE710" s="115"/>
      <c r="AF710" s="115"/>
      <c r="AG710" s="115"/>
      <c r="AH710" s="115"/>
      <c r="AI710" s="115"/>
      <c r="AJ710" s="115"/>
      <c r="AK710" s="115"/>
      <c r="AL710" s="115"/>
      <c r="AM710" s="115"/>
      <c r="AN710" s="115"/>
      <c r="AO710" s="115"/>
      <c r="AP710" s="115"/>
      <c r="AQ710" s="115"/>
      <c r="AR710" s="115"/>
      <c r="AS710" s="115"/>
      <c r="AT710" s="115"/>
      <c r="AU710" s="115"/>
      <c r="AV710" s="115"/>
      <c r="AW710" s="115"/>
      <c r="AX710" s="115"/>
      <c r="AY710" s="115"/>
      <c r="AZ710" s="115"/>
      <c r="BA710" s="115"/>
      <c r="BB710" s="115"/>
      <c r="BC710" s="115"/>
      <c r="BD710" s="115"/>
      <c r="BE710" s="115"/>
      <c r="BF710" s="115"/>
      <c r="BG710" s="115"/>
      <c r="BH710" s="115"/>
      <c r="BI710" s="115"/>
      <c r="BJ710" s="115"/>
      <c r="BK710" s="115"/>
      <c r="BL710" s="115"/>
      <c r="BM710" s="115"/>
      <c r="BN710" s="115"/>
      <c r="BO710" s="115"/>
      <c r="BP710" s="115"/>
      <c r="BQ710" s="115"/>
      <c r="BR710" s="115"/>
      <c r="BS710" s="115"/>
      <c r="BT710" s="115"/>
      <c r="BU710" s="115"/>
      <c r="BV710" s="115"/>
      <c r="BW710" s="115"/>
      <c r="BX710" s="115"/>
      <c r="BY710" s="115"/>
      <c r="BZ710" s="115"/>
      <c r="CA710" s="115"/>
      <c r="CB710" s="115"/>
      <c r="CC710" s="115"/>
      <c r="CD710" s="115"/>
      <c r="CE710" s="115"/>
      <c r="CF710" s="115"/>
      <c r="CG710" s="115"/>
      <c r="CH710" s="115"/>
      <c r="CI710" s="115"/>
    </row>
    <row r="711" spans="1:87" ht="16.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  <c r="AA711" s="115"/>
      <c r="AB711" s="115"/>
      <c r="AC711" s="115"/>
      <c r="AD711" s="115"/>
      <c r="AE711" s="115"/>
      <c r="AF711" s="115"/>
      <c r="AG711" s="115"/>
      <c r="AH711" s="115"/>
      <c r="AI711" s="115"/>
      <c r="AJ711" s="115"/>
      <c r="AK711" s="115"/>
      <c r="AL711" s="115"/>
      <c r="AM711" s="115"/>
      <c r="AN711" s="115"/>
      <c r="AO711" s="115"/>
      <c r="AP711" s="115"/>
      <c r="AQ711" s="115"/>
      <c r="AR711" s="115"/>
      <c r="AS711" s="115"/>
      <c r="AT711" s="115"/>
      <c r="AU711" s="115"/>
      <c r="AV711" s="115"/>
      <c r="AW711" s="115"/>
      <c r="AX711" s="115"/>
      <c r="AY711" s="115"/>
      <c r="AZ711" s="115"/>
      <c r="BA711" s="115"/>
      <c r="BB711" s="115"/>
      <c r="BC711" s="115"/>
      <c r="BD711" s="115"/>
      <c r="BE711" s="115"/>
      <c r="BF711" s="115"/>
      <c r="BG711" s="115"/>
      <c r="BH711" s="115"/>
      <c r="BI711" s="115"/>
      <c r="BJ711" s="115"/>
      <c r="BK711" s="115"/>
      <c r="BL711" s="115"/>
      <c r="BM711" s="115"/>
      <c r="BN711" s="115"/>
      <c r="BO711" s="115"/>
      <c r="BP711" s="115"/>
      <c r="BQ711" s="115"/>
      <c r="BR711" s="115"/>
      <c r="BS711" s="115"/>
      <c r="BT711" s="115"/>
      <c r="BU711" s="115"/>
      <c r="BV711" s="115"/>
      <c r="BW711" s="115"/>
      <c r="BX711" s="115"/>
      <c r="BY711" s="115"/>
      <c r="BZ711" s="115"/>
      <c r="CA711" s="115"/>
      <c r="CB711" s="115"/>
      <c r="CC711" s="115"/>
      <c r="CD711" s="115"/>
      <c r="CE711" s="115"/>
      <c r="CF711" s="115"/>
      <c r="CG711" s="115"/>
      <c r="CH711" s="115"/>
      <c r="CI711" s="115"/>
    </row>
    <row r="712" spans="1:87" ht="16.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  <c r="AA712" s="115"/>
      <c r="AB712" s="115"/>
      <c r="AC712" s="115"/>
      <c r="AD712" s="115"/>
      <c r="AE712" s="115"/>
      <c r="AF712" s="115"/>
      <c r="AG712" s="115"/>
      <c r="AH712" s="115"/>
      <c r="AI712" s="115"/>
      <c r="AJ712" s="115"/>
      <c r="AK712" s="115"/>
      <c r="AL712" s="115"/>
      <c r="AM712" s="115"/>
      <c r="AN712" s="115"/>
      <c r="AO712" s="115"/>
      <c r="AP712" s="115"/>
      <c r="AQ712" s="115"/>
      <c r="AR712" s="115"/>
      <c r="AS712" s="115"/>
      <c r="AT712" s="115"/>
      <c r="AU712" s="115"/>
      <c r="AV712" s="115"/>
      <c r="AW712" s="115"/>
      <c r="AX712" s="115"/>
      <c r="AY712" s="115"/>
      <c r="AZ712" s="115"/>
      <c r="BA712" s="115"/>
      <c r="BB712" s="115"/>
      <c r="BC712" s="115"/>
      <c r="BD712" s="115"/>
      <c r="BE712" s="115"/>
      <c r="BF712" s="115"/>
      <c r="BG712" s="115"/>
      <c r="BH712" s="115"/>
      <c r="BI712" s="115"/>
      <c r="BJ712" s="115"/>
      <c r="BK712" s="115"/>
      <c r="BL712" s="115"/>
      <c r="BM712" s="115"/>
      <c r="BN712" s="115"/>
      <c r="BO712" s="115"/>
      <c r="BP712" s="115"/>
      <c r="BQ712" s="115"/>
      <c r="BR712" s="115"/>
      <c r="BS712" s="115"/>
      <c r="BT712" s="115"/>
      <c r="BU712" s="115"/>
      <c r="BV712" s="115"/>
      <c r="BW712" s="115"/>
      <c r="BX712" s="115"/>
      <c r="BY712" s="115"/>
      <c r="BZ712" s="115"/>
      <c r="CA712" s="115"/>
      <c r="CB712" s="115"/>
      <c r="CC712" s="115"/>
      <c r="CD712" s="115"/>
      <c r="CE712" s="115"/>
      <c r="CF712" s="115"/>
      <c r="CG712" s="115"/>
      <c r="CH712" s="115"/>
      <c r="CI712" s="115"/>
    </row>
    <row r="713" spans="1:87" ht="16.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  <c r="AA713" s="115"/>
      <c r="AB713" s="115"/>
      <c r="AC713" s="115"/>
      <c r="AD713" s="115"/>
      <c r="AE713" s="115"/>
      <c r="AF713" s="115"/>
      <c r="AG713" s="115"/>
      <c r="AH713" s="115"/>
      <c r="AI713" s="115"/>
      <c r="AJ713" s="115"/>
      <c r="AK713" s="115"/>
      <c r="AL713" s="115"/>
      <c r="AM713" s="115"/>
      <c r="AN713" s="115"/>
      <c r="AO713" s="115"/>
      <c r="AP713" s="115"/>
      <c r="AQ713" s="115"/>
      <c r="AR713" s="115"/>
      <c r="AS713" s="115"/>
      <c r="AT713" s="115"/>
      <c r="AU713" s="115"/>
      <c r="AV713" s="115"/>
      <c r="AW713" s="115"/>
      <c r="AX713" s="115"/>
      <c r="AY713" s="115"/>
      <c r="AZ713" s="115"/>
      <c r="BA713" s="115"/>
      <c r="BB713" s="115"/>
      <c r="BC713" s="115"/>
      <c r="BD713" s="115"/>
      <c r="BE713" s="115"/>
      <c r="BF713" s="115"/>
      <c r="BG713" s="115"/>
      <c r="BH713" s="115"/>
      <c r="BI713" s="115"/>
      <c r="BJ713" s="115"/>
      <c r="BK713" s="115"/>
      <c r="BL713" s="115"/>
      <c r="BM713" s="115"/>
      <c r="BN713" s="115"/>
      <c r="BO713" s="115"/>
      <c r="BP713" s="115"/>
      <c r="BQ713" s="115"/>
      <c r="BR713" s="115"/>
      <c r="BS713" s="115"/>
      <c r="BT713" s="115"/>
      <c r="BU713" s="115"/>
      <c r="BV713" s="115"/>
      <c r="BW713" s="115"/>
      <c r="BX713" s="115"/>
      <c r="BY713" s="115"/>
      <c r="BZ713" s="115"/>
      <c r="CA713" s="115"/>
      <c r="CB713" s="115"/>
      <c r="CC713" s="115"/>
      <c r="CD713" s="115"/>
      <c r="CE713" s="115"/>
      <c r="CF713" s="115"/>
      <c r="CG713" s="115"/>
      <c r="CH713" s="115"/>
      <c r="CI713" s="115"/>
    </row>
    <row r="714" spans="1:87" ht="16.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  <c r="AA714" s="115"/>
      <c r="AB714" s="115"/>
      <c r="AC714" s="115"/>
      <c r="AD714" s="115"/>
      <c r="AE714" s="115"/>
      <c r="AF714" s="115"/>
      <c r="AG714" s="115"/>
      <c r="AH714" s="115"/>
      <c r="AI714" s="115"/>
      <c r="AJ714" s="115"/>
      <c r="AK714" s="115"/>
      <c r="AL714" s="115"/>
      <c r="AM714" s="115"/>
      <c r="AN714" s="115"/>
      <c r="AO714" s="115"/>
      <c r="AP714" s="115"/>
      <c r="AQ714" s="115"/>
      <c r="AR714" s="115"/>
      <c r="AS714" s="115"/>
      <c r="AT714" s="115"/>
      <c r="AU714" s="115"/>
      <c r="AV714" s="115"/>
      <c r="AW714" s="115"/>
      <c r="AX714" s="115"/>
      <c r="AY714" s="115"/>
      <c r="AZ714" s="115"/>
      <c r="BA714" s="115"/>
      <c r="BB714" s="115"/>
      <c r="BC714" s="115"/>
      <c r="BD714" s="115"/>
      <c r="BE714" s="115"/>
      <c r="BF714" s="115"/>
      <c r="BG714" s="115"/>
      <c r="BH714" s="115"/>
      <c r="BI714" s="115"/>
      <c r="BJ714" s="115"/>
      <c r="BK714" s="115"/>
      <c r="BL714" s="115"/>
      <c r="BM714" s="115"/>
      <c r="BN714" s="115"/>
      <c r="BO714" s="115"/>
      <c r="BP714" s="115"/>
      <c r="BQ714" s="115"/>
      <c r="BR714" s="115"/>
      <c r="BS714" s="115"/>
      <c r="BT714" s="115"/>
      <c r="BU714" s="115"/>
      <c r="BV714" s="115"/>
      <c r="BW714" s="115"/>
      <c r="BX714" s="115"/>
      <c r="BY714" s="115"/>
      <c r="BZ714" s="115"/>
      <c r="CA714" s="115"/>
      <c r="CB714" s="115"/>
      <c r="CC714" s="115"/>
      <c r="CD714" s="115"/>
      <c r="CE714" s="115"/>
      <c r="CF714" s="115"/>
      <c r="CG714" s="115"/>
      <c r="CH714" s="115"/>
      <c r="CI714" s="115"/>
    </row>
    <row r="715" spans="1:87" ht="16.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  <c r="AA715" s="115"/>
      <c r="AB715" s="115"/>
      <c r="AC715" s="115"/>
      <c r="AD715" s="115"/>
      <c r="AE715" s="115"/>
      <c r="AF715" s="115"/>
      <c r="AG715" s="115"/>
      <c r="AH715" s="115"/>
      <c r="AI715" s="115"/>
      <c r="AJ715" s="115"/>
      <c r="AK715" s="115"/>
      <c r="AL715" s="115"/>
      <c r="AM715" s="115"/>
      <c r="AN715" s="115"/>
      <c r="AO715" s="115"/>
      <c r="AP715" s="115"/>
      <c r="AQ715" s="115"/>
      <c r="AR715" s="115"/>
      <c r="AS715" s="115"/>
      <c r="AT715" s="115"/>
      <c r="AU715" s="115"/>
      <c r="AV715" s="115"/>
      <c r="AW715" s="115"/>
      <c r="AX715" s="115"/>
      <c r="AY715" s="115"/>
      <c r="AZ715" s="115"/>
      <c r="BA715" s="115"/>
      <c r="BB715" s="115"/>
      <c r="BC715" s="115"/>
      <c r="BD715" s="115"/>
      <c r="BE715" s="115"/>
      <c r="BF715" s="115"/>
      <c r="BG715" s="115"/>
      <c r="BH715" s="115"/>
      <c r="BI715" s="115"/>
      <c r="BJ715" s="115"/>
      <c r="BK715" s="115"/>
      <c r="BL715" s="115"/>
      <c r="BM715" s="115"/>
      <c r="BN715" s="115"/>
      <c r="BO715" s="115"/>
      <c r="BP715" s="115"/>
      <c r="BQ715" s="115"/>
      <c r="BR715" s="115"/>
      <c r="BS715" s="115"/>
      <c r="BT715" s="115"/>
      <c r="BU715" s="115"/>
      <c r="BV715" s="115"/>
      <c r="BW715" s="115"/>
      <c r="BX715" s="115"/>
      <c r="BY715" s="115"/>
      <c r="BZ715" s="115"/>
      <c r="CA715" s="115"/>
      <c r="CB715" s="115"/>
      <c r="CC715" s="115"/>
      <c r="CD715" s="115"/>
      <c r="CE715" s="115"/>
      <c r="CF715" s="115"/>
      <c r="CG715" s="115"/>
      <c r="CH715" s="115"/>
      <c r="CI715" s="115"/>
    </row>
    <row r="716" spans="1:87" ht="16.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  <c r="AA716" s="115"/>
      <c r="AB716" s="115"/>
      <c r="AC716" s="115"/>
      <c r="AD716" s="115"/>
      <c r="AE716" s="115"/>
      <c r="AF716" s="115"/>
      <c r="AG716" s="115"/>
      <c r="AH716" s="115"/>
      <c r="AI716" s="115"/>
      <c r="AJ716" s="115"/>
      <c r="AK716" s="115"/>
      <c r="AL716" s="115"/>
      <c r="AM716" s="115"/>
      <c r="AN716" s="115"/>
      <c r="AO716" s="115"/>
      <c r="AP716" s="115"/>
      <c r="AQ716" s="115"/>
      <c r="AR716" s="115"/>
      <c r="AS716" s="115"/>
      <c r="AT716" s="115"/>
      <c r="AU716" s="115"/>
      <c r="AV716" s="115"/>
      <c r="AW716" s="115"/>
      <c r="AX716" s="115"/>
      <c r="AY716" s="115"/>
      <c r="AZ716" s="115"/>
      <c r="BA716" s="115"/>
      <c r="BB716" s="115"/>
      <c r="BC716" s="115"/>
      <c r="BD716" s="115"/>
      <c r="BE716" s="115"/>
      <c r="BF716" s="115"/>
      <c r="BG716" s="115"/>
      <c r="BH716" s="115"/>
      <c r="BI716" s="115"/>
      <c r="BJ716" s="115"/>
      <c r="BK716" s="115"/>
      <c r="BL716" s="115"/>
      <c r="BM716" s="115"/>
      <c r="BN716" s="115"/>
      <c r="BO716" s="115"/>
      <c r="BP716" s="115"/>
      <c r="BQ716" s="115"/>
      <c r="BR716" s="115"/>
      <c r="BS716" s="115"/>
      <c r="BT716" s="115"/>
      <c r="BU716" s="115"/>
      <c r="BV716" s="115"/>
      <c r="BW716" s="115"/>
      <c r="BX716" s="115"/>
      <c r="BY716" s="115"/>
      <c r="BZ716" s="115"/>
      <c r="CA716" s="115"/>
      <c r="CB716" s="115"/>
      <c r="CC716" s="115"/>
      <c r="CD716" s="115"/>
      <c r="CE716" s="115"/>
      <c r="CF716" s="115"/>
      <c r="CG716" s="115"/>
      <c r="CH716" s="115"/>
      <c r="CI716" s="115"/>
    </row>
    <row r="717" spans="1:87" ht="16.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  <c r="AA717" s="115"/>
      <c r="AB717" s="115"/>
      <c r="AC717" s="115"/>
      <c r="AD717" s="115"/>
      <c r="AE717" s="115"/>
      <c r="AF717" s="115"/>
      <c r="AG717" s="115"/>
      <c r="AH717" s="115"/>
      <c r="AI717" s="115"/>
      <c r="AJ717" s="115"/>
      <c r="AK717" s="115"/>
      <c r="AL717" s="115"/>
      <c r="AM717" s="115"/>
      <c r="AN717" s="115"/>
      <c r="AO717" s="115"/>
      <c r="AP717" s="115"/>
      <c r="AQ717" s="115"/>
      <c r="AR717" s="115"/>
      <c r="AS717" s="115"/>
      <c r="AT717" s="115"/>
      <c r="AU717" s="115"/>
      <c r="AV717" s="115"/>
      <c r="AW717" s="115"/>
      <c r="AX717" s="115"/>
      <c r="AY717" s="115"/>
      <c r="AZ717" s="115"/>
      <c r="BA717" s="115"/>
      <c r="BB717" s="115"/>
      <c r="BC717" s="115"/>
      <c r="BD717" s="115"/>
      <c r="BE717" s="115"/>
      <c r="BF717" s="115"/>
      <c r="BG717" s="115"/>
      <c r="BH717" s="115"/>
      <c r="BI717" s="115"/>
      <c r="BJ717" s="115"/>
      <c r="BK717" s="115"/>
      <c r="BL717" s="115"/>
      <c r="BM717" s="115"/>
      <c r="BN717" s="115"/>
      <c r="BO717" s="115"/>
      <c r="BP717" s="115"/>
      <c r="BQ717" s="115"/>
      <c r="BR717" s="115"/>
      <c r="BS717" s="115"/>
      <c r="BT717" s="115"/>
      <c r="BU717" s="115"/>
      <c r="BV717" s="115"/>
      <c r="BW717" s="115"/>
      <c r="BX717" s="115"/>
      <c r="BY717" s="115"/>
      <c r="BZ717" s="115"/>
      <c r="CA717" s="115"/>
      <c r="CB717" s="115"/>
      <c r="CC717" s="115"/>
      <c r="CD717" s="115"/>
      <c r="CE717" s="115"/>
      <c r="CF717" s="115"/>
      <c r="CG717" s="115"/>
      <c r="CH717" s="115"/>
      <c r="CI717" s="115"/>
    </row>
    <row r="718" spans="1:87" ht="16.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  <c r="AA718" s="115"/>
      <c r="AB718" s="115"/>
      <c r="AC718" s="115"/>
      <c r="AD718" s="115"/>
      <c r="AE718" s="115"/>
      <c r="AF718" s="115"/>
      <c r="AG718" s="115"/>
      <c r="AH718" s="115"/>
      <c r="AI718" s="115"/>
      <c r="AJ718" s="115"/>
      <c r="AK718" s="115"/>
      <c r="AL718" s="115"/>
      <c r="AM718" s="115"/>
      <c r="AN718" s="115"/>
      <c r="AO718" s="115"/>
      <c r="AP718" s="115"/>
      <c r="AQ718" s="115"/>
      <c r="AR718" s="115"/>
      <c r="AS718" s="115"/>
      <c r="AT718" s="115"/>
      <c r="AU718" s="115"/>
      <c r="AV718" s="115"/>
      <c r="AW718" s="115"/>
      <c r="AX718" s="115"/>
      <c r="AY718" s="115"/>
      <c r="AZ718" s="115"/>
      <c r="BA718" s="115"/>
      <c r="BB718" s="115"/>
      <c r="BC718" s="115"/>
      <c r="BD718" s="115"/>
      <c r="BE718" s="115"/>
      <c r="BF718" s="115"/>
      <c r="BG718" s="115"/>
      <c r="BH718" s="115"/>
      <c r="BI718" s="115"/>
      <c r="BJ718" s="115"/>
      <c r="BK718" s="115"/>
      <c r="BL718" s="115"/>
      <c r="BM718" s="115"/>
      <c r="BN718" s="115"/>
      <c r="BO718" s="115"/>
      <c r="BP718" s="115"/>
      <c r="BQ718" s="115"/>
      <c r="BR718" s="115"/>
      <c r="BS718" s="115"/>
      <c r="BT718" s="115"/>
      <c r="BU718" s="115"/>
      <c r="BV718" s="115"/>
      <c r="BW718" s="115"/>
      <c r="BX718" s="115"/>
      <c r="BY718" s="115"/>
      <c r="BZ718" s="115"/>
      <c r="CA718" s="115"/>
      <c r="CB718" s="115"/>
      <c r="CC718" s="115"/>
      <c r="CD718" s="115"/>
      <c r="CE718" s="115"/>
      <c r="CF718" s="115"/>
      <c r="CG718" s="115"/>
      <c r="CH718" s="115"/>
      <c r="CI718" s="115"/>
    </row>
    <row r="719" spans="1:87" ht="16.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  <c r="AA719" s="115"/>
      <c r="AB719" s="115"/>
      <c r="AC719" s="115"/>
      <c r="AD719" s="115"/>
      <c r="AE719" s="115"/>
      <c r="AF719" s="115"/>
      <c r="AG719" s="115"/>
      <c r="AH719" s="115"/>
      <c r="AI719" s="115"/>
      <c r="AJ719" s="115"/>
      <c r="AK719" s="115"/>
      <c r="AL719" s="115"/>
      <c r="AM719" s="115"/>
      <c r="AN719" s="115"/>
      <c r="AO719" s="115"/>
      <c r="AP719" s="115"/>
      <c r="AQ719" s="115"/>
      <c r="AR719" s="115"/>
      <c r="AS719" s="115"/>
      <c r="AT719" s="115"/>
      <c r="AU719" s="115"/>
      <c r="AV719" s="115"/>
      <c r="AW719" s="115"/>
      <c r="AX719" s="115"/>
      <c r="AY719" s="115"/>
      <c r="AZ719" s="115"/>
      <c r="BA719" s="115"/>
      <c r="BB719" s="115"/>
      <c r="BC719" s="115"/>
      <c r="BD719" s="115"/>
      <c r="BE719" s="115"/>
      <c r="BF719" s="115"/>
      <c r="BG719" s="115"/>
      <c r="BH719" s="115"/>
      <c r="BI719" s="115"/>
      <c r="BJ719" s="115"/>
      <c r="BK719" s="115"/>
      <c r="BL719" s="115"/>
      <c r="BM719" s="115"/>
      <c r="BN719" s="115"/>
      <c r="BO719" s="115"/>
      <c r="BP719" s="115"/>
      <c r="BQ719" s="115"/>
      <c r="BR719" s="115"/>
      <c r="BS719" s="115"/>
      <c r="BT719" s="115"/>
      <c r="BU719" s="115"/>
      <c r="BV719" s="115"/>
      <c r="BW719" s="115"/>
      <c r="BX719" s="115"/>
      <c r="BY719" s="115"/>
      <c r="BZ719" s="115"/>
      <c r="CA719" s="115"/>
      <c r="CB719" s="115"/>
      <c r="CC719" s="115"/>
      <c r="CD719" s="115"/>
      <c r="CE719" s="115"/>
      <c r="CF719" s="115"/>
      <c r="CG719" s="115"/>
      <c r="CH719" s="115"/>
      <c r="CI719" s="115"/>
    </row>
    <row r="720" spans="1:87" ht="16.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  <c r="AA720" s="115"/>
      <c r="AB720" s="115"/>
      <c r="AC720" s="115"/>
      <c r="AD720" s="115"/>
      <c r="AE720" s="115"/>
      <c r="AF720" s="115"/>
      <c r="AG720" s="115"/>
      <c r="AH720" s="115"/>
      <c r="AI720" s="115"/>
      <c r="AJ720" s="115"/>
      <c r="AK720" s="115"/>
      <c r="AL720" s="115"/>
      <c r="AM720" s="115"/>
      <c r="AN720" s="115"/>
      <c r="AO720" s="115"/>
      <c r="AP720" s="115"/>
      <c r="AQ720" s="115"/>
      <c r="AR720" s="115"/>
      <c r="AS720" s="115"/>
      <c r="AT720" s="115"/>
      <c r="AU720" s="115"/>
      <c r="AV720" s="115"/>
      <c r="AW720" s="115"/>
      <c r="AX720" s="115"/>
      <c r="AY720" s="115"/>
      <c r="AZ720" s="115"/>
      <c r="BA720" s="115"/>
      <c r="BB720" s="115"/>
      <c r="BC720" s="115"/>
      <c r="BD720" s="115"/>
      <c r="BE720" s="115"/>
      <c r="BF720" s="115"/>
      <c r="BG720" s="115"/>
      <c r="BH720" s="115"/>
      <c r="BI720" s="115"/>
      <c r="BJ720" s="115"/>
      <c r="BK720" s="115"/>
      <c r="BL720" s="115"/>
      <c r="BM720" s="115"/>
      <c r="BN720" s="115"/>
      <c r="BO720" s="115"/>
      <c r="BP720" s="115"/>
      <c r="BQ720" s="115"/>
      <c r="BR720" s="115"/>
      <c r="BS720" s="115"/>
      <c r="BT720" s="115"/>
      <c r="BU720" s="115"/>
      <c r="BV720" s="115"/>
      <c r="BW720" s="115"/>
      <c r="BX720" s="115"/>
      <c r="BY720" s="115"/>
      <c r="BZ720" s="115"/>
      <c r="CA720" s="115"/>
      <c r="CB720" s="115"/>
      <c r="CC720" s="115"/>
      <c r="CD720" s="115"/>
      <c r="CE720" s="115"/>
      <c r="CF720" s="115"/>
      <c r="CG720" s="115"/>
      <c r="CH720" s="115"/>
      <c r="CI720" s="115"/>
    </row>
    <row r="721" spans="1:87" ht="16.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  <c r="AA721" s="115"/>
      <c r="AB721" s="115"/>
      <c r="AC721" s="115"/>
      <c r="AD721" s="115"/>
      <c r="AE721" s="115"/>
      <c r="AF721" s="115"/>
      <c r="AG721" s="115"/>
      <c r="AH721" s="115"/>
      <c r="AI721" s="115"/>
      <c r="AJ721" s="115"/>
      <c r="AK721" s="115"/>
      <c r="AL721" s="115"/>
      <c r="AM721" s="115"/>
      <c r="AN721" s="115"/>
      <c r="AO721" s="115"/>
      <c r="AP721" s="115"/>
      <c r="AQ721" s="115"/>
      <c r="AR721" s="115"/>
      <c r="AS721" s="115"/>
      <c r="AT721" s="115"/>
      <c r="AU721" s="115"/>
      <c r="AV721" s="115"/>
      <c r="AW721" s="115"/>
      <c r="AX721" s="115"/>
      <c r="AY721" s="115"/>
      <c r="AZ721" s="115"/>
      <c r="BA721" s="115"/>
      <c r="BB721" s="115"/>
      <c r="BC721" s="115"/>
      <c r="BD721" s="115"/>
      <c r="BE721" s="115"/>
      <c r="BF721" s="115"/>
      <c r="BG721" s="115"/>
      <c r="BH721" s="115"/>
      <c r="BI721" s="115"/>
      <c r="BJ721" s="115"/>
      <c r="BK721" s="115"/>
      <c r="BL721" s="115"/>
      <c r="BM721" s="115"/>
      <c r="BN721" s="115"/>
      <c r="BO721" s="115"/>
      <c r="BP721" s="115"/>
      <c r="BQ721" s="115"/>
      <c r="BR721" s="115"/>
      <c r="BS721" s="115"/>
      <c r="BT721" s="115"/>
      <c r="BU721" s="115"/>
      <c r="BV721" s="115"/>
      <c r="BW721" s="115"/>
      <c r="BX721" s="115"/>
      <c r="BY721" s="115"/>
      <c r="BZ721" s="115"/>
      <c r="CA721" s="115"/>
      <c r="CB721" s="115"/>
      <c r="CC721" s="115"/>
      <c r="CD721" s="115"/>
      <c r="CE721" s="115"/>
      <c r="CF721" s="115"/>
      <c r="CG721" s="115"/>
      <c r="CH721" s="115"/>
      <c r="CI721" s="115"/>
    </row>
    <row r="722" spans="1:87" ht="16.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  <c r="AA722" s="115"/>
      <c r="AB722" s="115"/>
      <c r="AC722" s="115"/>
      <c r="AD722" s="115"/>
      <c r="AE722" s="115"/>
      <c r="AF722" s="115"/>
      <c r="AG722" s="115"/>
      <c r="AH722" s="115"/>
      <c r="AI722" s="115"/>
      <c r="AJ722" s="115"/>
      <c r="AK722" s="115"/>
      <c r="AL722" s="115"/>
      <c r="AM722" s="115"/>
      <c r="AN722" s="115"/>
      <c r="AO722" s="115"/>
      <c r="AP722" s="115"/>
      <c r="AQ722" s="115"/>
      <c r="AR722" s="115"/>
      <c r="AS722" s="115"/>
      <c r="AT722" s="115"/>
      <c r="AU722" s="115"/>
      <c r="AV722" s="115"/>
      <c r="AW722" s="115"/>
      <c r="AX722" s="115"/>
      <c r="AY722" s="115"/>
      <c r="AZ722" s="115"/>
      <c r="BA722" s="115"/>
      <c r="BB722" s="115"/>
      <c r="BC722" s="115"/>
      <c r="BD722" s="115"/>
      <c r="BE722" s="115"/>
      <c r="BF722" s="115"/>
      <c r="BG722" s="115"/>
      <c r="BH722" s="115"/>
      <c r="BI722" s="115"/>
      <c r="BJ722" s="115"/>
      <c r="BK722" s="115"/>
      <c r="BL722" s="115"/>
      <c r="BM722" s="115"/>
      <c r="BN722" s="115"/>
      <c r="BO722" s="115"/>
      <c r="BP722" s="115"/>
      <c r="BQ722" s="115"/>
      <c r="BR722" s="115"/>
      <c r="BS722" s="115"/>
      <c r="BT722" s="115"/>
      <c r="BU722" s="115"/>
      <c r="BV722" s="115"/>
      <c r="BW722" s="115"/>
      <c r="BX722" s="115"/>
      <c r="BY722" s="115"/>
      <c r="BZ722" s="115"/>
      <c r="CA722" s="115"/>
      <c r="CB722" s="115"/>
      <c r="CC722" s="115"/>
      <c r="CD722" s="115"/>
      <c r="CE722" s="115"/>
      <c r="CF722" s="115"/>
      <c r="CG722" s="115"/>
      <c r="CH722" s="115"/>
      <c r="CI722" s="115"/>
    </row>
    <row r="723" spans="1:87" ht="16.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  <c r="AA723" s="115"/>
      <c r="AB723" s="115"/>
      <c r="AC723" s="115"/>
      <c r="AD723" s="115"/>
      <c r="AE723" s="115"/>
      <c r="AF723" s="115"/>
      <c r="AG723" s="115"/>
      <c r="AH723" s="115"/>
      <c r="AI723" s="115"/>
      <c r="AJ723" s="115"/>
      <c r="AK723" s="115"/>
      <c r="AL723" s="115"/>
      <c r="AM723" s="115"/>
      <c r="AN723" s="115"/>
      <c r="AO723" s="115"/>
      <c r="AP723" s="115"/>
      <c r="AQ723" s="115"/>
      <c r="AR723" s="115"/>
      <c r="AS723" s="115"/>
      <c r="AT723" s="115"/>
      <c r="AU723" s="115"/>
      <c r="AV723" s="115"/>
      <c r="AW723" s="115"/>
      <c r="AX723" s="115"/>
      <c r="AY723" s="115"/>
      <c r="AZ723" s="115"/>
      <c r="BA723" s="115"/>
      <c r="BB723" s="115"/>
      <c r="BC723" s="115"/>
      <c r="BD723" s="115"/>
      <c r="BE723" s="115"/>
      <c r="BF723" s="115"/>
      <c r="BG723" s="115"/>
      <c r="BH723" s="115"/>
      <c r="BI723" s="115"/>
      <c r="BJ723" s="115"/>
      <c r="BK723" s="115"/>
      <c r="BL723" s="115"/>
      <c r="BM723" s="115"/>
      <c r="BN723" s="115"/>
      <c r="BO723" s="115"/>
      <c r="BP723" s="115"/>
      <c r="BQ723" s="115"/>
      <c r="BR723" s="115"/>
      <c r="BS723" s="115"/>
      <c r="BT723" s="115"/>
      <c r="BU723" s="115"/>
      <c r="BV723" s="115"/>
      <c r="BW723" s="115"/>
      <c r="BX723" s="115"/>
      <c r="BY723" s="115"/>
      <c r="BZ723" s="115"/>
      <c r="CA723" s="115"/>
      <c r="CB723" s="115"/>
      <c r="CC723" s="115"/>
      <c r="CD723" s="115"/>
      <c r="CE723" s="115"/>
      <c r="CF723" s="115"/>
      <c r="CG723" s="115"/>
      <c r="CH723" s="115"/>
      <c r="CI723" s="115"/>
    </row>
    <row r="724" spans="1:87" ht="16.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  <c r="AA724" s="115"/>
      <c r="AB724" s="115"/>
      <c r="AC724" s="115"/>
      <c r="AD724" s="115"/>
      <c r="AE724" s="115"/>
      <c r="AF724" s="115"/>
      <c r="AG724" s="115"/>
      <c r="AH724" s="115"/>
      <c r="AI724" s="115"/>
      <c r="AJ724" s="115"/>
      <c r="AK724" s="115"/>
      <c r="AL724" s="115"/>
      <c r="AM724" s="115"/>
      <c r="AN724" s="115"/>
      <c r="AO724" s="115"/>
      <c r="AP724" s="115"/>
      <c r="AQ724" s="115"/>
      <c r="AR724" s="115"/>
      <c r="AS724" s="115"/>
      <c r="AT724" s="115"/>
      <c r="AU724" s="115"/>
      <c r="AV724" s="115"/>
      <c r="AW724" s="115"/>
      <c r="AX724" s="115"/>
      <c r="AY724" s="115"/>
      <c r="AZ724" s="115"/>
      <c r="BA724" s="115"/>
      <c r="BB724" s="115"/>
      <c r="BC724" s="115"/>
      <c r="BD724" s="115"/>
      <c r="BE724" s="115"/>
      <c r="BF724" s="115"/>
      <c r="BG724" s="115"/>
      <c r="BH724" s="115"/>
      <c r="BI724" s="115"/>
      <c r="BJ724" s="115"/>
      <c r="BK724" s="115"/>
      <c r="BL724" s="115"/>
      <c r="BM724" s="115"/>
      <c r="BN724" s="115"/>
      <c r="BO724" s="115"/>
      <c r="BP724" s="115"/>
      <c r="BQ724" s="115"/>
      <c r="BR724" s="115"/>
      <c r="BS724" s="115"/>
      <c r="BT724" s="115"/>
      <c r="BU724" s="115"/>
      <c r="BV724" s="115"/>
      <c r="BW724" s="115"/>
      <c r="BX724" s="115"/>
      <c r="BY724" s="115"/>
      <c r="BZ724" s="115"/>
      <c r="CA724" s="115"/>
      <c r="CB724" s="115"/>
      <c r="CC724" s="115"/>
      <c r="CD724" s="115"/>
      <c r="CE724" s="115"/>
      <c r="CF724" s="115"/>
      <c r="CG724" s="115"/>
      <c r="CH724" s="115"/>
      <c r="CI724" s="115"/>
    </row>
    <row r="725" spans="1:87" ht="16.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  <c r="AA725" s="115"/>
      <c r="AB725" s="115"/>
      <c r="AC725" s="115"/>
      <c r="AD725" s="115"/>
      <c r="AE725" s="115"/>
      <c r="AF725" s="115"/>
      <c r="AG725" s="115"/>
      <c r="AH725" s="115"/>
      <c r="AI725" s="115"/>
      <c r="AJ725" s="115"/>
      <c r="AK725" s="115"/>
      <c r="AL725" s="115"/>
      <c r="AM725" s="115"/>
      <c r="AN725" s="115"/>
      <c r="AO725" s="115"/>
      <c r="AP725" s="115"/>
      <c r="AQ725" s="115"/>
      <c r="AR725" s="115"/>
      <c r="AS725" s="115"/>
      <c r="AT725" s="115"/>
      <c r="AU725" s="115"/>
      <c r="AV725" s="115"/>
      <c r="AW725" s="115"/>
      <c r="AX725" s="115"/>
      <c r="AY725" s="115"/>
      <c r="AZ725" s="115"/>
      <c r="BA725" s="115"/>
      <c r="BB725" s="115"/>
      <c r="BC725" s="115"/>
      <c r="BD725" s="115"/>
      <c r="BE725" s="115"/>
      <c r="BF725" s="115"/>
      <c r="BG725" s="115"/>
      <c r="BH725" s="115"/>
      <c r="BI725" s="115"/>
      <c r="BJ725" s="115"/>
      <c r="BK725" s="115"/>
      <c r="BL725" s="115"/>
      <c r="BM725" s="115"/>
      <c r="BN725" s="115"/>
      <c r="BO725" s="115"/>
      <c r="BP725" s="115"/>
      <c r="BQ725" s="115"/>
      <c r="BR725" s="115"/>
      <c r="BS725" s="115"/>
      <c r="BT725" s="115"/>
      <c r="BU725" s="115"/>
      <c r="BV725" s="115"/>
      <c r="BW725" s="115"/>
      <c r="BX725" s="115"/>
      <c r="BY725" s="115"/>
      <c r="BZ725" s="115"/>
      <c r="CA725" s="115"/>
      <c r="CB725" s="115"/>
      <c r="CC725" s="115"/>
      <c r="CD725" s="115"/>
      <c r="CE725" s="115"/>
      <c r="CF725" s="115"/>
      <c r="CG725" s="115"/>
      <c r="CH725" s="115"/>
      <c r="CI725" s="115"/>
    </row>
    <row r="726" spans="1:87" ht="16.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  <c r="AA726" s="115"/>
      <c r="AB726" s="115"/>
      <c r="AC726" s="115"/>
      <c r="AD726" s="115"/>
      <c r="AE726" s="115"/>
      <c r="AF726" s="115"/>
      <c r="AG726" s="115"/>
      <c r="AH726" s="115"/>
      <c r="AI726" s="115"/>
      <c r="AJ726" s="115"/>
      <c r="AK726" s="115"/>
      <c r="AL726" s="115"/>
      <c r="AM726" s="115"/>
      <c r="AN726" s="115"/>
      <c r="AO726" s="115"/>
      <c r="AP726" s="115"/>
      <c r="AQ726" s="115"/>
      <c r="AR726" s="115"/>
      <c r="AS726" s="115"/>
      <c r="AT726" s="115"/>
      <c r="AU726" s="115"/>
      <c r="AV726" s="115"/>
      <c r="AW726" s="115"/>
      <c r="AX726" s="115"/>
      <c r="AY726" s="115"/>
      <c r="AZ726" s="115"/>
      <c r="BA726" s="115"/>
      <c r="BB726" s="115"/>
      <c r="BC726" s="115"/>
      <c r="BD726" s="115"/>
      <c r="BE726" s="115"/>
      <c r="BF726" s="115"/>
      <c r="BG726" s="115"/>
      <c r="BH726" s="115"/>
      <c r="BI726" s="115"/>
      <c r="BJ726" s="115"/>
      <c r="BK726" s="115"/>
      <c r="BL726" s="115"/>
      <c r="BM726" s="115"/>
      <c r="BN726" s="115"/>
      <c r="BO726" s="115"/>
      <c r="BP726" s="115"/>
      <c r="BQ726" s="115"/>
      <c r="BR726" s="115"/>
      <c r="BS726" s="115"/>
      <c r="BT726" s="115"/>
      <c r="BU726" s="115"/>
      <c r="BV726" s="115"/>
      <c r="BW726" s="115"/>
      <c r="BX726" s="115"/>
      <c r="BY726" s="115"/>
      <c r="BZ726" s="115"/>
      <c r="CA726" s="115"/>
      <c r="CB726" s="115"/>
      <c r="CC726" s="115"/>
      <c r="CD726" s="115"/>
      <c r="CE726" s="115"/>
      <c r="CF726" s="115"/>
      <c r="CG726" s="115"/>
      <c r="CH726" s="115"/>
      <c r="CI726" s="115"/>
    </row>
    <row r="727" spans="1:87" ht="16.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  <c r="AA727" s="115"/>
      <c r="AB727" s="115"/>
      <c r="AC727" s="115"/>
      <c r="AD727" s="115"/>
      <c r="AE727" s="115"/>
      <c r="AF727" s="115"/>
      <c r="AG727" s="115"/>
      <c r="AH727" s="115"/>
      <c r="AI727" s="115"/>
      <c r="AJ727" s="115"/>
      <c r="AK727" s="115"/>
      <c r="AL727" s="115"/>
      <c r="AM727" s="115"/>
      <c r="AN727" s="115"/>
      <c r="AO727" s="115"/>
      <c r="AP727" s="115"/>
      <c r="AQ727" s="115"/>
      <c r="AR727" s="115"/>
      <c r="AS727" s="115"/>
      <c r="AT727" s="115"/>
      <c r="AU727" s="115"/>
      <c r="AV727" s="115"/>
      <c r="AW727" s="115"/>
      <c r="AX727" s="115"/>
      <c r="AY727" s="115"/>
      <c r="AZ727" s="115"/>
      <c r="BA727" s="115"/>
      <c r="BB727" s="115"/>
      <c r="BC727" s="115"/>
      <c r="BD727" s="115"/>
      <c r="BE727" s="115"/>
      <c r="BF727" s="115"/>
      <c r="BG727" s="115"/>
      <c r="BH727" s="115"/>
      <c r="BI727" s="115"/>
      <c r="BJ727" s="115"/>
      <c r="BK727" s="115"/>
      <c r="BL727" s="115"/>
      <c r="BM727" s="115"/>
      <c r="BN727" s="115"/>
      <c r="BO727" s="115"/>
      <c r="BP727" s="115"/>
      <c r="BQ727" s="115"/>
      <c r="BR727" s="115"/>
      <c r="BS727" s="115"/>
      <c r="BT727" s="115"/>
      <c r="BU727" s="115"/>
      <c r="BV727" s="115"/>
      <c r="BW727" s="115"/>
      <c r="BX727" s="115"/>
      <c r="BY727" s="115"/>
      <c r="BZ727" s="115"/>
      <c r="CA727" s="115"/>
      <c r="CB727" s="115"/>
      <c r="CC727" s="115"/>
      <c r="CD727" s="115"/>
      <c r="CE727" s="115"/>
      <c r="CF727" s="115"/>
      <c r="CG727" s="115"/>
      <c r="CH727" s="115"/>
      <c r="CI727" s="115"/>
    </row>
    <row r="728" spans="1:87" ht="16.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  <c r="AA728" s="115"/>
      <c r="AB728" s="115"/>
      <c r="AC728" s="115"/>
      <c r="AD728" s="115"/>
      <c r="AE728" s="115"/>
      <c r="AF728" s="115"/>
      <c r="AG728" s="115"/>
      <c r="AH728" s="115"/>
      <c r="AI728" s="115"/>
      <c r="AJ728" s="115"/>
      <c r="AK728" s="115"/>
      <c r="AL728" s="115"/>
      <c r="AM728" s="115"/>
      <c r="AN728" s="115"/>
      <c r="AO728" s="115"/>
      <c r="AP728" s="115"/>
      <c r="AQ728" s="115"/>
      <c r="AR728" s="115"/>
      <c r="AS728" s="115"/>
      <c r="AT728" s="115"/>
      <c r="AU728" s="115"/>
      <c r="AV728" s="115"/>
      <c r="AW728" s="115"/>
      <c r="AX728" s="115"/>
      <c r="AY728" s="115"/>
      <c r="AZ728" s="115"/>
      <c r="BA728" s="115"/>
      <c r="BB728" s="115"/>
      <c r="BC728" s="115"/>
      <c r="BD728" s="115"/>
      <c r="BE728" s="115"/>
      <c r="BF728" s="115"/>
      <c r="BG728" s="115"/>
      <c r="BH728" s="115"/>
      <c r="BI728" s="115"/>
      <c r="BJ728" s="115"/>
      <c r="BK728" s="115"/>
      <c r="BL728" s="115"/>
      <c r="BM728" s="115"/>
      <c r="BN728" s="115"/>
      <c r="BO728" s="115"/>
      <c r="BP728" s="115"/>
      <c r="BQ728" s="115"/>
      <c r="BR728" s="115"/>
      <c r="BS728" s="115"/>
      <c r="BT728" s="115"/>
      <c r="BU728" s="115"/>
      <c r="BV728" s="115"/>
      <c r="BW728" s="115"/>
      <c r="BX728" s="115"/>
      <c r="BY728" s="115"/>
      <c r="BZ728" s="115"/>
      <c r="CA728" s="115"/>
      <c r="CB728" s="115"/>
      <c r="CC728" s="115"/>
      <c r="CD728" s="115"/>
      <c r="CE728" s="115"/>
      <c r="CF728" s="115"/>
      <c r="CG728" s="115"/>
      <c r="CH728" s="115"/>
      <c r="CI728" s="115"/>
    </row>
    <row r="729" spans="1:87" ht="16.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  <c r="AA729" s="115"/>
      <c r="AB729" s="115"/>
      <c r="AC729" s="115"/>
      <c r="AD729" s="115"/>
      <c r="AE729" s="115"/>
      <c r="AF729" s="115"/>
      <c r="AG729" s="115"/>
      <c r="AH729" s="115"/>
      <c r="AI729" s="115"/>
      <c r="AJ729" s="115"/>
      <c r="AK729" s="115"/>
      <c r="AL729" s="115"/>
      <c r="AM729" s="115"/>
      <c r="AN729" s="115"/>
      <c r="AO729" s="115"/>
      <c r="AP729" s="115"/>
      <c r="AQ729" s="115"/>
      <c r="AR729" s="115"/>
      <c r="AS729" s="115"/>
      <c r="AT729" s="115"/>
      <c r="AU729" s="115"/>
      <c r="AV729" s="115"/>
      <c r="AW729" s="115"/>
      <c r="AX729" s="115"/>
      <c r="AY729" s="115"/>
      <c r="AZ729" s="115"/>
      <c r="BA729" s="115"/>
      <c r="BB729" s="115"/>
      <c r="BC729" s="115"/>
      <c r="BD729" s="115"/>
      <c r="BE729" s="115"/>
      <c r="BF729" s="115"/>
      <c r="BG729" s="115"/>
      <c r="BH729" s="115"/>
      <c r="BI729" s="115"/>
      <c r="BJ729" s="115"/>
      <c r="BK729" s="115"/>
      <c r="BL729" s="115"/>
      <c r="BM729" s="115"/>
      <c r="BN729" s="115"/>
      <c r="BO729" s="115"/>
      <c r="BP729" s="115"/>
      <c r="BQ729" s="115"/>
      <c r="BR729" s="115"/>
      <c r="BS729" s="115"/>
      <c r="BT729" s="115"/>
      <c r="BU729" s="115"/>
      <c r="BV729" s="115"/>
      <c r="BW729" s="115"/>
      <c r="BX729" s="115"/>
      <c r="BY729" s="115"/>
      <c r="BZ729" s="115"/>
      <c r="CA729" s="115"/>
      <c r="CB729" s="115"/>
      <c r="CC729" s="115"/>
      <c r="CD729" s="115"/>
      <c r="CE729" s="115"/>
      <c r="CF729" s="115"/>
      <c r="CG729" s="115"/>
      <c r="CH729" s="115"/>
      <c r="CI729" s="115"/>
    </row>
    <row r="730" spans="1:87" ht="16.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  <c r="AA730" s="115"/>
      <c r="AB730" s="115"/>
      <c r="AC730" s="115"/>
      <c r="AD730" s="115"/>
      <c r="AE730" s="115"/>
      <c r="AF730" s="115"/>
      <c r="AG730" s="115"/>
      <c r="AH730" s="115"/>
      <c r="AI730" s="115"/>
      <c r="AJ730" s="115"/>
      <c r="AK730" s="115"/>
      <c r="AL730" s="115"/>
      <c r="AM730" s="115"/>
      <c r="AN730" s="115"/>
      <c r="AO730" s="115"/>
      <c r="AP730" s="115"/>
      <c r="AQ730" s="115"/>
      <c r="AR730" s="115"/>
      <c r="AS730" s="115"/>
      <c r="AT730" s="115"/>
      <c r="AU730" s="115"/>
      <c r="AV730" s="115"/>
      <c r="AW730" s="115"/>
      <c r="AX730" s="115"/>
      <c r="AY730" s="115"/>
      <c r="AZ730" s="115"/>
      <c r="BA730" s="115"/>
      <c r="BB730" s="115"/>
      <c r="BC730" s="115"/>
      <c r="BD730" s="115"/>
      <c r="BE730" s="115"/>
      <c r="BF730" s="115"/>
      <c r="BG730" s="115"/>
      <c r="BH730" s="115"/>
      <c r="BI730" s="115"/>
      <c r="BJ730" s="115"/>
      <c r="BK730" s="115"/>
      <c r="BL730" s="115"/>
      <c r="BM730" s="115"/>
      <c r="BN730" s="115"/>
      <c r="BO730" s="115"/>
      <c r="BP730" s="115"/>
      <c r="BQ730" s="115"/>
      <c r="BR730" s="115"/>
      <c r="BS730" s="115"/>
      <c r="BT730" s="115"/>
      <c r="BU730" s="115"/>
      <c r="BV730" s="115"/>
      <c r="BW730" s="115"/>
      <c r="BX730" s="115"/>
      <c r="BY730" s="115"/>
      <c r="BZ730" s="115"/>
      <c r="CA730" s="115"/>
      <c r="CB730" s="115"/>
      <c r="CC730" s="115"/>
      <c r="CD730" s="115"/>
      <c r="CE730" s="115"/>
      <c r="CF730" s="115"/>
      <c r="CG730" s="115"/>
      <c r="CH730" s="115"/>
      <c r="CI730" s="115"/>
    </row>
    <row r="731" spans="1:87" ht="16.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  <c r="AA731" s="115"/>
      <c r="AB731" s="115"/>
      <c r="AC731" s="115"/>
      <c r="AD731" s="115"/>
      <c r="AE731" s="115"/>
      <c r="AF731" s="115"/>
      <c r="AG731" s="115"/>
      <c r="AH731" s="115"/>
      <c r="AI731" s="115"/>
      <c r="AJ731" s="115"/>
      <c r="AK731" s="115"/>
      <c r="AL731" s="115"/>
      <c r="AM731" s="115"/>
      <c r="AN731" s="115"/>
      <c r="AO731" s="115"/>
      <c r="AP731" s="115"/>
      <c r="AQ731" s="115"/>
      <c r="AR731" s="115"/>
      <c r="AS731" s="115"/>
      <c r="AT731" s="115"/>
      <c r="AU731" s="115"/>
      <c r="AV731" s="115"/>
      <c r="AW731" s="115"/>
      <c r="AX731" s="115"/>
      <c r="AY731" s="115"/>
      <c r="AZ731" s="115"/>
      <c r="BA731" s="115"/>
      <c r="BB731" s="115"/>
      <c r="BC731" s="115"/>
      <c r="BD731" s="115"/>
      <c r="BE731" s="115"/>
      <c r="BF731" s="115"/>
      <c r="BG731" s="115"/>
      <c r="BH731" s="115"/>
      <c r="BI731" s="115"/>
      <c r="BJ731" s="115"/>
      <c r="BK731" s="115"/>
      <c r="BL731" s="115"/>
      <c r="BM731" s="115"/>
      <c r="BN731" s="115"/>
      <c r="BO731" s="115"/>
      <c r="BP731" s="115"/>
      <c r="BQ731" s="115"/>
      <c r="BR731" s="115"/>
      <c r="BS731" s="115"/>
      <c r="BT731" s="115"/>
      <c r="BU731" s="115"/>
      <c r="BV731" s="115"/>
      <c r="BW731" s="115"/>
      <c r="BX731" s="115"/>
      <c r="BY731" s="115"/>
      <c r="BZ731" s="115"/>
      <c r="CA731" s="115"/>
      <c r="CB731" s="115"/>
      <c r="CC731" s="115"/>
      <c r="CD731" s="115"/>
      <c r="CE731" s="115"/>
      <c r="CF731" s="115"/>
      <c r="CG731" s="115"/>
      <c r="CH731" s="115"/>
      <c r="CI731" s="115"/>
    </row>
    <row r="732" spans="1:87" ht="16.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  <c r="AA732" s="115"/>
      <c r="AB732" s="115"/>
      <c r="AC732" s="115"/>
      <c r="AD732" s="115"/>
      <c r="AE732" s="115"/>
      <c r="AF732" s="115"/>
      <c r="AG732" s="115"/>
      <c r="AH732" s="115"/>
      <c r="AI732" s="115"/>
      <c r="AJ732" s="115"/>
      <c r="AK732" s="115"/>
      <c r="AL732" s="115"/>
      <c r="AM732" s="115"/>
      <c r="AN732" s="115"/>
      <c r="AO732" s="115"/>
      <c r="AP732" s="115"/>
      <c r="AQ732" s="115"/>
      <c r="AR732" s="115"/>
      <c r="AS732" s="115"/>
      <c r="AT732" s="115"/>
      <c r="AU732" s="115"/>
      <c r="AV732" s="115"/>
      <c r="AW732" s="115"/>
      <c r="AX732" s="115"/>
      <c r="AY732" s="115"/>
      <c r="AZ732" s="115"/>
      <c r="BA732" s="115"/>
      <c r="BB732" s="115"/>
      <c r="BC732" s="115"/>
      <c r="BD732" s="115"/>
      <c r="BE732" s="115"/>
      <c r="BF732" s="115"/>
      <c r="BG732" s="115"/>
      <c r="BH732" s="115"/>
      <c r="BI732" s="115"/>
      <c r="BJ732" s="115"/>
      <c r="BK732" s="115"/>
      <c r="BL732" s="115"/>
      <c r="BM732" s="115"/>
      <c r="BN732" s="115"/>
      <c r="BO732" s="115"/>
      <c r="BP732" s="115"/>
      <c r="BQ732" s="115"/>
      <c r="BR732" s="115"/>
      <c r="BS732" s="115"/>
      <c r="BT732" s="115"/>
      <c r="BU732" s="115"/>
      <c r="BV732" s="115"/>
      <c r="BW732" s="115"/>
      <c r="BX732" s="115"/>
      <c r="BY732" s="115"/>
      <c r="BZ732" s="115"/>
      <c r="CA732" s="115"/>
      <c r="CB732" s="115"/>
      <c r="CC732" s="115"/>
      <c r="CD732" s="115"/>
      <c r="CE732" s="115"/>
      <c r="CF732" s="115"/>
      <c r="CG732" s="115"/>
      <c r="CH732" s="115"/>
      <c r="CI732" s="115"/>
    </row>
    <row r="733" spans="1:87" ht="16.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  <c r="AA733" s="115"/>
      <c r="AB733" s="115"/>
      <c r="AC733" s="115"/>
      <c r="AD733" s="115"/>
      <c r="AE733" s="115"/>
      <c r="AF733" s="115"/>
      <c r="AG733" s="115"/>
      <c r="AH733" s="115"/>
      <c r="AI733" s="115"/>
      <c r="AJ733" s="115"/>
      <c r="AK733" s="115"/>
      <c r="AL733" s="115"/>
      <c r="AM733" s="115"/>
      <c r="AN733" s="115"/>
      <c r="AO733" s="115"/>
      <c r="AP733" s="115"/>
      <c r="AQ733" s="115"/>
      <c r="AR733" s="115"/>
      <c r="AS733" s="115"/>
      <c r="AT733" s="115"/>
      <c r="AU733" s="115"/>
      <c r="AV733" s="115"/>
      <c r="AW733" s="115"/>
      <c r="AX733" s="115"/>
      <c r="AY733" s="115"/>
      <c r="AZ733" s="115"/>
      <c r="BA733" s="115"/>
      <c r="BB733" s="115"/>
      <c r="BC733" s="115"/>
      <c r="BD733" s="115"/>
      <c r="BE733" s="115"/>
      <c r="BF733" s="115"/>
      <c r="BG733" s="115"/>
      <c r="BH733" s="115"/>
      <c r="BI733" s="115"/>
      <c r="BJ733" s="115"/>
      <c r="BK733" s="115"/>
      <c r="BL733" s="115"/>
      <c r="BM733" s="115"/>
      <c r="BN733" s="115"/>
      <c r="BO733" s="115"/>
      <c r="BP733" s="115"/>
      <c r="BQ733" s="115"/>
      <c r="BR733" s="115"/>
      <c r="BS733" s="115"/>
      <c r="BT733" s="115"/>
      <c r="BU733" s="115"/>
      <c r="BV733" s="115"/>
      <c r="BW733" s="115"/>
      <c r="BX733" s="115"/>
      <c r="BY733" s="115"/>
      <c r="BZ733" s="115"/>
      <c r="CA733" s="115"/>
      <c r="CB733" s="115"/>
      <c r="CC733" s="115"/>
      <c r="CD733" s="115"/>
      <c r="CE733" s="115"/>
      <c r="CF733" s="115"/>
      <c r="CG733" s="115"/>
      <c r="CH733" s="115"/>
      <c r="CI733" s="115"/>
    </row>
    <row r="734" spans="1:87" ht="16.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  <c r="AA734" s="115"/>
      <c r="AB734" s="115"/>
      <c r="AC734" s="115"/>
      <c r="AD734" s="115"/>
      <c r="AE734" s="115"/>
      <c r="AF734" s="115"/>
      <c r="AG734" s="115"/>
      <c r="AH734" s="115"/>
      <c r="AI734" s="115"/>
      <c r="AJ734" s="115"/>
      <c r="AK734" s="115"/>
      <c r="AL734" s="115"/>
      <c r="AM734" s="115"/>
      <c r="AN734" s="115"/>
      <c r="AO734" s="115"/>
      <c r="AP734" s="115"/>
      <c r="AQ734" s="115"/>
      <c r="AR734" s="115"/>
      <c r="AS734" s="115"/>
      <c r="AT734" s="115"/>
      <c r="AU734" s="115"/>
      <c r="AV734" s="115"/>
      <c r="AW734" s="115"/>
      <c r="AX734" s="115"/>
      <c r="AY734" s="115"/>
      <c r="AZ734" s="115"/>
      <c r="BA734" s="115"/>
      <c r="BB734" s="115"/>
      <c r="BC734" s="115"/>
      <c r="BD734" s="115"/>
      <c r="BE734" s="115"/>
      <c r="BF734" s="115"/>
      <c r="BG734" s="115"/>
      <c r="BH734" s="115"/>
      <c r="BI734" s="115"/>
      <c r="BJ734" s="115"/>
      <c r="BK734" s="115"/>
      <c r="BL734" s="115"/>
      <c r="BM734" s="115"/>
      <c r="BN734" s="115"/>
      <c r="BO734" s="115"/>
      <c r="BP734" s="115"/>
      <c r="BQ734" s="115"/>
      <c r="BR734" s="115"/>
      <c r="BS734" s="115"/>
      <c r="BT734" s="115"/>
      <c r="BU734" s="115"/>
      <c r="BV734" s="115"/>
      <c r="BW734" s="115"/>
      <c r="BX734" s="115"/>
      <c r="BY734" s="115"/>
      <c r="BZ734" s="115"/>
      <c r="CA734" s="115"/>
      <c r="CB734" s="115"/>
      <c r="CC734" s="115"/>
      <c r="CD734" s="115"/>
      <c r="CE734" s="115"/>
      <c r="CF734" s="115"/>
      <c r="CG734" s="115"/>
      <c r="CH734" s="115"/>
      <c r="CI734" s="115"/>
    </row>
    <row r="735" spans="1:87" ht="16.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  <c r="AA735" s="115"/>
      <c r="AB735" s="115"/>
      <c r="AC735" s="115"/>
      <c r="AD735" s="115"/>
      <c r="AE735" s="115"/>
      <c r="AF735" s="115"/>
      <c r="AG735" s="115"/>
      <c r="AH735" s="115"/>
      <c r="AI735" s="115"/>
      <c r="AJ735" s="115"/>
      <c r="AK735" s="115"/>
      <c r="AL735" s="115"/>
      <c r="AM735" s="115"/>
      <c r="AN735" s="115"/>
      <c r="AO735" s="115"/>
      <c r="AP735" s="115"/>
      <c r="AQ735" s="115"/>
      <c r="AR735" s="115"/>
      <c r="AS735" s="115"/>
      <c r="AT735" s="115"/>
      <c r="AU735" s="115"/>
      <c r="AV735" s="115"/>
      <c r="AW735" s="115"/>
      <c r="AX735" s="115"/>
      <c r="AY735" s="115"/>
      <c r="AZ735" s="115"/>
      <c r="BA735" s="115"/>
      <c r="BB735" s="115"/>
      <c r="BC735" s="115"/>
      <c r="BD735" s="115"/>
      <c r="BE735" s="115"/>
      <c r="BF735" s="115"/>
      <c r="BG735" s="115"/>
      <c r="BH735" s="115"/>
      <c r="BI735" s="115"/>
      <c r="BJ735" s="115"/>
      <c r="BK735" s="115"/>
      <c r="BL735" s="115"/>
      <c r="BM735" s="115"/>
      <c r="BN735" s="115"/>
      <c r="BO735" s="115"/>
      <c r="BP735" s="115"/>
      <c r="BQ735" s="115"/>
      <c r="BR735" s="115"/>
      <c r="BS735" s="115"/>
      <c r="BT735" s="115"/>
      <c r="BU735" s="115"/>
      <c r="BV735" s="115"/>
      <c r="BW735" s="115"/>
      <c r="BX735" s="115"/>
      <c r="BY735" s="115"/>
      <c r="BZ735" s="115"/>
      <c r="CA735" s="115"/>
      <c r="CB735" s="115"/>
      <c r="CC735" s="115"/>
      <c r="CD735" s="115"/>
      <c r="CE735" s="115"/>
      <c r="CF735" s="115"/>
      <c r="CG735" s="115"/>
      <c r="CH735" s="115"/>
      <c r="CI735" s="115"/>
    </row>
    <row r="736" spans="1:87" ht="16.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  <c r="AA736" s="115"/>
      <c r="AB736" s="115"/>
      <c r="AC736" s="115"/>
      <c r="AD736" s="115"/>
      <c r="AE736" s="115"/>
      <c r="AF736" s="115"/>
      <c r="AG736" s="115"/>
      <c r="AH736" s="115"/>
      <c r="AI736" s="115"/>
      <c r="AJ736" s="115"/>
      <c r="AK736" s="115"/>
      <c r="AL736" s="115"/>
      <c r="AM736" s="115"/>
      <c r="AN736" s="115"/>
      <c r="AO736" s="115"/>
      <c r="AP736" s="115"/>
      <c r="AQ736" s="115"/>
      <c r="AR736" s="115"/>
      <c r="AS736" s="115"/>
      <c r="AT736" s="115"/>
      <c r="AU736" s="115"/>
      <c r="AV736" s="115"/>
      <c r="AW736" s="115"/>
      <c r="AX736" s="115"/>
      <c r="AY736" s="115"/>
      <c r="AZ736" s="115"/>
      <c r="BA736" s="115"/>
      <c r="BB736" s="115"/>
      <c r="BC736" s="115"/>
      <c r="BD736" s="115"/>
      <c r="BE736" s="115"/>
      <c r="BF736" s="115"/>
      <c r="BG736" s="115"/>
      <c r="BH736" s="115"/>
      <c r="BI736" s="115"/>
      <c r="BJ736" s="115"/>
      <c r="BK736" s="115"/>
      <c r="BL736" s="115"/>
      <c r="BM736" s="115"/>
      <c r="BN736" s="115"/>
      <c r="BO736" s="115"/>
      <c r="BP736" s="115"/>
      <c r="BQ736" s="115"/>
      <c r="BR736" s="115"/>
      <c r="BS736" s="115"/>
      <c r="BT736" s="115"/>
      <c r="BU736" s="115"/>
      <c r="BV736" s="115"/>
      <c r="BW736" s="115"/>
      <c r="BX736" s="115"/>
      <c r="BY736" s="115"/>
      <c r="BZ736" s="115"/>
      <c r="CA736" s="115"/>
      <c r="CB736" s="115"/>
      <c r="CC736" s="115"/>
      <c r="CD736" s="115"/>
      <c r="CE736" s="115"/>
      <c r="CF736" s="115"/>
      <c r="CG736" s="115"/>
      <c r="CH736" s="115"/>
      <c r="CI736" s="115"/>
    </row>
    <row r="737" spans="1:87" ht="16.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  <c r="AA737" s="115"/>
      <c r="AB737" s="115"/>
      <c r="AC737" s="115"/>
      <c r="AD737" s="115"/>
      <c r="AE737" s="115"/>
      <c r="AF737" s="115"/>
      <c r="AG737" s="115"/>
      <c r="AH737" s="115"/>
      <c r="AI737" s="115"/>
      <c r="AJ737" s="115"/>
      <c r="AK737" s="115"/>
      <c r="AL737" s="115"/>
      <c r="AM737" s="115"/>
      <c r="AN737" s="115"/>
      <c r="AO737" s="115"/>
      <c r="AP737" s="115"/>
      <c r="AQ737" s="115"/>
      <c r="AR737" s="115"/>
      <c r="AS737" s="115"/>
      <c r="AT737" s="115"/>
      <c r="AU737" s="115"/>
      <c r="AV737" s="115"/>
      <c r="AW737" s="115"/>
      <c r="AX737" s="115"/>
      <c r="AY737" s="115"/>
      <c r="AZ737" s="115"/>
      <c r="BA737" s="115"/>
      <c r="BB737" s="115"/>
      <c r="BC737" s="115"/>
      <c r="BD737" s="115"/>
      <c r="BE737" s="115"/>
      <c r="BF737" s="115"/>
      <c r="BG737" s="115"/>
      <c r="BH737" s="115"/>
      <c r="BI737" s="115"/>
      <c r="BJ737" s="115"/>
      <c r="BK737" s="115"/>
      <c r="BL737" s="115"/>
      <c r="BM737" s="115"/>
      <c r="BN737" s="115"/>
      <c r="BO737" s="115"/>
      <c r="BP737" s="115"/>
      <c r="BQ737" s="115"/>
      <c r="BR737" s="115"/>
      <c r="BS737" s="115"/>
      <c r="BT737" s="115"/>
      <c r="BU737" s="115"/>
      <c r="BV737" s="115"/>
      <c r="BW737" s="115"/>
      <c r="BX737" s="115"/>
      <c r="BY737" s="115"/>
      <c r="BZ737" s="115"/>
      <c r="CA737" s="115"/>
      <c r="CB737" s="115"/>
      <c r="CC737" s="115"/>
      <c r="CD737" s="115"/>
      <c r="CE737" s="115"/>
      <c r="CF737" s="115"/>
      <c r="CG737" s="115"/>
      <c r="CH737" s="115"/>
      <c r="CI737" s="115"/>
    </row>
    <row r="738" spans="1:87" ht="16.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  <c r="AA738" s="115"/>
      <c r="AB738" s="115"/>
      <c r="AC738" s="115"/>
      <c r="AD738" s="115"/>
      <c r="AE738" s="115"/>
      <c r="AF738" s="115"/>
      <c r="AG738" s="115"/>
      <c r="AH738" s="115"/>
      <c r="AI738" s="115"/>
      <c r="AJ738" s="115"/>
      <c r="AK738" s="115"/>
      <c r="AL738" s="115"/>
      <c r="AM738" s="115"/>
      <c r="AN738" s="115"/>
      <c r="AO738" s="115"/>
      <c r="AP738" s="115"/>
      <c r="AQ738" s="115"/>
      <c r="AR738" s="115"/>
      <c r="AS738" s="115"/>
      <c r="AT738" s="115"/>
      <c r="AU738" s="115"/>
      <c r="AV738" s="115"/>
      <c r="AW738" s="115"/>
      <c r="AX738" s="115"/>
      <c r="AY738" s="115"/>
      <c r="AZ738" s="115"/>
      <c r="BA738" s="115"/>
      <c r="BB738" s="115"/>
      <c r="BC738" s="115"/>
      <c r="BD738" s="115"/>
      <c r="BE738" s="115"/>
      <c r="BF738" s="115"/>
      <c r="BG738" s="115"/>
      <c r="BH738" s="115"/>
      <c r="BI738" s="115"/>
      <c r="BJ738" s="115"/>
      <c r="BK738" s="115"/>
      <c r="BL738" s="115"/>
      <c r="BM738" s="115"/>
      <c r="BN738" s="115"/>
      <c r="BO738" s="115"/>
      <c r="BP738" s="115"/>
      <c r="BQ738" s="115"/>
      <c r="BR738" s="115"/>
      <c r="BS738" s="115"/>
      <c r="BT738" s="115"/>
      <c r="BU738" s="115"/>
      <c r="BV738" s="115"/>
      <c r="BW738" s="115"/>
      <c r="BX738" s="115"/>
      <c r="BY738" s="115"/>
      <c r="BZ738" s="115"/>
      <c r="CA738" s="115"/>
      <c r="CB738" s="115"/>
      <c r="CC738" s="115"/>
      <c r="CD738" s="115"/>
      <c r="CE738" s="115"/>
      <c r="CF738" s="115"/>
      <c r="CG738" s="115"/>
      <c r="CH738" s="115"/>
      <c r="CI738" s="115"/>
    </row>
    <row r="739" spans="1:87" ht="16.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  <c r="AA739" s="115"/>
      <c r="AB739" s="115"/>
      <c r="AC739" s="115"/>
      <c r="AD739" s="115"/>
      <c r="AE739" s="115"/>
      <c r="AF739" s="115"/>
      <c r="AG739" s="115"/>
      <c r="AH739" s="115"/>
      <c r="AI739" s="115"/>
      <c r="AJ739" s="115"/>
      <c r="AK739" s="115"/>
      <c r="AL739" s="115"/>
      <c r="AM739" s="115"/>
      <c r="AN739" s="115"/>
      <c r="AO739" s="115"/>
      <c r="AP739" s="115"/>
      <c r="AQ739" s="115"/>
      <c r="AR739" s="115"/>
      <c r="AS739" s="115"/>
      <c r="AT739" s="115"/>
      <c r="AU739" s="115"/>
      <c r="AV739" s="115"/>
      <c r="AW739" s="115"/>
      <c r="AX739" s="115"/>
      <c r="AY739" s="115"/>
      <c r="AZ739" s="115"/>
      <c r="BA739" s="115"/>
      <c r="BB739" s="115"/>
      <c r="BC739" s="115"/>
      <c r="BD739" s="115"/>
      <c r="BE739" s="115"/>
      <c r="BF739" s="115"/>
      <c r="BG739" s="115"/>
      <c r="BH739" s="115"/>
      <c r="BI739" s="115"/>
      <c r="BJ739" s="115"/>
      <c r="BK739" s="115"/>
      <c r="BL739" s="115"/>
      <c r="BM739" s="115"/>
      <c r="BN739" s="115"/>
      <c r="BO739" s="115"/>
      <c r="BP739" s="115"/>
      <c r="BQ739" s="115"/>
      <c r="BR739" s="115"/>
      <c r="BS739" s="115"/>
      <c r="BT739" s="115"/>
      <c r="BU739" s="115"/>
      <c r="BV739" s="115"/>
      <c r="BW739" s="115"/>
      <c r="BX739" s="115"/>
      <c r="BY739" s="115"/>
      <c r="BZ739" s="115"/>
      <c r="CA739" s="115"/>
      <c r="CB739" s="115"/>
      <c r="CC739" s="115"/>
      <c r="CD739" s="115"/>
      <c r="CE739" s="115"/>
      <c r="CF739" s="115"/>
      <c r="CG739" s="115"/>
      <c r="CH739" s="115"/>
      <c r="CI739" s="115"/>
    </row>
    <row r="740" spans="1:87" ht="16.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  <c r="AA740" s="115"/>
      <c r="AB740" s="115"/>
      <c r="AC740" s="115"/>
      <c r="AD740" s="115"/>
      <c r="AE740" s="115"/>
      <c r="AF740" s="115"/>
      <c r="AG740" s="115"/>
      <c r="AH740" s="115"/>
      <c r="AI740" s="115"/>
      <c r="AJ740" s="115"/>
      <c r="AK740" s="115"/>
      <c r="AL740" s="115"/>
      <c r="AM740" s="115"/>
      <c r="AN740" s="115"/>
      <c r="AO740" s="115"/>
      <c r="AP740" s="115"/>
      <c r="AQ740" s="115"/>
      <c r="AR740" s="115"/>
      <c r="AS740" s="115"/>
      <c r="AT740" s="115"/>
      <c r="AU740" s="115"/>
      <c r="AV740" s="115"/>
      <c r="AW740" s="115"/>
      <c r="AX740" s="115"/>
      <c r="AY740" s="115"/>
      <c r="AZ740" s="115"/>
      <c r="BA740" s="115"/>
      <c r="BB740" s="115"/>
      <c r="BC740" s="115"/>
      <c r="BD740" s="115"/>
      <c r="BE740" s="115"/>
      <c r="BF740" s="115"/>
      <c r="BG740" s="115"/>
      <c r="BH740" s="115"/>
      <c r="BI740" s="115"/>
      <c r="BJ740" s="115"/>
      <c r="BK740" s="115"/>
      <c r="BL740" s="115"/>
      <c r="BM740" s="115"/>
      <c r="BN740" s="115"/>
      <c r="BO740" s="115"/>
      <c r="BP740" s="115"/>
      <c r="BQ740" s="115"/>
      <c r="BR740" s="115"/>
      <c r="BS740" s="115"/>
      <c r="BT740" s="115"/>
      <c r="BU740" s="115"/>
      <c r="BV740" s="115"/>
      <c r="BW740" s="115"/>
      <c r="BX740" s="115"/>
      <c r="BY740" s="115"/>
      <c r="BZ740" s="115"/>
      <c r="CA740" s="115"/>
      <c r="CB740" s="115"/>
      <c r="CC740" s="115"/>
      <c r="CD740" s="115"/>
      <c r="CE740" s="115"/>
      <c r="CF740" s="115"/>
      <c r="CG740" s="115"/>
      <c r="CH740" s="115"/>
      <c r="CI740" s="115"/>
    </row>
    <row r="741" spans="1:87" ht="16.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  <c r="AA741" s="115"/>
      <c r="AB741" s="115"/>
      <c r="AC741" s="115"/>
      <c r="AD741" s="115"/>
      <c r="AE741" s="115"/>
      <c r="AF741" s="115"/>
      <c r="AG741" s="115"/>
      <c r="AH741" s="115"/>
      <c r="AI741" s="115"/>
      <c r="AJ741" s="115"/>
      <c r="AK741" s="115"/>
      <c r="AL741" s="115"/>
      <c r="AM741" s="115"/>
      <c r="AN741" s="115"/>
      <c r="AO741" s="115"/>
      <c r="AP741" s="115"/>
      <c r="AQ741" s="115"/>
      <c r="AR741" s="115"/>
      <c r="AS741" s="115"/>
      <c r="AT741" s="115"/>
      <c r="AU741" s="115"/>
      <c r="AV741" s="115"/>
      <c r="AW741" s="115"/>
      <c r="AX741" s="115"/>
      <c r="AY741" s="115"/>
      <c r="AZ741" s="115"/>
      <c r="BA741" s="115"/>
      <c r="BB741" s="115"/>
      <c r="BC741" s="115"/>
      <c r="BD741" s="115"/>
      <c r="BE741" s="115"/>
      <c r="BF741" s="115"/>
      <c r="BG741" s="115"/>
      <c r="BH741" s="115"/>
      <c r="BI741" s="115"/>
      <c r="BJ741" s="115"/>
      <c r="BK741" s="115"/>
      <c r="BL741" s="115"/>
      <c r="BM741" s="115"/>
      <c r="BN741" s="115"/>
      <c r="BO741" s="115"/>
      <c r="BP741" s="115"/>
      <c r="BQ741" s="115"/>
      <c r="BR741" s="115"/>
      <c r="BS741" s="115"/>
      <c r="BT741" s="115"/>
      <c r="BU741" s="115"/>
      <c r="BV741" s="115"/>
      <c r="BW741" s="115"/>
      <c r="BX741" s="115"/>
      <c r="BY741" s="115"/>
      <c r="BZ741" s="115"/>
      <c r="CA741" s="115"/>
      <c r="CB741" s="115"/>
      <c r="CC741" s="115"/>
      <c r="CD741" s="115"/>
      <c r="CE741" s="115"/>
      <c r="CF741" s="115"/>
      <c r="CG741" s="115"/>
      <c r="CH741" s="115"/>
      <c r="CI741" s="115"/>
    </row>
    <row r="742" spans="1:87" ht="16.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  <c r="AA742" s="115"/>
      <c r="AB742" s="115"/>
      <c r="AC742" s="115"/>
      <c r="AD742" s="115"/>
      <c r="AE742" s="115"/>
      <c r="AF742" s="115"/>
      <c r="AG742" s="115"/>
      <c r="AH742" s="115"/>
      <c r="AI742" s="115"/>
      <c r="AJ742" s="115"/>
      <c r="AK742" s="115"/>
      <c r="AL742" s="115"/>
      <c r="AM742" s="115"/>
      <c r="AN742" s="115"/>
      <c r="AO742" s="115"/>
      <c r="AP742" s="115"/>
      <c r="AQ742" s="115"/>
      <c r="AR742" s="115"/>
      <c r="AS742" s="115"/>
      <c r="AT742" s="115"/>
      <c r="AU742" s="115"/>
      <c r="AV742" s="115"/>
      <c r="AW742" s="115"/>
      <c r="AX742" s="115"/>
      <c r="AY742" s="115"/>
      <c r="AZ742" s="115"/>
      <c r="BA742" s="115"/>
      <c r="BB742" s="115"/>
      <c r="BC742" s="115"/>
      <c r="BD742" s="115"/>
      <c r="BE742" s="115"/>
      <c r="BF742" s="115"/>
      <c r="BG742" s="115"/>
      <c r="BH742" s="115"/>
      <c r="BI742" s="115"/>
      <c r="BJ742" s="115"/>
      <c r="BK742" s="115"/>
      <c r="BL742" s="115"/>
      <c r="BM742" s="115"/>
      <c r="BN742" s="115"/>
      <c r="BO742" s="115"/>
      <c r="BP742" s="115"/>
      <c r="BQ742" s="115"/>
      <c r="BR742" s="115"/>
      <c r="BS742" s="115"/>
      <c r="BT742" s="115"/>
      <c r="BU742" s="115"/>
      <c r="BV742" s="115"/>
      <c r="BW742" s="115"/>
      <c r="BX742" s="115"/>
      <c r="BY742" s="115"/>
      <c r="BZ742" s="115"/>
      <c r="CA742" s="115"/>
      <c r="CB742" s="115"/>
      <c r="CC742" s="115"/>
      <c r="CD742" s="115"/>
      <c r="CE742" s="115"/>
      <c r="CF742" s="115"/>
      <c r="CG742" s="115"/>
      <c r="CH742" s="115"/>
      <c r="CI742" s="115"/>
    </row>
    <row r="743" spans="1:87" ht="16.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  <c r="AA743" s="115"/>
      <c r="AB743" s="115"/>
      <c r="AC743" s="115"/>
      <c r="AD743" s="115"/>
      <c r="AE743" s="115"/>
      <c r="AF743" s="115"/>
      <c r="AG743" s="115"/>
      <c r="AH743" s="115"/>
      <c r="AI743" s="115"/>
      <c r="AJ743" s="115"/>
      <c r="AK743" s="115"/>
      <c r="AL743" s="115"/>
      <c r="AM743" s="115"/>
      <c r="AN743" s="115"/>
      <c r="AO743" s="115"/>
      <c r="AP743" s="115"/>
      <c r="AQ743" s="115"/>
      <c r="AR743" s="115"/>
      <c r="AS743" s="115"/>
      <c r="AT743" s="115"/>
      <c r="AU743" s="115"/>
      <c r="AV743" s="115"/>
      <c r="AW743" s="115"/>
      <c r="AX743" s="115"/>
      <c r="AY743" s="115"/>
      <c r="AZ743" s="115"/>
      <c r="BA743" s="115"/>
      <c r="BB743" s="115"/>
      <c r="BC743" s="115"/>
      <c r="BD743" s="115"/>
      <c r="BE743" s="115"/>
      <c r="BF743" s="115"/>
      <c r="BG743" s="115"/>
      <c r="BH743" s="115"/>
      <c r="BI743" s="115"/>
      <c r="BJ743" s="115"/>
      <c r="BK743" s="115"/>
      <c r="BL743" s="115"/>
      <c r="BM743" s="115"/>
      <c r="BN743" s="115"/>
      <c r="BO743" s="115"/>
      <c r="BP743" s="115"/>
      <c r="BQ743" s="115"/>
      <c r="BR743" s="115"/>
      <c r="BS743" s="115"/>
      <c r="BT743" s="115"/>
      <c r="BU743" s="115"/>
      <c r="BV743" s="115"/>
      <c r="BW743" s="115"/>
      <c r="BX743" s="115"/>
      <c r="BY743" s="115"/>
      <c r="BZ743" s="115"/>
      <c r="CA743" s="115"/>
      <c r="CB743" s="115"/>
      <c r="CC743" s="115"/>
      <c r="CD743" s="115"/>
      <c r="CE743" s="115"/>
      <c r="CF743" s="115"/>
      <c r="CG743" s="115"/>
      <c r="CH743" s="115"/>
      <c r="CI743" s="115"/>
    </row>
    <row r="744" spans="1:87" ht="16.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  <c r="AA744" s="115"/>
      <c r="AB744" s="115"/>
      <c r="AC744" s="115"/>
      <c r="AD744" s="115"/>
      <c r="AE744" s="115"/>
      <c r="AF744" s="115"/>
      <c r="AG744" s="115"/>
      <c r="AH744" s="115"/>
      <c r="AI744" s="115"/>
      <c r="AJ744" s="115"/>
      <c r="AK744" s="115"/>
      <c r="AL744" s="115"/>
      <c r="AM744" s="115"/>
      <c r="AN744" s="115"/>
      <c r="AO744" s="115"/>
      <c r="AP744" s="115"/>
      <c r="AQ744" s="115"/>
      <c r="AR744" s="115"/>
      <c r="AS744" s="115"/>
      <c r="AT744" s="115"/>
      <c r="AU744" s="115"/>
      <c r="AV744" s="115"/>
      <c r="AW744" s="115"/>
      <c r="AX744" s="115"/>
      <c r="AY744" s="115"/>
      <c r="AZ744" s="115"/>
      <c r="BA744" s="115"/>
      <c r="BB744" s="115"/>
      <c r="BC744" s="115"/>
      <c r="BD744" s="115"/>
      <c r="BE744" s="115"/>
      <c r="BF744" s="115"/>
      <c r="BG744" s="115"/>
      <c r="BH744" s="115"/>
      <c r="BI744" s="115"/>
      <c r="BJ744" s="115"/>
      <c r="BK744" s="115"/>
      <c r="BL744" s="115"/>
      <c r="BM744" s="115"/>
      <c r="BN744" s="115"/>
      <c r="BO744" s="115"/>
      <c r="BP744" s="115"/>
      <c r="BQ744" s="115"/>
      <c r="BR744" s="115"/>
      <c r="BS744" s="115"/>
      <c r="BT744" s="115"/>
      <c r="BU744" s="115"/>
      <c r="BV744" s="115"/>
      <c r="BW744" s="115"/>
      <c r="BX744" s="115"/>
      <c r="BY744" s="115"/>
      <c r="BZ744" s="115"/>
      <c r="CA744" s="115"/>
      <c r="CB744" s="115"/>
      <c r="CC744" s="115"/>
      <c r="CD744" s="115"/>
      <c r="CE744" s="115"/>
      <c r="CF744" s="115"/>
      <c r="CG744" s="115"/>
      <c r="CH744" s="115"/>
      <c r="CI744" s="115"/>
    </row>
    <row r="745" spans="1:87" ht="16.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  <c r="AA745" s="115"/>
      <c r="AB745" s="115"/>
      <c r="AC745" s="115"/>
      <c r="AD745" s="115"/>
      <c r="AE745" s="115"/>
      <c r="AF745" s="115"/>
      <c r="AG745" s="115"/>
      <c r="AH745" s="115"/>
      <c r="AI745" s="115"/>
      <c r="AJ745" s="115"/>
      <c r="AK745" s="115"/>
      <c r="AL745" s="115"/>
      <c r="AM745" s="115"/>
      <c r="AN745" s="115"/>
      <c r="AO745" s="115"/>
      <c r="AP745" s="115"/>
      <c r="AQ745" s="115"/>
      <c r="AR745" s="115"/>
      <c r="AS745" s="115"/>
      <c r="AT745" s="115"/>
      <c r="AU745" s="115"/>
      <c r="AV745" s="115"/>
      <c r="AW745" s="115"/>
      <c r="AX745" s="115"/>
      <c r="AY745" s="115"/>
      <c r="AZ745" s="115"/>
      <c r="BA745" s="115"/>
      <c r="BB745" s="115"/>
      <c r="BC745" s="115"/>
      <c r="BD745" s="115"/>
      <c r="BE745" s="115"/>
      <c r="BF745" s="115"/>
      <c r="BG745" s="115"/>
      <c r="BH745" s="115"/>
      <c r="BI745" s="115"/>
      <c r="BJ745" s="115"/>
      <c r="BK745" s="115"/>
      <c r="BL745" s="115"/>
      <c r="BM745" s="115"/>
      <c r="BN745" s="115"/>
      <c r="BO745" s="115"/>
      <c r="BP745" s="115"/>
      <c r="BQ745" s="115"/>
      <c r="BR745" s="115"/>
      <c r="BS745" s="115"/>
      <c r="BT745" s="115"/>
      <c r="BU745" s="115"/>
      <c r="BV745" s="115"/>
      <c r="BW745" s="115"/>
      <c r="BX745" s="115"/>
      <c r="BY745" s="115"/>
      <c r="BZ745" s="115"/>
      <c r="CA745" s="115"/>
      <c r="CB745" s="115"/>
      <c r="CC745" s="115"/>
      <c r="CD745" s="115"/>
      <c r="CE745" s="115"/>
      <c r="CF745" s="115"/>
      <c r="CG745" s="115"/>
      <c r="CH745" s="115"/>
      <c r="CI745" s="115"/>
    </row>
    <row r="746" spans="1:87" ht="16.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  <c r="AA746" s="115"/>
      <c r="AB746" s="115"/>
      <c r="AC746" s="115"/>
      <c r="AD746" s="115"/>
      <c r="AE746" s="115"/>
      <c r="AF746" s="115"/>
      <c r="AG746" s="115"/>
      <c r="AH746" s="115"/>
      <c r="AI746" s="115"/>
      <c r="AJ746" s="115"/>
      <c r="AK746" s="115"/>
      <c r="AL746" s="115"/>
      <c r="AM746" s="115"/>
      <c r="AN746" s="115"/>
      <c r="AO746" s="115"/>
      <c r="AP746" s="115"/>
      <c r="AQ746" s="115"/>
      <c r="AR746" s="115"/>
      <c r="AS746" s="115"/>
      <c r="AT746" s="115"/>
      <c r="AU746" s="115"/>
      <c r="AV746" s="115"/>
      <c r="AW746" s="115"/>
      <c r="AX746" s="115"/>
      <c r="AY746" s="115"/>
      <c r="AZ746" s="115"/>
      <c r="BA746" s="115"/>
      <c r="BB746" s="115"/>
      <c r="BC746" s="115"/>
      <c r="BD746" s="115"/>
      <c r="BE746" s="115"/>
      <c r="BF746" s="115"/>
      <c r="BG746" s="115"/>
      <c r="BH746" s="115"/>
      <c r="BI746" s="115"/>
      <c r="BJ746" s="115"/>
      <c r="BK746" s="115"/>
      <c r="BL746" s="115"/>
      <c r="BM746" s="115"/>
      <c r="BN746" s="115"/>
      <c r="BO746" s="115"/>
      <c r="BP746" s="115"/>
      <c r="BQ746" s="115"/>
      <c r="BR746" s="115"/>
      <c r="BS746" s="115"/>
      <c r="BT746" s="115"/>
      <c r="BU746" s="115"/>
      <c r="BV746" s="115"/>
      <c r="BW746" s="115"/>
      <c r="BX746" s="115"/>
      <c r="BY746" s="115"/>
      <c r="BZ746" s="115"/>
      <c r="CA746" s="115"/>
      <c r="CB746" s="115"/>
      <c r="CC746" s="115"/>
      <c r="CD746" s="115"/>
      <c r="CE746" s="115"/>
      <c r="CF746" s="115"/>
      <c r="CG746" s="115"/>
      <c r="CH746" s="115"/>
      <c r="CI746" s="115"/>
    </row>
    <row r="747" spans="1:87" ht="16.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  <c r="AA747" s="115"/>
      <c r="AB747" s="115"/>
      <c r="AC747" s="115"/>
      <c r="AD747" s="115"/>
      <c r="AE747" s="115"/>
      <c r="AF747" s="115"/>
      <c r="AG747" s="115"/>
      <c r="AH747" s="115"/>
      <c r="AI747" s="115"/>
      <c r="AJ747" s="115"/>
      <c r="AK747" s="115"/>
      <c r="AL747" s="115"/>
      <c r="AM747" s="115"/>
      <c r="AN747" s="115"/>
      <c r="AO747" s="115"/>
      <c r="AP747" s="115"/>
      <c r="AQ747" s="115"/>
      <c r="AR747" s="115"/>
      <c r="AS747" s="115"/>
      <c r="AT747" s="115"/>
      <c r="AU747" s="115"/>
      <c r="AV747" s="115"/>
      <c r="AW747" s="115"/>
      <c r="AX747" s="115"/>
      <c r="AY747" s="115"/>
      <c r="AZ747" s="115"/>
      <c r="BA747" s="115"/>
      <c r="BB747" s="115"/>
      <c r="BC747" s="115"/>
      <c r="BD747" s="115"/>
      <c r="BE747" s="115"/>
      <c r="BF747" s="115"/>
      <c r="BG747" s="115"/>
      <c r="BH747" s="115"/>
      <c r="BI747" s="115"/>
      <c r="BJ747" s="115"/>
      <c r="BK747" s="115"/>
      <c r="BL747" s="115"/>
      <c r="BM747" s="115"/>
      <c r="BN747" s="115"/>
      <c r="BO747" s="115"/>
      <c r="BP747" s="115"/>
      <c r="BQ747" s="115"/>
      <c r="BR747" s="115"/>
      <c r="BS747" s="115"/>
      <c r="BT747" s="115"/>
      <c r="BU747" s="115"/>
      <c r="BV747" s="115"/>
      <c r="BW747" s="115"/>
      <c r="BX747" s="115"/>
      <c r="BY747" s="115"/>
      <c r="BZ747" s="115"/>
      <c r="CA747" s="115"/>
      <c r="CB747" s="115"/>
      <c r="CC747" s="115"/>
      <c r="CD747" s="115"/>
      <c r="CE747" s="115"/>
      <c r="CF747" s="115"/>
      <c r="CG747" s="115"/>
      <c r="CH747" s="115"/>
      <c r="CI747" s="115"/>
    </row>
    <row r="748" spans="1:87" ht="16.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  <c r="AA748" s="115"/>
      <c r="AB748" s="115"/>
      <c r="AC748" s="115"/>
      <c r="AD748" s="115"/>
      <c r="AE748" s="115"/>
      <c r="AF748" s="115"/>
      <c r="AG748" s="115"/>
      <c r="AH748" s="115"/>
      <c r="AI748" s="115"/>
      <c r="AJ748" s="115"/>
      <c r="AK748" s="115"/>
      <c r="AL748" s="115"/>
      <c r="AM748" s="115"/>
      <c r="AN748" s="115"/>
      <c r="AO748" s="115"/>
      <c r="AP748" s="115"/>
      <c r="AQ748" s="115"/>
      <c r="AR748" s="115"/>
      <c r="AS748" s="115"/>
      <c r="AT748" s="115"/>
      <c r="AU748" s="115"/>
      <c r="AV748" s="115"/>
      <c r="AW748" s="115"/>
      <c r="AX748" s="115"/>
      <c r="AY748" s="115"/>
      <c r="AZ748" s="115"/>
      <c r="BA748" s="115"/>
      <c r="BB748" s="115"/>
      <c r="BC748" s="115"/>
      <c r="BD748" s="115"/>
      <c r="BE748" s="115"/>
      <c r="BF748" s="115"/>
      <c r="BG748" s="115"/>
      <c r="BH748" s="115"/>
      <c r="BI748" s="115"/>
      <c r="BJ748" s="115"/>
      <c r="BK748" s="115"/>
      <c r="BL748" s="115"/>
      <c r="BM748" s="115"/>
      <c r="BN748" s="115"/>
      <c r="BO748" s="115"/>
      <c r="BP748" s="115"/>
      <c r="BQ748" s="115"/>
      <c r="BR748" s="115"/>
      <c r="BS748" s="115"/>
      <c r="BT748" s="115"/>
      <c r="BU748" s="115"/>
      <c r="BV748" s="115"/>
      <c r="BW748" s="115"/>
      <c r="BX748" s="115"/>
      <c r="BY748" s="115"/>
      <c r="BZ748" s="115"/>
      <c r="CA748" s="115"/>
      <c r="CB748" s="115"/>
      <c r="CC748" s="115"/>
      <c r="CD748" s="115"/>
      <c r="CE748" s="115"/>
      <c r="CF748" s="115"/>
      <c r="CG748" s="115"/>
      <c r="CH748" s="115"/>
      <c r="CI748" s="115"/>
    </row>
    <row r="749" spans="1:87" ht="16.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  <c r="AA749" s="115"/>
      <c r="AB749" s="115"/>
      <c r="AC749" s="115"/>
      <c r="AD749" s="115"/>
      <c r="AE749" s="115"/>
      <c r="AF749" s="115"/>
      <c r="AG749" s="115"/>
      <c r="AH749" s="115"/>
      <c r="AI749" s="115"/>
      <c r="AJ749" s="115"/>
      <c r="AK749" s="115"/>
      <c r="AL749" s="115"/>
      <c r="AM749" s="115"/>
      <c r="AN749" s="115"/>
      <c r="AO749" s="115"/>
      <c r="AP749" s="115"/>
      <c r="AQ749" s="115"/>
      <c r="AR749" s="115"/>
      <c r="AS749" s="115"/>
      <c r="AT749" s="115"/>
      <c r="AU749" s="115"/>
      <c r="AV749" s="115"/>
      <c r="AW749" s="115"/>
      <c r="AX749" s="115"/>
      <c r="AY749" s="115"/>
      <c r="AZ749" s="115"/>
      <c r="BA749" s="115"/>
      <c r="BB749" s="115"/>
      <c r="BC749" s="115"/>
      <c r="BD749" s="115"/>
      <c r="BE749" s="115"/>
      <c r="BF749" s="115"/>
      <c r="BG749" s="115"/>
      <c r="BH749" s="115"/>
      <c r="BI749" s="115"/>
      <c r="BJ749" s="115"/>
      <c r="BK749" s="115"/>
      <c r="BL749" s="115"/>
      <c r="BM749" s="115"/>
      <c r="BN749" s="115"/>
      <c r="BO749" s="115"/>
      <c r="BP749" s="115"/>
      <c r="BQ749" s="115"/>
      <c r="BR749" s="115"/>
      <c r="BS749" s="115"/>
      <c r="BT749" s="115"/>
      <c r="BU749" s="115"/>
      <c r="BV749" s="115"/>
      <c r="BW749" s="115"/>
      <c r="BX749" s="115"/>
      <c r="BY749" s="115"/>
      <c r="BZ749" s="115"/>
      <c r="CA749" s="115"/>
      <c r="CB749" s="115"/>
      <c r="CC749" s="115"/>
      <c r="CD749" s="115"/>
      <c r="CE749" s="115"/>
      <c r="CF749" s="115"/>
      <c r="CG749" s="115"/>
      <c r="CH749" s="115"/>
      <c r="CI749" s="115"/>
    </row>
    <row r="750" spans="1:87" ht="16.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  <c r="AA750" s="115"/>
      <c r="AB750" s="115"/>
      <c r="AC750" s="115"/>
      <c r="AD750" s="115"/>
      <c r="AE750" s="115"/>
      <c r="AF750" s="115"/>
      <c r="AG750" s="115"/>
      <c r="AH750" s="115"/>
      <c r="AI750" s="115"/>
      <c r="AJ750" s="115"/>
      <c r="AK750" s="115"/>
      <c r="AL750" s="115"/>
      <c r="AM750" s="115"/>
      <c r="AN750" s="115"/>
      <c r="AO750" s="115"/>
      <c r="AP750" s="115"/>
      <c r="AQ750" s="115"/>
      <c r="AR750" s="115"/>
      <c r="AS750" s="115"/>
      <c r="AT750" s="115"/>
      <c r="AU750" s="115"/>
      <c r="AV750" s="115"/>
      <c r="AW750" s="115"/>
      <c r="AX750" s="115"/>
      <c r="AY750" s="115"/>
      <c r="AZ750" s="115"/>
      <c r="BA750" s="115"/>
      <c r="BB750" s="115"/>
      <c r="BC750" s="115"/>
      <c r="BD750" s="115"/>
      <c r="BE750" s="115"/>
      <c r="BF750" s="115"/>
      <c r="BG750" s="115"/>
      <c r="BH750" s="115"/>
      <c r="BI750" s="115"/>
      <c r="BJ750" s="115"/>
      <c r="BK750" s="115"/>
      <c r="BL750" s="115"/>
      <c r="BM750" s="115"/>
      <c r="BN750" s="115"/>
      <c r="BO750" s="115"/>
      <c r="BP750" s="115"/>
      <c r="BQ750" s="115"/>
      <c r="BR750" s="115"/>
      <c r="BS750" s="115"/>
      <c r="BT750" s="115"/>
      <c r="BU750" s="115"/>
      <c r="BV750" s="115"/>
      <c r="BW750" s="115"/>
      <c r="BX750" s="115"/>
      <c r="BY750" s="115"/>
      <c r="BZ750" s="115"/>
      <c r="CA750" s="115"/>
      <c r="CB750" s="115"/>
      <c r="CC750" s="115"/>
      <c r="CD750" s="115"/>
      <c r="CE750" s="115"/>
      <c r="CF750" s="115"/>
      <c r="CG750" s="115"/>
      <c r="CH750" s="115"/>
      <c r="CI750" s="115"/>
    </row>
    <row r="751" spans="1:87" ht="16.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  <c r="AA751" s="115"/>
      <c r="AB751" s="115"/>
      <c r="AC751" s="115"/>
      <c r="AD751" s="115"/>
      <c r="AE751" s="115"/>
      <c r="AF751" s="115"/>
      <c r="AG751" s="115"/>
      <c r="AH751" s="115"/>
      <c r="AI751" s="115"/>
      <c r="AJ751" s="115"/>
      <c r="AK751" s="115"/>
      <c r="AL751" s="115"/>
      <c r="AM751" s="115"/>
      <c r="AN751" s="115"/>
      <c r="AO751" s="115"/>
      <c r="AP751" s="115"/>
      <c r="AQ751" s="115"/>
      <c r="AR751" s="115"/>
      <c r="AS751" s="115"/>
      <c r="AT751" s="115"/>
      <c r="AU751" s="115"/>
      <c r="AV751" s="115"/>
      <c r="AW751" s="115"/>
      <c r="AX751" s="115"/>
      <c r="AY751" s="115"/>
      <c r="AZ751" s="115"/>
      <c r="BA751" s="115"/>
      <c r="BB751" s="115"/>
      <c r="BC751" s="115"/>
      <c r="BD751" s="115"/>
      <c r="BE751" s="115"/>
      <c r="BF751" s="115"/>
      <c r="BG751" s="115"/>
      <c r="BH751" s="115"/>
      <c r="BI751" s="115"/>
      <c r="BJ751" s="115"/>
      <c r="BK751" s="115"/>
      <c r="BL751" s="115"/>
      <c r="BM751" s="115"/>
      <c r="BN751" s="115"/>
      <c r="BO751" s="115"/>
      <c r="BP751" s="115"/>
      <c r="BQ751" s="115"/>
      <c r="BR751" s="115"/>
      <c r="BS751" s="115"/>
      <c r="BT751" s="115"/>
      <c r="BU751" s="115"/>
      <c r="BV751" s="115"/>
      <c r="BW751" s="115"/>
      <c r="BX751" s="115"/>
      <c r="BY751" s="115"/>
      <c r="BZ751" s="115"/>
      <c r="CA751" s="115"/>
      <c r="CB751" s="115"/>
      <c r="CC751" s="115"/>
      <c r="CD751" s="115"/>
      <c r="CE751" s="115"/>
      <c r="CF751" s="115"/>
      <c r="CG751" s="115"/>
      <c r="CH751" s="115"/>
      <c r="CI751" s="115"/>
    </row>
    <row r="752" spans="1:87" ht="16.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  <c r="AA752" s="115"/>
      <c r="AB752" s="115"/>
      <c r="AC752" s="115"/>
      <c r="AD752" s="115"/>
      <c r="AE752" s="115"/>
      <c r="AF752" s="115"/>
      <c r="AG752" s="115"/>
      <c r="AH752" s="115"/>
      <c r="AI752" s="115"/>
      <c r="AJ752" s="115"/>
      <c r="AK752" s="115"/>
      <c r="AL752" s="115"/>
      <c r="AM752" s="115"/>
      <c r="AN752" s="115"/>
      <c r="AO752" s="115"/>
      <c r="AP752" s="115"/>
      <c r="AQ752" s="115"/>
      <c r="AR752" s="115"/>
      <c r="AS752" s="115"/>
      <c r="AT752" s="115"/>
      <c r="AU752" s="115"/>
      <c r="AV752" s="115"/>
      <c r="AW752" s="115"/>
      <c r="AX752" s="115"/>
      <c r="AY752" s="115"/>
      <c r="AZ752" s="115"/>
      <c r="BA752" s="115"/>
      <c r="BB752" s="115"/>
      <c r="BC752" s="115"/>
      <c r="BD752" s="115"/>
      <c r="BE752" s="115"/>
      <c r="BF752" s="115"/>
      <c r="BG752" s="115"/>
      <c r="BH752" s="115"/>
      <c r="BI752" s="115"/>
      <c r="BJ752" s="115"/>
      <c r="BK752" s="115"/>
      <c r="BL752" s="115"/>
      <c r="BM752" s="115"/>
      <c r="BN752" s="115"/>
      <c r="BO752" s="115"/>
      <c r="BP752" s="115"/>
      <c r="BQ752" s="115"/>
      <c r="BR752" s="115"/>
      <c r="BS752" s="115"/>
      <c r="BT752" s="115"/>
      <c r="BU752" s="115"/>
      <c r="BV752" s="115"/>
      <c r="BW752" s="115"/>
      <c r="BX752" s="115"/>
      <c r="BY752" s="115"/>
      <c r="BZ752" s="115"/>
      <c r="CA752" s="115"/>
      <c r="CB752" s="115"/>
      <c r="CC752" s="115"/>
      <c r="CD752" s="115"/>
      <c r="CE752" s="115"/>
      <c r="CF752" s="115"/>
      <c r="CG752" s="115"/>
      <c r="CH752" s="115"/>
      <c r="CI752" s="115"/>
    </row>
    <row r="753" spans="1:87" ht="16.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  <c r="AA753" s="115"/>
      <c r="AB753" s="115"/>
      <c r="AC753" s="115"/>
      <c r="AD753" s="115"/>
      <c r="AE753" s="115"/>
      <c r="AF753" s="115"/>
      <c r="AG753" s="115"/>
      <c r="AH753" s="115"/>
      <c r="AI753" s="115"/>
      <c r="AJ753" s="115"/>
      <c r="AK753" s="115"/>
      <c r="AL753" s="115"/>
      <c r="AM753" s="115"/>
      <c r="AN753" s="115"/>
      <c r="AO753" s="115"/>
      <c r="AP753" s="115"/>
      <c r="AQ753" s="115"/>
      <c r="AR753" s="115"/>
      <c r="AS753" s="115"/>
      <c r="AT753" s="115"/>
      <c r="AU753" s="115"/>
      <c r="AV753" s="115"/>
      <c r="AW753" s="115"/>
      <c r="AX753" s="115"/>
      <c r="AY753" s="115"/>
      <c r="AZ753" s="115"/>
      <c r="BA753" s="115"/>
      <c r="BB753" s="115"/>
      <c r="BC753" s="115"/>
      <c r="BD753" s="115"/>
      <c r="BE753" s="115"/>
      <c r="BF753" s="115"/>
      <c r="BG753" s="115"/>
      <c r="BH753" s="115"/>
      <c r="BI753" s="115"/>
      <c r="BJ753" s="115"/>
      <c r="BK753" s="115"/>
      <c r="BL753" s="115"/>
      <c r="BM753" s="115"/>
      <c r="BN753" s="115"/>
      <c r="BO753" s="115"/>
      <c r="BP753" s="115"/>
      <c r="BQ753" s="115"/>
      <c r="BR753" s="115"/>
      <c r="BS753" s="115"/>
      <c r="BT753" s="115"/>
      <c r="BU753" s="115"/>
      <c r="BV753" s="115"/>
      <c r="BW753" s="115"/>
      <c r="BX753" s="115"/>
      <c r="BY753" s="115"/>
      <c r="BZ753" s="115"/>
      <c r="CA753" s="115"/>
      <c r="CB753" s="115"/>
      <c r="CC753" s="115"/>
      <c r="CD753" s="115"/>
      <c r="CE753" s="115"/>
      <c r="CF753" s="115"/>
      <c r="CG753" s="115"/>
      <c r="CH753" s="115"/>
      <c r="CI753" s="115"/>
    </row>
    <row r="754" spans="1:87" ht="16.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  <c r="AA754" s="115"/>
      <c r="AB754" s="115"/>
      <c r="AC754" s="115"/>
      <c r="AD754" s="115"/>
      <c r="AE754" s="115"/>
      <c r="AF754" s="115"/>
      <c r="AG754" s="115"/>
      <c r="AH754" s="115"/>
      <c r="AI754" s="115"/>
      <c r="AJ754" s="115"/>
      <c r="AK754" s="115"/>
      <c r="AL754" s="115"/>
      <c r="AM754" s="115"/>
      <c r="AN754" s="115"/>
      <c r="AO754" s="115"/>
      <c r="AP754" s="115"/>
      <c r="AQ754" s="115"/>
      <c r="AR754" s="115"/>
      <c r="AS754" s="115"/>
      <c r="AT754" s="115"/>
      <c r="AU754" s="115"/>
      <c r="AV754" s="115"/>
      <c r="AW754" s="115"/>
      <c r="AX754" s="115"/>
      <c r="AY754" s="115"/>
      <c r="AZ754" s="115"/>
      <c r="BA754" s="115"/>
      <c r="BB754" s="115"/>
      <c r="BC754" s="115"/>
      <c r="BD754" s="115"/>
      <c r="BE754" s="115"/>
      <c r="BF754" s="115"/>
      <c r="BG754" s="115"/>
      <c r="BH754" s="115"/>
      <c r="BI754" s="115"/>
      <c r="BJ754" s="115"/>
      <c r="BK754" s="115"/>
      <c r="BL754" s="115"/>
      <c r="BM754" s="115"/>
      <c r="BN754" s="115"/>
      <c r="BO754" s="115"/>
      <c r="BP754" s="115"/>
      <c r="BQ754" s="115"/>
      <c r="BR754" s="115"/>
      <c r="BS754" s="115"/>
      <c r="BT754" s="115"/>
      <c r="BU754" s="115"/>
      <c r="BV754" s="115"/>
      <c r="BW754" s="115"/>
      <c r="BX754" s="115"/>
      <c r="BY754" s="115"/>
      <c r="BZ754" s="115"/>
      <c r="CA754" s="115"/>
      <c r="CB754" s="115"/>
      <c r="CC754" s="115"/>
      <c r="CD754" s="115"/>
      <c r="CE754" s="115"/>
      <c r="CF754" s="115"/>
      <c r="CG754" s="115"/>
      <c r="CH754" s="115"/>
      <c r="CI754" s="115"/>
    </row>
    <row r="755" spans="1:87" ht="16.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  <c r="AA755" s="115"/>
      <c r="AB755" s="115"/>
      <c r="AC755" s="115"/>
      <c r="AD755" s="115"/>
      <c r="AE755" s="115"/>
      <c r="AF755" s="115"/>
      <c r="AG755" s="115"/>
      <c r="AH755" s="115"/>
      <c r="AI755" s="115"/>
      <c r="AJ755" s="115"/>
      <c r="AK755" s="115"/>
      <c r="AL755" s="115"/>
      <c r="AM755" s="115"/>
      <c r="AN755" s="115"/>
      <c r="AO755" s="115"/>
      <c r="AP755" s="115"/>
      <c r="AQ755" s="115"/>
      <c r="AR755" s="115"/>
      <c r="AS755" s="115"/>
      <c r="AT755" s="115"/>
      <c r="AU755" s="115"/>
      <c r="AV755" s="115"/>
      <c r="AW755" s="115"/>
      <c r="AX755" s="115"/>
      <c r="AY755" s="115"/>
      <c r="AZ755" s="115"/>
      <c r="BA755" s="115"/>
      <c r="BB755" s="115"/>
      <c r="BC755" s="115"/>
      <c r="BD755" s="115"/>
      <c r="BE755" s="115"/>
      <c r="BF755" s="115"/>
      <c r="BG755" s="115"/>
      <c r="BH755" s="115"/>
      <c r="BI755" s="115"/>
      <c r="BJ755" s="115"/>
      <c r="BK755" s="115"/>
      <c r="BL755" s="115"/>
      <c r="BM755" s="115"/>
      <c r="BN755" s="115"/>
      <c r="BO755" s="115"/>
      <c r="BP755" s="115"/>
      <c r="BQ755" s="115"/>
      <c r="BR755" s="115"/>
      <c r="BS755" s="115"/>
      <c r="BT755" s="115"/>
      <c r="BU755" s="115"/>
      <c r="BV755" s="115"/>
      <c r="BW755" s="115"/>
      <c r="BX755" s="115"/>
      <c r="BY755" s="115"/>
      <c r="BZ755" s="115"/>
      <c r="CA755" s="115"/>
      <c r="CB755" s="115"/>
      <c r="CC755" s="115"/>
      <c r="CD755" s="115"/>
      <c r="CE755" s="115"/>
      <c r="CF755" s="115"/>
      <c r="CG755" s="115"/>
      <c r="CH755" s="115"/>
      <c r="CI755" s="115"/>
    </row>
    <row r="756" spans="1:87" ht="16.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  <c r="AA756" s="115"/>
      <c r="AB756" s="115"/>
      <c r="AC756" s="115"/>
      <c r="AD756" s="115"/>
      <c r="AE756" s="115"/>
      <c r="AF756" s="115"/>
      <c r="AG756" s="115"/>
      <c r="AH756" s="115"/>
      <c r="AI756" s="115"/>
      <c r="AJ756" s="115"/>
      <c r="AK756" s="115"/>
      <c r="AL756" s="115"/>
      <c r="AM756" s="115"/>
      <c r="AN756" s="115"/>
      <c r="AO756" s="115"/>
      <c r="AP756" s="115"/>
      <c r="AQ756" s="115"/>
      <c r="AR756" s="115"/>
      <c r="AS756" s="115"/>
      <c r="AT756" s="115"/>
      <c r="AU756" s="115"/>
      <c r="AV756" s="115"/>
      <c r="AW756" s="115"/>
      <c r="AX756" s="115"/>
      <c r="AY756" s="115"/>
      <c r="AZ756" s="115"/>
      <c r="BA756" s="115"/>
      <c r="BB756" s="115"/>
      <c r="BC756" s="115"/>
      <c r="BD756" s="115"/>
      <c r="BE756" s="115"/>
      <c r="BF756" s="115"/>
      <c r="BG756" s="115"/>
      <c r="BH756" s="115"/>
      <c r="BI756" s="115"/>
      <c r="BJ756" s="115"/>
      <c r="BK756" s="115"/>
      <c r="BL756" s="115"/>
      <c r="BM756" s="115"/>
      <c r="BN756" s="115"/>
      <c r="BO756" s="115"/>
      <c r="BP756" s="115"/>
      <c r="BQ756" s="115"/>
      <c r="BR756" s="115"/>
      <c r="BS756" s="115"/>
      <c r="BT756" s="115"/>
      <c r="BU756" s="115"/>
      <c r="BV756" s="115"/>
      <c r="BW756" s="115"/>
      <c r="BX756" s="115"/>
      <c r="BY756" s="115"/>
      <c r="BZ756" s="115"/>
      <c r="CA756" s="115"/>
      <c r="CB756" s="115"/>
      <c r="CC756" s="115"/>
      <c r="CD756" s="115"/>
      <c r="CE756" s="115"/>
      <c r="CF756" s="115"/>
      <c r="CG756" s="115"/>
      <c r="CH756" s="115"/>
      <c r="CI756" s="115"/>
    </row>
    <row r="757" spans="1:87" ht="16.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  <c r="AA757" s="115"/>
      <c r="AB757" s="115"/>
      <c r="AC757" s="115"/>
      <c r="AD757" s="115"/>
      <c r="AE757" s="115"/>
      <c r="AF757" s="115"/>
      <c r="AG757" s="115"/>
      <c r="AH757" s="115"/>
      <c r="AI757" s="115"/>
      <c r="AJ757" s="115"/>
      <c r="AK757" s="115"/>
      <c r="AL757" s="115"/>
      <c r="AM757" s="115"/>
      <c r="AN757" s="115"/>
      <c r="AO757" s="115"/>
      <c r="AP757" s="115"/>
      <c r="AQ757" s="115"/>
      <c r="AR757" s="115"/>
      <c r="AS757" s="115"/>
      <c r="AT757" s="115"/>
      <c r="AU757" s="115"/>
      <c r="AV757" s="115"/>
      <c r="AW757" s="115"/>
      <c r="AX757" s="115"/>
      <c r="AY757" s="115"/>
      <c r="AZ757" s="115"/>
      <c r="BA757" s="115"/>
      <c r="BB757" s="115"/>
      <c r="BC757" s="115"/>
      <c r="BD757" s="115"/>
      <c r="BE757" s="115"/>
      <c r="BF757" s="115"/>
      <c r="BG757" s="115"/>
      <c r="BH757" s="115"/>
      <c r="BI757" s="115"/>
      <c r="BJ757" s="115"/>
      <c r="BK757" s="115"/>
      <c r="BL757" s="115"/>
      <c r="BM757" s="115"/>
      <c r="BN757" s="115"/>
      <c r="BO757" s="115"/>
      <c r="BP757" s="115"/>
      <c r="BQ757" s="115"/>
      <c r="BR757" s="115"/>
      <c r="BS757" s="115"/>
      <c r="BT757" s="115"/>
      <c r="BU757" s="115"/>
      <c r="BV757" s="115"/>
      <c r="BW757" s="115"/>
      <c r="BX757" s="115"/>
      <c r="BY757" s="115"/>
      <c r="BZ757" s="115"/>
      <c r="CA757" s="115"/>
      <c r="CB757" s="115"/>
      <c r="CC757" s="115"/>
      <c r="CD757" s="115"/>
      <c r="CE757" s="115"/>
      <c r="CF757" s="115"/>
      <c r="CG757" s="115"/>
      <c r="CH757" s="115"/>
      <c r="CI757" s="115"/>
    </row>
    <row r="758" spans="1:87" ht="16.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  <c r="AA758" s="115"/>
      <c r="AB758" s="115"/>
      <c r="AC758" s="115"/>
      <c r="AD758" s="115"/>
      <c r="AE758" s="115"/>
      <c r="AF758" s="115"/>
      <c r="AG758" s="115"/>
      <c r="AH758" s="115"/>
      <c r="AI758" s="115"/>
      <c r="AJ758" s="115"/>
      <c r="AK758" s="115"/>
      <c r="AL758" s="115"/>
      <c r="AM758" s="115"/>
      <c r="AN758" s="115"/>
      <c r="AO758" s="115"/>
      <c r="AP758" s="115"/>
      <c r="AQ758" s="115"/>
      <c r="AR758" s="115"/>
      <c r="AS758" s="115"/>
      <c r="AT758" s="115"/>
      <c r="AU758" s="115"/>
      <c r="AV758" s="115"/>
      <c r="AW758" s="115"/>
      <c r="AX758" s="115"/>
      <c r="AY758" s="115"/>
      <c r="AZ758" s="115"/>
      <c r="BA758" s="115"/>
      <c r="BB758" s="115"/>
      <c r="BC758" s="115"/>
      <c r="BD758" s="115"/>
      <c r="BE758" s="115"/>
      <c r="BF758" s="115"/>
      <c r="BG758" s="115"/>
      <c r="BH758" s="115"/>
      <c r="BI758" s="115"/>
      <c r="BJ758" s="115"/>
      <c r="BK758" s="115"/>
      <c r="BL758" s="115"/>
      <c r="BM758" s="115"/>
      <c r="BN758" s="115"/>
      <c r="BO758" s="115"/>
      <c r="BP758" s="115"/>
      <c r="BQ758" s="115"/>
      <c r="BR758" s="115"/>
      <c r="BS758" s="115"/>
      <c r="BT758" s="115"/>
      <c r="BU758" s="115"/>
      <c r="BV758" s="115"/>
      <c r="BW758" s="115"/>
      <c r="BX758" s="115"/>
      <c r="BY758" s="115"/>
      <c r="BZ758" s="115"/>
      <c r="CA758" s="115"/>
      <c r="CB758" s="115"/>
      <c r="CC758" s="115"/>
      <c r="CD758" s="115"/>
      <c r="CE758" s="115"/>
      <c r="CF758" s="115"/>
      <c r="CG758" s="115"/>
      <c r="CH758" s="115"/>
      <c r="CI758" s="115"/>
    </row>
    <row r="759" spans="1:87" ht="16.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  <c r="AA759" s="115"/>
      <c r="AB759" s="115"/>
      <c r="AC759" s="115"/>
      <c r="AD759" s="115"/>
      <c r="AE759" s="115"/>
      <c r="AF759" s="115"/>
      <c r="AG759" s="115"/>
      <c r="AH759" s="115"/>
      <c r="AI759" s="115"/>
      <c r="AJ759" s="115"/>
      <c r="AK759" s="115"/>
      <c r="AL759" s="115"/>
      <c r="AM759" s="115"/>
      <c r="AN759" s="115"/>
      <c r="AO759" s="115"/>
      <c r="AP759" s="115"/>
      <c r="AQ759" s="115"/>
      <c r="AR759" s="115"/>
      <c r="AS759" s="115"/>
      <c r="AT759" s="115"/>
      <c r="AU759" s="115"/>
      <c r="AV759" s="115"/>
      <c r="AW759" s="115"/>
      <c r="AX759" s="115"/>
      <c r="AY759" s="115"/>
      <c r="AZ759" s="115"/>
      <c r="BA759" s="115"/>
      <c r="BB759" s="115"/>
      <c r="BC759" s="115"/>
      <c r="BD759" s="115"/>
      <c r="BE759" s="115"/>
      <c r="BF759" s="115"/>
      <c r="BG759" s="115"/>
      <c r="BH759" s="115"/>
      <c r="BI759" s="115"/>
      <c r="BJ759" s="115"/>
      <c r="BK759" s="115"/>
      <c r="BL759" s="115"/>
      <c r="BM759" s="115"/>
      <c r="BN759" s="115"/>
      <c r="BO759" s="115"/>
      <c r="BP759" s="115"/>
      <c r="BQ759" s="115"/>
      <c r="BR759" s="115"/>
      <c r="BS759" s="115"/>
      <c r="BT759" s="115"/>
      <c r="BU759" s="115"/>
      <c r="BV759" s="115"/>
      <c r="BW759" s="115"/>
      <c r="BX759" s="115"/>
      <c r="BY759" s="115"/>
      <c r="BZ759" s="115"/>
      <c r="CA759" s="115"/>
      <c r="CB759" s="115"/>
      <c r="CC759" s="115"/>
      <c r="CD759" s="115"/>
      <c r="CE759" s="115"/>
      <c r="CF759" s="115"/>
      <c r="CG759" s="115"/>
      <c r="CH759" s="115"/>
      <c r="CI759" s="115"/>
    </row>
    <row r="760" spans="1:87" ht="16.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  <c r="AA760" s="115"/>
      <c r="AB760" s="115"/>
      <c r="AC760" s="115"/>
      <c r="AD760" s="115"/>
      <c r="AE760" s="115"/>
      <c r="AF760" s="115"/>
      <c r="AG760" s="115"/>
      <c r="AH760" s="115"/>
      <c r="AI760" s="115"/>
      <c r="AJ760" s="115"/>
      <c r="AK760" s="115"/>
      <c r="AL760" s="115"/>
      <c r="AM760" s="115"/>
      <c r="AN760" s="115"/>
      <c r="AO760" s="115"/>
      <c r="AP760" s="115"/>
      <c r="AQ760" s="115"/>
      <c r="AR760" s="115"/>
      <c r="AS760" s="115"/>
      <c r="AT760" s="115"/>
      <c r="AU760" s="115"/>
      <c r="AV760" s="115"/>
      <c r="AW760" s="115"/>
      <c r="AX760" s="115"/>
      <c r="AY760" s="115"/>
      <c r="AZ760" s="115"/>
      <c r="BA760" s="115"/>
      <c r="BB760" s="115"/>
      <c r="BC760" s="115"/>
      <c r="BD760" s="115"/>
      <c r="BE760" s="115"/>
      <c r="BF760" s="115"/>
      <c r="BG760" s="115"/>
      <c r="BH760" s="115"/>
      <c r="BI760" s="115"/>
      <c r="BJ760" s="115"/>
      <c r="BK760" s="115"/>
      <c r="BL760" s="115"/>
      <c r="BM760" s="115"/>
      <c r="BN760" s="115"/>
      <c r="BO760" s="115"/>
      <c r="BP760" s="115"/>
      <c r="BQ760" s="115"/>
      <c r="BR760" s="115"/>
      <c r="BS760" s="115"/>
      <c r="BT760" s="115"/>
      <c r="BU760" s="115"/>
      <c r="BV760" s="115"/>
      <c r="BW760" s="115"/>
      <c r="BX760" s="115"/>
      <c r="BY760" s="115"/>
      <c r="BZ760" s="115"/>
      <c r="CA760" s="115"/>
      <c r="CB760" s="115"/>
      <c r="CC760" s="115"/>
      <c r="CD760" s="115"/>
      <c r="CE760" s="115"/>
      <c r="CF760" s="115"/>
      <c r="CG760" s="115"/>
      <c r="CH760" s="115"/>
      <c r="CI760" s="115"/>
    </row>
    <row r="761" spans="1:87" ht="16.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  <c r="AA761" s="115"/>
      <c r="AB761" s="115"/>
      <c r="AC761" s="115"/>
      <c r="AD761" s="115"/>
      <c r="AE761" s="115"/>
      <c r="AF761" s="115"/>
      <c r="AG761" s="115"/>
      <c r="AH761" s="115"/>
      <c r="AI761" s="115"/>
      <c r="AJ761" s="115"/>
      <c r="AK761" s="115"/>
      <c r="AL761" s="115"/>
      <c r="AM761" s="115"/>
      <c r="AN761" s="115"/>
      <c r="AO761" s="115"/>
      <c r="AP761" s="115"/>
      <c r="AQ761" s="115"/>
      <c r="AR761" s="115"/>
      <c r="AS761" s="115"/>
      <c r="AT761" s="115"/>
      <c r="AU761" s="115"/>
      <c r="AV761" s="115"/>
      <c r="AW761" s="115"/>
      <c r="AX761" s="115"/>
      <c r="AY761" s="115"/>
      <c r="AZ761" s="115"/>
      <c r="BA761" s="115"/>
      <c r="BB761" s="115"/>
      <c r="BC761" s="115"/>
      <c r="BD761" s="115"/>
      <c r="BE761" s="115"/>
      <c r="BF761" s="115"/>
      <c r="BG761" s="115"/>
      <c r="BH761" s="115"/>
      <c r="BI761" s="115"/>
      <c r="BJ761" s="115"/>
      <c r="BK761" s="115"/>
      <c r="BL761" s="115"/>
      <c r="BM761" s="115"/>
      <c r="BN761" s="115"/>
      <c r="BO761" s="115"/>
      <c r="BP761" s="115"/>
      <c r="BQ761" s="115"/>
      <c r="BR761" s="115"/>
      <c r="BS761" s="115"/>
      <c r="BT761" s="115"/>
      <c r="BU761" s="115"/>
      <c r="BV761" s="115"/>
      <c r="BW761" s="115"/>
      <c r="BX761" s="115"/>
      <c r="BY761" s="115"/>
      <c r="BZ761" s="115"/>
      <c r="CA761" s="115"/>
      <c r="CB761" s="115"/>
      <c r="CC761" s="115"/>
      <c r="CD761" s="115"/>
      <c r="CE761" s="115"/>
      <c r="CF761" s="115"/>
      <c r="CG761" s="115"/>
      <c r="CH761" s="115"/>
      <c r="CI761" s="115"/>
    </row>
    <row r="762" spans="1:87" ht="16.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  <c r="AA762" s="115"/>
      <c r="AB762" s="115"/>
      <c r="AC762" s="115"/>
      <c r="AD762" s="115"/>
      <c r="AE762" s="115"/>
      <c r="AF762" s="115"/>
      <c r="AG762" s="115"/>
      <c r="AH762" s="115"/>
      <c r="AI762" s="115"/>
      <c r="AJ762" s="115"/>
      <c r="AK762" s="115"/>
      <c r="AL762" s="115"/>
      <c r="AM762" s="115"/>
      <c r="AN762" s="115"/>
      <c r="AO762" s="115"/>
      <c r="AP762" s="115"/>
      <c r="AQ762" s="115"/>
      <c r="AR762" s="115"/>
      <c r="AS762" s="115"/>
      <c r="AT762" s="115"/>
      <c r="AU762" s="115"/>
      <c r="AV762" s="115"/>
      <c r="AW762" s="115"/>
      <c r="AX762" s="115"/>
      <c r="AY762" s="115"/>
      <c r="AZ762" s="115"/>
      <c r="BA762" s="115"/>
      <c r="BB762" s="115"/>
      <c r="BC762" s="115"/>
      <c r="BD762" s="115"/>
      <c r="BE762" s="115"/>
      <c r="BF762" s="115"/>
      <c r="BG762" s="115"/>
      <c r="BH762" s="115"/>
      <c r="BI762" s="115"/>
      <c r="BJ762" s="115"/>
      <c r="BK762" s="115"/>
      <c r="BL762" s="115"/>
      <c r="BM762" s="115"/>
      <c r="BN762" s="115"/>
      <c r="BO762" s="115"/>
      <c r="BP762" s="115"/>
      <c r="BQ762" s="115"/>
      <c r="BR762" s="115"/>
      <c r="BS762" s="115"/>
      <c r="BT762" s="115"/>
      <c r="BU762" s="115"/>
      <c r="BV762" s="115"/>
      <c r="BW762" s="115"/>
      <c r="BX762" s="115"/>
      <c r="BY762" s="115"/>
      <c r="BZ762" s="115"/>
      <c r="CA762" s="115"/>
      <c r="CB762" s="115"/>
      <c r="CC762" s="115"/>
      <c r="CD762" s="115"/>
      <c r="CE762" s="115"/>
      <c r="CF762" s="115"/>
      <c r="CG762" s="115"/>
      <c r="CH762" s="115"/>
      <c r="CI762" s="115"/>
    </row>
    <row r="763" spans="1:87" ht="16.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  <c r="AA763" s="115"/>
      <c r="AB763" s="115"/>
      <c r="AC763" s="115"/>
      <c r="AD763" s="115"/>
      <c r="AE763" s="115"/>
      <c r="AF763" s="115"/>
      <c r="AG763" s="115"/>
      <c r="AH763" s="115"/>
      <c r="AI763" s="115"/>
      <c r="AJ763" s="115"/>
      <c r="AK763" s="115"/>
      <c r="AL763" s="115"/>
      <c r="AM763" s="115"/>
      <c r="AN763" s="115"/>
      <c r="AO763" s="115"/>
      <c r="AP763" s="115"/>
      <c r="AQ763" s="115"/>
      <c r="AR763" s="115"/>
      <c r="AS763" s="115"/>
      <c r="AT763" s="115"/>
      <c r="AU763" s="115"/>
      <c r="AV763" s="115"/>
      <c r="AW763" s="115"/>
      <c r="AX763" s="115"/>
      <c r="AY763" s="115"/>
      <c r="AZ763" s="115"/>
      <c r="BA763" s="115"/>
      <c r="BB763" s="115"/>
      <c r="BC763" s="115"/>
      <c r="BD763" s="115"/>
      <c r="BE763" s="115"/>
      <c r="BF763" s="115"/>
      <c r="BG763" s="115"/>
      <c r="BH763" s="115"/>
      <c r="BI763" s="115"/>
      <c r="BJ763" s="115"/>
      <c r="BK763" s="115"/>
      <c r="BL763" s="115"/>
      <c r="BM763" s="115"/>
      <c r="BN763" s="115"/>
      <c r="BO763" s="115"/>
      <c r="BP763" s="115"/>
      <c r="BQ763" s="115"/>
      <c r="BR763" s="115"/>
      <c r="BS763" s="115"/>
      <c r="BT763" s="115"/>
      <c r="BU763" s="115"/>
      <c r="BV763" s="115"/>
      <c r="BW763" s="115"/>
      <c r="BX763" s="115"/>
      <c r="BY763" s="115"/>
      <c r="BZ763" s="115"/>
      <c r="CA763" s="115"/>
      <c r="CB763" s="115"/>
      <c r="CC763" s="115"/>
      <c r="CD763" s="115"/>
      <c r="CE763" s="115"/>
      <c r="CF763" s="115"/>
      <c r="CG763" s="115"/>
      <c r="CH763" s="115"/>
      <c r="CI763" s="115"/>
    </row>
    <row r="764" spans="1:87" ht="16.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  <c r="AA764" s="115"/>
      <c r="AB764" s="115"/>
      <c r="AC764" s="115"/>
      <c r="AD764" s="115"/>
      <c r="AE764" s="115"/>
      <c r="AF764" s="115"/>
      <c r="AG764" s="115"/>
      <c r="AH764" s="115"/>
      <c r="AI764" s="115"/>
      <c r="AJ764" s="115"/>
      <c r="AK764" s="115"/>
      <c r="AL764" s="115"/>
      <c r="AM764" s="115"/>
      <c r="AN764" s="115"/>
      <c r="AO764" s="115"/>
      <c r="AP764" s="115"/>
      <c r="AQ764" s="115"/>
      <c r="AR764" s="115"/>
      <c r="AS764" s="115"/>
      <c r="AT764" s="115"/>
      <c r="AU764" s="115"/>
      <c r="AV764" s="115"/>
      <c r="AW764" s="115"/>
      <c r="AX764" s="115"/>
      <c r="AY764" s="115"/>
      <c r="AZ764" s="115"/>
      <c r="BA764" s="115"/>
      <c r="BB764" s="115"/>
      <c r="BC764" s="115"/>
      <c r="BD764" s="115"/>
      <c r="BE764" s="115"/>
      <c r="BF764" s="115"/>
      <c r="BG764" s="115"/>
      <c r="BH764" s="115"/>
      <c r="BI764" s="115"/>
      <c r="BJ764" s="115"/>
      <c r="BK764" s="115"/>
      <c r="BL764" s="115"/>
      <c r="BM764" s="115"/>
      <c r="BN764" s="115"/>
      <c r="BO764" s="115"/>
      <c r="BP764" s="115"/>
      <c r="BQ764" s="115"/>
      <c r="BR764" s="115"/>
      <c r="BS764" s="115"/>
      <c r="BT764" s="115"/>
      <c r="BU764" s="115"/>
      <c r="BV764" s="115"/>
      <c r="BW764" s="115"/>
      <c r="BX764" s="115"/>
      <c r="BY764" s="115"/>
      <c r="BZ764" s="115"/>
      <c r="CA764" s="115"/>
      <c r="CB764" s="115"/>
      <c r="CC764" s="115"/>
      <c r="CD764" s="115"/>
      <c r="CE764" s="115"/>
      <c r="CF764" s="115"/>
      <c r="CG764" s="115"/>
      <c r="CH764" s="115"/>
      <c r="CI764" s="115"/>
    </row>
    <row r="765" spans="1:87" ht="16.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  <c r="AA765" s="115"/>
      <c r="AB765" s="115"/>
      <c r="AC765" s="115"/>
      <c r="AD765" s="115"/>
      <c r="AE765" s="115"/>
      <c r="AF765" s="115"/>
      <c r="AG765" s="115"/>
      <c r="AH765" s="115"/>
      <c r="AI765" s="115"/>
      <c r="AJ765" s="115"/>
      <c r="AK765" s="115"/>
      <c r="AL765" s="115"/>
      <c r="AM765" s="115"/>
      <c r="AN765" s="115"/>
      <c r="AO765" s="115"/>
      <c r="AP765" s="115"/>
      <c r="AQ765" s="115"/>
      <c r="AR765" s="115"/>
      <c r="AS765" s="115"/>
      <c r="AT765" s="115"/>
      <c r="AU765" s="115"/>
      <c r="AV765" s="115"/>
      <c r="AW765" s="115"/>
      <c r="AX765" s="115"/>
      <c r="AY765" s="115"/>
      <c r="AZ765" s="115"/>
      <c r="BA765" s="115"/>
      <c r="BB765" s="115"/>
      <c r="BC765" s="115"/>
      <c r="BD765" s="115"/>
      <c r="BE765" s="115"/>
      <c r="BF765" s="115"/>
      <c r="BG765" s="115"/>
      <c r="BH765" s="115"/>
      <c r="BI765" s="115"/>
      <c r="BJ765" s="115"/>
      <c r="BK765" s="115"/>
      <c r="BL765" s="115"/>
      <c r="BM765" s="115"/>
      <c r="BN765" s="115"/>
      <c r="BO765" s="115"/>
      <c r="BP765" s="115"/>
      <c r="BQ765" s="115"/>
      <c r="BR765" s="115"/>
      <c r="BS765" s="115"/>
      <c r="BT765" s="115"/>
      <c r="BU765" s="115"/>
      <c r="BV765" s="115"/>
      <c r="BW765" s="115"/>
      <c r="BX765" s="115"/>
      <c r="BY765" s="115"/>
      <c r="BZ765" s="115"/>
      <c r="CA765" s="115"/>
      <c r="CB765" s="115"/>
      <c r="CC765" s="115"/>
      <c r="CD765" s="115"/>
      <c r="CE765" s="115"/>
      <c r="CF765" s="115"/>
      <c r="CG765" s="115"/>
      <c r="CH765" s="115"/>
      <c r="CI765" s="115"/>
    </row>
    <row r="766" spans="1:87" ht="16.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  <c r="AA766" s="115"/>
      <c r="AB766" s="115"/>
      <c r="AC766" s="115"/>
      <c r="AD766" s="115"/>
      <c r="AE766" s="115"/>
      <c r="AF766" s="115"/>
      <c r="AG766" s="115"/>
      <c r="AH766" s="115"/>
      <c r="AI766" s="115"/>
      <c r="AJ766" s="115"/>
      <c r="AK766" s="115"/>
      <c r="AL766" s="115"/>
      <c r="AM766" s="115"/>
      <c r="AN766" s="115"/>
      <c r="AO766" s="115"/>
      <c r="AP766" s="115"/>
      <c r="AQ766" s="115"/>
      <c r="AR766" s="115"/>
      <c r="AS766" s="115"/>
      <c r="AT766" s="115"/>
      <c r="AU766" s="115"/>
      <c r="AV766" s="115"/>
      <c r="AW766" s="115"/>
      <c r="AX766" s="115"/>
      <c r="AY766" s="115"/>
      <c r="AZ766" s="115"/>
      <c r="BA766" s="115"/>
      <c r="BB766" s="115"/>
      <c r="BC766" s="115"/>
      <c r="BD766" s="115"/>
      <c r="BE766" s="115"/>
      <c r="BF766" s="115"/>
      <c r="BG766" s="115"/>
      <c r="BH766" s="115"/>
      <c r="BI766" s="115"/>
      <c r="BJ766" s="115"/>
      <c r="BK766" s="115"/>
      <c r="BL766" s="115"/>
      <c r="BM766" s="115"/>
      <c r="BN766" s="115"/>
      <c r="BO766" s="115"/>
      <c r="BP766" s="115"/>
      <c r="BQ766" s="115"/>
      <c r="BR766" s="115"/>
      <c r="BS766" s="115"/>
      <c r="BT766" s="115"/>
      <c r="BU766" s="115"/>
      <c r="BV766" s="115"/>
      <c r="BW766" s="115"/>
      <c r="BX766" s="115"/>
      <c r="BY766" s="115"/>
      <c r="BZ766" s="115"/>
      <c r="CA766" s="115"/>
      <c r="CB766" s="115"/>
      <c r="CC766" s="115"/>
      <c r="CD766" s="115"/>
      <c r="CE766" s="115"/>
      <c r="CF766" s="115"/>
      <c r="CG766" s="115"/>
      <c r="CH766" s="115"/>
      <c r="CI766" s="115"/>
    </row>
    <row r="767" spans="1:87" ht="16.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  <c r="AA767" s="115"/>
      <c r="AB767" s="115"/>
      <c r="AC767" s="115"/>
      <c r="AD767" s="115"/>
      <c r="AE767" s="115"/>
      <c r="AF767" s="115"/>
      <c r="AG767" s="115"/>
      <c r="AH767" s="115"/>
      <c r="AI767" s="115"/>
      <c r="AJ767" s="115"/>
      <c r="AK767" s="115"/>
      <c r="AL767" s="115"/>
      <c r="AM767" s="115"/>
      <c r="AN767" s="115"/>
      <c r="AO767" s="115"/>
      <c r="AP767" s="115"/>
      <c r="AQ767" s="115"/>
      <c r="AR767" s="115"/>
      <c r="AS767" s="115"/>
      <c r="AT767" s="115"/>
      <c r="AU767" s="115"/>
      <c r="AV767" s="115"/>
      <c r="AW767" s="115"/>
      <c r="AX767" s="115"/>
      <c r="AY767" s="115"/>
      <c r="AZ767" s="115"/>
      <c r="BA767" s="115"/>
      <c r="BB767" s="115"/>
      <c r="BC767" s="115"/>
      <c r="BD767" s="115"/>
      <c r="BE767" s="115"/>
      <c r="BF767" s="115"/>
      <c r="BG767" s="115"/>
      <c r="BH767" s="115"/>
      <c r="BI767" s="115"/>
      <c r="BJ767" s="115"/>
      <c r="BK767" s="115"/>
      <c r="BL767" s="115"/>
      <c r="BM767" s="115"/>
      <c r="BN767" s="115"/>
      <c r="BO767" s="115"/>
      <c r="BP767" s="115"/>
      <c r="BQ767" s="115"/>
      <c r="BR767" s="115"/>
      <c r="BS767" s="115"/>
      <c r="BT767" s="115"/>
      <c r="BU767" s="115"/>
      <c r="BV767" s="115"/>
      <c r="BW767" s="115"/>
      <c r="BX767" s="115"/>
      <c r="BY767" s="115"/>
      <c r="BZ767" s="115"/>
      <c r="CA767" s="115"/>
      <c r="CB767" s="115"/>
      <c r="CC767" s="115"/>
      <c r="CD767" s="115"/>
      <c r="CE767" s="115"/>
      <c r="CF767" s="115"/>
      <c r="CG767" s="115"/>
      <c r="CH767" s="115"/>
      <c r="CI767" s="115"/>
    </row>
    <row r="768" spans="1:87" ht="16.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  <c r="AA768" s="115"/>
      <c r="AB768" s="115"/>
      <c r="AC768" s="115"/>
      <c r="AD768" s="115"/>
      <c r="AE768" s="115"/>
      <c r="AF768" s="115"/>
      <c r="AG768" s="115"/>
      <c r="AH768" s="115"/>
      <c r="AI768" s="115"/>
      <c r="AJ768" s="115"/>
      <c r="AK768" s="115"/>
      <c r="AL768" s="115"/>
      <c r="AM768" s="115"/>
      <c r="AN768" s="115"/>
      <c r="AO768" s="115"/>
      <c r="AP768" s="115"/>
      <c r="AQ768" s="115"/>
      <c r="AR768" s="115"/>
      <c r="AS768" s="115"/>
      <c r="AT768" s="115"/>
      <c r="AU768" s="115"/>
      <c r="AV768" s="115"/>
      <c r="AW768" s="115"/>
      <c r="AX768" s="115"/>
      <c r="AY768" s="115"/>
      <c r="AZ768" s="115"/>
      <c r="BA768" s="115"/>
      <c r="BB768" s="115"/>
      <c r="BC768" s="115"/>
      <c r="BD768" s="115"/>
      <c r="BE768" s="115"/>
      <c r="BF768" s="115"/>
      <c r="BG768" s="115"/>
      <c r="BH768" s="115"/>
      <c r="BI768" s="115"/>
      <c r="BJ768" s="115"/>
      <c r="BK768" s="115"/>
      <c r="BL768" s="115"/>
      <c r="BM768" s="115"/>
      <c r="BN768" s="115"/>
      <c r="BO768" s="115"/>
      <c r="BP768" s="115"/>
      <c r="BQ768" s="115"/>
      <c r="BR768" s="115"/>
      <c r="BS768" s="115"/>
      <c r="BT768" s="115"/>
      <c r="BU768" s="115"/>
      <c r="BV768" s="115"/>
      <c r="BW768" s="115"/>
      <c r="BX768" s="115"/>
      <c r="BY768" s="115"/>
      <c r="BZ768" s="115"/>
      <c r="CA768" s="115"/>
      <c r="CB768" s="115"/>
      <c r="CC768" s="115"/>
      <c r="CD768" s="115"/>
      <c r="CE768" s="115"/>
      <c r="CF768" s="115"/>
      <c r="CG768" s="115"/>
      <c r="CH768" s="115"/>
      <c r="CI768" s="115"/>
    </row>
    <row r="769" spans="1:87" ht="16.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  <c r="AA769" s="115"/>
      <c r="AB769" s="115"/>
      <c r="AC769" s="115"/>
      <c r="AD769" s="115"/>
      <c r="AE769" s="115"/>
      <c r="AF769" s="115"/>
      <c r="AG769" s="115"/>
      <c r="AH769" s="115"/>
      <c r="AI769" s="115"/>
      <c r="AJ769" s="115"/>
      <c r="AK769" s="115"/>
      <c r="AL769" s="115"/>
      <c r="AM769" s="115"/>
      <c r="AN769" s="115"/>
      <c r="AO769" s="115"/>
      <c r="AP769" s="115"/>
      <c r="AQ769" s="115"/>
      <c r="AR769" s="115"/>
      <c r="AS769" s="115"/>
      <c r="AT769" s="115"/>
      <c r="AU769" s="115"/>
      <c r="AV769" s="115"/>
      <c r="AW769" s="115"/>
      <c r="AX769" s="115"/>
      <c r="AY769" s="115"/>
      <c r="AZ769" s="115"/>
      <c r="BA769" s="115"/>
      <c r="BB769" s="115"/>
      <c r="BC769" s="115"/>
      <c r="BD769" s="115"/>
      <c r="BE769" s="115"/>
      <c r="BF769" s="115"/>
      <c r="BG769" s="115"/>
      <c r="BH769" s="115"/>
      <c r="BI769" s="115"/>
      <c r="BJ769" s="115"/>
      <c r="BK769" s="115"/>
      <c r="BL769" s="115"/>
      <c r="BM769" s="115"/>
      <c r="BN769" s="115"/>
      <c r="BO769" s="115"/>
      <c r="BP769" s="115"/>
      <c r="BQ769" s="115"/>
      <c r="BR769" s="115"/>
      <c r="BS769" s="115"/>
      <c r="BT769" s="115"/>
      <c r="BU769" s="115"/>
      <c r="BV769" s="115"/>
      <c r="BW769" s="115"/>
      <c r="BX769" s="115"/>
      <c r="BY769" s="115"/>
      <c r="BZ769" s="115"/>
      <c r="CA769" s="115"/>
      <c r="CB769" s="115"/>
      <c r="CC769" s="115"/>
      <c r="CD769" s="115"/>
      <c r="CE769" s="115"/>
      <c r="CF769" s="115"/>
      <c r="CG769" s="115"/>
      <c r="CH769" s="115"/>
      <c r="CI769" s="115"/>
    </row>
    <row r="770" spans="1:87" ht="16.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  <c r="AA770" s="115"/>
      <c r="AB770" s="115"/>
      <c r="AC770" s="115"/>
      <c r="AD770" s="115"/>
      <c r="AE770" s="115"/>
      <c r="AF770" s="115"/>
      <c r="AG770" s="115"/>
      <c r="AH770" s="115"/>
      <c r="AI770" s="115"/>
      <c r="AJ770" s="115"/>
      <c r="AK770" s="115"/>
      <c r="AL770" s="115"/>
      <c r="AM770" s="115"/>
      <c r="AN770" s="115"/>
      <c r="AO770" s="115"/>
      <c r="AP770" s="115"/>
      <c r="AQ770" s="115"/>
      <c r="AR770" s="115"/>
      <c r="AS770" s="115"/>
      <c r="AT770" s="115"/>
      <c r="AU770" s="115"/>
      <c r="AV770" s="115"/>
      <c r="AW770" s="115"/>
      <c r="AX770" s="115"/>
      <c r="AY770" s="115"/>
      <c r="AZ770" s="115"/>
      <c r="BA770" s="115"/>
      <c r="BB770" s="115"/>
      <c r="BC770" s="115"/>
      <c r="BD770" s="115"/>
      <c r="BE770" s="115"/>
      <c r="BF770" s="115"/>
      <c r="BG770" s="115"/>
      <c r="BH770" s="115"/>
      <c r="BI770" s="115"/>
      <c r="BJ770" s="115"/>
      <c r="BK770" s="115"/>
      <c r="BL770" s="115"/>
      <c r="BM770" s="115"/>
      <c r="BN770" s="115"/>
      <c r="BO770" s="115"/>
      <c r="BP770" s="115"/>
      <c r="BQ770" s="115"/>
      <c r="BR770" s="115"/>
      <c r="BS770" s="115"/>
      <c r="BT770" s="115"/>
      <c r="BU770" s="115"/>
      <c r="BV770" s="115"/>
      <c r="BW770" s="115"/>
      <c r="BX770" s="115"/>
      <c r="BY770" s="115"/>
      <c r="BZ770" s="115"/>
      <c r="CA770" s="115"/>
      <c r="CB770" s="115"/>
      <c r="CC770" s="115"/>
      <c r="CD770" s="115"/>
      <c r="CE770" s="115"/>
      <c r="CF770" s="115"/>
      <c r="CG770" s="115"/>
      <c r="CH770" s="115"/>
      <c r="CI770" s="115"/>
    </row>
    <row r="771" spans="1:87" ht="16.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  <c r="AA771" s="115"/>
      <c r="AB771" s="115"/>
      <c r="AC771" s="115"/>
      <c r="AD771" s="115"/>
      <c r="AE771" s="115"/>
      <c r="AF771" s="115"/>
      <c r="AG771" s="115"/>
      <c r="AH771" s="115"/>
      <c r="AI771" s="115"/>
      <c r="AJ771" s="115"/>
      <c r="AK771" s="115"/>
      <c r="AL771" s="115"/>
      <c r="AM771" s="115"/>
      <c r="AN771" s="115"/>
      <c r="AO771" s="115"/>
      <c r="AP771" s="115"/>
      <c r="AQ771" s="115"/>
      <c r="AR771" s="115"/>
      <c r="AS771" s="115"/>
      <c r="AT771" s="115"/>
      <c r="AU771" s="115"/>
      <c r="AV771" s="115"/>
      <c r="AW771" s="115"/>
      <c r="AX771" s="115"/>
      <c r="AY771" s="115"/>
      <c r="AZ771" s="115"/>
      <c r="BA771" s="115"/>
      <c r="BB771" s="115"/>
      <c r="BC771" s="115"/>
      <c r="BD771" s="115"/>
      <c r="BE771" s="115"/>
      <c r="BF771" s="115"/>
      <c r="BG771" s="115"/>
      <c r="BH771" s="115"/>
      <c r="BI771" s="115"/>
      <c r="BJ771" s="115"/>
      <c r="BK771" s="115"/>
      <c r="BL771" s="115"/>
      <c r="BM771" s="115"/>
      <c r="BN771" s="115"/>
      <c r="BO771" s="115"/>
      <c r="BP771" s="115"/>
      <c r="BQ771" s="115"/>
      <c r="BR771" s="115"/>
      <c r="BS771" s="115"/>
      <c r="BT771" s="115"/>
      <c r="BU771" s="115"/>
      <c r="BV771" s="115"/>
      <c r="BW771" s="115"/>
      <c r="BX771" s="115"/>
      <c r="BY771" s="115"/>
      <c r="BZ771" s="115"/>
      <c r="CA771" s="115"/>
      <c r="CB771" s="115"/>
      <c r="CC771" s="115"/>
      <c r="CD771" s="115"/>
      <c r="CE771" s="115"/>
      <c r="CF771" s="115"/>
      <c r="CG771" s="115"/>
      <c r="CH771" s="115"/>
      <c r="CI771" s="115"/>
    </row>
    <row r="772" spans="1:87" ht="16.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  <c r="AA772" s="115"/>
      <c r="AB772" s="115"/>
      <c r="AC772" s="115"/>
      <c r="AD772" s="115"/>
      <c r="AE772" s="115"/>
      <c r="AF772" s="115"/>
      <c r="AG772" s="115"/>
      <c r="AH772" s="115"/>
      <c r="AI772" s="115"/>
      <c r="AJ772" s="115"/>
      <c r="AK772" s="115"/>
      <c r="AL772" s="115"/>
      <c r="AM772" s="115"/>
      <c r="AN772" s="115"/>
      <c r="AO772" s="115"/>
      <c r="AP772" s="115"/>
      <c r="AQ772" s="115"/>
      <c r="AR772" s="115"/>
      <c r="AS772" s="115"/>
      <c r="AT772" s="115"/>
      <c r="AU772" s="115"/>
      <c r="AV772" s="115"/>
      <c r="AW772" s="115"/>
      <c r="AX772" s="115"/>
      <c r="AY772" s="115"/>
      <c r="AZ772" s="115"/>
      <c r="BA772" s="115"/>
      <c r="BB772" s="115"/>
      <c r="BC772" s="115"/>
      <c r="BD772" s="115"/>
      <c r="BE772" s="115"/>
      <c r="BF772" s="115"/>
      <c r="BG772" s="115"/>
      <c r="BH772" s="115"/>
      <c r="BI772" s="115"/>
      <c r="BJ772" s="115"/>
      <c r="BK772" s="115"/>
      <c r="BL772" s="115"/>
      <c r="BM772" s="115"/>
      <c r="BN772" s="115"/>
      <c r="BO772" s="115"/>
      <c r="BP772" s="115"/>
      <c r="BQ772" s="115"/>
      <c r="BR772" s="115"/>
      <c r="BS772" s="115"/>
      <c r="BT772" s="115"/>
      <c r="BU772" s="115"/>
      <c r="BV772" s="115"/>
      <c r="BW772" s="115"/>
      <c r="BX772" s="115"/>
      <c r="BY772" s="115"/>
      <c r="BZ772" s="115"/>
      <c r="CA772" s="115"/>
      <c r="CB772" s="115"/>
      <c r="CC772" s="115"/>
      <c r="CD772" s="115"/>
      <c r="CE772" s="115"/>
      <c r="CF772" s="115"/>
      <c r="CG772" s="115"/>
      <c r="CH772" s="115"/>
      <c r="CI772" s="115"/>
    </row>
    <row r="773" spans="1:87" ht="16.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  <c r="AA773" s="115"/>
      <c r="AB773" s="115"/>
      <c r="AC773" s="115"/>
      <c r="AD773" s="115"/>
      <c r="AE773" s="115"/>
      <c r="AF773" s="115"/>
      <c r="AG773" s="115"/>
      <c r="AH773" s="115"/>
      <c r="AI773" s="115"/>
      <c r="AJ773" s="115"/>
      <c r="AK773" s="115"/>
      <c r="AL773" s="115"/>
      <c r="AM773" s="115"/>
      <c r="AN773" s="115"/>
      <c r="AO773" s="115"/>
      <c r="AP773" s="115"/>
      <c r="AQ773" s="115"/>
      <c r="AR773" s="115"/>
      <c r="AS773" s="115"/>
      <c r="AT773" s="115"/>
      <c r="AU773" s="115"/>
      <c r="AV773" s="115"/>
      <c r="AW773" s="115"/>
      <c r="AX773" s="115"/>
      <c r="AY773" s="115"/>
      <c r="AZ773" s="115"/>
      <c r="BA773" s="115"/>
      <c r="BB773" s="115"/>
      <c r="BC773" s="115"/>
      <c r="BD773" s="115"/>
      <c r="BE773" s="115"/>
      <c r="BF773" s="115"/>
      <c r="BG773" s="115"/>
      <c r="BH773" s="115"/>
      <c r="BI773" s="115"/>
      <c r="BJ773" s="115"/>
      <c r="BK773" s="115"/>
      <c r="BL773" s="115"/>
      <c r="BM773" s="115"/>
      <c r="BN773" s="115"/>
      <c r="BO773" s="115"/>
      <c r="BP773" s="115"/>
      <c r="BQ773" s="115"/>
      <c r="BR773" s="115"/>
      <c r="BS773" s="115"/>
      <c r="BT773" s="115"/>
      <c r="BU773" s="115"/>
      <c r="BV773" s="115"/>
      <c r="BW773" s="115"/>
      <c r="BX773" s="115"/>
      <c r="BY773" s="115"/>
      <c r="BZ773" s="115"/>
      <c r="CA773" s="115"/>
      <c r="CB773" s="115"/>
      <c r="CC773" s="115"/>
      <c r="CD773" s="115"/>
      <c r="CE773" s="115"/>
      <c r="CF773" s="115"/>
      <c r="CG773" s="115"/>
      <c r="CH773" s="115"/>
      <c r="CI773" s="115"/>
    </row>
    <row r="774" spans="1:87" ht="16.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  <c r="AA774" s="115"/>
      <c r="AB774" s="115"/>
      <c r="AC774" s="115"/>
      <c r="AD774" s="115"/>
      <c r="AE774" s="115"/>
      <c r="AF774" s="115"/>
      <c r="AG774" s="115"/>
      <c r="AH774" s="115"/>
      <c r="AI774" s="115"/>
      <c r="AJ774" s="115"/>
      <c r="AK774" s="115"/>
      <c r="AL774" s="115"/>
      <c r="AM774" s="115"/>
      <c r="AN774" s="115"/>
      <c r="AO774" s="115"/>
      <c r="AP774" s="115"/>
      <c r="AQ774" s="115"/>
      <c r="AR774" s="115"/>
      <c r="AS774" s="115"/>
      <c r="AT774" s="115"/>
      <c r="AU774" s="115"/>
      <c r="AV774" s="115"/>
      <c r="AW774" s="115"/>
      <c r="AX774" s="115"/>
      <c r="AY774" s="115"/>
      <c r="AZ774" s="115"/>
      <c r="BA774" s="115"/>
      <c r="BB774" s="115"/>
      <c r="BC774" s="115"/>
      <c r="BD774" s="115"/>
      <c r="BE774" s="115"/>
      <c r="BF774" s="115"/>
      <c r="BG774" s="115"/>
      <c r="BH774" s="115"/>
      <c r="BI774" s="115"/>
      <c r="BJ774" s="115"/>
      <c r="BK774" s="115"/>
      <c r="BL774" s="115"/>
      <c r="BM774" s="115"/>
      <c r="BN774" s="115"/>
      <c r="BO774" s="115"/>
      <c r="BP774" s="115"/>
      <c r="BQ774" s="115"/>
      <c r="BR774" s="115"/>
      <c r="BS774" s="115"/>
      <c r="BT774" s="115"/>
      <c r="BU774" s="115"/>
      <c r="BV774" s="115"/>
      <c r="BW774" s="115"/>
      <c r="BX774" s="115"/>
      <c r="BY774" s="115"/>
      <c r="BZ774" s="115"/>
      <c r="CA774" s="115"/>
      <c r="CB774" s="115"/>
      <c r="CC774" s="115"/>
      <c r="CD774" s="115"/>
      <c r="CE774" s="115"/>
      <c r="CF774" s="115"/>
      <c r="CG774" s="115"/>
      <c r="CH774" s="115"/>
      <c r="CI774" s="115"/>
    </row>
    <row r="775" spans="1:87" ht="16.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  <c r="AA775" s="115"/>
      <c r="AB775" s="115"/>
      <c r="AC775" s="115"/>
      <c r="AD775" s="115"/>
      <c r="AE775" s="115"/>
      <c r="AF775" s="115"/>
      <c r="AG775" s="115"/>
      <c r="AH775" s="115"/>
      <c r="AI775" s="115"/>
      <c r="AJ775" s="115"/>
      <c r="AK775" s="115"/>
      <c r="AL775" s="115"/>
      <c r="AM775" s="115"/>
      <c r="AN775" s="115"/>
      <c r="AO775" s="115"/>
      <c r="AP775" s="115"/>
      <c r="AQ775" s="115"/>
      <c r="AR775" s="115"/>
      <c r="AS775" s="115"/>
      <c r="AT775" s="115"/>
      <c r="AU775" s="115"/>
      <c r="AV775" s="115"/>
      <c r="AW775" s="115"/>
      <c r="AX775" s="115"/>
      <c r="AY775" s="115"/>
      <c r="AZ775" s="115"/>
      <c r="BA775" s="115"/>
      <c r="BB775" s="115"/>
      <c r="BC775" s="115"/>
      <c r="BD775" s="115"/>
      <c r="BE775" s="115"/>
      <c r="BF775" s="115"/>
      <c r="BG775" s="115"/>
      <c r="BH775" s="115"/>
      <c r="BI775" s="115"/>
      <c r="BJ775" s="115"/>
      <c r="BK775" s="115"/>
      <c r="BL775" s="115"/>
      <c r="BM775" s="115"/>
      <c r="BN775" s="115"/>
      <c r="BO775" s="115"/>
      <c r="BP775" s="115"/>
      <c r="BQ775" s="115"/>
      <c r="BR775" s="115"/>
      <c r="BS775" s="115"/>
      <c r="BT775" s="115"/>
      <c r="BU775" s="115"/>
      <c r="BV775" s="115"/>
      <c r="BW775" s="115"/>
      <c r="BX775" s="115"/>
      <c r="BY775" s="115"/>
      <c r="BZ775" s="115"/>
      <c r="CA775" s="115"/>
      <c r="CB775" s="115"/>
      <c r="CC775" s="115"/>
      <c r="CD775" s="115"/>
      <c r="CE775" s="115"/>
      <c r="CF775" s="115"/>
      <c r="CG775" s="115"/>
      <c r="CH775" s="115"/>
      <c r="CI775" s="115"/>
    </row>
    <row r="776" spans="1:87" ht="16.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  <c r="AA776" s="115"/>
      <c r="AB776" s="115"/>
      <c r="AC776" s="115"/>
      <c r="AD776" s="115"/>
      <c r="AE776" s="115"/>
      <c r="AF776" s="115"/>
      <c r="AG776" s="115"/>
      <c r="AH776" s="115"/>
      <c r="AI776" s="115"/>
      <c r="AJ776" s="115"/>
      <c r="AK776" s="115"/>
      <c r="AL776" s="115"/>
      <c r="AM776" s="115"/>
      <c r="AN776" s="115"/>
      <c r="AO776" s="115"/>
      <c r="AP776" s="115"/>
      <c r="AQ776" s="115"/>
      <c r="AR776" s="115"/>
      <c r="AS776" s="115"/>
      <c r="AT776" s="115"/>
      <c r="AU776" s="115"/>
      <c r="AV776" s="115"/>
      <c r="AW776" s="115"/>
      <c r="AX776" s="115"/>
      <c r="AY776" s="115"/>
      <c r="AZ776" s="115"/>
      <c r="BA776" s="115"/>
      <c r="BB776" s="115"/>
      <c r="BC776" s="115"/>
      <c r="BD776" s="115"/>
      <c r="BE776" s="115"/>
      <c r="BF776" s="115"/>
      <c r="BG776" s="115"/>
      <c r="BH776" s="115"/>
      <c r="BI776" s="115"/>
      <c r="BJ776" s="115"/>
      <c r="BK776" s="115"/>
      <c r="BL776" s="115"/>
      <c r="BM776" s="115"/>
      <c r="BN776" s="115"/>
      <c r="BO776" s="115"/>
      <c r="BP776" s="115"/>
      <c r="BQ776" s="115"/>
      <c r="BR776" s="115"/>
      <c r="BS776" s="115"/>
      <c r="BT776" s="115"/>
      <c r="BU776" s="115"/>
      <c r="BV776" s="115"/>
      <c r="BW776" s="115"/>
      <c r="BX776" s="115"/>
      <c r="BY776" s="115"/>
      <c r="BZ776" s="115"/>
      <c r="CA776" s="115"/>
      <c r="CB776" s="115"/>
      <c r="CC776" s="115"/>
      <c r="CD776" s="115"/>
      <c r="CE776" s="115"/>
      <c r="CF776" s="115"/>
      <c r="CG776" s="115"/>
      <c r="CH776" s="115"/>
      <c r="CI776" s="115"/>
    </row>
    <row r="777" spans="1:87" ht="16.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  <c r="AA777" s="115"/>
      <c r="AB777" s="115"/>
      <c r="AC777" s="115"/>
      <c r="AD777" s="115"/>
      <c r="AE777" s="115"/>
      <c r="AF777" s="115"/>
      <c r="AG777" s="115"/>
      <c r="AH777" s="115"/>
      <c r="AI777" s="115"/>
      <c r="AJ777" s="115"/>
      <c r="AK777" s="115"/>
      <c r="AL777" s="115"/>
      <c r="AM777" s="115"/>
      <c r="AN777" s="115"/>
      <c r="AO777" s="115"/>
      <c r="AP777" s="115"/>
      <c r="AQ777" s="115"/>
      <c r="AR777" s="115"/>
      <c r="AS777" s="115"/>
      <c r="AT777" s="115"/>
      <c r="AU777" s="115"/>
      <c r="AV777" s="115"/>
      <c r="AW777" s="115"/>
      <c r="AX777" s="115"/>
      <c r="AY777" s="115"/>
      <c r="AZ777" s="115"/>
      <c r="BA777" s="115"/>
      <c r="BB777" s="115"/>
      <c r="BC777" s="115"/>
      <c r="BD777" s="115"/>
      <c r="BE777" s="115"/>
      <c r="BF777" s="115"/>
      <c r="BG777" s="115"/>
      <c r="BH777" s="115"/>
      <c r="BI777" s="115"/>
      <c r="BJ777" s="115"/>
      <c r="BK777" s="115"/>
      <c r="BL777" s="115"/>
      <c r="BM777" s="115"/>
      <c r="BN777" s="115"/>
      <c r="BO777" s="115"/>
      <c r="BP777" s="115"/>
      <c r="BQ777" s="115"/>
      <c r="BR777" s="115"/>
      <c r="BS777" s="115"/>
      <c r="BT777" s="115"/>
      <c r="BU777" s="115"/>
      <c r="BV777" s="115"/>
      <c r="BW777" s="115"/>
      <c r="BX777" s="115"/>
      <c r="BY777" s="115"/>
      <c r="BZ777" s="115"/>
      <c r="CA777" s="115"/>
      <c r="CB777" s="115"/>
      <c r="CC777" s="115"/>
      <c r="CD777" s="115"/>
      <c r="CE777" s="115"/>
      <c r="CF777" s="115"/>
      <c r="CG777" s="115"/>
      <c r="CH777" s="115"/>
      <c r="CI777" s="115"/>
    </row>
    <row r="778" spans="1:87" ht="16.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  <c r="AA778" s="115"/>
      <c r="AB778" s="115"/>
      <c r="AC778" s="115"/>
      <c r="AD778" s="115"/>
      <c r="AE778" s="115"/>
      <c r="AF778" s="115"/>
      <c r="AG778" s="115"/>
      <c r="AH778" s="115"/>
      <c r="AI778" s="115"/>
      <c r="AJ778" s="115"/>
      <c r="AK778" s="115"/>
      <c r="AL778" s="115"/>
      <c r="AM778" s="115"/>
      <c r="AN778" s="115"/>
      <c r="AO778" s="115"/>
      <c r="AP778" s="115"/>
      <c r="AQ778" s="115"/>
      <c r="AR778" s="115"/>
      <c r="AS778" s="115"/>
      <c r="AT778" s="115"/>
      <c r="AU778" s="115"/>
      <c r="AV778" s="115"/>
      <c r="AW778" s="115"/>
      <c r="AX778" s="115"/>
      <c r="AY778" s="115"/>
      <c r="AZ778" s="115"/>
      <c r="BA778" s="115"/>
      <c r="BB778" s="115"/>
      <c r="BC778" s="115"/>
      <c r="BD778" s="115"/>
      <c r="BE778" s="115"/>
      <c r="BF778" s="115"/>
      <c r="BG778" s="115"/>
      <c r="BH778" s="115"/>
      <c r="BI778" s="115"/>
      <c r="BJ778" s="115"/>
      <c r="BK778" s="115"/>
      <c r="BL778" s="115"/>
      <c r="BM778" s="115"/>
      <c r="BN778" s="115"/>
      <c r="BO778" s="115"/>
      <c r="BP778" s="115"/>
      <c r="BQ778" s="115"/>
      <c r="BR778" s="115"/>
      <c r="BS778" s="115"/>
      <c r="BT778" s="115"/>
      <c r="BU778" s="115"/>
      <c r="BV778" s="115"/>
      <c r="BW778" s="115"/>
      <c r="BX778" s="115"/>
      <c r="BY778" s="115"/>
      <c r="BZ778" s="115"/>
      <c r="CA778" s="115"/>
      <c r="CB778" s="115"/>
      <c r="CC778" s="115"/>
      <c r="CD778" s="115"/>
      <c r="CE778" s="115"/>
      <c r="CF778" s="115"/>
      <c r="CG778" s="115"/>
      <c r="CH778" s="115"/>
      <c r="CI778" s="115"/>
    </row>
    <row r="779" spans="1:87" ht="16.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  <c r="AA779" s="115"/>
      <c r="AB779" s="115"/>
      <c r="AC779" s="115"/>
      <c r="AD779" s="115"/>
      <c r="AE779" s="115"/>
      <c r="AF779" s="115"/>
      <c r="AG779" s="115"/>
      <c r="AH779" s="115"/>
      <c r="AI779" s="115"/>
      <c r="AJ779" s="115"/>
      <c r="AK779" s="115"/>
      <c r="AL779" s="115"/>
      <c r="AM779" s="115"/>
      <c r="AN779" s="115"/>
      <c r="AO779" s="115"/>
      <c r="AP779" s="115"/>
      <c r="AQ779" s="115"/>
      <c r="AR779" s="115"/>
      <c r="AS779" s="115"/>
      <c r="AT779" s="115"/>
      <c r="AU779" s="115"/>
      <c r="AV779" s="115"/>
      <c r="AW779" s="115"/>
      <c r="AX779" s="115"/>
      <c r="AY779" s="115"/>
      <c r="AZ779" s="115"/>
      <c r="BA779" s="115"/>
      <c r="BB779" s="115"/>
      <c r="BC779" s="115"/>
      <c r="BD779" s="115"/>
      <c r="BE779" s="115"/>
      <c r="BF779" s="115"/>
      <c r="BG779" s="115"/>
      <c r="BH779" s="115"/>
      <c r="BI779" s="115"/>
      <c r="BJ779" s="115"/>
      <c r="BK779" s="115"/>
      <c r="BL779" s="115"/>
      <c r="BM779" s="115"/>
      <c r="BN779" s="115"/>
      <c r="BO779" s="115"/>
      <c r="BP779" s="115"/>
      <c r="BQ779" s="115"/>
      <c r="BR779" s="115"/>
      <c r="BS779" s="115"/>
      <c r="BT779" s="115"/>
      <c r="BU779" s="115"/>
      <c r="BV779" s="115"/>
      <c r="BW779" s="115"/>
      <c r="BX779" s="115"/>
      <c r="BY779" s="115"/>
      <c r="BZ779" s="115"/>
      <c r="CA779" s="115"/>
      <c r="CB779" s="115"/>
      <c r="CC779" s="115"/>
      <c r="CD779" s="115"/>
      <c r="CE779" s="115"/>
      <c r="CF779" s="115"/>
      <c r="CG779" s="115"/>
      <c r="CH779" s="115"/>
      <c r="CI779" s="115"/>
    </row>
    <row r="780" spans="1:87" ht="16.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  <c r="AA780" s="115"/>
      <c r="AB780" s="115"/>
      <c r="AC780" s="115"/>
      <c r="AD780" s="115"/>
      <c r="AE780" s="115"/>
      <c r="AF780" s="115"/>
      <c r="AG780" s="115"/>
      <c r="AH780" s="115"/>
      <c r="AI780" s="115"/>
      <c r="AJ780" s="115"/>
      <c r="AK780" s="115"/>
      <c r="AL780" s="115"/>
      <c r="AM780" s="115"/>
      <c r="AN780" s="115"/>
      <c r="AO780" s="115"/>
      <c r="AP780" s="115"/>
      <c r="AQ780" s="115"/>
      <c r="AR780" s="115"/>
      <c r="AS780" s="115"/>
      <c r="AT780" s="115"/>
      <c r="AU780" s="115"/>
      <c r="AV780" s="115"/>
      <c r="AW780" s="115"/>
      <c r="AX780" s="115"/>
      <c r="AY780" s="115"/>
      <c r="AZ780" s="115"/>
      <c r="BA780" s="115"/>
      <c r="BB780" s="115"/>
      <c r="BC780" s="115"/>
      <c r="BD780" s="115"/>
      <c r="BE780" s="115"/>
      <c r="BF780" s="115"/>
      <c r="BG780" s="115"/>
      <c r="BH780" s="115"/>
      <c r="BI780" s="115"/>
      <c r="BJ780" s="115"/>
      <c r="BK780" s="115"/>
      <c r="BL780" s="115"/>
      <c r="BM780" s="115"/>
      <c r="BN780" s="115"/>
      <c r="BO780" s="115"/>
      <c r="BP780" s="115"/>
      <c r="BQ780" s="115"/>
      <c r="BR780" s="115"/>
      <c r="BS780" s="115"/>
      <c r="BT780" s="115"/>
      <c r="BU780" s="115"/>
      <c r="BV780" s="115"/>
      <c r="BW780" s="115"/>
      <c r="BX780" s="115"/>
      <c r="BY780" s="115"/>
      <c r="BZ780" s="115"/>
      <c r="CA780" s="115"/>
      <c r="CB780" s="115"/>
      <c r="CC780" s="115"/>
      <c r="CD780" s="115"/>
      <c r="CE780" s="115"/>
      <c r="CF780" s="115"/>
      <c r="CG780" s="115"/>
      <c r="CH780" s="115"/>
      <c r="CI780" s="115"/>
    </row>
    <row r="781" spans="1:87" ht="16.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  <c r="AA781" s="115"/>
      <c r="AB781" s="115"/>
      <c r="AC781" s="115"/>
      <c r="AD781" s="115"/>
      <c r="AE781" s="115"/>
      <c r="AF781" s="115"/>
      <c r="AG781" s="115"/>
      <c r="AH781" s="115"/>
      <c r="AI781" s="115"/>
      <c r="AJ781" s="115"/>
      <c r="AK781" s="115"/>
      <c r="AL781" s="115"/>
      <c r="AM781" s="115"/>
      <c r="AN781" s="115"/>
      <c r="AO781" s="115"/>
      <c r="AP781" s="115"/>
      <c r="AQ781" s="115"/>
      <c r="AR781" s="115"/>
      <c r="AS781" s="115"/>
      <c r="AT781" s="115"/>
      <c r="AU781" s="115"/>
      <c r="AV781" s="115"/>
      <c r="AW781" s="115"/>
      <c r="AX781" s="115"/>
      <c r="AY781" s="115"/>
      <c r="AZ781" s="115"/>
      <c r="BA781" s="115"/>
      <c r="BB781" s="115"/>
      <c r="BC781" s="115"/>
      <c r="BD781" s="115"/>
      <c r="BE781" s="115"/>
      <c r="BF781" s="115"/>
      <c r="BG781" s="115"/>
      <c r="BH781" s="115"/>
      <c r="BI781" s="115"/>
      <c r="BJ781" s="115"/>
      <c r="BK781" s="115"/>
      <c r="BL781" s="115"/>
      <c r="BM781" s="115"/>
      <c r="BN781" s="115"/>
      <c r="BO781" s="115"/>
      <c r="BP781" s="115"/>
      <c r="BQ781" s="115"/>
      <c r="BR781" s="115"/>
      <c r="BS781" s="115"/>
      <c r="BT781" s="115"/>
      <c r="BU781" s="115"/>
      <c r="BV781" s="115"/>
      <c r="BW781" s="115"/>
      <c r="BX781" s="115"/>
      <c r="BY781" s="115"/>
      <c r="BZ781" s="115"/>
      <c r="CA781" s="115"/>
      <c r="CB781" s="115"/>
      <c r="CC781" s="115"/>
      <c r="CD781" s="115"/>
      <c r="CE781" s="115"/>
      <c r="CF781" s="115"/>
      <c r="CG781" s="115"/>
      <c r="CH781" s="115"/>
      <c r="CI781" s="115"/>
    </row>
    <row r="782" spans="1:87" ht="16.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  <c r="AA782" s="115"/>
      <c r="AB782" s="115"/>
      <c r="AC782" s="115"/>
      <c r="AD782" s="115"/>
      <c r="AE782" s="115"/>
      <c r="AF782" s="115"/>
      <c r="AG782" s="115"/>
      <c r="AH782" s="115"/>
      <c r="AI782" s="115"/>
      <c r="AJ782" s="115"/>
      <c r="AK782" s="115"/>
      <c r="AL782" s="115"/>
      <c r="AM782" s="115"/>
      <c r="AN782" s="115"/>
      <c r="AO782" s="115"/>
      <c r="AP782" s="115"/>
      <c r="AQ782" s="115"/>
      <c r="AR782" s="115"/>
      <c r="AS782" s="115"/>
      <c r="AT782" s="115"/>
      <c r="AU782" s="115"/>
      <c r="AV782" s="115"/>
      <c r="AW782" s="115"/>
      <c r="AX782" s="115"/>
      <c r="AY782" s="115"/>
      <c r="AZ782" s="115"/>
      <c r="BA782" s="115"/>
      <c r="BB782" s="115"/>
      <c r="BC782" s="115"/>
      <c r="BD782" s="115"/>
      <c r="BE782" s="115"/>
      <c r="BF782" s="115"/>
      <c r="BG782" s="115"/>
      <c r="BH782" s="115"/>
      <c r="BI782" s="115"/>
      <c r="BJ782" s="115"/>
      <c r="BK782" s="115"/>
      <c r="BL782" s="115"/>
      <c r="BM782" s="115"/>
      <c r="BN782" s="115"/>
      <c r="BO782" s="115"/>
      <c r="BP782" s="115"/>
      <c r="BQ782" s="115"/>
      <c r="BR782" s="115"/>
      <c r="BS782" s="115"/>
      <c r="BT782" s="115"/>
      <c r="BU782" s="115"/>
      <c r="BV782" s="115"/>
      <c r="BW782" s="115"/>
      <c r="BX782" s="115"/>
      <c r="BY782" s="115"/>
      <c r="BZ782" s="115"/>
      <c r="CA782" s="115"/>
      <c r="CB782" s="115"/>
      <c r="CC782" s="115"/>
      <c r="CD782" s="115"/>
      <c r="CE782" s="115"/>
      <c r="CF782" s="115"/>
      <c r="CG782" s="115"/>
      <c r="CH782" s="115"/>
      <c r="CI782" s="115"/>
    </row>
    <row r="783" spans="1:87" ht="16.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  <c r="AA783" s="115"/>
      <c r="AB783" s="115"/>
      <c r="AC783" s="115"/>
      <c r="AD783" s="115"/>
      <c r="AE783" s="115"/>
      <c r="AF783" s="115"/>
      <c r="AG783" s="115"/>
      <c r="AH783" s="115"/>
      <c r="AI783" s="115"/>
      <c r="AJ783" s="115"/>
      <c r="AK783" s="115"/>
      <c r="AL783" s="115"/>
      <c r="AM783" s="115"/>
      <c r="AN783" s="115"/>
      <c r="AO783" s="115"/>
      <c r="AP783" s="115"/>
      <c r="AQ783" s="115"/>
      <c r="AR783" s="115"/>
      <c r="AS783" s="115"/>
      <c r="AT783" s="115"/>
      <c r="AU783" s="115"/>
      <c r="AV783" s="115"/>
      <c r="AW783" s="115"/>
      <c r="AX783" s="115"/>
      <c r="AY783" s="115"/>
      <c r="AZ783" s="115"/>
      <c r="BA783" s="115"/>
      <c r="BB783" s="115"/>
      <c r="BC783" s="115"/>
      <c r="BD783" s="115"/>
      <c r="BE783" s="115"/>
      <c r="BF783" s="115"/>
      <c r="BG783" s="115"/>
      <c r="BH783" s="115"/>
      <c r="BI783" s="115"/>
      <c r="BJ783" s="115"/>
      <c r="BK783" s="115"/>
      <c r="BL783" s="115"/>
      <c r="BM783" s="115"/>
      <c r="BN783" s="115"/>
      <c r="BO783" s="115"/>
      <c r="BP783" s="115"/>
      <c r="BQ783" s="115"/>
      <c r="BR783" s="115"/>
      <c r="BS783" s="115"/>
      <c r="BT783" s="115"/>
      <c r="BU783" s="115"/>
      <c r="BV783" s="115"/>
      <c r="BW783" s="115"/>
      <c r="BX783" s="115"/>
      <c r="BY783" s="115"/>
      <c r="BZ783" s="115"/>
      <c r="CA783" s="115"/>
      <c r="CB783" s="115"/>
      <c r="CC783" s="115"/>
      <c r="CD783" s="115"/>
      <c r="CE783" s="115"/>
      <c r="CF783" s="115"/>
      <c r="CG783" s="115"/>
      <c r="CH783" s="115"/>
      <c r="CI783" s="115"/>
    </row>
    <row r="784" spans="1:87" ht="16.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  <c r="AA784" s="115"/>
      <c r="AB784" s="115"/>
      <c r="AC784" s="115"/>
      <c r="AD784" s="115"/>
      <c r="AE784" s="115"/>
      <c r="AF784" s="115"/>
      <c r="AG784" s="115"/>
      <c r="AH784" s="115"/>
      <c r="AI784" s="115"/>
      <c r="AJ784" s="115"/>
      <c r="AK784" s="115"/>
      <c r="AL784" s="115"/>
      <c r="AM784" s="115"/>
      <c r="AN784" s="115"/>
      <c r="AO784" s="115"/>
      <c r="AP784" s="115"/>
      <c r="AQ784" s="115"/>
      <c r="AR784" s="115"/>
      <c r="AS784" s="115"/>
      <c r="AT784" s="115"/>
      <c r="AU784" s="115"/>
      <c r="AV784" s="115"/>
      <c r="AW784" s="115"/>
      <c r="AX784" s="115"/>
      <c r="AY784" s="115"/>
      <c r="AZ784" s="115"/>
      <c r="BA784" s="115"/>
      <c r="BB784" s="115"/>
      <c r="BC784" s="115"/>
      <c r="BD784" s="115"/>
      <c r="BE784" s="115"/>
      <c r="BF784" s="115"/>
      <c r="BG784" s="115"/>
      <c r="BH784" s="115"/>
      <c r="BI784" s="115"/>
      <c r="BJ784" s="115"/>
      <c r="BK784" s="115"/>
      <c r="BL784" s="115"/>
      <c r="BM784" s="115"/>
      <c r="BN784" s="115"/>
      <c r="BO784" s="115"/>
      <c r="BP784" s="115"/>
      <c r="BQ784" s="115"/>
      <c r="BR784" s="115"/>
      <c r="BS784" s="115"/>
      <c r="BT784" s="115"/>
      <c r="BU784" s="115"/>
      <c r="BV784" s="115"/>
      <c r="BW784" s="115"/>
      <c r="BX784" s="115"/>
      <c r="BY784" s="115"/>
      <c r="BZ784" s="115"/>
      <c r="CA784" s="115"/>
      <c r="CB784" s="115"/>
      <c r="CC784" s="115"/>
      <c r="CD784" s="115"/>
      <c r="CE784" s="115"/>
      <c r="CF784" s="115"/>
      <c r="CG784" s="115"/>
      <c r="CH784" s="115"/>
      <c r="CI784" s="115"/>
    </row>
    <row r="785" spans="1:87" ht="16.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  <c r="AA785" s="115"/>
      <c r="AB785" s="115"/>
      <c r="AC785" s="115"/>
      <c r="AD785" s="115"/>
      <c r="AE785" s="115"/>
      <c r="AF785" s="115"/>
      <c r="AG785" s="115"/>
      <c r="AH785" s="115"/>
      <c r="AI785" s="115"/>
      <c r="AJ785" s="115"/>
      <c r="AK785" s="115"/>
      <c r="AL785" s="115"/>
      <c r="AM785" s="115"/>
      <c r="AN785" s="115"/>
      <c r="AO785" s="115"/>
      <c r="AP785" s="115"/>
      <c r="AQ785" s="115"/>
      <c r="AR785" s="115"/>
      <c r="AS785" s="115"/>
      <c r="AT785" s="115"/>
      <c r="AU785" s="115"/>
      <c r="AV785" s="115"/>
      <c r="AW785" s="115"/>
      <c r="AX785" s="115"/>
      <c r="AY785" s="115"/>
      <c r="AZ785" s="115"/>
      <c r="BA785" s="115"/>
      <c r="BB785" s="115"/>
      <c r="BC785" s="115"/>
      <c r="BD785" s="115"/>
      <c r="BE785" s="115"/>
      <c r="BF785" s="115"/>
      <c r="BG785" s="115"/>
      <c r="BH785" s="115"/>
      <c r="BI785" s="115"/>
      <c r="BJ785" s="115"/>
      <c r="BK785" s="115"/>
      <c r="BL785" s="115"/>
      <c r="BM785" s="115"/>
      <c r="BN785" s="115"/>
      <c r="BO785" s="115"/>
      <c r="BP785" s="115"/>
      <c r="BQ785" s="115"/>
      <c r="BR785" s="115"/>
      <c r="BS785" s="115"/>
      <c r="BT785" s="115"/>
      <c r="BU785" s="115"/>
      <c r="BV785" s="115"/>
      <c r="BW785" s="115"/>
      <c r="BX785" s="115"/>
      <c r="BY785" s="115"/>
      <c r="BZ785" s="115"/>
      <c r="CA785" s="115"/>
      <c r="CB785" s="115"/>
      <c r="CC785" s="115"/>
      <c r="CD785" s="115"/>
      <c r="CE785" s="115"/>
      <c r="CF785" s="115"/>
      <c r="CG785" s="115"/>
      <c r="CH785" s="115"/>
      <c r="CI785" s="115"/>
    </row>
    <row r="786" spans="1:87" ht="16.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  <c r="AA786" s="115"/>
      <c r="AB786" s="115"/>
      <c r="AC786" s="115"/>
      <c r="AD786" s="115"/>
      <c r="AE786" s="115"/>
      <c r="AF786" s="115"/>
      <c r="AG786" s="115"/>
      <c r="AH786" s="115"/>
      <c r="AI786" s="115"/>
      <c r="AJ786" s="115"/>
      <c r="AK786" s="115"/>
      <c r="AL786" s="115"/>
      <c r="AM786" s="115"/>
      <c r="AN786" s="115"/>
      <c r="AO786" s="115"/>
      <c r="AP786" s="115"/>
      <c r="AQ786" s="115"/>
      <c r="AR786" s="115"/>
      <c r="AS786" s="115"/>
      <c r="AT786" s="115"/>
      <c r="AU786" s="115"/>
      <c r="AV786" s="115"/>
      <c r="AW786" s="115"/>
      <c r="AX786" s="115"/>
      <c r="AY786" s="115"/>
      <c r="AZ786" s="115"/>
      <c r="BA786" s="115"/>
      <c r="BB786" s="115"/>
      <c r="BC786" s="115"/>
      <c r="BD786" s="115"/>
      <c r="BE786" s="115"/>
      <c r="BF786" s="115"/>
      <c r="BG786" s="115"/>
      <c r="BH786" s="115"/>
      <c r="BI786" s="115"/>
      <c r="BJ786" s="115"/>
      <c r="BK786" s="115"/>
      <c r="BL786" s="115"/>
      <c r="BM786" s="115"/>
      <c r="BN786" s="115"/>
      <c r="BO786" s="115"/>
      <c r="BP786" s="115"/>
      <c r="BQ786" s="115"/>
      <c r="BR786" s="115"/>
      <c r="BS786" s="115"/>
      <c r="BT786" s="115"/>
      <c r="BU786" s="115"/>
      <c r="BV786" s="115"/>
      <c r="BW786" s="115"/>
      <c r="BX786" s="115"/>
      <c r="BY786" s="115"/>
      <c r="BZ786" s="115"/>
      <c r="CA786" s="115"/>
      <c r="CB786" s="115"/>
      <c r="CC786" s="115"/>
      <c r="CD786" s="115"/>
      <c r="CE786" s="115"/>
      <c r="CF786" s="115"/>
      <c r="CG786" s="115"/>
      <c r="CH786" s="115"/>
      <c r="CI786" s="115"/>
    </row>
    <row r="787" spans="1:87" ht="16.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  <c r="AA787" s="115"/>
      <c r="AB787" s="115"/>
      <c r="AC787" s="115"/>
      <c r="AD787" s="115"/>
      <c r="AE787" s="115"/>
      <c r="AF787" s="115"/>
      <c r="AG787" s="115"/>
      <c r="AH787" s="115"/>
      <c r="AI787" s="115"/>
      <c r="AJ787" s="115"/>
      <c r="AK787" s="115"/>
      <c r="AL787" s="115"/>
      <c r="AM787" s="115"/>
      <c r="AN787" s="115"/>
      <c r="AO787" s="115"/>
      <c r="AP787" s="115"/>
      <c r="AQ787" s="115"/>
      <c r="AR787" s="115"/>
      <c r="AS787" s="115"/>
      <c r="AT787" s="115"/>
      <c r="AU787" s="115"/>
      <c r="AV787" s="115"/>
      <c r="AW787" s="115"/>
      <c r="AX787" s="115"/>
      <c r="AY787" s="115"/>
      <c r="AZ787" s="115"/>
      <c r="BA787" s="115"/>
      <c r="BB787" s="115"/>
      <c r="BC787" s="115"/>
      <c r="BD787" s="115"/>
      <c r="BE787" s="115"/>
      <c r="BF787" s="115"/>
      <c r="BG787" s="115"/>
      <c r="BH787" s="115"/>
      <c r="BI787" s="115"/>
      <c r="BJ787" s="115"/>
      <c r="BK787" s="115"/>
      <c r="BL787" s="115"/>
      <c r="BM787" s="115"/>
      <c r="BN787" s="115"/>
      <c r="BO787" s="115"/>
      <c r="BP787" s="115"/>
      <c r="BQ787" s="115"/>
      <c r="BR787" s="115"/>
      <c r="BS787" s="115"/>
      <c r="BT787" s="115"/>
      <c r="BU787" s="115"/>
      <c r="BV787" s="115"/>
      <c r="BW787" s="115"/>
      <c r="BX787" s="115"/>
      <c r="BY787" s="115"/>
      <c r="BZ787" s="115"/>
      <c r="CA787" s="115"/>
      <c r="CB787" s="115"/>
      <c r="CC787" s="115"/>
      <c r="CD787" s="115"/>
      <c r="CE787" s="115"/>
      <c r="CF787" s="115"/>
      <c r="CG787" s="115"/>
      <c r="CH787" s="115"/>
      <c r="CI787" s="115"/>
    </row>
    <row r="788" spans="1:87" ht="16.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  <c r="AA788" s="115"/>
      <c r="AB788" s="115"/>
      <c r="AC788" s="115"/>
      <c r="AD788" s="115"/>
      <c r="AE788" s="115"/>
      <c r="AF788" s="115"/>
      <c r="AG788" s="115"/>
      <c r="AH788" s="115"/>
      <c r="AI788" s="115"/>
      <c r="AJ788" s="115"/>
      <c r="AK788" s="115"/>
      <c r="AL788" s="115"/>
      <c r="AM788" s="115"/>
      <c r="AN788" s="115"/>
      <c r="AO788" s="115"/>
      <c r="AP788" s="115"/>
      <c r="AQ788" s="115"/>
      <c r="AR788" s="115"/>
      <c r="AS788" s="115"/>
      <c r="AT788" s="115"/>
      <c r="AU788" s="115"/>
      <c r="AV788" s="115"/>
      <c r="AW788" s="115"/>
      <c r="AX788" s="115"/>
      <c r="AY788" s="115"/>
      <c r="AZ788" s="115"/>
      <c r="BA788" s="115"/>
      <c r="BB788" s="115"/>
      <c r="BC788" s="115"/>
      <c r="BD788" s="115"/>
      <c r="BE788" s="115"/>
      <c r="BF788" s="115"/>
      <c r="BG788" s="115"/>
      <c r="BH788" s="115"/>
      <c r="BI788" s="115"/>
      <c r="BJ788" s="115"/>
      <c r="BK788" s="115"/>
      <c r="BL788" s="115"/>
      <c r="BM788" s="115"/>
      <c r="BN788" s="115"/>
      <c r="BO788" s="115"/>
      <c r="BP788" s="115"/>
      <c r="BQ788" s="115"/>
      <c r="BR788" s="115"/>
      <c r="BS788" s="115"/>
      <c r="BT788" s="115"/>
      <c r="BU788" s="115"/>
      <c r="BV788" s="115"/>
      <c r="BW788" s="115"/>
      <c r="BX788" s="115"/>
      <c r="BY788" s="115"/>
      <c r="BZ788" s="115"/>
      <c r="CA788" s="115"/>
      <c r="CB788" s="115"/>
      <c r="CC788" s="115"/>
      <c r="CD788" s="115"/>
      <c r="CE788" s="115"/>
      <c r="CF788" s="115"/>
      <c r="CG788" s="115"/>
      <c r="CH788" s="115"/>
      <c r="CI788" s="115"/>
    </row>
    <row r="789" spans="1:87" ht="16.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  <c r="AA789" s="115"/>
      <c r="AB789" s="115"/>
      <c r="AC789" s="115"/>
      <c r="AD789" s="115"/>
      <c r="AE789" s="115"/>
      <c r="AF789" s="115"/>
      <c r="AG789" s="115"/>
      <c r="AH789" s="115"/>
      <c r="AI789" s="115"/>
      <c r="AJ789" s="115"/>
      <c r="AK789" s="115"/>
      <c r="AL789" s="115"/>
      <c r="AM789" s="115"/>
      <c r="AN789" s="115"/>
      <c r="AO789" s="115"/>
      <c r="AP789" s="115"/>
      <c r="AQ789" s="115"/>
      <c r="AR789" s="115"/>
      <c r="AS789" s="115"/>
      <c r="AT789" s="115"/>
      <c r="AU789" s="115"/>
      <c r="AV789" s="115"/>
      <c r="AW789" s="115"/>
      <c r="AX789" s="115"/>
      <c r="AY789" s="115"/>
      <c r="AZ789" s="115"/>
      <c r="BA789" s="115"/>
      <c r="BB789" s="115"/>
      <c r="BC789" s="115"/>
      <c r="BD789" s="115"/>
      <c r="BE789" s="115"/>
      <c r="BF789" s="115"/>
      <c r="BG789" s="115"/>
      <c r="BH789" s="115"/>
      <c r="BI789" s="115"/>
      <c r="BJ789" s="115"/>
      <c r="BK789" s="115"/>
      <c r="BL789" s="115"/>
      <c r="BM789" s="115"/>
      <c r="BN789" s="115"/>
      <c r="BO789" s="115"/>
      <c r="BP789" s="115"/>
      <c r="BQ789" s="115"/>
      <c r="BR789" s="115"/>
      <c r="BS789" s="115"/>
      <c r="BT789" s="115"/>
      <c r="BU789" s="115"/>
      <c r="BV789" s="115"/>
      <c r="BW789" s="115"/>
      <c r="BX789" s="115"/>
      <c r="BY789" s="115"/>
      <c r="BZ789" s="115"/>
      <c r="CA789" s="115"/>
      <c r="CB789" s="115"/>
      <c r="CC789" s="115"/>
      <c r="CD789" s="115"/>
      <c r="CE789" s="115"/>
      <c r="CF789" s="115"/>
      <c r="CG789" s="115"/>
      <c r="CH789" s="115"/>
      <c r="CI789" s="115"/>
    </row>
    <row r="790" spans="1:87" ht="16.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  <c r="AA790" s="115"/>
      <c r="AB790" s="115"/>
      <c r="AC790" s="115"/>
      <c r="AD790" s="115"/>
      <c r="AE790" s="115"/>
      <c r="AF790" s="115"/>
      <c r="AG790" s="115"/>
      <c r="AH790" s="115"/>
      <c r="AI790" s="115"/>
      <c r="AJ790" s="115"/>
      <c r="AK790" s="115"/>
      <c r="AL790" s="115"/>
      <c r="AM790" s="115"/>
      <c r="AN790" s="115"/>
      <c r="AO790" s="115"/>
      <c r="AP790" s="115"/>
      <c r="AQ790" s="115"/>
      <c r="AR790" s="115"/>
      <c r="AS790" s="115"/>
      <c r="AT790" s="115"/>
      <c r="AU790" s="115"/>
      <c r="AV790" s="115"/>
      <c r="AW790" s="115"/>
      <c r="AX790" s="115"/>
      <c r="AY790" s="115"/>
      <c r="AZ790" s="115"/>
      <c r="BA790" s="115"/>
      <c r="BB790" s="115"/>
      <c r="BC790" s="115"/>
      <c r="BD790" s="115"/>
      <c r="BE790" s="115"/>
      <c r="BF790" s="115"/>
      <c r="BG790" s="115"/>
      <c r="BH790" s="115"/>
      <c r="BI790" s="115"/>
      <c r="BJ790" s="115"/>
      <c r="BK790" s="115"/>
      <c r="BL790" s="115"/>
      <c r="BM790" s="115"/>
      <c r="BN790" s="115"/>
      <c r="BO790" s="115"/>
      <c r="BP790" s="115"/>
      <c r="BQ790" s="115"/>
      <c r="BR790" s="115"/>
      <c r="BS790" s="115"/>
      <c r="BT790" s="115"/>
      <c r="BU790" s="115"/>
      <c r="BV790" s="115"/>
      <c r="BW790" s="115"/>
      <c r="BX790" s="115"/>
      <c r="BY790" s="115"/>
      <c r="BZ790" s="115"/>
      <c r="CA790" s="115"/>
      <c r="CB790" s="115"/>
      <c r="CC790" s="115"/>
      <c r="CD790" s="115"/>
      <c r="CE790" s="115"/>
      <c r="CF790" s="115"/>
      <c r="CG790" s="115"/>
      <c r="CH790" s="115"/>
      <c r="CI790" s="115"/>
    </row>
    <row r="791" spans="1:87" ht="16.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  <c r="AA791" s="115"/>
      <c r="AB791" s="115"/>
      <c r="AC791" s="115"/>
      <c r="AD791" s="115"/>
      <c r="AE791" s="115"/>
      <c r="AF791" s="115"/>
      <c r="AG791" s="115"/>
      <c r="AH791" s="115"/>
      <c r="AI791" s="115"/>
      <c r="AJ791" s="115"/>
      <c r="AK791" s="115"/>
      <c r="AL791" s="115"/>
      <c r="AM791" s="115"/>
      <c r="AN791" s="115"/>
      <c r="AO791" s="115"/>
      <c r="AP791" s="115"/>
      <c r="AQ791" s="115"/>
      <c r="AR791" s="115"/>
      <c r="AS791" s="115"/>
      <c r="AT791" s="115"/>
      <c r="AU791" s="115"/>
      <c r="AV791" s="115"/>
      <c r="AW791" s="115"/>
      <c r="AX791" s="115"/>
      <c r="AY791" s="115"/>
      <c r="AZ791" s="115"/>
      <c r="BA791" s="115"/>
      <c r="BB791" s="115"/>
      <c r="BC791" s="115"/>
      <c r="BD791" s="115"/>
      <c r="BE791" s="115"/>
      <c r="BF791" s="115"/>
      <c r="BG791" s="115"/>
      <c r="BH791" s="115"/>
      <c r="BI791" s="115"/>
      <c r="BJ791" s="115"/>
      <c r="BK791" s="115"/>
      <c r="BL791" s="115"/>
      <c r="BM791" s="115"/>
      <c r="BN791" s="115"/>
      <c r="BO791" s="115"/>
      <c r="BP791" s="115"/>
      <c r="BQ791" s="115"/>
      <c r="BR791" s="115"/>
      <c r="BS791" s="115"/>
      <c r="BT791" s="115"/>
      <c r="BU791" s="115"/>
      <c r="BV791" s="115"/>
      <c r="BW791" s="115"/>
      <c r="BX791" s="115"/>
      <c r="BY791" s="115"/>
      <c r="BZ791" s="115"/>
      <c r="CA791" s="115"/>
      <c r="CB791" s="115"/>
      <c r="CC791" s="115"/>
      <c r="CD791" s="115"/>
      <c r="CE791" s="115"/>
      <c r="CF791" s="115"/>
      <c r="CG791" s="115"/>
      <c r="CH791" s="115"/>
      <c r="CI791" s="115"/>
    </row>
    <row r="792" spans="1:87" ht="16.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  <c r="AA792" s="115"/>
      <c r="AB792" s="115"/>
      <c r="AC792" s="115"/>
      <c r="AD792" s="115"/>
      <c r="AE792" s="115"/>
      <c r="AF792" s="115"/>
      <c r="AG792" s="115"/>
      <c r="AH792" s="115"/>
      <c r="AI792" s="115"/>
      <c r="AJ792" s="115"/>
      <c r="AK792" s="115"/>
      <c r="AL792" s="115"/>
      <c r="AM792" s="115"/>
      <c r="AN792" s="115"/>
      <c r="AO792" s="115"/>
      <c r="AP792" s="115"/>
      <c r="AQ792" s="115"/>
      <c r="AR792" s="115"/>
      <c r="AS792" s="115"/>
      <c r="AT792" s="115"/>
      <c r="AU792" s="115"/>
      <c r="AV792" s="115"/>
      <c r="AW792" s="115"/>
      <c r="AX792" s="115"/>
      <c r="AY792" s="115"/>
      <c r="AZ792" s="115"/>
      <c r="BA792" s="115"/>
      <c r="BB792" s="115"/>
      <c r="BC792" s="115"/>
      <c r="BD792" s="115"/>
      <c r="BE792" s="115"/>
      <c r="BF792" s="115"/>
      <c r="BG792" s="115"/>
      <c r="BH792" s="115"/>
      <c r="BI792" s="115"/>
      <c r="BJ792" s="115"/>
      <c r="BK792" s="115"/>
      <c r="BL792" s="115"/>
      <c r="BM792" s="115"/>
      <c r="BN792" s="115"/>
      <c r="BO792" s="115"/>
      <c r="BP792" s="115"/>
      <c r="BQ792" s="115"/>
      <c r="BR792" s="115"/>
      <c r="BS792" s="115"/>
      <c r="BT792" s="115"/>
      <c r="BU792" s="115"/>
      <c r="BV792" s="115"/>
      <c r="BW792" s="115"/>
      <c r="BX792" s="115"/>
      <c r="BY792" s="115"/>
      <c r="BZ792" s="115"/>
      <c r="CA792" s="115"/>
      <c r="CB792" s="115"/>
      <c r="CC792" s="115"/>
      <c r="CD792" s="115"/>
      <c r="CE792" s="115"/>
      <c r="CF792" s="115"/>
      <c r="CG792" s="115"/>
      <c r="CH792" s="115"/>
      <c r="CI792" s="115"/>
    </row>
    <row r="793" spans="1:87" ht="16.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  <c r="AA793" s="115"/>
      <c r="AB793" s="115"/>
      <c r="AC793" s="115"/>
      <c r="AD793" s="115"/>
      <c r="AE793" s="115"/>
      <c r="AF793" s="115"/>
      <c r="AG793" s="115"/>
      <c r="AH793" s="115"/>
      <c r="AI793" s="115"/>
      <c r="AJ793" s="115"/>
      <c r="AK793" s="115"/>
      <c r="AL793" s="115"/>
      <c r="AM793" s="115"/>
      <c r="AN793" s="115"/>
      <c r="AO793" s="115"/>
      <c r="AP793" s="115"/>
      <c r="AQ793" s="115"/>
      <c r="AR793" s="115"/>
      <c r="AS793" s="115"/>
      <c r="AT793" s="115"/>
      <c r="AU793" s="115"/>
      <c r="AV793" s="115"/>
      <c r="AW793" s="115"/>
      <c r="AX793" s="115"/>
      <c r="AY793" s="115"/>
      <c r="AZ793" s="115"/>
      <c r="BA793" s="115"/>
      <c r="BB793" s="115"/>
      <c r="BC793" s="115"/>
      <c r="BD793" s="115"/>
      <c r="BE793" s="115"/>
      <c r="BF793" s="115"/>
      <c r="BG793" s="115"/>
      <c r="BH793" s="115"/>
      <c r="BI793" s="115"/>
      <c r="BJ793" s="115"/>
      <c r="BK793" s="115"/>
      <c r="BL793" s="115"/>
      <c r="BM793" s="115"/>
      <c r="BN793" s="115"/>
      <c r="BO793" s="115"/>
      <c r="BP793" s="115"/>
      <c r="BQ793" s="115"/>
      <c r="BR793" s="115"/>
      <c r="BS793" s="115"/>
      <c r="BT793" s="115"/>
      <c r="BU793" s="115"/>
      <c r="BV793" s="115"/>
      <c r="BW793" s="115"/>
      <c r="BX793" s="115"/>
      <c r="BY793" s="115"/>
      <c r="BZ793" s="115"/>
      <c r="CA793" s="115"/>
      <c r="CB793" s="115"/>
      <c r="CC793" s="115"/>
      <c r="CD793" s="115"/>
      <c r="CE793" s="115"/>
      <c r="CF793" s="115"/>
      <c r="CG793" s="115"/>
      <c r="CH793" s="115"/>
      <c r="CI793" s="115"/>
    </row>
    <row r="794" spans="1:87" ht="16.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  <c r="AA794" s="115"/>
      <c r="AB794" s="115"/>
      <c r="AC794" s="115"/>
      <c r="AD794" s="115"/>
      <c r="AE794" s="115"/>
      <c r="AF794" s="115"/>
      <c r="AG794" s="115"/>
      <c r="AH794" s="115"/>
      <c r="AI794" s="115"/>
      <c r="AJ794" s="115"/>
      <c r="AK794" s="115"/>
      <c r="AL794" s="115"/>
      <c r="AM794" s="115"/>
      <c r="AN794" s="115"/>
      <c r="AO794" s="115"/>
      <c r="AP794" s="115"/>
      <c r="AQ794" s="115"/>
      <c r="AR794" s="115"/>
      <c r="AS794" s="115"/>
      <c r="AT794" s="115"/>
      <c r="AU794" s="115"/>
      <c r="AV794" s="115"/>
      <c r="AW794" s="115"/>
      <c r="AX794" s="115"/>
      <c r="AY794" s="115"/>
      <c r="AZ794" s="115"/>
      <c r="BA794" s="115"/>
      <c r="BB794" s="115"/>
      <c r="BC794" s="115"/>
      <c r="BD794" s="115"/>
      <c r="BE794" s="115"/>
      <c r="BF794" s="115"/>
      <c r="BG794" s="115"/>
      <c r="BH794" s="115"/>
      <c r="BI794" s="115"/>
      <c r="BJ794" s="115"/>
      <c r="BK794" s="115"/>
      <c r="BL794" s="115"/>
      <c r="BM794" s="115"/>
      <c r="BN794" s="115"/>
      <c r="BO794" s="115"/>
      <c r="BP794" s="115"/>
      <c r="BQ794" s="115"/>
      <c r="BR794" s="115"/>
      <c r="BS794" s="115"/>
      <c r="BT794" s="115"/>
      <c r="BU794" s="115"/>
      <c r="BV794" s="115"/>
      <c r="BW794" s="115"/>
      <c r="BX794" s="115"/>
      <c r="BY794" s="115"/>
      <c r="BZ794" s="115"/>
      <c r="CA794" s="115"/>
      <c r="CB794" s="115"/>
      <c r="CC794" s="115"/>
      <c r="CD794" s="115"/>
      <c r="CE794" s="115"/>
      <c r="CF794" s="115"/>
      <c r="CG794" s="115"/>
      <c r="CH794" s="115"/>
      <c r="CI794" s="115"/>
    </row>
    <row r="795" spans="1:87" ht="16.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  <c r="AA795" s="115"/>
      <c r="AB795" s="115"/>
      <c r="AC795" s="115"/>
      <c r="AD795" s="115"/>
      <c r="AE795" s="115"/>
      <c r="AF795" s="115"/>
      <c r="AG795" s="115"/>
      <c r="AH795" s="115"/>
      <c r="AI795" s="115"/>
      <c r="AJ795" s="115"/>
      <c r="AK795" s="115"/>
      <c r="AL795" s="115"/>
      <c r="AM795" s="115"/>
      <c r="AN795" s="115"/>
      <c r="AO795" s="115"/>
      <c r="AP795" s="115"/>
      <c r="AQ795" s="115"/>
      <c r="AR795" s="115"/>
      <c r="AS795" s="115"/>
      <c r="AT795" s="115"/>
      <c r="AU795" s="115"/>
      <c r="AV795" s="115"/>
      <c r="AW795" s="115"/>
      <c r="AX795" s="115"/>
      <c r="AY795" s="115"/>
      <c r="AZ795" s="115"/>
      <c r="BA795" s="115"/>
      <c r="BB795" s="115"/>
      <c r="BC795" s="115"/>
      <c r="BD795" s="115"/>
      <c r="BE795" s="115"/>
      <c r="BF795" s="115"/>
      <c r="BG795" s="115"/>
      <c r="BH795" s="115"/>
      <c r="BI795" s="115"/>
      <c r="BJ795" s="115"/>
      <c r="BK795" s="115"/>
      <c r="BL795" s="115"/>
      <c r="BM795" s="115"/>
      <c r="BN795" s="115"/>
      <c r="BO795" s="115"/>
      <c r="BP795" s="115"/>
      <c r="BQ795" s="115"/>
      <c r="BR795" s="115"/>
      <c r="BS795" s="115"/>
      <c r="BT795" s="115"/>
      <c r="BU795" s="115"/>
      <c r="BV795" s="115"/>
      <c r="BW795" s="115"/>
      <c r="BX795" s="115"/>
      <c r="BY795" s="115"/>
      <c r="BZ795" s="115"/>
      <c r="CA795" s="115"/>
      <c r="CB795" s="115"/>
      <c r="CC795" s="115"/>
      <c r="CD795" s="115"/>
      <c r="CE795" s="115"/>
      <c r="CF795" s="115"/>
      <c r="CG795" s="115"/>
      <c r="CH795" s="115"/>
      <c r="CI795" s="115"/>
    </row>
    <row r="796" spans="1:87" ht="16.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  <c r="AA796" s="115"/>
      <c r="AB796" s="115"/>
      <c r="AC796" s="115"/>
      <c r="AD796" s="115"/>
      <c r="AE796" s="115"/>
      <c r="AF796" s="115"/>
      <c r="AG796" s="115"/>
      <c r="AH796" s="115"/>
      <c r="AI796" s="115"/>
      <c r="AJ796" s="115"/>
      <c r="AK796" s="115"/>
      <c r="AL796" s="115"/>
      <c r="AM796" s="115"/>
      <c r="AN796" s="115"/>
      <c r="AO796" s="115"/>
      <c r="AP796" s="115"/>
      <c r="AQ796" s="115"/>
      <c r="AR796" s="115"/>
      <c r="AS796" s="115"/>
      <c r="AT796" s="115"/>
      <c r="AU796" s="115"/>
      <c r="AV796" s="115"/>
      <c r="AW796" s="115"/>
      <c r="AX796" s="115"/>
      <c r="AY796" s="115"/>
      <c r="AZ796" s="115"/>
      <c r="BA796" s="115"/>
      <c r="BB796" s="115"/>
      <c r="BC796" s="115"/>
      <c r="BD796" s="115"/>
      <c r="BE796" s="115"/>
      <c r="BF796" s="115"/>
      <c r="BG796" s="115"/>
      <c r="BH796" s="115"/>
      <c r="BI796" s="115"/>
      <c r="BJ796" s="115"/>
      <c r="BK796" s="115"/>
      <c r="BL796" s="115"/>
      <c r="BM796" s="115"/>
      <c r="BN796" s="115"/>
      <c r="BO796" s="115"/>
      <c r="BP796" s="115"/>
      <c r="BQ796" s="115"/>
      <c r="BR796" s="115"/>
      <c r="BS796" s="115"/>
      <c r="BT796" s="115"/>
      <c r="BU796" s="115"/>
      <c r="BV796" s="115"/>
      <c r="BW796" s="115"/>
      <c r="BX796" s="115"/>
      <c r="BY796" s="115"/>
      <c r="BZ796" s="115"/>
      <c r="CA796" s="115"/>
      <c r="CB796" s="115"/>
      <c r="CC796" s="115"/>
      <c r="CD796" s="115"/>
      <c r="CE796" s="115"/>
      <c r="CF796" s="115"/>
      <c r="CG796" s="115"/>
      <c r="CH796" s="115"/>
      <c r="CI796" s="115"/>
    </row>
    <row r="797" spans="1:87" ht="16.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  <c r="AA797" s="115"/>
      <c r="AB797" s="115"/>
      <c r="AC797" s="115"/>
      <c r="AD797" s="115"/>
      <c r="AE797" s="115"/>
      <c r="AF797" s="115"/>
      <c r="AG797" s="115"/>
      <c r="AH797" s="115"/>
      <c r="AI797" s="115"/>
      <c r="AJ797" s="115"/>
      <c r="AK797" s="115"/>
      <c r="AL797" s="115"/>
      <c r="AM797" s="115"/>
      <c r="AN797" s="115"/>
      <c r="AO797" s="115"/>
      <c r="AP797" s="115"/>
      <c r="AQ797" s="115"/>
      <c r="AR797" s="115"/>
      <c r="AS797" s="115"/>
      <c r="AT797" s="115"/>
      <c r="AU797" s="115"/>
      <c r="AV797" s="115"/>
      <c r="AW797" s="115"/>
      <c r="AX797" s="115"/>
      <c r="AY797" s="115"/>
      <c r="AZ797" s="115"/>
      <c r="BA797" s="115"/>
      <c r="BB797" s="115"/>
      <c r="BC797" s="115"/>
      <c r="BD797" s="115"/>
      <c r="BE797" s="115"/>
      <c r="BF797" s="115"/>
      <c r="BG797" s="115"/>
      <c r="BH797" s="115"/>
      <c r="BI797" s="115"/>
      <c r="BJ797" s="115"/>
      <c r="BK797" s="115"/>
      <c r="BL797" s="115"/>
      <c r="BM797" s="115"/>
      <c r="BN797" s="115"/>
      <c r="BO797" s="115"/>
      <c r="BP797" s="115"/>
      <c r="BQ797" s="115"/>
      <c r="BR797" s="115"/>
      <c r="BS797" s="115"/>
      <c r="BT797" s="115"/>
      <c r="BU797" s="115"/>
      <c r="BV797" s="115"/>
      <c r="BW797" s="115"/>
      <c r="BX797" s="115"/>
      <c r="BY797" s="115"/>
      <c r="BZ797" s="115"/>
      <c r="CA797" s="115"/>
      <c r="CB797" s="115"/>
      <c r="CC797" s="115"/>
      <c r="CD797" s="115"/>
      <c r="CE797" s="115"/>
      <c r="CF797" s="115"/>
      <c r="CG797" s="115"/>
      <c r="CH797" s="115"/>
      <c r="CI797" s="115"/>
    </row>
    <row r="798" spans="1:87" ht="16.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  <c r="AA798" s="115"/>
      <c r="AB798" s="115"/>
      <c r="AC798" s="115"/>
      <c r="AD798" s="115"/>
      <c r="AE798" s="115"/>
      <c r="AF798" s="115"/>
      <c r="AG798" s="115"/>
      <c r="AH798" s="115"/>
      <c r="AI798" s="115"/>
      <c r="AJ798" s="115"/>
      <c r="AK798" s="115"/>
      <c r="AL798" s="115"/>
      <c r="AM798" s="115"/>
      <c r="AN798" s="115"/>
      <c r="AO798" s="115"/>
      <c r="AP798" s="115"/>
      <c r="AQ798" s="115"/>
      <c r="AR798" s="115"/>
      <c r="AS798" s="115"/>
      <c r="AT798" s="115"/>
      <c r="AU798" s="115"/>
      <c r="AV798" s="115"/>
      <c r="AW798" s="115"/>
      <c r="AX798" s="115"/>
      <c r="AY798" s="115"/>
      <c r="AZ798" s="115"/>
      <c r="BA798" s="115"/>
      <c r="BB798" s="115"/>
      <c r="BC798" s="115"/>
      <c r="BD798" s="115"/>
      <c r="BE798" s="115"/>
      <c r="BF798" s="115"/>
      <c r="BG798" s="115"/>
      <c r="BH798" s="115"/>
      <c r="BI798" s="115"/>
      <c r="BJ798" s="115"/>
      <c r="BK798" s="115"/>
      <c r="BL798" s="115"/>
      <c r="BM798" s="115"/>
      <c r="BN798" s="115"/>
      <c r="BO798" s="115"/>
      <c r="BP798" s="115"/>
      <c r="BQ798" s="115"/>
      <c r="BR798" s="115"/>
      <c r="BS798" s="115"/>
      <c r="BT798" s="115"/>
      <c r="BU798" s="115"/>
      <c r="BV798" s="115"/>
      <c r="BW798" s="115"/>
      <c r="BX798" s="115"/>
      <c r="BY798" s="115"/>
      <c r="BZ798" s="115"/>
      <c r="CA798" s="115"/>
      <c r="CB798" s="115"/>
      <c r="CC798" s="115"/>
      <c r="CD798" s="115"/>
      <c r="CE798" s="115"/>
      <c r="CF798" s="115"/>
      <c r="CG798" s="115"/>
      <c r="CH798" s="115"/>
      <c r="CI798" s="115"/>
    </row>
    <row r="799" spans="1:87" ht="16.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  <c r="AA799" s="115"/>
      <c r="AB799" s="115"/>
      <c r="AC799" s="115"/>
      <c r="AD799" s="115"/>
      <c r="AE799" s="115"/>
      <c r="AF799" s="115"/>
      <c r="AG799" s="115"/>
      <c r="AH799" s="115"/>
      <c r="AI799" s="115"/>
      <c r="AJ799" s="115"/>
      <c r="AK799" s="115"/>
      <c r="AL799" s="115"/>
      <c r="AM799" s="115"/>
      <c r="AN799" s="115"/>
      <c r="AO799" s="115"/>
      <c r="AP799" s="115"/>
      <c r="AQ799" s="115"/>
      <c r="AR799" s="115"/>
      <c r="AS799" s="115"/>
      <c r="AT799" s="115"/>
      <c r="AU799" s="115"/>
      <c r="AV799" s="115"/>
      <c r="AW799" s="115"/>
      <c r="AX799" s="115"/>
      <c r="AY799" s="115"/>
      <c r="AZ799" s="115"/>
      <c r="BA799" s="115"/>
      <c r="BB799" s="115"/>
      <c r="BC799" s="115"/>
      <c r="BD799" s="115"/>
      <c r="BE799" s="115"/>
      <c r="BF799" s="115"/>
      <c r="BG799" s="115"/>
      <c r="BH799" s="115"/>
      <c r="BI799" s="115"/>
      <c r="BJ799" s="115"/>
      <c r="BK799" s="115"/>
      <c r="BL799" s="115"/>
      <c r="BM799" s="115"/>
      <c r="BN799" s="115"/>
      <c r="BO799" s="115"/>
      <c r="BP799" s="115"/>
      <c r="BQ799" s="115"/>
      <c r="BR799" s="115"/>
      <c r="BS799" s="115"/>
      <c r="BT799" s="115"/>
      <c r="BU799" s="115"/>
      <c r="BV799" s="115"/>
      <c r="BW799" s="115"/>
      <c r="BX799" s="115"/>
      <c r="BY799" s="115"/>
      <c r="BZ799" s="115"/>
      <c r="CA799" s="115"/>
      <c r="CB799" s="115"/>
      <c r="CC799" s="115"/>
      <c r="CD799" s="115"/>
      <c r="CE799" s="115"/>
      <c r="CF799" s="115"/>
      <c r="CG799" s="115"/>
      <c r="CH799" s="115"/>
      <c r="CI799" s="115"/>
    </row>
    <row r="800" spans="1:87" ht="16.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  <c r="AA800" s="115"/>
      <c r="AB800" s="115"/>
      <c r="AC800" s="115"/>
      <c r="AD800" s="115"/>
      <c r="AE800" s="115"/>
      <c r="AF800" s="115"/>
      <c r="AG800" s="115"/>
      <c r="AH800" s="115"/>
      <c r="AI800" s="115"/>
      <c r="AJ800" s="115"/>
      <c r="AK800" s="115"/>
      <c r="AL800" s="115"/>
      <c r="AM800" s="115"/>
      <c r="AN800" s="115"/>
      <c r="AO800" s="115"/>
      <c r="AP800" s="115"/>
      <c r="AQ800" s="115"/>
      <c r="AR800" s="115"/>
      <c r="AS800" s="115"/>
      <c r="AT800" s="115"/>
      <c r="AU800" s="115"/>
      <c r="AV800" s="115"/>
      <c r="AW800" s="115"/>
      <c r="AX800" s="115"/>
      <c r="AY800" s="115"/>
      <c r="AZ800" s="115"/>
      <c r="BA800" s="115"/>
      <c r="BB800" s="115"/>
      <c r="BC800" s="115"/>
      <c r="BD800" s="115"/>
      <c r="BE800" s="115"/>
      <c r="BF800" s="115"/>
      <c r="BG800" s="115"/>
      <c r="BH800" s="115"/>
      <c r="BI800" s="115"/>
      <c r="BJ800" s="115"/>
      <c r="BK800" s="115"/>
      <c r="BL800" s="115"/>
      <c r="BM800" s="115"/>
      <c r="BN800" s="115"/>
      <c r="BO800" s="115"/>
      <c r="BP800" s="115"/>
      <c r="BQ800" s="115"/>
      <c r="BR800" s="115"/>
      <c r="BS800" s="115"/>
      <c r="BT800" s="115"/>
      <c r="BU800" s="115"/>
      <c r="BV800" s="115"/>
      <c r="BW800" s="115"/>
      <c r="BX800" s="115"/>
      <c r="BY800" s="115"/>
      <c r="BZ800" s="115"/>
      <c r="CA800" s="115"/>
      <c r="CB800" s="115"/>
      <c r="CC800" s="115"/>
      <c r="CD800" s="115"/>
      <c r="CE800" s="115"/>
      <c r="CF800" s="115"/>
      <c r="CG800" s="115"/>
      <c r="CH800" s="115"/>
      <c r="CI800" s="115"/>
    </row>
    <row r="801" spans="1:87" ht="16.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  <c r="AA801" s="115"/>
      <c r="AB801" s="115"/>
      <c r="AC801" s="115"/>
      <c r="AD801" s="115"/>
      <c r="AE801" s="115"/>
      <c r="AF801" s="115"/>
      <c r="AG801" s="115"/>
      <c r="AH801" s="115"/>
      <c r="AI801" s="115"/>
      <c r="AJ801" s="115"/>
      <c r="AK801" s="115"/>
      <c r="AL801" s="115"/>
      <c r="AM801" s="115"/>
      <c r="AN801" s="115"/>
      <c r="AO801" s="115"/>
      <c r="AP801" s="115"/>
      <c r="AQ801" s="115"/>
      <c r="AR801" s="115"/>
      <c r="AS801" s="115"/>
      <c r="AT801" s="115"/>
      <c r="AU801" s="115"/>
      <c r="AV801" s="115"/>
      <c r="AW801" s="115"/>
      <c r="AX801" s="115"/>
      <c r="AY801" s="115"/>
      <c r="AZ801" s="115"/>
      <c r="BA801" s="115"/>
      <c r="BB801" s="115"/>
      <c r="BC801" s="115"/>
      <c r="BD801" s="115"/>
      <c r="BE801" s="115"/>
      <c r="BF801" s="115"/>
      <c r="BG801" s="115"/>
      <c r="BH801" s="115"/>
      <c r="BI801" s="115"/>
      <c r="BJ801" s="115"/>
      <c r="BK801" s="115"/>
      <c r="BL801" s="115"/>
      <c r="BM801" s="115"/>
      <c r="BN801" s="115"/>
      <c r="BO801" s="115"/>
      <c r="BP801" s="115"/>
      <c r="BQ801" s="115"/>
      <c r="BR801" s="115"/>
      <c r="BS801" s="115"/>
      <c r="BT801" s="115"/>
      <c r="BU801" s="115"/>
      <c r="BV801" s="115"/>
      <c r="BW801" s="115"/>
      <c r="BX801" s="115"/>
      <c r="BY801" s="115"/>
      <c r="BZ801" s="115"/>
      <c r="CA801" s="115"/>
      <c r="CB801" s="115"/>
      <c r="CC801" s="115"/>
      <c r="CD801" s="115"/>
      <c r="CE801" s="115"/>
      <c r="CF801" s="115"/>
      <c r="CG801" s="115"/>
      <c r="CH801" s="115"/>
      <c r="CI801" s="115"/>
    </row>
    <row r="802" spans="1:87" ht="16.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  <c r="AA802" s="115"/>
      <c r="AB802" s="115"/>
      <c r="AC802" s="115"/>
      <c r="AD802" s="115"/>
      <c r="AE802" s="115"/>
      <c r="AF802" s="115"/>
      <c r="AG802" s="115"/>
      <c r="AH802" s="115"/>
      <c r="AI802" s="115"/>
      <c r="AJ802" s="115"/>
      <c r="AK802" s="115"/>
      <c r="AL802" s="115"/>
      <c r="AM802" s="115"/>
      <c r="AN802" s="115"/>
      <c r="AO802" s="115"/>
      <c r="AP802" s="115"/>
      <c r="AQ802" s="115"/>
      <c r="AR802" s="115"/>
      <c r="AS802" s="115"/>
      <c r="AT802" s="115"/>
      <c r="AU802" s="115"/>
      <c r="AV802" s="115"/>
      <c r="AW802" s="115"/>
      <c r="AX802" s="115"/>
      <c r="AY802" s="115"/>
      <c r="AZ802" s="115"/>
      <c r="BA802" s="115"/>
      <c r="BB802" s="115"/>
      <c r="BC802" s="115"/>
      <c r="BD802" s="115"/>
      <c r="BE802" s="115"/>
      <c r="BF802" s="115"/>
      <c r="BG802" s="115"/>
      <c r="BH802" s="115"/>
      <c r="BI802" s="115"/>
      <c r="BJ802" s="115"/>
      <c r="BK802" s="115"/>
      <c r="BL802" s="115"/>
      <c r="BM802" s="115"/>
      <c r="BN802" s="115"/>
      <c r="BO802" s="115"/>
      <c r="BP802" s="115"/>
      <c r="BQ802" s="115"/>
      <c r="BR802" s="115"/>
      <c r="BS802" s="115"/>
      <c r="BT802" s="115"/>
      <c r="BU802" s="115"/>
      <c r="BV802" s="115"/>
      <c r="BW802" s="115"/>
      <c r="BX802" s="115"/>
      <c r="BY802" s="115"/>
      <c r="BZ802" s="115"/>
      <c r="CA802" s="115"/>
      <c r="CB802" s="115"/>
      <c r="CC802" s="115"/>
      <c r="CD802" s="115"/>
      <c r="CE802" s="115"/>
      <c r="CF802" s="115"/>
      <c r="CG802" s="115"/>
      <c r="CH802" s="115"/>
      <c r="CI802" s="115"/>
    </row>
    <row r="803" spans="1:87" ht="16.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  <c r="AA803" s="115"/>
      <c r="AB803" s="115"/>
      <c r="AC803" s="115"/>
      <c r="AD803" s="115"/>
      <c r="AE803" s="115"/>
      <c r="AF803" s="115"/>
      <c r="AG803" s="115"/>
      <c r="AH803" s="115"/>
      <c r="AI803" s="115"/>
      <c r="AJ803" s="115"/>
      <c r="AK803" s="115"/>
      <c r="AL803" s="115"/>
      <c r="AM803" s="115"/>
      <c r="AN803" s="115"/>
      <c r="AO803" s="115"/>
      <c r="AP803" s="115"/>
      <c r="AQ803" s="115"/>
      <c r="AR803" s="115"/>
      <c r="AS803" s="115"/>
      <c r="AT803" s="115"/>
      <c r="AU803" s="115"/>
      <c r="AV803" s="115"/>
      <c r="AW803" s="115"/>
      <c r="AX803" s="115"/>
      <c r="AY803" s="115"/>
      <c r="AZ803" s="115"/>
      <c r="BA803" s="115"/>
      <c r="BB803" s="115"/>
      <c r="BC803" s="115"/>
      <c r="BD803" s="115"/>
      <c r="BE803" s="115"/>
      <c r="BF803" s="115"/>
      <c r="BG803" s="115"/>
      <c r="BH803" s="115"/>
      <c r="BI803" s="115"/>
      <c r="BJ803" s="115"/>
      <c r="BK803" s="115"/>
      <c r="BL803" s="115"/>
      <c r="BM803" s="115"/>
      <c r="BN803" s="115"/>
      <c r="BO803" s="115"/>
      <c r="BP803" s="115"/>
      <c r="BQ803" s="115"/>
      <c r="BR803" s="115"/>
      <c r="BS803" s="115"/>
      <c r="BT803" s="115"/>
      <c r="BU803" s="115"/>
      <c r="BV803" s="115"/>
      <c r="BW803" s="115"/>
      <c r="BX803" s="115"/>
      <c r="BY803" s="115"/>
      <c r="BZ803" s="115"/>
      <c r="CA803" s="115"/>
      <c r="CB803" s="115"/>
      <c r="CC803" s="115"/>
      <c r="CD803" s="115"/>
      <c r="CE803" s="115"/>
      <c r="CF803" s="115"/>
      <c r="CG803" s="115"/>
      <c r="CH803" s="115"/>
      <c r="CI803" s="115"/>
    </row>
    <row r="804" spans="1:87" ht="16.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  <c r="AA804" s="115"/>
      <c r="AB804" s="115"/>
      <c r="AC804" s="115"/>
      <c r="AD804" s="115"/>
      <c r="AE804" s="115"/>
      <c r="AF804" s="115"/>
      <c r="AG804" s="115"/>
      <c r="AH804" s="115"/>
      <c r="AI804" s="115"/>
      <c r="AJ804" s="115"/>
      <c r="AK804" s="115"/>
      <c r="AL804" s="115"/>
      <c r="AM804" s="115"/>
      <c r="AN804" s="115"/>
      <c r="AO804" s="115"/>
      <c r="AP804" s="115"/>
      <c r="AQ804" s="115"/>
      <c r="AR804" s="115"/>
      <c r="AS804" s="115"/>
      <c r="AT804" s="115"/>
      <c r="AU804" s="115"/>
      <c r="AV804" s="115"/>
      <c r="AW804" s="115"/>
      <c r="AX804" s="115"/>
      <c r="AY804" s="115"/>
      <c r="AZ804" s="115"/>
      <c r="BA804" s="115"/>
      <c r="BB804" s="115"/>
      <c r="BC804" s="115"/>
      <c r="BD804" s="115"/>
      <c r="BE804" s="115"/>
      <c r="BF804" s="115"/>
      <c r="BG804" s="115"/>
      <c r="BH804" s="115"/>
      <c r="BI804" s="115"/>
      <c r="BJ804" s="115"/>
      <c r="BK804" s="115"/>
      <c r="BL804" s="115"/>
      <c r="BM804" s="115"/>
      <c r="BN804" s="115"/>
      <c r="BO804" s="115"/>
      <c r="BP804" s="115"/>
      <c r="BQ804" s="115"/>
      <c r="BR804" s="115"/>
      <c r="BS804" s="115"/>
      <c r="BT804" s="115"/>
      <c r="BU804" s="115"/>
      <c r="BV804" s="115"/>
      <c r="BW804" s="115"/>
      <c r="BX804" s="115"/>
      <c r="BY804" s="115"/>
      <c r="BZ804" s="115"/>
      <c r="CA804" s="115"/>
      <c r="CB804" s="115"/>
      <c r="CC804" s="115"/>
      <c r="CD804" s="115"/>
      <c r="CE804" s="115"/>
      <c r="CF804" s="115"/>
      <c r="CG804" s="115"/>
      <c r="CH804" s="115"/>
      <c r="CI804" s="115"/>
    </row>
    <row r="805" spans="1:87" ht="16.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  <c r="AA805" s="115"/>
      <c r="AB805" s="115"/>
      <c r="AC805" s="115"/>
      <c r="AD805" s="115"/>
      <c r="AE805" s="115"/>
      <c r="AF805" s="115"/>
      <c r="AG805" s="115"/>
      <c r="AH805" s="115"/>
      <c r="AI805" s="115"/>
      <c r="AJ805" s="115"/>
      <c r="AK805" s="115"/>
      <c r="AL805" s="115"/>
      <c r="AM805" s="115"/>
      <c r="AN805" s="115"/>
      <c r="AO805" s="115"/>
      <c r="AP805" s="115"/>
      <c r="AQ805" s="115"/>
      <c r="AR805" s="115"/>
      <c r="AS805" s="115"/>
      <c r="AT805" s="115"/>
      <c r="AU805" s="115"/>
      <c r="AV805" s="115"/>
      <c r="AW805" s="115"/>
      <c r="AX805" s="115"/>
      <c r="AY805" s="115"/>
      <c r="AZ805" s="115"/>
      <c r="BA805" s="115"/>
      <c r="BB805" s="115"/>
      <c r="BC805" s="115"/>
      <c r="BD805" s="115"/>
      <c r="BE805" s="115"/>
      <c r="BF805" s="115"/>
      <c r="BG805" s="115"/>
      <c r="BH805" s="115"/>
      <c r="BI805" s="115"/>
      <c r="BJ805" s="115"/>
      <c r="BK805" s="115"/>
      <c r="BL805" s="115"/>
      <c r="BM805" s="115"/>
      <c r="BN805" s="115"/>
      <c r="BO805" s="115"/>
      <c r="BP805" s="115"/>
      <c r="BQ805" s="115"/>
      <c r="BR805" s="115"/>
      <c r="BS805" s="115"/>
      <c r="BT805" s="115"/>
      <c r="BU805" s="115"/>
      <c r="BV805" s="115"/>
      <c r="BW805" s="115"/>
      <c r="BX805" s="115"/>
      <c r="BY805" s="115"/>
      <c r="BZ805" s="115"/>
      <c r="CA805" s="115"/>
      <c r="CB805" s="115"/>
      <c r="CC805" s="115"/>
      <c r="CD805" s="115"/>
      <c r="CE805" s="115"/>
      <c r="CF805" s="115"/>
      <c r="CG805" s="115"/>
      <c r="CH805" s="115"/>
      <c r="CI805" s="115"/>
    </row>
    <row r="806" spans="1:87" ht="16.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  <c r="AA806" s="115"/>
      <c r="AB806" s="115"/>
      <c r="AC806" s="115"/>
      <c r="AD806" s="115"/>
      <c r="AE806" s="115"/>
      <c r="AF806" s="115"/>
      <c r="AG806" s="115"/>
      <c r="AH806" s="115"/>
      <c r="AI806" s="115"/>
      <c r="AJ806" s="115"/>
      <c r="AK806" s="115"/>
      <c r="AL806" s="115"/>
      <c r="AM806" s="115"/>
      <c r="AN806" s="115"/>
      <c r="AO806" s="115"/>
      <c r="AP806" s="115"/>
      <c r="AQ806" s="115"/>
      <c r="AR806" s="115"/>
      <c r="AS806" s="115"/>
      <c r="AT806" s="115"/>
      <c r="AU806" s="115"/>
      <c r="AV806" s="115"/>
      <c r="AW806" s="115"/>
      <c r="AX806" s="115"/>
      <c r="AY806" s="115"/>
      <c r="AZ806" s="115"/>
      <c r="BA806" s="115"/>
      <c r="BB806" s="115"/>
      <c r="BC806" s="115"/>
      <c r="BD806" s="115"/>
      <c r="BE806" s="115"/>
      <c r="BF806" s="115"/>
      <c r="BG806" s="115"/>
      <c r="BH806" s="115"/>
      <c r="BI806" s="115"/>
      <c r="BJ806" s="115"/>
      <c r="BK806" s="115"/>
      <c r="BL806" s="115"/>
      <c r="BM806" s="115"/>
      <c r="BN806" s="115"/>
      <c r="BO806" s="115"/>
      <c r="BP806" s="115"/>
      <c r="BQ806" s="115"/>
      <c r="BR806" s="115"/>
      <c r="BS806" s="115"/>
      <c r="BT806" s="115"/>
      <c r="BU806" s="115"/>
      <c r="BV806" s="115"/>
      <c r="BW806" s="115"/>
      <c r="BX806" s="115"/>
      <c r="BY806" s="115"/>
      <c r="BZ806" s="115"/>
      <c r="CA806" s="115"/>
      <c r="CB806" s="115"/>
      <c r="CC806" s="115"/>
      <c r="CD806" s="115"/>
      <c r="CE806" s="115"/>
      <c r="CF806" s="115"/>
      <c r="CG806" s="115"/>
      <c r="CH806" s="115"/>
      <c r="CI806" s="115"/>
    </row>
    <row r="807" spans="1:87" ht="16.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  <c r="AA807" s="115"/>
      <c r="AB807" s="115"/>
      <c r="AC807" s="115"/>
      <c r="AD807" s="115"/>
      <c r="AE807" s="115"/>
      <c r="AF807" s="115"/>
      <c r="AG807" s="115"/>
      <c r="AH807" s="115"/>
      <c r="AI807" s="115"/>
      <c r="AJ807" s="115"/>
      <c r="AK807" s="115"/>
      <c r="AL807" s="115"/>
      <c r="AM807" s="115"/>
      <c r="AN807" s="115"/>
      <c r="AO807" s="115"/>
      <c r="AP807" s="115"/>
      <c r="AQ807" s="115"/>
      <c r="AR807" s="115"/>
      <c r="AS807" s="115"/>
      <c r="AT807" s="115"/>
      <c r="AU807" s="115"/>
      <c r="AV807" s="115"/>
      <c r="AW807" s="115"/>
      <c r="AX807" s="115"/>
      <c r="AY807" s="115"/>
      <c r="AZ807" s="115"/>
      <c r="BA807" s="115"/>
      <c r="BB807" s="115"/>
      <c r="BC807" s="115"/>
      <c r="BD807" s="115"/>
      <c r="BE807" s="115"/>
      <c r="BF807" s="115"/>
      <c r="BG807" s="115"/>
      <c r="BH807" s="115"/>
      <c r="BI807" s="115"/>
      <c r="BJ807" s="115"/>
      <c r="BK807" s="115"/>
      <c r="BL807" s="115"/>
      <c r="BM807" s="115"/>
      <c r="BN807" s="115"/>
      <c r="BO807" s="115"/>
      <c r="BP807" s="115"/>
      <c r="BQ807" s="115"/>
      <c r="BR807" s="115"/>
      <c r="BS807" s="115"/>
      <c r="BT807" s="115"/>
      <c r="BU807" s="115"/>
      <c r="BV807" s="115"/>
      <c r="BW807" s="115"/>
      <c r="BX807" s="115"/>
      <c r="BY807" s="115"/>
      <c r="BZ807" s="115"/>
      <c r="CA807" s="115"/>
      <c r="CB807" s="115"/>
      <c r="CC807" s="115"/>
      <c r="CD807" s="115"/>
      <c r="CE807" s="115"/>
      <c r="CF807" s="115"/>
      <c r="CG807" s="115"/>
      <c r="CH807" s="115"/>
      <c r="CI807" s="115"/>
    </row>
    <row r="808" spans="1:87" ht="16.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  <c r="AA808" s="115"/>
      <c r="AB808" s="115"/>
      <c r="AC808" s="115"/>
      <c r="AD808" s="115"/>
      <c r="AE808" s="115"/>
      <c r="AF808" s="115"/>
      <c r="AG808" s="115"/>
      <c r="AH808" s="115"/>
      <c r="AI808" s="115"/>
      <c r="AJ808" s="115"/>
      <c r="AK808" s="115"/>
      <c r="AL808" s="115"/>
      <c r="AM808" s="115"/>
      <c r="AN808" s="115"/>
      <c r="AO808" s="115"/>
      <c r="AP808" s="115"/>
      <c r="AQ808" s="115"/>
      <c r="AR808" s="115"/>
      <c r="AS808" s="115"/>
      <c r="AT808" s="115"/>
      <c r="AU808" s="115"/>
      <c r="AV808" s="115"/>
      <c r="AW808" s="115"/>
      <c r="AX808" s="115"/>
      <c r="AY808" s="115"/>
      <c r="AZ808" s="115"/>
      <c r="BA808" s="115"/>
      <c r="BB808" s="115"/>
      <c r="BC808" s="115"/>
      <c r="BD808" s="115"/>
      <c r="BE808" s="115"/>
      <c r="BF808" s="115"/>
      <c r="BG808" s="115"/>
      <c r="BH808" s="115"/>
      <c r="BI808" s="115"/>
      <c r="BJ808" s="115"/>
      <c r="BK808" s="115"/>
      <c r="BL808" s="115"/>
      <c r="BM808" s="115"/>
      <c r="BN808" s="115"/>
      <c r="BO808" s="115"/>
      <c r="BP808" s="115"/>
      <c r="BQ808" s="115"/>
      <c r="BR808" s="115"/>
      <c r="BS808" s="115"/>
      <c r="BT808" s="115"/>
      <c r="BU808" s="115"/>
      <c r="BV808" s="115"/>
      <c r="BW808" s="115"/>
      <c r="BX808" s="115"/>
      <c r="BY808" s="115"/>
      <c r="BZ808" s="115"/>
      <c r="CA808" s="115"/>
      <c r="CB808" s="115"/>
      <c r="CC808" s="115"/>
      <c r="CD808" s="115"/>
      <c r="CE808" s="115"/>
      <c r="CF808" s="115"/>
      <c r="CG808" s="115"/>
      <c r="CH808" s="115"/>
      <c r="CI808" s="115"/>
    </row>
    <row r="809" spans="1:87" ht="16.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  <c r="AA809" s="115"/>
      <c r="AB809" s="115"/>
      <c r="AC809" s="115"/>
      <c r="AD809" s="115"/>
      <c r="AE809" s="115"/>
      <c r="AF809" s="115"/>
      <c r="AG809" s="115"/>
      <c r="AH809" s="115"/>
      <c r="AI809" s="115"/>
      <c r="AJ809" s="115"/>
      <c r="AK809" s="115"/>
      <c r="AL809" s="115"/>
      <c r="AM809" s="115"/>
      <c r="AN809" s="115"/>
      <c r="AO809" s="115"/>
      <c r="AP809" s="115"/>
      <c r="AQ809" s="115"/>
      <c r="AR809" s="115"/>
      <c r="AS809" s="115"/>
      <c r="AT809" s="115"/>
      <c r="AU809" s="115"/>
      <c r="AV809" s="115"/>
      <c r="AW809" s="115"/>
      <c r="AX809" s="115"/>
      <c r="AY809" s="115"/>
      <c r="AZ809" s="115"/>
      <c r="BA809" s="115"/>
      <c r="BB809" s="115"/>
      <c r="BC809" s="115"/>
      <c r="BD809" s="115"/>
      <c r="BE809" s="115"/>
      <c r="BF809" s="115"/>
      <c r="BG809" s="115"/>
      <c r="BH809" s="115"/>
      <c r="BI809" s="115"/>
      <c r="BJ809" s="115"/>
      <c r="BK809" s="115"/>
      <c r="BL809" s="115"/>
      <c r="BM809" s="115"/>
      <c r="BN809" s="115"/>
      <c r="BO809" s="115"/>
      <c r="BP809" s="115"/>
      <c r="BQ809" s="115"/>
      <c r="BR809" s="115"/>
      <c r="BS809" s="115"/>
      <c r="BT809" s="115"/>
      <c r="BU809" s="115"/>
      <c r="BV809" s="115"/>
      <c r="BW809" s="115"/>
      <c r="BX809" s="115"/>
      <c r="BY809" s="115"/>
      <c r="BZ809" s="115"/>
      <c r="CA809" s="115"/>
      <c r="CB809" s="115"/>
      <c r="CC809" s="115"/>
      <c r="CD809" s="115"/>
      <c r="CE809" s="115"/>
      <c r="CF809" s="115"/>
      <c r="CG809" s="115"/>
      <c r="CH809" s="115"/>
      <c r="CI809" s="115"/>
    </row>
    <row r="810" spans="1:87" ht="16.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  <c r="AA810" s="115"/>
      <c r="AB810" s="115"/>
      <c r="AC810" s="115"/>
      <c r="AD810" s="115"/>
      <c r="AE810" s="115"/>
      <c r="AF810" s="115"/>
      <c r="AG810" s="115"/>
      <c r="AH810" s="115"/>
      <c r="AI810" s="115"/>
      <c r="AJ810" s="115"/>
      <c r="AK810" s="115"/>
      <c r="AL810" s="115"/>
      <c r="AM810" s="115"/>
      <c r="AN810" s="115"/>
      <c r="AO810" s="115"/>
      <c r="AP810" s="115"/>
      <c r="AQ810" s="115"/>
      <c r="AR810" s="115"/>
      <c r="AS810" s="115"/>
      <c r="AT810" s="115"/>
      <c r="AU810" s="115"/>
      <c r="AV810" s="115"/>
      <c r="AW810" s="115"/>
      <c r="AX810" s="115"/>
      <c r="AY810" s="115"/>
      <c r="AZ810" s="115"/>
      <c r="BA810" s="115"/>
      <c r="BB810" s="115"/>
      <c r="BC810" s="115"/>
      <c r="BD810" s="115"/>
      <c r="BE810" s="115"/>
      <c r="BF810" s="115"/>
      <c r="BG810" s="115"/>
      <c r="BH810" s="115"/>
      <c r="BI810" s="115"/>
      <c r="BJ810" s="115"/>
      <c r="BK810" s="115"/>
      <c r="BL810" s="115"/>
      <c r="BM810" s="115"/>
      <c r="BN810" s="115"/>
      <c r="BO810" s="115"/>
      <c r="BP810" s="115"/>
      <c r="BQ810" s="115"/>
      <c r="BR810" s="115"/>
      <c r="BS810" s="115"/>
      <c r="BT810" s="115"/>
      <c r="BU810" s="115"/>
      <c r="BV810" s="115"/>
      <c r="BW810" s="115"/>
      <c r="BX810" s="115"/>
      <c r="BY810" s="115"/>
      <c r="BZ810" s="115"/>
      <c r="CA810" s="115"/>
      <c r="CB810" s="115"/>
      <c r="CC810" s="115"/>
      <c r="CD810" s="115"/>
      <c r="CE810" s="115"/>
      <c r="CF810" s="115"/>
      <c r="CG810" s="115"/>
      <c r="CH810" s="115"/>
      <c r="CI810" s="115"/>
    </row>
    <row r="811" spans="1:87" ht="16.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  <c r="AA811" s="115"/>
      <c r="AB811" s="115"/>
      <c r="AC811" s="115"/>
      <c r="AD811" s="115"/>
      <c r="AE811" s="115"/>
      <c r="AF811" s="115"/>
      <c r="AG811" s="115"/>
      <c r="AH811" s="115"/>
      <c r="AI811" s="115"/>
      <c r="AJ811" s="115"/>
      <c r="AK811" s="115"/>
      <c r="AL811" s="115"/>
      <c r="AM811" s="115"/>
      <c r="AN811" s="115"/>
      <c r="AO811" s="115"/>
      <c r="AP811" s="115"/>
      <c r="AQ811" s="115"/>
      <c r="AR811" s="115"/>
      <c r="AS811" s="115"/>
      <c r="AT811" s="115"/>
      <c r="AU811" s="115"/>
      <c r="AV811" s="115"/>
      <c r="AW811" s="115"/>
      <c r="AX811" s="115"/>
      <c r="AY811" s="115"/>
      <c r="AZ811" s="115"/>
      <c r="BA811" s="115"/>
      <c r="BB811" s="115"/>
      <c r="BC811" s="115"/>
      <c r="BD811" s="115"/>
      <c r="BE811" s="115"/>
      <c r="BF811" s="115"/>
      <c r="BG811" s="115"/>
      <c r="BH811" s="115"/>
      <c r="BI811" s="115"/>
      <c r="BJ811" s="115"/>
      <c r="BK811" s="115"/>
      <c r="BL811" s="115"/>
      <c r="BM811" s="115"/>
      <c r="BN811" s="115"/>
      <c r="BO811" s="115"/>
      <c r="BP811" s="115"/>
      <c r="BQ811" s="115"/>
      <c r="BR811" s="115"/>
      <c r="BS811" s="115"/>
      <c r="BT811" s="115"/>
      <c r="BU811" s="115"/>
      <c r="BV811" s="115"/>
      <c r="BW811" s="115"/>
      <c r="BX811" s="115"/>
      <c r="BY811" s="115"/>
      <c r="BZ811" s="115"/>
      <c r="CA811" s="115"/>
      <c r="CB811" s="115"/>
      <c r="CC811" s="115"/>
      <c r="CD811" s="115"/>
      <c r="CE811" s="115"/>
      <c r="CF811" s="115"/>
      <c r="CG811" s="115"/>
      <c r="CH811" s="115"/>
      <c r="CI811" s="115"/>
    </row>
    <row r="812" spans="1:87" ht="16.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  <c r="AA812" s="115"/>
      <c r="AB812" s="115"/>
      <c r="AC812" s="115"/>
      <c r="AD812" s="115"/>
      <c r="AE812" s="115"/>
      <c r="AF812" s="115"/>
      <c r="AG812" s="115"/>
      <c r="AH812" s="115"/>
      <c r="AI812" s="115"/>
      <c r="AJ812" s="115"/>
      <c r="AK812" s="115"/>
      <c r="AL812" s="115"/>
      <c r="AM812" s="115"/>
      <c r="AN812" s="115"/>
      <c r="AO812" s="115"/>
      <c r="AP812" s="115"/>
      <c r="AQ812" s="115"/>
      <c r="AR812" s="115"/>
      <c r="AS812" s="115"/>
      <c r="AT812" s="115"/>
      <c r="AU812" s="115"/>
      <c r="AV812" s="115"/>
      <c r="AW812" s="115"/>
      <c r="AX812" s="115"/>
      <c r="AY812" s="115"/>
      <c r="AZ812" s="115"/>
      <c r="BA812" s="115"/>
      <c r="BB812" s="115"/>
      <c r="BC812" s="115"/>
      <c r="BD812" s="115"/>
      <c r="BE812" s="115"/>
      <c r="BF812" s="115"/>
      <c r="BG812" s="115"/>
      <c r="BH812" s="115"/>
      <c r="BI812" s="115"/>
      <c r="BJ812" s="115"/>
      <c r="BK812" s="115"/>
      <c r="BL812" s="115"/>
      <c r="BM812" s="115"/>
      <c r="BN812" s="115"/>
      <c r="BO812" s="115"/>
      <c r="BP812" s="115"/>
      <c r="BQ812" s="115"/>
      <c r="BR812" s="115"/>
      <c r="BS812" s="115"/>
      <c r="BT812" s="115"/>
      <c r="BU812" s="115"/>
      <c r="BV812" s="115"/>
      <c r="BW812" s="115"/>
      <c r="BX812" s="115"/>
      <c r="BY812" s="115"/>
      <c r="BZ812" s="115"/>
      <c r="CA812" s="115"/>
      <c r="CB812" s="115"/>
      <c r="CC812" s="115"/>
      <c r="CD812" s="115"/>
      <c r="CE812" s="115"/>
      <c r="CF812" s="115"/>
      <c r="CG812" s="115"/>
      <c r="CH812" s="115"/>
      <c r="CI812" s="115"/>
    </row>
    <row r="813" spans="1:87" ht="16.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  <c r="AA813" s="115"/>
      <c r="AB813" s="115"/>
      <c r="AC813" s="115"/>
      <c r="AD813" s="115"/>
      <c r="AE813" s="115"/>
      <c r="AF813" s="115"/>
      <c r="AG813" s="115"/>
      <c r="AH813" s="115"/>
      <c r="AI813" s="115"/>
      <c r="AJ813" s="115"/>
      <c r="AK813" s="115"/>
      <c r="AL813" s="115"/>
      <c r="AM813" s="115"/>
      <c r="AN813" s="115"/>
      <c r="AO813" s="115"/>
      <c r="AP813" s="115"/>
      <c r="AQ813" s="115"/>
      <c r="AR813" s="115"/>
      <c r="AS813" s="115"/>
      <c r="AT813" s="115"/>
      <c r="AU813" s="115"/>
      <c r="AV813" s="115"/>
      <c r="AW813" s="115"/>
      <c r="AX813" s="115"/>
      <c r="AY813" s="115"/>
      <c r="AZ813" s="115"/>
      <c r="BA813" s="115"/>
      <c r="BB813" s="115"/>
      <c r="BC813" s="115"/>
      <c r="BD813" s="115"/>
      <c r="BE813" s="115"/>
      <c r="BF813" s="115"/>
      <c r="BG813" s="115"/>
      <c r="BH813" s="115"/>
      <c r="BI813" s="115"/>
      <c r="BJ813" s="115"/>
      <c r="BK813" s="115"/>
      <c r="BL813" s="115"/>
      <c r="BM813" s="115"/>
      <c r="BN813" s="115"/>
      <c r="BO813" s="115"/>
      <c r="BP813" s="115"/>
      <c r="BQ813" s="115"/>
      <c r="BR813" s="115"/>
      <c r="BS813" s="115"/>
      <c r="BT813" s="115"/>
      <c r="BU813" s="115"/>
      <c r="BV813" s="115"/>
      <c r="BW813" s="115"/>
      <c r="BX813" s="115"/>
      <c r="BY813" s="115"/>
      <c r="BZ813" s="115"/>
      <c r="CA813" s="115"/>
      <c r="CB813" s="115"/>
      <c r="CC813" s="115"/>
      <c r="CD813" s="115"/>
      <c r="CE813" s="115"/>
      <c r="CF813" s="115"/>
      <c r="CG813" s="115"/>
      <c r="CH813" s="115"/>
      <c r="CI813" s="115"/>
    </row>
    <row r="814" spans="1:87" ht="16.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  <c r="AA814" s="115"/>
      <c r="AB814" s="115"/>
      <c r="AC814" s="115"/>
      <c r="AD814" s="115"/>
      <c r="AE814" s="115"/>
      <c r="AF814" s="115"/>
      <c r="AG814" s="115"/>
      <c r="AH814" s="115"/>
      <c r="AI814" s="115"/>
      <c r="AJ814" s="115"/>
      <c r="AK814" s="115"/>
      <c r="AL814" s="115"/>
      <c r="AM814" s="115"/>
      <c r="AN814" s="115"/>
      <c r="AO814" s="115"/>
      <c r="AP814" s="115"/>
      <c r="AQ814" s="115"/>
      <c r="AR814" s="115"/>
      <c r="AS814" s="115"/>
      <c r="AT814" s="115"/>
      <c r="AU814" s="115"/>
      <c r="AV814" s="115"/>
      <c r="AW814" s="115"/>
      <c r="AX814" s="115"/>
      <c r="AY814" s="115"/>
      <c r="AZ814" s="115"/>
      <c r="BA814" s="115"/>
      <c r="BB814" s="115"/>
      <c r="BC814" s="115"/>
      <c r="BD814" s="115"/>
      <c r="BE814" s="115"/>
      <c r="BF814" s="115"/>
      <c r="BG814" s="115"/>
      <c r="BH814" s="115"/>
      <c r="BI814" s="115"/>
      <c r="BJ814" s="115"/>
      <c r="BK814" s="115"/>
      <c r="BL814" s="115"/>
      <c r="BM814" s="115"/>
      <c r="BN814" s="115"/>
      <c r="BO814" s="115"/>
      <c r="BP814" s="115"/>
      <c r="BQ814" s="115"/>
      <c r="BR814" s="115"/>
      <c r="BS814" s="115"/>
      <c r="BT814" s="115"/>
      <c r="BU814" s="115"/>
      <c r="BV814" s="115"/>
      <c r="BW814" s="115"/>
      <c r="BX814" s="115"/>
      <c r="BY814" s="115"/>
      <c r="BZ814" s="115"/>
      <c r="CA814" s="115"/>
      <c r="CB814" s="115"/>
      <c r="CC814" s="115"/>
      <c r="CD814" s="115"/>
      <c r="CE814" s="115"/>
      <c r="CF814" s="115"/>
      <c r="CG814" s="115"/>
      <c r="CH814" s="115"/>
      <c r="CI814" s="115"/>
    </row>
    <row r="815" spans="1:87" ht="16.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  <c r="AA815" s="115"/>
      <c r="AB815" s="115"/>
      <c r="AC815" s="115"/>
      <c r="AD815" s="115"/>
      <c r="AE815" s="115"/>
      <c r="AF815" s="115"/>
      <c r="AG815" s="115"/>
      <c r="AH815" s="115"/>
      <c r="AI815" s="115"/>
      <c r="AJ815" s="115"/>
      <c r="AK815" s="115"/>
      <c r="AL815" s="115"/>
      <c r="AM815" s="115"/>
      <c r="AN815" s="115"/>
      <c r="AO815" s="115"/>
      <c r="AP815" s="115"/>
      <c r="AQ815" s="115"/>
      <c r="AR815" s="115"/>
      <c r="AS815" s="115"/>
      <c r="AT815" s="115"/>
      <c r="AU815" s="115"/>
      <c r="AV815" s="115"/>
      <c r="AW815" s="115"/>
      <c r="AX815" s="115"/>
      <c r="AY815" s="115"/>
      <c r="AZ815" s="115"/>
      <c r="BA815" s="115"/>
      <c r="BB815" s="115"/>
      <c r="BC815" s="115"/>
      <c r="BD815" s="115"/>
      <c r="BE815" s="115"/>
      <c r="BF815" s="115"/>
      <c r="BG815" s="115"/>
      <c r="BH815" s="115"/>
      <c r="BI815" s="115"/>
      <c r="BJ815" s="115"/>
      <c r="BK815" s="115"/>
      <c r="BL815" s="115"/>
      <c r="BM815" s="115"/>
      <c r="BN815" s="115"/>
      <c r="BO815" s="115"/>
      <c r="BP815" s="115"/>
      <c r="BQ815" s="115"/>
      <c r="BR815" s="115"/>
      <c r="BS815" s="115"/>
      <c r="BT815" s="115"/>
      <c r="BU815" s="115"/>
      <c r="BV815" s="115"/>
      <c r="BW815" s="115"/>
      <c r="BX815" s="115"/>
      <c r="BY815" s="115"/>
      <c r="BZ815" s="115"/>
      <c r="CA815" s="115"/>
      <c r="CB815" s="115"/>
      <c r="CC815" s="115"/>
      <c r="CD815" s="115"/>
      <c r="CE815" s="115"/>
      <c r="CF815" s="115"/>
      <c r="CG815" s="115"/>
      <c r="CH815" s="115"/>
      <c r="CI815" s="115"/>
    </row>
    <row r="816" spans="1:87" ht="16.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  <c r="AA816" s="115"/>
      <c r="AB816" s="115"/>
      <c r="AC816" s="115"/>
      <c r="AD816" s="115"/>
      <c r="AE816" s="115"/>
      <c r="AF816" s="115"/>
      <c r="AG816" s="115"/>
      <c r="AH816" s="115"/>
      <c r="AI816" s="115"/>
      <c r="AJ816" s="115"/>
      <c r="AK816" s="115"/>
      <c r="AL816" s="115"/>
      <c r="AM816" s="115"/>
      <c r="AN816" s="115"/>
      <c r="AO816" s="115"/>
      <c r="AP816" s="115"/>
      <c r="AQ816" s="115"/>
      <c r="AR816" s="115"/>
      <c r="AS816" s="115"/>
      <c r="AT816" s="115"/>
      <c r="AU816" s="115"/>
      <c r="AV816" s="115"/>
      <c r="AW816" s="115"/>
      <c r="AX816" s="115"/>
      <c r="AY816" s="115"/>
      <c r="AZ816" s="115"/>
      <c r="BA816" s="115"/>
      <c r="BB816" s="115"/>
      <c r="BC816" s="115"/>
      <c r="BD816" s="115"/>
      <c r="BE816" s="115"/>
      <c r="BF816" s="115"/>
      <c r="BG816" s="115"/>
      <c r="BH816" s="115"/>
      <c r="BI816" s="115"/>
      <c r="BJ816" s="115"/>
      <c r="BK816" s="115"/>
      <c r="BL816" s="115"/>
      <c r="BM816" s="115"/>
      <c r="BN816" s="115"/>
      <c r="BO816" s="115"/>
      <c r="BP816" s="115"/>
      <c r="BQ816" s="115"/>
      <c r="BR816" s="115"/>
      <c r="BS816" s="115"/>
      <c r="BT816" s="115"/>
      <c r="BU816" s="115"/>
      <c r="BV816" s="115"/>
      <c r="BW816" s="115"/>
      <c r="BX816" s="115"/>
      <c r="BY816" s="115"/>
      <c r="BZ816" s="115"/>
      <c r="CA816" s="115"/>
      <c r="CB816" s="115"/>
      <c r="CC816" s="115"/>
      <c r="CD816" s="115"/>
      <c r="CE816" s="115"/>
      <c r="CF816" s="115"/>
      <c r="CG816" s="115"/>
      <c r="CH816" s="115"/>
      <c r="CI816" s="115"/>
    </row>
    <row r="817" spans="1:87" ht="16.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  <c r="AA817" s="115"/>
      <c r="AB817" s="115"/>
      <c r="AC817" s="115"/>
      <c r="AD817" s="115"/>
      <c r="AE817" s="115"/>
      <c r="AF817" s="115"/>
      <c r="AG817" s="115"/>
      <c r="AH817" s="115"/>
      <c r="AI817" s="115"/>
      <c r="AJ817" s="115"/>
      <c r="AK817" s="115"/>
      <c r="AL817" s="115"/>
      <c r="AM817" s="115"/>
      <c r="AN817" s="115"/>
      <c r="AO817" s="115"/>
      <c r="AP817" s="115"/>
      <c r="AQ817" s="115"/>
      <c r="AR817" s="115"/>
      <c r="AS817" s="115"/>
      <c r="AT817" s="115"/>
      <c r="AU817" s="115"/>
      <c r="AV817" s="115"/>
      <c r="AW817" s="115"/>
      <c r="AX817" s="115"/>
      <c r="AY817" s="115"/>
      <c r="AZ817" s="115"/>
      <c r="BA817" s="115"/>
      <c r="BB817" s="115"/>
      <c r="BC817" s="115"/>
      <c r="BD817" s="115"/>
      <c r="BE817" s="115"/>
      <c r="BF817" s="115"/>
      <c r="BG817" s="115"/>
      <c r="BH817" s="115"/>
      <c r="BI817" s="115"/>
      <c r="BJ817" s="115"/>
      <c r="BK817" s="115"/>
      <c r="BL817" s="115"/>
      <c r="BM817" s="115"/>
      <c r="BN817" s="115"/>
      <c r="BO817" s="115"/>
      <c r="BP817" s="115"/>
      <c r="BQ817" s="115"/>
      <c r="BR817" s="115"/>
      <c r="BS817" s="115"/>
      <c r="BT817" s="115"/>
      <c r="BU817" s="115"/>
      <c r="BV817" s="115"/>
      <c r="BW817" s="115"/>
      <c r="BX817" s="115"/>
      <c r="BY817" s="115"/>
      <c r="BZ817" s="115"/>
      <c r="CA817" s="115"/>
      <c r="CB817" s="115"/>
      <c r="CC817" s="115"/>
      <c r="CD817" s="115"/>
      <c r="CE817" s="115"/>
      <c r="CF817" s="115"/>
      <c r="CG817" s="115"/>
      <c r="CH817" s="115"/>
      <c r="CI817" s="115"/>
    </row>
    <row r="818" spans="1:87" ht="16.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  <c r="AA818" s="115"/>
      <c r="AB818" s="115"/>
      <c r="AC818" s="115"/>
      <c r="AD818" s="115"/>
      <c r="AE818" s="115"/>
      <c r="AF818" s="115"/>
      <c r="AG818" s="115"/>
      <c r="AH818" s="115"/>
      <c r="AI818" s="115"/>
      <c r="AJ818" s="115"/>
      <c r="AK818" s="115"/>
      <c r="AL818" s="115"/>
      <c r="AM818" s="115"/>
      <c r="AN818" s="115"/>
      <c r="AO818" s="115"/>
      <c r="AP818" s="115"/>
      <c r="AQ818" s="115"/>
      <c r="AR818" s="115"/>
      <c r="AS818" s="115"/>
      <c r="AT818" s="115"/>
      <c r="AU818" s="115"/>
      <c r="AV818" s="115"/>
      <c r="AW818" s="115"/>
      <c r="AX818" s="115"/>
      <c r="AY818" s="115"/>
      <c r="AZ818" s="115"/>
      <c r="BA818" s="115"/>
      <c r="BB818" s="115"/>
      <c r="BC818" s="115"/>
      <c r="BD818" s="115"/>
      <c r="BE818" s="115"/>
      <c r="BF818" s="115"/>
      <c r="BG818" s="115"/>
      <c r="BH818" s="115"/>
      <c r="BI818" s="115"/>
      <c r="BJ818" s="115"/>
      <c r="BK818" s="115"/>
      <c r="BL818" s="115"/>
      <c r="BM818" s="115"/>
      <c r="BN818" s="115"/>
      <c r="BO818" s="115"/>
      <c r="BP818" s="115"/>
      <c r="BQ818" s="115"/>
      <c r="BR818" s="115"/>
      <c r="BS818" s="115"/>
      <c r="BT818" s="115"/>
      <c r="BU818" s="115"/>
      <c r="BV818" s="115"/>
      <c r="BW818" s="115"/>
      <c r="BX818" s="115"/>
      <c r="BY818" s="115"/>
      <c r="BZ818" s="115"/>
      <c r="CA818" s="115"/>
      <c r="CB818" s="115"/>
      <c r="CC818" s="115"/>
      <c r="CD818" s="115"/>
      <c r="CE818" s="115"/>
      <c r="CF818" s="115"/>
      <c r="CG818" s="115"/>
      <c r="CH818" s="115"/>
      <c r="CI818" s="115"/>
    </row>
    <row r="819" spans="1:87" ht="16.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  <c r="AA819" s="115"/>
      <c r="AB819" s="115"/>
      <c r="AC819" s="115"/>
      <c r="AD819" s="115"/>
      <c r="AE819" s="115"/>
      <c r="AF819" s="115"/>
      <c r="AG819" s="115"/>
      <c r="AH819" s="115"/>
      <c r="AI819" s="115"/>
      <c r="AJ819" s="115"/>
      <c r="AK819" s="115"/>
      <c r="AL819" s="115"/>
      <c r="AM819" s="115"/>
      <c r="AN819" s="115"/>
      <c r="AO819" s="115"/>
      <c r="AP819" s="115"/>
      <c r="AQ819" s="115"/>
      <c r="AR819" s="115"/>
      <c r="AS819" s="115"/>
      <c r="AT819" s="115"/>
      <c r="AU819" s="115"/>
      <c r="AV819" s="115"/>
      <c r="AW819" s="115"/>
      <c r="AX819" s="115"/>
      <c r="AY819" s="115"/>
      <c r="AZ819" s="115"/>
      <c r="BA819" s="115"/>
      <c r="BB819" s="115"/>
      <c r="BC819" s="115"/>
      <c r="BD819" s="115"/>
      <c r="BE819" s="115"/>
      <c r="BF819" s="115"/>
      <c r="BG819" s="115"/>
      <c r="BH819" s="115"/>
      <c r="BI819" s="115"/>
      <c r="BJ819" s="115"/>
      <c r="BK819" s="115"/>
      <c r="BL819" s="115"/>
      <c r="BM819" s="115"/>
      <c r="BN819" s="115"/>
      <c r="BO819" s="115"/>
      <c r="BP819" s="115"/>
      <c r="BQ819" s="115"/>
      <c r="BR819" s="115"/>
      <c r="BS819" s="115"/>
      <c r="BT819" s="115"/>
      <c r="BU819" s="115"/>
      <c r="BV819" s="115"/>
      <c r="BW819" s="115"/>
      <c r="BX819" s="115"/>
      <c r="BY819" s="115"/>
      <c r="BZ819" s="115"/>
      <c r="CA819" s="115"/>
      <c r="CB819" s="115"/>
      <c r="CC819" s="115"/>
      <c r="CD819" s="115"/>
      <c r="CE819" s="115"/>
      <c r="CF819" s="115"/>
      <c r="CG819" s="115"/>
      <c r="CH819" s="115"/>
      <c r="CI819" s="115"/>
    </row>
    <row r="820" spans="1:87" ht="16.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  <c r="AA820" s="115"/>
      <c r="AB820" s="115"/>
      <c r="AC820" s="115"/>
      <c r="AD820" s="115"/>
      <c r="AE820" s="115"/>
      <c r="AF820" s="115"/>
      <c r="AG820" s="115"/>
      <c r="AH820" s="115"/>
      <c r="AI820" s="115"/>
      <c r="AJ820" s="115"/>
      <c r="AK820" s="115"/>
      <c r="AL820" s="115"/>
      <c r="AM820" s="115"/>
      <c r="AN820" s="115"/>
      <c r="AO820" s="115"/>
      <c r="AP820" s="115"/>
      <c r="AQ820" s="115"/>
      <c r="AR820" s="115"/>
      <c r="AS820" s="115"/>
      <c r="AT820" s="115"/>
      <c r="AU820" s="115"/>
      <c r="AV820" s="115"/>
      <c r="AW820" s="115"/>
      <c r="AX820" s="115"/>
      <c r="AY820" s="115"/>
      <c r="AZ820" s="115"/>
      <c r="BA820" s="115"/>
      <c r="BB820" s="115"/>
      <c r="BC820" s="115"/>
      <c r="BD820" s="115"/>
      <c r="BE820" s="115"/>
      <c r="BF820" s="115"/>
      <c r="BG820" s="115"/>
      <c r="BH820" s="115"/>
      <c r="BI820" s="115"/>
      <c r="BJ820" s="115"/>
      <c r="BK820" s="115"/>
      <c r="BL820" s="115"/>
      <c r="BM820" s="115"/>
      <c r="BN820" s="115"/>
      <c r="BO820" s="115"/>
      <c r="BP820" s="115"/>
      <c r="BQ820" s="115"/>
      <c r="BR820" s="115"/>
      <c r="BS820" s="115"/>
      <c r="BT820" s="115"/>
      <c r="BU820" s="115"/>
      <c r="BV820" s="115"/>
      <c r="BW820" s="115"/>
      <c r="BX820" s="115"/>
      <c r="BY820" s="115"/>
      <c r="BZ820" s="115"/>
      <c r="CA820" s="115"/>
      <c r="CB820" s="115"/>
      <c r="CC820" s="115"/>
      <c r="CD820" s="115"/>
      <c r="CE820" s="115"/>
      <c r="CF820" s="115"/>
      <c r="CG820" s="115"/>
      <c r="CH820" s="115"/>
      <c r="CI820" s="115"/>
    </row>
    <row r="821" spans="1:87" ht="16.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  <c r="AA821" s="115"/>
      <c r="AB821" s="115"/>
      <c r="AC821" s="115"/>
      <c r="AD821" s="115"/>
      <c r="AE821" s="115"/>
      <c r="AF821" s="115"/>
      <c r="AG821" s="115"/>
      <c r="AH821" s="115"/>
      <c r="AI821" s="115"/>
      <c r="AJ821" s="115"/>
      <c r="AK821" s="115"/>
      <c r="AL821" s="115"/>
      <c r="AM821" s="115"/>
      <c r="AN821" s="115"/>
      <c r="AO821" s="115"/>
      <c r="AP821" s="115"/>
      <c r="AQ821" s="115"/>
      <c r="AR821" s="115"/>
      <c r="AS821" s="115"/>
      <c r="AT821" s="115"/>
      <c r="AU821" s="115"/>
      <c r="AV821" s="115"/>
      <c r="AW821" s="115"/>
      <c r="AX821" s="115"/>
      <c r="AY821" s="115"/>
      <c r="AZ821" s="115"/>
      <c r="BA821" s="115"/>
      <c r="BB821" s="115"/>
      <c r="BC821" s="115"/>
      <c r="BD821" s="115"/>
      <c r="BE821" s="115"/>
      <c r="BF821" s="115"/>
      <c r="BG821" s="115"/>
      <c r="BH821" s="115"/>
      <c r="BI821" s="115"/>
      <c r="BJ821" s="115"/>
      <c r="BK821" s="115"/>
      <c r="BL821" s="115"/>
      <c r="BM821" s="115"/>
      <c r="BN821" s="115"/>
      <c r="BO821" s="115"/>
      <c r="BP821" s="115"/>
      <c r="BQ821" s="115"/>
      <c r="BR821" s="115"/>
      <c r="BS821" s="115"/>
      <c r="BT821" s="115"/>
      <c r="BU821" s="115"/>
      <c r="BV821" s="115"/>
      <c r="BW821" s="115"/>
      <c r="BX821" s="115"/>
      <c r="BY821" s="115"/>
      <c r="BZ821" s="115"/>
      <c r="CA821" s="115"/>
      <c r="CB821" s="115"/>
      <c r="CC821" s="115"/>
      <c r="CD821" s="115"/>
      <c r="CE821" s="115"/>
      <c r="CF821" s="115"/>
      <c r="CG821" s="115"/>
      <c r="CH821" s="115"/>
      <c r="CI821" s="115"/>
    </row>
    <row r="822" spans="1:87" ht="16.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  <c r="AA822" s="115"/>
      <c r="AB822" s="115"/>
      <c r="AC822" s="115"/>
      <c r="AD822" s="115"/>
      <c r="AE822" s="115"/>
      <c r="AF822" s="115"/>
      <c r="AG822" s="115"/>
      <c r="AH822" s="115"/>
      <c r="AI822" s="115"/>
      <c r="AJ822" s="115"/>
      <c r="AK822" s="115"/>
      <c r="AL822" s="115"/>
      <c r="AM822" s="115"/>
      <c r="AN822" s="115"/>
      <c r="AO822" s="115"/>
      <c r="AP822" s="115"/>
      <c r="AQ822" s="115"/>
      <c r="AR822" s="115"/>
      <c r="AS822" s="115"/>
      <c r="AT822" s="115"/>
      <c r="AU822" s="115"/>
      <c r="AV822" s="115"/>
      <c r="AW822" s="115"/>
      <c r="AX822" s="115"/>
      <c r="AY822" s="115"/>
      <c r="AZ822" s="115"/>
      <c r="BA822" s="115"/>
      <c r="BB822" s="115"/>
      <c r="BC822" s="115"/>
      <c r="BD822" s="115"/>
      <c r="BE822" s="115"/>
      <c r="BF822" s="115"/>
      <c r="BG822" s="115"/>
      <c r="BH822" s="115"/>
      <c r="BI822" s="115"/>
      <c r="BJ822" s="115"/>
      <c r="BK822" s="115"/>
      <c r="BL822" s="115"/>
      <c r="BM822" s="115"/>
      <c r="BN822" s="115"/>
      <c r="BO822" s="115"/>
      <c r="BP822" s="115"/>
      <c r="BQ822" s="115"/>
      <c r="BR822" s="115"/>
      <c r="BS822" s="115"/>
      <c r="BT822" s="115"/>
      <c r="BU822" s="115"/>
      <c r="BV822" s="115"/>
      <c r="BW822" s="115"/>
      <c r="BX822" s="115"/>
      <c r="BY822" s="115"/>
      <c r="BZ822" s="115"/>
      <c r="CA822" s="115"/>
      <c r="CB822" s="115"/>
      <c r="CC822" s="115"/>
      <c r="CD822" s="115"/>
      <c r="CE822" s="115"/>
      <c r="CF822" s="115"/>
      <c r="CG822" s="115"/>
      <c r="CH822" s="115"/>
      <c r="CI822" s="115"/>
    </row>
    <row r="823" spans="1:87" ht="16.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  <c r="AA823" s="115"/>
      <c r="AB823" s="115"/>
      <c r="AC823" s="115"/>
      <c r="AD823" s="115"/>
      <c r="AE823" s="115"/>
      <c r="AF823" s="115"/>
      <c r="AG823" s="115"/>
      <c r="AH823" s="115"/>
      <c r="AI823" s="115"/>
      <c r="AJ823" s="115"/>
      <c r="AK823" s="115"/>
      <c r="AL823" s="115"/>
      <c r="AM823" s="115"/>
      <c r="AN823" s="115"/>
      <c r="AO823" s="115"/>
      <c r="AP823" s="115"/>
      <c r="AQ823" s="115"/>
      <c r="AR823" s="115"/>
      <c r="AS823" s="115"/>
      <c r="AT823" s="115"/>
      <c r="AU823" s="115"/>
      <c r="AV823" s="115"/>
      <c r="AW823" s="115"/>
      <c r="AX823" s="115"/>
      <c r="AY823" s="115"/>
      <c r="AZ823" s="115"/>
      <c r="BA823" s="115"/>
      <c r="BB823" s="115"/>
      <c r="BC823" s="115"/>
      <c r="BD823" s="115"/>
      <c r="BE823" s="115"/>
      <c r="BF823" s="115"/>
      <c r="BG823" s="115"/>
      <c r="BH823" s="115"/>
      <c r="BI823" s="115"/>
      <c r="BJ823" s="115"/>
      <c r="BK823" s="115"/>
      <c r="BL823" s="115"/>
      <c r="BM823" s="115"/>
      <c r="BN823" s="115"/>
      <c r="BO823" s="115"/>
      <c r="BP823" s="115"/>
      <c r="BQ823" s="115"/>
      <c r="BR823" s="115"/>
      <c r="BS823" s="115"/>
      <c r="BT823" s="115"/>
      <c r="BU823" s="115"/>
      <c r="BV823" s="115"/>
      <c r="BW823" s="115"/>
      <c r="BX823" s="115"/>
      <c r="BY823" s="115"/>
      <c r="BZ823" s="115"/>
      <c r="CA823" s="115"/>
      <c r="CB823" s="115"/>
      <c r="CC823" s="115"/>
      <c r="CD823" s="115"/>
      <c r="CE823" s="115"/>
      <c r="CF823" s="115"/>
      <c r="CG823" s="115"/>
      <c r="CH823" s="115"/>
      <c r="CI823" s="115"/>
    </row>
    <row r="824" spans="1:87" ht="16.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  <c r="AA824" s="115"/>
      <c r="AB824" s="115"/>
      <c r="AC824" s="115"/>
      <c r="AD824" s="115"/>
      <c r="AE824" s="115"/>
      <c r="AF824" s="115"/>
      <c r="AG824" s="115"/>
      <c r="AH824" s="115"/>
      <c r="AI824" s="115"/>
      <c r="AJ824" s="115"/>
      <c r="AK824" s="115"/>
      <c r="AL824" s="115"/>
      <c r="AM824" s="115"/>
      <c r="AN824" s="115"/>
      <c r="AO824" s="115"/>
      <c r="AP824" s="115"/>
      <c r="AQ824" s="115"/>
      <c r="AR824" s="115"/>
      <c r="AS824" s="115"/>
      <c r="AT824" s="115"/>
      <c r="AU824" s="115"/>
      <c r="AV824" s="115"/>
      <c r="AW824" s="115"/>
      <c r="AX824" s="115"/>
      <c r="AY824" s="115"/>
      <c r="AZ824" s="115"/>
      <c r="BA824" s="115"/>
      <c r="BB824" s="115"/>
      <c r="BC824" s="115"/>
      <c r="BD824" s="115"/>
      <c r="BE824" s="115"/>
      <c r="BF824" s="115"/>
      <c r="BG824" s="115"/>
      <c r="BH824" s="115"/>
      <c r="BI824" s="115"/>
      <c r="BJ824" s="115"/>
      <c r="BK824" s="115"/>
      <c r="BL824" s="115"/>
      <c r="BM824" s="115"/>
      <c r="BN824" s="115"/>
      <c r="BO824" s="115"/>
      <c r="BP824" s="115"/>
      <c r="BQ824" s="115"/>
      <c r="BR824" s="115"/>
      <c r="BS824" s="115"/>
      <c r="BT824" s="115"/>
      <c r="BU824" s="115"/>
      <c r="BV824" s="115"/>
      <c r="BW824" s="115"/>
      <c r="BX824" s="115"/>
      <c r="BY824" s="115"/>
      <c r="BZ824" s="115"/>
      <c r="CA824" s="115"/>
      <c r="CB824" s="115"/>
      <c r="CC824" s="115"/>
      <c r="CD824" s="115"/>
      <c r="CE824" s="115"/>
      <c r="CF824" s="115"/>
      <c r="CG824" s="115"/>
      <c r="CH824" s="115"/>
      <c r="CI824" s="115"/>
    </row>
    <row r="825" spans="1:87" ht="16.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  <c r="AA825" s="115"/>
      <c r="AB825" s="115"/>
      <c r="AC825" s="115"/>
      <c r="AD825" s="115"/>
      <c r="AE825" s="115"/>
      <c r="AF825" s="115"/>
      <c r="AG825" s="115"/>
      <c r="AH825" s="115"/>
      <c r="AI825" s="115"/>
      <c r="AJ825" s="115"/>
      <c r="AK825" s="115"/>
      <c r="AL825" s="115"/>
      <c r="AM825" s="115"/>
      <c r="AN825" s="115"/>
      <c r="AO825" s="115"/>
      <c r="AP825" s="115"/>
      <c r="AQ825" s="115"/>
      <c r="AR825" s="115"/>
      <c r="AS825" s="115"/>
      <c r="AT825" s="115"/>
      <c r="AU825" s="115"/>
      <c r="AV825" s="115"/>
      <c r="AW825" s="115"/>
      <c r="AX825" s="115"/>
      <c r="AY825" s="115"/>
      <c r="AZ825" s="115"/>
      <c r="BA825" s="115"/>
      <c r="BB825" s="115"/>
      <c r="BC825" s="115"/>
      <c r="BD825" s="115"/>
      <c r="BE825" s="115"/>
      <c r="BF825" s="115"/>
      <c r="BG825" s="115"/>
      <c r="BH825" s="115"/>
      <c r="BI825" s="115"/>
      <c r="BJ825" s="115"/>
      <c r="BK825" s="115"/>
      <c r="BL825" s="115"/>
      <c r="BM825" s="115"/>
      <c r="BN825" s="115"/>
      <c r="BO825" s="115"/>
      <c r="BP825" s="115"/>
      <c r="BQ825" s="115"/>
      <c r="BR825" s="115"/>
      <c r="BS825" s="115"/>
      <c r="BT825" s="115"/>
      <c r="BU825" s="115"/>
      <c r="BV825" s="115"/>
      <c r="BW825" s="115"/>
      <c r="BX825" s="115"/>
      <c r="BY825" s="115"/>
      <c r="BZ825" s="115"/>
      <c r="CA825" s="115"/>
      <c r="CB825" s="115"/>
      <c r="CC825" s="115"/>
      <c r="CD825" s="115"/>
      <c r="CE825" s="115"/>
      <c r="CF825" s="115"/>
      <c r="CG825" s="115"/>
      <c r="CH825" s="115"/>
      <c r="CI825" s="115"/>
    </row>
    <row r="826" spans="1:87" ht="16.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  <c r="AA826" s="115"/>
      <c r="AB826" s="115"/>
      <c r="AC826" s="115"/>
      <c r="AD826" s="115"/>
      <c r="AE826" s="115"/>
      <c r="AF826" s="115"/>
      <c r="AG826" s="115"/>
      <c r="AH826" s="115"/>
      <c r="AI826" s="115"/>
      <c r="AJ826" s="115"/>
      <c r="AK826" s="115"/>
      <c r="AL826" s="115"/>
      <c r="AM826" s="115"/>
      <c r="AN826" s="115"/>
      <c r="AO826" s="115"/>
      <c r="AP826" s="115"/>
      <c r="AQ826" s="115"/>
      <c r="AR826" s="115"/>
      <c r="AS826" s="115"/>
      <c r="AT826" s="115"/>
      <c r="AU826" s="115"/>
      <c r="AV826" s="115"/>
      <c r="AW826" s="115"/>
      <c r="AX826" s="115"/>
      <c r="AY826" s="115"/>
      <c r="AZ826" s="115"/>
      <c r="BA826" s="115"/>
      <c r="BB826" s="115"/>
      <c r="BC826" s="115"/>
      <c r="BD826" s="115"/>
      <c r="BE826" s="115"/>
      <c r="BF826" s="115"/>
      <c r="BG826" s="115"/>
      <c r="BH826" s="115"/>
      <c r="BI826" s="115"/>
      <c r="BJ826" s="115"/>
      <c r="BK826" s="115"/>
      <c r="BL826" s="115"/>
      <c r="BM826" s="115"/>
      <c r="BN826" s="115"/>
      <c r="BO826" s="115"/>
      <c r="BP826" s="115"/>
      <c r="BQ826" s="115"/>
      <c r="BR826" s="115"/>
      <c r="BS826" s="115"/>
      <c r="BT826" s="115"/>
      <c r="BU826" s="115"/>
      <c r="BV826" s="115"/>
      <c r="BW826" s="115"/>
      <c r="BX826" s="115"/>
      <c r="BY826" s="115"/>
      <c r="BZ826" s="115"/>
      <c r="CA826" s="115"/>
      <c r="CB826" s="115"/>
      <c r="CC826" s="115"/>
      <c r="CD826" s="115"/>
      <c r="CE826" s="115"/>
      <c r="CF826" s="115"/>
      <c r="CG826" s="115"/>
      <c r="CH826" s="115"/>
      <c r="CI826" s="115"/>
    </row>
    <row r="827" spans="1:87" ht="16.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  <c r="AA827" s="115"/>
      <c r="AB827" s="115"/>
      <c r="AC827" s="115"/>
      <c r="AD827" s="115"/>
      <c r="AE827" s="115"/>
      <c r="AF827" s="115"/>
      <c r="AG827" s="115"/>
      <c r="AH827" s="115"/>
      <c r="AI827" s="115"/>
      <c r="AJ827" s="115"/>
      <c r="AK827" s="115"/>
      <c r="AL827" s="115"/>
      <c r="AM827" s="115"/>
      <c r="AN827" s="115"/>
      <c r="AO827" s="115"/>
      <c r="AP827" s="115"/>
      <c r="AQ827" s="115"/>
      <c r="AR827" s="115"/>
      <c r="AS827" s="115"/>
      <c r="AT827" s="115"/>
      <c r="AU827" s="115"/>
      <c r="AV827" s="115"/>
      <c r="AW827" s="115"/>
      <c r="AX827" s="115"/>
      <c r="AY827" s="115"/>
      <c r="AZ827" s="115"/>
      <c r="BA827" s="115"/>
      <c r="BB827" s="115"/>
      <c r="BC827" s="115"/>
      <c r="BD827" s="115"/>
      <c r="BE827" s="115"/>
      <c r="BF827" s="115"/>
      <c r="BG827" s="115"/>
      <c r="BH827" s="115"/>
      <c r="BI827" s="115"/>
      <c r="BJ827" s="115"/>
      <c r="BK827" s="115"/>
      <c r="BL827" s="115"/>
      <c r="BM827" s="115"/>
      <c r="BN827" s="115"/>
      <c r="BO827" s="115"/>
      <c r="BP827" s="115"/>
      <c r="BQ827" s="115"/>
      <c r="BR827" s="115"/>
      <c r="BS827" s="115"/>
      <c r="BT827" s="115"/>
      <c r="BU827" s="115"/>
      <c r="BV827" s="115"/>
      <c r="BW827" s="115"/>
      <c r="BX827" s="115"/>
      <c r="BY827" s="115"/>
      <c r="BZ827" s="115"/>
      <c r="CA827" s="115"/>
      <c r="CB827" s="115"/>
      <c r="CC827" s="115"/>
      <c r="CD827" s="115"/>
      <c r="CE827" s="115"/>
      <c r="CF827" s="115"/>
      <c r="CG827" s="115"/>
      <c r="CH827" s="115"/>
      <c r="CI827" s="115"/>
    </row>
    <row r="828" spans="1:87" ht="16.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  <c r="AA828" s="115"/>
      <c r="AB828" s="115"/>
      <c r="AC828" s="115"/>
      <c r="AD828" s="115"/>
      <c r="AE828" s="115"/>
      <c r="AF828" s="115"/>
      <c r="AG828" s="115"/>
      <c r="AH828" s="115"/>
      <c r="AI828" s="115"/>
      <c r="AJ828" s="115"/>
      <c r="AK828" s="115"/>
      <c r="AL828" s="115"/>
      <c r="AM828" s="115"/>
      <c r="AN828" s="115"/>
      <c r="AO828" s="115"/>
      <c r="AP828" s="115"/>
      <c r="AQ828" s="115"/>
      <c r="AR828" s="115"/>
      <c r="AS828" s="115"/>
      <c r="AT828" s="115"/>
      <c r="AU828" s="115"/>
      <c r="AV828" s="115"/>
      <c r="AW828" s="115"/>
      <c r="AX828" s="115"/>
      <c r="AY828" s="115"/>
      <c r="AZ828" s="115"/>
      <c r="BA828" s="115"/>
      <c r="BB828" s="115"/>
      <c r="BC828" s="115"/>
      <c r="BD828" s="115"/>
      <c r="BE828" s="115"/>
      <c r="BF828" s="115"/>
      <c r="BG828" s="115"/>
      <c r="BH828" s="115"/>
      <c r="BI828" s="115"/>
      <c r="BJ828" s="115"/>
      <c r="BK828" s="115"/>
      <c r="BL828" s="115"/>
      <c r="BM828" s="115"/>
      <c r="BN828" s="115"/>
      <c r="BO828" s="115"/>
      <c r="BP828" s="115"/>
      <c r="BQ828" s="115"/>
      <c r="BR828" s="115"/>
      <c r="BS828" s="115"/>
      <c r="BT828" s="115"/>
      <c r="BU828" s="115"/>
      <c r="BV828" s="115"/>
      <c r="BW828" s="115"/>
      <c r="BX828" s="115"/>
      <c r="BY828" s="115"/>
      <c r="BZ828" s="115"/>
      <c r="CA828" s="115"/>
      <c r="CB828" s="115"/>
      <c r="CC828" s="115"/>
      <c r="CD828" s="115"/>
      <c r="CE828" s="115"/>
      <c r="CF828" s="115"/>
      <c r="CG828" s="115"/>
      <c r="CH828" s="115"/>
      <c r="CI828" s="115"/>
    </row>
    <row r="829" spans="1:87" ht="16.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  <c r="AA829" s="115"/>
      <c r="AB829" s="115"/>
      <c r="AC829" s="115"/>
      <c r="AD829" s="115"/>
      <c r="AE829" s="115"/>
      <c r="AF829" s="115"/>
      <c r="AG829" s="115"/>
      <c r="AH829" s="115"/>
      <c r="AI829" s="115"/>
      <c r="AJ829" s="115"/>
      <c r="AK829" s="115"/>
      <c r="AL829" s="115"/>
      <c r="AM829" s="115"/>
      <c r="AN829" s="115"/>
      <c r="AO829" s="115"/>
      <c r="AP829" s="115"/>
      <c r="AQ829" s="115"/>
      <c r="AR829" s="115"/>
      <c r="AS829" s="115"/>
      <c r="AT829" s="115"/>
      <c r="AU829" s="115"/>
      <c r="AV829" s="115"/>
      <c r="AW829" s="115"/>
      <c r="AX829" s="115"/>
      <c r="AY829" s="115"/>
      <c r="AZ829" s="115"/>
      <c r="BA829" s="115"/>
      <c r="BB829" s="115"/>
      <c r="BC829" s="115"/>
      <c r="BD829" s="115"/>
      <c r="BE829" s="115"/>
      <c r="BF829" s="115"/>
      <c r="BG829" s="115"/>
      <c r="BH829" s="115"/>
      <c r="BI829" s="115"/>
      <c r="BJ829" s="115"/>
      <c r="BK829" s="115"/>
      <c r="BL829" s="115"/>
      <c r="BM829" s="115"/>
      <c r="BN829" s="115"/>
      <c r="BO829" s="115"/>
      <c r="BP829" s="115"/>
      <c r="BQ829" s="115"/>
      <c r="BR829" s="115"/>
      <c r="BS829" s="115"/>
      <c r="BT829" s="115"/>
      <c r="BU829" s="115"/>
      <c r="BV829" s="115"/>
      <c r="BW829" s="115"/>
      <c r="BX829" s="115"/>
      <c r="BY829" s="115"/>
      <c r="BZ829" s="115"/>
      <c r="CA829" s="115"/>
      <c r="CB829" s="115"/>
      <c r="CC829" s="115"/>
      <c r="CD829" s="115"/>
      <c r="CE829" s="115"/>
      <c r="CF829" s="115"/>
      <c r="CG829" s="115"/>
      <c r="CH829" s="115"/>
      <c r="CI829" s="115"/>
    </row>
    <row r="830" spans="1:87" ht="16.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  <c r="AA830" s="115"/>
      <c r="AB830" s="115"/>
      <c r="AC830" s="115"/>
      <c r="AD830" s="115"/>
      <c r="AE830" s="115"/>
      <c r="AF830" s="115"/>
      <c r="AG830" s="115"/>
      <c r="AH830" s="115"/>
      <c r="AI830" s="115"/>
      <c r="AJ830" s="115"/>
      <c r="AK830" s="115"/>
      <c r="AL830" s="115"/>
      <c r="AM830" s="115"/>
      <c r="AN830" s="115"/>
      <c r="AO830" s="115"/>
      <c r="AP830" s="115"/>
      <c r="AQ830" s="115"/>
      <c r="AR830" s="115"/>
      <c r="AS830" s="115"/>
      <c r="AT830" s="115"/>
      <c r="AU830" s="115"/>
      <c r="AV830" s="115"/>
      <c r="AW830" s="115"/>
      <c r="AX830" s="115"/>
      <c r="AY830" s="115"/>
      <c r="AZ830" s="115"/>
      <c r="BA830" s="115"/>
      <c r="BB830" s="115"/>
      <c r="BC830" s="115"/>
      <c r="BD830" s="115"/>
      <c r="BE830" s="115"/>
      <c r="BF830" s="115"/>
      <c r="BG830" s="115"/>
      <c r="BH830" s="115"/>
      <c r="BI830" s="115"/>
      <c r="BJ830" s="115"/>
      <c r="BK830" s="115"/>
      <c r="BL830" s="115"/>
      <c r="BM830" s="115"/>
      <c r="BN830" s="115"/>
      <c r="BO830" s="115"/>
      <c r="BP830" s="115"/>
      <c r="BQ830" s="115"/>
      <c r="BR830" s="115"/>
      <c r="BS830" s="115"/>
      <c r="BT830" s="115"/>
      <c r="BU830" s="115"/>
      <c r="BV830" s="115"/>
      <c r="BW830" s="115"/>
      <c r="BX830" s="115"/>
      <c r="BY830" s="115"/>
      <c r="BZ830" s="115"/>
      <c r="CA830" s="115"/>
      <c r="CB830" s="115"/>
      <c r="CC830" s="115"/>
      <c r="CD830" s="115"/>
      <c r="CE830" s="115"/>
      <c r="CF830" s="115"/>
      <c r="CG830" s="115"/>
      <c r="CH830" s="115"/>
      <c r="CI830" s="115"/>
    </row>
    <row r="831" spans="1:87" ht="16.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  <c r="AA831" s="115"/>
      <c r="AB831" s="115"/>
      <c r="AC831" s="115"/>
      <c r="AD831" s="115"/>
      <c r="AE831" s="115"/>
      <c r="AF831" s="115"/>
      <c r="AG831" s="115"/>
      <c r="AH831" s="115"/>
      <c r="AI831" s="115"/>
      <c r="AJ831" s="115"/>
      <c r="AK831" s="115"/>
      <c r="AL831" s="115"/>
      <c r="AM831" s="115"/>
      <c r="AN831" s="115"/>
      <c r="AO831" s="115"/>
      <c r="AP831" s="115"/>
      <c r="AQ831" s="115"/>
      <c r="AR831" s="115"/>
      <c r="AS831" s="115"/>
      <c r="AT831" s="115"/>
      <c r="AU831" s="115"/>
      <c r="AV831" s="115"/>
      <c r="AW831" s="115"/>
      <c r="AX831" s="115"/>
      <c r="AY831" s="115"/>
      <c r="AZ831" s="115"/>
      <c r="BA831" s="115"/>
      <c r="BB831" s="115"/>
      <c r="BC831" s="115"/>
      <c r="BD831" s="115"/>
      <c r="BE831" s="115"/>
      <c r="BF831" s="115"/>
      <c r="BG831" s="115"/>
      <c r="BH831" s="115"/>
      <c r="BI831" s="115"/>
      <c r="BJ831" s="115"/>
      <c r="BK831" s="115"/>
      <c r="BL831" s="115"/>
      <c r="BM831" s="115"/>
      <c r="BN831" s="115"/>
      <c r="BO831" s="115"/>
      <c r="BP831" s="115"/>
      <c r="BQ831" s="115"/>
      <c r="BR831" s="115"/>
      <c r="BS831" s="115"/>
      <c r="BT831" s="115"/>
      <c r="BU831" s="115"/>
      <c r="BV831" s="115"/>
      <c r="BW831" s="115"/>
      <c r="BX831" s="115"/>
      <c r="BY831" s="115"/>
      <c r="BZ831" s="115"/>
      <c r="CA831" s="115"/>
      <c r="CB831" s="115"/>
      <c r="CC831" s="115"/>
      <c r="CD831" s="115"/>
      <c r="CE831" s="115"/>
      <c r="CF831" s="115"/>
      <c r="CG831" s="115"/>
      <c r="CH831" s="115"/>
      <c r="CI831" s="115"/>
    </row>
    <row r="832" spans="1:87" ht="16.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  <c r="AA832" s="115"/>
      <c r="AB832" s="115"/>
      <c r="AC832" s="115"/>
      <c r="AD832" s="115"/>
      <c r="AE832" s="115"/>
      <c r="AF832" s="115"/>
      <c r="AG832" s="115"/>
      <c r="AH832" s="115"/>
      <c r="AI832" s="115"/>
      <c r="AJ832" s="115"/>
      <c r="AK832" s="115"/>
      <c r="AL832" s="115"/>
      <c r="AM832" s="115"/>
      <c r="AN832" s="115"/>
      <c r="AO832" s="115"/>
      <c r="AP832" s="115"/>
      <c r="AQ832" s="115"/>
      <c r="AR832" s="115"/>
      <c r="AS832" s="115"/>
      <c r="AT832" s="115"/>
      <c r="AU832" s="115"/>
      <c r="AV832" s="115"/>
      <c r="AW832" s="115"/>
      <c r="AX832" s="115"/>
      <c r="AY832" s="115"/>
      <c r="AZ832" s="115"/>
      <c r="BA832" s="115"/>
      <c r="BB832" s="115"/>
      <c r="BC832" s="115"/>
      <c r="BD832" s="115"/>
      <c r="BE832" s="115"/>
      <c r="BF832" s="115"/>
      <c r="BG832" s="115"/>
      <c r="BH832" s="115"/>
      <c r="BI832" s="115"/>
      <c r="BJ832" s="115"/>
      <c r="BK832" s="115"/>
      <c r="BL832" s="115"/>
      <c r="BM832" s="115"/>
      <c r="BN832" s="115"/>
      <c r="BO832" s="115"/>
      <c r="BP832" s="115"/>
      <c r="BQ832" s="115"/>
      <c r="BR832" s="115"/>
      <c r="BS832" s="115"/>
      <c r="BT832" s="115"/>
      <c r="BU832" s="115"/>
      <c r="BV832" s="115"/>
      <c r="BW832" s="115"/>
      <c r="BX832" s="115"/>
      <c r="BY832" s="115"/>
      <c r="BZ832" s="115"/>
      <c r="CA832" s="115"/>
      <c r="CB832" s="115"/>
      <c r="CC832" s="115"/>
      <c r="CD832" s="115"/>
      <c r="CE832" s="115"/>
      <c r="CF832" s="115"/>
      <c r="CG832" s="115"/>
      <c r="CH832" s="115"/>
      <c r="CI832" s="115"/>
    </row>
    <row r="833" spans="1:87" ht="16.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  <c r="AA833" s="115"/>
      <c r="AB833" s="115"/>
      <c r="AC833" s="115"/>
      <c r="AD833" s="115"/>
      <c r="AE833" s="115"/>
      <c r="AF833" s="115"/>
      <c r="AG833" s="115"/>
      <c r="AH833" s="115"/>
      <c r="AI833" s="115"/>
      <c r="AJ833" s="115"/>
      <c r="AK833" s="115"/>
      <c r="AL833" s="115"/>
      <c r="AM833" s="115"/>
      <c r="AN833" s="115"/>
      <c r="AO833" s="115"/>
      <c r="AP833" s="115"/>
      <c r="AQ833" s="115"/>
      <c r="AR833" s="115"/>
      <c r="AS833" s="115"/>
      <c r="AT833" s="115"/>
      <c r="AU833" s="115"/>
      <c r="AV833" s="115"/>
      <c r="AW833" s="115"/>
      <c r="AX833" s="115"/>
      <c r="AY833" s="115"/>
      <c r="AZ833" s="115"/>
      <c r="BA833" s="115"/>
      <c r="BB833" s="115"/>
      <c r="BC833" s="115"/>
      <c r="BD833" s="115"/>
      <c r="BE833" s="115"/>
      <c r="BF833" s="115"/>
      <c r="BG833" s="115"/>
      <c r="BH833" s="115"/>
      <c r="BI833" s="115"/>
      <c r="BJ833" s="115"/>
      <c r="BK833" s="115"/>
      <c r="BL833" s="115"/>
      <c r="BM833" s="115"/>
      <c r="BN833" s="115"/>
      <c r="BO833" s="115"/>
      <c r="BP833" s="115"/>
      <c r="BQ833" s="115"/>
      <c r="BR833" s="115"/>
      <c r="BS833" s="115"/>
      <c r="BT833" s="115"/>
      <c r="BU833" s="115"/>
      <c r="BV833" s="115"/>
      <c r="BW833" s="115"/>
      <c r="BX833" s="115"/>
      <c r="BY833" s="115"/>
      <c r="BZ833" s="115"/>
      <c r="CA833" s="115"/>
      <c r="CB833" s="115"/>
      <c r="CC833" s="115"/>
      <c r="CD833" s="115"/>
      <c r="CE833" s="115"/>
      <c r="CF833" s="115"/>
      <c r="CG833" s="115"/>
      <c r="CH833" s="115"/>
      <c r="CI833" s="115"/>
    </row>
    <row r="834" spans="1:87" ht="16.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  <c r="AA834" s="115"/>
      <c r="AB834" s="115"/>
      <c r="AC834" s="115"/>
      <c r="AD834" s="115"/>
      <c r="AE834" s="115"/>
      <c r="AF834" s="115"/>
      <c r="AG834" s="115"/>
      <c r="AH834" s="115"/>
      <c r="AI834" s="115"/>
      <c r="AJ834" s="115"/>
      <c r="AK834" s="115"/>
      <c r="AL834" s="115"/>
      <c r="AM834" s="115"/>
      <c r="AN834" s="115"/>
      <c r="AO834" s="115"/>
      <c r="AP834" s="115"/>
      <c r="AQ834" s="115"/>
      <c r="AR834" s="115"/>
      <c r="AS834" s="115"/>
      <c r="AT834" s="115"/>
      <c r="AU834" s="115"/>
      <c r="AV834" s="115"/>
      <c r="AW834" s="115"/>
      <c r="AX834" s="115"/>
      <c r="AY834" s="115"/>
      <c r="AZ834" s="115"/>
      <c r="BA834" s="115"/>
      <c r="BB834" s="115"/>
      <c r="BC834" s="115"/>
      <c r="BD834" s="115"/>
      <c r="BE834" s="115"/>
      <c r="BF834" s="115"/>
      <c r="BG834" s="115"/>
      <c r="BH834" s="115"/>
      <c r="BI834" s="115"/>
      <c r="BJ834" s="115"/>
      <c r="BK834" s="115"/>
      <c r="BL834" s="115"/>
      <c r="BM834" s="115"/>
      <c r="BN834" s="115"/>
      <c r="BO834" s="115"/>
      <c r="BP834" s="115"/>
      <c r="BQ834" s="115"/>
      <c r="BR834" s="115"/>
      <c r="BS834" s="115"/>
      <c r="BT834" s="115"/>
      <c r="BU834" s="115"/>
      <c r="BV834" s="115"/>
      <c r="BW834" s="115"/>
      <c r="BX834" s="115"/>
      <c r="BY834" s="115"/>
      <c r="BZ834" s="115"/>
      <c r="CA834" s="115"/>
      <c r="CB834" s="115"/>
      <c r="CC834" s="115"/>
      <c r="CD834" s="115"/>
      <c r="CE834" s="115"/>
      <c r="CF834" s="115"/>
      <c r="CG834" s="115"/>
      <c r="CH834" s="115"/>
      <c r="CI834" s="115"/>
    </row>
    <row r="835" spans="1:87" ht="16.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  <c r="AA835" s="115"/>
      <c r="AB835" s="115"/>
      <c r="AC835" s="115"/>
      <c r="AD835" s="115"/>
      <c r="AE835" s="115"/>
      <c r="AF835" s="115"/>
      <c r="AG835" s="115"/>
      <c r="AH835" s="115"/>
      <c r="AI835" s="115"/>
      <c r="AJ835" s="115"/>
      <c r="AK835" s="115"/>
      <c r="AL835" s="115"/>
      <c r="AM835" s="115"/>
      <c r="AN835" s="115"/>
      <c r="AO835" s="115"/>
      <c r="AP835" s="115"/>
      <c r="AQ835" s="115"/>
      <c r="AR835" s="115"/>
      <c r="AS835" s="115"/>
      <c r="AT835" s="115"/>
      <c r="AU835" s="115"/>
      <c r="AV835" s="115"/>
      <c r="AW835" s="115"/>
      <c r="AX835" s="115"/>
      <c r="AY835" s="115"/>
      <c r="AZ835" s="115"/>
      <c r="BA835" s="115"/>
      <c r="BB835" s="115"/>
      <c r="BC835" s="115"/>
      <c r="BD835" s="115"/>
      <c r="BE835" s="115"/>
      <c r="BF835" s="115"/>
      <c r="BG835" s="115"/>
      <c r="BH835" s="115"/>
      <c r="BI835" s="115"/>
      <c r="BJ835" s="115"/>
      <c r="BK835" s="115"/>
      <c r="BL835" s="115"/>
      <c r="BM835" s="115"/>
      <c r="BN835" s="115"/>
      <c r="BO835" s="115"/>
      <c r="BP835" s="115"/>
      <c r="BQ835" s="115"/>
      <c r="BR835" s="115"/>
      <c r="BS835" s="115"/>
      <c r="BT835" s="115"/>
      <c r="BU835" s="115"/>
      <c r="BV835" s="115"/>
      <c r="BW835" s="115"/>
      <c r="BX835" s="115"/>
      <c r="BY835" s="115"/>
      <c r="BZ835" s="115"/>
      <c r="CA835" s="115"/>
      <c r="CB835" s="115"/>
      <c r="CC835" s="115"/>
      <c r="CD835" s="115"/>
      <c r="CE835" s="115"/>
      <c r="CF835" s="115"/>
      <c r="CG835" s="115"/>
      <c r="CH835" s="115"/>
      <c r="CI835" s="115"/>
    </row>
    <row r="836" spans="1:87" ht="16.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  <c r="AA836" s="115"/>
      <c r="AB836" s="115"/>
      <c r="AC836" s="115"/>
      <c r="AD836" s="115"/>
      <c r="AE836" s="115"/>
      <c r="AF836" s="115"/>
      <c r="AG836" s="115"/>
      <c r="AH836" s="115"/>
      <c r="AI836" s="115"/>
      <c r="AJ836" s="115"/>
      <c r="AK836" s="115"/>
      <c r="AL836" s="115"/>
      <c r="AM836" s="115"/>
      <c r="AN836" s="115"/>
      <c r="AO836" s="115"/>
      <c r="AP836" s="115"/>
      <c r="AQ836" s="115"/>
      <c r="AR836" s="115"/>
      <c r="AS836" s="115"/>
      <c r="AT836" s="115"/>
      <c r="AU836" s="115"/>
      <c r="AV836" s="115"/>
      <c r="AW836" s="115"/>
      <c r="AX836" s="115"/>
      <c r="AY836" s="115"/>
      <c r="AZ836" s="115"/>
      <c r="BA836" s="115"/>
      <c r="BB836" s="115"/>
      <c r="BC836" s="115"/>
      <c r="BD836" s="115"/>
      <c r="BE836" s="115"/>
      <c r="BF836" s="115"/>
      <c r="BG836" s="115"/>
      <c r="BH836" s="115"/>
      <c r="BI836" s="115"/>
      <c r="BJ836" s="115"/>
      <c r="BK836" s="115"/>
      <c r="BL836" s="115"/>
      <c r="BM836" s="115"/>
      <c r="BN836" s="115"/>
      <c r="BO836" s="115"/>
      <c r="BP836" s="115"/>
      <c r="BQ836" s="115"/>
      <c r="BR836" s="115"/>
      <c r="BS836" s="115"/>
      <c r="BT836" s="115"/>
      <c r="BU836" s="115"/>
      <c r="BV836" s="115"/>
      <c r="BW836" s="115"/>
      <c r="BX836" s="115"/>
      <c r="BY836" s="115"/>
      <c r="BZ836" s="115"/>
      <c r="CA836" s="115"/>
      <c r="CB836" s="115"/>
      <c r="CC836" s="115"/>
      <c r="CD836" s="115"/>
      <c r="CE836" s="115"/>
      <c r="CF836" s="115"/>
      <c r="CG836" s="115"/>
      <c r="CH836" s="115"/>
      <c r="CI836" s="115"/>
    </row>
    <row r="837" spans="1:87" ht="16.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  <c r="AA837" s="115"/>
      <c r="AB837" s="115"/>
      <c r="AC837" s="115"/>
      <c r="AD837" s="115"/>
      <c r="AE837" s="115"/>
      <c r="AF837" s="115"/>
      <c r="AG837" s="115"/>
      <c r="AH837" s="115"/>
      <c r="AI837" s="115"/>
      <c r="AJ837" s="115"/>
      <c r="AK837" s="115"/>
      <c r="AL837" s="115"/>
      <c r="AM837" s="115"/>
      <c r="AN837" s="115"/>
      <c r="AO837" s="115"/>
      <c r="AP837" s="115"/>
      <c r="AQ837" s="115"/>
      <c r="AR837" s="115"/>
      <c r="AS837" s="115"/>
      <c r="AT837" s="115"/>
      <c r="AU837" s="115"/>
      <c r="AV837" s="115"/>
      <c r="AW837" s="115"/>
      <c r="AX837" s="115"/>
      <c r="AY837" s="115"/>
      <c r="AZ837" s="115"/>
      <c r="BA837" s="115"/>
      <c r="BB837" s="115"/>
      <c r="BC837" s="115"/>
      <c r="BD837" s="115"/>
      <c r="BE837" s="115"/>
      <c r="BF837" s="115"/>
      <c r="BG837" s="115"/>
      <c r="BH837" s="115"/>
      <c r="BI837" s="115"/>
      <c r="BJ837" s="115"/>
      <c r="BK837" s="115"/>
      <c r="BL837" s="115"/>
      <c r="BM837" s="115"/>
      <c r="BN837" s="115"/>
      <c r="BO837" s="115"/>
      <c r="BP837" s="115"/>
      <c r="BQ837" s="115"/>
      <c r="BR837" s="115"/>
      <c r="BS837" s="115"/>
      <c r="BT837" s="115"/>
      <c r="BU837" s="115"/>
      <c r="BV837" s="115"/>
      <c r="BW837" s="115"/>
      <c r="BX837" s="115"/>
      <c r="BY837" s="115"/>
      <c r="BZ837" s="115"/>
      <c r="CA837" s="115"/>
      <c r="CB837" s="115"/>
      <c r="CC837" s="115"/>
      <c r="CD837" s="115"/>
      <c r="CE837" s="115"/>
      <c r="CF837" s="115"/>
      <c r="CG837" s="115"/>
      <c r="CH837" s="115"/>
      <c r="CI837" s="115"/>
    </row>
    <row r="838" spans="1:87" ht="16.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  <c r="AA838" s="115"/>
      <c r="AB838" s="115"/>
      <c r="AC838" s="115"/>
      <c r="AD838" s="115"/>
      <c r="AE838" s="115"/>
      <c r="AF838" s="115"/>
      <c r="AG838" s="115"/>
      <c r="AH838" s="115"/>
      <c r="AI838" s="115"/>
      <c r="AJ838" s="115"/>
      <c r="AK838" s="115"/>
      <c r="AL838" s="115"/>
      <c r="AM838" s="115"/>
      <c r="AN838" s="115"/>
      <c r="AO838" s="115"/>
      <c r="AP838" s="115"/>
      <c r="AQ838" s="115"/>
      <c r="AR838" s="115"/>
      <c r="AS838" s="115"/>
      <c r="AT838" s="115"/>
      <c r="AU838" s="115"/>
      <c r="AV838" s="115"/>
      <c r="AW838" s="115"/>
      <c r="AX838" s="115"/>
      <c r="AY838" s="115"/>
      <c r="AZ838" s="115"/>
      <c r="BA838" s="115"/>
      <c r="BB838" s="115"/>
      <c r="BC838" s="115"/>
      <c r="BD838" s="115"/>
      <c r="BE838" s="115"/>
      <c r="BF838" s="115"/>
      <c r="BG838" s="115"/>
      <c r="BH838" s="115"/>
      <c r="BI838" s="115"/>
      <c r="BJ838" s="115"/>
      <c r="BK838" s="115"/>
      <c r="BL838" s="115"/>
      <c r="BM838" s="115"/>
      <c r="BN838" s="115"/>
      <c r="BO838" s="115"/>
      <c r="BP838" s="115"/>
      <c r="BQ838" s="115"/>
      <c r="BR838" s="115"/>
      <c r="BS838" s="115"/>
      <c r="BT838" s="115"/>
      <c r="BU838" s="115"/>
      <c r="BV838" s="115"/>
      <c r="BW838" s="115"/>
      <c r="BX838" s="115"/>
      <c r="BY838" s="115"/>
      <c r="BZ838" s="115"/>
      <c r="CA838" s="115"/>
      <c r="CB838" s="115"/>
      <c r="CC838" s="115"/>
      <c r="CD838" s="115"/>
      <c r="CE838" s="115"/>
      <c r="CF838" s="115"/>
      <c r="CG838" s="115"/>
      <c r="CH838" s="115"/>
      <c r="CI838" s="115"/>
    </row>
    <row r="839" spans="1:87" ht="16.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  <c r="AA839" s="115"/>
      <c r="AB839" s="115"/>
      <c r="AC839" s="115"/>
      <c r="AD839" s="115"/>
      <c r="AE839" s="115"/>
      <c r="AF839" s="115"/>
      <c r="AG839" s="115"/>
      <c r="AH839" s="115"/>
      <c r="AI839" s="115"/>
      <c r="AJ839" s="115"/>
      <c r="AK839" s="115"/>
      <c r="AL839" s="115"/>
      <c r="AM839" s="115"/>
      <c r="AN839" s="115"/>
      <c r="AO839" s="115"/>
      <c r="AP839" s="115"/>
      <c r="AQ839" s="115"/>
      <c r="AR839" s="115"/>
      <c r="AS839" s="115"/>
      <c r="AT839" s="115"/>
      <c r="AU839" s="115"/>
      <c r="AV839" s="115"/>
      <c r="AW839" s="115"/>
      <c r="AX839" s="115"/>
      <c r="AY839" s="115"/>
      <c r="AZ839" s="115"/>
      <c r="BA839" s="115"/>
      <c r="BB839" s="115"/>
      <c r="BC839" s="115"/>
      <c r="BD839" s="115"/>
      <c r="BE839" s="115"/>
      <c r="BF839" s="115"/>
      <c r="BG839" s="115"/>
      <c r="BH839" s="115"/>
      <c r="BI839" s="115"/>
      <c r="BJ839" s="115"/>
      <c r="BK839" s="115"/>
      <c r="BL839" s="115"/>
      <c r="BM839" s="115"/>
      <c r="BN839" s="115"/>
      <c r="BO839" s="115"/>
      <c r="BP839" s="115"/>
      <c r="BQ839" s="115"/>
      <c r="BR839" s="115"/>
      <c r="BS839" s="115"/>
      <c r="BT839" s="115"/>
      <c r="BU839" s="115"/>
      <c r="BV839" s="115"/>
      <c r="BW839" s="115"/>
      <c r="BX839" s="115"/>
      <c r="BY839" s="115"/>
      <c r="BZ839" s="115"/>
      <c r="CA839" s="115"/>
      <c r="CB839" s="115"/>
      <c r="CC839" s="115"/>
      <c r="CD839" s="115"/>
      <c r="CE839" s="115"/>
      <c r="CF839" s="115"/>
      <c r="CG839" s="115"/>
      <c r="CH839" s="115"/>
      <c r="CI839" s="115"/>
    </row>
    <row r="840" spans="1:87" ht="16.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  <c r="AA840" s="115"/>
      <c r="AB840" s="115"/>
      <c r="AC840" s="115"/>
      <c r="AD840" s="115"/>
      <c r="AE840" s="115"/>
      <c r="AF840" s="115"/>
      <c r="AG840" s="115"/>
      <c r="AH840" s="115"/>
      <c r="AI840" s="115"/>
      <c r="AJ840" s="115"/>
      <c r="AK840" s="115"/>
      <c r="AL840" s="115"/>
      <c r="AM840" s="115"/>
      <c r="AN840" s="115"/>
      <c r="AO840" s="115"/>
      <c r="AP840" s="115"/>
      <c r="AQ840" s="115"/>
      <c r="AR840" s="115"/>
      <c r="AS840" s="115"/>
      <c r="AT840" s="115"/>
      <c r="AU840" s="115"/>
      <c r="AV840" s="115"/>
      <c r="AW840" s="115"/>
      <c r="AX840" s="115"/>
      <c r="AY840" s="115"/>
      <c r="AZ840" s="115"/>
      <c r="BA840" s="115"/>
      <c r="BB840" s="115"/>
      <c r="BC840" s="115"/>
      <c r="BD840" s="115"/>
      <c r="BE840" s="115"/>
      <c r="BF840" s="115"/>
      <c r="BG840" s="115"/>
      <c r="BH840" s="115"/>
      <c r="BI840" s="115"/>
      <c r="BJ840" s="115"/>
      <c r="BK840" s="115"/>
      <c r="BL840" s="115"/>
      <c r="BM840" s="115"/>
      <c r="BN840" s="115"/>
      <c r="BO840" s="115"/>
      <c r="BP840" s="115"/>
      <c r="BQ840" s="115"/>
      <c r="BR840" s="115"/>
      <c r="BS840" s="115"/>
      <c r="BT840" s="115"/>
      <c r="BU840" s="115"/>
      <c r="BV840" s="115"/>
      <c r="BW840" s="115"/>
      <c r="BX840" s="115"/>
      <c r="BY840" s="115"/>
      <c r="BZ840" s="115"/>
      <c r="CA840" s="115"/>
      <c r="CB840" s="115"/>
      <c r="CC840" s="115"/>
      <c r="CD840" s="115"/>
      <c r="CE840" s="115"/>
      <c r="CF840" s="115"/>
      <c r="CG840" s="115"/>
      <c r="CH840" s="115"/>
      <c r="CI840" s="115"/>
    </row>
    <row r="841" spans="1:87" ht="16.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  <c r="AA841" s="115"/>
      <c r="AB841" s="115"/>
      <c r="AC841" s="115"/>
      <c r="AD841" s="115"/>
      <c r="AE841" s="115"/>
      <c r="AF841" s="115"/>
      <c r="AG841" s="115"/>
      <c r="AH841" s="115"/>
      <c r="AI841" s="115"/>
      <c r="AJ841" s="115"/>
      <c r="AK841" s="115"/>
      <c r="AL841" s="115"/>
      <c r="AM841" s="115"/>
      <c r="AN841" s="115"/>
      <c r="AO841" s="115"/>
      <c r="AP841" s="115"/>
      <c r="AQ841" s="115"/>
      <c r="AR841" s="115"/>
      <c r="AS841" s="115"/>
      <c r="AT841" s="115"/>
      <c r="AU841" s="115"/>
      <c r="AV841" s="115"/>
      <c r="AW841" s="115"/>
      <c r="AX841" s="115"/>
      <c r="AY841" s="115"/>
      <c r="AZ841" s="115"/>
      <c r="BA841" s="115"/>
      <c r="BB841" s="115"/>
      <c r="BC841" s="115"/>
      <c r="BD841" s="115"/>
      <c r="BE841" s="115"/>
      <c r="BF841" s="115"/>
      <c r="BG841" s="115"/>
      <c r="BH841" s="115"/>
      <c r="BI841" s="115"/>
      <c r="BJ841" s="115"/>
      <c r="BK841" s="115"/>
      <c r="BL841" s="115"/>
      <c r="BM841" s="115"/>
      <c r="BN841" s="115"/>
      <c r="BO841" s="115"/>
      <c r="BP841" s="115"/>
      <c r="BQ841" s="115"/>
      <c r="BR841" s="115"/>
      <c r="BS841" s="115"/>
      <c r="BT841" s="115"/>
      <c r="BU841" s="115"/>
      <c r="BV841" s="115"/>
      <c r="BW841" s="115"/>
      <c r="BX841" s="115"/>
      <c r="BY841" s="115"/>
      <c r="BZ841" s="115"/>
      <c r="CA841" s="115"/>
      <c r="CB841" s="115"/>
      <c r="CC841" s="115"/>
      <c r="CD841" s="115"/>
      <c r="CE841" s="115"/>
      <c r="CF841" s="115"/>
      <c r="CG841" s="115"/>
      <c r="CH841" s="115"/>
      <c r="CI841" s="115"/>
    </row>
    <row r="842" spans="1:87" ht="16.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  <c r="AA842" s="115"/>
      <c r="AB842" s="115"/>
      <c r="AC842" s="115"/>
      <c r="AD842" s="115"/>
      <c r="AE842" s="115"/>
      <c r="AF842" s="115"/>
      <c r="AG842" s="115"/>
      <c r="AH842" s="115"/>
      <c r="AI842" s="115"/>
      <c r="AJ842" s="115"/>
      <c r="AK842" s="115"/>
      <c r="AL842" s="115"/>
      <c r="AM842" s="115"/>
      <c r="AN842" s="115"/>
      <c r="AO842" s="115"/>
      <c r="AP842" s="115"/>
      <c r="AQ842" s="115"/>
      <c r="AR842" s="115"/>
      <c r="AS842" s="115"/>
      <c r="AT842" s="115"/>
      <c r="AU842" s="115"/>
      <c r="AV842" s="115"/>
      <c r="AW842" s="115"/>
      <c r="AX842" s="115"/>
      <c r="AY842" s="115"/>
      <c r="AZ842" s="115"/>
      <c r="BA842" s="115"/>
      <c r="BB842" s="115"/>
      <c r="BC842" s="115"/>
      <c r="BD842" s="115"/>
      <c r="BE842" s="115"/>
      <c r="BF842" s="115"/>
      <c r="BG842" s="115"/>
      <c r="BH842" s="115"/>
      <c r="BI842" s="115"/>
      <c r="BJ842" s="115"/>
      <c r="BK842" s="115"/>
      <c r="BL842" s="115"/>
      <c r="BM842" s="115"/>
      <c r="BN842" s="115"/>
      <c r="BO842" s="115"/>
      <c r="BP842" s="115"/>
      <c r="BQ842" s="115"/>
      <c r="BR842" s="115"/>
      <c r="BS842" s="115"/>
      <c r="BT842" s="115"/>
      <c r="BU842" s="115"/>
      <c r="BV842" s="115"/>
      <c r="BW842" s="115"/>
      <c r="BX842" s="115"/>
      <c r="BY842" s="115"/>
      <c r="BZ842" s="115"/>
      <c r="CA842" s="115"/>
      <c r="CB842" s="115"/>
      <c r="CC842" s="115"/>
      <c r="CD842" s="115"/>
      <c r="CE842" s="115"/>
      <c r="CF842" s="115"/>
      <c r="CG842" s="115"/>
      <c r="CH842" s="115"/>
      <c r="CI842" s="115"/>
    </row>
    <row r="843" spans="1:87" ht="16.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  <c r="AA843" s="115"/>
      <c r="AB843" s="115"/>
      <c r="AC843" s="115"/>
      <c r="AD843" s="115"/>
      <c r="AE843" s="115"/>
      <c r="AF843" s="115"/>
      <c r="AG843" s="115"/>
      <c r="AH843" s="115"/>
      <c r="AI843" s="115"/>
      <c r="AJ843" s="115"/>
      <c r="AK843" s="115"/>
      <c r="AL843" s="115"/>
      <c r="AM843" s="115"/>
      <c r="AN843" s="115"/>
      <c r="AO843" s="115"/>
      <c r="AP843" s="115"/>
      <c r="AQ843" s="115"/>
      <c r="AR843" s="115"/>
      <c r="AS843" s="115"/>
      <c r="AT843" s="115"/>
      <c r="AU843" s="115"/>
      <c r="AV843" s="115"/>
      <c r="AW843" s="115"/>
      <c r="AX843" s="115"/>
      <c r="AY843" s="115"/>
      <c r="AZ843" s="115"/>
      <c r="BA843" s="115"/>
      <c r="BB843" s="115"/>
      <c r="BC843" s="115"/>
      <c r="BD843" s="115"/>
      <c r="BE843" s="115"/>
      <c r="BF843" s="115"/>
      <c r="BG843" s="115"/>
      <c r="BH843" s="115"/>
      <c r="BI843" s="115"/>
      <c r="BJ843" s="115"/>
      <c r="BK843" s="115"/>
      <c r="BL843" s="115"/>
      <c r="BM843" s="115"/>
      <c r="BN843" s="115"/>
      <c r="BO843" s="115"/>
      <c r="BP843" s="115"/>
      <c r="BQ843" s="115"/>
      <c r="BR843" s="115"/>
      <c r="BS843" s="115"/>
      <c r="BT843" s="115"/>
      <c r="BU843" s="115"/>
      <c r="BV843" s="115"/>
      <c r="BW843" s="115"/>
      <c r="BX843" s="115"/>
      <c r="BY843" s="115"/>
      <c r="BZ843" s="115"/>
      <c r="CA843" s="115"/>
      <c r="CB843" s="115"/>
      <c r="CC843" s="115"/>
      <c r="CD843" s="115"/>
      <c r="CE843" s="115"/>
      <c r="CF843" s="115"/>
      <c r="CG843" s="115"/>
      <c r="CH843" s="115"/>
      <c r="CI843" s="115"/>
    </row>
    <row r="844" spans="1:87" ht="16.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  <c r="AA844" s="115"/>
      <c r="AB844" s="115"/>
      <c r="AC844" s="115"/>
      <c r="AD844" s="115"/>
      <c r="AE844" s="115"/>
      <c r="AF844" s="115"/>
      <c r="AG844" s="115"/>
      <c r="AH844" s="115"/>
      <c r="AI844" s="115"/>
      <c r="AJ844" s="115"/>
      <c r="AK844" s="115"/>
      <c r="AL844" s="115"/>
      <c r="AM844" s="115"/>
      <c r="AN844" s="115"/>
      <c r="AO844" s="115"/>
      <c r="AP844" s="115"/>
      <c r="AQ844" s="115"/>
      <c r="AR844" s="115"/>
      <c r="AS844" s="115"/>
      <c r="AT844" s="115"/>
      <c r="AU844" s="115"/>
      <c r="AV844" s="115"/>
      <c r="AW844" s="115"/>
      <c r="AX844" s="115"/>
      <c r="AY844" s="115"/>
      <c r="AZ844" s="115"/>
      <c r="BA844" s="115"/>
      <c r="BB844" s="115"/>
      <c r="BC844" s="115"/>
      <c r="BD844" s="115"/>
      <c r="BE844" s="115"/>
      <c r="BF844" s="115"/>
      <c r="BG844" s="115"/>
      <c r="BH844" s="115"/>
      <c r="BI844" s="115"/>
      <c r="BJ844" s="115"/>
      <c r="BK844" s="115"/>
      <c r="BL844" s="115"/>
      <c r="BM844" s="115"/>
      <c r="BN844" s="115"/>
      <c r="BO844" s="115"/>
      <c r="BP844" s="115"/>
      <c r="BQ844" s="115"/>
      <c r="BR844" s="115"/>
      <c r="BS844" s="115"/>
      <c r="BT844" s="115"/>
      <c r="BU844" s="115"/>
      <c r="BV844" s="115"/>
      <c r="BW844" s="115"/>
      <c r="BX844" s="115"/>
      <c r="BY844" s="115"/>
      <c r="BZ844" s="115"/>
      <c r="CA844" s="115"/>
      <c r="CB844" s="115"/>
      <c r="CC844" s="115"/>
      <c r="CD844" s="115"/>
      <c r="CE844" s="115"/>
      <c r="CF844" s="115"/>
      <c r="CG844" s="115"/>
      <c r="CH844" s="115"/>
      <c r="CI844" s="115"/>
    </row>
    <row r="845" spans="1:87" ht="16.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  <c r="AA845" s="115"/>
      <c r="AB845" s="115"/>
      <c r="AC845" s="115"/>
      <c r="AD845" s="115"/>
      <c r="AE845" s="115"/>
      <c r="AF845" s="115"/>
      <c r="AG845" s="115"/>
      <c r="AH845" s="115"/>
      <c r="AI845" s="115"/>
      <c r="AJ845" s="115"/>
      <c r="AK845" s="115"/>
      <c r="AL845" s="115"/>
      <c r="AM845" s="115"/>
      <c r="AN845" s="115"/>
      <c r="AO845" s="115"/>
      <c r="AP845" s="115"/>
      <c r="AQ845" s="115"/>
      <c r="AR845" s="115"/>
      <c r="AS845" s="115"/>
      <c r="AT845" s="115"/>
      <c r="AU845" s="115"/>
      <c r="AV845" s="115"/>
      <c r="AW845" s="115"/>
      <c r="AX845" s="115"/>
      <c r="AY845" s="115"/>
      <c r="AZ845" s="115"/>
      <c r="BA845" s="115"/>
      <c r="BB845" s="115"/>
      <c r="BC845" s="115"/>
      <c r="BD845" s="115"/>
      <c r="BE845" s="115"/>
      <c r="BF845" s="115"/>
      <c r="BG845" s="115"/>
      <c r="BH845" s="115"/>
      <c r="BI845" s="115"/>
      <c r="BJ845" s="115"/>
      <c r="BK845" s="115"/>
      <c r="BL845" s="115"/>
      <c r="BM845" s="115"/>
      <c r="BN845" s="115"/>
      <c r="BO845" s="115"/>
      <c r="BP845" s="115"/>
      <c r="BQ845" s="115"/>
      <c r="BR845" s="115"/>
      <c r="BS845" s="115"/>
      <c r="BT845" s="115"/>
      <c r="BU845" s="115"/>
      <c r="BV845" s="115"/>
      <c r="BW845" s="115"/>
      <c r="BX845" s="115"/>
      <c r="BY845" s="115"/>
      <c r="BZ845" s="115"/>
      <c r="CA845" s="115"/>
      <c r="CB845" s="115"/>
      <c r="CC845" s="115"/>
      <c r="CD845" s="115"/>
      <c r="CE845" s="115"/>
      <c r="CF845" s="115"/>
      <c r="CG845" s="115"/>
      <c r="CH845" s="115"/>
      <c r="CI845" s="115"/>
    </row>
    <row r="846" spans="1:87" ht="16.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  <c r="AA846" s="115"/>
      <c r="AB846" s="115"/>
      <c r="AC846" s="115"/>
      <c r="AD846" s="115"/>
      <c r="AE846" s="115"/>
      <c r="AF846" s="115"/>
      <c r="AG846" s="115"/>
      <c r="AH846" s="115"/>
      <c r="AI846" s="115"/>
      <c r="AJ846" s="115"/>
      <c r="AK846" s="115"/>
      <c r="AL846" s="115"/>
      <c r="AM846" s="115"/>
      <c r="AN846" s="115"/>
      <c r="AO846" s="115"/>
      <c r="AP846" s="115"/>
      <c r="AQ846" s="115"/>
      <c r="AR846" s="115"/>
      <c r="AS846" s="115"/>
      <c r="AT846" s="115"/>
      <c r="AU846" s="115"/>
      <c r="AV846" s="115"/>
      <c r="AW846" s="115"/>
      <c r="AX846" s="115"/>
      <c r="AY846" s="115"/>
      <c r="AZ846" s="115"/>
      <c r="BA846" s="115"/>
      <c r="BB846" s="115"/>
      <c r="BC846" s="115"/>
      <c r="BD846" s="115"/>
      <c r="BE846" s="115"/>
      <c r="BF846" s="115"/>
      <c r="BG846" s="115"/>
      <c r="BH846" s="115"/>
      <c r="BI846" s="115"/>
      <c r="BJ846" s="115"/>
      <c r="BK846" s="115"/>
      <c r="BL846" s="115"/>
      <c r="BM846" s="115"/>
      <c r="BN846" s="115"/>
      <c r="BO846" s="115"/>
      <c r="BP846" s="115"/>
      <c r="BQ846" s="115"/>
      <c r="BR846" s="115"/>
      <c r="BS846" s="115"/>
      <c r="BT846" s="115"/>
      <c r="BU846" s="115"/>
      <c r="BV846" s="115"/>
      <c r="BW846" s="115"/>
      <c r="BX846" s="115"/>
      <c r="BY846" s="115"/>
      <c r="BZ846" s="115"/>
      <c r="CA846" s="115"/>
      <c r="CB846" s="115"/>
      <c r="CC846" s="115"/>
      <c r="CD846" s="115"/>
      <c r="CE846" s="115"/>
      <c r="CF846" s="115"/>
      <c r="CG846" s="115"/>
      <c r="CH846" s="115"/>
      <c r="CI846" s="115"/>
    </row>
    <row r="847" spans="1:87" ht="16.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  <c r="AA847" s="115"/>
      <c r="AB847" s="115"/>
      <c r="AC847" s="115"/>
      <c r="AD847" s="115"/>
      <c r="AE847" s="115"/>
      <c r="AF847" s="115"/>
      <c r="AG847" s="115"/>
      <c r="AH847" s="115"/>
      <c r="AI847" s="115"/>
      <c r="AJ847" s="115"/>
      <c r="AK847" s="115"/>
      <c r="AL847" s="115"/>
      <c r="AM847" s="115"/>
      <c r="AN847" s="115"/>
      <c r="AO847" s="115"/>
      <c r="AP847" s="115"/>
      <c r="AQ847" s="115"/>
      <c r="AR847" s="115"/>
      <c r="AS847" s="115"/>
      <c r="AT847" s="115"/>
      <c r="AU847" s="115"/>
      <c r="AV847" s="115"/>
      <c r="AW847" s="115"/>
      <c r="AX847" s="115"/>
      <c r="AY847" s="115"/>
      <c r="AZ847" s="115"/>
      <c r="BA847" s="115"/>
      <c r="BB847" s="115"/>
      <c r="BC847" s="115"/>
      <c r="BD847" s="115"/>
      <c r="BE847" s="115"/>
      <c r="BF847" s="115"/>
      <c r="BG847" s="115"/>
      <c r="BH847" s="115"/>
      <c r="BI847" s="115"/>
      <c r="BJ847" s="115"/>
      <c r="BK847" s="115"/>
      <c r="BL847" s="115"/>
      <c r="BM847" s="115"/>
      <c r="BN847" s="115"/>
      <c r="BO847" s="115"/>
      <c r="BP847" s="115"/>
      <c r="BQ847" s="115"/>
      <c r="BR847" s="115"/>
      <c r="BS847" s="115"/>
      <c r="BT847" s="115"/>
      <c r="BU847" s="115"/>
      <c r="BV847" s="115"/>
      <c r="BW847" s="115"/>
      <c r="BX847" s="115"/>
      <c r="BY847" s="115"/>
      <c r="BZ847" s="115"/>
      <c r="CA847" s="115"/>
      <c r="CB847" s="115"/>
      <c r="CC847" s="115"/>
      <c r="CD847" s="115"/>
      <c r="CE847" s="115"/>
      <c r="CF847" s="115"/>
      <c r="CG847" s="115"/>
      <c r="CH847" s="115"/>
      <c r="CI847" s="115"/>
    </row>
    <row r="848" spans="1:87" ht="16.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  <c r="AA848" s="115"/>
      <c r="AB848" s="115"/>
      <c r="AC848" s="115"/>
      <c r="AD848" s="115"/>
      <c r="AE848" s="115"/>
      <c r="AF848" s="115"/>
      <c r="AG848" s="115"/>
      <c r="AH848" s="115"/>
      <c r="AI848" s="115"/>
      <c r="AJ848" s="115"/>
      <c r="AK848" s="115"/>
      <c r="AL848" s="115"/>
      <c r="AM848" s="115"/>
      <c r="AN848" s="115"/>
      <c r="AO848" s="115"/>
      <c r="AP848" s="115"/>
      <c r="AQ848" s="115"/>
      <c r="AR848" s="115"/>
      <c r="AS848" s="115"/>
      <c r="AT848" s="115"/>
      <c r="AU848" s="115"/>
      <c r="AV848" s="115"/>
      <c r="AW848" s="115"/>
      <c r="AX848" s="115"/>
      <c r="AY848" s="115"/>
      <c r="AZ848" s="115"/>
      <c r="BA848" s="115"/>
      <c r="BB848" s="115"/>
      <c r="BC848" s="115"/>
      <c r="BD848" s="115"/>
      <c r="BE848" s="115"/>
      <c r="BF848" s="115"/>
      <c r="BG848" s="115"/>
      <c r="BH848" s="115"/>
      <c r="BI848" s="115"/>
      <c r="BJ848" s="115"/>
      <c r="BK848" s="115"/>
      <c r="BL848" s="115"/>
      <c r="BM848" s="115"/>
      <c r="BN848" s="115"/>
      <c r="BO848" s="115"/>
      <c r="BP848" s="115"/>
      <c r="BQ848" s="115"/>
      <c r="BR848" s="115"/>
      <c r="BS848" s="115"/>
      <c r="BT848" s="115"/>
      <c r="BU848" s="115"/>
      <c r="BV848" s="115"/>
      <c r="BW848" s="115"/>
      <c r="BX848" s="115"/>
      <c r="BY848" s="115"/>
      <c r="BZ848" s="115"/>
      <c r="CA848" s="115"/>
      <c r="CB848" s="115"/>
      <c r="CC848" s="115"/>
      <c r="CD848" s="115"/>
      <c r="CE848" s="115"/>
      <c r="CF848" s="115"/>
      <c r="CG848" s="115"/>
      <c r="CH848" s="115"/>
      <c r="CI848" s="115"/>
    </row>
    <row r="849" spans="1:87" ht="16.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  <c r="AA849" s="115"/>
      <c r="AB849" s="115"/>
      <c r="AC849" s="115"/>
      <c r="AD849" s="115"/>
      <c r="AE849" s="115"/>
      <c r="AF849" s="115"/>
      <c r="AG849" s="115"/>
      <c r="AH849" s="115"/>
      <c r="AI849" s="115"/>
      <c r="AJ849" s="115"/>
      <c r="AK849" s="115"/>
      <c r="AL849" s="115"/>
      <c r="AM849" s="115"/>
      <c r="AN849" s="115"/>
      <c r="AO849" s="115"/>
      <c r="AP849" s="115"/>
      <c r="AQ849" s="115"/>
      <c r="AR849" s="115"/>
      <c r="AS849" s="115"/>
      <c r="AT849" s="115"/>
      <c r="AU849" s="115"/>
      <c r="AV849" s="115"/>
      <c r="AW849" s="115"/>
      <c r="AX849" s="115"/>
      <c r="AY849" s="115"/>
      <c r="AZ849" s="115"/>
      <c r="BA849" s="115"/>
      <c r="BB849" s="115"/>
      <c r="BC849" s="115"/>
      <c r="BD849" s="115"/>
      <c r="BE849" s="115"/>
      <c r="BF849" s="115"/>
      <c r="BG849" s="115"/>
      <c r="BH849" s="115"/>
      <c r="BI849" s="115"/>
      <c r="BJ849" s="115"/>
      <c r="BK849" s="115"/>
      <c r="BL849" s="115"/>
      <c r="BM849" s="115"/>
      <c r="BN849" s="115"/>
      <c r="BO849" s="115"/>
      <c r="BP849" s="115"/>
      <c r="BQ849" s="115"/>
      <c r="BR849" s="115"/>
      <c r="BS849" s="115"/>
      <c r="BT849" s="115"/>
      <c r="BU849" s="115"/>
      <c r="BV849" s="115"/>
      <c r="BW849" s="115"/>
      <c r="BX849" s="115"/>
      <c r="BY849" s="115"/>
      <c r="BZ849" s="115"/>
      <c r="CA849" s="115"/>
      <c r="CB849" s="115"/>
      <c r="CC849" s="115"/>
      <c r="CD849" s="115"/>
      <c r="CE849" s="115"/>
      <c r="CF849" s="115"/>
      <c r="CG849" s="115"/>
      <c r="CH849" s="115"/>
      <c r="CI849" s="115"/>
    </row>
    <row r="850" spans="1:87" ht="16.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  <c r="AA850" s="115"/>
      <c r="AB850" s="115"/>
      <c r="AC850" s="115"/>
      <c r="AD850" s="115"/>
      <c r="AE850" s="115"/>
      <c r="AF850" s="115"/>
      <c r="AG850" s="115"/>
      <c r="AH850" s="115"/>
      <c r="AI850" s="115"/>
      <c r="AJ850" s="115"/>
      <c r="AK850" s="115"/>
      <c r="AL850" s="115"/>
      <c r="AM850" s="115"/>
      <c r="AN850" s="115"/>
      <c r="AO850" s="115"/>
      <c r="AP850" s="115"/>
      <c r="AQ850" s="115"/>
      <c r="AR850" s="115"/>
      <c r="AS850" s="115"/>
      <c r="AT850" s="115"/>
      <c r="AU850" s="115"/>
      <c r="AV850" s="115"/>
      <c r="AW850" s="115"/>
      <c r="AX850" s="115"/>
      <c r="AY850" s="115"/>
      <c r="AZ850" s="115"/>
      <c r="BA850" s="115"/>
      <c r="BB850" s="115"/>
      <c r="BC850" s="115"/>
      <c r="BD850" s="115"/>
      <c r="BE850" s="115"/>
      <c r="BF850" s="115"/>
      <c r="BG850" s="115"/>
      <c r="BH850" s="115"/>
      <c r="BI850" s="115"/>
      <c r="BJ850" s="115"/>
      <c r="BK850" s="115"/>
      <c r="BL850" s="115"/>
      <c r="BM850" s="115"/>
      <c r="BN850" s="115"/>
      <c r="BO850" s="115"/>
      <c r="BP850" s="115"/>
      <c r="BQ850" s="115"/>
      <c r="BR850" s="115"/>
      <c r="BS850" s="115"/>
      <c r="BT850" s="115"/>
      <c r="BU850" s="115"/>
      <c r="BV850" s="115"/>
      <c r="BW850" s="115"/>
      <c r="BX850" s="115"/>
      <c r="BY850" s="115"/>
      <c r="BZ850" s="115"/>
      <c r="CA850" s="115"/>
      <c r="CB850" s="115"/>
      <c r="CC850" s="115"/>
      <c r="CD850" s="115"/>
      <c r="CE850" s="115"/>
      <c r="CF850" s="115"/>
      <c r="CG850" s="115"/>
      <c r="CH850" s="115"/>
      <c r="CI850" s="115"/>
    </row>
    <row r="851" spans="1:87" ht="16.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  <c r="AA851" s="115"/>
      <c r="AB851" s="115"/>
      <c r="AC851" s="115"/>
      <c r="AD851" s="115"/>
      <c r="AE851" s="115"/>
      <c r="AF851" s="115"/>
      <c r="AG851" s="115"/>
      <c r="AH851" s="115"/>
      <c r="AI851" s="115"/>
      <c r="AJ851" s="115"/>
      <c r="AK851" s="115"/>
      <c r="AL851" s="115"/>
      <c r="AM851" s="115"/>
      <c r="AN851" s="115"/>
      <c r="AO851" s="115"/>
      <c r="AP851" s="115"/>
      <c r="AQ851" s="115"/>
      <c r="AR851" s="115"/>
      <c r="AS851" s="115"/>
      <c r="AT851" s="115"/>
      <c r="AU851" s="115"/>
      <c r="AV851" s="115"/>
      <c r="AW851" s="115"/>
      <c r="AX851" s="115"/>
      <c r="AY851" s="115"/>
      <c r="AZ851" s="115"/>
      <c r="BA851" s="115"/>
      <c r="BB851" s="115"/>
      <c r="BC851" s="115"/>
      <c r="BD851" s="115"/>
      <c r="BE851" s="115"/>
      <c r="BF851" s="115"/>
      <c r="BG851" s="115"/>
      <c r="BH851" s="115"/>
      <c r="BI851" s="115"/>
      <c r="BJ851" s="115"/>
      <c r="BK851" s="115"/>
      <c r="BL851" s="115"/>
      <c r="BM851" s="115"/>
      <c r="BN851" s="115"/>
      <c r="BO851" s="115"/>
      <c r="BP851" s="115"/>
      <c r="BQ851" s="115"/>
      <c r="BR851" s="115"/>
      <c r="BS851" s="115"/>
      <c r="BT851" s="115"/>
      <c r="BU851" s="115"/>
      <c r="BV851" s="115"/>
      <c r="BW851" s="115"/>
      <c r="BX851" s="115"/>
      <c r="BY851" s="115"/>
      <c r="BZ851" s="115"/>
      <c r="CA851" s="115"/>
      <c r="CB851" s="115"/>
      <c r="CC851" s="115"/>
      <c r="CD851" s="115"/>
      <c r="CE851" s="115"/>
      <c r="CF851" s="115"/>
      <c r="CG851" s="115"/>
      <c r="CH851" s="115"/>
      <c r="CI851" s="115"/>
    </row>
    <row r="852" spans="1:87" ht="16.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  <c r="AA852" s="115"/>
      <c r="AB852" s="115"/>
      <c r="AC852" s="115"/>
      <c r="AD852" s="115"/>
      <c r="AE852" s="115"/>
      <c r="AF852" s="115"/>
      <c r="AG852" s="115"/>
      <c r="AH852" s="115"/>
      <c r="AI852" s="115"/>
      <c r="AJ852" s="115"/>
      <c r="AK852" s="115"/>
      <c r="AL852" s="115"/>
      <c r="AM852" s="115"/>
      <c r="AN852" s="115"/>
      <c r="AO852" s="115"/>
      <c r="AP852" s="115"/>
      <c r="AQ852" s="115"/>
      <c r="AR852" s="115"/>
      <c r="AS852" s="115"/>
      <c r="AT852" s="115"/>
      <c r="AU852" s="115"/>
      <c r="AV852" s="115"/>
      <c r="AW852" s="115"/>
      <c r="AX852" s="115"/>
      <c r="AY852" s="115"/>
      <c r="AZ852" s="115"/>
      <c r="BA852" s="115"/>
      <c r="BB852" s="115"/>
      <c r="BC852" s="115"/>
      <c r="BD852" s="115"/>
      <c r="BE852" s="115"/>
      <c r="BF852" s="115"/>
      <c r="BG852" s="115"/>
      <c r="BH852" s="115"/>
      <c r="BI852" s="115"/>
      <c r="BJ852" s="115"/>
      <c r="BK852" s="115"/>
      <c r="BL852" s="115"/>
      <c r="BM852" s="115"/>
      <c r="BN852" s="115"/>
      <c r="BO852" s="115"/>
      <c r="BP852" s="115"/>
      <c r="BQ852" s="115"/>
      <c r="BR852" s="115"/>
      <c r="BS852" s="115"/>
      <c r="BT852" s="115"/>
      <c r="BU852" s="115"/>
      <c r="BV852" s="115"/>
      <c r="BW852" s="115"/>
      <c r="BX852" s="115"/>
      <c r="BY852" s="115"/>
      <c r="BZ852" s="115"/>
      <c r="CA852" s="115"/>
      <c r="CB852" s="115"/>
      <c r="CC852" s="115"/>
      <c r="CD852" s="115"/>
      <c r="CE852" s="115"/>
      <c r="CF852" s="115"/>
      <c r="CG852" s="115"/>
      <c r="CH852" s="115"/>
      <c r="CI852" s="115"/>
    </row>
    <row r="853" spans="1:87" ht="16.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  <c r="AA853" s="115"/>
      <c r="AB853" s="115"/>
      <c r="AC853" s="115"/>
      <c r="AD853" s="115"/>
      <c r="AE853" s="115"/>
      <c r="AF853" s="115"/>
      <c r="AG853" s="115"/>
      <c r="AH853" s="115"/>
      <c r="AI853" s="115"/>
      <c r="AJ853" s="115"/>
      <c r="AK853" s="115"/>
      <c r="AL853" s="115"/>
      <c r="AM853" s="115"/>
      <c r="AN853" s="115"/>
      <c r="AO853" s="115"/>
      <c r="AP853" s="115"/>
      <c r="AQ853" s="115"/>
      <c r="AR853" s="115"/>
      <c r="AS853" s="115"/>
      <c r="AT853" s="115"/>
      <c r="AU853" s="115"/>
      <c r="AV853" s="115"/>
      <c r="AW853" s="115"/>
      <c r="AX853" s="115"/>
      <c r="AY853" s="115"/>
      <c r="AZ853" s="115"/>
      <c r="BA853" s="115"/>
      <c r="BB853" s="115"/>
      <c r="BC853" s="115"/>
      <c r="BD853" s="115"/>
      <c r="BE853" s="115"/>
      <c r="BF853" s="115"/>
      <c r="BG853" s="115"/>
      <c r="BH853" s="115"/>
      <c r="BI853" s="115"/>
      <c r="BJ853" s="115"/>
      <c r="BK853" s="115"/>
      <c r="BL853" s="115"/>
      <c r="BM853" s="115"/>
      <c r="BN853" s="115"/>
      <c r="BO853" s="115"/>
      <c r="BP853" s="115"/>
      <c r="BQ853" s="115"/>
      <c r="BR853" s="115"/>
      <c r="BS853" s="115"/>
      <c r="BT853" s="115"/>
      <c r="BU853" s="115"/>
      <c r="BV853" s="115"/>
      <c r="BW853" s="115"/>
      <c r="BX853" s="115"/>
      <c r="BY853" s="115"/>
      <c r="BZ853" s="115"/>
      <c r="CA853" s="115"/>
      <c r="CB853" s="115"/>
      <c r="CC853" s="115"/>
      <c r="CD853" s="115"/>
      <c r="CE853" s="115"/>
      <c r="CF853" s="115"/>
      <c r="CG853" s="115"/>
      <c r="CH853" s="115"/>
      <c r="CI853" s="115"/>
    </row>
    <row r="854" spans="1:87" ht="16.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  <c r="AA854" s="115"/>
      <c r="AB854" s="115"/>
      <c r="AC854" s="115"/>
      <c r="AD854" s="115"/>
      <c r="AE854" s="115"/>
      <c r="AF854" s="115"/>
      <c r="AG854" s="115"/>
      <c r="AH854" s="115"/>
      <c r="AI854" s="115"/>
      <c r="AJ854" s="115"/>
      <c r="AK854" s="115"/>
      <c r="AL854" s="115"/>
      <c r="AM854" s="115"/>
      <c r="AN854" s="115"/>
      <c r="AO854" s="115"/>
      <c r="AP854" s="115"/>
      <c r="AQ854" s="115"/>
      <c r="AR854" s="115"/>
      <c r="AS854" s="115"/>
      <c r="AT854" s="115"/>
      <c r="AU854" s="115"/>
      <c r="AV854" s="115"/>
      <c r="AW854" s="115"/>
      <c r="AX854" s="115"/>
      <c r="AY854" s="115"/>
      <c r="AZ854" s="115"/>
      <c r="BA854" s="115"/>
      <c r="BB854" s="115"/>
      <c r="BC854" s="115"/>
      <c r="BD854" s="115"/>
      <c r="BE854" s="115"/>
      <c r="BF854" s="115"/>
      <c r="BG854" s="115"/>
      <c r="BH854" s="115"/>
      <c r="BI854" s="115"/>
      <c r="BJ854" s="115"/>
      <c r="BK854" s="115"/>
      <c r="BL854" s="115"/>
      <c r="BM854" s="115"/>
      <c r="BN854" s="115"/>
      <c r="BO854" s="115"/>
      <c r="BP854" s="115"/>
      <c r="BQ854" s="115"/>
      <c r="BR854" s="115"/>
      <c r="BS854" s="115"/>
      <c r="BT854" s="115"/>
      <c r="BU854" s="115"/>
      <c r="BV854" s="115"/>
      <c r="BW854" s="115"/>
      <c r="BX854" s="115"/>
      <c r="BY854" s="115"/>
      <c r="BZ854" s="115"/>
      <c r="CA854" s="115"/>
      <c r="CB854" s="115"/>
      <c r="CC854" s="115"/>
      <c r="CD854" s="115"/>
      <c r="CE854" s="115"/>
      <c r="CF854" s="115"/>
      <c r="CG854" s="115"/>
      <c r="CH854" s="115"/>
      <c r="CI854" s="115"/>
    </row>
    <row r="855" spans="1:87" ht="16.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  <c r="AA855" s="115"/>
      <c r="AB855" s="115"/>
      <c r="AC855" s="115"/>
      <c r="AD855" s="115"/>
      <c r="AE855" s="115"/>
      <c r="AF855" s="115"/>
      <c r="AG855" s="115"/>
      <c r="AH855" s="115"/>
      <c r="AI855" s="115"/>
      <c r="AJ855" s="115"/>
      <c r="AK855" s="115"/>
      <c r="AL855" s="115"/>
      <c r="AM855" s="115"/>
      <c r="AN855" s="115"/>
      <c r="AO855" s="115"/>
      <c r="AP855" s="115"/>
      <c r="AQ855" s="115"/>
      <c r="AR855" s="115"/>
      <c r="AS855" s="115"/>
      <c r="AT855" s="115"/>
      <c r="AU855" s="115"/>
      <c r="AV855" s="115"/>
      <c r="AW855" s="115"/>
      <c r="AX855" s="115"/>
      <c r="AY855" s="115"/>
      <c r="AZ855" s="115"/>
      <c r="BA855" s="115"/>
      <c r="BB855" s="115"/>
      <c r="BC855" s="115"/>
      <c r="BD855" s="115"/>
      <c r="BE855" s="115"/>
      <c r="BF855" s="115"/>
      <c r="BG855" s="115"/>
      <c r="BH855" s="115"/>
      <c r="BI855" s="115"/>
      <c r="BJ855" s="115"/>
      <c r="BK855" s="115"/>
      <c r="BL855" s="115"/>
      <c r="BM855" s="115"/>
      <c r="BN855" s="115"/>
      <c r="BO855" s="115"/>
      <c r="BP855" s="115"/>
      <c r="BQ855" s="115"/>
      <c r="BR855" s="115"/>
      <c r="BS855" s="115"/>
      <c r="BT855" s="115"/>
      <c r="BU855" s="115"/>
      <c r="BV855" s="115"/>
      <c r="BW855" s="115"/>
      <c r="BX855" s="115"/>
      <c r="BY855" s="115"/>
      <c r="BZ855" s="115"/>
      <c r="CA855" s="115"/>
      <c r="CB855" s="115"/>
      <c r="CC855" s="115"/>
      <c r="CD855" s="115"/>
      <c r="CE855" s="115"/>
      <c r="CF855" s="115"/>
      <c r="CG855" s="115"/>
      <c r="CH855" s="115"/>
      <c r="CI855" s="115"/>
    </row>
    <row r="856" spans="1:87" ht="16.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  <c r="AA856" s="115"/>
      <c r="AB856" s="115"/>
      <c r="AC856" s="115"/>
      <c r="AD856" s="115"/>
      <c r="AE856" s="115"/>
      <c r="AF856" s="115"/>
      <c r="AG856" s="115"/>
      <c r="AH856" s="115"/>
      <c r="AI856" s="115"/>
      <c r="AJ856" s="115"/>
      <c r="AK856" s="115"/>
      <c r="AL856" s="115"/>
      <c r="AM856" s="115"/>
      <c r="AN856" s="115"/>
      <c r="AO856" s="115"/>
      <c r="AP856" s="115"/>
      <c r="AQ856" s="115"/>
      <c r="AR856" s="115"/>
      <c r="AS856" s="115"/>
      <c r="AT856" s="115"/>
      <c r="AU856" s="115"/>
      <c r="AV856" s="115"/>
      <c r="AW856" s="115"/>
      <c r="AX856" s="115"/>
      <c r="AY856" s="115"/>
      <c r="AZ856" s="115"/>
      <c r="BA856" s="115"/>
      <c r="BB856" s="115"/>
      <c r="BC856" s="115"/>
      <c r="BD856" s="115"/>
      <c r="BE856" s="115"/>
      <c r="BF856" s="115"/>
      <c r="BG856" s="115"/>
      <c r="BH856" s="115"/>
      <c r="BI856" s="115"/>
      <c r="BJ856" s="115"/>
      <c r="BK856" s="115"/>
      <c r="BL856" s="115"/>
      <c r="BM856" s="115"/>
      <c r="BN856" s="115"/>
      <c r="BO856" s="115"/>
      <c r="BP856" s="115"/>
      <c r="BQ856" s="115"/>
      <c r="BR856" s="115"/>
      <c r="BS856" s="115"/>
      <c r="BT856" s="115"/>
      <c r="BU856" s="115"/>
      <c r="BV856" s="115"/>
      <c r="BW856" s="115"/>
      <c r="BX856" s="115"/>
      <c r="BY856" s="115"/>
      <c r="BZ856" s="115"/>
      <c r="CA856" s="115"/>
      <c r="CB856" s="115"/>
      <c r="CC856" s="115"/>
      <c r="CD856" s="115"/>
      <c r="CE856" s="115"/>
      <c r="CF856" s="115"/>
      <c r="CG856" s="115"/>
      <c r="CH856" s="115"/>
      <c r="CI856" s="115"/>
    </row>
    <row r="857" spans="1:87" ht="16.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  <c r="AA857" s="115"/>
      <c r="AB857" s="115"/>
      <c r="AC857" s="115"/>
      <c r="AD857" s="115"/>
      <c r="AE857" s="115"/>
      <c r="AF857" s="115"/>
      <c r="AG857" s="115"/>
      <c r="AH857" s="115"/>
      <c r="AI857" s="115"/>
      <c r="AJ857" s="115"/>
      <c r="AK857" s="115"/>
      <c r="AL857" s="115"/>
      <c r="AM857" s="115"/>
      <c r="AN857" s="115"/>
      <c r="AO857" s="115"/>
      <c r="AP857" s="115"/>
      <c r="AQ857" s="115"/>
      <c r="AR857" s="115"/>
      <c r="AS857" s="115"/>
      <c r="AT857" s="115"/>
      <c r="AU857" s="115"/>
      <c r="AV857" s="115"/>
      <c r="AW857" s="115"/>
      <c r="AX857" s="115"/>
      <c r="AY857" s="115"/>
      <c r="AZ857" s="115"/>
      <c r="BA857" s="115"/>
      <c r="BB857" s="115"/>
      <c r="BC857" s="115"/>
      <c r="BD857" s="115"/>
      <c r="BE857" s="115"/>
      <c r="BF857" s="115"/>
      <c r="BG857" s="115"/>
      <c r="BH857" s="115"/>
      <c r="BI857" s="115"/>
      <c r="BJ857" s="115"/>
      <c r="BK857" s="115"/>
      <c r="BL857" s="115"/>
      <c r="BM857" s="115"/>
      <c r="BN857" s="115"/>
      <c r="BO857" s="115"/>
      <c r="BP857" s="115"/>
      <c r="BQ857" s="115"/>
      <c r="BR857" s="115"/>
      <c r="BS857" s="115"/>
      <c r="BT857" s="115"/>
      <c r="BU857" s="115"/>
      <c r="BV857" s="115"/>
      <c r="BW857" s="115"/>
      <c r="BX857" s="115"/>
      <c r="BY857" s="115"/>
      <c r="BZ857" s="115"/>
      <c r="CA857" s="115"/>
      <c r="CB857" s="115"/>
      <c r="CC857" s="115"/>
      <c r="CD857" s="115"/>
      <c r="CE857" s="115"/>
      <c r="CF857" s="115"/>
      <c r="CG857" s="115"/>
      <c r="CH857" s="115"/>
      <c r="CI857" s="115"/>
    </row>
    <row r="858" spans="1:87" ht="16.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  <c r="AA858" s="115"/>
      <c r="AB858" s="115"/>
      <c r="AC858" s="115"/>
      <c r="AD858" s="115"/>
      <c r="AE858" s="115"/>
      <c r="AF858" s="115"/>
      <c r="AG858" s="115"/>
      <c r="AH858" s="115"/>
      <c r="AI858" s="115"/>
      <c r="AJ858" s="115"/>
      <c r="AK858" s="115"/>
      <c r="AL858" s="115"/>
      <c r="AM858" s="115"/>
      <c r="AN858" s="115"/>
      <c r="AO858" s="115"/>
      <c r="AP858" s="115"/>
      <c r="AQ858" s="115"/>
      <c r="AR858" s="115"/>
      <c r="AS858" s="115"/>
      <c r="AT858" s="115"/>
      <c r="AU858" s="115"/>
      <c r="AV858" s="115"/>
      <c r="AW858" s="115"/>
      <c r="AX858" s="115"/>
      <c r="AY858" s="115"/>
      <c r="AZ858" s="115"/>
      <c r="BA858" s="115"/>
      <c r="BB858" s="115"/>
      <c r="BC858" s="115"/>
      <c r="BD858" s="115"/>
      <c r="BE858" s="115"/>
      <c r="BF858" s="115"/>
      <c r="BG858" s="115"/>
      <c r="BH858" s="115"/>
      <c r="BI858" s="115"/>
      <c r="BJ858" s="115"/>
      <c r="BK858" s="115"/>
      <c r="BL858" s="115"/>
      <c r="BM858" s="115"/>
      <c r="BN858" s="115"/>
      <c r="BO858" s="115"/>
      <c r="BP858" s="115"/>
      <c r="BQ858" s="115"/>
      <c r="BR858" s="115"/>
      <c r="BS858" s="115"/>
      <c r="BT858" s="115"/>
      <c r="BU858" s="115"/>
      <c r="BV858" s="115"/>
      <c r="BW858" s="115"/>
      <c r="BX858" s="115"/>
      <c r="BY858" s="115"/>
      <c r="BZ858" s="115"/>
      <c r="CA858" s="115"/>
      <c r="CB858" s="115"/>
      <c r="CC858" s="115"/>
      <c r="CD858" s="115"/>
      <c r="CE858" s="115"/>
      <c r="CF858" s="115"/>
      <c r="CG858" s="115"/>
      <c r="CH858" s="115"/>
      <c r="CI858" s="115"/>
    </row>
    <row r="859" spans="1:87" ht="16.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  <c r="AA859" s="115"/>
      <c r="AB859" s="115"/>
      <c r="AC859" s="115"/>
      <c r="AD859" s="115"/>
      <c r="AE859" s="115"/>
      <c r="AF859" s="115"/>
      <c r="AG859" s="115"/>
      <c r="AH859" s="115"/>
      <c r="AI859" s="115"/>
      <c r="AJ859" s="115"/>
      <c r="AK859" s="115"/>
      <c r="AL859" s="115"/>
      <c r="AM859" s="115"/>
      <c r="AN859" s="115"/>
      <c r="AO859" s="115"/>
      <c r="AP859" s="115"/>
      <c r="AQ859" s="115"/>
      <c r="AR859" s="115"/>
      <c r="AS859" s="115"/>
      <c r="AT859" s="115"/>
      <c r="AU859" s="115"/>
      <c r="AV859" s="115"/>
      <c r="AW859" s="115"/>
      <c r="AX859" s="115"/>
      <c r="AY859" s="115"/>
      <c r="AZ859" s="115"/>
      <c r="BA859" s="115"/>
      <c r="BB859" s="115"/>
      <c r="BC859" s="115"/>
      <c r="BD859" s="115"/>
      <c r="BE859" s="115"/>
      <c r="BF859" s="115"/>
      <c r="BG859" s="115"/>
      <c r="BH859" s="115"/>
      <c r="BI859" s="115"/>
      <c r="BJ859" s="115"/>
      <c r="BK859" s="115"/>
      <c r="BL859" s="115"/>
      <c r="BM859" s="115"/>
      <c r="BN859" s="115"/>
      <c r="BO859" s="115"/>
      <c r="BP859" s="115"/>
      <c r="BQ859" s="115"/>
      <c r="BR859" s="115"/>
      <c r="BS859" s="115"/>
      <c r="BT859" s="115"/>
      <c r="BU859" s="115"/>
      <c r="BV859" s="115"/>
      <c r="BW859" s="115"/>
      <c r="BX859" s="115"/>
      <c r="BY859" s="115"/>
      <c r="BZ859" s="115"/>
      <c r="CA859" s="115"/>
      <c r="CB859" s="115"/>
      <c r="CC859" s="115"/>
      <c r="CD859" s="115"/>
      <c r="CE859" s="115"/>
      <c r="CF859" s="115"/>
      <c r="CG859" s="115"/>
      <c r="CH859" s="115"/>
      <c r="CI859" s="115"/>
    </row>
    <row r="860" spans="1:87" ht="16.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  <c r="AA860" s="115"/>
      <c r="AB860" s="115"/>
      <c r="AC860" s="115"/>
      <c r="AD860" s="115"/>
      <c r="AE860" s="115"/>
      <c r="AF860" s="115"/>
      <c r="AG860" s="115"/>
      <c r="AH860" s="115"/>
      <c r="AI860" s="115"/>
      <c r="AJ860" s="115"/>
      <c r="AK860" s="115"/>
      <c r="AL860" s="115"/>
      <c r="AM860" s="115"/>
      <c r="AN860" s="115"/>
      <c r="AO860" s="115"/>
      <c r="AP860" s="115"/>
      <c r="AQ860" s="115"/>
      <c r="AR860" s="115"/>
      <c r="AS860" s="115"/>
      <c r="AT860" s="115"/>
      <c r="AU860" s="115"/>
      <c r="AV860" s="115"/>
      <c r="AW860" s="115"/>
      <c r="AX860" s="115"/>
      <c r="AY860" s="115"/>
      <c r="AZ860" s="115"/>
      <c r="BA860" s="115"/>
      <c r="BB860" s="115"/>
      <c r="BC860" s="115"/>
      <c r="BD860" s="115"/>
      <c r="BE860" s="115"/>
      <c r="BF860" s="115"/>
      <c r="BG860" s="115"/>
      <c r="BH860" s="115"/>
      <c r="BI860" s="115"/>
      <c r="BJ860" s="115"/>
      <c r="BK860" s="115"/>
      <c r="BL860" s="115"/>
      <c r="BM860" s="115"/>
      <c r="BN860" s="115"/>
      <c r="BO860" s="115"/>
      <c r="BP860" s="115"/>
      <c r="BQ860" s="115"/>
      <c r="BR860" s="115"/>
      <c r="BS860" s="115"/>
      <c r="BT860" s="115"/>
      <c r="BU860" s="115"/>
      <c r="BV860" s="115"/>
      <c r="BW860" s="115"/>
      <c r="BX860" s="115"/>
      <c r="BY860" s="115"/>
      <c r="BZ860" s="115"/>
      <c r="CA860" s="115"/>
      <c r="CB860" s="115"/>
      <c r="CC860" s="115"/>
      <c r="CD860" s="115"/>
      <c r="CE860" s="115"/>
      <c r="CF860" s="115"/>
      <c r="CG860" s="115"/>
      <c r="CH860" s="115"/>
      <c r="CI860" s="115"/>
    </row>
    <row r="861" spans="1:87" ht="16.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  <c r="AA861" s="115"/>
      <c r="AB861" s="115"/>
      <c r="AC861" s="115"/>
      <c r="AD861" s="115"/>
      <c r="AE861" s="115"/>
      <c r="AF861" s="115"/>
      <c r="AG861" s="115"/>
      <c r="AH861" s="115"/>
      <c r="AI861" s="115"/>
      <c r="AJ861" s="115"/>
      <c r="AK861" s="115"/>
      <c r="AL861" s="115"/>
      <c r="AM861" s="115"/>
      <c r="AN861" s="115"/>
      <c r="AO861" s="115"/>
      <c r="AP861" s="115"/>
      <c r="AQ861" s="115"/>
      <c r="AR861" s="115"/>
      <c r="AS861" s="115"/>
      <c r="AT861" s="115"/>
      <c r="AU861" s="115"/>
      <c r="AV861" s="115"/>
      <c r="AW861" s="115"/>
      <c r="AX861" s="115"/>
      <c r="AY861" s="115"/>
      <c r="AZ861" s="115"/>
      <c r="BA861" s="115"/>
      <c r="BB861" s="115"/>
      <c r="BC861" s="115"/>
      <c r="BD861" s="115"/>
      <c r="BE861" s="115"/>
      <c r="BF861" s="115"/>
      <c r="BG861" s="115"/>
      <c r="BH861" s="115"/>
      <c r="BI861" s="115"/>
      <c r="BJ861" s="115"/>
      <c r="BK861" s="115"/>
      <c r="BL861" s="115"/>
      <c r="BM861" s="115"/>
      <c r="BN861" s="115"/>
      <c r="BO861" s="115"/>
      <c r="BP861" s="115"/>
      <c r="BQ861" s="115"/>
      <c r="BR861" s="115"/>
      <c r="BS861" s="115"/>
      <c r="BT861" s="115"/>
      <c r="BU861" s="115"/>
      <c r="BV861" s="115"/>
      <c r="BW861" s="115"/>
      <c r="BX861" s="115"/>
      <c r="BY861" s="115"/>
      <c r="BZ861" s="115"/>
      <c r="CA861" s="115"/>
      <c r="CB861" s="115"/>
      <c r="CC861" s="115"/>
      <c r="CD861" s="115"/>
      <c r="CE861" s="115"/>
      <c r="CF861" s="115"/>
      <c r="CG861" s="115"/>
      <c r="CH861" s="115"/>
      <c r="CI861" s="115"/>
    </row>
    <row r="862" spans="1:87" ht="16.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  <c r="AA862" s="115"/>
      <c r="AB862" s="115"/>
      <c r="AC862" s="115"/>
      <c r="AD862" s="115"/>
      <c r="AE862" s="115"/>
      <c r="AF862" s="115"/>
      <c r="AG862" s="115"/>
      <c r="AH862" s="115"/>
      <c r="AI862" s="115"/>
      <c r="AJ862" s="115"/>
      <c r="AK862" s="115"/>
      <c r="AL862" s="115"/>
      <c r="AM862" s="115"/>
      <c r="AN862" s="115"/>
      <c r="AO862" s="115"/>
      <c r="AP862" s="115"/>
      <c r="AQ862" s="115"/>
      <c r="AR862" s="115"/>
      <c r="AS862" s="115"/>
      <c r="AT862" s="115"/>
      <c r="AU862" s="115"/>
      <c r="AV862" s="115"/>
      <c r="AW862" s="115"/>
      <c r="AX862" s="115"/>
      <c r="AY862" s="115"/>
      <c r="AZ862" s="115"/>
      <c r="BA862" s="115"/>
      <c r="BB862" s="115"/>
      <c r="BC862" s="115"/>
      <c r="BD862" s="115"/>
      <c r="BE862" s="115"/>
      <c r="BF862" s="115"/>
      <c r="BG862" s="115"/>
      <c r="BH862" s="115"/>
      <c r="BI862" s="115"/>
      <c r="BJ862" s="115"/>
      <c r="BK862" s="115"/>
      <c r="BL862" s="115"/>
      <c r="BM862" s="115"/>
      <c r="BN862" s="115"/>
      <c r="BO862" s="115"/>
      <c r="BP862" s="115"/>
      <c r="BQ862" s="115"/>
      <c r="BR862" s="115"/>
      <c r="BS862" s="115"/>
      <c r="BT862" s="115"/>
      <c r="BU862" s="115"/>
      <c r="BV862" s="115"/>
      <c r="BW862" s="115"/>
      <c r="BX862" s="115"/>
      <c r="BY862" s="115"/>
      <c r="BZ862" s="115"/>
      <c r="CA862" s="115"/>
      <c r="CB862" s="115"/>
      <c r="CC862" s="115"/>
      <c r="CD862" s="115"/>
      <c r="CE862" s="115"/>
      <c r="CF862" s="115"/>
      <c r="CG862" s="115"/>
      <c r="CH862" s="115"/>
      <c r="CI862" s="115"/>
    </row>
    <row r="863" spans="1:87" ht="16.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  <c r="AA863" s="115"/>
      <c r="AB863" s="115"/>
      <c r="AC863" s="115"/>
      <c r="AD863" s="115"/>
      <c r="AE863" s="115"/>
      <c r="AF863" s="115"/>
      <c r="AG863" s="115"/>
      <c r="AH863" s="115"/>
      <c r="AI863" s="115"/>
      <c r="AJ863" s="115"/>
      <c r="AK863" s="115"/>
      <c r="AL863" s="115"/>
      <c r="AM863" s="115"/>
      <c r="AN863" s="115"/>
      <c r="AO863" s="115"/>
      <c r="AP863" s="115"/>
      <c r="AQ863" s="115"/>
      <c r="AR863" s="115"/>
      <c r="AS863" s="115"/>
      <c r="AT863" s="115"/>
      <c r="AU863" s="115"/>
      <c r="AV863" s="115"/>
      <c r="AW863" s="115"/>
      <c r="AX863" s="115"/>
      <c r="AY863" s="115"/>
      <c r="AZ863" s="115"/>
      <c r="BA863" s="115"/>
      <c r="BB863" s="115"/>
      <c r="BC863" s="115"/>
      <c r="BD863" s="115"/>
      <c r="BE863" s="115"/>
      <c r="BF863" s="115"/>
      <c r="BG863" s="115"/>
      <c r="BH863" s="115"/>
      <c r="BI863" s="115"/>
      <c r="BJ863" s="115"/>
      <c r="BK863" s="115"/>
      <c r="BL863" s="115"/>
      <c r="BM863" s="115"/>
      <c r="BN863" s="115"/>
      <c r="BO863" s="115"/>
      <c r="BP863" s="115"/>
      <c r="BQ863" s="115"/>
      <c r="BR863" s="115"/>
      <c r="BS863" s="115"/>
      <c r="BT863" s="115"/>
      <c r="BU863" s="115"/>
      <c r="BV863" s="115"/>
      <c r="BW863" s="115"/>
      <c r="BX863" s="115"/>
      <c r="BY863" s="115"/>
      <c r="BZ863" s="115"/>
      <c r="CA863" s="115"/>
      <c r="CB863" s="115"/>
      <c r="CC863" s="115"/>
      <c r="CD863" s="115"/>
      <c r="CE863" s="115"/>
      <c r="CF863" s="115"/>
      <c r="CG863" s="115"/>
      <c r="CH863" s="115"/>
      <c r="CI863" s="115"/>
    </row>
    <row r="864" spans="1:87" ht="16.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  <c r="AA864" s="115"/>
      <c r="AB864" s="115"/>
      <c r="AC864" s="115"/>
      <c r="AD864" s="115"/>
      <c r="AE864" s="115"/>
      <c r="AF864" s="115"/>
      <c r="AG864" s="115"/>
      <c r="AH864" s="115"/>
      <c r="AI864" s="115"/>
      <c r="AJ864" s="115"/>
      <c r="AK864" s="115"/>
      <c r="AL864" s="115"/>
      <c r="AM864" s="115"/>
      <c r="AN864" s="115"/>
      <c r="AO864" s="115"/>
      <c r="AP864" s="115"/>
      <c r="AQ864" s="115"/>
      <c r="AR864" s="115"/>
      <c r="AS864" s="115"/>
      <c r="AT864" s="115"/>
      <c r="AU864" s="115"/>
      <c r="AV864" s="115"/>
      <c r="AW864" s="115"/>
      <c r="AX864" s="115"/>
      <c r="AY864" s="115"/>
      <c r="AZ864" s="115"/>
      <c r="BA864" s="115"/>
      <c r="BB864" s="115"/>
      <c r="BC864" s="115"/>
      <c r="BD864" s="115"/>
      <c r="BE864" s="115"/>
      <c r="BF864" s="115"/>
      <c r="BG864" s="115"/>
      <c r="BH864" s="115"/>
      <c r="BI864" s="115"/>
      <c r="BJ864" s="115"/>
      <c r="BK864" s="115"/>
      <c r="BL864" s="115"/>
      <c r="BM864" s="115"/>
      <c r="BN864" s="115"/>
      <c r="BO864" s="115"/>
      <c r="BP864" s="115"/>
      <c r="BQ864" s="115"/>
      <c r="BR864" s="115"/>
      <c r="BS864" s="115"/>
      <c r="BT864" s="115"/>
      <c r="BU864" s="115"/>
      <c r="BV864" s="115"/>
      <c r="BW864" s="115"/>
      <c r="BX864" s="115"/>
      <c r="BY864" s="115"/>
      <c r="BZ864" s="115"/>
      <c r="CA864" s="115"/>
      <c r="CB864" s="115"/>
      <c r="CC864" s="115"/>
      <c r="CD864" s="115"/>
      <c r="CE864" s="115"/>
      <c r="CF864" s="115"/>
      <c r="CG864" s="115"/>
      <c r="CH864" s="115"/>
      <c r="CI864" s="115"/>
    </row>
    <row r="865" spans="1:87" ht="16.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  <c r="AA865" s="115"/>
      <c r="AB865" s="115"/>
      <c r="AC865" s="115"/>
      <c r="AD865" s="115"/>
      <c r="AE865" s="115"/>
      <c r="AF865" s="115"/>
      <c r="AG865" s="115"/>
      <c r="AH865" s="115"/>
      <c r="AI865" s="115"/>
      <c r="AJ865" s="115"/>
      <c r="AK865" s="115"/>
      <c r="AL865" s="115"/>
      <c r="AM865" s="115"/>
      <c r="AN865" s="115"/>
      <c r="AO865" s="115"/>
      <c r="AP865" s="115"/>
      <c r="AQ865" s="115"/>
      <c r="AR865" s="115"/>
      <c r="AS865" s="115"/>
      <c r="AT865" s="115"/>
      <c r="AU865" s="115"/>
      <c r="AV865" s="115"/>
      <c r="AW865" s="115"/>
      <c r="AX865" s="115"/>
      <c r="AY865" s="115"/>
      <c r="AZ865" s="115"/>
      <c r="BA865" s="115"/>
      <c r="BB865" s="115"/>
      <c r="BC865" s="115"/>
      <c r="BD865" s="115"/>
      <c r="BE865" s="115"/>
      <c r="BF865" s="115"/>
      <c r="BG865" s="115"/>
      <c r="BH865" s="115"/>
      <c r="BI865" s="115"/>
      <c r="BJ865" s="115"/>
      <c r="BK865" s="115"/>
      <c r="BL865" s="115"/>
      <c r="BM865" s="115"/>
      <c r="BN865" s="115"/>
      <c r="BO865" s="115"/>
      <c r="BP865" s="115"/>
      <c r="BQ865" s="115"/>
      <c r="BR865" s="115"/>
      <c r="BS865" s="115"/>
      <c r="BT865" s="115"/>
      <c r="BU865" s="115"/>
      <c r="BV865" s="115"/>
      <c r="BW865" s="115"/>
      <c r="BX865" s="115"/>
      <c r="BY865" s="115"/>
      <c r="BZ865" s="115"/>
      <c r="CA865" s="115"/>
      <c r="CB865" s="115"/>
      <c r="CC865" s="115"/>
      <c r="CD865" s="115"/>
      <c r="CE865" s="115"/>
      <c r="CF865" s="115"/>
      <c r="CG865" s="115"/>
      <c r="CH865" s="115"/>
      <c r="CI865" s="115"/>
    </row>
    <row r="866" spans="1:87" ht="16.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  <c r="AA866" s="115"/>
      <c r="AB866" s="115"/>
      <c r="AC866" s="115"/>
      <c r="AD866" s="115"/>
      <c r="AE866" s="115"/>
      <c r="AF866" s="115"/>
      <c r="AG866" s="115"/>
      <c r="AH866" s="115"/>
      <c r="AI866" s="115"/>
      <c r="AJ866" s="115"/>
      <c r="AK866" s="115"/>
      <c r="AL866" s="115"/>
      <c r="AM866" s="115"/>
      <c r="AN866" s="115"/>
      <c r="AO866" s="115"/>
      <c r="AP866" s="115"/>
      <c r="AQ866" s="115"/>
      <c r="AR866" s="115"/>
      <c r="AS866" s="115"/>
      <c r="AT866" s="115"/>
      <c r="AU866" s="115"/>
      <c r="AV866" s="115"/>
      <c r="AW866" s="115"/>
      <c r="AX866" s="115"/>
      <c r="AY866" s="115"/>
      <c r="AZ866" s="115"/>
      <c r="BA866" s="115"/>
      <c r="BB866" s="115"/>
      <c r="BC866" s="115"/>
      <c r="BD866" s="115"/>
      <c r="BE866" s="115"/>
      <c r="BF866" s="115"/>
      <c r="BG866" s="115"/>
      <c r="BH866" s="115"/>
      <c r="BI866" s="115"/>
      <c r="BJ866" s="115"/>
      <c r="BK866" s="115"/>
      <c r="BL866" s="115"/>
      <c r="BM866" s="115"/>
      <c r="BN866" s="115"/>
      <c r="BO866" s="115"/>
      <c r="BP866" s="115"/>
      <c r="BQ866" s="115"/>
      <c r="BR866" s="115"/>
      <c r="BS866" s="115"/>
      <c r="BT866" s="115"/>
      <c r="BU866" s="115"/>
      <c r="BV866" s="115"/>
      <c r="BW866" s="115"/>
      <c r="BX866" s="115"/>
      <c r="BY866" s="115"/>
      <c r="BZ866" s="115"/>
      <c r="CA866" s="115"/>
      <c r="CB866" s="115"/>
      <c r="CC866" s="115"/>
      <c r="CD866" s="115"/>
      <c r="CE866" s="115"/>
      <c r="CF866" s="115"/>
      <c r="CG866" s="115"/>
      <c r="CH866" s="115"/>
      <c r="CI866" s="115"/>
    </row>
    <row r="867" spans="1:87" ht="16.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  <c r="AA867" s="115"/>
      <c r="AB867" s="115"/>
      <c r="AC867" s="115"/>
      <c r="AD867" s="115"/>
      <c r="AE867" s="115"/>
      <c r="AF867" s="115"/>
      <c r="AG867" s="115"/>
      <c r="AH867" s="115"/>
      <c r="AI867" s="115"/>
      <c r="AJ867" s="115"/>
      <c r="AK867" s="115"/>
      <c r="AL867" s="115"/>
      <c r="AM867" s="115"/>
      <c r="AN867" s="115"/>
      <c r="AO867" s="115"/>
      <c r="AP867" s="115"/>
      <c r="AQ867" s="115"/>
      <c r="AR867" s="115"/>
      <c r="AS867" s="115"/>
      <c r="AT867" s="115"/>
      <c r="AU867" s="115"/>
      <c r="AV867" s="115"/>
      <c r="AW867" s="115"/>
      <c r="AX867" s="115"/>
      <c r="AY867" s="115"/>
      <c r="AZ867" s="115"/>
      <c r="BA867" s="115"/>
      <c r="BB867" s="115"/>
      <c r="BC867" s="115"/>
      <c r="BD867" s="115"/>
      <c r="BE867" s="115"/>
      <c r="BF867" s="115"/>
      <c r="BG867" s="115"/>
      <c r="BH867" s="115"/>
      <c r="BI867" s="115"/>
      <c r="BJ867" s="115"/>
      <c r="BK867" s="115"/>
      <c r="BL867" s="115"/>
      <c r="BM867" s="115"/>
      <c r="BN867" s="115"/>
      <c r="BO867" s="115"/>
      <c r="BP867" s="115"/>
      <c r="BQ867" s="115"/>
      <c r="BR867" s="115"/>
      <c r="BS867" s="115"/>
      <c r="BT867" s="115"/>
      <c r="BU867" s="115"/>
      <c r="BV867" s="115"/>
      <c r="BW867" s="115"/>
      <c r="BX867" s="115"/>
      <c r="BY867" s="115"/>
      <c r="BZ867" s="115"/>
      <c r="CA867" s="115"/>
      <c r="CB867" s="115"/>
      <c r="CC867" s="115"/>
      <c r="CD867" s="115"/>
      <c r="CE867" s="115"/>
      <c r="CF867" s="115"/>
      <c r="CG867" s="115"/>
      <c r="CH867" s="115"/>
      <c r="CI867" s="115"/>
    </row>
    <row r="868" spans="1:87" ht="16.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  <c r="AA868" s="115"/>
      <c r="AB868" s="115"/>
      <c r="AC868" s="115"/>
      <c r="AD868" s="115"/>
      <c r="AE868" s="115"/>
      <c r="AF868" s="115"/>
      <c r="AG868" s="115"/>
      <c r="AH868" s="115"/>
      <c r="AI868" s="115"/>
      <c r="AJ868" s="115"/>
      <c r="AK868" s="115"/>
      <c r="AL868" s="115"/>
      <c r="AM868" s="115"/>
      <c r="AN868" s="115"/>
      <c r="AO868" s="115"/>
      <c r="AP868" s="115"/>
      <c r="AQ868" s="115"/>
      <c r="AR868" s="115"/>
      <c r="AS868" s="115"/>
      <c r="AT868" s="115"/>
      <c r="AU868" s="115"/>
      <c r="AV868" s="115"/>
      <c r="AW868" s="115"/>
      <c r="AX868" s="115"/>
      <c r="AY868" s="115"/>
      <c r="AZ868" s="115"/>
      <c r="BA868" s="115"/>
      <c r="BB868" s="115"/>
      <c r="BC868" s="115"/>
      <c r="BD868" s="115"/>
      <c r="BE868" s="115"/>
      <c r="BF868" s="115"/>
      <c r="BG868" s="115"/>
      <c r="BH868" s="115"/>
      <c r="BI868" s="115"/>
      <c r="BJ868" s="115"/>
      <c r="BK868" s="115"/>
      <c r="BL868" s="115"/>
      <c r="BM868" s="115"/>
      <c r="BN868" s="115"/>
      <c r="BO868" s="115"/>
      <c r="BP868" s="115"/>
      <c r="BQ868" s="115"/>
      <c r="BR868" s="115"/>
      <c r="BS868" s="115"/>
      <c r="BT868" s="115"/>
      <c r="BU868" s="115"/>
      <c r="BV868" s="115"/>
      <c r="BW868" s="115"/>
      <c r="BX868" s="115"/>
      <c r="BY868" s="115"/>
      <c r="BZ868" s="115"/>
      <c r="CA868" s="115"/>
      <c r="CB868" s="115"/>
      <c r="CC868" s="115"/>
      <c r="CD868" s="115"/>
      <c r="CE868" s="115"/>
      <c r="CF868" s="115"/>
      <c r="CG868" s="115"/>
      <c r="CH868" s="115"/>
      <c r="CI868" s="115"/>
    </row>
    <row r="869" spans="1:87" ht="16.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  <c r="AA869" s="115"/>
      <c r="AB869" s="115"/>
      <c r="AC869" s="115"/>
      <c r="AD869" s="115"/>
      <c r="AE869" s="115"/>
      <c r="AF869" s="115"/>
      <c r="AG869" s="115"/>
      <c r="AH869" s="115"/>
      <c r="AI869" s="115"/>
      <c r="AJ869" s="115"/>
      <c r="AK869" s="115"/>
      <c r="AL869" s="115"/>
      <c r="AM869" s="115"/>
      <c r="AN869" s="115"/>
      <c r="AO869" s="115"/>
      <c r="AP869" s="115"/>
      <c r="AQ869" s="115"/>
      <c r="AR869" s="115"/>
      <c r="AS869" s="115"/>
      <c r="AT869" s="115"/>
      <c r="AU869" s="115"/>
      <c r="AV869" s="115"/>
      <c r="AW869" s="115"/>
      <c r="AX869" s="115"/>
      <c r="AY869" s="115"/>
      <c r="AZ869" s="115"/>
      <c r="BA869" s="115"/>
      <c r="BB869" s="115"/>
      <c r="BC869" s="115"/>
      <c r="BD869" s="115"/>
      <c r="BE869" s="115"/>
      <c r="BF869" s="115"/>
      <c r="BG869" s="115"/>
      <c r="BH869" s="115"/>
      <c r="BI869" s="115"/>
      <c r="BJ869" s="115"/>
      <c r="BK869" s="115"/>
      <c r="BL869" s="115"/>
      <c r="BM869" s="115"/>
      <c r="BN869" s="115"/>
      <c r="BO869" s="115"/>
      <c r="BP869" s="115"/>
      <c r="BQ869" s="115"/>
      <c r="BR869" s="115"/>
      <c r="BS869" s="115"/>
      <c r="BT869" s="115"/>
      <c r="BU869" s="115"/>
      <c r="BV869" s="115"/>
      <c r="BW869" s="115"/>
      <c r="BX869" s="115"/>
      <c r="BY869" s="115"/>
      <c r="BZ869" s="115"/>
      <c r="CA869" s="115"/>
      <c r="CB869" s="115"/>
      <c r="CC869" s="115"/>
      <c r="CD869" s="115"/>
      <c r="CE869" s="115"/>
      <c r="CF869" s="115"/>
      <c r="CG869" s="115"/>
      <c r="CH869" s="115"/>
      <c r="CI869" s="115"/>
    </row>
    <row r="870" spans="1:87" ht="16.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  <c r="AA870" s="115"/>
      <c r="AB870" s="115"/>
      <c r="AC870" s="115"/>
      <c r="AD870" s="115"/>
      <c r="AE870" s="115"/>
      <c r="AF870" s="115"/>
      <c r="AG870" s="115"/>
      <c r="AH870" s="115"/>
      <c r="AI870" s="115"/>
      <c r="AJ870" s="115"/>
      <c r="AK870" s="115"/>
      <c r="AL870" s="115"/>
      <c r="AM870" s="115"/>
      <c r="AN870" s="115"/>
      <c r="AO870" s="115"/>
      <c r="AP870" s="115"/>
      <c r="AQ870" s="115"/>
      <c r="AR870" s="115"/>
      <c r="AS870" s="115"/>
      <c r="AT870" s="115"/>
      <c r="AU870" s="115"/>
      <c r="AV870" s="115"/>
      <c r="AW870" s="115"/>
      <c r="AX870" s="115"/>
      <c r="AY870" s="115"/>
      <c r="AZ870" s="115"/>
      <c r="BA870" s="115"/>
      <c r="BB870" s="115"/>
      <c r="BC870" s="115"/>
      <c r="BD870" s="115"/>
      <c r="BE870" s="115"/>
      <c r="BF870" s="115"/>
      <c r="BG870" s="115"/>
      <c r="BH870" s="115"/>
      <c r="BI870" s="115"/>
      <c r="BJ870" s="115"/>
      <c r="BK870" s="115"/>
      <c r="BL870" s="115"/>
      <c r="BM870" s="115"/>
      <c r="BN870" s="115"/>
      <c r="BO870" s="115"/>
      <c r="BP870" s="115"/>
      <c r="BQ870" s="115"/>
      <c r="BR870" s="115"/>
      <c r="BS870" s="115"/>
      <c r="BT870" s="115"/>
      <c r="BU870" s="115"/>
      <c r="BV870" s="115"/>
      <c r="BW870" s="115"/>
      <c r="BX870" s="115"/>
      <c r="BY870" s="115"/>
      <c r="BZ870" s="115"/>
      <c r="CA870" s="115"/>
      <c r="CB870" s="115"/>
      <c r="CC870" s="115"/>
      <c r="CD870" s="115"/>
      <c r="CE870" s="115"/>
      <c r="CF870" s="115"/>
      <c r="CG870" s="115"/>
      <c r="CH870" s="115"/>
      <c r="CI870" s="115"/>
    </row>
    <row r="871" spans="1:87" ht="16.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  <c r="AA871" s="115"/>
      <c r="AB871" s="115"/>
      <c r="AC871" s="115"/>
      <c r="AD871" s="115"/>
      <c r="AE871" s="115"/>
      <c r="AF871" s="115"/>
      <c r="AG871" s="115"/>
      <c r="AH871" s="115"/>
      <c r="AI871" s="115"/>
      <c r="AJ871" s="115"/>
      <c r="AK871" s="115"/>
      <c r="AL871" s="115"/>
      <c r="AM871" s="115"/>
      <c r="AN871" s="115"/>
      <c r="AO871" s="115"/>
      <c r="AP871" s="115"/>
      <c r="AQ871" s="115"/>
      <c r="AR871" s="115"/>
      <c r="AS871" s="115"/>
      <c r="AT871" s="115"/>
      <c r="AU871" s="115"/>
      <c r="AV871" s="115"/>
      <c r="AW871" s="115"/>
      <c r="AX871" s="115"/>
      <c r="AY871" s="115"/>
      <c r="AZ871" s="115"/>
      <c r="BA871" s="115"/>
      <c r="BB871" s="115"/>
      <c r="BC871" s="115"/>
      <c r="BD871" s="115"/>
      <c r="BE871" s="115"/>
      <c r="BF871" s="115"/>
      <c r="BG871" s="115"/>
      <c r="BH871" s="115"/>
      <c r="BI871" s="115"/>
      <c r="BJ871" s="115"/>
      <c r="BK871" s="115"/>
      <c r="BL871" s="115"/>
      <c r="BM871" s="115"/>
      <c r="BN871" s="115"/>
      <c r="BO871" s="115"/>
      <c r="BP871" s="115"/>
      <c r="BQ871" s="115"/>
      <c r="BR871" s="115"/>
      <c r="BS871" s="115"/>
      <c r="BT871" s="115"/>
      <c r="BU871" s="115"/>
      <c r="BV871" s="115"/>
      <c r="BW871" s="115"/>
      <c r="BX871" s="115"/>
      <c r="BY871" s="115"/>
      <c r="BZ871" s="115"/>
      <c r="CA871" s="115"/>
      <c r="CB871" s="115"/>
      <c r="CC871" s="115"/>
      <c r="CD871" s="115"/>
      <c r="CE871" s="115"/>
      <c r="CF871" s="115"/>
      <c r="CG871" s="115"/>
      <c r="CH871" s="115"/>
      <c r="CI871" s="115"/>
    </row>
    <row r="872" spans="1:87" ht="16.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  <c r="AA872" s="115"/>
      <c r="AB872" s="115"/>
      <c r="AC872" s="115"/>
      <c r="AD872" s="115"/>
      <c r="AE872" s="115"/>
      <c r="AF872" s="115"/>
      <c r="AG872" s="115"/>
      <c r="AH872" s="115"/>
      <c r="AI872" s="115"/>
      <c r="AJ872" s="115"/>
      <c r="AK872" s="115"/>
      <c r="AL872" s="115"/>
      <c r="AM872" s="115"/>
      <c r="AN872" s="115"/>
      <c r="AO872" s="115"/>
      <c r="AP872" s="115"/>
      <c r="AQ872" s="115"/>
      <c r="AR872" s="115"/>
      <c r="AS872" s="115"/>
      <c r="AT872" s="115"/>
      <c r="AU872" s="115"/>
      <c r="AV872" s="115"/>
      <c r="AW872" s="115"/>
      <c r="AX872" s="115"/>
      <c r="AY872" s="115"/>
      <c r="AZ872" s="115"/>
      <c r="BA872" s="115"/>
      <c r="BB872" s="115"/>
      <c r="BC872" s="115"/>
      <c r="BD872" s="115"/>
      <c r="BE872" s="115"/>
      <c r="BF872" s="115"/>
      <c r="BG872" s="115"/>
      <c r="BH872" s="115"/>
      <c r="BI872" s="115"/>
      <c r="BJ872" s="115"/>
      <c r="BK872" s="115"/>
      <c r="BL872" s="115"/>
      <c r="BM872" s="115"/>
      <c r="BN872" s="115"/>
      <c r="BO872" s="115"/>
      <c r="BP872" s="115"/>
      <c r="BQ872" s="115"/>
      <c r="BR872" s="115"/>
      <c r="BS872" s="115"/>
      <c r="BT872" s="115"/>
      <c r="BU872" s="115"/>
      <c r="BV872" s="115"/>
      <c r="BW872" s="115"/>
      <c r="BX872" s="115"/>
      <c r="BY872" s="115"/>
      <c r="BZ872" s="115"/>
      <c r="CA872" s="115"/>
      <c r="CB872" s="115"/>
      <c r="CC872" s="115"/>
      <c r="CD872" s="115"/>
      <c r="CE872" s="115"/>
      <c r="CF872" s="115"/>
      <c r="CG872" s="115"/>
      <c r="CH872" s="115"/>
      <c r="CI872" s="115"/>
    </row>
    <row r="873" spans="1:87" ht="16.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  <c r="AA873" s="115"/>
      <c r="AB873" s="115"/>
      <c r="AC873" s="115"/>
      <c r="AD873" s="115"/>
      <c r="AE873" s="115"/>
      <c r="AF873" s="115"/>
      <c r="AG873" s="115"/>
      <c r="AH873" s="115"/>
      <c r="AI873" s="115"/>
      <c r="AJ873" s="115"/>
      <c r="AK873" s="115"/>
      <c r="AL873" s="115"/>
      <c r="AM873" s="115"/>
      <c r="AN873" s="115"/>
      <c r="AO873" s="115"/>
      <c r="AP873" s="115"/>
      <c r="AQ873" s="115"/>
      <c r="AR873" s="115"/>
      <c r="AS873" s="115"/>
      <c r="AT873" s="115"/>
      <c r="AU873" s="115"/>
      <c r="AV873" s="115"/>
      <c r="AW873" s="115"/>
      <c r="AX873" s="115"/>
      <c r="AY873" s="115"/>
      <c r="AZ873" s="115"/>
      <c r="BA873" s="115"/>
      <c r="BB873" s="115"/>
      <c r="BC873" s="115"/>
      <c r="BD873" s="115"/>
      <c r="BE873" s="115"/>
      <c r="BF873" s="115"/>
      <c r="BG873" s="115"/>
      <c r="BH873" s="115"/>
      <c r="BI873" s="115"/>
      <c r="BJ873" s="115"/>
      <c r="BK873" s="115"/>
      <c r="BL873" s="115"/>
      <c r="BM873" s="115"/>
      <c r="BN873" s="115"/>
      <c r="BO873" s="115"/>
      <c r="BP873" s="115"/>
      <c r="BQ873" s="115"/>
      <c r="BR873" s="115"/>
      <c r="BS873" s="115"/>
      <c r="BT873" s="115"/>
      <c r="BU873" s="115"/>
      <c r="BV873" s="115"/>
      <c r="BW873" s="115"/>
      <c r="BX873" s="115"/>
      <c r="BY873" s="115"/>
      <c r="BZ873" s="115"/>
      <c r="CA873" s="115"/>
      <c r="CB873" s="115"/>
      <c r="CC873" s="115"/>
      <c r="CD873" s="115"/>
      <c r="CE873" s="115"/>
      <c r="CF873" s="115"/>
      <c r="CG873" s="115"/>
      <c r="CH873" s="115"/>
      <c r="CI873" s="115"/>
    </row>
    <row r="874" spans="1:87" ht="16.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  <c r="AA874" s="115"/>
      <c r="AB874" s="115"/>
      <c r="AC874" s="115"/>
      <c r="AD874" s="115"/>
      <c r="AE874" s="115"/>
      <c r="AF874" s="115"/>
      <c r="AG874" s="115"/>
      <c r="AH874" s="115"/>
      <c r="AI874" s="115"/>
      <c r="AJ874" s="115"/>
      <c r="AK874" s="115"/>
      <c r="AL874" s="115"/>
      <c r="AM874" s="115"/>
      <c r="AN874" s="115"/>
      <c r="AO874" s="115"/>
      <c r="AP874" s="115"/>
      <c r="AQ874" s="115"/>
      <c r="AR874" s="115"/>
      <c r="AS874" s="115"/>
      <c r="AT874" s="115"/>
      <c r="AU874" s="115"/>
      <c r="AV874" s="115"/>
      <c r="AW874" s="115"/>
      <c r="AX874" s="115"/>
      <c r="AY874" s="115"/>
      <c r="AZ874" s="115"/>
      <c r="BA874" s="115"/>
      <c r="BB874" s="115"/>
      <c r="BC874" s="115"/>
      <c r="BD874" s="115"/>
      <c r="BE874" s="115"/>
      <c r="BF874" s="115"/>
      <c r="BG874" s="115"/>
      <c r="BH874" s="115"/>
      <c r="BI874" s="115"/>
      <c r="BJ874" s="115"/>
      <c r="BK874" s="115"/>
      <c r="BL874" s="115"/>
      <c r="BM874" s="115"/>
      <c r="BN874" s="115"/>
      <c r="BO874" s="115"/>
      <c r="BP874" s="115"/>
      <c r="BQ874" s="115"/>
      <c r="BR874" s="115"/>
      <c r="BS874" s="115"/>
      <c r="BT874" s="115"/>
      <c r="BU874" s="115"/>
      <c r="BV874" s="115"/>
      <c r="BW874" s="115"/>
      <c r="BX874" s="115"/>
      <c r="BY874" s="115"/>
      <c r="BZ874" s="115"/>
      <c r="CA874" s="115"/>
      <c r="CB874" s="115"/>
      <c r="CC874" s="115"/>
      <c r="CD874" s="115"/>
      <c r="CE874" s="115"/>
      <c r="CF874" s="115"/>
      <c r="CG874" s="115"/>
      <c r="CH874" s="115"/>
      <c r="CI874" s="115"/>
    </row>
    <row r="875" spans="1:87" ht="16.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  <c r="AA875" s="115"/>
      <c r="AB875" s="115"/>
      <c r="AC875" s="115"/>
      <c r="AD875" s="115"/>
      <c r="AE875" s="115"/>
      <c r="AF875" s="115"/>
      <c r="AG875" s="115"/>
      <c r="AH875" s="115"/>
      <c r="AI875" s="115"/>
      <c r="AJ875" s="115"/>
      <c r="AK875" s="115"/>
      <c r="AL875" s="115"/>
      <c r="AM875" s="115"/>
      <c r="AN875" s="115"/>
      <c r="AO875" s="115"/>
      <c r="AP875" s="115"/>
      <c r="AQ875" s="115"/>
      <c r="AR875" s="115"/>
      <c r="AS875" s="115"/>
      <c r="AT875" s="115"/>
      <c r="AU875" s="115"/>
      <c r="AV875" s="115"/>
      <c r="AW875" s="115"/>
      <c r="AX875" s="115"/>
      <c r="AY875" s="115"/>
      <c r="AZ875" s="115"/>
      <c r="BA875" s="115"/>
      <c r="BB875" s="115"/>
      <c r="BC875" s="115"/>
      <c r="BD875" s="115"/>
      <c r="BE875" s="115"/>
      <c r="BF875" s="115"/>
      <c r="BG875" s="115"/>
      <c r="BH875" s="115"/>
      <c r="BI875" s="115"/>
      <c r="BJ875" s="115"/>
      <c r="BK875" s="115"/>
      <c r="BL875" s="115"/>
      <c r="BM875" s="115"/>
      <c r="BN875" s="115"/>
      <c r="BO875" s="115"/>
      <c r="BP875" s="115"/>
      <c r="BQ875" s="115"/>
      <c r="BR875" s="115"/>
      <c r="BS875" s="115"/>
      <c r="BT875" s="115"/>
      <c r="BU875" s="115"/>
      <c r="BV875" s="115"/>
      <c r="BW875" s="115"/>
      <c r="BX875" s="115"/>
      <c r="BY875" s="115"/>
      <c r="BZ875" s="115"/>
      <c r="CA875" s="115"/>
      <c r="CB875" s="115"/>
      <c r="CC875" s="115"/>
      <c r="CD875" s="115"/>
      <c r="CE875" s="115"/>
      <c r="CF875" s="115"/>
      <c r="CG875" s="115"/>
      <c r="CH875" s="115"/>
      <c r="CI875" s="115"/>
    </row>
    <row r="876" spans="1:87" ht="16.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  <c r="AA876" s="115"/>
      <c r="AB876" s="115"/>
      <c r="AC876" s="115"/>
      <c r="AD876" s="115"/>
      <c r="AE876" s="115"/>
      <c r="AF876" s="115"/>
      <c r="AG876" s="115"/>
      <c r="AH876" s="115"/>
      <c r="AI876" s="115"/>
      <c r="AJ876" s="115"/>
      <c r="AK876" s="115"/>
      <c r="AL876" s="115"/>
      <c r="AM876" s="115"/>
      <c r="AN876" s="115"/>
      <c r="AO876" s="115"/>
      <c r="AP876" s="115"/>
      <c r="AQ876" s="115"/>
      <c r="AR876" s="115"/>
      <c r="AS876" s="115"/>
      <c r="AT876" s="115"/>
      <c r="AU876" s="115"/>
      <c r="AV876" s="115"/>
      <c r="AW876" s="115"/>
      <c r="AX876" s="115"/>
      <c r="AY876" s="115"/>
      <c r="AZ876" s="115"/>
      <c r="BA876" s="115"/>
      <c r="BB876" s="115"/>
      <c r="BC876" s="115"/>
      <c r="BD876" s="115"/>
      <c r="BE876" s="115"/>
      <c r="BF876" s="115"/>
      <c r="BG876" s="115"/>
      <c r="BH876" s="115"/>
      <c r="BI876" s="115"/>
      <c r="BJ876" s="115"/>
      <c r="BK876" s="115"/>
      <c r="BL876" s="115"/>
      <c r="BM876" s="115"/>
      <c r="BN876" s="115"/>
      <c r="BO876" s="115"/>
      <c r="BP876" s="115"/>
      <c r="BQ876" s="115"/>
      <c r="BR876" s="115"/>
      <c r="BS876" s="115"/>
      <c r="BT876" s="115"/>
      <c r="BU876" s="115"/>
      <c r="BV876" s="115"/>
      <c r="BW876" s="115"/>
      <c r="BX876" s="115"/>
      <c r="BY876" s="115"/>
      <c r="BZ876" s="115"/>
      <c r="CA876" s="115"/>
      <c r="CB876" s="115"/>
      <c r="CC876" s="115"/>
      <c r="CD876" s="115"/>
      <c r="CE876" s="115"/>
      <c r="CF876" s="115"/>
      <c r="CG876" s="115"/>
      <c r="CH876" s="115"/>
      <c r="CI876" s="115"/>
    </row>
    <row r="877" spans="1:87" ht="16.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  <c r="AA877" s="115"/>
      <c r="AB877" s="115"/>
      <c r="AC877" s="115"/>
      <c r="AD877" s="115"/>
      <c r="AE877" s="115"/>
      <c r="AF877" s="115"/>
      <c r="AG877" s="115"/>
      <c r="AH877" s="115"/>
      <c r="AI877" s="115"/>
      <c r="AJ877" s="115"/>
      <c r="AK877" s="115"/>
      <c r="AL877" s="115"/>
      <c r="AM877" s="115"/>
      <c r="AN877" s="115"/>
      <c r="AO877" s="115"/>
      <c r="AP877" s="115"/>
      <c r="AQ877" s="115"/>
      <c r="AR877" s="115"/>
      <c r="AS877" s="115"/>
      <c r="AT877" s="115"/>
      <c r="AU877" s="115"/>
      <c r="AV877" s="115"/>
      <c r="AW877" s="115"/>
      <c r="AX877" s="115"/>
      <c r="AY877" s="115"/>
      <c r="AZ877" s="115"/>
      <c r="BA877" s="115"/>
      <c r="BB877" s="115"/>
      <c r="BC877" s="115"/>
      <c r="BD877" s="115"/>
      <c r="BE877" s="115"/>
      <c r="BF877" s="115"/>
      <c r="BG877" s="115"/>
      <c r="BH877" s="115"/>
      <c r="BI877" s="115"/>
      <c r="BJ877" s="115"/>
      <c r="BK877" s="115"/>
      <c r="BL877" s="115"/>
      <c r="BM877" s="115"/>
      <c r="BN877" s="115"/>
      <c r="BO877" s="115"/>
      <c r="BP877" s="115"/>
      <c r="BQ877" s="115"/>
      <c r="BR877" s="115"/>
      <c r="BS877" s="115"/>
      <c r="BT877" s="115"/>
      <c r="BU877" s="115"/>
      <c r="BV877" s="115"/>
      <c r="BW877" s="115"/>
      <c r="BX877" s="115"/>
      <c r="BY877" s="115"/>
      <c r="BZ877" s="115"/>
      <c r="CA877" s="115"/>
      <c r="CB877" s="115"/>
      <c r="CC877" s="115"/>
      <c r="CD877" s="115"/>
      <c r="CE877" s="115"/>
      <c r="CF877" s="115"/>
      <c r="CG877" s="115"/>
      <c r="CH877" s="115"/>
      <c r="CI877" s="115"/>
    </row>
    <row r="878" spans="1:87" ht="16.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  <c r="AA878" s="115"/>
      <c r="AB878" s="115"/>
      <c r="AC878" s="115"/>
      <c r="AD878" s="115"/>
      <c r="AE878" s="115"/>
      <c r="AF878" s="115"/>
      <c r="AG878" s="115"/>
      <c r="AH878" s="115"/>
      <c r="AI878" s="115"/>
      <c r="AJ878" s="115"/>
      <c r="AK878" s="115"/>
      <c r="AL878" s="115"/>
      <c r="AM878" s="115"/>
      <c r="AN878" s="115"/>
      <c r="AO878" s="115"/>
      <c r="AP878" s="115"/>
      <c r="AQ878" s="115"/>
      <c r="AR878" s="115"/>
      <c r="AS878" s="115"/>
      <c r="AT878" s="115"/>
      <c r="AU878" s="115"/>
      <c r="AV878" s="115"/>
      <c r="AW878" s="115"/>
      <c r="AX878" s="115"/>
      <c r="AY878" s="115"/>
      <c r="AZ878" s="115"/>
      <c r="BA878" s="115"/>
      <c r="BB878" s="115"/>
      <c r="BC878" s="115"/>
      <c r="BD878" s="115"/>
      <c r="BE878" s="115"/>
      <c r="BF878" s="115"/>
      <c r="BG878" s="115"/>
      <c r="BH878" s="115"/>
      <c r="BI878" s="115"/>
      <c r="BJ878" s="115"/>
      <c r="BK878" s="115"/>
      <c r="BL878" s="115"/>
      <c r="BM878" s="115"/>
      <c r="BN878" s="115"/>
      <c r="BO878" s="115"/>
      <c r="BP878" s="115"/>
      <c r="BQ878" s="115"/>
      <c r="BR878" s="115"/>
      <c r="BS878" s="115"/>
      <c r="BT878" s="115"/>
      <c r="BU878" s="115"/>
      <c r="BV878" s="115"/>
      <c r="BW878" s="115"/>
      <c r="BX878" s="115"/>
      <c r="BY878" s="115"/>
      <c r="BZ878" s="115"/>
      <c r="CA878" s="115"/>
      <c r="CB878" s="115"/>
      <c r="CC878" s="115"/>
      <c r="CD878" s="115"/>
      <c r="CE878" s="115"/>
      <c r="CF878" s="115"/>
      <c r="CG878" s="115"/>
      <c r="CH878" s="115"/>
      <c r="CI878" s="115"/>
    </row>
    <row r="879" spans="1:87" ht="16.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  <c r="AA879" s="115"/>
      <c r="AB879" s="115"/>
      <c r="AC879" s="115"/>
      <c r="AD879" s="115"/>
      <c r="AE879" s="115"/>
      <c r="AF879" s="115"/>
      <c r="AG879" s="115"/>
      <c r="AH879" s="115"/>
      <c r="AI879" s="115"/>
      <c r="AJ879" s="115"/>
      <c r="AK879" s="115"/>
      <c r="AL879" s="115"/>
      <c r="AM879" s="115"/>
      <c r="AN879" s="115"/>
      <c r="AO879" s="115"/>
      <c r="AP879" s="115"/>
      <c r="AQ879" s="115"/>
      <c r="AR879" s="115"/>
      <c r="AS879" s="115"/>
      <c r="AT879" s="115"/>
      <c r="AU879" s="115"/>
      <c r="AV879" s="115"/>
      <c r="AW879" s="115"/>
      <c r="AX879" s="115"/>
      <c r="AY879" s="115"/>
      <c r="AZ879" s="115"/>
      <c r="BA879" s="115"/>
      <c r="BB879" s="115"/>
      <c r="BC879" s="115"/>
      <c r="BD879" s="115"/>
      <c r="BE879" s="115"/>
      <c r="BF879" s="115"/>
      <c r="BG879" s="115"/>
      <c r="BH879" s="115"/>
      <c r="BI879" s="115"/>
      <c r="BJ879" s="115"/>
      <c r="BK879" s="115"/>
      <c r="BL879" s="115"/>
      <c r="BM879" s="115"/>
      <c r="BN879" s="115"/>
      <c r="BO879" s="115"/>
      <c r="BP879" s="115"/>
      <c r="BQ879" s="115"/>
      <c r="BR879" s="115"/>
      <c r="BS879" s="115"/>
      <c r="BT879" s="115"/>
      <c r="BU879" s="115"/>
      <c r="BV879" s="115"/>
      <c r="BW879" s="115"/>
      <c r="BX879" s="115"/>
      <c r="BY879" s="115"/>
      <c r="BZ879" s="115"/>
      <c r="CA879" s="115"/>
      <c r="CB879" s="115"/>
      <c r="CC879" s="115"/>
      <c r="CD879" s="115"/>
      <c r="CE879" s="115"/>
      <c r="CF879" s="115"/>
      <c r="CG879" s="115"/>
      <c r="CH879" s="115"/>
      <c r="CI879" s="115"/>
    </row>
    <row r="880" spans="1:87" ht="16.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  <c r="AA880" s="115"/>
      <c r="AB880" s="115"/>
      <c r="AC880" s="115"/>
      <c r="AD880" s="115"/>
      <c r="AE880" s="115"/>
      <c r="AF880" s="115"/>
      <c r="AG880" s="115"/>
      <c r="AH880" s="115"/>
      <c r="AI880" s="115"/>
      <c r="AJ880" s="115"/>
      <c r="AK880" s="115"/>
      <c r="AL880" s="115"/>
      <c r="AM880" s="115"/>
      <c r="AN880" s="115"/>
      <c r="AO880" s="115"/>
      <c r="AP880" s="115"/>
      <c r="AQ880" s="115"/>
      <c r="AR880" s="115"/>
      <c r="AS880" s="115"/>
      <c r="AT880" s="115"/>
      <c r="AU880" s="115"/>
      <c r="AV880" s="115"/>
      <c r="AW880" s="115"/>
      <c r="AX880" s="115"/>
      <c r="AY880" s="115"/>
      <c r="AZ880" s="115"/>
      <c r="BA880" s="115"/>
      <c r="BB880" s="115"/>
      <c r="BC880" s="115"/>
      <c r="BD880" s="115"/>
      <c r="BE880" s="115"/>
      <c r="BF880" s="115"/>
      <c r="BG880" s="115"/>
      <c r="BH880" s="115"/>
      <c r="BI880" s="115"/>
      <c r="BJ880" s="115"/>
      <c r="BK880" s="115"/>
      <c r="BL880" s="115"/>
      <c r="BM880" s="115"/>
      <c r="BN880" s="115"/>
      <c r="BO880" s="115"/>
      <c r="BP880" s="115"/>
      <c r="BQ880" s="115"/>
      <c r="BR880" s="115"/>
      <c r="BS880" s="115"/>
      <c r="BT880" s="115"/>
      <c r="BU880" s="115"/>
      <c r="BV880" s="115"/>
      <c r="BW880" s="115"/>
      <c r="BX880" s="115"/>
      <c r="BY880" s="115"/>
      <c r="BZ880" s="115"/>
      <c r="CA880" s="115"/>
      <c r="CB880" s="115"/>
      <c r="CC880" s="115"/>
      <c r="CD880" s="115"/>
      <c r="CE880" s="115"/>
      <c r="CF880" s="115"/>
      <c r="CG880" s="115"/>
      <c r="CH880" s="115"/>
      <c r="CI880" s="115"/>
    </row>
    <row r="881" spans="1:87" ht="16.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  <c r="AA881" s="115"/>
      <c r="AB881" s="115"/>
      <c r="AC881" s="115"/>
      <c r="AD881" s="115"/>
      <c r="AE881" s="115"/>
      <c r="AF881" s="115"/>
      <c r="AG881" s="115"/>
      <c r="AH881" s="115"/>
      <c r="AI881" s="115"/>
      <c r="AJ881" s="115"/>
      <c r="AK881" s="115"/>
      <c r="AL881" s="115"/>
      <c r="AM881" s="115"/>
      <c r="AN881" s="115"/>
      <c r="AO881" s="115"/>
      <c r="AP881" s="115"/>
      <c r="AQ881" s="115"/>
      <c r="AR881" s="115"/>
      <c r="AS881" s="115"/>
      <c r="AT881" s="115"/>
      <c r="AU881" s="115"/>
      <c r="AV881" s="115"/>
      <c r="AW881" s="115"/>
      <c r="AX881" s="115"/>
      <c r="AY881" s="115"/>
      <c r="AZ881" s="115"/>
      <c r="BA881" s="115"/>
      <c r="BB881" s="115"/>
      <c r="BC881" s="115"/>
      <c r="BD881" s="115"/>
      <c r="BE881" s="115"/>
      <c r="BF881" s="115"/>
      <c r="BG881" s="115"/>
      <c r="BH881" s="115"/>
      <c r="BI881" s="115"/>
      <c r="BJ881" s="115"/>
      <c r="BK881" s="115"/>
      <c r="BL881" s="115"/>
      <c r="BM881" s="115"/>
      <c r="BN881" s="115"/>
      <c r="BO881" s="115"/>
      <c r="BP881" s="115"/>
      <c r="BQ881" s="115"/>
      <c r="BR881" s="115"/>
      <c r="BS881" s="115"/>
      <c r="BT881" s="115"/>
      <c r="BU881" s="115"/>
      <c r="BV881" s="115"/>
      <c r="BW881" s="115"/>
      <c r="BX881" s="115"/>
      <c r="BY881" s="115"/>
      <c r="BZ881" s="115"/>
      <c r="CA881" s="115"/>
      <c r="CB881" s="115"/>
      <c r="CC881" s="115"/>
      <c r="CD881" s="115"/>
      <c r="CE881" s="115"/>
      <c r="CF881" s="115"/>
      <c r="CG881" s="115"/>
      <c r="CH881" s="115"/>
      <c r="CI881" s="115"/>
    </row>
    <row r="882" spans="1:87" ht="16.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  <c r="AA882" s="115"/>
      <c r="AB882" s="115"/>
      <c r="AC882" s="115"/>
      <c r="AD882" s="115"/>
      <c r="AE882" s="115"/>
      <c r="AF882" s="115"/>
      <c r="AG882" s="115"/>
      <c r="AH882" s="115"/>
      <c r="AI882" s="115"/>
      <c r="AJ882" s="115"/>
      <c r="AK882" s="115"/>
      <c r="AL882" s="115"/>
      <c r="AM882" s="115"/>
      <c r="AN882" s="115"/>
      <c r="AO882" s="115"/>
      <c r="AP882" s="115"/>
      <c r="AQ882" s="115"/>
      <c r="AR882" s="115"/>
      <c r="AS882" s="115"/>
      <c r="AT882" s="115"/>
      <c r="AU882" s="115"/>
      <c r="AV882" s="115"/>
      <c r="AW882" s="115"/>
      <c r="AX882" s="115"/>
      <c r="AY882" s="115"/>
      <c r="AZ882" s="115"/>
      <c r="BA882" s="115"/>
      <c r="BB882" s="115"/>
      <c r="BC882" s="115"/>
      <c r="BD882" s="115"/>
      <c r="BE882" s="115"/>
      <c r="BF882" s="115"/>
      <c r="BG882" s="115"/>
      <c r="BH882" s="115"/>
      <c r="BI882" s="115"/>
      <c r="BJ882" s="115"/>
      <c r="BK882" s="115"/>
      <c r="BL882" s="115"/>
      <c r="BM882" s="115"/>
      <c r="BN882" s="115"/>
      <c r="BO882" s="115"/>
      <c r="BP882" s="115"/>
      <c r="BQ882" s="115"/>
      <c r="BR882" s="115"/>
      <c r="BS882" s="115"/>
      <c r="BT882" s="115"/>
      <c r="BU882" s="115"/>
      <c r="BV882" s="115"/>
      <c r="BW882" s="115"/>
      <c r="BX882" s="115"/>
      <c r="BY882" s="115"/>
      <c r="BZ882" s="115"/>
      <c r="CA882" s="115"/>
      <c r="CB882" s="115"/>
      <c r="CC882" s="115"/>
      <c r="CD882" s="115"/>
      <c r="CE882" s="115"/>
      <c r="CF882" s="115"/>
      <c r="CG882" s="115"/>
      <c r="CH882" s="115"/>
      <c r="CI882" s="115"/>
    </row>
    <row r="883" spans="1:87" ht="16.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  <c r="AA883" s="115"/>
      <c r="AB883" s="115"/>
      <c r="AC883" s="115"/>
      <c r="AD883" s="115"/>
      <c r="AE883" s="115"/>
      <c r="AF883" s="115"/>
      <c r="AG883" s="115"/>
      <c r="AH883" s="115"/>
      <c r="AI883" s="115"/>
      <c r="AJ883" s="115"/>
      <c r="AK883" s="115"/>
      <c r="AL883" s="115"/>
      <c r="AM883" s="115"/>
      <c r="AN883" s="115"/>
      <c r="AO883" s="115"/>
      <c r="AP883" s="115"/>
      <c r="AQ883" s="115"/>
      <c r="AR883" s="115"/>
      <c r="AS883" s="115"/>
      <c r="AT883" s="115"/>
      <c r="AU883" s="115"/>
      <c r="AV883" s="115"/>
      <c r="AW883" s="115"/>
      <c r="AX883" s="115"/>
      <c r="AY883" s="115"/>
      <c r="AZ883" s="115"/>
      <c r="BA883" s="115"/>
      <c r="BB883" s="115"/>
      <c r="BC883" s="115"/>
      <c r="BD883" s="115"/>
      <c r="BE883" s="115"/>
      <c r="BF883" s="115"/>
      <c r="BG883" s="115"/>
      <c r="BH883" s="115"/>
      <c r="BI883" s="115"/>
      <c r="BJ883" s="115"/>
      <c r="BK883" s="115"/>
      <c r="BL883" s="115"/>
      <c r="BM883" s="115"/>
      <c r="BN883" s="115"/>
      <c r="BO883" s="115"/>
      <c r="BP883" s="115"/>
      <c r="BQ883" s="115"/>
      <c r="BR883" s="115"/>
      <c r="BS883" s="115"/>
      <c r="BT883" s="115"/>
      <c r="BU883" s="115"/>
      <c r="BV883" s="115"/>
      <c r="BW883" s="115"/>
      <c r="BX883" s="115"/>
      <c r="BY883" s="115"/>
      <c r="BZ883" s="115"/>
      <c r="CA883" s="115"/>
      <c r="CB883" s="115"/>
      <c r="CC883" s="115"/>
      <c r="CD883" s="115"/>
      <c r="CE883" s="115"/>
      <c r="CF883" s="115"/>
      <c r="CG883" s="115"/>
      <c r="CH883" s="115"/>
      <c r="CI883" s="115"/>
    </row>
    <row r="884" spans="1:87" ht="16.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  <c r="AA884" s="115"/>
      <c r="AB884" s="115"/>
      <c r="AC884" s="115"/>
      <c r="AD884" s="115"/>
      <c r="AE884" s="115"/>
      <c r="AF884" s="115"/>
      <c r="AG884" s="115"/>
      <c r="AH884" s="115"/>
      <c r="AI884" s="115"/>
      <c r="AJ884" s="115"/>
      <c r="AK884" s="115"/>
      <c r="AL884" s="115"/>
      <c r="AM884" s="115"/>
      <c r="AN884" s="115"/>
      <c r="AO884" s="115"/>
      <c r="AP884" s="115"/>
      <c r="AQ884" s="115"/>
      <c r="AR884" s="115"/>
      <c r="AS884" s="115"/>
      <c r="AT884" s="115"/>
      <c r="AU884" s="115"/>
      <c r="AV884" s="115"/>
      <c r="AW884" s="115"/>
      <c r="AX884" s="115"/>
      <c r="AY884" s="115"/>
      <c r="AZ884" s="115"/>
      <c r="BA884" s="115"/>
      <c r="BB884" s="115"/>
      <c r="BC884" s="115"/>
      <c r="BD884" s="115"/>
      <c r="BE884" s="115"/>
      <c r="BF884" s="115"/>
      <c r="BG884" s="115"/>
      <c r="BH884" s="115"/>
      <c r="BI884" s="115"/>
      <c r="BJ884" s="115"/>
      <c r="BK884" s="115"/>
      <c r="BL884" s="115"/>
      <c r="BM884" s="115"/>
      <c r="BN884" s="115"/>
      <c r="BO884" s="115"/>
      <c r="BP884" s="115"/>
      <c r="BQ884" s="115"/>
      <c r="BR884" s="115"/>
      <c r="BS884" s="115"/>
      <c r="BT884" s="115"/>
      <c r="BU884" s="115"/>
      <c r="BV884" s="115"/>
      <c r="BW884" s="115"/>
      <c r="BX884" s="115"/>
      <c r="BY884" s="115"/>
      <c r="BZ884" s="115"/>
      <c r="CA884" s="115"/>
      <c r="CB884" s="115"/>
      <c r="CC884" s="115"/>
      <c r="CD884" s="115"/>
      <c r="CE884" s="115"/>
      <c r="CF884" s="115"/>
      <c r="CG884" s="115"/>
      <c r="CH884" s="115"/>
      <c r="CI884" s="115"/>
    </row>
    <row r="885" spans="1:87" ht="16.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  <c r="AA885" s="115"/>
      <c r="AB885" s="115"/>
      <c r="AC885" s="115"/>
      <c r="AD885" s="115"/>
      <c r="AE885" s="115"/>
      <c r="AF885" s="115"/>
      <c r="AG885" s="115"/>
      <c r="AH885" s="115"/>
      <c r="AI885" s="115"/>
      <c r="AJ885" s="115"/>
      <c r="AK885" s="115"/>
      <c r="AL885" s="115"/>
      <c r="AM885" s="115"/>
      <c r="AN885" s="115"/>
      <c r="AO885" s="115"/>
      <c r="AP885" s="115"/>
      <c r="AQ885" s="115"/>
      <c r="AR885" s="115"/>
      <c r="AS885" s="115"/>
      <c r="AT885" s="115"/>
      <c r="AU885" s="115"/>
      <c r="AV885" s="115"/>
      <c r="AW885" s="115"/>
      <c r="AX885" s="115"/>
      <c r="AY885" s="115"/>
      <c r="AZ885" s="115"/>
      <c r="BA885" s="115"/>
      <c r="BB885" s="115"/>
      <c r="BC885" s="115"/>
      <c r="BD885" s="115"/>
      <c r="BE885" s="115"/>
      <c r="BF885" s="115"/>
      <c r="BG885" s="115"/>
      <c r="BH885" s="115"/>
      <c r="BI885" s="115"/>
      <c r="BJ885" s="115"/>
      <c r="BK885" s="115"/>
      <c r="BL885" s="115"/>
      <c r="BM885" s="115"/>
      <c r="BN885" s="115"/>
      <c r="BO885" s="115"/>
      <c r="BP885" s="115"/>
      <c r="BQ885" s="115"/>
      <c r="BR885" s="115"/>
      <c r="BS885" s="115"/>
      <c r="BT885" s="115"/>
      <c r="BU885" s="115"/>
      <c r="BV885" s="115"/>
      <c r="BW885" s="115"/>
      <c r="BX885" s="115"/>
      <c r="BY885" s="115"/>
      <c r="BZ885" s="115"/>
      <c r="CA885" s="115"/>
      <c r="CB885" s="115"/>
      <c r="CC885" s="115"/>
      <c r="CD885" s="115"/>
      <c r="CE885" s="115"/>
      <c r="CF885" s="115"/>
      <c r="CG885" s="115"/>
      <c r="CH885" s="115"/>
      <c r="CI885" s="115"/>
    </row>
    <row r="886" spans="1:87" ht="16.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  <c r="AA886" s="115"/>
      <c r="AB886" s="115"/>
      <c r="AC886" s="115"/>
      <c r="AD886" s="115"/>
      <c r="AE886" s="115"/>
      <c r="AF886" s="115"/>
      <c r="AG886" s="115"/>
      <c r="AH886" s="115"/>
      <c r="AI886" s="115"/>
      <c r="AJ886" s="115"/>
      <c r="AK886" s="115"/>
      <c r="AL886" s="115"/>
      <c r="AM886" s="115"/>
      <c r="AN886" s="115"/>
      <c r="AO886" s="115"/>
      <c r="AP886" s="115"/>
      <c r="AQ886" s="115"/>
      <c r="AR886" s="115"/>
      <c r="AS886" s="115"/>
      <c r="AT886" s="115"/>
      <c r="AU886" s="115"/>
      <c r="AV886" s="115"/>
      <c r="AW886" s="115"/>
      <c r="AX886" s="115"/>
      <c r="AY886" s="115"/>
      <c r="AZ886" s="115"/>
      <c r="BA886" s="115"/>
      <c r="BB886" s="115"/>
      <c r="BC886" s="115"/>
      <c r="BD886" s="115"/>
      <c r="BE886" s="115"/>
      <c r="BF886" s="115"/>
      <c r="BG886" s="115"/>
      <c r="BH886" s="115"/>
      <c r="BI886" s="115"/>
      <c r="BJ886" s="115"/>
      <c r="BK886" s="115"/>
      <c r="BL886" s="115"/>
      <c r="BM886" s="115"/>
      <c r="BN886" s="115"/>
      <c r="BO886" s="115"/>
      <c r="BP886" s="115"/>
      <c r="BQ886" s="115"/>
      <c r="BR886" s="115"/>
      <c r="BS886" s="115"/>
      <c r="BT886" s="115"/>
      <c r="BU886" s="115"/>
      <c r="BV886" s="115"/>
      <c r="BW886" s="115"/>
      <c r="BX886" s="115"/>
      <c r="BY886" s="115"/>
      <c r="BZ886" s="115"/>
      <c r="CA886" s="115"/>
      <c r="CB886" s="115"/>
      <c r="CC886" s="115"/>
      <c r="CD886" s="115"/>
      <c r="CE886" s="115"/>
      <c r="CF886" s="115"/>
      <c r="CG886" s="115"/>
      <c r="CH886" s="115"/>
      <c r="CI886" s="115"/>
    </row>
    <row r="887" spans="1:87" ht="16.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  <c r="AA887" s="115"/>
      <c r="AB887" s="115"/>
      <c r="AC887" s="115"/>
      <c r="AD887" s="115"/>
      <c r="AE887" s="115"/>
      <c r="AF887" s="115"/>
      <c r="AG887" s="115"/>
      <c r="AH887" s="115"/>
      <c r="AI887" s="115"/>
      <c r="AJ887" s="115"/>
      <c r="AK887" s="115"/>
      <c r="AL887" s="115"/>
      <c r="AM887" s="115"/>
      <c r="AN887" s="115"/>
      <c r="AO887" s="115"/>
      <c r="AP887" s="115"/>
      <c r="AQ887" s="115"/>
      <c r="AR887" s="115"/>
      <c r="AS887" s="115"/>
      <c r="AT887" s="115"/>
      <c r="AU887" s="115"/>
      <c r="AV887" s="115"/>
      <c r="AW887" s="115"/>
      <c r="AX887" s="115"/>
      <c r="AY887" s="115"/>
      <c r="AZ887" s="115"/>
      <c r="BA887" s="115"/>
      <c r="BB887" s="115"/>
      <c r="BC887" s="115"/>
      <c r="BD887" s="115"/>
      <c r="BE887" s="115"/>
      <c r="BF887" s="115"/>
      <c r="BG887" s="115"/>
      <c r="BH887" s="115"/>
      <c r="BI887" s="115"/>
      <c r="BJ887" s="115"/>
      <c r="BK887" s="115"/>
      <c r="BL887" s="115"/>
      <c r="BM887" s="115"/>
      <c r="BN887" s="115"/>
      <c r="BO887" s="115"/>
      <c r="BP887" s="115"/>
      <c r="BQ887" s="115"/>
      <c r="BR887" s="115"/>
      <c r="BS887" s="115"/>
      <c r="BT887" s="115"/>
      <c r="BU887" s="115"/>
      <c r="BV887" s="115"/>
      <c r="BW887" s="115"/>
      <c r="BX887" s="115"/>
      <c r="BY887" s="115"/>
      <c r="BZ887" s="115"/>
      <c r="CA887" s="115"/>
      <c r="CB887" s="115"/>
      <c r="CC887" s="115"/>
      <c r="CD887" s="115"/>
      <c r="CE887" s="115"/>
      <c r="CF887" s="115"/>
      <c r="CG887" s="115"/>
      <c r="CH887" s="115"/>
      <c r="CI887" s="115"/>
    </row>
    <row r="888" spans="1:87" ht="16.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  <c r="AA888" s="115"/>
      <c r="AB888" s="115"/>
      <c r="AC888" s="115"/>
      <c r="AD888" s="115"/>
      <c r="AE888" s="115"/>
      <c r="AF888" s="115"/>
      <c r="AG888" s="115"/>
      <c r="AH888" s="115"/>
      <c r="AI888" s="115"/>
      <c r="AJ888" s="115"/>
      <c r="AK888" s="115"/>
      <c r="AL888" s="115"/>
      <c r="AM888" s="115"/>
      <c r="AN888" s="115"/>
      <c r="AO888" s="115"/>
      <c r="AP888" s="115"/>
      <c r="AQ888" s="115"/>
      <c r="AR888" s="115"/>
      <c r="AS888" s="115"/>
      <c r="AT888" s="115"/>
      <c r="AU888" s="115"/>
      <c r="AV888" s="115"/>
      <c r="AW888" s="115"/>
      <c r="AX888" s="115"/>
      <c r="AY888" s="115"/>
      <c r="AZ888" s="115"/>
      <c r="BA888" s="115"/>
      <c r="BB888" s="115"/>
      <c r="BC888" s="115"/>
      <c r="BD888" s="115"/>
      <c r="BE888" s="115"/>
      <c r="BF888" s="115"/>
      <c r="BG888" s="115"/>
      <c r="BH888" s="115"/>
      <c r="BI888" s="115"/>
      <c r="BJ888" s="115"/>
      <c r="BK888" s="115"/>
      <c r="BL888" s="115"/>
      <c r="BM888" s="115"/>
      <c r="BN888" s="115"/>
      <c r="BO888" s="115"/>
      <c r="BP888" s="115"/>
      <c r="BQ888" s="115"/>
      <c r="BR888" s="115"/>
      <c r="BS888" s="115"/>
      <c r="BT888" s="115"/>
      <c r="BU888" s="115"/>
      <c r="BV888" s="115"/>
      <c r="BW888" s="115"/>
      <c r="BX888" s="115"/>
      <c r="BY888" s="115"/>
      <c r="BZ888" s="115"/>
      <c r="CA888" s="115"/>
      <c r="CB888" s="115"/>
      <c r="CC888" s="115"/>
      <c r="CD888" s="115"/>
      <c r="CE888" s="115"/>
      <c r="CF888" s="115"/>
      <c r="CG888" s="115"/>
      <c r="CH888" s="115"/>
      <c r="CI888" s="115"/>
    </row>
    <row r="889" spans="1:87" ht="16.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  <c r="AA889" s="115"/>
      <c r="AB889" s="115"/>
      <c r="AC889" s="115"/>
      <c r="AD889" s="115"/>
      <c r="AE889" s="115"/>
      <c r="AF889" s="115"/>
      <c r="AG889" s="115"/>
      <c r="AH889" s="115"/>
      <c r="AI889" s="115"/>
      <c r="AJ889" s="115"/>
      <c r="AK889" s="115"/>
      <c r="AL889" s="115"/>
      <c r="AM889" s="115"/>
      <c r="AN889" s="115"/>
      <c r="AO889" s="115"/>
      <c r="AP889" s="115"/>
      <c r="AQ889" s="115"/>
      <c r="AR889" s="115"/>
      <c r="AS889" s="115"/>
      <c r="AT889" s="115"/>
      <c r="AU889" s="115"/>
      <c r="AV889" s="115"/>
      <c r="AW889" s="115"/>
      <c r="AX889" s="115"/>
      <c r="AY889" s="115"/>
      <c r="AZ889" s="115"/>
      <c r="BA889" s="115"/>
      <c r="BB889" s="115"/>
      <c r="BC889" s="115"/>
      <c r="BD889" s="115"/>
      <c r="BE889" s="115"/>
      <c r="BF889" s="115"/>
      <c r="BG889" s="115"/>
      <c r="BH889" s="115"/>
      <c r="BI889" s="115"/>
      <c r="BJ889" s="115"/>
      <c r="BK889" s="115"/>
      <c r="BL889" s="115"/>
      <c r="BM889" s="115"/>
      <c r="BN889" s="115"/>
      <c r="BO889" s="115"/>
      <c r="BP889" s="115"/>
      <c r="BQ889" s="115"/>
      <c r="BR889" s="115"/>
      <c r="BS889" s="115"/>
      <c r="BT889" s="115"/>
      <c r="BU889" s="115"/>
      <c r="BV889" s="115"/>
      <c r="BW889" s="115"/>
      <c r="BX889" s="115"/>
      <c r="BY889" s="115"/>
      <c r="BZ889" s="115"/>
      <c r="CA889" s="115"/>
      <c r="CB889" s="115"/>
      <c r="CC889" s="115"/>
      <c r="CD889" s="115"/>
      <c r="CE889" s="115"/>
      <c r="CF889" s="115"/>
      <c r="CG889" s="115"/>
      <c r="CH889" s="115"/>
      <c r="CI889" s="115"/>
    </row>
    <row r="890" spans="1:87" ht="16.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  <c r="AA890" s="115"/>
      <c r="AB890" s="115"/>
      <c r="AC890" s="115"/>
      <c r="AD890" s="115"/>
      <c r="AE890" s="115"/>
      <c r="AF890" s="115"/>
      <c r="AG890" s="115"/>
      <c r="AH890" s="115"/>
      <c r="AI890" s="115"/>
      <c r="AJ890" s="115"/>
      <c r="AK890" s="115"/>
      <c r="AL890" s="115"/>
      <c r="AM890" s="115"/>
      <c r="AN890" s="115"/>
      <c r="AO890" s="115"/>
      <c r="AP890" s="115"/>
      <c r="AQ890" s="115"/>
      <c r="AR890" s="115"/>
      <c r="AS890" s="115"/>
      <c r="AT890" s="115"/>
      <c r="AU890" s="115"/>
      <c r="AV890" s="115"/>
      <c r="AW890" s="115"/>
      <c r="AX890" s="115"/>
      <c r="AY890" s="115"/>
      <c r="AZ890" s="115"/>
      <c r="BA890" s="115"/>
      <c r="BB890" s="115"/>
      <c r="BC890" s="115"/>
      <c r="BD890" s="115"/>
      <c r="BE890" s="115"/>
      <c r="BF890" s="115"/>
      <c r="BG890" s="115"/>
      <c r="BH890" s="115"/>
      <c r="BI890" s="115"/>
      <c r="BJ890" s="115"/>
      <c r="BK890" s="115"/>
      <c r="BL890" s="115"/>
      <c r="BM890" s="115"/>
      <c r="BN890" s="115"/>
      <c r="BO890" s="115"/>
      <c r="BP890" s="115"/>
      <c r="BQ890" s="115"/>
      <c r="BR890" s="115"/>
      <c r="BS890" s="115"/>
      <c r="BT890" s="115"/>
      <c r="BU890" s="115"/>
      <c r="BV890" s="115"/>
      <c r="BW890" s="115"/>
      <c r="BX890" s="115"/>
      <c r="BY890" s="115"/>
      <c r="BZ890" s="115"/>
      <c r="CA890" s="115"/>
      <c r="CB890" s="115"/>
      <c r="CC890" s="115"/>
      <c r="CD890" s="115"/>
      <c r="CE890" s="115"/>
      <c r="CF890" s="115"/>
      <c r="CG890" s="115"/>
      <c r="CH890" s="115"/>
      <c r="CI890" s="115"/>
    </row>
    <row r="891" spans="1:87" ht="16.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  <c r="AA891" s="115"/>
      <c r="AB891" s="115"/>
      <c r="AC891" s="115"/>
      <c r="AD891" s="115"/>
      <c r="AE891" s="115"/>
      <c r="AF891" s="115"/>
      <c r="AG891" s="115"/>
      <c r="AH891" s="115"/>
      <c r="AI891" s="115"/>
      <c r="AJ891" s="115"/>
      <c r="AK891" s="115"/>
      <c r="AL891" s="115"/>
      <c r="AM891" s="115"/>
      <c r="AN891" s="115"/>
      <c r="AO891" s="115"/>
      <c r="AP891" s="115"/>
      <c r="AQ891" s="115"/>
      <c r="AR891" s="115"/>
      <c r="AS891" s="115"/>
      <c r="AT891" s="115"/>
      <c r="AU891" s="115"/>
      <c r="AV891" s="115"/>
      <c r="AW891" s="115"/>
      <c r="AX891" s="115"/>
      <c r="AY891" s="115"/>
      <c r="AZ891" s="115"/>
      <c r="BA891" s="115"/>
      <c r="BB891" s="115"/>
      <c r="BC891" s="115"/>
      <c r="BD891" s="115"/>
      <c r="BE891" s="115"/>
      <c r="BF891" s="115"/>
      <c r="BG891" s="115"/>
      <c r="BH891" s="115"/>
      <c r="BI891" s="115"/>
      <c r="BJ891" s="115"/>
      <c r="BK891" s="115"/>
      <c r="BL891" s="115"/>
      <c r="BM891" s="115"/>
      <c r="BN891" s="115"/>
      <c r="BO891" s="115"/>
      <c r="BP891" s="115"/>
      <c r="BQ891" s="115"/>
      <c r="BR891" s="115"/>
      <c r="BS891" s="115"/>
      <c r="BT891" s="115"/>
      <c r="BU891" s="115"/>
      <c r="BV891" s="115"/>
      <c r="BW891" s="115"/>
      <c r="BX891" s="115"/>
      <c r="BY891" s="115"/>
      <c r="BZ891" s="115"/>
      <c r="CA891" s="115"/>
      <c r="CB891" s="115"/>
      <c r="CC891" s="115"/>
      <c r="CD891" s="115"/>
      <c r="CE891" s="115"/>
      <c r="CF891" s="115"/>
      <c r="CG891" s="115"/>
      <c r="CH891" s="115"/>
      <c r="CI891" s="115"/>
    </row>
    <row r="892" spans="1:87" ht="16.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  <c r="AA892" s="115"/>
      <c r="AB892" s="115"/>
      <c r="AC892" s="115"/>
      <c r="AD892" s="115"/>
      <c r="AE892" s="115"/>
      <c r="AF892" s="115"/>
      <c r="AG892" s="115"/>
      <c r="AH892" s="115"/>
      <c r="AI892" s="115"/>
      <c r="AJ892" s="115"/>
      <c r="AK892" s="115"/>
      <c r="AL892" s="115"/>
      <c r="AM892" s="115"/>
      <c r="AN892" s="115"/>
      <c r="AO892" s="115"/>
      <c r="AP892" s="115"/>
      <c r="AQ892" s="115"/>
      <c r="AR892" s="115"/>
      <c r="AS892" s="115"/>
      <c r="AT892" s="115"/>
      <c r="AU892" s="115"/>
      <c r="AV892" s="115"/>
      <c r="AW892" s="115"/>
      <c r="AX892" s="115"/>
      <c r="AY892" s="115"/>
      <c r="AZ892" s="115"/>
      <c r="BA892" s="115"/>
      <c r="BB892" s="115"/>
      <c r="BC892" s="115"/>
      <c r="BD892" s="115"/>
      <c r="BE892" s="115"/>
      <c r="BF892" s="115"/>
      <c r="BG892" s="115"/>
      <c r="BH892" s="115"/>
      <c r="BI892" s="115"/>
      <c r="BJ892" s="115"/>
      <c r="BK892" s="115"/>
      <c r="BL892" s="115"/>
      <c r="BM892" s="115"/>
      <c r="BN892" s="115"/>
      <c r="BO892" s="115"/>
      <c r="BP892" s="115"/>
      <c r="BQ892" s="115"/>
      <c r="BR892" s="115"/>
      <c r="BS892" s="115"/>
      <c r="BT892" s="115"/>
      <c r="BU892" s="115"/>
      <c r="BV892" s="115"/>
      <c r="BW892" s="115"/>
      <c r="BX892" s="115"/>
      <c r="BY892" s="115"/>
      <c r="BZ892" s="115"/>
      <c r="CA892" s="115"/>
      <c r="CB892" s="115"/>
      <c r="CC892" s="115"/>
      <c r="CD892" s="115"/>
      <c r="CE892" s="115"/>
      <c r="CF892" s="115"/>
      <c r="CG892" s="115"/>
      <c r="CH892" s="115"/>
      <c r="CI892" s="115"/>
    </row>
    <row r="893" spans="1:87" ht="16.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  <c r="AA893" s="115"/>
      <c r="AB893" s="115"/>
      <c r="AC893" s="115"/>
      <c r="AD893" s="115"/>
      <c r="AE893" s="115"/>
      <c r="AF893" s="115"/>
      <c r="AG893" s="115"/>
      <c r="AH893" s="115"/>
      <c r="AI893" s="115"/>
      <c r="AJ893" s="115"/>
      <c r="AK893" s="115"/>
      <c r="AL893" s="115"/>
      <c r="AM893" s="115"/>
      <c r="AN893" s="115"/>
      <c r="AO893" s="115"/>
      <c r="AP893" s="115"/>
      <c r="AQ893" s="115"/>
      <c r="AR893" s="115"/>
      <c r="AS893" s="115"/>
      <c r="AT893" s="115"/>
      <c r="AU893" s="115"/>
      <c r="AV893" s="115"/>
      <c r="AW893" s="115"/>
      <c r="AX893" s="115"/>
      <c r="AY893" s="115"/>
      <c r="AZ893" s="115"/>
      <c r="BA893" s="115"/>
      <c r="BB893" s="115"/>
      <c r="BC893" s="115"/>
      <c r="BD893" s="115"/>
      <c r="BE893" s="115"/>
      <c r="BF893" s="115"/>
      <c r="BG893" s="115"/>
      <c r="BH893" s="115"/>
      <c r="BI893" s="115"/>
      <c r="BJ893" s="115"/>
      <c r="BK893" s="115"/>
      <c r="BL893" s="115"/>
      <c r="BM893" s="115"/>
      <c r="BN893" s="115"/>
      <c r="BO893" s="115"/>
      <c r="BP893" s="115"/>
      <c r="BQ893" s="115"/>
      <c r="BR893" s="115"/>
      <c r="BS893" s="115"/>
      <c r="BT893" s="115"/>
      <c r="BU893" s="115"/>
      <c r="BV893" s="115"/>
      <c r="BW893" s="115"/>
      <c r="BX893" s="115"/>
      <c r="BY893" s="115"/>
      <c r="BZ893" s="115"/>
      <c r="CA893" s="115"/>
      <c r="CB893" s="115"/>
      <c r="CC893" s="115"/>
      <c r="CD893" s="115"/>
      <c r="CE893" s="115"/>
      <c r="CF893" s="115"/>
      <c r="CG893" s="115"/>
      <c r="CH893" s="115"/>
      <c r="CI893" s="115"/>
    </row>
    <row r="894" spans="1:87" ht="16.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  <c r="AA894" s="115"/>
      <c r="AB894" s="115"/>
      <c r="AC894" s="115"/>
      <c r="AD894" s="115"/>
      <c r="AE894" s="115"/>
      <c r="AF894" s="115"/>
      <c r="AG894" s="115"/>
      <c r="AH894" s="115"/>
      <c r="AI894" s="115"/>
      <c r="AJ894" s="115"/>
      <c r="AK894" s="115"/>
      <c r="AL894" s="115"/>
      <c r="AM894" s="115"/>
      <c r="AN894" s="115"/>
      <c r="AO894" s="115"/>
      <c r="AP894" s="115"/>
      <c r="AQ894" s="115"/>
      <c r="AR894" s="115"/>
      <c r="AS894" s="115"/>
      <c r="AT894" s="115"/>
      <c r="AU894" s="115"/>
      <c r="AV894" s="115"/>
      <c r="AW894" s="115"/>
      <c r="AX894" s="115"/>
      <c r="AY894" s="115"/>
      <c r="AZ894" s="115"/>
      <c r="BA894" s="115"/>
      <c r="BB894" s="115"/>
      <c r="BC894" s="115"/>
      <c r="BD894" s="115"/>
      <c r="BE894" s="115"/>
      <c r="BF894" s="115"/>
      <c r="BG894" s="115"/>
      <c r="BH894" s="115"/>
      <c r="BI894" s="115"/>
      <c r="BJ894" s="115"/>
      <c r="BK894" s="115"/>
      <c r="BL894" s="115"/>
      <c r="BM894" s="115"/>
      <c r="BN894" s="115"/>
      <c r="BO894" s="115"/>
      <c r="BP894" s="115"/>
      <c r="BQ894" s="115"/>
      <c r="BR894" s="115"/>
      <c r="BS894" s="115"/>
      <c r="BT894" s="115"/>
      <c r="BU894" s="115"/>
      <c r="BV894" s="115"/>
      <c r="BW894" s="115"/>
      <c r="BX894" s="115"/>
      <c r="BY894" s="115"/>
      <c r="BZ894" s="115"/>
      <c r="CA894" s="115"/>
      <c r="CB894" s="115"/>
      <c r="CC894" s="115"/>
      <c r="CD894" s="115"/>
      <c r="CE894" s="115"/>
      <c r="CF894" s="115"/>
      <c r="CG894" s="115"/>
      <c r="CH894" s="115"/>
      <c r="CI894" s="115"/>
    </row>
    <row r="895" spans="1:87" ht="16.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  <c r="AA895" s="115"/>
      <c r="AB895" s="115"/>
      <c r="AC895" s="115"/>
      <c r="AD895" s="115"/>
      <c r="AE895" s="115"/>
      <c r="AF895" s="115"/>
      <c r="AG895" s="115"/>
      <c r="AH895" s="115"/>
      <c r="AI895" s="115"/>
      <c r="AJ895" s="115"/>
      <c r="AK895" s="115"/>
      <c r="AL895" s="115"/>
      <c r="AM895" s="115"/>
      <c r="AN895" s="115"/>
      <c r="AO895" s="115"/>
      <c r="AP895" s="115"/>
      <c r="AQ895" s="115"/>
      <c r="AR895" s="115"/>
      <c r="AS895" s="115"/>
      <c r="AT895" s="115"/>
      <c r="AU895" s="115"/>
      <c r="AV895" s="115"/>
      <c r="AW895" s="115"/>
      <c r="AX895" s="115"/>
      <c r="AY895" s="115"/>
      <c r="AZ895" s="115"/>
      <c r="BA895" s="115"/>
      <c r="BB895" s="115"/>
      <c r="BC895" s="115"/>
      <c r="BD895" s="115"/>
      <c r="BE895" s="115"/>
      <c r="BF895" s="115"/>
      <c r="BG895" s="115"/>
      <c r="BH895" s="115"/>
      <c r="BI895" s="115"/>
      <c r="BJ895" s="115"/>
      <c r="BK895" s="115"/>
      <c r="BL895" s="115"/>
      <c r="BM895" s="115"/>
      <c r="BN895" s="115"/>
      <c r="BO895" s="115"/>
      <c r="BP895" s="115"/>
      <c r="BQ895" s="115"/>
      <c r="BR895" s="115"/>
      <c r="BS895" s="115"/>
      <c r="BT895" s="115"/>
      <c r="BU895" s="115"/>
      <c r="BV895" s="115"/>
      <c r="BW895" s="115"/>
      <c r="BX895" s="115"/>
      <c r="BY895" s="115"/>
      <c r="BZ895" s="115"/>
      <c r="CA895" s="115"/>
      <c r="CB895" s="115"/>
      <c r="CC895" s="115"/>
      <c r="CD895" s="115"/>
      <c r="CE895" s="115"/>
      <c r="CF895" s="115"/>
      <c r="CG895" s="115"/>
      <c r="CH895" s="115"/>
      <c r="CI895" s="115"/>
    </row>
    <row r="896" spans="1:87" ht="16.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  <c r="AA896" s="115"/>
      <c r="AB896" s="115"/>
      <c r="AC896" s="115"/>
      <c r="AD896" s="115"/>
      <c r="AE896" s="115"/>
      <c r="AF896" s="115"/>
      <c r="AG896" s="115"/>
      <c r="AH896" s="115"/>
      <c r="AI896" s="115"/>
      <c r="AJ896" s="115"/>
      <c r="AK896" s="115"/>
      <c r="AL896" s="115"/>
      <c r="AM896" s="115"/>
      <c r="AN896" s="115"/>
      <c r="AO896" s="115"/>
      <c r="AP896" s="115"/>
      <c r="AQ896" s="115"/>
      <c r="AR896" s="115"/>
      <c r="AS896" s="115"/>
      <c r="AT896" s="115"/>
      <c r="AU896" s="115"/>
      <c r="AV896" s="115"/>
      <c r="AW896" s="115"/>
      <c r="AX896" s="115"/>
      <c r="AY896" s="115"/>
      <c r="AZ896" s="115"/>
      <c r="BA896" s="115"/>
      <c r="BB896" s="115"/>
      <c r="BC896" s="115"/>
      <c r="BD896" s="115"/>
      <c r="BE896" s="115"/>
      <c r="BF896" s="115"/>
      <c r="BG896" s="115"/>
      <c r="BH896" s="115"/>
      <c r="BI896" s="115"/>
      <c r="BJ896" s="115"/>
      <c r="BK896" s="115"/>
      <c r="BL896" s="115"/>
      <c r="BM896" s="115"/>
      <c r="BN896" s="115"/>
      <c r="BO896" s="115"/>
      <c r="BP896" s="115"/>
      <c r="BQ896" s="115"/>
      <c r="BR896" s="115"/>
      <c r="BS896" s="115"/>
      <c r="BT896" s="115"/>
      <c r="BU896" s="115"/>
      <c r="BV896" s="115"/>
      <c r="BW896" s="115"/>
      <c r="BX896" s="115"/>
      <c r="BY896" s="115"/>
      <c r="BZ896" s="115"/>
      <c r="CA896" s="115"/>
      <c r="CB896" s="115"/>
      <c r="CC896" s="115"/>
      <c r="CD896" s="115"/>
      <c r="CE896" s="115"/>
      <c r="CF896" s="115"/>
      <c r="CG896" s="115"/>
      <c r="CH896" s="115"/>
      <c r="CI896" s="115"/>
    </row>
    <row r="897" spans="1:87" ht="16.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  <c r="AA897" s="115"/>
      <c r="AB897" s="115"/>
      <c r="AC897" s="115"/>
      <c r="AD897" s="115"/>
      <c r="AE897" s="115"/>
      <c r="AF897" s="115"/>
      <c r="AG897" s="115"/>
      <c r="AH897" s="115"/>
      <c r="AI897" s="115"/>
      <c r="AJ897" s="115"/>
      <c r="AK897" s="115"/>
      <c r="AL897" s="115"/>
      <c r="AM897" s="115"/>
      <c r="AN897" s="115"/>
      <c r="AO897" s="115"/>
      <c r="AP897" s="115"/>
      <c r="AQ897" s="115"/>
      <c r="AR897" s="115"/>
      <c r="AS897" s="115"/>
      <c r="AT897" s="115"/>
      <c r="AU897" s="115"/>
      <c r="AV897" s="115"/>
      <c r="AW897" s="115"/>
      <c r="AX897" s="115"/>
      <c r="AY897" s="115"/>
      <c r="AZ897" s="115"/>
      <c r="BA897" s="115"/>
      <c r="BB897" s="115"/>
      <c r="BC897" s="115"/>
      <c r="BD897" s="115"/>
      <c r="BE897" s="115"/>
      <c r="BF897" s="115"/>
      <c r="BG897" s="115"/>
      <c r="BH897" s="115"/>
      <c r="BI897" s="115"/>
      <c r="BJ897" s="115"/>
      <c r="BK897" s="115"/>
      <c r="BL897" s="115"/>
      <c r="BM897" s="115"/>
      <c r="BN897" s="115"/>
      <c r="BO897" s="115"/>
      <c r="BP897" s="115"/>
      <c r="BQ897" s="115"/>
      <c r="BR897" s="115"/>
      <c r="BS897" s="115"/>
      <c r="BT897" s="115"/>
      <c r="BU897" s="115"/>
      <c r="BV897" s="115"/>
      <c r="BW897" s="115"/>
      <c r="BX897" s="115"/>
      <c r="BY897" s="115"/>
      <c r="BZ897" s="115"/>
      <c r="CA897" s="115"/>
      <c r="CB897" s="115"/>
      <c r="CC897" s="115"/>
      <c r="CD897" s="115"/>
      <c r="CE897" s="115"/>
      <c r="CF897" s="115"/>
      <c r="CG897" s="115"/>
      <c r="CH897" s="115"/>
      <c r="CI897" s="115"/>
    </row>
    <row r="898" spans="1:87" ht="16.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  <c r="AA898" s="115"/>
      <c r="AB898" s="115"/>
      <c r="AC898" s="115"/>
      <c r="AD898" s="115"/>
      <c r="AE898" s="115"/>
      <c r="AF898" s="115"/>
      <c r="AG898" s="115"/>
      <c r="AH898" s="115"/>
      <c r="AI898" s="115"/>
      <c r="AJ898" s="115"/>
      <c r="AK898" s="115"/>
      <c r="AL898" s="115"/>
      <c r="AM898" s="115"/>
      <c r="AN898" s="115"/>
      <c r="AO898" s="115"/>
      <c r="AP898" s="115"/>
      <c r="AQ898" s="115"/>
      <c r="AR898" s="115"/>
      <c r="AS898" s="115"/>
      <c r="AT898" s="115"/>
      <c r="AU898" s="115"/>
      <c r="AV898" s="115"/>
      <c r="AW898" s="115"/>
      <c r="AX898" s="115"/>
      <c r="AY898" s="115"/>
      <c r="AZ898" s="115"/>
      <c r="BA898" s="115"/>
      <c r="BB898" s="115"/>
      <c r="BC898" s="115"/>
      <c r="BD898" s="115"/>
      <c r="BE898" s="115"/>
      <c r="BF898" s="115"/>
      <c r="BG898" s="115"/>
      <c r="BH898" s="115"/>
      <c r="BI898" s="115"/>
      <c r="BJ898" s="115"/>
      <c r="BK898" s="115"/>
      <c r="BL898" s="115"/>
      <c r="BM898" s="115"/>
      <c r="BN898" s="115"/>
      <c r="BO898" s="115"/>
      <c r="BP898" s="115"/>
      <c r="BQ898" s="115"/>
      <c r="BR898" s="115"/>
      <c r="BS898" s="115"/>
      <c r="BT898" s="115"/>
      <c r="BU898" s="115"/>
      <c r="BV898" s="115"/>
      <c r="BW898" s="115"/>
      <c r="BX898" s="115"/>
      <c r="BY898" s="115"/>
      <c r="BZ898" s="115"/>
      <c r="CA898" s="115"/>
      <c r="CB898" s="115"/>
      <c r="CC898" s="115"/>
      <c r="CD898" s="115"/>
      <c r="CE898" s="115"/>
      <c r="CF898" s="115"/>
      <c r="CG898" s="115"/>
      <c r="CH898" s="115"/>
      <c r="CI898" s="115"/>
    </row>
    <row r="899" spans="1:87" ht="16.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  <c r="AA899" s="115"/>
      <c r="AB899" s="115"/>
      <c r="AC899" s="115"/>
      <c r="AD899" s="115"/>
      <c r="AE899" s="115"/>
      <c r="AF899" s="115"/>
      <c r="AG899" s="115"/>
      <c r="AH899" s="115"/>
      <c r="AI899" s="115"/>
      <c r="AJ899" s="115"/>
      <c r="AK899" s="115"/>
      <c r="AL899" s="115"/>
      <c r="AM899" s="115"/>
      <c r="AN899" s="115"/>
      <c r="AO899" s="115"/>
      <c r="AP899" s="115"/>
      <c r="AQ899" s="115"/>
      <c r="AR899" s="115"/>
      <c r="AS899" s="115"/>
      <c r="AT899" s="115"/>
      <c r="AU899" s="115"/>
      <c r="AV899" s="115"/>
      <c r="AW899" s="115"/>
      <c r="AX899" s="115"/>
      <c r="AY899" s="115"/>
      <c r="AZ899" s="115"/>
      <c r="BA899" s="115"/>
      <c r="BB899" s="115"/>
      <c r="BC899" s="115"/>
      <c r="BD899" s="115"/>
      <c r="BE899" s="115"/>
      <c r="BF899" s="115"/>
      <c r="BG899" s="115"/>
      <c r="BH899" s="115"/>
      <c r="BI899" s="115"/>
      <c r="BJ899" s="115"/>
      <c r="BK899" s="115"/>
      <c r="BL899" s="115"/>
      <c r="BM899" s="115"/>
      <c r="BN899" s="115"/>
      <c r="BO899" s="115"/>
      <c r="BP899" s="115"/>
      <c r="BQ899" s="115"/>
      <c r="BR899" s="115"/>
      <c r="BS899" s="115"/>
      <c r="BT899" s="115"/>
      <c r="BU899" s="115"/>
      <c r="BV899" s="115"/>
      <c r="BW899" s="115"/>
      <c r="BX899" s="115"/>
      <c r="BY899" s="115"/>
      <c r="BZ899" s="115"/>
      <c r="CA899" s="115"/>
      <c r="CB899" s="115"/>
      <c r="CC899" s="115"/>
      <c r="CD899" s="115"/>
      <c r="CE899" s="115"/>
      <c r="CF899" s="115"/>
      <c r="CG899" s="115"/>
      <c r="CH899" s="115"/>
      <c r="CI899" s="115"/>
    </row>
    <row r="900" spans="1:87" ht="16.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  <c r="AA900" s="115"/>
      <c r="AB900" s="115"/>
      <c r="AC900" s="115"/>
      <c r="AD900" s="115"/>
      <c r="AE900" s="115"/>
      <c r="AF900" s="115"/>
      <c r="AG900" s="115"/>
      <c r="AH900" s="115"/>
      <c r="AI900" s="115"/>
      <c r="AJ900" s="115"/>
      <c r="AK900" s="115"/>
      <c r="AL900" s="115"/>
      <c r="AM900" s="115"/>
      <c r="AN900" s="115"/>
      <c r="AO900" s="115"/>
      <c r="AP900" s="115"/>
      <c r="AQ900" s="115"/>
      <c r="AR900" s="115"/>
      <c r="AS900" s="115"/>
      <c r="AT900" s="115"/>
      <c r="AU900" s="115"/>
      <c r="AV900" s="115"/>
      <c r="AW900" s="115"/>
      <c r="AX900" s="115"/>
      <c r="AY900" s="115"/>
      <c r="AZ900" s="115"/>
      <c r="BA900" s="115"/>
      <c r="BB900" s="115"/>
      <c r="BC900" s="115"/>
      <c r="BD900" s="115"/>
      <c r="BE900" s="115"/>
      <c r="BF900" s="115"/>
      <c r="BG900" s="115"/>
      <c r="BH900" s="115"/>
      <c r="BI900" s="115"/>
      <c r="BJ900" s="115"/>
      <c r="BK900" s="115"/>
      <c r="BL900" s="115"/>
      <c r="BM900" s="115"/>
      <c r="BN900" s="115"/>
      <c r="BO900" s="115"/>
      <c r="BP900" s="115"/>
      <c r="BQ900" s="115"/>
      <c r="BR900" s="115"/>
      <c r="BS900" s="115"/>
      <c r="BT900" s="115"/>
      <c r="BU900" s="115"/>
      <c r="BV900" s="115"/>
      <c r="BW900" s="115"/>
      <c r="BX900" s="115"/>
      <c r="BY900" s="115"/>
      <c r="BZ900" s="115"/>
      <c r="CA900" s="115"/>
      <c r="CB900" s="115"/>
      <c r="CC900" s="115"/>
      <c r="CD900" s="115"/>
      <c r="CE900" s="115"/>
      <c r="CF900" s="115"/>
      <c r="CG900" s="115"/>
      <c r="CH900" s="115"/>
      <c r="CI900" s="115"/>
    </row>
    <row r="901" spans="1:87" ht="16.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  <c r="AA901" s="115"/>
      <c r="AB901" s="115"/>
      <c r="AC901" s="115"/>
      <c r="AD901" s="115"/>
      <c r="AE901" s="115"/>
      <c r="AF901" s="115"/>
      <c r="AG901" s="115"/>
      <c r="AH901" s="115"/>
      <c r="AI901" s="115"/>
      <c r="AJ901" s="115"/>
      <c r="AK901" s="115"/>
      <c r="AL901" s="115"/>
      <c r="AM901" s="115"/>
      <c r="AN901" s="115"/>
      <c r="AO901" s="115"/>
      <c r="AP901" s="115"/>
      <c r="AQ901" s="115"/>
      <c r="AR901" s="115"/>
      <c r="AS901" s="115"/>
      <c r="AT901" s="115"/>
      <c r="AU901" s="115"/>
      <c r="AV901" s="115"/>
      <c r="AW901" s="115"/>
      <c r="AX901" s="115"/>
      <c r="AY901" s="115"/>
      <c r="AZ901" s="115"/>
      <c r="BA901" s="115"/>
      <c r="BB901" s="115"/>
      <c r="BC901" s="115"/>
      <c r="BD901" s="115"/>
      <c r="BE901" s="115"/>
      <c r="BF901" s="115"/>
      <c r="BG901" s="115"/>
      <c r="BH901" s="115"/>
      <c r="BI901" s="115"/>
      <c r="BJ901" s="115"/>
      <c r="BK901" s="115"/>
      <c r="BL901" s="115"/>
      <c r="BM901" s="115"/>
      <c r="BN901" s="115"/>
      <c r="BO901" s="115"/>
      <c r="BP901" s="115"/>
      <c r="BQ901" s="115"/>
      <c r="BR901" s="115"/>
      <c r="BS901" s="115"/>
      <c r="BT901" s="115"/>
      <c r="BU901" s="115"/>
      <c r="BV901" s="115"/>
      <c r="BW901" s="115"/>
      <c r="BX901" s="115"/>
      <c r="BY901" s="115"/>
      <c r="BZ901" s="115"/>
      <c r="CA901" s="115"/>
      <c r="CB901" s="115"/>
      <c r="CC901" s="115"/>
      <c r="CD901" s="115"/>
      <c r="CE901" s="115"/>
      <c r="CF901" s="115"/>
      <c r="CG901" s="115"/>
      <c r="CH901" s="115"/>
      <c r="CI901" s="115"/>
    </row>
    <row r="902" spans="1:87" ht="16.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  <c r="AA902" s="115"/>
      <c r="AB902" s="115"/>
      <c r="AC902" s="115"/>
      <c r="AD902" s="115"/>
      <c r="AE902" s="115"/>
      <c r="AF902" s="115"/>
      <c r="AG902" s="115"/>
      <c r="AH902" s="115"/>
      <c r="AI902" s="115"/>
      <c r="AJ902" s="115"/>
      <c r="AK902" s="115"/>
      <c r="AL902" s="115"/>
      <c r="AM902" s="115"/>
      <c r="AN902" s="115"/>
      <c r="AO902" s="115"/>
      <c r="AP902" s="115"/>
      <c r="AQ902" s="115"/>
      <c r="AR902" s="115"/>
      <c r="AS902" s="115"/>
      <c r="AT902" s="115"/>
      <c r="AU902" s="115"/>
      <c r="AV902" s="115"/>
      <c r="AW902" s="115"/>
      <c r="AX902" s="115"/>
      <c r="AY902" s="115"/>
      <c r="AZ902" s="115"/>
      <c r="BA902" s="115"/>
      <c r="BB902" s="115"/>
      <c r="BC902" s="115"/>
      <c r="BD902" s="115"/>
      <c r="BE902" s="115"/>
      <c r="BF902" s="115"/>
      <c r="BG902" s="115"/>
      <c r="BH902" s="115"/>
      <c r="BI902" s="115"/>
      <c r="BJ902" s="115"/>
      <c r="BK902" s="115"/>
      <c r="BL902" s="115"/>
      <c r="BM902" s="115"/>
      <c r="BN902" s="115"/>
      <c r="BO902" s="115"/>
      <c r="BP902" s="115"/>
      <c r="BQ902" s="115"/>
      <c r="BR902" s="115"/>
      <c r="BS902" s="115"/>
      <c r="BT902" s="115"/>
      <c r="BU902" s="115"/>
      <c r="BV902" s="115"/>
      <c r="BW902" s="115"/>
      <c r="BX902" s="115"/>
      <c r="BY902" s="115"/>
      <c r="BZ902" s="115"/>
      <c r="CA902" s="115"/>
      <c r="CB902" s="115"/>
      <c r="CC902" s="115"/>
      <c r="CD902" s="115"/>
      <c r="CE902" s="115"/>
      <c r="CF902" s="115"/>
      <c r="CG902" s="115"/>
      <c r="CH902" s="115"/>
      <c r="CI902" s="115"/>
    </row>
    <row r="903" spans="1:87" ht="16.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  <c r="AA903" s="115"/>
      <c r="AB903" s="115"/>
      <c r="AC903" s="115"/>
      <c r="AD903" s="115"/>
      <c r="AE903" s="115"/>
      <c r="AF903" s="115"/>
      <c r="AG903" s="115"/>
      <c r="AH903" s="115"/>
      <c r="AI903" s="115"/>
      <c r="AJ903" s="115"/>
      <c r="AK903" s="115"/>
      <c r="AL903" s="115"/>
      <c r="AM903" s="115"/>
      <c r="AN903" s="115"/>
      <c r="AO903" s="115"/>
      <c r="AP903" s="115"/>
      <c r="AQ903" s="115"/>
      <c r="AR903" s="115"/>
      <c r="AS903" s="115"/>
      <c r="AT903" s="115"/>
      <c r="AU903" s="115"/>
      <c r="AV903" s="115"/>
      <c r="AW903" s="115"/>
      <c r="AX903" s="115"/>
      <c r="AY903" s="115"/>
      <c r="AZ903" s="115"/>
      <c r="BA903" s="115"/>
      <c r="BB903" s="115"/>
      <c r="BC903" s="115"/>
      <c r="BD903" s="115"/>
      <c r="BE903" s="115"/>
      <c r="BF903" s="115"/>
      <c r="BG903" s="115"/>
      <c r="BH903" s="115"/>
      <c r="BI903" s="115"/>
      <c r="BJ903" s="115"/>
      <c r="BK903" s="115"/>
      <c r="BL903" s="115"/>
      <c r="BM903" s="115"/>
      <c r="BN903" s="115"/>
      <c r="BO903" s="115"/>
      <c r="BP903" s="115"/>
      <c r="BQ903" s="115"/>
      <c r="BR903" s="115"/>
      <c r="BS903" s="115"/>
      <c r="BT903" s="115"/>
      <c r="BU903" s="115"/>
      <c r="BV903" s="115"/>
      <c r="BW903" s="115"/>
      <c r="BX903" s="115"/>
      <c r="BY903" s="115"/>
      <c r="BZ903" s="115"/>
      <c r="CA903" s="115"/>
      <c r="CB903" s="115"/>
      <c r="CC903" s="115"/>
      <c r="CD903" s="115"/>
      <c r="CE903" s="115"/>
      <c r="CF903" s="115"/>
      <c r="CG903" s="115"/>
      <c r="CH903" s="115"/>
      <c r="CI903" s="115"/>
    </row>
    <row r="904" spans="1:87" ht="16.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  <c r="AA904" s="115"/>
      <c r="AB904" s="115"/>
      <c r="AC904" s="115"/>
      <c r="AD904" s="115"/>
      <c r="AE904" s="115"/>
      <c r="AF904" s="115"/>
      <c r="AG904" s="115"/>
      <c r="AH904" s="115"/>
      <c r="AI904" s="115"/>
      <c r="AJ904" s="115"/>
      <c r="AK904" s="115"/>
      <c r="AL904" s="115"/>
      <c r="AM904" s="115"/>
      <c r="AN904" s="115"/>
      <c r="AO904" s="115"/>
      <c r="AP904" s="115"/>
      <c r="AQ904" s="115"/>
      <c r="AR904" s="115"/>
      <c r="AS904" s="115"/>
      <c r="AT904" s="115"/>
      <c r="AU904" s="115"/>
      <c r="AV904" s="115"/>
      <c r="AW904" s="115"/>
      <c r="AX904" s="115"/>
      <c r="AY904" s="115"/>
      <c r="AZ904" s="115"/>
      <c r="BA904" s="115"/>
      <c r="BB904" s="115"/>
      <c r="BC904" s="115"/>
      <c r="BD904" s="115"/>
      <c r="BE904" s="115"/>
      <c r="BF904" s="115"/>
      <c r="BG904" s="115"/>
      <c r="BH904" s="115"/>
      <c r="BI904" s="115"/>
      <c r="BJ904" s="115"/>
      <c r="BK904" s="115"/>
      <c r="BL904" s="115"/>
      <c r="BM904" s="115"/>
      <c r="BN904" s="115"/>
      <c r="BO904" s="115"/>
      <c r="BP904" s="115"/>
      <c r="BQ904" s="115"/>
      <c r="BR904" s="115"/>
      <c r="BS904" s="115"/>
      <c r="BT904" s="115"/>
      <c r="BU904" s="115"/>
      <c r="BV904" s="115"/>
      <c r="BW904" s="115"/>
      <c r="BX904" s="115"/>
      <c r="BY904" s="115"/>
      <c r="BZ904" s="115"/>
      <c r="CA904" s="115"/>
      <c r="CB904" s="115"/>
      <c r="CC904" s="115"/>
      <c r="CD904" s="115"/>
      <c r="CE904" s="115"/>
      <c r="CF904" s="115"/>
      <c r="CG904" s="115"/>
      <c r="CH904" s="115"/>
      <c r="CI904" s="115"/>
    </row>
    <row r="905" spans="1:87" ht="16.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  <c r="AA905" s="115"/>
      <c r="AB905" s="115"/>
      <c r="AC905" s="115"/>
      <c r="AD905" s="115"/>
      <c r="AE905" s="115"/>
      <c r="AF905" s="115"/>
      <c r="AG905" s="115"/>
      <c r="AH905" s="115"/>
      <c r="AI905" s="115"/>
      <c r="AJ905" s="115"/>
      <c r="AK905" s="115"/>
      <c r="AL905" s="115"/>
      <c r="AM905" s="115"/>
      <c r="AN905" s="115"/>
      <c r="AO905" s="115"/>
      <c r="AP905" s="115"/>
      <c r="AQ905" s="115"/>
      <c r="AR905" s="115"/>
      <c r="AS905" s="115"/>
      <c r="AT905" s="115"/>
      <c r="AU905" s="115"/>
      <c r="AV905" s="115"/>
      <c r="AW905" s="115"/>
      <c r="AX905" s="115"/>
      <c r="AY905" s="115"/>
      <c r="AZ905" s="115"/>
      <c r="BA905" s="115"/>
      <c r="BB905" s="115"/>
      <c r="BC905" s="115"/>
      <c r="BD905" s="115"/>
      <c r="BE905" s="115"/>
      <c r="BF905" s="115"/>
      <c r="BG905" s="115"/>
      <c r="BH905" s="115"/>
      <c r="BI905" s="115"/>
      <c r="BJ905" s="115"/>
      <c r="BK905" s="115"/>
      <c r="BL905" s="115"/>
      <c r="BM905" s="115"/>
      <c r="BN905" s="115"/>
      <c r="BO905" s="115"/>
      <c r="BP905" s="115"/>
      <c r="BQ905" s="115"/>
      <c r="BR905" s="115"/>
      <c r="BS905" s="115"/>
      <c r="BT905" s="115"/>
      <c r="BU905" s="115"/>
      <c r="BV905" s="115"/>
      <c r="BW905" s="115"/>
      <c r="BX905" s="115"/>
      <c r="BY905" s="115"/>
      <c r="BZ905" s="115"/>
      <c r="CA905" s="115"/>
      <c r="CB905" s="115"/>
      <c r="CC905" s="115"/>
      <c r="CD905" s="115"/>
      <c r="CE905" s="115"/>
      <c r="CF905" s="115"/>
      <c r="CG905" s="115"/>
      <c r="CH905" s="115"/>
      <c r="CI905" s="115"/>
    </row>
    <row r="906" spans="1:87" ht="16.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  <c r="AA906" s="115"/>
      <c r="AB906" s="115"/>
      <c r="AC906" s="115"/>
      <c r="AD906" s="115"/>
      <c r="AE906" s="115"/>
      <c r="AF906" s="115"/>
      <c r="AG906" s="115"/>
      <c r="AH906" s="115"/>
      <c r="AI906" s="115"/>
      <c r="AJ906" s="115"/>
      <c r="AK906" s="115"/>
      <c r="AL906" s="115"/>
      <c r="AM906" s="115"/>
      <c r="AN906" s="115"/>
      <c r="AO906" s="115"/>
      <c r="AP906" s="115"/>
      <c r="AQ906" s="115"/>
      <c r="AR906" s="115"/>
      <c r="AS906" s="115"/>
      <c r="AT906" s="115"/>
      <c r="AU906" s="115"/>
      <c r="AV906" s="115"/>
      <c r="AW906" s="115"/>
      <c r="AX906" s="115"/>
      <c r="AY906" s="115"/>
      <c r="AZ906" s="115"/>
      <c r="BA906" s="115"/>
      <c r="BB906" s="115"/>
      <c r="BC906" s="115"/>
      <c r="BD906" s="115"/>
      <c r="BE906" s="115"/>
      <c r="BF906" s="115"/>
      <c r="BG906" s="115"/>
      <c r="BH906" s="115"/>
      <c r="BI906" s="115"/>
      <c r="BJ906" s="115"/>
      <c r="BK906" s="115"/>
      <c r="BL906" s="115"/>
      <c r="BM906" s="115"/>
      <c r="BN906" s="115"/>
      <c r="BO906" s="115"/>
      <c r="BP906" s="115"/>
      <c r="BQ906" s="115"/>
      <c r="BR906" s="115"/>
      <c r="BS906" s="115"/>
      <c r="BT906" s="115"/>
      <c r="BU906" s="115"/>
      <c r="BV906" s="115"/>
      <c r="BW906" s="115"/>
      <c r="BX906" s="115"/>
      <c r="BY906" s="115"/>
      <c r="BZ906" s="115"/>
      <c r="CA906" s="115"/>
      <c r="CB906" s="115"/>
      <c r="CC906" s="115"/>
      <c r="CD906" s="115"/>
      <c r="CE906" s="115"/>
      <c r="CF906" s="115"/>
      <c r="CG906" s="115"/>
      <c r="CH906" s="115"/>
      <c r="CI906" s="115"/>
    </row>
    <row r="907" spans="1:87" ht="16.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  <c r="AA907" s="115"/>
      <c r="AB907" s="115"/>
      <c r="AC907" s="115"/>
      <c r="AD907" s="115"/>
      <c r="AE907" s="115"/>
      <c r="AF907" s="115"/>
      <c r="AG907" s="115"/>
      <c r="AH907" s="115"/>
      <c r="AI907" s="115"/>
      <c r="AJ907" s="115"/>
      <c r="AK907" s="115"/>
      <c r="AL907" s="115"/>
      <c r="AM907" s="115"/>
      <c r="AN907" s="115"/>
      <c r="AO907" s="115"/>
      <c r="AP907" s="115"/>
      <c r="AQ907" s="115"/>
      <c r="AR907" s="115"/>
      <c r="AS907" s="115"/>
      <c r="AT907" s="115"/>
      <c r="AU907" s="115"/>
      <c r="AV907" s="115"/>
      <c r="AW907" s="115"/>
      <c r="AX907" s="115"/>
      <c r="AY907" s="115"/>
      <c r="AZ907" s="115"/>
      <c r="BA907" s="115"/>
      <c r="BB907" s="115"/>
      <c r="BC907" s="115"/>
      <c r="BD907" s="115"/>
      <c r="BE907" s="115"/>
      <c r="BF907" s="115"/>
      <c r="BG907" s="115"/>
      <c r="BH907" s="115"/>
      <c r="BI907" s="115"/>
      <c r="BJ907" s="115"/>
      <c r="BK907" s="115"/>
      <c r="BL907" s="115"/>
      <c r="BM907" s="115"/>
      <c r="BN907" s="115"/>
      <c r="BO907" s="115"/>
      <c r="BP907" s="115"/>
      <c r="BQ907" s="115"/>
      <c r="BR907" s="115"/>
      <c r="BS907" s="115"/>
      <c r="BT907" s="115"/>
      <c r="BU907" s="115"/>
      <c r="BV907" s="115"/>
      <c r="BW907" s="115"/>
      <c r="BX907" s="115"/>
      <c r="BY907" s="115"/>
      <c r="BZ907" s="115"/>
      <c r="CA907" s="115"/>
      <c r="CB907" s="115"/>
      <c r="CC907" s="115"/>
      <c r="CD907" s="115"/>
      <c r="CE907" s="115"/>
      <c r="CF907" s="115"/>
      <c r="CG907" s="115"/>
      <c r="CH907" s="115"/>
      <c r="CI907" s="115"/>
    </row>
    <row r="908" spans="1:87" ht="16.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  <c r="AA908" s="115"/>
      <c r="AB908" s="115"/>
      <c r="AC908" s="115"/>
      <c r="AD908" s="115"/>
      <c r="AE908" s="115"/>
      <c r="AF908" s="115"/>
      <c r="AG908" s="115"/>
      <c r="AH908" s="115"/>
      <c r="AI908" s="115"/>
      <c r="AJ908" s="115"/>
      <c r="AK908" s="115"/>
      <c r="AL908" s="115"/>
      <c r="AM908" s="115"/>
      <c r="AN908" s="115"/>
      <c r="AO908" s="115"/>
      <c r="AP908" s="115"/>
      <c r="AQ908" s="115"/>
      <c r="AR908" s="115"/>
      <c r="AS908" s="115"/>
      <c r="AT908" s="115"/>
      <c r="AU908" s="115"/>
      <c r="AV908" s="115"/>
      <c r="AW908" s="115"/>
      <c r="AX908" s="115"/>
      <c r="AY908" s="115"/>
      <c r="AZ908" s="115"/>
      <c r="BA908" s="115"/>
      <c r="BB908" s="115"/>
      <c r="BC908" s="115"/>
      <c r="BD908" s="115"/>
      <c r="BE908" s="115"/>
      <c r="BF908" s="115"/>
      <c r="BG908" s="115"/>
      <c r="BH908" s="115"/>
      <c r="BI908" s="115"/>
      <c r="BJ908" s="115"/>
      <c r="BK908" s="115"/>
      <c r="BL908" s="115"/>
      <c r="BM908" s="115"/>
      <c r="BN908" s="115"/>
      <c r="BO908" s="115"/>
      <c r="BP908" s="115"/>
      <c r="BQ908" s="115"/>
      <c r="BR908" s="115"/>
      <c r="BS908" s="115"/>
      <c r="BT908" s="115"/>
      <c r="BU908" s="115"/>
      <c r="BV908" s="115"/>
      <c r="BW908" s="115"/>
      <c r="BX908" s="115"/>
      <c r="BY908" s="115"/>
      <c r="BZ908" s="115"/>
      <c r="CA908" s="115"/>
      <c r="CB908" s="115"/>
      <c r="CC908" s="115"/>
      <c r="CD908" s="115"/>
      <c r="CE908" s="115"/>
      <c r="CF908" s="115"/>
      <c r="CG908" s="115"/>
      <c r="CH908" s="115"/>
      <c r="CI908" s="115"/>
    </row>
    <row r="909" spans="1:87" ht="16.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  <c r="AA909" s="115"/>
      <c r="AB909" s="115"/>
      <c r="AC909" s="115"/>
      <c r="AD909" s="115"/>
      <c r="AE909" s="115"/>
      <c r="AF909" s="115"/>
      <c r="AG909" s="115"/>
      <c r="AH909" s="115"/>
      <c r="AI909" s="115"/>
      <c r="AJ909" s="115"/>
      <c r="AK909" s="115"/>
      <c r="AL909" s="115"/>
      <c r="AM909" s="115"/>
      <c r="AN909" s="115"/>
      <c r="AO909" s="115"/>
      <c r="AP909" s="115"/>
      <c r="AQ909" s="115"/>
      <c r="AR909" s="115"/>
      <c r="AS909" s="115"/>
      <c r="AT909" s="115"/>
      <c r="AU909" s="115"/>
      <c r="AV909" s="115"/>
      <c r="AW909" s="115"/>
      <c r="AX909" s="115"/>
      <c r="AY909" s="115"/>
      <c r="AZ909" s="115"/>
      <c r="BA909" s="115"/>
      <c r="BB909" s="115"/>
      <c r="BC909" s="115"/>
      <c r="BD909" s="115"/>
      <c r="BE909" s="115"/>
      <c r="BF909" s="115"/>
      <c r="BG909" s="115"/>
      <c r="BH909" s="115"/>
      <c r="BI909" s="115"/>
      <c r="BJ909" s="115"/>
      <c r="BK909" s="115"/>
      <c r="BL909" s="115"/>
      <c r="BM909" s="115"/>
      <c r="BN909" s="115"/>
      <c r="BO909" s="115"/>
      <c r="BP909" s="115"/>
      <c r="BQ909" s="115"/>
      <c r="BR909" s="115"/>
      <c r="BS909" s="115"/>
      <c r="BT909" s="115"/>
      <c r="BU909" s="115"/>
      <c r="BV909" s="115"/>
      <c r="BW909" s="115"/>
      <c r="BX909" s="115"/>
      <c r="BY909" s="115"/>
      <c r="BZ909" s="115"/>
      <c r="CA909" s="115"/>
      <c r="CB909" s="115"/>
      <c r="CC909" s="115"/>
      <c r="CD909" s="115"/>
      <c r="CE909" s="115"/>
      <c r="CF909" s="115"/>
      <c r="CG909" s="115"/>
      <c r="CH909" s="115"/>
      <c r="CI909" s="115"/>
    </row>
    <row r="910" spans="1:87" ht="16.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  <c r="AA910" s="115"/>
      <c r="AB910" s="115"/>
      <c r="AC910" s="115"/>
      <c r="AD910" s="115"/>
      <c r="AE910" s="115"/>
      <c r="AF910" s="115"/>
      <c r="AG910" s="115"/>
      <c r="AH910" s="115"/>
      <c r="AI910" s="115"/>
      <c r="AJ910" s="115"/>
      <c r="AK910" s="115"/>
      <c r="AL910" s="115"/>
      <c r="AM910" s="115"/>
      <c r="AN910" s="115"/>
      <c r="AO910" s="115"/>
      <c r="AP910" s="115"/>
      <c r="AQ910" s="115"/>
      <c r="AR910" s="115"/>
      <c r="AS910" s="115"/>
      <c r="AT910" s="115"/>
      <c r="AU910" s="115"/>
      <c r="AV910" s="115"/>
      <c r="AW910" s="115"/>
      <c r="AX910" s="115"/>
      <c r="AY910" s="115"/>
      <c r="AZ910" s="115"/>
      <c r="BA910" s="115"/>
      <c r="BB910" s="115"/>
      <c r="BC910" s="115"/>
      <c r="BD910" s="115"/>
      <c r="BE910" s="115"/>
      <c r="BF910" s="115"/>
      <c r="BG910" s="115"/>
      <c r="BH910" s="115"/>
      <c r="BI910" s="115"/>
      <c r="BJ910" s="115"/>
      <c r="BK910" s="115"/>
      <c r="BL910" s="115"/>
      <c r="BM910" s="115"/>
      <c r="BN910" s="115"/>
      <c r="BO910" s="115"/>
      <c r="BP910" s="115"/>
      <c r="BQ910" s="115"/>
      <c r="BR910" s="115"/>
      <c r="BS910" s="115"/>
      <c r="BT910" s="115"/>
      <c r="BU910" s="115"/>
      <c r="BV910" s="115"/>
      <c r="BW910" s="115"/>
      <c r="BX910" s="115"/>
      <c r="BY910" s="115"/>
      <c r="BZ910" s="115"/>
      <c r="CA910" s="115"/>
      <c r="CB910" s="115"/>
      <c r="CC910" s="115"/>
      <c r="CD910" s="115"/>
      <c r="CE910" s="115"/>
      <c r="CF910" s="115"/>
      <c r="CG910" s="115"/>
      <c r="CH910" s="115"/>
      <c r="CI910" s="115"/>
    </row>
    <row r="911" spans="1:87" ht="16.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  <c r="AA911" s="115"/>
      <c r="AB911" s="115"/>
      <c r="AC911" s="115"/>
      <c r="AD911" s="115"/>
      <c r="AE911" s="115"/>
      <c r="AF911" s="115"/>
      <c r="AG911" s="115"/>
      <c r="AH911" s="115"/>
      <c r="AI911" s="115"/>
      <c r="AJ911" s="115"/>
      <c r="AK911" s="115"/>
      <c r="AL911" s="115"/>
      <c r="AM911" s="115"/>
      <c r="AN911" s="115"/>
      <c r="AO911" s="115"/>
      <c r="AP911" s="115"/>
      <c r="AQ911" s="115"/>
      <c r="AR911" s="115"/>
      <c r="AS911" s="115"/>
      <c r="AT911" s="115"/>
      <c r="AU911" s="115"/>
      <c r="AV911" s="115"/>
      <c r="AW911" s="115"/>
      <c r="AX911" s="115"/>
      <c r="AY911" s="115"/>
      <c r="AZ911" s="115"/>
      <c r="BA911" s="115"/>
      <c r="BB911" s="115"/>
      <c r="BC911" s="115"/>
      <c r="BD911" s="115"/>
      <c r="BE911" s="115"/>
      <c r="BF911" s="115"/>
      <c r="BG911" s="115"/>
      <c r="BH911" s="115"/>
      <c r="BI911" s="115"/>
      <c r="BJ911" s="115"/>
      <c r="BK911" s="115"/>
      <c r="BL911" s="115"/>
      <c r="BM911" s="115"/>
      <c r="BN911" s="115"/>
      <c r="BO911" s="115"/>
      <c r="BP911" s="115"/>
      <c r="BQ911" s="115"/>
      <c r="BR911" s="115"/>
      <c r="BS911" s="115"/>
      <c r="BT911" s="115"/>
      <c r="BU911" s="115"/>
      <c r="BV911" s="115"/>
      <c r="BW911" s="115"/>
      <c r="BX911" s="115"/>
      <c r="BY911" s="115"/>
      <c r="BZ911" s="115"/>
      <c r="CA911" s="115"/>
      <c r="CB911" s="115"/>
      <c r="CC911" s="115"/>
      <c r="CD911" s="115"/>
      <c r="CE911" s="115"/>
      <c r="CF911" s="115"/>
      <c r="CG911" s="115"/>
      <c r="CH911" s="115"/>
      <c r="CI911" s="115"/>
    </row>
    <row r="912" spans="1:87" ht="16.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  <c r="AA912" s="115"/>
      <c r="AB912" s="115"/>
      <c r="AC912" s="115"/>
      <c r="AD912" s="115"/>
      <c r="AE912" s="115"/>
      <c r="AF912" s="115"/>
      <c r="AG912" s="115"/>
      <c r="AH912" s="115"/>
      <c r="AI912" s="115"/>
      <c r="AJ912" s="115"/>
      <c r="AK912" s="115"/>
      <c r="AL912" s="115"/>
      <c r="AM912" s="115"/>
      <c r="AN912" s="115"/>
      <c r="AO912" s="115"/>
      <c r="AP912" s="115"/>
      <c r="AQ912" s="115"/>
      <c r="AR912" s="115"/>
      <c r="AS912" s="115"/>
      <c r="AT912" s="115"/>
      <c r="AU912" s="115"/>
      <c r="AV912" s="115"/>
      <c r="AW912" s="115"/>
      <c r="AX912" s="115"/>
      <c r="AY912" s="115"/>
      <c r="AZ912" s="115"/>
      <c r="BA912" s="115"/>
      <c r="BB912" s="115"/>
      <c r="BC912" s="115"/>
      <c r="BD912" s="115"/>
      <c r="BE912" s="115"/>
      <c r="BF912" s="115"/>
      <c r="BG912" s="115"/>
      <c r="BH912" s="115"/>
      <c r="BI912" s="115"/>
      <c r="BJ912" s="115"/>
      <c r="BK912" s="115"/>
      <c r="BL912" s="115"/>
      <c r="BM912" s="115"/>
      <c r="BN912" s="115"/>
      <c r="BO912" s="115"/>
      <c r="BP912" s="115"/>
      <c r="BQ912" s="115"/>
      <c r="BR912" s="115"/>
      <c r="BS912" s="115"/>
      <c r="BT912" s="115"/>
      <c r="BU912" s="115"/>
      <c r="BV912" s="115"/>
      <c r="BW912" s="115"/>
      <c r="BX912" s="115"/>
      <c r="BY912" s="115"/>
      <c r="BZ912" s="115"/>
      <c r="CA912" s="115"/>
      <c r="CB912" s="115"/>
      <c r="CC912" s="115"/>
      <c r="CD912" s="115"/>
      <c r="CE912" s="115"/>
      <c r="CF912" s="115"/>
      <c r="CG912" s="115"/>
      <c r="CH912" s="115"/>
      <c r="CI912" s="115"/>
    </row>
    <row r="913" spans="1:87" ht="16.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  <c r="AA913" s="115"/>
      <c r="AB913" s="115"/>
      <c r="AC913" s="115"/>
      <c r="AD913" s="115"/>
      <c r="AE913" s="115"/>
      <c r="AF913" s="115"/>
      <c r="AG913" s="115"/>
      <c r="AH913" s="115"/>
      <c r="AI913" s="115"/>
      <c r="AJ913" s="115"/>
      <c r="AK913" s="115"/>
      <c r="AL913" s="115"/>
      <c r="AM913" s="115"/>
      <c r="AN913" s="115"/>
      <c r="AO913" s="115"/>
      <c r="AP913" s="115"/>
      <c r="AQ913" s="115"/>
      <c r="AR913" s="115"/>
      <c r="AS913" s="115"/>
      <c r="AT913" s="115"/>
      <c r="AU913" s="115"/>
      <c r="AV913" s="115"/>
      <c r="AW913" s="115"/>
      <c r="AX913" s="115"/>
      <c r="AY913" s="115"/>
      <c r="AZ913" s="115"/>
      <c r="BA913" s="115"/>
      <c r="BB913" s="115"/>
      <c r="BC913" s="115"/>
      <c r="BD913" s="115"/>
      <c r="BE913" s="115"/>
      <c r="BF913" s="115"/>
      <c r="BG913" s="115"/>
      <c r="BH913" s="115"/>
      <c r="BI913" s="115"/>
      <c r="BJ913" s="115"/>
      <c r="BK913" s="115"/>
      <c r="BL913" s="115"/>
      <c r="BM913" s="115"/>
      <c r="BN913" s="115"/>
      <c r="BO913" s="115"/>
      <c r="BP913" s="115"/>
      <c r="BQ913" s="115"/>
      <c r="BR913" s="115"/>
      <c r="BS913" s="115"/>
      <c r="BT913" s="115"/>
      <c r="BU913" s="115"/>
      <c r="BV913" s="115"/>
      <c r="BW913" s="115"/>
      <c r="BX913" s="115"/>
      <c r="BY913" s="115"/>
      <c r="BZ913" s="115"/>
      <c r="CA913" s="115"/>
      <c r="CB913" s="115"/>
      <c r="CC913" s="115"/>
      <c r="CD913" s="115"/>
      <c r="CE913" s="115"/>
      <c r="CF913" s="115"/>
      <c r="CG913" s="115"/>
      <c r="CH913" s="115"/>
      <c r="CI913" s="115"/>
    </row>
    <row r="914" spans="1:87" ht="16.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  <c r="AA914" s="115"/>
      <c r="AB914" s="115"/>
      <c r="AC914" s="115"/>
      <c r="AD914" s="115"/>
      <c r="AE914" s="115"/>
      <c r="AF914" s="115"/>
      <c r="AG914" s="115"/>
      <c r="AH914" s="115"/>
      <c r="AI914" s="115"/>
      <c r="AJ914" s="115"/>
      <c r="AK914" s="115"/>
      <c r="AL914" s="115"/>
      <c r="AM914" s="115"/>
      <c r="AN914" s="115"/>
      <c r="AO914" s="115"/>
      <c r="AP914" s="115"/>
      <c r="AQ914" s="115"/>
      <c r="AR914" s="115"/>
      <c r="AS914" s="115"/>
      <c r="AT914" s="115"/>
      <c r="AU914" s="115"/>
      <c r="AV914" s="115"/>
      <c r="AW914" s="115"/>
      <c r="AX914" s="115"/>
      <c r="AY914" s="115"/>
      <c r="AZ914" s="115"/>
      <c r="BA914" s="115"/>
      <c r="BB914" s="115"/>
      <c r="BC914" s="115"/>
      <c r="BD914" s="115"/>
      <c r="BE914" s="115"/>
      <c r="BF914" s="115"/>
      <c r="BG914" s="115"/>
      <c r="BH914" s="115"/>
      <c r="BI914" s="115"/>
      <c r="BJ914" s="115"/>
      <c r="BK914" s="115"/>
      <c r="BL914" s="115"/>
      <c r="BM914" s="115"/>
      <c r="BN914" s="115"/>
      <c r="BO914" s="115"/>
      <c r="BP914" s="115"/>
      <c r="BQ914" s="115"/>
      <c r="BR914" s="115"/>
      <c r="BS914" s="115"/>
      <c r="BT914" s="115"/>
      <c r="BU914" s="115"/>
      <c r="BV914" s="115"/>
      <c r="BW914" s="115"/>
      <c r="BX914" s="115"/>
      <c r="BY914" s="115"/>
      <c r="BZ914" s="115"/>
      <c r="CA914" s="115"/>
      <c r="CB914" s="115"/>
      <c r="CC914" s="115"/>
      <c r="CD914" s="115"/>
      <c r="CE914" s="115"/>
      <c r="CF914" s="115"/>
      <c r="CG914" s="115"/>
      <c r="CH914" s="115"/>
      <c r="CI914" s="115"/>
    </row>
    <row r="915" spans="1:87" ht="16.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  <c r="AA915" s="115"/>
      <c r="AB915" s="115"/>
      <c r="AC915" s="115"/>
      <c r="AD915" s="115"/>
      <c r="AE915" s="115"/>
      <c r="AF915" s="115"/>
      <c r="AG915" s="115"/>
      <c r="AH915" s="115"/>
      <c r="AI915" s="115"/>
      <c r="AJ915" s="115"/>
      <c r="AK915" s="115"/>
      <c r="AL915" s="115"/>
      <c r="AM915" s="115"/>
      <c r="AN915" s="115"/>
      <c r="AO915" s="115"/>
      <c r="AP915" s="115"/>
      <c r="AQ915" s="115"/>
      <c r="AR915" s="115"/>
      <c r="AS915" s="115"/>
      <c r="AT915" s="115"/>
      <c r="AU915" s="115"/>
      <c r="AV915" s="115"/>
      <c r="AW915" s="115"/>
      <c r="AX915" s="115"/>
      <c r="AY915" s="115"/>
      <c r="AZ915" s="115"/>
      <c r="BA915" s="115"/>
      <c r="BB915" s="115"/>
      <c r="BC915" s="115"/>
      <c r="BD915" s="115"/>
      <c r="BE915" s="115"/>
      <c r="BF915" s="115"/>
      <c r="BG915" s="115"/>
      <c r="BH915" s="115"/>
      <c r="BI915" s="115"/>
      <c r="BJ915" s="115"/>
      <c r="BK915" s="115"/>
      <c r="BL915" s="115"/>
      <c r="BM915" s="115"/>
      <c r="BN915" s="115"/>
      <c r="BO915" s="115"/>
      <c r="BP915" s="115"/>
      <c r="BQ915" s="115"/>
      <c r="BR915" s="115"/>
      <c r="BS915" s="115"/>
      <c r="BT915" s="115"/>
      <c r="BU915" s="115"/>
      <c r="BV915" s="115"/>
      <c r="BW915" s="115"/>
      <c r="BX915" s="115"/>
      <c r="BY915" s="115"/>
      <c r="BZ915" s="115"/>
      <c r="CA915" s="115"/>
      <c r="CB915" s="115"/>
      <c r="CC915" s="115"/>
      <c r="CD915" s="115"/>
      <c r="CE915" s="115"/>
      <c r="CF915" s="115"/>
      <c r="CG915" s="115"/>
      <c r="CH915" s="115"/>
      <c r="CI915" s="115"/>
    </row>
    <row r="916" spans="1:87" ht="16.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  <c r="AA916" s="115"/>
      <c r="AB916" s="115"/>
      <c r="AC916" s="115"/>
      <c r="AD916" s="115"/>
      <c r="AE916" s="115"/>
      <c r="AF916" s="115"/>
      <c r="AG916" s="115"/>
      <c r="AH916" s="115"/>
      <c r="AI916" s="115"/>
      <c r="AJ916" s="115"/>
      <c r="AK916" s="115"/>
      <c r="AL916" s="115"/>
      <c r="AM916" s="115"/>
      <c r="AN916" s="115"/>
      <c r="AO916" s="115"/>
      <c r="AP916" s="115"/>
      <c r="AQ916" s="115"/>
      <c r="AR916" s="115"/>
      <c r="AS916" s="115"/>
      <c r="AT916" s="115"/>
      <c r="AU916" s="115"/>
      <c r="AV916" s="115"/>
      <c r="AW916" s="115"/>
      <c r="AX916" s="115"/>
      <c r="AY916" s="115"/>
      <c r="AZ916" s="115"/>
      <c r="BA916" s="115"/>
      <c r="BB916" s="115"/>
      <c r="BC916" s="115"/>
      <c r="BD916" s="115"/>
      <c r="BE916" s="115"/>
      <c r="BF916" s="115"/>
      <c r="BG916" s="115"/>
      <c r="BH916" s="115"/>
      <c r="BI916" s="115"/>
      <c r="BJ916" s="115"/>
      <c r="BK916" s="115"/>
      <c r="BL916" s="115"/>
      <c r="BM916" s="115"/>
      <c r="BN916" s="115"/>
      <c r="BO916" s="115"/>
      <c r="BP916" s="115"/>
      <c r="BQ916" s="115"/>
      <c r="BR916" s="115"/>
      <c r="BS916" s="115"/>
      <c r="BT916" s="115"/>
      <c r="BU916" s="115"/>
      <c r="BV916" s="115"/>
      <c r="BW916" s="115"/>
      <c r="BX916" s="115"/>
      <c r="BY916" s="115"/>
      <c r="BZ916" s="115"/>
      <c r="CA916" s="115"/>
      <c r="CB916" s="115"/>
      <c r="CC916" s="115"/>
      <c r="CD916" s="115"/>
      <c r="CE916" s="115"/>
      <c r="CF916" s="115"/>
      <c r="CG916" s="115"/>
      <c r="CH916" s="115"/>
      <c r="CI916" s="115"/>
    </row>
    <row r="917" spans="1:87" ht="16.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  <c r="AA917" s="115"/>
      <c r="AB917" s="115"/>
      <c r="AC917" s="115"/>
      <c r="AD917" s="115"/>
      <c r="AE917" s="115"/>
      <c r="AF917" s="115"/>
      <c r="AG917" s="115"/>
      <c r="AH917" s="115"/>
      <c r="AI917" s="115"/>
      <c r="AJ917" s="115"/>
      <c r="AK917" s="115"/>
      <c r="AL917" s="115"/>
      <c r="AM917" s="115"/>
      <c r="AN917" s="115"/>
      <c r="AO917" s="115"/>
      <c r="AP917" s="115"/>
      <c r="AQ917" s="115"/>
      <c r="AR917" s="115"/>
      <c r="AS917" s="115"/>
      <c r="AT917" s="115"/>
      <c r="AU917" s="115"/>
      <c r="AV917" s="115"/>
      <c r="AW917" s="115"/>
      <c r="AX917" s="115"/>
      <c r="AY917" s="115"/>
      <c r="AZ917" s="115"/>
      <c r="BA917" s="115"/>
      <c r="BB917" s="115"/>
      <c r="BC917" s="115"/>
      <c r="BD917" s="115"/>
      <c r="BE917" s="115"/>
      <c r="BF917" s="115"/>
      <c r="BG917" s="115"/>
      <c r="BH917" s="115"/>
      <c r="BI917" s="115"/>
      <c r="BJ917" s="115"/>
      <c r="BK917" s="115"/>
      <c r="BL917" s="115"/>
      <c r="BM917" s="115"/>
      <c r="BN917" s="115"/>
      <c r="BO917" s="115"/>
      <c r="BP917" s="115"/>
      <c r="BQ917" s="115"/>
      <c r="BR917" s="115"/>
      <c r="BS917" s="115"/>
      <c r="BT917" s="115"/>
      <c r="BU917" s="115"/>
      <c r="BV917" s="115"/>
      <c r="BW917" s="115"/>
      <c r="BX917" s="115"/>
      <c r="BY917" s="115"/>
      <c r="BZ917" s="115"/>
      <c r="CA917" s="115"/>
      <c r="CB917" s="115"/>
      <c r="CC917" s="115"/>
      <c r="CD917" s="115"/>
      <c r="CE917" s="115"/>
      <c r="CF917" s="115"/>
      <c r="CG917" s="115"/>
      <c r="CH917" s="115"/>
      <c r="CI917" s="115"/>
    </row>
    <row r="918" spans="1:87" ht="16.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  <c r="AA918" s="115"/>
      <c r="AB918" s="115"/>
      <c r="AC918" s="115"/>
      <c r="AD918" s="115"/>
      <c r="AE918" s="115"/>
      <c r="AF918" s="115"/>
      <c r="AG918" s="115"/>
      <c r="AH918" s="115"/>
      <c r="AI918" s="115"/>
      <c r="AJ918" s="115"/>
      <c r="AK918" s="115"/>
      <c r="AL918" s="115"/>
      <c r="AM918" s="115"/>
      <c r="AN918" s="115"/>
      <c r="AO918" s="115"/>
      <c r="AP918" s="115"/>
      <c r="AQ918" s="115"/>
      <c r="AR918" s="115"/>
      <c r="AS918" s="115"/>
      <c r="AT918" s="115"/>
      <c r="AU918" s="115"/>
      <c r="AV918" s="115"/>
      <c r="AW918" s="115"/>
      <c r="AX918" s="115"/>
      <c r="AY918" s="115"/>
      <c r="AZ918" s="115"/>
      <c r="BA918" s="115"/>
      <c r="BB918" s="115"/>
      <c r="BC918" s="115"/>
      <c r="BD918" s="115"/>
      <c r="BE918" s="115"/>
      <c r="BF918" s="115"/>
      <c r="BG918" s="115"/>
      <c r="BH918" s="115"/>
      <c r="BI918" s="115"/>
      <c r="BJ918" s="115"/>
      <c r="BK918" s="115"/>
      <c r="BL918" s="115"/>
      <c r="BM918" s="115"/>
      <c r="BN918" s="115"/>
      <c r="BO918" s="115"/>
      <c r="BP918" s="115"/>
      <c r="BQ918" s="115"/>
      <c r="BR918" s="115"/>
      <c r="BS918" s="115"/>
      <c r="BT918" s="115"/>
      <c r="BU918" s="115"/>
      <c r="BV918" s="115"/>
      <c r="BW918" s="115"/>
      <c r="BX918" s="115"/>
      <c r="BY918" s="115"/>
      <c r="BZ918" s="115"/>
      <c r="CA918" s="115"/>
      <c r="CB918" s="115"/>
      <c r="CC918" s="115"/>
      <c r="CD918" s="115"/>
      <c r="CE918" s="115"/>
      <c r="CF918" s="115"/>
      <c r="CG918" s="115"/>
      <c r="CH918" s="115"/>
      <c r="CI918" s="115"/>
    </row>
    <row r="919" spans="1:87" ht="16.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  <c r="AA919" s="115"/>
      <c r="AB919" s="115"/>
      <c r="AC919" s="115"/>
      <c r="AD919" s="115"/>
      <c r="AE919" s="115"/>
      <c r="AF919" s="115"/>
      <c r="AG919" s="115"/>
      <c r="AH919" s="115"/>
      <c r="AI919" s="115"/>
      <c r="AJ919" s="115"/>
      <c r="AK919" s="115"/>
      <c r="AL919" s="115"/>
      <c r="AM919" s="115"/>
      <c r="AN919" s="115"/>
      <c r="AO919" s="115"/>
      <c r="AP919" s="115"/>
      <c r="AQ919" s="115"/>
      <c r="AR919" s="115"/>
      <c r="AS919" s="115"/>
      <c r="AT919" s="115"/>
      <c r="AU919" s="115"/>
      <c r="AV919" s="115"/>
      <c r="AW919" s="115"/>
      <c r="AX919" s="115"/>
      <c r="AY919" s="115"/>
      <c r="AZ919" s="115"/>
      <c r="BA919" s="115"/>
      <c r="BB919" s="115"/>
      <c r="BC919" s="115"/>
      <c r="BD919" s="115"/>
      <c r="BE919" s="115"/>
      <c r="BF919" s="115"/>
      <c r="BG919" s="115"/>
      <c r="BH919" s="115"/>
      <c r="BI919" s="115"/>
      <c r="BJ919" s="115"/>
      <c r="BK919" s="115"/>
      <c r="BL919" s="115"/>
      <c r="BM919" s="115"/>
      <c r="BN919" s="115"/>
      <c r="BO919" s="115"/>
      <c r="BP919" s="115"/>
      <c r="BQ919" s="115"/>
      <c r="BR919" s="115"/>
      <c r="BS919" s="115"/>
      <c r="BT919" s="115"/>
      <c r="BU919" s="115"/>
      <c r="BV919" s="115"/>
      <c r="BW919" s="115"/>
      <c r="BX919" s="115"/>
      <c r="BY919" s="115"/>
      <c r="BZ919" s="115"/>
      <c r="CA919" s="115"/>
      <c r="CB919" s="115"/>
      <c r="CC919" s="115"/>
      <c r="CD919" s="115"/>
      <c r="CE919" s="115"/>
      <c r="CF919" s="115"/>
      <c r="CG919" s="115"/>
      <c r="CH919" s="115"/>
      <c r="CI919" s="115"/>
    </row>
    <row r="920" spans="1:87" ht="16.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  <c r="AA920" s="115"/>
      <c r="AB920" s="115"/>
      <c r="AC920" s="115"/>
      <c r="AD920" s="115"/>
      <c r="AE920" s="115"/>
      <c r="AF920" s="115"/>
      <c r="AG920" s="115"/>
      <c r="AH920" s="115"/>
      <c r="AI920" s="115"/>
      <c r="AJ920" s="115"/>
      <c r="AK920" s="115"/>
      <c r="AL920" s="115"/>
      <c r="AM920" s="115"/>
      <c r="AN920" s="115"/>
      <c r="AO920" s="115"/>
      <c r="AP920" s="115"/>
      <c r="AQ920" s="115"/>
      <c r="AR920" s="115"/>
      <c r="AS920" s="115"/>
      <c r="AT920" s="115"/>
      <c r="AU920" s="115"/>
      <c r="AV920" s="115"/>
      <c r="AW920" s="115"/>
      <c r="AX920" s="115"/>
      <c r="AY920" s="115"/>
      <c r="AZ920" s="115"/>
      <c r="BA920" s="115"/>
      <c r="BB920" s="115"/>
      <c r="BC920" s="115"/>
      <c r="BD920" s="115"/>
      <c r="BE920" s="115"/>
      <c r="BF920" s="115"/>
      <c r="BG920" s="115"/>
      <c r="BH920" s="115"/>
      <c r="BI920" s="115"/>
      <c r="BJ920" s="115"/>
      <c r="BK920" s="115"/>
      <c r="BL920" s="115"/>
      <c r="BM920" s="115"/>
      <c r="BN920" s="115"/>
      <c r="BO920" s="115"/>
      <c r="BP920" s="115"/>
      <c r="BQ920" s="115"/>
      <c r="BR920" s="115"/>
      <c r="BS920" s="115"/>
      <c r="BT920" s="115"/>
      <c r="BU920" s="115"/>
      <c r="BV920" s="115"/>
      <c r="BW920" s="115"/>
      <c r="BX920" s="115"/>
      <c r="BY920" s="115"/>
      <c r="BZ920" s="115"/>
      <c r="CA920" s="115"/>
      <c r="CB920" s="115"/>
      <c r="CC920" s="115"/>
      <c r="CD920" s="115"/>
      <c r="CE920" s="115"/>
      <c r="CF920" s="115"/>
      <c r="CG920" s="115"/>
      <c r="CH920" s="115"/>
      <c r="CI920" s="115"/>
    </row>
    <row r="921" spans="1:87" ht="16.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  <c r="AA921" s="115"/>
      <c r="AB921" s="115"/>
      <c r="AC921" s="115"/>
      <c r="AD921" s="115"/>
      <c r="AE921" s="115"/>
      <c r="AF921" s="115"/>
      <c r="AG921" s="115"/>
      <c r="AH921" s="115"/>
      <c r="AI921" s="115"/>
      <c r="AJ921" s="115"/>
      <c r="AK921" s="115"/>
      <c r="AL921" s="115"/>
      <c r="AM921" s="115"/>
      <c r="AN921" s="115"/>
      <c r="AO921" s="115"/>
      <c r="AP921" s="115"/>
      <c r="AQ921" s="115"/>
      <c r="AR921" s="115"/>
      <c r="AS921" s="115"/>
      <c r="AT921" s="115"/>
      <c r="AU921" s="115"/>
      <c r="AV921" s="115"/>
      <c r="AW921" s="115"/>
      <c r="AX921" s="115"/>
      <c r="AY921" s="115"/>
      <c r="AZ921" s="115"/>
      <c r="BA921" s="115"/>
      <c r="BB921" s="115"/>
      <c r="BC921" s="115"/>
      <c r="BD921" s="115"/>
      <c r="BE921" s="115"/>
      <c r="BF921" s="115"/>
      <c r="BG921" s="115"/>
      <c r="BH921" s="115"/>
      <c r="BI921" s="115"/>
      <c r="BJ921" s="115"/>
      <c r="BK921" s="115"/>
      <c r="BL921" s="115"/>
      <c r="BM921" s="115"/>
      <c r="BN921" s="115"/>
      <c r="BO921" s="115"/>
      <c r="BP921" s="115"/>
      <c r="BQ921" s="115"/>
      <c r="BR921" s="115"/>
      <c r="BS921" s="115"/>
      <c r="BT921" s="115"/>
      <c r="BU921" s="115"/>
      <c r="BV921" s="115"/>
      <c r="BW921" s="115"/>
      <c r="BX921" s="115"/>
      <c r="BY921" s="115"/>
      <c r="BZ921" s="115"/>
      <c r="CA921" s="115"/>
      <c r="CB921" s="115"/>
      <c r="CC921" s="115"/>
      <c r="CD921" s="115"/>
      <c r="CE921" s="115"/>
      <c r="CF921" s="115"/>
      <c r="CG921" s="115"/>
      <c r="CH921" s="115"/>
      <c r="CI921" s="115"/>
    </row>
    <row r="922" spans="1:87" ht="16.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  <c r="AA922" s="115"/>
      <c r="AB922" s="115"/>
      <c r="AC922" s="115"/>
      <c r="AD922" s="115"/>
      <c r="AE922" s="115"/>
      <c r="AF922" s="115"/>
      <c r="AG922" s="115"/>
      <c r="AH922" s="115"/>
      <c r="AI922" s="115"/>
      <c r="AJ922" s="115"/>
      <c r="AK922" s="115"/>
      <c r="AL922" s="115"/>
      <c r="AM922" s="115"/>
      <c r="AN922" s="115"/>
      <c r="AO922" s="115"/>
      <c r="AP922" s="115"/>
      <c r="AQ922" s="115"/>
      <c r="AR922" s="115"/>
      <c r="AS922" s="115"/>
      <c r="AT922" s="115"/>
      <c r="AU922" s="115"/>
      <c r="AV922" s="115"/>
      <c r="AW922" s="115"/>
      <c r="AX922" s="115"/>
      <c r="AY922" s="115"/>
      <c r="AZ922" s="115"/>
      <c r="BA922" s="115"/>
      <c r="BB922" s="115"/>
      <c r="BC922" s="115"/>
      <c r="BD922" s="115"/>
      <c r="BE922" s="115"/>
      <c r="BF922" s="115"/>
      <c r="BG922" s="115"/>
      <c r="BH922" s="115"/>
      <c r="BI922" s="115"/>
      <c r="BJ922" s="115"/>
      <c r="BK922" s="115"/>
      <c r="BL922" s="115"/>
      <c r="BM922" s="115"/>
      <c r="BN922" s="115"/>
      <c r="BO922" s="115"/>
      <c r="BP922" s="115"/>
      <c r="BQ922" s="115"/>
      <c r="BR922" s="115"/>
      <c r="BS922" s="115"/>
      <c r="BT922" s="115"/>
      <c r="BU922" s="115"/>
      <c r="BV922" s="115"/>
      <c r="BW922" s="115"/>
      <c r="BX922" s="115"/>
      <c r="BY922" s="115"/>
      <c r="BZ922" s="115"/>
      <c r="CA922" s="115"/>
      <c r="CB922" s="115"/>
      <c r="CC922" s="115"/>
      <c r="CD922" s="115"/>
      <c r="CE922" s="115"/>
      <c r="CF922" s="115"/>
      <c r="CG922" s="115"/>
      <c r="CH922" s="115"/>
      <c r="CI922" s="115"/>
    </row>
    <row r="923" spans="1:87" ht="16.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  <c r="AA923" s="115"/>
      <c r="AB923" s="115"/>
      <c r="AC923" s="115"/>
      <c r="AD923" s="115"/>
      <c r="AE923" s="115"/>
      <c r="AF923" s="115"/>
      <c r="AG923" s="115"/>
      <c r="AH923" s="115"/>
      <c r="AI923" s="115"/>
      <c r="AJ923" s="115"/>
      <c r="AK923" s="115"/>
      <c r="AL923" s="115"/>
      <c r="AM923" s="115"/>
      <c r="AN923" s="115"/>
      <c r="AO923" s="115"/>
      <c r="AP923" s="115"/>
      <c r="AQ923" s="115"/>
      <c r="AR923" s="115"/>
      <c r="AS923" s="115"/>
      <c r="AT923" s="115"/>
      <c r="AU923" s="115"/>
      <c r="AV923" s="115"/>
      <c r="AW923" s="115"/>
      <c r="AX923" s="115"/>
      <c r="AY923" s="115"/>
      <c r="AZ923" s="115"/>
      <c r="BA923" s="115"/>
      <c r="BB923" s="115"/>
      <c r="BC923" s="115"/>
      <c r="BD923" s="115"/>
      <c r="BE923" s="115"/>
      <c r="BF923" s="115"/>
      <c r="BG923" s="115"/>
      <c r="BH923" s="115"/>
      <c r="BI923" s="115"/>
      <c r="BJ923" s="115"/>
      <c r="BK923" s="115"/>
      <c r="BL923" s="115"/>
      <c r="BM923" s="115"/>
      <c r="BN923" s="115"/>
      <c r="BO923" s="115"/>
      <c r="BP923" s="115"/>
      <c r="BQ923" s="115"/>
      <c r="BR923" s="115"/>
      <c r="BS923" s="115"/>
      <c r="BT923" s="115"/>
      <c r="BU923" s="115"/>
      <c r="BV923" s="115"/>
      <c r="BW923" s="115"/>
      <c r="BX923" s="115"/>
      <c r="BY923" s="115"/>
      <c r="BZ923" s="115"/>
      <c r="CA923" s="115"/>
      <c r="CB923" s="115"/>
      <c r="CC923" s="115"/>
      <c r="CD923" s="115"/>
      <c r="CE923" s="115"/>
      <c r="CF923" s="115"/>
      <c r="CG923" s="115"/>
      <c r="CH923" s="115"/>
      <c r="CI923" s="115"/>
    </row>
    <row r="924" spans="1:87" ht="16.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  <c r="AA924" s="115"/>
      <c r="AB924" s="115"/>
      <c r="AC924" s="115"/>
      <c r="AD924" s="115"/>
      <c r="AE924" s="115"/>
      <c r="AF924" s="115"/>
      <c r="AG924" s="115"/>
      <c r="AH924" s="115"/>
      <c r="AI924" s="115"/>
      <c r="AJ924" s="115"/>
      <c r="AK924" s="115"/>
      <c r="AL924" s="115"/>
      <c r="AM924" s="115"/>
      <c r="AN924" s="115"/>
      <c r="AO924" s="115"/>
      <c r="AP924" s="115"/>
      <c r="AQ924" s="115"/>
      <c r="AR924" s="115"/>
      <c r="AS924" s="115"/>
      <c r="AT924" s="115"/>
      <c r="AU924" s="115"/>
      <c r="AV924" s="115"/>
      <c r="AW924" s="115"/>
      <c r="AX924" s="115"/>
      <c r="AY924" s="115"/>
      <c r="AZ924" s="115"/>
      <c r="BA924" s="115"/>
      <c r="BB924" s="115"/>
      <c r="BC924" s="115"/>
      <c r="BD924" s="115"/>
      <c r="BE924" s="115"/>
      <c r="BF924" s="115"/>
      <c r="BG924" s="115"/>
      <c r="BH924" s="115"/>
      <c r="BI924" s="115"/>
      <c r="BJ924" s="115"/>
      <c r="BK924" s="115"/>
      <c r="BL924" s="115"/>
      <c r="BM924" s="115"/>
      <c r="BN924" s="115"/>
      <c r="BO924" s="115"/>
      <c r="BP924" s="115"/>
      <c r="BQ924" s="115"/>
      <c r="BR924" s="115"/>
      <c r="BS924" s="115"/>
      <c r="BT924" s="115"/>
      <c r="BU924" s="115"/>
      <c r="BV924" s="115"/>
      <c r="BW924" s="115"/>
      <c r="BX924" s="115"/>
      <c r="BY924" s="115"/>
      <c r="BZ924" s="115"/>
      <c r="CA924" s="115"/>
      <c r="CB924" s="115"/>
      <c r="CC924" s="115"/>
      <c r="CD924" s="115"/>
      <c r="CE924" s="115"/>
      <c r="CF924" s="115"/>
      <c r="CG924" s="115"/>
      <c r="CH924" s="115"/>
      <c r="CI924" s="115"/>
    </row>
    <row r="925" spans="1:87" ht="16.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  <c r="AA925" s="115"/>
      <c r="AB925" s="115"/>
      <c r="AC925" s="115"/>
      <c r="AD925" s="115"/>
      <c r="AE925" s="115"/>
      <c r="AF925" s="115"/>
      <c r="AG925" s="115"/>
      <c r="AH925" s="115"/>
      <c r="AI925" s="115"/>
      <c r="AJ925" s="115"/>
      <c r="AK925" s="115"/>
      <c r="AL925" s="115"/>
      <c r="AM925" s="115"/>
      <c r="AN925" s="115"/>
      <c r="AO925" s="115"/>
      <c r="AP925" s="115"/>
      <c r="AQ925" s="115"/>
      <c r="AR925" s="115"/>
      <c r="AS925" s="115"/>
      <c r="AT925" s="115"/>
      <c r="AU925" s="115"/>
      <c r="AV925" s="115"/>
      <c r="AW925" s="115"/>
      <c r="AX925" s="115"/>
      <c r="AY925" s="115"/>
      <c r="AZ925" s="115"/>
      <c r="BA925" s="115"/>
      <c r="BB925" s="115"/>
      <c r="BC925" s="115"/>
      <c r="BD925" s="115"/>
      <c r="BE925" s="115"/>
      <c r="BF925" s="115"/>
      <c r="BG925" s="115"/>
      <c r="BH925" s="115"/>
      <c r="BI925" s="115"/>
      <c r="BJ925" s="115"/>
      <c r="BK925" s="115"/>
      <c r="BL925" s="115"/>
      <c r="BM925" s="115"/>
      <c r="BN925" s="115"/>
      <c r="BO925" s="115"/>
      <c r="BP925" s="115"/>
      <c r="BQ925" s="115"/>
      <c r="BR925" s="115"/>
      <c r="BS925" s="115"/>
      <c r="BT925" s="115"/>
      <c r="BU925" s="115"/>
      <c r="BV925" s="115"/>
      <c r="BW925" s="115"/>
      <c r="BX925" s="115"/>
      <c r="BY925" s="115"/>
      <c r="BZ925" s="115"/>
      <c r="CA925" s="115"/>
      <c r="CB925" s="115"/>
      <c r="CC925" s="115"/>
      <c r="CD925" s="115"/>
      <c r="CE925" s="115"/>
      <c r="CF925" s="115"/>
      <c r="CG925" s="115"/>
      <c r="CH925" s="115"/>
      <c r="CI925" s="115"/>
    </row>
    <row r="926" spans="1:87" ht="16.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  <c r="AA926" s="115"/>
      <c r="AB926" s="115"/>
      <c r="AC926" s="115"/>
      <c r="AD926" s="115"/>
      <c r="AE926" s="115"/>
      <c r="AF926" s="115"/>
      <c r="AG926" s="115"/>
      <c r="AH926" s="115"/>
      <c r="AI926" s="115"/>
      <c r="AJ926" s="115"/>
      <c r="AK926" s="115"/>
      <c r="AL926" s="115"/>
      <c r="AM926" s="115"/>
      <c r="AN926" s="115"/>
      <c r="AO926" s="115"/>
      <c r="AP926" s="115"/>
      <c r="AQ926" s="115"/>
      <c r="AR926" s="115"/>
      <c r="AS926" s="115"/>
      <c r="AT926" s="115"/>
      <c r="AU926" s="115"/>
      <c r="AV926" s="115"/>
      <c r="AW926" s="115"/>
      <c r="AX926" s="115"/>
      <c r="AY926" s="115"/>
      <c r="AZ926" s="115"/>
      <c r="BA926" s="115"/>
      <c r="BB926" s="115"/>
      <c r="BC926" s="115"/>
      <c r="BD926" s="115"/>
      <c r="BE926" s="115"/>
      <c r="BF926" s="115"/>
      <c r="BG926" s="115"/>
      <c r="BH926" s="115"/>
      <c r="BI926" s="115"/>
      <c r="BJ926" s="115"/>
      <c r="BK926" s="115"/>
      <c r="BL926" s="115"/>
      <c r="BM926" s="115"/>
      <c r="BN926" s="115"/>
      <c r="BO926" s="115"/>
      <c r="BP926" s="115"/>
      <c r="BQ926" s="115"/>
      <c r="BR926" s="115"/>
      <c r="BS926" s="115"/>
      <c r="BT926" s="115"/>
      <c r="BU926" s="115"/>
      <c r="BV926" s="115"/>
      <c r="BW926" s="115"/>
      <c r="BX926" s="115"/>
      <c r="BY926" s="115"/>
      <c r="BZ926" s="115"/>
      <c r="CA926" s="115"/>
      <c r="CB926" s="115"/>
      <c r="CC926" s="115"/>
      <c r="CD926" s="115"/>
      <c r="CE926" s="115"/>
      <c r="CF926" s="115"/>
      <c r="CG926" s="115"/>
      <c r="CH926" s="115"/>
      <c r="CI926" s="115"/>
    </row>
    <row r="927" spans="1:87" ht="16.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  <c r="AA927" s="115"/>
      <c r="AB927" s="115"/>
      <c r="AC927" s="115"/>
      <c r="AD927" s="115"/>
      <c r="AE927" s="115"/>
      <c r="AF927" s="115"/>
      <c r="AG927" s="115"/>
      <c r="AH927" s="115"/>
      <c r="AI927" s="115"/>
      <c r="AJ927" s="115"/>
      <c r="AK927" s="115"/>
      <c r="AL927" s="115"/>
      <c r="AM927" s="115"/>
      <c r="AN927" s="115"/>
      <c r="AO927" s="115"/>
      <c r="AP927" s="115"/>
      <c r="AQ927" s="115"/>
      <c r="AR927" s="115"/>
      <c r="AS927" s="115"/>
      <c r="AT927" s="115"/>
      <c r="AU927" s="115"/>
      <c r="AV927" s="115"/>
      <c r="AW927" s="115"/>
      <c r="AX927" s="115"/>
      <c r="AY927" s="115"/>
      <c r="AZ927" s="115"/>
      <c r="BA927" s="115"/>
      <c r="BB927" s="115"/>
      <c r="BC927" s="115"/>
      <c r="BD927" s="115"/>
      <c r="BE927" s="115"/>
      <c r="BF927" s="115"/>
      <c r="BG927" s="115"/>
      <c r="BH927" s="115"/>
      <c r="BI927" s="115"/>
      <c r="BJ927" s="115"/>
      <c r="BK927" s="115"/>
      <c r="BL927" s="115"/>
      <c r="BM927" s="115"/>
      <c r="BN927" s="115"/>
      <c r="BO927" s="115"/>
      <c r="BP927" s="115"/>
      <c r="BQ927" s="115"/>
      <c r="BR927" s="115"/>
      <c r="BS927" s="115"/>
      <c r="BT927" s="115"/>
      <c r="BU927" s="115"/>
      <c r="BV927" s="115"/>
      <c r="BW927" s="115"/>
      <c r="BX927" s="115"/>
      <c r="BY927" s="115"/>
      <c r="BZ927" s="115"/>
      <c r="CA927" s="115"/>
      <c r="CB927" s="115"/>
      <c r="CC927" s="115"/>
      <c r="CD927" s="115"/>
      <c r="CE927" s="115"/>
      <c r="CF927" s="115"/>
      <c r="CG927" s="115"/>
      <c r="CH927" s="115"/>
      <c r="CI927" s="115"/>
    </row>
    <row r="928" spans="1:87" ht="16.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  <c r="AA928" s="115"/>
      <c r="AB928" s="115"/>
      <c r="AC928" s="115"/>
      <c r="AD928" s="115"/>
      <c r="AE928" s="115"/>
      <c r="AF928" s="115"/>
      <c r="AG928" s="115"/>
      <c r="AH928" s="115"/>
      <c r="AI928" s="115"/>
      <c r="AJ928" s="115"/>
      <c r="AK928" s="115"/>
      <c r="AL928" s="115"/>
      <c r="AM928" s="115"/>
      <c r="AN928" s="115"/>
      <c r="AO928" s="115"/>
      <c r="AP928" s="115"/>
      <c r="AQ928" s="115"/>
      <c r="AR928" s="115"/>
      <c r="AS928" s="115"/>
      <c r="AT928" s="115"/>
      <c r="AU928" s="115"/>
      <c r="AV928" s="115"/>
      <c r="AW928" s="115"/>
      <c r="AX928" s="115"/>
      <c r="AY928" s="115"/>
      <c r="AZ928" s="115"/>
      <c r="BA928" s="115"/>
      <c r="BB928" s="115"/>
      <c r="BC928" s="115"/>
      <c r="BD928" s="115"/>
      <c r="BE928" s="115"/>
      <c r="BF928" s="115"/>
      <c r="BG928" s="115"/>
      <c r="BH928" s="115"/>
      <c r="BI928" s="115"/>
      <c r="BJ928" s="115"/>
      <c r="BK928" s="115"/>
      <c r="BL928" s="115"/>
      <c r="BM928" s="115"/>
      <c r="BN928" s="115"/>
      <c r="BO928" s="115"/>
      <c r="BP928" s="115"/>
      <c r="BQ928" s="115"/>
      <c r="BR928" s="115"/>
      <c r="BS928" s="115"/>
      <c r="BT928" s="115"/>
      <c r="BU928" s="115"/>
      <c r="BV928" s="115"/>
      <c r="BW928" s="115"/>
      <c r="BX928" s="115"/>
      <c r="BY928" s="115"/>
      <c r="BZ928" s="115"/>
      <c r="CA928" s="115"/>
      <c r="CB928" s="115"/>
      <c r="CC928" s="115"/>
      <c r="CD928" s="115"/>
      <c r="CE928" s="115"/>
      <c r="CF928" s="115"/>
      <c r="CG928" s="115"/>
      <c r="CH928" s="115"/>
      <c r="CI928" s="115"/>
    </row>
    <row r="929" spans="1:87" ht="16.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  <c r="AA929" s="115"/>
      <c r="AB929" s="115"/>
      <c r="AC929" s="115"/>
      <c r="AD929" s="115"/>
      <c r="AE929" s="115"/>
      <c r="AF929" s="115"/>
      <c r="AG929" s="115"/>
      <c r="AH929" s="115"/>
      <c r="AI929" s="115"/>
      <c r="AJ929" s="115"/>
      <c r="AK929" s="115"/>
      <c r="AL929" s="115"/>
      <c r="AM929" s="115"/>
      <c r="AN929" s="115"/>
      <c r="AO929" s="115"/>
      <c r="AP929" s="115"/>
      <c r="AQ929" s="115"/>
      <c r="AR929" s="115"/>
      <c r="AS929" s="115"/>
      <c r="AT929" s="115"/>
      <c r="AU929" s="115"/>
      <c r="AV929" s="115"/>
      <c r="AW929" s="115"/>
      <c r="AX929" s="115"/>
      <c r="AY929" s="115"/>
      <c r="AZ929" s="115"/>
      <c r="BA929" s="115"/>
      <c r="BB929" s="115"/>
      <c r="BC929" s="115"/>
      <c r="BD929" s="115"/>
      <c r="BE929" s="115"/>
      <c r="BF929" s="115"/>
      <c r="BG929" s="115"/>
      <c r="BH929" s="115"/>
      <c r="BI929" s="115"/>
      <c r="BJ929" s="115"/>
      <c r="BK929" s="115"/>
      <c r="BL929" s="115"/>
      <c r="BM929" s="115"/>
      <c r="BN929" s="115"/>
      <c r="BO929" s="115"/>
      <c r="BP929" s="115"/>
      <c r="BQ929" s="115"/>
      <c r="BR929" s="115"/>
      <c r="BS929" s="115"/>
      <c r="BT929" s="115"/>
      <c r="BU929" s="115"/>
      <c r="BV929" s="115"/>
      <c r="BW929" s="115"/>
      <c r="BX929" s="115"/>
      <c r="BY929" s="115"/>
      <c r="BZ929" s="115"/>
      <c r="CA929" s="115"/>
      <c r="CB929" s="115"/>
      <c r="CC929" s="115"/>
      <c r="CD929" s="115"/>
      <c r="CE929" s="115"/>
      <c r="CF929" s="115"/>
      <c r="CG929" s="115"/>
      <c r="CH929" s="115"/>
      <c r="CI929" s="115"/>
    </row>
    <row r="930" spans="1:87" ht="16.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  <c r="AA930" s="115"/>
      <c r="AB930" s="115"/>
      <c r="AC930" s="115"/>
      <c r="AD930" s="115"/>
      <c r="AE930" s="115"/>
      <c r="AF930" s="115"/>
      <c r="AG930" s="115"/>
      <c r="AH930" s="115"/>
      <c r="AI930" s="115"/>
      <c r="AJ930" s="115"/>
      <c r="AK930" s="115"/>
      <c r="AL930" s="115"/>
      <c r="AM930" s="115"/>
      <c r="AN930" s="115"/>
      <c r="AO930" s="115"/>
      <c r="AP930" s="115"/>
      <c r="AQ930" s="115"/>
      <c r="AR930" s="115"/>
      <c r="AS930" s="115"/>
      <c r="AT930" s="115"/>
      <c r="AU930" s="115"/>
      <c r="AV930" s="115"/>
      <c r="AW930" s="115"/>
      <c r="AX930" s="115"/>
      <c r="AY930" s="115"/>
      <c r="AZ930" s="115"/>
      <c r="BA930" s="115"/>
      <c r="BB930" s="115"/>
      <c r="BC930" s="115"/>
      <c r="BD930" s="115"/>
      <c r="BE930" s="115"/>
      <c r="BF930" s="115"/>
      <c r="BG930" s="115"/>
      <c r="BH930" s="115"/>
      <c r="BI930" s="115"/>
      <c r="BJ930" s="115"/>
      <c r="BK930" s="115"/>
      <c r="BL930" s="115"/>
      <c r="BM930" s="115"/>
      <c r="BN930" s="115"/>
      <c r="BO930" s="115"/>
      <c r="BP930" s="115"/>
      <c r="BQ930" s="115"/>
      <c r="BR930" s="115"/>
      <c r="BS930" s="115"/>
      <c r="BT930" s="115"/>
      <c r="BU930" s="115"/>
      <c r="BV930" s="115"/>
      <c r="BW930" s="115"/>
      <c r="BX930" s="115"/>
      <c r="BY930" s="115"/>
      <c r="BZ930" s="115"/>
      <c r="CA930" s="115"/>
      <c r="CB930" s="115"/>
      <c r="CC930" s="115"/>
      <c r="CD930" s="115"/>
      <c r="CE930" s="115"/>
      <c r="CF930" s="115"/>
      <c r="CG930" s="115"/>
      <c r="CH930" s="115"/>
      <c r="CI930" s="115"/>
    </row>
    <row r="931" spans="1:87" ht="16.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  <c r="AA931" s="115"/>
      <c r="AB931" s="115"/>
      <c r="AC931" s="115"/>
      <c r="AD931" s="115"/>
      <c r="AE931" s="115"/>
      <c r="AF931" s="115"/>
      <c r="AG931" s="115"/>
      <c r="AH931" s="115"/>
      <c r="AI931" s="115"/>
      <c r="AJ931" s="115"/>
      <c r="AK931" s="115"/>
      <c r="AL931" s="115"/>
      <c r="AM931" s="115"/>
      <c r="AN931" s="115"/>
      <c r="AO931" s="115"/>
      <c r="AP931" s="115"/>
      <c r="AQ931" s="115"/>
      <c r="AR931" s="115"/>
      <c r="AS931" s="115"/>
      <c r="AT931" s="115"/>
      <c r="AU931" s="115"/>
      <c r="AV931" s="115"/>
      <c r="AW931" s="115"/>
      <c r="AX931" s="115"/>
      <c r="AY931" s="115"/>
      <c r="AZ931" s="115"/>
      <c r="BA931" s="115"/>
      <c r="BB931" s="115"/>
      <c r="BC931" s="115"/>
      <c r="BD931" s="115"/>
      <c r="BE931" s="115"/>
      <c r="BF931" s="115"/>
      <c r="BG931" s="115"/>
      <c r="BH931" s="115"/>
      <c r="BI931" s="115"/>
      <c r="BJ931" s="115"/>
      <c r="BK931" s="115"/>
      <c r="BL931" s="115"/>
      <c r="BM931" s="115"/>
      <c r="BN931" s="115"/>
      <c r="BO931" s="115"/>
      <c r="BP931" s="115"/>
      <c r="BQ931" s="115"/>
      <c r="BR931" s="115"/>
      <c r="BS931" s="115"/>
      <c r="BT931" s="115"/>
      <c r="BU931" s="115"/>
      <c r="BV931" s="115"/>
      <c r="BW931" s="115"/>
      <c r="BX931" s="115"/>
      <c r="BY931" s="115"/>
      <c r="BZ931" s="115"/>
      <c r="CA931" s="115"/>
      <c r="CB931" s="115"/>
      <c r="CC931" s="115"/>
      <c r="CD931" s="115"/>
      <c r="CE931" s="115"/>
      <c r="CF931" s="115"/>
      <c r="CG931" s="115"/>
      <c r="CH931" s="115"/>
      <c r="CI931" s="115"/>
    </row>
    <row r="932" spans="1:87" ht="16.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  <c r="AA932" s="115"/>
      <c r="AB932" s="115"/>
      <c r="AC932" s="115"/>
      <c r="AD932" s="115"/>
      <c r="AE932" s="115"/>
      <c r="AF932" s="115"/>
      <c r="AG932" s="115"/>
      <c r="AH932" s="115"/>
      <c r="AI932" s="115"/>
      <c r="AJ932" s="115"/>
      <c r="AK932" s="115"/>
      <c r="AL932" s="115"/>
      <c r="AM932" s="115"/>
      <c r="AN932" s="115"/>
      <c r="AO932" s="115"/>
      <c r="AP932" s="115"/>
      <c r="AQ932" s="115"/>
      <c r="AR932" s="115"/>
      <c r="AS932" s="115"/>
      <c r="AT932" s="115"/>
      <c r="AU932" s="115"/>
      <c r="AV932" s="115"/>
      <c r="AW932" s="115"/>
      <c r="AX932" s="115"/>
      <c r="AY932" s="115"/>
      <c r="AZ932" s="115"/>
      <c r="BA932" s="115"/>
      <c r="BB932" s="115"/>
      <c r="BC932" s="115"/>
      <c r="BD932" s="115"/>
      <c r="BE932" s="115"/>
      <c r="BF932" s="115"/>
      <c r="BG932" s="115"/>
      <c r="BH932" s="115"/>
      <c r="BI932" s="115"/>
      <c r="BJ932" s="115"/>
      <c r="BK932" s="115"/>
      <c r="BL932" s="115"/>
      <c r="BM932" s="115"/>
      <c r="BN932" s="115"/>
      <c r="BO932" s="115"/>
      <c r="BP932" s="115"/>
      <c r="BQ932" s="115"/>
      <c r="BR932" s="115"/>
      <c r="BS932" s="115"/>
      <c r="BT932" s="115"/>
      <c r="BU932" s="115"/>
      <c r="BV932" s="115"/>
      <c r="BW932" s="115"/>
      <c r="BX932" s="115"/>
      <c r="BY932" s="115"/>
      <c r="BZ932" s="115"/>
      <c r="CA932" s="115"/>
      <c r="CB932" s="115"/>
      <c r="CC932" s="115"/>
      <c r="CD932" s="115"/>
      <c r="CE932" s="115"/>
      <c r="CF932" s="115"/>
      <c r="CG932" s="115"/>
      <c r="CH932" s="115"/>
      <c r="CI932" s="115"/>
    </row>
    <row r="933" spans="1:87" ht="16.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  <c r="AA933" s="115"/>
      <c r="AB933" s="115"/>
      <c r="AC933" s="115"/>
      <c r="AD933" s="115"/>
      <c r="AE933" s="115"/>
      <c r="AF933" s="115"/>
      <c r="AG933" s="115"/>
      <c r="AH933" s="115"/>
      <c r="AI933" s="115"/>
      <c r="AJ933" s="115"/>
      <c r="AK933" s="115"/>
      <c r="AL933" s="115"/>
      <c r="AM933" s="115"/>
      <c r="AN933" s="115"/>
      <c r="AO933" s="115"/>
      <c r="AP933" s="115"/>
      <c r="AQ933" s="115"/>
      <c r="AR933" s="115"/>
      <c r="AS933" s="115"/>
      <c r="AT933" s="115"/>
      <c r="AU933" s="115"/>
      <c r="AV933" s="115"/>
      <c r="AW933" s="115"/>
      <c r="AX933" s="115"/>
      <c r="AY933" s="115"/>
      <c r="AZ933" s="115"/>
      <c r="BA933" s="115"/>
      <c r="BB933" s="115"/>
      <c r="BC933" s="115"/>
      <c r="BD933" s="115"/>
      <c r="BE933" s="115"/>
      <c r="BF933" s="115"/>
      <c r="BG933" s="115"/>
      <c r="BH933" s="115"/>
      <c r="BI933" s="115"/>
      <c r="BJ933" s="115"/>
      <c r="BK933" s="115"/>
      <c r="BL933" s="115"/>
      <c r="BM933" s="115"/>
      <c r="BN933" s="115"/>
      <c r="BO933" s="115"/>
      <c r="BP933" s="115"/>
      <c r="BQ933" s="115"/>
      <c r="BR933" s="115"/>
      <c r="BS933" s="115"/>
      <c r="BT933" s="115"/>
      <c r="BU933" s="115"/>
      <c r="BV933" s="115"/>
      <c r="BW933" s="115"/>
      <c r="BX933" s="115"/>
      <c r="BY933" s="115"/>
      <c r="BZ933" s="115"/>
      <c r="CA933" s="115"/>
      <c r="CB933" s="115"/>
      <c r="CC933" s="115"/>
      <c r="CD933" s="115"/>
      <c r="CE933" s="115"/>
      <c r="CF933" s="115"/>
      <c r="CG933" s="115"/>
      <c r="CH933" s="115"/>
      <c r="CI933" s="115"/>
    </row>
    <row r="934" spans="1:87" ht="16.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  <c r="AA934" s="115"/>
      <c r="AB934" s="115"/>
      <c r="AC934" s="115"/>
      <c r="AD934" s="115"/>
      <c r="AE934" s="115"/>
      <c r="AF934" s="115"/>
      <c r="AG934" s="115"/>
      <c r="AH934" s="115"/>
      <c r="AI934" s="115"/>
      <c r="AJ934" s="115"/>
      <c r="AK934" s="115"/>
      <c r="AL934" s="115"/>
      <c r="AM934" s="115"/>
      <c r="AN934" s="115"/>
      <c r="AO934" s="115"/>
      <c r="AP934" s="115"/>
      <c r="AQ934" s="115"/>
      <c r="AR934" s="115"/>
      <c r="AS934" s="115"/>
      <c r="AT934" s="115"/>
      <c r="AU934" s="115"/>
      <c r="AV934" s="115"/>
      <c r="AW934" s="115"/>
      <c r="AX934" s="115"/>
      <c r="AY934" s="115"/>
      <c r="AZ934" s="115"/>
      <c r="BA934" s="115"/>
      <c r="BB934" s="115"/>
      <c r="BC934" s="115"/>
      <c r="BD934" s="115"/>
      <c r="BE934" s="115"/>
      <c r="BF934" s="115"/>
      <c r="BG934" s="115"/>
      <c r="BH934" s="115"/>
      <c r="BI934" s="115"/>
      <c r="BJ934" s="115"/>
      <c r="BK934" s="115"/>
      <c r="BL934" s="115"/>
      <c r="BM934" s="115"/>
      <c r="BN934" s="115"/>
      <c r="BO934" s="115"/>
      <c r="BP934" s="115"/>
      <c r="BQ934" s="115"/>
      <c r="BR934" s="115"/>
      <c r="BS934" s="115"/>
      <c r="BT934" s="115"/>
      <c r="BU934" s="115"/>
      <c r="BV934" s="115"/>
      <c r="BW934" s="115"/>
      <c r="BX934" s="115"/>
      <c r="BY934" s="115"/>
      <c r="BZ934" s="115"/>
      <c r="CA934" s="115"/>
      <c r="CB934" s="115"/>
      <c r="CC934" s="115"/>
      <c r="CD934" s="115"/>
      <c r="CE934" s="115"/>
      <c r="CF934" s="115"/>
      <c r="CG934" s="115"/>
      <c r="CH934" s="115"/>
      <c r="CI934" s="115"/>
    </row>
    <row r="935" spans="1:87" ht="16.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  <c r="AA935" s="115"/>
      <c r="AB935" s="115"/>
      <c r="AC935" s="115"/>
      <c r="AD935" s="115"/>
      <c r="AE935" s="115"/>
      <c r="AF935" s="115"/>
      <c r="AG935" s="115"/>
      <c r="AH935" s="115"/>
      <c r="AI935" s="115"/>
      <c r="AJ935" s="115"/>
      <c r="AK935" s="115"/>
      <c r="AL935" s="115"/>
      <c r="AM935" s="115"/>
      <c r="AN935" s="115"/>
      <c r="AO935" s="115"/>
      <c r="AP935" s="115"/>
      <c r="AQ935" s="115"/>
      <c r="AR935" s="115"/>
      <c r="AS935" s="115"/>
      <c r="AT935" s="115"/>
      <c r="AU935" s="115"/>
      <c r="AV935" s="115"/>
      <c r="AW935" s="115"/>
      <c r="AX935" s="115"/>
      <c r="AY935" s="115"/>
      <c r="AZ935" s="115"/>
      <c r="BA935" s="115"/>
      <c r="BB935" s="115"/>
      <c r="BC935" s="115"/>
      <c r="BD935" s="115"/>
      <c r="BE935" s="115"/>
      <c r="BF935" s="115"/>
      <c r="BG935" s="115"/>
      <c r="BH935" s="115"/>
      <c r="BI935" s="115"/>
      <c r="BJ935" s="115"/>
      <c r="BK935" s="115"/>
      <c r="BL935" s="115"/>
      <c r="BM935" s="115"/>
      <c r="BN935" s="115"/>
      <c r="BO935" s="115"/>
      <c r="BP935" s="115"/>
      <c r="BQ935" s="115"/>
      <c r="BR935" s="115"/>
      <c r="BS935" s="115"/>
      <c r="BT935" s="115"/>
      <c r="BU935" s="115"/>
      <c r="BV935" s="115"/>
      <c r="BW935" s="115"/>
      <c r="BX935" s="115"/>
      <c r="BY935" s="115"/>
      <c r="BZ935" s="115"/>
      <c r="CA935" s="115"/>
      <c r="CB935" s="115"/>
      <c r="CC935" s="115"/>
      <c r="CD935" s="115"/>
      <c r="CE935" s="115"/>
      <c r="CF935" s="115"/>
      <c r="CG935" s="115"/>
      <c r="CH935" s="115"/>
      <c r="CI935" s="115"/>
    </row>
    <row r="936" spans="1:87" ht="16.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  <c r="AA936" s="115"/>
      <c r="AB936" s="115"/>
      <c r="AC936" s="115"/>
      <c r="AD936" s="115"/>
      <c r="AE936" s="115"/>
      <c r="AF936" s="115"/>
      <c r="AG936" s="115"/>
      <c r="AH936" s="115"/>
      <c r="AI936" s="115"/>
      <c r="AJ936" s="115"/>
      <c r="AK936" s="115"/>
      <c r="AL936" s="115"/>
      <c r="AM936" s="115"/>
      <c r="AN936" s="115"/>
      <c r="AO936" s="115"/>
      <c r="AP936" s="115"/>
      <c r="AQ936" s="115"/>
      <c r="AR936" s="115"/>
      <c r="AS936" s="115"/>
      <c r="AT936" s="115"/>
      <c r="AU936" s="115"/>
      <c r="AV936" s="115"/>
      <c r="AW936" s="115"/>
      <c r="AX936" s="115"/>
      <c r="AY936" s="115"/>
      <c r="AZ936" s="115"/>
      <c r="BA936" s="115"/>
      <c r="BB936" s="115"/>
      <c r="BC936" s="115"/>
      <c r="BD936" s="115"/>
      <c r="BE936" s="115"/>
      <c r="BF936" s="115"/>
      <c r="BG936" s="115"/>
      <c r="BH936" s="115"/>
      <c r="BI936" s="115"/>
      <c r="BJ936" s="115"/>
      <c r="BK936" s="115"/>
      <c r="BL936" s="115"/>
      <c r="BM936" s="115"/>
      <c r="BN936" s="115"/>
      <c r="BO936" s="115"/>
      <c r="BP936" s="115"/>
      <c r="BQ936" s="115"/>
      <c r="BR936" s="115"/>
      <c r="BS936" s="115"/>
      <c r="BT936" s="115"/>
      <c r="BU936" s="115"/>
      <c r="BV936" s="115"/>
      <c r="BW936" s="115"/>
      <c r="BX936" s="115"/>
      <c r="BY936" s="115"/>
      <c r="BZ936" s="115"/>
      <c r="CA936" s="115"/>
      <c r="CB936" s="115"/>
      <c r="CC936" s="115"/>
      <c r="CD936" s="115"/>
      <c r="CE936" s="115"/>
      <c r="CF936" s="115"/>
      <c r="CG936" s="115"/>
      <c r="CH936" s="115"/>
      <c r="CI936" s="115"/>
    </row>
    <row r="937" spans="1:87" ht="16.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  <c r="AA937" s="115"/>
      <c r="AB937" s="115"/>
      <c r="AC937" s="115"/>
      <c r="AD937" s="115"/>
      <c r="AE937" s="115"/>
      <c r="AF937" s="115"/>
      <c r="AG937" s="115"/>
      <c r="AH937" s="115"/>
      <c r="AI937" s="115"/>
      <c r="AJ937" s="115"/>
      <c r="AK937" s="115"/>
      <c r="AL937" s="115"/>
      <c r="AM937" s="115"/>
      <c r="AN937" s="115"/>
      <c r="AO937" s="115"/>
      <c r="AP937" s="115"/>
      <c r="AQ937" s="115"/>
      <c r="AR937" s="115"/>
      <c r="AS937" s="115"/>
      <c r="AT937" s="115"/>
      <c r="AU937" s="115"/>
      <c r="AV937" s="115"/>
      <c r="AW937" s="115"/>
      <c r="AX937" s="115"/>
      <c r="AY937" s="115"/>
      <c r="AZ937" s="115"/>
      <c r="BA937" s="115"/>
      <c r="BB937" s="115"/>
      <c r="BC937" s="115"/>
      <c r="BD937" s="115"/>
      <c r="BE937" s="115"/>
      <c r="BF937" s="115"/>
      <c r="BG937" s="115"/>
      <c r="BH937" s="115"/>
      <c r="BI937" s="115"/>
      <c r="BJ937" s="115"/>
      <c r="BK937" s="115"/>
      <c r="BL937" s="115"/>
      <c r="BM937" s="115"/>
      <c r="BN937" s="115"/>
      <c r="BO937" s="115"/>
      <c r="BP937" s="115"/>
      <c r="BQ937" s="115"/>
      <c r="BR937" s="115"/>
      <c r="BS937" s="115"/>
      <c r="BT937" s="115"/>
      <c r="BU937" s="115"/>
      <c r="BV937" s="115"/>
      <c r="BW937" s="115"/>
      <c r="BX937" s="115"/>
      <c r="BY937" s="115"/>
      <c r="BZ937" s="115"/>
      <c r="CA937" s="115"/>
      <c r="CB937" s="115"/>
      <c r="CC937" s="115"/>
      <c r="CD937" s="115"/>
      <c r="CE937" s="115"/>
      <c r="CF937" s="115"/>
      <c r="CG937" s="115"/>
      <c r="CH937" s="115"/>
      <c r="CI937" s="115"/>
    </row>
    <row r="938" spans="1:87" ht="16.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  <c r="AA938" s="115"/>
      <c r="AB938" s="115"/>
      <c r="AC938" s="115"/>
      <c r="AD938" s="115"/>
      <c r="AE938" s="115"/>
      <c r="AF938" s="115"/>
      <c r="AG938" s="115"/>
      <c r="AH938" s="115"/>
      <c r="AI938" s="115"/>
      <c r="AJ938" s="115"/>
      <c r="AK938" s="115"/>
      <c r="AL938" s="115"/>
      <c r="AM938" s="115"/>
      <c r="AN938" s="115"/>
      <c r="AO938" s="115"/>
      <c r="AP938" s="115"/>
      <c r="AQ938" s="115"/>
      <c r="AR938" s="115"/>
      <c r="AS938" s="115"/>
      <c r="AT938" s="115"/>
      <c r="AU938" s="115"/>
      <c r="AV938" s="115"/>
      <c r="AW938" s="115"/>
      <c r="AX938" s="115"/>
      <c r="AY938" s="115"/>
      <c r="AZ938" s="115"/>
      <c r="BA938" s="115"/>
      <c r="BB938" s="115"/>
      <c r="BC938" s="115"/>
      <c r="BD938" s="115"/>
      <c r="BE938" s="115"/>
      <c r="BF938" s="115"/>
      <c r="BG938" s="115"/>
      <c r="BH938" s="115"/>
      <c r="BI938" s="115"/>
      <c r="BJ938" s="115"/>
      <c r="BK938" s="115"/>
      <c r="BL938" s="115"/>
      <c r="BM938" s="115"/>
      <c r="BN938" s="115"/>
      <c r="BO938" s="115"/>
      <c r="BP938" s="115"/>
      <c r="BQ938" s="115"/>
      <c r="BR938" s="115"/>
      <c r="BS938" s="115"/>
      <c r="BT938" s="115"/>
      <c r="BU938" s="115"/>
      <c r="BV938" s="115"/>
      <c r="BW938" s="115"/>
      <c r="BX938" s="115"/>
      <c r="BY938" s="115"/>
      <c r="BZ938" s="115"/>
      <c r="CA938" s="115"/>
      <c r="CB938" s="115"/>
      <c r="CC938" s="115"/>
      <c r="CD938" s="115"/>
      <c r="CE938" s="115"/>
      <c r="CF938" s="115"/>
      <c r="CG938" s="115"/>
      <c r="CH938" s="115"/>
      <c r="CI938" s="115"/>
    </row>
    <row r="939" spans="1:87" ht="16.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  <c r="AA939" s="115"/>
      <c r="AB939" s="115"/>
      <c r="AC939" s="115"/>
      <c r="AD939" s="115"/>
      <c r="AE939" s="115"/>
      <c r="AF939" s="115"/>
      <c r="AG939" s="115"/>
      <c r="AH939" s="115"/>
      <c r="AI939" s="115"/>
      <c r="AJ939" s="115"/>
      <c r="AK939" s="115"/>
      <c r="AL939" s="115"/>
      <c r="AM939" s="115"/>
      <c r="AN939" s="115"/>
      <c r="AO939" s="115"/>
      <c r="AP939" s="115"/>
      <c r="AQ939" s="115"/>
      <c r="AR939" s="115"/>
      <c r="AS939" s="115"/>
      <c r="AT939" s="115"/>
      <c r="AU939" s="115"/>
      <c r="AV939" s="115"/>
      <c r="AW939" s="115"/>
      <c r="AX939" s="115"/>
      <c r="AY939" s="115"/>
      <c r="AZ939" s="115"/>
      <c r="BA939" s="115"/>
      <c r="BB939" s="115"/>
      <c r="BC939" s="115"/>
      <c r="BD939" s="115"/>
      <c r="BE939" s="115"/>
      <c r="BF939" s="115"/>
      <c r="BG939" s="115"/>
      <c r="BH939" s="115"/>
      <c r="BI939" s="115"/>
      <c r="BJ939" s="115"/>
      <c r="BK939" s="115"/>
      <c r="BL939" s="115"/>
      <c r="BM939" s="115"/>
      <c r="BN939" s="115"/>
      <c r="BO939" s="115"/>
      <c r="BP939" s="115"/>
      <c r="BQ939" s="115"/>
      <c r="BR939" s="115"/>
      <c r="BS939" s="115"/>
      <c r="BT939" s="115"/>
      <c r="BU939" s="115"/>
      <c r="BV939" s="115"/>
      <c r="BW939" s="115"/>
      <c r="BX939" s="115"/>
      <c r="BY939" s="115"/>
      <c r="BZ939" s="115"/>
      <c r="CA939" s="115"/>
      <c r="CB939" s="115"/>
      <c r="CC939" s="115"/>
      <c r="CD939" s="115"/>
      <c r="CE939" s="115"/>
      <c r="CF939" s="115"/>
      <c r="CG939" s="115"/>
      <c r="CH939" s="115"/>
      <c r="CI939" s="115"/>
    </row>
    <row r="940" spans="1:87" ht="16.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  <c r="AA940" s="115"/>
      <c r="AB940" s="115"/>
      <c r="AC940" s="115"/>
      <c r="AD940" s="115"/>
      <c r="AE940" s="115"/>
      <c r="AF940" s="115"/>
      <c r="AG940" s="115"/>
      <c r="AH940" s="115"/>
      <c r="AI940" s="115"/>
      <c r="AJ940" s="115"/>
      <c r="AK940" s="115"/>
      <c r="AL940" s="115"/>
      <c r="AM940" s="115"/>
      <c r="AN940" s="115"/>
      <c r="AO940" s="115"/>
      <c r="AP940" s="115"/>
      <c r="AQ940" s="115"/>
      <c r="AR940" s="115"/>
      <c r="AS940" s="115"/>
      <c r="AT940" s="115"/>
      <c r="AU940" s="115"/>
      <c r="AV940" s="115"/>
      <c r="AW940" s="115"/>
      <c r="AX940" s="115"/>
      <c r="AY940" s="115"/>
      <c r="AZ940" s="115"/>
      <c r="BA940" s="115"/>
      <c r="BB940" s="115"/>
      <c r="BC940" s="115"/>
      <c r="BD940" s="115"/>
      <c r="BE940" s="115"/>
      <c r="BF940" s="115"/>
      <c r="BG940" s="115"/>
      <c r="BH940" s="115"/>
      <c r="BI940" s="115"/>
      <c r="BJ940" s="115"/>
      <c r="BK940" s="115"/>
      <c r="BL940" s="115"/>
      <c r="BM940" s="115"/>
      <c r="BN940" s="115"/>
      <c r="BO940" s="115"/>
      <c r="BP940" s="115"/>
      <c r="BQ940" s="115"/>
      <c r="BR940" s="115"/>
      <c r="BS940" s="115"/>
      <c r="BT940" s="115"/>
      <c r="BU940" s="115"/>
      <c r="BV940" s="115"/>
      <c r="BW940" s="115"/>
      <c r="BX940" s="115"/>
      <c r="BY940" s="115"/>
      <c r="BZ940" s="115"/>
      <c r="CA940" s="115"/>
      <c r="CB940" s="115"/>
      <c r="CC940" s="115"/>
      <c r="CD940" s="115"/>
      <c r="CE940" s="115"/>
      <c r="CF940" s="115"/>
      <c r="CG940" s="115"/>
      <c r="CH940" s="115"/>
      <c r="CI940" s="115"/>
    </row>
    <row r="941" spans="1:87" ht="16.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  <c r="AA941" s="115"/>
      <c r="AB941" s="115"/>
      <c r="AC941" s="115"/>
      <c r="AD941" s="115"/>
      <c r="AE941" s="115"/>
      <c r="AF941" s="115"/>
      <c r="AG941" s="115"/>
      <c r="AH941" s="115"/>
      <c r="AI941" s="115"/>
      <c r="AJ941" s="115"/>
      <c r="AK941" s="115"/>
      <c r="AL941" s="115"/>
      <c r="AM941" s="115"/>
      <c r="AN941" s="115"/>
      <c r="AO941" s="115"/>
      <c r="AP941" s="115"/>
      <c r="AQ941" s="115"/>
      <c r="AR941" s="115"/>
      <c r="AS941" s="115"/>
      <c r="AT941" s="115"/>
      <c r="AU941" s="115"/>
      <c r="AV941" s="115"/>
      <c r="AW941" s="115"/>
      <c r="AX941" s="115"/>
      <c r="AY941" s="115"/>
      <c r="AZ941" s="115"/>
      <c r="BA941" s="115"/>
      <c r="BB941" s="115"/>
      <c r="BC941" s="115"/>
      <c r="BD941" s="115"/>
      <c r="BE941" s="115"/>
      <c r="BF941" s="115"/>
      <c r="BG941" s="115"/>
      <c r="BH941" s="115"/>
      <c r="BI941" s="115"/>
      <c r="BJ941" s="115"/>
      <c r="BK941" s="115"/>
      <c r="BL941" s="115"/>
      <c r="BM941" s="115"/>
      <c r="BN941" s="115"/>
      <c r="BO941" s="115"/>
      <c r="BP941" s="115"/>
      <c r="BQ941" s="115"/>
      <c r="BR941" s="115"/>
      <c r="BS941" s="115"/>
      <c r="BT941" s="115"/>
      <c r="BU941" s="115"/>
      <c r="BV941" s="115"/>
      <c r="BW941" s="115"/>
      <c r="BX941" s="115"/>
      <c r="BY941" s="115"/>
      <c r="BZ941" s="115"/>
      <c r="CA941" s="115"/>
      <c r="CB941" s="115"/>
      <c r="CC941" s="115"/>
      <c r="CD941" s="115"/>
      <c r="CE941" s="115"/>
      <c r="CF941" s="115"/>
      <c r="CG941" s="115"/>
      <c r="CH941" s="115"/>
      <c r="CI941" s="115"/>
    </row>
    <row r="942" spans="1:87" ht="16.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  <c r="AA942" s="115"/>
      <c r="AB942" s="115"/>
      <c r="AC942" s="115"/>
      <c r="AD942" s="115"/>
      <c r="AE942" s="115"/>
      <c r="AF942" s="115"/>
      <c r="AG942" s="115"/>
      <c r="AH942" s="115"/>
      <c r="AI942" s="115"/>
      <c r="AJ942" s="115"/>
      <c r="AK942" s="115"/>
      <c r="AL942" s="115"/>
      <c r="AM942" s="115"/>
      <c r="AN942" s="115"/>
      <c r="AO942" s="115"/>
      <c r="AP942" s="115"/>
      <c r="AQ942" s="115"/>
      <c r="AR942" s="115"/>
      <c r="AS942" s="115"/>
      <c r="AT942" s="115"/>
      <c r="AU942" s="115"/>
      <c r="AV942" s="115"/>
      <c r="AW942" s="115"/>
      <c r="AX942" s="115"/>
      <c r="AY942" s="115"/>
      <c r="AZ942" s="115"/>
      <c r="BA942" s="115"/>
      <c r="BB942" s="115"/>
      <c r="BC942" s="115"/>
      <c r="BD942" s="115"/>
      <c r="BE942" s="115"/>
      <c r="BF942" s="115"/>
      <c r="BG942" s="115"/>
      <c r="BH942" s="115"/>
      <c r="BI942" s="115"/>
      <c r="BJ942" s="115"/>
      <c r="BK942" s="115"/>
      <c r="BL942" s="115"/>
      <c r="BM942" s="115"/>
      <c r="BN942" s="115"/>
      <c r="BO942" s="115"/>
      <c r="BP942" s="115"/>
      <c r="BQ942" s="115"/>
      <c r="BR942" s="115"/>
      <c r="BS942" s="115"/>
      <c r="BT942" s="115"/>
      <c r="BU942" s="115"/>
      <c r="BV942" s="115"/>
      <c r="BW942" s="115"/>
      <c r="BX942" s="115"/>
      <c r="BY942" s="115"/>
      <c r="BZ942" s="115"/>
      <c r="CA942" s="115"/>
      <c r="CB942" s="115"/>
      <c r="CC942" s="115"/>
      <c r="CD942" s="115"/>
      <c r="CE942" s="115"/>
      <c r="CF942" s="115"/>
      <c r="CG942" s="115"/>
      <c r="CH942" s="115"/>
      <c r="CI942" s="115"/>
    </row>
    <row r="943" spans="1:87" ht="16.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  <c r="AA943" s="115"/>
      <c r="AB943" s="115"/>
      <c r="AC943" s="115"/>
      <c r="AD943" s="115"/>
      <c r="AE943" s="115"/>
      <c r="AF943" s="115"/>
      <c r="AG943" s="115"/>
      <c r="AH943" s="115"/>
      <c r="AI943" s="115"/>
      <c r="AJ943" s="115"/>
      <c r="AK943" s="115"/>
      <c r="AL943" s="115"/>
      <c r="AM943" s="115"/>
      <c r="AN943" s="115"/>
      <c r="AO943" s="115"/>
      <c r="AP943" s="115"/>
      <c r="AQ943" s="115"/>
      <c r="AR943" s="115"/>
      <c r="AS943" s="115"/>
      <c r="AT943" s="115"/>
      <c r="AU943" s="115"/>
      <c r="AV943" s="115"/>
      <c r="AW943" s="115"/>
      <c r="AX943" s="115"/>
      <c r="AY943" s="115"/>
      <c r="AZ943" s="115"/>
      <c r="BA943" s="115"/>
      <c r="BB943" s="115"/>
      <c r="BC943" s="115"/>
      <c r="BD943" s="115"/>
      <c r="BE943" s="115"/>
      <c r="BF943" s="115"/>
      <c r="BG943" s="115"/>
      <c r="BH943" s="115"/>
      <c r="BI943" s="115"/>
      <c r="BJ943" s="115"/>
      <c r="BK943" s="115"/>
      <c r="BL943" s="115"/>
      <c r="BM943" s="115"/>
      <c r="BN943" s="115"/>
      <c r="BO943" s="115"/>
      <c r="BP943" s="115"/>
      <c r="BQ943" s="115"/>
      <c r="BR943" s="115"/>
      <c r="BS943" s="115"/>
      <c r="BT943" s="115"/>
      <c r="BU943" s="115"/>
      <c r="BV943" s="115"/>
      <c r="BW943" s="115"/>
      <c r="BX943" s="115"/>
      <c r="BY943" s="115"/>
      <c r="BZ943" s="115"/>
      <c r="CA943" s="115"/>
      <c r="CB943" s="115"/>
      <c r="CC943" s="115"/>
      <c r="CD943" s="115"/>
      <c r="CE943" s="115"/>
      <c r="CF943" s="115"/>
      <c r="CG943" s="115"/>
      <c r="CH943" s="115"/>
      <c r="CI943" s="115"/>
    </row>
    <row r="944" spans="1:87" ht="16.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  <c r="AA944" s="115"/>
      <c r="AB944" s="115"/>
      <c r="AC944" s="115"/>
      <c r="AD944" s="115"/>
      <c r="AE944" s="115"/>
      <c r="AF944" s="115"/>
      <c r="AG944" s="115"/>
      <c r="AH944" s="115"/>
      <c r="AI944" s="115"/>
      <c r="AJ944" s="115"/>
      <c r="AK944" s="115"/>
      <c r="AL944" s="115"/>
      <c r="AM944" s="115"/>
      <c r="AN944" s="115"/>
      <c r="AO944" s="115"/>
      <c r="AP944" s="115"/>
      <c r="AQ944" s="115"/>
      <c r="AR944" s="115"/>
      <c r="AS944" s="115"/>
      <c r="AT944" s="115"/>
      <c r="AU944" s="115"/>
      <c r="AV944" s="115"/>
      <c r="AW944" s="115"/>
      <c r="AX944" s="115"/>
      <c r="AY944" s="115"/>
      <c r="AZ944" s="115"/>
      <c r="BA944" s="115"/>
      <c r="BB944" s="115"/>
      <c r="BC944" s="115"/>
      <c r="BD944" s="115"/>
      <c r="BE944" s="115"/>
      <c r="BF944" s="115"/>
      <c r="BG944" s="115"/>
      <c r="BH944" s="115"/>
      <c r="BI944" s="115"/>
      <c r="BJ944" s="115"/>
      <c r="BK944" s="115"/>
      <c r="BL944" s="115"/>
      <c r="BM944" s="115"/>
      <c r="BN944" s="115"/>
      <c r="BO944" s="115"/>
      <c r="BP944" s="115"/>
      <c r="BQ944" s="115"/>
      <c r="BR944" s="115"/>
      <c r="BS944" s="115"/>
      <c r="BT944" s="115"/>
      <c r="BU944" s="115"/>
      <c r="BV944" s="115"/>
      <c r="BW944" s="115"/>
      <c r="BX944" s="115"/>
      <c r="BY944" s="115"/>
      <c r="BZ944" s="115"/>
      <c r="CA944" s="115"/>
      <c r="CB944" s="115"/>
      <c r="CC944" s="115"/>
      <c r="CD944" s="115"/>
      <c r="CE944" s="115"/>
      <c r="CF944" s="115"/>
      <c r="CG944" s="115"/>
      <c r="CH944" s="115"/>
      <c r="CI944" s="115"/>
    </row>
    <row r="945" spans="1:87" ht="16.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  <c r="AA945" s="115"/>
      <c r="AB945" s="115"/>
      <c r="AC945" s="115"/>
      <c r="AD945" s="115"/>
      <c r="AE945" s="115"/>
      <c r="AF945" s="115"/>
      <c r="AG945" s="115"/>
      <c r="AH945" s="115"/>
      <c r="AI945" s="115"/>
      <c r="AJ945" s="115"/>
      <c r="AK945" s="115"/>
      <c r="AL945" s="115"/>
      <c r="AM945" s="115"/>
      <c r="AN945" s="115"/>
      <c r="AO945" s="115"/>
      <c r="AP945" s="115"/>
      <c r="AQ945" s="115"/>
      <c r="AR945" s="115"/>
      <c r="AS945" s="115"/>
      <c r="AT945" s="115"/>
      <c r="AU945" s="115"/>
      <c r="AV945" s="115"/>
      <c r="AW945" s="115"/>
      <c r="AX945" s="115"/>
      <c r="AY945" s="115"/>
      <c r="AZ945" s="115"/>
      <c r="BA945" s="115"/>
      <c r="BB945" s="115"/>
      <c r="BC945" s="115"/>
      <c r="BD945" s="115"/>
      <c r="BE945" s="115"/>
      <c r="BF945" s="115"/>
      <c r="BG945" s="115"/>
      <c r="BH945" s="115"/>
      <c r="BI945" s="115"/>
      <c r="BJ945" s="115"/>
      <c r="BK945" s="115"/>
      <c r="BL945" s="115"/>
      <c r="BM945" s="115"/>
      <c r="BN945" s="115"/>
      <c r="BO945" s="115"/>
      <c r="BP945" s="115"/>
      <c r="BQ945" s="115"/>
      <c r="BR945" s="115"/>
      <c r="BS945" s="115"/>
      <c r="BT945" s="115"/>
      <c r="BU945" s="115"/>
      <c r="BV945" s="115"/>
      <c r="BW945" s="115"/>
      <c r="BX945" s="115"/>
      <c r="BY945" s="115"/>
      <c r="BZ945" s="115"/>
      <c r="CA945" s="115"/>
      <c r="CB945" s="115"/>
      <c r="CC945" s="115"/>
      <c r="CD945" s="115"/>
      <c r="CE945" s="115"/>
      <c r="CF945" s="115"/>
      <c r="CG945" s="115"/>
      <c r="CH945" s="115"/>
      <c r="CI945" s="115"/>
    </row>
    <row r="946" spans="1:87" ht="16.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  <c r="AA946" s="115"/>
      <c r="AB946" s="115"/>
      <c r="AC946" s="115"/>
      <c r="AD946" s="115"/>
      <c r="AE946" s="115"/>
      <c r="AF946" s="115"/>
      <c r="AG946" s="115"/>
      <c r="AH946" s="115"/>
      <c r="AI946" s="115"/>
      <c r="AJ946" s="115"/>
      <c r="AK946" s="115"/>
      <c r="AL946" s="115"/>
      <c r="AM946" s="115"/>
      <c r="AN946" s="115"/>
      <c r="AO946" s="115"/>
      <c r="AP946" s="115"/>
      <c r="AQ946" s="115"/>
      <c r="AR946" s="115"/>
      <c r="AS946" s="115"/>
      <c r="AT946" s="115"/>
      <c r="AU946" s="115"/>
      <c r="AV946" s="115"/>
      <c r="AW946" s="115"/>
      <c r="AX946" s="115"/>
      <c r="AY946" s="115"/>
      <c r="AZ946" s="115"/>
      <c r="BA946" s="115"/>
      <c r="BB946" s="115"/>
      <c r="BC946" s="115"/>
      <c r="BD946" s="115"/>
      <c r="BE946" s="115"/>
      <c r="BF946" s="115"/>
      <c r="BG946" s="115"/>
      <c r="BH946" s="115"/>
      <c r="BI946" s="115"/>
      <c r="BJ946" s="115"/>
      <c r="BK946" s="115"/>
      <c r="BL946" s="115"/>
      <c r="BM946" s="115"/>
      <c r="BN946" s="115"/>
      <c r="BO946" s="115"/>
      <c r="BP946" s="115"/>
      <c r="BQ946" s="115"/>
      <c r="BR946" s="115"/>
      <c r="BS946" s="115"/>
      <c r="BT946" s="115"/>
      <c r="BU946" s="115"/>
      <c r="BV946" s="115"/>
      <c r="BW946" s="115"/>
      <c r="BX946" s="115"/>
      <c r="BY946" s="115"/>
      <c r="BZ946" s="115"/>
      <c r="CA946" s="115"/>
      <c r="CB946" s="115"/>
      <c r="CC946" s="115"/>
      <c r="CD946" s="115"/>
      <c r="CE946" s="115"/>
      <c r="CF946" s="115"/>
      <c r="CG946" s="115"/>
      <c r="CH946" s="115"/>
      <c r="CI946" s="115"/>
    </row>
    <row r="947" spans="1:87" ht="16.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  <c r="AA947" s="115"/>
      <c r="AB947" s="115"/>
      <c r="AC947" s="115"/>
      <c r="AD947" s="115"/>
      <c r="AE947" s="115"/>
      <c r="AF947" s="115"/>
      <c r="AG947" s="115"/>
      <c r="AH947" s="115"/>
      <c r="AI947" s="115"/>
      <c r="AJ947" s="115"/>
      <c r="AK947" s="115"/>
      <c r="AL947" s="115"/>
      <c r="AM947" s="115"/>
      <c r="AN947" s="115"/>
      <c r="AO947" s="115"/>
      <c r="AP947" s="115"/>
      <c r="AQ947" s="115"/>
      <c r="AR947" s="115"/>
      <c r="AS947" s="115"/>
      <c r="AT947" s="115"/>
      <c r="AU947" s="115"/>
      <c r="AV947" s="115"/>
      <c r="AW947" s="115"/>
      <c r="AX947" s="115"/>
      <c r="AY947" s="115"/>
      <c r="AZ947" s="115"/>
      <c r="BA947" s="115"/>
      <c r="BB947" s="115"/>
      <c r="BC947" s="115"/>
      <c r="BD947" s="115"/>
      <c r="BE947" s="115"/>
      <c r="BF947" s="115"/>
      <c r="BG947" s="115"/>
      <c r="BH947" s="115"/>
      <c r="BI947" s="115"/>
      <c r="BJ947" s="115"/>
      <c r="BK947" s="115"/>
      <c r="BL947" s="115"/>
      <c r="BM947" s="115"/>
      <c r="BN947" s="115"/>
      <c r="BO947" s="115"/>
      <c r="BP947" s="115"/>
      <c r="BQ947" s="115"/>
      <c r="BR947" s="115"/>
      <c r="BS947" s="115"/>
      <c r="BT947" s="115"/>
      <c r="BU947" s="115"/>
      <c r="BV947" s="115"/>
      <c r="BW947" s="115"/>
      <c r="BX947" s="115"/>
      <c r="BY947" s="115"/>
      <c r="BZ947" s="115"/>
      <c r="CA947" s="115"/>
      <c r="CB947" s="115"/>
      <c r="CC947" s="115"/>
      <c r="CD947" s="115"/>
      <c r="CE947" s="115"/>
      <c r="CF947" s="115"/>
      <c r="CG947" s="115"/>
      <c r="CH947" s="115"/>
      <c r="CI947" s="115"/>
    </row>
    <row r="948" spans="1:87" ht="16.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  <c r="AA948" s="115"/>
      <c r="AB948" s="115"/>
      <c r="AC948" s="115"/>
      <c r="AD948" s="115"/>
      <c r="AE948" s="115"/>
      <c r="AF948" s="115"/>
      <c r="AG948" s="115"/>
      <c r="AH948" s="115"/>
      <c r="AI948" s="115"/>
      <c r="AJ948" s="115"/>
      <c r="AK948" s="115"/>
      <c r="AL948" s="115"/>
      <c r="AM948" s="115"/>
      <c r="AN948" s="115"/>
      <c r="AO948" s="115"/>
      <c r="AP948" s="115"/>
      <c r="AQ948" s="115"/>
      <c r="AR948" s="115"/>
      <c r="AS948" s="115"/>
      <c r="AT948" s="115"/>
      <c r="AU948" s="115"/>
      <c r="AV948" s="115"/>
      <c r="AW948" s="115"/>
      <c r="AX948" s="115"/>
      <c r="AY948" s="115"/>
      <c r="AZ948" s="115"/>
      <c r="BA948" s="115"/>
      <c r="BB948" s="115"/>
      <c r="BC948" s="115"/>
      <c r="BD948" s="115"/>
      <c r="BE948" s="115"/>
      <c r="BF948" s="115"/>
      <c r="BG948" s="115"/>
      <c r="BH948" s="115"/>
      <c r="BI948" s="115"/>
      <c r="BJ948" s="115"/>
      <c r="BK948" s="115"/>
      <c r="BL948" s="115"/>
      <c r="BM948" s="115"/>
      <c r="BN948" s="115"/>
      <c r="BO948" s="115"/>
      <c r="BP948" s="115"/>
      <c r="BQ948" s="115"/>
      <c r="BR948" s="115"/>
      <c r="BS948" s="115"/>
      <c r="BT948" s="115"/>
      <c r="BU948" s="115"/>
      <c r="BV948" s="115"/>
      <c r="BW948" s="115"/>
      <c r="BX948" s="115"/>
      <c r="BY948" s="115"/>
      <c r="BZ948" s="115"/>
      <c r="CA948" s="115"/>
      <c r="CB948" s="115"/>
      <c r="CC948" s="115"/>
      <c r="CD948" s="115"/>
      <c r="CE948" s="115"/>
      <c r="CF948" s="115"/>
      <c r="CG948" s="115"/>
      <c r="CH948" s="115"/>
      <c r="CI948" s="115"/>
    </row>
    <row r="949" spans="1:87" ht="16.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  <c r="AA949" s="115"/>
      <c r="AB949" s="115"/>
      <c r="AC949" s="115"/>
      <c r="AD949" s="115"/>
      <c r="AE949" s="115"/>
      <c r="AF949" s="115"/>
      <c r="AG949" s="115"/>
      <c r="AH949" s="115"/>
      <c r="AI949" s="115"/>
      <c r="AJ949" s="115"/>
      <c r="AK949" s="115"/>
      <c r="AL949" s="115"/>
      <c r="AM949" s="115"/>
      <c r="AN949" s="115"/>
      <c r="AO949" s="115"/>
      <c r="AP949" s="115"/>
      <c r="AQ949" s="115"/>
      <c r="AR949" s="115"/>
      <c r="AS949" s="115"/>
      <c r="AT949" s="115"/>
      <c r="AU949" s="115"/>
      <c r="AV949" s="115"/>
      <c r="AW949" s="115"/>
      <c r="AX949" s="115"/>
      <c r="AY949" s="115"/>
      <c r="AZ949" s="115"/>
      <c r="BA949" s="115"/>
      <c r="BB949" s="115"/>
      <c r="BC949" s="115"/>
      <c r="BD949" s="115"/>
      <c r="BE949" s="115"/>
      <c r="BF949" s="115"/>
      <c r="BG949" s="115"/>
      <c r="BH949" s="115"/>
      <c r="BI949" s="115"/>
      <c r="BJ949" s="115"/>
      <c r="BK949" s="115"/>
      <c r="BL949" s="115"/>
      <c r="BM949" s="115"/>
      <c r="BN949" s="115"/>
      <c r="BO949" s="115"/>
      <c r="BP949" s="115"/>
      <c r="BQ949" s="115"/>
      <c r="BR949" s="115"/>
      <c r="BS949" s="115"/>
      <c r="BT949" s="115"/>
      <c r="BU949" s="115"/>
      <c r="BV949" s="115"/>
      <c r="BW949" s="115"/>
      <c r="BX949" s="115"/>
      <c r="BY949" s="115"/>
      <c r="BZ949" s="115"/>
      <c r="CA949" s="115"/>
      <c r="CB949" s="115"/>
      <c r="CC949" s="115"/>
      <c r="CD949" s="115"/>
      <c r="CE949" s="115"/>
      <c r="CF949" s="115"/>
      <c r="CG949" s="115"/>
      <c r="CH949" s="115"/>
      <c r="CI949" s="115"/>
    </row>
    <row r="950" spans="1:87" ht="16.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  <c r="AA950" s="115"/>
      <c r="AB950" s="115"/>
      <c r="AC950" s="115"/>
      <c r="AD950" s="115"/>
      <c r="AE950" s="115"/>
      <c r="AF950" s="115"/>
      <c r="AG950" s="115"/>
      <c r="AH950" s="115"/>
      <c r="AI950" s="115"/>
      <c r="AJ950" s="115"/>
      <c r="AK950" s="115"/>
      <c r="AL950" s="115"/>
      <c r="AM950" s="115"/>
      <c r="AN950" s="115"/>
      <c r="AO950" s="115"/>
      <c r="AP950" s="115"/>
      <c r="AQ950" s="115"/>
      <c r="AR950" s="115"/>
      <c r="AS950" s="115"/>
      <c r="AT950" s="115"/>
      <c r="AU950" s="115"/>
      <c r="AV950" s="115"/>
      <c r="AW950" s="115"/>
      <c r="AX950" s="115"/>
      <c r="AY950" s="115"/>
      <c r="AZ950" s="115"/>
      <c r="BA950" s="115"/>
      <c r="BB950" s="115"/>
      <c r="BC950" s="115"/>
      <c r="BD950" s="115"/>
      <c r="BE950" s="115"/>
      <c r="BF950" s="115"/>
      <c r="BG950" s="115"/>
      <c r="BH950" s="115"/>
      <c r="BI950" s="115"/>
      <c r="BJ950" s="115"/>
      <c r="BK950" s="115"/>
      <c r="BL950" s="115"/>
      <c r="BM950" s="115"/>
      <c r="BN950" s="115"/>
      <c r="BO950" s="115"/>
      <c r="BP950" s="115"/>
      <c r="BQ950" s="115"/>
      <c r="BR950" s="115"/>
      <c r="BS950" s="115"/>
      <c r="BT950" s="115"/>
      <c r="BU950" s="115"/>
      <c r="BV950" s="115"/>
      <c r="BW950" s="115"/>
      <c r="BX950" s="115"/>
      <c r="BY950" s="115"/>
      <c r="BZ950" s="115"/>
      <c r="CA950" s="115"/>
      <c r="CB950" s="115"/>
      <c r="CC950" s="115"/>
      <c r="CD950" s="115"/>
      <c r="CE950" s="115"/>
      <c r="CF950" s="115"/>
      <c r="CG950" s="115"/>
      <c r="CH950" s="115"/>
      <c r="CI950" s="115"/>
    </row>
    <row r="951" spans="1:87" ht="16.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  <c r="AA951" s="115"/>
      <c r="AB951" s="115"/>
      <c r="AC951" s="115"/>
      <c r="AD951" s="115"/>
      <c r="AE951" s="115"/>
      <c r="AF951" s="115"/>
      <c r="AG951" s="115"/>
      <c r="AH951" s="115"/>
      <c r="AI951" s="115"/>
      <c r="AJ951" s="115"/>
      <c r="AK951" s="115"/>
      <c r="AL951" s="115"/>
      <c r="AM951" s="115"/>
      <c r="AN951" s="115"/>
      <c r="AO951" s="115"/>
      <c r="AP951" s="115"/>
      <c r="AQ951" s="115"/>
      <c r="AR951" s="115"/>
      <c r="AS951" s="115"/>
      <c r="AT951" s="115"/>
      <c r="AU951" s="115"/>
      <c r="AV951" s="115"/>
      <c r="AW951" s="115"/>
      <c r="AX951" s="115"/>
      <c r="AY951" s="115"/>
      <c r="AZ951" s="115"/>
      <c r="BA951" s="115"/>
      <c r="BB951" s="115"/>
      <c r="BC951" s="115"/>
      <c r="BD951" s="115"/>
      <c r="BE951" s="115"/>
      <c r="BF951" s="115"/>
      <c r="BG951" s="115"/>
      <c r="BH951" s="115"/>
      <c r="BI951" s="115"/>
      <c r="BJ951" s="115"/>
      <c r="BK951" s="115"/>
      <c r="BL951" s="115"/>
      <c r="BM951" s="115"/>
      <c r="BN951" s="115"/>
      <c r="BO951" s="115"/>
      <c r="BP951" s="115"/>
      <c r="BQ951" s="115"/>
      <c r="BR951" s="115"/>
      <c r="BS951" s="115"/>
      <c r="BT951" s="115"/>
      <c r="BU951" s="115"/>
      <c r="BV951" s="115"/>
      <c r="BW951" s="115"/>
      <c r="BX951" s="115"/>
      <c r="BY951" s="115"/>
      <c r="BZ951" s="115"/>
      <c r="CA951" s="115"/>
      <c r="CB951" s="115"/>
      <c r="CC951" s="115"/>
      <c r="CD951" s="115"/>
      <c r="CE951" s="115"/>
      <c r="CF951" s="115"/>
      <c r="CG951" s="115"/>
      <c r="CH951" s="115"/>
      <c r="CI951" s="115"/>
    </row>
    <row r="952" spans="1:87" ht="16.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  <c r="AA952" s="115"/>
      <c r="AB952" s="115"/>
      <c r="AC952" s="115"/>
      <c r="AD952" s="115"/>
      <c r="AE952" s="115"/>
      <c r="AF952" s="115"/>
      <c r="AG952" s="115"/>
      <c r="AH952" s="115"/>
      <c r="AI952" s="115"/>
      <c r="AJ952" s="115"/>
      <c r="AK952" s="115"/>
      <c r="AL952" s="115"/>
      <c r="AM952" s="115"/>
      <c r="AN952" s="115"/>
      <c r="AO952" s="115"/>
      <c r="AP952" s="115"/>
      <c r="AQ952" s="115"/>
      <c r="AR952" s="115"/>
      <c r="AS952" s="115"/>
      <c r="AT952" s="115"/>
      <c r="AU952" s="115"/>
      <c r="AV952" s="115"/>
      <c r="AW952" s="115"/>
      <c r="AX952" s="115"/>
      <c r="AY952" s="115"/>
      <c r="AZ952" s="115"/>
      <c r="BA952" s="115"/>
      <c r="BB952" s="115"/>
      <c r="BC952" s="115"/>
      <c r="BD952" s="115"/>
      <c r="BE952" s="115"/>
      <c r="BF952" s="115"/>
      <c r="BG952" s="115"/>
      <c r="BH952" s="115"/>
      <c r="BI952" s="115"/>
      <c r="BJ952" s="115"/>
      <c r="BK952" s="115"/>
      <c r="BL952" s="115"/>
      <c r="BM952" s="115"/>
      <c r="BN952" s="115"/>
      <c r="BO952" s="115"/>
      <c r="BP952" s="115"/>
      <c r="BQ952" s="115"/>
      <c r="BR952" s="115"/>
      <c r="BS952" s="115"/>
      <c r="BT952" s="115"/>
      <c r="BU952" s="115"/>
      <c r="BV952" s="115"/>
      <c r="BW952" s="115"/>
      <c r="BX952" s="115"/>
      <c r="BY952" s="115"/>
      <c r="BZ952" s="115"/>
      <c r="CA952" s="115"/>
      <c r="CB952" s="115"/>
      <c r="CC952" s="115"/>
      <c r="CD952" s="115"/>
      <c r="CE952" s="115"/>
      <c r="CF952" s="115"/>
      <c r="CG952" s="115"/>
      <c r="CH952" s="115"/>
      <c r="CI952" s="115"/>
    </row>
    <row r="953" spans="1:87" ht="16.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  <c r="AA953" s="115"/>
      <c r="AB953" s="115"/>
      <c r="AC953" s="115"/>
      <c r="AD953" s="115"/>
      <c r="AE953" s="115"/>
      <c r="AF953" s="115"/>
      <c r="AG953" s="115"/>
      <c r="AH953" s="115"/>
      <c r="AI953" s="115"/>
      <c r="AJ953" s="115"/>
      <c r="AK953" s="115"/>
      <c r="AL953" s="115"/>
      <c r="AM953" s="115"/>
      <c r="AN953" s="115"/>
      <c r="AO953" s="115"/>
      <c r="AP953" s="115"/>
      <c r="AQ953" s="115"/>
      <c r="AR953" s="115"/>
      <c r="AS953" s="115"/>
      <c r="AT953" s="115"/>
      <c r="AU953" s="115"/>
      <c r="AV953" s="115"/>
      <c r="AW953" s="115"/>
      <c r="AX953" s="115"/>
      <c r="AY953" s="115"/>
      <c r="AZ953" s="115"/>
      <c r="BA953" s="115"/>
      <c r="BB953" s="115"/>
      <c r="BC953" s="115"/>
      <c r="BD953" s="115"/>
      <c r="BE953" s="115"/>
      <c r="BF953" s="115"/>
      <c r="BG953" s="115"/>
      <c r="BH953" s="115"/>
      <c r="BI953" s="115"/>
      <c r="BJ953" s="115"/>
      <c r="BK953" s="115"/>
      <c r="BL953" s="115"/>
      <c r="BM953" s="115"/>
      <c r="BN953" s="115"/>
      <c r="BO953" s="115"/>
      <c r="BP953" s="115"/>
      <c r="BQ953" s="115"/>
      <c r="BR953" s="115"/>
      <c r="BS953" s="115"/>
      <c r="BT953" s="115"/>
      <c r="BU953" s="115"/>
      <c r="BV953" s="115"/>
      <c r="BW953" s="115"/>
      <c r="BX953" s="115"/>
      <c r="BY953" s="115"/>
      <c r="BZ953" s="115"/>
      <c r="CA953" s="115"/>
      <c r="CB953" s="115"/>
      <c r="CC953" s="115"/>
      <c r="CD953" s="115"/>
      <c r="CE953" s="115"/>
      <c r="CF953" s="115"/>
      <c r="CG953" s="115"/>
      <c r="CH953" s="115"/>
      <c r="CI953" s="115"/>
    </row>
    <row r="954" spans="1:87" ht="16.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  <c r="AA954" s="115"/>
      <c r="AB954" s="115"/>
      <c r="AC954" s="115"/>
      <c r="AD954" s="115"/>
      <c r="AE954" s="115"/>
      <c r="AF954" s="115"/>
      <c r="AG954" s="115"/>
      <c r="AH954" s="115"/>
      <c r="AI954" s="115"/>
      <c r="AJ954" s="115"/>
      <c r="AK954" s="115"/>
      <c r="AL954" s="115"/>
      <c r="AM954" s="115"/>
      <c r="AN954" s="115"/>
      <c r="AO954" s="115"/>
      <c r="AP954" s="115"/>
      <c r="AQ954" s="115"/>
      <c r="AR954" s="115"/>
      <c r="AS954" s="115"/>
      <c r="AT954" s="115"/>
      <c r="AU954" s="115"/>
      <c r="AV954" s="115"/>
      <c r="AW954" s="115"/>
      <c r="AX954" s="115"/>
      <c r="AY954" s="115"/>
      <c r="AZ954" s="115"/>
      <c r="BA954" s="115"/>
      <c r="BB954" s="115"/>
      <c r="BC954" s="115"/>
      <c r="BD954" s="115"/>
      <c r="BE954" s="115"/>
      <c r="BF954" s="115"/>
      <c r="BG954" s="115"/>
      <c r="BH954" s="115"/>
      <c r="BI954" s="115"/>
      <c r="BJ954" s="115"/>
      <c r="BK954" s="115"/>
      <c r="BL954" s="115"/>
      <c r="BM954" s="115"/>
      <c r="BN954" s="115"/>
      <c r="BO954" s="115"/>
      <c r="BP954" s="115"/>
      <c r="BQ954" s="115"/>
      <c r="BR954" s="115"/>
      <c r="BS954" s="115"/>
      <c r="BT954" s="115"/>
      <c r="BU954" s="115"/>
      <c r="BV954" s="115"/>
      <c r="BW954" s="115"/>
      <c r="BX954" s="115"/>
      <c r="BY954" s="115"/>
      <c r="BZ954" s="115"/>
      <c r="CA954" s="115"/>
      <c r="CB954" s="115"/>
      <c r="CC954" s="115"/>
      <c r="CD954" s="115"/>
      <c r="CE954" s="115"/>
      <c r="CF954" s="115"/>
      <c r="CG954" s="115"/>
      <c r="CH954" s="115"/>
      <c r="CI954" s="115"/>
    </row>
    <row r="955" spans="1:87" ht="16.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  <c r="AA955" s="115"/>
      <c r="AB955" s="115"/>
      <c r="AC955" s="115"/>
      <c r="AD955" s="115"/>
      <c r="AE955" s="115"/>
      <c r="AF955" s="115"/>
      <c r="AG955" s="115"/>
      <c r="AH955" s="115"/>
      <c r="AI955" s="115"/>
      <c r="AJ955" s="115"/>
      <c r="AK955" s="115"/>
      <c r="AL955" s="115"/>
      <c r="AM955" s="115"/>
      <c r="AN955" s="115"/>
      <c r="AO955" s="115"/>
      <c r="AP955" s="115"/>
      <c r="AQ955" s="115"/>
      <c r="AR955" s="115"/>
      <c r="AS955" s="115"/>
      <c r="AT955" s="115"/>
      <c r="AU955" s="115"/>
      <c r="AV955" s="115"/>
      <c r="AW955" s="115"/>
      <c r="AX955" s="115"/>
      <c r="AY955" s="115"/>
      <c r="AZ955" s="115"/>
      <c r="BA955" s="115"/>
      <c r="BB955" s="115"/>
      <c r="BC955" s="115"/>
      <c r="BD955" s="115"/>
      <c r="BE955" s="115"/>
      <c r="BF955" s="115"/>
      <c r="BG955" s="115"/>
      <c r="BH955" s="115"/>
      <c r="BI955" s="115"/>
      <c r="BJ955" s="115"/>
      <c r="BK955" s="115"/>
      <c r="BL955" s="115"/>
      <c r="BM955" s="115"/>
      <c r="BN955" s="115"/>
      <c r="BO955" s="115"/>
      <c r="BP955" s="115"/>
      <c r="BQ955" s="115"/>
      <c r="BR955" s="115"/>
      <c r="BS955" s="115"/>
      <c r="BT955" s="115"/>
      <c r="BU955" s="115"/>
      <c r="BV955" s="115"/>
      <c r="BW955" s="115"/>
      <c r="BX955" s="115"/>
      <c r="BY955" s="115"/>
      <c r="BZ955" s="115"/>
      <c r="CA955" s="115"/>
      <c r="CB955" s="115"/>
      <c r="CC955" s="115"/>
      <c r="CD955" s="115"/>
      <c r="CE955" s="115"/>
      <c r="CF955" s="115"/>
      <c r="CG955" s="115"/>
      <c r="CH955" s="115"/>
      <c r="CI955" s="115"/>
    </row>
    <row r="956" spans="1:87" ht="16.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  <c r="AA956" s="115"/>
      <c r="AB956" s="115"/>
      <c r="AC956" s="115"/>
      <c r="AD956" s="115"/>
      <c r="AE956" s="115"/>
      <c r="AF956" s="115"/>
      <c r="AG956" s="115"/>
      <c r="AH956" s="115"/>
      <c r="AI956" s="115"/>
      <c r="AJ956" s="115"/>
      <c r="AK956" s="115"/>
      <c r="AL956" s="115"/>
      <c r="AM956" s="115"/>
      <c r="AN956" s="115"/>
      <c r="AO956" s="115"/>
      <c r="AP956" s="115"/>
      <c r="AQ956" s="115"/>
      <c r="AR956" s="115"/>
      <c r="AS956" s="115"/>
      <c r="AT956" s="115"/>
      <c r="AU956" s="115"/>
      <c r="AV956" s="115"/>
      <c r="AW956" s="115"/>
      <c r="AX956" s="115"/>
      <c r="AY956" s="115"/>
      <c r="AZ956" s="115"/>
      <c r="BA956" s="115"/>
      <c r="BB956" s="115"/>
      <c r="BC956" s="115"/>
      <c r="BD956" s="115"/>
      <c r="BE956" s="115"/>
      <c r="BF956" s="115"/>
      <c r="BG956" s="115"/>
      <c r="BH956" s="115"/>
      <c r="BI956" s="115"/>
      <c r="BJ956" s="115"/>
      <c r="BK956" s="115"/>
      <c r="BL956" s="115"/>
      <c r="BM956" s="115"/>
      <c r="BN956" s="115"/>
      <c r="BO956" s="115"/>
      <c r="BP956" s="115"/>
      <c r="BQ956" s="115"/>
      <c r="BR956" s="115"/>
      <c r="BS956" s="115"/>
      <c r="BT956" s="115"/>
      <c r="BU956" s="115"/>
      <c r="BV956" s="115"/>
      <c r="BW956" s="115"/>
      <c r="BX956" s="115"/>
      <c r="BY956" s="115"/>
      <c r="BZ956" s="115"/>
      <c r="CA956" s="115"/>
      <c r="CB956" s="115"/>
      <c r="CC956" s="115"/>
      <c r="CD956" s="115"/>
      <c r="CE956" s="115"/>
      <c r="CF956" s="115"/>
      <c r="CG956" s="115"/>
      <c r="CH956" s="115"/>
      <c r="CI956" s="115"/>
    </row>
    <row r="957" spans="1:87" ht="16.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  <c r="AA957" s="115"/>
      <c r="AB957" s="115"/>
      <c r="AC957" s="115"/>
      <c r="AD957" s="115"/>
      <c r="AE957" s="115"/>
      <c r="AF957" s="115"/>
      <c r="AG957" s="115"/>
      <c r="AH957" s="115"/>
      <c r="AI957" s="115"/>
      <c r="AJ957" s="115"/>
      <c r="AK957" s="115"/>
      <c r="AL957" s="115"/>
      <c r="AM957" s="115"/>
      <c r="AN957" s="115"/>
      <c r="AO957" s="115"/>
      <c r="AP957" s="115"/>
      <c r="AQ957" s="115"/>
      <c r="AR957" s="115"/>
      <c r="AS957" s="115"/>
      <c r="AT957" s="115"/>
      <c r="AU957" s="115"/>
      <c r="AV957" s="115"/>
      <c r="AW957" s="115"/>
      <c r="AX957" s="115"/>
      <c r="AY957" s="115"/>
      <c r="AZ957" s="115"/>
      <c r="BA957" s="115"/>
      <c r="BB957" s="115"/>
      <c r="BC957" s="115"/>
      <c r="BD957" s="115"/>
      <c r="BE957" s="115"/>
      <c r="BF957" s="115"/>
      <c r="BG957" s="115"/>
      <c r="BH957" s="115"/>
      <c r="BI957" s="115"/>
      <c r="BJ957" s="115"/>
      <c r="BK957" s="115"/>
      <c r="BL957" s="115"/>
      <c r="BM957" s="115"/>
      <c r="BN957" s="115"/>
      <c r="BO957" s="115"/>
      <c r="BP957" s="115"/>
      <c r="BQ957" s="115"/>
      <c r="BR957" s="115"/>
      <c r="BS957" s="115"/>
      <c r="BT957" s="115"/>
      <c r="BU957" s="115"/>
      <c r="BV957" s="115"/>
      <c r="BW957" s="115"/>
      <c r="BX957" s="115"/>
      <c r="BY957" s="115"/>
      <c r="BZ957" s="115"/>
      <c r="CA957" s="115"/>
      <c r="CB957" s="115"/>
      <c r="CC957" s="115"/>
      <c r="CD957" s="115"/>
      <c r="CE957" s="115"/>
      <c r="CF957" s="115"/>
      <c r="CG957" s="115"/>
      <c r="CH957" s="115"/>
      <c r="CI957" s="115"/>
    </row>
    <row r="958" spans="1:87" ht="16.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  <c r="AA958" s="115"/>
      <c r="AB958" s="115"/>
      <c r="AC958" s="115"/>
      <c r="AD958" s="115"/>
      <c r="AE958" s="115"/>
      <c r="AF958" s="115"/>
      <c r="AG958" s="115"/>
      <c r="AH958" s="115"/>
      <c r="AI958" s="115"/>
      <c r="AJ958" s="115"/>
      <c r="AK958" s="115"/>
      <c r="AL958" s="115"/>
      <c r="AM958" s="115"/>
      <c r="AN958" s="115"/>
      <c r="AO958" s="115"/>
      <c r="AP958" s="115"/>
      <c r="AQ958" s="115"/>
      <c r="AR958" s="115"/>
      <c r="AS958" s="115"/>
      <c r="AT958" s="115"/>
      <c r="AU958" s="115"/>
      <c r="AV958" s="115"/>
      <c r="AW958" s="115"/>
      <c r="AX958" s="115"/>
      <c r="AY958" s="115"/>
      <c r="AZ958" s="115"/>
      <c r="BA958" s="115"/>
      <c r="BB958" s="115"/>
      <c r="BC958" s="115"/>
      <c r="BD958" s="115"/>
      <c r="BE958" s="115"/>
      <c r="BF958" s="115"/>
      <c r="BG958" s="115"/>
      <c r="BH958" s="115"/>
      <c r="BI958" s="115"/>
      <c r="BJ958" s="115"/>
      <c r="BK958" s="115"/>
      <c r="BL958" s="115"/>
      <c r="BM958" s="115"/>
      <c r="BN958" s="115"/>
      <c r="BO958" s="115"/>
      <c r="BP958" s="115"/>
      <c r="BQ958" s="115"/>
      <c r="BR958" s="115"/>
      <c r="BS958" s="115"/>
      <c r="BT958" s="115"/>
      <c r="BU958" s="115"/>
      <c r="BV958" s="115"/>
      <c r="BW958" s="115"/>
      <c r="BX958" s="115"/>
      <c r="BY958" s="115"/>
      <c r="BZ958" s="115"/>
      <c r="CA958" s="115"/>
      <c r="CB958" s="115"/>
      <c r="CC958" s="115"/>
      <c r="CD958" s="115"/>
      <c r="CE958" s="115"/>
      <c r="CF958" s="115"/>
      <c r="CG958" s="115"/>
      <c r="CH958" s="115"/>
      <c r="CI958" s="115"/>
    </row>
    <row r="959" spans="1:87" ht="16.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  <c r="AA959" s="115"/>
      <c r="AB959" s="115"/>
      <c r="AC959" s="115"/>
      <c r="AD959" s="115"/>
      <c r="AE959" s="115"/>
      <c r="AF959" s="115"/>
      <c r="AG959" s="115"/>
      <c r="AH959" s="115"/>
      <c r="AI959" s="115"/>
      <c r="AJ959" s="115"/>
      <c r="AK959" s="115"/>
      <c r="AL959" s="115"/>
      <c r="AM959" s="115"/>
      <c r="AN959" s="115"/>
      <c r="AO959" s="115"/>
      <c r="AP959" s="115"/>
      <c r="AQ959" s="115"/>
      <c r="AR959" s="115"/>
      <c r="AS959" s="115"/>
      <c r="AT959" s="115"/>
      <c r="AU959" s="115"/>
      <c r="AV959" s="115"/>
      <c r="AW959" s="115"/>
      <c r="AX959" s="115"/>
      <c r="AY959" s="115"/>
      <c r="AZ959" s="115"/>
      <c r="BA959" s="115"/>
      <c r="BB959" s="115"/>
      <c r="BC959" s="115"/>
      <c r="BD959" s="115"/>
      <c r="BE959" s="115"/>
      <c r="BF959" s="115"/>
      <c r="BG959" s="115"/>
      <c r="BH959" s="115"/>
      <c r="BI959" s="115"/>
      <c r="BJ959" s="115"/>
      <c r="BK959" s="115"/>
      <c r="BL959" s="115"/>
      <c r="BM959" s="115"/>
      <c r="BN959" s="115"/>
      <c r="BO959" s="115"/>
      <c r="BP959" s="115"/>
      <c r="BQ959" s="115"/>
      <c r="BR959" s="115"/>
      <c r="BS959" s="115"/>
      <c r="BT959" s="115"/>
      <c r="BU959" s="115"/>
      <c r="BV959" s="115"/>
      <c r="BW959" s="115"/>
      <c r="BX959" s="115"/>
      <c r="BY959" s="115"/>
      <c r="BZ959" s="115"/>
      <c r="CA959" s="115"/>
      <c r="CB959" s="115"/>
      <c r="CC959" s="115"/>
      <c r="CD959" s="115"/>
      <c r="CE959" s="115"/>
      <c r="CF959" s="115"/>
      <c r="CG959" s="115"/>
      <c r="CH959" s="115"/>
      <c r="CI959" s="115"/>
    </row>
    <row r="960" spans="1:87" ht="16.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  <c r="AA960" s="115"/>
      <c r="AB960" s="115"/>
      <c r="AC960" s="115"/>
      <c r="AD960" s="115"/>
      <c r="AE960" s="115"/>
      <c r="AF960" s="115"/>
      <c r="AG960" s="115"/>
      <c r="AH960" s="115"/>
      <c r="AI960" s="115"/>
      <c r="AJ960" s="115"/>
      <c r="AK960" s="115"/>
      <c r="AL960" s="115"/>
      <c r="AM960" s="115"/>
      <c r="AN960" s="115"/>
      <c r="AO960" s="115"/>
      <c r="AP960" s="115"/>
      <c r="AQ960" s="115"/>
      <c r="AR960" s="115"/>
      <c r="AS960" s="115"/>
      <c r="AT960" s="115"/>
      <c r="AU960" s="115"/>
      <c r="AV960" s="115"/>
      <c r="AW960" s="115"/>
      <c r="AX960" s="115"/>
      <c r="AY960" s="115"/>
      <c r="AZ960" s="115"/>
      <c r="BA960" s="115"/>
      <c r="BB960" s="115"/>
      <c r="BC960" s="115"/>
      <c r="BD960" s="115"/>
      <c r="BE960" s="115"/>
      <c r="BF960" s="115"/>
      <c r="BG960" s="115"/>
      <c r="BH960" s="115"/>
      <c r="BI960" s="115"/>
      <c r="BJ960" s="115"/>
      <c r="BK960" s="115"/>
      <c r="BL960" s="115"/>
      <c r="BM960" s="115"/>
      <c r="BN960" s="115"/>
      <c r="BO960" s="115"/>
      <c r="BP960" s="115"/>
      <c r="BQ960" s="115"/>
      <c r="BR960" s="115"/>
      <c r="BS960" s="115"/>
      <c r="BT960" s="115"/>
      <c r="BU960" s="115"/>
      <c r="BV960" s="115"/>
      <c r="BW960" s="115"/>
      <c r="BX960" s="115"/>
      <c r="BY960" s="115"/>
      <c r="BZ960" s="115"/>
      <c r="CA960" s="115"/>
      <c r="CB960" s="115"/>
      <c r="CC960" s="115"/>
      <c r="CD960" s="115"/>
      <c r="CE960" s="115"/>
      <c r="CF960" s="115"/>
      <c r="CG960" s="115"/>
      <c r="CH960" s="115"/>
      <c r="CI960" s="115"/>
    </row>
    <row r="961" spans="1:87" ht="16.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  <c r="AA961" s="115"/>
      <c r="AB961" s="115"/>
      <c r="AC961" s="115"/>
      <c r="AD961" s="115"/>
      <c r="AE961" s="115"/>
      <c r="AF961" s="115"/>
      <c r="AG961" s="115"/>
      <c r="AH961" s="115"/>
      <c r="AI961" s="115"/>
      <c r="AJ961" s="115"/>
      <c r="AK961" s="115"/>
      <c r="AL961" s="115"/>
      <c r="AM961" s="115"/>
      <c r="AN961" s="115"/>
      <c r="AO961" s="115"/>
      <c r="AP961" s="115"/>
      <c r="AQ961" s="115"/>
      <c r="AR961" s="115"/>
      <c r="AS961" s="115"/>
      <c r="AT961" s="115"/>
      <c r="AU961" s="115"/>
      <c r="AV961" s="115"/>
      <c r="AW961" s="115"/>
      <c r="AX961" s="115"/>
      <c r="AY961" s="115"/>
      <c r="AZ961" s="115"/>
      <c r="BA961" s="115"/>
      <c r="BB961" s="115"/>
      <c r="BC961" s="115"/>
      <c r="BD961" s="115"/>
      <c r="BE961" s="115"/>
      <c r="BF961" s="115"/>
      <c r="BG961" s="115"/>
      <c r="BH961" s="115"/>
      <c r="BI961" s="115"/>
      <c r="BJ961" s="115"/>
      <c r="BK961" s="115"/>
      <c r="BL961" s="115"/>
      <c r="BM961" s="115"/>
      <c r="BN961" s="115"/>
      <c r="BO961" s="115"/>
      <c r="BP961" s="115"/>
      <c r="BQ961" s="115"/>
      <c r="BR961" s="115"/>
      <c r="BS961" s="115"/>
      <c r="BT961" s="115"/>
      <c r="BU961" s="115"/>
      <c r="BV961" s="115"/>
      <c r="BW961" s="115"/>
      <c r="BX961" s="115"/>
      <c r="BY961" s="115"/>
      <c r="BZ961" s="115"/>
      <c r="CA961" s="115"/>
      <c r="CB961" s="115"/>
      <c r="CC961" s="115"/>
      <c r="CD961" s="115"/>
      <c r="CE961" s="115"/>
      <c r="CF961" s="115"/>
      <c r="CG961" s="115"/>
      <c r="CH961" s="115"/>
      <c r="CI961" s="115"/>
    </row>
    <row r="962" spans="1:87" ht="16.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  <c r="AA962" s="115"/>
      <c r="AB962" s="115"/>
      <c r="AC962" s="115"/>
      <c r="AD962" s="115"/>
      <c r="AE962" s="115"/>
      <c r="AF962" s="115"/>
      <c r="AG962" s="115"/>
      <c r="AH962" s="115"/>
      <c r="AI962" s="115"/>
      <c r="AJ962" s="115"/>
      <c r="AK962" s="115"/>
      <c r="AL962" s="115"/>
      <c r="AM962" s="115"/>
      <c r="AN962" s="115"/>
      <c r="AO962" s="115"/>
      <c r="AP962" s="115"/>
      <c r="AQ962" s="115"/>
      <c r="AR962" s="115"/>
      <c r="AS962" s="115"/>
      <c r="AT962" s="115"/>
      <c r="AU962" s="115"/>
      <c r="AV962" s="115"/>
      <c r="AW962" s="115"/>
      <c r="AX962" s="115"/>
      <c r="AY962" s="115"/>
      <c r="AZ962" s="115"/>
      <c r="BA962" s="115"/>
      <c r="BB962" s="115"/>
      <c r="BC962" s="115"/>
      <c r="BD962" s="115"/>
      <c r="BE962" s="115"/>
      <c r="BF962" s="115"/>
      <c r="BG962" s="115"/>
      <c r="BH962" s="115"/>
      <c r="BI962" s="115"/>
      <c r="BJ962" s="115"/>
      <c r="BK962" s="115"/>
      <c r="BL962" s="115"/>
      <c r="BM962" s="115"/>
      <c r="BN962" s="115"/>
      <c r="BO962" s="115"/>
      <c r="BP962" s="115"/>
      <c r="BQ962" s="115"/>
      <c r="BR962" s="115"/>
      <c r="BS962" s="115"/>
      <c r="BT962" s="115"/>
      <c r="BU962" s="115"/>
      <c r="BV962" s="115"/>
      <c r="BW962" s="115"/>
      <c r="BX962" s="115"/>
      <c r="BY962" s="115"/>
      <c r="BZ962" s="115"/>
      <c r="CA962" s="115"/>
      <c r="CB962" s="115"/>
      <c r="CC962" s="115"/>
      <c r="CD962" s="115"/>
      <c r="CE962" s="115"/>
      <c r="CF962" s="115"/>
      <c r="CG962" s="115"/>
      <c r="CH962" s="115"/>
      <c r="CI962" s="115"/>
    </row>
    <row r="963" spans="1:87" ht="16.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  <c r="AA963" s="115"/>
      <c r="AB963" s="115"/>
      <c r="AC963" s="115"/>
      <c r="AD963" s="115"/>
      <c r="AE963" s="115"/>
      <c r="AF963" s="115"/>
      <c r="AG963" s="115"/>
      <c r="AH963" s="115"/>
      <c r="AI963" s="115"/>
      <c r="AJ963" s="115"/>
      <c r="AK963" s="115"/>
      <c r="AL963" s="115"/>
      <c r="AM963" s="115"/>
      <c r="AN963" s="115"/>
      <c r="AO963" s="115"/>
      <c r="AP963" s="115"/>
      <c r="AQ963" s="115"/>
      <c r="AR963" s="115"/>
      <c r="AS963" s="115"/>
      <c r="AT963" s="115"/>
      <c r="AU963" s="115"/>
      <c r="AV963" s="115"/>
      <c r="AW963" s="115"/>
      <c r="AX963" s="115"/>
      <c r="AY963" s="115"/>
      <c r="AZ963" s="115"/>
      <c r="BA963" s="115"/>
      <c r="BB963" s="115"/>
      <c r="BC963" s="115"/>
      <c r="BD963" s="115"/>
      <c r="BE963" s="115"/>
      <c r="BF963" s="115"/>
      <c r="BG963" s="115"/>
      <c r="BH963" s="115"/>
      <c r="BI963" s="115"/>
      <c r="BJ963" s="115"/>
      <c r="BK963" s="115"/>
      <c r="BL963" s="115"/>
      <c r="BM963" s="115"/>
      <c r="BN963" s="115"/>
      <c r="BO963" s="115"/>
      <c r="BP963" s="115"/>
      <c r="BQ963" s="115"/>
      <c r="BR963" s="115"/>
      <c r="BS963" s="115"/>
      <c r="BT963" s="115"/>
      <c r="BU963" s="115"/>
      <c r="BV963" s="115"/>
      <c r="BW963" s="115"/>
      <c r="BX963" s="115"/>
      <c r="BY963" s="115"/>
      <c r="BZ963" s="115"/>
      <c r="CA963" s="115"/>
      <c r="CB963" s="115"/>
      <c r="CC963" s="115"/>
      <c r="CD963" s="115"/>
      <c r="CE963" s="115"/>
      <c r="CF963" s="115"/>
      <c r="CG963" s="115"/>
      <c r="CH963" s="115"/>
      <c r="CI963" s="115"/>
    </row>
    <row r="964" spans="1:87" ht="16.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  <c r="AA964" s="115"/>
      <c r="AB964" s="115"/>
      <c r="AC964" s="115"/>
      <c r="AD964" s="115"/>
      <c r="AE964" s="115"/>
      <c r="AF964" s="115"/>
      <c r="AG964" s="115"/>
      <c r="AH964" s="115"/>
      <c r="AI964" s="115"/>
      <c r="AJ964" s="115"/>
      <c r="AK964" s="115"/>
      <c r="AL964" s="115"/>
      <c r="AM964" s="115"/>
      <c r="AN964" s="115"/>
      <c r="AO964" s="115"/>
      <c r="AP964" s="115"/>
      <c r="AQ964" s="115"/>
      <c r="AR964" s="115"/>
      <c r="AS964" s="115"/>
      <c r="AT964" s="115"/>
      <c r="AU964" s="115"/>
      <c r="AV964" s="115"/>
      <c r="AW964" s="115"/>
      <c r="AX964" s="115"/>
      <c r="AY964" s="115"/>
      <c r="AZ964" s="115"/>
      <c r="BA964" s="115"/>
      <c r="BB964" s="115"/>
      <c r="BC964" s="115"/>
      <c r="BD964" s="115"/>
      <c r="BE964" s="115"/>
      <c r="BF964" s="115"/>
      <c r="BG964" s="115"/>
      <c r="BH964" s="115"/>
      <c r="BI964" s="115"/>
      <c r="BJ964" s="115"/>
      <c r="BK964" s="115"/>
      <c r="BL964" s="115"/>
      <c r="BM964" s="115"/>
      <c r="BN964" s="115"/>
      <c r="BO964" s="115"/>
      <c r="BP964" s="115"/>
      <c r="BQ964" s="115"/>
      <c r="BR964" s="115"/>
      <c r="BS964" s="115"/>
      <c r="BT964" s="115"/>
      <c r="BU964" s="115"/>
      <c r="BV964" s="115"/>
      <c r="BW964" s="115"/>
      <c r="BX964" s="115"/>
      <c r="BY964" s="115"/>
      <c r="BZ964" s="115"/>
      <c r="CA964" s="115"/>
      <c r="CB964" s="115"/>
      <c r="CC964" s="115"/>
      <c r="CD964" s="115"/>
      <c r="CE964" s="115"/>
      <c r="CF964" s="115"/>
      <c r="CG964" s="115"/>
      <c r="CH964" s="115"/>
      <c r="CI964" s="115"/>
    </row>
    <row r="965" spans="1:87" ht="16.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  <c r="AA965" s="115"/>
      <c r="AB965" s="115"/>
      <c r="AC965" s="115"/>
      <c r="AD965" s="115"/>
      <c r="AE965" s="115"/>
      <c r="AF965" s="115"/>
      <c r="AG965" s="115"/>
      <c r="AH965" s="115"/>
      <c r="AI965" s="115"/>
      <c r="AJ965" s="115"/>
      <c r="AK965" s="115"/>
      <c r="AL965" s="115"/>
      <c r="AM965" s="115"/>
      <c r="AN965" s="115"/>
      <c r="AO965" s="115"/>
      <c r="AP965" s="115"/>
      <c r="AQ965" s="115"/>
      <c r="AR965" s="115"/>
      <c r="AS965" s="115"/>
      <c r="AT965" s="115"/>
      <c r="AU965" s="115"/>
      <c r="AV965" s="115"/>
      <c r="AW965" s="115"/>
      <c r="AX965" s="115"/>
      <c r="AY965" s="115"/>
      <c r="AZ965" s="115"/>
      <c r="BA965" s="115"/>
      <c r="BB965" s="115"/>
      <c r="BC965" s="115"/>
      <c r="BD965" s="115"/>
      <c r="BE965" s="115"/>
      <c r="BF965" s="115"/>
      <c r="BG965" s="115"/>
      <c r="BH965" s="115"/>
      <c r="BI965" s="115"/>
      <c r="BJ965" s="115"/>
      <c r="BK965" s="115"/>
      <c r="BL965" s="115"/>
      <c r="BM965" s="115"/>
      <c r="BN965" s="115"/>
      <c r="BO965" s="115"/>
      <c r="BP965" s="115"/>
      <c r="BQ965" s="115"/>
      <c r="BR965" s="115"/>
      <c r="BS965" s="115"/>
      <c r="BT965" s="115"/>
      <c r="BU965" s="115"/>
      <c r="BV965" s="115"/>
      <c r="BW965" s="115"/>
      <c r="BX965" s="115"/>
      <c r="BY965" s="115"/>
      <c r="BZ965" s="115"/>
      <c r="CA965" s="115"/>
      <c r="CB965" s="115"/>
      <c r="CC965" s="115"/>
      <c r="CD965" s="115"/>
      <c r="CE965" s="115"/>
      <c r="CF965" s="115"/>
      <c r="CG965" s="115"/>
      <c r="CH965" s="115"/>
      <c r="CI965" s="115"/>
    </row>
    <row r="966" spans="1:87" ht="16.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  <c r="AA966" s="115"/>
      <c r="AB966" s="115"/>
      <c r="AC966" s="115"/>
      <c r="AD966" s="115"/>
      <c r="AE966" s="115"/>
      <c r="AF966" s="115"/>
      <c r="AG966" s="115"/>
      <c r="AH966" s="115"/>
      <c r="AI966" s="115"/>
      <c r="AJ966" s="115"/>
      <c r="AK966" s="115"/>
      <c r="AL966" s="115"/>
      <c r="AM966" s="115"/>
      <c r="AN966" s="115"/>
      <c r="AO966" s="115"/>
      <c r="AP966" s="115"/>
      <c r="AQ966" s="115"/>
      <c r="AR966" s="115"/>
      <c r="AS966" s="115"/>
      <c r="AT966" s="115"/>
      <c r="AU966" s="115"/>
      <c r="AV966" s="115"/>
      <c r="AW966" s="115"/>
      <c r="AX966" s="115"/>
      <c r="AY966" s="115"/>
      <c r="AZ966" s="115"/>
      <c r="BA966" s="115"/>
      <c r="BB966" s="115"/>
      <c r="BC966" s="115"/>
      <c r="BD966" s="115"/>
      <c r="BE966" s="115"/>
      <c r="BF966" s="115"/>
      <c r="BG966" s="115"/>
      <c r="BH966" s="115"/>
      <c r="BI966" s="115"/>
      <c r="BJ966" s="115"/>
      <c r="BK966" s="115"/>
      <c r="BL966" s="115"/>
      <c r="BM966" s="115"/>
      <c r="BN966" s="115"/>
      <c r="BO966" s="115"/>
      <c r="BP966" s="115"/>
      <c r="BQ966" s="115"/>
      <c r="BR966" s="115"/>
      <c r="BS966" s="115"/>
      <c r="BT966" s="115"/>
      <c r="BU966" s="115"/>
      <c r="BV966" s="115"/>
      <c r="BW966" s="115"/>
      <c r="BX966" s="115"/>
      <c r="BY966" s="115"/>
      <c r="BZ966" s="115"/>
      <c r="CA966" s="115"/>
      <c r="CB966" s="115"/>
      <c r="CC966" s="115"/>
      <c r="CD966" s="115"/>
      <c r="CE966" s="115"/>
      <c r="CF966" s="115"/>
      <c r="CG966" s="115"/>
      <c r="CH966" s="115"/>
      <c r="CI966" s="115"/>
    </row>
    <row r="967" spans="1:87" ht="16.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  <c r="AA967" s="115"/>
      <c r="AB967" s="115"/>
      <c r="AC967" s="115"/>
      <c r="AD967" s="115"/>
      <c r="AE967" s="115"/>
      <c r="AF967" s="115"/>
      <c r="AG967" s="115"/>
      <c r="AH967" s="115"/>
      <c r="AI967" s="115"/>
      <c r="AJ967" s="115"/>
      <c r="AK967" s="115"/>
      <c r="AL967" s="115"/>
      <c r="AM967" s="115"/>
      <c r="AN967" s="115"/>
      <c r="AO967" s="115"/>
      <c r="AP967" s="115"/>
      <c r="AQ967" s="115"/>
      <c r="AR967" s="115"/>
      <c r="AS967" s="115"/>
      <c r="AT967" s="115"/>
      <c r="AU967" s="115"/>
      <c r="AV967" s="115"/>
      <c r="AW967" s="115"/>
      <c r="AX967" s="115"/>
      <c r="AY967" s="115"/>
      <c r="AZ967" s="115"/>
      <c r="BA967" s="115"/>
      <c r="BB967" s="115"/>
      <c r="BC967" s="115"/>
      <c r="BD967" s="115"/>
      <c r="BE967" s="115"/>
      <c r="BF967" s="115"/>
      <c r="BG967" s="115"/>
      <c r="BH967" s="115"/>
      <c r="BI967" s="115"/>
      <c r="BJ967" s="115"/>
      <c r="BK967" s="115"/>
      <c r="BL967" s="115"/>
      <c r="BM967" s="115"/>
      <c r="BN967" s="115"/>
      <c r="BO967" s="115"/>
      <c r="BP967" s="115"/>
      <c r="BQ967" s="115"/>
      <c r="BR967" s="115"/>
      <c r="BS967" s="115"/>
      <c r="BT967" s="115"/>
      <c r="BU967" s="115"/>
      <c r="BV967" s="115"/>
      <c r="BW967" s="115"/>
      <c r="BX967" s="115"/>
      <c r="BY967" s="115"/>
      <c r="BZ967" s="115"/>
      <c r="CA967" s="115"/>
      <c r="CB967" s="115"/>
      <c r="CC967" s="115"/>
      <c r="CD967" s="115"/>
      <c r="CE967" s="115"/>
      <c r="CF967" s="115"/>
      <c r="CG967" s="115"/>
      <c r="CH967" s="115"/>
      <c r="CI967" s="115"/>
    </row>
    <row r="968" spans="1:87" ht="16.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  <c r="AA968" s="115"/>
      <c r="AB968" s="115"/>
      <c r="AC968" s="115"/>
      <c r="AD968" s="115"/>
      <c r="AE968" s="115"/>
      <c r="AF968" s="115"/>
      <c r="AG968" s="115"/>
      <c r="AH968" s="115"/>
      <c r="AI968" s="115"/>
      <c r="AJ968" s="115"/>
      <c r="AK968" s="115"/>
      <c r="AL968" s="115"/>
      <c r="AM968" s="115"/>
      <c r="AN968" s="115"/>
      <c r="AO968" s="115"/>
      <c r="AP968" s="115"/>
      <c r="AQ968" s="115"/>
      <c r="AR968" s="115"/>
      <c r="AS968" s="115"/>
      <c r="AT968" s="115"/>
      <c r="AU968" s="115"/>
      <c r="AV968" s="115"/>
      <c r="AW968" s="115"/>
      <c r="AX968" s="115"/>
      <c r="AY968" s="115"/>
      <c r="AZ968" s="115"/>
      <c r="BA968" s="115"/>
      <c r="BB968" s="115"/>
      <c r="BC968" s="115"/>
      <c r="BD968" s="115"/>
      <c r="BE968" s="115"/>
      <c r="BF968" s="115"/>
      <c r="BG968" s="115"/>
      <c r="BH968" s="115"/>
      <c r="BI968" s="115"/>
      <c r="BJ968" s="115"/>
      <c r="BK968" s="115"/>
      <c r="BL968" s="115"/>
      <c r="BM968" s="115"/>
      <c r="BN968" s="115"/>
      <c r="BO968" s="115"/>
      <c r="BP968" s="115"/>
      <c r="BQ968" s="115"/>
      <c r="BR968" s="115"/>
      <c r="BS968" s="115"/>
      <c r="BT968" s="115"/>
      <c r="BU968" s="115"/>
      <c r="BV968" s="115"/>
      <c r="BW968" s="115"/>
      <c r="BX968" s="115"/>
      <c r="BY968" s="115"/>
      <c r="BZ968" s="115"/>
      <c r="CA968" s="115"/>
      <c r="CB968" s="115"/>
      <c r="CC968" s="115"/>
      <c r="CD968" s="115"/>
      <c r="CE968" s="115"/>
      <c r="CF968" s="115"/>
      <c r="CG968" s="115"/>
      <c r="CH968" s="115"/>
      <c r="CI968" s="115"/>
    </row>
    <row r="969" spans="1:87" ht="16.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  <c r="AA969" s="115"/>
      <c r="AB969" s="115"/>
      <c r="AC969" s="115"/>
      <c r="AD969" s="115"/>
      <c r="AE969" s="115"/>
      <c r="AF969" s="115"/>
      <c r="AG969" s="115"/>
      <c r="AH969" s="115"/>
      <c r="AI969" s="115"/>
      <c r="AJ969" s="115"/>
      <c r="AK969" s="115"/>
      <c r="AL969" s="115"/>
      <c r="AM969" s="115"/>
      <c r="AN969" s="115"/>
      <c r="AO969" s="115"/>
      <c r="AP969" s="115"/>
      <c r="AQ969" s="115"/>
      <c r="AR969" s="115"/>
      <c r="AS969" s="115"/>
      <c r="AT969" s="115"/>
      <c r="AU969" s="115"/>
      <c r="AV969" s="115"/>
      <c r="AW969" s="115"/>
      <c r="AX969" s="115"/>
      <c r="AY969" s="115"/>
      <c r="AZ969" s="115"/>
      <c r="BA969" s="115"/>
      <c r="BB969" s="115"/>
      <c r="BC969" s="115"/>
      <c r="BD969" s="115"/>
      <c r="BE969" s="115"/>
      <c r="BF969" s="115"/>
      <c r="BG969" s="115"/>
      <c r="BH969" s="115"/>
      <c r="BI969" s="115"/>
      <c r="BJ969" s="115"/>
      <c r="BK969" s="115"/>
      <c r="BL969" s="115"/>
      <c r="BM969" s="115"/>
      <c r="BN969" s="115"/>
      <c r="BO969" s="115"/>
      <c r="BP969" s="115"/>
      <c r="BQ969" s="115"/>
      <c r="BR969" s="115"/>
      <c r="BS969" s="115"/>
      <c r="BT969" s="115"/>
      <c r="BU969" s="115"/>
      <c r="BV969" s="115"/>
      <c r="BW969" s="115"/>
      <c r="BX969" s="115"/>
      <c r="BY969" s="115"/>
      <c r="BZ969" s="115"/>
      <c r="CA969" s="115"/>
      <c r="CB969" s="115"/>
      <c r="CC969" s="115"/>
      <c r="CD969" s="115"/>
      <c r="CE969" s="115"/>
      <c r="CF969" s="115"/>
      <c r="CG969" s="115"/>
      <c r="CH969" s="115"/>
      <c r="CI969" s="115"/>
    </row>
    <row r="970" spans="1:87" ht="16.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  <c r="AA970" s="115"/>
      <c r="AB970" s="115"/>
      <c r="AC970" s="115"/>
      <c r="AD970" s="115"/>
      <c r="AE970" s="115"/>
      <c r="AF970" s="115"/>
      <c r="AG970" s="115"/>
      <c r="AH970" s="115"/>
      <c r="AI970" s="115"/>
      <c r="AJ970" s="115"/>
      <c r="AK970" s="115"/>
      <c r="AL970" s="115"/>
      <c r="AM970" s="115"/>
      <c r="AN970" s="115"/>
      <c r="AO970" s="115"/>
      <c r="AP970" s="115"/>
      <c r="AQ970" s="115"/>
      <c r="AR970" s="115"/>
      <c r="AS970" s="115"/>
      <c r="AT970" s="115"/>
      <c r="AU970" s="115"/>
      <c r="AV970" s="115"/>
      <c r="AW970" s="115"/>
      <c r="AX970" s="115"/>
      <c r="AY970" s="115"/>
      <c r="AZ970" s="115"/>
      <c r="BA970" s="115"/>
      <c r="BB970" s="115"/>
      <c r="BC970" s="115"/>
      <c r="BD970" s="115"/>
      <c r="BE970" s="115"/>
      <c r="BF970" s="115"/>
      <c r="BG970" s="115"/>
      <c r="BH970" s="115"/>
      <c r="BI970" s="115"/>
      <c r="BJ970" s="115"/>
      <c r="BK970" s="115"/>
      <c r="BL970" s="115"/>
      <c r="BM970" s="115"/>
      <c r="BN970" s="115"/>
      <c r="BO970" s="115"/>
      <c r="BP970" s="115"/>
      <c r="BQ970" s="115"/>
      <c r="BR970" s="115"/>
      <c r="BS970" s="115"/>
      <c r="BT970" s="115"/>
      <c r="BU970" s="115"/>
      <c r="BV970" s="115"/>
      <c r="BW970" s="115"/>
      <c r="BX970" s="115"/>
      <c r="BY970" s="115"/>
      <c r="BZ970" s="115"/>
      <c r="CA970" s="115"/>
      <c r="CB970" s="115"/>
      <c r="CC970" s="115"/>
      <c r="CD970" s="115"/>
      <c r="CE970" s="115"/>
      <c r="CF970" s="115"/>
      <c r="CG970" s="115"/>
      <c r="CH970" s="115"/>
      <c r="CI970" s="115"/>
    </row>
    <row r="971" spans="1:87" ht="16.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  <c r="AA971" s="115"/>
      <c r="AB971" s="115"/>
      <c r="AC971" s="115"/>
      <c r="AD971" s="115"/>
      <c r="AE971" s="115"/>
      <c r="AF971" s="115"/>
      <c r="AG971" s="115"/>
      <c r="AH971" s="115"/>
      <c r="AI971" s="115"/>
      <c r="AJ971" s="115"/>
      <c r="AK971" s="115"/>
      <c r="AL971" s="115"/>
      <c r="AM971" s="115"/>
      <c r="AN971" s="115"/>
      <c r="AO971" s="115"/>
      <c r="AP971" s="115"/>
      <c r="AQ971" s="115"/>
      <c r="AR971" s="115"/>
      <c r="AS971" s="115"/>
      <c r="AT971" s="115"/>
      <c r="AU971" s="115"/>
      <c r="AV971" s="115"/>
      <c r="AW971" s="115"/>
      <c r="AX971" s="115"/>
      <c r="AY971" s="115"/>
      <c r="AZ971" s="115"/>
      <c r="BA971" s="115"/>
      <c r="BB971" s="115"/>
      <c r="BC971" s="115"/>
      <c r="BD971" s="115"/>
      <c r="BE971" s="115"/>
      <c r="BF971" s="115"/>
      <c r="BG971" s="115"/>
      <c r="BH971" s="115"/>
      <c r="BI971" s="115"/>
      <c r="BJ971" s="115"/>
      <c r="BK971" s="115"/>
      <c r="BL971" s="115"/>
      <c r="BM971" s="115"/>
      <c r="BN971" s="115"/>
      <c r="BO971" s="115"/>
      <c r="BP971" s="115"/>
      <c r="BQ971" s="115"/>
      <c r="BR971" s="115"/>
      <c r="BS971" s="115"/>
      <c r="BT971" s="115"/>
      <c r="BU971" s="115"/>
      <c r="BV971" s="115"/>
      <c r="BW971" s="115"/>
      <c r="BX971" s="115"/>
      <c r="BY971" s="115"/>
      <c r="BZ971" s="115"/>
      <c r="CA971" s="115"/>
      <c r="CB971" s="115"/>
      <c r="CC971" s="115"/>
      <c r="CD971" s="115"/>
      <c r="CE971" s="115"/>
      <c r="CF971" s="115"/>
      <c r="CG971" s="115"/>
      <c r="CH971" s="115"/>
      <c r="CI971" s="115"/>
    </row>
    <row r="972" spans="1:87" ht="16.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  <c r="AA972" s="115"/>
      <c r="AB972" s="115"/>
      <c r="AC972" s="115"/>
      <c r="AD972" s="115"/>
      <c r="AE972" s="115"/>
      <c r="AF972" s="115"/>
      <c r="AG972" s="115"/>
      <c r="AH972" s="115"/>
      <c r="AI972" s="115"/>
      <c r="AJ972" s="115"/>
      <c r="AK972" s="115"/>
      <c r="AL972" s="115"/>
      <c r="AM972" s="115"/>
      <c r="AN972" s="115"/>
      <c r="AO972" s="115"/>
      <c r="AP972" s="115"/>
      <c r="AQ972" s="115"/>
      <c r="AR972" s="115"/>
      <c r="AS972" s="115"/>
      <c r="AT972" s="115"/>
      <c r="AU972" s="115"/>
      <c r="AV972" s="115"/>
      <c r="AW972" s="115"/>
      <c r="AX972" s="115"/>
      <c r="AY972" s="115"/>
      <c r="AZ972" s="115"/>
      <c r="BA972" s="115"/>
      <c r="BB972" s="115"/>
      <c r="BC972" s="115"/>
      <c r="BD972" s="115"/>
      <c r="BE972" s="115"/>
      <c r="BF972" s="115"/>
      <c r="BG972" s="115"/>
      <c r="BH972" s="115"/>
      <c r="BI972" s="115"/>
      <c r="BJ972" s="115"/>
      <c r="BK972" s="115"/>
      <c r="BL972" s="115"/>
      <c r="BM972" s="115"/>
      <c r="BN972" s="115"/>
      <c r="BO972" s="115"/>
      <c r="BP972" s="115"/>
      <c r="BQ972" s="115"/>
      <c r="BR972" s="115"/>
      <c r="BS972" s="115"/>
      <c r="BT972" s="115"/>
      <c r="BU972" s="115"/>
      <c r="BV972" s="115"/>
      <c r="BW972" s="115"/>
      <c r="BX972" s="115"/>
      <c r="BY972" s="115"/>
      <c r="BZ972" s="115"/>
      <c r="CA972" s="115"/>
      <c r="CB972" s="115"/>
      <c r="CC972" s="115"/>
      <c r="CD972" s="115"/>
      <c r="CE972" s="115"/>
      <c r="CF972" s="115"/>
      <c r="CG972" s="115"/>
      <c r="CH972" s="115"/>
      <c r="CI972" s="115"/>
    </row>
    <row r="973" spans="1:87" ht="16.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  <c r="AA973" s="115"/>
      <c r="AB973" s="115"/>
      <c r="AC973" s="115"/>
      <c r="AD973" s="115"/>
      <c r="AE973" s="115"/>
      <c r="AF973" s="115"/>
      <c r="AG973" s="115"/>
      <c r="AH973" s="115"/>
      <c r="AI973" s="115"/>
      <c r="AJ973" s="115"/>
      <c r="AK973" s="115"/>
      <c r="AL973" s="115"/>
      <c r="AM973" s="115"/>
      <c r="AN973" s="115"/>
      <c r="AO973" s="115"/>
      <c r="AP973" s="115"/>
      <c r="AQ973" s="115"/>
      <c r="AR973" s="115"/>
      <c r="AS973" s="115"/>
      <c r="AT973" s="115"/>
      <c r="AU973" s="115"/>
      <c r="AV973" s="115"/>
      <c r="AW973" s="115"/>
      <c r="AX973" s="115"/>
      <c r="AY973" s="115"/>
      <c r="AZ973" s="115"/>
      <c r="BA973" s="115"/>
      <c r="BB973" s="115"/>
      <c r="BC973" s="115"/>
      <c r="BD973" s="115"/>
      <c r="BE973" s="115"/>
      <c r="BF973" s="115"/>
      <c r="BG973" s="115"/>
      <c r="BH973" s="115"/>
      <c r="BI973" s="115"/>
      <c r="BJ973" s="115"/>
      <c r="BK973" s="115"/>
      <c r="BL973" s="115"/>
      <c r="BM973" s="115"/>
      <c r="BN973" s="115"/>
      <c r="BO973" s="115"/>
      <c r="BP973" s="115"/>
      <c r="BQ973" s="115"/>
      <c r="BR973" s="115"/>
      <c r="BS973" s="115"/>
      <c r="BT973" s="115"/>
      <c r="BU973" s="115"/>
      <c r="BV973" s="115"/>
      <c r="BW973" s="115"/>
      <c r="BX973" s="115"/>
      <c r="BY973" s="115"/>
      <c r="BZ973" s="115"/>
      <c r="CA973" s="115"/>
      <c r="CB973" s="115"/>
      <c r="CC973" s="115"/>
      <c r="CD973" s="115"/>
      <c r="CE973" s="115"/>
      <c r="CF973" s="115"/>
      <c r="CG973" s="115"/>
      <c r="CH973" s="115"/>
      <c r="CI973" s="115"/>
    </row>
    <row r="974" spans="1:87" ht="16.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  <c r="AA974" s="115"/>
      <c r="AB974" s="115"/>
      <c r="AC974" s="115"/>
      <c r="AD974" s="115"/>
      <c r="AE974" s="115"/>
      <c r="AF974" s="115"/>
      <c r="AG974" s="115"/>
      <c r="AH974" s="115"/>
      <c r="AI974" s="115"/>
      <c r="AJ974" s="115"/>
      <c r="AK974" s="115"/>
      <c r="AL974" s="115"/>
      <c r="AM974" s="115"/>
      <c r="AN974" s="115"/>
      <c r="AO974" s="115"/>
      <c r="AP974" s="115"/>
      <c r="AQ974" s="115"/>
      <c r="AR974" s="115"/>
      <c r="AS974" s="115"/>
      <c r="AT974" s="115"/>
      <c r="AU974" s="115"/>
      <c r="AV974" s="115"/>
      <c r="AW974" s="115"/>
      <c r="AX974" s="115"/>
      <c r="AY974" s="115"/>
      <c r="AZ974" s="115"/>
      <c r="BA974" s="115"/>
      <c r="BB974" s="115"/>
      <c r="BC974" s="115"/>
      <c r="BD974" s="115"/>
      <c r="BE974" s="115"/>
      <c r="BF974" s="115"/>
      <c r="BG974" s="115"/>
      <c r="BH974" s="115"/>
      <c r="BI974" s="115"/>
      <c r="BJ974" s="115"/>
      <c r="BK974" s="115"/>
      <c r="BL974" s="115"/>
      <c r="BM974" s="115"/>
      <c r="BN974" s="115"/>
      <c r="BO974" s="115"/>
      <c r="BP974" s="115"/>
      <c r="BQ974" s="115"/>
      <c r="BR974" s="115"/>
      <c r="BS974" s="115"/>
      <c r="BT974" s="115"/>
      <c r="BU974" s="115"/>
      <c r="BV974" s="115"/>
      <c r="BW974" s="115"/>
      <c r="BX974" s="115"/>
      <c r="BY974" s="115"/>
      <c r="BZ974" s="115"/>
      <c r="CA974" s="115"/>
      <c r="CB974" s="115"/>
      <c r="CC974" s="115"/>
      <c r="CD974" s="115"/>
      <c r="CE974" s="115"/>
      <c r="CF974" s="115"/>
      <c r="CG974" s="115"/>
      <c r="CH974" s="115"/>
      <c r="CI974" s="115"/>
    </row>
    <row r="975" spans="1:87" ht="16.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  <c r="AA975" s="115"/>
      <c r="AB975" s="115"/>
      <c r="AC975" s="115"/>
      <c r="AD975" s="115"/>
      <c r="AE975" s="115"/>
      <c r="AF975" s="115"/>
      <c r="AG975" s="115"/>
      <c r="AH975" s="115"/>
      <c r="AI975" s="115"/>
      <c r="AJ975" s="115"/>
      <c r="AK975" s="115"/>
      <c r="AL975" s="115"/>
      <c r="AM975" s="115"/>
      <c r="AN975" s="115"/>
      <c r="AO975" s="115"/>
      <c r="AP975" s="115"/>
      <c r="AQ975" s="115"/>
      <c r="AR975" s="115"/>
      <c r="AS975" s="115"/>
      <c r="AT975" s="115"/>
      <c r="AU975" s="115"/>
      <c r="AV975" s="115"/>
      <c r="AW975" s="115"/>
      <c r="AX975" s="115"/>
      <c r="AY975" s="115"/>
      <c r="AZ975" s="115"/>
      <c r="BA975" s="115"/>
      <c r="BB975" s="115"/>
      <c r="BC975" s="115"/>
      <c r="BD975" s="115"/>
      <c r="BE975" s="115"/>
      <c r="BF975" s="115"/>
      <c r="BG975" s="115"/>
      <c r="BH975" s="115"/>
      <c r="BI975" s="115"/>
      <c r="BJ975" s="115"/>
      <c r="BK975" s="115"/>
      <c r="BL975" s="115"/>
      <c r="BM975" s="115"/>
      <c r="BN975" s="115"/>
      <c r="BO975" s="115"/>
      <c r="BP975" s="115"/>
      <c r="BQ975" s="115"/>
      <c r="BR975" s="115"/>
      <c r="BS975" s="115"/>
      <c r="BT975" s="115"/>
      <c r="BU975" s="115"/>
      <c r="BV975" s="115"/>
      <c r="BW975" s="115"/>
      <c r="BX975" s="115"/>
      <c r="BY975" s="115"/>
      <c r="BZ975" s="115"/>
      <c r="CA975" s="115"/>
      <c r="CB975" s="115"/>
      <c r="CC975" s="115"/>
      <c r="CD975" s="115"/>
      <c r="CE975" s="115"/>
      <c r="CF975" s="115"/>
      <c r="CG975" s="115"/>
      <c r="CH975" s="115"/>
      <c r="CI975" s="115"/>
    </row>
    <row r="976" spans="1:87" ht="16.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  <c r="AA976" s="115"/>
      <c r="AB976" s="115"/>
      <c r="AC976" s="115"/>
      <c r="AD976" s="115"/>
      <c r="AE976" s="115"/>
      <c r="AF976" s="115"/>
      <c r="AG976" s="115"/>
      <c r="AH976" s="115"/>
      <c r="AI976" s="115"/>
      <c r="AJ976" s="115"/>
      <c r="AK976" s="115"/>
      <c r="AL976" s="115"/>
      <c r="AM976" s="115"/>
      <c r="AN976" s="115"/>
      <c r="AO976" s="115"/>
      <c r="AP976" s="115"/>
      <c r="AQ976" s="115"/>
      <c r="AR976" s="115"/>
      <c r="AS976" s="115"/>
      <c r="AT976" s="115"/>
      <c r="AU976" s="115"/>
      <c r="AV976" s="115"/>
      <c r="AW976" s="115"/>
      <c r="AX976" s="115"/>
      <c r="AY976" s="115"/>
      <c r="AZ976" s="115"/>
      <c r="BA976" s="115"/>
      <c r="BB976" s="115"/>
      <c r="BC976" s="115"/>
      <c r="BD976" s="115"/>
      <c r="BE976" s="115"/>
      <c r="BF976" s="115"/>
      <c r="BG976" s="115"/>
      <c r="BH976" s="115"/>
      <c r="BI976" s="115"/>
      <c r="BJ976" s="115"/>
      <c r="BK976" s="115"/>
      <c r="BL976" s="115"/>
      <c r="BM976" s="115"/>
      <c r="BN976" s="115"/>
      <c r="BO976" s="115"/>
      <c r="BP976" s="115"/>
      <c r="BQ976" s="115"/>
      <c r="BR976" s="115"/>
      <c r="BS976" s="115"/>
      <c r="BT976" s="115"/>
      <c r="BU976" s="115"/>
      <c r="BV976" s="115"/>
      <c r="BW976" s="115"/>
      <c r="BX976" s="115"/>
      <c r="BY976" s="115"/>
      <c r="BZ976" s="115"/>
      <c r="CA976" s="115"/>
      <c r="CB976" s="115"/>
      <c r="CC976" s="115"/>
      <c r="CD976" s="115"/>
      <c r="CE976" s="115"/>
      <c r="CF976" s="115"/>
      <c r="CG976" s="115"/>
      <c r="CH976" s="115"/>
      <c r="CI976" s="115"/>
    </row>
    <row r="977" spans="1:87" ht="16.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  <c r="AA977" s="115"/>
      <c r="AB977" s="115"/>
      <c r="AC977" s="115"/>
      <c r="AD977" s="115"/>
      <c r="AE977" s="115"/>
      <c r="AF977" s="115"/>
      <c r="AG977" s="115"/>
      <c r="AH977" s="115"/>
      <c r="AI977" s="115"/>
      <c r="AJ977" s="115"/>
      <c r="AK977" s="115"/>
      <c r="AL977" s="115"/>
      <c r="AM977" s="115"/>
      <c r="AN977" s="115"/>
      <c r="AO977" s="115"/>
      <c r="AP977" s="115"/>
      <c r="AQ977" s="115"/>
      <c r="AR977" s="115"/>
      <c r="AS977" s="115"/>
      <c r="AT977" s="115"/>
      <c r="AU977" s="115"/>
      <c r="AV977" s="115"/>
      <c r="AW977" s="115"/>
      <c r="AX977" s="115"/>
      <c r="AY977" s="115"/>
      <c r="AZ977" s="115"/>
      <c r="BA977" s="115"/>
      <c r="BB977" s="115"/>
      <c r="BC977" s="115"/>
      <c r="BD977" s="115"/>
      <c r="BE977" s="115"/>
      <c r="BF977" s="115"/>
      <c r="BG977" s="115"/>
      <c r="BH977" s="115"/>
      <c r="BI977" s="115"/>
      <c r="BJ977" s="115"/>
      <c r="BK977" s="115"/>
      <c r="BL977" s="115"/>
      <c r="BM977" s="115"/>
      <c r="BN977" s="115"/>
      <c r="BO977" s="115"/>
      <c r="BP977" s="115"/>
      <c r="BQ977" s="115"/>
      <c r="BR977" s="115"/>
      <c r="BS977" s="115"/>
      <c r="BT977" s="115"/>
      <c r="BU977" s="115"/>
      <c r="BV977" s="115"/>
      <c r="BW977" s="115"/>
      <c r="BX977" s="115"/>
      <c r="BY977" s="115"/>
      <c r="BZ977" s="115"/>
      <c r="CA977" s="115"/>
      <c r="CB977" s="115"/>
      <c r="CC977" s="115"/>
      <c r="CD977" s="115"/>
      <c r="CE977" s="115"/>
      <c r="CF977" s="115"/>
      <c r="CG977" s="115"/>
      <c r="CH977" s="115"/>
      <c r="CI977" s="115"/>
    </row>
    <row r="978" spans="1:87" ht="16.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  <c r="AA978" s="115"/>
      <c r="AB978" s="115"/>
      <c r="AC978" s="115"/>
      <c r="AD978" s="115"/>
      <c r="AE978" s="115"/>
      <c r="AF978" s="115"/>
      <c r="AG978" s="115"/>
      <c r="AH978" s="115"/>
      <c r="AI978" s="115"/>
      <c r="AJ978" s="115"/>
      <c r="AK978" s="115"/>
      <c r="AL978" s="115"/>
      <c r="AM978" s="115"/>
      <c r="AN978" s="115"/>
      <c r="AO978" s="115"/>
      <c r="AP978" s="115"/>
      <c r="AQ978" s="115"/>
      <c r="AR978" s="115"/>
      <c r="AS978" s="115"/>
      <c r="AT978" s="115"/>
      <c r="AU978" s="115"/>
      <c r="AV978" s="115"/>
      <c r="AW978" s="115"/>
      <c r="AX978" s="115"/>
      <c r="AY978" s="115"/>
      <c r="AZ978" s="115"/>
      <c r="BA978" s="115"/>
      <c r="BB978" s="115"/>
      <c r="BC978" s="115"/>
      <c r="BD978" s="115"/>
      <c r="BE978" s="115"/>
      <c r="BF978" s="115"/>
      <c r="BG978" s="115"/>
      <c r="BH978" s="115"/>
      <c r="BI978" s="115"/>
      <c r="BJ978" s="115"/>
      <c r="BK978" s="115"/>
      <c r="BL978" s="115"/>
      <c r="BM978" s="115"/>
      <c r="BN978" s="115"/>
      <c r="BO978" s="115"/>
      <c r="BP978" s="115"/>
      <c r="BQ978" s="115"/>
      <c r="BR978" s="115"/>
      <c r="BS978" s="115"/>
      <c r="BT978" s="115"/>
      <c r="BU978" s="115"/>
      <c r="BV978" s="115"/>
      <c r="BW978" s="115"/>
      <c r="BX978" s="115"/>
      <c r="BY978" s="115"/>
      <c r="BZ978" s="115"/>
      <c r="CA978" s="115"/>
      <c r="CB978" s="115"/>
      <c r="CC978" s="115"/>
      <c r="CD978" s="115"/>
      <c r="CE978" s="115"/>
      <c r="CF978" s="115"/>
      <c r="CG978" s="115"/>
      <c r="CH978" s="115"/>
      <c r="CI978" s="115"/>
    </row>
    <row r="979" spans="1:87" ht="16.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  <c r="AA979" s="115"/>
      <c r="AB979" s="115"/>
      <c r="AC979" s="115"/>
      <c r="AD979" s="115"/>
      <c r="AE979" s="115"/>
      <c r="AF979" s="115"/>
      <c r="AG979" s="115"/>
      <c r="AH979" s="115"/>
      <c r="AI979" s="115"/>
      <c r="AJ979" s="115"/>
      <c r="AK979" s="115"/>
      <c r="AL979" s="115"/>
      <c r="AM979" s="115"/>
      <c r="AN979" s="115"/>
      <c r="AO979" s="115"/>
      <c r="AP979" s="115"/>
      <c r="AQ979" s="115"/>
      <c r="AR979" s="115"/>
      <c r="AS979" s="115"/>
      <c r="AT979" s="115"/>
      <c r="AU979" s="115"/>
      <c r="AV979" s="115"/>
      <c r="AW979" s="115"/>
      <c r="AX979" s="115"/>
      <c r="AY979" s="115"/>
      <c r="AZ979" s="115"/>
      <c r="BA979" s="115"/>
      <c r="BB979" s="115"/>
      <c r="BC979" s="115"/>
      <c r="BD979" s="115"/>
      <c r="BE979" s="115"/>
      <c r="BF979" s="115"/>
      <c r="BG979" s="115"/>
      <c r="BH979" s="115"/>
      <c r="BI979" s="115"/>
      <c r="BJ979" s="115"/>
      <c r="BK979" s="115"/>
      <c r="BL979" s="115"/>
      <c r="BM979" s="115"/>
      <c r="BN979" s="115"/>
      <c r="BO979" s="115"/>
      <c r="BP979" s="115"/>
      <c r="BQ979" s="115"/>
      <c r="BR979" s="115"/>
      <c r="BS979" s="115"/>
      <c r="BT979" s="115"/>
      <c r="BU979" s="115"/>
      <c r="BV979" s="115"/>
      <c r="BW979" s="115"/>
      <c r="BX979" s="115"/>
      <c r="BY979" s="115"/>
      <c r="BZ979" s="115"/>
      <c r="CA979" s="115"/>
      <c r="CB979" s="115"/>
      <c r="CC979" s="115"/>
      <c r="CD979" s="115"/>
      <c r="CE979" s="115"/>
      <c r="CF979" s="115"/>
      <c r="CG979" s="115"/>
      <c r="CH979" s="115"/>
      <c r="CI979" s="115"/>
    </row>
    <row r="980" spans="1:87" ht="16.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  <c r="AA980" s="115"/>
      <c r="AB980" s="115"/>
      <c r="AC980" s="115"/>
      <c r="AD980" s="115"/>
      <c r="AE980" s="115"/>
      <c r="AF980" s="115"/>
      <c r="AG980" s="115"/>
      <c r="AH980" s="115"/>
      <c r="AI980" s="115"/>
      <c r="AJ980" s="115"/>
      <c r="AK980" s="115"/>
      <c r="AL980" s="115"/>
      <c r="AM980" s="115"/>
      <c r="AN980" s="115"/>
      <c r="AO980" s="115"/>
      <c r="AP980" s="115"/>
      <c r="AQ980" s="115"/>
      <c r="AR980" s="115"/>
      <c r="AS980" s="115"/>
      <c r="AT980" s="115"/>
      <c r="AU980" s="115"/>
      <c r="AV980" s="115"/>
      <c r="AW980" s="115"/>
      <c r="AX980" s="115"/>
      <c r="AY980" s="115"/>
      <c r="AZ980" s="115"/>
      <c r="BA980" s="115"/>
      <c r="BB980" s="115"/>
      <c r="BC980" s="115"/>
      <c r="BD980" s="115"/>
      <c r="BE980" s="115"/>
      <c r="BF980" s="115"/>
      <c r="BG980" s="115"/>
      <c r="BH980" s="115"/>
      <c r="BI980" s="115"/>
      <c r="BJ980" s="115"/>
      <c r="BK980" s="115"/>
      <c r="BL980" s="115"/>
      <c r="BM980" s="115"/>
      <c r="BN980" s="115"/>
      <c r="BO980" s="115"/>
      <c r="BP980" s="115"/>
      <c r="BQ980" s="115"/>
      <c r="BR980" s="115"/>
      <c r="BS980" s="115"/>
      <c r="BT980" s="115"/>
      <c r="BU980" s="115"/>
      <c r="BV980" s="115"/>
      <c r="BW980" s="115"/>
      <c r="BX980" s="115"/>
      <c r="BY980" s="115"/>
      <c r="BZ980" s="115"/>
      <c r="CA980" s="115"/>
      <c r="CB980" s="115"/>
      <c r="CC980" s="115"/>
      <c r="CD980" s="115"/>
      <c r="CE980" s="115"/>
      <c r="CF980" s="115"/>
      <c r="CG980" s="115"/>
      <c r="CH980" s="115"/>
      <c r="CI980" s="115"/>
    </row>
    <row r="981" spans="1:87" ht="16.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  <c r="AA981" s="115"/>
      <c r="AB981" s="115"/>
      <c r="AC981" s="115"/>
      <c r="AD981" s="115"/>
      <c r="AE981" s="115"/>
      <c r="AF981" s="115"/>
      <c r="AG981" s="115"/>
      <c r="AH981" s="115"/>
      <c r="AI981" s="115"/>
      <c r="AJ981" s="115"/>
      <c r="AK981" s="115"/>
      <c r="AL981" s="115"/>
      <c r="AM981" s="115"/>
      <c r="AN981" s="115"/>
      <c r="AO981" s="115"/>
      <c r="AP981" s="115"/>
      <c r="AQ981" s="115"/>
      <c r="AR981" s="115"/>
      <c r="AS981" s="115"/>
      <c r="AT981" s="115"/>
      <c r="AU981" s="115"/>
      <c r="AV981" s="115"/>
      <c r="AW981" s="115"/>
      <c r="AX981" s="115"/>
      <c r="AY981" s="115"/>
      <c r="AZ981" s="115"/>
      <c r="BA981" s="115"/>
      <c r="BB981" s="115"/>
      <c r="BC981" s="115"/>
      <c r="BD981" s="115"/>
      <c r="BE981" s="115"/>
      <c r="BF981" s="115"/>
      <c r="BG981" s="115"/>
      <c r="BH981" s="115"/>
      <c r="BI981" s="115"/>
      <c r="BJ981" s="115"/>
      <c r="BK981" s="115"/>
      <c r="BL981" s="115"/>
      <c r="BM981" s="115"/>
      <c r="BN981" s="115"/>
      <c r="BO981" s="115"/>
      <c r="BP981" s="115"/>
      <c r="BQ981" s="115"/>
      <c r="BR981" s="115"/>
      <c r="BS981" s="115"/>
      <c r="BT981" s="115"/>
      <c r="BU981" s="115"/>
      <c r="BV981" s="115"/>
      <c r="BW981" s="115"/>
      <c r="BX981" s="115"/>
      <c r="BY981" s="115"/>
      <c r="BZ981" s="115"/>
      <c r="CA981" s="115"/>
      <c r="CB981" s="115"/>
      <c r="CC981" s="115"/>
      <c r="CD981" s="115"/>
      <c r="CE981" s="115"/>
      <c r="CF981" s="115"/>
      <c r="CG981" s="115"/>
      <c r="CH981" s="115"/>
      <c r="CI981" s="115"/>
    </row>
    <row r="982" spans="1:87" ht="16.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  <c r="AA982" s="115"/>
      <c r="AB982" s="115"/>
      <c r="AC982" s="115"/>
      <c r="AD982" s="115"/>
      <c r="AE982" s="115"/>
      <c r="AF982" s="115"/>
      <c r="AG982" s="115"/>
      <c r="AH982" s="115"/>
      <c r="AI982" s="115"/>
      <c r="AJ982" s="115"/>
      <c r="AK982" s="115"/>
      <c r="AL982" s="115"/>
      <c r="AM982" s="115"/>
      <c r="AN982" s="115"/>
      <c r="AO982" s="115"/>
      <c r="AP982" s="115"/>
      <c r="AQ982" s="115"/>
      <c r="AR982" s="115"/>
      <c r="AS982" s="115"/>
      <c r="AT982" s="115"/>
      <c r="AU982" s="115"/>
      <c r="AV982" s="115"/>
      <c r="AW982" s="115"/>
      <c r="AX982" s="115"/>
      <c r="AY982" s="115"/>
      <c r="AZ982" s="115"/>
      <c r="BA982" s="115"/>
      <c r="BB982" s="115"/>
      <c r="BC982" s="115"/>
      <c r="BD982" s="115"/>
      <c r="BE982" s="115"/>
      <c r="BF982" s="115"/>
      <c r="BG982" s="115"/>
      <c r="BH982" s="115"/>
      <c r="BI982" s="115"/>
      <c r="BJ982" s="115"/>
      <c r="BK982" s="115"/>
      <c r="BL982" s="115"/>
      <c r="BM982" s="115"/>
      <c r="BN982" s="115"/>
      <c r="BO982" s="115"/>
      <c r="BP982" s="115"/>
      <c r="BQ982" s="115"/>
      <c r="BR982" s="115"/>
      <c r="BS982" s="115"/>
      <c r="BT982" s="115"/>
      <c r="BU982" s="115"/>
      <c r="BV982" s="115"/>
      <c r="BW982" s="115"/>
      <c r="BX982" s="115"/>
      <c r="BY982" s="115"/>
      <c r="BZ982" s="115"/>
      <c r="CA982" s="115"/>
      <c r="CB982" s="115"/>
      <c r="CC982" s="115"/>
      <c r="CD982" s="115"/>
      <c r="CE982" s="115"/>
      <c r="CF982" s="115"/>
      <c r="CG982" s="115"/>
      <c r="CH982" s="115"/>
      <c r="CI982" s="115"/>
    </row>
    <row r="983" spans="1:87" ht="16.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  <c r="AA983" s="115"/>
      <c r="AB983" s="115"/>
      <c r="AC983" s="115"/>
      <c r="AD983" s="115"/>
      <c r="AE983" s="115"/>
      <c r="AF983" s="115"/>
      <c r="AG983" s="115"/>
      <c r="AH983" s="115"/>
      <c r="AI983" s="115"/>
      <c r="AJ983" s="115"/>
      <c r="AK983" s="115"/>
      <c r="AL983" s="115"/>
      <c r="AM983" s="115"/>
      <c r="AN983" s="115"/>
      <c r="AO983" s="115"/>
      <c r="AP983" s="115"/>
      <c r="AQ983" s="115"/>
      <c r="AR983" s="115"/>
      <c r="AS983" s="115"/>
      <c r="AT983" s="115"/>
      <c r="AU983" s="115"/>
      <c r="AV983" s="115"/>
      <c r="AW983" s="115"/>
      <c r="AX983" s="115"/>
      <c r="AY983" s="115"/>
      <c r="AZ983" s="115"/>
      <c r="BA983" s="115"/>
      <c r="BB983" s="115"/>
      <c r="BC983" s="115"/>
      <c r="BD983" s="115"/>
      <c r="BE983" s="115"/>
      <c r="BF983" s="115"/>
      <c r="BG983" s="115"/>
      <c r="BH983" s="115"/>
      <c r="BI983" s="115"/>
      <c r="BJ983" s="115"/>
      <c r="BK983" s="115"/>
      <c r="BL983" s="115"/>
      <c r="BM983" s="115"/>
      <c r="BN983" s="115"/>
      <c r="BO983" s="115"/>
      <c r="BP983" s="115"/>
      <c r="BQ983" s="115"/>
      <c r="BR983" s="115"/>
      <c r="BS983" s="115"/>
      <c r="BT983" s="115"/>
      <c r="BU983" s="115"/>
      <c r="BV983" s="115"/>
      <c r="BW983" s="115"/>
      <c r="BX983" s="115"/>
      <c r="BY983" s="115"/>
      <c r="BZ983" s="115"/>
      <c r="CA983" s="115"/>
      <c r="CB983" s="115"/>
      <c r="CC983" s="115"/>
      <c r="CD983" s="115"/>
      <c r="CE983" s="115"/>
      <c r="CF983" s="115"/>
      <c r="CG983" s="115"/>
      <c r="CH983" s="115"/>
      <c r="CI983" s="115"/>
    </row>
    <row r="984" spans="1:87" ht="16.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  <c r="AA984" s="115"/>
      <c r="AB984" s="115"/>
      <c r="AC984" s="115"/>
      <c r="AD984" s="115"/>
      <c r="AE984" s="115"/>
      <c r="AF984" s="115"/>
      <c r="AG984" s="115"/>
      <c r="AH984" s="115"/>
      <c r="AI984" s="115"/>
      <c r="AJ984" s="115"/>
      <c r="AK984" s="115"/>
      <c r="AL984" s="115"/>
      <c r="AM984" s="115"/>
      <c r="AN984" s="115"/>
      <c r="AO984" s="115"/>
      <c r="AP984" s="115"/>
      <c r="AQ984" s="115"/>
      <c r="AR984" s="115"/>
      <c r="AS984" s="115"/>
      <c r="AT984" s="115"/>
      <c r="AU984" s="115"/>
      <c r="AV984" s="115"/>
      <c r="AW984" s="115"/>
      <c r="AX984" s="115"/>
      <c r="AY984" s="115"/>
      <c r="AZ984" s="115"/>
      <c r="BA984" s="115"/>
      <c r="BB984" s="115"/>
      <c r="BC984" s="115"/>
      <c r="BD984" s="115"/>
      <c r="BE984" s="115"/>
      <c r="BF984" s="115"/>
      <c r="BG984" s="115"/>
      <c r="BH984" s="115"/>
      <c r="BI984" s="115"/>
      <c r="BJ984" s="115"/>
      <c r="BK984" s="115"/>
      <c r="BL984" s="115"/>
      <c r="BM984" s="115"/>
      <c r="BN984" s="115"/>
      <c r="BO984" s="115"/>
      <c r="BP984" s="115"/>
      <c r="BQ984" s="115"/>
      <c r="BR984" s="115"/>
      <c r="BS984" s="115"/>
      <c r="BT984" s="115"/>
      <c r="BU984" s="115"/>
      <c r="BV984" s="115"/>
      <c r="BW984" s="115"/>
      <c r="BX984" s="115"/>
      <c r="BY984" s="115"/>
      <c r="BZ984" s="115"/>
      <c r="CA984" s="115"/>
      <c r="CB984" s="115"/>
      <c r="CC984" s="115"/>
      <c r="CD984" s="115"/>
      <c r="CE984" s="115"/>
      <c r="CF984" s="115"/>
      <c r="CG984" s="115"/>
      <c r="CH984" s="115"/>
      <c r="CI984" s="115"/>
    </row>
    <row r="985" spans="1:87" ht="16.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  <c r="AA985" s="115"/>
      <c r="AB985" s="115"/>
      <c r="AC985" s="115"/>
      <c r="AD985" s="115"/>
      <c r="AE985" s="115"/>
      <c r="AF985" s="115"/>
      <c r="AG985" s="115"/>
      <c r="AH985" s="115"/>
      <c r="AI985" s="115"/>
      <c r="AJ985" s="115"/>
      <c r="AK985" s="115"/>
      <c r="AL985" s="115"/>
      <c r="AM985" s="115"/>
      <c r="AN985" s="115"/>
      <c r="AO985" s="115"/>
      <c r="AP985" s="115"/>
      <c r="AQ985" s="115"/>
      <c r="AR985" s="115"/>
      <c r="AS985" s="115"/>
      <c r="AT985" s="115"/>
      <c r="AU985" s="115"/>
      <c r="AV985" s="115"/>
      <c r="AW985" s="115"/>
      <c r="AX985" s="115"/>
      <c r="AY985" s="115"/>
      <c r="AZ985" s="115"/>
      <c r="BA985" s="115"/>
      <c r="BB985" s="115"/>
      <c r="BC985" s="115"/>
      <c r="BD985" s="115"/>
      <c r="BE985" s="115"/>
      <c r="BF985" s="115"/>
      <c r="BG985" s="115"/>
      <c r="BH985" s="115"/>
      <c r="BI985" s="115"/>
      <c r="BJ985" s="115"/>
      <c r="BK985" s="115"/>
      <c r="BL985" s="115"/>
      <c r="BM985" s="115"/>
      <c r="BN985" s="115"/>
      <c r="BO985" s="115"/>
      <c r="BP985" s="115"/>
      <c r="BQ985" s="115"/>
      <c r="BR985" s="115"/>
      <c r="BS985" s="115"/>
      <c r="BT985" s="115"/>
      <c r="BU985" s="115"/>
      <c r="BV985" s="115"/>
      <c r="BW985" s="115"/>
      <c r="BX985" s="115"/>
      <c r="BY985" s="115"/>
      <c r="BZ985" s="115"/>
      <c r="CA985" s="115"/>
      <c r="CB985" s="115"/>
      <c r="CC985" s="115"/>
      <c r="CD985" s="115"/>
      <c r="CE985" s="115"/>
      <c r="CF985" s="115"/>
      <c r="CG985" s="115"/>
      <c r="CH985" s="115"/>
      <c r="CI985" s="115"/>
    </row>
    <row r="986" spans="1:87" ht="16.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  <c r="AA986" s="115"/>
      <c r="AB986" s="115"/>
      <c r="AC986" s="115"/>
      <c r="AD986" s="115"/>
      <c r="AE986" s="115"/>
      <c r="AF986" s="115"/>
      <c r="AG986" s="115"/>
      <c r="AH986" s="115"/>
      <c r="AI986" s="115"/>
      <c r="AJ986" s="115"/>
      <c r="AK986" s="115"/>
      <c r="AL986" s="115"/>
      <c r="AM986" s="115"/>
      <c r="AN986" s="115"/>
      <c r="AO986" s="115"/>
      <c r="AP986" s="115"/>
      <c r="AQ986" s="115"/>
      <c r="AR986" s="115"/>
      <c r="AS986" s="115"/>
      <c r="AT986" s="115"/>
      <c r="AU986" s="115"/>
      <c r="AV986" s="115"/>
      <c r="AW986" s="115"/>
      <c r="AX986" s="115"/>
      <c r="AY986" s="115"/>
      <c r="AZ986" s="115"/>
      <c r="BA986" s="115"/>
      <c r="BB986" s="115"/>
      <c r="BC986" s="115"/>
      <c r="BD986" s="115"/>
      <c r="BE986" s="115"/>
      <c r="BF986" s="115"/>
      <c r="BG986" s="115"/>
      <c r="BH986" s="115"/>
      <c r="BI986" s="115"/>
      <c r="BJ986" s="115"/>
      <c r="BK986" s="115"/>
      <c r="BL986" s="115"/>
      <c r="BM986" s="115"/>
      <c r="BN986" s="115"/>
      <c r="BO986" s="115"/>
      <c r="BP986" s="115"/>
      <c r="BQ986" s="115"/>
      <c r="BR986" s="115"/>
      <c r="BS986" s="115"/>
      <c r="BT986" s="115"/>
      <c r="BU986" s="115"/>
      <c r="BV986" s="115"/>
      <c r="BW986" s="115"/>
      <c r="BX986" s="115"/>
      <c r="BY986" s="115"/>
      <c r="BZ986" s="115"/>
      <c r="CA986" s="115"/>
      <c r="CB986" s="115"/>
      <c r="CC986" s="115"/>
      <c r="CD986" s="115"/>
      <c r="CE986" s="115"/>
      <c r="CF986" s="115"/>
      <c r="CG986" s="115"/>
      <c r="CH986" s="115"/>
      <c r="CI986" s="115"/>
    </row>
    <row r="987" spans="1:87" ht="16.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  <c r="AA987" s="115"/>
      <c r="AB987" s="115"/>
      <c r="AC987" s="115"/>
      <c r="AD987" s="115"/>
      <c r="AE987" s="115"/>
      <c r="AF987" s="115"/>
      <c r="AG987" s="115"/>
      <c r="AH987" s="115"/>
      <c r="AI987" s="115"/>
      <c r="AJ987" s="115"/>
      <c r="AK987" s="115"/>
      <c r="AL987" s="115"/>
      <c r="AM987" s="115"/>
      <c r="AN987" s="115"/>
      <c r="AO987" s="115"/>
      <c r="AP987" s="115"/>
      <c r="AQ987" s="115"/>
      <c r="AR987" s="115"/>
      <c r="AS987" s="115"/>
      <c r="AT987" s="115"/>
      <c r="AU987" s="115"/>
      <c r="AV987" s="115"/>
      <c r="AW987" s="115"/>
      <c r="AX987" s="115"/>
      <c r="AY987" s="115"/>
      <c r="AZ987" s="115"/>
      <c r="BA987" s="115"/>
      <c r="BB987" s="115"/>
      <c r="BC987" s="115"/>
      <c r="BD987" s="115"/>
      <c r="BE987" s="115"/>
      <c r="BF987" s="115"/>
      <c r="BG987" s="115"/>
      <c r="BH987" s="115"/>
      <c r="BI987" s="115"/>
      <c r="BJ987" s="115"/>
      <c r="BK987" s="115"/>
      <c r="BL987" s="115"/>
      <c r="BM987" s="115"/>
      <c r="BN987" s="115"/>
      <c r="BO987" s="115"/>
      <c r="BP987" s="115"/>
      <c r="BQ987" s="115"/>
      <c r="BR987" s="115"/>
      <c r="BS987" s="115"/>
      <c r="BT987" s="115"/>
      <c r="BU987" s="115"/>
      <c r="BV987" s="115"/>
      <c r="BW987" s="115"/>
      <c r="BX987" s="115"/>
      <c r="BY987" s="115"/>
      <c r="BZ987" s="115"/>
      <c r="CA987" s="115"/>
      <c r="CB987" s="115"/>
      <c r="CC987" s="115"/>
      <c r="CD987" s="115"/>
      <c r="CE987" s="115"/>
      <c r="CF987" s="115"/>
      <c r="CG987" s="115"/>
      <c r="CH987" s="115"/>
      <c r="CI987" s="115"/>
    </row>
    <row r="988" spans="1:87" ht="16.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  <c r="AA988" s="115"/>
      <c r="AB988" s="115"/>
      <c r="AC988" s="115"/>
      <c r="AD988" s="115"/>
      <c r="AE988" s="115"/>
      <c r="AF988" s="115"/>
      <c r="AG988" s="115"/>
      <c r="AH988" s="115"/>
      <c r="AI988" s="115"/>
      <c r="AJ988" s="115"/>
      <c r="AK988" s="115"/>
      <c r="AL988" s="115"/>
      <c r="AM988" s="115"/>
      <c r="AN988" s="115"/>
      <c r="AO988" s="115"/>
      <c r="AP988" s="115"/>
      <c r="AQ988" s="115"/>
      <c r="AR988" s="115"/>
      <c r="AS988" s="115"/>
      <c r="AT988" s="115"/>
      <c r="AU988" s="115"/>
      <c r="AV988" s="115"/>
      <c r="AW988" s="115"/>
      <c r="AX988" s="115"/>
      <c r="AY988" s="115"/>
      <c r="AZ988" s="115"/>
      <c r="BA988" s="115"/>
      <c r="BB988" s="115"/>
      <c r="BC988" s="115"/>
      <c r="BD988" s="115"/>
      <c r="BE988" s="115"/>
      <c r="BF988" s="115"/>
      <c r="BG988" s="115"/>
      <c r="BH988" s="115"/>
      <c r="BI988" s="115"/>
      <c r="BJ988" s="115"/>
      <c r="BK988" s="115"/>
      <c r="BL988" s="115"/>
      <c r="BM988" s="115"/>
      <c r="BN988" s="115"/>
      <c r="BO988" s="115"/>
      <c r="BP988" s="115"/>
      <c r="BQ988" s="115"/>
      <c r="BR988" s="115"/>
      <c r="BS988" s="115"/>
      <c r="BT988" s="115"/>
      <c r="BU988" s="115"/>
      <c r="BV988" s="115"/>
      <c r="BW988" s="115"/>
      <c r="BX988" s="115"/>
      <c r="BY988" s="115"/>
      <c r="BZ988" s="115"/>
      <c r="CA988" s="115"/>
      <c r="CB988" s="115"/>
      <c r="CC988" s="115"/>
      <c r="CD988" s="115"/>
      <c r="CE988" s="115"/>
      <c r="CF988" s="115"/>
      <c r="CG988" s="115"/>
      <c r="CH988" s="115"/>
      <c r="CI988" s="115"/>
    </row>
    <row r="989" spans="1:87" ht="16.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  <c r="AA989" s="115"/>
      <c r="AB989" s="115"/>
      <c r="AC989" s="115"/>
      <c r="AD989" s="115"/>
      <c r="AE989" s="115"/>
      <c r="AF989" s="115"/>
      <c r="AG989" s="115"/>
      <c r="AH989" s="115"/>
      <c r="AI989" s="115"/>
      <c r="AJ989" s="115"/>
      <c r="AK989" s="115"/>
      <c r="AL989" s="115"/>
      <c r="AM989" s="115"/>
      <c r="AN989" s="115"/>
      <c r="AO989" s="115"/>
      <c r="AP989" s="115"/>
      <c r="AQ989" s="115"/>
      <c r="AR989" s="115"/>
      <c r="AS989" s="115"/>
      <c r="AT989" s="115"/>
      <c r="AU989" s="115"/>
      <c r="AV989" s="115"/>
      <c r="AW989" s="115"/>
      <c r="AX989" s="115"/>
      <c r="AY989" s="115"/>
      <c r="AZ989" s="115"/>
      <c r="BA989" s="115"/>
      <c r="BB989" s="115"/>
      <c r="BC989" s="115"/>
      <c r="BD989" s="115"/>
      <c r="BE989" s="115"/>
      <c r="BF989" s="115"/>
      <c r="BG989" s="115"/>
      <c r="BH989" s="115"/>
      <c r="BI989" s="115"/>
      <c r="BJ989" s="115"/>
      <c r="BK989" s="115"/>
      <c r="BL989" s="115"/>
      <c r="BM989" s="115"/>
      <c r="BN989" s="115"/>
      <c r="BO989" s="115"/>
      <c r="BP989" s="115"/>
      <c r="BQ989" s="115"/>
      <c r="BR989" s="115"/>
      <c r="BS989" s="115"/>
      <c r="BT989" s="115"/>
      <c r="BU989" s="115"/>
      <c r="BV989" s="115"/>
      <c r="BW989" s="115"/>
      <c r="BX989" s="115"/>
      <c r="BY989" s="115"/>
      <c r="BZ989" s="115"/>
      <c r="CA989" s="115"/>
      <c r="CB989" s="115"/>
      <c r="CC989" s="115"/>
      <c r="CD989" s="115"/>
      <c r="CE989" s="115"/>
      <c r="CF989" s="115"/>
      <c r="CG989" s="115"/>
      <c r="CH989" s="115"/>
      <c r="CI989" s="115"/>
    </row>
    <row r="990" spans="1:87" ht="16.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  <c r="AA990" s="115"/>
      <c r="AB990" s="115"/>
      <c r="AC990" s="115"/>
      <c r="AD990" s="115"/>
      <c r="AE990" s="115"/>
      <c r="AF990" s="115"/>
      <c r="AG990" s="115"/>
      <c r="AH990" s="115"/>
      <c r="AI990" s="115"/>
      <c r="AJ990" s="115"/>
      <c r="AK990" s="115"/>
      <c r="AL990" s="115"/>
      <c r="AM990" s="115"/>
      <c r="AN990" s="115"/>
      <c r="AO990" s="115"/>
      <c r="AP990" s="115"/>
      <c r="AQ990" s="115"/>
      <c r="AR990" s="115"/>
      <c r="AS990" s="115"/>
      <c r="AT990" s="115"/>
      <c r="AU990" s="115"/>
      <c r="AV990" s="115"/>
      <c r="AW990" s="115"/>
      <c r="AX990" s="115"/>
      <c r="AY990" s="115"/>
      <c r="AZ990" s="115"/>
      <c r="BA990" s="115"/>
      <c r="BB990" s="115"/>
      <c r="BC990" s="115"/>
      <c r="BD990" s="115"/>
      <c r="BE990" s="115"/>
      <c r="BF990" s="115"/>
      <c r="BG990" s="115"/>
      <c r="BH990" s="115"/>
      <c r="BI990" s="115"/>
      <c r="BJ990" s="115"/>
      <c r="BK990" s="115"/>
      <c r="BL990" s="115"/>
      <c r="BM990" s="115"/>
      <c r="BN990" s="115"/>
      <c r="BO990" s="115"/>
      <c r="BP990" s="115"/>
      <c r="BQ990" s="115"/>
      <c r="BR990" s="115"/>
      <c r="BS990" s="115"/>
      <c r="BT990" s="115"/>
      <c r="BU990" s="115"/>
      <c r="BV990" s="115"/>
      <c r="BW990" s="115"/>
      <c r="BX990" s="115"/>
      <c r="BY990" s="115"/>
      <c r="BZ990" s="115"/>
      <c r="CA990" s="115"/>
      <c r="CB990" s="115"/>
      <c r="CC990" s="115"/>
      <c r="CD990" s="115"/>
      <c r="CE990" s="115"/>
      <c r="CF990" s="115"/>
      <c r="CG990" s="115"/>
      <c r="CH990" s="115"/>
      <c r="CI990" s="115"/>
    </row>
    <row r="991" spans="1:87" ht="16.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  <c r="AA991" s="115"/>
      <c r="AB991" s="115"/>
      <c r="AC991" s="115"/>
      <c r="AD991" s="115"/>
      <c r="AE991" s="115"/>
      <c r="AF991" s="115"/>
      <c r="AG991" s="115"/>
      <c r="AH991" s="115"/>
      <c r="AI991" s="115"/>
      <c r="AJ991" s="115"/>
      <c r="AK991" s="115"/>
      <c r="AL991" s="115"/>
      <c r="AM991" s="115"/>
      <c r="AN991" s="115"/>
      <c r="AO991" s="115"/>
      <c r="AP991" s="115"/>
      <c r="AQ991" s="115"/>
      <c r="AR991" s="115"/>
      <c r="AS991" s="115"/>
      <c r="AT991" s="115"/>
      <c r="AU991" s="115"/>
      <c r="AV991" s="115"/>
      <c r="AW991" s="115"/>
      <c r="AX991" s="115"/>
      <c r="AY991" s="115"/>
      <c r="AZ991" s="115"/>
      <c r="BA991" s="115"/>
      <c r="BB991" s="115"/>
      <c r="BC991" s="115"/>
      <c r="BD991" s="115"/>
      <c r="BE991" s="115"/>
      <c r="BF991" s="115"/>
      <c r="BG991" s="115"/>
      <c r="BH991" s="115"/>
      <c r="BI991" s="115"/>
      <c r="BJ991" s="115"/>
      <c r="BK991" s="115"/>
      <c r="BL991" s="115"/>
      <c r="BM991" s="115"/>
      <c r="BN991" s="115"/>
      <c r="BO991" s="115"/>
      <c r="BP991" s="115"/>
      <c r="BQ991" s="115"/>
      <c r="BR991" s="115"/>
      <c r="BS991" s="115"/>
      <c r="BT991" s="115"/>
      <c r="BU991" s="115"/>
      <c r="BV991" s="115"/>
      <c r="BW991" s="115"/>
      <c r="BX991" s="115"/>
      <c r="BY991" s="115"/>
      <c r="BZ991" s="115"/>
      <c r="CA991" s="115"/>
      <c r="CB991" s="115"/>
      <c r="CC991" s="115"/>
      <c r="CD991" s="115"/>
      <c r="CE991" s="115"/>
      <c r="CF991" s="115"/>
      <c r="CG991" s="115"/>
      <c r="CH991" s="115"/>
      <c r="CI991" s="115"/>
    </row>
    <row r="992" spans="1:87" ht="16.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  <c r="AA992" s="115"/>
      <c r="AB992" s="115"/>
      <c r="AC992" s="115"/>
      <c r="AD992" s="115"/>
      <c r="AE992" s="115"/>
      <c r="AF992" s="115"/>
      <c r="AG992" s="115"/>
      <c r="AH992" s="115"/>
      <c r="AI992" s="115"/>
      <c r="AJ992" s="115"/>
      <c r="AK992" s="115"/>
      <c r="AL992" s="115"/>
      <c r="AM992" s="115"/>
      <c r="AN992" s="115"/>
      <c r="AO992" s="115"/>
      <c r="AP992" s="115"/>
      <c r="AQ992" s="115"/>
      <c r="AR992" s="115"/>
      <c r="AS992" s="115"/>
      <c r="AT992" s="115"/>
      <c r="AU992" s="115"/>
      <c r="AV992" s="115"/>
      <c r="AW992" s="115"/>
      <c r="AX992" s="115"/>
      <c r="AY992" s="115"/>
      <c r="AZ992" s="115"/>
      <c r="BA992" s="115"/>
      <c r="BB992" s="115"/>
      <c r="BC992" s="115"/>
      <c r="BD992" s="115"/>
      <c r="BE992" s="115"/>
      <c r="BF992" s="115"/>
      <c r="BG992" s="115"/>
      <c r="BH992" s="115"/>
      <c r="BI992" s="115"/>
      <c r="BJ992" s="115"/>
      <c r="BK992" s="115"/>
      <c r="BL992" s="115"/>
      <c r="BM992" s="115"/>
      <c r="BN992" s="115"/>
      <c r="BO992" s="115"/>
      <c r="BP992" s="115"/>
      <c r="BQ992" s="115"/>
      <c r="BR992" s="115"/>
      <c r="BS992" s="115"/>
      <c r="BT992" s="115"/>
      <c r="BU992" s="115"/>
      <c r="BV992" s="115"/>
      <c r="BW992" s="115"/>
      <c r="BX992" s="115"/>
      <c r="BY992" s="115"/>
      <c r="BZ992" s="115"/>
      <c r="CA992" s="115"/>
      <c r="CB992" s="115"/>
      <c r="CC992" s="115"/>
      <c r="CD992" s="115"/>
      <c r="CE992" s="115"/>
      <c r="CF992" s="115"/>
      <c r="CG992" s="115"/>
      <c r="CH992" s="115"/>
      <c r="CI992" s="115"/>
    </row>
    <row r="993" spans="1:87" ht="16.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  <c r="AA993" s="115"/>
      <c r="AB993" s="115"/>
      <c r="AC993" s="115"/>
      <c r="AD993" s="115"/>
      <c r="AE993" s="115"/>
      <c r="AF993" s="115"/>
      <c r="AG993" s="115"/>
      <c r="AH993" s="115"/>
      <c r="AI993" s="115"/>
      <c r="AJ993" s="115"/>
      <c r="AK993" s="115"/>
      <c r="AL993" s="115"/>
      <c r="AM993" s="115"/>
      <c r="AN993" s="115"/>
      <c r="AO993" s="115"/>
      <c r="AP993" s="115"/>
      <c r="AQ993" s="115"/>
      <c r="AR993" s="115"/>
      <c r="AS993" s="115"/>
      <c r="AT993" s="115"/>
      <c r="AU993" s="115"/>
      <c r="AV993" s="115"/>
      <c r="AW993" s="115"/>
      <c r="AX993" s="115"/>
      <c r="AY993" s="115"/>
      <c r="AZ993" s="115"/>
      <c r="BA993" s="115"/>
      <c r="BB993" s="115"/>
      <c r="BC993" s="115"/>
      <c r="BD993" s="115"/>
      <c r="BE993" s="115"/>
      <c r="BF993" s="115"/>
      <c r="BG993" s="115"/>
      <c r="BH993" s="115"/>
      <c r="BI993" s="115"/>
      <c r="BJ993" s="115"/>
      <c r="BK993" s="115"/>
      <c r="BL993" s="115"/>
      <c r="BM993" s="115"/>
      <c r="BN993" s="115"/>
      <c r="BO993" s="115"/>
      <c r="BP993" s="115"/>
      <c r="BQ993" s="115"/>
      <c r="BR993" s="115"/>
      <c r="BS993" s="115"/>
      <c r="BT993" s="115"/>
      <c r="BU993" s="115"/>
      <c r="BV993" s="115"/>
      <c r="BW993" s="115"/>
      <c r="BX993" s="115"/>
      <c r="BY993" s="115"/>
      <c r="BZ993" s="115"/>
      <c r="CA993" s="115"/>
      <c r="CB993" s="115"/>
      <c r="CC993" s="115"/>
      <c r="CD993" s="115"/>
      <c r="CE993" s="115"/>
      <c r="CF993" s="115"/>
      <c r="CG993" s="115"/>
      <c r="CH993" s="115"/>
      <c r="CI993" s="115"/>
    </row>
    <row r="994" spans="1:87" ht="16.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  <c r="AA994" s="115"/>
      <c r="AB994" s="115"/>
      <c r="AC994" s="115"/>
      <c r="AD994" s="115"/>
      <c r="AE994" s="115"/>
      <c r="AF994" s="115"/>
      <c r="AG994" s="115"/>
      <c r="AH994" s="115"/>
      <c r="AI994" s="115"/>
      <c r="AJ994" s="115"/>
      <c r="AK994" s="115"/>
      <c r="AL994" s="115"/>
      <c r="AM994" s="115"/>
      <c r="AN994" s="115"/>
      <c r="AO994" s="115"/>
      <c r="AP994" s="115"/>
      <c r="AQ994" s="115"/>
      <c r="AR994" s="115"/>
      <c r="AS994" s="115"/>
      <c r="AT994" s="115"/>
      <c r="AU994" s="115"/>
      <c r="AV994" s="115"/>
      <c r="AW994" s="115"/>
      <c r="AX994" s="115"/>
      <c r="AY994" s="115"/>
      <c r="AZ994" s="115"/>
      <c r="BA994" s="115"/>
      <c r="BB994" s="115"/>
      <c r="BC994" s="115"/>
      <c r="BD994" s="115"/>
      <c r="BE994" s="115"/>
      <c r="BF994" s="115"/>
      <c r="BG994" s="115"/>
      <c r="BH994" s="115"/>
      <c r="BI994" s="115"/>
      <c r="BJ994" s="115"/>
      <c r="BK994" s="115"/>
      <c r="BL994" s="115"/>
      <c r="BM994" s="115"/>
      <c r="BN994" s="115"/>
      <c r="BO994" s="115"/>
      <c r="BP994" s="115"/>
      <c r="BQ994" s="115"/>
      <c r="BR994" s="115"/>
      <c r="BS994" s="115"/>
      <c r="BT994" s="115"/>
      <c r="BU994" s="115"/>
      <c r="BV994" s="115"/>
      <c r="BW994" s="115"/>
      <c r="BX994" s="115"/>
      <c r="BY994" s="115"/>
      <c r="BZ994" s="115"/>
      <c r="CA994" s="115"/>
      <c r="CB994" s="115"/>
      <c r="CC994" s="115"/>
      <c r="CD994" s="115"/>
      <c r="CE994" s="115"/>
      <c r="CF994" s="115"/>
      <c r="CG994" s="115"/>
      <c r="CH994" s="115"/>
      <c r="CI994" s="115"/>
    </row>
    <row r="995" spans="1:87" ht="16.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  <c r="AA995" s="115"/>
      <c r="AB995" s="115"/>
      <c r="AC995" s="115"/>
      <c r="AD995" s="115"/>
      <c r="AE995" s="115"/>
      <c r="AF995" s="115"/>
      <c r="AG995" s="115"/>
      <c r="AH995" s="115"/>
      <c r="AI995" s="115"/>
      <c r="AJ995" s="115"/>
      <c r="AK995" s="115"/>
      <c r="AL995" s="115"/>
      <c r="AM995" s="115"/>
      <c r="AN995" s="115"/>
      <c r="AO995" s="115"/>
      <c r="AP995" s="115"/>
      <c r="AQ995" s="115"/>
      <c r="AR995" s="115"/>
      <c r="AS995" s="115"/>
      <c r="AT995" s="115"/>
      <c r="AU995" s="115"/>
      <c r="AV995" s="115"/>
      <c r="AW995" s="115"/>
      <c r="AX995" s="115"/>
      <c r="AY995" s="115"/>
      <c r="AZ995" s="115"/>
      <c r="BA995" s="115"/>
      <c r="BB995" s="115"/>
      <c r="BC995" s="115"/>
      <c r="BD995" s="115"/>
      <c r="BE995" s="115"/>
      <c r="BF995" s="115"/>
      <c r="BG995" s="115"/>
      <c r="BH995" s="115"/>
      <c r="BI995" s="115"/>
      <c r="BJ995" s="115"/>
      <c r="BK995" s="115"/>
      <c r="BL995" s="115"/>
      <c r="BM995" s="115"/>
      <c r="BN995" s="115"/>
      <c r="BO995" s="115"/>
      <c r="BP995" s="115"/>
      <c r="BQ995" s="115"/>
      <c r="BR995" s="115"/>
      <c r="BS995" s="115"/>
      <c r="BT995" s="115"/>
      <c r="BU995" s="115"/>
      <c r="BV995" s="115"/>
      <c r="BW995" s="115"/>
      <c r="BX995" s="115"/>
      <c r="BY995" s="115"/>
      <c r="BZ995" s="115"/>
      <c r="CA995" s="115"/>
      <c r="CB995" s="115"/>
      <c r="CC995" s="115"/>
      <c r="CD995" s="115"/>
      <c r="CE995" s="115"/>
      <c r="CF995" s="115"/>
      <c r="CG995" s="115"/>
      <c r="CH995" s="115"/>
      <c r="CI995" s="115"/>
    </row>
    <row r="996" spans="1:87" ht="16.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  <c r="AA996" s="115"/>
      <c r="AB996" s="115"/>
      <c r="AC996" s="115"/>
      <c r="AD996" s="115"/>
      <c r="AE996" s="115"/>
      <c r="AF996" s="115"/>
      <c r="AG996" s="115"/>
      <c r="AH996" s="115"/>
      <c r="AI996" s="115"/>
      <c r="AJ996" s="115"/>
      <c r="AK996" s="115"/>
      <c r="AL996" s="115"/>
      <c r="AM996" s="115"/>
      <c r="AN996" s="115"/>
      <c r="AO996" s="115"/>
      <c r="AP996" s="115"/>
      <c r="AQ996" s="115"/>
      <c r="AR996" s="115"/>
      <c r="AS996" s="115"/>
      <c r="AT996" s="115"/>
      <c r="AU996" s="115"/>
      <c r="AV996" s="115"/>
      <c r="AW996" s="115"/>
      <c r="AX996" s="115"/>
      <c r="AY996" s="115"/>
      <c r="AZ996" s="115"/>
      <c r="BA996" s="115"/>
      <c r="BB996" s="115"/>
      <c r="BC996" s="115"/>
      <c r="BD996" s="115"/>
      <c r="BE996" s="115"/>
      <c r="BF996" s="115"/>
      <c r="BG996" s="115"/>
      <c r="BH996" s="115"/>
      <c r="BI996" s="115"/>
      <c r="BJ996" s="115"/>
      <c r="BK996" s="115"/>
      <c r="BL996" s="115"/>
      <c r="BM996" s="115"/>
      <c r="BN996" s="115"/>
      <c r="BO996" s="115"/>
      <c r="BP996" s="115"/>
      <c r="BQ996" s="115"/>
      <c r="BR996" s="115"/>
      <c r="BS996" s="115"/>
      <c r="BT996" s="115"/>
      <c r="BU996" s="115"/>
      <c r="BV996" s="115"/>
      <c r="BW996" s="115"/>
      <c r="BX996" s="115"/>
      <c r="BY996" s="115"/>
      <c r="BZ996" s="115"/>
      <c r="CA996" s="115"/>
      <c r="CB996" s="115"/>
      <c r="CC996" s="115"/>
      <c r="CD996" s="115"/>
      <c r="CE996" s="115"/>
      <c r="CF996" s="115"/>
      <c r="CG996" s="115"/>
      <c r="CH996" s="115"/>
      <c r="CI996" s="115"/>
    </row>
    <row r="997" spans="1:87" ht="16.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  <c r="AA997" s="115"/>
      <c r="AB997" s="115"/>
      <c r="AC997" s="115"/>
      <c r="AD997" s="115"/>
      <c r="AE997" s="115"/>
      <c r="AF997" s="115"/>
      <c r="AG997" s="115"/>
      <c r="AH997" s="115"/>
      <c r="AI997" s="115"/>
      <c r="AJ997" s="115"/>
      <c r="AK997" s="115"/>
      <c r="AL997" s="115"/>
      <c r="AM997" s="115"/>
      <c r="AN997" s="115"/>
      <c r="AO997" s="115"/>
      <c r="AP997" s="115"/>
      <c r="AQ997" s="115"/>
      <c r="AR997" s="115"/>
      <c r="AS997" s="115"/>
      <c r="AT997" s="115"/>
      <c r="AU997" s="115"/>
      <c r="AV997" s="115"/>
      <c r="AW997" s="115"/>
      <c r="AX997" s="115"/>
      <c r="AY997" s="115"/>
      <c r="AZ997" s="115"/>
      <c r="BA997" s="115"/>
      <c r="BB997" s="115"/>
      <c r="BC997" s="115"/>
      <c r="BD997" s="115"/>
      <c r="BE997" s="115"/>
      <c r="BF997" s="115"/>
      <c r="BG997" s="115"/>
      <c r="BH997" s="115"/>
      <c r="BI997" s="115"/>
      <c r="BJ997" s="115"/>
      <c r="BK997" s="115"/>
      <c r="BL997" s="115"/>
      <c r="BM997" s="115"/>
      <c r="BN997" s="115"/>
      <c r="BO997" s="115"/>
      <c r="BP997" s="115"/>
      <c r="BQ997" s="115"/>
      <c r="BR997" s="115"/>
      <c r="BS997" s="115"/>
      <c r="BT997" s="115"/>
      <c r="BU997" s="115"/>
      <c r="BV997" s="115"/>
      <c r="BW997" s="115"/>
      <c r="BX997" s="115"/>
      <c r="BY997" s="115"/>
      <c r="BZ997" s="115"/>
      <c r="CA997" s="115"/>
      <c r="CB997" s="115"/>
      <c r="CC997" s="115"/>
      <c r="CD997" s="115"/>
      <c r="CE997" s="115"/>
      <c r="CF997" s="115"/>
      <c r="CG997" s="115"/>
      <c r="CH997" s="115"/>
      <c r="CI997" s="115"/>
    </row>
    <row r="998" spans="1:87" ht="16.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  <c r="AA998" s="115"/>
      <c r="AB998" s="115"/>
      <c r="AC998" s="115"/>
      <c r="AD998" s="115"/>
      <c r="AE998" s="115"/>
      <c r="AF998" s="115"/>
      <c r="AG998" s="115"/>
      <c r="AH998" s="115"/>
      <c r="AI998" s="115"/>
      <c r="AJ998" s="115"/>
      <c r="AK998" s="115"/>
      <c r="AL998" s="115"/>
      <c r="AM998" s="115"/>
      <c r="AN998" s="115"/>
      <c r="AO998" s="115"/>
      <c r="AP998" s="115"/>
      <c r="AQ998" s="115"/>
      <c r="AR998" s="115"/>
      <c r="AS998" s="115"/>
      <c r="AT998" s="115"/>
      <c r="AU998" s="115"/>
      <c r="AV998" s="115"/>
      <c r="AW998" s="115"/>
      <c r="AX998" s="115"/>
      <c r="AY998" s="115"/>
      <c r="AZ998" s="115"/>
      <c r="BA998" s="115"/>
      <c r="BB998" s="115"/>
      <c r="BC998" s="115"/>
      <c r="BD998" s="115"/>
      <c r="BE998" s="115"/>
      <c r="BF998" s="115"/>
      <c r="BG998" s="115"/>
      <c r="BH998" s="115"/>
      <c r="BI998" s="115"/>
      <c r="BJ998" s="115"/>
      <c r="BK998" s="115"/>
      <c r="BL998" s="115"/>
      <c r="BM998" s="115"/>
      <c r="BN998" s="115"/>
      <c r="BO998" s="115"/>
      <c r="BP998" s="115"/>
      <c r="BQ998" s="115"/>
      <c r="BR998" s="115"/>
      <c r="BS998" s="115"/>
      <c r="BT998" s="115"/>
      <c r="BU998" s="115"/>
      <c r="BV998" s="115"/>
      <c r="BW998" s="115"/>
      <c r="BX998" s="115"/>
      <c r="BY998" s="115"/>
      <c r="BZ998" s="115"/>
      <c r="CA998" s="115"/>
      <c r="CB998" s="115"/>
      <c r="CC998" s="115"/>
      <c r="CD998" s="115"/>
      <c r="CE998" s="115"/>
      <c r="CF998" s="115"/>
      <c r="CG998" s="115"/>
      <c r="CH998" s="115"/>
      <c r="CI998" s="115"/>
    </row>
    <row r="999" spans="1:87" ht="16.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  <c r="AA999" s="115"/>
      <c r="AB999" s="115"/>
      <c r="AC999" s="115"/>
      <c r="AD999" s="115"/>
      <c r="AE999" s="115"/>
      <c r="AF999" s="115"/>
      <c r="AG999" s="115"/>
      <c r="AH999" s="115"/>
      <c r="AI999" s="115"/>
      <c r="AJ999" s="115"/>
      <c r="AK999" s="115"/>
      <c r="AL999" s="115"/>
      <c r="AM999" s="115"/>
      <c r="AN999" s="115"/>
      <c r="AO999" s="115"/>
      <c r="AP999" s="115"/>
      <c r="AQ999" s="115"/>
      <c r="AR999" s="115"/>
      <c r="AS999" s="115"/>
      <c r="AT999" s="115"/>
      <c r="AU999" s="115"/>
      <c r="AV999" s="115"/>
      <c r="AW999" s="115"/>
      <c r="AX999" s="115"/>
      <c r="AY999" s="115"/>
      <c r="AZ999" s="115"/>
      <c r="BA999" s="115"/>
      <c r="BB999" s="115"/>
      <c r="BC999" s="115"/>
      <c r="BD999" s="115"/>
      <c r="BE999" s="115"/>
      <c r="BF999" s="115"/>
      <c r="BG999" s="115"/>
      <c r="BH999" s="115"/>
      <c r="BI999" s="115"/>
      <c r="BJ999" s="115"/>
      <c r="BK999" s="115"/>
      <c r="BL999" s="115"/>
      <c r="BM999" s="115"/>
      <c r="BN999" s="115"/>
      <c r="BO999" s="115"/>
      <c r="BP999" s="115"/>
      <c r="BQ999" s="115"/>
      <c r="BR999" s="115"/>
      <c r="BS999" s="115"/>
      <c r="BT999" s="115"/>
      <c r="BU999" s="115"/>
      <c r="BV999" s="115"/>
      <c r="BW999" s="115"/>
      <c r="BX999" s="115"/>
      <c r="BY999" s="115"/>
      <c r="BZ999" s="115"/>
      <c r="CA999" s="115"/>
      <c r="CB999" s="115"/>
      <c r="CC999" s="115"/>
      <c r="CD999" s="115"/>
      <c r="CE999" s="115"/>
      <c r="CF999" s="115"/>
      <c r="CG999" s="115"/>
      <c r="CH999" s="115"/>
      <c r="CI999" s="115"/>
    </row>
    <row r="1000" spans="1:87" ht="16.5">
      <c r="A1000" s="115"/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  <c r="AA1000" s="115"/>
      <c r="AB1000" s="115"/>
      <c r="AC1000" s="115"/>
      <c r="AD1000" s="115"/>
      <c r="AE1000" s="115"/>
      <c r="AF1000" s="115"/>
      <c r="AG1000" s="115"/>
      <c r="AH1000" s="115"/>
      <c r="AI1000" s="115"/>
      <c r="AJ1000" s="115"/>
      <c r="AK1000" s="115"/>
      <c r="AL1000" s="115"/>
      <c r="AM1000" s="115"/>
      <c r="AN1000" s="115"/>
      <c r="AO1000" s="115"/>
      <c r="AP1000" s="115"/>
      <c r="AQ1000" s="115"/>
      <c r="AR1000" s="115"/>
      <c r="AS1000" s="115"/>
      <c r="AT1000" s="115"/>
      <c r="AU1000" s="115"/>
      <c r="AV1000" s="115"/>
      <c r="AW1000" s="115"/>
      <c r="AX1000" s="115"/>
      <c r="AY1000" s="115"/>
      <c r="AZ1000" s="115"/>
      <c r="BA1000" s="115"/>
      <c r="BB1000" s="115"/>
      <c r="BC1000" s="115"/>
      <c r="BD1000" s="115"/>
      <c r="BE1000" s="115"/>
      <c r="BF1000" s="115"/>
      <c r="BG1000" s="115"/>
      <c r="BH1000" s="115"/>
      <c r="BI1000" s="115"/>
      <c r="BJ1000" s="115"/>
      <c r="BK1000" s="115"/>
      <c r="BL1000" s="115"/>
      <c r="BM1000" s="115"/>
      <c r="BN1000" s="115"/>
      <c r="BO1000" s="115"/>
      <c r="BP1000" s="115"/>
      <c r="BQ1000" s="115"/>
      <c r="BR1000" s="115"/>
      <c r="BS1000" s="115"/>
      <c r="BT1000" s="115"/>
      <c r="BU1000" s="115"/>
      <c r="BV1000" s="115"/>
      <c r="BW1000" s="115"/>
      <c r="BX1000" s="115"/>
      <c r="BY1000" s="115"/>
      <c r="BZ1000" s="115"/>
      <c r="CA1000" s="115"/>
      <c r="CB1000" s="115"/>
      <c r="CC1000" s="115"/>
      <c r="CD1000" s="115"/>
      <c r="CE1000" s="115"/>
      <c r="CF1000" s="115"/>
      <c r="CG1000" s="115"/>
      <c r="CH1000" s="115"/>
      <c r="CI1000" s="115"/>
    </row>
    <row r="1001" spans="1:87" ht="16.5">
      <c r="A1001" s="115"/>
      <c r="B1001" s="115"/>
      <c r="C1001" s="115"/>
      <c r="D1001" s="115"/>
      <c r="E1001" s="115"/>
      <c r="F1001" s="115"/>
      <c r="G1001" s="115"/>
      <c r="H1001" s="115"/>
      <c r="I1001" s="115"/>
      <c r="J1001" s="115"/>
      <c r="K1001" s="115"/>
      <c r="L1001" s="115"/>
      <c r="M1001" s="115"/>
      <c r="N1001" s="115"/>
      <c r="O1001" s="115"/>
      <c r="P1001" s="115"/>
      <c r="Q1001" s="115"/>
      <c r="R1001" s="115"/>
      <c r="S1001" s="115"/>
      <c r="T1001" s="115"/>
      <c r="U1001" s="115"/>
      <c r="V1001" s="115"/>
      <c r="W1001" s="115"/>
      <c r="X1001" s="115"/>
      <c r="Y1001" s="115"/>
      <c r="Z1001" s="115"/>
      <c r="AA1001" s="115"/>
      <c r="AB1001" s="115"/>
      <c r="AC1001" s="115"/>
      <c r="AD1001" s="115"/>
      <c r="AE1001" s="115"/>
      <c r="AF1001" s="115"/>
      <c r="AG1001" s="115"/>
      <c r="AH1001" s="115"/>
      <c r="AI1001" s="115"/>
      <c r="AJ1001" s="115"/>
      <c r="AK1001" s="115"/>
      <c r="AL1001" s="115"/>
      <c r="AM1001" s="115"/>
      <c r="AN1001" s="115"/>
      <c r="AO1001" s="115"/>
      <c r="AP1001" s="115"/>
      <c r="AQ1001" s="115"/>
      <c r="AR1001" s="115"/>
      <c r="AS1001" s="115"/>
      <c r="AT1001" s="115"/>
      <c r="AU1001" s="115"/>
      <c r="AV1001" s="115"/>
      <c r="AW1001" s="115"/>
      <c r="AX1001" s="115"/>
      <c r="AY1001" s="115"/>
      <c r="AZ1001" s="115"/>
      <c r="BA1001" s="115"/>
      <c r="BB1001" s="115"/>
      <c r="BC1001" s="115"/>
      <c r="BD1001" s="115"/>
      <c r="BE1001" s="115"/>
      <c r="BF1001" s="115"/>
      <c r="BG1001" s="115"/>
      <c r="BH1001" s="115"/>
      <c r="BI1001" s="115"/>
      <c r="BJ1001" s="115"/>
      <c r="BK1001" s="115"/>
      <c r="BL1001" s="115"/>
      <c r="BM1001" s="115"/>
      <c r="BN1001" s="115"/>
      <c r="BO1001" s="115"/>
      <c r="BP1001" s="115"/>
      <c r="BQ1001" s="115"/>
      <c r="BR1001" s="115"/>
      <c r="BS1001" s="115"/>
      <c r="BT1001" s="115"/>
      <c r="BU1001" s="115"/>
      <c r="BV1001" s="115"/>
      <c r="BW1001" s="115"/>
      <c r="BX1001" s="115"/>
      <c r="BY1001" s="115"/>
      <c r="BZ1001" s="115"/>
      <c r="CA1001" s="115"/>
      <c r="CB1001" s="115"/>
      <c r="CC1001" s="115"/>
      <c r="CD1001" s="115"/>
      <c r="CE1001" s="115"/>
      <c r="CF1001" s="115"/>
      <c r="CG1001" s="115"/>
      <c r="CH1001" s="115"/>
      <c r="CI1001" s="115"/>
    </row>
    <row r="1002" spans="1:87" ht="16.5">
      <c r="A1002" s="115"/>
      <c r="B1002" s="115"/>
      <c r="C1002" s="115"/>
      <c r="D1002" s="115"/>
      <c r="E1002" s="115"/>
      <c r="F1002" s="115"/>
      <c r="G1002" s="115"/>
      <c r="H1002" s="115"/>
      <c r="I1002" s="115"/>
      <c r="J1002" s="115"/>
      <c r="K1002" s="115"/>
      <c r="L1002" s="115"/>
      <c r="M1002" s="115"/>
      <c r="N1002" s="115"/>
      <c r="O1002" s="115"/>
      <c r="P1002" s="115"/>
      <c r="Q1002" s="115"/>
      <c r="R1002" s="115"/>
      <c r="S1002" s="115"/>
      <c r="T1002" s="115"/>
      <c r="U1002" s="115"/>
      <c r="V1002" s="115"/>
      <c r="W1002" s="115"/>
      <c r="X1002" s="115"/>
      <c r="Y1002" s="115"/>
      <c r="Z1002" s="115"/>
      <c r="AA1002" s="115"/>
      <c r="AB1002" s="115"/>
      <c r="AC1002" s="115"/>
      <c r="AD1002" s="115"/>
      <c r="AE1002" s="115"/>
      <c r="AF1002" s="115"/>
      <c r="AG1002" s="115"/>
      <c r="AH1002" s="115"/>
      <c r="AI1002" s="115"/>
      <c r="AJ1002" s="115"/>
      <c r="AK1002" s="115"/>
      <c r="AL1002" s="115"/>
      <c r="AM1002" s="115"/>
      <c r="AN1002" s="115"/>
      <c r="AO1002" s="115"/>
      <c r="AP1002" s="115"/>
      <c r="AQ1002" s="115"/>
      <c r="AR1002" s="115"/>
      <c r="AS1002" s="115"/>
      <c r="AT1002" s="115"/>
      <c r="AU1002" s="115"/>
      <c r="AV1002" s="115"/>
      <c r="AW1002" s="115"/>
      <c r="AX1002" s="115"/>
      <c r="AY1002" s="115"/>
      <c r="AZ1002" s="115"/>
      <c r="BA1002" s="115"/>
      <c r="BB1002" s="115"/>
      <c r="BC1002" s="115"/>
      <c r="BD1002" s="115"/>
      <c r="BE1002" s="115"/>
      <c r="BF1002" s="115"/>
      <c r="BG1002" s="115"/>
      <c r="BH1002" s="115"/>
      <c r="BI1002" s="115"/>
      <c r="BJ1002" s="115"/>
      <c r="BK1002" s="115"/>
      <c r="BL1002" s="115"/>
      <c r="BM1002" s="115"/>
      <c r="BN1002" s="115"/>
      <c r="BO1002" s="115"/>
      <c r="BP1002" s="115"/>
      <c r="BQ1002" s="115"/>
      <c r="BR1002" s="115"/>
      <c r="BS1002" s="115"/>
      <c r="BT1002" s="115"/>
      <c r="BU1002" s="115"/>
      <c r="BV1002" s="115"/>
      <c r="BW1002" s="115"/>
      <c r="BX1002" s="115"/>
      <c r="BY1002" s="115"/>
      <c r="BZ1002" s="115"/>
      <c r="CA1002" s="115"/>
      <c r="CB1002" s="115"/>
      <c r="CC1002" s="115"/>
      <c r="CD1002" s="115"/>
      <c r="CE1002" s="115"/>
      <c r="CF1002" s="115"/>
      <c r="CG1002" s="115"/>
      <c r="CH1002" s="115"/>
      <c r="CI1002" s="115"/>
    </row>
    <row r="1003" spans="1:87" ht="16.5">
      <c r="A1003" s="115"/>
      <c r="B1003" s="115"/>
      <c r="C1003" s="115"/>
      <c r="D1003" s="115"/>
      <c r="E1003" s="115"/>
      <c r="F1003" s="115"/>
      <c r="G1003" s="115"/>
      <c r="H1003" s="115"/>
      <c r="I1003" s="115"/>
      <c r="J1003" s="115"/>
      <c r="K1003" s="115"/>
      <c r="L1003" s="115"/>
      <c r="M1003" s="115"/>
      <c r="N1003" s="115"/>
      <c r="O1003" s="115"/>
      <c r="P1003" s="115"/>
      <c r="Q1003" s="115"/>
      <c r="R1003" s="115"/>
      <c r="S1003" s="115"/>
      <c r="T1003" s="115"/>
      <c r="U1003" s="115"/>
      <c r="V1003" s="115"/>
      <c r="W1003" s="115"/>
      <c r="X1003" s="115"/>
      <c r="Y1003" s="115"/>
      <c r="Z1003" s="115"/>
      <c r="AA1003" s="115"/>
      <c r="AB1003" s="115"/>
      <c r="AC1003" s="115"/>
      <c r="AD1003" s="115"/>
      <c r="AE1003" s="115"/>
      <c r="AF1003" s="115"/>
      <c r="AG1003" s="115"/>
      <c r="AH1003" s="115"/>
      <c r="AI1003" s="115"/>
      <c r="AJ1003" s="115"/>
      <c r="AK1003" s="115"/>
      <c r="AL1003" s="115"/>
      <c r="AM1003" s="115"/>
      <c r="AN1003" s="115"/>
      <c r="AO1003" s="115"/>
      <c r="AP1003" s="115"/>
      <c r="AQ1003" s="115"/>
      <c r="AR1003" s="115"/>
      <c r="AS1003" s="115"/>
      <c r="AT1003" s="115"/>
      <c r="AU1003" s="115"/>
      <c r="AV1003" s="115"/>
      <c r="AW1003" s="115"/>
      <c r="AX1003" s="115"/>
      <c r="AY1003" s="115"/>
      <c r="AZ1003" s="115"/>
      <c r="BA1003" s="115"/>
      <c r="BB1003" s="115"/>
      <c r="BC1003" s="115"/>
      <c r="BD1003" s="115"/>
      <c r="BE1003" s="115"/>
      <c r="BF1003" s="115"/>
      <c r="BG1003" s="115"/>
      <c r="BH1003" s="115"/>
      <c r="BI1003" s="115"/>
      <c r="BJ1003" s="115"/>
      <c r="BK1003" s="115"/>
      <c r="BL1003" s="115"/>
      <c r="BM1003" s="115"/>
      <c r="BN1003" s="115"/>
      <c r="BO1003" s="115"/>
      <c r="BP1003" s="115"/>
      <c r="BQ1003" s="115"/>
      <c r="BR1003" s="115"/>
      <c r="BS1003" s="115"/>
      <c r="BT1003" s="115"/>
      <c r="BU1003" s="115"/>
      <c r="BV1003" s="115"/>
      <c r="BW1003" s="115"/>
      <c r="BX1003" s="115"/>
      <c r="BY1003" s="115"/>
      <c r="BZ1003" s="115"/>
      <c r="CA1003" s="115"/>
      <c r="CB1003" s="115"/>
      <c r="CC1003" s="115"/>
      <c r="CD1003" s="115"/>
      <c r="CE1003" s="115"/>
      <c r="CF1003" s="115"/>
      <c r="CG1003" s="115"/>
      <c r="CH1003" s="115"/>
      <c r="CI1003" s="115"/>
    </row>
    <row r="1004" spans="1:87" ht="16.5">
      <c r="A1004" s="115"/>
      <c r="B1004" s="115"/>
      <c r="C1004" s="115"/>
      <c r="D1004" s="115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/>
      <c r="O1004" s="115"/>
      <c r="P1004" s="115"/>
      <c r="Q1004" s="115"/>
      <c r="R1004" s="115"/>
      <c r="S1004" s="115"/>
      <c r="T1004" s="115"/>
      <c r="U1004" s="115"/>
      <c r="V1004" s="115"/>
      <c r="W1004" s="115"/>
      <c r="X1004" s="115"/>
      <c r="Y1004" s="115"/>
      <c r="Z1004" s="115"/>
      <c r="AA1004" s="115"/>
      <c r="AB1004" s="115"/>
      <c r="AC1004" s="115"/>
      <c r="AD1004" s="115"/>
      <c r="AE1004" s="115"/>
      <c r="AF1004" s="115"/>
      <c r="AG1004" s="115"/>
      <c r="AH1004" s="115"/>
      <c r="AI1004" s="115"/>
      <c r="AJ1004" s="115"/>
      <c r="AK1004" s="115"/>
      <c r="AL1004" s="115"/>
      <c r="AM1004" s="115"/>
      <c r="AN1004" s="115"/>
      <c r="AO1004" s="115"/>
      <c r="AP1004" s="115"/>
      <c r="AQ1004" s="115"/>
      <c r="AR1004" s="115"/>
      <c r="AS1004" s="115"/>
      <c r="AT1004" s="115"/>
      <c r="AU1004" s="115"/>
      <c r="AV1004" s="115"/>
      <c r="AW1004" s="115"/>
      <c r="AX1004" s="115"/>
      <c r="AY1004" s="115"/>
      <c r="AZ1004" s="115"/>
      <c r="BA1004" s="115"/>
      <c r="BB1004" s="115"/>
      <c r="BC1004" s="115"/>
      <c r="BD1004" s="115"/>
      <c r="BE1004" s="115"/>
      <c r="BF1004" s="115"/>
      <c r="BG1004" s="115"/>
      <c r="BH1004" s="115"/>
      <c r="BI1004" s="115"/>
      <c r="BJ1004" s="115"/>
      <c r="BK1004" s="115"/>
      <c r="BL1004" s="115"/>
      <c r="BM1004" s="115"/>
      <c r="BN1004" s="115"/>
      <c r="BO1004" s="115"/>
      <c r="BP1004" s="115"/>
      <c r="BQ1004" s="115"/>
      <c r="BR1004" s="115"/>
      <c r="BS1004" s="115"/>
      <c r="BT1004" s="115"/>
      <c r="BU1004" s="115"/>
      <c r="BV1004" s="115"/>
      <c r="BW1004" s="115"/>
      <c r="BX1004" s="115"/>
      <c r="BY1004" s="115"/>
      <c r="BZ1004" s="115"/>
      <c r="CA1004" s="115"/>
      <c r="CB1004" s="115"/>
      <c r="CC1004" s="115"/>
      <c r="CD1004" s="115"/>
      <c r="CE1004" s="115"/>
      <c r="CF1004" s="115"/>
      <c r="CG1004" s="115"/>
      <c r="CH1004" s="115"/>
      <c r="CI1004" s="115"/>
    </row>
    <row r="1005" spans="1:87" ht="16.5">
      <c r="A1005" s="115"/>
      <c r="B1005" s="115"/>
      <c r="C1005" s="115"/>
      <c r="D1005" s="115"/>
      <c r="E1005" s="115"/>
      <c r="F1005" s="115"/>
      <c r="G1005" s="115"/>
      <c r="H1005" s="115"/>
      <c r="I1005" s="115"/>
      <c r="J1005" s="115"/>
      <c r="K1005" s="115"/>
      <c r="L1005" s="115"/>
      <c r="M1005" s="115"/>
      <c r="N1005" s="115"/>
      <c r="O1005" s="115"/>
      <c r="P1005" s="115"/>
      <c r="Q1005" s="115"/>
      <c r="R1005" s="115"/>
      <c r="S1005" s="115"/>
      <c r="T1005" s="115"/>
      <c r="U1005" s="115"/>
      <c r="V1005" s="115"/>
      <c r="W1005" s="115"/>
      <c r="X1005" s="115"/>
      <c r="Y1005" s="115"/>
      <c r="Z1005" s="115"/>
      <c r="AA1005" s="115"/>
      <c r="AB1005" s="115"/>
      <c r="AC1005" s="115"/>
      <c r="AD1005" s="115"/>
      <c r="AE1005" s="115"/>
      <c r="AF1005" s="115"/>
      <c r="AG1005" s="115"/>
      <c r="AH1005" s="115"/>
      <c r="AI1005" s="115"/>
      <c r="AJ1005" s="115"/>
      <c r="AK1005" s="115"/>
      <c r="AL1005" s="115"/>
      <c r="AM1005" s="115"/>
      <c r="AN1005" s="115"/>
      <c r="AO1005" s="115"/>
      <c r="AP1005" s="115"/>
      <c r="AQ1005" s="115"/>
      <c r="AR1005" s="115"/>
      <c r="AS1005" s="115"/>
      <c r="AT1005" s="115"/>
      <c r="AU1005" s="115"/>
      <c r="AV1005" s="115"/>
      <c r="AW1005" s="115"/>
      <c r="AX1005" s="115"/>
      <c r="AY1005" s="115"/>
      <c r="AZ1005" s="115"/>
      <c r="BA1005" s="115"/>
      <c r="BB1005" s="115"/>
      <c r="BC1005" s="115"/>
      <c r="BD1005" s="115"/>
      <c r="BE1005" s="115"/>
      <c r="BF1005" s="115"/>
      <c r="BG1005" s="115"/>
      <c r="BH1005" s="115"/>
      <c r="BI1005" s="115"/>
      <c r="BJ1005" s="115"/>
      <c r="BK1005" s="115"/>
      <c r="BL1005" s="115"/>
      <c r="BM1005" s="115"/>
      <c r="BN1005" s="115"/>
      <c r="BO1005" s="115"/>
      <c r="BP1005" s="115"/>
      <c r="BQ1005" s="115"/>
      <c r="BR1005" s="115"/>
      <c r="BS1005" s="115"/>
      <c r="BT1005" s="115"/>
      <c r="BU1005" s="115"/>
      <c r="BV1005" s="115"/>
      <c r="BW1005" s="115"/>
      <c r="BX1005" s="115"/>
      <c r="BY1005" s="115"/>
      <c r="BZ1005" s="115"/>
      <c r="CA1005" s="115"/>
      <c r="CB1005" s="115"/>
      <c r="CC1005" s="115"/>
      <c r="CD1005" s="115"/>
      <c r="CE1005" s="115"/>
      <c r="CF1005" s="115"/>
      <c r="CG1005" s="115"/>
      <c r="CH1005" s="115"/>
      <c r="CI1005" s="115"/>
    </row>
    <row r="1006" spans="1:87" ht="16.5">
      <c r="A1006" s="115"/>
      <c r="B1006" s="115"/>
      <c r="C1006" s="115"/>
      <c r="D1006" s="115"/>
      <c r="E1006" s="115"/>
      <c r="F1006" s="115"/>
      <c r="G1006" s="115"/>
      <c r="H1006" s="115"/>
      <c r="I1006" s="115"/>
      <c r="J1006" s="115"/>
      <c r="K1006" s="115"/>
      <c r="L1006" s="115"/>
      <c r="M1006" s="115"/>
      <c r="N1006" s="115"/>
      <c r="O1006" s="115"/>
      <c r="P1006" s="115"/>
      <c r="Q1006" s="115"/>
      <c r="R1006" s="115"/>
      <c r="S1006" s="115"/>
      <c r="T1006" s="115"/>
      <c r="U1006" s="115"/>
      <c r="V1006" s="115"/>
      <c r="W1006" s="115"/>
      <c r="X1006" s="115"/>
      <c r="Y1006" s="115"/>
      <c r="Z1006" s="115"/>
      <c r="AA1006" s="115"/>
      <c r="AB1006" s="115"/>
      <c r="AC1006" s="115"/>
      <c r="AD1006" s="115"/>
      <c r="AE1006" s="115"/>
      <c r="AF1006" s="115"/>
      <c r="AG1006" s="115"/>
      <c r="AH1006" s="115"/>
      <c r="AI1006" s="115"/>
      <c r="AJ1006" s="115"/>
      <c r="AK1006" s="115"/>
      <c r="AL1006" s="115"/>
      <c r="AM1006" s="115"/>
      <c r="AN1006" s="115"/>
      <c r="AO1006" s="115"/>
      <c r="AP1006" s="115"/>
      <c r="AQ1006" s="115"/>
      <c r="AR1006" s="115"/>
      <c r="AS1006" s="115"/>
      <c r="AT1006" s="115"/>
      <c r="AU1006" s="115"/>
      <c r="AV1006" s="115"/>
      <c r="AW1006" s="115"/>
      <c r="AX1006" s="115"/>
      <c r="AY1006" s="115"/>
      <c r="AZ1006" s="115"/>
      <c r="BA1006" s="115"/>
      <c r="BB1006" s="115"/>
      <c r="BC1006" s="115"/>
      <c r="BD1006" s="115"/>
      <c r="BE1006" s="115"/>
      <c r="BF1006" s="115"/>
      <c r="BG1006" s="115"/>
      <c r="BH1006" s="115"/>
      <c r="BI1006" s="115"/>
      <c r="BJ1006" s="115"/>
      <c r="BK1006" s="115"/>
      <c r="BL1006" s="115"/>
      <c r="BM1006" s="115"/>
      <c r="BN1006" s="115"/>
      <c r="BO1006" s="115"/>
      <c r="BP1006" s="115"/>
      <c r="BQ1006" s="115"/>
      <c r="BR1006" s="115"/>
      <c r="BS1006" s="115"/>
      <c r="BT1006" s="115"/>
      <c r="BU1006" s="115"/>
      <c r="BV1006" s="115"/>
      <c r="BW1006" s="115"/>
      <c r="BX1006" s="115"/>
      <c r="BY1006" s="115"/>
      <c r="BZ1006" s="115"/>
      <c r="CA1006" s="115"/>
      <c r="CB1006" s="115"/>
      <c r="CC1006" s="115"/>
      <c r="CD1006" s="115"/>
      <c r="CE1006" s="115"/>
      <c r="CF1006" s="115"/>
      <c r="CG1006" s="115"/>
      <c r="CH1006" s="115"/>
      <c r="CI1006" s="115"/>
    </row>
    <row r="1007" spans="1:87" ht="16.5">
      <c r="A1007" s="115"/>
      <c r="B1007" s="115"/>
      <c r="C1007" s="115"/>
      <c r="D1007" s="115"/>
      <c r="E1007" s="115"/>
      <c r="F1007" s="115"/>
      <c r="G1007" s="115"/>
      <c r="H1007" s="115"/>
      <c r="I1007" s="115"/>
      <c r="J1007" s="115"/>
      <c r="K1007" s="115"/>
      <c r="L1007" s="115"/>
      <c r="M1007" s="115"/>
      <c r="N1007" s="115"/>
      <c r="O1007" s="115"/>
      <c r="P1007" s="115"/>
      <c r="Q1007" s="115"/>
      <c r="R1007" s="115"/>
      <c r="S1007" s="115"/>
      <c r="T1007" s="115"/>
      <c r="U1007" s="115"/>
      <c r="V1007" s="115"/>
      <c r="W1007" s="115"/>
      <c r="X1007" s="115"/>
      <c r="Y1007" s="115"/>
      <c r="Z1007" s="115"/>
      <c r="AA1007" s="115"/>
      <c r="AB1007" s="115"/>
      <c r="AC1007" s="115"/>
      <c r="AD1007" s="115"/>
      <c r="AE1007" s="115"/>
      <c r="AF1007" s="115"/>
      <c r="AG1007" s="115"/>
      <c r="AH1007" s="115"/>
      <c r="AI1007" s="115"/>
      <c r="AJ1007" s="115"/>
      <c r="AK1007" s="115"/>
      <c r="AL1007" s="115"/>
      <c r="AM1007" s="115"/>
      <c r="AN1007" s="115"/>
      <c r="AO1007" s="115"/>
      <c r="AP1007" s="115"/>
      <c r="AQ1007" s="115"/>
      <c r="AR1007" s="115"/>
      <c r="AS1007" s="115"/>
      <c r="AT1007" s="115"/>
      <c r="AU1007" s="115"/>
      <c r="AV1007" s="115"/>
      <c r="AW1007" s="115"/>
      <c r="AX1007" s="115"/>
      <c r="AY1007" s="115"/>
      <c r="AZ1007" s="115"/>
      <c r="BA1007" s="115"/>
      <c r="BB1007" s="115"/>
      <c r="BC1007" s="115"/>
      <c r="BD1007" s="115"/>
      <c r="BE1007" s="115"/>
      <c r="BF1007" s="115"/>
      <c r="BG1007" s="115"/>
      <c r="BH1007" s="115"/>
      <c r="BI1007" s="115"/>
      <c r="BJ1007" s="115"/>
      <c r="BK1007" s="115"/>
      <c r="BL1007" s="115"/>
      <c r="BM1007" s="115"/>
      <c r="BN1007" s="115"/>
      <c r="BO1007" s="115"/>
      <c r="BP1007" s="115"/>
      <c r="BQ1007" s="115"/>
      <c r="BR1007" s="115"/>
      <c r="BS1007" s="115"/>
      <c r="BT1007" s="115"/>
      <c r="BU1007" s="115"/>
      <c r="BV1007" s="115"/>
      <c r="BW1007" s="115"/>
      <c r="BX1007" s="115"/>
      <c r="BY1007" s="115"/>
      <c r="BZ1007" s="115"/>
      <c r="CA1007" s="115"/>
      <c r="CB1007" s="115"/>
      <c r="CC1007" s="115"/>
      <c r="CD1007" s="115"/>
      <c r="CE1007" s="115"/>
      <c r="CF1007" s="115"/>
      <c r="CG1007" s="115"/>
      <c r="CH1007" s="115"/>
      <c r="CI1007" s="115"/>
    </row>
    <row r="1008" spans="1:87" ht="16.5">
      <c r="A1008" s="115"/>
      <c r="B1008" s="115"/>
      <c r="C1008" s="115"/>
      <c r="D1008" s="115"/>
      <c r="E1008" s="115"/>
      <c r="F1008" s="115"/>
      <c r="G1008" s="115"/>
      <c r="H1008" s="115"/>
      <c r="I1008" s="115"/>
      <c r="J1008" s="115"/>
      <c r="K1008" s="115"/>
      <c r="L1008" s="115"/>
      <c r="M1008" s="115"/>
      <c r="N1008" s="115"/>
      <c r="O1008" s="115"/>
      <c r="P1008" s="115"/>
      <c r="Q1008" s="115"/>
      <c r="R1008" s="115"/>
      <c r="S1008" s="115"/>
      <c r="T1008" s="115"/>
      <c r="U1008" s="115"/>
      <c r="V1008" s="115"/>
      <c r="W1008" s="115"/>
      <c r="X1008" s="115"/>
      <c r="Y1008" s="115"/>
      <c r="Z1008" s="115"/>
      <c r="AA1008" s="115"/>
      <c r="AB1008" s="115"/>
      <c r="AC1008" s="115"/>
      <c r="AD1008" s="115"/>
      <c r="AE1008" s="115"/>
      <c r="AF1008" s="115"/>
      <c r="AG1008" s="115"/>
      <c r="AH1008" s="115"/>
      <c r="AI1008" s="115"/>
      <c r="AJ1008" s="115"/>
      <c r="AK1008" s="115"/>
      <c r="AL1008" s="115"/>
      <c r="AM1008" s="115"/>
      <c r="AN1008" s="115"/>
      <c r="AO1008" s="115"/>
      <c r="AP1008" s="115"/>
      <c r="AQ1008" s="115"/>
      <c r="AR1008" s="115"/>
      <c r="AS1008" s="115"/>
      <c r="AT1008" s="115"/>
      <c r="AU1008" s="115"/>
      <c r="AV1008" s="115"/>
      <c r="AW1008" s="115"/>
      <c r="AX1008" s="115"/>
      <c r="AY1008" s="115"/>
      <c r="AZ1008" s="115"/>
      <c r="BA1008" s="115"/>
      <c r="BB1008" s="115"/>
      <c r="BC1008" s="115"/>
      <c r="BD1008" s="115"/>
      <c r="BE1008" s="115"/>
      <c r="BF1008" s="115"/>
      <c r="BG1008" s="115"/>
      <c r="BH1008" s="115"/>
      <c r="BI1008" s="115"/>
      <c r="BJ1008" s="115"/>
      <c r="BK1008" s="115"/>
      <c r="BL1008" s="115"/>
      <c r="BM1008" s="115"/>
      <c r="BN1008" s="115"/>
      <c r="BO1008" s="115"/>
      <c r="BP1008" s="115"/>
      <c r="BQ1008" s="115"/>
      <c r="BR1008" s="115"/>
      <c r="BS1008" s="115"/>
      <c r="BT1008" s="115"/>
      <c r="BU1008" s="115"/>
      <c r="BV1008" s="115"/>
      <c r="BW1008" s="115"/>
      <c r="BX1008" s="115"/>
      <c r="BY1008" s="115"/>
      <c r="BZ1008" s="115"/>
      <c r="CA1008" s="115"/>
      <c r="CB1008" s="115"/>
      <c r="CC1008" s="115"/>
      <c r="CD1008" s="115"/>
      <c r="CE1008" s="115"/>
      <c r="CF1008" s="115"/>
      <c r="CG1008" s="115"/>
      <c r="CH1008" s="115"/>
      <c r="CI1008" s="115"/>
    </row>
    <row r="1009" spans="1:87" ht="16.5">
      <c r="A1009" s="115"/>
      <c r="B1009" s="115"/>
      <c r="C1009" s="115"/>
      <c r="D1009" s="115"/>
      <c r="E1009" s="115"/>
      <c r="F1009" s="115"/>
      <c r="G1009" s="115"/>
      <c r="H1009" s="115"/>
      <c r="I1009" s="115"/>
      <c r="J1009" s="115"/>
      <c r="K1009" s="115"/>
      <c r="L1009" s="115"/>
      <c r="M1009" s="115"/>
      <c r="N1009" s="115"/>
      <c r="O1009" s="115"/>
      <c r="P1009" s="115"/>
      <c r="Q1009" s="115"/>
      <c r="R1009" s="115"/>
      <c r="S1009" s="115"/>
      <c r="T1009" s="115"/>
      <c r="U1009" s="115"/>
      <c r="V1009" s="115"/>
      <c r="W1009" s="115"/>
      <c r="X1009" s="115"/>
      <c r="Y1009" s="115"/>
      <c r="Z1009" s="115"/>
      <c r="AA1009" s="115"/>
      <c r="AB1009" s="115"/>
      <c r="AC1009" s="115"/>
      <c r="AD1009" s="115"/>
      <c r="AE1009" s="115"/>
      <c r="AF1009" s="115"/>
      <c r="AG1009" s="115"/>
      <c r="AH1009" s="115"/>
      <c r="AI1009" s="115"/>
      <c r="AJ1009" s="115"/>
      <c r="AK1009" s="115"/>
      <c r="AL1009" s="115"/>
      <c r="AM1009" s="115"/>
      <c r="AN1009" s="115"/>
      <c r="AO1009" s="115"/>
      <c r="AP1009" s="115"/>
      <c r="AQ1009" s="115"/>
      <c r="AR1009" s="115"/>
      <c r="AS1009" s="115"/>
      <c r="AT1009" s="115"/>
      <c r="AU1009" s="115"/>
      <c r="AV1009" s="115"/>
      <c r="AW1009" s="115"/>
      <c r="AX1009" s="115"/>
      <c r="AY1009" s="115"/>
      <c r="AZ1009" s="115"/>
      <c r="BA1009" s="115"/>
      <c r="BB1009" s="115"/>
      <c r="BC1009" s="115"/>
      <c r="BD1009" s="115"/>
      <c r="BE1009" s="115"/>
      <c r="BF1009" s="115"/>
      <c r="BG1009" s="115"/>
      <c r="BH1009" s="115"/>
      <c r="BI1009" s="115"/>
      <c r="BJ1009" s="115"/>
      <c r="BK1009" s="115"/>
      <c r="BL1009" s="115"/>
      <c r="BM1009" s="115"/>
      <c r="BN1009" s="115"/>
      <c r="BO1009" s="115"/>
      <c r="BP1009" s="115"/>
      <c r="BQ1009" s="115"/>
      <c r="BR1009" s="115"/>
      <c r="BS1009" s="115"/>
      <c r="BT1009" s="115"/>
      <c r="BU1009" s="115"/>
      <c r="BV1009" s="115"/>
      <c r="BW1009" s="115"/>
      <c r="BX1009" s="115"/>
      <c r="BY1009" s="115"/>
      <c r="BZ1009" s="115"/>
      <c r="CA1009" s="115"/>
      <c r="CB1009" s="115"/>
      <c r="CC1009" s="115"/>
      <c r="CD1009" s="115"/>
      <c r="CE1009" s="115"/>
      <c r="CF1009" s="115"/>
      <c r="CG1009" s="115"/>
      <c r="CH1009" s="115"/>
      <c r="CI1009" s="115"/>
    </row>
    <row r="1010" spans="1:87" ht="16.5">
      <c r="A1010" s="115"/>
      <c r="B1010" s="115"/>
      <c r="C1010" s="115"/>
      <c r="D1010" s="115"/>
      <c r="E1010" s="115"/>
      <c r="F1010" s="115"/>
      <c r="G1010" s="115"/>
      <c r="H1010" s="115"/>
      <c r="I1010" s="115"/>
      <c r="J1010" s="115"/>
      <c r="K1010" s="115"/>
      <c r="L1010" s="115"/>
      <c r="M1010" s="115"/>
      <c r="N1010" s="115"/>
      <c r="O1010" s="115"/>
      <c r="P1010" s="115"/>
      <c r="Q1010" s="115"/>
      <c r="R1010" s="115"/>
      <c r="S1010" s="115"/>
      <c r="T1010" s="115"/>
      <c r="U1010" s="115"/>
      <c r="V1010" s="115"/>
      <c r="W1010" s="115"/>
      <c r="X1010" s="115"/>
      <c r="Y1010" s="115"/>
      <c r="Z1010" s="115"/>
      <c r="AA1010" s="115"/>
      <c r="AB1010" s="115"/>
      <c r="AC1010" s="115"/>
      <c r="AD1010" s="115"/>
      <c r="AE1010" s="115"/>
      <c r="AF1010" s="115"/>
      <c r="AG1010" s="115"/>
      <c r="AH1010" s="115"/>
      <c r="AI1010" s="115"/>
      <c r="AJ1010" s="115"/>
      <c r="AK1010" s="115"/>
      <c r="AL1010" s="115"/>
      <c r="AM1010" s="115"/>
      <c r="AN1010" s="115"/>
      <c r="AO1010" s="115"/>
      <c r="AP1010" s="115"/>
      <c r="AQ1010" s="115"/>
      <c r="AR1010" s="115"/>
      <c r="AS1010" s="115"/>
      <c r="AT1010" s="115"/>
      <c r="AU1010" s="115"/>
      <c r="AV1010" s="115"/>
      <c r="AW1010" s="115"/>
      <c r="AX1010" s="115"/>
      <c r="AY1010" s="115"/>
      <c r="AZ1010" s="115"/>
      <c r="BA1010" s="115"/>
      <c r="BB1010" s="115"/>
      <c r="BC1010" s="115"/>
      <c r="BD1010" s="115"/>
      <c r="BE1010" s="115"/>
      <c r="BF1010" s="115"/>
      <c r="BG1010" s="115"/>
      <c r="BH1010" s="115"/>
      <c r="BI1010" s="115"/>
      <c r="BJ1010" s="115"/>
      <c r="BK1010" s="115"/>
      <c r="BL1010" s="115"/>
      <c r="BM1010" s="115"/>
      <c r="BN1010" s="115"/>
      <c r="BO1010" s="115"/>
      <c r="BP1010" s="115"/>
      <c r="BQ1010" s="115"/>
      <c r="BR1010" s="115"/>
      <c r="BS1010" s="115"/>
      <c r="BT1010" s="115"/>
      <c r="BU1010" s="115"/>
      <c r="BV1010" s="115"/>
      <c r="BW1010" s="115"/>
      <c r="BX1010" s="115"/>
      <c r="BY1010" s="115"/>
      <c r="BZ1010" s="115"/>
      <c r="CA1010" s="115"/>
      <c r="CB1010" s="115"/>
      <c r="CC1010" s="115"/>
      <c r="CD1010" s="115"/>
      <c r="CE1010" s="115"/>
      <c r="CF1010" s="115"/>
      <c r="CG1010" s="115"/>
      <c r="CH1010" s="115"/>
      <c r="CI1010" s="115"/>
    </row>
    <row r="1011" spans="1:87" ht="16.5">
      <c r="A1011" s="115"/>
      <c r="B1011" s="115"/>
      <c r="C1011" s="115"/>
      <c r="D1011" s="115"/>
      <c r="E1011" s="115"/>
      <c r="F1011" s="115"/>
      <c r="G1011" s="115"/>
      <c r="H1011" s="115"/>
      <c r="I1011" s="115"/>
      <c r="J1011" s="115"/>
      <c r="K1011" s="115"/>
      <c r="L1011" s="115"/>
      <c r="M1011" s="115"/>
      <c r="N1011" s="115"/>
      <c r="O1011" s="115"/>
      <c r="P1011" s="115"/>
      <c r="Q1011" s="115"/>
      <c r="R1011" s="115"/>
      <c r="S1011" s="115"/>
      <c r="T1011" s="115"/>
      <c r="U1011" s="115"/>
      <c r="V1011" s="115"/>
      <c r="W1011" s="115"/>
      <c r="X1011" s="115"/>
      <c r="Y1011" s="115"/>
      <c r="Z1011" s="115"/>
      <c r="AA1011" s="115"/>
      <c r="AB1011" s="115"/>
      <c r="AC1011" s="115"/>
      <c r="AD1011" s="115"/>
      <c r="AE1011" s="115"/>
      <c r="AF1011" s="115"/>
      <c r="AG1011" s="115"/>
      <c r="AH1011" s="115"/>
      <c r="AI1011" s="115"/>
      <c r="AJ1011" s="115"/>
      <c r="AK1011" s="115"/>
      <c r="AL1011" s="115"/>
      <c r="AM1011" s="115"/>
      <c r="AN1011" s="115"/>
      <c r="AO1011" s="115"/>
      <c r="AP1011" s="115"/>
      <c r="AQ1011" s="115"/>
      <c r="AR1011" s="115"/>
      <c r="AS1011" s="115"/>
      <c r="AT1011" s="115"/>
      <c r="AU1011" s="115"/>
      <c r="AV1011" s="115"/>
      <c r="AW1011" s="115"/>
      <c r="AX1011" s="115"/>
      <c r="AY1011" s="115"/>
      <c r="AZ1011" s="115"/>
      <c r="BA1011" s="115"/>
      <c r="BB1011" s="115"/>
      <c r="BC1011" s="115"/>
      <c r="BD1011" s="115"/>
      <c r="BE1011" s="115"/>
      <c r="BF1011" s="115"/>
      <c r="BG1011" s="115"/>
      <c r="BH1011" s="115"/>
      <c r="BI1011" s="115"/>
      <c r="BJ1011" s="115"/>
      <c r="BK1011" s="115"/>
      <c r="BL1011" s="115"/>
      <c r="BM1011" s="115"/>
      <c r="BN1011" s="115"/>
      <c r="BO1011" s="115"/>
      <c r="BP1011" s="115"/>
      <c r="BQ1011" s="115"/>
      <c r="BR1011" s="115"/>
      <c r="BS1011" s="115"/>
      <c r="BT1011" s="115"/>
      <c r="BU1011" s="115"/>
      <c r="BV1011" s="115"/>
      <c r="BW1011" s="115"/>
      <c r="BX1011" s="115"/>
      <c r="BY1011" s="115"/>
      <c r="BZ1011" s="115"/>
      <c r="CA1011" s="115"/>
      <c r="CB1011" s="115"/>
      <c r="CC1011" s="115"/>
      <c r="CD1011" s="115"/>
      <c r="CE1011" s="115"/>
      <c r="CF1011" s="115"/>
      <c r="CG1011" s="115"/>
      <c r="CH1011" s="115"/>
      <c r="CI1011" s="115"/>
    </row>
  </sheetData>
  <mergeCells count="2">
    <mergeCell ref="H1:I1"/>
    <mergeCell ref="M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1F497D"/>
  </sheetPr>
  <dimension ref="A1:M100"/>
  <sheetViews>
    <sheetView showGridLines="0" workbookViewId="0"/>
  </sheetViews>
  <sheetFormatPr defaultColWidth="12.6640625" defaultRowHeight="15" customHeight="1"/>
  <cols>
    <col min="1" max="1" width="56.25" customWidth="1"/>
    <col min="2" max="2" width="10.6640625" customWidth="1"/>
    <col min="3" max="3" width="16.1640625" customWidth="1"/>
    <col min="4" max="4" width="81.1640625" customWidth="1"/>
    <col min="5" max="13" width="23.75" customWidth="1"/>
  </cols>
  <sheetData>
    <row r="1" spans="1:13" ht="15.75" customHeight="1">
      <c r="A1" s="10"/>
      <c r="B1" s="11" t="s">
        <v>46</v>
      </c>
      <c r="C1" s="12" t="s">
        <v>47</v>
      </c>
      <c r="D1" s="13" t="s">
        <v>48</v>
      </c>
      <c r="E1" s="13"/>
      <c r="F1" s="13"/>
      <c r="G1" s="13"/>
      <c r="H1" s="13"/>
      <c r="I1" s="13"/>
      <c r="J1" s="13"/>
      <c r="K1" s="13"/>
      <c r="L1" s="13"/>
      <c r="M1" s="13"/>
    </row>
    <row r="2" spans="1:13" ht="41.25" customHeight="1">
      <c r="A2" s="14"/>
      <c r="B2" s="15"/>
      <c r="C2" s="16"/>
      <c r="D2" s="17"/>
      <c r="E2" s="17"/>
      <c r="F2" s="17"/>
      <c r="G2" s="17"/>
      <c r="H2" s="17"/>
      <c r="I2" s="17"/>
      <c r="J2" s="17"/>
      <c r="K2" s="17"/>
      <c r="L2" s="17"/>
      <c r="M2" s="17"/>
    </row>
    <row r="3" spans="1:13" ht="16.5" customHeight="1">
      <c r="C3" s="2"/>
    </row>
    <row r="4" spans="1:13" ht="25.5" customHeight="1">
      <c r="A4" s="18" t="s">
        <v>49</v>
      </c>
      <c r="B4" s="19"/>
      <c r="C4" s="20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1:13" ht="15.75" customHeight="1">
      <c r="A5" s="22"/>
      <c r="B5" s="23"/>
      <c r="C5" s="24"/>
      <c r="D5" s="25"/>
      <c r="E5" s="25"/>
      <c r="F5" s="25"/>
      <c r="G5" s="25"/>
      <c r="H5" s="25"/>
      <c r="I5" s="25"/>
      <c r="J5" s="25"/>
      <c r="K5" s="25"/>
      <c r="L5" s="25"/>
      <c r="M5" s="25"/>
    </row>
    <row r="6" spans="1:13" ht="15.75" customHeight="1">
      <c r="A6" s="26" t="s">
        <v>50</v>
      </c>
      <c r="B6" s="23"/>
      <c r="C6" s="421" t="s">
        <v>371</v>
      </c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1:13" ht="15.75" customHeight="1">
      <c r="A7" s="26" t="s">
        <v>51</v>
      </c>
      <c r="B7" s="23"/>
      <c r="C7" s="27" t="s">
        <v>52</v>
      </c>
      <c r="D7" s="25"/>
      <c r="E7" s="25"/>
      <c r="F7" s="25"/>
      <c r="G7" s="25"/>
      <c r="H7" s="25"/>
      <c r="I7" s="25"/>
      <c r="J7" s="25"/>
      <c r="K7" s="25"/>
      <c r="L7" s="25"/>
      <c r="M7" s="25"/>
    </row>
    <row r="8" spans="1:13" ht="15.75" customHeight="1">
      <c r="A8" s="26" t="s">
        <v>53</v>
      </c>
      <c r="B8" s="23"/>
      <c r="C8" s="28">
        <v>44927</v>
      </c>
      <c r="D8" s="25" t="s">
        <v>54</v>
      </c>
      <c r="E8" s="25"/>
      <c r="F8" s="25"/>
      <c r="G8" s="25"/>
      <c r="H8" s="25"/>
      <c r="I8" s="25"/>
      <c r="J8" s="25"/>
      <c r="K8" s="25"/>
      <c r="L8" s="25"/>
      <c r="M8" s="25"/>
    </row>
    <row r="9" spans="1:13" ht="15.75" customHeight="1">
      <c r="A9" s="29" t="str">
        <f>"Invested Capital by "&amp;TEXT(C8,"MM/DD/YY")</f>
        <v>Invested Capital by 01/01/23</v>
      </c>
      <c r="B9" s="9" t="str">
        <f>Settings!$C$7</f>
        <v>USD</v>
      </c>
      <c r="C9" s="30">
        <v>0</v>
      </c>
      <c r="D9" s="25"/>
      <c r="E9" s="25"/>
      <c r="F9" s="25"/>
      <c r="G9" s="25"/>
      <c r="H9" s="25"/>
      <c r="I9" s="25"/>
      <c r="J9" s="25"/>
      <c r="K9" s="25"/>
      <c r="L9" s="25"/>
      <c r="M9" s="25"/>
    </row>
    <row r="10" spans="1:13" ht="15.75" customHeight="1">
      <c r="A10" s="31" t="str">
        <f>"Retained Earnings before "&amp;TEXT(C8,"MM/DD/YY")</f>
        <v>Retained Earnings before 01/01/23</v>
      </c>
      <c r="B10" s="9" t="str">
        <f>Settings!$C$7</f>
        <v>USD</v>
      </c>
      <c r="C10" s="30">
        <v>0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</row>
    <row r="11" spans="1:13" ht="15.75" customHeight="1">
      <c r="A11" s="26"/>
      <c r="B11" s="9"/>
      <c r="C11" s="33"/>
      <c r="D11" s="32"/>
      <c r="E11" s="32"/>
      <c r="F11" s="32"/>
      <c r="G11" s="32"/>
      <c r="H11" s="32"/>
      <c r="I11" s="32"/>
      <c r="J11" s="32"/>
      <c r="K11" s="32"/>
      <c r="L11" s="32"/>
      <c r="M11" s="32"/>
    </row>
    <row r="12" spans="1:13" ht="15.75" customHeight="1">
      <c r="A12" s="26"/>
      <c r="B12" s="9"/>
      <c r="C12" s="33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13" ht="25.5" customHeight="1">
      <c r="A13" s="34" t="s">
        <v>55</v>
      </c>
      <c r="B13" s="19"/>
      <c r="C13" s="20"/>
      <c r="D13" s="35"/>
      <c r="E13" s="35"/>
      <c r="F13" s="35"/>
      <c r="G13" s="35"/>
      <c r="H13" s="35"/>
      <c r="I13" s="35"/>
      <c r="J13" s="35"/>
      <c r="K13" s="35"/>
      <c r="L13" s="35"/>
      <c r="M13" s="35"/>
    </row>
    <row r="14" spans="1:13" ht="15.75" customHeight="1">
      <c r="A14" s="26"/>
      <c r="B14" s="9"/>
      <c r="C14" s="33"/>
      <c r="D14" s="32"/>
      <c r="E14" s="32"/>
      <c r="F14" s="32"/>
      <c r="G14" s="32"/>
      <c r="H14" s="32"/>
      <c r="I14" s="32"/>
      <c r="J14" s="32"/>
      <c r="K14" s="32"/>
      <c r="L14" s="32"/>
      <c r="M14" s="32"/>
    </row>
    <row r="15" spans="1:13" ht="16.5">
      <c r="A15" s="36" t="s">
        <v>56</v>
      </c>
      <c r="B15" s="9"/>
      <c r="C15" s="33"/>
      <c r="D15" s="32"/>
      <c r="E15" s="32"/>
      <c r="F15" s="32"/>
      <c r="G15" s="32"/>
      <c r="H15" s="32"/>
      <c r="I15" s="32"/>
      <c r="J15" s="32"/>
      <c r="K15" s="32"/>
      <c r="L15" s="32"/>
      <c r="M15" s="32"/>
    </row>
    <row r="16" spans="1:13" ht="15.75" customHeight="1">
      <c r="A16" s="26" t="s">
        <v>57</v>
      </c>
      <c r="B16" s="9" t="s">
        <v>58</v>
      </c>
      <c r="C16" s="37">
        <v>0.21</v>
      </c>
      <c r="D16" s="32" t="s">
        <v>59</v>
      </c>
      <c r="E16" s="32"/>
      <c r="F16" s="32"/>
      <c r="G16" s="32"/>
      <c r="H16" s="32"/>
      <c r="I16" s="32"/>
      <c r="J16" s="32"/>
      <c r="K16" s="32"/>
      <c r="L16" s="32"/>
      <c r="M16" s="32"/>
    </row>
    <row r="17" spans="1:13" ht="16.5">
      <c r="A17" s="38" t="s">
        <v>60</v>
      </c>
      <c r="B17" s="23"/>
      <c r="C17" s="27" t="s">
        <v>61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</row>
    <row r="18" spans="1:13" ht="15" customHeight="1">
      <c r="A18" s="26" t="s">
        <v>62</v>
      </c>
      <c r="B18" s="9" t="s">
        <v>63</v>
      </c>
      <c r="C18" s="27">
        <v>3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</row>
    <row r="19" spans="1:13" ht="15.75" customHeight="1">
      <c r="A19" s="39"/>
      <c r="B19" s="40"/>
      <c r="C19" s="24"/>
      <c r="D19" s="25"/>
      <c r="E19" s="25"/>
      <c r="F19" s="25"/>
      <c r="G19" s="25"/>
      <c r="H19" s="25"/>
      <c r="I19" s="25"/>
      <c r="J19" s="25"/>
      <c r="K19" s="25"/>
      <c r="L19" s="25"/>
      <c r="M19" s="25"/>
    </row>
    <row r="20" spans="1:13" ht="15.75" customHeight="1">
      <c r="A20" s="36" t="s">
        <v>64</v>
      </c>
      <c r="B20" s="40"/>
      <c r="C20" s="24"/>
      <c r="D20" s="25"/>
      <c r="E20" s="25"/>
      <c r="F20" s="25"/>
      <c r="G20" s="25"/>
      <c r="H20" s="25"/>
      <c r="I20" s="25"/>
      <c r="J20" s="25"/>
      <c r="K20" s="25"/>
      <c r="L20" s="25"/>
      <c r="M20" s="25"/>
    </row>
    <row r="21" spans="1:13" ht="15.75" customHeight="1">
      <c r="A21" s="39" t="str">
        <f>"VAT/Sales Tax Rate for "&amp;Revenue!A16</f>
        <v>VAT/Sales Tax Rate for Revenue Source 1</v>
      </c>
      <c r="B21" s="41" t="s">
        <v>58</v>
      </c>
      <c r="C21" s="42">
        <v>0</v>
      </c>
      <c r="D21" s="25"/>
      <c r="E21" s="25"/>
      <c r="F21" s="25"/>
      <c r="G21" s="25"/>
      <c r="H21" s="25"/>
      <c r="I21" s="25"/>
      <c r="J21" s="25"/>
      <c r="K21" s="25"/>
      <c r="L21" s="25"/>
      <c r="M21" s="25"/>
    </row>
    <row r="22" spans="1:13" ht="15.75" customHeight="1">
      <c r="A22" s="39" t="str">
        <f>"VAT/Sales Tax Rate for "&amp;Revenue!A17</f>
        <v>VAT/Sales Tax Rate for Revenue Source 2</v>
      </c>
      <c r="B22" s="41" t="s">
        <v>58</v>
      </c>
      <c r="C22" s="42">
        <v>0</v>
      </c>
      <c r="D22" s="25"/>
      <c r="E22" s="25"/>
      <c r="F22" s="25"/>
      <c r="G22" s="25"/>
      <c r="H22" s="25"/>
      <c r="I22" s="25"/>
      <c r="J22" s="25"/>
      <c r="K22" s="25"/>
      <c r="L22" s="25"/>
      <c r="M22" s="25"/>
    </row>
    <row r="23" spans="1:13" ht="15.75" customHeight="1">
      <c r="A23" s="39" t="str">
        <f>"VAT/Sales Tax Rate for "&amp;Revenue!A18</f>
        <v>VAT/Sales Tax Rate for Revenue Source 3</v>
      </c>
      <c r="B23" s="41" t="s">
        <v>58</v>
      </c>
      <c r="C23" s="42">
        <v>0</v>
      </c>
      <c r="D23" s="25"/>
      <c r="E23" s="25"/>
      <c r="F23" s="25"/>
      <c r="G23" s="25"/>
      <c r="H23" s="25"/>
      <c r="I23" s="25"/>
      <c r="J23" s="25"/>
      <c r="K23" s="25"/>
      <c r="L23" s="25"/>
      <c r="M23" s="25"/>
    </row>
    <row r="24" spans="1:13" ht="15.75" customHeight="1">
      <c r="A24" s="39" t="str">
        <f>"VAT/Sales Tax Rate for "&amp;Revenue!A19</f>
        <v>VAT/Sales Tax Rate for Revenue Source 4</v>
      </c>
      <c r="B24" s="41" t="s">
        <v>58</v>
      </c>
      <c r="C24" s="42">
        <v>0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</row>
    <row r="25" spans="1:13" ht="15.75" customHeight="1">
      <c r="A25" s="43" t="s">
        <v>65</v>
      </c>
      <c r="B25" s="40"/>
      <c r="C25" s="44" t="s">
        <v>66</v>
      </c>
      <c r="D25" s="45" t="s">
        <v>0</v>
      </c>
      <c r="E25" s="45"/>
      <c r="F25" s="45"/>
      <c r="G25" s="45"/>
      <c r="H25" s="45"/>
      <c r="I25" s="45"/>
      <c r="J25" s="45"/>
      <c r="K25" s="45"/>
      <c r="L25" s="45"/>
      <c r="M25" s="45"/>
    </row>
    <row r="26" spans="1:13" ht="15.75" customHeight="1">
      <c r="A26" s="39"/>
      <c r="B26" s="40"/>
      <c r="C26" s="24"/>
      <c r="D26" s="25"/>
      <c r="E26" s="25"/>
      <c r="F26" s="25"/>
      <c r="G26" s="25"/>
      <c r="H26" s="25"/>
      <c r="I26" s="25"/>
      <c r="J26" s="25"/>
      <c r="K26" s="25"/>
      <c r="L26" s="25"/>
      <c r="M26" s="25"/>
    </row>
    <row r="27" spans="1:13" ht="15.75" customHeight="1">
      <c r="A27" s="39"/>
      <c r="B27" s="40"/>
      <c r="C27" s="24"/>
      <c r="D27" s="25"/>
      <c r="E27" s="25"/>
      <c r="F27" s="25"/>
      <c r="G27" s="25"/>
      <c r="H27" s="25"/>
      <c r="I27" s="25"/>
      <c r="J27" s="25"/>
      <c r="K27" s="25"/>
      <c r="L27" s="25"/>
      <c r="M27" s="25"/>
    </row>
    <row r="28" spans="1:13" ht="15.75" customHeight="1">
      <c r="A28" s="39"/>
      <c r="B28" s="40"/>
      <c r="C28" s="24"/>
      <c r="D28" s="25"/>
      <c r="E28" s="25"/>
      <c r="F28" s="25"/>
      <c r="G28" s="25"/>
      <c r="H28" s="25"/>
      <c r="I28" s="25"/>
      <c r="J28" s="25"/>
      <c r="K28" s="25"/>
      <c r="L28" s="25"/>
      <c r="M28" s="25"/>
    </row>
    <row r="29" spans="1:13" ht="15.75" customHeight="1">
      <c r="A29" s="39"/>
      <c r="B29" s="40"/>
      <c r="C29" s="24"/>
      <c r="D29" s="25"/>
      <c r="E29" s="25"/>
      <c r="F29" s="25"/>
      <c r="G29" s="25"/>
      <c r="H29" s="25"/>
      <c r="I29" s="25"/>
      <c r="J29" s="25"/>
      <c r="K29" s="25"/>
      <c r="L29" s="25"/>
      <c r="M29" s="25"/>
    </row>
    <row r="30" spans="1:13" ht="25.5" customHeight="1">
      <c r="A30" s="34" t="s">
        <v>67</v>
      </c>
      <c r="B30" s="19"/>
      <c r="C30" s="20"/>
      <c r="D30" s="21"/>
      <c r="E30" s="21"/>
      <c r="F30" s="21"/>
      <c r="G30" s="21"/>
      <c r="H30" s="21"/>
      <c r="I30" s="21"/>
      <c r="J30" s="21"/>
      <c r="K30" s="21"/>
      <c r="L30" s="21"/>
      <c r="M30" s="21"/>
    </row>
    <row r="31" spans="1:13" ht="15.75" customHeight="1">
      <c r="A31" s="39"/>
      <c r="B31" s="40"/>
      <c r="C31" s="24"/>
      <c r="D31" s="25"/>
      <c r="E31" s="25"/>
      <c r="F31" s="25"/>
      <c r="G31" s="25"/>
      <c r="H31" s="25"/>
      <c r="I31" s="25"/>
      <c r="J31" s="25"/>
      <c r="K31" s="25"/>
      <c r="L31" s="25"/>
      <c r="M31" s="25"/>
    </row>
    <row r="32" spans="1:13" ht="15.75" customHeight="1">
      <c r="A32" s="46" t="s">
        <v>68</v>
      </c>
      <c r="B32" s="40"/>
      <c r="C32" s="47" t="s">
        <v>69</v>
      </c>
      <c r="D32" s="25"/>
      <c r="E32" s="25"/>
      <c r="F32" s="25"/>
      <c r="G32" s="25"/>
      <c r="H32" s="25"/>
      <c r="I32" s="25"/>
      <c r="J32" s="25"/>
      <c r="K32" s="25"/>
      <c r="L32" s="25"/>
      <c r="M32" s="25"/>
    </row>
    <row r="33" spans="1:13" ht="15.75" customHeight="1">
      <c r="A33" s="46" t="s">
        <v>70</v>
      </c>
      <c r="B33" s="40"/>
      <c r="C33" s="47" t="s">
        <v>71</v>
      </c>
      <c r="D33" s="25"/>
      <c r="E33" s="25"/>
      <c r="F33" s="25"/>
      <c r="G33" s="25"/>
      <c r="H33" s="25"/>
      <c r="I33" s="25"/>
      <c r="J33" s="25"/>
      <c r="K33" s="25"/>
      <c r="L33" s="25"/>
      <c r="M33" s="25"/>
    </row>
    <row r="34" spans="1:13" ht="15.75" customHeight="1">
      <c r="A34" s="46" t="s">
        <v>72</v>
      </c>
      <c r="B34" s="40"/>
      <c r="C34" s="47" t="s">
        <v>73</v>
      </c>
      <c r="D34" s="25"/>
      <c r="E34" s="25"/>
      <c r="F34" s="25"/>
      <c r="G34" s="25"/>
      <c r="H34" s="25"/>
      <c r="I34" s="25"/>
      <c r="J34" s="25"/>
      <c r="K34" s="25"/>
      <c r="L34" s="25"/>
      <c r="M34" s="25"/>
    </row>
    <row r="35" spans="1:13" ht="15.75" customHeight="1">
      <c r="A35" s="46" t="s">
        <v>74</v>
      </c>
      <c r="B35" s="40"/>
      <c r="C35" s="47" t="s">
        <v>75</v>
      </c>
      <c r="D35" s="25"/>
      <c r="E35" s="25"/>
      <c r="F35" s="25"/>
      <c r="G35" s="25"/>
      <c r="H35" s="25"/>
      <c r="I35" s="25"/>
      <c r="J35" s="25"/>
      <c r="K35" s="25"/>
      <c r="L35" s="25"/>
      <c r="M35" s="25"/>
    </row>
    <row r="36" spans="1:13" ht="15.75" customHeight="1">
      <c r="A36" s="46" t="s">
        <v>76</v>
      </c>
      <c r="B36" s="40"/>
      <c r="C36" s="44" t="s">
        <v>77</v>
      </c>
      <c r="D36" s="25"/>
      <c r="E36" s="25"/>
      <c r="F36" s="25"/>
      <c r="G36" s="25"/>
      <c r="H36" s="25"/>
      <c r="I36" s="25"/>
      <c r="J36" s="25"/>
      <c r="K36" s="25"/>
      <c r="L36" s="25"/>
      <c r="M36" s="25"/>
    </row>
    <row r="37" spans="1:13" ht="15.75" customHeight="1">
      <c r="A37" s="46" t="s">
        <v>78</v>
      </c>
      <c r="B37" s="40"/>
      <c r="C37" s="44" t="s">
        <v>79</v>
      </c>
      <c r="D37" s="25"/>
      <c r="E37" s="25"/>
      <c r="F37" s="25"/>
      <c r="G37" s="25"/>
      <c r="H37" s="25"/>
      <c r="I37" s="25"/>
      <c r="J37" s="25"/>
      <c r="K37" s="25"/>
      <c r="L37" s="25"/>
      <c r="M37" s="25"/>
    </row>
    <row r="38" spans="1:13" ht="15.75" customHeight="1">
      <c r="A38" s="46" t="s">
        <v>80</v>
      </c>
      <c r="B38" s="40"/>
      <c r="C38" s="44" t="s">
        <v>81</v>
      </c>
      <c r="D38" s="25"/>
      <c r="E38" s="25"/>
      <c r="F38" s="25"/>
      <c r="G38" s="25"/>
      <c r="H38" s="25"/>
      <c r="I38" s="25"/>
      <c r="J38" s="25"/>
      <c r="K38" s="25"/>
      <c r="L38" s="25"/>
      <c r="M38" s="25"/>
    </row>
    <row r="39" spans="1:13" ht="15.75" customHeight="1">
      <c r="A39" s="39"/>
      <c r="B39" s="40"/>
      <c r="C39" s="24"/>
      <c r="D39" s="25"/>
      <c r="E39" s="25"/>
      <c r="F39" s="25"/>
      <c r="G39" s="25"/>
      <c r="H39" s="25"/>
      <c r="I39" s="25"/>
      <c r="J39" s="25"/>
      <c r="K39" s="25"/>
      <c r="L39" s="25"/>
      <c r="M39" s="25"/>
    </row>
    <row r="40" spans="1:13" ht="15.75" customHeight="1">
      <c r="A40" s="39"/>
      <c r="B40" s="40"/>
      <c r="C40" s="24"/>
      <c r="D40" s="25"/>
      <c r="E40" s="25"/>
      <c r="F40" s="25"/>
      <c r="G40" s="25"/>
      <c r="H40" s="25"/>
      <c r="I40" s="25"/>
      <c r="J40" s="25"/>
      <c r="K40" s="25"/>
      <c r="L40" s="25"/>
      <c r="M40" s="25"/>
    </row>
    <row r="41" spans="1:13" ht="15.75" customHeight="1">
      <c r="A41" s="39"/>
      <c r="B41" s="40"/>
      <c r="C41" s="24"/>
      <c r="D41" s="25"/>
      <c r="E41" s="25"/>
      <c r="F41" s="25"/>
      <c r="G41" s="25"/>
      <c r="H41" s="25"/>
      <c r="I41" s="25"/>
      <c r="J41" s="25"/>
      <c r="K41" s="25"/>
      <c r="L41" s="25"/>
      <c r="M41" s="25"/>
    </row>
    <row r="42" spans="1:13" ht="15.75" customHeight="1">
      <c r="A42" s="39"/>
      <c r="B42" s="40"/>
      <c r="C42" s="24"/>
      <c r="D42" s="25"/>
      <c r="E42" s="25"/>
      <c r="F42" s="25"/>
      <c r="G42" s="25"/>
      <c r="H42" s="25"/>
      <c r="I42" s="25"/>
      <c r="J42" s="25"/>
      <c r="K42" s="25"/>
      <c r="L42" s="25"/>
      <c r="M42" s="25"/>
    </row>
    <row r="43" spans="1:13" ht="15.75" customHeight="1">
      <c r="A43" s="39"/>
      <c r="B43" s="40"/>
      <c r="C43" s="24"/>
      <c r="D43" s="25"/>
      <c r="E43" s="25"/>
      <c r="F43" s="25"/>
      <c r="G43" s="25"/>
      <c r="H43" s="25"/>
      <c r="I43" s="25"/>
      <c r="J43" s="25"/>
      <c r="K43" s="25"/>
      <c r="L43" s="25"/>
      <c r="M43" s="25"/>
    </row>
    <row r="44" spans="1:13" ht="15.75" customHeight="1">
      <c r="A44" s="39"/>
      <c r="B44" s="40"/>
      <c r="C44" s="24"/>
      <c r="D44" s="25"/>
      <c r="E44" s="25"/>
      <c r="F44" s="25"/>
      <c r="G44" s="25"/>
      <c r="H44" s="25"/>
      <c r="I44" s="25"/>
      <c r="J44" s="25"/>
      <c r="K44" s="25"/>
      <c r="L44" s="25"/>
      <c r="M44" s="25"/>
    </row>
    <row r="45" spans="1:13" ht="15.75" customHeight="1">
      <c r="A45" s="39"/>
      <c r="B45" s="40"/>
      <c r="C45" s="24"/>
      <c r="D45" s="25"/>
      <c r="E45" s="25"/>
      <c r="F45" s="25"/>
      <c r="G45" s="25"/>
      <c r="H45" s="25"/>
      <c r="I45" s="25"/>
      <c r="J45" s="25"/>
      <c r="K45" s="25"/>
      <c r="L45" s="25"/>
      <c r="M45" s="25"/>
    </row>
    <row r="46" spans="1:13" ht="15.75" customHeight="1">
      <c r="A46" s="39"/>
      <c r="B46" s="40"/>
      <c r="C46" s="24"/>
      <c r="D46" s="25"/>
      <c r="E46" s="25"/>
      <c r="F46" s="25"/>
      <c r="G46" s="25"/>
      <c r="H46" s="25"/>
      <c r="I46" s="25"/>
      <c r="J46" s="25"/>
      <c r="K46" s="25"/>
      <c r="L46" s="25"/>
      <c r="M46" s="25"/>
    </row>
    <row r="47" spans="1:13" ht="15.75" customHeight="1">
      <c r="A47" s="39"/>
      <c r="B47" s="40"/>
      <c r="C47" s="24"/>
      <c r="D47" s="25"/>
      <c r="E47" s="25"/>
      <c r="F47" s="25"/>
      <c r="G47" s="25"/>
      <c r="H47" s="25"/>
      <c r="I47" s="25"/>
      <c r="J47" s="25"/>
      <c r="K47" s="25"/>
      <c r="L47" s="25"/>
      <c r="M47" s="25"/>
    </row>
    <row r="48" spans="1:13" ht="15.75" customHeight="1">
      <c r="A48" s="39"/>
      <c r="B48" s="40"/>
      <c r="C48" s="24"/>
      <c r="D48" s="25"/>
      <c r="E48" s="25"/>
      <c r="F48" s="25"/>
      <c r="G48" s="25"/>
      <c r="H48" s="25"/>
      <c r="I48" s="25"/>
      <c r="J48" s="25"/>
      <c r="K48" s="25"/>
      <c r="L48" s="25"/>
      <c r="M48" s="25"/>
    </row>
    <row r="49" spans="1:13" ht="15.75" customHeight="1">
      <c r="A49" s="39"/>
      <c r="B49" s="40"/>
      <c r="C49" s="24"/>
      <c r="D49" s="25"/>
      <c r="E49" s="25"/>
      <c r="F49" s="25"/>
      <c r="G49" s="25"/>
      <c r="H49" s="25"/>
      <c r="I49" s="25"/>
      <c r="J49" s="25"/>
      <c r="K49" s="25"/>
      <c r="L49" s="25"/>
      <c r="M49" s="25"/>
    </row>
    <row r="50" spans="1:13" ht="15.75" customHeight="1">
      <c r="A50" s="39"/>
      <c r="B50" s="40"/>
      <c r="C50" s="24"/>
      <c r="D50" s="25"/>
      <c r="E50" s="25"/>
      <c r="F50" s="25"/>
      <c r="G50" s="25"/>
      <c r="H50" s="25"/>
      <c r="I50" s="25"/>
      <c r="J50" s="25"/>
      <c r="K50" s="25"/>
      <c r="L50" s="25"/>
      <c r="M50" s="25"/>
    </row>
    <row r="51" spans="1:13" ht="15.75" customHeight="1">
      <c r="A51" s="39"/>
      <c r="B51" s="40"/>
      <c r="C51" s="24"/>
      <c r="D51" s="25"/>
      <c r="E51" s="25"/>
      <c r="F51" s="25"/>
      <c r="G51" s="25"/>
      <c r="H51" s="25"/>
      <c r="I51" s="25"/>
      <c r="J51" s="25"/>
      <c r="K51" s="25"/>
      <c r="L51" s="25"/>
      <c r="M51" s="25"/>
    </row>
    <row r="52" spans="1:13" ht="15.75" customHeight="1">
      <c r="A52" s="39"/>
      <c r="B52" s="40"/>
      <c r="C52" s="24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3" ht="15.75" customHeight="1">
      <c r="A53" s="39"/>
      <c r="B53" s="40"/>
      <c r="C53" s="24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ht="15.75" customHeight="1">
      <c r="A54" s="39"/>
      <c r="B54" s="40"/>
      <c r="C54" s="24"/>
      <c r="D54" s="25"/>
      <c r="E54" s="25"/>
      <c r="F54" s="25"/>
      <c r="G54" s="25"/>
      <c r="H54" s="25"/>
      <c r="I54" s="25"/>
      <c r="J54" s="25"/>
      <c r="K54" s="25"/>
      <c r="L54" s="25"/>
      <c r="M54" s="25"/>
    </row>
    <row r="55" spans="1:13" ht="15.75" customHeight="1">
      <c r="A55" s="39"/>
      <c r="B55" s="40"/>
      <c r="C55" s="24"/>
      <c r="D55" s="25"/>
      <c r="E55" s="25"/>
      <c r="F55" s="25"/>
      <c r="G55" s="25"/>
      <c r="H55" s="25"/>
      <c r="I55" s="25"/>
      <c r="J55" s="25"/>
      <c r="K55" s="25"/>
      <c r="L55" s="25"/>
      <c r="M55" s="25"/>
    </row>
    <row r="56" spans="1:13" ht="15.75" customHeight="1">
      <c r="A56" s="39"/>
      <c r="B56" s="40"/>
      <c r="C56" s="24"/>
      <c r="D56" s="25"/>
      <c r="E56" s="25"/>
      <c r="F56" s="25"/>
      <c r="G56" s="25"/>
      <c r="H56" s="25"/>
      <c r="I56" s="25"/>
      <c r="J56" s="25"/>
      <c r="K56" s="25"/>
      <c r="L56" s="25"/>
      <c r="M56" s="25"/>
    </row>
    <row r="57" spans="1:13" ht="15.75" customHeight="1">
      <c r="A57" s="39"/>
      <c r="B57" s="40"/>
      <c r="C57" s="24"/>
      <c r="D57" s="25"/>
      <c r="E57" s="25"/>
      <c r="F57" s="25"/>
      <c r="G57" s="25"/>
      <c r="H57" s="25"/>
      <c r="I57" s="25"/>
      <c r="J57" s="25"/>
      <c r="K57" s="25"/>
      <c r="L57" s="25"/>
      <c r="M57" s="25"/>
    </row>
    <row r="58" spans="1:13" ht="15.75" customHeight="1">
      <c r="A58" s="39"/>
      <c r="B58" s="40"/>
      <c r="C58" s="24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1:13" ht="15.75" customHeight="1">
      <c r="A59" s="39"/>
      <c r="B59" s="40"/>
      <c r="C59" s="24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15.75" customHeight="1">
      <c r="A60" s="39"/>
      <c r="B60" s="40"/>
      <c r="C60" s="24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15.75" customHeight="1">
      <c r="A61" s="39"/>
      <c r="B61" s="40"/>
      <c r="C61" s="24"/>
      <c r="D61" s="25"/>
      <c r="E61" s="25"/>
      <c r="F61" s="25"/>
      <c r="G61" s="25"/>
      <c r="H61" s="25"/>
      <c r="I61" s="25"/>
      <c r="J61" s="25"/>
      <c r="K61" s="25"/>
      <c r="L61" s="25"/>
      <c r="M61" s="25"/>
    </row>
    <row r="62" spans="1:13" ht="15.75" customHeight="1">
      <c r="A62" s="39"/>
      <c r="B62" s="40"/>
      <c r="C62" s="24"/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ht="15.75" customHeight="1">
      <c r="A63" s="39"/>
      <c r="B63" s="40"/>
      <c r="C63" s="24"/>
      <c r="D63" s="25"/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15.75" customHeight="1">
      <c r="A64" s="39"/>
      <c r="B64" s="40"/>
      <c r="C64" s="24"/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15.75" customHeight="1">
      <c r="A65" s="39"/>
      <c r="B65" s="40"/>
      <c r="C65" s="24"/>
      <c r="D65" s="25"/>
      <c r="E65" s="25"/>
      <c r="F65" s="25"/>
      <c r="G65" s="25"/>
      <c r="H65" s="25"/>
      <c r="I65" s="25"/>
      <c r="J65" s="25"/>
      <c r="K65" s="25"/>
      <c r="L65" s="25"/>
      <c r="M65" s="25"/>
    </row>
    <row r="66" spans="1:13" ht="15.75" customHeight="1">
      <c r="A66" s="39"/>
      <c r="B66" s="40"/>
      <c r="C66" s="24"/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ht="15.75" customHeight="1">
      <c r="A67" s="39"/>
      <c r="B67" s="40"/>
      <c r="C67" s="24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15.75" customHeight="1">
      <c r="A68" s="39"/>
      <c r="B68" s="40"/>
      <c r="C68" s="24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15.75" customHeight="1">
      <c r="A69" s="39"/>
      <c r="B69" s="40"/>
      <c r="C69" s="24"/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15.75" customHeight="1">
      <c r="A70" s="39"/>
      <c r="B70" s="40"/>
      <c r="C70" s="24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15.75" customHeight="1">
      <c r="A71" s="39"/>
      <c r="B71" s="40"/>
      <c r="C71" s="24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ht="15.75" customHeight="1">
      <c r="A72" s="39"/>
      <c r="B72" s="40"/>
      <c r="C72" s="24"/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ht="15.75" customHeight="1">
      <c r="A73" s="39"/>
      <c r="B73" s="40"/>
      <c r="C73" s="24"/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ht="15.75" customHeight="1">
      <c r="A74" s="39"/>
      <c r="B74" s="40"/>
      <c r="C74" s="24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ht="15.75" customHeight="1">
      <c r="A75" s="39"/>
      <c r="B75" s="40"/>
      <c r="C75" s="24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15.75" customHeight="1">
      <c r="A76" s="39"/>
      <c r="B76" s="40"/>
      <c r="C76" s="24"/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ht="15.75" customHeight="1">
      <c r="A77" s="39"/>
      <c r="B77" s="40"/>
      <c r="C77" s="24"/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ht="15.75" customHeight="1">
      <c r="A78" s="39"/>
      <c r="B78" s="40"/>
      <c r="C78" s="24"/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ht="15.75" customHeight="1">
      <c r="A79" s="39"/>
      <c r="B79" s="40"/>
      <c r="C79" s="24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ht="15.75" customHeight="1">
      <c r="A80" s="39"/>
      <c r="B80" s="40"/>
      <c r="C80" s="24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ht="15.75" customHeight="1">
      <c r="A81" s="39"/>
      <c r="B81" s="40"/>
      <c r="C81" s="24"/>
      <c r="D81" s="25"/>
      <c r="E81" s="25"/>
      <c r="F81" s="25"/>
      <c r="G81" s="25"/>
      <c r="H81" s="25"/>
      <c r="I81" s="25"/>
      <c r="J81" s="25"/>
      <c r="K81" s="25"/>
      <c r="L81" s="25"/>
      <c r="M81" s="25"/>
    </row>
    <row r="82" spans="1:13" ht="15.75" customHeight="1">
      <c r="A82" s="39"/>
      <c r="B82" s="40"/>
      <c r="C82" s="24"/>
      <c r="D82" s="25"/>
      <c r="E82" s="25"/>
      <c r="F82" s="25"/>
      <c r="G82" s="25"/>
      <c r="H82" s="25"/>
      <c r="I82" s="25"/>
      <c r="J82" s="25"/>
      <c r="K82" s="25"/>
      <c r="L82" s="25"/>
      <c r="M82" s="25"/>
    </row>
    <row r="83" spans="1:13" ht="15.75" customHeight="1">
      <c r="A83" s="39"/>
      <c r="B83" s="40"/>
      <c r="C83" s="24"/>
      <c r="D83" s="25"/>
      <c r="E83" s="25"/>
      <c r="F83" s="25"/>
      <c r="G83" s="25"/>
      <c r="H83" s="25"/>
      <c r="I83" s="25"/>
      <c r="J83" s="25"/>
      <c r="K83" s="25"/>
      <c r="L83" s="25"/>
      <c r="M83" s="25"/>
    </row>
    <row r="84" spans="1:13" ht="15.75" customHeight="1">
      <c r="A84" s="39"/>
      <c r="B84" s="40"/>
      <c r="C84" s="24"/>
      <c r="D84" s="25"/>
      <c r="E84" s="25"/>
      <c r="F84" s="25"/>
      <c r="G84" s="25"/>
      <c r="H84" s="25"/>
      <c r="I84" s="25"/>
      <c r="J84" s="25"/>
      <c r="K84" s="25"/>
      <c r="L84" s="25"/>
      <c r="M84" s="25"/>
    </row>
    <row r="85" spans="1:13" ht="15.75" customHeight="1">
      <c r="A85" s="39"/>
      <c r="B85" s="40"/>
      <c r="C85" s="24"/>
      <c r="D85" s="25"/>
      <c r="E85" s="25"/>
      <c r="F85" s="25"/>
      <c r="G85" s="25"/>
      <c r="H85" s="25"/>
      <c r="I85" s="25"/>
      <c r="J85" s="25"/>
      <c r="K85" s="25"/>
      <c r="L85" s="25"/>
      <c r="M85" s="25"/>
    </row>
    <row r="86" spans="1:13" ht="15.75" customHeight="1">
      <c r="A86" s="39"/>
      <c r="B86" s="40"/>
      <c r="C86" s="24"/>
      <c r="D86" s="25"/>
      <c r="E86" s="25"/>
      <c r="F86" s="25"/>
      <c r="G86" s="25"/>
      <c r="H86" s="25"/>
      <c r="I86" s="25"/>
      <c r="J86" s="25"/>
      <c r="K86" s="25"/>
      <c r="L86" s="25"/>
      <c r="M86" s="25"/>
    </row>
    <row r="87" spans="1:13" ht="15.75" customHeight="1">
      <c r="A87" s="39"/>
      <c r="B87" s="40"/>
      <c r="C87" s="24"/>
      <c r="D87" s="25"/>
      <c r="E87" s="25"/>
      <c r="F87" s="25"/>
      <c r="G87" s="25"/>
      <c r="H87" s="25"/>
      <c r="I87" s="25"/>
      <c r="J87" s="25"/>
      <c r="K87" s="25"/>
      <c r="L87" s="25"/>
      <c r="M87" s="25"/>
    </row>
    <row r="88" spans="1:13" ht="15.75" customHeight="1">
      <c r="A88" s="39"/>
      <c r="B88" s="40"/>
      <c r="C88" s="24"/>
      <c r="D88" s="25"/>
      <c r="E88" s="25"/>
      <c r="F88" s="25"/>
      <c r="G88" s="25"/>
      <c r="H88" s="25"/>
      <c r="I88" s="25"/>
      <c r="J88" s="25"/>
      <c r="K88" s="25"/>
      <c r="L88" s="25"/>
      <c r="M88" s="25"/>
    </row>
    <row r="89" spans="1:13" ht="15.75" customHeight="1">
      <c r="A89" s="39"/>
      <c r="B89" s="40"/>
      <c r="C89" s="24"/>
      <c r="D89" s="25"/>
      <c r="E89" s="25"/>
      <c r="F89" s="25"/>
      <c r="G89" s="25"/>
      <c r="H89" s="25"/>
      <c r="I89" s="25"/>
      <c r="J89" s="25"/>
      <c r="K89" s="25"/>
      <c r="L89" s="25"/>
      <c r="M89" s="25"/>
    </row>
    <row r="90" spans="1:13" ht="15.75" customHeight="1">
      <c r="A90" s="39"/>
      <c r="B90" s="40"/>
      <c r="C90" s="24"/>
      <c r="D90" s="25"/>
      <c r="E90" s="25"/>
      <c r="F90" s="25"/>
      <c r="G90" s="25"/>
      <c r="H90" s="25"/>
      <c r="I90" s="25"/>
      <c r="J90" s="25"/>
      <c r="K90" s="25"/>
      <c r="L90" s="25"/>
      <c r="M90" s="25"/>
    </row>
    <row r="91" spans="1:13" ht="15.75" customHeight="1">
      <c r="A91" s="39"/>
      <c r="B91" s="40"/>
      <c r="C91" s="24"/>
      <c r="D91" s="25"/>
      <c r="E91" s="25"/>
      <c r="F91" s="25"/>
      <c r="G91" s="25"/>
      <c r="H91" s="25"/>
      <c r="I91" s="25"/>
      <c r="J91" s="25"/>
      <c r="K91" s="25"/>
      <c r="L91" s="25"/>
      <c r="M91" s="25"/>
    </row>
    <row r="92" spans="1:13" ht="15.75" customHeight="1">
      <c r="A92" s="39"/>
      <c r="B92" s="40"/>
      <c r="C92" s="24"/>
      <c r="D92" s="25"/>
      <c r="E92" s="25"/>
      <c r="F92" s="25"/>
      <c r="G92" s="25"/>
      <c r="H92" s="25"/>
      <c r="I92" s="25"/>
      <c r="J92" s="25"/>
      <c r="K92" s="25"/>
      <c r="L92" s="25"/>
      <c r="M92" s="25"/>
    </row>
    <row r="93" spans="1:13" ht="15.75" customHeight="1">
      <c r="A93" s="39"/>
      <c r="B93" s="40"/>
      <c r="C93" s="24"/>
      <c r="D93" s="25"/>
      <c r="E93" s="25"/>
      <c r="F93" s="25"/>
      <c r="G93" s="25"/>
      <c r="H93" s="25"/>
      <c r="I93" s="25"/>
      <c r="J93" s="25"/>
      <c r="K93" s="25"/>
      <c r="L93" s="25"/>
      <c r="M93" s="25"/>
    </row>
    <row r="94" spans="1:13" ht="15.75" customHeight="1">
      <c r="A94" s="39"/>
      <c r="B94" s="40"/>
      <c r="C94" s="24"/>
      <c r="D94" s="25"/>
      <c r="E94" s="25"/>
      <c r="F94" s="25"/>
      <c r="G94" s="25"/>
      <c r="H94" s="25"/>
      <c r="I94" s="25"/>
      <c r="J94" s="25"/>
      <c r="K94" s="25"/>
      <c r="L94" s="25"/>
      <c r="M94" s="25"/>
    </row>
    <row r="95" spans="1:13" ht="15.75" customHeight="1">
      <c r="A95" s="39"/>
      <c r="B95" s="40"/>
      <c r="C95" s="24"/>
      <c r="D95" s="25"/>
      <c r="E95" s="25"/>
      <c r="F95" s="25"/>
      <c r="G95" s="25"/>
      <c r="H95" s="25"/>
      <c r="I95" s="25"/>
      <c r="J95" s="25"/>
      <c r="K95" s="25"/>
      <c r="L95" s="25"/>
      <c r="M95" s="25"/>
    </row>
    <row r="96" spans="1:13" ht="15.75" customHeight="1">
      <c r="A96" s="39"/>
      <c r="B96" s="40"/>
      <c r="C96" s="24"/>
      <c r="D96" s="25"/>
      <c r="E96" s="25"/>
      <c r="F96" s="25"/>
      <c r="G96" s="25"/>
      <c r="H96" s="25"/>
      <c r="I96" s="25"/>
      <c r="J96" s="25"/>
      <c r="K96" s="25"/>
      <c r="L96" s="25"/>
      <c r="M96" s="25"/>
    </row>
    <row r="97" spans="1:13" ht="15.75" customHeight="1">
      <c r="A97" s="39"/>
      <c r="B97" s="40"/>
      <c r="C97" s="24"/>
      <c r="D97" s="25"/>
      <c r="E97" s="25"/>
      <c r="F97" s="25"/>
      <c r="G97" s="25"/>
      <c r="H97" s="25"/>
      <c r="I97" s="25"/>
      <c r="J97" s="25"/>
      <c r="K97" s="25"/>
      <c r="L97" s="25"/>
      <c r="M97" s="25"/>
    </row>
    <row r="98" spans="1:13" ht="15.75" customHeight="1">
      <c r="A98" s="39"/>
      <c r="B98" s="40"/>
      <c r="C98" s="24"/>
      <c r="D98" s="25"/>
      <c r="E98" s="25"/>
      <c r="F98" s="25"/>
      <c r="G98" s="25"/>
      <c r="H98" s="25"/>
      <c r="I98" s="25"/>
      <c r="J98" s="25"/>
      <c r="K98" s="25"/>
      <c r="L98" s="25"/>
      <c r="M98" s="25"/>
    </row>
    <row r="99" spans="1:13" ht="15.75" customHeight="1">
      <c r="A99" s="39"/>
      <c r="B99" s="40"/>
      <c r="C99" s="24"/>
      <c r="D99" s="25"/>
      <c r="E99" s="25"/>
      <c r="F99" s="25"/>
      <c r="G99" s="25"/>
      <c r="H99" s="25"/>
      <c r="I99" s="25"/>
      <c r="J99" s="25"/>
      <c r="K99" s="25"/>
      <c r="L99" s="25"/>
      <c r="M99" s="25"/>
    </row>
    <row r="100" spans="1:13" ht="15.75" customHeight="1">
      <c r="A100" s="39"/>
      <c r="B100" s="40"/>
      <c r="C100" s="24"/>
      <c r="D100" s="25"/>
      <c r="E100" s="25"/>
      <c r="F100" s="25"/>
      <c r="G100" s="25"/>
      <c r="H100" s="25"/>
      <c r="I100" s="25"/>
      <c r="J100" s="25"/>
      <c r="K100" s="25"/>
      <c r="L100" s="25"/>
      <c r="M100" s="25"/>
    </row>
  </sheetData>
  <dataValidations count="4">
    <dataValidation type="list" allowBlank="1" showErrorMessage="1" sqref="C8" xr:uid="{00000000-0002-0000-0300-000000000000}">
      <formula1>"1/1/2021,1/1/2022,1/1/2023,1/1/2024,1/1/2025,1/1/2026"</formula1>
    </dataValidation>
    <dataValidation type="list" allowBlank="1" sqref="C25" xr:uid="{00000000-0002-0000-0300-000001000000}">
      <formula1>"Yes,No"</formula1>
    </dataValidation>
    <dataValidation type="decimal" allowBlank="1" showDropDown="1" showInputMessage="1" showErrorMessage="1" prompt="Enter a month between 1 and 12" sqref="C18" xr:uid="{00000000-0002-0000-0300-000002000000}">
      <formula1>1</formula1>
      <formula2>12</formula2>
    </dataValidation>
    <dataValidation type="list" allowBlank="1" sqref="C17" xr:uid="{00000000-0002-0000-0300-000003000000}">
      <formula1>"Jan-Dec,Aug-Sep"</formula1>
    </dataValidation>
  </dataValidations>
  <hyperlinks>
    <hyperlink ref="D25" r:id="rId1" location="taxes" xr:uid="{00000000-0004-0000-0300-000001000000}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1F497D"/>
  </sheetPr>
  <dimension ref="A1:U180"/>
  <sheetViews>
    <sheetView showGridLines="0" workbookViewId="0"/>
  </sheetViews>
  <sheetFormatPr defaultColWidth="12.6640625" defaultRowHeight="15" customHeight="1"/>
  <cols>
    <col min="1" max="1" width="60.4140625" style="273" customWidth="1"/>
    <col min="2" max="2" width="10.6640625" style="273" customWidth="1"/>
    <col min="3" max="3" width="17.9140625" style="273" customWidth="1"/>
    <col min="4" max="4" width="69.4140625" style="273" customWidth="1"/>
    <col min="5" max="21" width="15.1640625" style="273" customWidth="1"/>
    <col min="22" max="16384" width="12.6640625" style="273"/>
  </cols>
  <sheetData>
    <row r="1" spans="1:21" ht="15.75" customHeight="1">
      <c r="A1" s="422"/>
      <c r="B1" s="423" t="s">
        <v>46</v>
      </c>
      <c r="C1" s="424" t="s">
        <v>47</v>
      </c>
      <c r="D1" s="425" t="s">
        <v>48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</row>
    <row r="2" spans="1:21" ht="41.25" customHeight="1">
      <c r="A2" s="426"/>
      <c r="B2" s="427"/>
      <c r="C2" s="428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</row>
    <row r="3" spans="1:21" ht="16.5" customHeight="1">
      <c r="C3" s="365"/>
    </row>
    <row r="4" spans="1:21" ht="25.5" customHeight="1">
      <c r="A4" s="429" t="s">
        <v>43</v>
      </c>
      <c r="B4" s="430"/>
      <c r="C4" s="431"/>
      <c r="D4" s="430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  <c r="S4" s="432"/>
      <c r="T4" s="432"/>
      <c r="U4" s="432"/>
    </row>
    <row r="5" spans="1:21" ht="15.75" customHeight="1">
      <c r="B5" s="423"/>
      <c r="C5" s="433"/>
    </row>
    <row r="6" spans="1:21" ht="15.75" customHeight="1">
      <c r="A6" s="379"/>
      <c r="B6" s="412"/>
      <c r="C6" s="434"/>
    </row>
    <row r="7" spans="1:21" ht="15.75" customHeight="1">
      <c r="A7" s="435" t="s">
        <v>82</v>
      </c>
      <c r="B7" s="423"/>
      <c r="C7" s="433"/>
    </row>
    <row r="8" spans="1:21" ht="15.75" customHeight="1">
      <c r="A8" s="379" t="s">
        <v>83</v>
      </c>
      <c r="B8" s="412" t="s">
        <v>84</v>
      </c>
      <c r="C8" s="436" t="s">
        <v>85</v>
      </c>
    </row>
    <row r="9" spans="1:21" ht="21.75" customHeight="1">
      <c r="A9" s="437" t="s">
        <v>86</v>
      </c>
      <c r="B9" s="412" t="str">
        <f>Settings!$C$7</f>
        <v>USD</v>
      </c>
      <c r="C9" s="438">
        <v>2000</v>
      </c>
    </row>
    <row r="10" spans="1:21" ht="15.75" customHeight="1">
      <c r="A10" s="379"/>
      <c r="B10" s="439"/>
      <c r="C10" s="440"/>
    </row>
    <row r="11" spans="1:21" ht="15.75" customHeight="1">
      <c r="A11" s="435" t="s">
        <v>87</v>
      </c>
      <c r="B11" s="423"/>
      <c r="C11" s="440"/>
    </row>
    <row r="12" spans="1:21" ht="15.75" customHeight="1">
      <c r="A12" s="437" t="s">
        <v>88</v>
      </c>
      <c r="B12" s="412" t="s">
        <v>89</v>
      </c>
      <c r="C12" s="441">
        <v>3</v>
      </c>
    </row>
    <row r="13" spans="1:21" ht="15.75" customHeight="1">
      <c r="A13" s="442" t="s">
        <v>90</v>
      </c>
      <c r="B13" s="412" t="s">
        <v>89</v>
      </c>
      <c r="C13" s="441">
        <v>10</v>
      </c>
    </row>
    <row r="14" spans="1:21" ht="15.75" customHeight="1">
      <c r="A14" s="442" t="s">
        <v>91</v>
      </c>
      <c r="B14" s="412" t="s">
        <v>89</v>
      </c>
      <c r="C14" s="441">
        <v>3</v>
      </c>
    </row>
    <row r="15" spans="1:21" ht="15.75" customHeight="1">
      <c r="A15" s="442" t="s">
        <v>92</v>
      </c>
      <c r="B15" s="412" t="s">
        <v>89</v>
      </c>
      <c r="C15" s="441">
        <v>5</v>
      </c>
    </row>
    <row r="16" spans="1:21" ht="15.75" customHeight="1">
      <c r="A16" s="442" t="s">
        <v>93</v>
      </c>
      <c r="B16" s="412" t="s">
        <v>89</v>
      </c>
      <c r="C16" s="441">
        <v>5</v>
      </c>
    </row>
    <row r="17" spans="1:21" ht="15.75" customHeight="1">
      <c r="A17" s="442" t="s">
        <v>94</v>
      </c>
      <c r="B17" s="412" t="s">
        <v>89</v>
      </c>
      <c r="C17" s="441">
        <v>5</v>
      </c>
    </row>
    <row r="18" spans="1:21" ht="15.75" customHeight="1">
      <c r="A18" s="426"/>
      <c r="B18" s="443"/>
      <c r="C18" s="440"/>
      <c r="D18" s="426"/>
      <c r="E18" s="426"/>
      <c r="F18" s="426"/>
      <c r="G18" s="426"/>
      <c r="H18" s="426"/>
      <c r="I18" s="426"/>
      <c r="J18" s="426"/>
      <c r="K18" s="426"/>
      <c r="L18" s="426"/>
      <c r="M18" s="426"/>
      <c r="N18" s="426"/>
      <c r="O18" s="426"/>
      <c r="P18" s="426"/>
      <c r="Q18" s="426"/>
      <c r="R18" s="426"/>
      <c r="S18" s="426"/>
      <c r="T18" s="426"/>
      <c r="U18" s="426"/>
    </row>
    <row r="19" spans="1:21" ht="15.75" customHeight="1">
      <c r="A19" s="379" t="s">
        <v>95</v>
      </c>
      <c r="B19" s="412" t="s">
        <v>58</v>
      </c>
      <c r="C19" s="444">
        <v>0.03</v>
      </c>
    </row>
    <row r="20" spans="1:21" ht="15.75" customHeight="1">
      <c r="A20" s="426"/>
      <c r="B20" s="443"/>
      <c r="C20" s="440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6"/>
      <c r="O20" s="426"/>
      <c r="P20" s="426"/>
      <c r="Q20" s="426"/>
      <c r="R20" s="426"/>
      <c r="S20" s="426"/>
      <c r="T20" s="426"/>
      <c r="U20" s="426"/>
    </row>
    <row r="21" spans="1:21" ht="15.75" customHeight="1">
      <c r="A21" s="426"/>
      <c r="B21" s="443"/>
      <c r="C21" s="445"/>
      <c r="D21" s="426"/>
      <c r="E21" s="426"/>
      <c r="F21" s="426"/>
      <c r="G21" s="426"/>
      <c r="H21" s="426"/>
      <c r="I21" s="426"/>
      <c r="J21" s="426"/>
      <c r="K21" s="426"/>
      <c r="L21" s="426"/>
      <c r="M21" s="426"/>
      <c r="N21" s="426"/>
      <c r="O21" s="426"/>
      <c r="P21" s="426"/>
      <c r="Q21" s="426"/>
      <c r="R21" s="426"/>
      <c r="S21" s="426"/>
      <c r="T21" s="426"/>
      <c r="U21" s="426"/>
    </row>
    <row r="22" spans="1:21" ht="15.75" customHeight="1">
      <c r="A22" s="435" t="s">
        <v>96</v>
      </c>
      <c r="B22" s="443"/>
      <c r="C22" s="445"/>
      <c r="D22" s="379" t="s">
        <v>97</v>
      </c>
      <c r="E22" s="426"/>
      <c r="F22" s="426"/>
      <c r="G22" s="426"/>
      <c r="H22" s="426"/>
      <c r="I22" s="426"/>
      <c r="J22" s="426"/>
      <c r="K22" s="426"/>
      <c r="L22" s="426"/>
      <c r="M22" s="426"/>
      <c r="N22" s="426"/>
      <c r="O22" s="426"/>
      <c r="P22" s="426"/>
      <c r="Q22" s="426"/>
      <c r="R22" s="426"/>
      <c r="S22" s="426"/>
      <c r="T22" s="426"/>
      <c r="U22" s="426"/>
    </row>
    <row r="23" spans="1:21" ht="15.75" customHeight="1">
      <c r="A23" s="426" t="s">
        <v>98</v>
      </c>
      <c r="B23" s="443" t="s">
        <v>58</v>
      </c>
      <c r="C23" s="446">
        <v>7.0000000000000007E-2</v>
      </c>
      <c r="D23" s="426"/>
      <c r="E23" s="426"/>
      <c r="F23" s="426"/>
      <c r="G23" s="426"/>
      <c r="H23" s="426"/>
      <c r="I23" s="426"/>
      <c r="J23" s="426"/>
      <c r="K23" s="426"/>
      <c r="L23" s="426"/>
      <c r="M23" s="426"/>
      <c r="N23" s="426"/>
      <c r="O23" s="426"/>
      <c r="P23" s="426"/>
      <c r="Q23" s="426"/>
      <c r="R23" s="426"/>
      <c r="S23" s="426"/>
      <c r="T23" s="426"/>
      <c r="U23" s="426"/>
    </row>
    <row r="24" spans="1:21" ht="15.75" customHeight="1">
      <c r="A24" s="426" t="s">
        <v>99</v>
      </c>
      <c r="B24" s="443" t="s">
        <v>100</v>
      </c>
      <c r="C24" s="447">
        <v>24</v>
      </c>
      <c r="D24" s="426"/>
      <c r="E24" s="426"/>
      <c r="F24" s="426"/>
      <c r="G24" s="426"/>
      <c r="H24" s="426"/>
      <c r="I24" s="426"/>
      <c r="J24" s="426"/>
      <c r="K24" s="426"/>
      <c r="L24" s="426"/>
      <c r="M24" s="426"/>
      <c r="N24" s="426"/>
      <c r="O24" s="426"/>
      <c r="P24" s="426"/>
      <c r="Q24" s="426"/>
      <c r="R24" s="426"/>
      <c r="S24" s="426"/>
      <c r="T24" s="426"/>
      <c r="U24" s="426"/>
    </row>
    <row r="25" spans="1:21" ht="15.75" customHeight="1">
      <c r="A25" s="426"/>
      <c r="B25" s="443"/>
      <c r="C25" s="445"/>
      <c r="D25" s="426"/>
      <c r="E25" s="426"/>
      <c r="F25" s="426"/>
      <c r="G25" s="426"/>
      <c r="H25" s="426"/>
      <c r="I25" s="426"/>
      <c r="J25" s="426"/>
      <c r="K25" s="426"/>
      <c r="L25" s="426"/>
      <c r="M25" s="426"/>
      <c r="N25" s="426"/>
      <c r="O25" s="426"/>
      <c r="P25" s="426"/>
      <c r="Q25" s="426"/>
      <c r="R25" s="426"/>
      <c r="S25" s="426"/>
      <c r="T25" s="426"/>
      <c r="U25" s="426"/>
    </row>
    <row r="26" spans="1:21" ht="15.75" customHeight="1">
      <c r="A26" s="426"/>
      <c r="B26" s="443"/>
      <c r="C26" s="445"/>
      <c r="D26" s="426"/>
      <c r="E26" s="426"/>
      <c r="F26" s="426"/>
      <c r="G26" s="426"/>
      <c r="H26" s="426"/>
      <c r="I26" s="426"/>
      <c r="J26" s="426"/>
      <c r="K26" s="426"/>
      <c r="L26" s="426"/>
      <c r="M26" s="426"/>
      <c r="N26" s="426"/>
      <c r="O26" s="426"/>
      <c r="P26" s="426"/>
      <c r="Q26" s="426"/>
      <c r="R26" s="426"/>
      <c r="S26" s="426"/>
      <c r="T26" s="426"/>
      <c r="U26" s="426"/>
    </row>
    <row r="27" spans="1:21" ht="15.75" customHeight="1">
      <c r="A27" s="426"/>
      <c r="B27" s="443"/>
      <c r="C27" s="445"/>
      <c r="D27" s="426"/>
      <c r="E27" s="426"/>
      <c r="F27" s="426"/>
      <c r="G27" s="426"/>
      <c r="H27" s="426"/>
      <c r="I27" s="426"/>
      <c r="J27" s="426"/>
      <c r="K27" s="426"/>
      <c r="L27" s="426"/>
      <c r="M27" s="426"/>
      <c r="N27" s="426"/>
      <c r="O27" s="426"/>
      <c r="P27" s="426"/>
      <c r="Q27" s="426"/>
      <c r="R27" s="426"/>
      <c r="S27" s="426"/>
      <c r="T27" s="426"/>
      <c r="U27" s="426"/>
    </row>
    <row r="28" spans="1:21" ht="15.75" customHeight="1">
      <c r="A28" s="426"/>
      <c r="B28" s="443"/>
      <c r="C28" s="445"/>
      <c r="D28" s="426"/>
      <c r="E28" s="426"/>
      <c r="F28" s="426"/>
      <c r="G28" s="426"/>
      <c r="H28" s="426"/>
      <c r="I28" s="426"/>
      <c r="J28" s="426"/>
      <c r="K28" s="426"/>
      <c r="L28" s="426"/>
      <c r="M28" s="426"/>
      <c r="N28" s="426"/>
      <c r="O28" s="426"/>
      <c r="P28" s="426"/>
      <c r="Q28" s="426"/>
      <c r="R28" s="426"/>
      <c r="S28" s="426"/>
      <c r="T28" s="426"/>
      <c r="U28" s="426"/>
    </row>
    <row r="29" spans="1:21" ht="15.75" customHeight="1">
      <c r="A29" s="426"/>
      <c r="B29" s="427"/>
      <c r="C29" s="445"/>
      <c r="D29" s="448"/>
      <c r="E29" s="448"/>
      <c r="F29" s="448"/>
      <c r="G29" s="448"/>
      <c r="H29" s="448"/>
      <c r="I29" s="448"/>
      <c r="J29" s="448"/>
      <c r="K29" s="448"/>
      <c r="L29" s="448"/>
      <c r="M29" s="448"/>
      <c r="N29" s="448"/>
      <c r="O29" s="448"/>
      <c r="P29" s="448"/>
      <c r="Q29" s="448"/>
      <c r="R29" s="448"/>
      <c r="S29" s="448"/>
      <c r="T29" s="448"/>
      <c r="U29" s="448"/>
    </row>
    <row r="30" spans="1:21" ht="15.75" customHeight="1">
      <c r="A30" s="426"/>
      <c r="B30" s="443"/>
      <c r="C30" s="428"/>
      <c r="D30" s="426"/>
      <c r="E30" s="426"/>
      <c r="F30" s="426"/>
      <c r="G30" s="426"/>
      <c r="H30" s="426"/>
      <c r="I30" s="426"/>
      <c r="J30" s="426"/>
      <c r="K30" s="426"/>
      <c r="L30" s="426"/>
      <c r="M30" s="426"/>
      <c r="N30" s="426"/>
      <c r="O30" s="426"/>
      <c r="P30" s="426"/>
      <c r="Q30" s="426"/>
      <c r="R30" s="426"/>
      <c r="S30" s="426"/>
      <c r="T30" s="426"/>
      <c r="U30" s="426"/>
    </row>
    <row r="31" spans="1:21" ht="15.75" customHeight="1">
      <c r="A31" s="426"/>
      <c r="B31" s="443"/>
      <c r="C31" s="428"/>
      <c r="D31" s="426"/>
      <c r="E31" s="426"/>
      <c r="F31" s="426"/>
      <c r="G31" s="426"/>
      <c r="H31" s="426"/>
      <c r="I31" s="426"/>
      <c r="J31" s="426"/>
      <c r="K31" s="426"/>
      <c r="L31" s="426"/>
      <c r="M31" s="426"/>
      <c r="N31" s="426"/>
      <c r="O31" s="426"/>
      <c r="P31" s="426"/>
      <c r="Q31" s="426"/>
      <c r="R31" s="426"/>
      <c r="S31" s="426"/>
      <c r="T31" s="426"/>
      <c r="U31" s="426"/>
    </row>
    <row r="32" spans="1:21" ht="15.75" customHeight="1">
      <c r="A32" s="426"/>
      <c r="B32" s="443"/>
      <c r="C32" s="428"/>
      <c r="D32" s="426"/>
      <c r="E32" s="426"/>
      <c r="F32" s="426"/>
      <c r="G32" s="426"/>
      <c r="H32" s="426"/>
      <c r="I32" s="426"/>
      <c r="J32" s="426"/>
      <c r="K32" s="426"/>
      <c r="L32" s="426"/>
      <c r="M32" s="426"/>
      <c r="N32" s="426"/>
      <c r="O32" s="426"/>
      <c r="P32" s="426"/>
      <c r="Q32" s="426"/>
      <c r="R32" s="426"/>
      <c r="S32" s="426"/>
      <c r="T32" s="426"/>
      <c r="U32" s="426"/>
    </row>
    <row r="33" spans="1:21" ht="15.75" customHeight="1">
      <c r="A33" s="426"/>
      <c r="B33" s="443"/>
      <c r="C33" s="428"/>
      <c r="D33" s="426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6"/>
      <c r="Q33" s="426"/>
      <c r="R33" s="426"/>
      <c r="S33" s="426"/>
      <c r="T33" s="426"/>
      <c r="U33" s="426"/>
    </row>
    <row r="34" spans="1:21" ht="15.75" customHeight="1">
      <c r="A34" s="450" t="s">
        <v>104</v>
      </c>
      <c r="B34" s="451"/>
      <c r="C34" s="452"/>
      <c r="D34" s="450"/>
      <c r="E34" s="453"/>
      <c r="F34" s="453"/>
      <c r="G34" s="453"/>
      <c r="H34" s="453"/>
      <c r="I34" s="453"/>
      <c r="J34" s="453"/>
      <c r="K34" s="453"/>
      <c r="L34" s="453"/>
      <c r="M34" s="453"/>
      <c r="N34" s="453"/>
      <c r="O34" s="453"/>
      <c r="P34" s="453"/>
      <c r="Q34" s="453"/>
      <c r="R34" s="453"/>
      <c r="S34" s="453"/>
      <c r="T34" s="453"/>
      <c r="U34" s="453"/>
    </row>
    <row r="35" spans="1:21" ht="15.75" customHeight="1">
      <c r="A35" s="426"/>
      <c r="B35" s="443"/>
      <c r="C35" s="428"/>
      <c r="D35" s="426"/>
      <c r="E35" s="426"/>
      <c r="F35" s="426"/>
      <c r="G35" s="426"/>
      <c r="H35" s="426"/>
      <c r="I35" s="426"/>
      <c r="J35" s="426"/>
      <c r="K35" s="426"/>
      <c r="L35" s="426"/>
      <c r="M35" s="426"/>
      <c r="N35" s="426"/>
      <c r="O35" s="426"/>
      <c r="P35" s="426"/>
      <c r="Q35" s="426"/>
      <c r="R35" s="426"/>
      <c r="S35" s="426"/>
      <c r="T35" s="426"/>
      <c r="U35" s="426"/>
    </row>
    <row r="36" spans="1:21" ht="15.75" customHeight="1">
      <c r="A36" s="426"/>
      <c r="B36" s="443"/>
      <c r="C36" s="428"/>
      <c r="D36" s="426"/>
      <c r="E36" s="426"/>
      <c r="F36" s="426"/>
      <c r="G36" s="426"/>
      <c r="H36" s="426"/>
      <c r="I36" s="426"/>
      <c r="J36" s="426"/>
      <c r="K36" s="426"/>
      <c r="L36" s="426"/>
      <c r="M36" s="426"/>
      <c r="N36" s="426"/>
      <c r="O36" s="426"/>
      <c r="P36" s="426"/>
      <c r="Q36" s="426"/>
      <c r="R36" s="426"/>
      <c r="S36" s="426"/>
      <c r="T36" s="426"/>
      <c r="U36" s="426"/>
    </row>
    <row r="37" spans="1:21" ht="15.75" customHeight="1">
      <c r="A37" s="426"/>
      <c r="B37" s="443"/>
      <c r="C37" s="428"/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6"/>
      <c r="O37" s="426"/>
      <c r="P37" s="426"/>
      <c r="Q37" s="426"/>
      <c r="R37" s="426"/>
      <c r="S37" s="426"/>
      <c r="T37" s="426"/>
      <c r="U37" s="426"/>
    </row>
    <row r="38" spans="1:21" ht="15.75" customHeight="1">
      <c r="A38" s="426"/>
      <c r="B38" s="443"/>
      <c r="C38" s="428"/>
      <c r="D38" s="426"/>
      <c r="E38" s="426"/>
      <c r="F38" s="426"/>
      <c r="G38" s="426"/>
      <c r="H38" s="426"/>
      <c r="I38" s="426"/>
      <c r="J38" s="426"/>
      <c r="K38" s="426"/>
      <c r="L38" s="426"/>
      <c r="M38" s="426"/>
      <c r="N38" s="426"/>
      <c r="O38" s="426"/>
      <c r="P38" s="426"/>
      <c r="Q38" s="426"/>
      <c r="R38" s="426"/>
      <c r="S38" s="426"/>
      <c r="T38" s="426"/>
      <c r="U38" s="426"/>
    </row>
    <row r="39" spans="1:21" ht="15.75" customHeight="1">
      <c r="A39" s="426"/>
      <c r="B39" s="443"/>
      <c r="C39" s="428"/>
      <c r="D39" s="426"/>
      <c r="E39" s="426"/>
      <c r="F39" s="426"/>
      <c r="G39" s="426"/>
      <c r="H39" s="426"/>
      <c r="I39" s="426"/>
      <c r="J39" s="426"/>
      <c r="K39" s="426"/>
      <c r="L39" s="426"/>
      <c r="M39" s="426"/>
      <c r="N39" s="426"/>
      <c r="O39" s="426"/>
      <c r="P39" s="426"/>
      <c r="Q39" s="426"/>
      <c r="R39" s="426"/>
      <c r="S39" s="426"/>
      <c r="T39" s="426"/>
      <c r="U39" s="426"/>
    </row>
    <row r="40" spans="1:21" ht="15.75" customHeight="1">
      <c r="A40" s="426"/>
      <c r="B40" s="443"/>
      <c r="C40" s="428"/>
      <c r="D40" s="426"/>
      <c r="E40" s="426"/>
      <c r="F40" s="426"/>
      <c r="G40" s="426"/>
      <c r="H40" s="426"/>
      <c r="I40" s="426"/>
      <c r="J40" s="426"/>
      <c r="K40" s="426"/>
      <c r="L40" s="426"/>
      <c r="M40" s="426"/>
      <c r="N40" s="426"/>
      <c r="O40" s="426"/>
      <c r="P40" s="426"/>
      <c r="Q40" s="426"/>
      <c r="R40" s="426"/>
      <c r="S40" s="426"/>
      <c r="T40" s="426"/>
      <c r="U40" s="426"/>
    </row>
    <row r="41" spans="1:21" ht="15.75" customHeight="1">
      <c r="A41" s="426"/>
      <c r="B41" s="443"/>
      <c r="C41" s="428"/>
      <c r="D41" s="426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6"/>
      <c r="Q41" s="426"/>
      <c r="R41" s="426"/>
      <c r="S41" s="426"/>
      <c r="T41" s="426"/>
      <c r="U41" s="426"/>
    </row>
    <row r="42" spans="1:21" ht="15.75" customHeight="1">
      <c r="A42" s="426"/>
      <c r="B42" s="443"/>
      <c r="C42" s="428"/>
      <c r="D42" s="426"/>
      <c r="E42" s="426"/>
      <c r="F42" s="426"/>
      <c r="G42" s="426"/>
      <c r="H42" s="426"/>
      <c r="I42" s="426"/>
      <c r="J42" s="426"/>
      <c r="K42" s="426"/>
      <c r="L42" s="426"/>
      <c r="M42" s="426"/>
      <c r="N42" s="426"/>
      <c r="O42" s="426"/>
      <c r="P42" s="426"/>
      <c r="Q42" s="426"/>
      <c r="R42" s="426"/>
      <c r="S42" s="426"/>
      <c r="T42" s="426"/>
      <c r="U42" s="426"/>
    </row>
    <row r="43" spans="1:21" ht="15.75" customHeight="1">
      <c r="A43" s="426"/>
      <c r="B43" s="443"/>
      <c r="C43" s="428"/>
      <c r="D43" s="426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6"/>
      <c r="Q43" s="426"/>
      <c r="R43" s="426"/>
      <c r="S43" s="426"/>
      <c r="T43" s="426"/>
      <c r="U43" s="426"/>
    </row>
    <row r="44" spans="1:21" ht="15.75" customHeight="1">
      <c r="A44" s="454" t="s">
        <v>41</v>
      </c>
      <c r="B44" s="455"/>
      <c r="C44" s="456"/>
      <c r="D44" s="457"/>
      <c r="E44" s="458"/>
      <c r="F44" s="458"/>
      <c r="G44" s="458"/>
      <c r="H44" s="458"/>
      <c r="I44" s="458"/>
      <c r="J44" s="458"/>
      <c r="K44" s="458"/>
      <c r="L44" s="458"/>
      <c r="M44" s="458"/>
      <c r="N44" s="458"/>
      <c r="O44" s="458"/>
      <c r="P44" s="458"/>
      <c r="Q44" s="458"/>
      <c r="R44" s="458"/>
      <c r="S44" s="458"/>
      <c r="T44" s="458"/>
      <c r="U44" s="458"/>
    </row>
    <row r="45" spans="1:21" ht="15.75" customHeight="1">
      <c r="A45" s="459"/>
      <c r="B45" s="443"/>
      <c r="C45" s="427"/>
      <c r="D45" s="426"/>
      <c r="E45" s="426"/>
      <c r="F45" s="426"/>
      <c r="G45" s="426"/>
      <c r="H45" s="426"/>
      <c r="I45" s="426"/>
      <c r="J45" s="426"/>
      <c r="K45" s="426"/>
      <c r="L45" s="426"/>
      <c r="M45" s="426"/>
      <c r="N45" s="426"/>
      <c r="O45" s="426"/>
      <c r="P45" s="426"/>
      <c r="Q45" s="426"/>
      <c r="R45" s="426"/>
      <c r="S45" s="426"/>
      <c r="T45" s="426"/>
      <c r="U45" s="426"/>
    </row>
    <row r="46" spans="1:21" ht="15.75" customHeight="1">
      <c r="A46" s="459"/>
      <c r="B46" s="443"/>
      <c r="C46" s="427"/>
      <c r="D46" s="426"/>
      <c r="E46" s="426"/>
      <c r="F46" s="426"/>
      <c r="G46" s="426"/>
      <c r="H46" s="426"/>
      <c r="I46" s="426"/>
      <c r="J46" s="426"/>
      <c r="K46" s="426"/>
      <c r="L46" s="426"/>
      <c r="M46" s="426"/>
      <c r="N46" s="426"/>
      <c r="O46" s="426"/>
      <c r="P46" s="426"/>
      <c r="Q46" s="426"/>
      <c r="R46" s="426"/>
      <c r="S46" s="426"/>
      <c r="T46" s="426"/>
      <c r="U46" s="426"/>
    </row>
    <row r="47" spans="1:21" ht="15.75" customHeight="1">
      <c r="A47" s="459"/>
      <c r="B47" s="443"/>
      <c r="C47" s="427"/>
      <c r="D47" s="426"/>
      <c r="E47" s="426"/>
      <c r="F47" s="426"/>
      <c r="G47" s="426"/>
      <c r="H47" s="426"/>
      <c r="I47" s="426"/>
      <c r="J47" s="426"/>
      <c r="K47" s="426"/>
      <c r="L47" s="426"/>
      <c r="M47" s="426"/>
      <c r="N47" s="426"/>
      <c r="O47" s="426"/>
      <c r="P47" s="426"/>
      <c r="Q47" s="426"/>
      <c r="R47" s="426"/>
      <c r="S47" s="426"/>
      <c r="T47" s="426"/>
      <c r="U47" s="426"/>
    </row>
    <row r="48" spans="1:21" ht="15.75" customHeight="1">
      <c r="A48" s="460" t="s">
        <v>39</v>
      </c>
      <c r="B48" s="461"/>
      <c r="C48" s="462"/>
      <c r="D48" s="460"/>
      <c r="E48" s="463"/>
      <c r="F48" s="463"/>
      <c r="G48" s="463"/>
      <c r="H48" s="463"/>
      <c r="I48" s="463"/>
      <c r="J48" s="463"/>
      <c r="K48" s="463"/>
      <c r="L48" s="463"/>
      <c r="M48" s="463"/>
      <c r="N48" s="463"/>
      <c r="O48" s="463"/>
      <c r="P48" s="463"/>
      <c r="Q48" s="463"/>
      <c r="R48" s="463"/>
      <c r="S48" s="463"/>
      <c r="T48" s="463"/>
      <c r="U48" s="463"/>
    </row>
    <row r="49" spans="1:21" ht="15.75" customHeight="1"/>
    <row r="50" spans="1:21" ht="15.75" customHeight="1"/>
    <row r="51" spans="1:21" ht="15.75" customHeight="1"/>
    <row r="52" spans="1:21" ht="15.75" customHeight="1"/>
    <row r="53" spans="1:21" ht="15.75" customHeight="1"/>
    <row r="54" spans="1:21" ht="15.75" customHeight="1"/>
    <row r="55" spans="1:21" ht="15.75" customHeight="1"/>
    <row r="56" spans="1:21" ht="15.75" customHeight="1"/>
    <row r="57" spans="1:21" ht="15.75" customHeight="1"/>
    <row r="58" spans="1:21" ht="15.75" customHeight="1"/>
    <row r="59" spans="1:21" ht="15.75" customHeight="1"/>
    <row r="60" spans="1:21" ht="15.75" customHeight="1"/>
    <row r="61" spans="1:21" ht="15.75" customHeight="1"/>
    <row r="62" spans="1:21" ht="15.75" customHeight="1"/>
    <row r="63" spans="1:21" ht="15.75" customHeight="1"/>
    <row r="64" spans="1:21" ht="15.75" customHeight="1">
      <c r="A64" s="426"/>
      <c r="B64" s="443"/>
      <c r="C64" s="428"/>
      <c r="D64" s="426"/>
      <c r="E64" s="426"/>
      <c r="F64" s="426"/>
      <c r="G64" s="426"/>
      <c r="H64" s="426"/>
      <c r="I64" s="426"/>
      <c r="J64" s="426"/>
      <c r="K64" s="426"/>
      <c r="L64" s="426"/>
      <c r="M64" s="426"/>
      <c r="N64" s="426"/>
      <c r="O64" s="426"/>
      <c r="P64" s="426"/>
      <c r="Q64" s="426"/>
      <c r="R64" s="426"/>
      <c r="S64" s="426"/>
      <c r="T64" s="426"/>
      <c r="U64" s="426"/>
    </row>
    <row r="65" spans="1:21" ht="15.75" customHeight="1">
      <c r="A65" s="426"/>
      <c r="B65" s="443"/>
      <c r="C65" s="428"/>
      <c r="D65" s="426"/>
      <c r="E65" s="426"/>
      <c r="F65" s="426"/>
      <c r="G65" s="426"/>
      <c r="H65" s="426"/>
      <c r="I65" s="426"/>
      <c r="J65" s="426"/>
      <c r="K65" s="426"/>
      <c r="L65" s="426"/>
      <c r="M65" s="426"/>
      <c r="N65" s="426"/>
      <c r="O65" s="426"/>
      <c r="P65" s="426"/>
      <c r="Q65" s="426"/>
      <c r="R65" s="426"/>
      <c r="S65" s="426"/>
      <c r="T65" s="426"/>
      <c r="U65" s="426"/>
    </row>
    <row r="66" spans="1:21" ht="15.75" customHeight="1">
      <c r="A66" s="426"/>
      <c r="B66" s="443"/>
      <c r="C66" s="428"/>
      <c r="D66" s="426"/>
      <c r="E66" s="426"/>
      <c r="F66" s="426"/>
      <c r="G66" s="426"/>
      <c r="H66" s="426"/>
      <c r="I66" s="426"/>
      <c r="J66" s="426"/>
      <c r="K66" s="426"/>
      <c r="L66" s="426"/>
      <c r="M66" s="426"/>
      <c r="N66" s="426"/>
      <c r="O66" s="426"/>
      <c r="P66" s="426"/>
      <c r="Q66" s="426"/>
      <c r="R66" s="426"/>
      <c r="S66" s="426"/>
      <c r="T66" s="426"/>
      <c r="U66" s="426"/>
    </row>
    <row r="67" spans="1:21" ht="15.75" customHeight="1">
      <c r="A67" s="426"/>
      <c r="B67" s="443"/>
      <c r="C67" s="428"/>
      <c r="D67" s="426"/>
      <c r="E67" s="426"/>
      <c r="F67" s="426"/>
      <c r="G67" s="426"/>
      <c r="H67" s="426"/>
      <c r="I67" s="426"/>
      <c r="J67" s="426"/>
      <c r="K67" s="426"/>
      <c r="L67" s="426"/>
      <c r="M67" s="426"/>
      <c r="N67" s="426"/>
      <c r="O67" s="426"/>
      <c r="P67" s="426"/>
      <c r="Q67" s="426"/>
      <c r="R67" s="426"/>
      <c r="S67" s="426"/>
      <c r="T67" s="426"/>
      <c r="U67" s="426"/>
    </row>
    <row r="68" spans="1:21" ht="15.75" customHeight="1">
      <c r="A68" s="426"/>
      <c r="B68" s="443"/>
      <c r="C68" s="428"/>
      <c r="D68" s="426"/>
      <c r="E68" s="426"/>
      <c r="F68" s="426"/>
      <c r="G68" s="426"/>
      <c r="H68" s="426"/>
      <c r="I68" s="426"/>
      <c r="J68" s="426"/>
      <c r="K68" s="426"/>
      <c r="L68" s="426"/>
      <c r="M68" s="426"/>
      <c r="N68" s="426"/>
      <c r="O68" s="426"/>
      <c r="P68" s="426"/>
      <c r="Q68" s="426"/>
      <c r="R68" s="426"/>
      <c r="S68" s="426"/>
      <c r="T68" s="426"/>
      <c r="U68" s="426"/>
    </row>
    <row r="69" spans="1:21" ht="15.75" customHeight="1">
      <c r="A69" s="426"/>
      <c r="B69" s="443"/>
      <c r="C69" s="428"/>
      <c r="D69" s="426"/>
      <c r="E69" s="426"/>
      <c r="F69" s="426"/>
      <c r="G69" s="426"/>
      <c r="H69" s="426"/>
      <c r="I69" s="426"/>
      <c r="J69" s="426"/>
      <c r="K69" s="426"/>
      <c r="L69" s="426"/>
      <c r="M69" s="426"/>
      <c r="N69" s="426"/>
      <c r="O69" s="426"/>
      <c r="P69" s="426"/>
      <c r="Q69" s="426"/>
      <c r="R69" s="426"/>
      <c r="S69" s="426"/>
      <c r="T69" s="426"/>
      <c r="U69" s="426"/>
    </row>
    <row r="70" spans="1:21" ht="15.75" customHeight="1">
      <c r="A70" s="426"/>
      <c r="B70" s="443"/>
      <c r="C70" s="428"/>
      <c r="D70" s="426"/>
      <c r="E70" s="426"/>
      <c r="F70" s="426"/>
      <c r="G70" s="426"/>
      <c r="H70" s="426"/>
      <c r="I70" s="426"/>
      <c r="J70" s="426"/>
      <c r="K70" s="426"/>
      <c r="L70" s="426"/>
      <c r="M70" s="426"/>
      <c r="N70" s="426"/>
      <c r="O70" s="426"/>
      <c r="P70" s="426"/>
      <c r="Q70" s="426"/>
      <c r="R70" s="426"/>
      <c r="S70" s="426"/>
      <c r="T70" s="426"/>
      <c r="U70" s="426"/>
    </row>
    <row r="71" spans="1:21" ht="15.75" customHeight="1">
      <c r="A71" s="426"/>
      <c r="B71" s="443"/>
      <c r="C71" s="428"/>
      <c r="D71" s="426"/>
      <c r="E71" s="426"/>
      <c r="F71" s="426"/>
      <c r="G71" s="426"/>
      <c r="H71" s="426"/>
      <c r="I71" s="426"/>
      <c r="J71" s="426"/>
      <c r="K71" s="426"/>
      <c r="L71" s="426"/>
      <c r="M71" s="426"/>
      <c r="N71" s="426"/>
      <c r="O71" s="426"/>
      <c r="P71" s="426"/>
      <c r="Q71" s="426"/>
      <c r="R71" s="426"/>
      <c r="S71" s="426"/>
      <c r="T71" s="426"/>
      <c r="U71" s="426"/>
    </row>
    <row r="72" spans="1:21" ht="15.75" customHeight="1">
      <c r="A72" s="426"/>
      <c r="B72" s="443"/>
      <c r="C72" s="428"/>
      <c r="D72" s="426"/>
      <c r="E72" s="426"/>
      <c r="F72" s="426"/>
      <c r="G72" s="426"/>
      <c r="H72" s="426"/>
      <c r="I72" s="426"/>
      <c r="J72" s="426"/>
      <c r="K72" s="426"/>
      <c r="L72" s="426"/>
      <c r="M72" s="426"/>
      <c r="N72" s="426"/>
      <c r="O72" s="426"/>
      <c r="P72" s="426"/>
      <c r="Q72" s="426"/>
      <c r="R72" s="426"/>
      <c r="S72" s="426"/>
      <c r="T72" s="426"/>
      <c r="U72" s="426"/>
    </row>
    <row r="73" spans="1:21" ht="15.75" customHeight="1">
      <c r="A73" s="426"/>
      <c r="B73" s="443"/>
      <c r="C73" s="428"/>
      <c r="D73" s="426"/>
      <c r="E73" s="426"/>
      <c r="F73" s="426"/>
      <c r="G73" s="426"/>
      <c r="H73" s="426"/>
      <c r="I73" s="426"/>
      <c r="J73" s="426"/>
      <c r="K73" s="426"/>
      <c r="L73" s="426"/>
      <c r="M73" s="426"/>
      <c r="N73" s="426"/>
      <c r="O73" s="426"/>
      <c r="P73" s="426"/>
      <c r="Q73" s="426"/>
      <c r="R73" s="426"/>
      <c r="S73" s="426"/>
      <c r="T73" s="426"/>
      <c r="U73" s="426"/>
    </row>
    <row r="74" spans="1:21" ht="15.75" customHeight="1">
      <c r="A74" s="426"/>
      <c r="B74" s="443"/>
      <c r="C74" s="428"/>
      <c r="D74" s="426"/>
      <c r="E74" s="426"/>
      <c r="F74" s="426"/>
      <c r="G74" s="426"/>
      <c r="H74" s="426"/>
      <c r="I74" s="426"/>
      <c r="J74" s="426"/>
      <c r="K74" s="426"/>
      <c r="L74" s="426"/>
      <c r="M74" s="426"/>
      <c r="N74" s="426"/>
      <c r="O74" s="426"/>
      <c r="P74" s="426"/>
      <c r="Q74" s="426"/>
      <c r="R74" s="426"/>
      <c r="S74" s="426"/>
      <c r="T74" s="426"/>
      <c r="U74" s="426"/>
    </row>
    <row r="75" spans="1:21" ht="15.75" customHeight="1">
      <c r="A75" s="426"/>
      <c r="B75" s="443"/>
      <c r="C75" s="428"/>
      <c r="D75" s="426"/>
      <c r="E75" s="426"/>
      <c r="F75" s="426"/>
      <c r="G75" s="426"/>
      <c r="H75" s="426"/>
      <c r="I75" s="426"/>
      <c r="J75" s="426"/>
      <c r="K75" s="426"/>
      <c r="L75" s="426"/>
      <c r="M75" s="426"/>
      <c r="N75" s="426"/>
      <c r="O75" s="426"/>
      <c r="P75" s="426"/>
      <c r="Q75" s="426"/>
      <c r="R75" s="426"/>
      <c r="S75" s="426"/>
      <c r="T75" s="426"/>
      <c r="U75" s="426"/>
    </row>
    <row r="76" spans="1:21" ht="15.75" customHeight="1">
      <c r="A76" s="426"/>
      <c r="B76" s="443"/>
      <c r="C76" s="428"/>
      <c r="D76" s="426"/>
      <c r="E76" s="426"/>
      <c r="F76" s="426"/>
      <c r="G76" s="426"/>
      <c r="H76" s="426"/>
      <c r="I76" s="426"/>
      <c r="J76" s="426"/>
      <c r="K76" s="426"/>
      <c r="L76" s="426"/>
      <c r="M76" s="426"/>
      <c r="N76" s="426"/>
      <c r="O76" s="426"/>
      <c r="P76" s="426"/>
      <c r="Q76" s="426"/>
      <c r="R76" s="426"/>
      <c r="S76" s="426"/>
      <c r="T76" s="426"/>
      <c r="U76" s="426"/>
    </row>
    <row r="77" spans="1:21" ht="15.75" customHeight="1">
      <c r="A77" s="426"/>
      <c r="B77" s="443"/>
      <c r="C77" s="428"/>
      <c r="D77" s="426"/>
      <c r="E77" s="426"/>
      <c r="F77" s="426"/>
      <c r="G77" s="426"/>
      <c r="H77" s="426"/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6"/>
      <c r="T77" s="426"/>
      <c r="U77" s="426"/>
    </row>
    <row r="78" spans="1:21" ht="15.75" customHeight="1">
      <c r="A78" s="426"/>
      <c r="B78" s="443"/>
      <c r="C78" s="428"/>
      <c r="D78" s="426"/>
      <c r="E78" s="426"/>
      <c r="F78" s="426"/>
      <c r="G78" s="426"/>
      <c r="H78" s="426"/>
      <c r="I78" s="426"/>
      <c r="J78" s="426"/>
      <c r="K78" s="426"/>
      <c r="L78" s="426"/>
      <c r="M78" s="426"/>
      <c r="N78" s="426"/>
      <c r="O78" s="426"/>
      <c r="P78" s="426"/>
      <c r="Q78" s="426"/>
      <c r="R78" s="426"/>
      <c r="S78" s="426"/>
      <c r="T78" s="426"/>
      <c r="U78" s="426"/>
    </row>
    <row r="79" spans="1:21" ht="15.75" customHeight="1">
      <c r="A79" s="426"/>
      <c r="B79" s="443"/>
      <c r="C79" s="428"/>
      <c r="D79" s="426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6"/>
      <c r="P79" s="426"/>
      <c r="Q79" s="426"/>
      <c r="R79" s="426"/>
      <c r="S79" s="426"/>
      <c r="T79" s="426"/>
      <c r="U79" s="426"/>
    </row>
    <row r="80" spans="1:21" ht="15.75" customHeight="1">
      <c r="A80" s="426"/>
      <c r="B80" s="443"/>
      <c r="C80" s="428"/>
      <c r="D80" s="426"/>
      <c r="E80" s="426"/>
      <c r="F80" s="426"/>
      <c r="G80" s="426"/>
      <c r="H80" s="426"/>
      <c r="I80" s="426"/>
      <c r="J80" s="426"/>
      <c r="K80" s="426"/>
      <c r="L80" s="426"/>
      <c r="M80" s="426"/>
      <c r="N80" s="426"/>
      <c r="O80" s="426"/>
      <c r="P80" s="426"/>
      <c r="Q80" s="426"/>
      <c r="R80" s="426"/>
      <c r="S80" s="426"/>
      <c r="T80" s="426"/>
      <c r="U80" s="426"/>
    </row>
    <row r="81" spans="1:21" ht="15.75" customHeight="1">
      <c r="A81" s="426"/>
      <c r="B81" s="443"/>
      <c r="C81" s="428"/>
      <c r="D81" s="426"/>
      <c r="E81" s="426"/>
      <c r="F81" s="426"/>
      <c r="G81" s="426"/>
      <c r="H81" s="426"/>
      <c r="I81" s="426"/>
      <c r="J81" s="426"/>
      <c r="K81" s="426"/>
      <c r="L81" s="426"/>
      <c r="M81" s="426"/>
      <c r="N81" s="426"/>
      <c r="O81" s="426"/>
      <c r="P81" s="426"/>
      <c r="Q81" s="426"/>
      <c r="R81" s="426"/>
      <c r="S81" s="426"/>
      <c r="T81" s="426"/>
      <c r="U81" s="426"/>
    </row>
    <row r="82" spans="1:21" ht="15.75" customHeight="1">
      <c r="A82" s="426"/>
      <c r="B82" s="443"/>
      <c r="C82" s="428"/>
      <c r="D82" s="426"/>
      <c r="E82" s="426"/>
      <c r="F82" s="426"/>
      <c r="G82" s="426"/>
      <c r="H82" s="426"/>
      <c r="I82" s="426"/>
      <c r="J82" s="426"/>
      <c r="K82" s="426"/>
      <c r="L82" s="426"/>
      <c r="M82" s="426"/>
      <c r="N82" s="426"/>
      <c r="O82" s="426"/>
      <c r="P82" s="426"/>
      <c r="Q82" s="426"/>
      <c r="R82" s="426"/>
      <c r="S82" s="426"/>
      <c r="T82" s="426"/>
      <c r="U82" s="426"/>
    </row>
    <row r="83" spans="1:21" ht="15.75" customHeight="1">
      <c r="A83" s="426"/>
      <c r="B83" s="443"/>
      <c r="C83" s="428"/>
      <c r="D83" s="426"/>
      <c r="E83" s="426"/>
      <c r="F83" s="426"/>
      <c r="G83" s="426"/>
      <c r="H83" s="426"/>
      <c r="I83" s="426"/>
      <c r="J83" s="426"/>
      <c r="K83" s="426"/>
      <c r="L83" s="426"/>
      <c r="M83" s="426"/>
      <c r="N83" s="426"/>
      <c r="O83" s="426"/>
      <c r="P83" s="426"/>
      <c r="Q83" s="426"/>
      <c r="R83" s="426"/>
      <c r="S83" s="426"/>
      <c r="T83" s="426"/>
      <c r="U83" s="426"/>
    </row>
    <row r="84" spans="1:21" ht="15.75" customHeight="1">
      <c r="A84" s="426"/>
      <c r="B84" s="443"/>
      <c r="C84" s="428"/>
      <c r="D84" s="426"/>
      <c r="E84" s="426"/>
      <c r="F84" s="426"/>
      <c r="G84" s="426"/>
      <c r="H84" s="426"/>
      <c r="I84" s="426"/>
      <c r="J84" s="426"/>
      <c r="K84" s="426"/>
      <c r="L84" s="426"/>
      <c r="M84" s="426"/>
      <c r="N84" s="426"/>
      <c r="O84" s="426"/>
      <c r="P84" s="426"/>
      <c r="Q84" s="426"/>
      <c r="R84" s="426"/>
      <c r="S84" s="426"/>
      <c r="T84" s="426"/>
      <c r="U84" s="426"/>
    </row>
    <row r="85" spans="1:21" ht="15.75" customHeight="1">
      <c r="A85" s="426"/>
      <c r="B85" s="443"/>
      <c r="C85" s="428"/>
      <c r="D85" s="426"/>
      <c r="E85" s="426"/>
      <c r="F85" s="426"/>
      <c r="G85" s="426"/>
      <c r="H85" s="426"/>
      <c r="I85" s="426"/>
      <c r="J85" s="426"/>
      <c r="K85" s="426"/>
      <c r="L85" s="426"/>
      <c r="M85" s="426"/>
      <c r="N85" s="426"/>
      <c r="O85" s="426"/>
      <c r="P85" s="426"/>
      <c r="Q85" s="426"/>
      <c r="R85" s="426"/>
      <c r="S85" s="426"/>
      <c r="T85" s="426"/>
      <c r="U85" s="426"/>
    </row>
    <row r="86" spans="1:21" ht="15.75" customHeight="1">
      <c r="A86" s="426"/>
      <c r="B86" s="443"/>
      <c r="C86" s="428"/>
      <c r="D86" s="426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6"/>
      <c r="P86" s="426"/>
      <c r="Q86" s="426"/>
      <c r="R86" s="426"/>
      <c r="S86" s="426"/>
      <c r="T86" s="426"/>
      <c r="U86" s="426"/>
    </row>
    <row r="87" spans="1:21" ht="15.75" customHeight="1">
      <c r="A87" s="426"/>
      <c r="B87" s="443"/>
      <c r="C87" s="428"/>
      <c r="D87" s="426"/>
      <c r="E87" s="426"/>
      <c r="F87" s="426"/>
      <c r="G87" s="426"/>
      <c r="H87" s="426"/>
      <c r="I87" s="426"/>
      <c r="J87" s="426"/>
      <c r="K87" s="426"/>
      <c r="L87" s="426"/>
      <c r="M87" s="426"/>
      <c r="N87" s="426"/>
      <c r="O87" s="426"/>
      <c r="P87" s="426"/>
      <c r="Q87" s="426"/>
      <c r="R87" s="426"/>
      <c r="S87" s="426"/>
      <c r="T87" s="426"/>
      <c r="U87" s="426"/>
    </row>
    <row r="88" spans="1:21" ht="15.75" customHeight="1">
      <c r="A88" s="426"/>
      <c r="B88" s="443"/>
      <c r="C88" s="428"/>
      <c r="D88" s="426"/>
      <c r="E88" s="426"/>
      <c r="F88" s="426"/>
      <c r="G88" s="426"/>
      <c r="H88" s="426"/>
      <c r="I88" s="426"/>
      <c r="J88" s="426"/>
      <c r="K88" s="426"/>
      <c r="L88" s="426"/>
      <c r="M88" s="426"/>
      <c r="N88" s="426"/>
      <c r="O88" s="426"/>
      <c r="P88" s="426"/>
      <c r="Q88" s="426"/>
      <c r="R88" s="426"/>
      <c r="S88" s="426"/>
      <c r="T88" s="426"/>
      <c r="U88" s="426"/>
    </row>
    <row r="89" spans="1:21" ht="15.75" customHeight="1">
      <c r="A89" s="426"/>
      <c r="B89" s="443"/>
      <c r="C89" s="428"/>
      <c r="D89" s="426"/>
      <c r="E89" s="426"/>
      <c r="F89" s="426"/>
      <c r="G89" s="426"/>
      <c r="H89" s="426"/>
      <c r="I89" s="426"/>
      <c r="J89" s="426"/>
      <c r="K89" s="426"/>
      <c r="L89" s="426"/>
      <c r="M89" s="426"/>
      <c r="N89" s="426"/>
      <c r="O89" s="426"/>
      <c r="P89" s="426"/>
      <c r="Q89" s="426"/>
      <c r="R89" s="426"/>
      <c r="S89" s="426"/>
      <c r="T89" s="426"/>
      <c r="U89" s="426"/>
    </row>
    <row r="90" spans="1:21" ht="15.75" customHeight="1">
      <c r="A90" s="426"/>
      <c r="B90" s="443"/>
      <c r="C90" s="428"/>
      <c r="D90" s="426"/>
      <c r="E90" s="426"/>
      <c r="F90" s="426"/>
      <c r="G90" s="426"/>
      <c r="H90" s="426"/>
      <c r="I90" s="426"/>
      <c r="J90" s="426"/>
      <c r="K90" s="426"/>
      <c r="L90" s="426"/>
      <c r="M90" s="426"/>
      <c r="N90" s="426"/>
      <c r="O90" s="426"/>
      <c r="P90" s="426"/>
      <c r="Q90" s="426"/>
      <c r="R90" s="426"/>
      <c r="S90" s="426"/>
      <c r="T90" s="426"/>
      <c r="U90" s="426"/>
    </row>
    <row r="91" spans="1:21" ht="15.75" customHeight="1">
      <c r="A91" s="426"/>
      <c r="B91" s="443"/>
      <c r="C91" s="428"/>
      <c r="D91" s="426"/>
      <c r="E91" s="426"/>
      <c r="F91" s="426"/>
      <c r="G91" s="426"/>
      <c r="H91" s="426"/>
      <c r="I91" s="426"/>
      <c r="J91" s="426"/>
      <c r="K91" s="426"/>
      <c r="L91" s="426"/>
      <c r="M91" s="426"/>
      <c r="N91" s="426"/>
      <c r="O91" s="426"/>
      <c r="P91" s="426"/>
      <c r="Q91" s="426"/>
      <c r="R91" s="426"/>
      <c r="S91" s="426"/>
      <c r="T91" s="426"/>
      <c r="U91" s="426"/>
    </row>
    <row r="92" spans="1:21" ht="15.75" customHeight="1">
      <c r="A92" s="426"/>
      <c r="B92" s="443"/>
      <c r="C92" s="428"/>
      <c r="D92" s="426"/>
      <c r="E92" s="426"/>
      <c r="F92" s="426"/>
      <c r="G92" s="426"/>
      <c r="H92" s="426"/>
      <c r="I92" s="426"/>
      <c r="J92" s="426"/>
      <c r="K92" s="426"/>
      <c r="L92" s="426"/>
      <c r="M92" s="426"/>
      <c r="N92" s="426"/>
      <c r="O92" s="426"/>
      <c r="P92" s="426"/>
      <c r="Q92" s="426"/>
      <c r="R92" s="426"/>
      <c r="S92" s="426"/>
      <c r="T92" s="426"/>
      <c r="U92" s="426"/>
    </row>
    <row r="93" spans="1:21" ht="15.75" customHeight="1">
      <c r="A93" s="426"/>
      <c r="B93" s="443"/>
      <c r="C93" s="428"/>
      <c r="D93" s="426"/>
      <c r="E93" s="426"/>
      <c r="F93" s="426"/>
      <c r="G93" s="426"/>
      <c r="H93" s="426"/>
      <c r="I93" s="426"/>
      <c r="J93" s="426"/>
      <c r="K93" s="426"/>
      <c r="L93" s="426"/>
      <c r="M93" s="426"/>
      <c r="N93" s="426"/>
      <c r="O93" s="426"/>
      <c r="P93" s="426"/>
      <c r="Q93" s="426"/>
      <c r="R93" s="426"/>
      <c r="S93" s="426"/>
      <c r="T93" s="426"/>
      <c r="U93" s="426"/>
    </row>
    <row r="94" spans="1:21" ht="15.75" customHeight="1">
      <c r="A94" s="426"/>
      <c r="B94" s="443"/>
      <c r="C94" s="428"/>
      <c r="D94" s="426"/>
      <c r="E94" s="426"/>
      <c r="F94" s="426"/>
      <c r="G94" s="426"/>
      <c r="H94" s="426"/>
      <c r="I94" s="426"/>
      <c r="J94" s="426"/>
      <c r="K94" s="426"/>
      <c r="L94" s="426"/>
      <c r="M94" s="426"/>
      <c r="N94" s="426"/>
      <c r="O94" s="426"/>
      <c r="P94" s="426"/>
      <c r="Q94" s="426"/>
      <c r="R94" s="426"/>
      <c r="S94" s="426"/>
      <c r="T94" s="426"/>
      <c r="U94" s="426"/>
    </row>
    <row r="95" spans="1:21" ht="15.75" customHeight="1">
      <c r="A95" s="426"/>
      <c r="B95" s="443"/>
      <c r="C95" s="428"/>
      <c r="D95" s="426"/>
      <c r="E95" s="426"/>
      <c r="F95" s="426"/>
      <c r="G95" s="426"/>
      <c r="H95" s="426"/>
      <c r="I95" s="426"/>
      <c r="J95" s="426"/>
      <c r="K95" s="426"/>
      <c r="L95" s="426"/>
      <c r="M95" s="426"/>
      <c r="N95" s="426"/>
      <c r="O95" s="426"/>
      <c r="P95" s="426"/>
      <c r="Q95" s="426"/>
      <c r="R95" s="426"/>
      <c r="S95" s="426"/>
      <c r="T95" s="426"/>
      <c r="U95" s="426"/>
    </row>
    <row r="96" spans="1:21" ht="15.75" customHeight="1">
      <c r="A96" s="426"/>
      <c r="B96" s="443"/>
      <c r="C96" s="428"/>
      <c r="D96" s="426"/>
      <c r="E96" s="426"/>
      <c r="F96" s="426"/>
      <c r="G96" s="426"/>
      <c r="H96" s="426"/>
      <c r="I96" s="426"/>
      <c r="J96" s="426"/>
      <c r="K96" s="426"/>
      <c r="L96" s="426"/>
      <c r="M96" s="426"/>
      <c r="N96" s="426"/>
      <c r="O96" s="426"/>
      <c r="P96" s="426"/>
      <c r="Q96" s="426"/>
      <c r="R96" s="426"/>
      <c r="S96" s="426"/>
      <c r="T96" s="426"/>
      <c r="U96" s="426"/>
    </row>
    <row r="97" spans="1:21" ht="15.75" customHeight="1">
      <c r="A97" s="426"/>
      <c r="B97" s="443"/>
      <c r="C97" s="428"/>
      <c r="D97" s="426"/>
      <c r="E97" s="426"/>
      <c r="F97" s="426"/>
      <c r="G97" s="426"/>
      <c r="H97" s="426"/>
      <c r="I97" s="426"/>
      <c r="J97" s="426"/>
      <c r="K97" s="426"/>
      <c r="L97" s="426"/>
      <c r="M97" s="426"/>
      <c r="N97" s="426"/>
      <c r="O97" s="426"/>
      <c r="P97" s="426"/>
      <c r="Q97" s="426"/>
      <c r="R97" s="426"/>
      <c r="S97" s="426"/>
      <c r="T97" s="426"/>
      <c r="U97" s="426"/>
    </row>
    <row r="98" spans="1:21" ht="15.75" customHeight="1">
      <c r="A98" s="426"/>
      <c r="B98" s="443"/>
      <c r="C98" s="428"/>
      <c r="D98" s="426"/>
      <c r="E98" s="426"/>
      <c r="F98" s="426"/>
      <c r="G98" s="426"/>
      <c r="H98" s="426"/>
      <c r="I98" s="426"/>
      <c r="J98" s="426"/>
      <c r="K98" s="426"/>
      <c r="L98" s="426"/>
      <c r="M98" s="426"/>
      <c r="N98" s="426"/>
      <c r="O98" s="426"/>
      <c r="P98" s="426"/>
      <c r="Q98" s="426"/>
      <c r="R98" s="426"/>
      <c r="S98" s="426"/>
      <c r="T98" s="426"/>
      <c r="U98" s="426"/>
    </row>
    <row r="99" spans="1:21" ht="15.75" customHeight="1">
      <c r="A99" s="426"/>
      <c r="B99" s="443"/>
      <c r="C99" s="428"/>
      <c r="D99" s="426"/>
      <c r="E99" s="426"/>
      <c r="F99" s="426"/>
      <c r="G99" s="426"/>
      <c r="H99" s="426"/>
      <c r="I99" s="426"/>
      <c r="J99" s="426"/>
      <c r="K99" s="426"/>
      <c r="L99" s="426"/>
      <c r="M99" s="426"/>
      <c r="N99" s="426"/>
      <c r="O99" s="426"/>
      <c r="P99" s="426"/>
      <c r="Q99" s="426"/>
      <c r="R99" s="426"/>
      <c r="S99" s="426"/>
      <c r="T99" s="426"/>
      <c r="U99" s="426"/>
    </row>
    <row r="100" spans="1:21" ht="15.75" customHeight="1">
      <c r="A100" s="426"/>
      <c r="B100" s="443"/>
      <c r="C100" s="428"/>
      <c r="D100" s="426"/>
      <c r="E100" s="426"/>
      <c r="F100" s="426"/>
      <c r="G100" s="426"/>
      <c r="H100" s="426"/>
      <c r="I100" s="426"/>
      <c r="J100" s="426"/>
      <c r="K100" s="426"/>
      <c r="L100" s="426"/>
      <c r="M100" s="426"/>
      <c r="N100" s="426"/>
      <c r="O100" s="426"/>
      <c r="P100" s="426"/>
      <c r="Q100" s="426"/>
      <c r="R100" s="426"/>
      <c r="S100" s="426"/>
      <c r="T100" s="426"/>
      <c r="U100" s="426"/>
    </row>
    <row r="101" spans="1:21" ht="15.75" customHeight="1">
      <c r="A101" s="426"/>
      <c r="B101" s="443"/>
      <c r="C101" s="428"/>
      <c r="D101" s="426"/>
      <c r="E101" s="426"/>
      <c r="F101" s="426"/>
      <c r="G101" s="426"/>
      <c r="H101" s="426"/>
      <c r="I101" s="426"/>
      <c r="J101" s="426"/>
      <c r="K101" s="426"/>
      <c r="L101" s="426"/>
      <c r="M101" s="426"/>
      <c r="N101" s="426"/>
      <c r="O101" s="426"/>
      <c r="P101" s="426"/>
      <c r="Q101" s="426"/>
      <c r="R101" s="426"/>
      <c r="S101" s="426"/>
      <c r="T101" s="426"/>
      <c r="U101" s="426"/>
    </row>
    <row r="102" spans="1:21" ht="15.75" customHeight="1">
      <c r="A102" s="426"/>
      <c r="B102" s="443"/>
      <c r="C102" s="428"/>
      <c r="D102" s="426"/>
      <c r="E102" s="426"/>
      <c r="F102" s="426"/>
      <c r="G102" s="426"/>
      <c r="H102" s="426"/>
      <c r="I102" s="426"/>
      <c r="J102" s="426"/>
      <c r="K102" s="426"/>
      <c r="L102" s="426"/>
      <c r="M102" s="426"/>
      <c r="N102" s="426"/>
      <c r="O102" s="426"/>
      <c r="P102" s="426"/>
      <c r="Q102" s="426"/>
      <c r="R102" s="426"/>
      <c r="S102" s="426"/>
      <c r="T102" s="426"/>
      <c r="U102" s="426"/>
    </row>
    <row r="103" spans="1:21" ht="15.75" customHeight="1">
      <c r="A103" s="426"/>
      <c r="B103" s="443"/>
      <c r="C103" s="428"/>
      <c r="D103" s="426"/>
      <c r="E103" s="426"/>
      <c r="F103" s="426"/>
      <c r="G103" s="426"/>
      <c r="H103" s="426"/>
      <c r="I103" s="426"/>
      <c r="J103" s="426"/>
      <c r="K103" s="426"/>
      <c r="L103" s="426"/>
      <c r="M103" s="426"/>
      <c r="N103" s="426"/>
      <c r="O103" s="426"/>
      <c r="P103" s="426"/>
      <c r="Q103" s="426"/>
      <c r="R103" s="426"/>
      <c r="S103" s="426"/>
      <c r="T103" s="426"/>
      <c r="U103" s="426"/>
    </row>
    <row r="104" spans="1:21" ht="15.75" customHeight="1">
      <c r="A104" s="426"/>
      <c r="B104" s="443"/>
      <c r="C104" s="428"/>
      <c r="D104" s="426"/>
      <c r="E104" s="426"/>
      <c r="F104" s="426"/>
      <c r="G104" s="426"/>
      <c r="H104" s="426"/>
      <c r="I104" s="426"/>
      <c r="J104" s="426"/>
      <c r="K104" s="426"/>
      <c r="L104" s="426"/>
      <c r="M104" s="426"/>
      <c r="N104" s="426"/>
      <c r="O104" s="426"/>
      <c r="P104" s="426"/>
      <c r="Q104" s="426"/>
      <c r="R104" s="426"/>
      <c r="S104" s="426"/>
      <c r="T104" s="426"/>
      <c r="U104" s="426"/>
    </row>
    <row r="105" spans="1:21" ht="15.75" customHeight="1">
      <c r="A105" s="426"/>
      <c r="B105" s="443"/>
      <c r="C105" s="428"/>
      <c r="D105" s="426"/>
      <c r="E105" s="426"/>
      <c r="F105" s="426"/>
      <c r="G105" s="426"/>
      <c r="H105" s="426"/>
      <c r="I105" s="426"/>
      <c r="J105" s="426"/>
      <c r="K105" s="426"/>
      <c r="L105" s="426"/>
      <c r="M105" s="426"/>
      <c r="N105" s="426"/>
      <c r="O105" s="426"/>
      <c r="P105" s="426"/>
      <c r="Q105" s="426"/>
      <c r="R105" s="426"/>
      <c r="S105" s="426"/>
      <c r="T105" s="426"/>
      <c r="U105" s="426"/>
    </row>
    <row r="106" spans="1:21" ht="15.75" customHeight="1">
      <c r="A106" s="426"/>
      <c r="B106" s="443"/>
      <c r="C106" s="428"/>
      <c r="D106" s="426"/>
      <c r="E106" s="426"/>
      <c r="F106" s="426"/>
      <c r="G106" s="426"/>
      <c r="H106" s="426"/>
      <c r="I106" s="426"/>
      <c r="J106" s="426"/>
      <c r="K106" s="426"/>
      <c r="L106" s="426"/>
      <c r="M106" s="426"/>
      <c r="N106" s="426"/>
      <c r="O106" s="426"/>
      <c r="P106" s="426"/>
      <c r="Q106" s="426"/>
      <c r="R106" s="426"/>
      <c r="S106" s="426"/>
      <c r="T106" s="426"/>
      <c r="U106" s="426"/>
    </row>
    <row r="107" spans="1:21" ht="15.75" customHeight="1">
      <c r="A107" s="426"/>
      <c r="B107" s="443"/>
      <c r="C107" s="428"/>
      <c r="D107" s="426"/>
      <c r="E107" s="426"/>
      <c r="F107" s="426"/>
      <c r="G107" s="426"/>
      <c r="H107" s="426"/>
      <c r="I107" s="426"/>
      <c r="J107" s="426"/>
      <c r="K107" s="426"/>
      <c r="L107" s="426"/>
      <c r="M107" s="426"/>
      <c r="N107" s="426"/>
      <c r="O107" s="426"/>
      <c r="P107" s="426"/>
      <c r="Q107" s="426"/>
      <c r="R107" s="426"/>
      <c r="S107" s="426"/>
      <c r="T107" s="426"/>
      <c r="U107" s="426"/>
    </row>
    <row r="108" spans="1:21" ht="15.75" customHeight="1">
      <c r="A108" s="426"/>
      <c r="B108" s="443"/>
      <c r="C108" s="428"/>
      <c r="D108" s="426"/>
      <c r="E108" s="426"/>
      <c r="F108" s="426"/>
      <c r="G108" s="426"/>
      <c r="H108" s="426"/>
      <c r="I108" s="426"/>
      <c r="J108" s="426"/>
      <c r="K108" s="426"/>
      <c r="L108" s="426"/>
      <c r="M108" s="426"/>
      <c r="N108" s="426"/>
      <c r="O108" s="426"/>
      <c r="P108" s="426"/>
      <c r="Q108" s="426"/>
      <c r="R108" s="426"/>
      <c r="S108" s="426"/>
      <c r="T108" s="426"/>
      <c r="U108" s="426"/>
    </row>
    <row r="109" spans="1:21" ht="15.75" customHeight="1">
      <c r="A109" s="426"/>
      <c r="B109" s="443"/>
      <c r="C109" s="428"/>
      <c r="D109" s="426"/>
      <c r="E109" s="426"/>
      <c r="F109" s="426"/>
      <c r="G109" s="426"/>
      <c r="H109" s="426"/>
      <c r="I109" s="426"/>
      <c r="J109" s="426"/>
      <c r="K109" s="426"/>
      <c r="L109" s="426"/>
      <c r="M109" s="426"/>
      <c r="N109" s="426"/>
      <c r="O109" s="426"/>
      <c r="P109" s="426"/>
      <c r="Q109" s="426"/>
      <c r="R109" s="426"/>
      <c r="S109" s="426"/>
      <c r="T109" s="426"/>
      <c r="U109" s="426"/>
    </row>
    <row r="110" spans="1:21" ht="15.75" customHeight="1">
      <c r="A110" s="426"/>
      <c r="B110" s="443"/>
      <c r="C110" s="428"/>
      <c r="D110" s="426"/>
      <c r="E110" s="426"/>
      <c r="F110" s="426"/>
      <c r="G110" s="426"/>
      <c r="H110" s="426"/>
      <c r="I110" s="426"/>
      <c r="J110" s="426"/>
      <c r="K110" s="426"/>
      <c r="L110" s="426"/>
      <c r="M110" s="426"/>
      <c r="N110" s="426"/>
      <c r="O110" s="426"/>
      <c r="P110" s="426"/>
      <c r="Q110" s="426"/>
      <c r="R110" s="426"/>
      <c r="S110" s="426"/>
      <c r="T110" s="426"/>
      <c r="U110" s="426"/>
    </row>
    <row r="111" spans="1:21" ht="15.75" customHeight="1">
      <c r="A111" s="426"/>
      <c r="B111" s="443"/>
      <c r="C111" s="428"/>
      <c r="D111" s="426"/>
      <c r="E111" s="426"/>
      <c r="F111" s="426"/>
      <c r="G111" s="426"/>
      <c r="H111" s="426"/>
      <c r="I111" s="426"/>
      <c r="J111" s="426"/>
      <c r="K111" s="426"/>
      <c r="L111" s="426"/>
      <c r="M111" s="426"/>
      <c r="N111" s="426"/>
      <c r="O111" s="426"/>
      <c r="P111" s="426"/>
      <c r="Q111" s="426"/>
      <c r="R111" s="426"/>
      <c r="S111" s="426"/>
      <c r="T111" s="426"/>
      <c r="U111" s="426"/>
    </row>
    <row r="112" spans="1:21" ht="15.75" customHeight="1">
      <c r="A112" s="426"/>
      <c r="B112" s="443"/>
      <c r="C112" s="428"/>
      <c r="D112" s="426"/>
      <c r="E112" s="426"/>
      <c r="F112" s="426"/>
      <c r="G112" s="426"/>
      <c r="H112" s="426"/>
      <c r="I112" s="426"/>
      <c r="J112" s="426"/>
      <c r="K112" s="426"/>
      <c r="L112" s="426"/>
      <c r="M112" s="426"/>
      <c r="N112" s="426"/>
      <c r="O112" s="426"/>
      <c r="P112" s="426"/>
      <c r="Q112" s="426"/>
      <c r="R112" s="426"/>
      <c r="S112" s="426"/>
      <c r="T112" s="426"/>
      <c r="U112" s="426"/>
    </row>
    <row r="113" spans="1:21" ht="15.75" customHeight="1">
      <c r="A113" s="426"/>
      <c r="B113" s="443"/>
      <c r="C113" s="428"/>
      <c r="D113" s="426"/>
      <c r="E113" s="426"/>
      <c r="F113" s="426"/>
      <c r="G113" s="426"/>
      <c r="H113" s="426"/>
      <c r="I113" s="426"/>
      <c r="J113" s="426"/>
      <c r="K113" s="426"/>
      <c r="L113" s="426"/>
      <c r="M113" s="426"/>
      <c r="N113" s="426"/>
      <c r="O113" s="426"/>
      <c r="P113" s="426"/>
      <c r="Q113" s="426"/>
      <c r="R113" s="426"/>
      <c r="S113" s="426"/>
      <c r="T113" s="426"/>
      <c r="U113" s="426"/>
    </row>
    <row r="114" spans="1:21" ht="15.75" customHeight="1">
      <c r="A114" s="426"/>
      <c r="B114" s="443"/>
      <c r="C114" s="428"/>
      <c r="D114" s="426"/>
      <c r="E114" s="426"/>
      <c r="F114" s="426"/>
      <c r="G114" s="426"/>
      <c r="H114" s="426"/>
      <c r="I114" s="426"/>
      <c r="J114" s="426"/>
      <c r="K114" s="426"/>
      <c r="L114" s="426"/>
      <c r="M114" s="426"/>
      <c r="N114" s="426"/>
      <c r="O114" s="426"/>
      <c r="P114" s="426"/>
      <c r="Q114" s="426"/>
      <c r="R114" s="426"/>
      <c r="S114" s="426"/>
      <c r="T114" s="426"/>
      <c r="U114" s="426"/>
    </row>
    <row r="115" spans="1:21" ht="15.75" customHeight="1">
      <c r="A115" s="426"/>
      <c r="B115" s="443"/>
      <c r="C115" s="428"/>
      <c r="D115" s="426"/>
      <c r="E115" s="426"/>
      <c r="F115" s="426"/>
      <c r="G115" s="426"/>
      <c r="H115" s="426"/>
      <c r="I115" s="426"/>
      <c r="J115" s="426"/>
      <c r="K115" s="426"/>
      <c r="L115" s="426"/>
      <c r="M115" s="426"/>
      <c r="N115" s="426"/>
      <c r="O115" s="426"/>
      <c r="P115" s="426"/>
      <c r="Q115" s="426"/>
      <c r="R115" s="426"/>
      <c r="S115" s="426"/>
      <c r="T115" s="426"/>
      <c r="U115" s="426"/>
    </row>
    <row r="116" spans="1:21" ht="15.75" customHeight="1">
      <c r="A116" s="426"/>
      <c r="B116" s="443"/>
      <c r="C116" s="428"/>
      <c r="D116" s="426"/>
      <c r="E116" s="426"/>
      <c r="F116" s="426"/>
      <c r="G116" s="426"/>
      <c r="H116" s="426"/>
      <c r="I116" s="426"/>
      <c r="J116" s="426"/>
      <c r="K116" s="426"/>
      <c r="L116" s="426"/>
      <c r="M116" s="426"/>
      <c r="N116" s="426"/>
      <c r="O116" s="426"/>
      <c r="P116" s="426"/>
      <c r="Q116" s="426"/>
      <c r="R116" s="426"/>
      <c r="S116" s="426"/>
      <c r="T116" s="426"/>
      <c r="U116" s="426"/>
    </row>
    <row r="117" spans="1:21" ht="15.75" customHeight="1">
      <c r="A117" s="426"/>
      <c r="B117" s="443"/>
      <c r="C117" s="428"/>
      <c r="D117" s="426"/>
      <c r="E117" s="426"/>
      <c r="F117" s="426"/>
      <c r="G117" s="426"/>
      <c r="H117" s="426"/>
      <c r="I117" s="426"/>
      <c r="J117" s="426"/>
      <c r="K117" s="426"/>
      <c r="L117" s="426"/>
      <c r="M117" s="426"/>
      <c r="N117" s="426"/>
      <c r="O117" s="426"/>
      <c r="P117" s="426"/>
      <c r="Q117" s="426"/>
      <c r="R117" s="426"/>
      <c r="S117" s="426"/>
      <c r="T117" s="426"/>
      <c r="U117" s="426"/>
    </row>
    <row r="118" spans="1:21" ht="15.75" customHeight="1">
      <c r="A118" s="426"/>
      <c r="B118" s="443"/>
      <c r="C118" s="428"/>
      <c r="D118" s="426"/>
      <c r="E118" s="426"/>
      <c r="F118" s="426"/>
      <c r="G118" s="426"/>
      <c r="H118" s="426"/>
      <c r="I118" s="426"/>
      <c r="J118" s="426"/>
      <c r="K118" s="426"/>
      <c r="L118" s="426"/>
      <c r="M118" s="426"/>
      <c r="N118" s="426"/>
      <c r="O118" s="426"/>
      <c r="P118" s="426"/>
      <c r="Q118" s="426"/>
      <c r="R118" s="426"/>
      <c r="S118" s="426"/>
      <c r="T118" s="426"/>
      <c r="U118" s="426"/>
    </row>
    <row r="119" spans="1:21" ht="15.75" customHeight="1">
      <c r="A119" s="426"/>
      <c r="B119" s="443"/>
      <c r="C119" s="428"/>
      <c r="D119" s="426"/>
      <c r="E119" s="426"/>
      <c r="F119" s="426"/>
      <c r="G119" s="426"/>
      <c r="H119" s="426"/>
      <c r="I119" s="426"/>
      <c r="J119" s="426"/>
      <c r="K119" s="426"/>
      <c r="L119" s="426"/>
      <c r="M119" s="426"/>
      <c r="N119" s="426"/>
      <c r="O119" s="426"/>
      <c r="P119" s="426"/>
      <c r="Q119" s="426"/>
      <c r="R119" s="426"/>
      <c r="S119" s="426"/>
      <c r="T119" s="426"/>
      <c r="U119" s="426"/>
    </row>
    <row r="120" spans="1:21" ht="15.75" customHeight="1">
      <c r="A120" s="426"/>
      <c r="B120" s="443"/>
      <c r="C120" s="428"/>
      <c r="D120" s="426"/>
      <c r="E120" s="426"/>
      <c r="F120" s="426"/>
      <c r="G120" s="426"/>
      <c r="H120" s="426"/>
      <c r="I120" s="426"/>
      <c r="J120" s="426"/>
      <c r="K120" s="426"/>
      <c r="L120" s="426"/>
      <c r="M120" s="426"/>
      <c r="N120" s="426"/>
      <c r="O120" s="426"/>
      <c r="P120" s="426"/>
      <c r="Q120" s="426"/>
      <c r="R120" s="426"/>
      <c r="S120" s="426"/>
      <c r="T120" s="426"/>
      <c r="U120" s="426"/>
    </row>
    <row r="121" spans="1:21" ht="15.75" customHeight="1">
      <c r="A121" s="426"/>
      <c r="B121" s="443"/>
      <c r="C121" s="428"/>
      <c r="D121" s="426"/>
      <c r="E121" s="426"/>
      <c r="F121" s="426"/>
      <c r="G121" s="426"/>
      <c r="H121" s="426"/>
      <c r="I121" s="426"/>
      <c r="J121" s="426"/>
      <c r="K121" s="426"/>
      <c r="L121" s="426"/>
      <c r="M121" s="426"/>
      <c r="N121" s="426"/>
      <c r="O121" s="426"/>
      <c r="P121" s="426"/>
      <c r="Q121" s="426"/>
      <c r="R121" s="426"/>
      <c r="S121" s="426"/>
      <c r="T121" s="426"/>
      <c r="U121" s="426"/>
    </row>
    <row r="122" spans="1:21" ht="15.75" customHeight="1">
      <c r="A122" s="426"/>
      <c r="B122" s="443"/>
      <c r="C122" s="428"/>
      <c r="D122" s="426"/>
      <c r="E122" s="426"/>
      <c r="F122" s="426"/>
      <c r="G122" s="426"/>
      <c r="H122" s="426"/>
      <c r="I122" s="426"/>
      <c r="J122" s="426"/>
      <c r="K122" s="426"/>
      <c r="L122" s="426"/>
      <c r="M122" s="426"/>
      <c r="N122" s="426"/>
      <c r="O122" s="426"/>
      <c r="P122" s="426"/>
      <c r="Q122" s="426"/>
      <c r="R122" s="426"/>
      <c r="S122" s="426"/>
      <c r="T122" s="426"/>
      <c r="U122" s="426"/>
    </row>
    <row r="123" spans="1:21" ht="15.75" customHeight="1">
      <c r="A123" s="426"/>
      <c r="B123" s="443"/>
      <c r="C123" s="428"/>
      <c r="D123" s="426"/>
      <c r="E123" s="426"/>
      <c r="F123" s="426"/>
      <c r="G123" s="426"/>
      <c r="H123" s="426"/>
      <c r="I123" s="426"/>
      <c r="J123" s="426"/>
      <c r="K123" s="426"/>
      <c r="L123" s="426"/>
      <c r="M123" s="426"/>
      <c r="N123" s="426"/>
      <c r="O123" s="426"/>
      <c r="P123" s="426"/>
      <c r="Q123" s="426"/>
      <c r="R123" s="426"/>
      <c r="S123" s="426"/>
      <c r="T123" s="426"/>
      <c r="U123" s="426"/>
    </row>
    <row r="124" spans="1:21" ht="15.75" customHeight="1">
      <c r="A124" s="426"/>
      <c r="B124" s="443"/>
      <c r="C124" s="428"/>
      <c r="D124" s="426"/>
      <c r="E124" s="426"/>
      <c r="F124" s="426"/>
      <c r="G124" s="426"/>
      <c r="H124" s="426"/>
      <c r="I124" s="426"/>
      <c r="J124" s="426"/>
      <c r="K124" s="426"/>
      <c r="L124" s="426"/>
      <c r="M124" s="426"/>
      <c r="N124" s="426"/>
      <c r="O124" s="426"/>
      <c r="P124" s="426"/>
      <c r="Q124" s="426"/>
      <c r="R124" s="426"/>
      <c r="S124" s="426"/>
      <c r="T124" s="426"/>
      <c r="U124" s="426"/>
    </row>
    <row r="125" spans="1:21" ht="15.75" customHeight="1">
      <c r="A125" s="426"/>
      <c r="B125" s="443"/>
      <c r="C125" s="428"/>
      <c r="D125" s="426"/>
      <c r="E125" s="426"/>
      <c r="F125" s="426"/>
      <c r="G125" s="426"/>
      <c r="H125" s="426"/>
      <c r="I125" s="426"/>
      <c r="J125" s="426"/>
      <c r="K125" s="426"/>
      <c r="L125" s="426"/>
      <c r="M125" s="426"/>
      <c r="N125" s="426"/>
      <c r="O125" s="426"/>
      <c r="P125" s="426"/>
      <c r="Q125" s="426"/>
      <c r="R125" s="426"/>
      <c r="S125" s="426"/>
      <c r="T125" s="426"/>
      <c r="U125" s="426"/>
    </row>
    <row r="126" spans="1:21" ht="15.75" customHeight="1">
      <c r="A126" s="426"/>
      <c r="B126" s="443"/>
      <c r="C126" s="428"/>
      <c r="D126" s="426"/>
      <c r="E126" s="426"/>
      <c r="F126" s="426"/>
      <c r="G126" s="426"/>
      <c r="H126" s="426"/>
      <c r="I126" s="426"/>
      <c r="J126" s="426"/>
      <c r="K126" s="426"/>
      <c r="L126" s="426"/>
      <c r="M126" s="426"/>
      <c r="N126" s="426"/>
      <c r="O126" s="426"/>
      <c r="P126" s="426"/>
      <c r="Q126" s="426"/>
      <c r="R126" s="426"/>
      <c r="S126" s="426"/>
      <c r="T126" s="426"/>
      <c r="U126" s="426"/>
    </row>
    <row r="127" spans="1:21" ht="15.75" customHeight="1">
      <c r="A127" s="426"/>
      <c r="B127" s="443"/>
      <c r="C127" s="428"/>
      <c r="D127" s="426"/>
      <c r="E127" s="426"/>
      <c r="F127" s="426"/>
      <c r="G127" s="426"/>
      <c r="H127" s="426"/>
      <c r="I127" s="426"/>
      <c r="J127" s="426"/>
      <c r="K127" s="426"/>
      <c r="L127" s="426"/>
      <c r="M127" s="426"/>
      <c r="N127" s="426"/>
      <c r="O127" s="426"/>
      <c r="P127" s="426"/>
      <c r="Q127" s="426"/>
      <c r="R127" s="426"/>
      <c r="S127" s="426"/>
      <c r="T127" s="426"/>
      <c r="U127" s="426"/>
    </row>
    <row r="128" spans="1:21" ht="15.75" customHeight="1">
      <c r="A128" s="426"/>
      <c r="B128" s="443"/>
      <c r="C128" s="428"/>
      <c r="D128" s="426"/>
      <c r="E128" s="426"/>
      <c r="F128" s="426"/>
      <c r="G128" s="426"/>
      <c r="H128" s="426"/>
      <c r="I128" s="426"/>
      <c r="J128" s="426"/>
      <c r="K128" s="426"/>
      <c r="L128" s="426"/>
      <c r="M128" s="426"/>
      <c r="N128" s="426"/>
      <c r="O128" s="426"/>
      <c r="P128" s="426"/>
      <c r="Q128" s="426"/>
      <c r="R128" s="426"/>
      <c r="S128" s="426"/>
      <c r="T128" s="426"/>
      <c r="U128" s="426"/>
    </row>
    <row r="129" spans="1:21" ht="15.75" customHeight="1">
      <c r="A129" s="426"/>
      <c r="B129" s="443"/>
      <c r="C129" s="428"/>
      <c r="D129" s="426"/>
      <c r="E129" s="426"/>
      <c r="F129" s="426"/>
      <c r="G129" s="426"/>
      <c r="H129" s="426"/>
      <c r="I129" s="426"/>
      <c r="J129" s="426"/>
      <c r="K129" s="426"/>
      <c r="L129" s="426"/>
      <c r="M129" s="426"/>
      <c r="N129" s="426"/>
      <c r="O129" s="426"/>
      <c r="P129" s="426"/>
      <c r="Q129" s="426"/>
      <c r="R129" s="426"/>
      <c r="S129" s="426"/>
      <c r="T129" s="426"/>
      <c r="U129" s="426"/>
    </row>
    <row r="130" spans="1:21" ht="15.75" customHeight="1">
      <c r="A130" s="426"/>
      <c r="B130" s="443"/>
      <c r="C130" s="428"/>
      <c r="D130" s="426"/>
      <c r="E130" s="426"/>
      <c r="F130" s="426"/>
      <c r="G130" s="426"/>
      <c r="H130" s="426"/>
      <c r="I130" s="426"/>
      <c r="J130" s="426"/>
      <c r="K130" s="426"/>
      <c r="L130" s="426"/>
      <c r="M130" s="426"/>
      <c r="N130" s="426"/>
      <c r="O130" s="426"/>
      <c r="P130" s="426"/>
      <c r="Q130" s="426"/>
      <c r="R130" s="426"/>
      <c r="S130" s="426"/>
      <c r="T130" s="426"/>
      <c r="U130" s="426"/>
    </row>
    <row r="131" spans="1:21" ht="15.75" customHeight="1">
      <c r="A131" s="426"/>
      <c r="B131" s="443"/>
      <c r="C131" s="428"/>
      <c r="D131" s="426"/>
      <c r="E131" s="426"/>
      <c r="F131" s="426"/>
      <c r="G131" s="426"/>
      <c r="H131" s="426"/>
      <c r="I131" s="426"/>
      <c r="J131" s="426"/>
      <c r="K131" s="426"/>
      <c r="L131" s="426"/>
      <c r="M131" s="426"/>
      <c r="N131" s="426"/>
      <c r="O131" s="426"/>
      <c r="P131" s="426"/>
      <c r="Q131" s="426"/>
      <c r="R131" s="426"/>
      <c r="S131" s="426"/>
      <c r="T131" s="426"/>
      <c r="U131" s="426"/>
    </row>
    <row r="132" spans="1:21" ht="15.75" customHeight="1">
      <c r="A132" s="426"/>
      <c r="B132" s="443"/>
      <c r="C132" s="428"/>
      <c r="D132" s="426"/>
      <c r="E132" s="426"/>
      <c r="F132" s="426"/>
      <c r="G132" s="426"/>
      <c r="H132" s="426"/>
      <c r="I132" s="426"/>
      <c r="J132" s="426"/>
      <c r="K132" s="426"/>
      <c r="L132" s="426"/>
      <c r="M132" s="426"/>
      <c r="N132" s="426"/>
      <c r="O132" s="426"/>
      <c r="P132" s="426"/>
      <c r="Q132" s="426"/>
      <c r="R132" s="426"/>
      <c r="S132" s="426"/>
      <c r="T132" s="426"/>
      <c r="U132" s="426"/>
    </row>
    <row r="133" spans="1:21" ht="15.75" customHeight="1">
      <c r="A133" s="426"/>
      <c r="B133" s="443"/>
      <c r="C133" s="428"/>
      <c r="D133" s="426"/>
      <c r="E133" s="426"/>
      <c r="F133" s="426"/>
      <c r="G133" s="426"/>
      <c r="H133" s="426"/>
      <c r="I133" s="426"/>
      <c r="J133" s="426"/>
      <c r="K133" s="426"/>
      <c r="L133" s="426"/>
      <c r="M133" s="426"/>
      <c r="N133" s="426"/>
      <c r="O133" s="426"/>
      <c r="P133" s="426"/>
      <c r="Q133" s="426"/>
      <c r="R133" s="426"/>
      <c r="S133" s="426"/>
      <c r="T133" s="426"/>
      <c r="U133" s="426"/>
    </row>
    <row r="134" spans="1:21" ht="15.75" customHeight="1">
      <c r="A134" s="426"/>
      <c r="B134" s="443"/>
      <c r="C134" s="428"/>
      <c r="D134" s="426"/>
      <c r="E134" s="426"/>
      <c r="F134" s="426"/>
      <c r="G134" s="426"/>
      <c r="H134" s="426"/>
      <c r="I134" s="426"/>
      <c r="J134" s="426"/>
      <c r="K134" s="426"/>
      <c r="L134" s="426"/>
      <c r="M134" s="426"/>
      <c r="N134" s="426"/>
      <c r="O134" s="426"/>
      <c r="P134" s="426"/>
      <c r="Q134" s="426"/>
      <c r="R134" s="426"/>
      <c r="S134" s="426"/>
      <c r="T134" s="426"/>
      <c r="U134" s="426"/>
    </row>
    <row r="135" spans="1:21" ht="15.75" customHeight="1">
      <c r="A135" s="426"/>
      <c r="B135" s="443"/>
      <c r="C135" s="428"/>
      <c r="D135" s="426"/>
      <c r="E135" s="426"/>
      <c r="F135" s="426"/>
      <c r="G135" s="426"/>
      <c r="H135" s="426"/>
      <c r="I135" s="426"/>
      <c r="J135" s="426"/>
      <c r="K135" s="426"/>
      <c r="L135" s="426"/>
      <c r="M135" s="426"/>
      <c r="N135" s="426"/>
      <c r="O135" s="426"/>
      <c r="P135" s="426"/>
      <c r="Q135" s="426"/>
      <c r="R135" s="426"/>
      <c r="S135" s="426"/>
      <c r="T135" s="426"/>
      <c r="U135" s="426"/>
    </row>
    <row r="136" spans="1:21" ht="15.75" customHeight="1">
      <c r="A136" s="426"/>
      <c r="B136" s="443"/>
      <c r="C136" s="428"/>
      <c r="D136" s="426"/>
      <c r="E136" s="426"/>
      <c r="F136" s="426"/>
      <c r="G136" s="426"/>
      <c r="H136" s="426"/>
      <c r="I136" s="426"/>
      <c r="J136" s="426"/>
      <c r="K136" s="426"/>
      <c r="L136" s="426"/>
      <c r="M136" s="426"/>
      <c r="N136" s="426"/>
      <c r="O136" s="426"/>
      <c r="P136" s="426"/>
      <c r="Q136" s="426"/>
      <c r="R136" s="426"/>
      <c r="S136" s="426"/>
      <c r="T136" s="426"/>
      <c r="U136" s="426"/>
    </row>
    <row r="137" spans="1:21" ht="15.75" customHeight="1">
      <c r="A137" s="426"/>
      <c r="B137" s="443"/>
      <c r="C137" s="428"/>
      <c r="D137" s="426"/>
      <c r="E137" s="426"/>
      <c r="F137" s="426"/>
      <c r="G137" s="426"/>
      <c r="H137" s="426"/>
      <c r="I137" s="426"/>
      <c r="J137" s="426"/>
      <c r="K137" s="426"/>
      <c r="L137" s="426"/>
      <c r="M137" s="426"/>
      <c r="N137" s="426"/>
      <c r="O137" s="426"/>
      <c r="P137" s="426"/>
      <c r="Q137" s="426"/>
      <c r="R137" s="426"/>
      <c r="S137" s="426"/>
      <c r="T137" s="426"/>
      <c r="U137" s="426"/>
    </row>
    <row r="138" spans="1:21" ht="15.75" customHeight="1">
      <c r="A138" s="426"/>
      <c r="B138" s="443"/>
      <c r="C138" s="428"/>
      <c r="D138" s="426"/>
      <c r="E138" s="426"/>
      <c r="F138" s="426"/>
      <c r="G138" s="426"/>
      <c r="H138" s="426"/>
      <c r="I138" s="426"/>
      <c r="J138" s="426"/>
      <c r="K138" s="426"/>
      <c r="L138" s="426"/>
      <c r="M138" s="426"/>
      <c r="N138" s="426"/>
      <c r="O138" s="426"/>
      <c r="P138" s="426"/>
      <c r="Q138" s="426"/>
      <c r="R138" s="426"/>
      <c r="S138" s="426"/>
      <c r="T138" s="426"/>
      <c r="U138" s="426"/>
    </row>
    <row r="139" spans="1:21" ht="15.75" customHeight="1">
      <c r="A139" s="426"/>
      <c r="B139" s="443"/>
      <c r="C139" s="428"/>
      <c r="D139" s="426"/>
      <c r="E139" s="426"/>
      <c r="F139" s="426"/>
      <c r="G139" s="426"/>
      <c r="H139" s="426"/>
      <c r="I139" s="426"/>
      <c r="J139" s="426"/>
      <c r="K139" s="426"/>
      <c r="L139" s="426"/>
      <c r="M139" s="426"/>
      <c r="N139" s="426"/>
      <c r="O139" s="426"/>
      <c r="P139" s="426"/>
      <c r="Q139" s="426"/>
      <c r="R139" s="426"/>
      <c r="S139" s="426"/>
      <c r="T139" s="426"/>
      <c r="U139" s="426"/>
    </row>
    <row r="140" spans="1:21" ht="15.75" customHeight="1">
      <c r="A140" s="426"/>
      <c r="B140" s="443"/>
      <c r="C140" s="428"/>
      <c r="D140" s="426"/>
      <c r="E140" s="426"/>
      <c r="F140" s="426"/>
      <c r="G140" s="426"/>
      <c r="H140" s="426"/>
      <c r="I140" s="426"/>
      <c r="J140" s="426"/>
      <c r="K140" s="426"/>
      <c r="L140" s="426"/>
      <c r="M140" s="426"/>
      <c r="N140" s="426"/>
      <c r="O140" s="426"/>
      <c r="P140" s="426"/>
      <c r="Q140" s="426"/>
      <c r="R140" s="426"/>
      <c r="S140" s="426"/>
      <c r="T140" s="426"/>
      <c r="U140" s="426"/>
    </row>
    <row r="141" spans="1:21" ht="15.75" customHeight="1">
      <c r="A141" s="426"/>
      <c r="B141" s="443"/>
      <c r="C141" s="428"/>
      <c r="D141" s="426"/>
      <c r="E141" s="426"/>
      <c r="F141" s="426"/>
      <c r="G141" s="426"/>
      <c r="H141" s="426"/>
      <c r="I141" s="426"/>
      <c r="J141" s="426"/>
      <c r="K141" s="426"/>
      <c r="L141" s="426"/>
      <c r="M141" s="426"/>
      <c r="N141" s="426"/>
      <c r="O141" s="426"/>
      <c r="P141" s="426"/>
      <c r="Q141" s="426"/>
      <c r="R141" s="426"/>
      <c r="S141" s="426"/>
      <c r="T141" s="426"/>
      <c r="U141" s="426"/>
    </row>
    <row r="142" spans="1:21" ht="15.75" customHeight="1">
      <c r="A142" s="426"/>
      <c r="B142" s="443"/>
      <c r="C142" s="428"/>
      <c r="D142" s="426"/>
      <c r="E142" s="426"/>
      <c r="F142" s="426"/>
      <c r="G142" s="426"/>
      <c r="H142" s="426"/>
      <c r="I142" s="426"/>
      <c r="J142" s="426"/>
      <c r="K142" s="426"/>
      <c r="L142" s="426"/>
      <c r="M142" s="426"/>
      <c r="N142" s="426"/>
      <c r="O142" s="426"/>
      <c r="P142" s="426"/>
      <c r="Q142" s="426"/>
      <c r="R142" s="426"/>
      <c r="S142" s="426"/>
      <c r="T142" s="426"/>
      <c r="U142" s="426"/>
    </row>
    <row r="143" spans="1:21" ht="15.75" customHeight="1">
      <c r="A143" s="426"/>
      <c r="B143" s="443"/>
      <c r="C143" s="428"/>
      <c r="D143" s="426"/>
      <c r="E143" s="426"/>
      <c r="F143" s="426"/>
      <c r="G143" s="426"/>
      <c r="H143" s="426"/>
      <c r="I143" s="426"/>
      <c r="J143" s="426"/>
      <c r="K143" s="426"/>
      <c r="L143" s="426"/>
      <c r="M143" s="426"/>
      <c r="N143" s="426"/>
      <c r="O143" s="426"/>
      <c r="P143" s="426"/>
      <c r="Q143" s="426"/>
      <c r="R143" s="426"/>
      <c r="S143" s="426"/>
      <c r="T143" s="426"/>
      <c r="U143" s="426"/>
    </row>
    <row r="144" spans="1:21" ht="15.75" customHeight="1">
      <c r="A144" s="426"/>
      <c r="B144" s="443"/>
      <c r="C144" s="428"/>
      <c r="D144" s="426"/>
      <c r="E144" s="426"/>
      <c r="F144" s="426"/>
      <c r="G144" s="426"/>
      <c r="H144" s="426"/>
      <c r="I144" s="426"/>
      <c r="J144" s="426"/>
      <c r="K144" s="426"/>
      <c r="L144" s="426"/>
      <c r="M144" s="426"/>
      <c r="N144" s="426"/>
      <c r="O144" s="426"/>
      <c r="P144" s="426"/>
      <c r="Q144" s="426"/>
      <c r="R144" s="426"/>
      <c r="S144" s="426"/>
      <c r="T144" s="426"/>
      <c r="U144" s="426"/>
    </row>
    <row r="145" spans="1:21" ht="15.75" customHeight="1">
      <c r="A145" s="426"/>
      <c r="B145" s="443"/>
      <c r="C145" s="428"/>
      <c r="D145" s="426"/>
      <c r="E145" s="426"/>
      <c r="F145" s="426"/>
      <c r="G145" s="426"/>
      <c r="H145" s="426"/>
      <c r="I145" s="426"/>
      <c r="J145" s="426"/>
      <c r="K145" s="426"/>
      <c r="L145" s="426"/>
      <c r="M145" s="426"/>
      <c r="N145" s="426"/>
      <c r="O145" s="426"/>
      <c r="P145" s="426"/>
      <c r="Q145" s="426"/>
      <c r="R145" s="426"/>
      <c r="S145" s="426"/>
      <c r="T145" s="426"/>
      <c r="U145" s="426"/>
    </row>
    <row r="146" spans="1:21" ht="15.75" customHeight="1">
      <c r="A146" s="426"/>
      <c r="B146" s="443"/>
      <c r="C146" s="428"/>
      <c r="D146" s="426"/>
      <c r="E146" s="426"/>
      <c r="F146" s="426"/>
      <c r="G146" s="426"/>
      <c r="H146" s="426"/>
      <c r="I146" s="426"/>
      <c r="J146" s="426"/>
      <c r="K146" s="426"/>
      <c r="L146" s="426"/>
      <c r="M146" s="426"/>
      <c r="N146" s="426"/>
      <c r="O146" s="426"/>
      <c r="P146" s="426"/>
      <c r="Q146" s="426"/>
      <c r="R146" s="426"/>
      <c r="S146" s="426"/>
      <c r="T146" s="426"/>
      <c r="U146" s="426"/>
    </row>
    <row r="147" spans="1:21" ht="15.75" customHeight="1">
      <c r="A147" s="426"/>
      <c r="B147" s="443"/>
      <c r="C147" s="428"/>
      <c r="D147" s="426"/>
      <c r="E147" s="426"/>
      <c r="F147" s="426"/>
      <c r="G147" s="426"/>
      <c r="H147" s="426"/>
      <c r="I147" s="426"/>
      <c r="J147" s="426"/>
      <c r="K147" s="426"/>
      <c r="L147" s="426"/>
      <c r="M147" s="426"/>
      <c r="N147" s="426"/>
      <c r="O147" s="426"/>
      <c r="P147" s="426"/>
      <c r="Q147" s="426"/>
      <c r="R147" s="426"/>
      <c r="S147" s="426"/>
      <c r="T147" s="426"/>
      <c r="U147" s="426"/>
    </row>
    <row r="148" spans="1:21" ht="15.75" customHeight="1">
      <c r="A148" s="426"/>
      <c r="B148" s="443"/>
      <c r="C148" s="428"/>
      <c r="D148" s="426"/>
      <c r="E148" s="426"/>
      <c r="F148" s="426"/>
      <c r="G148" s="426"/>
      <c r="H148" s="426"/>
      <c r="I148" s="426"/>
      <c r="J148" s="426"/>
      <c r="K148" s="426"/>
      <c r="L148" s="426"/>
      <c r="M148" s="426"/>
      <c r="N148" s="426"/>
      <c r="O148" s="426"/>
      <c r="P148" s="426"/>
      <c r="Q148" s="426"/>
      <c r="R148" s="426"/>
      <c r="S148" s="426"/>
      <c r="T148" s="426"/>
      <c r="U148" s="426"/>
    </row>
    <row r="149" spans="1:21" ht="15.75" customHeight="1">
      <c r="A149" s="426"/>
      <c r="B149" s="443"/>
      <c r="C149" s="428"/>
      <c r="D149" s="426"/>
      <c r="E149" s="426"/>
      <c r="F149" s="426"/>
      <c r="G149" s="426"/>
      <c r="H149" s="426"/>
      <c r="I149" s="426"/>
      <c r="J149" s="426"/>
      <c r="K149" s="426"/>
      <c r="L149" s="426"/>
      <c r="M149" s="426"/>
      <c r="N149" s="426"/>
      <c r="O149" s="426"/>
      <c r="P149" s="426"/>
      <c r="Q149" s="426"/>
      <c r="R149" s="426"/>
      <c r="S149" s="426"/>
      <c r="T149" s="426"/>
      <c r="U149" s="426"/>
    </row>
    <row r="150" spans="1:21" ht="15.75" customHeight="1">
      <c r="A150" s="426"/>
      <c r="B150" s="443"/>
      <c r="C150" s="428"/>
      <c r="D150" s="426"/>
      <c r="E150" s="426"/>
      <c r="F150" s="426"/>
      <c r="G150" s="426"/>
      <c r="H150" s="426"/>
      <c r="I150" s="426"/>
      <c r="J150" s="426"/>
      <c r="K150" s="426"/>
      <c r="L150" s="426"/>
      <c r="M150" s="426"/>
      <c r="N150" s="426"/>
      <c r="O150" s="426"/>
      <c r="P150" s="426"/>
      <c r="Q150" s="426"/>
      <c r="R150" s="426"/>
      <c r="S150" s="426"/>
      <c r="T150" s="426"/>
      <c r="U150" s="426"/>
    </row>
    <row r="151" spans="1:21" ht="15.75" customHeight="1">
      <c r="A151" s="426"/>
      <c r="B151" s="443"/>
      <c r="C151" s="428"/>
      <c r="D151" s="426"/>
      <c r="E151" s="426"/>
      <c r="F151" s="426"/>
      <c r="G151" s="426"/>
      <c r="H151" s="426"/>
      <c r="I151" s="426"/>
      <c r="J151" s="426"/>
      <c r="K151" s="426"/>
      <c r="L151" s="426"/>
      <c r="M151" s="426"/>
      <c r="N151" s="426"/>
      <c r="O151" s="426"/>
      <c r="P151" s="426"/>
      <c r="Q151" s="426"/>
      <c r="R151" s="426"/>
      <c r="S151" s="426"/>
      <c r="T151" s="426"/>
      <c r="U151" s="426"/>
    </row>
    <row r="152" spans="1:21" ht="15.75" customHeight="1">
      <c r="A152" s="426"/>
      <c r="B152" s="443"/>
      <c r="C152" s="428"/>
      <c r="D152" s="426"/>
      <c r="E152" s="426"/>
      <c r="F152" s="426"/>
      <c r="G152" s="426"/>
      <c r="H152" s="426"/>
      <c r="I152" s="426"/>
      <c r="J152" s="426"/>
      <c r="K152" s="426"/>
      <c r="L152" s="426"/>
      <c r="M152" s="426"/>
      <c r="N152" s="426"/>
      <c r="O152" s="426"/>
      <c r="P152" s="426"/>
      <c r="Q152" s="426"/>
      <c r="R152" s="426"/>
      <c r="S152" s="426"/>
      <c r="T152" s="426"/>
      <c r="U152" s="426"/>
    </row>
    <row r="153" spans="1:21" ht="15.75" customHeight="1">
      <c r="A153" s="426"/>
      <c r="B153" s="443"/>
      <c r="C153" s="428"/>
      <c r="D153" s="426"/>
      <c r="E153" s="426"/>
      <c r="F153" s="426"/>
      <c r="G153" s="426"/>
      <c r="H153" s="426"/>
      <c r="I153" s="426"/>
      <c r="J153" s="426"/>
      <c r="K153" s="426"/>
      <c r="L153" s="426"/>
      <c r="M153" s="426"/>
      <c r="N153" s="426"/>
      <c r="O153" s="426"/>
      <c r="P153" s="426"/>
      <c r="Q153" s="426"/>
      <c r="R153" s="426"/>
      <c r="S153" s="426"/>
      <c r="T153" s="426"/>
      <c r="U153" s="426"/>
    </row>
    <row r="154" spans="1:21" ht="15.75" customHeight="1">
      <c r="A154" s="426"/>
      <c r="B154" s="443"/>
      <c r="C154" s="428"/>
      <c r="D154" s="426"/>
      <c r="E154" s="426"/>
      <c r="F154" s="426"/>
      <c r="G154" s="426"/>
      <c r="H154" s="426"/>
      <c r="I154" s="426"/>
      <c r="J154" s="426"/>
      <c r="K154" s="426"/>
      <c r="L154" s="426"/>
      <c r="M154" s="426"/>
      <c r="N154" s="426"/>
      <c r="O154" s="426"/>
      <c r="P154" s="426"/>
      <c r="Q154" s="426"/>
      <c r="R154" s="426"/>
      <c r="S154" s="426"/>
      <c r="T154" s="426"/>
      <c r="U154" s="426"/>
    </row>
    <row r="155" spans="1:21" ht="15.75" customHeight="1">
      <c r="A155" s="426"/>
      <c r="B155" s="443"/>
      <c r="C155" s="428"/>
      <c r="D155" s="426"/>
      <c r="E155" s="426"/>
      <c r="F155" s="426"/>
      <c r="G155" s="426"/>
      <c r="H155" s="426"/>
      <c r="I155" s="426"/>
      <c r="J155" s="426"/>
      <c r="K155" s="426"/>
      <c r="L155" s="426"/>
      <c r="M155" s="426"/>
      <c r="N155" s="426"/>
      <c r="O155" s="426"/>
      <c r="P155" s="426"/>
      <c r="Q155" s="426"/>
      <c r="R155" s="426"/>
      <c r="S155" s="426"/>
      <c r="T155" s="426"/>
      <c r="U155" s="426"/>
    </row>
    <row r="156" spans="1:21" ht="15.75" customHeight="1">
      <c r="A156" s="426"/>
      <c r="B156" s="443"/>
      <c r="C156" s="428"/>
      <c r="D156" s="426"/>
      <c r="E156" s="426"/>
      <c r="F156" s="426"/>
      <c r="G156" s="426"/>
      <c r="H156" s="426"/>
      <c r="I156" s="426"/>
      <c r="J156" s="426"/>
      <c r="K156" s="426"/>
      <c r="L156" s="426"/>
      <c r="M156" s="426"/>
      <c r="N156" s="426"/>
      <c r="O156" s="426"/>
      <c r="P156" s="426"/>
      <c r="Q156" s="426"/>
      <c r="R156" s="426"/>
      <c r="S156" s="426"/>
      <c r="T156" s="426"/>
      <c r="U156" s="426"/>
    </row>
    <row r="157" spans="1:21" ht="15.75" customHeight="1">
      <c r="A157" s="426"/>
      <c r="B157" s="443"/>
      <c r="C157" s="428"/>
      <c r="D157" s="426"/>
      <c r="E157" s="426"/>
      <c r="F157" s="426"/>
      <c r="G157" s="426"/>
      <c r="H157" s="426"/>
      <c r="I157" s="426"/>
      <c r="J157" s="426"/>
      <c r="K157" s="426"/>
      <c r="L157" s="426"/>
      <c r="M157" s="426"/>
      <c r="N157" s="426"/>
      <c r="O157" s="426"/>
      <c r="P157" s="426"/>
      <c r="Q157" s="426"/>
      <c r="R157" s="426"/>
      <c r="S157" s="426"/>
      <c r="T157" s="426"/>
      <c r="U157" s="426"/>
    </row>
    <row r="158" spans="1:21" ht="15.75" customHeight="1">
      <c r="A158" s="426"/>
      <c r="B158" s="443"/>
      <c r="C158" s="428"/>
      <c r="D158" s="426"/>
      <c r="E158" s="426"/>
      <c r="F158" s="426"/>
      <c r="G158" s="426"/>
      <c r="H158" s="426"/>
      <c r="I158" s="426"/>
      <c r="J158" s="426"/>
      <c r="K158" s="426"/>
      <c r="L158" s="426"/>
      <c r="M158" s="426"/>
      <c r="N158" s="426"/>
      <c r="O158" s="426"/>
      <c r="P158" s="426"/>
      <c r="Q158" s="426"/>
      <c r="R158" s="426"/>
      <c r="S158" s="426"/>
      <c r="T158" s="426"/>
      <c r="U158" s="426"/>
    </row>
    <row r="159" spans="1:21" ht="15.75" customHeight="1">
      <c r="A159" s="426"/>
      <c r="B159" s="443"/>
      <c r="C159" s="428"/>
      <c r="D159" s="426"/>
      <c r="E159" s="426"/>
      <c r="F159" s="426"/>
      <c r="G159" s="426"/>
      <c r="H159" s="426"/>
      <c r="I159" s="426"/>
      <c r="J159" s="426"/>
      <c r="K159" s="426"/>
      <c r="L159" s="426"/>
      <c r="M159" s="426"/>
      <c r="N159" s="426"/>
      <c r="O159" s="426"/>
      <c r="P159" s="426"/>
      <c r="Q159" s="426"/>
      <c r="R159" s="426"/>
      <c r="S159" s="426"/>
      <c r="T159" s="426"/>
      <c r="U159" s="426"/>
    </row>
    <row r="160" spans="1:21" ht="15.75" customHeight="1">
      <c r="A160" s="426"/>
      <c r="B160" s="443"/>
      <c r="C160" s="428"/>
      <c r="D160" s="426"/>
      <c r="E160" s="426"/>
      <c r="F160" s="426"/>
      <c r="G160" s="426"/>
      <c r="H160" s="426"/>
      <c r="I160" s="426"/>
      <c r="J160" s="426"/>
      <c r="K160" s="426"/>
      <c r="L160" s="426"/>
      <c r="M160" s="426"/>
      <c r="N160" s="426"/>
      <c r="O160" s="426"/>
      <c r="P160" s="426"/>
      <c r="Q160" s="426"/>
      <c r="R160" s="426"/>
      <c r="S160" s="426"/>
      <c r="T160" s="426"/>
      <c r="U160" s="426"/>
    </row>
    <row r="161" spans="1:21" ht="15.75" customHeight="1">
      <c r="A161" s="426"/>
      <c r="B161" s="443"/>
      <c r="C161" s="428"/>
      <c r="D161" s="426"/>
      <c r="E161" s="426"/>
      <c r="F161" s="426"/>
      <c r="G161" s="426"/>
      <c r="H161" s="426"/>
      <c r="I161" s="426"/>
      <c r="J161" s="426"/>
      <c r="K161" s="426"/>
      <c r="L161" s="426"/>
      <c r="M161" s="426"/>
      <c r="N161" s="426"/>
      <c r="O161" s="426"/>
      <c r="P161" s="426"/>
      <c r="Q161" s="426"/>
      <c r="R161" s="426"/>
      <c r="S161" s="426"/>
      <c r="T161" s="426"/>
      <c r="U161" s="426"/>
    </row>
    <row r="162" spans="1:21" ht="15.75" customHeight="1">
      <c r="A162" s="426"/>
      <c r="B162" s="443"/>
      <c r="C162" s="428"/>
      <c r="D162" s="426"/>
      <c r="E162" s="426"/>
      <c r="F162" s="426"/>
      <c r="G162" s="426"/>
      <c r="H162" s="426"/>
      <c r="I162" s="426"/>
      <c r="J162" s="426"/>
      <c r="K162" s="426"/>
      <c r="L162" s="426"/>
      <c r="M162" s="426"/>
      <c r="N162" s="426"/>
      <c r="O162" s="426"/>
      <c r="P162" s="426"/>
      <c r="Q162" s="426"/>
      <c r="R162" s="426"/>
      <c r="S162" s="426"/>
      <c r="T162" s="426"/>
      <c r="U162" s="426"/>
    </row>
    <row r="163" spans="1:21" ht="15.75" customHeight="1">
      <c r="A163" s="426"/>
      <c r="B163" s="443"/>
      <c r="C163" s="428"/>
      <c r="D163" s="426"/>
      <c r="E163" s="426"/>
      <c r="F163" s="426"/>
      <c r="G163" s="426"/>
      <c r="H163" s="426"/>
      <c r="I163" s="426"/>
      <c r="J163" s="426"/>
      <c r="K163" s="426"/>
      <c r="L163" s="426"/>
      <c r="M163" s="426"/>
      <c r="N163" s="426"/>
      <c r="O163" s="426"/>
      <c r="P163" s="426"/>
      <c r="Q163" s="426"/>
      <c r="R163" s="426"/>
      <c r="S163" s="426"/>
      <c r="T163" s="426"/>
      <c r="U163" s="426"/>
    </row>
    <row r="164" spans="1:21" ht="15.75" customHeight="1">
      <c r="A164" s="426"/>
      <c r="B164" s="443"/>
      <c r="C164" s="428"/>
      <c r="D164" s="426"/>
      <c r="E164" s="426"/>
      <c r="F164" s="426"/>
      <c r="G164" s="426"/>
      <c r="H164" s="426"/>
      <c r="I164" s="426"/>
      <c r="J164" s="426"/>
      <c r="K164" s="426"/>
      <c r="L164" s="426"/>
      <c r="M164" s="426"/>
      <c r="N164" s="426"/>
      <c r="O164" s="426"/>
      <c r="P164" s="426"/>
      <c r="Q164" s="426"/>
      <c r="R164" s="426"/>
      <c r="S164" s="426"/>
      <c r="T164" s="426"/>
      <c r="U164" s="426"/>
    </row>
    <row r="165" spans="1:21" ht="15.75" customHeight="1">
      <c r="A165" s="426"/>
      <c r="B165" s="443"/>
      <c r="C165" s="428"/>
      <c r="D165" s="426"/>
      <c r="E165" s="426"/>
      <c r="F165" s="426"/>
      <c r="G165" s="426"/>
      <c r="H165" s="426"/>
      <c r="I165" s="426"/>
      <c r="J165" s="426"/>
      <c r="K165" s="426"/>
      <c r="L165" s="426"/>
      <c r="M165" s="426"/>
      <c r="N165" s="426"/>
      <c r="O165" s="426"/>
      <c r="P165" s="426"/>
      <c r="Q165" s="426"/>
      <c r="R165" s="426"/>
      <c r="S165" s="426"/>
      <c r="T165" s="426"/>
      <c r="U165" s="426"/>
    </row>
    <row r="166" spans="1:21" ht="15.75" customHeight="1">
      <c r="A166" s="426"/>
      <c r="B166" s="443"/>
      <c r="C166" s="428"/>
      <c r="D166" s="426"/>
      <c r="E166" s="426"/>
      <c r="F166" s="426"/>
      <c r="G166" s="426"/>
      <c r="H166" s="426"/>
      <c r="I166" s="426"/>
      <c r="J166" s="426"/>
      <c r="K166" s="426"/>
      <c r="L166" s="426"/>
      <c r="M166" s="426"/>
      <c r="N166" s="426"/>
      <c r="O166" s="426"/>
      <c r="P166" s="426"/>
      <c r="Q166" s="426"/>
      <c r="R166" s="426"/>
      <c r="S166" s="426"/>
      <c r="T166" s="426"/>
      <c r="U166" s="426"/>
    </row>
    <row r="167" spans="1:21" ht="15.75" customHeight="1">
      <c r="A167" s="426"/>
      <c r="B167" s="443"/>
      <c r="C167" s="428"/>
      <c r="D167" s="426"/>
      <c r="E167" s="426"/>
      <c r="F167" s="426"/>
      <c r="G167" s="426"/>
      <c r="H167" s="426"/>
      <c r="I167" s="426"/>
      <c r="J167" s="426"/>
      <c r="K167" s="426"/>
      <c r="L167" s="426"/>
      <c r="M167" s="426"/>
      <c r="N167" s="426"/>
      <c r="O167" s="426"/>
      <c r="P167" s="426"/>
      <c r="Q167" s="426"/>
      <c r="R167" s="426"/>
      <c r="S167" s="426"/>
      <c r="T167" s="426"/>
      <c r="U167" s="426"/>
    </row>
    <row r="168" spans="1:21" ht="15.75" customHeight="1">
      <c r="A168" s="426"/>
      <c r="B168" s="443"/>
      <c r="C168" s="428"/>
      <c r="D168" s="426"/>
      <c r="E168" s="426"/>
      <c r="F168" s="426"/>
      <c r="G168" s="426"/>
      <c r="H168" s="426"/>
      <c r="I168" s="426"/>
      <c r="J168" s="426"/>
      <c r="K168" s="426"/>
      <c r="L168" s="426"/>
      <c r="M168" s="426"/>
      <c r="N168" s="426"/>
      <c r="O168" s="426"/>
      <c r="P168" s="426"/>
      <c r="Q168" s="426"/>
      <c r="R168" s="426"/>
      <c r="S168" s="426"/>
      <c r="T168" s="426"/>
      <c r="U168" s="426"/>
    </row>
    <row r="169" spans="1:21" ht="15.75" customHeight="1">
      <c r="A169" s="426"/>
      <c r="B169" s="443"/>
      <c r="C169" s="428"/>
      <c r="D169" s="426"/>
      <c r="E169" s="426"/>
      <c r="F169" s="426"/>
      <c r="G169" s="426"/>
      <c r="H169" s="426"/>
      <c r="I169" s="426"/>
      <c r="J169" s="426"/>
      <c r="K169" s="426"/>
      <c r="L169" s="426"/>
      <c r="M169" s="426"/>
      <c r="N169" s="426"/>
      <c r="O169" s="426"/>
      <c r="P169" s="426"/>
      <c r="Q169" s="426"/>
      <c r="R169" s="426"/>
      <c r="S169" s="426"/>
      <c r="T169" s="426"/>
      <c r="U169" s="426"/>
    </row>
    <row r="170" spans="1:21" ht="15.75" customHeight="1">
      <c r="A170" s="426"/>
      <c r="B170" s="443"/>
      <c r="C170" s="428"/>
      <c r="D170" s="426"/>
      <c r="E170" s="426"/>
      <c r="F170" s="426"/>
      <c r="G170" s="426"/>
      <c r="H170" s="426"/>
      <c r="I170" s="426"/>
      <c r="J170" s="426"/>
      <c r="K170" s="426"/>
      <c r="L170" s="426"/>
      <c r="M170" s="426"/>
      <c r="N170" s="426"/>
      <c r="O170" s="426"/>
      <c r="P170" s="426"/>
      <c r="Q170" s="426"/>
      <c r="R170" s="426"/>
      <c r="S170" s="426"/>
      <c r="T170" s="426"/>
      <c r="U170" s="426"/>
    </row>
    <row r="171" spans="1:21" ht="15.75" customHeight="1">
      <c r="A171" s="426"/>
      <c r="B171" s="443"/>
      <c r="C171" s="428"/>
      <c r="D171" s="426"/>
      <c r="E171" s="426"/>
      <c r="F171" s="426"/>
      <c r="G171" s="426"/>
      <c r="H171" s="426"/>
      <c r="I171" s="426"/>
      <c r="J171" s="426"/>
      <c r="K171" s="426"/>
      <c r="L171" s="426"/>
      <c r="M171" s="426"/>
      <c r="N171" s="426"/>
      <c r="O171" s="426"/>
      <c r="P171" s="426"/>
      <c r="Q171" s="426"/>
      <c r="R171" s="426"/>
      <c r="S171" s="426"/>
      <c r="T171" s="426"/>
      <c r="U171" s="426"/>
    </row>
    <row r="172" spans="1:21" ht="15.75" customHeight="1">
      <c r="A172" s="426"/>
      <c r="B172" s="443"/>
      <c r="C172" s="428"/>
      <c r="D172" s="426"/>
      <c r="E172" s="426"/>
      <c r="F172" s="426"/>
      <c r="G172" s="426"/>
      <c r="H172" s="426"/>
      <c r="I172" s="426"/>
      <c r="J172" s="426"/>
      <c r="K172" s="426"/>
      <c r="L172" s="426"/>
      <c r="M172" s="426"/>
      <c r="N172" s="426"/>
      <c r="O172" s="426"/>
      <c r="P172" s="426"/>
      <c r="Q172" s="426"/>
      <c r="R172" s="426"/>
      <c r="S172" s="426"/>
      <c r="T172" s="426"/>
      <c r="U172" s="426"/>
    </row>
    <row r="173" spans="1:21" ht="15.75" customHeight="1">
      <c r="A173" s="426"/>
      <c r="B173" s="443"/>
      <c r="C173" s="428"/>
      <c r="D173" s="426"/>
      <c r="E173" s="426"/>
      <c r="F173" s="426"/>
      <c r="G173" s="426"/>
      <c r="H173" s="426"/>
      <c r="I173" s="426"/>
      <c r="J173" s="426"/>
      <c r="K173" s="426"/>
      <c r="L173" s="426"/>
      <c r="M173" s="426"/>
      <c r="N173" s="426"/>
      <c r="O173" s="426"/>
      <c r="P173" s="426"/>
      <c r="Q173" s="426"/>
      <c r="R173" s="426"/>
      <c r="S173" s="426"/>
      <c r="T173" s="426"/>
      <c r="U173" s="426"/>
    </row>
    <row r="174" spans="1:21" ht="15.75" customHeight="1">
      <c r="A174" s="426"/>
      <c r="B174" s="443"/>
      <c r="C174" s="428"/>
      <c r="D174" s="426"/>
      <c r="E174" s="426"/>
      <c r="F174" s="426"/>
      <c r="G174" s="426"/>
      <c r="H174" s="426"/>
      <c r="I174" s="426"/>
      <c r="J174" s="426"/>
      <c r="K174" s="426"/>
      <c r="L174" s="426"/>
      <c r="M174" s="426"/>
      <c r="N174" s="426"/>
      <c r="O174" s="426"/>
      <c r="P174" s="426"/>
      <c r="Q174" s="426"/>
      <c r="R174" s="426"/>
      <c r="S174" s="426"/>
      <c r="T174" s="426"/>
      <c r="U174" s="426"/>
    </row>
    <row r="175" spans="1:21" ht="15.75" customHeight="1">
      <c r="A175" s="426"/>
      <c r="B175" s="443"/>
      <c r="C175" s="428"/>
      <c r="D175" s="426"/>
      <c r="E175" s="426"/>
      <c r="F175" s="426"/>
      <c r="G175" s="426"/>
      <c r="H175" s="426"/>
      <c r="I175" s="426"/>
      <c r="J175" s="426"/>
      <c r="K175" s="426"/>
      <c r="L175" s="426"/>
      <c r="M175" s="426"/>
      <c r="N175" s="426"/>
      <c r="O175" s="426"/>
      <c r="P175" s="426"/>
      <c r="Q175" s="426"/>
      <c r="R175" s="426"/>
      <c r="S175" s="426"/>
      <c r="T175" s="426"/>
      <c r="U175" s="426"/>
    </row>
    <row r="176" spans="1:21" ht="15.75" customHeight="1">
      <c r="A176" s="426"/>
      <c r="B176" s="443"/>
      <c r="C176" s="428"/>
      <c r="D176" s="426"/>
      <c r="E176" s="426"/>
      <c r="F176" s="426"/>
      <c r="G176" s="426"/>
      <c r="H176" s="426"/>
      <c r="I176" s="426"/>
      <c r="J176" s="426"/>
      <c r="K176" s="426"/>
      <c r="L176" s="426"/>
      <c r="M176" s="426"/>
      <c r="N176" s="426"/>
      <c r="O176" s="426"/>
      <c r="P176" s="426"/>
      <c r="Q176" s="426"/>
      <c r="R176" s="426"/>
      <c r="S176" s="426"/>
      <c r="T176" s="426"/>
      <c r="U176" s="426"/>
    </row>
    <row r="177" spans="1:21" ht="15.75" customHeight="1">
      <c r="A177" s="426"/>
      <c r="B177" s="443"/>
      <c r="C177" s="428"/>
      <c r="D177" s="426"/>
      <c r="E177" s="426"/>
      <c r="F177" s="426"/>
      <c r="G177" s="426"/>
      <c r="H177" s="426"/>
      <c r="I177" s="426"/>
      <c r="J177" s="426"/>
      <c r="K177" s="426"/>
      <c r="L177" s="426"/>
      <c r="M177" s="426"/>
      <c r="N177" s="426"/>
      <c r="O177" s="426"/>
      <c r="P177" s="426"/>
      <c r="Q177" s="426"/>
      <c r="R177" s="426"/>
      <c r="S177" s="426"/>
      <c r="T177" s="426"/>
      <c r="U177" s="426"/>
    </row>
    <row r="178" spans="1:21" ht="15.75" customHeight="1">
      <c r="A178" s="426"/>
      <c r="B178" s="443"/>
      <c r="C178" s="428"/>
      <c r="D178" s="426"/>
      <c r="E178" s="426"/>
      <c r="F178" s="426"/>
      <c r="G178" s="426"/>
      <c r="H178" s="426"/>
      <c r="I178" s="426"/>
      <c r="J178" s="426"/>
      <c r="K178" s="426"/>
      <c r="L178" s="426"/>
      <c r="M178" s="426"/>
      <c r="N178" s="426"/>
      <c r="O178" s="426"/>
      <c r="P178" s="426"/>
      <c r="Q178" s="426"/>
      <c r="R178" s="426"/>
      <c r="S178" s="426"/>
      <c r="T178" s="426"/>
      <c r="U178" s="426"/>
    </row>
    <row r="179" spans="1:21" ht="15.75" customHeight="1">
      <c r="A179" s="426"/>
      <c r="B179" s="443"/>
      <c r="C179" s="428"/>
      <c r="D179" s="426"/>
      <c r="E179" s="426"/>
      <c r="F179" s="426"/>
      <c r="G179" s="426"/>
      <c r="H179" s="426"/>
      <c r="I179" s="426"/>
      <c r="J179" s="426"/>
      <c r="K179" s="426"/>
      <c r="L179" s="426"/>
      <c r="M179" s="426"/>
      <c r="N179" s="426"/>
      <c r="O179" s="426"/>
      <c r="P179" s="426"/>
      <c r="Q179" s="426"/>
      <c r="R179" s="426"/>
      <c r="S179" s="426"/>
      <c r="T179" s="426"/>
      <c r="U179" s="426"/>
    </row>
    <row r="180" spans="1:21" ht="15.75" customHeight="1">
      <c r="A180" s="426"/>
      <c r="B180" s="443"/>
      <c r="C180" s="428"/>
      <c r="D180" s="426"/>
      <c r="E180" s="426"/>
      <c r="F180" s="426"/>
      <c r="G180" s="426"/>
      <c r="H180" s="426"/>
      <c r="I180" s="426"/>
      <c r="J180" s="426"/>
      <c r="K180" s="426"/>
      <c r="L180" s="426"/>
      <c r="M180" s="426"/>
      <c r="N180" s="426"/>
      <c r="O180" s="426"/>
      <c r="P180" s="426"/>
      <c r="Q180" s="426"/>
      <c r="R180" s="426"/>
      <c r="S180" s="426"/>
      <c r="T180" s="426"/>
      <c r="U180" s="426"/>
    </row>
  </sheetData>
  <dataValidations count="2">
    <dataValidation type="list" allowBlank="1" showErrorMessage="1" sqref="C8" xr:uid="{00000000-0002-0000-0400-000000000000}">
      <formula1>"YES,NO"</formula1>
    </dataValidation>
    <dataValidation type="decimal" operator="greaterThan" allowBlank="1" showDropDown="1" showErrorMessage="1" sqref="C12:C17" xr:uid="{00000000-0002-0000-0400-000003000000}">
      <formula1>0</formula1>
    </dataValidation>
  </dataValidation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FF"/>
  </sheetPr>
  <dimension ref="A1:AJ55"/>
  <sheetViews>
    <sheetView workbookViewId="0"/>
  </sheetViews>
  <sheetFormatPr defaultColWidth="12.6640625" defaultRowHeight="15" customHeight="1"/>
  <cols>
    <col min="1" max="1" width="7" style="273" customWidth="1"/>
    <col min="2" max="2" width="2.75" style="273" customWidth="1"/>
    <col min="3" max="3" width="19.5" style="273" customWidth="1"/>
    <col min="4" max="4" width="9.25" style="273" customWidth="1"/>
    <col min="5" max="5" width="10.75" style="273" customWidth="1"/>
    <col min="6" max="6" width="12.25" style="273" customWidth="1"/>
    <col min="7" max="9" width="2.75" style="273" customWidth="1"/>
    <col min="10" max="10" width="8.25" style="273" customWidth="1"/>
    <col min="11" max="11" width="7.1640625" style="273" customWidth="1"/>
    <col min="12" max="12" width="19.1640625" style="273" customWidth="1"/>
    <col min="13" max="13" width="7" style="273" customWidth="1"/>
    <col min="14" max="14" width="3.6640625" style="273" customWidth="1"/>
    <col min="15" max="15" width="3" style="273" customWidth="1"/>
    <col min="16" max="16" width="2.6640625" style="273" customWidth="1"/>
    <col min="17" max="17" width="2.25" style="273" customWidth="1"/>
    <col min="18" max="18" width="2.9140625" style="273" customWidth="1"/>
    <col min="19" max="19" width="3.1640625" style="273" customWidth="1"/>
    <col min="20" max="20" width="7.1640625" style="273" customWidth="1"/>
    <col min="21" max="21" width="8.9140625" style="273" customWidth="1"/>
    <col min="22" max="22" width="12" style="273" customWidth="1"/>
    <col min="23" max="23" width="2.75" style="273" customWidth="1"/>
    <col min="24" max="24" width="3" style="273" customWidth="1"/>
    <col min="25" max="25" width="2.75" style="273" customWidth="1"/>
    <col min="26" max="26" width="9.4140625" style="273" customWidth="1"/>
    <col min="27" max="27" width="6.6640625" style="273" customWidth="1"/>
    <col min="28" max="28" width="23.75" style="273" customWidth="1"/>
    <col min="29" max="29" width="20.6640625" style="273" customWidth="1"/>
    <col min="30" max="30" width="2.75" style="273" customWidth="1"/>
    <col min="31" max="36" width="15.1640625" style="273" customWidth="1"/>
    <col min="37" max="16384" width="12.6640625" style="273"/>
  </cols>
  <sheetData>
    <row r="1" spans="1:36" ht="25.5" customHeight="1">
      <c r="A1" s="267"/>
      <c r="B1" s="268" t="s">
        <v>371</v>
      </c>
      <c r="C1" s="269"/>
      <c r="D1" s="269"/>
      <c r="E1" s="270"/>
      <c r="F1" s="270"/>
      <c r="G1" s="270"/>
      <c r="H1" s="271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  <c r="AA1" s="272"/>
      <c r="AB1" s="272"/>
      <c r="AC1" s="272"/>
      <c r="AD1" s="272"/>
      <c r="AE1" s="272"/>
      <c r="AF1" s="272"/>
      <c r="AG1" s="272"/>
      <c r="AH1" s="272"/>
      <c r="AI1" s="272"/>
      <c r="AJ1" s="272"/>
    </row>
    <row r="2" spans="1:36" ht="25.5" customHeight="1">
      <c r="A2" s="274"/>
      <c r="B2" s="275" t="s">
        <v>105</v>
      </c>
      <c r="C2" s="270"/>
      <c r="D2" s="270"/>
      <c r="E2" s="270"/>
      <c r="F2" s="270"/>
      <c r="G2" s="270"/>
      <c r="H2" s="271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</row>
    <row r="3" spans="1:36" ht="9.75" customHeight="1">
      <c r="A3" s="276"/>
      <c r="B3" s="277"/>
      <c r="C3" s="277"/>
      <c r="D3" s="277"/>
      <c r="E3" s="277"/>
      <c r="F3" s="277"/>
      <c r="G3" s="277"/>
      <c r="H3" s="271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272"/>
    </row>
    <row r="4" spans="1:36" ht="17.5">
      <c r="A4" s="279"/>
      <c r="B4" s="280"/>
      <c r="C4" s="280"/>
      <c r="D4" s="280"/>
      <c r="E4" s="280"/>
      <c r="F4" s="280"/>
      <c r="G4" s="280"/>
      <c r="H4" s="279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</row>
    <row r="5" spans="1:36" ht="17.5">
      <c r="A5" s="279"/>
      <c r="B5" s="280"/>
      <c r="C5" s="280"/>
      <c r="D5" s="280"/>
      <c r="E5" s="280"/>
      <c r="F5" s="280"/>
      <c r="G5" s="280"/>
      <c r="H5" s="279"/>
      <c r="I5" s="280"/>
      <c r="J5" s="280"/>
      <c r="K5" s="280"/>
      <c r="L5" s="280"/>
      <c r="M5" s="280"/>
      <c r="N5" s="280"/>
      <c r="O5" s="280"/>
      <c r="P5" s="280"/>
      <c r="Q5" s="280"/>
      <c r="R5" s="280"/>
      <c r="S5" s="280"/>
      <c r="T5" s="280"/>
      <c r="U5" s="280"/>
      <c r="V5" s="280"/>
      <c r="W5" s="280"/>
      <c r="X5" s="279"/>
      <c r="Y5" s="280"/>
      <c r="Z5" s="280"/>
      <c r="AA5" s="280"/>
      <c r="AB5" s="280"/>
      <c r="AC5" s="280"/>
      <c r="AD5" s="280"/>
      <c r="AE5" s="279"/>
      <c r="AF5" s="279"/>
      <c r="AG5" s="279"/>
      <c r="AH5" s="279"/>
      <c r="AI5" s="279"/>
      <c r="AJ5" s="279"/>
    </row>
    <row r="6" spans="1:36" ht="60.75" customHeight="1">
      <c r="A6" s="279"/>
      <c r="B6" s="281"/>
      <c r="C6" s="282" t="s">
        <v>106</v>
      </c>
      <c r="D6" s="283" t="s">
        <v>107</v>
      </c>
      <c r="E6" s="284"/>
      <c r="F6" s="285"/>
      <c r="G6" s="286"/>
      <c r="H6" s="287"/>
      <c r="I6" s="288"/>
      <c r="J6" s="289"/>
      <c r="K6" s="290" t="str">
        <f>Settings!$C$7</f>
        <v>USD</v>
      </c>
      <c r="L6" s="291">
        <f t="array" aca="1" ref="L6" ca="1">IF($D$6="Current",INDEX('FS-Month'!$56:$56,MATCH(EDATE(EOMONTH(TODAY(),0)+1,-1),'FS-Month'!$4:$4,0))+INDEX('FS-Month'!$63:$63,MATCH(EDATE(EOMONTH(TODAY(),0)+1,-1),'FS-Month'!$4:$4,0)),INDEX('FS-Month'!$63:$63,MATCH($D$6,'FS-Month'!$4:$4,0))+INDEX('FS-Month'!$56:$56,MATCH($D$6,'FS-Month'!$4:$4,0)))</f>
        <v>0</v>
      </c>
      <c r="M6" s="292" t="s">
        <v>108</v>
      </c>
      <c r="N6" s="284"/>
      <c r="O6" s="285"/>
      <c r="P6" s="293"/>
      <c r="Q6" s="293"/>
      <c r="R6" s="280"/>
      <c r="S6" s="286"/>
      <c r="T6" s="286"/>
      <c r="U6" s="291">
        <f t="array" aca="1" ref="U6" ca="1">IF($D$6="Current",INDEX('SG&amp;A'!$91:$91,MATCH(EDATE(EOMONTH(TODAY(),0)+1,-1),'SG&amp;A'!$4:$4,0)),INDEX('SG&amp;A'!$91:$91,MATCH($D$6,'SG&amp;A'!$4:$4,0)))</f>
        <v>0</v>
      </c>
      <c r="V6" s="294" t="s">
        <v>109</v>
      </c>
      <c r="W6" s="288"/>
      <c r="X6" s="287"/>
      <c r="Y6" s="286"/>
      <c r="Z6" s="286"/>
      <c r="AA6" s="290" t="str">
        <f>Settings!$C$7</f>
        <v>USD</v>
      </c>
      <c r="AB6" s="295">
        <f t="array" aca="1" ref="AB6" ca="1">IF($D$6="Current",INDEX('FS-Month'!$171:$171,MATCH(EDATE(EOMONTH(TODAY(),0)+1,-1),'FS-Month'!$4:$4,0)),INDEX('FS-Month'!$171:$171,MATCH($D$6,'FS-Month'!$4:$4,0)))</f>
        <v>0</v>
      </c>
      <c r="AC6" s="293" t="s">
        <v>110</v>
      </c>
      <c r="AD6" s="286"/>
      <c r="AE6" s="287"/>
      <c r="AF6" s="279"/>
      <c r="AG6" s="279"/>
      <c r="AH6" s="279"/>
      <c r="AI6" s="279"/>
      <c r="AJ6" s="279"/>
    </row>
    <row r="7" spans="1:36" ht="17.5">
      <c r="A7" s="279"/>
      <c r="B7" s="280"/>
      <c r="C7" s="280"/>
      <c r="D7" s="280"/>
      <c r="E7" s="280"/>
      <c r="F7" s="280"/>
      <c r="G7" s="280"/>
      <c r="H7" s="279"/>
      <c r="I7" s="296"/>
      <c r="J7" s="296"/>
      <c r="K7" s="296"/>
      <c r="L7" s="296"/>
      <c r="M7" s="296"/>
      <c r="N7" s="296"/>
      <c r="O7" s="296"/>
      <c r="P7" s="296"/>
      <c r="Q7" s="296"/>
      <c r="R7" s="280"/>
      <c r="S7" s="296"/>
      <c r="T7" s="296"/>
      <c r="U7" s="296"/>
      <c r="V7" s="296"/>
      <c r="W7" s="296"/>
      <c r="X7" s="279"/>
      <c r="Y7" s="296"/>
      <c r="Z7" s="296"/>
      <c r="AA7" s="296"/>
      <c r="AB7" s="296"/>
      <c r="AC7" s="296"/>
      <c r="AD7" s="296"/>
      <c r="AE7" s="279"/>
      <c r="AF7" s="279"/>
      <c r="AG7" s="279"/>
      <c r="AH7" s="279"/>
      <c r="AI7" s="279"/>
      <c r="AJ7" s="279"/>
    </row>
    <row r="8" spans="1:36" ht="9.75" customHeight="1">
      <c r="A8" s="279"/>
      <c r="B8" s="297"/>
      <c r="C8" s="297"/>
      <c r="D8" s="297"/>
      <c r="E8" s="297"/>
      <c r="F8" s="297"/>
      <c r="G8" s="297"/>
      <c r="H8" s="287"/>
      <c r="I8" s="288"/>
      <c r="J8" s="289"/>
      <c r="K8" s="290"/>
      <c r="L8" s="298"/>
      <c r="M8" s="298"/>
      <c r="N8" s="299"/>
      <c r="O8" s="299"/>
      <c r="P8" s="299"/>
      <c r="Q8" s="299"/>
      <c r="R8" s="280"/>
      <c r="S8" s="288"/>
      <c r="T8" s="288"/>
      <c r="U8" s="288"/>
      <c r="V8" s="288"/>
      <c r="W8" s="288"/>
      <c r="X8" s="287"/>
      <c r="Y8" s="300"/>
      <c r="Z8" s="300"/>
      <c r="AA8" s="301"/>
      <c r="AB8" s="302"/>
      <c r="AC8" s="303"/>
      <c r="AD8" s="300"/>
      <c r="AE8" s="287"/>
      <c r="AF8" s="279"/>
      <c r="AG8" s="279"/>
      <c r="AH8" s="279"/>
      <c r="AI8" s="279"/>
      <c r="AJ8" s="279"/>
    </row>
    <row r="9" spans="1:36" ht="41.25" customHeight="1">
      <c r="A9" s="279"/>
      <c r="B9" s="297"/>
      <c r="C9" s="304" t="s">
        <v>111</v>
      </c>
      <c r="D9" s="290" t="str">
        <f>Settings!$C$7</f>
        <v>USD</v>
      </c>
      <c r="E9" s="305">
        <f>-((SUMIFS('FS-Month'!D$153:W$153,'FS-Month'!D$153:W$153,"&lt;"&amp;0))+(SUMIFS('FS-Month'!D$159:W$159,'FS-Month'!D$159:W$159,"&lt;"&amp;0)))</f>
        <v>0</v>
      </c>
      <c r="F9" s="285"/>
      <c r="G9" s="297"/>
      <c r="H9" s="287"/>
      <c r="I9" s="288"/>
      <c r="J9" s="289"/>
      <c r="K9" s="290" t="str">
        <f>Settings!$C$7</f>
        <v>USD</v>
      </c>
      <c r="L9" s="306">
        <f t="array" aca="1" ref="L9" ca="1">IF($D$6="Current",INDEX('FS-Month'!$50:$50,MATCH(EDATE(EOMONTH(TODAY(),0)+1,-1),'FS-Month'!$4:$4,0)),INDEX('FS-Month'!$50:$50,MATCH($D$6,'FS-Month'!$4:$4,0)))</f>
        <v>0</v>
      </c>
      <c r="M9" s="307" t="s">
        <v>112</v>
      </c>
      <c r="N9" s="284"/>
      <c r="O9" s="285"/>
      <c r="P9" s="299"/>
      <c r="Q9" s="299"/>
      <c r="R9" s="280"/>
      <c r="S9" s="286"/>
      <c r="T9" s="286"/>
      <c r="U9" s="308" t="str">
        <f t="array" aca="1" ref="U9" ca="1">IF($D$6="Current",INDEX('FS-Month'!$61:$61,MATCH(EDATE(EOMONTH(TODAY(),0)+1,-1),'FS-Month'!$4:$4,0)),INDEX('FS-Month'!$61:$61,MATCH($D$6,'FS-Month'!$4:$4,0)))</f>
        <v>-</v>
      </c>
      <c r="V9" s="309" t="s">
        <v>113</v>
      </c>
      <c r="W9" s="288"/>
      <c r="X9" s="287"/>
      <c r="Y9" s="300"/>
      <c r="Z9" s="300"/>
      <c r="AA9" s="301" t="str">
        <f>Settings!$C$7</f>
        <v>USD</v>
      </c>
      <c r="AB9" s="310">
        <f t="array" aca="1" ref="AB9" ca="1">-MIN(IF($D$6="Current",INDEX('FS-Month'!$85:$85,MATCH(EDATE(EOMONTH(TODAY(),0)+1,-1),'FS-Month'!$4:$4,0)),INDEX('FS-Month'!$85:$85,MATCH($D$6,'FS-Month'!$4:$4,0))),0)</f>
        <v>0</v>
      </c>
      <c r="AC9" s="303" t="s">
        <v>114</v>
      </c>
      <c r="AD9" s="300"/>
      <c r="AE9" s="287"/>
      <c r="AF9" s="279"/>
      <c r="AG9" s="279"/>
      <c r="AH9" s="279"/>
      <c r="AI9" s="279"/>
      <c r="AJ9" s="279"/>
    </row>
    <row r="10" spans="1:36" ht="9.75" customHeight="1">
      <c r="A10" s="279"/>
      <c r="B10" s="297"/>
      <c r="C10" s="297"/>
      <c r="D10" s="297"/>
      <c r="E10" s="311"/>
      <c r="F10" s="312"/>
      <c r="G10" s="297"/>
      <c r="H10" s="287"/>
      <c r="I10" s="288"/>
      <c r="J10" s="289"/>
      <c r="K10" s="290"/>
      <c r="L10" s="298"/>
      <c r="M10" s="298"/>
      <c r="N10" s="299"/>
      <c r="O10" s="299"/>
      <c r="P10" s="299"/>
      <c r="Q10" s="299"/>
      <c r="R10" s="280"/>
      <c r="S10" s="288"/>
      <c r="T10" s="288"/>
      <c r="U10" s="288"/>
      <c r="V10" s="288"/>
      <c r="W10" s="288"/>
      <c r="X10" s="287"/>
      <c r="Y10" s="300"/>
      <c r="Z10" s="300"/>
      <c r="AA10" s="301"/>
      <c r="AB10" s="302"/>
      <c r="AC10" s="303"/>
      <c r="AD10" s="300"/>
      <c r="AE10" s="287"/>
      <c r="AF10" s="279"/>
      <c r="AG10" s="279"/>
      <c r="AH10" s="279"/>
      <c r="AI10" s="279"/>
      <c r="AJ10" s="279"/>
    </row>
    <row r="11" spans="1:36" ht="17.5">
      <c r="A11" s="279"/>
      <c r="B11" s="297"/>
      <c r="C11" s="297"/>
      <c r="D11" s="297"/>
      <c r="E11" s="311"/>
      <c r="F11" s="312"/>
      <c r="G11" s="297"/>
      <c r="H11" s="279"/>
      <c r="I11" s="313"/>
      <c r="J11" s="313"/>
      <c r="K11" s="313"/>
      <c r="L11" s="296"/>
      <c r="M11" s="296"/>
      <c r="N11" s="313"/>
      <c r="O11" s="313"/>
      <c r="P11" s="313"/>
      <c r="Q11" s="313"/>
      <c r="R11" s="280"/>
      <c r="S11" s="313"/>
      <c r="T11" s="313"/>
      <c r="U11" s="313"/>
      <c r="V11" s="313"/>
      <c r="W11" s="313"/>
      <c r="X11" s="279"/>
      <c r="Y11" s="313"/>
      <c r="Z11" s="313"/>
      <c r="AA11" s="313"/>
      <c r="AB11" s="313"/>
      <c r="AC11" s="313"/>
      <c r="AD11" s="313"/>
      <c r="AE11" s="279"/>
      <c r="AF11" s="279"/>
      <c r="AG11" s="279"/>
      <c r="AH11" s="279"/>
      <c r="AI11" s="279"/>
      <c r="AJ11" s="279"/>
    </row>
    <row r="12" spans="1:36" ht="17.5">
      <c r="A12" s="279"/>
      <c r="B12" s="297"/>
      <c r="C12" s="297"/>
      <c r="D12" s="314"/>
      <c r="E12" s="315"/>
      <c r="F12" s="316"/>
      <c r="G12" s="314"/>
      <c r="H12" s="317"/>
      <c r="I12" s="318"/>
      <c r="J12" s="318"/>
      <c r="K12" s="318"/>
      <c r="L12" s="318"/>
      <c r="M12" s="318"/>
      <c r="N12" s="319"/>
      <c r="O12" s="318"/>
      <c r="P12" s="318"/>
      <c r="Q12" s="318"/>
      <c r="R12" s="318"/>
      <c r="S12" s="318"/>
      <c r="T12" s="318"/>
      <c r="U12" s="318"/>
      <c r="V12" s="318"/>
      <c r="W12" s="318"/>
      <c r="X12" s="320"/>
      <c r="Y12" s="318"/>
      <c r="Z12" s="318"/>
      <c r="AA12" s="318"/>
      <c r="AB12" s="318"/>
      <c r="AC12" s="318"/>
      <c r="AD12" s="318"/>
      <c r="AE12" s="272"/>
      <c r="AF12" s="272"/>
      <c r="AG12" s="272"/>
      <c r="AH12" s="272"/>
      <c r="AI12" s="272"/>
      <c r="AJ12" s="272"/>
    </row>
    <row r="13" spans="1:36" ht="17.5">
      <c r="A13" s="279"/>
      <c r="B13" s="297"/>
      <c r="C13" s="297"/>
      <c r="D13" s="314"/>
      <c r="E13" s="315"/>
      <c r="F13" s="316"/>
      <c r="G13" s="314"/>
      <c r="H13" s="317"/>
      <c r="I13" s="318"/>
      <c r="J13" s="321" t="s">
        <v>115</v>
      </c>
      <c r="K13" s="284"/>
      <c r="L13" s="285"/>
      <c r="M13" s="318"/>
      <c r="N13" s="319"/>
      <c r="O13" s="318"/>
      <c r="P13" s="321" t="s">
        <v>116</v>
      </c>
      <c r="Q13" s="284"/>
      <c r="R13" s="284"/>
      <c r="S13" s="284"/>
      <c r="T13" s="284"/>
      <c r="U13" s="284"/>
      <c r="V13" s="285"/>
      <c r="W13" s="318"/>
      <c r="X13" s="320"/>
      <c r="Y13" s="318"/>
      <c r="Z13" s="318"/>
      <c r="AA13" s="318"/>
      <c r="AB13" s="318"/>
      <c r="AC13" s="318"/>
      <c r="AD13" s="318"/>
      <c r="AE13" s="320"/>
      <c r="AF13" s="272"/>
      <c r="AG13" s="272"/>
      <c r="AH13" s="272"/>
      <c r="AI13" s="272"/>
      <c r="AJ13" s="272"/>
    </row>
    <row r="14" spans="1:36" ht="47.25" customHeight="1">
      <c r="A14" s="322"/>
      <c r="B14" s="323"/>
      <c r="C14" s="304" t="s">
        <v>117</v>
      </c>
      <c r="D14" s="290" t="str">
        <f>Settings!$C$7</f>
        <v>USD</v>
      </c>
      <c r="E14" s="305">
        <f>-((SUMIFS('FS-Month'!D$153:AM$153,'FS-Month'!D$153:AM$153,"&lt;"&amp;0))+(SUMIFS('FS-Month'!D$159:AM$159,'FS-Month'!D$159:AM$159,"&lt;"&amp;0)))</f>
        <v>0</v>
      </c>
      <c r="F14" s="285"/>
      <c r="G14" s="286"/>
      <c r="H14" s="317"/>
      <c r="I14" s="318"/>
      <c r="J14" s="324"/>
      <c r="K14" s="324"/>
      <c r="L14" s="318"/>
      <c r="M14" s="318"/>
      <c r="N14" s="319"/>
      <c r="O14" s="318"/>
      <c r="P14" s="318"/>
      <c r="Q14" s="318"/>
      <c r="R14" s="318"/>
      <c r="S14" s="318"/>
      <c r="T14" s="318"/>
      <c r="U14" s="324"/>
      <c r="V14" s="324"/>
      <c r="W14" s="318"/>
      <c r="X14" s="320"/>
      <c r="Y14" s="318"/>
      <c r="Z14" s="321" t="s">
        <v>118</v>
      </c>
      <c r="AA14" s="284"/>
      <c r="AB14" s="284"/>
      <c r="AC14" s="285"/>
      <c r="AD14" s="318"/>
      <c r="AE14" s="320"/>
      <c r="AF14" s="272"/>
      <c r="AG14" s="272"/>
      <c r="AH14" s="272"/>
      <c r="AI14" s="272"/>
      <c r="AJ14" s="272"/>
    </row>
    <row r="15" spans="1:36" ht="15" customHeight="1">
      <c r="A15" s="325"/>
      <c r="B15" s="323"/>
      <c r="C15" s="323"/>
      <c r="D15" s="290"/>
      <c r="E15" s="326"/>
      <c r="F15" s="327"/>
      <c r="G15" s="328"/>
      <c r="H15" s="317"/>
      <c r="I15" s="318"/>
      <c r="J15" s="318"/>
      <c r="K15" s="324"/>
      <c r="L15" s="318"/>
      <c r="M15" s="318"/>
      <c r="N15" s="319"/>
      <c r="O15" s="318"/>
      <c r="P15" s="318"/>
      <c r="Q15" s="318"/>
      <c r="R15" s="318"/>
      <c r="S15" s="318"/>
      <c r="T15" s="318"/>
      <c r="U15" s="324"/>
      <c r="V15" s="324"/>
      <c r="W15" s="318"/>
      <c r="X15" s="320"/>
      <c r="Y15" s="318"/>
      <c r="Z15" s="318"/>
      <c r="AA15" s="318"/>
      <c r="AB15" s="318"/>
      <c r="AC15" s="318"/>
      <c r="AD15" s="318"/>
      <c r="AE15" s="272"/>
      <c r="AF15" s="272"/>
      <c r="AG15" s="272"/>
      <c r="AH15" s="272"/>
      <c r="AI15" s="272"/>
      <c r="AJ15" s="272"/>
    </row>
    <row r="16" spans="1:36" ht="15" customHeight="1">
      <c r="A16" s="325"/>
      <c r="B16" s="323"/>
      <c r="C16" s="323"/>
      <c r="D16" s="290"/>
      <c r="E16" s="298"/>
      <c r="F16" s="298"/>
      <c r="G16" s="328"/>
      <c r="H16" s="317"/>
      <c r="I16" s="318"/>
      <c r="J16" s="318"/>
      <c r="K16" s="324"/>
      <c r="L16" s="318"/>
      <c r="M16" s="318"/>
      <c r="N16" s="319"/>
      <c r="O16" s="318"/>
      <c r="P16" s="318"/>
      <c r="Q16" s="318"/>
      <c r="R16" s="318"/>
      <c r="S16" s="318"/>
      <c r="T16" s="318"/>
      <c r="U16" s="324"/>
      <c r="V16" s="324"/>
      <c r="W16" s="318"/>
      <c r="X16" s="320"/>
      <c r="Y16" s="318"/>
      <c r="Z16" s="318"/>
      <c r="AA16" s="318"/>
      <c r="AB16" s="318"/>
      <c r="AC16" s="318"/>
      <c r="AD16" s="318"/>
      <c r="AE16" s="272"/>
      <c r="AF16" s="272"/>
      <c r="AG16" s="272"/>
      <c r="AH16" s="272"/>
      <c r="AI16" s="272"/>
      <c r="AJ16" s="272"/>
    </row>
    <row r="17" spans="1:36" ht="39" customHeight="1">
      <c r="A17" s="325"/>
      <c r="B17" s="323"/>
      <c r="C17" s="304" t="s">
        <v>119</v>
      </c>
      <c r="D17" s="329"/>
      <c r="E17" s="330">
        <f>IF(MAX('FS-Month'!150:150)&lt;0,"Not reached",COUNTIF('FS-Month'!138:138,"&lt;0"))</f>
        <v>0</v>
      </c>
      <c r="F17" s="285"/>
      <c r="G17" s="286"/>
      <c r="H17" s="331"/>
      <c r="I17" s="332"/>
      <c r="J17" s="318"/>
      <c r="K17" s="324"/>
      <c r="L17" s="318"/>
      <c r="M17" s="318"/>
      <c r="N17" s="319"/>
      <c r="O17" s="318"/>
      <c r="P17" s="318"/>
      <c r="Q17" s="318"/>
      <c r="R17" s="318"/>
      <c r="S17" s="318"/>
      <c r="T17" s="318"/>
      <c r="U17" s="324"/>
      <c r="V17" s="324"/>
      <c r="W17" s="318"/>
      <c r="X17" s="320"/>
      <c r="Y17" s="332"/>
      <c r="Z17" s="318"/>
      <c r="AA17" s="318"/>
      <c r="AB17" s="318"/>
      <c r="AC17" s="318"/>
      <c r="AD17" s="318"/>
      <c r="AE17" s="272"/>
      <c r="AF17" s="272"/>
      <c r="AG17" s="272"/>
      <c r="AH17" s="272"/>
      <c r="AI17" s="272"/>
      <c r="AJ17" s="272"/>
    </row>
    <row r="18" spans="1:36" ht="17.5">
      <c r="A18" s="333"/>
      <c r="B18" s="334"/>
      <c r="C18" s="335"/>
      <c r="D18" s="329"/>
      <c r="E18" s="336"/>
      <c r="F18" s="336"/>
      <c r="G18" s="336"/>
      <c r="H18" s="331"/>
      <c r="I18" s="332"/>
      <c r="J18" s="318"/>
      <c r="K18" s="324"/>
      <c r="L18" s="318"/>
      <c r="M18" s="318"/>
      <c r="N18" s="319"/>
      <c r="O18" s="318"/>
      <c r="P18" s="318"/>
      <c r="Q18" s="318"/>
      <c r="R18" s="318"/>
      <c r="S18" s="318"/>
      <c r="T18" s="318"/>
      <c r="U18" s="324"/>
      <c r="V18" s="324"/>
      <c r="W18" s="318"/>
      <c r="X18" s="320"/>
      <c r="Y18" s="332"/>
      <c r="Z18" s="318"/>
      <c r="AA18" s="318"/>
      <c r="AB18" s="318"/>
      <c r="AC18" s="318"/>
      <c r="AD18" s="318"/>
      <c r="AE18" s="272"/>
      <c r="AF18" s="272"/>
      <c r="AG18" s="272"/>
      <c r="AH18" s="272"/>
      <c r="AI18" s="272"/>
      <c r="AJ18" s="272"/>
    </row>
    <row r="19" spans="1:36" ht="17.5">
      <c r="A19" s="333"/>
      <c r="B19" s="334"/>
      <c r="C19" s="335"/>
      <c r="D19" s="329"/>
      <c r="E19" s="336"/>
      <c r="F19" s="336"/>
      <c r="G19" s="336"/>
      <c r="H19" s="331"/>
      <c r="I19" s="332"/>
      <c r="J19" s="318"/>
      <c r="K19" s="324"/>
      <c r="L19" s="318"/>
      <c r="M19" s="318"/>
      <c r="N19" s="319"/>
      <c r="O19" s="318"/>
      <c r="P19" s="318"/>
      <c r="Q19" s="318"/>
      <c r="R19" s="318"/>
      <c r="S19" s="318"/>
      <c r="T19" s="318"/>
      <c r="U19" s="324"/>
      <c r="V19" s="324"/>
      <c r="W19" s="318"/>
      <c r="X19" s="320"/>
      <c r="Y19" s="332"/>
      <c r="Z19" s="318"/>
      <c r="AA19" s="318"/>
      <c r="AB19" s="318"/>
      <c r="AC19" s="318"/>
      <c r="AD19" s="318"/>
      <c r="AE19" s="272"/>
      <c r="AF19" s="272"/>
      <c r="AG19" s="272"/>
      <c r="AH19" s="272"/>
      <c r="AI19" s="272"/>
      <c r="AJ19" s="272"/>
    </row>
    <row r="20" spans="1:36" ht="43.5" customHeight="1">
      <c r="A20" s="333"/>
      <c r="B20" s="323"/>
      <c r="C20" s="304" t="s">
        <v>120</v>
      </c>
      <c r="D20" s="337" t="str">
        <f ca="1">IF(AB6&gt;0,IF(AB9&gt;0,ROUNDDOWN(AB6/AB9,0),"Profitable"),"Insolvent")</f>
        <v>Insolvent</v>
      </c>
      <c r="E20" s="285"/>
      <c r="F20" s="304" t="str">
        <f ca="1">IF(OR(AB6&lt;0,AB9=0),"","months")</f>
        <v/>
      </c>
      <c r="G20" s="338"/>
      <c r="H20" s="331"/>
      <c r="I20" s="332"/>
      <c r="J20" s="318"/>
      <c r="K20" s="324"/>
      <c r="L20" s="318"/>
      <c r="M20" s="318"/>
      <c r="N20" s="319"/>
      <c r="O20" s="318"/>
      <c r="P20" s="318"/>
      <c r="Q20" s="318"/>
      <c r="R20" s="318"/>
      <c r="S20" s="318"/>
      <c r="T20" s="318"/>
      <c r="U20" s="324"/>
      <c r="V20" s="324"/>
      <c r="W20" s="318"/>
      <c r="X20" s="320"/>
      <c r="Y20" s="332"/>
      <c r="Z20" s="318"/>
      <c r="AA20" s="318"/>
      <c r="AB20" s="318"/>
      <c r="AC20" s="318"/>
      <c r="AD20" s="318"/>
      <c r="AE20" s="272"/>
      <c r="AF20" s="272"/>
      <c r="AG20" s="272"/>
      <c r="AH20" s="272"/>
      <c r="AI20" s="272"/>
      <c r="AJ20" s="272"/>
    </row>
    <row r="21" spans="1:36" ht="10.5" customHeight="1">
      <c r="A21" s="333"/>
      <c r="B21" s="323"/>
      <c r="C21" s="323"/>
      <c r="D21" s="329"/>
      <c r="E21" s="339"/>
      <c r="F21" s="339"/>
      <c r="G21" s="339"/>
      <c r="H21" s="331"/>
      <c r="I21" s="332"/>
      <c r="J21" s="318"/>
      <c r="K21" s="318"/>
      <c r="L21" s="318"/>
      <c r="M21" s="318"/>
      <c r="N21" s="319"/>
      <c r="O21" s="318"/>
      <c r="P21" s="318"/>
      <c r="Q21" s="318"/>
      <c r="R21" s="318"/>
      <c r="S21" s="318"/>
      <c r="T21" s="318"/>
      <c r="U21" s="318"/>
      <c r="V21" s="318"/>
      <c r="W21" s="318"/>
      <c r="X21" s="320"/>
      <c r="Y21" s="332"/>
      <c r="Z21" s="318"/>
      <c r="AA21" s="318"/>
      <c r="AB21" s="318"/>
      <c r="AC21" s="318"/>
      <c r="AD21" s="318"/>
      <c r="AE21" s="272"/>
      <c r="AF21" s="272"/>
      <c r="AG21" s="272"/>
      <c r="AH21" s="272"/>
      <c r="AI21" s="272"/>
      <c r="AJ21" s="272"/>
    </row>
    <row r="22" spans="1:36" ht="15.75" customHeight="1">
      <c r="A22" s="340"/>
      <c r="B22" s="341"/>
      <c r="C22" s="341"/>
      <c r="D22" s="341"/>
      <c r="E22" s="341"/>
      <c r="F22" s="341"/>
      <c r="G22" s="341"/>
      <c r="H22" s="277"/>
      <c r="I22" s="342"/>
      <c r="J22" s="342"/>
      <c r="K22" s="342" t="s">
        <v>1</v>
      </c>
      <c r="L22" s="342"/>
      <c r="M22" s="343"/>
      <c r="N22" s="313"/>
      <c r="O22" s="313"/>
      <c r="P22" s="296"/>
      <c r="Q22" s="342"/>
      <c r="R22" s="344"/>
      <c r="S22" s="342"/>
      <c r="T22" s="342"/>
      <c r="U22" s="342"/>
      <c r="V22" s="342"/>
      <c r="W22" s="342"/>
      <c r="X22" s="272"/>
      <c r="Y22" s="318"/>
      <c r="Z22" s="318"/>
      <c r="AA22" s="318"/>
      <c r="AB22" s="318"/>
      <c r="AC22" s="318"/>
      <c r="AD22" s="318"/>
      <c r="AE22" s="272"/>
      <c r="AF22" s="272"/>
      <c r="AG22" s="272"/>
      <c r="AH22" s="272"/>
      <c r="AI22" s="272"/>
      <c r="AJ22" s="272"/>
    </row>
    <row r="23" spans="1:36" ht="17.5">
      <c r="A23" s="333"/>
      <c r="B23" s="345"/>
      <c r="C23" s="345"/>
      <c r="D23" s="346"/>
      <c r="E23" s="346"/>
      <c r="F23" s="346"/>
      <c r="G23" s="346"/>
      <c r="H23" s="332"/>
      <c r="I23" s="318"/>
      <c r="J23" s="318"/>
      <c r="K23" s="318"/>
      <c r="L23" s="318"/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20"/>
      <c r="Y23" s="318"/>
      <c r="Z23" s="321"/>
      <c r="AA23" s="285"/>
      <c r="AB23" s="318"/>
      <c r="AC23" s="318"/>
      <c r="AD23" s="318"/>
      <c r="AE23" s="320"/>
      <c r="AF23" s="272"/>
      <c r="AG23" s="272"/>
      <c r="AH23" s="272"/>
      <c r="AI23" s="272"/>
      <c r="AJ23" s="272"/>
    </row>
    <row r="24" spans="1:36" ht="29.25" customHeight="1">
      <c r="A24" s="325"/>
      <c r="B24" s="345"/>
      <c r="C24" s="347" t="s">
        <v>121</v>
      </c>
      <c r="D24" s="284"/>
      <c r="E24" s="284"/>
      <c r="F24" s="284"/>
      <c r="G24" s="284"/>
      <c r="H24" s="284"/>
      <c r="I24" s="284"/>
      <c r="J24" s="284"/>
      <c r="K24" s="285"/>
      <c r="L24" s="304"/>
      <c r="M24" s="304"/>
      <c r="N24" s="304"/>
      <c r="O24" s="304"/>
      <c r="P24" s="304"/>
      <c r="Q24" s="304"/>
      <c r="R24" s="318"/>
      <c r="S24" s="318"/>
      <c r="T24" s="318"/>
      <c r="U24" s="318"/>
      <c r="V24" s="318"/>
      <c r="W24" s="318"/>
      <c r="X24" s="320"/>
      <c r="Y24" s="318"/>
      <c r="Z24" s="318"/>
      <c r="AA24" s="318"/>
      <c r="AB24" s="318"/>
      <c r="AC24" s="318"/>
      <c r="AD24" s="318"/>
      <c r="AE24" s="272"/>
      <c r="AF24" s="272"/>
      <c r="AG24" s="272"/>
      <c r="AH24" s="272"/>
      <c r="AI24" s="272"/>
      <c r="AJ24" s="272"/>
    </row>
    <row r="25" spans="1:36" ht="108" customHeight="1">
      <c r="A25" s="325"/>
      <c r="B25" s="345"/>
      <c r="C25" s="345"/>
      <c r="D25" s="346"/>
      <c r="E25" s="346"/>
      <c r="F25" s="346"/>
      <c r="G25" s="346"/>
      <c r="H25" s="332"/>
      <c r="I25" s="318"/>
      <c r="J25" s="318"/>
      <c r="K25" s="318"/>
      <c r="L25" s="318"/>
      <c r="M25" s="318"/>
      <c r="N25" s="318"/>
      <c r="O25" s="318"/>
      <c r="P25" s="318"/>
      <c r="Q25" s="318"/>
      <c r="R25" s="318"/>
      <c r="S25" s="318"/>
      <c r="T25" s="318"/>
      <c r="U25" s="318"/>
      <c r="V25" s="318"/>
      <c r="W25" s="318"/>
      <c r="X25" s="320"/>
      <c r="Y25" s="318"/>
      <c r="Z25" s="318"/>
      <c r="AA25" s="318"/>
      <c r="AB25" s="318"/>
      <c r="AC25" s="318"/>
      <c r="AD25" s="318"/>
      <c r="AE25" s="272"/>
      <c r="AF25" s="272"/>
      <c r="AG25" s="272"/>
      <c r="AH25" s="272"/>
      <c r="AI25" s="272"/>
      <c r="AJ25" s="272"/>
    </row>
    <row r="26" spans="1:36" ht="108" customHeight="1">
      <c r="A26" s="348"/>
      <c r="B26" s="349"/>
      <c r="C26" s="349"/>
      <c r="D26" s="350"/>
      <c r="E26" s="350"/>
      <c r="F26" s="350"/>
      <c r="G26" s="350"/>
      <c r="H26" s="351"/>
      <c r="I26" s="318"/>
      <c r="J26" s="318"/>
      <c r="K26" s="318"/>
      <c r="L26" s="318"/>
      <c r="M26" s="318"/>
      <c r="N26" s="318"/>
      <c r="O26" s="318"/>
      <c r="P26" s="318"/>
      <c r="Q26" s="318"/>
      <c r="R26" s="318"/>
      <c r="S26" s="318"/>
      <c r="T26" s="318"/>
      <c r="U26" s="318"/>
      <c r="V26" s="318"/>
      <c r="W26" s="318"/>
      <c r="X26" s="320"/>
      <c r="Y26" s="332"/>
      <c r="Z26" s="318"/>
      <c r="AA26" s="318"/>
      <c r="AB26" s="318"/>
      <c r="AC26" s="318"/>
      <c r="AD26" s="318"/>
      <c r="AE26" s="272"/>
      <c r="AF26" s="272"/>
      <c r="AG26" s="272"/>
      <c r="AH26" s="272"/>
      <c r="AI26" s="272"/>
      <c r="AJ26" s="272"/>
    </row>
    <row r="27" spans="1:36" ht="17.5">
      <c r="A27" s="352"/>
      <c r="B27" s="349"/>
      <c r="C27" s="349"/>
      <c r="D27" s="350"/>
      <c r="E27" s="350"/>
      <c r="F27" s="350"/>
      <c r="G27" s="350"/>
      <c r="H27" s="318"/>
      <c r="I27" s="318"/>
      <c r="J27" s="318"/>
      <c r="K27" s="318"/>
      <c r="L27" s="318"/>
      <c r="M27" s="318"/>
      <c r="N27" s="318"/>
      <c r="O27" s="318"/>
      <c r="P27" s="318"/>
      <c r="Q27" s="318"/>
      <c r="R27" s="318"/>
      <c r="S27" s="318"/>
      <c r="T27" s="318"/>
      <c r="U27" s="318"/>
      <c r="V27" s="318"/>
      <c r="W27" s="318"/>
      <c r="X27" s="320"/>
      <c r="Y27" s="332"/>
      <c r="Z27" s="318"/>
      <c r="AA27" s="318"/>
      <c r="AB27" s="318"/>
      <c r="AC27" s="318"/>
      <c r="AD27" s="318"/>
      <c r="AE27" s="272"/>
      <c r="AF27" s="272"/>
      <c r="AG27" s="272"/>
      <c r="AH27" s="272"/>
      <c r="AI27" s="272"/>
      <c r="AJ27" s="272"/>
    </row>
    <row r="28" spans="1:36" ht="17.5">
      <c r="A28" s="353"/>
      <c r="B28" s="354"/>
      <c r="C28" s="354"/>
      <c r="D28" s="355"/>
      <c r="E28" s="355"/>
      <c r="F28" s="355"/>
      <c r="G28" s="355"/>
      <c r="H28" s="356"/>
      <c r="I28" s="356"/>
      <c r="J28" s="356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272"/>
      <c r="Y28" s="272"/>
      <c r="Z28" s="272"/>
      <c r="AA28" s="272"/>
      <c r="AB28" s="272"/>
      <c r="AC28" s="272"/>
      <c r="AD28" s="272"/>
      <c r="AE28" s="272"/>
      <c r="AF28" s="272"/>
      <c r="AG28" s="272"/>
      <c r="AH28" s="272"/>
      <c r="AI28" s="272"/>
      <c r="AJ28" s="272"/>
    </row>
    <row r="29" spans="1:36" ht="17.5">
      <c r="A29" s="353"/>
      <c r="B29" s="357"/>
      <c r="C29" s="357"/>
      <c r="D29" s="358"/>
      <c r="E29" s="358"/>
      <c r="F29" s="358"/>
      <c r="G29" s="358"/>
      <c r="H29" s="272"/>
      <c r="I29" s="272"/>
      <c r="J29" s="272"/>
      <c r="K29" s="272"/>
      <c r="L29" s="272"/>
      <c r="M29" s="272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  <c r="Y29" s="272"/>
      <c r="Z29" s="272"/>
      <c r="AA29" s="272"/>
      <c r="AB29" s="272"/>
      <c r="AC29" s="272"/>
      <c r="AD29" s="272"/>
      <c r="AE29" s="272"/>
      <c r="AF29" s="272"/>
      <c r="AG29" s="272"/>
      <c r="AH29" s="272"/>
      <c r="AI29" s="272"/>
      <c r="AJ29" s="272"/>
    </row>
    <row r="30" spans="1:36" ht="17.5">
      <c r="A30" s="353"/>
      <c r="B30" s="357"/>
      <c r="C30" s="357"/>
      <c r="D30" s="358"/>
      <c r="E30" s="358"/>
      <c r="F30" s="358"/>
      <c r="G30" s="358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  <c r="S30" s="272"/>
      <c r="T30" s="272"/>
      <c r="U30" s="272"/>
      <c r="V30" s="272"/>
      <c r="W30" s="272"/>
      <c r="X30" s="272"/>
      <c r="Y30" s="272"/>
      <c r="Z30" s="272"/>
      <c r="AA30" s="272"/>
      <c r="AB30" s="272"/>
      <c r="AC30" s="272"/>
      <c r="AD30" s="272"/>
      <c r="AE30" s="272"/>
      <c r="AF30" s="272"/>
      <c r="AG30" s="272"/>
      <c r="AH30" s="272"/>
      <c r="AI30" s="272"/>
      <c r="AJ30" s="272"/>
    </row>
    <row r="31" spans="1:36" ht="17.5">
      <c r="A31" s="353"/>
      <c r="B31" s="357"/>
      <c r="C31" s="357"/>
      <c r="D31" s="358"/>
      <c r="E31" s="358"/>
      <c r="F31" s="358"/>
      <c r="G31" s="358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272"/>
      <c r="S31" s="272"/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272"/>
      <c r="AG31" s="272"/>
      <c r="AH31" s="272"/>
      <c r="AI31" s="272"/>
      <c r="AJ31" s="272"/>
    </row>
    <row r="32" spans="1:36" ht="17.5">
      <c r="A32" s="353"/>
      <c r="B32" s="357"/>
      <c r="C32" s="357"/>
      <c r="D32" s="358"/>
      <c r="E32" s="358"/>
      <c r="F32" s="358"/>
      <c r="G32" s="358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272"/>
      <c r="S32" s="272"/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272"/>
      <c r="AG32" s="272"/>
      <c r="AH32" s="272"/>
      <c r="AI32" s="272"/>
      <c r="AJ32" s="272"/>
    </row>
    <row r="33" spans="1:36" ht="17.5">
      <c r="A33" s="353"/>
      <c r="B33" s="357"/>
      <c r="C33" s="357"/>
      <c r="D33" s="358"/>
      <c r="E33" s="358"/>
      <c r="F33" s="358"/>
      <c r="G33" s="358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272"/>
      <c r="S33" s="272"/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272"/>
      <c r="AG33" s="272"/>
      <c r="AH33" s="272"/>
      <c r="AI33" s="272"/>
      <c r="AJ33" s="272"/>
    </row>
    <row r="34" spans="1:36" ht="17.5">
      <c r="A34" s="353"/>
      <c r="B34" s="357"/>
      <c r="C34" s="357"/>
      <c r="D34" s="358"/>
      <c r="E34" s="358"/>
      <c r="F34" s="358"/>
      <c r="G34" s="358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272"/>
      <c r="S34" s="272"/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272"/>
      <c r="AG34" s="272"/>
      <c r="AH34" s="272"/>
      <c r="AI34" s="272"/>
      <c r="AJ34" s="272"/>
    </row>
    <row r="35" spans="1:36" ht="17.5">
      <c r="A35" s="353"/>
      <c r="B35" s="357"/>
      <c r="C35" s="357"/>
      <c r="D35" s="358"/>
      <c r="E35" s="358"/>
      <c r="F35" s="358"/>
      <c r="G35" s="358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272"/>
      <c r="AG35" s="272"/>
      <c r="AH35" s="272"/>
      <c r="AI35" s="272"/>
      <c r="AJ35" s="272"/>
    </row>
    <row r="36" spans="1:36" ht="17.5">
      <c r="A36" s="353"/>
      <c r="B36" s="357"/>
      <c r="C36" s="357"/>
      <c r="D36" s="358"/>
      <c r="E36" s="358"/>
      <c r="F36" s="358"/>
      <c r="G36" s="358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272"/>
      <c r="S36" s="272"/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272"/>
      <c r="AG36" s="272"/>
      <c r="AH36" s="272"/>
      <c r="AI36" s="272"/>
      <c r="AJ36" s="272"/>
    </row>
    <row r="37" spans="1:36" ht="17.5">
      <c r="A37" s="353"/>
      <c r="B37" s="357"/>
      <c r="C37" s="357"/>
      <c r="D37" s="358"/>
      <c r="E37" s="358"/>
      <c r="F37" s="358"/>
      <c r="G37" s="358"/>
      <c r="H37" s="272"/>
      <c r="I37" s="272"/>
      <c r="J37" s="272"/>
      <c r="K37" s="272"/>
      <c r="L37" s="272"/>
      <c r="M37" s="272"/>
      <c r="N37" s="272"/>
      <c r="O37" s="272"/>
      <c r="P37" s="272"/>
      <c r="Q37" s="272"/>
      <c r="R37" s="272"/>
      <c r="S37" s="272"/>
      <c r="T37" s="272"/>
      <c r="U37" s="272"/>
      <c r="V37" s="272"/>
      <c r="W37" s="272"/>
      <c r="X37" s="272"/>
      <c r="Y37" s="272"/>
      <c r="Z37" s="272"/>
      <c r="AA37" s="272"/>
      <c r="AB37" s="272"/>
      <c r="AC37" s="272"/>
      <c r="AD37" s="272"/>
      <c r="AE37" s="272"/>
      <c r="AF37" s="272"/>
      <c r="AG37" s="272"/>
      <c r="AH37" s="272"/>
      <c r="AI37" s="272"/>
      <c r="AJ37" s="272"/>
    </row>
    <row r="38" spans="1:36" ht="17.5">
      <c r="A38" s="353"/>
      <c r="B38" s="357"/>
      <c r="C38" s="357"/>
      <c r="D38" s="358"/>
      <c r="E38" s="358"/>
      <c r="F38" s="358"/>
      <c r="G38" s="358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  <c r="AH38" s="272"/>
      <c r="AI38" s="272"/>
      <c r="AJ38" s="272"/>
    </row>
    <row r="39" spans="1:36" ht="17.5">
      <c r="A39" s="353"/>
      <c r="B39" s="357"/>
      <c r="C39" s="357"/>
      <c r="D39" s="358"/>
      <c r="E39" s="358"/>
      <c r="F39" s="358"/>
      <c r="G39" s="358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272"/>
      <c r="S39" s="272"/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272"/>
      <c r="AG39" s="272"/>
      <c r="AH39" s="272"/>
      <c r="AI39" s="272"/>
      <c r="AJ39" s="272"/>
    </row>
    <row r="40" spans="1:36" ht="17.5">
      <c r="A40" s="353"/>
      <c r="B40" s="357"/>
      <c r="C40" s="357"/>
      <c r="D40" s="358"/>
      <c r="E40" s="358"/>
      <c r="F40" s="358"/>
      <c r="G40" s="358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</row>
    <row r="41" spans="1:36" ht="17.5">
      <c r="A41" s="353"/>
      <c r="B41" s="357"/>
      <c r="C41" s="357"/>
      <c r="D41" s="358"/>
      <c r="E41" s="358"/>
      <c r="F41" s="358"/>
      <c r="G41" s="358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272"/>
      <c r="AG41" s="272"/>
      <c r="AH41" s="272"/>
      <c r="AI41" s="272"/>
      <c r="AJ41" s="272"/>
    </row>
    <row r="42" spans="1:36" ht="17.5">
      <c r="A42" s="353"/>
      <c r="B42" s="357"/>
      <c r="C42" s="357"/>
      <c r="D42" s="358"/>
      <c r="E42" s="358"/>
      <c r="F42" s="358"/>
      <c r="G42" s="358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272"/>
      <c r="AG42" s="272"/>
      <c r="AH42" s="272"/>
      <c r="AI42" s="272"/>
      <c r="AJ42" s="272"/>
    </row>
    <row r="43" spans="1:36" ht="17.5">
      <c r="A43" s="353"/>
      <c r="B43" s="357"/>
      <c r="C43" s="357"/>
      <c r="D43" s="358"/>
      <c r="E43" s="358"/>
      <c r="F43" s="358"/>
      <c r="G43" s="358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</row>
    <row r="44" spans="1:36" ht="17.5">
      <c r="A44" s="353"/>
      <c r="B44" s="357"/>
      <c r="C44" s="357"/>
      <c r="D44" s="358"/>
      <c r="E44" s="358"/>
      <c r="F44" s="358"/>
      <c r="G44" s="358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272"/>
      <c r="AG44" s="272"/>
      <c r="AH44" s="272"/>
      <c r="AI44" s="272"/>
      <c r="AJ44" s="272"/>
    </row>
    <row r="45" spans="1:36" ht="17.5">
      <c r="A45" s="353"/>
      <c r="B45" s="357"/>
      <c r="C45" s="357"/>
      <c r="D45" s="358"/>
      <c r="E45" s="358"/>
      <c r="F45" s="358"/>
      <c r="G45" s="358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</row>
    <row r="46" spans="1:36" ht="17.5">
      <c r="A46" s="353"/>
      <c r="B46" s="357"/>
      <c r="C46" s="357"/>
      <c r="D46" s="358"/>
      <c r="E46" s="358"/>
      <c r="F46" s="358"/>
      <c r="G46" s="358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272"/>
      <c r="AE46" s="272"/>
      <c r="AF46" s="272"/>
      <c r="AG46" s="272"/>
      <c r="AH46" s="272"/>
      <c r="AI46" s="272"/>
      <c r="AJ46" s="272"/>
    </row>
    <row r="47" spans="1:36" ht="17.5">
      <c r="A47" s="353"/>
      <c r="B47" s="357"/>
      <c r="C47" s="357"/>
      <c r="D47" s="358"/>
      <c r="E47" s="358"/>
      <c r="F47" s="358"/>
      <c r="G47" s="358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</row>
    <row r="48" spans="1:36" ht="17.5">
      <c r="A48" s="353"/>
      <c r="B48" s="357"/>
      <c r="C48" s="357"/>
      <c r="D48" s="358"/>
      <c r="E48" s="358"/>
      <c r="F48" s="358"/>
      <c r="G48" s="358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  <c r="Z48" s="272"/>
      <c r="AA48" s="272"/>
      <c r="AB48" s="272"/>
      <c r="AC48" s="272"/>
      <c r="AD48" s="272"/>
      <c r="AE48" s="272"/>
      <c r="AF48" s="272"/>
      <c r="AG48" s="272"/>
      <c r="AH48" s="272"/>
      <c r="AI48" s="272"/>
      <c r="AJ48" s="272"/>
    </row>
    <row r="49" spans="1:36" ht="17.5">
      <c r="A49" s="353"/>
      <c r="B49" s="357"/>
      <c r="C49" s="357"/>
      <c r="D49" s="358"/>
      <c r="E49" s="358"/>
      <c r="F49" s="358"/>
      <c r="G49" s="358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2"/>
      <c r="AC49" s="272"/>
      <c r="AD49" s="272"/>
      <c r="AE49" s="272"/>
      <c r="AF49" s="272"/>
      <c r="AG49" s="272"/>
      <c r="AH49" s="272"/>
      <c r="AI49" s="272"/>
      <c r="AJ49" s="272"/>
    </row>
    <row r="50" spans="1:36" ht="17.5">
      <c r="A50" s="353"/>
      <c r="B50" s="357"/>
      <c r="C50" s="357"/>
      <c r="D50" s="358"/>
      <c r="E50" s="358"/>
      <c r="F50" s="358"/>
      <c r="G50" s="358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  <c r="Z50" s="272"/>
      <c r="AA50" s="272"/>
      <c r="AB50" s="272"/>
      <c r="AC50" s="272"/>
      <c r="AD50" s="272"/>
      <c r="AE50" s="272"/>
      <c r="AF50" s="272"/>
      <c r="AG50" s="272"/>
      <c r="AH50" s="272"/>
      <c r="AI50" s="272"/>
      <c r="AJ50" s="272"/>
    </row>
    <row r="51" spans="1:36" ht="17.5">
      <c r="A51" s="353"/>
      <c r="B51" s="357"/>
      <c r="C51" s="357"/>
      <c r="D51" s="358"/>
      <c r="E51" s="358"/>
      <c r="F51" s="358"/>
      <c r="G51" s="358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  <c r="AA51" s="272"/>
      <c r="AB51" s="272"/>
      <c r="AC51" s="272"/>
      <c r="AD51" s="272"/>
      <c r="AE51" s="272"/>
      <c r="AF51" s="272"/>
      <c r="AG51" s="272"/>
      <c r="AH51" s="272"/>
      <c r="AI51" s="272"/>
      <c r="AJ51" s="272"/>
    </row>
    <row r="52" spans="1:36" ht="17.5">
      <c r="A52" s="353"/>
      <c r="B52" s="357"/>
      <c r="C52" s="357"/>
      <c r="D52" s="358"/>
      <c r="E52" s="358"/>
      <c r="F52" s="358"/>
      <c r="G52" s="358"/>
      <c r="H52" s="272"/>
      <c r="I52" s="272"/>
      <c r="J52" s="272"/>
      <c r="K52" s="272"/>
      <c r="L52" s="272"/>
      <c r="M52" s="272"/>
      <c r="N52" s="272"/>
      <c r="O52" s="272"/>
      <c r="P52" s="272"/>
      <c r="Q52" s="272"/>
      <c r="R52" s="272"/>
      <c r="S52" s="272"/>
      <c r="T52" s="272"/>
      <c r="U52" s="272"/>
      <c r="V52" s="272"/>
      <c r="W52" s="272"/>
      <c r="X52" s="272"/>
      <c r="Y52" s="272"/>
      <c r="Z52" s="272"/>
      <c r="AA52" s="272"/>
      <c r="AB52" s="272"/>
      <c r="AC52" s="272"/>
      <c r="AD52" s="272"/>
      <c r="AE52" s="272"/>
      <c r="AF52" s="272"/>
      <c r="AG52" s="272"/>
      <c r="AH52" s="272"/>
      <c r="AI52" s="272"/>
      <c r="AJ52" s="272"/>
    </row>
    <row r="53" spans="1:36" ht="17.5">
      <c r="A53" s="353"/>
      <c r="B53" s="357"/>
      <c r="C53" s="357"/>
      <c r="D53" s="358"/>
      <c r="E53" s="358"/>
      <c r="F53" s="358"/>
      <c r="G53" s="358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  <c r="AA53" s="272"/>
      <c r="AB53" s="272"/>
      <c r="AC53" s="272"/>
      <c r="AD53" s="272"/>
      <c r="AE53" s="272"/>
      <c r="AF53" s="272"/>
      <c r="AG53" s="272"/>
      <c r="AH53" s="272"/>
      <c r="AI53" s="272"/>
      <c r="AJ53" s="272"/>
    </row>
    <row r="54" spans="1:36" ht="17.5">
      <c r="A54" s="353"/>
      <c r="B54" s="357"/>
      <c r="C54" s="357"/>
      <c r="D54" s="358"/>
      <c r="E54" s="358"/>
      <c r="F54" s="358"/>
      <c r="G54" s="358"/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  <c r="AA54" s="272"/>
      <c r="AB54" s="272"/>
      <c r="AC54" s="272"/>
      <c r="AD54" s="272"/>
      <c r="AE54" s="272"/>
      <c r="AF54" s="272"/>
      <c r="AG54" s="272"/>
      <c r="AH54" s="272"/>
      <c r="AI54" s="272"/>
      <c r="AJ54" s="272"/>
    </row>
    <row r="55" spans="1:36" ht="17.5">
      <c r="A55" s="353"/>
      <c r="B55" s="357"/>
      <c r="C55" s="357"/>
      <c r="D55" s="358"/>
      <c r="E55" s="358"/>
      <c r="F55" s="358"/>
      <c r="G55" s="358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</row>
  </sheetData>
  <mergeCells count="12">
    <mergeCell ref="P13:V13"/>
    <mergeCell ref="Z14:AC14"/>
    <mergeCell ref="D6:F6"/>
    <mergeCell ref="M6:O6"/>
    <mergeCell ref="E9:F9"/>
    <mergeCell ref="M9:O9"/>
    <mergeCell ref="J13:L13"/>
    <mergeCell ref="E14:F14"/>
    <mergeCell ref="E17:F17"/>
    <mergeCell ref="D20:E20"/>
    <mergeCell ref="Z23:AA23"/>
    <mergeCell ref="C24:K24"/>
  </mergeCells>
  <pageMargins left="0.7" right="0.7" top="0.75" bottom="0.75" header="0" footer="0"/>
  <pageSetup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500-000000000000}">
          <x14:formula1>
            <xm:f>'Data for Charts'!$C$4:$CI$4</xm:f>
          </x14:formula1>
          <xm:sqref>D6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FF"/>
    <outlinePr summaryBelow="0" summaryRight="0"/>
  </sheetPr>
  <dimension ref="A1:AF1002"/>
  <sheetViews>
    <sheetView workbookViewId="0"/>
  </sheetViews>
  <sheetFormatPr defaultColWidth="12.6640625" defaultRowHeight="15" customHeight="1"/>
  <cols>
    <col min="1" max="1" width="7" customWidth="1"/>
    <col min="2" max="2" width="2.75" customWidth="1"/>
    <col min="3" max="3" width="7" customWidth="1"/>
    <col min="4" max="4" width="47.25" customWidth="1"/>
    <col min="5" max="5" width="2.75" customWidth="1"/>
    <col min="6" max="6" width="2.6640625" customWidth="1"/>
    <col min="7" max="7" width="2.75" customWidth="1"/>
    <col min="8" max="8" width="15.75" customWidth="1"/>
    <col min="9" max="9" width="22.25" customWidth="1"/>
    <col min="10" max="12" width="2.75" customWidth="1"/>
    <col min="13" max="13" width="7" customWidth="1"/>
    <col min="14" max="14" width="47.25" customWidth="1"/>
    <col min="15" max="17" width="2.75" customWidth="1"/>
    <col min="19" max="19" width="22.25" customWidth="1"/>
    <col min="20" max="20" width="2.75" customWidth="1"/>
  </cols>
  <sheetData>
    <row r="1" spans="1:32" ht="25.5" customHeight="1">
      <c r="A1" s="53"/>
      <c r="B1" s="58" t="str">
        <f>Settings!C6</f>
        <v>F9 Finance</v>
      </c>
      <c r="C1" s="50"/>
      <c r="D1" s="50"/>
      <c r="E1" s="50"/>
      <c r="F1" s="50"/>
      <c r="G1" s="51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</row>
    <row r="2" spans="1:32" ht="25.5" customHeight="1">
      <c r="A2" s="54"/>
      <c r="B2" s="55" t="s">
        <v>25</v>
      </c>
      <c r="C2" s="50"/>
      <c r="D2" s="50"/>
      <c r="E2" s="50"/>
      <c r="F2" s="50"/>
      <c r="G2" s="51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</row>
    <row r="3" spans="1:32" ht="9.75" customHeight="1">
      <c r="A3" s="59"/>
      <c r="B3" s="60"/>
      <c r="C3" s="60"/>
      <c r="D3" s="60"/>
      <c r="E3" s="60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</row>
    <row r="4" spans="1:32" ht="33.75" customHeight="1">
      <c r="A4" s="61"/>
      <c r="B4" s="56"/>
      <c r="C4" s="57" t="s">
        <v>106</v>
      </c>
      <c r="D4" s="62" t="s">
        <v>107</v>
      </c>
      <c r="E4" s="56"/>
      <c r="F4" s="63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</row>
    <row r="5" spans="1:32" ht="14">
      <c r="A5" s="59"/>
      <c r="B5" s="64"/>
      <c r="C5" s="64"/>
      <c r="D5" s="64"/>
      <c r="E5" s="64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</row>
    <row r="6" spans="1:32" ht="14">
      <c r="A6" s="59"/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</row>
    <row r="7" spans="1:32" ht="14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</row>
    <row r="8" spans="1:32" ht="21.75" customHeight="1">
      <c r="A8" s="64"/>
      <c r="B8" s="65"/>
      <c r="C8" s="66"/>
      <c r="D8" s="66"/>
      <c r="E8" s="66"/>
      <c r="F8" s="67"/>
      <c r="G8" s="66"/>
      <c r="H8" s="66"/>
      <c r="I8" s="66"/>
      <c r="J8" s="66"/>
      <c r="K8" s="67"/>
      <c r="L8" s="66"/>
      <c r="M8" s="66"/>
      <c r="N8" s="66"/>
      <c r="O8" s="66"/>
      <c r="P8" s="67"/>
      <c r="Q8" s="66"/>
      <c r="R8" s="66"/>
      <c r="S8" s="66"/>
      <c r="T8" s="68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</row>
    <row r="9" spans="1:32" ht="34.5" customHeight="1">
      <c r="A9" s="69"/>
      <c r="B9" s="70"/>
      <c r="C9" s="260" t="str">
        <f>Revenue!$A$25</f>
        <v>Revenue Source 1</v>
      </c>
      <c r="D9" s="256"/>
      <c r="E9" s="71"/>
      <c r="F9" s="72"/>
      <c r="G9" s="71"/>
      <c r="H9" s="261" t="str">
        <f>Revenue!$A$25&amp;" Growth"</f>
        <v>Revenue Source 1 Growth</v>
      </c>
      <c r="I9" s="256"/>
      <c r="J9" s="73"/>
      <c r="K9" s="72"/>
      <c r="L9" s="73"/>
      <c r="M9" s="260" t="str">
        <f>Revenue!$A$44</f>
        <v>Revenue Source 2</v>
      </c>
      <c r="N9" s="256"/>
      <c r="O9" s="71"/>
      <c r="P9" s="72"/>
      <c r="Q9" s="71"/>
      <c r="R9" s="261" t="str">
        <f>Revenue!$A$44&amp;" Growth"</f>
        <v>Revenue Source 2 Growth</v>
      </c>
      <c r="S9" s="256"/>
      <c r="T9" s="74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</row>
    <row r="10" spans="1:32" ht="21.75" customHeight="1">
      <c r="A10" s="59"/>
      <c r="B10" s="75"/>
      <c r="C10" s="262" t="str">
        <f>Settings!$C$7</f>
        <v>USD</v>
      </c>
      <c r="D10" s="265">
        <f t="array" aca="1" ref="D10" ca="1">IFERROR(IF($D$4="Current",INDEX(Revenue!$16:$16,(MATCH(EDATE(EOMONTH(TODAY(),0)+1,-1),Revenue!$4:$4,0))),INDEX(Revenue!$16:$16,(MATCH($D$4,Revenue!$4:$4,0)))),"")</f>
        <v>0</v>
      </c>
      <c r="E10" s="76"/>
      <c r="F10" s="77"/>
      <c r="G10" s="76"/>
      <c r="H10" s="264">
        <f t="array" aca="1" ref="H10" ca="1">IFERROR(IF($D$4="Current",INDEX(Revenue!$42:$42,(MATCH(EDATE(EOMONTH(TODAY(),0)+1,-1),Revenue!$4:$4,0))),INDEX(Revenue!$42:$42,(MATCH($D$4,Revenue!$4:$4,0)))),"")</f>
        <v>0</v>
      </c>
      <c r="I10" s="257"/>
      <c r="J10" s="1"/>
      <c r="K10" s="77"/>
      <c r="L10" s="1"/>
      <c r="M10" s="262" t="str">
        <f>Settings!$C$7</f>
        <v>USD</v>
      </c>
      <c r="N10" s="265">
        <f t="array" aca="1" ref="N10" ca="1">IFERROR(IF($D$4="Current",INDEX(Revenue!$17:$17,(MATCH(EDATE(EOMONTH(TODAY(),0)+1,-1),Revenue!$4:$4,0))),INDEX(Revenue!$17:$17,(MATCH($D$4,Revenue!$4:$4,0)))),"")</f>
        <v>0</v>
      </c>
      <c r="O10" s="76"/>
      <c r="P10" s="77"/>
      <c r="Q10" s="76"/>
      <c r="R10" s="264">
        <f t="array" aca="1" ref="R10" ca="1">IFERROR(IF($D$4="Current",INDEX(Revenue!$54:$54,(MATCH(EDATE(EOMONTH(TODAY(),0)+1,-1),Revenue!$4:$4,0))),INDEX(Revenue!$54:$54,(MATCH($D$4,Revenue!$4:$4,0)))),"")</f>
        <v>0</v>
      </c>
      <c r="S10" s="257"/>
      <c r="T10" s="78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</row>
    <row r="11" spans="1:32" ht="21.75" customHeight="1">
      <c r="A11" s="59"/>
      <c r="B11" s="75"/>
      <c r="C11" s="263"/>
      <c r="D11" s="263"/>
      <c r="E11" s="76"/>
      <c r="F11" s="77"/>
      <c r="G11" s="76"/>
      <c r="H11" s="258"/>
      <c r="I11" s="259"/>
      <c r="J11" s="1"/>
      <c r="K11" s="77"/>
      <c r="L11" s="1"/>
      <c r="M11" s="263"/>
      <c r="N11" s="263"/>
      <c r="O11" s="76"/>
      <c r="P11" s="77"/>
      <c r="Q11" s="76"/>
      <c r="R11" s="258"/>
      <c r="S11" s="259"/>
      <c r="T11" s="78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</row>
    <row r="12" spans="1:32" ht="21.75" customHeight="1">
      <c r="A12" s="59"/>
      <c r="B12" s="75"/>
      <c r="C12" s="79"/>
      <c r="D12" s="1"/>
      <c r="E12" s="1"/>
      <c r="F12" s="80"/>
      <c r="G12" s="1"/>
      <c r="H12" s="79"/>
      <c r="I12" s="1"/>
      <c r="J12" s="1"/>
      <c r="K12" s="80"/>
      <c r="L12" s="1"/>
      <c r="M12" s="79"/>
      <c r="N12" s="1"/>
      <c r="O12" s="1"/>
      <c r="P12" s="80"/>
      <c r="Q12" s="1"/>
      <c r="R12" s="79"/>
      <c r="S12" s="1"/>
      <c r="T12" s="78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</row>
    <row r="13" spans="1:32" ht="21.75" customHeight="1">
      <c r="A13" s="81"/>
      <c r="B13" s="82"/>
      <c r="C13" s="83" t="s">
        <v>122</v>
      </c>
      <c r="D13" s="56"/>
      <c r="E13" s="56"/>
      <c r="F13" s="84"/>
      <c r="G13" s="56"/>
      <c r="H13" s="83" t="s">
        <v>122</v>
      </c>
      <c r="I13" s="56"/>
      <c r="J13" s="56"/>
      <c r="K13" s="84"/>
      <c r="L13" s="56"/>
      <c r="M13" s="83" t="s">
        <v>122</v>
      </c>
      <c r="N13" s="56"/>
      <c r="O13" s="56"/>
      <c r="P13" s="84"/>
      <c r="Q13" s="56"/>
      <c r="R13" s="83" t="s">
        <v>122</v>
      </c>
      <c r="S13" s="56"/>
      <c r="T13" s="85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</row>
    <row r="14" spans="1:32" ht="21.75" customHeight="1">
      <c r="A14" s="59"/>
      <c r="B14" s="75"/>
      <c r="C14" s="266"/>
      <c r="D14" s="257"/>
      <c r="E14" s="1"/>
      <c r="F14" s="80"/>
      <c r="G14" s="1"/>
      <c r="H14" s="266"/>
      <c r="I14" s="257"/>
      <c r="J14" s="1"/>
      <c r="K14" s="80"/>
      <c r="L14" s="1"/>
      <c r="M14" s="266"/>
      <c r="N14" s="257"/>
      <c r="O14" s="1"/>
      <c r="P14" s="80"/>
      <c r="Q14" s="1"/>
      <c r="R14" s="266"/>
      <c r="S14" s="257"/>
      <c r="T14" s="78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</row>
    <row r="15" spans="1:32" ht="21.75" customHeight="1">
      <c r="A15" s="59"/>
      <c r="B15" s="75"/>
      <c r="C15" s="1"/>
      <c r="D15" s="1"/>
      <c r="E15" s="1"/>
      <c r="F15" s="80"/>
      <c r="G15" s="1"/>
      <c r="H15" s="1"/>
      <c r="I15" s="1"/>
      <c r="J15" s="1"/>
      <c r="K15" s="80"/>
      <c r="L15" s="1"/>
      <c r="M15" s="1"/>
      <c r="N15" s="1"/>
      <c r="O15" s="1"/>
      <c r="P15" s="80"/>
      <c r="Q15" s="1"/>
      <c r="R15" s="1"/>
      <c r="S15" s="1"/>
      <c r="T15" s="78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</row>
    <row r="16" spans="1:32" ht="14">
      <c r="A16" s="59"/>
      <c r="B16" s="80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8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</row>
    <row r="17" spans="1:32" ht="21.75" customHeight="1">
      <c r="A17" s="59"/>
      <c r="B17" s="75"/>
      <c r="C17" s="1"/>
      <c r="D17" s="1"/>
      <c r="E17" s="1"/>
      <c r="F17" s="80"/>
      <c r="G17" s="1"/>
      <c r="H17" s="1"/>
      <c r="I17" s="1"/>
      <c r="J17" s="1"/>
      <c r="K17" s="87"/>
      <c r="L17" s="1"/>
      <c r="M17" s="1"/>
      <c r="N17" s="1"/>
      <c r="O17" s="1"/>
      <c r="P17" s="80"/>
      <c r="Q17" s="1"/>
      <c r="R17" s="1"/>
      <c r="S17" s="1"/>
      <c r="T17" s="78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</row>
    <row r="18" spans="1:32" ht="34.5" customHeight="1">
      <c r="A18" s="69"/>
      <c r="B18" s="70"/>
      <c r="C18" s="260" t="str">
        <f>Revenue!$A$56</f>
        <v>Revenue Source 3</v>
      </c>
      <c r="D18" s="256"/>
      <c r="E18" s="71"/>
      <c r="F18" s="72"/>
      <c r="G18" s="71"/>
      <c r="H18" s="261" t="str">
        <f>Revenue!$A$56&amp;" Growth"</f>
        <v>Revenue Source 3 Growth</v>
      </c>
      <c r="I18" s="256"/>
      <c r="J18" s="73"/>
      <c r="K18" s="89"/>
      <c r="L18" s="73"/>
      <c r="M18" s="260" t="str">
        <f>Revenue!$A$71</f>
        <v>Revenue Source 4</v>
      </c>
      <c r="N18" s="256"/>
      <c r="O18" s="71"/>
      <c r="P18" s="72"/>
      <c r="Q18" s="71"/>
      <c r="R18" s="261" t="str">
        <f>Revenue!$A$71&amp;" Growth"</f>
        <v>Revenue Source 4 Growth</v>
      </c>
      <c r="S18" s="256"/>
      <c r="T18" s="74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</row>
    <row r="19" spans="1:32" ht="21.75" customHeight="1">
      <c r="A19" s="59"/>
      <c r="B19" s="75"/>
      <c r="C19" s="262" t="str">
        <f>Settings!$C$7</f>
        <v>USD</v>
      </c>
      <c r="D19" s="265">
        <f t="array" aca="1" ref="D19" ca="1">IFERROR(IF($D$4="Current",INDEX(Revenue!$18:$18,(MATCH(EDATE(EOMONTH(TODAY(),0)+1,-1),Revenue!$4:$4,0))),INDEX(Revenue!$18:$18,(MATCH($D$4,Revenue!$4:$4,0)))),"")</f>
        <v>0</v>
      </c>
      <c r="E19" s="76"/>
      <c r="F19" s="77"/>
      <c r="G19" s="76"/>
      <c r="H19" s="264">
        <f t="array" aca="1" ref="H19" ca="1">IFERROR(IF($D$4="Current",INDEX(Revenue!$69:$69,(MATCH(EDATE(EOMONTH(TODAY(),0)+1,-1),Revenue!$4:$4,0))),INDEX(Revenue!$69:$69,(MATCH($D$4,Revenue!$4:$4,0)))),"")</f>
        <v>0</v>
      </c>
      <c r="I19" s="257"/>
      <c r="J19" s="1"/>
      <c r="K19" s="87"/>
      <c r="L19" s="1"/>
      <c r="M19" s="262" t="str">
        <f>Settings!$C$7</f>
        <v>USD</v>
      </c>
      <c r="N19" s="265">
        <f t="array" aca="1" ref="N19" ca="1">IFERROR(IF($D$4="Current",INDEX(Revenue!$19:$19,(MATCH(EDATE(EOMONTH(TODAY(),0)+1,-1),Revenue!$4:$4,0))),INDEX(Revenue!$19:$19,(MATCH($D$4,Revenue!$4:$4,0)))),"")</f>
        <v>0</v>
      </c>
      <c r="O19" s="76"/>
      <c r="P19" s="77"/>
      <c r="Q19" s="76"/>
      <c r="R19" s="264">
        <f t="array" aca="1" ref="R19" ca="1">IFERROR(IF($D$4="Current",INDEX(Revenue!$88:$88,(MATCH(EDATE(EOMONTH(TODAY(),0)+1,-1),Revenue!$4:$4,0))),INDEX(Revenue!$88:$88,(MATCH($D$4,Revenue!$4:$4,0)))),"")</f>
        <v>0</v>
      </c>
      <c r="S19" s="257"/>
      <c r="T19" s="78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</row>
    <row r="20" spans="1:32" ht="21.75" customHeight="1">
      <c r="A20" s="59"/>
      <c r="B20" s="75"/>
      <c r="C20" s="263"/>
      <c r="D20" s="263"/>
      <c r="E20" s="76"/>
      <c r="F20" s="77"/>
      <c r="G20" s="76"/>
      <c r="H20" s="258"/>
      <c r="I20" s="259"/>
      <c r="J20" s="1"/>
      <c r="K20" s="87"/>
      <c r="L20" s="1"/>
      <c r="M20" s="263"/>
      <c r="N20" s="263"/>
      <c r="O20" s="76"/>
      <c r="P20" s="77"/>
      <c r="Q20" s="76"/>
      <c r="R20" s="258"/>
      <c r="S20" s="259"/>
      <c r="T20" s="78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</row>
    <row r="21" spans="1:32" ht="21.75" customHeight="1">
      <c r="A21" s="59"/>
      <c r="B21" s="75"/>
      <c r="C21" s="79"/>
      <c r="D21" s="1"/>
      <c r="E21" s="1"/>
      <c r="F21" s="80"/>
      <c r="G21" s="1"/>
      <c r="H21" s="79"/>
      <c r="I21" s="1"/>
      <c r="J21" s="1"/>
      <c r="K21" s="87"/>
      <c r="L21" s="1"/>
      <c r="M21" s="79"/>
      <c r="N21" s="1"/>
      <c r="O21" s="1"/>
      <c r="P21" s="80"/>
      <c r="Q21" s="1"/>
      <c r="R21" s="79"/>
      <c r="S21" s="1"/>
      <c r="T21" s="78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</row>
    <row r="22" spans="1:32" ht="21.75" customHeight="1">
      <c r="A22" s="59"/>
      <c r="B22" s="82"/>
      <c r="C22" s="83" t="s">
        <v>122</v>
      </c>
      <c r="D22" s="56"/>
      <c r="E22" s="56"/>
      <c r="F22" s="84"/>
      <c r="G22" s="56"/>
      <c r="H22" s="83" t="s">
        <v>122</v>
      </c>
      <c r="I22" s="56"/>
      <c r="J22" s="56"/>
      <c r="K22" s="87"/>
      <c r="L22" s="56"/>
      <c r="M22" s="83" t="s">
        <v>122</v>
      </c>
      <c r="N22" s="56"/>
      <c r="O22" s="56"/>
      <c r="P22" s="84"/>
      <c r="Q22" s="56"/>
      <c r="R22" s="83" t="s">
        <v>122</v>
      </c>
      <c r="S22" s="56"/>
      <c r="T22" s="85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</row>
    <row r="23" spans="1:32" ht="21.75" customHeight="1">
      <c r="A23" s="59"/>
      <c r="B23" s="75"/>
      <c r="C23" s="266"/>
      <c r="D23" s="257"/>
      <c r="E23" s="1"/>
      <c r="F23" s="80"/>
      <c r="G23" s="1"/>
      <c r="H23" s="266"/>
      <c r="I23" s="257"/>
      <c r="J23" s="1"/>
      <c r="K23" s="87"/>
      <c r="L23" s="1"/>
      <c r="M23" s="266"/>
      <c r="N23" s="257"/>
      <c r="O23" s="1"/>
      <c r="P23" s="80"/>
      <c r="Q23" s="1"/>
      <c r="R23" s="266"/>
      <c r="S23" s="257"/>
      <c r="T23" s="78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</row>
    <row r="24" spans="1:32" ht="21.75" customHeight="1">
      <c r="A24" s="60"/>
      <c r="B24" s="90"/>
      <c r="C24" s="91"/>
      <c r="D24" s="91"/>
      <c r="E24" s="91"/>
      <c r="F24" s="92"/>
      <c r="G24" s="91"/>
      <c r="H24" s="91"/>
      <c r="I24" s="91"/>
      <c r="J24" s="91"/>
      <c r="K24" s="93"/>
      <c r="L24" s="91"/>
      <c r="M24" s="91"/>
      <c r="N24" s="91"/>
      <c r="O24" s="91"/>
      <c r="P24" s="92"/>
      <c r="Q24" s="91"/>
      <c r="R24" s="91"/>
      <c r="S24" s="91"/>
      <c r="T24" s="86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</row>
    <row r="25" spans="1:32" ht="14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</row>
    <row r="26" spans="1:32" ht="14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</row>
    <row r="27" spans="1:32" ht="21.75" customHeigh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</row>
    <row r="28" spans="1:32" ht="21.7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</row>
    <row r="29" spans="1:32" ht="21.75" customHeight="1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</row>
    <row r="30" spans="1:32" ht="21.75" customHeight="1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</row>
    <row r="31" spans="1:32" ht="21.75" customHeight="1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</row>
    <row r="32" spans="1:32" ht="21.7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</row>
    <row r="33" spans="1:32" ht="21.7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</row>
    <row r="34" spans="1:32" ht="14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</row>
    <row r="35" spans="1:32" ht="14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</row>
    <row r="36" spans="1:32" ht="21.75" customHeight="1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</row>
    <row r="37" spans="1:32" ht="21.7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</row>
    <row r="38" spans="1:32" ht="21.75" customHeight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</row>
    <row r="39" spans="1:32" ht="21.7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</row>
    <row r="40" spans="1:32" ht="21.7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</row>
    <row r="41" spans="1:32" ht="21.7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</row>
    <row r="42" spans="1:32" ht="21.7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</row>
    <row r="43" spans="1:32" ht="21.7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</row>
    <row r="44" spans="1:32" ht="14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</row>
    <row r="45" spans="1:32" ht="14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</row>
    <row r="46" spans="1:32" ht="14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</row>
    <row r="47" spans="1:32" ht="14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</row>
    <row r="48" spans="1:32" ht="14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</row>
    <row r="49" spans="1:32" ht="14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</row>
    <row r="50" spans="1:32" ht="14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</row>
    <row r="51" spans="1:32" ht="14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</row>
    <row r="52" spans="1:32" ht="14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</row>
    <row r="53" spans="1:32" ht="14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</row>
    <row r="54" spans="1:32" ht="14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</row>
    <row r="55" spans="1:32" ht="14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</row>
    <row r="56" spans="1:32" ht="14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</row>
    <row r="57" spans="1:32" ht="14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</row>
    <row r="58" spans="1:32" ht="14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</row>
    <row r="59" spans="1:32" ht="14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</row>
    <row r="60" spans="1:32" ht="14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</row>
    <row r="61" spans="1:32" ht="14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</row>
    <row r="62" spans="1:32" ht="14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</row>
    <row r="63" spans="1:32" ht="14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</row>
    <row r="64" spans="1:32" ht="14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</row>
    <row r="65" spans="1:32" ht="14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</row>
    <row r="66" spans="1:32" ht="14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</row>
    <row r="67" spans="1:32" ht="14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</row>
    <row r="68" spans="1:32" ht="14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</row>
    <row r="69" spans="1:32" ht="14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</row>
    <row r="70" spans="1:32" ht="14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</row>
    <row r="71" spans="1:32" ht="14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</row>
    <row r="72" spans="1:32" ht="14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</row>
    <row r="73" spans="1:32" ht="14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</row>
    <row r="74" spans="1:32" ht="14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</row>
    <row r="75" spans="1:32" ht="14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</row>
    <row r="76" spans="1:32" ht="14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</row>
    <row r="77" spans="1:32" ht="14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</row>
    <row r="78" spans="1:32" ht="14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</row>
    <row r="79" spans="1:32" ht="14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</row>
    <row r="80" spans="1:32" ht="14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</row>
    <row r="81" spans="1:32" ht="14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</row>
    <row r="82" spans="1:32" ht="14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</row>
    <row r="83" spans="1:32" ht="14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</row>
    <row r="84" spans="1:32" ht="14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</row>
    <row r="85" spans="1:32" ht="14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</row>
    <row r="86" spans="1:32" ht="14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</row>
    <row r="87" spans="1:32" ht="14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</row>
    <row r="88" spans="1:32" ht="14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</row>
    <row r="89" spans="1:32" ht="14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</row>
    <row r="90" spans="1:32" ht="14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</row>
    <row r="91" spans="1:32" ht="14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</row>
    <row r="92" spans="1:32" ht="14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</row>
    <row r="93" spans="1:32" ht="14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</row>
    <row r="94" spans="1:32" ht="14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</row>
    <row r="95" spans="1:32" ht="14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</row>
    <row r="96" spans="1:32" ht="14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</row>
    <row r="97" spans="1:32" ht="14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</row>
    <row r="98" spans="1:32" ht="14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</row>
    <row r="99" spans="1:32" ht="14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</row>
    <row r="100" spans="1:32" ht="14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</row>
    <row r="101" spans="1:32" ht="14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</row>
    <row r="102" spans="1:32" ht="14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</row>
    <row r="103" spans="1:32" ht="14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</row>
    <row r="104" spans="1:32" ht="14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</row>
    <row r="105" spans="1:32" ht="14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</row>
    <row r="106" spans="1:32" ht="14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</row>
    <row r="107" spans="1:32" ht="14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</row>
    <row r="108" spans="1:32" ht="14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</row>
    <row r="109" spans="1:32" ht="14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</row>
    <row r="110" spans="1:32" ht="14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</row>
    <row r="111" spans="1:32" ht="14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</row>
    <row r="112" spans="1:32" ht="14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</row>
    <row r="113" spans="1:32" ht="14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</row>
    <row r="114" spans="1:32" ht="14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</row>
    <row r="115" spans="1:32" ht="14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</row>
    <row r="116" spans="1:32" ht="14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</row>
    <row r="117" spans="1:32" ht="14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</row>
    <row r="118" spans="1:32" ht="14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</row>
    <row r="119" spans="1:32" ht="14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</row>
    <row r="120" spans="1:32" ht="14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</row>
    <row r="121" spans="1:32" ht="14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</row>
    <row r="122" spans="1:32" ht="14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</row>
    <row r="123" spans="1:32" ht="14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</row>
    <row r="124" spans="1:32" ht="14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</row>
    <row r="125" spans="1:32" ht="14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</row>
    <row r="126" spans="1:32" ht="14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</row>
    <row r="127" spans="1:32" ht="14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</row>
    <row r="128" spans="1:32" ht="14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</row>
    <row r="129" spans="1:32" ht="14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</row>
    <row r="130" spans="1:32" ht="14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</row>
    <row r="131" spans="1:32" ht="14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</row>
    <row r="132" spans="1:32" ht="14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</row>
    <row r="133" spans="1:32" ht="14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</row>
    <row r="134" spans="1:32" ht="14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</row>
    <row r="135" spans="1:32" ht="14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</row>
    <row r="136" spans="1:32" ht="14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</row>
    <row r="137" spans="1:32" ht="14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</row>
    <row r="138" spans="1:32" ht="14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</row>
    <row r="139" spans="1:32" ht="14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</row>
    <row r="140" spans="1:32" ht="14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</row>
    <row r="141" spans="1:32" ht="14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</row>
    <row r="142" spans="1:32" ht="14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</row>
    <row r="143" spans="1:32" ht="14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</row>
    <row r="144" spans="1:32" ht="14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</row>
    <row r="145" spans="1:32" ht="14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</row>
    <row r="146" spans="1:32" ht="14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</row>
    <row r="147" spans="1:32" ht="14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</row>
    <row r="148" spans="1:32" ht="14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</row>
    <row r="149" spans="1:32" ht="14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</row>
    <row r="150" spans="1:32" ht="14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</row>
    <row r="151" spans="1:32" ht="14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</row>
    <row r="152" spans="1:32" ht="14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</row>
    <row r="153" spans="1:32" ht="14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</row>
    <row r="154" spans="1:32" ht="14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</row>
    <row r="155" spans="1:32" ht="14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</row>
    <row r="156" spans="1:32" ht="14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</row>
    <row r="157" spans="1:32" ht="14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</row>
    <row r="158" spans="1:32" ht="14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</row>
    <row r="159" spans="1:32" ht="14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</row>
    <row r="160" spans="1:32" ht="14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</row>
    <row r="161" spans="1:32" ht="14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</row>
    <row r="162" spans="1:32" ht="14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</row>
    <row r="163" spans="1:32" ht="14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</row>
    <row r="164" spans="1:32" ht="14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</row>
    <row r="165" spans="1:32" ht="14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</row>
    <row r="166" spans="1:32" ht="14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</row>
    <row r="167" spans="1:32" ht="14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</row>
    <row r="168" spans="1:32" ht="14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</row>
    <row r="169" spans="1:32" ht="14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</row>
    <row r="170" spans="1:32" ht="14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</row>
    <row r="171" spans="1:32" ht="14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</row>
    <row r="172" spans="1:32" ht="14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</row>
    <row r="173" spans="1:32" ht="14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</row>
    <row r="174" spans="1:32" ht="14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</row>
    <row r="175" spans="1:32" ht="14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</row>
    <row r="176" spans="1:32" ht="14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</row>
    <row r="177" spans="1:32" ht="14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</row>
    <row r="178" spans="1:32" ht="14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</row>
    <row r="179" spans="1:32" ht="14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</row>
    <row r="180" spans="1:32" ht="14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</row>
    <row r="181" spans="1:32" ht="14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</row>
    <row r="182" spans="1:32" ht="14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</row>
    <row r="183" spans="1:32" ht="14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</row>
    <row r="184" spans="1:32" ht="14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</row>
    <row r="185" spans="1:32" ht="14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</row>
    <row r="186" spans="1:32" ht="14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</row>
    <row r="187" spans="1:32" ht="14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</row>
    <row r="188" spans="1:32" ht="14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</row>
    <row r="189" spans="1:32" ht="14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</row>
    <row r="190" spans="1:32" ht="14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</row>
    <row r="191" spans="1:32" ht="14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</row>
    <row r="192" spans="1:32" ht="14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</row>
    <row r="193" spans="1:32" ht="14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</row>
    <row r="194" spans="1:32" ht="14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</row>
    <row r="195" spans="1:32" ht="14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</row>
    <row r="196" spans="1:32" ht="14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</row>
    <row r="197" spans="1:32" ht="14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</row>
    <row r="198" spans="1:32" ht="14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</row>
    <row r="199" spans="1:32" ht="14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</row>
    <row r="200" spans="1:32" ht="14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</row>
    <row r="201" spans="1:32" ht="14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</row>
    <row r="202" spans="1:32" ht="14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</row>
    <row r="203" spans="1:32" ht="14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</row>
    <row r="204" spans="1:32" ht="14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</row>
    <row r="205" spans="1:32" ht="14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</row>
    <row r="206" spans="1:32" ht="14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</row>
    <row r="207" spans="1:32" ht="14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</row>
    <row r="208" spans="1:32" ht="14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</row>
    <row r="209" spans="1:32" ht="14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</row>
    <row r="210" spans="1:32" ht="14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</row>
    <row r="211" spans="1:32" ht="14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</row>
    <row r="212" spans="1:32" ht="14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</row>
    <row r="213" spans="1:32" ht="14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</row>
    <row r="214" spans="1:32" ht="14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</row>
    <row r="215" spans="1:32" ht="14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</row>
    <row r="216" spans="1:32" ht="14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</row>
    <row r="217" spans="1:32" ht="14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</row>
    <row r="218" spans="1:32" ht="14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</row>
    <row r="219" spans="1:32" ht="14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</row>
    <row r="220" spans="1:32" ht="14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</row>
    <row r="221" spans="1:32" ht="14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</row>
    <row r="222" spans="1:32" ht="14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</row>
    <row r="223" spans="1:32" ht="14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</row>
    <row r="224" spans="1:32" ht="14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</row>
    <row r="225" spans="1:32" ht="14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</row>
    <row r="226" spans="1:32" ht="14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</row>
    <row r="227" spans="1:32" ht="14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</row>
    <row r="228" spans="1:32" ht="14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</row>
    <row r="229" spans="1:32" ht="14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</row>
    <row r="230" spans="1:32" ht="14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</row>
    <row r="231" spans="1:32" ht="14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</row>
    <row r="232" spans="1:32" ht="14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</row>
    <row r="233" spans="1:32" ht="14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</row>
    <row r="234" spans="1:32" ht="14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</row>
    <row r="235" spans="1:32" ht="14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</row>
    <row r="236" spans="1:32" ht="14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</row>
    <row r="237" spans="1:32" ht="14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</row>
    <row r="238" spans="1:32" ht="14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</row>
    <row r="239" spans="1:32" ht="14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</row>
    <row r="240" spans="1:32" ht="14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</row>
    <row r="241" spans="1:32" ht="14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</row>
    <row r="242" spans="1:32" ht="14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</row>
    <row r="243" spans="1:32" ht="14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</row>
    <row r="244" spans="1:32" ht="14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</row>
    <row r="245" spans="1:32" ht="14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</row>
    <row r="246" spans="1:32" ht="14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</row>
    <row r="247" spans="1:32" ht="14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</row>
    <row r="248" spans="1:32" ht="14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</row>
    <row r="249" spans="1:32" ht="14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</row>
    <row r="250" spans="1:32" ht="14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</row>
    <row r="251" spans="1:32" ht="14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</row>
    <row r="252" spans="1:32" ht="14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</row>
    <row r="253" spans="1:32" ht="14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</row>
    <row r="254" spans="1:32" ht="14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</row>
    <row r="255" spans="1:32" ht="14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</row>
    <row r="256" spans="1:32" ht="14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</row>
    <row r="257" spans="1:32" ht="14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</row>
    <row r="258" spans="1:32" ht="14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</row>
    <row r="259" spans="1:32" ht="14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</row>
    <row r="260" spans="1:32" ht="14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</row>
    <row r="261" spans="1:32" ht="14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</row>
    <row r="262" spans="1:32" ht="14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</row>
    <row r="263" spans="1:32" ht="14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</row>
    <row r="264" spans="1:32" ht="14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</row>
    <row r="265" spans="1:32" ht="14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</row>
    <row r="266" spans="1:32" ht="14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</row>
    <row r="267" spans="1:32" ht="14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</row>
    <row r="268" spans="1:32" ht="14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</row>
    <row r="269" spans="1:32" ht="14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</row>
    <row r="270" spans="1:32" ht="14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</row>
    <row r="271" spans="1:32" ht="14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</row>
    <row r="272" spans="1:32" ht="14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</row>
    <row r="273" spans="1:32" ht="14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</row>
    <row r="274" spans="1:32" ht="14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</row>
    <row r="275" spans="1:32" ht="14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</row>
    <row r="276" spans="1:32" ht="14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</row>
    <row r="277" spans="1:32" ht="14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</row>
    <row r="278" spans="1:32" ht="14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</row>
    <row r="279" spans="1:32" ht="14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</row>
    <row r="280" spans="1:32" ht="14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</row>
    <row r="281" spans="1:32" ht="14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</row>
    <row r="282" spans="1:32" ht="14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</row>
    <row r="283" spans="1:32" ht="14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</row>
    <row r="284" spans="1:32" ht="14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</row>
    <row r="285" spans="1:32" ht="14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</row>
    <row r="286" spans="1:32" ht="14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</row>
    <row r="287" spans="1:32" ht="14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</row>
    <row r="288" spans="1:32" ht="14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</row>
    <row r="289" spans="1:32" ht="14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</row>
    <row r="290" spans="1:32" ht="14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</row>
    <row r="291" spans="1:32" ht="14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</row>
    <row r="292" spans="1:32" ht="14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</row>
    <row r="293" spans="1:32" ht="14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</row>
    <row r="294" spans="1:32" ht="14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</row>
    <row r="295" spans="1:32" ht="14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</row>
    <row r="296" spans="1:32" ht="14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</row>
    <row r="297" spans="1:32" ht="14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</row>
    <row r="298" spans="1:32" ht="14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</row>
    <row r="299" spans="1:32" ht="14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</row>
    <row r="300" spans="1:32" ht="14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</row>
    <row r="301" spans="1:32" ht="14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</row>
    <row r="302" spans="1:32" ht="14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</row>
    <row r="303" spans="1:32" ht="14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</row>
    <row r="304" spans="1:32" ht="14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</row>
    <row r="305" spans="1:32" ht="14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</row>
    <row r="306" spans="1:32" ht="14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</row>
    <row r="307" spans="1:32" ht="14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</row>
    <row r="308" spans="1:32" ht="14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</row>
    <row r="309" spans="1:32" ht="14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</row>
    <row r="310" spans="1:32" ht="14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</row>
    <row r="311" spans="1:32" ht="14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</row>
    <row r="312" spans="1:32" ht="14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</row>
    <row r="313" spans="1:32" ht="14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</row>
    <row r="314" spans="1:32" ht="14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</row>
    <row r="315" spans="1:32" ht="14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</row>
    <row r="316" spans="1:32" ht="14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</row>
    <row r="317" spans="1:32" ht="14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</row>
    <row r="318" spans="1:32" ht="14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</row>
    <row r="319" spans="1:32" ht="14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</row>
    <row r="320" spans="1:32" ht="14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</row>
    <row r="321" spans="1:32" ht="14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</row>
    <row r="322" spans="1:32" ht="14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</row>
    <row r="323" spans="1:32" ht="14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</row>
    <row r="324" spans="1:32" ht="14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</row>
    <row r="325" spans="1:32" ht="14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</row>
    <row r="326" spans="1:32" ht="14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</row>
    <row r="327" spans="1:32" ht="14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</row>
    <row r="328" spans="1:32" ht="14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</row>
    <row r="329" spans="1:32" ht="14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</row>
    <row r="330" spans="1:32" ht="14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</row>
    <row r="331" spans="1:32" ht="14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</row>
    <row r="332" spans="1:32" ht="14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</row>
    <row r="333" spans="1:32" ht="14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</row>
    <row r="334" spans="1:32" ht="14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</row>
    <row r="335" spans="1:32" ht="14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</row>
    <row r="336" spans="1:32" ht="14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</row>
    <row r="337" spans="1:32" ht="14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</row>
    <row r="338" spans="1:32" ht="14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</row>
    <row r="339" spans="1:32" ht="14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</row>
    <row r="340" spans="1:32" ht="14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</row>
    <row r="341" spans="1:32" ht="14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</row>
    <row r="342" spans="1:32" ht="14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</row>
    <row r="343" spans="1:32" ht="14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</row>
    <row r="344" spans="1:32" ht="14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</row>
    <row r="345" spans="1:32" ht="14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</row>
    <row r="346" spans="1:32" ht="14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</row>
    <row r="347" spans="1:32" ht="14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</row>
    <row r="348" spans="1:32" ht="14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</row>
    <row r="349" spans="1:32" ht="14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</row>
    <row r="350" spans="1:32" ht="14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</row>
    <row r="351" spans="1:32" ht="14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</row>
    <row r="352" spans="1:32" ht="14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</row>
    <row r="353" spans="1:32" ht="14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</row>
    <row r="354" spans="1:32" ht="14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</row>
    <row r="355" spans="1:32" ht="14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</row>
    <row r="356" spans="1:32" ht="14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</row>
    <row r="357" spans="1:32" ht="14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</row>
    <row r="358" spans="1:32" ht="14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</row>
    <row r="359" spans="1:32" ht="14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</row>
    <row r="360" spans="1:32" ht="14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</row>
    <row r="361" spans="1:32" ht="14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</row>
    <row r="362" spans="1:32" ht="14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</row>
    <row r="363" spans="1:32" ht="14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</row>
    <row r="364" spans="1:32" ht="14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</row>
    <row r="365" spans="1:32" ht="14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</row>
    <row r="366" spans="1:32" ht="14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</row>
    <row r="367" spans="1:32" ht="14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</row>
    <row r="368" spans="1:32" ht="14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</row>
    <row r="369" spans="1:32" ht="14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</row>
    <row r="370" spans="1:32" ht="14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</row>
    <row r="371" spans="1:32" ht="14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</row>
    <row r="372" spans="1:32" ht="14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</row>
    <row r="373" spans="1:32" ht="14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</row>
    <row r="374" spans="1:32" ht="14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</row>
    <row r="375" spans="1:32" ht="14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</row>
    <row r="376" spans="1:32" ht="14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</row>
    <row r="377" spans="1:32" ht="14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</row>
    <row r="378" spans="1:32" ht="14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</row>
    <row r="379" spans="1:32" ht="14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</row>
    <row r="380" spans="1:32" ht="14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</row>
    <row r="381" spans="1:32" ht="14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</row>
    <row r="382" spans="1:32" ht="14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</row>
    <row r="383" spans="1:32" ht="14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</row>
    <row r="384" spans="1:32" ht="14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</row>
    <row r="385" spans="1:32" ht="14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</row>
    <row r="386" spans="1:32" ht="14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</row>
    <row r="387" spans="1:32" ht="14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</row>
    <row r="388" spans="1:32" ht="14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</row>
    <row r="389" spans="1:32" ht="14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</row>
    <row r="390" spans="1:32" ht="14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</row>
    <row r="391" spans="1:32" ht="14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</row>
    <row r="392" spans="1:32" ht="14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</row>
    <row r="393" spans="1:32" ht="14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</row>
    <row r="394" spans="1:32" ht="14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</row>
    <row r="395" spans="1:32" ht="14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</row>
    <row r="396" spans="1:32" ht="14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</row>
    <row r="397" spans="1:32" ht="14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</row>
    <row r="398" spans="1:32" ht="14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</row>
    <row r="399" spans="1:32" ht="14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</row>
    <row r="400" spans="1:32" ht="14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</row>
    <row r="401" spans="1:32" ht="14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</row>
    <row r="402" spans="1:32" ht="14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</row>
    <row r="403" spans="1:32" ht="14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</row>
    <row r="404" spans="1:32" ht="14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</row>
    <row r="405" spans="1:32" ht="14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</row>
    <row r="406" spans="1:32" ht="14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</row>
    <row r="407" spans="1:32" ht="14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</row>
    <row r="408" spans="1:32" ht="14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</row>
    <row r="409" spans="1:32" ht="14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</row>
    <row r="410" spans="1:32" ht="14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</row>
    <row r="411" spans="1:32" ht="14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</row>
    <row r="412" spans="1:32" ht="14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</row>
    <row r="413" spans="1:32" ht="14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</row>
    <row r="414" spans="1:32" ht="14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</row>
    <row r="415" spans="1:32" ht="14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</row>
    <row r="416" spans="1:32" ht="14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</row>
    <row r="417" spans="1:32" ht="14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</row>
    <row r="418" spans="1:32" ht="14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</row>
    <row r="419" spans="1:32" ht="14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</row>
    <row r="420" spans="1:32" ht="14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</row>
    <row r="421" spans="1:32" ht="14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</row>
    <row r="422" spans="1:32" ht="14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</row>
    <row r="423" spans="1:32" ht="14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</row>
    <row r="424" spans="1:32" ht="14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</row>
    <row r="425" spans="1:32" ht="14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</row>
    <row r="426" spans="1:32" ht="14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</row>
    <row r="427" spans="1:32" ht="14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</row>
    <row r="428" spans="1:32" ht="14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</row>
    <row r="429" spans="1:32" ht="14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</row>
    <row r="430" spans="1:32" ht="14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</row>
    <row r="431" spans="1:32" ht="14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</row>
    <row r="432" spans="1:32" ht="14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</row>
    <row r="433" spans="1:32" ht="14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</row>
    <row r="434" spans="1:32" ht="14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</row>
    <row r="435" spans="1:32" ht="14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</row>
    <row r="436" spans="1:32" ht="14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</row>
    <row r="437" spans="1:32" ht="14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</row>
    <row r="438" spans="1:32" ht="14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</row>
    <row r="439" spans="1:32" ht="14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</row>
    <row r="440" spans="1:32" ht="14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</row>
    <row r="441" spans="1:32" ht="14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</row>
    <row r="442" spans="1:32" ht="14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</row>
    <row r="443" spans="1:32" ht="14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</row>
    <row r="444" spans="1:32" ht="14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</row>
    <row r="445" spans="1:32" ht="14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</row>
    <row r="446" spans="1:32" ht="14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</row>
    <row r="447" spans="1:32" ht="14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</row>
    <row r="448" spans="1:32" ht="14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</row>
    <row r="449" spans="1:32" ht="14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</row>
    <row r="450" spans="1:32" ht="14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</row>
    <row r="451" spans="1:32" ht="14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</row>
    <row r="452" spans="1:32" ht="14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</row>
    <row r="453" spans="1:32" ht="14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</row>
    <row r="454" spans="1:32" ht="14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</row>
    <row r="455" spans="1:32" ht="14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</row>
    <row r="456" spans="1:32" ht="14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</row>
    <row r="457" spans="1:32" ht="14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</row>
    <row r="458" spans="1:32" ht="14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</row>
    <row r="459" spans="1:32" ht="14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</row>
    <row r="460" spans="1:32" ht="14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</row>
    <row r="461" spans="1:32" ht="14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</row>
    <row r="462" spans="1:32" ht="14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</row>
    <row r="463" spans="1:32" ht="14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</row>
    <row r="464" spans="1:32" ht="14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</row>
    <row r="465" spans="1:32" ht="14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</row>
    <row r="466" spans="1:32" ht="14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</row>
    <row r="467" spans="1:32" ht="14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</row>
    <row r="468" spans="1:32" ht="14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</row>
    <row r="469" spans="1:32" ht="14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</row>
    <row r="470" spans="1:32" ht="14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</row>
    <row r="471" spans="1:32" ht="14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</row>
    <row r="472" spans="1:32" ht="14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</row>
    <row r="473" spans="1:32" ht="14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</row>
    <row r="474" spans="1:32" ht="14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</row>
    <row r="475" spans="1:32" ht="14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</row>
    <row r="476" spans="1:32" ht="14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</row>
    <row r="477" spans="1:32" ht="14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</row>
    <row r="478" spans="1:32" ht="14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</row>
    <row r="479" spans="1:32" ht="14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</row>
    <row r="480" spans="1:32" ht="14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</row>
    <row r="481" spans="1:32" ht="14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</row>
    <row r="482" spans="1:32" ht="14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</row>
    <row r="483" spans="1:32" ht="14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</row>
    <row r="484" spans="1:32" ht="14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</row>
    <row r="485" spans="1:32" ht="14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</row>
    <row r="486" spans="1:32" ht="14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</row>
    <row r="487" spans="1:32" ht="14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</row>
    <row r="488" spans="1:32" ht="14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</row>
    <row r="489" spans="1:32" ht="14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</row>
    <row r="490" spans="1:32" ht="14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</row>
    <row r="491" spans="1:32" ht="14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</row>
    <row r="492" spans="1:32" ht="14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</row>
    <row r="493" spans="1:32" ht="14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</row>
    <row r="494" spans="1:32" ht="14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</row>
    <row r="495" spans="1:32" ht="14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</row>
    <row r="496" spans="1:32" ht="14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</row>
    <row r="497" spans="1:32" ht="14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</row>
    <row r="498" spans="1:32" ht="14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</row>
    <row r="499" spans="1:32" ht="14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</row>
    <row r="500" spans="1:32" ht="14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</row>
    <row r="501" spans="1:32" ht="14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</row>
    <row r="502" spans="1:32" ht="14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</row>
    <row r="503" spans="1:32" ht="14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</row>
    <row r="504" spans="1:32" ht="14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</row>
    <row r="505" spans="1:32" ht="14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</row>
    <row r="506" spans="1:32" ht="14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</row>
    <row r="507" spans="1:32" ht="14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</row>
    <row r="508" spans="1:32" ht="14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</row>
    <row r="509" spans="1:32" ht="14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</row>
    <row r="510" spans="1:32" ht="14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</row>
    <row r="511" spans="1:32" ht="14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</row>
    <row r="512" spans="1:32" ht="14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</row>
    <row r="513" spans="1:32" ht="14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</row>
    <row r="514" spans="1:32" ht="14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</row>
    <row r="515" spans="1:32" ht="14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</row>
    <row r="516" spans="1:32" ht="14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</row>
    <row r="517" spans="1:32" ht="14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</row>
    <row r="518" spans="1:32" ht="14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</row>
    <row r="519" spans="1:32" ht="14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</row>
    <row r="520" spans="1:32" ht="14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</row>
    <row r="521" spans="1:32" ht="14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</row>
    <row r="522" spans="1:32" ht="14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</row>
    <row r="523" spans="1:32" ht="14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</row>
    <row r="524" spans="1:32" ht="14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</row>
    <row r="525" spans="1:32" ht="14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</row>
    <row r="526" spans="1:32" ht="14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</row>
    <row r="527" spans="1:32" ht="14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</row>
    <row r="528" spans="1:32" ht="14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</row>
    <row r="529" spans="1:32" ht="14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</row>
    <row r="530" spans="1:32" ht="14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</row>
    <row r="531" spans="1:32" ht="14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</row>
    <row r="532" spans="1:32" ht="14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</row>
    <row r="533" spans="1:32" ht="14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</row>
    <row r="534" spans="1:32" ht="14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</row>
    <row r="535" spans="1:32" ht="14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</row>
    <row r="536" spans="1:32" ht="14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</row>
    <row r="537" spans="1:32" ht="14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</row>
    <row r="538" spans="1:32" ht="14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</row>
    <row r="539" spans="1:32" ht="14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</row>
    <row r="540" spans="1:32" ht="14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</row>
    <row r="541" spans="1:32" ht="14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</row>
    <row r="542" spans="1:32" ht="14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</row>
    <row r="543" spans="1:32" ht="14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</row>
    <row r="544" spans="1:32" ht="14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</row>
    <row r="545" spans="1:32" ht="14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</row>
    <row r="546" spans="1:32" ht="14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</row>
    <row r="547" spans="1:32" ht="14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</row>
    <row r="548" spans="1:32" ht="14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</row>
    <row r="549" spans="1:32" ht="14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</row>
    <row r="550" spans="1:32" ht="14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</row>
    <row r="551" spans="1:32" ht="14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</row>
    <row r="552" spans="1:32" ht="14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</row>
    <row r="553" spans="1:32" ht="14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</row>
    <row r="554" spans="1:32" ht="14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</row>
    <row r="555" spans="1:32" ht="14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</row>
    <row r="556" spans="1:32" ht="14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</row>
    <row r="557" spans="1:32" ht="14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</row>
    <row r="558" spans="1:32" ht="14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</row>
    <row r="559" spans="1:32" ht="14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</row>
    <row r="560" spans="1:32" ht="14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</row>
    <row r="561" spans="1:32" ht="14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</row>
    <row r="562" spans="1:32" ht="14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</row>
    <row r="563" spans="1:32" ht="14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</row>
    <row r="564" spans="1:32" ht="14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</row>
    <row r="565" spans="1:32" ht="14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</row>
    <row r="566" spans="1:32" ht="14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</row>
    <row r="567" spans="1:32" ht="14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</row>
    <row r="568" spans="1:32" ht="14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</row>
    <row r="569" spans="1:32" ht="14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</row>
    <row r="570" spans="1:32" ht="14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</row>
    <row r="571" spans="1:32" ht="14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</row>
    <row r="572" spans="1:32" ht="14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</row>
    <row r="573" spans="1:32" ht="14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</row>
    <row r="574" spans="1:32" ht="14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</row>
    <row r="575" spans="1:32" ht="14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</row>
    <row r="576" spans="1:32" ht="14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</row>
    <row r="577" spans="1:32" ht="14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</row>
    <row r="578" spans="1:32" ht="14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</row>
    <row r="579" spans="1:32" ht="14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</row>
    <row r="580" spans="1:32" ht="14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</row>
    <row r="581" spans="1:32" ht="14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</row>
    <row r="582" spans="1:32" ht="14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</row>
    <row r="583" spans="1:32" ht="14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</row>
    <row r="584" spans="1:32" ht="14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</row>
    <row r="585" spans="1:32" ht="14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</row>
    <row r="586" spans="1:32" ht="14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</row>
    <row r="587" spans="1:32" ht="14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</row>
    <row r="588" spans="1:32" ht="14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</row>
    <row r="589" spans="1:32" ht="14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</row>
    <row r="590" spans="1:32" ht="14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</row>
    <row r="591" spans="1:32" ht="14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</row>
    <row r="592" spans="1:32" ht="14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</row>
    <row r="593" spans="1:32" ht="14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</row>
    <row r="594" spans="1:32" ht="14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</row>
    <row r="595" spans="1:32" ht="14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</row>
    <row r="596" spans="1:32" ht="14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</row>
    <row r="597" spans="1:32" ht="14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</row>
    <row r="598" spans="1:32" ht="14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</row>
    <row r="599" spans="1:32" ht="14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</row>
    <row r="600" spans="1:32" ht="14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</row>
    <row r="601" spans="1:32" ht="14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</row>
    <row r="602" spans="1:32" ht="14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</row>
    <row r="603" spans="1:32" ht="14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</row>
    <row r="604" spans="1:32" ht="14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</row>
    <row r="605" spans="1:32" ht="14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</row>
    <row r="606" spans="1:32" ht="14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</row>
    <row r="607" spans="1:32" ht="14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</row>
    <row r="608" spans="1:32" ht="14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</row>
    <row r="609" spans="1:32" ht="14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</row>
    <row r="610" spans="1:32" ht="14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</row>
    <row r="611" spans="1:32" ht="14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</row>
    <row r="612" spans="1:32" ht="14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</row>
    <row r="613" spans="1:32" ht="14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</row>
    <row r="614" spans="1:32" ht="14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</row>
    <row r="615" spans="1:32" ht="14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</row>
    <row r="616" spans="1:32" ht="14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</row>
    <row r="617" spans="1:32" ht="14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</row>
    <row r="618" spans="1:32" ht="14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</row>
    <row r="619" spans="1:32" ht="14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</row>
    <row r="620" spans="1:32" ht="14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</row>
    <row r="621" spans="1:32" ht="14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</row>
    <row r="622" spans="1:32" ht="14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</row>
    <row r="623" spans="1:32" ht="14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</row>
    <row r="624" spans="1:32" ht="14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</row>
    <row r="625" spans="1:32" ht="14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</row>
    <row r="626" spans="1:32" ht="14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</row>
    <row r="627" spans="1:32" ht="14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</row>
    <row r="628" spans="1:32" ht="14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</row>
    <row r="629" spans="1:32" ht="14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</row>
    <row r="630" spans="1:32" ht="14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</row>
    <row r="631" spans="1:32" ht="14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</row>
    <row r="632" spans="1:32" ht="14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</row>
    <row r="633" spans="1:32" ht="14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</row>
    <row r="634" spans="1:32" ht="14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</row>
    <row r="635" spans="1:32" ht="14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</row>
    <row r="636" spans="1:32" ht="14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</row>
    <row r="637" spans="1:32" ht="14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</row>
    <row r="638" spans="1:32" ht="14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</row>
    <row r="639" spans="1:32" ht="14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</row>
    <row r="640" spans="1:32" ht="14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</row>
    <row r="641" spans="1:32" ht="14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</row>
    <row r="642" spans="1:32" ht="14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</row>
    <row r="643" spans="1:32" ht="14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</row>
    <row r="644" spans="1:32" ht="14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</row>
    <row r="645" spans="1:32" ht="14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</row>
    <row r="646" spans="1:32" ht="14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</row>
    <row r="647" spans="1:32" ht="14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</row>
    <row r="648" spans="1:32" ht="14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</row>
    <row r="649" spans="1:32" ht="14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</row>
    <row r="650" spans="1:32" ht="14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</row>
    <row r="651" spans="1:32" ht="14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</row>
    <row r="652" spans="1:32" ht="14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</row>
    <row r="653" spans="1:32" ht="14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</row>
    <row r="654" spans="1:32" ht="14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</row>
    <row r="655" spans="1:32" ht="14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</row>
    <row r="656" spans="1:32" ht="14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</row>
    <row r="657" spans="1:32" ht="14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</row>
    <row r="658" spans="1:32" ht="14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</row>
    <row r="659" spans="1:32" ht="14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</row>
    <row r="660" spans="1:32" ht="14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</row>
    <row r="661" spans="1:32" ht="14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</row>
    <row r="662" spans="1:32" ht="14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</row>
    <row r="663" spans="1:32" ht="14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</row>
    <row r="664" spans="1:32" ht="14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</row>
    <row r="665" spans="1:32" ht="14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</row>
    <row r="666" spans="1:32" ht="14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</row>
    <row r="667" spans="1:32" ht="14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</row>
    <row r="668" spans="1:32" ht="14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</row>
    <row r="669" spans="1:32" ht="14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</row>
    <row r="670" spans="1:32" ht="14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</row>
    <row r="671" spans="1:32" ht="14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</row>
    <row r="672" spans="1:32" ht="14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</row>
    <row r="673" spans="1:32" ht="14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</row>
    <row r="674" spans="1:32" ht="14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</row>
    <row r="675" spans="1:32" ht="14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</row>
    <row r="676" spans="1:32" ht="14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</row>
    <row r="677" spans="1:32" ht="14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</row>
    <row r="678" spans="1:32" ht="14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</row>
    <row r="679" spans="1:32" ht="14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</row>
    <row r="680" spans="1:32" ht="14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</row>
    <row r="681" spans="1:32" ht="14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</row>
    <row r="682" spans="1:32" ht="14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</row>
    <row r="683" spans="1:32" ht="14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</row>
    <row r="684" spans="1:32" ht="14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</row>
    <row r="685" spans="1:32" ht="14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</row>
    <row r="686" spans="1:32" ht="14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</row>
    <row r="687" spans="1:32" ht="14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</row>
    <row r="688" spans="1:32" ht="14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</row>
    <row r="689" spans="1:32" ht="14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</row>
    <row r="690" spans="1:32" ht="14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</row>
    <row r="691" spans="1:32" ht="14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</row>
    <row r="692" spans="1:32" ht="14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</row>
    <row r="693" spans="1:32" ht="14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</row>
    <row r="694" spans="1:32" ht="14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</row>
    <row r="695" spans="1:32" ht="14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</row>
    <row r="696" spans="1:32" ht="14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</row>
    <row r="697" spans="1:32" ht="14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</row>
    <row r="698" spans="1:32" ht="14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</row>
    <row r="699" spans="1:32" ht="14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</row>
    <row r="700" spans="1:32" ht="14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</row>
    <row r="701" spans="1:32" ht="14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</row>
    <row r="702" spans="1:32" ht="14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</row>
    <row r="703" spans="1:32" ht="14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</row>
    <row r="704" spans="1:32" ht="14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</row>
    <row r="705" spans="1:32" ht="14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</row>
    <row r="706" spans="1:32" ht="14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</row>
    <row r="707" spans="1:32" ht="14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</row>
    <row r="708" spans="1:32" ht="14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</row>
    <row r="709" spans="1:32" ht="14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</row>
    <row r="710" spans="1:32" ht="14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</row>
    <row r="711" spans="1:32" ht="14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</row>
    <row r="712" spans="1:32" ht="14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</row>
    <row r="713" spans="1:32" ht="14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</row>
    <row r="714" spans="1:32" ht="14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</row>
    <row r="715" spans="1:32" ht="14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</row>
    <row r="716" spans="1:32" ht="14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</row>
    <row r="717" spans="1:32" ht="14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</row>
    <row r="718" spans="1:32" ht="14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</row>
    <row r="719" spans="1:32" ht="14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</row>
    <row r="720" spans="1:32" ht="14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</row>
    <row r="721" spans="1:32" ht="14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</row>
    <row r="722" spans="1:32" ht="14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</row>
    <row r="723" spans="1:32" ht="14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</row>
    <row r="724" spans="1:32" ht="14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</row>
    <row r="725" spans="1:32" ht="14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</row>
    <row r="726" spans="1:32" ht="14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</row>
    <row r="727" spans="1:32" ht="14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</row>
    <row r="728" spans="1:32" ht="14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</row>
    <row r="729" spans="1:32" ht="14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</row>
    <row r="730" spans="1:32" ht="14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</row>
    <row r="731" spans="1:32" ht="14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</row>
    <row r="732" spans="1:32" ht="14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</row>
    <row r="733" spans="1:32" ht="14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</row>
    <row r="734" spans="1:32" ht="14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</row>
    <row r="735" spans="1:32" ht="14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</row>
    <row r="736" spans="1:32" ht="14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</row>
    <row r="737" spans="1:32" ht="14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</row>
    <row r="738" spans="1:32" ht="14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</row>
    <row r="739" spans="1:32" ht="14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</row>
    <row r="740" spans="1:32" ht="14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</row>
    <row r="741" spans="1:32" ht="14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</row>
    <row r="742" spans="1:32" ht="14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</row>
    <row r="743" spans="1:32" ht="14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</row>
    <row r="744" spans="1:32" ht="14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</row>
    <row r="745" spans="1:32" ht="14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</row>
    <row r="746" spans="1:32" ht="14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</row>
    <row r="747" spans="1:32" ht="14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</row>
    <row r="748" spans="1:32" ht="14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</row>
    <row r="749" spans="1:32" ht="14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</row>
    <row r="750" spans="1:32" ht="14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</row>
    <row r="751" spans="1:32" ht="14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</row>
    <row r="752" spans="1:32" ht="14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</row>
    <row r="753" spans="1:32" ht="14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</row>
    <row r="754" spans="1:32" ht="14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</row>
    <row r="755" spans="1:32" ht="14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</row>
    <row r="756" spans="1:32" ht="14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</row>
    <row r="757" spans="1:32" ht="14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</row>
    <row r="758" spans="1:32" ht="14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</row>
    <row r="759" spans="1:32" ht="14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</row>
    <row r="760" spans="1:32" ht="14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</row>
    <row r="761" spans="1:32" ht="14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</row>
    <row r="762" spans="1:32" ht="14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</row>
    <row r="763" spans="1:32" ht="14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</row>
    <row r="764" spans="1:32" ht="14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</row>
    <row r="765" spans="1:32" ht="14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</row>
    <row r="766" spans="1:32" ht="14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</row>
    <row r="767" spans="1:32" ht="14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</row>
    <row r="768" spans="1:32" ht="14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</row>
    <row r="769" spans="1:32" ht="14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</row>
    <row r="770" spans="1:32" ht="14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</row>
    <row r="771" spans="1:32" ht="14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</row>
    <row r="772" spans="1:32" ht="14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</row>
    <row r="773" spans="1:32" ht="14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</row>
    <row r="774" spans="1:32" ht="14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</row>
    <row r="775" spans="1:32" ht="14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</row>
    <row r="776" spans="1:32" ht="14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</row>
    <row r="777" spans="1:32" ht="14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</row>
    <row r="778" spans="1:32" ht="14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</row>
    <row r="779" spans="1:32" ht="14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</row>
    <row r="780" spans="1:32" ht="14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</row>
    <row r="781" spans="1:32" ht="14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</row>
    <row r="782" spans="1:32" ht="14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</row>
    <row r="783" spans="1:32" ht="14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</row>
    <row r="784" spans="1:32" ht="14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</row>
    <row r="785" spans="1:32" ht="14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</row>
    <row r="786" spans="1:32" ht="14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</row>
    <row r="787" spans="1:32" ht="14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</row>
    <row r="788" spans="1:32" ht="14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</row>
    <row r="789" spans="1:32" ht="14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</row>
    <row r="790" spans="1:32" ht="14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</row>
    <row r="791" spans="1:32" ht="14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</row>
    <row r="792" spans="1:32" ht="14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</row>
    <row r="793" spans="1:32" ht="14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</row>
    <row r="794" spans="1:32" ht="14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</row>
    <row r="795" spans="1:32" ht="14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</row>
    <row r="796" spans="1:32" ht="14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</row>
    <row r="797" spans="1:32" ht="14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</row>
    <row r="798" spans="1:32" ht="14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</row>
    <row r="799" spans="1:32" ht="14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</row>
    <row r="800" spans="1:32" ht="14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</row>
    <row r="801" spans="1:32" ht="14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</row>
    <row r="802" spans="1:32" ht="14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</row>
    <row r="803" spans="1:32" ht="14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</row>
    <row r="804" spans="1:32" ht="14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</row>
    <row r="805" spans="1:32" ht="14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</row>
    <row r="806" spans="1:32" ht="14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</row>
    <row r="807" spans="1:32" ht="14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</row>
    <row r="808" spans="1:32" ht="14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</row>
    <row r="809" spans="1:32" ht="14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</row>
    <row r="810" spans="1:32" ht="14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</row>
    <row r="811" spans="1:32" ht="14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</row>
    <row r="812" spans="1:32" ht="14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</row>
    <row r="813" spans="1:32" ht="14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</row>
    <row r="814" spans="1:32" ht="14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</row>
    <row r="815" spans="1:32" ht="14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</row>
    <row r="816" spans="1:32" ht="14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</row>
    <row r="817" spans="1:32" ht="14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</row>
    <row r="818" spans="1:32" ht="14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</row>
    <row r="819" spans="1:32" ht="14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</row>
    <row r="820" spans="1:32" ht="14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</row>
    <row r="821" spans="1:32" ht="14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</row>
    <row r="822" spans="1:32" ht="14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</row>
    <row r="823" spans="1:32" ht="14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</row>
    <row r="824" spans="1:32" ht="14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</row>
    <row r="825" spans="1:32" ht="14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</row>
    <row r="826" spans="1:32" ht="14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</row>
    <row r="827" spans="1:32" ht="14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</row>
    <row r="828" spans="1:32" ht="14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</row>
    <row r="829" spans="1:32" ht="14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</row>
    <row r="830" spans="1:32" ht="14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</row>
    <row r="831" spans="1:32" ht="14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</row>
    <row r="832" spans="1:32" ht="14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</row>
    <row r="833" spans="1:32" ht="14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</row>
    <row r="834" spans="1:32" ht="14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</row>
    <row r="835" spans="1:32" ht="14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</row>
    <row r="836" spans="1:32" ht="14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</row>
    <row r="837" spans="1:32" ht="14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</row>
    <row r="838" spans="1:32" ht="14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</row>
    <row r="839" spans="1:32" ht="14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</row>
    <row r="840" spans="1:32" ht="14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</row>
    <row r="841" spans="1:32" ht="14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</row>
    <row r="842" spans="1:32" ht="14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</row>
    <row r="843" spans="1:32" ht="14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</row>
    <row r="844" spans="1:32" ht="14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</row>
    <row r="845" spans="1:32" ht="14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</row>
    <row r="846" spans="1:32" ht="14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</row>
    <row r="847" spans="1:32" ht="14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</row>
    <row r="848" spans="1:32" ht="14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</row>
    <row r="849" spans="1:32" ht="14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</row>
    <row r="850" spans="1:32" ht="14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</row>
    <row r="851" spans="1:32" ht="14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</row>
    <row r="852" spans="1:32" ht="14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</row>
    <row r="853" spans="1:32" ht="14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</row>
    <row r="854" spans="1:32" ht="14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</row>
    <row r="855" spans="1:32" ht="14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</row>
    <row r="856" spans="1:32" ht="14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</row>
    <row r="857" spans="1:32" ht="14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</row>
    <row r="858" spans="1:32" ht="14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</row>
    <row r="859" spans="1:32" ht="14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</row>
    <row r="860" spans="1:32" ht="14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</row>
    <row r="861" spans="1:32" ht="14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</row>
    <row r="862" spans="1:32" ht="14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</row>
    <row r="863" spans="1:32" ht="14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</row>
    <row r="864" spans="1:32" ht="14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</row>
    <row r="865" spans="1:32" ht="14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</row>
    <row r="866" spans="1:32" ht="14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</row>
    <row r="867" spans="1:32" ht="14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</row>
    <row r="868" spans="1:32" ht="14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</row>
    <row r="869" spans="1:32" ht="14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</row>
    <row r="870" spans="1:32" ht="14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</row>
    <row r="871" spans="1:32" ht="14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</row>
    <row r="872" spans="1:32" ht="14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</row>
    <row r="873" spans="1:32" ht="14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</row>
    <row r="874" spans="1:32" ht="14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</row>
    <row r="875" spans="1:32" ht="14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</row>
    <row r="876" spans="1:32" ht="14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</row>
    <row r="877" spans="1:32" ht="14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</row>
    <row r="878" spans="1:32" ht="14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</row>
    <row r="879" spans="1:32" ht="14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</row>
    <row r="880" spans="1:32" ht="14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</row>
    <row r="881" spans="1:32" ht="14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</row>
    <row r="882" spans="1:32" ht="14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</row>
    <row r="883" spans="1:32" ht="14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</row>
    <row r="884" spans="1:32" ht="14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</row>
    <row r="885" spans="1:32" ht="14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</row>
    <row r="886" spans="1:32" ht="14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</row>
    <row r="887" spans="1:32" ht="14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</row>
    <row r="888" spans="1:32" ht="14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</row>
    <row r="889" spans="1:32" ht="14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</row>
    <row r="890" spans="1:32" ht="14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</row>
    <row r="891" spans="1:32" ht="14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</row>
    <row r="892" spans="1:32" ht="14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</row>
    <row r="893" spans="1:32" ht="14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</row>
    <row r="894" spans="1:32" ht="14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</row>
    <row r="895" spans="1:32" ht="14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</row>
    <row r="896" spans="1:32" ht="14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</row>
    <row r="897" spans="1:32" ht="14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</row>
    <row r="898" spans="1:32" ht="14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</row>
    <row r="899" spans="1:32" ht="14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</row>
    <row r="900" spans="1:32" ht="14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</row>
    <row r="901" spans="1:32" ht="14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</row>
    <row r="902" spans="1:32" ht="14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</row>
    <row r="903" spans="1:32" ht="14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</row>
    <row r="904" spans="1:32" ht="14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</row>
    <row r="905" spans="1:32" ht="14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</row>
    <row r="906" spans="1:32" ht="14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</row>
    <row r="907" spans="1:32" ht="14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</row>
    <row r="908" spans="1:32" ht="14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</row>
    <row r="909" spans="1:32" ht="14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</row>
    <row r="910" spans="1:32" ht="14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</row>
    <row r="911" spans="1:32" ht="14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</row>
    <row r="912" spans="1:32" ht="14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</row>
    <row r="913" spans="1:32" ht="14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</row>
    <row r="914" spans="1:32" ht="14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</row>
    <row r="915" spans="1:32" ht="14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</row>
    <row r="916" spans="1:32" ht="14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</row>
    <row r="917" spans="1:32" ht="14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</row>
    <row r="918" spans="1:32" ht="14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</row>
    <row r="919" spans="1:32" ht="14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</row>
    <row r="920" spans="1:32" ht="14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</row>
    <row r="921" spans="1:32" ht="14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</row>
    <row r="922" spans="1:32" ht="14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</row>
    <row r="923" spans="1:32" ht="14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</row>
    <row r="924" spans="1:32" ht="14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</row>
    <row r="925" spans="1:32" ht="14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</row>
    <row r="926" spans="1:32" ht="14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</row>
    <row r="927" spans="1:32" ht="14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</row>
    <row r="928" spans="1:32" ht="14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</row>
    <row r="929" spans="1:32" ht="14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</row>
    <row r="930" spans="1:32" ht="14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</row>
    <row r="931" spans="1:32" ht="14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</row>
    <row r="932" spans="1:32" ht="14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</row>
    <row r="933" spans="1:32" ht="14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</row>
    <row r="934" spans="1:32" ht="14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</row>
    <row r="935" spans="1:32" ht="14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</row>
    <row r="936" spans="1:32" ht="14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</row>
    <row r="937" spans="1:32" ht="14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</row>
    <row r="938" spans="1:32" ht="14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</row>
    <row r="939" spans="1:32" ht="14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</row>
    <row r="940" spans="1:32" ht="14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/>
      <c r="AC940" s="59"/>
      <c r="AD940" s="59"/>
      <c r="AE940" s="59"/>
      <c r="AF940" s="59"/>
    </row>
    <row r="941" spans="1:32" ht="14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  <c r="AB941" s="59"/>
      <c r="AC941" s="59"/>
      <c r="AD941" s="59"/>
      <c r="AE941" s="59"/>
      <c r="AF941" s="59"/>
    </row>
    <row r="942" spans="1:32" ht="14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</row>
    <row r="943" spans="1:32" ht="14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</row>
    <row r="944" spans="1:32" ht="14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</row>
    <row r="945" spans="1:32" ht="14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</row>
    <row r="946" spans="1:32" ht="14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/>
      <c r="AC946" s="59"/>
      <c r="AD946" s="59"/>
      <c r="AE946" s="59"/>
      <c r="AF946" s="59"/>
    </row>
    <row r="947" spans="1:32" ht="14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  <c r="AB947" s="59"/>
      <c r="AC947" s="59"/>
      <c r="AD947" s="59"/>
      <c r="AE947" s="59"/>
      <c r="AF947" s="59"/>
    </row>
    <row r="948" spans="1:32" ht="14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  <c r="AB948" s="59"/>
      <c r="AC948" s="59"/>
      <c r="AD948" s="59"/>
      <c r="AE948" s="59"/>
      <c r="AF948" s="59"/>
    </row>
    <row r="949" spans="1:32" ht="14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/>
      <c r="AC949" s="59"/>
      <c r="AD949" s="59"/>
      <c r="AE949" s="59"/>
      <c r="AF949" s="59"/>
    </row>
    <row r="950" spans="1:32" ht="14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</row>
    <row r="951" spans="1:32" ht="14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</row>
    <row r="952" spans="1:32" ht="14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  <c r="AB952" s="59"/>
      <c r="AC952" s="59"/>
      <c r="AD952" s="59"/>
      <c r="AE952" s="59"/>
      <c r="AF952" s="59"/>
    </row>
    <row r="953" spans="1:32" ht="14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  <c r="AA953" s="59"/>
      <c r="AB953" s="59"/>
      <c r="AC953" s="59"/>
      <c r="AD953" s="59"/>
      <c r="AE953" s="59"/>
      <c r="AF953" s="59"/>
    </row>
    <row r="954" spans="1:32" ht="14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  <c r="AA954" s="59"/>
      <c r="AB954" s="59"/>
      <c r="AC954" s="59"/>
      <c r="AD954" s="59"/>
      <c r="AE954" s="59"/>
      <c r="AF954" s="59"/>
    </row>
    <row r="955" spans="1:32" ht="14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  <c r="AA955" s="59"/>
      <c r="AB955" s="59"/>
      <c r="AC955" s="59"/>
      <c r="AD955" s="59"/>
      <c r="AE955" s="59"/>
      <c r="AF955" s="59"/>
    </row>
    <row r="956" spans="1:32" ht="14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/>
      <c r="AB956" s="59"/>
      <c r="AC956" s="59"/>
      <c r="AD956" s="59"/>
      <c r="AE956" s="59"/>
      <c r="AF956" s="59"/>
    </row>
    <row r="957" spans="1:32" ht="14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  <c r="AA957" s="59"/>
      <c r="AB957" s="59"/>
      <c r="AC957" s="59"/>
      <c r="AD957" s="59"/>
      <c r="AE957" s="59"/>
      <c r="AF957" s="59"/>
    </row>
    <row r="958" spans="1:32" ht="14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  <c r="AB958" s="59"/>
      <c r="AC958" s="59"/>
      <c r="AD958" s="59"/>
      <c r="AE958" s="59"/>
      <c r="AF958" s="59"/>
    </row>
    <row r="959" spans="1:32" ht="14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  <c r="AB959" s="59"/>
      <c r="AC959" s="59"/>
      <c r="AD959" s="59"/>
      <c r="AE959" s="59"/>
      <c r="AF959" s="59"/>
    </row>
    <row r="960" spans="1:32" ht="14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  <c r="AA960" s="59"/>
      <c r="AB960" s="59"/>
      <c r="AC960" s="59"/>
      <c r="AD960" s="59"/>
      <c r="AE960" s="59"/>
      <c r="AF960" s="59"/>
    </row>
    <row r="961" spans="1:32" ht="14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  <c r="AB961" s="59"/>
      <c r="AC961" s="59"/>
      <c r="AD961" s="59"/>
      <c r="AE961" s="59"/>
      <c r="AF961" s="59"/>
    </row>
    <row r="962" spans="1:32" ht="14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  <c r="AB962" s="59"/>
      <c r="AC962" s="59"/>
      <c r="AD962" s="59"/>
      <c r="AE962" s="59"/>
      <c r="AF962" s="59"/>
    </row>
    <row r="963" spans="1:32" ht="14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  <c r="AA963" s="59"/>
      <c r="AB963" s="59"/>
      <c r="AC963" s="59"/>
      <c r="AD963" s="59"/>
      <c r="AE963" s="59"/>
      <c r="AF963" s="59"/>
    </row>
    <row r="964" spans="1:32" ht="14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  <c r="AB964" s="59"/>
      <c r="AC964" s="59"/>
      <c r="AD964" s="59"/>
      <c r="AE964" s="59"/>
      <c r="AF964" s="59"/>
    </row>
    <row r="965" spans="1:32" ht="14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  <c r="AB965" s="59"/>
      <c r="AC965" s="59"/>
      <c r="AD965" s="59"/>
      <c r="AE965" s="59"/>
      <c r="AF965" s="59"/>
    </row>
    <row r="966" spans="1:32" ht="14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  <c r="AB966" s="59"/>
      <c r="AC966" s="59"/>
      <c r="AD966" s="59"/>
      <c r="AE966" s="59"/>
      <c r="AF966" s="59"/>
    </row>
    <row r="967" spans="1:32" ht="14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  <c r="AA967" s="59"/>
      <c r="AB967" s="59"/>
      <c r="AC967" s="59"/>
      <c r="AD967" s="59"/>
      <c r="AE967" s="59"/>
      <c r="AF967" s="59"/>
    </row>
    <row r="968" spans="1:32" ht="14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  <c r="AB968" s="59"/>
      <c r="AC968" s="59"/>
      <c r="AD968" s="59"/>
      <c r="AE968" s="59"/>
      <c r="AF968" s="59"/>
    </row>
    <row r="969" spans="1:32" ht="14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  <c r="AA969" s="59"/>
      <c r="AB969" s="59"/>
      <c r="AC969" s="59"/>
      <c r="AD969" s="59"/>
      <c r="AE969" s="59"/>
      <c r="AF969" s="59"/>
    </row>
    <row r="970" spans="1:32" ht="14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  <c r="AB970" s="59"/>
      <c r="AC970" s="59"/>
      <c r="AD970" s="59"/>
      <c r="AE970" s="59"/>
      <c r="AF970" s="59"/>
    </row>
    <row r="971" spans="1:32" ht="14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  <c r="AB971" s="59"/>
      <c r="AC971" s="59"/>
      <c r="AD971" s="59"/>
      <c r="AE971" s="59"/>
      <c r="AF971" s="59"/>
    </row>
    <row r="972" spans="1:32" ht="14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  <c r="AA972" s="59"/>
      <c r="AB972" s="59"/>
      <c r="AC972" s="59"/>
      <c r="AD972" s="59"/>
      <c r="AE972" s="59"/>
      <c r="AF972" s="59"/>
    </row>
    <row r="973" spans="1:32" ht="14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  <c r="AB973" s="59"/>
      <c r="AC973" s="59"/>
      <c r="AD973" s="59"/>
      <c r="AE973" s="59"/>
      <c r="AF973" s="59"/>
    </row>
    <row r="974" spans="1:32" ht="14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  <c r="AA974" s="59"/>
      <c r="AB974" s="59"/>
      <c r="AC974" s="59"/>
      <c r="AD974" s="59"/>
      <c r="AE974" s="59"/>
      <c r="AF974" s="59"/>
    </row>
    <row r="975" spans="1:32" ht="14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  <c r="AA975" s="59"/>
      <c r="AB975" s="59"/>
      <c r="AC975" s="59"/>
      <c r="AD975" s="59"/>
      <c r="AE975" s="59"/>
      <c r="AF975" s="59"/>
    </row>
    <row r="976" spans="1:32" ht="14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  <c r="AB976" s="59"/>
      <c r="AC976" s="59"/>
      <c r="AD976" s="59"/>
      <c r="AE976" s="59"/>
      <c r="AF976" s="59"/>
    </row>
    <row r="977" spans="1:32" ht="14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  <c r="AB977" s="59"/>
      <c r="AC977" s="59"/>
      <c r="AD977" s="59"/>
      <c r="AE977" s="59"/>
      <c r="AF977" s="59"/>
    </row>
    <row r="978" spans="1:32" ht="14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  <c r="AA978" s="59"/>
      <c r="AB978" s="59"/>
      <c r="AC978" s="59"/>
      <c r="AD978" s="59"/>
      <c r="AE978" s="59"/>
      <c r="AF978" s="59"/>
    </row>
    <row r="979" spans="1:32" ht="14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  <c r="AA979" s="59"/>
      <c r="AB979" s="59"/>
      <c r="AC979" s="59"/>
      <c r="AD979" s="59"/>
      <c r="AE979" s="59"/>
      <c r="AF979" s="59"/>
    </row>
    <row r="980" spans="1:32" ht="14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  <c r="AA980" s="59"/>
      <c r="AB980" s="59"/>
      <c r="AC980" s="59"/>
      <c r="AD980" s="59"/>
      <c r="AE980" s="59"/>
      <c r="AF980" s="59"/>
    </row>
    <row r="981" spans="1:32" ht="14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  <c r="AA981" s="59"/>
      <c r="AB981" s="59"/>
      <c r="AC981" s="59"/>
      <c r="AD981" s="59"/>
      <c r="AE981" s="59"/>
      <c r="AF981" s="59"/>
    </row>
    <row r="982" spans="1:32" ht="14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  <c r="AA982" s="59"/>
      <c r="AB982" s="59"/>
      <c r="AC982" s="59"/>
      <c r="AD982" s="59"/>
      <c r="AE982" s="59"/>
      <c r="AF982" s="59"/>
    </row>
    <row r="983" spans="1:32" ht="14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  <c r="AB983" s="59"/>
      <c r="AC983" s="59"/>
      <c r="AD983" s="59"/>
      <c r="AE983" s="59"/>
      <c r="AF983" s="59"/>
    </row>
    <row r="984" spans="1:32" ht="14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  <c r="AB984" s="59"/>
      <c r="AC984" s="59"/>
      <c r="AD984" s="59"/>
      <c r="AE984" s="59"/>
      <c r="AF984" s="59"/>
    </row>
    <row r="985" spans="1:32" ht="14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  <c r="AA985" s="59"/>
      <c r="AB985" s="59"/>
      <c r="AC985" s="59"/>
      <c r="AD985" s="59"/>
      <c r="AE985" s="59"/>
      <c r="AF985" s="59"/>
    </row>
    <row r="986" spans="1:32" ht="14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  <c r="AA986" s="59"/>
      <c r="AB986" s="59"/>
      <c r="AC986" s="59"/>
      <c r="AD986" s="59"/>
      <c r="AE986" s="59"/>
      <c r="AF986" s="59"/>
    </row>
    <row r="987" spans="1:32" ht="14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  <c r="AB987" s="59"/>
      <c r="AC987" s="59"/>
      <c r="AD987" s="59"/>
      <c r="AE987" s="59"/>
      <c r="AF987" s="59"/>
    </row>
    <row r="988" spans="1:32" ht="14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  <c r="AB988" s="59"/>
      <c r="AC988" s="59"/>
      <c r="AD988" s="59"/>
      <c r="AE988" s="59"/>
      <c r="AF988" s="59"/>
    </row>
    <row r="989" spans="1:32" ht="14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  <c r="AB989" s="59"/>
      <c r="AC989" s="59"/>
      <c r="AD989" s="59"/>
      <c r="AE989" s="59"/>
      <c r="AF989" s="59"/>
    </row>
    <row r="990" spans="1:32" ht="14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  <c r="AA990" s="59"/>
      <c r="AB990" s="59"/>
      <c r="AC990" s="59"/>
      <c r="AD990" s="59"/>
      <c r="AE990" s="59"/>
      <c r="AF990" s="59"/>
    </row>
    <row r="991" spans="1:32" ht="14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  <c r="AB991" s="59"/>
      <c r="AC991" s="59"/>
      <c r="AD991" s="59"/>
      <c r="AE991" s="59"/>
      <c r="AF991" s="59"/>
    </row>
    <row r="992" spans="1:32" ht="14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  <c r="AA992" s="59"/>
      <c r="AB992" s="59"/>
      <c r="AC992" s="59"/>
      <c r="AD992" s="59"/>
      <c r="AE992" s="59"/>
      <c r="AF992" s="59"/>
    </row>
    <row r="993" spans="1:32" ht="14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  <c r="AB993" s="59"/>
      <c r="AC993" s="59"/>
      <c r="AD993" s="59"/>
      <c r="AE993" s="59"/>
      <c r="AF993" s="59"/>
    </row>
    <row r="994" spans="1:32" ht="14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/>
      <c r="AB994" s="59"/>
      <c r="AC994" s="59"/>
      <c r="AD994" s="59"/>
      <c r="AE994" s="59"/>
      <c r="AF994" s="59"/>
    </row>
    <row r="995" spans="1:32" ht="14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/>
      <c r="AB995" s="59"/>
      <c r="AC995" s="59"/>
      <c r="AD995" s="59"/>
      <c r="AE995" s="59"/>
      <c r="AF995" s="59"/>
    </row>
    <row r="996" spans="1:32" ht="14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  <c r="AB996" s="59"/>
      <c r="AC996" s="59"/>
      <c r="AD996" s="59"/>
      <c r="AE996" s="59"/>
      <c r="AF996" s="59"/>
    </row>
    <row r="997" spans="1:32" ht="14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  <c r="AB997" s="59"/>
      <c r="AC997" s="59"/>
      <c r="AD997" s="59"/>
      <c r="AE997" s="59"/>
      <c r="AF997" s="59"/>
    </row>
    <row r="998" spans="1:32" ht="14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  <c r="AB998" s="59"/>
      <c r="AC998" s="59"/>
      <c r="AD998" s="59"/>
      <c r="AE998" s="59"/>
      <c r="AF998" s="59"/>
    </row>
    <row r="999" spans="1:32" ht="14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  <c r="AA999" s="59"/>
      <c r="AB999" s="59"/>
      <c r="AC999" s="59"/>
      <c r="AD999" s="59"/>
      <c r="AE999" s="59"/>
      <c r="AF999" s="59"/>
    </row>
    <row r="1000" spans="1:32" ht="14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  <c r="AB1000" s="59"/>
      <c r="AC1000" s="59"/>
      <c r="AD1000" s="59"/>
      <c r="AE1000" s="59"/>
      <c r="AF1000" s="59"/>
    </row>
    <row r="1001" spans="1:32" ht="14">
      <c r="A1001" s="59"/>
      <c r="B1001" s="59"/>
      <c r="C1001" s="59"/>
      <c r="D1001" s="59"/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  <c r="AA1001" s="59"/>
      <c r="AB1001" s="59"/>
      <c r="AC1001" s="59"/>
      <c r="AD1001" s="59"/>
      <c r="AE1001" s="59"/>
      <c r="AF1001" s="59"/>
    </row>
    <row r="1002" spans="1:32" ht="14">
      <c r="A1002" s="59"/>
      <c r="B1002" s="59"/>
      <c r="C1002" s="59"/>
      <c r="D1002" s="59"/>
      <c r="E1002" s="59"/>
      <c r="F1002" s="59"/>
      <c r="G1002" s="59"/>
      <c r="H1002" s="59"/>
      <c r="I1002" s="59"/>
      <c r="J1002" s="59"/>
      <c r="K1002" s="59"/>
      <c r="L1002" s="59"/>
      <c r="M1002" s="59"/>
      <c r="N1002" s="59"/>
      <c r="O1002" s="59"/>
      <c r="P1002" s="59"/>
      <c r="Q1002" s="59"/>
      <c r="R1002" s="59"/>
      <c r="S1002" s="59"/>
      <c r="T1002" s="59"/>
      <c r="U1002" s="59"/>
      <c r="V1002" s="59"/>
      <c r="W1002" s="59"/>
      <c r="X1002" s="59"/>
      <c r="Y1002" s="59"/>
      <c r="Z1002" s="59"/>
      <c r="AA1002" s="59"/>
      <c r="AB1002" s="59"/>
      <c r="AC1002" s="59"/>
      <c r="AD1002" s="59"/>
      <c r="AE1002" s="59"/>
      <c r="AF1002" s="59"/>
    </row>
  </sheetData>
  <mergeCells count="28">
    <mergeCell ref="C23:D23"/>
    <mergeCell ref="D10:D11"/>
    <mergeCell ref="C14:D14"/>
    <mergeCell ref="H14:I14"/>
    <mergeCell ref="C18:D18"/>
    <mergeCell ref="H18:I18"/>
    <mergeCell ref="C19:C20"/>
    <mergeCell ref="H19:I20"/>
    <mergeCell ref="H23:I23"/>
    <mergeCell ref="M14:N14"/>
    <mergeCell ref="R14:S14"/>
    <mergeCell ref="M18:N18"/>
    <mergeCell ref="R18:S18"/>
    <mergeCell ref="D19:D20"/>
    <mergeCell ref="M19:M20"/>
    <mergeCell ref="N19:N20"/>
    <mergeCell ref="R19:S20"/>
    <mergeCell ref="M23:N23"/>
    <mergeCell ref="R23:S23"/>
    <mergeCell ref="C9:D9"/>
    <mergeCell ref="H9:I9"/>
    <mergeCell ref="R9:S9"/>
    <mergeCell ref="C10:C11"/>
    <mergeCell ref="H10:I11"/>
    <mergeCell ref="R10:S11"/>
    <mergeCell ref="M9:N9"/>
    <mergeCell ref="M10:M11"/>
    <mergeCell ref="N10:N11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700-000000000000}">
          <x14:formula1>
            <xm:f>'Data for Charts'!$C$4:$CI$4</xm:f>
          </x14:formula1>
          <xm:sqref>D4</xm:sqref>
        </x14:dataValidation>
      </x14:dataValidations>
    </ext>
    <ext xmlns:x14="http://schemas.microsoft.com/office/spreadsheetml/2009/9/main" uri="{05C60535-1F16-4fd2-B633-F4F36F0B64E0}">
      <x14:sparklineGroups xmlns:xm="http://schemas.microsoft.com/office/excel/2006/main">
        <x14:sparklineGroup lineWeight="1.5" displayEmptyCellsAs="gap" xr2:uid="{00000000-0003-0000-0700-000007000000}">
          <x14:colorSeries rgb="FF000000"/>
          <x14:sparklines>
            <x14:sparkline>
              <xm:f>'Data for Charts'!D78:O78</xm:f>
              <xm:sqref>R23</xm:sqref>
            </x14:sparkline>
          </x14:sparklines>
        </x14:sparklineGroup>
        <x14:sparklineGroup lineWeight="1.5" displayEmptyCellsAs="gap" xr2:uid="{00000000-0003-0000-0700-000006000000}">
          <x14:colorSeries rgb="FF000000"/>
          <x14:sparklines>
            <x14:sparkline>
              <xm:f>'Data for Charts'!D73:O73</xm:f>
              <xm:sqref>M23</xm:sqref>
            </x14:sparkline>
          </x14:sparklines>
        </x14:sparklineGroup>
        <x14:sparklineGroup lineWeight="1.5" displayEmptyCellsAs="gap" xr2:uid="{00000000-0003-0000-0700-000005000000}">
          <x14:colorSeries rgb="FF000000"/>
          <x14:sparklines>
            <x14:sparkline>
              <xm:f>'Data for Charts'!D77:O77</xm:f>
              <xm:sqref>H23</xm:sqref>
            </x14:sparkline>
          </x14:sparklines>
        </x14:sparklineGroup>
        <x14:sparklineGroup lineWeight="1.5" displayEmptyCellsAs="gap" xr2:uid="{00000000-0003-0000-0700-000004000000}">
          <x14:colorSeries rgb="FF000000"/>
          <x14:sparklines>
            <x14:sparkline>
              <xm:f>'Data for Charts'!D72:O72</xm:f>
              <xm:sqref>C23</xm:sqref>
            </x14:sparkline>
          </x14:sparklines>
        </x14:sparklineGroup>
        <x14:sparklineGroup lineWeight="1.5" displayEmptyCellsAs="gap" xr2:uid="{00000000-0003-0000-0700-000003000000}">
          <x14:colorSeries rgb="FF000000"/>
          <x14:sparklines>
            <x14:sparkline>
              <xm:f>'Data for Charts'!D76:O76</xm:f>
              <xm:sqref>R14</xm:sqref>
            </x14:sparkline>
          </x14:sparklines>
        </x14:sparklineGroup>
        <x14:sparklineGroup lineWeight="1.5" displayEmptyCellsAs="gap" xr2:uid="{00000000-0003-0000-0700-000002000000}">
          <x14:colorSeries rgb="FF000000"/>
          <x14:sparklines>
            <x14:sparkline>
              <xm:f>'Data for Charts'!D71:O71</xm:f>
              <xm:sqref>M14</xm:sqref>
            </x14:sparkline>
          </x14:sparklines>
        </x14:sparklineGroup>
        <x14:sparklineGroup lineWeight="1.5" displayEmptyCellsAs="gap" xr2:uid="{00000000-0003-0000-0700-000001000000}">
          <x14:colorSeries rgb="FF000000"/>
          <x14:sparklines>
            <x14:sparkline>
              <xm:f>'Data for Charts'!D75:O75</xm:f>
              <xm:sqref>H14</xm:sqref>
            </x14:sparkline>
          </x14:sparklines>
        </x14:sparklineGroup>
        <x14:sparklineGroup lineWeight="1.5" displayEmptyCellsAs="gap" xr2:uid="{00000000-0003-0000-0700-000000000000}">
          <x14:colorSeries rgb="FF000000"/>
          <x14:sparklines>
            <x14:sparkline>
              <xm:f>'Data for Charts'!D70:O70</xm:f>
              <xm:sqref>C14</xm:sqref>
            </x14:sparkline>
          </x14:sparklines>
        </x14:sparklineGroup>
      </x14:sparklineGroup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FF"/>
    <outlinePr summaryBelow="0"/>
    <pageSetUpPr fitToPage="1"/>
  </sheetPr>
  <dimension ref="A1:CI173"/>
  <sheetViews>
    <sheetView showGridLines="0" workbookViewId="0">
      <pane ySplit="7" topLeftCell="A8" activePane="bottomLeft" state="frozen"/>
      <selection pane="bottomLeft"/>
    </sheetView>
  </sheetViews>
  <sheetFormatPr defaultColWidth="12.6640625" defaultRowHeight="15" customHeight="1" outlineLevelRow="1"/>
  <cols>
    <col min="1" max="1" width="39.4140625" style="273" customWidth="1"/>
    <col min="2" max="3" width="12.6640625" style="273" customWidth="1"/>
    <col min="4" max="87" width="12.9140625" style="273" customWidth="1"/>
    <col min="88" max="16384" width="12.6640625" style="273"/>
  </cols>
  <sheetData>
    <row r="1" spans="1:87" ht="25.5" customHeight="1">
      <c r="A1" s="467" t="str">
        <f>Settings!C6</f>
        <v>F9 Finance</v>
      </c>
      <c r="B1" s="473"/>
      <c r="C1" s="474"/>
      <c r="D1" s="471"/>
      <c r="E1" s="471"/>
      <c r="F1" s="415"/>
      <c r="G1" s="416"/>
      <c r="H1" s="417"/>
      <c r="I1" s="418"/>
      <c r="J1" s="419"/>
      <c r="K1" s="415"/>
      <c r="L1" s="416"/>
      <c r="M1" s="417"/>
      <c r="N1" s="418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437"/>
      <c r="AJ1" s="437"/>
      <c r="AK1" s="437"/>
      <c r="AL1" s="437"/>
      <c r="AM1" s="437"/>
      <c r="AN1" s="437"/>
      <c r="AO1" s="437"/>
      <c r="AP1" s="437"/>
      <c r="AQ1" s="437"/>
      <c r="AR1" s="437"/>
      <c r="AS1" s="437"/>
      <c r="AT1" s="437"/>
      <c r="AU1" s="437"/>
      <c r="AV1" s="437"/>
      <c r="AW1" s="437"/>
      <c r="AX1" s="437"/>
      <c r="AY1" s="437"/>
      <c r="AZ1" s="437"/>
      <c r="BA1" s="437"/>
      <c r="BB1" s="437"/>
      <c r="BC1" s="437"/>
      <c r="BD1" s="437"/>
      <c r="BE1" s="437"/>
      <c r="BF1" s="437"/>
      <c r="BG1" s="437"/>
      <c r="BH1" s="437"/>
      <c r="BI1" s="437"/>
      <c r="BJ1" s="437"/>
      <c r="BK1" s="437"/>
      <c r="BL1" s="437"/>
      <c r="BM1" s="437"/>
      <c r="BN1" s="437"/>
      <c r="BO1" s="437"/>
      <c r="BP1" s="437"/>
      <c r="BQ1" s="437"/>
      <c r="BR1" s="437"/>
      <c r="BS1" s="437"/>
      <c r="BT1" s="437"/>
      <c r="BU1" s="437"/>
      <c r="BV1" s="437"/>
      <c r="BW1" s="437"/>
      <c r="BX1" s="437"/>
      <c r="BY1" s="437"/>
      <c r="BZ1" s="437"/>
      <c r="CA1" s="437"/>
      <c r="CB1" s="437"/>
      <c r="CC1" s="437"/>
      <c r="CD1" s="437"/>
      <c r="CE1" s="437"/>
      <c r="CF1" s="437"/>
      <c r="CG1" s="437"/>
      <c r="CH1" s="437"/>
      <c r="CI1" s="437"/>
    </row>
    <row r="2" spans="1:87" ht="25.5" customHeight="1">
      <c r="A2" s="475" t="s">
        <v>135</v>
      </c>
      <c r="B2" s="476"/>
      <c r="C2" s="477"/>
      <c r="D2" s="471"/>
      <c r="E2" s="471"/>
      <c r="F2" s="478"/>
      <c r="G2" s="471"/>
      <c r="H2" s="471"/>
      <c r="I2" s="471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37"/>
      <c r="AD2" s="437"/>
      <c r="AE2" s="437"/>
      <c r="AF2" s="437"/>
      <c r="AG2" s="437"/>
      <c r="AH2" s="437"/>
      <c r="AI2" s="437"/>
      <c r="AJ2" s="437"/>
      <c r="AK2" s="437"/>
      <c r="AL2" s="437"/>
      <c r="AM2" s="437"/>
      <c r="AN2" s="437"/>
      <c r="AO2" s="437"/>
      <c r="AP2" s="437"/>
      <c r="AQ2" s="437"/>
      <c r="AR2" s="437"/>
      <c r="AS2" s="437"/>
      <c r="AT2" s="437"/>
      <c r="AU2" s="437"/>
      <c r="AV2" s="437"/>
      <c r="AW2" s="437"/>
      <c r="AX2" s="437"/>
      <c r="AY2" s="437"/>
      <c r="AZ2" s="437"/>
      <c r="BA2" s="437"/>
      <c r="BB2" s="437"/>
      <c r="BC2" s="437"/>
      <c r="BD2" s="437"/>
      <c r="BE2" s="437"/>
      <c r="BF2" s="437"/>
      <c r="BG2" s="437"/>
      <c r="BH2" s="437"/>
      <c r="BI2" s="437"/>
      <c r="BJ2" s="437"/>
      <c r="BK2" s="437"/>
      <c r="BL2" s="437"/>
      <c r="BM2" s="437"/>
      <c r="BN2" s="437"/>
      <c r="BO2" s="437"/>
      <c r="BP2" s="437"/>
      <c r="BQ2" s="437"/>
      <c r="BR2" s="437"/>
      <c r="BS2" s="437"/>
      <c r="BT2" s="437"/>
      <c r="BU2" s="437"/>
      <c r="BV2" s="437"/>
      <c r="BW2" s="437"/>
      <c r="BX2" s="437"/>
      <c r="BY2" s="437"/>
      <c r="BZ2" s="437"/>
      <c r="CA2" s="437"/>
      <c r="CB2" s="437"/>
      <c r="CC2" s="437"/>
      <c r="CD2" s="437"/>
      <c r="CE2" s="437"/>
      <c r="CF2" s="437"/>
      <c r="CG2" s="437"/>
      <c r="CH2" s="437"/>
      <c r="CI2" s="437"/>
    </row>
    <row r="3" spans="1:87" ht="9.75" customHeight="1">
      <c r="A3" s="469"/>
      <c r="B3" s="476"/>
      <c r="C3" s="47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7"/>
      <c r="AD3" s="437"/>
      <c r="AE3" s="437"/>
      <c r="AF3" s="437"/>
      <c r="AG3" s="437"/>
      <c r="AH3" s="437"/>
      <c r="AI3" s="437"/>
      <c r="AJ3" s="437"/>
      <c r="AK3" s="437"/>
      <c r="AL3" s="437"/>
      <c r="AM3" s="437"/>
      <c r="AN3" s="437"/>
      <c r="AO3" s="437"/>
      <c r="AP3" s="437"/>
      <c r="AQ3" s="437"/>
      <c r="AR3" s="437"/>
      <c r="AS3" s="437"/>
      <c r="AT3" s="437"/>
      <c r="AU3" s="437"/>
      <c r="AV3" s="437"/>
      <c r="AW3" s="437"/>
      <c r="AX3" s="437"/>
      <c r="AY3" s="437"/>
      <c r="AZ3" s="437"/>
      <c r="BA3" s="437"/>
      <c r="BB3" s="437"/>
      <c r="BC3" s="437"/>
      <c r="BD3" s="437"/>
      <c r="BE3" s="437"/>
      <c r="BF3" s="437"/>
      <c r="BG3" s="437"/>
      <c r="BH3" s="437"/>
      <c r="BI3" s="437"/>
      <c r="BJ3" s="437"/>
      <c r="BK3" s="437"/>
      <c r="BL3" s="437"/>
      <c r="BM3" s="437"/>
      <c r="BN3" s="437"/>
      <c r="BO3" s="437"/>
      <c r="BP3" s="437"/>
      <c r="BQ3" s="437"/>
      <c r="BR3" s="437"/>
      <c r="BS3" s="437"/>
      <c r="BT3" s="437"/>
      <c r="BU3" s="437"/>
      <c r="BV3" s="437"/>
      <c r="BW3" s="437"/>
      <c r="BX3" s="437"/>
      <c r="BY3" s="437"/>
      <c r="BZ3" s="437"/>
      <c r="CA3" s="437"/>
      <c r="CB3" s="437"/>
      <c r="CC3" s="437"/>
      <c r="CD3" s="437"/>
      <c r="CE3" s="437"/>
      <c r="CF3" s="437"/>
      <c r="CG3" s="437"/>
      <c r="CH3" s="437"/>
      <c r="CI3" s="437"/>
    </row>
    <row r="4" spans="1:87" ht="25.5" customHeight="1">
      <c r="A4" s="479"/>
      <c r="B4" s="479"/>
      <c r="C4" s="480"/>
      <c r="D4" s="481">
        <f>Settings!$C$8</f>
        <v>44927</v>
      </c>
      <c r="E4" s="481">
        <f t="shared" ref="E4:CI4" si="0">EDATE(D4,1)</f>
        <v>44958</v>
      </c>
      <c r="F4" s="482">
        <f t="shared" si="0"/>
        <v>44986</v>
      </c>
      <c r="G4" s="482">
        <f t="shared" si="0"/>
        <v>45017</v>
      </c>
      <c r="H4" s="482">
        <f t="shared" si="0"/>
        <v>45047</v>
      </c>
      <c r="I4" s="482">
        <f t="shared" si="0"/>
        <v>45078</v>
      </c>
      <c r="J4" s="482">
        <f t="shared" si="0"/>
        <v>45108</v>
      </c>
      <c r="K4" s="482">
        <f t="shared" si="0"/>
        <v>45139</v>
      </c>
      <c r="L4" s="482">
        <f t="shared" si="0"/>
        <v>45170</v>
      </c>
      <c r="M4" s="482">
        <f t="shared" si="0"/>
        <v>45200</v>
      </c>
      <c r="N4" s="482">
        <f t="shared" si="0"/>
        <v>45231</v>
      </c>
      <c r="O4" s="482">
        <f t="shared" si="0"/>
        <v>45261</v>
      </c>
      <c r="P4" s="482">
        <f t="shared" si="0"/>
        <v>45292</v>
      </c>
      <c r="Q4" s="482">
        <f t="shared" si="0"/>
        <v>45323</v>
      </c>
      <c r="R4" s="482">
        <f t="shared" si="0"/>
        <v>45352</v>
      </c>
      <c r="S4" s="482">
        <f t="shared" si="0"/>
        <v>45383</v>
      </c>
      <c r="T4" s="482">
        <f t="shared" si="0"/>
        <v>45413</v>
      </c>
      <c r="U4" s="482">
        <f t="shared" si="0"/>
        <v>45444</v>
      </c>
      <c r="V4" s="482">
        <f t="shared" si="0"/>
        <v>45474</v>
      </c>
      <c r="W4" s="482">
        <f t="shared" si="0"/>
        <v>45505</v>
      </c>
      <c r="X4" s="482">
        <f t="shared" si="0"/>
        <v>45536</v>
      </c>
      <c r="Y4" s="482">
        <f t="shared" si="0"/>
        <v>45566</v>
      </c>
      <c r="Z4" s="482">
        <f t="shared" si="0"/>
        <v>45597</v>
      </c>
      <c r="AA4" s="482">
        <f t="shared" si="0"/>
        <v>45627</v>
      </c>
      <c r="AB4" s="482">
        <f t="shared" si="0"/>
        <v>45658</v>
      </c>
      <c r="AC4" s="482">
        <f t="shared" si="0"/>
        <v>45689</v>
      </c>
      <c r="AD4" s="482">
        <f t="shared" si="0"/>
        <v>45717</v>
      </c>
      <c r="AE4" s="482">
        <f t="shared" si="0"/>
        <v>45748</v>
      </c>
      <c r="AF4" s="482">
        <f t="shared" si="0"/>
        <v>45778</v>
      </c>
      <c r="AG4" s="482">
        <f t="shared" si="0"/>
        <v>45809</v>
      </c>
      <c r="AH4" s="482">
        <f t="shared" si="0"/>
        <v>45839</v>
      </c>
      <c r="AI4" s="482">
        <f t="shared" si="0"/>
        <v>45870</v>
      </c>
      <c r="AJ4" s="482">
        <f t="shared" si="0"/>
        <v>45901</v>
      </c>
      <c r="AK4" s="482">
        <f t="shared" si="0"/>
        <v>45931</v>
      </c>
      <c r="AL4" s="482">
        <f t="shared" si="0"/>
        <v>45962</v>
      </c>
      <c r="AM4" s="482">
        <f t="shared" si="0"/>
        <v>45992</v>
      </c>
      <c r="AN4" s="482">
        <f t="shared" si="0"/>
        <v>46023</v>
      </c>
      <c r="AO4" s="482">
        <f t="shared" si="0"/>
        <v>46054</v>
      </c>
      <c r="AP4" s="482">
        <f t="shared" si="0"/>
        <v>46082</v>
      </c>
      <c r="AQ4" s="482">
        <f t="shared" si="0"/>
        <v>46113</v>
      </c>
      <c r="AR4" s="482">
        <f t="shared" si="0"/>
        <v>46143</v>
      </c>
      <c r="AS4" s="482">
        <f t="shared" si="0"/>
        <v>46174</v>
      </c>
      <c r="AT4" s="482">
        <f t="shared" si="0"/>
        <v>46204</v>
      </c>
      <c r="AU4" s="482">
        <f t="shared" si="0"/>
        <v>46235</v>
      </c>
      <c r="AV4" s="482">
        <f t="shared" si="0"/>
        <v>46266</v>
      </c>
      <c r="AW4" s="482">
        <f t="shared" si="0"/>
        <v>46296</v>
      </c>
      <c r="AX4" s="482">
        <f t="shared" si="0"/>
        <v>46327</v>
      </c>
      <c r="AY4" s="482">
        <f t="shared" si="0"/>
        <v>46357</v>
      </c>
      <c r="AZ4" s="482">
        <f t="shared" si="0"/>
        <v>46388</v>
      </c>
      <c r="BA4" s="482">
        <f t="shared" si="0"/>
        <v>46419</v>
      </c>
      <c r="BB4" s="482">
        <f t="shared" si="0"/>
        <v>46447</v>
      </c>
      <c r="BC4" s="482">
        <f t="shared" si="0"/>
        <v>46478</v>
      </c>
      <c r="BD4" s="482">
        <f t="shared" si="0"/>
        <v>46508</v>
      </c>
      <c r="BE4" s="482">
        <f t="shared" si="0"/>
        <v>46539</v>
      </c>
      <c r="BF4" s="482">
        <f t="shared" si="0"/>
        <v>46569</v>
      </c>
      <c r="BG4" s="482">
        <f t="shared" si="0"/>
        <v>46600</v>
      </c>
      <c r="BH4" s="482">
        <f t="shared" si="0"/>
        <v>46631</v>
      </c>
      <c r="BI4" s="482">
        <f t="shared" si="0"/>
        <v>46661</v>
      </c>
      <c r="BJ4" s="482">
        <f t="shared" si="0"/>
        <v>46692</v>
      </c>
      <c r="BK4" s="482">
        <f t="shared" si="0"/>
        <v>46722</v>
      </c>
      <c r="BL4" s="482">
        <f t="shared" si="0"/>
        <v>46753</v>
      </c>
      <c r="BM4" s="482">
        <f t="shared" si="0"/>
        <v>46784</v>
      </c>
      <c r="BN4" s="482">
        <f t="shared" si="0"/>
        <v>46813</v>
      </c>
      <c r="BO4" s="482">
        <f t="shared" si="0"/>
        <v>46844</v>
      </c>
      <c r="BP4" s="482">
        <f t="shared" si="0"/>
        <v>46874</v>
      </c>
      <c r="BQ4" s="482">
        <f t="shared" si="0"/>
        <v>46905</v>
      </c>
      <c r="BR4" s="482">
        <f t="shared" si="0"/>
        <v>46935</v>
      </c>
      <c r="BS4" s="482">
        <f t="shared" si="0"/>
        <v>46966</v>
      </c>
      <c r="BT4" s="482">
        <f t="shared" si="0"/>
        <v>46997</v>
      </c>
      <c r="BU4" s="482">
        <f t="shared" si="0"/>
        <v>47027</v>
      </c>
      <c r="BV4" s="482">
        <f t="shared" si="0"/>
        <v>47058</v>
      </c>
      <c r="BW4" s="482">
        <f t="shared" si="0"/>
        <v>47088</v>
      </c>
      <c r="BX4" s="482">
        <f t="shared" si="0"/>
        <v>47119</v>
      </c>
      <c r="BY4" s="482">
        <f t="shared" si="0"/>
        <v>47150</v>
      </c>
      <c r="BZ4" s="482">
        <f t="shared" si="0"/>
        <v>47178</v>
      </c>
      <c r="CA4" s="482">
        <f t="shared" si="0"/>
        <v>47209</v>
      </c>
      <c r="CB4" s="482">
        <f t="shared" si="0"/>
        <v>47239</v>
      </c>
      <c r="CC4" s="482">
        <f t="shared" si="0"/>
        <v>47270</v>
      </c>
      <c r="CD4" s="482">
        <f t="shared" si="0"/>
        <v>47300</v>
      </c>
      <c r="CE4" s="482">
        <f t="shared" si="0"/>
        <v>47331</v>
      </c>
      <c r="CF4" s="482">
        <f t="shared" si="0"/>
        <v>47362</v>
      </c>
      <c r="CG4" s="482">
        <f t="shared" si="0"/>
        <v>47392</v>
      </c>
      <c r="CH4" s="482">
        <f t="shared" si="0"/>
        <v>47423</v>
      </c>
      <c r="CI4" s="482">
        <f t="shared" si="0"/>
        <v>47453</v>
      </c>
    </row>
    <row r="5" spans="1:87" ht="25.5" hidden="1" customHeight="1">
      <c r="A5" s="483"/>
      <c r="B5" s="484"/>
      <c r="C5" s="485"/>
      <c r="D5" s="486">
        <f t="shared" ref="D5:CI5" si="1">MONTH(D4)</f>
        <v>1</v>
      </c>
      <c r="E5" s="486">
        <f t="shared" si="1"/>
        <v>2</v>
      </c>
      <c r="F5" s="486">
        <f t="shared" si="1"/>
        <v>3</v>
      </c>
      <c r="G5" s="486">
        <f t="shared" si="1"/>
        <v>4</v>
      </c>
      <c r="H5" s="486">
        <f t="shared" si="1"/>
        <v>5</v>
      </c>
      <c r="I5" s="486">
        <f t="shared" si="1"/>
        <v>6</v>
      </c>
      <c r="J5" s="486">
        <f t="shared" si="1"/>
        <v>7</v>
      </c>
      <c r="K5" s="486">
        <f t="shared" si="1"/>
        <v>8</v>
      </c>
      <c r="L5" s="486">
        <f t="shared" si="1"/>
        <v>9</v>
      </c>
      <c r="M5" s="486">
        <f t="shared" si="1"/>
        <v>10</v>
      </c>
      <c r="N5" s="486">
        <f t="shared" si="1"/>
        <v>11</v>
      </c>
      <c r="O5" s="486">
        <f t="shared" si="1"/>
        <v>12</v>
      </c>
      <c r="P5" s="486">
        <f t="shared" si="1"/>
        <v>1</v>
      </c>
      <c r="Q5" s="486">
        <f t="shared" si="1"/>
        <v>2</v>
      </c>
      <c r="R5" s="486">
        <f t="shared" si="1"/>
        <v>3</v>
      </c>
      <c r="S5" s="486">
        <f t="shared" si="1"/>
        <v>4</v>
      </c>
      <c r="T5" s="486">
        <f t="shared" si="1"/>
        <v>5</v>
      </c>
      <c r="U5" s="486">
        <f t="shared" si="1"/>
        <v>6</v>
      </c>
      <c r="V5" s="486">
        <f t="shared" si="1"/>
        <v>7</v>
      </c>
      <c r="W5" s="486">
        <f t="shared" si="1"/>
        <v>8</v>
      </c>
      <c r="X5" s="486">
        <f t="shared" si="1"/>
        <v>9</v>
      </c>
      <c r="Y5" s="486">
        <f t="shared" si="1"/>
        <v>10</v>
      </c>
      <c r="Z5" s="486">
        <f t="shared" si="1"/>
        <v>11</v>
      </c>
      <c r="AA5" s="486">
        <f t="shared" si="1"/>
        <v>12</v>
      </c>
      <c r="AB5" s="486">
        <f t="shared" si="1"/>
        <v>1</v>
      </c>
      <c r="AC5" s="486">
        <f t="shared" si="1"/>
        <v>2</v>
      </c>
      <c r="AD5" s="486">
        <f t="shared" si="1"/>
        <v>3</v>
      </c>
      <c r="AE5" s="486">
        <f t="shared" si="1"/>
        <v>4</v>
      </c>
      <c r="AF5" s="486">
        <f t="shared" si="1"/>
        <v>5</v>
      </c>
      <c r="AG5" s="486">
        <f t="shared" si="1"/>
        <v>6</v>
      </c>
      <c r="AH5" s="486">
        <f t="shared" si="1"/>
        <v>7</v>
      </c>
      <c r="AI5" s="486">
        <f t="shared" si="1"/>
        <v>8</v>
      </c>
      <c r="AJ5" s="486">
        <f t="shared" si="1"/>
        <v>9</v>
      </c>
      <c r="AK5" s="486">
        <f t="shared" si="1"/>
        <v>10</v>
      </c>
      <c r="AL5" s="486">
        <f t="shared" si="1"/>
        <v>11</v>
      </c>
      <c r="AM5" s="486">
        <f t="shared" si="1"/>
        <v>12</v>
      </c>
      <c r="AN5" s="486">
        <f t="shared" si="1"/>
        <v>1</v>
      </c>
      <c r="AO5" s="486">
        <f t="shared" si="1"/>
        <v>2</v>
      </c>
      <c r="AP5" s="486">
        <f t="shared" si="1"/>
        <v>3</v>
      </c>
      <c r="AQ5" s="486">
        <f t="shared" si="1"/>
        <v>4</v>
      </c>
      <c r="AR5" s="486">
        <f t="shared" si="1"/>
        <v>5</v>
      </c>
      <c r="AS5" s="486">
        <f t="shared" si="1"/>
        <v>6</v>
      </c>
      <c r="AT5" s="486">
        <f t="shared" si="1"/>
        <v>7</v>
      </c>
      <c r="AU5" s="486">
        <f t="shared" si="1"/>
        <v>8</v>
      </c>
      <c r="AV5" s="486">
        <f t="shared" si="1"/>
        <v>9</v>
      </c>
      <c r="AW5" s="486">
        <f t="shared" si="1"/>
        <v>10</v>
      </c>
      <c r="AX5" s="486">
        <f t="shared" si="1"/>
        <v>11</v>
      </c>
      <c r="AY5" s="486">
        <f t="shared" si="1"/>
        <v>12</v>
      </c>
      <c r="AZ5" s="486">
        <f t="shared" si="1"/>
        <v>1</v>
      </c>
      <c r="BA5" s="486">
        <f t="shared" si="1"/>
        <v>2</v>
      </c>
      <c r="BB5" s="486">
        <f t="shared" si="1"/>
        <v>3</v>
      </c>
      <c r="BC5" s="486">
        <f t="shared" si="1"/>
        <v>4</v>
      </c>
      <c r="BD5" s="486">
        <f t="shared" si="1"/>
        <v>5</v>
      </c>
      <c r="BE5" s="486">
        <f t="shared" si="1"/>
        <v>6</v>
      </c>
      <c r="BF5" s="486">
        <f t="shared" si="1"/>
        <v>7</v>
      </c>
      <c r="BG5" s="486">
        <f t="shared" si="1"/>
        <v>8</v>
      </c>
      <c r="BH5" s="486">
        <f t="shared" si="1"/>
        <v>9</v>
      </c>
      <c r="BI5" s="486">
        <f t="shared" si="1"/>
        <v>10</v>
      </c>
      <c r="BJ5" s="486">
        <f t="shared" si="1"/>
        <v>11</v>
      </c>
      <c r="BK5" s="486">
        <f t="shared" si="1"/>
        <v>12</v>
      </c>
      <c r="BL5" s="486">
        <f t="shared" si="1"/>
        <v>1</v>
      </c>
      <c r="BM5" s="486">
        <f t="shared" si="1"/>
        <v>2</v>
      </c>
      <c r="BN5" s="486">
        <f t="shared" si="1"/>
        <v>3</v>
      </c>
      <c r="BO5" s="486">
        <f t="shared" si="1"/>
        <v>4</v>
      </c>
      <c r="BP5" s="486">
        <f t="shared" si="1"/>
        <v>5</v>
      </c>
      <c r="BQ5" s="486">
        <f t="shared" si="1"/>
        <v>6</v>
      </c>
      <c r="BR5" s="486">
        <f t="shared" si="1"/>
        <v>7</v>
      </c>
      <c r="BS5" s="486">
        <f t="shared" si="1"/>
        <v>8</v>
      </c>
      <c r="BT5" s="486">
        <f t="shared" si="1"/>
        <v>9</v>
      </c>
      <c r="BU5" s="486">
        <f t="shared" si="1"/>
        <v>10</v>
      </c>
      <c r="BV5" s="486">
        <f t="shared" si="1"/>
        <v>11</v>
      </c>
      <c r="BW5" s="486">
        <f t="shared" si="1"/>
        <v>12</v>
      </c>
      <c r="BX5" s="486">
        <f t="shared" si="1"/>
        <v>1</v>
      </c>
      <c r="BY5" s="486">
        <f t="shared" si="1"/>
        <v>2</v>
      </c>
      <c r="BZ5" s="486">
        <f t="shared" si="1"/>
        <v>3</v>
      </c>
      <c r="CA5" s="486">
        <f t="shared" si="1"/>
        <v>4</v>
      </c>
      <c r="CB5" s="486">
        <f t="shared" si="1"/>
        <v>5</v>
      </c>
      <c r="CC5" s="486">
        <f t="shared" si="1"/>
        <v>6</v>
      </c>
      <c r="CD5" s="486">
        <f t="shared" si="1"/>
        <v>7</v>
      </c>
      <c r="CE5" s="486">
        <f t="shared" si="1"/>
        <v>8</v>
      </c>
      <c r="CF5" s="486">
        <f t="shared" si="1"/>
        <v>9</v>
      </c>
      <c r="CG5" s="486">
        <f t="shared" si="1"/>
        <v>10</v>
      </c>
      <c r="CH5" s="486">
        <f t="shared" si="1"/>
        <v>11</v>
      </c>
      <c r="CI5" s="486">
        <f t="shared" si="1"/>
        <v>12</v>
      </c>
    </row>
    <row r="6" spans="1:87" ht="25.5" hidden="1" customHeight="1">
      <c r="A6" s="483"/>
      <c r="B6" s="484"/>
      <c r="C6" s="485"/>
      <c r="D6" s="486">
        <f t="shared" ref="D6:CI6" si="2">YEAR(D4)</f>
        <v>2023</v>
      </c>
      <c r="E6" s="486">
        <f t="shared" si="2"/>
        <v>2023</v>
      </c>
      <c r="F6" s="486">
        <f t="shared" si="2"/>
        <v>2023</v>
      </c>
      <c r="G6" s="486">
        <f t="shared" si="2"/>
        <v>2023</v>
      </c>
      <c r="H6" s="486">
        <f t="shared" si="2"/>
        <v>2023</v>
      </c>
      <c r="I6" s="486">
        <f t="shared" si="2"/>
        <v>2023</v>
      </c>
      <c r="J6" s="486">
        <f t="shared" si="2"/>
        <v>2023</v>
      </c>
      <c r="K6" s="486">
        <f t="shared" si="2"/>
        <v>2023</v>
      </c>
      <c r="L6" s="486">
        <f t="shared" si="2"/>
        <v>2023</v>
      </c>
      <c r="M6" s="486">
        <f t="shared" si="2"/>
        <v>2023</v>
      </c>
      <c r="N6" s="486">
        <f t="shared" si="2"/>
        <v>2023</v>
      </c>
      <c r="O6" s="486">
        <f t="shared" si="2"/>
        <v>2023</v>
      </c>
      <c r="P6" s="486">
        <f t="shared" si="2"/>
        <v>2024</v>
      </c>
      <c r="Q6" s="486">
        <f t="shared" si="2"/>
        <v>2024</v>
      </c>
      <c r="R6" s="486">
        <f t="shared" si="2"/>
        <v>2024</v>
      </c>
      <c r="S6" s="486">
        <f t="shared" si="2"/>
        <v>2024</v>
      </c>
      <c r="T6" s="486">
        <f t="shared" si="2"/>
        <v>2024</v>
      </c>
      <c r="U6" s="486">
        <f t="shared" si="2"/>
        <v>2024</v>
      </c>
      <c r="V6" s="486">
        <f t="shared" si="2"/>
        <v>2024</v>
      </c>
      <c r="W6" s="486">
        <f t="shared" si="2"/>
        <v>2024</v>
      </c>
      <c r="X6" s="486">
        <f t="shared" si="2"/>
        <v>2024</v>
      </c>
      <c r="Y6" s="486">
        <f t="shared" si="2"/>
        <v>2024</v>
      </c>
      <c r="Z6" s="486">
        <f t="shared" si="2"/>
        <v>2024</v>
      </c>
      <c r="AA6" s="486">
        <f t="shared" si="2"/>
        <v>2024</v>
      </c>
      <c r="AB6" s="486">
        <f t="shared" si="2"/>
        <v>2025</v>
      </c>
      <c r="AC6" s="486">
        <f t="shared" si="2"/>
        <v>2025</v>
      </c>
      <c r="AD6" s="486">
        <f t="shared" si="2"/>
        <v>2025</v>
      </c>
      <c r="AE6" s="486">
        <f t="shared" si="2"/>
        <v>2025</v>
      </c>
      <c r="AF6" s="486">
        <f t="shared" si="2"/>
        <v>2025</v>
      </c>
      <c r="AG6" s="486">
        <f t="shared" si="2"/>
        <v>2025</v>
      </c>
      <c r="AH6" s="486">
        <f t="shared" si="2"/>
        <v>2025</v>
      </c>
      <c r="AI6" s="486">
        <f t="shared" si="2"/>
        <v>2025</v>
      </c>
      <c r="AJ6" s="486">
        <f t="shared" si="2"/>
        <v>2025</v>
      </c>
      <c r="AK6" s="486">
        <f t="shared" si="2"/>
        <v>2025</v>
      </c>
      <c r="AL6" s="486">
        <f t="shared" si="2"/>
        <v>2025</v>
      </c>
      <c r="AM6" s="486">
        <f t="shared" si="2"/>
        <v>2025</v>
      </c>
      <c r="AN6" s="486">
        <f t="shared" si="2"/>
        <v>2026</v>
      </c>
      <c r="AO6" s="486">
        <f t="shared" si="2"/>
        <v>2026</v>
      </c>
      <c r="AP6" s="486">
        <f t="shared" si="2"/>
        <v>2026</v>
      </c>
      <c r="AQ6" s="486">
        <f t="shared" si="2"/>
        <v>2026</v>
      </c>
      <c r="AR6" s="486">
        <f t="shared" si="2"/>
        <v>2026</v>
      </c>
      <c r="AS6" s="486">
        <f t="shared" si="2"/>
        <v>2026</v>
      </c>
      <c r="AT6" s="486">
        <f t="shared" si="2"/>
        <v>2026</v>
      </c>
      <c r="AU6" s="486">
        <f t="shared" si="2"/>
        <v>2026</v>
      </c>
      <c r="AV6" s="486">
        <f t="shared" si="2"/>
        <v>2026</v>
      </c>
      <c r="AW6" s="486">
        <f t="shared" si="2"/>
        <v>2026</v>
      </c>
      <c r="AX6" s="486">
        <f t="shared" si="2"/>
        <v>2026</v>
      </c>
      <c r="AY6" s="486">
        <f t="shared" si="2"/>
        <v>2026</v>
      </c>
      <c r="AZ6" s="486">
        <f t="shared" si="2"/>
        <v>2027</v>
      </c>
      <c r="BA6" s="486">
        <f t="shared" si="2"/>
        <v>2027</v>
      </c>
      <c r="BB6" s="486">
        <f t="shared" si="2"/>
        <v>2027</v>
      </c>
      <c r="BC6" s="486">
        <f t="shared" si="2"/>
        <v>2027</v>
      </c>
      <c r="BD6" s="486">
        <f t="shared" si="2"/>
        <v>2027</v>
      </c>
      <c r="BE6" s="486">
        <f t="shared" si="2"/>
        <v>2027</v>
      </c>
      <c r="BF6" s="486">
        <f t="shared" si="2"/>
        <v>2027</v>
      </c>
      <c r="BG6" s="486">
        <f t="shared" si="2"/>
        <v>2027</v>
      </c>
      <c r="BH6" s="486">
        <f t="shared" si="2"/>
        <v>2027</v>
      </c>
      <c r="BI6" s="486">
        <f t="shared" si="2"/>
        <v>2027</v>
      </c>
      <c r="BJ6" s="486">
        <f t="shared" si="2"/>
        <v>2027</v>
      </c>
      <c r="BK6" s="486">
        <f t="shared" si="2"/>
        <v>2027</v>
      </c>
      <c r="BL6" s="486">
        <f t="shared" si="2"/>
        <v>2028</v>
      </c>
      <c r="BM6" s="486">
        <f t="shared" si="2"/>
        <v>2028</v>
      </c>
      <c r="BN6" s="486">
        <f t="shared" si="2"/>
        <v>2028</v>
      </c>
      <c r="BO6" s="486">
        <f t="shared" si="2"/>
        <v>2028</v>
      </c>
      <c r="BP6" s="486">
        <f t="shared" si="2"/>
        <v>2028</v>
      </c>
      <c r="BQ6" s="486">
        <f t="shared" si="2"/>
        <v>2028</v>
      </c>
      <c r="BR6" s="486">
        <f t="shared" si="2"/>
        <v>2028</v>
      </c>
      <c r="BS6" s="486">
        <f t="shared" si="2"/>
        <v>2028</v>
      </c>
      <c r="BT6" s="486">
        <f t="shared" si="2"/>
        <v>2028</v>
      </c>
      <c r="BU6" s="486">
        <f t="shared" si="2"/>
        <v>2028</v>
      </c>
      <c r="BV6" s="486">
        <f t="shared" si="2"/>
        <v>2028</v>
      </c>
      <c r="BW6" s="486">
        <f t="shared" si="2"/>
        <v>2028</v>
      </c>
      <c r="BX6" s="486">
        <f t="shared" si="2"/>
        <v>2029</v>
      </c>
      <c r="BY6" s="486">
        <f t="shared" si="2"/>
        <v>2029</v>
      </c>
      <c r="BZ6" s="486">
        <f t="shared" si="2"/>
        <v>2029</v>
      </c>
      <c r="CA6" s="486">
        <f t="shared" si="2"/>
        <v>2029</v>
      </c>
      <c r="CB6" s="486">
        <f t="shared" si="2"/>
        <v>2029</v>
      </c>
      <c r="CC6" s="486">
        <f t="shared" si="2"/>
        <v>2029</v>
      </c>
      <c r="CD6" s="486">
        <f t="shared" si="2"/>
        <v>2029</v>
      </c>
      <c r="CE6" s="486">
        <f t="shared" si="2"/>
        <v>2029</v>
      </c>
      <c r="CF6" s="486">
        <f t="shared" si="2"/>
        <v>2029</v>
      </c>
      <c r="CG6" s="486">
        <f t="shared" si="2"/>
        <v>2029</v>
      </c>
      <c r="CH6" s="486">
        <f t="shared" si="2"/>
        <v>2029</v>
      </c>
      <c r="CI6" s="486">
        <f t="shared" si="2"/>
        <v>2029</v>
      </c>
    </row>
    <row r="7" spans="1:87" ht="25.5" customHeight="1">
      <c r="A7" s="479"/>
      <c r="B7" s="479"/>
      <c r="C7" s="480"/>
      <c r="D7" s="487">
        <v>1</v>
      </c>
      <c r="E7" s="487">
        <f t="shared" ref="E7:CI7" si="3">D7+1</f>
        <v>2</v>
      </c>
      <c r="F7" s="488">
        <f t="shared" si="3"/>
        <v>3</v>
      </c>
      <c r="G7" s="488">
        <f t="shared" si="3"/>
        <v>4</v>
      </c>
      <c r="H7" s="488">
        <f t="shared" si="3"/>
        <v>5</v>
      </c>
      <c r="I7" s="488">
        <f t="shared" si="3"/>
        <v>6</v>
      </c>
      <c r="J7" s="488">
        <f t="shared" si="3"/>
        <v>7</v>
      </c>
      <c r="K7" s="488">
        <f t="shared" si="3"/>
        <v>8</v>
      </c>
      <c r="L7" s="488">
        <f t="shared" si="3"/>
        <v>9</v>
      </c>
      <c r="M7" s="488">
        <f t="shared" si="3"/>
        <v>10</v>
      </c>
      <c r="N7" s="488">
        <f t="shared" si="3"/>
        <v>11</v>
      </c>
      <c r="O7" s="488">
        <f t="shared" si="3"/>
        <v>12</v>
      </c>
      <c r="P7" s="488">
        <f t="shared" si="3"/>
        <v>13</v>
      </c>
      <c r="Q7" s="488">
        <f t="shared" si="3"/>
        <v>14</v>
      </c>
      <c r="R7" s="488">
        <f t="shared" si="3"/>
        <v>15</v>
      </c>
      <c r="S7" s="488">
        <f t="shared" si="3"/>
        <v>16</v>
      </c>
      <c r="T7" s="488">
        <f t="shared" si="3"/>
        <v>17</v>
      </c>
      <c r="U7" s="488">
        <f t="shared" si="3"/>
        <v>18</v>
      </c>
      <c r="V7" s="488">
        <f t="shared" si="3"/>
        <v>19</v>
      </c>
      <c r="W7" s="488">
        <f t="shared" si="3"/>
        <v>20</v>
      </c>
      <c r="X7" s="488">
        <f t="shared" si="3"/>
        <v>21</v>
      </c>
      <c r="Y7" s="488">
        <f t="shared" si="3"/>
        <v>22</v>
      </c>
      <c r="Z7" s="488">
        <f t="shared" si="3"/>
        <v>23</v>
      </c>
      <c r="AA7" s="488">
        <f t="shared" si="3"/>
        <v>24</v>
      </c>
      <c r="AB7" s="488">
        <f t="shared" si="3"/>
        <v>25</v>
      </c>
      <c r="AC7" s="488">
        <f t="shared" si="3"/>
        <v>26</v>
      </c>
      <c r="AD7" s="488">
        <f t="shared" si="3"/>
        <v>27</v>
      </c>
      <c r="AE7" s="488">
        <f t="shared" si="3"/>
        <v>28</v>
      </c>
      <c r="AF7" s="488">
        <f t="shared" si="3"/>
        <v>29</v>
      </c>
      <c r="AG7" s="488">
        <f t="shared" si="3"/>
        <v>30</v>
      </c>
      <c r="AH7" s="488">
        <f t="shared" si="3"/>
        <v>31</v>
      </c>
      <c r="AI7" s="488">
        <f t="shared" si="3"/>
        <v>32</v>
      </c>
      <c r="AJ7" s="488">
        <f t="shared" si="3"/>
        <v>33</v>
      </c>
      <c r="AK7" s="488">
        <f t="shared" si="3"/>
        <v>34</v>
      </c>
      <c r="AL7" s="488">
        <f t="shared" si="3"/>
        <v>35</v>
      </c>
      <c r="AM7" s="488">
        <f t="shared" si="3"/>
        <v>36</v>
      </c>
      <c r="AN7" s="488">
        <f t="shared" si="3"/>
        <v>37</v>
      </c>
      <c r="AO7" s="488">
        <f t="shared" si="3"/>
        <v>38</v>
      </c>
      <c r="AP7" s="488">
        <f t="shared" si="3"/>
        <v>39</v>
      </c>
      <c r="AQ7" s="488">
        <f t="shared" si="3"/>
        <v>40</v>
      </c>
      <c r="AR7" s="488">
        <f t="shared" si="3"/>
        <v>41</v>
      </c>
      <c r="AS7" s="488">
        <f t="shared" si="3"/>
        <v>42</v>
      </c>
      <c r="AT7" s="488">
        <f t="shared" si="3"/>
        <v>43</v>
      </c>
      <c r="AU7" s="488">
        <f t="shared" si="3"/>
        <v>44</v>
      </c>
      <c r="AV7" s="488">
        <f t="shared" si="3"/>
        <v>45</v>
      </c>
      <c r="AW7" s="488">
        <f t="shared" si="3"/>
        <v>46</v>
      </c>
      <c r="AX7" s="488">
        <f t="shared" si="3"/>
        <v>47</v>
      </c>
      <c r="AY7" s="488">
        <f t="shared" si="3"/>
        <v>48</v>
      </c>
      <c r="AZ7" s="488">
        <f t="shared" si="3"/>
        <v>49</v>
      </c>
      <c r="BA7" s="488">
        <f t="shared" si="3"/>
        <v>50</v>
      </c>
      <c r="BB7" s="488">
        <f t="shared" si="3"/>
        <v>51</v>
      </c>
      <c r="BC7" s="488">
        <f t="shared" si="3"/>
        <v>52</v>
      </c>
      <c r="BD7" s="488">
        <f t="shared" si="3"/>
        <v>53</v>
      </c>
      <c r="BE7" s="488">
        <f t="shared" si="3"/>
        <v>54</v>
      </c>
      <c r="BF7" s="488">
        <f t="shared" si="3"/>
        <v>55</v>
      </c>
      <c r="BG7" s="488">
        <f t="shared" si="3"/>
        <v>56</v>
      </c>
      <c r="BH7" s="488">
        <f t="shared" si="3"/>
        <v>57</v>
      </c>
      <c r="BI7" s="488">
        <f t="shared" si="3"/>
        <v>58</v>
      </c>
      <c r="BJ7" s="488">
        <f t="shared" si="3"/>
        <v>59</v>
      </c>
      <c r="BK7" s="488">
        <f t="shared" si="3"/>
        <v>60</v>
      </c>
      <c r="BL7" s="488">
        <f t="shared" si="3"/>
        <v>61</v>
      </c>
      <c r="BM7" s="488">
        <f t="shared" si="3"/>
        <v>62</v>
      </c>
      <c r="BN7" s="488">
        <f t="shared" si="3"/>
        <v>63</v>
      </c>
      <c r="BO7" s="488">
        <f t="shared" si="3"/>
        <v>64</v>
      </c>
      <c r="BP7" s="488">
        <f t="shared" si="3"/>
        <v>65</v>
      </c>
      <c r="BQ7" s="488">
        <f t="shared" si="3"/>
        <v>66</v>
      </c>
      <c r="BR7" s="488">
        <f t="shared" si="3"/>
        <v>67</v>
      </c>
      <c r="BS7" s="488">
        <f t="shared" si="3"/>
        <v>68</v>
      </c>
      <c r="BT7" s="488">
        <f t="shared" si="3"/>
        <v>69</v>
      </c>
      <c r="BU7" s="488">
        <f t="shared" si="3"/>
        <v>70</v>
      </c>
      <c r="BV7" s="488">
        <f t="shared" si="3"/>
        <v>71</v>
      </c>
      <c r="BW7" s="488">
        <f t="shared" si="3"/>
        <v>72</v>
      </c>
      <c r="BX7" s="488">
        <f t="shared" si="3"/>
        <v>73</v>
      </c>
      <c r="BY7" s="488">
        <f t="shared" si="3"/>
        <v>74</v>
      </c>
      <c r="BZ7" s="488">
        <f t="shared" si="3"/>
        <v>75</v>
      </c>
      <c r="CA7" s="488">
        <f t="shared" si="3"/>
        <v>76</v>
      </c>
      <c r="CB7" s="488">
        <f t="shared" si="3"/>
        <v>77</v>
      </c>
      <c r="CC7" s="488">
        <f t="shared" si="3"/>
        <v>78</v>
      </c>
      <c r="CD7" s="488">
        <f t="shared" si="3"/>
        <v>79</v>
      </c>
      <c r="CE7" s="488">
        <f t="shared" si="3"/>
        <v>80</v>
      </c>
      <c r="CF7" s="488">
        <f t="shared" si="3"/>
        <v>81</v>
      </c>
      <c r="CG7" s="488">
        <f t="shared" si="3"/>
        <v>82</v>
      </c>
      <c r="CH7" s="488">
        <f t="shared" si="3"/>
        <v>83</v>
      </c>
      <c r="CI7" s="488">
        <f t="shared" si="3"/>
        <v>84</v>
      </c>
    </row>
    <row r="8" spans="1:87" ht="13.5" customHeight="1">
      <c r="A8" s="489"/>
      <c r="B8" s="439"/>
      <c r="C8" s="490"/>
      <c r="D8" s="491"/>
      <c r="E8" s="491"/>
      <c r="F8" s="491"/>
      <c r="G8" s="491"/>
      <c r="H8" s="491"/>
      <c r="I8" s="491"/>
      <c r="J8" s="491"/>
      <c r="K8" s="491"/>
      <c r="L8" s="491"/>
      <c r="M8" s="491"/>
      <c r="N8" s="491"/>
      <c r="O8" s="491"/>
      <c r="P8" s="491"/>
      <c r="Q8" s="491"/>
      <c r="R8" s="491"/>
      <c r="S8" s="491"/>
      <c r="T8" s="491"/>
      <c r="U8" s="491"/>
      <c r="V8" s="491"/>
      <c r="W8" s="491"/>
      <c r="X8" s="491"/>
      <c r="Y8" s="491"/>
      <c r="Z8" s="491"/>
      <c r="AA8" s="491"/>
      <c r="AB8" s="491"/>
      <c r="AC8" s="491"/>
      <c r="AD8" s="491"/>
      <c r="AE8" s="491"/>
      <c r="AF8" s="491"/>
      <c r="AG8" s="491"/>
      <c r="AH8" s="491"/>
      <c r="AI8" s="491"/>
      <c r="AJ8" s="491"/>
      <c r="AK8" s="491"/>
      <c r="AL8" s="491"/>
      <c r="AM8" s="491"/>
      <c r="AN8" s="491"/>
      <c r="AO8" s="491"/>
      <c r="AP8" s="491"/>
      <c r="AQ8" s="491"/>
      <c r="AR8" s="491"/>
      <c r="AS8" s="491"/>
      <c r="AT8" s="491"/>
      <c r="AU8" s="491"/>
      <c r="AV8" s="491"/>
      <c r="AW8" s="491"/>
      <c r="AX8" s="491"/>
      <c r="AY8" s="491"/>
      <c r="AZ8" s="491"/>
      <c r="BA8" s="491"/>
      <c r="BB8" s="491"/>
      <c r="BC8" s="491"/>
      <c r="BD8" s="491"/>
      <c r="BE8" s="491"/>
      <c r="BF8" s="491"/>
      <c r="BG8" s="491"/>
      <c r="BH8" s="491"/>
      <c r="BI8" s="491"/>
      <c r="BJ8" s="491"/>
      <c r="BK8" s="491"/>
      <c r="BL8" s="491"/>
      <c r="BM8" s="491"/>
      <c r="BN8" s="491"/>
      <c r="BO8" s="491"/>
      <c r="BP8" s="491"/>
      <c r="BQ8" s="491"/>
      <c r="BR8" s="491"/>
      <c r="BS8" s="491"/>
      <c r="BT8" s="491"/>
      <c r="BU8" s="491"/>
      <c r="BV8" s="491"/>
      <c r="BW8" s="491"/>
      <c r="BX8" s="491"/>
      <c r="BY8" s="491"/>
      <c r="BZ8" s="491"/>
      <c r="CA8" s="491"/>
      <c r="CB8" s="491"/>
      <c r="CC8" s="491"/>
      <c r="CD8" s="491"/>
      <c r="CE8" s="491"/>
      <c r="CF8" s="491"/>
      <c r="CG8" s="491"/>
      <c r="CH8" s="491"/>
      <c r="CI8" s="491"/>
    </row>
    <row r="9" spans="1:87" ht="41.25" customHeight="1" collapsed="1">
      <c r="A9" s="369" t="s">
        <v>136</v>
      </c>
      <c r="B9" s="370"/>
      <c r="C9" s="492"/>
      <c r="D9" s="493"/>
      <c r="E9" s="493"/>
      <c r="F9" s="493"/>
      <c r="G9" s="493"/>
      <c r="H9" s="493"/>
      <c r="I9" s="493"/>
      <c r="J9" s="493"/>
      <c r="K9" s="493"/>
      <c r="L9" s="493"/>
      <c r="M9" s="493"/>
      <c r="N9" s="493"/>
      <c r="O9" s="493"/>
      <c r="P9" s="493"/>
      <c r="Q9" s="493"/>
      <c r="R9" s="493"/>
      <c r="S9" s="493"/>
      <c r="T9" s="493"/>
      <c r="U9" s="493"/>
      <c r="V9" s="493"/>
      <c r="W9" s="493"/>
      <c r="X9" s="493"/>
      <c r="Y9" s="493"/>
      <c r="Z9" s="493"/>
      <c r="AA9" s="493"/>
      <c r="AB9" s="493"/>
      <c r="AC9" s="493"/>
      <c r="AD9" s="493"/>
      <c r="AE9" s="493"/>
      <c r="AF9" s="493"/>
      <c r="AG9" s="493"/>
      <c r="AH9" s="493"/>
      <c r="AI9" s="493"/>
      <c r="AJ9" s="493"/>
      <c r="AK9" s="493"/>
      <c r="AL9" s="493"/>
      <c r="AM9" s="493"/>
      <c r="AN9" s="493"/>
      <c r="AO9" s="493"/>
      <c r="AP9" s="493"/>
      <c r="AQ9" s="493"/>
      <c r="AR9" s="493"/>
      <c r="AS9" s="493"/>
      <c r="AT9" s="493"/>
      <c r="AU9" s="493"/>
      <c r="AV9" s="493"/>
      <c r="AW9" s="493"/>
      <c r="AX9" s="493"/>
      <c r="AY9" s="493"/>
      <c r="AZ9" s="493"/>
      <c r="BA9" s="493"/>
      <c r="BB9" s="493"/>
      <c r="BC9" s="493"/>
      <c r="BD9" s="493"/>
      <c r="BE9" s="493"/>
      <c r="BF9" s="493"/>
      <c r="BG9" s="493"/>
      <c r="BH9" s="493"/>
      <c r="BI9" s="493"/>
      <c r="BJ9" s="493"/>
      <c r="BK9" s="493"/>
      <c r="BL9" s="493"/>
      <c r="BM9" s="493"/>
      <c r="BN9" s="493"/>
      <c r="BO9" s="493"/>
      <c r="BP9" s="493"/>
      <c r="BQ9" s="493"/>
      <c r="BR9" s="493"/>
      <c r="BS9" s="493"/>
      <c r="BT9" s="493"/>
      <c r="BU9" s="493"/>
      <c r="BV9" s="493"/>
      <c r="BW9" s="493"/>
      <c r="BX9" s="493"/>
      <c r="BY9" s="493"/>
      <c r="BZ9" s="493"/>
      <c r="CA9" s="493"/>
      <c r="CB9" s="493"/>
      <c r="CC9" s="493"/>
      <c r="CD9" s="493"/>
      <c r="CE9" s="493"/>
      <c r="CF9" s="493"/>
      <c r="CG9" s="493"/>
      <c r="CH9" s="493"/>
      <c r="CI9" s="493"/>
    </row>
    <row r="10" spans="1:87" ht="15.75" hidden="1" customHeight="1" outlineLevel="1">
      <c r="A10" s="379"/>
      <c r="B10" s="412"/>
      <c r="C10" s="494"/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7"/>
      <c r="T10" s="437"/>
      <c r="U10" s="437"/>
      <c r="V10" s="437"/>
      <c r="W10" s="437"/>
      <c r="X10" s="437"/>
      <c r="Y10" s="437"/>
      <c r="Z10" s="437"/>
      <c r="AA10" s="437"/>
      <c r="AB10" s="437"/>
      <c r="AC10" s="437"/>
      <c r="AD10" s="437"/>
      <c r="AE10" s="437"/>
      <c r="AF10" s="437"/>
      <c r="AG10" s="437"/>
      <c r="AH10" s="437"/>
      <c r="AI10" s="437"/>
      <c r="AJ10" s="437"/>
      <c r="AK10" s="437"/>
      <c r="AL10" s="437"/>
      <c r="AM10" s="437"/>
      <c r="AN10" s="437"/>
      <c r="AO10" s="437"/>
      <c r="AP10" s="437"/>
      <c r="AQ10" s="437"/>
      <c r="AR10" s="437"/>
      <c r="AS10" s="437"/>
      <c r="AT10" s="437"/>
      <c r="AU10" s="437"/>
      <c r="AV10" s="437"/>
      <c r="AW10" s="437"/>
      <c r="AX10" s="437"/>
      <c r="AY10" s="437"/>
      <c r="AZ10" s="437"/>
      <c r="BA10" s="437"/>
      <c r="BB10" s="437"/>
      <c r="BC10" s="437"/>
      <c r="BD10" s="437"/>
      <c r="BE10" s="437"/>
      <c r="BF10" s="437"/>
      <c r="BG10" s="437"/>
      <c r="BH10" s="437"/>
      <c r="BI10" s="437"/>
      <c r="BJ10" s="437"/>
      <c r="BK10" s="437"/>
      <c r="BL10" s="437"/>
      <c r="BM10" s="437"/>
      <c r="BN10" s="437"/>
      <c r="BO10" s="437"/>
      <c r="BP10" s="437"/>
      <c r="BQ10" s="437"/>
      <c r="BR10" s="437"/>
      <c r="BS10" s="437"/>
      <c r="BT10" s="437"/>
      <c r="BU10" s="437"/>
      <c r="BV10" s="437"/>
      <c r="BW10" s="437"/>
      <c r="BX10" s="437"/>
      <c r="BY10" s="437"/>
      <c r="BZ10" s="437"/>
      <c r="CA10" s="437"/>
      <c r="CB10" s="437"/>
      <c r="CC10" s="437"/>
      <c r="CD10" s="437"/>
      <c r="CE10" s="437"/>
      <c r="CF10" s="437"/>
      <c r="CG10" s="437"/>
      <c r="CH10" s="437"/>
      <c r="CI10" s="437"/>
    </row>
    <row r="11" spans="1:87" ht="41.25" hidden="1" customHeight="1" outlineLevel="1">
      <c r="A11" s="495" t="s">
        <v>137</v>
      </c>
      <c r="B11" s="495"/>
      <c r="C11" s="496"/>
      <c r="D11" s="495">
        <f t="shared" ref="D11:CI11" si="4">IFERROR(D98/D125,0)</f>
        <v>0</v>
      </c>
      <c r="E11" s="495">
        <f t="shared" si="4"/>
        <v>0</v>
      </c>
      <c r="F11" s="495">
        <f t="shared" si="4"/>
        <v>0</v>
      </c>
      <c r="G11" s="495">
        <f t="shared" si="4"/>
        <v>0</v>
      </c>
      <c r="H11" s="495">
        <f t="shared" si="4"/>
        <v>0</v>
      </c>
      <c r="I11" s="495">
        <f t="shared" si="4"/>
        <v>0</v>
      </c>
      <c r="J11" s="495">
        <f t="shared" si="4"/>
        <v>0</v>
      </c>
      <c r="K11" s="495">
        <f t="shared" si="4"/>
        <v>0</v>
      </c>
      <c r="L11" s="495">
        <f t="shared" si="4"/>
        <v>0</v>
      </c>
      <c r="M11" s="495">
        <f t="shared" si="4"/>
        <v>0</v>
      </c>
      <c r="N11" s="495">
        <f t="shared" si="4"/>
        <v>0</v>
      </c>
      <c r="O11" s="495">
        <f t="shared" si="4"/>
        <v>0</v>
      </c>
      <c r="P11" s="495">
        <f t="shared" si="4"/>
        <v>0</v>
      </c>
      <c r="Q11" s="495">
        <f t="shared" si="4"/>
        <v>0</v>
      </c>
      <c r="R11" s="495">
        <f t="shared" si="4"/>
        <v>0</v>
      </c>
      <c r="S11" s="495">
        <f t="shared" si="4"/>
        <v>0</v>
      </c>
      <c r="T11" s="495">
        <f t="shared" si="4"/>
        <v>0</v>
      </c>
      <c r="U11" s="495">
        <f t="shared" si="4"/>
        <v>0</v>
      </c>
      <c r="V11" s="495">
        <f t="shared" si="4"/>
        <v>0</v>
      </c>
      <c r="W11" s="495">
        <f t="shared" si="4"/>
        <v>0</v>
      </c>
      <c r="X11" s="495">
        <f t="shared" si="4"/>
        <v>0</v>
      </c>
      <c r="Y11" s="495">
        <f t="shared" si="4"/>
        <v>0</v>
      </c>
      <c r="Z11" s="495">
        <f t="shared" si="4"/>
        <v>0</v>
      </c>
      <c r="AA11" s="495">
        <f t="shared" si="4"/>
        <v>0</v>
      </c>
      <c r="AB11" s="495">
        <f t="shared" si="4"/>
        <v>0</v>
      </c>
      <c r="AC11" s="495">
        <f t="shared" si="4"/>
        <v>0</v>
      </c>
      <c r="AD11" s="495">
        <f t="shared" si="4"/>
        <v>0</v>
      </c>
      <c r="AE11" s="495">
        <f t="shared" si="4"/>
        <v>0</v>
      </c>
      <c r="AF11" s="495">
        <f t="shared" si="4"/>
        <v>0</v>
      </c>
      <c r="AG11" s="495">
        <f t="shared" si="4"/>
        <v>0</v>
      </c>
      <c r="AH11" s="495">
        <f t="shared" si="4"/>
        <v>0</v>
      </c>
      <c r="AI11" s="495">
        <f t="shared" si="4"/>
        <v>0</v>
      </c>
      <c r="AJ11" s="495">
        <f t="shared" si="4"/>
        <v>0</v>
      </c>
      <c r="AK11" s="495">
        <f t="shared" si="4"/>
        <v>0</v>
      </c>
      <c r="AL11" s="495">
        <f t="shared" si="4"/>
        <v>0</v>
      </c>
      <c r="AM11" s="495">
        <f t="shared" si="4"/>
        <v>0</v>
      </c>
      <c r="AN11" s="495">
        <f t="shared" si="4"/>
        <v>0</v>
      </c>
      <c r="AO11" s="495">
        <f t="shared" si="4"/>
        <v>0</v>
      </c>
      <c r="AP11" s="495">
        <f t="shared" si="4"/>
        <v>0</v>
      </c>
      <c r="AQ11" s="495">
        <f t="shared" si="4"/>
        <v>0</v>
      </c>
      <c r="AR11" s="495">
        <f t="shared" si="4"/>
        <v>0</v>
      </c>
      <c r="AS11" s="495">
        <f t="shared" si="4"/>
        <v>0</v>
      </c>
      <c r="AT11" s="495">
        <f t="shared" si="4"/>
        <v>0</v>
      </c>
      <c r="AU11" s="495">
        <f t="shared" si="4"/>
        <v>0</v>
      </c>
      <c r="AV11" s="495">
        <f t="shared" si="4"/>
        <v>0</v>
      </c>
      <c r="AW11" s="495">
        <f t="shared" si="4"/>
        <v>0</v>
      </c>
      <c r="AX11" s="495">
        <f t="shared" si="4"/>
        <v>0</v>
      </c>
      <c r="AY11" s="495">
        <f t="shared" si="4"/>
        <v>0</v>
      </c>
      <c r="AZ11" s="495">
        <f t="shared" si="4"/>
        <v>0</v>
      </c>
      <c r="BA11" s="495">
        <f t="shared" si="4"/>
        <v>0</v>
      </c>
      <c r="BB11" s="495">
        <f t="shared" si="4"/>
        <v>0</v>
      </c>
      <c r="BC11" s="495">
        <f t="shared" si="4"/>
        <v>0</v>
      </c>
      <c r="BD11" s="495">
        <f t="shared" si="4"/>
        <v>0</v>
      </c>
      <c r="BE11" s="495">
        <f t="shared" si="4"/>
        <v>0</v>
      </c>
      <c r="BF11" s="495">
        <f t="shared" si="4"/>
        <v>0</v>
      </c>
      <c r="BG11" s="495">
        <f t="shared" si="4"/>
        <v>0</v>
      </c>
      <c r="BH11" s="495">
        <f t="shared" si="4"/>
        <v>0</v>
      </c>
      <c r="BI11" s="495">
        <f t="shared" si="4"/>
        <v>0</v>
      </c>
      <c r="BJ11" s="495">
        <f t="shared" si="4"/>
        <v>0</v>
      </c>
      <c r="BK11" s="495">
        <f t="shared" si="4"/>
        <v>0</v>
      </c>
      <c r="BL11" s="495">
        <f t="shared" si="4"/>
        <v>0</v>
      </c>
      <c r="BM11" s="495">
        <f t="shared" si="4"/>
        <v>0</v>
      </c>
      <c r="BN11" s="495">
        <f t="shared" si="4"/>
        <v>0</v>
      </c>
      <c r="BO11" s="495">
        <f t="shared" si="4"/>
        <v>0</v>
      </c>
      <c r="BP11" s="495">
        <f t="shared" si="4"/>
        <v>0</v>
      </c>
      <c r="BQ11" s="495">
        <f t="shared" si="4"/>
        <v>0</v>
      </c>
      <c r="BR11" s="495">
        <f t="shared" si="4"/>
        <v>0</v>
      </c>
      <c r="BS11" s="495">
        <f t="shared" si="4"/>
        <v>0</v>
      </c>
      <c r="BT11" s="495">
        <f t="shared" si="4"/>
        <v>0</v>
      </c>
      <c r="BU11" s="495">
        <f t="shared" si="4"/>
        <v>0</v>
      </c>
      <c r="BV11" s="495">
        <f t="shared" si="4"/>
        <v>0</v>
      </c>
      <c r="BW11" s="495">
        <f t="shared" si="4"/>
        <v>0</v>
      </c>
      <c r="BX11" s="495">
        <f t="shared" si="4"/>
        <v>0</v>
      </c>
      <c r="BY11" s="495">
        <f t="shared" si="4"/>
        <v>0</v>
      </c>
      <c r="BZ11" s="495">
        <f t="shared" si="4"/>
        <v>0</v>
      </c>
      <c r="CA11" s="495">
        <f t="shared" si="4"/>
        <v>0</v>
      </c>
      <c r="CB11" s="495">
        <f t="shared" si="4"/>
        <v>0</v>
      </c>
      <c r="CC11" s="495">
        <f t="shared" si="4"/>
        <v>0</v>
      </c>
      <c r="CD11" s="495">
        <f t="shared" si="4"/>
        <v>0</v>
      </c>
      <c r="CE11" s="495">
        <f t="shared" si="4"/>
        <v>0</v>
      </c>
      <c r="CF11" s="495">
        <f t="shared" si="4"/>
        <v>0</v>
      </c>
      <c r="CG11" s="495">
        <f t="shared" si="4"/>
        <v>0</v>
      </c>
      <c r="CH11" s="495">
        <f t="shared" si="4"/>
        <v>0</v>
      </c>
      <c r="CI11" s="495">
        <f t="shared" si="4"/>
        <v>0</v>
      </c>
    </row>
    <row r="12" spans="1:87" ht="41.25" hidden="1" customHeight="1" outlineLevel="1">
      <c r="A12" s="495" t="s">
        <v>138</v>
      </c>
      <c r="B12" s="495"/>
      <c r="C12" s="496"/>
      <c r="D12" s="495">
        <f>IFERROR(D132/D114,0)</f>
        <v>0</v>
      </c>
      <c r="E12" s="495">
        <f>IFERROR(E132/E114,0)</f>
        <v>0</v>
      </c>
      <c r="F12" s="495">
        <f>IFERROR(F132/F114,0)</f>
        <v>0</v>
      </c>
      <c r="G12" s="495">
        <f>IFERROR(G132/G114,0)</f>
        <v>0</v>
      </c>
      <c r="H12" s="495">
        <f>IFERROR(H132/H114,0)</f>
        <v>0</v>
      </c>
      <c r="I12" s="495">
        <f>IFERROR(I132/I114,0)</f>
        <v>0</v>
      </c>
      <c r="J12" s="495">
        <f>IFERROR(J132/J114,0)</f>
        <v>0</v>
      </c>
      <c r="K12" s="495">
        <f>IFERROR(K132/K114,0)</f>
        <v>0</v>
      </c>
      <c r="L12" s="495">
        <f>IFERROR(L132/L114,0)</f>
        <v>0</v>
      </c>
      <c r="M12" s="495">
        <f>IFERROR(M132/M114,0)</f>
        <v>0</v>
      </c>
      <c r="N12" s="495">
        <f>IFERROR(N132/N114,0)</f>
        <v>0</v>
      </c>
      <c r="O12" s="495">
        <f>IFERROR(O132/O114,0)</f>
        <v>0</v>
      </c>
      <c r="P12" s="495">
        <f>IFERROR(P132/P114,0)</f>
        <v>0</v>
      </c>
      <c r="Q12" s="495">
        <f>IFERROR(Q132/Q114,0)</f>
        <v>0</v>
      </c>
      <c r="R12" s="495">
        <f>IFERROR(R132/R114,0)</f>
        <v>0</v>
      </c>
      <c r="S12" s="495">
        <f>IFERROR(S132/S114,0)</f>
        <v>0</v>
      </c>
      <c r="T12" s="495">
        <f>IFERROR(T132/T114,0)</f>
        <v>0</v>
      </c>
      <c r="U12" s="495">
        <f>IFERROR(U132/U114,0)</f>
        <v>0</v>
      </c>
      <c r="V12" s="495">
        <f>IFERROR(V132/V114,0)</f>
        <v>0</v>
      </c>
      <c r="W12" s="495">
        <f>IFERROR(W132/W114,0)</f>
        <v>0</v>
      </c>
      <c r="X12" s="495">
        <f>IFERROR(X132/X114,0)</f>
        <v>0</v>
      </c>
      <c r="Y12" s="495">
        <f>IFERROR(Y132/Y114,0)</f>
        <v>0</v>
      </c>
      <c r="Z12" s="495">
        <f>IFERROR(Z132/Z114,0)</f>
        <v>0</v>
      </c>
      <c r="AA12" s="495">
        <f>IFERROR(AA132/AA114,0)</f>
        <v>0</v>
      </c>
      <c r="AB12" s="495">
        <f>IFERROR(AB132/AB114,0)</f>
        <v>0</v>
      </c>
      <c r="AC12" s="495">
        <f>IFERROR(AC132/AC114,0)</f>
        <v>0</v>
      </c>
      <c r="AD12" s="495">
        <f>IFERROR(AD132/AD114,0)</f>
        <v>0</v>
      </c>
      <c r="AE12" s="495">
        <f>IFERROR(AE132/AE114,0)</f>
        <v>0</v>
      </c>
      <c r="AF12" s="495">
        <f>IFERROR(AF132/AF114,0)</f>
        <v>0</v>
      </c>
      <c r="AG12" s="495">
        <f>IFERROR(AG132/AG114,0)</f>
        <v>0</v>
      </c>
      <c r="AH12" s="495">
        <f>IFERROR(AH132/AH114,0)</f>
        <v>0</v>
      </c>
      <c r="AI12" s="495">
        <f>IFERROR(AI132/AI114,0)</f>
        <v>0</v>
      </c>
      <c r="AJ12" s="495">
        <f>IFERROR(AJ132/AJ114,0)</f>
        <v>0</v>
      </c>
      <c r="AK12" s="495">
        <f>IFERROR(AK132/AK114,0)</f>
        <v>0</v>
      </c>
      <c r="AL12" s="495">
        <f>IFERROR(AL132/AL114,0)</f>
        <v>0</v>
      </c>
      <c r="AM12" s="495">
        <f>IFERROR(AM132/AM114,0)</f>
        <v>0</v>
      </c>
      <c r="AN12" s="495">
        <f>IFERROR(AN132/AN114,0)</f>
        <v>0</v>
      </c>
      <c r="AO12" s="495">
        <f>IFERROR(AO132/AO114,0)</f>
        <v>0</v>
      </c>
      <c r="AP12" s="495">
        <f>IFERROR(AP132/AP114,0)</f>
        <v>0</v>
      </c>
      <c r="AQ12" s="495">
        <f>IFERROR(AQ132/AQ114,0)</f>
        <v>0</v>
      </c>
      <c r="AR12" s="495">
        <f>IFERROR(AR132/AR114,0)</f>
        <v>0</v>
      </c>
      <c r="AS12" s="495">
        <f>IFERROR(AS132/AS114,0)</f>
        <v>0</v>
      </c>
      <c r="AT12" s="495">
        <f>IFERROR(AT132/AT114,0)</f>
        <v>0</v>
      </c>
      <c r="AU12" s="495">
        <f>IFERROR(AU132/AU114,0)</f>
        <v>0</v>
      </c>
      <c r="AV12" s="495">
        <f>IFERROR(AV132/AV114,0)</f>
        <v>0</v>
      </c>
      <c r="AW12" s="495">
        <f>IFERROR(AW132/AW114,0)</f>
        <v>0</v>
      </c>
      <c r="AX12" s="495">
        <f>IFERROR(AX132/AX114,0)</f>
        <v>0</v>
      </c>
      <c r="AY12" s="495">
        <f>IFERROR(AY132/AY114,0)</f>
        <v>0</v>
      </c>
      <c r="AZ12" s="495">
        <f>IFERROR(AZ132/AZ114,0)</f>
        <v>0</v>
      </c>
      <c r="BA12" s="495">
        <f>IFERROR(BA132/BA114,0)</f>
        <v>0</v>
      </c>
      <c r="BB12" s="495">
        <f>IFERROR(BB132/BB114,0)</f>
        <v>0</v>
      </c>
      <c r="BC12" s="495">
        <f>IFERROR(BC132/BC114,0)</f>
        <v>0</v>
      </c>
      <c r="BD12" s="495">
        <f>IFERROR(BD132/BD114,0)</f>
        <v>0</v>
      </c>
      <c r="BE12" s="495">
        <f>IFERROR(BE132/BE114,0)</f>
        <v>0</v>
      </c>
      <c r="BF12" s="495">
        <f>IFERROR(BF132/BF114,0)</f>
        <v>0</v>
      </c>
      <c r="BG12" s="495">
        <f>IFERROR(BG132/BG114,0)</f>
        <v>0</v>
      </c>
      <c r="BH12" s="495">
        <f>IFERROR(BH132/BH114,0)</f>
        <v>0</v>
      </c>
      <c r="BI12" s="495">
        <f>IFERROR(BI132/BI114,0)</f>
        <v>0</v>
      </c>
      <c r="BJ12" s="495">
        <f>IFERROR(BJ132/BJ114,0)</f>
        <v>0</v>
      </c>
      <c r="BK12" s="495">
        <f>IFERROR(BK132/BK114,0)</f>
        <v>0</v>
      </c>
      <c r="BL12" s="495">
        <f>IFERROR(BL132/BL114,0)</f>
        <v>0</v>
      </c>
      <c r="BM12" s="495">
        <f>IFERROR(BM132/BM114,0)</f>
        <v>0</v>
      </c>
      <c r="BN12" s="495">
        <f>IFERROR(BN132/BN114,0)</f>
        <v>0</v>
      </c>
      <c r="BO12" s="495">
        <f>IFERROR(BO132/BO114,0)</f>
        <v>0</v>
      </c>
      <c r="BP12" s="495">
        <f>IFERROR(BP132/BP114,0)</f>
        <v>0</v>
      </c>
      <c r="BQ12" s="495">
        <f>IFERROR(BQ132/BQ114,0)</f>
        <v>0</v>
      </c>
      <c r="BR12" s="495">
        <f>IFERROR(BR132/BR114,0)</f>
        <v>0</v>
      </c>
      <c r="BS12" s="495">
        <f>IFERROR(BS132/BS114,0)</f>
        <v>0</v>
      </c>
      <c r="BT12" s="495">
        <f>IFERROR(BT132/BT114,0)</f>
        <v>0</v>
      </c>
      <c r="BU12" s="495">
        <f>IFERROR(BU132/BU114,0)</f>
        <v>0</v>
      </c>
      <c r="BV12" s="495">
        <f>IFERROR(BV132/BV114,0)</f>
        <v>0</v>
      </c>
      <c r="BW12" s="495">
        <f>IFERROR(BW132/BW114,0)</f>
        <v>0</v>
      </c>
      <c r="BX12" s="495">
        <f>IFERROR(BX132/BX114,0)</f>
        <v>0</v>
      </c>
      <c r="BY12" s="495">
        <f>IFERROR(BY132/BY114,0)</f>
        <v>0</v>
      </c>
      <c r="BZ12" s="495">
        <f>IFERROR(BZ132/BZ114,0)</f>
        <v>0</v>
      </c>
      <c r="CA12" s="495">
        <f>IFERROR(CA132/CA114,0)</f>
        <v>0</v>
      </c>
      <c r="CB12" s="495">
        <f>IFERROR(CB132/CB114,0)</f>
        <v>0</v>
      </c>
      <c r="CC12" s="495">
        <f>IFERROR(CC132/CC114,0)</f>
        <v>0</v>
      </c>
      <c r="CD12" s="495">
        <f>IFERROR(CD132/CD114,0)</f>
        <v>0</v>
      </c>
      <c r="CE12" s="495">
        <f>IFERROR(CE132/CE114,0)</f>
        <v>0</v>
      </c>
      <c r="CF12" s="495">
        <f>IFERROR(CF132/CF114,0)</f>
        <v>0</v>
      </c>
      <c r="CG12" s="495">
        <f>IFERROR(CG132/CG114,0)</f>
        <v>0</v>
      </c>
      <c r="CH12" s="495">
        <f>IFERROR(CH132/CH114,0)</f>
        <v>0</v>
      </c>
      <c r="CI12" s="495">
        <f>IFERROR(CI132/CI114,0)</f>
        <v>0</v>
      </c>
    </row>
    <row r="13" spans="1:87" ht="41.25" hidden="1" customHeight="1" outlineLevel="1">
      <c r="A13" s="495" t="s">
        <v>139</v>
      </c>
      <c r="B13" s="495"/>
      <c r="C13" s="496"/>
      <c r="D13" s="495">
        <f t="shared" ref="D13:CI13" si="5">IFERROR(D132/D140,0)</f>
        <v>0</v>
      </c>
      <c r="E13" s="495">
        <f t="shared" si="5"/>
        <v>0</v>
      </c>
      <c r="F13" s="495">
        <f t="shared" si="5"/>
        <v>0</v>
      </c>
      <c r="G13" s="495">
        <f t="shared" si="5"/>
        <v>0</v>
      </c>
      <c r="H13" s="495">
        <f t="shared" si="5"/>
        <v>0</v>
      </c>
      <c r="I13" s="495">
        <f t="shared" si="5"/>
        <v>0</v>
      </c>
      <c r="J13" s="495">
        <f t="shared" si="5"/>
        <v>0</v>
      </c>
      <c r="K13" s="495">
        <f t="shared" si="5"/>
        <v>0</v>
      </c>
      <c r="L13" s="495">
        <f t="shared" si="5"/>
        <v>0</v>
      </c>
      <c r="M13" s="495">
        <f t="shared" si="5"/>
        <v>0</v>
      </c>
      <c r="N13" s="495">
        <f t="shared" si="5"/>
        <v>0</v>
      </c>
      <c r="O13" s="495">
        <f t="shared" si="5"/>
        <v>0</v>
      </c>
      <c r="P13" s="495">
        <f t="shared" si="5"/>
        <v>0</v>
      </c>
      <c r="Q13" s="495">
        <f t="shared" si="5"/>
        <v>0</v>
      </c>
      <c r="R13" s="495">
        <f t="shared" si="5"/>
        <v>0</v>
      </c>
      <c r="S13" s="495">
        <f t="shared" si="5"/>
        <v>0</v>
      </c>
      <c r="T13" s="495">
        <f t="shared" si="5"/>
        <v>0</v>
      </c>
      <c r="U13" s="495">
        <f t="shared" si="5"/>
        <v>0</v>
      </c>
      <c r="V13" s="495">
        <f t="shared" si="5"/>
        <v>0</v>
      </c>
      <c r="W13" s="495">
        <f t="shared" si="5"/>
        <v>0</v>
      </c>
      <c r="X13" s="495">
        <f t="shared" si="5"/>
        <v>0</v>
      </c>
      <c r="Y13" s="495">
        <f t="shared" si="5"/>
        <v>0</v>
      </c>
      <c r="Z13" s="495">
        <f t="shared" si="5"/>
        <v>0</v>
      </c>
      <c r="AA13" s="495">
        <f t="shared" si="5"/>
        <v>0</v>
      </c>
      <c r="AB13" s="495">
        <f t="shared" si="5"/>
        <v>0</v>
      </c>
      <c r="AC13" s="495">
        <f t="shared" si="5"/>
        <v>0</v>
      </c>
      <c r="AD13" s="495">
        <f t="shared" si="5"/>
        <v>0</v>
      </c>
      <c r="AE13" s="495">
        <f t="shared" si="5"/>
        <v>0</v>
      </c>
      <c r="AF13" s="495">
        <f t="shared" si="5"/>
        <v>0</v>
      </c>
      <c r="AG13" s="495">
        <f t="shared" si="5"/>
        <v>0</v>
      </c>
      <c r="AH13" s="495">
        <f t="shared" si="5"/>
        <v>0</v>
      </c>
      <c r="AI13" s="495">
        <f t="shared" si="5"/>
        <v>0</v>
      </c>
      <c r="AJ13" s="495">
        <f t="shared" si="5"/>
        <v>0</v>
      </c>
      <c r="AK13" s="495">
        <f t="shared" si="5"/>
        <v>0</v>
      </c>
      <c r="AL13" s="495">
        <f t="shared" si="5"/>
        <v>0</v>
      </c>
      <c r="AM13" s="495">
        <f t="shared" si="5"/>
        <v>0</v>
      </c>
      <c r="AN13" s="495">
        <f t="shared" si="5"/>
        <v>0</v>
      </c>
      <c r="AO13" s="495">
        <f t="shared" si="5"/>
        <v>0</v>
      </c>
      <c r="AP13" s="495">
        <f t="shared" si="5"/>
        <v>0</v>
      </c>
      <c r="AQ13" s="495">
        <f t="shared" si="5"/>
        <v>0</v>
      </c>
      <c r="AR13" s="495">
        <f t="shared" si="5"/>
        <v>0</v>
      </c>
      <c r="AS13" s="495">
        <f t="shared" si="5"/>
        <v>0</v>
      </c>
      <c r="AT13" s="495">
        <f t="shared" si="5"/>
        <v>0</v>
      </c>
      <c r="AU13" s="495">
        <f t="shared" si="5"/>
        <v>0</v>
      </c>
      <c r="AV13" s="495">
        <f t="shared" si="5"/>
        <v>0</v>
      </c>
      <c r="AW13" s="495">
        <f t="shared" si="5"/>
        <v>0</v>
      </c>
      <c r="AX13" s="495">
        <f t="shared" si="5"/>
        <v>0</v>
      </c>
      <c r="AY13" s="495">
        <f t="shared" si="5"/>
        <v>0</v>
      </c>
      <c r="AZ13" s="495">
        <f t="shared" si="5"/>
        <v>0</v>
      </c>
      <c r="BA13" s="495">
        <f t="shared" si="5"/>
        <v>0</v>
      </c>
      <c r="BB13" s="495">
        <f t="shared" si="5"/>
        <v>0</v>
      </c>
      <c r="BC13" s="495">
        <f t="shared" si="5"/>
        <v>0</v>
      </c>
      <c r="BD13" s="495">
        <f t="shared" si="5"/>
        <v>0</v>
      </c>
      <c r="BE13" s="495">
        <f t="shared" si="5"/>
        <v>0</v>
      </c>
      <c r="BF13" s="495">
        <f t="shared" si="5"/>
        <v>0</v>
      </c>
      <c r="BG13" s="495">
        <f t="shared" si="5"/>
        <v>0</v>
      </c>
      <c r="BH13" s="495">
        <f t="shared" si="5"/>
        <v>0</v>
      </c>
      <c r="BI13" s="495">
        <f t="shared" si="5"/>
        <v>0</v>
      </c>
      <c r="BJ13" s="495">
        <f t="shared" si="5"/>
        <v>0</v>
      </c>
      <c r="BK13" s="495">
        <f t="shared" si="5"/>
        <v>0</v>
      </c>
      <c r="BL13" s="495">
        <f t="shared" si="5"/>
        <v>0</v>
      </c>
      <c r="BM13" s="495">
        <f t="shared" si="5"/>
        <v>0</v>
      </c>
      <c r="BN13" s="495">
        <f t="shared" si="5"/>
        <v>0</v>
      </c>
      <c r="BO13" s="495">
        <f t="shared" si="5"/>
        <v>0</v>
      </c>
      <c r="BP13" s="495">
        <f t="shared" si="5"/>
        <v>0</v>
      </c>
      <c r="BQ13" s="495">
        <f t="shared" si="5"/>
        <v>0</v>
      </c>
      <c r="BR13" s="495">
        <f t="shared" si="5"/>
        <v>0</v>
      </c>
      <c r="BS13" s="495">
        <f t="shared" si="5"/>
        <v>0</v>
      </c>
      <c r="BT13" s="495">
        <f t="shared" si="5"/>
        <v>0</v>
      </c>
      <c r="BU13" s="495">
        <f t="shared" si="5"/>
        <v>0</v>
      </c>
      <c r="BV13" s="495">
        <f t="shared" si="5"/>
        <v>0</v>
      </c>
      <c r="BW13" s="495">
        <f t="shared" si="5"/>
        <v>0</v>
      </c>
      <c r="BX13" s="495">
        <f t="shared" si="5"/>
        <v>0</v>
      </c>
      <c r="BY13" s="495">
        <f t="shared" si="5"/>
        <v>0</v>
      </c>
      <c r="BZ13" s="495">
        <f t="shared" si="5"/>
        <v>0</v>
      </c>
      <c r="CA13" s="495">
        <f t="shared" si="5"/>
        <v>0</v>
      </c>
      <c r="CB13" s="495">
        <f t="shared" si="5"/>
        <v>0</v>
      </c>
      <c r="CC13" s="495">
        <f t="shared" si="5"/>
        <v>0</v>
      </c>
      <c r="CD13" s="495">
        <f t="shared" si="5"/>
        <v>0</v>
      </c>
      <c r="CE13" s="495">
        <f t="shared" si="5"/>
        <v>0</v>
      </c>
      <c r="CF13" s="495">
        <f t="shared" si="5"/>
        <v>0</v>
      </c>
      <c r="CG13" s="495">
        <f t="shared" si="5"/>
        <v>0</v>
      </c>
      <c r="CH13" s="495">
        <f t="shared" si="5"/>
        <v>0</v>
      </c>
      <c r="CI13" s="495">
        <f t="shared" si="5"/>
        <v>0</v>
      </c>
    </row>
    <row r="14" spans="1:87" ht="41.25" hidden="1" customHeight="1" outlineLevel="1">
      <c r="A14" s="495" t="s">
        <v>140</v>
      </c>
      <c r="B14" s="495"/>
      <c r="C14" s="496"/>
      <c r="D14" s="495">
        <f t="shared" ref="D14:CI14" si="6">IFERROR((D98-D94)/D125,0)</f>
        <v>0</v>
      </c>
      <c r="E14" s="495">
        <f t="shared" si="6"/>
        <v>0</v>
      </c>
      <c r="F14" s="495">
        <f t="shared" si="6"/>
        <v>0</v>
      </c>
      <c r="G14" s="495">
        <f t="shared" si="6"/>
        <v>0</v>
      </c>
      <c r="H14" s="495">
        <f t="shared" si="6"/>
        <v>0</v>
      </c>
      <c r="I14" s="495">
        <f t="shared" si="6"/>
        <v>0</v>
      </c>
      <c r="J14" s="495">
        <f t="shared" si="6"/>
        <v>0</v>
      </c>
      <c r="K14" s="495">
        <f t="shared" si="6"/>
        <v>0</v>
      </c>
      <c r="L14" s="495">
        <f t="shared" si="6"/>
        <v>0</v>
      </c>
      <c r="M14" s="495">
        <f t="shared" si="6"/>
        <v>0</v>
      </c>
      <c r="N14" s="495">
        <f t="shared" si="6"/>
        <v>0</v>
      </c>
      <c r="O14" s="495">
        <f t="shared" si="6"/>
        <v>0</v>
      </c>
      <c r="P14" s="495">
        <f t="shared" si="6"/>
        <v>0</v>
      </c>
      <c r="Q14" s="495">
        <f t="shared" si="6"/>
        <v>0</v>
      </c>
      <c r="R14" s="495">
        <f t="shared" si="6"/>
        <v>0</v>
      </c>
      <c r="S14" s="495">
        <f t="shared" si="6"/>
        <v>0</v>
      </c>
      <c r="T14" s="495">
        <f t="shared" si="6"/>
        <v>0</v>
      </c>
      <c r="U14" s="495">
        <f t="shared" si="6"/>
        <v>0</v>
      </c>
      <c r="V14" s="495">
        <f t="shared" si="6"/>
        <v>0</v>
      </c>
      <c r="W14" s="495">
        <f t="shared" si="6"/>
        <v>0</v>
      </c>
      <c r="X14" s="495">
        <f t="shared" si="6"/>
        <v>0</v>
      </c>
      <c r="Y14" s="495">
        <f t="shared" si="6"/>
        <v>0</v>
      </c>
      <c r="Z14" s="495">
        <f t="shared" si="6"/>
        <v>0</v>
      </c>
      <c r="AA14" s="495">
        <f t="shared" si="6"/>
        <v>0</v>
      </c>
      <c r="AB14" s="495">
        <f t="shared" si="6"/>
        <v>0</v>
      </c>
      <c r="AC14" s="495">
        <f t="shared" si="6"/>
        <v>0</v>
      </c>
      <c r="AD14" s="495">
        <f t="shared" si="6"/>
        <v>0</v>
      </c>
      <c r="AE14" s="495">
        <f t="shared" si="6"/>
        <v>0</v>
      </c>
      <c r="AF14" s="495">
        <f t="shared" si="6"/>
        <v>0</v>
      </c>
      <c r="AG14" s="495">
        <f t="shared" si="6"/>
        <v>0</v>
      </c>
      <c r="AH14" s="495">
        <f t="shared" si="6"/>
        <v>0</v>
      </c>
      <c r="AI14" s="495">
        <f t="shared" si="6"/>
        <v>0</v>
      </c>
      <c r="AJ14" s="495">
        <f t="shared" si="6"/>
        <v>0</v>
      </c>
      <c r="AK14" s="495">
        <f t="shared" si="6"/>
        <v>0</v>
      </c>
      <c r="AL14" s="495">
        <f t="shared" si="6"/>
        <v>0</v>
      </c>
      <c r="AM14" s="495">
        <f t="shared" si="6"/>
        <v>0</v>
      </c>
      <c r="AN14" s="495">
        <f t="shared" si="6"/>
        <v>0</v>
      </c>
      <c r="AO14" s="495">
        <f t="shared" si="6"/>
        <v>0</v>
      </c>
      <c r="AP14" s="495">
        <f t="shared" si="6"/>
        <v>0</v>
      </c>
      <c r="AQ14" s="495">
        <f t="shared" si="6"/>
        <v>0</v>
      </c>
      <c r="AR14" s="495">
        <f t="shared" si="6"/>
        <v>0</v>
      </c>
      <c r="AS14" s="495">
        <f t="shared" si="6"/>
        <v>0</v>
      </c>
      <c r="AT14" s="495">
        <f t="shared" si="6"/>
        <v>0</v>
      </c>
      <c r="AU14" s="495">
        <f t="shared" si="6"/>
        <v>0</v>
      </c>
      <c r="AV14" s="495">
        <f t="shared" si="6"/>
        <v>0</v>
      </c>
      <c r="AW14" s="495">
        <f t="shared" si="6"/>
        <v>0</v>
      </c>
      <c r="AX14" s="495">
        <f t="shared" si="6"/>
        <v>0</v>
      </c>
      <c r="AY14" s="495">
        <f t="shared" si="6"/>
        <v>0</v>
      </c>
      <c r="AZ14" s="495">
        <f t="shared" si="6"/>
        <v>0</v>
      </c>
      <c r="BA14" s="495">
        <f t="shared" si="6"/>
        <v>0</v>
      </c>
      <c r="BB14" s="495">
        <f t="shared" si="6"/>
        <v>0</v>
      </c>
      <c r="BC14" s="495">
        <f t="shared" si="6"/>
        <v>0</v>
      </c>
      <c r="BD14" s="495">
        <f t="shared" si="6"/>
        <v>0</v>
      </c>
      <c r="BE14" s="495">
        <f t="shared" si="6"/>
        <v>0</v>
      </c>
      <c r="BF14" s="495">
        <f t="shared" si="6"/>
        <v>0</v>
      </c>
      <c r="BG14" s="495">
        <f t="shared" si="6"/>
        <v>0</v>
      </c>
      <c r="BH14" s="495">
        <f t="shared" si="6"/>
        <v>0</v>
      </c>
      <c r="BI14" s="495">
        <f t="shared" si="6"/>
        <v>0</v>
      </c>
      <c r="BJ14" s="495">
        <f t="shared" si="6"/>
        <v>0</v>
      </c>
      <c r="BK14" s="495">
        <f t="shared" si="6"/>
        <v>0</v>
      </c>
      <c r="BL14" s="495">
        <f t="shared" si="6"/>
        <v>0</v>
      </c>
      <c r="BM14" s="495">
        <f t="shared" si="6"/>
        <v>0</v>
      </c>
      <c r="BN14" s="495">
        <f t="shared" si="6"/>
        <v>0</v>
      </c>
      <c r="BO14" s="495">
        <f t="shared" si="6"/>
        <v>0</v>
      </c>
      <c r="BP14" s="495">
        <f t="shared" si="6"/>
        <v>0</v>
      </c>
      <c r="BQ14" s="495">
        <f t="shared" si="6"/>
        <v>0</v>
      </c>
      <c r="BR14" s="495">
        <f t="shared" si="6"/>
        <v>0</v>
      </c>
      <c r="BS14" s="495">
        <f t="shared" si="6"/>
        <v>0</v>
      </c>
      <c r="BT14" s="495">
        <f t="shared" si="6"/>
        <v>0</v>
      </c>
      <c r="BU14" s="495">
        <f t="shared" si="6"/>
        <v>0</v>
      </c>
      <c r="BV14" s="495">
        <f t="shared" si="6"/>
        <v>0</v>
      </c>
      <c r="BW14" s="495">
        <f t="shared" si="6"/>
        <v>0</v>
      </c>
      <c r="BX14" s="495">
        <f t="shared" si="6"/>
        <v>0</v>
      </c>
      <c r="BY14" s="495">
        <f t="shared" si="6"/>
        <v>0</v>
      </c>
      <c r="BZ14" s="495">
        <f t="shared" si="6"/>
        <v>0</v>
      </c>
      <c r="CA14" s="495">
        <f t="shared" si="6"/>
        <v>0</v>
      </c>
      <c r="CB14" s="495">
        <f t="shared" si="6"/>
        <v>0</v>
      </c>
      <c r="CC14" s="495">
        <f t="shared" si="6"/>
        <v>0</v>
      </c>
      <c r="CD14" s="495">
        <f t="shared" si="6"/>
        <v>0</v>
      </c>
      <c r="CE14" s="495">
        <f t="shared" si="6"/>
        <v>0</v>
      </c>
      <c r="CF14" s="495">
        <f t="shared" si="6"/>
        <v>0</v>
      </c>
      <c r="CG14" s="495">
        <f t="shared" si="6"/>
        <v>0</v>
      </c>
      <c r="CH14" s="495">
        <f t="shared" si="6"/>
        <v>0</v>
      </c>
      <c r="CI14" s="495">
        <f t="shared" si="6"/>
        <v>0</v>
      </c>
    </row>
    <row r="15" spans="1:87" ht="41.25" hidden="1" customHeight="1" outlineLevel="1">
      <c r="A15" s="495" t="s">
        <v>141</v>
      </c>
      <c r="B15" s="495"/>
      <c r="C15" s="496"/>
      <c r="D15" s="495">
        <f>IFERROR(D114/D140,0)</f>
        <v>0</v>
      </c>
      <c r="E15" s="495">
        <f>IFERROR(E114/E140,0)</f>
        <v>0</v>
      </c>
      <c r="F15" s="495">
        <f>IFERROR(F114/F140,0)</f>
        <v>0</v>
      </c>
      <c r="G15" s="495">
        <f>IFERROR(G114/G140,0)</f>
        <v>0</v>
      </c>
      <c r="H15" s="495">
        <f>IFERROR(H114/H140,0)</f>
        <v>0</v>
      </c>
      <c r="I15" s="495">
        <f>IFERROR(I114/I140,0)</f>
        <v>0</v>
      </c>
      <c r="J15" s="495">
        <f>IFERROR(J114/J140,0)</f>
        <v>0</v>
      </c>
      <c r="K15" s="495">
        <f>IFERROR(K114/K140,0)</f>
        <v>0</v>
      </c>
      <c r="L15" s="495">
        <f>IFERROR(L114/L140,0)</f>
        <v>0</v>
      </c>
      <c r="M15" s="495">
        <f>IFERROR(M114/M140,0)</f>
        <v>0</v>
      </c>
      <c r="N15" s="495">
        <f>IFERROR(N114/N140,0)</f>
        <v>0</v>
      </c>
      <c r="O15" s="495">
        <f>IFERROR(O114/O140,0)</f>
        <v>0</v>
      </c>
      <c r="P15" s="495">
        <f>IFERROR(P114/P140,0)</f>
        <v>0</v>
      </c>
      <c r="Q15" s="495">
        <f>IFERROR(Q114/Q140,0)</f>
        <v>0</v>
      </c>
      <c r="R15" s="495">
        <f>IFERROR(R114/R140,0)</f>
        <v>0</v>
      </c>
      <c r="S15" s="495">
        <f>IFERROR(S114/S140,0)</f>
        <v>0</v>
      </c>
      <c r="T15" s="495">
        <f>IFERROR(T114/T140,0)</f>
        <v>0</v>
      </c>
      <c r="U15" s="495">
        <f>IFERROR(U114/U140,0)</f>
        <v>0</v>
      </c>
      <c r="V15" s="495">
        <f>IFERROR(V114/V140,0)</f>
        <v>0</v>
      </c>
      <c r="W15" s="495">
        <f>IFERROR(W114/W140,0)</f>
        <v>0</v>
      </c>
      <c r="X15" s="495">
        <f>IFERROR(X114/X140,0)</f>
        <v>0</v>
      </c>
      <c r="Y15" s="495">
        <f>IFERROR(Y114/Y140,0)</f>
        <v>0</v>
      </c>
      <c r="Z15" s="495">
        <f>IFERROR(Z114/Z140,0)</f>
        <v>0</v>
      </c>
      <c r="AA15" s="495">
        <f>IFERROR(AA114/AA140,0)</f>
        <v>0</v>
      </c>
      <c r="AB15" s="495">
        <f>IFERROR(AB114/AB140,0)</f>
        <v>0</v>
      </c>
      <c r="AC15" s="495">
        <f>IFERROR(AC114/AC140,0)</f>
        <v>0</v>
      </c>
      <c r="AD15" s="495">
        <f>IFERROR(AD114/AD140,0)</f>
        <v>0</v>
      </c>
      <c r="AE15" s="495">
        <f>IFERROR(AE114/AE140,0)</f>
        <v>0</v>
      </c>
      <c r="AF15" s="495">
        <f>IFERROR(AF114/AF140,0)</f>
        <v>0</v>
      </c>
      <c r="AG15" s="495">
        <f>IFERROR(AG114/AG140,0)</f>
        <v>0</v>
      </c>
      <c r="AH15" s="495">
        <f>IFERROR(AH114/AH140,0)</f>
        <v>0</v>
      </c>
      <c r="AI15" s="495">
        <f>IFERROR(AI114/AI140,0)</f>
        <v>0</v>
      </c>
      <c r="AJ15" s="495">
        <f>IFERROR(AJ114/AJ140,0)</f>
        <v>0</v>
      </c>
      <c r="AK15" s="495">
        <f>IFERROR(AK114/AK140,0)</f>
        <v>0</v>
      </c>
      <c r="AL15" s="495">
        <f>IFERROR(AL114/AL140,0)</f>
        <v>0</v>
      </c>
      <c r="AM15" s="495">
        <f>IFERROR(AM114/AM140,0)</f>
        <v>0</v>
      </c>
      <c r="AN15" s="495">
        <f>IFERROR(AN114/AN140,0)</f>
        <v>0</v>
      </c>
      <c r="AO15" s="495">
        <f>IFERROR(AO114/AO140,0)</f>
        <v>0</v>
      </c>
      <c r="AP15" s="495">
        <f>IFERROR(AP114/AP140,0)</f>
        <v>0</v>
      </c>
      <c r="AQ15" s="495">
        <f>IFERROR(AQ114/AQ140,0)</f>
        <v>0</v>
      </c>
      <c r="AR15" s="495">
        <f>IFERROR(AR114/AR140,0)</f>
        <v>0</v>
      </c>
      <c r="AS15" s="495">
        <f>IFERROR(AS114/AS140,0)</f>
        <v>0</v>
      </c>
      <c r="AT15" s="495">
        <f>IFERROR(AT114/AT140,0)</f>
        <v>0</v>
      </c>
      <c r="AU15" s="495">
        <f>IFERROR(AU114/AU140,0)</f>
        <v>0</v>
      </c>
      <c r="AV15" s="495">
        <f>IFERROR(AV114/AV140,0)</f>
        <v>0</v>
      </c>
      <c r="AW15" s="495">
        <f>IFERROR(AW114/AW140,0)</f>
        <v>0</v>
      </c>
      <c r="AX15" s="495">
        <f>IFERROR(AX114/AX140,0)</f>
        <v>0</v>
      </c>
      <c r="AY15" s="495">
        <f>IFERROR(AY114/AY140,0)</f>
        <v>0</v>
      </c>
      <c r="AZ15" s="495">
        <f>IFERROR(AZ114/AZ140,0)</f>
        <v>0</v>
      </c>
      <c r="BA15" s="495">
        <f>IFERROR(BA114/BA140,0)</f>
        <v>0</v>
      </c>
      <c r="BB15" s="495">
        <f>IFERROR(BB114/BB140,0)</f>
        <v>0</v>
      </c>
      <c r="BC15" s="495">
        <f>IFERROR(BC114/BC140,0)</f>
        <v>0</v>
      </c>
      <c r="BD15" s="495">
        <f>IFERROR(BD114/BD140,0)</f>
        <v>0</v>
      </c>
      <c r="BE15" s="495">
        <f>IFERROR(BE114/BE140,0)</f>
        <v>0</v>
      </c>
      <c r="BF15" s="495">
        <f>IFERROR(BF114/BF140,0)</f>
        <v>0</v>
      </c>
      <c r="BG15" s="495">
        <f>IFERROR(BG114/BG140,0)</f>
        <v>0</v>
      </c>
      <c r="BH15" s="495">
        <f>IFERROR(BH114/BH140,0)</f>
        <v>0</v>
      </c>
      <c r="BI15" s="495">
        <f>IFERROR(BI114/BI140,0)</f>
        <v>0</v>
      </c>
      <c r="BJ15" s="495">
        <f>IFERROR(BJ114/BJ140,0)</f>
        <v>0</v>
      </c>
      <c r="BK15" s="495">
        <f>IFERROR(BK114/BK140,0)</f>
        <v>0</v>
      </c>
      <c r="BL15" s="495">
        <f>IFERROR(BL114/BL140,0)</f>
        <v>0</v>
      </c>
      <c r="BM15" s="495">
        <f>IFERROR(BM114/BM140,0)</f>
        <v>0</v>
      </c>
      <c r="BN15" s="495">
        <f>IFERROR(BN114/BN140,0)</f>
        <v>0</v>
      </c>
      <c r="BO15" s="495">
        <f>IFERROR(BO114/BO140,0)</f>
        <v>0</v>
      </c>
      <c r="BP15" s="495">
        <f>IFERROR(BP114/BP140,0)</f>
        <v>0</v>
      </c>
      <c r="BQ15" s="495">
        <f>IFERROR(BQ114/BQ140,0)</f>
        <v>0</v>
      </c>
      <c r="BR15" s="495">
        <f>IFERROR(BR114/BR140,0)</f>
        <v>0</v>
      </c>
      <c r="BS15" s="495">
        <f>IFERROR(BS114/BS140,0)</f>
        <v>0</v>
      </c>
      <c r="BT15" s="495">
        <f>IFERROR(BT114/BT140,0)</f>
        <v>0</v>
      </c>
      <c r="BU15" s="495">
        <f>IFERROR(BU114/BU140,0)</f>
        <v>0</v>
      </c>
      <c r="BV15" s="495">
        <f>IFERROR(BV114/BV140,0)</f>
        <v>0</v>
      </c>
      <c r="BW15" s="495">
        <f>IFERROR(BW114/BW140,0)</f>
        <v>0</v>
      </c>
      <c r="BX15" s="495">
        <f>IFERROR(BX114/BX140,0)</f>
        <v>0</v>
      </c>
      <c r="BY15" s="495">
        <f>IFERROR(BY114/BY140,0)</f>
        <v>0</v>
      </c>
      <c r="BZ15" s="495">
        <f>IFERROR(BZ114/BZ140,0)</f>
        <v>0</v>
      </c>
      <c r="CA15" s="495">
        <f>IFERROR(CA114/CA140,0)</f>
        <v>0</v>
      </c>
      <c r="CB15" s="495">
        <f>IFERROR(CB114/CB140,0)</f>
        <v>0</v>
      </c>
      <c r="CC15" s="495">
        <f>IFERROR(CC114/CC140,0)</f>
        <v>0</v>
      </c>
      <c r="CD15" s="495">
        <f>IFERROR(CD114/CD140,0)</f>
        <v>0</v>
      </c>
      <c r="CE15" s="495">
        <f>IFERROR(CE114/CE140,0)</f>
        <v>0</v>
      </c>
      <c r="CF15" s="495">
        <f>IFERROR(CF114/CF140,0)</f>
        <v>0</v>
      </c>
      <c r="CG15" s="495">
        <f>IFERROR(CG114/CG140,0)</f>
        <v>0</v>
      </c>
      <c r="CH15" s="495">
        <f>IFERROR(CH114/CH140,0)</f>
        <v>0</v>
      </c>
      <c r="CI15" s="495">
        <f>IFERROR(CI114/CI140,0)</f>
        <v>0</v>
      </c>
    </row>
    <row r="16" spans="1:87" ht="15.75" hidden="1" customHeight="1" outlineLevel="1">
      <c r="A16" s="497"/>
      <c r="B16" s="498"/>
      <c r="C16" s="499"/>
      <c r="D16" s="500"/>
      <c r="E16" s="500"/>
      <c r="F16" s="500"/>
      <c r="G16" s="500"/>
      <c r="H16" s="500"/>
      <c r="I16" s="500"/>
      <c r="J16" s="501"/>
      <c r="K16" s="501"/>
      <c r="L16" s="501"/>
      <c r="M16" s="500"/>
      <c r="N16" s="500"/>
      <c r="O16" s="500"/>
      <c r="P16" s="500"/>
      <c r="Q16" s="500"/>
      <c r="R16" s="500"/>
      <c r="S16" s="500"/>
      <c r="T16" s="500"/>
      <c r="U16" s="500"/>
      <c r="V16" s="500"/>
      <c r="W16" s="500"/>
      <c r="X16" s="500"/>
      <c r="Y16" s="500"/>
      <c r="Z16" s="500"/>
      <c r="AA16" s="500"/>
      <c r="AB16" s="500"/>
      <c r="AC16" s="500"/>
      <c r="AD16" s="500"/>
      <c r="AE16" s="500"/>
      <c r="AF16" s="500"/>
      <c r="AG16" s="500"/>
      <c r="AH16" s="500"/>
      <c r="AI16" s="500"/>
      <c r="AJ16" s="500"/>
      <c r="AK16" s="500"/>
      <c r="AL16" s="500"/>
      <c r="AM16" s="500"/>
      <c r="AN16" s="500"/>
      <c r="AO16" s="500"/>
      <c r="AP16" s="500"/>
      <c r="AQ16" s="500"/>
      <c r="AR16" s="500"/>
      <c r="AS16" s="500"/>
      <c r="AT16" s="500"/>
      <c r="AU16" s="500"/>
      <c r="AV16" s="500"/>
      <c r="AW16" s="500"/>
      <c r="AX16" s="500"/>
      <c r="AY16" s="500"/>
      <c r="AZ16" s="500"/>
      <c r="BA16" s="500"/>
      <c r="BB16" s="500"/>
      <c r="BC16" s="500"/>
      <c r="BD16" s="500"/>
      <c r="BE16" s="500"/>
      <c r="BF16" s="500"/>
      <c r="BG16" s="500"/>
      <c r="BH16" s="500"/>
      <c r="BI16" s="500"/>
      <c r="BJ16" s="500"/>
      <c r="BK16" s="500"/>
      <c r="BL16" s="500"/>
      <c r="BM16" s="500"/>
      <c r="BN16" s="500"/>
      <c r="BO16" s="500"/>
      <c r="BP16" s="500"/>
      <c r="BQ16" s="500"/>
      <c r="BR16" s="500"/>
      <c r="BS16" s="500"/>
      <c r="BT16" s="500"/>
      <c r="BU16" s="500"/>
      <c r="BV16" s="500"/>
      <c r="BW16" s="500"/>
      <c r="BX16" s="500"/>
      <c r="BY16" s="500"/>
      <c r="BZ16" s="500"/>
      <c r="CA16" s="500"/>
      <c r="CB16" s="500"/>
      <c r="CC16" s="500"/>
      <c r="CD16" s="500"/>
      <c r="CE16" s="500"/>
      <c r="CF16" s="500"/>
      <c r="CG16" s="500"/>
      <c r="CH16" s="500"/>
      <c r="CI16" s="500"/>
    </row>
    <row r="17" spans="1:87" ht="15.75" hidden="1" customHeight="1" outlineLevel="1">
      <c r="A17" s="497"/>
      <c r="B17" s="498"/>
      <c r="C17" s="499"/>
      <c r="D17" s="500"/>
      <c r="E17" s="500"/>
      <c r="F17" s="500"/>
      <c r="G17" s="500"/>
      <c r="H17" s="500"/>
      <c r="I17" s="500"/>
      <c r="J17" s="501"/>
      <c r="K17" s="501"/>
      <c r="L17" s="501"/>
      <c r="M17" s="500"/>
      <c r="N17" s="500"/>
      <c r="O17" s="500"/>
      <c r="P17" s="500"/>
      <c r="Q17" s="500"/>
      <c r="R17" s="500"/>
      <c r="S17" s="500"/>
      <c r="T17" s="500"/>
      <c r="U17" s="500"/>
      <c r="V17" s="500"/>
      <c r="W17" s="500"/>
      <c r="X17" s="500"/>
      <c r="Y17" s="500"/>
      <c r="Z17" s="500"/>
      <c r="AA17" s="500"/>
      <c r="AB17" s="500"/>
      <c r="AC17" s="500"/>
      <c r="AD17" s="500"/>
      <c r="AE17" s="500"/>
      <c r="AF17" s="500"/>
      <c r="AG17" s="500"/>
      <c r="AH17" s="500"/>
      <c r="AI17" s="500"/>
      <c r="AJ17" s="500"/>
      <c r="AK17" s="500"/>
      <c r="AL17" s="500"/>
      <c r="AM17" s="500"/>
      <c r="AN17" s="500"/>
      <c r="AO17" s="500"/>
      <c r="AP17" s="500"/>
      <c r="AQ17" s="500"/>
      <c r="AR17" s="500"/>
      <c r="AS17" s="500"/>
      <c r="AT17" s="500"/>
      <c r="AU17" s="500"/>
      <c r="AV17" s="500"/>
      <c r="AW17" s="500"/>
      <c r="AX17" s="500"/>
      <c r="AY17" s="500"/>
      <c r="AZ17" s="500"/>
      <c r="BA17" s="500"/>
      <c r="BB17" s="500"/>
      <c r="BC17" s="500"/>
      <c r="BD17" s="500"/>
      <c r="BE17" s="500"/>
      <c r="BF17" s="500"/>
      <c r="BG17" s="500"/>
      <c r="BH17" s="500"/>
      <c r="BI17" s="500"/>
      <c r="BJ17" s="500"/>
      <c r="BK17" s="500"/>
      <c r="BL17" s="500"/>
      <c r="BM17" s="500"/>
      <c r="BN17" s="500"/>
      <c r="BO17" s="500"/>
      <c r="BP17" s="500"/>
      <c r="BQ17" s="500"/>
      <c r="BR17" s="500"/>
      <c r="BS17" s="500"/>
      <c r="BT17" s="500"/>
      <c r="BU17" s="500"/>
      <c r="BV17" s="500"/>
      <c r="BW17" s="500"/>
      <c r="BX17" s="500"/>
      <c r="BY17" s="500"/>
      <c r="BZ17" s="500"/>
      <c r="CA17" s="500"/>
      <c r="CB17" s="500"/>
      <c r="CC17" s="500"/>
      <c r="CD17" s="500"/>
      <c r="CE17" s="500"/>
      <c r="CF17" s="500"/>
      <c r="CG17" s="500"/>
      <c r="CH17" s="500"/>
      <c r="CI17" s="500"/>
    </row>
    <row r="18" spans="1:87" ht="15.75" hidden="1" customHeight="1" outlineLevel="1">
      <c r="A18" s="489"/>
      <c r="B18" s="439"/>
      <c r="C18" s="490"/>
      <c r="D18" s="491"/>
      <c r="E18" s="491"/>
      <c r="F18" s="491"/>
      <c r="G18" s="491"/>
      <c r="H18" s="491"/>
      <c r="I18" s="491"/>
      <c r="J18" s="502"/>
      <c r="K18" s="502"/>
      <c r="L18" s="502"/>
      <c r="M18" s="491"/>
      <c r="N18" s="491"/>
      <c r="O18" s="491"/>
      <c r="P18" s="491"/>
      <c r="Q18" s="491"/>
      <c r="R18" s="491"/>
      <c r="S18" s="491"/>
      <c r="T18" s="491"/>
      <c r="U18" s="491"/>
      <c r="V18" s="491"/>
      <c r="W18" s="491"/>
      <c r="X18" s="491"/>
      <c r="Y18" s="491"/>
      <c r="Z18" s="491"/>
      <c r="AA18" s="491"/>
      <c r="AB18" s="491"/>
      <c r="AC18" s="491"/>
      <c r="AD18" s="491"/>
      <c r="AE18" s="491"/>
      <c r="AF18" s="491"/>
      <c r="AG18" s="491"/>
      <c r="AH18" s="491"/>
      <c r="AI18" s="491"/>
      <c r="AJ18" s="491"/>
      <c r="AK18" s="491"/>
      <c r="AL18" s="491"/>
      <c r="AM18" s="491"/>
      <c r="AN18" s="491"/>
      <c r="AO18" s="491"/>
      <c r="AP18" s="491"/>
      <c r="AQ18" s="491"/>
      <c r="AR18" s="491"/>
      <c r="AS18" s="491"/>
      <c r="AT18" s="491"/>
      <c r="AU18" s="491"/>
      <c r="AV18" s="491"/>
      <c r="AW18" s="491"/>
      <c r="AX18" s="491"/>
      <c r="AY18" s="491"/>
      <c r="AZ18" s="491"/>
      <c r="BA18" s="491"/>
      <c r="BB18" s="491"/>
      <c r="BC18" s="491"/>
      <c r="BD18" s="491"/>
      <c r="BE18" s="491"/>
      <c r="BF18" s="491"/>
      <c r="BG18" s="491"/>
      <c r="BH18" s="491"/>
      <c r="BI18" s="491"/>
      <c r="BJ18" s="491"/>
      <c r="BK18" s="491"/>
      <c r="BL18" s="491"/>
      <c r="BM18" s="491"/>
      <c r="BN18" s="491"/>
      <c r="BO18" s="491"/>
      <c r="BP18" s="491"/>
      <c r="BQ18" s="491"/>
      <c r="BR18" s="491"/>
      <c r="BS18" s="491"/>
      <c r="BT18" s="491"/>
      <c r="BU18" s="491"/>
      <c r="BV18" s="491"/>
      <c r="BW18" s="491"/>
      <c r="BX18" s="491"/>
      <c r="BY18" s="491"/>
      <c r="BZ18" s="491"/>
      <c r="CA18" s="491"/>
      <c r="CB18" s="491"/>
      <c r="CC18" s="491"/>
      <c r="CD18" s="491"/>
      <c r="CE18" s="491"/>
      <c r="CF18" s="491"/>
      <c r="CG18" s="491"/>
      <c r="CH18" s="491"/>
      <c r="CI18" s="491"/>
    </row>
    <row r="19" spans="1:87" ht="15.75" hidden="1" customHeight="1" outlineLevel="1">
      <c r="A19" s="489"/>
      <c r="B19" s="439"/>
      <c r="C19" s="490"/>
      <c r="D19" s="491"/>
      <c r="E19" s="491"/>
      <c r="F19" s="491"/>
      <c r="G19" s="491"/>
      <c r="H19" s="491"/>
      <c r="I19" s="491"/>
      <c r="J19" s="502"/>
      <c r="K19" s="502"/>
      <c r="L19" s="502"/>
      <c r="M19" s="491"/>
      <c r="N19" s="491"/>
      <c r="O19" s="491"/>
      <c r="P19" s="491"/>
      <c r="Q19" s="491"/>
      <c r="R19" s="491"/>
      <c r="S19" s="491"/>
      <c r="T19" s="491"/>
      <c r="U19" s="491"/>
      <c r="V19" s="491"/>
      <c r="W19" s="491"/>
      <c r="X19" s="491"/>
      <c r="Y19" s="491"/>
      <c r="Z19" s="491"/>
      <c r="AA19" s="491"/>
      <c r="AB19" s="491"/>
      <c r="AC19" s="491"/>
      <c r="AD19" s="491"/>
      <c r="AE19" s="491"/>
      <c r="AF19" s="491"/>
      <c r="AG19" s="491"/>
      <c r="AH19" s="491"/>
      <c r="AI19" s="491"/>
      <c r="AJ19" s="491"/>
      <c r="AK19" s="491"/>
      <c r="AL19" s="491"/>
      <c r="AM19" s="491"/>
      <c r="AN19" s="491"/>
      <c r="AO19" s="491"/>
      <c r="AP19" s="491"/>
      <c r="AQ19" s="491"/>
      <c r="AR19" s="491"/>
      <c r="AS19" s="491"/>
      <c r="AT19" s="491"/>
      <c r="AU19" s="491"/>
      <c r="AV19" s="491"/>
      <c r="AW19" s="491"/>
      <c r="AX19" s="491"/>
      <c r="AY19" s="491"/>
      <c r="AZ19" s="491"/>
      <c r="BA19" s="491"/>
      <c r="BB19" s="491"/>
      <c r="BC19" s="491"/>
      <c r="BD19" s="491"/>
      <c r="BE19" s="491"/>
      <c r="BF19" s="491"/>
      <c r="BG19" s="491"/>
      <c r="BH19" s="491"/>
      <c r="BI19" s="491"/>
      <c r="BJ19" s="491"/>
      <c r="BK19" s="491"/>
      <c r="BL19" s="491"/>
      <c r="BM19" s="491"/>
      <c r="BN19" s="491"/>
      <c r="BO19" s="491"/>
      <c r="BP19" s="491"/>
      <c r="BQ19" s="491"/>
      <c r="BR19" s="491"/>
      <c r="BS19" s="491"/>
      <c r="BT19" s="491"/>
      <c r="BU19" s="491"/>
      <c r="BV19" s="491"/>
      <c r="BW19" s="491"/>
      <c r="BX19" s="491"/>
      <c r="BY19" s="491"/>
      <c r="BZ19" s="491"/>
      <c r="CA19" s="491"/>
      <c r="CB19" s="491"/>
      <c r="CC19" s="491"/>
      <c r="CD19" s="491"/>
      <c r="CE19" s="491"/>
      <c r="CF19" s="491"/>
      <c r="CG19" s="491"/>
      <c r="CH19" s="491"/>
      <c r="CI19" s="491"/>
    </row>
    <row r="20" spans="1:87" ht="15.75" hidden="1" customHeight="1" outlineLevel="1">
      <c r="A20" s="489"/>
      <c r="B20" s="439"/>
      <c r="C20" s="490"/>
      <c r="D20" s="491"/>
      <c r="E20" s="491"/>
      <c r="F20" s="491"/>
      <c r="G20" s="491"/>
      <c r="H20" s="491"/>
      <c r="I20" s="491"/>
      <c r="J20" s="502"/>
      <c r="K20" s="502"/>
      <c r="L20" s="502"/>
      <c r="M20" s="491"/>
      <c r="N20" s="491"/>
      <c r="O20" s="491"/>
      <c r="P20" s="491"/>
      <c r="Q20" s="491"/>
      <c r="R20" s="491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1"/>
      <c r="AV20" s="491"/>
      <c r="AW20" s="491"/>
      <c r="AX20" s="491"/>
      <c r="AY20" s="491"/>
      <c r="AZ20" s="491"/>
      <c r="BA20" s="491"/>
      <c r="BB20" s="491"/>
      <c r="BC20" s="491"/>
      <c r="BD20" s="491"/>
      <c r="BE20" s="491"/>
      <c r="BF20" s="491"/>
      <c r="BG20" s="491"/>
      <c r="BH20" s="491"/>
      <c r="BI20" s="491"/>
      <c r="BJ20" s="491"/>
      <c r="BK20" s="491"/>
      <c r="BL20" s="491"/>
      <c r="BM20" s="491"/>
      <c r="BN20" s="491"/>
      <c r="BO20" s="491"/>
      <c r="BP20" s="491"/>
      <c r="BQ20" s="491"/>
      <c r="BR20" s="491"/>
      <c r="BS20" s="491"/>
      <c r="BT20" s="491"/>
      <c r="BU20" s="491"/>
      <c r="BV20" s="491"/>
      <c r="BW20" s="491"/>
      <c r="BX20" s="491"/>
      <c r="BY20" s="491"/>
      <c r="BZ20" s="491"/>
      <c r="CA20" s="491"/>
      <c r="CB20" s="491"/>
      <c r="CC20" s="491"/>
      <c r="CD20" s="491"/>
      <c r="CE20" s="491"/>
      <c r="CF20" s="491"/>
      <c r="CG20" s="491"/>
      <c r="CH20" s="491"/>
      <c r="CI20" s="491"/>
    </row>
    <row r="21" spans="1:87" ht="15.75" hidden="1" customHeight="1" outlineLevel="1">
      <c r="A21" s="489"/>
      <c r="B21" s="439"/>
      <c r="C21" s="490"/>
      <c r="D21" s="491"/>
      <c r="E21" s="491"/>
      <c r="F21" s="491"/>
      <c r="G21" s="491"/>
      <c r="H21" s="491"/>
      <c r="I21" s="491"/>
      <c r="J21" s="502"/>
      <c r="K21" s="502"/>
      <c r="L21" s="502"/>
      <c r="M21" s="491"/>
      <c r="N21" s="491"/>
      <c r="O21" s="491"/>
      <c r="P21" s="491"/>
      <c r="Q21" s="491"/>
      <c r="R21" s="491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1"/>
      <c r="AV21" s="491"/>
      <c r="AW21" s="491"/>
      <c r="AX21" s="491"/>
      <c r="AY21" s="491"/>
      <c r="AZ21" s="491"/>
      <c r="BA21" s="491"/>
      <c r="BB21" s="491"/>
      <c r="BC21" s="491"/>
      <c r="BD21" s="491"/>
      <c r="BE21" s="491"/>
      <c r="BF21" s="491"/>
      <c r="BG21" s="491"/>
      <c r="BH21" s="491"/>
      <c r="BI21" s="491"/>
      <c r="BJ21" s="491"/>
      <c r="BK21" s="491"/>
      <c r="BL21" s="491"/>
      <c r="BM21" s="491"/>
      <c r="BN21" s="491"/>
      <c r="BO21" s="491"/>
      <c r="BP21" s="491"/>
      <c r="BQ21" s="491"/>
      <c r="BR21" s="491"/>
      <c r="BS21" s="491"/>
      <c r="BT21" s="491"/>
      <c r="BU21" s="491"/>
      <c r="BV21" s="491"/>
      <c r="BW21" s="491"/>
      <c r="BX21" s="491"/>
      <c r="BY21" s="491"/>
      <c r="BZ21" s="491"/>
      <c r="CA21" s="491"/>
      <c r="CB21" s="491"/>
      <c r="CC21" s="491"/>
      <c r="CD21" s="491"/>
      <c r="CE21" s="491"/>
      <c r="CF21" s="491"/>
      <c r="CG21" s="491"/>
      <c r="CH21" s="491"/>
      <c r="CI21" s="491"/>
    </row>
    <row r="22" spans="1:87" ht="15.75" hidden="1" customHeight="1" outlineLevel="1">
      <c r="A22" s="489"/>
      <c r="B22" s="439"/>
      <c r="C22" s="490"/>
      <c r="D22" s="491"/>
      <c r="E22" s="491"/>
      <c r="F22" s="491"/>
      <c r="G22" s="491"/>
      <c r="H22" s="491"/>
      <c r="I22" s="491"/>
      <c r="J22" s="502"/>
      <c r="K22" s="502"/>
      <c r="L22" s="502"/>
      <c r="M22" s="491"/>
      <c r="N22" s="491"/>
      <c r="O22" s="491"/>
      <c r="P22" s="491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1"/>
      <c r="AV22" s="491"/>
      <c r="AW22" s="491"/>
      <c r="AX22" s="491"/>
      <c r="AY22" s="491"/>
      <c r="AZ22" s="491"/>
      <c r="BA22" s="491"/>
      <c r="BB22" s="491"/>
      <c r="BC22" s="491"/>
      <c r="BD22" s="491"/>
      <c r="BE22" s="491"/>
      <c r="BF22" s="491"/>
      <c r="BG22" s="491"/>
      <c r="BH22" s="491"/>
      <c r="BI22" s="491"/>
      <c r="BJ22" s="491"/>
      <c r="BK22" s="491"/>
      <c r="BL22" s="491"/>
      <c r="BM22" s="491"/>
      <c r="BN22" s="491"/>
      <c r="BO22" s="491"/>
      <c r="BP22" s="491"/>
      <c r="BQ22" s="491"/>
      <c r="BR22" s="491"/>
      <c r="BS22" s="491"/>
      <c r="BT22" s="491"/>
      <c r="BU22" s="491"/>
      <c r="BV22" s="491"/>
      <c r="BW22" s="491"/>
      <c r="BX22" s="491"/>
      <c r="BY22" s="491"/>
      <c r="BZ22" s="491"/>
      <c r="CA22" s="491"/>
      <c r="CB22" s="491"/>
      <c r="CC22" s="491"/>
      <c r="CD22" s="491"/>
      <c r="CE22" s="491"/>
      <c r="CF22" s="491"/>
      <c r="CG22" s="491"/>
      <c r="CH22" s="491"/>
      <c r="CI22" s="491"/>
    </row>
    <row r="23" spans="1:87" ht="15.75" hidden="1" customHeight="1" outlineLevel="1">
      <c r="A23" s="489"/>
      <c r="B23" s="439"/>
      <c r="C23" s="490"/>
      <c r="D23" s="491"/>
      <c r="E23" s="491"/>
      <c r="F23" s="491"/>
      <c r="G23" s="491"/>
      <c r="H23" s="491"/>
      <c r="I23" s="491"/>
      <c r="J23" s="502"/>
      <c r="K23" s="502"/>
      <c r="L23" s="502"/>
      <c r="M23" s="491"/>
      <c r="N23" s="491"/>
      <c r="O23" s="491"/>
      <c r="P23" s="491"/>
      <c r="Q23" s="491"/>
      <c r="R23" s="491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1"/>
      <c r="AV23" s="491"/>
      <c r="AW23" s="491"/>
      <c r="AX23" s="491"/>
      <c r="AY23" s="491"/>
      <c r="AZ23" s="491"/>
      <c r="BA23" s="491"/>
      <c r="BB23" s="491"/>
      <c r="BC23" s="491"/>
      <c r="BD23" s="491"/>
      <c r="BE23" s="491"/>
      <c r="BF23" s="491"/>
      <c r="BG23" s="491"/>
      <c r="BH23" s="491"/>
      <c r="BI23" s="491"/>
      <c r="BJ23" s="491"/>
      <c r="BK23" s="491"/>
      <c r="BL23" s="491"/>
      <c r="BM23" s="491"/>
      <c r="BN23" s="491"/>
      <c r="BO23" s="491"/>
      <c r="BP23" s="491"/>
      <c r="BQ23" s="491"/>
      <c r="BR23" s="491"/>
      <c r="BS23" s="491"/>
      <c r="BT23" s="491"/>
      <c r="BU23" s="491"/>
      <c r="BV23" s="491"/>
      <c r="BW23" s="491"/>
      <c r="BX23" s="491"/>
      <c r="BY23" s="491"/>
      <c r="BZ23" s="491"/>
      <c r="CA23" s="491"/>
      <c r="CB23" s="491"/>
      <c r="CC23" s="491"/>
      <c r="CD23" s="491"/>
      <c r="CE23" s="491"/>
      <c r="CF23" s="491"/>
      <c r="CG23" s="491"/>
      <c r="CH23" s="491"/>
      <c r="CI23" s="491"/>
    </row>
    <row r="24" spans="1:87" ht="15.75" hidden="1" customHeight="1" outlineLevel="1">
      <c r="A24" s="489"/>
      <c r="B24" s="439"/>
      <c r="C24" s="490"/>
      <c r="D24" s="491"/>
      <c r="E24" s="491"/>
      <c r="F24" s="491"/>
      <c r="G24" s="491"/>
      <c r="H24" s="491"/>
      <c r="I24" s="491"/>
      <c r="J24" s="502"/>
      <c r="K24" s="502"/>
      <c r="L24" s="502"/>
      <c r="M24" s="491"/>
      <c r="N24" s="491"/>
      <c r="O24" s="491"/>
      <c r="P24" s="491"/>
      <c r="Q24" s="491"/>
      <c r="R24" s="491"/>
      <c r="S24" s="491"/>
      <c r="T24" s="491"/>
      <c r="U24" s="491"/>
      <c r="V24" s="491"/>
      <c r="W24" s="491"/>
      <c r="X24" s="491"/>
      <c r="Y24" s="491"/>
      <c r="Z24" s="491"/>
      <c r="AA24" s="491"/>
      <c r="AB24" s="491"/>
      <c r="AC24" s="491"/>
      <c r="AD24" s="491"/>
      <c r="AE24" s="491"/>
      <c r="AF24" s="491"/>
      <c r="AG24" s="491"/>
      <c r="AH24" s="491"/>
      <c r="AI24" s="491"/>
      <c r="AJ24" s="491"/>
      <c r="AK24" s="491"/>
      <c r="AL24" s="491"/>
      <c r="AM24" s="491"/>
      <c r="AN24" s="491"/>
      <c r="AO24" s="491"/>
      <c r="AP24" s="491"/>
      <c r="AQ24" s="491"/>
      <c r="AR24" s="491"/>
      <c r="AS24" s="491"/>
      <c r="AT24" s="491"/>
      <c r="AU24" s="491"/>
      <c r="AV24" s="491"/>
      <c r="AW24" s="491"/>
      <c r="AX24" s="491"/>
      <c r="AY24" s="491"/>
      <c r="AZ24" s="491"/>
      <c r="BA24" s="491"/>
      <c r="BB24" s="491"/>
      <c r="BC24" s="491"/>
      <c r="BD24" s="491"/>
      <c r="BE24" s="491"/>
      <c r="BF24" s="491"/>
      <c r="BG24" s="491"/>
      <c r="BH24" s="491"/>
      <c r="BI24" s="491"/>
      <c r="BJ24" s="491"/>
      <c r="BK24" s="491"/>
      <c r="BL24" s="491"/>
      <c r="BM24" s="491"/>
      <c r="BN24" s="491"/>
      <c r="BO24" s="491"/>
      <c r="BP24" s="491"/>
      <c r="BQ24" s="491"/>
      <c r="BR24" s="491"/>
      <c r="BS24" s="491"/>
      <c r="BT24" s="491"/>
      <c r="BU24" s="491"/>
      <c r="BV24" s="491"/>
      <c r="BW24" s="491"/>
      <c r="BX24" s="491"/>
      <c r="BY24" s="491"/>
      <c r="BZ24" s="491"/>
      <c r="CA24" s="491"/>
      <c r="CB24" s="491"/>
      <c r="CC24" s="491"/>
      <c r="CD24" s="491"/>
      <c r="CE24" s="491"/>
      <c r="CF24" s="491"/>
      <c r="CG24" s="491"/>
      <c r="CH24" s="491"/>
      <c r="CI24" s="491"/>
    </row>
    <row r="25" spans="1:87" ht="15.75" hidden="1" customHeight="1" outlineLevel="1">
      <c r="A25" s="489"/>
      <c r="B25" s="439"/>
      <c r="C25" s="490"/>
      <c r="D25" s="491"/>
      <c r="E25" s="491"/>
      <c r="F25" s="491"/>
      <c r="G25" s="491"/>
      <c r="H25" s="491"/>
      <c r="I25" s="491"/>
      <c r="J25" s="502"/>
      <c r="K25" s="502"/>
      <c r="L25" s="502"/>
      <c r="M25" s="491"/>
      <c r="N25" s="491"/>
      <c r="O25" s="491"/>
      <c r="P25" s="491"/>
      <c r="Q25" s="491"/>
      <c r="R25" s="491"/>
      <c r="S25" s="491"/>
      <c r="T25" s="491"/>
      <c r="U25" s="491"/>
      <c r="V25" s="491"/>
      <c r="W25" s="491"/>
      <c r="X25" s="491"/>
      <c r="Y25" s="491"/>
      <c r="Z25" s="491"/>
      <c r="AA25" s="491"/>
      <c r="AB25" s="491"/>
      <c r="AC25" s="491"/>
      <c r="AD25" s="491"/>
      <c r="AE25" s="491"/>
      <c r="AF25" s="491"/>
      <c r="AG25" s="491"/>
      <c r="AH25" s="491"/>
      <c r="AI25" s="491"/>
      <c r="AJ25" s="491"/>
      <c r="AK25" s="491"/>
      <c r="AL25" s="491"/>
      <c r="AM25" s="491"/>
      <c r="AN25" s="491"/>
      <c r="AO25" s="491"/>
      <c r="AP25" s="491"/>
      <c r="AQ25" s="491"/>
      <c r="AR25" s="491"/>
      <c r="AS25" s="491"/>
      <c r="AT25" s="491"/>
      <c r="AU25" s="491"/>
      <c r="AV25" s="491"/>
      <c r="AW25" s="491"/>
      <c r="AX25" s="491"/>
      <c r="AY25" s="491"/>
      <c r="AZ25" s="491"/>
      <c r="BA25" s="491"/>
      <c r="BB25" s="491"/>
      <c r="BC25" s="491"/>
      <c r="BD25" s="491"/>
      <c r="BE25" s="491"/>
      <c r="BF25" s="491"/>
      <c r="BG25" s="491"/>
      <c r="BH25" s="491"/>
      <c r="BI25" s="491"/>
      <c r="BJ25" s="491"/>
      <c r="BK25" s="491"/>
      <c r="BL25" s="491"/>
      <c r="BM25" s="491"/>
      <c r="BN25" s="491"/>
      <c r="BO25" s="491"/>
      <c r="BP25" s="491"/>
      <c r="BQ25" s="491"/>
      <c r="BR25" s="491"/>
      <c r="BS25" s="491"/>
      <c r="BT25" s="491"/>
      <c r="BU25" s="491"/>
      <c r="BV25" s="491"/>
      <c r="BW25" s="491"/>
      <c r="BX25" s="491"/>
      <c r="BY25" s="491"/>
      <c r="BZ25" s="491"/>
      <c r="CA25" s="491"/>
      <c r="CB25" s="491"/>
      <c r="CC25" s="491"/>
      <c r="CD25" s="491"/>
      <c r="CE25" s="491"/>
      <c r="CF25" s="491"/>
      <c r="CG25" s="491"/>
      <c r="CH25" s="491"/>
      <c r="CI25" s="491"/>
    </row>
    <row r="26" spans="1:87" ht="15.75" hidden="1" customHeight="1" outlineLevel="1">
      <c r="A26" s="489"/>
      <c r="B26" s="439"/>
      <c r="C26" s="490"/>
      <c r="D26" s="491"/>
      <c r="E26" s="491"/>
      <c r="F26" s="491"/>
      <c r="G26" s="491"/>
      <c r="H26" s="491"/>
      <c r="I26" s="491"/>
      <c r="J26" s="502"/>
      <c r="K26" s="502"/>
      <c r="L26" s="502"/>
      <c r="M26" s="491"/>
      <c r="N26" s="491"/>
      <c r="O26" s="491"/>
      <c r="P26" s="491"/>
      <c r="Q26" s="491"/>
      <c r="R26" s="491"/>
      <c r="S26" s="491"/>
      <c r="T26" s="491"/>
      <c r="U26" s="491"/>
      <c r="V26" s="491"/>
      <c r="W26" s="491"/>
      <c r="X26" s="491"/>
      <c r="Y26" s="491"/>
      <c r="Z26" s="491"/>
      <c r="AA26" s="491"/>
      <c r="AB26" s="491"/>
      <c r="AC26" s="491"/>
      <c r="AD26" s="491"/>
      <c r="AE26" s="491"/>
      <c r="AF26" s="491"/>
      <c r="AG26" s="491"/>
      <c r="AH26" s="491"/>
      <c r="AI26" s="491"/>
      <c r="AJ26" s="491"/>
      <c r="AK26" s="491"/>
      <c r="AL26" s="491"/>
      <c r="AM26" s="491"/>
      <c r="AN26" s="491"/>
      <c r="AO26" s="491"/>
      <c r="AP26" s="491"/>
      <c r="AQ26" s="491"/>
      <c r="AR26" s="491"/>
      <c r="AS26" s="491"/>
      <c r="AT26" s="491"/>
      <c r="AU26" s="491"/>
      <c r="AV26" s="491"/>
      <c r="AW26" s="491"/>
      <c r="AX26" s="491"/>
      <c r="AY26" s="491"/>
      <c r="AZ26" s="491"/>
      <c r="BA26" s="491"/>
      <c r="BB26" s="491"/>
      <c r="BC26" s="491"/>
      <c r="BD26" s="491"/>
      <c r="BE26" s="491"/>
      <c r="BF26" s="491"/>
      <c r="BG26" s="491"/>
      <c r="BH26" s="491"/>
      <c r="BI26" s="491"/>
      <c r="BJ26" s="491"/>
      <c r="BK26" s="491"/>
      <c r="BL26" s="491"/>
      <c r="BM26" s="491"/>
      <c r="BN26" s="491"/>
      <c r="BO26" s="491"/>
      <c r="BP26" s="491"/>
      <c r="BQ26" s="491"/>
      <c r="BR26" s="491"/>
      <c r="BS26" s="491"/>
      <c r="BT26" s="491"/>
      <c r="BU26" s="491"/>
      <c r="BV26" s="491"/>
      <c r="BW26" s="491"/>
      <c r="BX26" s="491"/>
      <c r="BY26" s="491"/>
      <c r="BZ26" s="491"/>
      <c r="CA26" s="491"/>
      <c r="CB26" s="491"/>
      <c r="CC26" s="491"/>
      <c r="CD26" s="491"/>
      <c r="CE26" s="491"/>
      <c r="CF26" s="491"/>
      <c r="CG26" s="491"/>
      <c r="CH26" s="491"/>
      <c r="CI26" s="491"/>
    </row>
    <row r="27" spans="1:87" ht="15.75" hidden="1" customHeight="1" outlineLevel="1">
      <c r="A27" s="489"/>
      <c r="B27" s="439"/>
      <c r="C27" s="490"/>
      <c r="D27" s="491"/>
      <c r="E27" s="491"/>
      <c r="F27" s="491"/>
      <c r="G27" s="491"/>
      <c r="H27" s="491"/>
      <c r="I27" s="491"/>
      <c r="J27" s="502"/>
      <c r="K27" s="502"/>
      <c r="L27" s="502"/>
      <c r="M27" s="491"/>
      <c r="N27" s="491"/>
      <c r="O27" s="491"/>
      <c r="P27" s="491"/>
      <c r="Q27" s="491"/>
      <c r="R27" s="491"/>
      <c r="S27" s="491"/>
      <c r="T27" s="491"/>
      <c r="U27" s="491"/>
      <c r="V27" s="491"/>
      <c r="W27" s="491"/>
      <c r="X27" s="491"/>
      <c r="Y27" s="491"/>
      <c r="Z27" s="491"/>
      <c r="AA27" s="491"/>
      <c r="AB27" s="491"/>
      <c r="AC27" s="491"/>
      <c r="AD27" s="491"/>
      <c r="AE27" s="491"/>
      <c r="AF27" s="491"/>
      <c r="AG27" s="491"/>
      <c r="AH27" s="491"/>
      <c r="AI27" s="491"/>
      <c r="AJ27" s="491"/>
      <c r="AK27" s="491"/>
      <c r="AL27" s="491"/>
      <c r="AM27" s="491"/>
      <c r="AN27" s="491"/>
      <c r="AO27" s="491"/>
      <c r="AP27" s="491"/>
      <c r="AQ27" s="491"/>
      <c r="AR27" s="491"/>
      <c r="AS27" s="491"/>
      <c r="AT27" s="491"/>
      <c r="AU27" s="491"/>
      <c r="AV27" s="491"/>
      <c r="AW27" s="491"/>
      <c r="AX27" s="491"/>
      <c r="AY27" s="491"/>
      <c r="AZ27" s="491"/>
      <c r="BA27" s="491"/>
      <c r="BB27" s="491"/>
      <c r="BC27" s="491"/>
      <c r="BD27" s="491"/>
      <c r="BE27" s="491"/>
      <c r="BF27" s="491"/>
      <c r="BG27" s="491"/>
      <c r="BH27" s="491"/>
      <c r="BI27" s="491"/>
      <c r="BJ27" s="491"/>
      <c r="BK27" s="491"/>
      <c r="BL27" s="491"/>
      <c r="BM27" s="491"/>
      <c r="BN27" s="491"/>
      <c r="BO27" s="491"/>
      <c r="BP27" s="491"/>
      <c r="BQ27" s="491"/>
      <c r="BR27" s="491"/>
      <c r="BS27" s="491"/>
      <c r="BT27" s="491"/>
      <c r="BU27" s="491"/>
      <c r="BV27" s="491"/>
      <c r="BW27" s="491"/>
      <c r="BX27" s="491"/>
      <c r="BY27" s="491"/>
      <c r="BZ27" s="491"/>
      <c r="CA27" s="491"/>
      <c r="CB27" s="491"/>
      <c r="CC27" s="491"/>
      <c r="CD27" s="491"/>
      <c r="CE27" s="491"/>
      <c r="CF27" s="491"/>
      <c r="CG27" s="491"/>
      <c r="CH27" s="491"/>
      <c r="CI27" s="491"/>
    </row>
    <row r="28" spans="1:87" ht="15.75" hidden="1" customHeight="1" outlineLevel="1">
      <c r="A28" s="489"/>
      <c r="B28" s="439"/>
      <c r="C28" s="490"/>
      <c r="D28" s="491"/>
      <c r="E28" s="491"/>
      <c r="F28" s="491"/>
      <c r="G28" s="491"/>
      <c r="H28" s="491"/>
      <c r="I28" s="491"/>
      <c r="J28" s="502"/>
      <c r="K28" s="502"/>
      <c r="L28" s="502"/>
      <c r="M28" s="491"/>
      <c r="N28" s="491"/>
      <c r="O28" s="491"/>
      <c r="P28" s="491"/>
      <c r="Q28" s="491"/>
      <c r="R28" s="491"/>
      <c r="S28" s="491"/>
      <c r="T28" s="491"/>
      <c r="U28" s="491"/>
      <c r="V28" s="491"/>
      <c r="W28" s="491"/>
      <c r="X28" s="491"/>
      <c r="Y28" s="491"/>
      <c r="Z28" s="491"/>
      <c r="AA28" s="491"/>
      <c r="AB28" s="491"/>
      <c r="AC28" s="491"/>
      <c r="AD28" s="491"/>
      <c r="AE28" s="491"/>
      <c r="AF28" s="491"/>
      <c r="AG28" s="491"/>
      <c r="AH28" s="491"/>
      <c r="AI28" s="491"/>
      <c r="AJ28" s="491"/>
      <c r="AK28" s="491"/>
      <c r="AL28" s="491"/>
      <c r="AM28" s="491"/>
      <c r="AN28" s="491"/>
      <c r="AO28" s="491"/>
      <c r="AP28" s="491"/>
      <c r="AQ28" s="491"/>
      <c r="AR28" s="491"/>
      <c r="AS28" s="491"/>
      <c r="AT28" s="491"/>
      <c r="AU28" s="491"/>
      <c r="AV28" s="491"/>
      <c r="AW28" s="491"/>
      <c r="AX28" s="491"/>
      <c r="AY28" s="491"/>
      <c r="AZ28" s="491"/>
      <c r="BA28" s="491"/>
      <c r="BB28" s="491"/>
      <c r="BC28" s="491"/>
      <c r="BD28" s="491"/>
      <c r="BE28" s="491"/>
      <c r="BF28" s="491"/>
      <c r="BG28" s="491"/>
      <c r="BH28" s="491"/>
      <c r="BI28" s="491"/>
      <c r="BJ28" s="491"/>
      <c r="BK28" s="491"/>
      <c r="BL28" s="491"/>
      <c r="BM28" s="491"/>
      <c r="BN28" s="491"/>
      <c r="BO28" s="491"/>
      <c r="BP28" s="491"/>
      <c r="BQ28" s="491"/>
      <c r="BR28" s="491"/>
      <c r="BS28" s="491"/>
      <c r="BT28" s="491"/>
      <c r="BU28" s="491"/>
      <c r="BV28" s="491"/>
      <c r="BW28" s="491"/>
      <c r="BX28" s="491"/>
      <c r="BY28" s="491"/>
      <c r="BZ28" s="491"/>
      <c r="CA28" s="491"/>
      <c r="CB28" s="491"/>
      <c r="CC28" s="491"/>
      <c r="CD28" s="491"/>
      <c r="CE28" s="491"/>
      <c r="CF28" s="491"/>
      <c r="CG28" s="491"/>
      <c r="CH28" s="491"/>
      <c r="CI28" s="491"/>
    </row>
    <row r="29" spans="1:87" ht="15.75" hidden="1" customHeight="1" outlineLevel="1">
      <c r="A29" s="489"/>
      <c r="B29" s="439"/>
      <c r="C29" s="490"/>
      <c r="D29" s="491"/>
      <c r="E29" s="491"/>
      <c r="F29" s="491"/>
      <c r="G29" s="491"/>
      <c r="H29" s="491"/>
      <c r="I29" s="491"/>
      <c r="J29" s="502"/>
      <c r="K29" s="502"/>
      <c r="L29" s="502"/>
      <c r="M29" s="491"/>
      <c r="N29" s="491"/>
      <c r="O29" s="491"/>
      <c r="P29" s="491"/>
      <c r="Q29" s="491"/>
      <c r="R29" s="491"/>
      <c r="S29" s="491"/>
      <c r="T29" s="491"/>
      <c r="U29" s="491"/>
      <c r="V29" s="491"/>
      <c r="W29" s="491"/>
      <c r="X29" s="491"/>
      <c r="Y29" s="491"/>
      <c r="Z29" s="491"/>
      <c r="AA29" s="491"/>
      <c r="AB29" s="491"/>
      <c r="AC29" s="491"/>
      <c r="AD29" s="491"/>
      <c r="AE29" s="491"/>
      <c r="AF29" s="491"/>
      <c r="AG29" s="491"/>
      <c r="AH29" s="491"/>
      <c r="AI29" s="491"/>
      <c r="AJ29" s="491"/>
      <c r="AK29" s="491"/>
      <c r="AL29" s="491"/>
      <c r="AM29" s="491"/>
      <c r="AN29" s="491"/>
      <c r="AO29" s="491"/>
      <c r="AP29" s="491"/>
      <c r="AQ29" s="491"/>
      <c r="AR29" s="491"/>
      <c r="AS29" s="491"/>
      <c r="AT29" s="491"/>
      <c r="AU29" s="491"/>
      <c r="AV29" s="491"/>
      <c r="AW29" s="491"/>
      <c r="AX29" s="491"/>
      <c r="AY29" s="491"/>
      <c r="AZ29" s="491"/>
      <c r="BA29" s="491"/>
      <c r="BB29" s="491"/>
      <c r="BC29" s="491"/>
      <c r="BD29" s="491"/>
      <c r="BE29" s="491"/>
      <c r="BF29" s="491"/>
      <c r="BG29" s="491"/>
      <c r="BH29" s="491"/>
      <c r="BI29" s="491"/>
      <c r="BJ29" s="491"/>
      <c r="BK29" s="491"/>
      <c r="BL29" s="491"/>
      <c r="BM29" s="491"/>
      <c r="BN29" s="491"/>
      <c r="BO29" s="491"/>
      <c r="BP29" s="491"/>
      <c r="BQ29" s="491"/>
      <c r="BR29" s="491"/>
      <c r="BS29" s="491"/>
      <c r="BT29" s="491"/>
      <c r="BU29" s="491"/>
      <c r="BV29" s="491"/>
      <c r="BW29" s="491"/>
      <c r="BX29" s="491"/>
      <c r="BY29" s="491"/>
      <c r="BZ29" s="491"/>
      <c r="CA29" s="491"/>
      <c r="CB29" s="491"/>
      <c r="CC29" s="491"/>
      <c r="CD29" s="491"/>
      <c r="CE29" s="491"/>
      <c r="CF29" s="491"/>
      <c r="CG29" s="491"/>
      <c r="CH29" s="491"/>
      <c r="CI29" s="491"/>
    </row>
    <row r="30" spans="1:87" ht="15.75" hidden="1" customHeight="1" outlineLevel="1">
      <c r="A30" s="489"/>
      <c r="B30" s="439"/>
      <c r="C30" s="490"/>
      <c r="D30" s="491"/>
      <c r="E30" s="491"/>
      <c r="F30" s="491"/>
      <c r="G30" s="491"/>
      <c r="H30" s="491"/>
      <c r="I30" s="491"/>
      <c r="J30" s="502"/>
      <c r="K30" s="502"/>
      <c r="L30" s="502"/>
      <c r="M30" s="491"/>
      <c r="N30" s="491"/>
      <c r="O30" s="491"/>
      <c r="P30" s="491"/>
      <c r="Q30" s="491"/>
      <c r="R30" s="491"/>
      <c r="S30" s="491"/>
      <c r="T30" s="491"/>
      <c r="U30" s="491"/>
      <c r="V30" s="491"/>
      <c r="W30" s="491"/>
      <c r="X30" s="491"/>
      <c r="Y30" s="491"/>
      <c r="Z30" s="491"/>
      <c r="AA30" s="491"/>
      <c r="AB30" s="491"/>
      <c r="AC30" s="491"/>
      <c r="AD30" s="491"/>
      <c r="AE30" s="491"/>
      <c r="AF30" s="491"/>
      <c r="AG30" s="491"/>
      <c r="AH30" s="491"/>
      <c r="AI30" s="491"/>
      <c r="AJ30" s="491"/>
      <c r="AK30" s="491"/>
      <c r="AL30" s="491"/>
      <c r="AM30" s="491"/>
      <c r="AN30" s="491"/>
      <c r="AO30" s="491"/>
      <c r="AP30" s="491"/>
      <c r="AQ30" s="491"/>
      <c r="AR30" s="491"/>
      <c r="AS30" s="491"/>
      <c r="AT30" s="491"/>
      <c r="AU30" s="491"/>
      <c r="AV30" s="491"/>
      <c r="AW30" s="491"/>
      <c r="AX30" s="491"/>
      <c r="AY30" s="491"/>
      <c r="AZ30" s="491"/>
      <c r="BA30" s="491"/>
      <c r="BB30" s="491"/>
      <c r="BC30" s="491"/>
      <c r="BD30" s="491"/>
      <c r="BE30" s="491"/>
      <c r="BF30" s="491"/>
      <c r="BG30" s="491"/>
      <c r="BH30" s="491"/>
      <c r="BI30" s="491"/>
      <c r="BJ30" s="491"/>
      <c r="BK30" s="491"/>
      <c r="BL30" s="491"/>
      <c r="BM30" s="491"/>
      <c r="BN30" s="491"/>
      <c r="BO30" s="491"/>
      <c r="BP30" s="491"/>
      <c r="BQ30" s="491"/>
      <c r="BR30" s="491"/>
      <c r="BS30" s="491"/>
      <c r="BT30" s="491"/>
      <c r="BU30" s="491"/>
      <c r="BV30" s="491"/>
      <c r="BW30" s="491"/>
      <c r="BX30" s="491"/>
      <c r="BY30" s="491"/>
      <c r="BZ30" s="491"/>
      <c r="CA30" s="491"/>
      <c r="CB30" s="491"/>
      <c r="CC30" s="491"/>
      <c r="CD30" s="491"/>
      <c r="CE30" s="491"/>
      <c r="CF30" s="491"/>
      <c r="CG30" s="491"/>
      <c r="CH30" s="491"/>
      <c r="CI30" s="491"/>
    </row>
    <row r="31" spans="1:87" ht="15.75" hidden="1" customHeight="1" outlineLevel="1">
      <c r="A31" s="489"/>
      <c r="B31" s="439"/>
      <c r="C31" s="490"/>
      <c r="D31" s="491"/>
      <c r="E31" s="491"/>
      <c r="F31" s="491"/>
      <c r="G31" s="491"/>
      <c r="H31" s="491"/>
      <c r="I31" s="491"/>
      <c r="J31" s="502"/>
      <c r="K31" s="502"/>
      <c r="L31" s="502"/>
      <c r="M31" s="491"/>
      <c r="N31" s="491"/>
      <c r="O31" s="491"/>
      <c r="P31" s="491"/>
      <c r="Q31" s="491"/>
      <c r="R31" s="491"/>
      <c r="S31" s="491"/>
      <c r="T31" s="491"/>
      <c r="U31" s="491"/>
      <c r="V31" s="491"/>
      <c r="W31" s="491"/>
      <c r="X31" s="491"/>
      <c r="Y31" s="491"/>
      <c r="Z31" s="491"/>
      <c r="AA31" s="491"/>
      <c r="AB31" s="491"/>
      <c r="AC31" s="491"/>
      <c r="AD31" s="491"/>
      <c r="AE31" s="491"/>
      <c r="AF31" s="491"/>
      <c r="AG31" s="491"/>
      <c r="AH31" s="491"/>
      <c r="AI31" s="491"/>
      <c r="AJ31" s="491"/>
      <c r="AK31" s="491"/>
      <c r="AL31" s="491"/>
      <c r="AM31" s="491"/>
      <c r="AN31" s="491"/>
      <c r="AO31" s="491"/>
      <c r="AP31" s="491"/>
      <c r="AQ31" s="491"/>
      <c r="AR31" s="491"/>
      <c r="AS31" s="491"/>
      <c r="AT31" s="491"/>
      <c r="AU31" s="491"/>
      <c r="AV31" s="491"/>
      <c r="AW31" s="491"/>
      <c r="AX31" s="491"/>
      <c r="AY31" s="491"/>
      <c r="AZ31" s="491"/>
      <c r="BA31" s="491"/>
      <c r="BB31" s="491"/>
      <c r="BC31" s="491"/>
      <c r="BD31" s="491"/>
      <c r="BE31" s="491"/>
      <c r="BF31" s="491"/>
      <c r="BG31" s="491"/>
      <c r="BH31" s="491"/>
      <c r="BI31" s="491"/>
      <c r="BJ31" s="491"/>
      <c r="BK31" s="491"/>
      <c r="BL31" s="491"/>
      <c r="BM31" s="491"/>
      <c r="BN31" s="491"/>
      <c r="BO31" s="491"/>
      <c r="BP31" s="491"/>
      <c r="BQ31" s="491"/>
      <c r="BR31" s="491"/>
      <c r="BS31" s="491"/>
      <c r="BT31" s="491"/>
      <c r="BU31" s="491"/>
      <c r="BV31" s="491"/>
      <c r="BW31" s="491"/>
      <c r="BX31" s="491"/>
      <c r="BY31" s="491"/>
      <c r="BZ31" s="491"/>
      <c r="CA31" s="491"/>
      <c r="CB31" s="491"/>
      <c r="CC31" s="491"/>
      <c r="CD31" s="491"/>
      <c r="CE31" s="491"/>
      <c r="CF31" s="491"/>
      <c r="CG31" s="491"/>
      <c r="CH31" s="491"/>
      <c r="CI31" s="491"/>
    </row>
    <row r="32" spans="1:87" ht="15.75" hidden="1" customHeight="1" outlineLevel="1">
      <c r="A32" s="489"/>
      <c r="B32" s="439"/>
      <c r="C32" s="490"/>
      <c r="D32" s="491"/>
      <c r="E32" s="491"/>
      <c r="F32" s="491"/>
      <c r="G32" s="491"/>
      <c r="H32" s="491"/>
      <c r="I32" s="491"/>
      <c r="J32" s="502"/>
      <c r="K32" s="502"/>
      <c r="L32" s="502"/>
      <c r="M32" s="491"/>
      <c r="N32" s="491"/>
      <c r="O32" s="491"/>
      <c r="P32" s="491"/>
      <c r="Q32" s="491"/>
      <c r="R32" s="491"/>
      <c r="S32" s="491"/>
      <c r="T32" s="491"/>
      <c r="U32" s="491"/>
      <c r="V32" s="491"/>
      <c r="W32" s="491"/>
      <c r="X32" s="491"/>
      <c r="Y32" s="491"/>
      <c r="Z32" s="491"/>
      <c r="AA32" s="491"/>
      <c r="AB32" s="491"/>
      <c r="AC32" s="491"/>
      <c r="AD32" s="491"/>
      <c r="AE32" s="491"/>
      <c r="AF32" s="491"/>
      <c r="AG32" s="491"/>
      <c r="AH32" s="491"/>
      <c r="AI32" s="491"/>
      <c r="AJ32" s="491"/>
      <c r="AK32" s="491"/>
      <c r="AL32" s="491"/>
      <c r="AM32" s="491"/>
      <c r="AN32" s="491"/>
      <c r="AO32" s="491"/>
      <c r="AP32" s="491"/>
      <c r="AQ32" s="491"/>
      <c r="AR32" s="491"/>
      <c r="AS32" s="491"/>
      <c r="AT32" s="491"/>
      <c r="AU32" s="491"/>
      <c r="AV32" s="491"/>
      <c r="AW32" s="491"/>
      <c r="AX32" s="491"/>
      <c r="AY32" s="491"/>
      <c r="AZ32" s="491"/>
      <c r="BA32" s="491"/>
      <c r="BB32" s="491"/>
      <c r="BC32" s="491"/>
      <c r="BD32" s="491"/>
      <c r="BE32" s="491"/>
      <c r="BF32" s="491"/>
      <c r="BG32" s="491"/>
      <c r="BH32" s="491"/>
      <c r="BI32" s="491"/>
      <c r="BJ32" s="491"/>
      <c r="BK32" s="491"/>
      <c r="BL32" s="491"/>
      <c r="BM32" s="491"/>
      <c r="BN32" s="491"/>
      <c r="BO32" s="491"/>
      <c r="BP32" s="491"/>
      <c r="BQ32" s="491"/>
      <c r="BR32" s="491"/>
      <c r="BS32" s="491"/>
      <c r="BT32" s="491"/>
      <c r="BU32" s="491"/>
      <c r="BV32" s="491"/>
      <c r="BW32" s="491"/>
      <c r="BX32" s="491"/>
      <c r="BY32" s="491"/>
      <c r="BZ32" s="491"/>
      <c r="CA32" s="491"/>
      <c r="CB32" s="491"/>
      <c r="CC32" s="491"/>
      <c r="CD32" s="491"/>
      <c r="CE32" s="491"/>
      <c r="CF32" s="491"/>
      <c r="CG32" s="491"/>
      <c r="CH32" s="491"/>
      <c r="CI32" s="491"/>
    </row>
    <row r="33" spans="1:87" ht="15.75" hidden="1" customHeight="1" outlineLevel="1">
      <c r="A33" s="489"/>
      <c r="B33" s="439"/>
      <c r="C33" s="490"/>
      <c r="D33" s="491"/>
      <c r="E33" s="491"/>
      <c r="F33" s="491"/>
      <c r="G33" s="491"/>
      <c r="H33" s="491"/>
      <c r="I33" s="491"/>
      <c r="J33" s="502"/>
      <c r="K33" s="502"/>
      <c r="L33" s="502"/>
      <c r="M33" s="491"/>
      <c r="N33" s="491"/>
      <c r="O33" s="491"/>
      <c r="P33" s="491"/>
      <c r="Q33" s="491"/>
      <c r="R33" s="491"/>
      <c r="S33" s="491"/>
      <c r="T33" s="491"/>
      <c r="U33" s="491"/>
      <c r="V33" s="491"/>
      <c r="W33" s="491"/>
      <c r="X33" s="491"/>
      <c r="Y33" s="491"/>
      <c r="Z33" s="491"/>
      <c r="AA33" s="491"/>
      <c r="AB33" s="491"/>
      <c r="AC33" s="491"/>
      <c r="AD33" s="491"/>
      <c r="AE33" s="491"/>
      <c r="AF33" s="491"/>
      <c r="AG33" s="491"/>
      <c r="AH33" s="491"/>
      <c r="AI33" s="491"/>
      <c r="AJ33" s="491"/>
      <c r="AK33" s="491"/>
      <c r="AL33" s="491"/>
      <c r="AM33" s="491"/>
      <c r="AN33" s="491"/>
      <c r="AO33" s="491"/>
      <c r="AP33" s="491"/>
      <c r="AQ33" s="491"/>
      <c r="AR33" s="491"/>
      <c r="AS33" s="491"/>
      <c r="AT33" s="491"/>
      <c r="AU33" s="491"/>
      <c r="AV33" s="491"/>
      <c r="AW33" s="491"/>
      <c r="AX33" s="491"/>
      <c r="AY33" s="491"/>
      <c r="AZ33" s="491"/>
      <c r="BA33" s="491"/>
      <c r="BB33" s="491"/>
      <c r="BC33" s="491"/>
      <c r="BD33" s="491"/>
      <c r="BE33" s="491"/>
      <c r="BF33" s="491"/>
      <c r="BG33" s="491"/>
      <c r="BH33" s="491"/>
      <c r="BI33" s="491"/>
      <c r="BJ33" s="491"/>
      <c r="BK33" s="491"/>
      <c r="BL33" s="491"/>
      <c r="BM33" s="491"/>
      <c r="BN33" s="491"/>
      <c r="BO33" s="491"/>
      <c r="BP33" s="491"/>
      <c r="BQ33" s="491"/>
      <c r="BR33" s="491"/>
      <c r="BS33" s="491"/>
      <c r="BT33" s="491"/>
      <c r="BU33" s="491"/>
      <c r="BV33" s="491"/>
      <c r="BW33" s="491"/>
      <c r="BX33" s="491"/>
      <c r="BY33" s="491"/>
      <c r="BZ33" s="491"/>
      <c r="CA33" s="491"/>
      <c r="CB33" s="491"/>
      <c r="CC33" s="491"/>
      <c r="CD33" s="491"/>
      <c r="CE33" s="491"/>
      <c r="CF33" s="491"/>
      <c r="CG33" s="491"/>
      <c r="CH33" s="491"/>
      <c r="CI33" s="491"/>
    </row>
    <row r="34" spans="1:87" ht="15.75" hidden="1" customHeight="1" outlineLevel="1">
      <c r="A34" s="489"/>
      <c r="B34" s="439"/>
      <c r="C34" s="490"/>
      <c r="D34" s="491"/>
      <c r="E34" s="491"/>
      <c r="F34" s="491"/>
      <c r="G34" s="491"/>
      <c r="H34" s="491"/>
      <c r="I34" s="491"/>
      <c r="J34" s="502"/>
      <c r="K34" s="502"/>
      <c r="L34" s="502"/>
      <c r="M34" s="491"/>
      <c r="N34" s="491"/>
      <c r="O34" s="491"/>
      <c r="P34" s="491"/>
      <c r="Q34" s="491"/>
      <c r="R34" s="491"/>
      <c r="S34" s="491"/>
      <c r="T34" s="491"/>
      <c r="U34" s="491"/>
      <c r="V34" s="491"/>
      <c r="W34" s="491"/>
      <c r="X34" s="491"/>
      <c r="Y34" s="491"/>
      <c r="Z34" s="491"/>
      <c r="AA34" s="491"/>
      <c r="AB34" s="491"/>
      <c r="AC34" s="491"/>
      <c r="AD34" s="491"/>
      <c r="AE34" s="491"/>
      <c r="AF34" s="491"/>
      <c r="AG34" s="491"/>
      <c r="AH34" s="491"/>
      <c r="AI34" s="491"/>
      <c r="AJ34" s="491"/>
      <c r="AK34" s="491"/>
      <c r="AL34" s="491"/>
      <c r="AM34" s="491"/>
      <c r="AN34" s="491"/>
      <c r="AO34" s="491"/>
      <c r="AP34" s="491"/>
      <c r="AQ34" s="491"/>
      <c r="AR34" s="491"/>
      <c r="AS34" s="491"/>
      <c r="AT34" s="491"/>
      <c r="AU34" s="491"/>
      <c r="AV34" s="491"/>
      <c r="AW34" s="491"/>
      <c r="AX34" s="491"/>
      <c r="AY34" s="491"/>
      <c r="AZ34" s="491"/>
      <c r="BA34" s="491"/>
      <c r="BB34" s="491"/>
      <c r="BC34" s="491"/>
      <c r="BD34" s="491"/>
      <c r="BE34" s="491"/>
      <c r="BF34" s="491"/>
      <c r="BG34" s="491"/>
      <c r="BH34" s="491"/>
      <c r="BI34" s="491"/>
      <c r="BJ34" s="491"/>
      <c r="BK34" s="491"/>
      <c r="BL34" s="491"/>
      <c r="BM34" s="491"/>
      <c r="BN34" s="491"/>
      <c r="BO34" s="491"/>
      <c r="BP34" s="491"/>
      <c r="BQ34" s="491"/>
      <c r="BR34" s="491"/>
      <c r="BS34" s="491"/>
      <c r="BT34" s="491"/>
      <c r="BU34" s="491"/>
      <c r="BV34" s="491"/>
      <c r="BW34" s="491"/>
      <c r="BX34" s="491"/>
      <c r="BY34" s="491"/>
      <c r="BZ34" s="491"/>
      <c r="CA34" s="491"/>
      <c r="CB34" s="491"/>
      <c r="CC34" s="491"/>
      <c r="CD34" s="491"/>
      <c r="CE34" s="491"/>
      <c r="CF34" s="491"/>
      <c r="CG34" s="491"/>
      <c r="CH34" s="491"/>
      <c r="CI34" s="491"/>
    </row>
    <row r="35" spans="1:87" ht="15.75" hidden="1" customHeight="1" outlineLevel="1">
      <c r="A35" s="489"/>
      <c r="B35" s="439"/>
      <c r="C35" s="490"/>
      <c r="D35" s="491"/>
      <c r="E35" s="491"/>
      <c r="F35" s="491"/>
      <c r="G35" s="491"/>
      <c r="H35" s="491"/>
      <c r="I35" s="491"/>
      <c r="J35" s="502"/>
      <c r="K35" s="502"/>
      <c r="L35" s="502"/>
      <c r="M35" s="491"/>
      <c r="N35" s="491"/>
      <c r="O35" s="491"/>
      <c r="P35" s="491"/>
      <c r="Q35" s="491"/>
      <c r="R35" s="491"/>
      <c r="S35" s="491"/>
      <c r="T35" s="491"/>
      <c r="U35" s="491"/>
      <c r="V35" s="491"/>
      <c r="W35" s="491"/>
      <c r="X35" s="491"/>
      <c r="Y35" s="491"/>
      <c r="Z35" s="491"/>
      <c r="AA35" s="491"/>
      <c r="AB35" s="491"/>
      <c r="AC35" s="491"/>
      <c r="AD35" s="491"/>
      <c r="AE35" s="491"/>
      <c r="AF35" s="491"/>
      <c r="AG35" s="491"/>
      <c r="AH35" s="491"/>
      <c r="AI35" s="491"/>
      <c r="AJ35" s="491"/>
      <c r="AK35" s="491"/>
      <c r="AL35" s="491"/>
      <c r="AM35" s="491"/>
      <c r="AN35" s="491"/>
      <c r="AO35" s="491"/>
      <c r="AP35" s="491"/>
      <c r="AQ35" s="491"/>
      <c r="AR35" s="491"/>
      <c r="AS35" s="491"/>
      <c r="AT35" s="491"/>
      <c r="AU35" s="491"/>
      <c r="AV35" s="491"/>
      <c r="AW35" s="491"/>
      <c r="AX35" s="491"/>
      <c r="AY35" s="491"/>
      <c r="AZ35" s="491"/>
      <c r="BA35" s="491"/>
      <c r="BB35" s="491"/>
      <c r="BC35" s="491"/>
      <c r="BD35" s="491"/>
      <c r="BE35" s="491"/>
      <c r="BF35" s="491"/>
      <c r="BG35" s="491"/>
      <c r="BH35" s="491"/>
      <c r="BI35" s="491"/>
      <c r="BJ35" s="491"/>
      <c r="BK35" s="491"/>
      <c r="BL35" s="491"/>
      <c r="BM35" s="491"/>
      <c r="BN35" s="491"/>
      <c r="BO35" s="491"/>
      <c r="BP35" s="491"/>
      <c r="BQ35" s="491"/>
      <c r="BR35" s="491"/>
      <c r="BS35" s="491"/>
      <c r="BT35" s="491"/>
      <c r="BU35" s="491"/>
      <c r="BV35" s="491"/>
      <c r="BW35" s="491"/>
      <c r="BX35" s="491"/>
      <c r="BY35" s="491"/>
      <c r="BZ35" s="491"/>
      <c r="CA35" s="491"/>
      <c r="CB35" s="491"/>
      <c r="CC35" s="491"/>
      <c r="CD35" s="491"/>
      <c r="CE35" s="491"/>
      <c r="CF35" s="491"/>
      <c r="CG35" s="491"/>
      <c r="CH35" s="491"/>
      <c r="CI35" s="491"/>
    </row>
    <row r="36" spans="1:87" ht="15.75" hidden="1" customHeight="1" outlineLevel="1">
      <c r="A36" s="489"/>
      <c r="B36" s="439"/>
      <c r="C36" s="490"/>
      <c r="D36" s="491"/>
      <c r="E36" s="491"/>
      <c r="F36" s="491"/>
      <c r="G36" s="491"/>
      <c r="H36" s="491"/>
      <c r="I36" s="491"/>
      <c r="J36" s="502"/>
      <c r="K36" s="502"/>
      <c r="L36" s="502"/>
      <c r="M36" s="491"/>
      <c r="N36" s="491"/>
      <c r="O36" s="491"/>
      <c r="P36" s="491"/>
      <c r="Q36" s="491"/>
      <c r="R36" s="491"/>
      <c r="S36" s="491"/>
      <c r="T36" s="491"/>
      <c r="U36" s="491"/>
      <c r="V36" s="491"/>
      <c r="W36" s="491"/>
      <c r="X36" s="491"/>
      <c r="Y36" s="491"/>
      <c r="Z36" s="491"/>
      <c r="AA36" s="491"/>
      <c r="AB36" s="491"/>
      <c r="AC36" s="491"/>
      <c r="AD36" s="491"/>
      <c r="AE36" s="491"/>
      <c r="AF36" s="491"/>
      <c r="AG36" s="491"/>
      <c r="AH36" s="491"/>
      <c r="AI36" s="491"/>
      <c r="AJ36" s="491"/>
      <c r="AK36" s="491"/>
      <c r="AL36" s="491"/>
      <c r="AM36" s="491"/>
      <c r="AN36" s="491"/>
      <c r="AO36" s="491"/>
      <c r="AP36" s="491"/>
      <c r="AQ36" s="491"/>
      <c r="AR36" s="491"/>
      <c r="AS36" s="491"/>
      <c r="AT36" s="491"/>
      <c r="AU36" s="491"/>
      <c r="AV36" s="491"/>
      <c r="AW36" s="491"/>
      <c r="AX36" s="491"/>
      <c r="AY36" s="491"/>
      <c r="AZ36" s="491"/>
      <c r="BA36" s="491"/>
      <c r="BB36" s="491"/>
      <c r="BC36" s="491"/>
      <c r="BD36" s="491"/>
      <c r="BE36" s="491"/>
      <c r="BF36" s="491"/>
      <c r="BG36" s="491"/>
      <c r="BH36" s="491"/>
      <c r="BI36" s="491"/>
      <c r="BJ36" s="491"/>
      <c r="BK36" s="491"/>
      <c r="BL36" s="491"/>
      <c r="BM36" s="491"/>
      <c r="BN36" s="491"/>
      <c r="BO36" s="491"/>
      <c r="BP36" s="491"/>
      <c r="BQ36" s="491"/>
      <c r="BR36" s="491"/>
      <c r="BS36" s="491"/>
      <c r="BT36" s="491"/>
      <c r="BU36" s="491"/>
      <c r="BV36" s="491"/>
      <c r="BW36" s="491"/>
      <c r="BX36" s="491"/>
      <c r="BY36" s="491"/>
      <c r="BZ36" s="491"/>
      <c r="CA36" s="491"/>
      <c r="CB36" s="491"/>
      <c r="CC36" s="491"/>
      <c r="CD36" s="491"/>
      <c r="CE36" s="491"/>
      <c r="CF36" s="491"/>
      <c r="CG36" s="491"/>
      <c r="CH36" s="491"/>
      <c r="CI36" s="491"/>
    </row>
    <row r="37" spans="1:87" ht="15.75" hidden="1" customHeight="1" outlineLevel="1">
      <c r="A37" s="489"/>
      <c r="B37" s="439"/>
      <c r="C37" s="490"/>
      <c r="D37" s="491"/>
      <c r="E37" s="491"/>
      <c r="F37" s="491"/>
      <c r="G37" s="491"/>
      <c r="H37" s="491"/>
      <c r="I37" s="491"/>
      <c r="J37" s="502"/>
      <c r="K37" s="502"/>
      <c r="L37" s="502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1"/>
      <c r="AY37" s="491"/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1"/>
      <c r="BQ37" s="491"/>
      <c r="BR37" s="491"/>
      <c r="BS37" s="491"/>
      <c r="BT37" s="491"/>
      <c r="BU37" s="491"/>
      <c r="BV37" s="491"/>
      <c r="BW37" s="491"/>
      <c r="BX37" s="491"/>
      <c r="BY37" s="491"/>
      <c r="BZ37" s="491"/>
      <c r="CA37" s="491"/>
      <c r="CB37" s="491"/>
      <c r="CC37" s="491"/>
      <c r="CD37" s="491"/>
      <c r="CE37" s="491"/>
      <c r="CF37" s="491"/>
      <c r="CG37" s="491"/>
      <c r="CH37" s="491"/>
      <c r="CI37" s="491"/>
    </row>
    <row r="38" spans="1:87" ht="15.75" hidden="1" customHeight="1" outlineLevel="1">
      <c r="A38" s="489"/>
      <c r="B38" s="439"/>
      <c r="C38" s="490"/>
      <c r="D38" s="491"/>
      <c r="E38" s="491"/>
      <c r="F38" s="491"/>
      <c r="G38" s="491"/>
      <c r="H38" s="491"/>
      <c r="I38" s="491"/>
      <c r="J38" s="502"/>
      <c r="K38" s="502"/>
      <c r="L38" s="502"/>
      <c r="M38" s="491"/>
      <c r="N38" s="491"/>
      <c r="O38" s="491"/>
      <c r="P38" s="491"/>
      <c r="Q38" s="491"/>
      <c r="R38" s="491"/>
      <c r="S38" s="491"/>
      <c r="T38" s="491"/>
      <c r="U38" s="491"/>
      <c r="V38" s="491"/>
      <c r="W38" s="491"/>
      <c r="X38" s="491"/>
      <c r="Y38" s="491"/>
      <c r="Z38" s="491"/>
      <c r="AA38" s="491"/>
      <c r="AB38" s="491"/>
      <c r="AC38" s="491"/>
      <c r="AD38" s="491"/>
      <c r="AE38" s="491"/>
      <c r="AF38" s="491"/>
      <c r="AG38" s="491"/>
      <c r="AH38" s="491"/>
      <c r="AI38" s="491"/>
      <c r="AJ38" s="491"/>
      <c r="AK38" s="491"/>
      <c r="AL38" s="491"/>
      <c r="AM38" s="491"/>
      <c r="AN38" s="491"/>
      <c r="AO38" s="491"/>
      <c r="AP38" s="491"/>
      <c r="AQ38" s="491"/>
      <c r="AR38" s="491"/>
      <c r="AS38" s="491"/>
      <c r="AT38" s="491"/>
      <c r="AU38" s="491"/>
      <c r="AV38" s="491"/>
      <c r="AW38" s="491"/>
      <c r="AX38" s="491"/>
      <c r="AY38" s="491"/>
      <c r="AZ38" s="491"/>
      <c r="BA38" s="491"/>
      <c r="BB38" s="491"/>
      <c r="BC38" s="491"/>
      <c r="BD38" s="491"/>
      <c r="BE38" s="491"/>
      <c r="BF38" s="491"/>
      <c r="BG38" s="491"/>
      <c r="BH38" s="491"/>
      <c r="BI38" s="491"/>
      <c r="BJ38" s="491"/>
      <c r="BK38" s="491"/>
      <c r="BL38" s="491"/>
      <c r="BM38" s="491"/>
      <c r="BN38" s="491"/>
      <c r="BO38" s="491"/>
      <c r="BP38" s="491"/>
      <c r="BQ38" s="491"/>
      <c r="BR38" s="491"/>
      <c r="BS38" s="491"/>
      <c r="BT38" s="491"/>
      <c r="BU38" s="491"/>
      <c r="BV38" s="491"/>
      <c r="BW38" s="491"/>
      <c r="BX38" s="491"/>
      <c r="BY38" s="491"/>
      <c r="BZ38" s="491"/>
      <c r="CA38" s="491"/>
      <c r="CB38" s="491"/>
      <c r="CC38" s="491"/>
      <c r="CD38" s="491"/>
      <c r="CE38" s="491"/>
      <c r="CF38" s="491"/>
      <c r="CG38" s="491"/>
      <c r="CH38" s="491"/>
      <c r="CI38" s="491"/>
    </row>
    <row r="39" spans="1:87" ht="15.75" hidden="1" customHeight="1" outlineLevel="1">
      <c r="A39" s="489"/>
      <c r="B39" s="439"/>
      <c r="C39" s="490"/>
      <c r="D39" s="491"/>
      <c r="E39" s="491"/>
      <c r="F39" s="491"/>
      <c r="G39" s="491"/>
      <c r="H39" s="491"/>
      <c r="I39" s="491"/>
      <c r="J39" s="502"/>
      <c r="K39" s="502"/>
      <c r="L39" s="502"/>
      <c r="M39" s="491"/>
      <c r="N39" s="491"/>
      <c r="O39" s="491"/>
      <c r="P39" s="491"/>
      <c r="Q39" s="491"/>
      <c r="R39" s="491"/>
      <c r="S39" s="491"/>
      <c r="T39" s="491"/>
      <c r="U39" s="491"/>
      <c r="V39" s="491"/>
      <c r="W39" s="491"/>
      <c r="X39" s="491"/>
      <c r="Y39" s="491"/>
      <c r="Z39" s="491"/>
      <c r="AA39" s="491"/>
      <c r="AB39" s="491"/>
      <c r="AC39" s="491"/>
      <c r="AD39" s="491"/>
      <c r="AE39" s="491"/>
      <c r="AF39" s="491"/>
      <c r="AG39" s="491"/>
      <c r="AH39" s="491"/>
      <c r="AI39" s="491"/>
      <c r="AJ39" s="491"/>
      <c r="AK39" s="491"/>
      <c r="AL39" s="491"/>
      <c r="AM39" s="491"/>
      <c r="AN39" s="491"/>
      <c r="AO39" s="491"/>
      <c r="AP39" s="491"/>
      <c r="AQ39" s="491"/>
      <c r="AR39" s="491"/>
      <c r="AS39" s="491"/>
      <c r="AT39" s="491"/>
      <c r="AU39" s="491"/>
      <c r="AV39" s="491"/>
      <c r="AW39" s="491"/>
      <c r="AX39" s="491"/>
      <c r="AY39" s="491"/>
      <c r="AZ39" s="491"/>
      <c r="BA39" s="491"/>
      <c r="BB39" s="491"/>
      <c r="BC39" s="491"/>
      <c r="BD39" s="491"/>
      <c r="BE39" s="491"/>
      <c r="BF39" s="491"/>
      <c r="BG39" s="491"/>
      <c r="BH39" s="491"/>
      <c r="BI39" s="491"/>
      <c r="BJ39" s="491"/>
      <c r="BK39" s="491"/>
      <c r="BL39" s="491"/>
      <c r="BM39" s="491"/>
      <c r="BN39" s="491"/>
      <c r="BO39" s="491"/>
      <c r="BP39" s="491"/>
      <c r="BQ39" s="491"/>
      <c r="BR39" s="491"/>
      <c r="BS39" s="491"/>
      <c r="BT39" s="491"/>
      <c r="BU39" s="491"/>
      <c r="BV39" s="491"/>
      <c r="BW39" s="491"/>
      <c r="BX39" s="491"/>
      <c r="BY39" s="491"/>
      <c r="BZ39" s="491"/>
      <c r="CA39" s="491"/>
      <c r="CB39" s="491"/>
      <c r="CC39" s="491"/>
      <c r="CD39" s="491"/>
      <c r="CE39" s="491"/>
      <c r="CF39" s="491"/>
      <c r="CG39" s="491"/>
      <c r="CH39" s="491"/>
      <c r="CI39" s="491"/>
    </row>
    <row r="40" spans="1:87" ht="15.75" hidden="1" customHeight="1" outlineLevel="1">
      <c r="A40" s="489"/>
      <c r="B40" s="439"/>
      <c r="C40" s="490"/>
      <c r="D40" s="491"/>
      <c r="E40" s="491"/>
      <c r="F40" s="491"/>
      <c r="G40" s="491"/>
      <c r="H40" s="491"/>
      <c r="I40" s="491"/>
      <c r="J40" s="502"/>
      <c r="K40" s="502"/>
      <c r="L40" s="502"/>
      <c r="M40" s="491"/>
      <c r="N40" s="491"/>
      <c r="O40" s="491"/>
      <c r="P40" s="491"/>
      <c r="Q40" s="491"/>
      <c r="R40" s="491"/>
      <c r="S40" s="491"/>
      <c r="T40" s="491"/>
      <c r="U40" s="491"/>
      <c r="V40" s="491"/>
      <c r="W40" s="491"/>
      <c r="X40" s="491"/>
      <c r="Y40" s="491"/>
      <c r="Z40" s="491"/>
      <c r="AA40" s="491"/>
      <c r="AB40" s="491"/>
      <c r="AC40" s="491"/>
      <c r="AD40" s="491"/>
      <c r="AE40" s="491"/>
      <c r="AF40" s="491"/>
      <c r="AG40" s="491"/>
      <c r="AH40" s="491"/>
      <c r="AI40" s="491"/>
      <c r="AJ40" s="491"/>
      <c r="AK40" s="491"/>
      <c r="AL40" s="491"/>
      <c r="AM40" s="491"/>
      <c r="AN40" s="491"/>
      <c r="AO40" s="491"/>
      <c r="AP40" s="491"/>
      <c r="AQ40" s="491"/>
      <c r="AR40" s="491"/>
      <c r="AS40" s="491"/>
      <c r="AT40" s="491"/>
      <c r="AU40" s="491"/>
      <c r="AV40" s="491"/>
      <c r="AW40" s="491"/>
      <c r="AX40" s="491"/>
      <c r="AY40" s="491"/>
      <c r="AZ40" s="491"/>
      <c r="BA40" s="491"/>
      <c r="BB40" s="491"/>
      <c r="BC40" s="491"/>
      <c r="BD40" s="491"/>
      <c r="BE40" s="491"/>
      <c r="BF40" s="491"/>
      <c r="BG40" s="491"/>
      <c r="BH40" s="491"/>
      <c r="BI40" s="491"/>
      <c r="BJ40" s="491"/>
      <c r="BK40" s="491"/>
      <c r="BL40" s="491"/>
      <c r="BM40" s="491"/>
      <c r="BN40" s="491"/>
      <c r="BO40" s="491"/>
      <c r="BP40" s="491"/>
      <c r="BQ40" s="491"/>
      <c r="BR40" s="491"/>
      <c r="BS40" s="491"/>
      <c r="BT40" s="491"/>
      <c r="BU40" s="491"/>
      <c r="BV40" s="491"/>
      <c r="BW40" s="491"/>
      <c r="BX40" s="491"/>
      <c r="BY40" s="491"/>
      <c r="BZ40" s="491"/>
      <c r="CA40" s="491"/>
      <c r="CB40" s="491"/>
      <c r="CC40" s="491"/>
      <c r="CD40" s="491"/>
      <c r="CE40" s="491"/>
      <c r="CF40" s="491"/>
      <c r="CG40" s="491"/>
      <c r="CH40" s="491"/>
      <c r="CI40" s="491"/>
    </row>
    <row r="41" spans="1:87" ht="15.75" hidden="1" customHeight="1" outlineLevel="1">
      <c r="A41" s="489"/>
      <c r="B41" s="439"/>
      <c r="C41" s="490"/>
      <c r="D41" s="491"/>
      <c r="E41" s="491"/>
      <c r="F41" s="491"/>
      <c r="G41" s="491"/>
      <c r="H41" s="491"/>
      <c r="I41" s="491"/>
      <c r="J41" s="502"/>
      <c r="K41" s="502"/>
      <c r="L41" s="502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1"/>
      <c r="Y41" s="491"/>
      <c r="Z41" s="491"/>
      <c r="AA41" s="491"/>
      <c r="AB41" s="491"/>
      <c r="AC41" s="491"/>
      <c r="AD41" s="491"/>
      <c r="AE41" s="491"/>
      <c r="AF41" s="491"/>
      <c r="AG41" s="491"/>
      <c r="AH41" s="491"/>
      <c r="AI41" s="491"/>
      <c r="AJ41" s="491"/>
      <c r="AK41" s="491"/>
      <c r="AL41" s="491"/>
      <c r="AM41" s="491"/>
      <c r="AN41" s="491"/>
      <c r="AO41" s="491"/>
      <c r="AP41" s="491"/>
      <c r="AQ41" s="491"/>
      <c r="AR41" s="491"/>
      <c r="AS41" s="491"/>
      <c r="AT41" s="491"/>
      <c r="AU41" s="491"/>
      <c r="AV41" s="491"/>
      <c r="AW41" s="491"/>
      <c r="AX41" s="491"/>
      <c r="AY41" s="491"/>
      <c r="AZ41" s="491"/>
      <c r="BA41" s="491"/>
      <c r="BB41" s="491"/>
      <c r="BC41" s="491"/>
      <c r="BD41" s="491"/>
      <c r="BE41" s="491"/>
      <c r="BF41" s="491"/>
      <c r="BG41" s="491"/>
      <c r="BH41" s="491"/>
      <c r="BI41" s="491"/>
      <c r="BJ41" s="491"/>
      <c r="BK41" s="491"/>
      <c r="BL41" s="491"/>
      <c r="BM41" s="491"/>
      <c r="BN41" s="491"/>
      <c r="BO41" s="491"/>
      <c r="BP41" s="491"/>
      <c r="BQ41" s="491"/>
      <c r="BR41" s="491"/>
      <c r="BS41" s="491"/>
      <c r="BT41" s="491"/>
      <c r="BU41" s="491"/>
      <c r="BV41" s="491"/>
      <c r="BW41" s="491"/>
      <c r="BX41" s="491"/>
      <c r="BY41" s="491"/>
      <c r="BZ41" s="491"/>
      <c r="CA41" s="491"/>
      <c r="CB41" s="491"/>
      <c r="CC41" s="491"/>
      <c r="CD41" s="491"/>
      <c r="CE41" s="491"/>
      <c r="CF41" s="491"/>
      <c r="CG41" s="491"/>
      <c r="CH41" s="491"/>
      <c r="CI41" s="491"/>
    </row>
    <row r="42" spans="1:87" ht="15.75" hidden="1" customHeight="1" outlineLevel="1">
      <c r="A42" s="489"/>
      <c r="B42" s="439"/>
      <c r="C42" s="490"/>
      <c r="D42" s="491"/>
      <c r="E42" s="491"/>
      <c r="F42" s="491"/>
      <c r="G42" s="491"/>
      <c r="H42" s="491"/>
      <c r="I42" s="491"/>
      <c r="J42" s="502"/>
      <c r="K42" s="502"/>
      <c r="L42" s="502"/>
      <c r="M42" s="491"/>
      <c r="N42" s="491"/>
      <c r="O42" s="491"/>
      <c r="P42" s="491"/>
      <c r="Q42" s="491"/>
      <c r="R42" s="491"/>
      <c r="S42" s="491"/>
      <c r="T42" s="491"/>
      <c r="U42" s="491"/>
      <c r="V42" s="491"/>
      <c r="W42" s="491"/>
      <c r="X42" s="491"/>
      <c r="Y42" s="491"/>
      <c r="Z42" s="491"/>
      <c r="AA42" s="491"/>
      <c r="AB42" s="491"/>
      <c r="AC42" s="491"/>
      <c r="AD42" s="491"/>
      <c r="AE42" s="491"/>
      <c r="AF42" s="491"/>
      <c r="AG42" s="491"/>
      <c r="AH42" s="491"/>
      <c r="AI42" s="491"/>
      <c r="AJ42" s="491"/>
      <c r="AK42" s="491"/>
      <c r="AL42" s="491"/>
      <c r="AM42" s="491"/>
      <c r="AN42" s="491"/>
      <c r="AO42" s="491"/>
      <c r="AP42" s="491"/>
      <c r="AQ42" s="491"/>
      <c r="AR42" s="491"/>
      <c r="AS42" s="491"/>
      <c r="AT42" s="491"/>
      <c r="AU42" s="491"/>
      <c r="AV42" s="491"/>
      <c r="AW42" s="491"/>
      <c r="AX42" s="491"/>
      <c r="AY42" s="491"/>
      <c r="AZ42" s="491"/>
      <c r="BA42" s="491"/>
      <c r="BB42" s="491"/>
      <c r="BC42" s="491"/>
      <c r="BD42" s="491"/>
      <c r="BE42" s="491"/>
      <c r="BF42" s="491"/>
      <c r="BG42" s="491"/>
      <c r="BH42" s="491"/>
      <c r="BI42" s="491"/>
      <c r="BJ42" s="491"/>
      <c r="BK42" s="491"/>
      <c r="BL42" s="491"/>
      <c r="BM42" s="491"/>
      <c r="BN42" s="491"/>
      <c r="BO42" s="491"/>
      <c r="BP42" s="491"/>
      <c r="BQ42" s="491"/>
      <c r="BR42" s="491"/>
      <c r="BS42" s="491"/>
      <c r="BT42" s="491"/>
      <c r="BU42" s="491"/>
      <c r="BV42" s="491"/>
      <c r="BW42" s="491"/>
      <c r="BX42" s="491"/>
      <c r="BY42" s="491"/>
      <c r="BZ42" s="491"/>
      <c r="CA42" s="491"/>
      <c r="CB42" s="491"/>
      <c r="CC42" s="491"/>
      <c r="CD42" s="491"/>
      <c r="CE42" s="491"/>
      <c r="CF42" s="491"/>
      <c r="CG42" s="491"/>
      <c r="CH42" s="491"/>
      <c r="CI42" s="491"/>
    </row>
    <row r="43" spans="1:87" ht="15.75" hidden="1" customHeight="1" outlineLevel="1">
      <c r="A43" s="489"/>
      <c r="B43" s="439"/>
      <c r="C43" s="490"/>
      <c r="D43" s="491"/>
      <c r="E43" s="491"/>
      <c r="F43" s="491"/>
      <c r="G43" s="491"/>
      <c r="H43" s="491"/>
      <c r="I43" s="491"/>
      <c r="J43" s="502"/>
      <c r="K43" s="502"/>
      <c r="L43" s="502"/>
      <c r="M43" s="491"/>
      <c r="N43" s="491"/>
      <c r="O43" s="491"/>
      <c r="P43" s="491"/>
      <c r="Q43" s="491"/>
      <c r="R43" s="491"/>
      <c r="S43" s="491"/>
      <c r="T43" s="491"/>
      <c r="U43" s="491"/>
      <c r="V43" s="491"/>
      <c r="W43" s="491"/>
      <c r="X43" s="491"/>
      <c r="Y43" s="491"/>
      <c r="Z43" s="491"/>
      <c r="AA43" s="491"/>
      <c r="AB43" s="491"/>
      <c r="AC43" s="491"/>
      <c r="AD43" s="491"/>
      <c r="AE43" s="491"/>
      <c r="AF43" s="491"/>
      <c r="AG43" s="491"/>
      <c r="AH43" s="491"/>
      <c r="AI43" s="491"/>
      <c r="AJ43" s="491"/>
      <c r="AK43" s="491"/>
      <c r="AL43" s="491"/>
      <c r="AM43" s="491"/>
      <c r="AN43" s="491"/>
      <c r="AO43" s="491"/>
      <c r="AP43" s="491"/>
      <c r="AQ43" s="491"/>
      <c r="AR43" s="491"/>
      <c r="AS43" s="491"/>
      <c r="AT43" s="491"/>
      <c r="AU43" s="491"/>
      <c r="AV43" s="491"/>
      <c r="AW43" s="491"/>
      <c r="AX43" s="491"/>
      <c r="AY43" s="491"/>
      <c r="AZ43" s="491"/>
      <c r="BA43" s="491"/>
      <c r="BB43" s="491"/>
      <c r="BC43" s="491"/>
      <c r="BD43" s="491"/>
      <c r="BE43" s="491"/>
      <c r="BF43" s="491"/>
      <c r="BG43" s="491"/>
      <c r="BH43" s="491"/>
      <c r="BI43" s="491"/>
      <c r="BJ43" s="491"/>
      <c r="BK43" s="491"/>
      <c r="BL43" s="491"/>
      <c r="BM43" s="491"/>
      <c r="BN43" s="491"/>
      <c r="BO43" s="491"/>
      <c r="BP43" s="491"/>
      <c r="BQ43" s="491"/>
      <c r="BR43" s="491"/>
      <c r="BS43" s="491"/>
      <c r="BT43" s="491"/>
      <c r="BU43" s="491"/>
      <c r="BV43" s="491"/>
      <c r="BW43" s="491"/>
      <c r="BX43" s="491"/>
      <c r="BY43" s="491"/>
      <c r="BZ43" s="491"/>
      <c r="CA43" s="491"/>
      <c r="CB43" s="491"/>
      <c r="CC43" s="491"/>
      <c r="CD43" s="491"/>
      <c r="CE43" s="491"/>
      <c r="CF43" s="491"/>
      <c r="CG43" s="491"/>
      <c r="CH43" s="491"/>
      <c r="CI43" s="491"/>
    </row>
    <row r="44" spans="1:87" ht="15.75" hidden="1" customHeight="1" outlineLevel="1">
      <c r="A44" s="489"/>
      <c r="B44" s="439"/>
      <c r="C44" s="490"/>
      <c r="D44" s="491"/>
      <c r="E44" s="491"/>
      <c r="F44" s="491"/>
      <c r="G44" s="491"/>
      <c r="H44" s="491"/>
      <c r="I44" s="491"/>
      <c r="J44" s="502"/>
      <c r="K44" s="502"/>
      <c r="L44" s="502"/>
      <c r="M44" s="491"/>
      <c r="N44" s="491"/>
      <c r="O44" s="491"/>
      <c r="P44" s="491"/>
      <c r="Q44" s="491"/>
      <c r="R44" s="491"/>
      <c r="S44" s="491"/>
      <c r="T44" s="491"/>
      <c r="U44" s="491"/>
      <c r="V44" s="491"/>
      <c r="W44" s="491"/>
      <c r="X44" s="491"/>
      <c r="Y44" s="491"/>
      <c r="Z44" s="491"/>
      <c r="AA44" s="491"/>
      <c r="AB44" s="491"/>
      <c r="AC44" s="491"/>
      <c r="AD44" s="491"/>
      <c r="AE44" s="491"/>
      <c r="AF44" s="491"/>
      <c r="AG44" s="491"/>
      <c r="AH44" s="491"/>
      <c r="AI44" s="491"/>
      <c r="AJ44" s="491"/>
      <c r="AK44" s="491"/>
      <c r="AL44" s="491"/>
      <c r="AM44" s="491"/>
      <c r="AN44" s="491"/>
      <c r="AO44" s="491"/>
      <c r="AP44" s="491"/>
      <c r="AQ44" s="491"/>
      <c r="AR44" s="491"/>
      <c r="AS44" s="491"/>
      <c r="AT44" s="491"/>
      <c r="AU44" s="491"/>
      <c r="AV44" s="491"/>
      <c r="AW44" s="491"/>
      <c r="AX44" s="491"/>
      <c r="AY44" s="491"/>
      <c r="AZ44" s="491"/>
      <c r="BA44" s="491"/>
      <c r="BB44" s="491"/>
      <c r="BC44" s="491"/>
      <c r="BD44" s="491"/>
      <c r="BE44" s="491"/>
      <c r="BF44" s="491"/>
      <c r="BG44" s="491"/>
      <c r="BH44" s="491"/>
      <c r="BI44" s="491"/>
      <c r="BJ44" s="491"/>
      <c r="BK44" s="491"/>
      <c r="BL44" s="491"/>
      <c r="BM44" s="491"/>
      <c r="BN44" s="491"/>
      <c r="BO44" s="491"/>
      <c r="BP44" s="491"/>
      <c r="BQ44" s="491"/>
      <c r="BR44" s="491"/>
      <c r="BS44" s="491"/>
      <c r="BT44" s="491"/>
      <c r="BU44" s="491"/>
      <c r="BV44" s="491"/>
      <c r="BW44" s="491"/>
      <c r="BX44" s="491"/>
      <c r="BY44" s="491"/>
      <c r="BZ44" s="491"/>
      <c r="CA44" s="491"/>
      <c r="CB44" s="491"/>
      <c r="CC44" s="491"/>
      <c r="CD44" s="491"/>
      <c r="CE44" s="491"/>
      <c r="CF44" s="491"/>
      <c r="CG44" s="491"/>
      <c r="CH44" s="491"/>
      <c r="CI44" s="491"/>
    </row>
    <row r="45" spans="1:87" ht="15.75" hidden="1" customHeight="1" outlineLevel="1">
      <c r="A45" s="489"/>
      <c r="B45" s="439"/>
      <c r="C45" s="490"/>
      <c r="D45" s="491"/>
      <c r="E45" s="491"/>
      <c r="F45" s="491"/>
      <c r="G45" s="491"/>
      <c r="H45" s="491"/>
      <c r="I45" s="491"/>
      <c r="J45" s="502"/>
      <c r="K45" s="502"/>
      <c r="L45" s="502"/>
      <c r="M45" s="491"/>
      <c r="N45" s="491"/>
      <c r="O45" s="491"/>
      <c r="P45" s="491"/>
      <c r="Q45" s="491"/>
      <c r="R45" s="491"/>
      <c r="S45" s="491"/>
      <c r="T45" s="491"/>
      <c r="U45" s="491"/>
      <c r="V45" s="491"/>
      <c r="W45" s="491"/>
      <c r="X45" s="491"/>
      <c r="Y45" s="491"/>
      <c r="Z45" s="491"/>
      <c r="AA45" s="491"/>
      <c r="AB45" s="491"/>
      <c r="AC45" s="491"/>
      <c r="AD45" s="491"/>
      <c r="AE45" s="491"/>
      <c r="AF45" s="491"/>
      <c r="AG45" s="491"/>
      <c r="AH45" s="491"/>
      <c r="AI45" s="491"/>
      <c r="AJ45" s="491"/>
      <c r="AK45" s="491"/>
      <c r="AL45" s="491"/>
      <c r="AM45" s="491"/>
      <c r="AN45" s="491"/>
      <c r="AO45" s="491"/>
      <c r="AP45" s="491"/>
      <c r="AQ45" s="491"/>
      <c r="AR45" s="491"/>
      <c r="AS45" s="491"/>
      <c r="AT45" s="491"/>
      <c r="AU45" s="491"/>
      <c r="AV45" s="491"/>
      <c r="AW45" s="491"/>
      <c r="AX45" s="491"/>
      <c r="AY45" s="491"/>
      <c r="AZ45" s="491"/>
      <c r="BA45" s="491"/>
      <c r="BB45" s="491"/>
      <c r="BC45" s="491"/>
      <c r="BD45" s="491"/>
      <c r="BE45" s="491"/>
      <c r="BF45" s="491"/>
      <c r="BG45" s="491"/>
      <c r="BH45" s="491"/>
      <c r="BI45" s="491"/>
      <c r="BJ45" s="491"/>
      <c r="BK45" s="491"/>
      <c r="BL45" s="491"/>
      <c r="BM45" s="491"/>
      <c r="BN45" s="491"/>
      <c r="BO45" s="491"/>
      <c r="BP45" s="491"/>
      <c r="BQ45" s="491"/>
      <c r="BR45" s="491"/>
      <c r="BS45" s="491"/>
      <c r="BT45" s="491"/>
      <c r="BU45" s="491"/>
      <c r="BV45" s="491"/>
      <c r="BW45" s="491"/>
      <c r="BX45" s="491"/>
      <c r="BY45" s="491"/>
      <c r="BZ45" s="491"/>
      <c r="CA45" s="491"/>
      <c r="CB45" s="491"/>
      <c r="CC45" s="491"/>
      <c r="CD45" s="491"/>
      <c r="CE45" s="491"/>
      <c r="CF45" s="491"/>
      <c r="CG45" s="491"/>
      <c r="CH45" s="491"/>
      <c r="CI45" s="491"/>
    </row>
    <row r="46" spans="1:87" ht="15.75" hidden="1" customHeight="1" outlineLevel="1">
      <c r="A46" s="489"/>
      <c r="B46" s="439"/>
      <c r="C46" s="490"/>
      <c r="D46" s="491"/>
      <c r="E46" s="491"/>
      <c r="F46" s="491"/>
      <c r="G46" s="491"/>
      <c r="H46" s="491"/>
      <c r="I46" s="491"/>
      <c r="J46" s="502"/>
      <c r="K46" s="502"/>
      <c r="L46" s="502"/>
      <c r="M46" s="491"/>
      <c r="N46" s="491"/>
      <c r="O46" s="491"/>
      <c r="P46" s="491"/>
      <c r="Q46" s="491"/>
      <c r="R46" s="491"/>
      <c r="S46" s="491"/>
      <c r="T46" s="491"/>
      <c r="U46" s="491"/>
      <c r="V46" s="491"/>
      <c r="W46" s="491"/>
      <c r="X46" s="491"/>
      <c r="Y46" s="491"/>
      <c r="Z46" s="491"/>
      <c r="AA46" s="491"/>
      <c r="AB46" s="491"/>
      <c r="AC46" s="491"/>
      <c r="AD46" s="491"/>
      <c r="AE46" s="491"/>
      <c r="AF46" s="491"/>
      <c r="AG46" s="491"/>
      <c r="AH46" s="491"/>
      <c r="AI46" s="491"/>
      <c r="AJ46" s="491"/>
      <c r="AK46" s="491"/>
      <c r="AL46" s="491"/>
      <c r="AM46" s="491"/>
      <c r="AN46" s="491"/>
      <c r="AO46" s="491"/>
      <c r="AP46" s="491"/>
      <c r="AQ46" s="491"/>
      <c r="AR46" s="491"/>
      <c r="AS46" s="491"/>
      <c r="AT46" s="491"/>
      <c r="AU46" s="491"/>
      <c r="AV46" s="491"/>
      <c r="AW46" s="491"/>
      <c r="AX46" s="491"/>
      <c r="AY46" s="491"/>
      <c r="AZ46" s="491"/>
      <c r="BA46" s="491"/>
      <c r="BB46" s="491"/>
      <c r="BC46" s="491"/>
      <c r="BD46" s="491"/>
      <c r="BE46" s="491"/>
      <c r="BF46" s="491"/>
      <c r="BG46" s="491"/>
      <c r="BH46" s="491"/>
      <c r="BI46" s="491"/>
      <c r="BJ46" s="491"/>
      <c r="BK46" s="491"/>
      <c r="BL46" s="491"/>
      <c r="BM46" s="491"/>
      <c r="BN46" s="491"/>
      <c r="BO46" s="491"/>
      <c r="BP46" s="491"/>
      <c r="BQ46" s="491"/>
      <c r="BR46" s="491"/>
      <c r="BS46" s="491"/>
      <c r="BT46" s="491"/>
      <c r="BU46" s="491"/>
      <c r="BV46" s="491"/>
      <c r="BW46" s="491"/>
      <c r="BX46" s="491"/>
      <c r="BY46" s="491"/>
      <c r="BZ46" s="491"/>
      <c r="CA46" s="491"/>
      <c r="CB46" s="491"/>
      <c r="CC46" s="491"/>
      <c r="CD46" s="491"/>
      <c r="CE46" s="491"/>
      <c r="CF46" s="491"/>
      <c r="CG46" s="491"/>
      <c r="CH46" s="491"/>
      <c r="CI46" s="491"/>
    </row>
    <row r="47" spans="1:87" ht="41.25" customHeight="1">
      <c r="A47" s="503"/>
      <c r="B47" s="371"/>
      <c r="C47" s="504"/>
      <c r="D47" s="505"/>
      <c r="E47" s="505"/>
      <c r="F47" s="505"/>
      <c r="G47" s="505"/>
      <c r="H47" s="505"/>
      <c r="I47" s="505"/>
      <c r="J47" s="505"/>
      <c r="K47" s="505"/>
      <c r="L47" s="505"/>
      <c r="M47" s="505"/>
      <c r="N47" s="505"/>
      <c r="O47" s="505"/>
      <c r="P47" s="505"/>
      <c r="Q47" s="505"/>
      <c r="R47" s="505"/>
      <c r="S47" s="505"/>
      <c r="T47" s="505"/>
      <c r="U47" s="505"/>
      <c r="V47" s="505"/>
      <c r="W47" s="505"/>
      <c r="X47" s="505"/>
      <c r="Y47" s="505"/>
      <c r="Z47" s="505"/>
      <c r="AA47" s="505"/>
      <c r="AB47" s="505"/>
      <c r="AC47" s="505"/>
      <c r="AD47" s="505"/>
      <c r="AE47" s="505"/>
      <c r="AF47" s="505"/>
      <c r="AG47" s="505"/>
      <c r="AH47" s="505"/>
      <c r="AI47" s="505"/>
      <c r="AJ47" s="505"/>
      <c r="AK47" s="505"/>
      <c r="AL47" s="505"/>
      <c r="AM47" s="505"/>
      <c r="AN47" s="505"/>
      <c r="AO47" s="505"/>
      <c r="AP47" s="505"/>
      <c r="AQ47" s="505"/>
      <c r="AR47" s="505"/>
      <c r="AS47" s="505"/>
      <c r="AT47" s="505"/>
      <c r="AU47" s="505"/>
      <c r="AV47" s="505"/>
      <c r="AW47" s="505"/>
      <c r="AX47" s="505"/>
      <c r="AY47" s="505"/>
      <c r="AZ47" s="505"/>
      <c r="BA47" s="505"/>
      <c r="BB47" s="505"/>
      <c r="BC47" s="505"/>
      <c r="BD47" s="505"/>
      <c r="BE47" s="505"/>
      <c r="BF47" s="505"/>
      <c r="BG47" s="505"/>
      <c r="BH47" s="505"/>
      <c r="BI47" s="505"/>
      <c r="BJ47" s="505"/>
      <c r="BK47" s="505"/>
      <c r="BL47" s="505"/>
      <c r="BM47" s="505"/>
      <c r="BN47" s="505"/>
      <c r="BO47" s="505"/>
      <c r="BP47" s="505"/>
      <c r="BQ47" s="505"/>
      <c r="BR47" s="505"/>
      <c r="BS47" s="505"/>
      <c r="BT47" s="505"/>
      <c r="BU47" s="505"/>
      <c r="BV47" s="505"/>
      <c r="BW47" s="505"/>
      <c r="BX47" s="505"/>
      <c r="BY47" s="505"/>
      <c r="BZ47" s="505"/>
      <c r="CA47" s="505"/>
      <c r="CB47" s="505"/>
      <c r="CC47" s="505"/>
      <c r="CD47" s="505"/>
      <c r="CE47" s="505"/>
      <c r="CF47" s="505"/>
      <c r="CG47" s="505"/>
      <c r="CH47" s="505"/>
      <c r="CI47" s="505"/>
    </row>
    <row r="48" spans="1:87" ht="41.25" customHeight="1">
      <c r="A48" s="369" t="s">
        <v>142</v>
      </c>
      <c r="B48" s="370"/>
      <c r="C48" s="492"/>
      <c r="D48" s="493"/>
      <c r="E48" s="493"/>
      <c r="F48" s="493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3"/>
      <c r="X48" s="493"/>
      <c r="Y48" s="493"/>
      <c r="Z48" s="493"/>
      <c r="AA48" s="493"/>
      <c r="AB48" s="493"/>
      <c r="AC48" s="493"/>
      <c r="AD48" s="493"/>
      <c r="AE48" s="493"/>
      <c r="AF48" s="493"/>
      <c r="AG48" s="493"/>
      <c r="AH48" s="493"/>
      <c r="AI48" s="493"/>
      <c r="AJ48" s="493"/>
      <c r="AK48" s="493"/>
      <c r="AL48" s="493"/>
      <c r="AM48" s="493"/>
      <c r="AN48" s="493"/>
      <c r="AO48" s="493"/>
      <c r="AP48" s="493"/>
      <c r="AQ48" s="493"/>
      <c r="AR48" s="493"/>
      <c r="AS48" s="493"/>
      <c r="AT48" s="493"/>
      <c r="AU48" s="493"/>
      <c r="AV48" s="493"/>
      <c r="AW48" s="493"/>
      <c r="AX48" s="493"/>
      <c r="AY48" s="493"/>
      <c r="AZ48" s="493"/>
      <c r="BA48" s="493"/>
      <c r="BB48" s="493"/>
      <c r="BC48" s="493"/>
      <c r="BD48" s="493"/>
      <c r="BE48" s="493"/>
      <c r="BF48" s="493"/>
      <c r="BG48" s="493"/>
      <c r="BH48" s="493"/>
      <c r="BI48" s="493"/>
      <c r="BJ48" s="493"/>
      <c r="BK48" s="493"/>
      <c r="BL48" s="493"/>
      <c r="BM48" s="493"/>
      <c r="BN48" s="493"/>
      <c r="BO48" s="493"/>
      <c r="BP48" s="493"/>
      <c r="BQ48" s="493"/>
      <c r="BR48" s="493"/>
      <c r="BS48" s="493"/>
      <c r="BT48" s="493"/>
      <c r="BU48" s="493"/>
      <c r="BV48" s="493"/>
      <c r="BW48" s="493"/>
      <c r="BX48" s="493"/>
      <c r="BY48" s="493"/>
      <c r="BZ48" s="493"/>
      <c r="CA48" s="493"/>
      <c r="CB48" s="493"/>
      <c r="CC48" s="493"/>
      <c r="CD48" s="493"/>
      <c r="CE48" s="493"/>
      <c r="CF48" s="493"/>
      <c r="CG48" s="493"/>
      <c r="CH48" s="493"/>
      <c r="CI48" s="493"/>
    </row>
    <row r="49" spans="1:87" ht="4.5" customHeight="1">
      <c r="A49" s="379"/>
      <c r="B49" s="506"/>
      <c r="C49" s="507"/>
      <c r="D49" s="437"/>
      <c r="E49" s="437"/>
      <c r="F49" s="437"/>
      <c r="G49" s="437"/>
      <c r="H49" s="437"/>
      <c r="I49" s="437"/>
      <c r="J49" s="437"/>
      <c r="K49" s="437"/>
      <c r="L49" s="437"/>
      <c r="M49" s="437"/>
      <c r="N49" s="437"/>
      <c r="O49" s="437"/>
      <c r="P49" s="437"/>
      <c r="Q49" s="437"/>
      <c r="R49" s="437"/>
      <c r="S49" s="437"/>
      <c r="T49" s="437"/>
      <c r="U49" s="437"/>
      <c r="V49" s="437"/>
      <c r="W49" s="437"/>
      <c r="X49" s="437"/>
      <c r="Y49" s="437"/>
      <c r="Z49" s="437"/>
      <c r="AA49" s="437"/>
      <c r="AB49" s="437"/>
      <c r="AC49" s="437"/>
      <c r="AD49" s="437"/>
      <c r="AE49" s="437"/>
      <c r="AF49" s="437"/>
      <c r="AG49" s="437"/>
      <c r="AH49" s="437"/>
      <c r="AI49" s="437"/>
      <c r="AJ49" s="437"/>
      <c r="AK49" s="437"/>
      <c r="AL49" s="437"/>
      <c r="AM49" s="437"/>
      <c r="AN49" s="437"/>
      <c r="AO49" s="437"/>
      <c r="AP49" s="437"/>
      <c r="AQ49" s="437"/>
      <c r="AR49" s="437"/>
      <c r="AS49" s="437"/>
      <c r="AT49" s="437"/>
      <c r="AU49" s="437"/>
      <c r="AV49" s="437"/>
      <c r="AW49" s="437"/>
      <c r="AX49" s="437"/>
      <c r="AY49" s="437"/>
      <c r="AZ49" s="437"/>
      <c r="BA49" s="437"/>
      <c r="BB49" s="437"/>
      <c r="BC49" s="437"/>
      <c r="BD49" s="437"/>
      <c r="BE49" s="437"/>
      <c r="BF49" s="437"/>
      <c r="BG49" s="437"/>
      <c r="BH49" s="437"/>
      <c r="BI49" s="437"/>
      <c r="BJ49" s="437"/>
      <c r="BK49" s="437"/>
      <c r="BL49" s="437"/>
      <c r="BM49" s="437"/>
      <c r="BN49" s="437"/>
      <c r="BO49" s="437"/>
      <c r="BP49" s="437"/>
      <c r="BQ49" s="437"/>
      <c r="BR49" s="437"/>
      <c r="BS49" s="437"/>
      <c r="BT49" s="437"/>
      <c r="BU49" s="437"/>
      <c r="BV49" s="437"/>
      <c r="BW49" s="437"/>
      <c r="BX49" s="437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CI49" s="437"/>
    </row>
    <row r="50" spans="1:87" ht="41.25" customHeight="1" collapsed="1">
      <c r="A50" s="508" t="s">
        <v>37</v>
      </c>
      <c r="B50" s="509"/>
      <c r="C50" s="510" t="str">
        <f>Settings!$C$7</f>
        <v>USD</v>
      </c>
      <c r="D50" s="511">
        <f t="shared" ref="D50:CI50" si="7">SUM(D51:D54)</f>
        <v>0</v>
      </c>
      <c r="E50" s="511">
        <f t="shared" si="7"/>
        <v>0</v>
      </c>
      <c r="F50" s="512">
        <f t="shared" si="7"/>
        <v>0</v>
      </c>
      <c r="G50" s="512">
        <f t="shared" si="7"/>
        <v>0</v>
      </c>
      <c r="H50" s="512">
        <f t="shared" si="7"/>
        <v>0</v>
      </c>
      <c r="I50" s="512">
        <f t="shared" si="7"/>
        <v>0</v>
      </c>
      <c r="J50" s="512">
        <f t="shared" si="7"/>
        <v>0</v>
      </c>
      <c r="K50" s="512">
        <f t="shared" si="7"/>
        <v>0</v>
      </c>
      <c r="L50" s="512">
        <f t="shared" si="7"/>
        <v>0</v>
      </c>
      <c r="M50" s="512">
        <f t="shared" si="7"/>
        <v>0</v>
      </c>
      <c r="N50" s="512">
        <f t="shared" si="7"/>
        <v>0</v>
      </c>
      <c r="O50" s="512">
        <f t="shared" si="7"/>
        <v>0</v>
      </c>
      <c r="P50" s="512">
        <f t="shared" si="7"/>
        <v>0</v>
      </c>
      <c r="Q50" s="512">
        <f t="shared" si="7"/>
        <v>0</v>
      </c>
      <c r="R50" s="512">
        <f t="shared" si="7"/>
        <v>0</v>
      </c>
      <c r="S50" s="512">
        <f t="shared" si="7"/>
        <v>0</v>
      </c>
      <c r="T50" s="512">
        <f t="shared" si="7"/>
        <v>0</v>
      </c>
      <c r="U50" s="512">
        <f t="shared" si="7"/>
        <v>0</v>
      </c>
      <c r="V50" s="512">
        <f t="shared" si="7"/>
        <v>0</v>
      </c>
      <c r="W50" s="512">
        <f t="shared" si="7"/>
        <v>0</v>
      </c>
      <c r="X50" s="512">
        <f t="shared" si="7"/>
        <v>0</v>
      </c>
      <c r="Y50" s="512">
        <f t="shared" si="7"/>
        <v>0</v>
      </c>
      <c r="Z50" s="512">
        <f t="shared" si="7"/>
        <v>0</v>
      </c>
      <c r="AA50" s="512">
        <f t="shared" si="7"/>
        <v>0</v>
      </c>
      <c r="AB50" s="512">
        <f t="shared" si="7"/>
        <v>0</v>
      </c>
      <c r="AC50" s="512">
        <f t="shared" si="7"/>
        <v>0</v>
      </c>
      <c r="AD50" s="512">
        <f t="shared" si="7"/>
        <v>0</v>
      </c>
      <c r="AE50" s="512">
        <f t="shared" si="7"/>
        <v>0</v>
      </c>
      <c r="AF50" s="512">
        <f t="shared" si="7"/>
        <v>0</v>
      </c>
      <c r="AG50" s="512">
        <f t="shared" si="7"/>
        <v>0</v>
      </c>
      <c r="AH50" s="512">
        <f t="shared" si="7"/>
        <v>0</v>
      </c>
      <c r="AI50" s="512">
        <f t="shared" si="7"/>
        <v>0</v>
      </c>
      <c r="AJ50" s="512">
        <f t="shared" si="7"/>
        <v>0</v>
      </c>
      <c r="AK50" s="512">
        <f t="shared" si="7"/>
        <v>0</v>
      </c>
      <c r="AL50" s="512">
        <f t="shared" si="7"/>
        <v>0</v>
      </c>
      <c r="AM50" s="512">
        <f t="shared" si="7"/>
        <v>0</v>
      </c>
      <c r="AN50" s="512">
        <f t="shared" si="7"/>
        <v>0</v>
      </c>
      <c r="AO50" s="512">
        <f t="shared" si="7"/>
        <v>0</v>
      </c>
      <c r="AP50" s="512">
        <f t="shared" si="7"/>
        <v>0</v>
      </c>
      <c r="AQ50" s="512">
        <f t="shared" si="7"/>
        <v>0</v>
      </c>
      <c r="AR50" s="512">
        <f t="shared" si="7"/>
        <v>0</v>
      </c>
      <c r="AS50" s="512">
        <f t="shared" si="7"/>
        <v>0</v>
      </c>
      <c r="AT50" s="512">
        <f t="shared" si="7"/>
        <v>0</v>
      </c>
      <c r="AU50" s="512">
        <f t="shared" si="7"/>
        <v>0</v>
      </c>
      <c r="AV50" s="512">
        <f t="shared" si="7"/>
        <v>0</v>
      </c>
      <c r="AW50" s="512">
        <f t="shared" si="7"/>
        <v>0</v>
      </c>
      <c r="AX50" s="512">
        <f t="shared" si="7"/>
        <v>0</v>
      </c>
      <c r="AY50" s="512">
        <f t="shared" si="7"/>
        <v>0</v>
      </c>
      <c r="AZ50" s="512">
        <f t="shared" si="7"/>
        <v>0</v>
      </c>
      <c r="BA50" s="512">
        <f t="shared" si="7"/>
        <v>0</v>
      </c>
      <c r="BB50" s="512">
        <f t="shared" si="7"/>
        <v>0</v>
      </c>
      <c r="BC50" s="512">
        <f t="shared" si="7"/>
        <v>0</v>
      </c>
      <c r="BD50" s="512">
        <f t="shared" si="7"/>
        <v>0</v>
      </c>
      <c r="BE50" s="512">
        <f t="shared" si="7"/>
        <v>0</v>
      </c>
      <c r="BF50" s="512">
        <f t="shared" si="7"/>
        <v>0</v>
      </c>
      <c r="BG50" s="512">
        <f t="shared" si="7"/>
        <v>0</v>
      </c>
      <c r="BH50" s="512">
        <f t="shared" si="7"/>
        <v>0</v>
      </c>
      <c r="BI50" s="512">
        <f t="shared" si="7"/>
        <v>0</v>
      </c>
      <c r="BJ50" s="512">
        <f t="shared" si="7"/>
        <v>0</v>
      </c>
      <c r="BK50" s="512">
        <f t="shared" si="7"/>
        <v>0</v>
      </c>
      <c r="BL50" s="512">
        <f t="shared" si="7"/>
        <v>0</v>
      </c>
      <c r="BM50" s="512">
        <f t="shared" si="7"/>
        <v>0</v>
      </c>
      <c r="BN50" s="512">
        <f t="shared" si="7"/>
        <v>0</v>
      </c>
      <c r="BO50" s="512">
        <f t="shared" si="7"/>
        <v>0</v>
      </c>
      <c r="BP50" s="512">
        <f t="shared" si="7"/>
        <v>0</v>
      </c>
      <c r="BQ50" s="512">
        <f t="shared" si="7"/>
        <v>0</v>
      </c>
      <c r="BR50" s="512">
        <f t="shared" si="7"/>
        <v>0</v>
      </c>
      <c r="BS50" s="512">
        <f t="shared" si="7"/>
        <v>0</v>
      </c>
      <c r="BT50" s="512">
        <f t="shared" si="7"/>
        <v>0</v>
      </c>
      <c r="BU50" s="512">
        <f t="shared" si="7"/>
        <v>0</v>
      </c>
      <c r="BV50" s="512">
        <f t="shared" si="7"/>
        <v>0</v>
      </c>
      <c r="BW50" s="512">
        <f t="shared" si="7"/>
        <v>0</v>
      </c>
      <c r="BX50" s="512">
        <f t="shared" si="7"/>
        <v>0</v>
      </c>
      <c r="BY50" s="512">
        <f t="shared" si="7"/>
        <v>0</v>
      </c>
      <c r="BZ50" s="512">
        <f t="shared" si="7"/>
        <v>0</v>
      </c>
      <c r="CA50" s="512">
        <f t="shared" si="7"/>
        <v>0</v>
      </c>
      <c r="CB50" s="512">
        <f t="shared" si="7"/>
        <v>0</v>
      </c>
      <c r="CC50" s="512">
        <f t="shared" si="7"/>
        <v>0</v>
      </c>
      <c r="CD50" s="512">
        <f t="shared" si="7"/>
        <v>0</v>
      </c>
      <c r="CE50" s="512">
        <f t="shared" si="7"/>
        <v>0</v>
      </c>
      <c r="CF50" s="512">
        <f t="shared" si="7"/>
        <v>0</v>
      </c>
      <c r="CG50" s="512">
        <f t="shared" si="7"/>
        <v>0</v>
      </c>
      <c r="CH50" s="512">
        <f t="shared" si="7"/>
        <v>0</v>
      </c>
      <c r="CI50" s="512">
        <f t="shared" si="7"/>
        <v>0</v>
      </c>
    </row>
    <row r="51" spans="1:87" ht="15.75" hidden="1" customHeight="1" outlineLevel="1">
      <c r="A51" s="513" t="str">
        <f>Revenue!A16</f>
        <v>Revenue Source 1</v>
      </c>
      <c r="B51" s="514"/>
      <c r="C51" s="515" t="str">
        <f>Settings!$C$7</f>
        <v>USD</v>
      </c>
      <c r="D51" s="516">
        <f>Revenue!D16</f>
        <v>0</v>
      </c>
      <c r="E51" s="516">
        <f>Revenue!E16</f>
        <v>0</v>
      </c>
      <c r="F51" s="517">
        <f>Revenue!F16</f>
        <v>0</v>
      </c>
      <c r="G51" s="517">
        <f>Revenue!G16</f>
        <v>0</v>
      </c>
      <c r="H51" s="517">
        <f>Revenue!H16</f>
        <v>0</v>
      </c>
      <c r="I51" s="517">
        <f>Revenue!I16</f>
        <v>0</v>
      </c>
      <c r="J51" s="517">
        <f>Revenue!J16</f>
        <v>0</v>
      </c>
      <c r="K51" s="517">
        <f>Revenue!K16</f>
        <v>0</v>
      </c>
      <c r="L51" s="517">
        <f>Revenue!L16</f>
        <v>0</v>
      </c>
      <c r="M51" s="517">
        <f>Revenue!M16</f>
        <v>0</v>
      </c>
      <c r="N51" s="517">
        <f>Revenue!N16</f>
        <v>0</v>
      </c>
      <c r="O51" s="517">
        <f>Revenue!O16</f>
        <v>0</v>
      </c>
      <c r="P51" s="517">
        <f>Revenue!P16</f>
        <v>0</v>
      </c>
      <c r="Q51" s="517">
        <f>Revenue!Q16</f>
        <v>0</v>
      </c>
      <c r="R51" s="517">
        <f>Revenue!R16</f>
        <v>0</v>
      </c>
      <c r="S51" s="517">
        <f>Revenue!S16</f>
        <v>0</v>
      </c>
      <c r="T51" s="517">
        <f>Revenue!T16</f>
        <v>0</v>
      </c>
      <c r="U51" s="517">
        <f>Revenue!U16</f>
        <v>0</v>
      </c>
      <c r="V51" s="517">
        <f>Revenue!V16</f>
        <v>0</v>
      </c>
      <c r="W51" s="517">
        <f>Revenue!W16</f>
        <v>0</v>
      </c>
      <c r="X51" s="517">
        <f>Revenue!X16</f>
        <v>0</v>
      </c>
      <c r="Y51" s="517">
        <f>Revenue!Y16</f>
        <v>0</v>
      </c>
      <c r="Z51" s="517">
        <f>Revenue!Z16</f>
        <v>0</v>
      </c>
      <c r="AA51" s="517">
        <f>Revenue!AA16</f>
        <v>0</v>
      </c>
      <c r="AB51" s="517">
        <f>Revenue!AB16</f>
        <v>0</v>
      </c>
      <c r="AC51" s="517">
        <f>Revenue!AC16</f>
        <v>0</v>
      </c>
      <c r="AD51" s="517">
        <f>Revenue!AD16</f>
        <v>0</v>
      </c>
      <c r="AE51" s="517">
        <f>Revenue!AE16</f>
        <v>0</v>
      </c>
      <c r="AF51" s="517">
        <f>Revenue!AF16</f>
        <v>0</v>
      </c>
      <c r="AG51" s="517">
        <f>Revenue!AG16</f>
        <v>0</v>
      </c>
      <c r="AH51" s="517">
        <f>Revenue!AH16</f>
        <v>0</v>
      </c>
      <c r="AI51" s="517">
        <f>Revenue!AI16</f>
        <v>0</v>
      </c>
      <c r="AJ51" s="517">
        <f>Revenue!AJ16</f>
        <v>0</v>
      </c>
      <c r="AK51" s="517">
        <f>Revenue!AK16</f>
        <v>0</v>
      </c>
      <c r="AL51" s="517">
        <f>Revenue!AL16</f>
        <v>0</v>
      </c>
      <c r="AM51" s="517">
        <f>Revenue!AM16</f>
        <v>0</v>
      </c>
      <c r="AN51" s="517">
        <f>Revenue!AN16</f>
        <v>0</v>
      </c>
      <c r="AO51" s="517">
        <f>Revenue!AO16</f>
        <v>0</v>
      </c>
      <c r="AP51" s="517">
        <f>Revenue!AP16</f>
        <v>0</v>
      </c>
      <c r="AQ51" s="517">
        <f>Revenue!AQ16</f>
        <v>0</v>
      </c>
      <c r="AR51" s="517">
        <f>Revenue!AR16</f>
        <v>0</v>
      </c>
      <c r="AS51" s="517">
        <f>Revenue!AS16</f>
        <v>0</v>
      </c>
      <c r="AT51" s="517">
        <f>Revenue!AT16</f>
        <v>0</v>
      </c>
      <c r="AU51" s="517">
        <f>Revenue!AU16</f>
        <v>0</v>
      </c>
      <c r="AV51" s="517">
        <f>Revenue!AV16</f>
        <v>0</v>
      </c>
      <c r="AW51" s="517">
        <f>Revenue!AW16</f>
        <v>0</v>
      </c>
      <c r="AX51" s="517">
        <f>Revenue!AX16</f>
        <v>0</v>
      </c>
      <c r="AY51" s="517">
        <f>Revenue!AY16</f>
        <v>0</v>
      </c>
      <c r="AZ51" s="517">
        <f>Revenue!AZ16</f>
        <v>0</v>
      </c>
      <c r="BA51" s="517">
        <f>Revenue!BA16</f>
        <v>0</v>
      </c>
      <c r="BB51" s="517">
        <f>Revenue!BB16</f>
        <v>0</v>
      </c>
      <c r="BC51" s="517">
        <f>Revenue!BC16</f>
        <v>0</v>
      </c>
      <c r="BD51" s="517">
        <f>Revenue!BD16</f>
        <v>0</v>
      </c>
      <c r="BE51" s="517">
        <f>Revenue!BE16</f>
        <v>0</v>
      </c>
      <c r="BF51" s="517">
        <f>Revenue!BF16</f>
        <v>0</v>
      </c>
      <c r="BG51" s="517">
        <f>Revenue!BG16</f>
        <v>0</v>
      </c>
      <c r="BH51" s="517">
        <f>Revenue!BH16</f>
        <v>0</v>
      </c>
      <c r="BI51" s="517">
        <f>Revenue!BI16</f>
        <v>0</v>
      </c>
      <c r="BJ51" s="517">
        <f>Revenue!BJ16</f>
        <v>0</v>
      </c>
      <c r="BK51" s="517">
        <f>Revenue!BK16</f>
        <v>0</v>
      </c>
      <c r="BL51" s="517">
        <f>Revenue!BL16</f>
        <v>0</v>
      </c>
      <c r="BM51" s="517">
        <f>Revenue!BM16</f>
        <v>0</v>
      </c>
      <c r="BN51" s="517">
        <f>Revenue!BN16</f>
        <v>0</v>
      </c>
      <c r="BO51" s="517">
        <f>Revenue!BO16</f>
        <v>0</v>
      </c>
      <c r="BP51" s="517">
        <f>Revenue!BP16</f>
        <v>0</v>
      </c>
      <c r="BQ51" s="517">
        <f>Revenue!BQ16</f>
        <v>0</v>
      </c>
      <c r="BR51" s="517">
        <f>Revenue!BR16</f>
        <v>0</v>
      </c>
      <c r="BS51" s="517">
        <f>Revenue!BS16</f>
        <v>0</v>
      </c>
      <c r="BT51" s="517">
        <f>Revenue!BT16</f>
        <v>0</v>
      </c>
      <c r="BU51" s="517">
        <f>Revenue!BU16</f>
        <v>0</v>
      </c>
      <c r="BV51" s="517">
        <f>Revenue!BV16</f>
        <v>0</v>
      </c>
      <c r="BW51" s="517">
        <f>Revenue!BW16</f>
        <v>0</v>
      </c>
      <c r="BX51" s="517">
        <f>Revenue!BX16</f>
        <v>0</v>
      </c>
      <c r="BY51" s="517">
        <f>Revenue!BY16</f>
        <v>0</v>
      </c>
      <c r="BZ51" s="517">
        <f>Revenue!BZ16</f>
        <v>0</v>
      </c>
      <c r="CA51" s="517">
        <f>Revenue!CA16</f>
        <v>0</v>
      </c>
      <c r="CB51" s="517">
        <f>Revenue!CB16</f>
        <v>0</v>
      </c>
      <c r="CC51" s="517">
        <f>Revenue!CC16</f>
        <v>0</v>
      </c>
      <c r="CD51" s="517">
        <f>Revenue!CD16</f>
        <v>0</v>
      </c>
      <c r="CE51" s="517">
        <f>Revenue!CE16</f>
        <v>0</v>
      </c>
      <c r="CF51" s="517">
        <f>Revenue!CF16</f>
        <v>0</v>
      </c>
      <c r="CG51" s="517">
        <f>Revenue!CG16</f>
        <v>0</v>
      </c>
      <c r="CH51" s="517">
        <f>Revenue!CH16</f>
        <v>0</v>
      </c>
      <c r="CI51" s="517">
        <f>Revenue!CI16</f>
        <v>0</v>
      </c>
    </row>
    <row r="52" spans="1:87" ht="15.75" hidden="1" customHeight="1" outlineLevel="1">
      <c r="A52" s="513" t="str">
        <f>Revenue!A17</f>
        <v>Revenue Source 2</v>
      </c>
      <c r="B52" s="514"/>
      <c r="C52" s="515" t="str">
        <f>Settings!$C$7</f>
        <v>USD</v>
      </c>
      <c r="D52" s="516">
        <f>Revenue!D17</f>
        <v>0</v>
      </c>
      <c r="E52" s="516">
        <f>Revenue!E17</f>
        <v>0</v>
      </c>
      <c r="F52" s="517">
        <f>Revenue!F17</f>
        <v>0</v>
      </c>
      <c r="G52" s="517">
        <f>Revenue!G17</f>
        <v>0</v>
      </c>
      <c r="H52" s="517">
        <f>Revenue!H17</f>
        <v>0</v>
      </c>
      <c r="I52" s="517">
        <f>Revenue!I17</f>
        <v>0</v>
      </c>
      <c r="J52" s="517">
        <f>Revenue!J17</f>
        <v>0</v>
      </c>
      <c r="K52" s="517">
        <f>Revenue!K17</f>
        <v>0</v>
      </c>
      <c r="L52" s="517">
        <f>Revenue!L17</f>
        <v>0</v>
      </c>
      <c r="M52" s="517">
        <f>Revenue!M17</f>
        <v>0</v>
      </c>
      <c r="N52" s="517">
        <f>Revenue!N17</f>
        <v>0</v>
      </c>
      <c r="O52" s="517">
        <f>Revenue!O17</f>
        <v>0</v>
      </c>
      <c r="P52" s="517">
        <f>Revenue!P17</f>
        <v>0</v>
      </c>
      <c r="Q52" s="517">
        <f>Revenue!Q17</f>
        <v>0</v>
      </c>
      <c r="R52" s="517">
        <f>Revenue!R17</f>
        <v>0</v>
      </c>
      <c r="S52" s="517">
        <f>Revenue!S17</f>
        <v>0</v>
      </c>
      <c r="T52" s="517">
        <f>Revenue!T17</f>
        <v>0</v>
      </c>
      <c r="U52" s="517">
        <f>Revenue!U17</f>
        <v>0</v>
      </c>
      <c r="V52" s="517">
        <f>Revenue!V17</f>
        <v>0</v>
      </c>
      <c r="W52" s="517">
        <f>Revenue!W17</f>
        <v>0</v>
      </c>
      <c r="X52" s="517">
        <f>Revenue!X17</f>
        <v>0</v>
      </c>
      <c r="Y52" s="517">
        <f>Revenue!Y17</f>
        <v>0</v>
      </c>
      <c r="Z52" s="517">
        <f>Revenue!Z17</f>
        <v>0</v>
      </c>
      <c r="AA52" s="517">
        <f>Revenue!AA17</f>
        <v>0</v>
      </c>
      <c r="AB52" s="517">
        <f>Revenue!AB17</f>
        <v>0</v>
      </c>
      <c r="AC52" s="517">
        <f>Revenue!AC17</f>
        <v>0</v>
      </c>
      <c r="AD52" s="517">
        <f>Revenue!AD17</f>
        <v>0</v>
      </c>
      <c r="AE52" s="517">
        <f>Revenue!AE17</f>
        <v>0</v>
      </c>
      <c r="AF52" s="517">
        <f>Revenue!AF17</f>
        <v>0</v>
      </c>
      <c r="AG52" s="517">
        <f>Revenue!AG17</f>
        <v>0</v>
      </c>
      <c r="AH52" s="517">
        <f>Revenue!AH17</f>
        <v>0</v>
      </c>
      <c r="AI52" s="517">
        <f>Revenue!AI17</f>
        <v>0</v>
      </c>
      <c r="AJ52" s="517">
        <f>Revenue!AJ17</f>
        <v>0</v>
      </c>
      <c r="AK52" s="517">
        <f>Revenue!AK17</f>
        <v>0</v>
      </c>
      <c r="AL52" s="517">
        <f>Revenue!AL17</f>
        <v>0</v>
      </c>
      <c r="AM52" s="517">
        <f>Revenue!AM17</f>
        <v>0</v>
      </c>
      <c r="AN52" s="517">
        <f>Revenue!AN17</f>
        <v>0</v>
      </c>
      <c r="AO52" s="517">
        <f>Revenue!AO17</f>
        <v>0</v>
      </c>
      <c r="AP52" s="517">
        <f>Revenue!AP17</f>
        <v>0</v>
      </c>
      <c r="AQ52" s="517">
        <f>Revenue!AQ17</f>
        <v>0</v>
      </c>
      <c r="AR52" s="517">
        <f>Revenue!AR17</f>
        <v>0</v>
      </c>
      <c r="AS52" s="517">
        <f>Revenue!AS17</f>
        <v>0</v>
      </c>
      <c r="AT52" s="517">
        <f>Revenue!AT17</f>
        <v>0</v>
      </c>
      <c r="AU52" s="517">
        <f>Revenue!AU17</f>
        <v>0</v>
      </c>
      <c r="AV52" s="517">
        <f>Revenue!AV17</f>
        <v>0</v>
      </c>
      <c r="AW52" s="517">
        <f>Revenue!AW17</f>
        <v>0</v>
      </c>
      <c r="AX52" s="517">
        <f>Revenue!AX17</f>
        <v>0</v>
      </c>
      <c r="AY52" s="517">
        <f>Revenue!AY17</f>
        <v>0</v>
      </c>
      <c r="AZ52" s="517">
        <f>Revenue!AZ17</f>
        <v>0</v>
      </c>
      <c r="BA52" s="517">
        <f>Revenue!BA17</f>
        <v>0</v>
      </c>
      <c r="BB52" s="517">
        <f>Revenue!BB17</f>
        <v>0</v>
      </c>
      <c r="BC52" s="517">
        <f>Revenue!BC17</f>
        <v>0</v>
      </c>
      <c r="BD52" s="517">
        <f>Revenue!BD17</f>
        <v>0</v>
      </c>
      <c r="BE52" s="517">
        <f>Revenue!BE17</f>
        <v>0</v>
      </c>
      <c r="BF52" s="517">
        <f>Revenue!BF17</f>
        <v>0</v>
      </c>
      <c r="BG52" s="517">
        <f>Revenue!BG17</f>
        <v>0</v>
      </c>
      <c r="BH52" s="517">
        <f>Revenue!BH17</f>
        <v>0</v>
      </c>
      <c r="BI52" s="517">
        <f>Revenue!BI17</f>
        <v>0</v>
      </c>
      <c r="BJ52" s="517">
        <f>Revenue!BJ17</f>
        <v>0</v>
      </c>
      <c r="BK52" s="517">
        <f>Revenue!BK17</f>
        <v>0</v>
      </c>
      <c r="BL52" s="517">
        <f>Revenue!BL17</f>
        <v>0</v>
      </c>
      <c r="BM52" s="517">
        <f>Revenue!BM17</f>
        <v>0</v>
      </c>
      <c r="BN52" s="517">
        <f>Revenue!BN17</f>
        <v>0</v>
      </c>
      <c r="BO52" s="517">
        <f>Revenue!BO17</f>
        <v>0</v>
      </c>
      <c r="BP52" s="517">
        <f>Revenue!BP17</f>
        <v>0</v>
      </c>
      <c r="BQ52" s="517">
        <f>Revenue!BQ17</f>
        <v>0</v>
      </c>
      <c r="BR52" s="517">
        <f>Revenue!BR17</f>
        <v>0</v>
      </c>
      <c r="BS52" s="517">
        <f>Revenue!BS17</f>
        <v>0</v>
      </c>
      <c r="BT52" s="517">
        <f>Revenue!BT17</f>
        <v>0</v>
      </c>
      <c r="BU52" s="517">
        <f>Revenue!BU17</f>
        <v>0</v>
      </c>
      <c r="BV52" s="517">
        <f>Revenue!BV17</f>
        <v>0</v>
      </c>
      <c r="BW52" s="517">
        <f>Revenue!BW17</f>
        <v>0</v>
      </c>
      <c r="BX52" s="517">
        <f>Revenue!BX17</f>
        <v>0</v>
      </c>
      <c r="BY52" s="517">
        <f>Revenue!BY17</f>
        <v>0</v>
      </c>
      <c r="BZ52" s="517">
        <f>Revenue!BZ17</f>
        <v>0</v>
      </c>
      <c r="CA52" s="517">
        <f>Revenue!CA17</f>
        <v>0</v>
      </c>
      <c r="CB52" s="517">
        <f>Revenue!CB17</f>
        <v>0</v>
      </c>
      <c r="CC52" s="517">
        <f>Revenue!CC17</f>
        <v>0</v>
      </c>
      <c r="CD52" s="517">
        <f>Revenue!CD17</f>
        <v>0</v>
      </c>
      <c r="CE52" s="517">
        <f>Revenue!CE17</f>
        <v>0</v>
      </c>
      <c r="CF52" s="517">
        <f>Revenue!CF17</f>
        <v>0</v>
      </c>
      <c r="CG52" s="517">
        <f>Revenue!CG17</f>
        <v>0</v>
      </c>
      <c r="CH52" s="517">
        <f>Revenue!CH17</f>
        <v>0</v>
      </c>
      <c r="CI52" s="517">
        <f>Revenue!CI17</f>
        <v>0</v>
      </c>
    </row>
    <row r="53" spans="1:87" ht="15.75" hidden="1" customHeight="1" outlineLevel="1">
      <c r="A53" s="513" t="str">
        <f>Revenue!A18</f>
        <v>Revenue Source 3</v>
      </c>
      <c r="B53" s="514"/>
      <c r="C53" s="515" t="str">
        <f>Settings!$C$7</f>
        <v>USD</v>
      </c>
      <c r="D53" s="516">
        <f>Revenue!D18</f>
        <v>0</v>
      </c>
      <c r="E53" s="516">
        <f>Revenue!E18</f>
        <v>0</v>
      </c>
      <c r="F53" s="517">
        <f>Revenue!F18</f>
        <v>0</v>
      </c>
      <c r="G53" s="517">
        <f>Revenue!G18</f>
        <v>0</v>
      </c>
      <c r="H53" s="517">
        <f>Revenue!H18</f>
        <v>0</v>
      </c>
      <c r="I53" s="517">
        <f>Revenue!I18</f>
        <v>0</v>
      </c>
      <c r="J53" s="517">
        <f>Revenue!J18</f>
        <v>0</v>
      </c>
      <c r="K53" s="517">
        <f>Revenue!K18</f>
        <v>0</v>
      </c>
      <c r="L53" s="517">
        <f>Revenue!L18</f>
        <v>0</v>
      </c>
      <c r="M53" s="517">
        <f>Revenue!M18</f>
        <v>0</v>
      </c>
      <c r="N53" s="517">
        <f>Revenue!N18</f>
        <v>0</v>
      </c>
      <c r="O53" s="517">
        <f>Revenue!O18</f>
        <v>0</v>
      </c>
      <c r="P53" s="517">
        <f>Revenue!P18</f>
        <v>0</v>
      </c>
      <c r="Q53" s="517">
        <f>Revenue!Q18</f>
        <v>0</v>
      </c>
      <c r="R53" s="517">
        <f>Revenue!R18</f>
        <v>0</v>
      </c>
      <c r="S53" s="517">
        <f>Revenue!S18</f>
        <v>0</v>
      </c>
      <c r="T53" s="517">
        <f>Revenue!T18</f>
        <v>0</v>
      </c>
      <c r="U53" s="517">
        <f>Revenue!U18</f>
        <v>0</v>
      </c>
      <c r="V53" s="517">
        <f>Revenue!V18</f>
        <v>0</v>
      </c>
      <c r="W53" s="517">
        <f>Revenue!W18</f>
        <v>0</v>
      </c>
      <c r="X53" s="517">
        <f>Revenue!X18</f>
        <v>0</v>
      </c>
      <c r="Y53" s="517">
        <f>Revenue!Y18</f>
        <v>0</v>
      </c>
      <c r="Z53" s="517">
        <f>Revenue!Z18</f>
        <v>0</v>
      </c>
      <c r="AA53" s="517">
        <f>Revenue!AA18</f>
        <v>0</v>
      </c>
      <c r="AB53" s="517">
        <f>Revenue!AB18</f>
        <v>0</v>
      </c>
      <c r="AC53" s="517">
        <f>Revenue!AC18</f>
        <v>0</v>
      </c>
      <c r="AD53" s="517">
        <f>Revenue!AD18</f>
        <v>0</v>
      </c>
      <c r="AE53" s="517">
        <f>Revenue!AE18</f>
        <v>0</v>
      </c>
      <c r="AF53" s="517">
        <f>Revenue!AF18</f>
        <v>0</v>
      </c>
      <c r="AG53" s="517">
        <f>Revenue!AG18</f>
        <v>0</v>
      </c>
      <c r="AH53" s="517">
        <f>Revenue!AH18</f>
        <v>0</v>
      </c>
      <c r="AI53" s="517">
        <f>Revenue!AI18</f>
        <v>0</v>
      </c>
      <c r="AJ53" s="517">
        <f>Revenue!AJ18</f>
        <v>0</v>
      </c>
      <c r="AK53" s="517">
        <f>Revenue!AK18</f>
        <v>0</v>
      </c>
      <c r="AL53" s="517">
        <f>Revenue!AL18</f>
        <v>0</v>
      </c>
      <c r="AM53" s="517">
        <f>Revenue!AM18</f>
        <v>0</v>
      </c>
      <c r="AN53" s="517">
        <f>Revenue!AN18</f>
        <v>0</v>
      </c>
      <c r="AO53" s="517">
        <f>Revenue!AO18</f>
        <v>0</v>
      </c>
      <c r="AP53" s="517">
        <f>Revenue!AP18</f>
        <v>0</v>
      </c>
      <c r="AQ53" s="517">
        <f>Revenue!AQ18</f>
        <v>0</v>
      </c>
      <c r="AR53" s="517">
        <f>Revenue!AR18</f>
        <v>0</v>
      </c>
      <c r="AS53" s="517">
        <f>Revenue!AS18</f>
        <v>0</v>
      </c>
      <c r="AT53" s="517">
        <f>Revenue!AT18</f>
        <v>0</v>
      </c>
      <c r="AU53" s="517">
        <f>Revenue!AU18</f>
        <v>0</v>
      </c>
      <c r="AV53" s="517">
        <f>Revenue!AV18</f>
        <v>0</v>
      </c>
      <c r="AW53" s="517">
        <f>Revenue!AW18</f>
        <v>0</v>
      </c>
      <c r="AX53" s="517">
        <f>Revenue!AX18</f>
        <v>0</v>
      </c>
      <c r="AY53" s="517">
        <f>Revenue!AY18</f>
        <v>0</v>
      </c>
      <c r="AZ53" s="517">
        <f>Revenue!AZ18</f>
        <v>0</v>
      </c>
      <c r="BA53" s="517">
        <f>Revenue!BA18</f>
        <v>0</v>
      </c>
      <c r="BB53" s="517">
        <f>Revenue!BB18</f>
        <v>0</v>
      </c>
      <c r="BC53" s="517">
        <f>Revenue!BC18</f>
        <v>0</v>
      </c>
      <c r="BD53" s="517">
        <f>Revenue!BD18</f>
        <v>0</v>
      </c>
      <c r="BE53" s="517">
        <f>Revenue!BE18</f>
        <v>0</v>
      </c>
      <c r="BF53" s="517">
        <f>Revenue!BF18</f>
        <v>0</v>
      </c>
      <c r="BG53" s="517">
        <f>Revenue!BG18</f>
        <v>0</v>
      </c>
      <c r="BH53" s="517">
        <f>Revenue!BH18</f>
        <v>0</v>
      </c>
      <c r="BI53" s="517">
        <f>Revenue!BI18</f>
        <v>0</v>
      </c>
      <c r="BJ53" s="517">
        <f>Revenue!BJ18</f>
        <v>0</v>
      </c>
      <c r="BK53" s="517">
        <f>Revenue!BK18</f>
        <v>0</v>
      </c>
      <c r="BL53" s="517">
        <f>Revenue!BL18</f>
        <v>0</v>
      </c>
      <c r="BM53" s="517">
        <f>Revenue!BM18</f>
        <v>0</v>
      </c>
      <c r="BN53" s="517">
        <f>Revenue!BN18</f>
        <v>0</v>
      </c>
      <c r="BO53" s="517">
        <f>Revenue!BO18</f>
        <v>0</v>
      </c>
      <c r="BP53" s="517">
        <f>Revenue!BP18</f>
        <v>0</v>
      </c>
      <c r="BQ53" s="517">
        <f>Revenue!BQ18</f>
        <v>0</v>
      </c>
      <c r="BR53" s="517">
        <f>Revenue!BR18</f>
        <v>0</v>
      </c>
      <c r="BS53" s="517">
        <f>Revenue!BS18</f>
        <v>0</v>
      </c>
      <c r="BT53" s="517">
        <f>Revenue!BT18</f>
        <v>0</v>
      </c>
      <c r="BU53" s="517">
        <f>Revenue!BU18</f>
        <v>0</v>
      </c>
      <c r="BV53" s="517">
        <f>Revenue!BV18</f>
        <v>0</v>
      </c>
      <c r="BW53" s="517">
        <f>Revenue!BW18</f>
        <v>0</v>
      </c>
      <c r="BX53" s="517">
        <f>Revenue!BX18</f>
        <v>0</v>
      </c>
      <c r="BY53" s="517">
        <f>Revenue!BY18</f>
        <v>0</v>
      </c>
      <c r="BZ53" s="517">
        <f>Revenue!BZ18</f>
        <v>0</v>
      </c>
      <c r="CA53" s="517">
        <f>Revenue!CA18</f>
        <v>0</v>
      </c>
      <c r="CB53" s="517">
        <f>Revenue!CB18</f>
        <v>0</v>
      </c>
      <c r="CC53" s="517">
        <f>Revenue!CC18</f>
        <v>0</v>
      </c>
      <c r="CD53" s="517">
        <f>Revenue!CD18</f>
        <v>0</v>
      </c>
      <c r="CE53" s="517">
        <f>Revenue!CE18</f>
        <v>0</v>
      </c>
      <c r="CF53" s="517">
        <f>Revenue!CF18</f>
        <v>0</v>
      </c>
      <c r="CG53" s="517">
        <f>Revenue!CG18</f>
        <v>0</v>
      </c>
      <c r="CH53" s="517">
        <f>Revenue!CH18</f>
        <v>0</v>
      </c>
      <c r="CI53" s="517">
        <f>Revenue!CI18</f>
        <v>0</v>
      </c>
    </row>
    <row r="54" spans="1:87" ht="15.75" hidden="1" customHeight="1" outlineLevel="1">
      <c r="A54" s="513" t="str">
        <f>Revenue!A19</f>
        <v>Revenue Source 4</v>
      </c>
      <c r="B54" s="514"/>
      <c r="C54" s="515" t="str">
        <f>Settings!$C$7</f>
        <v>USD</v>
      </c>
      <c r="D54" s="516">
        <f>Revenue!D19</f>
        <v>0</v>
      </c>
      <c r="E54" s="516">
        <f>Revenue!E19</f>
        <v>0</v>
      </c>
      <c r="F54" s="517">
        <f>Revenue!F19</f>
        <v>0</v>
      </c>
      <c r="G54" s="517">
        <f>Revenue!G19</f>
        <v>0</v>
      </c>
      <c r="H54" s="517">
        <f>Revenue!H19</f>
        <v>0</v>
      </c>
      <c r="I54" s="517">
        <f>Revenue!I19</f>
        <v>0</v>
      </c>
      <c r="J54" s="517">
        <f>Revenue!J19</f>
        <v>0</v>
      </c>
      <c r="K54" s="517">
        <f>Revenue!K19</f>
        <v>0</v>
      </c>
      <c r="L54" s="517">
        <f>Revenue!L19</f>
        <v>0</v>
      </c>
      <c r="M54" s="517">
        <f>Revenue!M19</f>
        <v>0</v>
      </c>
      <c r="N54" s="517">
        <f>Revenue!N19</f>
        <v>0</v>
      </c>
      <c r="O54" s="517">
        <f>Revenue!O19</f>
        <v>0</v>
      </c>
      <c r="P54" s="517">
        <f>Revenue!P19</f>
        <v>0</v>
      </c>
      <c r="Q54" s="517">
        <f>Revenue!Q19</f>
        <v>0</v>
      </c>
      <c r="R54" s="517">
        <f>Revenue!R19</f>
        <v>0</v>
      </c>
      <c r="S54" s="517">
        <f>Revenue!S19</f>
        <v>0</v>
      </c>
      <c r="T54" s="517">
        <f>Revenue!T19</f>
        <v>0</v>
      </c>
      <c r="U54" s="517">
        <f>Revenue!U19</f>
        <v>0</v>
      </c>
      <c r="V54" s="517">
        <f>Revenue!V19</f>
        <v>0</v>
      </c>
      <c r="W54" s="517">
        <f>Revenue!W19</f>
        <v>0</v>
      </c>
      <c r="X54" s="517">
        <f>Revenue!X19</f>
        <v>0</v>
      </c>
      <c r="Y54" s="517">
        <f>Revenue!Y19</f>
        <v>0</v>
      </c>
      <c r="Z54" s="517">
        <f>Revenue!Z19</f>
        <v>0</v>
      </c>
      <c r="AA54" s="517">
        <f>Revenue!AA19</f>
        <v>0</v>
      </c>
      <c r="AB54" s="517">
        <f>Revenue!AB19</f>
        <v>0</v>
      </c>
      <c r="AC54" s="517">
        <f>Revenue!AC19</f>
        <v>0</v>
      </c>
      <c r="AD54" s="517">
        <f>Revenue!AD19</f>
        <v>0</v>
      </c>
      <c r="AE54" s="517">
        <f>Revenue!AE19</f>
        <v>0</v>
      </c>
      <c r="AF54" s="517">
        <f>Revenue!AF19</f>
        <v>0</v>
      </c>
      <c r="AG54" s="517">
        <f>Revenue!AG19</f>
        <v>0</v>
      </c>
      <c r="AH54" s="517">
        <f>Revenue!AH19</f>
        <v>0</v>
      </c>
      <c r="AI54" s="517">
        <f>Revenue!AI19</f>
        <v>0</v>
      </c>
      <c r="AJ54" s="517">
        <f>Revenue!AJ19</f>
        <v>0</v>
      </c>
      <c r="AK54" s="517">
        <f>Revenue!AK19</f>
        <v>0</v>
      </c>
      <c r="AL54" s="517">
        <f>Revenue!AL19</f>
        <v>0</v>
      </c>
      <c r="AM54" s="517">
        <f>Revenue!AM19</f>
        <v>0</v>
      </c>
      <c r="AN54" s="517">
        <f>Revenue!AN19</f>
        <v>0</v>
      </c>
      <c r="AO54" s="517">
        <f>Revenue!AO19</f>
        <v>0</v>
      </c>
      <c r="AP54" s="517">
        <f>Revenue!AP19</f>
        <v>0</v>
      </c>
      <c r="AQ54" s="517">
        <f>Revenue!AQ19</f>
        <v>0</v>
      </c>
      <c r="AR54" s="517">
        <f>Revenue!AR19</f>
        <v>0</v>
      </c>
      <c r="AS54" s="517">
        <f>Revenue!AS19</f>
        <v>0</v>
      </c>
      <c r="AT54" s="517">
        <f>Revenue!AT19</f>
        <v>0</v>
      </c>
      <c r="AU54" s="517">
        <f>Revenue!AU19</f>
        <v>0</v>
      </c>
      <c r="AV54" s="517">
        <f>Revenue!AV19</f>
        <v>0</v>
      </c>
      <c r="AW54" s="517">
        <f>Revenue!AW19</f>
        <v>0</v>
      </c>
      <c r="AX54" s="517">
        <f>Revenue!AX19</f>
        <v>0</v>
      </c>
      <c r="AY54" s="517">
        <f>Revenue!AY19</f>
        <v>0</v>
      </c>
      <c r="AZ54" s="517">
        <f>Revenue!AZ19</f>
        <v>0</v>
      </c>
      <c r="BA54" s="517">
        <f>Revenue!BA19</f>
        <v>0</v>
      </c>
      <c r="BB54" s="517">
        <f>Revenue!BB19</f>
        <v>0</v>
      </c>
      <c r="BC54" s="517">
        <f>Revenue!BC19</f>
        <v>0</v>
      </c>
      <c r="BD54" s="517">
        <f>Revenue!BD19</f>
        <v>0</v>
      </c>
      <c r="BE54" s="517">
        <f>Revenue!BE19</f>
        <v>0</v>
      </c>
      <c r="BF54" s="517">
        <f>Revenue!BF19</f>
        <v>0</v>
      </c>
      <c r="BG54" s="517">
        <f>Revenue!BG19</f>
        <v>0</v>
      </c>
      <c r="BH54" s="517">
        <f>Revenue!BH19</f>
        <v>0</v>
      </c>
      <c r="BI54" s="517">
        <f>Revenue!BI19</f>
        <v>0</v>
      </c>
      <c r="BJ54" s="517">
        <f>Revenue!BJ19</f>
        <v>0</v>
      </c>
      <c r="BK54" s="517">
        <f>Revenue!BK19</f>
        <v>0</v>
      </c>
      <c r="BL54" s="517">
        <f>Revenue!BL19</f>
        <v>0</v>
      </c>
      <c r="BM54" s="517">
        <f>Revenue!BM19</f>
        <v>0</v>
      </c>
      <c r="BN54" s="517">
        <f>Revenue!BN19</f>
        <v>0</v>
      </c>
      <c r="BO54" s="517">
        <f>Revenue!BO19</f>
        <v>0</v>
      </c>
      <c r="BP54" s="517">
        <f>Revenue!BP19</f>
        <v>0</v>
      </c>
      <c r="BQ54" s="517">
        <f>Revenue!BQ19</f>
        <v>0</v>
      </c>
      <c r="BR54" s="517">
        <f>Revenue!BR19</f>
        <v>0</v>
      </c>
      <c r="BS54" s="517">
        <f>Revenue!BS19</f>
        <v>0</v>
      </c>
      <c r="BT54" s="517">
        <f>Revenue!BT19</f>
        <v>0</v>
      </c>
      <c r="BU54" s="517">
        <f>Revenue!BU19</f>
        <v>0</v>
      </c>
      <c r="BV54" s="517">
        <f>Revenue!BV19</f>
        <v>0</v>
      </c>
      <c r="BW54" s="517">
        <f>Revenue!BW19</f>
        <v>0</v>
      </c>
      <c r="BX54" s="517">
        <f>Revenue!BX19</f>
        <v>0</v>
      </c>
      <c r="BY54" s="517">
        <f>Revenue!BY19</f>
        <v>0</v>
      </c>
      <c r="BZ54" s="517">
        <f>Revenue!BZ19</f>
        <v>0</v>
      </c>
      <c r="CA54" s="517">
        <f>Revenue!CA19</f>
        <v>0</v>
      </c>
      <c r="CB54" s="517">
        <f>Revenue!CB19</f>
        <v>0</v>
      </c>
      <c r="CC54" s="517">
        <f>Revenue!CC19</f>
        <v>0</v>
      </c>
      <c r="CD54" s="517">
        <f>Revenue!CD19</f>
        <v>0</v>
      </c>
      <c r="CE54" s="517">
        <f>Revenue!CE19</f>
        <v>0</v>
      </c>
      <c r="CF54" s="517">
        <f>Revenue!CF19</f>
        <v>0</v>
      </c>
      <c r="CG54" s="517">
        <f>Revenue!CG19</f>
        <v>0</v>
      </c>
      <c r="CH54" s="517">
        <f>Revenue!CH19</f>
        <v>0</v>
      </c>
      <c r="CI54" s="517">
        <f>Revenue!CI19</f>
        <v>0</v>
      </c>
    </row>
    <row r="55" spans="1:87" ht="41.25" customHeight="1">
      <c r="A55" s="518"/>
      <c r="B55" s="519"/>
      <c r="C55" s="520"/>
      <c r="D55" s="521"/>
      <c r="E55" s="521"/>
      <c r="F55" s="521"/>
      <c r="G55" s="521"/>
      <c r="H55" s="521"/>
      <c r="I55" s="521"/>
      <c r="J55" s="521"/>
      <c r="K55" s="521"/>
      <c r="L55" s="521"/>
      <c r="M55" s="521"/>
      <c r="N55" s="521"/>
      <c r="O55" s="521"/>
      <c r="P55" s="521"/>
      <c r="Q55" s="521"/>
      <c r="R55" s="521"/>
      <c r="S55" s="521"/>
      <c r="T55" s="521"/>
      <c r="U55" s="521"/>
      <c r="V55" s="521"/>
      <c r="W55" s="521"/>
      <c r="X55" s="521"/>
      <c r="Y55" s="521"/>
      <c r="Z55" s="521"/>
      <c r="AA55" s="521"/>
      <c r="AB55" s="521"/>
      <c r="AC55" s="521"/>
      <c r="AD55" s="521"/>
      <c r="AE55" s="521"/>
      <c r="AF55" s="521"/>
      <c r="AG55" s="521"/>
      <c r="AH55" s="521"/>
      <c r="AI55" s="521"/>
      <c r="AJ55" s="521"/>
      <c r="AK55" s="521"/>
      <c r="AL55" s="521"/>
      <c r="AM55" s="521"/>
      <c r="AN55" s="521"/>
      <c r="AO55" s="521"/>
      <c r="AP55" s="521"/>
      <c r="AQ55" s="521"/>
      <c r="AR55" s="521"/>
      <c r="AS55" s="521"/>
      <c r="AT55" s="521"/>
      <c r="AU55" s="521"/>
      <c r="AV55" s="521"/>
      <c r="AW55" s="521"/>
      <c r="AX55" s="521"/>
      <c r="AY55" s="521"/>
      <c r="AZ55" s="521"/>
      <c r="BA55" s="521"/>
      <c r="BB55" s="521"/>
      <c r="BC55" s="521"/>
      <c r="BD55" s="521"/>
      <c r="BE55" s="521"/>
      <c r="BF55" s="521"/>
      <c r="BG55" s="521"/>
      <c r="BH55" s="521"/>
      <c r="BI55" s="521"/>
      <c r="BJ55" s="521"/>
      <c r="BK55" s="521"/>
      <c r="BL55" s="521"/>
      <c r="BM55" s="521"/>
      <c r="BN55" s="521"/>
      <c r="BO55" s="521"/>
      <c r="BP55" s="521"/>
      <c r="BQ55" s="521"/>
      <c r="BR55" s="521"/>
      <c r="BS55" s="521"/>
      <c r="BT55" s="521"/>
      <c r="BU55" s="521"/>
      <c r="BV55" s="521"/>
      <c r="BW55" s="521"/>
      <c r="BX55" s="521"/>
      <c r="BY55" s="521"/>
      <c r="BZ55" s="521"/>
      <c r="CA55" s="521"/>
      <c r="CB55" s="521"/>
      <c r="CC55" s="521"/>
      <c r="CD55" s="521"/>
      <c r="CE55" s="521"/>
      <c r="CF55" s="521"/>
      <c r="CG55" s="521"/>
      <c r="CH55" s="521"/>
      <c r="CI55" s="521"/>
    </row>
    <row r="56" spans="1:87" ht="41.25" customHeight="1" collapsed="1">
      <c r="A56" s="522" t="s">
        <v>39</v>
      </c>
      <c r="B56" s="523"/>
      <c r="C56" s="524" t="str">
        <f>Settings!$C$7</f>
        <v>USD</v>
      </c>
      <c r="D56" s="525">
        <f t="shared" ref="D56:CI56" si="8">SUM(D57:D59)</f>
        <v>0</v>
      </c>
      <c r="E56" s="525">
        <f t="shared" si="8"/>
        <v>0</v>
      </c>
      <c r="F56" s="526">
        <f t="shared" si="8"/>
        <v>0</v>
      </c>
      <c r="G56" s="526">
        <f t="shared" si="8"/>
        <v>0</v>
      </c>
      <c r="H56" s="526">
        <f t="shared" si="8"/>
        <v>0</v>
      </c>
      <c r="I56" s="526">
        <f t="shared" si="8"/>
        <v>0</v>
      </c>
      <c r="J56" s="526">
        <f t="shared" si="8"/>
        <v>0</v>
      </c>
      <c r="K56" s="526">
        <f t="shared" si="8"/>
        <v>0</v>
      </c>
      <c r="L56" s="526">
        <f t="shared" si="8"/>
        <v>0</v>
      </c>
      <c r="M56" s="526">
        <f t="shared" si="8"/>
        <v>0</v>
      </c>
      <c r="N56" s="526">
        <f t="shared" si="8"/>
        <v>0</v>
      </c>
      <c r="O56" s="526">
        <f t="shared" si="8"/>
        <v>0</v>
      </c>
      <c r="P56" s="526">
        <f t="shared" si="8"/>
        <v>0</v>
      </c>
      <c r="Q56" s="526">
        <f t="shared" si="8"/>
        <v>0</v>
      </c>
      <c r="R56" s="526">
        <f t="shared" si="8"/>
        <v>0</v>
      </c>
      <c r="S56" s="526">
        <f t="shared" si="8"/>
        <v>0</v>
      </c>
      <c r="T56" s="526">
        <f t="shared" si="8"/>
        <v>0</v>
      </c>
      <c r="U56" s="526">
        <f t="shared" si="8"/>
        <v>0</v>
      </c>
      <c r="V56" s="526">
        <f t="shared" si="8"/>
        <v>0</v>
      </c>
      <c r="W56" s="526">
        <f t="shared" si="8"/>
        <v>0</v>
      </c>
      <c r="X56" s="526">
        <f t="shared" si="8"/>
        <v>0</v>
      </c>
      <c r="Y56" s="526">
        <f t="shared" si="8"/>
        <v>0</v>
      </c>
      <c r="Z56" s="526">
        <f t="shared" si="8"/>
        <v>0</v>
      </c>
      <c r="AA56" s="526">
        <f t="shared" si="8"/>
        <v>0</v>
      </c>
      <c r="AB56" s="526">
        <f t="shared" si="8"/>
        <v>0</v>
      </c>
      <c r="AC56" s="526">
        <f t="shared" si="8"/>
        <v>0</v>
      </c>
      <c r="AD56" s="526">
        <f t="shared" si="8"/>
        <v>0</v>
      </c>
      <c r="AE56" s="526">
        <f t="shared" si="8"/>
        <v>0</v>
      </c>
      <c r="AF56" s="526">
        <f t="shared" si="8"/>
        <v>0</v>
      </c>
      <c r="AG56" s="526">
        <f t="shared" si="8"/>
        <v>0</v>
      </c>
      <c r="AH56" s="526">
        <f t="shared" si="8"/>
        <v>0</v>
      </c>
      <c r="AI56" s="526">
        <f t="shared" si="8"/>
        <v>0</v>
      </c>
      <c r="AJ56" s="526">
        <f t="shared" si="8"/>
        <v>0</v>
      </c>
      <c r="AK56" s="526">
        <f t="shared" si="8"/>
        <v>0</v>
      </c>
      <c r="AL56" s="526">
        <f t="shared" si="8"/>
        <v>0</v>
      </c>
      <c r="AM56" s="526">
        <f t="shared" si="8"/>
        <v>0</v>
      </c>
      <c r="AN56" s="526">
        <f t="shared" si="8"/>
        <v>0</v>
      </c>
      <c r="AO56" s="526">
        <f t="shared" si="8"/>
        <v>0</v>
      </c>
      <c r="AP56" s="526">
        <f t="shared" si="8"/>
        <v>0</v>
      </c>
      <c r="AQ56" s="526">
        <f t="shared" si="8"/>
        <v>0</v>
      </c>
      <c r="AR56" s="526">
        <f t="shared" si="8"/>
        <v>0</v>
      </c>
      <c r="AS56" s="526">
        <f t="shared" si="8"/>
        <v>0</v>
      </c>
      <c r="AT56" s="526">
        <f t="shared" si="8"/>
        <v>0</v>
      </c>
      <c r="AU56" s="526">
        <f t="shared" si="8"/>
        <v>0</v>
      </c>
      <c r="AV56" s="526">
        <f t="shared" si="8"/>
        <v>0</v>
      </c>
      <c r="AW56" s="526">
        <f t="shared" si="8"/>
        <v>0</v>
      </c>
      <c r="AX56" s="526">
        <f t="shared" si="8"/>
        <v>0</v>
      </c>
      <c r="AY56" s="526">
        <f t="shared" si="8"/>
        <v>0</v>
      </c>
      <c r="AZ56" s="526">
        <f t="shared" si="8"/>
        <v>0</v>
      </c>
      <c r="BA56" s="526">
        <f t="shared" si="8"/>
        <v>0</v>
      </c>
      <c r="BB56" s="526">
        <f t="shared" si="8"/>
        <v>0</v>
      </c>
      <c r="BC56" s="526">
        <f t="shared" si="8"/>
        <v>0</v>
      </c>
      <c r="BD56" s="526">
        <f t="shared" si="8"/>
        <v>0</v>
      </c>
      <c r="BE56" s="526">
        <f t="shared" si="8"/>
        <v>0</v>
      </c>
      <c r="BF56" s="526">
        <f t="shared" si="8"/>
        <v>0</v>
      </c>
      <c r="BG56" s="526">
        <f t="shared" si="8"/>
        <v>0</v>
      </c>
      <c r="BH56" s="526">
        <f t="shared" si="8"/>
        <v>0</v>
      </c>
      <c r="BI56" s="526">
        <f t="shared" si="8"/>
        <v>0</v>
      </c>
      <c r="BJ56" s="526">
        <f t="shared" si="8"/>
        <v>0</v>
      </c>
      <c r="BK56" s="526">
        <f t="shared" si="8"/>
        <v>0</v>
      </c>
      <c r="BL56" s="526">
        <f t="shared" si="8"/>
        <v>0</v>
      </c>
      <c r="BM56" s="526">
        <f t="shared" si="8"/>
        <v>0</v>
      </c>
      <c r="BN56" s="526">
        <f t="shared" si="8"/>
        <v>0</v>
      </c>
      <c r="BO56" s="526">
        <f t="shared" si="8"/>
        <v>0</v>
      </c>
      <c r="BP56" s="526">
        <f t="shared" si="8"/>
        <v>0</v>
      </c>
      <c r="BQ56" s="526">
        <f t="shared" si="8"/>
        <v>0</v>
      </c>
      <c r="BR56" s="526">
        <f t="shared" si="8"/>
        <v>0</v>
      </c>
      <c r="BS56" s="526">
        <f t="shared" si="8"/>
        <v>0</v>
      </c>
      <c r="BT56" s="526">
        <f t="shared" si="8"/>
        <v>0</v>
      </c>
      <c r="BU56" s="526">
        <f t="shared" si="8"/>
        <v>0</v>
      </c>
      <c r="BV56" s="526">
        <f t="shared" si="8"/>
        <v>0</v>
      </c>
      <c r="BW56" s="526">
        <f t="shared" si="8"/>
        <v>0</v>
      </c>
      <c r="BX56" s="526">
        <f t="shared" si="8"/>
        <v>0</v>
      </c>
      <c r="BY56" s="526">
        <f t="shared" si="8"/>
        <v>0</v>
      </c>
      <c r="BZ56" s="526">
        <f t="shared" si="8"/>
        <v>0</v>
      </c>
      <c r="CA56" s="526">
        <f t="shared" si="8"/>
        <v>0</v>
      </c>
      <c r="CB56" s="526">
        <f t="shared" si="8"/>
        <v>0</v>
      </c>
      <c r="CC56" s="526">
        <f t="shared" si="8"/>
        <v>0</v>
      </c>
      <c r="CD56" s="526">
        <f t="shared" si="8"/>
        <v>0</v>
      </c>
      <c r="CE56" s="526">
        <f t="shared" si="8"/>
        <v>0</v>
      </c>
      <c r="CF56" s="526">
        <f t="shared" si="8"/>
        <v>0</v>
      </c>
      <c r="CG56" s="526">
        <f t="shared" si="8"/>
        <v>0</v>
      </c>
      <c r="CH56" s="526">
        <f t="shared" si="8"/>
        <v>0</v>
      </c>
      <c r="CI56" s="526">
        <f t="shared" si="8"/>
        <v>0</v>
      </c>
    </row>
    <row r="57" spans="1:87" ht="15.75" hidden="1" customHeight="1" outlineLevel="1">
      <c r="A57" s="527" t="str">
        <f>COGS!A17</f>
        <v>Server/Infrastructure Costs</v>
      </c>
      <c r="B57" s="528"/>
      <c r="C57" s="529" t="str">
        <f>Settings!$C$7</f>
        <v>USD</v>
      </c>
      <c r="D57" s="530">
        <f>COGS!D17</f>
        <v>0</v>
      </c>
      <c r="E57" s="530">
        <f>COGS!E17</f>
        <v>0</v>
      </c>
      <c r="F57" s="531">
        <f>COGS!F17</f>
        <v>0</v>
      </c>
      <c r="G57" s="531">
        <f>COGS!G17</f>
        <v>0</v>
      </c>
      <c r="H57" s="531">
        <f>COGS!H17</f>
        <v>0</v>
      </c>
      <c r="I57" s="531">
        <f>COGS!I17</f>
        <v>0</v>
      </c>
      <c r="J57" s="531">
        <f>COGS!J17</f>
        <v>0</v>
      </c>
      <c r="K57" s="531">
        <f>COGS!K17</f>
        <v>0</v>
      </c>
      <c r="L57" s="531">
        <f>COGS!L17</f>
        <v>0</v>
      </c>
      <c r="M57" s="531">
        <f>COGS!M17</f>
        <v>0</v>
      </c>
      <c r="N57" s="531">
        <f>COGS!N17</f>
        <v>0</v>
      </c>
      <c r="O57" s="531">
        <f>COGS!O17</f>
        <v>0</v>
      </c>
      <c r="P57" s="531">
        <f>COGS!P17</f>
        <v>0</v>
      </c>
      <c r="Q57" s="531">
        <f>COGS!Q17</f>
        <v>0</v>
      </c>
      <c r="R57" s="531">
        <f>COGS!R17</f>
        <v>0</v>
      </c>
      <c r="S57" s="531">
        <f>COGS!S17</f>
        <v>0</v>
      </c>
      <c r="T57" s="531">
        <f>COGS!T17</f>
        <v>0</v>
      </c>
      <c r="U57" s="531">
        <f>COGS!U17</f>
        <v>0</v>
      </c>
      <c r="V57" s="531">
        <f>COGS!V17</f>
        <v>0</v>
      </c>
      <c r="W57" s="531">
        <f>COGS!W17</f>
        <v>0</v>
      </c>
      <c r="X57" s="531">
        <f>COGS!X17</f>
        <v>0</v>
      </c>
      <c r="Y57" s="531">
        <f>COGS!Y17</f>
        <v>0</v>
      </c>
      <c r="Z57" s="531">
        <f>COGS!Z17</f>
        <v>0</v>
      </c>
      <c r="AA57" s="531">
        <f>COGS!AA17</f>
        <v>0</v>
      </c>
      <c r="AB57" s="531">
        <f>COGS!AB17</f>
        <v>0</v>
      </c>
      <c r="AC57" s="531">
        <f>COGS!AC17</f>
        <v>0</v>
      </c>
      <c r="AD57" s="531">
        <f>COGS!AD17</f>
        <v>0</v>
      </c>
      <c r="AE57" s="531">
        <f>COGS!AE17</f>
        <v>0</v>
      </c>
      <c r="AF57" s="531">
        <f>COGS!AF17</f>
        <v>0</v>
      </c>
      <c r="AG57" s="531">
        <f>COGS!AG17</f>
        <v>0</v>
      </c>
      <c r="AH57" s="531">
        <f>COGS!AH17</f>
        <v>0</v>
      </c>
      <c r="AI57" s="531">
        <f>COGS!AI17</f>
        <v>0</v>
      </c>
      <c r="AJ57" s="531">
        <f>COGS!AJ17</f>
        <v>0</v>
      </c>
      <c r="AK57" s="531">
        <f>COGS!AK17</f>
        <v>0</v>
      </c>
      <c r="AL57" s="531">
        <f>COGS!AL17</f>
        <v>0</v>
      </c>
      <c r="AM57" s="531">
        <f>COGS!AM17</f>
        <v>0</v>
      </c>
      <c r="AN57" s="531">
        <f>COGS!AN17</f>
        <v>0</v>
      </c>
      <c r="AO57" s="531">
        <f>COGS!AO17</f>
        <v>0</v>
      </c>
      <c r="AP57" s="531">
        <f>COGS!AP17</f>
        <v>0</v>
      </c>
      <c r="AQ57" s="531">
        <f>COGS!AQ17</f>
        <v>0</v>
      </c>
      <c r="AR57" s="531">
        <f>COGS!AR17</f>
        <v>0</v>
      </c>
      <c r="AS57" s="531">
        <f>COGS!AS17</f>
        <v>0</v>
      </c>
      <c r="AT57" s="531">
        <f>COGS!AT17</f>
        <v>0</v>
      </c>
      <c r="AU57" s="531">
        <f>COGS!AU17</f>
        <v>0</v>
      </c>
      <c r="AV57" s="531">
        <f>COGS!AV17</f>
        <v>0</v>
      </c>
      <c r="AW57" s="531">
        <f>COGS!AW17</f>
        <v>0</v>
      </c>
      <c r="AX57" s="531">
        <f>COGS!AX17</f>
        <v>0</v>
      </c>
      <c r="AY57" s="531">
        <f>COGS!AY17</f>
        <v>0</v>
      </c>
      <c r="AZ57" s="531">
        <f>COGS!AZ17</f>
        <v>0</v>
      </c>
      <c r="BA57" s="531">
        <f>COGS!BA17</f>
        <v>0</v>
      </c>
      <c r="BB57" s="531">
        <f>COGS!BB17</f>
        <v>0</v>
      </c>
      <c r="BC57" s="531">
        <f>COGS!BC17</f>
        <v>0</v>
      </c>
      <c r="BD57" s="531">
        <f>COGS!BD17</f>
        <v>0</v>
      </c>
      <c r="BE57" s="531">
        <f>COGS!BE17</f>
        <v>0</v>
      </c>
      <c r="BF57" s="531">
        <f>COGS!BF17</f>
        <v>0</v>
      </c>
      <c r="BG57" s="531">
        <f>COGS!BG17</f>
        <v>0</v>
      </c>
      <c r="BH57" s="531">
        <f>COGS!BH17</f>
        <v>0</v>
      </c>
      <c r="BI57" s="531">
        <f>COGS!BI17</f>
        <v>0</v>
      </c>
      <c r="BJ57" s="531">
        <f>COGS!BJ17</f>
        <v>0</v>
      </c>
      <c r="BK57" s="531">
        <f>COGS!BK17</f>
        <v>0</v>
      </c>
      <c r="BL57" s="531">
        <f>COGS!BL17</f>
        <v>0</v>
      </c>
      <c r="BM57" s="531">
        <f>COGS!BM17</f>
        <v>0</v>
      </c>
      <c r="BN57" s="531">
        <f>COGS!BN17</f>
        <v>0</v>
      </c>
      <c r="BO57" s="531">
        <f>COGS!BO17</f>
        <v>0</v>
      </c>
      <c r="BP57" s="531">
        <f>COGS!BP17</f>
        <v>0</v>
      </c>
      <c r="BQ57" s="531">
        <f>COGS!BQ17</f>
        <v>0</v>
      </c>
      <c r="BR57" s="531">
        <f>COGS!BR17</f>
        <v>0</v>
      </c>
      <c r="BS57" s="531">
        <f>COGS!BS17</f>
        <v>0</v>
      </c>
      <c r="BT57" s="531">
        <f>COGS!BT17</f>
        <v>0</v>
      </c>
      <c r="BU57" s="531">
        <f>COGS!BU17</f>
        <v>0</v>
      </c>
      <c r="BV57" s="531">
        <f>COGS!BV17</f>
        <v>0</v>
      </c>
      <c r="BW57" s="531">
        <f>COGS!BW17</f>
        <v>0</v>
      </c>
      <c r="BX57" s="531">
        <f>COGS!BX17</f>
        <v>0</v>
      </c>
      <c r="BY57" s="531">
        <f>COGS!BY17</f>
        <v>0</v>
      </c>
      <c r="BZ57" s="531">
        <f>COGS!BZ17</f>
        <v>0</v>
      </c>
      <c r="CA57" s="531">
        <f>COGS!CA17</f>
        <v>0</v>
      </c>
      <c r="CB57" s="531">
        <f>COGS!CB17</f>
        <v>0</v>
      </c>
      <c r="CC57" s="531">
        <f>COGS!CC17</f>
        <v>0</v>
      </c>
      <c r="CD57" s="531">
        <f>COGS!CD17</f>
        <v>0</v>
      </c>
      <c r="CE57" s="531">
        <f>COGS!CE17</f>
        <v>0</v>
      </c>
      <c r="CF57" s="531">
        <f>COGS!CF17</f>
        <v>0</v>
      </c>
      <c r="CG57" s="531">
        <f>COGS!CG17</f>
        <v>0</v>
      </c>
      <c r="CH57" s="531">
        <f>COGS!CH17</f>
        <v>0</v>
      </c>
      <c r="CI57" s="531">
        <f>COGS!CI17</f>
        <v>0</v>
      </c>
    </row>
    <row r="58" spans="1:87" ht="15.75" hidden="1" customHeight="1" outlineLevel="1">
      <c r="A58" s="527" t="str">
        <f>COGS!A18</f>
        <v>Payment Processing</v>
      </c>
      <c r="B58" s="528"/>
      <c r="C58" s="529" t="str">
        <f>Settings!$C$7</f>
        <v>USD</v>
      </c>
      <c r="D58" s="530">
        <f>COGS!D18</f>
        <v>0</v>
      </c>
      <c r="E58" s="530">
        <f>COGS!E18</f>
        <v>0</v>
      </c>
      <c r="F58" s="531">
        <f>COGS!F18</f>
        <v>0</v>
      </c>
      <c r="G58" s="531">
        <f>COGS!G18</f>
        <v>0</v>
      </c>
      <c r="H58" s="531">
        <f>COGS!H18</f>
        <v>0</v>
      </c>
      <c r="I58" s="531">
        <f>COGS!I18</f>
        <v>0</v>
      </c>
      <c r="J58" s="531">
        <f>COGS!J18</f>
        <v>0</v>
      </c>
      <c r="K58" s="531">
        <f>COGS!K18</f>
        <v>0</v>
      </c>
      <c r="L58" s="531">
        <f>COGS!L18</f>
        <v>0</v>
      </c>
      <c r="M58" s="531">
        <f>COGS!M18</f>
        <v>0</v>
      </c>
      <c r="N58" s="531">
        <f>COGS!N18</f>
        <v>0</v>
      </c>
      <c r="O58" s="531">
        <f>COGS!O18</f>
        <v>0</v>
      </c>
      <c r="P58" s="531">
        <f>COGS!P18</f>
        <v>0</v>
      </c>
      <c r="Q58" s="531">
        <f>COGS!Q18</f>
        <v>0</v>
      </c>
      <c r="R58" s="531">
        <f>COGS!R18</f>
        <v>0</v>
      </c>
      <c r="S58" s="531">
        <f>COGS!S18</f>
        <v>0</v>
      </c>
      <c r="T58" s="531">
        <f>COGS!T18</f>
        <v>0</v>
      </c>
      <c r="U58" s="531">
        <f>COGS!U18</f>
        <v>0</v>
      </c>
      <c r="V58" s="531">
        <f>COGS!V18</f>
        <v>0</v>
      </c>
      <c r="W58" s="531">
        <f>COGS!W18</f>
        <v>0</v>
      </c>
      <c r="X58" s="531">
        <f>COGS!X18</f>
        <v>0</v>
      </c>
      <c r="Y58" s="531">
        <f>COGS!Y18</f>
        <v>0</v>
      </c>
      <c r="Z58" s="531">
        <f>COGS!Z18</f>
        <v>0</v>
      </c>
      <c r="AA58" s="531">
        <f>COGS!AA18</f>
        <v>0</v>
      </c>
      <c r="AB58" s="531">
        <f>COGS!AB18</f>
        <v>0</v>
      </c>
      <c r="AC58" s="531">
        <f>COGS!AC18</f>
        <v>0</v>
      </c>
      <c r="AD58" s="531">
        <f>COGS!AD18</f>
        <v>0</v>
      </c>
      <c r="AE58" s="531">
        <f>COGS!AE18</f>
        <v>0</v>
      </c>
      <c r="AF58" s="531">
        <f>COGS!AF18</f>
        <v>0</v>
      </c>
      <c r="AG58" s="531">
        <f>COGS!AG18</f>
        <v>0</v>
      </c>
      <c r="AH58" s="531">
        <f>COGS!AH18</f>
        <v>0</v>
      </c>
      <c r="AI58" s="531">
        <f>COGS!AI18</f>
        <v>0</v>
      </c>
      <c r="AJ58" s="531">
        <f>COGS!AJ18</f>
        <v>0</v>
      </c>
      <c r="AK58" s="531">
        <f>COGS!AK18</f>
        <v>0</v>
      </c>
      <c r="AL58" s="531">
        <f>COGS!AL18</f>
        <v>0</v>
      </c>
      <c r="AM58" s="531">
        <f>COGS!AM18</f>
        <v>0</v>
      </c>
      <c r="AN58" s="531">
        <f>COGS!AN18</f>
        <v>0</v>
      </c>
      <c r="AO58" s="531">
        <f>COGS!AO18</f>
        <v>0</v>
      </c>
      <c r="AP58" s="531">
        <f>COGS!AP18</f>
        <v>0</v>
      </c>
      <c r="AQ58" s="531">
        <f>COGS!AQ18</f>
        <v>0</v>
      </c>
      <c r="AR58" s="531">
        <f>COGS!AR18</f>
        <v>0</v>
      </c>
      <c r="AS58" s="531">
        <f>COGS!AS18</f>
        <v>0</v>
      </c>
      <c r="AT58" s="531">
        <f>COGS!AT18</f>
        <v>0</v>
      </c>
      <c r="AU58" s="531">
        <f>COGS!AU18</f>
        <v>0</v>
      </c>
      <c r="AV58" s="531">
        <f>COGS!AV18</f>
        <v>0</v>
      </c>
      <c r="AW58" s="531">
        <f>COGS!AW18</f>
        <v>0</v>
      </c>
      <c r="AX58" s="531">
        <f>COGS!AX18</f>
        <v>0</v>
      </c>
      <c r="AY58" s="531">
        <f>COGS!AY18</f>
        <v>0</v>
      </c>
      <c r="AZ58" s="531">
        <f>COGS!AZ18</f>
        <v>0</v>
      </c>
      <c r="BA58" s="531">
        <f>COGS!BA18</f>
        <v>0</v>
      </c>
      <c r="BB58" s="531">
        <f>COGS!BB18</f>
        <v>0</v>
      </c>
      <c r="BC58" s="531">
        <f>COGS!BC18</f>
        <v>0</v>
      </c>
      <c r="BD58" s="531">
        <f>COGS!BD18</f>
        <v>0</v>
      </c>
      <c r="BE58" s="531">
        <f>COGS!BE18</f>
        <v>0</v>
      </c>
      <c r="BF58" s="531">
        <f>COGS!BF18</f>
        <v>0</v>
      </c>
      <c r="BG58" s="531">
        <f>COGS!BG18</f>
        <v>0</v>
      </c>
      <c r="BH58" s="531">
        <f>COGS!BH18</f>
        <v>0</v>
      </c>
      <c r="BI58" s="531">
        <f>COGS!BI18</f>
        <v>0</v>
      </c>
      <c r="BJ58" s="531">
        <f>COGS!BJ18</f>
        <v>0</v>
      </c>
      <c r="BK58" s="531">
        <f>COGS!BK18</f>
        <v>0</v>
      </c>
      <c r="BL58" s="531">
        <f>COGS!BL18</f>
        <v>0</v>
      </c>
      <c r="BM58" s="531">
        <f>COGS!BM18</f>
        <v>0</v>
      </c>
      <c r="BN58" s="531">
        <f>COGS!BN18</f>
        <v>0</v>
      </c>
      <c r="BO58" s="531">
        <f>COGS!BO18</f>
        <v>0</v>
      </c>
      <c r="BP58" s="531">
        <f>COGS!BP18</f>
        <v>0</v>
      </c>
      <c r="BQ58" s="531">
        <f>COGS!BQ18</f>
        <v>0</v>
      </c>
      <c r="BR58" s="531">
        <f>COGS!BR18</f>
        <v>0</v>
      </c>
      <c r="BS58" s="531">
        <f>COGS!BS18</f>
        <v>0</v>
      </c>
      <c r="BT58" s="531">
        <f>COGS!BT18</f>
        <v>0</v>
      </c>
      <c r="BU58" s="531">
        <f>COGS!BU18</f>
        <v>0</v>
      </c>
      <c r="BV58" s="531">
        <f>COGS!BV18</f>
        <v>0</v>
      </c>
      <c r="BW58" s="531">
        <f>COGS!BW18</f>
        <v>0</v>
      </c>
      <c r="BX58" s="531">
        <f>COGS!BX18</f>
        <v>0</v>
      </c>
      <c r="BY58" s="531">
        <f>COGS!BY18</f>
        <v>0</v>
      </c>
      <c r="BZ58" s="531">
        <f>COGS!BZ18</f>
        <v>0</v>
      </c>
      <c r="CA58" s="531">
        <f>COGS!CA18</f>
        <v>0</v>
      </c>
      <c r="CB58" s="531">
        <f>COGS!CB18</f>
        <v>0</v>
      </c>
      <c r="CC58" s="531">
        <f>COGS!CC18</f>
        <v>0</v>
      </c>
      <c r="CD58" s="531">
        <f>COGS!CD18</f>
        <v>0</v>
      </c>
      <c r="CE58" s="531">
        <f>COGS!CE18</f>
        <v>0</v>
      </c>
      <c r="CF58" s="531">
        <f>COGS!CF18</f>
        <v>0</v>
      </c>
      <c r="CG58" s="531">
        <f>COGS!CG18</f>
        <v>0</v>
      </c>
      <c r="CH58" s="531">
        <f>COGS!CH18</f>
        <v>0</v>
      </c>
      <c r="CI58" s="531">
        <f>COGS!CI18</f>
        <v>0</v>
      </c>
    </row>
    <row r="59" spans="1:87" ht="15.75" hidden="1" customHeight="1" outlineLevel="1">
      <c r="A59" s="527" t="str">
        <f>COGS!A19</f>
        <v>Other COGS</v>
      </c>
      <c r="B59" s="528"/>
      <c r="C59" s="529" t="str">
        <f>Settings!$C$7</f>
        <v>USD</v>
      </c>
      <c r="D59" s="530">
        <f>COGS!D19</f>
        <v>0</v>
      </c>
      <c r="E59" s="530">
        <f>COGS!E19</f>
        <v>0</v>
      </c>
      <c r="F59" s="531">
        <f>COGS!F19</f>
        <v>0</v>
      </c>
      <c r="G59" s="531">
        <f>COGS!G19</f>
        <v>0</v>
      </c>
      <c r="H59" s="531">
        <f>COGS!H19</f>
        <v>0</v>
      </c>
      <c r="I59" s="531">
        <f>COGS!I19</f>
        <v>0</v>
      </c>
      <c r="J59" s="531">
        <f>COGS!J19</f>
        <v>0</v>
      </c>
      <c r="K59" s="531">
        <f>COGS!K19</f>
        <v>0</v>
      </c>
      <c r="L59" s="531">
        <f>COGS!L19</f>
        <v>0</v>
      </c>
      <c r="M59" s="531">
        <f>COGS!M19</f>
        <v>0</v>
      </c>
      <c r="N59" s="531">
        <f>COGS!N19</f>
        <v>0</v>
      </c>
      <c r="O59" s="531">
        <f>COGS!O19</f>
        <v>0</v>
      </c>
      <c r="P59" s="531">
        <f>COGS!P19</f>
        <v>0</v>
      </c>
      <c r="Q59" s="531">
        <f>COGS!Q19</f>
        <v>0</v>
      </c>
      <c r="R59" s="531">
        <f>COGS!R19</f>
        <v>0</v>
      </c>
      <c r="S59" s="531">
        <f>COGS!S19</f>
        <v>0</v>
      </c>
      <c r="T59" s="531">
        <f>COGS!T19</f>
        <v>0</v>
      </c>
      <c r="U59" s="531">
        <f>COGS!U19</f>
        <v>0</v>
      </c>
      <c r="V59" s="531">
        <f>COGS!V19</f>
        <v>0</v>
      </c>
      <c r="W59" s="531">
        <f>COGS!W19</f>
        <v>0</v>
      </c>
      <c r="X59" s="531">
        <f>COGS!X19</f>
        <v>0</v>
      </c>
      <c r="Y59" s="531">
        <f>COGS!Y19</f>
        <v>0</v>
      </c>
      <c r="Z59" s="531">
        <f>COGS!Z19</f>
        <v>0</v>
      </c>
      <c r="AA59" s="531">
        <f>COGS!AA19</f>
        <v>0</v>
      </c>
      <c r="AB59" s="531">
        <f>COGS!AB19</f>
        <v>0</v>
      </c>
      <c r="AC59" s="531">
        <f>COGS!AC19</f>
        <v>0</v>
      </c>
      <c r="AD59" s="531">
        <f>COGS!AD19</f>
        <v>0</v>
      </c>
      <c r="AE59" s="531">
        <f>COGS!AE19</f>
        <v>0</v>
      </c>
      <c r="AF59" s="531">
        <f>COGS!AF19</f>
        <v>0</v>
      </c>
      <c r="AG59" s="531">
        <f>COGS!AG19</f>
        <v>0</v>
      </c>
      <c r="AH59" s="531">
        <f>COGS!AH19</f>
        <v>0</v>
      </c>
      <c r="AI59" s="531">
        <f>COGS!AI19</f>
        <v>0</v>
      </c>
      <c r="AJ59" s="531">
        <f>COGS!AJ19</f>
        <v>0</v>
      </c>
      <c r="AK59" s="531">
        <f>COGS!AK19</f>
        <v>0</v>
      </c>
      <c r="AL59" s="531">
        <f>COGS!AL19</f>
        <v>0</v>
      </c>
      <c r="AM59" s="531">
        <f>COGS!AM19</f>
        <v>0</v>
      </c>
      <c r="AN59" s="531">
        <f>COGS!AN19</f>
        <v>0</v>
      </c>
      <c r="AO59" s="531">
        <f>COGS!AO19</f>
        <v>0</v>
      </c>
      <c r="AP59" s="531">
        <f>COGS!AP19</f>
        <v>0</v>
      </c>
      <c r="AQ59" s="531">
        <f>COGS!AQ19</f>
        <v>0</v>
      </c>
      <c r="AR59" s="531">
        <f>COGS!AR19</f>
        <v>0</v>
      </c>
      <c r="AS59" s="531">
        <f>COGS!AS19</f>
        <v>0</v>
      </c>
      <c r="AT59" s="531">
        <f>COGS!AT19</f>
        <v>0</v>
      </c>
      <c r="AU59" s="531">
        <f>COGS!AU19</f>
        <v>0</v>
      </c>
      <c r="AV59" s="531">
        <f>COGS!AV19</f>
        <v>0</v>
      </c>
      <c r="AW59" s="531">
        <f>COGS!AW19</f>
        <v>0</v>
      </c>
      <c r="AX59" s="531">
        <f>COGS!AX19</f>
        <v>0</v>
      </c>
      <c r="AY59" s="531">
        <f>COGS!AY19</f>
        <v>0</v>
      </c>
      <c r="AZ59" s="531">
        <f>COGS!AZ19</f>
        <v>0</v>
      </c>
      <c r="BA59" s="531">
        <f>COGS!BA19</f>
        <v>0</v>
      </c>
      <c r="BB59" s="531">
        <f>COGS!BB19</f>
        <v>0</v>
      </c>
      <c r="BC59" s="531">
        <f>COGS!BC19</f>
        <v>0</v>
      </c>
      <c r="BD59" s="531">
        <f>COGS!BD19</f>
        <v>0</v>
      </c>
      <c r="BE59" s="531">
        <f>COGS!BE19</f>
        <v>0</v>
      </c>
      <c r="BF59" s="531">
        <f>COGS!BF19</f>
        <v>0</v>
      </c>
      <c r="BG59" s="531">
        <f>COGS!BG19</f>
        <v>0</v>
      </c>
      <c r="BH59" s="531">
        <f>COGS!BH19</f>
        <v>0</v>
      </c>
      <c r="BI59" s="531">
        <f>COGS!BI19</f>
        <v>0</v>
      </c>
      <c r="BJ59" s="531">
        <f>COGS!BJ19</f>
        <v>0</v>
      </c>
      <c r="BK59" s="531">
        <f>COGS!BK19</f>
        <v>0</v>
      </c>
      <c r="BL59" s="531">
        <f>COGS!BL19</f>
        <v>0</v>
      </c>
      <c r="BM59" s="531">
        <f>COGS!BM19</f>
        <v>0</v>
      </c>
      <c r="BN59" s="531">
        <f>COGS!BN19</f>
        <v>0</v>
      </c>
      <c r="BO59" s="531">
        <f>COGS!BO19</f>
        <v>0</v>
      </c>
      <c r="BP59" s="531">
        <f>COGS!BP19</f>
        <v>0</v>
      </c>
      <c r="BQ59" s="531">
        <f>COGS!BQ19</f>
        <v>0</v>
      </c>
      <c r="BR59" s="531">
        <f>COGS!BR19</f>
        <v>0</v>
      </c>
      <c r="BS59" s="531">
        <f>COGS!BS19</f>
        <v>0</v>
      </c>
      <c r="BT59" s="531">
        <f>COGS!BT19</f>
        <v>0</v>
      </c>
      <c r="BU59" s="531">
        <f>COGS!BU19</f>
        <v>0</v>
      </c>
      <c r="BV59" s="531">
        <f>COGS!BV19</f>
        <v>0</v>
      </c>
      <c r="BW59" s="531">
        <f>COGS!BW19</f>
        <v>0</v>
      </c>
      <c r="BX59" s="531">
        <f>COGS!BX19</f>
        <v>0</v>
      </c>
      <c r="BY59" s="531">
        <f>COGS!BY19</f>
        <v>0</v>
      </c>
      <c r="BZ59" s="531">
        <f>COGS!BZ19</f>
        <v>0</v>
      </c>
      <c r="CA59" s="531">
        <f>COGS!CA19</f>
        <v>0</v>
      </c>
      <c r="CB59" s="531">
        <f>COGS!CB19</f>
        <v>0</v>
      </c>
      <c r="CC59" s="531">
        <f>COGS!CC19</f>
        <v>0</v>
      </c>
      <c r="CD59" s="531">
        <f>COGS!CD19</f>
        <v>0</v>
      </c>
      <c r="CE59" s="531">
        <f>COGS!CE19</f>
        <v>0</v>
      </c>
      <c r="CF59" s="531">
        <f>COGS!CF19</f>
        <v>0</v>
      </c>
      <c r="CG59" s="531">
        <f>COGS!CG19</f>
        <v>0</v>
      </c>
      <c r="CH59" s="531">
        <f>COGS!CH19</f>
        <v>0</v>
      </c>
      <c r="CI59" s="531">
        <f>COGS!CI19</f>
        <v>0</v>
      </c>
    </row>
    <row r="60" spans="1:87" ht="15.75" customHeight="1">
      <c r="A60" s="489" t="s">
        <v>143</v>
      </c>
      <c r="B60" s="412"/>
      <c r="C60" s="494" t="str">
        <f>Settings!$C$7</f>
        <v>USD</v>
      </c>
      <c r="D60" s="532">
        <f t="shared" ref="D60:CI60" si="9">D50-D56</f>
        <v>0</v>
      </c>
      <c r="E60" s="532">
        <f t="shared" si="9"/>
        <v>0</v>
      </c>
      <c r="F60" s="532">
        <f t="shared" si="9"/>
        <v>0</v>
      </c>
      <c r="G60" s="532">
        <f t="shared" si="9"/>
        <v>0</v>
      </c>
      <c r="H60" s="532">
        <f t="shared" si="9"/>
        <v>0</v>
      </c>
      <c r="I60" s="532">
        <f t="shared" si="9"/>
        <v>0</v>
      </c>
      <c r="J60" s="532">
        <f t="shared" si="9"/>
        <v>0</v>
      </c>
      <c r="K60" s="532">
        <f t="shared" si="9"/>
        <v>0</v>
      </c>
      <c r="L60" s="532">
        <f t="shared" si="9"/>
        <v>0</v>
      </c>
      <c r="M60" s="532">
        <f t="shared" si="9"/>
        <v>0</v>
      </c>
      <c r="N60" s="532">
        <f t="shared" si="9"/>
        <v>0</v>
      </c>
      <c r="O60" s="532">
        <f t="shared" si="9"/>
        <v>0</v>
      </c>
      <c r="P60" s="532">
        <f t="shared" si="9"/>
        <v>0</v>
      </c>
      <c r="Q60" s="532">
        <f t="shared" si="9"/>
        <v>0</v>
      </c>
      <c r="R60" s="532">
        <f t="shared" si="9"/>
        <v>0</v>
      </c>
      <c r="S60" s="532">
        <f t="shared" si="9"/>
        <v>0</v>
      </c>
      <c r="T60" s="532">
        <f t="shared" si="9"/>
        <v>0</v>
      </c>
      <c r="U60" s="532">
        <f t="shared" si="9"/>
        <v>0</v>
      </c>
      <c r="V60" s="532">
        <f t="shared" si="9"/>
        <v>0</v>
      </c>
      <c r="W60" s="532">
        <f t="shared" si="9"/>
        <v>0</v>
      </c>
      <c r="X60" s="532">
        <f t="shared" si="9"/>
        <v>0</v>
      </c>
      <c r="Y60" s="532">
        <f t="shared" si="9"/>
        <v>0</v>
      </c>
      <c r="Z60" s="532">
        <f t="shared" si="9"/>
        <v>0</v>
      </c>
      <c r="AA60" s="532">
        <f t="shared" si="9"/>
        <v>0</v>
      </c>
      <c r="AB60" s="532">
        <f t="shared" si="9"/>
        <v>0</v>
      </c>
      <c r="AC60" s="532">
        <f t="shared" si="9"/>
        <v>0</v>
      </c>
      <c r="AD60" s="532">
        <f t="shared" si="9"/>
        <v>0</v>
      </c>
      <c r="AE60" s="532">
        <f t="shared" si="9"/>
        <v>0</v>
      </c>
      <c r="AF60" s="532">
        <f t="shared" si="9"/>
        <v>0</v>
      </c>
      <c r="AG60" s="532">
        <f t="shared" si="9"/>
        <v>0</v>
      </c>
      <c r="AH60" s="532">
        <f t="shared" si="9"/>
        <v>0</v>
      </c>
      <c r="AI60" s="532">
        <f t="shared" si="9"/>
        <v>0</v>
      </c>
      <c r="AJ60" s="532">
        <f t="shared" si="9"/>
        <v>0</v>
      </c>
      <c r="AK60" s="532">
        <f t="shared" si="9"/>
        <v>0</v>
      </c>
      <c r="AL60" s="532">
        <f t="shared" si="9"/>
        <v>0</v>
      </c>
      <c r="AM60" s="532">
        <f t="shared" si="9"/>
        <v>0</v>
      </c>
      <c r="AN60" s="532">
        <f t="shared" si="9"/>
        <v>0</v>
      </c>
      <c r="AO60" s="532">
        <f t="shared" si="9"/>
        <v>0</v>
      </c>
      <c r="AP60" s="532">
        <f t="shared" si="9"/>
        <v>0</v>
      </c>
      <c r="AQ60" s="532">
        <f t="shared" si="9"/>
        <v>0</v>
      </c>
      <c r="AR60" s="532">
        <f t="shared" si="9"/>
        <v>0</v>
      </c>
      <c r="AS60" s="532">
        <f t="shared" si="9"/>
        <v>0</v>
      </c>
      <c r="AT60" s="532">
        <f t="shared" si="9"/>
        <v>0</v>
      </c>
      <c r="AU60" s="532">
        <f t="shared" si="9"/>
        <v>0</v>
      </c>
      <c r="AV60" s="532">
        <f t="shared" si="9"/>
        <v>0</v>
      </c>
      <c r="AW60" s="532">
        <f t="shared" si="9"/>
        <v>0</v>
      </c>
      <c r="AX60" s="532">
        <f t="shared" si="9"/>
        <v>0</v>
      </c>
      <c r="AY60" s="532">
        <f t="shared" si="9"/>
        <v>0</v>
      </c>
      <c r="AZ60" s="532">
        <f t="shared" si="9"/>
        <v>0</v>
      </c>
      <c r="BA60" s="532">
        <f t="shared" si="9"/>
        <v>0</v>
      </c>
      <c r="BB60" s="532">
        <f t="shared" si="9"/>
        <v>0</v>
      </c>
      <c r="BC60" s="532">
        <f t="shared" si="9"/>
        <v>0</v>
      </c>
      <c r="BD60" s="532">
        <f t="shared" si="9"/>
        <v>0</v>
      </c>
      <c r="BE60" s="532">
        <f t="shared" si="9"/>
        <v>0</v>
      </c>
      <c r="BF60" s="532">
        <f t="shared" si="9"/>
        <v>0</v>
      </c>
      <c r="BG60" s="532">
        <f t="shared" si="9"/>
        <v>0</v>
      </c>
      <c r="BH60" s="532">
        <f t="shared" si="9"/>
        <v>0</v>
      </c>
      <c r="BI60" s="532">
        <f t="shared" si="9"/>
        <v>0</v>
      </c>
      <c r="BJ60" s="532">
        <f t="shared" si="9"/>
        <v>0</v>
      </c>
      <c r="BK60" s="532">
        <f t="shared" si="9"/>
        <v>0</v>
      </c>
      <c r="BL60" s="532">
        <f t="shared" si="9"/>
        <v>0</v>
      </c>
      <c r="BM60" s="532">
        <f t="shared" si="9"/>
        <v>0</v>
      </c>
      <c r="BN60" s="532">
        <f t="shared" si="9"/>
        <v>0</v>
      </c>
      <c r="BO60" s="532">
        <f t="shared" si="9"/>
        <v>0</v>
      </c>
      <c r="BP60" s="532">
        <f t="shared" si="9"/>
        <v>0</v>
      </c>
      <c r="BQ60" s="532">
        <f t="shared" si="9"/>
        <v>0</v>
      </c>
      <c r="BR60" s="532">
        <f t="shared" si="9"/>
        <v>0</v>
      </c>
      <c r="BS60" s="532">
        <f t="shared" si="9"/>
        <v>0</v>
      </c>
      <c r="BT60" s="532">
        <f t="shared" si="9"/>
        <v>0</v>
      </c>
      <c r="BU60" s="532">
        <f t="shared" si="9"/>
        <v>0</v>
      </c>
      <c r="BV60" s="532">
        <f t="shared" si="9"/>
        <v>0</v>
      </c>
      <c r="BW60" s="532">
        <f t="shared" si="9"/>
        <v>0</v>
      </c>
      <c r="BX60" s="532">
        <f t="shared" si="9"/>
        <v>0</v>
      </c>
      <c r="BY60" s="532">
        <f t="shared" si="9"/>
        <v>0</v>
      </c>
      <c r="BZ60" s="532">
        <f t="shared" si="9"/>
        <v>0</v>
      </c>
      <c r="CA60" s="532">
        <f t="shared" si="9"/>
        <v>0</v>
      </c>
      <c r="CB60" s="532">
        <f t="shared" si="9"/>
        <v>0</v>
      </c>
      <c r="CC60" s="532">
        <f t="shared" si="9"/>
        <v>0</v>
      </c>
      <c r="CD60" s="532">
        <f t="shared" si="9"/>
        <v>0</v>
      </c>
      <c r="CE60" s="532">
        <f t="shared" si="9"/>
        <v>0</v>
      </c>
      <c r="CF60" s="532">
        <f t="shared" si="9"/>
        <v>0</v>
      </c>
      <c r="CG60" s="532">
        <f t="shared" si="9"/>
        <v>0</v>
      </c>
      <c r="CH60" s="532">
        <f t="shared" si="9"/>
        <v>0</v>
      </c>
      <c r="CI60" s="532">
        <f t="shared" si="9"/>
        <v>0</v>
      </c>
    </row>
    <row r="61" spans="1:87" ht="15.75" customHeight="1">
      <c r="A61" s="533" t="s">
        <v>144</v>
      </c>
      <c r="B61" s="534"/>
      <c r="C61" s="535" t="s">
        <v>58</v>
      </c>
      <c r="D61" s="536" t="str">
        <f t="shared" ref="D61:CI61" si="10">IFERROR(D60/D$50,"-")</f>
        <v>-</v>
      </c>
      <c r="E61" s="536" t="str">
        <f t="shared" si="10"/>
        <v>-</v>
      </c>
      <c r="F61" s="536" t="str">
        <f t="shared" si="10"/>
        <v>-</v>
      </c>
      <c r="G61" s="536" t="str">
        <f t="shared" si="10"/>
        <v>-</v>
      </c>
      <c r="H61" s="536" t="str">
        <f t="shared" si="10"/>
        <v>-</v>
      </c>
      <c r="I61" s="536" t="str">
        <f t="shared" si="10"/>
        <v>-</v>
      </c>
      <c r="J61" s="536" t="str">
        <f t="shared" si="10"/>
        <v>-</v>
      </c>
      <c r="K61" s="536" t="str">
        <f t="shared" si="10"/>
        <v>-</v>
      </c>
      <c r="L61" s="536" t="str">
        <f t="shared" si="10"/>
        <v>-</v>
      </c>
      <c r="M61" s="536" t="str">
        <f t="shared" si="10"/>
        <v>-</v>
      </c>
      <c r="N61" s="536" t="str">
        <f t="shared" si="10"/>
        <v>-</v>
      </c>
      <c r="O61" s="536" t="str">
        <f t="shared" si="10"/>
        <v>-</v>
      </c>
      <c r="P61" s="536" t="str">
        <f t="shared" si="10"/>
        <v>-</v>
      </c>
      <c r="Q61" s="536" t="str">
        <f t="shared" si="10"/>
        <v>-</v>
      </c>
      <c r="R61" s="536" t="str">
        <f t="shared" si="10"/>
        <v>-</v>
      </c>
      <c r="S61" s="536" t="str">
        <f t="shared" si="10"/>
        <v>-</v>
      </c>
      <c r="T61" s="536" t="str">
        <f t="shared" si="10"/>
        <v>-</v>
      </c>
      <c r="U61" s="536" t="str">
        <f t="shared" si="10"/>
        <v>-</v>
      </c>
      <c r="V61" s="536" t="str">
        <f t="shared" si="10"/>
        <v>-</v>
      </c>
      <c r="W61" s="536" t="str">
        <f t="shared" si="10"/>
        <v>-</v>
      </c>
      <c r="X61" s="536" t="str">
        <f t="shared" si="10"/>
        <v>-</v>
      </c>
      <c r="Y61" s="536" t="str">
        <f t="shared" si="10"/>
        <v>-</v>
      </c>
      <c r="Z61" s="536" t="str">
        <f t="shared" si="10"/>
        <v>-</v>
      </c>
      <c r="AA61" s="536" t="str">
        <f t="shared" si="10"/>
        <v>-</v>
      </c>
      <c r="AB61" s="536" t="str">
        <f t="shared" si="10"/>
        <v>-</v>
      </c>
      <c r="AC61" s="536" t="str">
        <f t="shared" si="10"/>
        <v>-</v>
      </c>
      <c r="AD61" s="536" t="str">
        <f t="shared" si="10"/>
        <v>-</v>
      </c>
      <c r="AE61" s="536" t="str">
        <f t="shared" si="10"/>
        <v>-</v>
      </c>
      <c r="AF61" s="536" t="str">
        <f t="shared" si="10"/>
        <v>-</v>
      </c>
      <c r="AG61" s="536" t="str">
        <f t="shared" si="10"/>
        <v>-</v>
      </c>
      <c r="AH61" s="536" t="str">
        <f t="shared" si="10"/>
        <v>-</v>
      </c>
      <c r="AI61" s="536" t="str">
        <f t="shared" si="10"/>
        <v>-</v>
      </c>
      <c r="AJ61" s="536" t="str">
        <f t="shared" si="10"/>
        <v>-</v>
      </c>
      <c r="AK61" s="536" t="str">
        <f t="shared" si="10"/>
        <v>-</v>
      </c>
      <c r="AL61" s="536" t="str">
        <f t="shared" si="10"/>
        <v>-</v>
      </c>
      <c r="AM61" s="536" t="str">
        <f t="shared" si="10"/>
        <v>-</v>
      </c>
      <c r="AN61" s="536" t="str">
        <f t="shared" si="10"/>
        <v>-</v>
      </c>
      <c r="AO61" s="536" t="str">
        <f t="shared" si="10"/>
        <v>-</v>
      </c>
      <c r="AP61" s="536" t="str">
        <f t="shared" si="10"/>
        <v>-</v>
      </c>
      <c r="AQ61" s="536" t="str">
        <f t="shared" si="10"/>
        <v>-</v>
      </c>
      <c r="AR61" s="536" t="str">
        <f t="shared" si="10"/>
        <v>-</v>
      </c>
      <c r="AS61" s="536" t="str">
        <f t="shared" si="10"/>
        <v>-</v>
      </c>
      <c r="AT61" s="536" t="str">
        <f t="shared" si="10"/>
        <v>-</v>
      </c>
      <c r="AU61" s="536" t="str">
        <f t="shared" si="10"/>
        <v>-</v>
      </c>
      <c r="AV61" s="536" t="str">
        <f t="shared" si="10"/>
        <v>-</v>
      </c>
      <c r="AW61" s="536" t="str">
        <f t="shared" si="10"/>
        <v>-</v>
      </c>
      <c r="AX61" s="536" t="str">
        <f t="shared" si="10"/>
        <v>-</v>
      </c>
      <c r="AY61" s="536" t="str">
        <f t="shared" si="10"/>
        <v>-</v>
      </c>
      <c r="AZ61" s="536" t="str">
        <f t="shared" si="10"/>
        <v>-</v>
      </c>
      <c r="BA61" s="536" t="str">
        <f t="shared" si="10"/>
        <v>-</v>
      </c>
      <c r="BB61" s="536" t="str">
        <f t="shared" si="10"/>
        <v>-</v>
      </c>
      <c r="BC61" s="536" t="str">
        <f t="shared" si="10"/>
        <v>-</v>
      </c>
      <c r="BD61" s="536" t="str">
        <f t="shared" si="10"/>
        <v>-</v>
      </c>
      <c r="BE61" s="536" t="str">
        <f t="shared" si="10"/>
        <v>-</v>
      </c>
      <c r="BF61" s="536" t="str">
        <f t="shared" si="10"/>
        <v>-</v>
      </c>
      <c r="BG61" s="536" t="str">
        <f t="shared" si="10"/>
        <v>-</v>
      </c>
      <c r="BH61" s="536" t="str">
        <f t="shared" si="10"/>
        <v>-</v>
      </c>
      <c r="BI61" s="536" t="str">
        <f t="shared" si="10"/>
        <v>-</v>
      </c>
      <c r="BJ61" s="536" t="str">
        <f t="shared" si="10"/>
        <v>-</v>
      </c>
      <c r="BK61" s="536" t="str">
        <f t="shared" si="10"/>
        <v>-</v>
      </c>
      <c r="BL61" s="536" t="str">
        <f t="shared" si="10"/>
        <v>-</v>
      </c>
      <c r="BM61" s="536" t="str">
        <f t="shared" si="10"/>
        <v>-</v>
      </c>
      <c r="BN61" s="536" t="str">
        <f t="shared" si="10"/>
        <v>-</v>
      </c>
      <c r="BO61" s="536" t="str">
        <f t="shared" si="10"/>
        <v>-</v>
      </c>
      <c r="BP61" s="536" t="str">
        <f t="shared" si="10"/>
        <v>-</v>
      </c>
      <c r="BQ61" s="536" t="str">
        <f t="shared" si="10"/>
        <v>-</v>
      </c>
      <c r="BR61" s="536" t="str">
        <f t="shared" si="10"/>
        <v>-</v>
      </c>
      <c r="BS61" s="536" t="str">
        <f t="shared" si="10"/>
        <v>-</v>
      </c>
      <c r="BT61" s="536" t="str">
        <f t="shared" si="10"/>
        <v>-</v>
      </c>
      <c r="BU61" s="536" t="str">
        <f t="shared" si="10"/>
        <v>-</v>
      </c>
      <c r="BV61" s="536" t="str">
        <f t="shared" si="10"/>
        <v>-</v>
      </c>
      <c r="BW61" s="536" t="str">
        <f t="shared" si="10"/>
        <v>-</v>
      </c>
      <c r="BX61" s="536" t="str">
        <f t="shared" si="10"/>
        <v>-</v>
      </c>
      <c r="BY61" s="536" t="str">
        <f t="shared" si="10"/>
        <v>-</v>
      </c>
      <c r="BZ61" s="536" t="str">
        <f t="shared" si="10"/>
        <v>-</v>
      </c>
      <c r="CA61" s="536" t="str">
        <f t="shared" si="10"/>
        <v>-</v>
      </c>
      <c r="CB61" s="536" t="str">
        <f t="shared" si="10"/>
        <v>-</v>
      </c>
      <c r="CC61" s="536" t="str">
        <f t="shared" si="10"/>
        <v>-</v>
      </c>
      <c r="CD61" s="536" t="str">
        <f t="shared" si="10"/>
        <v>-</v>
      </c>
      <c r="CE61" s="536" t="str">
        <f t="shared" si="10"/>
        <v>-</v>
      </c>
      <c r="CF61" s="536" t="str">
        <f t="shared" si="10"/>
        <v>-</v>
      </c>
      <c r="CG61" s="536" t="str">
        <f t="shared" si="10"/>
        <v>-</v>
      </c>
      <c r="CH61" s="536" t="str">
        <f t="shared" si="10"/>
        <v>-</v>
      </c>
      <c r="CI61" s="536" t="str">
        <f t="shared" si="10"/>
        <v>-</v>
      </c>
    </row>
    <row r="62" spans="1:87" ht="25.5" customHeight="1">
      <c r="A62" s="379"/>
      <c r="B62" s="412"/>
      <c r="C62" s="494"/>
      <c r="D62" s="537"/>
      <c r="E62" s="537"/>
      <c r="F62" s="537"/>
      <c r="G62" s="537"/>
      <c r="H62" s="537"/>
      <c r="I62" s="537"/>
      <c r="J62" s="537"/>
      <c r="K62" s="537"/>
      <c r="L62" s="537"/>
      <c r="M62" s="537"/>
      <c r="N62" s="537"/>
      <c r="O62" s="537"/>
      <c r="P62" s="537"/>
      <c r="Q62" s="537"/>
      <c r="R62" s="537"/>
      <c r="S62" s="537"/>
      <c r="T62" s="537"/>
      <c r="U62" s="537"/>
      <c r="V62" s="537"/>
      <c r="W62" s="537"/>
      <c r="X62" s="537"/>
      <c r="Y62" s="537"/>
      <c r="Z62" s="537"/>
      <c r="AA62" s="537"/>
      <c r="AB62" s="537"/>
      <c r="AC62" s="537"/>
      <c r="AD62" s="537"/>
      <c r="AE62" s="537"/>
      <c r="AF62" s="537"/>
      <c r="AG62" s="537"/>
      <c r="AH62" s="537"/>
      <c r="AI62" s="537"/>
      <c r="AJ62" s="537"/>
      <c r="AK62" s="537"/>
      <c r="AL62" s="537"/>
      <c r="AM62" s="537"/>
      <c r="AN62" s="537"/>
      <c r="AO62" s="537"/>
      <c r="AP62" s="537"/>
      <c r="AQ62" s="537"/>
      <c r="AR62" s="537"/>
      <c r="AS62" s="537"/>
      <c r="AT62" s="537"/>
      <c r="AU62" s="537"/>
      <c r="AV62" s="537"/>
      <c r="AW62" s="537"/>
      <c r="AX62" s="537"/>
      <c r="AY62" s="537"/>
      <c r="AZ62" s="537"/>
      <c r="BA62" s="537"/>
      <c r="BB62" s="537"/>
      <c r="BC62" s="537"/>
      <c r="BD62" s="537"/>
      <c r="BE62" s="537"/>
      <c r="BF62" s="537"/>
      <c r="BG62" s="537"/>
      <c r="BH62" s="537"/>
      <c r="BI62" s="537"/>
      <c r="BJ62" s="537"/>
      <c r="BK62" s="537"/>
      <c r="BL62" s="537"/>
      <c r="BM62" s="537"/>
      <c r="BN62" s="537"/>
      <c r="BO62" s="537"/>
      <c r="BP62" s="537"/>
      <c r="BQ62" s="537"/>
      <c r="BR62" s="537"/>
      <c r="BS62" s="537"/>
      <c r="BT62" s="537"/>
      <c r="BU62" s="537"/>
      <c r="BV62" s="537"/>
      <c r="BW62" s="537"/>
      <c r="BX62" s="537"/>
      <c r="BY62" s="537"/>
      <c r="BZ62" s="537"/>
      <c r="CA62" s="537"/>
      <c r="CB62" s="537"/>
      <c r="CC62" s="537"/>
      <c r="CD62" s="537"/>
      <c r="CE62" s="537"/>
      <c r="CF62" s="537"/>
      <c r="CG62" s="537"/>
      <c r="CH62" s="537"/>
      <c r="CI62" s="537"/>
    </row>
    <row r="63" spans="1:87" ht="41.25" customHeight="1" collapsed="1">
      <c r="A63" s="538" t="s">
        <v>41</v>
      </c>
      <c r="B63" s="539"/>
      <c r="C63" s="540" t="str">
        <f>Settings!$C$7</f>
        <v>USD</v>
      </c>
      <c r="D63" s="541">
        <f t="shared" ref="D63:CI63" si="11">SUM(D64:D71)</f>
        <v>0</v>
      </c>
      <c r="E63" s="541">
        <f t="shared" si="11"/>
        <v>0</v>
      </c>
      <c r="F63" s="542">
        <f t="shared" si="11"/>
        <v>0</v>
      </c>
      <c r="G63" s="542">
        <f t="shared" si="11"/>
        <v>0</v>
      </c>
      <c r="H63" s="542">
        <f t="shared" si="11"/>
        <v>0</v>
      </c>
      <c r="I63" s="542">
        <f t="shared" si="11"/>
        <v>0</v>
      </c>
      <c r="J63" s="542">
        <f t="shared" si="11"/>
        <v>0</v>
      </c>
      <c r="K63" s="542">
        <f t="shared" si="11"/>
        <v>0</v>
      </c>
      <c r="L63" s="542">
        <f t="shared" si="11"/>
        <v>0</v>
      </c>
      <c r="M63" s="542">
        <f t="shared" si="11"/>
        <v>0</v>
      </c>
      <c r="N63" s="542">
        <f t="shared" si="11"/>
        <v>0</v>
      </c>
      <c r="O63" s="542">
        <f t="shared" si="11"/>
        <v>0</v>
      </c>
      <c r="P63" s="542">
        <f t="shared" si="11"/>
        <v>0</v>
      </c>
      <c r="Q63" s="542">
        <f t="shared" si="11"/>
        <v>0</v>
      </c>
      <c r="R63" s="542">
        <f t="shared" si="11"/>
        <v>0</v>
      </c>
      <c r="S63" s="542">
        <f t="shared" si="11"/>
        <v>0</v>
      </c>
      <c r="T63" s="542">
        <f t="shared" si="11"/>
        <v>0</v>
      </c>
      <c r="U63" s="542">
        <f t="shared" si="11"/>
        <v>0</v>
      </c>
      <c r="V63" s="542">
        <f t="shared" si="11"/>
        <v>0</v>
      </c>
      <c r="W63" s="542">
        <f t="shared" si="11"/>
        <v>0</v>
      </c>
      <c r="X63" s="542">
        <f t="shared" si="11"/>
        <v>0</v>
      </c>
      <c r="Y63" s="542">
        <f t="shared" si="11"/>
        <v>0</v>
      </c>
      <c r="Z63" s="542">
        <f t="shared" si="11"/>
        <v>0</v>
      </c>
      <c r="AA63" s="542">
        <f t="shared" si="11"/>
        <v>0</v>
      </c>
      <c r="AB63" s="542">
        <f t="shared" si="11"/>
        <v>0</v>
      </c>
      <c r="AC63" s="542">
        <f t="shared" si="11"/>
        <v>0</v>
      </c>
      <c r="AD63" s="542">
        <f t="shared" si="11"/>
        <v>0</v>
      </c>
      <c r="AE63" s="542">
        <f t="shared" si="11"/>
        <v>0</v>
      </c>
      <c r="AF63" s="542">
        <f t="shared" si="11"/>
        <v>0</v>
      </c>
      <c r="AG63" s="542">
        <f t="shared" si="11"/>
        <v>0</v>
      </c>
      <c r="AH63" s="542">
        <f t="shared" si="11"/>
        <v>0</v>
      </c>
      <c r="AI63" s="542">
        <f t="shared" si="11"/>
        <v>0</v>
      </c>
      <c r="AJ63" s="542">
        <f t="shared" si="11"/>
        <v>0</v>
      </c>
      <c r="AK63" s="542">
        <f t="shared" si="11"/>
        <v>0</v>
      </c>
      <c r="AL63" s="542">
        <f t="shared" si="11"/>
        <v>0</v>
      </c>
      <c r="AM63" s="542">
        <f t="shared" si="11"/>
        <v>0</v>
      </c>
      <c r="AN63" s="542">
        <f t="shared" si="11"/>
        <v>0</v>
      </c>
      <c r="AO63" s="542">
        <f t="shared" si="11"/>
        <v>0</v>
      </c>
      <c r="AP63" s="542">
        <f t="shared" si="11"/>
        <v>0</v>
      </c>
      <c r="AQ63" s="542">
        <f t="shared" si="11"/>
        <v>0</v>
      </c>
      <c r="AR63" s="542">
        <f t="shared" si="11"/>
        <v>0</v>
      </c>
      <c r="AS63" s="542">
        <f t="shared" si="11"/>
        <v>0</v>
      </c>
      <c r="AT63" s="542">
        <f t="shared" si="11"/>
        <v>0</v>
      </c>
      <c r="AU63" s="542">
        <f t="shared" si="11"/>
        <v>0</v>
      </c>
      <c r="AV63" s="542">
        <f t="shared" si="11"/>
        <v>0</v>
      </c>
      <c r="AW63" s="542">
        <f t="shared" si="11"/>
        <v>0</v>
      </c>
      <c r="AX63" s="542">
        <f t="shared" si="11"/>
        <v>0</v>
      </c>
      <c r="AY63" s="542">
        <f t="shared" si="11"/>
        <v>0</v>
      </c>
      <c r="AZ63" s="542">
        <f t="shared" si="11"/>
        <v>0</v>
      </c>
      <c r="BA63" s="542">
        <f t="shared" si="11"/>
        <v>0</v>
      </c>
      <c r="BB63" s="542">
        <f t="shared" si="11"/>
        <v>0</v>
      </c>
      <c r="BC63" s="542">
        <f t="shared" si="11"/>
        <v>0</v>
      </c>
      <c r="BD63" s="542">
        <f t="shared" si="11"/>
        <v>0</v>
      </c>
      <c r="BE63" s="542">
        <f t="shared" si="11"/>
        <v>0</v>
      </c>
      <c r="BF63" s="542">
        <f t="shared" si="11"/>
        <v>0</v>
      </c>
      <c r="BG63" s="542">
        <f t="shared" si="11"/>
        <v>0</v>
      </c>
      <c r="BH63" s="542">
        <f t="shared" si="11"/>
        <v>0</v>
      </c>
      <c r="BI63" s="542">
        <f t="shared" si="11"/>
        <v>0</v>
      </c>
      <c r="BJ63" s="542">
        <f t="shared" si="11"/>
        <v>0</v>
      </c>
      <c r="BK63" s="542">
        <f t="shared" si="11"/>
        <v>0</v>
      </c>
      <c r="BL63" s="542">
        <f t="shared" si="11"/>
        <v>0</v>
      </c>
      <c r="BM63" s="542">
        <f t="shared" si="11"/>
        <v>0</v>
      </c>
      <c r="BN63" s="542">
        <f t="shared" si="11"/>
        <v>0</v>
      </c>
      <c r="BO63" s="542">
        <f t="shared" si="11"/>
        <v>0</v>
      </c>
      <c r="BP63" s="542">
        <f t="shared" si="11"/>
        <v>0</v>
      </c>
      <c r="BQ63" s="542">
        <f t="shared" si="11"/>
        <v>0</v>
      </c>
      <c r="BR63" s="542">
        <f t="shared" si="11"/>
        <v>0</v>
      </c>
      <c r="BS63" s="542">
        <f t="shared" si="11"/>
        <v>0</v>
      </c>
      <c r="BT63" s="542">
        <f t="shared" si="11"/>
        <v>0</v>
      </c>
      <c r="BU63" s="542">
        <f t="shared" si="11"/>
        <v>0</v>
      </c>
      <c r="BV63" s="542">
        <f t="shared" si="11"/>
        <v>0</v>
      </c>
      <c r="BW63" s="542">
        <f t="shared" si="11"/>
        <v>0</v>
      </c>
      <c r="BX63" s="542">
        <f t="shared" si="11"/>
        <v>0</v>
      </c>
      <c r="BY63" s="542">
        <f t="shared" si="11"/>
        <v>0</v>
      </c>
      <c r="BZ63" s="542">
        <f t="shared" si="11"/>
        <v>0</v>
      </c>
      <c r="CA63" s="542">
        <f t="shared" si="11"/>
        <v>0</v>
      </c>
      <c r="CB63" s="542">
        <f t="shared" si="11"/>
        <v>0</v>
      </c>
      <c r="CC63" s="542">
        <f t="shared" si="11"/>
        <v>0</v>
      </c>
      <c r="CD63" s="542">
        <f t="shared" si="11"/>
        <v>0</v>
      </c>
      <c r="CE63" s="542">
        <f t="shared" si="11"/>
        <v>0</v>
      </c>
      <c r="CF63" s="542">
        <f t="shared" si="11"/>
        <v>0</v>
      </c>
      <c r="CG63" s="542">
        <f t="shared" si="11"/>
        <v>0</v>
      </c>
      <c r="CH63" s="542">
        <f t="shared" si="11"/>
        <v>0</v>
      </c>
      <c r="CI63" s="542">
        <f t="shared" si="11"/>
        <v>0</v>
      </c>
    </row>
    <row r="64" spans="1:87" ht="15.75" hidden="1" customHeight="1" outlineLevel="1">
      <c r="A64" s="543" t="str">
        <f>'SG&amp;A'!A96</f>
        <v>Payroll</v>
      </c>
      <c r="B64" s="544"/>
      <c r="C64" s="545" t="str">
        <f>Settings!$C$7</f>
        <v>USD</v>
      </c>
      <c r="D64" s="546">
        <f>'SG&amp;A'!D96</f>
        <v>0</v>
      </c>
      <c r="E64" s="546">
        <f>'SG&amp;A'!E96</f>
        <v>0</v>
      </c>
      <c r="F64" s="547">
        <f>'SG&amp;A'!F96</f>
        <v>0</v>
      </c>
      <c r="G64" s="547">
        <f>'SG&amp;A'!G96</f>
        <v>0</v>
      </c>
      <c r="H64" s="547">
        <f>'SG&amp;A'!H96</f>
        <v>0</v>
      </c>
      <c r="I64" s="547">
        <f>'SG&amp;A'!I96</f>
        <v>0</v>
      </c>
      <c r="J64" s="547">
        <f>'SG&amp;A'!J96</f>
        <v>0</v>
      </c>
      <c r="K64" s="547">
        <f>'SG&amp;A'!K96</f>
        <v>0</v>
      </c>
      <c r="L64" s="547">
        <f>'SG&amp;A'!L96</f>
        <v>0</v>
      </c>
      <c r="M64" s="547">
        <f>'SG&amp;A'!M96</f>
        <v>0</v>
      </c>
      <c r="N64" s="547">
        <f>'SG&amp;A'!N96</f>
        <v>0</v>
      </c>
      <c r="O64" s="547">
        <f>'SG&amp;A'!O96</f>
        <v>0</v>
      </c>
      <c r="P64" s="547">
        <f>'SG&amp;A'!P96</f>
        <v>0</v>
      </c>
      <c r="Q64" s="547">
        <f>'SG&amp;A'!Q96</f>
        <v>0</v>
      </c>
      <c r="R64" s="547">
        <f>'SG&amp;A'!R96</f>
        <v>0</v>
      </c>
      <c r="S64" s="547">
        <f>'SG&amp;A'!S96</f>
        <v>0</v>
      </c>
      <c r="T64" s="547">
        <f>'SG&amp;A'!T96</f>
        <v>0</v>
      </c>
      <c r="U64" s="547">
        <f>'SG&amp;A'!U96</f>
        <v>0</v>
      </c>
      <c r="V64" s="547">
        <f>'SG&amp;A'!V96</f>
        <v>0</v>
      </c>
      <c r="W64" s="547">
        <f>'SG&amp;A'!W96</f>
        <v>0</v>
      </c>
      <c r="X64" s="547">
        <f>'SG&amp;A'!X96</f>
        <v>0</v>
      </c>
      <c r="Y64" s="547">
        <f>'SG&amp;A'!Y96</f>
        <v>0</v>
      </c>
      <c r="Z64" s="547">
        <f>'SG&amp;A'!Z96</f>
        <v>0</v>
      </c>
      <c r="AA64" s="547">
        <f>'SG&amp;A'!AA96</f>
        <v>0</v>
      </c>
      <c r="AB64" s="547">
        <f>'SG&amp;A'!AB96</f>
        <v>0</v>
      </c>
      <c r="AC64" s="547">
        <f>'SG&amp;A'!AC96</f>
        <v>0</v>
      </c>
      <c r="AD64" s="547">
        <f>'SG&amp;A'!AD96</f>
        <v>0</v>
      </c>
      <c r="AE64" s="547">
        <f>'SG&amp;A'!AE96</f>
        <v>0</v>
      </c>
      <c r="AF64" s="547">
        <f>'SG&amp;A'!AF96</f>
        <v>0</v>
      </c>
      <c r="AG64" s="547">
        <f>'SG&amp;A'!AG96</f>
        <v>0</v>
      </c>
      <c r="AH64" s="547">
        <f>'SG&amp;A'!AH96</f>
        <v>0</v>
      </c>
      <c r="AI64" s="547">
        <f>'SG&amp;A'!AI96</f>
        <v>0</v>
      </c>
      <c r="AJ64" s="547">
        <f>'SG&amp;A'!AJ96</f>
        <v>0</v>
      </c>
      <c r="AK64" s="547">
        <f>'SG&amp;A'!AK96</f>
        <v>0</v>
      </c>
      <c r="AL64" s="547">
        <f>'SG&amp;A'!AL96</f>
        <v>0</v>
      </c>
      <c r="AM64" s="547">
        <f>'SG&amp;A'!AM96</f>
        <v>0</v>
      </c>
      <c r="AN64" s="547">
        <f>'SG&amp;A'!AN96</f>
        <v>0</v>
      </c>
      <c r="AO64" s="547">
        <f>'SG&amp;A'!AO96</f>
        <v>0</v>
      </c>
      <c r="AP64" s="547">
        <f>'SG&amp;A'!AP96</f>
        <v>0</v>
      </c>
      <c r="AQ64" s="547">
        <f>'SG&amp;A'!AQ96</f>
        <v>0</v>
      </c>
      <c r="AR64" s="547">
        <f>'SG&amp;A'!AR96</f>
        <v>0</v>
      </c>
      <c r="AS64" s="547">
        <f>'SG&amp;A'!AS96</f>
        <v>0</v>
      </c>
      <c r="AT64" s="547">
        <f>'SG&amp;A'!AT96</f>
        <v>0</v>
      </c>
      <c r="AU64" s="547">
        <f>'SG&amp;A'!AU96</f>
        <v>0</v>
      </c>
      <c r="AV64" s="547">
        <f>'SG&amp;A'!AV96</f>
        <v>0</v>
      </c>
      <c r="AW64" s="547">
        <f>'SG&amp;A'!AW96</f>
        <v>0</v>
      </c>
      <c r="AX64" s="547">
        <f>'SG&amp;A'!AX96</f>
        <v>0</v>
      </c>
      <c r="AY64" s="547">
        <f>'SG&amp;A'!AY96</f>
        <v>0</v>
      </c>
      <c r="AZ64" s="547">
        <f>'SG&amp;A'!AZ96</f>
        <v>0</v>
      </c>
      <c r="BA64" s="547">
        <f>'SG&amp;A'!BA96</f>
        <v>0</v>
      </c>
      <c r="BB64" s="547">
        <f>'SG&amp;A'!BB96</f>
        <v>0</v>
      </c>
      <c r="BC64" s="547">
        <f>'SG&amp;A'!BC96</f>
        <v>0</v>
      </c>
      <c r="BD64" s="547">
        <f>'SG&amp;A'!BD96</f>
        <v>0</v>
      </c>
      <c r="BE64" s="547">
        <f>'SG&amp;A'!BE96</f>
        <v>0</v>
      </c>
      <c r="BF64" s="547">
        <f>'SG&amp;A'!BF96</f>
        <v>0</v>
      </c>
      <c r="BG64" s="547">
        <f>'SG&amp;A'!BG96</f>
        <v>0</v>
      </c>
      <c r="BH64" s="547">
        <f>'SG&amp;A'!BH96</f>
        <v>0</v>
      </c>
      <c r="BI64" s="547">
        <f>'SG&amp;A'!BI96</f>
        <v>0</v>
      </c>
      <c r="BJ64" s="547">
        <f>'SG&amp;A'!BJ96</f>
        <v>0</v>
      </c>
      <c r="BK64" s="547">
        <f>'SG&amp;A'!BK96</f>
        <v>0</v>
      </c>
      <c r="BL64" s="547">
        <f>'SG&amp;A'!BL96</f>
        <v>0</v>
      </c>
      <c r="BM64" s="547">
        <f>'SG&amp;A'!BM96</f>
        <v>0</v>
      </c>
      <c r="BN64" s="547">
        <f>'SG&amp;A'!BN96</f>
        <v>0</v>
      </c>
      <c r="BO64" s="547">
        <f>'SG&amp;A'!BO96</f>
        <v>0</v>
      </c>
      <c r="BP64" s="547">
        <f>'SG&amp;A'!BP96</f>
        <v>0</v>
      </c>
      <c r="BQ64" s="547">
        <f>'SG&amp;A'!BQ96</f>
        <v>0</v>
      </c>
      <c r="BR64" s="547">
        <f>'SG&amp;A'!BR96</f>
        <v>0</v>
      </c>
      <c r="BS64" s="547">
        <f>'SG&amp;A'!BS96</f>
        <v>0</v>
      </c>
      <c r="BT64" s="547">
        <f>'SG&amp;A'!BT96</f>
        <v>0</v>
      </c>
      <c r="BU64" s="547">
        <f>'SG&amp;A'!BU96</f>
        <v>0</v>
      </c>
      <c r="BV64" s="547">
        <f>'SG&amp;A'!BV96</f>
        <v>0</v>
      </c>
      <c r="BW64" s="547">
        <f>'SG&amp;A'!BW96</f>
        <v>0</v>
      </c>
      <c r="BX64" s="547">
        <f>'SG&amp;A'!BX96</f>
        <v>0</v>
      </c>
      <c r="BY64" s="547">
        <f>'SG&amp;A'!BY96</f>
        <v>0</v>
      </c>
      <c r="BZ64" s="547">
        <f>'SG&amp;A'!BZ96</f>
        <v>0</v>
      </c>
      <c r="CA64" s="547">
        <f>'SG&amp;A'!CA96</f>
        <v>0</v>
      </c>
      <c r="CB64" s="547">
        <f>'SG&amp;A'!CB96</f>
        <v>0</v>
      </c>
      <c r="CC64" s="547">
        <f>'SG&amp;A'!CC96</f>
        <v>0</v>
      </c>
      <c r="CD64" s="547">
        <f>'SG&amp;A'!CD96</f>
        <v>0</v>
      </c>
      <c r="CE64" s="547">
        <f>'SG&amp;A'!CE96</f>
        <v>0</v>
      </c>
      <c r="CF64" s="547">
        <f>'SG&amp;A'!CF96</f>
        <v>0</v>
      </c>
      <c r="CG64" s="547">
        <f>'SG&amp;A'!CG96</f>
        <v>0</v>
      </c>
      <c r="CH64" s="547">
        <f>'SG&amp;A'!CH96</f>
        <v>0</v>
      </c>
      <c r="CI64" s="547">
        <f>'SG&amp;A'!CI96</f>
        <v>0</v>
      </c>
    </row>
    <row r="65" spans="1:87" ht="15.75" hidden="1" customHeight="1" outlineLevel="1">
      <c r="A65" s="543" t="str">
        <f>'SG&amp;A'!A97</f>
        <v>Marketing &amp; Growth</v>
      </c>
      <c r="B65" s="544"/>
      <c r="C65" s="545" t="str">
        <f>Settings!$C$7</f>
        <v>USD</v>
      </c>
      <c r="D65" s="546">
        <f>'SG&amp;A'!D97</f>
        <v>0</v>
      </c>
      <c r="E65" s="546">
        <f>'SG&amp;A'!E97</f>
        <v>0</v>
      </c>
      <c r="F65" s="547">
        <f>'SG&amp;A'!F97</f>
        <v>0</v>
      </c>
      <c r="G65" s="547">
        <f>'SG&amp;A'!G97</f>
        <v>0</v>
      </c>
      <c r="H65" s="547">
        <f>'SG&amp;A'!H97</f>
        <v>0</v>
      </c>
      <c r="I65" s="547">
        <f>'SG&amp;A'!I97</f>
        <v>0</v>
      </c>
      <c r="J65" s="547">
        <f>'SG&amp;A'!J97</f>
        <v>0</v>
      </c>
      <c r="K65" s="547">
        <f>'SG&amp;A'!K97</f>
        <v>0</v>
      </c>
      <c r="L65" s="547">
        <f>'SG&amp;A'!L97</f>
        <v>0</v>
      </c>
      <c r="M65" s="547">
        <f>'SG&amp;A'!M97</f>
        <v>0</v>
      </c>
      <c r="N65" s="547">
        <f>'SG&amp;A'!N97</f>
        <v>0</v>
      </c>
      <c r="O65" s="547">
        <f>'SG&amp;A'!O97</f>
        <v>0</v>
      </c>
      <c r="P65" s="547">
        <f>'SG&amp;A'!P97</f>
        <v>0</v>
      </c>
      <c r="Q65" s="547">
        <f>'SG&amp;A'!Q97</f>
        <v>0</v>
      </c>
      <c r="R65" s="547">
        <f>'SG&amp;A'!R97</f>
        <v>0</v>
      </c>
      <c r="S65" s="547">
        <f>'SG&amp;A'!S97</f>
        <v>0</v>
      </c>
      <c r="T65" s="547">
        <f>'SG&amp;A'!T97</f>
        <v>0</v>
      </c>
      <c r="U65" s="547">
        <f>'SG&amp;A'!U97</f>
        <v>0</v>
      </c>
      <c r="V65" s="547">
        <f>'SG&amp;A'!V97</f>
        <v>0</v>
      </c>
      <c r="W65" s="547">
        <f>'SG&amp;A'!W97</f>
        <v>0</v>
      </c>
      <c r="X65" s="547">
        <f>'SG&amp;A'!X97</f>
        <v>0</v>
      </c>
      <c r="Y65" s="547">
        <f>'SG&amp;A'!Y97</f>
        <v>0</v>
      </c>
      <c r="Z65" s="547">
        <f>'SG&amp;A'!Z97</f>
        <v>0</v>
      </c>
      <c r="AA65" s="547">
        <f>'SG&amp;A'!AA97</f>
        <v>0</v>
      </c>
      <c r="AB65" s="547">
        <f>'SG&amp;A'!AB97</f>
        <v>0</v>
      </c>
      <c r="AC65" s="547">
        <f>'SG&amp;A'!AC97</f>
        <v>0</v>
      </c>
      <c r="AD65" s="547">
        <f>'SG&amp;A'!AD97</f>
        <v>0</v>
      </c>
      <c r="AE65" s="547">
        <f>'SG&amp;A'!AE97</f>
        <v>0</v>
      </c>
      <c r="AF65" s="547">
        <f>'SG&amp;A'!AF97</f>
        <v>0</v>
      </c>
      <c r="AG65" s="547">
        <f>'SG&amp;A'!AG97</f>
        <v>0</v>
      </c>
      <c r="AH65" s="547">
        <f>'SG&amp;A'!AH97</f>
        <v>0</v>
      </c>
      <c r="AI65" s="547">
        <f>'SG&amp;A'!AI97</f>
        <v>0</v>
      </c>
      <c r="AJ65" s="547">
        <f>'SG&amp;A'!AJ97</f>
        <v>0</v>
      </c>
      <c r="AK65" s="547">
        <f>'SG&amp;A'!AK97</f>
        <v>0</v>
      </c>
      <c r="AL65" s="547">
        <f>'SG&amp;A'!AL97</f>
        <v>0</v>
      </c>
      <c r="AM65" s="547">
        <f>'SG&amp;A'!AM97</f>
        <v>0</v>
      </c>
      <c r="AN65" s="547">
        <f>'SG&amp;A'!AN97</f>
        <v>0</v>
      </c>
      <c r="AO65" s="547">
        <f>'SG&amp;A'!AO97</f>
        <v>0</v>
      </c>
      <c r="AP65" s="547">
        <f>'SG&amp;A'!AP97</f>
        <v>0</v>
      </c>
      <c r="AQ65" s="547">
        <f>'SG&amp;A'!AQ97</f>
        <v>0</v>
      </c>
      <c r="AR65" s="547">
        <f>'SG&amp;A'!AR97</f>
        <v>0</v>
      </c>
      <c r="AS65" s="547">
        <f>'SG&amp;A'!AS97</f>
        <v>0</v>
      </c>
      <c r="AT65" s="547">
        <f>'SG&amp;A'!AT97</f>
        <v>0</v>
      </c>
      <c r="AU65" s="547">
        <f>'SG&amp;A'!AU97</f>
        <v>0</v>
      </c>
      <c r="AV65" s="547">
        <f>'SG&amp;A'!AV97</f>
        <v>0</v>
      </c>
      <c r="AW65" s="547">
        <f>'SG&amp;A'!AW97</f>
        <v>0</v>
      </c>
      <c r="AX65" s="547">
        <f>'SG&amp;A'!AX97</f>
        <v>0</v>
      </c>
      <c r="AY65" s="547">
        <f>'SG&amp;A'!AY97</f>
        <v>0</v>
      </c>
      <c r="AZ65" s="547">
        <f>'SG&amp;A'!AZ97</f>
        <v>0</v>
      </c>
      <c r="BA65" s="547">
        <f>'SG&amp;A'!BA97</f>
        <v>0</v>
      </c>
      <c r="BB65" s="547">
        <f>'SG&amp;A'!BB97</f>
        <v>0</v>
      </c>
      <c r="BC65" s="547">
        <f>'SG&amp;A'!BC97</f>
        <v>0</v>
      </c>
      <c r="BD65" s="547">
        <f>'SG&amp;A'!BD97</f>
        <v>0</v>
      </c>
      <c r="BE65" s="547">
        <f>'SG&amp;A'!BE97</f>
        <v>0</v>
      </c>
      <c r="BF65" s="547">
        <f>'SG&amp;A'!BF97</f>
        <v>0</v>
      </c>
      <c r="BG65" s="547">
        <f>'SG&amp;A'!BG97</f>
        <v>0</v>
      </c>
      <c r="BH65" s="547">
        <f>'SG&amp;A'!BH97</f>
        <v>0</v>
      </c>
      <c r="BI65" s="547">
        <f>'SG&amp;A'!BI97</f>
        <v>0</v>
      </c>
      <c r="BJ65" s="547">
        <f>'SG&amp;A'!BJ97</f>
        <v>0</v>
      </c>
      <c r="BK65" s="547">
        <f>'SG&amp;A'!BK97</f>
        <v>0</v>
      </c>
      <c r="BL65" s="547">
        <f>'SG&amp;A'!BL97</f>
        <v>0</v>
      </c>
      <c r="BM65" s="547">
        <f>'SG&amp;A'!BM97</f>
        <v>0</v>
      </c>
      <c r="BN65" s="547">
        <f>'SG&amp;A'!BN97</f>
        <v>0</v>
      </c>
      <c r="BO65" s="547">
        <f>'SG&amp;A'!BO97</f>
        <v>0</v>
      </c>
      <c r="BP65" s="547">
        <f>'SG&amp;A'!BP97</f>
        <v>0</v>
      </c>
      <c r="BQ65" s="547">
        <f>'SG&amp;A'!BQ97</f>
        <v>0</v>
      </c>
      <c r="BR65" s="547">
        <f>'SG&amp;A'!BR97</f>
        <v>0</v>
      </c>
      <c r="BS65" s="547">
        <f>'SG&amp;A'!BS97</f>
        <v>0</v>
      </c>
      <c r="BT65" s="547">
        <f>'SG&amp;A'!BT97</f>
        <v>0</v>
      </c>
      <c r="BU65" s="547">
        <f>'SG&amp;A'!BU97</f>
        <v>0</v>
      </c>
      <c r="BV65" s="547">
        <f>'SG&amp;A'!BV97</f>
        <v>0</v>
      </c>
      <c r="BW65" s="547">
        <f>'SG&amp;A'!BW97</f>
        <v>0</v>
      </c>
      <c r="BX65" s="547">
        <f>'SG&amp;A'!BX97</f>
        <v>0</v>
      </c>
      <c r="BY65" s="547">
        <f>'SG&amp;A'!BY97</f>
        <v>0</v>
      </c>
      <c r="BZ65" s="547">
        <f>'SG&amp;A'!BZ97</f>
        <v>0</v>
      </c>
      <c r="CA65" s="547">
        <f>'SG&amp;A'!CA97</f>
        <v>0</v>
      </c>
      <c r="CB65" s="547">
        <f>'SG&amp;A'!CB97</f>
        <v>0</v>
      </c>
      <c r="CC65" s="547">
        <f>'SG&amp;A'!CC97</f>
        <v>0</v>
      </c>
      <c r="CD65" s="547">
        <f>'SG&amp;A'!CD97</f>
        <v>0</v>
      </c>
      <c r="CE65" s="547">
        <f>'SG&amp;A'!CE97</f>
        <v>0</v>
      </c>
      <c r="CF65" s="547">
        <f>'SG&amp;A'!CF97</f>
        <v>0</v>
      </c>
      <c r="CG65" s="547">
        <f>'SG&amp;A'!CG97</f>
        <v>0</v>
      </c>
      <c r="CH65" s="547">
        <f>'SG&amp;A'!CH97</f>
        <v>0</v>
      </c>
      <c r="CI65" s="547">
        <f>'SG&amp;A'!CI97</f>
        <v>0</v>
      </c>
    </row>
    <row r="66" spans="1:87" ht="15.75" hidden="1" customHeight="1" outlineLevel="1">
      <c r="A66" s="543" t="str">
        <f>'SG&amp;A'!A98</f>
        <v>Advisory &amp; Professional Services</v>
      </c>
      <c r="B66" s="544"/>
      <c r="C66" s="545" t="str">
        <f>Settings!$C$7</f>
        <v>USD</v>
      </c>
      <c r="D66" s="546">
        <f>'SG&amp;A'!D98</f>
        <v>0</v>
      </c>
      <c r="E66" s="546">
        <f>'SG&amp;A'!E98</f>
        <v>0</v>
      </c>
      <c r="F66" s="547">
        <f>'SG&amp;A'!F98</f>
        <v>0</v>
      </c>
      <c r="G66" s="547">
        <f>'SG&amp;A'!G98</f>
        <v>0</v>
      </c>
      <c r="H66" s="547">
        <f>'SG&amp;A'!H98</f>
        <v>0</v>
      </c>
      <c r="I66" s="547">
        <f>'SG&amp;A'!I98</f>
        <v>0</v>
      </c>
      <c r="J66" s="547">
        <f>'SG&amp;A'!J98</f>
        <v>0</v>
      </c>
      <c r="K66" s="547">
        <f>'SG&amp;A'!K98</f>
        <v>0</v>
      </c>
      <c r="L66" s="547">
        <f>'SG&amp;A'!L98</f>
        <v>0</v>
      </c>
      <c r="M66" s="547">
        <f>'SG&amp;A'!M98</f>
        <v>0</v>
      </c>
      <c r="N66" s="547">
        <f>'SG&amp;A'!N98</f>
        <v>0</v>
      </c>
      <c r="O66" s="547">
        <f>'SG&amp;A'!O98</f>
        <v>0</v>
      </c>
      <c r="P66" s="547">
        <f>'SG&amp;A'!P98</f>
        <v>0</v>
      </c>
      <c r="Q66" s="547">
        <f>'SG&amp;A'!Q98</f>
        <v>0</v>
      </c>
      <c r="R66" s="547">
        <f>'SG&amp;A'!R98</f>
        <v>0</v>
      </c>
      <c r="S66" s="547">
        <f>'SG&amp;A'!S98</f>
        <v>0</v>
      </c>
      <c r="T66" s="547">
        <f>'SG&amp;A'!T98</f>
        <v>0</v>
      </c>
      <c r="U66" s="547">
        <f>'SG&amp;A'!U98</f>
        <v>0</v>
      </c>
      <c r="V66" s="547">
        <f>'SG&amp;A'!V98</f>
        <v>0</v>
      </c>
      <c r="W66" s="547">
        <f>'SG&amp;A'!W98</f>
        <v>0</v>
      </c>
      <c r="X66" s="547">
        <f>'SG&amp;A'!X98</f>
        <v>0</v>
      </c>
      <c r="Y66" s="547">
        <f>'SG&amp;A'!Y98</f>
        <v>0</v>
      </c>
      <c r="Z66" s="547">
        <f>'SG&amp;A'!Z98</f>
        <v>0</v>
      </c>
      <c r="AA66" s="547">
        <f>'SG&amp;A'!AA98</f>
        <v>0</v>
      </c>
      <c r="AB66" s="547">
        <f>'SG&amp;A'!AB98</f>
        <v>0</v>
      </c>
      <c r="AC66" s="547">
        <f>'SG&amp;A'!AC98</f>
        <v>0</v>
      </c>
      <c r="AD66" s="547">
        <f>'SG&amp;A'!AD98</f>
        <v>0</v>
      </c>
      <c r="AE66" s="547">
        <f>'SG&amp;A'!AE98</f>
        <v>0</v>
      </c>
      <c r="AF66" s="547">
        <f>'SG&amp;A'!AF98</f>
        <v>0</v>
      </c>
      <c r="AG66" s="547">
        <f>'SG&amp;A'!AG98</f>
        <v>0</v>
      </c>
      <c r="AH66" s="547">
        <f>'SG&amp;A'!AH98</f>
        <v>0</v>
      </c>
      <c r="AI66" s="547">
        <f>'SG&amp;A'!AI98</f>
        <v>0</v>
      </c>
      <c r="AJ66" s="547">
        <f>'SG&amp;A'!AJ98</f>
        <v>0</v>
      </c>
      <c r="AK66" s="547">
        <f>'SG&amp;A'!AK98</f>
        <v>0</v>
      </c>
      <c r="AL66" s="547">
        <f>'SG&amp;A'!AL98</f>
        <v>0</v>
      </c>
      <c r="AM66" s="547">
        <f>'SG&amp;A'!AM98</f>
        <v>0</v>
      </c>
      <c r="AN66" s="547">
        <f>'SG&amp;A'!AN98</f>
        <v>0</v>
      </c>
      <c r="AO66" s="547">
        <f>'SG&amp;A'!AO98</f>
        <v>0</v>
      </c>
      <c r="AP66" s="547">
        <f>'SG&amp;A'!AP98</f>
        <v>0</v>
      </c>
      <c r="AQ66" s="547">
        <f>'SG&amp;A'!AQ98</f>
        <v>0</v>
      </c>
      <c r="AR66" s="547">
        <f>'SG&amp;A'!AR98</f>
        <v>0</v>
      </c>
      <c r="AS66" s="547">
        <f>'SG&amp;A'!AS98</f>
        <v>0</v>
      </c>
      <c r="AT66" s="547">
        <f>'SG&amp;A'!AT98</f>
        <v>0</v>
      </c>
      <c r="AU66" s="547">
        <f>'SG&amp;A'!AU98</f>
        <v>0</v>
      </c>
      <c r="AV66" s="547">
        <f>'SG&amp;A'!AV98</f>
        <v>0</v>
      </c>
      <c r="AW66" s="547">
        <f>'SG&amp;A'!AW98</f>
        <v>0</v>
      </c>
      <c r="AX66" s="547">
        <f>'SG&amp;A'!AX98</f>
        <v>0</v>
      </c>
      <c r="AY66" s="547">
        <f>'SG&amp;A'!AY98</f>
        <v>0</v>
      </c>
      <c r="AZ66" s="547">
        <f>'SG&amp;A'!AZ98</f>
        <v>0</v>
      </c>
      <c r="BA66" s="547">
        <f>'SG&amp;A'!BA98</f>
        <v>0</v>
      </c>
      <c r="BB66" s="547">
        <f>'SG&amp;A'!BB98</f>
        <v>0</v>
      </c>
      <c r="BC66" s="547">
        <f>'SG&amp;A'!BC98</f>
        <v>0</v>
      </c>
      <c r="BD66" s="547">
        <f>'SG&amp;A'!BD98</f>
        <v>0</v>
      </c>
      <c r="BE66" s="547">
        <f>'SG&amp;A'!BE98</f>
        <v>0</v>
      </c>
      <c r="BF66" s="547">
        <f>'SG&amp;A'!BF98</f>
        <v>0</v>
      </c>
      <c r="BG66" s="547">
        <f>'SG&amp;A'!BG98</f>
        <v>0</v>
      </c>
      <c r="BH66" s="547">
        <f>'SG&amp;A'!BH98</f>
        <v>0</v>
      </c>
      <c r="BI66" s="547">
        <f>'SG&amp;A'!BI98</f>
        <v>0</v>
      </c>
      <c r="BJ66" s="547">
        <f>'SG&amp;A'!BJ98</f>
        <v>0</v>
      </c>
      <c r="BK66" s="547">
        <f>'SG&amp;A'!BK98</f>
        <v>0</v>
      </c>
      <c r="BL66" s="547">
        <f>'SG&amp;A'!BL98</f>
        <v>0</v>
      </c>
      <c r="BM66" s="547">
        <f>'SG&amp;A'!BM98</f>
        <v>0</v>
      </c>
      <c r="BN66" s="547">
        <f>'SG&amp;A'!BN98</f>
        <v>0</v>
      </c>
      <c r="BO66" s="547">
        <f>'SG&amp;A'!BO98</f>
        <v>0</v>
      </c>
      <c r="BP66" s="547">
        <f>'SG&amp;A'!BP98</f>
        <v>0</v>
      </c>
      <c r="BQ66" s="547">
        <f>'SG&amp;A'!BQ98</f>
        <v>0</v>
      </c>
      <c r="BR66" s="547">
        <f>'SG&amp;A'!BR98</f>
        <v>0</v>
      </c>
      <c r="BS66" s="547">
        <f>'SG&amp;A'!BS98</f>
        <v>0</v>
      </c>
      <c r="BT66" s="547">
        <f>'SG&amp;A'!BT98</f>
        <v>0</v>
      </c>
      <c r="BU66" s="547">
        <f>'SG&amp;A'!BU98</f>
        <v>0</v>
      </c>
      <c r="BV66" s="547">
        <f>'SG&amp;A'!BV98</f>
        <v>0</v>
      </c>
      <c r="BW66" s="547">
        <f>'SG&amp;A'!BW98</f>
        <v>0</v>
      </c>
      <c r="BX66" s="547">
        <f>'SG&amp;A'!BX98</f>
        <v>0</v>
      </c>
      <c r="BY66" s="547">
        <f>'SG&amp;A'!BY98</f>
        <v>0</v>
      </c>
      <c r="BZ66" s="547">
        <f>'SG&amp;A'!BZ98</f>
        <v>0</v>
      </c>
      <c r="CA66" s="547">
        <f>'SG&amp;A'!CA98</f>
        <v>0</v>
      </c>
      <c r="CB66" s="547">
        <f>'SG&amp;A'!CB98</f>
        <v>0</v>
      </c>
      <c r="CC66" s="547">
        <f>'SG&amp;A'!CC98</f>
        <v>0</v>
      </c>
      <c r="CD66" s="547">
        <f>'SG&amp;A'!CD98</f>
        <v>0</v>
      </c>
      <c r="CE66" s="547">
        <f>'SG&amp;A'!CE98</f>
        <v>0</v>
      </c>
      <c r="CF66" s="547">
        <f>'SG&amp;A'!CF98</f>
        <v>0</v>
      </c>
      <c r="CG66" s="547">
        <f>'SG&amp;A'!CG98</f>
        <v>0</v>
      </c>
      <c r="CH66" s="547">
        <f>'SG&amp;A'!CH98</f>
        <v>0</v>
      </c>
      <c r="CI66" s="547">
        <f>'SG&amp;A'!CI98</f>
        <v>0</v>
      </c>
    </row>
    <row r="67" spans="1:87" ht="15.75" hidden="1" customHeight="1" outlineLevel="1">
      <c r="A67" s="543" t="str">
        <f>'SG&amp;A'!A99</f>
        <v>Rent</v>
      </c>
      <c r="B67" s="544"/>
      <c r="C67" s="545" t="str">
        <f>Settings!$C$7</f>
        <v>USD</v>
      </c>
      <c r="D67" s="546">
        <f>'SG&amp;A'!D99</f>
        <v>0</v>
      </c>
      <c r="E67" s="546">
        <f>'SG&amp;A'!E99</f>
        <v>0</v>
      </c>
      <c r="F67" s="547">
        <f>'SG&amp;A'!F99</f>
        <v>0</v>
      </c>
      <c r="G67" s="547">
        <f>'SG&amp;A'!G99</f>
        <v>0</v>
      </c>
      <c r="H67" s="547">
        <f>'SG&amp;A'!H99</f>
        <v>0</v>
      </c>
      <c r="I67" s="547">
        <f>'SG&amp;A'!I99</f>
        <v>0</v>
      </c>
      <c r="J67" s="547">
        <f>'SG&amp;A'!J99</f>
        <v>0</v>
      </c>
      <c r="K67" s="547">
        <f>'SG&amp;A'!K99</f>
        <v>0</v>
      </c>
      <c r="L67" s="547">
        <f>'SG&amp;A'!L99</f>
        <v>0</v>
      </c>
      <c r="M67" s="547">
        <f>'SG&amp;A'!M99</f>
        <v>0</v>
      </c>
      <c r="N67" s="547">
        <f>'SG&amp;A'!N99</f>
        <v>0</v>
      </c>
      <c r="O67" s="547">
        <f>'SG&amp;A'!O99</f>
        <v>0</v>
      </c>
      <c r="P67" s="547">
        <f>'SG&amp;A'!P99</f>
        <v>0</v>
      </c>
      <c r="Q67" s="547">
        <f>'SG&amp;A'!Q99</f>
        <v>0</v>
      </c>
      <c r="R67" s="547">
        <f>'SG&amp;A'!R99</f>
        <v>0</v>
      </c>
      <c r="S67" s="547">
        <f>'SG&amp;A'!S99</f>
        <v>0</v>
      </c>
      <c r="T67" s="547">
        <f>'SG&amp;A'!T99</f>
        <v>0</v>
      </c>
      <c r="U67" s="547">
        <f>'SG&amp;A'!U99</f>
        <v>0</v>
      </c>
      <c r="V67" s="547">
        <f>'SG&amp;A'!V99</f>
        <v>0</v>
      </c>
      <c r="W67" s="547">
        <f>'SG&amp;A'!W99</f>
        <v>0</v>
      </c>
      <c r="X67" s="547">
        <f>'SG&amp;A'!X99</f>
        <v>0</v>
      </c>
      <c r="Y67" s="547">
        <f>'SG&amp;A'!Y99</f>
        <v>0</v>
      </c>
      <c r="Z67" s="547">
        <f>'SG&amp;A'!Z99</f>
        <v>0</v>
      </c>
      <c r="AA67" s="547">
        <f>'SG&amp;A'!AA99</f>
        <v>0</v>
      </c>
      <c r="AB67" s="547">
        <f>'SG&amp;A'!AB99</f>
        <v>0</v>
      </c>
      <c r="AC67" s="547">
        <f>'SG&amp;A'!AC99</f>
        <v>0</v>
      </c>
      <c r="AD67" s="547">
        <f>'SG&amp;A'!AD99</f>
        <v>0</v>
      </c>
      <c r="AE67" s="547">
        <f>'SG&amp;A'!AE99</f>
        <v>0</v>
      </c>
      <c r="AF67" s="547">
        <f>'SG&amp;A'!AF99</f>
        <v>0</v>
      </c>
      <c r="AG67" s="547">
        <f>'SG&amp;A'!AG99</f>
        <v>0</v>
      </c>
      <c r="AH67" s="547">
        <f>'SG&amp;A'!AH99</f>
        <v>0</v>
      </c>
      <c r="AI67" s="547">
        <f>'SG&amp;A'!AI99</f>
        <v>0</v>
      </c>
      <c r="AJ67" s="547">
        <f>'SG&amp;A'!AJ99</f>
        <v>0</v>
      </c>
      <c r="AK67" s="547">
        <f>'SG&amp;A'!AK99</f>
        <v>0</v>
      </c>
      <c r="AL67" s="547">
        <f>'SG&amp;A'!AL99</f>
        <v>0</v>
      </c>
      <c r="AM67" s="547">
        <f>'SG&amp;A'!AM99</f>
        <v>0</v>
      </c>
      <c r="AN67" s="547">
        <f>'SG&amp;A'!AN99</f>
        <v>0</v>
      </c>
      <c r="AO67" s="547">
        <f>'SG&amp;A'!AO99</f>
        <v>0</v>
      </c>
      <c r="AP67" s="547">
        <f>'SG&amp;A'!AP99</f>
        <v>0</v>
      </c>
      <c r="AQ67" s="547">
        <f>'SG&amp;A'!AQ99</f>
        <v>0</v>
      </c>
      <c r="AR67" s="547">
        <f>'SG&amp;A'!AR99</f>
        <v>0</v>
      </c>
      <c r="AS67" s="547">
        <f>'SG&amp;A'!AS99</f>
        <v>0</v>
      </c>
      <c r="AT67" s="547">
        <f>'SG&amp;A'!AT99</f>
        <v>0</v>
      </c>
      <c r="AU67" s="547">
        <f>'SG&amp;A'!AU99</f>
        <v>0</v>
      </c>
      <c r="AV67" s="547">
        <f>'SG&amp;A'!AV99</f>
        <v>0</v>
      </c>
      <c r="AW67" s="547">
        <f>'SG&amp;A'!AW99</f>
        <v>0</v>
      </c>
      <c r="AX67" s="547">
        <f>'SG&amp;A'!AX99</f>
        <v>0</v>
      </c>
      <c r="AY67" s="547">
        <f>'SG&amp;A'!AY99</f>
        <v>0</v>
      </c>
      <c r="AZ67" s="547">
        <f>'SG&amp;A'!AZ99</f>
        <v>0</v>
      </c>
      <c r="BA67" s="547">
        <f>'SG&amp;A'!BA99</f>
        <v>0</v>
      </c>
      <c r="BB67" s="547">
        <f>'SG&amp;A'!BB99</f>
        <v>0</v>
      </c>
      <c r="BC67" s="547">
        <f>'SG&amp;A'!BC99</f>
        <v>0</v>
      </c>
      <c r="BD67" s="547">
        <f>'SG&amp;A'!BD99</f>
        <v>0</v>
      </c>
      <c r="BE67" s="547">
        <f>'SG&amp;A'!BE99</f>
        <v>0</v>
      </c>
      <c r="BF67" s="547">
        <f>'SG&amp;A'!BF99</f>
        <v>0</v>
      </c>
      <c r="BG67" s="547">
        <f>'SG&amp;A'!BG99</f>
        <v>0</v>
      </c>
      <c r="BH67" s="547">
        <f>'SG&amp;A'!BH99</f>
        <v>0</v>
      </c>
      <c r="BI67" s="547">
        <f>'SG&amp;A'!BI99</f>
        <v>0</v>
      </c>
      <c r="BJ67" s="547">
        <f>'SG&amp;A'!BJ99</f>
        <v>0</v>
      </c>
      <c r="BK67" s="547">
        <f>'SG&amp;A'!BK99</f>
        <v>0</v>
      </c>
      <c r="BL67" s="547">
        <f>'SG&amp;A'!BL99</f>
        <v>0</v>
      </c>
      <c r="BM67" s="547">
        <f>'SG&amp;A'!BM99</f>
        <v>0</v>
      </c>
      <c r="BN67" s="547">
        <f>'SG&amp;A'!BN99</f>
        <v>0</v>
      </c>
      <c r="BO67" s="547">
        <f>'SG&amp;A'!BO99</f>
        <v>0</v>
      </c>
      <c r="BP67" s="547">
        <f>'SG&amp;A'!BP99</f>
        <v>0</v>
      </c>
      <c r="BQ67" s="547">
        <f>'SG&amp;A'!BQ99</f>
        <v>0</v>
      </c>
      <c r="BR67" s="547">
        <f>'SG&amp;A'!BR99</f>
        <v>0</v>
      </c>
      <c r="BS67" s="547">
        <f>'SG&amp;A'!BS99</f>
        <v>0</v>
      </c>
      <c r="BT67" s="547">
        <f>'SG&amp;A'!BT99</f>
        <v>0</v>
      </c>
      <c r="BU67" s="547">
        <f>'SG&amp;A'!BU99</f>
        <v>0</v>
      </c>
      <c r="BV67" s="547">
        <f>'SG&amp;A'!BV99</f>
        <v>0</v>
      </c>
      <c r="BW67" s="547">
        <f>'SG&amp;A'!BW99</f>
        <v>0</v>
      </c>
      <c r="BX67" s="547">
        <f>'SG&amp;A'!BX99</f>
        <v>0</v>
      </c>
      <c r="BY67" s="547">
        <f>'SG&amp;A'!BY99</f>
        <v>0</v>
      </c>
      <c r="BZ67" s="547">
        <f>'SG&amp;A'!BZ99</f>
        <v>0</v>
      </c>
      <c r="CA67" s="547">
        <f>'SG&amp;A'!CA99</f>
        <v>0</v>
      </c>
      <c r="CB67" s="547">
        <f>'SG&amp;A'!CB99</f>
        <v>0</v>
      </c>
      <c r="CC67" s="547">
        <f>'SG&amp;A'!CC99</f>
        <v>0</v>
      </c>
      <c r="CD67" s="547">
        <f>'SG&amp;A'!CD99</f>
        <v>0</v>
      </c>
      <c r="CE67" s="547">
        <f>'SG&amp;A'!CE99</f>
        <v>0</v>
      </c>
      <c r="CF67" s="547">
        <f>'SG&amp;A'!CF99</f>
        <v>0</v>
      </c>
      <c r="CG67" s="547">
        <f>'SG&amp;A'!CG99</f>
        <v>0</v>
      </c>
      <c r="CH67" s="547">
        <f>'SG&amp;A'!CH99</f>
        <v>0</v>
      </c>
      <c r="CI67" s="547">
        <f>'SG&amp;A'!CI99</f>
        <v>0</v>
      </c>
    </row>
    <row r="68" spans="1:87" ht="15.75" hidden="1" customHeight="1" outlineLevel="1">
      <c r="A68" s="543" t="str">
        <f>'SG&amp;A'!A100</f>
        <v>Tech Support &amp; Services</v>
      </c>
      <c r="B68" s="544"/>
      <c r="C68" s="545" t="str">
        <f>Settings!$C$7</f>
        <v>USD</v>
      </c>
      <c r="D68" s="546">
        <f>'SG&amp;A'!D100</f>
        <v>0</v>
      </c>
      <c r="E68" s="546">
        <f>'SG&amp;A'!E100</f>
        <v>0</v>
      </c>
      <c r="F68" s="547">
        <f>'SG&amp;A'!F100</f>
        <v>0</v>
      </c>
      <c r="G68" s="547">
        <f>'SG&amp;A'!G100</f>
        <v>0</v>
      </c>
      <c r="H68" s="547">
        <f>'SG&amp;A'!H100</f>
        <v>0</v>
      </c>
      <c r="I68" s="547">
        <f>'SG&amp;A'!I100</f>
        <v>0</v>
      </c>
      <c r="J68" s="547">
        <f>'SG&amp;A'!J100</f>
        <v>0</v>
      </c>
      <c r="K68" s="547">
        <f>'SG&amp;A'!K100</f>
        <v>0</v>
      </c>
      <c r="L68" s="547">
        <f>'SG&amp;A'!L100</f>
        <v>0</v>
      </c>
      <c r="M68" s="547">
        <f>'SG&amp;A'!M100</f>
        <v>0</v>
      </c>
      <c r="N68" s="547">
        <f>'SG&amp;A'!N100</f>
        <v>0</v>
      </c>
      <c r="O68" s="547">
        <f>'SG&amp;A'!O100</f>
        <v>0</v>
      </c>
      <c r="P68" s="547">
        <f>'SG&amp;A'!P100</f>
        <v>0</v>
      </c>
      <c r="Q68" s="547">
        <f>'SG&amp;A'!Q100</f>
        <v>0</v>
      </c>
      <c r="R68" s="547">
        <f>'SG&amp;A'!R100</f>
        <v>0</v>
      </c>
      <c r="S68" s="547">
        <f>'SG&amp;A'!S100</f>
        <v>0</v>
      </c>
      <c r="T68" s="547">
        <f>'SG&amp;A'!T100</f>
        <v>0</v>
      </c>
      <c r="U68" s="547">
        <f>'SG&amp;A'!U100</f>
        <v>0</v>
      </c>
      <c r="V68" s="547">
        <f>'SG&amp;A'!V100</f>
        <v>0</v>
      </c>
      <c r="W68" s="547">
        <f>'SG&amp;A'!W100</f>
        <v>0</v>
      </c>
      <c r="X68" s="547">
        <f>'SG&amp;A'!X100</f>
        <v>0</v>
      </c>
      <c r="Y68" s="547">
        <f>'SG&amp;A'!Y100</f>
        <v>0</v>
      </c>
      <c r="Z68" s="547">
        <f>'SG&amp;A'!Z100</f>
        <v>0</v>
      </c>
      <c r="AA68" s="547">
        <f>'SG&amp;A'!AA100</f>
        <v>0</v>
      </c>
      <c r="AB68" s="547">
        <f>'SG&amp;A'!AB100</f>
        <v>0</v>
      </c>
      <c r="AC68" s="547">
        <f>'SG&amp;A'!AC100</f>
        <v>0</v>
      </c>
      <c r="AD68" s="547">
        <f>'SG&amp;A'!AD100</f>
        <v>0</v>
      </c>
      <c r="AE68" s="547">
        <f>'SG&amp;A'!AE100</f>
        <v>0</v>
      </c>
      <c r="AF68" s="547">
        <f>'SG&amp;A'!AF100</f>
        <v>0</v>
      </c>
      <c r="AG68" s="547">
        <f>'SG&amp;A'!AG100</f>
        <v>0</v>
      </c>
      <c r="AH68" s="547">
        <f>'SG&amp;A'!AH100</f>
        <v>0</v>
      </c>
      <c r="AI68" s="547">
        <f>'SG&amp;A'!AI100</f>
        <v>0</v>
      </c>
      <c r="AJ68" s="547">
        <f>'SG&amp;A'!AJ100</f>
        <v>0</v>
      </c>
      <c r="AK68" s="547">
        <f>'SG&amp;A'!AK100</f>
        <v>0</v>
      </c>
      <c r="AL68" s="547">
        <f>'SG&amp;A'!AL100</f>
        <v>0</v>
      </c>
      <c r="AM68" s="547">
        <f>'SG&amp;A'!AM100</f>
        <v>0</v>
      </c>
      <c r="AN68" s="547">
        <f>'SG&amp;A'!AN100</f>
        <v>0</v>
      </c>
      <c r="AO68" s="547">
        <f>'SG&amp;A'!AO100</f>
        <v>0</v>
      </c>
      <c r="AP68" s="547">
        <f>'SG&amp;A'!AP100</f>
        <v>0</v>
      </c>
      <c r="AQ68" s="547">
        <f>'SG&amp;A'!AQ100</f>
        <v>0</v>
      </c>
      <c r="AR68" s="547">
        <f>'SG&amp;A'!AR100</f>
        <v>0</v>
      </c>
      <c r="AS68" s="547">
        <f>'SG&amp;A'!AS100</f>
        <v>0</v>
      </c>
      <c r="AT68" s="547">
        <f>'SG&amp;A'!AT100</f>
        <v>0</v>
      </c>
      <c r="AU68" s="547">
        <f>'SG&amp;A'!AU100</f>
        <v>0</v>
      </c>
      <c r="AV68" s="547">
        <f>'SG&amp;A'!AV100</f>
        <v>0</v>
      </c>
      <c r="AW68" s="547">
        <f>'SG&amp;A'!AW100</f>
        <v>0</v>
      </c>
      <c r="AX68" s="547">
        <f>'SG&amp;A'!AX100</f>
        <v>0</v>
      </c>
      <c r="AY68" s="547">
        <f>'SG&amp;A'!AY100</f>
        <v>0</v>
      </c>
      <c r="AZ68" s="547">
        <f>'SG&amp;A'!AZ100</f>
        <v>0</v>
      </c>
      <c r="BA68" s="547">
        <f>'SG&amp;A'!BA100</f>
        <v>0</v>
      </c>
      <c r="BB68" s="547">
        <f>'SG&amp;A'!BB100</f>
        <v>0</v>
      </c>
      <c r="BC68" s="547">
        <f>'SG&amp;A'!BC100</f>
        <v>0</v>
      </c>
      <c r="BD68" s="547">
        <f>'SG&amp;A'!BD100</f>
        <v>0</v>
      </c>
      <c r="BE68" s="547">
        <f>'SG&amp;A'!BE100</f>
        <v>0</v>
      </c>
      <c r="BF68" s="547">
        <f>'SG&amp;A'!BF100</f>
        <v>0</v>
      </c>
      <c r="BG68" s="547">
        <f>'SG&amp;A'!BG100</f>
        <v>0</v>
      </c>
      <c r="BH68" s="547">
        <f>'SG&amp;A'!BH100</f>
        <v>0</v>
      </c>
      <c r="BI68" s="547">
        <f>'SG&amp;A'!BI100</f>
        <v>0</v>
      </c>
      <c r="BJ68" s="547">
        <f>'SG&amp;A'!BJ100</f>
        <v>0</v>
      </c>
      <c r="BK68" s="547">
        <f>'SG&amp;A'!BK100</f>
        <v>0</v>
      </c>
      <c r="BL68" s="547">
        <f>'SG&amp;A'!BL100</f>
        <v>0</v>
      </c>
      <c r="BM68" s="547">
        <f>'SG&amp;A'!BM100</f>
        <v>0</v>
      </c>
      <c r="BN68" s="547">
        <f>'SG&amp;A'!BN100</f>
        <v>0</v>
      </c>
      <c r="BO68" s="547">
        <f>'SG&amp;A'!BO100</f>
        <v>0</v>
      </c>
      <c r="BP68" s="547">
        <f>'SG&amp;A'!BP100</f>
        <v>0</v>
      </c>
      <c r="BQ68" s="547">
        <f>'SG&amp;A'!BQ100</f>
        <v>0</v>
      </c>
      <c r="BR68" s="547">
        <f>'SG&amp;A'!BR100</f>
        <v>0</v>
      </c>
      <c r="BS68" s="547">
        <f>'SG&amp;A'!BS100</f>
        <v>0</v>
      </c>
      <c r="BT68" s="547">
        <f>'SG&amp;A'!BT100</f>
        <v>0</v>
      </c>
      <c r="BU68" s="547">
        <f>'SG&amp;A'!BU100</f>
        <v>0</v>
      </c>
      <c r="BV68" s="547">
        <f>'SG&amp;A'!BV100</f>
        <v>0</v>
      </c>
      <c r="BW68" s="547">
        <f>'SG&amp;A'!BW100</f>
        <v>0</v>
      </c>
      <c r="BX68" s="547">
        <f>'SG&amp;A'!BX100</f>
        <v>0</v>
      </c>
      <c r="BY68" s="547">
        <f>'SG&amp;A'!BY100</f>
        <v>0</v>
      </c>
      <c r="BZ68" s="547">
        <f>'SG&amp;A'!BZ100</f>
        <v>0</v>
      </c>
      <c r="CA68" s="547">
        <f>'SG&amp;A'!CA100</f>
        <v>0</v>
      </c>
      <c r="CB68" s="547">
        <f>'SG&amp;A'!CB100</f>
        <v>0</v>
      </c>
      <c r="CC68" s="547">
        <f>'SG&amp;A'!CC100</f>
        <v>0</v>
      </c>
      <c r="CD68" s="547">
        <f>'SG&amp;A'!CD100</f>
        <v>0</v>
      </c>
      <c r="CE68" s="547">
        <f>'SG&amp;A'!CE100</f>
        <v>0</v>
      </c>
      <c r="CF68" s="547">
        <f>'SG&amp;A'!CF100</f>
        <v>0</v>
      </c>
      <c r="CG68" s="547">
        <f>'SG&amp;A'!CG100</f>
        <v>0</v>
      </c>
      <c r="CH68" s="547">
        <f>'SG&amp;A'!CH100</f>
        <v>0</v>
      </c>
      <c r="CI68" s="547">
        <f>'SG&amp;A'!CI100</f>
        <v>0</v>
      </c>
    </row>
    <row r="69" spans="1:87" ht="15.75" hidden="1" customHeight="1" outlineLevel="1">
      <c r="A69" s="543" t="str">
        <f>'SG&amp;A'!A101</f>
        <v>Insurance</v>
      </c>
      <c r="B69" s="544"/>
      <c r="C69" s="545" t="str">
        <f>Settings!$C$7</f>
        <v>USD</v>
      </c>
      <c r="D69" s="546">
        <f>'SG&amp;A'!D101</f>
        <v>0</v>
      </c>
      <c r="E69" s="546">
        <f>'SG&amp;A'!E101</f>
        <v>0</v>
      </c>
      <c r="F69" s="547">
        <f>'SG&amp;A'!F101</f>
        <v>0</v>
      </c>
      <c r="G69" s="547">
        <f>'SG&amp;A'!G101</f>
        <v>0</v>
      </c>
      <c r="H69" s="547">
        <f>'SG&amp;A'!H101</f>
        <v>0</v>
      </c>
      <c r="I69" s="547">
        <f>'SG&amp;A'!I101</f>
        <v>0</v>
      </c>
      <c r="J69" s="547">
        <f>'SG&amp;A'!J101</f>
        <v>0</v>
      </c>
      <c r="K69" s="547">
        <f>'SG&amp;A'!K101</f>
        <v>0</v>
      </c>
      <c r="L69" s="547">
        <f>'SG&amp;A'!L101</f>
        <v>0</v>
      </c>
      <c r="M69" s="547">
        <f>'SG&amp;A'!M101</f>
        <v>0</v>
      </c>
      <c r="N69" s="547">
        <f>'SG&amp;A'!N101</f>
        <v>0</v>
      </c>
      <c r="O69" s="547">
        <f>'SG&amp;A'!O101</f>
        <v>0</v>
      </c>
      <c r="P69" s="547">
        <f>'SG&amp;A'!P101</f>
        <v>0</v>
      </c>
      <c r="Q69" s="547">
        <f>'SG&amp;A'!Q101</f>
        <v>0</v>
      </c>
      <c r="R69" s="547">
        <f>'SG&amp;A'!R101</f>
        <v>0</v>
      </c>
      <c r="S69" s="547">
        <f>'SG&amp;A'!S101</f>
        <v>0</v>
      </c>
      <c r="T69" s="547">
        <f>'SG&amp;A'!T101</f>
        <v>0</v>
      </c>
      <c r="U69" s="547">
        <f>'SG&amp;A'!U101</f>
        <v>0</v>
      </c>
      <c r="V69" s="547">
        <f>'SG&amp;A'!V101</f>
        <v>0</v>
      </c>
      <c r="W69" s="547">
        <f>'SG&amp;A'!W101</f>
        <v>0</v>
      </c>
      <c r="X69" s="547">
        <f>'SG&amp;A'!X101</f>
        <v>0</v>
      </c>
      <c r="Y69" s="547">
        <f>'SG&amp;A'!Y101</f>
        <v>0</v>
      </c>
      <c r="Z69" s="547">
        <f>'SG&amp;A'!Z101</f>
        <v>0</v>
      </c>
      <c r="AA69" s="547">
        <f>'SG&amp;A'!AA101</f>
        <v>0</v>
      </c>
      <c r="AB69" s="547">
        <f>'SG&amp;A'!AB101</f>
        <v>0</v>
      </c>
      <c r="AC69" s="547">
        <f>'SG&amp;A'!AC101</f>
        <v>0</v>
      </c>
      <c r="AD69" s="547">
        <f>'SG&amp;A'!AD101</f>
        <v>0</v>
      </c>
      <c r="AE69" s="547">
        <f>'SG&amp;A'!AE101</f>
        <v>0</v>
      </c>
      <c r="AF69" s="547">
        <f>'SG&amp;A'!AF101</f>
        <v>0</v>
      </c>
      <c r="AG69" s="547">
        <f>'SG&amp;A'!AG101</f>
        <v>0</v>
      </c>
      <c r="AH69" s="547">
        <f>'SG&amp;A'!AH101</f>
        <v>0</v>
      </c>
      <c r="AI69" s="547">
        <f>'SG&amp;A'!AI101</f>
        <v>0</v>
      </c>
      <c r="AJ69" s="547">
        <f>'SG&amp;A'!AJ101</f>
        <v>0</v>
      </c>
      <c r="AK69" s="547">
        <f>'SG&amp;A'!AK101</f>
        <v>0</v>
      </c>
      <c r="AL69" s="547">
        <f>'SG&amp;A'!AL101</f>
        <v>0</v>
      </c>
      <c r="AM69" s="547">
        <f>'SG&amp;A'!AM101</f>
        <v>0</v>
      </c>
      <c r="AN69" s="547">
        <f>'SG&amp;A'!AN101</f>
        <v>0</v>
      </c>
      <c r="AO69" s="547">
        <f>'SG&amp;A'!AO101</f>
        <v>0</v>
      </c>
      <c r="AP69" s="547">
        <f>'SG&amp;A'!AP101</f>
        <v>0</v>
      </c>
      <c r="AQ69" s="547">
        <f>'SG&amp;A'!AQ101</f>
        <v>0</v>
      </c>
      <c r="AR69" s="547">
        <f>'SG&amp;A'!AR101</f>
        <v>0</v>
      </c>
      <c r="AS69" s="547">
        <f>'SG&amp;A'!AS101</f>
        <v>0</v>
      </c>
      <c r="AT69" s="547">
        <f>'SG&amp;A'!AT101</f>
        <v>0</v>
      </c>
      <c r="AU69" s="547">
        <f>'SG&amp;A'!AU101</f>
        <v>0</v>
      </c>
      <c r="AV69" s="547">
        <f>'SG&amp;A'!AV101</f>
        <v>0</v>
      </c>
      <c r="AW69" s="547">
        <f>'SG&amp;A'!AW101</f>
        <v>0</v>
      </c>
      <c r="AX69" s="547">
        <f>'SG&amp;A'!AX101</f>
        <v>0</v>
      </c>
      <c r="AY69" s="547">
        <f>'SG&amp;A'!AY101</f>
        <v>0</v>
      </c>
      <c r="AZ69" s="547">
        <f>'SG&amp;A'!AZ101</f>
        <v>0</v>
      </c>
      <c r="BA69" s="547">
        <f>'SG&amp;A'!BA101</f>
        <v>0</v>
      </c>
      <c r="BB69" s="547">
        <f>'SG&amp;A'!BB101</f>
        <v>0</v>
      </c>
      <c r="BC69" s="547">
        <f>'SG&amp;A'!BC101</f>
        <v>0</v>
      </c>
      <c r="BD69" s="547">
        <f>'SG&amp;A'!BD101</f>
        <v>0</v>
      </c>
      <c r="BE69" s="547">
        <f>'SG&amp;A'!BE101</f>
        <v>0</v>
      </c>
      <c r="BF69" s="547">
        <f>'SG&amp;A'!BF101</f>
        <v>0</v>
      </c>
      <c r="BG69" s="547">
        <f>'SG&amp;A'!BG101</f>
        <v>0</v>
      </c>
      <c r="BH69" s="547">
        <f>'SG&amp;A'!BH101</f>
        <v>0</v>
      </c>
      <c r="BI69" s="547">
        <f>'SG&amp;A'!BI101</f>
        <v>0</v>
      </c>
      <c r="BJ69" s="547">
        <f>'SG&amp;A'!BJ101</f>
        <v>0</v>
      </c>
      <c r="BK69" s="547">
        <f>'SG&amp;A'!BK101</f>
        <v>0</v>
      </c>
      <c r="BL69" s="547">
        <f>'SG&amp;A'!BL101</f>
        <v>0</v>
      </c>
      <c r="BM69" s="547">
        <f>'SG&amp;A'!BM101</f>
        <v>0</v>
      </c>
      <c r="BN69" s="547">
        <f>'SG&amp;A'!BN101</f>
        <v>0</v>
      </c>
      <c r="BO69" s="547">
        <f>'SG&amp;A'!BO101</f>
        <v>0</v>
      </c>
      <c r="BP69" s="547">
        <f>'SG&amp;A'!BP101</f>
        <v>0</v>
      </c>
      <c r="BQ69" s="547">
        <f>'SG&amp;A'!BQ101</f>
        <v>0</v>
      </c>
      <c r="BR69" s="547">
        <f>'SG&amp;A'!BR101</f>
        <v>0</v>
      </c>
      <c r="BS69" s="547">
        <f>'SG&amp;A'!BS101</f>
        <v>0</v>
      </c>
      <c r="BT69" s="547">
        <f>'SG&amp;A'!BT101</f>
        <v>0</v>
      </c>
      <c r="BU69" s="547">
        <f>'SG&amp;A'!BU101</f>
        <v>0</v>
      </c>
      <c r="BV69" s="547">
        <f>'SG&amp;A'!BV101</f>
        <v>0</v>
      </c>
      <c r="BW69" s="547">
        <f>'SG&amp;A'!BW101</f>
        <v>0</v>
      </c>
      <c r="BX69" s="547">
        <f>'SG&amp;A'!BX101</f>
        <v>0</v>
      </c>
      <c r="BY69" s="547">
        <f>'SG&amp;A'!BY101</f>
        <v>0</v>
      </c>
      <c r="BZ69" s="547">
        <f>'SG&amp;A'!BZ101</f>
        <v>0</v>
      </c>
      <c r="CA69" s="547">
        <f>'SG&amp;A'!CA101</f>
        <v>0</v>
      </c>
      <c r="CB69" s="547">
        <f>'SG&amp;A'!CB101</f>
        <v>0</v>
      </c>
      <c r="CC69" s="547">
        <f>'SG&amp;A'!CC101</f>
        <v>0</v>
      </c>
      <c r="CD69" s="547">
        <f>'SG&amp;A'!CD101</f>
        <v>0</v>
      </c>
      <c r="CE69" s="547">
        <f>'SG&amp;A'!CE101</f>
        <v>0</v>
      </c>
      <c r="CF69" s="547">
        <f>'SG&amp;A'!CF101</f>
        <v>0</v>
      </c>
      <c r="CG69" s="547">
        <f>'SG&amp;A'!CG101</f>
        <v>0</v>
      </c>
      <c r="CH69" s="547">
        <f>'SG&amp;A'!CH101</f>
        <v>0</v>
      </c>
      <c r="CI69" s="547">
        <f>'SG&amp;A'!CI101</f>
        <v>0</v>
      </c>
    </row>
    <row r="70" spans="1:87" ht="15.75" hidden="1" customHeight="1" outlineLevel="1">
      <c r="A70" s="543" t="str">
        <f>'SG&amp;A'!A102</f>
        <v>Utilities</v>
      </c>
      <c r="B70" s="544"/>
      <c r="C70" s="545" t="str">
        <f>Settings!$C$7</f>
        <v>USD</v>
      </c>
      <c r="D70" s="546">
        <f>'SG&amp;A'!D102</f>
        <v>0</v>
      </c>
      <c r="E70" s="546">
        <f>'SG&amp;A'!E102</f>
        <v>0</v>
      </c>
      <c r="F70" s="547">
        <f>'SG&amp;A'!F102</f>
        <v>0</v>
      </c>
      <c r="G70" s="547">
        <f>'SG&amp;A'!G102</f>
        <v>0</v>
      </c>
      <c r="H70" s="547">
        <f>'SG&amp;A'!H102</f>
        <v>0</v>
      </c>
      <c r="I70" s="547">
        <f>'SG&amp;A'!I102</f>
        <v>0</v>
      </c>
      <c r="J70" s="547">
        <f>'SG&amp;A'!J102</f>
        <v>0</v>
      </c>
      <c r="K70" s="547">
        <f>'SG&amp;A'!K102</f>
        <v>0</v>
      </c>
      <c r="L70" s="547">
        <f>'SG&amp;A'!L102</f>
        <v>0</v>
      </c>
      <c r="M70" s="547">
        <f>'SG&amp;A'!M102</f>
        <v>0</v>
      </c>
      <c r="N70" s="547">
        <f>'SG&amp;A'!N102</f>
        <v>0</v>
      </c>
      <c r="O70" s="547">
        <f>'SG&amp;A'!O102</f>
        <v>0</v>
      </c>
      <c r="P70" s="547">
        <f>'SG&amp;A'!P102</f>
        <v>0</v>
      </c>
      <c r="Q70" s="547">
        <f>'SG&amp;A'!Q102</f>
        <v>0</v>
      </c>
      <c r="R70" s="547">
        <f>'SG&amp;A'!R102</f>
        <v>0</v>
      </c>
      <c r="S70" s="547">
        <f>'SG&amp;A'!S102</f>
        <v>0</v>
      </c>
      <c r="T70" s="547">
        <f>'SG&amp;A'!T102</f>
        <v>0</v>
      </c>
      <c r="U70" s="547">
        <f>'SG&amp;A'!U102</f>
        <v>0</v>
      </c>
      <c r="V70" s="547">
        <f>'SG&amp;A'!V102</f>
        <v>0</v>
      </c>
      <c r="W70" s="547">
        <f>'SG&amp;A'!W102</f>
        <v>0</v>
      </c>
      <c r="X70" s="547">
        <f>'SG&amp;A'!X102</f>
        <v>0</v>
      </c>
      <c r="Y70" s="547">
        <f>'SG&amp;A'!Y102</f>
        <v>0</v>
      </c>
      <c r="Z70" s="547">
        <f>'SG&amp;A'!Z102</f>
        <v>0</v>
      </c>
      <c r="AA70" s="547">
        <f>'SG&amp;A'!AA102</f>
        <v>0</v>
      </c>
      <c r="AB70" s="547">
        <f>'SG&amp;A'!AB102</f>
        <v>0</v>
      </c>
      <c r="AC70" s="547">
        <f>'SG&amp;A'!AC102</f>
        <v>0</v>
      </c>
      <c r="AD70" s="547">
        <f>'SG&amp;A'!AD102</f>
        <v>0</v>
      </c>
      <c r="AE70" s="547">
        <f>'SG&amp;A'!AE102</f>
        <v>0</v>
      </c>
      <c r="AF70" s="547">
        <f>'SG&amp;A'!AF102</f>
        <v>0</v>
      </c>
      <c r="AG70" s="547">
        <f>'SG&amp;A'!AG102</f>
        <v>0</v>
      </c>
      <c r="AH70" s="547">
        <f>'SG&amp;A'!AH102</f>
        <v>0</v>
      </c>
      <c r="AI70" s="547">
        <f>'SG&amp;A'!AI102</f>
        <v>0</v>
      </c>
      <c r="AJ70" s="547">
        <f>'SG&amp;A'!AJ102</f>
        <v>0</v>
      </c>
      <c r="AK70" s="547">
        <f>'SG&amp;A'!AK102</f>
        <v>0</v>
      </c>
      <c r="AL70" s="547">
        <f>'SG&amp;A'!AL102</f>
        <v>0</v>
      </c>
      <c r="AM70" s="547">
        <f>'SG&amp;A'!AM102</f>
        <v>0</v>
      </c>
      <c r="AN70" s="547">
        <f>'SG&amp;A'!AN102</f>
        <v>0</v>
      </c>
      <c r="AO70" s="547">
        <f>'SG&amp;A'!AO102</f>
        <v>0</v>
      </c>
      <c r="AP70" s="547">
        <f>'SG&amp;A'!AP102</f>
        <v>0</v>
      </c>
      <c r="AQ70" s="547">
        <f>'SG&amp;A'!AQ102</f>
        <v>0</v>
      </c>
      <c r="AR70" s="547">
        <f>'SG&amp;A'!AR102</f>
        <v>0</v>
      </c>
      <c r="AS70" s="547">
        <f>'SG&amp;A'!AS102</f>
        <v>0</v>
      </c>
      <c r="AT70" s="547">
        <f>'SG&amp;A'!AT102</f>
        <v>0</v>
      </c>
      <c r="AU70" s="547">
        <f>'SG&amp;A'!AU102</f>
        <v>0</v>
      </c>
      <c r="AV70" s="547">
        <f>'SG&amp;A'!AV102</f>
        <v>0</v>
      </c>
      <c r="AW70" s="547">
        <f>'SG&amp;A'!AW102</f>
        <v>0</v>
      </c>
      <c r="AX70" s="547">
        <f>'SG&amp;A'!AX102</f>
        <v>0</v>
      </c>
      <c r="AY70" s="547">
        <f>'SG&amp;A'!AY102</f>
        <v>0</v>
      </c>
      <c r="AZ70" s="547">
        <f>'SG&amp;A'!AZ102</f>
        <v>0</v>
      </c>
      <c r="BA70" s="547">
        <f>'SG&amp;A'!BA102</f>
        <v>0</v>
      </c>
      <c r="BB70" s="547">
        <f>'SG&amp;A'!BB102</f>
        <v>0</v>
      </c>
      <c r="BC70" s="547">
        <f>'SG&amp;A'!BC102</f>
        <v>0</v>
      </c>
      <c r="BD70" s="547">
        <f>'SG&amp;A'!BD102</f>
        <v>0</v>
      </c>
      <c r="BE70" s="547">
        <f>'SG&amp;A'!BE102</f>
        <v>0</v>
      </c>
      <c r="BF70" s="547">
        <f>'SG&amp;A'!BF102</f>
        <v>0</v>
      </c>
      <c r="BG70" s="547">
        <f>'SG&amp;A'!BG102</f>
        <v>0</v>
      </c>
      <c r="BH70" s="547">
        <f>'SG&amp;A'!BH102</f>
        <v>0</v>
      </c>
      <c r="BI70" s="547">
        <f>'SG&amp;A'!BI102</f>
        <v>0</v>
      </c>
      <c r="BJ70" s="547">
        <f>'SG&amp;A'!BJ102</f>
        <v>0</v>
      </c>
      <c r="BK70" s="547">
        <f>'SG&amp;A'!BK102</f>
        <v>0</v>
      </c>
      <c r="BL70" s="547">
        <f>'SG&amp;A'!BL102</f>
        <v>0</v>
      </c>
      <c r="BM70" s="547">
        <f>'SG&amp;A'!BM102</f>
        <v>0</v>
      </c>
      <c r="BN70" s="547">
        <f>'SG&amp;A'!BN102</f>
        <v>0</v>
      </c>
      <c r="BO70" s="547">
        <f>'SG&amp;A'!BO102</f>
        <v>0</v>
      </c>
      <c r="BP70" s="547">
        <f>'SG&amp;A'!BP102</f>
        <v>0</v>
      </c>
      <c r="BQ70" s="547">
        <f>'SG&amp;A'!BQ102</f>
        <v>0</v>
      </c>
      <c r="BR70" s="547">
        <f>'SG&amp;A'!BR102</f>
        <v>0</v>
      </c>
      <c r="BS70" s="547">
        <f>'SG&amp;A'!BS102</f>
        <v>0</v>
      </c>
      <c r="BT70" s="547">
        <f>'SG&amp;A'!BT102</f>
        <v>0</v>
      </c>
      <c r="BU70" s="547">
        <f>'SG&amp;A'!BU102</f>
        <v>0</v>
      </c>
      <c r="BV70" s="547">
        <f>'SG&amp;A'!BV102</f>
        <v>0</v>
      </c>
      <c r="BW70" s="547">
        <f>'SG&amp;A'!BW102</f>
        <v>0</v>
      </c>
      <c r="BX70" s="547">
        <f>'SG&amp;A'!BX102</f>
        <v>0</v>
      </c>
      <c r="BY70" s="547">
        <f>'SG&amp;A'!BY102</f>
        <v>0</v>
      </c>
      <c r="BZ70" s="547">
        <f>'SG&amp;A'!BZ102</f>
        <v>0</v>
      </c>
      <c r="CA70" s="547">
        <f>'SG&amp;A'!CA102</f>
        <v>0</v>
      </c>
      <c r="CB70" s="547">
        <f>'SG&amp;A'!CB102</f>
        <v>0</v>
      </c>
      <c r="CC70" s="547">
        <f>'SG&amp;A'!CC102</f>
        <v>0</v>
      </c>
      <c r="CD70" s="547">
        <f>'SG&amp;A'!CD102</f>
        <v>0</v>
      </c>
      <c r="CE70" s="547">
        <f>'SG&amp;A'!CE102</f>
        <v>0</v>
      </c>
      <c r="CF70" s="547">
        <f>'SG&amp;A'!CF102</f>
        <v>0</v>
      </c>
      <c r="CG70" s="547">
        <f>'SG&amp;A'!CG102</f>
        <v>0</v>
      </c>
      <c r="CH70" s="547">
        <f>'SG&amp;A'!CH102</f>
        <v>0</v>
      </c>
      <c r="CI70" s="547">
        <f>'SG&amp;A'!CI102</f>
        <v>0</v>
      </c>
    </row>
    <row r="71" spans="1:87" ht="15.75" hidden="1" customHeight="1" outlineLevel="1">
      <c r="A71" s="543" t="str">
        <f>'SG&amp;A'!A103</f>
        <v>Other Expenses</v>
      </c>
      <c r="B71" s="544"/>
      <c r="C71" s="545" t="str">
        <f>Settings!$C$7</f>
        <v>USD</v>
      </c>
      <c r="D71" s="546">
        <f>'SG&amp;A'!D103</f>
        <v>0</v>
      </c>
      <c r="E71" s="546">
        <f>'SG&amp;A'!E103</f>
        <v>0</v>
      </c>
      <c r="F71" s="547">
        <f>'SG&amp;A'!F103</f>
        <v>0</v>
      </c>
      <c r="G71" s="547">
        <f>'SG&amp;A'!G103</f>
        <v>0</v>
      </c>
      <c r="H71" s="547">
        <f>'SG&amp;A'!H103</f>
        <v>0</v>
      </c>
      <c r="I71" s="547">
        <f>'SG&amp;A'!I103</f>
        <v>0</v>
      </c>
      <c r="J71" s="547">
        <f>'SG&amp;A'!J103</f>
        <v>0</v>
      </c>
      <c r="K71" s="547">
        <f>'SG&amp;A'!K103</f>
        <v>0</v>
      </c>
      <c r="L71" s="547">
        <f>'SG&amp;A'!L103</f>
        <v>0</v>
      </c>
      <c r="M71" s="547">
        <f>'SG&amp;A'!M103</f>
        <v>0</v>
      </c>
      <c r="N71" s="547">
        <f>'SG&amp;A'!N103</f>
        <v>0</v>
      </c>
      <c r="O71" s="547">
        <f>'SG&amp;A'!O103</f>
        <v>0</v>
      </c>
      <c r="P71" s="547">
        <f>'SG&amp;A'!P103</f>
        <v>0</v>
      </c>
      <c r="Q71" s="547">
        <f>'SG&amp;A'!Q103</f>
        <v>0</v>
      </c>
      <c r="R71" s="547">
        <f>'SG&amp;A'!R103</f>
        <v>0</v>
      </c>
      <c r="S71" s="547">
        <f>'SG&amp;A'!S103</f>
        <v>0</v>
      </c>
      <c r="T71" s="547">
        <f>'SG&amp;A'!T103</f>
        <v>0</v>
      </c>
      <c r="U71" s="547">
        <f>'SG&amp;A'!U103</f>
        <v>0</v>
      </c>
      <c r="V71" s="547">
        <f>'SG&amp;A'!V103</f>
        <v>0</v>
      </c>
      <c r="W71" s="547">
        <f>'SG&amp;A'!W103</f>
        <v>0</v>
      </c>
      <c r="X71" s="547">
        <f>'SG&amp;A'!X103</f>
        <v>0</v>
      </c>
      <c r="Y71" s="547">
        <f>'SG&amp;A'!Y103</f>
        <v>0</v>
      </c>
      <c r="Z71" s="547">
        <f>'SG&amp;A'!Z103</f>
        <v>0</v>
      </c>
      <c r="AA71" s="547">
        <f>'SG&amp;A'!AA103</f>
        <v>0</v>
      </c>
      <c r="AB71" s="547">
        <f>'SG&amp;A'!AB103</f>
        <v>0</v>
      </c>
      <c r="AC71" s="547">
        <f>'SG&amp;A'!AC103</f>
        <v>0</v>
      </c>
      <c r="AD71" s="547">
        <f>'SG&amp;A'!AD103</f>
        <v>0</v>
      </c>
      <c r="AE71" s="547">
        <f>'SG&amp;A'!AE103</f>
        <v>0</v>
      </c>
      <c r="AF71" s="547">
        <f>'SG&amp;A'!AF103</f>
        <v>0</v>
      </c>
      <c r="AG71" s="547">
        <f>'SG&amp;A'!AG103</f>
        <v>0</v>
      </c>
      <c r="AH71" s="547">
        <f>'SG&amp;A'!AH103</f>
        <v>0</v>
      </c>
      <c r="AI71" s="547">
        <f>'SG&amp;A'!AI103</f>
        <v>0</v>
      </c>
      <c r="AJ71" s="547">
        <f>'SG&amp;A'!AJ103</f>
        <v>0</v>
      </c>
      <c r="AK71" s="547">
        <f>'SG&amp;A'!AK103</f>
        <v>0</v>
      </c>
      <c r="AL71" s="547">
        <f>'SG&amp;A'!AL103</f>
        <v>0</v>
      </c>
      <c r="AM71" s="547">
        <f>'SG&amp;A'!AM103</f>
        <v>0</v>
      </c>
      <c r="AN71" s="547">
        <f>'SG&amp;A'!AN103</f>
        <v>0</v>
      </c>
      <c r="AO71" s="547">
        <f>'SG&amp;A'!AO103</f>
        <v>0</v>
      </c>
      <c r="AP71" s="547">
        <f>'SG&amp;A'!AP103</f>
        <v>0</v>
      </c>
      <c r="AQ71" s="547">
        <f>'SG&amp;A'!AQ103</f>
        <v>0</v>
      </c>
      <c r="AR71" s="547">
        <f>'SG&amp;A'!AR103</f>
        <v>0</v>
      </c>
      <c r="AS71" s="547">
        <f>'SG&amp;A'!AS103</f>
        <v>0</v>
      </c>
      <c r="AT71" s="547">
        <f>'SG&amp;A'!AT103</f>
        <v>0</v>
      </c>
      <c r="AU71" s="547">
        <f>'SG&amp;A'!AU103</f>
        <v>0</v>
      </c>
      <c r="AV71" s="547">
        <f>'SG&amp;A'!AV103</f>
        <v>0</v>
      </c>
      <c r="AW71" s="547">
        <f>'SG&amp;A'!AW103</f>
        <v>0</v>
      </c>
      <c r="AX71" s="547">
        <f>'SG&amp;A'!AX103</f>
        <v>0</v>
      </c>
      <c r="AY71" s="547">
        <f>'SG&amp;A'!AY103</f>
        <v>0</v>
      </c>
      <c r="AZ71" s="547">
        <f>'SG&amp;A'!AZ103</f>
        <v>0</v>
      </c>
      <c r="BA71" s="547">
        <f>'SG&amp;A'!BA103</f>
        <v>0</v>
      </c>
      <c r="BB71" s="547">
        <f>'SG&amp;A'!BB103</f>
        <v>0</v>
      </c>
      <c r="BC71" s="547">
        <f>'SG&amp;A'!BC103</f>
        <v>0</v>
      </c>
      <c r="BD71" s="547">
        <f>'SG&amp;A'!BD103</f>
        <v>0</v>
      </c>
      <c r="BE71" s="547">
        <f>'SG&amp;A'!BE103</f>
        <v>0</v>
      </c>
      <c r="BF71" s="547">
        <f>'SG&amp;A'!BF103</f>
        <v>0</v>
      </c>
      <c r="BG71" s="547">
        <f>'SG&amp;A'!BG103</f>
        <v>0</v>
      </c>
      <c r="BH71" s="547">
        <f>'SG&amp;A'!BH103</f>
        <v>0</v>
      </c>
      <c r="BI71" s="547">
        <f>'SG&amp;A'!BI103</f>
        <v>0</v>
      </c>
      <c r="BJ71" s="547">
        <f>'SG&amp;A'!BJ103</f>
        <v>0</v>
      </c>
      <c r="BK71" s="547">
        <f>'SG&amp;A'!BK103</f>
        <v>0</v>
      </c>
      <c r="BL71" s="547">
        <f>'SG&amp;A'!BL103</f>
        <v>0</v>
      </c>
      <c r="BM71" s="547">
        <f>'SG&amp;A'!BM103</f>
        <v>0</v>
      </c>
      <c r="BN71" s="547">
        <f>'SG&amp;A'!BN103</f>
        <v>0</v>
      </c>
      <c r="BO71" s="547">
        <f>'SG&amp;A'!BO103</f>
        <v>0</v>
      </c>
      <c r="BP71" s="547">
        <f>'SG&amp;A'!BP103</f>
        <v>0</v>
      </c>
      <c r="BQ71" s="547">
        <f>'SG&amp;A'!BQ103</f>
        <v>0</v>
      </c>
      <c r="BR71" s="547">
        <f>'SG&amp;A'!BR103</f>
        <v>0</v>
      </c>
      <c r="BS71" s="547">
        <f>'SG&amp;A'!BS103</f>
        <v>0</v>
      </c>
      <c r="BT71" s="547">
        <f>'SG&amp;A'!BT103</f>
        <v>0</v>
      </c>
      <c r="BU71" s="547">
        <f>'SG&amp;A'!BU103</f>
        <v>0</v>
      </c>
      <c r="BV71" s="547">
        <f>'SG&amp;A'!BV103</f>
        <v>0</v>
      </c>
      <c r="BW71" s="547">
        <f>'SG&amp;A'!BW103</f>
        <v>0</v>
      </c>
      <c r="BX71" s="547">
        <f>'SG&amp;A'!BX103</f>
        <v>0</v>
      </c>
      <c r="BY71" s="547">
        <f>'SG&amp;A'!BY103</f>
        <v>0</v>
      </c>
      <c r="BZ71" s="547">
        <f>'SG&amp;A'!BZ103</f>
        <v>0</v>
      </c>
      <c r="CA71" s="547">
        <f>'SG&amp;A'!CA103</f>
        <v>0</v>
      </c>
      <c r="CB71" s="547">
        <f>'SG&amp;A'!CB103</f>
        <v>0</v>
      </c>
      <c r="CC71" s="547">
        <f>'SG&amp;A'!CC103</f>
        <v>0</v>
      </c>
      <c r="CD71" s="547">
        <f>'SG&amp;A'!CD103</f>
        <v>0</v>
      </c>
      <c r="CE71" s="547">
        <f>'SG&amp;A'!CE103</f>
        <v>0</v>
      </c>
      <c r="CF71" s="547">
        <f>'SG&amp;A'!CF103</f>
        <v>0</v>
      </c>
      <c r="CG71" s="547">
        <f>'SG&amp;A'!CG103</f>
        <v>0</v>
      </c>
      <c r="CH71" s="547">
        <f>'SG&amp;A'!CH103</f>
        <v>0</v>
      </c>
      <c r="CI71" s="547">
        <f>'SG&amp;A'!CI103</f>
        <v>0</v>
      </c>
    </row>
    <row r="72" spans="1:87" ht="15.75" customHeight="1">
      <c r="A72" s="489" t="s">
        <v>145</v>
      </c>
      <c r="B72" s="412"/>
      <c r="C72" s="494" t="str">
        <f>Settings!$C$7</f>
        <v>USD</v>
      </c>
      <c r="D72" s="548">
        <f t="shared" ref="D72:CI72" si="12">D60-D63</f>
        <v>0</v>
      </c>
      <c r="E72" s="549">
        <f t="shared" si="12"/>
        <v>0</v>
      </c>
      <c r="F72" s="549">
        <f t="shared" si="12"/>
        <v>0</v>
      </c>
      <c r="G72" s="549">
        <f t="shared" si="12"/>
        <v>0</v>
      </c>
      <c r="H72" s="549">
        <f t="shared" si="12"/>
        <v>0</v>
      </c>
      <c r="I72" s="549">
        <f t="shared" si="12"/>
        <v>0</v>
      </c>
      <c r="J72" s="549">
        <f t="shared" si="12"/>
        <v>0</v>
      </c>
      <c r="K72" s="549">
        <f t="shared" si="12"/>
        <v>0</v>
      </c>
      <c r="L72" s="549">
        <f t="shared" si="12"/>
        <v>0</v>
      </c>
      <c r="M72" s="549">
        <f t="shared" si="12"/>
        <v>0</v>
      </c>
      <c r="N72" s="549">
        <f t="shared" si="12"/>
        <v>0</v>
      </c>
      <c r="O72" s="549">
        <f t="shared" si="12"/>
        <v>0</v>
      </c>
      <c r="P72" s="549">
        <f t="shared" si="12"/>
        <v>0</v>
      </c>
      <c r="Q72" s="549">
        <f t="shared" si="12"/>
        <v>0</v>
      </c>
      <c r="R72" s="549">
        <f t="shared" si="12"/>
        <v>0</v>
      </c>
      <c r="S72" s="549">
        <f t="shared" si="12"/>
        <v>0</v>
      </c>
      <c r="T72" s="549">
        <f t="shared" si="12"/>
        <v>0</v>
      </c>
      <c r="U72" s="549">
        <f t="shared" si="12"/>
        <v>0</v>
      </c>
      <c r="V72" s="549">
        <f t="shared" si="12"/>
        <v>0</v>
      </c>
      <c r="W72" s="549">
        <f t="shared" si="12"/>
        <v>0</v>
      </c>
      <c r="X72" s="549">
        <f t="shared" si="12"/>
        <v>0</v>
      </c>
      <c r="Y72" s="549">
        <f t="shared" si="12"/>
        <v>0</v>
      </c>
      <c r="Z72" s="549">
        <f t="shared" si="12"/>
        <v>0</v>
      </c>
      <c r="AA72" s="549">
        <f t="shared" si="12"/>
        <v>0</v>
      </c>
      <c r="AB72" s="549">
        <f t="shared" si="12"/>
        <v>0</v>
      </c>
      <c r="AC72" s="549">
        <f t="shared" si="12"/>
        <v>0</v>
      </c>
      <c r="AD72" s="549">
        <f t="shared" si="12"/>
        <v>0</v>
      </c>
      <c r="AE72" s="549">
        <f t="shared" si="12"/>
        <v>0</v>
      </c>
      <c r="AF72" s="549">
        <f t="shared" si="12"/>
        <v>0</v>
      </c>
      <c r="AG72" s="549">
        <f t="shared" si="12"/>
        <v>0</v>
      </c>
      <c r="AH72" s="549">
        <f t="shared" si="12"/>
        <v>0</v>
      </c>
      <c r="AI72" s="549">
        <f t="shared" si="12"/>
        <v>0</v>
      </c>
      <c r="AJ72" s="549">
        <f t="shared" si="12"/>
        <v>0</v>
      </c>
      <c r="AK72" s="549">
        <f t="shared" si="12"/>
        <v>0</v>
      </c>
      <c r="AL72" s="549">
        <f t="shared" si="12"/>
        <v>0</v>
      </c>
      <c r="AM72" s="549">
        <f t="shared" si="12"/>
        <v>0</v>
      </c>
      <c r="AN72" s="549">
        <f t="shared" si="12"/>
        <v>0</v>
      </c>
      <c r="AO72" s="549">
        <f t="shared" si="12"/>
        <v>0</v>
      </c>
      <c r="AP72" s="549">
        <f t="shared" si="12"/>
        <v>0</v>
      </c>
      <c r="AQ72" s="549">
        <f t="shared" si="12"/>
        <v>0</v>
      </c>
      <c r="AR72" s="549">
        <f t="shared" si="12"/>
        <v>0</v>
      </c>
      <c r="AS72" s="549">
        <f t="shared" si="12"/>
        <v>0</v>
      </c>
      <c r="AT72" s="549">
        <f t="shared" si="12"/>
        <v>0</v>
      </c>
      <c r="AU72" s="549">
        <f t="shared" si="12"/>
        <v>0</v>
      </c>
      <c r="AV72" s="549">
        <f t="shared" si="12"/>
        <v>0</v>
      </c>
      <c r="AW72" s="549">
        <f t="shared" si="12"/>
        <v>0</v>
      </c>
      <c r="AX72" s="549">
        <f t="shared" si="12"/>
        <v>0</v>
      </c>
      <c r="AY72" s="549">
        <f t="shared" si="12"/>
        <v>0</v>
      </c>
      <c r="AZ72" s="549">
        <f t="shared" si="12"/>
        <v>0</v>
      </c>
      <c r="BA72" s="549">
        <f t="shared" si="12"/>
        <v>0</v>
      </c>
      <c r="BB72" s="549">
        <f t="shared" si="12"/>
        <v>0</v>
      </c>
      <c r="BC72" s="549">
        <f t="shared" si="12"/>
        <v>0</v>
      </c>
      <c r="BD72" s="549">
        <f t="shared" si="12"/>
        <v>0</v>
      </c>
      <c r="BE72" s="549">
        <f t="shared" si="12"/>
        <v>0</v>
      </c>
      <c r="BF72" s="549">
        <f t="shared" si="12"/>
        <v>0</v>
      </c>
      <c r="BG72" s="549">
        <f t="shared" si="12"/>
        <v>0</v>
      </c>
      <c r="BH72" s="549">
        <f t="shared" si="12"/>
        <v>0</v>
      </c>
      <c r="BI72" s="549">
        <f t="shared" si="12"/>
        <v>0</v>
      </c>
      <c r="BJ72" s="549">
        <f t="shared" si="12"/>
        <v>0</v>
      </c>
      <c r="BK72" s="549">
        <f t="shared" si="12"/>
        <v>0</v>
      </c>
      <c r="BL72" s="549">
        <f t="shared" si="12"/>
        <v>0</v>
      </c>
      <c r="BM72" s="549">
        <f t="shared" si="12"/>
        <v>0</v>
      </c>
      <c r="BN72" s="549">
        <f t="shared" si="12"/>
        <v>0</v>
      </c>
      <c r="BO72" s="549">
        <f t="shared" si="12"/>
        <v>0</v>
      </c>
      <c r="BP72" s="549">
        <f t="shared" si="12"/>
        <v>0</v>
      </c>
      <c r="BQ72" s="549">
        <f t="shared" si="12"/>
        <v>0</v>
      </c>
      <c r="BR72" s="549">
        <f t="shared" si="12"/>
        <v>0</v>
      </c>
      <c r="BS72" s="549">
        <f t="shared" si="12"/>
        <v>0</v>
      </c>
      <c r="BT72" s="549">
        <f t="shared" si="12"/>
        <v>0</v>
      </c>
      <c r="BU72" s="549">
        <f t="shared" si="12"/>
        <v>0</v>
      </c>
      <c r="BV72" s="549">
        <f t="shared" si="12"/>
        <v>0</v>
      </c>
      <c r="BW72" s="549">
        <f t="shared" si="12"/>
        <v>0</v>
      </c>
      <c r="BX72" s="549">
        <f t="shared" si="12"/>
        <v>0</v>
      </c>
      <c r="BY72" s="549">
        <f t="shared" si="12"/>
        <v>0</v>
      </c>
      <c r="BZ72" s="549">
        <f t="shared" si="12"/>
        <v>0</v>
      </c>
      <c r="CA72" s="549">
        <f t="shared" si="12"/>
        <v>0</v>
      </c>
      <c r="CB72" s="549">
        <f t="shared" si="12"/>
        <v>0</v>
      </c>
      <c r="CC72" s="549">
        <f t="shared" si="12"/>
        <v>0</v>
      </c>
      <c r="CD72" s="549">
        <f t="shared" si="12"/>
        <v>0</v>
      </c>
      <c r="CE72" s="549">
        <f t="shared" si="12"/>
        <v>0</v>
      </c>
      <c r="CF72" s="549">
        <f t="shared" si="12"/>
        <v>0</v>
      </c>
      <c r="CG72" s="549">
        <f t="shared" si="12"/>
        <v>0</v>
      </c>
      <c r="CH72" s="549">
        <f t="shared" si="12"/>
        <v>0</v>
      </c>
      <c r="CI72" s="549">
        <f t="shared" si="12"/>
        <v>0</v>
      </c>
    </row>
    <row r="73" spans="1:87" ht="15.75" customHeight="1">
      <c r="A73" s="533" t="s">
        <v>146</v>
      </c>
      <c r="B73" s="412"/>
      <c r="C73" s="494" t="s">
        <v>58</v>
      </c>
      <c r="D73" s="550" t="str">
        <f t="shared" ref="D73:CI73" si="13">IFERROR(MAX((D72/D$50),0),"-")</f>
        <v>-</v>
      </c>
      <c r="E73" s="551" t="str">
        <f t="shared" si="13"/>
        <v>-</v>
      </c>
      <c r="F73" s="551" t="str">
        <f t="shared" si="13"/>
        <v>-</v>
      </c>
      <c r="G73" s="551" t="str">
        <f t="shared" si="13"/>
        <v>-</v>
      </c>
      <c r="H73" s="551" t="str">
        <f t="shared" si="13"/>
        <v>-</v>
      </c>
      <c r="I73" s="551" t="str">
        <f t="shared" si="13"/>
        <v>-</v>
      </c>
      <c r="J73" s="551" t="str">
        <f t="shared" si="13"/>
        <v>-</v>
      </c>
      <c r="K73" s="551" t="str">
        <f t="shared" si="13"/>
        <v>-</v>
      </c>
      <c r="L73" s="551" t="str">
        <f t="shared" si="13"/>
        <v>-</v>
      </c>
      <c r="M73" s="551" t="str">
        <f t="shared" si="13"/>
        <v>-</v>
      </c>
      <c r="N73" s="551" t="str">
        <f t="shared" si="13"/>
        <v>-</v>
      </c>
      <c r="O73" s="551" t="str">
        <f t="shared" si="13"/>
        <v>-</v>
      </c>
      <c r="P73" s="551" t="str">
        <f t="shared" si="13"/>
        <v>-</v>
      </c>
      <c r="Q73" s="551" t="str">
        <f t="shared" si="13"/>
        <v>-</v>
      </c>
      <c r="R73" s="551" t="str">
        <f t="shared" si="13"/>
        <v>-</v>
      </c>
      <c r="S73" s="551" t="str">
        <f t="shared" si="13"/>
        <v>-</v>
      </c>
      <c r="T73" s="551" t="str">
        <f t="shared" si="13"/>
        <v>-</v>
      </c>
      <c r="U73" s="551" t="str">
        <f t="shared" si="13"/>
        <v>-</v>
      </c>
      <c r="V73" s="551" t="str">
        <f t="shared" si="13"/>
        <v>-</v>
      </c>
      <c r="W73" s="551" t="str">
        <f t="shared" si="13"/>
        <v>-</v>
      </c>
      <c r="X73" s="551" t="str">
        <f t="shared" si="13"/>
        <v>-</v>
      </c>
      <c r="Y73" s="551" t="str">
        <f t="shared" si="13"/>
        <v>-</v>
      </c>
      <c r="Z73" s="551" t="str">
        <f t="shared" si="13"/>
        <v>-</v>
      </c>
      <c r="AA73" s="551" t="str">
        <f t="shared" si="13"/>
        <v>-</v>
      </c>
      <c r="AB73" s="551" t="str">
        <f t="shared" si="13"/>
        <v>-</v>
      </c>
      <c r="AC73" s="551" t="str">
        <f t="shared" si="13"/>
        <v>-</v>
      </c>
      <c r="AD73" s="551" t="str">
        <f t="shared" si="13"/>
        <v>-</v>
      </c>
      <c r="AE73" s="551" t="str">
        <f t="shared" si="13"/>
        <v>-</v>
      </c>
      <c r="AF73" s="551" t="str">
        <f t="shared" si="13"/>
        <v>-</v>
      </c>
      <c r="AG73" s="551" t="str">
        <f t="shared" si="13"/>
        <v>-</v>
      </c>
      <c r="AH73" s="551" t="str">
        <f t="shared" si="13"/>
        <v>-</v>
      </c>
      <c r="AI73" s="551" t="str">
        <f t="shared" si="13"/>
        <v>-</v>
      </c>
      <c r="AJ73" s="551" t="str">
        <f t="shared" si="13"/>
        <v>-</v>
      </c>
      <c r="AK73" s="551" t="str">
        <f t="shared" si="13"/>
        <v>-</v>
      </c>
      <c r="AL73" s="551" t="str">
        <f t="shared" si="13"/>
        <v>-</v>
      </c>
      <c r="AM73" s="551" t="str">
        <f t="shared" si="13"/>
        <v>-</v>
      </c>
      <c r="AN73" s="551" t="str">
        <f t="shared" si="13"/>
        <v>-</v>
      </c>
      <c r="AO73" s="551" t="str">
        <f t="shared" si="13"/>
        <v>-</v>
      </c>
      <c r="AP73" s="551" t="str">
        <f t="shared" si="13"/>
        <v>-</v>
      </c>
      <c r="AQ73" s="551" t="str">
        <f t="shared" si="13"/>
        <v>-</v>
      </c>
      <c r="AR73" s="551" t="str">
        <f t="shared" si="13"/>
        <v>-</v>
      </c>
      <c r="AS73" s="551" t="str">
        <f t="shared" si="13"/>
        <v>-</v>
      </c>
      <c r="AT73" s="551" t="str">
        <f t="shared" si="13"/>
        <v>-</v>
      </c>
      <c r="AU73" s="551" t="str">
        <f t="shared" si="13"/>
        <v>-</v>
      </c>
      <c r="AV73" s="551" t="str">
        <f t="shared" si="13"/>
        <v>-</v>
      </c>
      <c r="AW73" s="551" t="str">
        <f t="shared" si="13"/>
        <v>-</v>
      </c>
      <c r="AX73" s="551" t="str">
        <f t="shared" si="13"/>
        <v>-</v>
      </c>
      <c r="AY73" s="551" t="str">
        <f t="shared" si="13"/>
        <v>-</v>
      </c>
      <c r="AZ73" s="551" t="str">
        <f t="shared" si="13"/>
        <v>-</v>
      </c>
      <c r="BA73" s="551" t="str">
        <f t="shared" si="13"/>
        <v>-</v>
      </c>
      <c r="BB73" s="551" t="str">
        <f t="shared" si="13"/>
        <v>-</v>
      </c>
      <c r="BC73" s="551" t="str">
        <f t="shared" si="13"/>
        <v>-</v>
      </c>
      <c r="BD73" s="551" t="str">
        <f t="shared" si="13"/>
        <v>-</v>
      </c>
      <c r="BE73" s="551" t="str">
        <f t="shared" si="13"/>
        <v>-</v>
      </c>
      <c r="BF73" s="551" t="str">
        <f t="shared" si="13"/>
        <v>-</v>
      </c>
      <c r="BG73" s="551" t="str">
        <f t="shared" si="13"/>
        <v>-</v>
      </c>
      <c r="BH73" s="551" t="str">
        <f t="shared" si="13"/>
        <v>-</v>
      </c>
      <c r="BI73" s="551" t="str">
        <f t="shared" si="13"/>
        <v>-</v>
      </c>
      <c r="BJ73" s="551" t="str">
        <f t="shared" si="13"/>
        <v>-</v>
      </c>
      <c r="BK73" s="551" t="str">
        <f t="shared" si="13"/>
        <v>-</v>
      </c>
      <c r="BL73" s="551" t="str">
        <f t="shared" si="13"/>
        <v>-</v>
      </c>
      <c r="BM73" s="551" t="str">
        <f t="shared" si="13"/>
        <v>-</v>
      </c>
      <c r="BN73" s="551" t="str">
        <f t="shared" si="13"/>
        <v>-</v>
      </c>
      <c r="BO73" s="551" t="str">
        <f t="shared" si="13"/>
        <v>-</v>
      </c>
      <c r="BP73" s="551" t="str">
        <f t="shared" si="13"/>
        <v>-</v>
      </c>
      <c r="BQ73" s="551" t="str">
        <f t="shared" si="13"/>
        <v>-</v>
      </c>
      <c r="BR73" s="551" t="str">
        <f t="shared" si="13"/>
        <v>-</v>
      </c>
      <c r="BS73" s="551" t="str">
        <f t="shared" si="13"/>
        <v>-</v>
      </c>
      <c r="BT73" s="551" t="str">
        <f t="shared" si="13"/>
        <v>-</v>
      </c>
      <c r="BU73" s="551" t="str">
        <f t="shared" si="13"/>
        <v>-</v>
      </c>
      <c r="BV73" s="551" t="str">
        <f t="shared" si="13"/>
        <v>-</v>
      </c>
      <c r="BW73" s="551" t="str">
        <f t="shared" si="13"/>
        <v>-</v>
      </c>
      <c r="BX73" s="551" t="str">
        <f t="shared" si="13"/>
        <v>-</v>
      </c>
      <c r="BY73" s="551" t="str">
        <f t="shared" si="13"/>
        <v>-</v>
      </c>
      <c r="BZ73" s="551" t="str">
        <f t="shared" si="13"/>
        <v>-</v>
      </c>
      <c r="CA73" s="551" t="str">
        <f t="shared" si="13"/>
        <v>-</v>
      </c>
      <c r="CB73" s="551" t="str">
        <f t="shared" si="13"/>
        <v>-</v>
      </c>
      <c r="CC73" s="551" t="str">
        <f t="shared" si="13"/>
        <v>-</v>
      </c>
      <c r="CD73" s="551" t="str">
        <f t="shared" si="13"/>
        <v>-</v>
      </c>
      <c r="CE73" s="551" t="str">
        <f t="shared" si="13"/>
        <v>-</v>
      </c>
      <c r="CF73" s="551" t="str">
        <f t="shared" si="13"/>
        <v>-</v>
      </c>
      <c r="CG73" s="551" t="str">
        <f t="shared" si="13"/>
        <v>-</v>
      </c>
      <c r="CH73" s="551" t="str">
        <f t="shared" si="13"/>
        <v>-</v>
      </c>
      <c r="CI73" s="551" t="str">
        <f t="shared" si="13"/>
        <v>-</v>
      </c>
    </row>
    <row r="74" spans="1:87" ht="15.75" customHeight="1">
      <c r="A74" s="379"/>
      <c r="B74" s="412"/>
      <c r="C74" s="494"/>
      <c r="D74" s="552"/>
      <c r="E74" s="437"/>
      <c r="F74" s="437"/>
      <c r="G74" s="437"/>
      <c r="H74" s="437"/>
      <c r="I74" s="437"/>
      <c r="J74" s="437"/>
      <c r="K74" s="437"/>
      <c r="L74" s="437"/>
      <c r="M74" s="437"/>
      <c r="N74" s="437"/>
      <c r="O74" s="437"/>
      <c r="P74" s="437"/>
      <c r="Q74" s="437"/>
      <c r="R74" s="437"/>
      <c r="S74" s="437"/>
      <c r="T74" s="437"/>
      <c r="U74" s="437"/>
      <c r="V74" s="437"/>
      <c r="W74" s="437"/>
      <c r="X74" s="437"/>
      <c r="Y74" s="437"/>
      <c r="Z74" s="437"/>
      <c r="AA74" s="437"/>
      <c r="AB74" s="437"/>
      <c r="AC74" s="437"/>
      <c r="AD74" s="437"/>
      <c r="AE74" s="437"/>
      <c r="AF74" s="437"/>
      <c r="AG74" s="437"/>
      <c r="AH74" s="437"/>
      <c r="AI74" s="437"/>
      <c r="AJ74" s="437"/>
      <c r="AK74" s="437"/>
      <c r="AL74" s="437"/>
      <c r="AM74" s="437"/>
      <c r="AN74" s="437"/>
      <c r="AO74" s="437"/>
      <c r="AP74" s="437"/>
      <c r="AQ74" s="437"/>
      <c r="AR74" s="437"/>
      <c r="AS74" s="437"/>
      <c r="AT74" s="437"/>
      <c r="AU74" s="437"/>
      <c r="AV74" s="437"/>
      <c r="AW74" s="437"/>
      <c r="AX74" s="437"/>
      <c r="AY74" s="437"/>
      <c r="AZ74" s="437"/>
      <c r="BA74" s="437"/>
      <c r="BB74" s="437"/>
      <c r="BC74" s="437"/>
      <c r="BD74" s="437"/>
      <c r="BE74" s="437"/>
      <c r="BF74" s="437"/>
      <c r="BG74" s="437"/>
      <c r="BH74" s="437"/>
      <c r="BI74" s="437"/>
      <c r="BJ74" s="437"/>
      <c r="BK74" s="437"/>
      <c r="BL74" s="437"/>
      <c r="BM74" s="437"/>
      <c r="BN74" s="437"/>
      <c r="BO74" s="437"/>
      <c r="BP74" s="437"/>
      <c r="BQ74" s="437"/>
      <c r="BR74" s="437"/>
      <c r="BS74" s="437"/>
      <c r="BT74" s="437"/>
      <c r="BU74" s="437"/>
      <c r="BV74" s="437"/>
      <c r="BW74" s="437"/>
      <c r="BX74" s="437"/>
      <c r="BY74" s="437"/>
      <c r="BZ74" s="437"/>
      <c r="CA74" s="437"/>
      <c r="CB74" s="437"/>
      <c r="CC74" s="437"/>
      <c r="CD74" s="437"/>
      <c r="CE74" s="437"/>
      <c r="CF74" s="437"/>
      <c r="CG74" s="437"/>
      <c r="CH74" s="437"/>
      <c r="CI74" s="437"/>
    </row>
    <row r="75" spans="1:87" ht="15.75" customHeight="1">
      <c r="A75" s="553" t="s">
        <v>147</v>
      </c>
      <c r="B75" s="412"/>
      <c r="C75" s="494" t="str">
        <f>Settings!$C$7</f>
        <v>USD</v>
      </c>
      <c r="D75" s="554">
        <f>'WK+CAPEX'!D63</f>
        <v>0</v>
      </c>
      <c r="E75" s="555">
        <f>'WK+CAPEX'!E63</f>
        <v>0</v>
      </c>
      <c r="F75" s="555">
        <f>'WK+CAPEX'!F63</f>
        <v>0</v>
      </c>
      <c r="G75" s="555">
        <f>'WK+CAPEX'!G63</f>
        <v>0</v>
      </c>
      <c r="H75" s="555">
        <f>'WK+CAPEX'!H63</f>
        <v>0</v>
      </c>
      <c r="I75" s="555">
        <f>'WK+CAPEX'!I63</f>
        <v>0</v>
      </c>
      <c r="J75" s="555">
        <f>'WK+CAPEX'!J63</f>
        <v>0</v>
      </c>
      <c r="K75" s="555">
        <f>'WK+CAPEX'!K63</f>
        <v>0</v>
      </c>
      <c r="L75" s="555">
        <f>'WK+CAPEX'!L63</f>
        <v>0</v>
      </c>
      <c r="M75" s="555">
        <f>'WK+CAPEX'!M63</f>
        <v>0</v>
      </c>
      <c r="N75" s="555">
        <f>'WK+CAPEX'!N63</f>
        <v>0</v>
      </c>
      <c r="O75" s="555">
        <f>'WK+CAPEX'!O63</f>
        <v>0</v>
      </c>
      <c r="P75" s="555">
        <f>'WK+CAPEX'!P63</f>
        <v>0</v>
      </c>
      <c r="Q75" s="555">
        <f>'WK+CAPEX'!Q63</f>
        <v>0</v>
      </c>
      <c r="R75" s="555">
        <f>'WK+CAPEX'!R63</f>
        <v>0</v>
      </c>
      <c r="S75" s="555">
        <f>'WK+CAPEX'!S63</f>
        <v>0</v>
      </c>
      <c r="T75" s="555">
        <f>'WK+CAPEX'!T63</f>
        <v>0</v>
      </c>
      <c r="U75" s="555">
        <f>'WK+CAPEX'!U63</f>
        <v>0</v>
      </c>
      <c r="V75" s="555">
        <f>'WK+CAPEX'!V63</f>
        <v>0</v>
      </c>
      <c r="W75" s="555">
        <f>'WK+CAPEX'!W63</f>
        <v>0</v>
      </c>
      <c r="X75" s="555">
        <f>'WK+CAPEX'!X63</f>
        <v>0</v>
      </c>
      <c r="Y75" s="555">
        <f>'WK+CAPEX'!Y63</f>
        <v>0</v>
      </c>
      <c r="Z75" s="555">
        <f>'WK+CAPEX'!Z63</f>
        <v>0</v>
      </c>
      <c r="AA75" s="555">
        <f>'WK+CAPEX'!AA63</f>
        <v>0</v>
      </c>
      <c r="AB75" s="555">
        <f>'WK+CAPEX'!AB63</f>
        <v>0</v>
      </c>
      <c r="AC75" s="555">
        <f>'WK+CAPEX'!AC63</f>
        <v>0</v>
      </c>
      <c r="AD75" s="555">
        <f>'WK+CAPEX'!AD63</f>
        <v>0</v>
      </c>
      <c r="AE75" s="555">
        <f>'WK+CAPEX'!AE63</f>
        <v>0</v>
      </c>
      <c r="AF75" s="555">
        <f>'WK+CAPEX'!AF63</f>
        <v>0</v>
      </c>
      <c r="AG75" s="555">
        <f>'WK+CAPEX'!AG63</f>
        <v>0</v>
      </c>
      <c r="AH75" s="555">
        <f>'WK+CAPEX'!AH63</f>
        <v>0</v>
      </c>
      <c r="AI75" s="555">
        <f>'WK+CAPEX'!AI63</f>
        <v>0</v>
      </c>
      <c r="AJ75" s="555">
        <f>'WK+CAPEX'!AJ63</f>
        <v>0</v>
      </c>
      <c r="AK75" s="555">
        <f>'WK+CAPEX'!AK63</f>
        <v>0</v>
      </c>
      <c r="AL75" s="555">
        <f>'WK+CAPEX'!AL63</f>
        <v>0</v>
      </c>
      <c r="AM75" s="555">
        <f>'WK+CAPEX'!AM63</f>
        <v>0</v>
      </c>
      <c r="AN75" s="555">
        <f>'WK+CAPEX'!AN63</f>
        <v>0</v>
      </c>
      <c r="AO75" s="555">
        <f>'WK+CAPEX'!AO63</f>
        <v>0</v>
      </c>
      <c r="AP75" s="555">
        <f>'WK+CAPEX'!AP63</f>
        <v>0</v>
      </c>
      <c r="AQ75" s="555">
        <f>'WK+CAPEX'!AQ63</f>
        <v>0</v>
      </c>
      <c r="AR75" s="555">
        <f>'WK+CAPEX'!AR63</f>
        <v>0</v>
      </c>
      <c r="AS75" s="555">
        <f>'WK+CAPEX'!AS63</f>
        <v>0</v>
      </c>
      <c r="AT75" s="555">
        <f>'WK+CAPEX'!AT63</f>
        <v>0</v>
      </c>
      <c r="AU75" s="555">
        <f>'WK+CAPEX'!AU63</f>
        <v>0</v>
      </c>
      <c r="AV75" s="555">
        <f>'WK+CAPEX'!AV63</f>
        <v>0</v>
      </c>
      <c r="AW75" s="555">
        <f>'WK+CAPEX'!AW63</f>
        <v>0</v>
      </c>
      <c r="AX75" s="555">
        <f>'WK+CAPEX'!AX63</f>
        <v>0</v>
      </c>
      <c r="AY75" s="555">
        <f>'WK+CAPEX'!AY63</f>
        <v>0</v>
      </c>
      <c r="AZ75" s="555">
        <f>'WK+CAPEX'!AZ63</f>
        <v>0</v>
      </c>
      <c r="BA75" s="555">
        <f>'WK+CAPEX'!BA63</f>
        <v>0</v>
      </c>
      <c r="BB75" s="555">
        <f>'WK+CAPEX'!BB63</f>
        <v>0</v>
      </c>
      <c r="BC75" s="555">
        <f>'WK+CAPEX'!BC63</f>
        <v>0</v>
      </c>
      <c r="BD75" s="555">
        <f>'WK+CAPEX'!BD63</f>
        <v>0</v>
      </c>
      <c r="BE75" s="555">
        <f>'WK+CAPEX'!BE63</f>
        <v>0</v>
      </c>
      <c r="BF75" s="555">
        <f>'WK+CAPEX'!BF63</f>
        <v>0</v>
      </c>
      <c r="BG75" s="555">
        <f>'WK+CAPEX'!BG63</f>
        <v>0</v>
      </c>
      <c r="BH75" s="555">
        <f>'WK+CAPEX'!BH63</f>
        <v>0</v>
      </c>
      <c r="BI75" s="555">
        <f>'WK+CAPEX'!BI63</f>
        <v>0</v>
      </c>
      <c r="BJ75" s="555">
        <f>'WK+CAPEX'!BJ63</f>
        <v>0</v>
      </c>
      <c r="BK75" s="555">
        <f>'WK+CAPEX'!BK63</f>
        <v>0</v>
      </c>
      <c r="BL75" s="555">
        <f>'WK+CAPEX'!BL63</f>
        <v>0</v>
      </c>
      <c r="BM75" s="555">
        <f>'WK+CAPEX'!BM63</f>
        <v>0</v>
      </c>
      <c r="BN75" s="555">
        <f>'WK+CAPEX'!BN63</f>
        <v>0</v>
      </c>
      <c r="BO75" s="555">
        <f>'WK+CAPEX'!BO63</f>
        <v>0</v>
      </c>
      <c r="BP75" s="555">
        <f>'WK+CAPEX'!BP63</f>
        <v>0</v>
      </c>
      <c r="BQ75" s="555">
        <f>'WK+CAPEX'!BQ63</f>
        <v>0</v>
      </c>
      <c r="BR75" s="555">
        <f>'WK+CAPEX'!BR63</f>
        <v>0</v>
      </c>
      <c r="BS75" s="555">
        <f>'WK+CAPEX'!BS63</f>
        <v>0</v>
      </c>
      <c r="BT75" s="555">
        <f>'WK+CAPEX'!BT63</f>
        <v>0</v>
      </c>
      <c r="BU75" s="555">
        <f>'WK+CAPEX'!BU63</f>
        <v>0</v>
      </c>
      <c r="BV75" s="555">
        <f>'WK+CAPEX'!BV63</f>
        <v>0</v>
      </c>
      <c r="BW75" s="555">
        <f>'WK+CAPEX'!BW63</f>
        <v>0</v>
      </c>
      <c r="BX75" s="555">
        <f>'WK+CAPEX'!BX63</f>
        <v>0</v>
      </c>
      <c r="BY75" s="555">
        <f>'WK+CAPEX'!BY63</f>
        <v>0</v>
      </c>
      <c r="BZ75" s="555">
        <f>'WK+CAPEX'!BZ63</f>
        <v>0</v>
      </c>
      <c r="CA75" s="555">
        <f>'WK+CAPEX'!CA63</f>
        <v>0</v>
      </c>
      <c r="CB75" s="555">
        <f>'WK+CAPEX'!CB63</f>
        <v>0</v>
      </c>
      <c r="CC75" s="555">
        <f>'WK+CAPEX'!CC63</f>
        <v>0</v>
      </c>
      <c r="CD75" s="555">
        <f>'WK+CAPEX'!CD63</f>
        <v>0</v>
      </c>
      <c r="CE75" s="555">
        <f>'WK+CAPEX'!CE63</f>
        <v>0</v>
      </c>
      <c r="CF75" s="555">
        <f>'WK+CAPEX'!CF63</f>
        <v>0</v>
      </c>
      <c r="CG75" s="555">
        <f>'WK+CAPEX'!CG63</f>
        <v>0</v>
      </c>
      <c r="CH75" s="555">
        <f>'WK+CAPEX'!CH63</f>
        <v>0</v>
      </c>
      <c r="CI75" s="555">
        <f>'WK+CAPEX'!CI63</f>
        <v>0</v>
      </c>
    </row>
    <row r="76" spans="1:87" ht="15.75" customHeight="1">
      <c r="A76" s="489" t="s">
        <v>148</v>
      </c>
      <c r="B76" s="412"/>
      <c r="C76" s="494" t="str">
        <f>Settings!$C$7</f>
        <v>USD</v>
      </c>
      <c r="D76" s="556">
        <f t="shared" ref="D76:CI76" si="14">D72-D75</f>
        <v>0</v>
      </c>
      <c r="E76" s="557">
        <f t="shared" si="14"/>
        <v>0</v>
      </c>
      <c r="F76" s="557">
        <f t="shared" si="14"/>
        <v>0</v>
      </c>
      <c r="G76" s="557">
        <f t="shared" si="14"/>
        <v>0</v>
      </c>
      <c r="H76" s="557">
        <f t="shared" si="14"/>
        <v>0</v>
      </c>
      <c r="I76" s="557">
        <f t="shared" si="14"/>
        <v>0</v>
      </c>
      <c r="J76" s="557">
        <f t="shared" si="14"/>
        <v>0</v>
      </c>
      <c r="K76" s="557">
        <f t="shared" si="14"/>
        <v>0</v>
      </c>
      <c r="L76" s="557">
        <f t="shared" si="14"/>
        <v>0</v>
      </c>
      <c r="M76" s="557">
        <f t="shared" si="14"/>
        <v>0</v>
      </c>
      <c r="N76" s="557">
        <f t="shared" si="14"/>
        <v>0</v>
      </c>
      <c r="O76" s="557">
        <f t="shared" si="14"/>
        <v>0</v>
      </c>
      <c r="P76" s="557">
        <f t="shared" si="14"/>
        <v>0</v>
      </c>
      <c r="Q76" s="557">
        <f t="shared" si="14"/>
        <v>0</v>
      </c>
      <c r="R76" s="557">
        <f t="shared" si="14"/>
        <v>0</v>
      </c>
      <c r="S76" s="557">
        <f t="shared" si="14"/>
        <v>0</v>
      </c>
      <c r="T76" s="557">
        <f t="shared" si="14"/>
        <v>0</v>
      </c>
      <c r="U76" s="557">
        <f t="shared" si="14"/>
        <v>0</v>
      </c>
      <c r="V76" s="557">
        <f t="shared" si="14"/>
        <v>0</v>
      </c>
      <c r="W76" s="557">
        <f t="shared" si="14"/>
        <v>0</v>
      </c>
      <c r="X76" s="557">
        <f t="shared" si="14"/>
        <v>0</v>
      </c>
      <c r="Y76" s="557">
        <f t="shared" si="14"/>
        <v>0</v>
      </c>
      <c r="Z76" s="557">
        <f t="shared" si="14"/>
        <v>0</v>
      </c>
      <c r="AA76" s="557">
        <f t="shared" si="14"/>
        <v>0</v>
      </c>
      <c r="AB76" s="557">
        <f t="shared" si="14"/>
        <v>0</v>
      </c>
      <c r="AC76" s="557">
        <f t="shared" si="14"/>
        <v>0</v>
      </c>
      <c r="AD76" s="557">
        <f t="shared" si="14"/>
        <v>0</v>
      </c>
      <c r="AE76" s="557">
        <f t="shared" si="14"/>
        <v>0</v>
      </c>
      <c r="AF76" s="557">
        <f t="shared" si="14"/>
        <v>0</v>
      </c>
      <c r="AG76" s="557">
        <f t="shared" si="14"/>
        <v>0</v>
      </c>
      <c r="AH76" s="557">
        <f t="shared" si="14"/>
        <v>0</v>
      </c>
      <c r="AI76" s="557">
        <f t="shared" si="14"/>
        <v>0</v>
      </c>
      <c r="AJ76" s="557">
        <f t="shared" si="14"/>
        <v>0</v>
      </c>
      <c r="AK76" s="557">
        <f t="shared" si="14"/>
        <v>0</v>
      </c>
      <c r="AL76" s="557">
        <f t="shared" si="14"/>
        <v>0</v>
      </c>
      <c r="AM76" s="557">
        <f t="shared" si="14"/>
        <v>0</v>
      </c>
      <c r="AN76" s="557">
        <f t="shared" si="14"/>
        <v>0</v>
      </c>
      <c r="AO76" s="557">
        <f t="shared" si="14"/>
        <v>0</v>
      </c>
      <c r="AP76" s="557">
        <f t="shared" si="14"/>
        <v>0</v>
      </c>
      <c r="AQ76" s="557">
        <f t="shared" si="14"/>
        <v>0</v>
      </c>
      <c r="AR76" s="557">
        <f t="shared" si="14"/>
        <v>0</v>
      </c>
      <c r="AS76" s="557">
        <f t="shared" si="14"/>
        <v>0</v>
      </c>
      <c r="AT76" s="557">
        <f t="shared" si="14"/>
        <v>0</v>
      </c>
      <c r="AU76" s="557">
        <f t="shared" si="14"/>
        <v>0</v>
      </c>
      <c r="AV76" s="557">
        <f t="shared" si="14"/>
        <v>0</v>
      </c>
      <c r="AW76" s="557">
        <f t="shared" si="14"/>
        <v>0</v>
      </c>
      <c r="AX76" s="557">
        <f t="shared" si="14"/>
        <v>0</v>
      </c>
      <c r="AY76" s="557">
        <f t="shared" si="14"/>
        <v>0</v>
      </c>
      <c r="AZ76" s="557">
        <f t="shared" si="14"/>
        <v>0</v>
      </c>
      <c r="BA76" s="557">
        <f t="shared" si="14"/>
        <v>0</v>
      </c>
      <c r="BB76" s="557">
        <f t="shared" si="14"/>
        <v>0</v>
      </c>
      <c r="BC76" s="557">
        <f t="shared" si="14"/>
        <v>0</v>
      </c>
      <c r="BD76" s="557">
        <f t="shared" si="14"/>
        <v>0</v>
      </c>
      <c r="BE76" s="557">
        <f t="shared" si="14"/>
        <v>0</v>
      </c>
      <c r="BF76" s="557">
        <f t="shared" si="14"/>
        <v>0</v>
      </c>
      <c r="BG76" s="557">
        <f t="shared" si="14"/>
        <v>0</v>
      </c>
      <c r="BH76" s="557">
        <f t="shared" si="14"/>
        <v>0</v>
      </c>
      <c r="BI76" s="557">
        <f t="shared" si="14"/>
        <v>0</v>
      </c>
      <c r="BJ76" s="557">
        <f t="shared" si="14"/>
        <v>0</v>
      </c>
      <c r="BK76" s="557">
        <f t="shared" si="14"/>
        <v>0</v>
      </c>
      <c r="BL76" s="557">
        <f t="shared" si="14"/>
        <v>0</v>
      </c>
      <c r="BM76" s="557">
        <f t="shared" si="14"/>
        <v>0</v>
      </c>
      <c r="BN76" s="557">
        <f t="shared" si="14"/>
        <v>0</v>
      </c>
      <c r="BO76" s="557">
        <f t="shared" si="14"/>
        <v>0</v>
      </c>
      <c r="BP76" s="557">
        <f t="shared" si="14"/>
        <v>0</v>
      </c>
      <c r="BQ76" s="557">
        <f t="shared" si="14"/>
        <v>0</v>
      </c>
      <c r="BR76" s="557">
        <f t="shared" si="14"/>
        <v>0</v>
      </c>
      <c r="BS76" s="557">
        <f t="shared" si="14"/>
        <v>0</v>
      </c>
      <c r="BT76" s="557">
        <f t="shared" si="14"/>
        <v>0</v>
      </c>
      <c r="BU76" s="557">
        <f t="shared" si="14"/>
        <v>0</v>
      </c>
      <c r="BV76" s="557">
        <f t="shared" si="14"/>
        <v>0</v>
      </c>
      <c r="BW76" s="557">
        <f t="shared" si="14"/>
        <v>0</v>
      </c>
      <c r="BX76" s="557">
        <f t="shared" si="14"/>
        <v>0</v>
      </c>
      <c r="BY76" s="557">
        <f t="shared" si="14"/>
        <v>0</v>
      </c>
      <c r="BZ76" s="557">
        <f t="shared" si="14"/>
        <v>0</v>
      </c>
      <c r="CA76" s="557">
        <f t="shared" si="14"/>
        <v>0</v>
      </c>
      <c r="CB76" s="557">
        <f t="shared" si="14"/>
        <v>0</v>
      </c>
      <c r="CC76" s="557">
        <f t="shared" si="14"/>
        <v>0</v>
      </c>
      <c r="CD76" s="557">
        <f t="shared" si="14"/>
        <v>0</v>
      </c>
      <c r="CE76" s="557">
        <f t="shared" si="14"/>
        <v>0</v>
      </c>
      <c r="CF76" s="557">
        <f t="shared" si="14"/>
        <v>0</v>
      </c>
      <c r="CG76" s="557">
        <f t="shared" si="14"/>
        <v>0</v>
      </c>
      <c r="CH76" s="557">
        <f t="shared" si="14"/>
        <v>0</v>
      </c>
      <c r="CI76" s="557">
        <f t="shared" si="14"/>
        <v>0</v>
      </c>
    </row>
    <row r="77" spans="1:87" ht="15.75" customHeight="1">
      <c r="A77" s="533" t="s">
        <v>149</v>
      </c>
      <c r="B77" s="412"/>
      <c r="C77" s="494"/>
      <c r="D77" s="550" t="str">
        <f t="shared" ref="D77:CI77" si="15">IFERROR(MAX((D76/D$50),0),"-")</f>
        <v>-</v>
      </c>
      <c r="E77" s="551" t="str">
        <f t="shared" si="15"/>
        <v>-</v>
      </c>
      <c r="F77" s="551" t="str">
        <f t="shared" si="15"/>
        <v>-</v>
      </c>
      <c r="G77" s="551" t="str">
        <f t="shared" si="15"/>
        <v>-</v>
      </c>
      <c r="H77" s="551" t="str">
        <f t="shared" si="15"/>
        <v>-</v>
      </c>
      <c r="I77" s="551" t="str">
        <f t="shared" si="15"/>
        <v>-</v>
      </c>
      <c r="J77" s="551" t="str">
        <f t="shared" si="15"/>
        <v>-</v>
      </c>
      <c r="K77" s="551" t="str">
        <f t="shared" si="15"/>
        <v>-</v>
      </c>
      <c r="L77" s="551" t="str">
        <f t="shared" si="15"/>
        <v>-</v>
      </c>
      <c r="M77" s="551" t="str">
        <f t="shared" si="15"/>
        <v>-</v>
      </c>
      <c r="N77" s="551" t="str">
        <f t="shared" si="15"/>
        <v>-</v>
      </c>
      <c r="O77" s="551" t="str">
        <f t="shared" si="15"/>
        <v>-</v>
      </c>
      <c r="P77" s="551" t="str">
        <f t="shared" si="15"/>
        <v>-</v>
      </c>
      <c r="Q77" s="551" t="str">
        <f t="shared" si="15"/>
        <v>-</v>
      </c>
      <c r="R77" s="551" t="str">
        <f t="shared" si="15"/>
        <v>-</v>
      </c>
      <c r="S77" s="551" t="str">
        <f t="shared" si="15"/>
        <v>-</v>
      </c>
      <c r="T77" s="551" t="str">
        <f t="shared" si="15"/>
        <v>-</v>
      </c>
      <c r="U77" s="551" t="str">
        <f t="shared" si="15"/>
        <v>-</v>
      </c>
      <c r="V77" s="551" t="str">
        <f t="shared" si="15"/>
        <v>-</v>
      </c>
      <c r="W77" s="551" t="str">
        <f t="shared" si="15"/>
        <v>-</v>
      </c>
      <c r="X77" s="551" t="str">
        <f t="shared" si="15"/>
        <v>-</v>
      </c>
      <c r="Y77" s="551" t="str">
        <f t="shared" si="15"/>
        <v>-</v>
      </c>
      <c r="Z77" s="551" t="str">
        <f t="shared" si="15"/>
        <v>-</v>
      </c>
      <c r="AA77" s="551" t="str">
        <f t="shared" si="15"/>
        <v>-</v>
      </c>
      <c r="AB77" s="551" t="str">
        <f t="shared" si="15"/>
        <v>-</v>
      </c>
      <c r="AC77" s="551" t="str">
        <f t="shared" si="15"/>
        <v>-</v>
      </c>
      <c r="AD77" s="551" t="str">
        <f t="shared" si="15"/>
        <v>-</v>
      </c>
      <c r="AE77" s="551" t="str">
        <f t="shared" si="15"/>
        <v>-</v>
      </c>
      <c r="AF77" s="551" t="str">
        <f t="shared" si="15"/>
        <v>-</v>
      </c>
      <c r="AG77" s="551" t="str">
        <f t="shared" si="15"/>
        <v>-</v>
      </c>
      <c r="AH77" s="551" t="str">
        <f t="shared" si="15"/>
        <v>-</v>
      </c>
      <c r="AI77" s="551" t="str">
        <f t="shared" si="15"/>
        <v>-</v>
      </c>
      <c r="AJ77" s="551" t="str">
        <f t="shared" si="15"/>
        <v>-</v>
      </c>
      <c r="AK77" s="551" t="str">
        <f t="shared" si="15"/>
        <v>-</v>
      </c>
      <c r="AL77" s="551" t="str">
        <f t="shared" si="15"/>
        <v>-</v>
      </c>
      <c r="AM77" s="551" t="str">
        <f t="shared" si="15"/>
        <v>-</v>
      </c>
      <c r="AN77" s="551" t="str">
        <f t="shared" si="15"/>
        <v>-</v>
      </c>
      <c r="AO77" s="551" t="str">
        <f t="shared" si="15"/>
        <v>-</v>
      </c>
      <c r="AP77" s="551" t="str">
        <f t="shared" si="15"/>
        <v>-</v>
      </c>
      <c r="AQ77" s="551" t="str">
        <f t="shared" si="15"/>
        <v>-</v>
      </c>
      <c r="AR77" s="551" t="str">
        <f t="shared" si="15"/>
        <v>-</v>
      </c>
      <c r="AS77" s="551" t="str">
        <f t="shared" si="15"/>
        <v>-</v>
      </c>
      <c r="AT77" s="551" t="str">
        <f t="shared" si="15"/>
        <v>-</v>
      </c>
      <c r="AU77" s="551" t="str">
        <f t="shared" si="15"/>
        <v>-</v>
      </c>
      <c r="AV77" s="551" t="str">
        <f t="shared" si="15"/>
        <v>-</v>
      </c>
      <c r="AW77" s="551" t="str">
        <f t="shared" si="15"/>
        <v>-</v>
      </c>
      <c r="AX77" s="551" t="str">
        <f t="shared" si="15"/>
        <v>-</v>
      </c>
      <c r="AY77" s="551" t="str">
        <f t="shared" si="15"/>
        <v>-</v>
      </c>
      <c r="AZ77" s="551" t="str">
        <f t="shared" si="15"/>
        <v>-</v>
      </c>
      <c r="BA77" s="551" t="str">
        <f t="shared" si="15"/>
        <v>-</v>
      </c>
      <c r="BB77" s="551" t="str">
        <f t="shared" si="15"/>
        <v>-</v>
      </c>
      <c r="BC77" s="551" t="str">
        <f t="shared" si="15"/>
        <v>-</v>
      </c>
      <c r="BD77" s="551" t="str">
        <f t="shared" si="15"/>
        <v>-</v>
      </c>
      <c r="BE77" s="551" t="str">
        <f t="shared" si="15"/>
        <v>-</v>
      </c>
      <c r="BF77" s="551" t="str">
        <f t="shared" si="15"/>
        <v>-</v>
      </c>
      <c r="BG77" s="551" t="str">
        <f t="shared" si="15"/>
        <v>-</v>
      </c>
      <c r="BH77" s="551" t="str">
        <f t="shared" si="15"/>
        <v>-</v>
      </c>
      <c r="BI77" s="551" t="str">
        <f t="shared" si="15"/>
        <v>-</v>
      </c>
      <c r="BJ77" s="551" t="str">
        <f t="shared" si="15"/>
        <v>-</v>
      </c>
      <c r="BK77" s="551" t="str">
        <f t="shared" si="15"/>
        <v>-</v>
      </c>
      <c r="BL77" s="551" t="str">
        <f t="shared" si="15"/>
        <v>-</v>
      </c>
      <c r="BM77" s="551" t="str">
        <f t="shared" si="15"/>
        <v>-</v>
      </c>
      <c r="BN77" s="551" t="str">
        <f t="shared" si="15"/>
        <v>-</v>
      </c>
      <c r="BO77" s="551" t="str">
        <f t="shared" si="15"/>
        <v>-</v>
      </c>
      <c r="BP77" s="551" t="str">
        <f t="shared" si="15"/>
        <v>-</v>
      </c>
      <c r="BQ77" s="551" t="str">
        <f t="shared" si="15"/>
        <v>-</v>
      </c>
      <c r="BR77" s="551" t="str">
        <f t="shared" si="15"/>
        <v>-</v>
      </c>
      <c r="BS77" s="551" t="str">
        <f t="shared" si="15"/>
        <v>-</v>
      </c>
      <c r="BT77" s="551" t="str">
        <f t="shared" si="15"/>
        <v>-</v>
      </c>
      <c r="BU77" s="551" t="str">
        <f t="shared" si="15"/>
        <v>-</v>
      </c>
      <c r="BV77" s="551" t="str">
        <f t="shared" si="15"/>
        <v>-</v>
      </c>
      <c r="BW77" s="551" t="str">
        <f t="shared" si="15"/>
        <v>-</v>
      </c>
      <c r="BX77" s="551" t="str">
        <f t="shared" si="15"/>
        <v>-</v>
      </c>
      <c r="BY77" s="551" t="str">
        <f t="shared" si="15"/>
        <v>-</v>
      </c>
      <c r="BZ77" s="551" t="str">
        <f t="shared" si="15"/>
        <v>-</v>
      </c>
      <c r="CA77" s="551" t="str">
        <f t="shared" si="15"/>
        <v>-</v>
      </c>
      <c r="CB77" s="551" t="str">
        <f t="shared" si="15"/>
        <v>-</v>
      </c>
      <c r="CC77" s="551" t="str">
        <f t="shared" si="15"/>
        <v>-</v>
      </c>
      <c r="CD77" s="551" t="str">
        <f t="shared" si="15"/>
        <v>-</v>
      </c>
      <c r="CE77" s="551" t="str">
        <f t="shared" si="15"/>
        <v>-</v>
      </c>
      <c r="CF77" s="551" t="str">
        <f t="shared" si="15"/>
        <v>-</v>
      </c>
      <c r="CG77" s="551" t="str">
        <f t="shared" si="15"/>
        <v>-</v>
      </c>
      <c r="CH77" s="551" t="str">
        <f t="shared" si="15"/>
        <v>-</v>
      </c>
      <c r="CI77" s="551" t="str">
        <f t="shared" si="15"/>
        <v>-</v>
      </c>
    </row>
    <row r="78" spans="1:87" ht="15.75" customHeight="1">
      <c r="A78" s="379"/>
      <c r="B78" s="412"/>
      <c r="C78" s="494"/>
      <c r="D78" s="552"/>
      <c r="E78" s="437"/>
      <c r="F78" s="437"/>
      <c r="G78" s="437"/>
      <c r="H78" s="437"/>
      <c r="I78" s="437"/>
      <c r="J78" s="437"/>
      <c r="K78" s="437"/>
      <c r="L78" s="437"/>
      <c r="M78" s="437"/>
      <c r="N78" s="437"/>
      <c r="O78" s="437"/>
      <c r="P78" s="437"/>
      <c r="Q78" s="437"/>
      <c r="R78" s="437"/>
      <c r="S78" s="437"/>
      <c r="T78" s="437"/>
      <c r="U78" s="437"/>
      <c r="V78" s="437"/>
      <c r="W78" s="437"/>
      <c r="X78" s="437"/>
      <c r="Y78" s="437"/>
      <c r="Z78" s="437"/>
      <c r="AA78" s="437"/>
      <c r="AB78" s="437"/>
      <c r="AC78" s="437"/>
      <c r="AD78" s="437"/>
      <c r="AE78" s="437"/>
      <c r="AF78" s="437"/>
      <c r="AG78" s="437"/>
      <c r="AH78" s="437"/>
      <c r="AI78" s="437"/>
      <c r="AJ78" s="437"/>
      <c r="AK78" s="437"/>
      <c r="AL78" s="437"/>
      <c r="AM78" s="437"/>
      <c r="AN78" s="437"/>
      <c r="AO78" s="437"/>
      <c r="AP78" s="437"/>
      <c r="AQ78" s="437"/>
      <c r="AR78" s="437"/>
      <c r="AS78" s="437"/>
      <c r="AT78" s="437"/>
      <c r="AU78" s="437"/>
      <c r="AV78" s="437"/>
      <c r="AW78" s="437"/>
      <c r="AX78" s="437"/>
      <c r="AY78" s="437"/>
      <c r="AZ78" s="437"/>
      <c r="BA78" s="437"/>
      <c r="BB78" s="437"/>
      <c r="BC78" s="437"/>
      <c r="BD78" s="437"/>
      <c r="BE78" s="437"/>
      <c r="BF78" s="437"/>
      <c r="BG78" s="437"/>
      <c r="BH78" s="437"/>
      <c r="BI78" s="437"/>
      <c r="BJ78" s="437"/>
      <c r="BK78" s="437"/>
      <c r="BL78" s="437"/>
      <c r="BM78" s="437"/>
      <c r="BN78" s="437"/>
      <c r="BO78" s="437"/>
      <c r="BP78" s="437"/>
      <c r="BQ78" s="437"/>
      <c r="BR78" s="437"/>
      <c r="BS78" s="437"/>
      <c r="BT78" s="437"/>
      <c r="BU78" s="437"/>
      <c r="BV78" s="437"/>
      <c r="BW78" s="437"/>
      <c r="BX78" s="437"/>
      <c r="BY78" s="437"/>
      <c r="BZ78" s="437"/>
      <c r="CA78" s="437"/>
      <c r="CB78" s="437"/>
      <c r="CC78" s="437"/>
      <c r="CD78" s="437"/>
      <c r="CE78" s="437"/>
      <c r="CF78" s="437"/>
      <c r="CG78" s="437"/>
      <c r="CH78" s="437"/>
      <c r="CI78" s="437"/>
    </row>
    <row r="79" spans="1:87" ht="15.75" customHeight="1">
      <c r="A79" s="558" t="s">
        <v>150</v>
      </c>
      <c r="B79" s="412"/>
      <c r="C79" s="494" t="str">
        <f>Settings!$C$7</f>
        <v>USD</v>
      </c>
      <c r="D79" s="556">
        <v>0</v>
      </c>
      <c r="E79" s="556">
        <f>'WK+CAPEX'!E71</f>
        <v>0</v>
      </c>
      <c r="F79" s="556">
        <f>'WK+CAPEX'!F71</f>
        <v>0</v>
      </c>
      <c r="G79" s="556">
        <f>'WK+CAPEX'!G71</f>
        <v>0</v>
      </c>
      <c r="H79" s="556">
        <f>'WK+CAPEX'!H71</f>
        <v>0</v>
      </c>
      <c r="I79" s="556">
        <f>'WK+CAPEX'!I71</f>
        <v>0</v>
      </c>
      <c r="J79" s="556">
        <f>'WK+CAPEX'!J71</f>
        <v>0</v>
      </c>
      <c r="K79" s="556">
        <f>'WK+CAPEX'!K71</f>
        <v>0</v>
      </c>
      <c r="L79" s="556">
        <f>'WK+CAPEX'!L71</f>
        <v>0</v>
      </c>
      <c r="M79" s="556">
        <f>'WK+CAPEX'!M71</f>
        <v>0</v>
      </c>
      <c r="N79" s="556">
        <f>'WK+CAPEX'!N71</f>
        <v>0</v>
      </c>
      <c r="O79" s="556">
        <f>'WK+CAPEX'!O71</f>
        <v>0</v>
      </c>
      <c r="P79" s="556">
        <f>'WK+CAPEX'!P71</f>
        <v>0</v>
      </c>
      <c r="Q79" s="556">
        <f>'WK+CAPEX'!Q71</f>
        <v>0</v>
      </c>
      <c r="R79" s="556">
        <f>'WK+CAPEX'!R71</f>
        <v>0</v>
      </c>
      <c r="S79" s="556">
        <f>'WK+CAPEX'!S71</f>
        <v>0</v>
      </c>
      <c r="T79" s="556">
        <f>'WK+CAPEX'!T71</f>
        <v>0</v>
      </c>
      <c r="U79" s="556">
        <f>'WK+CAPEX'!U71</f>
        <v>0</v>
      </c>
      <c r="V79" s="556">
        <f>'WK+CAPEX'!V71</f>
        <v>0</v>
      </c>
      <c r="W79" s="556">
        <f>'WK+CAPEX'!W71</f>
        <v>0</v>
      </c>
      <c r="X79" s="556">
        <f>'WK+CAPEX'!X71</f>
        <v>0</v>
      </c>
      <c r="Y79" s="556">
        <f>'WK+CAPEX'!Y71</f>
        <v>0</v>
      </c>
      <c r="Z79" s="556">
        <f>'WK+CAPEX'!Z71</f>
        <v>0</v>
      </c>
      <c r="AA79" s="556">
        <f>'WK+CAPEX'!AA71</f>
        <v>0</v>
      </c>
      <c r="AB79" s="556">
        <f>'WK+CAPEX'!AB71</f>
        <v>0</v>
      </c>
      <c r="AC79" s="556">
        <f>'WK+CAPEX'!AC71</f>
        <v>0</v>
      </c>
      <c r="AD79" s="556">
        <f>'WK+CAPEX'!AD71</f>
        <v>0</v>
      </c>
      <c r="AE79" s="556">
        <f>'WK+CAPEX'!AE71</f>
        <v>0</v>
      </c>
      <c r="AF79" s="556">
        <f>'WK+CAPEX'!AF71</f>
        <v>0</v>
      </c>
      <c r="AG79" s="556">
        <f>'WK+CAPEX'!AG71</f>
        <v>0</v>
      </c>
      <c r="AH79" s="556">
        <f>'WK+CAPEX'!AH71</f>
        <v>0</v>
      </c>
      <c r="AI79" s="556">
        <f>'WK+CAPEX'!AI71</f>
        <v>0</v>
      </c>
      <c r="AJ79" s="556">
        <f>'WK+CAPEX'!AJ71</f>
        <v>0</v>
      </c>
      <c r="AK79" s="556">
        <f>'WK+CAPEX'!AK71</f>
        <v>0</v>
      </c>
      <c r="AL79" s="556">
        <f>'WK+CAPEX'!AL71</f>
        <v>0</v>
      </c>
      <c r="AM79" s="556">
        <f>'WK+CAPEX'!AM71</f>
        <v>0</v>
      </c>
      <c r="AN79" s="556">
        <f>'WK+CAPEX'!AN71</f>
        <v>0</v>
      </c>
      <c r="AO79" s="556">
        <f>'WK+CAPEX'!AO71</f>
        <v>0</v>
      </c>
      <c r="AP79" s="556">
        <f>'WK+CAPEX'!AP71</f>
        <v>0</v>
      </c>
      <c r="AQ79" s="556">
        <f>'WK+CAPEX'!AQ71</f>
        <v>0</v>
      </c>
      <c r="AR79" s="556">
        <f>'WK+CAPEX'!AR71</f>
        <v>0</v>
      </c>
      <c r="AS79" s="556">
        <f>'WK+CAPEX'!AS71</f>
        <v>0</v>
      </c>
      <c r="AT79" s="556">
        <f>'WK+CAPEX'!AT71</f>
        <v>0</v>
      </c>
      <c r="AU79" s="556">
        <f>'WK+CAPEX'!AU71</f>
        <v>0</v>
      </c>
      <c r="AV79" s="556">
        <f>'WK+CAPEX'!AV71</f>
        <v>0</v>
      </c>
      <c r="AW79" s="556">
        <f>'WK+CAPEX'!AW71</f>
        <v>0</v>
      </c>
      <c r="AX79" s="556">
        <f>'WK+CAPEX'!AX71</f>
        <v>0</v>
      </c>
      <c r="AY79" s="556">
        <f>'WK+CAPEX'!AY71</f>
        <v>0</v>
      </c>
      <c r="AZ79" s="556">
        <f>'WK+CAPEX'!AZ71</f>
        <v>0</v>
      </c>
      <c r="BA79" s="556">
        <f>'WK+CAPEX'!BA71</f>
        <v>0</v>
      </c>
      <c r="BB79" s="556">
        <f>'WK+CAPEX'!BB71</f>
        <v>0</v>
      </c>
      <c r="BC79" s="556">
        <f>'WK+CAPEX'!BC71</f>
        <v>0</v>
      </c>
      <c r="BD79" s="556">
        <f>'WK+CAPEX'!BD71</f>
        <v>0</v>
      </c>
      <c r="BE79" s="556">
        <f>'WK+CAPEX'!BE71</f>
        <v>0</v>
      </c>
      <c r="BF79" s="556">
        <f>'WK+CAPEX'!BF71</f>
        <v>0</v>
      </c>
      <c r="BG79" s="556">
        <f>'WK+CAPEX'!BG71</f>
        <v>0</v>
      </c>
      <c r="BH79" s="556">
        <f>'WK+CAPEX'!BH71</f>
        <v>0</v>
      </c>
      <c r="BI79" s="556">
        <f>'WK+CAPEX'!BI71</f>
        <v>0</v>
      </c>
      <c r="BJ79" s="556">
        <f>'WK+CAPEX'!BJ71</f>
        <v>0</v>
      </c>
      <c r="BK79" s="556">
        <f>'WK+CAPEX'!BK71</f>
        <v>0</v>
      </c>
      <c r="BL79" s="556">
        <f>'WK+CAPEX'!BL71</f>
        <v>0</v>
      </c>
      <c r="BM79" s="556">
        <f>'WK+CAPEX'!BM71</f>
        <v>0</v>
      </c>
      <c r="BN79" s="556">
        <f>'WK+CAPEX'!BN71</f>
        <v>0</v>
      </c>
      <c r="BO79" s="556">
        <f>'WK+CAPEX'!BO71</f>
        <v>0</v>
      </c>
      <c r="BP79" s="556">
        <f>'WK+CAPEX'!BP71</f>
        <v>0</v>
      </c>
      <c r="BQ79" s="556">
        <f>'WK+CAPEX'!BQ71</f>
        <v>0</v>
      </c>
      <c r="BR79" s="556">
        <f>'WK+CAPEX'!BR71</f>
        <v>0</v>
      </c>
      <c r="BS79" s="556">
        <f>'WK+CAPEX'!BS71</f>
        <v>0</v>
      </c>
      <c r="BT79" s="556">
        <f>'WK+CAPEX'!BT71</f>
        <v>0</v>
      </c>
      <c r="BU79" s="556">
        <f>'WK+CAPEX'!BU71</f>
        <v>0</v>
      </c>
      <c r="BV79" s="556">
        <f>'WK+CAPEX'!BV71</f>
        <v>0</v>
      </c>
      <c r="BW79" s="556">
        <f>'WK+CAPEX'!BW71</f>
        <v>0</v>
      </c>
      <c r="BX79" s="556">
        <f>'WK+CAPEX'!BX71</f>
        <v>0</v>
      </c>
      <c r="BY79" s="556">
        <f>'WK+CAPEX'!BY71</f>
        <v>0</v>
      </c>
      <c r="BZ79" s="556">
        <f>'WK+CAPEX'!BZ71</f>
        <v>0</v>
      </c>
      <c r="CA79" s="556">
        <f>'WK+CAPEX'!CA71</f>
        <v>0</v>
      </c>
      <c r="CB79" s="556">
        <f>'WK+CAPEX'!CB71</f>
        <v>0</v>
      </c>
      <c r="CC79" s="556">
        <f>'WK+CAPEX'!CC71</f>
        <v>0</v>
      </c>
      <c r="CD79" s="556">
        <f>'WK+CAPEX'!CD71</f>
        <v>0</v>
      </c>
      <c r="CE79" s="556">
        <f>'WK+CAPEX'!CE71</f>
        <v>0</v>
      </c>
      <c r="CF79" s="556">
        <f>'WK+CAPEX'!CF71</f>
        <v>0</v>
      </c>
      <c r="CG79" s="556">
        <f>'WK+CAPEX'!CG71</f>
        <v>0</v>
      </c>
      <c r="CH79" s="556">
        <f>'WK+CAPEX'!CH71</f>
        <v>0</v>
      </c>
      <c r="CI79" s="556">
        <f>'WK+CAPEX'!CI71</f>
        <v>0</v>
      </c>
    </row>
    <row r="80" spans="1:87" ht="15.75" customHeight="1">
      <c r="A80" s="437"/>
      <c r="B80" s="412"/>
      <c r="C80" s="494"/>
      <c r="D80" s="556"/>
      <c r="E80" s="557"/>
      <c r="F80" s="557"/>
      <c r="G80" s="557"/>
      <c r="H80" s="557"/>
      <c r="I80" s="557"/>
      <c r="J80" s="557"/>
      <c r="K80" s="557"/>
      <c r="L80" s="557"/>
      <c r="M80" s="557"/>
      <c r="N80" s="557"/>
      <c r="O80" s="557"/>
      <c r="P80" s="557"/>
      <c r="Q80" s="557"/>
      <c r="R80" s="557"/>
      <c r="S80" s="557"/>
      <c r="T80" s="557"/>
      <c r="U80" s="557"/>
      <c r="V80" s="557"/>
      <c r="W80" s="557"/>
      <c r="X80" s="557"/>
      <c r="Y80" s="557"/>
      <c r="Z80" s="557"/>
      <c r="AA80" s="557"/>
      <c r="AB80" s="557"/>
      <c r="AC80" s="557"/>
      <c r="AD80" s="557"/>
      <c r="AE80" s="557"/>
      <c r="AF80" s="557"/>
      <c r="AG80" s="557"/>
      <c r="AH80" s="557"/>
      <c r="AI80" s="557"/>
      <c r="AJ80" s="557"/>
      <c r="AK80" s="557"/>
      <c r="AL80" s="557"/>
      <c r="AM80" s="557"/>
      <c r="AN80" s="557"/>
      <c r="AO80" s="557"/>
      <c r="AP80" s="557"/>
      <c r="AQ80" s="557"/>
      <c r="AR80" s="557"/>
      <c r="AS80" s="557"/>
      <c r="AT80" s="557"/>
      <c r="AU80" s="557"/>
      <c r="AV80" s="557"/>
      <c r="AW80" s="557"/>
      <c r="AX80" s="557"/>
      <c r="AY80" s="557"/>
      <c r="AZ80" s="557"/>
      <c r="BA80" s="557"/>
      <c r="BB80" s="557"/>
      <c r="BC80" s="557"/>
      <c r="BD80" s="557"/>
      <c r="BE80" s="557"/>
      <c r="BF80" s="557"/>
      <c r="BG80" s="557"/>
      <c r="BH80" s="557"/>
      <c r="BI80" s="557"/>
      <c r="BJ80" s="557"/>
      <c r="BK80" s="557"/>
      <c r="BL80" s="557"/>
      <c r="BM80" s="557"/>
      <c r="BN80" s="557"/>
      <c r="BO80" s="557"/>
      <c r="BP80" s="557"/>
      <c r="BQ80" s="557"/>
      <c r="BR80" s="557"/>
      <c r="BS80" s="557"/>
      <c r="BT80" s="557"/>
      <c r="BU80" s="557"/>
      <c r="BV80" s="557"/>
      <c r="BW80" s="557"/>
      <c r="BX80" s="557"/>
      <c r="BY80" s="557"/>
      <c r="BZ80" s="557"/>
      <c r="CA80" s="557"/>
      <c r="CB80" s="557"/>
      <c r="CC80" s="557"/>
      <c r="CD80" s="557"/>
      <c r="CE80" s="557"/>
      <c r="CF80" s="557"/>
      <c r="CG80" s="557"/>
      <c r="CH80" s="557"/>
      <c r="CI80" s="557"/>
    </row>
    <row r="81" spans="1:87" ht="15.75" customHeight="1">
      <c r="A81" s="437" t="s">
        <v>151</v>
      </c>
      <c r="B81" s="412"/>
      <c r="C81" s="494" t="str">
        <f>Settings!$C$7</f>
        <v>USD</v>
      </c>
      <c r="D81" s="556">
        <f>IF(D$5=Settings!$C$18,IF(Settings!$C$17="Jan-Dec",MAX((SUMIFS(C76:$D76,C6:$D6,D$6-1)-(SUMIFS(C82:$D82,C6:$D6,D$6-1)))*Settings!$C$16,0),IF(Settings!$C$17="Oct-Sep",MAX(SUMIFS(C76:$D76,C6:$D6,D$6-2,C5:$D5,"&gt;=10")-SUMIFS(C82:$D82,C6:$D6,D$6-2,C5:$D5,"&gt;=10")+SUMIFS(C76:$D76,C6:$D6,D$6-1,C5:$D5,"&lt;=9")-SUMIFS(C82:$D82,C6:$D6,D$6-1,C5:$D5,"&lt;=9"),0)*Settings!$C$16,0)),0)</f>
        <v>0</v>
      </c>
      <c r="E81" s="557">
        <f>IF(E$5=Settings!$C$18,IF(Settings!$C$17="Jan-Dec",MAX((SUMIFS(D76:$D76,D6:$D6,E$6-1)-(SUMIFS(D82:$D82,D6:$D6,E$6-1)))*Settings!$C$16,0),IF(Settings!$C$17="Oct-Sep",MAX(SUMIFS(D76:$D76,D6:$D6,E$6-2,D5:$D5,"&gt;=10")-SUMIFS(D82:$D82,D6:$D6,E$6-2,D5:$D5,"&gt;=10")+SUMIFS(D76:$D76,D6:$D6,E$6-1,D5:$D5,"&lt;=9")-SUMIFS(D82:$D82,D6:$D6,E$6-1,D5:$D5,"&lt;=9"),0)*Settings!$C$16,0)),0)</f>
        <v>0</v>
      </c>
      <c r="F81" s="557">
        <f>IF(F$5=Settings!$C$18,IF(Settings!$C$17="Jan-Dec",MAX((SUMIFS($D76:E76,$D6:E6,F$6-1)-(SUMIFS($D82:E82,$D6:E6,F$6-1)))*Settings!$C$16,0),IF(Settings!$C$17="Oct-Sep",MAX(SUMIFS($D76:E76,$D6:E6,F$6-2,$D5:E5,"&gt;=10")-SUMIFS($D82:E82,$D6:E6,F$6-2,$D5:E5,"&gt;=10")+SUMIFS($D76:E76,$D6:E6,F$6-1,$D5:E5,"&lt;=9")-SUMIFS($D82:E82,$D6:E6,F$6-1,$D5:E5,"&lt;=9"),0)*Settings!$C$16,0)),0)</f>
        <v>0</v>
      </c>
      <c r="G81" s="557">
        <f>IF(G$5=Settings!$C$18,IF(Settings!$C$17="Jan-Dec",MAX((SUMIFS($D76:F76,$D6:F6,G$6-1)-(SUMIFS($D82:F82,$D6:F6,G$6-1)))*Settings!$C$16,0),IF(Settings!$C$17="Oct-Sep",MAX(SUMIFS($D76:F76,$D6:F6,G$6-2,$D5:F5,"&gt;=10")-SUMIFS($D82:F82,$D6:F6,G$6-2,$D5:F5,"&gt;=10")+SUMIFS($D76:F76,$D6:F6,G$6-1,$D5:F5,"&lt;=9")-SUMIFS($D82:F82,$D6:F6,G$6-1,$D5:F5,"&lt;=9"),0)*Settings!$C$16,0)),0)</f>
        <v>0</v>
      </c>
      <c r="H81" s="557">
        <f>IF(H$5=Settings!$C$18,IF(Settings!$C$17="Jan-Dec",MAX((SUMIFS($D76:G76,$D6:G6,H$6-1)-(SUMIFS($D82:G82,$D6:G6,H$6-1)))*Settings!$C$16,0),IF(Settings!$C$17="Oct-Sep",MAX(SUMIFS($D76:G76,$D6:G6,H$6-2,$D5:G5,"&gt;=10")-SUMIFS($D82:G82,$D6:G6,H$6-2,$D5:G5,"&gt;=10")+SUMIFS($D76:G76,$D6:G6,H$6-1,$D5:G5,"&lt;=9")-SUMIFS($D82:G82,$D6:G6,H$6-1,$D5:G5,"&lt;=9"),0)*Settings!$C$16,0)),0)</f>
        <v>0</v>
      </c>
      <c r="I81" s="557">
        <f>IF(I$5=Settings!$C$18,IF(Settings!$C$17="Jan-Dec",MAX((SUMIFS($D76:H76,$D6:H6,I$6-1)-(SUMIFS($D82:H82,$D6:H6,I$6-1)))*Settings!$C$16,0),IF(Settings!$C$17="Oct-Sep",MAX(SUMIFS($D76:H76,$D6:H6,I$6-2,$D5:H5,"&gt;=10")-SUMIFS($D82:H82,$D6:H6,I$6-2,$D5:H5,"&gt;=10")+SUMIFS($D76:H76,$D6:H6,I$6-1,$D5:H5,"&lt;=9")-SUMIFS($D82:H82,$D6:H6,I$6-1,$D5:H5,"&lt;=9"),0)*Settings!$C$16,0)),0)</f>
        <v>0</v>
      </c>
      <c r="J81" s="557">
        <f>IF(J$5=Settings!$C$18,IF(Settings!$C$17="Jan-Dec",MAX((SUMIFS($D76:I76,$D6:I6,J$6-1)-(SUMIFS($D82:I82,$D6:I6,J$6-1)))*Settings!$C$16,0),IF(Settings!$C$17="Oct-Sep",MAX(SUMIFS($D76:I76,$D6:I6,J$6-2,$D5:I5,"&gt;=10")-SUMIFS($D82:I82,$D6:I6,J$6-2,$D5:I5,"&gt;=10")+SUMIFS($D76:I76,$D6:I6,J$6-1,$D5:I5,"&lt;=9")-SUMIFS($D82:I82,$D6:I6,J$6-1,$D5:I5,"&lt;=9"),0)*Settings!$C$16,0)),0)</f>
        <v>0</v>
      </c>
      <c r="K81" s="557">
        <f>IF(K$5=Settings!$C$18,IF(Settings!$C$17="Jan-Dec",MAX((SUMIFS($D76:J76,$D6:J6,K$6-1)-(SUMIFS($D82:J82,$D6:J6,K$6-1)))*Settings!$C$16,0),IF(Settings!$C$17="Oct-Sep",MAX(SUMIFS($D76:J76,$D6:J6,K$6-2,$D5:J5,"&gt;=10")-SUMIFS($D82:J82,$D6:J6,K$6-2,$D5:J5,"&gt;=10")+SUMIFS($D76:J76,$D6:J6,K$6-1,$D5:J5,"&lt;=9")-SUMIFS($D82:J82,$D6:J6,K$6-1,$D5:J5,"&lt;=9"),0)*Settings!$C$16,0)),0)</f>
        <v>0</v>
      </c>
      <c r="L81" s="557">
        <f>IF(L$5=Settings!$C$18,IF(Settings!$C$17="Jan-Dec",MAX((SUMIFS($D76:K76,$D6:K6,L$6-1)-(SUMIFS($D82:K82,$D6:K6,L$6-1)))*Settings!$C$16,0),IF(Settings!$C$17="Oct-Sep",MAX(SUMIFS($D76:K76,$D6:K6,L$6-2,$D5:K5,"&gt;=10")-SUMIFS($D82:K82,$D6:K6,L$6-2,$D5:K5,"&gt;=10")+SUMIFS($D76:K76,$D6:K6,L$6-1,$D5:K5,"&lt;=9")-SUMIFS($D82:K82,$D6:K6,L$6-1,$D5:K5,"&lt;=9"),0)*Settings!$C$16,0)),0)</f>
        <v>0</v>
      </c>
      <c r="M81" s="557">
        <f>IF(M$5=Settings!$C$18,IF(Settings!$C$17="Jan-Dec",MAX((SUMIFS($D76:L76,$D6:L6,M$6-1)-(SUMIFS($D82:L82,$D6:L6,M$6-1)))*Settings!$C$16,0),IF(Settings!$C$17="Oct-Sep",MAX(SUMIFS($D76:L76,$D6:L6,M$6-2,$D5:L5,"&gt;=10")-SUMIFS($D82:L82,$D6:L6,M$6-2,$D5:L5,"&gt;=10")+SUMIFS($D76:L76,$D6:L6,M$6-1,$D5:L5,"&lt;=9")-SUMIFS($D82:L82,$D6:L6,M$6-1,$D5:L5,"&lt;=9"),0)*Settings!$C$16,0)),0)</f>
        <v>0</v>
      </c>
      <c r="N81" s="557">
        <f>IF(N$5=Settings!$C$18,IF(Settings!$C$17="Jan-Dec",MAX((SUMIFS($D76:M76,$D6:M6,N$6-1)-(SUMIFS($D82:M82,$D6:M6,N$6-1)))*Settings!$C$16,0),IF(Settings!$C$17="Oct-Sep",MAX(SUMIFS($D76:M76,$D6:M6,N$6-2,$D5:M5,"&gt;=10")-SUMIFS($D82:M82,$D6:M6,N$6-2,$D5:M5,"&gt;=10")+SUMIFS($D76:M76,$D6:M6,N$6-1,$D5:M5,"&lt;=9")-SUMIFS($D82:M82,$D6:M6,N$6-1,$D5:M5,"&lt;=9"),0)*Settings!$C$16,0)),0)</f>
        <v>0</v>
      </c>
      <c r="O81" s="557">
        <f>IF(O$5=Settings!$C$18,IF(Settings!$C$17="Jan-Dec",MAX((SUMIFS($D76:N76,$D6:N6,O$6-1)-(SUMIFS($D82:N82,$D6:N6,O$6-1)))*Settings!$C$16,0),IF(Settings!$C$17="Oct-Sep",MAX(SUMIFS($D76:N76,$D6:N6,O$6-2,$D5:N5,"&gt;=10")-SUMIFS($D82:N82,$D6:N6,O$6-2,$D5:N5,"&gt;=10")+SUMIFS($D76:N76,$D6:N6,O$6-1,$D5:N5,"&lt;=9")-SUMIFS($D82:N82,$D6:N6,O$6-1,$D5:N5,"&lt;=9"),0)*Settings!$C$16,0)),0)</f>
        <v>0</v>
      </c>
      <c r="P81" s="557">
        <f>IF(P$5=Settings!$C$18,IF(Settings!$C$17="Jan-Dec",MAX((SUMIFS($D76:O76,$D6:O6,P$6-1)-(SUMIFS($D82:O82,$D6:O6,P$6-1)))*Settings!$C$16,0),IF(Settings!$C$17="Oct-Sep",MAX(SUMIFS($D76:O76,$D6:O6,P$6-2,$D5:O5,"&gt;=10")-SUMIFS($D82:O82,$D6:O6,P$6-2,$D5:O5,"&gt;=10")+SUMIFS($D76:O76,$D6:O6,P$6-1,$D5:O5,"&lt;=9")-SUMIFS($D82:O82,$D6:O6,P$6-1,$D5:O5,"&lt;=9"),0)*Settings!$C$16,0)),0)</f>
        <v>0</v>
      </c>
      <c r="Q81" s="557">
        <f>IF(Q$5=Settings!$C$18,IF(Settings!$C$17="Jan-Dec",MAX((SUMIFS($D76:P76,$D6:P6,Q$6-1)-(SUMIFS($D82:P82,$D6:P6,Q$6-1)))*Settings!$C$16,0),IF(Settings!$C$17="Oct-Sep",MAX(SUMIFS($D76:P76,$D6:P6,Q$6-2,$D5:P5,"&gt;=10")-SUMIFS($D82:P82,$D6:P6,Q$6-2,$D5:P5,"&gt;=10")+SUMIFS($D76:P76,$D6:P6,Q$6-1,$D5:P5,"&lt;=9")-SUMIFS($D82:P82,$D6:P6,Q$6-1,$D5:P5,"&lt;=9"),0)*Settings!$C$16,0)),0)</f>
        <v>0</v>
      </c>
      <c r="R81" s="557">
        <f>IF(R$5=Settings!$C$18,IF(Settings!$C$17="Jan-Dec",MAX((SUMIFS($D76:Q76,$D6:Q6,R$6-1)-(SUMIFS($D82:Q82,$D6:Q6,R$6-1)))*Settings!$C$16,0),IF(Settings!$C$17="Oct-Sep",MAX(SUMIFS($D76:Q76,$D6:Q6,R$6-2,$D5:Q5,"&gt;=10")-SUMIFS($D82:Q82,$D6:Q6,R$6-2,$D5:Q5,"&gt;=10")+SUMIFS($D76:Q76,$D6:Q6,R$6-1,$D5:Q5,"&lt;=9")-SUMIFS($D82:Q82,$D6:Q6,R$6-1,$D5:Q5,"&lt;=9"),0)*Settings!$C$16,0)),0)</f>
        <v>0</v>
      </c>
      <c r="S81" s="557">
        <f>IF(S$5=Settings!$C$18,IF(Settings!$C$17="Jan-Dec",MAX((SUMIFS($D76:R76,$D6:R6,S$6-1)-(SUMIFS($D82:R82,$D6:R6,S$6-1)))*Settings!$C$16,0),IF(Settings!$C$17="Oct-Sep",MAX(SUMIFS($D76:R76,$D6:R6,S$6-2,$D5:R5,"&gt;=10")-SUMIFS($D82:R82,$D6:R6,S$6-2,$D5:R5,"&gt;=10")+SUMIFS($D76:R76,$D6:R6,S$6-1,$D5:R5,"&lt;=9")-SUMIFS($D82:R82,$D6:R6,S$6-1,$D5:R5,"&lt;=9"),0)*Settings!$C$16,0)),0)</f>
        <v>0</v>
      </c>
      <c r="T81" s="557">
        <f>IF(T$5=Settings!$C$18,IF(Settings!$C$17="Jan-Dec",MAX((SUMIFS($D76:S76,$D6:S6,T$6-1)-(SUMIFS($D82:S82,$D6:S6,T$6-1)))*Settings!$C$16,0),IF(Settings!$C$17="Oct-Sep",MAX(SUMIFS($D76:S76,$D6:S6,T$6-2,$D5:S5,"&gt;=10")-SUMIFS($D82:S82,$D6:S6,T$6-2,$D5:S5,"&gt;=10")+SUMIFS($D76:S76,$D6:S6,T$6-1,$D5:S5,"&lt;=9")-SUMIFS($D82:S82,$D6:S6,T$6-1,$D5:S5,"&lt;=9"),0)*Settings!$C$16,0)),0)</f>
        <v>0</v>
      </c>
      <c r="U81" s="557">
        <f>IF(U$5=Settings!$C$18,IF(Settings!$C$17="Jan-Dec",MAX((SUMIFS($D76:T76,$D6:T6,U$6-1)-(SUMIFS($D82:T82,$D6:T6,U$6-1)))*Settings!$C$16,0),IF(Settings!$C$17="Oct-Sep",MAX(SUMIFS($D76:T76,$D6:T6,U$6-2,$D5:T5,"&gt;=10")-SUMIFS($D82:T82,$D6:T6,U$6-2,$D5:T5,"&gt;=10")+SUMIFS($D76:T76,$D6:T6,U$6-1,$D5:T5,"&lt;=9")-SUMIFS($D82:T82,$D6:T6,U$6-1,$D5:T5,"&lt;=9"),0)*Settings!$C$16,0)),0)</f>
        <v>0</v>
      </c>
      <c r="V81" s="557">
        <f>IF(V$5=Settings!$C$18,IF(Settings!$C$17="Jan-Dec",MAX((SUMIFS($D76:U76,$D6:U6,V$6-1)-(SUMIFS($D82:U82,$D6:U6,V$6-1)))*Settings!$C$16,0),IF(Settings!$C$17="Oct-Sep",MAX(SUMIFS($D76:U76,$D6:U6,V$6-2,$D5:U5,"&gt;=10")-SUMIFS($D82:U82,$D6:U6,V$6-2,$D5:U5,"&gt;=10")+SUMIFS($D76:U76,$D6:U6,V$6-1,$D5:U5,"&lt;=9")-SUMIFS($D82:U82,$D6:U6,V$6-1,$D5:U5,"&lt;=9"),0)*Settings!$C$16,0)),0)</f>
        <v>0</v>
      </c>
      <c r="W81" s="557">
        <f>IF(W$5=Settings!$C$18,IF(Settings!$C$17="Jan-Dec",MAX((SUMIFS($D76:V76,$D6:V6,W$6-1)-(SUMIFS($D82:V82,$D6:V6,W$6-1)))*Settings!$C$16,0),IF(Settings!$C$17="Oct-Sep",MAX(SUMIFS($D76:V76,$D6:V6,W$6-2,$D5:V5,"&gt;=10")-SUMIFS($D82:V82,$D6:V6,W$6-2,$D5:V5,"&gt;=10")+SUMIFS($D76:V76,$D6:V6,W$6-1,$D5:V5,"&lt;=9")-SUMIFS($D82:V82,$D6:V6,W$6-1,$D5:V5,"&lt;=9"),0)*Settings!$C$16,0)),0)</f>
        <v>0</v>
      </c>
      <c r="X81" s="557">
        <f>IF(X$5=Settings!$C$18,IF(Settings!$C$17="Jan-Dec",MAX((SUMIFS($D76:W76,$D6:W6,X$6-1)-(SUMIFS($D82:W82,$D6:W6,X$6-1)))*Settings!$C$16,0),IF(Settings!$C$17="Oct-Sep",MAX(SUMIFS($D76:W76,$D6:W6,X$6-2,$D5:W5,"&gt;=10")-SUMIFS($D82:W82,$D6:W6,X$6-2,$D5:W5,"&gt;=10")+SUMIFS($D76:W76,$D6:W6,X$6-1,$D5:W5,"&lt;=9")-SUMIFS($D82:W82,$D6:W6,X$6-1,$D5:W5,"&lt;=9"),0)*Settings!$C$16,0)),0)</f>
        <v>0</v>
      </c>
      <c r="Y81" s="557">
        <f>IF(Y$5=Settings!$C$18,IF(Settings!$C$17="Jan-Dec",MAX((SUMIFS($D76:X76,$D6:X6,Y$6-1)-(SUMIFS($D82:X82,$D6:X6,Y$6-1)))*Settings!$C$16,0),IF(Settings!$C$17="Oct-Sep",MAX(SUMIFS($D76:X76,$D6:X6,Y$6-2,$D5:X5,"&gt;=10")-SUMIFS($D82:X82,$D6:X6,Y$6-2,$D5:X5,"&gt;=10")+SUMIFS($D76:X76,$D6:X6,Y$6-1,$D5:X5,"&lt;=9")-SUMIFS($D82:X82,$D6:X6,Y$6-1,$D5:X5,"&lt;=9"),0)*Settings!$C$16,0)),0)</f>
        <v>0</v>
      </c>
      <c r="Z81" s="557">
        <f>IF(Z$5=Settings!$C$18,IF(Settings!$C$17="Jan-Dec",MAX((SUMIFS($D76:Y76,$D6:Y6,Z$6-1)-(SUMIFS($D82:Y82,$D6:Y6,Z$6-1)))*Settings!$C$16,0),IF(Settings!$C$17="Oct-Sep",MAX(SUMIFS($D76:Y76,$D6:Y6,Z$6-2,$D5:Y5,"&gt;=10")-SUMIFS($D82:Y82,$D6:Y6,Z$6-2,$D5:Y5,"&gt;=10")+SUMIFS($D76:Y76,$D6:Y6,Z$6-1,$D5:Y5,"&lt;=9")-SUMIFS($D82:Y82,$D6:Y6,Z$6-1,$D5:Y5,"&lt;=9"),0)*Settings!$C$16,0)),0)</f>
        <v>0</v>
      </c>
      <c r="AA81" s="557">
        <f>IF(AA$5=Settings!$C$18,IF(Settings!$C$17="Jan-Dec",MAX((SUMIFS($D76:Z76,$D6:Z6,AA$6-1)-(SUMIFS($D82:Z82,$D6:Z6,AA$6-1)))*Settings!$C$16,0),IF(Settings!$C$17="Oct-Sep",MAX(SUMIFS($D76:Z76,$D6:Z6,AA$6-2,$D5:Z5,"&gt;=10")-SUMIFS($D82:Z82,$D6:Z6,AA$6-2,$D5:Z5,"&gt;=10")+SUMIFS($D76:Z76,$D6:Z6,AA$6-1,$D5:Z5,"&lt;=9")-SUMIFS($D82:Z82,$D6:Z6,AA$6-1,$D5:Z5,"&lt;=9"),0)*Settings!$C$16,0)),0)</f>
        <v>0</v>
      </c>
      <c r="AB81" s="557">
        <f>IF(AB$5=Settings!$C$18,IF(Settings!$C$17="Jan-Dec",MAX((SUMIFS($D76:AA76,$D6:AA6,AB$6-1)-(SUMIFS($D82:AA82,$D6:AA6,AB$6-1)))*Settings!$C$16,0),IF(Settings!$C$17="Oct-Sep",MAX(SUMIFS($D76:AA76,$D6:AA6,AB$6-2,$D5:AA5,"&gt;=10")-SUMIFS($D82:AA82,$D6:AA6,AB$6-2,$D5:AA5,"&gt;=10")+SUMIFS($D76:AA76,$D6:AA6,AB$6-1,$D5:AA5,"&lt;=9")-SUMIFS($D82:AA82,$D6:AA6,AB$6-1,$D5:AA5,"&lt;=9"),0)*Settings!$C$16,0)),0)</f>
        <v>0</v>
      </c>
      <c r="AC81" s="557">
        <f>IF(AC$5=Settings!$C$18,IF(Settings!$C$17="Jan-Dec",MAX((SUMIFS($D76:AB76,$D6:AB6,AC$6-1)-(SUMIFS($D82:AB82,$D6:AB6,AC$6-1)))*Settings!$C$16,0),IF(Settings!$C$17="Oct-Sep",MAX(SUMIFS($D76:AB76,$D6:AB6,AC$6-2,$D5:AB5,"&gt;=10")-SUMIFS($D82:AB82,$D6:AB6,AC$6-2,$D5:AB5,"&gt;=10")+SUMIFS($D76:AB76,$D6:AB6,AC$6-1,$D5:AB5,"&lt;=9")-SUMIFS($D82:AB82,$D6:AB6,AC$6-1,$D5:AB5,"&lt;=9"),0)*Settings!$C$16,0)),0)</f>
        <v>0</v>
      </c>
      <c r="AD81" s="557">
        <f>IF(AD$5=Settings!$C$18,IF(Settings!$C$17="Jan-Dec",MAX((SUMIFS($D76:AC76,$D6:AC6,AD$6-1)-(SUMIFS($D82:AC82,$D6:AC6,AD$6-1)))*Settings!$C$16,0),IF(Settings!$C$17="Oct-Sep",MAX(SUMIFS($D76:AC76,$D6:AC6,AD$6-2,$D5:AC5,"&gt;=10")-SUMIFS($D82:AC82,$D6:AC6,AD$6-2,$D5:AC5,"&gt;=10")+SUMIFS($D76:AC76,$D6:AC6,AD$6-1,$D5:AC5,"&lt;=9")-SUMIFS($D82:AC82,$D6:AC6,AD$6-1,$D5:AC5,"&lt;=9"),0)*Settings!$C$16,0)),0)</f>
        <v>0</v>
      </c>
      <c r="AE81" s="557">
        <f>IF(AE$5=Settings!$C$18,IF(Settings!$C$17="Jan-Dec",MAX((SUMIFS($D76:AD76,$D6:AD6,AE$6-1)-(SUMIFS($D82:AD82,$D6:AD6,AE$6-1)))*Settings!$C$16,0),IF(Settings!$C$17="Oct-Sep",MAX(SUMIFS($D76:AD76,$D6:AD6,AE$6-2,$D5:AD5,"&gt;=10")-SUMIFS($D82:AD82,$D6:AD6,AE$6-2,$D5:AD5,"&gt;=10")+SUMIFS($D76:AD76,$D6:AD6,AE$6-1,$D5:AD5,"&lt;=9")-SUMIFS($D82:AD82,$D6:AD6,AE$6-1,$D5:AD5,"&lt;=9"),0)*Settings!$C$16,0)),0)</f>
        <v>0</v>
      </c>
      <c r="AF81" s="557">
        <f>IF(AF$5=Settings!$C$18,IF(Settings!$C$17="Jan-Dec",MAX((SUMIFS($D76:AE76,$D6:AE6,AF$6-1)-(SUMIFS($D82:AE82,$D6:AE6,AF$6-1)))*Settings!$C$16,0),IF(Settings!$C$17="Oct-Sep",MAX(SUMIFS($D76:AE76,$D6:AE6,AF$6-2,$D5:AE5,"&gt;=10")-SUMIFS($D82:AE82,$D6:AE6,AF$6-2,$D5:AE5,"&gt;=10")+SUMIFS($D76:AE76,$D6:AE6,AF$6-1,$D5:AE5,"&lt;=9")-SUMIFS($D82:AE82,$D6:AE6,AF$6-1,$D5:AE5,"&lt;=9"),0)*Settings!$C$16,0)),0)</f>
        <v>0</v>
      </c>
      <c r="AG81" s="557">
        <f>IF(AG$5=Settings!$C$18,IF(Settings!$C$17="Jan-Dec",MAX((SUMIFS($D76:AF76,$D6:AF6,AG$6-1)-(SUMIFS($D82:AF82,$D6:AF6,AG$6-1)))*Settings!$C$16,0),IF(Settings!$C$17="Oct-Sep",MAX(SUMIFS($D76:AF76,$D6:AF6,AG$6-2,$D5:AF5,"&gt;=10")-SUMIFS($D82:AF82,$D6:AF6,AG$6-2,$D5:AF5,"&gt;=10")+SUMIFS($D76:AF76,$D6:AF6,AG$6-1,$D5:AF5,"&lt;=9")-SUMIFS($D82:AF82,$D6:AF6,AG$6-1,$D5:AF5,"&lt;=9"),0)*Settings!$C$16,0)),0)</f>
        <v>0</v>
      </c>
      <c r="AH81" s="557">
        <f>IF(AH$5=Settings!$C$18,IF(Settings!$C$17="Jan-Dec",MAX((SUMIFS($D76:AG76,$D6:AG6,AH$6-1)-(SUMIFS($D82:AG82,$D6:AG6,AH$6-1)))*Settings!$C$16,0),IF(Settings!$C$17="Oct-Sep",MAX(SUMIFS($D76:AG76,$D6:AG6,AH$6-2,$D5:AG5,"&gt;=10")-SUMIFS($D82:AG82,$D6:AG6,AH$6-2,$D5:AG5,"&gt;=10")+SUMIFS($D76:AG76,$D6:AG6,AH$6-1,$D5:AG5,"&lt;=9")-SUMIFS($D82:AG82,$D6:AG6,AH$6-1,$D5:AG5,"&lt;=9"),0)*Settings!$C$16,0)),0)</f>
        <v>0</v>
      </c>
      <c r="AI81" s="557">
        <f>IF(AI$5=Settings!$C$18,IF(Settings!$C$17="Jan-Dec",MAX((SUMIFS($D76:AH76,$D6:AH6,AI$6-1)-(SUMIFS($D82:AH82,$D6:AH6,AI$6-1)))*Settings!$C$16,0),IF(Settings!$C$17="Oct-Sep",MAX(SUMIFS($D76:AH76,$D6:AH6,AI$6-2,$D5:AH5,"&gt;=10")-SUMIFS($D82:AH82,$D6:AH6,AI$6-2,$D5:AH5,"&gt;=10")+SUMIFS($D76:AH76,$D6:AH6,AI$6-1,$D5:AH5,"&lt;=9")-SUMIFS($D82:AH82,$D6:AH6,AI$6-1,$D5:AH5,"&lt;=9"),0)*Settings!$C$16,0)),0)</f>
        <v>0</v>
      </c>
      <c r="AJ81" s="557">
        <f>IF(AJ$5=Settings!$C$18,IF(Settings!$C$17="Jan-Dec",MAX((SUMIFS($D76:AI76,$D6:AI6,AJ$6-1)-(SUMIFS($D82:AI82,$D6:AI6,AJ$6-1)))*Settings!$C$16,0),IF(Settings!$C$17="Oct-Sep",MAX(SUMIFS($D76:AI76,$D6:AI6,AJ$6-2,$D5:AI5,"&gt;=10")-SUMIFS($D82:AI82,$D6:AI6,AJ$6-2,$D5:AI5,"&gt;=10")+SUMIFS($D76:AI76,$D6:AI6,AJ$6-1,$D5:AI5,"&lt;=9")-SUMIFS($D82:AI82,$D6:AI6,AJ$6-1,$D5:AI5,"&lt;=9"),0)*Settings!$C$16,0)),0)</f>
        <v>0</v>
      </c>
      <c r="AK81" s="557">
        <f>IF(AK$5=Settings!$C$18,IF(Settings!$C$17="Jan-Dec",MAX((SUMIFS($D76:AJ76,$D6:AJ6,AK$6-1)-(SUMIFS($D82:AJ82,$D6:AJ6,AK$6-1)))*Settings!$C$16,0),IF(Settings!$C$17="Oct-Sep",MAX(SUMIFS($D76:AJ76,$D6:AJ6,AK$6-2,$D5:AJ5,"&gt;=10")-SUMIFS($D82:AJ82,$D6:AJ6,AK$6-2,$D5:AJ5,"&gt;=10")+SUMIFS($D76:AJ76,$D6:AJ6,AK$6-1,$D5:AJ5,"&lt;=9")-SUMIFS($D82:AJ82,$D6:AJ6,AK$6-1,$D5:AJ5,"&lt;=9"),0)*Settings!$C$16,0)),0)</f>
        <v>0</v>
      </c>
      <c r="AL81" s="557">
        <f>IF(AL$5=Settings!$C$18,IF(Settings!$C$17="Jan-Dec",MAX((SUMIFS($D76:AK76,$D6:AK6,AL$6-1)-(SUMIFS($D82:AK82,$D6:AK6,AL$6-1)))*Settings!$C$16,0),IF(Settings!$C$17="Oct-Sep",MAX(SUMIFS($D76:AK76,$D6:AK6,AL$6-2,$D5:AK5,"&gt;=10")-SUMIFS($D82:AK82,$D6:AK6,AL$6-2,$D5:AK5,"&gt;=10")+SUMIFS($D76:AK76,$D6:AK6,AL$6-1,$D5:AK5,"&lt;=9")-SUMIFS($D82:AK82,$D6:AK6,AL$6-1,$D5:AK5,"&lt;=9"),0)*Settings!$C$16,0)),0)</f>
        <v>0</v>
      </c>
      <c r="AM81" s="557">
        <f>IF(AM$5=Settings!$C$18,IF(Settings!$C$17="Jan-Dec",MAX((SUMIFS($D76:AL76,$D6:AL6,AM$6-1)-(SUMIFS($D82:AL82,$D6:AL6,AM$6-1)))*Settings!$C$16,0),IF(Settings!$C$17="Oct-Sep",MAX(SUMIFS($D76:AL76,$D6:AL6,AM$6-2,$D5:AL5,"&gt;=10")-SUMIFS($D82:AL82,$D6:AL6,AM$6-2,$D5:AL5,"&gt;=10")+SUMIFS($D76:AL76,$D6:AL6,AM$6-1,$D5:AL5,"&lt;=9")-SUMIFS($D82:AL82,$D6:AL6,AM$6-1,$D5:AL5,"&lt;=9"),0)*Settings!$C$16,0)),0)</f>
        <v>0</v>
      </c>
      <c r="AN81" s="557">
        <f>IF(AN$5=Settings!$C$18,IF(Settings!$C$17="Jan-Dec",MAX((SUMIFS($D76:AM76,$D6:AM6,AN$6-1)-(SUMIFS($D82:AM82,$D6:AM6,AN$6-1)))*Settings!$C$16,0),IF(Settings!$C$17="Oct-Sep",MAX(SUMIFS($D76:AM76,$D6:AM6,AN$6-2,$D5:AM5,"&gt;=10")-SUMIFS($D82:AM82,$D6:AM6,AN$6-2,$D5:AM5,"&gt;=10")+SUMIFS($D76:AM76,$D6:AM6,AN$6-1,$D5:AM5,"&lt;=9")-SUMIFS($D82:AM82,$D6:AM6,AN$6-1,$D5:AM5,"&lt;=9"),0)*Settings!$C$16,0)),0)</f>
        <v>0</v>
      </c>
      <c r="AO81" s="557">
        <f>IF(AO$5=Settings!$C$18,IF(Settings!$C$17="Jan-Dec",MAX((SUMIFS($D76:AN76,$D6:AN6,AO$6-1)-(SUMIFS($D82:AN82,$D6:AN6,AO$6-1)))*Settings!$C$16,0),IF(Settings!$C$17="Oct-Sep",MAX(SUMIFS($D76:AN76,$D6:AN6,AO$6-2,$D5:AN5,"&gt;=10")-SUMIFS($D82:AN82,$D6:AN6,AO$6-2,$D5:AN5,"&gt;=10")+SUMIFS($D76:AN76,$D6:AN6,AO$6-1,$D5:AN5,"&lt;=9")-SUMIFS($D82:AN82,$D6:AN6,AO$6-1,$D5:AN5,"&lt;=9"),0)*Settings!$C$16,0)),0)</f>
        <v>0</v>
      </c>
      <c r="AP81" s="557">
        <f>IF(AP$5=Settings!$C$18,IF(Settings!$C$17="Jan-Dec",MAX((SUMIFS($D76:AO76,$D6:AO6,AP$6-1)-(SUMIFS($D82:AO82,$D6:AO6,AP$6-1)))*Settings!$C$16,0),IF(Settings!$C$17="Oct-Sep",MAX(SUMIFS($D76:AO76,$D6:AO6,AP$6-2,$D5:AO5,"&gt;=10")-SUMIFS($D82:AO82,$D6:AO6,AP$6-2,$D5:AO5,"&gt;=10")+SUMIFS($D76:AO76,$D6:AO6,AP$6-1,$D5:AO5,"&lt;=9")-SUMIFS($D82:AO82,$D6:AO6,AP$6-1,$D5:AO5,"&lt;=9"),0)*Settings!$C$16,0)),0)</f>
        <v>0</v>
      </c>
      <c r="AQ81" s="557">
        <f>IF(AQ$5=Settings!$C$18,IF(Settings!$C$17="Jan-Dec",MAX((SUMIFS($D76:AP76,$D6:AP6,AQ$6-1)-(SUMIFS($D82:AP82,$D6:AP6,AQ$6-1)))*Settings!$C$16,0),IF(Settings!$C$17="Oct-Sep",MAX(SUMIFS($D76:AP76,$D6:AP6,AQ$6-2,$D5:AP5,"&gt;=10")-SUMIFS($D82:AP82,$D6:AP6,AQ$6-2,$D5:AP5,"&gt;=10")+SUMIFS($D76:AP76,$D6:AP6,AQ$6-1,$D5:AP5,"&lt;=9")-SUMIFS($D82:AP82,$D6:AP6,AQ$6-1,$D5:AP5,"&lt;=9"),0)*Settings!$C$16,0)),0)</f>
        <v>0</v>
      </c>
      <c r="AR81" s="557">
        <f>IF(AR$5=Settings!$C$18,IF(Settings!$C$17="Jan-Dec",MAX((SUMIFS($D76:AQ76,$D6:AQ6,AR$6-1)-(SUMIFS($D82:AQ82,$D6:AQ6,AR$6-1)))*Settings!$C$16,0),IF(Settings!$C$17="Oct-Sep",MAX(SUMIFS($D76:AQ76,$D6:AQ6,AR$6-2,$D5:AQ5,"&gt;=10")-SUMIFS($D82:AQ82,$D6:AQ6,AR$6-2,$D5:AQ5,"&gt;=10")+SUMIFS($D76:AQ76,$D6:AQ6,AR$6-1,$D5:AQ5,"&lt;=9")-SUMIFS($D82:AQ82,$D6:AQ6,AR$6-1,$D5:AQ5,"&lt;=9"),0)*Settings!$C$16,0)),0)</f>
        <v>0</v>
      </c>
      <c r="AS81" s="557">
        <f>IF(AS$5=Settings!$C$18,IF(Settings!$C$17="Jan-Dec",MAX((SUMIFS($D76:AR76,$D6:AR6,AS$6-1)-(SUMIFS($D82:AR82,$D6:AR6,AS$6-1)))*Settings!$C$16,0),IF(Settings!$C$17="Oct-Sep",MAX(SUMIFS($D76:AR76,$D6:AR6,AS$6-2,$D5:AR5,"&gt;=10")-SUMIFS($D82:AR82,$D6:AR6,AS$6-2,$D5:AR5,"&gt;=10")+SUMIFS($D76:AR76,$D6:AR6,AS$6-1,$D5:AR5,"&lt;=9")-SUMIFS($D82:AR82,$D6:AR6,AS$6-1,$D5:AR5,"&lt;=9"),0)*Settings!$C$16,0)),0)</f>
        <v>0</v>
      </c>
      <c r="AT81" s="557">
        <f>IF(AT$5=Settings!$C$18,IF(Settings!$C$17="Jan-Dec",MAX((SUMIFS($D76:AS76,$D6:AS6,AT$6-1)-(SUMIFS($D82:AS82,$D6:AS6,AT$6-1)))*Settings!$C$16,0),IF(Settings!$C$17="Oct-Sep",MAX(SUMIFS($D76:AS76,$D6:AS6,AT$6-2,$D5:AS5,"&gt;=10")-SUMIFS($D82:AS82,$D6:AS6,AT$6-2,$D5:AS5,"&gt;=10")+SUMIFS($D76:AS76,$D6:AS6,AT$6-1,$D5:AS5,"&lt;=9")-SUMIFS($D82:AS82,$D6:AS6,AT$6-1,$D5:AS5,"&lt;=9"),0)*Settings!$C$16,0)),0)</f>
        <v>0</v>
      </c>
      <c r="AU81" s="557">
        <f>IF(AU$5=Settings!$C$18,IF(Settings!$C$17="Jan-Dec",MAX((SUMIFS($D76:AT76,$D6:AT6,AU$6-1)-(SUMIFS($D82:AT82,$D6:AT6,AU$6-1)))*Settings!$C$16,0),IF(Settings!$C$17="Oct-Sep",MAX(SUMIFS($D76:AT76,$D6:AT6,AU$6-2,$D5:AT5,"&gt;=10")-SUMIFS($D82:AT82,$D6:AT6,AU$6-2,$D5:AT5,"&gt;=10")+SUMIFS($D76:AT76,$D6:AT6,AU$6-1,$D5:AT5,"&lt;=9")-SUMIFS($D82:AT82,$D6:AT6,AU$6-1,$D5:AT5,"&lt;=9"),0)*Settings!$C$16,0)),0)</f>
        <v>0</v>
      </c>
      <c r="AV81" s="557">
        <f>IF(AV$5=Settings!$C$18,IF(Settings!$C$17="Jan-Dec",MAX((SUMIFS($D76:AU76,$D6:AU6,AV$6-1)-(SUMIFS($D82:AU82,$D6:AU6,AV$6-1)))*Settings!$C$16,0),IF(Settings!$C$17="Oct-Sep",MAX(SUMIFS($D76:AU76,$D6:AU6,AV$6-2,$D5:AU5,"&gt;=10")-SUMIFS($D82:AU82,$D6:AU6,AV$6-2,$D5:AU5,"&gt;=10")+SUMIFS($D76:AU76,$D6:AU6,AV$6-1,$D5:AU5,"&lt;=9")-SUMIFS($D82:AU82,$D6:AU6,AV$6-1,$D5:AU5,"&lt;=9"),0)*Settings!$C$16,0)),0)</f>
        <v>0</v>
      </c>
      <c r="AW81" s="557">
        <f>IF(AW$5=Settings!$C$18,IF(Settings!$C$17="Jan-Dec",MAX((SUMIFS($D76:AV76,$D6:AV6,AW$6-1)-(SUMIFS($D82:AV82,$D6:AV6,AW$6-1)))*Settings!$C$16,0),IF(Settings!$C$17="Oct-Sep",MAX(SUMIFS($D76:AV76,$D6:AV6,AW$6-2,$D5:AV5,"&gt;=10")-SUMIFS($D82:AV82,$D6:AV6,AW$6-2,$D5:AV5,"&gt;=10")+SUMIFS($D76:AV76,$D6:AV6,AW$6-1,$D5:AV5,"&lt;=9")-SUMIFS($D82:AV82,$D6:AV6,AW$6-1,$D5:AV5,"&lt;=9"),0)*Settings!$C$16,0)),0)</f>
        <v>0</v>
      </c>
      <c r="AX81" s="557">
        <f>IF(AX$5=Settings!$C$18,IF(Settings!$C$17="Jan-Dec",MAX((SUMIFS($D76:AW76,$D6:AW6,AX$6-1)-(SUMIFS($D82:AW82,$D6:AW6,AX$6-1)))*Settings!$C$16,0),IF(Settings!$C$17="Oct-Sep",MAX(SUMIFS($D76:AW76,$D6:AW6,AX$6-2,$D5:AW5,"&gt;=10")-SUMIFS($D82:AW82,$D6:AW6,AX$6-2,$D5:AW5,"&gt;=10")+SUMIFS($D76:AW76,$D6:AW6,AX$6-1,$D5:AW5,"&lt;=9")-SUMIFS($D82:AW82,$D6:AW6,AX$6-1,$D5:AW5,"&lt;=9"),0)*Settings!$C$16,0)),0)</f>
        <v>0</v>
      </c>
      <c r="AY81" s="557">
        <f>IF(AY$5=Settings!$C$18,IF(Settings!$C$17="Jan-Dec",MAX((SUMIFS($D76:AX76,$D6:AX6,AY$6-1)-(SUMIFS($D82:AX82,$D6:AX6,AY$6-1)))*Settings!$C$16,0),IF(Settings!$C$17="Oct-Sep",MAX(SUMIFS($D76:AX76,$D6:AX6,AY$6-2,$D5:AX5,"&gt;=10")-SUMIFS($D82:AX82,$D6:AX6,AY$6-2,$D5:AX5,"&gt;=10")+SUMIFS($D76:AX76,$D6:AX6,AY$6-1,$D5:AX5,"&lt;=9")-SUMIFS($D82:AX82,$D6:AX6,AY$6-1,$D5:AX5,"&lt;=9"),0)*Settings!$C$16,0)),0)</f>
        <v>0</v>
      </c>
      <c r="AZ81" s="557">
        <f>IF(AZ$5=Settings!$C$18,IF(Settings!$C$17="Jan-Dec",MAX((SUMIFS($D76:AY76,$D6:AY6,AZ$6-1)-(SUMIFS($D82:AY82,$D6:AY6,AZ$6-1)))*Settings!$C$16,0),IF(Settings!$C$17="Oct-Sep",MAX(SUMIFS($D76:AY76,$D6:AY6,AZ$6-2,$D5:AY5,"&gt;=10")-SUMIFS($D82:AY82,$D6:AY6,AZ$6-2,$D5:AY5,"&gt;=10")+SUMIFS($D76:AY76,$D6:AY6,AZ$6-1,$D5:AY5,"&lt;=9")-SUMIFS($D82:AY82,$D6:AY6,AZ$6-1,$D5:AY5,"&lt;=9"),0)*Settings!$C$16,0)),0)</f>
        <v>0</v>
      </c>
      <c r="BA81" s="557">
        <f>IF(BA$5=Settings!$C$18,IF(Settings!$C$17="Jan-Dec",MAX((SUMIFS($D76:AZ76,$D6:AZ6,BA$6-1)-(SUMIFS($D82:AZ82,$D6:AZ6,BA$6-1)))*Settings!$C$16,0),IF(Settings!$C$17="Oct-Sep",MAX(SUMIFS($D76:AZ76,$D6:AZ6,BA$6-2,$D5:AZ5,"&gt;=10")-SUMIFS($D82:AZ82,$D6:AZ6,BA$6-2,$D5:AZ5,"&gt;=10")+SUMIFS($D76:AZ76,$D6:AZ6,BA$6-1,$D5:AZ5,"&lt;=9")-SUMIFS($D82:AZ82,$D6:AZ6,BA$6-1,$D5:AZ5,"&lt;=9"),0)*Settings!$C$16,0)),0)</f>
        <v>0</v>
      </c>
      <c r="BB81" s="557">
        <f>IF(BB$5=Settings!$C$18,IF(Settings!$C$17="Jan-Dec",MAX((SUMIFS($D76:BA76,$D6:BA6,BB$6-1)-(SUMIFS($D82:BA82,$D6:BA6,BB$6-1)))*Settings!$C$16,0),IF(Settings!$C$17="Oct-Sep",MAX(SUMIFS($D76:BA76,$D6:BA6,BB$6-2,$D5:BA5,"&gt;=10")-SUMIFS($D82:BA82,$D6:BA6,BB$6-2,$D5:BA5,"&gt;=10")+SUMIFS($D76:BA76,$D6:BA6,BB$6-1,$D5:BA5,"&lt;=9")-SUMIFS($D82:BA82,$D6:BA6,BB$6-1,$D5:BA5,"&lt;=9"),0)*Settings!$C$16,0)),0)</f>
        <v>0</v>
      </c>
      <c r="BC81" s="557">
        <f>IF(BC$5=Settings!$C$18,IF(Settings!$C$17="Jan-Dec",MAX((SUMIFS($D76:BB76,$D6:BB6,BC$6-1)-(SUMIFS($D82:BB82,$D6:BB6,BC$6-1)))*Settings!$C$16,0),IF(Settings!$C$17="Oct-Sep",MAX(SUMIFS($D76:BB76,$D6:BB6,BC$6-2,$D5:BB5,"&gt;=10")-SUMIFS($D82:BB82,$D6:BB6,BC$6-2,$D5:BB5,"&gt;=10")+SUMIFS($D76:BB76,$D6:BB6,BC$6-1,$D5:BB5,"&lt;=9")-SUMIFS($D82:BB82,$D6:BB6,BC$6-1,$D5:BB5,"&lt;=9"),0)*Settings!$C$16,0)),0)</f>
        <v>0</v>
      </c>
      <c r="BD81" s="557">
        <f>IF(BD$5=Settings!$C$18,IF(Settings!$C$17="Jan-Dec",MAX((SUMIFS($D76:BC76,$D6:BC6,BD$6-1)-(SUMIFS($D82:BC82,$D6:BC6,BD$6-1)))*Settings!$C$16,0),IF(Settings!$C$17="Oct-Sep",MAX(SUMIFS($D76:BC76,$D6:BC6,BD$6-2,$D5:BC5,"&gt;=10")-SUMIFS($D82:BC82,$D6:BC6,BD$6-2,$D5:BC5,"&gt;=10")+SUMIFS($D76:BC76,$D6:BC6,BD$6-1,$D5:BC5,"&lt;=9")-SUMIFS($D82:BC82,$D6:BC6,BD$6-1,$D5:BC5,"&lt;=9"),0)*Settings!$C$16,0)),0)</f>
        <v>0</v>
      </c>
      <c r="BE81" s="557">
        <f>IF(BE$5=Settings!$C$18,IF(Settings!$C$17="Jan-Dec",MAX((SUMIFS($D76:BD76,$D6:BD6,BE$6-1)-(SUMIFS($D82:BD82,$D6:BD6,BE$6-1)))*Settings!$C$16,0),IF(Settings!$C$17="Oct-Sep",MAX(SUMIFS($D76:BD76,$D6:BD6,BE$6-2,$D5:BD5,"&gt;=10")-SUMIFS($D82:BD82,$D6:BD6,BE$6-2,$D5:BD5,"&gt;=10")+SUMIFS($D76:BD76,$D6:BD6,BE$6-1,$D5:BD5,"&lt;=9")-SUMIFS($D82:BD82,$D6:BD6,BE$6-1,$D5:BD5,"&lt;=9"),0)*Settings!$C$16,0)),0)</f>
        <v>0</v>
      </c>
      <c r="BF81" s="557">
        <f>IF(BF$5=Settings!$C$18,IF(Settings!$C$17="Jan-Dec",MAX((SUMIFS($D76:BE76,$D6:BE6,BF$6-1)-(SUMIFS($D82:BE82,$D6:BE6,BF$6-1)))*Settings!$C$16,0),IF(Settings!$C$17="Oct-Sep",MAX(SUMIFS($D76:BE76,$D6:BE6,BF$6-2,$D5:BE5,"&gt;=10")-SUMIFS($D82:BE82,$D6:BE6,BF$6-2,$D5:BE5,"&gt;=10")+SUMIFS($D76:BE76,$D6:BE6,BF$6-1,$D5:BE5,"&lt;=9")-SUMIFS($D82:BE82,$D6:BE6,BF$6-1,$D5:BE5,"&lt;=9"),0)*Settings!$C$16,0)),0)</f>
        <v>0</v>
      </c>
      <c r="BG81" s="557">
        <f>IF(BG$5=Settings!$C$18,IF(Settings!$C$17="Jan-Dec",MAX((SUMIFS($D76:BF76,$D6:BF6,BG$6-1)-(SUMIFS($D82:BF82,$D6:BF6,BG$6-1)))*Settings!$C$16,0),IF(Settings!$C$17="Oct-Sep",MAX(SUMIFS($D76:BF76,$D6:BF6,BG$6-2,$D5:BF5,"&gt;=10")-SUMIFS($D82:BF82,$D6:BF6,BG$6-2,$D5:BF5,"&gt;=10")+SUMIFS($D76:BF76,$D6:BF6,BG$6-1,$D5:BF5,"&lt;=9")-SUMIFS($D82:BF82,$D6:BF6,BG$6-1,$D5:BF5,"&lt;=9"),0)*Settings!$C$16,0)),0)</f>
        <v>0</v>
      </c>
      <c r="BH81" s="557">
        <f>IF(BH$5=Settings!$C$18,IF(Settings!$C$17="Jan-Dec",MAX((SUMIFS($D76:BG76,$D6:BG6,BH$6-1)-(SUMIFS($D82:BG82,$D6:BG6,BH$6-1)))*Settings!$C$16,0),IF(Settings!$C$17="Oct-Sep",MAX(SUMIFS($D76:BG76,$D6:BG6,BH$6-2,$D5:BG5,"&gt;=10")-SUMIFS($D82:BG82,$D6:BG6,BH$6-2,$D5:BG5,"&gt;=10")+SUMIFS($D76:BG76,$D6:BG6,BH$6-1,$D5:BG5,"&lt;=9")-SUMIFS($D82:BG82,$D6:BG6,BH$6-1,$D5:BG5,"&lt;=9"),0)*Settings!$C$16,0)),0)</f>
        <v>0</v>
      </c>
      <c r="BI81" s="557">
        <f>IF(BI$5=Settings!$C$18,IF(Settings!$C$17="Jan-Dec",MAX((SUMIFS($D76:BH76,$D6:BH6,BI$6-1)-(SUMIFS($D82:BH82,$D6:BH6,BI$6-1)))*Settings!$C$16,0),IF(Settings!$C$17="Oct-Sep",MAX(SUMIFS($D76:BH76,$D6:BH6,BI$6-2,$D5:BH5,"&gt;=10")-SUMIFS($D82:BH82,$D6:BH6,BI$6-2,$D5:BH5,"&gt;=10")+SUMIFS($D76:BH76,$D6:BH6,BI$6-1,$D5:BH5,"&lt;=9")-SUMIFS($D82:BH82,$D6:BH6,BI$6-1,$D5:BH5,"&lt;=9"),0)*Settings!$C$16,0)),0)</f>
        <v>0</v>
      </c>
      <c r="BJ81" s="557">
        <f>IF(BJ$5=Settings!$C$18,IF(Settings!$C$17="Jan-Dec",MAX((SUMIFS($D76:BI76,$D6:BI6,BJ$6-1)-(SUMIFS($D82:BI82,$D6:BI6,BJ$6-1)))*Settings!$C$16,0),IF(Settings!$C$17="Oct-Sep",MAX(SUMIFS($D76:BI76,$D6:BI6,BJ$6-2,$D5:BI5,"&gt;=10")-SUMIFS($D82:BI82,$D6:BI6,BJ$6-2,$D5:BI5,"&gt;=10")+SUMIFS($D76:BI76,$D6:BI6,BJ$6-1,$D5:BI5,"&lt;=9")-SUMIFS($D82:BI82,$D6:BI6,BJ$6-1,$D5:BI5,"&lt;=9"),0)*Settings!$C$16,0)),0)</f>
        <v>0</v>
      </c>
      <c r="BK81" s="557">
        <f>IF(BK$5=Settings!$C$18,IF(Settings!$C$17="Jan-Dec",MAX((SUMIFS($D76:BJ76,$D6:BJ6,BK$6-1)-(SUMIFS($D82:BJ82,$D6:BJ6,BK$6-1)))*Settings!$C$16,0),IF(Settings!$C$17="Oct-Sep",MAX(SUMIFS($D76:BJ76,$D6:BJ6,BK$6-2,$D5:BJ5,"&gt;=10")-SUMIFS($D82:BJ82,$D6:BJ6,BK$6-2,$D5:BJ5,"&gt;=10")+SUMIFS($D76:BJ76,$D6:BJ6,BK$6-1,$D5:BJ5,"&lt;=9")-SUMIFS($D82:BJ82,$D6:BJ6,BK$6-1,$D5:BJ5,"&lt;=9"),0)*Settings!$C$16,0)),0)</f>
        <v>0</v>
      </c>
      <c r="BL81" s="557">
        <f>IF(BL$5=Settings!$C$18,IF(Settings!$C$17="Jan-Dec",MAX((SUMIFS($D76:BK76,$D6:BK6,BL$6-1)-(SUMIFS($D82:BK82,$D6:BK6,BL$6-1)))*Settings!$C$16,0),IF(Settings!$C$17="Oct-Sep",MAX(SUMIFS($D76:BK76,$D6:BK6,BL$6-2,$D5:BK5,"&gt;=10")-SUMIFS($D82:BK82,$D6:BK6,BL$6-2,$D5:BK5,"&gt;=10")+SUMIFS($D76:BK76,$D6:BK6,BL$6-1,$D5:BK5,"&lt;=9")-SUMIFS($D82:BK82,$D6:BK6,BL$6-1,$D5:BK5,"&lt;=9"),0)*Settings!$C$16,0)),0)</f>
        <v>0</v>
      </c>
      <c r="BM81" s="557">
        <f>IF(BM$5=Settings!$C$18,IF(Settings!$C$17="Jan-Dec",MAX((SUMIFS($D76:BL76,$D6:BL6,BM$6-1)-(SUMIFS($D82:BL82,$D6:BL6,BM$6-1)))*Settings!$C$16,0),IF(Settings!$C$17="Oct-Sep",MAX(SUMIFS($D76:BL76,$D6:BL6,BM$6-2,$D5:BL5,"&gt;=10")-SUMIFS($D82:BL82,$D6:BL6,BM$6-2,$D5:BL5,"&gt;=10")+SUMIFS($D76:BL76,$D6:BL6,BM$6-1,$D5:BL5,"&lt;=9")-SUMIFS($D82:BL82,$D6:BL6,BM$6-1,$D5:BL5,"&lt;=9"),0)*Settings!$C$16,0)),0)</f>
        <v>0</v>
      </c>
      <c r="BN81" s="557">
        <f>IF(BN$5=Settings!$C$18,IF(Settings!$C$17="Jan-Dec",MAX((SUMIFS($D76:BM76,$D6:BM6,BN$6-1)-(SUMIFS($D82:BM82,$D6:BM6,BN$6-1)))*Settings!$C$16,0),IF(Settings!$C$17="Oct-Sep",MAX(SUMIFS($D76:BM76,$D6:BM6,BN$6-2,$D5:BM5,"&gt;=10")-SUMIFS($D82:BM82,$D6:BM6,BN$6-2,$D5:BM5,"&gt;=10")+SUMIFS($D76:BM76,$D6:BM6,BN$6-1,$D5:BM5,"&lt;=9")-SUMIFS($D82:BM82,$D6:BM6,BN$6-1,$D5:BM5,"&lt;=9"),0)*Settings!$C$16,0)),0)</f>
        <v>0</v>
      </c>
      <c r="BO81" s="557">
        <f>IF(BO$5=Settings!$C$18,IF(Settings!$C$17="Jan-Dec",MAX((SUMIFS($D76:BN76,$D6:BN6,BO$6-1)-(SUMIFS($D82:BN82,$D6:BN6,BO$6-1)))*Settings!$C$16,0),IF(Settings!$C$17="Oct-Sep",MAX(SUMIFS($D76:BN76,$D6:BN6,BO$6-2,$D5:BN5,"&gt;=10")-SUMIFS($D82:BN82,$D6:BN6,BO$6-2,$D5:BN5,"&gt;=10")+SUMIFS($D76:BN76,$D6:BN6,BO$6-1,$D5:BN5,"&lt;=9")-SUMIFS($D82:BN82,$D6:BN6,BO$6-1,$D5:BN5,"&lt;=9"),0)*Settings!$C$16,0)),0)</f>
        <v>0</v>
      </c>
      <c r="BP81" s="557">
        <f>IF(BP$5=Settings!$C$18,IF(Settings!$C$17="Jan-Dec",MAX((SUMIFS($D76:BO76,$D6:BO6,BP$6-1)-(SUMIFS($D82:BO82,$D6:BO6,BP$6-1)))*Settings!$C$16,0),IF(Settings!$C$17="Oct-Sep",MAX(SUMIFS($D76:BO76,$D6:BO6,BP$6-2,$D5:BO5,"&gt;=10")-SUMIFS($D82:BO82,$D6:BO6,BP$6-2,$D5:BO5,"&gt;=10")+SUMIFS($D76:BO76,$D6:BO6,BP$6-1,$D5:BO5,"&lt;=9")-SUMIFS($D82:BO82,$D6:BO6,BP$6-1,$D5:BO5,"&lt;=9"),0)*Settings!$C$16,0)),0)</f>
        <v>0</v>
      </c>
      <c r="BQ81" s="557">
        <f>IF(BQ$5=Settings!$C$18,IF(Settings!$C$17="Jan-Dec",MAX((SUMIFS($D76:BP76,$D6:BP6,BQ$6-1)-(SUMIFS($D82:BP82,$D6:BP6,BQ$6-1)))*Settings!$C$16,0),IF(Settings!$C$17="Oct-Sep",MAX(SUMIFS($D76:BP76,$D6:BP6,BQ$6-2,$D5:BP5,"&gt;=10")-SUMIFS($D82:BP82,$D6:BP6,BQ$6-2,$D5:BP5,"&gt;=10")+SUMIFS($D76:BP76,$D6:BP6,BQ$6-1,$D5:BP5,"&lt;=9")-SUMIFS($D82:BP82,$D6:BP6,BQ$6-1,$D5:BP5,"&lt;=9"),0)*Settings!$C$16,0)),0)</f>
        <v>0</v>
      </c>
      <c r="BR81" s="557">
        <f>IF(BR$5=Settings!$C$18,IF(Settings!$C$17="Jan-Dec",MAX((SUMIFS($D76:BQ76,$D6:BQ6,BR$6-1)-(SUMIFS($D82:BQ82,$D6:BQ6,BR$6-1)))*Settings!$C$16,0),IF(Settings!$C$17="Oct-Sep",MAX(SUMIFS($D76:BQ76,$D6:BQ6,BR$6-2,$D5:BQ5,"&gt;=10")-SUMIFS($D82:BQ82,$D6:BQ6,BR$6-2,$D5:BQ5,"&gt;=10")+SUMIFS($D76:BQ76,$D6:BQ6,BR$6-1,$D5:BQ5,"&lt;=9")-SUMIFS($D82:BQ82,$D6:BQ6,BR$6-1,$D5:BQ5,"&lt;=9"),0)*Settings!$C$16,0)),0)</f>
        <v>0</v>
      </c>
      <c r="BS81" s="557">
        <f>IF(BS$5=Settings!$C$18,IF(Settings!$C$17="Jan-Dec",MAX((SUMIFS($D76:BR76,$D6:BR6,BS$6-1)-(SUMIFS($D82:BR82,$D6:BR6,BS$6-1)))*Settings!$C$16,0),IF(Settings!$C$17="Oct-Sep",MAX(SUMIFS($D76:BR76,$D6:BR6,BS$6-2,$D5:BR5,"&gt;=10")-SUMIFS($D82:BR82,$D6:BR6,BS$6-2,$D5:BR5,"&gt;=10")+SUMIFS($D76:BR76,$D6:BR6,BS$6-1,$D5:BR5,"&lt;=9")-SUMIFS($D82:BR82,$D6:BR6,BS$6-1,$D5:BR5,"&lt;=9"),0)*Settings!$C$16,0)),0)</f>
        <v>0</v>
      </c>
      <c r="BT81" s="557">
        <f>IF(BT$5=Settings!$C$18,IF(Settings!$C$17="Jan-Dec",MAX((SUMIFS($D76:BS76,$D6:BS6,BT$6-1)-(SUMIFS($D82:BS82,$D6:BS6,BT$6-1)))*Settings!$C$16,0),IF(Settings!$C$17="Oct-Sep",MAX(SUMIFS($D76:BS76,$D6:BS6,BT$6-2,$D5:BS5,"&gt;=10")-SUMIFS($D82:BS82,$D6:BS6,BT$6-2,$D5:BS5,"&gt;=10")+SUMIFS($D76:BS76,$D6:BS6,BT$6-1,$D5:BS5,"&lt;=9")-SUMIFS($D82:BS82,$D6:BS6,BT$6-1,$D5:BS5,"&lt;=9"),0)*Settings!$C$16,0)),0)</f>
        <v>0</v>
      </c>
      <c r="BU81" s="557">
        <f>IF(BU$5=Settings!$C$18,IF(Settings!$C$17="Jan-Dec",MAX((SUMIFS($D76:BT76,$D6:BT6,BU$6-1)-(SUMIFS($D82:BT82,$D6:BT6,BU$6-1)))*Settings!$C$16,0),IF(Settings!$C$17="Oct-Sep",MAX(SUMIFS($D76:BT76,$D6:BT6,BU$6-2,$D5:BT5,"&gt;=10")-SUMIFS($D82:BT82,$D6:BT6,BU$6-2,$D5:BT5,"&gt;=10")+SUMIFS($D76:BT76,$D6:BT6,BU$6-1,$D5:BT5,"&lt;=9")-SUMIFS($D82:BT82,$D6:BT6,BU$6-1,$D5:BT5,"&lt;=9"),0)*Settings!$C$16,0)),0)</f>
        <v>0</v>
      </c>
      <c r="BV81" s="557">
        <f>IF(BV$5=Settings!$C$18,IF(Settings!$C$17="Jan-Dec",MAX((SUMIFS($D76:BU76,$D6:BU6,BV$6-1)-(SUMIFS($D82:BU82,$D6:BU6,BV$6-1)))*Settings!$C$16,0),IF(Settings!$C$17="Oct-Sep",MAX(SUMIFS($D76:BU76,$D6:BU6,BV$6-2,$D5:BU5,"&gt;=10")-SUMIFS($D82:BU82,$D6:BU6,BV$6-2,$D5:BU5,"&gt;=10")+SUMIFS($D76:BU76,$D6:BU6,BV$6-1,$D5:BU5,"&lt;=9")-SUMIFS($D82:BU82,$D6:BU6,BV$6-1,$D5:BU5,"&lt;=9"),0)*Settings!$C$16,0)),0)</f>
        <v>0</v>
      </c>
      <c r="BW81" s="557">
        <f>IF(BW$5=Settings!$C$18,IF(Settings!$C$17="Jan-Dec",MAX((SUMIFS($D76:BV76,$D6:BV6,BW$6-1)-(SUMIFS($D82:BV82,$D6:BV6,BW$6-1)))*Settings!$C$16,0),IF(Settings!$C$17="Oct-Sep",MAX(SUMIFS($D76:BV76,$D6:BV6,BW$6-2,$D5:BV5,"&gt;=10")-SUMIFS($D82:BV82,$D6:BV6,BW$6-2,$D5:BV5,"&gt;=10")+SUMIFS($D76:BV76,$D6:BV6,BW$6-1,$D5:BV5,"&lt;=9")-SUMIFS($D82:BV82,$D6:BV6,BW$6-1,$D5:BV5,"&lt;=9"),0)*Settings!$C$16,0)),0)</f>
        <v>0</v>
      </c>
      <c r="BX81" s="557">
        <f>IF(BX$5=Settings!$C$18,IF(Settings!$C$17="Jan-Dec",MAX((SUMIFS($D76:BW76,$D6:BW6,BX$6-1)-(SUMIFS($D82:BW82,$D6:BW6,BX$6-1)))*Settings!$C$16,0),IF(Settings!$C$17="Oct-Sep",MAX(SUMIFS($D76:BW76,$D6:BW6,BX$6-2,$D5:BW5,"&gt;=10")-SUMIFS($D82:BW82,$D6:BW6,BX$6-2,$D5:BW5,"&gt;=10")+SUMIFS($D76:BW76,$D6:BW6,BX$6-1,$D5:BW5,"&lt;=9")-SUMIFS($D82:BW82,$D6:BW6,BX$6-1,$D5:BW5,"&lt;=9"),0)*Settings!$C$16,0)),0)</f>
        <v>0</v>
      </c>
      <c r="BY81" s="557">
        <f>IF(BY$5=Settings!$C$18,IF(Settings!$C$17="Jan-Dec",MAX((SUMIFS($D76:BX76,$D6:BX6,BY$6-1)-(SUMIFS($D82:BX82,$D6:BX6,BY$6-1)))*Settings!$C$16,0),IF(Settings!$C$17="Oct-Sep",MAX(SUMIFS($D76:BX76,$D6:BX6,BY$6-2,$D5:BX5,"&gt;=10")-SUMIFS($D82:BX82,$D6:BX6,BY$6-2,$D5:BX5,"&gt;=10")+SUMIFS($D76:BX76,$D6:BX6,BY$6-1,$D5:BX5,"&lt;=9")-SUMIFS($D82:BX82,$D6:BX6,BY$6-1,$D5:BX5,"&lt;=9"),0)*Settings!$C$16,0)),0)</f>
        <v>0</v>
      </c>
      <c r="BZ81" s="557">
        <f>IF(BZ$5=Settings!$C$18,IF(Settings!$C$17="Jan-Dec",MAX((SUMIFS($D76:BY76,$D6:BY6,BZ$6-1)-(SUMIFS($D82:BY82,$D6:BY6,BZ$6-1)))*Settings!$C$16,0),IF(Settings!$C$17="Oct-Sep",MAX(SUMIFS($D76:BY76,$D6:BY6,BZ$6-2,$D5:BY5,"&gt;=10")-SUMIFS($D82:BY82,$D6:BY6,BZ$6-2,$D5:BY5,"&gt;=10")+SUMIFS($D76:BY76,$D6:BY6,BZ$6-1,$D5:BY5,"&lt;=9")-SUMIFS($D82:BY82,$D6:BY6,BZ$6-1,$D5:BY5,"&lt;=9"),0)*Settings!$C$16,0)),0)</f>
        <v>0</v>
      </c>
      <c r="CA81" s="557">
        <f>IF(CA$5=Settings!$C$18,IF(Settings!$C$17="Jan-Dec",MAX((SUMIFS($D76:BZ76,$D6:BZ6,CA$6-1)-(SUMIFS($D82:BZ82,$D6:BZ6,CA$6-1)))*Settings!$C$16,0),IF(Settings!$C$17="Oct-Sep",MAX(SUMIFS($D76:BZ76,$D6:BZ6,CA$6-2,$D5:BZ5,"&gt;=10")-SUMIFS($D82:BZ82,$D6:BZ6,CA$6-2,$D5:BZ5,"&gt;=10")+SUMIFS($D76:BZ76,$D6:BZ6,CA$6-1,$D5:BZ5,"&lt;=9")-SUMIFS($D82:BZ82,$D6:BZ6,CA$6-1,$D5:BZ5,"&lt;=9"),0)*Settings!$C$16,0)),0)</f>
        <v>0</v>
      </c>
      <c r="CB81" s="557">
        <f>IF(CB$5=Settings!$C$18,IF(Settings!$C$17="Jan-Dec",MAX((SUMIFS($D76:CA76,$D6:CA6,CB$6-1)-(SUMIFS($D82:CA82,$D6:CA6,CB$6-1)))*Settings!$C$16,0),IF(Settings!$C$17="Oct-Sep",MAX(SUMIFS($D76:CA76,$D6:CA6,CB$6-2,$D5:CA5,"&gt;=10")-SUMIFS($D82:CA82,$D6:CA6,CB$6-2,$D5:CA5,"&gt;=10")+SUMIFS($D76:CA76,$D6:CA6,CB$6-1,$D5:CA5,"&lt;=9")-SUMIFS($D82:CA82,$D6:CA6,CB$6-1,$D5:CA5,"&lt;=9"),0)*Settings!$C$16,0)),0)</f>
        <v>0</v>
      </c>
      <c r="CC81" s="557">
        <f>IF(CC$5=Settings!$C$18,IF(Settings!$C$17="Jan-Dec",MAX((SUMIFS($D76:CB76,$D6:CB6,CC$6-1)-(SUMIFS($D82:CB82,$D6:CB6,CC$6-1)))*Settings!$C$16,0),IF(Settings!$C$17="Oct-Sep",MAX(SUMIFS($D76:CB76,$D6:CB6,CC$6-2,$D5:CB5,"&gt;=10")-SUMIFS($D82:CB82,$D6:CB6,CC$6-2,$D5:CB5,"&gt;=10")+SUMIFS($D76:CB76,$D6:CB6,CC$6-1,$D5:CB5,"&lt;=9")-SUMIFS($D82:CB82,$D6:CB6,CC$6-1,$D5:CB5,"&lt;=9"),0)*Settings!$C$16,0)),0)</f>
        <v>0</v>
      </c>
      <c r="CD81" s="557">
        <f>IF(CD$5=Settings!$C$18,IF(Settings!$C$17="Jan-Dec",MAX((SUMIFS($D76:CC76,$D6:CC6,CD$6-1)-(SUMIFS($D82:CC82,$D6:CC6,CD$6-1)))*Settings!$C$16,0),IF(Settings!$C$17="Oct-Sep",MAX(SUMIFS($D76:CC76,$D6:CC6,CD$6-2,$D5:CC5,"&gt;=10")-SUMIFS($D82:CC82,$D6:CC6,CD$6-2,$D5:CC5,"&gt;=10")+SUMIFS($D76:CC76,$D6:CC6,CD$6-1,$D5:CC5,"&lt;=9")-SUMIFS($D82:CC82,$D6:CC6,CD$6-1,$D5:CC5,"&lt;=9"),0)*Settings!$C$16,0)),0)</f>
        <v>0</v>
      </c>
      <c r="CE81" s="557">
        <f>IF(CE$5=Settings!$C$18,IF(Settings!$C$17="Jan-Dec",MAX((SUMIFS($D76:CD76,$D6:CD6,CE$6-1)-(SUMIFS($D82:CD82,$D6:CD6,CE$6-1)))*Settings!$C$16,0),IF(Settings!$C$17="Oct-Sep",MAX(SUMIFS($D76:CD76,$D6:CD6,CE$6-2,$D5:CD5,"&gt;=10")-SUMIFS($D82:CD82,$D6:CD6,CE$6-2,$D5:CD5,"&gt;=10")+SUMIFS($D76:CD76,$D6:CD6,CE$6-1,$D5:CD5,"&lt;=9")-SUMIFS($D82:CD82,$D6:CD6,CE$6-1,$D5:CD5,"&lt;=9"),0)*Settings!$C$16,0)),0)</f>
        <v>0</v>
      </c>
      <c r="CF81" s="557">
        <f>IF(CF$5=Settings!$C$18,IF(Settings!$C$17="Jan-Dec",MAX((SUMIFS($D76:CE76,$D6:CE6,CF$6-1)-(SUMIFS($D82:CE82,$D6:CE6,CF$6-1)))*Settings!$C$16,0),IF(Settings!$C$17="Oct-Sep",MAX(SUMIFS($D76:CE76,$D6:CE6,CF$6-2,$D5:CE5,"&gt;=10")-SUMIFS($D82:CE82,$D6:CE6,CF$6-2,$D5:CE5,"&gt;=10")+SUMIFS($D76:CE76,$D6:CE6,CF$6-1,$D5:CE5,"&lt;=9")-SUMIFS($D82:CE82,$D6:CE6,CF$6-1,$D5:CE5,"&lt;=9"),0)*Settings!$C$16,0)),0)</f>
        <v>0</v>
      </c>
      <c r="CG81" s="557">
        <f>IF(CG$5=Settings!$C$18,IF(Settings!$C$17="Jan-Dec",MAX((SUMIFS($D76:CF76,$D6:CF6,CG$6-1)-(SUMIFS($D82:CF82,$D6:CF6,CG$6-1)))*Settings!$C$16,0),IF(Settings!$C$17="Oct-Sep",MAX(SUMIFS($D76:CF76,$D6:CF6,CG$6-2,$D5:CF5,"&gt;=10")-SUMIFS($D82:CF82,$D6:CF6,CG$6-2,$D5:CF5,"&gt;=10")+SUMIFS($D76:CF76,$D6:CF6,CG$6-1,$D5:CF5,"&lt;=9")-SUMIFS($D82:CF82,$D6:CF6,CG$6-1,$D5:CF5,"&lt;=9"),0)*Settings!$C$16,0)),0)</f>
        <v>0</v>
      </c>
      <c r="CH81" s="557">
        <f>IF(CH$5=Settings!$C$18,IF(Settings!$C$17="Jan-Dec",MAX((SUMIFS($D76:CG76,$D6:CG6,CH$6-1)-(SUMIFS($D82:CG82,$D6:CG6,CH$6-1)))*Settings!$C$16,0),IF(Settings!$C$17="Oct-Sep",MAX(SUMIFS($D76:CG76,$D6:CG6,CH$6-2,$D5:CG5,"&gt;=10")-SUMIFS($D82:CG82,$D6:CG6,CH$6-2,$D5:CG5,"&gt;=10")+SUMIFS($D76:CG76,$D6:CG6,CH$6-1,$D5:CG5,"&lt;=9")-SUMIFS($D82:CG82,$D6:CG6,CH$6-1,$D5:CG5,"&lt;=9"),0)*Settings!$C$16,0)),0)</f>
        <v>0</v>
      </c>
      <c r="CI81" s="557">
        <f>IF(CI$5=Settings!$C$18,IF(Settings!$C$17="Jan-Dec",MAX((SUMIFS($D76:CH76,$D6:CH6,CI$6-1)-(SUMIFS($D82:CH82,$D6:CH6,CI$6-1)))*Settings!$C$16,0),IF(Settings!$C$17="Oct-Sep",MAX(SUMIFS($D76:CH76,$D6:CH6,CI$6-2,$D5:CH5,"&gt;=10")-SUMIFS($D82:CH82,$D6:CH6,CI$6-2,$D5:CH5,"&gt;=10")+SUMIFS($D76:CH76,$D6:CH6,CI$6-1,$D5:CH5,"&lt;=9")-SUMIFS($D82:CH82,$D6:CH6,CI$6-1,$D5:CH5,"&lt;=9"),0)*Settings!$C$16,0)),0)</f>
        <v>0</v>
      </c>
    </row>
    <row r="82" spans="1:87" ht="15.75" customHeight="1">
      <c r="A82" s="437" t="s">
        <v>152</v>
      </c>
      <c r="B82" s="412"/>
      <c r="C82" s="494" t="str">
        <f>Settings!$C$7</f>
        <v>USD</v>
      </c>
      <c r="D82" s="556">
        <f>SUM(Revenue!D41+Revenue!D53+Revenue!D68+Revenue!D87)</f>
        <v>0</v>
      </c>
      <c r="E82" s="557">
        <f>SUM(Revenue!E41+Revenue!E53+Revenue!E68+Revenue!E87)</f>
        <v>0</v>
      </c>
      <c r="F82" s="557">
        <f>SUM(Revenue!F41+Revenue!F53+Revenue!F68+Revenue!F87)</f>
        <v>0</v>
      </c>
      <c r="G82" s="557">
        <f>SUM(Revenue!G41+Revenue!G53+Revenue!G68+Revenue!G87)</f>
        <v>0</v>
      </c>
      <c r="H82" s="557">
        <f>SUM(Revenue!H41+Revenue!H53+Revenue!H68+Revenue!H87)</f>
        <v>0</v>
      </c>
      <c r="I82" s="557">
        <f>SUM(Revenue!I41+Revenue!I53+Revenue!I68+Revenue!I87)</f>
        <v>0</v>
      </c>
      <c r="J82" s="557">
        <f>SUM(Revenue!J41+Revenue!J53+Revenue!J68+Revenue!J87)</f>
        <v>0</v>
      </c>
      <c r="K82" s="557">
        <f>SUM(Revenue!K41+Revenue!K53+Revenue!K68+Revenue!K87)</f>
        <v>0</v>
      </c>
      <c r="L82" s="557">
        <f>SUM(Revenue!L41+Revenue!L53+Revenue!L68+Revenue!L87)</f>
        <v>0</v>
      </c>
      <c r="M82" s="557">
        <f>SUM(Revenue!M41+Revenue!M53+Revenue!M68+Revenue!M87)</f>
        <v>0</v>
      </c>
      <c r="N82" s="557">
        <f>SUM(Revenue!N41+Revenue!N53+Revenue!N68+Revenue!N87)</f>
        <v>0</v>
      </c>
      <c r="O82" s="557">
        <f>SUM(Revenue!O41+Revenue!O53+Revenue!O68+Revenue!O87)</f>
        <v>0</v>
      </c>
      <c r="P82" s="557">
        <f>SUM(Revenue!P41+Revenue!P53+Revenue!P68+Revenue!P87)</f>
        <v>0</v>
      </c>
      <c r="Q82" s="557">
        <f>SUM(Revenue!Q41+Revenue!Q53+Revenue!Q68+Revenue!Q87)</f>
        <v>0</v>
      </c>
      <c r="R82" s="557">
        <f>SUM(Revenue!R41+Revenue!R53+Revenue!R68+Revenue!R87)</f>
        <v>0</v>
      </c>
      <c r="S82" s="557">
        <f>SUM(Revenue!S41+Revenue!S53+Revenue!S68+Revenue!S87)</f>
        <v>0</v>
      </c>
      <c r="T82" s="557">
        <f>SUM(Revenue!T41+Revenue!T53+Revenue!T68+Revenue!T87)</f>
        <v>0</v>
      </c>
      <c r="U82" s="557">
        <f>SUM(Revenue!U41+Revenue!U53+Revenue!U68+Revenue!U87)</f>
        <v>0</v>
      </c>
      <c r="V82" s="557">
        <f>SUM(Revenue!V41+Revenue!V53+Revenue!V68+Revenue!V87)</f>
        <v>0</v>
      </c>
      <c r="W82" s="557">
        <f>SUM(Revenue!W41+Revenue!W53+Revenue!W68+Revenue!W87)</f>
        <v>0</v>
      </c>
      <c r="X82" s="557">
        <f>SUM(Revenue!X41+Revenue!X53+Revenue!X68+Revenue!X87)</f>
        <v>0</v>
      </c>
      <c r="Y82" s="557">
        <f>SUM(Revenue!Y41+Revenue!Y53+Revenue!Y68+Revenue!Y87)</f>
        <v>0</v>
      </c>
      <c r="Z82" s="557">
        <f>SUM(Revenue!Z41+Revenue!Z53+Revenue!Z68+Revenue!Z87)</f>
        <v>0</v>
      </c>
      <c r="AA82" s="557">
        <f>SUM(Revenue!AA41+Revenue!AA53+Revenue!AA68+Revenue!AA87)</f>
        <v>0</v>
      </c>
      <c r="AB82" s="557">
        <f>SUM(Revenue!AB41+Revenue!AB53+Revenue!AB68+Revenue!AB87)</f>
        <v>0</v>
      </c>
      <c r="AC82" s="557">
        <f>SUM(Revenue!AC41+Revenue!AC53+Revenue!AC68+Revenue!AC87)</f>
        <v>0</v>
      </c>
      <c r="AD82" s="557">
        <f>SUM(Revenue!AD41+Revenue!AD53+Revenue!AD68+Revenue!AD87)</f>
        <v>0</v>
      </c>
      <c r="AE82" s="557">
        <f>SUM(Revenue!AE41+Revenue!AE53+Revenue!AE68+Revenue!AE87)</f>
        <v>0</v>
      </c>
      <c r="AF82" s="557">
        <f>SUM(Revenue!AF41+Revenue!AF53+Revenue!AF68+Revenue!AF87)</f>
        <v>0</v>
      </c>
      <c r="AG82" s="557">
        <f>SUM(Revenue!AG41+Revenue!AG53+Revenue!AG68+Revenue!AG87)</f>
        <v>0</v>
      </c>
      <c r="AH82" s="557">
        <f>SUM(Revenue!AH41+Revenue!AH53+Revenue!AH68+Revenue!AH87)</f>
        <v>0</v>
      </c>
      <c r="AI82" s="557">
        <f>SUM(Revenue!AI41+Revenue!AI53+Revenue!AI68+Revenue!AI87)</f>
        <v>0</v>
      </c>
      <c r="AJ82" s="557">
        <f>SUM(Revenue!AJ41+Revenue!AJ53+Revenue!AJ68+Revenue!AJ87)</f>
        <v>0</v>
      </c>
      <c r="AK82" s="557">
        <f>SUM(Revenue!AK41+Revenue!AK53+Revenue!AK68+Revenue!AK87)</f>
        <v>0</v>
      </c>
      <c r="AL82" s="557">
        <f>SUM(Revenue!AL41+Revenue!AL53+Revenue!AL68+Revenue!AL87)</f>
        <v>0</v>
      </c>
      <c r="AM82" s="557">
        <f>SUM(Revenue!AM41+Revenue!AM53+Revenue!AM68+Revenue!AM87)</f>
        <v>0</v>
      </c>
      <c r="AN82" s="557">
        <f>SUM(Revenue!AN41+Revenue!AN53+Revenue!AN68+Revenue!AN87)</f>
        <v>0</v>
      </c>
      <c r="AO82" s="557">
        <f>SUM(Revenue!AO41+Revenue!AO53+Revenue!AO68+Revenue!AO87)</f>
        <v>0</v>
      </c>
      <c r="AP82" s="557">
        <f>SUM(Revenue!AP41+Revenue!AP53+Revenue!AP68+Revenue!AP87)</f>
        <v>0</v>
      </c>
      <c r="AQ82" s="557">
        <f>SUM(Revenue!AQ41+Revenue!AQ53+Revenue!AQ68+Revenue!AQ87)</f>
        <v>0</v>
      </c>
      <c r="AR82" s="557">
        <f>SUM(Revenue!AR41+Revenue!AR53+Revenue!AR68+Revenue!AR87)</f>
        <v>0</v>
      </c>
      <c r="AS82" s="557">
        <f>SUM(Revenue!AS41+Revenue!AS53+Revenue!AS68+Revenue!AS87)</f>
        <v>0</v>
      </c>
      <c r="AT82" s="557">
        <f>SUM(Revenue!AT41+Revenue!AT53+Revenue!AT68+Revenue!AT87)</f>
        <v>0</v>
      </c>
      <c r="AU82" s="557">
        <f>SUM(Revenue!AU41+Revenue!AU53+Revenue!AU68+Revenue!AU87)</f>
        <v>0</v>
      </c>
      <c r="AV82" s="557">
        <f>SUM(Revenue!AV41+Revenue!AV53+Revenue!AV68+Revenue!AV87)</f>
        <v>0</v>
      </c>
      <c r="AW82" s="557">
        <f>SUM(Revenue!AW41+Revenue!AW53+Revenue!AW68+Revenue!AW87)</f>
        <v>0</v>
      </c>
      <c r="AX82" s="557">
        <f>SUM(Revenue!AX41+Revenue!AX53+Revenue!AX68+Revenue!AX87)</f>
        <v>0</v>
      </c>
      <c r="AY82" s="557">
        <f>SUM(Revenue!AY41+Revenue!AY53+Revenue!AY68+Revenue!AY87)</f>
        <v>0</v>
      </c>
      <c r="AZ82" s="557">
        <f>SUM(Revenue!AZ41+Revenue!AZ53+Revenue!AZ68+Revenue!AZ87)</f>
        <v>0</v>
      </c>
      <c r="BA82" s="557">
        <f>SUM(Revenue!BA41+Revenue!BA53+Revenue!BA68+Revenue!BA87)</f>
        <v>0</v>
      </c>
      <c r="BB82" s="557">
        <f>SUM(Revenue!BB41+Revenue!BB53+Revenue!BB68+Revenue!BB87)</f>
        <v>0</v>
      </c>
      <c r="BC82" s="557">
        <f>SUM(Revenue!BC41+Revenue!BC53+Revenue!BC68+Revenue!BC87)</f>
        <v>0</v>
      </c>
      <c r="BD82" s="557">
        <f>SUM(Revenue!BD41+Revenue!BD53+Revenue!BD68+Revenue!BD87)</f>
        <v>0</v>
      </c>
      <c r="BE82" s="557">
        <f>SUM(Revenue!BE41+Revenue!BE53+Revenue!BE68+Revenue!BE87)</f>
        <v>0</v>
      </c>
      <c r="BF82" s="557">
        <f>SUM(Revenue!BF41+Revenue!BF53+Revenue!BF68+Revenue!BF87)</f>
        <v>0</v>
      </c>
      <c r="BG82" s="557">
        <f>SUM(Revenue!BG41+Revenue!BG53+Revenue!BG68+Revenue!BG87)</f>
        <v>0</v>
      </c>
      <c r="BH82" s="557">
        <f>SUM(Revenue!BH41+Revenue!BH53+Revenue!BH68+Revenue!BH87)</f>
        <v>0</v>
      </c>
      <c r="BI82" s="557">
        <f>SUM(Revenue!BI41+Revenue!BI53+Revenue!BI68+Revenue!BI87)</f>
        <v>0</v>
      </c>
      <c r="BJ82" s="557">
        <f>SUM(Revenue!BJ41+Revenue!BJ53+Revenue!BJ68+Revenue!BJ87)</f>
        <v>0</v>
      </c>
      <c r="BK82" s="557">
        <f>SUM(Revenue!BK41+Revenue!BK53+Revenue!BK68+Revenue!BK87)</f>
        <v>0</v>
      </c>
      <c r="BL82" s="557">
        <f>SUM(Revenue!BL41+Revenue!BL53+Revenue!BL68+Revenue!BL87)</f>
        <v>0</v>
      </c>
      <c r="BM82" s="557">
        <f>SUM(Revenue!BM41+Revenue!BM53+Revenue!BM68+Revenue!BM87)</f>
        <v>0</v>
      </c>
      <c r="BN82" s="557">
        <f>SUM(Revenue!BN41+Revenue!BN53+Revenue!BN68+Revenue!BN87)</f>
        <v>0</v>
      </c>
      <c r="BO82" s="557">
        <f>SUM(Revenue!BO41+Revenue!BO53+Revenue!BO68+Revenue!BO87)</f>
        <v>0</v>
      </c>
      <c r="BP82" s="557">
        <f>SUM(Revenue!BP41+Revenue!BP53+Revenue!BP68+Revenue!BP87)</f>
        <v>0</v>
      </c>
      <c r="BQ82" s="557">
        <f>SUM(Revenue!BQ41+Revenue!BQ53+Revenue!BQ68+Revenue!BQ87)</f>
        <v>0</v>
      </c>
      <c r="BR82" s="557">
        <f>SUM(Revenue!BR41+Revenue!BR53+Revenue!BR68+Revenue!BR87)</f>
        <v>0</v>
      </c>
      <c r="BS82" s="557">
        <f>SUM(Revenue!BS41+Revenue!BS53+Revenue!BS68+Revenue!BS87)</f>
        <v>0</v>
      </c>
      <c r="BT82" s="557">
        <f>SUM(Revenue!BT41+Revenue!BT53+Revenue!BT68+Revenue!BT87)</f>
        <v>0</v>
      </c>
      <c r="BU82" s="557">
        <f>SUM(Revenue!BU41+Revenue!BU53+Revenue!BU68+Revenue!BU87)</f>
        <v>0</v>
      </c>
      <c r="BV82" s="557">
        <f>SUM(Revenue!BV41+Revenue!BV53+Revenue!BV68+Revenue!BV87)</f>
        <v>0</v>
      </c>
      <c r="BW82" s="557">
        <f>SUM(Revenue!BW41+Revenue!BW53+Revenue!BW68+Revenue!BW87)</f>
        <v>0</v>
      </c>
      <c r="BX82" s="557">
        <f>SUM(Revenue!BX41+Revenue!BX53+Revenue!BX68+Revenue!BX87)</f>
        <v>0</v>
      </c>
      <c r="BY82" s="557">
        <f>SUM(Revenue!BY41+Revenue!BY53+Revenue!BY68+Revenue!BY87)</f>
        <v>0</v>
      </c>
      <c r="BZ82" s="557">
        <f>SUM(Revenue!BZ41+Revenue!BZ53+Revenue!BZ68+Revenue!BZ87)</f>
        <v>0</v>
      </c>
      <c r="CA82" s="557">
        <f>SUM(Revenue!CA41+Revenue!CA53+Revenue!CA68+Revenue!CA87)</f>
        <v>0</v>
      </c>
      <c r="CB82" s="557">
        <f>SUM(Revenue!CB41+Revenue!CB53+Revenue!CB68+Revenue!CB87)</f>
        <v>0</v>
      </c>
      <c r="CC82" s="557">
        <f>SUM(Revenue!CC41+Revenue!CC53+Revenue!CC68+Revenue!CC87)</f>
        <v>0</v>
      </c>
      <c r="CD82" s="557">
        <f>SUM(Revenue!CD41+Revenue!CD53+Revenue!CD68+Revenue!CD87)</f>
        <v>0</v>
      </c>
      <c r="CE82" s="557">
        <f>SUM(Revenue!CE41+Revenue!CE53+Revenue!CE68+Revenue!CE87)</f>
        <v>0</v>
      </c>
      <c r="CF82" s="557">
        <f>SUM(Revenue!CF41+Revenue!CF53+Revenue!CF68+Revenue!CF87)</f>
        <v>0</v>
      </c>
      <c r="CG82" s="557">
        <f>SUM(Revenue!CG41+Revenue!CG53+Revenue!CG68+Revenue!CG87)</f>
        <v>0</v>
      </c>
      <c r="CH82" s="557">
        <f>SUM(Revenue!CH41+Revenue!CH53+Revenue!CH68+Revenue!CH87)</f>
        <v>0</v>
      </c>
      <c r="CI82" s="557">
        <f>SUM(Revenue!CI41+Revenue!CI53+Revenue!CI68+Revenue!CI87)</f>
        <v>0</v>
      </c>
    </row>
    <row r="83" spans="1:87" ht="15.75" customHeight="1">
      <c r="A83" s="559" t="s">
        <v>153</v>
      </c>
      <c r="B83" s="412"/>
      <c r="C83" s="494" t="str">
        <f>Settings!$C$7</f>
        <v>USD</v>
      </c>
      <c r="D83" s="556">
        <f t="shared" ref="D83:CI83" si="16">SUM(D81:D82)</f>
        <v>0</v>
      </c>
      <c r="E83" s="557">
        <f t="shared" si="16"/>
        <v>0</v>
      </c>
      <c r="F83" s="557">
        <f t="shared" si="16"/>
        <v>0</v>
      </c>
      <c r="G83" s="557">
        <f t="shared" si="16"/>
        <v>0</v>
      </c>
      <c r="H83" s="557">
        <f t="shared" si="16"/>
        <v>0</v>
      </c>
      <c r="I83" s="557">
        <f t="shared" si="16"/>
        <v>0</v>
      </c>
      <c r="J83" s="557">
        <f t="shared" si="16"/>
        <v>0</v>
      </c>
      <c r="K83" s="557">
        <f t="shared" si="16"/>
        <v>0</v>
      </c>
      <c r="L83" s="557">
        <f t="shared" si="16"/>
        <v>0</v>
      </c>
      <c r="M83" s="557">
        <f t="shared" si="16"/>
        <v>0</v>
      </c>
      <c r="N83" s="557">
        <f t="shared" si="16"/>
        <v>0</v>
      </c>
      <c r="O83" s="557">
        <f t="shared" si="16"/>
        <v>0</v>
      </c>
      <c r="P83" s="557">
        <f t="shared" si="16"/>
        <v>0</v>
      </c>
      <c r="Q83" s="557">
        <f t="shared" si="16"/>
        <v>0</v>
      </c>
      <c r="R83" s="557">
        <f t="shared" si="16"/>
        <v>0</v>
      </c>
      <c r="S83" s="557">
        <f t="shared" si="16"/>
        <v>0</v>
      </c>
      <c r="T83" s="557">
        <f t="shared" si="16"/>
        <v>0</v>
      </c>
      <c r="U83" s="557">
        <f t="shared" si="16"/>
        <v>0</v>
      </c>
      <c r="V83" s="557">
        <f t="shared" si="16"/>
        <v>0</v>
      </c>
      <c r="W83" s="557">
        <f t="shared" si="16"/>
        <v>0</v>
      </c>
      <c r="X83" s="557">
        <f t="shared" si="16"/>
        <v>0</v>
      </c>
      <c r="Y83" s="557">
        <f t="shared" si="16"/>
        <v>0</v>
      </c>
      <c r="Z83" s="557">
        <f t="shared" si="16"/>
        <v>0</v>
      </c>
      <c r="AA83" s="557">
        <f t="shared" si="16"/>
        <v>0</v>
      </c>
      <c r="AB83" s="557">
        <f t="shared" si="16"/>
        <v>0</v>
      </c>
      <c r="AC83" s="557">
        <f t="shared" si="16"/>
        <v>0</v>
      </c>
      <c r="AD83" s="557">
        <f t="shared" si="16"/>
        <v>0</v>
      </c>
      <c r="AE83" s="557">
        <f t="shared" si="16"/>
        <v>0</v>
      </c>
      <c r="AF83" s="557">
        <f t="shared" si="16"/>
        <v>0</v>
      </c>
      <c r="AG83" s="557">
        <f t="shared" si="16"/>
        <v>0</v>
      </c>
      <c r="AH83" s="557">
        <f t="shared" si="16"/>
        <v>0</v>
      </c>
      <c r="AI83" s="557">
        <f t="shared" si="16"/>
        <v>0</v>
      </c>
      <c r="AJ83" s="557">
        <f t="shared" si="16"/>
        <v>0</v>
      </c>
      <c r="AK83" s="557">
        <f t="shared" si="16"/>
        <v>0</v>
      </c>
      <c r="AL83" s="557">
        <f t="shared" si="16"/>
        <v>0</v>
      </c>
      <c r="AM83" s="557">
        <f t="shared" si="16"/>
        <v>0</v>
      </c>
      <c r="AN83" s="557">
        <f t="shared" si="16"/>
        <v>0</v>
      </c>
      <c r="AO83" s="557">
        <f t="shared" si="16"/>
        <v>0</v>
      </c>
      <c r="AP83" s="557">
        <f t="shared" si="16"/>
        <v>0</v>
      </c>
      <c r="AQ83" s="557">
        <f t="shared" si="16"/>
        <v>0</v>
      </c>
      <c r="AR83" s="557">
        <f t="shared" si="16"/>
        <v>0</v>
      </c>
      <c r="AS83" s="557">
        <f t="shared" si="16"/>
        <v>0</v>
      </c>
      <c r="AT83" s="557">
        <f t="shared" si="16"/>
        <v>0</v>
      </c>
      <c r="AU83" s="557">
        <f t="shared" si="16"/>
        <v>0</v>
      </c>
      <c r="AV83" s="557">
        <f t="shared" si="16"/>
        <v>0</v>
      </c>
      <c r="AW83" s="557">
        <f t="shared" si="16"/>
        <v>0</v>
      </c>
      <c r="AX83" s="557">
        <f t="shared" si="16"/>
        <v>0</v>
      </c>
      <c r="AY83" s="557">
        <f t="shared" si="16"/>
        <v>0</v>
      </c>
      <c r="AZ83" s="557">
        <f t="shared" si="16"/>
        <v>0</v>
      </c>
      <c r="BA83" s="557">
        <f t="shared" si="16"/>
        <v>0</v>
      </c>
      <c r="BB83" s="557">
        <f t="shared" si="16"/>
        <v>0</v>
      </c>
      <c r="BC83" s="557">
        <f t="shared" si="16"/>
        <v>0</v>
      </c>
      <c r="BD83" s="557">
        <f t="shared" si="16"/>
        <v>0</v>
      </c>
      <c r="BE83" s="557">
        <f t="shared" si="16"/>
        <v>0</v>
      </c>
      <c r="BF83" s="557">
        <f t="shared" si="16"/>
        <v>0</v>
      </c>
      <c r="BG83" s="557">
        <f t="shared" si="16"/>
        <v>0</v>
      </c>
      <c r="BH83" s="557">
        <f t="shared" si="16"/>
        <v>0</v>
      </c>
      <c r="BI83" s="557">
        <f t="shared" si="16"/>
        <v>0</v>
      </c>
      <c r="BJ83" s="557">
        <f t="shared" si="16"/>
        <v>0</v>
      </c>
      <c r="BK83" s="557">
        <f t="shared" si="16"/>
        <v>0</v>
      </c>
      <c r="BL83" s="557">
        <f t="shared" si="16"/>
        <v>0</v>
      </c>
      <c r="BM83" s="557">
        <f t="shared" si="16"/>
        <v>0</v>
      </c>
      <c r="BN83" s="557">
        <f t="shared" si="16"/>
        <v>0</v>
      </c>
      <c r="BO83" s="557">
        <f t="shared" si="16"/>
        <v>0</v>
      </c>
      <c r="BP83" s="557">
        <f t="shared" si="16"/>
        <v>0</v>
      </c>
      <c r="BQ83" s="557">
        <f t="shared" si="16"/>
        <v>0</v>
      </c>
      <c r="BR83" s="557">
        <f t="shared" si="16"/>
        <v>0</v>
      </c>
      <c r="BS83" s="557">
        <f t="shared" si="16"/>
        <v>0</v>
      </c>
      <c r="BT83" s="557">
        <f t="shared" si="16"/>
        <v>0</v>
      </c>
      <c r="BU83" s="557">
        <f t="shared" si="16"/>
        <v>0</v>
      </c>
      <c r="BV83" s="557">
        <f t="shared" si="16"/>
        <v>0</v>
      </c>
      <c r="BW83" s="557">
        <f t="shared" si="16"/>
        <v>0</v>
      </c>
      <c r="BX83" s="557">
        <f t="shared" si="16"/>
        <v>0</v>
      </c>
      <c r="BY83" s="557">
        <f t="shared" si="16"/>
        <v>0</v>
      </c>
      <c r="BZ83" s="557">
        <f t="shared" si="16"/>
        <v>0</v>
      </c>
      <c r="CA83" s="557">
        <f t="shared" si="16"/>
        <v>0</v>
      </c>
      <c r="CB83" s="557">
        <f t="shared" si="16"/>
        <v>0</v>
      </c>
      <c r="CC83" s="557">
        <f t="shared" si="16"/>
        <v>0</v>
      </c>
      <c r="CD83" s="557">
        <f t="shared" si="16"/>
        <v>0</v>
      </c>
      <c r="CE83" s="557">
        <f t="shared" si="16"/>
        <v>0</v>
      </c>
      <c r="CF83" s="557">
        <f t="shared" si="16"/>
        <v>0</v>
      </c>
      <c r="CG83" s="557">
        <f t="shared" si="16"/>
        <v>0</v>
      </c>
      <c r="CH83" s="557">
        <f t="shared" si="16"/>
        <v>0</v>
      </c>
      <c r="CI83" s="557">
        <f t="shared" si="16"/>
        <v>0</v>
      </c>
    </row>
    <row r="84" spans="1:87" ht="15.75" customHeight="1">
      <c r="A84" s="559"/>
      <c r="B84" s="412"/>
      <c r="C84" s="494"/>
      <c r="D84" s="554"/>
      <c r="E84" s="555"/>
      <c r="F84" s="555"/>
      <c r="G84" s="555"/>
      <c r="H84" s="555"/>
      <c r="I84" s="555"/>
      <c r="J84" s="555"/>
      <c r="K84" s="555"/>
      <c r="L84" s="555"/>
      <c r="M84" s="555"/>
      <c r="N84" s="555"/>
      <c r="O84" s="555"/>
      <c r="P84" s="555"/>
      <c r="Q84" s="555"/>
      <c r="R84" s="555"/>
      <c r="S84" s="555"/>
      <c r="T84" s="555"/>
      <c r="U84" s="555"/>
      <c r="V84" s="555"/>
      <c r="W84" s="555"/>
      <c r="X84" s="555"/>
      <c r="Y84" s="555"/>
      <c r="Z84" s="555"/>
      <c r="AA84" s="555"/>
      <c r="AB84" s="555"/>
      <c r="AC84" s="555"/>
      <c r="AD84" s="555"/>
      <c r="AE84" s="555"/>
      <c r="AF84" s="555"/>
      <c r="AG84" s="555"/>
      <c r="AH84" s="555"/>
      <c r="AI84" s="555"/>
      <c r="AJ84" s="555"/>
      <c r="AK84" s="555"/>
      <c r="AL84" s="555"/>
      <c r="AM84" s="555"/>
      <c r="AN84" s="555"/>
      <c r="AO84" s="555"/>
      <c r="AP84" s="555"/>
      <c r="AQ84" s="555"/>
      <c r="AR84" s="555"/>
      <c r="AS84" s="555"/>
      <c r="AT84" s="555"/>
      <c r="AU84" s="555"/>
      <c r="AV84" s="555"/>
      <c r="AW84" s="555"/>
      <c r="AX84" s="555"/>
      <c r="AY84" s="555"/>
      <c r="AZ84" s="555"/>
      <c r="BA84" s="555"/>
      <c r="BB84" s="555"/>
      <c r="BC84" s="555"/>
      <c r="BD84" s="555"/>
      <c r="BE84" s="555"/>
      <c r="BF84" s="555"/>
      <c r="BG84" s="555"/>
      <c r="BH84" s="555"/>
      <c r="BI84" s="555"/>
      <c r="BJ84" s="555"/>
      <c r="BK84" s="555"/>
      <c r="BL84" s="555"/>
      <c r="BM84" s="555"/>
      <c r="BN84" s="555"/>
      <c r="BO84" s="555"/>
      <c r="BP84" s="555"/>
      <c r="BQ84" s="555"/>
      <c r="BR84" s="555"/>
      <c r="BS84" s="555"/>
      <c r="BT84" s="555"/>
      <c r="BU84" s="555"/>
      <c r="BV84" s="555"/>
      <c r="BW84" s="555"/>
      <c r="BX84" s="555"/>
      <c r="BY84" s="555"/>
      <c r="BZ84" s="555"/>
      <c r="CA84" s="555"/>
      <c r="CB84" s="555"/>
      <c r="CC84" s="555"/>
      <c r="CD84" s="555"/>
      <c r="CE84" s="555"/>
      <c r="CF84" s="555"/>
      <c r="CG84" s="555"/>
      <c r="CH84" s="555"/>
      <c r="CI84" s="555"/>
    </row>
    <row r="85" spans="1:87" ht="15.75" customHeight="1">
      <c r="A85" s="559" t="s">
        <v>154</v>
      </c>
      <c r="B85" s="412"/>
      <c r="C85" s="494" t="str">
        <f>Settings!$C$7</f>
        <v>USD</v>
      </c>
      <c r="D85" s="560">
        <f>D76-D79-D83</f>
        <v>0</v>
      </c>
      <c r="E85" s="561">
        <f t="shared" ref="E85:CI85" si="17">E76-E79-E83</f>
        <v>0</v>
      </c>
      <c r="F85" s="561">
        <f t="shared" si="17"/>
        <v>0</v>
      </c>
      <c r="G85" s="561">
        <f t="shared" si="17"/>
        <v>0</v>
      </c>
      <c r="H85" s="561">
        <f t="shared" si="17"/>
        <v>0</v>
      </c>
      <c r="I85" s="561">
        <f t="shared" si="17"/>
        <v>0</v>
      </c>
      <c r="J85" s="561">
        <f t="shared" si="17"/>
        <v>0</v>
      </c>
      <c r="K85" s="561">
        <f t="shared" si="17"/>
        <v>0</v>
      </c>
      <c r="L85" s="561">
        <f t="shared" si="17"/>
        <v>0</v>
      </c>
      <c r="M85" s="561">
        <f t="shared" si="17"/>
        <v>0</v>
      </c>
      <c r="N85" s="561">
        <f t="shared" si="17"/>
        <v>0</v>
      </c>
      <c r="O85" s="561">
        <f t="shared" si="17"/>
        <v>0</v>
      </c>
      <c r="P85" s="561">
        <f t="shared" si="17"/>
        <v>0</v>
      </c>
      <c r="Q85" s="561">
        <f t="shared" si="17"/>
        <v>0</v>
      </c>
      <c r="R85" s="561">
        <f t="shared" si="17"/>
        <v>0</v>
      </c>
      <c r="S85" s="561">
        <f t="shared" si="17"/>
        <v>0</v>
      </c>
      <c r="T85" s="561">
        <f t="shared" si="17"/>
        <v>0</v>
      </c>
      <c r="U85" s="561">
        <f t="shared" si="17"/>
        <v>0</v>
      </c>
      <c r="V85" s="561">
        <f t="shared" si="17"/>
        <v>0</v>
      </c>
      <c r="W85" s="561">
        <f t="shared" si="17"/>
        <v>0</v>
      </c>
      <c r="X85" s="561">
        <f t="shared" si="17"/>
        <v>0</v>
      </c>
      <c r="Y85" s="561">
        <f t="shared" si="17"/>
        <v>0</v>
      </c>
      <c r="Z85" s="561">
        <f t="shared" si="17"/>
        <v>0</v>
      </c>
      <c r="AA85" s="561">
        <f t="shared" si="17"/>
        <v>0</v>
      </c>
      <c r="AB85" s="561">
        <f t="shared" si="17"/>
        <v>0</v>
      </c>
      <c r="AC85" s="561">
        <f t="shared" si="17"/>
        <v>0</v>
      </c>
      <c r="AD85" s="561">
        <f t="shared" si="17"/>
        <v>0</v>
      </c>
      <c r="AE85" s="561">
        <f t="shared" si="17"/>
        <v>0</v>
      </c>
      <c r="AF85" s="561">
        <f t="shared" si="17"/>
        <v>0</v>
      </c>
      <c r="AG85" s="561">
        <f t="shared" si="17"/>
        <v>0</v>
      </c>
      <c r="AH85" s="561">
        <f t="shared" si="17"/>
        <v>0</v>
      </c>
      <c r="AI85" s="561">
        <f t="shared" si="17"/>
        <v>0</v>
      </c>
      <c r="AJ85" s="561">
        <f t="shared" si="17"/>
        <v>0</v>
      </c>
      <c r="AK85" s="561">
        <f t="shared" si="17"/>
        <v>0</v>
      </c>
      <c r="AL85" s="561">
        <f t="shared" si="17"/>
        <v>0</v>
      </c>
      <c r="AM85" s="561">
        <f t="shared" si="17"/>
        <v>0</v>
      </c>
      <c r="AN85" s="561">
        <f t="shared" si="17"/>
        <v>0</v>
      </c>
      <c r="AO85" s="561">
        <f t="shared" si="17"/>
        <v>0</v>
      </c>
      <c r="AP85" s="561">
        <f t="shared" si="17"/>
        <v>0</v>
      </c>
      <c r="AQ85" s="561">
        <f t="shared" si="17"/>
        <v>0</v>
      </c>
      <c r="AR85" s="561">
        <f t="shared" si="17"/>
        <v>0</v>
      </c>
      <c r="AS85" s="561">
        <f t="shared" si="17"/>
        <v>0</v>
      </c>
      <c r="AT85" s="561">
        <f t="shared" si="17"/>
        <v>0</v>
      </c>
      <c r="AU85" s="561">
        <f t="shared" si="17"/>
        <v>0</v>
      </c>
      <c r="AV85" s="561">
        <f t="shared" si="17"/>
        <v>0</v>
      </c>
      <c r="AW85" s="561">
        <f t="shared" si="17"/>
        <v>0</v>
      </c>
      <c r="AX85" s="561">
        <f t="shared" si="17"/>
        <v>0</v>
      </c>
      <c r="AY85" s="561">
        <f t="shared" si="17"/>
        <v>0</v>
      </c>
      <c r="AZ85" s="561">
        <f t="shared" si="17"/>
        <v>0</v>
      </c>
      <c r="BA85" s="561">
        <f t="shared" si="17"/>
        <v>0</v>
      </c>
      <c r="BB85" s="561">
        <f t="shared" si="17"/>
        <v>0</v>
      </c>
      <c r="BC85" s="561">
        <f t="shared" si="17"/>
        <v>0</v>
      </c>
      <c r="BD85" s="561">
        <f t="shared" si="17"/>
        <v>0</v>
      </c>
      <c r="BE85" s="561">
        <f t="shared" si="17"/>
        <v>0</v>
      </c>
      <c r="BF85" s="561">
        <f t="shared" si="17"/>
        <v>0</v>
      </c>
      <c r="BG85" s="561">
        <f t="shared" si="17"/>
        <v>0</v>
      </c>
      <c r="BH85" s="561">
        <f t="shared" si="17"/>
        <v>0</v>
      </c>
      <c r="BI85" s="561">
        <f t="shared" si="17"/>
        <v>0</v>
      </c>
      <c r="BJ85" s="561">
        <f t="shared" si="17"/>
        <v>0</v>
      </c>
      <c r="BK85" s="561">
        <f t="shared" si="17"/>
        <v>0</v>
      </c>
      <c r="BL85" s="561">
        <f t="shared" si="17"/>
        <v>0</v>
      </c>
      <c r="BM85" s="561">
        <f t="shared" si="17"/>
        <v>0</v>
      </c>
      <c r="BN85" s="561">
        <f t="shared" si="17"/>
        <v>0</v>
      </c>
      <c r="BO85" s="561">
        <f t="shared" si="17"/>
        <v>0</v>
      </c>
      <c r="BP85" s="561">
        <f t="shared" si="17"/>
        <v>0</v>
      </c>
      <c r="BQ85" s="561">
        <f t="shared" si="17"/>
        <v>0</v>
      </c>
      <c r="BR85" s="561">
        <f t="shared" si="17"/>
        <v>0</v>
      </c>
      <c r="BS85" s="561">
        <f t="shared" si="17"/>
        <v>0</v>
      </c>
      <c r="BT85" s="561">
        <f t="shared" si="17"/>
        <v>0</v>
      </c>
      <c r="BU85" s="561">
        <f t="shared" si="17"/>
        <v>0</v>
      </c>
      <c r="BV85" s="561">
        <f t="shared" si="17"/>
        <v>0</v>
      </c>
      <c r="BW85" s="561">
        <f t="shared" si="17"/>
        <v>0</v>
      </c>
      <c r="BX85" s="561">
        <f t="shared" si="17"/>
        <v>0</v>
      </c>
      <c r="BY85" s="561">
        <f t="shared" si="17"/>
        <v>0</v>
      </c>
      <c r="BZ85" s="561">
        <f t="shared" si="17"/>
        <v>0</v>
      </c>
      <c r="CA85" s="561">
        <f t="shared" si="17"/>
        <v>0</v>
      </c>
      <c r="CB85" s="561">
        <f t="shared" si="17"/>
        <v>0</v>
      </c>
      <c r="CC85" s="561">
        <f t="shared" si="17"/>
        <v>0</v>
      </c>
      <c r="CD85" s="561">
        <f t="shared" si="17"/>
        <v>0</v>
      </c>
      <c r="CE85" s="561">
        <f t="shared" si="17"/>
        <v>0</v>
      </c>
      <c r="CF85" s="561">
        <f t="shared" si="17"/>
        <v>0</v>
      </c>
      <c r="CG85" s="561">
        <f t="shared" si="17"/>
        <v>0</v>
      </c>
      <c r="CH85" s="561">
        <f t="shared" si="17"/>
        <v>0</v>
      </c>
      <c r="CI85" s="561">
        <f t="shared" si="17"/>
        <v>0</v>
      </c>
    </row>
    <row r="86" spans="1:87" ht="15.75" customHeight="1">
      <c r="A86" s="562" t="s">
        <v>155</v>
      </c>
      <c r="B86" s="563"/>
      <c r="C86" s="564"/>
      <c r="D86" s="565" t="str">
        <f>IF(Settings!$C$25="Yes",IFERROR(MAX(((D85+Revenue!D21)/D$50),0),"-"),IFERROR(MAX((D85/D$50),0),"-"))</f>
        <v>-</v>
      </c>
      <c r="E86" s="566" t="str">
        <f>IF(Settings!$C$25="Yes",IFERROR(MAX(((E85+Revenue!E21)/E$50),0),"-"),IFERROR(MAX((E85/E$50),0),"-"))</f>
        <v>-</v>
      </c>
      <c r="F86" s="566" t="str">
        <f>IF(Settings!$C$25="Yes",IFERROR(MAX(((F85+Revenue!F21)/F$50),0),"-"),IFERROR(MAX((F85/F$50),0),"-"))</f>
        <v>-</v>
      </c>
      <c r="G86" s="566" t="str">
        <f>IF(Settings!$C$25="Yes",IFERROR(MAX(((G85+Revenue!G21)/G$50),0),"-"),IFERROR(MAX((G85/G$50),0),"-"))</f>
        <v>-</v>
      </c>
      <c r="H86" s="566" t="str">
        <f>IF(Settings!$C$25="Yes",IFERROR(MAX(((H85+Revenue!H21)/H$50),0),"-"),IFERROR(MAX((H85/H$50),0),"-"))</f>
        <v>-</v>
      </c>
      <c r="I86" s="566" t="str">
        <f>IF(Settings!$C$25="Yes",IFERROR(MAX(((I85+Revenue!I21)/I$50),0),"-"),IFERROR(MAX((I85/I$50),0),"-"))</f>
        <v>-</v>
      </c>
      <c r="J86" s="566" t="str">
        <f>IF(Settings!$C$25="Yes",IFERROR(MAX(((J85+Revenue!J21)/J$50),0),"-"),IFERROR(MAX((J85/J$50),0),"-"))</f>
        <v>-</v>
      </c>
      <c r="K86" s="566" t="str">
        <f>IF(Settings!$C$25="Yes",IFERROR(MAX(((K85+Revenue!K21)/K$50),0),"-"),IFERROR(MAX((K85/K$50),0),"-"))</f>
        <v>-</v>
      </c>
      <c r="L86" s="566" t="str">
        <f>IF(Settings!$C$25="Yes",IFERROR(MAX(((L85+Revenue!L21)/L$50),0),"-"),IFERROR(MAX((L85/L$50),0),"-"))</f>
        <v>-</v>
      </c>
      <c r="M86" s="566" t="str">
        <f>IF(Settings!$C$25="Yes",IFERROR(MAX(((M85+Revenue!M21)/M$50),0),"-"),IFERROR(MAX((M85/M$50),0),"-"))</f>
        <v>-</v>
      </c>
      <c r="N86" s="566" t="str">
        <f>IF(Settings!$C$25="Yes",IFERROR(MAX(((N85+Revenue!N21)/N$50),0),"-"),IFERROR(MAX((N85/N$50),0),"-"))</f>
        <v>-</v>
      </c>
      <c r="O86" s="566" t="str">
        <f>IF(Settings!$C$25="Yes",IFERROR(MAX(((O85+Revenue!O21)/O$50),0),"-"),IFERROR(MAX((O85/O$50),0),"-"))</f>
        <v>-</v>
      </c>
      <c r="P86" s="566" t="str">
        <f>IF(Settings!$C$25="Yes",IFERROR(MAX(((P85+Revenue!P21)/P$50),0),"-"),IFERROR(MAX((P85/P$50),0),"-"))</f>
        <v>-</v>
      </c>
      <c r="Q86" s="566" t="str">
        <f>IF(Settings!$C$25="Yes",IFERROR(MAX(((Q85+Revenue!Q21)/Q$50),0),"-"),IFERROR(MAX((Q85/Q$50),0),"-"))</f>
        <v>-</v>
      </c>
      <c r="R86" s="566" t="str">
        <f>IF(Settings!$C$25="Yes",IFERROR(MAX(((R85+Revenue!R21)/R$50),0),"-"),IFERROR(MAX((R85/R$50),0),"-"))</f>
        <v>-</v>
      </c>
      <c r="S86" s="566" t="str">
        <f>IF(Settings!$C$25="Yes",IFERROR(MAX(((S85+Revenue!S21)/S$50),0),"-"),IFERROR(MAX((S85/S$50),0),"-"))</f>
        <v>-</v>
      </c>
      <c r="T86" s="566" t="str">
        <f>IF(Settings!$C$25="Yes",IFERROR(MAX(((T85+Revenue!T21)/T$50),0),"-"),IFERROR(MAX((T85/T$50),0),"-"))</f>
        <v>-</v>
      </c>
      <c r="U86" s="566" t="str">
        <f>IF(Settings!$C$25="Yes",IFERROR(MAX(((U85+Revenue!U21)/U$50),0),"-"),IFERROR(MAX((U85/U$50),0),"-"))</f>
        <v>-</v>
      </c>
      <c r="V86" s="566" t="str">
        <f>IF(Settings!$C$25="Yes",IFERROR(MAX(((V85+Revenue!V21)/V$50),0),"-"),IFERROR(MAX((V85/V$50),0),"-"))</f>
        <v>-</v>
      </c>
      <c r="W86" s="566" t="str">
        <f>IF(Settings!$C$25="Yes",IFERROR(MAX(((W85+Revenue!W21)/W$50),0),"-"),IFERROR(MAX((W85/W$50),0),"-"))</f>
        <v>-</v>
      </c>
      <c r="X86" s="566" t="str">
        <f>IF(Settings!$C$25="Yes",IFERROR(MAX(((X85+Revenue!X21)/X$50),0),"-"),IFERROR(MAX((X85/X$50),0),"-"))</f>
        <v>-</v>
      </c>
      <c r="Y86" s="566" t="str">
        <f>IF(Settings!$C$25="Yes",IFERROR(MAX(((Y85+Revenue!Y21)/Y$50),0),"-"),IFERROR(MAX((Y85/Y$50),0),"-"))</f>
        <v>-</v>
      </c>
      <c r="Z86" s="566" t="str">
        <f>IF(Settings!$C$25="Yes",IFERROR(MAX(((Z85+Revenue!Z21)/Z$50),0),"-"),IFERROR(MAX((Z85/Z$50),0),"-"))</f>
        <v>-</v>
      </c>
      <c r="AA86" s="566" t="str">
        <f>IF(Settings!$C$25="Yes",IFERROR(MAX(((AA85+Revenue!AA21)/AA$50),0),"-"),IFERROR(MAX((AA85/AA$50),0),"-"))</f>
        <v>-</v>
      </c>
      <c r="AB86" s="566" t="str">
        <f>IF(Settings!$C$25="Yes",IFERROR(MAX(((AB85+Revenue!AB21)/AB$50),0),"-"),IFERROR(MAX((AB85/AB$50),0),"-"))</f>
        <v>-</v>
      </c>
      <c r="AC86" s="566" t="str">
        <f>IF(Settings!$C$25="Yes",IFERROR(MAX(((AC85+Revenue!AC21)/AC$50),0),"-"),IFERROR(MAX((AC85/AC$50),0),"-"))</f>
        <v>-</v>
      </c>
      <c r="AD86" s="566" t="str">
        <f>IF(Settings!$C$25="Yes",IFERROR(MAX(((AD85+Revenue!AD21)/AD$50),0),"-"),IFERROR(MAX((AD85/AD$50),0),"-"))</f>
        <v>-</v>
      </c>
      <c r="AE86" s="566" t="str">
        <f>IF(Settings!$C$25="Yes",IFERROR(MAX(((AE85+Revenue!AE21)/AE$50),0),"-"),IFERROR(MAX((AE85/AE$50),0),"-"))</f>
        <v>-</v>
      </c>
      <c r="AF86" s="566" t="str">
        <f>IF(Settings!$C$25="Yes",IFERROR(MAX(((AF85+Revenue!AF21)/AF$50),0),"-"),IFERROR(MAX((AF85/AF$50),0),"-"))</f>
        <v>-</v>
      </c>
      <c r="AG86" s="566" t="str">
        <f>IF(Settings!$C$25="Yes",IFERROR(MAX(((AG85+Revenue!AG21)/AG$50),0),"-"),IFERROR(MAX((AG85/AG$50),0),"-"))</f>
        <v>-</v>
      </c>
      <c r="AH86" s="566" t="str">
        <f>IF(Settings!$C$25="Yes",IFERROR(MAX(((AH85+Revenue!AH21)/AH$50),0),"-"),IFERROR(MAX((AH85/AH$50),0),"-"))</f>
        <v>-</v>
      </c>
      <c r="AI86" s="566" t="str">
        <f>IF(Settings!$C$25="Yes",IFERROR(MAX(((AI85+Revenue!AI21)/AI$50),0),"-"),IFERROR(MAX((AI85/AI$50),0),"-"))</f>
        <v>-</v>
      </c>
      <c r="AJ86" s="566" t="str">
        <f>IF(Settings!$C$25="Yes",IFERROR(MAX(((AJ85+Revenue!AJ21)/AJ$50),0),"-"),IFERROR(MAX((AJ85/AJ$50),0),"-"))</f>
        <v>-</v>
      </c>
      <c r="AK86" s="566" t="str">
        <f>IF(Settings!$C$25="Yes",IFERROR(MAX(((AK85+Revenue!AK21)/AK$50),0),"-"),IFERROR(MAX((AK85/AK$50),0),"-"))</f>
        <v>-</v>
      </c>
      <c r="AL86" s="566" t="str">
        <f>IF(Settings!$C$25="Yes",IFERROR(MAX(((AL85+Revenue!AL21)/AL$50),0),"-"),IFERROR(MAX((AL85/AL$50),0),"-"))</f>
        <v>-</v>
      </c>
      <c r="AM86" s="566" t="str">
        <f>IF(Settings!$C$25="Yes",IFERROR(MAX(((AM85+Revenue!AM21)/AM$50),0),"-"),IFERROR(MAX((AM85/AM$50),0),"-"))</f>
        <v>-</v>
      </c>
      <c r="AN86" s="566" t="str">
        <f>IF(Settings!$C$25="Yes",IFERROR(MAX(((AN85+Revenue!AN21)/AN$50),0),"-"),IFERROR(MAX((AN85/AN$50),0),"-"))</f>
        <v>-</v>
      </c>
      <c r="AO86" s="566" t="str">
        <f>IF(Settings!$C$25="Yes",IFERROR(MAX(((AO85+Revenue!AO21)/AO$50),0),"-"),IFERROR(MAX((AO85/AO$50),0),"-"))</f>
        <v>-</v>
      </c>
      <c r="AP86" s="566" t="str">
        <f>IF(Settings!$C$25="Yes",IFERROR(MAX(((AP85+Revenue!AP21)/AP$50),0),"-"),IFERROR(MAX((AP85/AP$50),0),"-"))</f>
        <v>-</v>
      </c>
      <c r="AQ86" s="566" t="str">
        <f>IF(Settings!$C$25="Yes",IFERROR(MAX(((AQ85+Revenue!AQ21)/AQ$50),0),"-"),IFERROR(MAX((AQ85/AQ$50),0),"-"))</f>
        <v>-</v>
      </c>
      <c r="AR86" s="566" t="str">
        <f>IF(Settings!$C$25="Yes",IFERROR(MAX(((AR85+Revenue!AR21)/AR$50),0),"-"),IFERROR(MAX((AR85/AR$50),0),"-"))</f>
        <v>-</v>
      </c>
      <c r="AS86" s="566" t="str">
        <f>IF(Settings!$C$25="Yes",IFERROR(MAX(((AS85+Revenue!AS21)/AS$50),0),"-"),IFERROR(MAX((AS85/AS$50),0),"-"))</f>
        <v>-</v>
      </c>
      <c r="AT86" s="566" t="str">
        <f>IF(Settings!$C$25="Yes",IFERROR(MAX(((AT85+Revenue!AT21)/AT$50),0),"-"),IFERROR(MAX((AT85/AT$50),0),"-"))</f>
        <v>-</v>
      </c>
      <c r="AU86" s="566" t="str">
        <f>IF(Settings!$C$25="Yes",IFERROR(MAX(((AU85+Revenue!AU21)/AU$50),0),"-"),IFERROR(MAX((AU85/AU$50),0),"-"))</f>
        <v>-</v>
      </c>
      <c r="AV86" s="566" t="str">
        <f>IF(Settings!$C$25="Yes",IFERROR(MAX(((AV85+Revenue!AV21)/AV$50),0),"-"),IFERROR(MAX((AV85/AV$50),0),"-"))</f>
        <v>-</v>
      </c>
      <c r="AW86" s="566" t="str">
        <f>IF(Settings!$C$25="Yes",IFERROR(MAX(((AW85+Revenue!AW21)/AW$50),0),"-"),IFERROR(MAX((AW85/AW$50),0),"-"))</f>
        <v>-</v>
      </c>
      <c r="AX86" s="566" t="str">
        <f>IF(Settings!$C$25="Yes",IFERROR(MAX(((AX85+Revenue!AX21)/AX$50),0),"-"),IFERROR(MAX((AX85/AX$50),0),"-"))</f>
        <v>-</v>
      </c>
      <c r="AY86" s="566" t="str">
        <f>IF(Settings!$C$25="Yes",IFERROR(MAX(((AY85+Revenue!AY21)/AY$50),0),"-"),IFERROR(MAX((AY85/AY$50),0),"-"))</f>
        <v>-</v>
      </c>
      <c r="AZ86" s="566" t="str">
        <f>IF(Settings!$C$25="Yes",IFERROR(MAX(((AZ85+Revenue!AZ21)/AZ$50),0),"-"),IFERROR(MAX((AZ85/AZ$50),0),"-"))</f>
        <v>-</v>
      </c>
      <c r="BA86" s="566" t="str">
        <f>IF(Settings!$C$25="Yes",IFERROR(MAX(((BA85+Revenue!BA21)/BA$50),0),"-"),IFERROR(MAX((BA85/BA$50),0),"-"))</f>
        <v>-</v>
      </c>
      <c r="BB86" s="566" t="str">
        <f>IF(Settings!$C$25="Yes",IFERROR(MAX(((BB85+Revenue!BB21)/BB$50),0),"-"),IFERROR(MAX((BB85/BB$50),0),"-"))</f>
        <v>-</v>
      </c>
      <c r="BC86" s="566" t="str">
        <f>IF(Settings!$C$25="Yes",IFERROR(MAX(((BC85+Revenue!BC21)/BC$50),0),"-"),IFERROR(MAX((BC85/BC$50),0),"-"))</f>
        <v>-</v>
      </c>
      <c r="BD86" s="566" t="str">
        <f>IF(Settings!$C$25="Yes",IFERROR(MAX(((BD85+Revenue!BD21)/BD$50),0),"-"),IFERROR(MAX((BD85/BD$50),0),"-"))</f>
        <v>-</v>
      </c>
      <c r="BE86" s="566" t="str">
        <f>IF(Settings!$C$25="Yes",IFERROR(MAX(((BE85+Revenue!BE21)/BE$50),0),"-"),IFERROR(MAX((BE85/BE$50),0),"-"))</f>
        <v>-</v>
      </c>
      <c r="BF86" s="566" t="str">
        <f>IF(Settings!$C$25="Yes",IFERROR(MAX(((BF85+Revenue!BF21)/BF$50),0),"-"),IFERROR(MAX((BF85/BF$50),0),"-"))</f>
        <v>-</v>
      </c>
      <c r="BG86" s="566" t="str">
        <f>IF(Settings!$C$25="Yes",IFERROR(MAX(((BG85+Revenue!BG21)/BG$50),0),"-"),IFERROR(MAX((BG85/BG$50),0),"-"))</f>
        <v>-</v>
      </c>
      <c r="BH86" s="566" t="str">
        <f>IF(Settings!$C$25="Yes",IFERROR(MAX(((BH85+Revenue!BH21)/BH$50),0),"-"),IFERROR(MAX((BH85/BH$50),0),"-"))</f>
        <v>-</v>
      </c>
      <c r="BI86" s="566" t="str">
        <f>IF(Settings!$C$25="Yes",IFERROR(MAX(((BI85+Revenue!BI21)/BI$50),0),"-"),IFERROR(MAX((BI85/BI$50),0),"-"))</f>
        <v>-</v>
      </c>
      <c r="BJ86" s="566" t="str">
        <f>IF(Settings!$C$25="Yes",IFERROR(MAX(((BJ85+Revenue!BJ21)/BJ$50),0),"-"),IFERROR(MAX((BJ85/BJ$50),0),"-"))</f>
        <v>-</v>
      </c>
      <c r="BK86" s="566" t="str">
        <f>IF(Settings!$C$25="Yes",IFERROR(MAX(((BK85+Revenue!BK21)/BK$50),0),"-"),IFERROR(MAX((BK85/BK$50),0),"-"))</f>
        <v>-</v>
      </c>
      <c r="BL86" s="566" t="str">
        <f>IF(Settings!$C$25="Yes",IFERROR(MAX(((BL85+Revenue!BL21)/BL$50),0),"-"),IFERROR(MAX((BL85/BL$50),0),"-"))</f>
        <v>-</v>
      </c>
      <c r="BM86" s="566" t="str">
        <f>IF(Settings!$C$25="Yes",IFERROR(MAX(((BM85+Revenue!BM21)/BM$50),0),"-"),IFERROR(MAX((BM85/BM$50),0),"-"))</f>
        <v>-</v>
      </c>
      <c r="BN86" s="566" t="str">
        <f>IF(Settings!$C$25="Yes",IFERROR(MAX(((BN85+Revenue!BN21)/BN$50),0),"-"),IFERROR(MAX((BN85/BN$50),0),"-"))</f>
        <v>-</v>
      </c>
      <c r="BO86" s="566" t="str">
        <f>IF(Settings!$C$25="Yes",IFERROR(MAX(((BO85+Revenue!BO21)/BO$50),0),"-"),IFERROR(MAX((BO85/BO$50),0),"-"))</f>
        <v>-</v>
      </c>
      <c r="BP86" s="566" t="str">
        <f>IF(Settings!$C$25="Yes",IFERROR(MAX(((BP85+Revenue!BP21)/BP$50),0),"-"),IFERROR(MAX((BP85/BP$50),0),"-"))</f>
        <v>-</v>
      </c>
      <c r="BQ86" s="566" t="str">
        <f>IF(Settings!$C$25="Yes",IFERROR(MAX(((BQ85+Revenue!BQ21)/BQ$50),0),"-"),IFERROR(MAX((BQ85/BQ$50),0),"-"))</f>
        <v>-</v>
      </c>
      <c r="BR86" s="566" t="str">
        <f>IF(Settings!$C$25="Yes",IFERROR(MAX(((BR85+Revenue!BR21)/BR$50),0),"-"),IFERROR(MAX((BR85/BR$50),0),"-"))</f>
        <v>-</v>
      </c>
      <c r="BS86" s="566" t="str">
        <f>IF(Settings!$C$25="Yes",IFERROR(MAX(((BS85+Revenue!BS21)/BS$50),0),"-"),IFERROR(MAX((BS85/BS$50),0),"-"))</f>
        <v>-</v>
      </c>
      <c r="BT86" s="566" t="str">
        <f>IF(Settings!$C$25="Yes",IFERROR(MAX(((BT85+Revenue!BT21)/BT$50),0),"-"),IFERROR(MAX((BT85/BT$50),0),"-"))</f>
        <v>-</v>
      </c>
      <c r="BU86" s="566" t="str">
        <f>IF(Settings!$C$25="Yes",IFERROR(MAX(((BU85+Revenue!BU21)/BU$50),0),"-"),IFERROR(MAX((BU85/BU$50),0),"-"))</f>
        <v>-</v>
      </c>
      <c r="BV86" s="566" t="str">
        <f>IF(Settings!$C$25="Yes",IFERROR(MAX(((BV85+Revenue!BV21)/BV$50),0),"-"),IFERROR(MAX((BV85/BV$50),0),"-"))</f>
        <v>-</v>
      </c>
      <c r="BW86" s="566" t="str">
        <f>IF(Settings!$C$25="Yes",IFERROR(MAX(((BW85+Revenue!BW21)/BW$50),0),"-"),IFERROR(MAX((BW85/BW$50),0),"-"))</f>
        <v>-</v>
      </c>
      <c r="BX86" s="566" t="str">
        <f>IF(Settings!$C$25="Yes",IFERROR(MAX(((BX85+Revenue!BX21)/BX$50),0),"-"),IFERROR(MAX((BX85/BX$50),0),"-"))</f>
        <v>-</v>
      </c>
      <c r="BY86" s="566" t="str">
        <f>IF(Settings!$C$25="Yes",IFERROR(MAX(((BY85+Revenue!BY21)/BY$50),0),"-"),IFERROR(MAX((BY85/BY$50),0),"-"))</f>
        <v>-</v>
      </c>
      <c r="BZ86" s="566" t="str">
        <f>IF(Settings!$C$25="Yes",IFERROR(MAX(((BZ85+Revenue!BZ21)/BZ$50),0),"-"),IFERROR(MAX((BZ85/BZ$50),0),"-"))</f>
        <v>-</v>
      </c>
      <c r="CA86" s="566" t="str">
        <f>IF(Settings!$C$25="Yes",IFERROR(MAX(((CA85+Revenue!CA21)/CA$50),0),"-"),IFERROR(MAX((CA85/CA$50),0),"-"))</f>
        <v>-</v>
      </c>
      <c r="CB86" s="566" t="str">
        <f>IF(Settings!$C$25="Yes",IFERROR(MAX(((CB85+Revenue!CB21)/CB$50),0),"-"),IFERROR(MAX((CB85/CB$50),0),"-"))</f>
        <v>-</v>
      </c>
      <c r="CC86" s="566" t="str">
        <f>IF(Settings!$C$25="Yes",IFERROR(MAX(((CC85+Revenue!CC21)/CC$50),0),"-"),IFERROR(MAX((CC85/CC$50),0),"-"))</f>
        <v>-</v>
      </c>
      <c r="CD86" s="566" t="str">
        <f>IF(Settings!$C$25="Yes",IFERROR(MAX(((CD85+Revenue!CD21)/CD$50),0),"-"),IFERROR(MAX((CD85/CD$50),0),"-"))</f>
        <v>-</v>
      </c>
      <c r="CE86" s="566" t="str">
        <f>IF(Settings!$C$25="Yes",IFERROR(MAX(((CE85+Revenue!CE21)/CE$50),0),"-"),IFERROR(MAX((CE85/CE$50),0),"-"))</f>
        <v>-</v>
      </c>
      <c r="CF86" s="566" t="str">
        <f>IF(Settings!$C$25="Yes",IFERROR(MAX(((CF85+Revenue!CF21)/CF$50),0),"-"),IFERROR(MAX((CF85/CF$50),0),"-"))</f>
        <v>-</v>
      </c>
      <c r="CG86" s="566" t="str">
        <f>IF(Settings!$C$25="Yes",IFERROR(MAX(((CG85+Revenue!CG21)/CG$50),0),"-"),IFERROR(MAX((CG85/CG$50),0),"-"))</f>
        <v>-</v>
      </c>
      <c r="CH86" s="566" t="str">
        <f>IF(Settings!$C$25="Yes",IFERROR(MAX(((CH85+Revenue!CH21)/CH$50),0),"-"),IFERROR(MAX((CH85/CH$50),0),"-"))</f>
        <v>-</v>
      </c>
      <c r="CI86" s="566" t="str">
        <f>IF(Settings!$C$25="Yes",IFERROR(MAX(((CI85+Revenue!CI21)/CI$50),0),"-"),IFERROR(MAX((CI85/CI$50),0),"-"))</f>
        <v>-</v>
      </c>
    </row>
    <row r="87" spans="1:87" ht="15.75" customHeight="1">
      <c r="A87" s="379"/>
      <c r="B87" s="412"/>
      <c r="C87" s="494"/>
      <c r="D87" s="567"/>
      <c r="E87" s="567"/>
      <c r="F87" s="567"/>
      <c r="G87" s="567"/>
      <c r="H87" s="567"/>
      <c r="I87" s="567"/>
      <c r="J87" s="567"/>
      <c r="K87" s="567"/>
      <c r="L87" s="567"/>
      <c r="M87" s="567"/>
      <c r="N87" s="567"/>
      <c r="O87" s="567"/>
      <c r="P87" s="567"/>
      <c r="Q87" s="567"/>
      <c r="R87" s="567"/>
      <c r="S87" s="567"/>
      <c r="T87" s="567"/>
      <c r="U87" s="567"/>
      <c r="V87" s="567"/>
      <c r="W87" s="567"/>
      <c r="X87" s="567"/>
      <c r="Y87" s="567"/>
      <c r="Z87" s="567"/>
      <c r="AA87" s="567"/>
      <c r="AB87" s="567"/>
      <c r="AC87" s="567"/>
      <c r="AD87" s="567"/>
      <c r="AE87" s="567"/>
      <c r="AF87" s="567"/>
      <c r="AG87" s="567"/>
      <c r="AH87" s="567"/>
      <c r="AI87" s="567"/>
      <c r="AJ87" s="567"/>
      <c r="AK87" s="567"/>
      <c r="AL87" s="567"/>
      <c r="AM87" s="567"/>
      <c r="AN87" s="567"/>
      <c r="AO87" s="567"/>
      <c r="AP87" s="567"/>
      <c r="AQ87" s="567"/>
      <c r="AR87" s="567"/>
      <c r="AS87" s="567"/>
      <c r="AT87" s="567"/>
      <c r="AU87" s="567"/>
      <c r="AV87" s="567"/>
      <c r="AW87" s="567"/>
      <c r="AX87" s="567"/>
      <c r="AY87" s="567"/>
      <c r="AZ87" s="567"/>
      <c r="BA87" s="567"/>
      <c r="BB87" s="567"/>
      <c r="BC87" s="567"/>
      <c r="BD87" s="567"/>
      <c r="BE87" s="567"/>
      <c r="BF87" s="567"/>
      <c r="BG87" s="567"/>
      <c r="BH87" s="567"/>
      <c r="BI87" s="567"/>
      <c r="BJ87" s="567"/>
      <c r="BK87" s="567"/>
      <c r="BL87" s="567"/>
      <c r="BM87" s="567"/>
      <c r="BN87" s="567"/>
      <c r="BO87" s="567"/>
      <c r="BP87" s="567"/>
      <c r="BQ87" s="567"/>
      <c r="BR87" s="567"/>
      <c r="BS87" s="567"/>
      <c r="BT87" s="567"/>
      <c r="BU87" s="567"/>
      <c r="BV87" s="567"/>
      <c r="BW87" s="567"/>
      <c r="BX87" s="567"/>
      <c r="BY87" s="567"/>
      <c r="BZ87" s="567"/>
      <c r="CA87" s="567"/>
      <c r="CB87" s="567"/>
      <c r="CC87" s="567"/>
      <c r="CD87" s="567"/>
      <c r="CE87" s="567"/>
      <c r="CF87" s="567"/>
      <c r="CG87" s="567"/>
      <c r="CH87" s="567"/>
      <c r="CI87" s="567"/>
    </row>
    <row r="88" spans="1:87" ht="15.75" customHeight="1">
      <c r="A88" s="379"/>
      <c r="B88" s="412"/>
      <c r="C88" s="494"/>
      <c r="D88" s="567"/>
      <c r="E88" s="567"/>
      <c r="F88" s="567"/>
      <c r="G88" s="567"/>
      <c r="H88" s="567"/>
      <c r="I88" s="567"/>
      <c r="J88" s="567"/>
      <c r="K88" s="567"/>
      <c r="L88" s="567"/>
      <c r="M88" s="567"/>
      <c r="N88" s="567"/>
      <c r="O88" s="567"/>
      <c r="P88" s="567"/>
      <c r="Q88" s="567"/>
      <c r="R88" s="567"/>
      <c r="S88" s="567"/>
      <c r="T88" s="567"/>
      <c r="U88" s="567"/>
      <c r="V88" s="567"/>
      <c r="W88" s="567"/>
      <c r="X88" s="567"/>
      <c r="Y88" s="567"/>
      <c r="Z88" s="567"/>
      <c r="AA88" s="567"/>
      <c r="AB88" s="567"/>
      <c r="AC88" s="567"/>
      <c r="AD88" s="567"/>
      <c r="AE88" s="567"/>
      <c r="AF88" s="567"/>
      <c r="AG88" s="567"/>
      <c r="AH88" s="567"/>
      <c r="AI88" s="567"/>
      <c r="AJ88" s="567"/>
      <c r="AK88" s="567"/>
      <c r="AL88" s="567"/>
      <c r="AM88" s="567"/>
      <c r="AN88" s="567"/>
      <c r="AO88" s="567"/>
      <c r="AP88" s="567"/>
      <c r="AQ88" s="567"/>
      <c r="AR88" s="567"/>
      <c r="AS88" s="567"/>
      <c r="AT88" s="567"/>
      <c r="AU88" s="567"/>
      <c r="AV88" s="567"/>
      <c r="AW88" s="567"/>
      <c r="AX88" s="567"/>
      <c r="AY88" s="567"/>
      <c r="AZ88" s="567"/>
      <c r="BA88" s="567"/>
      <c r="BB88" s="567"/>
      <c r="BC88" s="567"/>
      <c r="BD88" s="567"/>
      <c r="BE88" s="567"/>
      <c r="BF88" s="567"/>
      <c r="BG88" s="567"/>
      <c r="BH88" s="567"/>
      <c r="BI88" s="567"/>
      <c r="BJ88" s="567"/>
      <c r="BK88" s="567"/>
      <c r="BL88" s="567"/>
      <c r="BM88" s="567"/>
      <c r="BN88" s="567"/>
      <c r="BO88" s="567"/>
      <c r="BP88" s="567"/>
      <c r="BQ88" s="567"/>
      <c r="BR88" s="567"/>
      <c r="BS88" s="567"/>
      <c r="BT88" s="567"/>
      <c r="BU88" s="567"/>
      <c r="BV88" s="567"/>
      <c r="BW88" s="567"/>
      <c r="BX88" s="567"/>
      <c r="BY88" s="567"/>
      <c r="BZ88" s="567"/>
      <c r="CA88" s="567"/>
      <c r="CB88" s="567"/>
      <c r="CC88" s="567"/>
      <c r="CD88" s="567"/>
      <c r="CE88" s="567"/>
      <c r="CF88" s="567"/>
      <c r="CG88" s="567"/>
      <c r="CH88" s="567"/>
      <c r="CI88" s="567"/>
    </row>
    <row r="89" spans="1:87" ht="41.25" customHeight="1">
      <c r="A89" s="568" t="s">
        <v>156</v>
      </c>
      <c r="B89" s="569"/>
      <c r="C89" s="570"/>
      <c r="D89" s="569"/>
      <c r="E89" s="569"/>
      <c r="F89" s="569"/>
      <c r="G89" s="569"/>
      <c r="H89" s="569"/>
      <c r="I89" s="569"/>
      <c r="J89" s="569"/>
      <c r="K89" s="569"/>
      <c r="L89" s="569"/>
      <c r="M89" s="569"/>
      <c r="N89" s="569"/>
      <c r="O89" s="569"/>
      <c r="P89" s="569"/>
      <c r="Q89" s="569"/>
      <c r="R89" s="569"/>
      <c r="S89" s="569"/>
      <c r="T89" s="569"/>
      <c r="U89" s="569"/>
      <c r="V89" s="569"/>
      <c r="W89" s="569"/>
      <c r="X89" s="569"/>
      <c r="Y89" s="569"/>
      <c r="Z89" s="569"/>
      <c r="AA89" s="569"/>
      <c r="AB89" s="569"/>
      <c r="AC89" s="569"/>
      <c r="AD89" s="569"/>
      <c r="AE89" s="569"/>
      <c r="AF89" s="569"/>
      <c r="AG89" s="569"/>
      <c r="AH89" s="569"/>
      <c r="AI89" s="569"/>
      <c r="AJ89" s="569"/>
      <c r="AK89" s="569"/>
      <c r="AL89" s="569"/>
      <c r="AM89" s="569"/>
      <c r="AN89" s="569"/>
      <c r="AO89" s="569"/>
      <c r="AP89" s="569"/>
      <c r="AQ89" s="569"/>
      <c r="AR89" s="569"/>
      <c r="AS89" s="569"/>
      <c r="AT89" s="569"/>
      <c r="AU89" s="569"/>
      <c r="AV89" s="569"/>
      <c r="AW89" s="569"/>
      <c r="AX89" s="569"/>
      <c r="AY89" s="569"/>
      <c r="AZ89" s="569"/>
      <c r="BA89" s="569"/>
      <c r="BB89" s="569"/>
      <c r="BC89" s="569"/>
      <c r="BD89" s="569"/>
      <c r="BE89" s="569"/>
      <c r="BF89" s="569"/>
      <c r="BG89" s="569"/>
      <c r="BH89" s="569"/>
      <c r="BI89" s="569"/>
      <c r="BJ89" s="569"/>
      <c r="BK89" s="569"/>
      <c r="BL89" s="569"/>
      <c r="BM89" s="569"/>
      <c r="BN89" s="569"/>
      <c r="BO89" s="569"/>
      <c r="BP89" s="569"/>
      <c r="BQ89" s="569"/>
      <c r="BR89" s="569"/>
      <c r="BS89" s="569"/>
      <c r="BT89" s="569"/>
      <c r="BU89" s="569"/>
      <c r="BV89" s="569"/>
      <c r="BW89" s="569"/>
      <c r="BX89" s="569"/>
      <c r="BY89" s="569"/>
      <c r="BZ89" s="569"/>
      <c r="CA89" s="569"/>
      <c r="CB89" s="569"/>
      <c r="CC89" s="569"/>
      <c r="CD89" s="569"/>
      <c r="CE89" s="569"/>
      <c r="CF89" s="569"/>
      <c r="CG89" s="569"/>
      <c r="CH89" s="569"/>
      <c r="CI89" s="569"/>
    </row>
    <row r="90" spans="1:87" ht="15.75" customHeight="1">
      <c r="A90" s="379"/>
      <c r="B90" s="379"/>
      <c r="C90" s="571"/>
      <c r="D90" s="379"/>
      <c r="E90" s="379"/>
      <c r="F90" s="379"/>
      <c r="G90" s="379"/>
      <c r="H90" s="379"/>
      <c r="I90" s="379"/>
      <c r="J90" s="379"/>
      <c r="K90" s="379"/>
      <c r="L90" s="379"/>
      <c r="M90" s="379"/>
      <c r="N90" s="379"/>
      <c r="O90" s="379"/>
      <c r="P90" s="379"/>
      <c r="Q90" s="379"/>
      <c r="R90" s="379"/>
      <c r="S90" s="379"/>
      <c r="T90" s="379"/>
      <c r="U90" s="379"/>
      <c r="V90" s="379"/>
      <c r="W90" s="379"/>
      <c r="X90" s="379"/>
      <c r="Y90" s="379"/>
      <c r="Z90" s="379"/>
      <c r="AA90" s="379"/>
      <c r="AB90" s="379"/>
      <c r="AC90" s="379"/>
      <c r="AD90" s="379"/>
      <c r="AE90" s="379"/>
      <c r="AF90" s="379"/>
      <c r="AG90" s="379"/>
      <c r="AH90" s="379"/>
      <c r="AI90" s="379"/>
      <c r="AJ90" s="379"/>
      <c r="AK90" s="379"/>
      <c r="AL90" s="379"/>
      <c r="AM90" s="379"/>
      <c r="AN90" s="379"/>
      <c r="AO90" s="379"/>
      <c r="AP90" s="379"/>
      <c r="AQ90" s="379"/>
      <c r="AR90" s="379"/>
      <c r="AS90" s="379"/>
      <c r="AT90" s="379"/>
      <c r="AU90" s="379"/>
      <c r="AV90" s="379"/>
      <c r="AW90" s="379"/>
      <c r="AX90" s="379"/>
      <c r="AY90" s="379"/>
      <c r="AZ90" s="379"/>
      <c r="BA90" s="379"/>
      <c r="BB90" s="379"/>
      <c r="BC90" s="379"/>
      <c r="BD90" s="379"/>
      <c r="BE90" s="379"/>
      <c r="BF90" s="379"/>
      <c r="BG90" s="379"/>
      <c r="BH90" s="379"/>
      <c r="BI90" s="379"/>
      <c r="BJ90" s="379"/>
      <c r="BK90" s="379"/>
      <c r="BL90" s="379"/>
      <c r="BM90" s="379"/>
      <c r="BN90" s="379"/>
      <c r="BO90" s="379"/>
      <c r="BP90" s="379"/>
      <c r="BQ90" s="379"/>
      <c r="BR90" s="379"/>
      <c r="BS90" s="379"/>
      <c r="BT90" s="379"/>
      <c r="BU90" s="379"/>
      <c r="BV90" s="379"/>
      <c r="BW90" s="379"/>
      <c r="BX90" s="379"/>
      <c r="BY90" s="379"/>
      <c r="BZ90" s="379"/>
      <c r="CA90" s="379"/>
      <c r="CB90" s="379"/>
      <c r="CC90" s="379"/>
      <c r="CD90" s="379"/>
      <c r="CE90" s="379"/>
      <c r="CF90" s="379"/>
      <c r="CG90" s="379"/>
      <c r="CH90" s="379"/>
      <c r="CI90" s="379"/>
    </row>
    <row r="91" spans="1:87" ht="41.25" customHeight="1">
      <c r="A91" s="572" t="s">
        <v>157</v>
      </c>
      <c r="B91" s="573"/>
      <c r="C91" s="574"/>
      <c r="D91" s="575"/>
      <c r="E91" s="575"/>
      <c r="F91" s="575"/>
      <c r="G91" s="575"/>
      <c r="H91" s="575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5"/>
      <c r="T91" s="575"/>
      <c r="U91" s="575"/>
      <c r="V91" s="575"/>
      <c r="W91" s="575"/>
      <c r="X91" s="575"/>
      <c r="Y91" s="575"/>
      <c r="Z91" s="575"/>
      <c r="AA91" s="575"/>
      <c r="AB91" s="575"/>
      <c r="AC91" s="575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  <c r="AO91" s="575"/>
      <c r="AP91" s="575"/>
      <c r="AQ91" s="575"/>
      <c r="AR91" s="575"/>
      <c r="AS91" s="575"/>
      <c r="AT91" s="575"/>
      <c r="AU91" s="575"/>
      <c r="AV91" s="575"/>
      <c r="AW91" s="575"/>
      <c r="AX91" s="575"/>
      <c r="AY91" s="575"/>
      <c r="AZ91" s="575"/>
      <c r="BA91" s="575"/>
      <c r="BB91" s="575"/>
      <c r="BC91" s="575"/>
      <c r="BD91" s="575"/>
      <c r="BE91" s="575"/>
      <c r="BF91" s="575"/>
      <c r="BG91" s="575"/>
      <c r="BH91" s="575"/>
      <c r="BI91" s="575"/>
      <c r="BJ91" s="575"/>
      <c r="BK91" s="575"/>
      <c r="BL91" s="575"/>
      <c r="BM91" s="575"/>
      <c r="BN91" s="575"/>
      <c r="BO91" s="575"/>
      <c r="BP91" s="575"/>
      <c r="BQ91" s="575"/>
      <c r="BR91" s="575"/>
      <c r="BS91" s="575"/>
      <c r="BT91" s="575"/>
      <c r="BU91" s="575"/>
      <c r="BV91" s="575"/>
      <c r="BW91" s="575"/>
      <c r="BX91" s="575"/>
      <c r="BY91" s="575"/>
      <c r="BZ91" s="575"/>
      <c r="CA91" s="575"/>
      <c r="CB91" s="575"/>
      <c r="CC91" s="575"/>
      <c r="CD91" s="575"/>
      <c r="CE91" s="575"/>
      <c r="CF91" s="575"/>
      <c r="CG91" s="575"/>
      <c r="CH91" s="575"/>
      <c r="CI91" s="575"/>
    </row>
    <row r="92" spans="1:87" ht="15.75" customHeight="1" outlineLevel="1">
      <c r="A92" s="489" t="s">
        <v>158</v>
      </c>
      <c r="B92" s="379"/>
      <c r="C92" s="571"/>
      <c r="D92" s="437"/>
      <c r="E92" s="437"/>
      <c r="F92" s="437"/>
      <c r="G92" s="437"/>
      <c r="H92" s="437"/>
      <c r="I92" s="437"/>
      <c r="J92" s="437"/>
      <c r="K92" s="437"/>
      <c r="L92" s="437"/>
      <c r="M92" s="437"/>
      <c r="N92" s="437"/>
      <c r="O92" s="437"/>
      <c r="P92" s="437"/>
      <c r="Q92" s="437"/>
      <c r="R92" s="437"/>
      <c r="S92" s="437"/>
      <c r="T92" s="437"/>
      <c r="U92" s="437"/>
      <c r="V92" s="437"/>
      <c r="W92" s="437"/>
      <c r="X92" s="437"/>
      <c r="Y92" s="437"/>
      <c r="Z92" s="437"/>
      <c r="AA92" s="437"/>
      <c r="AB92" s="437"/>
      <c r="AC92" s="437"/>
      <c r="AD92" s="437"/>
      <c r="AE92" s="437"/>
      <c r="AF92" s="437"/>
      <c r="AG92" s="437"/>
      <c r="AH92" s="437"/>
      <c r="AI92" s="437"/>
      <c r="AJ92" s="437"/>
      <c r="AK92" s="437"/>
      <c r="AL92" s="437"/>
      <c r="AM92" s="437"/>
      <c r="AN92" s="437"/>
      <c r="AO92" s="437"/>
      <c r="AP92" s="437"/>
      <c r="AQ92" s="437"/>
      <c r="AR92" s="437"/>
      <c r="AS92" s="437"/>
      <c r="AT92" s="437"/>
      <c r="AU92" s="437"/>
      <c r="AV92" s="437"/>
      <c r="AW92" s="437"/>
      <c r="AX92" s="437"/>
      <c r="AY92" s="437"/>
      <c r="AZ92" s="437"/>
      <c r="BA92" s="437"/>
      <c r="BB92" s="437"/>
      <c r="BC92" s="437"/>
      <c r="BD92" s="437"/>
      <c r="BE92" s="437"/>
      <c r="BF92" s="437"/>
      <c r="BG92" s="437"/>
      <c r="BH92" s="437"/>
      <c r="BI92" s="437"/>
      <c r="BJ92" s="437"/>
      <c r="BK92" s="437"/>
      <c r="BL92" s="437"/>
      <c r="BM92" s="437"/>
      <c r="BN92" s="437"/>
      <c r="BO92" s="437"/>
      <c r="BP92" s="437"/>
      <c r="BQ92" s="437"/>
      <c r="BR92" s="437"/>
      <c r="BS92" s="437"/>
      <c r="BT92" s="437"/>
      <c r="BU92" s="437"/>
      <c r="BV92" s="437"/>
      <c r="BW92" s="437"/>
      <c r="BX92" s="437"/>
      <c r="BY92" s="437"/>
      <c r="BZ92" s="437"/>
      <c r="CA92" s="437"/>
      <c r="CB92" s="437"/>
      <c r="CC92" s="437"/>
      <c r="CD92" s="437"/>
      <c r="CE92" s="437"/>
      <c r="CF92" s="437"/>
      <c r="CG92" s="437"/>
      <c r="CH92" s="437"/>
      <c r="CI92" s="437"/>
    </row>
    <row r="93" spans="1:87" ht="15.75" customHeight="1" outlineLevel="1">
      <c r="A93" s="379" t="s">
        <v>159</v>
      </c>
      <c r="B93" s="379"/>
      <c r="C93" s="494" t="str">
        <f>Settings!$C$7</f>
        <v>USD</v>
      </c>
      <c r="D93" s="576">
        <f>SUM(D147,D153,D159,D167)</f>
        <v>0</v>
      </c>
      <c r="E93" s="577">
        <f>SUM(E147,E153,E159,E167)</f>
        <v>0</v>
      </c>
      <c r="F93" s="577">
        <f>SUM(F147,F153,F159,F167)</f>
        <v>0</v>
      </c>
      <c r="G93" s="577">
        <f>SUM(G147,G153,G159,G167)</f>
        <v>0</v>
      </c>
      <c r="H93" s="577">
        <f>SUM(H147,H153,H159,H167)</f>
        <v>0</v>
      </c>
      <c r="I93" s="577">
        <f>SUM(I147,I153,I159,I167)</f>
        <v>0</v>
      </c>
      <c r="J93" s="577">
        <f>SUM(J147,J153,J159,J167)</f>
        <v>0</v>
      </c>
      <c r="K93" s="577">
        <f>SUM(K147,K153,K159,K167)</f>
        <v>0</v>
      </c>
      <c r="L93" s="577">
        <f>SUM(L147,L153,L159,L167)</f>
        <v>0</v>
      </c>
      <c r="M93" s="577">
        <f>SUM(M147,M153,M159,M167)</f>
        <v>0</v>
      </c>
      <c r="N93" s="577">
        <f>SUM(N147,N153,N159,N167)</f>
        <v>0</v>
      </c>
      <c r="O93" s="577">
        <f>SUM(O147,O153,O159,O167)</f>
        <v>0</v>
      </c>
      <c r="P93" s="577">
        <f>SUM(P147,P153,P159,P167)</f>
        <v>0</v>
      </c>
      <c r="Q93" s="577">
        <f>SUM(Q147,Q153,Q159,Q167)</f>
        <v>0</v>
      </c>
      <c r="R93" s="577">
        <f>SUM(R147,R153,R159,R167)</f>
        <v>0</v>
      </c>
      <c r="S93" s="577">
        <f>SUM(S147,S153,S159,S167)</f>
        <v>0</v>
      </c>
      <c r="T93" s="577">
        <f>SUM(T147,T153,T159,T167)</f>
        <v>0</v>
      </c>
      <c r="U93" s="577">
        <f>SUM(U147,U153,U159,U167)</f>
        <v>0</v>
      </c>
      <c r="V93" s="577">
        <f>SUM(V147,V153,V159,V167)</f>
        <v>0</v>
      </c>
      <c r="W93" s="577">
        <f>SUM(W147,W153,W159,W167)</f>
        <v>0</v>
      </c>
      <c r="X93" s="577">
        <f>SUM(X147,X153,X159,X167)</f>
        <v>0</v>
      </c>
      <c r="Y93" s="577">
        <f>SUM(Y147,Y153,Y159,Y167)</f>
        <v>0</v>
      </c>
      <c r="Z93" s="577">
        <f>SUM(Z147,Z153,Z159,Z167)</f>
        <v>0</v>
      </c>
      <c r="AA93" s="577">
        <f>SUM(AA147,AA153,AA159,AA167)</f>
        <v>0</v>
      </c>
      <c r="AB93" s="577">
        <f>SUM(AB147,AB153,AB159,AB167)</f>
        <v>0</v>
      </c>
      <c r="AC93" s="577">
        <f>SUM(AC147,AC153,AC159,AC167)</f>
        <v>0</v>
      </c>
      <c r="AD93" s="577">
        <f>SUM(AD147,AD153,AD159,AD167)</f>
        <v>0</v>
      </c>
      <c r="AE93" s="577">
        <f>SUM(AE147,AE153,AE159,AE167)</f>
        <v>0</v>
      </c>
      <c r="AF93" s="577">
        <f>SUM(AF147,AF153,AF159,AF167)</f>
        <v>0</v>
      </c>
      <c r="AG93" s="577">
        <f>SUM(AG147,AG153,AG159,AG167)</f>
        <v>0</v>
      </c>
      <c r="AH93" s="577">
        <f>SUM(AH147,AH153,AH159,AH167)</f>
        <v>0</v>
      </c>
      <c r="AI93" s="577">
        <f>SUM(AI147,AI153,AI159,AI167)</f>
        <v>0</v>
      </c>
      <c r="AJ93" s="577">
        <f>SUM(AJ147,AJ153,AJ159,AJ167)</f>
        <v>0</v>
      </c>
      <c r="AK93" s="577">
        <f>SUM(AK147,AK153,AK159,AK167)</f>
        <v>0</v>
      </c>
      <c r="AL93" s="577">
        <f>SUM(AL147,AL153,AL159,AL167)</f>
        <v>0</v>
      </c>
      <c r="AM93" s="577">
        <f>SUM(AM147,AM153,AM159,AM167)</f>
        <v>0</v>
      </c>
      <c r="AN93" s="577">
        <f>SUM(AN147,AN153,AN159,AN167)</f>
        <v>0</v>
      </c>
      <c r="AO93" s="577">
        <f>SUM(AO147,AO153,AO159,AO167)</f>
        <v>0</v>
      </c>
      <c r="AP93" s="577">
        <f>SUM(AP147,AP153,AP159,AP167)</f>
        <v>0</v>
      </c>
      <c r="AQ93" s="577">
        <f>SUM(AQ147,AQ153,AQ159,AQ167)</f>
        <v>0</v>
      </c>
      <c r="AR93" s="577">
        <f>SUM(AR147,AR153,AR159,AR167)</f>
        <v>0</v>
      </c>
      <c r="AS93" s="577">
        <f>SUM(AS147,AS153,AS159,AS167)</f>
        <v>0</v>
      </c>
      <c r="AT93" s="577">
        <f>SUM(AT147,AT153,AT159,AT167)</f>
        <v>0</v>
      </c>
      <c r="AU93" s="577">
        <f>SUM(AU147,AU153,AU159,AU167)</f>
        <v>0</v>
      </c>
      <c r="AV93" s="577">
        <f>SUM(AV147,AV153,AV159,AV167)</f>
        <v>0</v>
      </c>
      <c r="AW93" s="577">
        <f>SUM(AW147,AW153,AW159,AW167)</f>
        <v>0</v>
      </c>
      <c r="AX93" s="577">
        <f>SUM(AX147,AX153,AX159,AX167)</f>
        <v>0</v>
      </c>
      <c r="AY93" s="577">
        <f>SUM(AY147,AY153,AY159,AY167)</f>
        <v>0</v>
      </c>
      <c r="AZ93" s="577">
        <f>SUM(AZ147,AZ153,AZ159,AZ167)</f>
        <v>0</v>
      </c>
      <c r="BA93" s="577">
        <f>SUM(BA147,BA153,BA159,BA167)</f>
        <v>0</v>
      </c>
      <c r="BB93" s="577">
        <f>SUM(BB147,BB153,BB159,BB167)</f>
        <v>0</v>
      </c>
      <c r="BC93" s="577">
        <f>SUM(BC147,BC153,BC159,BC167)</f>
        <v>0</v>
      </c>
      <c r="BD93" s="577">
        <f>SUM(BD147,BD153,BD159,BD167)</f>
        <v>0</v>
      </c>
      <c r="BE93" s="577">
        <f>SUM(BE147,BE153,BE159,BE167)</f>
        <v>0</v>
      </c>
      <c r="BF93" s="577">
        <f>SUM(BF147,BF153,BF159,BF167)</f>
        <v>0</v>
      </c>
      <c r="BG93" s="577">
        <f>SUM(BG147,BG153,BG159,BG167)</f>
        <v>0</v>
      </c>
      <c r="BH93" s="577">
        <f>SUM(BH147,BH153,BH159,BH167)</f>
        <v>0</v>
      </c>
      <c r="BI93" s="577">
        <f>SUM(BI147,BI153,BI159,BI167)</f>
        <v>0</v>
      </c>
      <c r="BJ93" s="577">
        <f>SUM(BJ147,BJ153,BJ159,BJ167)</f>
        <v>0</v>
      </c>
      <c r="BK93" s="577">
        <f>SUM(BK147,BK153,BK159,BK167)</f>
        <v>0</v>
      </c>
      <c r="BL93" s="577">
        <f>SUM(BL147,BL153,BL159,BL167)</f>
        <v>0</v>
      </c>
      <c r="BM93" s="577">
        <f>SUM(BM147,BM153,BM159,BM167)</f>
        <v>0</v>
      </c>
      <c r="BN93" s="577">
        <f>SUM(BN147,BN153,BN159,BN167)</f>
        <v>0</v>
      </c>
      <c r="BO93" s="577">
        <f>SUM(BO147,BO153,BO159,BO167)</f>
        <v>0</v>
      </c>
      <c r="BP93" s="577">
        <f>SUM(BP147,BP153,BP159,BP167)</f>
        <v>0</v>
      </c>
      <c r="BQ93" s="577">
        <f>SUM(BQ147,BQ153,BQ159,BQ167)</f>
        <v>0</v>
      </c>
      <c r="BR93" s="577">
        <f>SUM(BR147,BR153,BR159,BR167)</f>
        <v>0</v>
      </c>
      <c r="BS93" s="577">
        <f>SUM(BS147,BS153,BS159,BS167)</f>
        <v>0</v>
      </c>
      <c r="BT93" s="577">
        <f>SUM(BT147,BT153,BT159,BT167)</f>
        <v>0</v>
      </c>
      <c r="BU93" s="577">
        <f>SUM(BU147,BU153,BU159,BU167)</f>
        <v>0</v>
      </c>
      <c r="BV93" s="577">
        <f>SUM(BV147,BV153,BV159,BV167)</f>
        <v>0</v>
      </c>
      <c r="BW93" s="577">
        <f>SUM(BW147,BW153,BW159,BW167)</f>
        <v>0</v>
      </c>
      <c r="BX93" s="577">
        <f>SUM(BX147,BX153,BX159,BX167)</f>
        <v>0</v>
      </c>
      <c r="BY93" s="577">
        <f>SUM(BY147,BY153,BY159,BY167)</f>
        <v>0</v>
      </c>
      <c r="BZ93" s="577">
        <f>SUM(BZ147,BZ153,BZ159,BZ167)</f>
        <v>0</v>
      </c>
      <c r="CA93" s="577">
        <f>SUM(CA147,CA153,CA159,CA167)</f>
        <v>0</v>
      </c>
      <c r="CB93" s="577">
        <f>SUM(CB147,CB153,CB159,CB167)</f>
        <v>0</v>
      </c>
      <c r="CC93" s="577">
        <f>SUM(CC147,CC153,CC159,CC167)</f>
        <v>0</v>
      </c>
      <c r="CD93" s="577">
        <f>SUM(CD147,CD153,CD159,CD167)</f>
        <v>0</v>
      </c>
      <c r="CE93" s="577">
        <f>SUM(CE147,CE153,CE159,CE167)</f>
        <v>0</v>
      </c>
      <c r="CF93" s="577">
        <f>SUM(CF147,CF153,CF159,CF167)</f>
        <v>0</v>
      </c>
      <c r="CG93" s="577">
        <f>SUM(CG147,CG153,CG159,CG167)</f>
        <v>0</v>
      </c>
      <c r="CH93" s="577">
        <f>SUM(CH147,CH153,CH159,CH167)</f>
        <v>0</v>
      </c>
      <c r="CI93" s="577">
        <f>SUM(CI147,CI153,CI159,CI167)</f>
        <v>0</v>
      </c>
    </row>
    <row r="94" spans="1:87" ht="15.75" customHeight="1" outlineLevel="1">
      <c r="A94" s="379" t="s">
        <v>160</v>
      </c>
      <c r="B94" s="379"/>
      <c r="C94" s="494" t="str">
        <f>Settings!$C$7</f>
        <v>USD</v>
      </c>
      <c r="D94" s="578">
        <v>0</v>
      </c>
      <c r="E94" s="578">
        <f t="shared" ref="E94:CI94" si="18">D94</f>
        <v>0</v>
      </c>
      <c r="F94" s="578">
        <f t="shared" si="18"/>
        <v>0</v>
      </c>
      <c r="G94" s="578">
        <f t="shared" si="18"/>
        <v>0</v>
      </c>
      <c r="H94" s="578">
        <f t="shared" si="18"/>
        <v>0</v>
      </c>
      <c r="I94" s="578">
        <f t="shared" si="18"/>
        <v>0</v>
      </c>
      <c r="J94" s="578">
        <f t="shared" si="18"/>
        <v>0</v>
      </c>
      <c r="K94" s="578">
        <f t="shared" si="18"/>
        <v>0</v>
      </c>
      <c r="L94" s="578">
        <f t="shared" si="18"/>
        <v>0</v>
      </c>
      <c r="M94" s="578">
        <f t="shared" si="18"/>
        <v>0</v>
      </c>
      <c r="N94" s="578">
        <f t="shared" si="18"/>
        <v>0</v>
      </c>
      <c r="O94" s="578">
        <f t="shared" si="18"/>
        <v>0</v>
      </c>
      <c r="P94" s="578">
        <f t="shared" si="18"/>
        <v>0</v>
      </c>
      <c r="Q94" s="578">
        <f t="shared" si="18"/>
        <v>0</v>
      </c>
      <c r="R94" s="578">
        <f t="shared" si="18"/>
        <v>0</v>
      </c>
      <c r="S94" s="578">
        <f t="shared" si="18"/>
        <v>0</v>
      </c>
      <c r="T94" s="578">
        <f t="shared" si="18"/>
        <v>0</v>
      </c>
      <c r="U94" s="578">
        <f t="shared" si="18"/>
        <v>0</v>
      </c>
      <c r="V94" s="578">
        <f t="shared" si="18"/>
        <v>0</v>
      </c>
      <c r="W94" s="578">
        <f t="shared" si="18"/>
        <v>0</v>
      </c>
      <c r="X94" s="578">
        <f t="shared" si="18"/>
        <v>0</v>
      </c>
      <c r="Y94" s="578">
        <f t="shared" si="18"/>
        <v>0</v>
      </c>
      <c r="Z94" s="578">
        <f t="shared" si="18"/>
        <v>0</v>
      </c>
      <c r="AA94" s="578">
        <f t="shared" si="18"/>
        <v>0</v>
      </c>
      <c r="AB94" s="578">
        <f t="shared" si="18"/>
        <v>0</v>
      </c>
      <c r="AC94" s="578">
        <f t="shared" si="18"/>
        <v>0</v>
      </c>
      <c r="AD94" s="578">
        <f t="shared" si="18"/>
        <v>0</v>
      </c>
      <c r="AE94" s="578">
        <f t="shared" si="18"/>
        <v>0</v>
      </c>
      <c r="AF94" s="578">
        <f t="shared" si="18"/>
        <v>0</v>
      </c>
      <c r="AG94" s="578">
        <f t="shared" si="18"/>
        <v>0</v>
      </c>
      <c r="AH94" s="578">
        <f t="shared" si="18"/>
        <v>0</v>
      </c>
      <c r="AI94" s="578">
        <f t="shared" si="18"/>
        <v>0</v>
      </c>
      <c r="AJ94" s="578">
        <f t="shared" si="18"/>
        <v>0</v>
      </c>
      <c r="AK94" s="578">
        <f t="shared" si="18"/>
        <v>0</v>
      </c>
      <c r="AL94" s="578">
        <f t="shared" si="18"/>
        <v>0</v>
      </c>
      <c r="AM94" s="578">
        <f t="shared" si="18"/>
        <v>0</v>
      </c>
      <c r="AN94" s="578">
        <f t="shared" si="18"/>
        <v>0</v>
      </c>
      <c r="AO94" s="578">
        <f t="shared" si="18"/>
        <v>0</v>
      </c>
      <c r="AP94" s="578">
        <f t="shared" si="18"/>
        <v>0</v>
      </c>
      <c r="AQ94" s="578">
        <f t="shared" si="18"/>
        <v>0</v>
      </c>
      <c r="AR94" s="578">
        <f t="shared" si="18"/>
        <v>0</v>
      </c>
      <c r="AS94" s="578">
        <f t="shared" si="18"/>
        <v>0</v>
      </c>
      <c r="AT94" s="578">
        <f t="shared" si="18"/>
        <v>0</v>
      </c>
      <c r="AU94" s="578">
        <f t="shared" si="18"/>
        <v>0</v>
      </c>
      <c r="AV94" s="578">
        <f t="shared" si="18"/>
        <v>0</v>
      </c>
      <c r="AW94" s="578">
        <f t="shared" si="18"/>
        <v>0</v>
      </c>
      <c r="AX94" s="578">
        <f t="shared" si="18"/>
        <v>0</v>
      </c>
      <c r="AY94" s="578">
        <f t="shared" si="18"/>
        <v>0</v>
      </c>
      <c r="AZ94" s="578">
        <f t="shared" si="18"/>
        <v>0</v>
      </c>
      <c r="BA94" s="578">
        <f t="shared" si="18"/>
        <v>0</v>
      </c>
      <c r="BB94" s="578">
        <f t="shared" si="18"/>
        <v>0</v>
      </c>
      <c r="BC94" s="578">
        <f t="shared" si="18"/>
        <v>0</v>
      </c>
      <c r="BD94" s="578">
        <f t="shared" si="18"/>
        <v>0</v>
      </c>
      <c r="BE94" s="578">
        <f t="shared" si="18"/>
        <v>0</v>
      </c>
      <c r="BF94" s="578">
        <f t="shared" si="18"/>
        <v>0</v>
      </c>
      <c r="BG94" s="578">
        <f t="shared" si="18"/>
        <v>0</v>
      </c>
      <c r="BH94" s="578">
        <f t="shared" si="18"/>
        <v>0</v>
      </c>
      <c r="BI94" s="578">
        <f t="shared" si="18"/>
        <v>0</v>
      </c>
      <c r="BJ94" s="578">
        <f t="shared" si="18"/>
        <v>0</v>
      </c>
      <c r="BK94" s="578">
        <f t="shared" si="18"/>
        <v>0</v>
      </c>
      <c r="BL94" s="578">
        <f t="shared" si="18"/>
        <v>0</v>
      </c>
      <c r="BM94" s="578">
        <f t="shared" si="18"/>
        <v>0</v>
      </c>
      <c r="BN94" s="578">
        <f t="shared" si="18"/>
        <v>0</v>
      </c>
      <c r="BO94" s="578">
        <f t="shared" si="18"/>
        <v>0</v>
      </c>
      <c r="BP94" s="578">
        <f t="shared" si="18"/>
        <v>0</v>
      </c>
      <c r="BQ94" s="578">
        <f t="shared" si="18"/>
        <v>0</v>
      </c>
      <c r="BR94" s="578">
        <f t="shared" si="18"/>
        <v>0</v>
      </c>
      <c r="BS94" s="578">
        <f t="shared" si="18"/>
        <v>0</v>
      </c>
      <c r="BT94" s="578">
        <f t="shared" si="18"/>
        <v>0</v>
      </c>
      <c r="BU94" s="578">
        <f t="shared" si="18"/>
        <v>0</v>
      </c>
      <c r="BV94" s="578">
        <f t="shared" si="18"/>
        <v>0</v>
      </c>
      <c r="BW94" s="578">
        <f t="shared" si="18"/>
        <v>0</v>
      </c>
      <c r="BX94" s="578">
        <f t="shared" si="18"/>
        <v>0</v>
      </c>
      <c r="BY94" s="578">
        <f t="shared" si="18"/>
        <v>0</v>
      </c>
      <c r="BZ94" s="578">
        <f t="shared" si="18"/>
        <v>0</v>
      </c>
      <c r="CA94" s="578">
        <f t="shared" si="18"/>
        <v>0</v>
      </c>
      <c r="CB94" s="578">
        <f t="shared" si="18"/>
        <v>0</v>
      </c>
      <c r="CC94" s="578">
        <f t="shared" si="18"/>
        <v>0</v>
      </c>
      <c r="CD94" s="578">
        <f t="shared" si="18"/>
        <v>0</v>
      </c>
      <c r="CE94" s="578">
        <f t="shared" si="18"/>
        <v>0</v>
      </c>
      <c r="CF94" s="578">
        <f t="shared" si="18"/>
        <v>0</v>
      </c>
      <c r="CG94" s="578">
        <f t="shared" si="18"/>
        <v>0</v>
      </c>
      <c r="CH94" s="578">
        <f t="shared" si="18"/>
        <v>0</v>
      </c>
      <c r="CI94" s="578">
        <f t="shared" si="18"/>
        <v>0</v>
      </c>
    </row>
    <row r="95" spans="1:87" ht="15.75" customHeight="1" outlineLevel="1">
      <c r="A95" s="379" t="s">
        <v>161</v>
      </c>
      <c r="B95" s="379"/>
      <c r="C95" s="494" t="str">
        <f>Settings!$C$7</f>
        <v>USD</v>
      </c>
      <c r="D95" s="578">
        <v>0</v>
      </c>
      <c r="E95" s="578">
        <f t="shared" ref="E95:CI95" si="19">D95</f>
        <v>0</v>
      </c>
      <c r="F95" s="578">
        <f t="shared" si="19"/>
        <v>0</v>
      </c>
      <c r="G95" s="578">
        <f t="shared" si="19"/>
        <v>0</v>
      </c>
      <c r="H95" s="578">
        <f t="shared" si="19"/>
        <v>0</v>
      </c>
      <c r="I95" s="578">
        <f t="shared" si="19"/>
        <v>0</v>
      </c>
      <c r="J95" s="578">
        <f t="shared" si="19"/>
        <v>0</v>
      </c>
      <c r="K95" s="578">
        <f t="shared" si="19"/>
        <v>0</v>
      </c>
      <c r="L95" s="578">
        <f t="shared" si="19"/>
        <v>0</v>
      </c>
      <c r="M95" s="578">
        <f t="shared" si="19"/>
        <v>0</v>
      </c>
      <c r="N95" s="578">
        <f t="shared" si="19"/>
        <v>0</v>
      </c>
      <c r="O95" s="578">
        <f t="shared" si="19"/>
        <v>0</v>
      </c>
      <c r="P95" s="578">
        <f t="shared" si="19"/>
        <v>0</v>
      </c>
      <c r="Q95" s="578">
        <f t="shared" si="19"/>
        <v>0</v>
      </c>
      <c r="R95" s="578">
        <f t="shared" si="19"/>
        <v>0</v>
      </c>
      <c r="S95" s="578">
        <f t="shared" si="19"/>
        <v>0</v>
      </c>
      <c r="T95" s="578">
        <f t="shared" si="19"/>
        <v>0</v>
      </c>
      <c r="U95" s="578">
        <f t="shared" si="19"/>
        <v>0</v>
      </c>
      <c r="V95" s="578">
        <f t="shared" si="19"/>
        <v>0</v>
      </c>
      <c r="W95" s="578">
        <f t="shared" si="19"/>
        <v>0</v>
      </c>
      <c r="X95" s="578">
        <f t="shared" si="19"/>
        <v>0</v>
      </c>
      <c r="Y95" s="578">
        <f t="shared" si="19"/>
        <v>0</v>
      </c>
      <c r="Z95" s="578">
        <f t="shared" si="19"/>
        <v>0</v>
      </c>
      <c r="AA95" s="578">
        <f t="shared" si="19"/>
        <v>0</v>
      </c>
      <c r="AB95" s="578">
        <f t="shared" si="19"/>
        <v>0</v>
      </c>
      <c r="AC95" s="578">
        <f t="shared" si="19"/>
        <v>0</v>
      </c>
      <c r="AD95" s="578">
        <f t="shared" si="19"/>
        <v>0</v>
      </c>
      <c r="AE95" s="578">
        <f t="shared" si="19"/>
        <v>0</v>
      </c>
      <c r="AF95" s="578">
        <f t="shared" si="19"/>
        <v>0</v>
      </c>
      <c r="AG95" s="578">
        <f t="shared" si="19"/>
        <v>0</v>
      </c>
      <c r="AH95" s="578">
        <f t="shared" si="19"/>
        <v>0</v>
      </c>
      <c r="AI95" s="578">
        <f t="shared" si="19"/>
        <v>0</v>
      </c>
      <c r="AJ95" s="578">
        <f t="shared" si="19"/>
        <v>0</v>
      </c>
      <c r="AK95" s="578">
        <f t="shared" si="19"/>
        <v>0</v>
      </c>
      <c r="AL95" s="578">
        <f t="shared" si="19"/>
        <v>0</v>
      </c>
      <c r="AM95" s="578">
        <f t="shared" si="19"/>
        <v>0</v>
      </c>
      <c r="AN95" s="578">
        <f t="shared" si="19"/>
        <v>0</v>
      </c>
      <c r="AO95" s="578">
        <f t="shared" si="19"/>
        <v>0</v>
      </c>
      <c r="AP95" s="578">
        <f t="shared" si="19"/>
        <v>0</v>
      </c>
      <c r="AQ95" s="578">
        <f t="shared" si="19"/>
        <v>0</v>
      </c>
      <c r="AR95" s="578">
        <f t="shared" si="19"/>
        <v>0</v>
      </c>
      <c r="AS95" s="578">
        <f t="shared" si="19"/>
        <v>0</v>
      </c>
      <c r="AT95" s="578">
        <f t="shared" si="19"/>
        <v>0</v>
      </c>
      <c r="AU95" s="578">
        <f t="shared" si="19"/>
        <v>0</v>
      </c>
      <c r="AV95" s="578">
        <f t="shared" si="19"/>
        <v>0</v>
      </c>
      <c r="AW95" s="578">
        <f t="shared" si="19"/>
        <v>0</v>
      </c>
      <c r="AX95" s="578">
        <f t="shared" si="19"/>
        <v>0</v>
      </c>
      <c r="AY95" s="578">
        <f t="shared" si="19"/>
        <v>0</v>
      </c>
      <c r="AZ95" s="578">
        <f t="shared" si="19"/>
        <v>0</v>
      </c>
      <c r="BA95" s="578">
        <f t="shared" si="19"/>
        <v>0</v>
      </c>
      <c r="BB95" s="578">
        <f t="shared" si="19"/>
        <v>0</v>
      </c>
      <c r="BC95" s="578">
        <f t="shared" si="19"/>
        <v>0</v>
      </c>
      <c r="BD95" s="578">
        <f t="shared" si="19"/>
        <v>0</v>
      </c>
      <c r="BE95" s="578">
        <f t="shared" si="19"/>
        <v>0</v>
      </c>
      <c r="BF95" s="578">
        <f t="shared" si="19"/>
        <v>0</v>
      </c>
      <c r="BG95" s="578">
        <f t="shared" si="19"/>
        <v>0</v>
      </c>
      <c r="BH95" s="578">
        <f t="shared" si="19"/>
        <v>0</v>
      </c>
      <c r="BI95" s="578">
        <f t="shared" si="19"/>
        <v>0</v>
      </c>
      <c r="BJ95" s="578">
        <f t="shared" si="19"/>
        <v>0</v>
      </c>
      <c r="BK95" s="578">
        <f t="shared" si="19"/>
        <v>0</v>
      </c>
      <c r="BL95" s="578">
        <f t="shared" si="19"/>
        <v>0</v>
      </c>
      <c r="BM95" s="578">
        <f t="shared" si="19"/>
        <v>0</v>
      </c>
      <c r="BN95" s="578">
        <f t="shared" si="19"/>
        <v>0</v>
      </c>
      <c r="BO95" s="578">
        <f t="shared" si="19"/>
        <v>0</v>
      </c>
      <c r="BP95" s="578">
        <f t="shared" si="19"/>
        <v>0</v>
      </c>
      <c r="BQ95" s="578">
        <f t="shared" si="19"/>
        <v>0</v>
      </c>
      <c r="BR95" s="578">
        <f t="shared" si="19"/>
        <v>0</v>
      </c>
      <c r="BS95" s="578">
        <f t="shared" si="19"/>
        <v>0</v>
      </c>
      <c r="BT95" s="578">
        <f t="shared" si="19"/>
        <v>0</v>
      </c>
      <c r="BU95" s="578">
        <f t="shared" si="19"/>
        <v>0</v>
      </c>
      <c r="BV95" s="578">
        <f t="shared" si="19"/>
        <v>0</v>
      </c>
      <c r="BW95" s="578">
        <f t="shared" si="19"/>
        <v>0</v>
      </c>
      <c r="BX95" s="578">
        <f t="shared" si="19"/>
        <v>0</v>
      </c>
      <c r="BY95" s="578">
        <f t="shared" si="19"/>
        <v>0</v>
      </c>
      <c r="BZ95" s="578">
        <f t="shared" si="19"/>
        <v>0</v>
      </c>
      <c r="CA95" s="578">
        <f t="shared" si="19"/>
        <v>0</v>
      </c>
      <c r="CB95" s="578">
        <f t="shared" si="19"/>
        <v>0</v>
      </c>
      <c r="CC95" s="578">
        <f t="shared" si="19"/>
        <v>0</v>
      </c>
      <c r="CD95" s="578">
        <f t="shared" si="19"/>
        <v>0</v>
      </c>
      <c r="CE95" s="578">
        <f t="shared" si="19"/>
        <v>0</v>
      </c>
      <c r="CF95" s="578">
        <f t="shared" si="19"/>
        <v>0</v>
      </c>
      <c r="CG95" s="578">
        <f t="shared" si="19"/>
        <v>0</v>
      </c>
      <c r="CH95" s="578">
        <f t="shared" si="19"/>
        <v>0</v>
      </c>
      <c r="CI95" s="578">
        <f t="shared" si="19"/>
        <v>0</v>
      </c>
    </row>
    <row r="96" spans="1:87" ht="15.75" customHeight="1" outlineLevel="1">
      <c r="A96" s="379" t="s">
        <v>162</v>
      </c>
      <c r="B96" s="379"/>
      <c r="C96" s="494" t="str">
        <f>Settings!$C$7</f>
        <v>USD</v>
      </c>
      <c r="D96" s="578">
        <v>0</v>
      </c>
      <c r="E96" s="578">
        <f t="shared" ref="E96:CI96" si="20">D96</f>
        <v>0</v>
      </c>
      <c r="F96" s="578">
        <f t="shared" si="20"/>
        <v>0</v>
      </c>
      <c r="G96" s="578">
        <f t="shared" si="20"/>
        <v>0</v>
      </c>
      <c r="H96" s="578">
        <f t="shared" si="20"/>
        <v>0</v>
      </c>
      <c r="I96" s="578">
        <f t="shared" si="20"/>
        <v>0</v>
      </c>
      <c r="J96" s="578">
        <f t="shared" si="20"/>
        <v>0</v>
      </c>
      <c r="K96" s="578">
        <f t="shared" si="20"/>
        <v>0</v>
      </c>
      <c r="L96" s="578">
        <f t="shared" si="20"/>
        <v>0</v>
      </c>
      <c r="M96" s="578">
        <f t="shared" si="20"/>
        <v>0</v>
      </c>
      <c r="N96" s="578">
        <f t="shared" si="20"/>
        <v>0</v>
      </c>
      <c r="O96" s="578">
        <f t="shared" si="20"/>
        <v>0</v>
      </c>
      <c r="P96" s="578">
        <f t="shared" si="20"/>
        <v>0</v>
      </c>
      <c r="Q96" s="578">
        <f t="shared" si="20"/>
        <v>0</v>
      </c>
      <c r="R96" s="578">
        <f t="shared" si="20"/>
        <v>0</v>
      </c>
      <c r="S96" s="578">
        <f t="shared" si="20"/>
        <v>0</v>
      </c>
      <c r="T96" s="578">
        <f t="shared" si="20"/>
        <v>0</v>
      </c>
      <c r="U96" s="578">
        <f t="shared" si="20"/>
        <v>0</v>
      </c>
      <c r="V96" s="578">
        <f t="shared" si="20"/>
        <v>0</v>
      </c>
      <c r="W96" s="578">
        <f t="shared" si="20"/>
        <v>0</v>
      </c>
      <c r="X96" s="578">
        <f t="shared" si="20"/>
        <v>0</v>
      </c>
      <c r="Y96" s="578">
        <f t="shared" si="20"/>
        <v>0</v>
      </c>
      <c r="Z96" s="578">
        <f t="shared" si="20"/>
        <v>0</v>
      </c>
      <c r="AA96" s="578">
        <f t="shared" si="20"/>
        <v>0</v>
      </c>
      <c r="AB96" s="578">
        <f t="shared" si="20"/>
        <v>0</v>
      </c>
      <c r="AC96" s="578">
        <f t="shared" si="20"/>
        <v>0</v>
      </c>
      <c r="AD96" s="578">
        <f t="shared" si="20"/>
        <v>0</v>
      </c>
      <c r="AE96" s="578">
        <f t="shared" si="20"/>
        <v>0</v>
      </c>
      <c r="AF96" s="578">
        <f t="shared" si="20"/>
        <v>0</v>
      </c>
      <c r="AG96" s="578">
        <f t="shared" si="20"/>
        <v>0</v>
      </c>
      <c r="AH96" s="578">
        <f t="shared" si="20"/>
        <v>0</v>
      </c>
      <c r="AI96" s="578">
        <f t="shared" si="20"/>
        <v>0</v>
      </c>
      <c r="AJ96" s="578">
        <f t="shared" si="20"/>
        <v>0</v>
      </c>
      <c r="AK96" s="578">
        <f t="shared" si="20"/>
        <v>0</v>
      </c>
      <c r="AL96" s="578">
        <f t="shared" si="20"/>
        <v>0</v>
      </c>
      <c r="AM96" s="578">
        <f t="shared" si="20"/>
        <v>0</v>
      </c>
      <c r="AN96" s="578">
        <f t="shared" si="20"/>
        <v>0</v>
      </c>
      <c r="AO96" s="578">
        <f t="shared" si="20"/>
        <v>0</v>
      </c>
      <c r="AP96" s="578">
        <f t="shared" si="20"/>
        <v>0</v>
      </c>
      <c r="AQ96" s="578">
        <f t="shared" si="20"/>
        <v>0</v>
      </c>
      <c r="AR96" s="578">
        <f t="shared" si="20"/>
        <v>0</v>
      </c>
      <c r="AS96" s="578">
        <f t="shared" si="20"/>
        <v>0</v>
      </c>
      <c r="AT96" s="578">
        <f t="shared" si="20"/>
        <v>0</v>
      </c>
      <c r="AU96" s="578">
        <f t="shared" si="20"/>
        <v>0</v>
      </c>
      <c r="AV96" s="578">
        <f t="shared" si="20"/>
        <v>0</v>
      </c>
      <c r="AW96" s="578">
        <f t="shared" si="20"/>
        <v>0</v>
      </c>
      <c r="AX96" s="578">
        <f t="shared" si="20"/>
        <v>0</v>
      </c>
      <c r="AY96" s="578">
        <f t="shared" si="20"/>
        <v>0</v>
      </c>
      <c r="AZ96" s="578">
        <f t="shared" si="20"/>
        <v>0</v>
      </c>
      <c r="BA96" s="578">
        <f t="shared" si="20"/>
        <v>0</v>
      </c>
      <c r="BB96" s="578">
        <f t="shared" si="20"/>
        <v>0</v>
      </c>
      <c r="BC96" s="578">
        <f t="shared" si="20"/>
        <v>0</v>
      </c>
      <c r="BD96" s="578">
        <f t="shared" si="20"/>
        <v>0</v>
      </c>
      <c r="BE96" s="578">
        <f t="shared" si="20"/>
        <v>0</v>
      </c>
      <c r="BF96" s="578">
        <f t="shared" si="20"/>
        <v>0</v>
      </c>
      <c r="BG96" s="578">
        <f t="shared" si="20"/>
        <v>0</v>
      </c>
      <c r="BH96" s="578">
        <f t="shared" si="20"/>
        <v>0</v>
      </c>
      <c r="BI96" s="578">
        <f t="shared" si="20"/>
        <v>0</v>
      </c>
      <c r="BJ96" s="578">
        <f t="shared" si="20"/>
        <v>0</v>
      </c>
      <c r="BK96" s="578">
        <f t="shared" si="20"/>
        <v>0</v>
      </c>
      <c r="BL96" s="578">
        <f t="shared" si="20"/>
        <v>0</v>
      </c>
      <c r="BM96" s="578">
        <f t="shared" si="20"/>
        <v>0</v>
      </c>
      <c r="BN96" s="578">
        <f t="shared" si="20"/>
        <v>0</v>
      </c>
      <c r="BO96" s="578">
        <f t="shared" si="20"/>
        <v>0</v>
      </c>
      <c r="BP96" s="578">
        <f t="shared" si="20"/>
        <v>0</v>
      </c>
      <c r="BQ96" s="578">
        <f t="shared" si="20"/>
        <v>0</v>
      </c>
      <c r="BR96" s="578">
        <f t="shared" si="20"/>
        <v>0</v>
      </c>
      <c r="BS96" s="578">
        <f t="shared" si="20"/>
        <v>0</v>
      </c>
      <c r="BT96" s="578">
        <f t="shared" si="20"/>
        <v>0</v>
      </c>
      <c r="BU96" s="578">
        <f t="shared" si="20"/>
        <v>0</v>
      </c>
      <c r="BV96" s="578">
        <f t="shared" si="20"/>
        <v>0</v>
      </c>
      <c r="BW96" s="578">
        <f t="shared" si="20"/>
        <v>0</v>
      </c>
      <c r="BX96" s="578">
        <f t="shared" si="20"/>
        <v>0</v>
      </c>
      <c r="BY96" s="578">
        <f t="shared" si="20"/>
        <v>0</v>
      </c>
      <c r="BZ96" s="578">
        <f t="shared" si="20"/>
        <v>0</v>
      </c>
      <c r="CA96" s="578">
        <f t="shared" si="20"/>
        <v>0</v>
      </c>
      <c r="CB96" s="578">
        <f t="shared" si="20"/>
        <v>0</v>
      </c>
      <c r="CC96" s="578">
        <f t="shared" si="20"/>
        <v>0</v>
      </c>
      <c r="CD96" s="578">
        <f t="shared" si="20"/>
        <v>0</v>
      </c>
      <c r="CE96" s="578">
        <f t="shared" si="20"/>
        <v>0</v>
      </c>
      <c r="CF96" s="578">
        <f t="shared" si="20"/>
        <v>0</v>
      </c>
      <c r="CG96" s="578">
        <f t="shared" si="20"/>
        <v>0</v>
      </c>
      <c r="CH96" s="578">
        <f t="shared" si="20"/>
        <v>0</v>
      </c>
      <c r="CI96" s="578">
        <f t="shared" si="20"/>
        <v>0</v>
      </c>
    </row>
    <row r="97" spans="1:87" ht="15.75" customHeight="1" outlineLevel="1">
      <c r="A97" s="579" t="s">
        <v>163</v>
      </c>
      <c r="B97" s="579"/>
      <c r="C97" s="580" t="str">
        <f>Settings!$C$7</f>
        <v>USD</v>
      </c>
      <c r="D97" s="581">
        <v>0</v>
      </c>
      <c r="E97" s="581">
        <f t="shared" ref="E97:CI97" si="21">D97</f>
        <v>0</v>
      </c>
      <c r="F97" s="581">
        <f t="shared" si="21"/>
        <v>0</v>
      </c>
      <c r="G97" s="581">
        <f t="shared" si="21"/>
        <v>0</v>
      </c>
      <c r="H97" s="581">
        <f t="shared" si="21"/>
        <v>0</v>
      </c>
      <c r="I97" s="581">
        <f t="shared" si="21"/>
        <v>0</v>
      </c>
      <c r="J97" s="581">
        <f t="shared" si="21"/>
        <v>0</v>
      </c>
      <c r="K97" s="581">
        <f t="shared" si="21"/>
        <v>0</v>
      </c>
      <c r="L97" s="581">
        <f t="shared" si="21"/>
        <v>0</v>
      </c>
      <c r="M97" s="581">
        <f t="shared" si="21"/>
        <v>0</v>
      </c>
      <c r="N97" s="581">
        <f t="shared" si="21"/>
        <v>0</v>
      </c>
      <c r="O97" s="581">
        <f t="shared" si="21"/>
        <v>0</v>
      </c>
      <c r="P97" s="581">
        <f t="shared" si="21"/>
        <v>0</v>
      </c>
      <c r="Q97" s="581">
        <f t="shared" si="21"/>
        <v>0</v>
      </c>
      <c r="R97" s="581">
        <f t="shared" si="21"/>
        <v>0</v>
      </c>
      <c r="S97" s="581">
        <f t="shared" si="21"/>
        <v>0</v>
      </c>
      <c r="T97" s="581">
        <f t="shared" si="21"/>
        <v>0</v>
      </c>
      <c r="U97" s="581">
        <f t="shared" si="21"/>
        <v>0</v>
      </c>
      <c r="V97" s="581">
        <f t="shared" si="21"/>
        <v>0</v>
      </c>
      <c r="W97" s="581">
        <f t="shared" si="21"/>
        <v>0</v>
      </c>
      <c r="X97" s="581">
        <f t="shared" si="21"/>
        <v>0</v>
      </c>
      <c r="Y97" s="581">
        <f t="shared" si="21"/>
        <v>0</v>
      </c>
      <c r="Z97" s="581">
        <f t="shared" si="21"/>
        <v>0</v>
      </c>
      <c r="AA97" s="581">
        <f t="shared" si="21"/>
        <v>0</v>
      </c>
      <c r="AB97" s="581">
        <f t="shared" si="21"/>
        <v>0</v>
      </c>
      <c r="AC97" s="581">
        <f t="shared" si="21"/>
        <v>0</v>
      </c>
      <c r="AD97" s="581">
        <f t="shared" si="21"/>
        <v>0</v>
      </c>
      <c r="AE97" s="581">
        <f t="shared" si="21"/>
        <v>0</v>
      </c>
      <c r="AF97" s="581">
        <f t="shared" si="21"/>
        <v>0</v>
      </c>
      <c r="AG97" s="581">
        <f t="shared" si="21"/>
        <v>0</v>
      </c>
      <c r="AH97" s="581">
        <f t="shared" si="21"/>
        <v>0</v>
      </c>
      <c r="AI97" s="581">
        <f t="shared" si="21"/>
        <v>0</v>
      </c>
      <c r="AJ97" s="581">
        <f t="shared" si="21"/>
        <v>0</v>
      </c>
      <c r="AK97" s="581">
        <f t="shared" si="21"/>
        <v>0</v>
      </c>
      <c r="AL97" s="581">
        <f t="shared" si="21"/>
        <v>0</v>
      </c>
      <c r="AM97" s="581">
        <f t="shared" si="21"/>
        <v>0</v>
      </c>
      <c r="AN97" s="581">
        <f t="shared" si="21"/>
        <v>0</v>
      </c>
      <c r="AO97" s="581">
        <f t="shared" si="21"/>
        <v>0</v>
      </c>
      <c r="AP97" s="581">
        <f t="shared" si="21"/>
        <v>0</v>
      </c>
      <c r="AQ97" s="581">
        <f t="shared" si="21"/>
        <v>0</v>
      </c>
      <c r="AR97" s="581">
        <f t="shared" si="21"/>
        <v>0</v>
      </c>
      <c r="AS97" s="581">
        <f t="shared" si="21"/>
        <v>0</v>
      </c>
      <c r="AT97" s="581">
        <f t="shared" si="21"/>
        <v>0</v>
      </c>
      <c r="AU97" s="581">
        <f t="shared" si="21"/>
        <v>0</v>
      </c>
      <c r="AV97" s="581">
        <f t="shared" si="21"/>
        <v>0</v>
      </c>
      <c r="AW97" s="581">
        <f t="shared" si="21"/>
        <v>0</v>
      </c>
      <c r="AX97" s="581">
        <f t="shared" si="21"/>
        <v>0</v>
      </c>
      <c r="AY97" s="581">
        <f t="shared" si="21"/>
        <v>0</v>
      </c>
      <c r="AZ97" s="581">
        <f t="shared" si="21"/>
        <v>0</v>
      </c>
      <c r="BA97" s="581">
        <f t="shared" si="21"/>
        <v>0</v>
      </c>
      <c r="BB97" s="581">
        <f t="shared" si="21"/>
        <v>0</v>
      </c>
      <c r="BC97" s="581">
        <f t="shared" si="21"/>
        <v>0</v>
      </c>
      <c r="BD97" s="581">
        <f t="shared" si="21"/>
        <v>0</v>
      </c>
      <c r="BE97" s="581">
        <f t="shared" si="21"/>
        <v>0</v>
      </c>
      <c r="BF97" s="581">
        <f t="shared" si="21"/>
        <v>0</v>
      </c>
      <c r="BG97" s="581">
        <f t="shared" si="21"/>
        <v>0</v>
      </c>
      <c r="BH97" s="581">
        <f t="shared" si="21"/>
        <v>0</v>
      </c>
      <c r="BI97" s="581">
        <f t="shared" si="21"/>
        <v>0</v>
      </c>
      <c r="BJ97" s="581">
        <f t="shared" si="21"/>
        <v>0</v>
      </c>
      <c r="BK97" s="581">
        <f t="shared" si="21"/>
        <v>0</v>
      </c>
      <c r="BL97" s="581">
        <f t="shared" si="21"/>
        <v>0</v>
      </c>
      <c r="BM97" s="581">
        <f t="shared" si="21"/>
        <v>0</v>
      </c>
      <c r="BN97" s="581">
        <f t="shared" si="21"/>
        <v>0</v>
      </c>
      <c r="BO97" s="581">
        <f t="shared" si="21"/>
        <v>0</v>
      </c>
      <c r="BP97" s="581">
        <f t="shared" si="21"/>
        <v>0</v>
      </c>
      <c r="BQ97" s="581">
        <f t="shared" si="21"/>
        <v>0</v>
      </c>
      <c r="BR97" s="581">
        <f t="shared" si="21"/>
        <v>0</v>
      </c>
      <c r="BS97" s="581">
        <f t="shared" si="21"/>
        <v>0</v>
      </c>
      <c r="BT97" s="581">
        <f t="shared" si="21"/>
        <v>0</v>
      </c>
      <c r="BU97" s="581">
        <f t="shared" si="21"/>
        <v>0</v>
      </c>
      <c r="BV97" s="581">
        <f t="shared" si="21"/>
        <v>0</v>
      </c>
      <c r="BW97" s="581">
        <f t="shared" si="21"/>
        <v>0</v>
      </c>
      <c r="BX97" s="581">
        <f t="shared" si="21"/>
        <v>0</v>
      </c>
      <c r="BY97" s="581">
        <f t="shared" si="21"/>
        <v>0</v>
      </c>
      <c r="BZ97" s="581">
        <f t="shared" si="21"/>
        <v>0</v>
      </c>
      <c r="CA97" s="581">
        <f t="shared" si="21"/>
        <v>0</v>
      </c>
      <c r="CB97" s="581">
        <f t="shared" si="21"/>
        <v>0</v>
      </c>
      <c r="CC97" s="581">
        <f t="shared" si="21"/>
        <v>0</v>
      </c>
      <c r="CD97" s="581">
        <f t="shared" si="21"/>
        <v>0</v>
      </c>
      <c r="CE97" s="581">
        <f t="shared" si="21"/>
        <v>0</v>
      </c>
      <c r="CF97" s="581">
        <f t="shared" si="21"/>
        <v>0</v>
      </c>
      <c r="CG97" s="581">
        <f t="shared" si="21"/>
        <v>0</v>
      </c>
      <c r="CH97" s="581">
        <f t="shared" si="21"/>
        <v>0</v>
      </c>
      <c r="CI97" s="581">
        <f t="shared" si="21"/>
        <v>0</v>
      </c>
    </row>
    <row r="98" spans="1:87" ht="15.75" customHeight="1" outlineLevel="1">
      <c r="A98" s="489" t="s">
        <v>164</v>
      </c>
      <c r="B98" s="379"/>
      <c r="C98" s="490" t="str">
        <f>Settings!$C$7</f>
        <v>USD</v>
      </c>
      <c r="D98" s="561">
        <f t="shared" ref="D98:CI98" si="22">SUM(D93:D97)</f>
        <v>0</v>
      </c>
      <c r="E98" s="561">
        <f t="shared" si="22"/>
        <v>0</v>
      </c>
      <c r="F98" s="561">
        <f t="shared" si="22"/>
        <v>0</v>
      </c>
      <c r="G98" s="561">
        <f t="shared" si="22"/>
        <v>0</v>
      </c>
      <c r="H98" s="561">
        <f t="shared" si="22"/>
        <v>0</v>
      </c>
      <c r="I98" s="561">
        <f t="shared" si="22"/>
        <v>0</v>
      </c>
      <c r="J98" s="561">
        <f t="shared" si="22"/>
        <v>0</v>
      </c>
      <c r="K98" s="561">
        <f t="shared" si="22"/>
        <v>0</v>
      </c>
      <c r="L98" s="561">
        <f t="shared" si="22"/>
        <v>0</v>
      </c>
      <c r="M98" s="561">
        <f t="shared" si="22"/>
        <v>0</v>
      </c>
      <c r="N98" s="561">
        <f t="shared" si="22"/>
        <v>0</v>
      </c>
      <c r="O98" s="561">
        <f t="shared" si="22"/>
        <v>0</v>
      </c>
      <c r="P98" s="561">
        <f t="shared" si="22"/>
        <v>0</v>
      </c>
      <c r="Q98" s="561">
        <f t="shared" si="22"/>
        <v>0</v>
      </c>
      <c r="R98" s="561">
        <f t="shared" si="22"/>
        <v>0</v>
      </c>
      <c r="S98" s="561">
        <f t="shared" si="22"/>
        <v>0</v>
      </c>
      <c r="T98" s="561">
        <f t="shared" si="22"/>
        <v>0</v>
      </c>
      <c r="U98" s="561">
        <f t="shared" si="22"/>
        <v>0</v>
      </c>
      <c r="V98" s="561">
        <f t="shared" si="22"/>
        <v>0</v>
      </c>
      <c r="W98" s="561">
        <f t="shared" si="22"/>
        <v>0</v>
      </c>
      <c r="X98" s="561">
        <f t="shared" si="22"/>
        <v>0</v>
      </c>
      <c r="Y98" s="561">
        <f t="shared" si="22"/>
        <v>0</v>
      </c>
      <c r="Z98" s="561">
        <f t="shared" si="22"/>
        <v>0</v>
      </c>
      <c r="AA98" s="561">
        <f t="shared" si="22"/>
        <v>0</v>
      </c>
      <c r="AB98" s="561">
        <f t="shared" si="22"/>
        <v>0</v>
      </c>
      <c r="AC98" s="561">
        <f t="shared" si="22"/>
        <v>0</v>
      </c>
      <c r="AD98" s="561">
        <f t="shared" si="22"/>
        <v>0</v>
      </c>
      <c r="AE98" s="561">
        <f t="shared" si="22"/>
        <v>0</v>
      </c>
      <c r="AF98" s="561">
        <f t="shared" si="22"/>
        <v>0</v>
      </c>
      <c r="AG98" s="561">
        <f t="shared" si="22"/>
        <v>0</v>
      </c>
      <c r="AH98" s="561">
        <f t="shared" si="22"/>
        <v>0</v>
      </c>
      <c r="AI98" s="561">
        <f t="shared" si="22"/>
        <v>0</v>
      </c>
      <c r="AJ98" s="561">
        <f t="shared" si="22"/>
        <v>0</v>
      </c>
      <c r="AK98" s="561">
        <f t="shared" si="22"/>
        <v>0</v>
      </c>
      <c r="AL98" s="561">
        <f t="shared" si="22"/>
        <v>0</v>
      </c>
      <c r="AM98" s="561">
        <f t="shared" si="22"/>
        <v>0</v>
      </c>
      <c r="AN98" s="561">
        <f t="shared" si="22"/>
        <v>0</v>
      </c>
      <c r="AO98" s="561">
        <f t="shared" si="22"/>
        <v>0</v>
      </c>
      <c r="AP98" s="561">
        <f t="shared" si="22"/>
        <v>0</v>
      </c>
      <c r="AQ98" s="561">
        <f t="shared" si="22"/>
        <v>0</v>
      </c>
      <c r="AR98" s="561">
        <f t="shared" si="22"/>
        <v>0</v>
      </c>
      <c r="AS98" s="561">
        <f t="shared" si="22"/>
        <v>0</v>
      </c>
      <c r="AT98" s="561">
        <f t="shared" si="22"/>
        <v>0</v>
      </c>
      <c r="AU98" s="561">
        <f t="shared" si="22"/>
        <v>0</v>
      </c>
      <c r="AV98" s="561">
        <f t="shared" si="22"/>
        <v>0</v>
      </c>
      <c r="AW98" s="561">
        <f t="shared" si="22"/>
        <v>0</v>
      </c>
      <c r="AX98" s="561">
        <f t="shared" si="22"/>
        <v>0</v>
      </c>
      <c r="AY98" s="561">
        <f t="shared" si="22"/>
        <v>0</v>
      </c>
      <c r="AZ98" s="561">
        <f t="shared" si="22"/>
        <v>0</v>
      </c>
      <c r="BA98" s="561">
        <f t="shared" si="22"/>
        <v>0</v>
      </c>
      <c r="BB98" s="561">
        <f t="shared" si="22"/>
        <v>0</v>
      </c>
      <c r="BC98" s="561">
        <f t="shared" si="22"/>
        <v>0</v>
      </c>
      <c r="BD98" s="561">
        <f t="shared" si="22"/>
        <v>0</v>
      </c>
      <c r="BE98" s="561">
        <f t="shared" si="22"/>
        <v>0</v>
      </c>
      <c r="BF98" s="561">
        <f t="shared" si="22"/>
        <v>0</v>
      </c>
      <c r="BG98" s="561">
        <f t="shared" si="22"/>
        <v>0</v>
      </c>
      <c r="BH98" s="561">
        <f t="shared" si="22"/>
        <v>0</v>
      </c>
      <c r="BI98" s="561">
        <f t="shared" si="22"/>
        <v>0</v>
      </c>
      <c r="BJ98" s="561">
        <f t="shared" si="22"/>
        <v>0</v>
      </c>
      <c r="BK98" s="561">
        <f t="shared" si="22"/>
        <v>0</v>
      </c>
      <c r="BL98" s="561">
        <f t="shared" si="22"/>
        <v>0</v>
      </c>
      <c r="BM98" s="561">
        <f t="shared" si="22"/>
        <v>0</v>
      </c>
      <c r="BN98" s="561">
        <f t="shared" si="22"/>
        <v>0</v>
      </c>
      <c r="BO98" s="561">
        <f t="shared" si="22"/>
        <v>0</v>
      </c>
      <c r="BP98" s="561">
        <f t="shared" si="22"/>
        <v>0</v>
      </c>
      <c r="BQ98" s="561">
        <f t="shared" si="22"/>
        <v>0</v>
      </c>
      <c r="BR98" s="561">
        <f t="shared" si="22"/>
        <v>0</v>
      </c>
      <c r="BS98" s="561">
        <f t="shared" si="22"/>
        <v>0</v>
      </c>
      <c r="BT98" s="561">
        <f t="shared" si="22"/>
        <v>0</v>
      </c>
      <c r="BU98" s="561">
        <f t="shared" si="22"/>
        <v>0</v>
      </c>
      <c r="BV98" s="561">
        <f t="shared" si="22"/>
        <v>0</v>
      </c>
      <c r="BW98" s="561">
        <f t="shared" si="22"/>
        <v>0</v>
      </c>
      <c r="BX98" s="561">
        <f t="shared" si="22"/>
        <v>0</v>
      </c>
      <c r="BY98" s="561">
        <f t="shared" si="22"/>
        <v>0</v>
      </c>
      <c r="BZ98" s="561">
        <f t="shared" si="22"/>
        <v>0</v>
      </c>
      <c r="CA98" s="561">
        <f t="shared" si="22"/>
        <v>0</v>
      </c>
      <c r="CB98" s="561">
        <f t="shared" si="22"/>
        <v>0</v>
      </c>
      <c r="CC98" s="561">
        <f t="shared" si="22"/>
        <v>0</v>
      </c>
      <c r="CD98" s="561">
        <f t="shared" si="22"/>
        <v>0</v>
      </c>
      <c r="CE98" s="561">
        <f t="shared" si="22"/>
        <v>0</v>
      </c>
      <c r="CF98" s="561">
        <f t="shared" si="22"/>
        <v>0</v>
      </c>
      <c r="CG98" s="561">
        <f t="shared" si="22"/>
        <v>0</v>
      </c>
      <c r="CH98" s="561">
        <f t="shared" si="22"/>
        <v>0</v>
      </c>
      <c r="CI98" s="561">
        <f t="shared" si="22"/>
        <v>0</v>
      </c>
    </row>
    <row r="99" spans="1:87" ht="15.75" customHeight="1" outlineLevel="1">
      <c r="A99" s="582"/>
      <c r="B99" s="379"/>
      <c r="C99" s="571"/>
      <c r="D99" s="437"/>
      <c r="E99" s="437"/>
      <c r="F99" s="437"/>
      <c r="G99" s="437"/>
      <c r="H99" s="437"/>
      <c r="I99" s="437"/>
      <c r="J99" s="437"/>
      <c r="K99" s="437"/>
      <c r="L99" s="437"/>
      <c r="M99" s="437"/>
      <c r="N99" s="437"/>
      <c r="O99" s="437"/>
      <c r="P99" s="437"/>
      <c r="Q99" s="437"/>
      <c r="R99" s="437"/>
      <c r="S99" s="437"/>
      <c r="T99" s="437"/>
      <c r="U99" s="437"/>
      <c r="V99" s="437"/>
      <c r="W99" s="437"/>
      <c r="X99" s="437"/>
      <c r="Y99" s="437"/>
      <c r="Z99" s="437"/>
      <c r="AA99" s="437"/>
      <c r="AB99" s="437"/>
      <c r="AC99" s="437"/>
      <c r="AD99" s="437"/>
      <c r="AE99" s="437"/>
      <c r="AF99" s="437"/>
      <c r="AG99" s="437"/>
      <c r="AH99" s="437"/>
      <c r="AI99" s="437"/>
      <c r="AJ99" s="437"/>
      <c r="AK99" s="437"/>
      <c r="AL99" s="437"/>
      <c r="AM99" s="437"/>
      <c r="AN99" s="437"/>
      <c r="AO99" s="437"/>
      <c r="AP99" s="437"/>
      <c r="AQ99" s="437"/>
      <c r="AR99" s="437"/>
      <c r="AS99" s="437"/>
      <c r="AT99" s="437"/>
      <c r="AU99" s="437"/>
      <c r="AV99" s="437"/>
      <c r="AW99" s="437"/>
      <c r="AX99" s="437"/>
      <c r="AY99" s="437"/>
      <c r="AZ99" s="437"/>
      <c r="BA99" s="437"/>
      <c r="BB99" s="437"/>
      <c r="BC99" s="437"/>
      <c r="BD99" s="437"/>
      <c r="BE99" s="437"/>
      <c r="BF99" s="437"/>
      <c r="BG99" s="437"/>
      <c r="BH99" s="437"/>
      <c r="BI99" s="437"/>
      <c r="BJ99" s="437"/>
      <c r="BK99" s="437"/>
      <c r="BL99" s="437"/>
      <c r="BM99" s="437"/>
      <c r="BN99" s="437"/>
      <c r="BO99" s="437"/>
      <c r="BP99" s="437"/>
      <c r="BQ99" s="437"/>
      <c r="BR99" s="437"/>
      <c r="BS99" s="437"/>
      <c r="BT99" s="437"/>
      <c r="BU99" s="437"/>
      <c r="BV99" s="437"/>
      <c r="BW99" s="437"/>
      <c r="BX99" s="437"/>
      <c r="BY99" s="437"/>
      <c r="BZ99" s="437"/>
      <c r="CA99" s="437"/>
      <c r="CB99" s="437"/>
      <c r="CC99" s="437"/>
      <c r="CD99" s="437"/>
      <c r="CE99" s="437"/>
      <c r="CF99" s="437"/>
      <c r="CG99" s="437"/>
      <c r="CH99" s="437"/>
      <c r="CI99" s="437"/>
    </row>
    <row r="100" spans="1:87" ht="15.75" customHeight="1" outlineLevel="1">
      <c r="A100" s="489" t="s">
        <v>165</v>
      </c>
      <c r="B100" s="379"/>
      <c r="C100" s="571"/>
      <c r="D100" s="437"/>
      <c r="E100" s="437"/>
      <c r="F100" s="437"/>
      <c r="G100" s="437"/>
      <c r="H100" s="437"/>
      <c r="I100" s="437"/>
      <c r="J100" s="437"/>
      <c r="K100" s="437"/>
      <c r="L100" s="437"/>
      <c r="M100" s="437"/>
      <c r="N100" s="437"/>
      <c r="O100" s="437"/>
      <c r="P100" s="437"/>
      <c r="Q100" s="437"/>
      <c r="R100" s="437"/>
      <c r="S100" s="437"/>
      <c r="T100" s="437"/>
      <c r="U100" s="437"/>
      <c r="V100" s="437"/>
      <c r="W100" s="437"/>
      <c r="X100" s="437"/>
      <c r="Y100" s="437"/>
      <c r="Z100" s="437"/>
      <c r="AA100" s="437"/>
      <c r="AB100" s="437"/>
      <c r="AC100" s="437"/>
      <c r="AD100" s="437"/>
      <c r="AE100" s="437"/>
      <c r="AF100" s="437"/>
      <c r="AG100" s="437"/>
      <c r="AH100" s="437"/>
      <c r="AI100" s="437"/>
      <c r="AJ100" s="437"/>
      <c r="AK100" s="437"/>
      <c r="AL100" s="437"/>
      <c r="AM100" s="437"/>
      <c r="AN100" s="437"/>
      <c r="AO100" s="437"/>
      <c r="AP100" s="437"/>
      <c r="AQ100" s="437"/>
      <c r="AR100" s="437"/>
      <c r="AS100" s="437"/>
      <c r="AT100" s="437"/>
      <c r="AU100" s="437"/>
      <c r="AV100" s="437"/>
      <c r="AW100" s="437"/>
      <c r="AX100" s="437"/>
      <c r="AY100" s="437"/>
      <c r="AZ100" s="437"/>
      <c r="BA100" s="437"/>
      <c r="BB100" s="437"/>
      <c r="BC100" s="437"/>
      <c r="BD100" s="437"/>
      <c r="BE100" s="437"/>
      <c r="BF100" s="437"/>
      <c r="BG100" s="437"/>
      <c r="BH100" s="437"/>
      <c r="BI100" s="437"/>
      <c r="BJ100" s="437"/>
      <c r="BK100" s="437"/>
      <c r="BL100" s="437"/>
      <c r="BM100" s="437"/>
      <c r="BN100" s="437"/>
      <c r="BO100" s="437"/>
      <c r="BP100" s="437"/>
      <c r="BQ100" s="437"/>
      <c r="BR100" s="437"/>
      <c r="BS100" s="437"/>
      <c r="BT100" s="437"/>
      <c r="BU100" s="437"/>
      <c r="BV100" s="437"/>
      <c r="BW100" s="437"/>
      <c r="BX100" s="437"/>
      <c r="BY100" s="437"/>
      <c r="BZ100" s="437"/>
      <c r="CA100" s="437"/>
      <c r="CB100" s="437"/>
      <c r="CC100" s="437"/>
      <c r="CD100" s="437"/>
      <c r="CE100" s="437"/>
      <c r="CF100" s="437"/>
      <c r="CG100" s="437"/>
      <c r="CH100" s="437"/>
      <c r="CI100" s="437"/>
    </row>
    <row r="101" spans="1:87" ht="15.75" customHeight="1" outlineLevel="1">
      <c r="A101" s="379" t="s">
        <v>166</v>
      </c>
      <c r="B101" s="379"/>
      <c r="C101" s="494" t="str">
        <f>Settings!$C$7</f>
        <v>USD</v>
      </c>
      <c r="D101" s="578">
        <v>0</v>
      </c>
      <c r="E101" s="578">
        <f t="shared" ref="E101:CI101" si="23">D101</f>
        <v>0</v>
      </c>
      <c r="F101" s="578">
        <f t="shared" si="23"/>
        <v>0</v>
      </c>
      <c r="G101" s="578">
        <f t="shared" si="23"/>
        <v>0</v>
      </c>
      <c r="H101" s="578">
        <f t="shared" si="23"/>
        <v>0</v>
      </c>
      <c r="I101" s="578">
        <f t="shared" si="23"/>
        <v>0</v>
      </c>
      <c r="J101" s="578">
        <f t="shared" si="23"/>
        <v>0</v>
      </c>
      <c r="K101" s="578">
        <f t="shared" si="23"/>
        <v>0</v>
      </c>
      <c r="L101" s="578">
        <f t="shared" si="23"/>
        <v>0</v>
      </c>
      <c r="M101" s="578">
        <f t="shared" si="23"/>
        <v>0</v>
      </c>
      <c r="N101" s="578">
        <f t="shared" si="23"/>
        <v>0</v>
      </c>
      <c r="O101" s="578">
        <f t="shared" si="23"/>
        <v>0</v>
      </c>
      <c r="P101" s="578">
        <f t="shared" si="23"/>
        <v>0</v>
      </c>
      <c r="Q101" s="578">
        <f t="shared" si="23"/>
        <v>0</v>
      </c>
      <c r="R101" s="578">
        <f t="shared" si="23"/>
        <v>0</v>
      </c>
      <c r="S101" s="578">
        <f t="shared" si="23"/>
        <v>0</v>
      </c>
      <c r="T101" s="578">
        <f t="shared" si="23"/>
        <v>0</v>
      </c>
      <c r="U101" s="578">
        <f t="shared" si="23"/>
        <v>0</v>
      </c>
      <c r="V101" s="578">
        <f t="shared" si="23"/>
        <v>0</v>
      </c>
      <c r="W101" s="578">
        <f t="shared" si="23"/>
        <v>0</v>
      </c>
      <c r="X101" s="578">
        <f t="shared" si="23"/>
        <v>0</v>
      </c>
      <c r="Y101" s="578">
        <f t="shared" si="23"/>
        <v>0</v>
      </c>
      <c r="Z101" s="578">
        <f t="shared" si="23"/>
        <v>0</v>
      </c>
      <c r="AA101" s="578">
        <f t="shared" si="23"/>
        <v>0</v>
      </c>
      <c r="AB101" s="578">
        <f t="shared" si="23"/>
        <v>0</v>
      </c>
      <c r="AC101" s="578">
        <f t="shared" si="23"/>
        <v>0</v>
      </c>
      <c r="AD101" s="578">
        <f t="shared" si="23"/>
        <v>0</v>
      </c>
      <c r="AE101" s="578">
        <f t="shared" si="23"/>
        <v>0</v>
      </c>
      <c r="AF101" s="578">
        <f t="shared" si="23"/>
        <v>0</v>
      </c>
      <c r="AG101" s="578">
        <f t="shared" si="23"/>
        <v>0</v>
      </c>
      <c r="AH101" s="578">
        <f t="shared" si="23"/>
        <v>0</v>
      </c>
      <c r="AI101" s="578">
        <f t="shared" si="23"/>
        <v>0</v>
      </c>
      <c r="AJ101" s="578">
        <f t="shared" si="23"/>
        <v>0</v>
      </c>
      <c r="AK101" s="578">
        <f t="shared" si="23"/>
        <v>0</v>
      </c>
      <c r="AL101" s="578">
        <f t="shared" si="23"/>
        <v>0</v>
      </c>
      <c r="AM101" s="578">
        <f t="shared" si="23"/>
        <v>0</v>
      </c>
      <c r="AN101" s="578">
        <f t="shared" si="23"/>
        <v>0</v>
      </c>
      <c r="AO101" s="578">
        <f t="shared" si="23"/>
        <v>0</v>
      </c>
      <c r="AP101" s="578">
        <f t="shared" si="23"/>
        <v>0</v>
      </c>
      <c r="AQ101" s="578">
        <f t="shared" si="23"/>
        <v>0</v>
      </c>
      <c r="AR101" s="578">
        <f t="shared" si="23"/>
        <v>0</v>
      </c>
      <c r="AS101" s="578">
        <f t="shared" si="23"/>
        <v>0</v>
      </c>
      <c r="AT101" s="578">
        <f t="shared" si="23"/>
        <v>0</v>
      </c>
      <c r="AU101" s="578">
        <f t="shared" si="23"/>
        <v>0</v>
      </c>
      <c r="AV101" s="578">
        <f t="shared" si="23"/>
        <v>0</v>
      </c>
      <c r="AW101" s="578">
        <f t="shared" si="23"/>
        <v>0</v>
      </c>
      <c r="AX101" s="578">
        <f t="shared" si="23"/>
        <v>0</v>
      </c>
      <c r="AY101" s="578">
        <f t="shared" si="23"/>
        <v>0</v>
      </c>
      <c r="AZ101" s="578">
        <f t="shared" si="23"/>
        <v>0</v>
      </c>
      <c r="BA101" s="578">
        <f t="shared" si="23"/>
        <v>0</v>
      </c>
      <c r="BB101" s="578">
        <f t="shared" si="23"/>
        <v>0</v>
      </c>
      <c r="BC101" s="578">
        <f t="shared" si="23"/>
        <v>0</v>
      </c>
      <c r="BD101" s="578">
        <f t="shared" si="23"/>
        <v>0</v>
      </c>
      <c r="BE101" s="578">
        <f t="shared" si="23"/>
        <v>0</v>
      </c>
      <c r="BF101" s="578">
        <f t="shared" si="23"/>
        <v>0</v>
      </c>
      <c r="BG101" s="578">
        <f t="shared" si="23"/>
        <v>0</v>
      </c>
      <c r="BH101" s="578">
        <f t="shared" si="23"/>
        <v>0</v>
      </c>
      <c r="BI101" s="578">
        <f t="shared" si="23"/>
        <v>0</v>
      </c>
      <c r="BJ101" s="578">
        <f t="shared" si="23"/>
        <v>0</v>
      </c>
      <c r="BK101" s="578">
        <f t="shared" si="23"/>
        <v>0</v>
      </c>
      <c r="BL101" s="578">
        <f t="shared" si="23"/>
        <v>0</v>
      </c>
      <c r="BM101" s="578">
        <f t="shared" si="23"/>
        <v>0</v>
      </c>
      <c r="BN101" s="578">
        <f t="shared" si="23"/>
        <v>0</v>
      </c>
      <c r="BO101" s="578">
        <f t="shared" si="23"/>
        <v>0</v>
      </c>
      <c r="BP101" s="578">
        <f t="shared" si="23"/>
        <v>0</v>
      </c>
      <c r="BQ101" s="578">
        <f t="shared" si="23"/>
        <v>0</v>
      </c>
      <c r="BR101" s="578">
        <f t="shared" si="23"/>
        <v>0</v>
      </c>
      <c r="BS101" s="578">
        <f t="shared" si="23"/>
        <v>0</v>
      </c>
      <c r="BT101" s="578">
        <f t="shared" si="23"/>
        <v>0</v>
      </c>
      <c r="BU101" s="578">
        <f t="shared" si="23"/>
        <v>0</v>
      </c>
      <c r="BV101" s="578">
        <f t="shared" si="23"/>
        <v>0</v>
      </c>
      <c r="BW101" s="578">
        <f t="shared" si="23"/>
        <v>0</v>
      </c>
      <c r="BX101" s="578">
        <f t="shared" si="23"/>
        <v>0</v>
      </c>
      <c r="BY101" s="578">
        <f t="shared" si="23"/>
        <v>0</v>
      </c>
      <c r="BZ101" s="578">
        <f t="shared" si="23"/>
        <v>0</v>
      </c>
      <c r="CA101" s="578">
        <f t="shared" si="23"/>
        <v>0</v>
      </c>
      <c r="CB101" s="578">
        <f t="shared" si="23"/>
        <v>0</v>
      </c>
      <c r="CC101" s="578">
        <f t="shared" si="23"/>
        <v>0</v>
      </c>
      <c r="CD101" s="578">
        <f t="shared" si="23"/>
        <v>0</v>
      </c>
      <c r="CE101" s="578">
        <f t="shared" si="23"/>
        <v>0</v>
      </c>
      <c r="CF101" s="578">
        <f t="shared" si="23"/>
        <v>0</v>
      </c>
      <c r="CG101" s="578">
        <f t="shared" si="23"/>
        <v>0</v>
      </c>
      <c r="CH101" s="578">
        <f t="shared" si="23"/>
        <v>0</v>
      </c>
      <c r="CI101" s="578">
        <f t="shared" si="23"/>
        <v>0</v>
      </c>
    </row>
    <row r="102" spans="1:87" ht="15.75" customHeight="1" outlineLevel="1">
      <c r="A102" s="379" t="s">
        <v>167</v>
      </c>
      <c r="B102" s="379"/>
      <c r="C102" s="494" t="str">
        <f>Settings!$C$7</f>
        <v>USD</v>
      </c>
      <c r="D102" s="578">
        <v>0</v>
      </c>
      <c r="E102" s="578">
        <f t="shared" ref="E102:CI102" si="24">D102</f>
        <v>0</v>
      </c>
      <c r="F102" s="578">
        <f t="shared" si="24"/>
        <v>0</v>
      </c>
      <c r="G102" s="578">
        <f t="shared" si="24"/>
        <v>0</v>
      </c>
      <c r="H102" s="578">
        <f t="shared" si="24"/>
        <v>0</v>
      </c>
      <c r="I102" s="578">
        <f t="shared" si="24"/>
        <v>0</v>
      </c>
      <c r="J102" s="578">
        <f t="shared" si="24"/>
        <v>0</v>
      </c>
      <c r="K102" s="578">
        <f t="shared" si="24"/>
        <v>0</v>
      </c>
      <c r="L102" s="578">
        <f t="shared" si="24"/>
        <v>0</v>
      </c>
      <c r="M102" s="578">
        <f t="shared" si="24"/>
        <v>0</v>
      </c>
      <c r="N102" s="578">
        <f t="shared" si="24"/>
        <v>0</v>
      </c>
      <c r="O102" s="578">
        <f t="shared" si="24"/>
        <v>0</v>
      </c>
      <c r="P102" s="578">
        <f t="shared" si="24"/>
        <v>0</v>
      </c>
      <c r="Q102" s="578">
        <f t="shared" si="24"/>
        <v>0</v>
      </c>
      <c r="R102" s="578">
        <f t="shared" si="24"/>
        <v>0</v>
      </c>
      <c r="S102" s="578">
        <f t="shared" si="24"/>
        <v>0</v>
      </c>
      <c r="T102" s="578">
        <f t="shared" si="24"/>
        <v>0</v>
      </c>
      <c r="U102" s="578">
        <f t="shared" si="24"/>
        <v>0</v>
      </c>
      <c r="V102" s="578">
        <f t="shared" si="24"/>
        <v>0</v>
      </c>
      <c r="W102" s="578">
        <f t="shared" si="24"/>
        <v>0</v>
      </c>
      <c r="X102" s="578">
        <f t="shared" si="24"/>
        <v>0</v>
      </c>
      <c r="Y102" s="578">
        <f t="shared" si="24"/>
        <v>0</v>
      </c>
      <c r="Z102" s="578">
        <f t="shared" si="24"/>
        <v>0</v>
      </c>
      <c r="AA102" s="578">
        <f t="shared" si="24"/>
        <v>0</v>
      </c>
      <c r="AB102" s="578">
        <f t="shared" si="24"/>
        <v>0</v>
      </c>
      <c r="AC102" s="578">
        <f t="shared" si="24"/>
        <v>0</v>
      </c>
      <c r="AD102" s="578">
        <f t="shared" si="24"/>
        <v>0</v>
      </c>
      <c r="AE102" s="578">
        <f t="shared" si="24"/>
        <v>0</v>
      </c>
      <c r="AF102" s="578">
        <f t="shared" si="24"/>
        <v>0</v>
      </c>
      <c r="AG102" s="578">
        <f t="shared" si="24"/>
        <v>0</v>
      </c>
      <c r="AH102" s="578">
        <f t="shared" si="24"/>
        <v>0</v>
      </c>
      <c r="AI102" s="578">
        <f t="shared" si="24"/>
        <v>0</v>
      </c>
      <c r="AJ102" s="578">
        <f t="shared" si="24"/>
        <v>0</v>
      </c>
      <c r="AK102" s="578">
        <f t="shared" si="24"/>
        <v>0</v>
      </c>
      <c r="AL102" s="578">
        <f t="shared" si="24"/>
        <v>0</v>
      </c>
      <c r="AM102" s="578">
        <f t="shared" si="24"/>
        <v>0</v>
      </c>
      <c r="AN102" s="578">
        <f t="shared" si="24"/>
        <v>0</v>
      </c>
      <c r="AO102" s="578">
        <f t="shared" si="24"/>
        <v>0</v>
      </c>
      <c r="AP102" s="578">
        <f t="shared" si="24"/>
        <v>0</v>
      </c>
      <c r="AQ102" s="578">
        <f t="shared" si="24"/>
        <v>0</v>
      </c>
      <c r="AR102" s="578">
        <f t="shared" si="24"/>
        <v>0</v>
      </c>
      <c r="AS102" s="578">
        <f t="shared" si="24"/>
        <v>0</v>
      </c>
      <c r="AT102" s="578">
        <f t="shared" si="24"/>
        <v>0</v>
      </c>
      <c r="AU102" s="578">
        <f t="shared" si="24"/>
        <v>0</v>
      </c>
      <c r="AV102" s="578">
        <f t="shared" si="24"/>
        <v>0</v>
      </c>
      <c r="AW102" s="578">
        <f t="shared" si="24"/>
        <v>0</v>
      </c>
      <c r="AX102" s="578">
        <f t="shared" si="24"/>
        <v>0</v>
      </c>
      <c r="AY102" s="578">
        <f t="shared" si="24"/>
        <v>0</v>
      </c>
      <c r="AZ102" s="578">
        <f t="shared" si="24"/>
        <v>0</v>
      </c>
      <c r="BA102" s="578">
        <f t="shared" si="24"/>
        <v>0</v>
      </c>
      <c r="BB102" s="578">
        <f t="shared" si="24"/>
        <v>0</v>
      </c>
      <c r="BC102" s="578">
        <f t="shared" si="24"/>
        <v>0</v>
      </c>
      <c r="BD102" s="578">
        <f t="shared" si="24"/>
        <v>0</v>
      </c>
      <c r="BE102" s="578">
        <f t="shared" si="24"/>
        <v>0</v>
      </c>
      <c r="BF102" s="578">
        <f t="shared" si="24"/>
        <v>0</v>
      </c>
      <c r="BG102" s="578">
        <f t="shared" si="24"/>
        <v>0</v>
      </c>
      <c r="BH102" s="578">
        <f t="shared" si="24"/>
        <v>0</v>
      </c>
      <c r="BI102" s="578">
        <f t="shared" si="24"/>
        <v>0</v>
      </c>
      <c r="BJ102" s="578">
        <f t="shared" si="24"/>
        <v>0</v>
      </c>
      <c r="BK102" s="578">
        <f t="shared" si="24"/>
        <v>0</v>
      </c>
      <c r="BL102" s="578">
        <f t="shared" si="24"/>
        <v>0</v>
      </c>
      <c r="BM102" s="578">
        <f t="shared" si="24"/>
        <v>0</v>
      </c>
      <c r="BN102" s="578">
        <f t="shared" si="24"/>
        <v>0</v>
      </c>
      <c r="BO102" s="578">
        <f t="shared" si="24"/>
        <v>0</v>
      </c>
      <c r="BP102" s="578">
        <f t="shared" si="24"/>
        <v>0</v>
      </c>
      <c r="BQ102" s="578">
        <f t="shared" si="24"/>
        <v>0</v>
      </c>
      <c r="BR102" s="578">
        <f t="shared" si="24"/>
        <v>0</v>
      </c>
      <c r="BS102" s="578">
        <f t="shared" si="24"/>
        <v>0</v>
      </c>
      <c r="BT102" s="578">
        <f t="shared" si="24"/>
        <v>0</v>
      </c>
      <c r="BU102" s="578">
        <f t="shared" si="24"/>
        <v>0</v>
      </c>
      <c r="BV102" s="578">
        <f t="shared" si="24"/>
        <v>0</v>
      </c>
      <c r="BW102" s="578">
        <f t="shared" si="24"/>
        <v>0</v>
      </c>
      <c r="BX102" s="578">
        <f t="shared" si="24"/>
        <v>0</v>
      </c>
      <c r="BY102" s="578">
        <f t="shared" si="24"/>
        <v>0</v>
      </c>
      <c r="BZ102" s="578">
        <f t="shared" si="24"/>
        <v>0</v>
      </c>
      <c r="CA102" s="578">
        <f t="shared" si="24"/>
        <v>0</v>
      </c>
      <c r="CB102" s="578">
        <f t="shared" si="24"/>
        <v>0</v>
      </c>
      <c r="CC102" s="578">
        <f t="shared" si="24"/>
        <v>0</v>
      </c>
      <c r="CD102" s="578">
        <f t="shared" si="24"/>
        <v>0</v>
      </c>
      <c r="CE102" s="578">
        <f t="shared" si="24"/>
        <v>0</v>
      </c>
      <c r="CF102" s="578">
        <f t="shared" si="24"/>
        <v>0</v>
      </c>
      <c r="CG102" s="578">
        <f t="shared" si="24"/>
        <v>0</v>
      </c>
      <c r="CH102" s="578">
        <f t="shared" si="24"/>
        <v>0</v>
      </c>
      <c r="CI102" s="578">
        <f t="shared" si="24"/>
        <v>0</v>
      </c>
    </row>
    <row r="103" spans="1:87" ht="15.75" customHeight="1" outlineLevel="1">
      <c r="A103" s="583" t="s">
        <v>168</v>
      </c>
      <c r="B103" s="379"/>
      <c r="C103" s="494" t="str">
        <f>Settings!$C$7</f>
        <v>USD</v>
      </c>
      <c r="D103" s="577">
        <f>'WK+CAPEX'!D29</f>
        <v>0</v>
      </c>
      <c r="E103" s="577">
        <f>'WK+CAPEX'!E29</f>
        <v>0</v>
      </c>
      <c r="F103" s="577">
        <f>'WK+CAPEX'!F29</f>
        <v>0</v>
      </c>
      <c r="G103" s="577">
        <f>'WK+CAPEX'!G29</f>
        <v>0</v>
      </c>
      <c r="H103" s="577">
        <f>'WK+CAPEX'!H29</f>
        <v>0</v>
      </c>
      <c r="I103" s="577">
        <f>'WK+CAPEX'!I29</f>
        <v>0</v>
      </c>
      <c r="J103" s="577">
        <f>'WK+CAPEX'!J29</f>
        <v>0</v>
      </c>
      <c r="K103" s="577">
        <f>'WK+CAPEX'!K29</f>
        <v>0</v>
      </c>
      <c r="L103" s="577">
        <f>'WK+CAPEX'!L29</f>
        <v>0</v>
      </c>
      <c r="M103" s="577">
        <f>'WK+CAPEX'!M29</f>
        <v>0</v>
      </c>
      <c r="N103" s="577">
        <f>'WK+CAPEX'!N29</f>
        <v>0</v>
      </c>
      <c r="O103" s="577">
        <f>'WK+CAPEX'!O29</f>
        <v>0</v>
      </c>
      <c r="P103" s="577">
        <f>'WK+CAPEX'!P29</f>
        <v>0</v>
      </c>
      <c r="Q103" s="577">
        <f>'WK+CAPEX'!Q29</f>
        <v>0</v>
      </c>
      <c r="R103" s="577">
        <f>'WK+CAPEX'!R29</f>
        <v>0</v>
      </c>
      <c r="S103" s="577">
        <f>'WK+CAPEX'!S29</f>
        <v>0</v>
      </c>
      <c r="T103" s="577">
        <f>'WK+CAPEX'!T29</f>
        <v>0</v>
      </c>
      <c r="U103" s="577">
        <f>'WK+CAPEX'!U29</f>
        <v>0</v>
      </c>
      <c r="V103" s="577">
        <f>'WK+CAPEX'!V29</f>
        <v>0</v>
      </c>
      <c r="W103" s="577">
        <f>'WK+CAPEX'!W29</f>
        <v>0</v>
      </c>
      <c r="X103" s="577">
        <f>'WK+CAPEX'!X29</f>
        <v>0</v>
      </c>
      <c r="Y103" s="577">
        <f>'WK+CAPEX'!Y29</f>
        <v>0</v>
      </c>
      <c r="Z103" s="577">
        <f>'WK+CAPEX'!Z29</f>
        <v>0</v>
      </c>
      <c r="AA103" s="577">
        <f>'WK+CAPEX'!AA29</f>
        <v>0</v>
      </c>
      <c r="AB103" s="577">
        <f>'WK+CAPEX'!AB29</f>
        <v>0</v>
      </c>
      <c r="AC103" s="577">
        <f>'WK+CAPEX'!AC29</f>
        <v>0</v>
      </c>
      <c r="AD103" s="577">
        <f>'WK+CAPEX'!AD29</f>
        <v>0</v>
      </c>
      <c r="AE103" s="577">
        <f>'WK+CAPEX'!AE29</f>
        <v>0</v>
      </c>
      <c r="AF103" s="577">
        <f>'WK+CAPEX'!AF29</f>
        <v>0</v>
      </c>
      <c r="AG103" s="577">
        <f>'WK+CAPEX'!AG29</f>
        <v>0</v>
      </c>
      <c r="AH103" s="577">
        <f>'WK+CAPEX'!AH29</f>
        <v>0</v>
      </c>
      <c r="AI103" s="577">
        <f>'WK+CAPEX'!AI29</f>
        <v>0</v>
      </c>
      <c r="AJ103" s="577">
        <f>'WK+CAPEX'!AJ29</f>
        <v>0</v>
      </c>
      <c r="AK103" s="577">
        <f>'WK+CAPEX'!AK29</f>
        <v>0</v>
      </c>
      <c r="AL103" s="577">
        <f>'WK+CAPEX'!AL29</f>
        <v>0</v>
      </c>
      <c r="AM103" s="577">
        <f>'WK+CAPEX'!AM29</f>
        <v>0</v>
      </c>
      <c r="AN103" s="577">
        <f>'WK+CAPEX'!AN29</f>
        <v>0</v>
      </c>
      <c r="AO103" s="577">
        <f>'WK+CAPEX'!AO29</f>
        <v>0</v>
      </c>
      <c r="AP103" s="577">
        <f>'WK+CAPEX'!AP29</f>
        <v>0</v>
      </c>
      <c r="AQ103" s="577">
        <f>'WK+CAPEX'!AQ29</f>
        <v>0</v>
      </c>
      <c r="AR103" s="577">
        <f>'WK+CAPEX'!AR29</f>
        <v>0</v>
      </c>
      <c r="AS103" s="577">
        <f>'WK+CAPEX'!AS29</f>
        <v>0</v>
      </c>
      <c r="AT103" s="577">
        <f>'WK+CAPEX'!AT29</f>
        <v>0</v>
      </c>
      <c r="AU103" s="577">
        <f>'WK+CAPEX'!AU29</f>
        <v>0</v>
      </c>
      <c r="AV103" s="577">
        <f>'WK+CAPEX'!AV29</f>
        <v>0</v>
      </c>
      <c r="AW103" s="577">
        <f>'WK+CAPEX'!AW29</f>
        <v>0</v>
      </c>
      <c r="AX103" s="577">
        <f>'WK+CAPEX'!AX29</f>
        <v>0</v>
      </c>
      <c r="AY103" s="577">
        <f>'WK+CAPEX'!AY29</f>
        <v>0</v>
      </c>
      <c r="AZ103" s="577">
        <f>'WK+CAPEX'!AZ29</f>
        <v>0</v>
      </c>
      <c r="BA103" s="577">
        <f>'WK+CAPEX'!BA29</f>
        <v>0</v>
      </c>
      <c r="BB103" s="577">
        <f>'WK+CAPEX'!BB29</f>
        <v>0</v>
      </c>
      <c r="BC103" s="577">
        <f>'WK+CAPEX'!BC29</f>
        <v>0</v>
      </c>
      <c r="BD103" s="577">
        <f>'WK+CAPEX'!BD29</f>
        <v>0</v>
      </c>
      <c r="BE103" s="577">
        <f>'WK+CAPEX'!BE29</f>
        <v>0</v>
      </c>
      <c r="BF103" s="577">
        <f>'WK+CAPEX'!BF29</f>
        <v>0</v>
      </c>
      <c r="BG103" s="577">
        <f>'WK+CAPEX'!BG29</f>
        <v>0</v>
      </c>
      <c r="BH103" s="577">
        <f>'WK+CAPEX'!BH29</f>
        <v>0</v>
      </c>
      <c r="BI103" s="577">
        <f>'WK+CAPEX'!BI29</f>
        <v>0</v>
      </c>
      <c r="BJ103" s="577">
        <f>'WK+CAPEX'!BJ29</f>
        <v>0</v>
      </c>
      <c r="BK103" s="577">
        <f>'WK+CAPEX'!BK29</f>
        <v>0</v>
      </c>
      <c r="BL103" s="577">
        <f>'WK+CAPEX'!BL29</f>
        <v>0</v>
      </c>
      <c r="BM103" s="577">
        <f>'WK+CAPEX'!BM29</f>
        <v>0</v>
      </c>
      <c r="BN103" s="577">
        <f>'WK+CAPEX'!BN29</f>
        <v>0</v>
      </c>
      <c r="BO103" s="577">
        <f>'WK+CAPEX'!BO29</f>
        <v>0</v>
      </c>
      <c r="BP103" s="577">
        <f>'WK+CAPEX'!BP29</f>
        <v>0</v>
      </c>
      <c r="BQ103" s="577">
        <f>'WK+CAPEX'!BQ29</f>
        <v>0</v>
      </c>
      <c r="BR103" s="577">
        <f>'WK+CAPEX'!BR29</f>
        <v>0</v>
      </c>
      <c r="BS103" s="577">
        <f>'WK+CAPEX'!BS29</f>
        <v>0</v>
      </c>
      <c r="BT103" s="577">
        <f>'WK+CAPEX'!BT29</f>
        <v>0</v>
      </c>
      <c r="BU103" s="577">
        <f>'WK+CAPEX'!BU29</f>
        <v>0</v>
      </c>
      <c r="BV103" s="577">
        <f>'WK+CAPEX'!BV29</f>
        <v>0</v>
      </c>
      <c r="BW103" s="577">
        <f>'WK+CAPEX'!BW29</f>
        <v>0</v>
      </c>
      <c r="BX103" s="577">
        <f>'WK+CAPEX'!BX29</f>
        <v>0</v>
      </c>
      <c r="BY103" s="577">
        <f>'WK+CAPEX'!BY29</f>
        <v>0</v>
      </c>
      <c r="BZ103" s="577">
        <f>'WK+CAPEX'!BZ29</f>
        <v>0</v>
      </c>
      <c r="CA103" s="577">
        <f>'WK+CAPEX'!CA29</f>
        <v>0</v>
      </c>
      <c r="CB103" s="577">
        <f>'WK+CAPEX'!CB29</f>
        <v>0</v>
      </c>
      <c r="CC103" s="577">
        <f>'WK+CAPEX'!CC29</f>
        <v>0</v>
      </c>
      <c r="CD103" s="577">
        <f>'WK+CAPEX'!CD29</f>
        <v>0</v>
      </c>
      <c r="CE103" s="577">
        <f>'WK+CAPEX'!CE29</f>
        <v>0</v>
      </c>
      <c r="CF103" s="577">
        <f>'WK+CAPEX'!CF29</f>
        <v>0</v>
      </c>
      <c r="CG103" s="577">
        <f>'WK+CAPEX'!CG29</f>
        <v>0</v>
      </c>
      <c r="CH103" s="577">
        <f>'WK+CAPEX'!CH29</f>
        <v>0</v>
      </c>
      <c r="CI103" s="577">
        <f>'WK+CAPEX'!CI29</f>
        <v>0</v>
      </c>
    </row>
    <row r="104" spans="1:87" ht="15.75" customHeight="1" outlineLevel="1">
      <c r="A104" s="579" t="s">
        <v>169</v>
      </c>
      <c r="B104" s="579"/>
      <c r="C104" s="580" t="str">
        <f>Settings!$C$7</f>
        <v>USD</v>
      </c>
      <c r="D104" s="581">
        <v>0</v>
      </c>
      <c r="E104" s="581">
        <f t="shared" ref="E104:CI104" si="25">D104</f>
        <v>0</v>
      </c>
      <c r="F104" s="581">
        <f t="shared" si="25"/>
        <v>0</v>
      </c>
      <c r="G104" s="581">
        <f t="shared" si="25"/>
        <v>0</v>
      </c>
      <c r="H104" s="581">
        <f t="shared" si="25"/>
        <v>0</v>
      </c>
      <c r="I104" s="581">
        <f t="shared" si="25"/>
        <v>0</v>
      </c>
      <c r="J104" s="581">
        <f t="shared" si="25"/>
        <v>0</v>
      </c>
      <c r="K104" s="581">
        <f t="shared" si="25"/>
        <v>0</v>
      </c>
      <c r="L104" s="581">
        <f t="shared" si="25"/>
        <v>0</v>
      </c>
      <c r="M104" s="581">
        <f t="shared" si="25"/>
        <v>0</v>
      </c>
      <c r="N104" s="581">
        <f t="shared" si="25"/>
        <v>0</v>
      </c>
      <c r="O104" s="581">
        <f t="shared" si="25"/>
        <v>0</v>
      </c>
      <c r="P104" s="581">
        <f t="shared" si="25"/>
        <v>0</v>
      </c>
      <c r="Q104" s="581">
        <f t="shared" si="25"/>
        <v>0</v>
      </c>
      <c r="R104" s="581">
        <f t="shared" si="25"/>
        <v>0</v>
      </c>
      <c r="S104" s="581">
        <f t="shared" si="25"/>
        <v>0</v>
      </c>
      <c r="T104" s="581">
        <f t="shared" si="25"/>
        <v>0</v>
      </c>
      <c r="U104" s="581">
        <f t="shared" si="25"/>
        <v>0</v>
      </c>
      <c r="V104" s="581">
        <f t="shared" si="25"/>
        <v>0</v>
      </c>
      <c r="W104" s="581">
        <f t="shared" si="25"/>
        <v>0</v>
      </c>
      <c r="X104" s="581">
        <f t="shared" si="25"/>
        <v>0</v>
      </c>
      <c r="Y104" s="581">
        <f t="shared" si="25"/>
        <v>0</v>
      </c>
      <c r="Z104" s="581">
        <f t="shared" si="25"/>
        <v>0</v>
      </c>
      <c r="AA104" s="581">
        <f t="shared" si="25"/>
        <v>0</v>
      </c>
      <c r="AB104" s="581">
        <f t="shared" si="25"/>
        <v>0</v>
      </c>
      <c r="AC104" s="581">
        <f t="shared" si="25"/>
        <v>0</v>
      </c>
      <c r="AD104" s="581">
        <f t="shared" si="25"/>
        <v>0</v>
      </c>
      <c r="AE104" s="581">
        <f t="shared" si="25"/>
        <v>0</v>
      </c>
      <c r="AF104" s="581">
        <f t="shared" si="25"/>
        <v>0</v>
      </c>
      <c r="AG104" s="581">
        <f t="shared" si="25"/>
        <v>0</v>
      </c>
      <c r="AH104" s="581">
        <f t="shared" si="25"/>
        <v>0</v>
      </c>
      <c r="AI104" s="581">
        <f t="shared" si="25"/>
        <v>0</v>
      </c>
      <c r="AJ104" s="581">
        <f t="shared" si="25"/>
        <v>0</v>
      </c>
      <c r="AK104" s="581">
        <f t="shared" si="25"/>
        <v>0</v>
      </c>
      <c r="AL104" s="581">
        <f t="shared" si="25"/>
        <v>0</v>
      </c>
      <c r="AM104" s="581">
        <f t="shared" si="25"/>
        <v>0</v>
      </c>
      <c r="AN104" s="581">
        <f t="shared" si="25"/>
        <v>0</v>
      </c>
      <c r="AO104" s="581">
        <f t="shared" si="25"/>
        <v>0</v>
      </c>
      <c r="AP104" s="581">
        <f t="shared" si="25"/>
        <v>0</v>
      </c>
      <c r="AQ104" s="581">
        <f t="shared" si="25"/>
        <v>0</v>
      </c>
      <c r="AR104" s="581">
        <f t="shared" si="25"/>
        <v>0</v>
      </c>
      <c r="AS104" s="581">
        <f t="shared" si="25"/>
        <v>0</v>
      </c>
      <c r="AT104" s="581">
        <f t="shared" si="25"/>
        <v>0</v>
      </c>
      <c r="AU104" s="581">
        <f t="shared" si="25"/>
        <v>0</v>
      </c>
      <c r="AV104" s="581">
        <f t="shared" si="25"/>
        <v>0</v>
      </c>
      <c r="AW104" s="581">
        <f t="shared" si="25"/>
        <v>0</v>
      </c>
      <c r="AX104" s="581">
        <f t="shared" si="25"/>
        <v>0</v>
      </c>
      <c r="AY104" s="581">
        <f t="shared" si="25"/>
        <v>0</v>
      </c>
      <c r="AZ104" s="581">
        <f t="shared" si="25"/>
        <v>0</v>
      </c>
      <c r="BA104" s="581">
        <f t="shared" si="25"/>
        <v>0</v>
      </c>
      <c r="BB104" s="581">
        <f t="shared" si="25"/>
        <v>0</v>
      </c>
      <c r="BC104" s="581">
        <f t="shared" si="25"/>
        <v>0</v>
      </c>
      <c r="BD104" s="581">
        <f t="shared" si="25"/>
        <v>0</v>
      </c>
      <c r="BE104" s="581">
        <f t="shared" si="25"/>
        <v>0</v>
      </c>
      <c r="BF104" s="581">
        <f t="shared" si="25"/>
        <v>0</v>
      </c>
      <c r="BG104" s="581">
        <f t="shared" si="25"/>
        <v>0</v>
      </c>
      <c r="BH104" s="581">
        <f t="shared" si="25"/>
        <v>0</v>
      </c>
      <c r="BI104" s="581">
        <f t="shared" si="25"/>
        <v>0</v>
      </c>
      <c r="BJ104" s="581">
        <f t="shared" si="25"/>
        <v>0</v>
      </c>
      <c r="BK104" s="581">
        <f t="shared" si="25"/>
        <v>0</v>
      </c>
      <c r="BL104" s="581">
        <f t="shared" si="25"/>
        <v>0</v>
      </c>
      <c r="BM104" s="581">
        <f t="shared" si="25"/>
        <v>0</v>
      </c>
      <c r="BN104" s="581">
        <f t="shared" si="25"/>
        <v>0</v>
      </c>
      <c r="BO104" s="581">
        <f t="shared" si="25"/>
        <v>0</v>
      </c>
      <c r="BP104" s="581">
        <f t="shared" si="25"/>
        <v>0</v>
      </c>
      <c r="BQ104" s="581">
        <f t="shared" si="25"/>
        <v>0</v>
      </c>
      <c r="BR104" s="581">
        <f t="shared" si="25"/>
        <v>0</v>
      </c>
      <c r="BS104" s="581">
        <f t="shared" si="25"/>
        <v>0</v>
      </c>
      <c r="BT104" s="581">
        <f t="shared" si="25"/>
        <v>0</v>
      </c>
      <c r="BU104" s="581">
        <f t="shared" si="25"/>
        <v>0</v>
      </c>
      <c r="BV104" s="581">
        <f t="shared" si="25"/>
        <v>0</v>
      </c>
      <c r="BW104" s="581">
        <f t="shared" si="25"/>
        <v>0</v>
      </c>
      <c r="BX104" s="581">
        <f t="shared" si="25"/>
        <v>0</v>
      </c>
      <c r="BY104" s="581">
        <f t="shared" si="25"/>
        <v>0</v>
      </c>
      <c r="BZ104" s="581">
        <f t="shared" si="25"/>
        <v>0</v>
      </c>
      <c r="CA104" s="581">
        <f t="shared" si="25"/>
        <v>0</v>
      </c>
      <c r="CB104" s="581">
        <f t="shared" si="25"/>
        <v>0</v>
      </c>
      <c r="CC104" s="581">
        <f t="shared" si="25"/>
        <v>0</v>
      </c>
      <c r="CD104" s="581">
        <f t="shared" si="25"/>
        <v>0</v>
      </c>
      <c r="CE104" s="581">
        <f t="shared" si="25"/>
        <v>0</v>
      </c>
      <c r="CF104" s="581">
        <f t="shared" si="25"/>
        <v>0</v>
      </c>
      <c r="CG104" s="581">
        <f t="shared" si="25"/>
        <v>0</v>
      </c>
      <c r="CH104" s="581">
        <f t="shared" si="25"/>
        <v>0</v>
      </c>
      <c r="CI104" s="581">
        <f t="shared" si="25"/>
        <v>0</v>
      </c>
    </row>
    <row r="105" spans="1:87" ht="15.75" customHeight="1" outlineLevel="1">
      <c r="A105" s="489" t="s">
        <v>170</v>
      </c>
      <c r="B105" s="379"/>
      <c r="C105" s="490" t="str">
        <f>Settings!$C$7</f>
        <v>USD</v>
      </c>
      <c r="D105" s="561">
        <f t="shared" ref="D105:CI105" si="26">SUM(D101:D104)</f>
        <v>0</v>
      </c>
      <c r="E105" s="561">
        <f t="shared" si="26"/>
        <v>0</v>
      </c>
      <c r="F105" s="561">
        <f t="shared" si="26"/>
        <v>0</v>
      </c>
      <c r="G105" s="561">
        <f t="shared" si="26"/>
        <v>0</v>
      </c>
      <c r="H105" s="561">
        <f t="shared" si="26"/>
        <v>0</v>
      </c>
      <c r="I105" s="561">
        <f t="shared" si="26"/>
        <v>0</v>
      </c>
      <c r="J105" s="561">
        <f t="shared" si="26"/>
        <v>0</v>
      </c>
      <c r="K105" s="561">
        <f t="shared" si="26"/>
        <v>0</v>
      </c>
      <c r="L105" s="561">
        <f t="shared" si="26"/>
        <v>0</v>
      </c>
      <c r="M105" s="561">
        <f t="shared" si="26"/>
        <v>0</v>
      </c>
      <c r="N105" s="561">
        <f t="shared" si="26"/>
        <v>0</v>
      </c>
      <c r="O105" s="561">
        <f t="shared" si="26"/>
        <v>0</v>
      </c>
      <c r="P105" s="561">
        <f t="shared" si="26"/>
        <v>0</v>
      </c>
      <c r="Q105" s="561">
        <f t="shared" si="26"/>
        <v>0</v>
      </c>
      <c r="R105" s="561">
        <f t="shared" si="26"/>
        <v>0</v>
      </c>
      <c r="S105" s="561">
        <f t="shared" si="26"/>
        <v>0</v>
      </c>
      <c r="T105" s="561">
        <f t="shared" si="26"/>
        <v>0</v>
      </c>
      <c r="U105" s="561">
        <f t="shared" si="26"/>
        <v>0</v>
      </c>
      <c r="V105" s="561">
        <f t="shared" si="26"/>
        <v>0</v>
      </c>
      <c r="W105" s="561">
        <f t="shared" si="26"/>
        <v>0</v>
      </c>
      <c r="X105" s="561">
        <f t="shared" si="26"/>
        <v>0</v>
      </c>
      <c r="Y105" s="561">
        <f t="shared" si="26"/>
        <v>0</v>
      </c>
      <c r="Z105" s="561">
        <f t="shared" si="26"/>
        <v>0</v>
      </c>
      <c r="AA105" s="561">
        <f t="shared" si="26"/>
        <v>0</v>
      </c>
      <c r="AB105" s="561">
        <f t="shared" si="26"/>
        <v>0</v>
      </c>
      <c r="AC105" s="561">
        <f t="shared" si="26"/>
        <v>0</v>
      </c>
      <c r="AD105" s="561">
        <f t="shared" si="26"/>
        <v>0</v>
      </c>
      <c r="AE105" s="561">
        <f t="shared" si="26"/>
        <v>0</v>
      </c>
      <c r="AF105" s="561">
        <f t="shared" si="26"/>
        <v>0</v>
      </c>
      <c r="AG105" s="561">
        <f t="shared" si="26"/>
        <v>0</v>
      </c>
      <c r="AH105" s="561">
        <f t="shared" si="26"/>
        <v>0</v>
      </c>
      <c r="AI105" s="561">
        <f t="shared" si="26"/>
        <v>0</v>
      </c>
      <c r="AJ105" s="561">
        <f t="shared" si="26"/>
        <v>0</v>
      </c>
      <c r="AK105" s="561">
        <f t="shared" si="26"/>
        <v>0</v>
      </c>
      <c r="AL105" s="561">
        <f t="shared" si="26"/>
        <v>0</v>
      </c>
      <c r="AM105" s="561">
        <f t="shared" si="26"/>
        <v>0</v>
      </c>
      <c r="AN105" s="561">
        <f t="shared" si="26"/>
        <v>0</v>
      </c>
      <c r="AO105" s="561">
        <f t="shared" si="26"/>
        <v>0</v>
      </c>
      <c r="AP105" s="561">
        <f t="shared" si="26"/>
        <v>0</v>
      </c>
      <c r="AQ105" s="561">
        <f t="shared" si="26"/>
        <v>0</v>
      </c>
      <c r="AR105" s="561">
        <f t="shared" si="26"/>
        <v>0</v>
      </c>
      <c r="AS105" s="561">
        <f t="shared" si="26"/>
        <v>0</v>
      </c>
      <c r="AT105" s="561">
        <f t="shared" si="26"/>
        <v>0</v>
      </c>
      <c r="AU105" s="561">
        <f t="shared" si="26"/>
        <v>0</v>
      </c>
      <c r="AV105" s="561">
        <f t="shared" si="26"/>
        <v>0</v>
      </c>
      <c r="AW105" s="561">
        <f t="shared" si="26"/>
        <v>0</v>
      </c>
      <c r="AX105" s="561">
        <f t="shared" si="26"/>
        <v>0</v>
      </c>
      <c r="AY105" s="561">
        <f t="shared" si="26"/>
        <v>0</v>
      </c>
      <c r="AZ105" s="561">
        <f t="shared" si="26"/>
        <v>0</v>
      </c>
      <c r="BA105" s="561">
        <f t="shared" si="26"/>
        <v>0</v>
      </c>
      <c r="BB105" s="561">
        <f t="shared" si="26"/>
        <v>0</v>
      </c>
      <c r="BC105" s="561">
        <f t="shared" si="26"/>
        <v>0</v>
      </c>
      <c r="BD105" s="561">
        <f t="shared" si="26"/>
        <v>0</v>
      </c>
      <c r="BE105" s="561">
        <f t="shared" si="26"/>
        <v>0</v>
      </c>
      <c r="BF105" s="561">
        <f t="shared" si="26"/>
        <v>0</v>
      </c>
      <c r="BG105" s="561">
        <f t="shared" si="26"/>
        <v>0</v>
      </c>
      <c r="BH105" s="561">
        <f t="shared" si="26"/>
        <v>0</v>
      </c>
      <c r="BI105" s="561">
        <f t="shared" si="26"/>
        <v>0</v>
      </c>
      <c r="BJ105" s="561">
        <f t="shared" si="26"/>
        <v>0</v>
      </c>
      <c r="BK105" s="561">
        <f t="shared" si="26"/>
        <v>0</v>
      </c>
      <c r="BL105" s="561">
        <f t="shared" si="26"/>
        <v>0</v>
      </c>
      <c r="BM105" s="561">
        <f t="shared" si="26"/>
        <v>0</v>
      </c>
      <c r="BN105" s="561">
        <f t="shared" si="26"/>
        <v>0</v>
      </c>
      <c r="BO105" s="561">
        <f t="shared" si="26"/>
        <v>0</v>
      </c>
      <c r="BP105" s="561">
        <f t="shared" si="26"/>
        <v>0</v>
      </c>
      <c r="BQ105" s="561">
        <f t="shared" si="26"/>
        <v>0</v>
      </c>
      <c r="BR105" s="561">
        <f t="shared" si="26"/>
        <v>0</v>
      </c>
      <c r="BS105" s="561">
        <f t="shared" si="26"/>
        <v>0</v>
      </c>
      <c r="BT105" s="561">
        <f t="shared" si="26"/>
        <v>0</v>
      </c>
      <c r="BU105" s="561">
        <f t="shared" si="26"/>
        <v>0</v>
      </c>
      <c r="BV105" s="561">
        <f t="shared" si="26"/>
        <v>0</v>
      </c>
      <c r="BW105" s="561">
        <f t="shared" si="26"/>
        <v>0</v>
      </c>
      <c r="BX105" s="561">
        <f t="shared" si="26"/>
        <v>0</v>
      </c>
      <c r="BY105" s="561">
        <f t="shared" si="26"/>
        <v>0</v>
      </c>
      <c r="BZ105" s="561">
        <f t="shared" si="26"/>
        <v>0</v>
      </c>
      <c r="CA105" s="561">
        <f t="shared" si="26"/>
        <v>0</v>
      </c>
      <c r="CB105" s="561">
        <f t="shared" si="26"/>
        <v>0</v>
      </c>
      <c r="CC105" s="561">
        <f t="shared" si="26"/>
        <v>0</v>
      </c>
      <c r="CD105" s="561">
        <f t="shared" si="26"/>
        <v>0</v>
      </c>
      <c r="CE105" s="561">
        <f t="shared" si="26"/>
        <v>0</v>
      </c>
      <c r="CF105" s="561">
        <f t="shared" si="26"/>
        <v>0</v>
      </c>
      <c r="CG105" s="561">
        <f t="shared" si="26"/>
        <v>0</v>
      </c>
      <c r="CH105" s="561">
        <f t="shared" si="26"/>
        <v>0</v>
      </c>
      <c r="CI105" s="561">
        <f t="shared" si="26"/>
        <v>0</v>
      </c>
    </row>
    <row r="106" spans="1:87" ht="15.75" customHeight="1" outlineLevel="1">
      <c r="A106" s="582"/>
      <c r="B106" s="379"/>
      <c r="C106" s="571"/>
      <c r="D106" s="437"/>
      <c r="E106" s="437"/>
      <c r="F106" s="437"/>
      <c r="G106" s="437"/>
      <c r="H106" s="437"/>
      <c r="I106" s="437"/>
      <c r="J106" s="437"/>
      <c r="K106" s="437"/>
      <c r="L106" s="437"/>
      <c r="M106" s="437"/>
      <c r="N106" s="437"/>
      <c r="O106" s="437"/>
      <c r="P106" s="437"/>
      <c r="Q106" s="437"/>
      <c r="R106" s="437"/>
      <c r="S106" s="437"/>
      <c r="T106" s="437"/>
      <c r="U106" s="437"/>
      <c r="V106" s="437"/>
      <c r="W106" s="437"/>
      <c r="X106" s="437"/>
      <c r="Y106" s="437"/>
      <c r="Z106" s="437"/>
      <c r="AA106" s="437"/>
      <c r="AB106" s="437"/>
      <c r="AC106" s="437"/>
      <c r="AD106" s="437"/>
      <c r="AE106" s="437"/>
      <c r="AF106" s="437"/>
      <c r="AG106" s="437"/>
      <c r="AH106" s="437"/>
      <c r="AI106" s="437"/>
      <c r="AJ106" s="437"/>
      <c r="AK106" s="437"/>
      <c r="AL106" s="437"/>
      <c r="AM106" s="437"/>
      <c r="AN106" s="437"/>
      <c r="AO106" s="437"/>
      <c r="AP106" s="437"/>
      <c r="AQ106" s="437"/>
      <c r="AR106" s="437"/>
      <c r="AS106" s="437"/>
      <c r="AT106" s="437"/>
      <c r="AU106" s="437"/>
      <c r="AV106" s="437"/>
      <c r="AW106" s="437"/>
      <c r="AX106" s="437"/>
      <c r="AY106" s="437"/>
      <c r="AZ106" s="437"/>
      <c r="BA106" s="437"/>
      <c r="BB106" s="437"/>
      <c r="BC106" s="437"/>
      <c r="BD106" s="437"/>
      <c r="BE106" s="437"/>
      <c r="BF106" s="437"/>
      <c r="BG106" s="437"/>
      <c r="BH106" s="437"/>
      <c r="BI106" s="437"/>
      <c r="BJ106" s="437"/>
      <c r="BK106" s="437"/>
      <c r="BL106" s="437"/>
      <c r="BM106" s="437"/>
      <c r="BN106" s="437"/>
      <c r="BO106" s="437"/>
      <c r="BP106" s="437"/>
      <c r="BQ106" s="437"/>
      <c r="BR106" s="437"/>
      <c r="BS106" s="437"/>
      <c r="BT106" s="437"/>
      <c r="BU106" s="437"/>
      <c r="BV106" s="437"/>
      <c r="BW106" s="437"/>
      <c r="BX106" s="437"/>
      <c r="BY106" s="437"/>
      <c r="BZ106" s="437"/>
      <c r="CA106" s="437"/>
      <c r="CB106" s="437"/>
      <c r="CC106" s="437"/>
      <c r="CD106" s="437"/>
      <c r="CE106" s="437"/>
      <c r="CF106" s="437"/>
      <c r="CG106" s="437"/>
      <c r="CH106" s="437"/>
      <c r="CI106" s="437"/>
    </row>
    <row r="107" spans="1:87" ht="15.75" customHeight="1" outlineLevel="1">
      <c r="A107" s="489" t="s">
        <v>171</v>
      </c>
      <c r="B107" s="379"/>
      <c r="C107" s="571"/>
      <c r="D107" s="437"/>
      <c r="E107" s="437"/>
      <c r="F107" s="437"/>
      <c r="G107" s="437"/>
      <c r="H107" s="437"/>
      <c r="I107" s="437"/>
      <c r="J107" s="437"/>
      <c r="K107" s="437"/>
      <c r="L107" s="437"/>
      <c r="M107" s="437"/>
      <c r="N107" s="437"/>
      <c r="O107" s="437"/>
      <c r="P107" s="437"/>
      <c r="Q107" s="437"/>
      <c r="R107" s="437"/>
      <c r="S107" s="437"/>
      <c r="T107" s="437"/>
      <c r="U107" s="437"/>
      <c r="V107" s="437"/>
      <c r="W107" s="437"/>
      <c r="X107" s="437"/>
      <c r="Y107" s="437"/>
      <c r="Z107" s="437"/>
      <c r="AA107" s="437"/>
      <c r="AB107" s="437"/>
      <c r="AC107" s="437"/>
      <c r="AD107" s="437"/>
      <c r="AE107" s="437"/>
      <c r="AF107" s="437"/>
      <c r="AG107" s="437"/>
      <c r="AH107" s="437"/>
      <c r="AI107" s="437"/>
      <c r="AJ107" s="437"/>
      <c r="AK107" s="437"/>
      <c r="AL107" s="437"/>
      <c r="AM107" s="437"/>
      <c r="AN107" s="437"/>
      <c r="AO107" s="437"/>
      <c r="AP107" s="437"/>
      <c r="AQ107" s="437"/>
      <c r="AR107" s="437"/>
      <c r="AS107" s="437"/>
      <c r="AT107" s="437"/>
      <c r="AU107" s="437"/>
      <c r="AV107" s="437"/>
      <c r="AW107" s="437"/>
      <c r="AX107" s="437"/>
      <c r="AY107" s="437"/>
      <c r="AZ107" s="437"/>
      <c r="BA107" s="437"/>
      <c r="BB107" s="437"/>
      <c r="BC107" s="437"/>
      <c r="BD107" s="437"/>
      <c r="BE107" s="437"/>
      <c r="BF107" s="437"/>
      <c r="BG107" s="437"/>
      <c r="BH107" s="437"/>
      <c r="BI107" s="437"/>
      <c r="BJ107" s="437"/>
      <c r="BK107" s="437"/>
      <c r="BL107" s="437"/>
      <c r="BM107" s="437"/>
      <c r="BN107" s="437"/>
      <c r="BO107" s="437"/>
      <c r="BP107" s="437"/>
      <c r="BQ107" s="437"/>
      <c r="BR107" s="437"/>
      <c r="BS107" s="437"/>
      <c r="BT107" s="437"/>
      <c r="BU107" s="437"/>
      <c r="BV107" s="437"/>
      <c r="BW107" s="437"/>
      <c r="BX107" s="437"/>
      <c r="BY107" s="437"/>
      <c r="BZ107" s="437"/>
      <c r="CA107" s="437"/>
      <c r="CB107" s="437"/>
      <c r="CC107" s="437"/>
      <c r="CD107" s="437"/>
      <c r="CE107" s="437"/>
      <c r="CF107" s="437"/>
      <c r="CG107" s="437"/>
      <c r="CH107" s="437"/>
      <c r="CI107" s="437"/>
    </row>
    <row r="108" spans="1:87" ht="15.75" customHeight="1" outlineLevel="1">
      <c r="A108" s="379" t="s">
        <v>172</v>
      </c>
      <c r="B108" s="379"/>
      <c r="C108" s="494" t="str">
        <f>Settings!$C$7</f>
        <v>USD</v>
      </c>
      <c r="D108" s="578">
        <v>0</v>
      </c>
      <c r="E108" s="578">
        <f t="shared" ref="E108:CI108" si="27">D108</f>
        <v>0</v>
      </c>
      <c r="F108" s="578">
        <f t="shared" si="27"/>
        <v>0</v>
      </c>
      <c r="G108" s="578">
        <f t="shared" si="27"/>
        <v>0</v>
      </c>
      <c r="H108" s="578">
        <f t="shared" si="27"/>
        <v>0</v>
      </c>
      <c r="I108" s="578">
        <f t="shared" si="27"/>
        <v>0</v>
      </c>
      <c r="J108" s="578">
        <f t="shared" si="27"/>
        <v>0</v>
      </c>
      <c r="K108" s="578">
        <f t="shared" si="27"/>
        <v>0</v>
      </c>
      <c r="L108" s="578">
        <f t="shared" si="27"/>
        <v>0</v>
      </c>
      <c r="M108" s="578">
        <f t="shared" si="27"/>
        <v>0</v>
      </c>
      <c r="N108" s="578">
        <f t="shared" si="27"/>
        <v>0</v>
      </c>
      <c r="O108" s="578">
        <f t="shared" si="27"/>
        <v>0</v>
      </c>
      <c r="P108" s="578">
        <f t="shared" si="27"/>
        <v>0</v>
      </c>
      <c r="Q108" s="578">
        <f t="shared" si="27"/>
        <v>0</v>
      </c>
      <c r="R108" s="578">
        <f t="shared" si="27"/>
        <v>0</v>
      </c>
      <c r="S108" s="578">
        <f t="shared" si="27"/>
        <v>0</v>
      </c>
      <c r="T108" s="578">
        <f t="shared" si="27"/>
        <v>0</v>
      </c>
      <c r="U108" s="578">
        <f t="shared" si="27"/>
        <v>0</v>
      </c>
      <c r="V108" s="578">
        <f t="shared" si="27"/>
        <v>0</v>
      </c>
      <c r="W108" s="578">
        <f t="shared" si="27"/>
        <v>0</v>
      </c>
      <c r="X108" s="578">
        <f t="shared" si="27"/>
        <v>0</v>
      </c>
      <c r="Y108" s="578">
        <f t="shared" si="27"/>
        <v>0</v>
      </c>
      <c r="Z108" s="578">
        <f t="shared" si="27"/>
        <v>0</v>
      </c>
      <c r="AA108" s="578">
        <f t="shared" si="27"/>
        <v>0</v>
      </c>
      <c r="AB108" s="578">
        <f t="shared" si="27"/>
        <v>0</v>
      </c>
      <c r="AC108" s="578">
        <f t="shared" si="27"/>
        <v>0</v>
      </c>
      <c r="AD108" s="578">
        <f t="shared" si="27"/>
        <v>0</v>
      </c>
      <c r="AE108" s="578">
        <f t="shared" si="27"/>
        <v>0</v>
      </c>
      <c r="AF108" s="578">
        <f t="shared" si="27"/>
        <v>0</v>
      </c>
      <c r="AG108" s="578">
        <f t="shared" si="27"/>
        <v>0</v>
      </c>
      <c r="AH108" s="578">
        <f t="shared" si="27"/>
        <v>0</v>
      </c>
      <c r="AI108" s="578">
        <f t="shared" si="27"/>
        <v>0</v>
      </c>
      <c r="AJ108" s="578">
        <f t="shared" si="27"/>
        <v>0</v>
      </c>
      <c r="AK108" s="578">
        <f t="shared" si="27"/>
        <v>0</v>
      </c>
      <c r="AL108" s="578">
        <f t="shared" si="27"/>
        <v>0</v>
      </c>
      <c r="AM108" s="578">
        <f t="shared" si="27"/>
        <v>0</v>
      </c>
      <c r="AN108" s="578">
        <f t="shared" si="27"/>
        <v>0</v>
      </c>
      <c r="AO108" s="578">
        <f t="shared" si="27"/>
        <v>0</v>
      </c>
      <c r="AP108" s="578">
        <f t="shared" si="27"/>
        <v>0</v>
      </c>
      <c r="AQ108" s="578">
        <f t="shared" si="27"/>
        <v>0</v>
      </c>
      <c r="AR108" s="578">
        <f t="shared" si="27"/>
        <v>0</v>
      </c>
      <c r="AS108" s="578">
        <f t="shared" si="27"/>
        <v>0</v>
      </c>
      <c r="AT108" s="578">
        <f t="shared" si="27"/>
        <v>0</v>
      </c>
      <c r="AU108" s="578">
        <f t="shared" si="27"/>
        <v>0</v>
      </c>
      <c r="AV108" s="578">
        <f t="shared" si="27"/>
        <v>0</v>
      </c>
      <c r="AW108" s="578">
        <f t="shared" si="27"/>
        <v>0</v>
      </c>
      <c r="AX108" s="578">
        <f t="shared" si="27"/>
        <v>0</v>
      </c>
      <c r="AY108" s="578">
        <f t="shared" si="27"/>
        <v>0</v>
      </c>
      <c r="AZ108" s="578">
        <f t="shared" si="27"/>
        <v>0</v>
      </c>
      <c r="BA108" s="578">
        <f t="shared" si="27"/>
        <v>0</v>
      </c>
      <c r="BB108" s="578">
        <f t="shared" si="27"/>
        <v>0</v>
      </c>
      <c r="BC108" s="578">
        <f t="shared" si="27"/>
        <v>0</v>
      </c>
      <c r="BD108" s="578">
        <f t="shared" si="27"/>
        <v>0</v>
      </c>
      <c r="BE108" s="578">
        <f t="shared" si="27"/>
        <v>0</v>
      </c>
      <c r="BF108" s="578">
        <f t="shared" si="27"/>
        <v>0</v>
      </c>
      <c r="BG108" s="578">
        <f t="shared" si="27"/>
        <v>0</v>
      </c>
      <c r="BH108" s="578">
        <f t="shared" si="27"/>
        <v>0</v>
      </c>
      <c r="BI108" s="578">
        <f t="shared" si="27"/>
        <v>0</v>
      </c>
      <c r="BJ108" s="578">
        <f t="shared" si="27"/>
        <v>0</v>
      </c>
      <c r="BK108" s="578">
        <f t="shared" si="27"/>
        <v>0</v>
      </c>
      <c r="BL108" s="578">
        <f t="shared" si="27"/>
        <v>0</v>
      </c>
      <c r="BM108" s="578">
        <f t="shared" si="27"/>
        <v>0</v>
      </c>
      <c r="BN108" s="578">
        <f t="shared" si="27"/>
        <v>0</v>
      </c>
      <c r="BO108" s="578">
        <f t="shared" si="27"/>
        <v>0</v>
      </c>
      <c r="BP108" s="578">
        <f t="shared" si="27"/>
        <v>0</v>
      </c>
      <c r="BQ108" s="578">
        <f t="shared" si="27"/>
        <v>0</v>
      </c>
      <c r="BR108" s="578">
        <f t="shared" si="27"/>
        <v>0</v>
      </c>
      <c r="BS108" s="578">
        <f t="shared" si="27"/>
        <v>0</v>
      </c>
      <c r="BT108" s="578">
        <f t="shared" si="27"/>
        <v>0</v>
      </c>
      <c r="BU108" s="578">
        <f t="shared" si="27"/>
        <v>0</v>
      </c>
      <c r="BV108" s="578">
        <f t="shared" si="27"/>
        <v>0</v>
      </c>
      <c r="BW108" s="578">
        <f t="shared" si="27"/>
        <v>0</v>
      </c>
      <c r="BX108" s="578">
        <f t="shared" si="27"/>
        <v>0</v>
      </c>
      <c r="BY108" s="578">
        <f t="shared" si="27"/>
        <v>0</v>
      </c>
      <c r="BZ108" s="578">
        <f t="shared" si="27"/>
        <v>0</v>
      </c>
      <c r="CA108" s="578">
        <f t="shared" si="27"/>
        <v>0</v>
      </c>
      <c r="CB108" s="578">
        <f t="shared" si="27"/>
        <v>0</v>
      </c>
      <c r="CC108" s="578">
        <f t="shared" si="27"/>
        <v>0</v>
      </c>
      <c r="CD108" s="578">
        <f t="shared" si="27"/>
        <v>0</v>
      </c>
      <c r="CE108" s="578">
        <f t="shared" si="27"/>
        <v>0</v>
      </c>
      <c r="CF108" s="578">
        <f t="shared" si="27"/>
        <v>0</v>
      </c>
      <c r="CG108" s="578">
        <f t="shared" si="27"/>
        <v>0</v>
      </c>
      <c r="CH108" s="578">
        <f t="shared" si="27"/>
        <v>0</v>
      </c>
      <c r="CI108" s="578">
        <f t="shared" si="27"/>
        <v>0</v>
      </c>
    </row>
    <row r="109" spans="1:87" ht="15.75" customHeight="1" outlineLevel="1">
      <c r="A109" s="379" t="s">
        <v>173</v>
      </c>
      <c r="B109" s="379"/>
      <c r="C109" s="494" t="str">
        <f>Settings!$C$7</f>
        <v>USD</v>
      </c>
      <c r="D109" s="578">
        <v>0</v>
      </c>
      <c r="E109" s="578">
        <f t="shared" ref="E109:CI109" si="28">D109</f>
        <v>0</v>
      </c>
      <c r="F109" s="578">
        <f t="shared" si="28"/>
        <v>0</v>
      </c>
      <c r="G109" s="578">
        <f t="shared" si="28"/>
        <v>0</v>
      </c>
      <c r="H109" s="578">
        <f t="shared" si="28"/>
        <v>0</v>
      </c>
      <c r="I109" s="578">
        <f t="shared" si="28"/>
        <v>0</v>
      </c>
      <c r="J109" s="578">
        <f t="shared" si="28"/>
        <v>0</v>
      </c>
      <c r="K109" s="578">
        <f t="shared" si="28"/>
        <v>0</v>
      </c>
      <c r="L109" s="578">
        <f t="shared" si="28"/>
        <v>0</v>
      </c>
      <c r="M109" s="578">
        <f t="shared" si="28"/>
        <v>0</v>
      </c>
      <c r="N109" s="578">
        <f t="shared" si="28"/>
        <v>0</v>
      </c>
      <c r="O109" s="578">
        <f t="shared" si="28"/>
        <v>0</v>
      </c>
      <c r="P109" s="578">
        <f t="shared" si="28"/>
        <v>0</v>
      </c>
      <c r="Q109" s="578">
        <f t="shared" si="28"/>
        <v>0</v>
      </c>
      <c r="R109" s="578">
        <f t="shared" si="28"/>
        <v>0</v>
      </c>
      <c r="S109" s="578">
        <f t="shared" si="28"/>
        <v>0</v>
      </c>
      <c r="T109" s="578">
        <f t="shared" si="28"/>
        <v>0</v>
      </c>
      <c r="U109" s="578">
        <f t="shared" si="28"/>
        <v>0</v>
      </c>
      <c r="V109" s="578">
        <f t="shared" si="28"/>
        <v>0</v>
      </c>
      <c r="W109" s="578">
        <f t="shared" si="28"/>
        <v>0</v>
      </c>
      <c r="X109" s="578">
        <f t="shared" si="28"/>
        <v>0</v>
      </c>
      <c r="Y109" s="578">
        <f t="shared" si="28"/>
        <v>0</v>
      </c>
      <c r="Z109" s="578">
        <f t="shared" si="28"/>
        <v>0</v>
      </c>
      <c r="AA109" s="578">
        <f t="shared" si="28"/>
        <v>0</v>
      </c>
      <c r="AB109" s="578">
        <f t="shared" si="28"/>
        <v>0</v>
      </c>
      <c r="AC109" s="578">
        <f t="shared" si="28"/>
        <v>0</v>
      </c>
      <c r="AD109" s="578">
        <f t="shared" si="28"/>
        <v>0</v>
      </c>
      <c r="AE109" s="578">
        <f t="shared" si="28"/>
        <v>0</v>
      </c>
      <c r="AF109" s="578">
        <f t="shared" si="28"/>
        <v>0</v>
      </c>
      <c r="AG109" s="578">
        <f t="shared" si="28"/>
        <v>0</v>
      </c>
      <c r="AH109" s="578">
        <f t="shared" si="28"/>
        <v>0</v>
      </c>
      <c r="AI109" s="578">
        <f t="shared" si="28"/>
        <v>0</v>
      </c>
      <c r="AJ109" s="578">
        <f t="shared" si="28"/>
        <v>0</v>
      </c>
      <c r="AK109" s="578">
        <f t="shared" si="28"/>
        <v>0</v>
      </c>
      <c r="AL109" s="578">
        <f t="shared" si="28"/>
        <v>0</v>
      </c>
      <c r="AM109" s="578">
        <f t="shared" si="28"/>
        <v>0</v>
      </c>
      <c r="AN109" s="578">
        <f t="shared" si="28"/>
        <v>0</v>
      </c>
      <c r="AO109" s="578">
        <f t="shared" si="28"/>
        <v>0</v>
      </c>
      <c r="AP109" s="578">
        <f t="shared" si="28"/>
        <v>0</v>
      </c>
      <c r="AQ109" s="578">
        <f t="shared" si="28"/>
        <v>0</v>
      </c>
      <c r="AR109" s="578">
        <f t="shared" si="28"/>
        <v>0</v>
      </c>
      <c r="AS109" s="578">
        <f t="shared" si="28"/>
        <v>0</v>
      </c>
      <c r="AT109" s="578">
        <f t="shared" si="28"/>
        <v>0</v>
      </c>
      <c r="AU109" s="578">
        <f t="shared" si="28"/>
        <v>0</v>
      </c>
      <c r="AV109" s="578">
        <f t="shared" si="28"/>
        <v>0</v>
      </c>
      <c r="AW109" s="578">
        <f t="shared" si="28"/>
        <v>0</v>
      </c>
      <c r="AX109" s="578">
        <f t="shared" si="28"/>
        <v>0</v>
      </c>
      <c r="AY109" s="578">
        <f t="shared" si="28"/>
        <v>0</v>
      </c>
      <c r="AZ109" s="578">
        <f t="shared" si="28"/>
        <v>0</v>
      </c>
      <c r="BA109" s="578">
        <f t="shared" si="28"/>
        <v>0</v>
      </c>
      <c r="BB109" s="578">
        <f t="shared" si="28"/>
        <v>0</v>
      </c>
      <c r="BC109" s="578">
        <f t="shared" si="28"/>
        <v>0</v>
      </c>
      <c r="BD109" s="578">
        <f t="shared" si="28"/>
        <v>0</v>
      </c>
      <c r="BE109" s="578">
        <f t="shared" si="28"/>
        <v>0</v>
      </c>
      <c r="BF109" s="578">
        <f t="shared" si="28"/>
        <v>0</v>
      </c>
      <c r="BG109" s="578">
        <f t="shared" si="28"/>
        <v>0</v>
      </c>
      <c r="BH109" s="578">
        <f t="shared" si="28"/>
        <v>0</v>
      </c>
      <c r="BI109" s="578">
        <f t="shared" si="28"/>
        <v>0</v>
      </c>
      <c r="BJ109" s="578">
        <f t="shared" si="28"/>
        <v>0</v>
      </c>
      <c r="BK109" s="578">
        <f t="shared" si="28"/>
        <v>0</v>
      </c>
      <c r="BL109" s="578">
        <f t="shared" si="28"/>
        <v>0</v>
      </c>
      <c r="BM109" s="578">
        <f t="shared" si="28"/>
        <v>0</v>
      </c>
      <c r="BN109" s="578">
        <f t="shared" si="28"/>
        <v>0</v>
      </c>
      <c r="BO109" s="578">
        <f t="shared" si="28"/>
        <v>0</v>
      </c>
      <c r="BP109" s="578">
        <f t="shared" si="28"/>
        <v>0</v>
      </c>
      <c r="BQ109" s="578">
        <f t="shared" si="28"/>
        <v>0</v>
      </c>
      <c r="BR109" s="578">
        <f t="shared" si="28"/>
        <v>0</v>
      </c>
      <c r="BS109" s="578">
        <f t="shared" si="28"/>
        <v>0</v>
      </c>
      <c r="BT109" s="578">
        <f t="shared" si="28"/>
        <v>0</v>
      </c>
      <c r="BU109" s="578">
        <f t="shared" si="28"/>
        <v>0</v>
      </c>
      <c r="BV109" s="578">
        <f t="shared" si="28"/>
        <v>0</v>
      </c>
      <c r="BW109" s="578">
        <f t="shared" si="28"/>
        <v>0</v>
      </c>
      <c r="BX109" s="578">
        <f t="shared" si="28"/>
        <v>0</v>
      </c>
      <c r="BY109" s="578">
        <f t="shared" si="28"/>
        <v>0</v>
      </c>
      <c r="BZ109" s="578">
        <f t="shared" si="28"/>
        <v>0</v>
      </c>
      <c r="CA109" s="578">
        <f t="shared" si="28"/>
        <v>0</v>
      </c>
      <c r="CB109" s="578">
        <f t="shared" si="28"/>
        <v>0</v>
      </c>
      <c r="CC109" s="578">
        <f t="shared" si="28"/>
        <v>0</v>
      </c>
      <c r="CD109" s="578">
        <f t="shared" si="28"/>
        <v>0</v>
      </c>
      <c r="CE109" s="578">
        <f t="shared" si="28"/>
        <v>0</v>
      </c>
      <c r="CF109" s="578">
        <f t="shared" si="28"/>
        <v>0</v>
      </c>
      <c r="CG109" s="578">
        <f t="shared" si="28"/>
        <v>0</v>
      </c>
      <c r="CH109" s="578">
        <f t="shared" si="28"/>
        <v>0</v>
      </c>
      <c r="CI109" s="578">
        <f t="shared" si="28"/>
        <v>0</v>
      </c>
    </row>
    <row r="110" spans="1:87" ht="15.75" customHeight="1" outlineLevel="1">
      <c r="A110" s="379" t="s">
        <v>174</v>
      </c>
      <c r="B110" s="379"/>
      <c r="C110" s="494" t="str">
        <f>Settings!$C$7</f>
        <v>USD</v>
      </c>
      <c r="D110" s="578">
        <v>0</v>
      </c>
      <c r="E110" s="578">
        <f t="shared" ref="E110:CI110" si="29">D110</f>
        <v>0</v>
      </c>
      <c r="F110" s="578">
        <f t="shared" si="29"/>
        <v>0</v>
      </c>
      <c r="G110" s="578">
        <f t="shared" si="29"/>
        <v>0</v>
      </c>
      <c r="H110" s="578">
        <f t="shared" si="29"/>
        <v>0</v>
      </c>
      <c r="I110" s="578">
        <f t="shared" si="29"/>
        <v>0</v>
      </c>
      <c r="J110" s="578">
        <f t="shared" si="29"/>
        <v>0</v>
      </c>
      <c r="K110" s="578">
        <f t="shared" si="29"/>
        <v>0</v>
      </c>
      <c r="L110" s="578">
        <f t="shared" si="29"/>
        <v>0</v>
      </c>
      <c r="M110" s="578">
        <f t="shared" si="29"/>
        <v>0</v>
      </c>
      <c r="N110" s="578">
        <f t="shared" si="29"/>
        <v>0</v>
      </c>
      <c r="O110" s="578">
        <f t="shared" si="29"/>
        <v>0</v>
      </c>
      <c r="P110" s="578">
        <f t="shared" si="29"/>
        <v>0</v>
      </c>
      <c r="Q110" s="578">
        <f t="shared" si="29"/>
        <v>0</v>
      </c>
      <c r="R110" s="578">
        <f t="shared" si="29"/>
        <v>0</v>
      </c>
      <c r="S110" s="578">
        <f t="shared" si="29"/>
        <v>0</v>
      </c>
      <c r="T110" s="578">
        <f t="shared" si="29"/>
        <v>0</v>
      </c>
      <c r="U110" s="578">
        <f t="shared" si="29"/>
        <v>0</v>
      </c>
      <c r="V110" s="578">
        <f t="shared" si="29"/>
        <v>0</v>
      </c>
      <c r="W110" s="578">
        <f t="shared" si="29"/>
        <v>0</v>
      </c>
      <c r="X110" s="578">
        <f t="shared" si="29"/>
        <v>0</v>
      </c>
      <c r="Y110" s="578">
        <f t="shared" si="29"/>
        <v>0</v>
      </c>
      <c r="Z110" s="578">
        <f t="shared" si="29"/>
        <v>0</v>
      </c>
      <c r="AA110" s="578">
        <f t="shared" si="29"/>
        <v>0</v>
      </c>
      <c r="AB110" s="578">
        <f t="shared" si="29"/>
        <v>0</v>
      </c>
      <c r="AC110" s="578">
        <f t="shared" si="29"/>
        <v>0</v>
      </c>
      <c r="AD110" s="578">
        <f t="shared" si="29"/>
        <v>0</v>
      </c>
      <c r="AE110" s="578">
        <f t="shared" si="29"/>
        <v>0</v>
      </c>
      <c r="AF110" s="578">
        <f t="shared" si="29"/>
        <v>0</v>
      </c>
      <c r="AG110" s="578">
        <f t="shared" si="29"/>
        <v>0</v>
      </c>
      <c r="AH110" s="578">
        <f t="shared" si="29"/>
        <v>0</v>
      </c>
      <c r="AI110" s="578">
        <f t="shared" si="29"/>
        <v>0</v>
      </c>
      <c r="AJ110" s="578">
        <f t="shared" si="29"/>
        <v>0</v>
      </c>
      <c r="AK110" s="578">
        <f t="shared" si="29"/>
        <v>0</v>
      </c>
      <c r="AL110" s="578">
        <f t="shared" si="29"/>
        <v>0</v>
      </c>
      <c r="AM110" s="578">
        <f t="shared" si="29"/>
        <v>0</v>
      </c>
      <c r="AN110" s="578">
        <f t="shared" si="29"/>
        <v>0</v>
      </c>
      <c r="AO110" s="578">
        <f t="shared" si="29"/>
        <v>0</v>
      </c>
      <c r="AP110" s="578">
        <f t="shared" si="29"/>
        <v>0</v>
      </c>
      <c r="AQ110" s="578">
        <f t="shared" si="29"/>
        <v>0</v>
      </c>
      <c r="AR110" s="578">
        <f t="shared" si="29"/>
        <v>0</v>
      </c>
      <c r="AS110" s="578">
        <f t="shared" si="29"/>
        <v>0</v>
      </c>
      <c r="AT110" s="578">
        <f t="shared" si="29"/>
        <v>0</v>
      </c>
      <c r="AU110" s="578">
        <f t="shared" si="29"/>
        <v>0</v>
      </c>
      <c r="AV110" s="578">
        <f t="shared" si="29"/>
        <v>0</v>
      </c>
      <c r="AW110" s="578">
        <f t="shared" si="29"/>
        <v>0</v>
      </c>
      <c r="AX110" s="578">
        <f t="shared" si="29"/>
        <v>0</v>
      </c>
      <c r="AY110" s="578">
        <f t="shared" si="29"/>
        <v>0</v>
      </c>
      <c r="AZ110" s="578">
        <f t="shared" si="29"/>
        <v>0</v>
      </c>
      <c r="BA110" s="578">
        <f t="shared" si="29"/>
        <v>0</v>
      </c>
      <c r="BB110" s="578">
        <f t="shared" si="29"/>
        <v>0</v>
      </c>
      <c r="BC110" s="578">
        <f t="shared" si="29"/>
        <v>0</v>
      </c>
      <c r="BD110" s="578">
        <f t="shared" si="29"/>
        <v>0</v>
      </c>
      <c r="BE110" s="578">
        <f t="shared" si="29"/>
        <v>0</v>
      </c>
      <c r="BF110" s="578">
        <f t="shared" si="29"/>
        <v>0</v>
      </c>
      <c r="BG110" s="578">
        <f t="shared" si="29"/>
        <v>0</v>
      </c>
      <c r="BH110" s="578">
        <f t="shared" si="29"/>
        <v>0</v>
      </c>
      <c r="BI110" s="578">
        <f t="shared" si="29"/>
        <v>0</v>
      </c>
      <c r="BJ110" s="578">
        <f t="shared" si="29"/>
        <v>0</v>
      </c>
      <c r="BK110" s="578">
        <f t="shared" si="29"/>
        <v>0</v>
      </c>
      <c r="BL110" s="578">
        <f t="shared" si="29"/>
        <v>0</v>
      </c>
      <c r="BM110" s="578">
        <f t="shared" si="29"/>
        <v>0</v>
      </c>
      <c r="BN110" s="578">
        <f t="shared" si="29"/>
        <v>0</v>
      </c>
      <c r="BO110" s="578">
        <f t="shared" si="29"/>
        <v>0</v>
      </c>
      <c r="BP110" s="578">
        <f t="shared" si="29"/>
        <v>0</v>
      </c>
      <c r="BQ110" s="578">
        <f t="shared" si="29"/>
        <v>0</v>
      </c>
      <c r="BR110" s="578">
        <f t="shared" si="29"/>
        <v>0</v>
      </c>
      <c r="BS110" s="578">
        <f t="shared" si="29"/>
        <v>0</v>
      </c>
      <c r="BT110" s="578">
        <f t="shared" si="29"/>
        <v>0</v>
      </c>
      <c r="BU110" s="578">
        <f t="shared" si="29"/>
        <v>0</v>
      </c>
      <c r="BV110" s="578">
        <f t="shared" si="29"/>
        <v>0</v>
      </c>
      <c r="BW110" s="578">
        <f t="shared" si="29"/>
        <v>0</v>
      </c>
      <c r="BX110" s="578">
        <f t="shared" si="29"/>
        <v>0</v>
      </c>
      <c r="BY110" s="578">
        <f t="shared" si="29"/>
        <v>0</v>
      </c>
      <c r="BZ110" s="578">
        <f t="shared" si="29"/>
        <v>0</v>
      </c>
      <c r="CA110" s="578">
        <f t="shared" si="29"/>
        <v>0</v>
      </c>
      <c r="CB110" s="578">
        <f t="shared" si="29"/>
        <v>0</v>
      </c>
      <c r="CC110" s="578">
        <f t="shared" si="29"/>
        <v>0</v>
      </c>
      <c r="CD110" s="578">
        <f t="shared" si="29"/>
        <v>0</v>
      </c>
      <c r="CE110" s="578">
        <f t="shared" si="29"/>
        <v>0</v>
      </c>
      <c r="CF110" s="578">
        <f t="shared" si="29"/>
        <v>0</v>
      </c>
      <c r="CG110" s="578">
        <f t="shared" si="29"/>
        <v>0</v>
      </c>
      <c r="CH110" s="578">
        <f t="shared" si="29"/>
        <v>0</v>
      </c>
      <c r="CI110" s="578">
        <f t="shared" si="29"/>
        <v>0</v>
      </c>
    </row>
    <row r="111" spans="1:87" ht="15.75" customHeight="1" outlineLevel="1">
      <c r="A111" s="579" t="s">
        <v>175</v>
      </c>
      <c r="B111" s="579"/>
      <c r="C111" s="580" t="str">
        <f>Settings!$C$7</f>
        <v>USD</v>
      </c>
      <c r="D111" s="581">
        <v>0</v>
      </c>
      <c r="E111" s="581">
        <f t="shared" ref="E111:CI111" si="30">D111</f>
        <v>0</v>
      </c>
      <c r="F111" s="581">
        <f t="shared" si="30"/>
        <v>0</v>
      </c>
      <c r="G111" s="581">
        <f t="shared" si="30"/>
        <v>0</v>
      </c>
      <c r="H111" s="581">
        <f t="shared" si="30"/>
        <v>0</v>
      </c>
      <c r="I111" s="581">
        <f t="shared" si="30"/>
        <v>0</v>
      </c>
      <c r="J111" s="581">
        <f t="shared" si="30"/>
        <v>0</v>
      </c>
      <c r="K111" s="581">
        <f t="shared" si="30"/>
        <v>0</v>
      </c>
      <c r="L111" s="581">
        <f t="shared" si="30"/>
        <v>0</v>
      </c>
      <c r="M111" s="581">
        <f t="shared" si="30"/>
        <v>0</v>
      </c>
      <c r="N111" s="581">
        <f t="shared" si="30"/>
        <v>0</v>
      </c>
      <c r="O111" s="581">
        <f t="shared" si="30"/>
        <v>0</v>
      </c>
      <c r="P111" s="581">
        <f t="shared" si="30"/>
        <v>0</v>
      </c>
      <c r="Q111" s="581">
        <f t="shared" si="30"/>
        <v>0</v>
      </c>
      <c r="R111" s="581">
        <f t="shared" si="30"/>
        <v>0</v>
      </c>
      <c r="S111" s="581">
        <f t="shared" si="30"/>
        <v>0</v>
      </c>
      <c r="T111" s="581">
        <f t="shared" si="30"/>
        <v>0</v>
      </c>
      <c r="U111" s="581">
        <f t="shared" si="30"/>
        <v>0</v>
      </c>
      <c r="V111" s="581">
        <f t="shared" si="30"/>
        <v>0</v>
      </c>
      <c r="W111" s="581">
        <f t="shared" si="30"/>
        <v>0</v>
      </c>
      <c r="X111" s="581">
        <f t="shared" si="30"/>
        <v>0</v>
      </c>
      <c r="Y111" s="581">
        <f t="shared" si="30"/>
        <v>0</v>
      </c>
      <c r="Z111" s="581">
        <f t="shared" si="30"/>
        <v>0</v>
      </c>
      <c r="AA111" s="581">
        <f t="shared" si="30"/>
        <v>0</v>
      </c>
      <c r="AB111" s="581">
        <f t="shared" si="30"/>
        <v>0</v>
      </c>
      <c r="AC111" s="581">
        <f t="shared" si="30"/>
        <v>0</v>
      </c>
      <c r="AD111" s="581">
        <f t="shared" si="30"/>
        <v>0</v>
      </c>
      <c r="AE111" s="581">
        <f t="shared" si="30"/>
        <v>0</v>
      </c>
      <c r="AF111" s="581">
        <f t="shared" si="30"/>
        <v>0</v>
      </c>
      <c r="AG111" s="581">
        <f t="shared" si="30"/>
        <v>0</v>
      </c>
      <c r="AH111" s="581">
        <f t="shared" si="30"/>
        <v>0</v>
      </c>
      <c r="AI111" s="581">
        <f t="shared" si="30"/>
        <v>0</v>
      </c>
      <c r="AJ111" s="581">
        <f t="shared" si="30"/>
        <v>0</v>
      </c>
      <c r="AK111" s="581">
        <f t="shared" si="30"/>
        <v>0</v>
      </c>
      <c r="AL111" s="581">
        <f t="shared" si="30"/>
        <v>0</v>
      </c>
      <c r="AM111" s="581">
        <f t="shared" si="30"/>
        <v>0</v>
      </c>
      <c r="AN111" s="581">
        <f t="shared" si="30"/>
        <v>0</v>
      </c>
      <c r="AO111" s="581">
        <f t="shared" si="30"/>
        <v>0</v>
      </c>
      <c r="AP111" s="581">
        <f t="shared" si="30"/>
        <v>0</v>
      </c>
      <c r="AQ111" s="581">
        <f t="shared" si="30"/>
        <v>0</v>
      </c>
      <c r="AR111" s="581">
        <f t="shared" si="30"/>
        <v>0</v>
      </c>
      <c r="AS111" s="581">
        <f t="shared" si="30"/>
        <v>0</v>
      </c>
      <c r="AT111" s="581">
        <f t="shared" si="30"/>
        <v>0</v>
      </c>
      <c r="AU111" s="581">
        <f t="shared" si="30"/>
        <v>0</v>
      </c>
      <c r="AV111" s="581">
        <f t="shared" si="30"/>
        <v>0</v>
      </c>
      <c r="AW111" s="581">
        <f t="shared" si="30"/>
        <v>0</v>
      </c>
      <c r="AX111" s="581">
        <f t="shared" si="30"/>
        <v>0</v>
      </c>
      <c r="AY111" s="581">
        <f t="shared" si="30"/>
        <v>0</v>
      </c>
      <c r="AZ111" s="581">
        <f t="shared" si="30"/>
        <v>0</v>
      </c>
      <c r="BA111" s="581">
        <f t="shared" si="30"/>
        <v>0</v>
      </c>
      <c r="BB111" s="581">
        <f t="shared" si="30"/>
        <v>0</v>
      </c>
      <c r="BC111" s="581">
        <f t="shared" si="30"/>
        <v>0</v>
      </c>
      <c r="BD111" s="581">
        <f t="shared" si="30"/>
        <v>0</v>
      </c>
      <c r="BE111" s="581">
        <f t="shared" si="30"/>
        <v>0</v>
      </c>
      <c r="BF111" s="581">
        <f t="shared" si="30"/>
        <v>0</v>
      </c>
      <c r="BG111" s="581">
        <f t="shared" si="30"/>
        <v>0</v>
      </c>
      <c r="BH111" s="581">
        <f t="shared" si="30"/>
        <v>0</v>
      </c>
      <c r="BI111" s="581">
        <f t="shared" si="30"/>
        <v>0</v>
      </c>
      <c r="BJ111" s="581">
        <f t="shared" si="30"/>
        <v>0</v>
      </c>
      <c r="BK111" s="581">
        <f t="shared" si="30"/>
        <v>0</v>
      </c>
      <c r="BL111" s="581">
        <f t="shared" si="30"/>
        <v>0</v>
      </c>
      <c r="BM111" s="581">
        <f t="shared" si="30"/>
        <v>0</v>
      </c>
      <c r="BN111" s="581">
        <f t="shared" si="30"/>
        <v>0</v>
      </c>
      <c r="BO111" s="581">
        <f t="shared" si="30"/>
        <v>0</v>
      </c>
      <c r="BP111" s="581">
        <f t="shared" si="30"/>
        <v>0</v>
      </c>
      <c r="BQ111" s="581">
        <f t="shared" si="30"/>
        <v>0</v>
      </c>
      <c r="BR111" s="581">
        <f t="shared" si="30"/>
        <v>0</v>
      </c>
      <c r="BS111" s="581">
        <f t="shared" si="30"/>
        <v>0</v>
      </c>
      <c r="BT111" s="581">
        <f t="shared" si="30"/>
        <v>0</v>
      </c>
      <c r="BU111" s="581">
        <f t="shared" si="30"/>
        <v>0</v>
      </c>
      <c r="BV111" s="581">
        <f t="shared" si="30"/>
        <v>0</v>
      </c>
      <c r="BW111" s="581">
        <f t="shared" si="30"/>
        <v>0</v>
      </c>
      <c r="BX111" s="581">
        <f t="shared" si="30"/>
        <v>0</v>
      </c>
      <c r="BY111" s="581">
        <f t="shared" si="30"/>
        <v>0</v>
      </c>
      <c r="BZ111" s="581">
        <f t="shared" si="30"/>
        <v>0</v>
      </c>
      <c r="CA111" s="581">
        <f t="shared" si="30"/>
        <v>0</v>
      </c>
      <c r="CB111" s="581">
        <f t="shared" si="30"/>
        <v>0</v>
      </c>
      <c r="CC111" s="581">
        <f t="shared" si="30"/>
        <v>0</v>
      </c>
      <c r="CD111" s="581">
        <f t="shared" si="30"/>
        <v>0</v>
      </c>
      <c r="CE111" s="581">
        <f t="shared" si="30"/>
        <v>0</v>
      </c>
      <c r="CF111" s="581">
        <f t="shared" si="30"/>
        <v>0</v>
      </c>
      <c r="CG111" s="581">
        <f t="shared" si="30"/>
        <v>0</v>
      </c>
      <c r="CH111" s="581">
        <f t="shared" si="30"/>
        <v>0</v>
      </c>
      <c r="CI111" s="581">
        <f t="shared" si="30"/>
        <v>0</v>
      </c>
    </row>
    <row r="112" spans="1:87" ht="15.75" customHeight="1" outlineLevel="1">
      <c r="A112" s="489" t="s">
        <v>176</v>
      </c>
      <c r="B112" s="379"/>
      <c r="C112" s="490" t="str">
        <f>Settings!$C$7</f>
        <v>USD</v>
      </c>
      <c r="D112" s="557">
        <f t="shared" ref="D112:CI112" si="31">SUM(D108:D111)</f>
        <v>0</v>
      </c>
      <c r="E112" s="557">
        <f t="shared" si="31"/>
        <v>0</v>
      </c>
      <c r="F112" s="557">
        <f t="shared" si="31"/>
        <v>0</v>
      </c>
      <c r="G112" s="557">
        <f t="shared" si="31"/>
        <v>0</v>
      </c>
      <c r="H112" s="557">
        <f t="shared" si="31"/>
        <v>0</v>
      </c>
      <c r="I112" s="557">
        <f t="shared" si="31"/>
        <v>0</v>
      </c>
      <c r="J112" s="557">
        <f t="shared" si="31"/>
        <v>0</v>
      </c>
      <c r="K112" s="557">
        <f t="shared" si="31"/>
        <v>0</v>
      </c>
      <c r="L112" s="557">
        <f t="shared" si="31"/>
        <v>0</v>
      </c>
      <c r="M112" s="557">
        <f t="shared" si="31"/>
        <v>0</v>
      </c>
      <c r="N112" s="557">
        <f t="shared" si="31"/>
        <v>0</v>
      </c>
      <c r="O112" s="557">
        <f t="shared" si="31"/>
        <v>0</v>
      </c>
      <c r="P112" s="557">
        <f t="shared" si="31"/>
        <v>0</v>
      </c>
      <c r="Q112" s="557">
        <f t="shared" si="31"/>
        <v>0</v>
      </c>
      <c r="R112" s="557">
        <f t="shared" si="31"/>
        <v>0</v>
      </c>
      <c r="S112" s="557">
        <f t="shared" si="31"/>
        <v>0</v>
      </c>
      <c r="T112" s="557">
        <f t="shared" si="31"/>
        <v>0</v>
      </c>
      <c r="U112" s="557">
        <f t="shared" si="31"/>
        <v>0</v>
      </c>
      <c r="V112" s="557">
        <f t="shared" si="31"/>
        <v>0</v>
      </c>
      <c r="W112" s="557">
        <f t="shared" si="31"/>
        <v>0</v>
      </c>
      <c r="X112" s="557">
        <f t="shared" si="31"/>
        <v>0</v>
      </c>
      <c r="Y112" s="557">
        <f t="shared" si="31"/>
        <v>0</v>
      </c>
      <c r="Z112" s="557">
        <f t="shared" si="31"/>
        <v>0</v>
      </c>
      <c r="AA112" s="557">
        <f t="shared" si="31"/>
        <v>0</v>
      </c>
      <c r="AB112" s="557">
        <f t="shared" si="31"/>
        <v>0</v>
      </c>
      <c r="AC112" s="557">
        <f t="shared" si="31"/>
        <v>0</v>
      </c>
      <c r="AD112" s="557">
        <f t="shared" si="31"/>
        <v>0</v>
      </c>
      <c r="AE112" s="557">
        <f t="shared" si="31"/>
        <v>0</v>
      </c>
      <c r="AF112" s="557">
        <f t="shared" si="31"/>
        <v>0</v>
      </c>
      <c r="AG112" s="557">
        <f t="shared" si="31"/>
        <v>0</v>
      </c>
      <c r="AH112" s="557">
        <f t="shared" si="31"/>
        <v>0</v>
      </c>
      <c r="AI112" s="557">
        <f t="shared" si="31"/>
        <v>0</v>
      </c>
      <c r="AJ112" s="557">
        <f t="shared" si="31"/>
        <v>0</v>
      </c>
      <c r="AK112" s="557">
        <f t="shared" si="31"/>
        <v>0</v>
      </c>
      <c r="AL112" s="557">
        <f t="shared" si="31"/>
        <v>0</v>
      </c>
      <c r="AM112" s="557">
        <f t="shared" si="31"/>
        <v>0</v>
      </c>
      <c r="AN112" s="557">
        <f t="shared" si="31"/>
        <v>0</v>
      </c>
      <c r="AO112" s="557">
        <f t="shared" si="31"/>
        <v>0</v>
      </c>
      <c r="AP112" s="557">
        <f t="shared" si="31"/>
        <v>0</v>
      </c>
      <c r="AQ112" s="557">
        <f t="shared" si="31"/>
        <v>0</v>
      </c>
      <c r="AR112" s="557">
        <f t="shared" si="31"/>
        <v>0</v>
      </c>
      <c r="AS112" s="557">
        <f t="shared" si="31"/>
        <v>0</v>
      </c>
      <c r="AT112" s="557">
        <f t="shared" si="31"/>
        <v>0</v>
      </c>
      <c r="AU112" s="557">
        <f t="shared" si="31"/>
        <v>0</v>
      </c>
      <c r="AV112" s="557">
        <f t="shared" si="31"/>
        <v>0</v>
      </c>
      <c r="AW112" s="557">
        <f t="shared" si="31"/>
        <v>0</v>
      </c>
      <c r="AX112" s="557">
        <f t="shared" si="31"/>
        <v>0</v>
      </c>
      <c r="AY112" s="557">
        <f t="shared" si="31"/>
        <v>0</v>
      </c>
      <c r="AZ112" s="557">
        <f t="shared" si="31"/>
        <v>0</v>
      </c>
      <c r="BA112" s="557">
        <f t="shared" si="31"/>
        <v>0</v>
      </c>
      <c r="BB112" s="557">
        <f t="shared" si="31"/>
        <v>0</v>
      </c>
      <c r="BC112" s="557">
        <f t="shared" si="31"/>
        <v>0</v>
      </c>
      <c r="BD112" s="557">
        <f t="shared" si="31"/>
        <v>0</v>
      </c>
      <c r="BE112" s="557">
        <f t="shared" si="31"/>
        <v>0</v>
      </c>
      <c r="BF112" s="557">
        <f t="shared" si="31"/>
        <v>0</v>
      </c>
      <c r="BG112" s="557">
        <f t="shared" si="31"/>
        <v>0</v>
      </c>
      <c r="BH112" s="557">
        <f t="shared" si="31"/>
        <v>0</v>
      </c>
      <c r="BI112" s="557">
        <f t="shared" si="31"/>
        <v>0</v>
      </c>
      <c r="BJ112" s="557">
        <f t="shared" si="31"/>
        <v>0</v>
      </c>
      <c r="BK112" s="557">
        <f t="shared" si="31"/>
        <v>0</v>
      </c>
      <c r="BL112" s="557">
        <f t="shared" si="31"/>
        <v>0</v>
      </c>
      <c r="BM112" s="557">
        <f t="shared" si="31"/>
        <v>0</v>
      </c>
      <c r="BN112" s="557">
        <f t="shared" si="31"/>
        <v>0</v>
      </c>
      <c r="BO112" s="557">
        <f t="shared" si="31"/>
        <v>0</v>
      </c>
      <c r="BP112" s="557">
        <f t="shared" si="31"/>
        <v>0</v>
      </c>
      <c r="BQ112" s="557">
        <f t="shared" si="31"/>
        <v>0</v>
      </c>
      <c r="BR112" s="557">
        <f t="shared" si="31"/>
        <v>0</v>
      </c>
      <c r="BS112" s="557">
        <f t="shared" si="31"/>
        <v>0</v>
      </c>
      <c r="BT112" s="557">
        <f t="shared" si="31"/>
        <v>0</v>
      </c>
      <c r="BU112" s="557">
        <f t="shared" si="31"/>
        <v>0</v>
      </c>
      <c r="BV112" s="557">
        <f t="shared" si="31"/>
        <v>0</v>
      </c>
      <c r="BW112" s="557">
        <f t="shared" si="31"/>
        <v>0</v>
      </c>
      <c r="BX112" s="557">
        <f t="shared" si="31"/>
        <v>0</v>
      </c>
      <c r="BY112" s="557">
        <f t="shared" si="31"/>
        <v>0</v>
      </c>
      <c r="BZ112" s="557">
        <f t="shared" si="31"/>
        <v>0</v>
      </c>
      <c r="CA112" s="557">
        <f t="shared" si="31"/>
        <v>0</v>
      </c>
      <c r="CB112" s="557">
        <f t="shared" si="31"/>
        <v>0</v>
      </c>
      <c r="CC112" s="557">
        <f t="shared" si="31"/>
        <v>0</v>
      </c>
      <c r="CD112" s="557">
        <f t="shared" si="31"/>
        <v>0</v>
      </c>
      <c r="CE112" s="557">
        <f t="shared" si="31"/>
        <v>0</v>
      </c>
      <c r="CF112" s="557">
        <f t="shared" si="31"/>
        <v>0</v>
      </c>
      <c r="CG112" s="557">
        <f t="shared" si="31"/>
        <v>0</v>
      </c>
      <c r="CH112" s="557">
        <f t="shared" si="31"/>
        <v>0</v>
      </c>
      <c r="CI112" s="557">
        <f t="shared" si="31"/>
        <v>0</v>
      </c>
    </row>
    <row r="113" spans="1:87" ht="15.75" customHeight="1" outlineLevel="1">
      <c r="A113" s="584"/>
      <c r="B113" s="585"/>
      <c r="C113" s="586"/>
      <c r="D113" s="587"/>
      <c r="E113" s="587"/>
      <c r="F113" s="587"/>
      <c r="G113" s="587"/>
      <c r="H113" s="587"/>
      <c r="I113" s="587"/>
      <c r="J113" s="587"/>
      <c r="K113" s="587"/>
      <c r="L113" s="587"/>
      <c r="M113" s="587"/>
      <c r="N113" s="587"/>
      <c r="O113" s="587"/>
      <c r="P113" s="587"/>
      <c r="Q113" s="587"/>
      <c r="R113" s="587"/>
      <c r="S113" s="587"/>
      <c r="T113" s="587"/>
      <c r="U113" s="587"/>
      <c r="V113" s="587"/>
      <c r="W113" s="587"/>
      <c r="X113" s="587"/>
      <c r="Y113" s="587"/>
      <c r="Z113" s="587"/>
      <c r="AA113" s="587"/>
      <c r="AB113" s="587"/>
      <c r="AC113" s="587"/>
      <c r="AD113" s="587"/>
      <c r="AE113" s="587"/>
      <c r="AF113" s="587"/>
      <c r="AG113" s="587"/>
      <c r="AH113" s="587"/>
      <c r="AI113" s="587"/>
      <c r="AJ113" s="587"/>
      <c r="AK113" s="587"/>
      <c r="AL113" s="587"/>
      <c r="AM113" s="587"/>
      <c r="AN113" s="587"/>
      <c r="AO113" s="587"/>
      <c r="AP113" s="587"/>
      <c r="AQ113" s="587"/>
      <c r="AR113" s="587"/>
      <c r="AS113" s="587"/>
      <c r="AT113" s="587"/>
      <c r="AU113" s="587"/>
      <c r="AV113" s="587"/>
      <c r="AW113" s="587"/>
      <c r="AX113" s="587"/>
      <c r="AY113" s="587"/>
      <c r="AZ113" s="587"/>
      <c r="BA113" s="587"/>
      <c r="BB113" s="587"/>
      <c r="BC113" s="587"/>
      <c r="BD113" s="587"/>
      <c r="BE113" s="587"/>
      <c r="BF113" s="587"/>
      <c r="BG113" s="587"/>
      <c r="BH113" s="587"/>
      <c r="BI113" s="587"/>
      <c r="BJ113" s="587"/>
      <c r="BK113" s="587"/>
      <c r="BL113" s="587"/>
      <c r="BM113" s="587"/>
      <c r="BN113" s="587"/>
      <c r="BO113" s="587"/>
      <c r="BP113" s="587"/>
      <c r="BQ113" s="587"/>
      <c r="BR113" s="587"/>
      <c r="BS113" s="587"/>
      <c r="BT113" s="587"/>
      <c r="BU113" s="587"/>
      <c r="BV113" s="587"/>
      <c r="BW113" s="587"/>
      <c r="BX113" s="587"/>
      <c r="BY113" s="587"/>
      <c r="BZ113" s="587"/>
      <c r="CA113" s="587"/>
      <c r="CB113" s="587"/>
      <c r="CC113" s="587"/>
      <c r="CD113" s="587"/>
      <c r="CE113" s="587"/>
      <c r="CF113" s="587"/>
      <c r="CG113" s="587"/>
      <c r="CH113" s="587"/>
      <c r="CI113" s="587"/>
    </row>
    <row r="114" spans="1:87" ht="25.5" customHeight="1">
      <c r="A114" s="588" t="s">
        <v>177</v>
      </c>
      <c r="B114" s="589"/>
      <c r="C114" s="590"/>
      <c r="D114" s="591">
        <f t="shared" ref="D114:CI114" si="32">SUM(D98+D105+D112)</f>
        <v>0</v>
      </c>
      <c r="E114" s="591">
        <f t="shared" si="32"/>
        <v>0</v>
      </c>
      <c r="F114" s="591">
        <f t="shared" si="32"/>
        <v>0</v>
      </c>
      <c r="G114" s="591">
        <f t="shared" si="32"/>
        <v>0</v>
      </c>
      <c r="H114" s="591">
        <f t="shared" si="32"/>
        <v>0</v>
      </c>
      <c r="I114" s="591">
        <f t="shared" si="32"/>
        <v>0</v>
      </c>
      <c r="J114" s="591">
        <f t="shared" si="32"/>
        <v>0</v>
      </c>
      <c r="K114" s="591">
        <f t="shared" si="32"/>
        <v>0</v>
      </c>
      <c r="L114" s="591">
        <f t="shared" si="32"/>
        <v>0</v>
      </c>
      <c r="M114" s="591">
        <f t="shared" si="32"/>
        <v>0</v>
      </c>
      <c r="N114" s="591">
        <f t="shared" si="32"/>
        <v>0</v>
      </c>
      <c r="O114" s="591">
        <f t="shared" si="32"/>
        <v>0</v>
      </c>
      <c r="P114" s="591">
        <f t="shared" si="32"/>
        <v>0</v>
      </c>
      <c r="Q114" s="591">
        <f t="shared" si="32"/>
        <v>0</v>
      </c>
      <c r="R114" s="591">
        <f t="shared" si="32"/>
        <v>0</v>
      </c>
      <c r="S114" s="591">
        <f t="shared" si="32"/>
        <v>0</v>
      </c>
      <c r="T114" s="591">
        <f t="shared" si="32"/>
        <v>0</v>
      </c>
      <c r="U114" s="591">
        <f t="shared" si="32"/>
        <v>0</v>
      </c>
      <c r="V114" s="591">
        <f t="shared" si="32"/>
        <v>0</v>
      </c>
      <c r="W114" s="591">
        <f t="shared" si="32"/>
        <v>0</v>
      </c>
      <c r="X114" s="591">
        <f t="shared" si="32"/>
        <v>0</v>
      </c>
      <c r="Y114" s="591">
        <f t="shared" si="32"/>
        <v>0</v>
      </c>
      <c r="Z114" s="591">
        <f t="shared" si="32"/>
        <v>0</v>
      </c>
      <c r="AA114" s="591">
        <f t="shared" si="32"/>
        <v>0</v>
      </c>
      <c r="AB114" s="591">
        <f t="shared" si="32"/>
        <v>0</v>
      </c>
      <c r="AC114" s="591">
        <f t="shared" si="32"/>
        <v>0</v>
      </c>
      <c r="AD114" s="591">
        <f t="shared" si="32"/>
        <v>0</v>
      </c>
      <c r="AE114" s="591">
        <f t="shared" si="32"/>
        <v>0</v>
      </c>
      <c r="AF114" s="591">
        <f t="shared" si="32"/>
        <v>0</v>
      </c>
      <c r="AG114" s="591">
        <f t="shared" si="32"/>
        <v>0</v>
      </c>
      <c r="AH114" s="591">
        <f t="shared" si="32"/>
        <v>0</v>
      </c>
      <c r="AI114" s="591">
        <f t="shared" si="32"/>
        <v>0</v>
      </c>
      <c r="AJ114" s="591">
        <f t="shared" si="32"/>
        <v>0</v>
      </c>
      <c r="AK114" s="591">
        <f t="shared" si="32"/>
        <v>0</v>
      </c>
      <c r="AL114" s="591">
        <f t="shared" si="32"/>
        <v>0</v>
      </c>
      <c r="AM114" s="591">
        <f t="shared" si="32"/>
        <v>0</v>
      </c>
      <c r="AN114" s="591">
        <f t="shared" si="32"/>
        <v>0</v>
      </c>
      <c r="AO114" s="591">
        <f t="shared" si="32"/>
        <v>0</v>
      </c>
      <c r="AP114" s="591">
        <f t="shared" si="32"/>
        <v>0</v>
      </c>
      <c r="AQ114" s="591">
        <f t="shared" si="32"/>
        <v>0</v>
      </c>
      <c r="AR114" s="591">
        <f t="shared" si="32"/>
        <v>0</v>
      </c>
      <c r="AS114" s="591">
        <f t="shared" si="32"/>
        <v>0</v>
      </c>
      <c r="AT114" s="591">
        <f t="shared" si="32"/>
        <v>0</v>
      </c>
      <c r="AU114" s="591">
        <f t="shared" si="32"/>
        <v>0</v>
      </c>
      <c r="AV114" s="591">
        <f t="shared" si="32"/>
        <v>0</v>
      </c>
      <c r="AW114" s="591">
        <f t="shared" si="32"/>
        <v>0</v>
      </c>
      <c r="AX114" s="591">
        <f t="shared" si="32"/>
        <v>0</v>
      </c>
      <c r="AY114" s="591">
        <f t="shared" si="32"/>
        <v>0</v>
      </c>
      <c r="AZ114" s="591">
        <f t="shared" si="32"/>
        <v>0</v>
      </c>
      <c r="BA114" s="591">
        <f t="shared" si="32"/>
        <v>0</v>
      </c>
      <c r="BB114" s="591">
        <f t="shared" si="32"/>
        <v>0</v>
      </c>
      <c r="BC114" s="591">
        <f t="shared" si="32"/>
        <v>0</v>
      </c>
      <c r="BD114" s="591">
        <f t="shared" si="32"/>
        <v>0</v>
      </c>
      <c r="BE114" s="591">
        <f t="shared" si="32"/>
        <v>0</v>
      </c>
      <c r="BF114" s="591">
        <f t="shared" si="32"/>
        <v>0</v>
      </c>
      <c r="BG114" s="591">
        <f t="shared" si="32"/>
        <v>0</v>
      </c>
      <c r="BH114" s="591">
        <f t="shared" si="32"/>
        <v>0</v>
      </c>
      <c r="BI114" s="591">
        <f t="shared" si="32"/>
        <v>0</v>
      </c>
      <c r="BJ114" s="591">
        <f t="shared" si="32"/>
        <v>0</v>
      </c>
      <c r="BK114" s="591">
        <f t="shared" si="32"/>
        <v>0</v>
      </c>
      <c r="BL114" s="591">
        <f t="shared" si="32"/>
        <v>0</v>
      </c>
      <c r="BM114" s="591">
        <f t="shared" si="32"/>
        <v>0</v>
      </c>
      <c r="BN114" s="591">
        <f t="shared" si="32"/>
        <v>0</v>
      </c>
      <c r="BO114" s="591">
        <f t="shared" si="32"/>
        <v>0</v>
      </c>
      <c r="BP114" s="591">
        <f t="shared" si="32"/>
        <v>0</v>
      </c>
      <c r="BQ114" s="591">
        <f t="shared" si="32"/>
        <v>0</v>
      </c>
      <c r="BR114" s="591">
        <f t="shared" si="32"/>
        <v>0</v>
      </c>
      <c r="BS114" s="591">
        <f t="shared" si="32"/>
        <v>0</v>
      </c>
      <c r="BT114" s="591">
        <f t="shared" si="32"/>
        <v>0</v>
      </c>
      <c r="BU114" s="591">
        <f t="shared" si="32"/>
        <v>0</v>
      </c>
      <c r="BV114" s="591">
        <f t="shared" si="32"/>
        <v>0</v>
      </c>
      <c r="BW114" s="591">
        <f t="shared" si="32"/>
        <v>0</v>
      </c>
      <c r="BX114" s="591">
        <f t="shared" si="32"/>
        <v>0</v>
      </c>
      <c r="BY114" s="591">
        <f t="shared" si="32"/>
        <v>0</v>
      </c>
      <c r="BZ114" s="591">
        <f t="shared" si="32"/>
        <v>0</v>
      </c>
      <c r="CA114" s="591">
        <f t="shared" si="32"/>
        <v>0</v>
      </c>
      <c r="CB114" s="591">
        <f t="shared" si="32"/>
        <v>0</v>
      </c>
      <c r="CC114" s="591">
        <f t="shared" si="32"/>
        <v>0</v>
      </c>
      <c r="CD114" s="591">
        <f t="shared" si="32"/>
        <v>0</v>
      </c>
      <c r="CE114" s="591">
        <f t="shared" si="32"/>
        <v>0</v>
      </c>
      <c r="CF114" s="591">
        <f t="shared" si="32"/>
        <v>0</v>
      </c>
      <c r="CG114" s="591">
        <f t="shared" si="32"/>
        <v>0</v>
      </c>
      <c r="CH114" s="591">
        <f t="shared" si="32"/>
        <v>0</v>
      </c>
      <c r="CI114" s="591">
        <f t="shared" si="32"/>
        <v>0</v>
      </c>
    </row>
    <row r="115" spans="1:87" ht="15.75" customHeight="1">
      <c r="A115" s="379"/>
      <c r="B115" s="379"/>
      <c r="C115" s="571"/>
      <c r="D115" s="437"/>
      <c r="E115" s="437"/>
      <c r="F115" s="437"/>
      <c r="G115" s="437"/>
      <c r="H115" s="437"/>
      <c r="I115" s="437"/>
      <c r="J115" s="437"/>
      <c r="K115" s="437"/>
      <c r="L115" s="437"/>
      <c r="M115" s="437"/>
      <c r="N115" s="437"/>
      <c r="O115" s="437"/>
      <c r="P115" s="437"/>
      <c r="Q115" s="437"/>
      <c r="R115" s="437"/>
      <c r="S115" s="437"/>
      <c r="T115" s="437"/>
      <c r="U115" s="437"/>
      <c r="V115" s="437"/>
      <c r="W115" s="437"/>
      <c r="X115" s="437"/>
      <c r="Y115" s="437"/>
      <c r="Z115" s="437"/>
      <c r="AA115" s="437"/>
      <c r="AB115" s="437"/>
      <c r="AC115" s="437"/>
      <c r="AD115" s="437"/>
      <c r="AE115" s="437"/>
      <c r="AF115" s="437"/>
      <c r="AG115" s="437"/>
      <c r="AH115" s="437"/>
      <c r="AI115" s="437"/>
      <c r="AJ115" s="437"/>
      <c r="AK115" s="437"/>
      <c r="AL115" s="437"/>
      <c r="AM115" s="437"/>
      <c r="AN115" s="437"/>
      <c r="AO115" s="437"/>
      <c r="AP115" s="437"/>
      <c r="AQ115" s="437"/>
      <c r="AR115" s="437"/>
      <c r="AS115" s="437"/>
      <c r="AT115" s="437"/>
      <c r="AU115" s="437"/>
      <c r="AV115" s="437"/>
      <c r="AW115" s="437"/>
      <c r="AX115" s="437"/>
      <c r="AY115" s="437"/>
      <c r="AZ115" s="437"/>
      <c r="BA115" s="437"/>
      <c r="BB115" s="437"/>
      <c r="BC115" s="437"/>
      <c r="BD115" s="437"/>
      <c r="BE115" s="437"/>
      <c r="BF115" s="437"/>
      <c r="BG115" s="437"/>
      <c r="BH115" s="437"/>
      <c r="BI115" s="437"/>
      <c r="BJ115" s="437"/>
      <c r="BK115" s="437"/>
      <c r="BL115" s="437"/>
      <c r="BM115" s="437"/>
      <c r="BN115" s="437"/>
      <c r="BO115" s="437"/>
      <c r="BP115" s="437"/>
      <c r="BQ115" s="437"/>
      <c r="BR115" s="437"/>
      <c r="BS115" s="437"/>
      <c r="BT115" s="437"/>
      <c r="BU115" s="437"/>
      <c r="BV115" s="437"/>
      <c r="BW115" s="437"/>
      <c r="BX115" s="437"/>
      <c r="BY115" s="437"/>
      <c r="BZ115" s="437"/>
      <c r="CA115" s="437"/>
      <c r="CB115" s="437"/>
      <c r="CC115" s="437"/>
      <c r="CD115" s="437"/>
      <c r="CE115" s="437"/>
      <c r="CF115" s="437"/>
      <c r="CG115" s="437"/>
      <c r="CH115" s="437"/>
      <c r="CI115" s="437"/>
    </row>
    <row r="116" spans="1:87" ht="15.75" customHeight="1">
      <c r="A116" s="379"/>
      <c r="B116" s="379"/>
      <c r="C116" s="571"/>
      <c r="D116" s="437"/>
      <c r="E116" s="437"/>
      <c r="F116" s="437"/>
      <c r="G116" s="437"/>
      <c r="H116" s="437"/>
      <c r="I116" s="437"/>
      <c r="J116" s="437"/>
      <c r="K116" s="437"/>
      <c r="L116" s="437"/>
      <c r="M116" s="437"/>
      <c r="N116" s="437"/>
      <c r="O116" s="437"/>
      <c r="P116" s="437"/>
      <c r="Q116" s="437"/>
      <c r="R116" s="437"/>
      <c r="S116" s="437"/>
      <c r="T116" s="437"/>
      <c r="U116" s="437"/>
      <c r="V116" s="437"/>
      <c r="W116" s="437"/>
      <c r="X116" s="437"/>
      <c r="Y116" s="437"/>
      <c r="Z116" s="437"/>
      <c r="AA116" s="437"/>
      <c r="AB116" s="437"/>
      <c r="AC116" s="437"/>
      <c r="AD116" s="437"/>
      <c r="AE116" s="437"/>
      <c r="AF116" s="437"/>
      <c r="AG116" s="437"/>
      <c r="AH116" s="437"/>
      <c r="AI116" s="437"/>
      <c r="AJ116" s="437"/>
      <c r="AK116" s="437"/>
      <c r="AL116" s="437"/>
      <c r="AM116" s="437"/>
      <c r="AN116" s="437"/>
      <c r="AO116" s="437"/>
      <c r="AP116" s="437"/>
      <c r="AQ116" s="437"/>
      <c r="AR116" s="437"/>
      <c r="AS116" s="437"/>
      <c r="AT116" s="437"/>
      <c r="AU116" s="437"/>
      <c r="AV116" s="437"/>
      <c r="AW116" s="437"/>
      <c r="AX116" s="437"/>
      <c r="AY116" s="437"/>
      <c r="AZ116" s="437"/>
      <c r="BA116" s="437"/>
      <c r="BB116" s="437"/>
      <c r="BC116" s="437"/>
      <c r="BD116" s="437"/>
      <c r="BE116" s="437"/>
      <c r="BF116" s="437"/>
      <c r="BG116" s="437"/>
      <c r="BH116" s="437"/>
      <c r="BI116" s="437"/>
      <c r="BJ116" s="437"/>
      <c r="BK116" s="437"/>
      <c r="BL116" s="437"/>
      <c r="BM116" s="437"/>
      <c r="BN116" s="437"/>
      <c r="BO116" s="437"/>
      <c r="BP116" s="437"/>
      <c r="BQ116" s="437"/>
      <c r="BR116" s="437"/>
      <c r="BS116" s="437"/>
      <c r="BT116" s="437"/>
      <c r="BU116" s="437"/>
      <c r="BV116" s="437"/>
      <c r="BW116" s="437"/>
      <c r="BX116" s="437"/>
      <c r="BY116" s="437"/>
      <c r="BZ116" s="437"/>
      <c r="CA116" s="437"/>
      <c r="CB116" s="437"/>
      <c r="CC116" s="437"/>
      <c r="CD116" s="437"/>
      <c r="CE116" s="437"/>
      <c r="CF116" s="437"/>
      <c r="CG116" s="437"/>
      <c r="CH116" s="437"/>
      <c r="CI116" s="437"/>
    </row>
    <row r="117" spans="1:87" ht="15.75" customHeight="1">
      <c r="A117" s="379"/>
      <c r="B117" s="379"/>
      <c r="C117" s="571"/>
      <c r="D117" s="437"/>
      <c r="E117" s="437"/>
      <c r="F117" s="437"/>
      <c r="G117" s="437"/>
      <c r="H117" s="437"/>
      <c r="I117" s="437"/>
      <c r="J117" s="437"/>
      <c r="K117" s="437"/>
      <c r="L117" s="437"/>
      <c r="M117" s="437"/>
      <c r="N117" s="437"/>
      <c r="O117" s="437"/>
      <c r="P117" s="437"/>
      <c r="Q117" s="437"/>
      <c r="R117" s="437"/>
      <c r="S117" s="437"/>
      <c r="T117" s="437"/>
      <c r="U117" s="437"/>
      <c r="V117" s="437"/>
      <c r="W117" s="437"/>
      <c r="X117" s="437"/>
      <c r="Y117" s="437"/>
      <c r="Z117" s="437"/>
      <c r="AA117" s="437"/>
      <c r="AB117" s="437"/>
      <c r="AC117" s="437"/>
      <c r="AD117" s="437"/>
      <c r="AE117" s="437"/>
      <c r="AF117" s="437"/>
      <c r="AG117" s="437"/>
      <c r="AH117" s="437"/>
      <c r="AI117" s="437"/>
      <c r="AJ117" s="437"/>
      <c r="AK117" s="437"/>
      <c r="AL117" s="437"/>
      <c r="AM117" s="437"/>
      <c r="AN117" s="437"/>
      <c r="AO117" s="437"/>
      <c r="AP117" s="437"/>
      <c r="AQ117" s="437"/>
      <c r="AR117" s="437"/>
      <c r="AS117" s="437"/>
      <c r="AT117" s="437"/>
      <c r="AU117" s="437"/>
      <c r="AV117" s="437"/>
      <c r="AW117" s="437"/>
      <c r="AX117" s="437"/>
      <c r="AY117" s="437"/>
      <c r="AZ117" s="437"/>
      <c r="BA117" s="437"/>
      <c r="BB117" s="437"/>
      <c r="BC117" s="437"/>
      <c r="BD117" s="437"/>
      <c r="BE117" s="437"/>
      <c r="BF117" s="437"/>
      <c r="BG117" s="437"/>
      <c r="BH117" s="437"/>
      <c r="BI117" s="437"/>
      <c r="BJ117" s="437"/>
      <c r="BK117" s="437"/>
      <c r="BL117" s="437"/>
      <c r="BM117" s="437"/>
      <c r="BN117" s="437"/>
      <c r="BO117" s="437"/>
      <c r="BP117" s="437"/>
      <c r="BQ117" s="437"/>
      <c r="BR117" s="437"/>
      <c r="BS117" s="437"/>
      <c r="BT117" s="437"/>
      <c r="BU117" s="437"/>
      <c r="BV117" s="437"/>
      <c r="BW117" s="437"/>
      <c r="BX117" s="437"/>
      <c r="BY117" s="437"/>
      <c r="BZ117" s="437"/>
      <c r="CA117" s="437"/>
      <c r="CB117" s="437"/>
      <c r="CC117" s="437"/>
      <c r="CD117" s="437"/>
      <c r="CE117" s="437"/>
      <c r="CF117" s="437"/>
      <c r="CG117" s="437"/>
      <c r="CH117" s="437"/>
      <c r="CI117" s="437"/>
    </row>
    <row r="118" spans="1:87" ht="41.25" customHeight="1">
      <c r="A118" s="572" t="s">
        <v>178</v>
      </c>
      <c r="B118" s="573"/>
      <c r="C118" s="574"/>
      <c r="D118" s="575"/>
      <c r="E118" s="575"/>
      <c r="F118" s="575"/>
      <c r="G118" s="575"/>
      <c r="H118" s="575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5"/>
      <c r="T118" s="575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5"/>
      <c r="AF118" s="575"/>
      <c r="AG118" s="575"/>
      <c r="AH118" s="575"/>
      <c r="AI118" s="575"/>
      <c r="AJ118" s="575"/>
      <c r="AK118" s="575"/>
      <c r="AL118" s="575"/>
      <c r="AM118" s="575"/>
      <c r="AN118" s="575"/>
      <c r="AO118" s="575"/>
      <c r="AP118" s="575"/>
      <c r="AQ118" s="575"/>
      <c r="AR118" s="575"/>
      <c r="AS118" s="575"/>
      <c r="AT118" s="575"/>
      <c r="AU118" s="575"/>
      <c r="AV118" s="575"/>
      <c r="AW118" s="575"/>
      <c r="AX118" s="575"/>
      <c r="AY118" s="575"/>
      <c r="AZ118" s="575"/>
      <c r="BA118" s="575"/>
      <c r="BB118" s="575"/>
      <c r="BC118" s="575"/>
      <c r="BD118" s="575"/>
      <c r="BE118" s="575"/>
      <c r="BF118" s="575"/>
      <c r="BG118" s="575"/>
      <c r="BH118" s="575"/>
      <c r="BI118" s="575"/>
      <c r="BJ118" s="575"/>
      <c r="BK118" s="575"/>
      <c r="BL118" s="575"/>
      <c r="BM118" s="575"/>
      <c r="BN118" s="575"/>
      <c r="BO118" s="575"/>
      <c r="BP118" s="575"/>
      <c r="BQ118" s="575"/>
      <c r="BR118" s="575"/>
      <c r="BS118" s="575"/>
      <c r="BT118" s="575"/>
      <c r="BU118" s="575"/>
      <c r="BV118" s="575"/>
      <c r="BW118" s="575"/>
      <c r="BX118" s="575"/>
      <c r="BY118" s="575"/>
      <c r="BZ118" s="575"/>
      <c r="CA118" s="575"/>
      <c r="CB118" s="575"/>
      <c r="CC118" s="575"/>
      <c r="CD118" s="575"/>
      <c r="CE118" s="575"/>
      <c r="CF118" s="575"/>
      <c r="CG118" s="575"/>
      <c r="CH118" s="575"/>
      <c r="CI118" s="575"/>
    </row>
    <row r="119" spans="1:87" ht="15.75" customHeight="1" outlineLevel="1">
      <c r="A119" s="489" t="s">
        <v>179</v>
      </c>
      <c r="B119" s="379"/>
      <c r="C119" s="571"/>
      <c r="D119" s="437"/>
      <c r="E119" s="437"/>
      <c r="F119" s="437"/>
      <c r="G119" s="437"/>
      <c r="H119" s="437"/>
      <c r="I119" s="437"/>
      <c r="J119" s="437"/>
      <c r="K119" s="437"/>
      <c r="L119" s="437"/>
      <c r="M119" s="437"/>
      <c r="N119" s="437"/>
      <c r="O119" s="437"/>
      <c r="P119" s="437"/>
      <c r="Q119" s="437"/>
      <c r="R119" s="437"/>
      <c r="S119" s="437"/>
      <c r="T119" s="437"/>
      <c r="U119" s="437"/>
      <c r="V119" s="437"/>
      <c r="W119" s="437"/>
      <c r="X119" s="437"/>
      <c r="Y119" s="437"/>
      <c r="Z119" s="437"/>
      <c r="AA119" s="437"/>
      <c r="AB119" s="437"/>
      <c r="AC119" s="437"/>
      <c r="AD119" s="437"/>
      <c r="AE119" s="437"/>
      <c r="AF119" s="437"/>
      <c r="AG119" s="437"/>
      <c r="AH119" s="437"/>
      <c r="AI119" s="437"/>
      <c r="AJ119" s="437"/>
      <c r="AK119" s="437"/>
      <c r="AL119" s="437"/>
      <c r="AM119" s="437"/>
      <c r="AN119" s="437"/>
      <c r="AO119" s="437"/>
      <c r="AP119" s="437"/>
      <c r="AQ119" s="437"/>
      <c r="AR119" s="437"/>
      <c r="AS119" s="437"/>
      <c r="AT119" s="437"/>
      <c r="AU119" s="437"/>
      <c r="AV119" s="437"/>
      <c r="AW119" s="437"/>
      <c r="AX119" s="437"/>
      <c r="AY119" s="437"/>
      <c r="AZ119" s="437"/>
      <c r="BA119" s="437"/>
      <c r="BB119" s="437"/>
      <c r="BC119" s="437"/>
      <c r="BD119" s="437"/>
      <c r="BE119" s="437"/>
      <c r="BF119" s="437"/>
      <c r="BG119" s="437"/>
      <c r="BH119" s="437"/>
      <c r="BI119" s="437"/>
      <c r="BJ119" s="437"/>
      <c r="BK119" s="437"/>
      <c r="BL119" s="437"/>
      <c r="BM119" s="437"/>
      <c r="BN119" s="437"/>
      <c r="BO119" s="437"/>
      <c r="BP119" s="437"/>
      <c r="BQ119" s="437"/>
      <c r="BR119" s="437"/>
      <c r="BS119" s="437"/>
      <c r="BT119" s="437"/>
      <c r="BU119" s="437"/>
      <c r="BV119" s="437"/>
      <c r="BW119" s="437"/>
      <c r="BX119" s="437"/>
      <c r="BY119" s="437"/>
      <c r="BZ119" s="437"/>
      <c r="CA119" s="437"/>
      <c r="CB119" s="437"/>
      <c r="CC119" s="437"/>
      <c r="CD119" s="437"/>
      <c r="CE119" s="437"/>
      <c r="CF119" s="437"/>
      <c r="CG119" s="437"/>
      <c r="CH119" s="437"/>
      <c r="CI119" s="437"/>
    </row>
    <row r="120" spans="1:87" ht="15.75" customHeight="1" outlineLevel="1">
      <c r="A120" s="379" t="s">
        <v>180</v>
      </c>
      <c r="B120" s="379"/>
      <c r="C120" s="494" t="str">
        <f>Settings!$C$7</f>
        <v>USD</v>
      </c>
      <c r="D120" s="577">
        <f>IF('WK+CAPEX'!D73&gt;0,SUMIFS('WK+CAPEX'!$72:$72,'WK+CAPEX'!$5:$5,"&gt;"&amp;D$7,'WK+CAPEX'!$5:$5,"&lt;="&amp;D$7+12),0)</f>
        <v>0</v>
      </c>
      <c r="E120" s="577">
        <f>IF('WK+CAPEX'!E73&gt;0,SUMIFS('WK+CAPEX'!$72:$72,'WK+CAPEX'!$5:$5,"&gt;"&amp;E$7,'WK+CAPEX'!$5:$5,"&lt;="&amp;E$7+12),0)</f>
        <v>0</v>
      </c>
      <c r="F120" s="577">
        <f>IF('WK+CAPEX'!F73&gt;0,SUMIFS('WK+CAPEX'!$72:$72,'WK+CAPEX'!$5:$5,"&gt;"&amp;F$7,'WK+CAPEX'!$5:$5,"&lt;="&amp;F$7+12),0)</f>
        <v>0</v>
      </c>
      <c r="G120" s="577">
        <f>IF('WK+CAPEX'!G73&gt;0,SUMIFS('WK+CAPEX'!$72:$72,'WK+CAPEX'!$5:$5,"&gt;"&amp;G$7,'WK+CAPEX'!$5:$5,"&lt;="&amp;G$7+12),0)</f>
        <v>0</v>
      </c>
      <c r="H120" s="577">
        <f>IF('WK+CAPEX'!H73&gt;0,SUMIFS('WK+CAPEX'!$72:$72,'WK+CAPEX'!$5:$5,"&gt;"&amp;H$7,'WK+CAPEX'!$5:$5,"&lt;="&amp;H$7+12),0)</f>
        <v>0</v>
      </c>
      <c r="I120" s="577">
        <f>IF('WK+CAPEX'!I73&gt;0,SUMIFS('WK+CAPEX'!$72:$72,'WK+CAPEX'!$5:$5,"&gt;"&amp;I$7,'WK+CAPEX'!$5:$5,"&lt;="&amp;I$7+12),0)</f>
        <v>0</v>
      </c>
      <c r="J120" s="577">
        <f>IF('WK+CAPEX'!J73&gt;0,SUMIFS('WK+CAPEX'!$72:$72,'WK+CAPEX'!$5:$5,"&gt;"&amp;J$7,'WK+CAPEX'!$5:$5,"&lt;="&amp;J$7+12),0)</f>
        <v>0</v>
      </c>
      <c r="K120" s="577">
        <f>IF('WK+CAPEX'!K73&gt;0,SUMIFS('WK+CAPEX'!$72:$72,'WK+CAPEX'!$5:$5,"&gt;"&amp;K$7,'WK+CAPEX'!$5:$5,"&lt;="&amp;K$7+12),0)</f>
        <v>0</v>
      </c>
      <c r="L120" s="577">
        <f>IF('WK+CAPEX'!L73&gt;0,SUMIFS('WK+CAPEX'!$72:$72,'WK+CAPEX'!$5:$5,"&gt;"&amp;L$7,'WK+CAPEX'!$5:$5,"&lt;="&amp;L$7+12),0)</f>
        <v>0</v>
      </c>
      <c r="M120" s="577">
        <f>IF('WK+CAPEX'!M73&gt;0,SUMIFS('WK+CAPEX'!$72:$72,'WK+CAPEX'!$5:$5,"&gt;"&amp;M$7,'WK+CAPEX'!$5:$5,"&lt;="&amp;M$7+12),0)</f>
        <v>0</v>
      </c>
      <c r="N120" s="577">
        <f>IF('WK+CAPEX'!N73&gt;0,SUMIFS('WK+CAPEX'!$72:$72,'WK+CAPEX'!$5:$5,"&gt;"&amp;N$7,'WK+CAPEX'!$5:$5,"&lt;="&amp;N$7+12),0)</f>
        <v>0</v>
      </c>
      <c r="O120" s="577">
        <f>IF('WK+CAPEX'!O73&gt;0,SUMIFS('WK+CAPEX'!$72:$72,'WK+CAPEX'!$5:$5,"&gt;"&amp;O$7,'WK+CAPEX'!$5:$5,"&lt;="&amp;O$7+12),0)</f>
        <v>0</v>
      </c>
      <c r="P120" s="577">
        <f>IF('WK+CAPEX'!P73&gt;0,SUMIFS('WK+CAPEX'!$72:$72,'WK+CAPEX'!$5:$5,"&gt;"&amp;P$7,'WK+CAPEX'!$5:$5,"&lt;="&amp;P$7+12),0)</f>
        <v>0</v>
      </c>
      <c r="Q120" s="577">
        <f>IF('WK+CAPEX'!Q73&gt;0,SUMIFS('WK+CAPEX'!$72:$72,'WK+CAPEX'!$5:$5,"&gt;"&amp;Q$7,'WK+CAPEX'!$5:$5,"&lt;="&amp;Q$7+12),0)</f>
        <v>0</v>
      </c>
      <c r="R120" s="577">
        <f>IF('WK+CAPEX'!R73&gt;0,SUMIFS('WK+CAPEX'!$72:$72,'WK+CAPEX'!$5:$5,"&gt;"&amp;R$7,'WK+CAPEX'!$5:$5,"&lt;="&amp;R$7+12),0)</f>
        <v>0</v>
      </c>
      <c r="S120" s="577">
        <f>IF('WK+CAPEX'!S73&gt;0,SUMIFS('WK+CAPEX'!$72:$72,'WK+CAPEX'!$5:$5,"&gt;"&amp;S$7,'WK+CAPEX'!$5:$5,"&lt;="&amp;S$7+12),0)</f>
        <v>0</v>
      </c>
      <c r="T120" s="577">
        <f>IF('WK+CAPEX'!T73&gt;0,SUMIFS('WK+CAPEX'!$72:$72,'WK+CAPEX'!$5:$5,"&gt;"&amp;T$7,'WK+CAPEX'!$5:$5,"&lt;="&amp;T$7+12),0)</f>
        <v>0</v>
      </c>
      <c r="U120" s="577">
        <f>IF('WK+CAPEX'!U73&gt;0,SUMIFS('WK+CAPEX'!$72:$72,'WK+CAPEX'!$5:$5,"&gt;"&amp;U$7,'WK+CAPEX'!$5:$5,"&lt;="&amp;U$7+12),0)</f>
        <v>0</v>
      </c>
      <c r="V120" s="577">
        <f>IF('WK+CAPEX'!V73&gt;0,SUMIFS('WK+CAPEX'!$72:$72,'WK+CAPEX'!$5:$5,"&gt;"&amp;V$7,'WK+CAPEX'!$5:$5,"&lt;="&amp;V$7+12),0)</f>
        <v>0</v>
      </c>
      <c r="W120" s="577">
        <f>IF('WK+CAPEX'!W73&gt;0,SUMIFS('WK+CAPEX'!$72:$72,'WK+CAPEX'!$5:$5,"&gt;"&amp;W$7,'WK+CAPEX'!$5:$5,"&lt;="&amp;W$7+12),0)</f>
        <v>0</v>
      </c>
      <c r="X120" s="577">
        <f>IF('WK+CAPEX'!X73&gt;0,SUMIFS('WK+CAPEX'!$72:$72,'WK+CAPEX'!$5:$5,"&gt;"&amp;X$7,'WK+CAPEX'!$5:$5,"&lt;="&amp;X$7+12),0)</f>
        <v>0</v>
      </c>
      <c r="Y120" s="577">
        <f>IF('WK+CAPEX'!Y73&gt;0,SUMIFS('WK+CAPEX'!$72:$72,'WK+CAPEX'!$5:$5,"&gt;"&amp;Y$7,'WK+CAPEX'!$5:$5,"&lt;="&amp;Y$7+12),0)</f>
        <v>0</v>
      </c>
      <c r="Z120" s="577">
        <f>IF('WK+CAPEX'!Z73&gt;0,SUMIFS('WK+CAPEX'!$72:$72,'WK+CAPEX'!$5:$5,"&gt;"&amp;Z$7,'WK+CAPEX'!$5:$5,"&lt;="&amp;Z$7+12),0)</f>
        <v>0</v>
      </c>
      <c r="AA120" s="577">
        <f>IF('WK+CAPEX'!AA73&gt;0,SUMIFS('WK+CAPEX'!$72:$72,'WK+CAPEX'!$5:$5,"&gt;"&amp;AA$7,'WK+CAPEX'!$5:$5,"&lt;="&amp;AA$7+12),0)</f>
        <v>0</v>
      </c>
      <c r="AB120" s="577">
        <f>IF('WK+CAPEX'!AB73&gt;0,SUMIFS('WK+CAPEX'!$72:$72,'WK+CAPEX'!$5:$5,"&gt;"&amp;AB$7,'WK+CAPEX'!$5:$5,"&lt;="&amp;AB$7+12),0)</f>
        <v>0</v>
      </c>
      <c r="AC120" s="577">
        <f>IF('WK+CAPEX'!AC73&gt;0,SUMIFS('WK+CAPEX'!$72:$72,'WK+CAPEX'!$5:$5,"&gt;"&amp;AC$7,'WK+CAPEX'!$5:$5,"&lt;="&amp;AC$7+12),0)</f>
        <v>0</v>
      </c>
      <c r="AD120" s="577">
        <f>IF('WK+CAPEX'!AD73&gt;0,SUMIFS('WK+CAPEX'!$72:$72,'WK+CAPEX'!$5:$5,"&gt;"&amp;AD$7,'WK+CAPEX'!$5:$5,"&lt;="&amp;AD$7+12),0)</f>
        <v>0</v>
      </c>
      <c r="AE120" s="577">
        <f>IF('WK+CAPEX'!AE73&gt;0,SUMIFS('WK+CAPEX'!$72:$72,'WK+CAPEX'!$5:$5,"&gt;"&amp;AE$7,'WK+CAPEX'!$5:$5,"&lt;="&amp;AE$7+12),0)</f>
        <v>0</v>
      </c>
      <c r="AF120" s="577">
        <f>IF('WK+CAPEX'!AF73&gt;0,SUMIFS('WK+CAPEX'!$72:$72,'WK+CAPEX'!$5:$5,"&gt;"&amp;AF$7,'WK+CAPEX'!$5:$5,"&lt;="&amp;AF$7+12),0)</f>
        <v>0</v>
      </c>
      <c r="AG120" s="577">
        <f>IF('WK+CAPEX'!AG73&gt;0,SUMIFS('WK+CAPEX'!$72:$72,'WK+CAPEX'!$5:$5,"&gt;"&amp;AG$7,'WK+CAPEX'!$5:$5,"&lt;="&amp;AG$7+12),0)</f>
        <v>0</v>
      </c>
      <c r="AH120" s="577">
        <f>IF('WK+CAPEX'!AH73&gt;0,SUMIFS('WK+CAPEX'!$72:$72,'WK+CAPEX'!$5:$5,"&gt;"&amp;AH$7,'WK+CAPEX'!$5:$5,"&lt;="&amp;AH$7+12),0)</f>
        <v>0</v>
      </c>
      <c r="AI120" s="577">
        <f>IF('WK+CAPEX'!AI73&gt;0,SUMIFS('WK+CAPEX'!$72:$72,'WK+CAPEX'!$5:$5,"&gt;"&amp;AI$7,'WK+CAPEX'!$5:$5,"&lt;="&amp;AI$7+12),0)</f>
        <v>0</v>
      </c>
      <c r="AJ120" s="577">
        <f>IF('WK+CAPEX'!AJ73&gt;0,SUMIFS('WK+CAPEX'!$72:$72,'WK+CAPEX'!$5:$5,"&gt;"&amp;AJ$7,'WK+CAPEX'!$5:$5,"&lt;="&amp;AJ$7+12),0)</f>
        <v>0</v>
      </c>
      <c r="AK120" s="577">
        <f>IF('WK+CAPEX'!AK73&gt;0,SUMIFS('WK+CAPEX'!$72:$72,'WK+CAPEX'!$5:$5,"&gt;"&amp;AK$7,'WK+CAPEX'!$5:$5,"&lt;="&amp;AK$7+12),0)</f>
        <v>0</v>
      </c>
      <c r="AL120" s="577">
        <f>IF('WK+CAPEX'!AL73&gt;0,SUMIFS('WK+CAPEX'!$72:$72,'WK+CAPEX'!$5:$5,"&gt;"&amp;AL$7,'WK+CAPEX'!$5:$5,"&lt;="&amp;AL$7+12),0)</f>
        <v>0</v>
      </c>
      <c r="AM120" s="577">
        <f>IF('WK+CAPEX'!AM73&gt;0,SUMIFS('WK+CAPEX'!$72:$72,'WK+CAPEX'!$5:$5,"&gt;"&amp;AM$7,'WK+CAPEX'!$5:$5,"&lt;="&amp;AM$7+12),0)</f>
        <v>0</v>
      </c>
      <c r="AN120" s="577">
        <f>IF('WK+CAPEX'!AN73&gt;0,SUMIFS('WK+CAPEX'!$72:$72,'WK+CAPEX'!$5:$5,"&gt;"&amp;AN$7,'WK+CAPEX'!$5:$5,"&lt;="&amp;AN$7+12),0)</f>
        <v>0</v>
      </c>
      <c r="AO120" s="577">
        <f>IF('WK+CAPEX'!AO73&gt;0,SUMIFS('WK+CAPEX'!$72:$72,'WK+CAPEX'!$5:$5,"&gt;"&amp;AO$7,'WK+CAPEX'!$5:$5,"&lt;="&amp;AO$7+12),0)</f>
        <v>0</v>
      </c>
      <c r="AP120" s="577">
        <f>IF('WK+CAPEX'!AP73&gt;0,SUMIFS('WK+CAPEX'!$72:$72,'WK+CAPEX'!$5:$5,"&gt;"&amp;AP$7,'WK+CAPEX'!$5:$5,"&lt;="&amp;AP$7+12),0)</f>
        <v>0</v>
      </c>
      <c r="AQ120" s="577">
        <f>IF('WK+CAPEX'!AQ73&gt;0,SUMIFS('WK+CAPEX'!$72:$72,'WK+CAPEX'!$5:$5,"&gt;"&amp;AQ$7,'WK+CAPEX'!$5:$5,"&lt;="&amp;AQ$7+12),0)</f>
        <v>0</v>
      </c>
      <c r="AR120" s="577">
        <f>IF('WK+CAPEX'!AR73&gt;0,SUMIFS('WK+CAPEX'!$72:$72,'WK+CAPEX'!$5:$5,"&gt;"&amp;AR$7,'WK+CAPEX'!$5:$5,"&lt;="&amp;AR$7+12),0)</f>
        <v>0</v>
      </c>
      <c r="AS120" s="577">
        <f>IF('WK+CAPEX'!AS73&gt;0,SUMIFS('WK+CAPEX'!$72:$72,'WK+CAPEX'!$5:$5,"&gt;"&amp;AS$7,'WK+CAPEX'!$5:$5,"&lt;="&amp;AS$7+12),0)</f>
        <v>0</v>
      </c>
      <c r="AT120" s="577">
        <f>IF('WK+CAPEX'!AT73&gt;0,SUMIFS('WK+CAPEX'!$72:$72,'WK+CAPEX'!$5:$5,"&gt;"&amp;AT$7,'WK+CAPEX'!$5:$5,"&lt;="&amp;AT$7+12),0)</f>
        <v>0</v>
      </c>
      <c r="AU120" s="577">
        <f>IF('WK+CAPEX'!AU73&gt;0,SUMIFS('WK+CAPEX'!$72:$72,'WK+CAPEX'!$5:$5,"&gt;"&amp;AU$7,'WK+CAPEX'!$5:$5,"&lt;="&amp;AU$7+12),0)</f>
        <v>0</v>
      </c>
      <c r="AV120" s="577">
        <f>IF('WK+CAPEX'!AV73&gt;0,SUMIFS('WK+CAPEX'!$72:$72,'WK+CAPEX'!$5:$5,"&gt;"&amp;AV$7,'WK+CAPEX'!$5:$5,"&lt;="&amp;AV$7+12),0)</f>
        <v>0</v>
      </c>
      <c r="AW120" s="577">
        <f>IF('WK+CAPEX'!AW73&gt;0,SUMIFS('WK+CAPEX'!$72:$72,'WK+CAPEX'!$5:$5,"&gt;"&amp;AW$7,'WK+CAPEX'!$5:$5,"&lt;="&amp;AW$7+12),0)</f>
        <v>0</v>
      </c>
      <c r="AX120" s="577">
        <f>IF('WK+CAPEX'!AX73&gt;0,SUMIFS('WK+CAPEX'!$72:$72,'WK+CAPEX'!$5:$5,"&gt;"&amp;AX$7,'WK+CAPEX'!$5:$5,"&lt;="&amp;AX$7+12),0)</f>
        <v>0</v>
      </c>
      <c r="AY120" s="577">
        <f>IF('WK+CAPEX'!AY73&gt;0,SUMIFS('WK+CAPEX'!$72:$72,'WK+CAPEX'!$5:$5,"&gt;"&amp;AY$7,'WK+CAPEX'!$5:$5,"&lt;="&amp;AY$7+12),0)</f>
        <v>0</v>
      </c>
      <c r="AZ120" s="577">
        <f>IF('WK+CAPEX'!AZ73&gt;0,SUMIFS('WK+CAPEX'!$72:$72,'WK+CAPEX'!$5:$5,"&gt;"&amp;AZ$7,'WK+CAPEX'!$5:$5,"&lt;="&amp;AZ$7+12),0)</f>
        <v>0</v>
      </c>
      <c r="BA120" s="577">
        <f>IF('WK+CAPEX'!BA73&gt;0,SUMIFS('WK+CAPEX'!$72:$72,'WK+CAPEX'!$5:$5,"&gt;"&amp;BA$7,'WK+CAPEX'!$5:$5,"&lt;="&amp;BA$7+12),0)</f>
        <v>0</v>
      </c>
      <c r="BB120" s="577">
        <f>IF('WK+CAPEX'!BB73&gt;0,SUMIFS('WK+CAPEX'!$72:$72,'WK+CAPEX'!$5:$5,"&gt;"&amp;BB$7,'WK+CAPEX'!$5:$5,"&lt;="&amp;BB$7+12),0)</f>
        <v>0</v>
      </c>
      <c r="BC120" s="577">
        <f>IF('WK+CAPEX'!BC73&gt;0,SUMIFS('WK+CAPEX'!$72:$72,'WK+CAPEX'!$5:$5,"&gt;"&amp;BC$7,'WK+CAPEX'!$5:$5,"&lt;="&amp;BC$7+12),0)</f>
        <v>0</v>
      </c>
      <c r="BD120" s="577">
        <f>IF('WK+CAPEX'!BD73&gt;0,SUMIFS('WK+CAPEX'!$72:$72,'WK+CAPEX'!$5:$5,"&gt;"&amp;BD$7,'WK+CAPEX'!$5:$5,"&lt;="&amp;BD$7+12),0)</f>
        <v>0</v>
      </c>
      <c r="BE120" s="577">
        <f>IF('WK+CAPEX'!BE73&gt;0,SUMIFS('WK+CAPEX'!$72:$72,'WK+CAPEX'!$5:$5,"&gt;"&amp;BE$7,'WK+CAPEX'!$5:$5,"&lt;="&amp;BE$7+12),0)</f>
        <v>0</v>
      </c>
      <c r="BF120" s="577">
        <f>IF('WK+CAPEX'!BF73&gt;0,SUMIFS('WK+CAPEX'!$72:$72,'WK+CAPEX'!$5:$5,"&gt;"&amp;BF$7,'WK+CAPEX'!$5:$5,"&lt;="&amp;BF$7+12),0)</f>
        <v>0</v>
      </c>
      <c r="BG120" s="577">
        <f>IF('WK+CAPEX'!BG73&gt;0,SUMIFS('WK+CAPEX'!$72:$72,'WK+CAPEX'!$5:$5,"&gt;"&amp;BG$7,'WK+CAPEX'!$5:$5,"&lt;="&amp;BG$7+12),0)</f>
        <v>0</v>
      </c>
      <c r="BH120" s="577">
        <f>IF('WK+CAPEX'!BH73&gt;0,SUMIFS('WK+CAPEX'!$72:$72,'WK+CAPEX'!$5:$5,"&gt;"&amp;BH$7,'WK+CAPEX'!$5:$5,"&lt;="&amp;BH$7+12),0)</f>
        <v>0</v>
      </c>
      <c r="BI120" s="577">
        <f>IF('WK+CAPEX'!BI73&gt;0,SUMIFS('WK+CAPEX'!$72:$72,'WK+CAPEX'!$5:$5,"&gt;"&amp;BI$7,'WK+CAPEX'!$5:$5,"&lt;="&amp;BI$7+12),0)</f>
        <v>0</v>
      </c>
      <c r="BJ120" s="577">
        <f>IF('WK+CAPEX'!BJ73&gt;0,SUMIFS('WK+CAPEX'!$72:$72,'WK+CAPEX'!$5:$5,"&gt;"&amp;BJ$7,'WK+CAPEX'!$5:$5,"&lt;="&amp;BJ$7+12),0)</f>
        <v>0</v>
      </c>
      <c r="BK120" s="577">
        <f>IF('WK+CAPEX'!BK73&gt;0,SUMIFS('WK+CAPEX'!$72:$72,'WK+CAPEX'!$5:$5,"&gt;"&amp;BK$7,'WK+CAPEX'!$5:$5,"&lt;="&amp;BK$7+12),0)</f>
        <v>0</v>
      </c>
      <c r="BL120" s="577">
        <f>IF('WK+CAPEX'!BL73&gt;0,SUMIFS('WK+CAPEX'!$72:$72,'WK+CAPEX'!$5:$5,"&gt;"&amp;BL$7,'WK+CAPEX'!$5:$5,"&lt;="&amp;BL$7+12),0)</f>
        <v>0</v>
      </c>
      <c r="BM120" s="577">
        <f>IF('WK+CAPEX'!BM73&gt;0,SUMIFS('WK+CAPEX'!$72:$72,'WK+CAPEX'!$5:$5,"&gt;"&amp;BM$7,'WK+CAPEX'!$5:$5,"&lt;="&amp;BM$7+12),0)</f>
        <v>0</v>
      </c>
      <c r="BN120" s="577">
        <f>IF('WK+CAPEX'!BN73&gt;0,SUMIFS('WK+CAPEX'!$72:$72,'WK+CAPEX'!$5:$5,"&gt;"&amp;BN$7,'WK+CAPEX'!$5:$5,"&lt;="&amp;BN$7+12),0)</f>
        <v>0</v>
      </c>
      <c r="BO120" s="577">
        <f>IF('WK+CAPEX'!BO73&gt;0,SUMIFS('WK+CAPEX'!$72:$72,'WK+CAPEX'!$5:$5,"&gt;"&amp;BO$7,'WK+CAPEX'!$5:$5,"&lt;="&amp;BO$7+12),0)</f>
        <v>0</v>
      </c>
      <c r="BP120" s="577">
        <f>IF('WK+CAPEX'!BP73&gt;0,SUMIFS('WK+CAPEX'!$72:$72,'WK+CAPEX'!$5:$5,"&gt;"&amp;BP$7,'WK+CAPEX'!$5:$5,"&lt;="&amp;BP$7+12),0)</f>
        <v>0</v>
      </c>
      <c r="BQ120" s="577">
        <f>IF('WK+CAPEX'!BQ73&gt;0,SUMIFS('WK+CAPEX'!$72:$72,'WK+CAPEX'!$5:$5,"&gt;"&amp;BQ$7,'WK+CAPEX'!$5:$5,"&lt;="&amp;BQ$7+12),0)</f>
        <v>0</v>
      </c>
      <c r="BR120" s="577">
        <f>IF('WK+CAPEX'!BR73&gt;0,SUMIFS('WK+CAPEX'!$72:$72,'WK+CAPEX'!$5:$5,"&gt;"&amp;BR$7,'WK+CAPEX'!$5:$5,"&lt;="&amp;BR$7+12),0)</f>
        <v>0</v>
      </c>
      <c r="BS120" s="577">
        <f>IF('WK+CAPEX'!BS73&gt;0,SUMIFS('WK+CAPEX'!$72:$72,'WK+CAPEX'!$5:$5,"&gt;"&amp;BS$7,'WK+CAPEX'!$5:$5,"&lt;="&amp;BS$7+12),0)</f>
        <v>0</v>
      </c>
      <c r="BT120" s="577">
        <f>IF('WK+CAPEX'!BT73&gt;0,SUMIFS('WK+CAPEX'!$72:$72,'WK+CAPEX'!$5:$5,"&gt;"&amp;BT$7,'WK+CAPEX'!$5:$5,"&lt;="&amp;BT$7+12),0)</f>
        <v>0</v>
      </c>
      <c r="BU120" s="577">
        <f>IF('WK+CAPEX'!BU73&gt;0,SUMIFS('WK+CAPEX'!$72:$72,'WK+CAPEX'!$5:$5,"&gt;"&amp;BU$7,'WK+CAPEX'!$5:$5,"&lt;="&amp;BU$7+12),0)</f>
        <v>0</v>
      </c>
      <c r="BV120" s="577">
        <f>IF('WK+CAPEX'!BV73&gt;0,SUMIFS('WK+CAPEX'!$72:$72,'WK+CAPEX'!$5:$5,"&gt;"&amp;BV$7,'WK+CAPEX'!$5:$5,"&lt;="&amp;BV$7+12),0)</f>
        <v>0</v>
      </c>
      <c r="BW120" s="577">
        <f>IF('WK+CAPEX'!BW73&gt;0,SUMIFS('WK+CAPEX'!$72:$72,'WK+CAPEX'!$5:$5,"&gt;"&amp;BW$7,'WK+CAPEX'!$5:$5,"&lt;="&amp;BW$7+12),0)</f>
        <v>0</v>
      </c>
      <c r="BX120" s="577">
        <f>IF('WK+CAPEX'!BX73&gt;0,SUMIFS('WK+CAPEX'!$72:$72,'WK+CAPEX'!$5:$5,"&gt;"&amp;BX$7,'WK+CAPEX'!$5:$5,"&lt;="&amp;BX$7+12),0)</f>
        <v>0</v>
      </c>
      <c r="BY120" s="577">
        <f>IF('WK+CAPEX'!BY73&gt;0,SUMIFS('WK+CAPEX'!$72:$72,'WK+CAPEX'!$5:$5,"&gt;"&amp;BY$7,'WK+CAPEX'!$5:$5,"&lt;="&amp;BY$7+12),0)</f>
        <v>0</v>
      </c>
      <c r="BZ120" s="577">
        <f>IF('WK+CAPEX'!BZ73&gt;0,SUMIFS('WK+CAPEX'!$72:$72,'WK+CAPEX'!$5:$5,"&gt;"&amp;BZ$7,'WK+CAPEX'!$5:$5,"&lt;="&amp;BZ$7+12),0)</f>
        <v>0</v>
      </c>
      <c r="CA120" s="577">
        <f>IF('WK+CAPEX'!CA73&gt;0,SUMIFS('WK+CAPEX'!$72:$72,'WK+CAPEX'!$5:$5,"&gt;"&amp;CA$7,'WK+CAPEX'!$5:$5,"&lt;="&amp;CA$7+12),0)</f>
        <v>0</v>
      </c>
      <c r="CB120" s="577">
        <f>IF('WK+CAPEX'!CB73&gt;0,SUMIFS('WK+CAPEX'!$72:$72,'WK+CAPEX'!$5:$5,"&gt;"&amp;CB$7,'WK+CAPEX'!$5:$5,"&lt;="&amp;CB$7+12),0)</f>
        <v>0</v>
      </c>
      <c r="CC120" s="577">
        <f>IF('WK+CAPEX'!CC73&gt;0,SUMIFS('WK+CAPEX'!$72:$72,'WK+CAPEX'!$5:$5,"&gt;"&amp;CC$7,'WK+CAPEX'!$5:$5,"&lt;="&amp;CC$7+12),0)</f>
        <v>0</v>
      </c>
      <c r="CD120" s="577">
        <f>IF('WK+CAPEX'!CD73&gt;0,SUMIFS('WK+CAPEX'!$72:$72,'WK+CAPEX'!$5:$5,"&gt;"&amp;CD$7,'WK+CAPEX'!$5:$5,"&lt;="&amp;CD$7+12),0)</f>
        <v>0</v>
      </c>
      <c r="CE120" s="577">
        <f>IF('WK+CAPEX'!CE73&gt;0,SUMIFS('WK+CAPEX'!$72:$72,'WK+CAPEX'!$5:$5,"&gt;"&amp;CE$7,'WK+CAPEX'!$5:$5,"&lt;="&amp;CE$7+12),0)</f>
        <v>0</v>
      </c>
      <c r="CF120" s="577">
        <f>IF('WK+CAPEX'!CF73&gt;0,SUMIFS('WK+CAPEX'!$72:$72,'WK+CAPEX'!$5:$5,"&gt;"&amp;CF$7,'WK+CAPEX'!$5:$5,"&lt;="&amp;CF$7+12),0)</f>
        <v>0</v>
      </c>
      <c r="CG120" s="577">
        <f>IF('WK+CAPEX'!CG73&gt;0,SUMIFS('WK+CAPEX'!$72:$72,'WK+CAPEX'!$5:$5,"&gt;"&amp;CG$7,'WK+CAPEX'!$5:$5,"&lt;="&amp;CG$7+12),0)</f>
        <v>0</v>
      </c>
      <c r="CH120" s="577">
        <f>IF('WK+CAPEX'!CH73&gt;0,SUMIFS('WK+CAPEX'!$72:$72,'WK+CAPEX'!$5:$5,"&gt;"&amp;CH$7,'WK+CAPEX'!$5:$5,"&lt;="&amp;CH$7+12),0)</f>
        <v>0</v>
      </c>
      <c r="CI120" s="577">
        <f>IF('WK+CAPEX'!CI73&gt;0,SUMIFS('WK+CAPEX'!$72:$72,'WK+CAPEX'!$5:$5,"&gt;"&amp;CI$7,'WK+CAPEX'!$5:$5,"&lt;="&amp;CI$7+12),0)</f>
        <v>0</v>
      </c>
    </row>
    <row r="121" spans="1:87" ht="15.75" customHeight="1" outlineLevel="1">
      <c r="A121" s="379" t="s">
        <v>181</v>
      </c>
      <c r="B121" s="379"/>
      <c r="C121" s="494" t="str">
        <f>Settings!$C$7</f>
        <v>USD</v>
      </c>
      <c r="D121" s="578">
        <v>0</v>
      </c>
      <c r="E121" s="578">
        <f t="shared" ref="E121:CI121" si="33">D121</f>
        <v>0</v>
      </c>
      <c r="F121" s="578">
        <f t="shared" si="33"/>
        <v>0</v>
      </c>
      <c r="G121" s="578">
        <f t="shared" si="33"/>
        <v>0</v>
      </c>
      <c r="H121" s="578">
        <f t="shared" si="33"/>
        <v>0</v>
      </c>
      <c r="I121" s="578">
        <f t="shared" si="33"/>
        <v>0</v>
      </c>
      <c r="J121" s="578">
        <f t="shared" si="33"/>
        <v>0</v>
      </c>
      <c r="K121" s="578">
        <f t="shared" si="33"/>
        <v>0</v>
      </c>
      <c r="L121" s="578">
        <f t="shared" si="33"/>
        <v>0</v>
      </c>
      <c r="M121" s="578">
        <f t="shared" si="33"/>
        <v>0</v>
      </c>
      <c r="N121" s="578">
        <f t="shared" si="33"/>
        <v>0</v>
      </c>
      <c r="O121" s="578">
        <f t="shared" si="33"/>
        <v>0</v>
      </c>
      <c r="P121" s="578">
        <f t="shared" si="33"/>
        <v>0</v>
      </c>
      <c r="Q121" s="578">
        <f t="shared" si="33"/>
        <v>0</v>
      </c>
      <c r="R121" s="578">
        <f t="shared" si="33"/>
        <v>0</v>
      </c>
      <c r="S121" s="578">
        <f t="shared" si="33"/>
        <v>0</v>
      </c>
      <c r="T121" s="578">
        <f t="shared" si="33"/>
        <v>0</v>
      </c>
      <c r="U121" s="578">
        <f t="shared" si="33"/>
        <v>0</v>
      </c>
      <c r="V121" s="578">
        <f t="shared" si="33"/>
        <v>0</v>
      </c>
      <c r="W121" s="578">
        <f t="shared" si="33"/>
        <v>0</v>
      </c>
      <c r="X121" s="578">
        <f t="shared" si="33"/>
        <v>0</v>
      </c>
      <c r="Y121" s="578">
        <f t="shared" si="33"/>
        <v>0</v>
      </c>
      <c r="Z121" s="578">
        <f t="shared" si="33"/>
        <v>0</v>
      </c>
      <c r="AA121" s="578">
        <f t="shared" si="33"/>
        <v>0</v>
      </c>
      <c r="AB121" s="578">
        <f t="shared" si="33"/>
        <v>0</v>
      </c>
      <c r="AC121" s="578">
        <f t="shared" si="33"/>
        <v>0</v>
      </c>
      <c r="AD121" s="578">
        <f t="shared" si="33"/>
        <v>0</v>
      </c>
      <c r="AE121" s="578">
        <f t="shared" si="33"/>
        <v>0</v>
      </c>
      <c r="AF121" s="578">
        <f t="shared" si="33"/>
        <v>0</v>
      </c>
      <c r="AG121" s="578">
        <f t="shared" si="33"/>
        <v>0</v>
      </c>
      <c r="AH121" s="578">
        <f t="shared" si="33"/>
        <v>0</v>
      </c>
      <c r="AI121" s="578">
        <f t="shared" si="33"/>
        <v>0</v>
      </c>
      <c r="AJ121" s="578">
        <f t="shared" si="33"/>
        <v>0</v>
      </c>
      <c r="AK121" s="578">
        <f t="shared" si="33"/>
        <v>0</v>
      </c>
      <c r="AL121" s="578">
        <f t="shared" si="33"/>
        <v>0</v>
      </c>
      <c r="AM121" s="578">
        <f t="shared" si="33"/>
        <v>0</v>
      </c>
      <c r="AN121" s="578">
        <f t="shared" si="33"/>
        <v>0</v>
      </c>
      <c r="AO121" s="578">
        <f t="shared" si="33"/>
        <v>0</v>
      </c>
      <c r="AP121" s="578">
        <f t="shared" si="33"/>
        <v>0</v>
      </c>
      <c r="AQ121" s="578">
        <f t="shared" si="33"/>
        <v>0</v>
      </c>
      <c r="AR121" s="578">
        <f t="shared" si="33"/>
        <v>0</v>
      </c>
      <c r="AS121" s="578">
        <f t="shared" si="33"/>
        <v>0</v>
      </c>
      <c r="AT121" s="578">
        <f t="shared" si="33"/>
        <v>0</v>
      </c>
      <c r="AU121" s="578">
        <f t="shared" si="33"/>
        <v>0</v>
      </c>
      <c r="AV121" s="578">
        <f t="shared" si="33"/>
        <v>0</v>
      </c>
      <c r="AW121" s="578">
        <f t="shared" si="33"/>
        <v>0</v>
      </c>
      <c r="AX121" s="578">
        <f t="shared" si="33"/>
        <v>0</v>
      </c>
      <c r="AY121" s="578">
        <f t="shared" si="33"/>
        <v>0</v>
      </c>
      <c r="AZ121" s="578">
        <f t="shared" si="33"/>
        <v>0</v>
      </c>
      <c r="BA121" s="578">
        <f t="shared" si="33"/>
        <v>0</v>
      </c>
      <c r="BB121" s="578">
        <f t="shared" si="33"/>
        <v>0</v>
      </c>
      <c r="BC121" s="578">
        <f t="shared" si="33"/>
        <v>0</v>
      </c>
      <c r="BD121" s="578">
        <f t="shared" si="33"/>
        <v>0</v>
      </c>
      <c r="BE121" s="578">
        <f t="shared" si="33"/>
        <v>0</v>
      </c>
      <c r="BF121" s="578">
        <f t="shared" si="33"/>
        <v>0</v>
      </c>
      <c r="BG121" s="578">
        <f t="shared" si="33"/>
        <v>0</v>
      </c>
      <c r="BH121" s="578">
        <f t="shared" si="33"/>
        <v>0</v>
      </c>
      <c r="BI121" s="578">
        <f t="shared" si="33"/>
        <v>0</v>
      </c>
      <c r="BJ121" s="578">
        <f t="shared" si="33"/>
        <v>0</v>
      </c>
      <c r="BK121" s="578">
        <f t="shared" si="33"/>
        <v>0</v>
      </c>
      <c r="BL121" s="578">
        <f t="shared" si="33"/>
        <v>0</v>
      </c>
      <c r="BM121" s="578">
        <f t="shared" si="33"/>
        <v>0</v>
      </c>
      <c r="BN121" s="578">
        <f t="shared" si="33"/>
        <v>0</v>
      </c>
      <c r="BO121" s="578">
        <f t="shared" si="33"/>
        <v>0</v>
      </c>
      <c r="BP121" s="578">
        <f t="shared" si="33"/>
        <v>0</v>
      </c>
      <c r="BQ121" s="578">
        <f t="shared" si="33"/>
        <v>0</v>
      </c>
      <c r="BR121" s="578">
        <f t="shared" si="33"/>
        <v>0</v>
      </c>
      <c r="BS121" s="578">
        <f t="shared" si="33"/>
        <v>0</v>
      </c>
      <c r="BT121" s="578">
        <f t="shared" si="33"/>
        <v>0</v>
      </c>
      <c r="BU121" s="578">
        <f t="shared" si="33"/>
        <v>0</v>
      </c>
      <c r="BV121" s="578">
        <f t="shared" si="33"/>
        <v>0</v>
      </c>
      <c r="BW121" s="578">
        <f t="shared" si="33"/>
        <v>0</v>
      </c>
      <c r="BX121" s="578">
        <f t="shared" si="33"/>
        <v>0</v>
      </c>
      <c r="BY121" s="578">
        <f t="shared" si="33"/>
        <v>0</v>
      </c>
      <c r="BZ121" s="578">
        <f t="shared" si="33"/>
        <v>0</v>
      </c>
      <c r="CA121" s="578">
        <f t="shared" si="33"/>
        <v>0</v>
      </c>
      <c r="CB121" s="578">
        <f t="shared" si="33"/>
        <v>0</v>
      </c>
      <c r="CC121" s="578">
        <f t="shared" si="33"/>
        <v>0</v>
      </c>
      <c r="CD121" s="578">
        <f t="shared" si="33"/>
        <v>0</v>
      </c>
      <c r="CE121" s="578">
        <f t="shared" si="33"/>
        <v>0</v>
      </c>
      <c r="CF121" s="578">
        <f t="shared" si="33"/>
        <v>0</v>
      </c>
      <c r="CG121" s="578">
        <f t="shared" si="33"/>
        <v>0</v>
      </c>
      <c r="CH121" s="578">
        <f t="shared" si="33"/>
        <v>0</v>
      </c>
      <c r="CI121" s="578">
        <f t="shared" si="33"/>
        <v>0</v>
      </c>
    </row>
    <row r="122" spans="1:87" ht="15.75" customHeight="1" outlineLevel="1">
      <c r="A122" s="379" t="s">
        <v>182</v>
      </c>
      <c r="B122" s="379"/>
      <c r="C122" s="494" t="str">
        <f>Settings!$C$7</f>
        <v>USD</v>
      </c>
      <c r="D122" s="578">
        <v>0</v>
      </c>
      <c r="E122" s="578">
        <f t="shared" ref="E122:CI122" si="34">D122</f>
        <v>0</v>
      </c>
      <c r="F122" s="578">
        <f t="shared" si="34"/>
        <v>0</v>
      </c>
      <c r="G122" s="578">
        <f t="shared" si="34"/>
        <v>0</v>
      </c>
      <c r="H122" s="578">
        <f t="shared" si="34"/>
        <v>0</v>
      </c>
      <c r="I122" s="578">
        <f t="shared" si="34"/>
        <v>0</v>
      </c>
      <c r="J122" s="578">
        <f t="shared" si="34"/>
        <v>0</v>
      </c>
      <c r="K122" s="578">
        <f t="shared" si="34"/>
        <v>0</v>
      </c>
      <c r="L122" s="578">
        <f t="shared" si="34"/>
        <v>0</v>
      </c>
      <c r="M122" s="578">
        <f t="shared" si="34"/>
        <v>0</v>
      </c>
      <c r="N122" s="578">
        <f t="shared" si="34"/>
        <v>0</v>
      </c>
      <c r="O122" s="578">
        <f t="shared" si="34"/>
        <v>0</v>
      </c>
      <c r="P122" s="578">
        <f t="shared" si="34"/>
        <v>0</v>
      </c>
      <c r="Q122" s="578">
        <f t="shared" si="34"/>
        <v>0</v>
      </c>
      <c r="R122" s="578">
        <f t="shared" si="34"/>
        <v>0</v>
      </c>
      <c r="S122" s="578">
        <f t="shared" si="34"/>
        <v>0</v>
      </c>
      <c r="T122" s="578">
        <f t="shared" si="34"/>
        <v>0</v>
      </c>
      <c r="U122" s="578">
        <f t="shared" si="34"/>
        <v>0</v>
      </c>
      <c r="V122" s="578">
        <f t="shared" si="34"/>
        <v>0</v>
      </c>
      <c r="W122" s="578">
        <f t="shared" si="34"/>
        <v>0</v>
      </c>
      <c r="X122" s="578">
        <f t="shared" si="34"/>
        <v>0</v>
      </c>
      <c r="Y122" s="578">
        <f t="shared" si="34"/>
        <v>0</v>
      </c>
      <c r="Z122" s="578">
        <f t="shared" si="34"/>
        <v>0</v>
      </c>
      <c r="AA122" s="578">
        <f t="shared" si="34"/>
        <v>0</v>
      </c>
      <c r="AB122" s="578">
        <f t="shared" si="34"/>
        <v>0</v>
      </c>
      <c r="AC122" s="578">
        <f t="shared" si="34"/>
        <v>0</v>
      </c>
      <c r="AD122" s="578">
        <f t="shared" si="34"/>
        <v>0</v>
      </c>
      <c r="AE122" s="578">
        <f t="shared" si="34"/>
        <v>0</v>
      </c>
      <c r="AF122" s="578">
        <f t="shared" si="34"/>
        <v>0</v>
      </c>
      <c r="AG122" s="578">
        <f t="shared" si="34"/>
        <v>0</v>
      </c>
      <c r="AH122" s="578">
        <f t="shared" si="34"/>
        <v>0</v>
      </c>
      <c r="AI122" s="578">
        <f t="shared" si="34"/>
        <v>0</v>
      </c>
      <c r="AJ122" s="578">
        <f t="shared" si="34"/>
        <v>0</v>
      </c>
      <c r="AK122" s="578">
        <f t="shared" si="34"/>
        <v>0</v>
      </c>
      <c r="AL122" s="578">
        <f t="shared" si="34"/>
        <v>0</v>
      </c>
      <c r="AM122" s="578">
        <f t="shared" si="34"/>
        <v>0</v>
      </c>
      <c r="AN122" s="578">
        <f t="shared" si="34"/>
        <v>0</v>
      </c>
      <c r="AO122" s="578">
        <f t="shared" si="34"/>
        <v>0</v>
      </c>
      <c r="AP122" s="578">
        <f t="shared" si="34"/>
        <v>0</v>
      </c>
      <c r="AQ122" s="578">
        <f t="shared" si="34"/>
        <v>0</v>
      </c>
      <c r="AR122" s="578">
        <f t="shared" si="34"/>
        <v>0</v>
      </c>
      <c r="AS122" s="578">
        <f t="shared" si="34"/>
        <v>0</v>
      </c>
      <c r="AT122" s="578">
        <f t="shared" si="34"/>
        <v>0</v>
      </c>
      <c r="AU122" s="578">
        <f t="shared" si="34"/>
        <v>0</v>
      </c>
      <c r="AV122" s="578">
        <f t="shared" si="34"/>
        <v>0</v>
      </c>
      <c r="AW122" s="578">
        <f t="shared" si="34"/>
        <v>0</v>
      </c>
      <c r="AX122" s="578">
        <f t="shared" si="34"/>
        <v>0</v>
      </c>
      <c r="AY122" s="578">
        <f t="shared" si="34"/>
        <v>0</v>
      </c>
      <c r="AZ122" s="578">
        <f t="shared" si="34"/>
        <v>0</v>
      </c>
      <c r="BA122" s="578">
        <f t="shared" si="34"/>
        <v>0</v>
      </c>
      <c r="BB122" s="578">
        <f t="shared" si="34"/>
        <v>0</v>
      </c>
      <c r="BC122" s="578">
        <f t="shared" si="34"/>
        <v>0</v>
      </c>
      <c r="BD122" s="578">
        <f t="shared" si="34"/>
        <v>0</v>
      </c>
      <c r="BE122" s="578">
        <f t="shared" si="34"/>
        <v>0</v>
      </c>
      <c r="BF122" s="578">
        <f t="shared" si="34"/>
        <v>0</v>
      </c>
      <c r="BG122" s="578">
        <f t="shared" si="34"/>
        <v>0</v>
      </c>
      <c r="BH122" s="578">
        <f t="shared" si="34"/>
        <v>0</v>
      </c>
      <c r="BI122" s="578">
        <f t="shared" si="34"/>
        <v>0</v>
      </c>
      <c r="BJ122" s="578">
        <f t="shared" si="34"/>
        <v>0</v>
      </c>
      <c r="BK122" s="578">
        <f t="shared" si="34"/>
        <v>0</v>
      </c>
      <c r="BL122" s="578">
        <f t="shared" si="34"/>
        <v>0</v>
      </c>
      <c r="BM122" s="578">
        <f t="shared" si="34"/>
        <v>0</v>
      </c>
      <c r="BN122" s="578">
        <f t="shared" si="34"/>
        <v>0</v>
      </c>
      <c r="BO122" s="578">
        <f t="shared" si="34"/>
        <v>0</v>
      </c>
      <c r="BP122" s="578">
        <f t="shared" si="34"/>
        <v>0</v>
      </c>
      <c r="BQ122" s="578">
        <f t="shared" si="34"/>
        <v>0</v>
      </c>
      <c r="BR122" s="578">
        <f t="shared" si="34"/>
        <v>0</v>
      </c>
      <c r="BS122" s="578">
        <f t="shared" si="34"/>
        <v>0</v>
      </c>
      <c r="BT122" s="578">
        <f t="shared" si="34"/>
        <v>0</v>
      </c>
      <c r="BU122" s="578">
        <f t="shared" si="34"/>
        <v>0</v>
      </c>
      <c r="BV122" s="578">
        <f t="shared" si="34"/>
        <v>0</v>
      </c>
      <c r="BW122" s="578">
        <f t="shared" si="34"/>
        <v>0</v>
      </c>
      <c r="BX122" s="578">
        <f t="shared" si="34"/>
        <v>0</v>
      </c>
      <c r="BY122" s="578">
        <f t="shared" si="34"/>
        <v>0</v>
      </c>
      <c r="BZ122" s="578">
        <f t="shared" si="34"/>
        <v>0</v>
      </c>
      <c r="CA122" s="578">
        <f t="shared" si="34"/>
        <v>0</v>
      </c>
      <c r="CB122" s="578">
        <f t="shared" si="34"/>
        <v>0</v>
      </c>
      <c r="CC122" s="578">
        <f t="shared" si="34"/>
        <v>0</v>
      </c>
      <c r="CD122" s="578">
        <f t="shared" si="34"/>
        <v>0</v>
      </c>
      <c r="CE122" s="578">
        <f t="shared" si="34"/>
        <v>0</v>
      </c>
      <c r="CF122" s="578">
        <f t="shared" si="34"/>
        <v>0</v>
      </c>
      <c r="CG122" s="578">
        <f t="shared" si="34"/>
        <v>0</v>
      </c>
      <c r="CH122" s="578">
        <f t="shared" si="34"/>
        <v>0</v>
      </c>
      <c r="CI122" s="578">
        <f t="shared" si="34"/>
        <v>0</v>
      </c>
    </row>
    <row r="123" spans="1:87" ht="15.75" customHeight="1" outlineLevel="1">
      <c r="A123" s="379" t="s">
        <v>183</v>
      </c>
      <c r="B123" s="379"/>
      <c r="C123" s="494" t="str">
        <f>Settings!$C$7</f>
        <v>USD</v>
      </c>
      <c r="D123" s="578">
        <v>0</v>
      </c>
      <c r="E123" s="578">
        <f t="shared" ref="E123:CI123" si="35">D123</f>
        <v>0</v>
      </c>
      <c r="F123" s="578">
        <f t="shared" si="35"/>
        <v>0</v>
      </c>
      <c r="G123" s="578">
        <f t="shared" si="35"/>
        <v>0</v>
      </c>
      <c r="H123" s="578">
        <f t="shared" si="35"/>
        <v>0</v>
      </c>
      <c r="I123" s="578">
        <f t="shared" si="35"/>
        <v>0</v>
      </c>
      <c r="J123" s="578">
        <f t="shared" si="35"/>
        <v>0</v>
      </c>
      <c r="K123" s="578">
        <f t="shared" si="35"/>
        <v>0</v>
      </c>
      <c r="L123" s="578">
        <f t="shared" si="35"/>
        <v>0</v>
      </c>
      <c r="M123" s="578">
        <f t="shared" si="35"/>
        <v>0</v>
      </c>
      <c r="N123" s="578">
        <f t="shared" si="35"/>
        <v>0</v>
      </c>
      <c r="O123" s="578">
        <f t="shared" si="35"/>
        <v>0</v>
      </c>
      <c r="P123" s="578">
        <f t="shared" si="35"/>
        <v>0</v>
      </c>
      <c r="Q123" s="578">
        <f t="shared" si="35"/>
        <v>0</v>
      </c>
      <c r="R123" s="578">
        <f t="shared" si="35"/>
        <v>0</v>
      </c>
      <c r="S123" s="578">
        <f t="shared" si="35"/>
        <v>0</v>
      </c>
      <c r="T123" s="578">
        <f t="shared" si="35"/>
        <v>0</v>
      </c>
      <c r="U123" s="578">
        <f t="shared" si="35"/>
        <v>0</v>
      </c>
      <c r="V123" s="578">
        <f t="shared" si="35"/>
        <v>0</v>
      </c>
      <c r="W123" s="578">
        <f t="shared" si="35"/>
        <v>0</v>
      </c>
      <c r="X123" s="578">
        <f t="shared" si="35"/>
        <v>0</v>
      </c>
      <c r="Y123" s="578">
        <f t="shared" si="35"/>
        <v>0</v>
      </c>
      <c r="Z123" s="578">
        <f t="shared" si="35"/>
        <v>0</v>
      </c>
      <c r="AA123" s="578">
        <f t="shared" si="35"/>
        <v>0</v>
      </c>
      <c r="AB123" s="578">
        <f t="shared" si="35"/>
        <v>0</v>
      </c>
      <c r="AC123" s="578">
        <f t="shared" si="35"/>
        <v>0</v>
      </c>
      <c r="AD123" s="578">
        <f t="shared" si="35"/>
        <v>0</v>
      </c>
      <c r="AE123" s="578">
        <f t="shared" si="35"/>
        <v>0</v>
      </c>
      <c r="AF123" s="578">
        <f t="shared" si="35"/>
        <v>0</v>
      </c>
      <c r="AG123" s="578">
        <f t="shared" si="35"/>
        <v>0</v>
      </c>
      <c r="AH123" s="578">
        <f t="shared" si="35"/>
        <v>0</v>
      </c>
      <c r="AI123" s="578">
        <f t="shared" si="35"/>
        <v>0</v>
      </c>
      <c r="AJ123" s="578">
        <f t="shared" si="35"/>
        <v>0</v>
      </c>
      <c r="AK123" s="578">
        <f t="shared" si="35"/>
        <v>0</v>
      </c>
      <c r="AL123" s="578">
        <f t="shared" si="35"/>
        <v>0</v>
      </c>
      <c r="AM123" s="578">
        <f t="shared" si="35"/>
        <v>0</v>
      </c>
      <c r="AN123" s="578">
        <f t="shared" si="35"/>
        <v>0</v>
      </c>
      <c r="AO123" s="578">
        <f t="shared" si="35"/>
        <v>0</v>
      </c>
      <c r="AP123" s="578">
        <f t="shared" si="35"/>
        <v>0</v>
      </c>
      <c r="AQ123" s="578">
        <f t="shared" si="35"/>
        <v>0</v>
      </c>
      <c r="AR123" s="578">
        <f t="shared" si="35"/>
        <v>0</v>
      </c>
      <c r="AS123" s="578">
        <f t="shared" si="35"/>
        <v>0</v>
      </c>
      <c r="AT123" s="578">
        <f t="shared" si="35"/>
        <v>0</v>
      </c>
      <c r="AU123" s="578">
        <f t="shared" si="35"/>
        <v>0</v>
      </c>
      <c r="AV123" s="578">
        <f t="shared" si="35"/>
        <v>0</v>
      </c>
      <c r="AW123" s="578">
        <f t="shared" si="35"/>
        <v>0</v>
      </c>
      <c r="AX123" s="578">
        <f t="shared" si="35"/>
        <v>0</v>
      </c>
      <c r="AY123" s="578">
        <f t="shared" si="35"/>
        <v>0</v>
      </c>
      <c r="AZ123" s="578">
        <f t="shared" si="35"/>
        <v>0</v>
      </c>
      <c r="BA123" s="578">
        <f t="shared" si="35"/>
        <v>0</v>
      </c>
      <c r="BB123" s="578">
        <f t="shared" si="35"/>
        <v>0</v>
      </c>
      <c r="BC123" s="578">
        <f t="shared" si="35"/>
        <v>0</v>
      </c>
      <c r="BD123" s="578">
        <f t="shared" si="35"/>
        <v>0</v>
      </c>
      <c r="BE123" s="578">
        <f t="shared" si="35"/>
        <v>0</v>
      </c>
      <c r="BF123" s="578">
        <f t="shared" si="35"/>
        <v>0</v>
      </c>
      <c r="BG123" s="578">
        <f t="shared" si="35"/>
        <v>0</v>
      </c>
      <c r="BH123" s="578">
        <f t="shared" si="35"/>
        <v>0</v>
      </c>
      <c r="BI123" s="578">
        <f t="shared" si="35"/>
        <v>0</v>
      </c>
      <c r="BJ123" s="578">
        <f t="shared" si="35"/>
        <v>0</v>
      </c>
      <c r="BK123" s="578">
        <f t="shared" si="35"/>
        <v>0</v>
      </c>
      <c r="BL123" s="578">
        <f t="shared" si="35"/>
        <v>0</v>
      </c>
      <c r="BM123" s="578">
        <f t="shared" si="35"/>
        <v>0</v>
      </c>
      <c r="BN123" s="578">
        <f t="shared" si="35"/>
        <v>0</v>
      </c>
      <c r="BO123" s="578">
        <f t="shared" si="35"/>
        <v>0</v>
      </c>
      <c r="BP123" s="578">
        <f t="shared" si="35"/>
        <v>0</v>
      </c>
      <c r="BQ123" s="578">
        <f t="shared" si="35"/>
        <v>0</v>
      </c>
      <c r="BR123" s="578">
        <f t="shared" si="35"/>
        <v>0</v>
      </c>
      <c r="BS123" s="578">
        <f t="shared" si="35"/>
        <v>0</v>
      </c>
      <c r="BT123" s="578">
        <f t="shared" si="35"/>
        <v>0</v>
      </c>
      <c r="BU123" s="578">
        <f t="shared" si="35"/>
        <v>0</v>
      </c>
      <c r="BV123" s="578">
        <f t="shared" si="35"/>
        <v>0</v>
      </c>
      <c r="BW123" s="578">
        <f t="shared" si="35"/>
        <v>0</v>
      </c>
      <c r="BX123" s="578">
        <f t="shared" si="35"/>
        <v>0</v>
      </c>
      <c r="BY123" s="578">
        <f t="shared" si="35"/>
        <v>0</v>
      </c>
      <c r="BZ123" s="578">
        <f t="shared" si="35"/>
        <v>0</v>
      </c>
      <c r="CA123" s="578">
        <f t="shared" si="35"/>
        <v>0</v>
      </c>
      <c r="CB123" s="578">
        <f t="shared" si="35"/>
        <v>0</v>
      </c>
      <c r="CC123" s="578">
        <f t="shared" si="35"/>
        <v>0</v>
      </c>
      <c r="CD123" s="578">
        <f t="shared" si="35"/>
        <v>0</v>
      </c>
      <c r="CE123" s="578">
        <f t="shared" si="35"/>
        <v>0</v>
      </c>
      <c r="CF123" s="578">
        <f t="shared" si="35"/>
        <v>0</v>
      </c>
      <c r="CG123" s="578">
        <f t="shared" si="35"/>
        <v>0</v>
      </c>
      <c r="CH123" s="578">
        <f t="shared" si="35"/>
        <v>0</v>
      </c>
      <c r="CI123" s="578">
        <f t="shared" si="35"/>
        <v>0</v>
      </c>
    </row>
    <row r="124" spans="1:87" ht="15.75" customHeight="1" outlineLevel="1">
      <c r="A124" s="579" t="s">
        <v>184</v>
      </c>
      <c r="B124" s="579"/>
      <c r="C124" s="580" t="str">
        <f>Settings!$C$7</f>
        <v>USD</v>
      </c>
      <c r="D124" s="581">
        <v>0</v>
      </c>
      <c r="E124" s="581">
        <f t="shared" ref="E124:CI124" si="36">D124</f>
        <v>0</v>
      </c>
      <c r="F124" s="581">
        <f t="shared" si="36"/>
        <v>0</v>
      </c>
      <c r="G124" s="581">
        <f t="shared" si="36"/>
        <v>0</v>
      </c>
      <c r="H124" s="581">
        <f t="shared" si="36"/>
        <v>0</v>
      </c>
      <c r="I124" s="581">
        <f t="shared" si="36"/>
        <v>0</v>
      </c>
      <c r="J124" s="581">
        <f t="shared" si="36"/>
        <v>0</v>
      </c>
      <c r="K124" s="581">
        <f t="shared" si="36"/>
        <v>0</v>
      </c>
      <c r="L124" s="581">
        <f t="shared" si="36"/>
        <v>0</v>
      </c>
      <c r="M124" s="581">
        <f t="shared" si="36"/>
        <v>0</v>
      </c>
      <c r="N124" s="581">
        <f t="shared" si="36"/>
        <v>0</v>
      </c>
      <c r="O124" s="581">
        <f t="shared" si="36"/>
        <v>0</v>
      </c>
      <c r="P124" s="581">
        <f t="shared" si="36"/>
        <v>0</v>
      </c>
      <c r="Q124" s="581">
        <f t="shared" si="36"/>
        <v>0</v>
      </c>
      <c r="R124" s="581">
        <f t="shared" si="36"/>
        <v>0</v>
      </c>
      <c r="S124" s="581">
        <f t="shared" si="36"/>
        <v>0</v>
      </c>
      <c r="T124" s="581">
        <f t="shared" si="36"/>
        <v>0</v>
      </c>
      <c r="U124" s="581">
        <f t="shared" si="36"/>
        <v>0</v>
      </c>
      <c r="V124" s="581">
        <f t="shared" si="36"/>
        <v>0</v>
      </c>
      <c r="W124" s="581">
        <f t="shared" si="36"/>
        <v>0</v>
      </c>
      <c r="X124" s="581">
        <f t="shared" si="36"/>
        <v>0</v>
      </c>
      <c r="Y124" s="581">
        <f t="shared" si="36"/>
        <v>0</v>
      </c>
      <c r="Z124" s="581">
        <f t="shared" si="36"/>
        <v>0</v>
      </c>
      <c r="AA124" s="581">
        <f t="shared" si="36"/>
        <v>0</v>
      </c>
      <c r="AB124" s="581">
        <f t="shared" si="36"/>
        <v>0</v>
      </c>
      <c r="AC124" s="581">
        <f t="shared" si="36"/>
        <v>0</v>
      </c>
      <c r="AD124" s="581">
        <f t="shared" si="36"/>
        <v>0</v>
      </c>
      <c r="AE124" s="581">
        <f t="shared" si="36"/>
        <v>0</v>
      </c>
      <c r="AF124" s="581">
        <f t="shared" si="36"/>
        <v>0</v>
      </c>
      <c r="AG124" s="581">
        <f t="shared" si="36"/>
        <v>0</v>
      </c>
      <c r="AH124" s="581">
        <f t="shared" si="36"/>
        <v>0</v>
      </c>
      <c r="AI124" s="581">
        <f t="shared" si="36"/>
        <v>0</v>
      </c>
      <c r="AJ124" s="581">
        <f t="shared" si="36"/>
        <v>0</v>
      </c>
      <c r="AK124" s="581">
        <f t="shared" si="36"/>
        <v>0</v>
      </c>
      <c r="AL124" s="581">
        <f t="shared" si="36"/>
        <v>0</v>
      </c>
      <c r="AM124" s="581">
        <f t="shared" si="36"/>
        <v>0</v>
      </c>
      <c r="AN124" s="581">
        <f t="shared" si="36"/>
        <v>0</v>
      </c>
      <c r="AO124" s="581">
        <f t="shared" si="36"/>
        <v>0</v>
      </c>
      <c r="AP124" s="581">
        <f t="shared" si="36"/>
        <v>0</v>
      </c>
      <c r="AQ124" s="581">
        <f t="shared" si="36"/>
        <v>0</v>
      </c>
      <c r="AR124" s="581">
        <f t="shared" si="36"/>
        <v>0</v>
      </c>
      <c r="AS124" s="581">
        <f t="shared" si="36"/>
        <v>0</v>
      </c>
      <c r="AT124" s="581">
        <f t="shared" si="36"/>
        <v>0</v>
      </c>
      <c r="AU124" s="581">
        <f t="shared" si="36"/>
        <v>0</v>
      </c>
      <c r="AV124" s="581">
        <f t="shared" si="36"/>
        <v>0</v>
      </c>
      <c r="AW124" s="581">
        <f t="shared" si="36"/>
        <v>0</v>
      </c>
      <c r="AX124" s="581">
        <f t="shared" si="36"/>
        <v>0</v>
      </c>
      <c r="AY124" s="581">
        <f t="shared" si="36"/>
        <v>0</v>
      </c>
      <c r="AZ124" s="581">
        <f t="shared" si="36"/>
        <v>0</v>
      </c>
      <c r="BA124" s="581">
        <f t="shared" si="36"/>
        <v>0</v>
      </c>
      <c r="BB124" s="581">
        <f t="shared" si="36"/>
        <v>0</v>
      </c>
      <c r="BC124" s="581">
        <f t="shared" si="36"/>
        <v>0</v>
      </c>
      <c r="BD124" s="581">
        <f t="shared" si="36"/>
        <v>0</v>
      </c>
      <c r="BE124" s="581">
        <f t="shared" si="36"/>
        <v>0</v>
      </c>
      <c r="BF124" s="581">
        <f t="shared" si="36"/>
        <v>0</v>
      </c>
      <c r="BG124" s="581">
        <f t="shared" si="36"/>
        <v>0</v>
      </c>
      <c r="BH124" s="581">
        <f t="shared" si="36"/>
        <v>0</v>
      </c>
      <c r="BI124" s="581">
        <f t="shared" si="36"/>
        <v>0</v>
      </c>
      <c r="BJ124" s="581">
        <f t="shared" si="36"/>
        <v>0</v>
      </c>
      <c r="BK124" s="581">
        <f t="shared" si="36"/>
        <v>0</v>
      </c>
      <c r="BL124" s="581">
        <f t="shared" si="36"/>
        <v>0</v>
      </c>
      <c r="BM124" s="581">
        <f t="shared" si="36"/>
        <v>0</v>
      </c>
      <c r="BN124" s="581">
        <f t="shared" si="36"/>
        <v>0</v>
      </c>
      <c r="BO124" s="581">
        <f t="shared" si="36"/>
        <v>0</v>
      </c>
      <c r="BP124" s="581">
        <f t="shared" si="36"/>
        <v>0</v>
      </c>
      <c r="BQ124" s="581">
        <f t="shared" si="36"/>
        <v>0</v>
      </c>
      <c r="BR124" s="581">
        <f t="shared" si="36"/>
        <v>0</v>
      </c>
      <c r="BS124" s="581">
        <f t="shared" si="36"/>
        <v>0</v>
      </c>
      <c r="BT124" s="581">
        <f t="shared" si="36"/>
        <v>0</v>
      </c>
      <c r="BU124" s="581">
        <f t="shared" si="36"/>
        <v>0</v>
      </c>
      <c r="BV124" s="581">
        <f t="shared" si="36"/>
        <v>0</v>
      </c>
      <c r="BW124" s="581">
        <f t="shared" si="36"/>
        <v>0</v>
      </c>
      <c r="BX124" s="581">
        <f t="shared" si="36"/>
        <v>0</v>
      </c>
      <c r="BY124" s="581">
        <f t="shared" si="36"/>
        <v>0</v>
      </c>
      <c r="BZ124" s="581">
        <f t="shared" si="36"/>
        <v>0</v>
      </c>
      <c r="CA124" s="581">
        <f t="shared" si="36"/>
        <v>0</v>
      </c>
      <c r="CB124" s="581">
        <f t="shared" si="36"/>
        <v>0</v>
      </c>
      <c r="CC124" s="581">
        <f t="shared" si="36"/>
        <v>0</v>
      </c>
      <c r="CD124" s="581">
        <f t="shared" si="36"/>
        <v>0</v>
      </c>
      <c r="CE124" s="581">
        <f t="shared" si="36"/>
        <v>0</v>
      </c>
      <c r="CF124" s="581">
        <f t="shared" si="36"/>
        <v>0</v>
      </c>
      <c r="CG124" s="581">
        <f t="shared" si="36"/>
        <v>0</v>
      </c>
      <c r="CH124" s="581">
        <f t="shared" si="36"/>
        <v>0</v>
      </c>
      <c r="CI124" s="581">
        <f t="shared" si="36"/>
        <v>0</v>
      </c>
    </row>
    <row r="125" spans="1:87" ht="15.75" customHeight="1" outlineLevel="1">
      <c r="A125" s="489" t="s">
        <v>185</v>
      </c>
      <c r="B125" s="379"/>
      <c r="C125" s="490" t="str">
        <f>Settings!$C$7</f>
        <v>USD</v>
      </c>
      <c r="D125" s="561">
        <f t="shared" ref="D125:CI125" si="37">SUM(D120:D124)</f>
        <v>0</v>
      </c>
      <c r="E125" s="561">
        <f t="shared" si="37"/>
        <v>0</v>
      </c>
      <c r="F125" s="561">
        <f t="shared" si="37"/>
        <v>0</v>
      </c>
      <c r="G125" s="561">
        <f t="shared" si="37"/>
        <v>0</v>
      </c>
      <c r="H125" s="561">
        <f t="shared" si="37"/>
        <v>0</v>
      </c>
      <c r="I125" s="561">
        <f t="shared" si="37"/>
        <v>0</v>
      </c>
      <c r="J125" s="561">
        <f t="shared" si="37"/>
        <v>0</v>
      </c>
      <c r="K125" s="561">
        <f t="shared" si="37"/>
        <v>0</v>
      </c>
      <c r="L125" s="561">
        <f t="shared" si="37"/>
        <v>0</v>
      </c>
      <c r="M125" s="561">
        <f t="shared" si="37"/>
        <v>0</v>
      </c>
      <c r="N125" s="561">
        <f t="shared" si="37"/>
        <v>0</v>
      </c>
      <c r="O125" s="561">
        <f t="shared" si="37"/>
        <v>0</v>
      </c>
      <c r="P125" s="561">
        <f t="shared" si="37"/>
        <v>0</v>
      </c>
      <c r="Q125" s="561">
        <f t="shared" si="37"/>
        <v>0</v>
      </c>
      <c r="R125" s="561">
        <f t="shared" si="37"/>
        <v>0</v>
      </c>
      <c r="S125" s="561">
        <f t="shared" si="37"/>
        <v>0</v>
      </c>
      <c r="T125" s="561">
        <f t="shared" si="37"/>
        <v>0</v>
      </c>
      <c r="U125" s="561">
        <f t="shared" si="37"/>
        <v>0</v>
      </c>
      <c r="V125" s="561">
        <f t="shared" si="37"/>
        <v>0</v>
      </c>
      <c r="W125" s="561">
        <f t="shared" si="37"/>
        <v>0</v>
      </c>
      <c r="X125" s="561">
        <f t="shared" si="37"/>
        <v>0</v>
      </c>
      <c r="Y125" s="561">
        <f t="shared" si="37"/>
        <v>0</v>
      </c>
      <c r="Z125" s="561">
        <f t="shared" si="37"/>
        <v>0</v>
      </c>
      <c r="AA125" s="561">
        <f t="shared" si="37"/>
        <v>0</v>
      </c>
      <c r="AB125" s="561">
        <f t="shared" si="37"/>
        <v>0</v>
      </c>
      <c r="AC125" s="561">
        <f t="shared" si="37"/>
        <v>0</v>
      </c>
      <c r="AD125" s="561">
        <f t="shared" si="37"/>
        <v>0</v>
      </c>
      <c r="AE125" s="561">
        <f t="shared" si="37"/>
        <v>0</v>
      </c>
      <c r="AF125" s="561">
        <f t="shared" si="37"/>
        <v>0</v>
      </c>
      <c r="AG125" s="561">
        <f t="shared" si="37"/>
        <v>0</v>
      </c>
      <c r="AH125" s="561">
        <f t="shared" si="37"/>
        <v>0</v>
      </c>
      <c r="AI125" s="561">
        <f t="shared" si="37"/>
        <v>0</v>
      </c>
      <c r="AJ125" s="561">
        <f t="shared" si="37"/>
        <v>0</v>
      </c>
      <c r="AK125" s="561">
        <f t="shared" si="37"/>
        <v>0</v>
      </c>
      <c r="AL125" s="561">
        <f t="shared" si="37"/>
        <v>0</v>
      </c>
      <c r="AM125" s="561">
        <f t="shared" si="37"/>
        <v>0</v>
      </c>
      <c r="AN125" s="561">
        <f t="shared" si="37"/>
        <v>0</v>
      </c>
      <c r="AO125" s="561">
        <f t="shared" si="37"/>
        <v>0</v>
      </c>
      <c r="AP125" s="561">
        <f t="shared" si="37"/>
        <v>0</v>
      </c>
      <c r="AQ125" s="561">
        <f t="shared" si="37"/>
        <v>0</v>
      </c>
      <c r="AR125" s="561">
        <f t="shared" si="37"/>
        <v>0</v>
      </c>
      <c r="AS125" s="561">
        <f t="shared" si="37"/>
        <v>0</v>
      </c>
      <c r="AT125" s="561">
        <f t="shared" si="37"/>
        <v>0</v>
      </c>
      <c r="AU125" s="561">
        <f t="shared" si="37"/>
        <v>0</v>
      </c>
      <c r="AV125" s="561">
        <f t="shared" si="37"/>
        <v>0</v>
      </c>
      <c r="AW125" s="561">
        <f t="shared" si="37"/>
        <v>0</v>
      </c>
      <c r="AX125" s="561">
        <f t="shared" si="37"/>
        <v>0</v>
      </c>
      <c r="AY125" s="561">
        <f t="shared" si="37"/>
        <v>0</v>
      </c>
      <c r="AZ125" s="561">
        <f t="shared" si="37"/>
        <v>0</v>
      </c>
      <c r="BA125" s="561">
        <f t="shared" si="37"/>
        <v>0</v>
      </c>
      <c r="BB125" s="561">
        <f t="shared" si="37"/>
        <v>0</v>
      </c>
      <c r="BC125" s="561">
        <f t="shared" si="37"/>
        <v>0</v>
      </c>
      <c r="BD125" s="561">
        <f t="shared" si="37"/>
        <v>0</v>
      </c>
      <c r="BE125" s="561">
        <f t="shared" si="37"/>
        <v>0</v>
      </c>
      <c r="BF125" s="561">
        <f t="shared" si="37"/>
        <v>0</v>
      </c>
      <c r="BG125" s="561">
        <f t="shared" si="37"/>
        <v>0</v>
      </c>
      <c r="BH125" s="561">
        <f t="shared" si="37"/>
        <v>0</v>
      </c>
      <c r="BI125" s="561">
        <f t="shared" si="37"/>
        <v>0</v>
      </c>
      <c r="BJ125" s="561">
        <f t="shared" si="37"/>
        <v>0</v>
      </c>
      <c r="BK125" s="561">
        <f t="shared" si="37"/>
        <v>0</v>
      </c>
      <c r="BL125" s="561">
        <f t="shared" si="37"/>
        <v>0</v>
      </c>
      <c r="BM125" s="561">
        <f t="shared" si="37"/>
        <v>0</v>
      </c>
      <c r="BN125" s="561">
        <f t="shared" si="37"/>
        <v>0</v>
      </c>
      <c r="BO125" s="561">
        <f t="shared" si="37"/>
        <v>0</v>
      </c>
      <c r="BP125" s="561">
        <f t="shared" si="37"/>
        <v>0</v>
      </c>
      <c r="BQ125" s="561">
        <f t="shared" si="37"/>
        <v>0</v>
      </c>
      <c r="BR125" s="561">
        <f t="shared" si="37"/>
        <v>0</v>
      </c>
      <c r="BS125" s="561">
        <f t="shared" si="37"/>
        <v>0</v>
      </c>
      <c r="BT125" s="561">
        <f t="shared" si="37"/>
        <v>0</v>
      </c>
      <c r="BU125" s="561">
        <f t="shared" si="37"/>
        <v>0</v>
      </c>
      <c r="BV125" s="561">
        <f t="shared" si="37"/>
        <v>0</v>
      </c>
      <c r="BW125" s="561">
        <f t="shared" si="37"/>
        <v>0</v>
      </c>
      <c r="BX125" s="561">
        <f t="shared" si="37"/>
        <v>0</v>
      </c>
      <c r="BY125" s="561">
        <f t="shared" si="37"/>
        <v>0</v>
      </c>
      <c r="BZ125" s="561">
        <f t="shared" si="37"/>
        <v>0</v>
      </c>
      <c r="CA125" s="561">
        <f t="shared" si="37"/>
        <v>0</v>
      </c>
      <c r="CB125" s="561">
        <f t="shared" si="37"/>
        <v>0</v>
      </c>
      <c r="CC125" s="561">
        <f t="shared" si="37"/>
        <v>0</v>
      </c>
      <c r="CD125" s="561">
        <f t="shared" si="37"/>
        <v>0</v>
      </c>
      <c r="CE125" s="561">
        <f t="shared" si="37"/>
        <v>0</v>
      </c>
      <c r="CF125" s="561">
        <f t="shared" si="37"/>
        <v>0</v>
      </c>
      <c r="CG125" s="561">
        <f t="shared" si="37"/>
        <v>0</v>
      </c>
      <c r="CH125" s="561">
        <f t="shared" si="37"/>
        <v>0</v>
      </c>
      <c r="CI125" s="561">
        <f t="shared" si="37"/>
        <v>0</v>
      </c>
    </row>
    <row r="126" spans="1:87" ht="15.75" customHeight="1" outlineLevel="1">
      <c r="A126" s="582"/>
      <c r="B126" s="379"/>
      <c r="C126" s="571"/>
      <c r="D126" s="437"/>
      <c r="E126" s="437"/>
      <c r="F126" s="437"/>
      <c r="G126" s="437"/>
      <c r="H126" s="437"/>
      <c r="I126" s="437"/>
      <c r="J126" s="437"/>
      <c r="K126" s="437"/>
      <c r="L126" s="437"/>
      <c r="M126" s="437"/>
      <c r="N126" s="437"/>
      <c r="O126" s="437"/>
      <c r="P126" s="437"/>
      <c r="Q126" s="437"/>
      <c r="R126" s="437"/>
      <c r="S126" s="437"/>
      <c r="T126" s="437"/>
      <c r="U126" s="437"/>
      <c r="V126" s="437"/>
      <c r="W126" s="437"/>
      <c r="X126" s="437"/>
      <c r="Y126" s="437"/>
      <c r="Z126" s="437"/>
      <c r="AA126" s="437"/>
      <c r="AB126" s="437"/>
      <c r="AC126" s="437"/>
      <c r="AD126" s="437"/>
      <c r="AE126" s="437"/>
      <c r="AF126" s="437"/>
      <c r="AG126" s="437"/>
      <c r="AH126" s="437"/>
      <c r="AI126" s="437"/>
      <c r="AJ126" s="437"/>
      <c r="AK126" s="437"/>
      <c r="AL126" s="437"/>
      <c r="AM126" s="437"/>
      <c r="AN126" s="437"/>
      <c r="AO126" s="437"/>
      <c r="AP126" s="437"/>
      <c r="AQ126" s="437"/>
      <c r="AR126" s="437"/>
      <c r="AS126" s="437"/>
      <c r="AT126" s="437"/>
      <c r="AU126" s="437"/>
      <c r="AV126" s="437"/>
      <c r="AW126" s="437"/>
      <c r="AX126" s="437"/>
      <c r="AY126" s="437"/>
      <c r="AZ126" s="437"/>
      <c r="BA126" s="437"/>
      <c r="BB126" s="437"/>
      <c r="BC126" s="437"/>
      <c r="BD126" s="437"/>
      <c r="BE126" s="437"/>
      <c r="BF126" s="437"/>
      <c r="BG126" s="437"/>
      <c r="BH126" s="437"/>
      <c r="BI126" s="437"/>
      <c r="BJ126" s="437"/>
      <c r="BK126" s="437"/>
      <c r="BL126" s="437"/>
      <c r="BM126" s="437"/>
      <c r="BN126" s="437"/>
      <c r="BO126" s="437"/>
      <c r="BP126" s="437"/>
      <c r="BQ126" s="437"/>
      <c r="BR126" s="437"/>
      <c r="BS126" s="437"/>
      <c r="BT126" s="437"/>
      <c r="BU126" s="437"/>
      <c r="BV126" s="437"/>
      <c r="BW126" s="437"/>
      <c r="BX126" s="437"/>
      <c r="BY126" s="437"/>
      <c r="BZ126" s="437"/>
      <c r="CA126" s="437"/>
      <c r="CB126" s="437"/>
      <c r="CC126" s="437"/>
      <c r="CD126" s="437"/>
      <c r="CE126" s="437"/>
      <c r="CF126" s="437"/>
      <c r="CG126" s="437"/>
      <c r="CH126" s="437"/>
      <c r="CI126" s="437"/>
    </row>
    <row r="127" spans="1:87" ht="15.75" customHeight="1" outlineLevel="1">
      <c r="A127" s="489" t="s">
        <v>186</v>
      </c>
      <c r="B127" s="379"/>
      <c r="C127" s="571"/>
      <c r="D127" s="437"/>
      <c r="E127" s="437"/>
      <c r="F127" s="437"/>
      <c r="G127" s="437"/>
      <c r="H127" s="437"/>
      <c r="I127" s="437"/>
      <c r="J127" s="437"/>
      <c r="K127" s="437"/>
      <c r="L127" s="437"/>
      <c r="M127" s="437"/>
      <c r="N127" s="437"/>
      <c r="O127" s="437"/>
      <c r="P127" s="437"/>
      <c r="Q127" s="437"/>
      <c r="R127" s="437"/>
      <c r="S127" s="437"/>
      <c r="T127" s="437"/>
      <c r="U127" s="437"/>
      <c r="V127" s="437"/>
      <c r="W127" s="437"/>
      <c r="X127" s="437"/>
      <c r="Y127" s="437"/>
      <c r="Z127" s="437"/>
      <c r="AA127" s="437"/>
      <c r="AB127" s="437"/>
      <c r="AC127" s="437"/>
      <c r="AD127" s="437"/>
      <c r="AE127" s="437"/>
      <c r="AF127" s="437"/>
      <c r="AG127" s="437"/>
      <c r="AH127" s="437"/>
      <c r="AI127" s="437"/>
      <c r="AJ127" s="437"/>
      <c r="AK127" s="437"/>
      <c r="AL127" s="437"/>
      <c r="AM127" s="437"/>
      <c r="AN127" s="437"/>
      <c r="AO127" s="437"/>
      <c r="AP127" s="437"/>
      <c r="AQ127" s="437"/>
      <c r="AR127" s="437"/>
      <c r="AS127" s="437"/>
      <c r="AT127" s="437"/>
      <c r="AU127" s="437"/>
      <c r="AV127" s="437"/>
      <c r="AW127" s="437"/>
      <c r="AX127" s="437"/>
      <c r="AY127" s="437"/>
      <c r="AZ127" s="437"/>
      <c r="BA127" s="437"/>
      <c r="BB127" s="437"/>
      <c r="BC127" s="437"/>
      <c r="BD127" s="437"/>
      <c r="BE127" s="437"/>
      <c r="BF127" s="437"/>
      <c r="BG127" s="437"/>
      <c r="BH127" s="437"/>
      <c r="BI127" s="437"/>
      <c r="BJ127" s="437"/>
      <c r="BK127" s="437"/>
      <c r="BL127" s="437"/>
      <c r="BM127" s="437"/>
      <c r="BN127" s="437"/>
      <c r="BO127" s="437"/>
      <c r="BP127" s="437"/>
      <c r="BQ127" s="437"/>
      <c r="BR127" s="437"/>
      <c r="BS127" s="437"/>
      <c r="BT127" s="437"/>
      <c r="BU127" s="437"/>
      <c r="BV127" s="437"/>
      <c r="BW127" s="437"/>
      <c r="BX127" s="437"/>
      <c r="BY127" s="437"/>
      <c r="BZ127" s="437"/>
      <c r="CA127" s="437"/>
      <c r="CB127" s="437"/>
      <c r="CC127" s="437"/>
      <c r="CD127" s="437"/>
      <c r="CE127" s="437"/>
      <c r="CF127" s="437"/>
      <c r="CG127" s="437"/>
      <c r="CH127" s="437"/>
      <c r="CI127" s="437"/>
    </row>
    <row r="128" spans="1:87" ht="15.75" customHeight="1" outlineLevel="1">
      <c r="A128" s="379" t="s">
        <v>187</v>
      </c>
      <c r="B128" s="379"/>
      <c r="C128" s="494" t="str">
        <f>Settings!$C$7</f>
        <v>USD</v>
      </c>
      <c r="D128" s="577">
        <f>IF('WK+CAPEX'!D73&gt;0,SUMIFS('WK+CAPEX'!$72:$72,'WK+CAPEX'!$5:$5,"&gt;"&amp;D$7+12),0)</f>
        <v>0</v>
      </c>
      <c r="E128" s="577">
        <f>IF('WK+CAPEX'!E73&gt;0,SUMIFS('WK+CAPEX'!$72:$72,'WK+CAPEX'!$5:$5,"&gt;"&amp;E$7+12),0)</f>
        <v>0</v>
      </c>
      <c r="F128" s="577">
        <f>IF('WK+CAPEX'!F73&gt;0,SUMIFS('WK+CAPEX'!$72:$72,'WK+CAPEX'!$5:$5,"&gt;"&amp;F$7+12),0)</f>
        <v>0</v>
      </c>
      <c r="G128" s="577">
        <f>IF('WK+CAPEX'!G73&gt;0,SUMIFS('WK+CAPEX'!$72:$72,'WK+CAPEX'!$5:$5,"&gt;"&amp;G$7+12),0)</f>
        <v>0</v>
      </c>
      <c r="H128" s="577">
        <f>IF('WK+CAPEX'!H73&gt;0,SUMIFS('WK+CAPEX'!$72:$72,'WK+CAPEX'!$5:$5,"&gt;"&amp;H$7+12),0)</f>
        <v>0</v>
      </c>
      <c r="I128" s="577">
        <f>IF('WK+CAPEX'!I73&gt;0,SUMIFS('WK+CAPEX'!$72:$72,'WK+CAPEX'!$5:$5,"&gt;"&amp;I$7+12),0)</f>
        <v>0</v>
      </c>
      <c r="J128" s="577">
        <f>IF('WK+CAPEX'!J73&gt;0,SUMIFS('WK+CAPEX'!$72:$72,'WK+CAPEX'!$5:$5,"&gt;"&amp;J$7+12),0)</f>
        <v>0</v>
      </c>
      <c r="K128" s="577">
        <f>IF('WK+CAPEX'!K73&gt;0,SUMIFS('WK+CAPEX'!$72:$72,'WK+CAPEX'!$5:$5,"&gt;"&amp;K$7+12),0)</f>
        <v>0</v>
      </c>
      <c r="L128" s="577">
        <f>IF('WK+CAPEX'!L73&gt;0,SUMIFS('WK+CAPEX'!$72:$72,'WK+CAPEX'!$5:$5,"&gt;"&amp;L$7+12),0)</f>
        <v>0</v>
      </c>
      <c r="M128" s="577">
        <f>IF('WK+CAPEX'!M73&gt;0,SUMIFS('WK+CAPEX'!$72:$72,'WK+CAPEX'!$5:$5,"&gt;"&amp;M$7+12),0)</f>
        <v>0</v>
      </c>
      <c r="N128" s="577">
        <f>IF('WK+CAPEX'!N73&gt;0,SUMIFS('WK+CAPEX'!$72:$72,'WK+CAPEX'!$5:$5,"&gt;"&amp;N$7+12),0)</f>
        <v>0</v>
      </c>
      <c r="O128" s="577">
        <f>IF('WK+CAPEX'!O73&gt;0,SUMIFS('WK+CAPEX'!$72:$72,'WK+CAPEX'!$5:$5,"&gt;"&amp;O$7+12),0)</f>
        <v>0</v>
      </c>
      <c r="P128" s="577">
        <f>IF('WK+CAPEX'!P73&gt;0,SUMIFS('WK+CAPEX'!$72:$72,'WK+CAPEX'!$5:$5,"&gt;"&amp;P$7+12),0)</f>
        <v>0</v>
      </c>
      <c r="Q128" s="577">
        <f>IF('WK+CAPEX'!Q73&gt;0,SUMIFS('WK+CAPEX'!$72:$72,'WK+CAPEX'!$5:$5,"&gt;"&amp;Q$7+12),0)</f>
        <v>0</v>
      </c>
      <c r="R128" s="577">
        <f>IF('WK+CAPEX'!R73&gt;0,SUMIFS('WK+CAPEX'!$72:$72,'WK+CAPEX'!$5:$5,"&gt;"&amp;R$7+12),0)</f>
        <v>0</v>
      </c>
      <c r="S128" s="577">
        <f>IF('WK+CAPEX'!S73&gt;0,SUMIFS('WK+CAPEX'!$72:$72,'WK+CAPEX'!$5:$5,"&gt;"&amp;S$7+12),0)</f>
        <v>0</v>
      </c>
      <c r="T128" s="577">
        <f>IF('WK+CAPEX'!T73&gt;0,SUMIFS('WK+CAPEX'!$72:$72,'WK+CAPEX'!$5:$5,"&gt;"&amp;T$7+12),0)</f>
        <v>0</v>
      </c>
      <c r="U128" s="577">
        <f>IF('WK+CAPEX'!U73&gt;0,SUMIFS('WK+CAPEX'!$72:$72,'WK+CAPEX'!$5:$5,"&gt;"&amp;U$7+12),0)</f>
        <v>0</v>
      </c>
      <c r="V128" s="577">
        <f>IF('WK+CAPEX'!V73&gt;0,SUMIFS('WK+CAPEX'!$72:$72,'WK+CAPEX'!$5:$5,"&gt;"&amp;V$7+12),0)</f>
        <v>0</v>
      </c>
      <c r="W128" s="577">
        <f>IF('WK+CAPEX'!W73&gt;0,SUMIFS('WK+CAPEX'!$72:$72,'WK+CAPEX'!$5:$5,"&gt;"&amp;W$7+12),0)</f>
        <v>0</v>
      </c>
      <c r="X128" s="577">
        <f>IF('WK+CAPEX'!X73&gt;0,SUMIFS('WK+CAPEX'!$72:$72,'WK+CAPEX'!$5:$5,"&gt;"&amp;X$7+12),0)</f>
        <v>0</v>
      </c>
      <c r="Y128" s="577">
        <f>IF('WK+CAPEX'!Y73&gt;0,SUMIFS('WK+CAPEX'!$72:$72,'WK+CAPEX'!$5:$5,"&gt;"&amp;Y$7+12),0)</f>
        <v>0</v>
      </c>
      <c r="Z128" s="577">
        <f>IF('WK+CAPEX'!Z73&gt;0,SUMIFS('WK+CAPEX'!$72:$72,'WK+CAPEX'!$5:$5,"&gt;"&amp;Z$7+12),0)</f>
        <v>0</v>
      </c>
      <c r="AA128" s="577">
        <f>IF('WK+CAPEX'!AA73&gt;0,SUMIFS('WK+CAPEX'!$72:$72,'WK+CAPEX'!$5:$5,"&gt;"&amp;AA$7+12),0)</f>
        <v>0</v>
      </c>
      <c r="AB128" s="577">
        <f>IF('WK+CAPEX'!AB73&gt;0,SUMIFS('WK+CAPEX'!$72:$72,'WK+CAPEX'!$5:$5,"&gt;"&amp;AB$7+12),0)</f>
        <v>0</v>
      </c>
      <c r="AC128" s="577">
        <f>IF('WK+CAPEX'!AC73&gt;0,SUMIFS('WK+CAPEX'!$72:$72,'WK+CAPEX'!$5:$5,"&gt;"&amp;AC$7+12),0)</f>
        <v>0</v>
      </c>
      <c r="AD128" s="577">
        <f>IF('WK+CAPEX'!AD73&gt;0,SUMIFS('WK+CAPEX'!$72:$72,'WK+CAPEX'!$5:$5,"&gt;"&amp;AD$7+12),0)</f>
        <v>0</v>
      </c>
      <c r="AE128" s="577">
        <f>IF('WK+CAPEX'!AE73&gt;0,SUMIFS('WK+CAPEX'!$72:$72,'WK+CAPEX'!$5:$5,"&gt;"&amp;AE$7+12),0)</f>
        <v>0</v>
      </c>
      <c r="AF128" s="577">
        <f>IF('WK+CAPEX'!AF73&gt;0,SUMIFS('WK+CAPEX'!$72:$72,'WK+CAPEX'!$5:$5,"&gt;"&amp;AF$7+12),0)</f>
        <v>0</v>
      </c>
      <c r="AG128" s="577">
        <f>IF('WK+CAPEX'!AG73&gt;0,SUMIFS('WK+CAPEX'!$72:$72,'WK+CAPEX'!$5:$5,"&gt;"&amp;AG$7+12),0)</f>
        <v>0</v>
      </c>
      <c r="AH128" s="577">
        <f>IF('WK+CAPEX'!AH73&gt;0,SUMIFS('WK+CAPEX'!$72:$72,'WK+CAPEX'!$5:$5,"&gt;"&amp;AH$7+12),0)</f>
        <v>0</v>
      </c>
      <c r="AI128" s="577">
        <f>IF('WK+CAPEX'!AI73&gt;0,SUMIFS('WK+CAPEX'!$72:$72,'WK+CAPEX'!$5:$5,"&gt;"&amp;AI$7+12),0)</f>
        <v>0</v>
      </c>
      <c r="AJ128" s="577">
        <f>IF('WK+CAPEX'!AJ73&gt;0,SUMIFS('WK+CAPEX'!$72:$72,'WK+CAPEX'!$5:$5,"&gt;"&amp;AJ$7+12),0)</f>
        <v>0</v>
      </c>
      <c r="AK128" s="577">
        <f>IF('WK+CAPEX'!AK73&gt;0,SUMIFS('WK+CAPEX'!$72:$72,'WK+CAPEX'!$5:$5,"&gt;"&amp;AK$7+12),0)</f>
        <v>0</v>
      </c>
      <c r="AL128" s="577">
        <f>IF('WK+CAPEX'!AL73&gt;0,SUMIFS('WK+CAPEX'!$72:$72,'WK+CAPEX'!$5:$5,"&gt;"&amp;AL$7+12),0)</f>
        <v>0</v>
      </c>
      <c r="AM128" s="577">
        <f>IF('WK+CAPEX'!AM73&gt;0,SUMIFS('WK+CAPEX'!$72:$72,'WK+CAPEX'!$5:$5,"&gt;"&amp;AM$7+12),0)</f>
        <v>0</v>
      </c>
      <c r="AN128" s="577">
        <f>IF('WK+CAPEX'!AN73&gt;0,SUMIFS('WK+CAPEX'!$72:$72,'WK+CAPEX'!$5:$5,"&gt;"&amp;AN$7+12),0)</f>
        <v>0</v>
      </c>
      <c r="AO128" s="577">
        <f>IF('WK+CAPEX'!AO73&gt;0,SUMIFS('WK+CAPEX'!$72:$72,'WK+CAPEX'!$5:$5,"&gt;"&amp;AO$7+12),0)</f>
        <v>0</v>
      </c>
      <c r="AP128" s="577">
        <f>IF('WK+CAPEX'!AP73&gt;0,SUMIFS('WK+CAPEX'!$72:$72,'WK+CAPEX'!$5:$5,"&gt;"&amp;AP$7+12),0)</f>
        <v>0</v>
      </c>
      <c r="AQ128" s="577">
        <f>IF('WK+CAPEX'!AQ73&gt;0,SUMIFS('WK+CAPEX'!$72:$72,'WK+CAPEX'!$5:$5,"&gt;"&amp;AQ$7+12),0)</f>
        <v>0</v>
      </c>
      <c r="AR128" s="577">
        <f>IF('WK+CAPEX'!AR73&gt;0,SUMIFS('WK+CAPEX'!$72:$72,'WK+CAPEX'!$5:$5,"&gt;"&amp;AR$7+12),0)</f>
        <v>0</v>
      </c>
      <c r="AS128" s="577">
        <f>IF('WK+CAPEX'!AS73&gt;0,SUMIFS('WK+CAPEX'!$72:$72,'WK+CAPEX'!$5:$5,"&gt;"&amp;AS$7+12),0)</f>
        <v>0</v>
      </c>
      <c r="AT128" s="577">
        <f>IF('WK+CAPEX'!AT73&gt;0,SUMIFS('WK+CAPEX'!$72:$72,'WK+CAPEX'!$5:$5,"&gt;"&amp;AT$7+12),0)</f>
        <v>0</v>
      </c>
      <c r="AU128" s="577">
        <f>IF('WK+CAPEX'!AU73&gt;0,SUMIFS('WK+CAPEX'!$72:$72,'WK+CAPEX'!$5:$5,"&gt;"&amp;AU$7+12),0)</f>
        <v>0</v>
      </c>
      <c r="AV128" s="577">
        <f>IF('WK+CAPEX'!AV73&gt;0,SUMIFS('WK+CAPEX'!$72:$72,'WK+CAPEX'!$5:$5,"&gt;"&amp;AV$7+12),0)</f>
        <v>0</v>
      </c>
      <c r="AW128" s="577">
        <f>IF('WK+CAPEX'!AW73&gt;0,SUMIFS('WK+CAPEX'!$72:$72,'WK+CAPEX'!$5:$5,"&gt;"&amp;AW$7+12),0)</f>
        <v>0</v>
      </c>
      <c r="AX128" s="577">
        <f>IF('WK+CAPEX'!AX73&gt;0,SUMIFS('WK+CAPEX'!$72:$72,'WK+CAPEX'!$5:$5,"&gt;"&amp;AX$7+12),0)</f>
        <v>0</v>
      </c>
      <c r="AY128" s="577">
        <f>IF('WK+CAPEX'!AY73&gt;0,SUMIFS('WK+CAPEX'!$72:$72,'WK+CAPEX'!$5:$5,"&gt;"&amp;AY$7+12),0)</f>
        <v>0</v>
      </c>
      <c r="AZ128" s="577">
        <f>IF('WK+CAPEX'!AZ73&gt;0,SUMIFS('WK+CAPEX'!$72:$72,'WK+CAPEX'!$5:$5,"&gt;"&amp;AZ$7+12),0)</f>
        <v>0</v>
      </c>
      <c r="BA128" s="577">
        <f>IF('WK+CAPEX'!BA73&gt;0,SUMIFS('WK+CAPEX'!$72:$72,'WK+CAPEX'!$5:$5,"&gt;"&amp;BA$7+12),0)</f>
        <v>0</v>
      </c>
      <c r="BB128" s="577">
        <f>IF('WK+CAPEX'!BB73&gt;0,SUMIFS('WK+CAPEX'!$72:$72,'WK+CAPEX'!$5:$5,"&gt;"&amp;BB$7+12),0)</f>
        <v>0</v>
      </c>
      <c r="BC128" s="577">
        <f>IF('WK+CAPEX'!BC73&gt;0,SUMIFS('WK+CAPEX'!$72:$72,'WK+CAPEX'!$5:$5,"&gt;"&amp;BC$7+12),0)</f>
        <v>0</v>
      </c>
      <c r="BD128" s="577">
        <f>IF('WK+CAPEX'!BD73&gt;0,SUMIFS('WK+CAPEX'!$72:$72,'WK+CAPEX'!$5:$5,"&gt;"&amp;BD$7+12),0)</f>
        <v>0</v>
      </c>
      <c r="BE128" s="577">
        <f>IF('WK+CAPEX'!BE73&gt;0,SUMIFS('WK+CAPEX'!$72:$72,'WK+CAPEX'!$5:$5,"&gt;"&amp;BE$7+12),0)</f>
        <v>0</v>
      </c>
      <c r="BF128" s="577">
        <f>IF('WK+CAPEX'!BF73&gt;0,SUMIFS('WK+CAPEX'!$72:$72,'WK+CAPEX'!$5:$5,"&gt;"&amp;BF$7+12),0)</f>
        <v>0</v>
      </c>
      <c r="BG128" s="577">
        <f>IF('WK+CAPEX'!BG73&gt;0,SUMIFS('WK+CAPEX'!$72:$72,'WK+CAPEX'!$5:$5,"&gt;"&amp;BG$7+12),0)</f>
        <v>0</v>
      </c>
      <c r="BH128" s="577">
        <f>IF('WK+CAPEX'!BH73&gt;0,SUMIFS('WK+CAPEX'!$72:$72,'WK+CAPEX'!$5:$5,"&gt;"&amp;BH$7+12),0)</f>
        <v>0</v>
      </c>
      <c r="BI128" s="577">
        <f>IF('WK+CAPEX'!BI73&gt;0,SUMIFS('WK+CAPEX'!$72:$72,'WK+CAPEX'!$5:$5,"&gt;"&amp;BI$7+12),0)</f>
        <v>0</v>
      </c>
      <c r="BJ128" s="577">
        <f>IF('WK+CAPEX'!BJ73&gt;0,SUMIFS('WK+CAPEX'!$72:$72,'WK+CAPEX'!$5:$5,"&gt;"&amp;BJ$7+12),0)</f>
        <v>0</v>
      </c>
      <c r="BK128" s="577">
        <f>IF('WK+CAPEX'!BK73&gt;0,SUMIFS('WK+CAPEX'!$72:$72,'WK+CAPEX'!$5:$5,"&gt;"&amp;BK$7+12),0)</f>
        <v>0</v>
      </c>
      <c r="BL128" s="577">
        <f>IF('WK+CAPEX'!BL73&gt;0,SUMIFS('WK+CAPEX'!$72:$72,'WK+CAPEX'!$5:$5,"&gt;"&amp;BL$7+12),0)</f>
        <v>0</v>
      </c>
      <c r="BM128" s="577">
        <f>IF('WK+CAPEX'!BM73&gt;0,SUMIFS('WK+CAPEX'!$72:$72,'WK+CAPEX'!$5:$5,"&gt;"&amp;BM$7+12),0)</f>
        <v>0</v>
      </c>
      <c r="BN128" s="577">
        <f>IF('WK+CAPEX'!BN73&gt;0,SUMIFS('WK+CAPEX'!$72:$72,'WK+CAPEX'!$5:$5,"&gt;"&amp;BN$7+12),0)</f>
        <v>0</v>
      </c>
      <c r="BO128" s="577">
        <f>IF('WK+CAPEX'!BO73&gt;0,SUMIFS('WK+CAPEX'!$72:$72,'WK+CAPEX'!$5:$5,"&gt;"&amp;BO$7+12),0)</f>
        <v>0</v>
      </c>
      <c r="BP128" s="577">
        <f>IF('WK+CAPEX'!BP73&gt;0,SUMIFS('WK+CAPEX'!$72:$72,'WK+CAPEX'!$5:$5,"&gt;"&amp;BP$7+12),0)</f>
        <v>0</v>
      </c>
      <c r="BQ128" s="577">
        <f>IF('WK+CAPEX'!BQ73&gt;0,SUMIFS('WK+CAPEX'!$72:$72,'WK+CAPEX'!$5:$5,"&gt;"&amp;BQ$7+12),0)</f>
        <v>0</v>
      </c>
      <c r="BR128" s="577">
        <f>IF('WK+CAPEX'!BR73&gt;0,SUMIFS('WK+CAPEX'!$72:$72,'WK+CAPEX'!$5:$5,"&gt;"&amp;BR$7+12),0)</f>
        <v>0</v>
      </c>
      <c r="BS128" s="577">
        <f>IF('WK+CAPEX'!BS73&gt;0,SUMIFS('WK+CAPEX'!$72:$72,'WK+CAPEX'!$5:$5,"&gt;"&amp;BS$7+12),0)</f>
        <v>0</v>
      </c>
      <c r="BT128" s="577">
        <f>IF('WK+CAPEX'!BT73&gt;0,SUMIFS('WK+CAPEX'!$72:$72,'WK+CAPEX'!$5:$5,"&gt;"&amp;BT$7+12),0)</f>
        <v>0</v>
      </c>
      <c r="BU128" s="577">
        <f>IF('WK+CAPEX'!BU73&gt;0,SUMIFS('WK+CAPEX'!$72:$72,'WK+CAPEX'!$5:$5,"&gt;"&amp;BU$7+12),0)</f>
        <v>0</v>
      </c>
      <c r="BV128" s="577">
        <f>IF('WK+CAPEX'!BV73&gt;0,SUMIFS('WK+CAPEX'!$72:$72,'WK+CAPEX'!$5:$5,"&gt;"&amp;BV$7+12),0)</f>
        <v>0</v>
      </c>
      <c r="BW128" s="577">
        <f>IF('WK+CAPEX'!BW73&gt;0,SUMIFS('WK+CAPEX'!$72:$72,'WK+CAPEX'!$5:$5,"&gt;"&amp;BW$7+12),0)</f>
        <v>0</v>
      </c>
      <c r="BX128" s="577">
        <f>IF('WK+CAPEX'!BX73&gt;0,SUMIFS('WK+CAPEX'!$72:$72,'WK+CAPEX'!$5:$5,"&gt;"&amp;BX$7+12),0)</f>
        <v>0</v>
      </c>
      <c r="BY128" s="577">
        <f>IF('WK+CAPEX'!BY73&gt;0,SUMIFS('WK+CAPEX'!$72:$72,'WK+CAPEX'!$5:$5,"&gt;"&amp;BY$7+12),0)</f>
        <v>0</v>
      </c>
      <c r="BZ128" s="577">
        <f>IF('WK+CAPEX'!BZ73&gt;0,SUMIFS('WK+CAPEX'!$72:$72,'WK+CAPEX'!$5:$5,"&gt;"&amp;BZ$7+12),0)</f>
        <v>0</v>
      </c>
      <c r="CA128" s="577">
        <f>IF('WK+CAPEX'!CA73&gt;0,SUMIFS('WK+CAPEX'!$72:$72,'WK+CAPEX'!$5:$5,"&gt;"&amp;CA$7+12),0)</f>
        <v>0</v>
      </c>
      <c r="CB128" s="577">
        <f>IF('WK+CAPEX'!CB73&gt;0,SUMIFS('WK+CAPEX'!$72:$72,'WK+CAPEX'!$5:$5,"&gt;"&amp;CB$7+12),0)</f>
        <v>0</v>
      </c>
      <c r="CC128" s="577">
        <f>IF('WK+CAPEX'!CC73&gt;0,SUMIFS('WK+CAPEX'!$72:$72,'WK+CAPEX'!$5:$5,"&gt;"&amp;CC$7+12),0)</f>
        <v>0</v>
      </c>
      <c r="CD128" s="577">
        <f>IF('WK+CAPEX'!CD73&gt;0,SUMIFS('WK+CAPEX'!$72:$72,'WK+CAPEX'!$5:$5,"&gt;"&amp;CD$7+12),0)</f>
        <v>0</v>
      </c>
      <c r="CE128" s="577">
        <f>IF('WK+CAPEX'!CE73&gt;0,SUMIFS('WK+CAPEX'!$72:$72,'WK+CAPEX'!$5:$5,"&gt;"&amp;CE$7+12),0)</f>
        <v>0</v>
      </c>
      <c r="CF128" s="577">
        <f>IF('WK+CAPEX'!CF73&gt;0,SUMIFS('WK+CAPEX'!$72:$72,'WK+CAPEX'!$5:$5,"&gt;"&amp;CF$7+12),0)</f>
        <v>0</v>
      </c>
      <c r="CG128" s="577">
        <f>IF('WK+CAPEX'!CG73&gt;0,SUMIFS('WK+CAPEX'!$72:$72,'WK+CAPEX'!$5:$5,"&gt;"&amp;CG$7+12),0)</f>
        <v>0</v>
      </c>
      <c r="CH128" s="577">
        <f>IF('WK+CAPEX'!CH73&gt;0,SUMIFS('WK+CAPEX'!$72:$72,'WK+CAPEX'!$5:$5,"&gt;"&amp;CH$7+12),0)</f>
        <v>0</v>
      </c>
      <c r="CI128" s="577">
        <f>IF('WK+CAPEX'!CI73&gt;0,SUMIFS('WK+CAPEX'!$72:$72,'WK+CAPEX'!$5:$5,"&gt;"&amp;CI$7+12),0)</f>
        <v>0</v>
      </c>
    </row>
    <row r="129" spans="1:87" ht="15.75" customHeight="1" outlineLevel="1">
      <c r="A129" s="579" t="s">
        <v>188</v>
      </c>
      <c r="B129" s="579"/>
      <c r="C129" s="580" t="str">
        <f>Settings!$C$7</f>
        <v>USD</v>
      </c>
      <c r="D129" s="581">
        <v>0</v>
      </c>
      <c r="E129" s="581">
        <f t="shared" ref="E129:CI129" si="38">D129</f>
        <v>0</v>
      </c>
      <c r="F129" s="581">
        <f t="shared" si="38"/>
        <v>0</v>
      </c>
      <c r="G129" s="581">
        <f t="shared" si="38"/>
        <v>0</v>
      </c>
      <c r="H129" s="581">
        <f t="shared" si="38"/>
        <v>0</v>
      </c>
      <c r="I129" s="581">
        <f t="shared" si="38"/>
        <v>0</v>
      </c>
      <c r="J129" s="581">
        <f t="shared" si="38"/>
        <v>0</v>
      </c>
      <c r="K129" s="581">
        <f t="shared" si="38"/>
        <v>0</v>
      </c>
      <c r="L129" s="581">
        <f t="shared" si="38"/>
        <v>0</v>
      </c>
      <c r="M129" s="581">
        <f t="shared" si="38"/>
        <v>0</v>
      </c>
      <c r="N129" s="581">
        <f t="shared" si="38"/>
        <v>0</v>
      </c>
      <c r="O129" s="581">
        <f t="shared" si="38"/>
        <v>0</v>
      </c>
      <c r="P129" s="581">
        <f t="shared" si="38"/>
        <v>0</v>
      </c>
      <c r="Q129" s="581">
        <f t="shared" si="38"/>
        <v>0</v>
      </c>
      <c r="R129" s="581">
        <f t="shared" si="38"/>
        <v>0</v>
      </c>
      <c r="S129" s="581">
        <f t="shared" si="38"/>
        <v>0</v>
      </c>
      <c r="T129" s="581">
        <f t="shared" si="38"/>
        <v>0</v>
      </c>
      <c r="U129" s="581">
        <f t="shared" si="38"/>
        <v>0</v>
      </c>
      <c r="V129" s="581">
        <f t="shared" si="38"/>
        <v>0</v>
      </c>
      <c r="W129" s="581">
        <f t="shared" si="38"/>
        <v>0</v>
      </c>
      <c r="X129" s="581">
        <f t="shared" si="38"/>
        <v>0</v>
      </c>
      <c r="Y129" s="581">
        <f t="shared" si="38"/>
        <v>0</v>
      </c>
      <c r="Z129" s="581">
        <f t="shared" si="38"/>
        <v>0</v>
      </c>
      <c r="AA129" s="581">
        <f t="shared" si="38"/>
        <v>0</v>
      </c>
      <c r="AB129" s="581">
        <f t="shared" si="38"/>
        <v>0</v>
      </c>
      <c r="AC129" s="581">
        <f t="shared" si="38"/>
        <v>0</v>
      </c>
      <c r="AD129" s="581">
        <f t="shared" si="38"/>
        <v>0</v>
      </c>
      <c r="AE129" s="581">
        <f t="shared" si="38"/>
        <v>0</v>
      </c>
      <c r="AF129" s="581">
        <f t="shared" si="38"/>
        <v>0</v>
      </c>
      <c r="AG129" s="581">
        <f t="shared" si="38"/>
        <v>0</v>
      </c>
      <c r="AH129" s="581">
        <f t="shared" si="38"/>
        <v>0</v>
      </c>
      <c r="AI129" s="581">
        <f t="shared" si="38"/>
        <v>0</v>
      </c>
      <c r="AJ129" s="581">
        <f t="shared" si="38"/>
        <v>0</v>
      </c>
      <c r="AK129" s="581">
        <f t="shared" si="38"/>
        <v>0</v>
      </c>
      <c r="AL129" s="581">
        <f t="shared" si="38"/>
        <v>0</v>
      </c>
      <c r="AM129" s="581">
        <f t="shared" si="38"/>
        <v>0</v>
      </c>
      <c r="AN129" s="581">
        <f t="shared" si="38"/>
        <v>0</v>
      </c>
      <c r="AO129" s="581">
        <f t="shared" si="38"/>
        <v>0</v>
      </c>
      <c r="AP129" s="581">
        <f t="shared" si="38"/>
        <v>0</v>
      </c>
      <c r="AQ129" s="581">
        <f t="shared" si="38"/>
        <v>0</v>
      </c>
      <c r="AR129" s="581">
        <f t="shared" si="38"/>
        <v>0</v>
      </c>
      <c r="AS129" s="581">
        <f t="shared" si="38"/>
        <v>0</v>
      </c>
      <c r="AT129" s="581">
        <f t="shared" si="38"/>
        <v>0</v>
      </c>
      <c r="AU129" s="581">
        <f t="shared" si="38"/>
        <v>0</v>
      </c>
      <c r="AV129" s="581">
        <f t="shared" si="38"/>
        <v>0</v>
      </c>
      <c r="AW129" s="581">
        <f t="shared" si="38"/>
        <v>0</v>
      </c>
      <c r="AX129" s="581">
        <f t="shared" si="38"/>
        <v>0</v>
      </c>
      <c r="AY129" s="581">
        <f t="shared" si="38"/>
        <v>0</v>
      </c>
      <c r="AZ129" s="581">
        <f t="shared" si="38"/>
        <v>0</v>
      </c>
      <c r="BA129" s="581">
        <f t="shared" si="38"/>
        <v>0</v>
      </c>
      <c r="BB129" s="581">
        <f t="shared" si="38"/>
        <v>0</v>
      </c>
      <c r="BC129" s="581">
        <f t="shared" si="38"/>
        <v>0</v>
      </c>
      <c r="BD129" s="581">
        <f t="shared" si="38"/>
        <v>0</v>
      </c>
      <c r="BE129" s="581">
        <f t="shared" si="38"/>
        <v>0</v>
      </c>
      <c r="BF129" s="581">
        <f t="shared" si="38"/>
        <v>0</v>
      </c>
      <c r="BG129" s="581">
        <f t="shared" si="38"/>
        <v>0</v>
      </c>
      <c r="BH129" s="581">
        <f t="shared" si="38"/>
        <v>0</v>
      </c>
      <c r="BI129" s="581">
        <f t="shared" si="38"/>
        <v>0</v>
      </c>
      <c r="BJ129" s="581">
        <f t="shared" si="38"/>
        <v>0</v>
      </c>
      <c r="BK129" s="581">
        <f t="shared" si="38"/>
        <v>0</v>
      </c>
      <c r="BL129" s="581">
        <f t="shared" si="38"/>
        <v>0</v>
      </c>
      <c r="BM129" s="581">
        <f t="shared" si="38"/>
        <v>0</v>
      </c>
      <c r="BN129" s="581">
        <f t="shared" si="38"/>
        <v>0</v>
      </c>
      <c r="BO129" s="581">
        <f t="shared" si="38"/>
        <v>0</v>
      </c>
      <c r="BP129" s="581">
        <f t="shared" si="38"/>
        <v>0</v>
      </c>
      <c r="BQ129" s="581">
        <f t="shared" si="38"/>
        <v>0</v>
      </c>
      <c r="BR129" s="581">
        <f t="shared" si="38"/>
        <v>0</v>
      </c>
      <c r="BS129" s="581">
        <f t="shared" si="38"/>
        <v>0</v>
      </c>
      <c r="BT129" s="581">
        <f t="shared" si="38"/>
        <v>0</v>
      </c>
      <c r="BU129" s="581">
        <f t="shared" si="38"/>
        <v>0</v>
      </c>
      <c r="BV129" s="581">
        <f t="shared" si="38"/>
        <v>0</v>
      </c>
      <c r="BW129" s="581">
        <f t="shared" si="38"/>
        <v>0</v>
      </c>
      <c r="BX129" s="581">
        <f t="shared" si="38"/>
        <v>0</v>
      </c>
      <c r="BY129" s="581">
        <f t="shared" si="38"/>
        <v>0</v>
      </c>
      <c r="BZ129" s="581">
        <f t="shared" si="38"/>
        <v>0</v>
      </c>
      <c r="CA129" s="581">
        <f t="shared" si="38"/>
        <v>0</v>
      </c>
      <c r="CB129" s="581">
        <f t="shared" si="38"/>
        <v>0</v>
      </c>
      <c r="CC129" s="581">
        <f t="shared" si="38"/>
        <v>0</v>
      </c>
      <c r="CD129" s="581">
        <f t="shared" si="38"/>
        <v>0</v>
      </c>
      <c r="CE129" s="581">
        <f t="shared" si="38"/>
        <v>0</v>
      </c>
      <c r="CF129" s="581">
        <f t="shared" si="38"/>
        <v>0</v>
      </c>
      <c r="CG129" s="581">
        <f t="shared" si="38"/>
        <v>0</v>
      </c>
      <c r="CH129" s="581">
        <f t="shared" si="38"/>
        <v>0</v>
      </c>
      <c r="CI129" s="581">
        <f t="shared" si="38"/>
        <v>0</v>
      </c>
    </row>
    <row r="130" spans="1:87" ht="15.75" customHeight="1" outlineLevel="1">
      <c r="A130" s="489" t="s">
        <v>189</v>
      </c>
      <c r="B130" s="379"/>
      <c r="C130" s="490" t="str">
        <f>Settings!$C$7</f>
        <v>USD</v>
      </c>
      <c r="D130" s="561">
        <f>SUM(D128:D129)</f>
        <v>0</v>
      </c>
      <c r="E130" s="561">
        <f>SUM(E128:E129)</f>
        <v>0</v>
      </c>
      <c r="F130" s="561">
        <f>SUM(F128:F129)</f>
        <v>0</v>
      </c>
      <c r="G130" s="561">
        <f>SUM(G128:G129)</f>
        <v>0</v>
      </c>
      <c r="H130" s="561">
        <f>SUM(H128:H129)</f>
        <v>0</v>
      </c>
      <c r="I130" s="561">
        <f>SUM(I128:I129)</f>
        <v>0</v>
      </c>
      <c r="J130" s="561">
        <f>SUM(J128:J129)</f>
        <v>0</v>
      </c>
      <c r="K130" s="561">
        <f>SUM(K128:K129)</f>
        <v>0</v>
      </c>
      <c r="L130" s="561">
        <f>SUM(L128:L129)</f>
        <v>0</v>
      </c>
      <c r="M130" s="561">
        <f>SUM(M128:M129)</f>
        <v>0</v>
      </c>
      <c r="N130" s="561">
        <f>SUM(N128:N129)</f>
        <v>0</v>
      </c>
      <c r="O130" s="561">
        <f>SUM(O128:O129)</f>
        <v>0</v>
      </c>
      <c r="P130" s="561">
        <f>SUM(P128:P129)</f>
        <v>0</v>
      </c>
      <c r="Q130" s="561">
        <f>SUM(Q128:Q129)</f>
        <v>0</v>
      </c>
      <c r="R130" s="561">
        <f>SUM(R128:R129)</f>
        <v>0</v>
      </c>
      <c r="S130" s="561">
        <f>SUM(S128:S129)</f>
        <v>0</v>
      </c>
      <c r="T130" s="561">
        <f>SUM(T128:T129)</f>
        <v>0</v>
      </c>
      <c r="U130" s="561">
        <f>SUM(U128:U129)</f>
        <v>0</v>
      </c>
      <c r="V130" s="561">
        <f>SUM(V128:V129)</f>
        <v>0</v>
      </c>
      <c r="W130" s="561">
        <f>SUM(W128:W129)</f>
        <v>0</v>
      </c>
      <c r="X130" s="561">
        <f>SUM(X128:X129)</f>
        <v>0</v>
      </c>
      <c r="Y130" s="561">
        <f>SUM(Y128:Y129)</f>
        <v>0</v>
      </c>
      <c r="Z130" s="561">
        <f>SUM(Z128:Z129)</f>
        <v>0</v>
      </c>
      <c r="AA130" s="561">
        <f>SUM(AA128:AA129)</f>
        <v>0</v>
      </c>
      <c r="AB130" s="561">
        <f>SUM(AB128:AB129)</f>
        <v>0</v>
      </c>
      <c r="AC130" s="561">
        <f>SUM(AC128:AC129)</f>
        <v>0</v>
      </c>
      <c r="AD130" s="561">
        <f>SUM(AD128:AD129)</f>
        <v>0</v>
      </c>
      <c r="AE130" s="561">
        <f>SUM(AE128:AE129)</f>
        <v>0</v>
      </c>
      <c r="AF130" s="561">
        <f>SUM(AF128:AF129)</f>
        <v>0</v>
      </c>
      <c r="AG130" s="561">
        <f>SUM(AG128:AG129)</f>
        <v>0</v>
      </c>
      <c r="AH130" s="561">
        <f>SUM(AH128:AH129)</f>
        <v>0</v>
      </c>
      <c r="AI130" s="561">
        <f>SUM(AI128:AI129)</f>
        <v>0</v>
      </c>
      <c r="AJ130" s="561">
        <f>SUM(AJ128:AJ129)</f>
        <v>0</v>
      </c>
      <c r="AK130" s="561">
        <f>SUM(AK128:AK129)</f>
        <v>0</v>
      </c>
      <c r="AL130" s="561">
        <f>SUM(AL128:AL129)</f>
        <v>0</v>
      </c>
      <c r="AM130" s="561">
        <f>SUM(AM128:AM129)</f>
        <v>0</v>
      </c>
      <c r="AN130" s="561">
        <f>SUM(AN128:AN129)</f>
        <v>0</v>
      </c>
      <c r="AO130" s="561">
        <f>SUM(AO128:AO129)</f>
        <v>0</v>
      </c>
      <c r="AP130" s="561">
        <f>SUM(AP128:AP129)</f>
        <v>0</v>
      </c>
      <c r="AQ130" s="561">
        <f>SUM(AQ128:AQ129)</f>
        <v>0</v>
      </c>
      <c r="AR130" s="561">
        <f>SUM(AR128:AR129)</f>
        <v>0</v>
      </c>
      <c r="AS130" s="561">
        <f>SUM(AS128:AS129)</f>
        <v>0</v>
      </c>
      <c r="AT130" s="561">
        <f>SUM(AT128:AT129)</f>
        <v>0</v>
      </c>
      <c r="AU130" s="561">
        <f>SUM(AU128:AU129)</f>
        <v>0</v>
      </c>
      <c r="AV130" s="561">
        <f>SUM(AV128:AV129)</f>
        <v>0</v>
      </c>
      <c r="AW130" s="561">
        <f>SUM(AW128:AW129)</f>
        <v>0</v>
      </c>
      <c r="AX130" s="561">
        <f>SUM(AX128:AX129)</f>
        <v>0</v>
      </c>
      <c r="AY130" s="561">
        <f>SUM(AY128:AY129)</f>
        <v>0</v>
      </c>
      <c r="AZ130" s="561">
        <f>SUM(AZ128:AZ129)</f>
        <v>0</v>
      </c>
      <c r="BA130" s="561">
        <f>SUM(BA128:BA129)</f>
        <v>0</v>
      </c>
      <c r="BB130" s="561">
        <f>SUM(BB128:BB129)</f>
        <v>0</v>
      </c>
      <c r="BC130" s="561">
        <f>SUM(BC128:BC129)</f>
        <v>0</v>
      </c>
      <c r="BD130" s="561">
        <f>SUM(BD128:BD129)</f>
        <v>0</v>
      </c>
      <c r="BE130" s="561">
        <f>SUM(BE128:BE129)</f>
        <v>0</v>
      </c>
      <c r="BF130" s="561">
        <f>SUM(BF128:BF129)</f>
        <v>0</v>
      </c>
      <c r="BG130" s="561">
        <f>SUM(BG128:BG129)</f>
        <v>0</v>
      </c>
      <c r="BH130" s="561">
        <f>SUM(BH128:BH129)</f>
        <v>0</v>
      </c>
      <c r="BI130" s="561">
        <f>SUM(BI128:BI129)</f>
        <v>0</v>
      </c>
      <c r="BJ130" s="561">
        <f>SUM(BJ128:BJ129)</f>
        <v>0</v>
      </c>
      <c r="BK130" s="561">
        <f>SUM(BK128:BK129)</f>
        <v>0</v>
      </c>
      <c r="BL130" s="561">
        <f>SUM(BL128:BL129)</f>
        <v>0</v>
      </c>
      <c r="BM130" s="561">
        <f>SUM(BM128:BM129)</f>
        <v>0</v>
      </c>
      <c r="BN130" s="561">
        <f>SUM(BN128:BN129)</f>
        <v>0</v>
      </c>
      <c r="BO130" s="561">
        <f>SUM(BO128:BO129)</f>
        <v>0</v>
      </c>
      <c r="BP130" s="561">
        <f>SUM(BP128:BP129)</f>
        <v>0</v>
      </c>
      <c r="BQ130" s="561">
        <f>SUM(BQ128:BQ129)</f>
        <v>0</v>
      </c>
      <c r="BR130" s="561">
        <f>SUM(BR128:BR129)</f>
        <v>0</v>
      </c>
      <c r="BS130" s="561">
        <f>SUM(BS128:BS129)</f>
        <v>0</v>
      </c>
      <c r="BT130" s="561">
        <f>SUM(BT128:BT129)</f>
        <v>0</v>
      </c>
      <c r="BU130" s="561">
        <f>SUM(BU128:BU129)</f>
        <v>0</v>
      </c>
      <c r="BV130" s="561">
        <f>SUM(BV128:BV129)</f>
        <v>0</v>
      </c>
      <c r="BW130" s="561">
        <f>SUM(BW128:BW129)</f>
        <v>0</v>
      </c>
      <c r="BX130" s="561">
        <f>SUM(BX128:BX129)</f>
        <v>0</v>
      </c>
      <c r="BY130" s="561">
        <f>SUM(BY128:BY129)</f>
        <v>0</v>
      </c>
      <c r="BZ130" s="561">
        <f>SUM(BZ128:BZ129)</f>
        <v>0</v>
      </c>
      <c r="CA130" s="561">
        <f>SUM(CA128:CA129)</f>
        <v>0</v>
      </c>
      <c r="CB130" s="561">
        <f>SUM(CB128:CB129)</f>
        <v>0</v>
      </c>
      <c r="CC130" s="561">
        <f>SUM(CC128:CC129)</f>
        <v>0</v>
      </c>
      <c r="CD130" s="561">
        <f>SUM(CD128:CD129)</f>
        <v>0</v>
      </c>
      <c r="CE130" s="561">
        <f>SUM(CE128:CE129)</f>
        <v>0</v>
      </c>
      <c r="CF130" s="561">
        <f>SUM(CF128:CF129)</f>
        <v>0</v>
      </c>
      <c r="CG130" s="561">
        <f>SUM(CG128:CG129)</f>
        <v>0</v>
      </c>
      <c r="CH130" s="561">
        <f>SUM(CH128:CH129)</f>
        <v>0</v>
      </c>
      <c r="CI130" s="561">
        <f>SUM(CI128:CI129)</f>
        <v>0</v>
      </c>
    </row>
    <row r="131" spans="1:87" ht="15.75" customHeight="1" outlineLevel="1">
      <c r="A131" s="592"/>
      <c r="B131" s="579"/>
      <c r="C131" s="593"/>
      <c r="D131" s="587"/>
      <c r="E131" s="587"/>
      <c r="F131" s="587"/>
      <c r="G131" s="587"/>
      <c r="H131" s="587"/>
      <c r="I131" s="587"/>
      <c r="J131" s="587"/>
      <c r="K131" s="587"/>
      <c r="L131" s="587"/>
      <c r="M131" s="587"/>
      <c r="N131" s="587"/>
      <c r="O131" s="587"/>
      <c r="P131" s="587"/>
      <c r="Q131" s="587"/>
      <c r="R131" s="587"/>
      <c r="S131" s="587"/>
      <c r="T131" s="587"/>
      <c r="U131" s="587"/>
      <c r="V131" s="587"/>
      <c r="W131" s="587"/>
      <c r="X131" s="587"/>
      <c r="Y131" s="587"/>
      <c r="Z131" s="587"/>
      <c r="AA131" s="587"/>
      <c r="AB131" s="587"/>
      <c r="AC131" s="587"/>
      <c r="AD131" s="587"/>
      <c r="AE131" s="587"/>
      <c r="AF131" s="587"/>
      <c r="AG131" s="587"/>
      <c r="AH131" s="587"/>
      <c r="AI131" s="587"/>
      <c r="AJ131" s="587"/>
      <c r="AK131" s="587"/>
      <c r="AL131" s="587"/>
      <c r="AM131" s="587"/>
      <c r="AN131" s="587"/>
      <c r="AO131" s="587"/>
      <c r="AP131" s="587"/>
      <c r="AQ131" s="587"/>
      <c r="AR131" s="587"/>
      <c r="AS131" s="587"/>
      <c r="AT131" s="587"/>
      <c r="AU131" s="587"/>
      <c r="AV131" s="587"/>
      <c r="AW131" s="587"/>
      <c r="AX131" s="587"/>
      <c r="AY131" s="587"/>
      <c r="AZ131" s="587"/>
      <c r="BA131" s="587"/>
      <c r="BB131" s="587"/>
      <c r="BC131" s="587"/>
      <c r="BD131" s="587"/>
      <c r="BE131" s="587"/>
      <c r="BF131" s="587"/>
      <c r="BG131" s="587"/>
      <c r="BH131" s="587"/>
      <c r="BI131" s="587"/>
      <c r="BJ131" s="587"/>
      <c r="BK131" s="587"/>
      <c r="BL131" s="587"/>
      <c r="BM131" s="587"/>
      <c r="BN131" s="587"/>
      <c r="BO131" s="587"/>
      <c r="BP131" s="587"/>
      <c r="BQ131" s="587"/>
      <c r="BR131" s="587"/>
      <c r="BS131" s="587"/>
      <c r="BT131" s="587"/>
      <c r="BU131" s="587"/>
      <c r="BV131" s="587"/>
      <c r="BW131" s="587"/>
      <c r="BX131" s="587"/>
      <c r="BY131" s="587"/>
      <c r="BZ131" s="587"/>
      <c r="CA131" s="587"/>
      <c r="CB131" s="587"/>
      <c r="CC131" s="587"/>
      <c r="CD131" s="587"/>
      <c r="CE131" s="587"/>
      <c r="CF131" s="587"/>
      <c r="CG131" s="587"/>
      <c r="CH131" s="587"/>
      <c r="CI131" s="587"/>
    </row>
    <row r="132" spans="1:87" ht="25.5" customHeight="1">
      <c r="A132" s="588" t="s">
        <v>190</v>
      </c>
      <c r="B132" s="589"/>
      <c r="C132" s="590"/>
      <c r="D132" s="591">
        <f>SUM(D125+D130)</f>
        <v>0</v>
      </c>
      <c r="E132" s="591">
        <f>SUM(E125+E130)</f>
        <v>0</v>
      </c>
      <c r="F132" s="591">
        <f>SUM(F125+F130)</f>
        <v>0</v>
      </c>
      <c r="G132" s="591">
        <f>SUM(G125+G130)</f>
        <v>0</v>
      </c>
      <c r="H132" s="591">
        <f>SUM(H125+H130)</f>
        <v>0</v>
      </c>
      <c r="I132" s="591">
        <f>SUM(I125+I130)</f>
        <v>0</v>
      </c>
      <c r="J132" s="591">
        <f>SUM(J125+J130)</f>
        <v>0</v>
      </c>
      <c r="K132" s="591">
        <f>SUM(K125+K130)</f>
        <v>0</v>
      </c>
      <c r="L132" s="591">
        <f>SUM(L125+L130)</f>
        <v>0</v>
      </c>
      <c r="M132" s="591">
        <f>SUM(M125+M130)</f>
        <v>0</v>
      </c>
      <c r="N132" s="591">
        <f>SUM(N125+N130)</f>
        <v>0</v>
      </c>
      <c r="O132" s="591">
        <f>SUM(O125+O130)</f>
        <v>0</v>
      </c>
      <c r="P132" s="591">
        <f>SUM(P125+P130)</f>
        <v>0</v>
      </c>
      <c r="Q132" s="591">
        <f>SUM(Q125+Q130)</f>
        <v>0</v>
      </c>
      <c r="R132" s="591">
        <f>SUM(R125+R130)</f>
        <v>0</v>
      </c>
      <c r="S132" s="591">
        <f>SUM(S125+S130)</f>
        <v>0</v>
      </c>
      <c r="T132" s="591">
        <f>SUM(T125+T130)</f>
        <v>0</v>
      </c>
      <c r="U132" s="591">
        <f>SUM(U125+U130)</f>
        <v>0</v>
      </c>
      <c r="V132" s="591">
        <f>SUM(V125+V130)</f>
        <v>0</v>
      </c>
      <c r="W132" s="591">
        <f>SUM(W125+W130)</f>
        <v>0</v>
      </c>
      <c r="X132" s="591">
        <f>SUM(X125+X130)</f>
        <v>0</v>
      </c>
      <c r="Y132" s="591">
        <f>SUM(Y125+Y130)</f>
        <v>0</v>
      </c>
      <c r="Z132" s="591">
        <f>SUM(Z125+Z130)</f>
        <v>0</v>
      </c>
      <c r="AA132" s="591">
        <f>SUM(AA125+AA130)</f>
        <v>0</v>
      </c>
      <c r="AB132" s="591">
        <f>SUM(AB125+AB130)</f>
        <v>0</v>
      </c>
      <c r="AC132" s="591">
        <f>SUM(AC125+AC130)</f>
        <v>0</v>
      </c>
      <c r="AD132" s="591">
        <f>SUM(AD125+AD130)</f>
        <v>0</v>
      </c>
      <c r="AE132" s="591">
        <f>SUM(AE125+AE130)</f>
        <v>0</v>
      </c>
      <c r="AF132" s="591">
        <f>SUM(AF125+AF130)</f>
        <v>0</v>
      </c>
      <c r="AG132" s="591">
        <f>SUM(AG125+AG130)</f>
        <v>0</v>
      </c>
      <c r="AH132" s="591">
        <f>SUM(AH125+AH130)</f>
        <v>0</v>
      </c>
      <c r="AI132" s="591">
        <f>SUM(AI125+AI130)</f>
        <v>0</v>
      </c>
      <c r="AJ132" s="591">
        <f>SUM(AJ125+AJ130)</f>
        <v>0</v>
      </c>
      <c r="AK132" s="591">
        <f>SUM(AK125+AK130)</f>
        <v>0</v>
      </c>
      <c r="AL132" s="591">
        <f>SUM(AL125+AL130)</f>
        <v>0</v>
      </c>
      <c r="AM132" s="591">
        <f>SUM(AM125+AM130)</f>
        <v>0</v>
      </c>
      <c r="AN132" s="591">
        <f>SUM(AN125+AN130)</f>
        <v>0</v>
      </c>
      <c r="AO132" s="591">
        <f>SUM(AO125+AO130)</f>
        <v>0</v>
      </c>
      <c r="AP132" s="591">
        <f>SUM(AP125+AP130)</f>
        <v>0</v>
      </c>
      <c r="AQ132" s="591">
        <f>SUM(AQ125+AQ130)</f>
        <v>0</v>
      </c>
      <c r="AR132" s="591">
        <f>SUM(AR125+AR130)</f>
        <v>0</v>
      </c>
      <c r="AS132" s="591">
        <f>SUM(AS125+AS130)</f>
        <v>0</v>
      </c>
      <c r="AT132" s="591">
        <f>SUM(AT125+AT130)</f>
        <v>0</v>
      </c>
      <c r="AU132" s="591">
        <f>SUM(AU125+AU130)</f>
        <v>0</v>
      </c>
      <c r="AV132" s="591">
        <f>SUM(AV125+AV130)</f>
        <v>0</v>
      </c>
      <c r="AW132" s="591">
        <f>SUM(AW125+AW130)</f>
        <v>0</v>
      </c>
      <c r="AX132" s="591">
        <f>SUM(AX125+AX130)</f>
        <v>0</v>
      </c>
      <c r="AY132" s="591">
        <f>SUM(AY125+AY130)</f>
        <v>0</v>
      </c>
      <c r="AZ132" s="591">
        <f>SUM(AZ125+AZ130)</f>
        <v>0</v>
      </c>
      <c r="BA132" s="591">
        <f>SUM(BA125+BA130)</f>
        <v>0</v>
      </c>
      <c r="BB132" s="591">
        <f>SUM(BB125+BB130)</f>
        <v>0</v>
      </c>
      <c r="BC132" s="591">
        <f>SUM(BC125+BC130)</f>
        <v>0</v>
      </c>
      <c r="BD132" s="591">
        <f>SUM(BD125+BD130)</f>
        <v>0</v>
      </c>
      <c r="BE132" s="591">
        <f>SUM(BE125+BE130)</f>
        <v>0</v>
      </c>
      <c r="BF132" s="591">
        <f>SUM(BF125+BF130)</f>
        <v>0</v>
      </c>
      <c r="BG132" s="591">
        <f>SUM(BG125+BG130)</f>
        <v>0</v>
      </c>
      <c r="BH132" s="591">
        <f>SUM(BH125+BH130)</f>
        <v>0</v>
      </c>
      <c r="BI132" s="591">
        <f>SUM(BI125+BI130)</f>
        <v>0</v>
      </c>
      <c r="BJ132" s="591">
        <f>SUM(BJ125+BJ130)</f>
        <v>0</v>
      </c>
      <c r="BK132" s="591">
        <f>SUM(BK125+BK130)</f>
        <v>0</v>
      </c>
      <c r="BL132" s="591">
        <f>SUM(BL125+BL130)</f>
        <v>0</v>
      </c>
      <c r="BM132" s="591">
        <f>SUM(BM125+BM130)</f>
        <v>0</v>
      </c>
      <c r="BN132" s="591">
        <f>SUM(BN125+BN130)</f>
        <v>0</v>
      </c>
      <c r="BO132" s="591">
        <f>SUM(BO125+BO130)</f>
        <v>0</v>
      </c>
      <c r="BP132" s="591">
        <f>SUM(BP125+BP130)</f>
        <v>0</v>
      </c>
      <c r="BQ132" s="591">
        <f>SUM(BQ125+BQ130)</f>
        <v>0</v>
      </c>
      <c r="BR132" s="591">
        <f>SUM(BR125+BR130)</f>
        <v>0</v>
      </c>
      <c r="BS132" s="591">
        <f>SUM(BS125+BS130)</f>
        <v>0</v>
      </c>
      <c r="BT132" s="591">
        <f>SUM(BT125+BT130)</f>
        <v>0</v>
      </c>
      <c r="BU132" s="591">
        <f>SUM(BU125+BU130)</f>
        <v>0</v>
      </c>
      <c r="BV132" s="591">
        <f>SUM(BV125+BV130)</f>
        <v>0</v>
      </c>
      <c r="BW132" s="591">
        <f>SUM(BW125+BW130)</f>
        <v>0</v>
      </c>
      <c r="BX132" s="591">
        <f>SUM(BX125+BX130)</f>
        <v>0</v>
      </c>
      <c r="BY132" s="591">
        <f>SUM(BY125+BY130)</f>
        <v>0</v>
      </c>
      <c r="BZ132" s="591">
        <f>SUM(BZ125+BZ130)</f>
        <v>0</v>
      </c>
      <c r="CA132" s="591">
        <f>SUM(CA125+CA130)</f>
        <v>0</v>
      </c>
      <c r="CB132" s="591">
        <f>SUM(CB125+CB130)</f>
        <v>0</v>
      </c>
      <c r="CC132" s="591">
        <f>SUM(CC125+CC130)</f>
        <v>0</v>
      </c>
      <c r="CD132" s="591">
        <f>SUM(CD125+CD130)</f>
        <v>0</v>
      </c>
      <c r="CE132" s="591">
        <f>SUM(CE125+CE130)</f>
        <v>0</v>
      </c>
      <c r="CF132" s="591">
        <f>SUM(CF125+CF130)</f>
        <v>0</v>
      </c>
      <c r="CG132" s="591">
        <f>SUM(CG125+CG130)</f>
        <v>0</v>
      </c>
      <c r="CH132" s="591">
        <f>SUM(CH125+CH130)</f>
        <v>0</v>
      </c>
      <c r="CI132" s="591">
        <f>SUM(CI125+CI130)</f>
        <v>0</v>
      </c>
    </row>
    <row r="133" spans="1:87" ht="15.75" customHeight="1">
      <c r="A133" s="379"/>
      <c r="B133" s="379"/>
      <c r="C133" s="571"/>
      <c r="D133" s="437"/>
      <c r="E133" s="437"/>
      <c r="F133" s="437"/>
      <c r="G133" s="437"/>
      <c r="H133" s="437"/>
      <c r="I133" s="437"/>
      <c r="J133" s="437"/>
      <c r="K133" s="437"/>
      <c r="L133" s="437"/>
      <c r="M133" s="437"/>
      <c r="N133" s="437"/>
      <c r="O133" s="437"/>
      <c r="P133" s="437"/>
      <c r="Q133" s="437"/>
      <c r="R133" s="437"/>
      <c r="S133" s="437"/>
      <c r="T133" s="437"/>
      <c r="U133" s="437"/>
      <c r="V133" s="437"/>
      <c r="W133" s="437"/>
      <c r="X133" s="437"/>
      <c r="Y133" s="437"/>
      <c r="Z133" s="437"/>
      <c r="AA133" s="437"/>
      <c r="AB133" s="437"/>
      <c r="AC133" s="437"/>
      <c r="AD133" s="437"/>
      <c r="AE133" s="437"/>
      <c r="AF133" s="437"/>
      <c r="AG133" s="437"/>
      <c r="AH133" s="437"/>
      <c r="AI133" s="437"/>
      <c r="AJ133" s="437"/>
      <c r="AK133" s="437"/>
      <c r="AL133" s="437"/>
      <c r="AM133" s="437"/>
      <c r="AN133" s="437"/>
      <c r="AO133" s="437"/>
      <c r="AP133" s="437"/>
      <c r="AQ133" s="437"/>
      <c r="AR133" s="437"/>
      <c r="AS133" s="437"/>
      <c r="AT133" s="437"/>
      <c r="AU133" s="437"/>
      <c r="AV133" s="437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37"/>
      <c r="BH133" s="437"/>
      <c r="BI133" s="437"/>
      <c r="BJ133" s="437"/>
      <c r="BK133" s="437"/>
      <c r="BL133" s="437"/>
      <c r="BM133" s="437"/>
      <c r="BN133" s="437"/>
      <c r="BO133" s="437"/>
      <c r="BP133" s="437"/>
      <c r="BQ133" s="437"/>
      <c r="BR133" s="437"/>
      <c r="BS133" s="437"/>
      <c r="BT133" s="437"/>
      <c r="BU133" s="437"/>
      <c r="BV133" s="437"/>
      <c r="BW133" s="437"/>
      <c r="BX133" s="437"/>
      <c r="BY133" s="437"/>
      <c r="BZ133" s="437"/>
      <c r="CA133" s="437"/>
      <c r="CB133" s="437"/>
      <c r="CC133" s="437"/>
      <c r="CD133" s="437"/>
      <c r="CE133" s="437"/>
      <c r="CF133" s="437"/>
      <c r="CG133" s="437"/>
      <c r="CH133" s="437"/>
      <c r="CI133" s="437"/>
    </row>
    <row r="134" spans="1:87" ht="15.75" customHeight="1">
      <c r="A134" s="379"/>
      <c r="B134" s="379"/>
      <c r="C134" s="571"/>
      <c r="D134" s="437"/>
      <c r="E134" s="437"/>
      <c r="F134" s="437"/>
      <c r="G134" s="437"/>
      <c r="H134" s="437"/>
      <c r="I134" s="437"/>
      <c r="J134" s="437"/>
      <c r="K134" s="437"/>
      <c r="L134" s="437"/>
      <c r="M134" s="437"/>
      <c r="N134" s="437"/>
      <c r="O134" s="437"/>
      <c r="P134" s="437"/>
      <c r="Q134" s="437"/>
      <c r="R134" s="437"/>
      <c r="S134" s="437"/>
      <c r="T134" s="437"/>
      <c r="U134" s="437"/>
      <c r="V134" s="437"/>
      <c r="W134" s="437"/>
      <c r="X134" s="437"/>
      <c r="Y134" s="437"/>
      <c r="Z134" s="437"/>
      <c r="AA134" s="437"/>
      <c r="AB134" s="437"/>
      <c r="AC134" s="437"/>
      <c r="AD134" s="437"/>
      <c r="AE134" s="437"/>
      <c r="AF134" s="437"/>
      <c r="AG134" s="437"/>
      <c r="AH134" s="437"/>
      <c r="AI134" s="437"/>
      <c r="AJ134" s="437"/>
      <c r="AK134" s="437"/>
      <c r="AL134" s="437"/>
      <c r="AM134" s="437"/>
      <c r="AN134" s="437"/>
      <c r="AO134" s="437"/>
      <c r="AP134" s="437"/>
      <c r="AQ134" s="437"/>
      <c r="AR134" s="437"/>
      <c r="AS134" s="437"/>
      <c r="AT134" s="437"/>
      <c r="AU134" s="437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37"/>
      <c r="BI134" s="437"/>
      <c r="BJ134" s="437"/>
      <c r="BK134" s="437"/>
      <c r="BL134" s="437"/>
      <c r="BM134" s="437"/>
      <c r="BN134" s="437"/>
      <c r="BO134" s="437"/>
      <c r="BP134" s="437"/>
      <c r="BQ134" s="437"/>
      <c r="BR134" s="437"/>
      <c r="BS134" s="437"/>
      <c r="BT134" s="437"/>
      <c r="BU134" s="437"/>
      <c r="BV134" s="437"/>
      <c r="BW134" s="437"/>
      <c r="BX134" s="437"/>
      <c r="BY134" s="437"/>
      <c r="BZ134" s="437"/>
      <c r="CA134" s="437"/>
      <c r="CB134" s="437"/>
      <c r="CC134" s="437"/>
      <c r="CD134" s="437"/>
      <c r="CE134" s="437"/>
      <c r="CF134" s="437"/>
      <c r="CG134" s="437"/>
      <c r="CH134" s="437"/>
      <c r="CI134" s="437"/>
    </row>
    <row r="135" spans="1:87" ht="15.75" customHeight="1">
      <c r="A135" s="379"/>
      <c r="B135" s="379"/>
      <c r="C135" s="571"/>
      <c r="D135" s="437"/>
      <c r="E135" s="437"/>
      <c r="F135" s="437"/>
      <c r="G135" s="437"/>
      <c r="H135" s="437"/>
      <c r="I135" s="437"/>
      <c r="J135" s="437"/>
      <c r="K135" s="437"/>
      <c r="L135" s="437"/>
      <c r="M135" s="437"/>
      <c r="N135" s="437"/>
      <c r="O135" s="437"/>
      <c r="P135" s="437"/>
      <c r="Q135" s="437"/>
      <c r="R135" s="437"/>
      <c r="S135" s="437"/>
      <c r="T135" s="437"/>
      <c r="U135" s="437"/>
      <c r="V135" s="437"/>
      <c r="W135" s="437"/>
      <c r="X135" s="437"/>
      <c r="Y135" s="437"/>
      <c r="Z135" s="437"/>
      <c r="AA135" s="437"/>
      <c r="AB135" s="437"/>
      <c r="AC135" s="437"/>
      <c r="AD135" s="437"/>
      <c r="AE135" s="437"/>
      <c r="AF135" s="437"/>
      <c r="AG135" s="437"/>
      <c r="AH135" s="437"/>
      <c r="AI135" s="437"/>
      <c r="AJ135" s="437"/>
      <c r="AK135" s="437"/>
      <c r="AL135" s="437"/>
      <c r="AM135" s="437"/>
      <c r="AN135" s="437"/>
      <c r="AO135" s="437"/>
      <c r="AP135" s="437"/>
      <c r="AQ135" s="437"/>
      <c r="AR135" s="437"/>
      <c r="AS135" s="437"/>
      <c r="AT135" s="437"/>
      <c r="AU135" s="437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  <c r="BT135" s="437"/>
      <c r="BU135" s="437"/>
      <c r="BV135" s="437"/>
      <c r="BW135" s="437"/>
      <c r="BX135" s="437"/>
      <c r="BY135" s="437"/>
      <c r="BZ135" s="437"/>
      <c r="CA135" s="437"/>
      <c r="CB135" s="437"/>
      <c r="CC135" s="437"/>
      <c r="CD135" s="437"/>
      <c r="CE135" s="437"/>
      <c r="CF135" s="437"/>
      <c r="CG135" s="437"/>
      <c r="CH135" s="437"/>
      <c r="CI135" s="437"/>
    </row>
    <row r="136" spans="1:87" ht="41.25" customHeight="1">
      <c r="A136" s="572" t="s">
        <v>191</v>
      </c>
      <c r="B136" s="573"/>
      <c r="C136" s="574"/>
      <c r="D136" s="575"/>
      <c r="E136" s="575"/>
      <c r="F136" s="575"/>
      <c r="G136" s="575"/>
      <c r="H136" s="575"/>
      <c r="I136" s="575"/>
      <c r="J136" s="575"/>
      <c r="K136" s="575"/>
      <c r="L136" s="575"/>
      <c r="M136" s="575"/>
      <c r="N136" s="575"/>
      <c r="O136" s="575"/>
      <c r="P136" s="575"/>
      <c r="Q136" s="575"/>
      <c r="R136" s="575"/>
      <c r="S136" s="575"/>
      <c r="T136" s="575"/>
      <c r="U136" s="575"/>
      <c r="V136" s="575"/>
      <c r="W136" s="575"/>
      <c r="X136" s="575"/>
      <c r="Y136" s="575"/>
      <c r="Z136" s="575"/>
      <c r="AA136" s="575"/>
      <c r="AB136" s="575"/>
      <c r="AC136" s="575"/>
      <c r="AD136" s="575"/>
      <c r="AE136" s="575"/>
      <c r="AF136" s="575"/>
      <c r="AG136" s="575"/>
      <c r="AH136" s="575"/>
      <c r="AI136" s="575"/>
      <c r="AJ136" s="575"/>
      <c r="AK136" s="575"/>
      <c r="AL136" s="575"/>
      <c r="AM136" s="575"/>
      <c r="AN136" s="575"/>
      <c r="AO136" s="575"/>
      <c r="AP136" s="575"/>
      <c r="AQ136" s="575"/>
      <c r="AR136" s="575"/>
      <c r="AS136" s="575"/>
      <c r="AT136" s="575"/>
      <c r="AU136" s="575"/>
      <c r="AV136" s="575"/>
      <c r="AW136" s="575"/>
      <c r="AX136" s="575"/>
      <c r="AY136" s="575"/>
      <c r="AZ136" s="575"/>
      <c r="BA136" s="575"/>
      <c r="BB136" s="575"/>
      <c r="BC136" s="575"/>
      <c r="BD136" s="575"/>
      <c r="BE136" s="575"/>
      <c r="BF136" s="575"/>
      <c r="BG136" s="575"/>
      <c r="BH136" s="575"/>
      <c r="BI136" s="575"/>
      <c r="BJ136" s="575"/>
      <c r="BK136" s="575"/>
      <c r="BL136" s="575"/>
      <c r="BM136" s="575"/>
      <c r="BN136" s="575"/>
      <c r="BO136" s="575"/>
      <c r="BP136" s="575"/>
      <c r="BQ136" s="575"/>
      <c r="BR136" s="575"/>
      <c r="BS136" s="575"/>
      <c r="BT136" s="575"/>
      <c r="BU136" s="575"/>
      <c r="BV136" s="575"/>
      <c r="BW136" s="575"/>
      <c r="BX136" s="575"/>
      <c r="BY136" s="575"/>
      <c r="BZ136" s="575"/>
      <c r="CA136" s="575"/>
      <c r="CB136" s="575"/>
      <c r="CC136" s="575"/>
      <c r="CD136" s="575"/>
      <c r="CE136" s="575"/>
      <c r="CF136" s="575"/>
      <c r="CG136" s="575"/>
      <c r="CH136" s="575"/>
      <c r="CI136" s="575"/>
    </row>
    <row r="137" spans="1:87" ht="15.75" customHeight="1">
      <c r="A137" s="379" t="s">
        <v>192</v>
      </c>
      <c r="B137" s="379"/>
      <c r="C137" s="494" t="str">
        <f>Settings!$C$7</f>
        <v>USD</v>
      </c>
      <c r="D137" s="577">
        <v>0</v>
      </c>
      <c r="E137" s="577">
        <v>0</v>
      </c>
      <c r="F137" s="577">
        <v>0</v>
      </c>
      <c r="G137" s="577">
        <v>0</v>
      </c>
      <c r="H137" s="577">
        <v>0</v>
      </c>
      <c r="I137" s="577">
        <v>0</v>
      </c>
      <c r="J137" s="577">
        <v>0</v>
      </c>
      <c r="K137" s="577">
        <v>0</v>
      </c>
      <c r="L137" s="577">
        <v>0</v>
      </c>
      <c r="M137" s="577">
        <v>0</v>
      </c>
      <c r="N137" s="577">
        <v>0</v>
      </c>
      <c r="O137" s="577">
        <v>0</v>
      </c>
      <c r="P137" s="577">
        <v>0</v>
      </c>
      <c r="Q137" s="577">
        <v>0</v>
      </c>
      <c r="R137" s="577">
        <v>0</v>
      </c>
      <c r="S137" s="577">
        <v>0</v>
      </c>
      <c r="T137" s="577">
        <v>0</v>
      </c>
      <c r="U137" s="577">
        <v>0</v>
      </c>
      <c r="V137" s="577">
        <v>0</v>
      </c>
      <c r="W137" s="577">
        <v>0</v>
      </c>
      <c r="X137" s="577">
        <v>0</v>
      </c>
      <c r="Y137" s="577">
        <v>0</v>
      </c>
      <c r="Z137" s="577">
        <v>0</v>
      </c>
      <c r="AA137" s="577">
        <v>0</v>
      </c>
      <c r="AB137" s="577">
        <v>0</v>
      </c>
      <c r="AC137" s="577">
        <v>0</v>
      </c>
      <c r="AD137" s="577">
        <v>0</v>
      </c>
      <c r="AE137" s="577">
        <v>0</v>
      </c>
      <c r="AF137" s="577">
        <v>0</v>
      </c>
      <c r="AG137" s="577">
        <v>0</v>
      </c>
      <c r="AH137" s="577">
        <v>0</v>
      </c>
      <c r="AI137" s="577">
        <v>0</v>
      </c>
      <c r="AJ137" s="577">
        <v>0</v>
      </c>
      <c r="AK137" s="577">
        <v>0</v>
      </c>
      <c r="AL137" s="577">
        <v>0</v>
      </c>
      <c r="AM137" s="577">
        <v>0</v>
      </c>
      <c r="AN137" s="577">
        <v>0</v>
      </c>
      <c r="AO137" s="577">
        <v>0</v>
      </c>
      <c r="AP137" s="577">
        <v>0</v>
      </c>
      <c r="AQ137" s="577">
        <v>0</v>
      </c>
      <c r="AR137" s="577">
        <v>0</v>
      </c>
      <c r="AS137" s="577">
        <v>0</v>
      </c>
      <c r="AT137" s="577">
        <v>0</v>
      </c>
      <c r="AU137" s="577">
        <v>0</v>
      </c>
      <c r="AV137" s="577">
        <v>0</v>
      </c>
      <c r="AW137" s="577">
        <v>0</v>
      </c>
      <c r="AX137" s="577">
        <v>0</v>
      </c>
      <c r="AY137" s="577">
        <v>0</v>
      </c>
      <c r="AZ137" s="577">
        <v>0</v>
      </c>
      <c r="BA137" s="577">
        <v>0</v>
      </c>
      <c r="BB137" s="577">
        <v>0</v>
      </c>
      <c r="BC137" s="577">
        <v>0</v>
      </c>
      <c r="BD137" s="577">
        <v>0</v>
      </c>
      <c r="BE137" s="577">
        <v>0</v>
      </c>
      <c r="BF137" s="577">
        <v>0</v>
      </c>
      <c r="BG137" s="577">
        <v>0</v>
      </c>
      <c r="BH137" s="577">
        <v>0</v>
      </c>
      <c r="BI137" s="577">
        <v>0</v>
      </c>
      <c r="BJ137" s="577">
        <v>0</v>
      </c>
      <c r="BK137" s="577">
        <v>0</v>
      </c>
      <c r="BL137" s="577">
        <v>0</v>
      </c>
      <c r="BM137" s="577">
        <v>0</v>
      </c>
      <c r="BN137" s="577">
        <v>0</v>
      </c>
      <c r="BO137" s="577">
        <v>0</v>
      </c>
      <c r="BP137" s="577">
        <v>0</v>
      </c>
      <c r="BQ137" s="577">
        <v>0</v>
      </c>
      <c r="BR137" s="577">
        <v>0</v>
      </c>
      <c r="BS137" s="577">
        <v>0</v>
      </c>
      <c r="BT137" s="577">
        <v>0</v>
      </c>
      <c r="BU137" s="577">
        <v>0</v>
      </c>
      <c r="BV137" s="577">
        <v>0</v>
      </c>
      <c r="BW137" s="577">
        <v>0</v>
      </c>
      <c r="BX137" s="577">
        <v>0</v>
      </c>
      <c r="BY137" s="577">
        <v>0</v>
      </c>
      <c r="BZ137" s="577">
        <v>0</v>
      </c>
      <c r="CA137" s="577">
        <v>0</v>
      </c>
      <c r="CB137" s="577">
        <v>0</v>
      </c>
      <c r="CC137" s="577">
        <v>0</v>
      </c>
      <c r="CD137" s="577">
        <v>0</v>
      </c>
      <c r="CE137" s="577">
        <v>0</v>
      </c>
      <c r="CF137" s="577">
        <v>0</v>
      </c>
      <c r="CG137" s="577">
        <v>0</v>
      </c>
      <c r="CH137" s="577">
        <v>0</v>
      </c>
      <c r="CI137" s="577">
        <v>0</v>
      </c>
    </row>
    <row r="138" spans="1:87" ht="15.75" customHeight="1">
      <c r="A138" s="379" t="s">
        <v>193</v>
      </c>
      <c r="B138" s="379"/>
      <c r="C138" s="494" t="str">
        <f>Settings!$C$7</f>
        <v>USD</v>
      </c>
      <c r="D138" s="577">
        <f>IF(D7&gt;1,C138+D85-D163,D85-D163+Settings!$C$10)</f>
        <v>0</v>
      </c>
      <c r="E138" s="577">
        <f>IF(E7&gt;1,D138+E85-E163,E85-E163+Settings!$C$10)</f>
        <v>0</v>
      </c>
      <c r="F138" s="577">
        <f>IF(F7&gt;1,E138+F85-F163,F85-F163+Settings!$C$10)</f>
        <v>0</v>
      </c>
      <c r="G138" s="577">
        <f>IF(G7&gt;1,F138+G85-G163,G85-G163+Settings!$C$10)</f>
        <v>0</v>
      </c>
      <c r="H138" s="577">
        <f>IF(H7&gt;1,G138+H85-H163,H85-H163+Settings!$C$10)</f>
        <v>0</v>
      </c>
      <c r="I138" s="577">
        <f>IF(I7&gt;1,H138+I85-I163,I85-I163+Settings!$C$10)</f>
        <v>0</v>
      </c>
      <c r="J138" s="577">
        <f>IF(J7&gt;1,I138+J85-J163,J85-J163+Settings!$C$10)</f>
        <v>0</v>
      </c>
      <c r="K138" s="577">
        <f>IF(K7&gt;1,J138+K85-K163,K85-K163+Settings!$C$10)</f>
        <v>0</v>
      </c>
      <c r="L138" s="577">
        <f>IF(L7&gt;1,K138+L85-L163,L85-L163+Settings!$C$10)</f>
        <v>0</v>
      </c>
      <c r="M138" s="577">
        <f>IF(M7&gt;1,L138+M85-M163,M85-M163+Settings!$C$10)</f>
        <v>0</v>
      </c>
      <c r="N138" s="577">
        <f>IF(N7&gt;1,M138+N85-N163,N85-N163+Settings!$C$10)</f>
        <v>0</v>
      </c>
      <c r="O138" s="577">
        <f>IF(O7&gt;1,N138+O85-O163,O85-O163+Settings!$C$10)</f>
        <v>0</v>
      </c>
      <c r="P138" s="577">
        <f>IF(P7&gt;1,O138+P85-P163,P85-P163+Settings!$C$10)</f>
        <v>0</v>
      </c>
      <c r="Q138" s="577">
        <f>IF(Q7&gt;1,P138+Q85-Q163,Q85-Q163+Settings!$C$10)</f>
        <v>0</v>
      </c>
      <c r="R138" s="577">
        <f>IF(R7&gt;1,Q138+R85-R163,R85-R163+Settings!$C$10)</f>
        <v>0</v>
      </c>
      <c r="S138" s="577">
        <f>IF(S7&gt;1,R138+S85-S163,S85-S163+Settings!$C$10)</f>
        <v>0</v>
      </c>
      <c r="T138" s="577">
        <f>IF(T7&gt;1,S138+T85-T163,T85-T163+Settings!$C$10)</f>
        <v>0</v>
      </c>
      <c r="U138" s="577">
        <f>IF(U7&gt;1,T138+U85-U163,U85-U163+Settings!$C$10)</f>
        <v>0</v>
      </c>
      <c r="V138" s="577">
        <f>IF(V7&gt;1,U138+V85-V163,V85-V163+Settings!$C$10)</f>
        <v>0</v>
      </c>
      <c r="W138" s="577">
        <f>IF(W7&gt;1,V138+W85-W163,W85-W163+Settings!$C$10)</f>
        <v>0</v>
      </c>
      <c r="X138" s="577">
        <f>IF(X7&gt;1,W138+X85-X163,X85-X163+Settings!$C$10)</f>
        <v>0</v>
      </c>
      <c r="Y138" s="577">
        <f>IF(Y7&gt;1,X138+Y85-Y163,Y85-Y163+Settings!$C$10)</f>
        <v>0</v>
      </c>
      <c r="Z138" s="577">
        <f>IF(Z7&gt;1,Y138+Z85-Z163,Z85-Z163+Settings!$C$10)</f>
        <v>0</v>
      </c>
      <c r="AA138" s="577">
        <f>IF(AA7&gt;1,Z138+AA85-AA163,AA85-AA163+Settings!$C$10)</f>
        <v>0</v>
      </c>
      <c r="AB138" s="577">
        <f>IF(AB7&gt;1,AA138+AB85-AB163,AB85-AB163+Settings!$C$10)</f>
        <v>0</v>
      </c>
      <c r="AC138" s="577">
        <f>IF(AC7&gt;1,AB138+AC85-AC163,AC85-AC163+Settings!$C$10)</f>
        <v>0</v>
      </c>
      <c r="AD138" s="577">
        <f>IF(AD7&gt;1,AC138+AD85-AD163,AD85-AD163+Settings!$C$10)</f>
        <v>0</v>
      </c>
      <c r="AE138" s="577">
        <f>IF(AE7&gt;1,AD138+AE85-AE163,AE85-AE163+Settings!$C$10)</f>
        <v>0</v>
      </c>
      <c r="AF138" s="577">
        <f>IF(AF7&gt;1,AE138+AF85-AF163,AF85-AF163+Settings!$C$10)</f>
        <v>0</v>
      </c>
      <c r="AG138" s="577">
        <f>IF(AG7&gt;1,AF138+AG85-AG163,AG85-AG163+Settings!$C$10)</f>
        <v>0</v>
      </c>
      <c r="AH138" s="577">
        <f>IF(AH7&gt;1,AG138+AH85-AH163,AH85-AH163+Settings!$C$10)</f>
        <v>0</v>
      </c>
      <c r="AI138" s="577">
        <f>IF(AI7&gt;1,AH138+AI85-AI163,AI85-AI163+Settings!$C$10)</f>
        <v>0</v>
      </c>
      <c r="AJ138" s="577">
        <f>IF(AJ7&gt;1,AI138+AJ85-AJ163,AJ85-AJ163+Settings!$C$10)</f>
        <v>0</v>
      </c>
      <c r="AK138" s="577">
        <f>IF(AK7&gt;1,AJ138+AK85-AK163,AK85-AK163+Settings!$C$10)</f>
        <v>0</v>
      </c>
      <c r="AL138" s="577">
        <f>IF(AL7&gt;1,AK138+AL85-AL163,AL85-AL163+Settings!$C$10)</f>
        <v>0</v>
      </c>
      <c r="AM138" s="577">
        <f>IF(AM7&gt;1,AL138+AM85-AM163,AM85-AM163+Settings!$C$10)</f>
        <v>0</v>
      </c>
      <c r="AN138" s="577">
        <f>IF(AN7&gt;1,AM138+AN85-AN163,AN85-AN163+Settings!$C$10)</f>
        <v>0</v>
      </c>
      <c r="AO138" s="577">
        <f>IF(AO7&gt;1,AN138+AO85-AO163,AO85-AO163+Settings!$C$10)</f>
        <v>0</v>
      </c>
      <c r="AP138" s="577">
        <f>IF(AP7&gt;1,AO138+AP85-AP163,AP85-AP163+Settings!$C$10)</f>
        <v>0</v>
      </c>
      <c r="AQ138" s="577">
        <f>IF(AQ7&gt;1,AP138+AQ85-AQ163,AQ85-AQ163+Settings!$C$10)</f>
        <v>0</v>
      </c>
      <c r="AR138" s="577">
        <f>IF(AR7&gt;1,AQ138+AR85-AR163,AR85-AR163+Settings!$C$10)</f>
        <v>0</v>
      </c>
      <c r="AS138" s="577">
        <f>IF(AS7&gt;1,AR138+AS85-AS163,AS85-AS163+Settings!$C$10)</f>
        <v>0</v>
      </c>
      <c r="AT138" s="577">
        <f>IF(AT7&gt;1,AS138+AT85-AT163,AT85-AT163+Settings!$C$10)</f>
        <v>0</v>
      </c>
      <c r="AU138" s="577">
        <f>IF(AU7&gt;1,AT138+AU85-AU163,AU85-AU163+Settings!$C$10)</f>
        <v>0</v>
      </c>
      <c r="AV138" s="577">
        <f>IF(AV7&gt;1,AU138+AV85-AV163,AV85-AV163+Settings!$C$10)</f>
        <v>0</v>
      </c>
      <c r="AW138" s="577">
        <f>IF(AW7&gt;1,AV138+AW85-AW163,AW85-AW163+Settings!$C$10)</f>
        <v>0</v>
      </c>
      <c r="AX138" s="577">
        <f>IF(AX7&gt;1,AW138+AX85-AX163,AX85-AX163+Settings!$C$10)</f>
        <v>0</v>
      </c>
      <c r="AY138" s="577">
        <f>IF(AY7&gt;1,AX138+AY85-AY163,AY85-AY163+Settings!$C$10)</f>
        <v>0</v>
      </c>
      <c r="AZ138" s="577">
        <f>IF(AZ7&gt;1,AY138+AZ85-AZ163,AZ85-AZ163+Settings!$C$10)</f>
        <v>0</v>
      </c>
      <c r="BA138" s="577">
        <f>IF(BA7&gt;1,AZ138+BA85-BA163,BA85-BA163+Settings!$C$10)</f>
        <v>0</v>
      </c>
      <c r="BB138" s="577">
        <f>IF(BB7&gt;1,BA138+BB85-BB163,BB85-BB163+Settings!$C$10)</f>
        <v>0</v>
      </c>
      <c r="BC138" s="577">
        <f>IF(BC7&gt;1,BB138+BC85-BC163,BC85-BC163+Settings!$C$10)</f>
        <v>0</v>
      </c>
      <c r="BD138" s="577">
        <f>IF(BD7&gt;1,BC138+BD85-BD163,BD85-BD163+Settings!$C$10)</f>
        <v>0</v>
      </c>
      <c r="BE138" s="577">
        <f>IF(BE7&gt;1,BD138+BE85-BE163,BE85-BE163+Settings!$C$10)</f>
        <v>0</v>
      </c>
      <c r="BF138" s="577">
        <f>IF(BF7&gt;1,BE138+BF85-BF163,BF85-BF163+Settings!$C$10)</f>
        <v>0</v>
      </c>
      <c r="BG138" s="577">
        <f>IF(BG7&gt;1,BF138+BG85-BG163,BG85-BG163+Settings!$C$10)</f>
        <v>0</v>
      </c>
      <c r="BH138" s="577">
        <f>IF(BH7&gt;1,BG138+BH85-BH163,BH85-BH163+Settings!$C$10)</f>
        <v>0</v>
      </c>
      <c r="BI138" s="577">
        <f>IF(BI7&gt;1,BH138+BI85-BI163,BI85-BI163+Settings!$C$10)</f>
        <v>0</v>
      </c>
      <c r="BJ138" s="577">
        <f>IF(BJ7&gt;1,BI138+BJ85-BJ163,BJ85-BJ163+Settings!$C$10)</f>
        <v>0</v>
      </c>
      <c r="BK138" s="577">
        <f>IF(BK7&gt;1,BJ138+BK85-BK163,BK85-BK163+Settings!$C$10)</f>
        <v>0</v>
      </c>
      <c r="BL138" s="577">
        <f>IF(BL7&gt;1,BK138+BL85-BL163,BL85-BL163+Settings!$C$10)</f>
        <v>0</v>
      </c>
      <c r="BM138" s="577">
        <f>IF(BM7&gt;1,BL138+BM85-BM163,BM85-BM163+Settings!$C$10)</f>
        <v>0</v>
      </c>
      <c r="BN138" s="577">
        <f>IF(BN7&gt;1,BM138+BN85-BN163,BN85-BN163+Settings!$C$10)</f>
        <v>0</v>
      </c>
      <c r="BO138" s="577">
        <f>IF(BO7&gt;1,BN138+BO85-BO163,BO85-BO163+Settings!$C$10)</f>
        <v>0</v>
      </c>
      <c r="BP138" s="577">
        <f>IF(BP7&gt;1,BO138+BP85-BP163,BP85-BP163+Settings!$C$10)</f>
        <v>0</v>
      </c>
      <c r="BQ138" s="577">
        <f>IF(BQ7&gt;1,BP138+BQ85-BQ163,BQ85-BQ163+Settings!$C$10)</f>
        <v>0</v>
      </c>
      <c r="BR138" s="577">
        <f>IF(BR7&gt;1,BQ138+BR85-BR163,BR85-BR163+Settings!$C$10)</f>
        <v>0</v>
      </c>
      <c r="BS138" s="577">
        <f>IF(BS7&gt;1,BR138+BS85-BS163,BS85-BS163+Settings!$C$10)</f>
        <v>0</v>
      </c>
      <c r="BT138" s="577">
        <f>IF(BT7&gt;1,BS138+BT85-BT163,BT85-BT163+Settings!$C$10)</f>
        <v>0</v>
      </c>
      <c r="BU138" s="577">
        <f>IF(BU7&gt;1,BT138+BU85-BU163,BU85-BU163+Settings!$C$10)</f>
        <v>0</v>
      </c>
      <c r="BV138" s="577">
        <f>IF(BV7&gt;1,BU138+BV85-BV163,BV85-BV163+Settings!$C$10)</f>
        <v>0</v>
      </c>
      <c r="BW138" s="577">
        <f>IF(BW7&gt;1,BV138+BW85-BW163,BW85-BW163+Settings!$C$10)</f>
        <v>0</v>
      </c>
      <c r="BX138" s="577">
        <f>IF(BX7&gt;1,BW138+BX85-BX163,BX85-BX163+Settings!$C$10)</f>
        <v>0</v>
      </c>
      <c r="BY138" s="577">
        <f>IF(BY7&gt;1,BX138+BY85-BY163,BY85-BY163+Settings!$C$10)</f>
        <v>0</v>
      </c>
      <c r="BZ138" s="577">
        <f>IF(BZ7&gt;1,BY138+BZ85-BZ163,BZ85-BZ163+Settings!$C$10)</f>
        <v>0</v>
      </c>
      <c r="CA138" s="577">
        <f>IF(CA7&gt;1,BZ138+CA85-CA163,CA85-CA163+Settings!$C$10)</f>
        <v>0</v>
      </c>
      <c r="CB138" s="577">
        <f>IF(CB7&gt;1,CA138+CB85-CB163,CB85-CB163+Settings!$C$10)</f>
        <v>0</v>
      </c>
      <c r="CC138" s="577">
        <f>IF(CC7&gt;1,CB138+CC85-CC163,CC85-CC163+Settings!$C$10)</f>
        <v>0</v>
      </c>
      <c r="CD138" s="577">
        <f>IF(CD7&gt;1,CC138+CD85-CD163,CD85-CD163+Settings!$C$10)</f>
        <v>0</v>
      </c>
      <c r="CE138" s="577">
        <f>IF(CE7&gt;1,CD138+CE85-CE163,CE85-CE163+Settings!$C$10)</f>
        <v>0</v>
      </c>
      <c r="CF138" s="577">
        <f>IF(CF7&gt;1,CE138+CF85-CF163,CF85-CF163+Settings!$C$10)</f>
        <v>0</v>
      </c>
      <c r="CG138" s="577">
        <f>IF(CG7&gt;1,CF138+CG85-CG163,CG85-CG163+Settings!$C$10)</f>
        <v>0</v>
      </c>
      <c r="CH138" s="577">
        <f>IF(CH7&gt;1,CG138+CH85-CH163,CH85-CH163+Settings!$C$10)</f>
        <v>0</v>
      </c>
      <c r="CI138" s="577">
        <f>IF(CI7&gt;1,CH138+CI85-CI163,CI85-CI163+Settings!$C$10)</f>
        <v>0</v>
      </c>
    </row>
    <row r="139" spans="1:87" ht="15.75" customHeight="1">
      <c r="A139" s="579" t="s">
        <v>194</v>
      </c>
      <c r="B139" s="579"/>
      <c r="C139" s="580" t="str">
        <f>Settings!$C$7</f>
        <v>USD</v>
      </c>
      <c r="D139" s="581">
        <v>0</v>
      </c>
      <c r="E139" s="581">
        <f t="shared" ref="E139:CI139" si="39">D139</f>
        <v>0</v>
      </c>
      <c r="F139" s="581">
        <f t="shared" si="39"/>
        <v>0</v>
      </c>
      <c r="G139" s="581">
        <f t="shared" si="39"/>
        <v>0</v>
      </c>
      <c r="H139" s="581">
        <f t="shared" si="39"/>
        <v>0</v>
      </c>
      <c r="I139" s="581">
        <f t="shared" si="39"/>
        <v>0</v>
      </c>
      <c r="J139" s="581">
        <f t="shared" si="39"/>
        <v>0</v>
      </c>
      <c r="K139" s="581">
        <f t="shared" si="39"/>
        <v>0</v>
      </c>
      <c r="L139" s="581">
        <f t="shared" si="39"/>
        <v>0</v>
      </c>
      <c r="M139" s="581">
        <f t="shared" si="39"/>
        <v>0</v>
      </c>
      <c r="N139" s="581">
        <f t="shared" si="39"/>
        <v>0</v>
      </c>
      <c r="O139" s="581">
        <f t="shared" si="39"/>
        <v>0</v>
      </c>
      <c r="P139" s="581">
        <f t="shared" si="39"/>
        <v>0</v>
      </c>
      <c r="Q139" s="581">
        <f t="shared" si="39"/>
        <v>0</v>
      </c>
      <c r="R139" s="581">
        <f t="shared" si="39"/>
        <v>0</v>
      </c>
      <c r="S139" s="581">
        <f t="shared" si="39"/>
        <v>0</v>
      </c>
      <c r="T139" s="581">
        <f t="shared" si="39"/>
        <v>0</v>
      </c>
      <c r="U139" s="581">
        <f t="shared" si="39"/>
        <v>0</v>
      </c>
      <c r="V139" s="581">
        <f t="shared" si="39"/>
        <v>0</v>
      </c>
      <c r="W139" s="581">
        <f t="shared" si="39"/>
        <v>0</v>
      </c>
      <c r="X139" s="581">
        <f t="shared" si="39"/>
        <v>0</v>
      </c>
      <c r="Y139" s="581">
        <f t="shared" si="39"/>
        <v>0</v>
      </c>
      <c r="Z139" s="581">
        <f t="shared" si="39"/>
        <v>0</v>
      </c>
      <c r="AA139" s="581">
        <f t="shared" si="39"/>
        <v>0</v>
      </c>
      <c r="AB139" s="581">
        <f t="shared" si="39"/>
        <v>0</v>
      </c>
      <c r="AC139" s="581">
        <f t="shared" si="39"/>
        <v>0</v>
      </c>
      <c r="AD139" s="581">
        <f t="shared" si="39"/>
        <v>0</v>
      </c>
      <c r="AE139" s="581">
        <f t="shared" si="39"/>
        <v>0</v>
      </c>
      <c r="AF139" s="581">
        <f t="shared" si="39"/>
        <v>0</v>
      </c>
      <c r="AG139" s="581">
        <f t="shared" si="39"/>
        <v>0</v>
      </c>
      <c r="AH139" s="581">
        <f t="shared" si="39"/>
        <v>0</v>
      </c>
      <c r="AI139" s="581">
        <f t="shared" si="39"/>
        <v>0</v>
      </c>
      <c r="AJ139" s="581">
        <f t="shared" si="39"/>
        <v>0</v>
      </c>
      <c r="AK139" s="581">
        <f t="shared" si="39"/>
        <v>0</v>
      </c>
      <c r="AL139" s="581">
        <f t="shared" si="39"/>
        <v>0</v>
      </c>
      <c r="AM139" s="581">
        <f t="shared" si="39"/>
        <v>0</v>
      </c>
      <c r="AN139" s="581">
        <f t="shared" si="39"/>
        <v>0</v>
      </c>
      <c r="AO139" s="581">
        <f t="shared" si="39"/>
        <v>0</v>
      </c>
      <c r="AP139" s="581">
        <f t="shared" si="39"/>
        <v>0</v>
      </c>
      <c r="AQ139" s="581">
        <f t="shared" si="39"/>
        <v>0</v>
      </c>
      <c r="AR139" s="581">
        <f t="shared" si="39"/>
        <v>0</v>
      </c>
      <c r="AS139" s="581">
        <f t="shared" si="39"/>
        <v>0</v>
      </c>
      <c r="AT139" s="581">
        <f t="shared" si="39"/>
        <v>0</v>
      </c>
      <c r="AU139" s="581">
        <f t="shared" si="39"/>
        <v>0</v>
      </c>
      <c r="AV139" s="581">
        <f t="shared" si="39"/>
        <v>0</v>
      </c>
      <c r="AW139" s="581">
        <f t="shared" si="39"/>
        <v>0</v>
      </c>
      <c r="AX139" s="581">
        <f t="shared" si="39"/>
        <v>0</v>
      </c>
      <c r="AY139" s="581">
        <f t="shared" si="39"/>
        <v>0</v>
      </c>
      <c r="AZ139" s="581">
        <f t="shared" si="39"/>
        <v>0</v>
      </c>
      <c r="BA139" s="581">
        <f t="shared" si="39"/>
        <v>0</v>
      </c>
      <c r="BB139" s="581">
        <f t="shared" si="39"/>
        <v>0</v>
      </c>
      <c r="BC139" s="581">
        <f t="shared" si="39"/>
        <v>0</v>
      </c>
      <c r="BD139" s="581">
        <f t="shared" si="39"/>
        <v>0</v>
      </c>
      <c r="BE139" s="581">
        <f t="shared" si="39"/>
        <v>0</v>
      </c>
      <c r="BF139" s="581">
        <f t="shared" si="39"/>
        <v>0</v>
      </c>
      <c r="BG139" s="581">
        <f t="shared" si="39"/>
        <v>0</v>
      </c>
      <c r="BH139" s="581">
        <f t="shared" si="39"/>
        <v>0</v>
      </c>
      <c r="BI139" s="581">
        <f t="shared" si="39"/>
        <v>0</v>
      </c>
      <c r="BJ139" s="581">
        <f t="shared" si="39"/>
        <v>0</v>
      </c>
      <c r="BK139" s="581">
        <f t="shared" si="39"/>
        <v>0</v>
      </c>
      <c r="BL139" s="581">
        <f t="shared" si="39"/>
        <v>0</v>
      </c>
      <c r="BM139" s="581">
        <f t="shared" si="39"/>
        <v>0</v>
      </c>
      <c r="BN139" s="581">
        <f t="shared" si="39"/>
        <v>0</v>
      </c>
      <c r="BO139" s="581">
        <f t="shared" si="39"/>
        <v>0</v>
      </c>
      <c r="BP139" s="581">
        <f t="shared" si="39"/>
        <v>0</v>
      </c>
      <c r="BQ139" s="581">
        <f t="shared" si="39"/>
        <v>0</v>
      </c>
      <c r="BR139" s="581">
        <f t="shared" si="39"/>
        <v>0</v>
      </c>
      <c r="BS139" s="581">
        <f t="shared" si="39"/>
        <v>0</v>
      </c>
      <c r="BT139" s="581">
        <f t="shared" si="39"/>
        <v>0</v>
      </c>
      <c r="BU139" s="581">
        <f t="shared" si="39"/>
        <v>0</v>
      </c>
      <c r="BV139" s="581">
        <f t="shared" si="39"/>
        <v>0</v>
      </c>
      <c r="BW139" s="581">
        <f t="shared" si="39"/>
        <v>0</v>
      </c>
      <c r="BX139" s="581">
        <f t="shared" si="39"/>
        <v>0</v>
      </c>
      <c r="BY139" s="581">
        <f t="shared" si="39"/>
        <v>0</v>
      </c>
      <c r="BZ139" s="581">
        <f t="shared" si="39"/>
        <v>0</v>
      </c>
      <c r="CA139" s="581">
        <f t="shared" si="39"/>
        <v>0</v>
      </c>
      <c r="CB139" s="581">
        <f t="shared" si="39"/>
        <v>0</v>
      </c>
      <c r="CC139" s="581">
        <f t="shared" si="39"/>
        <v>0</v>
      </c>
      <c r="CD139" s="581">
        <f t="shared" si="39"/>
        <v>0</v>
      </c>
      <c r="CE139" s="581">
        <f t="shared" si="39"/>
        <v>0</v>
      </c>
      <c r="CF139" s="581">
        <f t="shared" si="39"/>
        <v>0</v>
      </c>
      <c r="CG139" s="581">
        <f t="shared" si="39"/>
        <v>0</v>
      </c>
      <c r="CH139" s="581">
        <f t="shared" si="39"/>
        <v>0</v>
      </c>
      <c r="CI139" s="581">
        <f t="shared" si="39"/>
        <v>0</v>
      </c>
    </row>
    <row r="140" spans="1:87" ht="25.5" customHeight="1">
      <c r="A140" s="588" t="s">
        <v>195</v>
      </c>
      <c r="B140" s="589"/>
      <c r="C140" s="590"/>
      <c r="D140" s="591">
        <f t="shared" ref="D140:CI140" si="40">SUM(D137:D139)</f>
        <v>0</v>
      </c>
      <c r="E140" s="591">
        <f t="shared" si="40"/>
        <v>0</v>
      </c>
      <c r="F140" s="591">
        <f t="shared" si="40"/>
        <v>0</v>
      </c>
      <c r="G140" s="591">
        <f t="shared" si="40"/>
        <v>0</v>
      </c>
      <c r="H140" s="591">
        <f t="shared" si="40"/>
        <v>0</v>
      </c>
      <c r="I140" s="591">
        <f t="shared" si="40"/>
        <v>0</v>
      </c>
      <c r="J140" s="591">
        <f t="shared" si="40"/>
        <v>0</v>
      </c>
      <c r="K140" s="591">
        <f t="shared" si="40"/>
        <v>0</v>
      </c>
      <c r="L140" s="591">
        <f t="shared" si="40"/>
        <v>0</v>
      </c>
      <c r="M140" s="591">
        <f t="shared" si="40"/>
        <v>0</v>
      </c>
      <c r="N140" s="591">
        <f t="shared" si="40"/>
        <v>0</v>
      </c>
      <c r="O140" s="591">
        <f t="shared" si="40"/>
        <v>0</v>
      </c>
      <c r="P140" s="591">
        <f t="shared" si="40"/>
        <v>0</v>
      </c>
      <c r="Q140" s="591">
        <f t="shared" si="40"/>
        <v>0</v>
      </c>
      <c r="R140" s="591">
        <f t="shared" si="40"/>
        <v>0</v>
      </c>
      <c r="S140" s="591">
        <f t="shared" si="40"/>
        <v>0</v>
      </c>
      <c r="T140" s="591">
        <f t="shared" si="40"/>
        <v>0</v>
      </c>
      <c r="U140" s="591">
        <f t="shared" si="40"/>
        <v>0</v>
      </c>
      <c r="V140" s="591">
        <f t="shared" si="40"/>
        <v>0</v>
      </c>
      <c r="W140" s="591">
        <f t="shared" si="40"/>
        <v>0</v>
      </c>
      <c r="X140" s="591">
        <f t="shared" si="40"/>
        <v>0</v>
      </c>
      <c r="Y140" s="591">
        <f t="shared" si="40"/>
        <v>0</v>
      </c>
      <c r="Z140" s="591">
        <f t="shared" si="40"/>
        <v>0</v>
      </c>
      <c r="AA140" s="591">
        <f t="shared" si="40"/>
        <v>0</v>
      </c>
      <c r="AB140" s="591">
        <f t="shared" si="40"/>
        <v>0</v>
      </c>
      <c r="AC140" s="591">
        <f t="shared" si="40"/>
        <v>0</v>
      </c>
      <c r="AD140" s="591">
        <f t="shared" si="40"/>
        <v>0</v>
      </c>
      <c r="AE140" s="591">
        <f t="shared" si="40"/>
        <v>0</v>
      </c>
      <c r="AF140" s="591">
        <f t="shared" si="40"/>
        <v>0</v>
      </c>
      <c r="AG140" s="591">
        <f t="shared" si="40"/>
        <v>0</v>
      </c>
      <c r="AH140" s="591">
        <f t="shared" si="40"/>
        <v>0</v>
      </c>
      <c r="AI140" s="591">
        <f t="shared" si="40"/>
        <v>0</v>
      </c>
      <c r="AJ140" s="591">
        <f t="shared" si="40"/>
        <v>0</v>
      </c>
      <c r="AK140" s="591">
        <f t="shared" si="40"/>
        <v>0</v>
      </c>
      <c r="AL140" s="591">
        <f t="shared" si="40"/>
        <v>0</v>
      </c>
      <c r="AM140" s="591">
        <f t="shared" si="40"/>
        <v>0</v>
      </c>
      <c r="AN140" s="591">
        <f t="shared" si="40"/>
        <v>0</v>
      </c>
      <c r="AO140" s="591">
        <f t="shared" si="40"/>
        <v>0</v>
      </c>
      <c r="AP140" s="591">
        <f t="shared" si="40"/>
        <v>0</v>
      </c>
      <c r="AQ140" s="591">
        <f t="shared" si="40"/>
        <v>0</v>
      </c>
      <c r="AR140" s="591">
        <f t="shared" si="40"/>
        <v>0</v>
      </c>
      <c r="AS140" s="591">
        <f t="shared" si="40"/>
        <v>0</v>
      </c>
      <c r="AT140" s="591">
        <f t="shared" si="40"/>
        <v>0</v>
      </c>
      <c r="AU140" s="591">
        <f t="shared" si="40"/>
        <v>0</v>
      </c>
      <c r="AV140" s="591">
        <f t="shared" si="40"/>
        <v>0</v>
      </c>
      <c r="AW140" s="591">
        <f t="shared" si="40"/>
        <v>0</v>
      </c>
      <c r="AX140" s="591">
        <f t="shared" si="40"/>
        <v>0</v>
      </c>
      <c r="AY140" s="591">
        <f t="shared" si="40"/>
        <v>0</v>
      </c>
      <c r="AZ140" s="591">
        <f t="shared" si="40"/>
        <v>0</v>
      </c>
      <c r="BA140" s="591">
        <f t="shared" si="40"/>
        <v>0</v>
      </c>
      <c r="BB140" s="591">
        <f t="shared" si="40"/>
        <v>0</v>
      </c>
      <c r="BC140" s="591">
        <f t="shared" si="40"/>
        <v>0</v>
      </c>
      <c r="BD140" s="591">
        <f t="shared" si="40"/>
        <v>0</v>
      </c>
      <c r="BE140" s="591">
        <f t="shared" si="40"/>
        <v>0</v>
      </c>
      <c r="BF140" s="591">
        <f t="shared" si="40"/>
        <v>0</v>
      </c>
      <c r="BG140" s="591">
        <f t="shared" si="40"/>
        <v>0</v>
      </c>
      <c r="BH140" s="591">
        <f t="shared" si="40"/>
        <v>0</v>
      </c>
      <c r="BI140" s="591">
        <f t="shared" si="40"/>
        <v>0</v>
      </c>
      <c r="BJ140" s="591">
        <f t="shared" si="40"/>
        <v>0</v>
      </c>
      <c r="BK140" s="591">
        <f t="shared" si="40"/>
        <v>0</v>
      </c>
      <c r="BL140" s="591">
        <f t="shared" si="40"/>
        <v>0</v>
      </c>
      <c r="BM140" s="591">
        <f t="shared" si="40"/>
        <v>0</v>
      </c>
      <c r="BN140" s="591">
        <f t="shared" si="40"/>
        <v>0</v>
      </c>
      <c r="BO140" s="591">
        <f t="shared" si="40"/>
        <v>0</v>
      </c>
      <c r="BP140" s="591">
        <f t="shared" si="40"/>
        <v>0</v>
      </c>
      <c r="BQ140" s="591">
        <f t="shared" si="40"/>
        <v>0</v>
      </c>
      <c r="BR140" s="591">
        <f t="shared" si="40"/>
        <v>0</v>
      </c>
      <c r="BS140" s="591">
        <f t="shared" si="40"/>
        <v>0</v>
      </c>
      <c r="BT140" s="591">
        <f t="shared" si="40"/>
        <v>0</v>
      </c>
      <c r="BU140" s="591">
        <f t="shared" si="40"/>
        <v>0</v>
      </c>
      <c r="BV140" s="591">
        <f t="shared" si="40"/>
        <v>0</v>
      </c>
      <c r="BW140" s="591">
        <f t="shared" si="40"/>
        <v>0</v>
      </c>
      <c r="BX140" s="591">
        <f t="shared" si="40"/>
        <v>0</v>
      </c>
      <c r="BY140" s="591">
        <f t="shared" si="40"/>
        <v>0</v>
      </c>
      <c r="BZ140" s="591">
        <f t="shared" si="40"/>
        <v>0</v>
      </c>
      <c r="CA140" s="591">
        <f t="shared" si="40"/>
        <v>0</v>
      </c>
      <c r="CB140" s="591">
        <f t="shared" si="40"/>
        <v>0</v>
      </c>
      <c r="CC140" s="591">
        <f t="shared" si="40"/>
        <v>0</v>
      </c>
      <c r="CD140" s="591">
        <f t="shared" si="40"/>
        <v>0</v>
      </c>
      <c r="CE140" s="591">
        <f t="shared" si="40"/>
        <v>0</v>
      </c>
      <c r="CF140" s="591">
        <f t="shared" si="40"/>
        <v>0</v>
      </c>
      <c r="CG140" s="591">
        <f t="shared" si="40"/>
        <v>0</v>
      </c>
      <c r="CH140" s="591">
        <f t="shared" si="40"/>
        <v>0</v>
      </c>
      <c r="CI140" s="591">
        <f t="shared" si="40"/>
        <v>0</v>
      </c>
    </row>
    <row r="141" spans="1:87" ht="15.75" customHeight="1">
      <c r="A141" s="379"/>
      <c r="B141" s="379"/>
      <c r="C141" s="571"/>
      <c r="D141" s="437"/>
      <c r="E141" s="437"/>
      <c r="F141" s="437"/>
      <c r="G141" s="437"/>
      <c r="H141" s="437"/>
      <c r="I141" s="437"/>
      <c r="J141" s="437"/>
      <c r="K141" s="437"/>
      <c r="L141" s="437"/>
      <c r="M141" s="437"/>
      <c r="N141" s="437"/>
      <c r="O141" s="437"/>
      <c r="P141" s="437"/>
      <c r="Q141" s="437"/>
      <c r="R141" s="437"/>
      <c r="S141" s="437"/>
      <c r="T141" s="437"/>
      <c r="U141" s="437"/>
      <c r="V141" s="437"/>
      <c r="W141" s="437"/>
      <c r="X141" s="437"/>
      <c r="Y141" s="437"/>
      <c r="Z141" s="437"/>
      <c r="AA141" s="437"/>
      <c r="AB141" s="437"/>
      <c r="AC141" s="437"/>
      <c r="AD141" s="437"/>
      <c r="AE141" s="437"/>
      <c r="AF141" s="437"/>
      <c r="AG141" s="437"/>
      <c r="AH141" s="437"/>
      <c r="AI141" s="437"/>
      <c r="AJ141" s="437"/>
      <c r="AK141" s="437"/>
      <c r="AL141" s="437"/>
      <c r="AM141" s="437"/>
      <c r="AN141" s="437"/>
      <c r="AO141" s="437"/>
      <c r="AP141" s="437"/>
      <c r="AQ141" s="437"/>
      <c r="AR141" s="437"/>
      <c r="AS141" s="437"/>
      <c r="AT141" s="437"/>
      <c r="AU141" s="437"/>
      <c r="AV141" s="437"/>
      <c r="AW141" s="437"/>
      <c r="AX141" s="437"/>
      <c r="AY141" s="437"/>
      <c r="AZ141" s="437"/>
      <c r="BA141" s="437"/>
      <c r="BB141" s="437"/>
      <c r="BC141" s="437"/>
      <c r="BD141" s="437"/>
      <c r="BE141" s="437"/>
      <c r="BF141" s="437"/>
      <c r="BG141" s="437"/>
      <c r="BH141" s="437"/>
      <c r="BI141" s="437"/>
      <c r="BJ141" s="437"/>
      <c r="BK141" s="437"/>
      <c r="BL141" s="437"/>
      <c r="BM141" s="437"/>
      <c r="BN141" s="437"/>
      <c r="BO141" s="437"/>
      <c r="BP141" s="437"/>
      <c r="BQ141" s="437"/>
      <c r="BR141" s="437"/>
      <c r="BS141" s="437"/>
      <c r="BT141" s="437"/>
      <c r="BU141" s="437"/>
      <c r="BV141" s="437"/>
      <c r="BW141" s="437"/>
      <c r="BX141" s="437"/>
      <c r="BY141" s="437"/>
      <c r="BZ141" s="437"/>
      <c r="CA141" s="437"/>
      <c r="CB141" s="437"/>
      <c r="CC141" s="437"/>
      <c r="CD141" s="437"/>
      <c r="CE141" s="437"/>
      <c r="CF141" s="437"/>
      <c r="CG141" s="437"/>
      <c r="CH141" s="437"/>
      <c r="CI141" s="437"/>
    </row>
    <row r="142" spans="1:87" ht="15.75" customHeight="1">
      <c r="A142" s="379"/>
      <c r="B142" s="379"/>
      <c r="C142" s="571"/>
      <c r="D142" s="437"/>
      <c r="E142" s="437"/>
      <c r="F142" s="437"/>
      <c r="G142" s="437"/>
      <c r="H142" s="437"/>
      <c r="I142" s="437"/>
      <c r="J142" s="437"/>
      <c r="K142" s="437"/>
      <c r="L142" s="437"/>
      <c r="M142" s="437"/>
      <c r="N142" s="437"/>
      <c r="O142" s="437"/>
      <c r="P142" s="437"/>
      <c r="Q142" s="437"/>
      <c r="R142" s="437"/>
      <c r="S142" s="437"/>
      <c r="T142" s="437"/>
      <c r="U142" s="437"/>
      <c r="V142" s="437"/>
      <c r="W142" s="437"/>
      <c r="X142" s="437"/>
      <c r="Y142" s="437"/>
      <c r="Z142" s="437"/>
      <c r="AA142" s="437"/>
      <c r="AB142" s="437"/>
      <c r="AC142" s="437"/>
      <c r="AD142" s="437"/>
      <c r="AE142" s="437"/>
      <c r="AF142" s="437"/>
      <c r="AG142" s="437"/>
      <c r="AH142" s="437"/>
      <c r="AI142" s="437"/>
      <c r="AJ142" s="437"/>
      <c r="AK142" s="437"/>
      <c r="AL142" s="437"/>
      <c r="AM142" s="437"/>
      <c r="AN142" s="437"/>
      <c r="AO142" s="437"/>
      <c r="AP142" s="437"/>
      <c r="AQ142" s="437"/>
      <c r="AR142" s="437"/>
      <c r="AS142" s="437"/>
      <c r="AT142" s="437"/>
      <c r="AU142" s="437"/>
      <c r="AV142" s="437"/>
      <c r="AW142" s="437"/>
      <c r="AX142" s="437"/>
      <c r="AY142" s="437"/>
      <c r="AZ142" s="437"/>
      <c r="BA142" s="437"/>
      <c r="BB142" s="437"/>
      <c r="BC142" s="437"/>
      <c r="BD142" s="437"/>
      <c r="BE142" s="437"/>
      <c r="BF142" s="437"/>
      <c r="BG142" s="437"/>
      <c r="BH142" s="437"/>
      <c r="BI142" s="437"/>
      <c r="BJ142" s="437"/>
      <c r="BK142" s="437"/>
      <c r="BL142" s="437"/>
      <c r="BM142" s="437"/>
      <c r="BN142" s="437"/>
      <c r="BO142" s="437"/>
      <c r="BP142" s="437"/>
      <c r="BQ142" s="437"/>
      <c r="BR142" s="437"/>
      <c r="BS142" s="437"/>
      <c r="BT142" s="437"/>
      <c r="BU142" s="437"/>
      <c r="BV142" s="437"/>
      <c r="BW142" s="437"/>
      <c r="BX142" s="437"/>
      <c r="BY142" s="437"/>
      <c r="BZ142" s="437"/>
      <c r="CA142" s="437"/>
      <c r="CB142" s="437"/>
      <c r="CC142" s="437"/>
      <c r="CD142" s="437"/>
      <c r="CE142" s="437"/>
      <c r="CF142" s="437"/>
      <c r="CG142" s="437"/>
      <c r="CH142" s="437"/>
      <c r="CI142" s="437"/>
    </row>
    <row r="143" spans="1:87" ht="15.75" customHeight="1">
      <c r="A143" s="379"/>
      <c r="B143" s="379"/>
      <c r="C143" s="571"/>
      <c r="D143" s="557"/>
      <c r="E143" s="557"/>
      <c r="F143" s="557"/>
      <c r="G143" s="557"/>
      <c r="H143" s="557"/>
      <c r="I143" s="557"/>
      <c r="J143" s="557"/>
      <c r="K143" s="557"/>
      <c r="L143" s="557"/>
      <c r="M143" s="557"/>
      <c r="N143" s="557"/>
      <c r="O143" s="557"/>
      <c r="P143" s="557"/>
      <c r="Q143" s="557"/>
      <c r="R143" s="557"/>
      <c r="S143" s="557"/>
      <c r="T143" s="557"/>
      <c r="U143" s="557"/>
      <c r="V143" s="557"/>
      <c r="W143" s="557"/>
      <c r="X143" s="557"/>
      <c r="Y143" s="557"/>
      <c r="Z143" s="557"/>
      <c r="AA143" s="557"/>
      <c r="AB143" s="557"/>
      <c r="AC143" s="557"/>
      <c r="AD143" s="557"/>
      <c r="AE143" s="557"/>
      <c r="AF143" s="557"/>
      <c r="AG143" s="557"/>
      <c r="AH143" s="557"/>
      <c r="AI143" s="557"/>
      <c r="AJ143" s="557"/>
      <c r="AK143" s="557"/>
      <c r="AL143" s="557"/>
      <c r="AM143" s="557"/>
      <c r="AN143" s="557"/>
      <c r="AO143" s="557"/>
      <c r="AP143" s="557"/>
      <c r="AQ143" s="557"/>
      <c r="AR143" s="557"/>
      <c r="AS143" s="557"/>
      <c r="AT143" s="557"/>
      <c r="AU143" s="557"/>
      <c r="AV143" s="557"/>
      <c r="AW143" s="557"/>
      <c r="AX143" s="557"/>
      <c r="AY143" s="557"/>
      <c r="AZ143" s="557"/>
      <c r="BA143" s="557"/>
      <c r="BB143" s="557"/>
      <c r="BC143" s="557"/>
      <c r="BD143" s="557"/>
      <c r="BE143" s="557"/>
      <c r="BF143" s="557"/>
      <c r="BG143" s="557"/>
      <c r="BH143" s="557"/>
      <c r="BI143" s="557"/>
      <c r="BJ143" s="557"/>
      <c r="BK143" s="557"/>
      <c r="BL143" s="557"/>
      <c r="BM143" s="557"/>
      <c r="BN143" s="557"/>
      <c r="BO143" s="557"/>
      <c r="BP143" s="557"/>
      <c r="BQ143" s="557"/>
      <c r="BR143" s="557"/>
      <c r="BS143" s="557"/>
      <c r="BT143" s="557"/>
      <c r="BU143" s="557"/>
      <c r="BV143" s="557"/>
      <c r="BW143" s="557"/>
      <c r="BX143" s="557"/>
      <c r="BY143" s="557"/>
      <c r="BZ143" s="557"/>
      <c r="CA143" s="557"/>
      <c r="CB143" s="557"/>
      <c r="CC143" s="557"/>
      <c r="CD143" s="557"/>
      <c r="CE143" s="557"/>
      <c r="CF143" s="557"/>
      <c r="CG143" s="557"/>
      <c r="CH143" s="557"/>
      <c r="CI143" s="557"/>
    </row>
    <row r="144" spans="1:87" ht="15.75" customHeight="1">
      <c r="A144" s="379"/>
      <c r="B144" s="379"/>
      <c r="C144" s="571"/>
      <c r="D144" s="557"/>
      <c r="E144" s="557"/>
      <c r="F144" s="557"/>
      <c r="G144" s="557"/>
      <c r="H144" s="557"/>
      <c r="I144" s="557"/>
      <c r="J144" s="557"/>
      <c r="K144" s="557"/>
      <c r="L144" s="557"/>
      <c r="M144" s="557"/>
      <c r="N144" s="557"/>
      <c r="O144" s="557"/>
      <c r="P144" s="557"/>
      <c r="Q144" s="557"/>
      <c r="R144" s="557"/>
      <c r="S144" s="557"/>
      <c r="T144" s="557"/>
      <c r="U144" s="557"/>
      <c r="V144" s="557"/>
      <c r="W144" s="557"/>
      <c r="X144" s="557"/>
      <c r="Y144" s="557"/>
      <c r="Z144" s="557"/>
      <c r="AA144" s="557"/>
      <c r="AB144" s="557"/>
      <c r="AC144" s="557"/>
      <c r="AD144" s="557"/>
      <c r="AE144" s="557"/>
      <c r="AF144" s="557"/>
      <c r="AG144" s="557"/>
      <c r="AH144" s="557"/>
      <c r="AI144" s="557"/>
      <c r="AJ144" s="557"/>
      <c r="AK144" s="557"/>
      <c r="AL144" s="557"/>
      <c r="AM144" s="557"/>
      <c r="AN144" s="557"/>
      <c r="AO144" s="557"/>
      <c r="AP144" s="557"/>
      <c r="AQ144" s="557"/>
      <c r="AR144" s="557"/>
      <c r="AS144" s="557"/>
      <c r="AT144" s="557"/>
      <c r="AU144" s="557"/>
      <c r="AV144" s="557"/>
      <c r="AW144" s="557"/>
      <c r="AX144" s="557"/>
      <c r="AY144" s="557"/>
      <c r="AZ144" s="557"/>
      <c r="BA144" s="557"/>
      <c r="BB144" s="557"/>
      <c r="BC144" s="557"/>
      <c r="BD144" s="557"/>
      <c r="BE144" s="557"/>
      <c r="BF144" s="557"/>
      <c r="BG144" s="557"/>
      <c r="BH144" s="557"/>
      <c r="BI144" s="557"/>
      <c r="BJ144" s="557"/>
      <c r="BK144" s="557"/>
      <c r="BL144" s="557"/>
      <c r="BM144" s="557"/>
      <c r="BN144" s="557"/>
      <c r="BO144" s="557"/>
      <c r="BP144" s="557"/>
      <c r="BQ144" s="557"/>
      <c r="BR144" s="557"/>
      <c r="BS144" s="557"/>
      <c r="BT144" s="557"/>
      <c r="BU144" s="557"/>
      <c r="BV144" s="557"/>
      <c r="BW144" s="557"/>
      <c r="BX144" s="557"/>
      <c r="BY144" s="557"/>
      <c r="BZ144" s="557"/>
      <c r="CA144" s="557"/>
      <c r="CB144" s="557"/>
      <c r="CC144" s="557"/>
      <c r="CD144" s="557"/>
      <c r="CE144" s="557"/>
      <c r="CF144" s="557"/>
      <c r="CG144" s="557"/>
      <c r="CH144" s="557"/>
      <c r="CI144" s="557"/>
    </row>
    <row r="145" spans="1:87" ht="41.25" customHeight="1">
      <c r="A145" s="369" t="s">
        <v>196</v>
      </c>
      <c r="B145" s="594"/>
      <c r="C145" s="595"/>
      <c r="D145" s="596"/>
      <c r="E145" s="596"/>
      <c r="F145" s="596"/>
      <c r="G145" s="596"/>
      <c r="H145" s="596"/>
      <c r="I145" s="596"/>
      <c r="J145" s="596"/>
      <c r="K145" s="596"/>
      <c r="L145" s="596"/>
      <c r="M145" s="596"/>
      <c r="N145" s="596"/>
      <c r="O145" s="596"/>
      <c r="P145" s="596"/>
      <c r="Q145" s="596"/>
      <c r="R145" s="596"/>
      <c r="S145" s="596"/>
      <c r="T145" s="596"/>
      <c r="U145" s="596"/>
      <c r="V145" s="596"/>
      <c r="W145" s="596"/>
      <c r="X145" s="596"/>
      <c r="Y145" s="596"/>
      <c r="Z145" s="596"/>
      <c r="AA145" s="596"/>
      <c r="AB145" s="596"/>
      <c r="AC145" s="596"/>
      <c r="AD145" s="596"/>
      <c r="AE145" s="596"/>
      <c r="AF145" s="596"/>
      <c r="AG145" s="596"/>
      <c r="AH145" s="596"/>
      <c r="AI145" s="596"/>
      <c r="AJ145" s="596"/>
      <c r="AK145" s="596"/>
      <c r="AL145" s="596"/>
      <c r="AM145" s="596"/>
      <c r="AN145" s="596"/>
      <c r="AO145" s="596"/>
      <c r="AP145" s="596"/>
      <c r="AQ145" s="596"/>
      <c r="AR145" s="596"/>
      <c r="AS145" s="596"/>
      <c r="AT145" s="596"/>
      <c r="AU145" s="596"/>
      <c r="AV145" s="596"/>
      <c r="AW145" s="596"/>
      <c r="AX145" s="596"/>
      <c r="AY145" s="596"/>
      <c r="AZ145" s="596"/>
      <c r="BA145" s="596"/>
      <c r="BB145" s="596"/>
      <c r="BC145" s="596"/>
      <c r="BD145" s="596"/>
      <c r="BE145" s="596"/>
      <c r="BF145" s="596"/>
      <c r="BG145" s="596"/>
      <c r="BH145" s="596"/>
      <c r="BI145" s="596"/>
      <c r="BJ145" s="596"/>
      <c r="BK145" s="596"/>
      <c r="BL145" s="596"/>
      <c r="BM145" s="596"/>
      <c r="BN145" s="596"/>
      <c r="BO145" s="596"/>
      <c r="BP145" s="596"/>
      <c r="BQ145" s="596"/>
      <c r="BR145" s="596"/>
      <c r="BS145" s="596"/>
      <c r="BT145" s="596"/>
      <c r="BU145" s="596"/>
      <c r="BV145" s="596"/>
      <c r="BW145" s="596"/>
      <c r="BX145" s="596"/>
      <c r="BY145" s="596"/>
      <c r="BZ145" s="596"/>
      <c r="CA145" s="596"/>
      <c r="CB145" s="596"/>
      <c r="CC145" s="596"/>
      <c r="CD145" s="596"/>
      <c r="CE145" s="596"/>
      <c r="CF145" s="596"/>
      <c r="CG145" s="596"/>
      <c r="CH145" s="596"/>
      <c r="CI145" s="596"/>
    </row>
    <row r="146" spans="1:87" ht="15.75" customHeight="1">
      <c r="A146" s="379"/>
      <c r="B146" s="379"/>
      <c r="C146" s="571"/>
      <c r="D146" s="437"/>
      <c r="E146" s="437"/>
      <c r="F146" s="437"/>
      <c r="G146" s="437"/>
      <c r="H146" s="437"/>
      <c r="I146" s="437"/>
      <c r="J146" s="437"/>
      <c r="K146" s="437"/>
      <c r="L146" s="437"/>
      <c r="M146" s="437"/>
      <c r="N146" s="437"/>
      <c r="O146" s="437"/>
      <c r="P146" s="437"/>
      <c r="Q146" s="437"/>
      <c r="R146" s="437"/>
      <c r="S146" s="437"/>
      <c r="T146" s="437"/>
      <c r="U146" s="437"/>
      <c r="V146" s="437"/>
      <c r="W146" s="437"/>
      <c r="X146" s="437"/>
      <c r="Y146" s="437"/>
      <c r="Z146" s="437"/>
      <c r="AA146" s="437"/>
      <c r="AB146" s="437"/>
      <c r="AC146" s="437"/>
      <c r="AD146" s="437"/>
      <c r="AE146" s="437"/>
      <c r="AF146" s="437"/>
      <c r="AG146" s="437"/>
      <c r="AH146" s="437"/>
      <c r="AI146" s="437"/>
      <c r="AJ146" s="437"/>
      <c r="AK146" s="437"/>
      <c r="AL146" s="437"/>
      <c r="AM146" s="437"/>
      <c r="AN146" s="437"/>
      <c r="AO146" s="437"/>
      <c r="AP146" s="437"/>
      <c r="AQ146" s="437"/>
      <c r="AR146" s="437"/>
      <c r="AS146" s="437"/>
      <c r="AT146" s="437"/>
      <c r="AU146" s="437"/>
      <c r="AV146" s="437"/>
      <c r="AW146" s="437"/>
      <c r="AX146" s="437"/>
      <c r="AY146" s="437"/>
      <c r="AZ146" s="437"/>
      <c r="BA146" s="437"/>
      <c r="BB146" s="437"/>
      <c r="BC146" s="437"/>
      <c r="BD146" s="437"/>
      <c r="BE146" s="437"/>
      <c r="BF146" s="437"/>
      <c r="BG146" s="437"/>
      <c r="BH146" s="437"/>
      <c r="BI146" s="437"/>
      <c r="BJ146" s="437"/>
      <c r="BK146" s="437"/>
      <c r="BL146" s="437"/>
      <c r="BM146" s="437"/>
      <c r="BN146" s="437"/>
      <c r="BO146" s="437"/>
      <c r="BP146" s="437"/>
      <c r="BQ146" s="437"/>
      <c r="BR146" s="437"/>
      <c r="BS146" s="437"/>
      <c r="BT146" s="437"/>
      <c r="BU146" s="437"/>
      <c r="BV146" s="437"/>
      <c r="BW146" s="437"/>
      <c r="BX146" s="437"/>
      <c r="BY146" s="437"/>
      <c r="BZ146" s="437"/>
      <c r="CA146" s="437"/>
      <c r="CB146" s="437"/>
      <c r="CC146" s="437"/>
      <c r="CD146" s="437"/>
      <c r="CE146" s="437"/>
      <c r="CF146" s="437"/>
      <c r="CG146" s="437"/>
      <c r="CH146" s="437"/>
      <c r="CI146" s="437"/>
    </row>
    <row r="147" spans="1:87" ht="15.75" customHeight="1">
      <c r="A147" s="379" t="s">
        <v>197</v>
      </c>
      <c r="B147" s="379"/>
      <c r="C147" s="494" t="str">
        <f>Settings!$C$7</f>
        <v>USD</v>
      </c>
      <c r="D147" s="557">
        <f>Settings!C9</f>
        <v>0</v>
      </c>
      <c r="E147" s="557">
        <f>D171</f>
        <v>0</v>
      </c>
      <c r="F147" s="557">
        <f>E171</f>
        <v>0</v>
      </c>
      <c r="G147" s="557">
        <f>F171</f>
        <v>0</v>
      </c>
      <c r="H147" s="557">
        <f>G171</f>
        <v>0</v>
      </c>
      <c r="I147" s="557">
        <f>H171</f>
        <v>0</v>
      </c>
      <c r="J147" s="557">
        <f>I171</f>
        <v>0</v>
      </c>
      <c r="K147" s="557">
        <f>J171</f>
        <v>0</v>
      </c>
      <c r="L147" s="557">
        <f>K171</f>
        <v>0</v>
      </c>
      <c r="M147" s="557">
        <f>L171</f>
        <v>0</v>
      </c>
      <c r="N147" s="557">
        <f>M171</f>
        <v>0</v>
      </c>
      <c r="O147" s="557">
        <f>N171</f>
        <v>0</v>
      </c>
      <c r="P147" s="557">
        <f>O171</f>
        <v>0</v>
      </c>
      <c r="Q147" s="557">
        <f>P171</f>
        <v>0</v>
      </c>
      <c r="R147" s="557">
        <f>Q171</f>
        <v>0</v>
      </c>
      <c r="S147" s="557">
        <f>R171</f>
        <v>0</v>
      </c>
      <c r="T147" s="557">
        <f>S171</f>
        <v>0</v>
      </c>
      <c r="U147" s="557">
        <f>T171</f>
        <v>0</v>
      </c>
      <c r="V147" s="557">
        <f>U171</f>
        <v>0</v>
      </c>
      <c r="W147" s="557">
        <f>V171</f>
        <v>0</v>
      </c>
      <c r="X147" s="557">
        <f>W171</f>
        <v>0</v>
      </c>
      <c r="Y147" s="557">
        <f>X171</f>
        <v>0</v>
      </c>
      <c r="Z147" s="557">
        <f>Y171</f>
        <v>0</v>
      </c>
      <c r="AA147" s="557">
        <f>Z171</f>
        <v>0</v>
      </c>
      <c r="AB147" s="557">
        <f>AA171</f>
        <v>0</v>
      </c>
      <c r="AC147" s="557">
        <f>AB171</f>
        <v>0</v>
      </c>
      <c r="AD147" s="557">
        <f>AC171</f>
        <v>0</v>
      </c>
      <c r="AE147" s="557">
        <f>AD171</f>
        <v>0</v>
      </c>
      <c r="AF147" s="557">
        <f>AE171</f>
        <v>0</v>
      </c>
      <c r="AG147" s="557">
        <f>AF171</f>
        <v>0</v>
      </c>
      <c r="AH147" s="557">
        <f>AG171</f>
        <v>0</v>
      </c>
      <c r="AI147" s="557">
        <f>AH171</f>
        <v>0</v>
      </c>
      <c r="AJ147" s="557">
        <f>AI171</f>
        <v>0</v>
      </c>
      <c r="AK147" s="557">
        <f>AJ171</f>
        <v>0</v>
      </c>
      <c r="AL147" s="557">
        <f>AK171</f>
        <v>0</v>
      </c>
      <c r="AM147" s="557">
        <f>AL171</f>
        <v>0</v>
      </c>
      <c r="AN147" s="557">
        <f>AM171</f>
        <v>0</v>
      </c>
      <c r="AO147" s="557">
        <f>AN171</f>
        <v>0</v>
      </c>
      <c r="AP147" s="557">
        <f>AO171</f>
        <v>0</v>
      </c>
      <c r="AQ147" s="557">
        <f>AP171</f>
        <v>0</v>
      </c>
      <c r="AR147" s="557">
        <f>AQ171</f>
        <v>0</v>
      </c>
      <c r="AS147" s="557">
        <f>AR171</f>
        <v>0</v>
      </c>
      <c r="AT147" s="557">
        <f>AS171</f>
        <v>0</v>
      </c>
      <c r="AU147" s="557">
        <f>AT171</f>
        <v>0</v>
      </c>
      <c r="AV147" s="557">
        <f>AU171</f>
        <v>0</v>
      </c>
      <c r="AW147" s="557">
        <f>AV171</f>
        <v>0</v>
      </c>
      <c r="AX147" s="557">
        <f>AW171</f>
        <v>0</v>
      </c>
      <c r="AY147" s="557">
        <f>AX171</f>
        <v>0</v>
      </c>
      <c r="AZ147" s="557">
        <f>AY171</f>
        <v>0</v>
      </c>
      <c r="BA147" s="557">
        <f>AZ171</f>
        <v>0</v>
      </c>
      <c r="BB147" s="557">
        <f>BA171</f>
        <v>0</v>
      </c>
      <c r="BC147" s="557">
        <f>BB171</f>
        <v>0</v>
      </c>
      <c r="BD147" s="557">
        <f>BC171</f>
        <v>0</v>
      </c>
      <c r="BE147" s="557">
        <f>BD171</f>
        <v>0</v>
      </c>
      <c r="BF147" s="557">
        <f>BE171</f>
        <v>0</v>
      </c>
      <c r="BG147" s="557">
        <f>BF171</f>
        <v>0</v>
      </c>
      <c r="BH147" s="557">
        <f>BG171</f>
        <v>0</v>
      </c>
      <c r="BI147" s="557">
        <f>BH171</f>
        <v>0</v>
      </c>
      <c r="BJ147" s="557">
        <f>BI171</f>
        <v>0</v>
      </c>
      <c r="BK147" s="557">
        <f>BJ171</f>
        <v>0</v>
      </c>
      <c r="BL147" s="557">
        <f>BK171</f>
        <v>0</v>
      </c>
      <c r="BM147" s="557">
        <f>BL171</f>
        <v>0</v>
      </c>
      <c r="BN147" s="557">
        <f>BM171</f>
        <v>0</v>
      </c>
      <c r="BO147" s="557">
        <f>BN171</f>
        <v>0</v>
      </c>
      <c r="BP147" s="557">
        <f>BO171</f>
        <v>0</v>
      </c>
      <c r="BQ147" s="557">
        <f>BP171</f>
        <v>0</v>
      </c>
      <c r="BR147" s="557">
        <f>BQ171</f>
        <v>0</v>
      </c>
      <c r="BS147" s="557">
        <f>BR171</f>
        <v>0</v>
      </c>
      <c r="BT147" s="557">
        <f>BS171</f>
        <v>0</v>
      </c>
      <c r="BU147" s="557">
        <f>BT171</f>
        <v>0</v>
      </c>
      <c r="BV147" s="557">
        <f>BU171</f>
        <v>0</v>
      </c>
      <c r="BW147" s="557">
        <f>BV171</f>
        <v>0</v>
      </c>
      <c r="BX147" s="557">
        <f>BW171</f>
        <v>0</v>
      </c>
      <c r="BY147" s="557">
        <f>BX171</f>
        <v>0</v>
      </c>
      <c r="BZ147" s="557">
        <f>BY171</f>
        <v>0</v>
      </c>
      <c r="CA147" s="557">
        <f>BZ171</f>
        <v>0</v>
      </c>
      <c r="CB147" s="557">
        <f>CA171</f>
        <v>0</v>
      </c>
      <c r="CC147" s="557">
        <f>CB171</f>
        <v>0</v>
      </c>
      <c r="CD147" s="557">
        <f>CC171</f>
        <v>0</v>
      </c>
      <c r="CE147" s="557">
        <f>CD171</f>
        <v>0</v>
      </c>
      <c r="CF147" s="557">
        <f>CE171</f>
        <v>0</v>
      </c>
      <c r="CG147" s="557">
        <f>CF171</f>
        <v>0</v>
      </c>
      <c r="CH147" s="557">
        <f>CG171</f>
        <v>0</v>
      </c>
      <c r="CI147" s="557">
        <f>CH171</f>
        <v>0</v>
      </c>
    </row>
    <row r="148" spans="1:87" ht="15.75" customHeight="1">
      <c r="A148" s="379"/>
      <c r="B148" s="379"/>
      <c r="C148" s="571"/>
      <c r="D148" s="557"/>
      <c r="E148" s="557"/>
      <c r="F148" s="557"/>
      <c r="G148" s="557"/>
      <c r="H148" s="557"/>
      <c r="I148" s="557"/>
      <c r="J148" s="557"/>
      <c r="K148" s="557"/>
      <c r="L148" s="557"/>
      <c r="M148" s="557"/>
      <c r="N148" s="557"/>
      <c r="O148" s="557"/>
      <c r="P148" s="557"/>
      <c r="Q148" s="557"/>
      <c r="R148" s="557"/>
      <c r="S148" s="557"/>
      <c r="T148" s="557"/>
      <c r="U148" s="557"/>
      <c r="V148" s="557"/>
      <c r="W148" s="557"/>
      <c r="X148" s="557"/>
      <c r="Y148" s="557"/>
      <c r="Z148" s="557"/>
      <c r="AA148" s="557"/>
      <c r="AB148" s="557"/>
      <c r="AC148" s="557"/>
      <c r="AD148" s="557"/>
      <c r="AE148" s="557"/>
      <c r="AF148" s="557"/>
      <c r="AG148" s="557"/>
      <c r="AH148" s="557"/>
      <c r="AI148" s="557"/>
      <c r="AJ148" s="557"/>
      <c r="AK148" s="557"/>
      <c r="AL148" s="557"/>
      <c r="AM148" s="557"/>
      <c r="AN148" s="557"/>
      <c r="AO148" s="557"/>
      <c r="AP148" s="557"/>
      <c r="AQ148" s="557"/>
      <c r="AR148" s="557"/>
      <c r="AS148" s="557"/>
      <c r="AT148" s="557"/>
      <c r="AU148" s="557"/>
      <c r="AV148" s="557"/>
      <c r="AW148" s="557"/>
      <c r="AX148" s="557"/>
      <c r="AY148" s="557"/>
      <c r="AZ148" s="557"/>
      <c r="BA148" s="557"/>
      <c r="BB148" s="557"/>
      <c r="BC148" s="557"/>
      <c r="BD148" s="557"/>
      <c r="BE148" s="557"/>
      <c r="BF148" s="557"/>
      <c r="BG148" s="557"/>
      <c r="BH148" s="557"/>
      <c r="BI148" s="557"/>
      <c r="BJ148" s="557"/>
      <c r="BK148" s="557"/>
      <c r="BL148" s="557"/>
      <c r="BM148" s="557"/>
      <c r="BN148" s="557"/>
      <c r="BO148" s="557"/>
      <c r="BP148" s="557"/>
      <c r="BQ148" s="557"/>
      <c r="BR148" s="557"/>
      <c r="BS148" s="557"/>
      <c r="BT148" s="557"/>
      <c r="BU148" s="557"/>
      <c r="BV148" s="557"/>
      <c r="BW148" s="557"/>
      <c r="BX148" s="557"/>
      <c r="BY148" s="557"/>
      <c r="BZ148" s="557"/>
      <c r="CA148" s="557"/>
      <c r="CB148" s="557"/>
      <c r="CC148" s="557"/>
      <c r="CD148" s="557"/>
      <c r="CE148" s="557"/>
      <c r="CF148" s="557"/>
      <c r="CG148" s="557"/>
      <c r="CH148" s="557"/>
      <c r="CI148" s="557"/>
    </row>
    <row r="149" spans="1:87" ht="15.75" customHeight="1">
      <c r="A149" s="489" t="s">
        <v>198</v>
      </c>
      <c r="B149" s="379"/>
      <c r="C149" s="571"/>
      <c r="D149" s="557"/>
      <c r="E149" s="557"/>
      <c r="F149" s="557"/>
      <c r="G149" s="557"/>
      <c r="H149" s="557"/>
      <c r="I149" s="557"/>
      <c r="J149" s="557"/>
      <c r="K149" s="557"/>
      <c r="L149" s="557"/>
      <c r="M149" s="557"/>
      <c r="N149" s="557"/>
      <c r="O149" s="557"/>
      <c r="P149" s="557"/>
      <c r="Q149" s="557"/>
      <c r="R149" s="557"/>
      <c r="S149" s="557"/>
      <c r="T149" s="557"/>
      <c r="U149" s="557"/>
      <c r="V149" s="557"/>
      <c r="W149" s="557"/>
      <c r="X149" s="557"/>
      <c r="Y149" s="557"/>
      <c r="Z149" s="557"/>
      <c r="AA149" s="557"/>
      <c r="AB149" s="557"/>
      <c r="AC149" s="557"/>
      <c r="AD149" s="557"/>
      <c r="AE149" s="557"/>
      <c r="AF149" s="557"/>
      <c r="AG149" s="557"/>
      <c r="AH149" s="557"/>
      <c r="AI149" s="557"/>
      <c r="AJ149" s="557"/>
      <c r="AK149" s="557"/>
      <c r="AL149" s="557"/>
      <c r="AM149" s="557"/>
      <c r="AN149" s="557"/>
      <c r="AO149" s="557"/>
      <c r="AP149" s="557"/>
      <c r="AQ149" s="557"/>
      <c r="AR149" s="557"/>
      <c r="AS149" s="557"/>
      <c r="AT149" s="557"/>
      <c r="AU149" s="557"/>
      <c r="AV149" s="557"/>
      <c r="AW149" s="557"/>
      <c r="AX149" s="557"/>
      <c r="AY149" s="557"/>
      <c r="AZ149" s="557"/>
      <c r="BA149" s="557"/>
      <c r="BB149" s="557"/>
      <c r="BC149" s="557"/>
      <c r="BD149" s="557"/>
      <c r="BE149" s="557"/>
      <c r="BF149" s="557"/>
      <c r="BG149" s="557"/>
      <c r="BH149" s="557"/>
      <c r="BI149" s="557"/>
      <c r="BJ149" s="557"/>
      <c r="BK149" s="557"/>
      <c r="BL149" s="557"/>
      <c r="BM149" s="557"/>
      <c r="BN149" s="557"/>
      <c r="BO149" s="557"/>
      <c r="BP149" s="557"/>
      <c r="BQ149" s="557"/>
      <c r="BR149" s="557"/>
      <c r="BS149" s="557"/>
      <c r="BT149" s="557"/>
      <c r="BU149" s="557"/>
      <c r="BV149" s="557"/>
      <c r="BW149" s="557"/>
      <c r="BX149" s="557"/>
      <c r="BY149" s="557"/>
      <c r="BZ149" s="557"/>
      <c r="CA149" s="557"/>
      <c r="CB149" s="557"/>
      <c r="CC149" s="557"/>
      <c r="CD149" s="557"/>
      <c r="CE149" s="557"/>
      <c r="CF149" s="557"/>
      <c r="CG149" s="557"/>
      <c r="CH149" s="557"/>
      <c r="CI149" s="557"/>
    </row>
    <row r="150" spans="1:87" ht="15.75" customHeight="1" outlineLevel="1">
      <c r="A150" s="379" t="s">
        <v>199</v>
      </c>
      <c r="B150" s="379"/>
      <c r="C150" s="494" t="str">
        <f>Settings!$C$7</f>
        <v>USD</v>
      </c>
      <c r="D150" s="557">
        <f>D85</f>
        <v>0</v>
      </c>
      <c r="E150" s="557">
        <f>E85</f>
        <v>0</v>
      </c>
      <c r="F150" s="557">
        <f>F85</f>
        <v>0</v>
      </c>
      <c r="G150" s="557">
        <f>G85</f>
        <v>0</v>
      </c>
      <c r="H150" s="557">
        <f>H85</f>
        <v>0</v>
      </c>
      <c r="I150" s="557">
        <f>I85</f>
        <v>0</v>
      </c>
      <c r="J150" s="557">
        <f>J85</f>
        <v>0</v>
      </c>
      <c r="K150" s="557">
        <f>K85</f>
        <v>0</v>
      </c>
      <c r="L150" s="557">
        <f>L85</f>
        <v>0</v>
      </c>
      <c r="M150" s="557">
        <f>M85</f>
        <v>0</v>
      </c>
      <c r="N150" s="557">
        <f>N85</f>
        <v>0</v>
      </c>
      <c r="O150" s="557">
        <f>O85</f>
        <v>0</v>
      </c>
      <c r="P150" s="557">
        <f>P85</f>
        <v>0</v>
      </c>
      <c r="Q150" s="557">
        <f>Q85</f>
        <v>0</v>
      </c>
      <c r="R150" s="557">
        <f>R85</f>
        <v>0</v>
      </c>
      <c r="S150" s="557">
        <f>S85</f>
        <v>0</v>
      </c>
      <c r="T150" s="557">
        <f>T85</f>
        <v>0</v>
      </c>
      <c r="U150" s="557">
        <f>U85</f>
        <v>0</v>
      </c>
      <c r="V150" s="557">
        <f>V85</f>
        <v>0</v>
      </c>
      <c r="W150" s="557">
        <f>W85</f>
        <v>0</v>
      </c>
      <c r="X150" s="557">
        <f>X85</f>
        <v>0</v>
      </c>
      <c r="Y150" s="557">
        <f>Y85</f>
        <v>0</v>
      </c>
      <c r="Z150" s="557">
        <f>Z85</f>
        <v>0</v>
      </c>
      <c r="AA150" s="557">
        <f>AA85</f>
        <v>0</v>
      </c>
      <c r="AB150" s="557">
        <f>AB85</f>
        <v>0</v>
      </c>
      <c r="AC150" s="557">
        <f>AC85</f>
        <v>0</v>
      </c>
      <c r="AD150" s="557">
        <f>AD85</f>
        <v>0</v>
      </c>
      <c r="AE150" s="557">
        <f>AE85</f>
        <v>0</v>
      </c>
      <c r="AF150" s="557">
        <f>AF85</f>
        <v>0</v>
      </c>
      <c r="AG150" s="557">
        <f>AG85</f>
        <v>0</v>
      </c>
      <c r="AH150" s="557">
        <f>AH85</f>
        <v>0</v>
      </c>
      <c r="AI150" s="557">
        <f>AI85</f>
        <v>0</v>
      </c>
      <c r="AJ150" s="557">
        <f>AJ85</f>
        <v>0</v>
      </c>
      <c r="AK150" s="557">
        <f>AK85</f>
        <v>0</v>
      </c>
      <c r="AL150" s="557">
        <f>AL85</f>
        <v>0</v>
      </c>
      <c r="AM150" s="557">
        <f>AM85</f>
        <v>0</v>
      </c>
      <c r="AN150" s="557">
        <f>AN85</f>
        <v>0</v>
      </c>
      <c r="AO150" s="557">
        <f>AO85</f>
        <v>0</v>
      </c>
      <c r="AP150" s="557">
        <f>AP85</f>
        <v>0</v>
      </c>
      <c r="AQ150" s="557">
        <f>AQ85</f>
        <v>0</v>
      </c>
      <c r="AR150" s="557">
        <f>AR85</f>
        <v>0</v>
      </c>
      <c r="AS150" s="557">
        <f>AS85</f>
        <v>0</v>
      </c>
      <c r="AT150" s="557">
        <f>AT85</f>
        <v>0</v>
      </c>
      <c r="AU150" s="557">
        <f>AU85</f>
        <v>0</v>
      </c>
      <c r="AV150" s="557">
        <f>AV85</f>
        <v>0</v>
      </c>
      <c r="AW150" s="557">
        <f>AW85</f>
        <v>0</v>
      </c>
      <c r="AX150" s="557">
        <f>AX85</f>
        <v>0</v>
      </c>
      <c r="AY150" s="557">
        <f>AY85</f>
        <v>0</v>
      </c>
      <c r="AZ150" s="557">
        <f>AZ85</f>
        <v>0</v>
      </c>
      <c r="BA150" s="557">
        <f>BA85</f>
        <v>0</v>
      </c>
      <c r="BB150" s="557">
        <f>BB85</f>
        <v>0</v>
      </c>
      <c r="BC150" s="557">
        <f>BC85</f>
        <v>0</v>
      </c>
      <c r="BD150" s="557">
        <f>BD85</f>
        <v>0</v>
      </c>
      <c r="BE150" s="557">
        <f>BE85</f>
        <v>0</v>
      </c>
      <c r="BF150" s="557">
        <f>BF85</f>
        <v>0</v>
      </c>
      <c r="BG150" s="557">
        <f>BG85</f>
        <v>0</v>
      </c>
      <c r="BH150" s="557">
        <f>BH85</f>
        <v>0</v>
      </c>
      <c r="BI150" s="557">
        <f>BI85</f>
        <v>0</v>
      </c>
      <c r="BJ150" s="557">
        <f>BJ85</f>
        <v>0</v>
      </c>
      <c r="BK150" s="557">
        <f>BK85</f>
        <v>0</v>
      </c>
      <c r="BL150" s="557">
        <f>BL85</f>
        <v>0</v>
      </c>
      <c r="BM150" s="557">
        <f>BM85</f>
        <v>0</v>
      </c>
      <c r="BN150" s="557">
        <f>BN85</f>
        <v>0</v>
      </c>
      <c r="BO150" s="557">
        <f>BO85</f>
        <v>0</v>
      </c>
      <c r="BP150" s="557">
        <f>BP85</f>
        <v>0</v>
      </c>
      <c r="BQ150" s="557">
        <f>BQ85</f>
        <v>0</v>
      </c>
      <c r="BR150" s="557">
        <f>BR85</f>
        <v>0</v>
      </c>
      <c r="BS150" s="557">
        <f>BS85</f>
        <v>0</v>
      </c>
      <c r="BT150" s="557">
        <f>BT85</f>
        <v>0</v>
      </c>
      <c r="BU150" s="557">
        <f>BU85</f>
        <v>0</v>
      </c>
      <c r="BV150" s="557">
        <f>BV85</f>
        <v>0</v>
      </c>
      <c r="BW150" s="557">
        <f>BW85</f>
        <v>0</v>
      </c>
      <c r="BX150" s="557">
        <f>BX85</f>
        <v>0</v>
      </c>
      <c r="BY150" s="557">
        <f>BY85</f>
        <v>0</v>
      </c>
      <c r="BZ150" s="557">
        <f>BZ85</f>
        <v>0</v>
      </c>
      <c r="CA150" s="557">
        <f>CA85</f>
        <v>0</v>
      </c>
      <c r="CB150" s="557">
        <f>CB85</f>
        <v>0</v>
      </c>
      <c r="CC150" s="557">
        <f>CC85</f>
        <v>0</v>
      </c>
      <c r="CD150" s="557">
        <f>CD85</f>
        <v>0</v>
      </c>
      <c r="CE150" s="557">
        <f>CE85</f>
        <v>0</v>
      </c>
      <c r="CF150" s="557">
        <f>CF85</f>
        <v>0</v>
      </c>
      <c r="CG150" s="557">
        <f>CG85</f>
        <v>0</v>
      </c>
      <c r="CH150" s="557">
        <f>CH85</f>
        <v>0</v>
      </c>
      <c r="CI150" s="557">
        <f>CI85</f>
        <v>0</v>
      </c>
    </row>
    <row r="151" spans="1:87" ht="15.75" customHeight="1" outlineLevel="1">
      <c r="A151" s="553" t="s">
        <v>200</v>
      </c>
      <c r="B151" s="379"/>
      <c r="C151" s="494" t="str">
        <f>Settings!$C$7</f>
        <v>USD</v>
      </c>
      <c r="D151" s="557">
        <f>D75</f>
        <v>0</v>
      </c>
      <c r="E151" s="557">
        <f>E75</f>
        <v>0</v>
      </c>
      <c r="F151" s="557">
        <f>F75</f>
        <v>0</v>
      </c>
      <c r="G151" s="557">
        <f>G75</f>
        <v>0</v>
      </c>
      <c r="H151" s="557">
        <f>H75</f>
        <v>0</v>
      </c>
      <c r="I151" s="557">
        <f>I75</f>
        <v>0</v>
      </c>
      <c r="J151" s="557">
        <f>J75</f>
        <v>0</v>
      </c>
      <c r="K151" s="557">
        <f>K75</f>
        <v>0</v>
      </c>
      <c r="L151" s="557">
        <f>L75</f>
        <v>0</v>
      </c>
      <c r="M151" s="557">
        <f>M75</f>
        <v>0</v>
      </c>
      <c r="N151" s="557">
        <f>N75</f>
        <v>0</v>
      </c>
      <c r="O151" s="557">
        <f>O75</f>
        <v>0</v>
      </c>
      <c r="P151" s="557">
        <f>P75</f>
        <v>0</v>
      </c>
      <c r="Q151" s="557">
        <f>Q75</f>
        <v>0</v>
      </c>
      <c r="R151" s="557">
        <f>R75</f>
        <v>0</v>
      </c>
      <c r="S151" s="557">
        <f>S75</f>
        <v>0</v>
      </c>
      <c r="T151" s="557">
        <f>T75</f>
        <v>0</v>
      </c>
      <c r="U151" s="557">
        <f>U75</f>
        <v>0</v>
      </c>
      <c r="V151" s="557">
        <f>V75</f>
        <v>0</v>
      </c>
      <c r="W151" s="557">
        <f>W75</f>
        <v>0</v>
      </c>
      <c r="X151" s="557">
        <f>X75</f>
        <v>0</v>
      </c>
      <c r="Y151" s="557">
        <f>Y75</f>
        <v>0</v>
      </c>
      <c r="Z151" s="557">
        <f>Z75</f>
        <v>0</v>
      </c>
      <c r="AA151" s="557">
        <f>AA75</f>
        <v>0</v>
      </c>
      <c r="AB151" s="557">
        <f>AB75</f>
        <v>0</v>
      </c>
      <c r="AC151" s="557">
        <f>AC75</f>
        <v>0</v>
      </c>
      <c r="AD151" s="557">
        <f>AD75</f>
        <v>0</v>
      </c>
      <c r="AE151" s="557">
        <f>AE75</f>
        <v>0</v>
      </c>
      <c r="AF151" s="557">
        <f>AF75</f>
        <v>0</v>
      </c>
      <c r="AG151" s="557">
        <f>AG75</f>
        <v>0</v>
      </c>
      <c r="AH151" s="557">
        <f>AH75</f>
        <v>0</v>
      </c>
      <c r="AI151" s="557">
        <f>AI75</f>
        <v>0</v>
      </c>
      <c r="AJ151" s="557">
        <f>AJ75</f>
        <v>0</v>
      </c>
      <c r="AK151" s="557">
        <f>AK75</f>
        <v>0</v>
      </c>
      <c r="AL151" s="557">
        <f>AL75</f>
        <v>0</v>
      </c>
      <c r="AM151" s="557">
        <f>AM75</f>
        <v>0</v>
      </c>
      <c r="AN151" s="557">
        <f>AN75</f>
        <v>0</v>
      </c>
      <c r="AO151" s="557">
        <f>AO75</f>
        <v>0</v>
      </c>
      <c r="AP151" s="557">
        <f>AP75</f>
        <v>0</v>
      </c>
      <c r="AQ151" s="557">
        <f>AQ75</f>
        <v>0</v>
      </c>
      <c r="AR151" s="557">
        <f>AR75</f>
        <v>0</v>
      </c>
      <c r="AS151" s="557">
        <f>AS75</f>
        <v>0</v>
      </c>
      <c r="AT151" s="557">
        <f>AT75</f>
        <v>0</v>
      </c>
      <c r="AU151" s="557">
        <f>AU75</f>
        <v>0</v>
      </c>
      <c r="AV151" s="557">
        <f>AV75</f>
        <v>0</v>
      </c>
      <c r="AW151" s="557">
        <f>AW75</f>
        <v>0</v>
      </c>
      <c r="AX151" s="557">
        <f>AX75</f>
        <v>0</v>
      </c>
      <c r="AY151" s="557">
        <f>AY75</f>
        <v>0</v>
      </c>
      <c r="AZ151" s="557">
        <f>AZ75</f>
        <v>0</v>
      </c>
      <c r="BA151" s="557">
        <f>BA75</f>
        <v>0</v>
      </c>
      <c r="BB151" s="557">
        <f>BB75</f>
        <v>0</v>
      </c>
      <c r="BC151" s="557">
        <f>BC75</f>
        <v>0</v>
      </c>
      <c r="BD151" s="557">
        <f>BD75</f>
        <v>0</v>
      </c>
      <c r="BE151" s="557">
        <f>BE75</f>
        <v>0</v>
      </c>
      <c r="BF151" s="557">
        <f>BF75</f>
        <v>0</v>
      </c>
      <c r="BG151" s="557">
        <f>BG75</f>
        <v>0</v>
      </c>
      <c r="BH151" s="557">
        <f>BH75</f>
        <v>0</v>
      </c>
      <c r="BI151" s="557">
        <f>BI75</f>
        <v>0</v>
      </c>
      <c r="BJ151" s="557">
        <f>BJ75</f>
        <v>0</v>
      </c>
      <c r="BK151" s="557">
        <f>BK75</f>
        <v>0</v>
      </c>
      <c r="BL151" s="557">
        <f>BL75</f>
        <v>0</v>
      </c>
      <c r="BM151" s="557">
        <f>BM75</f>
        <v>0</v>
      </c>
      <c r="BN151" s="557">
        <f>BN75</f>
        <v>0</v>
      </c>
      <c r="BO151" s="557">
        <f>BO75</f>
        <v>0</v>
      </c>
      <c r="BP151" s="557">
        <f>BP75</f>
        <v>0</v>
      </c>
      <c r="BQ151" s="557">
        <f>BQ75</f>
        <v>0</v>
      </c>
      <c r="BR151" s="557">
        <f>BR75</f>
        <v>0</v>
      </c>
      <c r="BS151" s="557">
        <f>BS75</f>
        <v>0</v>
      </c>
      <c r="BT151" s="557">
        <f>BT75</f>
        <v>0</v>
      </c>
      <c r="BU151" s="557">
        <f>BU75</f>
        <v>0</v>
      </c>
      <c r="BV151" s="557">
        <f>BV75</f>
        <v>0</v>
      </c>
      <c r="BW151" s="557">
        <f>BW75</f>
        <v>0</v>
      </c>
      <c r="BX151" s="557">
        <f>BX75</f>
        <v>0</v>
      </c>
      <c r="BY151" s="557">
        <f>BY75</f>
        <v>0</v>
      </c>
      <c r="BZ151" s="557">
        <f>BZ75</f>
        <v>0</v>
      </c>
      <c r="CA151" s="557">
        <f>CA75</f>
        <v>0</v>
      </c>
      <c r="CB151" s="557">
        <f>CB75</f>
        <v>0</v>
      </c>
      <c r="CC151" s="557">
        <f>CC75</f>
        <v>0</v>
      </c>
      <c r="CD151" s="557">
        <f>CD75</f>
        <v>0</v>
      </c>
      <c r="CE151" s="557">
        <f>CE75</f>
        <v>0</v>
      </c>
      <c r="CF151" s="557">
        <f>CF75</f>
        <v>0</v>
      </c>
      <c r="CG151" s="557">
        <f>CG75</f>
        <v>0</v>
      </c>
      <c r="CH151" s="557">
        <f>CH75</f>
        <v>0</v>
      </c>
      <c r="CI151" s="557">
        <f>CI75</f>
        <v>0</v>
      </c>
    </row>
    <row r="152" spans="1:87" ht="15.75" customHeight="1" outlineLevel="1">
      <c r="A152" s="597" t="s">
        <v>201</v>
      </c>
      <c r="B152" s="597"/>
      <c r="C152" s="598" t="str">
        <f>Settings!$C$7</f>
        <v>USD</v>
      </c>
      <c r="D152" s="557">
        <v>0</v>
      </c>
      <c r="E152" s="557">
        <f>IF(E7&gt;1,(SUM(E94:E97)-SUM(D94:D97))-(SUM(E121:E124)-SUM(D121:D124)),"")</f>
        <v>0</v>
      </c>
      <c r="F152" s="557">
        <f>IF(F7&gt;1,(SUM(F94:F97)-SUM(E94:E97))-(SUM(F121:F124)-SUM(E121:E124)),"")</f>
        <v>0</v>
      </c>
      <c r="G152" s="557">
        <f>IF(G7&gt;1,(SUM(G94:G97)-SUM(F94:F97))-(SUM(G121:G124)-SUM(F121:F124)),"")</f>
        <v>0</v>
      </c>
      <c r="H152" s="557">
        <f>IF(H7&gt;1,(SUM(H94:H97)-SUM(G94:G97))-(SUM(H121:H124)-SUM(G121:G124)),"")</f>
        <v>0</v>
      </c>
      <c r="I152" s="557">
        <f>IF(I7&gt;1,(SUM(I94:I97)-SUM(H94:H97))-(SUM(I121:I124)-SUM(H121:H124)),"")</f>
        <v>0</v>
      </c>
      <c r="J152" s="557">
        <f>IF(J7&gt;1,(SUM(J94:J97)-SUM(I94:I97))-(SUM(J121:J124)-SUM(I121:I124)),"")</f>
        <v>0</v>
      </c>
      <c r="K152" s="557">
        <f>IF(K7&gt;1,(SUM(K94:K97)-SUM(J94:J97))-(SUM(K121:K124)-SUM(J121:J124)),"")</f>
        <v>0</v>
      </c>
      <c r="L152" s="557">
        <f>IF(L7&gt;1,(SUM(L94:L97)-SUM(K94:K97))-(SUM(L121:L124)-SUM(K121:K124)),"")</f>
        <v>0</v>
      </c>
      <c r="M152" s="557">
        <f>IF(M7&gt;1,(SUM(M94:M97)-SUM(L94:L97))-(SUM(M121:M124)-SUM(L121:L124)),"")</f>
        <v>0</v>
      </c>
      <c r="N152" s="557">
        <f>IF(N7&gt;1,(SUM(N94:N97)-SUM(M94:M97))-(SUM(N121:N124)-SUM(M121:M124)),"")</f>
        <v>0</v>
      </c>
      <c r="O152" s="557">
        <f>IF(O7&gt;1,(SUM(O94:O97)-SUM(N94:N97))-(SUM(O121:O124)-SUM(N121:N124)),"")</f>
        <v>0</v>
      </c>
      <c r="P152" s="557">
        <f>IF(P7&gt;1,(SUM(P94:P97)-SUM(O94:O97))-(SUM(P121:P124)-SUM(O121:O124)),"")</f>
        <v>0</v>
      </c>
      <c r="Q152" s="557">
        <f>IF(Q7&gt;1,(SUM(Q94:Q97)-SUM(P94:P97))-(SUM(Q121:Q124)-SUM(P121:P124)),"")</f>
        <v>0</v>
      </c>
      <c r="R152" s="557">
        <f>IF(R7&gt;1,(SUM(R94:R97)-SUM(Q94:Q97))-(SUM(R121:R124)-SUM(Q121:Q124)),"")</f>
        <v>0</v>
      </c>
      <c r="S152" s="557">
        <f>IF(S7&gt;1,(SUM(S94:S97)-SUM(R94:R97))-(SUM(S121:S124)-SUM(R121:R124)),"")</f>
        <v>0</v>
      </c>
      <c r="T152" s="557">
        <f>IF(T7&gt;1,(SUM(T94:T97)-SUM(S94:S97))-(SUM(T121:T124)-SUM(S121:S124)),"")</f>
        <v>0</v>
      </c>
      <c r="U152" s="557">
        <f>IF(U7&gt;1,(SUM(U94:U97)-SUM(T94:T97))-(SUM(U121:U124)-SUM(T121:T124)),"")</f>
        <v>0</v>
      </c>
      <c r="V152" s="557">
        <f>IF(V7&gt;1,(SUM(V94:V97)-SUM(U94:U97))-(SUM(V121:V124)-SUM(U121:U124)),"")</f>
        <v>0</v>
      </c>
      <c r="W152" s="557">
        <f>IF(W7&gt;1,(SUM(W94:W97)-SUM(V94:V97))-(SUM(W121:W124)-SUM(V121:V124)),"")</f>
        <v>0</v>
      </c>
      <c r="X152" s="557">
        <f>IF(X7&gt;1,(SUM(X94:X97)-SUM(W94:W97))-(SUM(X121:X124)-SUM(W121:W124)),"")</f>
        <v>0</v>
      </c>
      <c r="Y152" s="557">
        <f>IF(Y7&gt;1,(SUM(Y94:Y97)-SUM(X94:X97))-(SUM(Y121:Y124)-SUM(X121:X124)),"")</f>
        <v>0</v>
      </c>
      <c r="Z152" s="557">
        <f>IF(Z7&gt;1,(SUM(Z94:Z97)-SUM(Y94:Y97))-(SUM(Z121:Z124)-SUM(Y121:Y124)),"")</f>
        <v>0</v>
      </c>
      <c r="AA152" s="557">
        <f>IF(AA7&gt;1,(SUM(AA94:AA97)-SUM(Z94:Z97))-(SUM(AA121:AA124)-SUM(Z121:Z124)),"")</f>
        <v>0</v>
      </c>
      <c r="AB152" s="557">
        <f>IF(AB7&gt;1,(SUM(AB94:AB97)-SUM(AA94:AA97))-(SUM(AB121:AB124)-SUM(AA121:AA124)),"")</f>
        <v>0</v>
      </c>
      <c r="AC152" s="557">
        <f>IF(AC7&gt;1,(SUM(AC94:AC97)-SUM(AB94:AB97))-(SUM(AC121:AC124)-SUM(AB121:AB124)),"")</f>
        <v>0</v>
      </c>
      <c r="AD152" s="557">
        <f>IF(AD7&gt;1,(SUM(AD94:AD97)-SUM(AC94:AC97))-(SUM(AD121:AD124)-SUM(AC121:AC124)),"")</f>
        <v>0</v>
      </c>
      <c r="AE152" s="557">
        <f>IF(AE7&gt;1,(SUM(AE94:AE97)-SUM(AD94:AD97))-(SUM(AE121:AE124)-SUM(AD121:AD124)),"")</f>
        <v>0</v>
      </c>
      <c r="AF152" s="557">
        <f>IF(AF7&gt;1,(SUM(AF94:AF97)-SUM(AE94:AE97))-(SUM(AF121:AF124)-SUM(AE121:AE124)),"")</f>
        <v>0</v>
      </c>
      <c r="AG152" s="557">
        <f>IF(AG7&gt;1,(SUM(AG94:AG97)-SUM(AF94:AF97))-(SUM(AG121:AG124)-SUM(AF121:AF124)),"")</f>
        <v>0</v>
      </c>
      <c r="AH152" s="557">
        <f>IF(AH7&gt;1,(SUM(AH94:AH97)-SUM(AG94:AG97))-(SUM(AH121:AH124)-SUM(AG121:AG124)),"")</f>
        <v>0</v>
      </c>
      <c r="AI152" s="557">
        <f>IF(AI7&gt;1,(SUM(AI94:AI97)-SUM(AH94:AH97))-(SUM(AI121:AI124)-SUM(AH121:AH124)),"")</f>
        <v>0</v>
      </c>
      <c r="AJ152" s="557">
        <f>IF(AJ7&gt;1,(SUM(AJ94:AJ97)-SUM(AI94:AI97))-(SUM(AJ121:AJ124)-SUM(AI121:AI124)),"")</f>
        <v>0</v>
      </c>
      <c r="AK152" s="557">
        <f>IF(AK7&gt;1,(SUM(AK94:AK97)-SUM(AJ94:AJ97))-(SUM(AK121:AK124)-SUM(AJ121:AJ124)),"")</f>
        <v>0</v>
      </c>
      <c r="AL152" s="557">
        <f>IF(AL7&gt;1,(SUM(AL94:AL97)-SUM(AK94:AK97))-(SUM(AL121:AL124)-SUM(AK121:AK124)),"")</f>
        <v>0</v>
      </c>
      <c r="AM152" s="557">
        <f>IF(AM7&gt;1,(SUM(AM94:AM97)-SUM(AL94:AL97))-(SUM(AM121:AM124)-SUM(AL121:AL124)),"")</f>
        <v>0</v>
      </c>
      <c r="AN152" s="557">
        <f>IF(AN7&gt;1,(SUM(AN94:AN97)-SUM(AM94:AM97))-(SUM(AN121:AN124)-SUM(AM121:AM124)),"")</f>
        <v>0</v>
      </c>
      <c r="AO152" s="557">
        <f>IF(AO7&gt;1,(SUM(AO94:AO97)-SUM(AN94:AN97))-(SUM(AO121:AO124)-SUM(AN121:AN124)),"")</f>
        <v>0</v>
      </c>
      <c r="AP152" s="557">
        <f>IF(AP7&gt;1,(SUM(AP94:AP97)-SUM(AO94:AO97))-(SUM(AP121:AP124)-SUM(AO121:AO124)),"")</f>
        <v>0</v>
      </c>
      <c r="AQ152" s="557">
        <f>IF(AQ7&gt;1,(SUM(AQ94:AQ97)-SUM(AP94:AP97))-(SUM(AQ121:AQ124)-SUM(AP121:AP124)),"")</f>
        <v>0</v>
      </c>
      <c r="AR152" s="557">
        <f>IF(AR7&gt;1,(SUM(AR94:AR97)-SUM(AQ94:AQ97))-(SUM(AR121:AR124)-SUM(AQ121:AQ124)),"")</f>
        <v>0</v>
      </c>
      <c r="AS152" s="557">
        <f>IF(AS7&gt;1,(SUM(AS94:AS97)-SUM(AR94:AR97))-(SUM(AS121:AS124)-SUM(AR121:AR124)),"")</f>
        <v>0</v>
      </c>
      <c r="AT152" s="557">
        <f>IF(AT7&gt;1,(SUM(AT94:AT97)-SUM(AS94:AS97))-(SUM(AT121:AT124)-SUM(AS121:AS124)),"")</f>
        <v>0</v>
      </c>
      <c r="AU152" s="557">
        <f>IF(AU7&gt;1,(SUM(AU94:AU97)-SUM(AT94:AT97))-(SUM(AU121:AU124)-SUM(AT121:AT124)),"")</f>
        <v>0</v>
      </c>
      <c r="AV152" s="557">
        <f>IF(AV7&gt;1,(SUM(AV94:AV97)-SUM(AU94:AU97))-(SUM(AV121:AV124)-SUM(AU121:AU124)),"")</f>
        <v>0</v>
      </c>
      <c r="AW152" s="557">
        <f>IF(AW7&gt;1,(SUM(AW94:AW97)-SUM(AV94:AV97))-(SUM(AW121:AW124)-SUM(AV121:AV124)),"")</f>
        <v>0</v>
      </c>
      <c r="AX152" s="557">
        <f>IF(AX7&gt;1,(SUM(AX94:AX97)-SUM(AW94:AW97))-(SUM(AX121:AX124)-SUM(AW121:AW124)),"")</f>
        <v>0</v>
      </c>
      <c r="AY152" s="557">
        <f>IF(AY7&gt;1,(SUM(AY94:AY97)-SUM(AX94:AX97))-(SUM(AY121:AY124)-SUM(AX121:AX124)),"")</f>
        <v>0</v>
      </c>
      <c r="AZ152" s="557">
        <f>IF(AZ7&gt;1,(SUM(AZ94:AZ97)-SUM(AY94:AY97))-(SUM(AZ121:AZ124)-SUM(AY121:AY124)),"")</f>
        <v>0</v>
      </c>
      <c r="BA152" s="557">
        <f>IF(BA7&gt;1,(SUM(BA94:BA97)-SUM(AZ94:AZ97))-(SUM(BA121:BA124)-SUM(AZ121:AZ124)),"")</f>
        <v>0</v>
      </c>
      <c r="BB152" s="557">
        <f>IF(BB7&gt;1,(SUM(BB94:BB97)-SUM(BA94:BA97))-(SUM(BB121:BB124)-SUM(BA121:BA124)),"")</f>
        <v>0</v>
      </c>
      <c r="BC152" s="557">
        <f>IF(BC7&gt;1,(SUM(BC94:BC97)-SUM(BB94:BB97))-(SUM(BC121:BC124)-SUM(BB121:BB124)),"")</f>
        <v>0</v>
      </c>
      <c r="BD152" s="557">
        <f>IF(BD7&gt;1,(SUM(BD94:BD97)-SUM(BC94:BC97))-(SUM(BD121:BD124)-SUM(BC121:BC124)),"")</f>
        <v>0</v>
      </c>
      <c r="BE152" s="557">
        <f>IF(BE7&gt;1,(SUM(BE94:BE97)-SUM(BD94:BD97))-(SUM(BE121:BE124)-SUM(BD121:BD124)),"")</f>
        <v>0</v>
      </c>
      <c r="BF152" s="557">
        <f>IF(BF7&gt;1,(SUM(BF94:BF97)-SUM(BE94:BE97))-(SUM(BF121:BF124)-SUM(BE121:BE124)),"")</f>
        <v>0</v>
      </c>
      <c r="BG152" s="557">
        <f>IF(BG7&gt;1,(SUM(BG94:BG97)-SUM(BF94:BF97))-(SUM(BG121:BG124)-SUM(BF121:BF124)),"")</f>
        <v>0</v>
      </c>
      <c r="BH152" s="557">
        <f>IF(BH7&gt;1,(SUM(BH94:BH97)-SUM(BG94:BG97))-(SUM(BH121:BH124)-SUM(BG121:BG124)),"")</f>
        <v>0</v>
      </c>
      <c r="BI152" s="557">
        <f>IF(BI7&gt;1,(SUM(BI94:BI97)-SUM(BH94:BH97))-(SUM(BI121:BI124)-SUM(BH121:BH124)),"")</f>
        <v>0</v>
      </c>
      <c r="BJ152" s="557">
        <f>IF(BJ7&gt;1,(SUM(BJ94:BJ97)-SUM(BI94:BI97))-(SUM(BJ121:BJ124)-SUM(BI121:BI124)),"")</f>
        <v>0</v>
      </c>
      <c r="BK152" s="557">
        <f>IF(BK7&gt;1,(SUM(BK94:BK97)-SUM(BJ94:BJ97))-(SUM(BK121:BK124)-SUM(BJ121:BJ124)),"")</f>
        <v>0</v>
      </c>
      <c r="BL152" s="557">
        <f>IF(BL7&gt;1,(SUM(BL94:BL97)-SUM(BK94:BK97))-(SUM(BL121:BL124)-SUM(BK121:BK124)),"")</f>
        <v>0</v>
      </c>
      <c r="BM152" s="557">
        <f>IF(BM7&gt;1,(SUM(BM94:BM97)-SUM(BL94:BL97))-(SUM(BM121:BM124)-SUM(BL121:BL124)),"")</f>
        <v>0</v>
      </c>
      <c r="BN152" s="557">
        <f>IF(BN7&gt;1,(SUM(BN94:BN97)-SUM(BM94:BM97))-(SUM(BN121:BN124)-SUM(BM121:BM124)),"")</f>
        <v>0</v>
      </c>
      <c r="BO152" s="557">
        <f>IF(BO7&gt;1,(SUM(BO94:BO97)-SUM(BN94:BN97))-(SUM(BO121:BO124)-SUM(BN121:BN124)),"")</f>
        <v>0</v>
      </c>
      <c r="BP152" s="557">
        <f>IF(BP7&gt;1,(SUM(BP94:BP97)-SUM(BO94:BO97))-(SUM(BP121:BP124)-SUM(BO121:BO124)),"")</f>
        <v>0</v>
      </c>
      <c r="BQ152" s="557">
        <f>IF(BQ7&gt;1,(SUM(BQ94:BQ97)-SUM(BP94:BP97))-(SUM(BQ121:BQ124)-SUM(BP121:BP124)),"")</f>
        <v>0</v>
      </c>
      <c r="BR152" s="557">
        <f>IF(BR7&gt;1,(SUM(BR94:BR97)-SUM(BQ94:BQ97))-(SUM(BR121:BR124)-SUM(BQ121:BQ124)),"")</f>
        <v>0</v>
      </c>
      <c r="BS152" s="557">
        <f>IF(BS7&gt;1,(SUM(BS94:BS97)-SUM(BR94:BR97))-(SUM(BS121:BS124)-SUM(BR121:BR124)),"")</f>
        <v>0</v>
      </c>
      <c r="BT152" s="557">
        <f>IF(BT7&gt;1,(SUM(BT94:BT97)-SUM(BS94:BS97))-(SUM(BT121:BT124)-SUM(BS121:BS124)),"")</f>
        <v>0</v>
      </c>
      <c r="BU152" s="557">
        <f>IF(BU7&gt;1,(SUM(BU94:BU97)-SUM(BT94:BT97))-(SUM(BU121:BU124)-SUM(BT121:BT124)),"")</f>
        <v>0</v>
      </c>
      <c r="BV152" s="557">
        <f>IF(BV7&gt;1,(SUM(BV94:BV97)-SUM(BU94:BU97))-(SUM(BV121:BV124)-SUM(BU121:BU124)),"")</f>
        <v>0</v>
      </c>
      <c r="BW152" s="557">
        <f>IF(BW7&gt;1,(SUM(BW94:BW97)-SUM(BV94:BV97))-(SUM(BW121:BW124)-SUM(BV121:BV124)),"")</f>
        <v>0</v>
      </c>
      <c r="BX152" s="557">
        <f>IF(BX7&gt;1,(SUM(BX94:BX97)-SUM(BW94:BW97))-(SUM(BX121:BX124)-SUM(BW121:BW124)),"")</f>
        <v>0</v>
      </c>
      <c r="BY152" s="557">
        <f>IF(BY7&gt;1,(SUM(BY94:BY97)-SUM(BX94:BX97))-(SUM(BY121:BY124)-SUM(BX121:BX124)),"")</f>
        <v>0</v>
      </c>
      <c r="BZ152" s="557">
        <f>IF(BZ7&gt;1,(SUM(BZ94:BZ97)-SUM(BY94:BY97))-(SUM(BZ121:BZ124)-SUM(BY121:BY124)),"")</f>
        <v>0</v>
      </c>
      <c r="CA152" s="557">
        <f>IF(CA7&gt;1,(SUM(CA94:CA97)-SUM(BZ94:BZ97))-(SUM(CA121:CA124)-SUM(BZ121:BZ124)),"")</f>
        <v>0</v>
      </c>
      <c r="CB152" s="557">
        <f>IF(CB7&gt;1,(SUM(CB94:CB97)-SUM(CA94:CA97))-(SUM(CB121:CB124)-SUM(CA121:CA124)),"")</f>
        <v>0</v>
      </c>
      <c r="CC152" s="557">
        <f>IF(CC7&gt;1,(SUM(CC94:CC97)-SUM(CB94:CB97))-(SUM(CC121:CC124)-SUM(CB121:CB124)),"")</f>
        <v>0</v>
      </c>
      <c r="CD152" s="557">
        <f>IF(CD7&gt;1,(SUM(CD94:CD97)-SUM(CC94:CC97))-(SUM(CD121:CD124)-SUM(CC121:CC124)),"")</f>
        <v>0</v>
      </c>
      <c r="CE152" s="557">
        <f>IF(CE7&gt;1,(SUM(CE94:CE97)-SUM(CD94:CD97))-(SUM(CE121:CE124)-SUM(CD121:CD124)),"")</f>
        <v>0</v>
      </c>
      <c r="CF152" s="557">
        <f>IF(CF7&gt;1,(SUM(CF94:CF97)-SUM(CE94:CE97))-(SUM(CF121:CF124)-SUM(CE121:CE124)),"")</f>
        <v>0</v>
      </c>
      <c r="CG152" s="557">
        <f>IF(CG7&gt;1,(SUM(CG94:CG97)-SUM(CF94:CF97))-(SUM(CG121:CG124)-SUM(CF121:CF124)),"")</f>
        <v>0</v>
      </c>
      <c r="CH152" s="557">
        <f>IF(CH7&gt;1,(SUM(CH94:CH97)-SUM(CG94:CG97))-(SUM(CH121:CH124)-SUM(CG121:CG124)),"")</f>
        <v>0</v>
      </c>
      <c r="CI152" s="557">
        <f>IF(CI7&gt;1,(SUM(CI94:CI97)-SUM(CH94:CH97))-(SUM(CI121:CI124)-SUM(CH121:CH124)),"")</f>
        <v>0</v>
      </c>
    </row>
    <row r="153" spans="1:87" ht="15.75" customHeight="1">
      <c r="A153" s="599" t="s">
        <v>202</v>
      </c>
      <c r="B153" s="600"/>
      <c r="C153" s="601" t="str">
        <f>Settings!$C$7</f>
        <v>USD</v>
      </c>
      <c r="D153" s="549">
        <f>SUM(D150,D151,-D152)</f>
        <v>0</v>
      </c>
      <c r="E153" s="549">
        <f t="shared" ref="E153:BP153" si="41">SUM(E150,E151,-E152)</f>
        <v>0</v>
      </c>
      <c r="F153" s="549">
        <f t="shared" si="41"/>
        <v>0</v>
      </c>
      <c r="G153" s="549">
        <f t="shared" si="41"/>
        <v>0</v>
      </c>
      <c r="H153" s="549">
        <f t="shared" si="41"/>
        <v>0</v>
      </c>
      <c r="I153" s="549">
        <f t="shared" si="41"/>
        <v>0</v>
      </c>
      <c r="J153" s="549">
        <f t="shared" si="41"/>
        <v>0</v>
      </c>
      <c r="K153" s="549">
        <f t="shared" si="41"/>
        <v>0</v>
      </c>
      <c r="L153" s="549">
        <f t="shared" si="41"/>
        <v>0</v>
      </c>
      <c r="M153" s="549">
        <f t="shared" si="41"/>
        <v>0</v>
      </c>
      <c r="N153" s="549">
        <f t="shared" si="41"/>
        <v>0</v>
      </c>
      <c r="O153" s="549">
        <f t="shared" si="41"/>
        <v>0</v>
      </c>
      <c r="P153" s="549">
        <f t="shared" si="41"/>
        <v>0</v>
      </c>
      <c r="Q153" s="549">
        <f t="shared" si="41"/>
        <v>0</v>
      </c>
      <c r="R153" s="549">
        <f t="shared" si="41"/>
        <v>0</v>
      </c>
      <c r="S153" s="549">
        <f t="shared" si="41"/>
        <v>0</v>
      </c>
      <c r="T153" s="549">
        <f t="shared" si="41"/>
        <v>0</v>
      </c>
      <c r="U153" s="549">
        <f t="shared" si="41"/>
        <v>0</v>
      </c>
      <c r="V153" s="549">
        <f t="shared" si="41"/>
        <v>0</v>
      </c>
      <c r="W153" s="549">
        <f t="shared" si="41"/>
        <v>0</v>
      </c>
      <c r="X153" s="549">
        <f t="shared" si="41"/>
        <v>0</v>
      </c>
      <c r="Y153" s="549">
        <f t="shared" si="41"/>
        <v>0</v>
      </c>
      <c r="Z153" s="549">
        <f t="shared" si="41"/>
        <v>0</v>
      </c>
      <c r="AA153" s="549">
        <f t="shared" si="41"/>
        <v>0</v>
      </c>
      <c r="AB153" s="549">
        <f t="shared" si="41"/>
        <v>0</v>
      </c>
      <c r="AC153" s="549">
        <f t="shared" si="41"/>
        <v>0</v>
      </c>
      <c r="AD153" s="549">
        <f t="shared" si="41"/>
        <v>0</v>
      </c>
      <c r="AE153" s="549">
        <f t="shared" si="41"/>
        <v>0</v>
      </c>
      <c r="AF153" s="549">
        <f t="shared" si="41"/>
        <v>0</v>
      </c>
      <c r="AG153" s="549">
        <f t="shared" si="41"/>
        <v>0</v>
      </c>
      <c r="AH153" s="549">
        <f t="shared" si="41"/>
        <v>0</v>
      </c>
      <c r="AI153" s="549">
        <f t="shared" si="41"/>
        <v>0</v>
      </c>
      <c r="AJ153" s="549">
        <f t="shared" si="41"/>
        <v>0</v>
      </c>
      <c r="AK153" s="549">
        <f t="shared" si="41"/>
        <v>0</v>
      </c>
      <c r="AL153" s="549">
        <f t="shared" si="41"/>
        <v>0</v>
      </c>
      <c r="AM153" s="549">
        <f t="shared" si="41"/>
        <v>0</v>
      </c>
      <c r="AN153" s="549">
        <f t="shared" si="41"/>
        <v>0</v>
      </c>
      <c r="AO153" s="549">
        <f t="shared" si="41"/>
        <v>0</v>
      </c>
      <c r="AP153" s="549">
        <f t="shared" si="41"/>
        <v>0</v>
      </c>
      <c r="AQ153" s="549">
        <f t="shared" si="41"/>
        <v>0</v>
      </c>
      <c r="AR153" s="549">
        <f t="shared" si="41"/>
        <v>0</v>
      </c>
      <c r="AS153" s="549">
        <f t="shared" si="41"/>
        <v>0</v>
      </c>
      <c r="AT153" s="549">
        <f t="shared" si="41"/>
        <v>0</v>
      </c>
      <c r="AU153" s="549">
        <f t="shared" si="41"/>
        <v>0</v>
      </c>
      <c r="AV153" s="549">
        <f t="shared" si="41"/>
        <v>0</v>
      </c>
      <c r="AW153" s="549">
        <f t="shared" si="41"/>
        <v>0</v>
      </c>
      <c r="AX153" s="549">
        <f t="shared" si="41"/>
        <v>0</v>
      </c>
      <c r="AY153" s="549">
        <f t="shared" si="41"/>
        <v>0</v>
      </c>
      <c r="AZ153" s="549">
        <f t="shared" si="41"/>
        <v>0</v>
      </c>
      <c r="BA153" s="549">
        <f t="shared" si="41"/>
        <v>0</v>
      </c>
      <c r="BB153" s="549">
        <f t="shared" si="41"/>
        <v>0</v>
      </c>
      <c r="BC153" s="549">
        <f t="shared" si="41"/>
        <v>0</v>
      </c>
      <c r="BD153" s="549">
        <f t="shared" si="41"/>
        <v>0</v>
      </c>
      <c r="BE153" s="549">
        <f t="shared" si="41"/>
        <v>0</v>
      </c>
      <c r="BF153" s="549">
        <f t="shared" si="41"/>
        <v>0</v>
      </c>
      <c r="BG153" s="549">
        <f t="shared" si="41"/>
        <v>0</v>
      </c>
      <c r="BH153" s="549">
        <f t="shared" si="41"/>
        <v>0</v>
      </c>
      <c r="BI153" s="549">
        <f t="shared" si="41"/>
        <v>0</v>
      </c>
      <c r="BJ153" s="549">
        <f t="shared" si="41"/>
        <v>0</v>
      </c>
      <c r="BK153" s="549">
        <f t="shared" si="41"/>
        <v>0</v>
      </c>
      <c r="BL153" s="549">
        <f t="shared" si="41"/>
        <v>0</v>
      </c>
      <c r="BM153" s="549">
        <f t="shared" si="41"/>
        <v>0</v>
      </c>
      <c r="BN153" s="549">
        <f t="shared" si="41"/>
        <v>0</v>
      </c>
      <c r="BO153" s="549">
        <f t="shared" si="41"/>
        <v>0</v>
      </c>
      <c r="BP153" s="549">
        <f t="shared" si="41"/>
        <v>0</v>
      </c>
      <c r="BQ153" s="549">
        <f t="shared" ref="BQ153:CI153" si="42">SUM(BQ150,BQ151,-BQ152)</f>
        <v>0</v>
      </c>
      <c r="BR153" s="549">
        <f t="shared" si="42"/>
        <v>0</v>
      </c>
      <c r="BS153" s="549">
        <f t="shared" si="42"/>
        <v>0</v>
      </c>
      <c r="BT153" s="549">
        <f t="shared" si="42"/>
        <v>0</v>
      </c>
      <c r="BU153" s="549">
        <f t="shared" si="42"/>
        <v>0</v>
      </c>
      <c r="BV153" s="549">
        <f t="shared" si="42"/>
        <v>0</v>
      </c>
      <c r="BW153" s="549">
        <f t="shared" si="42"/>
        <v>0</v>
      </c>
      <c r="BX153" s="549">
        <f t="shared" si="42"/>
        <v>0</v>
      </c>
      <c r="BY153" s="549">
        <f t="shared" si="42"/>
        <v>0</v>
      </c>
      <c r="BZ153" s="549">
        <f t="shared" si="42"/>
        <v>0</v>
      </c>
      <c r="CA153" s="549">
        <f t="shared" si="42"/>
        <v>0</v>
      </c>
      <c r="CB153" s="549">
        <f t="shared" si="42"/>
        <v>0</v>
      </c>
      <c r="CC153" s="549">
        <f t="shared" si="42"/>
        <v>0</v>
      </c>
      <c r="CD153" s="549">
        <f t="shared" si="42"/>
        <v>0</v>
      </c>
      <c r="CE153" s="549">
        <f t="shared" si="42"/>
        <v>0</v>
      </c>
      <c r="CF153" s="549">
        <f t="shared" si="42"/>
        <v>0</v>
      </c>
      <c r="CG153" s="549">
        <f t="shared" si="42"/>
        <v>0</v>
      </c>
      <c r="CH153" s="549">
        <f t="shared" si="42"/>
        <v>0</v>
      </c>
      <c r="CI153" s="549">
        <f t="shared" si="42"/>
        <v>0</v>
      </c>
    </row>
    <row r="154" spans="1:87" ht="15.75" customHeight="1">
      <c r="A154" s="379"/>
      <c r="B154" s="379"/>
      <c r="C154" s="571"/>
      <c r="D154" s="557"/>
      <c r="E154" s="557"/>
      <c r="F154" s="557"/>
      <c r="G154" s="557"/>
      <c r="H154" s="557"/>
      <c r="I154" s="557"/>
      <c r="J154" s="557"/>
      <c r="K154" s="557"/>
      <c r="L154" s="557"/>
      <c r="M154" s="557"/>
      <c r="N154" s="557"/>
      <c r="O154" s="557"/>
      <c r="P154" s="557"/>
      <c r="Q154" s="557"/>
      <c r="R154" s="557"/>
      <c r="S154" s="557"/>
      <c r="T154" s="557"/>
      <c r="U154" s="557"/>
      <c r="V154" s="557"/>
      <c r="W154" s="557"/>
      <c r="X154" s="557"/>
      <c r="Y154" s="557"/>
      <c r="Z154" s="557"/>
      <c r="AA154" s="557"/>
      <c r="AB154" s="557"/>
      <c r="AC154" s="557"/>
      <c r="AD154" s="557"/>
      <c r="AE154" s="557"/>
      <c r="AF154" s="557"/>
      <c r="AG154" s="557"/>
      <c r="AH154" s="557"/>
      <c r="AI154" s="557"/>
      <c r="AJ154" s="557"/>
      <c r="AK154" s="557"/>
      <c r="AL154" s="557"/>
      <c r="AM154" s="557"/>
      <c r="AN154" s="557"/>
      <c r="AO154" s="557"/>
      <c r="AP154" s="557"/>
      <c r="AQ154" s="557"/>
      <c r="AR154" s="557"/>
      <c r="AS154" s="557"/>
      <c r="AT154" s="557"/>
      <c r="AU154" s="557"/>
      <c r="AV154" s="557"/>
      <c r="AW154" s="557"/>
      <c r="AX154" s="557"/>
      <c r="AY154" s="557"/>
      <c r="AZ154" s="557"/>
      <c r="BA154" s="557"/>
      <c r="BB154" s="557"/>
      <c r="BC154" s="557"/>
      <c r="BD154" s="557"/>
      <c r="BE154" s="557"/>
      <c r="BF154" s="557"/>
      <c r="BG154" s="557"/>
      <c r="BH154" s="557"/>
      <c r="BI154" s="557"/>
      <c r="BJ154" s="557"/>
      <c r="BK154" s="557"/>
      <c r="BL154" s="557"/>
      <c r="BM154" s="557"/>
      <c r="BN154" s="557"/>
      <c r="BO154" s="557"/>
      <c r="BP154" s="557"/>
      <c r="BQ154" s="557"/>
      <c r="BR154" s="557"/>
      <c r="BS154" s="557"/>
      <c r="BT154" s="557"/>
      <c r="BU154" s="557"/>
      <c r="BV154" s="557"/>
      <c r="BW154" s="557"/>
      <c r="BX154" s="557"/>
      <c r="BY154" s="557"/>
      <c r="BZ154" s="557"/>
      <c r="CA154" s="557"/>
      <c r="CB154" s="557"/>
      <c r="CC154" s="557"/>
      <c r="CD154" s="557"/>
      <c r="CE154" s="557"/>
      <c r="CF154" s="557"/>
      <c r="CG154" s="557"/>
      <c r="CH154" s="557"/>
      <c r="CI154" s="557"/>
    </row>
    <row r="155" spans="1:87" ht="15.75" customHeight="1">
      <c r="A155" s="379"/>
      <c r="B155" s="379"/>
      <c r="C155" s="571"/>
      <c r="D155" s="557"/>
      <c r="E155" s="557"/>
      <c r="F155" s="557"/>
      <c r="G155" s="557"/>
      <c r="H155" s="557"/>
      <c r="I155" s="557"/>
      <c r="J155" s="557"/>
      <c r="K155" s="557"/>
      <c r="L155" s="557"/>
      <c r="M155" s="557"/>
      <c r="N155" s="557"/>
      <c r="O155" s="557"/>
      <c r="P155" s="557"/>
      <c r="Q155" s="557"/>
      <c r="R155" s="557"/>
      <c r="S155" s="557"/>
      <c r="T155" s="557"/>
      <c r="U155" s="557"/>
      <c r="V155" s="557"/>
      <c r="W155" s="557"/>
      <c r="X155" s="557"/>
      <c r="Y155" s="557"/>
      <c r="Z155" s="557"/>
      <c r="AA155" s="557"/>
      <c r="AB155" s="557"/>
      <c r="AC155" s="557"/>
      <c r="AD155" s="557"/>
      <c r="AE155" s="557"/>
      <c r="AF155" s="557"/>
      <c r="AG155" s="557"/>
      <c r="AH155" s="557"/>
      <c r="AI155" s="557"/>
      <c r="AJ155" s="557"/>
      <c r="AK155" s="557"/>
      <c r="AL155" s="557"/>
      <c r="AM155" s="557"/>
      <c r="AN155" s="557"/>
      <c r="AO155" s="557"/>
      <c r="AP155" s="557"/>
      <c r="AQ155" s="557"/>
      <c r="AR155" s="557"/>
      <c r="AS155" s="557"/>
      <c r="AT155" s="557"/>
      <c r="AU155" s="557"/>
      <c r="AV155" s="557"/>
      <c r="AW155" s="557"/>
      <c r="AX155" s="557"/>
      <c r="AY155" s="557"/>
      <c r="AZ155" s="557"/>
      <c r="BA155" s="557"/>
      <c r="BB155" s="557"/>
      <c r="BC155" s="557"/>
      <c r="BD155" s="557"/>
      <c r="BE155" s="557"/>
      <c r="BF155" s="557"/>
      <c r="BG155" s="557"/>
      <c r="BH155" s="557"/>
      <c r="BI155" s="557"/>
      <c r="BJ155" s="557"/>
      <c r="BK155" s="557"/>
      <c r="BL155" s="557"/>
      <c r="BM155" s="557"/>
      <c r="BN155" s="557"/>
      <c r="BO155" s="557"/>
      <c r="BP155" s="557"/>
      <c r="BQ155" s="557"/>
      <c r="BR155" s="557"/>
      <c r="BS155" s="557"/>
      <c r="BT155" s="557"/>
      <c r="BU155" s="557"/>
      <c r="BV155" s="557"/>
      <c r="BW155" s="557"/>
      <c r="BX155" s="557"/>
      <c r="BY155" s="557"/>
      <c r="BZ155" s="557"/>
      <c r="CA155" s="557"/>
      <c r="CB155" s="557"/>
      <c r="CC155" s="557"/>
      <c r="CD155" s="557"/>
      <c r="CE155" s="557"/>
      <c r="CF155" s="557"/>
      <c r="CG155" s="557"/>
      <c r="CH155" s="557"/>
      <c r="CI155" s="557"/>
    </row>
    <row r="156" spans="1:87" ht="15.75" customHeight="1">
      <c r="A156" s="379"/>
      <c r="B156" s="379"/>
      <c r="C156" s="571"/>
      <c r="D156" s="557"/>
      <c r="E156" s="557"/>
      <c r="F156" s="557"/>
      <c r="G156" s="557"/>
      <c r="H156" s="557"/>
      <c r="I156" s="557"/>
      <c r="J156" s="557"/>
      <c r="K156" s="557"/>
      <c r="L156" s="557"/>
      <c r="M156" s="557"/>
      <c r="N156" s="557"/>
      <c r="O156" s="557"/>
      <c r="P156" s="557"/>
      <c r="Q156" s="557"/>
      <c r="R156" s="557"/>
      <c r="S156" s="557"/>
      <c r="T156" s="557"/>
      <c r="U156" s="557"/>
      <c r="V156" s="557"/>
      <c r="W156" s="557"/>
      <c r="X156" s="557"/>
      <c r="Y156" s="557"/>
      <c r="Z156" s="557"/>
      <c r="AA156" s="557"/>
      <c r="AB156" s="557"/>
      <c r="AC156" s="557"/>
      <c r="AD156" s="557"/>
      <c r="AE156" s="557"/>
      <c r="AF156" s="557"/>
      <c r="AG156" s="557"/>
      <c r="AH156" s="557"/>
      <c r="AI156" s="557"/>
      <c r="AJ156" s="557"/>
      <c r="AK156" s="557"/>
      <c r="AL156" s="557"/>
      <c r="AM156" s="557"/>
      <c r="AN156" s="557"/>
      <c r="AO156" s="557"/>
      <c r="AP156" s="557"/>
      <c r="AQ156" s="557"/>
      <c r="AR156" s="557"/>
      <c r="AS156" s="557"/>
      <c r="AT156" s="557"/>
      <c r="AU156" s="557"/>
      <c r="AV156" s="557"/>
      <c r="AW156" s="557"/>
      <c r="AX156" s="557"/>
      <c r="AY156" s="557"/>
      <c r="AZ156" s="557"/>
      <c r="BA156" s="557"/>
      <c r="BB156" s="557"/>
      <c r="BC156" s="557"/>
      <c r="BD156" s="557"/>
      <c r="BE156" s="557"/>
      <c r="BF156" s="557"/>
      <c r="BG156" s="557"/>
      <c r="BH156" s="557"/>
      <c r="BI156" s="557"/>
      <c r="BJ156" s="557"/>
      <c r="BK156" s="557"/>
      <c r="BL156" s="557"/>
      <c r="BM156" s="557"/>
      <c r="BN156" s="557"/>
      <c r="BO156" s="557"/>
      <c r="BP156" s="557"/>
      <c r="BQ156" s="557"/>
      <c r="BR156" s="557"/>
      <c r="BS156" s="557"/>
      <c r="BT156" s="557"/>
      <c r="BU156" s="557"/>
      <c r="BV156" s="557"/>
      <c r="BW156" s="557"/>
      <c r="BX156" s="557"/>
      <c r="BY156" s="557"/>
      <c r="BZ156" s="557"/>
      <c r="CA156" s="557"/>
      <c r="CB156" s="557"/>
      <c r="CC156" s="557"/>
      <c r="CD156" s="557"/>
      <c r="CE156" s="557"/>
      <c r="CF156" s="557"/>
      <c r="CG156" s="557"/>
      <c r="CH156" s="557"/>
      <c r="CI156" s="557"/>
    </row>
    <row r="157" spans="1:87" ht="15.75" customHeight="1" collapsed="1">
      <c r="A157" s="489" t="s">
        <v>203</v>
      </c>
      <c r="B157" s="379"/>
      <c r="C157" s="571"/>
      <c r="D157" s="557"/>
      <c r="E157" s="557"/>
      <c r="F157" s="557"/>
      <c r="G157" s="557"/>
      <c r="H157" s="557"/>
      <c r="I157" s="557"/>
      <c r="J157" s="557"/>
      <c r="K157" s="557"/>
      <c r="L157" s="557"/>
      <c r="M157" s="557"/>
      <c r="N157" s="557"/>
      <c r="O157" s="557"/>
      <c r="P157" s="557"/>
      <c r="Q157" s="557"/>
      <c r="R157" s="557"/>
      <c r="S157" s="557"/>
      <c r="T157" s="557"/>
      <c r="U157" s="557"/>
      <c r="V157" s="557"/>
      <c r="W157" s="557"/>
      <c r="X157" s="557"/>
      <c r="Y157" s="557"/>
      <c r="Z157" s="557"/>
      <c r="AA157" s="557"/>
      <c r="AB157" s="557"/>
      <c r="AC157" s="557"/>
      <c r="AD157" s="557"/>
      <c r="AE157" s="557"/>
      <c r="AF157" s="557"/>
      <c r="AG157" s="557"/>
      <c r="AH157" s="557"/>
      <c r="AI157" s="557"/>
      <c r="AJ157" s="557"/>
      <c r="AK157" s="557"/>
      <c r="AL157" s="557"/>
      <c r="AM157" s="557"/>
      <c r="AN157" s="557"/>
      <c r="AO157" s="557"/>
      <c r="AP157" s="557"/>
      <c r="AQ157" s="557"/>
      <c r="AR157" s="557"/>
      <c r="AS157" s="557"/>
      <c r="AT157" s="557"/>
      <c r="AU157" s="557"/>
      <c r="AV157" s="557"/>
      <c r="AW157" s="557"/>
      <c r="AX157" s="557"/>
      <c r="AY157" s="557"/>
      <c r="AZ157" s="557"/>
      <c r="BA157" s="557"/>
      <c r="BB157" s="557"/>
      <c r="BC157" s="557"/>
      <c r="BD157" s="557"/>
      <c r="BE157" s="557"/>
      <c r="BF157" s="557"/>
      <c r="BG157" s="557"/>
      <c r="BH157" s="557"/>
      <c r="BI157" s="557"/>
      <c r="BJ157" s="557"/>
      <c r="BK157" s="557"/>
      <c r="BL157" s="557"/>
      <c r="BM157" s="557"/>
      <c r="BN157" s="557"/>
      <c r="BO157" s="557"/>
      <c r="BP157" s="557"/>
      <c r="BQ157" s="557"/>
      <c r="BR157" s="557"/>
      <c r="BS157" s="557"/>
      <c r="BT157" s="557"/>
      <c r="BU157" s="557"/>
      <c r="BV157" s="557"/>
      <c r="BW157" s="557"/>
      <c r="BX157" s="557"/>
      <c r="BY157" s="557"/>
      <c r="BZ157" s="557"/>
      <c r="CA157" s="557"/>
      <c r="CB157" s="557"/>
      <c r="CC157" s="557"/>
      <c r="CD157" s="557"/>
      <c r="CE157" s="557"/>
      <c r="CF157" s="557"/>
      <c r="CG157" s="557"/>
      <c r="CH157" s="557"/>
      <c r="CI157" s="557"/>
    </row>
    <row r="158" spans="1:87" ht="15.75" hidden="1" customHeight="1" outlineLevel="1">
      <c r="A158" s="602" t="s">
        <v>204</v>
      </c>
      <c r="B158" s="597"/>
      <c r="C158" s="598" t="str">
        <f>Settings!$C$7</f>
        <v>USD</v>
      </c>
      <c r="D158" s="555">
        <f>'WK+CAPEX'!D51</f>
        <v>0</v>
      </c>
      <c r="E158" s="555">
        <f>'WK+CAPEX'!E51</f>
        <v>0</v>
      </c>
      <c r="F158" s="555">
        <f>'WK+CAPEX'!F51</f>
        <v>0</v>
      </c>
      <c r="G158" s="555">
        <f>'WK+CAPEX'!G51</f>
        <v>0</v>
      </c>
      <c r="H158" s="555">
        <f>'WK+CAPEX'!H51</f>
        <v>0</v>
      </c>
      <c r="I158" s="555">
        <f>'WK+CAPEX'!I51</f>
        <v>0</v>
      </c>
      <c r="J158" s="555">
        <f>'WK+CAPEX'!J51</f>
        <v>0</v>
      </c>
      <c r="K158" s="555">
        <f>'WK+CAPEX'!K51</f>
        <v>0</v>
      </c>
      <c r="L158" s="555">
        <f>'WK+CAPEX'!L51</f>
        <v>0</v>
      </c>
      <c r="M158" s="555">
        <f>'WK+CAPEX'!M51</f>
        <v>0</v>
      </c>
      <c r="N158" s="555">
        <f>'WK+CAPEX'!N51</f>
        <v>0</v>
      </c>
      <c r="O158" s="555">
        <f>'WK+CAPEX'!O51</f>
        <v>0</v>
      </c>
      <c r="P158" s="555">
        <f>'WK+CAPEX'!P51</f>
        <v>0</v>
      </c>
      <c r="Q158" s="555">
        <f>'WK+CAPEX'!Q51</f>
        <v>0</v>
      </c>
      <c r="R158" s="555">
        <f>'WK+CAPEX'!R51</f>
        <v>0</v>
      </c>
      <c r="S158" s="555">
        <f>'WK+CAPEX'!S51</f>
        <v>0</v>
      </c>
      <c r="T158" s="555">
        <f>'WK+CAPEX'!T51</f>
        <v>0</v>
      </c>
      <c r="U158" s="555">
        <f>'WK+CAPEX'!U51</f>
        <v>0</v>
      </c>
      <c r="V158" s="555">
        <f>'WK+CAPEX'!V51</f>
        <v>0</v>
      </c>
      <c r="W158" s="555">
        <f>'WK+CAPEX'!W51</f>
        <v>0</v>
      </c>
      <c r="X158" s="555">
        <f>'WK+CAPEX'!X51</f>
        <v>0</v>
      </c>
      <c r="Y158" s="555">
        <f>'WK+CAPEX'!Y51</f>
        <v>0</v>
      </c>
      <c r="Z158" s="555">
        <f>'WK+CAPEX'!Z51</f>
        <v>0</v>
      </c>
      <c r="AA158" s="555">
        <f>'WK+CAPEX'!AA51</f>
        <v>0</v>
      </c>
      <c r="AB158" s="555">
        <f>'WK+CAPEX'!AB51</f>
        <v>0</v>
      </c>
      <c r="AC158" s="555">
        <f>'WK+CAPEX'!AC51</f>
        <v>0</v>
      </c>
      <c r="AD158" s="555">
        <f>'WK+CAPEX'!AD51</f>
        <v>0</v>
      </c>
      <c r="AE158" s="555">
        <f>'WK+CAPEX'!AE51</f>
        <v>0</v>
      </c>
      <c r="AF158" s="555">
        <f>'WK+CAPEX'!AF51</f>
        <v>0</v>
      </c>
      <c r="AG158" s="555">
        <f>'WK+CAPEX'!AG51</f>
        <v>0</v>
      </c>
      <c r="AH158" s="555">
        <f>'WK+CAPEX'!AH51</f>
        <v>0</v>
      </c>
      <c r="AI158" s="555">
        <f>'WK+CAPEX'!AI51</f>
        <v>0</v>
      </c>
      <c r="AJ158" s="555">
        <f>'WK+CAPEX'!AJ51</f>
        <v>0</v>
      </c>
      <c r="AK158" s="555">
        <f>'WK+CAPEX'!AK51</f>
        <v>0</v>
      </c>
      <c r="AL158" s="555">
        <f>'WK+CAPEX'!AL51</f>
        <v>0</v>
      </c>
      <c r="AM158" s="555">
        <f>'WK+CAPEX'!AM51</f>
        <v>0</v>
      </c>
      <c r="AN158" s="555">
        <f>'WK+CAPEX'!AN51</f>
        <v>0</v>
      </c>
      <c r="AO158" s="555">
        <f>'WK+CAPEX'!AO51</f>
        <v>0</v>
      </c>
      <c r="AP158" s="555">
        <f>'WK+CAPEX'!AP51</f>
        <v>0</v>
      </c>
      <c r="AQ158" s="555">
        <f>'WK+CAPEX'!AQ51</f>
        <v>0</v>
      </c>
      <c r="AR158" s="555">
        <f>'WK+CAPEX'!AR51</f>
        <v>0</v>
      </c>
      <c r="AS158" s="555">
        <f>'WK+CAPEX'!AS51</f>
        <v>0</v>
      </c>
      <c r="AT158" s="555">
        <f>'WK+CAPEX'!AT51</f>
        <v>0</v>
      </c>
      <c r="AU158" s="555">
        <f>'WK+CAPEX'!AU51</f>
        <v>0</v>
      </c>
      <c r="AV158" s="555">
        <f>'WK+CAPEX'!AV51</f>
        <v>0</v>
      </c>
      <c r="AW158" s="555">
        <f>'WK+CAPEX'!AW51</f>
        <v>0</v>
      </c>
      <c r="AX158" s="555">
        <f>'WK+CAPEX'!AX51</f>
        <v>0</v>
      </c>
      <c r="AY158" s="555">
        <f>'WK+CAPEX'!AY51</f>
        <v>0</v>
      </c>
      <c r="AZ158" s="555">
        <f>'WK+CAPEX'!AZ51</f>
        <v>0</v>
      </c>
      <c r="BA158" s="555">
        <f>'WK+CAPEX'!BA51</f>
        <v>0</v>
      </c>
      <c r="BB158" s="555">
        <f>'WK+CAPEX'!BB51</f>
        <v>0</v>
      </c>
      <c r="BC158" s="555">
        <f>'WK+CAPEX'!BC51</f>
        <v>0</v>
      </c>
      <c r="BD158" s="555">
        <f>'WK+CAPEX'!BD51</f>
        <v>0</v>
      </c>
      <c r="BE158" s="555">
        <f>'WK+CAPEX'!BE51</f>
        <v>0</v>
      </c>
      <c r="BF158" s="555">
        <f>'WK+CAPEX'!BF51</f>
        <v>0</v>
      </c>
      <c r="BG158" s="555">
        <f>'WK+CAPEX'!BG51</f>
        <v>0</v>
      </c>
      <c r="BH158" s="555">
        <f>'WK+CAPEX'!BH51</f>
        <v>0</v>
      </c>
      <c r="BI158" s="555">
        <f>'WK+CAPEX'!BI51</f>
        <v>0</v>
      </c>
      <c r="BJ158" s="555">
        <f>'WK+CAPEX'!BJ51</f>
        <v>0</v>
      </c>
      <c r="BK158" s="555">
        <f>'WK+CAPEX'!BK51</f>
        <v>0</v>
      </c>
      <c r="BL158" s="555">
        <f>'WK+CAPEX'!BL51</f>
        <v>0</v>
      </c>
      <c r="BM158" s="555">
        <f>'WK+CAPEX'!BM51</f>
        <v>0</v>
      </c>
      <c r="BN158" s="555">
        <f>'WK+CAPEX'!BN51</f>
        <v>0</v>
      </c>
      <c r="BO158" s="555">
        <f>'WK+CAPEX'!BO51</f>
        <v>0</v>
      </c>
      <c r="BP158" s="555">
        <f>'WK+CAPEX'!BP51</f>
        <v>0</v>
      </c>
      <c r="BQ158" s="555">
        <f>'WK+CAPEX'!BQ51</f>
        <v>0</v>
      </c>
      <c r="BR158" s="555">
        <f>'WK+CAPEX'!BR51</f>
        <v>0</v>
      </c>
      <c r="BS158" s="555">
        <f>'WK+CAPEX'!BS51</f>
        <v>0</v>
      </c>
      <c r="BT158" s="555">
        <f>'WK+CAPEX'!BT51</f>
        <v>0</v>
      </c>
      <c r="BU158" s="555">
        <f>'WK+CAPEX'!BU51</f>
        <v>0</v>
      </c>
      <c r="BV158" s="555">
        <f>'WK+CAPEX'!BV51</f>
        <v>0</v>
      </c>
      <c r="BW158" s="555">
        <f>'WK+CAPEX'!BW51</f>
        <v>0</v>
      </c>
      <c r="BX158" s="555">
        <f>'WK+CAPEX'!BX51</f>
        <v>0</v>
      </c>
      <c r="BY158" s="555">
        <f>'WK+CAPEX'!BY51</f>
        <v>0</v>
      </c>
      <c r="BZ158" s="555">
        <f>'WK+CAPEX'!BZ51</f>
        <v>0</v>
      </c>
      <c r="CA158" s="555">
        <f>'WK+CAPEX'!CA51</f>
        <v>0</v>
      </c>
      <c r="CB158" s="555">
        <f>'WK+CAPEX'!CB51</f>
        <v>0</v>
      </c>
      <c r="CC158" s="555">
        <f>'WK+CAPEX'!CC51</f>
        <v>0</v>
      </c>
      <c r="CD158" s="555">
        <f>'WK+CAPEX'!CD51</f>
        <v>0</v>
      </c>
      <c r="CE158" s="555">
        <f>'WK+CAPEX'!CE51</f>
        <v>0</v>
      </c>
      <c r="CF158" s="555">
        <f>'WK+CAPEX'!CF51</f>
        <v>0</v>
      </c>
      <c r="CG158" s="555">
        <f>'WK+CAPEX'!CG51</f>
        <v>0</v>
      </c>
      <c r="CH158" s="555">
        <f>'WK+CAPEX'!CH51</f>
        <v>0</v>
      </c>
      <c r="CI158" s="555">
        <f>'WK+CAPEX'!CI51</f>
        <v>0</v>
      </c>
    </row>
    <row r="159" spans="1:87" ht="15.75" customHeight="1">
      <c r="A159" s="599" t="s">
        <v>205</v>
      </c>
      <c r="B159" s="600"/>
      <c r="C159" s="601" t="str">
        <f>Settings!$C$7</f>
        <v>USD</v>
      </c>
      <c r="D159" s="549">
        <f t="shared" ref="D159:CI159" si="43">-D158</f>
        <v>0</v>
      </c>
      <c r="E159" s="549">
        <f t="shared" si="43"/>
        <v>0</v>
      </c>
      <c r="F159" s="549">
        <f t="shared" si="43"/>
        <v>0</v>
      </c>
      <c r="G159" s="549">
        <f t="shared" si="43"/>
        <v>0</v>
      </c>
      <c r="H159" s="549">
        <f t="shared" si="43"/>
        <v>0</v>
      </c>
      <c r="I159" s="549">
        <f t="shared" si="43"/>
        <v>0</v>
      </c>
      <c r="J159" s="549">
        <f t="shared" si="43"/>
        <v>0</v>
      </c>
      <c r="K159" s="549">
        <f t="shared" si="43"/>
        <v>0</v>
      </c>
      <c r="L159" s="549">
        <f t="shared" si="43"/>
        <v>0</v>
      </c>
      <c r="M159" s="549">
        <f t="shared" si="43"/>
        <v>0</v>
      </c>
      <c r="N159" s="549">
        <f t="shared" si="43"/>
        <v>0</v>
      </c>
      <c r="O159" s="549">
        <f t="shared" si="43"/>
        <v>0</v>
      </c>
      <c r="P159" s="549">
        <f t="shared" si="43"/>
        <v>0</v>
      </c>
      <c r="Q159" s="549">
        <f t="shared" si="43"/>
        <v>0</v>
      </c>
      <c r="R159" s="549">
        <f t="shared" si="43"/>
        <v>0</v>
      </c>
      <c r="S159" s="549">
        <f t="shared" si="43"/>
        <v>0</v>
      </c>
      <c r="T159" s="549">
        <f t="shared" si="43"/>
        <v>0</v>
      </c>
      <c r="U159" s="549">
        <f t="shared" si="43"/>
        <v>0</v>
      </c>
      <c r="V159" s="549">
        <f t="shared" si="43"/>
        <v>0</v>
      </c>
      <c r="W159" s="549">
        <f t="shared" si="43"/>
        <v>0</v>
      </c>
      <c r="X159" s="549">
        <f t="shared" si="43"/>
        <v>0</v>
      </c>
      <c r="Y159" s="549">
        <f t="shared" si="43"/>
        <v>0</v>
      </c>
      <c r="Z159" s="549">
        <f t="shared" si="43"/>
        <v>0</v>
      </c>
      <c r="AA159" s="549">
        <f t="shared" si="43"/>
        <v>0</v>
      </c>
      <c r="AB159" s="549">
        <f t="shared" si="43"/>
        <v>0</v>
      </c>
      <c r="AC159" s="549">
        <f t="shared" si="43"/>
        <v>0</v>
      </c>
      <c r="AD159" s="549">
        <f t="shared" si="43"/>
        <v>0</v>
      </c>
      <c r="AE159" s="549">
        <f t="shared" si="43"/>
        <v>0</v>
      </c>
      <c r="AF159" s="549">
        <f t="shared" si="43"/>
        <v>0</v>
      </c>
      <c r="AG159" s="549">
        <f t="shared" si="43"/>
        <v>0</v>
      </c>
      <c r="AH159" s="549">
        <f t="shared" si="43"/>
        <v>0</v>
      </c>
      <c r="AI159" s="549">
        <f t="shared" si="43"/>
        <v>0</v>
      </c>
      <c r="AJ159" s="549">
        <f t="shared" si="43"/>
        <v>0</v>
      </c>
      <c r="AK159" s="549">
        <f t="shared" si="43"/>
        <v>0</v>
      </c>
      <c r="AL159" s="549">
        <f t="shared" si="43"/>
        <v>0</v>
      </c>
      <c r="AM159" s="549">
        <f t="shared" si="43"/>
        <v>0</v>
      </c>
      <c r="AN159" s="549">
        <f t="shared" si="43"/>
        <v>0</v>
      </c>
      <c r="AO159" s="549">
        <f t="shared" si="43"/>
        <v>0</v>
      </c>
      <c r="AP159" s="549">
        <f t="shared" si="43"/>
        <v>0</v>
      </c>
      <c r="AQ159" s="549">
        <f t="shared" si="43"/>
        <v>0</v>
      </c>
      <c r="AR159" s="549">
        <f t="shared" si="43"/>
        <v>0</v>
      </c>
      <c r="AS159" s="549">
        <f t="shared" si="43"/>
        <v>0</v>
      </c>
      <c r="AT159" s="549">
        <f t="shared" si="43"/>
        <v>0</v>
      </c>
      <c r="AU159" s="549">
        <f t="shared" si="43"/>
        <v>0</v>
      </c>
      <c r="AV159" s="549">
        <f t="shared" si="43"/>
        <v>0</v>
      </c>
      <c r="AW159" s="549">
        <f t="shared" si="43"/>
        <v>0</v>
      </c>
      <c r="AX159" s="549">
        <f t="shared" si="43"/>
        <v>0</v>
      </c>
      <c r="AY159" s="549">
        <f t="shared" si="43"/>
        <v>0</v>
      </c>
      <c r="AZ159" s="549">
        <f t="shared" si="43"/>
        <v>0</v>
      </c>
      <c r="BA159" s="549">
        <f t="shared" si="43"/>
        <v>0</v>
      </c>
      <c r="BB159" s="549">
        <f t="shared" si="43"/>
        <v>0</v>
      </c>
      <c r="BC159" s="549">
        <f t="shared" si="43"/>
        <v>0</v>
      </c>
      <c r="BD159" s="549">
        <f t="shared" si="43"/>
        <v>0</v>
      </c>
      <c r="BE159" s="549">
        <f t="shared" si="43"/>
        <v>0</v>
      </c>
      <c r="BF159" s="549">
        <f t="shared" si="43"/>
        <v>0</v>
      </c>
      <c r="BG159" s="549">
        <f t="shared" si="43"/>
        <v>0</v>
      </c>
      <c r="BH159" s="549">
        <f t="shared" si="43"/>
        <v>0</v>
      </c>
      <c r="BI159" s="549">
        <f t="shared" si="43"/>
        <v>0</v>
      </c>
      <c r="BJ159" s="549">
        <f t="shared" si="43"/>
        <v>0</v>
      </c>
      <c r="BK159" s="549">
        <f t="shared" si="43"/>
        <v>0</v>
      </c>
      <c r="BL159" s="549">
        <f t="shared" si="43"/>
        <v>0</v>
      </c>
      <c r="BM159" s="549">
        <f t="shared" si="43"/>
        <v>0</v>
      </c>
      <c r="BN159" s="549">
        <f t="shared" si="43"/>
        <v>0</v>
      </c>
      <c r="BO159" s="549">
        <f t="shared" si="43"/>
        <v>0</v>
      </c>
      <c r="BP159" s="549">
        <f t="shared" si="43"/>
        <v>0</v>
      </c>
      <c r="BQ159" s="549">
        <f t="shared" si="43"/>
        <v>0</v>
      </c>
      <c r="BR159" s="549">
        <f t="shared" si="43"/>
        <v>0</v>
      </c>
      <c r="BS159" s="549">
        <f t="shared" si="43"/>
        <v>0</v>
      </c>
      <c r="BT159" s="549">
        <f t="shared" si="43"/>
        <v>0</v>
      </c>
      <c r="BU159" s="549">
        <f t="shared" si="43"/>
        <v>0</v>
      </c>
      <c r="BV159" s="549">
        <f t="shared" si="43"/>
        <v>0</v>
      </c>
      <c r="BW159" s="549">
        <f t="shared" si="43"/>
        <v>0</v>
      </c>
      <c r="BX159" s="549">
        <f t="shared" si="43"/>
        <v>0</v>
      </c>
      <c r="BY159" s="549">
        <f t="shared" si="43"/>
        <v>0</v>
      </c>
      <c r="BZ159" s="549">
        <f t="shared" si="43"/>
        <v>0</v>
      </c>
      <c r="CA159" s="549">
        <f t="shared" si="43"/>
        <v>0</v>
      </c>
      <c r="CB159" s="549">
        <f t="shared" si="43"/>
        <v>0</v>
      </c>
      <c r="CC159" s="549">
        <f t="shared" si="43"/>
        <v>0</v>
      </c>
      <c r="CD159" s="549">
        <f t="shared" si="43"/>
        <v>0</v>
      </c>
      <c r="CE159" s="549">
        <f t="shared" si="43"/>
        <v>0</v>
      </c>
      <c r="CF159" s="549">
        <f t="shared" si="43"/>
        <v>0</v>
      </c>
      <c r="CG159" s="549">
        <f t="shared" si="43"/>
        <v>0</v>
      </c>
      <c r="CH159" s="549">
        <f t="shared" si="43"/>
        <v>0</v>
      </c>
      <c r="CI159" s="549">
        <f t="shared" si="43"/>
        <v>0</v>
      </c>
    </row>
    <row r="160" spans="1:87" ht="15.75" customHeight="1">
      <c r="A160" s="379"/>
      <c r="B160" s="379"/>
      <c r="C160" s="571"/>
      <c r="D160" s="557"/>
      <c r="E160" s="557"/>
      <c r="F160" s="557"/>
      <c r="G160" s="557"/>
      <c r="H160" s="557"/>
      <c r="I160" s="557"/>
      <c r="J160" s="557"/>
      <c r="K160" s="557"/>
      <c r="L160" s="557"/>
      <c r="M160" s="557"/>
      <c r="N160" s="557"/>
      <c r="O160" s="557"/>
      <c r="P160" s="557"/>
      <c r="Q160" s="557"/>
      <c r="R160" s="557"/>
      <c r="S160" s="557"/>
      <c r="T160" s="557"/>
      <c r="U160" s="557"/>
      <c r="V160" s="557"/>
      <c r="W160" s="557"/>
      <c r="X160" s="557"/>
      <c r="Y160" s="557"/>
      <c r="Z160" s="557"/>
      <c r="AA160" s="557"/>
      <c r="AB160" s="557"/>
      <c r="AC160" s="557"/>
      <c r="AD160" s="557"/>
      <c r="AE160" s="557"/>
      <c r="AF160" s="557"/>
      <c r="AG160" s="557"/>
      <c r="AH160" s="557"/>
      <c r="AI160" s="557"/>
      <c r="AJ160" s="557"/>
      <c r="AK160" s="557"/>
      <c r="AL160" s="557"/>
      <c r="AM160" s="557"/>
      <c r="AN160" s="557"/>
      <c r="AO160" s="557"/>
      <c r="AP160" s="557"/>
      <c r="AQ160" s="557"/>
      <c r="AR160" s="557"/>
      <c r="AS160" s="557"/>
      <c r="AT160" s="557"/>
      <c r="AU160" s="557"/>
      <c r="AV160" s="557"/>
      <c r="AW160" s="557"/>
      <c r="AX160" s="557"/>
      <c r="AY160" s="557"/>
      <c r="AZ160" s="557"/>
      <c r="BA160" s="557"/>
      <c r="BB160" s="557"/>
      <c r="BC160" s="557"/>
      <c r="BD160" s="557"/>
      <c r="BE160" s="557"/>
      <c r="BF160" s="557"/>
      <c r="BG160" s="557"/>
      <c r="BH160" s="557"/>
      <c r="BI160" s="557"/>
      <c r="BJ160" s="557"/>
      <c r="BK160" s="557"/>
      <c r="BL160" s="557"/>
      <c r="BM160" s="557"/>
      <c r="BN160" s="557"/>
      <c r="BO160" s="557"/>
      <c r="BP160" s="557"/>
      <c r="BQ160" s="557"/>
      <c r="BR160" s="557"/>
      <c r="BS160" s="557"/>
      <c r="BT160" s="557"/>
      <c r="BU160" s="557"/>
      <c r="BV160" s="557"/>
      <c r="BW160" s="557"/>
      <c r="BX160" s="557"/>
      <c r="BY160" s="557"/>
      <c r="BZ160" s="557"/>
      <c r="CA160" s="557"/>
      <c r="CB160" s="557"/>
      <c r="CC160" s="557"/>
      <c r="CD160" s="557"/>
      <c r="CE160" s="557"/>
      <c r="CF160" s="557"/>
      <c r="CG160" s="557"/>
      <c r="CH160" s="557"/>
      <c r="CI160" s="557"/>
    </row>
    <row r="161" spans="1:87" ht="15.75" customHeight="1">
      <c r="A161" s="379"/>
      <c r="B161" s="379"/>
      <c r="C161" s="571"/>
      <c r="D161" s="557"/>
      <c r="E161" s="557"/>
      <c r="F161" s="557"/>
      <c r="G161" s="557"/>
      <c r="H161" s="557"/>
      <c r="I161" s="557"/>
      <c r="J161" s="557"/>
      <c r="K161" s="557"/>
      <c r="L161" s="557"/>
      <c r="M161" s="557"/>
      <c r="N161" s="557"/>
      <c r="O161" s="557"/>
      <c r="P161" s="557"/>
      <c r="Q161" s="557"/>
      <c r="R161" s="557"/>
      <c r="S161" s="557"/>
      <c r="T161" s="557"/>
      <c r="U161" s="557"/>
      <c r="V161" s="557"/>
      <c r="W161" s="557"/>
      <c r="X161" s="557"/>
      <c r="Y161" s="557"/>
      <c r="Z161" s="557"/>
      <c r="AA161" s="557"/>
      <c r="AB161" s="557"/>
      <c r="AC161" s="557"/>
      <c r="AD161" s="557"/>
      <c r="AE161" s="557"/>
      <c r="AF161" s="557"/>
      <c r="AG161" s="557"/>
      <c r="AH161" s="557"/>
      <c r="AI161" s="557"/>
      <c r="AJ161" s="557"/>
      <c r="AK161" s="557"/>
      <c r="AL161" s="557"/>
      <c r="AM161" s="557"/>
      <c r="AN161" s="557"/>
      <c r="AO161" s="557"/>
      <c r="AP161" s="557"/>
      <c r="AQ161" s="557"/>
      <c r="AR161" s="557"/>
      <c r="AS161" s="557"/>
      <c r="AT161" s="557"/>
      <c r="AU161" s="557"/>
      <c r="AV161" s="557"/>
      <c r="AW161" s="557"/>
      <c r="AX161" s="557"/>
      <c r="AY161" s="557"/>
      <c r="AZ161" s="557"/>
      <c r="BA161" s="557"/>
      <c r="BB161" s="557"/>
      <c r="BC161" s="557"/>
      <c r="BD161" s="557"/>
      <c r="BE161" s="557"/>
      <c r="BF161" s="557"/>
      <c r="BG161" s="557"/>
      <c r="BH161" s="557"/>
      <c r="BI161" s="557"/>
      <c r="BJ161" s="557"/>
      <c r="BK161" s="557"/>
      <c r="BL161" s="557"/>
      <c r="BM161" s="557"/>
      <c r="BN161" s="557"/>
      <c r="BO161" s="557"/>
      <c r="BP161" s="557"/>
      <c r="BQ161" s="557"/>
      <c r="BR161" s="557"/>
      <c r="BS161" s="557"/>
      <c r="BT161" s="557"/>
      <c r="BU161" s="557"/>
      <c r="BV161" s="557"/>
      <c r="BW161" s="557"/>
      <c r="BX161" s="557"/>
      <c r="BY161" s="557"/>
      <c r="BZ161" s="557"/>
      <c r="CA161" s="557"/>
      <c r="CB161" s="557"/>
      <c r="CC161" s="557"/>
      <c r="CD161" s="557"/>
      <c r="CE161" s="557"/>
      <c r="CF161" s="557"/>
      <c r="CG161" s="557"/>
      <c r="CH161" s="557"/>
      <c r="CI161" s="557"/>
    </row>
    <row r="162" spans="1:87" ht="15.75" customHeight="1">
      <c r="A162" s="489" t="s">
        <v>206</v>
      </c>
      <c r="B162" s="379"/>
      <c r="C162" s="571"/>
      <c r="D162" s="557">
        <v>0</v>
      </c>
      <c r="E162" s="557"/>
      <c r="F162" s="557"/>
      <c r="G162" s="557"/>
      <c r="H162" s="557"/>
      <c r="I162" s="557"/>
      <c r="J162" s="557"/>
      <c r="K162" s="557"/>
      <c r="L162" s="557"/>
      <c r="M162" s="557"/>
      <c r="N162" s="557"/>
      <c r="O162" s="557"/>
      <c r="P162" s="557"/>
      <c r="Q162" s="557"/>
      <c r="R162" s="557"/>
      <c r="S162" s="557"/>
      <c r="T162" s="557"/>
      <c r="U162" s="557"/>
      <c r="V162" s="557"/>
      <c r="W162" s="557"/>
      <c r="X162" s="557"/>
      <c r="Y162" s="557"/>
      <c r="Z162" s="557"/>
      <c r="AA162" s="557"/>
      <c r="AB162" s="557"/>
      <c r="AC162" s="557"/>
      <c r="AD162" s="557"/>
      <c r="AE162" s="557"/>
      <c r="AF162" s="557"/>
      <c r="AG162" s="557"/>
      <c r="AH162" s="557"/>
      <c r="AI162" s="557"/>
      <c r="AJ162" s="557"/>
      <c r="AK162" s="557"/>
      <c r="AL162" s="557"/>
      <c r="AM162" s="557"/>
      <c r="AN162" s="557"/>
      <c r="AO162" s="557"/>
      <c r="AP162" s="557"/>
      <c r="AQ162" s="557"/>
      <c r="AR162" s="557"/>
      <c r="AS162" s="557"/>
      <c r="AT162" s="557"/>
      <c r="AU162" s="557"/>
      <c r="AV162" s="557"/>
      <c r="AW162" s="557"/>
      <c r="AX162" s="557"/>
      <c r="AY162" s="557"/>
      <c r="AZ162" s="557"/>
      <c r="BA162" s="557"/>
      <c r="BB162" s="557"/>
      <c r="BC162" s="557"/>
      <c r="BD162" s="557"/>
      <c r="BE162" s="557"/>
      <c r="BF162" s="557"/>
      <c r="BG162" s="557"/>
      <c r="BH162" s="557"/>
      <c r="BI162" s="557"/>
      <c r="BJ162" s="557"/>
      <c r="BK162" s="557"/>
      <c r="BL162" s="557"/>
      <c r="BM162" s="557"/>
      <c r="BN162" s="557"/>
      <c r="BO162" s="557"/>
      <c r="BP162" s="557"/>
      <c r="BQ162" s="557"/>
      <c r="BR162" s="557"/>
      <c r="BS162" s="557"/>
      <c r="BT162" s="557"/>
      <c r="BU162" s="557"/>
      <c r="BV162" s="557"/>
      <c r="BW162" s="557"/>
      <c r="BX162" s="557"/>
      <c r="BY162" s="557"/>
      <c r="BZ162" s="557"/>
      <c r="CA162" s="557"/>
      <c r="CB162" s="557"/>
      <c r="CC162" s="557"/>
      <c r="CD162" s="557"/>
      <c r="CE162" s="557"/>
      <c r="CF162" s="557"/>
      <c r="CG162" s="557"/>
      <c r="CH162" s="557"/>
      <c r="CI162" s="557"/>
    </row>
    <row r="163" spans="1:87" ht="15.75" customHeight="1" outlineLevel="1">
      <c r="A163" s="379" t="s">
        <v>207</v>
      </c>
      <c r="B163" s="379"/>
      <c r="C163" s="494" t="str">
        <f>Settings!$C$7</f>
        <v>USD</v>
      </c>
      <c r="D163" s="578">
        <v>0</v>
      </c>
      <c r="E163" s="578">
        <v>0</v>
      </c>
      <c r="F163" s="578">
        <v>0</v>
      </c>
      <c r="G163" s="578">
        <v>0</v>
      </c>
      <c r="H163" s="578">
        <v>0</v>
      </c>
      <c r="I163" s="578">
        <v>0</v>
      </c>
      <c r="J163" s="578">
        <v>0</v>
      </c>
      <c r="K163" s="578">
        <v>0</v>
      </c>
      <c r="L163" s="578">
        <v>0</v>
      </c>
      <c r="M163" s="578">
        <v>0</v>
      </c>
      <c r="N163" s="578">
        <v>0</v>
      </c>
      <c r="O163" s="578">
        <v>0</v>
      </c>
      <c r="P163" s="578">
        <v>0</v>
      </c>
      <c r="Q163" s="578">
        <v>0</v>
      </c>
      <c r="R163" s="578">
        <v>0</v>
      </c>
      <c r="S163" s="578">
        <v>0</v>
      </c>
      <c r="T163" s="578">
        <v>0</v>
      </c>
      <c r="U163" s="578">
        <v>0</v>
      </c>
      <c r="V163" s="578">
        <v>0</v>
      </c>
      <c r="W163" s="578">
        <v>0</v>
      </c>
      <c r="X163" s="578">
        <v>0</v>
      </c>
      <c r="Y163" s="578">
        <v>0</v>
      </c>
      <c r="Z163" s="578">
        <v>0</v>
      </c>
      <c r="AA163" s="578">
        <v>0</v>
      </c>
      <c r="AB163" s="578">
        <v>0</v>
      </c>
      <c r="AC163" s="578">
        <v>0</v>
      </c>
      <c r="AD163" s="578">
        <v>0</v>
      </c>
      <c r="AE163" s="578">
        <v>0</v>
      </c>
      <c r="AF163" s="578">
        <v>0</v>
      </c>
      <c r="AG163" s="578">
        <v>0</v>
      </c>
      <c r="AH163" s="578">
        <v>0</v>
      </c>
      <c r="AI163" s="578">
        <v>0</v>
      </c>
      <c r="AJ163" s="578">
        <v>0</v>
      </c>
      <c r="AK163" s="578">
        <v>0</v>
      </c>
      <c r="AL163" s="578">
        <v>0</v>
      </c>
      <c r="AM163" s="578">
        <v>0</v>
      </c>
      <c r="AN163" s="578">
        <v>0</v>
      </c>
      <c r="AO163" s="578">
        <v>0</v>
      </c>
      <c r="AP163" s="578">
        <v>0</v>
      </c>
      <c r="AQ163" s="578">
        <v>0</v>
      </c>
      <c r="AR163" s="578">
        <v>0</v>
      </c>
      <c r="AS163" s="578">
        <v>0</v>
      </c>
      <c r="AT163" s="578">
        <v>0</v>
      </c>
      <c r="AU163" s="578">
        <v>0</v>
      </c>
      <c r="AV163" s="578">
        <v>0</v>
      </c>
      <c r="AW163" s="578">
        <v>0</v>
      </c>
      <c r="AX163" s="578">
        <v>0</v>
      </c>
      <c r="AY163" s="578">
        <v>0</v>
      </c>
      <c r="AZ163" s="578">
        <v>0</v>
      </c>
      <c r="BA163" s="578">
        <v>0</v>
      </c>
      <c r="BB163" s="578">
        <v>0</v>
      </c>
      <c r="BC163" s="578">
        <v>0</v>
      </c>
      <c r="BD163" s="578">
        <v>0</v>
      </c>
      <c r="BE163" s="578">
        <v>0</v>
      </c>
      <c r="BF163" s="578">
        <v>0</v>
      </c>
      <c r="BG163" s="578">
        <v>0</v>
      </c>
      <c r="BH163" s="578">
        <v>0</v>
      </c>
      <c r="BI163" s="578">
        <v>0</v>
      </c>
      <c r="BJ163" s="578">
        <v>0</v>
      </c>
      <c r="BK163" s="578">
        <v>0</v>
      </c>
      <c r="BL163" s="578">
        <v>0</v>
      </c>
      <c r="BM163" s="578">
        <v>0</v>
      </c>
      <c r="BN163" s="578">
        <v>0</v>
      </c>
      <c r="BO163" s="578">
        <v>0</v>
      </c>
      <c r="BP163" s="578">
        <v>0</v>
      </c>
      <c r="BQ163" s="578">
        <v>0</v>
      </c>
      <c r="BR163" s="578">
        <v>0</v>
      </c>
      <c r="BS163" s="578">
        <v>0</v>
      </c>
      <c r="BT163" s="578">
        <v>0</v>
      </c>
      <c r="BU163" s="578">
        <v>0</v>
      </c>
      <c r="BV163" s="578">
        <v>0</v>
      </c>
      <c r="BW163" s="578">
        <v>0</v>
      </c>
      <c r="BX163" s="578">
        <v>0</v>
      </c>
      <c r="BY163" s="578">
        <v>0</v>
      </c>
      <c r="BZ163" s="578">
        <v>0</v>
      </c>
      <c r="CA163" s="578">
        <v>0</v>
      </c>
      <c r="CB163" s="578">
        <v>0</v>
      </c>
      <c r="CC163" s="578">
        <v>0</v>
      </c>
      <c r="CD163" s="578">
        <v>0</v>
      </c>
      <c r="CE163" s="578">
        <v>0</v>
      </c>
      <c r="CF163" s="578">
        <v>0</v>
      </c>
      <c r="CG163" s="578">
        <v>0</v>
      </c>
      <c r="CH163" s="578">
        <v>0</v>
      </c>
      <c r="CI163" s="578">
        <v>0</v>
      </c>
    </row>
    <row r="164" spans="1:87" ht="15.75" customHeight="1" outlineLevel="1">
      <c r="A164" s="553" t="s">
        <v>208</v>
      </c>
      <c r="B164" s="379"/>
      <c r="C164" s="494" t="str">
        <f>Settings!$C$7</f>
        <v>USD</v>
      </c>
      <c r="D164" s="557">
        <v>0</v>
      </c>
      <c r="E164" s="557">
        <f>'WK+CAPEX'!E72</f>
        <v>0</v>
      </c>
      <c r="F164" s="557">
        <f>'WK+CAPEX'!F72</f>
        <v>0</v>
      </c>
      <c r="G164" s="557">
        <f>'WK+CAPEX'!G72</f>
        <v>0</v>
      </c>
      <c r="H164" s="557">
        <f>'WK+CAPEX'!H72</f>
        <v>0</v>
      </c>
      <c r="I164" s="557">
        <f>'WK+CAPEX'!I72</f>
        <v>0</v>
      </c>
      <c r="J164" s="557">
        <f>'WK+CAPEX'!J72</f>
        <v>0</v>
      </c>
      <c r="K164" s="557">
        <f>'WK+CAPEX'!K72</f>
        <v>0</v>
      </c>
      <c r="L164" s="557">
        <f>'WK+CAPEX'!L72</f>
        <v>0</v>
      </c>
      <c r="M164" s="557">
        <f>'WK+CAPEX'!M72</f>
        <v>0</v>
      </c>
      <c r="N164" s="557">
        <f>'WK+CAPEX'!N72</f>
        <v>0</v>
      </c>
      <c r="O164" s="557">
        <f>'WK+CAPEX'!O72</f>
        <v>0</v>
      </c>
      <c r="P164" s="557">
        <f>'WK+CAPEX'!P72</f>
        <v>0</v>
      </c>
      <c r="Q164" s="557">
        <f>'WK+CAPEX'!Q72</f>
        <v>0</v>
      </c>
      <c r="R164" s="557">
        <f>'WK+CAPEX'!R72</f>
        <v>0</v>
      </c>
      <c r="S164" s="557">
        <f>'WK+CAPEX'!S72</f>
        <v>0</v>
      </c>
      <c r="T164" s="557">
        <f>'WK+CAPEX'!T72</f>
        <v>0</v>
      </c>
      <c r="U164" s="557">
        <f>'WK+CAPEX'!U72</f>
        <v>0</v>
      </c>
      <c r="V164" s="557">
        <f>'WK+CAPEX'!V72</f>
        <v>0</v>
      </c>
      <c r="W164" s="557">
        <f>'WK+CAPEX'!W72</f>
        <v>0</v>
      </c>
      <c r="X164" s="557">
        <f>'WK+CAPEX'!X72</f>
        <v>0</v>
      </c>
      <c r="Y164" s="557">
        <f>'WK+CAPEX'!Y72</f>
        <v>0</v>
      </c>
      <c r="Z164" s="557">
        <f>'WK+CAPEX'!Z72</f>
        <v>0</v>
      </c>
      <c r="AA164" s="557">
        <f>'WK+CAPEX'!AA72</f>
        <v>0</v>
      </c>
      <c r="AB164" s="557">
        <f>'WK+CAPEX'!AB72</f>
        <v>0</v>
      </c>
      <c r="AC164" s="557">
        <f>'WK+CAPEX'!AC72</f>
        <v>0</v>
      </c>
      <c r="AD164" s="557">
        <f>'WK+CAPEX'!AD72</f>
        <v>0</v>
      </c>
      <c r="AE164" s="557">
        <f>'WK+CAPEX'!AE72</f>
        <v>0</v>
      </c>
      <c r="AF164" s="557">
        <f>'WK+CAPEX'!AF72</f>
        <v>0</v>
      </c>
      <c r="AG164" s="557">
        <f>'WK+CAPEX'!AG72</f>
        <v>0</v>
      </c>
      <c r="AH164" s="557">
        <f>'WK+CAPEX'!AH72</f>
        <v>0</v>
      </c>
      <c r="AI164" s="557">
        <f>'WK+CAPEX'!AI72</f>
        <v>0</v>
      </c>
      <c r="AJ164" s="557">
        <f>'WK+CAPEX'!AJ72</f>
        <v>0</v>
      </c>
      <c r="AK164" s="557">
        <f>'WK+CAPEX'!AK72</f>
        <v>0</v>
      </c>
      <c r="AL164" s="557">
        <f>'WK+CAPEX'!AL72</f>
        <v>0</v>
      </c>
      <c r="AM164" s="557">
        <f>'WK+CAPEX'!AM72</f>
        <v>0</v>
      </c>
      <c r="AN164" s="557">
        <f>'WK+CAPEX'!AN72</f>
        <v>0</v>
      </c>
      <c r="AO164" s="557">
        <f>'WK+CAPEX'!AO72</f>
        <v>0</v>
      </c>
      <c r="AP164" s="557">
        <f>'WK+CAPEX'!AP72</f>
        <v>0</v>
      </c>
      <c r="AQ164" s="557">
        <f>'WK+CAPEX'!AQ72</f>
        <v>0</v>
      </c>
      <c r="AR164" s="557">
        <f>'WK+CAPEX'!AR72</f>
        <v>0</v>
      </c>
      <c r="AS164" s="557">
        <f>'WK+CAPEX'!AS72</f>
        <v>0</v>
      </c>
      <c r="AT164" s="557">
        <f>'WK+CAPEX'!AT72</f>
        <v>0</v>
      </c>
      <c r="AU164" s="557">
        <f>'WK+CAPEX'!AU72</f>
        <v>0</v>
      </c>
      <c r="AV164" s="557">
        <f>'WK+CAPEX'!AV72</f>
        <v>0</v>
      </c>
      <c r="AW164" s="557">
        <f>'WK+CAPEX'!AW72</f>
        <v>0</v>
      </c>
      <c r="AX164" s="557">
        <f>'WK+CAPEX'!AX72</f>
        <v>0</v>
      </c>
      <c r="AY164" s="557">
        <f>'WK+CAPEX'!AY72</f>
        <v>0</v>
      </c>
      <c r="AZ164" s="557">
        <f>'WK+CAPEX'!AZ72</f>
        <v>0</v>
      </c>
      <c r="BA164" s="557">
        <f>'WK+CAPEX'!BA72</f>
        <v>0</v>
      </c>
      <c r="BB164" s="557">
        <f>'WK+CAPEX'!BB72</f>
        <v>0</v>
      </c>
      <c r="BC164" s="557">
        <f>'WK+CAPEX'!BC72</f>
        <v>0</v>
      </c>
      <c r="BD164" s="557">
        <f>'WK+CAPEX'!BD72</f>
        <v>0</v>
      </c>
      <c r="BE164" s="557">
        <f>'WK+CAPEX'!BE72</f>
        <v>0</v>
      </c>
      <c r="BF164" s="557">
        <f>'WK+CAPEX'!BF72</f>
        <v>0</v>
      </c>
      <c r="BG164" s="557">
        <f>'WK+CAPEX'!BG72</f>
        <v>0</v>
      </c>
      <c r="BH164" s="557">
        <f>'WK+CAPEX'!BH72</f>
        <v>0</v>
      </c>
      <c r="BI164" s="557">
        <f>'WK+CAPEX'!BI72</f>
        <v>0</v>
      </c>
      <c r="BJ164" s="557">
        <f>'WK+CAPEX'!BJ72</f>
        <v>0</v>
      </c>
      <c r="BK164" s="557">
        <f>'WK+CAPEX'!BK72</f>
        <v>0</v>
      </c>
      <c r="BL164" s="557">
        <f>'WK+CAPEX'!BL72</f>
        <v>0</v>
      </c>
      <c r="BM164" s="557">
        <f>'WK+CAPEX'!BM72</f>
        <v>0</v>
      </c>
      <c r="BN164" s="557">
        <f>'WK+CAPEX'!BN72</f>
        <v>0</v>
      </c>
      <c r="BO164" s="557">
        <f>'WK+CAPEX'!BO72</f>
        <v>0</v>
      </c>
      <c r="BP164" s="557">
        <f>'WK+CAPEX'!BP72</f>
        <v>0</v>
      </c>
      <c r="BQ164" s="557">
        <f>'WK+CAPEX'!BQ72</f>
        <v>0</v>
      </c>
      <c r="BR164" s="557">
        <f>'WK+CAPEX'!BR72</f>
        <v>0</v>
      </c>
      <c r="BS164" s="557">
        <f>'WK+CAPEX'!BS72</f>
        <v>0</v>
      </c>
      <c r="BT164" s="557">
        <f>'WK+CAPEX'!BT72</f>
        <v>0</v>
      </c>
      <c r="BU164" s="557">
        <f>'WK+CAPEX'!BU72</f>
        <v>0</v>
      </c>
      <c r="BV164" s="557">
        <f>'WK+CAPEX'!BV72</f>
        <v>0</v>
      </c>
      <c r="BW164" s="557">
        <f>'WK+CAPEX'!BW72</f>
        <v>0</v>
      </c>
      <c r="BX164" s="557">
        <f>'WK+CAPEX'!BX72</f>
        <v>0</v>
      </c>
      <c r="BY164" s="557">
        <f>'WK+CAPEX'!BY72</f>
        <v>0</v>
      </c>
      <c r="BZ164" s="557">
        <f>'WK+CAPEX'!BZ72</f>
        <v>0</v>
      </c>
      <c r="CA164" s="557">
        <f>'WK+CAPEX'!CA72</f>
        <v>0</v>
      </c>
      <c r="CB164" s="557">
        <f>'WK+CAPEX'!CB72</f>
        <v>0</v>
      </c>
      <c r="CC164" s="557">
        <f>'WK+CAPEX'!CC72</f>
        <v>0</v>
      </c>
      <c r="CD164" s="557">
        <f>'WK+CAPEX'!CD72</f>
        <v>0</v>
      </c>
      <c r="CE164" s="557">
        <f>'WK+CAPEX'!CE72</f>
        <v>0</v>
      </c>
      <c r="CF164" s="557">
        <f>'WK+CAPEX'!CF72</f>
        <v>0</v>
      </c>
      <c r="CG164" s="557">
        <f>'WK+CAPEX'!CG72</f>
        <v>0</v>
      </c>
      <c r="CH164" s="557">
        <f>'WK+CAPEX'!CH72</f>
        <v>0</v>
      </c>
      <c r="CI164" s="557">
        <f>'WK+CAPEX'!CI72</f>
        <v>0</v>
      </c>
    </row>
    <row r="165" spans="1:87" ht="15.75" customHeight="1" outlineLevel="1">
      <c r="A165" s="553" t="s">
        <v>209</v>
      </c>
      <c r="B165" s="379"/>
      <c r="C165" s="494" t="str">
        <f>Settings!$C$7</f>
        <v>USD</v>
      </c>
      <c r="D165" s="557">
        <f>'WK+CAPEX'!D70</f>
        <v>0</v>
      </c>
      <c r="E165" s="557">
        <f>'WK+CAPEX'!E70</f>
        <v>0</v>
      </c>
      <c r="F165" s="557">
        <f>'WK+CAPEX'!F70</f>
        <v>0</v>
      </c>
      <c r="G165" s="557">
        <f>'WK+CAPEX'!G70</f>
        <v>0</v>
      </c>
      <c r="H165" s="557">
        <f>'WK+CAPEX'!H70</f>
        <v>0</v>
      </c>
      <c r="I165" s="557">
        <f>'WK+CAPEX'!I70</f>
        <v>0</v>
      </c>
      <c r="J165" s="557">
        <f>'WK+CAPEX'!J70</f>
        <v>0</v>
      </c>
      <c r="K165" s="557">
        <f>'WK+CAPEX'!K70</f>
        <v>0</v>
      </c>
      <c r="L165" s="557">
        <f>'WK+CAPEX'!L70</f>
        <v>0</v>
      </c>
      <c r="M165" s="557">
        <f>'WK+CAPEX'!M70</f>
        <v>0</v>
      </c>
      <c r="N165" s="557">
        <f>'WK+CAPEX'!N70</f>
        <v>0</v>
      </c>
      <c r="O165" s="557">
        <f>'WK+CAPEX'!O70</f>
        <v>0</v>
      </c>
      <c r="P165" s="557">
        <f>'WK+CAPEX'!P70</f>
        <v>0</v>
      </c>
      <c r="Q165" s="557">
        <f>'WK+CAPEX'!Q70</f>
        <v>0</v>
      </c>
      <c r="R165" s="557">
        <f>'WK+CAPEX'!R70</f>
        <v>0</v>
      </c>
      <c r="S165" s="557">
        <f>'WK+CAPEX'!S70</f>
        <v>0</v>
      </c>
      <c r="T165" s="557">
        <f>'WK+CAPEX'!T70</f>
        <v>0</v>
      </c>
      <c r="U165" s="557">
        <f>'WK+CAPEX'!U70</f>
        <v>0</v>
      </c>
      <c r="V165" s="557">
        <f>'WK+CAPEX'!V70</f>
        <v>0</v>
      </c>
      <c r="W165" s="557">
        <f>'WK+CAPEX'!W70</f>
        <v>0</v>
      </c>
      <c r="X165" s="557">
        <f>'WK+CAPEX'!X70</f>
        <v>0</v>
      </c>
      <c r="Y165" s="557">
        <f>'WK+CAPEX'!Y70</f>
        <v>0</v>
      </c>
      <c r="Z165" s="557">
        <f>'WK+CAPEX'!Z70</f>
        <v>0</v>
      </c>
      <c r="AA165" s="557">
        <f>'WK+CAPEX'!AA70</f>
        <v>0</v>
      </c>
      <c r="AB165" s="557">
        <f>'WK+CAPEX'!AB70</f>
        <v>0</v>
      </c>
      <c r="AC165" s="557">
        <f>'WK+CAPEX'!AC70</f>
        <v>0</v>
      </c>
      <c r="AD165" s="557">
        <f>'WK+CAPEX'!AD70</f>
        <v>0</v>
      </c>
      <c r="AE165" s="557">
        <f>'WK+CAPEX'!AE70</f>
        <v>0</v>
      </c>
      <c r="AF165" s="557">
        <f>'WK+CAPEX'!AF70</f>
        <v>0</v>
      </c>
      <c r="AG165" s="557">
        <f>'WK+CAPEX'!AG70</f>
        <v>0</v>
      </c>
      <c r="AH165" s="557">
        <f>'WK+CAPEX'!AH70</f>
        <v>0</v>
      </c>
      <c r="AI165" s="557">
        <f>'WK+CAPEX'!AI70</f>
        <v>0</v>
      </c>
      <c r="AJ165" s="557">
        <f>'WK+CAPEX'!AJ70</f>
        <v>0</v>
      </c>
      <c r="AK165" s="557">
        <f>'WK+CAPEX'!AK70</f>
        <v>0</v>
      </c>
      <c r="AL165" s="557">
        <f>'WK+CAPEX'!AL70</f>
        <v>0</v>
      </c>
      <c r="AM165" s="557">
        <f>'WK+CAPEX'!AM70</f>
        <v>0</v>
      </c>
      <c r="AN165" s="557">
        <f>'WK+CAPEX'!AN70</f>
        <v>0</v>
      </c>
      <c r="AO165" s="557">
        <f>'WK+CAPEX'!AO70</f>
        <v>0</v>
      </c>
      <c r="AP165" s="557">
        <f>'WK+CAPEX'!AP70</f>
        <v>0</v>
      </c>
      <c r="AQ165" s="557">
        <f>'WK+CAPEX'!AQ70</f>
        <v>0</v>
      </c>
      <c r="AR165" s="557">
        <f>'WK+CAPEX'!AR70</f>
        <v>0</v>
      </c>
      <c r="AS165" s="557">
        <f>'WK+CAPEX'!AS70</f>
        <v>0</v>
      </c>
      <c r="AT165" s="557">
        <f>'WK+CAPEX'!AT70</f>
        <v>0</v>
      </c>
      <c r="AU165" s="557">
        <f>'WK+CAPEX'!AU70</f>
        <v>0</v>
      </c>
      <c r="AV165" s="557">
        <f>'WK+CAPEX'!AV70</f>
        <v>0</v>
      </c>
      <c r="AW165" s="557">
        <f>'WK+CAPEX'!AW70</f>
        <v>0</v>
      </c>
      <c r="AX165" s="557">
        <f>'WK+CAPEX'!AX70</f>
        <v>0</v>
      </c>
      <c r="AY165" s="557">
        <f>'WK+CAPEX'!AY70</f>
        <v>0</v>
      </c>
      <c r="AZ165" s="557">
        <f>'WK+CAPEX'!AZ70</f>
        <v>0</v>
      </c>
      <c r="BA165" s="557">
        <f>'WK+CAPEX'!BA70</f>
        <v>0</v>
      </c>
      <c r="BB165" s="557">
        <f>'WK+CAPEX'!BB70</f>
        <v>0</v>
      </c>
      <c r="BC165" s="557">
        <f>'WK+CAPEX'!BC70</f>
        <v>0</v>
      </c>
      <c r="BD165" s="557">
        <f>'WK+CAPEX'!BD70</f>
        <v>0</v>
      </c>
      <c r="BE165" s="557">
        <f>'WK+CAPEX'!BE70</f>
        <v>0</v>
      </c>
      <c r="BF165" s="557">
        <f>'WK+CAPEX'!BF70</f>
        <v>0</v>
      </c>
      <c r="BG165" s="557">
        <f>'WK+CAPEX'!BG70</f>
        <v>0</v>
      </c>
      <c r="BH165" s="557">
        <f>'WK+CAPEX'!BH70</f>
        <v>0</v>
      </c>
      <c r="BI165" s="557">
        <f>'WK+CAPEX'!BI70</f>
        <v>0</v>
      </c>
      <c r="BJ165" s="557">
        <f>'WK+CAPEX'!BJ70</f>
        <v>0</v>
      </c>
      <c r="BK165" s="557">
        <f>'WK+CAPEX'!BK70</f>
        <v>0</v>
      </c>
      <c r="BL165" s="557">
        <f>'WK+CAPEX'!BL70</f>
        <v>0</v>
      </c>
      <c r="BM165" s="557">
        <f>'WK+CAPEX'!BM70</f>
        <v>0</v>
      </c>
      <c r="BN165" s="557">
        <f>'WK+CAPEX'!BN70</f>
        <v>0</v>
      </c>
      <c r="BO165" s="557">
        <f>'WK+CAPEX'!BO70</f>
        <v>0</v>
      </c>
      <c r="BP165" s="557">
        <f>'WK+CAPEX'!BP70</f>
        <v>0</v>
      </c>
      <c r="BQ165" s="557">
        <f>'WK+CAPEX'!BQ70</f>
        <v>0</v>
      </c>
      <c r="BR165" s="557">
        <f>'WK+CAPEX'!BR70</f>
        <v>0</v>
      </c>
      <c r="BS165" s="557">
        <f>'WK+CAPEX'!BS70</f>
        <v>0</v>
      </c>
      <c r="BT165" s="557">
        <f>'WK+CAPEX'!BT70</f>
        <v>0</v>
      </c>
      <c r="BU165" s="557">
        <f>'WK+CAPEX'!BU70</f>
        <v>0</v>
      </c>
      <c r="BV165" s="557">
        <f>'WK+CAPEX'!BV70</f>
        <v>0</v>
      </c>
      <c r="BW165" s="557">
        <f>'WK+CAPEX'!BW70</f>
        <v>0</v>
      </c>
      <c r="BX165" s="557">
        <f>'WK+CAPEX'!BX70</f>
        <v>0</v>
      </c>
      <c r="BY165" s="557">
        <f>'WK+CAPEX'!BY70</f>
        <v>0</v>
      </c>
      <c r="BZ165" s="557">
        <f>'WK+CAPEX'!BZ70</f>
        <v>0</v>
      </c>
      <c r="CA165" s="557">
        <f>'WK+CAPEX'!CA70</f>
        <v>0</v>
      </c>
      <c r="CB165" s="557">
        <f>'WK+CAPEX'!CB70</f>
        <v>0</v>
      </c>
      <c r="CC165" s="557">
        <f>'WK+CAPEX'!CC70</f>
        <v>0</v>
      </c>
      <c r="CD165" s="557">
        <f>'WK+CAPEX'!CD70</f>
        <v>0</v>
      </c>
      <c r="CE165" s="557">
        <f>'WK+CAPEX'!CE70</f>
        <v>0</v>
      </c>
      <c r="CF165" s="557">
        <f>'WK+CAPEX'!CF70</f>
        <v>0</v>
      </c>
      <c r="CG165" s="557">
        <f>'WK+CAPEX'!CG70</f>
        <v>0</v>
      </c>
      <c r="CH165" s="557">
        <f>'WK+CAPEX'!CH70</f>
        <v>0</v>
      </c>
      <c r="CI165" s="557">
        <f>'WK+CAPEX'!CI70</f>
        <v>0</v>
      </c>
    </row>
    <row r="166" spans="1:87" ht="15.75" customHeight="1" outlineLevel="1">
      <c r="A166" s="597" t="s">
        <v>210</v>
      </c>
      <c r="B166" s="597"/>
      <c r="C166" s="598" t="str">
        <f>Settings!$C$7</f>
        <v>USD</v>
      </c>
      <c r="D166" s="555">
        <f>D139</f>
        <v>0</v>
      </c>
      <c r="E166" s="555">
        <f>E139</f>
        <v>0</v>
      </c>
      <c r="F166" s="555">
        <f>F139</f>
        <v>0</v>
      </c>
      <c r="G166" s="555">
        <f>G139</f>
        <v>0</v>
      </c>
      <c r="H166" s="555">
        <f>H139</f>
        <v>0</v>
      </c>
      <c r="I166" s="555">
        <f>I139</f>
        <v>0</v>
      </c>
      <c r="J166" s="555">
        <f>J139</f>
        <v>0</v>
      </c>
      <c r="K166" s="555">
        <f>K139</f>
        <v>0</v>
      </c>
      <c r="L166" s="555">
        <f>L139</f>
        <v>0</v>
      </c>
      <c r="M166" s="555">
        <f>M139</f>
        <v>0</v>
      </c>
      <c r="N166" s="555">
        <f>N139</f>
        <v>0</v>
      </c>
      <c r="O166" s="555">
        <f>O139</f>
        <v>0</v>
      </c>
      <c r="P166" s="555">
        <f>P139</f>
        <v>0</v>
      </c>
      <c r="Q166" s="555">
        <f>Q139</f>
        <v>0</v>
      </c>
      <c r="R166" s="555">
        <f>R139</f>
        <v>0</v>
      </c>
      <c r="S166" s="555">
        <f>S139</f>
        <v>0</v>
      </c>
      <c r="T166" s="555">
        <f>T139</f>
        <v>0</v>
      </c>
      <c r="U166" s="555">
        <f>U139</f>
        <v>0</v>
      </c>
      <c r="V166" s="555">
        <f>V139</f>
        <v>0</v>
      </c>
      <c r="W166" s="555">
        <f>W139</f>
        <v>0</v>
      </c>
      <c r="X166" s="555">
        <f>X139</f>
        <v>0</v>
      </c>
      <c r="Y166" s="555">
        <f>Y139</f>
        <v>0</v>
      </c>
      <c r="Z166" s="555">
        <f>Z139</f>
        <v>0</v>
      </c>
      <c r="AA166" s="555">
        <f>AA139</f>
        <v>0</v>
      </c>
      <c r="AB166" s="555">
        <f>AB139</f>
        <v>0</v>
      </c>
      <c r="AC166" s="555">
        <f>AC139</f>
        <v>0</v>
      </c>
      <c r="AD166" s="555">
        <f>AD139</f>
        <v>0</v>
      </c>
      <c r="AE166" s="555">
        <f>AE139</f>
        <v>0</v>
      </c>
      <c r="AF166" s="555">
        <f>AF139</f>
        <v>0</v>
      </c>
      <c r="AG166" s="555">
        <f>AG139</f>
        <v>0</v>
      </c>
      <c r="AH166" s="555">
        <f>AH139</f>
        <v>0</v>
      </c>
      <c r="AI166" s="555">
        <f>AI139</f>
        <v>0</v>
      </c>
      <c r="AJ166" s="555">
        <f>AJ139</f>
        <v>0</v>
      </c>
      <c r="AK166" s="555">
        <f>AK139</f>
        <v>0</v>
      </c>
      <c r="AL166" s="555">
        <f>AL139</f>
        <v>0</v>
      </c>
      <c r="AM166" s="555">
        <f>AM139</f>
        <v>0</v>
      </c>
      <c r="AN166" s="555">
        <f>AN139</f>
        <v>0</v>
      </c>
      <c r="AO166" s="555">
        <f>AO139</f>
        <v>0</v>
      </c>
      <c r="AP166" s="555">
        <f>AP139</f>
        <v>0</v>
      </c>
      <c r="AQ166" s="555">
        <f>AQ139</f>
        <v>0</v>
      </c>
      <c r="AR166" s="555">
        <f>AR139</f>
        <v>0</v>
      </c>
      <c r="AS166" s="555">
        <f>AS139</f>
        <v>0</v>
      </c>
      <c r="AT166" s="555">
        <f>AT139</f>
        <v>0</v>
      </c>
      <c r="AU166" s="555">
        <f>AU139</f>
        <v>0</v>
      </c>
      <c r="AV166" s="555">
        <f>AV139</f>
        <v>0</v>
      </c>
      <c r="AW166" s="555">
        <f>AW139</f>
        <v>0</v>
      </c>
      <c r="AX166" s="555">
        <f>AX139</f>
        <v>0</v>
      </c>
      <c r="AY166" s="555">
        <f>AY139</f>
        <v>0</v>
      </c>
      <c r="AZ166" s="555">
        <f>AZ139</f>
        <v>0</v>
      </c>
      <c r="BA166" s="555">
        <f>BA139</f>
        <v>0</v>
      </c>
      <c r="BB166" s="555">
        <f>BB139</f>
        <v>0</v>
      </c>
      <c r="BC166" s="555">
        <f>BC139</f>
        <v>0</v>
      </c>
      <c r="BD166" s="555">
        <f>BD139</f>
        <v>0</v>
      </c>
      <c r="BE166" s="555">
        <f>BE139</f>
        <v>0</v>
      </c>
      <c r="BF166" s="555">
        <f>BF139</f>
        <v>0</v>
      </c>
      <c r="BG166" s="555">
        <f>BG139</f>
        <v>0</v>
      </c>
      <c r="BH166" s="555">
        <f>BH139</f>
        <v>0</v>
      </c>
      <c r="BI166" s="555">
        <f>BI139</f>
        <v>0</v>
      </c>
      <c r="BJ166" s="555">
        <f>BJ139</f>
        <v>0</v>
      </c>
      <c r="BK166" s="555">
        <f>BK139</f>
        <v>0</v>
      </c>
      <c r="BL166" s="555">
        <f>BL139</f>
        <v>0</v>
      </c>
      <c r="BM166" s="555">
        <f>BM139</f>
        <v>0</v>
      </c>
      <c r="BN166" s="555">
        <f>BN139</f>
        <v>0</v>
      </c>
      <c r="BO166" s="555">
        <f>BO139</f>
        <v>0</v>
      </c>
      <c r="BP166" s="555">
        <f>BP139</f>
        <v>0</v>
      </c>
      <c r="BQ166" s="555">
        <f>BQ139</f>
        <v>0</v>
      </c>
      <c r="BR166" s="555">
        <f>BR139</f>
        <v>0</v>
      </c>
      <c r="BS166" s="555">
        <f>BS139</f>
        <v>0</v>
      </c>
      <c r="BT166" s="555">
        <f>BT139</f>
        <v>0</v>
      </c>
      <c r="BU166" s="555">
        <f>BU139</f>
        <v>0</v>
      </c>
      <c r="BV166" s="555">
        <f>BV139</f>
        <v>0</v>
      </c>
      <c r="BW166" s="555">
        <f>BW139</f>
        <v>0</v>
      </c>
      <c r="BX166" s="555">
        <f>BX139</f>
        <v>0</v>
      </c>
      <c r="BY166" s="555">
        <f>BY139</f>
        <v>0</v>
      </c>
      <c r="BZ166" s="555">
        <f>BZ139</f>
        <v>0</v>
      </c>
      <c r="CA166" s="555">
        <f>CA139</f>
        <v>0</v>
      </c>
      <c r="CB166" s="555">
        <f>CB139</f>
        <v>0</v>
      </c>
      <c r="CC166" s="555">
        <f>CC139</f>
        <v>0</v>
      </c>
      <c r="CD166" s="555">
        <f>CD139</f>
        <v>0</v>
      </c>
      <c r="CE166" s="555">
        <f>CE139</f>
        <v>0</v>
      </c>
      <c r="CF166" s="555">
        <f>CF139</f>
        <v>0</v>
      </c>
      <c r="CG166" s="555">
        <f>CG139</f>
        <v>0</v>
      </c>
      <c r="CH166" s="555">
        <f>CH139</f>
        <v>0</v>
      </c>
      <c r="CI166" s="555">
        <f>CI139</f>
        <v>0</v>
      </c>
    </row>
    <row r="167" spans="1:87" ht="15.75" customHeight="1">
      <c r="A167" s="599" t="s">
        <v>205</v>
      </c>
      <c r="B167" s="600"/>
      <c r="C167" s="601" t="str">
        <f>Settings!$C$7</f>
        <v>USD</v>
      </c>
      <c r="D167" s="549">
        <f>SUM(-D163,-D164,D165,D166)</f>
        <v>0</v>
      </c>
      <c r="E167" s="549">
        <f t="shared" ref="E167:BP167" si="44">SUM(-E163,-E164,E165,E166)</f>
        <v>0</v>
      </c>
      <c r="F167" s="549">
        <f t="shared" si="44"/>
        <v>0</v>
      </c>
      <c r="G167" s="549">
        <f t="shared" si="44"/>
        <v>0</v>
      </c>
      <c r="H167" s="549">
        <f t="shared" si="44"/>
        <v>0</v>
      </c>
      <c r="I167" s="549">
        <f t="shared" si="44"/>
        <v>0</v>
      </c>
      <c r="J167" s="549">
        <f t="shared" si="44"/>
        <v>0</v>
      </c>
      <c r="K167" s="549">
        <f t="shared" si="44"/>
        <v>0</v>
      </c>
      <c r="L167" s="549">
        <f t="shared" si="44"/>
        <v>0</v>
      </c>
      <c r="M167" s="549">
        <f t="shared" si="44"/>
        <v>0</v>
      </c>
      <c r="N167" s="549">
        <f t="shared" si="44"/>
        <v>0</v>
      </c>
      <c r="O167" s="549">
        <f t="shared" si="44"/>
        <v>0</v>
      </c>
      <c r="P167" s="549">
        <f t="shared" si="44"/>
        <v>0</v>
      </c>
      <c r="Q167" s="549">
        <f t="shared" si="44"/>
        <v>0</v>
      </c>
      <c r="R167" s="549">
        <f t="shared" si="44"/>
        <v>0</v>
      </c>
      <c r="S167" s="549">
        <f t="shared" si="44"/>
        <v>0</v>
      </c>
      <c r="T167" s="549">
        <f t="shared" si="44"/>
        <v>0</v>
      </c>
      <c r="U167" s="549">
        <f t="shared" si="44"/>
        <v>0</v>
      </c>
      <c r="V167" s="549">
        <f t="shared" si="44"/>
        <v>0</v>
      </c>
      <c r="W167" s="549">
        <f t="shared" si="44"/>
        <v>0</v>
      </c>
      <c r="X167" s="549">
        <f t="shared" si="44"/>
        <v>0</v>
      </c>
      <c r="Y167" s="549">
        <f t="shared" si="44"/>
        <v>0</v>
      </c>
      <c r="Z167" s="549">
        <f t="shared" si="44"/>
        <v>0</v>
      </c>
      <c r="AA167" s="549">
        <f t="shared" si="44"/>
        <v>0</v>
      </c>
      <c r="AB167" s="549">
        <f t="shared" si="44"/>
        <v>0</v>
      </c>
      <c r="AC167" s="549">
        <f t="shared" si="44"/>
        <v>0</v>
      </c>
      <c r="AD167" s="549">
        <f t="shared" si="44"/>
        <v>0</v>
      </c>
      <c r="AE167" s="549">
        <f t="shared" si="44"/>
        <v>0</v>
      </c>
      <c r="AF167" s="549">
        <f t="shared" si="44"/>
        <v>0</v>
      </c>
      <c r="AG167" s="549">
        <f t="shared" si="44"/>
        <v>0</v>
      </c>
      <c r="AH167" s="549">
        <f t="shared" si="44"/>
        <v>0</v>
      </c>
      <c r="AI167" s="549">
        <f t="shared" si="44"/>
        <v>0</v>
      </c>
      <c r="AJ167" s="549">
        <f t="shared" si="44"/>
        <v>0</v>
      </c>
      <c r="AK167" s="549">
        <f t="shared" si="44"/>
        <v>0</v>
      </c>
      <c r="AL167" s="549">
        <f t="shared" si="44"/>
        <v>0</v>
      </c>
      <c r="AM167" s="549">
        <f t="shared" si="44"/>
        <v>0</v>
      </c>
      <c r="AN167" s="549">
        <f t="shared" si="44"/>
        <v>0</v>
      </c>
      <c r="AO167" s="549">
        <f t="shared" si="44"/>
        <v>0</v>
      </c>
      <c r="AP167" s="549">
        <f t="shared" si="44"/>
        <v>0</v>
      </c>
      <c r="AQ167" s="549">
        <f t="shared" si="44"/>
        <v>0</v>
      </c>
      <c r="AR167" s="549">
        <f t="shared" si="44"/>
        <v>0</v>
      </c>
      <c r="AS167" s="549">
        <f t="shared" si="44"/>
        <v>0</v>
      </c>
      <c r="AT167" s="549">
        <f t="shared" si="44"/>
        <v>0</v>
      </c>
      <c r="AU167" s="549">
        <f t="shared" si="44"/>
        <v>0</v>
      </c>
      <c r="AV167" s="549">
        <f t="shared" si="44"/>
        <v>0</v>
      </c>
      <c r="AW167" s="549">
        <f t="shared" si="44"/>
        <v>0</v>
      </c>
      <c r="AX167" s="549">
        <f t="shared" si="44"/>
        <v>0</v>
      </c>
      <c r="AY167" s="549">
        <f t="shared" si="44"/>
        <v>0</v>
      </c>
      <c r="AZ167" s="549">
        <f t="shared" si="44"/>
        <v>0</v>
      </c>
      <c r="BA167" s="549">
        <f t="shared" si="44"/>
        <v>0</v>
      </c>
      <c r="BB167" s="549">
        <f t="shared" si="44"/>
        <v>0</v>
      </c>
      <c r="BC167" s="549">
        <f t="shared" si="44"/>
        <v>0</v>
      </c>
      <c r="BD167" s="549">
        <f t="shared" si="44"/>
        <v>0</v>
      </c>
      <c r="BE167" s="549">
        <f t="shared" si="44"/>
        <v>0</v>
      </c>
      <c r="BF167" s="549">
        <f t="shared" si="44"/>
        <v>0</v>
      </c>
      <c r="BG167" s="549">
        <f t="shared" si="44"/>
        <v>0</v>
      </c>
      <c r="BH167" s="549">
        <f t="shared" si="44"/>
        <v>0</v>
      </c>
      <c r="BI167" s="549">
        <f t="shared" si="44"/>
        <v>0</v>
      </c>
      <c r="BJ167" s="549">
        <f t="shared" si="44"/>
        <v>0</v>
      </c>
      <c r="BK167" s="549">
        <f t="shared" si="44"/>
        <v>0</v>
      </c>
      <c r="BL167" s="549">
        <f t="shared" si="44"/>
        <v>0</v>
      </c>
      <c r="BM167" s="549">
        <f t="shared" si="44"/>
        <v>0</v>
      </c>
      <c r="BN167" s="549">
        <f t="shared" si="44"/>
        <v>0</v>
      </c>
      <c r="BO167" s="549">
        <f t="shared" si="44"/>
        <v>0</v>
      </c>
      <c r="BP167" s="549">
        <f t="shared" si="44"/>
        <v>0</v>
      </c>
      <c r="BQ167" s="549">
        <f t="shared" ref="BQ167:CI167" si="45">SUM(-BQ163,-BQ164,BQ165,BQ166)</f>
        <v>0</v>
      </c>
      <c r="BR167" s="549">
        <f t="shared" si="45"/>
        <v>0</v>
      </c>
      <c r="BS167" s="549">
        <f t="shared" si="45"/>
        <v>0</v>
      </c>
      <c r="BT167" s="549">
        <f t="shared" si="45"/>
        <v>0</v>
      </c>
      <c r="BU167" s="549">
        <f t="shared" si="45"/>
        <v>0</v>
      </c>
      <c r="BV167" s="549">
        <f t="shared" si="45"/>
        <v>0</v>
      </c>
      <c r="BW167" s="549">
        <f t="shared" si="45"/>
        <v>0</v>
      </c>
      <c r="BX167" s="549">
        <f t="shared" si="45"/>
        <v>0</v>
      </c>
      <c r="BY167" s="549">
        <f t="shared" si="45"/>
        <v>0</v>
      </c>
      <c r="BZ167" s="549">
        <f t="shared" si="45"/>
        <v>0</v>
      </c>
      <c r="CA167" s="549">
        <f t="shared" si="45"/>
        <v>0</v>
      </c>
      <c r="CB167" s="549">
        <f t="shared" si="45"/>
        <v>0</v>
      </c>
      <c r="CC167" s="549">
        <f t="shared" si="45"/>
        <v>0</v>
      </c>
      <c r="CD167" s="549">
        <f t="shared" si="45"/>
        <v>0</v>
      </c>
      <c r="CE167" s="549">
        <f t="shared" si="45"/>
        <v>0</v>
      </c>
      <c r="CF167" s="549">
        <f t="shared" si="45"/>
        <v>0</v>
      </c>
      <c r="CG167" s="549">
        <f t="shared" si="45"/>
        <v>0</v>
      </c>
      <c r="CH167" s="549">
        <f t="shared" si="45"/>
        <v>0</v>
      </c>
      <c r="CI167" s="549">
        <f t="shared" si="45"/>
        <v>0</v>
      </c>
    </row>
    <row r="168" spans="1:87" ht="15.75" customHeight="1">
      <c r="A168" s="379"/>
      <c r="B168" s="412"/>
      <c r="C168" s="494"/>
      <c r="D168" s="567"/>
      <c r="E168" s="567"/>
      <c r="F168" s="567"/>
      <c r="G168" s="567"/>
      <c r="H168" s="567"/>
      <c r="I168" s="567"/>
      <c r="J168" s="567"/>
      <c r="K168" s="567"/>
      <c r="L168" s="567"/>
      <c r="M168" s="567"/>
      <c r="N168" s="567"/>
      <c r="O168" s="567"/>
      <c r="P168" s="567"/>
      <c r="Q168" s="567"/>
      <c r="R168" s="567"/>
      <c r="S168" s="567"/>
      <c r="T168" s="567"/>
      <c r="U168" s="567"/>
      <c r="V168" s="567"/>
      <c r="W168" s="567"/>
      <c r="X168" s="567"/>
      <c r="Y168" s="567"/>
      <c r="Z168" s="567"/>
      <c r="AA168" s="567"/>
      <c r="AB168" s="567"/>
      <c r="AC168" s="567"/>
      <c r="AD168" s="567"/>
      <c r="AE168" s="567"/>
      <c r="AF168" s="567"/>
      <c r="AG168" s="567"/>
      <c r="AH168" s="567"/>
      <c r="AI168" s="567"/>
      <c r="AJ168" s="567"/>
      <c r="AK168" s="567"/>
      <c r="AL168" s="567"/>
      <c r="AM168" s="567"/>
      <c r="AN168" s="567"/>
      <c r="AO168" s="567"/>
      <c r="AP168" s="567"/>
      <c r="AQ168" s="567"/>
      <c r="AR168" s="567"/>
      <c r="AS168" s="567"/>
      <c r="AT168" s="567"/>
      <c r="AU168" s="567"/>
      <c r="AV168" s="567"/>
      <c r="AW168" s="567"/>
      <c r="AX168" s="567"/>
      <c r="AY168" s="567"/>
      <c r="AZ168" s="567"/>
      <c r="BA168" s="567"/>
      <c r="BB168" s="567"/>
      <c r="BC168" s="567"/>
      <c r="BD168" s="567"/>
      <c r="BE168" s="567"/>
      <c r="BF168" s="567"/>
      <c r="BG168" s="567"/>
      <c r="BH168" s="567"/>
      <c r="BI168" s="567"/>
      <c r="BJ168" s="567"/>
      <c r="BK168" s="567"/>
      <c r="BL168" s="567"/>
      <c r="BM168" s="567"/>
      <c r="BN168" s="567"/>
      <c r="BO168" s="567"/>
      <c r="BP168" s="567"/>
      <c r="BQ168" s="567"/>
      <c r="BR168" s="567"/>
      <c r="BS168" s="567"/>
      <c r="BT168" s="567"/>
      <c r="BU168" s="567"/>
      <c r="BV168" s="567"/>
      <c r="BW168" s="567"/>
      <c r="BX168" s="567"/>
      <c r="BY168" s="567"/>
      <c r="BZ168" s="567"/>
      <c r="CA168" s="567"/>
      <c r="CB168" s="567"/>
      <c r="CC168" s="567"/>
      <c r="CD168" s="567"/>
      <c r="CE168" s="567"/>
      <c r="CF168" s="567"/>
      <c r="CG168" s="567"/>
      <c r="CH168" s="567"/>
      <c r="CI168" s="567"/>
    </row>
    <row r="169" spans="1:87" ht="15.75" customHeight="1">
      <c r="A169" s="379"/>
      <c r="B169" s="412"/>
      <c r="C169" s="494"/>
      <c r="D169" s="567"/>
      <c r="E169" s="567"/>
      <c r="F169" s="567"/>
      <c r="G169" s="567"/>
      <c r="H169" s="567"/>
      <c r="I169" s="567"/>
      <c r="J169" s="567"/>
      <c r="K169" s="567"/>
      <c r="L169" s="567"/>
      <c r="M169" s="567"/>
      <c r="N169" s="567"/>
      <c r="O169" s="567"/>
      <c r="P169" s="567"/>
      <c r="Q169" s="567"/>
      <c r="R169" s="567"/>
      <c r="S169" s="567"/>
      <c r="T169" s="567"/>
      <c r="U169" s="567"/>
      <c r="V169" s="567"/>
      <c r="W169" s="567"/>
      <c r="X169" s="567"/>
      <c r="Y169" s="567"/>
      <c r="Z169" s="567"/>
      <c r="AA169" s="567"/>
      <c r="AB169" s="567"/>
      <c r="AC169" s="567"/>
      <c r="AD169" s="567"/>
      <c r="AE169" s="567"/>
      <c r="AF169" s="567"/>
      <c r="AG169" s="567"/>
      <c r="AH169" s="567"/>
      <c r="AI169" s="567"/>
      <c r="AJ169" s="567"/>
      <c r="AK169" s="567"/>
      <c r="AL169" s="567"/>
      <c r="AM169" s="567"/>
      <c r="AN169" s="567"/>
      <c r="AO169" s="567"/>
      <c r="AP169" s="567"/>
      <c r="AQ169" s="567"/>
      <c r="AR169" s="567"/>
      <c r="AS169" s="567"/>
      <c r="AT169" s="567"/>
      <c r="AU169" s="567"/>
      <c r="AV169" s="567"/>
      <c r="AW169" s="567"/>
      <c r="AX169" s="567"/>
      <c r="AY169" s="567"/>
      <c r="AZ169" s="567"/>
      <c r="BA169" s="567"/>
      <c r="BB169" s="567"/>
      <c r="BC169" s="567"/>
      <c r="BD169" s="567"/>
      <c r="BE169" s="567"/>
      <c r="BF169" s="567"/>
      <c r="BG169" s="567"/>
      <c r="BH169" s="567"/>
      <c r="BI169" s="567"/>
      <c r="BJ169" s="567"/>
      <c r="BK169" s="567"/>
      <c r="BL169" s="567"/>
      <c r="BM169" s="567"/>
      <c r="BN169" s="567"/>
      <c r="BO169" s="567"/>
      <c r="BP169" s="567"/>
      <c r="BQ169" s="567"/>
      <c r="BR169" s="567"/>
      <c r="BS169" s="567"/>
      <c r="BT169" s="567"/>
      <c r="BU169" s="567"/>
      <c r="BV169" s="567"/>
      <c r="BW169" s="567"/>
      <c r="BX169" s="567"/>
      <c r="BY169" s="567"/>
      <c r="BZ169" s="567"/>
      <c r="CA169" s="567"/>
      <c r="CB169" s="567"/>
      <c r="CC169" s="567"/>
      <c r="CD169" s="567"/>
      <c r="CE169" s="567"/>
      <c r="CF169" s="567"/>
      <c r="CG169" s="567"/>
      <c r="CH169" s="567"/>
      <c r="CI169" s="567"/>
    </row>
    <row r="170" spans="1:87" ht="15" customHeight="1">
      <c r="A170" s="379"/>
      <c r="B170" s="412"/>
      <c r="C170" s="494"/>
      <c r="D170" s="567"/>
      <c r="E170" s="567"/>
      <c r="F170" s="567"/>
      <c r="G170" s="567"/>
      <c r="H170" s="567"/>
      <c r="I170" s="567"/>
      <c r="J170" s="567"/>
      <c r="K170" s="567"/>
      <c r="L170" s="567"/>
      <c r="M170" s="567"/>
      <c r="N170" s="567"/>
      <c r="O170" s="567"/>
      <c r="P170" s="567"/>
      <c r="Q170" s="567"/>
      <c r="R170" s="567"/>
      <c r="S170" s="567"/>
      <c r="T170" s="567"/>
      <c r="U170" s="567"/>
      <c r="V170" s="567"/>
      <c r="W170" s="567"/>
      <c r="X170" s="567"/>
      <c r="Y170" s="567"/>
      <c r="Z170" s="567"/>
      <c r="AA170" s="567"/>
      <c r="AB170" s="567"/>
      <c r="AC170" s="567"/>
      <c r="AD170" s="567"/>
      <c r="AE170" s="567"/>
      <c r="AF170" s="567"/>
      <c r="AG170" s="567"/>
      <c r="AH170" s="567"/>
      <c r="AI170" s="567"/>
      <c r="AJ170" s="567"/>
      <c r="AK170" s="567"/>
      <c r="AL170" s="567"/>
      <c r="AM170" s="567"/>
      <c r="AN170" s="567"/>
      <c r="AO170" s="567"/>
      <c r="AP170" s="567"/>
      <c r="AQ170" s="567"/>
      <c r="AR170" s="567"/>
      <c r="AS170" s="567"/>
      <c r="AT170" s="567"/>
      <c r="AU170" s="567"/>
      <c r="AV170" s="567"/>
      <c r="AW170" s="567"/>
      <c r="AX170" s="567"/>
      <c r="AY170" s="567"/>
      <c r="AZ170" s="567"/>
      <c r="BA170" s="567"/>
      <c r="BB170" s="567"/>
      <c r="BC170" s="567"/>
      <c r="BD170" s="567"/>
      <c r="BE170" s="567"/>
      <c r="BF170" s="567"/>
      <c r="BG170" s="567"/>
      <c r="BH170" s="567"/>
      <c r="BI170" s="567"/>
      <c r="BJ170" s="567"/>
      <c r="BK170" s="567"/>
      <c r="BL170" s="567"/>
      <c r="BM170" s="567"/>
      <c r="BN170" s="567"/>
      <c r="BO170" s="567"/>
      <c r="BP170" s="567"/>
      <c r="BQ170" s="567"/>
      <c r="BR170" s="567"/>
      <c r="BS170" s="567"/>
      <c r="BT170" s="567"/>
      <c r="BU170" s="567"/>
      <c r="BV170" s="567"/>
      <c r="BW170" s="567"/>
      <c r="BX170" s="567"/>
      <c r="BY170" s="567"/>
      <c r="BZ170" s="567"/>
      <c r="CA170" s="567"/>
      <c r="CB170" s="567"/>
      <c r="CC170" s="567"/>
      <c r="CD170" s="567"/>
      <c r="CE170" s="567"/>
      <c r="CF170" s="567"/>
      <c r="CG170" s="567"/>
      <c r="CH170" s="567"/>
      <c r="CI170" s="567"/>
    </row>
    <row r="171" spans="1:87" ht="25.5" customHeight="1">
      <c r="A171" s="603" t="s">
        <v>211</v>
      </c>
      <c r="B171" s="604"/>
      <c r="C171" s="605" t="str">
        <f>Settings!$C$7</f>
        <v>USD</v>
      </c>
      <c r="D171" s="606">
        <f>SUM(D147,D153,D159,D167)</f>
        <v>0</v>
      </c>
      <c r="E171" s="606">
        <f>SUM(E147,E153,E159,E167)</f>
        <v>0</v>
      </c>
      <c r="F171" s="606">
        <f>SUM(F147,F153,F159,F167)</f>
        <v>0</v>
      </c>
      <c r="G171" s="606">
        <f>SUM(G147,G153,G159,G167)</f>
        <v>0</v>
      </c>
      <c r="H171" s="606">
        <f>SUM(H147,H153,H159,H167)</f>
        <v>0</v>
      </c>
      <c r="I171" s="606">
        <f>SUM(I147,I153,I159,I167)</f>
        <v>0</v>
      </c>
      <c r="J171" s="606">
        <f>SUM(J147,J153,J159,J167)</f>
        <v>0</v>
      </c>
      <c r="K171" s="606">
        <f>SUM(K147,K153,K159,K167)</f>
        <v>0</v>
      </c>
      <c r="L171" s="606">
        <f>SUM(L147,L153,L159,L167)</f>
        <v>0</v>
      </c>
      <c r="M171" s="606">
        <f>SUM(M147,M153,M159,M167)</f>
        <v>0</v>
      </c>
      <c r="N171" s="606">
        <f>SUM(N147,N153,N159,N167)</f>
        <v>0</v>
      </c>
      <c r="O171" s="606">
        <f>SUM(O147,O153,O159,O167)</f>
        <v>0</v>
      </c>
      <c r="P171" s="606">
        <f>SUM(P147,P153,P159,P167)</f>
        <v>0</v>
      </c>
      <c r="Q171" s="606">
        <f>SUM(Q147,Q153,Q159,Q167)</f>
        <v>0</v>
      </c>
      <c r="R171" s="606">
        <f>SUM(R147,R153,R159,R167)</f>
        <v>0</v>
      </c>
      <c r="S171" s="606">
        <f>SUM(S147,S153,S159,S167)</f>
        <v>0</v>
      </c>
      <c r="T171" s="606">
        <f>SUM(T147,T153,T159,T167)</f>
        <v>0</v>
      </c>
      <c r="U171" s="606">
        <f>SUM(U147,U153,U159,U167)</f>
        <v>0</v>
      </c>
      <c r="V171" s="606">
        <f>SUM(V147,V153,V159,V167)</f>
        <v>0</v>
      </c>
      <c r="W171" s="606">
        <f>SUM(W147,W153,W159,W167)</f>
        <v>0</v>
      </c>
      <c r="X171" s="606">
        <f>SUM(X147,X153,X159,X167)</f>
        <v>0</v>
      </c>
      <c r="Y171" s="606">
        <f>SUM(Y147,Y153,Y159,Y167)</f>
        <v>0</v>
      </c>
      <c r="Z171" s="606">
        <f>SUM(Z147,Z153,Z159,Z167)</f>
        <v>0</v>
      </c>
      <c r="AA171" s="606">
        <f>SUM(AA147,AA153,AA159,AA167)</f>
        <v>0</v>
      </c>
      <c r="AB171" s="606">
        <f>SUM(AB147,AB153,AB159,AB167)</f>
        <v>0</v>
      </c>
      <c r="AC171" s="606">
        <f>SUM(AC147,AC153,AC159,AC167)</f>
        <v>0</v>
      </c>
      <c r="AD171" s="606">
        <f>SUM(AD147,AD153,AD159,AD167)</f>
        <v>0</v>
      </c>
      <c r="AE171" s="606">
        <f>SUM(AE147,AE153,AE159,AE167)</f>
        <v>0</v>
      </c>
      <c r="AF171" s="606">
        <f>SUM(AF147,AF153,AF159,AF167)</f>
        <v>0</v>
      </c>
      <c r="AG171" s="606">
        <f>SUM(AG147,AG153,AG159,AG167)</f>
        <v>0</v>
      </c>
      <c r="AH171" s="606">
        <f>SUM(AH147,AH153,AH159,AH167)</f>
        <v>0</v>
      </c>
      <c r="AI171" s="606">
        <f>SUM(AI147,AI153,AI159,AI167)</f>
        <v>0</v>
      </c>
      <c r="AJ171" s="606">
        <f>SUM(AJ147,AJ153,AJ159,AJ167)</f>
        <v>0</v>
      </c>
      <c r="AK171" s="606">
        <f>SUM(AK147,AK153,AK159,AK167)</f>
        <v>0</v>
      </c>
      <c r="AL171" s="606">
        <f>SUM(AL147,AL153,AL159,AL167)</f>
        <v>0</v>
      </c>
      <c r="AM171" s="606">
        <f>SUM(AM147,AM153,AM159,AM167)</f>
        <v>0</v>
      </c>
      <c r="AN171" s="606">
        <f>SUM(AN147,AN153,AN159,AN167)</f>
        <v>0</v>
      </c>
      <c r="AO171" s="606">
        <f>SUM(AO147,AO153,AO159,AO167)</f>
        <v>0</v>
      </c>
      <c r="AP171" s="606">
        <f>SUM(AP147,AP153,AP159,AP167)</f>
        <v>0</v>
      </c>
      <c r="AQ171" s="606">
        <f>SUM(AQ147,AQ153,AQ159,AQ167)</f>
        <v>0</v>
      </c>
      <c r="AR171" s="606">
        <f>SUM(AR147,AR153,AR159,AR167)</f>
        <v>0</v>
      </c>
      <c r="AS171" s="606">
        <f>SUM(AS147,AS153,AS159,AS167)</f>
        <v>0</v>
      </c>
      <c r="AT171" s="606">
        <f>SUM(AT147,AT153,AT159,AT167)</f>
        <v>0</v>
      </c>
      <c r="AU171" s="606">
        <f>SUM(AU147,AU153,AU159,AU167)</f>
        <v>0</v>
      </c>
      <c r="AV171" s="606">
        <f>SUM(AV147,AV153,AV159,AV167)</f>
        <v>0</v>
      </c>
      <c r="AW171" s="606">
        <f>SUM(AW147,AW153,AW159,AW167)</f>
        <v>0</v>
      </c>
      <c r="AX171" s="606">
        <f>SUM(AX147,AX153,AX159,AX167)</f>
        <v>0</v>
      </c>
      <c r="AY171" s="606">
        <f>SUM(AY147,AY153,AY159,AY167)</f>
        <v>0</v>
      </c>
      <c r="AZ171" s="606">
        <f>SUM(AZ147,AZ153,AZ159,AZ167)</f>
        <v>0</v>
      </c>
      <c r="BA171" s="606">
        <f>SUM(BA147,BA153,BA159,BA167)</f>
        <v>0</v>
      </c>
      <c r="BB171" s="606">
        <f>SUM(BB147,BB153,BB159,BB167)</f>
        <v>0</v>
      </c>
      <c r="BC171" s="606">
        <f>SUM(BC147,BC153,BC159,BC167)</f>
        <v>0</v>
      </c>
      <c r="BD171" s="606">
        <f>SUM(BD147,BD153,BD159,BD167)</f>
        <v>0</v>
      </c>
      <c r="BE171" s="606">
        <f>SUM(BE147,BE153,BE159,BE167)</f>
        <v>0</v>
      </c>
      <c r="BF171" s="606">
        <f>SUM(BF147,BF153,BF159,BF167)</f>
        <v>0</v>
      </c>
      <c r="BG171" s="606">
        <f>SUM(BG147,BG153,BG159,BG167)</f>
        <v>0</v>
      </c>
      <c r="BH171" s="606">
        <f>SUM(BH147,BH153,BH159,BH167)</f>
        <v>0</v>
      </c>
      <c r="BI171" s="606">
        <f>SUM(BI147,BI153,BI159,BI167)</f>
        <v>0</v>
      </c>
      <c r="BJ171" s="606">
        <f>SUM(BJ147,BJ153,BJ159,BJ167)</f>
        <v>0</v>
      </c>
      <c r="BK171" s="606">
        <f>SUM(BK147,BK153,BK159,BK167)</f>
        <v>0</v>
      </c>
      <c r="BL171" s="606">
        <f>SUM(BL147,BL153,BL159,BL167)</f>
        <v>0</v>
      </c>
      <c r="BM171" s="606">
        <f>SUM(BM147,BM153,BM159,BM167)</f>
        <v>0</v>
      </c>
      <c r="BN171" s="606">
        <f>SUM(BN147,BN153,BN159,BN167)</f>
        <v>0</v>
      </c>
      <c r="BO171" s="606">
        <f>SUM(BO147,BO153,BO159,BO167)</f>
        <v>0</v>
      </c>
      <c r="BP171" s="606">
        <f>SUM(BP147,BP153,BP159,BP167)</f>
        <v>0</v>
      </c>
      <c r="BQ171" s="606">
        <f>SUM(BQ147,BQ153,BQ159,BQ167)</f>
        <v>0</v>
      </c>
      <c r="BR171" s="606">
        <f>SUM(BR147,BR153,BR159,BR167)</f>
        <v>0</v>
      </c>
      <c r="BS171" s="606">
        <f>SUM(BS147,BS153,BS159,BS167)</f>
        <v>0</v>
      </c>
      <c r="BT171" s="606">
        <f>SUM(BT147,BT153,BT159,BT167)</f>
        <v>0</v>
      </c>
      <c r="BU171" s="606">
        <f>SUM(BU147,BU153,BU159,BU167)</f>
        <v>0</v>
      </c>
      <c r="BV171" s="606">
        <f>SUM(BV147,BV153,BV159,BV167)</f>
        <v>0</v>
      </c>
      <c r="BW171" s="606">
        <f>SUM(BW147,BW153,BW159,BW167)</f>
        <v>0</v>
      </c>
      <c r="BX171" s="606">
        <f>SUM(BX147,BX153,BX159,BX167)</f>
        <v>0</v>
      </c>
      <c r="BY171" s="606">
        <f>SUM(BY147,BY153,BY159,BY167)</f>
        <v>0</v>
      </c>
      <c r="BZ171" s="606">
        <f>SUM(BZ147,BZ153,BZ159,BZ167)</f>
        <v>0</v>
      </c>
      <c r="CA171" s="606">
        <f>SUM(CA147,CA153,CA159,CA167)</f>
        <v>0</v>
      </c>
      <c r="CB171" s="606">
        <f>SUM(CB147,CB153,CB159,CB167)</f>
        <v>0</v>
      </c>
      <c r="CC171" s="606">
        <f>SUM(CC147,CC153,CC159,CC167)</f>
        <v>0</v>
      </c>
      <c r="CD171" s="606">
        <f>SUM(CD147,CD153,CD159,CD167)</f>
        <v>0</v>
      </c>
      <c r="CE171" s="606">
        <f>SUM(CE147,CE153,CE159,CE167)</f>
        <v>0</v>
      </c>
      <c r="CF171" s="606">
        <f>SUM(CF147,CF153,CF159,CF167)</f>
        <v>0</v>
      </c>
      <c r="CG171" s="606">
        <f>SUM(CG147,CG153,CG159,CG167)</f>
        <v>0</v>
      </c>
      <c r="CH171" s="606">
        <f>SUM(CH147,CH153,CH159,CH167)</f>
        <v>0</v>
      </c>
      <c r="CI171" s="606">
        <f>SUM(CI147,CI153,CI159,CI167)</f>
        <v>0</v>
      </c>
    </row>
    <row r="172" spans="1:87" ht="15.75" customHeight="1">
      <c r="A172" s="379"/>
      <c r="B172" s="412"/>
      <c r="C172" s="494"/>
      <c r="D172" s="567"/>
      <c r="E172" s="567"/>
      <c r="F172" s="567"/>
      <c r="G172" s="567"/>
      <c r="H172" s="567"/>
      <c r="I172" s="567"/>
      <c r="J172" s="567"/>
      <c r="K172" s="567"/>
      <c r="L172" s="567"/>
      <c r="M172" s="567"/>
      <c r="N172" s="567"/>
      <c r="O172" s="567"/>
      <c r="P172" s="567"/>
      <c r="Q172" s="567"/>
      <c r="R172" s="567"/>
      <c r="S172" s="567"/>
      <c r="T172" s="567"/>
      <c r="U172" s="567"/>
      <c r="V172" s="567"/>
      <c r="W172" s="567"/>
      <c r="X172" s="567"/>
      <c r="Y172" s="567"/>
      <c r="Z172" s="567"/>
      <c r="AA172" s="567"/>
      <c r="AB172" s="567"/>
      <c r="AC172" s="567"/>
      <c r="AD172" s="567"/>
      <c r="AE172" s="567"/>
      <c r="AF172" s="567"/>
      <c r="AG172" s="567"/>
      <c r="AH172" s="567"/>
      <c r="AI172" s="567"/>
      <c r="AJ172" s="567"/>
      <c r="AK172" s="567"/>
      <c r="AL172" s="567"/>
      <c r="AM172" s="567"/>
      <c r="AN172" s="567"/>
      <c r="AO172" s="567"/>
      <c r="AP172" s="567"/>
      <c r="AQ172" s="567"/>
      <c r="AR172" s="567"/>
      <c r="AS172" s="567"/>
      <c r="AT172" s="567"/>
      <c r="AU172" s="567"/>
      <c r="AV172" s="567"/>
      <c r="AW172" s="567"/>
      <c r="AX172" s="567"/>
      <c r="AY172" s="567"/>
      <c r="AZ172" s="567"/>
      <c r="BA172" s="567"/>
      <c r="BB172" s="567"/>
      <c r="BC172" s="567"/>
      <c r="BD172" s="567"/>
      <c r="BE172" s="567"/>
      <c r="BF172" s="567"/>
      <c r="BG172" s="567"/>
      <c r="BH172" s="567"/>
      <c r="BI172" s="567"/>
      <c r="BJ172" s="567"/>
      <c r="BK172" s="567"/>
      <c r="BL172" s="567"/>
      <c r="BM172" s="567"/>
      <c r="BN172" s="567"/>
      <c r="BO172" s="567"/>
      <c r="BP172" s="567"/>
      <c r="BQ172" s="567"/>
      <c r="BR172" s="567"/>
      <c r="BS172" s="567"/>
      <c r="BT172" s="567"/>
      <c r="BU172" s="567"/>
      <c r="BV172" s="567"/>
      <c r="BW172" s="567"/>
      <c r="BX172" s="567"/>
      <c r="BY172" s="567"/>
      <c r="BZ172" s="567"/>
      <c r="CA172" s="567"/>
      <c r="CB172" s="567"/>
      <c r="CC172" s="567"/>
      <c r="CD172" s="567"/>
      <c r="CE172" s="567"/>
      <c r="CF172" s="567"/>
      <c r="CG172" s="567"/>
      <c r="CH172" s="567"/>
      <c r="CI172" s="567"/>
    </row>
    <row r="173" spans="1:87" ht="15.75" customHeight="1">
      <c r="A173" s="379"/>
      <c r="B173" s="412"/>
      <c r="C173" s="494"/>
      <c r="D173" s="567"/>
      <c r="E173" s="567"/>
      <c r="F173" s="567"/>
      <c r="G173" s="567"/>
      <c r="H173" s="567"/>
      <c r="I173" s="567"/>
      <c r="J173" s="567"/>
      <c r="K173" s="567"/>
      <c r="L173" s="567"/>
      <c r="M173" s="567"/>
      <c r="N173" s="567"/>
      <c r="O173" s="567"/>
      <c r="P173" s="567"/>
      <c r="Q173" s="567"/>
      <c r="R173" s="567"/>
      <c r="S173" s="567"/>
      <c r="T173" s="567"/>
      <c r="U173" s="567"/>
      <c r="V173" s="567"/>
      <c r="W173" s="567"/>
      <c r="X173" s="567"/>
      <c r="Y173" s="567"/>
      <c r="Z173" s="567"/>
      <c r="AA173" s="567"/>
      <c r="AB173" s="567"/>
      <c r="AC173" s="567"/>
      <c r="AD173" s="567"/>
      <c r="AE173" s="567"/>
      <c r="AF173" s="567"/>
      <c r="AG173" s="567"/>
      <c r="AH173" s="567"/>
      <c r="AI173" s="567"/>
      <c r="AJ173" s="567"/>
      <c r="AK173" s="567"/>
      <c r="AL173" s="567"/>
      <c r="AM173" s="567"/>
      <c r="AN173" s="567"/>
      <c r="AO173" s="567"/>
      <c r="AP173" s="567"/>
      <c r="AQ173" s="567"/>
      <c r="AR173" s="567"/>
      <c r="AS173" s="567"/>
      <c r="AT173" s="567"/>
      <c r="AU173" s="567"/>
      <c r="AV173" s="567"/>
      <c r="AW173" s="567"/>
      <c r="AX173" s="567"/>
      <c r="AY173" s="567"/>
      <c r="AZ173" s="567"/>
      <c r="BA173" s="567"/>
      <c r="BB173" s="567"/>
      <c r="BC173" s="567"/>
      <c r="BD173" s="567"/>
      <c r="BE173" s="567"/>
      <c r="BF173" s="567"/>
      <c r="BG173" s="567"/>
      <c r="BH173" s="567"/>
      <c r="BI173" s="567"/>
      <c r="BJ173" s="567"/>
      <c r="BK173" s="567"/>
      <c r="BL173" s="567"/>
      <c r="BM173" s="567"/>
      <c r="BN173" s="567"/>
      <c r="BO173" s="567"/>
      <c r="BP173" s="567"/>
      <c r="BQ173" s="567"/>
      <c r="BR173" s="567"/>
      <c r="BS173" s="567"/>
      <c r="BT173" s="567"/>
      <c r="BU173" s="567"/>
      <c r="BV173" s="567"/>
      <c r="BW173" s="567"/>
      <c r="BX173" s="567"/>
      <c r="BY173" s="567"/>
      <c r="BZ173" s="567"/>
      <c r="CA173" s="567"/>
      <c r="CB173" s="567"/>
      <c r="CC173" s="567"/>
      <c r="CD173" s="567"/>
      <c r="CE173" s="567"/>
      <c r="CF173" s="567"/>
      <c r="CG173" s="567"/>
      <c r="CH173" s="567"/>
      <c r="CI173" s="567"/>
    </row>
  </sheetData>
  <mergeCells count="2">
    <mergeCell ref="H1:I1"/>
    <mergeCell ref="M1:N1"/>
  </mergeCells>
  <pageMargins left="0.25" right="0.25" top="0.75" bottom="0.75" header="0" footer="0"/>
  <pageSetup fitToWidth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FF"/>
  </sheetPr>
  <dimension ref="A1:L148"/>
  <sheetViews>
    <sheetView showGridLines="0" workbookViewId="0">
      <pane xSplit="3" ySplit="5" topLeftCell="D62" activePane="bottomRight" state="frozen"/>
      <selection pane="topRight" activeCell="D1" sqref="D1"/>
      <selection pane="bottomLeft" activeCell="A8" sqref="A8"/>
      <selection pane="bottomRight"/>
    </sheetView>
  </sheetViews>
  <sheetFormatPr defaultColWidth="12.6640625" defaultRowHeight="15" customHeight="1" outlineLevelRow="1"/>
  <cols>
    <col min="1" max="1" width="40.9140625" customWidth="1"/>
    <col min="2" max="3" width="11.1640625" customWidth="1"/>
    <col min="4" max="12" width="14.5" customWidth="1"/>
  </cols>
  <sheetData>
    <row r="1" spans="1:12" ht="25.5" customHeight="1">
      <c r="A1" s="101" t="str">
        <f>Settings!C6</f>
        <v>F9 Finance</v>
      </c>
      <c r="B1" s="94"/>
      <c r="C1" s="129"/>
      <c r="D1" s="5"/>
      <c r="F1" s="607"/>
      <c r="G1" s="608"/>
      <c r="H1" s="472"/>
      <c r="I1" s="465"/>
      <c r="J1" s="466"/>
      <c r="K1" s="609"/>
      <c r="L1" s="610"/>
    </row>
    <row r="2" spans="1:12" ht="25.5" customHeight="1">
      <c r="A2" s="102" t="s">
        <v>212</v>
      </c>
      <c r="B2" s="103"/>
      <c r="C2" s="130"/>
      <c r="D2" s="192"/>
      <c r="E2" s="192"/>
      <c r="F2" s="192"/>
      <c r="G2" s="192"/>
      <c r="H2" s="192"/>
      <c r="I2" s="192"/>
      <c r="J2" s="192"/>
      <c r="K2" s="49"/>
      <c r="L2" s="49"/>
    </row>
    <row r="3" spans="1:12" ht="9.75" customHeight="1">
      <c r="A3" s="104"/>
      <c r="B3" s="103"/>
      <c r="C3" s="130"/>
      <c r="D3" s="39"/>
      <c r="E3" s="5"/>
      <c r="F3" s="5"/>
      <c r="G3" s="5"/>
      <c r="H3" s="5"/>
      <c r="I3" s="5"/>
      <c r="J3" s="5"/>
      <c r="K3" s="5"/>
      <c r="L3" s="5"/>
    </row>
    <row r="4" spans="1:12" ht="25.5" customHeight="1">
      <c r="A4" s="193"/>
      <c r="B4" s="193"/>
      <c r="C4" s="194"/>
      <c r="D4" s="195">
        <f>Settings!C8</f>
        <v>44927</v>
      </c>
      <c r="E4" s="196">
        <f t="shared" ref="E4:J4" si="0">EDATE(D4,12)</f>
        <v>45292</v>
      </c>
      <c r="F4" s="196">
        <f t="shared" si="0"/>
        <v>45658</v>
      </c>
      <c r="G4" s="196">
        <f t="shared" si="0"/>
        <v>46023</v>
      </c>
      <c r="H4" s="196">
        <f t="shared" si="0"/>
        <v>46388</v>
      </c>
      <c r="I4" s="196">
        <f t="shared" si="0"/>
        <v>46753</v>
      </c>
      <c r="J4" s="196">
        <f t="shared" si="0"/>
        <v>47119</v>
      </c>
      <c r="K4" s="197"/>
      <c r="L4" s="197"/>
    </row>
    <row r="5" spans="1:12" ht="25.5" customHeight="1">
      <c r="A5" s="193"/>
      <c r="B5" s="193"/>
      <c r="C5" s="194"/>
      <c r="D5" s="198">
        <v>1</v>
      </c>
      <c r="E5" s="199">
        <f t="shared" ref="E5:J5" si="1">D5+1</f>
        <v>2</v>
      </c>
      <c r="F5" s="199">
        <f t="shared" si="1"/>
        <v>3</v>
      </c>
      <c r="G5" s="199">
        <f t="shared" si="1"/>
        <v>4</v>
      </c>
      <c r="H5" s="199">
        <f t="shared" si="1"/>
        <v>5</v>
      </c>
      <c r="I5" s="199">
        <f t="shared" si="1"/>
        <v>6</v>
      </c>
      <c r="J5" s="199">
        <f t="shared" si="1"/>
        <v>7</v>
      </c>
      <c r="K5" s="200"/>
      <c r="L5" s="200"/>
    </row>
    <row r="6" spans="1:12" ht="42" customHeight="1">
      <c r="A6" s="201"/>
      <c r="B6" s="202"/>
      <c r="C6" s="203"/>
      <c r="D6" s="204"/>
      <c r="E6" s="204"/>
      <c r="F6" s="204"/>
      <c r="G6" s="204"/>
      <c r="H6" s="204"/>
      <c r="I6" s="204"/>
      <c r="J6" s="204"/>
      <c r="K6" s="205"/>
      <c r="L6" s="205"/>
    </row>
    <row r="7" spans="1:12" ht="41.25" customHeight="1">
      <c r="A7" s="3" t="s">
        <v>136</v>
      </c>
      <c r="B7" s="206"/>
      <c r="C7" s="207"/>
      <c r="D7" s="4"/>
      <c r="E7" s="4"/>
      <c r="F7" s="4"/>
      <c r="G7" s="4"/>
      <c r="H7" s="4"/>
      <c r="I7" s="4"/>
      <c r="J7" s="4"/>
      <c r="K7" s="208"/>
      <c r="L7" s="208"/>
    </row>
    <row r="8" spans="1:12" ht="15.75" hidden="1" customHeight="1" outlineLevel="1">
      <c r="A8" s="8"/>
      <c r="B8" s="209"/>
      <c r="C8" s="210"/>
      <c r="D8" s="8"/>
      <c r="E8" s="8"/>
      <c r="F8" s="8"/>
      <c r="G8" s="8"/>
      <c r="H8" s="8"/>
      <c r="I8" s="8"/>
      <c r="J8" s="8"/>
      <c r="K8" s="205"/>
      <c r="L8" s="205"/>
    </row>
    <row r="9" spans="1:12" ht="15.75" hidden="1" customHeight="1" outlineLevel="1">
      <c r="A9" s="26"/>
      <c r="B9" s="211"/>
      <c r="C9" s="212"/>
      <c r="D9" s="6"/>
      <c r="E9" s="6"/>
      <c r="F9" s="6"/>
      <c r="G9" s="6"/>
      <c r="H9" s="6"/>
      <c r="I9" s="6"/>
      <c r="J9" s="6"/>
      <c r="K9" s="213"/>
      <c r="L9" s="213"/>
    </row>
    <row r="10" spans="1:12" ht="15.75" hidden="1" customHeight="1" outlineLevel="1">
      <c r="A10" s="26"/>
      <c r="B10" s="211"/>
      <c r="C10" s="212"/>
      <c r="D10" s="214"/>
      <c r="E10" s="214"/>
      <c r="F10" s="214"/>
      <c r="G10" s="214"/>
      <c r="H10" s="214"/>
      <c r="I10" s="214"/>
      <c r="J10" s="214"/>
      <c r="K10" s="215"/>
      <c r="L10" s="215"/>
    </row>
    <row r="11" spans="1:12" ht="41.25" hidden="1" customHeight="1" outlineLevel="1">
      <c r="A11" s="216" t="s">
        <v>137</v>
      </c>
      <c r="B11" s="217"/>
      <c r="C11" s="218"/>
      <c r="D11" s="216">
        <f t="shared" ref="D11:J11" si="2">IFERROR(D71/D98,0)</f>
        <v>0</v>
      </c>
      <c r="E11" s="216">
        <f t="shared" si="2"/>
        <v>0</v>
      </c>
      <c r="F11" s="216">
        <f t="shared" si="2"/>
        <v>0</v>
      </c>
      <c r="G11" s="216">
        <f t="shared" si="2"/>
        <v>0</v>
      </c>
      <c r="H11" s="216">
        <f t="shared" si="2"/>
        <v>0</v>
      </c>
      <c r="I11" s="216">
        <f t="shared" si="2"/>
        <v>0</v>
      </c>
      <c r="J11" s="216">
        <f t="shared" si="2"/>
        <v>0</v>
      </c>
      <c r="K11" s="219"/>
      <c r="L11" s="219"/>
    </row>
    <row r="12" spans="1:12" ht="41.25" hidden="1" customHeight="1" outlineLevel="1">
      <c r="A12" s="216" t="s">
        <v>138</v>
      </c>
      <c r="B12" s="217"/>
      <c r="C12" s="218"/>
      <c r="D12" s="216">
        <f>IFERROR(D105/D87,0)</f>
        <v>0</v>
      </c>
      <c r="E12" s="216">
        <f>IFERROR(E105/E87,0)</f>
        <v>0</v>
      </c>
      <c r="F12" s="216">
        <f>IFERROR(F105/F87,0)</f>
        <v>0</v>
      </c>
      <c r="G12" s="216">
        <f>IFERROR(G105/G87,0)</f>
        <v>0</v>
      </c>
      <c r="H12" s="216">
        <f>IFERROR(H105/H87,0)</f>
        <v>0</v>
      </c>
      <c r="I12" s="216">
        <f>IFERROR(I105/I87,0)</f>
        <v>0</v>
      </c>
      <c r="J12" s="216">
        <f>IFERROR(J105/J87,0)</f>
        <v>0</v>
      </c>
      <c r="K12" s="219"/>
      <c r="L12" s="219"/>
    </row>
    <row r="13" spans="1:12" ht="41.25" hidden="1" customHeight="1" outlineLevel="1">
      <c r="A13" s="216" t="s">
        <v>139</v>
      </c>
      <c r="B13" s="217"/>
      <c r="C13" s="218"/>
      <c r="D13" s="216">
        <f t="shared" ref="D13:J13" si="3">IFERROR(D105/D113,0)</f>
        <v>0</v>
      </c>
      <c r="E13" s="216">
        <f t="shared" si="3"/>
        <v>0</v>
      </c>
      <c r="F13" s="216">
        <f t="shared" si="3"/>
        <v>0</v>
      </c>
      <c r="G13" s="216">
        <f t="shared" si="3"/>
        <v>0</v>
      </c>
      <c r="H13" s="216">
        <f t="shared" si="3"/>
        <v>0</v>
      </c>
      <c r="I13" s="216">
        <f t="shared" si="3"/>
        <v>0</v>
      </c>
      <c r="J13" s="216">
        <f t="shared" si="3"/>
        <v>0</v>
      </c>
      <c r="K13" s="219"/>
      <c r="L13" s="219"/>
    </row>
    <row r="14" spans="1:12" ht="41.25" hidden="1" customHeight="1" outlineLevel="1">
      <c r="A14" s="216" t="s">
        <v>140</v>
      </c>
      <c r="B14" s="217"/>
      <c r="C14" s="218"/>
      <c r="D14" s="216">
        <f t="shared" ref="D14:J14" si="4">IFERROR((D71-D67)/D98,0)</f>
        <v>0</v>
      </c>
      <c r="E14" s="216">
        <f t="shared" si="4"/>
        <v>0</v>
      </c>
      <c r="F14" s="216">
        <f t="shared" si="4"/>
        <v>0</v>
      </c>
      <c r="G14" s="216">
        <f t="shared" si="4"/>
        <v>0</v>
      </c>
      <c r="H14" s="216">
        <f t="shared" si="4"/>
        <v>0</v>
      </c>
      <c r="I14" s="216">
        <f t="shared" si="4"/>
        <v>0</v>
      </c>
      <c r="J14" s="216">
        <f t="shared" si="4"/>
        <v>0</v>
      </c>
      <c r="K14" s="219"/>
      <c r="L14" s="219"/>
    </row>
    <row r="15" spans="1:12" ht="41.25" hidden="1" customHeight="1" outlineLevel="1">
      <c r="A15" s="216" t="s">
        <v>141</v>
      </c>
      <c r="B15" s="217"/>
      <c r="C15" s="218"/>
      <c r="D15" s="216">
        <f>IFERROR(D87/D113,0)</f>
        <v>0</v>
      </c>
      <c r="E15" s="216">
        <f>IFERROR(E87/E113,0)</f>
        <v>0</v>
      </c>
      <c r="F15" s="216">
        <f>IFERROR(F87/F113,0)</f>
        <v>0</v>
      </c>
      <c r="G15" s="216">
        <f>IFERROR(G87/G113,0)</f>
        <v>0</v>
      </c>
      <c r="H15" s="216">
        <f>IFERROR(H87/H113,0)</f>
        <v>0</v>
      </c>
      <c r="I15" s="216">
        <f>IFERROR(I87/I113,0)</f>
        <v>0</v>
      </c>
      <c r="J15" s="216">
        <f>IFERROR(J87/J113,0)</f>
        <v>0</v>
      </c>
      <c r="K15" s="219"/>
      <c r="L15" s="219"/>
    </row>
    <row r="16" spans="1:12" ht="15.75" customHeight="1" collapsed="1">
      <c r="A16" s="36"/>
      <c r="B16" s="220"/>
      <c r="C16" s="221"/>
      <c r="D16" s="132"/>
      <c r="E16" s="26"/>
      <c r="F16" s="6"/>
      <c r="G16" s="6"/>
      <c r="H16" s="132"/>
      <c r="I16" s="132"/>
      <c r="J16" s="132"/>
      <c r="K16" s="215"/>
      <c r="L16" s="215"/>
    </row>
    <row r="17" spans="1:12" ht="15.75" customHeight="1">
      <c r="A17" s="36"/>
      <c r="B17" s="220"/>
      <c r="C17" s="221"/>
      <c r="D17" s="132"/>
      <c r="E17" s="26"/>
      <c r="F17" s="6"/>
      <c r="G17" s="6"/>
      <c r="H17" s="132"/>
      <c r="I17" s="132"/>
      <c r="J17" s="132"/>
      <c r="K17" s="215"/>
      <c r="L17" s="215"/>
    </row>
    <row r="18" spans="1:12" ht="15.75" customHeight="1">
      <c r="A18" s="36"/>
      <c r="B18" s="220"/>
      <c r="C18" s="222"/>
      <c r="D18" s="132"/>
      <c r="E18" s="26"/>
      <c r="F18" s="6"/>
      <c r="G18" s="6"/>
      <c r="H18" s="132"/>
      <c r="I18" s="132"/>
      <c r="J18" s="132"/>
      <c r="K18" s="215"/>
      <c r="L18" s="215"/>
    </row>
    <row r="19" spans="1:12" ht="41.25" customHeight="1">
      <c r="A19" s="3" t="s">
        <v>142</v>
      </c>
      <c r="B19" s="206"/>
      <c r="C19" s="207"/>
      <c r="D19" s="4"/>
      <c r="E19" s="4"/>
      <c r="F19" s="4"/>
      <c r="G19" s="4"/>
      <c r="H19" s="4"/>
      <c r="I19" s="4"/>
      <c r="J19" s="4"/>
      <c r="K19" s="208"/>
      <c r="L19" s="208"/>
    </row>
    <row r="20" spans="1:12" ht="15.75" customHeight="1">
      <c r="A20" s="5"/>
      <c r="B20" s="211"/>
      <c r="C20" s="212"/>
      <c r="D20" s="5"/>
      <c r="E20" s="5"/>
      <c r="F20" s="5"/>
      <c r="G20" s="5"/>
      <c r="H20" s="5"/>
      <c r="I20" s="5"/>
      <c r="J20" s="5"/>
      <c r="K20" s="205"/>
      <c r="L20" s="205"/>
    </row>
    <row r="21" spans="1:12" ht="41.25" customHeight="1">
      <c r="A21" s="133" t="s">
        <v>37</v>
      </c>
      <c r="B21" s="223"/>
      <c r="C21" s="224" t="str">
        <f>Settings!$C$7</f>
        <v>USD</v>
      </c>
      <c r="D21" s="134">
        <f t="shared" ref="D21:J21" si="5">SUM(D22:D25)</f>
        <v>0</v>
      </c>
      <c r="E21" s="135">
        <f t="shared" si="5"/>
        <v>0</v>
      </c>
      <c r="F21" s="135">
        <f t="shared" si="5"/>
        <v>0</v>
      </c>
      <c r="G21" s="135">
        <f t="shared" si="5"/>
        <v>0</v>
      </c>
      <c r="H21" s="135">
        <f t="shared" si="5"/>
        <v>0</v>
      </c>
      <c r="I21" s="135">
        <f t="shared" si="5"/>
        <v>0</v>
      </c>
      <c r="J21" s="135">
        <f t="shared" si="5"/>
        <v>0</v>
      </c>
      <c r="K21" s="225"/>
      <c r="L21" s="225"/>
    </row>
    <row r="22" spans="1:12" ht="15.75" customHeight="1" outlineLevel="1">
      <c r="A22" s="136" t="str">
        <f>'FS-Month'!A51</f>
        <v>Revenue Source 1</v>
      </c>
      <c r="B22" s="226"/>
      <c r="C22" s="227" t="str">
        <f>Settings!$C$7</f>
        <v>USD</v>
      </c>
      <c r="D22" s="137">
        <f>SUMIFS('FS-Month'!51:51,'FS-Month'!$6:$6,YEAR(D$4))</f>
        <v>0</v>
      </c>
      <c r="E22" s="138">
        <f>SUMIFS('FS-Month'!51:51,'FS-Month'!$6:$6,YEAR(E$4))</f>
        <v>0</v>
      </c>
      <c r="F22" s="138">
        <f>SUMIFS('FS-Month'!51:51,'FS-Month'!$6:$6,YEAR(F$4))</f>
        <v>0</v>
      </c>
      <c r="G22" s="138">
        <f>SUMIFS('FS-Month'!51:51,'FS-Month'!$6:$6,YEAR(G$4))</f>
        <v>0</v>
      </c>
      <c r="H22" s="138">
        <f>SUMIFS('FS-Month'!51:51,'FS-Month'!$6:$6,YEAR(H$4))</f>
        <v>0</v>
      </c>
      <c r="I22" s="138">
        <f>SUMIFS('FS-Month'!51:51,'FS-Month'!$6:$6,YEAR(I$4))</f>
        <v>0</v>
      </c>
      <c r="J22" s="138">
        <f>SUMIFS('FS-Month'!51:51,'FS-Month'!$6:$6,YEAR(J$4))</f>
        <v>0</v>
      </c>
      <c r="K22" s="228"/>
      <c r="L22" s="228"/>
    </row>
    <row r="23" spans="1:12" ht="15.75" customHeight="1" outlineLevel="1">
      <c r="A23" s="136" t="str">
        <f>'FS-Month'!A52</f>
        <v>Revenue Source 2</v>
      </c>
      <c r="B23" s="226"/>
      <c r="C23" s="227" t="str">
        <f>Settings!$C$7</f>
        <v>USD</v>
      </c>
      <c r="D23" s="137">
        <f>SUMIFS('FS-Month'!52:52,'FS-Month'!$6:$6,YEAR(D$4))</f>
        <v>0</v>
      </c>
      <c r="E23" s="138">
        <f>SUMIFS('FS-Month'!52:52,'FS-Month'!$6:$6,YEAR(E$4))</f>
        <v>0</v>
      </c>
      <c r="F23" s="138">
        <f>SUMIFS('FS-Month'!52:52,'FS-Month'!$6:$6,YEAR(F$4))</f>
        <v>0</v>
      </c>
      <c r="G23" s="138">
        <f>SUMIFS('FS-Month'!52:52,'FS-Month'!$6:$6,YEAR(G$4))</f>
        <v>0</v>
      </c>
      <c r="H23" s="138">
        <f>SUMIFS('FS-Month'!52:52,'FS-Month'!$6:$6,YEAR(H$4))</f>
        <v>0</v>
      </c>
      <c r="I23" s="138">
        <f>SUMIFS('FS-Month'!52:52,'FS-Month'!$6:$6,YEAR(I$4))</f>
        <v>0</v>
      </c>
      <c r="J23" s="138">
        <f>SUMIFS('FS-Month'!52:52,'FS-Month'!$6:$6,YEAR(J$4))</f>
        <v>0</v>
      </c>
      <c r="K23" s="228"/>
      <c r="L23" s="228"/>
    </row>
    <row r="24" spans="1:12" ht="15.75" customHeight="1" outlineLevel="1">
      <c r="A24" s="136" t="str">
        <f>'FS-Month'!A53</f>
        <v>Revenue Source 3</v>
      </c>
      <c r="B24" s="226"/>
      <c r="C24" s="227" t="str">
        <f>Settings!$C$7</f>
        <v>USD</v>
      </c>
      <c r="D24" s="137">
        <f>SUMIFS('FS-Month'!53:53,'FS-Month'!$6:$6,YEAR(D$4))</f>
        <v>0</v>
      </c>
      <c r="E24" s="138">
        <f>SUMIFS('FS-Month'!53:53,'FS-Month'!$6:$6,YEAR(E$4))</f>
        <v>0</v>
      </c>
      <c r="F24" s="138">
        <f>SUMIFS('FS-Month'!53:53,'FS-Month'!$6:$6,YEAR(F$4))</f>
        <v>0</v>
      </c>
      <c r="G24" s="138">
        <f>SUMIFS('FS-Month'!53:53,'FS-Month'!$6:$6,YEAR(G$4))</f>
        <v>0</v>
      </c>
      <c r="H24" s="138">
        <f>SUMIFS('FS-Month'!53:53,'FS-Month'!$6:$6,YEAR(H$4))</f>
        <v>0</v>
      </c>
      <c r="I24" s="138">
        <f>SUMIFS('FS-Month'!53:53,'FS-Month'!$6:$6,YEAR(I$4))</f>
        <v>0</v>
      </c>
      <c r="J24" s="138">
        <f>SUMIFS('FS-Month'!53:53,'FS-Month'!$6:$6,YEAR(J$4))</f>
        <v>0</v>
      </c>
      <c r="K24" s="228"/>
      <c r="L24" s="228"/>
    </row>
    <row r="25" spans="1:12" ht="15.75" customHeight="1" outlineLevel="1">
      <c r="A25" s="136" t="str">
        <f>'FS-Month'!A54</f>
        <v>Revenue Source 4</v>
      </c>
      <c r="B25" s="226"/>
      <c r="C25" s="227" t="str">
        <f>Settings!$C$7</f>
        <v>USD</v>
      </c>
      <c r="D25" s="137">
        <f>SUMIFS('FS-Month'!54:54,'FS-Month'!$6:$6,YEAR(D$4))</f>
        <v>0</v>
      </c>
      <c r="E25" s="138">
        <f>SUMIFS('FS-Month'!54:54,'FS-Month'!$6:$6,YEAR(E$4))</f>
        <v>0</v>
      </c>
      <c r="F25" s="138">
        <f>SUMIFS('FS-Month'!54:54,'FS-Month'!$6:$6,YEAR(F$4))</f>
        <v>0</v>
      </c>
      <c r="G25" s="138">
        <f>SUMIFS('FS-Month'!54:54,'FS-Month'!$6:$6,YEAR(G$4))</f>
        <v>0</v>
      </c>
      <c r="H25" s="138">
        <f>SUMIFS('FS-Month'!54:54,'FS-Month'!$6:$6,YEAR(H$4))</f>
        <v>0</v>
      </c>
      <c r="I25" s="138">
        <f>SUMIFS('FS-Month'!54:54,'FS-Month'!$6:$6,YEAR(I$4))</f>
        <v>0</v>
      </c>
      <c r="J25" s="138">
        <f>SUMIFS('FS-Month'!54:54,'FS-Month'!$6:$6,YEAR(J$4))</f>
        <v>0</v>
      </c>
      <c r="K25" s="228"/>
      <c r="L25" s="228"/>
    </row>
    <row r="26" spans="1:12" ht="15.75" customHeight="1" outlineLevel="1">
      <c r="A26" s="49"/>
      <c r="B26" s="229"/>
      <c r="C26" s="230"/>
      <c r="D26" s="158"/>
      <c r="E26" s="158"/>
      <c r="F26" s="158"/>
      <c r="G26" s="158"/>
      <c r="H26" s="158"/>
      <c r="I26" s="158"/>
      <c r="J26" s="158"/>
      <c r="K26" s="228"/>
      <c r="L26" s="228"/>
    </row>
    <row r="27" spans="1:12" ht="41.25" customHeight="1">
      <c r="A27" s="139" t="s">
        <v>39</v>
      </c>
      <c r="B27" s="231"/>
      <c r="C27" s="232" t="str">
        <f>Settings!$C$7</f>
        <v>USD</v>
      </c>
      <c r="D27" s="140">
        <f t="shared" ref="D27:J27" si="6">SUM(D28:D30)</f>
        <v>0</v>
      </c>
      <c r="E27" s="141">
        <f t="shared" si="6"/>
        <v>0</v>
      </c>
      <c r="F27" s="141">
        <f t="shared" si="6"/>
        <v>0</v>
      </c>
      <c r="G27" s="141">
        <f t="shared" si="6"/>
        <v>0</v>
      </c>
      <c r="H27" s="141">
        <f t="shared" si="6"/>
        <v>0</v>
      </c>
      <c r="I27" s="141">
        <f t="shared" si="6"/>
        <v>0</v>
      </c>
      <c r="J27" s="141">
        <f t="shared" si="6"/>
        <v>0</v>
      </c>
      <c r="K27" s="225"/>
      <c r="L27" s="225"/>
    </row>
    <row r="28" spans="1:12" ht="15.75" customHeight="1" outlineLevel="1">
      <c r="A28" s="142" t="str">
        <f>'FS-Month'!A57</f>
        <v>Server/Infrastructure Costs</v>
      </c>
      <c r="B28" s="233"/>
      <c r="C28" s="234" t="str">
        <f>Settings!$C$7</f>
        <v>USD</v>
      </c>
      <c r="D28" s="143">
        <f>SUMIFS('FS-Month'!57:57,'FS-Month'!$6:$6,YEAR(D$4))</f>
        <v>0</v>
      </c>
      <c r="E28" s="144">
        <f>SUMIFS('FS-Month'!57:57,'FS-Month'!$6:$6,YEAR(E$4))</f>
        <v>0</v>
      </c>
      <c r="F28" s="144">
        <f>SUMIFS('FS-Month'!57:57,'FS-Month'!$6:$6,YEAR(F$4))</f>
        <v>0</v>
      </c>
      <c r="G28" s="144">
        <f>SUMIFS('FS-Month'!57:57,'FS-Month'!$6:$6,YEAR(G$4))</f>
        <v>0</v>
      </c>
      <c r="H28" s="144">
        <f>SUMIFS('FS-Month'!57:57,'FS-Month'!$6:$6,YEAR(H$4))</f>
        <v>0</v>
      </c>
      <c r="I28" s="144">
        <f>SUMIFS('FS-Month'!57:57,'FS-Month'!$6:$6,YEAR(I$4))</f>
        <v>0</v>
      </c>
      <c r="J28" s="144">
        <f>SUMIFS('FS-Month'!57:57,'FS-Month'!$6:$6,YEAR(J$4))</f>
        <v>0</v>
      </c>
      <c r="K28" s="228"/>
      <c r="L28" s="228"/>
    </row>
    <row r="29" spans="1:12" ht="15.75" customHeight="1" outlineLevel="1">
      <c r="A29" s="142" t="str">
        <f>'FS-Month'!A58</f>
        <v>Payment Processing</v>
      </c>
      <c r="B29" s="233"/>
      <c r="C29" s="234" t="str">
        <f>Settings!$C$7</f>
        <v>USD</v>
      </c>
      <c r="D29" s="143">
        <f>SUMIFS('FS-Month'!58:58,'FS-Month'!$6:$6,YEAR(D$4))</f>
        <v>0</v>
      </c>
      <c r="E29" s="144">
        <f>SUMIFS('FS-Month'!58:58,'FS-Month'!$6:$6,YEAR(E$4))</f>
        <v>0</v>
      </c>
      <c r="F29" s="144">
        <f>SUMIFS('FS-Month'!58:58,'FS-Month'!$6:$6,YEAR(F$4))</f>
        <v>0</v>
      </c>
      <c r="G29" s="144">
        <f>SUMIFS('FS-Month'!58:58,'FS-Month'!$6:$6,YEAR(G$4))</f>
        <v>0</v>
      </c>
      <c r="H29" s="144">
        <f>SUMIFS('FS-Month'!58:58,'FS-Month'!$6:$6,YEAR(H$4))</f>
        <v>0</v>
      </c>
      <c r="I29" s="144">
        <f>SUMIFS('FS-Month'!58:58,'FS-Month'!$6:$6,YEAR(I$4))</f>
        <v>0</v>
      </c>
      <c r="J29" s="144">
        <f>SUMIFS('FS-Month'!58:58,'FS-Month'!$6:$6,YEAR(J$4))</f>
        <v>0</v>
      </c>
      <c r="K29" s="228"/>
      <c r="L29" s="228"/>
    </row>
    <row r="30" spans="1:12" ht="15.75" customHeight="1" outlineLevel="1">
      <c r="A30" s="142" t="str">
        <f>'FS-Month'!A59</f>
        <v>Other COGS</v>
      </c>
      <c r="B30" s="233"/>
      <c r="C30" s="234" t="str">
        <f>Settings!$C$7</f>
        <v>USD</v>
      </c>
      <c r="D30" s="143">
        <f>SUMIFS('FS-Month'!59:59,'FS-Month'!$6:$6,YEAR(D$4))</f>
        <v>0</v>
      </c>
      <c r="E30" s="144">
        <f>SUMIFS('FS-Month'!59:59,'FS-Month'!$6:$6,YEAR(E$4))</f>
        <v>0</v>
      </c>
      <c r="F30" s="144">
        <f>SUMIFS('FS-Month'!59:59,'FS-Month'!$6:$6,YEAR(F$4))</f>
        <v>0</v>
      </c>
      <c r="G30" s="144">
        <f>SUMIFS('FS-Month'!59:59,'FS-Month'!$6:$6,YEAR(G$4))</f>
        <v>0</v>
      </c>
      <c r="H30" s="144">
        <f>SUMIFS('FS-Month'!59:59,'FS-Month'!$6:$6,YEAR(H$4))</f>
        <v>0</v>
      </c>
      <c r="I30" s="144">
        <f>SUMIFS('FS-Month'!59:59,'FS-Month'!$6:$6,YEAR(I$4))</f>
        <v>0</v>
      </c>
      <c r="J30" s="144">
        <f>SUMIFS('FS-Month'!59:59,'FS-Month'!$6:$6,YEAR(J$4))</f>
        <v>0</v>
      </c>
      <c r="K30" s="228"/>
      <c r="L30" s="228"/>
    </row>
    <row r="31" spans="1:12" ht="15.75" customHeight="1">
      <c r="A31" s="110" t="s">
        <v>143</v>
      </c>
      <c r="B31" s="229"/>
      <c r="C31" s="230" t="str">
        <f>Settings!$C$7</f>
        <v>USD</v>
      </c>
      <c r="D31" s="145">
        <f t="shared" ref="D31:J31" si="7">D21-D27</f>
        <v>0</v>
      </c>
      <c r="E31" s="145">
        <f t="shared" si="7"/>
        <v>0</v>
      </c>
      <c r="F31" s="145">
        <f t="shared" si="7"/>
        <v>0</v>
      </c>
      <c r="G31" s="145">
        <f t="shared" si="7"/>
        <v>0</v>
      </c>
      <c r="H31" s="145">
        <f t="shared" si="7"/>
        <v>0</v>
      </c>
      <c r="I31" s="145">
        <f t="shared" si="7"/>
        <v>0</v>
      </c>
      <c r="J31" s="145">
        <f t="shared" si="7"/>
        <v>0</v>
      </c>
      <c r="K31" s="228"/>
      <c r="L31" s="228"/>
    </row>
    <row r="32" spans="1:12" ht="15.75" customHeight="1">
      <c r="A32" s="146" t="s">
        <v>144</v>
      </c>
      <c r="B32" s="235"/>
      <c r="C32" s="236" t="s">
        <v>58</v>
      </c>
      <c r="D32" s="147" t="str">
        <f t="shared" ref="D32:J32" si="8">IFERROR(D31/D$21,"-")</f>
        <v>-</v>
      </c>
      <c r="E32" s="147" t="str">
        <f t="shared" si="8"/>
        <v>-</v>
      </c>
      <c r="F32" s="147" t="str">
        <f t="shared" si="8"/>
        <v>-</v>
      </c>
      <c r="G32" s="147" t="str">
        <f t="shared" si="8"/>
        <v>-</v>
      </c>
      <c r="H32" s="147" t="str">
        <f t="shared" si="8"/>
        <v>-</v>
      </c>
      <c r="I32" s="147" t="str">
        <f t="shared" si="8"/>
        <v>-</v>
      </c>
      <c r="J32" s="147" t="str">
        <f t="shared" si="8"/>
        <v>-</v>
      </c>
      <c r="K32" s="228"/>
      <c r="L32" s="228"/>
    </row>
    <row r="33" spans="1:12" ht="15.75" customHeight="1">
      <c r="A33" s="5"/>
      <c r="B33" s="229"/>
      <c r="C33" s="230"/>
      <c r="D33" s="148"/>
      <c r="E33" s="148"/>
      <c r="F33" s="148"/>
      <c r="G33" s="148"/>
      <c r="H33" s="148"/>
      <c r="I33" s="148"/>
      <c r="J33" s="148"/>
      <c r="K33" s="228"/>
      <c r="L33" s="228"/>
    </row>
    <row r="34" spans="1:12" ht="41.25" customHeight="1">
      <c r="A34" s="149" t="s">
        <v>41</v>
      </c>
      <c r="B34" s="237"/>
      <c r="C34" s="238" t="str">
        <f>Settings!$C$7</f>
        <v>USD</v>
      </c>
      <c r="D34" s="150">
        <f t="shared" ref="D34:J34" si="9">SUM(D35:D42)</f>
        <v>0</v>
      </c>
      <c r="E34" s="151">
        <f t="shared" si="9"/>
        <v>0</v>
      </c>
      <c r="F34" s="151">
        <f t="shared" si="9"/>
        <v>0</v>
      </c>
      <c r="G34" s="151">
        <f t="shared" si="9"/>
        <v>0</v>
      </c>
      <c r="H34" s="151">
        <f t="shared" si="9"/>
        <v>0</v>
      </c>
      <c r="I34" s="151">
        <f t="shared" si="9"/>
        <v>0</v>
      </c>
      <c r="J34" s="151">
        <f t="shared" si="9"/>
        <v>0</v>
      </c>
      <c r="K34" s="225"/>
      <c r="L34" s="225"/>
    </row>
    <row r="35" spans="1:12" ht="15.75" customHeight="1" outlineLevel="1">
      <c r="A35" s="152" t="str">
        <f>'FS-Month'!A64</f>
        <v>Payroll</v>
      </c>
      <c r="B35" s="239"/>
      <c r="C35" s="240" t="str">
        <f>Settings!$C$7</f>
        <v>USD</v>
      </c>
      <c r="D35" s="153">
        <f>SUMIFS('FS-Month'!64:64,'FS-Month'!$6:$6,YEAR(D$4))</f>
        <v>0</v>
      </c>
      <c r="E35" s="154">
        <f>SUMIFS('FS-Month'!64:64,'FS-Month'!$6:$6,YEAR(E$4))</f>
        <v>0</v>
      </c>
      <c r="F35" s="154">
        <f>SUMIFS('FS-Month'!64:64,'FS-Month'!$6:$6,YEAR(F$4))</f>
        <v>0</v>
      </c>
      <c r="G35" s="154">
        <f>SUMIFS('FS-Month'!64:64,'FS-Month'!$6:$6,YEAR(G$4))</f>
        <v>0</v>
      </c>
      <c r="H35" s="154">
        <f>SUMIFS('FS-Month'!64:64,'FS-Month'!$6:$6,YEAR(H$4))</f>
        <v>0</v>
      </c>
      <c r="I35" s="154">
        <f>SUMIFS('FS-Month'!64:64,'FS-Month'!$6:$6,YEAR(I$4))</f>
        <v>0</v>
      </c>
      <c r="J35" s="154">
        <f>SUMIFS('FS-Month'!64:64,'FS-Month'!$6:$6,YEAR(J$4))</f>
        <v>0</v>
      </c>
      <c r="K35" s="228"/>
      <c r="L35" s="228"/>
    </row>
    <row r="36" spans="1:12" ht="15.75" customHeight="1" outlineLevel="1">
      <c r="A36" s="152" t="str">
        <f>'FS-Month'!A65</f>
        <v>Marketing &amp; Growth</v>
      </c>
      <c r="B36" s="239"/>
      <c r="C36" s="240" t="str">
        <f>Settings!$C$7</f>
        <v>USD</v>
      </c>
      <c r="D36" s="153">
        <f>SUMIFS('FS-Month'!65:65,'FS-Month'!$6:$6,YEAR(D$4))</f>
        <v>0</v>
      </c>
      <c r="E36" s="154">
        <f>SUMIFS('FS-Month'!65:65,'FS-Month'!$6:$6,YEAR(E$4))</f>
        <v>0</v>
      </c>
      <c r="F36" s="154">
        <f>SUMIFS('FS-Month'!65:65,'FS-Month'!$6:$6,YEAR(F$4))</f>
        <v>0</v>
      </c>
      <c r="G36" s="154">
        <f>SUMIFS('FS-Month'!65:65,'FS-Month'!$6:$6,YEAR(G$4))</f>
        <v>0</v>
      </c>
      <c r="H36" s="154">
        <f>SUMIFS('FS-Month'!65:65,'FS-Month'!$6:$6,YEAR(H$4))</f>
        <v>0</v>
      </c>
      <c r="I36" s="154">
        <f>SUMIFS('FS-Month'!65:65,'FS-Month'!$6:$6,YEAR(I$4))</f>
        <v>0</v>
      </c>
      <c r="J36" s="154">
        <f>SUMIFS('FS-Month'!65:65,'FS-Month'!$6:$6,YEAR(J$4))</f>
        <v>0</v>
      </c>
      <c r="K36" s="228"/>
      <c r="L36" s="228"/>
    </row>
    <row r="37" spans="1:12" ht="15.75" customHeight="1" outlineLevel="1">
      <c r="A37" s="152" t="str">
        <f>'FS-Month'!A66</f>
        <v>Advisory &amp; Professional Services</v>
      </c>
      <c r="B37" s="239"/>
      <c r="C37" s="240" t="str">
        <f>Settings!$C$7</f>
        <v>USD</v>
      </c>
      <c r="D37" s="153">
        <f>SUMIFS('FS-Month'!66:66,'FS-Month'!$6:$6,YEAR(D$4))</f>
        <v>0</v>
      </c>
      <c r="E37" s="154">
        <f>SUMIFS('FS-Month'!66:66,'FS-Month'!$6:$6,YEAR(E$4))</f>
        <v>0</v>
      </c>
      <c r="F37" s="154">
        <f>SUMIFS('FS-Month'!66:66,'FS-Month'!$6:$6,YEAR(F$4))</f>
        <v>0</v>
      </c>
      <c r="G37" s="154">
        <f>SUMIFS('FS-Month'!66:66,'FS-Month'!$6:$6,YEAR(G$4))</f>
        <v>0</v>
      </c>
      <c r="H37" s="154">
        <f>SUMIFS('FS-Month'!66:66,'FS-Month'!$6:$6,YEAR(H$4))</f>
        <v>0</v>
      </c>
      <c r="I37" s="154">
        <f>SUMIFS('FS-Month'!66:66,'FS-Month'!$6:$6,YEAR(I$4))</f>
        <v>0</v>
      </c>
      <c r="J37" s="154">
        <f>SUMIFS('FS-Month'!66:66,'FS-Month'!$6:$6,YEAR(J$4))</f>
        <v>0</v>
      </c>
      <c r="K37" s="228"/>
      <c r="L37" s="228"/>
    </row>
    <row r="38" spans="1:12" ht="15.75" customHeight="1" outlineLevel="1">
      <c r="A38" s="152" t="str">
        <f>'FS-Month'!A67</f>
        <v>Rent</v>
      </c>
      <c r="B38" s="239"/>
      <c r="C38" s="240" t="str">
        <f>Settings!$C$7</f>
        <v>USD</v>
      </c>
      <c r="D38" s="153">
        <f>SUMIFS('FS-Month'!67:67,'FS-Month'!$6:$6,YEAR(D$4))</f>
        <v>0</v>
      </c>
      <c r="E38" s="154">
        <f>SUMIFS('FS-Month'!67:67,'FS-Month'!$6:$6,YEAR(E$4))</f>
        <v>0</v>
      </c>
      <c r="F38" s="154">
        <f>SUMIFS('FS-Month'!67:67,'FS-Month'!$6:$6,YEAR(F$4))</f>
        <v>0</v>
      </c>
      <c r="G38" s="154">
        <f>SUMIFS('FS-Month'!67:67,'FS-Month'!$6:$6,YEAR(G$4))</f>
        <v>0</v>
      </c>
      <c r="H38" s="154">
        <f>SUMIFS('FS-Month'!67:67,'FS-Month'!$6:$6,YEAR(H$4))</f>
        <v>0</v>
      </c>
      <c r="I38" s="154">
        <f>SUMIFS('FS-Month'!67:67,'FS-Month'!$6:$6,YEAR(I$4))</f>
        <v>0</v>
      </c>
      <c r="J38" s="154">
        <f>SUMIFS('FS-Month'!67:67,'FS-Month'!$6:$6,YEAR(J$4))</f>
        <v>0</v>
      </c>
      <c r="K38" s="228"/>
      <c r="L38" s="228"/>
    </row>
    <row r="39" spans="1:12" ht="15.75" customHeight="1" outlineLevel="1">
      <c r="A39" s="152" t="str">
        <f>'FS-Month'!A68</f>
        <v>Tech Support &amp; Services</v>
      </c>
      <c r="B39" s="239"/>
      <c r="C39" s="240" t="str">
        <f>Settings!$C$7</f>
        <v>USD</v>
      </c>
      <c r="D39" s="153">
        <f>SUMIFS('FS-Month'!68:68,'FS-Month'!$6:$6,YEAR(D$4))</f>
        <v>0</v>
      </c>
      <c r="E39" s="154">
        <f>SUMIFS('FS-Month'!68:68,'FS-Month'!$6:$6,YEAR(E$4))</f>
        <v>0</v>
      </c>
      <c r="F39" s="154">
        <f>SUMIFS('FS-Month'!68:68,'FS-Month'!$6:$6,YEAR(F$4))</f>
        <v>0</v>
      </c>
      <c r="G39" s="154">
        <f>SUMIFS('FS-Month'!68:68,'FS-Month'!$6:$6,YEAR(G$4))</f>
        <v>0</v>
      </c>
      <c r="H39" s="154">
        <f>SUMIFS('FS-Month'!68:68,'FS-Month'!$6:$6,YEAR(H$4))</f>
        <v>0</v>
      </c>
      <c r="I39" s="154">
        <f>SUMIFS('FS-Month'!68:68,'FS-Month'!$6:$6,YEAR(I$4))</f>
        <v>0</v>
      </c>
      <c r="J39" s="154">
        <f>SUMIFS('FS-Month'!68:68,'FS-Month'!$6:$6,YEAR(J$4))</f>
        <v>0</v>
      </c>
      <c r="K39" s="228"/>
      <c r="L39" s="228"/>
    </row>
    <row r="40" spans="1:12" ht="15.75" customHeight="1" outlineLevel="1">
      <c r="A40" s="152" t="str">
        <f>'FS-Month'!A69</f>
        <v>Insurance</v>
      </c>
      <c r="B40" s="239"/>
      <c r="C40" s="240" t="str">
        <f>Settings!$C$7</f>
        <v>USD</v>
      </c>
      <c r="D40" s="153">
        <f>SUMIFS('FS-Month'!69:69,'FS-Month'!$6:$6,YEAR(D$4))</f>
        <v>0</v>
      </c>
      <c r="E40" s="154">
        <f>SUMIFS('FS-Month'!69:69,'FS-Month'!$6:$6,YEAR(E$4))</f>
        <v>0</v>
      </c>
      <c r="F40" s="154">
        <f>SUMIFS('FS-Month'!69:69,'FS-Month'!$6:$6,YEAR(F$4))</f>
        <v>0</v>
      </c>
      <c r="G40" s="154">
        <f>SUMIFS('FS-Month'!69:69,'FS-Month'!$6:$6,YEAR(G$4))</f>
        <v>0</v>
      </c>
      <c r="H40" s="154">
        <f>SUMIFS('FS-Month'!69:69,'FS-Month'!$6:$6,YEAR(H$4))</f>
        <v>0</v>
      </c>
      <c r="I40" s="154">
        <f>SUMIFS('FS-Month'!69:69,'FS-Month'!$6:$6,YEAR(I$4))</f>
        <v>0</v>
      </c>
      <c r="J40" s="154">
        <f>SUMIFS('FS-Month'!69:69,'FS-Month'!$6:$6,YEAR(J$4))</f>
        <v>0</v>
      </c>
      <c r="K40" s="228"/>
      <c r="L40" s="228"/>
    </row>
    <row r="41" spans="1:12" ht="15.75" customHeight="1" outlineLevel="1">
      <c r="A41" s="152" t="str">
        <f>'FS-Month'!A70</f>
        <v>Utilities</v>
      </c>
      <c r="B41" s="239"/>
      <c r="C41" s="240" t="str">
        <f>Settings!$C$7</f>
        <v>USD</v>
      </c>
      <c r="D41" s="153">
        <f>SUMIFS('FS-Month'!70:70,'FS-Month'!$6:$6,YEAR(D$4))</f>
        <v>0</v>
      </c>
      <c r="E41" s="154">
        <f>SUMIFS('FS-Month'!70:70,'FS-Month'!$6:$6,YEAR(E$4))</f>
        <v>0</v>
      </c>
      <c r="F41" s="154">
        <f>SUMIFS('FS-Month'!70:70,'FS-Month'!$6:$6,YEAR(F$4))</f>
        <v>0</v>
      </c>
      <c r="G41" s="154">
        <f>SUMIFS('FS-Month'!70:70,'FS-Month'!$6:$6,YEAR(G$4))</f>
        <v>0</v>
      </c>
      <c r="H41" s="154">
        <f>SUMIFS('FS-Month'!70:70,'FS-Month'!$6:$6,YEAR(H$4))</f>
        <v>0</v>
      </c>
      <c r="I41" s="154">
        <f>SUMIFS('FS-Month'!70:70,'FS-Month'!$6:$6,YEAR(I$4))</f>
        <v>0</v>
      </c>
      <c r="J41" s="154">
        <f>SUMIFS('FS-Month'!70:70,'FS-Month'!$6:$6,YEAR(J$4))</f>
        <v>0</v>
      </c>
      <c r="K41" s="228"/>
      <c r="L41" s="228"/>
    </row>
    <row r="42" spans="1:12" ht="15.75" customHeight="1" outlineLevel="1">
      <c r="A42" s="152" t="str">
        <f>'FS-Month'!A71</f>
        <v>Other Expenses</v>
      </c>
      <c r="B42" s="239"/>
      <c r="C42" s="240" t="str">
        <f>Settings!$C$7</f>
        <v>USD</v>
      </c>
      <c r="D42" s="153">
        <f>SUMIFS('FS-Month'!71:71,'FS-Month'!$6:$6,YEAR(D$4))</f>
        <v>0</v>
      </c>
      <c r="E42" s="154">
        <f>SUMIFS('FS-Month'!71:71,'FS-Month'!$6:$6,YEAR(E$4))</f>
        <v>0</v>
      </c>
      <c r="F42" s="154">
        <f>SUMIFS('FS-Month'!71:71,'FS-Month'!$6:$6,YEAR(F$4))</f>
        <v>0</v>
      </c>
      <c r="G42" s="154">
        <f>SUMIFS('FS-Month'!71:71,'FS-Month'!$6:$6,YEAR(G$4))</f>
        <v>0</v>
      </c>
      <c r="H42" s="154">
        <f>SUMIFS('FS-Month'!71:71,'FS-Month'!$6:$6,YEAR(H$4))</f>
        <v>0</v>
      </c>
      <c r="I42" s="154">
        <f>SUMIFS('FS-Month'!71:71,'FS-Month'!$6:$6,YEAR(I$4))</f>
        <v>0</v>
      </c>
      <c r="J42" s="154">
        <f>SUMIFS('FS-Month'!71:71,'FS-Month'!$6:$6,YEAR(J$4))</f>
        <v>0</v>
      </c>
      <c r="K42" s="228"/>
      <c r="L42" s="228"/>
    </row>
    <row r="43" spans="1:12" ht="15.75" customHeight="1">
      <c r="A43" s="110" t="s">
        <v>145</v>
      </c>
      <c r="B43" s="229"/>
      <c r="C43" s="230" t="str">
        <f>Settings!$C$7</f>
        <v>USD</v>
      </c>
      <c r="D43" s="145">
        <f t="shared" ref="D43:J43" si="10">D31-D34</f>
        <v>0</v>
      </c>
      <c r="E43" s="145">
        <f t="shared" si="10"/>
        <v>0</v>
      </c>
      <c r="F43" s="145">
        <f t="shared" si="10"/>
        <v>0</v>
      </c>
      <c r="G43" s="145">
        <f t="shared" si="10"/>
        <v>0</v>
      </c>
      <c r="H43" s="145">
        <f t="shared" si="10"/>
        <v>0</v>
      </c>
      <c r="I43" s="145">
        <f t="shared" si="10"/>
        <v>0</v>
      </c>
      <c r="J43" s="145">
        <f t="shared" si="10"/>
        <v>0</v>
      </c>
      <c r="K43" s="228"/>
      <c r="L43" s="228"/>
    </row>
    <row r="44" spans="1:12" ht="15.75" customHeight="1">
      <c r="A44" s="146" t="s">
        <v>146</v>
      </c>
      <c r="B44" s="241"/>
      <c r="C44" s="242" t="s">
        <v>58</v>
      </c>
      <c r="D44" s="147" t="str">
        <f t="shared" ref="D44:J44" si="11">IFERROR(MAX((D43/D$21),0),"-")</f>
        <v>-</v>
      </c>
      <c r="E44" s="147" t="str">
        <f t="shared" si="11"/>
        <v>-</v>
      </c>
      <c r="F44" s="147" t="str">
        <f t="shared" si="11"/>
        <v>-</v>
      </c>
      <c r="G44" s="147" t="str">
        <f t="shared" si="11"/>
        <v>-</v>
      </c>
      <c r="H44" s="147" t="str">
        <f t="shared" si="11"/>
        <v>-</v>
      </c>
      <c r="I44" s="147" t="str">
        <f t="shared" si="11"/>
        <v>-</v>
      </c>
      <c r="J44" s="147" t="str">
        <f t="shared" si="11"/>
        <v>-</v>
      </c>
      <c r="K44" s="228"/>
      <c r="L44" s="228"/>
    </row>
    <row r="45" spans="1:12" ht="15.75" customHeight="1">
      <c r="A45" s="5"/>
      <c r="B45" s="241"/>
      <c r="C45" s="243"/>
      <c r="D45" s="148"/>
      <c r="E45" s="148"/>
      <c r="F45" s="148"/>
      <c r="G45" s="148"/>
      <c r="H45" s="148"/>
      <c r="I45" s="148"/>
      <c r="J45" s="148"/>
      <c r="K45" s="228"/>
      <c r="L45" s="228"/>
    </row>
    <row r="46" spans="1:12" ht="15.75" customHeight="1">
      <c r="A46" s="5" t="s">
        <v>147</v>
      </c>
      <c r="B46" s="241"/>
      <c r="C46" s="242" t="str">
        <f>Settings!$C$7</f>
        <v>USD</v>
      </c>
      <c r="D46" s="158">
        <f>SUM('FS-Month'!D75:O75)</f>
        <v>0</v>
      </c>
      <c r="E46" s="158">
        <f>SUM('FS-Month'!P75:AA75)</f>
        <v>0</v>
      </c>
      <c r="F46" s="158">
        <f>SUM('FS-Month'!AB75:AM75)</f>
        <v>0</v>
      </c>
      <c r="G46" s="158">
        <f>SUM('FS-Month'!AN75:AY75)</f>
        <v>0</v>
      </c>
      <c r="H46" s="158">
        <f>SUM('FS-Month'!AZ75:BK75)</f>
        <v>0</v>
      </c>
      <c r="I46" s="158">
        <f>SUM('FS-Month'!BL75:BW75)</f>
        <v>0</v>
      </c>
      <c r="J46" s="158">
        <f>SUM('FS-Month'!BX75:CI75)</f>
        <v>0</v>
      </c>
      <c r="K46" s="228"/>
      <c r="L46" s="228"/>
    </row>
    <row r="47" spans="1:12" ht="15.75" customHeight="1">
      <c r="A47" s="110" t="s">
        <v>148</v>
      </c>
      <c r="B47" s="244"/>
      <c r="C47" s="245" t="str">
        <f>Settings!$C$7</f>
        <v>USD</v>
      </c>
      <c r="D47" s="145">
        <f t="shared" ref="D47:J47" si="12">D43-D46</f>
        <v>0</v>
      </c>
      <c r="E47" s="145">
        <f t="shared" si="12"/>
        <v>0</v>
      </c>
      <c r="F47" s="145">
        <f t="shared" si="12"/>
        <v>0</v>
      </c>
      <c r="G47" s="145">
        <f t="shared" si="12"/>
        <v>0</v>
      </c>
      <c r="H47" s="145">
        <f t="shared" si="12"/>
        <v>0</v>
      </c>
      <c r="I47" s="145">
        <f t="shared" si="12"/>
        <v>0</v>
      </c>
      <c r="J47" s="145">
        <f t="shared" si="12"/>
        <v>0</v>
      </c>
      <c r="K47" s="246"/>
      <c r="L47" s="246"/>
    </row>
    <row r="48" spans="1:12" ht="15.75" customHeight="1">
      <c r="A48" s="146" t="s">
        <v>149</v>
      </c>
      <c r="B48" s="241"/>
      <c r="C48" s="242" t="s">
        <v>58</v>
      </c>
      <c r="D48" s="147" t="str">
        <f t="shared" ref="D48:J48" si="13">IFERROR(MAX((D47/D$21),0),"-")</f>
        <v>-</v>
      </c>
      <c r="E48" s="147" t="str">
        <f t="shared" si="13"/>
        <v>-</v>
      </c>
      <c r="F48" s="147" t="str">
        <f t="shared" si="13"/>
        <v>-</v>
      </c>
      <c r="G48" s="147" t="str">
        <f t="shared" si="13"/>
        <v>-</v>
      </c>
      <c r="H48" s="147" t="str">
        <f t="shared" si="13"/>
        <v>-</v>
      </c>
      <c r="I48" s="147" t="str">
        <f t="shared" si="13"/>
        <v>-</v>
      </c>
      <c r="J48" s="147" t="str">
        <f t="shared" si="13"/>
        <v>-</v>
      </c>
      <c r="K48" s="228"/>
      <c r="L48" s="228"/>
    </row>
    <row r="49" spans="1:12" ht="15.75" customHeight="1">
      <c r="A49" s="5"/>
      <c r="B49" s="241"/>
      <c r="C49" s="243"/>
      <c r="D49" s="148"/>
      <c r="E49" s="148"/>
      <c r="F49" s="148"/>
      <c r="G49" s="148"/>
      <c r="H49" s="148"/>
      <c r="I49" s="148"/>
      <c r="J49" s="148"/>
      <c r="K49" s="228"/>
      <c r="L49" s="228"/>
    </row>
    <row r="50" spans="1:12" ht="15.75" customHeight="1">
      <c r="A50" s="170" t="s">
        <v>150</v>
      </c>
      <c r="B50" s="241"/>
      <c r="C50" s="242" t="str">
        <f>Settings!$C$7</f>
        <v>USD</v>
      </c>
      <c r="D50" s="158">
        <f>SUMIFS('FS-Month'!79:79,'FS-Month'!$6:$6,YEAR(D$4))</f>
        <v>0</v>
      </c>
      <c r="E50" s="158">
        <f>SUMIFS('FS-Month'!79:79,'FS-Month'!$6:$6,YEAR(E$4))</f>
        <v>0</v>
      </c>
      <c r="F50" s="158">
        <f>SUMIFS('FS-Month'!79:79,'FS-Month'!$6:$6,YEAR(F$4))</f>
        <v>0</v>
      </c>
      <c r="G50" s="158">
        <f>SUMIFS('FS-Month'!79:79,'FS-Month'!$6:$6,YEAR(G$4))</f>
        <v>0</v>
      </c>
      <c r="H50" s="158">
        <f>SUMIFS('FS-Month'!79:79,'FS-Month'!$6:$6,YEAR(H$4))</f>
        <v>0</v>
      </c>
      <c r="I50" s="158">
        <f>SUMIFS('FS-Month'!79:79,'FS-Month'!$6:$6,YEAR(I$4))</f>
        <v>0</v>
      </c>
      <c r="J50" s="158">
        <f>SUMIFS('FS-Month'!79:79,'FS-Month'!$6:$6,YEAR(J$4))</f>
        <v>0</v>
      </c>
      <c r="K50" s="228"/>
      <c r="L50" s="228"/>
    </row>
    <row r="51" spans="1:12" ht="15.75" customHeight="1">
      <c r="A51" s="49"/>
      <c r="B51" s="241"/>
      <c r="C51" s="242"/>
      <c r="D51" s="158"/>
      <c r="E51" s="158"/>
      <c r="F51" s="158"/>
      <c r="G51" s="158"/>
      <c r="H51" s="158"/>
      <c r="I51" s="158"/>
      <c r="J51" s="158"/>
      <c r="K51" s="228"/>
      <c r="L51" s="228"/>
    </row>
    <row r="52" spans="1:12" ht="15.75" customHeight="1">
      <c r="A52" s="49" t="s">
        <v>151</v>
      </c>
      <c r="B52" s="9"/>
      <c r="C52" s="131" t="str">
        <f>Settings!$C$7</f>
        <v>USD</v>
      </c>
      <c r="D52" s="158">
        <f>SUMIFS('FS-Month'!81:81,'FS-Month'!$6:$6,YEAR(D$4))</f>
        <v>0</v>
      </c>
      <c r="E52" s="158">
        <f>SUMIFS('FS-Month'!81:81,'FS-Month'!$6:$6,YEAR(E$4))</f>
        <v>0</v>
      </c>
      <c r="F52" s="158">
        <f>SUMIFS('FS-Month'!81:81,'FS-Month'!$6:$6,YEAR(F$4))</f>
        <v>0</v>
      </c>
      <c r="G52" s="158">
        <f>SUMIFS('FS-Month'!81:81,'FS-Month'!$6:$6,YEAR(G$4))</f>
        <v>0</v>
      </c>
      <c r="H52" s="158">
        <f>SUMIFS('FS-Month'!81:81,'FS-Month'!$6:$6,YEAR(H$4))</f>
        <v>0</v>
      </c>
      <c r="I52" s="158">
        <f>SUMIFS('FS-Month'!81:81,'FS-Month'!$6:$6,YEAR(I$4))</f>
        <v>0</v>
      </c>
      <c r="J52" s="158">
        <f>SUMIFS('FS-Month'!81:81,'FS-Month'!$6:$6,YEAR(J$4))</f>
        <v>0</v>
      </c>
      <c r="K52" s="228"/>
      <c r="L52" s="228"/>
    </row>
    <row r="53" spans="1:12" ht="15.75" customHeight="1">
      <c r="A53" s="49" t="s">
        <v>152</v>
      </c>
      <c r="B53" s="9"/>
      <c r="C53" s="131" t="str">
        <f>Settings!$C$7</f>
        <v>USD</v>
      </c>
      <c r="D53" s="158">
        <f>SUMIFS('FS-Month'!82:82,'FS-Month'!$6:$6,YEAR(D$4))</f>
        <v>0</v>
      </c>
      <c r="E53" s="158">
        <f>SUMIFS('FS-Month'!82:82,'FS-Month'!$6:$6,YEAR(E$4))</f>
        <v>0</v>
      </c>
      <c r="F53" s="158">
        <f>SUMIFS('FS-Month'!82:82,'FS-Month'!$6:$6,YEAR(F$4))</f>
        <v>0</v>
      </c>
      <c r="G53" s="158">
        <f>SUMIFS('FS-Month'!82:82,'FS-Month'!$6:$6,YEAR(G$4))</f>
        <v>0</v>
      </c>
      <c r="H53" s="158">
        <f>SUMIFS('FS-Month'!82:82,'FS-Month'!$6:$6,YEAR(H$4))</f>
        <v>0</v>
      </c>
      <c r="I53" s="158">
        <f>SUMIFS('FS-Month'!82:82,'FS-Month'!$6:$6,YEAR(I$4))</f>
        <v>0</v>
      </c>
      <c r="J53" s="158">
        <f>SUMIFS('FS-Month'!82:82,'FS-Month'!$6:$6,YEAR(J$4))</f>
        <v>0</v>
      </c>
      <c r="K53" s="228"/>
      <c r="L53" s="228"/>
    </row>
    <row r="54" spans="1:12" ht="15.75" customHeight="1">
      <c r="A54" s="110" t="s">
        <v>153</v>
      </c>
      <c r="B54" s="244"/>
      <c r="C54" s="245" t="str">
        <f>Settings!$C$7</f>
        <v>USD</v>
      </c>
      <c r="D54" s="145">
        <f t="shared" ref="D54:J54" si="14">SUM(D52:D53)</f>
        <v>0</v>
      </c>
      <c r="E54" s="145">
        <f t="shared" si="14"/>
        <v>0</v>
      </c>
      <c r="F54" s="145">
        <f t="shared" si="14"/>
        <v>0</v>
      </c>
      <c r="G54" s="145">
        <f t="shared" si="14"/>
        <v>0</v>
      </c>
      <c r="H54" s="145">
        <f t="shared" si="14"/>
        <v>0</v>
      </c>
      <c r="I54" s="145">
        <f t="shared" si="14"/>
        <v>0</v>
      </c>
      <c r="J54" s="145">
        <f t="shared" si="14"/>
        <v>0</v>
      </c>
      <c r="K54" s="246"/>
      <c r="L54" s="246"/>
    </row>
    <row r="55" spans="1:12" ht="15.75" customHeight="1">
      <c r="A55" s="157"/>
      <c r="B55" s="241"/>
      <c r="C55" s="242"/>
      <c r="D55" s="247"/>
      <c r="E55" s="247"/>
      <c r="F55" s="247"/>
      <c r="G55" s="247"/>
      <c r="H55" s="247"/>
      <c r="I55" s="247"/>
      <c r="J55" s="247"/>
      <c r="K55" s="228"/>
      <c r="L55" s="228"/>
    </row>
    <row r="56" spans="1:12" ht="15.75" customHeight="1">
      <c r="A56" s="157" t="s">
        <v>154</v>
      </c>
      <c r="B56" s="241"/>
      <c r="C56" s="242" t="str">
        <f>Settings!$C$7</f>
        <v>USD</v>
      </c>
      <c r="D56" s="145">
        <f t="shared" ref="D56:J56" si="15">D47-D50-D54</f>
        <v>0</v>
      </c>
      <c r="E56" s="145">
        <f t="shared" si="15"/>
        <v>0</v>
      </c>
      <c r="F56" s="145">
        <f t="shared" si="15"/>
        <v>0</v>
      </c>
      <c r="G56" s="145">
        <f t="shared" si="15"/>
        <v>0</v>
      </c>
      <c r="H56" s="145">
        <f t="shared" si="15"/>
        <v>0</v>
      </c>
      <c r="I56" s="145">
        <f t="shared" si="15"/>
        <v>0</v>
      </c>
      <c r="J56" s="145">
        <f t="shared" si="15"/>
        <v>0</v>
      </c>
      <c r="K56" s="228"/>
      <c r="L56" s="228"/>
    </row>
    <row r="57" spans="1:12" ht="15.75" customHeight="1">
      <c r="A57" s="146" t="s">
        <v>155</v>
      </c>
      <c r="B57" s="241"/>
      <c r="C57" s="242" t="s">
        <v>58</v>
      </c>
      <c r="D57" s="147" t="str">
        <f t="shared" ref="D57:J57" si="16">IFERROR(MAX((D56/D$21),0),"-")</f>
        <v>-</v>
      </c>
      <c r="E57" s="147" t="str">
        <f t="shared" si="16"/>
        <v>-</v>
      </c>
      <c r="F57" s="147" t="str">
        <f t="shared" si="16"/>
        <v>-</v>
      </c>
      <c r="G57" s="147" t="str">
        <f t="shared" si="16"/>
        <v>-</v>
      </c>
      <c r="H57" s="147" t="str">
        <f t="shared" si="16"/>
        <v>-</v>
      </c>
      <c r="I57" s="147" t="str">
        <f t="shared" si="16"/>
        <v>-</v>
      </c>
      <c r="J57" s="147" t="str">
        <f t="shared" si="16"/>
        <v>-</v>
      </c>
      <c r="K57" s="228"/>
      <c r="L57" s="228"/>
    </row>
    <row r="58" spans="1:12" ht="15.75" customHeight="1">
      <c r="A58" s="5"/>
      <c r="B58" s="248"/>
      <c r="C58" s="249"/>
      <c r="D58" s="158"/>
      <c r="E58" s="158"/>
      <c r="F58" s="158"/>
      <c r="G58" s="158"/>
      <c r="H58" s="158"/>
      <c r="I58" s="158"/>
      <c r="J58" s="158"/>
      <c r="K58" s="228"/>
      <c r="L58" s="228"/>
    </row>
    <row r="59" spans="1:12" ht="15.75" customHeight="1">
      <c r="A59" s="5"/>
      <c r="B59" s="248"/>
      <c r="C59" s="249"/>
      <c r="D59" s="158"/>
      <c r="E59" s="158"/>
      <c r="F59" s="158"/>
      <c r="G59" s="158"/>
      <c r="H59" s="158"/>
      <c r="I59" s="158"/>
      <c r="J59" s="158"/>
      <c r="K59" s="228"/>
      <c r="L59" s="228"/>
    </row>
    <row r="60" spans="1:12" ht="15.75" customHeight="1">
      <c r="A60" s="5"/>
      <c r="B60" s="248"/>
      <c r="C60" s="249"/>
      <c r="D60" s="158"/>
      <c r="E60" s="158"/>
      <c r="F60" s="158"/>
      <c r="G60" s="158"/>
      <c r="H60" s="158"/>
      <c r="I60" s="158"/>
      <c r="J60" s="158"/>
      <c r="K60" s="228"/>
      <c r="L60" s="228"/>
    </row>
    <row r="61" spans="1:12" ht="15.75" customHeight="1">
      <c r="A61" s="5"/>
      <c r="B61" s="248"/>
      <c r="C61" s="249"/>
      <c r="D61" s="158"/>
      <c r="E61" s="158"/>
      <c r="F61" s="158"/>
      <c r="G61" s="158"/>
      <c r="H61" s="158"/>
      <c r="I61" s="158"/>
      <c r="J61" s="158"/>
      <c r="K61" s="228"/>
      <c r="L61" s="228"/>
    </row>
    <row r="62" spans="1:12" ht="41.25" customHeight="1">
      <c r="A62" s="3" t="s">
        <v>156</v>
      </c>
      <c r="B62" s="180"/>
      <c r="C62" s="181"/>
      <c r="D62" s="180"/>
      <c r="E62" s="180"/>
      <c r="F62" s="180"/>
      <c r="G62" s="180"/>
      <c r="H62" s="180"/>
      <c r="I62" s="180"/>
      <c r="J62" s="180"/>
      <c r="K62" s="228"/>
      <c r="L62" s="228"/>
    </row>
    <row r="63" spans="1:12" ht="15.75" customHeight="1">
      <c r="A63" s="122"/>
      <c r="B63" s="122"/>
      <c r="C63" s="159"/>
      <c r="D63" s="122"/>
      <c r="E63" s="122"/>
      <c r="F63" s="122"/>
      <c r="G63" s="122"/>
      <c r="H63" s="122"/>
      <c r="I63" s="122"/>
      <c r="J63" s="122"/>
      <c r="K63" s="228"/>
      <c r="L63" s="228"/>
    </row>
    <row r="64" spans="1:12" ht="41.25" customHeight="1">
      <c r="A64" s="160" t="s">
        <v>157</v>
      </c>
      <c r="B64" s="161"/>
      <c r="C64" s="162"/>
      <c r="D64" s="163"/>
      <c r="E64" s="163"/>
      <c r="F64" s="163"/>
      <c r="G64" s="163"/>
      <c r="H64" s="163"/>
      <c r="I64" s="163"/>
      <c r="J64" s="163"/>
      <c r="K64" s="228"/>
      <c r="L64" s="228"/>
    </row>
    <row r="65" spans="1:12" ht="15.75" customHeight="1">
      <c r="A65" s="119" t="s">
        <v>158</v>
      </c>
      <c r="B65" s="122"/>
      <c r="C65" s="159"/>
      <c r="D65" s="156"/>
      <c r="E65" s="156"/>
      <c r="F65" s="156"/>
      <c r="G65" s="156"/>
      <c r="H65" s="156"/>
      <c r="I65" s="156"/>
      <c r="J65" s="156"/>
      <c r="K65" s="228"/>
      <c r="L65" s="228"/>
    </row>
    <row r="66" spans="1:12" ht="15.75" customHeight="1">
      <c r="A66" s="120" t="s">
        <v>159</v>
      </c>
      <c r="B66" s="122"/>
      <c r="C66" s="164" t="str">
        <f>Settings!$C$7</f>
        <v>USD</v>
      </c>
      <c r="D66" s="250">
        <f t="array" ref="D66">INDEX('FS-Month'!93:93,MATCH(D$5*12,'FS-Month'!$7:$7))</f>
        <v>0</v>
      </c>
      <c r="E66" s="250">
        <f t="array" ref="E66">INDEX('FS-Month'!93:93,MATCH(E$5*12,'FS-Month'!$7:$7))</f>
        <v>0</v>
      </c>
      <c r="F66" s="250">
        <f t="array" ref="F66">INDEX('FS-Month'!93:93,MATCH(F$5*12,'FS-Month'!$7:$7))</f>
        <v>0</v>
      </c>
      <c r="G66" s="250">
        <f t="array" ref="G66">INDEX('FS-Month'!93:93,MATCH(G$5*12,'FS-Month'!$7:$7))</f>
        <v>0</v>
      </c>
      <c r="H66" s="250">
        <f t="array" ref="H66">INDEX('FS-Month'!93:93,MATCH(H$5*12,'FS-Month'!$7:$7))</f>
        <v>0</v>
      </c>
      <c r="I66" s="250">
        <f t="array" ref="I66">INDEX('FS-Month'!93:93,MATCH(I$5*12,'FS-Month'!$7:$7))</f>
        <v>0</v>
      </c>
      <c r="J66" s="250">
        <f t="array" ref="J66">INDEX('FS-Month'!93:93,MATCH(J$5*12,'FS-Month'!$7:$7))</f>
        <v>0</v>
      </c>
      <c r="K66" s="228"/>
      <c r="L66" s="228"/>
    </row>
    <row r="67" spans="1:12" ht="15.75" customHeight="1">
      <c r="A67" s="120" t="s">
        <v>160</v>
      </c>
      <c r="B67" s="122"/>
      <c r="C67" s="164" t="str">
        <f>Settings!$C$7</f>
        <v>USD</v>
      </c>
      <c r="D67" s="250">
        <f t="array" ref="D67">INDEX('FS-Month'!94:94,MATCH(D$5*12,'FS-Month'!$7:$7))</f>
        <v>0</v>
      </c>
      <c r="E67" s="250">
        <f t="array" ref="E67">INDEX('FS-Month'!94:94,MATCH(E$5*12,'FS-Month'!$7:$7))</f>
        <v>0</v>
      </c>
      <c r="F67" s="250">
        <f t="array" ref="F67">INDEX('FS-Month'!94:94,MATCH(F$5*12,'FS-Month'!$7:$7))</f>
        <v>0</v>
      </c>
      <c r="G67" s="250">
        <f t="array" ref="G67">INDEX('FS-Month'!94:94,MATCH(G$5*12,'FS-Month'!$7:$7))</f>
        <v>0</v>
      </c>
      <c r="H67" s="250">
        <f t="array" ref="H67">INDEX('FS-Month'!94:94,MATCH(H$5*12,'FS-Month'!$7:$7))</f>
        <v>0</v>
      </c>
      <c r="I67" s="250">
        <f t="array" ref="I67">INDEX('FS-Month'!94:94,MATCH(I$5*12,'FS-Month'!$7:$7))</f>
        <v>0</v>
      </c>
      <c r="J67" s="250">
        <f t="array" ref="J67">INDEX('FS-Month'!94:94,MATCH(J$5*12,'FS-Month'!$7:$7))</f>
        <v>0</v>
      </c>
      <c r="K67" s="228"/>
      <c r="L67" s="228"/>
    </row>
    <row r="68" spans="1:12" ht="15.75" customHeight="1">
      <c r="A68" s="120" t="s">
        <v>161</v>
      </c>
      <c r="B68" s="122"/>
      <c r="C68" s="164" t="str">
        <f>Settings!$C$7</f>
        <v>USD</v>
      </c>
      <c r="D68" s="250">
        <f t="array" ref="D68">INDEX('FS-Month'!95:95,MATCH(D$5*12,'FS-Month'!$7:$7))</f>
        <v>0</v>
      </c>
      <c r="E68" s="250">
        <f t="array" ref="E68">INDEX('FS-Month'!95:95,MATCH(E$5*12,'FS-Month'!$7:$7))</f>
        <v>0</v>
      </c>
      <c r="F68" s="250">
        <f t="array" ref="F68">INDEX('FS-Month'!95:95,MATCH(F$5*12,'FS-Month'!$7:$7))</f>
        <v>0</v>
      </c>
      <c r="G68" s="250">
        <f t="array" ref="G68">INDEX('FS-Month'!95:95,MATCH(G$5*12,'FS-Month'!$7:$7))</f>
        <v>0</v>
      </c>
      <c r="H68" s="250">
        <f t="array" ref="H68">INDEX('FS-Month'!95:95,MATCH(H$5*12,'FS-Month'!$7:$7))</f>
        <v>0</v>
      </c>
      <c r="I68" s="250">
        <f t="array" ref="I68">INDEX('FS-Month'!95:95,MATCH(I$5*12,'FS-Month'!$7:$7))</f>
        <v>0</v>
      </c>
      <c r="J68" s="250">
        <f t="array" ref="J68">INDEX('FS-Month'!95:95,MATCH(J$5*12,'FS-Month'!$7:$7))</f>
        <v>0</v>
      </c>
      <c r="K68" s="228"/>
      <c r="L68" s="228"/>
    </row>
    <row r="69" spans="1:12" ht="15.75" customHeight="1">
      <c r="A69" s="120" t="s">
        <v>162</v>
      </c>
      <c r="B69" s="122"/>
      <c r="C69" s="164" t="str">
        <f>Settings!$C$7</f>
        <v>USD</v>
      </c>
      <c r="D69" s="250">
        <f t="array" ref="D69">INDEX('FS-Month'!96:96,MATCH(D$5*12,'FS-Month'!$7:$7))</f>
        <v>0</v>
      </c>
      <c r="E69" s="250">
        <f t="array" ref="E69">INDEX('FS-Month'!96:96,MATCH(E$5*12,'FS-Month'!$7:$7))</f>
        <v>0</v>
      </c>
      <c r="F69" s="250">
        <f t="array" ref="F69">INDEX('FS-Month'!96:96,MATCH(F$5*12,'FS-Month'!$7:$7))</f>
        <v>0</v>
      </c>
      <c r="G69" s="250">
        <f t="array" ref="G69">INDEX('FS-Month'!96:96,MATCH(G$5*12,'FS-Month'!$7:$7))</f>
        <v>0</v>
      </c>
      <c r="H69" s="250">
        <f t="array" ref="H69">INDEX('FS-Month'!96:96,MATCH(H$5*12,'FS-Month'!$7:$7))</f>
        <v>0</v>
      </c>
      <c r="I69" s="250">
        <f t="array" ref="I69">INDEX('FS-Month'!96:96,MATCH(I$5*12,'FS-Month'!$7:$7))</f>
        <v>0</v>
      </c>
      <c r="J69" s="250">
        <f t="array" ref="J69">INDEX('FS-Month'!96:96,MATCH(J$5*12,'FS-Month'!$7:$7))</f>
        <v>0</v>
      </c>
      <c r="K69" s="228"/>
      <c r="L69" s="228"/>
    </row>
    <row r="70" spans="1:12" ht="15.75" customHeight="1">
      <c r="A70" s="165" t="s">
        <v>163</v>
      </c>
      <c r="B70" s="166"/>
      <c r="C70" s="167" t="str">
        <f>Settings!$C$7</f>
        <v>USD</v>
      </c>
      <c r="D70" s="250">
        <f t="array" ref="D70">INDEX('FS-Month'!97:97,MATCH(D$5*12,'FS-Month'!$7:$7))</f>
        <v>0</v>
      </c>
      <c r="E70" s="250">
        <f t="array" ref="E70">INDEX('FS-Month'!97:97,MATCH(E$5*12,'FS-Month'!$7:$7))</f>
        <v>0</v>
      </c>
      <c r="F70" s="250">
        <f t="array" ref="F70">INDEX('FS-Month'!97:97,MATCH(F$5*12,'FS-Month'!$7:$7))</f>
        <v>0</v>
      </c>
      <c r="G70" s="250">
        <f t="array" ref="G70">INDEX('FS-Month'!97:97,MATCH(G$5*12,'FS-Month'!$7:$7))</f>
        <v>0</v>
      </c>
      <c r="H70" s="250">
        <f t="array" ref="H70">INDEX('FS-Month'!97:97,MATCH(H$5*12,'FS-Month'!$7:$7))</f>
        <v>0</v>
      </c>
      <c r="I70" s="250">
        <f t="array" ref="I70">INDEX('FS-Month'!97:97,MATCH(I$5*12,'FS-Month'!$7:$7))</f>
        <v>0</v>
      </c>
      <c r="J70" s="250">
        <f t="array" ref="J70">INDEX('FS-Month'!97:97,MATCH(J$5*12,'FS-Month'!$7:$7))</f>
        <v>0</v>
      </c>
      <c r="K70" s="228"/>
      <c r="L70" s="228"/>
    </row>
    <row r="71" spans="1:12" ht="15.75" customHeight="1">
      <c r="A71" s="119" t="s">
        <v>164</v>
      </c>
      <c r="B71" s="122"/>
      <c r="C71" s="168" t="str">
        <f>Settings!$C$7</f>
        <v>USD</v>
      </c>
      <c r="D71" s="145">
        <f t="shared" ref="D71:E71" si="17">SUM(D66:D70)</f>
        <v>0</v>
      </c>
      <c r="E71" s="145">
        <f t="shared" si="17"/>
        <v>0</v>
      </c>
      <c r="F71" s="145">
        <f t="array" ref="F71">INDEX('FS-Month'!98:98,MATCH(F$5*12,'FS-Month'!$7:$7))</f>
        <v>0</v>
      </c>
      <c r="G71" s="145">
        <f t="array" ref="G71">INDEX('FS-Month'!98:98,MATCH(G$5*12,'FS-Month'!$7:$7))</f>
        <v>0</v>
      </c>
      <c r="H71" s="145">
        <f t="array" ref="H71">INDEX('FS-Month'!98:98,MATCH(H$5*12,'FS-Month'!$7:$7))</f>
        <v>0</v>
      </c>
      <c r="I71" s="145">
        <f t="array" ref="I71">INDEX('FS-Month'!98:98,MATCH(I$5*12,'FS-Month'!$7:$7))</f>
        <v>0</v>
      </c>
      <c r="J71" s="145">
        <f t="array" ref="J71">INDEX('FS-Month'!98:98,MATCH(J$5*12,'FS-Month'!$7:$7))</f>
        <v>0</v>
      </c>
      <c r="K71" s="228"/>
      <c r="L71" s="228"/>
    </row>
    <row r="72" spans="1:12" ht="15.75" customHeight="1">
      <c r="A72" s="169"/>
      <c r="B72" s="122"/>
      <c r="C72" s="159"/>
      <c r="D72" s="148"/>
      <c r="E72" s="148"/>
      <c r="F72" s="148"/>
      <c r="G72" s="148"/>
      <c r="H72" s="148"/>
      <c r="I72" s="148"/>
      <c r="J72" s="148"/>
      <c r="K72" s="228"/>
      <c r="L72" s="228"/>
    </row>
    <row r="73" spans="1:12" ht="15.75" customHeight="1">
      <c r="A73" s="119" t="s">
        <v>165</v>
      </c>
      <c r="B73" s="122"/>
      <c r="C73" s="159"/>
      <c r="D73" s="148"/>
      <c r="E73" s="148"/>
      <c r="F73" s="148"/>
      <c r="G73" s="148"/>
      <c r="H73" s="148"/>
      <c r="I73" s="148"/>
      <c r="J73" s="148"/>
      <c r="K73" s="228"/>
      <c r="L73" s="228"/>
    </row>
    <row r="74" spans="1:12" ht="15.75" customHeight="1">
      <c r="A74" s="120" t="s">
        <v>166</v>
      </c>
      <c r="B74" s="122"/>
      <c r="C74" s="164" t="str">
        <f>Settings!$C$7</f>
        <v>USD</v>
      </c>
      <c r="D74" s="250">
        <f t="array" ref="D74">INDEX('FS-Month'!101:101,MATCH(D$5*12,'FS-Month'!$7:$7))</f>
        <v>0</v>
      </c>
      <c r="E74" s="250">
        <f t="array" ref="E74">INDEX('FS-Month'!101:101,MATCH(E$5*12,'FS-Month'!$7:$7))</f>
        <v>0</v>
      </c>
      <c r="F74" s="250">
        <f t="array" ref="F74">INDEX('FS-Month'!101:101,MATCH(F$5*12,'FS-Month'!$7:$7))</f>
        <v>0</v>
      </c>
      <c r="G74" s="250">
        <f t="array" ref="G74">INDEX('FS-Month'!101:101,MATCH(G$5*12,'FS-Month'!$7:$7))</f>
        <v>0</v>
      </c>
      <c r="H74" s="250">
        <f t="array" ref="H74">INDEX('FS-Month'!101:101,MATCH(H$5*12,'FS-Month'!$7:$7))</f>
        <v>0</v>
      </c>
      <c r="I74" s="250">
        <f t="array" ref="I74">INDEX('FS-Month'!101:101,MATCH(I$5*12,'FS-Month'!$7:$7))</f>
        <v>0</v>
      </c>
      <c r="J74" s="250">
        <f t="array" ref="J74">INDEX('FS-Month'!101:101,MATCH(J$5*12,'FS-Month'!$7:$7))</f>
        <v>0</v>
      </c>
      <c r="K74" s="228"/>
      <c r="L74" s="228"/>
    </row>
    <row r="75" spans="1:12" ht="15.75" customHeight="1">
      <c r="A75" s="120" t="s">
        <v>167</v>
      </c>
      <c r="B75" s="122"/>
      <c r="C75" s="164" t="str">
        <f>Settings!$C$7</f>
        <v>USD</v>
      </c>
      <c r="D75" s="250">
        <f t="array" ref="D75">INDEX('FS-Month'!102:102,MATCH(D$5*12,'FS-Month'!$7:$7))</f>
        <v>0</v>
      </c>
      <c r="E75" s="250">
        <f t="array" ref="E75">INDEX('FS-Month'!102:102,MATCH(E$5*12,'FS-Month'!$7:$7))</f>
        <v>0</v>
      </c>
      <c r="F75" s="250">
        <f t="array" ref="F75">INDEX('FS-Month'!102:102,MATCH(F$5*12,'FS-Month'!$7:$7))</f>
        <v>0</v>
      </c>
      <c r="G75" s="250">
        <f t="array" ref="G75">INDEX('FS-Month'!102:102,MATCH(G$5*12,'FS-Month'!$7:$7))</f>
        <v>0</v>
      </c>
      <c r="H75" s="250">
        <f t="array" ref="H75">INDEX('FS-Month'!102:102,MATCH(H$5*12,'FS-Month'!$7:$7))</f>
        <v>0</v>
      </c>
      <c r="I75" s="250">
        <f t="array" ref="I75">INDEX('FS-Month'!102:102,MATCH(I$5*12,'FS-Month'!$7:$7))</f>
        <v>0</v>
      </c>
      <c r="J75" s="250">
        <f t="array" ref="J75">INDEX('FS-Month'!102:102,MATCH(J$5*12,'FS-Month'!$7:$7))</f>
        <v>0</v>
      </c>
      <c r="K75" s="228"/>
      <c r="L75" s="228"/>
    </row>
    <row r="76" spans="1:12" ht="15.75" customHeight="1">
      <c r="A76" s="170" t="s">
        <v>168</v>
      </c>
      <c r="B76" s="122"/>
      <c r="C76" s="164" t="str">
        <f>Settings!$C$7</f>
        <v>USD</v>
      </c>
      <c r="D76" s="250">
        <f t="array" ref="D76">INDEX('FS-Month'!103:103,MATCH(D$5*12,'FS-Month'!$7:$7))</f>
        <v>0</v>
      </c>
      <c r="E76" s="250">
        <f t="array" ref="E76">INDEX('FS-Month'!103:103,MATCH(E$5*12,'FS-Month'!$7:$7))</f>
        <v>0</v>
      </c>
      <c r="F76" s="250">
        <f t="array" ref="F76">INDEX('FS-Month'!103:103,MATCH(F$5*12,'FS-Month'!$7:$7))</f>
        <v>0</v>
      </c>
      <c r="G76" s="250">
        <f t="array" ref="G76">INDEX('FS-Month'!103:103,MATCH(G$5*12,'FS-Month'!$7:$7))</f>
        <v>0</v>
      </c>
      <c r="H76" s="250">
        <f t="array" ref="H76">INDEX('FS-Month'!103:103,MATCH(H$5*12,'FS-Month'!$7:$7))</f>
        <v>0</v>
      </c>
      <c r="I76" s="250">
        <f t="array" ref="I76">INDEX('FS-Month'!103:103,MATCH(I$5*12,'FS-Month'!$7:$7))</f>
        <v>0</v>
      </c>
      <c r="J76" s="250">
        <f t="array" ref="J76">INDEX('FS-Month'!103:103,MATCH(J$5*12,'FS-Month'!$7:$7))</f>
        <v>0</v>
      </c>
      <c r="K76" s="228"/>
      <c r="L76" s="228"/>
    </row>
    <row r="77" spans="1:12" ht="15.75" customHeight="1">
      <c r="A77" s="165" t="s">
        <v>169</v>
      </c>
      <c r="B77" s="166"/>
      <c r="C77" s="167" t="str">
        <f>Settings!$C$7</f>
        <v>USD</v>
      </c>
      <c r="D77" s="250">
        <f t="array" ref="D77">INDEX('FS-Month'!104:104,MATCH(D$5*12,'FS-Month'!$7:$7))</f>
        <v>0</v>
      </c>
      <c r="E77" s="250">
        <f t="array" ref="E77">INDEX('FS-Month'!104:104,MATCH(E$5*12,'FS-Month'!$7:$7))</f>
        <v>0</v>
      </c>
      <c r="F77" s="250">
        <f t="array" ref="F77">INDEX('FS-Month'!104:104,MATCH(F$5*12,'FS-Month'!$7:$7))</f>
        <v>0</v>
      </c>
      <c r="G77" s="250">
        <f t="array" ref="G77">INDEX('FS-Month'!104:104,MATCH(G$5*12,'FS-Month'!$7:$7))</f>
        <v>0</v>
      </c>
      <c r="H77" s="250">
        <f t="array" ref="H77">INDEX('FS-Month'!104:104,MATCH(H$5*12,'FS-Month'!$7:$7))</f>
        <v>0</v>
      </c>
      <c r="I77" s="250">
        <f t="array" ref="I77">INDEX('FS-Month'!104:104,MATCH(I$5*12,'FS-Month'!$7:$7))</f>
        <v>0</v>
      </c>
      <c r="J77" s="250">
        <f t="array" ref="J77">INDEX('FS-Month'!104:104,MATCH(J$5*12,'FS-Month'!$7:$7))</f>
        <v>0</v>
      </c>
      <c r="K77" s="228"/>
      <c r="L77" s="228"/>
    </row>
    <row r="78" spans="1:12" ht="15.75" customHeight="1">
      <c r="A78" s="119" t="s">
        <v>170</v>
      </c>
      <c r="B78" s="122"/>
      <c r="C78" s="168" t="str">
        <f>Settings!$C$7</f>
        <v>USD</v>
      </c>
      <c r="D78" s="145">
        <f t="shared" ref="D78:E78" si="18">SUM(D73:D77)</f>
        <v>0</v>
      </c>
      <c r="E78" s="145">
        <f t="shared" si="18"/>
        <v>0</v>
      </c>
      <c r="F78" s="145">
        <f t="array" ref="F78">INDEX('FS-Month'!105:105,MATCH(F$5*12,'FS-Month'!$7:$7))</f>
        <v>0</v>
      </c>
      <c r="G78" s="145">
        <f t="array" ref="G78">INDEX('FS-Month'!105:105,MATCH(G$5*12,'FS-Month'!$7:$7))</f>
        <v>0</v>
      </c>
      <c r="H78" s="145">
        <f t="array" ref="H78">INDEX('FS-Month'!105:105,MATCH(H$5*12,'FS-Month'!$7:$7))</f>
        <v>0</v>
      </c>
      <c r="I78" s="145">
        <f t="array" ref="I78">INDEX('FS-Month'!105:105,MATCH(I$5*12,'FS-Month'!$7:$7))</f>
        <v>0</v>
      </c>
      <c r="J78" s="145">
        <f t="array" ref="J78">INDEX('FS-Month'!105:105,MATCH(J$5*12,'FS-Month'!$7:$7))</f>
        <v>0</v>
      </c>
      <c r="K78" s="228"/>
      <c r="L78" s="228"/>
    </row>
    <row r="79" spans="1:12" ht="15.75" customHeight="1">
      <c r="A79" s="169"/>
      <c r="B79" s="122"/>
      <c r="C79" s="159"/>
      <c r="D79" s="250">
        <f t="array" ref="D79">INDEX('FS-Month'!106:106,MATCH(D$5*12,'FS-Month'!$7:$7))</f>
        <v>0</v>
      </c>
      <c r="E79" s="250">
        <f t="array" ref="E79">INDEX('FS-Month'!106:106,MATCH(E$5*12,'FS-Month'!$7:$7))</f>
        <v>0</v>
      </c>
      <c r="F79" s="250">
        <f t="array" ref="F79">INDEX('FS-Month'!106:106,MATCH(F$5*12,'FS-Month'!$7:$7))</f>
        <v>0</v>
      </c>
      <c r="G79" s="250">
        <f t="array" ref="G79">INDEX('FS-Month'!106:106,MATCH(G$5*12,'FS-Month'!$7:$7))</f>
        <v>0</v>
      </c>
      <c r="H79" s="250">
        <f t="array" ref="H79">INDEX('FS-Month'!106:106,MATCH(H$5*12,'FS-Month'!$7:$7))</f>
        <v>0</v>
      </c>
      <c r="I79" s="250">
        <f t="array" ref="I79">INDEX('FS-Month'!106:106,MATCH(I$5*12,'FS-Month'!$7:$7))</f>
        <v>0</v>
      </c>
      <c r="J79" s="250">
        <f t="array" ref="J79">INDEX('FS-Month'!106:106,MATCH(J$5*12,'FS-Month'!$7:$7))</f>
        <v>0</v>
      </c>
      <c r="K79" s="228"/>
      <c r="L79" s="228"/>
    </row>
    <row r="80" spans="1:12" ht="15.75" customHeight="1">
      <c r="A80" s="119" t="s">
        <v>171</v>
      </c>
      <c r="B80" s="122"/>
      <c r="C80" s="159"/>
      <c r="D80" s="250"/>
      <c r="E80" s="250"/>
      <c r="F80" s="250"/>
      <c r="G80" s="250"/>
      <c r="H80" s="250"/>
      <c r="I80" s="250"/>
      <c r="J80" s="250"/>
      <c r="K80" s="228"/>
      <c r="L80" s="228"/>
    </row>
    <row r="81" spans="1:12" ht="15.75" customHeight="1">
      <c r="A81" s="120" t="s">
        <v>172</v>
      </c>
      <c r="B81" s="122"/>
      <c r="C81" s="164" t="str">
        <f>Settings!$C$7</f>
        <v>USD</v>
      </c>
      <c r="D81" s="250">
        <f t="array" ref="D81">INDEX('FS-Month'!108:108,MATCH(D$5*12,'FS-Month'!$7:$7))</f>
        <v>0</v>
      </c>
      <c r="E81" s="250">
        <f t="array" ref="E81">INDEX('FS-Month'!108:108,MATCH(E$5*12,'FS-Month'!$7:$7))</f>
        <v>0</v>
      </c>
      <c r="F81" s="250">
        <f t="array" ref="F81">INDEX('FS-Month'!108:108,MATCH(F$5*12,'FS-Month'!$7:$7))</f>
        <v>0</v>
      </c>
      <c r="G81" s="250">
        <f t="array" ref="G81">INDEX('FS-Month'!108:108,MATCH(G$5*12,'FS-Month'!$7:$7))</f>
        <v>0</v>
      </c>
      <c r="H81" s="250">
        <f t="array" ref="H81">INDEX('FS-Month'!108:108,MATCH(H$5*12,'FS-Month'!$7:$7))</f>
        <v>0</v>
      </c>
      <c r="I81" s="250">
        <f t="array" ref="I81">INDEX('FS-Month'!108:108,MATCH(I$5*12,'FS-Month'!$7:$7))</f>
        <v>0</v>
      </c>
      <c r="J81" s="250">
        <f t="array" ref="J81">INDEX('FS-Month'!108:108,MATCH(J$5*12,'FS-Month'!$7:$7))</f>
        <v>0</v>
      </c>
      <c r="K81" s="228"/>
      <c r="L81" s="228"/>
    </row>
    <row r="82" spans="1:12" ht="15.75" customHeight="1">
      <c r="A82" s="120" t="s">
        <v>173</v>
      </c>
      <c r="B82" s="122"/>
      <c r="C82" s="164" t="str">
        <f>Settings!$C$7</f>
        <v>USD</v>
      </c>
      <c r="D82" s="250">
        <f t="array" ref="D82">INDEX('FS-Month'!109:109,MATCH(D$5*12,'FS-Month'!$7:$7))</f>
        <v>0</v>
      </c>
      <c r="E82" s="250">
        <f t="array" ref="E82">INDEX('FS-Month'!109:109,MATCH(E$5*12,'FS-Month'!$7:$7))</f>
        <v>0</v>
      </c>
      <c r="F82" s="250">
        <f t="array" ref="F82">INDEX('FS-Month'!109:109,MATCH(F$5*12,'FS-Month'!$7:$7))</f>
        <v>0</v>
      </c>
      <c r="G82" s="250">
        <f t="array" ref="G82">INDEX('FS-Month'!109:109,MATCH(G$5*12,'FS-Month'!$7:$7))</f>
        <v>0</v>
      </c>
      <c r="H82" s="250">
        <f t="array" ref="H82">INDEX('FS-Month'!109:109,MATCH(H$5*12,'FS-Month'!$7:$7))</f>
        <v>0</v>
      </c>
      <c r="I82" s="250">
        <f t="array" ref="I82">INDEX('FS-Month'!109:109,MATCH(I$5*12,'FS-Month'!$7:$7))</f>
        <v>0</v>
      </c>
      <c r="J82" s="250">
        <f t="array" ref="J82">INDEX('FS-Month'!109:109,MATCH(J$5*12,'FS-Month'!$7:$7))</f>
        <v>0</v>
      </c>
      <c r="K82" s="228"/>
      <c r="L82" s="228"/>
    </row>
    <row r="83" spans="1:12" ht="15.75" customHeight="1">
      <c r="A83" s="120" t="s">
        <v>174</v>
      </c>
      <c r="B83" s="122"/>
      <c r="C83" s="164" t="str">
        <f>Settings!$C$7</f>
        <v>USD</v>
      </c>
      <c r="D83" s="250">
        <f t="array" ref="D83">INDEX('FS-Month'!110:110,MATCH(D$5*12,'FS-Month'!$7:$7))</f>
        <v>0</v>
      </c>
      <c r="E83" s="250">
        <f t="array" ref="E83">INDEX('FS-Month'!110:110,MATCH(E$5*12,'FS-Month'!$7:$7))</f>
        <v>0</v>
      </c>
      <c r="F83" s="250">
        <f t="array" ref="F83">INDEX('FS-Month'!110:110,MATCH(F$5*12,'FS-Month'!$7:$7))</f>
        <v>0</v>
      </c>
      <c r="G83" s="250">
        <f t="array" ref="G83">INDEX('FS-Month'!110:110,MATCH(G$5*12,'FS-Month'!$7:$7))</f>
        <v>0</v>
      </c>
      <c r="H83" s="250">
        <f t="array" ref="H83">INDEX('FS-Month'!110:110,MATCH(H$5*12,'FS-Month'!$7:$7))</f>
        <v>0</v>
      </c>
      <c r="I83" s="250">
        <f t="array" ref="I83">INDEX('FS-Month'!110:110,MATCH(I$5*12,'FS-Month'!$7:$7))</f>
        <v>0</v>
      </c>
      <c r="J83" s="250">
        <f t="array" ref="J83">INDEX('FS-Month'!110:110,MATCH(J$5*12,'FS-Month'!$7:$7))</f>
        <v>0</v>
      </c>
      <c r="K83" s="228"/>
      <c r="L83" s="228"/>
    </row>
    <row r="84" spans="1:12" ht="15.75" customHeight="1">
      <c r="A84" s="165" t="s">
        <v>175</v>
      </c>
      <c r="B84" s="166"/>
      <c r="C84" s="167" t="str">
        <f>Settings!$C$7</f>
        <v>USD</v>
      </c>
      <c r="D84" s="250">
        <f t="array" ref="D84">INDEX('FS-Month'!111:111,MATCH(D$5*12,'FS-Month'!$7:$7))</f>
        <v>0</v>
      </c>
      <c r="E84" s="250">
        <f t="array" ref="E84">INDEX('FS-Month'!111:111,MATCH(E$5*12,'FS-Month'!$7:$7))</f>
        <v>0</v>
      </c>
      <c r="F84" s="250">
        <f t="array" ref="F84">INDEX('FS-Month'!111:111,MATCH(F$5*12,'FS-Month'!$7:$7))</f>
        <v>0</v>
      </c>
      <c r="G84" s="250">
        <f t="array" ref="G84">INDEX('FS-Month'!111:111,MATCH(G$5*12,'FS-Month'!$7:$7))</f>
        <v>0</v>
      </c>
      <c r="H84" s="250">
        <f t="array" ref="H84">INDEX('FS-Month'!111:111,MATCH(H$5*12,'FS-Month'!$7:$7))</f>
        <v>0</v>
      </c>
      <c r="I84" s="250">
        <f t="array" ref="I84">INDEX('FS-Month'!111:111,MATCH(I$5*12,'FS-Month'!$7:$7))</f>
        <v>0</v>
      </c>
      <c r="J84" s="250">
        <f t="array" ref="J84">INDEX('FS-Month'!111:111,MATCH(J$5*12,'FS-Month'!$7:$7))</f>
        <v>0</v>
      </c>
      <c r="K84" s="228"/>
      <c r="L84" s="228"/>
    </row>
    <row r="85" spans="1:12" ht="15.75" customHeight="1">
      <c r="A85" s="119" t="s">
        <v>176</v>
      </c>
      <c r="B85" s="122"/>
      <c r="C85" s="168" t="str">
        <f>Settings!$C$7</f>
        <v>USD</v>
      </c>
      <c r="D85" s="145">
        <f t="shared" ref="D85:J85" si="19">SUM(D80:D84)</f>
        <v>0</v>
      </c>
      <c r="E85" s="145">
        <f t="shared" si="19"/>
        <v>0</v>
      </c>
      <c r="F85" s="145">
        <f t="shared" si="19"/>
        <v>0</v>
      </c>
      <c r="G85" s="145">
        <f t="shared" si="19"/>
        <v>0</v>
      </c>
      <c r="H85" s="145">
        <f t="shared" si="19"/>
        <v>0</v>
      </c>
      <c r="I85" s="145">
        <f t="shared" si="19"/>
        <v>0</v>
      </c>
      <c r="J85" s="145">
        <f t="shared" si="19"/>
        <v>0</v>
      </c>
      <c r="K85" s="228"/>
      <c r="L85" s="228"/>
    </row>
    <row r="86" spans="1:12" ht="15.75" customHeight="1">
      <c r="A86" s="171"/>
      <c r="B86" s="172"/>
      <c r="C86" s="173"/>
      <c r="D86" s="251">
        <f t="array" ref="D86">INDEX('FS-Month'!113:113,MATCH(D$5*12,'FS-Month'!$7:$7))</f>
        <v>0</v>
      </c>
      <c r="E86" s="251">
        <f t="array" ref="E86">INDEX('FS-Month'!113:113,MATCH(E$5*12,'FS-Month'!$7:$7))</f>
        <v>0</v>
      </c>
      <c r="F86" s="251">
        <f t="array" ref="F86">INDEX('FS-Month'!113:113,MATCH(F$5*12,'FS-Month'!$7:$7))</f>
        <v>0</v>
      </c>
      <c r="G86" s="251">
        <f t="array" ref="G86">INDEX('FS-Month'!113:113,MATCH(G$5*12,'FS-Month'!$7:$7))</f>
        <v>0</v>
      </c>
      <c r="H86" s="251">
        <f t="array" ref="H86">INDEX('FS-Month'!113:113,MATCH(H$5*12,'FS-Month'!$7:$7))</f>
        <v>0</v>
      </c>
      <c r="I86" s="251">
        <f t="array" ref="I86">INDEX('FS-Month'!113:113,MATCH(I$5*12,'FS-Month'!$7:$7))</f>
        <v>0</v>
      </c>
      <c r="J86" s="251">
        <f t="array" ref="J86">INDEX('FS-Month'!113:113,MATCH(J$5*12,'FS-Month'!$7:$7))</f>
        <v>0</v>
      </c>
      <c r="K86" s="228"/>
      <c r="L86" s="228"/>
    </row>
    <row r="87" spans="1:12" ht="25.5" customHeight="1">
      <c r="A87" s="174" t="s">
        <v>177</v>
      </c>
      <c r="B87" s="175"/>
      <c r="C87" s="176"/>
      <c r="D87" s="177">
        <f t="shared" ref="D87:J87" si="20">SUM(D71+D78+D85)</f>
        <v>0</v>
      </c>
      <c r="E87" s="177">
        <f t="shared" si="20"/>
        <v>0</v>
      </c>
      <c r="F87" s="177">
        <f t="shared" si="20"/>
        <v>0</v>
      </c>
      <c r="G87" s="177">
        <f t="shared" si="20"/>
        <v>0</v>
      </c>
      <c r="H87" s="177">
        <f t="shared" si="20"/>
        <v>0</v>
      </c>
      <c r="I87" s="177">
        <f t="shared" si="20"/>
        <v>0</v>
      </c>
      <c r="J87" s="177">
        <f t="shared" si="20"/>
        <v>0</v>
      </c>
      <c r="K87" s="228"/>
      <c r="L87" s="228"/>
    </row>
    <row r="88" spans="1:12" ht="15.75" customHeight="1">
      <c r="A88" s="122"/>
      <c r="B88" s="122"/>
      <c r="C88" s="159"/>
      <c r="D88" s="148"/>
      <c r="E88" s="148"/>
      <c r="F88" s="148"/>
      <c r="G88" s="148"/>
      <c r="H88" s="148"/>
      <c r="I88" s="148"/>
      <c r="J88" s="148"/>
      <c r="K88" s="228"/>
      <c r="L88" s="228"/>
    </row>
    <row r="89" spans="1:12" ht="15.75" customHeight="1">
      <c r="A89" s="122"/>
      <c r="B89" s="122"/>
      <c r="C89" s="159"/>
      <c r="D89" s="148"/>
      <c r="E89" s="148"/>
      <c r="F89" s="148"/>
      <c r="G89" s="148"/>
      <c r="H89" s="148"/>
      <c r="I89" s="148"/>
      <c r="J89" s="148"/>
      <c r="K89" s="228"/>
      <c r="L89" s="228"/>
    </row>
    <row r="90" spans="1:12" ht="15.75" customHeight="1">
      <c r="A90" s="122"/>
      <c r="B90" s="122"/>
      <c r="C90" s="159"/>
      <c r="D90" s="148"/>
      <c r="E90" s="148"/>
      <c r="F90" s="148"/>
      <c r="G90" s="148"/>
      <c r="H90" s="148"/>
      <c r="I90" s="148"/>
      <c r="J90" s="148"/>
      <c r="K90" s="228"/>
      <c r="L90" s="228"/>
    </row>
    <row r="91" spans="1:12" ht="41.25" customHeight="1">
      <c r="A91" s="160" t="s">
        <v>178</v>
      </c>
      <c r="B91" s="161"/>
      <c r="C91" s="162"/>
      <c r="D91" s="252"/>
      <c r="E91" s="252"/>
      <c r="F91" s="252"/>
      <c r="G91" s="252"/>
      <c r="H91" s="252"/>
      <c r="I91" s="252"/>
      <c r="J91" s="252"/>
      <c r="K91" s="228"/>
      <c r="L91" s="228"/>
    </row>
    <row r="92" spans="1:12" ht="15.75" customHeight="1">
      <c r="A92" s="119" t="s">
        <v>179</v>
      </c>
      <c r="B92" s="122"/>
      <c r="C92" s="159"/>
      <c r="D92" s="148"/>
      <c r="E92" s="148"/>
      <c r="F92" s="148"/>
      <c r="G92" s="148"/>
      <c r="H92" s="148"/>
      <c r="I92" s="148"/>
      <c r="J92" s="148"/>
      <c r="K92" s="228"/>
      <c r="L92" s="228"/>
    </row>
    <row r="93" spans="1:12" ht="15.75" customHeight="1">
      <c r="A93" s="120" t="s">
        <v>180</v>
      </c>
      <c r="B93" s="122"/>
      <c r="C93" s="164" t="str">
        <f>Settings!$C$7</f>
        <v>USD</v>
      </c>
      <c r="D93" s="250">
        <f t="array" ref="D93">INDEX('FS-Month'!120:120,MATCH(D$5*12,'FS-Month'!$7:$7))</f>
        <v>0</v>
      </c>
      <c r="E93" s="250">
        <f t="array" ref="E93">INDEX('FS-Month'!120:120,MATCH(E$5*12,'FS-Month'!$7:$7))</f>
        <v>0</v>
      </c>
      <c r="F93" s="250">
        <f t="array" ref="F93">INDEX('FS-Month'!120:120,MATCH(F$5*12,'FS-Month'!$7:$7))</f>
        <v>0</v>
      </c>
      <c r="G93" s="250">
        <f t="array" ref="G93">INDEX('FS-Month'!120:120,MATCH(G$5*12,'FS-Month'!$7:$7))</f>
        <v>0</v>
      </c>
      <c r="H93" s="250">
        <f t="array" ref="H93">INDEX('FS-Month'!120:120,MATCH(H$5*12,'FS-Month'!$7:$7))</f>
        <v>0</v>
      </c>
      <c r="I93" s="250">
        <f t="array" ref="I93">INDEX('FS-Month'!120:120,MATCH(I$5*12,'FS-Month'!$7:$7))</f>
        <v>0</v>
      </c>
      <c r="J93" s="250">
        <f t="array" ref="J93">INDEX('FS-Month'!120:120,MATCH(J$5*12,'FS-Month'!$7:$7))</f>
        <v>0</v>
      </c>
      <c r="K93" s="228"/>
      <c r="L93" s="228"/>
    </row>
    <row r="94" spans="1:12" ht="15.75" customHeight="1">
      <c r="A94" s="120" t="s">
        <v>181</v>
      </c>
      <c r="B94" s="122"/>
      <c r="C94" s="164" t="str">
        <f>Settings!$C$7</f>
        <v>USD</v>
      </c>
      <c r="D94" s="250">
        <f t="array" ref="D94">INDEX('FS-Month'!121:121,MATCH(D$5*12,'FS-Month'!$7:$7))</f>
        <v>0</v>
      </c>
      <c r="E94" s="250">
        <f t="array" ref="E94">INDEX('FS-Month'!121:121,MATCH(E$5*12,'FS-Month'!$7:$7))</f>
        <v>0</v>
      </c>
      <c r="F94" s="250">
        <f t="array" ref="F94">INDEX('FS-Month'!121:121,MATCH(F$5*12,'FS-Month'!$7:$7))</f>
        <v>0</v>
      </c>
      <c r="G94" s="250">
        <f t="array" ref="G94">INDEX('FS-Month'!121:121,MATCH(G$5*12,'FS-Month'!$7:$7))</f>
        <v>0</v>
      </c>
      <c r="H94" s="250">
        <f t="array" ref="H94">INDEX('FS-Month'!121:121,MATCH(H$5*12,'FS-Month'!$7:$7))</f>
        <v>0</v>
      </c>
      <c r="I94" s="250">
        <f t="array" ref="I94">INDEX('FS-Month'!121:121,MATCH(I$5*12,'FS-Month'!$7:$7))</f>
        <v>0</v>
      </c>
      <c r="J94" s="250">
        <f t="array" ref="J94">INDEX('FS-Month'!121:121,MATCH(J$5*12,'FS-Month'!$7:$7))</f>
        <v>0</v>
      </c>
      <c r="K94" s="228"/>
      <c r="L94" s="228"/>
    </row>
    <row r="95" spans="1:12" ht="15.75" customHeight="1">
      <c r="A95" s="120" t="s">
        <v>182</v>
      </c>
      <c r="B95" s="122"/>
      <c r="C95" s="164" t="str">
        <f>Settings!$C$7</f>
        <v>USD</v>
      </c>
      <c r="D95" s="250">
        <f t="array" ref="D95">INDEX('FS-Month'!122:122,MATCH(D$5*12,'FS-Month'!$7:$7))</f>
        <v>0</v>
      </c>
      <c r="E95" s="250">
        <f t="array" ref="E95">INDEX('FS-Month'!122:122,MATCH(E$5*12,'FS-Month'!$7:$7))</f>
        <v>0</v>
      </c>
      <c r="F95" s="250">
        <f t="array" ref="F95">INDEX('FS-Month'!122:122,MATCH(F$5*12,'FS-Month'!$7:$7))</f>
        <v>0</v>
      </c>
      <c r="G95" s="250">
        <f t="array" ref="G95">INDEX('FS-Month'!122:122,MATCH(G$5*12,'FS-Month'!$7:$7))</f>
        <v>0</v>
      </c>
      <c r="H95" s="250">
        <f t="array" ref="H95">INDEX('FS-Month'!122:122,MATCH(H$5*12,'FS-Month'!$7:$7))</f>
        <v>0</v>
      </c>
      <c r="I95" s="250">
        <f t="array" ref="I95">INDEX('FS-Month'!122:122,MATCH(I$5*12,'FS-Month'!$7:$7))</f>
        <v>0</v>
      </c>
      <c r="J95" s="250">
        <f t="array" ref="J95">INDEX('FS-Month'!122:122,MATCH(J$5*12,'FS-Month'!$7:$7))</f>
        <v>0</v>
      </c>
      <c r="K95" s="228"/>
      <c r="L95" s="228"/>
    </row>
    <row r="96" spans="1:12" ht="15.75" customHeight="1">
      <c r="A96" s="120" t="s">
        <v>183</v>
      </c>
      <c r="B96" s="122"/>
      <c r="C96" s="164" t="str">
        <f>Settings!$C$7</f>
        <v>USD</v>
      </c>
      <c r="D96" s="250">
        <f t="array" ref="D96">INDEX('FS-Month'!123:123,MATCH(D$5*12,'FS-Month'!$7:$7))</f>
        <v>0</v>
      </c>
      <c r="E96" s="250">
        <f t="array" ref="E96">INDEX('FS-Month'!123:123,MATCH(E$5*12,'FS-Month'!$7:$7))</f>
        <v>0</v>
      </c>
      <c r="F96" s="250">
        <f t="array" ref="F96">INDEX('FS-Month'!123:123,MATCH(F$5*12,'FS-Month'!$7:$7))</f>
        <v>0</v>
      </c>
      <c r="G96" s="250">
        <f t="array" ref="G96">INDEX('FS-Month'!123:123,MATCH(G$5*12,'FS-Month'!$7:$7))</f>
        <v>0</v>
      </c>
      <c r="H96" s="250">
        <f t="array" ref="H96">INDEX('FS-Month'!123:123,MATCH(H$5*12,'FS-Month'!$7:$7))</f>
        <v>0</v>
      </c>
      <c r="I96" s="250">
        <f t="array" ref="I96">INDEX('FS-Month'!123:123,MATCH(I$5*12,'FS-Month'!$7:$7))</f>
        <v>0</v>
      </c>
      <c r="J96" s="250">
        <f t="array" ref="J96">INDEX('FS-Month'!123:123,MATCH(J$5*12,'FS-Month'!$7:$7))</f>
        <v>0</v>
      </c>
      <c r="K96" s="228"/>
      <c r="L96" s="228"/>
    </row>
    <row r="97" spans="1:12" ht="15.75" customHeight="1">
      <c r="A97" s="165" t="s">
        <v>184</v>
      </c>
      <c r="B97" s="166"/>
      <c r="C97" s="167" t="str">
        <f>Settings!$C$7</f>
        <v>USD</v>
      </c>
      <c r="D97" s="250">
        <f t="array" ref="D97">INDEX('FS-Month'!124:124,MATCH(D$5*12,'FS-Month'!$7:$7))</f>
        <v>0</v>
      </c>
      <c r="E97" s="250">
        <f t="array" ref="E97">INDEX('FS-Month'!124:124,MATCH(E$5*12,'FS-Month'!$7:$7))</f>
        <v>0</v>
      </c>
      <c r="F97" s="250">
        <f t="array" ref="F97">INDEX('FS-Month'!124:124,MATCH(F$5*12,'FS-Month'!$7:$7))</f>
        <v>0</v>
      </c>
      <c r="G97" s="250">
        <f t="array" ref="G97">INDEX('FS-Month'!124:124,MATCH(G$5*12,'FS-Month'!$7:$7))</f>
        <v>0</v>
      </c>
      <c r="H97" s="250">
        <f t="array" ref="H97">INDEX('FS-Month'!124:124,MATCH(H$5*12,'FS-Month'!$7:$7))</f>
        <v>0</v>
      </c>
      <c r="I97" s="250">
        <f t="array" ref="I97">INDEX('FS-Month'!124:124,MATCH(I$5*12,'FS-Month'!$7:$7))</f>
        <v>0</v>
      </c>
      <c r="J97" s="250">
        <f t="array" ref="J97">INDEX('FS-Month'!124:124,MATCH(J$5*12,'FS-Month'!$7:$7))</f>
        <v>0</v>
      </c>
      <c r="K97" s="228"/>
      <c r="L97" s="228"/>
    </row>
    <row r="98" spans="1:12" ht="15.75" customHeight="1">
      <c r="A98" s="119" t="s">
        <v>185</v>
      </c>
      <c r="B98" s="122"/>
      <c r="C98" s="168" t="str">
        <f>Settings!$C$7</f>
        <v>USD</v>
      </c>
      <c r="D98" s="145">
        <f t="shared" ref="D98:J98" si="21">SUM(D93:D97)</f>
        <v>0</v>
      </c>
      <c r="E98" s="145">
        <f t="shared" si="21"/>
        <v>0</v>
      </c>
      <c r="F98" s="145">
        <f t="shared" si="21"/>
        <v>0</v>
      </c>
      <c r="G98" s="145">
        <f t="shared" si="21"/>
        <v>0</v>
      </c>
      <c r="H98" s="145">
        <f t="shared" si="21"/>
        <v>0</v>
      </c>
      <c r="I98" s="145">
        <f t="shared" si="21"/>
        <v>0</v>
      </c>
      <c r="J98" s="145">
        <f t="shared" si="21"/>
        <v>0</v>
      </c>
      <c r="K98" s="228"/>
      <c r="L98" s="228"/>
    </row>
    <row r="99" spans="1:12" ht="15.75" customHeight="1">
      <c r="A99" s="169"/>
      <c r="B99" s="122"/>
      <c r="C99" s="159"/>
      <c r="D99" s="148"/>
      <c r="E99" s="148"/>
      <c r="F99" s="148"/>
      <c r="G99" s="148"/>
      <c r="H99" s="148"/>
      <c r="I99" s="148"/>
      <c r="J99" s="148"/>
      <c r="K99" s="228"/>
      <c r="L99" s="228"/>
    </row>
    <row r="100" spans="1:12" ht="15.75" customHeight="1">
      <c r="A100" s="119" t="s">
        <v>186</v>
      </c>
      <c r="B100" s="122"/>
      <c r="C100" s="159"/>
      <c r="D100" s="148"/>
      <c r="E100" s="148"/>
      <c r="F100" s="148"/>
      <c r="G100" s="148"/>
      <c r="H100" s="148"/>
      <c r="I100" s="148"/>
      <c r="J100" s="148"/>
      <c r="K100" s="228"/>
      <c r="L100" s="228"/>
    </row>
    <row r="101" spans="1:12" ht="15.75" customHeight="1">
      <c r="A101" s="120" t="s">
        <v>187</v>
      </c>
      <c r="B101" s="122"/>
      <c r="C101" s="164" t="str">
        <f>Settings!$C$7</f>
        <v>USD</v>
      </c>
      <c r="D101" s="250">
        <f t="array" ref="D101">INDEX('FS-Month'!128:128,MATCH(D$5*12,'FS-Month'!$7:$7))</f>
        <v>0</v>
      </c>
      <c r="E101" s="250">
        <f t="array" ref="E101">INDEX('FS-Month'!128:128,MATCH(E$5*12,'FS-Month'!$7:$7))</f>
        <v>0</v>
      </c>
      <c r="F101" s="250">
        <f t="array" ref="F101">INDEX('FS-Month'!128:128,MATCH(F$5*12,'FS-Month'!$7:$7))</f>
        <v>0</v>
      </c>
      <c r="G101" s="250">
        <f t="array" ref="G101">INDEX('FS-Month'!128:128,MATCH(G$5*12,'FS-Month'!$7:$7))</f>
        <v>0</v>
      </c>
      <c r="H101" s="250">
        <f t="array" ref="H101">INDEX('FS-Month'!128:128,MATCH(H$5*12,'FS-Month'!$7:$7))</f>
        <v>0</v>
      </c>
      <c r="I101" s="250">
        <f t="array" ref="I101">INDEX('FS-Month'!128:128,MATCH(I$5*12,'FS-Month'!$7:$7))</f>
        <v>0</v>
      </c>
      <c r="J101" s="250">
        <f t="array" ref="J101">INDEX('FS-Month'!128:128,MATCH(J$5*12,'FS-Month'!$7:$7))</f>
        <v>0</v>
      </c>
      <c r="K101" s="228"/>
      <c r="L101" s="228"/>
    </row>
    <row r="102" spans="1:12" ht="15.75" customHeight="1">
      <c r="A102" s="165" t="s">
        <v>188</v>
      </c>
      <c r="B102" s="166"/>
      <c r="C102" s="167" t="str">
        <f>Settings!$C$7</f>
        <v>USD</v>
      </c>
      <c r="D102" s="250">
        <f t="array" ref="D102">INDEX('FS-Month'!129:129,MATCH(D$5*12,'FS-Month'!$7:$7))</f>
        <v>0</v>
      </c>
      <c r="E102" s="250">
        <f t="array" ref="E102">INDEX('FS-Month'!129:129,MATCH(E$5*12,'FS-Month'!$7:$7))</f>
        <v>0</v>
      </c>
      <c r="F102" s="250">
        <f t="array" ref="F102">INDEX('FS-Month'!129:129,MATCH(F$5*12,'FS-Month'!$7:$7))</f>
        <v>0</v>
      </c>
      <c r="G102" s="250">
        <f t="array" ref="G102">INDEX('FS-Month'!129:129,MATCH(G$5*12,'FS-Month'!$7:$7))</f>
        <v>0</v>
      </c>
      <c r="H102" s="250">
        <f t="array" ref="H102">INDEX('FS-Month'!129:129,MATCH(H$5*12,'FS-Month'!$7:$7))</f>
        <v>0</v>
      </c>
      <c r="I102" s="250">
        <f t="array" ref="I102">INDEX('FS-Month'!129:129,MATCH(I$5*12,'FS-Month'!$7:$7))</f>
        <v>0</v>
      </c>
      <c r="J102" s="250">
        <f t="array" ref="J102">INDEX('FS-Month'!129:129,MATCH(J$5*12,'FS-Month'!$7:$7))</f>
        <v>0</v>
      </c>
      <c r="K102" s="228"/>
      <c r="L102" s="228"/>
    </row>
    <row r="103" spans="1:12" ht="15.75" customHeight="1">
      <c r="A103" s="119" t="s">
        <v>189</v>
      </c>
      <c r="B103" s="122"/>
      <c r="C103" s="168" t="str">
        <f>Settings!$C$7</f>
        <v>USD</v>
      </c>
      <c r="D103" s="145">
        <f>SUM(D99:D102)</f>
        <v>0</v>
      </c>
      <c r="E103" s="145">
        <f>SUM(E99:E102)</f>
        <v>0</v>
      </c>
      <c r="F103" s="145">
        <f>SUM(F99:F102)</f>
        <v>0</v>
      </c>
      <c r="G103" s="145">
        <f>SUM(G99:G102)</f>
        <v>0</v>
      </c>
      <c r="H103" s="145">
        <f>SUM(H99:H102)</f>
        <v>0</v>
      </c>
      <c r="I103" s="145">
        <f>SUM(I99:I102)</f>
        <v>0</v>
      </c>
      <c r="J103" s="145">
        <f>SUM(J99:J102)</f>
        <v>0</v>
      </c>
      <c r="K103" s="228"/>
      <c r="L103" s="228"/>
    </row>
    <row r="104" spans="1:12" ht="15.75" customHeight="1">
      <c r="A104" s="178"/>
      <c r="B104" s="166"/>
      <c r="C104" s="179"/>
      <c r="D104" s="251"/>
      <c r="E104" s="251"/>
      <c r="F104" s="251"/>
      <c r="G104" s="251"/>
      <c r="H104" s="251"/>
      <c r="I104" s="251"/>
      <c r="J104" s="251"/>
      <c r="K104" s="228"/>
      <c r="L104" s="228"/>
    </row>
    <row r="105" spans="1:12" ht="25.5" customHeight="1">
      <c r="A105" s="174" t="s">
        <v>190</v>
      </c>
      <c r="B105" s="175"/>
      <c r="C105" s="176"/>
      <c r="D105" s="177">
        <f>SUM(D98+D103)</f>
        <v>0</v>
      </c>
      <c r="E105" s="177">
        <f>SUM(E98+E103)</f>
        <v>0</v>
      </c>
      <c r="F105" s="177">
        <f>SUM(F98+F103)</f>
        <v>0</v>
      </c>
      <c r="G105" s="177">
        <f>SUM(G98+G103)</f>
        <v>0</v>
      </c>
      <c r="H105" s="177">
        <f>SUM(H98+H103)</f>
        <v>0</v>
      </c>
      <c r="I105" s="177">
        <f>SUM(I98+I103)</f>
        <v>0</v>
      </c>
      <c r="J105" s="177">
        <f>SUM(J98+J103)</f>
        <v>0</v>
      </c>
      <c r="K105" s="228"/>
      <c r="L105" s="228"/>
    </row>
    <row r="106" spans="1:12" ht="15.75" customHeight="1">
      <c r="A106" s="122"/>
      <c r="B106" s="122"/>
      <c r="C106" s="159"/>
      <c r="D106" s="148"/>
      <c r="E106" s="148"/>
      <c r="F106" s="148"/>
      <c r="G106" s="148"/>
      <c r="H106" s="148"/>
      <c r="I106" s="148"/>
      <c r="J106" s="148"/>
      <c r="K106" s="228"/>
      <c r="L106" s="228"/>
    </row>
    <row r="107" spans="1:12" ht="15.75" customHeight="1">
      <c r="A107" s="122"/>
      <c r="B107" s="122"/>
      <c r="C107" s="159"/>
      <c r="D107" s="148"/>
      <c r="E107" s="148"/>
      <c r="F107" s="148"/>
      <c r="G107" s="148"/>
      <c r="H107" s="148"/>
      <c r="I107" s="148"/>
      <c r="J107" s="148"/>
      <c r="K107" s="228"/>
      <c r="L107" s="228"/>
    </row>
    <row r="108" spans="1:12" ht="15.75" customHeight="1">
      <c r="A108" s="122"/>
      <c r="B108" s="122"/>
      <c r="C108" s="159"/>
      <c r="D108" s="148"/>
      <c r="E108" s="148"/>
      <c r="F108" s="148"/>
      <c r="G108" s="148"/>
      <c r="H108" s="148"/>
      <c r="I108" s="148"/>
      <c r="J108" s="148"/>
      <c r="K108" s="228"/>
      <c r="L108" s="228"/>
    </row>
    <row r="109" spans="1:12" ht="41.25" customHeight="1">
      <c r="A109" s="160" t="s">
        <v>191</v>
      </c>
      <c r="B109" s="161"/>
      <c r="C109" s="162"/>
      <c r="D109" s="252"/>
      <c r="E109" s="252"/>
      <c r="F109" s="252"/>
      <c r="G109" s="252"/>
      <c r="H109" s="252"/>
      <c r="I109" s="252"/>
      <c r="J109" s="252"/>
      <c r="K109" s="228"/>
      <c r="L109" s="228"/>
    </row>
    <row r="110" spans="1:12" ht="15.75" customHeight="1">
      <c r="A110" s="120" t="s">
        <v>192</v>
      </c>
      <c r="B110" s="122"/>
      <c r="C110" s="164" t="str">
        <f>Settings!$C$7</f>
        <v>USD</v>
      </c>
      <c r="D110" s="250">
        <f t="array" ref="D110">INDEX('FS-Month'!137:137,MATCH(D$5*12,'FS-Month'!$7:$7))</f>
        <v>0</v>
      </c>
      <c r="E110" s="250">
        <f t="array" ref="E110">INDEX('FS-Month'!137:137,MATCH(E$5*12,'FS-Month'!$7:$7))</f>
        <v>0</v>
      </c>
      <c r="F110" s="250">
        <f t="array" ref="F110">INDEX('FS-Month'!137:137,MATCH(F$5*12,'FS-Month'!$7:$7))</f>
        <v>0</v>
      </c>
      <c r="G110" s="250">
        <f t="array" ref="G110">INDEX('FS-Month'!137:137,MATCH(G$5*12,'FS-Month'!$7:$7))</f>
        <v>0</v>
      </c>
      <c r="H110" s="250">
        <f t="array" ref="H110">INDEX('FS-Month'!137:137,MATCH(H$5*12,'FS-Month'!$7:$7))</f>
        <v>0</v>
      </c>
      <c r="I110" s="250">
        <f t="array" ref="I110">INDEX('FS-Month'!137:137,MATCH(I$5*12,'FS-Month'!$7:$7))</f>
        <v>0</v>
      </c>
      <c r="J110" s="250">
        <f t="array" ref="J110">INDEX('FS-Month'!137:137,MATCH(J$5*12,'FS-Month'!$7:$7))</f>
        <v>0</v>
      </c>
      <c r="K110" s="228"/>
      <c r="L110" s="228"/>
    </row>
    <row r="111" spans="1:12" ht="15.75" customHeight="1">
      <c r="A111" s="120" t="s">
        <v>193</v>
      </c>
      <c r="B111" s="122"/>
      <c r="C111" s="164" t="str">
        <f>Settings!$C$7</f>
        <v>USD</v>
      </c>
      <c r="D111" s="250">
        <f t="array" ref="D111">INDEX('FS-Month'!138:138,MATCH(D$5*12,'FS-Month'!$7:$7))</f>
        <v>0</v>
      </c>
      <c r="E111" s="250">
        <f t="array" ref="E111">INDEX('FS-Month'!138:138,MATCH(E$5*12,'FS-Month'!$7:$7))</f>
        <v>0</v>
      </c>
      <c r="F111" s="250">
        <f t="array" ref="F111">INDEX('FS-Month'!138:138,MATCH(F$5*12,'FS-Month'!$7:$7))</f>
        <v>0</v>
      </c>
      <c r="G111" s="250">
        <f t="array" ref="G111">INDEX('FS-Month'!138:138,MATCH(G$5*12,'FS-Month'!$7:$7))</f>
        <v>0</v>
      </c>
      <c r="H111" s="250">
        <f t="array" ref="H111">INDEX('FS-Month'!138:138,MATCH(H$5*12,'FS-Month'!$7:$7))</f>
        <v>0</v>
      </c>
      <c r="I111" s="250">
        <f t="array" ref="I111">INDEX('FS-Month'!138:138,MATCH(I$5*12,'FS-Month'!$7:$7))</f>
        <v>0</v>
      </c>
      <c r="J111" s="250">
        <f t="array" ref="J111">INDEX('FS-Month'!138:138,MATCH(J$5*12,'FS-Month'!$7:$7))</f>
        <v>0</v>
      </c>
      <c r="K111" s="228"/>
      <c r="L111" s="228"/>
    </row>
    <row r="112" spans="1:12" ht="15.75" customHeight="1">
      <c r="A112" s="165" t="s">
        <v>194</v>
      </c>
      <c r="B112" s="166"/>
      <c r="C112" s="167" t="str">
        <f>Settings!$C$7</f>
        <v>USD</v>
      </c>
      <c r="D112" s="250">
        <f t="array" ref="D112">INDEX('FS-Month'!139:139,MATCH(D$5*12,'FS-Month'!$7:$7))</f>
        <v>0</v>
      </c>
      <c r="E112" s="250">
        <f t="array" ref="E112">INDEX('FS-Month'!139:139,MATCH(E$5*12,'FS-Month'!$7:$7))</f>
        <v>0</v>
      </c>
      <c r="F112" s="250">
        <f t="array" ref="F112">INDEX('FS-Month'!139:139,MATCH(F$5*12,'FS-Month'!$7:$7))</f>
        <v>0</v>
      </c>
      <c r="G112" s="250">
        <f t="array" ref="G112">INDEX('FS-Month'!139:139,MATCH(G$5*12,'FS-Month'!$7:$7))</f>
        <v>0</v>
      </c>
      <c r="H112" s="250">
        <f t="array" ref="H112">INDEX('FS-Month'!139:139,MATCH(H$5*12,'FS-Month'!$7:$7))</f>
        <v>0</v>
      </c>
      <c r="I112" s="250">
        <f t="array" ref="I112">INDEX('FS-Month'!139:139,MATCH(I$5*12,'FS-Month'!$7:$7))</f>
        <v>0</v>
      </c>
      <c r="J112" s="250">
        <f t="array" ref="J112">INDEX('FS-Month'!139:139,MATCH(J$5*12,'FS-Month'!$7:$7))</f>
        <v>0</v>
      </c>
      <c r="K112" s="228"/>
      <c r="L112" s="228"/>
    </row>
    <row r="113" spans="1:12" ht="25.5" customHeight="1">
      <c r="A113" s="174" t="s">
        <v>195</v>
      </c>
      <c r="B113" s="175"/>
      <c r="C113" s="176"/>
      <c r="D113" s="177">
        <f t="shared" ref="D113:J113" si="22">SUM(D110:D112)</f>
        <v>0</v>
      </c>
      <c r="E113" s="177">
        <f t="shared" si="22"/>
        <v>0</v>
      </c>
      <c r="F113" s="177">
        <f t="shared" si="22"/>
        <v>0</v>
      </c>
      <c r="G113" s="177">
        <f t="shared" si="22"/>
        <v>0</v>
      </c>
      <c r="H113" s="177">
        <f t="shared" si="22"/>
        <v>0</v>
      </c>
      <c r="I113" s="177">
        <f t="shared" si="22"/>
        <v>0</v>
      </c>
      <c r="J113" s="177">
        <f t="shared" si="22"/>
        <v>0</v>
      </c>
      <c r="K113" s="228"/>
      <c r="L113" s="228"/>
    </row>
    <row r="114" spans="1:12" ht="15.75" customHeight="1">
      <c r="A114" s="122"/>
      <c r="B114" s="122"/>
      <c r="C114" s="159"/>
      <c r="D114" s="148"/>
      <c r="E114" s="148"/>
      <c r="F114" s="148"/>
      <c r="G114" s="148"/>
      <c r="H114" s="148"/>
      <c r="I114" s="148"/>
      <c r="J114" s="148"/>
      <c r="K114" s="228"/>
      <c r="L114" s="228"/>
    </row>
    <row r="115" spans="1:12" ht="15.75" customHeight="1">
      <c r="A115" s="122"/>
      <c r="B115" s="122"/>
      <c r="C115" s="159"/>
      <c r="D115" s="148"/>
      <c r="E115" s="148"/>
      <c r="F115" s="148"/>
      <c r="G115" s="148"/>
      <c r="H115" s="148"/>
      <c r="I115" s="148"/>
      <c r="J115" s="148"/>
      <c r="K115" s="228"/>
      <c r="L115" s="228"/>
    </row>
    <row r="116" spans="1:12" ht="15.75" customHeight="1">
      <c r="A116" s="122"/>
      <c r="B116" s="122"/>
      <c r="C116" s="159"/>
      <c r="D116" s="158"/>
      <c r="E116" s="158"/>
      <c r="F116" s="158"/>
      <c r="G116" s="158"/>
      <c r="H116" s="158"/>
      <c r="I116" s="158"/>
      <c r="J116" s="158"/>
      <c r="K116" s="228"/>
      <c r="L116" s="228"/>
    </row>
    <row r="117" spans="1:12" ht="15.75" customHeight="1">
      <c r="A117" s="122"/>
      <c r="B117" s="122"/>
      <c r="C117" s="159"/>
      <c r="D117" s="158"/>
      <c r="E117" s="158"/>
      <c r="F117" s="158"/>
      <c r="G117" s="158"/>
      <c r="H117" s="158"/>
      <c r="I117" s="158"/>
      <c r="J117" s="158"/>
      <c r="K117" s="228"/>
      <c r="L117" s="228"/>
    </row>
    <row r="118" spans="1:12" ht="41.25" customHeight="1">
      <c r="A118" s="3" t="s">
        <v>196</v>
      </c>
      <c r="B118" s="180"/>
      <c r="C118" s="181"/>
      <c r="D118" s="253"/>
      <c r="E118" s="253"/>
      <c r="F118" s="253"/>
      <c r="G118" s="253"/>
      <c r="H118" s="253"/>
      <c r="I118" s="253"/>
      <c r="J118" s="253"/>
      <c r="K118" s="228"/>
      <c r="L118" s="228"/>
    </row>
    <row r="119" spans="1:12" ht="15.75" customHeight="1">
      <c r="A119" s="122"/>
      <c r="B119" s="122"/>
      <c r="C119" s="159"/>
      <c r="D119" s="148"/>
      <c r="E119" s="148"/>
      <c r="F119" s="148"/>
      <c r="G119" s="148"/>
      <c r="H119" s="148"/>
      <c r="I119" s="148"/>
      <c r="J119" s="148"/>
      <c r="K119" s="228"/>
      <c r="L119" s="228"/>
    </row>
    <row r="120" spans="1:12" ht="15.75" customHeight="1">
      <c r="A120" s="120" t="s">
        <v>197</v>
      </c>
      <c r="B120" s="122"/>
      <c r="C120" s="164" t="str">
        <f>Settings!$C$7</f>
        <v>USD</v>
      </c>
      <c r="D120" s="158">
        <f>IF(D$5=1,Settings!$C$9,C144)</f>
        <v>0</v>
      </c>
      <c r="E120" s="158">
        <f>IF(E$5=1,Settings!$C$9,D144)</f>
        <v>0</v>
      </c>
      <c r="F120" s="158">
        <f>IF(F$5=1,Settings!$C$9,E144)</f>
        <v>0</v>
      </c>
      <c r="G120" s="158">
        <f>IF(G$5=1,Settings!$C$9,F144)</f>
        <v>0</v>
      </c>
      <c r="H120" s="158">
        <f>IF(H$5=1,Settings!$C$9,G144)</f>
        <v>0</v>
      </c>
      <c r="I120" s="158">
        <f>IF(I$5=1,Settings!$C$9,H144)</f>
        <v>0</v>
      </c>
      <c r="J120" s="158">
        <f>IF(J$5=1,Settings!$C$9,I144)</f>
        <v>0</v>
      </c>
      <c r="K120" s="228"/>
      <c r="L120" s="228"/>
    </row>
    <row r="121" spans="1:12" ht="15.75" customHeight="1">
      <c r="A121" s="122"/>
      <c r="B121" s="122"/>
      <c r="C121" s="159"/>
      <c r="D121" s="158">
        <f t="array" ref="D121">INDEX('FS-Month'!148:148,MATCH(D$5*12,'FS-Month'!$7:$7))</f>
        <v>0</v>
      </c>
      <c r="E121" s="158">
        <f t="array" ref="E121">INDEX('FS-Month'!148:148,MATCH(E$5*12,'FS-Month'!$7:$7))</f>
        <v>0</v>
      </c>
      <c r="F121" s="158">
        <f t="array" ref="F121">INDEX('FS-Month'!148:148,MATCH(F$5*12,'FS-Month'!$7:$7))</f>
        <v>0</v>
      </c>
      <c r="G121" s="158">
        <f t="array" ref="G121">INDEX('FS-Month'!148:148,MATCH(G$5*12,'FS-Month'!$7:$7))</f>
        <v>0</v>
      </c>
      <c r="H121" s="158">
        <f t="array" ref="H121">INDEX('FS-Month'!148:148,MATCH(H$5*12,'FS-Month'!$7:$7))</f>
        <v>0</v>
      </c>
      <c r="I121" s="158">
        <f t="array" ref="I121">INDEX('FS-Month'!148:148,MATCH(I$5*12,'FS-Month'!$7:$7))</f>
        <v>0</v>
      </c>
      <c r="J121" s="158">
        <f t="array" ref="J121">INDEX('FS-Month'!148:148,MATCH(J$5*12,'FS-Month'!$7:$7))</f>
        <v>0</v>
      </c>
      <c r="K121" s="228"/>
      <c r="L121" s="228"/>
    </row>
    <row r="122" spans="1:12" ht="15.75" customHeight="1">
      <c r="A122" s="119" t="s">
        <v>198</v>
      </c>
      <c r="B122" s="122"/>
      <c r="C122" s="159"/>
      <c r="D122" s="158">
        <f t="array" ref="D122">INDEX('FS-Month'!149:149,MATCH(D$5*12,'FS-Month'!$7:$7))</f>
        <v>0</v>
      </c>
      <c r="E122" s="158">
        <f t="array" ref="E122">INDEX('FS-Month'!149:149,MATCH(E$5*12,'FS-Month'!$7:$7))</f>
        <v>0</v>
      </c>
      <c r="F122" s="158">
        <f t="array" ref="F122">INDEX('FS-Month'!149:149,MATCH(F$5*12,'FS-Month'!$7:$7))</f>
        <v>0</v>
      </c>
      <c r="G122" s="158">
        <f t="array" ref="G122">INDEX('FS-Month'!149:149,MATCH(G$5*12,'FS-Month'!$7:$7))</f>
        <v>0</v>
      </c>
      <c r="H122" s="158">
        <f t="array" ref="H122">INDEX('FS-Month'!149:149,MATCH(H$5*12,'FS-Month'!$7:$7))</f>
        <v>0</v>
      </c>
      <c r="I122" s="158">
        <f t="array" ref="I122">INDEX('FS-Month'!149:149,MATCH(I$5*12,'FS-Month'!$7:$7))</f>
        <v>0</v>
      </c>
      <c r="J122" s="158">
        <f t="array" ref="J122">INDEX('FS-Month'!149:149,MATCH(J$5*12,'FS-Month'!$7:$7))</f>
        <v>0</v>
      </c>
      <c r="K122" s="228"/>
      <c r="L122" s="228"/>
    </row>
    <row r="123" spans="1:12" ht="15.75" customHeight="1">
      <c r="A123" s="120" t="s">
        <v>199</v>
      </c>
      <c r="B123" s="122"/>
      <c r="C123" s="164" t="str">
        <f>Settings!$C$7</f>
        <v>USD</v>
      </c>
      <c r="D123" s="158">
        <f>D56</f>
        <v>0</v>
      </c>
      <c r="E123" s="158">
        <f>E56</f>
        <v>0</v>
      </c>
      <c r="F123" s="158">
        <f>F56</f>
        <v>0</v>
      </c>
      <c r="G123" s="158">
        <f>G56</f>
        <v>0</v>
      </c>
      <c r="H123" s="158">
        <f>H56</f>
        <v>0</v>
      </c>
      <c r="I123" s="158">
        <f>I56</f>
        <v>0</v>
      </c>
      <c r="J123" s="158">
        <f>J56</f>
        <v>0</v>
      </c>
      <c r="K123" s="228"/>
      <c r="L123" s="228"/>
    </row>
    <row r="124" spans="1:12" ht="15.75" customHeight="1">
      <c r="A124" s="182" t="s">
        <v>213</v>
      </c>
      <c r="B124" s="122"/>
      <c r="C124" s="164" t="str">
        <f>Settings!$C$7</f>
        <v>USD</v>
      </c>
      <c r="D124" s="254">
        <f>SUMIFS('FS-Month'!151:151,'FS-Month'!$6:$6,YEAR(D$4))</f>
        <v>0</v>
      </c>
      <c r="E124" s="254">
        <f>SUMIFS('FS-Month'!151:151,'FS-Month'!$6:$6,YEAR(E$4))</f>
        <v>0</v>
      </c>
      <c r="F124" s="254">
        <f>SUMIFS('FS-Month'!151:151,'FS-Month'!$6:$6,YEAR(F$4))</f>
        <v>0</v>
      </c>
      <c r="G124" s="254">
        <f>SUMIFS('FS-Month'!151:151,'FS-Month'!$6:$6,YEAR(G$4))</f>
        <v>0</v>
      </c>
      <c r="H124" s="254">
        <f>SUMIFS('FS-Month'!151:151,'FS-Month'!$6:$6,YEAR(H$4))</f>
        <v>0</v>
      </c>
      <c r="I124" s="254">
        <f>SUMIFS('FS-Month'!151:151,'FS-Month'!$6:$6,YEAR(I$4))</f>
        <v>0</v>
      </c>
      <c r="J124" s="254">
        <f>SUMIFS('FS-Month'!151:151,'FS-Month'!$6:$6,YEAR(J$4))</f>
        <v>0</v>
      </c>
      <c r="K124" s="228"/>
      <c r="L124" s="228"/>
    </row>
    <row r="125" spans="1:12" ht="15.75" customHeight="1">
      <c r="A125" s="183" t="s">
        <v>201</v>
      </c>
      <c r="B125" s="184"/>
      <c r="C125" s="185" t="str">
        <f>Settings!$C$7</f>
        <v>USD</v>
      </c>
      <c r="D125" s="254">
        <f>SUMIFS('FS-Month'!152:152,'FS-Month'!$6:$6,YEAR(D$4))</f>
        <v>0</v>
      </c>
      <c r="E125" s="254">
        <f>SUMIFS('FS-Month'!152:152,'FS-Month'!$6:$6,YEAR(E$4))</f>
        <v>0</v>
      </c>
      <c r="F125" s="254">
        <f>SUMIFS('FS-Month'!152:152,'FS-Month'!$6:$6,YEAR(F$4))</f>
        <v>0</v>
      </c>
      <c r="G125" s="254">
        <f>SUMIFS('FS-Month'!152:152,'FS-Month'!$6:$6,YEAR(G$4))</f>
        <v>0</v>
      </c>
      <c r="H125" s="254">
        <f>SUMIFS('FS-Month'!152:152,'FS-Month'!$6:$6,YEAR(H$4))</f>
        <v>0</v>
      </c>
      <c r="I125" s="254">
        <f>SUMIFS('FS-Month'!152:152,'FS-Month'!$6:$6,YEAR(I$4))</f>
        <v>0</v>
      </c>
      <c r="J125" s="254">
        <f>SUMIFS('FS-Month'!152:152,'FS-Month'!$6:$6,YEAR(J$4))</f>
        <v>0</v>
      </c>
      <c r="K125" s="228"/>
      <c r="L125" s="228"/>
    </row>
    <row r="126" spans="1:12" ht="15.75" customHeight="1">
      <c r="A126" s="186" t="s">
        <v>202</v>
      </c>
      <c r="B126" s="122"/>
      <c r="C126" s="168" t="str">
        <f>Settings!$C$7</f>
        <v>USD</v>
      </c>
      <c r="D126" s="155">
        <f>SUM(D123,D124,-D125)</f>
        <v>0</v>
      </c>
      <c r="E126" s="155">
        <f t="shared" ref="E126:J126" si="23">SUM(E123,E124,-E125)</f>
        <v>0</v>
      </c>
      <c r="F126" s="155">
        <f t="shared" si="23"/>
        <v>0</v>
      </c>
      <c r="G126" s="155">
        <f t="shared" si="23"/>
        <v>0</v>
      </c>
      <c r="H126" s="155">
        <f t="shared" si="23"/>
        <v>0</v>
      </c>
      <c r="I126" s="155">
        <f t="shared" si="23"/>
        <v>0</v>
      </c>
      <c r="J126" s="155">
        <f t="shared" si="23"/>
        <v>0</v>
      </c>
      <c r="K126" s="228"/>
      <c r="L126" s="228"/>
    </row>
    <row r="127" spans="1:12" ht="15.75" customHeight="1">
      <c r="A127" s="122"/>
      <c r="B127" s="122"/>
      <c r="C127" s="159"/>
      <c r="D127" s="158">
        <f t="array" ref="D127">INDEX('FS-Month'!154:154,MATCH(D$5*12,'FS-Month'!$7:$7))</f>
        <v>0</v>
      </c>
      <c r="E127" s="158">
        <f t="array" ref="E127">INDEX('FS-Month'!154:154,MATCH(E$5*12,'FS-Month'!$7:$7))</f>
        <v>0</v>
      </c>
      <c r="F127" s="158">
        <f t="array" ref="F127">INDEX('FS-Month'!154:154,MATCH(F$5*12,'FS-Month'!$7:$7))</f>
        <v>0</v>
      </c>
      <c r="G127" s="158">
        <f t="array" ref="G127">INDEX('FS-Month'!154:154,MATCH(G$5*12,'FS-Month'!$7:$7))</f>
        <v>0</v>
      </c>
      <c r="H127" s="158">
        <f t="array" ref="H127">INDEX('FS-Month'!154:154,MATCH(H$5*12,'FS-Month'!$7:$7))</f>
        <v>0</v>
      </c>
      <c r="I127" s="158">
        <f t="array" ref="I127">INDEX('FS-Month'!154:154,MATCH(I$5*12,'FS-Month'!$7:$7))</f>
        <v>0</v>
      </c>
      <c r="J127" s="158">
        <f t="array" ref="J127">INDEX('FS-Month'!154:154,MATCH(J$5*12,'FS-Month'!$7:$7))</f>
        <v>0</v>
      </c>
      <c r="K127" s="228"/>
      <c r="L127" s="228"/>
    </row>
    <row r="128" spans="1:12" ht="15.75" customHeight="1">
      <c r="A128" s="122"/>
      <c r="B128" s="122"/>
      <c r="C128" s="159"/>
      <c r="D128" s="158">
        <f t="array" ref="D128">INDEX('FS-Month'!155:155,MATCH(D$5*12,'FS-Month'!$7:$7))</f>
        <v>0</v>
      </c>
      <c r="E128" s="158">
        <f t="array" ref="E128">INDEX('FS-Month'!155:155,MATCH(E$5*12,'FS-Month'!$7:$7))</f>
        <v>0</v>
      </c>
      <c r="F128" s="158">
        <f t="array" ref="F128">INDEX('FS-Month'!155:155,MATCH(F$5*12,'FS-Month'!$7:$7))</f>
        <v>0</v>
      </c>
      <c r="G128" s="158">
        <f t="array" ref="G128">INDEX('FS-Month'!155:155,MATCH(G$5*12,'FS-Month'!$7:$7))</f>
        <v>0</v>
      </c>
      <c r="H128" s="158">
        <f t="array" ref="H128">INDEX('FS-Month'!155:155,MATCH(H$5*12,'FS-Month'!$7:$7))</f>
        <v>0</v>
      </c>
      <c r="I128" s="158">
        <f t="array" ref="I128">INDEX('FS-Month'!155:155,MATCH(I$5*12,'FS-Month'!$7:$7))</f>
        <v>0</v>
      </c>
      <c r="J128" s="158">
        <f t="array" ref="J128">INDEX('FS-Month'!155:155,MATCH(J$5*12,'FS-Month'!$7:$7))</f>
        <v>0</v>
      </c>
      <c r="K128" s="228"/>
      <c r="L128" s="228"/>
    </row>
    <row r="129" spans="1:12" ht="15.75" customHeight="1">
      <c r="A129" s="122"/>
      <c r="B129" s="122"/>
      <c r="C129" s="159"/>
      <c r="D129" s="158">
        <f t="array" ref="D129">INDEX('FS-Month'!156:156,MATCH(D$5*12,'FS-Month'!$7:$7))</f>
        <v>0</v>
      </c>
      <c r="E129" s="158">
        <f t="array" ref="E129">INDEX('FS-Month'!156:156,MATCH(E$5*12,'FS-Month'!$7:$7))</f>
        <v>0</v>
      </c>
      <c r="F129" s="158">
        <f t="array" ref="F129">INDEX('FS-Month'!156:156,MATCH(F$5*12,'FS-Month'!$7:$7))</f>
        <v>0</v>
      </c>
      <c r="G129" s="158">
        <f t="array" ref="G129">INDEX('FS-Month'!156:156,MATCH(G$5*12,'FS-Month'!$7:$7))</f>
        <v>0</v>
      </c>
      <c r="H129" s="158">
        <f t="array" ref="H129">INDEX('FS-Month'!156:156,MATCH(H$5*12,'FS-Month'!$7:$7))</f>
        <v>0</v>
      </c>
      <c r="I129" s="158">
        <f t="array" ref="I129">INDEX('FS-Month'!156:156,MATCH(I$5*12,'FS-Month'!$7:$7))</f>
        <v>0</v>
      </c>
      <c r="J129" s="158">
        <f t="array" ref="J129">INDEX('FS-Month'!156:156,MATCH(J$5*12,'FS-Month'!$7:$7))</f>
        <v>0</v>
      </c>
      <c r="K129" s="228"/>
      <c r="L129" s="228"/>
    </row>
    <row r="130" spans="1:12" ht="15.75" customHeight="1">
      <c r="A130" s="119" t="s">
        <v>203</v>
      </c>
      <c r="B130" s="122"/>
      <c r="C130" s="159"/>
      <c r="D130" s="158">
        <f t="array" ref="D130">INDEX('FS-Month'!157:157,MATCH(D$5*12,'FS-Month'!$7:$7))</f>
        <v>0</v>
      </c>
      <c r="E130" s="158">
        <f t="array" ref="E130">INDEX('FS-Month'!157:157,MATCH(E$5*12,'FS-Month'!$7:$7))</f>
        <v>0</v>
      </c>
      <c r="F130" s="158">
        <f t="array" ref="F130">INDEX('FS-Month'!157:157,MATCH(F$5*12,'FS-Month'!$7:$7))</f>
        <v>0</v>
      </c>
      <c r="G130" s="158">
        <f t="array" ref="G130">INDEX('FS-Month'!157:157,MATCH(G$5*12,'FS-Month'!$7:$7))</f>
        <v>0</v>
      </c>
      <c r="H130" s="158">
        <f t="array" ref="H130">INDEX('FS-Month'!157:157,MATCH(H$5*12,'FS-Month'!$7:$7))</f>
        <v>0</v>
      </c>
      <c r="I130" s="158">
        <f t="array" ref="I130">INDEX('FS-Month'!157:157,MATCH(I$5*12,'FS-Month'!$7:$7))</f>
        <v>0</v>
      </c>
      <c r="J130" s="158">
        <f t="array" ref="J130">INDEX('FS-Month'!157:157,MATCH(J$5*12,'FS-Month'!$7:$7))</f>
        <v>0</v>
      </c>
      <c r="K130" s="228"/>
      <c r="L130" s="228"/>
    </row>
    <row r="131" spans="1:12" ht="15.75" customHeight="1">
      <c r="A131" s="187" t="s">
        <v>204</v>
      </c>
      <c r="B131" s="184"/>
      <c r="C131" s="185" t="str">
        <f>Settings!$C$7</f>
        <v>USD</v>
      </c>
      <c r="D131" s="254">
        <f>SUMIFS('FS-Month'!158:158,'FS-Month'!$6:$6,YEAR(D$4))</f>
        <v>0</v>
      </c>
      <c r="E131" s="254">
        <f>SUMIFS('FS-Month'!158:158,'FS-Month'!$6:$6,YEAR(E$4))</f>
        <v>0</v>
      </c>
      <c r="F131" s="254">
        <f>SUMIFS('FS-Month'!158:158,'FS-Month'!$6:$6,YEAR(F$4))</f>
        <v>0</v>
      </c>
      <c r="G131" s="254">
        <f>SUMIFS('FS-Month'!158:158,'FS-Month'!$6:$6,YEAR(G$4))</f>
        <v>0</v>
      </c>
      <c r="H131" s="254">
        <f>SUMIFS('FS-Month'!158:158,'FS-Month'!$6:$6,YEAR(H$4))</f>
        <v>0</v>
      </c>
      <c r="I131" s="254">
        <f>SUMIFS('FS-Month'!158:158,'FS-Month'!$6:$6,YEAR(I$4))</f>
        <v>0</v>
      </c>
      <c r="J131" s="254">
        <f>SUMIFS('FS-Month'!158:158,'FS-Month'!$6:$6,YEAR(J$4))</f>
        <v>0</v>
      </c>
      <c r="K131" s="228"/>
      <c r="L131" s="228"/>
    </row>
    <row r="132" spans="1:12" ht="15.75" customHeight="1">
      <c r="A132" s="119" t="s">
        <v>205</v>
      </c>
      <c r="B132" s="122"/>
      <c r="C132" s="168" t="str">
        <f>Settings!$C$7</f>
        <v>USD</v>
      </c>
      <c r="D132" s="155">
        <f t="shared" ref="D132:J132" si="24">-D131</f>
        <v>0</v>
      </c>
      <c r="E132" s="155">
        <f t="shared" si="24"/>
        <v>0</v>
      </c>
      <c r="F132" s="155">
        <f t="shared" si="24"/>
        <v>0</v>
      </c>
      <c r="G132" s="155">
        <f t="shared" si="24"/>
        <v>0</v>
      </c>
      <c r="H132" s="155">
        <f t="shared" si="24"/>
        <v>0</v>
      </c>
      <c r="I132" s="155">
        <f t="shared" si="24"/>
        <v>0</v>
      </c>
      <c r="J132" s="155">
        <f t="shared" si="24"/>
        <v>0</v>
      </c>
      <c r="K132" s="228"/>
      <c r="L132" s="228"/>
    </row>
    <row r="133" spans="1:12" ht="15.75" customHeight="1">
      <c r="A133" s="122"/>
      <c r="B133" s="122"/>
      <c r="C133" s="159"/>
      <c r="D133" s="158">
        <f t="array" ref="D133">INDEX('FS-Month'!160:160,MATCH(D$5*12,'FS-Month'!$7:$7))</f>
        <v>0</v>
      </c>
      <c r="E133" s="158">
        <f t="array" ref="E133">INDEX('FS-Month'!160:160,MATCH(E$5*12,'FS-Month'!$7:$7))</f>
        <v>0</v>
      </c>
      <c r="F133" s="158">
        <f t="array" ref="F133">INDEX('FS-Month'!160:160,MATCH(F$5*12,'FS-Month'!$7:$7))</f>
        <v>0</v>
      </c>
      <c r="G133" s="158">
        <f t="array" ref="G133">INDEX('FS-Month'!160:160,MATCH(G$5*12,'FS-Month'!$7:$7))</f>
        <v>0</v>
      </c>
      <c r="H133" s="158">
        <f t="array" ref="H133">INDEX('FS-Month'!160:160,MATCH(H$5*12,'FS-Month'!$7:$7))</f>
        <v>0</v>
      </c>
      <c r="I133" s="158">
        <f t="array" ref="I133">INDEX('FS-Month'!160:160,MATCH(I$5*12,'FS-Month'!$7:$7))</f>
        <v>0</v>
      </c>
      <c r="J133" s="158">
        <f t="array" ref="J133">INDEX('FS-Month'!160:160,MATCH(J$5*12,'FS-Month'!$7:$7))</f>
        <v>0</v>
      </c>
      <c r="K133" s="228"/>
      <c r="L133" s="228"/>
    </row>
    <row r="134" spans="1:12" ht="15.75" customHeight="1">
      <c r="A134" s="122"/>
      <c r="B134" s="122"/>
      <c r="C134" s="159"/>
      <c r="D134" s="158">
        <f t="array" ref="D134">INDEX('FS-Month'!161:161,MATCH(D$5*12,'FS-Month'!$7:$7))</f>
        <v>0</v>
      </c>
      <c r="E134" s="158">
        <f t="array" ref="E134">INDEX('FS-Month'!161:161,MATCH(E$5*12,'FS-Month'!$7:$7))</f>
        <v>0</v>
      </c>
      <c r="F134" s="158">
        <f t="array" ref="F134">INDEX('FS-Month'!161:161,MATCH(F$5*12,'FS-Month'!$7:$7))</f>
        <v>0</v>
      </c>
      <c r="G134" s="158">
        <f t="array" ref="G134">INDEX('FS-Month'!161:161,MATCH(G$5*12,'FS-Month'!$7:$7))</f>
        <v>0</v>
      </c>
      <c r="H134" s="158">
        <f t="array" ref="H134">INDEX('FS-Month'!161:161,MATCH(H$5*12,'FS-Month'!$7:$7))</f>
        <v>0</v>
      </c>
      <c r="I134" s="158">
        <f t="array" ref="I134">INDEX('FS-Month'!161:161,MATCH(I$5*12,'FS-Month'!$7:$7))</f>
        <v>0</v>
      </c>
      <c r="J134" s="158">
        <f t="array" ref="J134">INDEX('FS-Month'!161:161,MATCH(J$5*12,'FS-Month'!$7:$7))</f>
        <v>0</v>
      </c>
      <c r="K134" s="228"/>
      <c r="L134" s="228"/>
    </row>
    <row r="135" spans="1:12" ht="15.75" customHeight="1">
      <c r="A135" s="119" t="s">
        <v>206</v>
      </c>
      <c r="B135" s="122"/>
      <c r="C135" s="159"/>
      <c r="D135" s="158">
        <f t="array" ref="D135">INDEX('FS-Month'!162:162,MATCH(D$5*12,'FS-Month'!$7:$7))</f>
        <v>0</v>
      </c>
      <c r="E135" s="158">
        <f t="array" ref="E135">INDEX('FS-Month'!162:162,MATCH(E$5*12,'FS-Month'!$7:$7))</f>
        <v>0</v>
      </c>
      <c r="F135" s="158">
        <f t="array" ref="F135">INDEX('FS-Month'!162:162,MATCH(F$5*12,'FS-Month'!$7:$7))</f>
        <v>0</v>
      </c>
      <c r="G135" s="158">
        <f t="array" ref="G135">INDEX('FS-Month'!162:162,MATCH(G$5*12,'FS-Month'!$7:$7))</f>
        <v>0</v>
      </c>
      <c r="H135" s="158">
        <f t="array" ref="H135">INDEX('FS-Month'!162:162,MATCH(H$5*12,'FS-Month'!$7:$7))</f>
        <v>0</v>
      </c>
      <c r="I135" s="158">
        <f t="array" ref="I135">INDEX('FS-Month'!162:162,MATCH(I$5*12,'FS-Month'!$7:$7))</f>
        <v>0</v>
      </c>
      <c r="J135" s="158">
        <f t="array" ref="J135">INDEX('FS-Month'!162:162,MATCH(J$5*12,'FS-Month'!$7:$7))</f>
        <v>0</v>
      </c>
      <c r="K135" s="228"/>
      <c r="L135" s="228"/>
    </row>
    <row r="136" spans="1:12" ht="15.75" customHeight="1">
      <c r="A136" s="120" t="s">
        <v>207</v>
      </c>
      <c r="B136" s="122"/>
      <c r="C136" s="164" t="str">
        <f>Settings!$C$7</f>
        <v>USD</v>
      </c>
      <c r="D136" s="254">
        <f>SUMIFS('FS-Month'!163:163,'FS-Month'!$6:$6,YEAR(D$4))</f>
        <v>0</v>
      </c>
      <c r="E136" s="254">
        <f>SUMIFS('FS-Month'!163:163,'FS-Month'!$6:$6,YEAR(E$4))</f>
        <v>0</v>
      </c>
      <c r="F136" s="254">
        <f>SUMIFS('FS-Month'!163:163,'FS-Month'!$6:$6,YEAR(F$4))</f>
        <v>0</v>
      </c>
      <c r="G136" s="254">
        <f>SUMIFS('FS-Month'!163:163,'FS-Month'!$6:$6,YEAR(G$4))</f>
        <v>0</v>
      </c>
      <c r="H136" s="254">
        <f>SUMIFS('FS-Month'!163:163,'FS-Month'!$6:$6,YEAR(H$4))</f>
        <v>0</v>
      </c>
      <c r="I136" s="254">
        <f>SUMIFS('FS-Month'!163:163,'FS-Month'!$6:$6,YEAR(I$4))</f>
        <v>0</v>
      </c>
      <c r="J136" s="254">
        <f>SUMIFS('FS-Month'!163:163,'FS-Month'!$6:$6,YEAR(J$4))</f>
        <v>0</v>
      </c>
      <c r="K136" s="228"/>
      <c r="L136" s="228"/>
    </row>
    <row r="137" spans="1:12" ht="15.75" customHeight="1">
      <c r="A137" s="182" t="s">
        <v>208</v>
      </c>
      <c r="B137" s="122"/>
      <c r="C137" s="164" t="str">
        <f>Settings!$C$7</f>
        <v>USD</v>
      </c>
      <c r="D137" s="254">
        <f>SUMIFS('FS-Month'!164:164,'FS-Month'!$6:$6,YEAR(D$4))</f>
        <v>0</v>
      </c>
      <c r="E137" s="254">
        <f>SUMIFS('FS-Month'!164:164,'FS-Month'!$6:$6,YEAR(E$4))</f>
        <v>0</v>
      </c>
      <c r="F137" s="254">
        <f>SUMIFS('FS-Month'!164:164,'FS-Month'!$6:$6,YEAR(F$4))</f>
        <v>0</v>
      </c>
      <c r="G137" s="254">
        <f>SUMIFS('FS-Month'!164:164,'FS-Month'!$6:$6,YEAR(G$4))</f>
        <v>0</v>
      </c>
      <c r="H137" s="254">
        <f>SUMIFS('FS-Month'!164:164,'FS-Month'!$6:$6,YEAR(H$4))</f>
        <v>0</v>
      </c>
      <c r="I137" s="254">
        <f>SUMIFS('FS-Month'!164:164,'FS-Month'!$6:$6,YEAR(I$4))</f>
        <v>0</v>
      </c>
      <c r="J137" s="254">
        <f>SUMIFS('FS-Month'!164:164,'FS-Month'!$6:$6,YEAR(J$4))</f>
        <v>0</v>
      </c>
      <c r="K137" s="228"/>
      <c r="L137" s="228"/>
    </row>
    <row r="138" spans="1:12" ht="15.75" customHeight="1">
      <c r="A138" s="182" t="s">
        <v>209</v>
      </c>
      <c r="B138" s="122"/>
      <c r="C138" s="164" t="str">
        <f>Settings!$C$7</f>
        <v>USD</v>
      </c>
      <c r="D138" s="254">
        <f>SUMIFS('FS-Month'!165:165,'FS-Month'!$6:$6,YEAR(D$4))</f>
        <v>0</v>
      </c>
      <c r="E138" s="254">
        <f>SUMIFS('FS-Month'!165:165,'FS-Month'!$6:$6,YEAR(E$4))</f>
        <v>0</v>
      </c>
      <c r="F138" s="254">
        <f>SUMIFS('FS-Month'!165:165,'FS-Month'!$6:$6,YEAR(F$4))</f>
        <v>0</v>
      </c>
      <c r="G138" s="254">
        <f>SUMIFS('FS-Month'!165:165,'FS-Month'!$6:$6,YEAR(G$4))</f>
        <v>0</v>
      </c>
      <c r="H138" s="254">
        <f>SUMIFS('FS-Month'!165:165,'FS-Month'!$6:$6,YEAR(H$4))</f>
        <v>0</v>
      </c>
      <c r="I138" s="254">
        <f>SUMIFS('FS-Month'!165:165,'FS-Month'!$6:$6,YEAR(I$4))</f>
        <v>0</v>
      </c>
      <c r="J138" s="254">
        <f>SUMIFS('FS-Month'!165:165,'FS-Month'!$6:$6,YEAR(J$4))</f>
        <v>0</v>
      </c>
      <c r="K138" s="228"/>
      <c r="L138" s="228"/>
    </row>
    <row r="139" spans="1:12" ht="15.75" customHeight="1">
      <c r="A139" s="183" t="s">
        <v>210</v>
      </c>
      <c r="B139" s="184"/>
      <c r="C139" s="185" t="str">
        <f>Settings!$C$7</f>
        <v>USD</v>
      </c>
      <c r="D139" s="254">
        <f>SUMIFS('FS-Month'!166:166,'FS-Month'!$6:$6,YEAR(D$4))</f>
        <v>0</v>
      </c>
      <c r="E139" s="254">
        <f>SUMIFS('FS-Month'!166:166,'FS-Month'!$6:$6,YEAR(E$4))</f>
        <v>0</v>
      </c>
      <c r="F139" s="254">
        <f>SUMIFS('FS-Month'!166:166,'FS-Month'!$6:$6,YEAR(F$4))</f>
        <v>0</v>
      </c>
      <c r="G139" s="254">
        <f>SUMIFS('FS-Month'!166:166,'FS-Month'!$6:$6,YEAR(G$4))</f>
        <v>0</v>
      </c>
      <c r="H139" s="254">
        <f>SUMIFS('FS-Month'!166:166,'FS-Month'!$6:$6,YEAR(H$4))</f>
        <v>0</v>
      </c>
      <c r="I139" s="254">
        <f>SUMIFS('FS-Month'!166:166,'FS-Month'!$6:$6,YEAR(I$4))</f>
        <v>0</v>
      </c>
      <c r="J139" s="254">
        <f>SUMIFS('FS-Month'!166:166,'FS-Month'!$6:$6,YEAR(J$4))</f>
        <v>0</v>
      </c>
      <c r="K139" s="228"/>
      <c r="L139" s="228"/>
    </row>
    <row r="140" spans="1:12" ht="15.75" customHeight="1">
      <c r="A140" s="119" t="s">
        <v>205</v>
      </c>
      <c r="B140" s="122"/>
      <c r="C140" s="168" t="str">
        <f>Settings!$C$7</f>
        <v>USD</v>
      </c>
      <c r="D140" s="155">
        <f>SUM(-D136,-D137,D138,D139)</f>
        <v>0</v>
      </c>
      <c r="E140" s="155">
        <f t="shared" ref="E140:J140" si="25">SUM(-E136,-E137,E138,E139)</f>
        <v>0</v>
      </c>
      <c r="F140" s="155">
        <f t="shared" si="25"/>
        <v>0</v>
      </c>
      <c r="G140" s="155">
        <f t="shared" si="25"/>
        <v>0</v>
      </c>
      <c r="H140" s="155">
        <f t="shared" si="25"/>
        <v>0</v>
      </c>
      <c r="I140" s="155">
        <f t="shared" si="25"/>
        <v>0</v>
      </c>
      <c r="J140" s="155">
        <f t="shared" si="25"/>
        <v>0</v>
      </c>
      <c r="K140" s="228"/>
      <c r="L140" s="228"/>
    </row>
    <row r="141" spans="1:12" ht="15.75" customHeight="1">
      <c r="A141" s="5"/>
      <c r="B141" s="9"/>
      <c r="C141" s="131"/>
      <c r="D141" s="158"/>
      <c r="E141" s="158"/>
      <c r="F141" s="158"/>
      <c r="G141" s="158"/>
      <c r="H141" s="158"/>
      <c r="I141" s="158"/>
      <c r="J141" s="158"/>
      <c r="K141" s="228"/>
      <c r="L141" s="228"/>
    </row>
    <row r="142" spans="1:12" ht="15.75" customHeight="1">
      <c r="A142" s="5"/>
      <c r="B142" s="9"/>
      <c r="C142" s="131"/>
      <c r="D142" s="158"/>
      <c r="E142" s="158"/>
      <c r="F142" s="158"/>
      <c r="G142" s="158"/>
      <c r="H142" s="158"/>
      <c r="I142" s="158"/>
      <c r="J142" s="158"/>
      <c r="K142" s="228"/>
      <c r="L142" s="228"/>
    </row>
    <row r="143" spans="1:12" ht="15.75" customHeight="1">
      <c r="A143" s="5"/>
      <c r="B143" s="9"/>
      <c r="C143" s="131"/>
      <c r="D143" s="158"/>
      <c r="E143" s="158"/>
      <c r="F143" s="158"/>
      <c r="G143" s="158"/>
      <c r="H143" s="158"/>
      <c r="I143" s="158"/>
      <c r="J143" s="158"/>
      <c r="K143" s="228"/>
      <c r="L143" s="228"/>
    </row>
    <row r="144" spans="1:12" ht="25.5" customHeight="1">
      <c r="A144" s="188" t="s">
        <v>214</v>
      </c>
      <c r="B144" s="189"/>
      <c r="C144" s="190" t="str">
        <f>Settings!$C$7</f>
        <v>USD</v>
      </c>
      <c r="D144" s="191">
        <f>SUM(D120,D126,D132,D140)</f>
        <v>0</v>
      </c>
      <c r="E144" s="191">
        <f>SUM(E120,E126,E132,E140)</f>
        <v>0</v>
      </c>
      <c r="F144" s="191">
        <f>SUM(F120,F126,F132,F140)</f>
        <v>0</v>
      </c>
      <c r="G144" s="191">
        <f>SUM(G120,G126,G132,G140)</f>
        <v>0</v>
      </c>
      <c r="H144" s="191">
        <f>SUM(H120,H126,H132,H140)</f>
        <v>0</v>
      </c>
      <c r="I144" s="191">
        <f>SUM(I120,I126,I132,I140)</f>
        <v>0</v>
      </c>
      <c r="J144" s="191">
        <f>SUM(J120,J126,J132,J140)</f>
        <v>0</v>
      </c>
      <c r="K144" s="228"/>
      <c r="L144" s="228"/>
    </row>
    <row r="145" spans="1:12" ht="15.75" customHeight="1">
      <c r="A145" s="5"/>
      <c r="B145" s="248"/>
      <c r="C145" s="249"/>
      <c r="D145" s="158"/>
      <c r="E145" s="158"/>
      <c r="F145" s="158"/>
      <c r="G145" s="158"/>
      <c r="H145" s="158"/>
      <c r="I145" s="158"/>
      <c r="J145" s="158"/>
      <c r="K145" s="228"/>
      <c r="L145" s="228"/>
    </row>
    <row r="146" spans="1:12" ht="15.75" customHeight="1">
      <c r="A146" s="5"/>
      <c r="B146" s="248"/>
      <c r="C146" s="249"/>
      <c r="D146" s="158"/>
      <c r="E146" s="158"/>
      <c r="F146" s="158"/>
      <c r="G146" s="158"/>
      <c r="H146" s="158"/>
      <c r="I146" s="158"/>
      <c r="J146" s="158"/>
      <c r="K146" s="228"/>
      <c r="L146" s="228"/>
    </row>
    <row r="147" spans="1:12" ht="15.75" customHeight="1">
      <c r="A147" s="5"/>
      <c r="B147" s="248"/>
      <c r="C147" s="249"/>
      <c r="D147" s="158"/>
      <c r="E147" s="158"/>
      <c r="F147" s="158"/>
      <c r="G147" s="158"/>
      <c r="H147" s="158"/>
      <c r="I147" s="158"/>
      <c r="J147" s="158"/>
      <c r="K147" s="228"/>
      <c r="L147" s="228"/>
    </row>
    <row r="148" spans="1:12" ht="15.75" customHeight="1">
      <c r="A148" s="5"/>
      <c r="B148" s="229"/>
      <c r="C148" s="230"/>
      <c r="D148" s="7"/>
      <c r="E148" s="7"/>
      <c r="F148" s="7"/>
      <c r="G148" s="7"/>
      <c r="H148" s="7"/>
      <c r="I148" s="7"/>
      <c r="J148" s="7"/>
      <c r="K148" s="255"/>
      <c r="L148" s="255"/>
    </row>
  </sheetData>
  <mergeCells count="2">
    <mergeCell ref="I1:J1"/>
    <mergeCell ref="K1:L1"/>
  </mergeCell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FF"/>
  </sheetPr>
  <dimension ref="A1:K15"/>
  <sheetViews>
    <sheetView showGridLines="0" workbookViewId="0"/>
  </sheetViews>
  <sheetFormatPr defaultColWidth="12.6640625" defaultRowHeight="15" customHeight="1"/>
  <cols>
    <col min="1" max="1" width="40.9140625" style="273" customWidth="1"/>
    <col min="2" max="2" width="11.1640625" style="273" customWidth="1"/>
    <col min="3" max="11" width="14.5" style="273" customWidth="1"/>
    <col min="12" max="16384" width="12.6640625" style="273"/>
  </cols>
  <sheetData>
    <row r="1" spans="1:11" ht="25.5" customHeight="1">
      <c r="A1" s="467" t="str">
        <f>Settings!C6</f>
        <v>F9 Finance</v>
      </c>
      <c r="B1" s="611"/>
      <c r="C1" s="379"/>
      <c r="H1" s="414"/>
      <c r="I1" s="414"/>
      <c r="J1" s="612"/>
      <c r="K1" s="414"/>
    </row>
    <row r="2" spans="1:11" ht="25.5" customHeight="1">
      <c r="A2" s="475" t="s">
        <v>215</v>
      </c>
      <c r="B2" s="613"/>
      <c r="C2" s="614"/>
      <c r="D2" s="614"/>
      <c r="E2" s="614"/>
      <c r="F2" s="614"/>
      <c r="G2" s="614"/>
      <c r="H2" s="614"/>
      <c r="I2" s="614"/>
      <c r="J2" s="437"/>
      <c r="K2" s="437"/>
    </row>
    <row r="3" spans="1:11" ht="9.75" customHeight="1">
      <c r="A3" s="615"/>
      <c r="B3" s="616"/>
      <c r="D3" s="379"/>
      <c r="E3" s="379"/>
      <c r="F3" s="379"/>
      <c r="G3" s="379"/>
      <c r="H3" s="379"/>
      <c r="I3" s="379"/>
      <c r="J3" s="379"/>
      <c r="K3" s="379"/>
    </row>
    <row r="4" spans="1:11" ht="25.5" customHeight="1">
      <c r="A4" s="617"/>
      <c r="B4" s="617"/>
      <c r="C4" s="618">
        <f>Settings!C8</f>
        <v>44927</v>
      </c>
      <c r="D4" s="619">
        <f t="shared" ref="D4:I4" si="0">EDATE(C4,12)</f>
        <v>45292</v>
      </c>
      <c r="E4" s="619">
        <f t="shared" si="0"/>
        <v>45658</v>
      </c>
      <c r="F4" s="619">
        <f t="shared" si="0"/>
        <v>46023</v>
      </c>
      <c r="G4" s="619">
        <f t="shared" si="0"/>
        <v>46388</v>
      </c>
      <c r="H4" s="619">
        <f t="shared" si="0"/>
        <v>46753</v>
      </c>
      <c r="I4" s="619">
        <f t="shared" si="0"/>
        <v>47119</v>
      </c>
      <c r="J4" s="620"/>
      <c r="K4" s="620"/>
    </row>
    <row r="5" spans="1:11" ht="25.5" customHeight="1">
      <c r="A5" s="621" t="s">
        <v>37</v>
      </c>
      <c r="B5" s="622" t="str">
        <f>Settings!$C$7</f>
        <v>USD</v>
      </c>
      <c r="C5" s="623">
        <f>'FS-Annual'!D21</f>
        <v>0</v>
      </c>
      <c r="D5" s="623">
        <f>'FS-Annual'!E21</f>
        <v>0</v>
      </c>
      <c r="E5" s="623">
        <f>'FS-Annual'!F21</f>
        <v>0</v>
      </c>
      <c r="F5" s="623">
        <f>'FS-Annual'!G21</f>
        <v>0</v>
      </c>
      <c r="G5" s="623">
        <f>'FS-Annual'!H21</f>
        <v>0</v>
      </c>
      <c r="H5" s="623">
        <f>'FS-Annual'!I21</f>
        <v>0</v>
      </c>
      <c r="I5" s="623">
        <f>'FS-Annual'!J21</f>
        <v>0</v>
      </c>
      <c r="J5" s="624"/>
      <c r="K5" s="624"/>
    </row>
    <row r="6" spans="1:11" ht="25.5" customHeight="1">
      <c r="A6" s="625" t="s">
        <v>39</v>
      </c>
      <c r="B6" s="626" t="str">
        <f>Settings!$C$7</f>
        <v>USD</v>
      </c>
      <c r="C6" s="623">
        <f>'FS-Annual'!D27</f>
        <v>0</v>
      </c>
      <c r="D6" s="623">
        <f>'FS-Annual'!E27</f>
        <v>0</v>
      </c>
      <c r="E6" s="623">
        <f>'FS-Annual'!F27</f>
        <v>0</v>
      </c>
      <c r="F6" s="623">
        <f>'FS-Annual'!G27</f>
        <v>0</v>
      </c>
      <c r="G6" s="623">
        <f>'FS-Annual'!H27</f>
        <v>0</v>
      </c>
      <c r="H6" s="623">
        <f>'FS-Annual'!I27</f>
        <v>0</v>
      </c>
      <c r="I6" s="623">
        <f>'FS-Annual'!J27</f>
        <v>0</v>
      </c>
      <c r="J6" s="624"/>
      <c r="K6" s="624"/>
    </row>
    <row r="7" spans="1:11" ht="25.5" customHeight="1">
      <c r="A7" s="625" t="s">
        <v>41</v>
      </c>
      <c r="B7" s="626" t="str">
        <f>Settings!$C$7</f>
        <v>USD</v>
      </c>
      <c r="C7" s="623">
        <f>'FS-Annual'!D34</f>
        <v>0</v>
      </c>
      <c r="D7" s="623">
        <f>'FS-Annual'!E34</f>
        <v>0</v>
      </c>
      <c r="E7" s="623">
        <f>'FS-Annual'!F34</f>
        <v>0</v>
      </c>
      <c r="F7" s="623">
        <f>'FS-Annual'!G34</f>
        <v>0</v>
      </c>
      <c r="G7" s="623">
        <f>'FS-Annual'!H34</f>
        <v>0</v>
      </c>
      <c r="H7" s="623">
        <f>'FS-Annual'!I34</f>
        <v>0</v>
      </c>
      <c r="I7" s="623">
        <f>'FS-Annual'!J34</f>
        <v>0</v>
      </c>
      <c r="J7" s="624"/>
      <c r="K7" s="624"/>
    </row>
    <row r="8" spans="1:11" ht="25.5" customHeight="1">
      <c r="A8" s="627" t="s">
        <v>145</v>
      </c>
      <c r="B8" s="628" t="str">
        <f>Settings!$C$7</f>
        <v>USD</v>
      </c>
      <c r="C8" s="629">
        <f>'FS-Annual'!D43</f>
        <v>0</v>
      </c>
      <c r="D8" s="629">
        <f>'FS-Annual'!E43</f>
        <v>0</v>
      </c>
      <c r="E8" s="629">
        <f>'FS-Annual'!F43</f>
        <v>0</v>
      </c>
      <c r="F8" s="629">
        <f>'FS-Annual'!G43</f>
        <v>0</v>
      </c>
      <c r="G8" s="629">
        <f>'FS-Annual'!H43</f>
        <v>0</v>
      </c>
      <c r="H8" s="629">
        <f>'FS-Annual'!I43</f>
        <v>0</v>
      </c>
      <c r="I8" s="629">
        <f>'FS-Annual'!J43</f>
        <v>0</v>
      </c>
      <c r="J8" s="630"/>
      <c r="K8" s="630"/>
    </row>
    <row r="9" spans="1:11" ht="25.5" customHeight="1">
      <c r="A9" s="631" t="s">
        <v>146</v>
      </c>
      <c r="B9" s="628" t="s">
        <v>58</v>
      </c>
      <c r="C9" s="632" t="str">
        <f t="shared" ref="C9:I9" si="1">IFERROR(MAX((C8/C$5),0),"-")</f>
        <v>-</v>
      </c>
      <c r="D9" s="632" t="str">
        <f t="shared" si="1"/>
        <v>-</v>
      </c>
      <c r="E9" s="632" t="str">
        <f t="shared" si="1"/>
        <v>-</v>
      </c>
      <c r="F9" s="632" t="str">
        <f t="shared" si="1"/>
        <v>-</v>
      </c>
      <c r="G9" s="632" t="str">
        <f t="shared" si="1"/>
        <v>-</v>
      </c>
      <c r="H9" s="632" t="str">
        <f t="shared" si="1"/>
        <v>-</v>
      </c>
      <c r="I9" s="632" t="str">
        <f t="shared" si="1"/>
        <v>-</v>
      </c>
      <c r="J9" s="630"/>
      <c r="K9" s="630"/>
    </row>
    <row r="10" spans="1:11" ht="25.5" customHeight="1">
      <c r="A10" s="627"/>
      <c r="B10" s="628"/>
      <c r="C10" s="633"/>
      <c r="D10" s="633"/>
      <c r="E10" s="633"/>
      <c r="F10" s="633"/>
      <c r="G10" s="633"/>
      <c r="H10" s="633"/>
      <c r="I10" s="633"/>
      <c r="J10" s="630"/>
      <c r="K10" s="630"/>
    </row>
    <row r="11" spans="1:11" ht="25.5" customHeight="1">
      <c r="A11" s="634" t="s">
        <v>154</v>
      </c>
      <c r="B11" s="628" t="str">
        <f>Settings!$C$7</f>
        <v>USD</v>
      </c>
      <c r="C11" s="629">
        <f>'FS-Annual'!D56</f>
        <v>0</v>
      </c>
      <c r="D11" s="629">
        <f>'FS-Annual'!E56</f>
        <v>0</v>
      </c>
      <c r="E11" s="629">
        <f>'FS-Annual'!F56</f>
        <v>0</v>
      </c>
      <c r="F11" s="629">
        <f>'FS-Annual'!G56</f>
        <v>0</v>
      </c>
      <c r="G11" s="629">
        <f>'FS-Annual'!H56</f>
        <v>0</v>
      </c>
      <c r="H11" s="629">
        <f>'FS-Annual'!I56</f>
        <v>0</v>
      </c>
      <c r="I11" s="629">
        <f>'FS-Annual'!J56</f>
        <v>0</v>
      </c>
      <c r="J11" s="630"/>
      <c r="K11" s="630"/>
    </row>
    <row r="12" spans="1:11" ht="25.5" customHeight="1">
      <c r="A12" s="631" t="s">
        <v>155</v>
      </c>
      <c r="B12" s="628" t="s">
        <v>58</v>
      </c>
      <c r="C12" s="632" t="str">
        <f t="shared" ref="C12:I12" si="2">IFERROR(MAX((C11/C$5),0),"-")</f>
        <v>-</v>
      </c>
      <c r="D12" s="632" t="str">
        <f t="shared" si="2"/>
        <v>-</v>
      </c>
      <c r="E12" s="632" t="str">
        <f t="shared" si="2"/>
        <v>-</v>
      </c>
      <c r="F12" s="632" t="str">
        <f t="shared" si="2"/>
        <v>-</v>
      </c>
      <c r="G12" s="632" t="str">
        <f t="shared" si="2"/>
        <v>-</v>
      </c>
      <c r="H12" s="632" t="str">
        <f t="shared" si="2"/>
        <v>-</v>
      </c>
      <c r="I12" s="632" t="str">
        <f t="shared" si="2"/>
        <v>-</v>
      </c>
      <c r="J12" s="630"/>
      <c r="K12" s="630"/>
    </row>
    <row r="13" spans="1:11" ht="15.75" customHeight="1">
      <c r="A13" s="635"/>
      <c r="B13" s="635"/>
      <c r="C13" s="636"/>
      <c r="D13" s="636"/>
      <c r="E13" s="636"/>
      <c r="F13" s="636"/>
      <c r="G13" s="636"/>
      <c r="H13" s="636"/>
      <c r="I13" s="636"/>
      <c r="J13" s="630"/>
      <c r="K13" s="630"/>
    </row>
    <row r="14" spans="1:11" ht="15.75" customHeight="1">
      <c r="A14" s="635"/>
      <c r="B14" s="635"/>
      <c r="C14" s="636"/>
      <c r="D14" s="636"/>
      <c r="E14" s="636"/>
      <c r="F14" s="636"/>
      <c r="G14" s="636"/>
      <c r="H14" s="636"/>
      <c r="I14" s="636"/>
      <c r="J14" s="630"/>
      <c r="K14" s="630"/>
    </row>
    <row r="15" spans="1:11" ht="15.75" customHeight="1">
      <c r="A15" s="635"/>
      <c r="B15" s="637"/>
      <c r="C15" s="638"/>
      <c r="D15" s="638"/>
      <c r="E15" s="638"/>
      <c r="F15" s="638"/>
      <c r="G15" s="638"/>
      <c r="H15" s="638"/>
      <c r="I15" s="638"/>
      <c r="J15" s="639"/>
      <c r="K15" s="639"/>
    </row>
  </sheetData>
  <mergeCells count="2">
    <mergeCell ref="H1:I1"/>
    <mergeCell ref="J1:K1"/>
  </mergeCell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1F497D"/>
    <outlinePr summaryBelow="0"/>
  </sheetPr>
  <dimension ref="A1:CH1007"/>
  <sheetViews>
    <sheetView showGridLines="0" workbookViewId="0">
      <pane xSplit="2" topLeftCell="C1" activePane="topRight" state="frozen"/>
      <selection pane="topRight"/>
    </sheetView>
  </sheetViews>
  <sheetFormatPr defaultColWidth="12.6640625" defaultRowHeight="15" customHeight="1"/>
  <cols>
    <col min="1" max="1" width="42.4140625" style="273" customWidth="1"/>
    <col min="2" max="2" width="12.6640625" style="273" customWidth="1"/>
    <col min="3" max="86" width="12.9140625" style="273" customWidth="1"/>
    <col min="87" max="16384" width="12.6640625" style="273"/>
  </cols>
  <sheetData>
    <row r="1" spans="1:86" ht="25.5" customHeight="1">
      <c r="A1" s="467" t="str">
        <f>Settings!C6</f>
        <v>F9 Finance</v>
      </c>
      <c r="B1" s="473"/>
      <c r="C1" s="640"/>
      <c r="D1" s="471"/>
      <c r="E1" s="415"/>
      <c r="F1" s="416"/>
      <c r="G1" s="417"/>
      <c r="H1" s="418"/>
      <c r="I1" s="419"/>
      <c r="J1" s="415"/>
      <c r="K1" s="416"/>
      <c r="L1" s="417"/>
      <c r="M1" s="418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437"/>
      <c r="AJ1" s="437"/>
      <c r="AK1" s="437"/>
      <c r="AL1" s="437"/>
      <c r="AM1" s="437"/>
      <c r="AN1" s="437"/>
      <c r="AO1" s="437"/>
      <c r="AP1" s="437"/>
      <c r="AQ1" s="437"/>
      <c r="AR1" s="437"/>
      <c r="AS1" s="437"/>
      <c r="AT1" s="437"/>
      <c r="AU1" s="437"/>
      <c r="AV1" s="437"/>
      <c r="AW1" s="437"/>
      <c r="AX1" s="437"/>
      <c r="AY1" s="437"/>
      <c r="AZ1" s="437"/>
      <c r="BA1" s="437"/>
      <c r="BB1" s="437"/>
      <c r="BC1" s="437"/>
      <c r="BD1" s="437"/>
      <c r="BE1" s="437"/>
      <c r="BF1" s="437"/>
      <c r="BG1" s="437"/>
      <c r="BH1" s="437"/>
      <c r="BI1" s="437"/>
      <c r="BJ1" s="437"/>
      <c r="BK1" s="437"/>
      <c r="BL1" s="437"/>
      <c r="BM1" s="437"/>
      <c r="BN1" s="437"/>
      <c r="BO1" s="437"/>
      <c r="BP1" s="437"/>
      <c r="BQ1" s="437"/>
      <c r="BR1" s="437"/>
      <c r="BS1" s="437"/>
      <c r="BT1" s="437"/>
      <c r="BU1" s="437"/>
      <c r="BV1" s="437"/>
      <c r="BW1" s="437"/>
      <c r="BX1" s="437"/>
      <c r="BY1" s="437"/>
      <c r="BZ1" s="437"/>
      <c r="CA1" s="437"/>
      <c r="CB1" s="437"/>
      <c r="CC1" s="437"/>
      <c r="CD1" s="437"/>
      <c r="CE1" s="437"/>
      <c r="CF1" s="437"/>
      <c r="CG1" s="437"/>
      <c r="CH1" s="437"/>
    </row>
    <row r="2" spans="1:86" ht="25.5" customHeight="1">
      <c r="A2" s="475" t="s">
        <v>216</v>
      </c>
      <c r="B2" s="476"/>
      <c r="C2" s="640"/>
      <c r="D2" s="471"/>
      <c r="E2" s="478"/>
      <c r="F2" s="471"/>
      <c r="G2" s="471"/>
      <c r="H2" s="471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37"/>
      <c r="AD2" s="437"/>
      <c r="AE2" s="437"/>
      <c r="AF2" s="437"/>
      <c r="AG2" s="437"/>
      <c r="AH2" s="437"/>
      <c r="AI2" s="437"/>
      <c r="AJ2" s="437"/>
      <c r="AK2" s="437"/>
      <c r="AL2" s="437"/>
      <c r="AM2" s="437"/>
      <c r="AN2" s="437"/>
      <c r="AO2" s="437"/>
      <c r="AP2" s="437"/>
      <c r="AQ2" s="437"/>
      <c r="AR2" s="437"/>
      <c r="AS2" s="437"/>
      <c r="AT2" s="437"/>
      <c r="AU2" s="437"/>
      <c r="AV2" s="437"/>
      <c r="AW2" s="437"/>
      <c r="AX2" s="437"/>
      <c r="AY2" s="437"/>
      <c r="AZ2" s="437"/>
      <c r="BA2" s="437"/>
      <c r="BB2" s="437"/>
      <c r="BC2" s="437"/>
      <c r="BD2" s="437"/>
      <c r="BE2" s="437"/>
      <c r="BF2" s="437"/>
      <c r="BG2" s="437"/>
      <c r="BH2" s="437"/>
      <c r="BI2" s="437"/>
      <c r="BJ2" s="437"/>
      <c r="BK2" s="437"/>
      <c r="BL2" s="437"/>
      <c r="BM2" s="437"/>
      <c r="BN2" s="437"/>
      <c r="BO2" s="437"/>
      <c r="BP2" s="437"/>
      <c r="BQ2" s="437"/>
      <c r="BR2" s="437"/>
      <c r="BS2" s="437"/>
      <c r="BT2" s="437"/>
      <c r="BU2" s="437"/>
      <c r="BV2" s="437"/>
      <c r="BW2" s="437"/>
      <c r="BX2" s="437"/>
      <c r="BY2" s="437"/>
      <c r="BZ2" s="437"/>
      <c r="CA2" s="437"/>
      <c r="CB2" s="437"/>
      <c r="CC2" s="437"/>
      <c r="CD2" s="437"/>
      <c r="CE2" s="437"/>
      <c r="CF2" s="437"/>
      <c r="CG2" s="437"/>
      <c r="CH2" s="437"/>
    </row>
    <row r="3" spans="1:86" ht="9.75" customHeight="1">
      <c r="A3" s="469"/>
      <c r="B3" s="476"/>
      <c r="C3" s="471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7"/>
      <c r="AD3" s="437"/>
      <c r="AE3" s="437"/>
      <c r="AF3" s="437"/>
      <c r="AG3" s="437"/>
      <c r="AH3" s="437"/>
      <c r="AI3" s="437"/>
      <c r="AJ3" s="437"/>
      <c r="AK3" s="437"/>
      <c r="AL3" s="437"/>
      <c r="AM3" s="437"/>
      <c r="AN3" s="437"/>
      <c r="AO3" s="437"/>
      <c r="AP3" s="437"/>
      <c r="AQ3" s="437"/>
      <c r="AR3" s="437"/>
      <c r="AS3" s="437"/>
      <c r="AT3" s="437"/>
      <c r="AU3" s="437"/>
      <c r="AV3" s="437"/>
      <c r="AW3" s="437"/>
      <c r="AX3" s="437"/>
      <c r="AY3" s="437"/>
      <c r="AZ3" s="437"/>
      <c r="BA3" s="437"/>
      <c r="BB3" s="437"/>
      <c r="BC3" s="437"/>
      <c r="BD3" s="437"/>
      <c r="BE3" s="437"/>
      <c r="BF3" s="437"/>
      <c r="BG3" s="437"/>
      <c r="BH3" s="437"/>
      <c r="BI3" s="437"/>
      <c r="BJ3" s="437"/>
      <c r="BK3" s="437"/>
      <c r="BL3" s="437"/>
      <c r="BM3" s="437"/>
      <c r="BN3" s="437"/>
      <c r="BO3" s="437"/>
      <c r="BP3" s="437"/>
      <c r="BQ3" s="437"/>
      <c r="BR3" s="437"/>
      <c r="BS3" s="437"/>
      <c r="BT3" s="437"/>
      <c r="BU3" s="437"/>
      <c r="BV3" s="437"/>
      <c r="BW3" s="437"/>
      <c r="BX3" s="437"/>
      <c r="BY3" s="437"/>
      <c r="BZ3" s="437"/>
      <c r="CA3" s="437"/>
      <c r="CB3" s="437"/>
      <c r="CC3" s="437"/>
      <c r="CD3" s="437"/>
      <c r="CE3" s="437"/>
      <c r="CF3" s="437"/>
      <c r="CG3" s="437"/>
      <c r="CH3" s="437"/>
    </row>
    <row r="4" spans="1:86" ht="15.75" customHeight="1">
      <c r="A4" s="641"/>
      <c r="B4" s="641"/>
      <c r="C4" s="642">
        <f>Settings!$C$8</f>
        <v>44927</v>
      </c>
      <c r="D4" s="643">
        <f t="shared" ref="D4:CH4" si="0">EDATE(C4,1)</f>
        <v>44958</v>
      </c>
      <c r="E4" s="643">
        <f t="shared" si="0"/>
        <v>44986</v>
      </c>
      <c r="F4" s="643">
        <f t="shared" si="0"/>
        <v>45017</v>
      </c>
      <c r="G4" s="643">
        <f t="shared" si="0"/>
        <v>45047</v>
      </c>
      <c r="H4" s="643">
        <f t="shared" si="0"/>
        <v>45078</v>
      </c>
      <c r="I4" s="643">
        <f t="shared" si="0"/>
        <v>45108</v>
      </c>
      <c r="J4" s="643">
        <f t="shared" si="0"/>
        <v>45139</v>
      </c>
      <c r="K4" s="643">
        <f t="shared" si="0"/>
        <v>45170</v>
      </c>
      <c r="L4" s="643">
        <f t="shared" si="0"/>
        <v>45200</v>
      </c>
      <c r="M4" s="643">
        <f t="shared" si="0"/>
        <v>45231</v>
      </c>
      <c r="N4" s="643">
        <f t="shared" si="0"/>
        <v>45261</v>
      </c>
      <c r="O4" s="643">
        <f t="shared" si="0"/>
        <v>45292</v>
      </c>
      <c r="P4" s="643">
        <f t="shared" si="0"/>
        <v>45323</v>
      </c>
      <c r="Q4" s="643">
        <f t="shared" si="0"/>
        <v>45352</v>
      </c>
      <c r="R4" s="643">
        <f t="shared" si="0"/>
        <v>45383</v>
      </c>
      <c r="S4" s="643">
        <f t="shared" si="0"/>
        <v>45413</v>
      </c>
      <c r="T4" s="643">
        <f t="shared" si="0"/>
        <v>45444</v>
      </c>
      <c r="U4" s="643">
        <f t="shared" si="0"/>
        <v>45474</v>
      </c>
      <c r="V4" s="643">
        <f t="shared" si="0"/>
        <v>45505</v>
      </c>
      <c r="W4" s="643">
        <f t="shared" si="0"/>
        <v>45536</v>
      </c>
      <c r="X4" s="643">
        <f t="shared" si="0"/>
        <v>45566</v>
      </c>
      <c r="Y4" s="643">
        <f t="shared" si="0"/>
        <v>45597</v>
      </c>
      <c r="Z4" s="643">
        <f t="shared" si="0"/>
        <v>45627</v>
      </c>
      <c r="AA4" s="643">
        <f t="shared" si="0"/>
        <v>45658</v>
      </c>
      <c r="AB4" s="643">
        <f t="shared" si="0"/>
        <v>45689</v>
      </c>
      <c r="AC4" s="643">
        <f t="shared" si="0"/>
        <v>45717</v>
      </c>
      <c r="AD4" s="643">
        <f t="shared" si="0"/>
        <v>45748</v>
      </c>
      <c r="AE4" s="643">
        <f t="shared" si="0"/>
        <v>45778</v>
      </c>
      <c r="AF4" s="643">
        <f t="shared" si="0"/>
        <v>45809</v>
      </c>
      <c r="AG4" s="643">
        <f t="shared" si="0"/>
        <v>45839</v>
      </c>
      <c r="AH4" s="643">
        <f t="shared" si="0"/>
        <v>45870</v>
      </c>
      <c r="AI4" s="643">
        <f t="shared" si="0"/>
        <v>45901</v>
      </c>
      <c r="AJ4" s="643">
        <f t="shared" si="0"/>
        <v>45931</v>
      </c>
      <c r="AK4" s="643">
        <f t="shared" si="0"/>
        <v>45962</v>
      </c>
      <c r="AL4" s="643">
        <f t="shared" si="0"/>
        <v>45992</v>
      </c>
      <c r="AM4" s="643">
        <f t="shared" si="0"/>
        <v>46023</v>
      </c>
      <c r="AN4" s="643">
        <f t="shared" si="0"/>
        <v>46054</v>
      </c>
      <c r="AO4" s="643">
        <f t="shared" si="0"/>
        <v>46082</v>
      </c>
      <c r="AP4" s="643">
        <f t="shared" si="0"/>
        <v>46113</v>
      </c>
      <c r="AQ4" s="643">
        <f t="shared" si="0"/>
        <v>46143</v>
      </c>
      <c r="AR4" s="643">
        <f t="shared" si="0"/>
        <v>46174</v>
      </c>
      <c r="AS4" s="643">
        <f t="shared" si="0"/>
        <v>46204</v>
      </c>
      <c r="AT4" s="643">
        <f t="shared" si="0"/>
        <v>46235</v>
      </c>
      <c r="AU4" s="643">
        <f t="shared" si="0"/>
        <v>46266</v>
      </c>
      <c r="AV4" s="643">
        <f t="shared" si="0"/>
        <v>46296</v>
      </c>
      <c r="AW4" s="643">
        <f t="shared" si="0"/>
        <v>46327</v>
      </c>
      <c r="AX4" s="643">
        <f t="shared" si="0"/>
        <v>46357</v>
      </c>
      <c r="AY4" s="643">
        <f t="shared" si="0"/>
        <v>46388</v>
      </c>
      <c r="AZ4" s="643">
        <f t="shared" si="0"/>
        <v>46419</v>
      </c>
      <c r="BA4" s="643">
        <f t="shared" si="0"/>
        <v>46447</v>
      </c>
      <c r="BB4" s="643">
        <f t="shared" si="0"/>
        <v>46478</v>
      </c>
      <c r="BC4" s="643">
        <f t="shared" si="0"/>
        <v>46508</v>
      </c>
      <c r="BD4" s="643">
        <f t="shared" si="0"/>
        <v>46539</v>
      </c>
      <c r="BE4" s="643">
        <f t="shared" si="0"/>
        <v>46569</v>
      </c>
      <c r="BF4" s="643">
        <f t="shared" si="0"/>
        <v>46600</v>
      </c>
      <c r="BG4" s="643">
        <f t="shared" si="0"/>
        <v>46631</v>
      </c>
      <c r="BH4" s="643">
        <f t="shared" si="0"/>
        <v>46661</v>
      </c>
      <c r="BI4" s="643">
        <f t="shared" si="0"/>
        <v>46692</v>
      </c>
      <c r="BJ4" s="643">
        <f t="shared" si="0"/>
        <v>46722</v>
      </c>
      <c r="BK4" s="643">
        <f t="shared" si="0"/>
        <v>46753</v>
      </c>
      <c r="BL4" s="643">
        <f t="shared" si="0"/>
        <v>46784</v>
      </c>
      <c r="BM4" s="643">
        <f t="shared" si="0"/>
        <v>46813</v>
      </c>
      <c r="BN4" s="643">
        <f t="shared" si="0"/>
        <v>46844</v>
      </c>
      <c r="BO4" s="643">
        <f t="shared" si="0"/>
        <v>46874</v>
      </c>
      <c r="BP4" s="643">
        <f t="shared" si="0"/>
        <v>46905</v>
      </c>
      <c r="BQ4" s="643">
        <f t="shared" si="0"/>
        <v>46935</v>
      </c>
      <c r="BR4" s="643">
        <f t="shared" si="0"/>
        <v>46966</v>
      </c>
      <c r="BS4" s="643">
        <f t="shared" si="0"/>
        <v>46997</v>
      </c>
      <c r="BT4" s="643">
        <f t="shared" si="0"/>
        <v>47027</v>
      </c>
      <c r="BU4" s="643">
        <f t="shared" si="0"/>
        <v>47058</v>
      </c>
      <c r="BV4" s="643">
        <f t="shared" si="0"/>
        <v>47088</v>
      </c>
      <c r="BW4" s="643">
        <f t="shared" si="0"/>
        <v>47119</v>
      </c>
      <c r="BX4" s="643">
        <f t="shared" si="0"/>
        <v>47150</v>
      </c>
      <c r="BY4" s="643">
        <f t="shared" si="0"/>
        <v>47178</v>
      </c>
      <c r="BZ4" s="643">
        <f t="shared" si="0"/>
        <v>47209</v>
      </c>
      <c r="CA4" s="643">
        <f t="shared" si="0"/>
        <v>47239</v>
      </c>
      <c r="CB4" s="643">
        <f t="shared" si="0"/>
        <v>47270</v>
      </c>
      <c r="CC4" s="643">
        <f t="shared" si="0"/>
        <v>47300</v>
      </c>
      <c r="CD4" s="643">
        <f t="shared" si="0"/>
        <v>47331</v>
      </c>
      <c r="CE4" s="643">
        <f t="shared" si="0"/>
        <v>47362</v>
      </c>
      <c r="CF4" s="643">
        <f t="shared" si="0"/>
        <v>47392</v>
      </c>
      <c r="CG4" s="643">
        <f t="shared" si="0"/>
        <v>47423</v>
      </c>
      <c r="CH4" s="643">
        <f t="shared" si="0"/>
        <v>47453</v>
      </c>
    </row>
    <row r="5" spans="1:86" ht="13.5" hidden="1" customHeight="1">
      <c r="A5" s="644"/>
      <c r="B5" s="645"/>
      <c r="C5" s="646">
        <f t="shared" ref="C5:CH5" si="1">MONTH(C4)</f>
        <v>1</v>
      </c>
      <c r="D5" s="646">
        <f t="shared" si="1"/>
        <v>2</v>
      </c>
      <c r="E5" s="646">
        <f t="shared" si="1"/>
        <v>3</v>
      </c>
      <c r="F5" s="646">
        <f t="shared" si="1"/>
        <v>4</v>
      </c>
      <c r="G5" s="646">
        <f t="shared" si="1"/>
        <v>5</v>
      </c>
      <c r="H5" s="646">
        <f t="shared" si="1"/>
        <v>6</v>
      </c>
      <c r="I5" s="646">
        <f t="shared" si="1"/>
        <v>7</v>
      </c>
      <c r="J5" s="646">
        <f t="shared" si="1"/>
        <v>8</v>
      </c>
      <c r="K5" s="646">
        <f t="shared" si="1"/>
        <v>9</v>
      </c>
      <c r="L5" s="646">
        <f t="shared" si="1"/>
        <v>10</v>
      </c>
      <c r="M5" s="646">
        <f t="shared" si="1"/>
        <v>11</v>
      </c>
      <c r="N5" s="646">
        <f t="shared" si="1"/>
        <v>12</v>
      </c>
      <c r="O5" s="646">
        <f t="shared" si="1"/>
        <v>1</v>
      </c>
      <c r="P5" s="646">
        <f t="shared" si="1"/>
        <v>2</v>
      </c>
      <c r="Q5" s="646">
        <f t="shared" si="1"/>
        <v>3</v>
      </c>
      <c r="R5" s="646">
        <f t="shared" si="1"/>
        <v>4</v>
      </c>
      <c r="S5" s="646">
        <f t="shared" si="1"/>
        <v>5</v>
      </c>
      <c r="T5" s="646">
        <f t="shared" si="1"/>
        <v>6</v>
      </c>
      <c r="U5" s="646">
        <f t="shared" si="1"/>
        <v>7</v>
      </c>
      <c r="V5" s="646">
        <f t="shared" si="1"/>
        <v>8</v>
      </c>
      <c r="W5" s="646">
        <f t="shared" si="1"/>
        <v>9</v>
      </c>
      <c r="X5" s="646">
        <f t="shared" si="1"/>
        <v>10</v>
      </c>
      <c r="Y5" s="646">
        <f t="shared" si="1"/>
        <v>11</v>
      </c>
      <c r="Z5" s="646">
        <f t="shared" si="1"/>
        <v>12</v>
      </c>
      <c r="AA5" s="646">
        <f t="shared" si="1"/>
        <v>1</v>
      </c>
      <c r="AB5" s="646">
        <f t="shared" si="1"/>
        <v>2</v>
      </c>
      <c r="AC5" s="646">
        <f t="shared" si="1"/>
        <v>3</v>
      </c>
      <c r="AD5" s="646">
        <f t="shared" si="1"/>
        <v>4</v>
      </c>
      <c r="AE5" s="646">
        <f t="shared" si="1"/>
        <v>5</v>
      </c>
      <c r="AF5" s="646">
        <f t="shared" si="1"/>
        <v>6</v>
      </c>
      <c r="AG5" s="646">
        <f t="shared" si="1"/>
        <v>7</v>
      </c>
      <c r="AH5" s="646">
        <f t="shared" si="1"/>
        <v>8</v>
      </c>
      <c r="AI5" s="646">
        <f t="shared" si="1"/>
        <v>9</v>
      </c>
      <c r="AJ5" s="646">
        <f t="shared" si="1"/>
        <v>10</v>
      </c>
      <c r="AK5" s="646">
        <f t="shared" si="1"/>
        <v>11</v>
      </c>
      <c r="AL5" s="646">
        <f t="shared" si="1"/>
        <v>12</v>
      </c>
      <c r="AM5" s="646">
        <f t="shared" si="1"/>
        <v>1</v>
      </c>
      <c r="AN5" s="646">
        <f t="shared" si="1"/>
        <v>2</v>
      </c>
      <c r="AO5" s="646">
        <f t="shared" si="1"/>
        <v>3</v>
      </c>
      <c r="AP5" s="646">
        <f t="shared" si="1"/>
        <v>4</v>
      </c>
      <c r="AQ5" s="646">
        <f t="shared" si="1"/>
        <v>5</v>
      </c>
      <c r="AR5" s="646">
        <f t="shared" si="1"/>
        <v>6</v>
      </c>
      <c r="AS5" s="646">
        <f t="shared" si="1"/>
        <v>7</v>
      </c>
      <c r="AT5" s="646">
        <f t="shared" si="1"/>
        <v>8</v>
      </c>
      <c r="AU5" s="646">
        <f t="shared" si="1"/>
        <v>9</v>
      </c>
      <c r="AV5" s="646">
        <f t="shared" si="1"/>
        <v>10</v>
      </c>
      <c r="AW5" s="646">
        <f t="shared" si="1"/>
        <v>11</v>
      </c>
      <c r="AX5" s="646">
        <f t="shared" si="1"/>
        <v>12</v>
      </c>
      <c r="AY5" s="646">
        <f t="shared" si="1"/>
        <v>1</v>
      </c>
      <c r="AZ5" s="646">
        <f t="shared" si="1"/>
        <v>2</v>
      </c>
      <c r="BA5" s="646">
        <f t="shared" si="1"/>
        <v>3</v>
      </c>
      <c r="BB5" s="646">
        <f t="shared" si="1"/>
        <v>4</v>
      </c>
      <c r="BC5" s="646">
        <f t="shared" si="1"/>
        <v>5</v>
      </c>
      <c r="BD5" s="646">
        <f t="shared" si="1"/>
        <v>6</v>
      </c>
      <c r="BE5" s="646">
        <f t="shared" si="1"/>
        <v>7</v>
      </c>
      <c r="BF5" s="646">
        <f t="shared" si="1"/>
        <v>8</v>
      </c>
      <c r="BG5" s="646">
        <f t="shared" si="1"/>
        <v>9</v>
      </c>
      <c r="BH5" s="646">
        <f t="shared" si="1"/>
        <v>10</v>
      </c>
      <c r="BI5" s="646">
        <f t="shared" si="1"/>
        <v>11</v>
      </c>
      <c r="BJ5" s="646">
        <f t="shared" si="1"/>
        <v>12</v>
      </c>
      <c r="BK5" s="646">
        <f t="shared" si="1"/>
        <v>1</v>
      </c>
      <c r="BL5" s="646">
        <f t="shared" si="1"/>
        <v>2</v>
      </c>
      <c r="BM5" s="646">
        <f t="shared" si="1"/>
        <v>3</v>
      </c>
      <c r="BN5" s="646">
        <f t="shared" si="1"/>
        <v>4</v>
      </c>
      <c r="BO5" s="646">
        <f t="shared" si="1"/>
        <v>5</v>
      </c>
      <c r="BP5" s="646">
        <f t="shared" si="1"/>
        <v>6</v>
      </c>
      <c r="BQ5" s="646">
        <f t="shared" si="1"/>
        <v>7</v>
      </c>
      <c r="BR5" s="646">
        <f t="shared" si="1"/>
        <v>8</v>
      </c>
      <c r="BS5" s="646">
        <f t="shared" si="1"/>
        <v>9</v>
      </c>
      <c r="BT5" s="646">
        <f t="shared" si="1"/>
        <v>10</v>
      </c>
      <c r="BU5" s="646">
        <f t="shared" si="1"/>
        <v>11</v>
      </c>
      <c r="BV5" s="646">
        <f t="shared" si="1"/>
        <v>12</v>
      </c>
      <c r="BW5" s="646">
        <f t="shared" si="1"/>
        <v>1</v>
      </c>
      <c r="BX5" s="646">
        <f t="shared" si="1"/>
        <v>2</v>
      </c>
      <c r="BY5" s="646">
        <f t="shared" si="1"/>
        <v>3</v>
      </c>
      <c r="BZ5" s="646">
        <f t="shared" si="1"/>
        <v>4</v>
      </c>
      <c r="CA5" s="646">
        <f t="shared" si="1"/>
        <v>5</v>
      </c>
      <c r="CB5" s="646">
        <f t="shared" si="1"/>
        <v>6</v>
      </c>
      <c r="CC5" s="646">
        <f t="shared" si="1"/>
        <v>7</v>
      </c>
      <c r="CD5" s="646">
        <f t="shared" si="1"/>
        <v>8</v>
      </c>
      <c r="CE5" s="646">
        <f t="shared" si="1"/>
        <v>9</v>
      </c>
      <c r="CF5" s="646">
        <f t="shared" si="1"/>
        <v>10</v>
      </c>
      <c r="CG5" s="646">
        <f t="shared" si="1"/>
        <v>11</v>
      </c>
      <c r="CH5" s="646">
        <f t="shared" si="1"/>
        <v>12</v>
      </c>
    </row>
    <row r="6" spans="1:86" ht="13.5" hidden="1" customHeight="1">
      <c r="A6" s="644"/>
      <c r="B6" s="645"/>
      <c r="C6" s="646">
        <f t="shared" ref="C6:CH6" si="2">YEAR(C4)</f>
        <v>2023</v>
      </c>
      <c r="D6" s="646">
        <f t="shared" si="2"/>
        <v>2023</v>
      </c>
      <c r="E6" s="646">
        <f t="shared" si="2"/>
        <v>2023</v>
      </c>
      <c r="F6" s="646">
        <f t="shared" si="2"/>
        <v>2023</v>
      </c>
      <c r="G6" s="646">
        <f t="shared" si="2"/>
        <v>2023</v>
      </c>
      <c r="H6" s="646">
        <f t="shared" si="2"/>
        <v>2023</v>
      </c>
      <c r="I6" s="646">
        <f t="shared" si="2"/>
        <v>2023</v>
      </c>
      <c r="J6" s="646">
        <f t="shared" si="2"/>
        <v>2023</v>
      </c>
      <c r="K6" s="646">
        <f t="shared" si="2"/>
        <v>2023</v>
      </c>
      <c r="L6" s="646">
        <f t="shared" si="2"/>
        <v>2023</v>
      </c>
      <c r="M6" s="646">
        <f t="shared" si="2"/>
        <v>2023</v>
      </c>
      <c r="N6" s="646">
        <f t="shared" si="2"/>
        <v>2023</v>
      </c>
      <c r="O6" s="646">
        <f t="shared" si="2"/>
        <v>2024</v>
      </c>
      <c r="P6" s="646">
        <f t="shared" si="2"/>
        <v>2024</v>
      </c>
      <c r="Q6" s="646">
        <f t="shared" si="2"/>
        <v>2024</v>
      </c>
      <c r="R6" s="646">
        <f t="shared" si="2"/>
        <v>2024</v>
      </c>
      <c r="S6" s="646">
        <f t="shared" si="2"/>
        <v>2024</v>
      </c>
      <c r="T6" s="646">
        <f t="shared" si="2"/>
        <v>2024</v>
      </c>
      <c r="U6" s="646">
        <f t="shared" si="2"/>
        <v>2024</v>
      </c>
      <c r="V6" s="646">
        <f t="shared" si="2"/>
        <v>2024</v>
      </c>
      <c r="W6" s="646">
        <f t="shared" si="2"/>
        <v>2024</v>
      </c>
      <c r="X6" s="646">
        <f t="shared" si="2"/>
        <v>2024</v>
      </c>
      <c r="Y6" s="646">
        <f t="shared" si="2"/>
        <v>2024</v>
      </c>
      <c r="Z6" s="646">
        <f t="shared" si="2"/>
        <v>2024</v>
      </c>
      <c r="AA6" s="646">
        <f t="shared" si="2"/>
        <v>2025</v>
      </c>
      <c r="AB6" s="646">
        <f t="shared" si="2"/>
        <v>2025</v>
      </c>
      <c r="AC6" s="646">
        <f t="shared" si="2"/>
        <v>2025</v>
      </c>
      <c r="AD6" s="646">
        <f t="shared" si="2"/>
        <v>2025</v>
      </c>
      <c r="AE6" s="646">
        <f t="shared" si="2"/>
        <v>2025</v>
      </c>
      <c r="AF6" s="646">
        <f t="shared" si="2"/>
        <v>2025</v>
      </c>
      <c r="AG6" s="646">
        <f t="shared" si="2"/>
        <v>2025</v>
      </c>
      <c r="AH6" s="646">
        <f t="shared" si="2"/>
        <v>2025</v>
      </c>
      <c r="AI6" s="646">
        <f t="shared" si="2"/>
        <v>2025</v>
      </c>
      <c r="AJ6" s="646">
        <f t="shared" si="2"/>
        <v>2025</v>
      </c>
      <c r="AK6" s="646">
        <f t="shared" si="2"/>
        <v>2025</v>
      </c>
      <c r="AL6" s="646">
        <f t="shared" si="2"/>
        <v>2025</v>
      </c>
      <c r="AM6" s="646">
        <f t="shared" si="2"/>
        <v>2026</v>
      </c>
      <c r="AN6" s="646">
        <f t="shared" si="2"/>
        <v>2026</v>
      </c>
      <c r="AO6" s="646">
        <f t="shared" si="2"/>
        <v>2026</v>
      </c>
      <c r="AP6" s="646">
        <f t="shared" si="2"/>
        <v>2026</v>
      </c>
      <c r="AQ6" s="646">
        <f t="shared" si="2"/>
        <v>2026</v>
      </c>
      <c r="AR6" s="646">
        <f t="shared" si="2"/>
        <v>2026</v>
      </c>
      <c r="AS6" s="646">
        <f t="shared" si="2"/>
        <v>2026</v>
      </c>
      <c r="AT6" s="646">
        <f t="shared" si="2"/>
        <v>2026</v>
      </c>
      <c r="AU6" s="646">
        <f t="shared" si="2"/>
        <v>2026</v>
      </c>
      <c r="AV6" s="646">
        <f t="shared" si="2"/>
        <v>2026</v>
      </c>
      <c r="AW6" s="646">
        <f t="shared" si="2"/>
        <v>2026</v>
      </c>
      <c r="AX6" s="646">
        <f t="shared" si="2"/>
        <v>2026</v>
      </c>
      <c r="AY6" s="646">
        <f t="shared" si="2"/>
        <v>2027</v>
      </c>
      <c r="AZ6" s="646">
        <f t="shared" si="2"/>
        <v>2027</v>
      </c>
      <c r="BA6" s="646">
        <f t="shared" si="2"/>
        <v>2027</v>
      </c>
      <c r="BB6" s="646">
        <f t="shared" si="2"/>
        <v>2027</v>
      </c>
      <c r="BC6" s="646">
        <f t="shared" si="2"/>
        <v>2027</v>
      </c>
      <c r="BD6" s="646">
        <f t="shared" si="2"/>
        <v>2027</v>
      </c>
      <c r="BE6" s="646">
        <f t="shared" si="2"/>
        <v>2027</v>
      </c>
      <c r="BF6" s="646">
        <f t="shared" si="2"/>
        <v>2027</v>
      </c>
      <c r="BG6" s="646">
        <f t="shared" si="2"/>
        <v>2027</v>
      </c>
      <c r="BH6" s="646">
        <f t="shared" si="2"/>
        <v>2027</v>
      </c>
      <c r="BI6" s="646">
        <f t="shared" si="2"/>
        <v>2027</v>
      </c>
      <c r="BJ6" s="646">
        <f t="shared" si="2"/>
        <v>2027</v>
      </c>
      <c r="BK6" s="646">
        <f t="shared" si="2"/>
        <v>2028</v>
      </c>
      <c r="BL6" s="646">
        <f t="shared" si="2"/>
        <v>2028</v>
      </c>
      <c r="BM6" s="646">
        <f t="shared" si="2"/>
        <v>2028</v>
      </c>
      <c r="BN6" s="646">
        <f t="shared" si="2"/>
        <v>2028</v>
      </c>
      <c r="BO6" s="646">
        <f t="shared" si="2"/>
        <v>2028</v>
      </c>
      <c r="BP6" s="646">
        <f t="shared" si="2"/>
        <v>2028</v>
      </c>
      <c r="BQ6" s="646">
        <f t="shared" si="2"/>
        <v>2028</v>
      </c>
      <c r="BR6" s="646">
        <f t="shared" si="2"/>
        <v>2028</v>
      </c>
      <c r="BS6" s="646">
        <f t="shared" si="2"/>
        <v>2028</v>
      </c>
      <c r="BT6" s="646">
        <f t="shared" si="2"/>
        <v>2028</v>
      </c>
      <c r="BU6" s="646">
        <f t="shared" si="2"/>
        <v>2028</v>
      </c>
      <c r="BV6" s="646">
        <f t="shared" si="2"/>
        <v>2028</v>
      </c>
      <c r="BW6" s="646">
        <f t="shared" si="2"/>
        <v>2029</v>
      </c>
      <c r="BX6" s="646">
        <f t="shared" si="2"/>
        <v>2029</v>
      </c>
      <c r="BY6" s="646">
        <f t="shared" si="2"/>
        <v>2029</v>
      </c>
      <c r="BZ6" s="646">
        <f t="shared" si="2"/>
        <v>2029</v>
      </c>
      <c r="CA6" s="646">
        <f t="shared" si="2"/>
        <v>2029</v>
      </c>
      <c r="CB6" s="646">
        <f t="shared" si="2"/>
        <v>2029</v>
      </c>
      <c r="CC6" s="646">
        <f t="shared" si="2"/>
        <v>2029</v>
      </c>
      <c r="CD6" s="646">
        <f t="shared" si="2"/>
        <v>2029</v>
      </c>
      <c r="CE6" s="646">
        <f t="shared" si="2"/>
        <v>2029</v>
      </c>
      <c r="CF6" s="646">
        <f t="shared" si="2"/>
        <v>2029</v>
      </c>
      <c r="CG6" s="646">
        <f t="shared" si="2"/>
        <v>2029</v>
      </c>
      <c r="CH6" s="646">
        <f t="shared" si="2"/>
        <v>2029</v>
      </c>
    </row>
    <row r="7" spans="1:86" ht="18" customHeight="1">
      <c r="A7" s="641"/>
      <c r="B7" s="641"/>
      <c r="C7" s="647">
        <v>1</v>
      </c>
      <c r="D7" s="648">
        <f t="shared" ref="D7:CH7" si="3">C7+1</f>
        <v>2</v>
      </c>
      <c r="E7" s="648">
        <f t="shared" si="3"/>
        <v>3</v>
      </c>
      <c r="F7" s="648">
        <f t="shared" si="3"/>
        <v>4</v>
      </c>
      <c r="G7" s="648">
        <f t="shared" si="3"/>
        <v>5</v>
      </c>
      <c r="H7" s="648">
        <f t="shared" si="3"/>
        <v>6</v>
      </c>
      <c r="I7" s="648">
        <f t="shared" si="3"/>
        <v>7</v>
      </c>
      <c r="J7" s="648">
        <f t="shared" si="3"/>
        <v>8</v>
      </c>
      <c r="K7" s="648">
        <f t="shared" si="3"/>
        <v>9</v>
      </c>
      <c r="L7" s="648">
        <f t="shared" si="3"/>
        <v>10</v>
      </c>
      <c r="M7" s="648">
        <f t="shared" si="3"/>
        <v>11</v>
      </c>
      <c r="N7" s="648">
        <f t="shared" si="3"/>
        <v>12</v>
      </c>
      <c r="O7" s="648">
        <f t="shared" si="3"/>
        <v>13</v>
      </c>
      <c r="P7" s="648">
        <f t="shared" si="3"/>
        <v>14</v>
      </c>
      <c r="Q7" s="648">
        <f t="shared" si="3"/>
        <v>15</v>
      </c>
      <c r="R7" s="648">
        <f t="shared" si="3"/>
        <v>16</v>
      </c>
      <c r="S7" s="648">
        <f t="shared" si="3"/>
        <v>17</v>
      </c>
      <c r="T7" s="648">
        <f t="shared" si="3"/>
        <v>18</v>
      </c>
      <c r="U7" s="648">
        <f t="shared" si="3"/>
        <v>19</v>
      </c>
      <c r="V7" s="648">
        <f t="shared" si="3"/>
        <v>20</v>
      </c>
      <c r="W7" s="648">
        <f t="shared" si="3"/>
        <v>21</v>
      </c>
      <c r="X7" s="648">
        <f t="shared" si="3"/>
        <v>22</v>
      </c>
      <c r="Y7" s="648">
        <f t="shared" si="3"/>
        <v>23</v>
      </c>
      <c r="Z7" s="648">
        <f t="shared" si="3"/>
        <v>24</v>
      </c>
      <c r="AA7" s="648">
        <f t="shared" si="3"/>
        <v>25</v>
      </c>
      <c r="AB7" s="648">
        <f t="shared" si="3"/>
        <v>26</v>
      </c>
      <c r="AC7" s="648">
        <f t="shared" si="3"/>
        <v>27</v>
      </c>
      <c r="AD7" s="648">
        <f t="shared" si="3"/>
        <v>28</v>
      </c>
      <c r="AE7" s="648">
        <f t="shared" si="3"/>
        <v>29</v>
      </c>
      <c r="AF7" s="648">
        <f t="shared" si="3"/>
        <v>30</v>
      </c>
      <c r="AG7" s="648">
        <f t="shared" si="3"/>
        <v>31</v>
      </c>
      <c r="AH7" s="648">
        <f t="shared" si="3"/>
        <v>32</v>
      </c>
      <c r="AI7" s="648">
        <f t="shared" si="3"/>
        <v>33</v>
      </c>
      <c r="AJ7" s="648">
        <f t="shared" si="3"/>
        <v>34</v>
      </c>
      <c r="AK7" s="648">
        <f t="shared" si="3"/>
        <v>35</v>
      </c>
      <c r="AL7" s="648">
        <f t="shared" si="3"/>
        <v>36</v>
      </c>
      <c r="AM7" s="648">
        <f t="shared" si="3"/>
        <v>37</v>
      </c>
      <c r="AN7" s="648">
        <f t="shared" si="3"/>
        <v>38</v>
      </c>
      <c r="AO7" s="648">
        <f t="shared" si="3"/>
        <v>39</v>
      </c>
      <c r="AP7" s="648">
        <f t="shared" si="3"/>
        <v>40</v>
      </c>
      <c r="AQ7" s="648">
        <f t="shared" si="3"/>
        <v>41</v>
      </c>
      <c r="AR7" s="648">
        <f t="shared" si="3"/>
        <v>42</v>
      </c>
      <c r="AS7" s="648">
        <f t="shared" si="3"/>
        <v>43</v>
      </c>
      <c r="AT7" s="648">
        <f t="shared" si="3"/>
        <v>44</v>
      </c>
      <c r="AU7" s="648">
        <f t="shared" si="3"/>
        <v>45</v>
      </c>
      <c r="AV7" s="648">
        <f t="shared" si="3"/>
        <v>46</v>
      </c>
      <c r="AW7" s="648">
        <f t="shared" si="3"/>
        <v>47</v>
      </c>
      <c r="AX7" s="648">
        <f t="shared" si="3"/>
        <v>48</v>
      </c>
      <c r="AY7" s="648">
        <f t="shared" si="3"/>
        <v>49</v>
      </c>
      <c r="AZ7" s="648">
        <f t="shared" si="3"/>
        <v>50</v>
      </c>
      <c r="BA7" s="648">
        <f t="shared" si="3"/>
        <v>51</v>
      </c>
      <c r="BB7" s="648">
        <f t="shared" si="3"/>
        <v>52</v>
      </c>
      <c r="BC7" s="648">
        <f t="shared" si="3"/>
        <v>53</v>
      </c>
      <c r="BD7" s="648">
        <f t="shared" si="3"/>
        <v>54</v>
      </c>
      <c r="BE7" s="648">
        <f t="shared" si="3"/>
        <v>55</v>
      </c>
      <c r="BF7" s="648">
        <f t="shared" si="3"/>
        <v>56</v>
      </c>
      <c r="BG7" s="648">
        <f t="shared" si="3"/>
        <v>57</v>
      </c>
      <c r="BH7" s="648">
        <f t="shared" si="3"/>
        <v>58</v>
      </c>
      <c r="BI7" s="648">
        <f t="shared" si="3"/>
        <v>59</v>
      </c>
      <c r="BJ7" s="648">
        <f t="shared" si="3"/>
        <v>60</v>
      </c>
      <c r="BK7" s="648">
        <f t="shared" si="3"/>
        <v>61</v>
      </c>
      <c r="BL7" s="648">
        <f t="shared" si="3"/>
        <v>62</v>
      </c>
      <c r="BM7" s="648">
        <f t="shared" si="3"/>
        <v>63</v>
      </c>
      <c r="BN7" s="648">
        <f t="shared" si="3"/>
        <v>64</v>
      </c>
      <c r="BO7" s="648">
        <f t="shared" si="3"/>
        <v>65</v>
      </c>
      <c r="BP7" s="648">
        <f t="shared" si="3"/>
        <v>66</v>
      </c>
      <c r="BQ7" s="648">
        <f t="shared" si="3"/>
        <v>67</v>
      </c>
      <c r="BR7" s="648">
        <f t="shared" si="3"/>
        <v>68</v>
      </c>
      <c r="BS7" s="648">
        <f t="shared" si="3"/>
        <v>69</v>
      </c>
      <c r="BT7" s="648">
        <f t="shared" si="3"/>
        <v>70</v>
      </c>
      <c r="BU7" s="648">
        <f t="shared" si="3"/>
        <v>71</v>
      </c>
      <c r="BV7" s="648">
        <f t="shared" si="3"/>
        <v>72</v>
      </c>
      <c r="BW7" s="648">
        <f t="shared" si="3"/>
        <v>73</v>
      </c>
      <c r="BX7" s="648">
        <f t="shared" si="3"/>
        <v>74</v>
      </c>
      <c r="BY7" s="648">
        <f t="shared" si="3"/>
        <v>75</v>
      </c>
      <c r="BZ7" s="648">
        <f t="shared" si="3"/>
        <v>76</v>
      </c>
      <c r="CA7" s="648">
        <f t="shared" si="3"/>
        <v>77</v>
      </c>
      <c r="CB7" s="648">
        <f t="shared" si="3"/>
        <v>78</v>
      </c>
      <c r="CC7" s="648">
        <f t="shared" si="3"/>
        <v>79</v>
      </c>
      <c r="CD7" s="648">
        <f t="shared" si="3"/>
        <v>80</v>
      </c>
      <c r="CE7" s="648">
        <f t="shared" si="3"/>
        <v>81</v>
      </c>
      <c r="CF7" s="648">
        <f t="shared" si="3"/>
        <v>82</v>
      </c>
      <c r="CG7" s="648">
        <f t="shared" si="3"/>
        <v>83</v>
      </c>
      <c r="CH7" s="648">
        <f t="shared" si="3"/>
        <v>84</v>
      </c>
    </row>
    <row r="8" spans="1:86" ht="4.5" customHeight="1">
      <c r="A8" s="379"/>
      <c r="B8" s="649"/>
      <c r="C8" s="437"/>
      <c r="D8" s="437"/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  <c r="Q8" s="437"/>
      <c r="R8" s="437"/>
      <c r="S8" s="437"/>
      <c r="T8" s="437"/>
      <c r="U8" s="437"/>
      <c r="V8" s="437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437"/>
      <c r="AJ8" s="437"/>
      <c r="AK8" s="437"/>
      <c r="AL8" s="437"/>
      <c r="AM8" s="437"/>
      <c r="AN8" s="437"/>
      <c r="AO8" s="437"/>
      <c r="AP8" s="437"/>
      <c r="AQ8" s="437"/>
      <c r="AR8" s="437"/>
      <c r="AS8" s="437"/>
      <c r="AT8" s="437"/>
      <c r="AU8" s="437"/>
      <c r="AV8" s="437"/>
      <c r="AW8" s="437"/>
      <c r="AX8" s="437"/>
      <c r="AY8" s="437"/>
      <c r="AZ8" s="437"/>
      <c r="BA8" s="437"/>
      <c r="BB8" s="437"/>
      <c r="BC8" s="437"/>
      <c r="BD8" s="437"/>
      <c r="BE8" s="437"/>
      <c r="BF8" s="437"/>
      <c r="BG8" s="437"/>
      <c r="BH8" s="437"/>
      <c r="BI8" s="437"/>
      <c r="BJ8" s="437"/>
      <c r="BK8" s="437"/>
      <c r="BL8" s="437"/>
      <c r="BM8" s="437"/>
      <c r="BN8" s="437"/>
      <c r="BO8" s="437"/>
      <c r="BP8" s="437"/>
      <c r="BQ8" s="437"/>
      <c r="BR8" s="437"/>
      <c r="BS8" s="437"/>
      <c r="BT8" s="437"/>
      <c r="BU8" s="437"/>
      <c r="BV8" s="437"/>
      <c r="BW8" s="437"/>
      <c r="BX8" s="437"/>
      <c r="BY8" s="437"/>
      <c r="BZ8" s="437"/>
      <c r="CA8" s="437"/>
      <c r="CB8" s="437"/>
      <c r="CC8" s="437"/>
      <c r="CD8" s="437"/>
      <c r="CE8" s="437"/>
      <c r="CF8" s="437"/>
      <c r="CG8" s="437"/>
      <c r="CH8" s="437"/>
    </row>
    <row r="9" spans="1:86" ht="13.5" customHeight="1">
      <c r="A9" s="379"/>
      <c r="B9" s="649"/>
      <c r="C9" s="650"/>
      <c r="D9" s="650"/>
      <c r="E9" s="650"/>
      <c r="F9" s="650"/>
      <c r="G9" s="650"/>
      <c r="H9" s="650"/>
      <c r="I9" s="650"/>
      <c r="J9" s="650"/>
      <c r="K9" s="650"/>
      <c r="L9" s="650"/>
      <c r="M9" s="650"/>
      <c r="N9" s="650"/>
      <c r="O9" s="650"/>
      <c r="P9" s="650"/>
      <c r="Q9" s="650"/>
      <c r="R9" s="650"/>
      <c r="S9" s="650"/>
      <c r="T9" s="650"/>
      <c r="U9" s="650"/>
      <c r="V9" s="650"/>
      <c r="W9" s="650"/>
      <c r="X9" s="650"/>
      <c r="Y9" s="650"/>
      <c r="Z9" s="650"/>
      <c r="AA9" s="650"/>
      <c r="AB9" s="650"/>
      <c r="AC9" s="650"/>
      <c r="AD9" s="650"/>
      <c r="AE9" s="650"/>
      <c r="AF9" s="650"/>
      <c r="AG9" s="650"/>
      <c r="AH9" s="650"/>
      <c r="AI9" s="650"/>
      <c r="AJ9" s="650"/>
      <c r="AK9" s="650"/>
      <c r="AL9" s="650"/>
      <c r="AM9" s="650"/>
      <c r="AN9" s="650"/>
      <c r="AO9" s="650"/>
      <c r="AP9" s="650"/>
      <c r="AQ9" s="650"/>
      <c r="AR9" s="650"/>
      <c r="AS9" s="650"/>
      <c r="AT9" s="650"/>
      <c r="AU9" s="650"/>
      <c r="AV9" s="650"/>
      <c r="AW9" s="650"/>
      <c r="AX9" s="650"/>
      <c r="AY9" s="650"/>
      <c r="AZ9" s="650"/>
      <c r="BA9" s="650"/>
      <c r="BB9" s="650"/>
      <c r="BC9" s="650"/>
      <c r="BD9" s="650"/>
      <c r="BE9" s="650"/>
      <c r="BF9" s="650"/>
      <c r="BG9" s="650"/>
      <c r="BH9" s="650"/>
      <c r="BI9" s="650"/>
      <c r="BJ9" s="650"/>
      <c r="BK9" s="650"/>
      <c r="BL9" s="650"/>
      <c r="BM9" s="650"/>
      <c r="BN9" s="650"/>
      <c r="BO9" s="650"/>
      <c r="BP9" s="650"/>
      <c r="BQ9" s="650"/>
      <c r="BR9" s="650"/>
      <c r="BS9" s="650"/>
      <c r="BT9" s="650"/>
      <c r="BU9" s="650"/>
      <c r="BV9" s="650"/>
      <c r="BW9" s="650"/>
      <c r="BX9" s="650"/>
      <c r="BY9" s="650"/>
      <c r="BZ9" s="650"/>
      <c r="CA9" s="650"/>
      <c r="CB9" s="650"/>
      <c r="CC9" s="650"/>
      <c r="CD9" s="650"/>
      <c r="CE9" s="650"/>
      <c r="CF9" s="650"/>
      <c r="CG9" s="650"/>
      <c r="CH9" s="650"/>
    </row>
    <row r="10" spans="1:86" ht="13.5" customHeight="1">
      <c r="A10" s="373"/>
      <c r="B10" s="651"/>
      <c r="C10" s="650"/>
      <c r="D10" s="650"/>
      <c r="E10" s="650"/>
      <c r="F10" s="650"/>
      <c r="G10" s="650"/>
      <c r="H10" s="650"/>
      <c r="I10" s="650"/>
      <c r="J10" s="650"/>
      <c r="K10" s="650"/>
      <c r="L10" s="650"/>
      <c r="M10" s="650"/>
      <c r="N10" s="650"/>
      <c r="O10" s="650"/>
      <c r="P10" s="650"/>
      <c r="Q10" s="650"/>
      <c r="R10" s="650"/>
      <c r="S10" s="650"/>
      <c r="T10" s="650"/>
      <c r="U10" s="650"/>
      <c r="V10" s="650"/>
      <c r="W10" s="650"/>
      <c r="X10" s="650"/>
      <c r="Y10" s="650"/>
      <c r="Z10" s="650"/>
      <c r="AA10" s="650"/>
      <c r="AB10" s="650"/>
      <c r="AC10" s="650"/>
      <c r="AD10" s="650"/>
      <c r="AE10" s="650"/>
      <c r="AF10" s="650"/>
      <c r="AG10" s="650"/>
      <c r="AH10" s="650"/>
      <c r="AI10" s="650"/>
      <c r="AJ10" s="650"/>
      <c r="AK10" s="650"/>
      <c r="AL10" s="650"/>
      <c r="AM10" s="650"/>
      <c r="AN10" s="650"/>
      <c r="AO10" s="650"/>
      <c r="AP10" s="650"/>
      <c r="AQ10" s="650"/>
      <c r="AR10" s="650"/>
      <c r="AS10" s="650"/>
      <c r="AT10" s="650"/>
      <c r="AU10" s="650"/>
      <c r="AV10" s="650"/>
      <c r="AW10" s="650"/>
      <c r="AX10" s="650"/>
      <c r="AY10" s="650"/>
      <c r="AZ10" s="650"/>
      <c r="BA10" s="650"/>
      <c r="BB10" s="650"/>
      <c r="BC10" s="650"/>
      <c r="BD10" s="650"/>
      <c r="BE10" s="650"/>
      <c r="BF10" s="650"/>
      <c r="BG10" s="650"/>
      <c r="BH10" s="650"/>
      <c r="BI10" s="650"/>
      <c r="BJ10" s="650"/>
      <c r="BK10" s="650"/>
      <c r="BL10" s="650"/>
      <c r="BM10" s="650"/>
      <c r="BN10" s="650"/>
      <c r="BO10" s="650"/>
      <c r="BP10" s="650"/>
      <c r="BQ10" s="650"/>
      <c r="BR10" s="650"/>
      <c r="BS10" s="650"/>
      <c r="BT10" s="650"/>
      <c r="BU10" s="650"/>
      <c r="BV10" s="650"/>
      <c r="BW10" s="650"/>
      <c r="BX10" s="650"/>
      <c r="BY10" s="650"/>
      <c r="BZ10" s="650"/>
      <c r="CA10" s="650"/>
      <c r="CB10" s="650"/>
      <c r="CC10" s="650"/>
      <c r="CD10" s="650"/>
      <c r="CE10" s="650"/>
      <c r="CF10" s="650"/>
      <c r="CG10" s="650"/>
      <c r="CH10" s="650"/>
    </row>
    <row r="11" spans="1:86" ht="13.5" customHeight="1">
      <c r="A11" s="373"/>
      <c r="B11" s="651"/>
      <c r="C11" s="650"/>
      <c r="D11" s="650"/>
      <c r="E11" s="650"/>
      <c r="F11" s="650"/>
      <c r="G11" s="650"/>
      <c r="H11" s="650"/>
      <c r="I11" s="650"/>
      <c r="J11" s="650"/>
      <c r="K11" s="650"/>
      <c r="L11" s="650"/>
      <c r="M11" s="650"/>
      <c r="N11" s="650"/>
      <c r="O11" s="650"/>
      <c r="P11" s="650"/>
      <c r="Q11" s="650"/>
      <c r="R11" s="650"/>
      <c r="S11" s="650"/>
      <c r="T11" s="650"/>
      <c r="U11" s="650"/>
      <c r="V11" s="650"/>
      <c r="W11" s="650"/>
      <c r="X11" s="650"/>
      <c r="Y11" s="650"/>
      <c r="Z11" s="650"/>
      <c r="AA11" s="650"/>
      <c r="AB11" s="650"/>
      <c r="AC11" s="650"/>
      <c r="AD11" s="650"/>
      <c r="AE11" s="650"/>
      <c r="AF11" s="650"/>
      <c r="AG11" s="650"/>
      <c r="AH11" s="650"/>
      <c r="AI11" s="650"/>
      <c r="AJ11" s="650"/>
      <c r="AK11" s="650"/>
      <c r="AL11" s="650"/>
      <c r="AM11" s="650"/>
      <c r="AN11" s="650"/>
      <c r="AO11" s="650"/>
      <c r="AP11" s="650"/>
      <c r="AQ11" s="650"/>
      <c r="AR11" s="650"/>
      <c r="AS11" s="650"/>
      <c r="AT11" s="650"/>
      <c r="AU11" s="650"/>
      <c r="AV11" s="650"/>
      <c r="AW11" s="650"/>
      <c r="AX11" s="650"/>
      <c r="AY11" s="650"/>
      <c r="AZ11" s="650"/>
      <c r="BA11" s="650"/>
      <c r="BB11" s="650"/>
      <c r="BC11" s="650"/>
      <c r="BD11" s="650"/>
      <c r="BE11" s="650"/>
      <c r="BF11" s="650"/>
      <c r="BG11" s="650"/>
      <c r="BH11" s="650"/>
      <c r="BI11" s="650"/>
      <c r="BJ11" s="650"/>
      <c r="BK11" s="650"/>
      <c r="BL11" s="650"/>
      <c r="BM11" s="650"/>
      <c r="BN11" s="650"/>
      <c r="BO11" s="650"/>
      <c r="BP11" s="650"/>
      <c r="BQ11" s="650"/>
      <c r="BR11" s="650"/>
      <c r="BS11" s="650"/>
      <c r="BT11" s="650"/>
      <c r="BU11" s="650"/>
      <c r="BV11" s="650"/>
      <c r="BW11" s="650"/>
      <c r="BX11" s="650"/>
      <c r="BY11" s="650"/>
      <c r="BZ11" s="650"/>
      <c r="CA11" s="650"/>
      <c r="CB11" s="650"/>
      <c r="CC11" s="650"/>
      <c r="CD11" s="650"/>
      <c r="CE11" s="650"/>
      <c r="CF11" s="650"/>
      <c r="CG11" s="650"/>
      <c r="CH11" s="650"/>
    </row>
    <row r="12" spans="1:86" ht="13.5" customHeight="1">
      <c r="A12" s="373"/>
      <c r="B12" s="651"/>
      <c r="C12" s="650"/>
      <c r="D12" s="650"/>
      <c r="E12" s="650"/>
      <c r="F12" s="650"/>
      <c r="G12" s="650"/>
      <c r="H12" s="650"/>
      <c r="I12" s="650"/>
      <c r="J12" s="650"/>
      <c r="K12" s="650"/>
      <c r="L12" s="650"/>
      <c r="M12" s="650"/>
      <c r="N12" s="650"/>
      <c r="O12" s="650"/>
      <c r="P12" s="650"/>
      <c r="Q12" s="650"/>
      <c r="R12" s="650"/>
      <c r="S12" s="650"/>
      <c r="T12" s="650"/>
      <c r="U12" s="650"/>
      <c r="V12" s="650"/>
      <c r="W12" s="650"/>
      <c r="X12" s="650"/>
      <c r="Y12" s="650"/>
      <c r="Z12" s="650"/>
      <c r="AA12" s="650"/>
      <c r="AB12" s="650"/>
      <c r="AC12" s="650"/>
      <c r="AD12" s="650"/>
      <c r="AE12" s="650"/>
      <c r="AF12" s="650"/>
      <c r="AG12" s="650"/>
      <c r="AH12" s="650"/>
      <c r="AI12" s="650"/>
      <c r="AJ12" s="650"/>
      <c r="AK12" s="650"/>
      <c r="AL12" s="650"/>
      <c r="AM12" s="650"/>
      <c r="AN12" s="650"/>
      <c r="AO12" s="650"/>
      <c r="AP12" s="650"/>
      <c r="AQ12" s="650"/>
      <c r="AR12" s="650"/>
      <c r="AS12" s="650"/>
      <c r="AT12" s="650"/>
      <c r="AU12" s="650"/>
      <c r="AV12" s="650"/>
      <c r="AW12" s="650"/>
      <c r="AX12" s="650"/>
      <c r="AY12" s="650"/>
      <c r="AZ12" s="650"/>
      <c r="BA12" s="650"/>
      <c r="BB12" s="650"/>
      <c r="BC12" s="650"/>
      <c r="BD12" s="650"/>
      <c r="BE12" s="650"/>
      <c r="BF12" s="650"/>
      <c r="BG12" s="650"/>
      <c r="BH12" s="650"/>
      <c r="BI12" s="650"/>
      <c r="BJ12" s="650"/>
      <c r="BK12" s="650"/>
      <c r="BL12" s="650"/>
      <c r="BM12" s="650"/>
      <c r="BN12" s="650"/>
      <c r="BO12" s="650"/>
      <c r="BP12" s="650"/>
      <c r="BQ12" s="650"/>
      <c r="BR12" s="650"/>
      <c r="BS12" s="650"/>
      <c r="BT12" s="650"/>
      <c r="BU12" s="650"/>
      <c r="BV12" s="650"/>
      <c r="BW12" s="650"/>
      <c r="BX12" s="650"/>
      <c r="BY12" s="650"/>
      <c r="BZ12" s="650"/>
      <c r="CA12" s="650"/>
      <c r="CB12" s="650"/>
      <c r="CC12" s="650"/>
      <c r="CD12" s="650"/>
      <c r="CE12" s="650"/>
      <c r="CF12" s="650"/>
      <c r="CG12" s="650"/>
      <c r="CH12" s="650"/>
    </row>
    <row r="13" spans="1:86" ht="13.5" customHeight="1">
      <c r="A13" s="373"/>
      <c r="B13" s="651"/>
      <c r="C13" s="650"/>
      <c r="D13" s="650"/>
      <c r="E13" s="650"/>
      <c r="F13" s="650"/>
      <c r="G13" s="650"/>
      <c r="H13" s="650"/>
      <c r="I13" s="650"/>
      <c r="J13" s="650"/>
      <c r="K13" s="650"/>
      <c r="L13" s="650"/>
      <c r="M13" s="650"/>
      <c r="N13" s="650"/>
      <c r="O13" s="650"/>
      <c r="P13" s="650"/>
      <c r="Q13" s="650"/>
      <c r="R13" s="650"/>
      <c r="S13" s="650"/>
      <c r="T13" s="650"/>
      <c r="U13" s="650"/>
      <c r="V13" s="650"/>
      <c r="W13" s="650"/>
      <c r="X13" s="650"/>
      <c r="Y13" s="650"/>
      <c r="Z13" s="650"/>
      <c r="AA13" s="650"/>
      <c r="AB13" s="650"/>
      <c r="AC13" s="650"/>
      <c r="AD13" s="650"/>
      <c r="AE13" s="650"/>
      <c r="AF13" s="650"/>
      <c r="AG13" s="650"/>
      <c r="AH13" s="650"/>
      <c r="AI13" s="650"/>
      <c r="AJ13" s="650"/>
      <c r="AK13" s="650"/>
      <c r="AL13" s="650"/>
      <c r="AM13" s="650"/>
      <c r="AN13" s="650"/>
      <c r="AO13" s="650"/>
      <c r="AP13" s="650"/>
      <c r="AQ13" s="650"/>
      <c r="AR13" s="650"/>
      <c r="AS13" s="650"/>
      <c r="AT13" s="650"/>
      <c r="AU13" s="650"/>
      <c r="AV13" s="650"/>
      <c r="AW13" s="650"/>
      <c r="AX13" s="650"/>
      <c r="AY13" s="650"/>
      <c r="AZ13" s="650"/>
      <c r="BA13" s="650"/>
      <c r="BB13" s="650"/>
      <c r="BC13" s="650"/>
      <c r="BD13" s="650"/>
      <c r="BE13" s="650"/>
      <c r="BF13" s="650"/>
      <c r="BG13" s="650"/>
      <c r="BH13" s="650"/>
      <c r="BI13" s="650"/>
      <c r="BJ13" s="650"/>
      <c r="BK13" s="650"/>
      <c r="BL13" s="650"/>
      <c r="BM13" s="650"/>
      <c r="BN13" s="650"/>
      <c r="BO13" s="650"/>
      <c r="BP13" s="650"/>
      <c r="BQ13" s="650"/>
      <c r="BR13" s="650"/>
      <c r="BS13" s="650"/>
      <c r="BT13" s="650"/>
      <c r="BU13" s="650"/>
      <c r="BV13" s="650"/>
      <c r="BW13" s="650"/>
      <c r="BX13" s="650"/>
      <c r="BY13" s="650"/>
      <c r="BZ13" s="650"/>
      <c r="CA13" s="650"/>
      <c r="CB13" s="650"/>
      <c r="CC13" s="650"/>
      <c r="CD13" s="650"/>
      <c r="CE13" s="650"/>
      <c r="CF13" s="650"/>
      <c r="CG13" s="650"/>
      <c r="CH13" s="650"/>
    </row>
    <row r="14" spans="1:86" ht="13.5" customHeight="1">
      <c r="A14" s="373"/>
      <c r="B14" s="651"/>
      <c r="C14" s="650"/>
      <c r="D14" s="650"/>
      <c r="E14" s="650"/>
      <c r="F14" s="650"/>
      <c r="G14" s="650"/>
      <c r="H14" s="650"/>
      <c r="I14" s="650"/>
      <c r="J14" s="650"/>
      <c r="K14" s="650"/>
      <c r="L14" s="650"/>
      <c r="M14" s="650"/>
      <c r="N14" s="650"/>
      <c r="O14" s="650"/>
      <c r="P14" s="650"/>
      <c r="Q14" s="650"/>
      <c r="R14" s="650"/>
      <c r="S14" s="650"/>
      <c r="T14" s="650"/>
      <c r="U14" s="650"/>
      <c r="V14" s="650"/>
      <c r="W14" s="650"/>
      <c r="X14" s="650"/>
      <c r="Y14" s="650"/>
      <c r="Z14" s="650"/>
      <c r="AA14" s="650"/>
      <c r="AB14" s="650"/>
      <c r="AC14" s="650"/>
      <c r="AD14" s="650"/>
      <c r="AE14" s="650"/>
      <c r="AF14" s="650"/>
      <c r="AG14" s="650"/>
      <c r="AH14" s="650"/>
      <c r="AI14" s="650"/>
      <c r="AJ14" s="650"/>
      <c r="AK14" s="650"/>
      <c r="AL14" s="650"/>
      <c r="AM14" s="650"/>
      <c r="AN14" s="650"/>
      <c r="AO14" s="650"/>
      <c r="AP14" s="650"/>
      <c r="AQ14" s="650"/>
      <c r="AR14" s="650"/>
      <c r="AS14" s="650"/>
      <c r="AT14" s="650"/>
      <c r="AU14" s="650"/>
      <c r="AV14" s="650"/>
      <c r="AW14" s="650"/>
      <c r="AX14" s="650"/>
      <c r="AY14" s="650"/>
      <c r="AZ14" s="650"/>
      <c r="BA14" s="650"/>
      <c r="BB14" s="650"/>
      <c r="BC14" s="650"/>
      <c r="BD14" s="650"/>
      <c r="BE14" s="650"/>
      <c r="BF14" s="650"/>
      <c r="BG14" s="650"/>
      <c r="BH14" s="650"/>
      <c r="BI14" s="650"/>
      <c r="BJ14" s="650"/>
      <c r="BK14" s="650"/>
      <c r="BL14" s="650"/>
      <c r="BM14" s="650"/>
      <c r="BN14" s="650"/>
      <c r="BO14" s="650"/>
      <c r="BP14" s="650"/>
      <c r="BQ14" s="650"/>
      <c r="BR14" s="650"/>
      <c r="BS14" s="650"/>
      <c r="BT14" s="650"/>
      <c r="BU14" s="650"/>
      <c r="BV14" s="650"/>
      <c r="BW14" s="650"/>
      <c r="BX14" s="650"/>
      <c r="BY14" s="650"/>
      <c r="BZ14" s="650"/>
      <c r="CA14" s="650"/>
      <c r="CB14" s="650"/>
      <c r="CC14" s="650"/>
      <c r="CD14" s="650"/>
      <c r="CE14" s="650"/>
      <c r="CF14" s="650"/>
      <c r="CG14" s="650"/>
      <c r="CH14" s="650"/>
    </row>
    <row r="15" spans="1:86" ht="13.5" customHeight="1">
      <c r="A15" s="373"/>
      <c r="B15" s="651"/>
      <c r="C15" s="650"/>
      <c r="D15" s="650"/>
      <c r="E15" s="650"/>
      <c r="F15" s="650"/>
      <c r="G15" s="650"/>
      <c r="H15" s="650"/>
      <c r="I15" s="650"/>
      <c r="J15" s="650"/>
      <c r="K15" s="650"/>
      <c r="L15" s="650"/>
      <c r="M15" s="650"/>
      <c r="N15" s="650"/>
      <c r="O15" s="650"/>
      <c r="P15" s="650"/>
      <c r="Q15" s="650"/>
      <c r="R15" s="650"/>
      <c r="S15" s="650"/>
      <c r="T15" s="650"/>
      <c r="U15" s="650"/>
      <c r="V15" s="650"/>
      <c r="W15" s="650"/>
      <c r="X15" s="650"/>
      <c r="Y15" s="650"/>
      <c r="Z15" s="650"/>
      <c r="AA15" s="650"/>
      <c r="AB15" s="650"/>
      <c r="AC15" s="650"/>
      <c r="AD15" s="650"/>
      <c r="AE15" s="650"/>
      <c r="AF15" s="650"/>
      <c r="AG15" s="650"/>
      <c r="AH15" s="650"/>
      <c r="AI15" s="650"/>
      <c r="AJ15" s="650"/>
      <c r="AK15" s="650"/>
      <c r="AL15" s="650"/>
      <c r="AM15" s="650"/>
      <c r="AN15" s="650"/>
      <c r="AO15" s="650"/>
      <c r="AP15" s="650"/>
      <c r="AQ15" s="650"/>
      <c r="AR15" s="650"/>
      <c r="AS15" s="650"/>
      <c r="AT15" s="650"/>
      <c r="AU15" s="650"/>
      <c r="AV15" s="650"/>
      <c r="AW15" s="650"/>
      <c r="AX15" s="650"/>
      <c r="AY15" s="650"/>
      <c r="AZ15" s="650"/>
      <c r="BA15" s="650"/>
      <c r="BB15" s="650"/>
      <c r="BC15" s="650"/>
      <c r="BD15" s="650"/>
      <c r="BE15" s="650"/>
      <c r="BF15" s="650"/>
      <c r="BG15" s="650"/>
      <c r="BH15" s="650"/>
      <c r="BI15" s="650"/>
      <c r="BJ15" s="650"/>
      <c r="BK15" s="650"/>
      <c r="BL15" s="650"/>
      <c r="BM15" s="650"/>
      <c r="BN15" s="650"/>
      <c r="BO15" s="650"/>
      <c r="BP15" s="650"/>
      <c r="BQ15" s="650"/>
      <c r="BR15" s="650"/>
      <c r="BS15" s="650"/>
      <c r="BT15" s="650"/>
      <c r="BU15" s="650"/>
      <c r="BV15" s="650"/>
      <c r="BW15" s="650"/>
      <c r="BX15" s="650"/>
      <c r="BY15" s="650"/>
      <c r="BZ15" s="650"/>
      <c r="CA15" s="650"/>
      <c r="CB15" s="650"/>
      <c r="CC15" s="650"/>
      <c r="CD15" s="650"/>
      <c r="CE15" s="650"/>
      <c r="CF15" s="650"/>
      <c r="CG15" s="650"/>
      <c r="CH15" s="650"/>
    </row>
    <row r="16" spans="1:86" ht="13.5" customHeight="1">
      <c r="A16" s="373"/>
      <c r="B16" s="651"/>
      <c r="C16" s="650"/>
      <c r="D16" s="650"/>
      <c r="E16" s="650"/>
      <c r="F16" s="650"/>
      <c r="G16" s="650"/>
      <c r="H16" s="650"/>
      <c r="I16" s="650"/>
      <c r="J16" s="650"/>
      <c r="K16" s="650"/>
      <c r="L16" s="650"/>
      <c r="M16" s="650"/>
      <c r="N16" s="650"/>
      <c r="O16" s="650"/>
      <c r="P16" s="650"/>
      <c r="Q16" s="650"/>
      <c r="R16" s="650"/>
      <c r="S16" s="650"/>
      <c r="T16" s="650"/>
      <c r="U16" s="650"/>
      <c r="V16" s="650"/>
      <c r="W16" s="650"/>
      <c r="X16" s="650"/>
      <c r="Y16" s="650"/>
      <c r="Z16" s="650"/>
      <c r="AA16" s="650"/>
      <c r="AB16" s="650"/>
      <c r="AC16" s="650"/>
      <c r="AD16" s="650"/>
      <c r="AE16" s="650"/>
      <c r="AF16" s="650"/>
      <c r="AG16" s="650"/>
      <c r="AH16" s="650"/>
      <c r="AI16" s="650"/>
      <c r="AJ16" s="650"/>
      <c r="AK16" s="650"/>
      <c r="AL16" s="650"/>
      <c r="AM16" s="650"/>
      <c r="AN16" s="650"/>
      <c r="AO16" s="650"/>
      <c r="AP16" s="650"/>
      <c r="AQ16" s="650"/>
      <c r="AR16" s="650"/>
      <c r="AS16" s="650"/>
      <c r="AT16" s="650"/>
      <c r="AU16" s="650"/>
      <c r="AV16" s="650"/>
      <c r="AW16" s="650"/>
      <c r="AX16" s="650"/>
      <c r="AY16" s="650"/>
      <c r="AZ16" s="650"/>
      <c r="BA16" s="650"/>
      <c r="BB16" s="650"/>
      <c r="BC16" s="650"/>
      <c r="BD16" s="650"/>
      <c r="BE16" s="650"/>
      <c r="BF16" s="650"/>
      <c r="BG16" s="650"/>
      <c r="BH16" s="650"/>
      <c r="BI16" s="650"/>
      <c r="BJ16" s="650"/>
      <c r="BK16" s="650"/>
      <c r="BL16" s="650"/>
      <c r="BM16" s="650"/>
      <c r="BN16" s="650"/>
      <c r="BO16" s="650"/>
      <c r="BP16" s="650"/>
      <c r="BQ16" s="650"/>
      <c r="BR16" s="650"/>
      <c r="BS16" s="650"/>
      <c r="BT16" s="650"/>
      <c r="BU16" s="650"/>
      <c r="BV16" s="650"/>
      <c r="BW16" s="650"/>
      <c r="BX16" s="650"/>
      <c r="BY16" s="650"/>
      <c r="BZ16" s="650"/>
      <c r="CA16" s="650"/>
      <c r="CB16" s="650"/>
      <c r="CC16" s="650"/>
      <c r="CD16" s="650"/>
      <c r="CE16" s="650"/>
      <c r="CF16" s="650"/>
      <c r="CG16" s="650"/>
      <c r="CH16" s="650"/>
    </row>
    <row r="17" spans="1:86" ht="13.5" customHeight="1">
      <c r="A17" s="373"/>
      <c r="B17" s="651"/>
      <c r="C17" s="650"/>
      <c r="D17" s="650"/>
      <c r="E17" s="650"/>
      <c r="F17" s="650"/>
      <c r="G17" s="650"/>
      <c r="H17" s="650"/>
      <c r="I17" s="650"/>
      <c r="J17" s="650"/>
      <c r="K17" s="650"/>
      <c r="L17" s="650"/>
      <c r="M17" s="650"/>
      <c r="N17" s="650"/>
      <c r="O17" s="650"/>
      <c r="P17" s="650"/>
      <c r="Q17" s="650"/>
      <c r="R17" s="650"/>
      <c r="S17" s="650"/>
      <c r="T17" s="650"/>
      <c r="U17" s="650"/>
      <c r="V17" s="650"/>
      <c r="W17" s="650"/>
      <c r="X17" s="650"/>
      <c r="Y17" s="650"/>
      <c r="Z17" s="650"/>
      <c r="AA17" s="650"/>
      <c r="AB17" s="650"/>
      <c r="AC17" s="650"/>
      <c r="AD17" s="650"/>
      <c r="AE17" s="650"/>
      <c r="AF17" s="650"/>
      <c r="AG17" s="650"/>
      <c r="AH17" s="650"/>
      <c r="AI17" s="650"/>
      <c r="AJ17" s="650"/>
      <c r="AK17" s="650"/>
      <c r="AL17" s="650"/>
      <c r="AM17" s="650"/>
      <c r="AN17" s="650"/>
      <c r="AO17" s="650"/>
      <c r="AP17" s="650"/>
      <c r="AQ17" s="650"/>
      <c r="AR17" s="650"/>
      <c r="AS17" s="650"/>
      <c r="AT17" s="650"/>
      <c r="AU17" s="650"/>
      <c r="AV17" s="650"/>
      <c r="AW17" s="650"/>
      <c r="AX17" s="650"/>
      <c r="AY17" s="650"/>
      <c r="AZ17" s="650"/>
      <c r="BA17" s="650"/>
      <c r="BB17" s="650"/>
      <c r="BC17" s="650"/>
      <c r="BD17" s="650"/>
      <c r="BE17" s="650"/>
      <c r="BF17" s="650"/>
      <c r="BG17" s="650"/>
      <c r="BH17" s="650"/>
      <c r="BI17" s="650"/>
      <c r="BJ17" s="650"/>
      <c r="BK17" s="650"/>
      <c r="BL17" s="650"/>
      <c r="BM17" s="650"/>
      <c r="BN17" s="650"/>
      <c r="BO17" s="650"/>
      <c r="BP17" s="650"/>
      <c r="BQ17" s="650"/>
      <c r="BR17" s="650"/>
      <c r="BS17" s="650"/>
      <c r="BT17" s="650"/>
      <c r="BU17" s="650"/>
      <c r="BV17" s="650"/>
      <c r="BW17" s="650"/>
      <c r="BX17" s="650"/>
      <c r="BY17" s="650"/>
      <c r="BZ17" s="650"/>
      <c r="CA17" s="650"/>
      <c r="CB17" s="650"/>
      <c r="CC17" s="650"/>
      <c r="CD17" s="650"/>
      <c r="CE17" s="650"/>
      <c r="CF17" s="650"/>
      <c r="CG17" s="650"/>
      <c r="CH17" s="650"/>
    </row>
    <row r="18" spans="1:86" ht="15.75" customHeight="1">
      <c r="A18" s="652" t="s">
        <v>104</v>
      </c>
      <c r="B18" s="653"/>
      <c r="C18" s="654"/>
      <c r="D18" s="654"/>
      <c r="E18" s="654"/>
      <c r="F18" s="654"/>
      <c r="G18" s="654"/>
      <c r="H18" s="654"/>
      <c r="I18" s="654"/>
      <c r="J18" s="654"/>
      <c r="K18" s="654"/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4"/>
      <c r="AE18" s="654"/>
      <c r="AF18" s="654"/>
      <c r="AG18" s="654"/>
      <c r="AH18" s="654"/>
      <c r="AI18" s="654"/>
      <c r="AJ18" s="654"/>
      <c r="AK18" s="654"/>
      <c r="AL18" s="654"/>
      <c r="AM18" s="654"/>
      <c r="AN18" s="654"/>
      <c r="AO18" s="654"/>
      <c r="AP18" s="654"/>
      <c r="AQ18" s="654"/>
      <c r="AR18" s="654"/>
      <c r="AS18" s="654"/>
      <c r="AT18" s="654"/>
      <c r="AU18" s="654"/>
      <c r="AV18" s="654"/>
      <c r="AW18" s="654"/>
      <c r="AX18" s="654"/>
      <c r="AY18" s="654"/>
      <c r="AZ18" s="654"/>
      <c r="BA18" s="654"/>
      <c r="BB18" s="654"/>
      <c r="BC18" s="654"/>
      <c r="BD18" s="654"/>
      <c r="BE18" s="654"/>
      <c r="BF18" s="654"/>
      <c r="BG18" s="654"/>
      <c r="BH18" s="654"/>
      <c r="BI18" s="654"/>
      <c r="BJ18" s="654"/>
      <c r="BK18" s="654"/>
      <c r="BL18" s="654"/>
      <c r="BM18" s="654"/>
      <c r="BN18" s="654"/>
      <c r="BO18" s="654"/>
      <c r="BP18" s="654"/>
      <c r="BQ18" s="654"/>
      <c r="BR18" s="654"/>
      <c r="BS18" s="654"/>
      <c r="BT18" s="654"/>
      <c r="BU18" s="654"/>
      <c r="BV18" s="654"/>
      <c r="BW18" s="654"/>
      <c r="BX18" s="654"/>
      <c r="BY18" s="654"/>
      <c r="BZ18" s="654"/>
      <c r="CA18" s="654"/>
      <c r="CB18" s="654"/>
      <c r="CC18" s="654"/>
      <c r="CD18" s="654"/>
      <c r="CE18" s="654"/>
      <c r="CF18" s="654"/>
      <c r="CG18" s="654"/>
      <c r="CH18" s="654"/>
    </row>
    <row r="19" spans="1:86" ht="13.5" customHeight="1">
      <c r="A19" s="373"/>
      <c r="B19" s="651"/>
      <c r="C19" s="650"/>
      <c r="D19" s="650"/>
      <c r="E19" s="650"/>
      <c r="F19" s="650"/>
      <c r="G19" s="650"/>
      <c r="H19" s="650"/>
      <c r="I19" s="650"/>
      <c r="J19" s="650"/>
      <c r="K19" s="650"/>
      <c r="L19" s="650"/>
      <c r="M19" s="650"/>
      <c r="N19" s="650"/>
      <c r="O19" s="650"/>
      <c r="P19" s="650"/>
      <c r="Q19" s="650"/>
      <c r="R19" s="650"/>
      <c r="S19" s="650"/>
      <c r="T19" s="650"/>
      <c r="U19" s="650"/>
      <c r="V19" s="650"/>
      <c r="W19" s="650"/>
      <c r="X19" s="650"/>
      <c r="Y19" s="650"/>
      <c r="Z19" s="650"/>
      <c r="AA19" s="650"/>
      <c r="AB19" s="650"/>
      <c r="AC19" s="650"/>
      <c r="AD19" s="650"/>
      <c r="AE19" s="650"/>
      <c r="AF19" s="650"/>
      <c r="AG19" s="650"/>
      <c r="AH19" s="650"/>
      <c r="AI19" s="650"/>
      <c r="AJ19" s="650"/>
      <c r="AK19" s="650"/>
      <c r="AL19" s="650"/>
      <c r="AM19" s="650"/>
      <c r="AN19" s="650"/>
      <c r="AO19" s="650"/>
      <c r="AP19" s="650"/>
      <c r="AQ19" s="650"/>
      <c r="AR19" s="650"/>
      <c r="AS19" s="650"/>
      <c r="AT19" s="650"/>
      <c r="AU19" s="650"/>
      <c r="AV19" s="650"/>
      <c r="AW19" s="650"/>
      <c r="AX19" s="650"/>
      <c r="AY19" s="650"/>
      <c r="AZ19" s="650"/>
      <c r="BA19" s="650"/>
      <c r="BB19" s="650"/>
      <c r="BC19" s="650"/>
      <c r="BD19" s="650"/>
      <c r="BE19" s="650"/>
      <c r="BF19" s="650"/>
      <c r="BG19" s="650"/>
      <c r="BH19" s="650"/>
      <c r="BI19" s="650"/>
      <c r="BJ19" s="650"/>
      <c r="BK19" s="650"/>
      <c r="BL19" s="650"/>
      <c r="BM19" s="650"/>
      <c r="BN19" s="650"/>
      <c r="BO19" s="650"/>
      <c r="BP19" s="650"/>
      <c r="BQ19" s="650"/>
      <c r="BR19" s="650"/>
      <c r="BS19" s="650"/>
      <c r="BT19" s="650"/>
      <c r="BU19" s="650"/>
      <c r="BV19" s="650"/>
      <c r="BW19" s="650"/>
      <c r="BX19" s="650"/>
      <c r="BY19" s="650"/>
      <c r="BZ19" s="650"/>
      <c r="CA19" s="650"/>
      <c r="CB19" s="650"/>
      <c r="CC19" s="650"/>
      <c r="CD19" s="650"/>
      <c r="CE19" s="650"/>
      <c r="CF19" s="650"/>
      <c r="CG19" s="650"/>
      <c r="CH19" s="650"/>
    </row>
    <row r="20" spans="1:86" ht="13.5" customHeight="1">
      <c r="A20" s="373"/>
      <c r="B20" s="651"/>
      <c r="C20" s="650"/>
      <c r="D20" s="650"/>
      <c r="E20" s="650"/>
      <c r="F20" s="650"/>
      <c r="G20" s="650"/>
      <c r="H20" s="650"/>
      <c r="I20" s="650"/>
      <c r="J20" s="650"/>
      <c r="K20" s="650"/>
      <c r="L20" s="650"/>
      <c r="M20" s="650"/>
      <c r="N20" s="650"/>
      <c r="O20" s="650"/>
      <c r="P20" s="650"/>
      <c r="Q20" s="650"/>
      <c r="R20" s="650"/>
      <c r="S20" s="650"/>
      <c r="T20" s="650"/>
      <c r="U20" s="650"/>
      <c r="V20" s="650"/>
      <c r="W20" s="650"/>
      <c r="X20" s="650"/>
      <c r="Y20" s="650"/>
      <c r="Z20" s="650"/>
      <c r="AA20" s="650"/>
      <c r="AB20" s="650"/>
      <c r="AC20" s="650"/>
      <c r="AD20" s="650"/>
      <c r="AE20" s="650"/>
      <c r="AF20" s="650"/>
      <c r="AG20" s="650"/>
      <c r="AH20" s="650"/>
      <c r="AI20" s="650"/>
      <c r="AJ20" s="650"/>
      <c r="AK20" s="650"/>
      <c r="AL20" s="650"/>
      <c r="AM20" s="650"/>
      <c r="AN20" s="650"/>
      <c r="AO20" s="650"/>
      <c r="AP20" s="650"/>
      <c r="AQ20" s="650"/>
      <c r="AR20" s="650"/>
      <c r="AS20" s="650"/>
      <c r="AT20" s="650"/>
      <c r="AU20" s="650"/>
      <c r="AV20" s="650"/>
      <c r="AW20" s="650"/>
      <c r="AX20" s="650"/>
      <c r="AY20" s="650"/>
      <c r="AZ20" s="650"/>
      <c r="BA20" s="650"/>
      <c r="BB20" s="650"/>
      <c r="BC20" s="650"/>
      <c r="BD20" s="650"/>
      <c r="BE20" s="650"/>
      <c r="BF20" s="650"/>
      <c r="BG20" s="650"/>
      <c r="BH20" s="650"/>
      <c r="BI20" s="650"/>
      <c r="BJ20" s="650"/>
      <c r="BK20" s="650"/>
      <c r="BL20" s="650"/>
      <c r="BM20" s="650"/>
      <c r="BN20" s="650"/>
      <c r="BO20" s="650"/>
      <c r="BP20" s="650"/>
      <c r="BQ20" s="650"/>
      <c r="BR20" s="650"/>
      <c r="BS20" s="650"/>
      <c r="BT20" s="650"/>
      <c r="BU20" s="650"/>
      <c r="BV20" s="650"/>
      <c r="BW20" s="650"/>
      <c r="BX20" s="650"/>
      <c r="BY20" s="650"/>
      <c r="BZ20" s="650"/>
      <c r="CA20" s="650"/>
      <c r="CB20" s="650"/>
      <c r="CC20" s="650"/>
      <c r="CD20" s="650"/>
      <c r="CE20" s="650"/>
      <c r="CF20" s="650"/>
      <c r="CG20" s="650"/>
      <c r="CH20" s="650"/>
    </row>
    <row r="21" spans="1:86" ht="13.5" customHeight="1">
      <c r="A21" s="373"/>
      <c r="B21" s="651"/>
      <c r="C21" s="650"/>
      <c r="D21" s="650"/>
      <c r="E21" s="650"/>
      <c r="F21" s="650"/>
      <c r="G21" s="650"/>
      <c r="H21" s="650"/>
      <c r="I21" s="650"/>
      <c r="J21" s="650"/>
      <c r="K21" s="650"/>
      <c r="L21" s="650"/>
      <c r="M21" s="650"/>
      <c r="N21" s="650"/>
      <c r="O21" s="650"/>
      <c r="P21" s="650"/>
      <c r="Q21" s="650"/>
      <c r="R21" s="650"/>
      <c r="S21" s="650"/>
      <c r="T21" s="650"/>
      <c r="U21" s="650"/>
      <c r="V21" s="650"/>
      <c r="W21" s="650"/>
      <c r="X21" s="650"/>
      <c r="Y21" s="650"/>
      <c r="Z21" s="650"/>
      <c r="AA21" s="650"/>
      <c r="AB21" s="650"/>
      <c r="AC21" s="650"/>
      <c r="AD21" s="650"/>
      <c r="AE21" s="650"/>
      <c r="AF21" s="650"/>
      <c r="AG21" s="650"/>
      <c r="AH21" s="650"/>
      <c r="AI21" s="650"/>
      <c r="AJ21" s="650"/>
      <c r="AK21" s="650"/>
      <c r="AL21" s="650"/>
      <c r="AM21" s="650"/>
      <c r="AN21" s="650"/>
      <c r="AO21" s="650"/>
      <c r="AP21" s="650"/>
      <c r="AQ21" s="650"/>
      <c r="AR21" s="650"/>
      <c r="AS21" s="650"/>
      <c r="AT21" s="650"/>
      <c r="AU21" s="650"/>
      <c r="AV21" s="650"/>
      <c r="AW21" s="650"/>
      <c r="AX21" s="650"/>
      <c r="AY21" s="650"/>
      <c r="AZ21" s="650"/>
      <c r="BA21" s="650"/>
      <c r="BB21" s="650"/>
      <c r="BC21" s="650"/>
      <c r="BD21" s="650"/>
      <c r="BE21" s="650"/>
      <c r="BF21" s="650"/>
      <c r="BG21" s="650"/>
      <c r="BH21" s="650"/>
      <c r="BI21" s="650"/>
      <c r="BJ21" s="650"/>
      <c r="BK21" s="650"/>
      <c r="BL21" s="650"/>
      <c r="BM21" s="650"/>
      <c r="BN21" s="650"/>
      <c r="BO21" s="650"/>
      <c r="BP21" s="650"/>
      <c r="BQ21" s="650"/>
      <c r="BR21" s="650"/>
      <c r="BS21" s="650"/>
      <c r="BT21" s="650"/>
      <c r="BU21" s="650"/>
      <c r="BV21" s="650"/>
      <c r="BW21" s="650"/>
      <c r="BX21" s="650"/>
      <c r="BY21" s="650"/>
      <c r="BZ21" s="650"/>
      <c r="CA21" s="650"/>
      <c r="CB21" s="650"/>
      <c r="CC21" s="650"/>
      <c r="CD21" s="650"/>
      <c r="CE21" s="650"/>
      <c r="CF21" s="650"/>
      <c r="CG21" s="650"/>
      <c r="CH21" s="650"/>
    </row>
    <row r="22" spans="1:86" ht="13.5" customHeight="1">
      <c r="A22" s="373"/>
      <c r="B22" s="651"/>
      <c r="C22" s="650"/>
      <c r="D22" s="650"/>
      <c r="E22" s="650"/>
      <c r="F22" s="650"/>
      <c r="G22" s="650"/>
      <c r="H22" s="650"/>
      <c r="I22" s="650"/>
      <c r="J22" s="650"/>
      <c r="K22" s="650"/>
      <c r="L22" s="650"/>
      <c r="M22" s="650"/>
      <c r="N22" s="650"/>
      <c r="O22" s="650"/>
      <c r="P22" s="650"/>
      <c r="Q22" s="650"/>
      <c r="R22" s="650"/>
      <c r="S22" s="650"/>
      <c r="T22" s="650"/>
      <c r="U22" s="650"/>
      <c r="V22" s="650"/>
      <c r="W22" s="650"/>
      <c r="X22" s="650"/>
      <c r="Y22" s="650"/>
      <c r="Z22" s="650"/>
      <c r="AA22" s="650"/>
      <c r="AB22" s="650"/>
      <c r="AC22" s="650"/>
      <c r="AD22" s="650"/>
      <c r="AE22" s="650"/>
      <c r="AF22" s="650"/>
      <c r="AG22" s="650"/>
      <c r="AH22" s="650"/>
      <c r="AI22" s="650"/>
      <c r="AJ22" s="650"/>
      <c r="AK22" s="650"/>
      <c r="AL22" s="650"/>
      <c r="AM22" s="650"/>
      <c r="AN22" s="650"/>
      <c r="AO22" s="650"/>
      <c r="AP22" s="650"/>
      <c r="AQ22" s="650"/>
      <c r="AR22" s="650"/>
      <c r="AS22" s="650"/>
      <c r="AT22" s="650"/>
      <c r="AU22" s="650"/>
      <c r="AV22" s="650"/>
      <c r="AW22" s="650"/>
      <c r="AX22" s="650"/>
      <c r="AY22" s="650"/>
      <c r="AZ22" s="650"/>
      <c r="BA22" s="650"/>
      <c r="BB22" s="650"/>
      <c r="BC22" s="650"/>
      <c r="BD22" s="650"/>
      <c r="BE22" s="650"/>
      <c r="BF22" s="650"/>
      <c r="BG22" s="650"/>
      <c r="BH22" s="650"/>
      <c r="BI22" s="650"/>
      <c r="BJ22" s="650"/>
      <c r="BK22" s="650"/>
      <c r="BL22" s="650"/>
      <c r="BM22" s="650"/>
      <c r="BN22" s="650"/>
      <c r="BO22" s="650"/>
      <c r="BP22" s="650"/>
      <c r="BQ22" s="650"/>
      <c r="BR22" s="650"/>
      <c r="BS22" s="650"/>
      <c r="BT22" s="650"/>
      <c r="BU22" s="650"/>
      <c r="BV22" s="650"/>
      <c r="BW22" s="650"/>
      <c r="BX22" s="650"/>
      <c r="BY22" s="650"/>
      <c r="BZ22" s="650"/>
      <c r="CA22" s="650"/>
      <c r="CB22" s="650"/>
      <c r="CC22" s="650"/>
      <c r="CD22" s="650"/>
      <c r="CE22" s="650"/>
      <c r="CF22" s="650"/>
      <c r="CG22" s="650"/>
      <c r="CH22" s="650"/>
    </row>
    <row r="23" spans="1:86" ht="13.5" customHeight="1">
      <c r="A23" s="373"/>
      <c r="B23" s="651"/>
      <c r="C23" s="650"/>
      <c r="D23" s="650"/>
      <c r="E23" s="650"/>
      <c r="F23" s="650"/>
      <c r="G23" s="650"/>
      <c r="H23" s="650"/>
      <c r="I23" s="650"/>
      <c r="J23" s="650"/>
      <c r="K23" s="650"/>
      <c r="L23" s="650"/>
      <c r="M23" s="650"/>
      <c r="N23" s="650"/>
      <c r="O23" s="650"/>
      <c r="P23" s="650"/>
      <c r="Q23" s="650"/>
      <c r="R23" s="650"/>
      <c r="S23" s="650"/>
      <c r="T23" s="650"/>
      <c r="U23" s="650"/>
      <c r="V23" s="650"/>
      <c r="W23" s="650"/>
      <c r="X23" s="650"/>
      <c r="Y23" s="650"/>
      <c r="Z23" s="650"/>
      <c r="AA23" s="650"/>
      <c r="AB23" s="650"/>
      <c r="AC23" s="650"/>
      <c r="AD23" s="650"/>
      <c r="AE23" s="650"/>
      <c r="AF23" s="650"/>
      <c r="AG23" s="650"/>
      <c r="AH23" s="650"/>
      <c r="AI23" s="650"/>
      <c r="AJ23" s="650"/>
      <c r="AK23" s="650"/>
      <c r="AL23" s="650"/>
      <c r="AM23" s="650"/>
      <c r="AN23" s="650"/>
      <c r="AO23" s="650"/>
      <c r="AP23" s="650"/>
      <c r="AQ23" s="650"/>
      <c r="AR23" s="650"/>
      <c r="AS23" s="650"/>
      <c r="AT23" s="650"/>
      <c r="AU23" s="650"/>
      <c r="AV23" s="650"/>
      <c r="AW23" s="650"/>
      <c r="AX23" s="650"/>
      <c r="AY23" s="650"/>
      <c r="AZ23" s="650"/>
      <c r="BA23" s="650"/>
      <c r="BB23" s="650"/>
      <c r="BC23" s="650"/>
      <c r="BD23" s="650"/>
      <c r="BE23" s="650"/>
      <c r="BF23" s="650"/>
      <c r="BG23" s="650"/>
      <c r="BH23" s="650"/>
      <c r="BI23" s="650"/>
      <c r="BJ23" s="650"/>
      <c r="BK23" s="650"/>
      <c r="BL23" s="650"/>
      <c r="BM23" s="650"/>
      <c r="BN23" s="650"/>
      <c r="BO23" s="650"/>
      <c r="BP23" s="650"/>
      <c r="BQ23" s="650"/>
      <c r="BR23" s="650"/>
      <c r="BS23" s="650"/>
      <c r="BT23" s="650"/>
      <c r="BU23" s="650"/>
      <c r="BV23" s="650"/>
      <c r="BW23" s="650"/>
      <c r="BX23" s="650"/>
      <c r="BY23" s="650"/>
      <c r="BZ23" s="650"/>
      <c r="CA23" s="650"/>
      <c r="CB23" s="650"/>
      <c r="CC23" s="650"/>
      <c r="CD23" s="650"/>
      <c r="CE23" s="650"/>
      <c r="CF23" s="650"/>
      <c r="CG23" s="650"/>
      <c r="CH23" s="650"/>
    </row>
    <row r="24" spans="1:86" ht="13.5" customHeight="1">
      <c r="A24" s="373"/>
      <c r="B24" s="651"/>
      <c r="C24" s="650"/>
      <c r="D24" s="650"/>
      <c r="E24" s="650"/>
      <c r="F24" s="650"/>
      <c r="G24" s="650"/>
      <c r="H24" s="650"/>
      <c r="I24" s="650"/>
      <c r="J24" s="650"/>
      <c r="K24" s="650"/>
      <c r="L24" s="650"/>
      <c r="M24" s="650"/>
      <c r="N24" s="650"/>
      <c r="O24" s="650"/>
      <c r="P24" s="650"/>
      <c r="Q24" s="650"/>
      <c r="R24" s="650"/>
      <c r="S24" s="650"/>
      <c r="T24" s="650"/>
      <c r="U24" s="650"/>
      <c r="V24" s="650"/>
      <c r="W24" s="650"/>
      <c r="X24" s="650"/>
      <c r="Y24" s="650"/>
      <c r="Z24" s="650"/>
      <c r="AA24" s="650"/>
      <c r="AB24" s="650"/>
      <c r="AC24" s="650"/>
      <c r="AD24" s="650"/>
      <c r="AE24" s="650"/>
      <c r="AF24" s="650"/>
      <c r="AG24" s="650"/>
      <c r="AH24" s="650"/>
      <c r="AI24" s="650"/>
      <c r="AJ24" s="650"/>
      <c r="AK24" s="650"/>
      <c r="AL24" s="650"/>
      <c r="AM24" s="650"/>
      <c r="AN24" s="650"/>
      <c r="AO24" s="650"/>
      <c r="AP24" s="650"/>
      <c r="AQ24" s="650"/>
      <c r="AR24" s="650"/>
      <c r="AS24" s="650"/>
      <c r="AT24" s="650"/>
      <c r="AU24" s="650"/>
      <c r="AV24" s="650"/>
      <c r="AW24" s="650"/>
      <c r="AX24" s="650"/>
      <c r="AY24" s="650"/>
      <c r="AZ24" s="650"/>
      <c r="BA24" s="650"/>
      <c r="BB24" s="650"/>
      <c r="BC24" s="650"/>
      <c r="BD24" s="650"/>
      <c r="BE24" s="650"/>
      <c r="BF24" s="650"/>
      <c r="BG24" s="650"/>
      <c r="BH24" s="650"/>
      <c r="BI24" s="650"/>
      <c r="BJ24" s="650"/>
      <c r="BK24" s="650"/>
      <c r="BL24" s="650"/>
      <c r="BM24" s="650"/>
      <c r="BN24" s="650"/>
      <c r="BO24" s="650"/>
      <c r="BP24" s="650"/>
      <c r="BQ24" s="650"/>
      <c r="BR24" s="650"/>
      <c r="BS24" s="650"/>
      <c r="BT24" s="650"/>
      <c r="BU24" s="650"/>
      <c r="BV24" s="650"/>
      <c r="BW24" s="650"/>
      <c r="BX24" s="650"/>
      <c r="BY24" s="650"/>
      <c r="BZ24" s="650"/>
      <c r="CA24" s="650"/>
      <c r="CB24" s="650"/>
      <c r="CC24" s="650"/>
      <c r="CD24" s="650"/>
      <c r="CE24" s="650"/>
      <c r="CF24" s="650"/>
      <c r="CG24" s="650"/>
      <c r="CH24" s="650"/>
    </row>
    <row r="25" spans="1:86" ht="13.5" customHeight="1">
      <c r="A25" s="373"/>
      <c r="B25" s="651"/>
      <c r="C25" s="650"/>
      <c r="D25" s="650"/>
      <c r="E25" s="650"/>
      <c r="F25" s="650"/>
      <c r="G25" s="650"/>
      <c r="H25" s="650"/>
      <c r="I25" s="650"/>
      <c r="J25" s="650"/>
      <c r="K25" s="650"/>
      <c r="L25" s="650"/>
      <c r="M25" s="650"/>
      <c r="N25" s="650"/>
      <c r="O25" s="650"/>
      <c r="P25" s="650"/>
      <c r="Q25" s="650"/>
      <c r="R25" s="650"/>
      <c r="S25" s="650"/>
      <c r="T25" s="650"/>
      <c r="U25" s="650"/>
      <c r="V25" s="650"/>
      <c r="W25" s="650"/>
      <c r="X25" s="650"/>
      <c r="Y25" s="650"/>
      <c r="Z25" s="650"/>
      <c r="AA25" s="650"/>
      <c r="AB25" s="650"/>
      <c r="AC25" s="650"/>
      <c r="AD25" s="650"/>
      <c r="AE25" s="650"/>
      <c r="AF25" s="650"/>
      <c r="AG25" s="650"/>
      <c r="AH25" s="650"/>
      <c r="AI25" s="650"/>
      <c r="AJ25" s="650"/>
      <c r="AK25" s="650"/>
      <c r="AL25" s="650"/>
      <c r="AM25" s="650"/>
      <c r="AN25" s="650"/>
      <c r="AO25" s="650"/>
      <c r="AP25" s="650"/>
      <c r="AQ25" s="650"/>
      <c r="AR25" s="650"/>
      <c r="AS25" s="650"/>
      <c r="AT25" s="650"/>
      <c r="AU25" s="650"/>
      <c r="AV25" s="650"/>
      <c r="AW25" s="650"/>
      <c r="AX25" s="650"/>
      <c r="AY25" s="650"/>
      <c r="AZ25" s="650"/>
      <c r="BA25" s="650"/>
      <c r="BB25" s="650"/>
      <c r="BC25" s="650"/>
      <c r="BD25" s="650"/>
      <c r="BE25" s="650"/>
      <c r="BF25" s="650"/>
      <c r="BG25" s="650"/>
      <c r="BH25" s="650"/>
      <c r="BI25" s="650"/>
      <c r="BJ25" s="650"/>
      <c r="BK25" s="650"/>
      <c r="BL25" s="650"/>
      <c r="BM25" s="650"/>
      <c r="BN25" s="650"/>
      <c r="BO25" s="650"/>
      <c r="BP25" s="650"/>
      <c r="BQ25" s="650"/>
      <c r="BR25" s="650"/>
      <c r="BS25" s="650"/>
      <c r="BT25" s="650"/>
      <c r="BU25" s="650"/>
      <c r="BV25" s="650"/>
      <c r="BW25" s="650"/>
      <c r="BX25" s="650"/>
      <c r="BY25" s="650"/>
      <c r="BZ25" s="650"/>
      <c r="CA25" s="650"/>
      <c r="CB25" s="650"/>
      <c r="CC25" s="650"/>
      <c r="CD25" s="650"/>
      <c r="CE25" s="650"/>
      <c r="CF25" s="650"/>
      <c r="CG25" s="650"/>
      <c r="CH25" s="650"/>
    </row>
    <row r="26" spans="1:86" ht="13.5" customHeight="1">
      <c r="A26" s="373"/>
      <c r="B26" s="651"/>
      <c r="C26" s="650"/>
      <c r="D26" s="650"/>
      <c r="E26" s="650"/>
      <c r="F26" s="650"/>
      <c r="G26" s="650"/>
      <c r="H26" s="650"/>
      <c r="I26" s="650"/>
      <c r="J26" s="650"/>
      <c r="K26" s="650"/>
      <c r="L26" s="650"/>
      <c r="M26" s="650"/>
      <c r="N26" s="650"/>
      <c r="O26" s="650"/>
      <c r="P26" s="650"/>
      <c r="Q26" s="650"/>
      <c r="R26" s="650"/>
      <c r="S26" s="650"/>
      <c r="T26" s="650"/>
      <c r="U26" s="650"/>
      <c r="V26" s="650"/>
      <c r="W26" s="650"/>
      <c r="X26" s="650"/>
      <c r="Y26" s="650"/>
      <c r="Z26" s="650"/>
      <c r="AA26" s="650"/>
      <c r="AB26" s="650"/>
      <c r="AC26" s="650"/>
      <c r="AD26" s="650"/>
      <c r="AE26" s="650"/>
      <c r="AF26" s="650"/>
      <c r="AG26" s="650"/>
      <c r="AH26" s="650"/>
      <c r="AI26" s="650"/>
      <c r="AJ26" s="650"/>
      <c r="AK26" s="650"/>
      <c r="AL26" s="650"/>
      <c r="AM26" s="650"/>
      <c r="AN26" s="650"/>
      <c r="AO26" s="650"/>
      <c r="AP26" s="650"/>
      <c r="AQ26" s="650"/>
      <c r="AR26" s="650"/>
      <c r="AS26" s="650"/>
      <c r="AT26" s="650"/>
      <c r="AU26" s="650"/>
      <c r="AV26" s="650"/>
      <c r="AW26" s="650"/>
      <c r="AX26" s="650"/>
      <c r="AY26" s="650"/>
      <c r="AZ26" s="650"/>
      <c r="BA26" s="650"/>
      <c r="BB26" s="650"/>
      <c r="BC26" s="650"/>
      <c r="BD26" s="650"/>
      <c r="BE26" s="650"/>
      <c r="BF26" s="650"/>
      <c r="BG26" s="650"/>
      <c r="BH26" s="650"/>
      <c r="BI26" s="650"/>
      <c r="BJ26" s="650"/>
      <c r="BK26" s="650"/>
      <c r="BL26" s="650"/>
      <c r="BM26" s="650"/>
      <c r="BN26" s="650"/>
      <c r="BO26" s="650"/>
      <c r="BP26" s="650"/>
      <c r="BQ26" s="650"/>
      <c r="BR26" s="650"/>
      <c r="BS26" s="650"/>
      <c r="BT26" s="650"/>
      <c r="BU26" s="650"/>
      <c r="BV26" s="650"/>
      <c r="BW26" s="650"/>
      <c r="BX26" s="650"/>
      <c r="BY26" s="650"/>
      <c r="BZ26" s="650"/>
      <c r="CA26" s="650"/>
      <c r="CB26" s="650"/>
      <c r="CC26" s="650"/>
      <c r="CD26" s="650"/>
      <c r="CE26" s="650"/>
      <c r="CF26" s="650"/>
      <c r="CG26" s="650"/>
      <c r="CH26" s="650"/>
    </row>
    <row r="27" spans="1:86" ht="13.5" customHeight="1">
      <c r="A27" s="379"/>
      <c r="B27" s="649"/>
      <c r="C27" s="650"/>
      <c r="D27" s="650"/>
      <c r="E27" s="650"/>
      <c r="F27" s="650"/>
      <c r="G27" s="650"/>
      <c r="H27" s="650"/>
      <c r="I27" s="650"/>
      <c r="J27" s="650"/>
      <c r="K27" s="650"/>
      <c r="L27" s="650"/>
      <c r="M27" s="650"/>
      <c r="N27" s="650"/>
      <c r="O27" s="650"/>
      <c r="P27" s="650"/>
      <c r="Q27" s="650"/>
      <c r="R27" s="650"/>
      <c r="S27" s="650"/>
      <c r="T27" s="650"/>
      <c r="U27" s="650"/>
      <c r="V27" s="650"/>
      <c r="W27" s="650"/>
      <c r="X27" s="650"/>
      <c r="Y27" s="650"/>
      <c r="Z27" s="650"/>
      <c r="AA27" s="650"/>
      <c r="AB27" s="650"/>
      <c r="AC27" s="650"/>
      <c r="AD27" s="650"/>
      <c r="AE27" s="650"/>
      <c r="AF27" s="650"/>
      <c r="AG27" s="650"/>
      <c r="AH27" s="650"/>
      <c r="AI27" s="650"/>
      <c r="AJ27" s="650"/>
      <c r="AK27" s="650"/>
      <c r="AL27" s="650"/>
      <c r="AM27" s="650"/>
      <c r="AN27" s="650"/>
      <c r="AO27" s="650"/>
      <c r="AP27" s="650"/>
      <c r="AQ27" s="650"/>
      <c r="AR27" s="650"/>
      <c r="AS27" s="650"/>
      <c r="AT27" s="650"/>
      <c r="AU27" s="650"/>
      <c r="AV27" s="650"/>
      <c r="AW27" s="650"/>
      <c r="AX27" s="650"/>
      <c r="AY27" s="650"/>
      <c r="AZ27" s="650"/>
      <c r="BA27" s="650"/>
      <c r="BB27" s="650"/>
      <c r="BC27" s="650"/>
      <c r="BD27" s="650"/>
      <c r="BE27" s="650"/>
      <c r="BF27" s="650"/>
      <c r="BG27" s="650"/>
      <c r="BH27" s="650"/>
      <c r="BI27" s="650"/>
      <c r="BJ27" s="650"/>
      <c r="BK27" s="650"/>
      <c r="BL27" s="650"/>
      <c r="BM27" s="650"/>
      <c r="BN27" s="650"/>
      <c r="BO27" s="650"/>
      <c r="BP27" s="650"/>
      <c r="BQ27" s="650"/>
      <c r="BR27" s="650"/>
      <c r="BS27" s="650"/>
      <c r="BT27" s="650"/>
      <c r="BU27" s="650"/>
      <c r="BV27" s="650"/>
      <c r="BW27" s="650"/>
      <c r="BX27" s="650"/>
      <c r="BY27" s="650"/>
      <c r="BZ27" s="650"/>
      <c r="CA27" s="650"/>
      <c r="CB27" s="650"/>
      <c r="CC27" s="650"/>
      <c r="CD27" s="650"/>
      <c r="CE27" s="650"/>
      <c r="CF27" s="650"/>
      <c r="CG27" s="650"/>
      <c r="CH27" s="650"/>
    </row>
    <row r="28" spans="1:86" ht="13.5" customHeight="1">
      <c r="A28" s="379"/>
      <c r="B28" s="649"/>
      <c r="C28" s="650"/>
      <c r="D28" s="650"/>
      <c r="E28" s="650"/>
      <c r="F28" s="650"/>
      <c r="G28" s="650"/>
      <c r="H28" s="650"/>
      <c r="I28" s="650"/>
      <c r="J28" s="650"/>
      <c r="K28" s="650"/>
      <c r="L28" s="650"/>
      <c r="M28" s="650"/>
      <c r="N28" s="650"/>
      <c r="O28" s="650"/>
      <c r="P28" s="650"/>
      <c r="Q28" s="650"/>
      <c r="R28" s="650"/>
      <c r="S28" s="650"/>
      <c r="T28" s="650"/>
      <c r="U28" s="650"/>
      <c r="V28" s="650"/>
      <c r="W28" s="650"/>
      <c r="X28" s="650"/>
      <c r="Y28" s="650"/>
      <c r="Z28" s="650"/>
      <c r="AA28" s="650"/>
      <c r="AB28" s="650"/>
      <c r="AC28" s="650"/>
      <c r="AD28" s="650"/>
      <c r="AE28" s="650"/>
      <c r="AF28" s="650"/>
      <c r="AG28" s="650"/>
      <c r="AH28" s="650"/>
      <c r="AI28" s="650"/>
      <c r="AJ28" s="650"/>
      <c r="AK28" s="650"/>
      <c r="AL28" s="650"/>
      <c r="AM28" s="650"/>
      <c r="AN28" s="650"/>
      <c r="AO28" s="650"/>
      <c r="AP28" s="650"/>
      <c r="AQ28" s="650"/>
      <c r="AR28" s="650"/>
      <c r="AS28" s="650"/>
      <c r="AT28" s="650"/>
      <c r="AU28" s="650"/>
      <c r="AV28" s="650"/>
      <c r="AW28" s="650"/>
      <c r="AX28" s="650"/>
      <c r="AY28" s="650"/>
      <c r="AZ28" s="650"/>
      <c r="BA28" s="650"/>
      <c r="BB28" s="650"/>
      <c r="BC28" s="650"/>
      <c r="BD28" s="650"/>
      <c r="BE28" s="650"/>
      <c r="BF28" s="650"/>
      <c r="BG28" s="650"/>
      <c r="BH28" s="650"/>
      <c r="BI28" s="650"/>
      <c r="BJ28" s="650"/>
      <c r="BK28" s="650"/>
      <c r="BL28" s="650"/>
      <c r="BM28" s="650"/>
      <c r="BN28" s="650"/>
      <c r="BO28" s="650"/>
      <c r="BP28" s="650"/>
      <c r="BQ28" s="650"/>
      <c r="BR28" s="650"/>
      <c r="BS28" s="650"/>
      <c r="BT28" s="650"/>
      <c r="BU28" s="650"/>
      <c r="BV28" s="650"/>
      <c r="BW28" s="650"/>
      <c r="BX28" s="650"/>
      <c r="BY28" s="650"/>
      <c r="BZ28" s="650"/>
      <c r="CA28" s="650"/>
      <c r="CB28" s="650"/>
      <c r="CC28" s="650"/>
      <c r="CD28" s="650"/>
      <c r="CE28" s="650"/>
      <c r="CF28" s="650"/>
      <c r="CG28" s="650"/>
      <c r="CH28" s="650"/>
    </row>
    <row r="29" spans="1:86" ht="13.5" customHeight="1">
      <c r="A29" s="379"/>
      <c r="B29" s="649"/>
      <c r="C29" s="650"/>
      <c r="D29" s="650"/>
      <c r="E29" s="650"/>
      <c r="F29" s="650"/>
      <c r="G29" s="650"/>
      <c r="H29" s="650"/>
      <c r="I29" s="650"/>
      <c r="J29" s="650"/>
      <c r="K29" s="650"/>
      <c r="L29" s="650"/>
      <c r="M29" s="650"/>
      <c r="N29" s="650"/>
      <c r="O29" s="650"/>
      <c r="P29" s="650"/>
      <c r="Q29" s="650"/>
      <c r="R29" s="650"/>
      <c r="S29" s="650"/>
      <c r="T29" s="650"/>
      <c r="U29" s="650"/>
      <c r="V29" s="650"/>
      <c r="W29" s="650"/>
      <c r="X29" s="650"/>
      <c r="Y29" s="650"/>
      <c r="Z29" s="650"/>
      <c r="AA29" s="650"/>
      <c r="AB29" s="650"/>
      <c r="AC29" s="650"/>
      <c r="AD29" s="650"/>
      <c r="AE29" s="650"/>
      <c r="AF29" s="650"/>
      <c r="AG29" s="650"/>
      <c r="AH29" s="650"/>
      <c r="AI29" s="650"/>
      <c r="AJ29" s="650"/>
      <c r="AK29" s="650"/>
      <c r="AL29" s="650"/>
      <c r="AM29" s="650"/>
      <c r="AN29" s="650"/>
      <c r="AO29" s="650"/>
      <c r="AP29" s="650"/>
      <c r="AQ29" s="650"/>
      <c r="AR29" s="650"/>
      <c r="AS29" s="650"/>
      <c r="AT29" s="650"/>
      <c r="AU29" s="650"/>
      <c r="AV29" s="650"/>
      <c r="AW29" s="650"/>
      <c r="AX29" s="650"/>
      <c r="AY29" s="650"/>
      <c r="AZ29" s="650"/>
      <c r="BA29" s="650"/>
      <c r="BB29" s="650"/>
      <c r="BC29" s="650"/>
      <c r="BD29" s="650"/>
      <c r="BE29" s="650"/>
      <c r="BF29" s="650"/>
      <c r="BG29" s="650"/>
      <c r="BH29" s="650"/>
      <c r="BI29" s="650"/>
      <c r="BJ29" s="650"/>
      <c r="BK29" s="650"/>
      <c r="BL29" s="650"/>
      <c r="BM29" s="650"/>
      <c r="BN29" s="650"/>
      <c r="BO29" s="650"/>
      <c r="BP29" s="650"/>
      <c r="BQ29" s="650"/>
      <c r="BR29" s="650"/>
      <c r="BS29" s="650"/>
      <c r="BT29" s="650"/>
      <c r="BU29" s="650"/>
      <c r="BV29" s="650"/>
      <c r="BW29" s="650"/>
      <c r="BX29" s="650"/>
      <c r="BY29" s="650"/>
      <c r="BZ29" s="650"/>
      <c r="CA29" s="650"/>
      <c r="CB29" s="650"/>
      <c r="CC29" s="650"/>
      <c r="CD29" s="650"/>
      <c r="CE29" s="650"/>
      <c r="CF29" s="650"/>
      <c r="CG29" s="650"/>
      <c r="CH29" s="650"/>
    </row>
    <row r="30" spans="1:86" ht="15.75" customHeight="1">
      <c r="A30" s="655" t="s">
        <v>41</v>
      </c>
      <c r="B30" s="656"/>
      <c r="C30" s="657"/>
      <c r="D30" s="657"/>
      <c r="E30" s="657"/>
      <c r="F30" s="657"/>
      <c r="G30" s="657"/>
      <c r="H30" s="657"/>
      <c r="I30" s="657"/>
      <c r="J30" s="657"/>
      <c r="K30" s="657"/>
      <c r="L30" s="657"/>
      <c r="M30" s="657"/>
      <c r="N30" s="657"/>
      <c r="O30" s="657"/>
      <c r="P30" s="657"/>
      <c r="Q30" s="657"/>
      <c r="R30" s="657"/>
      <c r="S30" s="657"/>
      <c r="T30" s="657"/>
      <c r="U30" s="657"/>
      <c r="V30" s="657"/>
      <c r="W30" s="657"/>
      <c r="X30" s="657"/>
      <c r="Y30" s="657"/>
      <c r="Z30" s="657"/>
      <c r="AA30" s="657"/>
      <c r="AB30" s="657"/>
      <c r="AC30" s="657"/>
      <c r="AD30" s="657"/>
      <c r="AE30" s="657"/>
      <c r="AF30" s="657"/>
      <c r="AG30" s="657"/>
      <c r="AH30" s="657"/>
      <c r="AI30" s="657"/>
      <c r="AJ30" s="657"/>
      <c r="AK30" s="657"/>
      <c r="AL30" s="657"/>
      <c r="AM30" s="657"/>
      <c r="AN30" s="657"/>
      <c r="AO30" s="657"/>
      <c r="AP30" s="657"/>
      <c r="AQ30" s="657"/>
      <c r="AR30" s="657"/>
      <c r="AS30" s="657"/>
      <c r="AT30" s="657"/>
      <c r="AU30" s="657"/>
      <c r="AV30" s="657"/>
      <c r="AW30" s="657"/>
      <c r="AX30" s="657"/>
      <c r="AY30" s="657"/>
      <c r="AZ30" s="657"/>
      <c r="BA30" s="657"/>
      <c r="BB30" s="657"/>
      <c r="BC30" s="657"/>
      <c r="BD30" s="657"/>
      <c r="BE30" s="657"/>
      <c r="BF30" s="657"/>
      <c r="BG30" s="657"/>
      <c r="BH30" s="657"/>
      <c r="BI30" s="657"/>
      <c r="BJ30" s="657"/>
      <c r="BK30" s="657"/>
      <c r="BL30" s="657"/>
      <c r="BM30" s="657"/>
      <c r="BN30" s="657"/>
      <c r="BO30" s="657"/>
      <c r="BP30" s="657"/>
      <c r="BQ30" s="657"/>
      <c r="BR30" s="657"/>
      <c r="BS30" s="657"/>
      <c r="BT30" s="657"/>
      <c r="BU30" s="657"/>
      <c r="BV30" s="657"/>
      <c r="BW30" s="657"/>
      <c r="BX30" s="657"/>
      <c r="BY30" s="657"/>
      <c r="BZ30" s="657"/>
      <c r="CA30" s="657"/>
      <c r="CB30" s="657"/>
      <c r="CC30" s="657"/>
      <c r="CD30" s="657"/>
      <c r="CE30" s="657"/>
      <c r="CF30" s="657"/>
      <c r="CG30" s="657"/>
      <c r="CH30" s="657"/>
    </row>
    <row r="31" spans="1:86" ht="13.5" customHeight="1">
      <c r="A31" s="373"/>
      <c r="B31" s="651"/>
      <c r="C31" s="650"/>
      <c r="D31" s="650"/>
      <c r="E31" s="650"/>
      <c r="F31" s="650"/>
      <c r="G31" s="650"/>
      <c r="H31" s="650"/>
      <c r="I31" s="650"/>
      <c r="J31" s="650"/>
      <c r="K31" s="650"/>
      <c r="L31" s="650"/>
      <c r="M31" s="650"/>
      <c r="N31" s="650"/>
      <c r="O31" s="650"/>
      <c r="P31" s="650"/>
      <c r="Q31" s="650"/>
      <c r="R31" s="650"/>
      <c r="S31" s="650"/>
      <c r="T31" s="650"/>
      <c r="U31" s="650"/>
      <c r="V31" s="650"/>
      <c r="W31" s="650"/>
      <c r="X31" s="650"/>
      <c r="Y31" s="650"/>
      <c r="Z31" s="650"/>
      <c r="AA31" s="650"/>
      <c r="AB31" s="650"/>
      <c r="AC31" s="650"/>
      <c r="AD31" s="650"/>
      <c r="AE31" s="650"/>
      <c r="AF31" s="650"/>
      <c r="AG31" s="650"/>
      <c r="AH31" s="650"/>
      <c r="AI31" s="650"/>
      <c r="AJ31" s="650"/>
      <c r="AK31" s="650"/>
      <c r="AL31" s="650"/>
      <c r="AM31" s="650"/>
      <c r="AN31" s="650"/>
      <c r="AO31" s="650"/>
      <c r="AP31" s="650"/>
      <c r="AQ31" s="650"/>
      <c r="AR31" s="650"/>
      <c r="AS31" s="650"/>
      <c r="AT31" s="650"/>
      <c r="AU31" s="650"/>
      <c r="AV31" s="650"/>
      <c r="AW31" s="650"/>
      <c r="AX31" s="650"/>
      <c r="AY31" s="650"/>
      <c r="AZ31" s="650"/>
      <c r="BA31" s="650"/>
      <c r="BB31" s="650"/>
      <c r="BC31" s="650"/>
      <c r="BD31" s="650"/>
      <c r="BE31" s="650"/>
      <c r="BF31" s="650"/>
      <c r="BG31" s="650"/>
      <c r="BH31" s="650"/>
      <c r="BI31" s="650"/>
      <c r="BJ31" s="650"/>
      <c r="BK31" s="650"/>
      <c r="BL31" s="650"/>
      <c r="BM31" s="650"/>
      <c r="BN31" s="650"/>
      <c r="BO31" s="650"/>
      <c r="BP31" s="650"/>
      <c r="BQ31" s="650"/>
      <c r="BR31" s="650"/>
      <c r="BS31" s="650"/>
      <c r="BT31" s="650"/>
      <c r="BU31" s="650"/>
      <c r="BV31" s="650"/>
      <c r="BW31" s="650"/>
      <c r="BX31" s="650"/>
      <c r="BY31" s="650"/>
      <c r="BZ31" s="650"/>
      <c r="CA31" s="650"/>
      <c r="CB31" s="650"/>
      <c r="CC31" s="650"/>
      <c r="CD31" s="650"/>
      <c r="CE31" s="650"/>
      <c r="CF31" s="650"/>
      <c r="CG31" s="650"/>
      <c r="CH31" s="650"/>
    </row>
    <row r="32" spans="1:86" ht="13.5" customHeight="1">
      <c r="A32" s="373"/>
      <c r="B32" s="651"/>
      <c r="C32" s="650"/>
      <c r="D32" s="650"/>
      <c r="E32" s="650"/>
      <c r="F32" s="650"/>
      <c r="G32" s="650"/>
      <c r="H32" s="650"/>
      <c r="I32" s="650"/>
      <c r="J32" s="650"/>
      <c r="K32" s="650"/>
      <c r="L32" s="650"/>
      <c r="M32" s="650"/>
      <c r="N32" s="650"/>
      <c r="O32" s="650"/>
      <c r="P32" s="650"/>
      <c r="Q32" s="650"/>
      <c r="R32" s="650"/>
      <c r="S32" s="650"/>
      <c r="T32" s="650"/>
      <c r="U32" s="650"/>
      <c r="V32" s="650"/>
      <c r="W32" s="650"/>
      <c r="X32" s="650"/>
      <c r="Y32" s="650"/>
      <c r="Z32" s="650"/>
      <c r="AA32" s="650"/>
      <c r="AB32" s="650"/>
      <c r="AC32" s="650"/>
      <c r="AD32" s="650"/>
      <c r="AE32" s="650"/>
      <c r="AF32" s="650"/>
      <c r="AG32" s="650"/>
      <c r="AH32" s="650"/>
      <c r="AI32" s="650"/>
      <c r="AJ32" s="650"/>
      <c r="AK32" s="650"/>
      <c r="AL32" s="650"/>
      <c r="AM32" s="650"/>
      <c r="AN32" s="650"/>
      <c r="AO32" s="650"/>
      <c r="AP32" s="650"/>
      <c r="AQ32" s="650"/>
      <c r="AR32" s="650"/>
      <c r="AS32" s="650"/>
      <c r="AT32" s="650"/>
      <c r="AU32" s="650"/>
      <c r="AV32" s="650"/>
      <c r="AW32" s="650"/>
      <c r="AX32" s="650"/>
      <c r="AY32" s="650"/>
      <c r="AZ32" s="650"/>
      <c r="BA32" s="650"/>
      <c r="BB32" s="650"/>
      <c r="BC32" s="650"/>
      <c r="BD32" s="650"/>
      <c r="BE32" s="650"/>
      <c r="BF32" s="650"/>
      <c r="BG32" s="650"/>
      <c r="BH32" s="650"/>
      <c r="BI32" s="650"/>
      <c r="BJ32" s="650"/>
      <c r="BK32" s="650"/>
      <c r="BL32" s="650"/>
      <c r="BM32" s="650"/>
      <c r="BN32" s="650"/>
      <c r="BO32" s="650"/>
      <c r="BP32" s="650"/>
      <c r="BQ32" s="650"/>
      <c r="BR32" s="650"/>
      <c r="BS32" s="650"/>
      <c r="BT32" s="650"/>
      <c r="BU32" s="650"/>
      <c r="BV32" s="650"/>
      <c r="BW32" s="650"/>
      <c r="BX32" s="650"/>
      <c r="BY32" s="650"/>
      <c r="BZ32" s="650"/>
      <c r="CA32" s="650"/>
      <c r="CB32" s="650"/>
      <c r="CC32" s="650"/>
      <c r="CD32" s="650"/>
      <c r="CE32" s="650"/>
      <c r="CF32" s="650"/>
      <c r="CG32" s="650"/>
      <c r="CH32" s="650"/>
    </row>
    <row r="33" spans="1:86" ht="13.5" customHeight="1">
      <c r="A33" s="373"/>
      <c r="B33" s="651"/>
      <c r="C33" s="650"/>
      <c r="D33" s="650"/>
      <c r="E33" s="650"/>
      <c r="F33" s="650"/>
      <c r="G33" s="650"/>
      <c r="H33" s="650"/>
      <c r="I33" s="650"/>
      <c r="J33" s="650"/>
      <c r="K33" s="650"/>
      <c r="L33" s="650"/>
      <c r="M33" s="650"/>
      <c r="N33" s="650"/>
      <c r="O33" s="650"/>
      <c r="P33" s="650"/>
      <c r="Q33" s="650"/>
      <c r="R33" s="650"/>
      <c r="S33" s="650"/>
      <c r="T33" s="650"/>
      <c r="U33" s="650"/>
      <c r="V33" s="650"/>
      <c r="W33" s="650"/>
      <c r="X33" s="650"/>
      <c r="Y33" s="650"/>
      <c r="Z33" s="650"/>
      <c r="AA33" s="650"/>
      <c r="AB33" s="650"/>
      <c r="AC33" s="650"/>
      <c r="AD33" s="650"/>
      <c r="AE33" s="650"/>
      <c r="AF33" s="650"/>
      <c r="AG33" s="650"/>
      <c r="AH33" s="650"/>
      <c r="AI33" s="650"/>
      <c r="AJ33" s="650"/>
      <c r="AK33" s="650"/>
      <c r="AL33" s="650"/>
      <c r="AM33" s="650"/>
      <c r="AN33" s="650"/>
      <c r="AO33" s="650"/>
      <c r="AP33" s="650"/>
      <c r="AQ33" s="650"/>
      <c r="AR33" s="650"/>
      <c r="AS33" s="650"/>
      <c r="AT33" s="650"/>
      <c r="AU33" s="650"/>
      <c r="AV33" s="650"/>
      <c r="AW33" s="650"/>
      <c r="AX33" s="650"/>
      <c r="AY33" s="650"/>
      <c r="AZ33" s="650"/>
      <c r="BA33" s="650"/>
      <c r="BB33" s="650"/>
      <c r="BC33" s="650"/>
      <c r="BD33" s="650"/>
      <c r="BE33" s="650"/>
      <c r="BF33" s="650"/>
      <c r="BG33" s="650"/>
      <c r="BH33" s="650"/>
      <c r="BI33" s="650"/>
      <c r="BJ33" s="650"/>
      <c r="BK33" s="650"/>
      <c r="BL33" s="650"/>
      <c r="BM33" s="650"/>
      <c r="BN33" s="650"/>
      <c r="BO33" s="650"/>
      <c r="BP33" s="650"/>
      <c r="BQ33" s="650"/>
      <c r="BR33" s="650"/>
      <c r="BS33" s="650"/>
      <c r="BT33" s="650"/>
      <c r="BU33" s="650"/>
      <c r="BV33" s="650"/>
      <c r="BW33" s="650"/>
      <c r="BX33" s="650"/>
      <c r="BY33" s="650"/>
      <c r="BZ33" s="650"/>
      <c r="CA33" s="650"/>
      <c r="CB33" s="650"/>
      <c r="CC33" s="650"/>
      <c r="CD33" s="650"/>
      <c r="CE33" s="650"/>
      <c r="CF33" s="650"/>
      <c r="CG33" s="650"/>
      <c r="CH33" s="650"/>
    </row>
    <row r="34" spans="1:86" ht="13.5" customHeight="1">
      <c r="A34" s="373"/>
      <c r="B34" s="651"/>
      <c r="C34" s="650"/>
      <c r="D34" s="650"/>
      <c r="E34" s="650"/>
      <c r="F34" s="650"/>
      <c r="G34" s="650"/>
      <c r="H34" s="650"/>
      <c r="I34" s="650"/>
      <c r="J34" s="650"/>
      <c r="K34" s="650"/>
      <c r="L34" s="650"/>
      <c r="M34" s="650"/>
      <c r="N34" s="650"/>
      <c r="O34" s="650"/>
      <c r="P34" s="650"/>
      <c r="Q34" s="650"/>
      <c r="R34" s="650"/>
      <c r="S34" s="650"/>
      <c r="T34" s="650"/>
      <c r="U34" s="650"/>
      <c r="V34" s="650"/>
      <c r="W34" s="650"/>
      <c r="X34" s="650"/>
      <c r="Y34" s="650"/>
      <c r="Z34" s="650"/>
      <c r="AA34" s="650"/>
      <c r="AB34" s="650"/>
      <c r="AC34" s="650"/>
      <c r="AD34" s="650"/>
      <c r="AE34" s="650"/>
      <c r="AF34" s="650"/>
      <c r="AG34" s="650"/>
      <c r="AH34" s="650"/>
      <c r="AI34" s="650"/>
      <c r="AJ34" s="650"/>
      <c r="AK34" s="650"/>
      <c r="AL34" s="650"/>
      <c r="AM34" s="650"/>
      <c r="AN34" s="650"/>
      <c r="AO34" s="650"/>
      <c r="AP34" s="650"/>
      <c r="AQ34" s="650"/>
      <c r="AR34" s="650"/>
      <c r="AS34" s="650"/>
      <c r="AT34" s="650"/>
      <c r="AU34" s="650"/>
      <c r="AV34" s="650"/>
      <c r="AW34" s="650"/>
      <c r="AX34" s="650"/>
      <c r="AY34" s="650"/>
      <c r="AZ34" s="650"/>
      <c r="BA34" s="650"/>
      <c r="BB34" s="650"/>
      <c r="BC34" s="650"/>
      <c r="BD34" s="650"/>
      <c r="BE34" s="650"/>
      <c r="BF34" s="650"/>
      <c r="BG34" s="650"/>
      <c r="BH34" s="650"/>
      <c r="BI34" s="650"/>
      <c r="BJ34" s="650"/>
      <c r="BK34" s="650"/>
      <c r="BL34" s="650"/>
      <c r="BM34" s="650"/>
      <c r="BN34" s="650"/>
      <c r="BO34" s="650"/>
      <c r="BP34" s="650"/>
      <c r="BQ34" s="650"/>
      <c r="BR34" s="650"/>
      <c r="BS34" s="650"/>
      <c r="BT34" s="650"/>
      <c r="BU34" s="650"/>
      <c r="BV34" s="650"/>
      <c r="BW34" s="650"/>
      <c r="BX34" s="650"/>
      <c r="BY34" s="650"/>
      <c r="BZ34" s="650"/>
      <c r="CA34" s="650"/>
      <c r="CB34" s="650"/>
      <c r="CC34" s="650"/>
      <c r="CD34" s="650"/>
      <c r="CE34" s="650"/>
      <c r="CF34" s="650"/>
      <c r="CG34" s="650"/>
      <c r="CH34" s="650"/>
    </row>
    <row r="35" spans="1:86" ht="13.5" customHeight="1">
      <c r="A35" s="373"/>
      <c r="B35" s="651"/>
      <c r="C35" s="650"/>
      <c r="D35" s="650"/>
      <c r="E35" s="650"/>
      <c r="F35" s="650"/>
      <c r="G35" s="650"/>
      <c r="H35" s="650"/>
      <c r="I35" s="650"/>
      <c r="J35" s="650"/>
      <c r="K35" s="650"/>
      <c r="L35" s="650"/>
      <c r="M35" s="650"/>
      <c r="N35" s="650"/>
      <c r="O35" s="650"/>
      <c r="P35" s="650"/>
      <c r="Q35" s="650"/>
      <c r="R35" s="650"/>
      <c r="S35" s="650"/>
      <c r="T35" s="650"/>
      <c r="U35" s="650"/>
      <c r="V35" s="650"/>
      <c r="W35" s="650"/>
      <c r="X35" s="650"/>
      <c r="Y35" s="650"/>
      <c r="Z35" s="650"/>
      <c r="AA35" s="650"/>
      <c r="AB35" s="650"/>
      <c r="AC35" s="650"/>
      <c r="AD35" s="650"/>
      <c r="AE35" s="650"/>
      <c r="AF35" s="650"/>
      <c r="AG35" s="650"/>
      <c r="AH35" s="650"/>
      <c r="AI35" s="650"/>
      <c r="AJ35" s="650"/>
      <c r="AK35" s="650"/>
      <c r="AL35" s="650"/>
      <c r="AM35" s="650"/>
      <c r="AN35" s="650"/>
      <c r="AO35" s="650"/>
      <c r="AP35" s="650"/>
      <c r="AQ35" s="650"/>
      <c r="AR35" s="650"/>
      <c r="AS35" s="650"/>
      <c r="AT35" s="650"/>
      <c r="AU35" s="650"/>
      <c r="AV35" s="650"/>
      <c r="AW35" s="650"/>
      <c r="AX35" s="650"/>
      <c r="AY35" s="650"/>
      <c r="AZ35" s="650"/>
      <c r="BA35" s="650"/>
      <c r="BB35" s="650"/>
      <c r="BC35" s="650"/>
      <c r="BD35" s="650"/>
      <c r="BE35" s="650"/>
      <c r="BF35" s="650"/>
      <c r="BG35" s="650"/>
      <c r="BH35" s="650"/>
      <c r="BI35" s="650"/>
      <c r="BJ35" s="650"/>
      <c r="BK35" s="650"/>
      <c r="BL35" s="650"/>
      <c r="BM35" s="650"/>
      <c r="BN35" s="650"/>
      <c r="BO35" s="650"/>
      <c r="BP35" s="650"/>
      <c r="BQ35" s="650"/>
      <c r="BR35" s="650"/>
      <c r="BS35" s="650"/>
      <c r="BT35" s="650"/>
      <c r="BU35" s="650"/>
      <c r="BV35" s="650"/>
      <c r="BW35" s="650"/>
      <c r="BX35" s="650"/>
      <c r="BY35" s="650"/>
      <c r="BZ35" s="650"/>
      <c r="CA35" s="650"/>
      <c r="CB35" s="650"/>
      <c r="CC35" s="650"/>
      <c r="CD35" s="650"/>
      <c r="CE35" s="650"/>
      <c r="CF35" s="650"/>
      <c r="CG35" s="650"/>
      <c r="CH35" s="650"/>
    </row>
    <row r="36" spans="1:86" ht="13.5" customHeight="1">
      <c r="A36" s="373"/>
      <c r="B36" s="651"/>
      <c r="C36" s="650"/>
      <c r="D36" s="650"/>
      <c r="E36" s="650"/>
      <c r="F36" s="650"/>
      <c r="G36" s="650"/>
      <c r="H36" s="650"/>
      <c r="I36" s="650"/>
      <c r="J36" s="650"/>
      <c r="K36" s="650"/>
      <c r="L36" s="650"/>
      <c r="M36" s="650"/>
      <c r="N36" s="650"/>
      <c r="O36" s="650"/>
      <c r="P36" s="650"/>
      <c r="Q36" s="650"/>
      <c r="R36" s="650"/>
      <c r="S36" s="650"/>
      <c r="T36" s="650"/>
      <c r="U36" s="650"/>
      <c r="V36" s="650"/>
      <c r="W36" s="650"/>
      <c r="X36" s="650"/>
      <c r="Y36" s="650"/>
      <c r="Z36" s="650"/>
      <c r="AA36" s="650"/>
      <c r="AB36" s="650"/>
      <c r="AC36" s="650"/>
      <c r="AD36" s="650"/>
      <c r="AE36" s="650"/>
      <c r="AF36" s="650"/>
      <c r="AG36" s="650"/>
      <c r="AH36" s="650"/>
      <c r="AI36" s="650"/>
      <c r="AJ36" s="650"/>
      <c r="AK36" s="650"/>
      <c r="AL36" s="650"/>
      <c r="AM36" s="650"/>
      <c r="AN36" s="650"/>
      <c r="AO36" s="650"/>
      <c r="AP36" s="650"/>
      <c r="AQ36" s="650"/>
      <c r="AR36" s="650"/>
      <c r="AS36" s="650"/>
      <c r="AT36" s="650"/>
      <c r="AU36" s="650"/>
      <c r="AV36" s="650"/>
      <c r="AW36" s="650"/>
      <c r="AX36" s="650"/>
      <c r="AY36" s="650"/>
      <c r="AZ36" s="650"/>
      <c r="BA36" s="650"/>
      <c r="BB36" s="650"/>
      <c r="BC36" s="650"/>
      <c r="BD36" s="650"/>
      <c r="BE36" s="650"/>
      <c r="BF36" s="650"/>
      <c r="BG36" s="650"/>
      <c r="BH36" s="650"/>
      <c r="BI36" s="650"/>
      <c r="BJ36" s="650"/>
      <c r="BK36" s="650"/>
      <c r="BL36" s="650"/>
      <c r="BM36" s="650"/>
      <c r="BN36" s="650"/>
      <c r="BO36" s="650"/>
      <c r="BP36" s="650"/>
      <c r="BQ36" s="650"/>
      <c r="BR36" s="650"/>
      <c r="BS36" s="650"/>
      <c r="BT36" s="650"/>
      <c r="BU36" s="650"/>
      <c r="BV36" s="650"/>
      <c r="BW36" s="650"/>
      <c r="BX36" s="650"/>
      <c r="BY36" s="650"/>
      <c r="BZ36" s="650"/>
      <c r="CA36" s="650"/>
      <c r="CB36" s="650"/>
      <c r="CC36" s="650"/>
      <c r="CD36" s="650"/>
      <c r="CE36" s="650"/>
      <c r="CF36" s="650"/>
      <c r="CG36" s="650"/>
      <c r="CH36" s="650"/>
    </row>
    <row r="37" spans="1:86" ht="13.5" customHeight="1">
      <c r="A37" s="373"/>
      <c r="B37" s="651"/>
      <c r="C37" s="650"/>
      <c r="D37" s="650"/>
      <c r="E37" s="650"/>
      <c r="F37" s="650"/>
      <c r="G37" s="650"/>
      <c r="H37" s="650"/>
      <c r="I37" s="650"/>
      <c r="J37" s="650"/>
      <c r="K37" s="650"/>
      <c r="L37" s="650"/>
      <c r="M37" s="650"/>
      <c r="N37" s="650"/>
      <c r="O37" s="650"/>
      <c r="P37" s="650"/>
      <c r="Q37" s="650"/>
      <c r="R37" s="650"/>
      <c r="S37" s="650"/>
      <c r="T37" s="650"/>
      <c r="U37" s="650"/>
      <c r="V37" s="650"/>
      <c r="W37" s="650"/>
      <c r="X37" s="650"/>
      <c r="Y37" s="650"/>
      <c r="Z37" s="650"/>
      <c r="AA37" s="650"/>
      <c r="AB37" s="650"/>
      <c r="AC37" s="650"/>
      <c r="AD37" s="650"/>
      <c r="AE37" s="650"/>
      <c r="AF37" s="650"/>
      <c r="AG37" s="650"/>
      <c r="AH37" s="650"/>
      <c r="AI37" s="650"/>
      <c r="AJ37" s="650"/>
      <c r="AK37" s="650"/>
      <c r="AL37" s="650"/>
      <c r="AM37" s="650"/>
      <c r="AN37" s="650"/>
      <c r="AO37" s="650"/>
      <c r="AP37" s="650"/>
      <c r="AQ37" s="650"/>
      <c r="AR37" s="650"/>
      <c r="AS37" s="650"/>
      <c r="AT37" s="650"/>
      <c r="AU37" s="650"/>
      <c r="AV37" s="650"/>
      <c r="AW37" s="650"/>
      <c r="AX37" s="650"/>
      <c r="AY37" s="650"/>
      <c r="AZ37" s="650"/>
      <c r="BA37" s="650"/>
      <c r="BB37" s="650"/>
      <c r="BC37" s="650"/>
      <c r="BD37" s="650"/>
      <c r="BE37" s="650"/>
      <c r="BF37" s="650"/>
      <c r="BG37" s="650"/>
      <c r="BH37" s="650"/>
      <c r="BI37" s="650"/>
      <c r="BJ37" s="650"/>
      <c r="BK37" s="650"/>
      <c r="BL37" s="650"/>
      <c r="BM37" s="650"/>
      <c r="BN37" s="650"/>
      <c r="BO37" s="650"/>
      <c r="BP37" s="650"/>
      <c r="BQ37" s="650"/>
      <c r="BR37" s="650"/>
      <c r="BS37" s="650"/>
      <c r="BT37" s="650"/>
      <c r="BU37" s="650"/>
      <c r="BV37" s="650"/>
      <c r="BW37" s="650"/>
      <c r="BX37" s="650"/>
      <c r="BY37" s="650"/>
      <c r="BZ37" s="650"/>
      <c r="CA37" s="650"/>
      <c r="CB37" s="650"/>
      <c r="CC37" s="650"/>
      <c r="CD37" s="650"/>
      <c r="CE37" s="650"/>
      <c r="CF37" s="650"/>
      <c r="CG37" s="650"/>
      <c r="CH37" s="650"/>
    </row>
    <row r="38" spans="1:86" ht="13.5" customHeight="1">
      <c r="A38" s="373"/>
      <c r="B38" s="651"/>
      <c r="C38" s="650"/>
      <c r="D38" s="650"/>
      <c r="E38" s="650"/>
      <c r="F38" s="650"/>
      <c r="G38" s="650"/>
      <c r="H38" s="650"/>
      <c r="I38" s="650"/>
      <c r="J38" s="650"/>
      <c r="K38" s="650"/>
      <c r="L38" s="650"/>
      <c r="M38" s="650"/>
      <c r="N38" s="650"/>
      <c r="O38" s="650"/>
      <c r="P38" s="650"/>
      <c r="Q38" s="650"/>
      <c r="R38" s="650"/>
      <c r="S38" s="650"/>
      <c r="T38" s="650"/>
      <c r="U38" s="650"/>
      <c r="V38" s="650"/>
      <c r="W38" s="650"/>
      <c r="X38" s="650"/>
      <c r="Y38" s="650"/>
      <c r="Z38" s="650"/>
      <c r="AA38" s="650"/>
      <c r="AB38" s="650"/>
      <c r="AC38" s="650"/>
      <c r="AD38" s="650"/>
      <c r="AE38" s="650"/>
      <c r="AF38" s="650"/>
      <c r="AG38" s="650"/>
      <c r="AH38" s="650"/>
      <c r="AI38" s="650"/>
      <c r="AJ38" s="650"/>
      <c r="AK38" s="650"/>
      <c r="AL38" s="650"/>
      <c r="AM38" s="650"/>
      <c r="AN38" s="650"/>
      <c r="AO38" s="650"/>
      <c r="AP38" s="650"/>
      <c r="AQ38" s="650"/>
      <c r="AR38" s="650"/>
      <c r="AS38" s="650"/>
      <c r="AT38" s="650"/>
      <c r="AU38" s="650"/>
      <c r="AV38" s="650"/>
      <c r="AW38" s="650"/>
      <c r="AX38" s="650"/>
      <c r="AY38" s="650"/>
      <c r="AZ38" s="650"/>
      <c r="BA38" s="650"/>
      <c r="BB38" s="650"/>
      <c r="BC38" s="650"/>
      <c r="BD38" s="650"/>
      <c r="BE38" s="650"/>
      <c r="BF38" s="650"/>
      <c r="BG38" s="650"/>
      <c r="BH38" s="650"/>
      <c r="BI38" s="650"/>
      <c r="BJ38" s="650"/>
      <c r="BK38" s="650"/>
      <c r="BL38" s="650"/>
      <c r="BM38" s="650"/>
      <c r="BN38" s="650"/>
      <c r="BO38" s="650"/>
      <c r="BP38" s="650"/>
      <c r="BQ38" s="650"/>
      <c r="BR38" s="650"/>
      <c r="BS38" s="650"/>
      <c r="BT38" s="650"/>
      <c r="BU38" s="650"/>
      <c r="BV38" s="650"/>
      <c r="BW38" s="650"/>
      <c r="BX38" s="650"/>
      <c r="BY38" s="650"/>
      <c r="BZ38" s="650"/>
      <c r="CA38" s="650"/>
      <c r="CB38" s="650"/>
      <c r="CC38" s="650"/>
      <c r="CD38" s="650"/>
      <c r="CE38" s="650"/>
      <c r="CF38" s="650"/>
      <c r="CG38" s="650"/>
      <c r="CH38" s="650"/>
    </row>
    <row r="39" spans="1:86" ht="13.5" customHeight="1">
      <c r="A39" s="379"/>
      <c r="B39" s="649"/>
      <c r="C39" s="650"/>
      <c r="D39" s="650"/>
      <c r="E39" s="650"/>
      <c r="F39" s="650"/>
      <c r="G39" s="650"/>
      <c r="H39" s="650"/>
      <c r="I39" s="650"/>
      <c r="J39" s="650"/>
      <c r="K39" s="650"/>
      <c r="L39" s="650"/>
      <c r="M39" s="650"/>
      <c r="N39" s="650"/>
      <c r="O39" s="650"/>
      <c r="P39" s="650"/>
      <c r="Q39" s="650"/>
      <c r="R39" s="650"/>
      <c r="S39" s="650"/>
      <c r="T39" s="650"/>
      <c r="U39" s="650"/>
      <c r="V39" s="650"/>
      <c r="W39" s="650"/>
      <c r="X39" s="650"/>
      <c r="Y39" s="650"/>
      <c r="Z39" s="650"/>
      <c r="AA39" s="650"/>
      <c r="AB39" s="650"/>
      <c r="AC39" s="650"/>
      <c r="AD39" s="650"/>
      <c r="AE39" s="650"/>
      <c r="AF39" s="650"/>
      <c r="AG39" s="650"/>
      <c r="AH39" s="650"/>
      <c r="AI39" s="650"/>
      <c r="AJ39" s="650"/>
      <c r="AK39" s="650"/>
      <c r="AL39" s="650"/>
      <c r="AM39" s="650"/>
      <c r="AN39" s="650"/>
      <c r="AO39" s="650"/>
      <c r="AP39" s="650"/>
      <c r="AQ39" s="650"/>
      <c r="AR39" s="650"/>
      <c r="AS39" s="650"/>
      <c r="AT39" s="650"/>
      <c r="AU39" s="650"/>
      <c r="AV39" s="650"/>
      <c r="AW39" s="650"/>
      <c r="AX39" s="650"/>
      <c r="AY39" s="650"/>
      <c r="AZ39" s="650"/>
      <c r="BA39" s="650"/>
      <c r="BB39" s="650"/>
      <c r="BC39" s="650"/>
      <c r="BD39" s="650"/>
      <c r="BE39" s="650"/>
      <c r="BF39" s="650"/>
      <c r="BG39" s="650"/>
      <c r="BH39" s="650"/>
      <c r="BI39" s="650"/>
      <c r="BJ39" s="650"/>
      <c r="BK39" s="650"/>
      <c r="BL39" s="650"/>
      <c r="BM39" s="650"/>
      <c r="BN39" s="650"/>
      <c r="BO39" s="650"/>
      <c r="BP39" s="650"/>
      <c r="BQ39" s="650"/>
      <c r="BR39" s="650"/>
      <c r="BS39" s="650"/>
      <c r="BT39" s="650"/>
      <c r="BU39" s="650"/>
      <c r="BV39" s="650"/>
      <c r="BW39" s="650"/>
      <c r="BX39" s="650"/>
      <c r="BY39" s="650"/>
      <c r="BZ39" s="650"/>
      <c r="CA39" s="650"/>
      <c r="CB39" s="650"/>
      <c r="CC39" s="650"/>
      <c r="CD39" s="650"/>
      <c r="CE39" s="650"/>
      <c r="CF39" s="650"/>
      <c r="CG39" s="650"/>
      <c r="CH39" s="650"/>
    </row>
    <row r="40" spans="1:86" ht="13.5" customHeight="1">
      <c r="A40" s="379"/>
      <c r="B40" s="649"/>
      <c r="C40" s="650"/>
      <c r="D40" s="650"/>
      <c r="E40" s="650"/>
      <c r="F40" s="650"/>
      <c r="G40" s="650"/>
      <c r="H40" s="650"/>
      <c r="I40" s="650"/>
      <c r="J40" s="650"/>
      <c r="K40" s="650"/>
      <c r="L40" s="650"/>
      <c r="M40" s="650"/>
      <c r="N40" s="650"/>
      <c r="O40" s="650"/>
      <c r="P40" s="650"/>
      <c r="Q40" s="650"/>
      <c r="R40" s="650"/>
      <c r="S40" s="650"/>
      <c r="T40" s="650"/>
      <c r="U40" s="650"/>
      <c r="V40" s="650"/>
      <c r="W40" s="650"/>
      <c r="X40" s="650"/>
      <c r="Y40" s="650"/>
      <c r="Z40" s="650"/>
      <c r="AA40" s="650"/>
      <c r="AB40" s="650"/>
      <c r="AC40" s="650"/>
      <c r="AD40" s="650"/>
      <c r="AE40" s="650"/>
      <c r="AF40" s="650"/>
      <c r="AG40" s="650"/>
      <c r="AH40" s="650"/>
      <c r="AI40" s="650"/>
      <c r="AJ40" s="650"/>
      <c r="AK40" s="650"/>
      <c r="AL40" s="650"/>
      <c r="AM40" s="650"/>
      <c r="AN40" s="650"/>
      <c r="AO40" s="650"/>
      <c r="AP40" s="650"/>
      <c r="AQ40" s="650"/>
      <c r="AR40" s="650"/>
      <c r="AS40" s="650"/>
      <c r="AT40" s="650"/>
      <c r="AU40" s="650"/>
      <c r="AV40" s="650"/>
      <c r="AW40" s="650"/>
      <c r="AX40" s="650"/>
      <c r="AY40" s="650"/>
      <c r="AZ40" s="650"/>
      <c r="BA40" s="650"/>
      <c r="BB40" s="650"/>
      <c r="BC40" s="650"/>
      <c r="BD40" s="650"/>
      <c r="BE40" s="650"/>
      <c r="BF40" s="650"/>
      <c r="BG40" s="650"/>
      <c r="BH40" s="650"/>
      <c r="BI40" s="650"/>
      <c r="BJ40" s="650"/>
      <c r="BK40" s="650"/>
      <c r="BL40" s="650"/>
      <c r="BM40" s="650"/>
      <c r="BN40" s="650"/>
      <c r="BO40" s="650"/>
      <c r="BP40" s="650"/>
      <c r="BQ40" s="650"/>
      <c r="BR40" s="650"/>
      <c r="BS40" s="650"/>
      <c r="BT40" s="650"/>
      <c r="BU40" s="650"/>
      <c r="BV40" s="650"/>
      <c r="BW40" s="650"/>
      <c r="BX40" s="650"/>
      <c r="BY40" s="650"/>
      <c r="BZ40" s="650"/>
      <c r="CA40" s="650"/>
      <c r="CB40" s="650"/>
      <c r="CC40" s="650"/>
      <c r="CD40" s="650"/>
      <c r="CE40" s="650"/>
      <c r="CF40" s="650"/>
      <c r="CG40" s="650"/>
      <c r="CH40" s="650"/>
    </row>
    <row r="41" spans="1:86" ht="13.5" customHeight="1">
      <c r="A41" s="379"/>
      <c r="B41" s="649"/>
      <c r="C41" s="650"/>
      <c r="D41" s="650"/>
      <c r="E41" s="650"/>
      <c r="F41" s="650"/>
      <c r="G41" s="650"/>
      <c r="H41" s="650"/>
      <c r="I41" s="650"/>
      <c r="J41" s="650"/>
      <c r="K41" s="650"/>
      <c r="L41" s="650"/>
      <c r="M41" s="650"/>
      <c r="N41" s="650"/>
      <c r="O41" s="650"/>
      <c r="P41" s="650"/>
      <c r="Q41" s="650"/>
      <c r="R41" s="650"/>
      <c r="S41" s="650"/>
      <c r="T41" s="650"/>
      <c r="U41" s="650"/>
      <c r="V41" s="650"/>
      <c r="W41" s="650"/>
      <c r="X41" s="650"/>
      <c r="Y41" s="650"/>
      <c r="Z41" s="650"/>
      <c r="AA41" s="650"/>
      <c r="AB41" s="650"/>
      <c r="AC41" s="650"/>
      <c r="AD41" s="650"/>
      <c r="AE41" s="650"/>
      <c r="AF41" s="650"/>
      <c r="AG41" s="650"/>
      <c r="AH41" s="650"/>
      <c r="AI41" s="650"/>
      <c r="AJ41" s="650"/>
      <c r="AK41" s="650"/>
      <c r="AL41" s="650"/>
      <c r="AM41" s="650"/>
      <c r="AN41" s="650"/>
      <c r="AO41" s="650"/>
      <c r="AP41" s="650"/>
      <c r="AQ41" s="650"/>
      <c r="AR41" s="650"/>
      <c r="AS41" s="650"/>
      <c r="AT41" s="650"/>
      <c r="AU41" s="650"/>
      <c r="AV41" s="650"/>
      <c r="AW41" s="650"/>
      <c r="AX41" s="650"/>
      <c r="AY41" s="650"/>
      <c r="AZ41" s="650"/>
      <c r="BA41" s="650"/>
      <c r="BB41" s="650"/>
      <c r="BC41" s="650"/>
      <c r="BD41" s="650"/>
      <c r="BE41" s="650"/>
      <c r="BF41" s="650"/>
      <c r="BG41" s="650"/>
      <c r="BH41" s="650"/>
      <c r="BI41" s="650"/>
      <c r="BJ41" s="650"/>
      <c r="BK41" s="650"/>
      <c r="BL41" s="650"/>
      <c r="BM41" s="650"/>
      <c r="BN41" s="650"/>
      <c r="BO41" s="650"/>
      <c r="BP41" s="650"/>
      <c r="BQ41" s="650"/>
      <c r="BR41" s="650"/>
      <c r="BS41" s="650"/>
      <c r="BT41" s="650"/>
      <c r="BU41" s="650"/>
      <c r="BV41" s="650"/>
      <c r="BW41" s="650"/>
      <c r="BX41" s="650"/>
      <c r="BY41" s="650"/>
      <c r="BZ41" s="650"/>
      <c r="CA41" s="650"/>
      <c r="CB41" s="650"/>
      <c r="CC41" s="650"/>
      <c r="CD41" s="650"/>
      <c r="CE41" s="650"/>
      <c r="CF41" s="650"/>
      <c r="CG41" s="650"/>
      <c r="CH41" s="650"/>
    </row>
    <row r="42" spans="1:86" ht="13.5" customHeight="1">
      <c r="A42" s="379"/>
      <c r="B42" s="649"/>
      <c r="C42" s="650"/>
      <c r="D42" s="650"/>
      <c r="E42" s="650"/>
      <c r="F42" s="650"/>
      <c r="G42" s="650"/>
      <c r="H42" s="650"/>
      <c r="I42" s="650"/>
      <c r="J42" s="650"/>
      <c r="K42" s="650"/>
      <c r="L42" s="650"/>
      <c r="M42" s="650"/>
      <c r="N42" s="650"/>
      <c r="O42" s="650"/>
      <c r="P42" s="650"/>
      <c r="Q42" s="650"/>
      <c r="R42" s="650"/>
      <c r="S42" s="650"/>
      <c r="T42" s="650"/>
      <c r="U42" s="650"/>
      <c r="V42" s="650"/>
      <c r="W42" s="650"/>
      <c r="X42" s="650"/>
      <c r="Y42" s="650"/>
      <c r="Z42" s="650"/>
      <c r="AA42" s="650"/>
      <c r="AB42" s="650"/>
      <c r="AC42" s="650"/>
      <c r="AD42" s="650"/>
      <c r="AE42" s="650"/>
      <c r="AF42" s="650"/>
      <c r="AG42" s="650"/>
      <c r="AH42" s="650"/>
      <c r="AI42" s="650"/>
      <c r="AJ42" s="650"/>
      <c r="AK42" s="650"/>
      <c r="AL42" s="650"/>
      <c r="AM42" s="650"/>
      <c r="AN42" s="650"/>
      <c r="AO42" s="650"/>
      <c r="AP42" s="650"/>
      <c r="AQ42" s="650"/>
      <c r="AR42" s="650"/>
      <c r="AS42" s="650"/>
      <c r="AT42" s="650"/>
      <c r="AU42" s="650"/>
      <c r="AV42" s="650"/>
      <c r="AW42" s="650"/>
      <c r="AX42" s="650"/>
      <c r="AY42" s="650"/>
      <c r="AZ42" s="650"/>
      <c r="BA42" s="650"/>
      <c r="BB42" s="650"/>
      <c r="BC42" s="650"/>
      <c r="BD42" s="650"/>
      <c r="BE42" s="650"/>
      <c r="BF42" s="650"/>
      <c r="BG42" s="650"/>
      <c r="BH42" s="650"/>
      <c r="BI42" s="650"/>
      <c r="BJ42" s="650"/>
      <c r="BK42" s="650"/>
      <c r="BL42" s="650"/>
      <c r="BM42" s="650"/>
      <c r="BN42" s="650"/>
      <c r="BO42" s="650"/>
      <c r="BP42" s="650"/>
      <c r="BQ42" s="650"/>
      <c r="BR42" s="650"/>
      <c r="BS42" s="650"/>
      <c r="BT42" s="650"/>
      <c r="BU42" s="650"/>
      <c r="BV42" s="650"/>
      <c r="BW42" s="650"/>
      <c r="BX42" s="650"/>
      <c r="BY42" s="650"/>
      <c r="BZ42" s="650"/>
      <c r="CA42" s="650"/>
      <c r="CB42" s="650"/>
      <c r="CC42" s="650"/>
      <c r="CD42" s="650"/>
      <c r="CE42" s="650"/>
      <c r="CF42" s="650"/>
      <c r="CG42" s="650"/>
      <c r="CH42" s="650"/>
    </row>
    <row r="43" spans="1:86" ht="13.5" customHeight="1">
      <c r="A43" s="658" t="s">
        <v>39</v>
      </c>
      <c r="B43" s="659"/>
      <c r="C43" s="660"/>
      <c r="D43" s="660"/>
      <c r="E43" s="660"/>
      <c r="F43" s="660"/>
      <c r="G43" s="660"/>
      <c r="H43" s="660"/>
      <c r="I43" s="660"/>
      <c r="J43" s="660"/>
      <c r="K43" s="660"/>
      <c r="L43" s="660"/>
      <c r="M43" s="660"/>
      <c r="N43" s="660"/>
      <c r="O43" s="660"/>
      <c r="P43" s="660"/>
      <c r="Q43" s="660"/>
      <c r="R43" s="660"/>
      <c r="S43" s="660"/>
      <c r="T43" s="660"/>
      <c r="U43" s="660"/>
      <c r="V43" s="660"/>
      <c r="W43" s="660"/>
      <c r="X43" s="660"/>
      <c r="Y43" s="660"/>
      <c r="Z43" s="660"/>
      <c r="AA43" s="660"/>
      <c r="AB43" s="660"/>
      <c r="AC43" s="660"/>
      <c r="AD43" s="660"/>
      <c r="AE43" s="660"/>
      <c r="AF43" s="660"/>
      <c r="AG43" s="660"/>
      <c r="AH43" s="660"/>
      <c r="AI43" s="660"/>
      <c r="AJ43" s="660"/>
      <c r="AK43" s="660"/>
      <c r="AL43" s="660"/>
      <c r="AM43" s="660"/>
      <c r="AN43" s="660"/>
      <c r="AO43" s="660"/>
      <c r="AP43" s="660"/>
      <c r="AQ43" s="660"/>
      <c r="AR43" s="660"/>
      <c r="AS43" s="660"/>
      <c r="AT43" s="660"/>
      <c r="AU43" s="660"/>
      <c r="AV43" s="660"/>
      <c r="AW43" s="660"/>
      <c r="AX43" s="660"/>
      <c r="AY43" s="660"/>
      <c r="AZ43" s="660"/>
      <c r="BA43" s="660"/>
      <c r="BB43" s="660"/>
      <c r="BC43" s="660"/>
      <c r="BD43" s="660"/>
      <c r="BE43" s="660"/>
      <c r="BF43" s="660"/>
      <c r="BG43" s="660"/>
      <c r="BH43" s="660"/>
      <c r="BI43" s="660"/>
      <c r="BJ43" s="660"/>
      <c r="BK43" s="660"/>
      <c r="BL43" s="660"/>
      <c r="BM43" s="660"/>
      <c r="BN43" s="660"/>
      <c r="BO43" s="660"/>
      <c r="BP43" s="660"/>
      <c r="BQ43" s="660"/>
      <c r="BR43" s="660"/>
      <c r="BS43" s="660"/>
      <c r="BT43" s="660"/>
      <c r="BU43" s="660"/>
      <c r="BV43" s="660"/>
      <c r="BW43" s="660"/>
      <c r="BX43" s="660"/>
      <c r="BY43" s="660"/>
      <c r="BZ43" s="660"/>
      <c r="CA43" s="660"/>
      <c r="CB43" s="660"/>
      <c r="CC43" s="660"/>
      <c r="CD43" s="660"/>
      <c r="CE43" s="660"/>
      <c r="CF43" s="660"/>
      <c r="CG43" s="660"/>
      <c r="CH43" s="660"/>
    </row>
    <row r="44" spans="1:86" ht="15.75" customHeight="1">
      <c r="A44" s="373"/>
      <c r="B44" s="651"/>
      <c r="C44" s="650"/>
      <c r="D44" s="650"/>
      <c r="E44" s="650"/>
      <c r="F44" s="650"/>
      <c r="G44" s="650"/>
      <c r="H44" s="650"/>
      <c r="I44" s="650"/>
      <c r="J44" s="650"/>
      <c r="K44" s="650"/>
      <c r="L44" s="650"/>
      <c r="M44" s="650"/>
      <c r="N44" s="650"/>
      <c r="O44" s="650"/>
      <c r="P44" s="650"/>
      <c r="Q44" s="650"/>
      <c r="R44" s="650"/>
      <c r="S44" s="650"/>
      <c r="T44" s="650"/>
      <c r="U44" s="650"/>
      <c r="V44" s="650"/>
      <c r="W44" s="650"/>
      <c r="X44" s="650"/>
      <c r="Y44" s="650"/>
      <c r="Z44" s="650"/>
      <c r="AA44" s="650"/>
      <c r="AB44" s="650"/>
      <c r="AC44" s="650"/>
      <c r="AD44" s="650"/>
      <c r="AE44" s="650"/>
      <c r="AF44" s="650"/>
      <c r="AG44" s="650"/>
      <c r="AH44" s="650"/>
      <c r="AI44" s="650"/>
      <c r="AJ44" s="650"/>
      <c r="AK44" s="650"/>
      <c r="AL44" s="650"/>
      <c r="AM44" s="650"/>
      <c r="AN44" s="650"/>
      <c r="AO44" s="650"/>
      <c r="AP44" s="650"/>
      <c r="AQ44" s="650"/>
      <c r="AR44" s="650"/>
      <c r="AS44" s="650"/>
      <c r="AT44" s="650"/>
      <c r="AU44" s="650"/>
      <c r="AV44" s="650"/>
      <c r="AW44" s="650"/>
      <c r="AX44" s="650"/>
      <c r="AY44" s="650"/>
      <c r="AZ44" s="650"/>
      <c r="BA44" s="650"/>
      <c r="BB44" s="650"/>
      <c r="BC44" s="650"/>
      <c r="BD44" s="650"/>
      <c r="BE44" s="650"/>
      <c r="BF44" s="650"/>
      <c r="BG44" s="650"/>
      <c r="BH44" s="650"/>
      <c r="BI44" s="650"/>
      <c r="BJ44" s="650"/>
      <c r="BK44" s="650"/>
      <c r="BL44" s="650"/>
      <c r="BM44" s="650"/>
      <c r="BN44" s="650"/>
      <c r="BO44" s="650"/>
      <c r="BP44" s="650"/>
      <c r="BQ44" s="650"/>
      <c r="BR44" s="650"/>
      <c r="BS44" s="650"/>
      <c r="BT44" s="650"/>
      <c r="BU44" s="650"/>
      <c r="BV44" s="650"/>
      <c r="BW44" s="650"/>
      <c r="BX44" s="650"/>
      <c r="BY44" s="650"/>
      <c r="BZ44" s="650"/>
      <c r="CA44" s="650"/>
      <c r="CB44" s="650"/>
      <c r="CC44" s="650"/>
      <c r="CD44" s="650"/>
      <c r="CE44" s="650"/>
      <c r="CF44" s="650"/>
      <c r="CG44" s="650"/>
      <c r="CH44" s="650"/>
    </row>
    <row r="45" spans="1:86" ht="13.5" customHeight="1">
      <c r="A45" s="373"/>
      <c r="B45" s="651"/>
      <c r="C45" s="650"/>
      <c r="D45" s="650"/>
      <c r="E45" s="650"/>
      <c r="F45" s="650"/>
      <c r="G45" s="650"/>
      <c r="H45" s="650"/>
      <c r="I45" s="650"/>
      <c r="J45" s="650"/>
      <c r="K45" s="650"/>
      <c r="L45" s="650"/>
      <c r="M45" s="650"/>
      <c r="N45" s="650"/>
      <c r="O45" s="650"/>
      <c r="P45" s="650"/>
      <c r="Q45" s="650"/>
      <c r="R45" s="650"/>
      <c r="S45" s="650"/>
      <c r="T45" s="650"/>
      <c r="U45" s="650"/>
      <c r="V45" s="650"/>
      <c r="W45" s="650"/>
      <c r="X45" s="650"/>
      <c r="Y45" s="650"/>
      <c r="Z45" s="650"/>
      <c r="AA45" s="650"/>
      <c r="AB45" s="650"/>
      <c r="AC45" s="650"/>
      <c r="AD45" s="650"/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650"/>
      <c r="AP45" s="650"/>
      <c r="AQ45" s="650"/>
      <c r="AR45" s="650"/>
      <c r="AS45" s="650"/>
      <c r="AT45" s="650"/>
      <c r="AU45" s="650"/>
      <c r="AV45" s="650"/>
      <c r="AW45" s="650"/>
      <c r="AX45" s="650"/>
      <c r="AY45" s="650"/>
      <c r="AZ45" s="650"/>
      <c r="BA45" s="650"/>
      <c r="BB45" s="650"/>
      <c r="BC45" s="650"/>
      <c r="BD45" s="650"/>
      <c r="BE45" s="650"/>
      <c r="BF45" s="650"/>
      <c r="BG45" s="650"/>
      <c r="BH45" s="650"/>
      <c r="BI45" s="650"/>
      <c r="BJ45" s="650"/>
      <c r="BK45" s="650"/>
      <c r="BL45" s="650"/>
      <c r="BM45" s="650"/>
      <c r="BN45" s="650"/>
      <c r="BO45" s="650"/>
      <c r="BP45" s="650"/>
      <c r="BQ45" s="650"/>
      <c r="BR45" s="650"/>
      <c r="BS45" s="650"/>
      <c r="BT45" s="650"/>
      <c r="BU45" s="650"/>
      <c r="BV45" s="650"/>
      <c r="BW45" s="650"/>
      <c r="BX45" s="650"/>
      <c r="BY45" s="650"/>
      <c r="BZ45" s="650"/>
      <c r="CA45" s="650"/>
      <c r="CB45" s="650"/>
      <c r="CC45" s="650"/>
      <c r="CD45" s="650"/>
      <c r="CE45" s="650"/>
      <c r="CF45" s="650"/>
      <c r="CG45" s="650"/>
      <c r="CH45" s="650"/>
    </row>
    <row r="46" spans="1:86" ht="13.5" customHeight="1">
      <c r="A46" s="373"/>
      <c r="B46" s="651"/>
      <c r="C46" s="650"/>
      <c r="D46" s="650"/>
      <c r="E46" s="650"/>
      <c r="F46" s="650"/>
      <c r="G46" s="650"/>
      <c r="H46" s="650"/>
      <c r="I46" s="650"/>
      <c r="J46" s="650"/>
      <c r="K46" s="650"/>
      <c r="L46" s="650"/>
      <c r="M46" s="650"/>
      <c r="N46" s="650"/>
      <c r="O46" s="650"/>
      <c r="P46" s="650"/>
      <c r="Q46" s="650"/>
      <c r="R46" s="650"/>
      <c r="S46" s="650"/>
      <c r="T46" s="650"/>
      <c r="U46" s="650"/>
      <c r="V46" s="650"/>
      <c r="W46" s="650"/>
      <c r="X46" s="650"/>
      <c r="Y46" s="650"/>
      <c r="Z46" s="650"/>
      <c r="AA46" s="650"/>
      <c r="AB46" s="650"/>
      <c r="AC46" s="650"/>
      <c r="AD46" s="650"/>
      <c r="AE46" s="650"/>
      <c r="AF46" s="650"/>
      <c r="AG46" s="650"/>
      <c r="AH46" s="650"/>
      <c r="AI46" s="650"/>
      <c r="AJ46" s="650"/>
      <c r="AK46" s="650"/>
      <c r="AL46" s="650"/>
      <c r="AM46" s="650"/>
      <c r="AN46" s="650"/>
      <c r="AO46" s="650"/>
      <c r="AP46" s="650"/>
      <c r="AQ46" s="650"/>
      <c r="AR46" s="650"/>
      <c r="AS46" s="650"/>
      <c r="AT46" s="650"/>
      <c r="AU46" s="650"/>
      <c r="AV46" s="650"/>
      <c r="AW46" s="650"/>
      <c r="AX46" s="650"/>
      <c r="AY46" s="650"/>
      <c r="AZ46" s="650"/>
      <c r="BA46" s="650"/>
      <c r="BB46" s="650"/>
      <c r="BC46" s="650"/>
      <c r="BD46" s="650"/>
      <c r="BE46" s="650"/>
      <c r="BF46" s="650"/>
      <c r="BG46" s="650"/>
      <c r="BH46" s="650"/>
      <c r="BI46" s="650"/>
      <c r="BJ46" s="650"/>
      <c r="BK46" s="650"/>
      <c r="BL46" s="650"/>
      <c r="BM46" s="650"/>
      <c r="BN46" s="650"/>
      <c r="BO46" s="650"/>
      <c r="BP46" s="650"/>
      <c r="BQ46" s="650"/>
      <c r="BR46" s="650"/>
      <c r="BS46" s="650"/>
      <c r="BT46" s="650"/>
      <c r="BU46" s="650"/>
      <c r="BV46" s="650"/>
      <c r="BW46" s="650"/>
      <c r="BX46" s="650"/>
      <c r="BY46" s="650"/>
      <c r="BZ46" s="650"/>
      <c r="CA46" s="650"/>
      <c r="CB46" s="650"/>
      <c r="CC46" s="650"/>
      <c r="CD46" s="650"/>
      <c r="CE46" s="650"/>
      <c r="CF46" s="650"/>
      <c r="CG46" s="650"/>
      <c r="CH46" s="650"/>
    </row>
    <row r="47" spans="1:86" ht="13.5" customHeight="1">
      <c r="A47" s="373"/>
      <c r="B47" s="651"/>
      <c r="C47" s="650"/>
      <c r="D47" s="650"/>
      <c r="E47" s="650"/>
      <c r="F47" s="650"/>
      <c r="G47" s="650"/>
      <c r="H47" s="650"/>
      <c r="I47" s="650"/>
      <c r="J47" s="650"/>
      <c r="K47" s="650"/>
      <c r="L47" s="650"/>
      <c r="M47" s="650"/>
      <c r="N47" s="650"/>
      <c r="O47" s="650"/>
      <c r="P47" s="650"/>
      <c r="Q47" s="650"/>
      <c r="R47" s="650"/>
      <c r="S47" s="650"/>
      <c r="T47" s="650"/>
      <c r="U47" s="650"/>
      <c r="V47" s="650"/>
      <c r="W47" s="650"/>
      <c r="X47" s="650"/>
      <c r="Y47" s="650"/>
      <c r="Z47" s="650"/>
      <c r="AA47" s="650"/>
      <c r="AB47" s="650"/>
      <c r="AC47" s="650"/>
      <c r="AD47" s="650"/>
      <c r="AE47" s="650"/>
      <c r="AF47" s="650"/>
      <c r="AG47" s="650"/>
      <c r="AH47" s="650"/>
      <c r="AI47" s="650"/>
      <c r="AJ47" s="650"/>
      <c r="AK47" s="650"/>
      <c r="AL47" s="650"/>
      <c r="AM47" s="650"/>
      <c r="AN47" s="650"/>
      <c r="AO47" s="650"/>
      <c r="AP47" s="650"/>
      <c r="AQ47" s="650"/>
      <c r="AR47" s="650"/>
      <c r="AS47" s="650"/>
      <c r="AT47" s="650"/>
      <c r="AU47" s="650"/>
      <c r="AV47" s="650"/>
      <c r="AW47" s="650"/>
      <c r="AX47" s="650"/>
      <c r="AY47" s="650"/>
      <c r="AZ47" s="650"/>
      <c r="BA47" s="650"/>
      <c r="BB47" s="650"/>
      <c r="BC47" s="650"/>
      <c r="BD47" s="650"/>
      <c r="BE47" s="650"/>
      <c r="BF47" s="650"/>
      <c r="BG47" s="650"/>
      <c r="BH47" s="650"/>
      <c r="BI47" s="650"/>
      <c r="BJ47" s="650"/>
      <c r="BK47" s="650"/>
      <c r="BL47" s="650"/>
      <c r="BM47" s="650"/>
      <c r="BN47" s="650"/>
      <c r="BO47" s="650"/>
      <c r="BP47" s="650"/>
      <c r="BQ47" s="650"/>
      <c r="BR47" s="650"/>
      <c r="BS47" s="650"/>
      <c r="BT47" s="650"/>
      <c r="BU47" s="650"/>
      <c r="BV47" s="650"/>
      <c r="BW47" s="650"/>
      <c r="BX47" s="650"/>
      <c r="BY47" s="650"/>
      <c r="BZ47" s="650"/>
      <c r="CA47" s="650"/>
      <c r="CB47" s="650"/>
      <c r="CC47" s="650"/>
      <c r="CD47" s="650"/>
      <c r="CE47" s="650"/>
      <c r="CF47" s="650"/>
      <c r="CG47" s="650"/>
      <c r="CH47" s="650"/>
    </row>
    <row r="48" spans="1:86" ht="13.5" customHeight="1">
      <c r="A48" s="373"/>
      <c r="B48" s="651"/>
      <c r="C48" s="650"/>
      <c r="D48" s="650"/>
      <c r="E48" s="650"/>
      <c r="F48" s="650"/>
      <c r="G48" s="650"/>
      <c r="H48" s="650"/>
      <c r="I48" s="650"/>
      <c r="J48" s="650"/>
      <c r="K48" s="650"/>
      <c r="L48" s="650"/>
      <c r="M48" s="650"/>
      <c r="N48" s="650"/>
      <c r="O48" s="650"/>
      <c r="P48" s="650"/>
      <c r="Q48" s="650"/>
      <c r="R48" s="650"/>
      <c r="S48" s="650"/>
      <c r="T48" s="650"/>
      <c r="U48" s="650"/>
      <c r="V48" s="650"/>
      <c r="W48" s="650"/>
      <c r="X48" s="650"/>
      <c r="Y48" s="650"/>
      <c r="Z48" s="650"/>
      <c r="AA48" s="650"/>
      <c r="AB48" s="650"/>
      <c r="AC48" s="650"/>
      <c r="AD48" s="650"/>
      <c r="AE48" s="650"/>
      <c r="AF48" s="650"/>
      <c r="AG48" s="650"/>
      <c r="AH48" s="650"/>
      <c r="AI48" s="650"/>
      <c r="AJ48" s="650"/>
      <c r="AK48" s="650"/>
      <c r="AL48" s="650"/>
      <c r="AM48" s="650"/>
      <c r="AN48" s="650"/>
      <c r="AO48" s="650"/>
      <c r="AP48" s="650"/>
      <c r="AQ48" s="650"/>
      <c r="AR48" s="650"/>
      <c r="AS48" s="650"/>
      <c r="AT48" s="650"/>
      <c r="AU48" s="650"/>
      <c r="AV48" s="650"/>
      <c r="AW48" s="650"/>
      <c r="AX48" s="650"/>
      <c r="AY48" s="650"/>
      <c r="AZ48" s="650"/>
      <c r="BA48" s="650"/>
      <c r="BB48" s="650"/>
      <c r="BC48" s="650"/>
      <c r="BD48" s="650"/>
      <c r="BE48" s="650"/>
      <c r="BF48" s="650"/>
      <c r="BG48" s="650"/>
      <c r="BH48" s="650"/>
      <c r="BI48" s="650"/>
      <c r="BJ48" s="650"/>
      <c r="BK48" s="650"/>
      <c r="BL48" s="650"/>
      <c r="BM48" s="650"/>
      <c r="BN48" s="650"/>
      <c r="BO48" s="650"/>
      <c r="BP48" s="650"/>
      <c r="BQ48" s="650"/>
      <c r="BR48" s="650"/>
      <c r="BS48" s="650"/>
      <c r="BT48" s="650"/>
      <c r="BU48" s="650"/>
      <c r="BV48" s="650"/>
      <c r="BW48" s="650"/>
      <c r="BX48" s="650"/>
      <c r="BY48" s="650"/>
      <c r="BZ48" s="650"/>
      <c r="CA48" s="650"/>
      <c r="CB48" s="650"/>
      <c r="CC48" s="650"/>
      <c r="CD48" s="650"/>
      <c r="CE48" s="650"/>
      <c r="CF48" s="650"/>
      <c r="CG48" s="650"/>
      <c r="CH48" s="650"/>
    </row>
    <row r="49" spans="1:86" ht="13.5" customHeight="1">
      <c r="A49" s="373"/>
      <c r="B49" s="651"/>
      <c r="C49" s="650"/>
      <c r="D49" s="650"/>
      <c r="E49" s="650"/>
      <c r="F49" s="650"/>
      <c r="G49" s="650"/>
      <c r="H49" s="650"/>
      <c r="I49" s="650"/>
      <c r="J49" s="650"/>
      <c r="K49" s="650"/>
      <c r="L49" s="650"/>
      <c r="M49" s="650"/>
      <c r="N49" s="650"/>
      <c r="O49" s="650"/>
      <c r="P49" s="650"/>
      <c r="Q49" s="650"/>
      <c r="R49" s="650"/>
      <c r="S49" s="650"/>
      <c r="T49" s="650"/>
      <c r="U49" s="650"/>
      <c r="V49" s="650"/>
      <c r="W49" s="650"/>
      <c r="X49" s="650"/>
      <c r="Y49" s="650"/>
      <c r="Z49" s="650"/>
      <c r="AA49" s="650"/>
      <c r="AB49" s="650"/>
      <c r="AC49" s="650"/>
      <c r="AD49" s="650"/>
      <c r="AE49" s="650"/>
      <c r="AF49" s="650"/>
      <c r="AG49" s="650"/>
      <c r="AH49" s="650"/>
      <c r="AI49" s="650"/>
      <c r="AJ49" s="650"/>
      <c r="AK49" s="650"/>
      <c r="AL49" s="650"/>
      <c r="AM49" s="650"/>
      <c r="AN49" s="650"/>
      <c r="AO49" s="650"/>
      <c r="AP49" s="650"/>
      <c r="AQ49" s="650"/>
      <c r="AR49" s="650"/>
      <c r="AS49" s="650"/>
      <c r="AT49" s="650"/>
      <c r="AU49" s="650"/>
      <c r="AV49" s="650"/>
      <c r="AW49" s="650"/>
      <c r="AX49" s="650"/>
      <c r="AY49" s="650"/>
      <c r="AZ49" s="650"/>
      <c r="BA49" s="650"/>
      <c r="BB49" s="650"/>
      <c r="BC49" s="650"/>
      <c r="BD49" s="650"/>
      <c r="BE49" s="650"/>
      <c r="BF49" s="650"/>
      <c r="BG49" s="650"/>
      <c r="BH49" s="650"/>
      <c r="BI49" s="650"/>
      <c r="BJ49" s="650"/>
      <c r="BK49" s="650"/>
      <c r="BL49" s="650"/>
      <c r="BM49" s="650"/>
      <c r="BN49" s="650"/>
      <c r="BO49" s="650"/>
      <c r="BP49" s="650"/>
      <c r="BQ49" s="650"/>
      <c r="BR49" s="650"/>
      <c r="BS49" s="650"/>
      <c r="BT49" s="650"/>
      <c r="BU49" s="650"/>
      <c r="BV49" s="650"/>
      <c r="BW49" s="650"/>
      <c r="BX49" s="650"/>
      <c r="BY49" s="650"/>
      <c r="BZ49" s="650"/>
      <c r="CA49" s="650"/>
      <c r="CB49" s="650"/>
      <c r="CC49" s="650"/>
      <c r="CD49" s="650"/>
      <c r="CE49" s="650"/>
      <c r="CF49" s="650"/>
      <c r="CG49" s="650"/>
      <c r="CH49" s="650"/>
    </row>
    <row r="50" spans="1:86" ht="13.5" customHeight="1">
      <c r="A50" s="373"/>
      <c r="B50" s="651"/>
      <c r="C50" s="650"/>
      <c r="D50" s="650"/>
      <c r="E50" s="650"/>
      <c r="F50" s="650"/>
      <c r="G50" s="650"/>
      <c r="H50" s="650"/>
      <c r="I50" s="650"/>
      <c r="J50" s="650"/>
      <c r="K50" s="650"/>
      <c r="L50" s="650"/>
      <c r="M50" s="650"/>
      <c r="N50" s="650"/>
      <c r="O50" s="650"/>
      <c r="P50" s="650"/>
      <c r="Q50" s="650"/>
      <c r="R50" s="650"/>
      <c r="S50" s="650"/>
      <c r="T50" s="650"/>
      <c r="U50" s="650"/>
      <c r="V50" s="650"/>
      <c r="W50" s="650"/>
      <c r="X50" s="650"/>
      <c r="Y50" s="650"/>
      <c r="Z50" s="650"/>
      <c r="AA50" s="650"/>
      <c r="AB50" s="650"/>
      <c r="AC50" s="650"/>
      <c r="AD50" s="650"/>
      <c r="AE50" s="650"/>
      <c r="AF50" s="650"/>
      <c r="AG50" s="650"/>
      <c r="AH50" s="650"/>
      <c r="AI50" s="650"/>
      <c r="AJ50" s="650"/>
      <c r="AK50" s="650"/>
      <c r="AL50" s="650"/>
      <c r="AM50" s="650"/>
      <c r="AN50" s="650"/>
      <c r="AO50" s="650"/>
      <c r="AP50" s="650"/>
      <c r="AQ50" s="650"/>
      <c r="AR50" s="650"/>
      <c r="AS50" s="650"/>
      <c r="AT50" s="650"/>
      <c r="AU50" s="650"/>
      <c r="AV50" s="650"/>
      <c r="AW50" s="650"/>
      <c r="AX50" s="650"/>
      <c r="AY50" s="650"/>
      <c r="AZ50" s="650"/>
      <c r="BA50" s="650"/>
      <c r="BB50" s="650"/>
      <c r="BC50" s="650"/>
      <c r="BD50" s="650"/>
      <c r="BE50" s="650"/>
      <c r="BF50" s="650"/>
      <c r="BG50" s="650"/>
      <c r="BH50" s="650"/>
      <c r="BI50" s="650"/>
      <c r="BJ50" s="650"/>
      <c r="BK50" s="650"/>
      <c r="BL50" s="650"/>
      <c r="BM50" s="650"/>
      <c r="BN50" s="650"/>
      <c r="BO50" s="650"/>
      <c r="BP50" s="650"/>
      <c r="BQ50" s="650"/>
      <c r="BR50" s="650"/>
      <c r="BS50" s="650"/>
      <c r="BT50" s="650"/>
      <c r="BU50" s="650"/>
      <c r="BV50" s="650"/>
      <c r="BW50" s="650"/>
      <c r="BX50" s="650"/>
      <c r="BY50" s="650"/>
      <c r="BZ50" s="650"/>
      <c r="CA50" s="650"/>
      <c r="CB50" s="650"/>
      <c r="CC50" s="650"/>
      <c r="CD50" s="650"/>
      <c r="CE50" s="650"/>
      <c r="CF50" s="650"/>
      <c r="CG50" s="650"/>
      <c r="CH50" s="650"/>
    </row>
    <row r="51" spans="1:86" ht="13.5" customHeight="1">
      <c r="A51" s="373"/>
      <c r="B51" s="651"/>
      <c r="C51" s="650"/>
      <c r="D51" s="650"/>
      <c r="E51" s="650"/>
      <c r="F51" s="650"/>
      <c r="G51" s="650"/>
      <c r="H51" s="650"/>
      <c r="I51" s="650"/>
      <c r="J51" s="650"/>
      <c r="K51" s="650"/>
      <c r="L51" s="650"/>
      <c r="M51" s="650"/>
      <c r="N51" s="650"/>
      <c r="O51" s="650"/>
      <c r="P51" s="650"/>
      <c r="Q51" s="650"/>
      <c r="R51" s="650"/>
      <c r="S51" s="650"/>
      <c r="T51" s="650"/>
      <c r="U51" s="650"/>
      <c r="V51" s="650"/>
      <c r="W51" s="650"/>
      <c r="X51" s="650"/>
      <c r="Y51" s="650"/>
      <c r="Z51" s="650"/>
      <c r="AA51" s="650"/>
      <c r="AB51" s="650"/>
      <c r="AC51" s="650"/>
      <c r="AD51" s="650"/>
      <c r="AE51" s="650"/>
      <c r="AF51" s="650"/>
      <c r="AG51" s="650"/>
      <c r="AH51" s="650"/>
      <c r="AI51" s="650"/>
      <c r="AJ51" s="650"/>
      <c r="AK51" s="650"/>
      <c r="AL51" s="650"/>
      <c r="AM51" s="650"/>
      <c r="AN51" s="650"/>
      <c r="AO51" s="650"/>
      <c r="AP51" s="650"/>
      <c r="AQ51" s="650"/>
      <c r="AR51" s="650"/>
      <c r="AS51" s="650"/>
      <c r="AT51" s="650"/>
      <c r="AU51" s="650"/>
      <c r="AV51" s="650"/>
      <c r="AW51" s="650"/>
      <c r="AX51" s="650"/>
      <c r="AY51" s="650"/>
      <c r="AZ51" s="650"/>
      <c r="BA51" s="650"/>
      <c r="BB51" s="650"/>
      <c r="BC51" s="650"/>
      <c r="BD51" s="650"/>
      <c r="BE51" s="650"/>
      <c r="BF51" s="650"/>
      <c r="BG51" s="650"/>
      <c r="BH51" s="650"/>
      <c r="BI51" s="650"/>
      <c r="BJ51" s="650"/>
      <c r="BK51" s="650"/>
      <c r="BL51" s="650"/>
      <c r="BM51" s="650"/>
      <c r="BN51" s="650"/>
      <c r="BO51" s="650"/>
      <c r="BP51" s="650"/>
      <c r="BQ51" s="650"/>
      <c r="BR51" s="650"/>
      <c r="BS51" s="650"/>
      <c r="BT51" s="650"/>
      <c r="BU51" s="650"/>
      <c r="BV51" s="650"/>
      <c r="BW51" s="650"/>
      <c r="BX51" s="650"/>
      <c r="BY51" s="650"/>
      <c r="BZ51" s="650"/>
      <c r="CA51" s="650"/>
      <c r="CB51" s="650"/>
      <c r="CC51" s="650"/>
      <c r="CD51" s="650"/>
      <c r="CE51" s="650"/>
      <c r="CF51" s="650"/>
      <c r="CG51" s="650"/>
      <c r="CH51" s="650"/>
    </row>
    <row r="52" spans="1:86" ht="13.5" customHeight="1">
      <c r="A52" s="373"/>
      <c r="B52" s="651"/>
      <c r="C52" s="650"/>
      <c r="D52" s="650"/>
      <c r="E52" s="650"/>
      <c r="F52" s="650"/>
      <c r="G52" s="650"/>
      <c r="H52" s="650"/>
      <c r="I52" s="650"/>
      <c r="J52" s="650"/>
      <c r="K52" s="650"/>
      <c r="L52" s="650"/>
      <c r="M52" s="650"/>
      <c r="N52" s="650"/>
      <c r="O52" s="650"/>
      <c r="P52" s="650"/>
      <c r="Q52" s="650"/>
      <c r="R52" s="650"/>
      <c r="S52" s="650"/>
      <c r="T52" s="650"/>
      <c r="U52" s="650"/>
      <c r="V52" s="650"/>
      <c r="W52" s="650"/>
      <c r="X52" s="650"/>
      <c r="Y52" s="650"/>
      <c r="Z52" s="650"/>
      <c r="AA52" s="650"/>
      <c r="AB52" s="650"/>
      <c r="AC52" s="650"/>
      <c r="AD52" s="650"/>
      <c r="AE52" s="650"/>
      <c r="AF52" s="650"/>
      <c r="AG52" s="650"/>
      <c r="AH52" s="650"/>
      <c r="AI52" s="650"/>
      <c r="AJ52" s="650"/>
      <c r="AK52" s="650"/>
      <c r="AL52" s="650"/>
      <c r="AM52" s="650"/>
      <c r="AN52" s="650"/>
      <c r="AO52" s="650"/>
      <c r="AP52" s="650"/>
      <c r="AQ52" s="650"/>
      <c r="AR52" s="650"/>
      <c r="AS52" s="650"/>
      <c r="AT52" s="650"/>
      <c r="AU52" s="650"/>
      <c r="AV52" s="650"/>
      <c r="AW52" s="650"/>
      <c r="AX52" s="650"/>
      <c r="AY52" s="650"/>
      <c r="AZ52" s="650"/>
      <c r="BA52" s="650"/>
      <c r="BB52" s="650"/>
      <c r="BC52" s="650"/>
      <c r="BD52" s="650"/>
      <c r="BE52" s="650"/>
      <c r="BF52" s="650"/>
      <c r="BG52" s="650"/>
      <c r="BH52" s="650"/>
      <c r="BI52" s="650"/>
      <c r="BJ52" s="650"/>
      <c r="BK52" s="650"/>
      <c r="BL52" s="650"/>
      <c r="BM52" s="650"/>
      <c r="BN52" s="650"/>
      <c r="BO52" s="650"/>
      <c r="BP52" s="650"/>
      <c r="BQ52" s="650"/>
      <c r="BR52" s="650"/>
      <c r="BS52" s="650"/>
      <c r="BT52" s="650"/>
      <c r="BU52" s="650"/>
      <c r="BV52" s="650"/>
      <c r="BW52" s="650"/>
      <c r="BX52" s="650"/>
      <c r="BY52" s="650"/>
      <c r="BZ52" s="650"/>
      <c r="CA52" s="650"/>
      <c r="CB52" s="650"/>
      <c r="CC52" s="650"/>
      <c r="CD52" s="650"/>
      <c r="CE52" s="650"/>
      <c r="CF52" s="650"/>
      <c r="CG52" s="650"/>
      <c r="CH52" s="650"/>
    </row>
    <row r="53" spans="1:86" ht="13.5" customHeight="1">
      <c r="A53" s="373"/>
      <c r="B53" s="651"/>
      <c r="C53" s="650"/>
      <c r="D53" s="650"/>
      <c r="E53" s="650"/>
      <c r="F53" s="650"/>
      <c r="G53" s="650"/>
      <c r="H53" s="650"/>
      <c r="I53" s="650"/>
      <c r="J53" s="650"/>
      <c r="K53" s="650"/>
      <c r="L53" s="650"/>
      <c r="M53" s="650"/>
      <c r="N53" s="650"/>
      <c r="O53" s="650"/>
      <c r="P53" s="650"/>
      <c r="Q53" s="650"/>
      <c r="R53" s="650"/>
      <c r="S53" s="650"/>
      <c r="T53" s="650"/>
      <c r="U53" s="650"/>
      <c r="V53" s="650"/>
      <c r="W53" s="650"/>
      <c r="X53" s="650"/>
      <c r="Y53" s="650"/>
      <c r="Z53" s="650"/>
      <c r="AA53" s="650"/>
      <c r="AB53" s="650"/>
      <c r="AC53" s="650"/>
      <c r="AD53" s="650"/>
      <c r="AE53" s="650"/>
      <c r="AF53" s="650"/>
      <c r="AG53" s="650"/>
      <c r="AH53" s="650"/>
      <c r="AI53" s="650"/>
      <c r="AJ53" s="650"/>
      <c r="AK53" s="650"/>
      <c r="AL53" s="650"/>
      <c r="AM53" s="650"/>
      <c r="AN53" s="650"/>
      <c r="AO53" s="650"/>
      <c r="AP53" s="650"/>
      <c r="AQ53" s="650"/>
      <c r="AR53" s="650"/>
      <c r="AS53" s="650"/>
      <c r="AT53" s="650"/>
      <c r="AU53" s="650"/>
      <c r="AV53" s="650"/>
      <c r="AW53" s="650"/>
      <c r="AX53" s="650"/>
      <c r="AY53" s="650"/>
      <c r="AZ53" s="650"/>
      <c r="BA53" s="650"/>
      <c r="BB53" s="650"/>
      <c r="BC53" s="650"/>
      <c r="BD53" s="650"/>
      <c r="BE53" s="650"/>
      <c r="BF53" s="650"/>
      <c r="BG53" s="650"/>
      <c r="BH53" s="650"/>
      <c r="BI53" s="650"/>
      <c r="BJ53" s="650"/>
      <c r="BK53" s="650"/>
      <c r="BL53" s="650"/>
      <c r="BM53" s="650"/>
      <c r="BN53" s="650"/>
      <c r="BO53" s="650"/>
      <c r="BP53" s="650"/>
      <c r="BQ53" s="650"/>
      <c r="BR53" s="650"/>
      <c r="BS53" s="650"/>
      <c r="BT53" s="650"/>
      <c r="BU53" s="650"/>
      <c r="BV53" s="650"/>
      <c r="BW53" s="650"/>
      <c r="BX53" s="650"/>
      <c r="BY53" s="650"/>
      <c r="BZ53" s="650"/>
      <c r="CA53" s="650"/>
      <c r="CB53" s="650"/>
      <c r="CC53" s="650"/>
      <c r="CD53" s="650"/>
      <c r="CE53" s="650"/>
      <c r="CF53" s="650"/>
      <c r="CG53" s="650"/>
      <c r="CH53" s="650"/>
    </row>
    <row r="54" spans="1:86" ht="13.5" customHeight="1">
      <c r="A54" s="373"/>
      <c r="B54" s="651"/>
      <c r="C54" s="650"/>
      <c r="D54" s="650"/>
      <c r="E54" s="650"/>
      <c r="F54" s="650"/>
      <c r="G54" s="650"/>
      <c r="H54" s="650"/>
      <c r="I54" s="650"/>
      <c r="J54" s="650"/>
      <c r="K54" s="650"/>
      <c r="L54" s="650"/>
      <c r="M54" s="650"/>
      <c r="N54" s="650"/>
      <c r="O54" s="650"/>
      <c r="P54" s="650"/>
      <c r="Q54" s="650"/>
      <c r="R54" s="650"/>
      <c r="S54" s="650"/>
      <c r="T54" s="650"/>
      <c r="U54" s="650"/>
      <c r="V54" s="650"/>
      <c r="W54" s="650"/>
      <c r="X54" s="650"/>
      <c r="Y54" s="650"/>
      <c r="Z54" s="650"/>
      <c r="AA54" s="650"/>
      <c r="AB54" s="650"/>
      <c r="AC54" s="650"/>
      <c r="AD54" s="650"/>
      <c r="AE54" s="650"/>
      <c r="AF54" s="650"/>
      <c r="AG54" s="650"/>
      <c r="AH54" s="650"/>
      <c r="AI54" s="650"/>
      <c r="AJ54" s="650"/>
      <c r="AK54" s="650"/>
      <c r="AL54" s="650"/>
      <c r="AM54" s="650"/>
      <c r="AN54" s="650"/>
      <c r="AO54" s="650"/>
      <c r="AP54" s="650"/>
      <c r="AQ54" s="650"/>
      <c r="AR54" s="650"/>
      <c r="AS54" s="650"/>
      <c r="AT54" s="650"/>
      <c r="AU54" s="650"/>
      <c r="AV54" s="650"/>
      <c r="AW54" s="650"/>
      <c r="AX54" s="650"/>
      <c r="AY54" s="650"/>
      <c r="AZ54" s="650"/>
      <c r="BA54" s="650"/>
      <c r="BB54" s="650"/>
      <c r="BC54" s="650"/>
      <c r="BD54" s="650"/>
      <c r="BE54" s="650"/>
      <c r="BF54" s="650"/>
      <c r="BG54" s="650"/>
      <c r="BH54" s="650"/>
      <c r="BI54" s="650"/>
      <c r="BJ54" s="650"/>
      <c r="BK54" s="650"/>
      <c r="BL54" s="650"/>
      <c r="BM54" s="650"/>
      <c r="BN54" s="650"/>
      <c r="BO54" s="650"/>
      <c r="BP54" s="650"/>
      <c r="BQ54" s="650"/>
      <c r="BR54" s="650"/>
      <c r="BS54" s="650"/>
      <c r="BT54" s="650"/>
      <c r="BU54" s="650"/>
      <c r="BV54" s="650"/>
      <c r="BW54" s="650"/>
      <c r="BX54" s="650"/>
      <c r="BY54" s="650"/>
      <c r="BZ54" s="650"/>
      <c r="CA54" s="650"/>
      <c r="CB54" s="650"/>
      <c r="CC54" s="650"/>
      <c r="CD54" s="650"/>
      <c r="CE54" s="650"/>
      <c r="CF54" s="650"/>
      <c r="CG54" s="650"/>
      <c r="CH54" s="650"/>
    </row>
    <row r="55" spans="1:86" ht="13.5" customHeight="1">
      <c r="A55" s="373"/>
      <c r="B55" s="651"/>
      <c r="C55" s="650"/>
      <c r="D55" s="650"/>
      <c r="E55" s="650"/>
      <c r="F55" s="650"/>
      <c r="G55" s="650"/>
      <c r="H55" s="650"/>
      <c r="I55" s="650"/>
      <c r="J55" s="650"/>
      <c r="K55" s="650"/>
      <c r="L55" s="650"/>
      <c r="M55" s="650"/>
      <c r="N55" s="650"/>
      <c r="O55" s="650"/>
      <c r="P55" s="650"/>
      <c r="Q55" s="650"/>
      <c r="R55" s="650"/>
      <c r="S55" s="650"/>
      <c r="T55" s="650"/>
      <c r="U55" s="650"/>
      <c r="V55" s="650"/>
      <c r="W55" s="650"/>
      <c r="X55" s="650"/>
      <c r="Y55" s="650"/>
      <c r="Z55" s="650"/>
      <c r="AA55" s="650"/>
      <c r="AB55" s="650"/>
      <c r="AC55" s="650"/>
      <c r="AD55" s="650"/>
      <c r="AE55" s="650"/>
      <c r="AF55" s="650"/>
      <c r="AG55" s="650"/>
      <c r="AH55" s="650"/>
      <c r="AI55" s="650"/>
      <c r="AJ55" s="650"/>
      <c r="AK55" s="650"/>
      <c r="AL55" s="650"/>
      <c r="AM55" s="650"/>
      <c r="AN55" s="650"/>
      <c r="AO55" s="650"/>
      <c r="AP55" s="650"/>
      <c r="AQ55" s="650"/>
      <c r="AR55" s="650"/>
      <c r="AS55" s="650"/>
      <c r="AT55" s="650"/>
      <c r="AU55" s="650"/>
      <c r="AV55" s="650"/>
      <c r="AW55" s="650"/>
      <c r="AX55" s="650"/>
      <c r="AY55" s="650"/>
      <c r="AZ55" s="650"/>
      <c r="BA55" s="650"/>
      <c r="BB55" s="650"/>
      <c r="BC55" s="650"/>
      <c r="BD55" s="650"/>
      <c r="BE55" s="650"/>
      <c r="BF55" s="650"/>
      <c r="BG55" s="650"/>
      <c r="BH55" s="650"/>
      <c r="BI55" s="650"/>
      <c r="BJ55" s="650"/>
      <c r="BK55" s="650"/>
      <c r="BL55" s="650"/>
      <c r="BM55" s="650"/>
      <c r="BN55" s="650"/>
      <c r="BO55" s="650"/>
      <c r="BP55" s="650"/>
      <c r="BQ55" s="650"/>
      <c r="BR55" s="650"/>
      <c r="BS55" s="650"/>
      <c r="BT55" s="650"/>
      <c r="BU55" s="650"/>
      <c r="BV55" s="650"/>
      <c r="BW55" s="650"/>
      <c r="BX55" s="650"/>
      <c r="BY55" s="650"/>
      <c r="BZ55" s="650"/>
      <c r="CA55" s="650"/>
      <c r="CB55" s="650"/>
      <c r="CC55" s="650"/>
      <c r="CD55" s="650"/>
      <c r="CE55" s="650"/>
      <c r="CF55" s="650"/>
      <c r="CG55" s="650"/>
      <c r="CH55" s="650"/>
    </row>
    <row r="56" spans="1:86" ht="13.5" customHeight="1">
      <c r="A56" s="373"/>
      <c r="B56" s="651"/>
      <c r="C56" s="650"/>
      <c r="D56" s="650"/>
      <c r="E56" s="650"/>
      <c r="F56" s="650"/>
      <c r="G56" s="650"/>
      <c r="H56" s="650"/>
      <c r="I56" s="650"/>
      <c r="J56" s="650"/>
      <c r="K56" s="650"/>
      <c r="L56" s="650"/>
      <c r="M56" s="650"/>
      <c r="N56" s="650"/>
      <c r="O56" s="650"/>
      <c r="P56" s="650"/>
      <c r="Q56" s="650"/>
      <c r="R56" s="650"/>
      <c r="S56" s="650"/>
      <c r="T56" s="650"/>
      <c r="U56" s="650"/>
      <c r="V56" s="650"/>
      <c r="W56" s="650"/>
      <c r="X56" s="650"/>
      <c r="Y56" s="650"/>
      <c r="Z56" s="650"/>
      <c r="AA56" s="650"/>
      <c r="AB56" s="650"/>
      <c r="AC56" s="650"/>
      <c r="AD56" s="650"/>
      <c r="AE56" s="650"/>
      <c r="AF56" s="650"/>
      <c r="AG56" s="650"/>
      <c r="AH56" s="650"/>
      <c r="AI56" s="650"/>
      <c r="AJ56" s="650"/>
      <c r="AK56" s="650"/>
      <c r="AL56" s="650"/>
      <c r="AM56" s="650"/>
      <c r="AN56" s="650"/>
      <c r="AO56" s="650"/>
      <c r="AP56" s="650"/>
      <c r="AQ56" s="650"/>
      <c r="AR56" s="650"/>
      <c r="AS56" s="650"/>
      <c r="AT56" s="650"/>
      <c r="AU56" s="650"/>
      <c r="AV56" s="650"/>
      <c r="AW56" s="650"/>
      <c r="AX56" s="650"/>
      <c r="AY56" s="650"/>
      <c r="AZ56" s="650"/>
      <c r="BA56" s="650"/>
      <c r="BB56" s="650"/>
      <c r="BC56" s="650"/>
      <c r="BD56" s="650"/>
      <c r="BE56" s="650"/>
      <c r="BF56" s="650"/>
      <c r="BG56" s="650"/>
      <c r="BH56" s="650"/>
      <c r="BI56" s="650"/>
      <c r="BJ56" s="650"/>
      <c r="BK56" s="650"/>
      <c r="BL56" s="650"/>
      <c r="BM56" s="650"/>
      <c r="BN56" s="650"/>
      <c r="BO56" s="650"/>
      <c r="BP56" s="650"/>
      <c r="BQ56" s="650"/>
      <c r="BR56" s="650"/>
      <c r="BS56" s="650"/>
      <c r="BT56" s="650"/>
      <c r="BU56" s="650"/>
      <c r="BV56" s="650"/>
      <c r="BW56" s="650"/>
      <c r="BX56" s="650"/>
      <c r="BY56" s="650"/>
      <c r="BZ56" s="650"/>
      <c r="CA56" s="650"/>
      <c r="CB56" s="650"/>
      <c r="CC56" s="650"/>
      <c r="CD56" s="650"/>
      <c r="CE56" s="650"/>
      <c r="CF56" s="650"/>
      <c r="CG56" s="650"/>
      <c r="CH56" s="650"/>
    </row>
    <row r="57" spans="1:86" ht="13.5" customHeight="1">
      <c r="A57" s="373"/>
      <c r="B57" s="651"/>
      <c r="C57" s="650"/>
      <c r="D57" s="650"/>
      <c r="E57" s="650"/>
      <c r="F57" s="650"/>
      <c r="G57" s="650"/>
      <c r="H57" s="650"/>
      <c r="I57" s="650"/>
      <c r="J57" s="650"/>
      <c r="K57" s="650"/>
      <c r="L57" s="650"/>
      <c r="M57" s="650"/>
      <c r="N57" s="650"/>
      <c r="O57" s="650"/>
      <c r="P57" s="650"/>
      <c r="Q57" s="650"/>
      <c r="R57" s="650"/>
      <c r="S57" s="650"/>
      <c r="T57" s="650"/>
      <c r="U57" s="650"/>
      <c r="V57" s="650"/>
      <c r="W57" s="650"/>
      <c r="X57" s="650"/>
      <c r="Y57" s="650"/>
      <c r="Z57" s="650"/>
      <c r="AA57" s="650"/>
      <c r="AB57" s="650"/>
      <c r="AC57" s="650"/>
      <c r="AD57" s="650"/>
      <c r="AE57" s="650"/>
      <c r="AF57" s="650"/>
      <c r="AG57" s="650"/>
      <c r="AH57" s="650"/>
      <c r="AI57" s="650"/>
      <c r="AJ57" s="650"/>
      <c r="AK57" s="650"/>
      <c r="AL57" s="650"/>
      <c r="AM57" s="650"/>
      <c r="AN57" s="650"/>
      <c r="AO57" s="650"/>
      <c r="AP57" s="650"/>
      <c r="AQ57" s="650"/>
      <c r="AR57" s="650"/>
      <c r="AS57" s="650"/>
      <c r="AT57" s="650"/>
      <c r="AU57" s="650"/>
      <c r="AV57" s="650"/>
      <c r="AW57" s="650"/>
      <c r="AX57" s="650"/>
      <c r="AY57" s="650"/>
      <c r="AZ57" s="650"/>
      <c r="BA57" s="650"/>
      <c r="BB57" s="650"/>
      <c r="BC57" s="650"/>
      <c r="BD57" s="650"/>
      <c r="BE57" s="650"/>
      <c r="BF57" s="650"/>
      <c r="BG57" s="650"/>
      <c r="BH57" s="650"/>
      <c r="BI57" s="650"/>
      <c r="BJ57" s="650"/>
      <c r="BK57" s="650"/>
      <c r="BL57" s="650"/>
      <c r="BM57" s="650"/>
      <c r="BN57" s="650"/>
      <c r="BO57" s="650"/>
      <c r="BP57" s="650"/>
      <c r="BQ57" s="650"/>
      <c r="BR57" s="650"/>
      <c r="BS57" s="650"/>
      <c r="BT57" s="650"/>
      <c r="BU57" s="650"/>
      <c r="BV57" s="650"/>
      <c r="BW57" s="650"/>
      <c r="BX57" s="650"/>
      <c r="BY57" s="650"/>
      <c r="BZ57" s="650"/>
      <c r="CA57" s="650"/>
      <c r="CB57" s="650"/>
      <c r="CC57" s="650"/>
      <c r="CD57" s="650"/>
      <c r="CE57" s="650"/>
      <c r="CF57" s="650"/>
      <c r="CG57" s="650"/>
      <c r="CH57" s="650"/>
    </row>
    <row r="58" spans="1:86" ht="13.5" customHeight="1">
      <c r="A58" s="373"/>
      <c r="B58" s="651"/>
      <c r="C58" s="650"/>
      <c r="D58" s="650"/>
      <c r="E58" s="650"/>
      <c r="F58" s="650"/>
      <c r="G58" s="650"/>
      <c r="H58" s="650"/>
      <c r="I58" s="650"/>
      <c r="J58" s="650"/>
      <c r="K58" s="650"/>
      <c r="L58" s="650"/>
      <c r="M58" s="650"/>
      <c r="N58" s="650"/>
      <c r="O58" s="650"/>
      <c r="P58" s="650"/>
      <c r="Q58" s="650"/>
      <c r="R58" s="650"/>
      <c r="S58" s="650"/>
      <c r="T58" s="650"/>
      <c r="U58" s="650"/>
      <c r="V58" s="650"/>
      <c r="W58" s="650"/>
      <c r="X58" s="650"/>
      <c r="Y58" s="650"/>
      <c r="Z58" s="650"/>
      <c r="AA58" s="650"/>
      <c r="AB58" s="650"/>
      <c r="AC58" s="650"/>
      <c r="AD58" s="650"/>
      <c r="AE58" s="650"/>
      <c r="AF58" s="650"/>
      <c r="AG58" s="650"/>
      <c r="AH58" s="650"/>
      <c r="AI58" s="650"/>
      <c r="AJ58" s="650"/>
      <c r="AK58" s="650"/>
      <c r="AL58" s="650"/>
      <c r="AM58" s="650"/>
      <c r="AN58" s="650"/>
      <c r="AO58" s="650"/>
      <c r="AP58" s="650"/>
      <c r="AQ58" s="650"/>
      <c r="AR58" s="650"/>
      <c r="AS58" s="650"/>
      <c r="AT58" s="650"/>
      <c r="AU58" s="650"/>
      <c r="AV58" s="650"/>
      <c r="AW58" s="650"/>
      <c r="AX58" s="650"/>
      <c r="AY58" s="650"/>
      <c r="AZ58" s="650"/>
      <c r="BA58" s="650"/>
      <c r="BB58" s="650"/>
      <c r="BC58" s="650"/>
      <c r="BD58" s="650"/>
      <c r="BE58" s="650"/>
      <c r="BF58" s="650"/>
      <c r="BG58" s="650"/>
      <c r="BH58" s="650"/>
      <c r="BI58" s="650"/>
      <c r="BJ58" s="650"/>
      <c r="BK58" s="650"/>
      <c r="BL58" s="650"/>
      <c r="BM58" s="650"/>
      <c r="BN58" s="650"/>
      <c r="BO58" s="650"/>
      <c r="BP58" s="650"/>
      <c r="BQ58" s="650"/>
      <c r="BR58" s="650"/>
      <c r="BS58" s="650"/>
      <c r="BT58" s="650"/>
      <c r="BU58" s="650"/>
      <c r="BV58" s="650"/>
      <c r="BW58" s="650"/>
      <c r="BX58" s="650"/>
      <c r="BY58" s="650"/>
      <c r="BZ58" s="650"/>
      <c r="CA58" s="650"/>
      <c r="CB58" s="650"/>
      <c r="CC58" s="650"/>
      <c r="CD58" s="650"/>
      <c r="CE58" s="650"/>
      <c r="CF58" s="650"/>
      <c r="CG58" s="650"/>
      <c r="CH58" s="650"/>
    </row>
    <row r="59" spans="1:86" ht="13.5" customHeight="1">
      <c r="A59" s="373"/>
      <c r="B59" s="651"/>
      <c r="C59" s="650"/>
      <c r="D59" s="650"/>
      <c r="E59" s="650"/>
      <c r="F59" s="650"/>
      <c r="G59" s="650"/>
      <c r="H59" s="650"/>
      <c r="I59" s="650"/>
      <c r="J59" s="650"/>
      <c r="K59" s="650"/>
      <c r="L59" s="650"/>
      <c r="M59" s="650"/>
      <c r="N59" s="650"/>
      <c r="O59" s="650"/>
      <c r="P59" s="650"/>
      <c r="Q59" s="650"/>
      <c r="R59" s="650"/>
      <c r="S59" s="650"/>
      <c r="T59" s="650"/>
      <c r="U59" s="650"/>
      <c r="V59" s="650"/>
      <c r="W59" s="650"/>
      <c r="X59" s="650"/>
      <c r="Y59" s="650"/>
      <c r="Z59" s="650"/>
      <c r="AA59" s="650"/>
      <c r="AB59" s="650"/>
      <c r="AC59" s="650"/>
      <c r="AD59" s="650"/>
      <c r="AE59" s="650"/>
      <c r="AF59" s="650"/>
      <c r="AG59" s="650"/>
      <c r="AH59" s="650"/>
      <c r="AI59" s="650"/>
      <c r="AJ59" s="650"/>
      <c r="AK59" s="650"/>
      <c r="AL59" s="650"/>
      <c r="AM59" s="650"/>
      <c r="AN59" s="650"/>
      <c r="AO59" s="650"/>
      <c r="AP59" s="650"/>
      <c r="AQ59" s="650"/>
      <c r="AR59" s="650"/>
      <c r="AS59" s="650"/>
      <c r="AT59" s="650"/>
      <c r="AU59" s="650"/>
      <c r="AV59" s="650"/>
      <c r="AW59" s="650"/>
      <c r="AX59" s="650"/>
      <c r="AY59" s="650"/>
      <c r="AZ59" s="650"/>
      <c r="BA59" s="650"/>
      <c r="BB59" s="650"/>
      <c r="BC59" s="650"/>
      <c r="BD59" s="650"/>
      <c r="BE59" s="650"/>
      <c r="BF59" s="650"/>
      <c r="BG59" s="650"/>
      <c r="BH59" s="650"/>
      <c r="BI59" s="650"/>
      <c r="BJ59" s="650"/>
      <c r="BK59" s="650"/>
      <c r="BL59" s="650"/>
      <c r="BM59" s="650"/>
      <c r="BN59" s="650"/>
      <c r="BO59" s="650"/>
      <c r="BP59" s="650"/>
      <c r="BQ59" s="650"/>
      <c r="BR59" s="650"/>
      <c r="BS59" s="650"/>
      <c r="BT59" s="650"/>
      <c r="BU59" s="650"/>
      <c r="BV59" s="650"/>
      <c r="BW59" s="650"/>
      <c r="BX59" s="650"/>
      <c r="BY59" s="650"/>
      <c r="BZ59" s="650"/>
      <c r="CA59" s="650"/>
      <c r="CB59" s="650"/>
      <c r="CC59" s="650"/>
      <c r="CD59" s="650"/>
      <c r="CE59" s="650"/>
      <c r="CF59" s="650"/>
      <c r="CG59" s="650"/>
      <c r="CH59" s="650"/>
    </row>
    <row r="60" spans="1:86" ht="13.5" customHeight="1">
      <c r="A60" s="379"/>
      <c r="B60" s="649"/>
      <c r="C60" s="650"/>
      <c r="D60" s="650"/>
      <c r="E60" s="650"/>
      <c r="F60" s="650"/>
      <c r="G60" s="650"/>
      <c r="H60" s="650"/>
      <c r="I60" s="650"/>
      <c r="J60" s="650"/>
      <c r="K60" s="650"/>
      <c r="L60" s="650"/>
      <c r="M60" s="650"/>
      <c r="N60" s="650"/>
      <c r="O60" s="650"/>
      <c r="P60" s="650"/>
      <c r="Q60" s="650"/>
      <c r="R60" s="650"/>
      <c r="S60" s="650"/>
      <c r="T60" s="650"/>
      <c r="U60" s="650"/>
      <c r="V60" s="650"/>
      <c r="W60" s="650"/>
      <c r="X60" s="650"/>
      <c r="Y60" s="650"/>
      <c r="Z60" s="650"/>
      <c r="AA60" s="650"/>
      <c r="AB60" s="650"/>
      <c r="AC60" s="650"/>
      <c r="AD60" s="650"/>
      <c r="AE60" s="650"/>
      <c r="AF60" s="650"/>
      <c r="AG60" s="650"/>
      <c r="AH60" s="650"/>
      <c r="AI60" s="650"/>
      <c r="AJ60" s="650"/>
      <c r="AK60" s="650"/>
      <c r="AL60" s="650"/>
      <c r="AM60" s="650"/>
      <c r="AN60" s="650"/>
      <c r="AO60" s="650"/>
      <c r="AP60" s="650"/>
      <c r="AQ60" s="650"/>
      <c r="AR60" s="650"/>
      <c r="AS60" s="650"/>
      <c r="AT60" s="650"/>
      <c r="AU60" s="650"/>
      <c r="AV60" s="650"/>
      <c r="AW60" s="650"/>
      <c r="AX60" s="650"/>
      <c r="AY60" s="650"/>
      <c r="AZ60" s="650"/>
      <c r="BA60" s="650"/>
      <c r="BB60" s="650"/>
      <c r="BC60" s="650"/>
      <c r="BD60" s="650"/>
      <c r="BE60" s="650"/>
      <c r="BF60" s="650"/>
      <c r="BG60" s="650"/>
      <c r="BH60" s="650"/>
      <c r="BI60" s="650"/>
      <c r="BJ60" s="650"/>
      <c r="BK60" s="650"/>
      <c r="BL60" s="650"/>
      <c r="BM60" s="650"/>
      <c r="BN60" s="650"/>
      <c r="BO60" s="650"/>
      <c r="BP60" s="650"/>
      <c r="BQ60" s="650"/>
      <c r="BR60" s="650"/>
      <c r="BS60" s="650"/>
      <c r="BT60" s="650"/>
      <c r="BU60" s="650"/>
      <c r="BV60" s="650"/>
      <c r="BW60" s="650"/>
      <c r="BX60" s="650"/>
      <c r="BY60" s="650"/>
      <c r="BZ60" s="650"/>
      <c r="CA60" s="650"/>
      <c r="CB60" s="650"/>
      <c r="CC60" s="650"/>
      <c r="CD60" s="650"/>
      <c r="CE60" s="650"/>
      <c r="CF60" s="650"/>
      <c r="CG60" s="650"/>
      <c r="CH60" s="650"/>
    </row>
    <row r="61" spans="1:86" ht="13.5" customHeight="1">
      <c r="A61" s="379"/>
      <c r="B61" s="649"/>
      <c r="C61" s="650"/>
      <c r="D61" s="650"/>
      <c r="E61" s="650"/>
      <c r="F61" s="650"/>
      <c r="G61" s="650"/>
      <c r="H61" s="650"/>
      <c r="I61" s="650"/>
      <c r="J61" s="650"/>
      <c r="K61" s="650"/>
      <c r="L61" s="650"/>
      <c r="M61" s="650"/>
      <c r="N61" s="650"/>
      <c r="O61" s="650"/>
      <c r="P61" s="650"/>
      <c r="Q61" s="650"/>
      <c r="R61" s="650"/>
      <c r="S61" s="650"/>
      <c r="T61" s="650"/>
      <c r="U61" s="650"/>
      <c r="V61" s="650"/>
      <c r="W61" s="650"/>
      <c r="X61" s="650"/>
      <c r="Y61" s="650"/>
      <c r="Z61" s="650"/>
      <c r="AA61" s="650"/>
      <c r="AB61" s="650"/>
      <c r="AC61" s="650"/>
      <c r="AD61" s="650"/>
      <c r="AE61" s="650"/>
      <c r="AF61" s="650"/>
      <c r="AG61" s="650"/>
      <c r="AH61" s="650"/>
      <c r="AI61" s="650"/>
      <c r="AJ61" s="650"/>
      <c r="AK61" s="650"/>
      <c r="AL61" s="650"/>
      <c r="AM61" s="650"/>
      <c r="AN61" s="650"/>
      <c r="AO61" s="650"/>
      <c r="AP61" s="650"/>
      <c r="AQ61" s="650"/>
      <c r="AR61" s="650"/>
      <c r="AS61" s="650"/>
      <c r="AT61" s="650"/>
      <c r="AU61" s="650"/>
      <c r="AV61" s="650"/>
      <c r="AW61" s="650"/>
      <c r="AX61" s="650"/>
      <c r="AY61" s="650"/>
      <c r="AZ61" s="650"/>
      <c r="BA61" s="650"/>
      <c r="BB61" s="650"/>
      <c r="BC61" s="650"/>
      <c r="BD61" s="650"/>
      <c r="BE61" s="650"/>
      <c r="BF61" s="650"/>
      <c r="BG61" s="650"/>
      <c r="BH61" s="650"/>
      <c r="BI61" s="650"/>
      <c r="BJ61" s="650"/>
      <c r="BK61" s="650"/>
      <c r="BL61" s="650"/>
      <c r="BM61" s="650"/>
      <c r="BN61" s="650"/>
      <c r="BO61" s="650"/>
      <c r="BP61" s="650"/>
      <c r="BQ61" s="650"/>
      <c r="BR61" s="650"/>
      <c r="BS61" s="650"/>
      <c r="BT61" s="650"/>
      <c r="BU61" s="650"/>
      <c r="BV61" s="650"/>
      <c r="BW61" s="650"/>
      <c r="BX61" s="650"/>
      <c r="BY61" s="650"/>
      <c r="BZ61" s="650"/>
      <c r="CA61" s="650"/>
      <c r="CB61" s="650"/>
      <c r="CC61" s="650"/>
      <c r="CD61" s="650"/>
      <c r="CE61" s="650"/>
      <c r="CF61" s="650"/>
      <c r="CG61" s="650"/>
      <c r="CH61" s="650"/>
    </row>
    <row r="62" spans="1:86" ht="13.5" customHeight="1">
      <c r="A62" s="379"/>
      <c r="B62" s="649"/>
      <c r="C62" s="650"/>
      <c r="D62" s="650"/>
      <c r="E62" s="650"/>
      <c r="F62" s="650"/>
      <c r="G62" s="650"/>
      <c r="H62" s="650"/>
      <c r="I62" s="650"/>
      <c r="J62" s="650"/>
      <c r="K62" s="650"/>
      <c r="L62" s="650"/>
      <c r="M62" s="650"/>
      <c r="N62" s="650"/>
      <c r="O62" s="650"/>
      <c r="P62" s="650"/>
      <c r="Q62" s="650"/>
      <c r="R62" s="650"/>
      <c r="S62" s="650"/>
      <c r="T62" s="650"/>
      <c r="U62" s="650"/>
      <c r="V62" s="650"/>
      <c r="W62" s="650"/>
      <c r="X62" s="650"/>
      <c r="Y62" s="650"/>
      <c r="Z62" s="650"/>
      <c r="AA62" s="650"/>
      <c r="AB62" s="650"/>
      <c r="AC62" s="650"/>
      <c r="AD62" s="650"/>
      <c r="AE62" s="650"/>
      <c r="AF62" s="650"/>
      <c r="AG62" s="650"/>
      <c r="AH62" s="650"/>
      <c r="AI62" s="650"/>
      <c r="AJ62" s="650"/>
      <c r="AK62" s="650"/>
      <c r="AL62" s="650"/>
      <c r="AM62" s="650"/>
      <c r="AN62" s="650"/>
      <c r="AO62" s="650"/>
      <c r="AP62" s="650"/>
      <c r="AQ62" s="650"/>
      <c r="AR62" s="650"/>
      <c r="AS62" s="650"/>
      <c r="AT62" s="650"/>
      <c r="AU62" s="650"/>
      <c r="AV62" s="650"/>
      <c r="AW62" s="650"/>
      <c r="AX62" s="650"/>
      <c r="AY62" s="650"/>
      <c r="AZ62" s="650"/>
      <c r="BA62" s="650"/>
      <c r="BB62" s="650"/>
      <c r="BC62" s="650"/>
      <c r="BD62" s="650"/>
      <c r="BE62" s="650"/>
      <c r="BF62" s="650"/>
      <c r="BG62" s="650"/>
      <c r="BH62" s="650"/>
      <c r="BI62" s="650"/>
      <c r="BJ62" s="650"/>
      <c r="BK62" s="650"/>
      <c r="BL62" s="650"/>
      <c r="BM62" s="650"/>
      <c r="BN62" s="650"/>
      <c r="BO62" s="650"/>
      <c r="BP62" s="650"/>
      <c r="BQ62" s="650"/>
      <c r="BR62" s="650"/>
      <c r="BS62" s="650"/>
      <c r="BT62" s="650"/>
      <c r="BU62" s="650"/>
      <c r="BV62" s="650"/>
      <c r="BW62" s="650"/>
      <c r="BX62" s="650"/>
      <c r="BY62" s="650"/>
      <c r="BZ62" s="650"/>
      <c r="CA62" s="650"/>
      <c r="CB62" s="650"/>
      <c r="CC62" s="650"/>
      <c r="CD62" s="650"/>
      <c r="CE62" s="650"/>
      <c r="CF62" s="650"/>
      <c r="CG62" s="650"/>
      <c r="CH62" s="650"/>
    </row>
    <row r="63" spans="1:86" ht="13.5" customHeight="1">
      <c r="A63" s="379"/>
      <c r="B63" s="649"/>
      <c r="C63" s="650"/>
      <c r="D63" s="650"/>
      <c r="E63" s="650"/>
      <c r="F63" s="650"/>
      <c r="G63" s="650"/>
      <c r="H63" s="650"/>
      <c r="I63" s="650"/>
      <c r="J63" s="650"/>
      <c r="K63" s="650"/>
      <c r="L63" s="650"/>
      <c r="M63" s="650"/>
      <c r="N63" s="650"/>
      <c r="O63" s="650"/>
      <c r="P63" s="650"/>
      <c r="Q63" s="650"/>
      <c r="R63" s="650"/>
      <c r="S63" s="650"/>
      <c r="T63" s="650"/>
      <c r="U63" s="650"/>
      <c r="V63" s="650"/>
      <c r="W63" s="650"/>
      <c r="X63" s="650"/>
      <c r="Y63" s="650"/>
      <c r="Z63" s="650"/>
      <c r="AA63" s="650"/>
      <c r="AB63" s="650"/>
      <c r="AC63" s="650"/>
      <c r="AD63" s="650"/>
      <c r="AE63" s="650"/>
      <c r="AF63" s="650"/>
      <c r="AG63" s="650"/>
      <c r="AH63" s="650"/>
      <c r="AI63" s="650"/>
      <c r="AJ63" s="650"/>
      <c r="AK63" s="650"/>
      <c r="AL63" s="650"/>
      <c r="AM63" s="650"/>
      <c r="AN63" s="650"/>
      <c r="AO63" s="650"/>
      <c r="AP63" s="650"/>
      <c r="AQ63" s="650"/>
      <c r="AR63" s="650"/>
      <c r="AS63" s="650"/>
      <c r="AT63" s="650"/>
      <c r="AU63" s="650"/>
      <c r="AV63" s="650"/>
      <c r="AW63" s="650"/>
      <c r="AX63" s="650"/>
      <c r="AY63" s="650"/>
      <c r="AZ63" s="650"/>
      <c r="BA63" s="650"/>
      <c r="BB63" s="650"/>
      <c r="BC63" s="650"/>
      <c r="BD63" s="650"/>
      <c r="BE63" s="650"/>
      <c r="BF63" s="650"/>
      <c r="BG63" s="650"/>
      <c r="BH63" s="650"/>
      <c r="BI63" s="650"/>
      <c r="BJ63" s="650"/>
      <c r="BK63" s="650"/>
      <c r="BL63" s="650"/>
      <c r="BM63" s="650"/>
      <c r="BN63" s="650"/>
      <c r="BO63" s="650"/>
      <c r="BP63" s="650"/>
      <c r="BQ63" s="650"/>
      <c r="BR63" s="650"/>
      <c r="BS63" s="650"/>
      <c r="BT63" s="650"/>
      <c r="BU63" s="650"/>
      <c r="BV63" s="650"/>
      <c r="BW63" s="650"/>
      <c r="BX63" s="650"/>
      <c r="BY63" s="650"/>
      <c r="BZ63" s="650"/>
      <c r="CA63" s="650"/>
      <c r="CB63" s="650"/>
      <c r="CC63" s="650"/>
      <c r="CD63" s="650"/>
      <c r="CE63" s="650"/>
      <c r="CF63" s="650"/>
      <c r="CG63" s="650"/>
      <c r="CH63" s="650"/>
    </row>
    <row r="64" spans="1:86" ht="13.5" customHeight="1">
      <c r="A64" s="379"/>
      <c r="B64" s="649"/>
      <c r="C64" s="650"/>
      <c r="D64" s="650"/>
      <c r="E64" s="650"/>
      <c r="F64" s="650"/>
      <c r="G64" s="650"/>
      <c r="H64" s="650"/>
      <c r="I64" s="650"/>
      <c r="J64" s="650"/>
      <c r="K64" s="650"/>
      <c r="L64" s="650"/>
      <c r="M64" s="650"/>
      <c r="N64" s="650"/>
      <c r="O64" s="650"/>
      <c r="P64" s="650"/>
      <c r="Q64" s="650"/>
      <c r="R64" s="650"/>
      <c r="S64" s="650"/>
      <c r="T64" s="650"/>
      <c r="U64" s="650"/>
      <c r="V64" s="650"/>
      <c r="W64" s="650"/>
      <c r="X64" s="650"/>
      <c r="Y64" s="650"/>
      <c r="Z64" s="650"/>
      <c r="AA64" s="650"/>
      <c r="AB64" s="650"/>
      <c r="AC64" s="650"/>
      <c r="AD64" s="650"/>
      <c r="AE64" s="650"/>
      <c r="AF64" s="650"/>
      <c r="AG64" s="650"/>
      <c r="AH64" s="650"/>
      <c r="AI64" s="650"/>
      <c r="AJ64" s="650"/>
      <c r="AK64" s="650"/>
      <c r="AL64" s="650"/>
      <c r="AM64" s="650"/>
      <c r="AN64" s="650"/>
      <c r="AO64" s="650"/>
      <c r="AP64" s="650"/>
      <c r="AQ64" s="650"/>
      <c r="AR64" s="650"/>
      <c r="AS64" s="650"/>
      <c r="AT64" s="650"/>
      <c r="AU64" s="650"/>
      <c r="AV64" s="650"/>
      <c r="AW64" s="650"/>
      <c r="AX64" s="650"/>
      <c r="AY64" s="650"/>
      <c r="AZ64" s="650"/>
      <c r="BA64" s="650"/>
      <c r="BB64" s="650"/>
      <c r="BC64" s="650"/>
      <c r="BD64" s="650"/>
      <c r="BE64" s="650"/>
      <c r="BF64" s="650"/>
      <c r="BG64" s="650"/>
      <c r="BH64" s="650"/>
      <c r="BI64" s="650"/>
      <c r="BJ64" s="650"/>
      <c r="BK64" s="650"/>
      <c r="BL64" s="650"/>
      <c r="BM64" s="650"/>
      <c r="BN64" s="650"/>
      <c r="BO64" s="650"/>
      <c r="BP64" s="650"/>
      <c r="BQ64" s="650"/>
      <c r="BR64" s="650"/>
      <c r="BS64" s="650"/>
      <c r="BT64" s="650"/>
      <c r="BU64" s="650"/>
      <c r="BV64" s="650"/>
      <c r="BW64" s="650"/>
      <c r="BX64" s="650"/>
      <c r="BY64" s="650"/>
      <c r="BZ64" s="650"/>
      <c r="CA64" s="650"/>
      <c r="CB64" s="650"/>
      <c r="CC64" s="650"/>
      <c r="CD64" s="650"/>
      <c r="CE64" s="650"/>
      <c r="CF64" s="650"/>
      <c r="CG64" s="650"/>
      <c r="CH64" s="650"/>
    </row>
    <row r="65" spans="1:86" ht="13.5" customHeight="1">
      <c r="A65" s="379"/>
      <c r="B65" s="649"/>
      <c r="C65" s="650"/>
      <c r="D65" s="650"/>
      <c r="E65" s="650"/>
      <c r="F65" s="650"/>
      <c r="G65" s="650"/>
      <c r="H65" s="650"/>
      <c r="I65" s="650"/>
      <c r="J65" s="650"/>
      <c r="K65" s="650"/>
      <c r="L65" s="650"/>
      <c r="M65" s="650"/>
      <c r="N65" s="650"/>
      <c r="O65" s="650"/>
      <c r="P65" s="650"/>
      <c r="Q65" s="650"/>
      <c r="R65" s="650"/>
      <c r="S65" s="650"/>
      <c r="T65" s="650"/>
      <c r="U65" s="650"/>
      <c r="V65" s="650"/>
      <c r="W65" s="650"/>
      <c r="X65" s="650"/>
      <c r="Y65" s="650"/>
      <c r="Z65" s="650"/>
      <c r="AA65" s="650"/>
      <c r="AB65" s="650"/>
      <c r="AC65" s="650"/>
      <c r="AD65" s="650"/>
      <c r="AE65" s="650"/>
      <c r="AF65" s="650"/>
      <c r="AG65" s="650"/>
      <c r="AH65" s="650"/>
      <c r="AI65" s="650"/>
      <c r="AJ65" s="650"/>
      <c r="AK65" s="650"/>
      <c r="AL65" s="650"/>
      <c r="AM65" s="650"/>
      <c r="AN65" s="650"/>
      <c r="AO65" s="650"/>
      <c r="AP65" s="650"/>
      <c r="AQ65" s="650"/>
      <c r="AR65" s="650"/>
      <c r="AS65" s="650"/>
      <c r="AT65" s="650"/>
      <c r="AU65" s="650"/>
      <c r="AV65" s="650"/>
      <c r="AW65" s="650"/>
      <c r="AX65" s="650"/>
      <c r="AY65" s="650"/>
      <c r="AZ65" s="650"/>
      <c r="BA65" s="650"/>
      <c r="BB65" s="650"/>
      <c r="BC65" s="650"/>
      <c r="BD65" s="650"/>
      <c r="BE65" s="650"/>
      <c r="BF65" s="650"/>
      <c r="BG65" s="650"/>
      <c r="BH65" s="650"/>
      <c r="BI65" s="650"/>
      <c r="BJ65" s="650"/>
      <c r="BK65" s="650"/>
      <c r="BL65" s="650"/>
      <c r="BM65" s="650"/>
      <c r="BN65" s="650"/>
      <c r="BO65" s="650"/>
      <c r="BP65" s="650"/>
      <c r="BQ65" s="650"/>
      <c r="BR65" s="650"/>
      <c r="BS65" s="650"/>
      <c r="BT65" s="650"/>
      <c r="BU65" s="650"/>
      <c r="BV65" s="650"/>
      <c r="BW65" s="650"/>
      <c r="BX65" s="650"/>
      <c r="BY65" s="650"/>
      <c r="BZ65" s="650"/>
      <c r="CA65" s="650"/>
      <c r="CB65" s="650"/>
      <c r="CC65" s="650"/>
      <c r="CD65" s="650"/>
      <c r="CE65" s="650"/>
      <c r="CF65" s="650"/>
      <c r="CG65" s="650"/>
      <c r="CH65" s="650"/>
    </row>
    <row r="66" spans="1:86" ht="13.5" customHeight="1">
      <c r="A66" s="379"/>
      <c r="B66" s="649"/>
      <c r="C66" s="650"/>
      <c r="D66" s="650"/>
      <c r="E66" s="650"/>
      <c r="F66" s="650"/>
      <c r="G66" s="650"/>
      <c r="H66" s="650"/>
      <c r="I66" s="650"/>
      <c r="J66" s="650"/>
      <c r="K66" s="650"/>
      <c r="L66" s="650"/>
      <c r="M66" s="650"/>
      <c r="N66" s="650"/>
      <c r="O66" s="650"/>
      <c r="P66" s="650"/>
      <c r="Q66" s="650"/>
      <c r="R66" s="650"/>
      <c r="S66" s="650"/>
      <c r="T66" s="650"/>
      <c r="U66" s="650"/>
      <c r="V66" s="650"/>
      <c r="W66" s="650"/>
      <c r="X66" s="650"/>
      <c r="Y66" s="650"/>
      <c r="Z66" s="650"/>
      <c r="AA66" s="650"/>
      <c r="AB66" s="650"/>
      <c r="AC66" s="650"/>
      <c r="AD66" s="650"/>
      <c r="AE66" s="650"/>
      <c r="AF66" s="650"/>
      <c r="AG66" s="650"/>
      <c r="AH66" s="650"/>
      <c r="AI66" s="650"/>
      <c r="AJ66" s="650"/>
      <c r="AK66" s="650"/>
      <c r="AL66" s="650"/>
      <c r="AM66" s="650"/>
      <c r="AN66" s="650"/>
      <c r="AO66" s="650"/>
      <c r="AP66" s="650"/>
      <c r="AQ66" s="650"/>
      <c r="AR66" s="650"/>
      <c r="AS66" s="650"/>
      <c r="AT66" s="650"/>
      <c r="AU66" s="650"/>
      <c r="AV66" s="650"/>
      <c r="AW66" s="650"/>
      <c r="AX66" s="650"/>
      <c r="AY66" s="650"/>
      <c r="AZ66" s="650"/>
      <c r="BA66" s="650"/>
      <c r="BB66" s="650"/>
      <c r="BC66" s="650"/>
      <c r="BD66" s="650"/>
      <c r="BE66" s="650"/>
      <c r="BF66" s="650"/>
      <c r="BG66" s="650"/>
      <c r="BH66" s="650"/>
      <c r="BI66" s="650"/>
      <c r="BJ66" s="650"/>
      <c r="BK66" s="650"/>
      <c r="BL66" s="650"/>
      <c r="BM66" s="650"/>
      <c r="BN66" s="650"/>
      <c r="BO66" s="650"/>
      <c r="BP66" s="650"/>
      <c r="BQ66" s="650"/>
      <c r="BR66" s="650"/>
      <c r="BS66" s="650"/>
      <c r="BT66" s="650"/>
      <c r="BU66" s="650"/>
      <c r="BV66" s="650"/>
      <c r="BW66" s="650"/>
      <c r="BX66" s="650"/>
      <c r="BY66" s="650"/>
      <c r="BZ66" s="650"/>
      <c r="CA66" s="650"/>
      <c r="CB66" s="650"/>
      <c r="CC66" s="650"/>
      <c r="CD66" s="650"/>
      <c r="CE66" s="650"/>
      <c r="CF66" s="650"/>
      <c r="CG66" s="650"/>
      <c r="CH66" s="650"/>
    </row>
    <row r="67" spans="1:86" ht="13.5" customHeight="1">
      <c r="A67" s="379"/>
      <c r="B67" s="649"/>
      <c r="C67" s="650"/>
      <c r="D67" s="650"/>
      <c r="E67" s="650"/>
      <c r="F67" s="650"/>
      <c r="G67" s="650"/>
      <c r="H67" s="650"/>
      <c r="I67" s="650"/>
      <c r="J67" s="650"/>
      <c r="K67" s="650"/>
      <c r="L67" s="650"/>
      <c r="M67" s="650"/>
      <c r="N67" s="650"/>
      <c r="O67" s="650"/>
      <c r="P67" s="650"/>
      <c r="Q67" s="650"/>
      <c r="R67" s="650"/>
      <c r="S67" s="650"/>
      <c r="T67" s="650"/>
      <c r="U67" s="650"/>
      <c r="V67" s="650"/>
      <c r="W67" s="650"/>
      <c r="X67" s="650"/>
      <c r="Y67" s="650"/>
      <c r="Z67" s="650"/>
      <c r="AA67" s="650"/>
      <c r="AB67" s="650"/>
      <c r="AC67" s="650"/>
      <c r="AD67" s="650"/>
      <c r="AE67" s="650"/>
      <c r="AF67" s="650"/>
      <c r="AG67" s="650"/>
      <c r="AH67" s="650"/>
      <c r="AI67" s="650"/>
      <c r="AJ67" s="650"/>
      <c r="AK67" s="650"/>
      <c r="AL67" s="650"/>
      <c r="AM67" s="650"/>
      <c r="AN67" s="650"/>
      <c r="AO67" s="650"/>
      <c r="AP67" s="650"/>
      <c r="AQ67" s="650"/>
      <c r="AR67" s="650"/>
      <c r="AS67" s="650"/>
      <c r="AT67" s="650"/>
      <c r="AU67" s="650"/>
      <c r="AV67" s="650"/>
      <c r="AW67" s="650"/>
      <c r="AX67" s="650"/>
      <c r="AY67" s="650"/>
      <c r="AZ67" s="650"/>
      <c r="BA67" s="650"/>
      <c r="BB67" s="650"/>
      <c r="BC67" s="650"/>
      <c r="BD67" s="650"/>
      <c r="BE67" s="650"/>
      <c r="BF67" s="650"/>
      <c r="BG67" s="650"/>
      <c r="BH67" s="650"/>
      <c r="BI67" s="650"/>
      <c r="BJ67" s="650"/>
      <c r="BK67" s="650"/>
      <c r="BL67" s="650"/>
      <c r="BM67" s="650"/>
      <c r="BN67" s="650"/>
      <c r="BO67" s="650"/>
      <c r="BP67" s="650"/>
      <c r="BQ67" s="650"/>
      <c r="BR67" s="650"/>
      <c r="BS67" s="650"/>
      <c r="BT67" s="650"/>
      <c r="BU67" s="650"/>
      <c r="BV67" s="650"/>
      <c r="BW67" s="650"/>
      <c r="BX67" s="650"/>
      <c r="BY67" s="650"/>
      <c r="BZ67" s="650"/>
      <c r="CA67" s="650"/>
      <c r="CB67" s="650"/>
      <c r="CC67" s="650"/>
      <c r="CD67" s="650"/>
      <c r="CE67" s="650"/>
      <c r="CF67" s="650"/>
      <c r="CG67" s="650"/>
      <c r="CH67" s="650"/>
    </row>
    <row r="68" spans="1:86" ht="13.5" customHeight="1">
      <c r="A68" s="379"/>
      <c r="B68" s="649"/>
      <c r="C68" s="650"/>
      <c r="D68" s="650"/>
      <c r="E68" s="650"/>
      <c r="F68" s="650"/>
      <c r="G68" s="650"/>
      <c r="H68" s="650"/>
      <c r="I68" s="650"/>
      <c r="J68" s="650"/>
      <c r="K68" s="650"/>
      <c r="L68" s="650"/>
      <c r="M68" s="650"/>
      <c r="N68" s="650"/>
      <c r="O68" s="650"/>
      <c r="P68" s="650"/>
      <c r="Q68" s="650"/>
      <c r="R68" s="650"/>
      <c r="S68" s="650"/>
      <c r="T68" s="650"/>
      <c r="U68" s="650"/>
      <c r="V68" s="650"/>
      <c r="W68" s="650"/>
      <c r="X68" s="650"/>
      <c r="Y68" s="650"/>
      <c r="Z68" s="650"/>
      <c r="AA68" s="650"/>
      <c r="AB68" s="650"/>
      <c r="AC68" s="650"/>
      <c r="AD68" s="650"/>
      <c r="AE68" s="650"/>
      <c r="AF68" s="650"/>
      <c r="AG68" s="650"/>
      <c r="AH68" s="650"/>
      <c r="AI68" s="650"/>
      <c r="AJ68" s="650"/>
      <c r="AK68" s="650"/>
      <c r="AL68" s="650"/>
      <c r="AM68" s="650"/>
      <c r="AN68" s="650"/>
      <c r="AO68" s="650"/>
      <c r="AP68" s="650"/>
      <c r="AQ68" s="650"/>
      <c r="AR68" s="650"/>
      <c r="AS68" s="650"/>
      <c r="AT68" s="650"/>
      <c r="AU68" s="650"/>
      <c r="AV68" s="650"/>
      <c r="AW68" s="650"/>
      <c r="AX68" s="650"/>
      <c r="AY68" s="650"/>
      <c r="AZ68" s="650"/>
      <c r="BA68" s="650"/>
      <c r="BB68" s="650"/>
      <c r="BC68" s="650"/>
      <c r="BD68" s="650"/>
      <c r="BE68" s="650"/>
      <c r="BF68" s="650"/>
      <c r="BG68" s="650"/>
      <c r="BH68" s="650"/>
      <c r="BI68" s="650"/>
      <c r="BJ68" s="650"/>
      <c r="BK68" s="650"/>
      <c r="BL68" s="650"/>
      <c r="BM68" s="650"/>
      <c r="BN68" s="650"/>
      <c r="BO68" s="650"/>
      <c r="BP68" s="650"/>
      <c r="BQ68" s="650"/>
      <c r="BR68" s="650"/>
      <c r="BS68" s="650"/>
      <c r="BT68" s="650"/>
      <c r="BU68" s="650"/>
      <c r="BV68" s="650"/>
      <c r="BW68" s="650"/>
      <c r="BX68" s="650"/>
      <c r="BY68" s="650"/>
      <c r="BZ68" s="650"/>
      <c r="CA68" s="650"/>
      <c r="CB68" s="650"/>
      <c r="CC68" s="650"/>
      <c r="CD68" s="650"/>
      <c r="CE68" s="650"/>
      <c r="CF68" s="650"/>
      <c r="CG68" s="650"/>
      <c r="CH68" s="650"/>
    </row>
    <row r="69" spans="1:86" ht="13.5" customHeight="1">
      <c r="A69" s="379"/>
      <c r="B69" s="649"/>
      <c r="C69" s="650"/>
      <c r="D69" s="650"/>
      <c r="E69" s="650"/>
      <c r="F69" s="650"/>
      <c r="G69" s="650"/>
      <c r="H69" s="650"/>
      <c r="I69" s="650"/>
      <c r="J69" s="650"/>
      <c r="K69" s="650"/>
      <c r="L69" s="650"/>
      <c r="M69" s="650"/>
      <c r="N69" s="650"/>
      <c r="O69" s="650"/>
      <c r="P69" s="650"/>
      <c r="Q69" s="650"/>
      <c r="R69" s="650"/>
      <c r="S69" s="650"/>
      <c r="T69" s="650"/>
      <c r="U69" s="650"/>
      <c r="V69" s="650"/>
      <c r="W69" s="650"/>
      <c r="X69" s="650"/>
      <c r="Y69" s="650"/>
      <c r="Z69" s="650"/>
      <c r="AA69" s="650"/>
      <c r="AB69" s="650"/>
      <c r="AC69" s="650"/>
      <c r="AD69" s="650"/>
      <c r="AE69" s="650"/>
      <c r="AF69" s="650"/>
      <c r="AG69" s="650"/>
      <c r="AH69" s="650"/>
      <c r="AI69" s="650"/>
      <c r="AJ69" s="650"/>
      <c r="AK69" s="650"/>
      <c r="AL69" s="650"/>
      <c r="AM69" s="650"/>
      <c r="AN69" s="650"/>
      <c r="AO69" s="650"/>
      <c r="AP69" s="650"/>
      <c r="AQ69" s="650"/>
      <c r="AR69" s="650"/>
      <c r="AS69" s="650"/>
      <c r="AT69" s="650"/>
      <c r="AU69" s="650"/>
      <c r="AV69" s="650"/>
      <c r="AW69" s="650"/>
      <c r="AX69" s="650"/>
      <c r="AY69" s="650"/>
      <c r="AZ69" s="650"/>
      <c r="BA69" s="650"/>
      <c r="BB69" s="650"/>
      <c r="BC69" s="650"/>
      <c r="BD69" s="650"/>
      <c r="BE69" s="650"/>
      <c r="BF69" s="650"/>
      <c r="BG69" s="650"/>
      <c r="BH69" s="650"/>
      <c r="BI69" s="650"/>
      <c r="BJ69" s="650"/>
      <c r="BK69" s="650"/>
      <c r="BL69" s="650"/>
      <c r="BM69" s="650"/>
      <c r="BN69" s="650"/>
      <c r="BO69" s="650"/>
      <c r="BP69" s="650"/>
      <c r="BQ69" s="650"/>
      <c r="BR69" s="650"/>
      <c r="BS69" s="650"/>
      <c r="BT69" s="650"/>
      <c r="BU69" s="650"/>
      <c r="BV69" s="650"/>
      <c r="BW69" s="650"/>
      <c r="BX69" s="650"/>
      <c r="BY69" s="650"/>
      <c r="BZ69" s="650"/>
      <c r="CA69" s="650"/>
      <c r="CB69" s="650"/>
      <c r="CC69" s="650"/>
      <c r="CD69" s="650"/>
      <c r="CE69" s="650"/>
      <c r="CF69" s="650"/>
      <c r="CG69" s="650"/>
      <c r="CH69" s="650"/>
    </row>
    <row r="70" spans="1:86" ht="13.5" customHeight="1">
      <c r="A70" s="379"/>
      <c r="B70" s="649"/>
      <c r="C70" s="650"/>
      <c r="D70" s="650"/>
      <c r="E70" s="650"/>
      <c r="F70" s="650"/>
      <c r="G70" s="650"/>
      <c r="H70" s="650"/>
      <c r="I70" s="650"/>
      <c r="J70" s="650"/>
      <c r="K70" s="650"/>
      <c r="L70" s="650"/>
      <c r="M70" s="650"/>
      <c r="N70" s="650"/>
      <c r="O70" s="650"/>
      <c r="P70" s="650"/>
      <c r="Q70" s="650"/>
      <c r="R70" s="650"/>
      <c r="S70" s="650"/>
      <c r="T70" s="650"/>
      <c r="U70" s="650"/>
      <c r="V70" s="650"/>
      <c r="W70" s="650"/>
      <c r="X70" s="650"/>
      <c r="Y70" s="650"/>
      <c r="Z70" s="650"/>
      <c r="AA70" s="650"/>
      <c r="AB70" s="650"/>
      <c r="AC70" s="650"/>
      <c r="AD70" s="650"/>
      <c r="AE70" s="650"/>
      <c r="AF70" s="650"/>
      <c r="AG70" s="650"/>
      <c r="AH70" s="650"/>
      <c r="AI70" s="650"/>
      <c r="AJ70" s="650"/>
      <c r="AK70" s="650"/>
      <c r="AL70" s="650"/>
      <c r="AM70" s="650"/>
      <c r="AN70" s="650"/>
      <c r="AO70" s="650"/>
      <c r="AP70" s="650"/>
      <c r="AQ70" s="650"/>
      <c r="AR70" s="650"/>
      <c r="AS70" s="650"/>
      <c r="AT70" s="650"/>
      <c r="AU70" s="650"/>
      <c r="AV70" s="650"/>
      <c r="AW70" s="650"/>
      <c r="AX70" s="650"/>
      <c r="AY70" s="650"/>
      <c r="AZ70" s="650"/>
      <c r="BA70" s="650"/>
      <c r="BB70" s="650"/>
      <c r="BC70" s="650"/>
      <c r="BD70" s="650"/>
      <c r="BE70" s="650"/>
      <c r="BF70" s="650"/>
      <c r="BG70" s="650"/>
      <c r="BH70" s="650"/>
      <c r="BI70" s="650"/>
      <c r="BJ70" s="650"/>
      <c r="BK70" s="650"/>
      <c r="BL70" s="650"/>
      <c r="BM70" s="650"/>
      <c r="BN70" s="650"/>
      <c r="BO70" s="650"/>
      <c r="BP70" s="650"/>
      <c r="BQ70" s="650"/>
      <c r="BR70" s="650"/>
      <c r="BS70" s="650"/>
      <c r="BT70" s="650"/>
      <c r="BU70" s="650"/>
      <c r="BV70" s="650"/>
      <c r="BW70" s="650"/>
      <c r="BX70" s="650"/>
      <c r="BY70" s="650"/>
      <c r="BZ70" s="650"/>
      <c r="CA70" s="650"/>
      <c r="CB70" s="650"/>
      <c r="CC70" s="650"/>
      <c r="CD70" s="650"/>
      <c r="CE70" s="650"/>
      <c r="CF70" s="650"/>
      <c r="CG70" s="650"/>
      <c r="CH70" s="650"/>
    </row>
    <row r="71" spans="1:86" ht="13.5" customHeight="1">
      <c r="A71" s="379"/>
      <c r="B71" s="649"/>
      <c r="C71" s="650"/>
      <c r="D71" s="650"/>
      <c r="E71" s="650"/>
      <c r="F71" s="650"/>
      <c r="G71" s="650"/>
      <c r="H71" s="650"/>
      <c r="I71" s="650"/>
      <c r="J71" s="650"/>
      <c r="K71" s="650"/>
      <c r="L71" s="650"/>
      <c r="M71" s="650"/>
      <c r="N71" s="650"/>
      <c r="O71" s="650"/>
      <c r="P71" s="650"/>
      <c r="Q71" s="650"/>
      <c r="R71" s="650"/>
      <c r="S71" s="650"/>
      <c r="T71" s="650"/>
      <c r="U71" s="650"/>
      <c r="V71" s="650"/>
      <c r="W71" s="650"/>
      <c r="X71" s="650"/>
      <c r="Y71" s="650"/>
      <c r="Z71" s="650"/>
      <c r="AA71" s="650"/>
      <c r="AB71" s="650"/>
      <c r="AC71" s="650"/>
      <c r="AD71" s="650"/>
      <c r="AE71" s="650"/>
      <c r="AF71" s="650"/>
      <c r="AG71" s="650"/>
      <c r="AH71" s="650"/>
      <c r="AI71" s="650"/>
      <c r="AJ71" s="650"/>
      <c r="AK71" s="650"/>
      <c r="AL71" s="650"/>
      <c r="AM71" s="650"/>
      <c r="AN71" s="650"/>
      <c r="AO71" s="650"/>
      <c r="AP71" s="650"/>
      <c r="AQ71" s="650"/>
      <c r="AR71" s="650"/>
      <c r="AS71" s="650"/>
      <c r="AT71" s="650"/>
      <c r="AU71" s="650"/>
      <c r="AV71" s="650"/>
      <c r="AW71" s="650"/>
      <c r="AX71" s="650"/>
      <c r="AY71" s="650"/>
      <c r="AZ71" s="650"/>
      <c r="BA71" s="650"/>
      <c r="BB71" s="650"/>
      <c r="BC71" s="650"/>
      <c r="BD71" s="650"/>
      <c r="BE71" s="650"/>
      <c r="BF71" s="650"/>
      <c r="BG71" s="650"/>
      <c r="BH71" s="650"/>
      <c r="BI71" s="650"/>
      <c r="BJ71" s="650"/>
      <c r="BK71" s="650"/>
      <c r="BL71" s="650"/>
      <c r="BM71" s="650"/>
      <c r="BN71" s="650"/>
      <c r="BO71" s="650"/>
      <c r="BP71" s="650"/>
      <c r="BQ71" s="650"/>
      <c r="BR71" s="650"/>
      <c r="BS71" s="650"/>
      <c r="BT71" s="650"/>
      <c r="BU71" s="650"/>
      <c r="BV71" s="650"/>
      <c r="BW71" s="650"/>
      <c r="BX71" s="650"/>
      <c r="BY71" s="650"/>
      <c r="BZ71" s="650"/>
      <c r="CA71" s="650"/>
      <c r="CB71" s="650"/>
      <c r="CC71" s="650"/>
      <c r="CD71" s="650"/>
      <c r="CE71" s="650"/>
      <c r="CF71" s="650"/>
      <c r="CG71" s="650"/>
      <c r="CH71" s="650"/>
    </row>
    <row r="72" spans="1:86" ht="13.5" customHeight="1">
      <c r="A72" s="379"/>
      <c r="B72" s="649"/>
      <c r="C72" s="650"/>
      <c r="D72" s="650"/>
      <c r="E72" s="650"/>
      <c r="F72" s="650"/>
      <c r="G72" s="650"/>
      <c r="H72" s="650"/>
      <c r="I72" s="650"/>
      <c r="J72" s="650"/>
      <c r="K72" s="650"/>
      <c r="L72" s="650"/>
      <c r="M72" s="650"/>
      <c r="N72" s="650"/>
      <c r="O72" s="650"/>
      <c r="P72" s="650"/>
      <c r="Q72" s="650"/>
      <c r="R72" s="650"/>
      <c r="S72" s="650"/>
      <c r="T72" s="650"/>
      <c r="U72" s="650"/>
      <c r="V72" s="650"/>
      <c r="W72" s="650"/>
      <c r="X72" s="650"/>
      <c r="Y72" s="650"/>
      <c r="Z72" s="650"/>
      <c r="AA72" s="650"/>
      <c r="AB72" s="650"/>
      <c r="AC72" s="650"/>
      <c r="AD72" s="650"/>
      <c r="AE72" s="650"/>
      <c r="AF72" s="650"/>
      <c r="AG72" s="650"/>
      <c r="AH72" s="650"/>
      <c r="AI72" s="650"/>
      <c r="AJ72" s="650"/>
      <c r="AK72" s="650"/>
      <c r="AL72" s="650"/>
      <c r="AM72" s="650"/>
      <c r="AN72" s="650"/>
      <c r="AO72" s="650"/>
      <c r="AP72" s="650"/>
      <c r="AQ72" s="650"/>
      <c r="AR72" s="650"/>
      <c r="AS72" s="650"/>
      <c r="AT72" s="650"/>
      <c r="AU72" s="650"/>
      <c r="AV72" s="650"/>
      <c r="AW72" s="650"/>
      <c r="AX72" s="650"/>
      <c r="AY72" s="650"/>
      <c r="AZ72" s="650"/>
      <c r="BA72" s="650"/>
      <c r="BB72" s="650"/>
      <c r="BC72" s="650"/>
      <c r="BD72" s="650"/>
      <c r="BE72" s="650"/>
      <c r="BF72" s="650"/>
      <c r="BG72" s="650"/>
      <c r="BH72" s="650"/>
      <c r="BI72" s="650"/>
      <c r="BJ72" s="650"/>
      <c r="BK72" s="650"/>
      <c r="BL72" s="650"/>
      <c r="BM72" s="650"/>
      <c r="BN72" s="650"/>
      <c r="BO72" s="650"/>
      <c r="BP72" s="650"/>
      <c r="BQ72" s="650"/>
      <c r="BR72" s="650"/>
      <c r="BS72" s="650"/>
      <c r="BT72" s="650"/>
      <c r="BU72" s="650"/>
      <c r="BV72" s="650"/>
      <c r="BW72" s="650"/>
      <c r="BX72" s="650"/>
      <c r="BY72" s="650"/>
      <c r="BZ72" s="650"/>
      <c r="CA72" s="650"/>
      <c r="CB72" s="650"/>
      <c r="CC72" s="650"/>
      <c r="CD72" s="650"/>
      <c r="CE72" s="650"/>
      <c r="CF72" s="650"/>
      <c r="CG72" s="650"/>
      <c r="CH72" s="650"/>
    </row>
    <row r="73" spans="1:86" ht="13.5" customHeight="1">
      <c r="A73" s="379"/>
      <c r="B73" s="649"/>
      <c r="C73" s="650"/>
      <c r="D73" s="650"/>
      <c r="E73" s="650"/>
      <c r="F73" s="650"/>
      <c r="G73" s="650"/>
      <c r="H73" s="650"/>
      <c r="I73" s="650"/>
      <c r="J73" s="650"/>
      <c r="K73" s="650"/>
      <c r="L73" s="650"/>
      <c r="M73" s="650"/>
      <c r="N73" s="650"/>
      <c r="O73" s="650"/>
      <c r="P73" s="650"/>
      <c r="Q73" s="650"/>
      <c r="R73" s="650"/>
      <c r="S73" s="650"/>
      <c r="T73" s="650"/>
      <c r="U73" s="650"/>
      <c r="V73" s="650"/>
      <c r="W73" s="650"/>
      <c r="X73" s="650"/>
      <c r="Y73" s="650"/>
      <c r="Z73" s="650"/>
      <c r="AA73" s="650"/>
      <c r="AB73" s="650"/>
      <c r="AC73" s="650"/>
      <c r="AD73" s="650"/>
      <c r="AE73" s="650"/>
      <c r="AF73" s="650"/>
      <c r="AG73" s="650"/>
      <c r="AH73" s="650"/>
      <c r="AI73" s="650"/>
      <c r="AJ73" s="650"/>
      <c r="AK73" s="650"/>
      <c r="AL73" s="650"/>
      <c r="AM73" s="650"/>
      <c r="AN73" s="650"/>
      <c r="AO73" s="650"/>
      <c r="AP73" s="650"/>
      <c r="AQ73" s="650"/>
      <c r="AR73" s="650"/>
      <c r="AS73" s="650"/>
      <c r="AT73" s="650"/>
      <c r="AU73" s="650"/>
      <c r="AV73" s="650"/>
      <c r="AW73" s="650"/>
      <c r="AX73" s="650"/>
      <c r="AY73" s="650"/>
      <c r="AZ73" s="650"/>
      <c r="BA73" s="650"/>
      <c r="BB73" s="650"/>
      <c r="BC73" s="650"/>
      <c r="BD73" s="650"/>
      <c r="BE73" s="650"/>
      <c r="BF73" s="650"/>
      <c r="BG73" s="650"/>
      <c r="BH73" s="650"/>
      <c r="BI73" s="650"/>
      <c r="BJ73" s="650"/>
      <c r="BK73" s="650"/>
      <c r="BL73" s="650"/>
      <c r="BM73" s="650"/>
      <c r="BN73" s="650"/>
      <c r="BO73" s="650"/>
      <c r="BP73" s="650"/>
      <c r="BQ73" s="650"/>
      <c r="BR73" s="650"/>
      <c r="BS73" s="650"/>
      <c r="BT73" s="650"/>
      <c r="BU73" s="650"/>
      <c r="BV73" s="650"/>
      <c r="BW73" s="650"/>
      <c r="BX73" s="650"/>
      <c r="BY73" s="650"/>
      <c r="BZ73" s="650"/>
      <c r="CA73" s="650"/>
      <c r="CB73" s="650"/>
      <c r="CC73" s="650"/>
      <c r="CD73" s="650"/>
      <c r="CE73" s="650"/>
      <c r="CF73" s="650"/>
      <c r="CG73" s="650"/>
      <c r="CH73" s="650"/>
    </row>
    <row r="74" spans="1:86" ht="13.5" customHeight="1">
      <c r="A74" s="379"/>
      <c r="B74" s="649"/>
      <c r="C74" s="650"/>
      <c r="D74" s="650"/>
      <c r="E74" s="650"/>
      <c r="F74" s="650"/>
      <c r="G74" s="650"/>
      <c r="H74" s="650"/>
      <c r="I74" s="650"/>
      <c r="J74" s="650"/>
      <c r="K74" s="650"/>
      <c r="L74" s="650"/>
      <c r="M74" s="650"/>
      <c r="N74" s="650"/>
      <c r="O74" s="650"/>
      <c r="P74" s="650"/>
      <c r="Q74" s="650"/>
      <c r="R74" s="650"/>
      <c r="S74" s="650"/>
      <c r="T74" s="650"/>
      <c r="U74" s="650"/>
      <c r="V74" s="650"/>
      <c r="W74" s="650"/>
      <c r="X74" s="650"/>
      <c r="Y74" s="650"/>
      <c r="Z74" s="650"/>
      <c r="AA74" s="650"/>
      <c r="AB74" s="650"/>
      <c r="AC74" s="650"/>
      <c r="AD74" s="650"/>
      <c r="AE74" s="650"/>
      <c r="AF74" s="650"/>
      <c r="AG74" s="650"/>
      <c r="AH74" s="650"/>
      <c r="AI74" s="650"/>
      <c r="AJ74" s="650"/>
      <c r="AK74" s="650"/>
      <c r="AL74" s="650"/>
      <c r="AM74" s="650"/>
      <c r="AN74" s="650"/>
      <c r="AO74" s="650"/>
      <c r="AP74" s="650"/>
      <c r="AQ74" s="650"/>
      <c r="AR74" s="650"/>
      <c r="AS74" s="650"/>
      <c r="AT74" s="650"/>
      <c r="AU74" s="650"/>
      <c r="AV74" s="650"/>
      <c r="AW74" s="650"/>
      <c r="AX74" s="650"/>
      <c r="AY74" s="650"/>
      <c r="AZ74" s="650"/>
      <c r="BA74" s="650"/>
      <c r="BB74" s="650"/>
      <c r="BC74" s="650"/>
      <c r="BD74" s="650"/>
      <c r="BE74" s="650"/>
      <c r="BF74" s="650"/>
      <c r="BG74" s="650"/>
      <c r="BH74" s="650"/>
      <c r="BI74" s="650"/>
      <c r="BJ74" s="650"/>
      <c r="BK74" s="650"/>
      <c r="BL74" s="650"/>
      <c r="BM74" s="650"/>
      <c r="BN74" s="650"/>
      <c r="BO74" s="650"/>
      <c r="BP74" s="650"/>
      <c r="BQ74" s="650"/>
      <c r="BR74" s="650"/>
      <c r="BS74" s="650"/>
      <c r="BT74" s="650"/>
      <c r="BU74" s="650"/>
      <c r="BV74" s="650"/>
      <c r="BW74" s="650"/>
      <c r="BX74" s="650"/>
      <c r="BY74" s="650"/>
      <c r="BZ74" s="650"/>
      <c r="CA74" s="650"/>
      <c r="CB74" s="650"/>
      <c r="CC74" s="650"/>
      <c r="CD74" s="650"/>
      <c r="CE74" s="650"/>
      <c r="CF74" s="650"/>
      <c r="CG74" s="650"/>
      <c r="CH74" s="650"/>
    </row>
    <row r="75" spans="1:86" ht="13.5" customHeight="1">
      <c r="A75" s="379"/>
      <c r="B75" s="649"/>
      <c r="C75" s="650"/>
      <c r="D75" s="650"/>
      <c r="E75" s="650"/>
      <c r="F75" s="650"/>
      <c r="G75" s="650"/>
      <c r="H75" s="650"/>
      <c r="I75" s="650"/>
      <c r="J75" s="650"/>
      <c r="K75" s="650"/>
      <c r="L75" s="650"/>
      <c r="M75" s="650"/>
      <c r="N75" s="650"/>
      <c r="O75" s="650"/>
      <c r="P75" s="650"/>
      <c r="Q75" s="650"/>
      <c r="R75" s="650"/>
      <c r="S75" s="650"/>
      <c r="T75" s="650"/>
      <c r="U75" s="650"/>
      <c r="V75" s="650"/>
      <c r="W75" s="650"/>
      <c r="X75" s="650"/>
      <c r="Y75" s="650"/>
      <c r="Z75" s="650"/>
      <c r="AA75" s="650"/>
      <c r="AB75" s="650"/>
      <c r="AC75" s="650"/>
      <c r="AD75" s="650"/>
      <c r="AE75" s="650"/>
      <c r="AF75" s="650"/>
      <c r="AG75" s="650"/>
      <c r="AH75" s="650"/>
      <c r="AI75" s="650"/>
      <c r="AJ75" s="650"/>
      <c r="AK75" s="650"/>
      <c r="AL75" s="650"/>
      <c r="AM75" s="650"/>
      <c r="AN75" s="650"/>
      <c r="AO75" s="650"/>
      <c r="AP75" s="650"/>
      <c r="AQ75" s="650"/>
      <c r="AR75" s="650"/>
      <c r="AS75" s="650"/>
      <c r="AT75" s="650"/>
      <c r="AU75" s="650"/>
      <c r="AV75" s="650"/>
      <c r="AW75" s="650"/>
      <c r="AX75" s="650"/>
      <c r="AY75" s="650"/>
      <c r="AZ75" s="650"/>
      <c r="BA75" s="650"/>
      <c r="BB75" s="650"/>
      <c r="BC75" s="650"/>
      <c r="BD75" s="650"/>
      <c r="BE75" s="650"/>
      <c r="BF75" s="650"/>
      <c r="BG75" s="650"/>
      <c r="BH75" s="650"/>
      <c r="BI75" s="650"/>
      <c r="BJ75" s="650"/>
      <c r="BK75" s="650"/>
      <c r="BL75" s="650"/>
      <c r="BM75" s="650"/>
      <c r="BN75" s="650"/>
      <c r="BO75" s="650"/>
      <c r="BP75" s="650"/>
      <c r="BQ75" s="650"/>
      <c r="BR75" s="650"/>
      <c r="BS75" s="650"/>
      <c r="BT75" s="650"/>
      <c r="BU75" s="650"/>
      <c r="BV75" s="650"/>
      <c r="BW75" s="650"/>
      <c r="BX75" s="650"/>
      <c r="BY75" s="650"/>
      <c r="BZ75" s="650"/>
      <c r="CA75" s="650"/>
      <c r="CB75" s="650"/>
      <c r="CC75" s="650"/>
      <c r="CD75" s="650"/>
      <c r="CE75" s="650"/>
      <c r="CF75" s="650"/>
      <c r="CG75" s="650"/>
      <c r="CH75" s="650"/>
    </row>
    <row r="76" spans="1:86" ht="13.5" customHeight="1">
      <c r="A76" s="379"/>
      <c r="B76" s="649"/>
      <c r="C76" s="650"/>
      <c r="D76" s="650"/>
      <c r="E76" s="650"/>
      <c r="F76" s="650"/>
      <c r="G76" s="650"/>
      <c r="H76" s="650"/>
      <c r="I76" s="650"/>
      <c r="J76" s="650"/>
      <c r="K76" s="650"/>
      <c r="L76" s="650"/>
      <c r="M76" s="650"/>
      <c r="N76" s="650"/>
      <c r="O76" s="650"/>
      <c r="P76" s="650"/>
      <c r="Q76" s="650"/>
      <c r="R76" s="650"/>
      <c r="S76" s="650"/>
      <c r="T76" s="650"/>
      <c r="U76" s="650"/>
      <c r="V76" s="650"/>
      <c r="W76" s="650"/>
      <c r="X76" s="650"/>
      <c r="Y76" s="650"/>
      <c r="Z76" s="650"/>
      <c r="AA76" s="650"/>
      <c r="AB76" s="650"/>
      <c r="AC76" s="650"/>
      <c r="AD76" s="650"/>
      <c r="AE76" s="650"/>
      <c r="AF76" s="650"/>
      <c r="AG76" s="650"/>
      <c r="AH76" s="650"/>
      <c r="AI76" s="650"/>
      <c r="AJ76" s="650"/>
      <c r="AK76" s="650"/>
      <c r="AL76" s="650"/>
      <c r="AM76" s="650"/>
      <c r="AN76" s="650"/>
      <c r="AO76" s="650"/>
      <c r="AP76" s="650"/>
      <c r="AQ76" s="650"/>
      <c r="AR76" s="650"/>
      <c r="AS76" s="650"/>
      <c r="AT76" s="650"/>
      <c r="AU76" s="650"/>
      <c r="AV76" s="650"/>
      <c r="AW76" s="650"/>
      <c r="AX76" s="650"/>
      <c r="AY76" s="650"/>
      <c r="AZ76" s="650"/>
      <c r="BA76" s="650"/>
      <c r="BB76" s="650"/>
      <c r="BC76" s="650"/>
      <c r="BD76" s="650"/>
      <c r="BE76" s="650"/>
      <c r="BF76" s="650"/>
      <c r="BG76" s="650"/>
      <c r="BH76" s="650"/>
      <c r="BI76" s="650"/>
      <c r="BJ76" s="650"/>
      <c r="BK76" s="650"/>
      <c r="BL76" s="650"/>
      <c r="BM76" s="650"/>
      <c r="BN76" s="650"/>
      <c r="BO76" s="650"/>
      <c r="BP76" s="650"/>
      <c r="BQ76" s="650"/>
      <c r="BR76" s="650"/>
      <c r="BS76" s="650"/>
      <c r="BT76" s="650"/>
      <c r="BU76" s="650"/>
      <c r="BV76" s="650"/>
      <c r="BW76" s="650"/>
      <c r="BX76" s="650"/>
      <c r="BY76" s="650"/>
      <c r="BZ76" s="650"/>
      <c r="CA76" s="650"/>
      <c r="CB76" s="650"/>
      <c r="CC76" s="650"/>
      <c r="CD76" s="650"/>
      <c r="CE76" s="650"/>
      <c r="CF76" s="650"/>
      <c r="CG76" s="650"/>
      <c r="CH76" s="650"/>
    </row>
    <row r="77" spans="1:86" ht="13.5" customHeight="1">
      <c r="A77" s="379"/>
      <c r="B77" s="649"/>
      <c r="C77" s="650"/>
      <c r="D77" s="650"/>
      <c r="E77" s="650"/>
      <c r="F77" s="650"/>
      <c r="G77" s="650"/>
      <c r="H77" s="650"/>
      <c r="I77" s="650"/>
      <c r="J77" s="650"/>
      <c r="K77" s="650"/>
      <c r="L77" s="650"/>
      <c r="M77" s="650"/>
      <c r="N77" s="650"/>
      <c r="O77" s="650"/>
      <c r="P77" s="650"/>
      <c r="Q77" s="650"/>
      <c r="R77" s="650"/>
      <c r="S77" s="650"/>
      <c r="T77" s="650"/>
      <c r="U77" s="650"/>
      <c r="V77" s="650"/>
      <c r="W77" s="650"/>
      <c r="X77" s="650"/>
      <c r="Y77" s="650"/>
      <c r="Z77" s="650"/>
      <c r="AA77" s="650"/>
      <c r="AB77" s="650"/>
      <c r="AC77" s="650"/>
      <c r="AD77" s="650"/>
      <c r="AE77" s="650"/>
      <c r="AF77" s="650"/>
      <c r="AG77" s="650"/>
      <c r="AH77" s="650"/>
      <c r="AI77" s="650"/>
      <c r="AJ77" s="650"/>
      <c r="AK77" s="650"/>
      <c r="AL77" s="650"/>
      <c r="AM77" s="650"/>
      <c r="AN77" s="650"/>
      <c r="AO77" s="650"/>
      <c r="AP77" s="650"/>
      <c r="AQ77" s="650"/>
      <c r="AR77" s="650"/>
      <c r="AS77" s="650"/>
      <c r="AT77" s="650"/>
      <c r="AU77" s="650"/>
      <c r="AV77" s="650"/>
      <c r="AW77" s="650"/>
      <c r="AX77" s="650"/>
      <c r="AY77" s="650"/>
      <c r="AZ77" s="650"/>
      <c r="BA77" s="650"/>
      <c r="BB77" s="650"/>
      <c r="BC77" s="650"/>
      <c r="BD77" s="650"/>
      <c r="BE77" s="650"/>
      <c r="BF77" s="650"/>
      <c r="BG77" s="650"/>
      <c r="BH77" s="650"/>
      <c r="BI77" s="650"/>
      <c r="BJ77" s="650"/>
      <c r="BK77" s="650"/>
      <c r="BL77" s="650"/>
      <c r="BM77" s="650"/>
      <c r="BN77" s="650"/>
      <c r="BO77" s="650"/>
      <c r="BP77" s="650"/>
      <c r="BQ77" s="650"/>
      <c r="BR77" s="650"/>
      <c r="BS77" s="650"/>
      <c r="BT77" s="650"/>
      <c r="BU77" s="650"/>
      <c r="BV77" s="650"/>
      <c r="BW77" s="650"/>
      <c r="BX77" s="650"/>
      <c r="BY77" s="650"/>
      <c r="BZ77" s="650"/>
      <c r="CA77" s="650"/>
      <c r="CB77" s="650"/>
      <c r="CC77" s="650"/>
      <c r="CD77" s="650"/>
      <c r="CE77" s="650"/>
      <c r="CF77" s="650"/>
      <c r="CG77" s="650"/>
      <c r="CH77" s="650"/>
    </row>
    <row r="78" spans="1:86" ht="13.5" customHeight="1">
      <c r="A78" s="379"/>
      <c r="B78" s="649"/>
      <c r="C78" s="650"/>
      <c r="D78" s="650"/>
      <c r="E78" s="650"/>
      <c r="F78" s="650"/>
      <c r="G78" s="650"/>
      <c r="H78" s="650"/>
      <c r="I78" s="650"/>
      <c r="J78" s="650"/>
      <c r="K78" s="650"/>
      <c r="L78" s="650"/>
      <c r="M78" s="650"/>
      <c r="N78" s="650"/>
      <c r="O78" s="650"/>
      <c r="P78" s="650"/>
      <c r="Q78" s="650"/>
      <c r="R78" s="650"/>
      <c r="S78" s="650"/>
      <c r="T78" s="650"/>
      <c r="U78" s="650"/>
      <c r="V78" s="650"/>
      <c r="W78" s="650"/>
      <c r="X78" s="650"/>
      <c r="Y78" s="650"/>
      <c r="Z78" s="650"/>
      <c r="AA78" s="650"/>
      <c r="AB78" s="650"/>
      <c r="AC78" s="650"/>
      <c r="AD78" s="650"/>
      <c r="AE78" s="650"/>
      <c r="AF78" s="650"/>
      <c r="AG78" s="650"/>
      <c r="AH78" s="650"/>
      <c r="AI78" s="650"/>
      <c r="AJ78" s="650"/>
      <c r="AK78" s="650"/>
      <c r="AL78" s="650"/>
      <c r="AM78" s="650"/>
      <c r="AN78" s="650"/>
      <c r="AO78" s="650"/>
      <c r="AP78" s="650"/>
      <c r="AQ78" s="650"/>
      <c r="AR78" s="650"/>
      <c r="AS78" s="650"/>
      <c r="AT78" s="650"/>
      <c r="AU78" s="650"/>
      <c r="AV78" s="650"/>
      <c r="AW78" s="650"/>
      <c r="AX78" s="650"/>
      <c r="AY78" s="650"/>
      <c r="AZ78" s="650"/>
      <c r="BA78" s="650"/>
      <c r="BB78" s="650"/>
      <c r="BC78" s="650"/>
      <c r="BD78" s="650"/>
      <c r="BE78" s="650"/>
      <c r="BF78" s="650"/>
      <c r="BG78" s="650"/>
      <c r="BH78" s="650"/>
      <c r="BI78" s="650"/>
      <c r="BJ78" s="650"/>
      <c r="BK78" s="650"/>
      <c r="BL78" s="650"/>
      <c r="BM78" s="650"/>
      <c r="BN78" s="650"/>
      <c r="BO78" s="650"/>
      <c r="BP78" s="650"/>
      <c r="BQ78" s="650"/>
      <c r="BR78" s="650"/>
      <c r="BS78" s="650"/>
      <c r="BT78" s="650"/>
      <c r="BU78" s="650"/>
      <c r="BV78" s="650"/>
      <c r="BW78" s="650"/>
      <c r="BX78" s="650"/>
      <c r="BY78" s="650"/>
      <c r="BZ78" s="650"/>
      <c r="CA78" s="650"/>
      <c r="CB78" s="650"/>
      <c r="CC78" s="650"/>
      <c r="CD78" s="650"/>
      <c r="CE78" s="650"/>
      <c r="CF78" s="650"/>
      <c r="CG78" s="650"/>
      <c r="CH78" s="650"/>
    </row>
    <row r="79" spans="1:86" ht="13.5" customHeight="1">
      <c r="A79" s="379"/>
      <c r="B79" s="649"/>
      <c r="C79" s="650"/>
      <c r="D79" s="650"/>
      <c r="E79" s="650"/>
      <c r="F79" s="650"/>
      <c r="G79" s="650"/>
      <c r="H79" s="650"/>
      <c r="I79" s="650"/>
      <c r="J79" s="650"/>
      <c r="K79" s="650"/>
      <c r="L79" s="650"/>
      <c r="M79" s="650"/>
      <c r="N79" s="650"/>
      <c r="O79" s="650"/>
      <c r="P79" s="650"/>
      <c r="Q79" s="650"/>
      <c r="R79" s="650"/>
      <c r="S79" s="650"/>
      <c r="T79" s="650"/>
      <c r="U79" s="650"/>
      <c r="V79" s="650"/>
      <c r="W79" s="650"/>
      <c r="X79" s="650"/>
      <c r="Y79" s="650"/>
      <c r="Z79" s="650"/>
      <c r="AA79" s="650"/>
      <c r="AB79" s="650"/>
      <c r="AC79" s="650"/>
      <c r="AD79" s="650"/>
      <c r="AE79" s="650"/>
      <c r="AF79" s="650"/>
      <c r="AG79" s="650"/>
      <c r="AH79" s="650"/>
      <c r="AI79" s="650"/>
      <c r="AJ79" s="650"/>
      <c r="AK79" s="650"/>
      <c r="AL79" s="650"/>
      <c r="AM79" s="650"/>
      <c r="AN79" s="650"/>
      <c r="AO79" s="650"/>
      <c r="AP79" s="650"/>
      <c r="AQ79" s="650"/>
      <c r="AR79" s="650"/>
      <c r="AS79" s="650"/>
      <c r="AT79" s="650"/>
      <c r="AU79" s="650"/>
      <c r="AV79" s="650"/>
      <c r="AW79" s="650"/>
      <c r="AX79" s="650"/>
      <c r="AY79" s="650"/>
      <c r="AZ79" s="650"/>
      <c r="BA79" s="650"/>
      <c r="BB79" s="650"/>
      <c r="BC79" s="650"/>
      <c r="BD79" s="650"/>
      <c r="BE79" s="650"/>
      <c r="BF79" s="650"/>
      <c r="BG79" s="650"/>
      <c r="BH79" s="650"/>
      <c r="BI79" s="650"/>
      <c r="BJ79" s="650"/>
      <c r="BK79" s="650"/>
      <c r="BL79" s="650"/>
      <c r="BM79" s="650"/>
      <c r="BN79" s="650"/>
      <c r="BO79" s="650"/>
      <c r="BP79" s="650"/>
      <c r="BQ79" s="650"/>
      <c r="BR79" s="650"/>
      <c r="BS79" s="650"/>
      <c r="BT79" s="650"/>
      <c r="BU79" s="650"/>
      <c r="BV79" s="650"/>
      <c r="BW79" s="650"/>
      <c r="BX79" s="650"/>
      <c r="BY79" s="650"/>
      <c r="BZ79" s="650"/>
      <c r="CA79" s="650"/>
      <c r="CB79" s="650"/>
      <c r="CC79" s="650"/>
      <c r="CD79" s="650"/>
      <c r="CE79" s="650"/>
      <c r="CF79" s="650"/>
      <c r="CG79" s="650"/>
      <c r="CH79" s="650"/>
    </row>
    <row r="80" spans="1:86" ht="13.5" customHeight="1">
      <c r="A80" s="379"/>
      <c r="B80" s="649"/>
      <c r="C80" s="650"/>
      <c r="D80" s="650"/>
      <c r="E80" s="650"/>
      <c r="F80" s="650"/>
      <c r="G80" s="650"/>
      <c r="H80" s="650"/>
      <c r="I80" s="650"/>
      <c r="J80" s="650"/>
      <c r="K80" s="650"/>
      <c r="L80" s="650"/>
      <c r="M80" s="650"/>
      <c r="N80" s="650"/>
      <c r="O80" s="650"/>
      <c r="P80" s="650"/>
      <c r="Q80" s="650"/>
      <c r="R80" s="650"/>
      <c r="S80" s="650"/>
      <c r="T80" s="650"/>
      <c r="U80" s="650"/>
      <c r="V80" s="650"/>
      <c r="W80" s="650"/>
      <c r="X80" s="650"/>
      <c r="Y80" s="650"/>
      <c r="Z80" s="650"/>
      <c r="AA80" s="650"/>
      <c r="AB80" s="650"/>
      <c r="AC80" s="650"/>
      <c r="AD80" s="650"/>
      <c r="AE80" s="650"/>
      <c r="AF80" s="650"/>
      <c r="AG80" s="650"/>
      <c r="AH80" s="650"/>
      <c r="AI80" s="650"/>
      <c r="AJ80" s="650"/>
      <c r="AK80" s="650"/>
      <c r="AL80" s="650"/>
      <c r="AM80" s="650"/>
      <c r="AN80" s="650"/>
      <c r="AO80" s="650"/>
      <c r="AP80" s="650"/>
      <c r="AQ80" s="650"/>
      <c r="AR80" s="650"/>
      <c r="AS80" s="650"/>
      <c r="AT80" s="650"/>
      <c r="AU80" s="650"/>
      <c r="AV80" s="650"/>
      <c r="AW80" s="650"/>
      <c r="AX80" s="650"/>
      <c r="AY80" s="650"/>
      <c r="AZ80" s="650"/>
      <c r="BA80" s="650"/>
      <c r="BB80" s="650"/>
      <c r="BC80" s="650"/>
      <c r="BD80" s="650"/>
      <c r="BE80" s="650"/>
      <c r="BF80" s="650"/>
      <c r="BG80" s="650"/>
      <c r="BH80" s="650"/>
      <c r="BI80" s="650"/>
      <c r="BJ80" s="650"/>
      <c r="BK80" s="650"/>
      <c r="BL80" s="650"/>
      <c r="BM80" s="650"/>
      <c r="BN80" s="650"/>
      <c r="BO80" s="650"/>
      <c r="BP80" s="650"/>
      <c r="BQ80" s="650"/>
      <c r="BR80" s="650"/>
      <c r="BS80" s="650"/>
      <c r="BT80" s="650"/>
      <c r="BU80" s="650"/>
      <c r="BV80" s="650"/>
      <c r="BW80" s="650"/>
      <c r="BX80" s="650"/>
      <c r="BY80" s="650"/>
      <c r="BZ80" s="650"/>
      <c r="CA80" s="650"/>
      <c r="CB80" s="650"/>
      <c r="CC80" s="650"/>
      <c r="CD80" s="650"/>
      <c r="CE80" s="650"/>
      <c r="CF80" s="650"/>
      <c r="CG80" s="650"/>
      <c r="CH80" s="650"/>
    </row>
    <row r="81" spans="1:86" ht="13.5" customHeight="1">
      <c r="A81" s="379"/>
      <c r="B81" s="649"/>
      <c r="C81" s="650"/>
      <c r="D81" s="650"/>
      <c r="E81" s="650"/>
      <c r="F81" s="650"/>
      <c r="G81" s="650"/>
      <c r="H81" s="650"/>
      <c r="I81" s="650"/>
      <c r="J81" s="650"/>
      <c r="K81" s="650"/>
      <c r="L81" s="650"/>
      <c r="M81" s="650"/>
      <c r="N81" s="650"/>
      <c r="O81" s="650"/>
      <c r="P81" s="650"/>
      <c r="Q81" s="650"/>
      <c r="R81" s="650"/>
      <c r="S81" s="650"/>
      <c r="T81" s="650"/>
      <c r="U81" s="650"/>
      <c r="V81" s="650"/>
      <c r="W81" s="650"/>
      <c r="X81" s="650"/>
      <c r="Y81" s="650"/>
      <c r="Z81" s="650"/>
      <c r="AA81" s="650"/>
      <c r="AB81" s="650"/>
      <c r="AC81" s="650"/>
      <c r="AD81" s="650"/>
      <c r="AE81" s="650"/>
      <c r="AF81" s="650"/>
      <c r="AG81" s="650"/>
      <c r="AH81" s="650"/>
      <c r="AI81" s="650"/>
      <c r="AJ81" s="650"/>
      <c r="AK81" s="650"/>
      <c r="AL81" s="650"/>
      <c r="AM81" s="650"/>
      <c r="AN81" s="650"/>
      <c r="AO81" s="650"/>
      <c r="AP81" s="650"/>
      <c r="AQ81" s="650"/>
      <c r="AR81" s="650"/>
      <c r="AS81" s="650"/>
      <c r="AT81" s="650"/>
      <c r="AU81" s="650"/>
      <c r="AV81" s="650"/>
      <c r="AW81" s="650"/>
      <c r="AX81" s="650"/>
      <c r="AY81" s="650"/>
      <c r="AZ81" s="650"/>
      <c r="BA81" s="650"/>
      <c r="BB81" s="650"/>
      <c r="BC81" s="650"/>
      <c r="BD81" s="650"/>
      <c r="BE81" s="650"/>
      <c r="BF81" s="650"/>
      <c r="BG81" s="650"/>
      <c r="BH81" s="650"/>
      <c r="BI81" s="650"/>
      <c r="BJ81" s="650"/>
      <c r="BK81" s="650"/>
      <c r="BL81" s="650"/>
      <c r="BM81" s="650"/>
      <c r="BN81" s="650"/>
      <c r="BO81" s="650"/>
      <c r="BP81" s="650"/>
      <c r="BQ81" s="650"/>
      <c r="BR81" s="650"/>
      <c r="BS81" s="650"/>
      <c r="BT81" s="650"/>
      <c r="BU81" s="650"/>
      <c r="BV81" s="650"/>
      <c r="BW81" s="650"/>
      <c r="BX81" s="650"/>
      <c r="BY81" s="650"/>
      <c r="BZ81" s="650"/>
      <c r="CA81" s="650"/>
      <c r="CB81" s="650"/>
      <c r="CC81" s="650"/>
      <c r="CD81" s="650"/>
      <c r="CE81" s="650"/>
      <c r="CF81" s="650"/>
      <c r="CG81" s="650"/>
      <c r="CH81" s="650"/>
    </row>
    <row r="82" spans="1:86" ht="13.5" customHeight="1">
      <c r="A82" s="379"/>
      <c r="B82" s="649"/>
      <c r="C82" s="650"/>
      <c r="D82" s="650"/>
      <c r="E82" s="650"/>
      <c r="F82" s="650"/>
      <c r="G82" s="650"/>
      <c r="H82" s="650"/>
      <c r="I82" s="650"/>
      <c r="J82" s="650"/>
      <c r="K82" s="650"/>
      <c r="L82" s="650"/>
      <c r="M82" s="650"/>
      <c r="N82" s="650"/>
      <c r="O82" s="650"/>
      <c r="P82" s="650"/>
      <c r="Q82" s="650"/>
      <c r="R82" s="650"/>
      <c r="S82" s="650"/>
      <c r="T82" s="650"/>
      <c r="U82" s="650"/>
      <c r="V82" s="650"/>
      <c r="W82" s="650"/>
      <c r="X82" s="650"/>
      <c r="Y82" s="650"/>
      <c r="Z82" s="650"/>
      <c r="AA82" s="650"/>
      <c r="AB82" s="650"/>
      <c r="AC82" s="650"/>
      <c r="AD82" s="650"/>
      <c r="AE82" s="650"/>
      <c r="AF82" s="650"/>
      <c r="AG82" s="650"/>
      <c r="AH82" s="650"/>
      <c r="AI82" s="650"/>
      <c r="AJ82" s="650"/>
      <c r="AK82" s="650"/>
      <c r="AL82" s="650"/>
      <c r="AM82" s="650"/>
      <c r="AN82" s="650"/>
      <c r="AO82" s="650"/>
      <c r="AP82" s="650"/>
      <c r="AQ82" s="650"/>
      <c r="AR82" s="650"/>
      <c r="AS82" s="650"/>
      <c r="AT82" s="650"/>
      <c r="AU82" s="650"/>
      <c r="AV82" s="650"/>
      <c r="AW82" s="650"/>
      <c r="AX82" s="650"/>
      <c r="AY82" s="650"/>
      <c r="AZ82" s="650"/>
      <c r="BA82" s="650"/>
      <c r="BB82" s="650"/>
      <c r="BC82" s="650"/>
      <c r="BD82" s="650"/>
      <c r="BE82" s="650"/>
      <c r="BF82" s="650"/>
      <c r="BG82" s="650"/>
      <c r="BH82" s="650"/>
      <c r="BI82" s="650"/>
      <c r="BJ82" s="650"/>
      <c r="BK82" s="650"/>
      <c r="BL82" s="650"/>
      <c r="BM82" s="650"/>
      <c r="BN82" s="650"/>
      <c r="BO82" s="650"/>
      <c r="BP82" s="650"/>
      <c r="BQ82" s="650"/>
      <c r="BR82" s="650"/>
      <c r="BS82" s="650"/>
      <c r="BT82" s="650"/>
      <c r="BU82" s="650"/>
      <c r="BV82" s="650"/>
      <c r="BW82" s="650"/>
      <c r="BX82" s="650"/>
      <c r="BY82" s="650"/>
      <c r="BZ82" s="650"/>
      <c r="CA82" s="650"/>
      <c r="CB82" s="650"/>
      <c r="CC82" s="650"/>
      <c r="CD82" s="650"/>
      <c r="CE82" s="650"/>
      <c r="CF82" s="650"/>
      <c r="CG82" s="650"/>
      <c r="CH82" s="650"/>
    </row>
    <row r="83" spans="1:86" ht="13.5" customHeight="1">
      <c r="A83" s="379"/>
      <c r="B83" s="649"/>
      <c r="C83" s="650"/>
      <c r="D83" s="650"/>
      <c r="E83" s="650"/>
      <c r="F83" s="650"/>
      <c r="G83" s="650"/>
      <c r="H83" s="650"/>
      <c r="I83" s="650"/>
      <c r="J83" s="650"/>
      <c r="K83" s="650"/>
      <c r="L83" s="650"/>
      <c r="M83" s="650"/>
      <c r="N83" s="650"/>
      <c r="O83" s="650"/>
      <c r="P83" s="650"/>
      <c r="Q83" s="650"/>
      <c r="R83" s="650"/>
      <c r="S83" s="650"/>
      <c r="T83" s="650"/>
      <c r="U83" s="650"/>
      <c r="V83" s="650"/>
      <c r="W83" s="650"/>
      <c r="X83" s="650"/>
      <c r="Y83" s="650"/>
      <c r="Z83" s="650"/>
      <c r="AA83" s="650"/>
      <c r="AB83" s="650"/>
      <c r="AC83" s="650"/>
      <c r="AD83" s="650"/>
      <c r="AE83" s="650"/>
      <c r="AF83" s="650"/>
      <c r="AG83" s="650"/>
      <c r="AH83" s="650"/>
      <c r="AI83" s="650"/>
      <c r="AJ83" s="650"/>
      <c r="AK83" s="650"/>
      <c r="AL83" s="650"/>
      <c r="AM83" s="650"/>
      <c r="AN83" s="650"/>
      <c r="AO83" s="650"/>
      <c r="AP83" s="650"/>
      <c r="AQ83" s="650"/>
      <c r="AR83" s="650"/>
      <c r="AS83" s="650"/>
      <c r="AT83" s="650"/>
      <c r="AU83" s="650"/>
      <c r="AV83" s="650"/>
      <c r="AW83" s="650"/>
      <c r="AX83" s="650"/>
      <c r="AY83" s="650"/>
      <c r="AZ83" s="650"/>
      <c r="BA83" s="650"/>
      <c r="BB83" s="650"/>
      <c r="BC83" s="650"/>
      <c r="BD83" s="650"/>
      <c r="BE83" s="650"/>
      <c r="BF83" s="650"/>
      <c r="BG83" s="650"/>
      <c r="BH83" s="650"/>
      <c r="BI83" s="650"/>
      <c r="BJ83" s="650"/>
      <c r="BK83" s="650"/>
      <c r="BL83" s="650"/>
      <c r="BM83" s="650"/>
      <c r="BN83" s="650"/>
      <c r="BO83" s="650"/>
      <c r="BP83" s="650"/>
      <c r="BQ83" s="650"/>
      <c r="BR83" s="650"/>
      <c r="BS83" s="650"/>
      <c r="BT83" s="650"/>
      <c r="BU83" s="650"/>
      <c r="BV83" s="650"/>
      <c r="BW83" s="650"/>
      <c r="BX83" s="650"/>
      <c r="BY83" s="650"/>
      <c r="BZ83" s="650"/>
      <c r="CA83" s="650"/>
      <c r="CB83" s="650"/>
      <c r="CC83" s="650"/>
      <c r="CD83" s="650"/>
      <c r="CE83" s="650"/>
      <c r="CF83" s="650"/>
      <c r="CG83" s="650"/>
      <c r="CH83" s="650"/>
    </row>
    <row r="84" spans="1:86" ht="13.5" customHeight="1">
      <c r="A84" s="379"/>
      <c r="B84" s="649"/>
      <c r="C84" s="650"/>
      <c r="D84" s="650"/>
      <c r="E84" s="650"/>
      <c r="F84" s="650"/>
      <c r="G84" s="650"/>
      <c r="H84" s="650"/>
      <c r="I84" s="650"/>
      <c r="J84" s="650"/>
      <c r="K84" s="650"/>
      <c r="L84" s="650"/>
      <c r="M84" s="650"/>
      <c r="N84" s="650"/>
      <c r="O84" s="650"/>
      <c r="P84" s="650"/>
      <c r="Q84" s="650"/>
      <c r="R84" s="650"/>
      <c r="S84" s="650"/>
      <c r="T84" s="650"/>
      <c r="U84" s="650"/>
      <c r="V84" s="650"/>
      <c r="W84" s="650"/>
      <c r="X84" s="650"/>
      <c r="Y84" s="650"/>
      <c r="Z84" s="650"/>
      <c r="AA84" s="650"/>
      <c r="AB84" s="650"/>
      <c r="AC84" s="650"/>
      <c r="AD84" s="650"/>
      <c r="AE84" s="650"/>
      <c r="AF84" s="650"/>
      <c r="AG84" s="650"/>
      <c r="AH84" s="650"/>
      <c r="AI84" s="650"/>
      <c r="AJ84" s="650"/>
      <c r="AK84" s="650"/>
      <c r="AL84" s="650"/>
      <c r="AM84" s="650"/>
      <c r="AN84" s="650"/>
      <c r="AO84" s="650"/>
      <c r="AP84" s="650"/>
      <c r="AQ84" s="650"/>
      <c r="AR84" s="650"/>
      <c r="AS84" s="650"/>
      <c r="AT84" s="650"/>
      <c r="AU84" s="650"/>
      <c r="AV84" s="650"/>
      <c r="AW84" s="650"/>
      <c r="AX84" s="650"/>
      <c r="AY84" s="650"/>
      <c r="AZ84" s="650"/>
      <c r="BA84" s="650"/>
      <c r="BB84" s="650"/>
      <c r="BC84" s="650"/>
      <c r="BD84" s="650"/>
      <c r="BE84" s="650"/>
      <c r="BF84" s="650"/>
      <c r="BG84" s="650"/>
      <c r="BH84" s="650"/>
      <c r="BI84" s="650"/>
      <c r="BJ84" s="650"/>
      <c r="BK84" s="650"/>
      <c r="BL84" s="650"/>
      <c r="BM84" s="650"/>
      <c r="BN84" s="650"/>
      <c r="BO84" s="650"/>
      <c r="BP84" s="650"/>
      <c r="BQ84" s="650"/>
      <c r="BR84" s="650"/>
      <c r="BS84" s="650"/>
      <c r="BT84" s="650"/>
      <c r="BU84" s="650"/>
      <c r="BV84" s="650"/>
      <c r="BW84" s="650"/>
      <c r="BX84" s="650"/>
      <c r="BY84" s="650"/>
      <c r="BZ84" s="650"/>
      <c r="CA84" s="650"/>
      <c r="CB84" s="650"/>
      <c r="CC84" s="650"/>
      <c r="CD84" s="650"/>
      <c r="CE84" s="650"/>
      <c r="CF84" s="650"/>
      <c r="CG84" s="650"/>
      <c r="CH84" s="650"/>
    </row>
    <row r="85" spans="1:86" ht="13.5" customHeight="1">
      <c r="A85" s="379"/>
      <c r="B85" s="649"/>
      <c r="C85" s="650"/>
      <c r="D85" s="650"/>
      <c r="E85" s="650"/>
      <c r="F85" s="650"/>
      <c r="G85" s="650"/>
      <c r="H85" s="650"/>
      <c r="I85" s="650"/>
      <c r="J85" s="650"/>
      <c r="K85" s="650"/>
      <c r="L85" s="650"/>
      <c r="M85" s="650"/>
      <c r="N85" s="650"/>
      <c r="O85" s="650"/>
      <c r="P85" s="650"/>
      <c r="Q85" s="650"/>
      <c r="R85" s="650"/>
      <c r="S85" s="650"/>
      <c r="T85" s="650"/>
      <c r="U85" s="650"/>
      <c r="V85" s="650"/>
      <c r="W85" s="650"/>
      <c r="X85" s="650"/>
      <c r="Y85" s="650"/>
      <c r="Z85" s="650"/>
      <c r="AA85" s="650"/>
      <c r="AB85" s="650"/>
      <c r="AC85" s="650"/>
      <c r="AD85" s="650"/>
      <c r="AE85" s="650"/>
      <c r="AF85" s="650"/>
      <c r="AG85" s="650"/>
      <c r="AH85" s="650"/>
      <c r="AI85" s="650"/>
      <c r="AJ85" s="650"/>
      <c r="AK85" s="650"/>
      <c r="AL85" s="650"/>
      <c r="AM85" s="650"/>
      <c r="AN85" s="650"/>
      <c r="AO85" s="650"/>
      <c r="AP85" s="650"/>
      <c r="AQ85" s="650"/>
      <c r="AR85" s="650"/>
      <c r="AS85" s="650"/>
      <c r="AT85" s="650"/>
      <c r="AU85" s="650"/>
      <c r="AV85" s="650"/>
      <c r="AW85" s="650"/>
      <c r="AX85" s="650"/>
      <c r="AY85" s="650"/>
      <c r="AZ85" s="650"/>
      <c r="BA85" s="650"/>
      <c r="BB85" s="650"/>
      <c r="BC85" s="650"/>
      <c r="BD85" s="650"/>
      <c r="BE85" s="650"/>
      <c r="BF85" s="650"/>
      <c r="BG85" s="650"/>
      <c r="BH85" s="650"/>
      <c r="BI85" s="650"/>
      <c r="BJ85" s="650"/>
      <c r="BK85" s="650"/>
      <c r="BL85" s="650"/>
      <c r="BM85" s="650"/>
      <c r="BN85" s="650"/>
      <c r="BO85" s="650"/>
      <c r="BP85" s="650"/>
      <c r="BQ85" s="650"/>
      <c r="BR85" s="650"/>
      <c r="BS85" s="650"/>
      <c r="BT85" s="650"/>
      <c r="BU85" s="650"/>
      <c r="BV85" s="650"/>
      <c r="BW85" s="650"/>
      <c r="BX85" s="650"/>
      <c r="BY85" s="650"/>
      <c r="BZ85" s="650"/>
      <c r="CA85" s="650"/>
      <c r="CB85" s="650"/>
      <c r="CC85" s="650"/>
      <c r="CD85" s="650"/>
      <c r="CE85" s="650"/>
      <c r="CF85" s="650"/>
      <c r="CG85" s="650"/>
      <c r="CH85" s="650"/>
    </row>
    <row r="86" spans="1:86" ht="13.5" customHeight="1">
      <c r="A86" s="379"/>
      <c r="B86" s="649"/>
      <c r="C86" s="650"/>
      <c r="D86" s="650"/>
      <c r="E86" s="650"/>
      <c r="F86" s="650"/>
      <c r="G86" s="650"/>
      <c r="H86" s="650"/>
      <c r="I86" s="650"/>
      <c r="J86" s="650"/>
      <c r="K86" s="650"/>
      <c r="L86" s="650"/>
      <c r="M86" s="650"/>
      <c r="N86" s="650"/>
      <c r="O86" s="650"/>
      <c r="P86" s="650"/>
      <c r="Q86" s="650"/>
      <c r="R86" s="650"/>
      <c r="S86" s="650"/>
      <c r="T86" s="650"/>
      <c r="U86" s="650"/>
      <c r="V86" s="650"/>
      <c r="W86" s="650"/>
      <c r="X86" s="650"/>
      <c r="Y86" s="650"/>
      <c r="Z86" s="650"/>
      <c r="AA86" s="650"/>
      <c r="AB86" s="650"/>
      <c r="AC86" s="650"/>
      <c r="AD86" s="650"/>
      <c r="AE86" s="650"/>
      <c r="AF86" s="650"/>
      <c r="AG86" s="650"/>
      <c r="AH86" s="650"/>
      <c r="AI86" s="650"/>
      <c r="AJ86" s="650"/>
      <c r="AK86" s="650"/>
      <c r="AL86" s="650"/>
      <c r="AM86" s="650"/>
      <c r="AN86" s="650"/>
      <c r="AO86" s="650"/>
      <c r="AP86" s="650"/>
      <c r="AQ86" s="650"/>
      <c r="AR86" s="650"/>
      <c r="AS86" s="650"/>
      <c r="AT86" s="650"/>
      <c r="AU86" s="650"/>
      <c r="AV86" s="650"/>
      <c r="AW86" s="650"/>
      <c r="AX86" s="650"/>
      <c r="AY86" s="650"/>
      <c r="AZ86" s="650"/>
      <c r="BA86" s="650"/>
      <c r="BB86" s="650"/>
      <c r="BC86" s="650"/>
      <c r="BD86" s="650"/>
      <c r="BE86" s="650"/>
      <c r="BF86" s="650"/>
      <c r="BG86" s="650"/>
      <c r="BH86" s="650"/>
      <c r="BI86" s="650"/>
      <c r="BJ86" s="650"/>
      <c r="BK86" s="650"/>
      <c r="BL86" s="650"/>
      <c r="BM86" s="650"/>
      <c r="BN86" s="650"/>
      <c r="BO86" s="650"/>
      <c r="BP86" s="650"/>
      <c r="BQ86" s="650"/>
      <c r="BR86" s="650"/>
      <c r="BS86" s="650"/>
      <c r="BT86" s="650"/>
      <c r="BU86" s="650"/>
      <c r="BV86" s="650"/>
      <c r="BW86" s="650"/>
      <c r="BX86" s="650"/>
      <c r="BY86" s="650"/>
      <c r="BZ86" s="650"/>
      <c r="CA86" s="650"/>
      <c r="CB86" s="650"/>
      <c r="CC86" s="650"/>
      <c r="CD86" s="650"/>
      <c r="CE86" s="650"/>
      <c r="CF86" s="650"/>
      <c r="CG86" s="650"/>
      <c r="CH86" s="650"/>
    </row>
    <row r="87" spans="1:86" ht="13.5" customHeight="1">
      <c r="A87" s="379"/>
      <c r="B87" s="649"/>
      <c r="C87" s="650"/>
      <c r="D87" s="650"/>
      <c r="E87" s="650"/>
      <c r="F87" s="650"/>
      <c r="G87" s="650"/>
      <c r="H87" s="650"/>
      <c r="I87" s="650"/>
      <c r="J87" s="650"/>
      <c r="K87" s="650"/>
      <c r="L87" s="650"/>
      <c r="M87" s="650"/>
      <c r="N87" s="650"/>
      <c r="O87" s="650"/>
      <c r="P87" s="650"/>
      <c r="Q87" s="650"/>
      <c r="R87" s="650"/>
      <c r="S87" s="650"/>
      <c r="T87" s="650"/>
      <c r="U87" s="650"/>
      <c r="V87" s="650"/>
      <c r="W87" s="650"/>
      <c r="X87" s="650"/>
      <c r="Y87" s="650"/>
      <c r="Z87" s="650"/>
      <c r="AA87" s="650"/>
      <c r="AB87" s="650"/>
      <c r="AC87" s="650"/>
      <c r="AD87" s="650"/>
      <c r="AE87" s="650"/>
      <c r="AF87" s="650"/>
      <c r="AG87" s="650"/>
      <c r="AH87" s="650"/>
      <c r="AI87" s="650"/>
      <c r="AJ87" s="650"/>
      <c r="AK87" s="650"/>
      <c r="AL87" s="650"/>
      <c r="AM87" s="650"/>
      <c r="AN87" s="650"/>
      <c r="AO87" s="650"/>
      <c r="AP87" s="650"/>
      <c r="AQ87" s="650"/>
      <c r="AR87" s="650"/>
      <c r="AS87" s="650"/>
      <c r="AT87" s="650"/>
      <c r="AU87" s="650"/>
      <c r="AV87" s="650"/>
      <c r="AW87" s="650"/>
      <c r="AX87" s="650"/>
      <c r="AY87" s="650"/>
      <c r="AZ87" s="650"/>
      <c r="BA87" s="650"/>
      <c r="BB87" s="650"/>
      <c r="BC87" s="650"/>
      <c r="BD87" s="650"/>
      <c r="BE87" s="650"/>
      <c r="BF87" s="650"/>
      <c r="BG87" s="650"/>
      <c r="BH87" s="650"/>
      <c r="BI87" s="650"/>
      <c r="BJ87" s="650"/>
      <c r="BK87" s="650"/>
      <c r="BL87" s="650"/>
      <c r="BM87" s="650"/>
      <c r="BN87" s="650"/>
      <c r="BO87" s="650"/>
      <c r="BP87" s="650"/>
      <c r="BQ87" s="650"/>
      <c r="BR87" s="650"/>
      <c r="BS87" s="650"/>
      <c r="BT87" s="650"/>
      <c r="BU87" s="650"/>
      <c r="BV87" s="650"/>
      <c r="BW87" s="650"/>
      <c r="BX87" s="650"/>
      <c r="BY87" s="650"/>
      <c r="BZ87" s="650"/>
      <c r="CA87" s="650"/>
      <c r="CB87" s="650"/>
      <c r="CC87" s="650"/>
      <c r="CD87" s="650"/>
      <c r="CE87" s="650"/>
      <c r="CF87" s="650"/>
      <c r="CG87" s="650"/>
      <c r="CH87" s="650"/>
    </row>
    <row r="88" spans="1:86" ht="13.5" customHeight="1">
      <c r="A88" s="379"/>
      <c r="B88" s="649"/>
      <c r="C88" s="650"/>
      <c r="D88" s="650"/>
      <c r="E88" s="650"/>
      <c r="F88" s="650"/>
      <c r="G88" s="650"/>
      <c r="H88" s="650"/>
      <c r="I88" s="650"/>
      <c r="J88" s="650"/>
      <c r="K88" s="650"/>
      <c r="L88" s="650"/>
      <c r="M88" s="650"/>
      <c r="N88" s="650"/>
      <c r="O88" s="650"/>
      <c r="P88" s="650"/>
      <c r="Q88" s="650"/>
      <c r="R88" s="650"/>
      <c r="S88" s="650"/>
      <c r="T88" s="650"/>
      <c r="U88" s="650"/>
      <c r="V88" s="650"/>
      <c r="W88" s="650"/>
      <c r="X88" s="650"/>
      <c r="Y88" s="650"/>
      <c r="Z88" s="650"/>
      <c r="AA88" s="650"/>
      <c r="AB88" s="650"/>
      <c r="AC88" s="650"/>
      <c r="AD88" s="650"/>
      <c r="AE88" s="650"/>
      <c r="AF88" s="650"/>
      <c r="AG88" s="650"/>
      <c r="AH88" s="650"/>
      <c r="AI88" s="650"/>
      <c r="AJ88" s="650"/>
      <c r="AK88" s="650"/>
      <c r="AL88" s="650"/>
      <c r="AM88" s="650"/>
      <c r="AN88" s="650"/>
      <c r="AO88" s="650"/>
      <c r="AP88" s="650"/>
      <c r="AQ88" s="650"/>
      <c r="AR88" s="650"/>
      <c r="AS88" s="650"/>
      <c r="AT88" s="650"/>
      <c r="AU88" s="650"/>
      <c r="AV88" s="650"/>
      <c r="AW88" s="650"/>
      <c r="AX88" s="650"/>
      <c r="AY88" s="650"/>
      <c r="AZ88" s="650"/>
      <c r="BA88" s="650"/>
      <c r="BB88" s="650"/>
      <c r="BC88" s="650"/>
      <c r="BD88" s="650"/>
      <c r="BE88" s="650"/>
      <c r="BF88" s="650"/>
      <c r="BG88" s="650"/>
      <c r="BH88" s="650"/>
      <c r="BI88" s="650"/>
      <c r="BJ88" s="650"/>
      <c r="BK88" s="650"/>
      <c r="BL88" s="650"/>
      <c r="BM88" s="650"/>
      <c r="BN88" s="650"/>
      <c r="BO88" s="650"/>
      <c r="BP88" s="650"/>
      <c r="BQ88" s="650"/>
      <c r="BR88" s="650"/>
      <c r="BS88" s="650"/>
      <c r="BT88" s="650"/>
      <c r="BU88" s="650"/>
      <c r="BV88" s="650"/>
      <c r="BW88" s="650"/>
      <c r="BX88" s="650"/>
      <c r="BY88" s="650"/>
      <c r="BZ88" s="650"/>
      <c r="CA88" s="650"/>
      <c r="CB88" s="650"/>
      <c r="CC88" s="650"/>
      <c r="CD88" s="650"/>
      <c r="CE88" s="650"/>
      <c r="CF88" s="650"/>
      <c r="CG88" s="650"/>
      <c r="CH88" s="650"/>
    </row>
    <row r="89" spans="1:86" ht="13.5" customHeight="1">
      <c r="A89" s="379"/>
      <c r="B89" s="649"/>
      <c r="C89" s="650"/>
      <c r="D89" s="650"/>
      <c r="E89" s="650"/>
      <c r="F89" s="650"/>
      <c r="G89" s="650"/>
      <c r="H89" s="650"/>
      <c r="I89" s="650"/>
      <c r="J89" s="650"/>
      <c r="K89" s="650"/>
      <c r="L89" s="650"/>
      <c r="M89" s="650"/>
      <c r="N89" s="650"/>
      <c r="O89" s="650"/>
      <c r="P89" s="650"/>
      <c r="Q89" s="650"/>
      <c r="R89" s="650"/>
      <c r="S89" s="650"/>
      <c r="T89" s="650"/>
      <c r="U89" s="650"/>
      <c r="V89" s="650"/>
      <c r="W89" s="650"/>
      <c r="X89" s="650"/>
      <c r="Y89" s="650"/>
      <c r="Z89" s="650"/>
      <c r="AA89" s="650"/>
      <c r="AB89" s="650"/>
      <c r="AC89" s="650"/>
      <c r="AD89" s="650"/>
      <c r="AE89" s="650"/>
      <c r="AF89" s="650"/>
      <c r="AG89" s="650"/>
      <c r="AH89" s="650"/>
      <c r="AI89" s="650"/>
      <c r="AJ89" s="650"/>
      <c r="AK89" s="650"/>
      <c r="AL89" s="650"/>
      <c r="AM89" s="650"/>
      <c r="AN89" s="650"/>
      <c r="AO89" s="650"/>
      <c r="AP89" s="650"/>
      <c r="AQ89" s="650"/>
      <c r="AR89" s="650"/>
      <c r="AS89" s="650"/>
      <c r="AT89" s="650"/>
      <c r="AU89" s="650"/>
      <c r="AV89" s="650"/>
      <c r="AW89" s="650"/>
      <c r="AX89" s="650"/>
      <c r="AY89" s="650"/>
      <c r="AZ89" s="650"/>
      <c r="BA89" s="650"/>
      <c r="BB89" s="650"/>
      <c r="BC89" s="650"/>
      <c r="BD89" s="650"/>
      <c r="BE89" s="650"/>
      <c r="BF89" s="650"/>
      <c r="BG89" s="650"/>
      <c r="BH89" s="650"/>
      <c r="BI89" s="650"/>
      <c r="BJ89" s="650"/>
      <c r="BK89" s="650"/>
      <c r="BL89" s="650"/>
      <c r="BM89" s="650"/>
      <c r="BN89" s="650"/>
      <c r="BO89" s="650"/>
      <c r="BP89" s="650"/>
      <c r="BQ89" s="650"/>
      <c r="BR89" s="650"/>
      <c r="BS89" s="650"/>
      <c r="BT89" s="650"/>
      <c r="BU89" s="650"/>
      <c r="BV89" s="650"/>
      <c r="BW89" s="650"/>
      <c r="BX89" s="650"/>
      <c r="BY89" s="650"/>
      <c r="BZ89" s="650"/>
      <c r="CA89" s="650"/>
      <c r="CB89" s="650"/>
      <c r="CC89" s="650"/>
      <c r="CD89" s="650"/>
      <c r="CE89" s="650"/>
      <c r="CF89" s="650"/>
      <c r="CG89" s="650"/>
      <c r="CH89" s="650"/>
    </row>
    <row r="90" spans="1:86" ht="13.5" customHeight="1">
      <c r="A90" s="379"/>
      <c r="B90" s="649"/>
      <c r="C90" s="650"/>
      <c r="D90" s="650"/>
      <c r="E90" s="650"/>
      <c r="F90" s="650"/>
      <c r="G90" s="650"/>
      <c r="H90" s="650"/>
      <c r="I90" s="650"/>
      <c r="J90" s="650"/>
      <c r="K90" s="650"/>
      <c r="L90" s="650"/>
      <c r="M90" s="650"/>
      <c r="N90" s="650"/>
      <c r="O90" s="650"/>
      <c r="P90" s="650"/>
      <c r="Q90" s="650"/>
      <c r="R90" s="650"/>
      <c r="S90" s="650"/>
      <c r="T90" s="650"/>
      <c r="U90" s="650"/>
      <c r="V90" s="650"/>
      <c r="W90" s="650"/>
      <c r="X90" s="650"/>
      <c r="Y90" s="650"/>
      <c r="Z90" s="650"/>
      <c r="AA90" s="650"/>
      <c r="AB90" s="650"/>
      <c r="AC90" s="650"/>
      <c r="AD90" s="650"/>
      <c r="AE90" s="650"/>
      <c r="AF90" s="650"/>
      <c r="AG90" s="650"/>
      <c r="AH90" s="650"/>
      <c r="AI90" s="650"/>
      <c r="AJ90" s="650"/>
      <c r="AK90" s="650"/>
      <c r="AL90" s="650"/>
      <c r="AM90" s="650"/>
      <c r="AN90" s="650"/>
      <c r="AO90" s="650"/>
      <c r="AP90" s="650"/>
      <c r="AQ90" s="650"/>
      <c r="AR90" s="650"/>
      <c r="AS90" s="650"/>
      <c r="AT90" s="650"/>
      <c r="AU90" s="650"/>
      <c r="AV90" s="650"/>
      <c r="AW90" s="650"/>
      <c r="AX90" s="650"/>
      <c r="AY90" s="650"/>
      <c r="AZ90" s="650"/>
      <c r="BA90" s="650"/>
      <c r="BB90" s="650"/>
      <c r="BC90" s="650"/>
      <c r="BD90" s="650"/>
      <c r="BE90" s="650"/>
      <c r="BF90" s="650"/>
      <c r="BG90" s="650"/>
      <c r="BH90" s="650"/>
      <c r="BI90" s="650"/>
      <c r="BJ90" s="650"/>
      <c r="BK90" s="650"/>
      <c r="BL90" s="650"/>
      <c r="BM90" s="650"/>
      <c r="BN90" s="650"/>
      <c r="BO90" s="650"/>
      <c r="BP90" s="650"/>
      <c r="BQ90" s="650"/>
      <c r="BR90" s="650"/>
      <c r="BS90" s="650"/>
      <c r="BT90" s="650"/>
      <c r="BU90" s="650"/>
      <c r="BV90" s="650"/>
      <c r="BW90" s="650"/>
      <c r="BX90" s="650"/>
      <c r="BY90" s="650"/>
      <c r="BZ90" s="650"/>
      <c r="CA90" s="650"/>
      <c r="CB90" s="650"/>
      <c r="CC90" s="650"/>
      <c r="CD90" s="650"/>
      <c r="CE90" s="650"/>
      <c r="CF90" s="650"/>
      <c r="CG90" s="650"/>
      <c r="CH90" s="650"/>
    </row>
    <row r="91" spans="1:86" ht="13.5" customHeight="1">
      <c r="A91" s="379"/>
      <c r="B91" s="649"/>
      <c r="C91" s="650"/>
      <c r="D91" s="650"/>
      <c r="E91" s="650"/>
      <c r="F91" s="650"/>
      <c r="G91" s="650"/>
      <c r="H91" s="650"/>
      <c r="I91" s="650"/>
      <c r="J91" s="650"/>
      <c r="K91" s="650"/>
      <c r="L91" s="650"/>
      <c r="M91" s="650"/>
      <c r="N91" s="650"/>
      <c r="O91" s="650"/>
      <c r="P91" s="650"/>
      <c r="Q91" s="650"/>
      <c r="R91" s="650"/>
      <c r="S91" s="650"/>
      <c r="T91" s="650"/>
      <c r="U91" s="650"/>
      <c r="V91" s="650"/>
      <c r="W91" s="650"/>
      <c r="X91" s="650"/>
      <c r="Y91" s="650"/>
      <c r="Z91" s="650"/>
      <c r="AA91" s="650"/>
      <c r="AB91" s="650"/>
      <c r="AC91" s="650"/>
      <c r="AD91" s="650"/>
      <c r="AE91" s="650"/>
      <c r="AF91" s="650"/>
      <c r="AG91" s="650"/>
      <c r="AH91" s="650"/>
      <c r="AI91" s="650"/>
      <c r="AJ91" s="650"/>
      <c r="AK91" s="650"/>
      <c r="AL91" s="650"/>
      <c r="AM91" s="650"/>
      <c r="AN91" s="650"/>
      <c r="AO91" s="650"/>
      <c r="AP91" s="650"/>
      <c r="AQ91" s="650"/>
      <c r="AR91" s="650"/>
      <c r="AS91" s="650"/>
      <c r="AT91" s="650"/>
      <c r="AU91" s="650"/>
      <c r="AV91" s="650"/>
      <c r="AW91" s="650"/>
      <c r="AX91" s="650"/>
      <c r="AY91" s="650"/>
      <c r="AZ91" s="650"/>
      <c r="BA91" s="650"/>
      <c r="BB91" s="650"/>
      <c r="BC91" s="650"/>
      <c r="BD91" s="650"/>
      <c r="BE91" s="650"/>
      <c r="BF91" s="650"/>
      <c r="BG91" s="650"/>
      <c r="BH91" s="650"/>
      <c r="BI91" s="650"/>
      <c r="BJ91" s="650"/>
      <c r="BK91" s="650"/>
      <c r="BL91" s="650"/>
      <c r="BM91" s="650"/>
      <c r="BN91" s="650"/>
      <c r="BO91" s="650"/>
      <c r="BP91" s="650"/>
      <c r="BQ91" s="650"/>
      <c r="BR91" s="650"/>
      <c r="BS91" s="650"/>
      <c r="BT91" s="650"/>
      <c r="BU91" s="650"/>
      <c r="BV91" s="650"/>
      <c r="BW91" s="650"/>
      <c r="BX91" s="650"/>
      <c r="BY91" s="650"/>
      <c r="BZ91" s="650"/>
      <c r="CA91" s="650"/>
      <c r="CB91" s="650"/>
      <c r="CC91" s="650"/>
      <c r="CD91" s="650"/>
      <c r="CE91" s="650"/>
      <c r="CF91" s="650"/>
      <c r="CG91" s="650"/>
      <c r="CH91" s="650"/>
    </row>
    <row r="92" spans="1:86" ht="13.5" customHeight="1">
      <c r="A92" s="379"/>
      <c r="B92" s="649"/>
      <c r="C92" s="650"/>
      <c r="D92" s="650"/>
      <c r="E92" s="650"/>
      <c r="F92" s="650"/>
      <c r="G92" s="650"/>
      <c r="H92" s="650"/>
      <c r="I92" s="650"/>
      <c r="J92" s="650"/>
      <c r="K92" s="650"/>
      <c r="L92" s="650"/>
      <c r="M92" s="650"/>
      <c r="N92" s="650"/>
      <c r="O92" s="650"/>
      <c r="P92" s="650"/>
      <c r="Q92" s="650"/>
      <c r="R92" s="650"/>
      <c r="S92" s="650"/>
      <c r="T92" s="650"/>
      <c r="U92" s="650"/>
      <c r="V92" s="650"/>
      <c r="W92" s="650"/>
      <c r="X92" s="650"/>
      <c r="Y92" s="650"/>
      <c r="Z92" s="650"/>
      <c r="AA92" s="650"/>
      <c r="AB92" s="650"/>
      <c r="AC92" s="650"/>
      <c r="AD92" s="650"/>
      <c r="AE92" s="650"/>
      <c r="AF92" s="650"/>
      <c r="AG92" s="650"/>
      <c r="AH92" s="650"/>
      <c r="AI92" s="650"/>
      <c r="AJ92" s="650"/>
      <c r="AK92" s="650"/>
      <c r="AL92" s="650"/>
      <c r="AM92" s="650"/>
      <c r="AN92" s="650"/>
      <c r="AO92" s="650"/>
      <c r="AP92" s="650"/>
      <c r="AQ92" s="650"/>
      <c r="AR92" s="650"/>
      <c r="AS92" s="650"/>
      <c r="AT92" s="650"/>
      <c r="AU92" s="650"/>
      <c r="AV92" s="650"/>
      <c r="AW92" s="650"/>
      <c r="AX92" s="650"/>
      <c r="AY92" s="650"/>
      <c r="AZ92" s="650"/>
      <c r="BA92" s="650"/>
      <c r="BB92" s="650"/>
      <c r="BC92" s="650"/>
      <c r="BD92" s="650"/>
      <c r="BE92" s="650"/>
      <c r="BF92" s="650"/>
      <c r="BG92" s="650"/>
      <c r="BH92" s="650"/>
      <c r="BI92" s="650"/>
      <c r="BJ92" s="650"/>
      <c r="BK92" s="650"/>
      <c r="BL92" s="650"/>
      <c r="BM92" s="650"/>
      <c r="BN92" s="650"/>
      <c r="BO92" s="650"/>
      <c r="BP92" s="650"/>
      <c r="BQ92" s="650"/>
      <c r="BR92" s="650"/>
      <c r="BS92" s="650"/>
      <c r="BT92" s="650"/>
      <c r="BU92" s="650"/>
      <c r="BV92" s="650"/>
      <c r="BW92" s="650"/>
      <c r="BX92" s="650"/>
      <c r="BY92" s="650"/>
      <c r="BZ92" s="650"/>
      <c r="CA92" s="650"/>
      <c r="CB92" s="650"/>
      <c r="CC92" s="650"/>
      <c r="CD92" s="650"/>
      <c r="CE92" s="650"/>
      <c r="CF92" s="650"/>
      <c r="CG92" s="650"/>
      <c r="CH92" s="650"/>
    </row>
    <row r="93" spans="1:86" ht="13.5" customHeight="1">
      <c r="A93" s="379"/>
      <c r="B93" s="649"/>
      <c r="C93" s="650"/>
      <c r="D93" s="650"/>
      <c r="E93" s="650"/>
      <c r="F93" s="650"/>
      <c r="G93" s="650"/>
      <c r="H93" s="650"/>
      <c r="I93" s="650"/>
      <c r="J93" s="650"/>
      <c r="K93" s="650"/>
      <c r="L93" s="650"/>
      <c r="M93" s="650"/>
      <c r="N93" s="650"/>
      <c r="O93" s="650"/>
      <c r="P93" s="650"/>
      <c r="Q93" s="650"/>
      <c r="R93" s="650"/>
      <c r="S93" s="650"/>
      <c r="T93" s="650"/>
      <c r="U93" s="650"/>
      <c r="V93" s="650"/>
      <c r="W93" s="650"/>
      <c r="X93" s="650"/>
      <c r="Y93" s="650"/>
      <c r="Z93" s="650"/>
      <c r="AA93" s="650"/>
      <c r="AB93" s="650"/>
      <c r="AC93" s="650"/>
      <c r="AD93" s="650"/>
      <c r="AE93" s="650"/>
      <c r="AF93" s="650"/>
      <c r="AG93" s="650"/>
      <c r="AH93" s="650"/>
      <c r="AI93" s="650"/>
      <c r="AJ93" s="650"/>
      <c r="AK93" s="650"/>
      <c r="AL93" s="650"/>
      <c r="AM93" s="650"/>
      <c r="AN93" s="650"/>
      <c r="AO93" s="650"/>
      <c r="AP93" s="650"/>
      <c r="AQ93" s="650"/>
      <c r="AR93" s="650"/>
      <c r="AS93" s="650"/>
      <c r="AT93" s="650"/>
      <c r="AU93" s="650"/>
      <c r="AV93" s="650"/>
      <c r="AW93" s="650"/>
      <c r="AX93" s="650"/>
      <c r="AY93" s="650"/>
      <c r="AZ93" s="650"/>
      <c r="BA93" s="650"/>
      <c r="BB93" s="650"/>
      <c r="BC93" s="650"/>
      <c r="BD93" s="650"/>
      <c r="BE93" s="650"/>
      <c r="BF93" s="650"/>
      <c r="BG93" s="650"/>
      <c r="BH93" s="650"/>
      <c r="BI93" s="650"/>
      <c r="BJ93" s="650"/>
      <c r="BK93" s="650"/>
      <c r="BL93" s="650"/>
      <c r="BM93" s="650"/>
      <c r="BN93" s="650"/>
      <c r="BO93" s="650"/>
      <c r="BP93" s="650"/>
      <c r="BQ93" s="650"/>
      <c r="BR93" s="650"/>
      <c r="BS93" s="650"/>
      <c r="BT93" s="650"/>
      <c r="BU93" s="650"/>
      <c r="BV93" s="650"/>
      <c r="BW93" s="650"/>
      <c r="BX93" s="650"/>
      <c r="BY93" s="650"/>
      <c r="BZ93" s="650"/>
      <c r="CA93" s="650"/>
      <c r="CB93" s="650"/>
      <c r="CC93" s="650"/>
      <c r="CD93" s="650"/>
      <c r="CE93" s="650"/>
      <c r="CF93" s="650"/>
      <c r="CG93" s="650"/>
      <c r="CH93" s="650"/>
    </row>
    <row r="94" spans="1:86" ht="13.5" customHeight="1">
      <c r="A94" s="379"/>
      <c r="B94" s="649"/>
      <c r="C94" s="650"/>
      <c r="D94" s="650"/>
      <c r="E94" s="650"/>
      <c r="F94" s="650"/>
      <c r="G94" s="650"/>
      <c r="H94" s="650"/>
      <c r="I94" s="650"/>
      <c r="J94" s="650"/>
      <c r="K94" s="650"/>
      <c r="L94" s="650"/>
      <c r="M94" s="650"/>
      <c r="N94" s="650"/>
      <c r="O94" s="650"/>
      <c r="P94" s="650"/>
      <c r="Q94" s="650"/>
      <c r="R94" s="650"/>
      <c r="S94" s="650"/>
      <c r="T94" s="650"/>
      <c r="U94" s="650"/>
      <c r="V94" s="650"/>
      <c r="W94" s="650"/>
      <c r="X94" s="650"/>
      <c r="Y94" s="650"/>
      <c r="Z94" s="650"/>
      <c r="AA94" s="650"/>
      <c r="AB94" s="650"/>
      <c r="AC94" s="650"/>
      <c r="AD94" s="650"/>
      <c r="AE94" s="650"/>
      <c r="AF94" s="650"/>
      <c r="AG94" s="650"/>
      <c r="AH94" s="650"/>
      <c r="AI94" s="650"/>
      <c r="AJ94" s="650"/>
      <c r="AK94" s="650"/>
      <c r="AL94" s="650"/>
      <c r="AM94" s="650"/>
      <c r="AN94" s="650"/>
      <c r="AO94" s="650"/>
      <c r="AP94" s="650"/>
      <c r="AQ94" s="650"/>
      <c r="AR94" s="650"/>
      <c r="AS94" s="650"/>
      <c r="AT94" s="650"/>
      <c r="AU94" s="650"/>
      <c r="AV94" s="650"/>
      <c r="AW94" s="650"/>
      <c r="AX94" s="650"/>
      <c r="AY94" s="650"/>
      <c r="AZ94" s="650"/>
      <c r="BA94" s="650"/>
      <c r="BB94" s="650"/>
      <c r="BC94" s="650"/>
      <c r="BD94" s="650"/>
      <c r="BE94" s="650"/>
      <c r="BF94" s="650"/>
      <c r="BG94" s="650"/>
      <c r="BH94" s="650"/>
      <c r="BI94" s="650"/>
      <c r="BJ94" s="650"/>
      <c r="BK94" s="650"/>
      <c r="BL94" s="650"/>
      <c r="BM94" s="650"/>
      <c r="BN94" s="650"/>
      <c r="BO94" s="650"/>
      <c r="BP94" s="650"/>
      <c r="BQ94" s="650"/>
      <c r="BR94" s="650"/>
      <c r="BS94" s="650"/>
      <c r="BT94" s="650"/>
      <c r="BU94" s="650"/>
      <c r="BV94" s="650"/>
      <c r="BW94" s="650"/>
      <c r="BX94" s="650"/>
      <c r="BY94" s="650"/>
      <c r="BZ94" s="650"/>
      <c r="CA94" s="650"/>
      <c r="CB94" s="650"/>
      <c r="CC94" s="650"/>
      <c r="CD94" s="650"/>
      <c r="CE94" s="650"/>
      <c r="CF94" s="650"/>
      <c r="CG94" s="650"/>
      <c r="CH94" s="650"/>
    </row>
    <row r="95" spans="1:86" ht="13.5" customHeight="1">
      <c r="A95" s="379"/>
      <c r="B95" s="649"/>
      <c r="C95" s="650"/>
      <c r="D95" s="650"/>
      <c r="E95" s="650"/>
      <c r="F95" s="650"/>
      <c r="G95" s="650"/>
      <c r="H95" s="650"/>
      <c r="I95" s="650"/>
      <c r="J95" s="650"/>
      <c r="K95" s="650"/>
      <c r="L95" s="650"/>
      <c r="M95" s="650"/>
      <c r="N95" s="650"/>
      <c r="O95" s="650"/>
      <c r="P95" s="650"/>
      <c r="Q95" s="650"/>
      <c r="R95" s="650"/>
      <c r="S95" s="650"/>
      <c r="T95" s="650"/>
      <c r="U95" s="650"/>
      <c r="V95" s="650"/>
      <c r="W95" s="650"/>
      <c r="X95" s="650"/>
      <c r="Y95" s="650"/>
      <c r="Z95" s="650"/>
      <c r="AA95" s="650"/>
      <c r="AB95" s="650"/>
      <c r="AC95" s="650"/>
      <c r="AD95" s="650"/>
      <c r="AE95" s="650"/>
      <c r="AF95" s="650"/>
      <c r="AG95" s="650"/>
      <c r="AH95" s="650"/>
      <c r="AI95" s="650"/>
      <c r="AJ95" s="650"/>
      <c r="AK95" s="650"/>
      <c r="AL95" s="650"/>
      <c r="AM95" s="650"/>
      <c r="AN95" s="650"/>
      <c r="AO95" s="650"/>
      <c r="AP95" s="650"/>
      <c r="AQ95" s="650"/>
      <c r="AR95" s="650"/>
      <c r="AS95" s="650"/>
      <c r="AT95" s="650"/>
      <c r="AU95" s="650"/>
      <c r="AV95" s="650"/>
      <c r="AW95" s="650"/>
      <c r="AX95" s="650"/>
      <c r="AY95" s="650"/>
      <c r="AZ95" s="650"/>
      <c r="BA95" s="650"/>
      <c r="BB95" s="650"/>
      <c r="BC95" s="650"/>
      <c r="BD95" s="650"/>
      <c r="BE95" s="650"/>
      <c r="BF95" s="650"/>
      <c r="BG95" s="650"/>
      <c r="BH95" s="650"/>
      <c r="BI95" s="650"/>
      <c r="BJ95" s="650"/>
      <c r="BK95" s="650"/>
      <c r="BL95" s="650"/>
      <c r="BM95" s="650"/>
      <c r="BN95" s="650"/>
      <c r="BO95" s="650"/>
      <c r="BP95" s="650"/>
      <c r="BQ95" s="650"/>
      <c r="BR95" s="650"/>
      <c r="BS95" s="650"/>
      <c r="BT95" s="650"/>
      <c r="BU95" s="650"/>
      <c r="BV95" s="650"/>
      <c r="BW95" s="650"/>
      <c r="BX95" s="650"/>
      <c r="BY95" s="650"/>
      <c r="BZ95" s="650"/>
      <c r="CA95" s="650"/>
      <c r="CB95" s="650"/>
      <c r="CC95" s="650"/>
      <c r="CD95" s="650"/>
      <c r="CE95" s="650"/>
      <c r="CF95" s="650"/>
      <c r="CG95" s="650"/>
      <c r="CH95" s="650"/>
    </row>
    <row r="96" spans="1:86" ht="13.5" customHeight="1">
      <c r="A96" s="379"/>
      <c r="B96" s="649"/>
      <c r="C96" s="650"/>
      <c r="D96" s="650"/>
      <c r="E96" s="650"/>
      <c r="F96" s="650"/>
      <c r="G96" s="650"/>
      <c r="H96" s="650"/>
      <c r="I96" s="650"/>
      <c r="J96" s="650"/>
      <c r="K96" s="650"/>
      <c r="L96" s="650"/>
      <c r="M96" s="650"/>
      <c r="N96" s="650"/>
      <c r="O96" s="650"/>
      <c r="P96" s="650"/>
      <c r="Q96" s="650"/>
      <c r="R96" s="650"/>
      <c r="S96" s="650"/>
      <c r="T96" s="650"/>
      <c r="U96" s="650"/>
      <c r="V96" s="650"/>
      <c r="W96" s="650"/>
      <c r="X96" s="650"/>
      <c r="Y96" s="650"/>
      <c r="Z96" s="650"/>
      <c r="AA96" s="650"/>
      <c r="AB96" s="650"/>
      <c r="AC96" s="650"/>
      <c r="AD96" s="650"/>
      <c r="AE96" s="650"/>
      <c r="AF96" s="650"/>
      <c r="AG96" s="650"/>
      <c r="AH96" s="650"/>
      <c r="AI96" s="650"/>
      <c r="AJ96" s="650"/>
      <c r="AK96" s="650"/>
      <c r="AL96" s="650"/>
      <c r="AM96" s="650"/>
      <c r="AN96" s="650"/>
      <c r="AO96" s="650"/>
      <c r="AP96" s="650"/>
      <c r="AQ96" s="650"/>
      <c r="AR96" s="650"/>
      <c r="AS96" s="650"/>
      <c r="AT96" s="650"/>
      <c r="AU96" s="650"/>
      <c r="AV96" s="650"/>
      <c r="AW96" s="650"/>
      <c r="AX96" s="650"/>
      <c r="AY96" s="650"/>
      <c r="AZ96" s="650"/>
      <c r="BA96" s="650"/>
      <c r="BB96" s="650"/>
      <c r="BC96" s="650"/>
      <c r="BD96" s="650"/>
      <c r="BE96" s="650"/>
      <c r="BF96" s="650"/>
      <c r="BG96" s="650"/>
      <c r="BH96" s="650"/>
      <c r="BI96" s="650"/>
      <c r="BJ96" s="650"/>
      <c r="BK96" s="650"/>
      <c r="BL96" s="650"/>
      <c r="BM96" s="650"/>
      <c r="BN96" s="650"/>
      <c r="BO96" s="650"/>
      <c r="BP96" s="650"/>
      <c r="BQ96" s="650"/>
      <c r="BR96" s="650"/>
      <c r="BS96" s="650"/>
      <c r="BT96" s="650"/>
      <c r="BU96" s="650"/>
      <c r="BV96" s="650"/>
      <c r="BW96" s="650"/>
      <c r="BX96" s="650"/>
      <c r="BY96" s="650"/>
      <c r="BZ96" s="650"/>
      <c r="CA96" s="650"/>
      <c r="CB96" s="650"/>
      <c r="CC96" s="650"/>
      <c r="CD96" s="650"/>
      <c r="CE96" s="650"/>
      <c r="CF96" s="650"/>
      <c r="CG96" s="650"/>
      <c r="CH96" s="650"/>
    </row>
    <row r="97" spans="1:86" ht="13.5" customHeight="1">
      <c r="A97" s="379"/>
      <c r="B97" s="649"/>
      <c r="C97" s="650"/>
      <c r="D97" s="650"/>
      <c r="E97" s="650"/>
      <c r="F97" s="650"/>
      <c r="G97" s="650"/>
      <c r="H97" s="650"/>
      <c r="I97" s="650"/>
      <c r="J97" s="650"/>
      <c r="K97" s="650"/>
      <c r="L97" s="650"/>
      <c r="M97" s="650"/>
      <c r="N97" s="650"/>
      <c r="O97" s="650"/>
      <c r="P97" s="650"/>
      <c r="Q97" s="650"/>
      <c r="R97" s="650"/>
      <c r="S97" s="650"/>
      <c r="T97" s="650"/>
      <c r="U97" s="650"/>
      <c r="V97" s="650"/>
      <c r="W97" s="650"/>
      <c r="X97" s="650"/>
      <c r="Y97" s="650"/>
      <c r="Z97" s="650"/>
      <c r="AA97" s="650"/>
      <c r="AB97" s="650"/>
      <c r="AC97" s="650"/>
      <c r="AD97" s="650"/>
      <c r="AE97" s="650"/>
      <c r="AF97" s="650"/>
      <c r="AG97" s="650"/>
      <c r="AH97" s="650"/>
      <c r="AI97" s="650"/>
      <c r="AJ97" s="650"/>
      <c r="AK97" s="650"/>
      <c r="AL97" s="650"/>
      <c r="AM97" s="650"/>
      <c r="AN97" s="650"/>
      <c r="AO97" s="650"/>
      <c r="AP97" s="650"/>
      <c r="AQ97" s="650"/>
      <c r="AR97" s="650"/>
      <c r="AS97" s="650"/>
      <c r="AT97" s="650"/>
      <c r="AU97" s="650"/>
      <c r="AV97" s="650"/>
      <c r="AW97" s="650"/>
      <c r="AX97" s="650"/>
      <c r="AY97" s="650"/>
      <c r="AZ97" s="650"/>
      <c r="BA97" s="650"/>
      <c r="BB97" s="650"/>
      <c r="BC97" s="650"/>
      <c r="BD97" s="650"/>
      <c r="BE97" s="650"/>
      <c r="BF97" s="650"/>
      <c r="BG97" s="650"/>
      <c r="BH97" s="650"/>
      <c r="BI97" s="650"/>
      <c r="BJ97" s="650"/>
      <c r="BK97" s="650"/>
      <c r="BL97" s="650"/>
      <c r="BM97" s="650"/>
      <c r="BN97" s="650"/>
      <c r="BO97" s="650"/>
      <c r="BP97" s="650"/>
      <c r="BQ97" s="650"/>
      <c r="BR97" s="650"/>
      <c r="BS97" s="650"/>
      <c r="BT97" s="650"/>
      <c r="BU97" s="650"/>
      <c r="BV97" s="650"/>
      <c r="BW97" s="650"/>
      <c r="BX97" s="650"/>
      <c r="BY97" s="650"/>
      <c r="BZ97" s="650"/>
      <c r="CA97" s="650"/>
      <c r="CB97" s="650"/>
      <c r="CC97" s="650"/>
      <c r="CD97" s="650"/>
      <c r="CE97" s="650"/>
      <c r="CF97" s="650"/>
      <c r="CG97" s="650"/>
      <c r="CH97" s="650"/>
    </row>
    <row r="98" spans="1:86" ht="13.5" customHeight="1">
      <c r="A98" s="379"/>
      <c r="B98" s="649"/>
      <c r="C98" s="650"/>
      <c r="D98" s="650"/>
      <c r="E98" s="650"/>
      <c r="F98" s="650"/>
      <c r="G98" s="650"/>
      <c r="H98" s="650"/>
      <c r="I98" s="650"/>
      <c r="J98" s="650"/>
      <c r="K98" s="650"/>
      <c r="L98" s="650"/>
      <c r="M98" s="650"/>
      <c r="N98" s="650"/>
      <c r="O98" s="650"/>
      <c r="P98" s="650"/>
      <c r="Q98" s="650"/>
      <c r="R98" s="650"/>
      <c r="S98" s="650"/>
      <c r="T98" s="650"/>
      <c r="U98" s="650"/>
      <c r="V98" s="650"/>
      <c r="W98" s="650"/>
      <c r="X98" s="650"/>
      <c r="Y98" s="650"/>
      <c r="Z98" s="650"/>
      <c r="AA98" s="650"/>
      <c r="AB98" s="650"/>
      <c r="AC98" s="650"/>
      <c r="AD98" s="650"/>
      <c r="AE98" s="650"/>
      <c r="AF98" s="650"/>
      <c r="AG98" s="650"/>
      <c r="AH98" s="650"/>
      <c r="AI98" s="650"/>
      <c r="AJ98" s="650"/>
      <c r="AK98" s="650"/>
      <c r="AL98" s="650"/>
      <c r="AM98" s="650"/>
      <c r="AN98" s="650"/>
      <c r="AO98" s="650"/>
      <c r="AP98" s="650"/>
      <c r="AQ98" s="650"/>
      <c r="AR98" s="650"/>
      <c r="AS98" s="650"/>
      <c r="AT98" s="650"/>
      <c r="AU98" s="650"/>
      <c r="AV98" s="650"/>
      <c r="AW98" s="650"/>
      <c r="AX98" s="650"/>
      <c r="AY98" s="650"/>
      <c r="AZ98" s="650"/>
      <c r="BA98" s="650"/>
      <c r="BB98" s="650"/>
      <c r="BC98" s="650"/>
      <c r="BD98" s="650"/>
      <c r="BE98" s="650"/>
      <c r="BF98" s="650"/>
      <c r="BG98" s="650"/>
      <c r="BH98" s="650"/>
      <c r="BI98" s="650"/>
      <c r="BJ98" s="650"/>
      <c r="BK98" s="650"/>
      <c r="BL98" s="650"/>
      <c r="BM98" s="650"/>
      <c r="BN98" s="650"/>
      <c r="BO98" s="650"/>
      <c r="BP98" s="650"/>
      <c r="BQ98" s="650"/>
      <c r="BR98" s="650"/>
      <c r="BS98" s="650"/>
      <c r="BT98" s="650"/>
      <c r="BU98" s="650"/>
      <c r="BV98" s="650"/>
      <c r="BW98" s="650"/>
      <c r="BX98" s="650"/>
      <c r="BY98" s="650"/>
      <c r="BZ98" s="650"/>
      <c r="CA98" s="650"/>
      <c r="CB98" s="650"/>
      <c r="CC98" s="650"/>
      <c r="CD98" s="650"/>
      <c r="CE98" s="650"/>
      <c r="CF98" s="650"/>
      <c r="CG98" s="650"/>
      <c r="CH98" s="650"/>
    </row>
    <row r="99" spans="1:86" ht="13.5" customHeight="1">
      <c r="A99" s="379"/>
      <c r="B99" s="649"/>
      <c r="C99" s="650"/>
      <c r="D99" s="650"/>
      <c r="E99" s="650"/>
      <c r="F99" s="650"/>
      <c r="G99" s="650"/>
      <c r="H99" s="650"/>
      <c r="I99" s="650"/>
      <c r="J99" s="650"/>
      <c r="K99" s="650"/>
      <c r="L99" s="650"/>
      <c r="M99" s="650"/>
      <c r="N99" s="650"/>
      <c r="O99" s="650"/>
      <c r="P99" s="650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0"/>
      <c r="AK99" s="650"/>
      <c r="AL99" s="650"/>
      <c r="AM99" s="650"/>
      <c r="AN99" s="650"/>
      <c r="AO99" s="650"/>
      <c r="AP99" s="650"/>
      <c r="AQ99" s="650"/>
      <c r="AR99" s="650"/>
      <c r="AS99" s="650"/>
      <c r="AT99" s="650"/>
      <c r="AU99" s="650"/>
      <c r="AV99" s="650"/>
      <c r="AW99" s="650"/>
      <c r="AX99" s="650"/>
      <c r="AY99" s="650"/>
      <c r="AZ99" s="650"/>
      <c r="BA99" s="650"/>
      <c r="BB99" s="650"/>
      <c r="BC99" s="650"/>
      <c r="BD99" s="650"/>
      <c r="BE99" s="650"/>
      <c r="BF99" s="650"/>
      <c r="BG99" s="650"/>
      <c r="BH99" s="650"/>
      <c r="BI99" s="650"/>
      <c r="BJ99" s="650"/>
      <c r="BK99" s="650"/>
      <c r="BL99" s="650"/>
      <c r="BM99" s="650"/>
      <c r="BN99" s="650"/>
      <c r="BO99" s="650"/>
      <c r="BP99" s="650"/>
      <c r="BQ99" s="650"/>
      <c r="BR99" s="650"/>
      <c r="BS99" s="650"/>
      <c r="BT99" s="650"/>
      <c r="BU99" s="650"/>
      <c r="BV99" s="650"/>
      <c r="BW99" s="650"/>
      <c r="BX99" s="650"/>
      <c r="BY99" s="650"/>
      <c r="BZ99" s="650"/>
      <c r="CA99" s="650"/>
      <c r="CB99" s="650"/>
      <c r="CC99" s="650"/>
      <c r="CD99" s="650"/>
      <c r="CE99" s="650"/>
      <c r="CF99" s="650"/>
      <c r="CG99" s="650"/>
      <c r="CH99" s="650"/>
    </row>
    <row r="100" spans="1:86" ht="13.5" customHeight="1">
      <c r="A100" s="379"/>
      <c r="B100" s="649"/>
      <c r="C100" s="650"/>
      <c r="D100" s="650"/>
      <c r="E100" s="650"/>
      <c r="F100" s="650"/>
      <c r="G100" s="650"/>
      <c r="H100" s="650"/>
      <c r="I100" s="650"/>
      <c r="J100" s="650"/>
      <c r="K100" s="650"/>
      <c r="L100" s="650"/>
      <c r="M100" s="650"/>
      <c r="N100" s="650"/>
      <c r="O100" s="650"/>
      <c r="P100" s="650"/>
      <c r="Q100" s="650"/>
      <c r="R100" s="650"/>
      <c r="S100" s="650"/>
      <c r="T100" s="650"/>
      <c r="U100" s="650"/>
      <c r="V100" s="650"/>
      <c r="W100" s="650"/>
      <c r="X100" s="650"/>
      <c r="Y100" s="650"/>
      <c r="Z100" s="650"/>
      <c r="AA100" s="650"/>
      <c r="AB100" s="650"/>
      <c r="AC100" s="650"/>
      <c r="AD100" s="650"/>
      <c r="AE100" s="650"/>
      <c r="AF100" s="650"/>
      <c r="AG100" s="650"/>
      <c r="AH100" s="650"/>
      <c r="AI100" s="650"/>
      <c r="AJ100" s="650"/>
      <c r="AK100" s="650"/>
      <c r="AL100" s="650"/>
      <c r="AM100" s="650"/>
      <c r="AN100" s="650"/>
      <c r="AO100" s="650"/>
      <c r="AP100" s="650"/>
      <c r="AQ100" s="650"/>
      <c r="AR100" s="650"/>
      <c r="AS100" s="650"/>
      <c r="AT100" s="650"/>
      <c r="AU100" s="650"/>
      <c r="AV100" s="650"/>
      <c r="AW100" s="650"/>
      <c r="AX100" s="650"/>
      <c r="AY100" s="650"/>
      <c r="AZ100" s="650"/>
      <c r="BA100" s="650"/>
      <c r="BB100" s="650"/>
      <c r="BC100" s="650"/>
      <c r="BD100" s="650"/>
      <c r="BE100" s="650"/>
      <c r="BF100" s="650"/>
      <c r="BG100" s="650"/>
      <c r="BH100" s="650"/>
      <c r="BI100" s="650"/>
      <c r="BJ100" s="650"/>
      <c r="BK100" s="650"/>
      <c r="BL100" s="650"/>
      <c r="BM100" s="650"/>
      <c r="BN100" s="650"/>
      <c r="BO100" s="650"/>
      <c r="BP100" s="650"/>
      <c r="BQ100" s="650"/>
      <c r="BR100" s="650"/>
      <c r="BS100" s="650"/>
      <c r="BT100" s="650"/>
      <c r="BU100" s="650"/>
      <c r="BV100" s="650"/>
      <c r="BW100" s="650"/>
      <c r="BX100" s="650"/>
      <c r="BY100" s="650"/>
      <c r="BZ100" s="650"/>
      <c r="CA100" s="650"/>
      <c r="CB100" s="650"/>
      <c r="CC100" s="650"/>
      <c r="CD100" s="650"/>
      <c r="CE100" s="650"/>
      <c r="CF100" s="650"/>
      <c r="CG100" s="650"/>
      <c r="CH100" s="650"/>
    </row>
    <row r="101" spans="1:86" ht="13.5" customHeight="1">
      <c r="A101" s="379"/>
      <c r="B101" s="649"/>
      <c r="C101" s="650"/>
      <c r="D101" s="650"/>
      <c r="E101" s="650"/>
      <c r="F101" s="650"/>
      <c r="G101" s="650"/>
      <c r="H101" s="650"/>
      <c r="I101" s="650"/>
      <c r="J101" s="650"/>
      <c r="K101" s="650"/>
      <c r="L101" s="650"/>
      <c r="M101" s="650"/>
      <c r="N101" s="650"/>
      <c r="O101" s="650"/>
      <c r="P101" s="650"/>
      <c r="Q101" s="650"/>
      <c r="R101" s="650"/>
      <c r="S101" s="650"/>
      <c r="T101" s="650"/>
      <c r="U101" s="650"/>
      <c r="V101" s="650"/>
      <c r="W101" s="650"/>
      <c r="X101" s="650"/>
      <c r="Y101" s="650"/>
      <c r="Z101" s="650"/>
      <c r="AA101" s="650"/>
      <c r="AB101" s="650"/>
      <c r="AC101" s="650"/>
      <c r="AD101" s="650"/>
      <c r="AE101" s="650"/>
      <c r="AF101" s="650"/>
      <c r="AG101" s="650"/>
      <c r="AH101" s="650"/>
      <c r="AI101" s="650"/>
      <c r="AJ101" s="650"/>
      <c r="AK101" s="650"/>
      <c r="AL101" s="650"/>
      <c r="AM101" s="650"/>
      <c r="AN101" s="650"/>
      <c r="AO101" s="650"/>
      <c r="AP101" s="650"/>
      <c r="AQ101" s="650"/>
      <c r="AR101" s="650"/>
      <c r="AS101" s="650"/>
      <c r="AT101" s="650"/>
      <c r="AU101" s="650"/>
      <c r="AV101" s="650"/>
      <c r="AW101" s="650"/>
      <c r="AX101" s="650"/>
      <c r="AY101" s="650"/>
      <c r="AZ101" s="650"/>
      <c r="BA101" s="650"/>
      <c r="BB101" s="650"/>
      <c r="BC101" s="650"/>
      <c r="BD101" s="650"/>
      <c r="BE101" s="650"/>
      <c r="BF101" s="650"/>
      <c r="BG101" s="650"/>
      <c r="BH101" s="650"/>
      <c r="BI101" s="650"/>
      <c r="BJ101" s="650"/>
      <c r="BK101" s="650"/>
      <c r="BL101" s="650"/>
      <c r="BM101" s="650"/>
      <c r="BN101" s="650"/>
      <c r="BO101" s="650"/>
      <c r="BP101" s="650"/>
      <c r="BQ101" s="650"/>
      <c r="BR101" s="650"/>
      <c r="BS101" s="650"/>
      <c r="BT101" s="650"/>
      <c r="BU101" s="650"/>
      <c r="BV101" s="650"/>
      <c r="BW101" s="650"/>
      <c r="BX101" s="650"/>
      <c r="BY101" s="650"/>
      <c r="BZ101" s="650"/>
      <c r="CA101" s="650"/>
      <c r="CB101" s="650"/>
      <c r="CC101" s="650"/>
      <c r="CD101" s="650"/>
      <c r="CE101" s="650"/>
      <c r="CF101" s="650"/>
      <c r="CG101" s="650"/>
      <c r="CH101" s="650"/>
    </row>
    <row r="102" spans="1:86" ht="13.5" customHeight="1">
      <c r="A102" s="379"/>
      <c r="B102" s="649"/>
      <c r="C102" s="650"/>
      <c r="D102" s="650"/>
      <c r="E102" s="650"/>
      <c r="F102" s="650"/>
      <c r="G102" s="650"/>
      <c r="H102" s="650"/>
      <c r="I102" s="650"/>
      <c r="J102" s="650"/>
      <c r="K102" s="650"/>
      <c r="L102" s="650"/>
      <c r="M102" s="650"/>
      <c r="N102" s="650"/>
      <c r="O102" s="650"/>
      <c r="P102" s="650"/>
      <c r="Q102" s="650"/>
      <c r="R102" s="650"/>
      <c r="S102" s="650"/>
      <c r="T102" s="650"/>
      <c r="U102" s="650"/>
      <c r="V102" s="650"/>
      <c r="W102" s="650"/>
      <c r="X102" s="650"/>
      <c r="Y102" s="650"/>
      <c r="Z102" s="650"/>
      <c r="AA102" s="650"/>
      <c r="AB102" s="650"/>
      <c r="AC102" s="650"/>
      <c r="AD102" s="650"/>
      <c r="AE102" s="650"/>
      <c r="AF102" s="650"/>
      <c r="AG102" s="650"/>
      <c r="AH102" s="650"/>
      <c r="AI102" s="650"/>
      <c r="AJ102" s="650"/>
      <c r="AK102" s="650"/>
      <c r="AL102" s="650"/>
      <c r="AM102" s="650"/>
      <c r="AN102" s="650"/>
      <c r="AO102" s="650"/>
      <c r="AP102" s="650"/>
      <c r="AQ102" s="650"/>
      <c r="AR102" s="650"/>
      <c r="AS102" s="650"/>
      <c r="AT102" s="650"/>
      <c r="AU102" s="650"/>
      <c r="AV102" s="650"/>
      <c r="AW102" s="650"/>
      <c r="AX102" s="650"/>
      <c r="AY102" s="650"/>
      <c r="AZ102" s="650"/>
      <c r="BA102" s="650"/>
      <c r="BB102" s="650"/>
      <c r="BC102" s="650"/>
      <c r="BD102" s="650"/>
      <c r="BE102" s="650"/>
      <c r="BF102" s="650"/>
      <c r="BG102" s="650"/>
      <c r="BH102" s="650"/>
      <c r="BI102" s="650"/>
      <c r="BJ102" s="650"/>
      <c r="BK102" s="650"/>
      <c r="BL102" s="650"/>
      <c r="BM102" s="650"/>
      <c r="BN102" s="650"/>
      <c r="BO102" s="650"/>
      <c r="BP102" s="650"/>
      <c r="BQ102" s="650"/>
      <c r="BR102" s="650"/>
      <c r="BS102" s="650"/>
      <c r="BT102" s="650"/>
      <c r="BU102" s="650"/>
      <c r="BV102" s="650"/>
      <c r="BW102" s="650"/>
      <c r="BX102" s="650"/>
      <c r="BY102" s="650"/>
      <c r="BZ102" s="650"/>
      <c r="CA102" s="650"/>
      <c r="CB102" s="650"/>
      <c r="CC102" s="650"/>
      <c r="CD102" s="650"/>
      <c r="CE102" s="650"/>
      <c r="CF102" s="650"/>
      <c r="CG102" s="650"/>
      <c r="CH102" s="650"/>
    </row>
    <row r="103" spans="1:86" ht="13.5" customHeight="1">
      <c r="A103" s="379"/>
      <c r="B103" s="649"/>
      <c r="C103" s="650"/>
      <c r="D103" s="650"/>
      <c r="E103" s="650"/>
      <c r="F103" s="650"/>
      <c r="G103" s="650"/>
      <c r="H103" s="650"/>
      <c r="I103" s="650"/>
      <c r="J103" s="650"/>
      <c r="K103" s="650"/>
      <c r="L103" s="650"/>
      <c r="M103" s="650"/>
      <c r="N103" s="650"/>
      <c r="O103" s="650"/>
      <c r="P103" s="650"/>
      <c r="Q103" s="650"/>
      <c r="R103" s="650"/>
      <c r="S103" s="650"/>
      <c r="T103" s="650"/>
      <c r="U103" s="650"/>
      <c r="V103" s="650"/>
      <c r="W103" s="650"/>
      <c r="X103" s="650"/>
      <c r="Y103" s="650"/>
      <c r="Z103" s="650"/>
      <c r="AA103" s="650"/>
      <c r="AB103" s="650"/>
      <c r="AC103" s="650"/>
      <c r="AD103" s="650"/>
      <c r="AE103" s="650"/>
      <c r="AF103" s="650"/>
      <c r="AG103" s="650"/>
      <c r="AH103" s="650"/>
      <c r="AI103" s="650"/>
      <c r="AJ103" s="650"/>
      <c r="AK103" s="650"/>
      <c r="AL103" s="650"/>
      <c r="AM103" s="650"/>
      <c r="AN103" s="650"/>
      <c r="AO103" s="650"/>
      <c r="AP103" s="650"/>
      <c r="AQ103" s="650"/>
      <c r="AR103" s="650"/>
      <c r="AS103" s="650"/>
      <c r="AT103" s="650"/>
      <c r="AU103" s="650"/>
      <c r="AV103" s="650"/>
      <c r="AW103" s="650"/>
      <c r="AX103" s="650"/>
      <c r="AY103" s="650"/>
      <c r="AZ103" s="650"/>
      <c r="BA103" s="650"/>
      <c r="BB103" s="650"/>
      <c r="BC103" s="650"/>
      <c r="BD103" s="650"/>
      <c r="BE103" s="650"/>
      <c r="BF103" s="650"/>
      <c r="BG103" s="650"/>
      <c r="BH103" s="650"/>
      <c r="BI103" s="650"/>
      <c r="BJ103" s="650"/>
      <c r="BK103" s="650"/>
      <c r="BL103" s="650"/>
      <c r="BM103" s="650"/>
      <c r="BN103" s="650"/>
      <c r="BO103" s="650"/>
      <c r="BP103" s="650"/>
      <c r="BQ103" s="650"/>
      <c r="BR103" s="650"/>
      <c r="BS103" s="650"/>
      <c r="BT103" s="650"/>
      <c r="BU103" s="650"/>
      <c r="BV103" s="650"/>
      <c r="BW103" s="650"/>
      <c r="BX103" s="650"/>
      <c r="BY103" s="650"/>
      <c r="BZ103" s="650"/>
      <c r="CA103" s="650"/>
      <c r="CB103" s="650"/>
      <c r="CC103" s="650"/>
      <c r="CD103" s="650"/>
      <c r="CE103" s="650"/>
      <c r="CF103" s="650"/>
      <c r="CG103" s="650"/>
      <c r="CH103" s="650"/>
    </row>
    <row r="104" spans="1:86" ht="13.5" customHeight="1">
      <c r="A104" s="379"/>
      <c r="B104" s="649"/>
      <c r="C104" s="650"/>
      <c r="D104" s="650"/>
      <c r="E104" s="650"/>
      <c r="F104" s="650"/>
      <c r="G104" s="650"/>
      <c r="H104" s="650"/>
      <c r="I104" s="650"/>
      <c r="J104" s="650"/>
      <c r="K104" s="650"/>
      <c r="L104" s="650"/>
      <c r="M104" s="650"/>
      <c r="N104" s="650"/>
      <c r="O104" s="650"/>
      <c r="P104" s="650"/>
      <c r="Q104" s="650"/>
      <c r="R104" s="650"/>
      <c r="S104" s="650"/>
      <c r="T104" s="650"/>
      <c r="U104" s="650"/>
      <c r="V104" s="650"/>
      <c r="W104" s="650"/>
      <c r="X104" s="650"/>
      <c r="Y104" s="650"/>
      <c r="Z104" s="650"/>
      <c r="AA104" s="650"/>
      <c r="AB104" s="650"/>
      <c r="AC104" s="650"/>
      <c r="AD104" s="650"/>
      <c r="AE104" s="650"/>
      <c r="AF104" s="650"/>
      <c r="AG104" s="650"/>
      <c r="AH104" s="650"/>
      <c r="AI104" s="650"/>
      <c r="AJ104" s="650"/>
      <c r="AK104" s="650"/>
      <c r="AL104" s="650"/>
      <c r="AM104" s="650"/>
      <c r="AN104" s="650"/>
      <c r="AO104" s="650"/>
      <c r="AP104" s="650"/>
      <c r="AQ104" s="650"/>
      <c r="AR104" s="650"/>
      <c r="AS104" s="650"/>
      <c r="AT104" s="650"/>
      <c r="AU104" s="650"/>
      <c r="AV104" s="650"/>
      <c r="AW104" s="650"/>
      <c r="AX104" s="650"/>
      <c r="AY104" s="650"/>
      <c r="AZ104" s="650"/>
      <c r="BA104" s="650"/>
      <c r="BB104" s="650"/>
      <c r="BC104" s="650"/>
      <c r="BD104" s="650"/>
      <c r="BE104" s="650"/>
      <c r="BF104" s="650"/>
      <c r="BG104" s="650"/>
      <c r="BH104" s="650"/>
      <c r="BI104" s="650"/>
      <c r="BJ104" s="650"/>
      <c r="BK104" s="650"/>
      <c r="BL104" s="650"/>
      <c r="BM104" s="650"/>
      <c r="BN104" s="650"/>
      <c r="BO104" s="650"/>
      <c r="BP104" s="650"/>
      <c r="BQ104" s="650"/>
      <c r="BR104" s="650"/>
      <c r="BS104" s="650"/>
      <c r="BT104" s="650"/>
      <c r="BU104" s="650"/>
      <c r="BV104" s="650"/>
      <c r="BW104" s="650"/>
      <c r="BX104" s="650"/>
      <c r="BY104" s="650"/>
      <c r="BZ104" s="650"/>
      <c r="CA104" s="650"/>
      <c r="CB104" s="650"/>
      <c r="CC104" s="650"/>
      <c r="CD104" s="650"/>
      <c r="CE104" s="650"/>
      <c r="CF104" s="650"/>
      <c r="CG104" s="650"/>
      <c r="CH104" s="650"/>
    </row>
    <row r="105" spans="1:86" ht="13.5" customHeight="1">
      <c r="A105" s="379"/>
      <c r="B105" s="649"/>
      <c r="C105" s="650"/>
      <c r="D105" s="650"/>
      <c r="E105" s="650"/>
      <c r="F105" s="650"/>
      <c r="G105" s="650"/>
      <c r="H105" s="650"/>
      <c r="I105" s="650"/>
      <c r="J105" s="650"/>
      <c r="K105" s="650"/>
      <c r="L105" s="650"/>
      <c r="M105" s="650"/>
      <c r="N105" s="650"/>
      <c r="O105" s="650"/>
      <c r="P105" s="650"/>
      <c r="Q105" s="650"/>
      <c r="R105" s="650"/>
      <c r="S105" s="650"/>
      <c r="T105" s="650"/>
      <c r="U105" s="650"/>
      <c r="V105" s="650"/>
      <c r="W105" s="650"/>
      <c r="X105" s="650"/>
      <c r="Y105" s="650"/>
      <c r="Z105" s="650"/>
      <c r="AA105" s="650"/>
      <c r="AB105" s="650"/>
      <c r="AC105" s="650"/>
      <c r="AD105" s="650"/>
      <c r="AE105" s="650"/>
      <c r="AF105" s="650"/>
      <c r="AG105" s="650"/>
      <c r="AH105" s="650"/>
      <c r="AI105" s="650"/>
      <c r="AJ105" s="650"/>
      <c r="AK105" s="650"/>
      <c r="AL105" s="650"/>
      <c r="AM105" s="650"/>
      <c r="AN105" s="650"/>
      <c r="AO105" s="650"/>
      <c r="AP105" s="650"/>
      <c r="AQ105" s="650"/>
      <c r="AR105" s="650"/>
      <c r="AS105" s="650"/>
      <c r="AT105" s="650"/>
      <c r="AU105" s="650"/>
      <c r="AV105" s="650"/>
      <c r="AW105" s="650"/>
      <c r="AX105" s="650"/>
      <c r="AY105" s="650"/>
      <c r="AZ105" s="650"/>
      <c r="BA105" s="650"/>
      <c r="BB105" s="650"/>
      <c r="BC105" s="650"/>
      <c r="BD105" s="650"/>
      <c r="BE105" s="650"/>
      <c r="BF105" s="650"/>
      <c r="BG105" s="650"/>
      <c r="BH105" s="650"/>
      <c r="BI105" s="650"/>
      <c r="BJ105" s="650"/>
      <c r="BK105" s="650"/>
      <c r="BL105" s="650"/>
      <c r="BM105" s="650"/>
      <c r="BN105" s="650"/>
      <c r="BO105" s="650"/>
      <c r="BP105" s="650"/>
      <c r="BQ105" s="650"/>
      <c r="BR105" s="650"/>
      <c r="BS105" s="650"/>
      <c r="BT105" s="650"/>
      <c r="BU105" s="650"/>
      <c r="BV105" s="650"/>
      <c r="BW105" s="650"/>
      <c r="BX105" s="650"/>
      <c r="BY105" s="650"/>
      <c r="BZ105" s="650"/>
      <c r="CA105" s="650"/>
      <c r="CB105" s="650"/>
      <c r="CC105" s="650"/>
      <c r="CD105" s="650"/>
      <c r="CE105" s="650"/>
      <c r="CF105" s="650"/>
      <c r="CG105" s="650"/>
      <c r="CH105" s="650"/>
    </row>
    <row r="106" spans="1:86" ht="13.5" customHeight="1">
      <c r="A106" s="379"/>
      <c r="B106" s="649"/>
      <c r="C106" s="650"/>
      <c r="D106" s="650"/>
      <c r="E106" s="650"/>
      <c r="F106" s="650"/>
      <c r="G106" s="650"/>
      <c r="H106" s="650"/>
      <c r="I106" s="650"/>
      <c r="J106" s="650"/>
      <c r="K106" s="650"/>
      <c r="L106" s="650"/>
      <c r="M106" s="650"/>
      <c r="N106" s="650"/>
      <c r="O106" s="650"/>
      <c r="P106" s="650"/>
      <c r="Q106" s="650"/>
      <c r="R106" s="650"/>
      <c r="S106" s="650"/>
      <c r="T106" s="650"/>
      <c r="U106" s="650"/>
      <c r="V106" s="650"/>
      <c r="W106" s="650"/>
      <c r="X106" s="650"/>
      <c r="Y106" s="650"/>
      <c r="Z106" s="650"/>
      <c r="AA106" s="650"/>
      <c r="AB106" s="650"/>
      <c r="AC106" s="650"/>
      <c r="AD106" s="650"/>
      <c r="AE106" s="650"/>
      <c r="AF106" s="650"/>
      <c r="AG106" s="650"/>
      <c r="AH106" s="650"/>
      <c r="AI106" s="650"/>
      <c r="AJ106" s="650"/>
      <c r="AK106" s="650"/>
      <c r="AL106" s="650"/>
      <c r="AM106" s="650"/>
      <c r="AN106" s="650"/>
      <c r="AO106" s="650"/>
      <c r="AP106" s="650"/>
      <c r="AQ106" s="650"/>
      <c r="AR106" s="650"/>
      <c r="AS106" s="650"/>
      <c r="AT106" s="650"/>
      <c r="AU106" s="650"/>
      <c r="AV106" s="650"/>
      <c r="AW106" s="650"/>
      <c r="AX106" s="650"/>
      <c r="AY106" s="650"/>
      <c r="AZ106" s="650"/>
      <c r="BA106" s="650"/>
      <c r="BB106" s="650"/>
      <c r="BC106" s="650"/>
      <c r="BD106" s="650"/>
      <c r="BE106" s="650"/>
      <c r="BF106" s="650"/>
      <c r="BG106" s="650"/>
      <c r="BH106" s="650"/>
      <c r="BI106" s="650"/>
      <c r="BJ106" s="650"/>
      <c r="BK106" s="650"/>
      <c r="BL106" s="650"/>
      <c r="BM106" s="650"/>
      <c r="BN106" s="650"/>
      <c r="BO106" s="650"/>
      <c r="BP106" s="650"/>
      <c r="BQ106" s="650"/>
      <c r="BR106" s="650"/>
      <c r="BS106" s="650"/>
      <c r="BT106" s="650"/>
      <c r="BU106" s="650"/>
      <c r="BV106" s="650"/>
      <c r="BW106" s="650"/>
      <c r="BX106" s="650"/>
      <c r="BY106" s="650"/>
      <c r="BZ106" s="650"/>
      <c r="CA106" s="650"/>
      <c r="CB106" s="650"/>
      <c r="CC106" s="650"/>
      <c r="CD106" s="650"/>
      <c r="CE106" s="650"/>
      <c r="CF106" s="650"/>
      <c r="CG106" s="650"/>
      <c r="CH106" s="650"/>
    </row>
    <row r="107" spans="1:86" ht="13.5" customHeight="1">
      <c r="A107" s="379"/>
      <c r="B107" s="649"/>
      <c r="C107" s="650"/>
      <c r="D107" s="650"/>
      <c r="E107" s="650"/>
      <c r="F107" s="650"/>
      <c r="G107" s="650"/>
      <c r="H107" s="650"/>
      <c r="I107" s="650"/>
      <c r="J107" s="650"/>
      <c r="K107" s="650"/>
      <c r="L107" s="650"/>
      <c r="M107" s="650"/>
      <c r="N107" s="650"/>
      <c r="O107" s="650"/>
      <c r="P107" s="650"/>
      <c r="Q107" s="650"/>
      <c r="R107" s="650"/>
      <c r="S107" s="650"/>
      <c r="T107" s="650"/>
      <c r="U107" s="650"/>
      <c r="V107" s="650"/>
      <c r="W107" s="650"/>
      <c r="X107" s="650"/>
      <c r="Y107" s="650"/>
      <c r="Z107" s="650"/>
      <c r="AA107" s="650"/>
      <c r="AB107" s="650"/>
      <c r="AC107" s="650"/>
      <c r="AD107" s="650"/>
      <c r="AE107" s="650"/>
      <c r="AF107" s="650"/>
      <c r="AG107" s="650"/>
      <c r="AH107" s="650"/>
      <c r="AI107" s="650"/>
      <c r="AJ107" s="650"/>
      <c r="AK107" s="650"/>
      <c r="AL107" s="650"/>
      <c r="AM107" s="650"/>
      <c r="AN107" s="650"/>
      <c r="AO107" s="650"/>
      <c r="AP107" s="650"/>
      <c r="AQ107" s="650"/>
      <c r="AR107" s="650"/>
      <c r="AS107" s="650"/>
      <c r="AT107" s="650"/>
      <c r="AU107" s="650"/>
      <c r="AV107" s="650"/>
      <c r="AW107" s="650"/>
      <c r="AX107" s="650"/>
      <c r="AY107" s="650"/>
      <c r="AZ107" s="650"/>
      <c r="BA107" s="650"/>
      <c r="BB107" s="650"/>
      <c r="BC107" s="650"/>
      <c r="BD107" s="650"/>
      <c r="BE107" s="650"/>
      <c r="BF107" s="650"/>
      <c r="BG107" s="650"/>
      <c r="BH107" s="650"/>
      <c r="BI107" s="650"/>
      <c r="BJ107" s="650"/>
      <c r="BK107" s="650"/>
      <c r="BL107" s="650"/>
      <c r="BM107" s="650"/>
      <c r="BN107" s="650"/>
      <c r="BO107" s="650"/>
      <c r="BP107" s="650"/>
      <c r="BQ107" s="650"/>
      <c r="BR107" s="650"/>
      <c r="BS107" s="650"/>
      <c r="BT107" s="650"/>
      <c r="BU107" s="650"/>
      <c r="BV107" s="650"/>
      <c r="BW107" s="650"/>
      <c r="BX107" s="650"/>
      <c r="BY107" s="650"/>
      <c r="BZ107" s="650"/>
      <c r="CA107" s="650"/>
      <c r="CB107" s="650"/>
      <c r="CC107" s="650"/>
      <c r="CD107" s="650"/>
      <c r="CE107" s="650"/>
      <c r="CF107" s="650"/>
      <c r="CG107" s="650"/>
      <c r="CH107" s="650"/>
    </row>
    <row r="108" spans="1:86" ht="13.5" customHeight="1">
      <c r="A108" s="379"/>
      <c r="B108" s="649"/>
      <c r="C108" s="650"/>
      <c r="D108" s="650"/>
      <c r="E108" s="650"/>
      <c r="F108" s="650"/>
      <c r="G108" s="650"/>
      <c r="H108" s="650"/>
      <c r="I108" s="650"/>
      <c r="J108" s="650"/>
      <c r="K108" s="650"/>
      <c r="L108" s="650"/>
      <c r="M108" s="650"/>
      <c r="N108" s="650"/>
      <c r="O108" s="650"/>
      <c r="P108" s="650"/>
      <c r="Q108" s="650"/>
      <c r="R108" s="650"/>
      <c r="S108" s="650"/>
      <c r="T108" s="650"/>
      <c r="U108" s="650"/>
      <c r="V108" s="650"/>
      <c r="W108" s="650"/>
      <c r="X108" s="650"/>
      <c r="Y108" s="650"/>
      <c r="Z108" s="650"/>
      <c r="AA108" s="650"/>
      <c r="AB108" s="650"/>
      <c r="AC108" s="650"/>
      <c r="AD108" s="650"/>
      <c r="AE108" s="650"/>
      <c r="AF108" s="650"/>
      <c r="AG108" s="650"/>
      <c r="AH108" s="650"/>
      <c r="AI108" s="650"/>
      <c r="AJ108" s="650"/>
      <c r="AK108" s="650"/>
      <c r="AL108" s="650"/>
      <c r="AM108" s="650"/>
      <c r="AN108" s="650"/>
      <c r="AO108" s="650"/>
      <c r="AP108" s="650"/>
      <c r="AQ108" s="650"/>
      <c r="AR108" s="650"/>
      <c r="AS108" s="650"/>
      <c r="AT108" s="650"/>
      <c r="AU108" s="650"/>
      <c r="AV108" s="650"/>
      <c r="AW108" s="650"/>
      <c r="AX108" s="650"/>
      <c r="AY108" s="650"/>
      <c r="AZ108" s="650"/>
      <c r="BA108" s="650"/>
      <c r="BB108" s="650"/>
      <c r="BC108" s="650"/>
      <c r="BD108" s="650"/>
      <c r="BE108" s="650"/>
      <c r="BF108" s="650"/>
      <c r="BG108" s="650"/>
      <c r="BH108" s="650"/>
      <c r="BI108" s="650"/>
      <c r="BJ108" s="650"/>
      <c r="BK108" s="650"/>
      <c r="BL108" s="650"/>
      <c r="BM108" s="650"/>
      <c r="BN108" s="650"/>
      <c r="BO108" s="650"/>
      <c r="BP108" s="650"/>
      <c r="BQ108" s="650"/>
      <c r="BR108" s="650"/>
      <c r="BS108" s="650"/>
      <c r="BT108" s="650"/>
      <c r="BU108" s="650"/>
      <c r="BV108" s="650"/>
      <c r="BW108" s="650"/>
      <c r="BX108" s="650"/>
      <c r="BY108" s="650"/>
      <c r="BZ108" s="650"/>
      <c r="CA108" s="650"/>
      <c r="CB108" s="650"/>
      <c r="CC108" s="650"/>
      <c r="CD108" s="650"/>
      <c r="CE108" s="650"/>
      <c r="CF108" s="650"/>
      <c r="CG108" s="650"/>
      <c r="CH108" s="650"/>
    </row>
    <row r="109" spans="1:86" ht="13.5" customHeight="1">
      <c r="A109" s="379"/>
      <c r="B109" s="649"/>
      <c r="C109" s="650"/>
      <c r="D109" s="650"/>
      <c r="E109" s="650"/>
      <c r="F109" s="650"/>
      <c r="G109" s="650"/>
      <c r="H109" s="650"/>
      <c r="I109" s="650"/>
      <c r="J109" s="650"/>
      <c r="K109" s="650"/>
      <c r="L109" s="650"/>
      <c r="M109" s="650"/>
      <c r="N109" s="650"/>
      <c r="O109" s="650"/>
      <c r="P109" s="650"/>
      <c r="Q109" s="650"/>
      <c r="R109" s="650"/>
      <c r="S109" s="650"/>
      <c r="T109" s="650"/>
      <c r="U109" s="650"/>
      <c r="V109" s="650"/>
      <c r="W109" s="650"/>
      <c r="X109" s="650"/>
      <c r="Y109" s="650"/>
      <c r="Z109" s="650"/>
      <c r="AA109" s="650"/>
      <c r="AB109" s="650"/>
      <c r="AC109" s="650"/>
      <c r="AD109" s="650"/>
      <c r="AE109" s="650"/>
      <c r="AF109" s="650"/>
      <c r="AG109" s="650"/>
      <c r="AH109" s="650"/>
      <c r="AI109" s="650"/>
      <c r="AJ109" s="650"/>
      <c r="AK109" s="650"/>
      <c r="AL109" s="650"/>
      <c r="AM109" s="650"/>
      <c r="AN109" s="650"/>
      <c r="AO109" s="650"/>
      <c r="AP109" s="650"/>
      <c r="AQ109" s="650"/>
      <c r="AR109" s="650"/>
      <c r="AS109" s="650"/>
      <c r="AT109" s="650"/>
      <c r="AU109" s="650"/>
      <c r="AV109" s="650"/>
      <c r="AW109" s="650"/>
      <c r="AX109" s="650"/>
      <c r="AY109" s="650"/>
      <c r="AZ109" s="650"/>
      <c r="BA109" s="650"/>
      <c r="BB109" s="650"/>
      <c r="BC109" s="650"/>
      <c r="BD109" s="650"/>
      <c r="BE109" s="650"/>
      <c r="BF109" s="650"/>
      <c r="BG109" s="650"/>
      <c r="BH109" s="650"/>
      <c r="BI109" s="650"/>
      <c r="BJ109" s="650"/>
      <c r="BK109" s="650"/>
      <c r="BL109" s="650"/>
      <c r="BM109" s="650"/>
      <c r="BN109" s="650"/>
      <c r="BO109" s="650"/>
      <c r="BP109" s="650"/>
      <c r="BQ109" s="650"/>
      <c r="BR109" s="650"/>
      <c r="BS109" s="650"/>
      <c r="BT109" s="650"/>
      <c r="BU109" s="650"/>
      <c r="BV109" s="650"/>
      <c r="BW109" s="650"/>
      <c r="BX109" s="650"/>
      <c r="BY109" s="650"/>
      <c r="BZ109" s="650"/>
      <c r="CA109" s="650"/>
      <c r="CB109" s="650"/>
      <c r="CC109" s="650"/>
      <c r="CD109" s="650"/>
      <c r="CE109" s="650"/>
      <c r="CF109" s="650"/>
      <c r="CG109" s="650"/>
      <c r="CH109" s="650"/>
    </row>
    <row r="110" spans="1:86" ht="13.5" customHeight="1">
      <c r="A110" s="379"/>
      <c r="B110" s="649"/>
      <c r="C110" s="650"/>
      <c r="D110" s="650"/>
      <c r="E110" s="650"/>
      <c r="F110" s="650"/>
      <c r="G110" s="650"/>
      <c r="H110" s="650"/>
      <c r="I110" s="650"/>
      <c r="J110" s="650"/>
      <c r="K110" s="650"/>
      <c r="L110" s="650"/>
      <c r="M110" s="650"/>
      <c r="N110" s="650"/>
      <c r="O110" s="650"/>
      <c r="P110" s="650"/>
      <c r="Q110" s="650"/>
      <c r="R110" s="650"/>
      <c r="S110" s="650"/>
      <c r="T110" s="650"/>
      <c r="U110" s="650"/>
      <c r="V110" s="650"/>
      <c r="W110" s="650"/>
      <c r="X110" s="650"/>
      <c r="Y110" s="650"/>
      <c r="Z110" s="650"/>
      <c r="AA110" s="650"/>
      <c r="AB110" s="650"/>
      <c r="AC110" s="650"/>
      <c r="AD110" s="650"/>
      <c r="AE110" s="650"/>
      <c r="AF110" s="650"/>
      <c r="AG110" s="650"/>
      <c r="AH110" s="650"/>
      <c r="AI110" s="650"/>
      <c r="AJ110" s="650"/>
      <c r="AK110" s="650"/>
      <c r="AL110" s="650"/>
      <c r="AM110" s="650"/>
      <c r="AN110" s="650"/>
      <c r="AO110" s="650"/>
      <c r="AP110" s="650"/>
      <c r="AQ110" s="650"/>
      <c r="AR110" s="650"/>
      <c r="AS110" s="650"/>
      <c r="AT110" s="650"/>
      <c r="AU110" s="650"/>
      <c r="AV110" s="650"/>
      <c r="AW110" s="650"/>
      <c r="AX110" s="650"/>
      <c r="AY110" s="650"/>
      <c r="AZ110" s="650"/>
      <c r="BA110" s="650"/>
      <c r="BB110" s="650"/>
      <c r="BC110" s="650"/>
      <c r="BD110" s="650"/>
      <c r="BE110" s="650"/>
      <c r="BF110" s="650"/>
      <c r="BG110" s="650"/>
      <c r="BH110" s="650"/>
      <c r="BI110" s="650"/>
      <c r="BJ110" s="650"/>
      <c r="BK110" s="650"/>
      <c r="BL110" s="650"/>
      <c r="BM110" s="650"/>
      <c r="BN110" s="650"/>
      <c r="BO110" s="650"/>
      <c r="BP110" s="650"/>
      <c r="BQ110" s="650"/>
      <c r="BR110" s="650"/>
      <c r="BS110" s="650"/>
      <c r="BT110" s="650"/>
      <c r="BU110" s="650"/>
      <c r="BV110" s="650"/>
      <c r="BW110" s="650"/>
      <c r="BX110" s="650"/>
      <c r="BY110" s="650"/>
      <c r="BZ110" s="650"/>
      <c r="CA110" s="650"/>
      <c r="CB110" s="650"/>
      <c r="CC110" s="650"/>
      <c r="CD110" s="650"/>
      <c r="CE110" s="650"/>
      <c r="CF110" s="650"/>
      <c r="CG110" s="650"/>
      <c r="CH110" s="650"/>
    </row>
    <row r="111" spans="1:86" ht="13.5" customHeight="1">
      <c r="A111" s="379"/>
      <c r="B111" s="649"/>
      <c r="C111" s="650"/>
      <c r="D111" s="650"/>
      <c r="E111" s="650"/>
      <c r="F111" s="650"/>
      <c r="G111" s="650"/>
      <c r="H111" s="650"/>
      <c r="I111" s="650"/>
      <c r="J111" s="650"/>
      <c r="K111" s="650"/>
      <c r="L111" s="650"/>
      <c r="M111" s="650"/>
      <c r="N111" s="650"/>
      <c r="O111" s="650"/>
      <c r="P111" s="650"/>
      <c r="Q111" s="650"/>
      <c r="R111" s="650"/>
      <c r="S111" s="650"/>
      <c r="T111" s="650"/>
      <c r="U111" s="650"/>
      <c r="V111" s="650"/>
      <c r="W111" s="650"/>
      <c r="X111" s="650"/>
      <c r="Y111" s="650"/>
      <c r="Z111" s="650"/>
      <c r="AA111" s="650"/>
      <c r="AB111" s="650"/>
      <c r="AC111" s="650"/>
      <c r="AD111" s="650"/>
      <c r="AE111" s="650"/>
      <c r="AF111" s="650"/>
      <c r="AG111" s="650"/>
      <c r="AH111" s="650"/>
      <c r="AI111" s="650"/>
      <c r="AJ111" s="650"/>
      <c r="AK111" s="650"/>
      <c r="AL111" s="650"/>
      <c r="AM111" s="650"/>
      <c r="AN111" s="650"/>
      <c r="AO111" s="650"/>
      <c r="AP111" s="650"/>
      <c r="AQ111" s="650"/>
      <c r="AR111" s="650"/>
      <c r="AS111" s="650"/>
      <c r="AT111" s="650"/>
      <c r="AU111" s="650"/>
      <c r="AV111" s="650"/>
      <c r="AW111" s="650"/>
      <c r="AX111" s="650"/>
      <c r="AY111" s="650"/>
      <c r="AZ111" s="650"/>
      <c r="BA111" s="650"/>
      <c r="BB111" s="650"/>
      <c r="BC111" s="650"/>
      <c r="BD111" s="650"/>
      <c r="BE111" s="650"/>
      <c r="BF111" s="650"/>
      <c r="BG111" s="650"/>
      <c r="BH111" s="650"/>
      <c r="BI111" s="650"/>
      <c r="BJ111" s="650"/>
      <c r="BK111" s="650"/>
      <c r="BL111" s="650"/>
      <c r="BM111" s="650"/>
      <c r="BN111" s="650"/>
      <c r="BO111" s="650"/>
      <c r="BP111" s="650"/>
      <c r="BQ111" s="650"/>
      <c r="BR111" s="650"/>
      <c r="BS111" s="650"/>
      <c r="BT111" s="650"/>
      <c r="BU111" s="650"/>
      <c r="BV111" s="650"/>
      <c r="BW111" s="650"/>
      <c r="BX111" s="650"/>
      <c r="BY111" s="650"/>
      <c r="BZ111" s="650"/>
      <c r="CA111" s="650"/>
      <c r="CB111" s="650"/>
      <c r="CC111" s="650"/>
      <c r="CD111" s="650"/>
      <c r="CE111" s="650"/>
      <c r="CF111" s="650"/>
      <c r="CG111" s="650"/>
      <c r="CH111" s="650"/>
    </row>
    <row r="112" spans="1:86" ht="13.5" customHeight="1">
      <c r="A112" s="379"/>
      <c r="B112" s="649"/>
      <c r="C112" s="650"/>
      <c r="D112" s="650"/>
      <c r="E112" s="650"/>
      <c r="F112" s="650"/>
      <c r="G112" s="650"/>
      <c r="H112" s="650"/>
      <c r="I112" s="650"/>
      <c r="J112" s="650"/>
      <c r="K112" s="650"/>
      <c r="L112" s="650"/>
      <c r="M112" s="650"/>
      <c r="N112" s="650"/>
      <c r="O112" s="650"/>
      <c r="P112" s="650"/>
      <c r="Q112" s="650"/>
      <c r="R112" s="650"/>
      <c r="S112" s="650"/>
      <c r="T112" s="650"/>
      <c r="U112" s="650"/>
      <c r="V112" s="650"/>
      <c r="W112" s="650"/>
      <c r="X112" s="650"/>
      <c r="Y112" s="650"/>
      <c r="Z112" s="650"/>
      <c r="AA112" s="650"/>
      <c r="AB112" s="650"/>
      <c r="AC112" s="650"/>
      <c r="AD112" s="650"/>
      <c r="AE112" s="650"/>
      <c r="AF112" s="650"/>
      <c r="AG112" s="650"/>
      <c r="AH112" s="650"/>
      <c r="AI112" s="650"/>
      <c r="AJ112" s="650"/>
      <c r="AK112" s="650"/>
      <c r="AL112" s="650"/>
      <c r="AM112" s="650"/>
      <c r="AN112" s="650"/>
      <c r="AO112" s="650"/>
      <c r="AP112" s="650"/>
      <c r="AQ112" s="650"/>
      <c r="AR112" s="650"/>
      <c r="AS112" s="650"/>
      <c r="AT112" s="650"/>
      <c r="AU112" s="650"/>
      <c r="AV112" s="650"/>
      <c r="AW112" s="650"/>
      <c r="AX112" s="650"/>
      <c r="AY112" s="650"/>
      <c r="AZ112" s="650"/>
      <c r="BA112" s="650"/>
      <c r="BB112" s="650"/>
      <c r="BC112" s="650"/>
      <c r="BD112" s="650"/>
      <c r="BE112" s="650"/>
      <c r="BF112" s="650"/>
      <c r="BG112" s="650"/>
      <c r="BH112" s="650"/>
      <c r="BI112" s="650"/>
      <c r="BJ112" s="650"/>
      <c r="BK112" s="650"/>
      <c r="BL112" s="650"/>
      <c r="BM112" s="650"/>
      <c r="BN112" s="650"/>
      <c r="BO112" s="650"/>
      <c r="BP112" s="650"/>
      <c r="BQ112" s="650"/>
      <c r="BR112" s="650"/>
      <c r="BS112" s="650"/>
      <c r="BT112" s="650"/>
      <c r="BU112" s="650"/>
      <c r="BV112" s="650"/>
      <c r="BW112" s="650"/>
      <c r="BX112" s="650"/>
      <c r="BY112" s="650"/>
      <c r="BZ112" s="650"/>
      <c r="CA112" s="650"/>
      <c r="CB112" s="650"/>
      <c r="CC112" s="650"/>
      <c r="CD112" s="650"/>
      <c r="CE112" s="650"/>
      <c r="CF112" s="650"/>
      <c r="CG112" s="650"/>
      <c r="CH112" s="650"/>
    </row>
    <row r="113" spans="1:86" ht="13.5" customHeight="1">
      <c r="A113" s="379"/>
      <c r="B113" s="649"/>
      <c r="C113" s="650"/>
      <c r="D113" s="650"/>
      <c r="E113" s="650"/>
      <c r="F113" s="650"/>
      <c r="G113" s="650"/>
      <c r="H113" s="650"/>
      <c r="I113" s="650"/>
      <c r="J113" s="650"/>
      <c r="K113" s="650"/>
      <c r="L113" s="650"/>
      <c r="M113" s="650"/>
      <c r="N113" s="650"/>
      <c r="O113" s="650"/>
      <c r="P113" s="650"/>
      <c r="Q113" s="650"/>
      <c r="R113" s="650"/>
      <c r="S113" s="650"/>
      <c r="T113" s="650"/>
      <c r="U113" s="650"/>
      <c r="V113" s="650"/>
      <c r="W113" s="650"/>
      <c r="X113" s="650"/>
      <c r="Y113" s="650"/>
      <c r="Z113" s="650"/>
      <c r="AA113" s="650"/>
      <c r="AB113" s="650"/>
      <c r="AC113" s="650"/>
      <c r="AD113" s="650"/>
      <c r="AE113" s="650"/>
      <c r="AF113" s="650"/>
      <c r="AG113" s="650"/>
      <c r="AH113" s="650"/>
      <c r="AI113" s="650"/>
      <c r="AJ113" s="650"/>
      <c r="AK113" s="650"/>
      <c r="AL113" s="650"/>
      <c r="AM113" s="650"/>
      <c r="AN113" s="650"/>
      <c r="AO113" s="650"/>
      <c r="AP113" s="650"/>
      <c r="AQ113" s="650"/>
      <c r="AR113" s="650"/>
      <c r="AS113" s="650"/>
      <c r="AT113" s="650"/>
      <c r="AU113" s="650"/>
      <c r="AV113" s="650"/>
      <c r="AW113" s="650"/>
      <c r="AX113" s="650"/>
      <c r="AY113" s="650"/>
      <c r="AZ113" s="650"/>
      <c r="BA113" s="650"/>
      <c r="BB113" s="650"/>
      <c r="BC113" s="650"/>
      <c r="BD113" s="650"/>
      <c r="BE113" s="650"/>
      <c r="BF113" s="650"/>
      <c r="BG113" s="650"/>
      <c r="BH113" s="650"/>
      <c r="BI113" s="650"/>
      <c r="BJ113" s="650"/>
      <c r="BK113" s="650"/>
      <c r="BL113" s="650"/>
      <c r="BM113" s="650"/>
      <c r="BN113" s="650"/>
      <c r="BO113" s="650"/>
      <c r="BP113" s="650"/>
      <c r="BQ113" s="650"/>
      <c r="BR113" s="650"/>
      <c r="BS113" s="650"/>
      <c r="BT113" s="650"/>
      <c r="BU113" s="650"/>
      <c r="BV113" s="650"/>
      <c r="BW113" s="650"/>
      <c r="BX113" s="650"/>
      <c r="BY113" s="650"/>
      <c r="BZ113" s="650"/>
      <c r="CA113" s="650"/>
      <c r="CB113" s="650"/>
      <c r="CC113" s="650"/>
      <c r="CD113" s="650"/>
      <c r="CE113" s="650"/>
      <c r="CF113" s="650"/>
      <c r="CG113" s="650"/>
      <c r="CH113" s="650"/>
    </row>
    <row r="114" spans="1:86" ht="13.5" customHeight="1">
      <c r="A114" s="379"/>
      <c r="B114" s="649"/>
      <c r="C114" s="650"/>
      <c r="D114" s="650"/>
      <c r="E114" s="650"/>
      <c r="F114" s="650"/>
      <c r="G114" s="650"/>
      <c r="H114" s="650"/>
      <c r="I114" s="650"/>
      <c r="J114" s="650"/>
      <c r="K114" s="650"/>
      <c r="L114" s="650"/>
      <c r="M114" s="650"/>
      <c r="N114" s="650"/>
      <c r="O114" s="650"/>
      <c r="P114" s="650"/>
      <c r="Q114" s="650"/>
      <c r="R114" s="650"/>
      <c r="S114" s="650"/>
      <c r="T114" s="650"/>
      <c r="U114" s="650"/>
      <c r="V114" s="650"/>
      <c r="W114" s="650"/>
      <c r="X114" s="650"/>
      <c r="Y114" s="650"/>
      <c r="Z114" s="650"/>
      <c r="AA114" s="650"/>
      <c r="AB114" s="650"/>
      <c r="AC114" s="650"/>
      <c r="AD114" s="650"/>
      <c r="AE114" s="650"/>
      <c r="AF114" s="650"/>
      <c r="AG114" s="650"/>
      <c r="AH114" s="650"/>
      <c r="AI114" s="650"/>
      <c r="AJ114" s="650"/>
      <c r="AK114" s="650"/>
      <c r="AL114" s="650"/>
      <c r="AM114" s="650"/>
      <c r="AN114" s="650"/>
      <c r="AO114" s="650"/>
      <c r="AP114" s="650"/>
      <c r="AQ114" s="650"/>
      <c r="AR114" s="650"/>
      <c r="AS114" s="650"/>
      <c r="AT114" s="650"/>
      <c r="AU114" s="650"/>
      <c r="AV114" s="650"/>
      <c r="AW114" s="650"/>
      <c r="AX114" s="650"/>
      <c r="AY114" s="650"/>
      <c r="AZ114" s="650"/>
      <c r="BA114" s="650"/>
      <c r="BB114" s="650"/>
      <c r="BC114" s="650"/>
      <c r="BD114" s="650"/>
      <c r="BE114" s="650"/>
      <c r="BF114" s="650"/>
      <c r="BG114" s="650"/>
      <c r="BH114" s="650"/>
      <c r="BI114" s="650"/>
      <c r="BJ114" s="650"/>
      <c r="BK114" s="650"/>
      <c r="BL114" s="650"/>
      <c r="BM114" s="650"/>
      <c r="BN114" s="650"/>
      <c r="BO114" s="650"/>
      <c r="BP114" s="650"/>
      <c r="BQ114" s="650"/>
      <c r="BR114" s="650"/>
      <c r="BS114" s="650"/>
      <c r="BT114" s="650"/>
      <c r="BU114" s="650"/>
      <c r="BV114" s="650"/>
      <c r="BW114" s="650"/>
      <c r="BX114" s="650"/>
      <c r="BY114" s="650"/>
      <c r="BZ114" s="650"/>
      <c r="CA114" s="650"/>
      <c r="CB114" s="650"/>
      <c r="CC114" s="650"/>
      <c r="CD114" s="650"/>
      <c r="CE114" s="650"/>
      <c r="CF114" s="650"/>
      <c r="CG114" s="650"/>
      <c r="CH114" s="650"/>
    </row>
    <row r="115" spans="1:86" ht="13.5" customHeight="1">
      <c r="A115" s="379"/>
      <c r="B115" s="649"/>
      <c r="C115" s="650"/>
      <c r="D115" s="650"/>
      <c r="E115" s="650"/>
      <c r="F115" s="650"/>
      <c r="G115" s="650"/>
      <c r="H115" s="650"/>
      <c r="I115" s="650"/>
      <c r="J115" s="650"/>
      <c r="K115" s="650"/>
      <c r="L115" s="650"/>
      <c r="M115" s="650"/>
      <c r="N115" s="650"/>
      <c r="O115" s="650"/>
      <c r="P115" s="650"/>
      <c r="Q115" s="650"/>
      <c r="R115" s="650"/>
      <c r="S115" s="650"/>
      <c r="T115" s="650"/>
      <c r="U115" s="650"/>
      <c r="V115" s="650"/>
      <c r="W115" s="650"/>
      <c r="X115" s="650"/>
      <c r="Y115" s="650"/>
      <c r="Z115" s="650"/>
      <c r="AA115" s="650"/>
      <c r="AB115" s="650"/>
      <c r="AC115" s="650"/>
      <c r="AD115" s="650"/>
      <c r="AE115" s="650"/>
      <c r="AF115" s="650"/>
      <c r="AG115" s="650"/>
      <c r="AH115" s="650"/>
      <c r="AI115" s="650"/>
      <c r="AJ115" s="650"/>
      <c r="AK115" s="650"/>
      <c r="AL115" s="650"/>
      <c r="AM115" s="650"/>
      <c r="AN115" s="650"/>
      <c r="AO115" s="650"/>
      <c r="AP115" s="650"/>
      <c r="AQ115" s="650"/>
      <c r="AR115" s="650"/>
      <c r="AS115" s="650"/>
      <c r="AT115" s="650"/>
      <c r="AU115" s="650"/>
      <c r="AV115" s="650"/>
      <c r="AW115" s="650"/>
      <c r="AX115" s="650"/>
      <c r="AY115" s="650"/>
      <c r="AZ115" s="650"/>
      <c r="BA115" s="650"/>
      <c r="BB115" s="650"/>
      <c r="BC115" s="650"/>
      <c r="BD115" s="650"/>
      <c r="BE115" s="650"/>
      <c r="BF115" s="650"/>
      <c r="BG115" s="650"/>
      <c r="BH115" s="650"/>
      <c r="BI115" s="650"/>
      <c r="BJ115" s="650"/>
      <c r="BK115" s="650"/>
      <c r="BL115" s="650"/>
      <c r="BM115" s="650"/>
      <c r="BN115" s="650"/>
      <c r="BO115" s="650"/>
      <c r="BP115" s="650"/>
      <c r="BQ115" s="650"/>
      <c r="BR115" s="650"/>
      <c r="BS115" s="650"/>
      <c r="BT115" s="650"/>
      <c r="BU115" s="650"/>
      <c r="BV115" s="650"/>
      <c r="BW115" s="650"/>
      <c r="BX115" s="650"/>
      <c r="BY115" s="650"/>
      <c r="BZ115" s="650"/>
      <c r="CA115" s="650"/>
      <c r="CB115" s="650"/>
      <c r="CC115" s="650"/>
      <c r="CD115" s="650"/>
      <c r="CE115" s="650"/>
      <c r="CF115" s="650"/>
      <c r="CG115" s="650"/>
      <c r="CH115" s="650"/>
    </row>
    <row r="116" spans="1:86" ht="13.5" customHeight="1">
      <c r="A116" s="379"/>
      <c r="B116" s="649"/>
      <c r="C116" s="650"/>
      <c r="D116" s="650"/>
      <c r="E116" s="650"/>
      <c r="F116" s="650"/>
      <c r="G116" s="650"/>
      <c r="H116" s="650"/>
      <c r="I116" s="650"/>
      <c r="J116" s="650"/>
      <c r="K116" s="650"/>
      <c r="L116" s="650"/>
      <c r="M116" s="650"/>
      <c r="N116" s="650"/>
      <c r="O116" s="650"/>
      <c r="P116" s="650"/>
      <c r="Q116" s="650"/>
      <c r="R116" s="650"/>
      <c r="S116" s="650"/>
      <c r="T116" s="650"/>
      <c r="U116" s="650"/>
      <c r="V116" s="650"/>
      <c r="W116" s="650"/>
      <c r="X116" s="650"/>
      <c r="Y116" s="650"/>
      <c r="Z116" s="650"/>
      <c r="AA116" s="650"/>
      <c r="AB116" s="650"/>
      <c r="AC116" s="650"/>
      <c r="AD116" s="650"/>
      <c r="AE116" s="650"/>
      <c r="AF116" s="650"/>
      <c r="AG116" s="650"/>
      <c r="AH116" s="650"/>
      <c r="AI116" s="650"/>
      <c r="AJ116" s="650"/>
      <c r="AK116" s="650"/>
      <c r="AL116" s="650"/>
      <c r="AM116" s="650"/>
      <c r="AN116" s="650"/>
      <c r="AO116" s="650"/>
      <c r="AP116" s="650"/>
      <c r="AQ116" s="650"/>
      <c r="AR116" s="650"/>
      <c r="AS116" s="650"/>
      <c r="AT116" s="650"/>
      <c r="AU116" s="650"/>
      <c r="AV116" s="650"/>
      <c r="AW116" s="650"/>
      <c r="AX116" s="650"/>
      <c r="AY116" s="650"/>
      <c r="AZ116" s="650"/>
      <c r="BA116" s="650"/>
      <c r="BB116" s="650"/>
      <c r="BC116" s="650"/>
      <c r="BD116" s="650"/>
      <c r="BE116" s="650"/>
      <c r="BF116" s="650"/>
      <c r="BG116" s="650"/>
      <c r="BH116" s="650"/>
      <c r="BI116" s="650"/>
      <c r="BJ116" s="650"/>
      <c r="BK116" s="650"/>
      <c r="BL116" s="650"/>
      <c r="BM116" s="650"/>
      <c r="BN116" s="650"/>
      <c r="BO116" s="650"/>
      <c r="BP116" s="650"/>
      <c r="BQ116" s="650"/>
      <c r="BR116" s="650"/>
      <c r="BS116" s="650"/>
      <c r="BT116" s="650"/>
      <c r="BU116" s="650"/>
      <c r="BV116" s="650"/>
      <c r="BW116" s="650"/>
      <c r="BX116" s="650"/>
      <c r="BY116" s="650"/>
      <c r="BZ116" s="650"/>
      <c r="CA116" s="650"/>
      <c r="CB116" s="650"/>
      <c r="CC116" s="650"/>
      <c r="CD116" s="650"/>
      <c r="CE116" s="650"/>
      <c r="CF116" s="650"/>
      <c r="CG116" s="650"/>
      <c r="CH116" s="650"/>
    </row>
    <row r="117" spans="1:86" ht="13.5" customHeight="1">
      <c r="A117" s="379"/>
      <c r="B117" s="649"/>
      <c r="C117" s="650"/>
      <c r="D117" s="650"/>
      <c r="E117" s="650"/>
      <c r="F117" s="650"/>
      <c r="G117" s="650"/>
      <c r="H117" s="650"/>
      <c r="I117" s="650"/>
      <c r="J117" s="650"/>
      <c r="K117" s="650"/>
      <c r="L117" s="650"/>
      <c r="M117" s="650"/>
      <c r="N117" s="650"/>
      <c r="O117" s="650"/>
      <c r="P117" s="650"/>
      <c r="Q117" s="650"/>
      <c r="R117" s="650"/>
      <c r="S117" s="650"/>
      <c r="T117" s="650"/>
      <c r="U117" s="650"/>
      <c r="V117" s="650"/>
      <c r="W117" s="650"/>
      <c r="X117" s="650"/>
      <c r="Y117" s="650"/>
      <c r="Z117" s="650"/>
      <c r="AA117" s="650"/>
      <c r="AB117" s="650"/>
      <c r="AC117" s="650"/>
      <c r="AD117" s="650"/>
      <c r="AE117" s="650"/>
      <c r="AF117" s="650"/>
      <c r="AG117" s="650"/>
      <c r="AH117" s="650"/>
      <c r="AI117" s="650"/>
      <c r="AJ117" s="650"/>
      <c r="AK117" s="650"/>
      <c r="AL117" s="650"/>
      <c r="AM117" s="650"/>
      <c r="AN117" s="650"/>
      <c r="AO117" s="650"/>
      <c r="AP117" s="650"/>
      <c r="AQ117" s="650"/>
      <c r="AR117" s="650"/>
      <c r="AS117" s="650"/>
      <c r="AT117" s="650"/>
      <c r="AU117" s="650"/>
      <c r="AV117" s="650"/>
      <c r="AW117" s="650"/>
      <c r="AX117" s="650"/>
      <c r="AY117" s="650"/>
      <c r="AZ117" s="650"/>
      <c r="BA117" s="650"/>
      <c r="BB117" s="650"/>
      <c r="BC117" s="650"/>
      <c r="BD117" s="650"/>
      <c r="BE117" s="650"/>
      <c r="BF117" s="650"/>
      <c r="BG117" s="650"/>
      <c r="BH117" s="650"/>
      <c r="BI117" s="650"/>
      <c r="BJ117" s="650"/>
      <c r="BK117" s="650"/>
      <c r="BL117" s="650"/>
      <c r="BM117" s="650"/>
      <c r="BN117" s="650"/>
      <c r="BO117" s="650"/>
      <c r="BP117" s="650"/>
      <c r="BQ117" s="650"/>
      <c r="BR117" s="650"/>
      <c r="BS117" s="650"/>
      <c r="BT117" s="650"/>
      <c r="BU117" s="650"/>
      <c r="BV117" s="650"/>
      <c r="BW117" s="650"/>
      <c r="BX117" s="650"/>
      <c r="BY117" s="650"/>
      <c r="BZ117" s="650"/>
      <c r="CA117" s="650"/>
      <c r="CB117" s="650"/>
      <c r="CC117" s="650"/>
      <c r="CD117" s="650"/>
      <c r="CE117" s="650"/>
      <c r="CF117" s="650"/>
      <c r="CG117" s="650"/>
      <c r="CH117" s="650"/>
    </row>
    <row r="118" spans="1:86" ht="13.5" customHeight="1">
      <c r="A118" s="379"/>
      <c r="B118" s="649"/>
      <c r="C118" s="650"/>
      <c r="D118" s="650"/>
      <c r="E118" s="650"/>
      <c r="F118" s="650"/>
      <c r="G118" s="650"/>
      <c r="H118" s="650"/>
      <c r="I118" s="650"/>
      <c r="J118" s="650"/>
      <c r="K118" s="650"/>
      <c r="L118" s="650"/>
      <c r="M118" s="650"/>
      <c r="N118" s="650"/>
      <c r="O118" s="650"/>
      <c r="P118" s="650"/>
      <c r="Q118" s="650"/>
      <c r="R118" s="650"/>
      <c r="S118" s="650"/>
      <c r="T118" s="650"/>
      <c r="U118" s="650"/>
      <c r="V118" s="650"/>
      <c r="W118" s="650"/>
      <c r="X118" s="650"/>
      <c r="Y118" s="650"/>
      <c r="Z118" s="650"/>
      <c r="AA118" s="650"/>
      <c r="AB118" s="650"/>
      <c r="AC118" s="650"/>
      <c r="AD118" s="650"/>
      <c r="AE118" s="650"/>
      <c r="AF118" s="650"/>
      <c r="AG118" s="650"/>
      <c r="AH118" s="650"/>
      <c r="AI118" s="650"/>
      <c r="AJ118" s="650"/>
      <c r="AK118" s="650"/>
      <c r="AL118" s="650"/>
      <c r="AM118" s="650"/>
      <c r="AN118" s="650"/>
      <c r="AO118" s="650"/>
      <c r="AP118" s="650"/>
      <c r="AQ118" s="650"/>
      <c r="AR118" s="650"/>
      <c r="AS118" s="650"/>
      <c r="AT118" s="650"/>
      <c r="AU118" s="650"/>
      <c r="AV118" s="650"/>
      <c r="AW118" s="650"/>
      <c r="AX118" s="650"/>
      <c r="AY118" s="650"/>
      <c r="AZ118" s="650"/>
      <c r="BA118" s="650"/>
      <c r="BB118" s="650"/>
      <c r="BC118" s="650"/>
      <c r="BD118" s="650"/>
      <c r="BE118" s="650"/>
      <c r="BF118" s="650"/>
      <c r="BG118" s="650"/>
      <c r="BH118" s="650"/>
      <c r="BI118" s="650"/>
      <c r="BJ118" s="650"/>
      <c r="BK118" s="650"/>
      <c r="BL118" s="650"/>
      <c r="BM118" s="650"/>
      <c r="BN118" s="650"/>
      <c r="BO118" s="650"/>
      <c r="BP118" s="650"/>
      <c r="BQ118" s="650"/>
      <c r="BR118" s="650"/>
      <c r="BS118" s="650"/>
      <c r="BT118" s="650"/>
      <c r="BU118" s="650"/>
      <c r="BV118" s="650"/>
      <c r="BW118" s="650"/>
      <c r="BX118" s="650"/>
      <c r="BY118" s="650"/>
      <c r="BZ118" s="650"/>
      <c r="CA118" s="650"/>
      <c r="CB118" s="650"/>
      <c r="CC118" s="650"/>
      <c r="CD118" s="650"/>
      <c r="CE118" s="650"/>
      <c r="CF118" s="650"/>
      <c r="CG118" s="650"/>
      <c r="CH118" s="650"/>
    </row>
    <row r="119" spans="1:86" ht="13.5" customHeight="1">
      <c r="A119" s="379"/>
      <c r="B119" s="649"/>
      <c r="C119" s="650"/>
      <c r="D119" s="650"/>
      <c r="E119" s="650"/>
      <c r="F119" s="650"/>
      <c r="G119" s="650"/>
      <c r="H119" s="650"/>
      <c r="I119" s="650"/>
      <c r="J119" s="650"/>
      <c r="K119" s="650"/>
      <c r="L119" s="650"/>
      <c r="M119" s="650"/>
      <c r="N119" s="650"/>
      <c r="O119" s="650"/>
      <c r="P119" s="650"/>
      <c r="Q119" s="650"/>
      <c r="R119" s="650"/>
      <c r="S119" s="650"/>
      <c r="T119" s="650"/>
      <c r="U119" s="650"/>
      <c r="V119" s="650"/>
      <c r="W119" s="650"/>
      <c r="X119" s="650"/>
      <c r="Y119" s="650"/>
      <c r="Z119" s="650"/>
      <c r="AA119" s="650"/>
      <c r="AB119" s="650"/>
      <c r="AC119" s="650"/>
      <c r="AD119" s="650"/>
      <c r="AE119" s="650"/>
      <c r="AF119" s="650"/>
      <c r="AG119" s="650"/>
      <c r="AH119" s="650"/>
      <c r="AI119" s="650"/>
      <c r="AJ119" s="650"/>
      <c r="AK119" s="650"/>
      <c r="AL119" s="650"/>
      <c r="AM119" s="650"/>
      <c r="AN119" s="650"/>
      <c r="AO119" s="650"/>
      <c r="AP119" s="650"/>
      <c r="AQ119" s="650"/>
      <c r="AR119" s="650"/>
      <c r="AS119" s="650"/>
      <c r="AT119" s="650"/>
      <c r="AU119" s="650"/>
      <c r="AV119" s="650"/>
      <c r="AW119" s="650"/>
      <c r="AX119" s="650"/>
      <c r="AY119" s="650"/>
      <c r="AZ119" s="650"/>
      <c r="BA119" s="650"/>
      <c r="BB119" s="650"/>
      <c r="BC119" s="650"/>
      <c r="BD119" s="650"/>
      <c r="BE119" s="650"/>
      <c r="BF119" s="650"/>
      <c r="BG119" s="650"/>
      <c r="BH119" s="650"/>
      <c r="BI119" s="650"/>
      <c r="BJ119" s="650"/>
      <c r="BK119" s="650"/>
      <c r="BL119" s="650"/>
      <c r="BM119" s="650"/>
      <c r="BN119" s="650"/>
      <c r="BO119" s="650"/>
      <c r="BP119" s="650"/>
      <c r="BQ119" s="650"/>
      <c r="BR119" s="650"/>
      <c r="BS119" s="650"/>
      <c r="BT119" s="650"/>
      <c r="BU119" s="650"/>
      <c r="BV119" s="650"/>
      <c r="BW119" s="650"/>
      <c r="BX119" s="650"/>
      <c r="BY119" s="650"/>
      <c r="BZ119" s="650"/>
      <c r="CA119" s="650"/>
      <c r="CB119" s="650"/>
      <c r="CC119" s="650"/>
      <c r="CD119" s="650"/>
      <c r="CE119" s="650"/>
      <c r="CF119" s="650"/>
      <c r="CG119" s="650"/>
      <c r="CH119" s="650"/>
    </row>
    <row r="120" spans="1:86" ht="13.5" customHeight="1">
      <c r="A120" s="379"/>
      <c r="B120" s="649"/>
      <c r="C120" s="650"/>
      <c r="D120" s="650"/>
      <c r="E120" s="650"/>
      <c r="F120" s="650"/>
      <c r="G120" s="650"/>
      <c r="H120" s="650"/>
      <c r="I120" s="650"/>
      <c r="J120" s="650"/>
      <c r="K120" s="650"/>
      <c r="L120" s="650"/>
      <c r="M120" s="650"/>
      <c r="N120" s="650"/>
      <c r="O120" s="650"/>
      <c r="P120" s="650"/>
      <c r="Q120" s="650"/>
      <c r="R120" s="650"/>
      <c r="S120" s="650"/>
      <c r="T120" s="650"/>
      <c r="U120" s="650"/>
      <c r="V120" s="650"/>
      <c r="W120" s="650"/>
      <c r="X120" s="650"/>
      <c r="Y120" s="650"/>
      <c r="Z120" s="650"/>
      <c r="AA120" s="650"/>
      <c r="AB120" s="650"/>
      <c r="AC120" s="650"/>
      <c r="AD120" s="650"/>
      <c r="AE120" s="650"/>
      <c r="AF120" s="650"/>
      <c r="AG120" s="650"/>
      <c r="AH120" s="650"/>
      <c r="AI120" s="650"/>
      <c r="AJ120" s="650"/>
      <c r="AK120" s="650"/>
      <c r="AL120" s="650"/>
      <c r="AM120" s="650"/>
      <c r="AN120" s="650"/>
      <c r="AO120" s="650"/>
      <c r="AP120" s="650"/>
      <c r="AQ120" s="650"/>
      <c r="AR120" s="650"/>
      <c r="AS120" s="650"/>
      <c r="AT120" s="650"/>
      <c r="AU120" s="650"/>
      <c r="AV120" s="650"/>
      <c r="AW120" s="650"/>
      <c r="AX120" s="650"/>
      <c r="AY120" s="650"/>
      <c r="AZ120" s="650"/>
      <c r="BA120" s="650"/>
      <c r="BB120" s="650"/>
      <c r="BC120" s="650"/>
      <c r="BD120" s="650"/>
      <c r="BE120" s="650"/>
      <c r="BF120" s="650"/>
      <c r="BG120" s="650"/>
      <c r="BH120" s="650"/>
      <c r="BI120" s="650"/>
      <c r="BJ120" s="650"/>
      <c r="BK120" s="650"/>
      <c r="BL120" s="650"/>
      <c r="BM120" s="650"/>
      <c r="BN120" s="650"/>
      <c r="BO120" s="650"/>
      <c r="BP120" s="650"/>
      <c r="BQ120" s="650"/>
      <c r="BR120" s="650"/>
      <c r="BS120" s="650"/>
      <c r="BT120" s="650"/>
      <c r="BU120" s="650"/>
      <c r="BV120" s="650"/>
      <c r="BW120" s="650"/>
      <c r="BX120" s="650"/>
      <c r="BY120" s="650"/>
      <c r="BZ120" s="650"/>
      <c r="CA120" s="650"/>
      <c r="CB120" s="650"/>
      <c r="CC120" s="650"/>
      <c r="CD120" s="650"/>
      <c r="CE120" s="650"/>
      <c r="CF120" s="650"/>
      <c r="CG120" s="650"/>
      <c r="CH120" s="650"/>
    </row>
    <row r="121" spans="1:86" ht="13.5" customHeight="1">
      <c r="A121" s="379"/>
      <c r="B121" s="649"/>
      <c r="C121" s="650"/>
      <c r="D121" s="650"/>
      <c r="E121" s="650"/>
      <c r="F121" s="650"/>
      <c r="G121" s="650"/>
      <c r="H121" s="650"/>
      <c r="I121" s="650"/>
      <c r="J121" s="650"/>
      <c r="K121" s="650"/>
      <c r="L121" s="650"/>
      <c r="M121" s="650"/>
      <c r="N121" s="650"/>
      <c r="O121" s="650"/>
      <c r="P121" s="650"/>
      <c r="Q121" s="650"/>
      <c r="R121" s="650"/>
      <c r="S121" s="650"/>
      <c r="T121" s="650"/>
      <c r="U121" s="650"/>
      <c r="V121" s="650"/>
      <c r="W121" s="650"/>
      <c r="X121" s="650"/>
      <c r="Y121" s="650"/>
      <c r="Z121" s="650"/>
      <c r="AA121" s="650"/>
      <c r="AB121" s="650"/>
      <c r="AC121" s="650"/>
      <c r="AD121" s="650"/>
      <c r="AE121" s="650"/>
      <c r="AF121" s="650"/>
      <c r="AG121" s="650"/>
      <c r="AH121" s="650"/>
      <c r="AI121" s="650"/>
      <c r="AJ121" s="650"/>
      <c r="AK121" s="650"/>
      <c r="AL121" s="650"/>
      <c r="AM121" s="650"/>
      <c r="AN121" s="650"/>
      <c r="AO121" s="650"/>
      <c r="AP121" s="650"/>
      <c r="AQ121" s="650"/>
      <c r="AR121" s="650"/>
      <c r="AS121" s="650"/>
      <c r="AT121" s="650"/>
      <c r="AU121" s="650"/>
      <c r="AV121" s="650"/>
      <c r="AW121" s="650"/>
      <c r="AX121" s="650"/>
      <c r="AY121" s="650"/>
      <c r="AZ121" s="650"/>
      <c r="BA121" s="650"/>
      <c r="BB121" s="650"/>
      <c r="BC121" s="650"/>
      <c r="BD121" s="650"/>
      <c r="BE121" s="650"/>
      <c r="BF121" s="650"/>
      <c r="BG121" s="650"/>
      <c r="BH121" s="650"/>
      <c r="BI121" s="650"/>
      <c r="BJ121" s="650"/>
      <c r="BK121" s="650"/>
      <c r="BL121" s="650"/>
      <c r="BM121" s="650"/>
      <c r="BN121" s="650"/>
      <c r="BO121" s="650"/>
      <c r="BP121" s="650"/>
      <c r="BQ121" s="650"/>
      <c r="BR121" s="650"/>
      <c r="BS121" s="650"/>
      <c r="BT121" s="650"/>
      <c r="BU121" s="650"/>
      <c r="BV121" s="650"/>
      <c r="BW121" s="650"/>
      <c r="BX121" s="650"/>
      <c r="BY121" s="650"/>
      <c r="BZ121" s="650"/>
      <c r="CA121" s="650"/>
      <c r="CB121" s="650"/>
      <c r="CC121" s="650"/>
      <c r="CD121" s="650"/>
      <c r="CE121" s="650"/>
      <c r="CF121" s="650"/>
      <c r="CG121" s="650"/>
      <c r="CH121" s="650"/>
    </row>
    <row r="122" spans="1:86" ht="13.5" customHeight="1">
      <c r="A122" s="379"/>
      <c r="B122" s="649"/>
      <c r="C122" s="650"/>
      <c r="D122" s="650"/>
      <c r="E122" s="650"/>
      <c r="F122" s="650"/>
      <c r="G122" s="650"/>
      <c r="H122" s="650"/>
      <c r="I122" s="650"/>
      <c r="J122" s="650"/>
      <c r="K122" s="650"/>
      <c r="L122" s="650"/>
      <c r="M122" s="650"/>
      <c r="N122" s="650"/>
      <c r="O122" s="650"/>
      <c r="P122" s="650"/>
      <c r="Q122" s="650"/>
      <c r="R122" s="650"/>
      <c r="S122" s="650"/>
      <c r="T122" s="650"/>
      <c r="U122" s="650"/>
      <c r="V122" s="650"/>
      <c r="W122" s="650"/>
      <c r="X122" s="650"/>
      <c r="Y122" s="650"/>
      <c r="Z122" s="650"/>
      <c r="AA122" s="650"/>
      <c r="AB122" s="650"/>
      <c r="AC122" s="650"/>
      <c r="AD122" s="650"/>
      <c r="AE122" s="650"/>
      <c r="AF122" s="650"/>
      <c r="AG122" s="650"/>
      <c r="AH122" s="650"/>
      <c r="AI122" s="650"/>
      <c r="AJ122" s="650"/>
      <c r="AK122" s="650"/>
      <c r="AL122" s="650"/>
      <c r="AM122" s="650"/>
      <c r="AN122" s="650"/>
      <c r="AO122" s="650"/>
      <c r="AP122" s="650"/>
      <c r="AQ122" s="650"/>
      <c r="AR122" s="650"/>
      <c r="AS122" s="650"/>
      <c r="AT122" s="650"/>
      <c r="AU122" s="650"/>
      <c r="AV122" s="650"/>
      <c r="AW122" s="650"/>
      <c r="AX122" s="650"/>
      <c r="AY122" s="650"/>
      <c r="AZ122" s="650"/>
      <c r="BA122" s="650"/>
      <c r="BB122" s="650"/>
      <c r="BC122" s="650"/>
      <c r="BD122" s="650"/>
      <c r="BE122" s="650"/>
      <c r="BF122" s="650"/>
      <c r="BG122" s="650"/>
      <c r="BH122" s="650"/>
      <c r="BI122" s="650"/>
      <c r="BJ122" s="650"/>
      <c r="BK122" s="650"/>
      <c r="BL122" s="650"/>
      <c r="BM122" s="650"/>
      <c r="BN122" s="650"/>
      <c r="BO122" s="650"/>
      <c r="BP122" s="650"/>
      <c r="BQ122" s="650"/>
      <c r="BR122" s="650"/>
      <c r="BS122" s="650"/>
      <c r="BT122" s="650"/>
      <c r="BU122" s="650"/>
      <c r="BV122" s="650"/>
      <c r="BW122" s="650"/>
      <c r="BX122" s="650"/>
      <c r="BY122" s="650"/>
      <c r="BZ122" s="650"/>
      <c r="CA122" s="650"/>
      <c r="CB122" s="650"/>
      <c r="CC122" s="650"/>
      <c r="CD122" s="650"/>
      <c r="CE122" s="650"/>
      <c r="CF122" s="650"/>
      <c r="CG122" s="650"/>
      <c r="CH122" s="650"/>
    </row>
    <row r="123" spans="1:86" ht="13.5" customHeight="1">
      <c r="A123" s="379"/>
      <c r="B123" s="649"/>
      <c r="C123" s="650"/>
      <c r="D123" s="650"/>
      <c r="E123" s="650"/>
      <c r="F123" s="650"/>
      <c r="G123" s="650"/>
      <c r="H123" s="650"/>
      <c r="I123" s="650"/>
      <c r="J123" s="650"/>
      <c r="K123" s="650"/>
      <c r="L123" s="650"/>
      <c r="M123" s="650"/>
      <c r="N123" s="650"/>
      <c r="O123" s="650"/>
      <c r="P123" s="650"/>
      <c r="Q123" s="650"/>
      <c r="R123" s="650"/>
      <c r="S123" s="650"/>
      <c r="T123" s="650"/>
      <c r="U123" s="650"/>
      <c r="V123" s="650"/>
      <c r="W123" s="650"/>
      <c r="X123" s="650"/>
      <c r="Y123" s="650"/>
      <c r="Z123" s="650"/>
      <c r="AA123" s="650"/>
      <c r="AB123" s="650"/>
      <c r="AC123" s="650"/>
      <c r="AD123" s="650"/>
      <c r="AE123" s="650"/>
      <c r="AF123" s="650"/>
      <c r="AG123" s="650"/>
      <c r="AH123" s="650"/>
      <c r="AI123" s="650"/>
      <c r="AJ123" s="650"/>
      <c r="AK123" s="650"/>
      <c r="AL123" s="650"/>
      <c r="AM123" s="650"/>
      <c r="AN123" s="650"/>
      <c r="AO123" s="650"/>
      <c r="AP123" s="650"/>
      <c r="AQ123" s="650"/>
      <c r="AR123" s="650"/>
      <c r="AS123" s="650"/>
      <c r="AT123" s="650"/>
      <c r="AU123" s="650"/>
      <c r="AV123" s="650"/>
      <c r="AW123" s="650"/>
      <c r="AX123" s="650"/>
      <c r="AY123" s="650"/>
      <c r="AZ123" s="650"/>
      <c r="BA123" s="650"/>
      <c r="BB123" s="650"/>
      <c r="BC123" s="650"/>
      <c r="BD123" s="650"/>
      <c r="BE123" s="650"/>
      <c r="BF123" s="650"/>
      <c r="BG123" s="650"/>
      <c r="BH123" s="650"/>
      <c r="BI123" s="650"/>
      <c r="BJ123" s="650"/>
      <c r="BK123" s="650"/>
      <c r="BL123" s="650"/>
      <c r="BM123" s="650"/>
      <c r="BN123" s="650"/>
      <c r="BO123" s="650"/>
      <c r="BP123" s="650"/>
      <c r="BQ123" s="650"/>
      <c r="BR123" s="650"/>
      <c r="BS123" s="650"/>
      <c r="BT123" s="650"/>
      <c r="BU123" s="650"/>
      <c r="BV123" s="650"/>
      <c r="BW123" s="650"/>
      <c r="BX123" s="650"/>
      <c r="BY123" s="650"/>
      <c r="BZ123" s="650"/>
      <c r="CA123" s="650"/>
      <c r="CB123" s="650"/>
      <c r="CC123" s="650"/>
      <c r="CD123" s="650"/>
      <c r="CE123" s="650"/>
      <c r="CF123" s="650"/>
      <c r="CG123" s="650"/>
      <c r="CH123" s="650"/>
    </row>
    <row r="124" spans="1:86" ht="13.5" customHeight="1">
      <c r="A124" s="379"/>
      <c r="B124" s="649"/>
      <c r="C124" s="650"/>
      <c r="D124" s="650"/>
      <c r="E124" s="650"/>
      <c r="F124" s="650"/>
      <c r="G124" s="650"/>
      <c r="H124" s="650"/>
      <c r="I124" s="650"/>
      <c r="J124" s="650"/>
      <c r="K124" s="650"/>
      <c r="L124" s="650"/>
      <c r="M124" s="650"/>
      <c r="N124" s="650"/>
      <c r="O124" s="650"/>
      <c r="P124" s="650"/>
      <c r="Q124" s="650"/>
      <c r="R124" s="650"/>
      <c r="S124" s="650"/>
      <c r="T124" s="650"/>
      <c r="U124" s="650"/>
      <c r="V124" s="650"/>
      <c r="W124" s="650"/>
      <c r="X124" s="650"/>
      <c r="Y124" s="650"/>
      <c r="Z124" s="650"/>
      <c r="AA124" s="650"/>
      <c r="AB124" s="650"/>
      <c r="AC124" s="650"/>
      <c r="AD124" s="650"/>
      <c r="AE124" s="650"/>
      <c r="AF124" s="650"/>
      <c r="AG124" s="650"/>
      <c r="AH124" s="650"/>
      <c r="AI124" s="650"/>
      <c r="AJ124" s="650"/>
      <c r="AK124" s="650"/>
      <c r="AL124" s="650"/>
      <c r="AM124" s="650"/>
      <c r="AN124" s="650"/>
      <c r="AO124" s="650"/>
      <c r="AP124" s="650"/>
      <c r="AQ124" s="650"/>
      <c r="AR124" s="650"/>
      <c r="AS124" s="650"/>
      <c r="AT124" s="650"/>
      <c r="AU124" s="650"/>
      <c r="AV124" s="650"/>
      <c r="AW124" s="650"/>
      <c r="AX124" s="650"/>
      <c r="AY124" s="650"/>
      <c r="AZ124" s="650"/>
      <c r="BA124" s="650"/>
      <c r="BB124" s="650"/>
      <c r="BC124" s="650"/>
      <c r="BD124" s="650"/>
      <c r="BE124" s="650"/>
      <c r="BF124" s="650"/>
      <c r="BG124" s="650"/>
      <c r="BH124" s="650"/>
      <c r="BI124" s="650"/>
      <c r="BJ124" s="650"/>
      <c r="BK124" s="650"/>
      <c r="BL124" s="650"/>
      <c r="BM124" s="650"/>
      <c r="BN124" s="650"/>
      <c r="BO124" s="650"/>
      <c r="BP124" s="650"/>
      <c r="BQ124" s="650"/>
      <c r="BR124" s="650"/>
      <c r="BS124" s="650"/>
      <c r="BT124" s="650"/>
      <c r="BU124" s="650"/>
      <c r="BV124" s="650"/>
      <c r="BW124" s="650"/>
      <c r="BX124" s="650"/>
      <c r="BY124" s="650"/>
      <c r="BZ124" s="650"/>
      <c r="CA124" s="650"/>
      <c r="CB124" s="650"/>
      <c r="CC124" s="650"/>
      <c r="CD124" s="650"/>
      <c r="CE124" s="650"/>
      <c r="CF124" s="650"/>
      <c r="CG124" s="650"/>
      <c r="CH124" s="650"/>
    </row>
    <row r="125" spans="1:86" ht="13.5" customHeight="1">
      <c r="A125" s="379"/>
      <c r="B125" s="649"/>
      <c r="C125" s="650"/>
      <c r="D125" s="650"/>
      <c r="E125" s="650"/>
      <c r="F125" s="650"/>
      <c r="G125" s="650"/>
      <c r="H125" s="650"/>
      <c r="I125" s="650"/>
      <c r="J125" s="650"/>
      <c r="K125" s="650"/>
      <c r="L125" s="650"/>
      <c r="M125" s="650"/>
      <c r="N125" s="650"/>
      <c r="O125" s="650"/>
      <c r="P125" s="650"/>
      <c r="Q125" s="650"/>
      <c r="R125" s="650"/>
      <c r="S125" s="650"/>
      <c r="T125" s="650"/>
      <c r="U125" s="650"/>
      <c r="V125" s="650"/>
      <c r="W125" s="650"/>
      <c r="X125" s="650"/>
      <c r="Y125" s="650"/>
      <c r="Z125" s="650"/>
      <c r="AA125" s="650"/>
      <c r="AB125" s="650"/>
      <c r="AC125" s="650"/>
      <c r="AD125" s="650"/>
      <c r="AE125" s="650"/>
      <c r="AF125" s="650"/>
      <c r="AG125" s="650"/>
      <c r="AH125" s="650"/>
      <c r="AI125" s="650"/>
      <c r="AJ125" s="650"/>
      <c r="AK125" s="650"/>
      <c r="AL125" s="650"/>
      <c r="AM125" s="650"/>
      <c r="AN125" s="650"/>
      <c r="AO125" s="650"/>
      <c r="AP125" s="650"/>
      <c r="AQ125" s="650"/>
      <c r="AR125" s="650"/>
      <c r="AS125" s="650"/>
      <c r="AT125" s="650"/>
      <c r="AU125" s="650"/>
      <c r="AV125" s="650"/>
      <c r="AW125" s="650"/>
      <c r="AX125" s="650"/>
      <c r="AY125" s="650"/>
      <c r="AZ125" s="650"/>
      <c r="BA125" s="650"/>
      <c r="BB125" s="650"/>
      <c r="BC125" s="650"/>
      <c r="BD125" s="650"/>
      <c r="BE125" s="650"/>
      <c r="BF125" s="650"/>
      <c r="BG125" s="650"/>
      <c r="BH125" s="650"/>
      <c r="BI125" s="650"/>
      <c r="BJ125" s="650"/>
      <c r="BK125" s="650"/>
      <c r="BL125" s="650"/>
      <c r="BM125" s="650"/>
      <c r="BN125" s="650"/>
      <c r="BO125" s="650"/>
      <c r="BP125" s="650"/>
      <c r="BQ125" s="650"/>
      <c r="BR125" s="650"/>
      <c r="BS125" s="650"/>
      <c r="BT125" s="650"/>
      <c r="BU125" s="650"/>
      <c r="BV125" s="650"/>
      <c r="BW125" s="650"/>
      <c r="BX125" s="650"/>
      <c r="BY125" s="650"/>
      <c r="BZ125" s="650"/>
      <c r="CA125" s="650"/>
      <c r="CB125" s="650"/>
      <c r="CC125" s="650"/>
      <c r="CD125" s="650"/>
      <c r="CE125" s="650"/>
      <c r="CF125" s="650"/>
      <c r="CG125" s="650"/>
      <c r="CH125" s="650"/>
    </row>
    <row r="126" spans="1:86" ht="13.5" customHeight="1">
      <c r="A126" s="379"/>
      <c r="B126" s="649"/>
      <c r="C126" s="650"/>
      <c r="D126" s="650"/>
      <c r="E126" s="650"/>
      <c r="F126" s="650"/>
      <c r="G126" s="650"/>
      <c r="H126" s="650"/>
      <c r="I126" s="650"/>
      <c r="J126" s="650"/>
      <c r="K126" s="650"/>
      <c r="L126" s="650"/>
      <c r="M126" s="650"/>
      <c r="N126" s="650"/>
      <c r="O126" s="650"/>
      <c r="P126" s="650"/>
      <c r="Q126" s="650"/>
      <c r="R126" s="650"/>
      <c r="S126" s="650"/>
      <c r="T126" s="650"/>
      <c r="U126" s="650"/>
      <c r="V126" s="650"/>
      <c r="W126" s="650"/>
      <c r="X126" s="650"/>
      <c r="Y126" s="650"/>
      <c r="Z126" s="650"/>
      <c r="AA126" s="650"/>
      <c r="AB126" s="650"/>
      <c r="AC126" s="650"/>
      <c r="AD126" s="650"/>
      <c r="AE126" s="650"/>
      <c r="AF126" s="650"/>
      <c r="AG126" s="650"/>
      <c r="AH126" s="650"/>
      <c r="AI126" s="650"/>
      <c r="AJ126" s="650"/>
      <c r="AK126" s="650"/>
      <c r="AL126" s="650"/>
      <c r="AM126" s="650"/>
      <c r="AN126" s="650"/>
      <c r="AO126" s="650"/>
      <c r="AP126" s="650"/>
      <c r="AQ126" s="650"/>
      <c r="AR126" s="650"/>
      <c r="AS126" s="650"/>
      <c r="AT126" s="650"/>
      <c r="AU126" s="650"/>
      <c r="AV126" s="650"/>
      <c r="AW126" s="650"/>
      <c r="AX126" s="650"/>
      <c r="AY126" s="650"/>
      <c r="AZ126" s="650"/>
      <c r="BA126" s="650"/>
      <c r="BB126" s="650"/>
      <c r="BC126" s="650"/>
      <c r="BD126" s="650"/>
      <c r="BE126" s="650"/>
      <c r="BF126" s="650"/>
      <c r="BG126" s="650"/>
      <c r="BH126" s="650"/>
      <c r="BI126" s="650"/>
      <c r="BJ126" s="650"/>
      <c r="BK126" s="650"/>
      <c r="BL126" s="650"/>
      <c r="BM126" s="650"/>
      <c r="BN126" s="650"/>
      <c r="BO126" s="650"/>
      <c r="BP126" s="650"/>
      <c r="BQ126" s="650"/>
      <c r="BR126" s="650"/>
      <c r="BS126" s="650"/>
      <c r="BT126" s="650"/>
      <c r="BU126" s="650"/>
      <c r="BV126" s="650"/>
      <c r="BW126" s="650"/>
      <c r="BX126" s="650"/>
      <c r="BY126" s="650"/>
      <c r="BZ126" s="650"/>
      <c r="CA126" s="650"/>
      <c r="CB126" s="650"/>
      <c r="CC126" s="650"/>
      <c r="CD126" s="650"/>
      <c r="CE126" s="650"/>
      <c r="CF126" s="650"/>
      <c r="CG126" s="650"/>
      <c r="CH126" s="650"/>
    </row>
    <row r="127" spans="1:86" ht="13.5" customHeight="1">
      <c r="A127" s="379"/>
      <c r="B127" s="649"/>
      <c r="C127" s="650"/>
      <c r="D127" s="650"/>
      <c r="E127" s="650"/>
      <c r="F127" s="650"/>
      <c r="G127" s="650"/>
      <c r="H127" s="650"/>
      <c r="I127" s="650"/>
      <c r="J127" s="650"/>
      <c r="K127" s="650"/>
      <c r="L127" s="650"/>
      <c r="M127" s="650"/>
      <c r="N127" s="650"/>
      <c r="O127" s="650"/>
      <c r="P127" s="650"/>
      <c r="Q127" s="650"/>
      <c r="R127" s="650"/>
      <c r="S127" s="650"/>
      <c r="T127" s="650"/>
      <c r="U127" s="650"/>
      <c r="V127" s="650"/>
      <c r="W127" s="650"/>
      <c r="X127" s="650"/>
      <c r="Y127" s="650"/>
      <c r="Z127" s="650"/>
      <c r="AA127" s="650"/>
      <c r="AB127" s="650"/>
      <c r="AC127" s="650"/>
      <c r="AD127" s="650"/>
      <c r="AE127" s="650"/>
      <c r="AF127" s="650"/>
      <c r="AG127" s="650"/>
      <c r="AH127" s="650"/>
      <c r="AI127" s="650"/>
      <c r="AJ127" s="650"/>
      <c r="AK127" s="650"/>
      <c r="AL127" s="650"/>
      <c r="AM127" s="650"/>
      <c r="AN127" s="650"/>
      <c r="AO127" s="650"/>
      <c r="AP127" s="650"/>
      <c r="AQ127" s="650"/>
      <c r="AR127" s="650"/>
      <c r="AS127" s="650"/>
      <c r="AT127" s="650"/>
      <c r="AU127" s="650"/>
      <c r="AV127" s="650"/>
      <c r="AW127" s="650"/>
      <c r="AX127" s="650"/>
      <c r="AY127" s="650"/>
      <c r="AZ127" s="650"/>
      <c r="BA127" s="650"/>
      <c r="BB127" s="650"/>
      <c r="BC127" s="650"/>
      <c r="BD127" s="650"/>
      <c r="BE127" s="650"/>
      <c r="BF127" s="650"/>
      <c r="BG127" s="650"/>
      <c r="BH127" s="650"/>
      <c r="BI127" s="650"/>
      <c r="BJ127" s="650"/>
      <c r="BK127" s="650"/>
      <c r="BL127" s="650"/>
      <c r="BM127" s="650"/>
      <c r="BN127" s="650"/>
      <c r="BO127" s="650"/>
      <c r="BP127" s="650"/>
      <c r="BQ127" s="650"/>
      <c r="BR127" s="650"/>
      <c r="BS127" s="650"/>
      <c r="BT127" s="650"/>
      <c r="BU127" s="650"/>
      <c r="BV127" s="650"/>
      <c r="BW127" s="650"/>
      <c r="BX127" s="650"/>
      <c r="BY127" s="650"/>
      <c r="BZ127" s="650"/>
      <c r="CA127" s="650"/>
      <c r="CB127" s="650"/>
      <c r="CC127" s="650"/>
      <c r="CD127" s="650"/>
      <c r="CE127" s="650"/>
      <c r="CF127" s="650"/>
      <c r="CG127" s="650"/>
      <c r="CH127" s="650"/>
    </row>
    <row r="128" spans="1:86" ht="13.5" customHeight="1">
      <c r="A128" s="379"/>
      <c r="B128" s="649"/>
      <c r="C128" s="650"/>
      <c r="D128" s="650"/>
      <c r="E128" s="650"/>
      <c r="F128" s="650"/>
      <c r="G128" s="650"/>
      <c r="H128" s="650"/>
      <c r="I128" s="650"/>
      <c r="J128" s="650"/>
      <c r="K128" s="650"/>
      <c r="L128" s="650"/>
      <c r="M128" s="650"/>
      <c r="N128" s="650"/>
      <c r="O128" s="650"/>
      <c r="P128" s="650"/>
      <c r="Q128" s="650"/>
      <c r="R128" s="650"/>
      <c r="S128" s="650"/>
      <c r="T128" s="650"/>
      <c r="U128" s="650"/>
      <c r="V128" s="650"/>
      <c r="W128" s="650"/>
      <c r="X128" s="650"/>
      <c r="Y128" s="650"/>
      <c r="Z128" s="650"/>
      <c r="AA128" s="650"/>
      <c r="AB128" s="650"/>
      <c r="AC128" s="650"/>
      <c r="AD128" s="650"/>
      <c r="AE128" s="650"/>
      <c r="AF128" s="650"/>
      <c r="AG128" s="650"/>
      <c r="AH128" s="650"/>
      <c r="AI128" s="650"/>
      <c r="AJ128" s="650"/>
      <c r="AK128" s="650"/>
      <c r="AL128" s="650"/>
      <c r="AM128" s="650"/>
      <c r="AN128" s="650"/>
      <c r="AO128" s="650"/>
      <c r="AP128" s="650"/>
      <c r="AQ128" s="650"/>
      <c r="AR128" s="650"/>
      <c r="AS128" s="650"/>
      <c r="AT128" s="650"/>
      <c r="AU128" s="650"/>
      <c r="AV128" s="650"/>
      <c r="AW128" s="650"/>
      <c r="AX128" s="650"/>
      <c r="AY128" s="650"/>
      <c r="AZ128" s="650"/>
      <c r="BA128" s="650"/>
      <c r="BB128" s="650"/>
      <c r="BC128" s="650"/>
      <c r="BD128" s="650"/>
      <c r="BE128" s="650"/>
      <c r="BF128" s="650"/>
      <c r="BG128" s="650"/>
      <c r="BH128" s="650"/>
      <c r="BI128" s="650"/>
      <c r="BJ128" s="650"/>
      <c r="BK128" s="650"/>
      <c r="BL128" s="650"/>
      <c r="BM128" s="650"/>
      <c r="BN128" s="650"/>
      <c r="BO128" s="650"/>
      <c r="BP128" s="650"/>
      <c r="BQ128" s="650"/>
      <c r="BR128" s="650"/>
      <c r="BS128" s="650"/>
      <c r="BT128" s="650"/>
      <c r="BU128" s="650"/>
      <c r="BV128" s="650"/>
      <c r="BW128" s="650"/>
      <c r="BX128" s="650"/>
      <c r="BY128" s="650"/>
      <c r="BZ128" s="650"/>
      <c r="CA128" s="650"/>
      <c r="CB128" s="650"/>
      <c r="CC128" s="650"/>
      <c r="CD128" s="650"/>
      <c r="CE128" s="650"/>
      <c r="CF128" s="650"/>
      <c r="CG128" s="650"/>
      <c r="CH128" s="650"/>
    </row>
    <row r="129" spans="1:86" ht="13.5" customHeight="1">
      <c r="A129" s="379"/>
      <c r="B129" s="649"/>
      <c r="C129" s="650"/>
      <c r="D129" s="650"/>
      <c r="E129" s="650"/>
      <c r="F129" s="650"/>
      <c r="G129" s="650"/>
      <c r="H129" s="650"/>
      <c r="I129" s="650"/>
      <c r="J129" s="650"/>
      <c r="K129" s="650"/>
      <c r="L129" s="650"/>
      <c r="M129" s="650"/>
      <c r="N129" s="650"/>
      <c r="O129" s="650"/>
      <c r="P129" s="650"/>
      <c r="Q129" s="650"/>
      <c r="R129" s="650"/>
      <c r="S129" s="650"/>
      <c r="T129" s="650"/>
      <c r="U129" s="650"/>
      <c r="V129" s="650"/>
      <c r="W129" s="650"/>
      <c r="X129" s="650"/>
      <c r="Y129" s="650"/>
      <c r="Z129" s="650"/>
      <c r="AA129" s="650"/>
      <c r="AB129" s="650"/>
      <c r="AC129" s="650"/>
      <c r="AD129" s="650"/>
      <c r="AE129" s="650"/>
      <c r="AF129" s="650"/>
      <c r="AG129" s="650"/>
      <c r="AH129" s="650"/>
      <c r="AI129" s="650"/>
      <c r="AJ129" s="650"/>
      <c r="AK129" s="650"/>
      <c r="AL129" s="650"/>
      <c r="AM129" s="650"/>
      <c r="AN129" s="650"/>
      <c r="AO129" s="650"/>
      <c r="AP129" s="650"/>
      <c r="AQ129" s="650"/>
      <c r="AR129" s="650"/>
      <c r="AS129" s="650"/>
      <c r="AT129" s="650"/>
      <c r="AU129" s="650"/>
      <c r="AV129" s="650"/>
      <c r="AW129" s="650"/>
      <c r="AX129" s="650"/>
      <c r="AY129" s="650"/>
      <c r="AZ129" s="650"/>
      <c r="BA129" s="650"/>
      <c r="BB129" s="650"/>
      <c r="BC129" s="650"/>
      <c r="BD129" s="650"/>
      <c r="BE129" s="650"/>
      <c r="BF129" s="650"/>
      <c r="BG129" s="650"/>
      <c r="BH129" s="650"/>
      <c r="BI129" s="650"/>
      <c r="BJ129" s="650"/>
      <c r="BK129" s="650"/>
      <c r="BL129" s="650"/>
      <c r="BM129" s="650"/>
      <c r="BN129" s="650"/>
      <c r="BO129" s="650"/>
      <c r="BP129" s="650"/>
      <c r="BQ129" s="650"/>
      <c r="BR129" s="650"/>
      <c r="BS129" s="650"/>
      <c r="BT129" s="650"/>
      <c r="BU129" s="650"/>
      <c r="BV129" s="650"/>
      <c r="BW129" s="650"/>
      <c r="BX129" s="650"/>
      <c r="BY129" s="650"/>
      <c r="BZ129" s="650"/>
      <c r="CA129" s="650"/>
      <c r="CB129" s="650"/>
      <c r="CC129" s="650"/>
      <c r="CD129" s="650"/>
      <c r="CE129" s="650"/>
      <c r="CF129" s="650"/>
      <c r="CG129" s="650"/>
      <c r="CH129" s="650"/>
    </row>
    <row r="130" spans="1:86" ht="13.5" customHeight="1">
      <c r="A130" s="379"/>
      <c r="B130" s="649"/>
      <c r="C130" s="650"/>
      <c r="D130" s="650"/>
      <c r="E130" s="650"/>
      <c r="F130" s="650"/>
      <c r="G130" s="650"/>
      <c r="H130" s="650"/>
      <c r="I130" s="650"/>
      <c r="J130" s="650"/>
      <c r="K130" s="650"/>
      <c r="L130" s="650"/>
      <c r="M130" s="650"/>
      <c r="N130" s="650"/>
      <c r="O130" s="650"/>
      <c r="P130" s="650"/>
      <c r="Q130" s="650"/>
      <c r="R130" s="650"/>
      <c r="S130" s="650"/>
      <c r="T130" s="650"/>
      <c r="U130" s="650"/>
      <c r="V130" s="650"/>
      <c r="W130" s="650"/>
      <c r="X130" s="650"/>
      <c r="Y130" s="650"/>
      <c r="Z130" s="650"/>
      <c r="AA130" s="650"/>
      <c r="AB130" s="650"/>
      <c r="AC130" s="650"/>
      <c r="AD130" s="650"/>
      <c r="AE130" s="650"/>
      <c r="AF130" s="650"/>
      <c r="AG130" s="650"/>
      <c r="AH130" s="650"/>
      <c r="AI130" s="650"/>
      <c r="AJ130" s="650"/>
      <c r="AK130" s="650"/>
      <c r="AL130" s="650"/>
      <c r="AM130" s="650"/>
      <c r="AN130" s="650"/>
      <c r="AO130" s="650"/>
      <c r="AP130" s="650"/>
      <c r="AQ130" s="650"/>
      <c r="AR130" s="650"/>
      <c r="AS130" s="650"/>
      <c r="AT130" s="650"/>
      <c r="AU130" s="650"/>
      <c r="AV130" s="650"/>
      <c r="AW130" s="650"/>
      <c r="AX130" s="650"/>
      <c r="AY130" s="650"/>
      <c r="AZ130" s="650"/>
      <c r="BA130" s="650"/>
      <c r="BB130" s="650"/>
      <c r="BC130" s="650"/>
      <c r="BD130" s="650"/>
      <c r="BE130" s="650"/>
      <c r="BF130" s="650"/>
      <c r="BG130" s="650"/>
      <c r="BH130" s="650"/>
      <c r="BI130" s="650"/>
      <c r="BJ130" s="650"/>
      <c r="BK130" s="650"/>
      <c r="BL130" s="650"/>
      <c r="BM130" s="650"/>
      <c r="BN130" s="650"/>
      <c r="BO130" s="650"/>
      <c r="BP130" s="650"/>
      <c r="BQ130" s="650"/>
      <c r="BR130" s="650"/>
      <c r="BS130" s="650"/>
      <c r="BT130" s="650"/>
      <c r="BU130" s="650"/>
      <c r="BV130" s="650"/>
      <c r="BW130" s="650"/>
      <c r="BX130" s="650"/>
      <c r="BY130" s="650"/>
      <c r="BZ130" s="650"/>
      <c r="CA130" s="650"/>
      <c r="CB130" s="650"/>
      <c r="CC130" s="650"/>
      <c r="CD130" s="650"/>
      <c r="CE130" s="650"/>
      <c r="CF130" s="650"/>
      <c r="CG130" s="650"/>
      <c r="CH130" s="650"/>
    </row>
    <row r="131" spans="1:86" ht="13.5" customHeight="1">
      <c r="A131" s="379"/>
      <c r="B131" s="649"/>
      <c r="C131" s="650"/>
      <c r="D131" s="650"/>
      <c r="E131" s="650"/>
      <c r="F131" s="650"/>
      <c r="G131" s="650"/>
      <c r="H131" s="650"/>
      <c r="I131" s="650"/>
      <c r="J131" s="650"/>
      <c r="K131" s="650"/>
      <c r="L131" s="650"/>
      <c r="M131" s="650"/>
      <c r="N131" s="650"/>
      <c r="O131" s="650"/>
      <c r="P131" s="650"/>
      <c r="Q131" s="650"/>
      <c r="R131" s="650"/>
      <c r="S131" s="650"/>
      <c r="T131" s="650"/>
      <c r="U131" s="650"/>
      <c r="V131" s="650"/>
      <c r="W131" s="650"/>
      <c r="X131" s="650"/>
      <c r="Y131" s="650"/>
      <c r="Z131" s="650"/>
      <c r="AA131" s="650"/>
      <c r="AB131" s="650"/>
      <c r="AC131" s="650"/>
      <c r="AD131" s="650"/>
      <c r="AE131" s="650"/>
      <c r="AF131" s="650"/>
      <c r="AG131" s="650"/>
      <c r="AH131" s="650"/>
      <c r="AI131" s="650"/>
      <c r="AJ131" s="650"/>
      <c r="AK131" s="650"/>
      <c r="AL131" s="650"/>
      <c r="AM131" s="650"/>
      <c r="AN131" s="650"/>
      <c r="AO131" s="650"/>
      <c r="AP131" s="650"/>
      <c r="AQ131" s="650"/>
      <c r="AR131" s="650"/>
      <c r="AS131" s="650"/>
      <c r="AT131" s="650"/>
      <c r="AU131" s="650"/>
      <c r="AV131" s="650"/>
      <c r="AW131" s="650"/>
      <c r="AX131" s="650"/>
      <c r="AY131" s="650"/>
      <c r="AZ131" s="650"/>
      <c r="BA131" s="650"/>
      <c r="BB131" s="650"/>
      <c r="BC131" s="650"/>
      <c r="BD131" s="650"/>
      <c r="BE131" s="650"/>
      <c r="BF131" s="650"/>
      <c r="BG131" s="650"/>
      <c r="BH131" s="650"/>
      <c r="BI131" s="650"/>
      <c r="BJ131" s="650"/>
      <c r="BK131" s="650"/>
      <c r="BL131" s="650"/>
      <c r="BM131" s="650"/>
      <c r="BN131" s="650"/>
      <c r="BO131" s="650"/>
      <c r="BP131" s="650"/>
      <c r="BQ131" s="650"/>
      <c r="BR131" s="650"/>
      <c r="BS131" s="650"/>
      <c r="BT131" s="650"/>
      <c r="BU131" s="650"/>
      <c r="BV131" s="650"/>
      <c r="BW131" s="650"/>
      <c r="BX131" s="650"/>
      <c r="BY131" s="650"/>
      <c r="BZ131" s="650"/>
      <c r="CA131" s="650"/>
      <c r="CB131" s="650"/>
      <c r="CC131" s="650"/>
      <c r="CD131" s="650"/>
      <c r="CE131" s="650"/>
      <c r="CF131" s="650"/>
      <c r="CG131" s="650"/>
      <c r="CH131" s="650"/>
    </row>
    <row r="132" spans="1:86" ht="13.5" customHeight="1">
      <c r="A132" s="379"/>
      <c r="B132" s="649"/>
      <c r="C132" s="650"/>
      <c r="D132" s="650"/>
      <c r="E132" s="650"/>
      <c r="F132" s="650"/>
      <c r="G132" s="650"/>
      <c r="H132" s="650"/>
      <c r="I132" s="650"/>
      <c r="J132" s="650"/>
      <c r="K132" s="650"/>
      <c r="L132" s="650"/>
      <c r="M132" s="650"/>
      <c r="N132" s="650"/>
      <c r="O132" s="650"/>
      <c r="P132" s="650"/>
      <c r="Q132" s="650"/>
      <c r="R132" s="650"/>
      <c r="S132" s="650"/>
      <c r="T132" s="650"/>
      <c r="U132" s="650"/>
      <c r="V132" s="650"/>
      <c r="W132" s="650"/>
      <c r="X132" s="650"/>
      <c r="Y132" s="650"/>
      <c r="Z132" s="650"/>
      <c r="AA132" s="650"/>
      <c r="AB132" s="650"/>
      <c r="AC132" s="650"/>
      <c r="AD132" s="650"/>
      <c r="AE132" s="650"/>
      <c r="AF132" s="650"/>
      <c r="AG132" s="650"/>
      <c r="AH132" s="650"/>
      <c r="AI132" s="650"/>
      <c r="AJ132" s="650"/>
      <c r="AK132" s="650"/>
      <c r="AL132" s="650"/>
      <c r="AM132" s="650"/>
      <c r="AN132" s="650"/>
      <c r="AO132" s="650"/>
      <c r="AP132" s="650"/>
      <c r="AQ132" s="650"/>
      <c r="AR132" s="650"/>
      <c r="AS132" s="650"/>
      <c r="AT132" s="650"/>
      <c r="AU132" s="650"/>
      <c r="AV132" s="650"/>
      <c r="AW132" s="650"/>
      <c r="AX132" s="650"/>
      <c r="AY132" s="650"/>
      <c r="AZ132" s="650"/>
      <c r="BA132" s="650"/>
      <c r="BB132" s="650"/>
      <c r="BC132" s="650"/>
      <c r="BD132" s="650"/>
      <c r="BE132" s="650"/>
      <c r="BF132" s="650"/>
      <c r="BG132" s="650"/>
      <c r="BH132" s="650"/>
      <c r="BI132" s="650"/>
      <c r="BJ132" s="650"/>
      <c r="BK132" s="650"/>
      <c r="BL132" s="650"/>
      <c r="BM132" s="650"/>
      <c r="BN132" s="650"/>
      <c r="BO132" s="650"/>
      <c r="BP132" s="650"/>
      <c r="BQ132" s="650"/>
      <c r="BR132" s="650"/>
      <c r="BS132" s="650"/>
      <c r="BT132" s="650"/>
      <c r="BU132" s="650"/>
      <c r="BV132" s="650"/>
      <c r="BW132" s="650"/>
      <c r="BX132" s="650"/>
      <c r="BY132" s="650"/>
      <c r="BZ132" s="650"/>
      <c r="CA132" s="650"/>
      <c r="CB132" s="650"/>
      <c r="CC132" s="650"/>
      <c r="CD132" s="650"/>
      <c r="CE132" s="650"/>
      <c r="CF132" s="650"/>
      <c r="CG132" s="650"/>
      <c r="CH132" s="650"/>
    </row>
    <row r="133" spans="1:86" ht="13.5" customHeight="1">
      <c r="A133" s="379"/>
      <c r="B133" s="649"/>
      <c r="C133" s="650"/>
      <c r="D133" s="650"/>
      <c r="E133" s="650"/>
      <c r="F133" s="650"/>
      <c r="G133" s="650"/>
      <c r="H133" s="650"/>
      <c r="I133" s="650"/>
      <c r="J133" s="650"/>
      <c r="K133" s="650"/>
      <c r="L133" s="650"/>
      <c r="M133" s="650"/>
      <c r="N133" s="650"/>
      <c r="O133" s="650"/>
      <c r="P133" s="650"/>
      <c r="Q133" s="650"/>
      <c r="R133" s="650"/>
      <c r="S133" s="650"/>
      <c r="T133" s="650"/>
      <c r="U133" s="650"/>
      <c r="V133" s="650"/>
      <c r="W133" s="650"/>
      <c r="X133" s="650"/>
      <c r="Y133" s="650"/>
      <c r="Z133" s="650"/>
      <c r="AA133" s="650"/>
      <c r="AB133" s="650"/>
      <c r="AC133" s="650"/>
      <c r="AD133" s="650"/>
      <c r="AE133" s="650"/>
      <c r="AF133" s="650"/>
      <c r="AG133" s="650"/>
      <c r="AH133" s="650"/>
      <c r="AI133" s="650"/>
      <c r="AJ133" s="650"/>
      <c r="AK133" s="650"/>
      <c r="AL133" s="650"/>
      <c r="AM133" s="650"/>
      <c r="AN133" s="650"/>
      <c r="AO133" s="650"/>
      <c r="AP133" s="650"/>
      <c r="AQ133" s="650"/>
      <c r="AR133" s="650"/>
      <c r="AS133" s="650"/>
      <c r="AT133" s="650"/>
      <c r="AU133" s="650"/>
      <c r="AV133" s="650"/>
      <c r="AW133" s="650"/>
      <c r="AX133" s="650"/>
      <c r="AY133" s="650"/>
      <c r="AZ133" s="650"/>
      <c r="BA133" s="650"/>
      <c r="BB133" s="650"/>
      <c r="BC133" s="650"/>
      <c r="BD133" s="650"/>
      <c r="BE133" s="650"/>
      <c r="BF133" s="650"/>
      <c r="BG133" s="650"/>
      <c r="BH133" s="650"/>
      <c r="BI133" s="650"/>
      <c r="BJ133" s="650"/>
      <c r="BK133" s="650"/>
      <c r="BL133" s="650"/>
      <c r="BM133" s="650"/>
      <c r="BN133" s="650"/>
      <c r="BO133" s="650"/>
      <c r="BP133" s="650"/>
      <c r="BQ133" s="650"/>
      <c r="BR133" s="650"/>
      <c r="BS133" s="650"/>
      <c r="BT133" s="650"/>
      <c r="BU133" s="650"/>
      <c r="BV133" s="650"/>
      <c r="BW133" s="650"/>
      <c r="BX133" s="650"/>
      <c r="BY133" s="650"/>
      <c r="BZ133" s="650"/>
      <c r="CA133" s="650"/>
      <c r="CB133" s="650"/>
      <c r="CC133" s="650"/>
      <c r="CD133" s="650"/>
      <c r="CE133" s="650"/>
      <c r="CF133" s="650"/>
      <c r="CG133" s="650"/>
      <c r="CH133" s="650"/>
    </row>
    <row r="134" spans="1:86" ht="13.5" customHeight="1">
      <c r="A134" s="379"/>
      <c r="B134" s="649"/>
      <c r="C134" s="650"/>
      <c r="D134" s="650"/>
      <c r="E134" s="650"/>
      <c r="F134" s="650"/>
      <c r="G134" s="650"/>
      <c r="H134" s="650"/>
      <c r="I134" s="650"/>
      <c r="J134" s="650"/>
      <c r="K134" s="650"/>
      <c r="L134" s="650"/>
      <c r="M134" s="650"/>
      <c r="N134" s="650"/>
      <c r="O134" s="650"/>
      <c r="P134" s="650"/>
      <c r="Q134" s="650"/>
      <c r="R134" s="650"/>
      <c r="S134" s="650"/>
      <c r="T134" s="650"/>
      <c r="U134" s="650"/>
      <c r="V134" s="650"/>
      <c r="W134" s="650"/>
      <c r="X134" s="650"/>
      <c r="Y134" s="650"/>
      <c r="Z134" s="650"/>
      <c r="AA134" s="650"/>
      <c r="AB134" s="650"/>
      <c r="AC134" s="650"/>
      <c r="AD134" s="650"/>
      <c r="AE134" s="650"/>
      <c r="AF134" s="650"/>
      <c r="AG134" s="650"/>
      <c r="AH134" s="650"/>
      <c r="AI134" s="650"/>
      <c r="AJ134" s="650"/>
      <c r="AK134" s="650"/>
      <c r="AL134" s="650"/>
      <c r="AM134" s="650"/>
      <c r="AN134" s="650"/>
      <c r="AO134" s="650"/>
      <c r="AP134" s="650"/>
      <c r="AQ134" s="650"/>
      <c r="AR134" s="650"/>
      <c r="AS134" s="650"/>
      <c r="AT134" s="650"/>
      <c r="AU134" s="650"/>
      <c r="AV134" s="650"/>
      <c r="AW134" s="650"/>
      <c r="AX134" s="650"/>
      <c r="AY134" s="650"/>
      <c r="AZ134" s="650"/>
      <c r="BA134" s="650"/>
      <c r="BB134" s="650"/>
      <c r="BC134" s="650"/>
      <c r="BD134" s="650"/>
      <c r="BE134" s="650"/>
      <c r="BF134" s="650"/>
      <c r="BG134" s="650"/>
      <c r="BH134" s="650"/>
      <c r="BI134" s="650"/>
      <c r="BJ134" s="650"/>
      <c r="BK134" s="650"/>
      <c r="BL134" s="650"/>
      <c r="BM134" s="650"/>
      <c r="BN134" s="650"/>
      <c r="BO134" s="650"/>
      <c r="BP134" s="650"/>
      <c r="BQ134" s="650"/>
      <c r="BR134" s="650"/>
      <c r="BS134" s="650"/>
      <c r="BT134" s="650"/>
      <c r="BU134" s="650"/>
      <c r="BV134" s="650"/>
      <c r="BW134" s="650"/>
      <c r="BX134" s="650"/>
      <c r="BY134" s="650"/>
      <c r="BZ134" s="650"/>
      <c r="CA134" s="650"/>
      <c r="CB134" s="650"/>
      <c r="CC134" s="650"/>
      <c r="CD134" s="650"/>
      <c r="CE134" s="650"/>
      <c r="CF134" s="650"/>
      <c r="CG134" s="650"/>
      <c r="CH134" s="650"/>
    </row>
    <row r="135" spans="1:86" ht="13.5" customHeight="1">
      <c r="A135" s="379"/>
      <c r="B135" s="649"/>
      <c r="C135" s="650"/>
      <c r="D135" s="650"/>
      <c r="E135" s="650"/>
      <c r="F135" s="650"/>
      <c r="G135" s="650"/>
      <c r="H135" s="650"/>
      <c r="I135" s="650"/>
      <c r="J135" s="650"/>
      <c r="K135" s="650"/>
      <c r="L135" s="650"/>
      <c r="M135" s="650"/>
      <c r="N135" s="650"/>
      <c r="O135" s="650"/>
      <c r="P135" s="650"/>
      <c r="Q135" s="650"/>
      <c r="R135" s="650"/>
      <c r="S135" s="650"/>
      <c r="T135" s="650"/>
      <c r="U135" s="650"/>
      <c r="V135" s="650"/>
      <c r="W135" s="650"/>
      <c r="X135" s="650"/>
      <c r="Y135" s="650"/>
      <c r="Z135" s="650"/>
      <c r="AA135" s="650"/>
      <c r="AB135" s="650"/>
      <c r="AC135" s="650"/>
      <c r="AD135" s="650"/>
      <c r="AE135" s="650"/>
      <c r="AF135" s="650"/>
      <c r="AG135" s="650"/>
      <c r="AH135" s="650"/>
      <c r="AI135" s="650"/>
      <c r="AJ135" s="650"/>
      <c r="AK135" s="650"/>
      <c r="AL135" s="650"/>
      <c r="AM135" s="650"/>
      <c r="AN135" s="650"/>
      <c r="AO135" s="650"/>
      <c r="AP135" s="650"/>
      <c r="AQ135" s="650"/>
      <c r="AR135" s="650"/>
      <c r="AS135" s="650"/>
      <c r="AT135" s="650"/>
      <c r="AU135" s="650"/>
      <c r="AV135" s="650"/>
      <c r="AW135" s="650"/>
      <c r="AX135" s="650"/>
      <c r="AY135" s="650"/>
      <c r="AZ135" s="650"/>
      <c r="BA135" s="650"/>
      <c r="BB135" s="650"/>
      <c r="BC135" s="650"/>
      <c r="BD135" s="650"/>
      <c r="BE135" s="650"/>
      <c r="BF135" s="650"/>
      <c r="BG135" s="650"/>
      <c r="BH135" s="650"/>
      <c r="BI135" s="650"/>
      <c r="BJ135" s="650"/>
      <c r="BK135" s="650"/>
      <c r="BL135" s="650"/>
      <c r="BM135" s="650"/>
      <c r="BN135" s="650"/>
      <c r="BO135" s="650"/>
      <c r="BP135" s="650"/>
      <c r="BQ135" s="650"/>
      <c r="BR135" s="650"/>
      <c r="BS135" s="650"/>
      <c r="BT135" s="650"/>
      <c r="BU135" s="650"/>
      <c r="BV135" s="650"/>
      <c r="BW135" s="650"/>
      <c r="BX135" s="650"/>
      <c r="BY135" s="650"/>
      <c r="BZ135" s="650"/>
      <c r="CA135" s="650"/>
      <c r="CB135" s="650"/>
      <c r="CC135" s="650"/>
      <c r="CD135" s="650"/>
      <c r="CE135" s="650"/>
      <c r="CF135" s="650"/>
      <c r="CG135" s="650"/>
      <c r="CH135" s="650"/>
    </row>
    <row r="136" spans="1:86" ht="13.5" customHeight="1">
      <c r="A136" s="379"/>
      <c r="B136" s="649"/>
      <c r="C136" s="650"/>
      <c r="D136" s="650"/>
      <c r="E136" s="650"/>
      <c r="F136" s="650"/>
      <c r="G136" s="650"/>
      <c r="H136" s="650"/>
      <c r="I136" s="650"/>
      <c r="J136" s="650"/>
      <c r="K136" s="650"/>
      <c r="L136" s="650"/>
      <c r="M136" s="650"/>
      <c r="N136" s="650"/>
      <c r="O136" s="650"/>
      <c r="P136" s="650"/>
      <c r="Q136" s="650"/>
      <c r="R136" s="650"/>
      <c r="S136" s="650"/>
      <c r="T136" s="650"/>
      <c r="U136" s="650"/>
      <c r="V136" s="650"/>
      <c r="W136" s="650"/>
      <c r="X136" s="650"/>
      <c r="Y136" s="650"/>
      <c r="Z136" s="650"/>
      <c r="AA136" s="650"/>
      <c r="AB136" s="650"/>
      <c r="AC136" s="650"/>
      <c r="AD136" s="650"/>
      <c r="AE136" s="650"/>
      <c r="AF136" s="650"/>
      <c r="AG136" s="650"/>
      <c r="AH136" s="650"/>
      <c r="AI136" s="650"/>
      <c r="AJ136" s="650"/>
      <c r="AK136" s="650"/>
      <c r="AL136" s="650"/>
      <c r="AM136" s="650"/>
      <c r="AN136" s="650"/>
      <c r="AO136" s="650"/>
      <c r="AP136" s="650"/>
      <c r="AQ136" s="650"/>
      <c r="AR136" s="650"/>
      <c r="AS136" s="650"/>
      <c r="AT136" s="650"/>
      <c r="AU136" s="650"/>
      <c r="AV136" s="650"/>
      <c r="AW136" s="650"/>
      <c r="AX136" s="650"/>
      <c r="AY136" s="650"/>
      <c r="AZ136" s="650"/>
      <c r="BA136" s="650"/>
      <c r="BB136" s="650"/>
      <c r="BC136" s="650"/>
      <c r="BD136" s="650"/>
      <c r="BE136" s="650"/>
      <c r="BF136" s="650"/>
      <c r="BG136" s="650"/>
      <c r="BH136" s="650"/>
      <c r="BI136" s="650"/>
      <c r="BJ136" s="650"/>
      <c r="BK136" s="650"/>
      <c r="BL136" s="650"/>
      <c r="BM136" s="650"/>
      <c r="BN136" s="650"/>
      <c r="BO136" s="650"/>
      <c r="BP136" s="650"/>
      <c r="BQ136" s="650"/>
      <c r="BR136" s="650"/>
      <c r="BS136" s="650"/>
      <c r="BT136" s="650"/>
      <c r="BU136" s="650"/>
      <c r="BV136" s="650"/>
      <c r="BW136" s="650"/>
      <c r="BX136" s="650"/>
      <c r="BY136" s="650"/>
      <c r="BZ136" s="650"/>
      <c r="CA136" s="650"/>
      <c r="CB136" s="650"/>
      <c r="CC136" s="650"/>
      <c r="CD136" s="650"/>
      <c r="CE136" s="650"/>
      <c r="CF136" s="650"/>
      <c r="CG136" s="650"/>
      <c r="CH136" s="650"/>
    </row>
    <row r="137" spans="1:86" ht="13.5" customHeight="1">
      <c r="A137" s="379"/>
      <c r="B137" s="649"/>
      <c r="C137" s="650"/>
      <c r="D137" s="650"/>
      <c r="E137" s="650"/>
      <c r="F137" s="650"/>
      <c r="G137" s="650"/>
      <c r="H137" s="650"/>
      <c r="I137" s="650"/>
      <c r="J137" s="650"/>
      <c r="K137" s="650"/>
      <c r="L137" s="650"/>
      <c r="M137" s="650"/>
      <c r="N137" s="650"/>
      <c r="O137" s="650"/>
      <c r="P137" s="650"/>
      <c r="Q137" s="650"/>
      <c r="R137" s="650"/>
      <c r="S137" s="650"/>
      <c r="T137" s="650"/>
      <c r="U137" s="650"/>
      <c r="V137" s="650"/>
      <c r="W137" s="650"/>
      <c r="X137" s="650"/>
      <c r="Y137" s="650"/>
      <c r="Z137" s="650"/>
      <c r="AA137" s="650"/>
      <c r="AB137" s="650"/>
      <c r="AC137" s="650"/>
      <c r="AD137" s="650"/>
      <c r="AE137" s="650"/>
      <c r="AF137" s="650"/>
      <c r="AG137" s="650"/>
      <c r="AH137" s="650"/>
      <c r="AI137" s="650"/>
      <c r="AJ137" s="650"/>
      <c r="AK137" s="650"/>
      <c r="AL137" s="650"/>
      <c r="AM137" s="650"/>
      <c r="AN137" s="650"/>
      <c r="AO137" s="650"/>
      <c r="AP137" s="650"/>
      <c r="AQ137" s="650"/>
      <c r="AR137" s="650"/>
      <c r="AS137" s="650"/>
      <c r="AT137" s="650"/>
      <c r="AU137" s="650"/>
      <c r="AV137" s="650"/>
      <c r="AW137" s="650"/>
      <c r="AX137" s="650"/>
      <c r="AY137" s="650"/>
      <c r="AZ137" s="650"/>
      <c r="BA137" s="650"/>
      <c r="BB137" s="650"/>
      <c r="BC137" s="650"/>
      <c r="BD137" s="650"/>
      <c r="BE137" s="650"/>
      <c r="BF137" s="650"/>
      <c r="BG137" s="650"/>
      <c r="BH137" s="650"/>
      <c r="BI137" s="650"/>
      <c r="BJ137" s="650"/>
      <c r="BK137" s="650"/>
      <c r="BL137" s="650"/>
      <c r="BM137" s="650"/>
      <c r="BN137" s="650"/>
      <c r="BO137" s="650"/>
      <c r="BP137" s="650"/>
      <c r="BQ137" s="650"/>
      <c r="BR137" s="650"/>
      <c r="BS137" s="650"/>
      <c r="BT137" s="650"/>
      <c r="BU137" s="650"/>
      <c r="BV137" s="650"/>
      <c r="BW137" s="650"/>
      <c r="BX137" s="650"/>
      <c r="BY137" s="650"/>
      <c r="BZ137" s="650"/>
      <c r="CA137" s="650"/>
      <c r="CB137" s="650"/>
      <c r="CC137" s="650"/>
      <c r="CD137" s="650"/>
      <c r="CE137" s="650"/>
      <c r="CF137" s="650"/>
      <c r="CG137" s="650"/>
      <c r="CH137" s="650"/>
    </row>
    <row r="138" spans="1:86" ht="13.5" customHeight="1">
      <c r="A138" s="379"/>
      <c r="B138" s="649"/>
      <c r="C138" s="650"/>
      <c r="D138" s="650"/>
      <c r="E138" s="650"/>
      <c r="F138" s="650"/>
      <c r="G138" s="650"/>
      <c r="H138" s="650"/>
      <c r="I138" s="650"/>
      <c r="J138" s="650"/>
      <c r="K138" s="650"/>
      <c r="L138" s="650"/>
      <c r="M138" s="650"/>
      <c r="N138" s="650"/>
      <c r="O138" s="650"/>
      <c r="P138" s="650"/>
      <c r="Q138" s="650"/>
      <c r="R138" s="650"/>
      <c r="S138" s="650"/>
      <c r="T138" s="650"/>
      <c r="U138" s="650"/>
      <c r="V138" s="650"/>
      <c r="W138" s="650"/>
      <c r="X138" s="650"/>
      <c r="Y138" s="650"/>
      <c r="Z138" s="650"/>
      <c r="AA138" s="650"/>
      <c r="AB138" s="650"/>
      <c r="AC138" s="650"/>
      <c r="AD138" s="650"/>
      <c r="AE138" s="650"/>
      <c r="AF138" s="650"/>
      <c r="AG138" s="650"/>
      <c r="AH138" s="650"/>
      <c r="AI138" s="650"/>
      <c r="AJ138" s="650"/>
      <c r="AK138" s="650"/>
      <c r="AL138" s="650"/>
      <c r="AM138" s="650"/>
      <c r="AN138" s="650"/>
      <c r="AO138" s="650"/>
      <c r="AP138" s="650"/>
      <c r="AQ138" s="650"/>
      <c r="AR138" s="650"/>
      <c r="AS138" s="650"/>
      <c r="AT138" s="650"/>
      <c r="AU138" s="650"/>
      <c r="AV138" s="650"/>
      <c r="AW138" s="650"/>
      <c r="AX138" s="650"/>
      <c r="AY138" s="650"/>
      <c r="AZ138" s="650"/>
      <c r="BA138" s="650"/>
      <c r="BB138" s="650"/>
      <c r="BC138" s="650"/>
      <c r="BD138" s="650"/>
      <c r="BE138" s="650"/>
      <c r="BF138" s="650"/>
      <c r="BG138" s="650"/>
      <c r="BH138" s="650"/>
      <c r="BI138" s="650"/>
      <c r="BJ138" s="650"/>
      <c r="BK138" s="650"/>
      <c r="BL138" s="650"/>
      <c r="BM138" s="650"/>
      <c r="BN138" s="650"/>
      <c r="BO138" s="650"/>
      <c r="BP138" s="650"/>
      <c r="BQ138" s="650"/>
      <c r="BR138" s="650"/>
      <c r="BS138" s="650"/>
      <c r="BT138" s="650"/>
      <c r="BU138" s="650"/>
      <c r="BV138" s="650"/>
      <c r="BW138" s="650"/>
      <c r="BX138" s="650"/>
      <c r="BY138" s="650"/>
      <c r="BZ138" s="650"/>
      <c r="CA138" s="650"/>
      <c r="CB138" s="650"/>
      <c r="CC138" s="650"/>
      <c r="CD138" s="650"/>
      <c r="CE138" s="650"/>
      <c r="CF138" s="650"/>
      <c r="CG138" s="650"/>
      <c r="CH138" s="650"/>
    </row>
    <row r="139" spans="1:86" ht="13.5" customHeight="1">
      <c r="A139" s="379"/>
      <c r="B139" s="649"/>
      <c r="C139" s="650"/>
      <c r="D139" s="650"/>
      <c r="E139" s="650"/>
      <c r="F139" s="650"/>
      <c r="G139" s="650"/>
      <c r="H139" s="650"/>
      <c r="I139" s="650"/>
      <c r="J139" s="650"/>
      <c r="K139" s="650"/>
      <c r="L139" s="650"/>
      <c r="M139" s="650"/>
      <c r="N139" s="650"/>
      <c r="O139" s="650"/>
      <c r="P139" s="650"/>
      <c r="Q139" s="650"/>
      <c r="R139" s="650"/>
      <c r="S139" s="650"/>
      <c r="T139" s="650"/>
      <c r="U139" s="650"/>
      <c r="V139" s="650"/>
      <c r="W139" s="650"/>
      <c r="X139" s="650"/>
      <c r="Y139" s="650"/>
      <c r="Z139" s="650"/>
      <c r="AA139" s="650"/>
      <c r="AB139" s="650"/>
      <c r="AC139" s="650"/>
      <c r="AD139" s="650"/>
      <c r="AE139" s="650"/>
      <c r="AF139" s="650"/>
      <c r="AG139" s="650"/>
      <c r="AH139" s="650"/>
      <c r="AI139" s="650"/>
      <c r="AJ139" s="650"/>
      <c r="AK139" s="650"/>
      <c r="AL139" s="650"/>
      <c r="AM139" s="650"/>
      <c r="AN139" s="650"/>
      <c r="AO139" s="650"/>
      <c r="AP139" s="650"/>
      <c r="AQ139" s="650"/>
      <c r="AR139" s="650"/>
      <c r="AS139" s="650"/>
      <c r="AT139" s="650"/>
      <c r="AU139" s="650"/>
      <c r="AV139" s="650"/>
      <c r="AW139" s="650"/>
      <c r="AX139" s="650"/>
      <c r="AY139" s="650"/>
      <c r="AZ139" s="650"/>
      <c r="BA139" s="650"/>
      <c r="BB139" s="650"/>
      <c r="BC139" s="650"/>
      <c r="BD139" s="650"/>
      <c r="BE139" s="650"/>
      <c r="BF139" s="650"/>
      <c r="BG139" s="650"/>
      <c r="BH139" s="650"/>
      <c r="BI139" s="650"/>
      <c r="BJ139" s="650"/>
      <c r="BK139" s="650"/>
      <c r="BL139" s="650"/>
      <c r="BM139" s="650"/>
      <c r="BN139" s="650"/>
      <c r="BO139" s="650"/>
      <c r="BP139" s="650"/>
      <c r="BQ139" s="650"/>
      <c r="BR139" s="650"/>
      <c r="BS139" s="650"/>
      <c r="BT139" s="650"/>
      <c r="BU139" s="650"/>
      <c r="BV139" s="650"/>
      <c r="BW139" s="650"/>
      <c r="BX139" s="650"/>
      <c r="BY139" s="650"/>
      <c r="BZ139" s="650"/>
      <c r="CA139" s="650"/>
      <c r="CB139" s="650"/>
      <c r="CC139" s="650"/>
      <c r="CD139" s="650"/>
      <c r="CE139" s="650"/>
      <c r="CF139" s="650"/>
      <c r="CG139" s="650"/>
      <c r="CH139" s="650"/>
    </row>
    <row r="140" spans="1:86" ht="13.5" customHeight="1">
      <c r="A140" s="379"/>
      <c r="B140" s="649"/>
      <c r="C140" s="650"/>
      <c r="D140" s="650"/>
      <c r="E140" s="650"/>
      <c r="F140" s="650"/>
      <c r="G140" s="650"/>
      <c r="H140" s="650"/>
      <c r="I140" s="650"/>
      <c r="J140" s="650"/>
      <c r="K140" s="650"/>
      <c r="L140" s="650"/>
      <c r="M140" s="650"/>
      <c r="N140" s="650"/>
      <c r="O140" s="650"/>
      <c r="P140" s="650"/>
      <c r="Q140" s="650"/>
      <c r="R140" s="650"/>
      <c r="S140" s="650"/>
      <c r="T140" s="650"/>
      <c r="U140" s="650"/>
      <c r="V140" s="650"/>
      <c r="W140" s="650"/>
      <c r="X140" s="650"/>
      <c r="Y140" s="650"/>
      <c r="Z140" s="650"/>
      <c r="AA140" s="650"/>
      <c r="AB140" s="650"/>
      <c r="AC140" s="650"/>
      <c r="AD140" s="650"/>
      <c r="AE140" s="650"/>
      <c r="AF140" s="650"/>
      <c r="AG140" s="650"/>
      <c r="AH140" s="650"/>
      <c r="AI140" s="650"/>
      <c r="AJ140" s="650"/>
      <c r="AK140" s="650"/>
      <c r="AL140" s="650"/>
      <c r="AM140" s="650"/>
      <c r="AN140" s="650"/>
      <c r="AO140" s="650"/>
      <c r="AP140" s="650"/>
      <c r="AQ140" s="650"/>
      <c r="AR140" s="650"/>
      <c r="AS140" s="650"/>
      <c r="AT140" s="650"/>
      <c r="AU140" s="650"/>
      <c r="AV140" s="650"/>
      <c r="AW140" s="650"/>
      <c r="AX140" s="650"/>
      <c r="AY140" s="650"/>
      <c r="AZ140" s="650"/>
      <c r="BA140" s="650"/>
      <c r="BB140" s="650"/>
      <c r="BC140" s="650"/>
      <c r="BD140" s="650"/>
      <c r="BE140" s="650"/>
      <c r="BF140" s="650"/>
      <c r="BG140" s="650"/>
      <c r="BH140" s="650"/>
      <c r="BI140" s="650"/>
      <c r="BJ140" s="650"/>
      <c r="BK140" s="650"/>
      <c r="BL140" s="650"/>
      <c r="BM140" s="650"/>
      <c r="BN140" s="650"/>
      <c r="BO140" s="650"/>
      <c r="BP140" s="650"/>
      <c r="BQ140" s="650"/>
      <c r="BR140" s="650"/>
      <c r="BS140" s="650"/>
      <c r="BT140" s="650"/>
      <c r="BU140" s="650"/>
      <c r="BV140" s="650"/>
      <c r="BW140" s="650"/>
      <c r="BX140" s="650"/>
      <c r="BY140" s="650"/>
      <c r="BZ140" s="650"/>
      <c r="CA140" s="650"/>
      <c r="CB140" s="650"/>
      <c r="CC140" s="650"/>
      <c r="CD140" s="650"/>
      <c r="CE140" s="650"/>
      <c r="CF140" s="650"/>
      <c r="CG140" s="650"/>
      <c r="CH140" s="650"/>
    </row>
    <row r="141" spans="1:86" ht="13.5" customHeight="1">
      <c r="A141" s="379"/>
      <c r="B141" s="649"/>
      <c r="C141" s="650"/>
      <c r="D141" s="650"/>
      <c r="E141" s="650"/>
      <c r="F141" s="650"/>
      <c r="G141" s="650"/>
      <c r="H141" s="650"/>
      <c r="I141" s="650"/>
      <c r="J141" s="650"/>
      <c r="K141" s="650"/>
      <c r="L141" s="650"/>
      <c r="M141" s="650"/>
      <c r="N141" s="650"/>
      <c r="O141" s="650"/>
      <c r="P141" s="650"/>
      <c r="Q141" s="650"/>
      <c r="R141" s="650"/>
      <c r="S141" s="650"/>
      <c r="T141" s="650"/>
      <c r="U141" s="650"/>
      <c r="V141" s="650"/>
      <c r="W141" s="650"/>
      <c r="X141" s="650"/>
      <c r="Y141" s="650"/>
      <c r="Z141" s="650"/>
      <c r="AA141" s="650"/>
      <c r="AB141" s="650"/>
      <c r="AC141" s="650"/>
      <c r="AD141" s="650"/>
      <c r="AE141" s="650"/>
      <c r="AF141" s="650"/>
      <c r="AG141" s="650"/>
      <c r="AH141" s="650"/>
      <c r="AI141" s="650"/>
      <c r="AJ141" s="650"/>
      <c r="AK141" s="650"/>
      <c r="AL141" s="650"/>
      <c r="AM141" s="650"/>
      <c r="AN141" s="650"/>
      <c r="AO141" s="650"/>
      <c r="AP141" s="650"/>
      <c r="AQ141" s="650"/>
      <c r="AR141" s="650"/>
      <c r="AS141" s="650"/>
      <c r="AT141" s="650"/>
      <c r="AU141" s="650"/>
      <c r="AV141" s="650"/>
      <c r="AW141" s="650"/>
      <c r="AX141" s="650"/>
      <c r="AY141" s="650"/>
      <c r="AZ141" s="650"/>
      <c r="BA141" s="650"/>
      <c r="BB141" s="650"/>
      <c r="BC141" s="650"/>
      <c r="BD141" s="650"/>
      <c r="BE141" s="650"/>
      <c r="BF141" s="650"/>
      <c r="BG141" s="650"/>
      <c r="BH141" s="650"/>
      <c r="BI141" s="650"/>
      <c r="BJ141" s="650"/>
      <c r="BK141" s="650"/>
      <c r="BL141" s="650"/>
      <c r="BM141" s="650"/>
      <c r="BN141" s="650"/>
      <c r="BO141" s="650"/>
      <c r="BP141" s="650"/>
      <c r="BQ141" s="650"/>
      <c r="BR141" s="650"/>
      <c r="BS141" s="650"/>
      <c r="BT141" s="650"/>
      <c r="BU141" s="650"/>
      <c r="BV141" s="650"/>
      <c r="BW141" s="650"/>
      <c r="BX141" s="650"/>
      <c r="BY141" s="650"/>
      <c r="BZ141" s="650"/>
      <c r="CA141" s="650"/>
      <c r="CB141" s="650"/>
      <c r="CC141" s="650"/>
      <c r="CD141" s="650"/>
      <c r="CE141" s="650"/>
      <c r="CF141" s="650"/>
      <c r="CG141" s="650"/>
      <c r="CH141" s="650"/>
    </row>
    <row r="142" spans="1:86" ht="13.5" customHeight="1">
      <c r="A142" s="379"/>
      <c r="B142" s="649"/>
      <c r="C142" s="650"/>
      <c r="D142" s="650"/>
      <c r="E142" s="650"/>
      <c r="F142" s="650"/>
      <c r="G142" s="650"/>
      <c r="H142" s="650"/>
      <c r="I142" s="650"/>
      <c r="J142" s="650"/>
      <c r="K142" s="650"/>
      <c r="L142" s="650"/>
      <c r="M142" s="650"/>
      <c r="N142" s="650"/>
      <c r="O142" s="650"/>
      <c r="P142" s="650"/>
      <c r="Q142" s="650"/>
      <c r="R142" s="650"/>
      <c r="S142" s="650"/>
      <c r="T142" s="650"/>
      <c r="U142" s="650"/>
      <c r="V142" s="650"/>
      <c r="W142" s="650"/>
      <c r="X142" s="650"/>
      <c r="Y142" s="650"/>
      <c r="Z142" s="650"/>
      <c r="AA142" s="650"/>
      <c r="AB142" s="650"/>
      <c r="AC142" s="650"/>
      <c r="AD142" s="650"/>
      <c r="AE142" s="650"/>
      <c r="AF142" s="650"/>
      <c r="AG142" s="650"/>
      <c r="AH142" s="650"/>
      <c r="AI142" s="650"/>
      <c r="AJ142" s="650"/>
      <c r="AK142" s="650"/>
      <c r="AL142" s="650"/>
      <c r="AM142" s="650"/>
      <c r="AN142" s="650"/>
      <c r="AO142" s="650"/>
      <c r="AP142" s="650"/>
      <c r="AQ142" s="650"/>
      <c r="AR142" s="650"/>
      <c r="AS142" s="650"/>
      <c r="AT142" s="650"/>
      <c r="AU142" s="650"/>
      <c r="AV142" s="650"/>
      <c r="AW142" s="650"/>
      <c r="AX142" s="650"/>
      <c r="AY142" s="650"/>
      <c r="AZ142" s="650"/>
      <c r="BA142" s="650"/>
      <c r="BB142" s="650"/>
      <c r="BC142" s="650"/>
      <c r="BD142" s="650"/>
      <c r="BE142" s="650"/>
      <c r="BF142" s="650"/>
      <c r="BG142" s="650"/>
      <c r="BH142" s="650"/>
      <c r="BI142" s="650"/>
      <c r="BJ142" s="650"/>
      <c r="BK142" s="650"/>
      <c r="BL142" s="650"/>
      <c r="BM142" s="650"/>
      <c r="BN142" s="650"/>
      <c r="BO142" s="650"/>
      <c r="BP142" s="650"/>
      <c r="BQ142" s="650"/>
      <c r="BR142" s="650"/>
      <c r="BS142" s="650"/>
      <c r="BT142" s="650"/>
      <c r="BU142" s="650"/>
      <c r="BV142" s="650"/>
      <c r="BW142" s="650"/>
      <c r="BX142" s="650"/>
      <c r="BY142" s="650"/>
      <c r="BZ142" s="650"/>
      <c r="CA142" s="650"/>
      <c r="CB142" s="650"/>
      <c r="CC142" s="650"/>
      <c r="CD142" s="650"/>
      <c r="CE142" s="650"/>
      <c r="CF142" s="650"/>
      <c r="CG142" s="650"/>
      <c r="CH142" s="650"/>
    </row>
    <row r="143" spans="1:86" ht="13.5" customHeight="1">
      <c r="A143" s="379"/>
      <c r="B143" s="649"/>
      <c r="C143" s="650"/>
      <c r="D143" s="650"/>
      <c r="E143" s="650"/>
      <c r="F143" s="650"/>
      <c r="G143" s="650"/>
      <c r="H143" s="650"/>
      <c r="I143" s="650"/>
      <c r="J143" s="650"/>
      <c r="K143" s="650"/>
      <c r="L143" s="650"/>
      <c r="M143" s="650"/>
      <c r="N143" s="650"/>
      <c r="O143" s="650"/>
      <c r="P143" s="650"/>
      <c r="Q143" s="650"/>
      <c r="R143" s="650"/>
      <c r="S143" s="650"/>
      <c r="T143" s="650"/>
      <c r="U143" s="650"/>
      <c r="V143" s="650"/>
      <c r="W143" s="650"/>
      <c r="X143" s="650"/>
      <c r="Y143" s="650"/>
      <c r="Z143" s="650"/>
      <c r="AA143" s="650"/>
      <c r="AB143" s="650"/>
      <c r="AC143" s="650"/>
      <c r="AD143" s="650"/>
      <c r="AE143" s="650"/>
      <c r="AF143" s="650"/>
      <c r="AG143" s="650"/>
      <c r="AH143" s="650"/>
      <c r="AI143" s="650"/>
      <c r="AJ143" s="650"/>
      <c r="AK143" s="650"/>
      <c r="AL143" s="650"/>
      <c r="AM143" s="650"/>
      <c r="AN143" s="650"/>
      <c r="AO143" s="650"/>
      <c r="AP143" s="650"/>
      <c r="AQ143" s="650"/>
      <c r="AR143" s="650"/>
      <c r="AS143" s="650"/>
      <c r="AT143" s="650"/>
      <c r="AU143" s="650"/>
      <c r="AV143" s="650"/>
      <c r="AW143" s="650"/>
      <c r="AX143" s="650"/>
      <c r="AY143" s="650"/>
      <c r="AZ143" s="650"/>
      <c r="BA143" s="650"/>
      <c r="BB143" s="650"/>
      <c r="BC143" s="650"/>
      <c r="BD143" s="650"/>
      <c r="BE143" s="650"/>
      <c r="BF143" s="650"/>
      <c r="BG143" s="650"/>
      <c r="BH143" s="650"/>
      <c r="BI143" s="650"/>
      <c r="BJ143" s="650"/>
      <c r="BK143" s="650"/>
      <c r="BL143" s="650"/>
      <c r="BM143" s="650"/>
      <c r="BN143" s="650"/>
      <c r="BO143" s="650"/>
      <c r="BP143" s="650"/>
      <c r="BQ143" s="650"/>
      <c r="BR143" s="650"/>
      <c r="BS143" s="650"/>
      <c r="BT143" s="650"/>
      <c r="BU143" s="650"/>
      <c r="BV143" s="650"/>
      <c r="BW143" s="650"/>
      <c r="BX143" s="650"/>
      <c r="BY143" s="650"/>
      <c r="BZ143" s="650"/>
      <c r="CA143" s="650"/>
      <c r="CB143" s="650"/>
      <c r="CC143" s="650"/>
      <c r="CD143" s="650"/>
      <c r="CE143" s="650"/>
      <c r="CF143" s="650"/>
      <c r="CG143" s="650"/>
      <c r="CH143" s="650"/>
    </row>
    <row r="144" spans="1:86" ht="13.5" customHeight="1">
      <c r="A144" s="379"/>
      <c r="B144" s="649"/>
      <c r="C144" s="650"/>
      <c r="D144" s="650"/>
      <c r="E144" s="650"/>
      <c r="F144" s="650"/>
      <c r="G144" s="650"/>
      <c r="H144" s="650"/>
      <c r="I144" s="650"/>
      <c r="J144" s="650"/>
      <c r="K144" s="650"/>
      <c r="L144" s="650"/>
      <c r="M144" s="650"/>
      <c r="N144" s="650"/>
      <c r="O144" s="650"/>
      <c r="P144" s="650"/>
      <c r="Q144" s="650"/>
      <c r="R144" s="650"/>
      <c r="S144" s="650"/>
      <c r="T144" s="650"/>
      <c r="U144" s="650"/>
      <c r="V144" s="650"/>
      <c r="W144" s="650"/>
      <c r="X144" s="650"/>
      <c r="Y144" s="650"/>
      <c r="Z144" s="650"/>
      <c r="AA144" s="650"/>
      <c r="AB144" s="650"/>
      <c r="AC144" s="650"/>
      <c r="AD144" s="650"/>
      <c r="AE144" s="650"/>
      <c r="AF144" s="650"/>
      <c r="AG144" s="650"/>
      <c r="AH144" s="650"/>
      <c r="AI144" s="650"/>
      <c r="AJ144" s="650"/>
      <c r="AK144" s="650"/>
      <c r="AL144" s="650"/>
      <c r="AM144" s="650"/>
      <c r="AN144" s="650"/>
      <c r="AO144" s="650"/>
      <c r="AP144" s="650"/>
      <c r="AQ144" s="650"/>
      <c r="AR144" s="650"/>
      <c r="AS144" s="650"/>
      <c r="AT144" s="650"/>
      <c r="AU144" s="650"/>
      <c r="AV144" s="650"/>
      <c r="AW144" s="650"/>
      <c r="AX144" s="650"/>
      <c r="AY144" s="650"/>
      <c r="AZ144" s="650"/>
      <c r="BA144" s="650"/>
      <c r="BB144" s="650"/>
      <c r="BC144" s="650"/>
      <c r="BD144" s="650"/>
      <c r="BE144" s="650"/>
      <c r="BF144" s="650"/>
      <c r="BG144" s="650"/>
      <c r="BH144" s="650"/>
      <c r="BI144" s="650"/>
      <c r="BJ144" s="650"/>
      <c r="BK144" s="650"/>
      <c r="BL144" s="650"/>
      <c r="BM144" s="650"/>
      <c r="BN144" s="650"/>
      <c r="BO144" s="650"/>
      <c r="BP144" s="650"/>
      <c r="BQ144" s="650"/>
      <c r="BR144" s="650"/>
      <c r="BS144" s="650"/>
      <c r="BT144" s="650"/>
      <c r="BU144" s="650"/>
      <c r="BV144" s="650"/>
      <c r="BW144" s="650"/>
      <c r="BX144" s="650"/>
      <c r="BY144" s="650"/>
      <c r="BZ144" s="650"/>
      <c r="CA144" s="650"/>
      <c r="CB144" s="650"/>
      <c r="CC144" s="650"/>
      <c r="CD144" s="650"/>
      <c r="CE144" s="650"/>
      <c r="CF144" s="650"/>
      <c r="CG144" s="650"/>
      <c r="CH144" s="650"/>
    </row>
    <row r="145" spans="1:86" ht="13.5" customHeight="1">
      <c r="A145" s="379"/>
      <c r="B145" s="649"/>
      <c r="C145" s="650"/>
      <c r="D145" s="650"/>
      <c r="E145" s="650"/>
      <c r="F145" s="650"/>
      <c r="G145" s="650"/>
      <c r="H145" s="650"/>
      <c r="I145" s="650"/>
      <c r="J145" s="650"/>
      <c r="K145" s="650"/>
      <c r="L145" s="650"/>
      <c r="M145" s="650"/>
      <c r="N145" s="650"/>
      <c r="O145" s="650"/>
      <c r="P145" s="650"/>
      <c r="Q145" s="650"/>
      <c r="R145" s="650"/>
      <c r="S145" s="650"/>
      <c r="T145" s="650"/>
      <c r="U145" s="650"/>
      <c r="V145" s="650"/>
      <c r="W145" s="650"/>
      <c r="X145" s="650"/>
      <c r="Y145" s="650"/>
      <c r="Z145" s="650"/>
      <c r="AA145" s="650"/>
      <c r="AB145" s="650"/>
      <c r="AC145" s="650"/>
      <c r="AD145" s="650"/>
      <c r="AE145" s="650"/>
      <c r="AF145" s="650"/>
      <c r="AG145" s="650"/>
      <c r="AH145" s="650"/>
      <c r="AI145" s="650"/>
      <c r="AJ145" s="650"/>
      <c r="AK145" s="650"/>
      <c r="AL145" s="650"/>
      <c r="AM145" s="650"/>
      <c r="AN145" s="650"/>
      <c r="AO145" s="650"/>
      <c r="AP145" s="650"/>
      <c r="AQ145" s="650"/>
      <c r="AR145" s="650"/>
      <c r="AS145" s="650"/>
      <c r="AT145" s="650"/>
      <c r="AU145" s="650"/>
      <c r="AV145" s="650"/>
      <c r="AW145" s="650"/>
      <c r="AX145" s="650"/>
      <c r="AY145" s="650"/>
      <c r="AZ145" s="650"/>
      <c r="BA145" s="650"/>
      <c r="BB145" s="650"/>
      <c r="BC145" s="650"/>
      <c r="BD145" s="650"/>
      <c r="BE145" s="650"/>
      <c r="BF145" s="650"/>
      <c r="BG145" s="650"/>
      <c r="BH145" s="650"/>
      <c r="BI145" s="650"/>
      <c r="BJ145" s="650"/>
      <c r="BK145" s="650"/>
      <c r="BL145" s="650"/>
      <c r="BM145" s="650"/>
      <c r="BN145" s="650"/>
      <c r="BO145" s="650"/>
      <c r="BP145" s="650"/>
      <c r="BQ145" s="650"/>
      <c r="BR145" s="650"/>
      <c r="BS145" s="650"/>
      <c r="BT145" s="650"/>
      <c r="BU145" s="650"/>
      <c r="BV145" s="650"/>
      <c r="BW145" s="650"/>
      <c r="BX145" s="650"/>
      <c r="BY145" s="650"/>
      <c r="BZ145" s="650"/>
      <c r="CA145" s="650"/>
      <c r="CB145" s="650"/>
      <c r="CC145" s="650"/>
      <c r="CD145" s="650"/>
      <c r="CE145" s="650"/>
      <c r="CF145" s="650"/>
      <c r="CG145" s="650"/>
      <c r="CH145" s="650"/>
    </row>
    <row r="146" spans="1:86" ht="13.5" customHeight="1">
      <c r="A146" s="379"/>
      <c r="B146" s="649"/>
      <c r="C146" s="650"/>
      <c r="D146" s="650"/>
      <c r="E146" s="650"/>
      <c r="F146" s="650"/>
      <c r="G146" s="650"/>
      <c r="H146" s="650"/>
      <c r="I146" s="650"/>
      <c r="J146" s="650"/>
      <c r="K146" s="650"/>
      <c r="L146" s="650"/>
      <c r="M146" s="650"/>
      <c r="N146" s="650"/>
      <c r="O146" s="650"/>
      <c r="P146" s="650"/>
      <c r="Q146" s="650"/>
      <c r="R146" s="650"/>
      <c r="S146" s="650"/>
      <c r="T146" s="650"/>
      <c r="U146" s="650"/>
      <c r="V146" s="650"/>
      <c r="W146" s="650"/>
      <c r="X146" s="650"/>
      <c r="Y146" s="650"/>
      <c r="Z146" s="650"/>
      <c r="AA146" s="650"/>
      <c r="AB146" s="650"/>
      <c r="AC146" s="650"/>
      <c r="AD146" s="650"/>
      <c r="AE146" s="650"/>
      <c r="AF146" s="650"/>
      <c r="AG146" s="650"/>
      <c r="AH146" s="650"/>
      <c r="AI146" s="650"/>
      <c r="AJ146" s="650"/>
      <c r="AK146" s="650"/>
      <c r="AL146" s="650"/>
      <c r="AM146" s="650"/>
      <c r="AN146" s="650"/>
      <c r="AO146" s="650"/>
      <c r="AP146" s="650"/>
      <c r="AQ146" s="650"/>
      <c r="AR146" s="650"/>
      <c r="AS146" s="650"/>
      <c r="AT146" s="650"/>
      <c r="AU146" s="650"/>
      <c r="AV146" s="650"/>
      <c r="AW146" s="650"/>
      <c r="AX146" s="650"/>
      <c r="AY146" s="650"/>
      <c r="AZ146" s="650"/>
      <c r="BA146" s="650"/>
      <c r="BB146" s="650"/>
      <c r="BC146" s="650"/>
      <c r="BD146" s="650"/>
      <c r="BE146" s="650"/>
      <c r="BF146" s="650"/>
      <c r="BG146" s="650"/>
      <c r="BH146" s="650"/>
      <c r="BI146" s="650"/>
      <c r="BJ146" s="650"/>
      <c r="BK146" s="650"/>
      <c r="BL146" s="650"/>
      <c r="BM146" s="650"/>
      <c r="BN146" s="650"/>
      <c r="BO146" s="650"/>
      <c r="BP146" s="650"/>
      <c r="BQ146" s="650"/>
      <c r="BR146" s="650"/>
      <c r="BS146" s="650"/>
      <c r="BT146" s="650"/>
      <c r="BU146" s="650"/>
      <c r="BV146" s="650"/>
      <c r="BW146" s="650"/>
      <c r="BX146" s="650"/>
      <c r="BY146" s="650"/>
      <c r="BZ146" s="650"/>
      <c r="CA146" s="650"/>
      <c r="CB146" s="650"/>
      <c r="CC146" s="650"/>
      <c r="CD146" s="650"/>
      <c r="CE146" s="650"/>
      <c r="CF146" s="650"/>
      <c r="CG146" s="650"/>
      <c r="CH146" s="650"/>
    </row>
    <row r="147" spans="1:86" ht="13.5" customHeight="1">
      <c r="A147" s="379"/>
      <c r="B147" s="649"/>
      <c r="C147" s="650"/>
      <c r="D147" s="650"/>
      <c r="E147" s="650"/>
      <c r="F147" s="650"/>
      <c r="G147" s="650"/>
      <c r="H147" s="650"/>
      <c r="I147" s="650"/>
      <c r="J147" s="650"/>
      <c r="K147" s="650"/>
      <c r="L147" s="650"/>
      <c r="M147" s="650"/>
      <c r="N147" s="650"/>
      <c r="O147" s="650"/>
      <c r="P147" s="650"/>
      <c r="Q147" s="650"/>
      <c r="R147" s="650"/>
      <c r="S147" s="650"/>
      <c r="T147" s="650"/>
      <c r="U147" s="650"/>
      <c r="V147" s="650"/>
      <c r="W147" s="650"/>
      <c r="X147" s="650"/>
      <c r="Y147" s="650"/>
      <c r="Z147" s="650"/>
      <c r="AA147" s="650"/>
      <c r="AB147" s="650"/>
      <c r="AC147" s="650"/>
      <c r="AD147" s="650"/>
      <c r="AE147" s="650"/>
      <c r="AF147" s="650"/>
      <c r="AG147" s="650"/>
      <c r="AH147" s="650"/>
      <c r="AI147" s="650"/>
      <c r="AJ147" s="650"/>
      <c r="AK147" s="650"/>
      <c r="AL147" s="650"/>
      <c r="AM147" s="650"/>
      <c r="AN147" s="650"/>
      <c r="AO147" s="650"/>
      <c r="AP147" s="650"/>
      <c r="AQ147" s="650"/>
      <c r="AR147" s="650"/>
      <c r="AS147" s="650"/>
      <c r="AT147" s="650"/>
      <c r="AU147" s="650"/>
      <c r="AV147" s="650"/>
      <c r="AW147" s="650"/>
      <c r="AX147" s="650"/>
      <c r="AY147" s="650"/>
      <c r="AZ147" s="650"/>
      <c r="BA147" s="650"/>
      <c r="BB147" s="650"/>
      <c r="BC147" s="650"/>
      <c r="BD147" s="650"/>
      <c r="BE147" s="650"/>
      <c r="BF147" s="650"/>
      <c r="BG147" s="650"/>
      <c r="BH147" s="650"/>
      <c r="BI147" s="650"/>
      <c r="BJ147" s="650"/>
      <c r="BK147" s="650"/>
      <c r="BL147" s="650"/>
      <c r="BM147" s="650"/>
      <c r="BN147" s="650"/>
      <c r="BO147" s="650"/>
      <c r="BP147" s="650"/>
      <c r="BQ147" s="650"/>
      <c r="BR147" s="650"/>
      <c r="BS147" s="650"/>
      <c r="BT147" s="650"/>
      <c r="BU147" s="650"/>
      <c r="BV147" s="650"/>
      <c r="BW147" s="650"/>
      <c r="BX147" s="650"/>
      <c r="BY147" s="650"/>
      <c r="BZ147" s="650"/>
      <c r="CA147" s="650"/>
      <c r="CB147" s="650"/>
      <c r="CC147" s="650"/>
      <c r="CD147" s="650"/>
      <c r="CE147" s="650"/>
      <c r="CF147" s="650"/>
      <c r="CG147" s="650"/>
      <c r="CH147" s="650"/>
    </row>
    <row r="148" spans="1:86" ht="13.5" customHeight="1">
      <c r="A148" s="379"/>
      <c r="B148" s="649"/>
      <c r="C148" s="650"/>
      <c r="D148" s="650"/>
      <c r="E148" s="650"/>
      <c r="F148" s="650"/>
      <c r="G148" s="650"/>
      <c r="H148" s="650"/>
      <c r="I148" s="650"/>
      <c r="J148" s="650"/>
      <c r="K148" s="650"/>
      <c r="L148" s="650"/>
      <c r="M148" s="650"/>
      <c r="N148" s="650"/>
      <c r="O148" s="650"/>
      <c r="P148" s="650"/>
      <c r="Q148" s="650"/>
      <c r="R148" s="650"/>
      <c r="S148" s="650"/>
      <c r="T148" s="650"/>
      <c r="U148" s="650"/>
      <c r="V148" s="650"/>
      <c r="W148" s="650"/>
      <c r="X148" s="650"/>
      <c r="Y148" s="650"/>
      <c r="Z148" s="650"/>
      <c r="AA148" s="650"/>
      <c r="AB148" s="650"/>
      <c r="AC148" s="650"/>
      <c r="AD148" s="650"/>
      <c r="AE148" s="650"/>
      <c r="AF148" s="650"/>
      <c r="AG148" s="650"/>
      <c r="AH148" s="650"/>
      <c r="AI148" s="650"/>
      <c r="AJ148" s="650"/>
      <c r="AK148" s="650"/>
      <c r="AL148" s="650"/>
      <c r="AM148" s="650"/>
      <c r="AN148" s="650"/>
      <c r="AO148" s="650"/>
      <c r="AP148" s="650"/>
      <c r="AQ148" s="650"/>
      <c r="AR148" s="650"/>
      <c r="AS148" s="650"/>
      <c r="AT148" s="650"/>
      <c r="AU148" s="650"/>
      <c r="AV148" s="650"/>
      <c r="AW148" s="650"/>
      <c r="AX148" s="650"/>
      <c r="AY148" s="650"/>
      <c r="AZ148" s="650"/>
      <c r="BA148" s="650"/>
      <c r="BB148" s="650"/>
      <c r="BC148" s="650"/>
      <c r="BD148" s="650"/>
      <c r="BE148" s="650"/>
      <c r="BF148" s="650"/>
      <c r="BG148" s="650"/>
      <c r="BH148" s="650"/>
      <c r="BI148" s="650"/>
      <c r="BJ148" s="650"/>
      <c r="BK148" s="650"/>
      <c r="BL148" s="650"/>
      <c r="BM148" s="650"/>
      <c r="BN148" s="650"/>
      <c r="BO148" s="650"/>
      <c r="BP148" s="650"/>
      <c r="BQ148" s="650"/>
      <c r="BR148" s="650"/>
      <c r="BS148" s="650"/>
      <c r="BT148" s="650"/>
      <c r="BU148" s="650"/>
      <c r="BV148" s="650"/>
      <c r="BW148" s="650"/>
      <c r="BX148" s="650"/>
      <c r="BY148" s="650"/>
      <c r="BZ148" s="650"/>
      <c r="CA148" s="650"/>
      <c r="CB148" s="650"/>
      <c r="CC148" s="650"/>
      <c r="CD148" s="650"/>
      <c r="CE148" s="650"/>
      <c r="CF148" s="650"/>
      <c r="CG148" s="650"/>
      <c r="CH148" s="650"/>
    </row>
    <row r="149" spans="1:86" ht="13.5" customHeight="1">
      <c r="A149" s="379"/>
      <c r="B149" s="649"/>
      <c r="C149" s="650"/>
      <c r="D149" s="650"/>
      <c r="E149" s="650"/>
      <c r="F149" s="650"/>
      <c r="G149" s="650"/>
      <c r="H149" s="650"/>
      <c r="I149" s="650"/>
      <c r="J149" s="650"/>
      <c r="K149" s="650"/>
      <c r="L149" s="650"/>
      <c r="M149" s="650"/>
      <c r="N149" s="650"/>
      <c r="O149" s="650"/>
      <c r="P149" s="650"/>
      <c r="Q149" s="650"/>
      <c r="R149" s="650"/>
      <c r="S149" s="650"/>
      <c r="T149" s="650"/>
      <c r="U149" s="650"/>
      <c r="V149" s="650"/>
      <c r="W149" s="650"/>
      <c r="X149" s="650"/>
      <c r="Y149" s="650"/>
      <c r="Z149" s="650"/>
      <c r="AA149" s="650"/>
      <c r="AB149" s="650"/>
      <c r="AC149" s="650"/>
      <c r="AD149" s="650"/>
      <c r="AE149" s="650"/>
      <c r="AF149" s="650"/>
      <c r="AG149" s="650"/>
      <c r="AH149" s="650"/>
      <c r="AI149" s="650"/>
      <c r="AJ149" s="650"/>
      <c r="AK149" s="650"/>
      <c r="AL149" s="650"/>
      <c r="AM149" s="650"/>
      <c r="AN149" s="650"/>
      <c r="AO149" s="650"/>
      <c r="AP149" s="650"/>
      <c r="AQ149" s="650"/>
      <c r="AR149" s="650"/>
      <c r="AS149" s="650"/>
      <c r="AT149" s="650"/>
      <c r="AU149" s="650"/>
      <c r="AV149" s="650"/>
      <c r="AW149" s="650"/>
      <c r="AX149" s="650"/>
      <c r="AY149" s="650"/>
      <c r="AZ149" s="650"/>
      <c r="BA149" s="650"/>
      <c r="BB149" s="650"/>
      <c r="BC149" s="650"/>
      <c r="BD149" s="650"/>
      <c r="BE149" s="650"/>
      <c r="BF149" s="650"/>
      <c r="BG149" s="650"/>
      <c r="BH149" s="650"/>
      <c r="BI149" s="650"/>
      <c r="BJ149" s="650"/>
      <c r="BK149" s="650"/>
      <c r="BL149" s="650"/>
      <c r="BM149" s="650"/>
      <c r="BN149" s="650"/>
      <c r="BO149" s="650"/>
      <c r="BP149" s="650"/>
      <c r="BQ149" s="650"/>
      <c r="BR149" s="650"/>
      <c r="BS149" s="650"/>
      <c r="BT149" s="650"/>
      <c r="BU149" s="650"/>
      <c r="BV149" s="650"/>
      <c r="BW149" s="650"/>
      <c r="BX149" s="650"/>
      <c r="BY149" s="650"/>
      <c r="BZ149" s="650"/>
      <c r="CA149" s="650"/>
      <c r="CB149" s="650"/>
      <c r="CC149" s="650"/>
      <c r="CD149" s="650"/>
      <c r="CE149" s="650"/>
      <c r="CF149" s="650"/>
      <c r="CG149" s="650"/>
      <c r="CH149" s="650"/>
    </row>
    <row r="150" spans="1:86" ht="13.5" customHeight="1">
      <c r="A150" s="379"/>
      <c r="B150" s="649"/>
      <c r="C150" s="650"/>
      <c r="D150" s="650"/>
      <c r="E150" s="650"/>
      <c r="F150" s="650"/>
      <c r="G150" s="650"/>
      <c r="H150" s="650"/>
      <c r="I150" s="650"/>
      <c r="J150" s="650"/>
      <c r="K150" s="650"/>
      <c r="L150" s="650"/>
      <c r="M150" s="650"/>
      <c r="N150" s="650"/>
      <c r="O150" s="650"/>
      <c r="P150" s="650"/>
      <c r="Q150" s="650"/>
      <c r="R150" s="650"/>
      <c r="S150" s="650"/>
      <c r="T150" s="650"/>
      <c r="U150" s="650"/>
      <c r="V150" s="650"/>
      <c r="W150" s="650"/>
      <c r="X150" s="650"/>
      <c r="Y150" s="650"/>
      <c r="Z150" s="650"/>
      <c r="AA150" s="650"/>
      <c r="AB150" s="650"/>
      <c r="AC150" s="650"/>
      <c r="AD150" s="650"/>
      <c r="AE150" s="650"/>
      <c r="AF150" s="650"/>
      <c r="AG150" s="650"/>
      <c r="AH150" s="650"/>
      <c r="AI150" s="650"/>
      <c r="AJ150" s="650"/>
      <c r="AK150" s="650"/>
      <c r="AL150" s="650"/>
      <c r="AM150" s="650"/>
      <c r="AN150" s="650"/>
      <c r="AO150" s="650"/>
      <c r="AP150" s="650"/>
      <c r="AQ150" s="650"/>
      <c r="AR150" s="650"/>
      <c r="AS150" s="650"/>
      <c r="AT150" s="650"/>
      <c r="AU150" s="650"/>
      <c r="AV150" s="650"/>
      <c r="AW150" s="650"/>
      <c r="AX150" s="650"/>
      <c r="AY150" s="650"/>
      <c r="AZ150" s="650"/>
      <c r="BA150" s="650"/>
      <c r="BB150" s="650"/>
      <c r="BC150" s="650"/>
      <c r="BD150" s="650"/>
      <c r="BE150" s="650"/>
      <c r="BF150" s="650"/>
      <c r="BG150" s="650"/>
      <c r="BH150" s="650"/>
      <c r="BI150" s="650"/>
      <c r="BJ150" s="650"/>
      <c r="BK150" s="650"/>
      <c r="BL150" s="650"/>
      <c r="BM150" s="650"/>
      <c r="BN150" s="650"/>
      <c r="BO150" s="650"/>
      <c r="BP150" s="650"/>
      <c r="BQ150" s="650"/>
      <c r="BR150" s="650"/>
      <c r="BS150" s="650"/>
      <c r="BT150" s="650"/>
      <c r="BU150" s="650"/>
      <c r="BV150" s="650"/>
      <c r="BW150" s="650"/>
      <c r="BX150" s="650"/>
      <c r="BY150" s="650"/>
      <c r="BZ150" s="650"/>
      <c r="CA150" s="650"/>
      <c r="CB150" s="650"/>
      <c r="CC150" s="650"/>
      <c r="CD150" s="650"/>
      <c r="CE150" s="650"/>
      <c r="CF150" s="650"/>
      <c r="CG150" s="650"/>
      <c r="CH150" s="650"/>
    </row>
    <row r="151" spans="1:86" ht="13.5" customHeight="1">
      <c r="A151" s="379"/>
      <c r="B151" s="649"/>
      <c r="C151" s="650"/>
      <c r="D151" s="650"/>
      <c r="E151" s="650"/>
      <c r="F151" s="650"/>
      <c r="G151" s="650"/>
      <c r="H151" s="650"/>
      <c r="I151" s="650"/>
      <c r="J151" s="650"/>
      <c r="K151" s="650"/>
      <c r="L151" s="650"/>
      <c r="M151" s="650"/>
      <c r="N151" s="650"/>
      <c r="O151" s="650"/>
      <c r="P151" s="650"/>
      <c r="Q151" s="650"/>
      <c r="R151" s="650"/>
      <c r="S151" s="650"/>
      <c r="T151" s="650"/>
      <c r="U151" s="650"/>
      <c r="V151" s="650"/>
      <c r="W151" s="650"/>
      <c r="X151" s="650"/>
      <c r="Y151" s="650"/>
      <c r="Z151" s="650"/>
      <c r="AA151" s="650"/>
      <c r="AB151" s="650"/>
      <c r="AC151" s="650"/>
      <c r="AD151" s="650"/>
      <c r="AE151" s="650"/>
      <c r="AF151" s="650"/>
      <c r="AG151" s="650"/>
      <c r="AH151" s="650"/>
      <c r="AI151" s="650"/>
      <c r="AJ151" s="650"/>
      <c r="AK151" s="650"/>
      <c r="AL151" s="650"/>
      <c r="AM151" s="650"/>
      <c r="AN151" s="650"/>
      <c r="AO151" s="650"/>
      <c r="AP151" s="650"/>
      <c r="AQ151" s="650"/>
      <c r="AR151" s="650"/>
      <c r="AS151" s="650"/>
      <c r="AT151" s="650"/>
      <c r="AU151" s="650"/>
      <c r="AV151" s="650"/>
      <c r="AW151" s="650"/>
      <c r="AX151" s="650"/>
      <c r="AY151" s="650"/>
      <c r="AZ151" s="650"/>
      <c r="BA151" s="650"/>
      <c r="BB151" s="650"/>
      <c r="BC151" s="650"/>
      <c r="BD151" s="650"/>
      <c r="BE151" s="650"/>
      <c r="BF151" s="650"/>
      <c r="BG151" s="650"/>
      <c r="BH151" s="650"/>
      <c r="BI151" s="650"/>
      <c r="BJ151" s="650"/>
      <c r="BK151" s="650"/>
      <c r="BL151" s="650"/>
      <c r="BM151" s="650"/>
      <c r="BN151" s="650"/>
      <c r="BO151" s="650"/>
      <c r="BP151" s="650"/>
      <c r="BQ151" s="650"/>
      <c r="BR151" s="650"/>
      <c r="BS151" s="650"/>
      <c r="BT151" s="650"/>
      <c r="BU151" s="650"/>
      <c r="BV151" s="650"/>
      <c r="BW151" s="650"/>
      <c r="BX151" s="650"/>
      <c r="BY151" s="650"/>
      <c r="BZ151" s="650"/>
      <c r="CA151" s="650"/>
      <c r="CB151" s="650"/>
      <c r="CC151" s="650"/>
      <c r="CD151" s="650"/>
      <c r="CE151" s="650"/>
      <c r="CF151" s="650"/>
      <c r="CG151" s="650"/>
      <c r="CH151" s="650"/>
    </row>
    <row r="152" spans="1:86" ht="13.5" customHeight="1">
      <c r="A152" s="379"/>
      <c r="B152" s="649"/>
      <c r="C152" s="650"/>
      <c r="D152" s="650"/>
      <c r="E152" s="650"/>
      <c r="F152" s="650"/>
      <c r="G152" s="650"/>
      <c r="H152" s="650"/>
      <c r="I152" s="650"/>
      <c r="J152" s="650"/>
      <c r="K152" s="650"/>
      <c r="L152" s="650"/>
      <c r="M152" s="650"/>
      <c r="N152" s="650"/>
      <c r="O152" s="650"/>
      <c r="P152" s="650"/>
      <c r="Q152" s="650"/>
      <c r="R152" s="650"/>
      <c r="S152" s="650"/>
      <c r="T152" s="650"/>
      <c r="U152" s="650"/>
      <c r="V152" s="650"/>
      <c r="W152" s="650"/>
      <c r="X152" s="650"/>
      <c r="Y152" s="650"/>
      <c r="Z152" s="650"/>
      <c r="AA152" s="650"/>
      <c r="AB152" s="650"/>
      <c r="AC152" s="650"/>
      <c r="AD152" s="650"/>
      <c r="AE152" s="650"/>
      <c r="AF152" s="650"/>
      <c r="AG152" s="650"/>
      <c r="AH152" s="650"/>
      <c r="AI152" s="650"/>
      <c r="AJ152" s="650"/>
      <c r="AK152" s="650"/>
      <c r="AL152" s="650"/>
      <c r="AM152" s="650"/>
      <c r="AN152" s="650"/>
      <c r="AO152" s="650"/>
      <c r="AP152" s="650"/>
      <c r="AQ152" s="650"/>
      <c r="AR152" s="650"/>
      <c r="AS152" s="650"/>
      <c r="AT152" s="650"/>
      <c r="AU152" s="650"/>
      <c r="AV152" s="650"/>
      <c r="AW152" s="650"/>
      <c r="AX152" s="650"/>
      <c r="AY152" s="650"/>
      <c r="AZ152" s="650"/>
      <c r="BA152" s="650"/>
      <c r="BB152" s="650"/>
      <c r="BC152" s="650"/>
      <c r="BD152" s="650"/>
      <c r="BE152" s="650"/>
      <c r="BF152" s="650"/>
      <c r="BG152" s="650"/>
      <c r="BH152" s="650"/>
      <c r="BI152" s="650"/>
      <c r="BJ152" s="650"/>
      <c r="BK152" s="650"/>
      <c r="BL152" s="650"/>
      <c r="BM152" s="650"/>
      <c r="BN152" s="650"/>
      <c r="BO152" s="650"/>
      <c r="BP152" s="650"/>
      <c r="BQ152" s="650"/>
      <c r="BR152" s="650"/>
      <c r="BS152" s="650"/>
      <c r="BT152" s="650"/>
      <c r="BU152" s="650"/>
      <c r="BV152" s="650"/>
      <c r="BW152" s="650"/>
      <c r="BX152" s="650"/>
      <c r="BY152" s="650"/>
      <c r="BZ152" s="650"/>
      <c r="CA152" s="650"/>
      <c r="CB152" s="650"/>
      <c r="CC152" s="650"/>
      <c r="CD152" s="650"/>
      <c r="CE152" s="650"/>
      <c r="CF152" s="650"/>
      <c r="CG152" s="650"/>
      <c r="CH152" s="650"/>
    </row>
    <row r="153" spans="1:86" ht="13.5" customHeight="1">
      <c r="A153" s="379"/>
      <c r="B153" s="649"/>
      <c r="C153" s="650"/>
      <c r="D153" s="650"/>
      <c r="E153" s="650"/>
      <c r="F153" s="650"/>
      <c r="G153" s="650"/>
      <c r="H153" s="650"/>
      <c r="I153" s="650"/>
      <c r="J153" s="650"/>
      <c r="K153" s="650"/>
      <c r="L153" s="650"/>
      <c r="M153" s="650"/>
      <c r="N153" s="650"/>
      <c r="O153" s="650"/>
      <c r="P153" s="650"/>
      <c r="Q153" s="650"/>
      <c r="R153" s="650"/>
      <c r="S153" s="650"/>
      <c r="T153" s="650"/>
      <c r="U153" s="650"/>
      <c r="V153" s="650"/>
      <c r="W153" s="650"/>
      <c r="X153" s="650"/>
      <c r="Y153" s="650"/>
      <c r="Z153" s="650"/>
      <c r="AA153" s="650"/>
      <c r="AB153" s="650"/>
      <c r="AC153" s="650"/>
      <c r="AD153" s="650"/>
      <c r="AE153" s="650"/>
      <c r="AF153" s="650"/>
      <c r="AG153" s="650"/>
      <c r="AH153" s="650"/>
      <c r="AI153" s="650"/>
      <c r="AJ153" s="650"/>
      <c r="AK153" s="650"/>
      <c r="AL153" s="650"/>
      <c r="AM153" s="650"/>
      <c r="AN153" s="650"/>
      <c r="AO153" s="650"/>
      <c r="AP153" s="650"/>
      <c r="AQ153" s="650"/>
      <c r="AR153" s="650"/>
      <c r="AS153" s="650"/>
      <c r="AT153" s="650"/>
      <c r="AU153" s="650"/>
      <c r="AV153" s="650"/>
      <c r="AW153" s="650"/>
      <c r="AX153" s="650"/>
      <c r="AY153" s="650"/>
      <c r="AZ153" s="650"/>
      <c r="BA153" s="650"/>
      <c r="BB153" s="650"/>
      <c r="BC153" s="650"/>
      <c r="BD153" s="650"/>
      <c r="BE153" s="650"/>
      <c r="BF153" s="650"/>
      <c r="BG153" s="650"/>
      <c r="BH153" s="650"/>
      <c r="BI153" s="650"/>
      <c r="BJ153" s="650"/>
      <c r="BK153" s="650"/>
      <c r="BL153" s="650"/>
      <c r="BM153" s="650"/>
      <c r="BN153" s="650"/>
      <c r="BO153" s="650"/>
      <c r="BP153" s="650"/>
      <c r="BQ153" s="650"/>
      <c r="BR153" s="650"/>
      <c r="BS153" s="650"/>
      <c r="BT153" s="650"/>
      <c r="BU153" s="650"/>
      <c r="BV153" s="650"/>
      <c r="BW153" s="650"/>
      <c r="BX153" s="650"/>
      <c r="BY153" s="650"/>
      <c r="BZ153" s="650"/>
      <c r="CA153" s="650"/>
      <c r="CB153" s="650"/>
      <c r="CC153" s="650"/>
      <c r="CD153" s="650"/>
      <c r="CE153" s="650"/>
      <c r="CF153" s="650"/>
      <c r="CG153" s="650"/>
      <c r="CH153" s="650"/>
    </row>
    <row r="154" spans="1:86" ht="13.5" customHeight="1">
      <c r="A154" s="379"/>
      <c r="B154" s="649"/>
      <c r="C154" s="650"/>
      <c r="D154" s="650"/>
      <c r="E154" s="650"/>
      <c r="F154" s="650"/>
      <c r="G154" s="650"/>
      <c r="H154" s="650"/>
      <c r="I154" s="650"/>
      <c r="J154" s="650"/>
      <c r="K154" s="650"/>
      <c r="L154" s="650"/>
      <c r="M154" s="650"/>
      <c r="N154" s="650"/>
      <c r="O154" s="650"/>
      <c r="P154" s="650"/>
      <c r="Q154" s="650"/>
      <c r="R154" s="650"/>
      <c r="S154" s="650"/>
      <c r="T154" s="650"/>
      <c r="U154" s="650"/>
      <c r="V154" s="650"/>
      <c r="W154" s="650"/>
      <c r="X154" s="650"/>
      <c r="Y154" s="650"/>
      <c r="Z154" s="650"/>
      <c r="AA154" s="650"/>
      <c r="AB154" s="650"/>
      <c r="AC154" s="650"/>
      <c r="AD154" s="650"/>
      <c r="AE154" s="650"/>
      <c r="AF154" s="650"/>
      <c r="AG154" s="650"/>
      <c r="AH154" s="650"/>
      <c r="AI154" s="650"/>
      <c r="AJ154" s="650"/>
      <c r="AK154" s="650"/>
      <c r="AL154" s="650"/>
      <c r="AM154" s="650"/>
      <c r="AN154" s="650"/>
      <c r="AO154" s="650"/>
      <c r="AP154" s="650"/>
      <c r="AQ154" s="650"/>
      <c r="AR154" s="650"/>
      <c r="AS154" s="650"/>
      <c r="AT154" s="650"/>
      <c r="AU154" s="650"/>
      <c r="AV154" s="650"/>
      <c r="AW154" s="650"/>
      <c r="AX154" s="650"/>
      <c r="AY154" s="650"/>
      <c r="AZ154" s="650"/>
      <c r="BA154" s="650"/>
      <c r="BB154" s="650"/>
      <c r="BC154" s="650"/>
      <c r="BD154" s="650"/>
      <c r="BE154" s="650"/>
      <c r="BF154" s="650"/>
      <c r="BG154" s="650"/>
      <c r="BH154" s="650"/>
      <c r="BI154" s="650"/>
      <c r="BJ154" s="650"/>
      <c r="BK154" s="650"/>
      <c r="BL154" s="650"/>
      <c r="BM154" s="650"/>
      <c r="BN154" s="650"/>
      <c r="BO154" s="650"/>
      <c r="BP154" s="650"/>
      <c r="BQ154" s="650"/>
      <c r="BR154" s="650"/>
      <c r="BS154" s="650"/>
      <c r="BT154" s="650"/>
      <c r="BU154" s="650"/>
      <c r="BV154" s="650"/>
      <c r="BW154" s="650"/>
      <c r="BX154" s="650"/>
      <c r="BY154" s="650"/>
      <c r="BZ154" s="650"/>
      <c r="CA154" s="650"/>
      <c r="CB154" s="650"/>
      <c r="CC154" s="650"/>
      <c r="CD154" s="650"/>
      <c r="CE154" s="650"/>
      <c r="CF154" s="650"/>
      <c r="CG154" s="650"/>
      <c r="CH154" s="650"/>
    </row>
    <row r="155" spans="1:86" ht="13.5" customHeight="1">
      <c r="A155" s="379"/>
      <c r="B155" s="649"/>
      <c r="C155" s="650"/>
      <c r="D155" s="650"/>
      <c r="E155" s="650"/>
      <c r="F155" s="650"/>
      <c r="G155" s="650"/>
      <c r="H155" s="650"/>
      <c r="I155" s="650"/>
      <c r="J155" s="650"/>
      <c r="K155" s="650"/>
      <c r="L155" s="650"/>
      <c r="M155" s="650"/>
      <c r="N155" s="650"/>
      <c r="O155" s="650"/>
      <c r="P155" s="650"/>
      <c r="Q155" s="650"/>
      <c r="R155" s="650"/>
      <c r="S155" s="650"/>
      <c r="T155" s="650"/>
      <c r="U155" s="650"/>
      <c r="V155" s="650"/>
      <c r="W155" s="650"/>
      <c r="X155" s="650"/>
      <c r="Y155" s="650"/>
      <c r="Z155" s="650"/>
      <c r="AA155" s="650"/>
      <c r="AB155" s="650"/>
      <c r="AC155" s="650"/>
      <c r="AD155" s="650"/>
      <c r="AE155" s="650"/>
      <c r="AF155" s="650"/>
      <c r="AG155" s="650"/>
      <c r="AH155" s="650"/>
      <c r="AI155" s="650"/>
      <c r="AJ155" s="650"/>
      <c r="AK155" s="650"/>
      <c r="AL155" s="650"/>
      <c r="AM155" s="650"/>
      <c r="AN155" s="650"/>
      <c r="AO155" s="650"/>
      <c r="AP155" s="650"/>
      <c r="AQ155" s="650"/>
      <c r="AR155" s="650"/>
      <c r="AS155" s="650"/>
      <c r="AT155" s="650"/>
      <c r="AU155" s="650"/>
      <c r="AV155" s="650"/>
      <c r="AW155" s="650"/>
      <c r="AX155" s="650"/>
      <c r="AY155" s="650"/>
      <c r="AZ155" s="650"/>
      <c r="BA155" s="650"/>
      <c r="BB155" s="650"/>
      <c r="BC155" s="650"/>
      <c r="BD155" s="650"/>
      <c r="BE155" s="650"/>
      <c r="BF155" s="650"/>
      <c r="BG155" s="650"/>
      <c r="BH155" s="650"/>
      <c r="BI155" s="650"/>
      <c r="BJ155" s="650"/>
      <c r="BK155" s="650"/>
      <c r="BL155" s="650"/>
      <c r="BM155" s="650"/>
      <c r="BN155" s="650"/>
      <c r="BO155" s="650"/>
      <c r="BP155" s="650"/>
      <c r="BQ155" s="650"/>
      <c r="BR155" s="650"/>
      <c r="BS155" s="650"/>
      <c r="BT155" s="650"/>
      <c r="BU155" s="650"/>
      <c r="BV155" s="650"/>
      <c r="BW155" s="650"/>
      <c r="BX155" s="650"/>
      <c r="BY155" s="650"/>
      <c r="BZ155" s="650"/>
      <c r="CA155" s="650"/>
      <c r="CB155" s="650"/>
      <c r="CC155" s="650"/>
      <c r="CD155" s="650"/>
      <c r="CE155" s="650"/>
      <c r="CF155" s="650"/>
      <c r="CG155" s="650"/>
      <c r="CH155" s="650"/>
    </row>
    <row r="156" spans="1:86" ht="13.5" customHeight="1">
      <c r="A156" s="379"/>
      <c r="B156" s="649"/>
      <c r="C156" s="650"/>
      <c r="D156" s="650"/>
      <c r="E156" s="650"/>
      <c r="F156" s="650"/>
      <c r="G156" s="650"/>
      <c r="H156" s="650"/>
      <c r="I156" s="650"/>
      <c r="J156" s="650"/>
      <c r="K156" s="650"/>
      <c r="L156" s="650"/>
      <c r="M156" s="650"/>
      <c r="N156" s="650"/>
      <c r="O156" s="650"/>
      <c r="P156" s="650"/>
      <c r="Q156" s="650"/>
      <c r="R156" s="650"/>
      <c r="S156" s="650"/>
      <c r="T156" s="650"/>
      <c r="U156" s="650"/>
      <c r="V156" s="650"/>
      <c r="W156" s="650"/>
      <c r="X156" s="650"/>
      <c r="Y156" s="650"/>
      <c r="Z156" s="650"/>
      <c r="AA156" s="650"/>
      <c r="AB156" s="650"/>
      <c r="AC156" s="650"/>
      <c r="AD156" s="650"/>
      <c r="AE156" s="650"/>
      <c r="AF156" s="650"/>
      <c r="AG156" s="650"/>
      <c r="AH156" s="650"/>
      <c r="AI156" s="650"/>
      <c r="AJ156" s="650"/>
      <c r="AK156" s="650"/>
      <c r="AL156" s="650"/>
      <c r="AM156" s="650"/>
      <c r="AN156" s="650"/>
      <c r="AO156" s="650"/>
      <c r="AP156" s="650"/>
      <c r="AQ156" s="650"/>
      <c r="AR156" s="650"/>
      <c r="AS156" s="650"/>
      <c r="AT156" s="650"/>
      <c r="AU156" s="650"/>
      <c r="AV156" s="650"/>
      <c r="AW156" s="650"/>
      <c r="AX156" s="650"/>
      <c r="AY156" s="650"/>
      <c r="AZ156" s="650"/>
      <c r="BA156" s="650"/>
      <c r="BB156" s="650"/>
      <c r="BC156" s="650"/>
      <c r="BD156" s="650"/>
      <c r="BE156" s="650"/>
      <c r="BF156" s="650"/>
      <c r="BG156" s="650"/>
      <c r="BH156" s="650"/>
      <c r="BI156" s="650"/>
      <c r="BJ156" s="650"/>
      <c r="BK156" s="650"/>
      <c r="BL156" s="650"/>
      <c r="BM156" s="650"/>
      <c r="BN156" s="650"/>
      <c r="BO156" s="650"/>
      <c r="BP156" s="650"/>
      <c r="BQ156" s="650"/>
      <c r="BR156" s="650"/>
      <c r="BS156" s="650"/>
      <c r="BT156" s="650"/>
      <c r="BU156" s="650"/>
      <c r="BV156" s="650"/>
      <c r="BW156" s="650"/>
      <c r="BX156" s="650"/>
      <c r="BY156" s="650"/>
      <c r="BZ156" s="650"/>
      <c r="CA156" s="650"/>
      <c r="CB156" s="650"/>
      <c r="CC156" s="650"/>
      <c r="CD156" s="650"/>
      <c r="CE156" s="650"/>
      <c r="CF156" s="650"/>
      <c r="CG156" s="650"/>
      <c r="CH156" s="650"/>
    </row>
    <row r="157" spans="1:86" ht="13.5" customHeight="1">
      <c r="A157" s="379"/>
      <c r="B157" s="649"/>
      <c r="C157" s="650"/>
      <c r="D157" s="650"/>
      <c r="E157" s="650"/>
      <c r="F157" s="650"/>
      <c r="G157" s="650"/>
      <c r="H157" s="650"/>
      <c r="I157" s="650"/>
      <c r="J157" s="650"/>
      <c r="K157" s="650"/>
      <c r="L157" s="650"/>
      <c r="M157" s="650"/>
      <c r="N157" s="650"/>
      <c r="O157" s="650"/>
      <c r="P157" s="650"/>
      <c r="Q157" s="650"/>
      <c r="R157" s="650"/>
      <c r="S157" s="650"/>
      <c r="T157" s="650"/>
      <c r="U157" s="650"/>
      <c r="V157" s="650"/>
      <c r="W157" s="650"/>
      <c r="X157" s="650"/>
      <c r="Y157" s="650"/>
      <c r="Z157" s="650"/>
      <c r="AA157" s="650"/>
      <c r="AB157" s="650"/>
      <c r="AC157" s="650"/>
      <c r="AD157" s="650"/>
      <c r="AE157" s="650"/>
      <c r="AF157" s="650"/>
      <c r="AG157" s="650"/>
      <c r="AH157" s="650"/>
      <c r="AI157" s="650"/>
      <c r="AJ157" s="650"/>
      <c r="AK157" s="650"/>
      <c r="AL157" s="650"/>
      <c r="AM157" s="650"/>
      <c r="AN157" s="650"/>
      <c r="AO157" s="650"/>
      <c r="AP157" s="650"/>
      <c r="AQ157" s="650"/>
      <c r="AR157" s="650"/>
      <c r="AS157" s="650"/>
      <c r="AT157" s="650"/>
      <c r="AU157" s="650"/>
      <c r="AV157" s="650"/>
      <c r="AW157" s="650"/>
      <c r="AX157" s="650"/>
      <c r="AY157" s="650"/>
      <c r="AZ157" s="650"/>
      <c r="BA157" s="650"/>
      <c r="BB157" s="650"/>
      <c r="BC157" s="650"/>
      <c r="BD157" s="650"/>
      <c r="BE157" s="650"/>
      <c r="BF157" s="650"/>
      <c r="BG157" s="650"/>
      <c r="BH157" s="650"/>
      <c r="BI157" s="650"/>
      <c r="BJ157" s="650"/>
      <c r="BK157" s="650"/>
      <c r="BL157" s="650"/>
      <c r="BM157" s="650"/>
      <c r="BN157" s="650"/>
      <c r="BO157" s="650"/>
      <c r="BP157" s="650"/>
      <c r="BQ157" s="650"/>
      <c r="BR157" s="650"/>
      <c r="BS157" s="650"/>
      <c r="BT157" s="650"/>
      <c r="BU157" s="650"/>
      <c r="BV157" s="650"/>
      <c r="BW157" s="650"/>
      <c r="BX157" s="650"/>
      <c r="BY157" s="650"/>
      <c r="BZ157" s="650"/>
      <c r="CA157" s="650"/>
      <c r="CB157" s="650"/>
      <c r="CC157" s="650"/>
      <c r="CD157" s="650"/>
      <c r="CE157" s="650"/>
      <c r="CF157" s="650"/>
      <c r="CG157" s="650"/>
      <c r="CH157" s="650"/>
    </row>
    <row r="158" spans="1:86" ht="13.5" customHeight="1">
      <c r="A158" s="379"/>
      <c r="B158" s="649"/>
      <c r="C158" s="650"/>
      <c r="D158" s="650"/>
      <c r="E158" s="650"/>
      <c r="F158" s="650"/>
      <c r="G158" s="650"/>
      <c r="H158" s="650"/>
      <c r="I158" s="650"/>
      <c r="J158" s="650"/>
      <c r="K158" s="650"/>
      <c r="L158" s="650"/>
      <c r="M158" s="650"/>
      <c r="N158" s="650"/>
      <c r="O158" s="650"/>
      <c r="P158" s="650"/>
      <c r="Q158" s="650"/>
      <c r="R158" s="650"/>
      <c r="S158" s="650"/>
      <c r="T158" s="650"/>
      <c r="U158" s="650"/>
      <c r="V158" s="650"/>
      <c r="W158" s="650"/>
      <c r="X158" s="650"/>
      <c r="Y158" s="650"/>
      <c r="Z158" s="650"/>
      <c r="AA158" s="650"/>
      <c r="AB158" s="650"/>
      <c r="AC158" s="650"/>
      <c r="AD158" s="650"/>
      <c r="AE158" s="650"/>
      <c r="AF158" s="650"/>
      <c r="AG158" s="650"/>
      <c r="AH158" s="650"/>
      <c r="AI158" s="650"/>
      <c r="AJ158" s="650"/>
      <c r="AK158" s="650"/>
      <c r="AL158" s="650"/>
      <c r="AM158" s="650"/>
      <c r="AN158" s="650"/>
      <c r="AO158" s="650"/>
      <c r="AP158" s="650"/>
      <c r="AQ158" s="650"/>
      <c r="AR158" s="650"/>
      <c r="AS158" s="650"/>
      <c r="AT158" s="650"/>
      <c r="AU158" s="650"/>
      <c r="AV158" s="650"/>
      <c r="AW158" s="650"/>
      <c r="AX158" s="650"/>
      <c r="AY158" s="650"/>
      <c r="AZ158" s="650"/>
      <c r="BA158" s="650"/>
      <c r="BB158" s="650"/>
      <c r="BC158" s="650"/>
      <c r="BD158" s="650"/>
      <c r="BE158" s="650"/>
      <c r="BF158" s="650"/>
      <c r="BG158" s="650"/>
      <c r="BH158" s="650"/>
      <c r="BI158" s="650"/>
      <c r="BJ158" s="650"/>
      <c r="BK158" s="650"/>
      <c r="BL158" s="650"/>
      <c r="BM158" s="650"/>
      <c r="BN158" s="650"/>
      <c r="BO158" s="650"/>
      <c r="BP158" s="650"/>
      <c r="BQ158" s="650"/>
      <c r="BR158" s="650"/>
      <c r="BS158" s="650"/>
      <c r="BT158" s="650"/>
      <c r="BU158" s="650"/>
      <c r="BV158" s="650"/>
      <c r="BW158" s="650"/>
      <c r="BX158" s="650"/>
      <c r="BY158" s="650"/>
      <c r="BZ158" s="650"/>
      <c r="CA158" s="650"/>
      <c r="CB158" s="650"/>
      <c r="CC158" s="650"/>
      <c r="CD158" s="650"/>
      <c r="CE158" s="650"/>
      <c r="CF158" s="650"/>
      <c r="CG158" s="650"/>
      <c r="CH158" s="650"/>
    </row>
    <row r="159" spans="1:86" ht="13.5" customHeight="1">
      <c r="A159" s="379"/>
      <c r="B159" s="649"/>
      <c r="C159" s="650"/>
      <c r="D159" s="650"/>
      <c r="E159" s="650"/>
      <c r="F159" s="650"/>
      <c r="G159" s="650"/>
      <c r="H159" s="650"/>
      <c r="I159" s="650"/>
      <c r="J159" s="650"/>
      <c r="K159" s="650"/>
      <c r="L159" s="650"/>
      <c r="M159" s="650"/>
      <c r="N159" s="650"/>
      <c r="O159" s="650"/>
      <c r="P159" s="650"/>
      <c r="Q159" s="650"/>
      <c r="R159" s="650"/>
      <c r="S159" s="650"/>
      <c r="T159" s="650"/>
      <c r="U159" s="650"/>
      <c r="V159" s="650"/>
      <c r="W159" s="650"/>
      <c r="X159" s="650"/>
      <c r="Y159" s="650"/>
      <c r="Z159" s="650"/>
      <c r="AA159" s="650"/>
      <c r="AB159" s="650"/>
      <c r="AC159" s="650"/>
      <c r="AD159" s="650"/>
      <c r="AE159" s="650"/>
      <c r="AF159" s="650"/>
      <c r="AG159" s="650"/>
      <c r="AH159" s="650"/>
      <c r="AI159" s="650"/>
      <c r="AJ159" s="650"/>
      <c r="AK159" s="650"/>
      <c r="AL159" s="650"/>
      <c r="AM159" s="650"/>
      <c r="AN159" s="650"/>
      <c r="AO159" s="650"/>
      <c r="AP159" s="650"/>
      <c r="AQ159" s="650"/>
      <c r="AR159" s="650"/>
      <c r="AS159" s="650"/>
      <c r="AT159" s="650"/>
      <c r="AU159" s="650"/>
      <c r="AV159" s="650"/>
      <c r="AW159" s="650"/>
      <c r="AX159" s="650"/>
      <c r="AY159" s="650"/>
      <c r="AZ159" s="650"/>
      <c r="BA159" s="650"/>
      <c r="BB159" s="650"/>
      <c r="BC159" s="650"/>
      <c r="BD159" s="650"/>
      <c r="BE159" s="650"/>
      <c r="BF159" s="650"/>
      <c r="BG159" s="650"/>
      <c r="BH159" s="650"/>
      <c r="BI159" s="650"/>
      <c r="BJ159" s="650"/>
      <c r="BK159" s="650"/>
      <c r="BL159" s="650"/>
      <c r="BM159" s="650"/>
      <c r="BN159" s="650"/>
      <c r="BO159" s="650"/>
      <c r="BP159" s="650"/>
      <c r="BQ159" s="650"/>
      <c r="BR159" s="650"/>
      <c r="BS159" s="650"/>
      <c r="BT159" s="650"/>
      <c r="BU159" s="650"/>
      <c r="BV159" s="650"/>
      <c r="BW159" s="650"/>
      <c r="BX159" s="650"/>
      <c r="BY159" s="650"/>
      <c r="BZ159" s="650"/>
      <c r="CA159" s="650"/>
      <c r="CB159" s="650"/>
      <c r="CC159" s="650"/>
      <c r="CD159" s="650"/>
      <c r="CE159" s="650"/>
      <c r="CF159" s="650"/>
      <c r="CG159" s="650"/>
      <c r="CH159" s="650"/>
    </row>
    <row r="160" spans="1:86" ht="13.5" customHeight="1">
      <c r="A160" s="379"/>
      <c r="B160" s="649"/>
      <c r="C160" s="650"/>
      <c r="D160" s="650"/>
      <c r="E160" s="650"/>
      <c r="F160" s="650"/>
      <c r="G160" s="650"/>
      <c r="H160" s="650"/>
      <c r="I160" s="650"/>
      <c r="J160" s="650"/>
      <c r="K160" s="650"/>
      <c r="L160" s="650"/>
      <c r="M160" s="650"/>
      <c r="N160" s="650"/>
      <c r="O160" s="650"/>
      <c r="P160" s="650"/>
      <c r="Q160" s="650"/>
      <c r="R160" s="650"/>
      <c r="S160" s="650"/>
      <c r="T160" s="650"/>
      <c r="U160" s="650"/>
      <c r="V160" s="650"/>
      <c r="W160" s="650"/>
      <c r="X160" s="650"/>
      <c r="Y160" s="650"/>
      <c r="Z160" s="650"/>
      <c r="AA160" s="650"/>
      <c r="AB160" s="650"/>
      <c r="AC160" s="650"/>
      <c r="AD160" s="650"/>
      <c r="AE160" s="650"/>
      <c r="AF160" s="650"/>
      <c r="AG160" s="650"/>
      <c r="AH160" s="650"/>
      <c r="AI160" s="650"/>
      <c r="AJ160" s="650"/>
      <c r="AK160" s="650"/>
      <c r="AL160" s="650"/>
      <c r="AM160" s="650"/>
      <c r="AN160" s="650"/>
      <c r="AO160" s="650"/>
      <c r="AP160" s="650"/>
      <c r="AQ160" s="650"/>
      <c r="AR160" s="650"/>
      <c r="AS160" s="650"/>
      <c r="AT160" s="650"/>
      <c r="AU160" s="650"/>
      <c r="AV160" s="650"/>
      <c r="AW160" s="650"/>
      <c r="AX160" s="650"/>
      <c r="AY160" s="650"/>
      <c r="AZ160" s="650"/>
      <c r="BA160" s="650"/>
      <c r="BB160" s="650"/>
      <c r="BC160" s="650"/>
      <c r="BD160" s="650"/>
      <c r="BE160" s="650"/>
      <c r="BF160" s="650"/>
      <c r="BG160" s="650"/>
      <c r="BH160" s="650"/>
      <c r="BI160" s="650"/>
      <c r="BJ160" s="650"/>
      <c r="BK160" s="650"/>
      <c r="BL160" s="650"/>
      <c r="BM160" s="650"/>
      <c r="BN160" s="650"/>
      <c r="BO160" s="650"/>
      <c r="BP160" s="650"/>
      <c r="BQ160" s="650"/>
      <c r="BR160" s="650"/>
      <c r="BS160" s="650"/>
      <c r="BT160" s="650"/>
      <c r="BU160" s="650"/>
      <c r="BV160" s="650"/>
      <c r="BW160" s="650"/>
      <c r="BX160" s="650"/>
      <c r="BY160" s="650"/>
      <c r="BZ160" s="650"/>
      <c r="CA160" s="650"/>
      <c r="CB160" s="650"/>
      <c r="CC160" s="650"/>
      <c r="CD160" s="650"/>
      <c r="CE160" s="650"/>
      <c r="CF160" s="650"/>
      <c r="CG160" s="650"/>
      <c r="CH160" s="650"/>
    </row>
    <row r="161" spans="1:86" ht="13.5" customHeight="1">
      <c r="A161" s="379"/>
      <c r="B161" s="649"/>
      <c r="C161" s="650"/>
      <c r="D161" s="650"/>
      <c r="E161" s="650"/>
      <c r="F161" s="650"/>
      <c r="G161" s="650"/>
      <c r="H161" s="650"/>
      <c r="I161" s="650"/>
      <c r="J161" s="650"/>
      <c r="K161" s="650"/>
      <c r="L161" s="650"/>
      <c r="M161" s="650"/>
      <c r="N161" s="650"/>
      <c r="O161" s="650"/>
      <c r="P161" s="650"/>
      <c r="Q161" s="650"/>
      <c r="R161" s="650"/>
      <c r="S161" s="650"/>
      <c r="T161" s="650"/>
      <c r="U161" s="650"/>
      <c r="V161" s="650"/>
      <c r="W161" s="650"/>
      <c r="X161" s="650"/>
      <c r="Y161" s="650"/>
      <c r="Z161" s="650"/>
      <c r="AA161" s="650"/>
      <c r="AB161" s="650"/>
      <c r="AC161" s="650"/>
      <c r="AD161" s="650"/>
      <c r="AE161" s="650"/>
      <c r="AF161" s="650"/>
      <c r="AG161" s="650"/>
      <c r="AH161" s="650"/>
      <c r="AI161" s="650"/>
      <c r="AJ161" s="650"/>
      <c r="AK161" s="650"/>
      <c r="AL161" s="650"/>
      <c r="AM161" s="650"/>
      <c r="AN161" s="650"/>
      <c r="AO161" s="650"/>
      <c r="AP161" s="650"/>
      <c r="AQ161" s="650"/>
      <c r="AR161" s="650"/>
      <c r="AS161" s="650"/>
      <c r="AT161" s="650"/>
      <c r="AU161" s="650"/>
      <c r="AV161" s="650"/>
      <c r="AW161" s="650"/>
      <c r="AX161" s="650"/>
      <c r="AY161" s="650"/>
      <c r="AZ161" s="650"/>
      <c r="BA161" s="650"/>
      <c r="BB161" s="650"/>
      <c r="BC161" s="650"/>
      <c r="BD161" s="650"/>
      <c r="BE161" s="650"/>
      <c r="BF161" s="650"/>
      <c r="BG161" s="650"/>
      <c r="BH161" s="650"/>
      <c r="BI161" s="650"/>
      <c r="BJ161" s="650"/>
      <c r="BK161" s="650"/>
      <c r="BL161" s="650"/>
      <c r="BM161" s="650"/>
      <c r="BN161" s="650"/>
      <c r="BO161" s="650"/>
      <c r="BP161" s="650"/>
      <c r="BQ161" s="650"/>
      <c r="BR161" s="650"/>
      <c r="BS161" s="650"/>
      <c r="BT161" s="650"/>
      <c r="BU161" s="650"/>
      <c r="BV161" s="650"/>
      <c r="BW161" s="650"/>
      <c r="BX161" s="650"/>
      <c r="BY161" s="650"/>
      <c r="BZ161" s="650"/>
      <c r="CA161" s="650"/>
      <c r="CB161" s="650"/>
      <c r="CC161" s="650"/>
      <c r="CD161" s="650"/>
      <c r="CE161" s="650"/>
      <c r="CF161" s="650"/>
      <c r="CG161" s="650"/>
      <c r="CH161" s="650"/>
    </row>
    <row r="162" spans="1:86" ht="13.5" customHeight="1">
      <c r="A162" s="379"/>
      <c r="B162" s="649"/>
      <c r="C162" s="650"/>
      <c r="D162" s="650"/>
      <c r="E162" s="650"/>
      <c r="F162" s="650"/>
      <c r="G162" s="650"/>
      <c r="H162" s="650"/>
      <c r="I162" s="650"/>
      <c r="J162" s="650"/>
      <c r="K162" s="650"/>
      <c r="L162" s="650"/>
      <c r="M162" s="650"/>
      <c r="N162" s="650"/>
      <c r="O162" s="650"/>
      <c r="P162" s="650"/>
      <c r="Q162" s="650"/>
      <c r="R162" s="650"/>
      <c r="S162" s="650"/>
      <c r="T162" s="650"/>
      <c r="U162" s="650"/>
      <c r="V162" s="650"/>
      <c r="W162" s="650"/>
      <c r="X162" s="650"/>
      <c r="Y162" s="650"/>
      <c r="Z162" s="650"/>
      <c r="AA162" s="650"/>
      <c r="AB162" s="650"/>
      <c r="AC162" s="650"/>
      <c r="AD162" s="650"/>
      <c r="AE162" s="650"/>
      <c r="AF162" s="650"/>
      <c r="AG162" s="650"/>
      <c r="AH162" s="650"/>
      <c r="AI162" s="650"/>
      <c r="AJ162" s="650"/>
      <c r="AK162" s="650"/>
      <c r="AL162" s="650"/>
      <c r="AM162" s="650"/>
      <c r="AN162" s="650"/>
      <c r="AO162" s="650"/>
      <c r="AP162" s="650"/>
      <c r="AQ162" s="650"/>
      <c r="AR162" s="650"/>
      <c r="AS162" s="650"/>
      <c r="AT162" s="650"/>
      <c r="AU162" s="650"/>
      <c r="AV162" s="650"/>
      <c r="AW162" s="650"/>
      <c r="AX162" s="650"/>
      <c r="AY162" s="650"/>
      <c r="AZ162" s="650"/>
      <c r="BA162" s="650"/>
      <c r="BB162" s="650"/>
      <c r="BC162" s="650"/>
      <c r="BD162" s="650"/>
      <c r="BE162" s="650"/>
      <c r="BF162" s="650"/>
      <c r="BG162" s="650"/>
      <c r="BH162" s="650"/>
      <c r="BI162" s="650"/>
      <c r="BJ162" s="650"/>
      <c r="BK162" s="650"/>
      <c r="BL162" s="650"/>
      <c r="BM162" s="650"/>
      <c r="BN162" s="650"/>
      <c r="BO162" s="650"/>
      <c r="BP162" s="650"/>
      <c r="BQ162" s="650"/>
      <c r="BR162" s="650"/>
      <c r="BS162" s="650"/>
      <c r="BT162" s="650"/>
      <c r="BU162" s="650"/>
      <c r="BV162" s="650"/>
      <c r="BW162" s="650"/>
      <c r="BX162" s="650"/>
      <c r="BY162" s="650"/>
      <c r="BZ162" s="650"/>
      <c r="CA162" s="650"/>
      <c r="CB162" s="650"/>
      <c r="CC162" s="650"/>
      <c r="CD162" s="650"/>
      <c r="CE162" s="650"/>
      <c r="CF162" s="650"/>
      <c r="CG162" s="650"/>
      <c r="CH162" s="650"/>
    </row>
    <row r="163" spans="1:86" ht="13.5" customHeight="1">
      <c r="A163" s="379"/>
      <c r="B163" s="649"/>
      <c r="C163" s="650"/>
      <c r="D163" s="650"/>
      <c r="E163" s="650"/>
      <c r="F163" s="650"/>
      <c r="G163" s="650"/>
      <c r="H163" s="650"/>
      <c r="I163" s="650"/>
      <c r="J163" s="650"/>
      <c r="K163" s="650"/>
      <c r="L163" s="650"/>
      <c r="M163" s="650"/>
      <c r="N163" s="650"/>
      <c r="O163" s="650"/>
      <c r="P163" s="650"/>
      <c r="Q163" s="650"/>
      <c r="R163" s="650"/>
      <c r="S163" s="650"/>
      <c r="T163" s="650"/>
      <c r="U163" s="650"/>
      <c r="V163" s="650"/>
      <c r="W163" s="650"/>
      <c r="X163" s="650"/>
      <c r="Y163" s="650"/>
      <c r="Z163" s="650"/>
      <c r="AA163" s="650"/>
      <c r="AB163" s="650"/>
      <c r="AC163" s="650"/>
      <c r="AD163" s="650"/>
      <c r="AE163" s="650"/>
      <c r="AF163" s="650"/>
      <c r="AG163" s="650"/>
      <c r="AH163" s="650"/>
      <c r="AI163" s="650"/>
      <c r="AJ163" s="650"/>
      <c r="AK163" s="650"/>
      <c r="AL163" s="650"/>
      <c r="AM163" s="650"/>
      <c r="AN163" s="650"/>
      <c r="AO163" s="650"/>
      <c r="AP163" s="650"/>
      <c r="AQ163" s="650"/>
      <c r="AR163" s="650"/>
      <c r="AS163" s="650"/>
      <c r="AT163" s="650"/>
      <c r="AU163" s="650"/>
      <c r="AV163" s="650"/>
      <c r="AW163" s="650"/>
      <c r="AX163" s="650"/>
      <c r="AY163" s="650"/>
      <c r="AZ163" s="650"/>
      <c r="BA163" s="650"/>
      <c r="BB163" s="650"/>
      <c r="BC163" s="650"/>
      <c r="BD163" s="650"/>
      <c r="BE163" s="650"/>
      <c r="BF163" s="650"/>
      <c r="BG163" s="650"/>
      <c r="BH163" s="650"/>
      <c r="BI163" s="650"/>
      <c r="BJ163" s="650"/>
      <c r="BK163" s="650"/>
      <c r="BL163" s="650"/>
      <c r="BM163" s="650"/>
      <c r="BN163" s="650"/>
      <c r="BO163" s="650"/>
      <c r="BP163" s="650"/>
      <c r="BQ163" s="650"/>
      <c r="BR163" s="650"/>
      <c r="BS163" s="650"/>
      <c r="BT163" s="650"/>
      <c r="BU163" s="650"/>
      <c r="BV163" s="650"/>
      <c r="BW163" s="650"/>
      <c r="BX163" s="650"/>
      <c r="BY163" s="650"/>
      <c r="BZ163" s="650"/>
      <c r="CA163" s="650"/>
      <c r="CB163" s="650"/>
      <c r="CC163" s="650"/>
      <c r="CD163" s="650"/>
      <c r="CE163" s="650"/>
      <c r="CF163" s="650"/>
      <c r="CG163" s="650"/>
      <c r="CH163" s="650"/>
    </row>
    <row r="164" spans="1:86" ht="13.5" customHeight="1">
      <c r="A164" s="379"/>
      <c r="B164" s="649"/>
      <c r="C164" s="650"/>
      <c r="D164" s="650"/>
      <c r="E164" s="650"/>
      <c r="F164" s="650"/>
      <c r="G164" s="650"/>
      <c r="H164" s="650"/>
      <c r="I164" s="650"/>
      <c r="J164" s="650"/>
      <c r="K164" s="650"/>
      <c r="L164" s="650"/>
      <c r="M164" s="650"/>
      <c r="N164" s="650"/>
      <c r="O164" s="650"/>
      <c r="P164" s="650"/>
      <c r="Q164" s="650"/>
      <c r="R164" s="650"/>
      <c r="S164" s="650"/>
      <c r="T164" s="650"/>
      <c r="U164" s="650"/>
      <c r="V164" s="650"/>
      <c r="W164" s="650"/>
      <c r="X164" s="650"/>
      <c r="Y164" s="650"/>
      <c r="Z164" s="650"/>
      <c r="AA164" s="650"/>
      <c r="AB164" s="650"/>
      <c r="AC164" s="650"/>
      <c r="AD164" s="650"/>
      <c r="AE164" s="650"/>
      <c r="AF164" s="650"/>
      <c r="AG164" s="650"/>
      <c r="AH164" s="650"/>
      <c r="AI164" s="650"/>
      <c r="AJ164" s="650"/>
      <c r="AK164" s="650"/>
      <c r="AL164" s="650"/>
      <c r="AM164" s="650"/>
      <c r="AN164" s="650"/>
      <c r="AO164" s="650"/>
      <c r="AP164" s="650"/>
      <c r="AQ164" s="650"/>
      <c r="AR164" s="650"/>
      <c r="AS164" s="650"/>
      <c r="AT164" s="650"/>
      <c r="AU164" s="650"/>
      <c r="AV164" s="650"/>
      <c r="AW164" s="650"/>
      <c r="AX164" s="650"/>
      <c r="AY164" s="650"/>
      <c r="AZ164" s="650"/>
      <c r="BA164" s="650"/>
      <c r="BB164" s="650"/>
      <c r="BC164" s="650"/>
      <c r="BD164" s="650"/>
      <c r="BE164" s="650"/>
      <c r="BF164" s="650"/>
      <c r="BG164" s="650"/>
      <c r="BH164" s="650"/>
      <c r="BI164" s="650"/>
      <c r="BJ164" s="650"/>
      <c r="BK164" s="650"/>
      <c r="BL164" s="650"/>
      <c r="BM164" s="650"/>
      <c r="BN164" s="650"/>
      <c r="BO164" s="650"/>
      <c r="BP164" s="650"/>
      <c r="BQ164" s="650"/>
      <c r="BR164" s="650"/>
      <c r="BS164" s="650"/>
      <c r="BT164" s="650"/>
      <c r="BU164" s="650"/>
      <c r="BV164" s="650"/>
      <c r="BW164" s="650"/>
      <c r="BX164" s="650"/>
      <c r="BY164" s="650"/>
      <c r="BZ164" s="650"/>
      <c r="CA164" s="650"/>
      <c r="CB164" s="650"/>
      <c r="CC164" s="650"/>
      <c r="CD164" s="650"/>
      <c r="CE164" s="650"/>
      <c r="CF164" s="650"/>
      <c r="CG164" s="650"/>
      <c r="CH164" s="650"/>
    </row>
    <row r="165" spans="1:86" ht="13.5" customHeight="1">
      <c r="A165" s="379"/>
      <c r="B165" s="649"/>
      <c r="C165" s="650"/>
      <c r="D165" s="650"/>
      <c r="E165" s="650"/>
      <c r="F165" s="650"/>
      <c r="G165" s="650"/>
      <c r="H165" s="650"/>
      <c r="I165" s="650"/>
      <c r="J165" s="650"/>
      <c r="K165" s="650"/>
      <c r="L165" s="650"/>
      <c r="M165" s="650"/>
      <c r="N165" s="650"/>
      <c r="O165" s="650"/>
      <c r="P165" s="650"/>
      <c r="Q165" s="650"/>
      <c r="R165" s="650"/>
      <c r="S165" s="650"/>
      <c r="T165" s="650"/>
      <c r="U165" s="650"/>
      <c r="V165" s="650"/>
      <c r="W165" s="650"/>
      <c r="X165" s="650"/>
      <c r="Y165" s="650"/>
      <c r="Z165" s="650"/>
      <c r="AA165" s="650"/>
      <c r="AB165" s="650"/>
      <c r="AC165" s="650"/>
      <c r="AD165" s="650"/>
      <c r="AE165" s="650"/>
      <c r="AF165" s="650"/>
      <c r="AG165" s="650"/>
      <c r="AH165" s="650"/>
      <c r="AI165" s="650"/>
      <c r="AJ165" s="650"/>
      <c r="AK165" s="650"/>
      <c r="AL165" s="650"/>
      <c r="AM165" s="650"/>
      <c r="AN165" s="650"/>
      <c r="AO165" s="650"/>
      <c r="AP165" s="650"/>
      <c r="AQ165" s="650"/>
      <c r="AR165" s="650"/>
      <c r="AS165" s="650"/>
      <c r="AT165" s="650"/>
      <c r="AU165" s="650"/>
      <c r="AV165" s="650"/>
      <c r="AW165" s="650"/>
      <c r="AX165" s="650"/>
      <c r="AY165" s="650"/>
      <c r="AZ165" s="650"/>
      <c r="BA165" s="650"/>
      <c r="BB165" s="650"/>
      <c r="BC165" s="650"/>
      <c r="BD165" s="650"/>
      <c r="BE165" s="650"/>
      <c r="BF165" s="650"/>
      <c r="BG165" s="650"/>
      <c r="BH165" s="650"/>
      <c r="BI165" s="650"/>
      <c r="BJ165" s="650"/>
      <c r="BK165" s="650"/>
      <c r="BL165" s="650"/>
      <c r="BM165" s="650"/>
      <c r="BN165" s="650"/>
      <c r="BO165" s="650"/>
      <c r="BP165" s="650"/>
      <c r="BQ165" s="650"/>
      <c r="BR165" s="650"/>
      <c r="BS165" s="650"/>
      <c r="BT165" s="650"/>
      <c r="BU165" s="650"/>
      <c r="BV165" s="650"/>
      <c r="BW165" s="650"/>
      <c r="BX165" s="650"/>
      <c r="BY165" s="650"/>
      <c r="BZ165" s="650"/>
      <c r="CA165" s="650"/>
      <c r="CB165" s="650"/>
      <c r="CC165" s="650"/>
      <c r="CD165" s="650"/>
      <c r="CE165" s="650"/>
      <c r="CF165" s="650"/>
      <c r="CG165" s="650"/>
      <c r="CH165" s="650"/>
    </row>
    <row r="166" spans="1:86" ht="13.5" customHeight="1">
      <c r="A166" s="379"/>
      <c r="B166" s="649"/>
      <c r="C166" s="650"/>
      <c r="D166" s="650"/>
      <c r="E166" s="650"/>
      <c r="F166" s="650"/>
      <c r="G166" s="650"/>
      <c r="H166" s="650"/>
      <c r="I166" s="650"/>
      <c r="J166" s="650"/>
      <c r="K166" s="650"/>
      <c r="L166" s="650"/>
      <c r="M166" s="650"/>
      <c r="N166" s="650"/>
      <c r="O166" s="650"/>
      <c r="P166" s="650"/>
      <c r="Q166" s="650"/>
      <c r="R166" s="650"/>
      <c r="S166" s="650"/>
      <c r="T166" s="650"/>
      <c r="U166" s="650"/>
      <c r="V166" s="650"/>
      <c r="W166" s="650"/>
      <c r="X166" s="650"/>
      <c r="Y166" s="650"/>
      <c r="Z166" s="650"/>
      <c r="AA166" s="650"/>
      <c r="AB166" s="650"/>
      <c r="AC166" s="650"/>
      <c r="AD166" s="650"/>
      <c r="AE166" s="650"/>
      <c r="AF166" s="650"/>
      <c r="AG166" s="650"/>
      <c r="AH166" s="650"/>
      <c r="AI166" s="650"/>
      <c r="AJ166" s="650"/>
      <c r="AK166" s="650"/>
      <c r="AL166" s="650"/>
      <c r="AM166" s="650"/>
      <c r="AN166" s="650"/>
      <c r="AO166" s="650"/>
      <c r="AP166" s="650"/>
      <c r="AQ166" s="650"/>
      <c r="AR166" s="650"/>
      <c r="AS166" s="650"/>
      <c r="AT166" s="650"/>
      <c r="AU166" s="650"/>
      <c r="AV166" s="650"/>
      <c r="AW166" s="650"/>
      <c r="AX166" s="650"/>
      <c r="AY166" s="650"/>
      <c r="AZ166" s="650"/>
      <c r="BA166" s="650"/>
      <c r="BB166" s="650"/>
      <c r="BC166" s="650"/>
      <c r="BD166" s="650"/>
      <c r="BE166" s="650"/>
      <c r="BF166" s="650"/>
      <c r="BG166" s="650"/>
      <c r="BH166" s="650"/>
      <c r="BI166" s="650"/>
      <c r="BJ166" s="650"/>
      <c r="BK166" s="650"/>
      <c r="BL166" s="650"/>
      <c r="BM166" s="650"/>
      <c r="BN166" s="650"/>
      <c r="BO166" s="650"/>
      <c r="BP166" s="650"/>
      <c r="BQ166" s="650"/>
      <c r="BR166" s="650"/>
      <c r="BS166" s="650"/>
      <c r="BT166" s="650"/>
      <c r="BU166" s="650"/>
      <c r="BV166" s="650"/>
      <c r="BW166" s="650"/>
      <c r="BX166" s="650"/>
      <c r="BY166" s="650"/>
      <c r="BZ166" s="650"/>
      <c r="CA166" s="650"/>
      <c r="CB166" s="650"/>
      <c r="CC166" s="650"/>
      <c r="CD166" s="650"/>
      <c r="CE166" s="650"/>
      <c r="CF166" s="650"/>
      <c r="CG166" s="650"/>
      <c r="CH166" s="650"/>
    </row>
    <row r="167" spans="1:86" ht="13.5" customHeight="1">
      <c r="A167" s="379"/>
      <c r="B167" s="649"/>
      <c r="C167" s="650"/>
      <c r="D167" s="650"/>
      <c r="E167" s="650"/>
      <c r="F167" s="650"/>
      <c r="G167" s="650"/>
      <c r="H167" s="650"/>
      <c r="I167" s="650"/>
      <c r="J167" s="650"/>
      <c r="K167" s="650"/>
      <c r="L167" s="650"/>
      <c r="M167" s="650"/>
      <c r="N167" s="650"/>
      <c r="O167" s="650"/>
      <c r="P167" s="650"/>
      <c r="Q167" s="650"/>
      <c r="R167" s="650"/>
      <c r="S167" s="650"/>
      <c r="T167" s="650"/>
      <c r="U167" s="650"/>
      <c r="V167" s="650"/>
      <c r="W167" s="650"/>
      <c r="X167" s="650"/>
      <c r="Y167" s="650"/>
      <c r="Z167" s="650"/>
      <c r="AA167" s="650"/>
      <c r="AB167" s="650"/>
      <c r="AC167" s="650"/>
      <c r="AD167" s="650"/>
      <c r="AE167" s="650"/>
      <c r="AF167" s="650"/>
      <c r="AG167" s="650"/>
      <c r="AH167" s="650"/>
      <c r="AI167" s="650"/>
      <c r="AJ167" s="650"/>
      <c r="AK167" s="650"/>
      <c r="AL167" s="650"/>
      <c r="AM167" s="650"/>
      <c r="AN167" s="650"/>
      <c r="AO167" s="650"/>
      <c r="AP167" s="650"/>
      <c r="AQ167" s="650"/>
      <c r="AR167" s="650"/>
      <c r="AS167" s="650"/>
      <c r="AT167" s="650"/>
      <c r="AU167" s="650"/>
      <c r="AV167" s="650"/>
      <c r="AW167" s="650"/>
      <c r="AX167" s="650"/>
      <c r="AY167" s="650"/>
      <c r="AZ167" s="650"/>
      <c r="BA167" s="650"/>
      <c r="BB167" s="650"/>
      <c r="BC167" s="650"/>
      <c r="BD167" s="650"/>
      <c r="BE167" s="650"/>
      <c r="BF167" s="650"/>
      <c r="BG167" s="650"/>
      <c r="BH167" s="650"/>
      <c r="BI167" s="650"/>
      <c r="BJ167" s="650"/>
      <c r="BK167" s="650"/>
      <c r="BL167" s="650"/>
      <c r="BM167" s="650"/>
      <c r="BN167" s="650"/>
      <c r="BO167" s="650"/>
      <c r="BP167" s="650"/>
      <c r="BQ167" s="650"/>
      <c r="BR167" s="650"/>
      <c r="BS167" s="650"/>
      <c r="BT167" s="650"/>
      <c r="BU167" s="650"/>
      <c r="BV167" s="650"/>
      <c r="BW167" s="650"/>
      <c r="BX167" s="650"/>
      <c r="BY167" s="650"/>
      <c r="BZ167" s="650"/>
      <c r="CA167" s="650"/>
      <c r="CB167" s="650"/>
      <c r="CC167" s="650"/>
      <c r="CD167" s="650"/>
      <c r="CE167" s="650"/>
      <c r="CF167" s="650"/>
      <c r="CG167" s="650"/>
      <c r="CH167" s="650"/>
    </row>
    <row r="168" spans="1:86" ht="13.5" customHeight="1">
      <c r="A168" s="379"/>
      <c r="B168" s="649"/>
      <c r="C168" s="650"/>
      <c r="D168" s="650"/>
      <c r="E168" s="650"/>
      <c r="F168" s="650"/>
      <c r="G168" s="650"/>
      <c r="H168" s="650"/>
      <c r="I168" s="650"/>
      <c r="J168" s="650"/>
      <c r="K168" s="650"/>
      <c r="L168" s="650"/>
      <c r="M168" s="650"/>
      <c r="N168" s="650"/>
      <c r="O168" s="650"/>
      <c r="P168" s="650"/>
      <c r="Q168" s="650"/>
      <c r="R168" s="650"/>
      <c r="S168" s="650"/>
      <c r="T168" s="650"/>
      <c r="U168" s="650"/>
      <c r="V168" s="650"/>
      <c r="W168" s="650"/>
      <c r="X168" s="650"/>
      <c r="Y168" s="650"/>
      <c r="Z168" s="650"/>
      <c r="AA168" s="650"/>
      <c r="AB168" s="650"/>
      <c r="AC168" s="650"/>
      <c r="AD168" s="650"/>
      <c r="AE168" s="650"/>
      <c r="AF168" s="650"/>
      <c r="AG168" s="650"/>
      <c r="AH168" s="650"/>
      <c r="AI168" s="650"/>
      <c r="AJ168" s="650"/>
      <c r="AK168" s="650"/>
      <c r="AL168" s="650"/>
      <c r="AM168" s="650"/>
      <c r="AN168" s="650"/>
      <c r="AO168" s="650"/>
      <c r="AP168" s="650"/>
      <c r="AQ168" s="650"/>
      <c r="AR168" s="650"/>
      <c r="AS168" s="650"/>
      <c r="AT168" s="650"/>
      <c r="AU168" s="650"/>
      <c r="AV168" s="650"/>
      <c r="AW168" s="650"/>
      <c r="AX168" s="650"/>
      <c r="AY168" s="650"/>
      <c r="AZ168" s="650"/>
      <c r="BA168" s="650"/>
      <c r="BB168" s="650"/>
      <c r="BC168" s="650"/>
      <c r="BD168" s="650"/>
      <c r="BE168" s="650"/>
      <c r="BF168" s="650"/>
      <c r="BG168" s="650"/>
      <c r="BH168" s="650"/>
      <c r="BI168" s="650"/>
      <c r="BJ168" s="650"/>
      <c r="BK168" s="650"/>
      <c r="BL168" s="650"/>
      <c r="BM168" s="650"/>
      <c r="BN168" s="650"/>
      <c r="BO168" s="650"/>
      <c r="BP168" s="650"/>
      <c r="BQ168" s="650"/>
      <c r="BR168" s="650"/>
      <c r="BS168" s="650"/>
      <c r="BT168" s="650"/>
      <c r="BU168" s="650"/>
      <c r="BV168" s="650"/>
      <c r="BW168" s="650"/>
      <c r="BX168" s="650"/>
      <c r="BY168" s="650"/>
      <c r="BZ168" s="650"/>
      <c r="CA168" s="650"/>
      <c r="CB168" s="650"/>
      <c r="CC168" s="650"/>
      <c r="CD168" s="650"/>
      <c r="CE168" s="650"/>
      <c r="CF168" s="650"/>
      <c r="CG168" s="650"/>
      <c r="CH168" s="650"/>
    </row>
    <row r="169" spans="1:86" ht="13.5" customHeight="1">
      <c r="A169" s="379"/>
      <c r="B169" s="649"/>
      <c r="C169" s="650"/>
      <c r="D169" s="650"/>
      <c r="E169" s="650"/>
      <c r="F169" s="650"/>
      <c r="G169" s="650"/>
      <c r="H169" s="650"/>
      <c r="I169" s="650"/>
      <c r="J169" s="650"/>
      <c r="K169" s="650"/>
      <c r="L169" s="650"/>
      <c r="M169" s="650"/>
      <c r="N169" s="650"/>
      <c r="O169" s="650"/>
      <c r="P169" s="650"/>
      <c r="Q169" s="650"/>
      <c r="R169" s="650"/>
      <c r="S169" s="650"/>
      <c r="T169" s="650"/>
      <c r="U169" s="650"/>
      <c r="V169" s="650"/>
      <c r="W169" s="650"/>
      <c r="X169" s="650"/>
      <c r="Y169" s="650"/>
      <c r="Z169" s="650"/>
      <c r="AA169" s="650"/>
      <c r="AB169" s="650"/>
      <c r="AC169" s="650"/>
      <c r="AD169" s="650"/>
      <c r="AE169" s="650"/>
      <c r="AF169" s="650"/>
      <c r="AG169" s="650"/>
      <c r="AH169" s="650"/>
      <c r="AI169" s="650"/>
      <c r="AJ169" s="650"/>
      <c r="AK169" s="650"/>
      <c r="AL169" s="650"/>
      <c r="AM169" s="650"/>
      <c r="AN169" s="650"/>
      <c r="AO169" s="650"/>
      <c r="AP169" s="650"/>
      <c r="AQ169" s="650"/>
      <c r="AR169" s="650"/>
      <c r="AS169" s="650"/>
      <c r="AT169" s="650"/>
      <c r="AU169" s="650"/>
      <c r="AV169" s="650"/>
      <c r="AW169" s="650"/>
      <c r="AX169" s="650"/>
      <c r="AY169" s="650"/>
      <c r="AZ169" s="650"/>
      <c r="BA169" s="650"/>
      <c r="BB169" s="650"/>
      <c r="BC169" s="650"/>
      <c r="BD169" s="650"/>
      <c r="BE169" s="650"/>
      <c r="BF169" s="650"/>
      <c r="BG169" s="650"/>
      <c r="BH169" s="650"/>
      <c r="BI169" s="650"/>
      <c r="BJ169" s="650"/>
      <c r="BK169" s="650"/>
      <c r="BL169" s="650"/>
      <c r="BM169" s="650"/>
      <c r="BN169" s="650"/>
      <c r="BO169" s="650"/>
      <c r="BP169" s="650"/>
      <c r="BQ169" s="650"/>
      <c r="BR169" s="650"/>
      <c r="BS169" s="650"/>
      <c r="BT169" s="650"/>
      <c r="BU169" s="650"/>
      <c r="BV169" s="650"/>
      <c r="BW169" s="650"/>
      <c r="BX169" s="650"/>
      <c r="BY169" s="650"/>
      <c r="BZ169" s="650"/>
      <c r="CA169" s="650"/>
      <c r="CB169" s="650"/>
      <c r="CC169" s="650"/>
      <c r="CD169" s="650"/>
      <c r="CE169" s="650"/>
      <c r="CF169" s="650"/>
      <c r="CG169" s="650"/>
      <c r="CH169" s="650"/>
    </row>
    <row r="170" spans="1:86" ht="13.5" customHeight="1">
      <c r="A170" s="379"/>
      <c r="B170" s="649"/>
      <c r="C170" s="650"/>
      <c r="D170" s="650"/>
      <c r="E170" s="650"/>
      <c r="F170" s="650"/>
      <c r="G170" s="650"/>
      <c r="H170" s="650"/>
      <c r="I170" s="650"/>
      <c r="J170" s="650"/>
      <c r="K170" s="650"/>
      <c r="L170" s="650"/>
      <c r="M170" s="650"/>
      <c r="N170" s="650"/>
      <c r="O170" s="650"/>
      <c r="P170" s="650"/>
      <c r="Q170" s="650"/>
      <c r="R170" s="650"/>
      <c r="S170" s="650"/>
      <c r="T170" s="650"/>
      <c r="U170" s="650"/>
      <c r="V170" s="650"/>
      <c r="W170" s="650"/>
      <c r="X170" s="650"/>
      <c r="Y170" s="650"/>
      <c r="Z170" s="650"/>
      <c r="AA170" s="650"/>
      <c r="AB170" s="650"/>
      <c r="AC170" s="650"/>
      <c r="AD170" s="650"/>
      <c r="AE170" s="650"/>
      <c r="AF170" s="650"/>
      <c r="AG170" s="650"/>
      <c r="AH170" s="650"/>
      <c r="AI170" s="650"/>
      <c r="AJ170" s="650"/>
      <c r="AK170" s="650"/>
      <c r="AL170" s="650"/>
      <c r="AM170" s="650"/>
      <c r="AN170" s="650"/>
      <c r="AO170" s="650"/>
      <c r="AP170" s="650"/>
      <c r="AQ170" s="650"/>
      <c r="AR170" s="650"/>
      <c r="AS170" s="650"/>
      <c r="AT170" s="650"/>
      <c r="AU170" s="650"/>
      <c r="AV170" s="650"/>
      <c r="AW170" s="650"/>
      <c r="AX170" s="650"/>
      <c r="AY170" s="650"/>
      <c r="AZ170" s="650"/>
      <c r="BA170" s="650"/>
      <c r="BB170" s="650"/>
      <c r="BC170" s="650"/>
      <c r="BD170" s="650"/>
      <c r="BE170" s="650"/>
      <c r="BF170" s="650"/>
      <c r="BG170" s="650"/>
      <c r="BH170" s="650"/>
      <c r="BI170" s="650"/>
      <c r="BJ170" s="650"/>
      <c r="BK170" s="650"/>
      <c r="BL170" s="650"/>
      <c r="BM170" s="650"/>
      <c r="BN170" s="650"/>
      <c r="BO170" s="650"/>
      <c r="BP170" s="650"/>
      <c r="BQ170" s="650"/>
      <c r="BR170" s="650"/>
      <c r="BS170" s="650"/>
      <c r="BT170" s="650"/>
      <c r="BU170" s="650"/>
      <c r="BV170" s="650"/>
      <c r="BW170" s="650"/>
      <c r="BX170" s="650"/>
      <c r="BY170" s="650"/>
      <c r="BZ170" s="650"/>
      <c r="CA170" s="650"/>
      <c r="CB170" s="650"/>
      <c r="CC170" s="650"/>
      <c r="CD170" s="650"/>
      <c r="CE170" s="650"/>
      <c r="CF170" s="650"/>
      <c r="CG170" s="650"/>
      <c r="CH170" s="650"/>
    </row>
    <row r="171" spans="1:86" ht="13.5" customHeight="1">
      <c r="A171" s="379"/>
      <c r="B171" s="649"/>
      <c r="C171" s="650"/>
      <c r="D171" s="650"/>
      <c r="E171" s="650"/>
      <c r="F171" s="650"/>
      <c r="G171" s="650"/>
      <c r="H171" s="650"/>
      <c r="I171" s="650"/>
      <c r="J171" s="650"/>
      <c r="K171" s="650"/>
      <c r="L171" s="650"/>
      <c r="M171" s="650"/>
      <c r="N171" s="650"/>
      <c r="O171" s="650"/>
      <c r="P171" s="650"/>
      <c r="Q171" s="650"/>
      <c r="R171" s="650"/>
      <c r="S171" s="650"/>
      <c r="T171" s="650"/>
      <c r="U171" s="650"/>
      <c r="V171" s="650"/>
      <c r="W171" s="650"/>
      <c r="X171" s="650"/>
      <c r="Y171" s="650"/>
      <c r="Z171" s="650"/>
      <c r="AA171" s="650"/>
      <c r="AB171" s="650"/>
      <c r="AC171" s="650"/>
      <c r="AD171" s="650"/>
      <c r="AE171" s="650"/>
      <c r="AF171" s="650"/>
      <c r="AG171" s="650"/>
      <c r="AH171" s="650"/>
      <c r="AI171" s="650"/>
      <c r="AJ171" s="650"/>
      <c r="AK171" s="650"/>
      <c r="AL171" s="650"/>
      <c r="AM171" s="650"/>
      <c r="AN171" s="650"/>
      <c r="AO171" s="650"/>
      <c r="AP171" s="650"/>
      <c r="AQ171" s="650"/>
      <c r="AR171" s="650"/>
      <c r="AS171" s="650"/>
      <c r="AT171" s="650"/>
      <c r="AU171" s="650"/>
      <c r="AV171" s="650"/>
      <c r="AW171" s="650"/>
      <c r="AX171" s="650"/>
      <c r="AY171" s="650"/>
      <c r="AZ171" s="650"/>
      <c r="BA171" s="650"/>
      <c r="BB171" s="650"/>
      <c r="BC171" s="650"/>
      <c r="BD171" s="650"/>
      <c r="BE171" s="650"/>
      <c r="BF171" s="650"/>
      <c r="BG171" s="650"/>
      <c r="BH171" s="650"/>
      <c r="BI171" s="650"/>
      <c r="BJ171" s="650"/>
      <c r="BK171" s="650"/>
      <c r="BL171" s="650"/>
      <c r="BM171" s="650"/>
      <c r="BN171" s="650"/>
      <c r="BO171" s="650"/>
      <c r="BP171" s="650"/>
      <c r="BQ171" s="650"/>
      <c r="BR171" s="650"/>
      <c r="BS171" s="650"/>
      <c r="BT171" s="650"/>
      <c r="BU171" s="650"/>
      <c r="BV171" s="650"/>
      <c r="BW171" s="650"/>
      <c r="BX171" s="650"/>
      <c r="BY171" s="650"/>
      <c r="BZ171" s="650"/>
      <c r="CA171" s="650"/>
      <c r="CB171" s="650"/>
      <c r="CC171" s="650"/>
      <c r="CD171" s="650"/>
      <c r="CE171" s="650"/>
      <c r="CF171" s="650"/>
      <c r="CG171" s="650"/>
      <c r="CH171" s="650"/>
    </row>
    <row r="172" spans="1:86" ht="13.5" customHeight="1">
      <c r="A172" s="379"/>
      <c r="B172" s="649"/>
      <c r="C172" s="650"/>
      <c r="D172" s="650"/>
      <c r="E172" s="650"/>
      <c r="F172" s="650"/>
      <c r="G172" s="650"/>
      <c r="H172" s="650"/>
      <c r="I172" s="650"/>
      <c r="J172" s="650"/>
      <c r="K172" s="650"/>
      <c r="L172" s="650"/>
      <c r="M172" s="650"/>
      <c r="N172" s="650"/>
      <c r="O172" s="650"/>
      <c r="P172" s="650"/>
      <c r="Q172" s="650"/>
      <c r="R172" s="650"/>
      <c r="S172" s="650"/>
      <c r="T172" s="650"/>
      <c r="U172" s="650"/>
      <c r="V172" s="650"/>
      <c r="W172" s="650"/>
      <c r="X172" s="650"/>
      <c r="Y172" s="650"/>
      <c r="Z172" s="650"/>
      <c r="AA172" s="650"/>
      <c r="AB172" s="650"/>
      <c r="AC172" s="650"/>
      <c r="AD172" s="650"/>
      <c r="AE172" s="650"/>
      <c r="AF172" s="650"/>
      <c r="AG172" s="650"/>
      <c r="AH172" s="650"/>
      <c r="AI172" s="650"/>
      <c r="AJ172" s="650"/>
      <c r="AK172" s="650"/>
      <c r="AL172" s="650"/>
      <c r="AM172" s="650"/>
      <c r="AN172" s="650"/>
      <c r="AO172" s="650"/>
      <c r="AP172" s="650"/>
      <c r="AQ172" s="650"/>
      <c r="AR172" s="650"/>
      <c r="AS172" s="650"/>
      <c r="AT172" s="650"/>
      <c r="AU172" s="650"/>
      <c r="AV172" s="650"/>
      <c r="AW172" s="650"/>
      <c r="AX172" s="650"/>
      <c r="AY172" s="650"/>
      <c r="AZ172" s="650"/>
      <c r="BA172" s="650"/>
      <c r="BB172" s="650"/>
      <c r="BC172" s="650"/>
      <c r="BD172" s="650"/>
      <c r="BE172" s="650"/>
      <c r="BF172" s="650"/>
      <c r="BG172" s="650"/>
      <c r="BH172" s="650"/>
      <c r="BI172" s="650"/>
      <c r="BJ172" s="650"/>
      <c r="BK172" s="650"/>
      <c r="BL172" s="650"/>
      <c r="BM172" s="650"/>
      <c r="BN172" s="650"/>
      <c r="BO172" s="650"/>
      <c r="BP172" s="650"/>
      <c r="BQ172" s="650"/>
      <c r="BR172" s="650"/>
      <c r="BS172" s="650"/>
      <c r="BT172" s="650"/>
      <c r="BU172" s="650"/>
      <c r="BV172" s="650"/>
      <c r="BW172" s="650"/>
      <c r="BX172" s="650"/>
      <c r="BY172" s="650"/>
      <c r="BZ172" s="650"/>
      <c r="CA172" s="650"/>
      <c r="CB172" s="650"/>
      <c r="CC172" s="650"/>
      <c r="CD172" s="650"/>
      <c r="CE172" s="650"/>
      <c r="CF172" s="650"/>
      <c r="CG172" s="650"/>
      <c r="CH172" s="650"/>
    </row>
    <row r="173" spans="1:86" ht="13.5" customHeight="1">
      <c r="A173" s="379"/>
      <c r="B173" s="649"/>
      <c r="C173" s="650"/>
      <c r="D173" s="650"/>
      <c r="E173" s="650"/>
      <c r="F173" s="650"/>
      <c r="G173" s="650"/>
      <c r="H173" s="650"/>
      <c r="I173" s="650"/>
      <c r="J173" s="650"/>
      <c r="K173" s="650"/>
      <c r="L173" s="650"/>
      <c r="M173" s="650"/>
      <c r="N173" s="650"/>
      <c r="O173" s="650"/>
      <c r="P173" s="650"/>
      <c r="Q173" s="650"/>
      <c r="R173" s="650"/>
      <c r="S173" s="650"/>
      <c r="T173" s="650"/>
      <c r="U173" s="650"/>
      <c r="V173" s="650"/>
      <c r="W173" s="650"/>
      <c r="X173" s="650"/>
      <c r="Y173" s="650"/>
      <c r="Z173" s="650"/>
      <c r="AA173" s="650"/>
      <c r="AB173" s="650"/>
      <c r="AC173" s="650"/>
      <c r="AD173" s="650"/>
      <c r="AE173" s="650"/>
      <c r="AF173" s="650"/>
      <c r="AG173" s="650"/>
      <c r="AH173" s="650"/>
      <c r="AI173" s="650"/>
      <c r="AJ173" s="650"/>
      <c r="AK173" s="650"/>
      <c r="AL173" s="650"/>
      <c r="AM173" s="650"/>
      <c r="AN173" s="650"/>
      <c r="AO173" s="650"/>
      <c r="AP173" s="650"/>
      <c r="AQ173" s="650"/>
      <c r="AR173" s="650"/>
      <c r="AS173" s="650"/>
      <c r="AT173" s="650"/>
      <c r="AU173" s="650"/>
      <c r="AV173" s="650"/>
      <c r="AW173" s="650"/>
      <c r="AX173" s="650"/>
      <c r="AY173" s="650"/>
      <c r="AZ173" s="650"/>
      <c r="BA173" s="650"/>
      <c r="BB173" s="650"/>
      <c r="BC173" s="650"/>
      <c r="BD173" s="650"/>
      <c r="BE173" s="650"/>
      <c r="BF173" s="650"/>
      <c r="BG173" s="650"/>
      <c r="BH173" s="650"/>
      <c r="BI173" s="650"/>
      <c r="BJ173" s="650"/>
      <c r="BK173" s="650"/>
      <c r="BL173" s="650"/>
      <c r="BM173" s="650"/>
      <c r="BN173" s="650"/>
      <c r="BO173" s="650"/>
      <c r="BP173" s="650"/>
      <c r="BQ173" s="650"/>
      <c r="BR173" s="650"/>
      <c r="BS173" s="650"/>
      <c r="BT173" s="650"/>
      <c r="BU173" s="650"/>
      <c r="BV173" s="650"/>
      <c r="BW173" s="650"/>
      <c r="BX173" s="650"/>
      <c r="BY173" s="650"/>
      <c r="BZ173" s="650"/>
      <c r="CA173" s="650"/>
      <c r="CB173" s="650"/>
      <c r="CC173" s="650"/>
      <c r="CD173" s="650"/>
      <c r="CE173" s="650"/>
      <c r="CF173" s="650"/>
      <c r="CG173" s="650"/>
      <c r="CH173" s="650"/>
    </row>
    <row r="174" spans="1:86" ht="13.5" customHeight="1">
      <c r="A174" s="379"/>
      <c r="B174" s="649"/>
      <c r="C174" s="650"/>
      <c r="D174" s="650"/>
      <c r="E174" s="650"/>
      <c r="F174" s="650"/>
      <c r="G174" s="650"/>
      <c r="H174" s="650"/>
      <c r="I174" s="650"/>
      <c r="J174" s="650"/>
      <c r="K174" s="650"/>
      <c r="L174" s="650"/>
      <c r="M174" s="650"/>
      <c r="N174" s="650"/>
      <c r="O174" s="650"/>
      <c r="P174" s="650"/>
      <c r="Q174" s="650"/>
      <c r="R174" s="650"/>
      <c r="S174" s="650"/>
      <c r="T174" s="650"/>
      <c r="U174" s="650"/>
      <c r="V174" s="650"/>
      <c r="W174" s="650"/>
      <c r="X174" s="650"/>
      <c r="Y174" s="650"/>
      <c r="Z174" s="650"/>
      <c r="AA174" s="650"/>
      <c r="AB174" s="650"/>
      <c r="AC174" s="650"/>
      <c r="AD174" s="650"/>
      <c r="AE174" s="650"/>
      <c r="AF174" s="650"/>
      <c r="AG174" s="650"/>
      <c r="AH174" s="650"/>
      <c r="AI174" s="650"/>
      <c r="AJ174" s="650"/>
      <c r="AK174" s="650"/>
      <c r="AL174" s="650"/>
      <c r="AM174" s="650"/>
      <c r="AN174" s="650"/>
      <c r="AO174" s="650"/>
      <c r="AP174" s="650"/>
      <c r="AQ174" s="650"/>
      <c r="AR174" s="650"/>
      <c r="AS174" s="650"/>
      <c r="AT174" s="650"/>
      <c r="AU174" s="650"/>
      <c r="AV174" s="650"/>
      <c r="AW174" s="650"/>
      <c r="AX174" s="650"/>
      <c r="AY174" s="650"/>
      <c r="AZ174" s="650"/>
      <c r="BA174" s="650"/>
      <c r="BB174" s="650"/>
      <c r="BC174" s="650"/>
      <c r="BD174" s="650"/>
      <c r="BE174" s="650"/>
      <c r="BF174" s="650"/>
      <c r="BG174" s="650"/>
      <c r="BH174" s="650"/>
      <c r="BI174" s="650"/>
      <c r="BJ174" s="650"/>
      <c r="BK174" s="650"/>
      <c r="BL174" s="650"/>
      <c r="BM174" s="650"/>
      <c r="BN174" s="650"/>
      <c r="BO174" s="650"/>
      <c r="BP174" s="650"/>
      <c r="BQ174" s="650"/>
      <c r="BR174" s="650"/>
      <c r="BS174" s="650"/>
      <c r="BT174" s="650"/>
      <c r="BU174" s="650"/>
      <c r="BV174" s="650"/>
      <c r="BW174" s="650"/>
      <c r="BX174" s="650"/>
      <c r="BY174" s="650"/>
      <c r="BZ174" s="650"/>
      <c r="CA174" s="650"/>
      <c r="CB174" s="650"/>
      <c r="CC174" s="650"/>
      <c r="CD174" s="650"/>
      <c r="CE174" s="650"/>
      <c r="CF174" s="650"/>
      <c r="CG174" s="650"/>
      <c r="CH174" s="650"/>
    </row>
    <row r="175" spans="1:86" ht="13.5" customHeight="1">
      <c r="A175" s="379"/>
      <c r="B175" s="649"/>
      <c r="C175" s="650"/>
      <c r="D175" s="650"/>
      <c r="E175" s="650"/>
      <c r="F175" s="650"/>
      <c r="G175" s="650"/>
      <c r="H175" s="650"/>
      <c r="I175" s="650"/>
      <c r="J175" s="650"/>
      <c r="K175" s="650"/>
      <c r="L175" s="650"/>
      <c r="M175" s="650"/>
      <c r="N175" s="650"/>
      <c r="O175" s="650"/>
      <c r="P175" s="650"/>
      <c r="Q175" s="650"/>
      <c r="R175" s="650"/>
      <c r="S175" s="650"/>
      <c r="T175" s="650"/>
      <c r="U175" s="650"/>
      <c r="V175" s="650"/>
      <c r="W175" s="650"/>
      <c r="X175" s="650"/>
      <c r="Y175" s="650"/>
      <c r="Z175" s="650"/>
      <c r="AA175" s="650"/>
      <c r="AB175" s="650"/>
      <c r="AC175" s="650"/>
      <c r="AD175" s="650"/>
      <c r="AE175" s="650"/>
      <c r="AF175" s="650"/>
      <c r="AG175" s="650"/>
      <c r="AH175" s="650"/>
      <c r="AI175" s="650"/>
      <c r="AJ175" s="650"/>
      <c r="AK175" s="650"/>
      <c r="AL175" s="650"/>
      <c r="AM175" s="650"/>
      <c r="AN175" s="650"/>
      <c r="AO175" s="650"/>
      <c r="AP175" s="650"/>
      <c r="AQ175" s="650"/>
      <c r="AR175" s="650"/>
      <c r="AS175" s="650"/>
      <c r="AT175" s="650"/>
      <c r="AU175" s="650"/>
      <c r="AV175" s="650"/>
      <c r="AW175" s="650"/>
      <c r="AX175" s="650"/>
      <c r="AY175" s="650"/>
      <c r="AZ175" s="650"/>
      <c r="BA175" s="650"/>
      <c r="BB175" s="650"/>
      <c r="BC175" s="650"/>
      <c r="BD175" s="650"/>
      <c r="BE175" s="650"/>
      <c r="BF175" s="650"/>
      <c r="BG175" s="650"/>
      <c r="BH175" s="650"/>
      <c r="BI175" s="650"/>
      <c r="BJ175" s="650"/>
      <c r="BK175" s="650"/>
      <c r="BL175" s="650"/>
      <c r="BM175" s="650"/>
      <c r="BN175" s="650"/>
      <c r="BO175" s="650"/>
      <c r="BP175" s="650"/>
      <c r="BQ175" s="650"/>
      <c r="BR175" s="650"/>
      <c r="BS175" s="650"/>
      <c r="BT175" s="650"/>
      <c r="BU175" s="650"/>
      <c r="BV175" s="650"/>
      <c r="BW175" s="650"/>
      <c r="BX175" s="650"/>
      <c r="BY175" s="650"/>
      <c r="BZ175" s="650"/>
      <c r="CA175" s="650"/>
      <c r="CB175" s="650"/>
      <c r="CC175" s="650"/>
      <c r="CD175" s="650"/>
      <c r="CE175" s="650"/>
      <c r="CF175" s="650"/>
      <c r="CG175" s="650"/>
      <c r="CH175" s="650"/>
    </row>
    <row r="176" spans="1:86" ht="13.5" customHeight="1">
      <c r="A176" s="379"/>
      <c r="B176" s="649"/>
      <c r="C176" s="650"/>
      <c r="D176" s="650"/>
      <c r="E176" s="650"/>
      <c r="F176" s="650"/>
      <c r="G176" s="650"/>
      <c r="H176" s="650"/>
      <c r="I176" s="650"/>
      <c r="J176" s="650"/>
      <c r="K176" s="650"/>
      <c r="L176" s="650"/>
      <c r="M176" s="650"/>
      <c r="N176" s="650"/>
      <c r="O176" s="650"/>
      <c r="P176" s="650"/>
      <c r="Q176" s="650"/>
      <c r="R176" s="650"/>
      <c r="S176" s="650"/>
      <c r="T176" s="650"/>
      <c r="U176" s="650"/>
      <c r="V176" s="650"/>
      <c r="W176" s="650"/>
      <c r="X176" s="650"/>
      <c r="Y176" s="650"/>
      <c r="Z176" s="650"/>
      <c r="AA176" s="650"/>
      <c r="AB176" s="650"/>
      <c r="AC176" s="650"/>
      <c r="AD176" s="650"/>
      <c r="AE176" s="650"/>
      <c r="AF176" s="650"/>
      <c r="AG176" s="650"/>
      <c r="AH176" s="650"/>
      <c r="AI176" s="650"/>
      <c r="AJ176" s="650"/>
      <c r="AK176" s="650"/>
      <c r="AL176" s="650"/>
      <c r="AM176" s="650"/>
      <c r="AN176" s="650"/>
      <c r="AO176" s="650"/>
      <c r="AP176" s="650"/>
      <c r="AQ176" s="650"/>
      <c r="AR176" s="650"/>
      <c r="AS176" s="650"/>
      <c r="AT176" s="650"/>
      <c r="AU176" s="650"/>
      <c r="AV176" s="650"/>
      <c r="AW176" s="650"/>
      <c r="AX176" s="650"/>
      <c r="AY176" s="650"/>
      <c r="AZ176" s="650"/>
      <c r="BA176" s="650"/>
      <c r="BB176" s="650"/>
      <c r="BC176" s="650"/>
      <c r="BD176" s="650"/>
      <c r="BE176" s="650"/>
      <c r="BF176" s="650"/>
      <c r="BG176" s="650"/>
      <c r="BH176" s="650"/>
      <c r="BI176" s="650"/>
      <c r="BJ176" s="650"/>
      <c r="BK176" s="650"/>
      <c r="BL176" s="650"/>
      <c r="BM176" s="650"/>
      <c r="BN176" s="650"/>
      <c r="BO176" s="650"/>
      <c r="BP176" s="650"/>
      <c r="BQ176" s="650"/>
      <c r="BR176" s="650"/>
      <c r="BS176" s="650"/>
      <c r="BT176" s="650"/>
      <c r="BU176" s="650"/>
      <c r="BV176" s="650"/>
      <c r="BW176" s="650"/>
      <c r="BX176" s="650"/>
      <c r="BY176" s="650"/>
      <c r="BZ176" s="650"/>
      <c r="CA176" s="650"/>
      <c r="CB176" s="650"/>
      <c r="CC176" s="650"/>
      <c r="CD176" s="650"/>
      <c r="CE176" s="650"/>
      <c r="CF176" s="650"/>
      <c r="CG176" s="650"/>
      <c r="CH176" s="650"/>
    </row>
    <row r="177" spans="1:86" ht="13.5" customHeight="1">
      <c r="A177" s="379"/>
      <c r="B177" s="649"/>
      <c r="C177" s="650"/>
      <c r="D177" s="650"/>
      <c r="E177" s="650"/>
      <c r="F177" s="650"/>
      <c r="G177" s="650"/>
      <c r="H177" s="650"/>
      <c r="I177" s="650"/>
      <c r="J177" s="650"/>
      <c r="K177" s="650"/>
      <c r="L177" s="650"/>
      <c r="M177" s="650"/>
      <c r="N177" s="650"/>
      <c r="O177" s="650"/>
      <c r="P177" s="650"/>
      <c r="Q177" s="650"/>
      <c r="R177" s="650"/>
      <c r="S177" s="650"/>
      <c r="T177" s="650"/>
      <c r="U177" s="650"/>
      <c r="V177" s="650"/>
      <c r="W177" s="650"/>
      <c r="X177" s="650"/>
      <c r="Y177" s="650"/>
      <c r="Z177" s="650"/>
      <c r="AA177" s="650"/>
      <c r="AB177" s="650"/>
      <c r="AC177" s="650"/>
      <c r="AD177" s="650"/>
      <c r="AE177" s="650"/>
      <c r="AF177" s="650"/>
      <c r="AG177" s="650"/>
      <c r="AH177" s="650"/>
      <c r="AI177" s="650"/>
      <c r="AJ177" s="650"/>
      <c r="AK177" s="650"/>
      <c r="AL177" s="650"/>
      <c r="AM177" s="650"/>
      <c r="AN177" s="650"/>
      <c r="AO177" s="650"/>
      <c r="AP177" s="650"/>
      <c r="AQ177" s="650"/>
      <c r="AR177" s="650"/>
      <c r="AS177" s="650"/>
      <c r="AT177" s="650"/>
      <c r="AU177" s="650"/>
      <c r="AV177" s="650"/>
      <c r="AW177" s="650"/>
      <c r="AX177" s="650"/>
      <c r="AY177" s="650"/>
      <c r="AZ177" s="650"/>
      <c r="BA177" s="650"/>
      <c r="BB177" s="650"/>
      <c r="BC177" s="650"/>
      <c r="BD177" s="650"/>
      <c r="BE177" s="650"/>
      <c r="BF177" s="650"/>
      <c r="BG177" s="650"/>
      <c r="BH177" s="650"/>
      <c r="BI177" s="650"/>
      <c r="BJ177" s="650"/>
      <c r="BK177" s="650"/>
      <c r="BL177" s="650"/>
      <c r="BM177" s="650"/>
      <c r="BN177" s="650"/>
      <c r="BO177" s="650"/>
      <c r="BP177" s="650"/>
      <c r="BQ177" s="650"/>
      <c r="BR177" s="650"/>
      <c r="BS177" s="650"/>
      <c r="BT177" s="650"/>
      <c r="BU177" s="650"/>
      <c r="BV177" s="650"/>
      <c r="BW177" s="650"/>
      <c r="BX177" s="650"/>
      <c r="BY177" s="650"/>
      <c r="BZ177" s="650"/>
      <c r="CA177" s="650"/>
      <c r="CB177" s="650"/>
      <c r="CC177" s="650"/>
      <c r="CD177" s="650"/>
      <c r="CE177" s="650"/>
      <c r="CF177" s="650"/>
      <c r="CG177" s="650"/>
      <c r="CH177" s="650"/>
    </row>
    <row r="178" spans="1:86" ht="13.5" customHeight="1">
      <c r="A178" s="379"/>
      <c r="B178" s="649"/>
      <c r="C178" s="650"/>
      <c r="D178" s="650"/>
      <c r="E178" s="650"/>
      <c r="F178" s="650"/>
      <c r="G178" s="650"/>
      <c r="H178" s="650"/>
      <c r="I178" s="650"/>
      <c r="J178" s="650"/>
      <c r="K178" s="650"/>
      <c r="L178" s="650"/>
      <c r="M178" s="650"/>
      <c r="N178" s="650"/>
      <c r="O178" s="650"/>
      <c r="P178" s="650"/>
      <c r="Q178" s="650"/>
      <c r="R178" s="650"/>
      <c r="S178" s="650"/>
      <c r="T178" s="650"/>
      <c r="U178" s="650"/>
      <c r="V178" s="650"/>
      <c r="W178" s="650"/>
      <c r="X178" s="650"/>
      <c r="Y178" s="650"/>
      <c r="Z178" s="650"/>
      <c r="AA178" s="650"/>
      <c r="AB178" s="650"/>
      <c r="AC178" s="650"/>
      <c r="AD178" s="650"/>
      <c r="AE178" s="650"/>
      <c r="AF178" s="650"/>
      <c r="AG178" s="650"/>
      <c r="AH178" s="650"/>
      <c r="AI178" s="650"/>
      <c r="AJ178" s="650"/>
      <c r="AK178" s="650"/>
      <c r="AL178" s="650"/>
      <c r="AM178" s="650"/>
      <c r="AN178" s="650"/>
      <c r="AO178" s="650"/>
      <c r="AP178" s="650"/>
      <c r="AQ178" s="650"/>
      <c r="AR178" s="650"/>
      <c r="AS178" s="650"/>
      <c r="AT178" s="650"/>
      <c r="AU178" s="650"/>
      <c r="AV178" s="650"/>
      <c r="AW178" s="650"/>
      <c r="AX178" s="650"/>
      <c r="AY178" s="650"/>
      <c r="AZ178" s="650"/>
      <c r="BA178" s="650"/>
      <c r="BB178" s="650"/>
      <c r="BC178" s="650"/>
      <c r="BD178" s="650"/>
      <c r="BE178" s="650"/>
      <c r="BF178" s="650"/>
      <c r="BG178" s="650"/>
      <c r="BH178" s="650"/>
      <c r="BI178" s="650"/>
      <c r="BJ178" s="650"/>
      <c r="BK178" s="650"/>
      <c r="BL178" s="650"/>
      <c r="BM178" s="650"/>
      <c r="BN178" s="650"/>
      <c r="BO178" s="650"/>
      <c r="BP178" s="650"/>
      <c r="BQ178" s="650"/>
      <c r="BR178" s="650"/>
      <c r="BS178" s="650"/>
      <c r="BT178" s="650"/>
      <c r="BU178" s="650"/>
      <c r="BV178" s="650"/>
      <c r="BW178" s="650"/>
      <c r="BX178" s="650"/>
      <c r="BY178" s="650"/>
      <c r="BZ178" s="650"/>
      <c r="CA178" s="650"/>
      <c r="CB178" s="650"/>
      <c r="CC178" s="650"/>
      <c r="CD178" s="650"/>
      <c r="CE178" s="650"/>
      <c r="CF178" s="650"/>
      <c r="CG178" s="650"/>
      <c r="CH178" s="650"/>
    </row>
    <row r="179" spans="1:86" ht="13.5" customHeight="1">
      <c r="A179" s="379"/>
      <c r="B179" s="649"/>
      <c r="C179" s="650"/>
      <c r="D179" s="650"/>
      <c r="E179" s="650"/>
      <c r="F179" s="650"/>
      <c r="G179" s="650"/>
      <c r="H179" s="650"/>
      <c r="I179" s="650"/>
      <c r="J179" s="650"/>
      <c r="K179" s="650"/>
      <c r="L179" s="650"/>
      <c r="M179" s="650"/>
      <c r="N179" s="650"/>
      <c r="O179" s="650"/>
      <c r="P179" s="650"/>
      <c r="Q179" s="650"/>
      <c r="R179" s="650"/>
      <c r="S179" s="650"/>
      <c r="T179" s="650"/>
      <c r="U179" s="650"/>
      <c r="V179" s="650"/>
      <c r="W179" s="650"/>
      <c r="X179" s="650"/>
      <c r="Y179" s="650"/>
      <c r="Z179" s="650"/>
      <c r="AA179" s="650"/>
      <c r="AB179" s="650"/>
      <c r="AC179" s="650"/>
      <c r="AD179" s="650"/>
      <c r="AE179" s="650"/>
      <c r="AF179" s="650"/>
      <c r="AG179" s="650"/>
      <c r="AH179" s="650"/>
      <c r="AI179" s="650"/>
      <c r="AJ179" s="650"/>
      <c r="AK179" s="650"/>
      <c r="AL179" s="650"/>
      <c r="AM179" s="650"/>
      <c r="AN179" s="650"/>
      <c r="AO179" s="650"/>
      <c r="AP179" s="650"/>
      <c r="AQ179" s="650"/>
      <c r="AR179" s="650"/>
      <c r="AS179" s="650"/>
      <c r="AT179" s="650"/>
      <c r="AU179" s="650"/>
      <c r="AV179" s="650"/>
      <c r="AW179" s="650"/>
      <c r="AX179" s="650"/>
      <c r="AY179" s="650"/>
      <c r="AZ179" s="650"/>
      <c r="BA179" s="650"/>
      <c r="BB179" s="650"/>
      <c r="BC179" s="650"/>
      <c r="BD179" s="650"/>
      <c r="BE179" s="650"/>
      <c r="BF179" s="650"/>
      <c r="BG179" s="650"/>
      <c r="BH179" s="650"/>
      <c r="BI179" s="650"/>
      <c r="BJ179" s="650"/>
      <c r="BK179" s="650"/>
      <c r="BL179" s="650"/>
      <c r="BM179" s="650"/>
      <c r="BN179" s="650"/>
      <c r="BO179" s="650"/>
      <c r="BP179" s="650"/>
      <c r="BQ179" s="650"/>
      <c r="BR179" s="650"/>
      <c r="BS179" s="650"/>
      <c r="BT179" s="650"/>
      <c r="BU179" s="650"/>
      <c r="BV179" s="650"/>
      <c r="BW179" s="650"/>
      <c r="BX179" s="650"/>
      <c r="BY179" s="650"/>
      <c r="BZ179" s="650"/>
      <c r="CA179" s="650"/>
      <c r="CB179" s="650"/>
      <c r="CC179" s="650"/>
      <c r="CD179" s="650"/>
      <c r="CE179" s="650"/>
      <c r="CF179" s="650"/>
      <c r="CG179" s="650"/>
      <c r="CH179" s="650"/>
    </row>
    <row r="180" spans="1:86" ht="13.5" customHeight="1">
      <c r="A180" s="379"/>
      <c r="B180" s="649"/>
      <c r="C180" s="650"/>
      <c r="D180" s="650"/>
      <c r="E180" s="650"/>
      <c r="F180" s="650"/>
      <c r="G180" s="650"/>
      <c r="H180" s="650"/>
      <c r="I180" s="650"/>
      <c r="J180" s="650"/>
      <c r="K180" s="650"/>
      <c r="L180" s="650"/>
      <c r="M180" s="650"/>
      <c r="N180" s="650"/>
      <c r="O180" s="650"/>
      <c r="P180" s="650"/>
      <c r="Q180" s="650"/>
      <c r="R180" s="650"/>
      <c r="S180" s="650"/>
      <c r="T180" s="650"/>
      <c r="U180" s="650"/>
      <c r="V180" s="650"/>
      <c r="W180" s="650"/>
      <c r="X180" s="650"/>
      <c r="Y180" s="650"/>
      <c r="Z180" s="650"/>
      <c r="AA180" s="650"/>
      <c r="AB180" s="650"/>
      <c r="AC180" s="650"/>
      <c r="AD180" s="650"/>
      <c r="AE180" s="650"/>
      <c r="AF180" s="650"/>
      <c r="AG180" s="650"/>
      <c r="AH180" s="650"/>
      <c r="AI180" s="650"/>
      <c r="AJ180" s="650"/>
      <c r="AK180" s="650"/>
      <c r="AL180" s="650"/>
      <c r="AM180" s="650"/>
      <c r="AN180" s="650"/>
      <c r="AO180" s="650"/>
      <c r="AP180" s="650"/>
      <c r="AQ180" s="650"/>
      <c r="AR180" s="650"/>
      <c r="AS180" s="650"/>
      <c r="AT180" s="650"/>
      <c r="AU180" s="650"/>
      <c r="AV180" s="650"/>
      <c r="AW180" s="650"/>
      <c r="AX180" s="650"/>
      <c r="AY180" s="650"/>
      <c r="AZ180" s="650"/>
      <c r="BA180" s="650"/>
      <c r="BB180" s="650"/>
      <c r="BC180" s="650"/>
      <c r="BD180" s="650"/>
      <c r="BE180" s="650"/>
      <c r="BF180" s="650"/>
      <c r="BG180" s="650"/>
      <c r="BH180" s="650"/>
      <c r="BI180" s="650"/>
      <c r="BJ180" s="650"/>
      <c r="BK180" s="650"/>
      <c r="BL180" s="650"/>
      <c r="BM180" s="650"/>
      <c r="BN180" s="650"/>
      <c r="BO180" s="650"/>
      <c r="BP180" s="650"/>
      <c r="BQ180" s="650"/>
      <c r="BR180" s="650"/>
      <c r="BS180" s="650"/>
      <c r="BT180" s="650"/>
      <c r="BU180" s="650"/>
      <c r="BV180" s="650"/>
      <c r="BW180" s="650"/>
      <c r="BX180" s="650"/>
      <c r="BY180" s="650"/>
      <c r="BZ180" s="650"/>
      <c r="CA180" s="650"/>
      <c r="CB180" s="650"/>
      <c r="CC180" s="650"/>
      <c r="CD180" s="650"/>
      <c r="CE180" s="650"/>
      <c r="CF180" s="650"/>
      <c r="CG180" s="650"/>
      <c r="CH180" s="650"/>
    </row>
    <row r="181" spans="1:86" ht="13.5" customHeight="1">
      <c r="A181" s="379"/>
      <c r="B181" s="649"/>
      <c r="C181" s="650"/>
      <c r="D181" s="650"/>
      <c r="E181" s="650"/>
      <c r="F181" s="650"/>
      <c r="G181" s="650"/>
      <c r="H181" s="650"/>
      <c r="I181" s="650"/>
      <c r="J181" s="650"/>
      <c r="K181" s="650"/>
      <c r="L181" s="650"/>
      <c r="M181" s="650"/>
      <c r="N181" s="650"/>
      <c r="O181" s="650"/>
      <c r="P181" s="650"/>
      <c r="Q181" s="650"/>
      <c r="R181" s="650"/>
      <c r="S181" s="650"/>
      <c r="T181" s="650"/>
      <c r="U181" s="650"/>
      <c r="V181" s="650"/>
      <c r="W181" s="650"/>
      <c r="X181" s="650"/>
      <c r="Y181" s="650"/>
      <c r="Z181" s="650"/>
      <c r="AA181" s="650"/>
      <c r="AB181" s="650"/>
      <c r="AC181" s="650"/>
      <c r="AD181" s="650"/>
      <c r="AE181" s="650"/>
      <c r="AF181" s="650"/>
      <c r="AG181" s="650"/>
      <c r="AH181" s="650"/>
      <c r="AI181" s="650"/>
      <c r="AJ181" s="650"/>
      <c r="AK181" s="650"/>
      <c r="AL181" s="650"/>
      <c r="AM181" s="650"/>
      <c r="AN181" s="650"/>
      <c r="AO181" s="650"/>
      <c r="AP181" s="650"/>
      <c r="AQ181" s="650"/>
      <c r="AR181" s="650"/>
      <c r="AS181" s="650"/>
      <c r="AT181" s="650"/>
      <c r="AU181" s="650"/>
      <c r="AV181" s="650"/>
      <c r="AW181" s="650"/>
      <c r="AX181" s="650"/>
      <c r="AY181" s="650"/>
      <c r="AZ181" s="650"/>
      <c r="BA181" s="650"/>
      <c r="BB181" s="650"/>
      <c r="BC181" s="650"/>
      <c r="BD181" s="650"/>
      <c r="BE181" s="650"/>
      <c r="BF181" s="650"/>
      <c r="BG181" s="650"/>
      <c r="BH181" s="650"/>
      <c r="BI181" s="650"/>
      <c r="BJ181" s="650"/>
      <c r="BK181" s="650"/>
      <c r="BL181" s="650"/>
      <c r="BM181" s="650"/>
      <c r="BN181" s="650"/>
      <c r="BO181" s="650"/>
      <c r="BP181" s="650"/>
      <c r="BQ181" s="650"/>
      <c r="BR181" s="650"/>
      <c r="BS181" s="650"/>
      <c r="BT181" s="650"/>
      <c r="BU181" s="650"/>
      <c r="BV181" s="650"/>
      <c r="BW181" s="650"/>
      <c r="BX181" s="650"/>
      <c r="BY181" s="650"/>
      <c r="BZ181" s="650"/>
      <c r="CA181" s="650"/>
      <c r="CB181" s="650"/>
      <c r="CC181" s="650"/>
      <c r="CD181" s="650"/>
      <c r="CE181" s="650"/>
      <c r="CF181" s="650"/>
      <c r="CG181" s="650"/>
      <c r="CH181" s="650"/>
    </row>
    <row r="182" spans="1:86" ht="13.5" customHeight="1">
      <c r="A182" s="379"/>
      <c r="B182" s="649"/>
      <c r="C182" s="650"/>
      <c r="D182" s="650"/>
      <c r="E182" s="650"/>
      <c r="F182" s="650"/>
      <c r="G182" s="650"/>
      <c r="H182" s="650"/>
      <c r="I182" s="650"/>
      <c r="J182" s="650"/>
      <c r="K182" s="650"/>
      <c r="L182" s="650"/>
      <c r="M182" s="650"/>
      <c r="N182" s="650"/>
      <c r="O182" s="650"/>
      <c r="P182" s="650"/>
      <c r="Q182" s="650"/>
      <c r="R182" s="650"/>
      <c r="S182" s="650"/>
      <c r="T182" s="650"/>
      <c r="U182" s="650"/>
      <c r="V182" s="650"/>
      <c r="W182" s="650"/>
      <c r="X182" s="650"/>
      <c r="Y182" s="650"/>
      <c r="Z182" s="650"/>
      <c r="AA182" s="650"/>
      <c r="AB182" s="650"/>
      <c r="AC182" s="650"/>
      <c r="AD182" s="650"/>
      <c r="AE182" s="650"/>
      <c r="AF182" s="650"/>
      <c r="AG182" s="650"/>
      <c r="AH182" s="650"/>
      <c r="AI182" s="650"/>
      <c r="AJ182" s="650"/>
      <c r="AK182" s="650"/>
      <c r="AL182" s="650"/>
      <c r="AM182" s="650"/>
      <c r="AN182" s="650"/>
      <c r="AO182" s="650"/>
      <c r="AP182" s="650"/>
      <c r="AQ182" s="650"/>
      <c r="AR182" s="650"/>
      <c r="AS182" s="650"/>
      <c r="AT182" s="650"/>
      <c r="AU182" s="650"/>
      <c r="AV182" s="650"/>
      <c r="AW182" s="650"/>
      <c r="AX182" s="650"/>
      <c r="AY182" s="650"/>
      <c r="AZ182" s="650"/>
      <c r="BA182" s="650"/>
      <c r="BB182" s="650"/>
      <c r="BC182" s="650"/>
      <c r="BD182" s="650"/>
      <c r="BE182" s="650"/>
      <c r="BF182" s="650"/>
      <c r="BG182" s="650"/>
      <c r="BH182" s="650"/>
      <c r="BI182" s="650"/>
      <c r="BJ182" s="650"/>
      <c r="BK182" s="650"/>
      <c r="BL182" s="650"/>
      <c r="BM182" s="650"/>
      <c r="BN182" s="650"/>
      <c r="BO182" s="650"/>
      <c r="BP182" s="650"/>
      <c r="BQ182" s="650"/>
      <c r="BR182" s="650"/>
      <c r="BS182" s="650"/>
      <c r="BT182" s="650"/>
      <c r="BU182" s="650"/>
      <c r="BV182" s="650"/>
      <c r="BW182" s="650"/>
      <c r="BX182" s="650"/>
      <c r="BY182" s="650"/>
      <c r="BZ182" s="650"/>
      <c r="CA182" s="650"/>
      <c r="CB182" s="650"/>
      <c r="CC182" s="650"/>
      <c r="CD182" s="650"/>
      <c r="CE182" s="650"/>
      <c r="CF182" s="650"/>
      <c r="CG182" s="650"/>
      <c r="CH182" s="650"/>
    </row>
    <row r="183" spans="1:86" ht="13.5" customHeight="1">
      <c r="A183" s="379"/>
      <c r="B183" s="649"/>
      <c r="C183" s="650"/>
      <c r="D183" s="650"/>
      <c r="E183" s="650"/>
      <c r="F183" s="650"/>
      <c r="G183" s="650"/>
      <c r="H183" s="650"/>
      <c r="I183" s="650"/>
      <c r="J183" s="650"/>
      <c r="K183" s="650"/>
      <c r="L183" s="650"/>
      <c r="M183" s="650"/>
      <c r="N183" s="650"/>
      <c r="O183" s="650"/>
      <c r="P183" s="650"/>
      <c r="Q183" s="650"/>
      <c r="R183" s="650"/>
      <c r="S183" s="650"/>
      <c r="T183" s="650"/>
      <c r="U183" s="650"/>
      <c r="V183" s="650"/>
      <c r="W183" s="650"/>
      <c r="X183" s="650"/>
      <c r="Y183" s="650"/>
      <c r="Z183" s="650"/>
      <c r="AA183" s="650"/>
      <c r="AB183" s="650"/>
      <c r="AC183" s="650"/>
      <c r="AD183" s="650"/>
      <c r="AE183" s="650"/>
      <c r="AF183" s="650"/>
      <c r="AG183" s="650"/>
      <c r="AH183" s="650"/>
      <c r="AI183" s="650"/>
      <c r="AJ183" s="650"/>
      <c r="AK183" s="650"/>
      <c r="AL183" s="650"/>
      <c r="AM183" s="650"/>
      <c r="AN183" s="650"/>
      <c r="AO183" s="650"/>
      <c r="AP183" s="650"/>
      <c r="AQ183" s="650"/>
      <c r="AR183" s="650"/>
      <c r="AS183" s="650"/>
      <c r="AT183" s="650"/>
      <c r="AU183" s="650"/>
      <c r="AV183" s="650"/>
      <c r="AW183" s="650"/>
      <c r="AX183" s="650"/>
      <c r="AY183" s="650"/>
      <c r="AZ183" s="650"/>
      <c r="BA183" s="650"/>
      <c r="BB183" s="650"/>
      <c r="BC183" s="650"/>
      <c r="BD183" s="650"/>
      <c r="BE183" s="650"/>
      <c r="BF183" s="650"/>
      <c r="BG183" s="650"/>
      <c r="BH183" s="650"/>
      <c r="BI183" s="650"/>
      <c r="BJ183" s="650"/>
      <c r="BK183" s="650"/>
      <c r="BL183" s="650"/>
      <c r="BM183" s="650"/>
      <c r="BN183" s="650"/>
      <c r="BO183" s="650"/>
      <c r="BP183" s="650"/>
      <c r="BQ183" s="650"/>
      <c r="BR183" s="650"/>
      <c r="BS183" s="650"/>
      <c r="BT183" s="650"/>
      <c r="BU183" s="650"/>
      <c r="BV183" s="650"/>
      <c r="BW183" s="650"/>
      <c r="BX183" s="650"/>
      <c r="BY183" s="650"/>
      <c r="BZ183" s="650"/>
      <c r="CA183" s="650"/>
      <c r="CB183" s="650"/>
      <c r="CC183" s="650"/>
      <c r="CD183" s="650"/>
      <c r="CE183" s="650"/>
      <c r="CF183" s="650"/>
      <c r="CG183" s="650"/>
      <c r="CH183" s="650"/>
    </row>
    <row r="184" spans="1:86" ht="13.5" customHeight="1">
      <c r="A184" s="379"/>
      <c r="B184" s="649"/>
      <c r="C184" s="650"/>
      <c r="D184" s="650"/>
      <c r="E184" s="650"/>
      <c r="F184" s="650"/>
      <c r="G184" s="650"/>
      <c r="H184" s="650"/>
      <c r="I184" s="650"/>
      <c r="J184" s="650"/>
      <c r="K184" s="650"/>
      <c r="L184" s="650"/>
      <c r="M184" s="650"/>
      <c r="N184" s="650"/>
      <c r="O184" s="650"/>
      <c r="P184" s="650"/>
      <c r="Q184" s="650"/>
      <c r="R184" s="650"/>
      <c r="S184" s="650"/>
      <c r="T184" s="650"/>
      <c r="U184" s="650"/>
      <c r="V184" s="650"/>
      <c r="W184" s="650"/>
      <c r="X184" s="650"/>
      <c r="Y184" s="650"/>
      <c r="Z184" s="650"/>
      <c r="AA184" s="650"/>
      <c r="AB184" s="650"/>
      <c r="AC184" s="650"/>
      <c r="AD184" s="650"/>
      <c r="AE184" s="650"/>
      <c r="AF184" s="650"/>
      <c r="AG184" s="650"/>
      <c r="AH184" s="650"/>
      <c r="AI184" s="650"/>
      <c r="AJ184" s="650"/>
      <c r="AK184" s="650"/>
      <c r="AL184" s="650"/>
      <c r="AM184" s="650"/>
      <c r="AN184" s="650"/>
      <c r="AO184" s="650"/>
      <c r="AP184" s="650"/>
      <c r="AQ184" s="650"/>
      <c r="AR184" s="650"/>
      <c r="AS184" s="650"/>
      <c r="AT184" s="650"/>
      <c r="AU184" s="650"/>
      <c r="AV184" s="650"/>
      <c r="AW184" s="650"/>
      <c r="AX184" s="650"/>
      <c r="AY184" s="650"/>
      <c r="AZ184" s="650"/>
      <c r="BA184" s="650"/>
      <c r="BB184" s="650"/>
      <c r="BC184" s="650"/>
      <c r="BD184" s="650"/>
      <c r="BE184" s="650"/>
      <c r="BF184" s="650"/>
      <c r="BG184" s="650"/>
      <c r="BH184" s="650"/>
      <c r="BI184" s="650"/>
      <c r="BJ184" s="650"/>
      <c r="BK184" s="650"/>
      <c r="BL184" s="650"/>
      <c r="BM184" s="650"/>
      <c r="BN184" s="650"/>
      <c r="BO184" s="650"/>
      <c r="BP184" s="650"/>
      <c r="BQ184" s="650"/>
      <c r="BR184" s="650"/>
      <c r="BS184" s="650"/>
      <c r="BT184" s="650"/>
      <c r="BU184" s="650"/>
      <c r="BV184" s="650"/>
      <c r="BW184" s="650"/>
      <c r="BX184" s="650"/>
      <c r="BY184" s="650"/>
      <c r="BZ184" s="650"/>
      <c r="CA184" s="650"/>
      <c r="CB184" s="650"/>
      <c r="CC184" s="650"/>
      <c r="CD184" s="650"/>
      <c r="CE184" s="650"/>
      <c r="CF184" s="650"/>
      <c r="CG184" s="650"/>
      <c r="CH184" s="650"/>
    </row>
    <row r="185" spans="1:86" ht="13.5" customHeight="1">
      <c r="A185" s="379"/>
      <c r="B185" s="649"/>
      <c r="C185" s="650"/>
      <c r="D185" s="650"/>
      <c r="E185" s="650"/>
      <c r="F185" s="650"/>
      <c r="G185" s="650"/>
      <c r="H185" s="650"/>
      <c r="I185" s="650"/>
      <c r="J185" s="650"/>
      <c r="K185" s="650"/>
      <c r="L185" s="650"/>
      <c r="M185" s="650"/>
      <c r="N185" s="650"/>
      <c r="O185" s="650"/>
      <c r="P185" s="650"/>
      <c r="Q185" s="650"/>
      <c r="R185" s="650"/>
      <c r="S185" s="650"/>
      <c r="T185" s="650"/>
      <c r="U185" s="650"/>
      <c r="V185" s="650"/>
      <c r="W185" s="650"/>
      <c r="X185" s="650"/>
      <c r="Y185" s="650"/>
      <c r="Z185" s="650"/>
      <c r="AA185" s="650"/>
      <c r="AB185" s="650"/>
      <c r="AC185" s="650"/>
      <c r="AD185" s="650"/>
      <c r="AE185" s="650"/>
      <c r="AF185" s="650"/>
      <c r="AG185" s="650"/>
      <c r="AH185" s="650"/>
      <c r="AI185" s="650"/>
      <c r="AJ185" s="650"/>
      <c r="AK185" s="650"/>
      <c r="AL185" s="650"/>
      <c r="AM185" s="650"/>
      <c r="AN185" s="650"/>
      <c r="AO185" s="650"/>
      <c r="AP185" s="650"/>
      <c r="AQ185" s="650"/>
      <c r="AR185" s="650"/>
      <c r="AS185" s="650"/>
      <c r="AT185" s="650"/>
      <c r="AU185" s="650"/>
      <c r="AV185" s="650"/>
      <c r="AW185" s="650"/>
      <c r="AX185" s="650"/>
      <c r="AY185" s="650"/>
      <c r="AZ185" s="650"/>
      <c r="BA185" s="650"/>
      <c r="BB185" s="650"/>
      <c r="BC185" s="650"/>
      <c r="BD185" s="650"/>
      <c r="BE185" s="650"/>
      <c r="BF185" s="650"/>
      <c r="BG185" s="650"/>
      <c r="BH185" s="650"/>
      <c r="BI185" s="650"/>
      <c r="BJ185" s="650"/>
      <c r="BK185" s="650"/>
      <c r="BL185" s="650"/>
      <c r="BM185" s="650"/>
      <c r="BN185" s="650"/>
      <c r="BO185" s="650"/>
      <c r="BP185" s="650"/>
      <c r="BQ185" s="650"/>
      <c r="BR185" s="650"/>
      <c r="BS185" s="650"/>
      <c r="BT185" s="650"/>
      <c r="BU185" s="650"/>
      <c r="BV185" s="650"/>
      <c r="BW185" s="650"/>
      <c r="BX185" s="650"/>
      <c r="BY185" s="650"/>
      <c r="BZ185" s="650"/>
      <c r="CA185" s="650"/>
      <c r="CB185" s="650"/>
      <c r="CC185" s="650"/>
      <c r="CD185" s="650"/>
      <c r="CE185" s="650"/>
      <c r="CF185" s="650"/>
      <c r="CG185" s="650"/>
      <c r="CH185" s="650"/>
    </row>
    <row r="186" spans="1:86" ht="13.5" customHeight="1">
      <c r="A186" s="379"/>
      <c r="B186" s="649"/>
      <c r="C186" s="650"/>
      <c r="D186" s="650"/>
      <c r="E186" s="650"/>
      <c r="F186" s="650"/>
      <c r="G186" s="650"/>
      <c r="H186" s="650"/>
      <c r="I186" s="650"/>
      <c r="J186" s="650"/>
      <c r="K186" s="650"/>
      <c r="L186" s="650"/>
      <c r="M186" s="650"/>
      <c r="N186" s="650"/>
      <c r="O186" s="650"/>
      <c r="P186" s="650"/>
      <c r="Q186" s="650"/>
      <c r="R186" s="650"/>
      <c r="S186" s="650"/>
      <c r="T186" s="650"/>
      <c r="U186" s="650"/>
      <c r="V186" s="650"/>
      <c r="W186" s="650"/>
      <c r="X186" s="650"/>
      <c r="Y186" s="650"/>
      <c r="Z186" s="650"/>
      <c r="AA186" s="650"/>
      <c r="AB186" s="650"/>
      <c r="AC186" s="650"/>
      <c r="AD186" s="650"/>
      <c r="AE186" s="650"/>
      <c r="AF186" s="650"/>
      <c r="AG186" s="650"/>
      <c r="AH186" s="650"/>
      <c r="AI186" s="650"/>
      <c r="AJ186" s="650"/>
      <c r="AK186" s="650"/>
      <c r="AL186" s="650"/>
      <c r="AM186" s="650"/>
      <c r="AN186" s="650"/>
      <c r="AO186" s="650"/>
      <c r="AP186" s="650"/>
      <c r="AQ186" s="650"/>
      <c r="AR186" s="650"/>
      <c r="AS186" s="650"/>
      <c r="AT186" s="650"/>
      <c r="AU186" s="650"/>
      <c r="AV186" s="650"/>
      <c r="AW186" s="650"/>
      <c r="AX186" s="650"/>
      <c r="AY186" s="650"/>
      <c r="AZ186" s="650"/>
      <c r="BA186" s="650"/>
      <c r="BB186" s="650"/>
      <c r="BC186" s="650"/>
      <c r="BD186" s="650"/>
      <c r="BE186" s="650"/>
      <c r="BF186" s="650"/>
      <c r="BG186" s="650"/>
      <c r="BH186" s="650"/>
      <c r="BI186" s="650"/>
      <c r="BJ186" s="650"/>
      <c r="BK186" s="650"/>
      <c r="BL186" s="650"/>
      <c r="BM186" s="650"/>
      <c r="BN186" s="650"/>
      <c r="BO186" s="650"/>
      <c r="BP186" s="650"/>
      <c r="BQ186" s="650"/>
      <c r="BR186" s="650"/>
      <c r="BS186" s="650"/>
      <c r="BT186" s="650"/>
      <c r="BU186" s="650"/>
      <c r="BV186" s="650"/>
      <c r="BW186" s="650"/>
      <c r="BX186" s="650"/>
      <c r="BY186" s="650"/>
      <c r="BZ186" s="650"/>
      <c r="CA186" s="650"/>
      <c r="CB186" s="650"/>
      <c r="CC186" s="650"/>
      <c r="CD186" s="650"/>
      <c r="CE186" s="650"/>
      <c r="CF186" s="650"/>
      <c r="CG186" s="650"/>
      <c r="CH186" s="650"/>
    </row>
    <row r="187" spans="1:86" ht="13.5" customHeight="1">
      <c r="A187" s="379"/>
      <c r="B187" s="649"/>
      <c r="C187" s="650"/>
      <c r="D187" s="650"/>
      <c r="E187" s="650"/>
      <c r="F187" s="650"/>
      <c r="G187" s="650"/>
      <c r="H187" s="650"/>
      <c r="I187" s="650"/>
      <c r="J187" s="650"/>
      <c r="K187" s="650"/>
      <c r="L187" s="650"/>
      <c r="M187" s="650"/>
      <c r="N187" s="650"/>
      <c r="O187" s="650"/>
      <c r="P187" s="650"/>
      <c r="Q187" s="650"/>
      <c r="R187" s="650"/>
      <c r="S187" s="650"/>
      <c r="T187" s="650"/>
      <c r="U187" s="650"/>
      <c r="V187" s="650"/>
      <c r="W187" s="650"/>
      <c r="X187" s="650"/>
      <c r="Y187" s="650"/>
      <c r="Z187" s="650"/>
      <c r="AA187" s="650"/>
      <c r="AB187" s="650"/>
      <c r="AC187" s="650"/>
      <c r="AD187" s="650"/>
      <c r="AE187" s="650"/>
      <c r="AF187" s="650"/>
      <c r="AG187" s="650"/>
      <c r="AH187" s="650"/>
      <c r="AI187" s="650"/>
      <c r="AJ187" s="650"/>
      <c r="AK187" s="650"/>
      <c r="AL187" s="650"/>
      <c r="AM187" s="650"/>
      <c r="AN187" s="650"/>
      <c r="AO187" s="650"/>
      <c r="AP187" s="650"/>
      <c r="AQ187" s="650"/>
      <c r="AR187" s="650"/>
      <c r="AS187" s="650"/>
      <c r="AT187" s="650"/>
      <c r="AU187" s="650"/>
      <c r="AV187" s="650"/>
      <c r="AW187" s="650"/>
      <c r="AX187" s="650"/>
      <c r="AY187" s="650"/>
      <c r="AZ187" s="650"/>
      <c r="BA187" s="650"/>
      <c r="BB187" s="650"/>
      <c r="BC187" s="650"/>
      <c r="BD187" s="650"/>
      <c r="BE187" s="650"/>
      <c r="BF187" s="650"/>
      <c r="BG187" s="650"/>
      <c r="BH187" s="650"/>
      <c r="BI187" s="650"/>
      <c r="BJ187" s="650"/>
      <c r="BK187" s="650"/>
      <c r="BL187" s="650"/>
      <c r="BM187" s="650"/>
      <c r="BN187" s="650"/>
      <c r="BO187" s="650"/>
      <c r="BP187" s="650"/>
      <c r="BQ187" s="650"/>
      <c r="BR187" s="650"/>
      <c r="BS187" s="650"/>
      <c r="BT187" s="650"/>
      <c r="BU187" s="650"/>
      <c r="BV187" s="650"/>
      <c r="BW187" s="650"/>
      <c r="BX187" s="650"/>
      <c r="BY187" s="650"/>
      <c r="BZ187" s="650"/>
      <c r="CA187" s="650"/>
      <c r="CB187" s="650"/>
      <c r="CC187" s="650"/>
      <c r="CD187" s="650"/>
      <c r="CE187" s="650"/>
      <c r="CF187" s="650"/>
      <c r="CG187" s="650"/>
      <c r="CH187" s="650"/>
    </row>
    <row r="188" spans="1:86" ht="13.5" customHeight="1">
      <c r="A188" s="379"/>
      <c r="B188" s="649"/>
      <c r="C188" s="650"/>
      <c r="D188" s="650"/>
      <c r="E188" s="650"/>
      <c r="F188" s="650"/>
      <c r="G188" s="650"/>
      <c r="H188" s="650"/>
      <c r="I188" s="650"/>
      <c r="J188" s="650"/>
      <c r="K188" s="650"/>
      <c r="L188" s="650"/>
      <c r="M188" s="650"/>
      <c r="N188" s="650"/>
      <c r="O188" s="650"/>
      <c r="P188" s="650"/>
      <c r="Q188" s="650"/>
      <c r="R188" s="650"/>
      <c r="S188" s="650"/>
      <c r="T188" s="650"/>
      <c r="U188" s="650"/>
      <c r="V188" s="650"/>
      <c r="W188" s="650"/>
      <c r="X188" s="650"/>
      <c r="Y188" s="650"/>
      <c r="Z188" s="650"/>
      <c r="AA188" s="650"/>
      <c r="AB188" s="650"/>
      <c r="AC188" s="650"/>
      <c r="AD188" s="650"/>
      <c r="AE188" s="650"/>
      <c r="AF188" s="650"/>
      <c r="AG188" s="650"/>
      <c r="AH188" s="650"/>
      <c r="AI188" s="650"/>
      <c r="AJ188" s="650"/>
      <c r="AK188" s="650"/>
      <c r="AL188" s="650"/>
      <c r="AM188" s="650"/>
      <c r="AN188" s="650"/>
      <c r="AO188" s="650"/>
      <c r="AP188" s="650"/>
      <c r="AQ188" s="650"/>
      <c r="AR188" s="650"/>
      <c r="AS188" s="650"/>
      <c r="AT188" s="650"/>
      <c r="AU188" s="650"/>
      <c r="AV188" s="650"/>
      <c r="AW188" s="650"/>
      <c r="AX188" s="650"/>
      <c r="AY188" s="650"/>
      <c r="AZ188" s="650"/>
      <c r="BA188" s="650"/>
      <c r="BB188" s="650"/>
      <c r="BC188" s="650"/>
      <c r="BD188" s="650"/>
      <c r="BE188" s="650"/>
      <c r="BF188" s="650"/>
      <c r="BG188" s="650"/>
      <c r="BH188" s="650"/>
      <c r="BI188" s="650"/>
      <c r="BJ188" s="650"/>
      <c r="BK188" s="650"/>
      <c r="BL188" s="650"/>
      <c r="BM188" s="650"/>
      <c r="BN188" s="650"/>
      <c r="BO188" s="650"/>
      <c r="BP188" s="650"/>
      <c r="BQ188" s="650"/>
      <c r="BR188" s="650"/>
      <c r="BS188" s="650"/>
      <c r="BT188" s="650"/>
      <c r="BU188" s="650"/>
      <c r="BV188" s="650"/>
      <c r="BW188" s="650"/>
      <c r="BX188" s="650"/>
      <c r="BY188" s="650"/>
      <c r="BZ188" s="650"/>
      <c r="CA188" s="650"/>
      <c r="CB188" s="650"/>
      <c r="CC188" s="650"/>
      <c r="CD188" s="650"/>
      <c r="CE188" s="650"/>
      <c r="CF188" s="650"/>
      <c r="CG188" s="650"/>
      <c r="CH188" s="650"/>
    </row>
    <row r="189" spans="1:86" ht="13.5" customHeight="1">
      <c r="A189" s="379"/>
      <c r="B189" s="649"/>
      <c r="C189" s="650"/>
      <c r="D189" s="650"/>
      <c r="E189" s="650"/>
      <c r="F189" s="650"/>
      <c r="G189" s="650"/>
      <c r="H189" s="650"/>
      <c r="I189" s="650"/>
      <c r="J189" s="650"/>
      <c r="K189" s="650"/>
      <c r="L189" s="650"/>
      <c r="M189" s="650"/>
      <c r="N189" s="650"/>
      <c r="O189" s="650"/>
      <c r="P189" s="650"/>
      <c r="Q189" s="650"/>
      <c r="R189" s="650"/>
      <c r="S189" s="650"/>
      <c r="T189" s="650"/>
      <c r="U189" s="650"/>
      <c r="V189" s="650"/>
      <c r="W189" s="650"/>
      <c r="X189" s="650"/>
      <c r="Y189" s="650"/>
      <c r="Z189" s="650"/>
      <c r="AA189" s="650"/>
      <c r="AB189" s="650"/>
      <c r="AC189" s="650"/>
      <c r="AD189" s="650"/>
      <c r="AE189" s="650"/>
      <c r="AF189" s="650"/>
      <c r="AG189" s="650"/>
      <c r="AH189" s="650"/>
      <c r="AI189" s="650"/>
      <c r="AJ189" s="650"/>
      <c r="AK189" s="650"/>
      <c r="AL189" s="650"/>
      <c r="AM189" s="650"/>
      <c r="AN189" s="650"/>
      <c r="AO189" s="650"/>
      <c r="AP189" s="650"/>
      <c r="AQ189" s="650"/>
      <c r="AR189" s="650"/>
      <c r="AS189" s="650"/>
      <c r="AT189" s="650"/>
      <c r="AU189" s="650"/>
      <c r="AV189" s="650"/>
      <c r="AW189" s="650"/>
      <c r="AX189" s="650"/>
      <c r="AY189" s="650"/>
      <c r="AZ189" s="650"/>
      <c r="BA189" s="650"/>
      <c r="BB189" s="650"/>
      <c r="BC189" s="650"/>
      <c r="BD189" s="650"/>
      <c r="BE189" s="650"/>
      <c r="BF189" s="650"/>
      <c r="BG189" s="650"/>
      <c r="BH189" s="650"/>
      <c r="BI189" s="650"/>
      <c r="BJ189" s="650"/>
      <c r="BK189" s="650"/>
      <c r="BL189" s="650"/>
      <c r="BM189" s="650"/>
      <c r="BN189" s="650"/>
      <c r="BO189" s="650"/>
      <c r="BP189" s="650"/>
      <c r="BQ189" s="650"/>
      <c r="BR189" s="650"/>
      <c r="BS189" s="650"/>
      <c r="BT189" s="650"/>
      <c r="BU189" s="650"/>
      <c r="BV189" s="650"/>
      <c r="BW189" s="650"/>
      <c r="BX189" s="650"/>
      <c r="BY189" s="650"/>
      <c r="BZ189" s="650"/>
      <c r="CA189" s="650"/>
      <c r="CB189" s="650"/>
      <c r="CC189" s="650"/>
      <c r="CD189" s="650"/>
      <c r="CE189" s="650"/>
      <c r="CF189" s="650"/>
      <c r="CG189" s="650"/>
      <c r="CH189" s="650"/>
    </row>
    <row r="190" spans="1:86" ht="13.5" customHeight="1">
      <c r="A190" s="379"/>
      <c r="B190" s="649"/>
      <c r="C190" s="650"/>
      <c r="D190" s="650"/>
      <c r="E190" s="650"/>
      <c r="F190" s="650"/>
      <c r="G190" s="650"/>
      <c r="H190" s="650"/>
      <c r="I190" s="650"/>
      <c r="J190" s="650"/>
      <c r="K190" s="650"/>
      <c r="L190" s="650"/>
      <c r="M190" s="650"/>
      <c r="N190" s="650"/>
      <c r="O190" s="650"/>
      <c r="P190" s="650"/>
      <c r="Q190" s="650"/>
      <c r="R190" s="650"/>
      <c r="S190" s="650"/>
      <c r="T190" s="650"/>
      <c r="U190" s="650"/>
      <c r="V190" s="650"/>
      <c r="W190" s="650"/>
      <c r="X190" s="650"/>
      <c r="Y190" s="650"/>
      <c r="Z190" s="650"/>
      <c r="AA190" s="650"/>
      <c r="AB190" s="650"/>
      <c r="AC190" s="650"/>
      <c r="AD190" s="650"/>
      <c r="AE190" s="650"/>
      <c r="AF190" s="650"/>
      <c r="AG190" s="650"/>
      <c r="AH190" s="650"/>
      <c r="AI190" s="650"/>
      <c r="AJ190" s="650"/>
      <c r="AK190" s="650"/>
      <c r="AL190" s="650"/>
      <c r="AM190" s="650"/>
      <c r="AN190" s="650"/>
      <c r="AO190" s="650"/>
      <c r="AP190" s="650"/>
      <c r="AQ190" s="650"/>
      <c r="AR190" s="650"/>
      <c r="AS190" s="650"/>
      <c r="AT190" s="650"/>
      <c r="AU190" s="650"/>
      <c r="AV190" s="650"/>
      <c r="AW190" s="650"/>
      <c r="AX190" s="650"/>
      <c r="AY190" s="650"/>
      <c r="AZ190" s="650"/>
      <c r="BA190" s="650"/>
      <c r="BB190" s="650"/>
      <c r="BC190" s="650"/>
      <c r="BD190" s="650"/>
      <c r="BE190" s="650"/>
      <c r="BF190" s="650"/>
      <c r="BG190" s="650"/>
      <c r="BH190" s="650"/>
      <c r="BI190" s="650"/>
      <c r="BJ190" s="650"/>
      <c r="BK190" s="650"/>
      <c r="BL190" s="650"/>
      <c r="BM190" s="650"/>
      <c r="BN190" s="650"/>
      <c r="BO190" s="650"/>
      <c r="BP190" s="650"/>
      <c r="BQ190" s="650"/>
      <c r="BR190" s="650"/>
      <c r="BS190" s="650"/>
      <c r="BT190" s="650"/>
      <c r="BU190" s="650"/>
      <c r="BV190" s="650"/>
      <c r="BW190" s="650"/>
      <c r="BX190" s="650"/>
      <c r="BY190" s="650"/>
      <c r="BZ190" s="650"/>
      <c r="CA190" s="650"/>
      <c r="CB190" s="650"/>
      <c r="CC190" s="650"/>
      <c r="CD190" s="650"/>
      <c r="CE190" s="650"/>
      <c r="CF190" s="650"/>
      <c r="CG190" s="650"/>
      <c r="CH190" s="650"/>
    </row>
    <row r="191" spans="1:86" ht="13.5" customHeight="1">
      <c r="A191" s="379"/>
      <c r="B191" s="649"/>
      <c r="C191" s="650"/>
      <c r="D191" s="650"/>
      <c r="E191" s="650"/>
      <c r="F191" s="650"/>
      <c r="G191" s="650"/>
      <c r="H191" s="650"/>
      <c r="I191" s="650"/>
      <c r="J191" s="650"/>
      <c r="K191" s="650"/>
      <c r="L191" s="650"/>
      <c r="M191" s="650"/>
      <c r="N191" s="650"/>
      <c r="O191" s="650"/>
      <c r="P191" s="650"/>
      <c r="Q191" s="650"/>
      <c r="R191" s="650"/>
      <c r="S191" s="650"/>
      <c r="T191" s="650"/>
      <c r="U191" s="650"/>
      <c r="V191" s="650"/>
      <c r="W191" s="650"/>
      <c r="X191" s="650"/>
      <c r="Y191" s="650"/>
      <c r="Z191" s="650"/>
      <c r="AA191" s="650"/>
      <c r="AB191" s="650"/>
      <c r="AC191" s="650"/>
      <c r="AD191" s="650"/>
      <c r="AE191" s="650"/>
      <c r="AF191" s="650"/>
      <c r="AG191" s="650"/>
      <c r="AH191" s="650"/>
      <c r="AI191" s="650"/>
      <c r="AJ191" s="650"/>
      <c r="AK191" s="650"/>
      <c r="AL191" s="650"/>
      <c r="AM191" s="650"/>
      <c r="AN191" s="650"/>
      <c r="AO191" s="650"/>
      <c r="AP191" s="650"/>
      <c r="AQ191" s="650"/>
      <c r="AR191" s="650"/>
      <c r="AS191" s="650"/>
      <c r="AT191" s="650"/>
      <c r="AU191" s="650"/>
      <c r="AV191" s="650"/>
      <c r="AW191" s="650"/>
      <c r="AX191" s="650"/>
      <c r="AY191" s="650"/>
      <c r="AZ191" s="650"/>
      <c r="BA191" s="650"/>
      <c r="BB191" s="650"/>
      <c r="BC191" s="650"/>
      <c r="BD191" s="650"/>
      <c r="BE191" s="650"/>
      <c r="BF191" s="650"/>
      <c r="BG191" s="650"/>
      <c r="BH191" s="650"/>
      <c r="BI191" s="650"/>
      <c r="BJ191" s="650"/>
      <c r="BK191" s="650"/>
      <c r="BL191" s="650"/>
      <c r="BM191" s="650"/>
      <c r="BN191" s="650"/>
      <c r="BO191" s="650"/>
      <c r="BP191" s="650"/>
      <c r="BQ191" s="650"/>
      <c r="BR191" s="650"/>
      <c r="BS191" s="650"/>
      <c r="BT191" s="650"/>
      <c r="BU191" s="650"/>
      <c r="BV191" s="650"/>
      <c r="BW191" s="650"/>
      <c r="BX191" s="650"/>
      <c r="BY191" s="650"/>
      <c r="BZ191" s="650"/>
      <c r="CA191" s="650"/>
      <c r="CB191" s="650"/>
      <c r="CC191" s="650"/>
      <c r="CD191" s="650"/>
      <c r="CE191" s="650"/>
      <c r="CF191" s="650"/>
      <c r="CG191" s="650"/>
      <c r="CH191" s="650"/>
    </row>
    <row r="192" spans="1:86" ht="13.5" customHeight="1">
      <c r="A192" s="379"/>
      <c r="B192" s="649"/>
      <c r="C192" s="650"/>
      <c r="D192" s="650"/>
      <c r="E192" s="650"/>
      <c r="F192" s="650"/>
      <c r="G192" s="650"/>
      <c r="H192" s="650"/>
      <c r="I192" s="650"/>
      <c r="J192" s="650"/>
      <c r="K192" s="650"/>
      <c r="L192" s="650"/>
      <c r="M192" s="650"/>
      <c r="N192" s="650"/>
      <c r="O192" s="650"/>
      <c r="P192" s="650"/>
      <c r="Q192" s="650"/>
      <c r="R192" s="650"/>
      <c r="S192" s="650"/>
      <c r="T192" s="650"/>
      <c r="U192" s="650"/>
      <c r="V192" s="650"/>
      <c r="W192" s="650"/>
      <c r="X192" s="650"/>
      <c r="Y192" s="650"/>
      <c r="Z192" s="650"/>
      <c r="AA192" s="650"/>
      <c r="AB192" s="650"/>
      <c r="AC192" s="650"/>
      <c r="AD192" s="650"/>
      <c r="AE192" s="650"/>
      <c r="AF192" s="650"/>
      <c r="AG192" s="650"/>
      <c r="AH192" s="650"/>
      <c r="AI192" s="650"/>
      <c r="AJ192" s="650"/>
      <c r="AK192" s="650"/>
      <c r="AL192" s="650"/>
      <c r="AM192" s="650"/>
      <c r="AN192" s="650"/>
      <c r="AO192" s="650"/>
      <c r="AP192" s="650"/>
      <c r="AQ192" s="650"/>
      <c r="AR192" s="650"/>
      <c r="AS192" s="650"/>
      <c r="AT192" s="650"/>
      <c r="AU192" s="650"/>
      <c r="AV192" s="650"/>
      <c r="AW192" s="650"/>
      <c r="AX192" s="650"/>
      <c r="AY192" s="650"/>
      <c r="AZ192" s="650"/>
      <c r="BA192" s="650"/>
      <c r="BB192" s="650"/>
      <c r="BC192" s="650"/>
      <c r="BD192" s="650"/>
      <c r="BE192" s="650"/>
      <c r="BF192" s="650"/>
      <c r="BG192" s="650"/>
      <c r="BH192" s="650"/>
      <c r="BI192" s="650"/>
      <c r="BJ192" s="650"/>
      <c r="BK192" s="650"/>
      <c r="BL192" s="650"/>
      <c r="BM192" s="650"/>
      <c r="BN192" s="650"/>
      <c r="BO192" s="650"/>
      <c r="BP192" s="650"/>
      <c r="BQ192" s="650"/>
      <c r="BR192" s="650"/>
      <c r="BS192" s="650"/>
      <c r="BT192" s="650"/>
      <c r="BU192" s="650"/>
      <c r="BV192" s="650"/>
      <c r="BW192" s="650"/>
      <c r="BX192" s="650"/>
      <c r="BY192" s="650"/>
      <c r="BZ192" s="650"/>
      <c r="CA192" s="650"/>
      <c r="CB192" s="650"/>
      <c r="CC192" s="650"/>
      <c r="CD192" s="650"/>
      <c r="CE192" s="650"/>
      <c r="CF192" s="650"/>
      <c r="CG192" s="650"/>
      <c r="CH192" s="650"/>
    </row>
    <row r="193" spans="1:86" ht="13.5" customHeight="1">
      <c r="A193" s="379"/>
      <c r="B193" s="649"/>
      <c r="C193" s="650"/>
      <c r="D193" s="650"/>
      <c r="E193" s="650"/>
      <c r="F193" s="650"/>
      <c r="G193" s="650"/>
      <c r="H193" s="650"/>
      <c r="I193" s="650"/>
      <c r="J193" s="650"/>
      <c r="K193" s="650"/>
      <c r="L193" s="650"/>
      <c r="M193" s="650"/>
      <c r="N193" s="650"/>
      <c r="O193" s="650"/>
      <c r="P193" s="650"/>
      <c r="Q193" s="650"/>
      <c r="R193" s="650"/>
      <c r="S193" s="650"/>
      <c r="T193" s="650"/>
      <c r="U193" s="650"/>
      <c r="V193" s="650"/>
      <c r="W193" s="650"/>
      <c r="X193" s="650"/>
      <c r="Y193" s="650"/>
      <c r="Z193" s="650"/>
      <c r="AA193" s="650"/>
      <c r="AB193" s="650"/>
      <c r="AC193" s="650"/>
      <c r="AD193" s="650"/>
      <c r="AE193" s="650"/>
      <c r="AF193" s="650"/>
      <c r="AG193" s="650"/>
      <c r="AH193" s="650"/>
      <c r="AI193" s="650"/>
      <c r="AJ193" s="650"/>
      <c r="AK193" s="650"/>
      <c r="AL193" s="650"/>
      <c r="AM193" s="650"/>
      <c r="AN193" s="650"/>
      <c r="AO193" s="650"/>
      <c r="AP193" s="650"/>
      <c r="AQ193" s="650"/>
      <c r="AR193" s="650"/>
      <c r="AS193" s="650"/>
      <c r="AT193" s="650"/>
      <c r="AU193" s="650"/>
      <c r="AV193" s="650"/>
      <c r="AW193" s="650"/>
      <c r="AX193" s="650"/>
      <c r="AY193" s="650"/>
      <c r="AZ193" s="650"/>
      <c r="BA193" s="650"/>
      <c r="BB193" s="650"/>
      <c r="BC193" s="650"/>
      <c r="BD193" s="650"/>
      <c r="BE193" s="650"/>
      <c r="BF193" s="650"/>
      <c r="BG193" s="650"/>
      <c r="BH193" s="650"/>
      <c r="BI193" s="650"/>
      <c r="BJ193" s="650"/>
      <c r="BK193" s="650"/>
      <c r="BL193" s="650"/>
      <c r="BM193" s="650"/>
      <c r="BN193" s="650"/>
      <c r="BO193" s="650"/>
      <c r="BP193" s="650"/>
      <c r="BQ193" s="650"/>
      <c r="BR193" s="650"/>
      <c r="BS193" s="650"/>
      <c r="BT193" s="650"/>
      <c r="BU193" s="650"/>
      <c r="BV193" s="650"/>
      <c r="BW193" s="650"/>
      <c r="BX193" s="650"/>
      <c r="BY193" s="650"/>
      <c r="BZ193" s="650"/>
      <c r="CA193" s="650"/>
      <c r="CB193" s="650"/>
      <c r="CC193" s="650"/>
      <c r="CD193" s="650"/>
      <c r="CE193" s="650"/>
      <c r="CF193" s="650"/>
      <c r="CG193" s="650"/>
      <c r="CH193" s="650"/>
    </row>
    <row r="194" spans="1:86" ht="13.5" customHeight="1">
      <c r="A194" s="379"/>
      <c r="B194" s="649"/>
      <c r="C194" s="650"/>
      <c r="D194" s="650"/>
      <c r="E194" s="650"/>
      <c r="F194" s="650"/>
      <c r="G194" s="650"/>
      <c r="H194" s="650"/>
      <c r="I194" s="650"/>
      <c r="J194" s="650"/>
      <c r="K194" s="650"/>
      <c r="L194" s="650"/>
      <c r="M194" s="650"/>
      <c r="N194" s="650"/>
      <c r="O194" s="650"/>
      <c r="P194" s="650"/>
      <c r="Q194" s="650"/>
      <c r="R194" s="650"/>
      <c r="S194" s="650"/>
      <c r="T194" s="650"/>
      <c r="U194" s="650"/>
      <c r="V194" s="650"/>
      <c r="W194" s="650"/>
      <c r="X194" s="650"/>
      <c r="Y194" s="650"/>
      <c r="Z194" s="650"/>
      <c r="AA194" s="650"/>
      <c r="AB194" s="650"/>
      <c r="AC194" s="650"/>
      <c r="AD194" s="650"/>
      <c r="AE194" s="650"/>
      <c r="AF194" s="650"/>
      <c r="AG194" s="650"/>
      <c r="AH194" s="650"/>
      <c r="AI194" s="650"/>
      <c r="AJ194" s="650"/>
      <c r="AK194" s="650"/>
      <c r="AL194" s="650"/>
      <c r="AM194" s="650"/>
      <c r="AN194" s="650"/>
      <c r="AO194" s="650"/>
      <c r="AP194" s="650"/>
      <c r="AQ194" s="650"/>
      <c r="AR194" s="650"/>
      <c r="AS194" s="650"/>
      <c r="AT194" s="650"/>
      <c r="AU194" s="650"/>
      <c r="AV194" s="650"/>
      <c r="AW194" s="650"/>
      <c r="AX194" s="650"/>
      <c r="AY194" s="650"/>
      <c r="AZ194" s="650"/>
      <c r="BA194" s="650"/>
      <c r="BB194" s="650"/>
      <c r="BC194" s="650"/>
      <c r="BD194" s="650"/>
      <c r="BE194" s="650"/>
      <c r="BF194" s="650"/>
      <c r="BG194" s="650"/>
      <c r="BH194" s="650"/>
      <c r="BI194" s="650"/>
      <c r="BJ194" s="650"/>
      <c r="BK194" s="650"/>
      <c r="BL194" s="650"/>
      <c r="BM194" s="650"/>
      <c r="BN194" s="650"/>
      <c r="BO194" s="650"/>
      <c r="BP194" s="650"/>
      <c r="BQ194" s="650"/>
      <c r="BR194" s="650"/>
      <c r="BS194" s="650"/>
      <c r="BT194" s="650"/>
      <c r="BU194" s="650"/>
      <c r="BV194" s="650"/>
      <c r="BW194" s="650"/>
      <c r="BX194" s="650"/>
      <c r="BY194" s="650"/>
      <c r="BZ194" s="650"/>
      <c r="CA194" s="650"/>
      <c r="CB194" s="650"/>
      <c r="CC194" s="650"/>
      <c r="CD194" s="650"/>
      <c r="CE194" s="650"/>
      <c r="CF194" s="650"/>
      <c r="CG194" s="650"/>
      <c r="CH194" s="650"/>
    </row>
    <row r="195" spans="1:86" ht="13.5" customHeight="1">
      <c r="A195" s="379"/>
      <c r="B195" s="649"/>
      <c r="C195" s="650"/>
      <c r="D195" s="650"/>
      <c r="E195" s="650"/>
      <c r="F195" s="650"/>
      <c r="G195" s="650"/>
      <c r="H195" s="650"/>
      <c r="I195" s="650"/>
      <c r="J195" s="650"/>
      <c r="K195" s="650"/>
      <c r="L195" s="650"/>
      <c r="M195" s="650"/>
      <c r="N195" s="650"/>
      <c r="O195" s="650"/>
      <c r="P195" s="650"/>
      <c r="Q195" s="650"/>
      <c r="R195" s="650"/>
      <c r="S195" s="650"/>
      <c r="T195" s="650"/>
      <c r="U195" s="650"/>
      <c r="V195" s="650"/>
      <c r="W195" s="650"/>
      <c r="X195" s="650"/>
      <c r="Y195" s="650"/>
      <c r="Z195" s="650"/>
      <c r="AA195" s="650"/>
      <c r="AB195" s="650"/>
      <c r="AC195" s="650"/>
      <c r="AD195" s="650"/>
      <c r="AE195" s="650"/>
      <c r="AF195" s="650"/>
      <c r="AG195" s="650"/>
      <c r="AH195" s="650"/>
      <c r="AI195" s="650"/>
      <c r="AJ195" s="650"/>
      <c r="AK195" s="650"/>
      <c r="AL195" s="650"/>
      <c r="AM195" s="650"/>
      <c r="AN195" s="650"/>
      <c r="AO195" s="650"/>
      <c r="AP195" s="650"/>
      <c r="AQ195" s="650"/>
      <c r="AR195" s="650"/>
      <c r="AS195" s="650"/>
      <c r="AT195" s="650"/>
      <c r="AU195" s="650"/>
      <c r="AV195" s="650"/>
      <c r="AW195" s="650"/>
      <c r="AX195" s="650"/>
      <c r="AY195" s="650"/>
      <c r="AZ195" s="650"/>
      <c r="BA195" s="650"/>
      <c r="BB195" s="650"/>
      <c r="BC195" s="650"/>
      <c r="BD195" s="650"/>
      <c r="BE195" s="650"/>
      <c r="BF195" s="650"/>
      <c r="BG195" s="650"/>
      <c r="BH195" s="650"/>
      <c r="BI195" s="650"/>
      <c r="BJ195" s="650"/>
      <c r="BK195" s="650"/>
      <c r="BL195" s="650"/>
      <c r="BM195" s="650"/>
      <c r="BN195" s="650"/>
      <c r="BO195" s="650"/>
      <c r="BP195" s="650"/>
      <c r="BQ195" s="650"/>
      <c r="BR195" s="650"/>
      <c r="BS195" s="650"/>
      <c r="BT195" s="650"/>
      <c r="BU195" s="650"/>
      <c r="BV195" s="650"/>
      <c r="BW195" s="650"/>
      <c r="BX195" s="650"/>
      <c r="BY195" s="650"/>
      <c r="BZ195" s="650"/>
      <c r="CA195" s="650"/>
      <c r="CB195" s="650"/>
      <c r="CC195" s="650"/>
      <c r="CD195" s="650"/>
      <c r="CE195" s="650"/>
      <c r="CF195" s="650"/>
      <c r="CG195" s="650"/>
      <c r="CH195" s="650"/>
    </row>
    <row r="196" spans="1:86" ht="13.5" customHeight="1">
      <c r="A196" s="379"/>
      <c r="B196" s="649"/>
      <c r="C196" s="650"/>
      <c r="D196" s="650"/>
      <c r="E196" s="650"/>
      <c r="F196" s="650"/>
      <c r="G196" s="650"/>
      <c r="H196" s="650"/>
      <c r="I196" s="650"/>
      <c r="J196" s="650"/>
      <c r="K196" s="650"/>
      <c r="L196" s="650"/>
      <c r="M196" s="650"/>
      <c r="N196" s="650"/>
      <c r="O196" s="650"/>
      <c r="P196" s="650"/>
      <c r="Q196" s="650"/>
      <c r="R196" s="650"/>
      <c r="S196" s="650"/>
      <c r="T196" s="650"/>
      <c r="U196" s="650"/>
      <c r="V196" s="650"/>
      <c r="W196" s="650"/>
      <c r="X196" s="650"/>
      <c r="Y196" s="650"/>
      <c r="Z196" s="650"/>
      <c r="AA196" s="650"/>
      <c r="AB196" s="650"/>
      <c r="AC196" s="650"/>
      <c r="AD196" s="650"/>
      <c r="AE196" s="650"/>
      <c r="AF196" s="650"/>
      <c r="AG196" s="650"/>
      <c r="AH196" s="650"/>
      <c r="AI196" s="650"/>
      <c r="AJ196" s="650"/>
      <c r="AK196" s="650"/>
      <c r="AL196" s="650"/>
      <c r="AM196" s="650"/>
      <c r="AN196" s="650"/>
      <c r="AO196" s="650"/>
      <c r="AP196" s="650"/>
      <c r="AQ196" s="650"/>
      <c r="AR196" s="650"/>
      <c r="AS196" s="650"/>
      <c r="AT196" s="650"/>
      <c r="AU196" s="650"/>
      <c r="AV196" s="650"/>
      <c r="AW196" s="650"/>
      <c r="AX196" s="650"/>
      <c r="AY196" s="650"/>
      <c r="AZ196" s="650"/>
      <c r="BA196" s="650"/>
      <c r="BB196" s="650"/>
      <c r="BC196" s="650"/>
      <c r="BD196" s="650"/>
      <c r="BE196" s="650"/>
      <c r="BF196" s="650"/>
      <c r="BG196" s="650"/>
      <c r="BH196" s="650"/>
      <c r="BI196" s="650"/>
      <c r="BJ196" s="650"/>
      <c r="BK196" s="650"/>
      <c r="BL196" s="650"/>
      <c r="BM196" s="650"/>
      <c r="BN196" s="650"/>
      <c r="BO196" s="650"/>
      <c r="BP196" s="650"/>
      <c r="BQ196" s="650"/>
      <c r="BR196" s="650"/>
      <c r="BS196" s="650"/>
      <c r="BT196" s="650"/>
      <c r="BU196" s="650"/>
      <c r="BV196" s="650"/>
      <c r="BW196" s="650"/>
      <c r="BX196" s="650"/>
      <c r="BY196" s="650"/>
      <c r="BZ196" s="650"/>
      <c r="CA196" s="650"/>
      <c r="CB196" s="650"/>
      <c r="CC196" s="650"/>
      <c r="CD196" s="650"/>
      <c r="CE196" s="650"/>
      <c r="CF196" s="650"/>
      <c r="CG196" s="650"/>
      <c r="CH196" s="650"/>
    </row>
    <row r="197" spans="1:86" ht="13.5" customHeight="1">
      <c r="A197" s="379"/>
      <c r="B197" s="649"/>
      <c r="C197" s="650"/>
      <c r="D197" s="650"/>
      <c r="E197" s="650"/>
      <c r="F197" s="650"/>
      <c r="G197" s="650"/>
      <c r="H197" s="650"/>
      <c r="I197" s="650"/>
      <c r="J197" s="650"/>
      <c r="K197" s="650"/>
      <c r="L197" s="650"/>
      <c r="M197" s="650"/>
      <c r="N197" s="650"/>
      <c r="O197" s="650"/>
      <c r="P197" s="650"/>
      <c r="Q197" s="650"/>
      <c r="R197" s="650"/>
      <c r="S197" s="650"/>
      <c r="T197" s="650"/>
      <c r="U197" s="650"/>
      <c r="V197" s="650"/>
      <c r="W197" s="650"/>
      <c r="X197" s="650"/>
      <c r="Y197" s="650"/>
      <c r="Z197" s="650"/>
      <c r="AA197" s="650"/>
      <c r="AB197" s="650"/>
      <c r="AC197" s="650"/>
      <c r="AD197" s="650"/>
      <c r="AE197" s="650"/>
      <c r="AF197" s="650"/>
      <c r="AG197" s="650"/>
      <c r="AH197" s="650"/>
      <c r="AI197" s="650"/>
      <c r="AJ197" s="650"/>
      <c r="AK197" s="650"/>
      <c r="AL197" s="650"/>
      <c r="AM197" s="650"/>
      <c r="AN197" s="650"/>
      <c r="AO197" s="650"/>
      <c r="AP197" s="650"/>
      <c r="AQ197" s="650"/>
      <c r="AR197" s="650"/>
      <c r="AS197" s="650"/>
      <c r="AT197" s="650"/>
      <c r="AU197" s="650"/>
      <c r="AV197" s="650"/>
      <c r="AW197" s="650"/>
      <c r="AX197" s="650"/>
      <c r="AY197" s="650"/>
      <c r="AZ197" s="650"/>
      <c r="BA197" s="650"/>
      <c r="BB197" s="650"/>
      <c r="BC197" s="650"/>
      <c r="BD197" s="650"/>
      <c r="BE197" s="650"/>
      <c r="BF197" s="650"/>
      <c r="BG197" s="650"/>
      <c r="BH197" s="650"/>
      <c r="BI197" s="650"/>
      <c r="BJ197" s="650"/>
      <c r="BK197" s="650"/>
      <c r="BL197" s="650"/>
      <c r="BM197" s="650"/>
      <c r="BN197" s="650"/>
      <c r="BO197" s="650"/>
      <c r="BP197" s="650"/>
      <c r="BQ197" s="650"/>
      <c r="BR197" s="650"/>
      <c r="BS197" s="650"/>
      <c r="BT197" s="650"/>
      <c r="BU197" s="650"/>
      <c r="BV197" s="650"/>
      <c r="BW197" s="650"/>
      <c r="BX197" s="650"/>
      <c r="BY197" s="650"/>
      <c r="BZ197" s="650"/>
      <c r="CA197" s="650"/>
      <c r="CB197" s="650"/>
      <c r="CC197" s="650"/>
      <c r="CD197" s="650"/>
      <c r="CE197" s="650"/>
      <c r="CF197" s="650"/>
      <c r="CG197" s="650"/>
      <c r="CH197" s="650"/>
    </row>
    <row r="198" spans="1:86" ht="13.5" customHeight="1">
      <c r="A198" s="379"/>
      <c r="B198" s="649"/>
      <c r="C198" s="650"/>
      <c r="D198" s="650"/>
      <c r="E198" s="650"/>
      <c r="F198" s="650"/>
      <c r="G198" s="650"/>
      <c r="H198" s="650"/>
      <c r="I198" s="650"/>
      <c r="J198" s="650"/>
      <c r="K198" s="650"/>
      <c r="L198" s="650"/>
      <c r="M198" s="650"/>
      <c r="N198" s="650"/>
      <c r="O198" s="650"/>
      <c r="P198" s="650"/>
      <c r="Q198" s="650"/>
      <c r="R198" s="650"/>
      <c r="S198" s="650"/>
      <c r="T198" s="650"/>
      <c r="U198" s="650"/>
      <c r="V198" s="650"/>
      <c r="W198" s="650"/>
      <c r="X198" s="650"/>
      <c r="Y198" s="650"/>
      <c r="Z198" s="650"/>
      <c r="AA198" s="650"/>
      <c r="AB198" s="650"/>
      <c r="AC198" s="650"/>
      <c r="AD198" s="650"/>
      <c r="AE198" s="650"/>
      <c r="AF198" s="650"/>
      <c r="AG198" s="650"/>
      <c r="AH198" s="650"/>
      <c r="AI198" s="650"/>
      <c r="AJ198" s="650"/>
      <c r="AK198" s="650"/>
      <c r="AL198" s="650"/>
      <c r="AM198" s="650"/>
      <c r="AN198" s="650"/>
      <c r="AO198" s="650"/>
      <c r="AP198" s="650"/>
      <c r="AQ198" s="650"/>
      <c r="AR198" s="650"/>
      <c r="AS198" s="650"/>
      <c r="AT198" s="650"/>
      <c r="AU198" s="650"/>
      <c r="AV198" s="650"/>
      <c r="AW198" s="650"/>
      <c r="AX198" s="650"/>
      <c r="AY198" s="650"/>
      <c r="AZ198" s="650"/>
      <c r="BA198" s="650"/>
      <c r="BB198" s="650"/>
      <c r="BC198" s="650"/>
      <c r="BD198" s="650"/>
      <c r="BE198" s="650"/>
      <c r="BF198" s="650"/>
      <c r="BG198" s="650"/>
      <c r="BH198" s="650"/>
      <c r="BI198" s="650"/>
      <c r="BJ198" s="650"/>
      <c r="BK198" s="650"/>
      <c r="BL198" s="650"/>
      <c r="BM198" s="650"/>
      <c r="BN198" s="650"/>
      <c r="BO198" s="650"/>
      <c r="BP198" s="650"/>
      <c r="BQ198" s="650"/>
      <c r="BR198" s="650"/>
      <c r="BS198" s="650"/>
      <c r="BT198" s="650"/>
      <c r="BU198" s="650"/>
      <c r="BV198" s="650"/>
      <c r="BW198" s="650"/>
      <c r="BX198" s="650"/>
      <c r="BY198" s="650"/>
      <c r="BZ198" s="650"/>
      <c r="CA198" s="650"/>
      <c r="CB198" s="650"/>
      <c r="CC198" s="650"/>
      <c r="CD198" s="650"/>
      <c r="CE198" s="650"/>
      <c r="CF198" s="650"/>
      <c r="CG198" s="650"/>
      <c r="CH198" s="650"/>
    </row>
    <row r="199" spans="1:86" ht="13.5" customHeight="1">
      <c r="A199" s="379"/>
      <c r="B199" s="649"/>
      <c r="C199" s="650"/>
      <c r="D199" s="650"/>
      <c r="E199" s="650"/>
      <c r="F199" s="650"/>
      <c r="G199" s="650"/>
      <c r="H199" s="650"/>
      <c r="I199" s="650"/>
      <c r="J199" s="650"/>
      <c r="K199" s="650"/>
      <c r="L199" s="650"/>
      <c r="M199" s="650"/>
      <c r="N199" s="650"/>
      <c r="O199" s="650"/>
      <c r="P199" s="650"/>
      <c r="Q199" s="650"/>
      <c r="R199" s="650"/>
      <c r="S199" s="650"/>
      <c r="T199" s="650"/>
      <c r="U199" s="650"/>
      <c r="V199" s="650"/>
      <c r="W199" s="650"/>
      <c r="X199" s="650"/>
      <c r="Y199" s="650"/>
      <c r="Z199" s="650"/>
      <c r="AA199" s="650"/>
      <c r="AB199" s="650"/>
      <c r="AC199" s="650"/>
      <c r="AD199" s="650"/>
      <c r="AE199" s="650"/>
      <c r="AF199" s="650"/>
      <c r="AG199" s="650"/>
      <c r="AH199" s="650"/>
      <c r="AI199" s="650"/>
      <c r="AJ199" s="650"/>
      <c r="AK199" s="650"/>
      <c r="AL199" s="650"/>
      <c r="AM199" s="650"/>
      <c r="AN199" s="650"/>
      <c r="AO199" s="650"/>
      <c r="AP199" s="650"/>
      <c r="AQ199" s="650"/>
      <c r="AR199" s="650"/>
      <c r="AS199" s="650"/>
      <c r="AT199" s="650"/>
      <c r="AU199" s="650"/>
      <c r="AV199" s="650"/>
      <c r="AW199" s="650"/>
      <c r="AX199" s="650"/>
      <c r="AY199" s="650"/>
      <c r="AZ199" s="650"/>
      <c r="BA199" s="650"/>
      <c r="BB199" s="650"/>
      <c r="BC199" s="650"/>
      <c r="BD199" s="650"/>
      <c r="BE199" s="650"/>
      <c r="BF199" s="650"/>
      <c r="BG199" s="650"/>
      <c r="BH199" s="650"/>
      <c r="BI199" s="650"/>
      <c r="BJ199" s="650"/>
      <c r="BK199" s="650"/>
      <c r="BL199" s="650"/>
      <c r="BM199" s="650"/>
      <c r="BN199" s="650"/>
      <c r="BO199" s="650"/>
      <c r="BP199" s="650"/>
      <c r="BQ199" s="650"/>
      <c r="BR199" s="650"/>
      <c r="BS199" s="650"/>
      <c r="BT199" s="650"/>
      <c r="BU199" s="650"/>
      <c r="BV199" s="650"/>
      <c r="BW199" s="650"/>
      <c r="BX199" s="650"/>
      <c r="BY199" s="650"/>
      <c r="BZ199" s="650"/>
      <c r="CA199" s="650"/>
      <c r="CB199" s="650"/>
      <c r="CC199" s="650"/>
      <c r="CD199" s="650"/>
      <c r="CE199" s="650"/>
      <c r="CF199" s="650"/>
      <c r="CG199" s="650"/>
      <c r="CH199" s="650"/>
    </row>
    <row r="200" spans="1:86" ht="13.5" customHeight="1">
      <c r="A200" s="379"/>
      <c r="B200" s="649"/>
      <c r="C200" s="650"/>
      <c r="D200" s="650"/>
      <c r="E200" s="650"/>
      <c r="F200" s="650"/>
      <c r="G200" s="650"/>
      <c r="H200" s="650"/>
      <c r="I200" s="650"/>
      <c r="J200" s="650"/>
      <c r="K200" s="650"/>
      <c r="L200" s="650"/>
      <c r="M200" s="650"/>
      <c r="N200" s="650"/>
      <c r="O200" s="650"/>
      <c r="P200" s="650"/>
      <c r="Q200" s="650"/>
      <c r="R200" s="650"/>
      <c r="S200" s="650"/>
      <c r="T200" s="650"/>
      <c r="U200" s="650"/>
      <c r="V200" s="650"/>
      <c r="W200" s="650"/>
      <c r="X200" s="650"/>
      <c r="Y200" s="650"/>
      <c r="Z200" s="650"/>
      <c r="AA200" s="650"/>
      <c r="AB200" s="650"/>
      <c r="AC200" s="650"/>
      <c r="AD200" s="650"/>
      <c r="AE200" s="650"/>
      <c r="AF200" s="650"/>
      <c r="AG200" s="650"/>
      <c r="AH200" s="650"/>
      <c r="AI200" s="650"/>
      <c r="AJ200" s="650"/>
      <c r="AK200" s="650"/>
      <c r="AL200" s="650"/>
      <c r="AM200" s="650"/>
      <c r="AN200" s="650"/>
      <c r="AO200" s="650"/>
      <c r="AP200" s="650"/>
      <c r="AQ200" s="650"/>
      <c r="AR200" s="650"/>
      <c r="AS200" s="650"/>
      <c r="AT200" s="650"/>
      <c r="AU200" s="650"/>
      <c r="AV200" s="650"/>
      <c r="AW200" s="650"/>
      <c r="AX200" s="650"/>
      <c r="AY200" s="650"/>
      <c r="AZ200" s="650"/>
      <c r="BA200" s="650"/>
      <c r="BB200" s="650"/>
      <c r="BC200" s="650"/>
      <c r="BD200" s="650"/>
      <c r="BE200" s="650"/>
      <c r="BF200" s="650"/>
      <c r="BG200" s="650"/>
      <c r="BH200" s="650"/>
      <c r="BI200" s="650"/>
      <c r="BJ200" s="650"/>
      <c r="BK200" s="650"/>
      <c r="BL200" s="650"/>
      <c r="BM200" s="650"/>
      <c r="BN200" s="650"/>
      <c r="BO200" s="650"/>
      <c r="BP200" s="650"/>
      <c r="BQ200" s="650"/>
      <c r="BR200" s="650"/>
      <c r="BS200" s="650"/>
      <c r="BT200" s="650"/>
      <c r="BU200" s="650"/>
      <c r="BV200" s="650"/>
      <c r="BW200" s="650"/>
      <c r="BX200" s="650"/>
      <c r="BY200" s="650"/>
      <c r="BZ200" s="650"/>
      <c r="CA200" s="650"/>
      <c r="CB200" s="650"/>
      <c r="CC200" s="650"/>
      <c r="CD200" s="650"/>
      <c r="CE200" s="650"/>
      <c r="CF200" s="650"/>
      <c r="CG200" s="650"/>
      <c r="CH200" s="650"/>
    </row>
    <row r="201" spans="1:86" ht="13.5" customHeight="1">
      <c r="A201" s="379"/>
      <c r="B201" s="649"/>
      <c r="C201" s="650"/>
      <c r="D201" s="650"/>
      <c r="E201" s="650"/>
      <c r="F201" s="650"/>
      <c r="G201" s="650"/>
      <c r="H201" s="650"/>
      <c r="I201" s="650"/>
      <c r="J201" s="650"/>
      <c r="K201" s="650"/>
      <c r="L201" s="650"/>
      <c r="M201" s="650"/>
      <c r="N201" s="650"/>
      <c r="O201" s="650"/>
      <c r="P201" s="650"/>
      <c r="Q201" s="650"/>
      <c r="R201" s="650"/>
      <c r="S201" s="650"/>
      <c r="T201" s="650"/>
      <c r="U201" s="650"/>
      <c r="V201" s="650"/>
      <c r="W201" s="650"/>
      <c r="X201" s="650"/>
      <c r="Y201" s="650"/>
      <c r="Z201" s="650"/>
      <c r="AA201" s="650"/>
      <c r="AB201" s="650"/>
      <c r="AC201" s="650"/>
      <c r="AD201" s="650"/>
      <c r="AE201" s="650"/>
      <c r="AF201" s="650"/>
      <c r="AG201" s="650"/>
      <c r="AH201" s="650"/>
      <c r="AI201" s="650"/>
      <c r="AJ201" s="650"/>
      <c r="AK201" s="650"/>
      <c r="AL201" s="650"/>
      <c r="AM201" s="650"/>
      <c r="AN201" s="650"/>
      <c r="AO201" s="650"/>
      <c r="AP201" s="650"/>
      <c r="AQ201" s="650"/>
      <c r="AR201" s="650"/>
      <c r="AS201" s="650"/>
      <c r="AT201" s="650"/>
      <c r="AU201" s="650"/>
      <c r="AV201" s="650"/>
      <c r="AW201" s="650"/>
      <c r="AX201" s="650"/>
      <c r="AY201" s="650"/>
      <c r="AZ201" s="650"/>
      <c r="BA201" s="650"/>
      <c r="BB201" s="650"/>
      <c r="BC201" s="650"/>
      <c r="BD201" s="650"/>
      <c r="BE201" s="650"/>
      <c r="BF201" s="650"/>
      <c r="BG201" s="650"/>
      <c r="BH201" s="650"/>
      <c r="BI201" s="650"/>
      <c r="BJ201" s="650"/>
      <c r="BK201" s="650"/>
      <c r="BL201" s="650"/>
      <c r="BM201" s="650"/>
      <c r="BN201" s="650"/>
      <c r="BO201" s="650"/>
      <c r="BP201" s="650"/>
      <c r="BQ201" s="650"/>
      <c r="BR201" s="650"/>
      <c r="BS201" s="650"/>
      <c r="BT201" s="650"/>
      <c r="BU201" s="650"/>
      <c r="BV201" s="650"/>
      <c r="BW201" s="650"/>
      <c r="BX201" s="650"/>
      <c r="BY201" s="650"/>
      <c r="BZ201" s="650"/>
      <c r="CA201" s="650"/>
      <c r="CB201" s="650"/>
      <c r="CC201" s="650"/>
      <c r="CD201" s="650"/>
      <c r="CE201" s="650"/>
      <c r="CF201" s="650"/>
      <c r="CG201" s="650"/>
      <c r="CH201" s="650"/>
    </row>
    <row r="202" spans="1:86" ht="13.5" customHeight="1">
      <c r="A202" s="379"/>
      <c r="B202" s="649"/>
      <c r="C202" s="650"/>
      <c r="D202" s="650"/>
      <c r="E202" s="650"/>
      <c r="F202" s="650"/>
      <c r="G202" s="650"/>
      <c r="H202" s="650"/>
      <c r="I202" s="650"/>
      <c r="J202" s="650"/>
      <c r="K202" s="650"/>
      <c r="L202" s="650"/>
      <c r="M202" s="650"/>
      <c r="N202" s="650"/>
      <c r="O202" s="650"/>
      <c r="P202" s="650"/>
      <c r="Q202" s="650"/>
      <c r="R202" s="650"/>
      <c r="S202" s="650"/>
      <c r="T202" s="650"/>
      <c r="U202" s="650"/>
      <c r="V202" s="650"/>
      <c r="W202" s="650"/>
      <c r="X202" s="650"/>
      <c r="Y202" s="650"/>
      <c r="Z202" s="650"/>
      <c r="AA202" s="650"/>
      <c r="AB202" s="650"/>
      <c r="AC202" s="650"/>
      <c r="AD202" s="650"/>
      <c r="AE202" s="650"/>
      <c r="AF202" s="650"/>
      <c r="AG202" s="650"/>
      <c r="AH202" s="650"/>
      <c r="AI202" s="650"/>
      <c r="AJ202" s="650"/>
      <c r="AK202" s="650"/>
      <c r="AL202" s="650"/>
      <c r="AM202" s="650"/>
      <c r="AN202" s="650"/>
      <c r="AO202" s="650"/>
      <c r="AP202" s="650"/>
      <c r="AQ202" s="650"/>
      <c r="AR202" s="650"/>
      <c r="AS202" s="650"/>
      <c r="AT202" s="650"/>
      <c r="AU202" s="650"/>
      <c r="AV202" s="650"/>
      <c r="AW202" s="650"/>
      <c r="AX202" s="650"/>
      <c r="AY202" s="650"/>
      <c r="AZ202" s="650"/>
      <c r="BA202" s="650"/>
      <c r="BB202" s="650"/>
      <c r="BC202" s="650"/>
      <c r="BD202" s="650"/>
      <c r="BE202" s="650"/>
      <c r="BF202" s="650"/>
      <c r="BG202" s="650"/>
      <c r="BH202" s="650"/>
      <c r="BI202" s="650"/>
      <c r="BJ202" s="650"/>
      <c r="BK202" s="650"/>
      <c r="BL202" s="650"/>
      <c r="BM202" s="650"/>
      <c r="BN202" s="650"/>
      <c r="BO202" s="650"/>
      <c r="BP202" s="650"/>
      <c r="BQ202" s="650"/>
      <c r="BR202" s="650"/>
      <c r="BS202" s="650"/>
      <c r="BT202" s="650"/>
      <c r="BU202" s="650"/>
      <c r="BV202" s="650"/>
      <c r="BW202" s="650"/>
      <c r="BX202" s="650"/>
      <c r="BY202" s="650"/>
      <c r="BZ202" s="650"/>
      <c r="CA202" s="650"/>
      <c r="CB202" s="650"/>
      <c r="CC202" s="650"/>
      <c r="CD202" s="650"/>
      <c r="CE202" s="650"/>
      <c r="CF202" s="650"/>
      <c r="CG202" s="650"/>
      <c r="CH202" s="650"/>
    </row>
    <row r="203" spans="1:86" ht="13.5" customHeight="1">
      <c r="A203" s="379"/>
      <c r="B203" s="649"/>
      <c r="C203" s="650"/>
      <c r="D203" s="650"/>
      <c r="E203" s="650"/>
      <c r="F203" s="650"/>
      <c r="G203" s="650"/>
      <c r="H203" s="650"/>
      <c r="I203" s="650"/>
      <c r="J203" s="650"/>
      <c r="K203" s="650"/>
      <c r="L203" s="650"/>
      <c r="M203" s="650"/>
      <c r="N203" s="650"/>
      <c r="O203" s="650"/>
      <c r="P203" s="650"/>
      <c r="Q203" s="650"/>
      <c r="R203" s="650"/>
      <c r="S203" s="650"/>
      <c r="T203" s="650"/>
      <c r="U203" s="650"/>
      <c r="V203" s="650"/>
      <c r="W203" s="650"/>
      <c r="X203" s="650"/>
      <c r="Y203" s="650"/>
      <c r="Z203" s="650"/>
      <c r="AA203" s="650"/>
      <c r="AB203" s="650"/>
      <c r="AC203" s="650"/>
      <c r="AD203" s="650"/>
      <c r="AE203" s="650"/>
      <c r="AF203" s="650"/>
      <c r="AG203" s="650"/>
      <c r="AH203" s="650"/>
      <c r="AI203" s="650"/>
      <c r="AJ203" s="650"/>
      <c r="AK203" s="650"/>
      <c r="AL203" s="650"/>
      <c r="AM203" s="650"/>
      <c r="AN203" s="650"/>
      <c r="AO203" s="650"/>
      <c r="AP203" s="650"/>
      <c r="AQ203" s="650"/>
      <c r="AR203" s="650"/>
      <c r="AS203" s="650"/>
      <c r="AT203" s="650"/>
      <c r="AU203" s="650"/>
      <c r="AV203" s="650"/>
      <c r="AW203" s="650"/>
      <c r="AX203" s="650"/>
      <c r="AY203" s="650"/>
      <c r="AZ203" s="650"/>
      <c r="BA203" s="650"/>
      <c r="BB203" s="650"/>
      <c r="BC203" s="650"/>
      <c r="BD203" s="650"/>
      <c r="BE203" s="650"/>
      <c r="BF203" s="650"/>
      <c r="BG203" s="650"/>
      <c r="BH203" s="650"/>
      <c r="BI203" s="650"/>
      <c r="BJ203" s="650"/>
      <c r="BK203" s="650"/>
      <c r="BL203" s="650"/>
      <c r="BM203" s="650"/>
      <c r="BN203" s="650"/>
      <c r="BO203" s="650"/>
      <c r="BP203" s="650"/>
      <c r="BQ203" s="650"/>
      <c r="BR203" s="650"/>
      <c r="BS203" s="650"/>
      <c r="BT203" s="650"/>
      <c r="BU203" s="650"/>
      <c r="BV203" s="650"/>
      <c r="BW203" s="650"/>
      <c r="BX203" s="650"/>
      <c r="BY203" s="650"/>
      <c r="BZ203" s="650"/>
      <c r="CA203" s="650"/>
      <c r="CB203" s="650"/>
      <c r="CC203" s="650"/>
      <c r="CD203" s="650"/>
      <c r="CE203" s="650"/>
      <c r="CF203" s="650"/>
      <c r="CG203" s="650"/>
      <c r="CH203" s="650"/>
    </row>
    <row r="204" spans="1:86" ht="13.5" customHeight="1">
      <c r="A204" s="379"/>
      <c r="B204" s="649"/>
      <c r="C204" s="650"/>
      <c r="D204" s="650"/>
      <c r="E204" s="650"/>
      <c r="F204" s="650"/>
      <c r="G204" s="650"/>
      <c r="H204" s="650"/>
      <c r="I204" s="650"/>
      <c r="J204" s="650"/>
      <c r="K204" s="650"/>
      <c r="L204" s="650"/>
      <c r="M204" s="650"/>
      <c r="N204" s="650"/>
      <c r="O204" s="650"/>
      <c r="P204" s="650"/>
      <c r="Q204" s="650"/>
      <c r="R204" s="650"/>
      <c r="S204" s="650"/>
      <c r="T204" s="650"/>
      <c r="U204" s="650"/>
      <c r="V204" s="650"/>
      <c r="W204" s="650"/>
      <c r="X204" s="650"/>
      <c r="Y204" s="650"/>
      <c r="Z204" s="650"/>
      <c r="AA204" s="650"/>
      <c r="AB204" s="650"/>
      <c r="AC204" s="650"/>
      <c r="AD204" s="650"/>
      <c r="AE204" s="650"/>
      <c r="AF204" s="650"/>
      <c r="AG204" s="650"/>
      <c r="AH204" s="650"/>
      <c r="AI204" s="650"/>
      <c r="AJ204" s="650"/>
      <c r="AK204" s="650"/>
      <c r="AL204" s="650"/>
      <c r="AM204" s="650"/>
      <c r="AN204" s="650"/>
      <c r="AO204" s="650"/>
      <c r="AP204" s="650"/>
      <c r="AQ204" s="650"/>
      <c r="AR204" s="650"/>
      <c r="AS204" s="650"/>
      <c r="AT204" s="650"/>
      <c r="AU204" s="650"/>
      <c r="AV204" s="650"/>
      <c r="AW204" s="650"/>
      <c r="AX204" s="650"/>
      <c r="AY204" s="650"/>
      <c r="AZ204" s="650"/>
      <c r="BA204" s="650"/>
      <c r="BB204" s="650"/>
      <c r="BC204" s="650"/>
      <c r="BD204" s="650"/>
      <c r="BE204" s="650"/>
      <c r="BF204" s="650"/>
      <c r="BG204" s="650"/>
      <c r="BH204" s="650"/>
      <c r="BI204" s="650"/>
      <c r="BJ204" s="650"/>
      <c r="BK204" s="650"/>
      <c r="BL204" s="650"/>
      <c r="BM204" s="650"/>
      <c r="BN204" s="650"/>
      <c r="BO204" s="650"/>
      <c r="BP204" s="650"/>
      <c r="BQ204" s="650"/>
      <c r="BR204" s="650"/>
      <c r="BS204" s="650"/>
      <c r="BT204" s="650"/>
      <c r="BU204" s="650"/>
      <c r="BV204" s="650"/>
      <c r="BW204" s="650"/>
      <c r="BX204" s="650"/>
      <c r="BY204" s="650"/>
      <c r="BZ204" s="650"/>
      <c r="CA204" s="650"/>
      <c r="CB204" s="650"/>
      <c r="CC204" s="650"/>
      <c r="CD204" s="650"/>
      <c r="CE204" s="650"/>
      <c r="CF204" s="650"/>
      <c r="CG204" s="650"/>
      <c r="CH204" s="650"/>
    </row>
    <row r="205" spans="1:86" ht="13.5" customHeight="1">
      <c r="A205" s="379"/>
      <c r="B205" s="649"/>
      <c r="C205" s="650"/>
      <c r="D205" s="650"/>
      <c r="E205" s="650"/>
      <c r="F205" s="650"/>
      <c r="G205" s="650"/>
      <c r="H205" s="650"/>
      <c r="I205" s="650"/>
      <c r="J205" s="650"/>
      <c r="K205" s="650"/>
      <c r="L205" s="650"/>
      <c r="M205" s="650"/>
      <c r="N205" s="650"/>
      <c r="O205" s="650"/>
      <c r="P205" s="650"/>
      <c r="Q205" s="650"/>
      <c r="R205" s="650"/>
      <c r="S205" s="650"/>
      <c r="T205" s="650"/>
      <c r="U205" s="650"/>
      <c r="V205" s="650"/>
      <c r="W205" s="650"/>
      <c r="X205" s="650"/>
      <c r="Y205" s="650"/>
      <c r="Z205" s="650"/>
      <c r="AA205" s="650"/>
      <c r="AB205" s="650"/>
      <c r="AC205" s="650"/>
      <c r="AD205" s="650"/>
      <c r="AE205" s="650"/>
      <c r="AF205" s="650"/>
      <c r="AG205" s="650"/>
      <c r="AH205" s="650"/>
      <c r="AI205" s="650"/>
      <c r="AJ205" s="650"/>
      <c r="AK205" s="650"/>
      <c r="AL205" s="650"/>
      <c r="AM205" s="650"/>
      <c r="AN205" s="650"/>
      <c r="AO205" s="650"/>
      <c r="AP205" s="650"/>
      <c r="AQ205" s="650"/>
      <c r="AR205" s="650"/>
      <c r="AS205" s="650"/>
      <c r="AT205" s="650"/>
      <c r="AU205" s="650"/>
      <c r="AV205" s="650"/>
      <c r="AW205" s="650"/>
      <c r="AX205" s="650"/>
      <c r="AY205" s="650"/>
      <c r="AZ205" s="650"/>
      <c r="BA205" s="650"/>
      <c r="BB205" s="650"/>
      <c r="BC205" s="650"/>
      <c r="BD205" s="650"/>
      <c r="BE205" s="650"/>
      <c r="BF205" s="650"/>
      <c r="BG205" s="650"/>
      <c r="BH205" s="650"/>
      <c r="BI205" s="650"/>
      <c r="BJ205" s="650"/>
      <c r="BK205" s="650"/>
      <c r="BL205" s="650"/>
      <c r="BM205" s="650"/>
      <c r="BN205" s="650"/>
      <c r="BO205" s="650"/>
      <c r="BP205" s="650"/>
      <c r="BQ205" s="650"/>
      <c r="BR205" s="650"/>
      <c r="BS205" s="650"/>
      <c r="BT205" s="650"/>
      <c r="BU205" s="650"/>
      <c r="BV205" s="650"/>
      <c r="BW205" s="650"/>
      <c r="BX205" s="650"/>
      <c r="BY205" s="650"/>
      <c r="BZ205" s="650"/>
      <c r="CA205" s="650"/>
      <c r="CB205" s="650"/>
      <c r="CC205" s="650"/>
      <c r="CD205" s="650"/>
      <c r="CE205" s="650"/>
      <c r="CF205" s="650"/>
      <c r="CG205" s="650"/>
      <c r="CH205" s="650"/>
    </row>
    <row r="206" spans="1:86" ht="13.5" customHeight="1">
      <c r="A206" s="379"/>
      <c r="B206" s="649"/>
      <c r="C206" s="650"/>
      <c r="D206" s="650"/>
      <c r="E206" s="650"/>
      <c r="F206" s="650"/>
      <c r="G206" s="650"/>
      <c r="H206" s="650"/>
      <c r="I206" s="650"/>
      <c r="J206" s="650"/>
      <c r="K206" s="650"/>
      <c r="L206" s="650"/>
      <c r="M206" s="650"/>
      <c r="N206" s="650"/>
      <c r="O206" s="650"/>
      <c r="P206" s="650"/>
      <c r="Q206" s="650"/>
      <c r="R206" s="650"/>
      <c r="S206" s="650"/>
      <c r="T206" s="650"/>
      <c r="U206" s="650"/>
      <c r="V206" s="650"/>
      <c r="W206" s="650"/>
      <c r="X206" s="650"/>
      <c r="Y206" s="650"/>
      <c r="Z206" s="650"/>
      <c r="AA206" s="650"/>
      <c r="AB206" s="650"/>
      <c r="AC206" s="650"/>
      <c r="AD206" s="650"/>
      <c r="AE206" s="650"/>
      <c r="AF206" s="650"/>
      <c r="AG206" s="650"/>
      <c r="AH206" s="650"/>
      <c r="AI206" s="650"/>
      <c r="AJ206" s="650"/>
      <c r="AK206" s="650"/>
      <c r="AL206" s="650"/>
      <c r="AM206" s="650"/>
      <c r="AN206" s="650"/>
      <c r="AO206" s="650"/>
      <c r="AP206" s="650"/>
      <c r="AQ206" s="650"/>
      <c r="AR206" s="650"/>
      <c r="AS206" s="650"/>
      <c r="AT206" s="650"/>
      <c r="AU206" s="650"/>
      <c r="AV206" s="650"/>
      <c r="AW206" s="650"/>
      <c r="AX206" s="650"/>
      <c r="AY206" s="650"/>
      <c r="AZ206" s="650"/>
      <c r="BA206" s="650"/>
      <c r="BB206" s="650"/>
      <c r="BC206" s="650"/>
      <c r="BD206" s="650"/>
      <c r="BE206" s="650"/>
      <c r="BF206" s="650"/>
      <c r="BG206" s="650"/>
      <c r="BH206" s="650"/>
      <c r="BI206" s="650"/>
      <c r="BJ206" s="650"/>
      <c r="BK206" s="650"/>
      <c r="BL206" s="650"/>
      <c r="BM206" s="650"/>
      <c r="BN206" s="650"/>
      <c r="BO206" s="650"/>
      <c r="BP206" s="650"/>
      <c r="BQ206" s="650"/>
      <c r="BR206" s="650"/>
      <c r="BS206" s="650"/>
      <c r="BT206" s="650"/>
      <c r="BU206" s="650"/>
      <c r="BV206" s="650"/>
      <c r="BW206" s="650"/>
      <c r="BX206" s="650"/>
      <c r="BY206" s="650"/>
      <c r="BZ206" s="650"/>
      <c r="CA206" s="650"/>
      <c r="CB206" s="650"/>
      <c r="CC206" s="650"/>
      <c r="CD206" s="650"/>
      <c r="CE206" s="650"/>
      <c r="CF206" s="650"/>
      <c r="CG206" s="650"/>
      <c r="CH206" s="650"/>
    </row>
    <row r="207" spans="1:86" ht="13.5" customHeight="1">
      <c r="A207" s="379"/>
      <c r="B207" s="649"/>
      <c r="C207" s="650"/>
      <c r="D207" s="650"/>
      <c r="E207" s="650"/>
      <c r="F207" s="650"/>
      <c r="G207" s="650"/>
      <c r="H207" s="650"/>
      <c r="I207" s="650"/>
      <c r="J207" s="650"/>
      <c r="K207" s="650"/>
      <c r="L207" s="650"/>
      <c r="M207" s="650"/>
      <c r="N207" s="650"/>
      <c r="O207" s="650"/>
      <c r="P207" s="650"/>
      <c r="Q207" s="650"/>
      <c r="R207" s="650"/>
      <c r="S207" s="650"/>
      <c r="T207" s="650"/>
      <c r="U207" s="650"/>
      <c r="V207" s="650"/>
      <c r="W207" s="650"/>
      <c r="X207" s="650"/>
      <c r="Y207" s="650"/>
      <c r="Z207" s="650"/>
      <c r="AA207" s="650"/>
      <c r="AB207" s="650"/>
      <c r="AC207" s="650"/>
      <c r="AD207" s="650"/>
      <c r="AE207" s="650"/>
      <c r="AF207" s="650"/>
      <c r="AG207" s="650"/>
      <c r="AH207" s="650"/>
      <c r="AI207" s="650"/>
      <c r="AJ207" s="650"/>
      <c r="AK207" s="650"/>
      <c r="AL207" s="650"/>
      <c r="AM207" s="650"/>
      <c r="AN207" s="650"/>
      <c r="AO207" s="650"/>
      <c r="AP207" s="650"/>
      <c r="AQ207" s="650"/>
      <c r="AR207" s="650"/>
      <c r="AS207" s="650"/>
      <c r="AT207" s="650"/>
      <c r="AU207" s="650"/>
      <c r="AV207" s="650"/>
      <c r="AW207" s="650"/>
      <c r="AX207" s="650"/>
      <c r="AY207" s="650"/>
      <c r="AZ207" s="650"/>
      <c r="BA207" s="650"/>
      <c r="BB207" s="650"/>
      <c r="BC207" s="650"/>
      <c r="BD207" s="650"/>
      <c r="BE207" s="650"/>
      <c r="BF207" s="650"/>
      <c r="BG207" s="650"/>
      <c r="BH207" s="650"/>
      <c r="BI207" s="650"/>
      <c r="BJ207" s="650"/>
      <c r="BK207" s="650"/>
      <c r="BL207" s="650"/>
      <c r="BM207" s="650"/>
      <c r="BN207" s="650"/>
      <c r="BO207" s="650"/>
      <c r="BP207" s="650"/>
      <c r="BQ207" s="650"/>
      <c r="BR207" s="650"/>
      <c r="BS207" s="650"/>
      <c r="BT207" s="650"/>
      <c r="BU207" s="650"/>
      <c r="BV207" s="650"/>
      <c r="BW207" s="650"/>
      <c r="BX207" s="650"/>
      <c r="BY207" s="650"/>
      <c r="BZ207" s="650"/>
      <c r="CA207" s="650"/>
      <c r="CB207" s="650"/>
      <c r="CC207" s="650"/>
      <c r="CD207" s="650"/>
      <c r="CE207" s="650"/>
      <c r="CF207" s="650"/>
      <c r="CG207" s="650"/>
      <c r="CH207" s="650"/>
    </row>
    <row r="208" spans="1:86" ht="13.5" customHeight="1">
      <c r="A208" s="379"/>
      <c r="B208" s="649"/>
      <c r="C208" s="650"/>
      <c r="D208" s="650"/>
      <c r="E208" s="650"/>
      <c r="F208" s="650"/>
      <c r="G208" s="650"/>
      <c r="H208" s="650"/>
      <c r="I208" s="650"/>
      <c r="J208" s="650"/>
      <c r="K208" s="650"/>
      <c r="L208" s="650"/>
      <c r="M208" s="650"/>
      <c r="N208" s="650"/>
      <c r="O208" s="650"/>
      <c r="P208" s="650"/>
      <c r="Q208" s="650"/>
      <c r="R208" s="650"/>
      <c r="S208" s="650"/>
      <c r="T208" s="650"/>
      <c r="U208" s="650"/>
      <c r="V208" s="650"/>
      <c r="W208" s="650"/>
      <c r="X208" s="650"/>
      <c r="Y208" s="650"/>
      <c r="Z208" s="650"/>
      <c r="AA208" s="650"/>
      <c r="AB208" s="650"/>
      <c r="AC208" s="650"/>
      <c r="AD208" s="650"/>
      <c r="AE208" s="650"/>
      <c r="AF208" s="650"/>
      <c r="AG208" s="650"/>
      <c r="AH208" s="650"/>
      <c r="AI208" s="650"/>
      <c r="AJ208" s="650"/>
      <c r="AK208" s="650"/>
      <c r="AL208" s="650"/>
      <c r="AM208" s="650"/>
      <c r="AN208" s="650"/>
      <c r="AO208" s="650"/>
      <c r="AP208" s="650"/>
      <c r="AQ208" s="650"/>
      <c r="AR208" s="650"/>
      <c r="AS208" s="650"/>
      <c r="AT208" s="650"/>
      <c r="AU208" s="650"/>
      <c r="AV208" s="650"/>
      <c r="AW208" s="650"/>
      <c r="AX208" s="650"/>
      <c r="AY208" s="650"/>
      <c r="AZ208" s="650"/>
      <c r="BA208" s="650"/>
      <c r="BB208" s="650"/>
      <c r="BC208" s="650"/>
      <c r="BD208" s="650"/>
      <c r="BE208" s="650"/>
      <c r="BF208" s="650"/>
      <c r="BG208" s="650"/>
      <c r="BH208" s="650"/>
      <c r="BI208" s="650"/>
      <c r="BJ208" s="650"/>
      <c r="BK208" s="650"/>
      <c r="BL208" s="650"/>
      <c r="BM208" s="650"/>
      <c r="BN208" s="650"/>
      <c r="BO208" s="650"/>
      <c r="BP208" s="650"/>
      <c r="BQ208" s="650"/>
      <c r="BR208" s="650"/>
      <c r="BS208" s="650"/>
      <c r="BT208" s="650"/>
      <c r="BU208" s="650"/>
      <c r="BV208" s="650"/>
      <c r="BW208" s="650"/>
      <c r="BX208" s="650"/>
      <c r="BY208" s="650"/>
      <c r="BZ208" s="650"/>
      <c r="CA208" s="650"/>
      <c r="CB208" s="650"/>
      <c r="CC208" s="650"/>
      <c r="CD208" s="650"/>
      <c r="CE208" s="650"/>
      <c r="CF208" s="650"/>
      <c r="CG208" s="650"/>
      <c r="CH208" s="650"/>
    </row>
    <row r="209" spans="1:86" ht="13.5" customHeight="1">
      <c r="A209" s="379"/>
      <c r="B209" s="649"/>
      <c r="C209" s="650"/>
      <c r="D209" s="650"/>
      <c r="E209" s="650"/>
      <c r="F209" s="650"/>
      <c r="G209" s="650"/>
      <c r="H209" s="650"/>
      <c r="I209" s="650"/>
      <c r="J209" s="650"/>
      <c r="K209" s="650"/>
      <c r="L209" s="650"/>
      <c r="M209" s="650"/>
      <c r="N209" s="650"/>
      <c r="O209" s="650"/>
      <c r="P209" s="650"/>
      <c r="Q209" s="650"/>
      <c r="R209" s="650"/>
      <c r="S209" s="650"/>
      <c r="T209" s="650"/>
      <c r="U209" s="650"/>
      <c r="V209" s="650"/>
      <c r="W209" s="650"/>
      <c r="X209" s="650"/>
      <c r="Y209" s="650"/>
      <c r="Z209" s="650"/>
      <c r="AA209" s="650"/>
      <c r="AB209" s="650"/>
      <c r="AC209" s="650"/>
      <c r="AD209" s="650"/>
      <c r="AE209" s="650"/>
      <c r="AF209" s="650"/>
      <c r="AG209" s="650"/>
      <c r="AH209" s="650"/>
      <c r="AI209" s="650"/>
      <c r="AJ209" s="650"/>
      <c r="AK209" s="650"/>
      <c r="AL209" s="650"/>
      <c r="AM209" s="650"/>
      <c r="AN209" s="650"/>
      <c r="AO209" s="650"/>
      <c r="AP209" s="650"/>
      <c r="AQ209" s="650"/>
      <c r="AR209" s="650"/>
      <c r="AS209" s="650"/>
      <c r="AT209" s="650"/>
      <c r="AU209" s="650"/>
      <c r="AV209" s="650"/>
      <c r="AW209" s="650"/>
      <c r="AX209" s="650"/>
      <c r="AY209" s="650"/>
      <c r="AZ209" s="650"/>
      <c r="BA209" s="650"/>
      <c r="BB209" s="650"/>
      <c r="BC209" s="650"/>
      <c r="BD209" s="650"/>
      <c r="BE209" s="650"/>
      <c r="BF209" s="650"/>
      <c r="BG209" s="650"/>
      <c r="BH209" s="650"/>
      <c r="BI209" s="650"/>
      <c r="BJ209" s="650"/>
      <c r="BK209" s="650"/>
      <c r="BL209" s="650"/>
      <c r="BM209" s="650"/>
      <c r="BN209" s="650"/>
      <c r="BO209" s="650"/>
      <c r="BP209" s="650"/>
      <c r="BQ209" s="650"/>
      <c r="BR209" s="650"/>
      <c r="BS209" s="650"/>
      <c r="BT209" s="650"/>
      <c r="BU209" s="650"/>
      <c r="BV209" s="650"/>
      <c r="BW209" s="650"/>
      <c r="BX209" s="650"/>
      <c r="BY209" s="650"/>
      <c r="BZ209" s="650"/>
      <c r="CA209" s="650"/>
      <c r="CB209" s="650"/>
      <c r="CC209" s="650"/>
      <c r="CD209" s="650"/>
      <c r="CE209" s="650"/>
      <c r="CF209" s="650"/>
      <c r="CG209" s="650"/>
      <c r="CH209" s="650"/>
    </row>
    <row r="210" spans="1:86" ht="13.5" customHeight="1">
      <c r="A210" s="379"/>
      <c r="B210" s="649"/>
      <c r="C210" s="650"/>
      <c r="D210" s="650"/>
      <c r="E210" s="650"/>
      <c r="F210" s="650"/>
      <c r="G210" s="650"/>
      <c r="H210" s="650"/>
      <c r="I210" s="650"/>
      <c r="J210" s="650"/>
      <c r="K210" s="650"/>
      <c r="L210" s="650"/>
      <c r="M210" s="650"/>
      <c r="N210" s="650"/>
      <c r="O210" s="650"/>
      <c r="P210" s="650"/>
      <c r="Q210" s="650"/>
      <c r="R210" s="650"/>
      <c r="S210" s="650"/>
      <c r="T210" s="650"/>
      <c r="U210" s="650"/>
      <c r="V210" s="650"/>
      <c r="W210" s="650"/>
      <c r="X210" s="650"/>
      <c r="Y210" s="650"/>
      <c r="Z210" s="650"/>
      <c r="AA210" s="650"/>
      <c r="AB210" s="650"/>
      <c r="AC210" s="650"/>
      <c r="AD210" s="650"/>
      <c r="AE210" s="650"/>
      <c r="AF210" s="650"/>
      <c r="AG210" s="650"/>
      <c r="AH210" s="650"/>
      <c r="AI210" s="650"/>
      <c r="AJ210" s="650"/>
      <c r="AK210" s="650"/>
      <c r="AL210" s="650"/>
      <c r="AM210" s="650"/>
      <c r="AN210" s="650"/>
      <c r="AO210" s="650"/>
      <c r="AP210" s="650"/>
      <c r="AQ210" s="650"/>
      <c r="AR210" s="650"/>
      <c r="AS210" s="650"/>
      <c r="AT210" s="650"/>
      <c r="AU210" s="650"/>
      <c r="AV210" s="650"/>
      <c r="AW210" s="650"/>
      <c r="AX210" s="650"/>
      <c r="AY210" s="650"/>
      <c r="AZ210" s="650"/>
      <c r="BA210" s="650"/>
      <c r="BB210" s="650"/>
      <c r="BC210" s="650"/>
      <c r="BD210" s="650"/>
      <c r="BE210" s="650"/>
      <c r="BF210" s="650"/>
      <c r="BG210" s="650"/>
      <c r="BH210" s="650"/>
      <c r="BI210" s="650"/>
      <c r="BJ210" s="650"/>
      <c r="BK210" s="650"/>
      <c r="BL210" s="650"/>
      <c r="BM210" s="650"/>
      <c r="BN210" s="650"/>
      <c r="BO210" s="650"/>
      <c r="BP210" s="650"/>
      <c r="BQ210" s="650"/>
      <c r="BR210" s="650"/>
      <c r="BS210" s="650"/>
      <c r="BT210" s="650"/>
      <c r="BU210" s="650"/>
      <c r="BV210" s="650"/>
      <c r="BW210" s="650"/>
      <c r="BX210" s="650"/>
      <c r="BY210" s="650"/>
      <c r="BZ210" s="650"/>
      <c r="CA210" s="650"/>
      <c r="CB210" s="650"/>
      <c r="CC210" s="650"/>
      <c r="CD210" s="650"/>
      <c r="CE210" s="650"/>
      <c r="CF210" s="650"/>
      <c r="CG210" s="650"/>
      <c r="CH210" s="650"/>
    </row>
    <row r="211" spans="1:86" ht="13.5" customHeight="1">
      <c r="A211" s="379"/>
      <c r="B211" s="649"/>
      <c r="C211" s="650"/>
      <c r="D211" s="650"/>
      <c r="E211" s="650"/>
      <c r="F211" s="650"/>
      <c r="G211" s="650"/>
      <c r="H211" s="650"/>
      <c r="I211" s="650"/>
      <c r="J211" s="650"/>
      <c r="K211" s="650"/>
      <c r="L211" s="650"/>
      <c r="M211" s="650"/>
      <c r="N211" s="650"/>
      <c r="O211" s="650"/>
      <c r="P211" s="650"/>
      <c r="Q211" s="650"/>
      <c r="R211" s="650"/>
      <c r="S211" s="650"/>
      <c r="T211" s="650"/>
      <c r="U211" s="650"/>
      <c r="V211" s="650"/>
      <c r="W211" s="650"/>
      <c r="X211" s="650"/>
      <c r="Y211" s="650"/>
      <c r="Z211" s="650"/>
      <c r="AA211" s="650"/>
      <c r="AB211" s="650"/>
      <c r="AC211" s="650"/>
      <c r="AD211" s="650"/>
      <c r="AE211" s="650"/>
      <c r="AF211" s="650"/>
      <c r="AG211" s="650"/>
      <c r="AH211" s="650"/>
      <c r="AI211" s="650"/>
      <c r="AJ211" s="650"/>
      <c r="AK211" s="650"/>
      <c r="AL211" s="650"/>
      <c r="AM211" s="650"/>
      <c r="AN211" s="650"/>
      <c r="AO211" s="650"/>
      <c r="AP211" s="650"/>
      <c r="AQ211" s="650"/>
      <c r="AR211" s="650"/>
      <c r="AS211" s="650"/>
      <c r="AT211" s="650"/>
      <c r="AU211" s="650"/>
      <c r="AV211" s="650"/>
      <c r="AW211" s="650"/>
      <c r="AX211" s="650"/>
      <c r="AY211" s="650"/>
      <c r="AZ211" s="650"/>
      <c r="BA211" s="650"/>
      <c r="BB211" s="650"/>
      <c r="BC211" s="650"/>
      <c r="BD211" s="650"/>
      <c r="BE211" s="650"/>
      <c r="BF211" s="650"/>
      <c r="BG211" s="650"/>
      <c r="BH211" s="650"/>
      <c r="BI211" s="650"/>
      <c r="BJ211" s="650"/>
      <c r="BK211" s="650"/>
      <c r="BL211" s="650"/>
      <c r="BM211" s="650"/>
      <c r="BN211" s="650"/>
      <c r="BO211" s="650"/>
      <c r="BP211" s="650"/>
      <c r="BQ211" s="650"/>
      <c r="BR211" s="650"/>
      <c r="BS211" s="650"/>
      <c r="BT211" s="650"/>
      <c r="BU211" s="650"/>
      <c r="BV211" s="650"/>
      <c r="BW211" s="650"/>
      <c r="BX211" s="650"/>
      <c r="BY211" s="650"/>
      <c r="BZ211" s="650"/>
      <c r="CA211" s="650"/>
      <c r="CB211" s="650"/>
      <c r="CC211" s="650"/>
      <c r="CD211" s="650"/>
      <c r="CE211" s="650"/>
      <c r="CF211" s="650"/>
      <c r="CG211" s="650"/>
      <c r="CH211" s="650"/>
    </row>
    <row r="212" spans="1:86" ht="13.5" customHeight="1">
      <c r="A212" s="379"/>
      <c r="B212" s="649"/>
      <c r="C212" s="650"/>
      <c r="D212" s="650"/>
      <c r="E212" s="650"/>
      <c r="F212" s="650"/>
      <c r="G212" s="650"/>
      <c r="H212" s="650"/>
      <c r="I212" s="650"/>
      <c r="J212" s="650"/>
      <c r="K212" s="650"/>
      <c r="L212" s="650"/>
      <c r="M212" s="650"/>
      <c r="N212" s="650"/>
      <c r="O212" s="650"/>
      <c r="P212" s="650"/>
      <c r="Q212" s="650"/>
      <c r="R212" s="650"/>
      <c r="S212" s="650"/>
      <c r="T212" s="650"/>
      <c r="U212" s="650"/>
      <c r="V212" s="650"/>
      <c r="W212" s="650"/>
      <c r="X212" s="650"/>
      <c r="Y212" s="650"/>
      <c r="Z212" s="650"/>
      <c r="AA212" s="650"/>
      <c r="AB212" s="650"/>
      <c r="AC212" s="650"/>
      <c r="AD212" s="650"/>
      <c r="AE212" s="650"/>
      <c r="AF212" s="650"/>
      <c r="AG212" s="650"/>
      <c r="AH212" s="650"/>
      <c r="AI212" s="650"/>
      <c r="AJ212" s="650"/>
      <c r="AK212" s="650"/>
      <c r="AL212" s="650"/>
      <c r="AM212" s="650"/>
      <c r="AN212" s="650"/>
      <c r="AO212" s="650"/>
      <c r="AP212" s="650"/>
      <c r="AQ212" s="650"/>
      <c r="AR212" s="650"/>
      <c r="AS212" s="650"/>
      <c r="AT212" s="650"/>
      <c r="AU212" s="650"/>
      <c r="AV212" s="650"/>
      <c r="AW212" s="650"/>
      <c r="AX212" s="650"/>
      <c r="AY212" s="650"/>
      <c r="AZ212" s="650"/>
      <c r="BA212" s="650"/>
      <c r="BB212" s="650"/>
      <c r="BC212" s="650"/>
      <c r="BD212" s="650"/>
      <c r="BE212" s="650"/>
      <c r="BF212" s="650"/>
      <c r="BG212" s="650"/>
      <c r="BH212" s="650"/>
      <c r="BI212" s="650"/>
      <c r="BJ212" s="650"/>
      <c r="BK212" s="650"/>
      <c r="BL212" s="650"/>
      <c r="BM212" s="650"/>
      <c r="BN212" s="650"/>
      <c r="BO212" s="650"/>
      <c r="BP212" s="650"/>
      <c r="BQ212" s="650"/>
      <c r="BR212" s="650"/>
      <c r="BS212" s="650"/>
      <c r="BT212" s="650"/>
      <c r="BU212" s="650"/>
      <c r="BV212" s="650"/>
      <c r="BW212" s="650"/>
      <c r="BX212" s="650"/>
      <c r="BY212" s="650"/>
      <c r="BZ212" s="650"/>
      <c r="CA212" s="650"/>
      <c r="CB212" s="650"/>
      <c r="CC212" s="650"/>
      <c r="CD212" s="650"/>
      <c r="CE212" s="650"/>
      <c r="CF212" s="650"/>
      <c r="CG212" s="650"/>
      <c r="CH212" s="650"/>
    </row>
    <row r="213" spans="1:86" ht="13.5" customHeight="1">
      <c r="A213" s="379"/>
      <c r="B213" s="649"/>
      <c r="C213" s="650"/>
      <c r="D213" s="650"/>
      <c r="E213" s="650"/>
      <c r="F213" s="650"/>
      <c r="G213" s="650"/>
      <c r="H213" s="650"/>
      <c r="I213" s="650"/>
      <c r="J213" s="650"/>
      <c r="K213" s="650"/>
      <c r="L213" s="650"/>
      <c r="M213" s="650"/>
      <c r="N213" s="650"/>
      <c r="O213" s="650"/>
      <c r="P213" s="650"/>
      <c r="Q213" s="650"/>
      <c r="R213" s="650"/>
      <c r="S213" s="650"/>
      <c r="T213" s="650"/>
      <c r="U213" s="650"/>
      <c r="V213" s="650"/>
      <c r="W213" s="650"/>
      <c r="X213" s="650"/>
      <c r="Y213" s="650"/>
      <c r="Z213" s="650"/>
      <c r="AA213" s="650"/>
      <c r="AB213" s="650"/>
      <c r="AC213" s="650"/>
      <c r="AD213" s="650"/>
      <c r="AE213" s="650"/>
      <c r="AF213" s="650"/>
      <c r="AG213" s="650"/>
      <c r="AH213" s="650"/>
      <c r="AI213" s="650"/>
      <c r="AJ213" s="650"/>
      <c r="AK213" s="650"/>
      <c r="AL213" s="650"/>
      <c r="AM213" s="650"/>
      <c r="AN213" s="650"/>
      <c r="AO213" s="650"/>
      <c r="AP213" s="650"/>
      <c r="AQ213" s="650"/>
      <c r="AR213" s="650"/>
      <c r="AS213" s="650"/>
      <c r="AT213" s="650"/>
      <c r="AU213" s="650"/>
      <c r="AV213" s="650"/>
      <c r="AW213" s="650"/>
      <c r="AX213" s="650"/>
      <c r="AY213" s="650"/>
      <c r="AZ213" s="650"/>
      <c r="BA213" s="650"/>
      <c r="BB213" s="650"/>
      <c r="BC213" s="650"/>
      <c r="BD213" s="650"/>
      <c r="BE213" s="650"/>
      <c r="BF213" s="650"/>
      <c r="BG213" s="650"/>
      <c r="BH213" s="650"/>
      <c r="BI213" s="650"/>
      <c r="BJ213" s="650"/>
      <c r="BK213" s="650"/>
      <c r="BL213" s="650"/>
      <c r="BM213" s="650"/>
      <c r="BN213" s="650"/>
      <c r="BO213" s="650"/>
      <c r="BP213" s="650"/>
      <c r="BQ213" s="650"/>
      <c r="BR213" s="650"/>
      <c r="BS213" s="650"/>
      <c r="BT213" s="650"/>
      <c r="BU213" s="650"/>
      <c r="BV213" s="650"/>
      <c r="BW213" s="650"/>
      <c r="BX213" s="650"/>
      <c r="BY213" s="650"/>
      <c r="BZ213" s="650"/>
      <c r="CA213" s="650"/>
      <c r="CB213" s="650"/>
      <c r="CC213" s="650"/>
      <c r="CD213" s="650"/>
      <c r="CE213" s="650"/>
      <c r="CF213" s="650"/>
      <c r="CG213" s="650"/>
      <c r="CH213" s="650"/>
    </row>
    <row r="214" spans="1:86" ht="13.5" customHeight="1">
      <c r="A214" s="379"/>
      <c r="B214" s="649"/>
      <c r="C214" s="650"/>
      <c r="D214" s="650"/>
      <c r="E214" s="650"/>
      <c r="F214" s="650"/>
      <c r="G214" s="650"/>
      <c r="H214" s="650"/>
      <c r="I214" s="650"/>
      <c r="J214" s="650"/>
      <c r="K214" s="650"/>
      <c r="L214" s="650"/>
      <c r="M214" s="650"/>
      <c r="N214" s="650"/>
      <c r="O214" s="650"/>
      <c r="P214" s="650"/>
      <c r="Q214" s="650"/>
      <c r="R214" s="650"/>
      <c r="S214" s="650"/>
      <c r="T214" s="650"/>
      <c r="U214" s="650"/>
      <c r="V214" s="650"/>
      <c r="W214" s="650"/>
      <c r="X214" s="650"/>
      <c r="Y214" s="650"/>
      <c r="Z214" s="650"/>
      <c r="AA214" s="650"/>
      <c r="AB214" s="650"/>
      <c r="AC214" s="650"/>
      <c r="AD214" s="650"/>
      <c r="AE214" s="650"/>
      <c r="AF214" s="650"/>
      <c r="AG214" s="650"/>
      <c r="AH214" s="650"/>
      <c r="AI214" s="650"/>
      <c r="AJ214" s="650"/>
      <c r="AK214" s="650"/>
      <c r="AL214" s="650"/>
      <c r="AM214" s="650"/>
      <c r="AN214" s="650"/>
      <c r="AO214" s="650"/>
      <c r="AP214" s="650"/>
      <c r="AQ214" s="650"/>
      <c r="AR214" s="650"/>
      <c r="AS214" s="650"/>
      <c r="AT214" s="650"/>
      <c r="AU214" s="650"/>
      <c r="AV214" s="650"/>
      <c r="AW214" s="650"/>
      <c r="AX214" s="650"/>
      <c r="AY214" s="650"/>
      <c r="AZ214" s="650"/>
      <c r="BA214" s="650"/>
      <c r="BB214" s="650"/>
      <c r="BC214" s="650"/>
      <c r="BD214" s="650"/>
      <c r="BE214" s="650"/>
      <c r="BF214" s="650"/>
      <c r="BG214" s="650"/>
      <c r="BH214" s="650"/>
      <c r="BI214" s="650"/>
      <c r="BJ214" s="650"/>
      <c r="BK214" s="650"/>
      <c r="BL214" s="650"/>
      <c r="BM214" s="650"/>
      <c r="BN214" s="650"/>
      <c r="BO214" s="650"/>
      <c r="BP214" s="650"/>
      <c r="BQ214" s="650"/>
      <c r="BR214" s="650"/>
      <c r="BS214" s="650"/>
      <c r="BT214" s="650"/>
      <c r="BU214" s="650"/>
      <c r="BV214" s="650"/>
      <c r="BW214" s="650"/>
      <c r="BX214" s="650"/>
      <c r="BY214" s="650"/>
      <c r="BZ214" s="650"/>
      <c r="CA214" s="650"/>
      <c r="CB214" s="650"/>
      <c r="CC214" s="650"/>
      <c r="CD214" s="650"/>
      <c r="CE214" s="650"/>
      <c r="CF214" s="650"/>
      <c r="CG214" s="650"/>
      <c r="CH214" s="650"/>
    </row>
    <row r="215" spans="1:86" ht="13.5" customHeight="1">
      <c r="A215" s="379"/>
      <c r="B215" s="649"/>
      <c r="C215" s="650"/>
      <c r="D215" s="650"/>
      <c r="E215" s="650"/>
      <c r="F215" s="650"/>
      <c r="G215" s="650"/>
      <c r="H215" s="650"/>
      <c r="I215" s="650"/>
      <c r="J215" s="650"/>
      <c r="K215" s="650"/>
      <c r="L215" s="650"/>
      <c r="M215" s="650"/>
      <c r="N215" s="650"/>
      <c r="O215" s="650"/>
      <c r="P215" s="650"/>
      <c r="Q215" s="650"/>
      <c r="R215" s="650"/>
      <c r="S215" s="650"/>
      <c r="T215" s="650"/>
      <c r="U215" s="650"/>
      <c r="V215" s="650"/>
      <c r="W215" s="650"/>
      <c r="X215" s="650"/>
      <c r="Y215" s="650"/>
      <c r="Z215" s="650"/>
      <c r="AA215" s="650"/>
      <c r="AB215" s="650"/>
      <c r="AC215" s="650"/>
      <c r="AD215" s="650"/>
      <c r="AE215" s="650"/>
      <c r="AF215" s="650"/>
      <c r="AG215" s="650"/>
      <c r="AH215" s="650"/>
      <c r="AI215" s="650"/>
      <c r="AJ215" s="650"/>
      <c r="AK215" s="650"/>
      <c r="AL215" s="650"/>
      <c r="AM215" s="650"/>
      <c r="AN215" s="650"/>
      <c r="AO215" s="650"/>
      <c r="AP215" s="650"/>
      <c r="AQ215" s="650"/>
      <c r="AR215" s="650"/>
      <c r="AS215" s="650"/>
      <c r="AT215" s="650"/>
      <c r="AU215" s="650"/>
      <c r="AV215" s="650"/>
      <c r="AW215" s="650"/>
      <c r="AX215" s="650"/>
      <c r="AY215" s="650"/>
      <c r="AZ215" s="650"/>
      <c r="BA215" s="650"/>
      <c r="BB215" s="650"/>
      <c r="BC215" s="650"/>
      <c r="BD215" s="650"/>
      <c r="BE215" s="650"/>
      <c r="BF215" s="650"/>
      <c r="BG215" s="650"/>
      <c r="BH215" s="650"/>
      <c r="BI215" s="650"/>
      <c r="BJ215" s="650"/>
      <c r="BK215" s="650"/>
      <c r="BL215" s="650"/>
      <c r="BM215" s="650"/>
      <c r="BN215" s="650"/>
      <c r="BO215" s="650"/>
      <c r="BP215" s="650"/>
      <c r="BQ215" s="650"/>
      <c r="BR215" s="650"/>
      <c r="BS215" s="650"/>
      <c r="BT215" s="650"/>
      <c r="BU215" s="650"/>
      <c r="BV215" s="650"/>
      <c r="BW215" s="650"/>
      <c r="BX215" s="650"/>
      <c r="BY215" s="650"/>
      <c r="BZ215" s="650"/>
      <c r="CA215" s="650"/>
      <c r="CB215" s="650"/>
      <c r="CC215" s="650"/>
      <c r="CD215" s="650"/>
      <c r="CE215" s="650"/>
      <c r="CF215" s="650"/>
      <c r="CG215" s="650"/>
      <c r="CH215" s="650"/>
    </row>
    <row r="216" spans="1:86" ht="13.5" customHeight="1">
      <c r="A216" s="379"/>
      <c r="B216" s="649"/>
      <c r="C216" s="650"/>
      <c r="D216" s="650"/>
      <c r="E216" s="650"/>
      <c r="F216" s="650"/>
      <c r="G216" s="650"/>
      <c r="H216" s="650"/>
      <c r="I216" s="650"/>
      <c r="J216" s="650"/>
      <c r="K216" s="650"/>
      <c r="L216" s="650"/>
      <c r="M216" s="650"/>
      <c r="N216" s="650"/>
      <c r="O216" s="650"/>
      <c r="P216" s="650"/>
      <c r="Q216" s="650"/>
      <c r="R216" s="650"/>
      <c r="S216" s="650"/>
      <c r="T216" s="650"/>
      <c r="U216" s="650"/>
      <c r="V216" s="650"/>
      <c r="W216" s="650"/>
      <c r="X216" s="650"/>
      <c r="Y216" s="650"/>
      <c r="Z216" s="650"/>
      <c r="AA216" s="650"/>
      <c r="AB216" s="650"/>
      <c r="AC216" s="650"/>
      <c r="AD216" s="650"/>
      <c r="AE216" s="650"/>
      <c r="AF216" s="650"/>
      <c r="AG216" s="650"/>
      <c r="AH216" s="650"/>
      <c r="AI216" s="650"/>
      <c r="AJ216" s="650"/>
      <c r="AK216" s="650"/>
      <c r="AL216" s="650"/>
      <c r="AM216" s="650"/>
      <c r="AN216" s="650"/>
      <c r="AO216" s="650"/>
      <c r="AP216" s="650"/>
      <c r="AQ216" s="650"/>
      <c r="AR216" s="650"/>
      <c r="AS216" s="650"/>
      <c r="AT216" s="650"/>
      <c r="AU216" s="650"/>
      <c r="AV216" s="650"/>
      <c r="AW216" s="650"/>
      <c r="AX216" s="650"/>
      <c r="AY216" s="650"/>
      <c r="AZ216" s="650"/>
      <c r="BA216" s="650"/>
      <c r="BB216" s="650"/>
      <c r="BC216" s="650"/>
      <c r="BD216" s="650"/>
      <c r="BE216" s="650"/>
      <c r="BF216" s="650"/>
      <c r="BG216" s="650"/>
      <c r="BH216" s="650"/>
      <c r="BI216" s="650"/>
      <c r="BJ216" s="650"/>
      <c r="BK216" s="650"/>
      <c r="BL216" s="650"/>
      <c r="BM216" s="650"/>
      <c r="BN216" s="650"/>
      <c r="BO216" s="650"/>
      <c r="BP216" s="650"/>
      <c r="BQ216" s="650"/>
      <c r="BR216" s="650"/>
      <c r="BS216" s="650"/>
      <c r="BT216" s="650"/>
      <c r="BU216" s="650"/>
      <c r="BV216" s="650"/>
      <c r="BW216" s="650"/>
      <c r="BX216" s="650"/>
      <c r="BY216" s="650"/>
      <c r="BZ216" s="650"/>
      <c r="CA216" s="650"/>
      <c r="CB216" s="650"/>
      <c r="CC216" s="650"/>
      <c r="CD216" s="650"/>
      <c r="CE216" s="650"/>
      <c r="CF216" s="650"/>
      <c r="CG216" s="650"/>
      <c r="CH216" s="650"/>
    </row>
    <row r="217" spans="1:86" ht="13.5" customHeight="1">
      <c r="A217" s="379"/>
      <c r="B217" s="649"/>
      <c r="C217" s="650"/>
      <c r="D217" s="650"/>
      <c r="E217" s="650"/>
      <c r="F217" s="650"/>
      <c r="G217" s="650"/>
      <c r="H217" s="650"/>
      <c r="I217" s="650"/>
      <c r="J217" s="650"/>
      <c r="K217" s="650"/>
      <c r="L217" s="650"/>
      <c r="M217" s="650"/>
      <c r="N217" s="650"/>
      <c r="O217" s="650"/>
      <c r="P217" s="650"/>
      <c r="Q217" s="650"/>
      <c r="R217" s="650"/>
      <c r="S217" s="650"/>
      <c r="T217" s="650"/>
      <c r="U217" s="650"/>
      <c r="V217" s="650"/>
      <c r="W217" s="650"/>
      <c r="X217" s="650"/>
      <c r="Y217" s="650"/>
      <c r="Z217" s="650"/>
      <c r="AA217" s="650"/>
      <c r="AB217" s="650"/>
      <c r="AC217" s="650"/>
      <c r="AD217" s="650"/>
      <c r="AE217" s="650"/>
      <c r="AF217" s="650"/>
      <c r="AG217" s="650"/>
      <c r="AH217" s="650"/>
      <c r="AI217" s="650"/>
      <c r="AJ217" s="650"/>
      <c r="AK217" s="650"/>
      <c r="AL217" s="650"/>
      <c r="AM217" s="650"/>
      <c r="AN217" s="650"/>
      <c r="AO217" s="650"/>
      <c r="AP217" s="650"/>
      <c r="AQ217" s="650"/>
      <c r="AR217" s="650"/>
      <c r="AS217" s="650"/>
      <c r="AT217" s="650"/>
      <c r="AU217" s="650"/>
      <c r="AV217" s="650"/>
      <c r="AW217" s="650"/>
      <c r="AX217" s="650"/>
      <c r="AY217" s="650"/>
      <c r="AZ217" s="650"/>
      <c r="BA217" s="650"/>
      <c r="BB217" s="650"/>
      <c r="BC217" s="650"/>
      <c r="BD217" s="650"/>
      <c r="BE217" s="650"/>
      <c r="BF217" s="650"/>
      <c r="BG217" s="650"/>
      <c r="BH217" s="650"/>
      <c r="BI217" s="650"/>
      <c r="BJ217" s="650"/>
      <c r="BK217" s="650"/>
      <c r="BL217" s="650"/>
      <c r="BM217" s="650"/>
      <c r="BN217" s="650"/>
      <c r="BO217" s="650"/>
      <c r="BP217" s="650"/>
      <c r="BQ217" s="650"/>
      <c r="BR217" s="650"/>
      <c r="BS217" s="650"/>
      <c r="BT217" s="650"/>
      <c r="BU217" s="650"/>
      <c r="BV217" s="650"/>
      <c r="BW217" s="650"/>
      <c r="BX217" s="650"/>
      <c r="BY217" s="650"/>
      <c r="BZ217" s="650"/>
      <c r="CA217" s="650"/>
      <c r="CB217" s="650"/>
      <c r="CC217" s="650"/>
      <c r="CD217" s="650"/>
      <c r="CE217" s="650"/>
      <c r="CF217" s="650"/>
      <c r="CG217" s="650"/>
      <c r="CH217" s="650"/>
    </row>
    <row r="218" spans="1:86" ht="13.5" customHeight="1">
      <c r="A218" s="379"/>
      <c r="B218" s="649"/>
      <c r="C218" s="650"/>
      <c r="D218" s="650"/>
      <c r="E218" s="650"/>
      <c r="F218" s="650"/>
      <c r="G218" s="650"/>
      <c r="H218" s="650"/>
      <c r="I218" s="650"/>
      <c r="J218" s="650"/>
      <c r="K218" s="650"/>
      <c r="L218" s="650"/>
      <c r="M218" s="650"/>
      <c r="N218" s="650"/>
      <c r="O218" s="650"/>
      <c r="P218" s="650"/>
      <c r="Q218" s="650"/>
      <c r="R218" s="650"/>
      <c r="S218" s="650"/>
      <c r="T218" s="650"/>
      <c r="U218" s="650"/>
      <c r="V218" s="650"/>
      <c r="W218" s="650"/>
      <c r="X218" s="650"/>
      <c r="Y218" s="650"/>
      <c r="Z218" s="650"/>
      <c r="AA218" s="650"/>
      <c r="AB218" s="650"/>
      <c r="AC218" s="650"/>
      <c r="AD218" s="650"/>
      <c r="AE218" s="650"/>
      <c r="AF218" s="650"/>
      <c r="AG218" s="650"/>
      <c r="AH218" s="650"/>
      <c r="AI218" s="650"/>
      <c r="AJ218" s="650"/>
      <c r="AK218" s="650"/>
      <c r="AL218" s="650"/>
      <c r="AM218" s="650"/>
      <c r="AN218" s="650"/>
      <c r="AO218" s="650"/>
      <c r="AP218" s="650"/>
      <c r="AQ218" s="650"/>
      <c r="AR218" s="650"/>
      <c r="AS218" s="650"/>
      <c r="AT218" s="650"/>
      <c r="AU218" s="650"/>
      <c r="AV218" s="650"/>
      <c r="AW218" s="650"/>
      <c r="AX218" s="650"/>
      <c r="AY218" s="650"/>
      <c r="AZ218" s="650"/>
      <c r="BA218" s="650"/>
      <c r="BB218" s="650"/>
      <c r="BC218" s="650"/>
      <c r="BD218" s="650"/>
      <c r="BE218" s="650"/>
      <c r="BF218" s="650"/>
      <c r="BG218" s="650"/>
      <c r="BH218" s="650"/>
      <c r="BI218" s="650"/>
      <c r="BJ218" s="650"/>
      <c r="BK218" s="650"/>
      <c r="BL218" s="650"/>
      <c r="BM218" s="650"/>
      <c r="BN218" s="650"/>
      <c r="BO218" s="650"/>
      <c r="BP218" s="650"/>
      <c r="BQ218" s="650"/>
      <c r="BR218" s="650"/>
      <c r="BS218" s="650"/>
      <c r="BT218" s="650"/>
      <c r="BU218" s="650"/>
      <c r="BV218" s="650"/>
      <c r="BW218" s="650"/>
      <c r="BX218" s="650"/>
      <c r="BY218" s="650"/>
      <c r="BZ218" s="650"/>
      <c r="CA218" s="650"/>
      <c r="CB218" s="650"/>
      <c r="CC218" s="650"/>
      <c r="CD218" s="650"/>
      <c r="CE218" s="650"/>
      <c r="CF218" s="650"/>
      <c r="CG218" s="650"/>
      <c r="CH218" s="650"/>
    </row>
    <row r="219" spans="1:86" ht="13.5" customHeight="1">
      <c r="A219" s="379"/>
      <c r="B219" s="649"/>
      <c r="C219" s="650"/>
      <c r="D219" s="650"/>
      <c r="E219" s="650"/>
      <c r="F219" s="650"/>
      <c r="G219" s="650"/>
      <c r="H219" s="650"/>
      <c r="I219" s="650"/>
      <c r="J219" s="650"/>
      <c r="K219" s="650"/>
      <c r="L219" s="650"/>
      <c r="M219" s="650"/>
      <c r="N219" s="650"/>
      <c r="O219" s="650"/>
      <c r="P219" s="650"/>
      <c r="Q219" s="650"/>
      <c r="R219" s="650"/>
      <c r="S219" s="650"/>
      <c r="T219" s="650"/>
      <c r="U219" s="650"/>
      <c r="V219" s="650"/>
      <c r="W219" s="650"/>
      <c r="X219" s="650"/>
      <c r="Y219" s="650"/>
      <c r="Z219" s="650"/>
      <c r="AA219" s="650"/>
      <c r="AB219" s="650"/>
      <c r="AC219" s="650"/>
      <c r="AD219" s="650"/>
      <c r="AE219" s="650"/>
      <c r="AF219" s="650"/>
      <c r="AG219" s="650"/>
      <c r="AH219" s="650"/>
      <c r="AI219" s="650"/>
      <c r="AJ219" s="650"/>
      <c r="AK219" s="650"/>
      <c r="AL219" s="650"/>
      <c r="AM219" s="650"/>
      <c r="AN219" s="650"/>
      <c r="AO219" s="650"/>
      <c r="AP219" s="650"/>
      <c r="AQ219" s="650"/>
      <c r="AR219" s="650"/>
      <c r="AS219" s="650"/>
      <c r="AT219" s="650"/>
      <c r="AU219" s="650"/>
      <c r="AV219" s="650"/>
      <c r="AW219" s="650"/>
      <c r="AX219" s="650"/>
      <c r="AY219" s="650"/>
      <c r="AZ219" s="650"/>
      <c r="BA219" s="650"/>
      <c r="BB219" s="650"/>
      <c r="BC219" s="650"/>
      <c r="BD219" s="650"/>
      <c r="BE219" s="650"/>
      <c r="BF219" s="650"/>
      <c r="BG219" s="650"/>
      <c r="BH219" s="650"/>
      <c r="BI219" s="650"/>
      <c r="BJ219" s="650"/>
      <c r="BK219" s="650"/>
      <c r="BL219" s="650"/>
      <c r="BM219" s="650"/>
      <c r="BN219" s="650"/>
      <c r="BO219" s="650"/>
      <c r="BP219" s="650"/>
      <c r="BQ219" s="650"/>
      <c r="BR219" s="650"/>
      <c r="BS219" s="650"/>
      <c r="BT219" s="650"/>
      <c r="BU219" s="650"/>
      <c r="BV219" s="650"/>
      <c r="BW219" s="650"/>
      <c r="BX219" s="650"/>
      <c r="BY219" s="650"/>
      <c r="BZ219" s="650"/>
      <c r="CA219" s="650"/>
      <c r="CB219" s="650"/>
      <c r="CC219" s="650"/>
      <c r="CD219" s="650"/>
      <c r="CE219" s="650"/>
      <c r="CF219" s="650"/>
      <c r="CG219" s="650"/>
      <c r="CH219" s="650"/>
    </row>
    <row r="220" spans="1:86" ht="13.5" customHeight="1">
      <c r="A220" s="379"/>
      <c r="B220" s="649"/>
      <c r="C220" s="650"/>
      <c r="D220" s="650"/>
      <c r="E220" s="650"/>
      <c r="F220" s="650"/>
      <c r="G220" s="650"/>
      <c r="H220" s="650"/>
      <c r="I220" s="650"/>
      <c r="J220" s="650"/>
      <c r="K220" s="650"/>
      <c r="L220" s="650"/>
      <c r="M220" s="650"/>
      <c r="N220" s="650"/>
      <c r="O220" s="650"/>
      <c r="P220" s="650"/>
      <c r="Q220" s="650"/>
      <c r="R220" s="650"/>
      <c r="S220" s="650"/>
      <c r="T220" s="650"/>
      <c r="U220" s="650"/>
      <c r="V220" s="650"/>
      <c r="W220" s="650"/>
      <c r="X220" s="650"/>
      <c r="Y220" s="650"/>
      <c r="Z220" s="650"/>
      <c r="AA220" s="650"/>
      <c r="AB220" s="650"/>
      <c r="AC220" s="650"/>
      <c r="AD220" s="650"/>
      <c r="AE220" s="650"/>
      <c r="AF220" s="650"/>
      <c r="AG220" s="650"/>
      <c r="AH220" s="650"/>
      <c r="AI220" s="650"/>
      <c r="AJ220" s="650"/>
      <c r="AK220" s="650"/>
      <c r="AL220" s="650"/>
      <c r="AM220" s="650"/>
      <c r="AN220" s="650"/>
      <c r="AO220" s="650"/>
      <c r="AP220" s="650"/>
      <c r="AQ220" s="650"/>
      <c r="AR220" s="650"/>
      <c r="AS220" s="650"/>
      <c r="AT220" s="650"/>
      <c r="AU220" s="650"/>
      <c r="AV220" s="650"/>
      <c r="AW220" s="650"/>
      <c r="AX220" s="650"/>
      <c r="AY220" s="650"/>
      <c r="AZ220" s="650"/>
      <c r="BA220" s="650"/>
      <c r="BB220" s="650"/>
      <c r="BC220" s="650"/>
      <c r="BD220" s="650"/>
      <c r="BE220" s="650"/>
      <c r="BF220" s="650"/>
      <c r="BG220" s="650"/>
      <c r="BH220" s="650"/>
      <c r="BI220" s="650"/>
      <c r="BJ220" s="650"/>
      <c r="BK220" s="650"/>
      <c r="BL220" s="650"/>
      <c r="BM220" s="650"/>
      <c r="BN220" s="650"/>
      <c r="BO220" s="650"/>
      <c r="BP220" s="650"/>
      <c r="BQ220" s="650"/>
      <c r="BR220" s="650"/>
      <c r="BS220" s="650"/>
      <c r="BT220" s="650"/>
      <c r="BU220" s="650"/>
      <c r="BV220" s="650"/>
      <c r="BW220" s="650"/>
      <c r="BX220" s="650"/>
      <c r="BY220" s="650"/>
      <c r="BZ220" s="650"/>
      <c r="CA220" s="650"/>
      <c r="CB220" s="650"/>
      <c r="CC220" s="650"/>
      <c r="CD220" s="650"/>
      <c r="CE220" s="650"/>
      <c r="CF220" s="650"/>
      <c r="CG220" s="650"/>
      <c r="CH220" s="650"/>
    </row>
    <row r="221" spans="1:86" ht="13.5" customHeight="1">
      <c r="A221" s="379"/>
      <c r="B221" s="649"/>
      <c r="C221" s="650"/>
      <c r="D221" s="650"/>
      <c r="E221" s="650"/>
      <c r="F221" s="650"/>
      <c r="G221" s="650"/>
      <c r="H221" s="650"/>
      <c r="I221" s="650"/>
      <c r="J221" s="650"/>
      <c r="K221" s="650"/>
      <c r="L221" s="650"/>
      <c r="M221" s="650"/>
      <c r="N221" s="650"/>
      <c r="O221" s="650"/>
      <c r="P221" s="650"/>
      <c r="Q221" s="650"/>
      <c r="R221" s="650"/>
      <c r="S221" s="650"/>
      <c r="T221" s="650"/>
      <c r="U221" s="650"/>
      <c r="V221" s="650"/>
      <c r="W221" s="650"/>
      <c r="X221" s="650"/>
      <c r="Y221" s="650"/>
      <c r="Z221" s="650"/>
      <c r="AA221" s="650"/>
      <c r="AB221" s="650"/>
      <c r="AC221" s="650"/>
      <c r="AD221" s="650"/>
      <c r="AE221" s="650"/>
      <c r="AF221" s="650"/>
      <c r="AG221" s="650"/>
      <c r="AH221" s="650"/>
      <c r="AI221" s="650"/>
      <c r="AJ221" s="650"/>
      <c r="AK221" s="650"/>
      <c r="AL221" s="650"/>
      <c r="AM221" s="650"/>
      <c r="AN221" s="650"/>
      <c r="AO221" s="650"/>
      <c r="AP221" s="650"/>
      <c r="AQ221" s="650"/>
      <c r="AR221" s="650"/>
      <c r="AS221" s="650"/>
      <c r="AT221" s="650"/>
      <c r="AU221" s="650"/>
      <c r="AV221" s="650"/>
      <c r="AW221" s="650"/>
      <c r="AX221" s="650"/>
      <c r="AY221" s="650"/>
      <c r="AZ221" s="650"/>
      <c r="BA221" s="650"/>
      <c r="BB221" s="650"/>
      <c r="BC221" s="650"/>
      <c r="BD221" s="650"/>
      <c r="BE221" s="650"/>
      <c r="BF221" s="650"/>
      <c r="BG221" s="650"/>
      <c r="BH221" s="650"/>
      <c r="BI221" s="650"/>
      <c r="BJ221" s="650"/>
      <c r="BK221" s="650"/>
      <c r="BL221" s="650"/>
      <c r="BM221" s="650"/>
      <c r="BN221" s="650"/>
      <c r="BO221" s="650"/>
      <c r="BP221" s="650"/>
      <c r="BQ221" s="650"/>
      <c r="BR221" s="650"/>
      <c r="BS221" s="650"/>
      <c r="BT221" s="650"/>
      <c r="BU221" s="650"/>
      <c r="BV221" s="650"/>
      <c r="BW221" s="650"/>
      <c r="BX221" s="650"/>
      <c r="BY221" s="650"/>
      <c r="BZ221" s="650"/>
      <c r="CA221" s="650"/>
      <c r="CB221" s="650"/>
      <c r="CC221" s="650"/>
      <c r="CD221" s="650"/>
      <c r="CE221" s="650"/>
      <c r="CF221" s="650"/>
      <c r="CG221" s="650"/>
      <c r="CH221" s="650"/>
    </row>
    <row r="222" spans="1:86" ht="13.5" customHeight="1">
      <c r="A222" s="379"/>
      <c r="B222" s="649"/>
      <c r="C222" s="650"/>
      <c r="D222" s="650"/>
      <c r="E222" s="650"/>
      <c r="F222" s="650"/>
      <c r="G222" s="650"/>
      <c r="H222" s="650"/>
      <c r="I222" s="650"/>
      <c r="J222" s="650"/>
      <c r="K222" s="650"/>
      <c r="L222" s="650"/>
      <c r="M222" s="650"/>
      <c r="N222" s="650"/>
      <c r="O222" s="650"/>
      <c r="P222" s="650"/>
      <c r="Q222" s="650"/>
      <c r="R222" s="650"/>
      <c r="S222" s="650"/>
      <c r="T222" s="650"/>
      <c r="U222" s="650"/>
      <c r="V222" s="650"/>
      <c r="W222" s="650"/>
      <c r="X222" s="650"/>
      <c r="Y222" s="650"/>
      <c r="Z222" s="650"/>
      <c r="AA222" s="650"/>
      <c r="AB222" s="650"/>
      <c r="AC222" s="650"/>
      <c r="AD222" s="650"/>
      <c r="AE222" s="650"/>
      <c r="AF222" s="650"/>
      <c r="AG222" s="650"/>
      <c r="AH222" s="650"/>
      <c r="AI222" s="650"/>
      <c r="AJ222" s="650"/>
      <c r="AK222" s="650"/>
      <c r="AL222" s="650"/>
      <c r="AM222" s="650"/>
      <c r="AN222" s="650"/>
      <c r="AO222" s="650"/>
      <c r="AP222" s="650"/>
      <c r="AQ222" s="650"/>
      <c r="AR222" s="650"/>
      <c r="AS222" s="650"/>
      <c r="AT222" s="650"/>
      <c r="AU222" s="650"/>
      <c r="AV222" s="650"/>
      <c r="AW222" s="650"/>
      <c r="AX222" s="650"/>
      <c r="AY222" s="650"/>
      <c r="AZ222" s="650"/>
      <c r="BA222" s="650"/>
      <c r="BB222" s="650"/>
      <c r="BC222" s="650"/>
      <c r="BD222" s="650"/>
      <c r="BE222" s="650"/>
      <c r="BF222" s="650"/>
      <c r="BG222" s="650"/>
      <c r="BH222" s="650"/>
      <c r="BI222" s="650"/>
      <c r="BJ222" s="650"/>
      <c r="BK222" s="650"/>
      <c r="BL222" s="650"/>
      <c r="BM222" s="650"/>
      <c r="BN222" s="650"/>
      <c r="BO222" s="650"/>
      <c r="BP222" s="650"/>
      <c r="BQ222" s="650"/>
      <c r="BR222" s="650"/>
      <c r="BS222" s="650"/>
      <c r="BT222" s="650"/>
      <c r="BU222" s="650"/>
      <c r="BV222" s="650"/>
      <c r="BW222" s="650"/>
      <c r="BX222" s="650"/>
      <c r="BY222" s="650"/>
      <c r="BZ222" s="650"/>
      <c r="CA222" s="650"/>
      <c r="CB222" s="650"/>
      <c r="CC222" s="650"/>
      <c r="CD222" s="650"/>
      <c r="CE222" s="650"/>
      <c r="CF222" s="650"/>
      <c r="CG222" s="650"/>
      <c r="CH222" s="650"/>
    </row>
    <row r="223" spans="1:86" ht="13.5" customHeight="1">
      <c r="A223" s="379"/>
      <c r="B223" s="649"/>
      <c r="C223" s="650"/>
      <c r="D223" s="650"/>
      <c r="E223" s="650"/>
      <c r="F223" s="650"/>
      <c r="G223" s="650"/>
      <c r="H223" s="650"/>
      <c r="I223" s="650"/>
      <c r="J223" s="650"/>
      <c r="K223" s="650"/>
      <c r="L223" s="650"/>
      <c r="M223" s="650"/>
      <c r="N223" s="650"/>
      <c r="O223" s="650"/>
      <c r="P223" s="650"/>
      <c r="Q223" s="650"/>
      <c r="R223" s="650"/>
      <c r="S223" s="650"/>
      <c r="T223" s="650"/>
      <c r="U223" s="650"/>
      <c r="V223" s="650"/>
      <c r="W223" s="650"/>
      <c r="X223" s="650"/>
      <c r="Y223" s="650"/>
      <c r="Z223" s="650"/>
      <c r="AA223" s="650"/>
      <c r="AB223" s="650"/>
      <c r="AC223" s="650"/>
      <c r="AD223" s="650"/>
      <c r="AE223" s="650"/>
      <c r="AF223" s="650"/>
      <c r="AG223" s="650"/>
      <c r="AH223" s="650"/>
      <c r="AI223" s="650"/>
      <c r="AJ223" s="650"/>
      <c r="AK223" s="650"/>
      <c r="AL223" s="650"/>
      <c r="AM223" s="650"/>
      <c r="AN223" s="650"/>
      <c r="AO223" s="650"/>
      <c r="AP223" s="650"/>
      <c r="AQ223" s="650"/>
      <c r="AR223" s="650"/>
      <c r="AS223" s="650"/>
      <c r="AT223" s="650"/>
      <c r="AU223" s="650"/>
      <c r="AV223" s="650"/>
      <c r="AW223" s="650"/>
      <c r="AX223" s="650"/>
      <c r="AY223" s="650"/>
      <c r="AZ223" s="650"/>
      <c r="BA223" s="650"/>
      <c r="BB223" s="650"/>
      <c r="BC223" s="650"/>
      <c r="BD223" s="650"/>
      <c r="BE223" s="650"/>
      <c r="BF223" s="650"/>
      <c r="BG223" s="650"/>
      <c r="BH223" s="650"/>
      <c r="BI223" s="650"/>
      <c r="BJ223" s="650"/>
      <c r="BK223" s="650"/>
      <c r="BL223" s="650"/>
      <c r="BM223" s="650"/>
      <c r="BN223" s="650"/>
      <c r="BO223" s="650"/>
      <c r="BP223" s="650"/>
      <c r="BQ223" s="650"/>
      <c r="BR223" s="650"/>
      <c r="BS223" s="650"/>
      <c r="BT223" s="650"/>
      <c r="BU223" s="650"/>
      <c r="BV223" s="650"/>
      <c r="BW223" s="650"/>
      <c r="BX223" s="650"/>
      <c r="BY223" s="650"/>
      <c r="BZ223" s="650"/>
      <c r="CA223" s="650"/>
      <c r="CB223" s="650"/>
      <c r="CC223" s="650"/>
      <c r="CD223" s="650"/>
      <c r="CE223" s="650"/>
      <c r="CF223" s="650"/>
      <c r="CG223" s="650"/>
      <c r="CH223" s="650"/>
    </row>
    <row r="224" spans="1:86" ht="13.5" customHeight="1">
      <c r="A224" s="379"/>
      <c r="B224" s="649"/>
      <c r="C224" s="650"/>
      <c r="D224" s="650"/>
      <c r="E224" s="650"/>
      <c r="F224" s="650"/>
      <c r="G224" s="650"/>
      <c r="H224" s="650"/>
      <c r="I224" s="650"/>
      <c r="J224" s="650"/>
      <c r="K224" s="650"/>
      <c r="L224" s="650"/>
      <c r="M224" s="650"/>
      <c r="N224" s="650"/>
      <c r="O224" s="650"/>
      <c r="P224" s="650"/>
      <c r="Q224" s="650"/>
      <c r="R224" s="650"/>
      <c r="S224" s="650"/>
      <c r="T224" s="650"/>
      <c r="U224" s="650"/>
      <c r="V224" s="650"/>
      <c r="W224" s="650"/>
      <c r="X224" s="650"/>
      <c r="Y224" s="650"/>
      <c r="Z224" s="650"/>
      <c r="AA224" s="650"/>
      <c r="AB224" s="650"/>
      <c r="AC224" s="650"/>
      <c r="AD224" s="650"/>
      <c r="AE224" s="650"/>
      <c r="AF224" s="650"/>
      <c r="AG224" s="650"/>
      <c r="AH224" s="650"/>
      <c r="AI224" s="650"/>
      <c r="AJ224" s="650"/>
      <c r="AK224" s="650"/>
      <c r="AL224" s="650"/>
      <c r="AM224" s="650"/>
      <c r="AN224" s="650"/>
      <c r="AO224" s="650"/>
      <c r="AP224" s="650"/>
      <c r="AQ224" s="650"/>
      <c r="AR224" s="650"/>
      <c r="AS224" s="650"/>
      <c r="AT224" s="650"/>
      <c r="AU224" s="650"/>
      <c r="AV224" s="650"/>
      <c r="AW224" s="650"/>
      <c r="AX224" s="650"/>
      <c r="AY224" s="650"/>
      <c r="AZ224" s="650"/>
      <c r="BA224" s="650"/>
      <c r="BB224" s="650"/>
      <c r="BC224" s="650"/>
      <c r="BD224" s="650"/>
      <c r="BE224" s="650"/>
      <c r="BF224" s="650"/>
      <c r="BG224" s="650"/>
      <c r="BH224" s="650"/>
      <c r="BI224" s="650"/>
      <c r="BJ224" s="650"/>
      <c r="BK224" s="650"/>
      <c r="BL224" s="650"/>
      <c r="BM224" s="650"/>
      <c r="BN224" s="650"/>
      <c r="BO224" s="650"/>
      <c r="BP224" s="650"/>
      <c r="BQ224" s="650"/>
      <c r="BR224" s="650"/>
      <c r="BS224" s="650"/>
      <c r="BT224" s="650"/>
      <c r="BU224" s="650"/>
      <c r="BV224" s="650"/>
      <c r="BW224" s="650"/>
      <c r="BX224" s="650"/>
      <c r="BY224" s="650"/>
      <c r="BZ224" s="650"/>
      <c r="CA224" s="650"/>
      <c r="CB224" s="650"/>
      <c r="CC224" s="650"/>
      <c r="CD224" s="650"/>
      <c r="CE224" s="650"/>
      <c r="CF224" s="650"/>
      <c r="CG224" s="650"/>
      <c r="CH224" s="650"/>
    </row>
    <row r="225" spans="1:86" ht="13.5" customHeight="1">
      <c r="A225" s="379"/>
      <c r="B225" s="649"/>
      <c r="C225" s="650"/>
      <c r="D225" s="650"/>
      <c r="E225" s="650"/>
      <c r="F225" s="650"/>
      <c r="G225" s="650"/>
      <c r="H225" s="650"/>
      <c r="I225" s="650"/>
      <c r="J225" s="650"/>
      <c r="K225" s="650"/>
      <c r="L225" s="650"/>
      <c r="M225" s="650"/>
      <c r="N225" s="650"/>
      <c r="O225" s="650"/>
      <c r="P225" s="650"/>
      <c r="Q225" s="650"/>
      <c r="R225" s="650"/>
      <c r="S225" s="650"/>
      <c r="T225" s="650"/>
      <c r="U225" s="650"/>
      <c r="V225" s="650"/>
      <c r="W225" s="650"/>
      <c r="X225" s="650"/>
      <c r="Y225" s="650"/>
      <c r="Z225" s="650"/>
      <c r="AA225" s="650"/>
      <c r="AB225" s="650"/>
      <c r="AC225" s="650"/>
      <c r="AD225" s="650"/>
      <c r="AE225" s="650"/>
      <c r="AF225" s="650"/>
      <c r="AG225" s="650"/>
      <c r="AH225" s="650"/>
      <c r="AI225" s="650"/>
      <c r="AJ225" s="650"/>
      <c r="AK225" s="650"/>
      <c r="AL225" s="650"/>
      <c r="AM225" s="650"/>
      <c r="AN225" s="650"/>
      <c r="AO225" s="650"/>
      <c r="AP225" s="650"/>
      <c r="AQ225" s="650"/>
      <c r="AR225" s="650"/>
      <c r="AS225" s="650"/>
      <c r="AT225" s="650"/>
      <c r="AU225" s="650"/>
      <c r="AV225" s="650"/>
      <c r="AW225" s="650"/>
      <c r="AX225" s="650"/>
      <c r="AY225" s="650"/>
      <c r="AZ225" s="650"/>
      <c r="BA225" s="650"/>
      <c r="BB225" s="650"/>
      <c r="BC225" s="650"/>
      <c r="BD225" s="650"/>
      <c r="BE225" s="650"/>
      <c r="BF225" s="650"/>
      <c r="BG225" s="650"/>
      <c r="BH225" s="650"/>
      <c r="BI225" s="650"/>
      <c r="BJ225" s="650"/>
      <c r="BK225" s="650"/>
      <c r="BL225" s="650"/>
      <c r="BM225" s="650"/>
      <c r="BN225" s="650"/>
      <c r="BO225" s="650"/>
      <c r="BP225" s="650"/>
      <c r="BQ225" s="650"/>
      <c r="BR225" s="650"/>
      <c r="BS225" s="650"/>
      <c r="BT225" s="650"/>
      <c r="BU225" s="650"/>
      <c r="BV225" s="650"/>
      <c r="BW225" s="650"/>
      <c r="BX225" s="650"/>
      <c r="BY225" s="650"/>
      <c r="BZ225" s="650"/>
      <c r="CA225" s="650"/>
      <c r="CB225" s="650"/>
      <c r="CC225" s="650"/>
      <c r="CD225" s="650"/>
      <c r="CE225" s="650"/>
      <c r="CF225" s="650"/>
      <c r="CG225" s="650"/>
      <c r="CH225" s="650"/>
    </row>
    <row r="226" spans="1:86" ht="13.5" customHeight="1">
      <c r="A226" s="379"/>
      <c r="B226" s="649"/>
      <c r="C226" s="650"/>
      <c r="D226" s="650"/>
      <c r="E226" s="650"/>
      <c r="F226" s="650"/>
      <c r="G226" s="650"/>
      <c r="H226" s="650"/>
      <c r="I226" s="650"/>
      <c r="J226" s="650"/>
      <c r="K226" s="650"/>
      <c r="L226" s="650"/>
      <c r="M226" s="650"/>
      <c r="N226" s="650"/>
      <c r="O226" s="650"/>
      <c r="P226" s="650"/>
      <c r="Q226" s="650"/>
      <c r="R226" s="650"/>
      <c r="S226" s="650"/>
      <c r="T226" s="650"/>
      <c r="U226" s="650"/>
      <c r="V226" s="650"/>
      <c r="W226" s="650"/>
      <c r="X226" s="650"/>
      <c r="Y226" s="650"/>
      <c r="Z226" s="650"/>
      <c r="AA226" s="650"/>
      <c r="AB226" s="650"/>
      <c r="AC226" s="650"/>
      <c r="AD226" s="650"/>
      <c r="AE226" s="650"/>
      <c r="AF226" s="650"/>
      <c r="AG226" s="650"/>
      <c r="AH226" s="650"/>
      <c r="AI226" s="650"/>
      <c r="AJ226" s="650"/>
      <c r="AK226" s="650"/>
      <c r="AL226" s="650"/>
      <c r="AM226" s="650"/>
      <c r="AN226" s="650"/>
      <c r="AO226" s="650"/>
      <c r="AP226" s="650"/>
      <c r="AQ226" s="650"/>
      <c r="AR226" s="650"/>
      <c r="AS226" s="650"/>
      <c r="AT226" s="650"/>
      <c r="AU226" s="650"/>
      <c r="AV226" s="650"/>
      <c r="AW226" s="650"/>
      <c r="AX226" s="650"/>
      <c r="AY226" s="650"/>
      <c r="AZ226" s="650"/>
      <c r="BA226" s="650"/>
      <c r="BB226" s="650"/>
      <c r="BC226" s="650"/>
      <c r="BD226" s="650"/>
      <c r="BE226" s="650"/>
      <c r="BF226" s="650"/>
      <c r="BG226" s="650"/>
      <c r="BH226" s="650"/>
      <c r="BI226" s="650"/>
      <c r="BJ226" s="650"/>
      <c r="BK226" s="650"/>
      <c r="BL226" s="650"/>
      <c r="BM226" s="650"/>
      <c r="BN226" s="650"/>
      <c r="BO226" s="650"/>
      <c r="BP226" s="650"/>
      <c r="BQ226" s="650"/>
      <c r="BR226" s="650"/>
      <c r="BS226" s="650"/>
      <c r="BT226" s="650"/>
      <c r="BU226" s="650"/>
      <c r="BV226" s="650"/>
      <c r="BW226" s="650"/>
      <c r="BX226" s="650"/>
      <c r="BY226" s="650"/>
      <c r="BZ226" s="650"/>
      <c r="CA226" s="650"/>
      <c r="CB226" s="650"/>
      <c r="CC226" s="650"/>
      <c r="CD226" s="650"/>
      <c r="CE226" s="650"/>
      <c r="CF226" s="650"/>
      <c r="CG226" s="650"/>
      <c r="CH226" s="650"/>
    </row>
    <row r="227" spans="1:86" ht="13.5" customHeight="1">
      <c r="A227" s="379"/>
      <c r="B227" s="649"/>
      <c r="C227" s="650"/>
      <c r="D227" s="650"/>
      <c r="E227" s="650"/>
      <c r="F227" s="650"/>
      <c r="G227" s="650"/>
      <c r="H227" s="650"/>
      <c r="I227" s="650"/>
      <c r="J227" s="650"/>
      <c r="K227" s="650"/>
      <c r="L227" s="650"/>
      <c r="M227" s="650"/>
      <c r="N227" s="650"/>
      <c r="O227" s="650"/>
      <c r="P227" s="650"/>
      <c r="Q227" s="650"/>
      <c r="R227" s="650"/>
      <c r="S227" s="650"/>
      <c r="T227" s="650"/>
      <c r="U227" s="650"/>
      <c r="V227" s="650"/>
      <c r="W227" s="650"/>
      <c r="X227" s="650"/>
      <c r="Y227" s="650"/>
      <c r="Z227" s="650"/>
      <c r="AA227" s="650"/>
      <c r="AB227" s="650"/>
      <c r="AC227" s="650"/>
      <c r="AD227" s="650"/>
      <c r="AE227" s="650"/>
      <c r="AF227" s="650"/>
      <c r="AG227" s="650"/>
      <c r="AH227" s="650"/>
      <c r="AI227" s="650"/>
      <c r="AJ227" s="650"/>
      <c r="AK227" s="650"/>
      <c r="AL227" s="650"/>
      <c r="AM227" s="650"/>
      <c r="AN227" s="650"/>
      <c r="AO227" s="650"/>
      <c r="AP227" s="650"/>
      <c r="AQ227" s="650"/>
      <c r="AR227" s="650"/>
      <c r="AS227" s="650"/>
      <c r="AT227" s="650"/>
      <c r="AU227" s="650"/>
      <c r="AV227" s="650"/>
      <c r="AW227" s="650"/>
      <c r="AX227" s="650"/>
      <c r="AY227" s="650"/>
      <c r="AZ227" s="650"/>
      <c r="BA227" s="650"/>
      <c r="BB227" s="650"/>
      <c r="BC227" s="650"/>
      <c r="BD227" s="650"/>
      <c r="BE227" s="650"/>
      <c r="BF227" s="650"/>
      <c r="BG227" s="650"/>
      <c r="BH227" s="650"/>
      <c r="BI227" s="650"/>
      <c r="BJ227" s="650"/>
      <c r="BK227" s="650"/>
      <c r="BL227" s="650"/>
      <c r="BM227" s="650"/>
      <c r="BN227" s="650"/>
      <c r="BO227" s="650"/>
      <c r="BP227" s="650"/>
      <c r="BQ227" s="650"/>
      <c r="BR227" s="650"/>
      <c r="BS227" s="650"/>
      <c r="BT227" s="650"/>
      <c r="BU227" s="650"/>
      <c r="BV227" s="650"/>
      <c r="BW227" s="650"/>
      <c r="BX227" s="650"/>
      <c r="BY227" s="650"/>
      <c r="BZ227" s="650"/>
      <c r="CA227" s="650"/>
      <c r="CB227" s="650"/>
      <c r="CC227" s="650"/>
      <c r="CD227" s="650"/>
      <c r="CE227" s="650"/>
      <c r="CF227" s="650"/>
      <c r="CG227" s="650"/>
      <c r="CH227" s="650"/>
    </row>
    <row r="228" spans="1:86" ht="13.5" customHeight="1">
      <c r="A228" s="379"/>
      <c r="B228" s="649"/>
      <c r="C228" s="650"/>
      <c r="D228" s="650"/>
      <c r="E228" s="650"/>
      <c r="F228" s="650"/>
      <c r="G228" s="650"/>
      <c r="H228" s="650"/>
      <c r="I228" s="650"/>
      <c r="J228" s="650"/>
      <c r="K228" s="650"/>
      <c r="L228" s="650"/>
      <c r="M228" s="650"/>
      <c r="N228" s="650"/>
      <c r="O228" s="650"/>
      <c r="P228" s="650"/>
      <c r="Q228" s="650"/>
      <c r="R228" s="650"/>
      <c r="S228" s="650"/>
      <c r="T228" s="650"/>
      <c r="U228" s="650"/>
      <c r="V228" s="650"/>
      <c r="W228" s="650"/>
      <c r="X228" s="650"/>
      <c r="Y228" s="650"/>
      <c r="Z228" s="650"/>
      <c r="AA228" s="650"/>
      <c r="AB228" s="650"/>
      <c r="AC228" s="650"/>
      <c r="AD228" s="650"/>
      <c r="AE228" s="650"/>
      <c r="AF228" s="650"/>
      <c r="AG228" s="650"/>
      <c r="AH228" s="650"/>
      <c r="AI228" s="650"/>
      <c r="AJ228" s="650"/>
      <c r="AK228" s="650"/>
      <c r="AL228" s="650"/>
      <c r="AM228" s="650"/>
      <c r="AN228" s="650"/>
      <c r="AO228" s="650"/>
      <c r="AP228" s="650"/>
      <c r="AQ228" s="650"/>
      <c r="AR228" s="650"/>
      <c r="AS228" s="650"/>
      <c r="AT228" s="650"/>
      <c r="AU228" s="650"/>
      <c r="AV228" s="650"/>
      <c r="AW228" s="650"/>
      <c r="AX228" s="650"/>
      <c r="AY228" s="650"/>
      <c r="AZ228" s="650"/>
      <c r="BA228" s="650"/>
      <c r="BB228" s="650"/>
      <c r="BC228" s="650"/>
      <c r="BD228" s="650"/>
      <c r="BE228" s="650"/>
      <c r="BF228" s="650"/>
      <c r="BG228" s="650"/>
      <c r="BH228" s="650"/>
      <c r="BI228" s="650"/>
      <c r="BJ228" s="650"/>
      <c r="BK228" s="650"/>
      <c r="BL228" s="650"/>
      <c r="BM228" s="650"/>
      <c r="BN228" s="650"/>
      <c r="BO228" s="650"/>
      <c r="BP228" s="650"/>
      <c r="BQ228" s="650"/>
      <c r="BR228" s="650"/>
      <c r="BS228" s="650"/>
      <c r="BT228" s="650"/>
      <c r="BU228" s="650"/>
      <c r="BV228" s="650"/>
      <c r="BW228" s="650"/>
      <c r="BX228" s="650"/>
      <c r="BY228" s="650"/>
      <c r="BZ228" s="650"/>
      <c r="CA228" s="650"/>
      <c r="CB228" s="650"/>
      <c r="CC228" s="650"/>
      <c r="CD228" s="650"/>
      <c r="CE228" s="650"/>
      <c r="CF228" s="650"/>
      <c r="CG228" s="650"/>
      <c r="CH228" s="650"/>
    </row>
    <row r="229" spans="1:86" ht="13.5" customHeight="1">
      <c r="A229" s="379"/>
      <c r="B229" s="649"/>
      <c r="C229" s="650"/>
      <c r="D229" s="650"/>
      <c r="E229" s="650"/>
      <c r="F229" s="650"/>
      <c r="G229" s="650"/>
      <c r="H229" s="650"/>
      <c r="I229" s="650"/>
      <c r="J229" s="650"/>
      <c r="K229" s="650"/>
      <c r="L229" s="650"/>
      <c r="M229" s="650"/>
      <c r="N229" s="650"/>
      <c r="O229" s="650"/>
      <c r="P229" s="650"/>
      <c r="Q229" s="650"/>
      <c r="R229" s="650"/>
      <c r="S229" s="650"/>
      <c r="T229" s="650"/>
      <c r="U229" s="650"/>
      <c r="V229" s="650"/>
      <c r="W229" s="650"/>
      <c r="X229" s="650"/>
      <c r="Y229" s="650"/>
      <c r="Z229" s="650"/>
      <c r="AA229" s="650"/>
      <c r="AB229" s="650"/>
      <c r="AC229" s="650"/>
      <c r="AD229" s="650"/>
      <c r="AE229" s="650"/>
      <c r="AF229" s="650"/>
      <c r="AG229" s="650"/>
      <c r="AH229" s="650"/>
      <c r="AI229" s="650"/>
      <c r="AJ229" s="650"/>
      <c r="AK229" s="650"/>
      <c r="AL229" s="650"/>
      <c r="AM229" s="650"/>
      <c r="AN229" s="650"/>
      <c r="AO229" s="650"/>
      <c r="AP229" s="650"/>
      <c r="AQ229" s="650"/>
      <c r="AR229" s="650"/>
      <c r="AS229" s="650"/>
      <c r="AT229" s="650"/>
      <c r="AU229" s="650"/>
      <c r="AV229" s="650"/>
      <c r="AW229" s="650"/>
      <c r="AX229" s="650"/>
      <c r="AY229" s="650"/>
      <c r="AZ229" s="650"/>
      <c r="BA229" s="650"/>
      <c r="BB229" s="650"/>
      <c r="BC229" s="650"/>
      <c r="BD229" s="650"/>
      <c r="BE229" s="650"/>
      <c r="BF229" s="650"/>
      <c r="BG229" s="650"/>
      <c r="BH229" s="650"/>
      <c r="BI229" s="650"/>
      <c r="BJ229" s="650"/>
      <c r="BK229" s="650"/>
      <c r="BL229" s="650"/>
      <c r="BM229" s="650"/>
      <c r="BN229" s="650"/>
      <c r="BO229" s="650"/>
      <c r="BP229" s="650"/>
      <c r="BQ229" s="650"/>
      <c r="BR229" s="650"/>
      <c r="BS229" s="650"/>
      <c r="BT229" s="650"/>
      <c r="BU229" s="650"/>
      <c r="BV229" s="650"/>
      <c r="BW229" s="650"/>
      <c r="BX229" s="650"/>
      <c r="BY229" s="650"/>
      <c r="BZ229" s="650"/>
      <c r="CA229" s="650"/>
      <c r="CB229" s="650"/>
      <c r="CC229" s="650"/>
      <c r="CD229" s="650"/>
      <c r="CE229" s="650"/>
      <c r="CF229" s="650"/>
      <c r="CG229" s="650"/>
      <c r="CH229" s="650"/>
    </row>
    <row r="230" spans="1:86" ht="13.5" customHeight="1">
      <c r="A230" s="379"/>
      <c r="B230" s="649"/>
      <c r="C230" s="650"/>
      <c r="D230" s="650"/>
      <c r="E230" s="650"/>
      <c r="F230" s="650"/>
      <c r="G230" s="650"/>
      <c r="H230" s="650"/>
      <c r="I230" s="650"/>
      <c r="J230" s="650"/>
      <c r="K230" s="650"/>
      <c r="L230" s="650"/>
      <c r="M230" s="650"/>
      <c r="N230" s="650"/>
      <c r="O230" s="650"/>
      <c r="P230" s="650"/>
      <c r="Q230" s="650"/>
      <c r="R230" s="650"/>
      <c r="S230" s="650"/>
      <c r="T230" s="650"/>
      <c r="U230" s="650"/>
      <c r="V230" s="650"/>
      <c r="W230" s="650"/>
      <c r="X230" s="650"/>
      <c r="Y230" s="650"/>
      <c r="Z230" s="650"/>
      <c r="AA230" s="650"/>
      <c r="AB230" s="650"/>
      <c r="AC230" s="650"/>
      <c r="AD230" s="650"/>
      <c r="AE230" s="650"/>
      <c r="AF230" s="650"/>
      <c r="AG230" s="650"/>
      <c r="AH230" s="650"/>
      <c r="AI230" s="650"/>
      <c r="AJ230" s="650"/>
      <c r="AK230" s="650"/>
      <c r="AL230" s="650"/>
      <c r="AM230" s="650"/>
      <c r="AN230" s="650"/>
      <c r="AO230" s="650"/>
      <c r="AP230" s="650"/>
      <c r="AQ230" s="650"/>
      <c r="AR230" s="650"/>
      <c r="AS230" s="650"/>
      <c r="AT230" s="650"/>
      <c r="AU230" s="650"/>
      <c r="AV230" s="650"/>
      <c r="AW230" s="650"/>
      <c r="AX230" s="650"/>
      <c r="AY230" s="650"/>
      <c r="AZ230" s="650"/>
      <c r="BA230" s="650"/>
      <c r="BB230" s="650"/>
      <c r="BC230" s="650"/>
      <c r="BD230" s="650"/>
      <c r="BE230" s="650"/>
      <c r="BF230" s="650"/>
      <c r="BG230" s="650"/>
      <c r="BH230" s="650"/>
      <c r="BI230" s="650"/>
      <c r="BJ230" s="650"/>
      <c r="BK230" s="650"/>
      <c r="BL230" s="650"/>
      <c r="BM230" s="650"/>
      <c r="BN230" s="650"/>
      <c r="BO230" s="650"/>
      <c r="BP230" s="650"/>
      <c r="BQ230" s="650"/>
      <c r="BR230" s="650"/>
      <c r="BS230" s="650"/>
      <c r="BT230" s="650"/>
      <c r="BU230" s="650"/>
      <c r="BV230" s="650"/>
      <c r="BW230" s="650"/>
      <c r="BX230" s="650"/>
      <c r="BY230" s="650"/>
      <c r="BZ230" s="650"/>
      <c r="CA230" s="650"/>
      <c r="CB230" s="650"/>
      <c r="CC230" s="650"/>
      <c r="CD230" s="650"/>
      <c r="CE230" s="650"/>
      <c r="CF230" s="650"/>
      <c r="CG230" s="650"/>
      <c r="CH230" s="650"/>
    </row>
    <row r="231" spans="1:86" ht="13.5" customHeight="1">
      <c r="A231" s="379"/>
      <c r="B231" s="649"/>
      <c r="C231" s="650"/>
      <c r="D231" s="650"/>
      <c r="E231" s="650"/>
      <c r="F231" s="650"/>
      <c r="G231" s="650"/>
      <c r="H231" s="650"/>
      <c r="I231" s="650"/>
      <c r="J231" s="650"/>
      <c r="K231" s="650"/>
      <c r="L231" s="650"/>
      <c r="M231" s="650"/>
      <c r="N231" s="650"/>
      <c r="O231" s="650"/>
      <c r="P231" s="650"/>
      <c r="Q231" s="650"/>
      <c r="R231" s="650"/>
      <c r="S231" s="650"/>
      <c r="T231" s="650"/>
      <c r="U231" s="650"/>
      <c r="V231" s="650"/>
      <c r="W231" s="650"/>
      <c r="X231" s="650"/>
      <c r="Y231" s="650"/>
      <c r="Z231" s="650"/>
      <c r="AA231" s="650"/>
      <c r="AB231" s="650"/>
      <c r="AC231" s="650"/>
      <c r="AD231" s="650"/>
      <c r="AE231" s="650"/>
      <c r="AF231" s="650"/>
      <c r="AG231" s="650"/>
      <c r="AH231" s="650"/>
      <c r="AI231" s="650"/>
      <c r="AJ231" s="650"/>
      <c r="AK231" s="650"/>
      <c r="AL231" s="650"/>
      <c r="AM231" s="650"/>
      <c r="AN231" s="650"/>
      <c r="AO231" s="650"/>
      <c r="AP231" s="650"/>
      <c r="AQ231" s="650"/>
      <c r="AR231" s="650"/>
      <c r="AS231" s="650"/>
      <c r="AT231" s="650"/>
      <c r="AU231" s="650"/>
      <c r="AV231" s="650"/>
      <c r="AW231" s="650"/>
      <c r="AX231" s="650"/>
      <c r="AY231" s="650"/>
      <c r="AZ231" s="650"/>
      <c r="BA231" s="650"/>
      <c r="BB231" s="650"/>
      <c r="BC231" s="650"/>
      <c r="BD231" s="650"/>
      <c r="BE231" s="650"/>
      <c r="BF231" s="650"/>
      <c r="BG231" s="650"/>
      <c r="BH231" s="650"/>
      <c r="BI231" s="650"/>
      <c r="BJ231" s="650"/>
      <c r="BK231" s="650"/>
      <c r="BL231" s="650"/>
      <c r="BM231" s="650"/>
      <c r="BN231" s="650"/>
      <c r="BO231" s="650"/>
      <c r="BP231" s="650"/>
      <c r="BQ231" s="650"/>
      <c r="BR231" s="650"/>
      <c r="BS231" s="650"/>
      <c r="BT231" s="650"/>
      <c r="BU231" s="650"/>
      <c r="BV231" s="650"/>
      <c r="BW231" s="650"/>
      <c r="BX231" s="650"/>
      <c r="BY231" s="650"/>
      <c r="BZ231" s="650"/>
      <c r="CA231" s="650"/>
      <c r="CB231" s="650"/>
      <c r="CC231" s="650"/>
      <c r="CD231" s="650"/>
      <c r="CE231" s="650"/>
      <c r="CF231" s="650"/>
      <c r="CG231" s="650"/>
      <c r="CH231" s="650"/>
    </row>
    <row r="232" spans="1:86" ht="13.5" customHeight="1">
      <c r="A232" s="379"/>
      <c r="B232" s="649"/>
      <c r="C232" s="650"/>
      <c r="D232" s="650"/>
      <c r="E232" s="650"/>
      <c r="F232" s="650"/>
      <c r="G232" s="650"/>
      <c r="H232" s="650"/>
      <c r="I232" s="650"/>
      <c r="J232" s="650"/>
      <c r="K232" s="650"/>
      <c r="L232" s="650"/>
      <c r="M232" s="650"/>
      <c r="N232" s="650"/>
      <c r="O232" s="650"/>
      <c r="P232" s="650"/>
      <c r="Q232" s="650"/>
      <c r="R232" s="650"/>
      <c r="S232" s="650"/>
      <c r="T232" s="650"/>
      <c r="U232" s="650"/>
      <c r="V232" s="650"/>
      <c r="W232" s="650"/>
      <c r="X232" s="650"/>
      <c r="Y232" s="650"/>
      <c r="Z232" s="650"/>
      <c r="AA232" s="650"/>
      <c r="AB232" s="650"/>
      <c r="AC232" s="650"/>
      <c r="AD232" s="650"/>
      <c r="AE232" s="650"/>
      <c r="AF232" s="650"/>
      <c r="AG232" s="650"/>
      <c r="AH232" s="650"/>
      <c r="AI232" s="650"/>
      <c r="AJ232" s="650"/>
      <c r="AK232" s="650"/>
      <c r="AL232" s="650"/>
      <c r="AM232" s="650"/>
      <c r="AN232" s="650"/>
      <c r="AO232" s="650"/>
      <c r="AP232" s="650"/>
      <c r="AQ232" s="650"/>
      <c r="AR232" s="650"/>
      <c r="AS232" s="650"/>
      <c r="AT232" s="650"/>
      <c r="AU232" s="650"/>
      <c r="AV232" s="650"/>
      <c r="AW232" s="650"/>
      <c r="AX232" s="650"/>
      <c r="AY232" s="650"/>
      <c r="AZ232" s="650"/>
      <c r="BA232" s="650"/>
      <c r="BB232" s="650"/>
      <c r="BC232" s="650"/>
      <c r="BD232" s="650"/>
      <c r="BE232" s="650"/>
      <c r="BF232" s="650"/>
      <c r="BG232" s="650"/>
      <c r="BH232" s="650"/>
      <c r="BI232" s="650"/>
      <c r="BJ232" s="650"/>
      <c r="BK232" s="650"/>
      <c r="BL232" s="650"/>
      <c r="BM232" s="650"/>
      <c r="BN232" s="650"/>
      <c r="BO232" s="650"/>
      <c r="BP232" s="650"/>
      <c r="BQ232" s="650"/>
      <c r="BR232" s="650"/>
      <c r="BS232" s="650"/>
      <c r="BT232" s="650"/>
      <c r="BU232" s="650"/>
      <c r="BV232" s="650"/>
      <c r="BW232" s="650"/>
      <c r="BX232" s="650"/>
      <c r="BY232" s="650"/>
      <c r="BZ232" s="650"/>
      <c r="CA232" s="650"/>
      <c r="CB232" s="650"/>
      <c r="CC232" s="650"/>
      <c r="CD232" s="650"/>
      <c r="CE232" s="650"/>
      <c r="CF232" s="650"/>
      <c r="CG232" s="650"/>
      <c r="CH232" s="650"/>
    </row>
    <row r="233" spans="1:86" ht="13.5" customHeight="1">
      <c r="A233" s="379"/>
      <c r="B233" s="649"/>
      <c r="C233" s="650"/>
      <c r="D233" s="650"/>
      <c r="E233" s="650"/>
      <c r="F233" s="650"/>
      <c r="G233" s="650"/>
      <c r="H233" s="650"/>
      <c r="I233" s="650"/>
      <c r="J233" s="650"/>
      <c r="K233" s="650"/>
      <c r="L233" s="650"/>
      <c r="M233" s="650"/>
      <c r="N233" s="650"/>
      <c r="O233" s="650"/>
      <c r="P233" s="650"/>
      <c r="Q233" s="650"/>
      <c r="R233" s="650"/>
      <c r="S233" s="650"/>
      <c r="T233" s="650"/>
      <c r="U233" s="650"/>
      <c r="V233" s="650"/>
      <c r="W233" s="650"/>
      <c r="X233" s="650"/>
      <c r="Y233" s="650"/>
      <c r="Z233" s="650"/>
      <c r="AA233" s="650"/>
      <c r="AB233" s="650"/>
      <c r="AC233" s="650"/>
      <c r="AD233" s="650"/>
      <c r="AE233" s="650"/>
      <c r="AF233" s="650"/>
      <c r="AG233" s="650"/>
      <c r="AH233" s="650"/>
      <c r="AI233" s="650"/>
      <c r="AJ233" s="650"/>
      <c r="AK233" s="650"/>
      <c r="AL233" s="650"/>
      <c r="AM233" s="650"/>
      <c r="AN233" s="650"/>
      <c r="AO233" s="650"/>
      <c r="AP233" s="650"/>
      <c r="AQ233" s="650"/>
      <c r="AR233" s="650"/>
      <c r="AS233" s="650"/>
      <c r="AT233" s="650"/>
      <c r="AU233" s="650"/>
      <c r="AV233" s="650"/>
      <c r="AW233" s="650"/>
      <c r="AX233" s="650"/>
      <c r="AY233" s="650"/>
      <c r="AZ233" s="650"/>
      <c r="BA233" s="650"/>
      <c r="BB233" s="650"/>
      <c r="BC233" s="650"/>
      <c r="BD233" s="650"/>
      <c r="BE233" s="650"/>
      <c r="BF233" s="650"/>
      <c r="BG233" s="650"/>
      <c r="BH233" s="650"/>
      <c r="BI233" s="650"/>
      <c r="BJ233" s="650"/>
      <c r="BK233" s="650"/>
      <c r="BL233" s="650"/>
      <c r="BM233" s="650"/>
      <c r="BN233" s="650"/>
      <c r="BO233" s="650"/>
      <c r="BP233" s="650"/>
      <c r="BQ233" s="650"/>
      <c r="BR233" s="650"/>
      <c r="BS233" s="650"/>
      <c r="BT233" s="650"/>
      <c r="BU233" s="650"/>
      <c r="BV233" s="650"/>
      <c r="BW233" s="650"/>
      <c r="BX233" s="650"/>
      <c r="BY233" s="650"/>
      <c r="BZ233" s="650"/>
      <c r="CA233" s="650"/>
      <c r="CB233" s="650"/>
      <c r="CC233" s="650"/>
      <c r="CD233" s="650"/>
      <c r="CE233" s="650"/>
      <c r="CF233" s="650"/>
      <c r="CG233" s="650"/>
      <c r="CH233" s="650"/>
    </row>
    <row r="234" spans="1:86" ht="13.5" customHeight="1">
      <c r="A234" s="379"/>
      <c r="B234" s="649"/>
      <c r="C234" s="650"/>
      <c r="D234" s="650"/>
      <c r="E234" s="650"/>
      <c r="F234" s="650"/>
      <c r="G234" s="650"/>
      <c r="H234" s="650"/>
      <c r="I234" s="650"/>
      <c r="J234" s="650"/>
      <c r="K234" s="650"/>
      <c r="L234" s="650"/>
      <c r="M234" s="650"/>
      <c r="N234" s="650"/>
      <c r="O234" s="650"/>
      <c r="P234" s="650"/>
      <c r="Q234" s="650"/>
      <c r="R234" s="650"/>
      <c r="S234" s="650"/>
      <c r="T234" s="650"/>
      <c r="U234" s="650"/>
      <c r="V234" s="650"/>
      <c r="W234" s="650"/>
      <c r="X234" s="650"/>
      <c r="Y234" s="650"/>
      <c r="Z234" s="650"/>
      <c r="AA234" s="650"/>
      <c r="AB234" s="650"/>
      <c r="AC234" s="650"/>
      <c r="AD234" s="650"/>
      <c r="AE234" s="650"/>
      <c r="AF234" s="650"/>
      <c r="AG234" s="650"/>
      <c r="AH234" s="650"/>
      <c r="AI234" s="650"/>
      <c r="AJ234" s="650"/>
      <c r="AK234" s="650"/>
      <c r="AL234" s="650"/>
      <c r="AM234" s="650"/>
      <c r="AN234" s="650"/>
      <c r="AO234" s="650"/>
      <c r="AP234" s="650"/>
      <c r="AQ234" s="650"/>
      <c r="AR234" s="650"/>
      <c r="AS234" s="650"/>
      <c r="AT234" s="650"/>
      <c r="AU234" s="650"/>
      <c r="AV234" s="650"/>
      <c r="AW234" s="650"/>
      <c r="AX234" s="650"/>
      <c r="AY234" s="650"/>
      <c r="AZ234" s="650"/>
      <c r="BA234" s="650"/>
      <c r="BB234" s="650"/>
      <c r="BC234" s="650"/>
      <c r="BD234" s="650"/>
      <c r="BE234" s="650"/>
      <c r="BF234" s="650"/>
      <c r="BG234" s="650"/>
      <c r="BH234" s="650"/>
      <c r="BI234" s="650"/>
      <c r="BJ234" s="650"/>
      <c r="BK234" s="650"/>
      <c r="BL234" s="650"/>
      <c r="BM234" s="650"/>
      <c r="BN234" s="650"/>
      <c r="BO234" s="650"/>
      <c r="BP234" s="650"/>
      <c r="BQ234" s="650"/>
      <c r="BR234" s="650"/>
      <c r="BS234" s="650"/>
      <c r="BT234" s="650"/>
      <c r="BU234" s="650"/>
      <c r="BV234" s="650"/>
      <c r="BW234" s="650"/>
      <c r="BX234" s="650"/>
      <c r="BY234" s="650"/>
      <c r="BZ234" s="650"/>
      <c r="CA234" s="650"/>
      <c r="CB234" s="650"/>
      <c r="CC234" s="650"/>
      <c r="CD234" s="650"/>
      <c r="CE234" s="650"/>
      <c r="CF234" s="650"/>
      <c r="CG234" s="650"/>
      <c r="CH234" s="650"/>
    </row>
    <row r="235" spans="1:86" ht="13.5" customHeight="1">
      <c r="A235" s="379"/>
      <c r="B235" s="649"/>
      <c r="C235" s="650"/>
      <c r="D235" s="650"/>
      <c r="E235" s="650"/>
      <c r="F235" s="650"/>
      <c r="G235" s="650"/>
      <c r="H235" s="650"/>
      <c r="I235" s="650"/>
      <c r="J235" s="650"/>
      <c r="K235" s="650"/>
      <c r="L235" s="650"/>
      <c r="M235" s="650"/>
      <c r="N235" s="650"/>
      <c r="O235" s="650"/>
      <c r="P235" s="650"/>
      <c r="Q235" s="650"/>
      <c r="R235" s="650"/>
      <c r="S235" s="650"/>
      <c r="T235" s="650"/>
      <c r="U235" s="650"/>
      <c r="V235" s="650"/>
      <c r="W235" s="650"/>
      <c r="X235" s="650"/>
      <c r="Y235" s="650"/>
      <c r="Z235" s="650"/>
      <c r="AA235" s="650"/>
      <c r="AB235" s="650"/>
      <c r="AC235" s="650"/>
      <c r="AD235" s="650"/>
      <c r="AE235" s="650"/>
      <c r="AF235" s="650"/>
      <c r="AG235" s="650"/>
      <c r="AH235" s="650"/>
      <c r="AI235" s="650"/>
      <c r="AJ235" s="650"/>
      <c r="AK235" s="650"/>
      <c r="AL235" s="650"/>
      <c r="AM235" s="650"/>
      <c r="AN235" s="650"/>
      <c r="AO235" s="650"/>
      <c r="AP235" s="650"/>
      <c r="AQ235" s="650"/>
      <c r="AR235" s="650"/>
      <c r="AS235" s="650"/>
      <c r="AT235" s="650"/>
      <c r="AU235" s="650"/>
      <c r="AV235" s="650"/>
      <c r="AW235" s="650"/>
      <c r="AX235" s="650"/>
      <c r="AY235" s="650"/>
      <c r="AZ235" s="650"/>
      <c r="BA235" s="650"/>
      <c r="BB235" s="650"/>
      <c r="BC235" s="650"/>
      <c r="BD235" s="650"/>
      <c r="BE235" s="650"/>
      <c r="BF235" s="650"/>
      <c r="BG235" s="650"/>
      <c r="BH235" s="650"/>
      <c r="BI235" s="650"/>
      <c r="BJ235" s="650"/>
      <c r="BK235" s="650"/>
      <c r="BL235" s="650"/>
      <c r="BM235" s="650"/>
      <c r="BN235" s="650"/>
      <c r="BO235" s="650"/>
      <c r="BP235" s="650"/>
      <c r="BQ235" s="650"/>
      <c r="BR235" s="650"/>
      <c r="BS235" s="650"/>
      <c r="BT235" s="650"/>
      <c r="BU235" s="650"/>
      <c r="BV235" s="650"/>
      <c r="BW235" s="650"/>
      <c r="BX235" s="650"/>
      <c r="BY235" s="650"/>
      <c r="BZ235" s="650"/>
      <c r="CA235" s="650"/>
      <c r="CB235" s="650"/>
      <c r="CC235" s="650"/>
      <c r="CD235" s="650"/>
      <c r="CE235" s="650"/>
      <c r="CF235" s="650"/>
      <c r="CG235" s="650"/>
      <c r="CH235" s="650"/>
    </row>
    <row r="236" spans="1:86" ht="13.5" customHeight="1">
      <c r="A236" s="379"/>
      <c r="B236" s="649"/>
      <c r="C236" s="650"/>
      <c r="D236" s="650"/>
      <c r="E236" s="650"/>
      <c r="F236" s="650"/>
      <c r="G236" s="650"/>
      <c r="H236" s="650"/>
      <c r="I236" s="650"/>
      <c r="J236" s="650"/>
      <c r="K236" s="650"/>
      <c r="L236" s="650"/>
      <c r="M236" s="650"/>
      <c r="N236" s="650"/>
      <c r="O236" s="650"/>
      <c r="P236" s="650"/>
      <c r="Q236" s="650"/>
      <c r="R236" s="650"/>
      <c r="S236" s="650"/>
      <c r="T236" s="650"/>
      <c r="U236" s="650"/>
      <c r="V236" s="650"/>
      <c r="W236" s="650"/>
      <c r="X236" s="650"/>
      <c r="Y236" s="650"/>
      <c r="Z236" s="650"/>
      <c r="AA236" s="650"/>
      <c r="AB236" s="650"/>
      <c r="AC236" s="650"/>
      <c r="AD236" s="650"/>
      <c r="AE236" s="650"/>
      <c r="AF236" s="650"/>
      <c r="AG236" s="650"/>
      <c r="AH236" s="650"/>
      <c r="AI236" s="650"/>
      <c r="AJ236" s="650"/>
      <c r="AK236" s="650"/>
      <c r="AL236" s="650"/>
      <c r="AM236" s="650"/>
      <c r="AN236" s="650"/>
      <c r="AO236" s="650"/>
      <c r="AP236" s="650"/>
      <c r="AQ236" s="650"/>
      <c r="AR236" s="650"/>
      <c r="AS236" s="650"/>
      <c r="AT236" s="650"/>
      <c r="AU236" s="650"/>
      <c r="AV236" s="650"/>
      <c r="AW236" s="650"/>
      <c r="AX236" s="650"/>
      <c r="AY236" s="650"/>
      <c r="AZ236" s="650"/>
      <c r="BA236" s="650"/>
      <c r="BB236" s="650"/>
      <c r="BC236" s="650"/>
      <c r="BD236" s="650"/>
      <c r="BE236" s="650"/>
      <c r="BF236" s="650"/>
      <c r="BG236" s="650"/>
      <c r="BH236" s="650"/>
      <c r="BI236" s="650"/>
      <c r="BJ236" s="650"/>
      <c r="BK236" s="650"/>
      <c r="BL236" s="650"/>
      <c r="BM236" s="650"/>
      <c r="BN236" s="650"/>
      <c r="BO236" s="650"/>
      <c r="BP236" s="650"/>
      <c r="BQ236" s="650"/>
      <c r="BR236" s="650"/>
      <c r="BS236" s="650"/>
      <c r="BT236" s="650"/>
      <c r="BU236" s="650"/>
      <c r="BV236" s="650"/>
      <c r="BW236" s="650"/>
      <c r="BX236" s="650"/>
      <c r="BY236" s="650"/>
      <c r="BZ236" s="650"/>
      <c r="CA236" s="650"/>
      <c r="CB236" s="650"/>
      <c r="CC236" s="650"/>
      <c r="CD236" s="650"/>
      <c r="CE236" s="650"/>
      <c r="CF236" s="650"/>
      <c r="CG236" s="650"/>
      <c r="CH236" s="650"/>
    </row>
    <row r="237" spans="1:86" ht="13.5" customHeight="1">
      <c r="A237" s="379"/>
      <c r="B237" s="649"/>
      <c r="C237" s="650"/>
      <c r="D237" s="650"/>
      <c r="E237" s="650"/>
      <c r="F237" s="650"/>
      <c r="G237" s="650"/>
      <c r="H237" s="650"/>
      <c r="I237" s="650"/>
      <c r="J237" s="650"/>
      <c r="K237" s="650"/>
      <c r="L237" s="650"/>
      <c r="M237" s="650"/>
      <c r="N237" s="650"/>
      <c r="O237" s="650"/>
      <c r="P237" s="650"/>
      <c r="Q237" s="650"/>
      <c r="R237" s="650"/>
      <c r="S237" s="650"/>
      <c r="T237" s="650"/>
      <c r="U237" s="650"/>
      <c r="V237" s="650"/>
      <c r="W237" s="650"/>
      <c r="X237" s="650"/>
      <c r="Y237" s="650"/>
      <c r="Z237" s="650"/>
      <c r="AA237" s="650"/>
      <c r="AB237" s="650"/>
      <c r="AC237" s="650"/>
      <c r="AD237" s="650"/>
      <c r="AE237" s="650"/>
      <c r="AF237" s="650"/>
      <c r="AG237" s="650"/>
      <c r="AH237" s="650"/>
      <c r="AI237" s="650"/>
      <c r="AJ237" s="650"/>
      <c r="AK237" s="650"/>
      <c r="AL237" s="650"/>
      <c r="AM237" s="650"/>
      <c r="AN237" s="650"/>
      <c r="AO237" s="650"/>
      <c r="AP237" s="650"/>
      <c r="AQ237" s="650"/>
      <c r="AR237" s="650"/>
      <c r="AS237" s="650"/>
      <c r="AT237" s="650"/>
      <c r="AU237" s="650"/>
      <c r="AV237" s="650"/>
      <c r="AW237" s="650"/>
      <c r="AX237" s="650"/>
      <c r="AY237" s="650"/>
      <c r="AZ237" s="650"/>
      <c r="BA237" s="650"/>
      <c r="BB237" s="650"/>
      <c r="BC237" s="650"/>
      <c r="BD237" s="650"/>
      <c r="BE237" s="650"/>
      <c r="BF237" s="650"/>
      <c r="BG237" s="650"/>
      <c r="BH237" s="650"/>
      <c r="BI237" s="650"/>
      <c r="BJ237" s="650"/>
      <c r="BK237" s="650"/>
      <c r="BL237" s="650"/>
      <c r="BM237" s="650"/>
      <c r="BN237" s="650"/>
      <c r="BO237" s="650"/>
      <c r="BP237" s="650"/>
      <c r="BQ237" s="650"/>
      <c r="BR237" s="650"/>
      <c r="BS237" s="650"/>
      <c r="BT237" s="650"/>
      <c r="BU237" s="650"/>
      <c r="BV237" s="650"/>
      <c r="BW237" s="650"/>
      <c r="BX237" s="650"/>
      <c r="BY237" s="650"/>
      <c r="BZ237" s="650"/>
      <c r="CA237" s="650"/>
      <c r="CB237" s="650"/>
      <c r="CC237" s="650"/>
      <c r="CD237" s="650"/>
      <c r="CE237" s="650"/>
      <c r="CF237" s="650"/>
      <c r="CG237" s="650"/>
      <c r="CH237" s="650"/>
    </row>
    <row r="238" spans="1:86" ht="13.5" customHeight="1">
      <c r="A238" s="379"/>
      <c r="B238" s="649"/>
      <c r="C238" s="650"/>
      <c r="D238" s="650"/>
      <c r="E238" s="650"/>
      <c r="F238" s="650"/>
      <c r="G238" s="650"/>
      <c r="H238" s="650"/>
      <c r="I238" s="650"/>
      <c r="J238" s="650"/>
      <c r="K238" s="650"/>
      <c r="L238" s="650"/>
      <c r="M238" s="650"/>
      <c r="N238" s="650"/>
      <c r="O238" s="650"/>
      <c r="P238" s="650"/>
      <c r="Q238" s="650"/>
      <c r="R238" s="650"/>
      <c r="S238" s="650"/>
      <c r="T238" s="650"/>
      <c r="U238" s="650"/>
      <c r="V238" s="650"/>
      <c r="W238" s="650"/>
      <c r="X238" s="650"/>
      <c r="Y238" s="650"/>
      <c r="Z238" s="650"/>
      <c r="AA238" s="650"/>
      <c r="AB238" s="650"/>
      <c r="AC238" s="650"/>
      <c r="AD238" s="650"/>
      <c r="AE238" s="650"/>
      <c r="AF238" s="650"/>
      <c r="AG238" s="650"/>
      <c r="AH238" s="650"/>
      <c r="AI238" s="650"/>
      <c r="AJ238" s="650"/>
      <c r="AK238" s="650"/>
      <c r="AL238" s="650"/>
      <c r="AM238" s="650"/>
      <c r="AN238" s="650"/>
      <c r="AO238" s="650"/>
      <c r="AP238" s="650"/>
      <c r="AQ238" s="650"/>
      <c r="AR238" s="650"/>
      <c r="AS238" s="650"/>
      <c r="AT238" s="650"/>
      <c r="AU238" s="650"/>
      <c r="AV238" s="650"/>
      <c r="AW238" s="650"/>
      <c r="AX238" s="650"/>
      <c r="AY238" s="650"/>
      <c r="AZ238" s="650"/>
      <c r="BA238" s="650"/>
      <c r="BB238" s="650"/>
      <c r="BC238" s="650"/>
      <c r="BD238" s="650"/>
      <c r="BE238" s="650"/>
      <c r="BF238" s="650"/>
      <c r="BG238" s="650"/>
      <c r="BH238" s="650"/>
      <c r="BI238" s="650"/>
      <c r="BJ238" s="650"/>
      <c r="BK238" s="650"/>
      <c r="BL238" s="650"/>
      <c r="BM238" s="650"/>
      <c r="BN238" s="650"/>
      <c r="BO238" s="650"/>
      <c r="BP238" s="650"/>
      <c r="BQ238" s="650"/>
      <c r="BR238" s="650"/>
      <c r="BS238" s="650"/>
      <c r="BT238" s="650"/>
      <c r="BU238" s="650"/>
      <c r="BV238" s="650"/>
      <c r="BW238" s="650"/>
      <c r="BX238" s="650"/>
      <c r="BY238" s="650"/>
      <c r="BZ238" s="650"/>
      <c r="CA238" s="650"/>
      <c r="CB238" s="650"/>
      <c r="CC238" s="650"/>
      <c r="CD238" s="650"/>
      <c r="CE238" s="650"/>
      <c r="CF238" s="650"/>
      <c r="CG238" s="650"/>
      <c r="CH238" s="650"/>
    </row>
    <row r="239" spans="1:86" ht="13.5" customHeight="1">
      <c r="A239" s="379"/>
      <c r="B239" s="649"/>
      <c r="C239" s="650"/>
      <c r="D239" s="650"/>
      <c r="E239" s="650"/>
      <c r="F239" s="650"/>
      <c r="G239" s="650"/>
      <c r="H239" s="650"/>
      <c r="I239" s="650"/>
      <c r="J239" s="650"/>
      <c r="K239" s="650"/>
      <c r="L239" s="650"/>
      <c r="M239" s="650"/>
      <c r="N239" s="650"/>
      <c r="O239" s="650"/>
      <c r="P239" s="650"/>
      <c r="Q239" s="650"/>
      <c r="R239" s="650"/>
      <c r="S239" s="650"/>
      <c r="T239" s="650"/>
      <c r="U239" s="650"/>
      <c r="V239" s="650"/>
      <c r="W239" s="650"/>
      <c r="X239" s="650"/>
      <c r="Y239" s="650"/>
      <c r="Z239" s="650"/>
      <c r="AA239" s="650"/>
      <c r="AB239" s="650"/>
      <c r="AC239" s="650"/>
      <c r="AD239" s="650"/>
      <c r="AE239" s="650"/>
      <c r="AF239" s="650"/>
      <c r="AG239" s="650"/>
      <c r="AH239" s="650"/>
      <c r="AI239" s="650"/>
      <c r="AJ239" s="650"/>
      <c r="AK239" s="650"/>
      <c r="AL239" s="650"/>
      <c r="AM239" s="650"/>
      <c r="AN239" s="650"/>
      <c r="AO239" s="650"/>
      <c r="AP239" s="650"/>
      <c r="AQ239" s="650"/>
      <c r="AR239" s="650"/>
      <c r="AS239" s="650"/>
      <c r="AT239" s="650"/>
      <c r="AU239" s="650"/>
      <c r="AV239" s="650"/>
      <c r="AW239" s="650"/>
      <c r="AX239" s="650"/>
      <c r="AY239" s="650"/>
      <c r="AZ239" s="650"/>
      <c r="BA239" s="650"/>
      <c r="BB239" s="650"/>
      <c r="BC239" s="650"/>
      <c r="BD239" s="650"/>
      <c r="BE239" s="650"/>
      <c r="BF239" s="650"/>
      <c r="BG239" s="650"/>
      <c r="BH239" s="650"/>
      <c r="BI239" s="650"/>
      <c r="BJ239" s="650"/>
      <c r="BK239" s="650"/>
      <c r="BL239" s="650"/>
      <c r="BM239" s="650"/>
      <c r="BN239" s="650"/>
      <c r="BO239" s="650"/>
      <c r="BP239" s="650"/>
      <c r="BQ239" s="650"/>
      <c r="BR239" s="650"/>
      <c r="BS239" s="650"/>
      <c r="BT239" s="650"/>
      <c r="BU239" s="650"/>
      <c r="BV239" s="650"/>
      <c r="BW239" s="650"/>
      <c r="BX239" s="650"/>
      <c r="BY239" s="650"/>
      <c r="BZ239" s="650"/>
      <c r="CA239" s="650"/>
      <c r="CB239" s="650"/>
      <c r="CC239" s="650"/>
      <c r="CD239" s="650"/>
      <c r="CE239" s="650"/>
      <c r="CF239" s="650"/>
      <c r="CG239" s="650"/>
      <c r="CH239" s="650"/>
    </row>
    <row r="240" spans="1:86" ht="13.5" customHeight="1">
      <c r="A240" s="379"/>
      <c r="B240" s="649"/>
      <c r="C240" s="650"/>
      <c r="D240" s="650"/>
      <c r="E240" s="650"/>
      <c r="F240" s="650"/>
      <c r="G240" s="650"/>
      <c r="H240" s="650"/>
      <c r="I240" s="650"/>
      <c r="J240" s="650"/>
      <c r="K240" s="650"/>
      <c r="L240" s="650"/>
      <c r="M240" s="650"/>
      <c r="N240" s="650"/>
      <c r="O240" s="650"/>
      <c r="P240" s="650"/>
      <c r="Q240" s="650"/>
      <c r="R240" s="650"/>
      <c r="S240" s="650"/>
      <c r="T240" s="650"/>
      <c r="U240" s="650"/>
      <c r="V240" s="650"/>
      <c r="W240" s="650"/>
      <c r="X240" s="650"/>
      <c r="Y240" s="650"/>
      <c r="Z240" s="650"/>
      <c r="AA240" s="650"/>
      <c r="AB240" s="650"/>
      <c r="AC240" s="650"/>
      <c r="AD240" s="650"/>
      <c r="AE240" s="650"/>
      <c r="AF240" s="650"/>
      <c r="AG240" s="650"/>
      <c r="AH240" s="650"/>
      <c r="AI240" s="650"/>
      <c r="AJ240" s="650"/>
      <c r="AK240" s="650"/>
      <c r="AL240" s="650"/>
      <c r="AM240" s="650"/>
      <c r="AN240" s="650"/>
      <c r="AO240" s="650"/>
      <c r="AP240" s="650"/>
      <c r="AQ240" s="650"/>
      <c r="AR240" s="650"/>
      <c r="AS240" s="650"/>
      <c r="AT240" s="650"/>
      <c r="AU240" s="650"/>
      <c r="AV240" s="650"/>
      <c r="AW240" s="650"/>
      <c r="AX240" s="650"/>
      <c r="AY240" s="650"/>
      <c r="AZ240" s="650"/>
      <c r="BA240" s="650"/>
      <c r="BB240" s="650"/>
      <c r="BC240" s="650"/>
      <c r="BD240" s="650"/>
      <c r="BE240" s="650"/>
      <c r="BF240" s="650"/>
      <c r="BG240" s="650"/>
      <c r="BH240" s="650"/>
      <c r="BI240" s="650"/>
      <c r="BJ240" s="650"/>
      <c r="BK240" s="650"/>
      <c r="BL240" s="650"/>
      <c r="BM240" s="650"/>
      <c r="BN240" s="650"/>
      <c r="BO240" s="650"/>
      <c r="BP240" s="650"/>
      <c r="BQ240" s="650"/>
      <c r="BR240" s="650"/>
      <c r="BS240" s="650"/>
      <c r="BT240" s="650"/>
      <c r="BU240" s="650"/>
      <c r="BV240" s="650"/>
      <c r="BW240" s="650"/>
      <c r="BX240" s="650"/>
      <c r="BY240" s="650"/>
      <c r="BZ240" s="650"/>
      <c r="CA240" s="650"/>
      <c r="CB240" s="650"/>
      <c r="CC240" s="650"/>
      <c r="CD240" s="650"/>
      <c r="CE240" s="650"/>
      <c r="CF240" s="650"/>
      <c r="CG240" s="650"/>
      <c r="CH240" s="650"/>
    </row>
    <row r="241" spans="1:86" ht="13.5" customHeight="1">
      <c r="A241" s="379"/>
      <c r="B241" s="649"/>
      <c r="C241" s="650"/>
      <c r="D241" s="650"/>
      <c r="E241" s="650"/>
      <c r="F241" s="650"/>
      <c r="G241" s="650"/>
      <c r="H241" s="650"/>
      <c r="I241" s="650"/>
      <c r="J241" s="650"/>
      <c r="K241" s="650"/>
      <c r="L241" s="650"/>
      <c r="M241" s="650"/>
      <c r="N241" s="650"/>
      <c r="O241" s="650"/>
      <c r="P241" s="650"/>
      <c r="Q241" s="650"/>
      <c r="R241" s="650"/>
      <c r="S241" s="650"/>
      <c r="T241" s="650"/>
      <c r="U241" s="650"/>
      <c r="V241" s="650"/>
      <c r="W241" s="650"/>
      <c r="X241" s="650"/>
      <c r="Y241" s="650"/>
      <c r="Z241" s="650"/>
      <c r="AA241" s="650"/>
      <c r="AB241" s="650"/>
      <c r="AC241" s="650"/>
      <c r="AD241" s="650"/>
      <c r="AE241" s="650"/>
      <c r="AF241" s="650"/>
      <c r="AG241" s="650"/>
      <c r="AH241" s="650"/>
      <c r="AI241" s="650"/>
      <c r="AJ241" s="650"/>
      <c r="AK241" s="650"/>
      <c r="AL241" s="650"/>
      <c r="AM241" s="650"/>
      <c r="AN241" s="650"/>
      <c r="AO241" s="650"/>
      <c r="AP241" s="650"/>
      <c r="AQ241" s="650"/>
      <c r="AR241" s="650"/>
      <c r="AS241" s="650"/>
      <c r="AT241" s="650"/>
      <c r="AU241" s="650"/>
      <c r="AV241" s="650"/>
      <c r="AW241" s="650"/>
      <c r="AX241" s="650"/>
      <c r="AY241" s="650"/>
      <c r="AZ241" s="650"/>
      <c r="BA241" s="650"/>
      <c r="BB241" s="650"/>
      <c r="BC241" s="650"/>
      <c r="BD241" s="650"/>
      <c r="BE241" s="650"/>
      <c r="BF241" s="650"/>
      <c r="BG241" s="650"/>
      <c r="BH241" s="650"/>
      <c r="BI241" s="650"/>
      <c r="BJ241" s="650"/>
      <c r="BK241" s="650"/>
      <c r="BL241" s="650"/>
      <c r="BM241" s="650"/>
      <c r="BN241" s="650"/>
      <c r="BO241" s="650"/>
      <c r="BP241" s="650"/>
      <c r="BQ241" s="650"/>
      <c r="BR241" s="650"/>
      <c r="BS241" s="650"/>
      <c r="BT241" s="650"/>
      <c r="BU241" s="650"/>
      <c r="BV241" s="650"/>
      <c r="BW241" s="650"/>
      <c r="BX241" s="650"/>
      <c r="BY241" s="650"/>
      <c r="BZ241" s="650"/>
      <c r="CA241" s="650"/>
      <c r="CB241" s="650"/>
      <c r="CC241" s="650"/>
      <c r="CD241" s="650"/>
      <c r="CE241" s="650"/>
      <c r="CF241" s="650"/>
      <c r="CG241" s="650"/>
      <c r="CH241" s="650"/>
    </row>
    <row r="242" spans="1:86" ht="13.5" customHeight="1">
      <c r="A242" s="379"/>
      <c r="B242" s="649"/>
      <c r="C242" s="650"/>
      <c r="D242" s="650"/>
      <c r="E242" s="650"/>
      <c r="F242" s="650"/>
      <c r="G242" s="650"/>
      <c r="H242" s="650"/>
      <c r="I242" s="650"/>
      <c r="J242" s="650"/>
      <c r="K242" s="650"/>
      <c r="L242" s="650"/>
      <c r="M242" s="650"/>
      <c r="N242" s="650"/>
      <c r="O242" s="650"/>
      <c r="P242" s="650"/>
      <c r="Q242" s="650"/>
      <c r="R242" s="650"/>
      <c r="S242" s="650"/>
      <c r="T242" s="650"/>
      <c r="U242" s="650"/>
      <c r="V242" s="650"/>
      <c r="W242" s="650"/>
      <c r="X242" s="650"/>
      <c r="Y242" s="650"/>
      <c r="Z242" s="650"/>
      <c r="AA242" s="650"/>
      <c r="AB242" s="650"/>
      <c r="AC242" s="650"/>
      <c r="AD242" s="650"/>
      <c r="AE242" s="650"/>
      <c r="AF242" s="650"/>
      <c r="AG242" s="650"/>
      <c r="AH242" s="650"/>
      <c r="AI242" s="650"/>
      <c r="AJ242" s="650"/>
      <c r="AK242" s="650"/>
      <c r="AL242" s="650"/>
      <c r="AM242" s="650"/>
      <c r="AN242" s="650"/>
      <c r="AO242" s="650"/>
      <c r="AP242" s="650"/>
      <c r="AQ242" s="650"/>
      <c r="AR242" s="650"/>
      <c r="AS242" s="650"/>
      <c r="AT242" s="650"/>
      <c r="AU242" s="650"/>
      <c r="AV242" s="650"/>
      <c r="AW242" s="650"/>
      <c r="AX242" s="650"/>
      <c r="AY242" s="650"/>
      <c r="AZ242" s="650"/>
      <c r="BA242" s="650"/>
      <c r="BB242" s="650"/>
      <c r="BC242" s="650"/>
      <c r="BD242" s="650"/>
      <c r="BE242" s="650"/>
      <c r="BF242" s="650"/>
      <c r="BG242" s="650"/>
      <c r="BH242" s="650"/>
      <c r="BI242" s="650"/>
      <c r="BJ242" s="650"/>
      <c r="BK242" s="650"/>
      <c r="BL242" s="650"/>
      <c r="BM242" s="650"/>
      <c r="BN242" s="650"/>
      <c r="BO242" s="650"/>
      <c r="BP242" s="650"/>
      <c r="BQ242" s="650"/>
      <c r="BR242" s="650"/>
      <c r="BS242" s="650"/>
      <c r="BT242" s="650"/>
      <c r="BU242" s="650"/>
      <c r="BV242" s="650"/>
      <c r="BW242" s="650"/>
      <c r="BX242" s="650"/>
      <c r="BY242" s="650"/>
      <c r="BZ242" s="650"/>
      <c r="CA242" s="650"/>
      <c r="CB242" s="650"/>
      <c r="CC242" s="650"/>
      <c r="CD242" s="650"/>
      <c r="CE242" s="650"/>
      <c r="CF242" s="650"/>
      <c r="CG242" s="650"/>
      <c r="CH242" s="650"/>
    </row>
    <row r="243" spans="1:86" ht="13.5" customHeight="1">
      <c r="A243" s="379"/>
      <c r="B243" s="649"/>
      <c r="C243" s="650"/>
      <c r="D243" s="650"/>
      <c r="E243" s="650"/>
      <c r="F243" s="650"/>
      <c r="G243" s="650"/>
      <c r="H243" s="650"/>
      <c r="I243" s="650"/>
      <c r="J243" s="650"/>
      <c r="K243" s="650"/>
      <c r="L243" s="650"/>
      <c r="M243" s="650"/>
      <c r="N243" s="650"/>
      <c r="O243" s="650"/>
      <c r="P243" s="650"/>
      <c r="Q243" s="650"/>
      <c r="R243" s="650"/>
      <c r="S243" s="650"/>
      <c r="T243" s="650"/>
      <c r="U243" s="650"/>
      <c r="V243" s="650"/>
      <c r="W243" s="650"/>
      <c r="X243" s="650"/>
      <c r="Y243" s="650"/>
      <c r="Z243" s="650"/>
      <c r="AA243" s="650"/>
      <c r="AB243" s="650"/>
      <c r="AC243" s="650"/>
      <c r="AD243" s="650"/>
      <c r="AE243" s="650"/>
      <c r="AF243" s="650"/>
      <c r="AG243" s="650"/>
      <c r="AH243" s="650"/>
      <c r="AI243" s="650"/>
      <c r="AJ243" s="650"/>
      <c r="AK243" s="650"/>
      <c r="AL243" s="650"/>
      <c r="AM243" s="650"/>
      <c r="AN243" s="650"/>
      <c r="AO243" s="650"/>
      <c r="AP243" s="650"/>
      <c r="AQ243" s="650"/>
      <c r="AR243" s="650"/>
      <c r="AS243" s="650"/>
      <c r="AT243" s="650"/>
      <c r="AU243" s="650"/>
      <c r="AV243" s="650"/>
      <c r="AW243" s="650"/>
      <c r="AX243" s="650"/>
      <c r="AY243" s="650"/>
      <c r="AZ243" s="650"/>
      <c r="BA243" s="650"/>
      <c r="BB243" s="650"/>
      <c r="BC243" s="650"/>
      <c r="BD243" s="650"/>
      <c r="BE243" s="650"/>
      <c r="BF243" s="650"/>
      <c r="BG243" s="650"/>
      <c r="BH243" s="650"/>
      <c r="BI243" s="650"/>
      <c r="BJ243" s="650"/>
      <c r="BK243" s="650"/>
      <c r="BL243" s="650"/>
      <c r="BM243" s="650"/>
      <c r="BN243" s="650"/>
      <c r="BO243" s="650"/>
      <c r="BP243" s="650"/>
      <c r="BQ243" s="650"/>
      <c r="BR243" s="650"/>
      <c r="BS243" s="650"/>
      <c r="BT243" s="650"/>
      <c r="BU243" s="650"/>
      <c r="BV243" s="650"/>
      <c r="BW243" s="650"/>
      <c r="BX243" s="650"/>
      <c r="BY243" s="650"/>
      <c r="BZ243" s="650"/>
      <c r="CA243" s="650"/>
      <c r="CB243" s="650"/>
      <c r="CC243" s="650"/>
      <c r="CD243" s="650"/>
      <c r="CE243" s="650"/>
      <c r="CF243" s="650"/>
      <c r="CG243" s="650"/>
      <c r="CH243" s="650"/>
    </row>
    <row r="244" spans="1:86" ht="13.5" customHeight="1">
      <c r="A244" s="379"/>
      <c r="B244" s="649"/>
      <c r="C244" s="650"/>
      <c r="D244" s="650"/>
      <c r="E244" s="650"/>
      <c r="F244" s="650"/>
      <c r="G244" s="650"/>
      <c r="H244" s="650"/>
      <c r="I244" s="650"/>
      <c r="J244" s="650"/>
      <c r="K244" s="650"/>
      <c r="L244" s="650"/>
      <c r="M244" s="650"/>
      <c r="N244" s="650"/>
      <c r="O244" s="650"/>
      <c r="P244" s="650"/>
      <c r="Q244" s="650"/>
      <c r="R244" s="650"/>
      <c r="S244" s="650"/>
      <c r="T244" s="650"/>
      <c r="U244" s="650"/>
      <c r="V244" s="650"/>
      <c r="W244" s="650"/>
      <c r="X244" s="650"/>
      <c r="Y244" s="650"/>
      <c r="Z244" s="650"/>
      <c r="AA244" s="650"/>
      <c r="AB244" s="650"/>
      <c r="AC244" s="650"/>
      <c r="AD244" s="650"/>
      <c r="AE244" s="650"/>
      <c r="AF244" s="650"/>
      <c r="AG244" s="650"/>
      <c r="AH244" s="650"/>
      <c r="AI244" s="650"/>
      <c r="AJ244" s="650"/>
      <c r="AK244" s="650"/>
      <c r="AL244" s="650"/>
      <c r="AM244" s="650"/>
      <c r="AN244" s="650"/>
      <c r="AO244" s="650"/>
      <c r="AP244" s="650"/>
      <c r="AQ244" s="650"/>
      <c r="AR244" s="650"/>
      <c r="AS244" s="650"/>
      <c r="AT244" s="650"/>
      <c r="AU244" s="650"/>
      <c r="AV244" s="650"/>
      <c r="AW244" s="650"/>
      <c r="AX244" s="650"/>
      <c r="AY244" s="650"/>
      <c r="AZ244" s="650"/>
      <c r="BA244" s="650"/>
      <c r="BB244" s="650"/>
      <c r="BC244" s="650"/>
      <c r="BD244" s="650"/>
      <c r="BE244" s="650"/>
      <c r="BF244" s="650"/>
      <c r="BG244" s="650"/>
      <c r="BH244" s="650"/>
      <c r="BI244" s="650"/>
      <c r="BJ244" s="650"/>
      <c r="BK244" s="650"/>
      <c r="BL244" s="650"/>
      <c r="BM244" s="650"/>
      <c r="BN244" s="650"/>
      <c r="BO244" s="650"/>
      <c r="BP244" s="650"/>
      <c r="BQ244" s="650"/>
      <c r="BR244" s="650"/>
      <c r="BS244" s="650"/>
      <c r="BT244" s="650"/>
      <c r="BU244" s="650"/>
      <c r="BV244" s="650"/>
      <c r="BW244" s="650"/>
      <c r="BX244" s="650"/>
      <c r="BY244" s="650"/>
      <c r="BZ244" s="650"/>
      <c r="CA244" s="650"/>
      <c r="CB244" s="650"/>
      <c r="CC244" s="650"/>
      <c r="CD244" s="650"/>
      <c r="CE244" s="650"/>
      <c r="CF244" s="650"/>
      <c r="CG244" s="650"/>
      <c r="CH244" s="650"/>
    </row>
    <row r="245" spans="1:86" ht="13.5" customHeight="1">
      <c r="A245" s="379"/>
      <c r="B245" s="649"/>
      <c r="C245" s="650"/>
      <c r="D245" s="650"/>
      <c r="E245" s="650"/>
      <c r="F245" s="650"/>
      <c r="G245" s="650"/>
      <c r="H245" s="650"/>
      <c r="I245" s="650"/>
      <c r="J245" s="650"/>
      <c r="K245" s="650"/>
      <c r="L245" s="650"/>
      <c r="M245" s="650"/>
      <c r="N245" s="650"/>
      <c r="O245" s="650"/>
      <c r="P245" s="650"/>
      <c r="Q245" s="650"/>
      <c r="R245" s="650"/>
      <c r="S245" s="650"/>
      <c r="T245" s="650"/>
      <c r="U245" s="650"/>
      <c r="V245" s="650"/>
      <c r="W245" s="650"/>
      <c r="X245" s="650"/>
      <c r="Y245" s="650"/>
      <c r="Z245" s="650"/>
      <c r="AA245" s="650"/>
      <c r="AB245" s="650"/>
      <c r="AC245" s="650"/>
      <c r="AD245" s="650"/>
      <c r="AE245" s="650"/>
      <c r="AF245" s="650"/>
      <c r="AG245" s="650"/>
      <c r="AH245" s="650"/>
      <c r="AI245" s="650"/>
      <c r="AJ245" s="650"/>
      <c r="AK245" s="650"/>
      <c r="AL245" s="650"/>
      <c r="AM245" s="650"/>
      <c r="AN245" s="650"/>
      <c r="AO245" s="650"/>
      <c r="AP245" s="650"/>
      <c r="AQ245" s="650"/>
      <c r="AR245" s="650"/>
      <c r="AS245" s="650"/>
      <c r="AT245" s="650"/>
      <c r="AU245" s="650"/>
      <c r="AV245" s="650"/>
      <c r="AW245" s="650"/>
      <c r="AX245" s="650"/>
      <c r="AY245" s="650"/>
      <c r="AZ245" s="650"/>
      <c r="BA245" s="650"/>
      <c r="BB245" s="650"/>
      <c r="BC245" s="650"/>
      <c r="BD245" s="650"/>
      <c r="BE245" s="650"/>
      <c r="BF245" s="650"/>
      <c r="BG245" s="650"/>
      <c r="BH245" s="650"/>
      <c r="BI245" s="650"/>
      <c r="BJ245" s="650"/>
      <c r="BK245" s="650"/>
      <c r="BL245" s="650"/>
      <c r="BM245" s="650"/>
      <c r="BN245" s="650"/>
      <c r="BO245" s="650"/>
      <c r="BP245" s="650"/>
      <c r="BQ245" s="650"/>
      <c r="BR245" s="650"/>
      <c r="BS245" s="650"/>
      <c r="BT245" s="650"/>
      <c r="BU245" s="650"/>
      <c r="BV245" s="650"/>
      <c r="BW245" s="650"/>
      <c r="BX245" s="650"/>
      <c r="BY245" s="650"/>
      <c r="BZ245" s="650"/>
      <c r="CA245" s="650"/>
      <c r="CB245" s="650"/>
      <c r="CC245" s="650"/>
      <c r="CD245" s="650"/>
      <c r="CE245" s="650"/>
      <c r="CF245" s="650"/>
      <c r="CG245" s="650"/>
      <c r="CH245" s="650"/>
    </row>
    <row r="246" spans="1:86" ht="13.5" customHeight="1">
      <c r="A246" s="379"/>
      <c r="B246" s="649"/>
      <c r="C246" s="650"/>
      <c r="D246" s="650"/>
      <c r="E246" s="650"/>
      <c r="F246" s="650"/>
      <c r="G246" s="650"/>
      <c r="H246" s="650"/>
      <c r="I246" s="650"/>
      <c r="J246" s="650"/>
      <c r="K246" s="650"/>
      <c r="L246" s="650"/>
      <c r="M246" s="650"/>
      <c r="N246" s="650"/>
      <c r="O246" s="650"/>
      <c r="P246" s="650"/>
      <c r="Q246" s="650"/>
      <c r="R246" s="650"/>
      <c r="S246" s="650"/>
      <c r="T246" s="650"/>
      <c r="U246" s="650"/>
      <c r="V246" s="650"/>
      <c r="W246" s="650"/>
      <c r="X246" s="650"/>
      <c r="Y246" s="650"/>
      <c r="Z246" s="650"/>
      <c r="AA246" s="650"/>
      <c r="AB246" s="650"/>
      <c r="AC246" s="650"/>
      <c r="AD246" s="650"/>
      <c r="AE246" s="650"/>
      <c r="AF246" s="650"/>
      <c r="AG246" s="650"/>
      <c r="AH246" s="650"/>
      <c r="AI246" s="650"/>
      <c r="AJ246" s="650"/>
      <c r="AK246" s="650"/>
      <c r="AL246" s="650"/>
      <c r="AM246" s="650"/>
      <c r="AN246" s="650"/>
      <c r="AO246" s="650"/>
      <c r="AP246" s="650"/>
      <c r="AQ246" s="650"/>
      <c r="AR246" s="650"/>
      <c r="AS246" s="650"/>
      <c r="AT246" s="650"/>
      <c r="AU246" s="650"/>
      <c r="AV246" s="650"/>
      <c r="AW246" s="650"/>
      <c r="AX246" s="650"/>
      <c r="AY246" s="650"/>
      <c r="AZ246" s="650"/>
      <c r="BA246" s="650"/>
      <c r="BB246" s="650"/>
      <c r="BC246" s="650"/>
      <c r="BD246" s="650"/>
      <c r="BE246" s="650"/>
      <c r="BF246" s="650"/>
      <c r="BG246" s="650"/>
      <c r="BH246" s="650"/>
      <c r="BI246" s="650"/>
      <c r="BJ246" s="650"/>
      <c r="BK246" s="650"/>
      <c r="BL246" s="650"/>
      <c r="BM246" s="650"/>
      <c r="BN246" s="650"/>
      <c r="BO246" s="650"/>
      <c r="BP246" s="650"/>
      <c r="BQ246" s="650"/>
      <c r="BR246" s="650"/>
      <c r="BS246" s="650"/>
      <c r="BT246" s="650"/>
      <c r="BU246" s="650"/>
      <c r="BV246" s="650"/>
      <c r="BW246" s="650"/>
      <c r="BX246" s="650"/>
      <c r="BY246" s="650"/>
      <c r="BZ246" s="650"/>
      <c r="CA246" s="650"/>
      <c r="CB246" s="650"/>
      <c r="CC246" s="650"/>
      <c r="CD246" s="650"/>
      <c r="CE246" s="650"/>
      <c r="CF246" s="650"/>
      <c r="CG246" s="650"/>
      <c r="CH246" s="650"/>
    </row>
    <row r="247" spans="1:86" ht="13.5" customHeight="1">
      <c r="A247" s="379"/>
      <c r="B247" s="649"/>
      <c r="C247" s="650"/>
      <c r="D247" s="650"/>
      <c r="E247" s="650"/>
      <c r="F247" s="650"/>
      <c r="G247" s="650"/>
      <c r="H247" s="650"/>
      <c r="I247" s="650"/>
      <c r="J247" s="650"/>
      <c r="K247" s="650"/>
      <c r="L247" s="650"/>
      <c r="M247" s="650"/>
      <c r="N247" s="650"/>
      <c r="O247" s="650"/>
      <c r="P247" s="650"/>
      <c r="Q247" s="650"/>
      <c r="R247" s="650"/>
      <c r="S247" s="650"/>
      <c r="T247" s="650"/>
      <c r="U247" s="650"/>
      <c r="V247" s="650"/>
      <c r="W247" s="650"/>
      <c r="X247" s="650"/>
      <c r="Y247" s="650"/>
      <c r="Z247" s="650"/>
      <c r="AA247" s="650"/>
      <c r="AB247" s="650"/>
      <c r="AC247" s="650"/>
      <c r="AD247" s="650"/>
      <c r="AE247" s="650"/>
      <c r="AF247" s="650"/>
      <c r="AG247" s="650"/>
      <c r="AH247" s="650"/>
      <c r="AI247" s="650"/>
      <c r="AJ247" s="650"/>
      <c r="AK247" s="650"/>
      <c r="AL247" s="650"/>
      <c r="AM247" s="650"/>
      <c r="AN247" s="650"/>
      <c r="AO247" s="650"/>
      <c r="AP247" s="650"/>
      <c r="AQ247" s="650"/>
      <c r="AR247" s="650"/>
      <c r="AS247" s="650"/>
      <c r="AT247" s="650"/>
      <c r="AU247" s="650"/>
      <c r="AV247" s="650"/>
      <c r="AW247" s="650"/>
      <c r="AX247" s="650"/>
      <c r="AY247" s="650"/>
      <c r="AZ247" s="650"/>
      <c r="BA247" s="650"/>
      <c r="BB247" s="650"/>
      <c r="BC247" s="650"/>
      <c r="BD247" s="650"/>
      <c r="BE247" s="650"/>
      <c r="BF247" s="650"/>
      <c r="BG247" s="650"/>
      <c r="BH247" s="650"/>
      <c r="BI247" s="650"/>
      <c r="BJ247" s="650"/>
      <c r="BK247" s="650"/>
      <c r="BL247" s="650"/>
      <c r="BM247" s="650"/>
      <c r="BN247" s="650"/>
      <c r="BO247" s="650"/>
      <c r="BP247" s="650"/>
      <c r="BQ247" s="650"/>
      <c r="BR247" s="650"/>
      <c r="BS247" s="650"/>
      <c r="BT247" s="650"/>
      <c r="BU247" s="650"/>
      <c r="BV247" s="650"/>
      <c r="BW247" s="650"/>
      <c r="BX247" s="650"/>
      <c r="BY247" s="650"/>
      <c r="BZ247" s="650"/>
      <c r="CA247" s="650"/>
      <c r="CB247" s="650"/>
      <c r="CC247" s="650"/>
      <c r="CD247" s="650"/>
      <c r="CE247" s="650"/>
      <c r="CF247" s="650"/>
      <c r="CG247" s="650"/>
      <c r="CH247" s="650"/>
    </row>
    <row r="248" spans="1:86" ht="13.5" customHeight="1">
      <c r="A248" s="379"/>
      <c r="B248" s="649"/>
      <c r="C248" s="650"/>
      <c r="D248" s="650"/>
      <c r="E248" s="650"/>
      <c r="F248" s="650"/>
      <c r="G248" s="650"/>
      <c r="H248" s="650"/>
      <c r="I248" s="650"/>
      <c r="J248" s="650"/>
      <c r="K248" s="650"/>
      <c r="L248" s="650"/>
      <c r="M248" s="650"/>
      <c r="N248" s="650"/>
      <c r="O248" s="650"/>
      <c r="P248" s="650"/>
      <c r="Q248" s="650"/>
      <c r="R248" s="650"/>
      <c r="S248" s="650"/>
      <c r="T248" s="650"/>
      <c r="U248" s="650"/>
      <c r="V248" s="650"/>
      <c r="W248" s="650"/>
      <c r="X248" s="650"/>
      <c r="Y248" s="650"/>
      <c r="Z248" s="650"/>
      <c r="AA248" s="650"/>
      <c r="AB248" s="650"/>
      <c r="AC248" s="650"/>
      <c r="AD248" s="650"/>
      <c r="AE248" s="650"/>
      <c r="AF248" s="650"/>
      <c r="AG248" s="650"/>
      <c r="AH248" s="650"/>
      <c r="AI248" s="650"/>
      <c r="AJ248" s="650"/>
      <c r="AK248" s="650"/>
      <c r="AL248" s="650"/>
      <c r="AM248" s="650"/>
      <c r="AN248" s="650"/>
      <c r="AO248" s="650"/>
      <c r="AP248" s="650"/>
      <c r="AQ248" s="650"/>
      <c r="AR248" s="650"/>
      <c r="AS248" s="650"/>
      <c r="AT248" s="650"/>
      <c r="AU248" s="650"/>
      <c r="AV248" s="650"/>
      <c r="AW248" s="650"/>
      <c r="AX248" s="650"/>
      <c r="AY248" s="650"/>
      <c r="AZ248" s="650"/>
      <c r="BA248" s="650"/>
      <c r="BB248" s="650"/>
      <c r="BC248" s="650"/>
      <c r="BD248" s="650"/>
      <c r="BE248" s="650"/>
      <c r="BF248" s="650"/>
      <c r="BG248" s="650"/>
      <c r="BH248" s="650"/>
      <c r="BI248" s="650"/>
      <c r="BJ248" s="650"/>
      <c r="BK248" s="650"/>
      <c r="BL248" s="650"/>
      <c r="BM248" s="650"/>
      <c r="BN248" s="650"/>
      <c r="BO248" s="650"/>
      <c r="BP248" s="650"/>
      <c r="BQ248" s="650"/>
      <c r="BR248" s="650"/>
      <c r="BS248" s="650"/>
      <c r="BT248" s="650"/>
      <c r="BU248" s="650"/>
      <c r="BV248" s="650"/>
      <c r="BW248" s="650"/>
      <c r="BX248" s="650"/>
      <c r="BY248" s="650"/>
      <c r="BZ248" s="650"/>
      <c r="CA248" s="650"/>
      <c r="CB248" s="650"/>
      <c r="CC248" s="650"/>
      <c r="CD248" s="650"/>
      <c r="CE248" s="650"/>
      <c r="CF248" s="650"/>
      <c r="CG248" s="650"/>
      <c r="CH248" s="650"/>
    </row>
    <row r="249" spans="1:86" ht="13.5" customHeight="1">
      <c r="A249" s="379"/>
      <c r="B249" s="649"/>
      <c r="C249" s="650"/>
      <c r="D249" s="650"/>
      <c r="E249" s="650"/>
      <c r="F249" s="650"/>
      <c r="G249" s="650"/>
      <c r="H249" s="650"/>
      <c r="I249" s="650"/>
      <c r="J249" s="650"/>
      <c r="K249" s="650"/>
      <c r="L249" s="650"/>
      <c r="M249" s="650"/>
      <c r="N249" s="650"/>
      <c r="O249" s="650"/>
      <c r="P249" s="650"/>
      <c r="Q249" s="650"/>
      <c r="R249" s="650"/>
      <c r="S249" s="650"/>
      <c r="T249" s="650"/>
      <c r="U249" s="650"/>
      <c r="V249" s="650"/>
      <c r="W249" s="650"/>
      <c r="X249" s="650"/>
      <c r="Y249" s="650"/>
      <c r="Z249" s="650"/>
      <c r="AA249" s="650"/>
      <c r="AB249" s="650"/>
      <c r="AC249" s="650"/>
      <c r="AD249" s="650"/>
      <c r="AE249" s="650"/>
      <c r="AF249" s="650"/>
      <c r="AG249" s="650"/>
      <c r="AH249" s="650"/>
      <c r="AI249" s="650"/>
      <c r="AJ249" s="650"/>
      <c r="AK249" s="650"/>
      <c r="AL249" s="650"/>
      <c r="AM249" s="650"/>
      <c r="AN249" s="650"/>
      <c r="AO249" s="650"/>
      <c r="AP249" s="650"/>
      <c r="AQ249" s="650"/>
      <c r="AR249" s="650"/>
      <c r="AS249" s="650"/>
      <c r="AT249" s="650"/>
      <c r="AU249" s="650"/>
      <c r="AV249" s="650"/>
      <c r="AW249" s="650"/>
      <c r="AX249" s="650"/>
      <c r="AY249" s="650"/>
      <c r="AZ249" s="650"/>
      <c r="BA249" s="650"/>
      <c r="BB249" s="650"/>
      <c r="BC249" s="650"/>
      <c r="BD249" s="650"/>
      <c r="BE249" s="650"/>
      <c r="BF249" s="650"/>
      <c r="BG249" s="650"/>
      <c r="BH249" s="650"/>
      <c r="BI249" s="650"/>
      <c r="BJ249" s="650"/>
      <c r="BK249" s="650"/>
      <c r="BL249" s="650"/>
      <c r="BM249" s="650"/>
      <c r="BN249" s="650"/>
      <c r="BO249" s="650"/>
      <c r="BP249" s="650"/>
      <c r="BQ249" s="650"/>
      <c r="BR249" s="650"/>
      <c r="BS249" s="650"/>
      <c r="BT249" s="650"/>
      <c r="BU249" s="650"/>
      <c r="BV249" s="650"/>
      <c r="BW249" s="650"/>
      <c r="BX249" s="650"/>
      <c r="BY249" s="650"/>
      <c r="BZ249" s="650"/>
      <c r="CA249" s="650"/>
      <c r="CB249" s="650"/>
      <c r="CC249" s="650"/>
      <c r="CD249" s="650"/>
      <c r="CE249" s="650"/>
      <c r="CF249" s="650"/>
      <c r="CG249" s="650"/>
      <c r="CH249" s="650"/>
    </row>
    <row r="250" spans="1:86" ht="13.5" customHeight="1">
      <c r="A250" s="379"/>
      <c r="B250" s="649"/>
      <c r="C250" s="650"/>
      <c r="D250" s="650"/>
      <c r="E250" s="650"/>
      <c r="F250" s="650"/>
      <c r="G250" s="650"/>
      <c r="H250" s="650"/>
      <c r="I250" s="650"/>
      <c r="J250" s="650"/>
      <c r="K250" s="650"/>
      <c r="L250" s="650"/>
      <c r="M250" s="650"/>
      <c r="N250" s="650"/>
      <c r="O250" s="650"/>
      <c r="P250" s="650"/>
      <c r="Q250" s="650"/>
      <c r="R250" s="650"/>
      <c r="S250" s="650"/>
      <c r="T250" s="650"/>
      <c r="U250" s="650"/>
      <c r="V250" s="650"/>
      <c r="W250" s="650"/>
      <c r="X250" s="650"/>
      <c r="Y250" s="650"/>
      <c r="Z250" s="650"/>
      <c r="AA250" s="650"/>
      <c r="AB250" s="650"/>
      <c r="AC250" s="650"/>
      <c r="AD250" s="650"/>
      <c r="AE250" s="650"/>
      <c r="AF250" s="650"/>
      <c r="AG250" s="650"/>
      <c r="AH250" s="650"/>
      <c r="AI250" s="650"/>
      <c r="AJ250" s="650"/>
      <c r="AK250" s="650"/>
      <c r="AL250" s="650"/>
      <c r="AM250" s="650"/>
      <c r="AN250" s="650"/>
      <c r="AO250" s="650"/>
      <c r="AP250" s="650"/>
      <c r="AQ250" s="650"/>
      <c r="AR250" s="650"/>
      <c r="AS250" s="650"/>
      <c r="AT250" s="650"/>
      <c r="AU250" s="650"/>
      <c r="AV250" s="650"/>
      <c r="AW250" s="650"/>
      <c r="AX250" s="650"/>
      <c r="AY250" s="650"/>
      <c r="AZ250" s="650"/>
      <c r="BA250" s="650"/>
      <c r="BB250" s="650"/>
      <c r="BC250" s="650"/>
      <c r="BD250" s="650"/>
      <c r="BE250" s="650"/>
      <c r="BF250" s="650"/>
      <c r="BG250" s="650"/>
      <c r="BH250" s="650"/>
      <c r="BI250" s="650"/>
      <c r="BJ250" s="650"/>
      <c r="BK250" s="650"/>
      <c r="BL250" s="650"/>
      <c r="BM250" s="650"/>
      <c r="BN250" s="650"/>
      <c r="BO250" s="650"/>
      <c r="BP250" s="650"/>
      <c r="BQ250" s="650"/>
      <c r="BR250" s="650"/>
      <c r="BS250" s="650"/>
      <c r="BT250" s="650"/>
      <c r="BU250" s="650"/>
      <c r="BV250" s="650"/>
      <c r="BW250" s="650"/>
      <c r="BX250" s="650"/>
      <c r="BY250" s="650"/>
      <c r="BZ250" s="650"/>
      <c r="CA250" s="650"/>
      <c r="CB250" s="650"/>
      <c r="CC250" s="650"/>
      <c r="CD250" s="650"/>
      <c r="CE250" s="650"/>
      <c r="CF250" s="650"/>
      <c r="CG250" s="650"/>
      <c r="CH250" s="650"/>
    </row>
    <row r="251" spans="1:86" ht="13.5" customHeight="1">
      <c r="A251" s="379"/>
      <c r="B251" s="649"/>
      <c r="C251" s="650"/>
      <c r="D251" s="650"/>
      <c r="E251" s="650"/>
      <c r="F251" s="650"/>
      <c r="G251" s="650"/>
      <c r="H251" s="650"/>
      <c r="I251" s="650"/>
      <c r="J251" s="650"/>
      <c r="K251" s="650"/>
      <c r="L251" s="650"/>
      <c r="M251" s="650"/>
      <c r="N251" s="650"/>
      <c r="O251" s="650"/>
      <c r="P251" s="650"/>
      <c r="Q251" s="650"/>
      <c r="R251" s="650"/>
      <c r="S251" s="650"/>
      <c r="T251" s="650"/>
      <c r="U251" s="650"/>
      <c r="V251" s="650"/>
      <c r="W251" s="650"/>
      <c r="X251" s="650"/>
      <c r="Y251" s="650"/>
      <c r="Z251" s="650"/>
      <c r="AA251" s="650"/>
      <c r="AB251" s="650"/>
      <c r="AC251" s="650"/>
      <c r="AD251" s="650"/>
      <c r="AE251" s="650"/>
      <c r="AF251" s="650"/>
      <c r="AG251" s="650"/>
      <c r="AH251" s="650"/>
      <c r="AI251" s="650"/>
      <c r="AJ251" s="650"/>
      <c r="AK251" s="650"/>
      <c r="AL251" s="650"/>
      <c r="AM251" s="650"/>
      <c r="AN251" s="650"/>
      <c r="AO251" s="650"/>
      <c r="AP251" s="650"/>
      <c r="AQ251" s="650"/>
      <c r="AR251" s="650"/>
      <c r="AS251" s="650"/>
      <c r="AT251" s="650"/>
      <c r="AU251" s="650"/>
      <c r="AV251" s="650"/>
      <c r="AW251" s="650"/>
      <c r="AX251" s="650"/>
      <c r="AY251" s="650"/>
      <c r="AZ251" s="650"/>
      <c r="BA251" s="650"/>
      <c r="BB251" s="650"/>
      <c r="BC251" s="650"/>
      <c r="BD251" s="650"/>
      <c r="BE251" s="650"/>
      <c r="BF251" s="650"/>
      <c r="BG251" s="650"/>
      <c r="BH251" s="650"/>
      <c r="BI251" s="650"/>
      <c r="BJ251" s="650"/>
      <c r="BK251" s="650"/>
      <c r="BL251" s="650"/>
      <c r="BM251" s="650"/>
      <c r="BN251" s="650"/>
      <c r="BO251" s="650"/>
      <c r="BP251" s="650"/>
      <c r="BQ251" s="650"/>
      <c r="BR251" s="650"/>
      <c r="BS251" s="650"/>
      <c r="BT251" s="650"/>
      <c r="BU251" s="650"/>
      <c r="BV251" s="650"/>
      <c r="BW251" s="650"/>
      <c r="BX251" s="650"/>
      <c r="BY251" s="650"/>
      <c r="BZ251" s="650"/>
      <c r="CA251" s="650"/>
      <c r="CB251" s="650"/>
      <c r="CC251" s="650"/>
      <c r="CD251" s="650"/>
      <c r="CE251" s="650"/>
      <c r="CF251" s="650"/>
      <c r="CG251" s="650"/>
      <c r="CH251" s="650"/>
    </row>
    <row r="252" spans="1:86" ht="13.5" customHeight="1">
      <c r="A252" s="379"/>
      <c r="B252" s="649"/>
      <c r="C252" s="650"/>
      <c r="D252" s="650"/>
      <c r="E252" s="650"/>
      <c r="F252" s="650"/>
      <c r="G252" s="650"/>
      <c r="H252" s="650"/>
      <c r="I252" s="650"/>
      <c r="J252" s="650"/>
      <c r="K252" s="650"/>
      <c r="L252" s="650"/>
      <c r="M252" s="650"/>
      <c r="N252" s="650"/>
      <c r="O252" s="650"/>
      <c r="P252" s="650"/>
      <c r="Q252" s="650"/>
      <c r="R252" s="650"/>
      <c r="S252" s="650"/>
      <c r="T252" s="650"/>
      <c r="U252" s="650"/>
      <c r="V252" s="650"/>
      <c r="W252" s="650"/>
      <c r="X252" s="650"/>
      <c r="Y252" s="650"/>
      <c r="Z252" s="650"/>
      <c r="AA252" s="650"/>
      <c r="AB252" s="650"/>
      <c r="AC252" s="650"/>
      <c r="AD252" s="650"/>
      <c r="AE252" s="650"/>
      <c r="AF252" s="650"/>
      <c r="AG252" s="650"/>
      <c r="AH252" s="650"/>
      <c r="AI252" s="650"/>
      <c r="AJ252" s="650"/>
      <c r="AK252" s="650"/>
      <c r="AL252" s="650"/>
      <c r="AM252" s="650"/>
      <c r="AN252" s="650"/>
      <c r="AO252" s="650"/>
      <c r="AP252" s="650"/>
      <c r="AQ252" s="650"/>
      <c r="AR252" s="650"/>
      <c r="AS252" s="650"/>
      <c r="AT252" s="650"/>
      <c r="AU252" s="650"/>
      <c r="AV252" s="650"/>
      <c r="AW252" s="650"/>
      <c r="AX252" s="650"/>
      <c r="AY252" s="650"/>
      <c r="AZ252" s="650"/>
      <c r="BA252" s="650"/>
      <c r="BB252" s="650"/>
      <c r="BC252" s="650"/>
      <c r="BD252" s="650"/>
      <c r="BE252" s="650"/>
      <c r="BF252" s="650"/>
      <c r="BG252" s="650"/>
      <c r="BH252" s="650"/>
      <c r="BI252" s="650"/>
      <c r="BJ252" s="650"/>
      <c r="BK252" s="650"/>
      <c r="BL252" s="650"/>
      <c r="BM252" s="650"/>
      <c r="BN252" s="650"/>
      <c r="BO252" s="650"/>
      <c r="BP252" s="650"/>
      <c r="BQ252" s="650"/>
      <c r="BR252" s="650"/>
      <c r="BS252" s="650"/>
      <c r="BT252" s="650"/>
      <c r="BU252" s="650"/>
      <c r="BV252" s="650"/>
      <c r="BW252" s="650"/>
      <c r="BX252" s="650"/>
      <c r="BY252" s="650"/>
      <c r="BZ252" s="650"/>
      <c r="CA252" s="650"/>
      <c r="CB252" s="650"/>
      <c r="CC252" s="650"/>
      <c r="CD252" s="650"/>
      <c r="CE252" s="650"/>
      <c r="CF252" s="650"/>
      <c r="CG252" s="650"/>
      <c r="CH252" s="650"/>
    </row>
    <row r="253" spans="1:86" ht="13.5" customHeight="1">
      <c r="A253" s="379"/>
      <c r="B253" s="649"/>
      <c r="C253" s="650"/>
      <c r="D253" s="650"/>
      <c r="E253" s="650"/>
      <c r="F253" s="650"/>
      <c r="G253" s="650"/>
      <c r="H253" s="650"/>
      <c r="I253" s="650"/>
      <c r="J253" s="650"/>
      <c r="K253" s="650"/>
      <c r="L253" s="650"/>
      <c r="M253" s="650"/>
      <c r="N253" s="650"/>
      <c r="O253" s="650"/>
      <c r="P253" s="650"/>
      <c r="Q253" s="650"/>
      <c r="R253" s="650"/>
      <c r="S253" s="650"/>
      <c r="T253" s="650"/>
      <c r="U253" s="650"/>
      <c r="V253" s="650"/>
      <c r="W253" s="650"/>
      <c r="X253" s="650"/>
      <c r="Y253" s="650"/>
      <c r="Z253" s="650"/>
      <c r="AA253" s="650"/>
      <c r="AB253" s="650"/>
      <c r="AC253" s="650"/>
      <c r="AD253" s="650"/>
      <c r="AE253" s="650"/>
      <c r="AF253" s="650"/>
      <c r="AG253" s="650"/>
      <c r="AH253" s="650"/>
      <c r="AI253" s="650"/>
      <c r="AJ253" s="650"/>
      <c r="AK253" s="650"/>
      <c r="AL253" s="650"/>
      <c r="AM253" s="650"/>
      <c r="AN253" s="650"/>
      <c r="AO253" s="650"/>
      <c r="AP253" s="650"/>
      <c r="AQ253" s="650"/>
      <c r="AR253" s="650"/>
      <c r="AS253" s="650"/>
      <c r="AT253" s="650"/>
      <c r="AU253" s="650"/>
      <c r="AV253" s="650"/>
      <c r="AW253" s="650"/>
      <c r="AX253" s="650"/>
      <c r="AY253" s="650"/>
      <c r="AZ253" s="650"/>
      <c r="BA253" s="650"/>
      <c r="BB253" s="650"/>
      <c r="BC253" s="650"/>
      <c r="BD253" s="650"/>
      <c r="BE253" s="650"/>
      <c r="BF253" s="650"/>
      <c r="BG253" s="650"/>
      <c r="BH253" s="650"/>
      <c r="BI253" s="650"/>
      <c r="BJ253" s="650"/>
      <c r="BK253" s="650"/>
      <c r="BL253" s="650"/>
      <c r="BM253" s="650"/>
      <c r="BN253" s="650"/>
      <c r="BO253" s="650"/>
      <c r="BP253" s="650"/>
      <c r="BQ253" s="650"/>
      <c r="BR253" s="650"/>
      <c r="BS253" s="650"/>
      <c r="BT253" s="650"/>
      <c r="BU253" s="650"/>
      <c r="BV253" s="650"/>
      <c r="BW253" s="650"/>
      <c r="BX253" s="650"/>
      <c r="BY253" s="650"/>
      <c r="BZ253" s="650"/>
      <c r="CA253" s="650"/>
      <c r="CB253" s="650"/>
      <c r="CC253" s="650"/>
      <c r="CD253" s="650"/>
      <c r="CE253" s="650"/>
      <c r="CF253" s="650"/>
      <c r="CG253" s="650"/>
      <c r="CH253" s="650"/>
    </row>
    <row r="254" spans="1:86" ht="13.5" customHeight="1">
      <c r="A254" s="379"/>
      <c r="B254" s="649"/>
      <c r="C254" s="650"/>
      <c r="D254" s="650"/>
      <c r="E254" s="650"/>
      <c r="F254" s="650"/>
      <c r="G254" s="650"/>
      <c r="H254" s="650"/>
      <c r="I254" s="650"/>
      <c r="J254" s="650"/>
      <c r="K254" s="650"/>
      <c r="L254" s="650"/>
      <c r="M254" s="650"/>
      <c r="N254" s="650"/>
      <c r="O254" s="650"/>
      <c r="P254" s="650"/>
      <c r="Q254" s="650"/>
      <c r="R254" s="650"/>
      <c r="S254" s="650"/>
      <c r="T254" s="650"/>
      <c r="U254" s="650"/>
      <c r="V254" s="650"/>
      <c r="W254" s="650"/>
      <c r="X254" s="650"/>
      <c r="Y254" s="650"/>
      <c r="Z254" s="650"/>
      <c r="AA254" s="650"/>
      <c r="AB254" s="650"/>
      <c r="AC254" s="650"/>
      <c r="AD254" s="650"/>
      <c r="AE254" s="650"/>
      <c r="AF254" s="650"/>
      <c r="AG254" s="650"/>
      <c r="AH254" s="650"/>
      <c r="AI254" s="650"/>
      <c r="AJ254" s="650"/>
      <c r="AK254" s="650"/>
      <c r="AL254" s="650"/>
      <c r="AM254" s="650"/>
      <c r="AN254" s="650"/>
      <c r="AO254" s="650"/>
      <c r="AP254" s="650"/>
      <c r="AQ254" s="650"/>
      <c r="AR254" s="650"/>
      <c r="AS254" s="650"/>
      <c r="AT254" s="650"/>
      <c r="AU254" s="650"/>
      <c r="AV254" s="650"/>
      <c r="AW254" s="650"/>
      <c r="AX254" s="650"/>
      <c r="AY254" s="650"/>
      <c r="AZ254" s="650"/>
      <c r="BA254" s="650"/>
      <c r="BB254" s="650"/>
      <c r="BC254" s="650"/>
      <c r="BD254" s="650"/>
      <c r="BE254" s="650"/>
      <c r="BF254" s="650"/>
      <c r="BG254" s="650"/>
      <c r="BH254" s="650"/>
      <c r="BI254" s="650"/>
      <c r="BJ254" s="650"/>
      <c r="BK254" s="650"/>
      <c r="BL254" s="650"/>
      <c r="BM254" s="650"/>
      <c r="BN254" s="650"/>
      <c r="BO254" s="650"/>
      <c r="BP254" s="650"/>
      <c r="BQ254" s="650"/>
      <c r="BR254" s="650"/>
      <c r="BS254" s="650"/>
      <c r="BT254" s="650"/>
      <c r="BU254" s="650"/>
      <c r="BV254" s="650"/>
      <c r="BW254" s="650"/>
      <c r="BX254" s="650"/>
      <c r="BY254" s="650"/>
      <c r="BZ254" s="650"/>
      <c r="CA254" s="650"/>
      <c r="CB254" s="650"/>
      <c r="CC254" s="650"/>
      <c r="CD254" s="650"/>
      <c r="CE254" s="650"/>
      <c r="CF254" s="650"/>
      <c r="CG254" s="650"/>
      <c r="CH254" s="650"/>
    </row>
    <row r="255" spans="1:86" ht="13.5" customHeight="1">
      <c r="A255" s="379"/>
      <c r="B255" s="649"/>
      <c r="C255" s="650"/>
      <c r="D255" s="650"/>
      <c r="E255" s="650"/>
      <c r="F255" s="650"/>
      <c r="G255" s="650"/>
      <c r="H255" s="650"/>
      <c r="I255" s="650"/>
      <c r="J255" s="650"/>
      <c r="K255" s="650"/>
      <c r="L255" s="650"/>
      <c r="M255" s="650"/>
      <c r="N255" s="650"/>
      <c r="O255" s="650"/>
      <c r="P255" s="650"/>
      <c r="Q255" s="650"/>
      <c r="R255" s="650"/>
      <c r="S255" s="650"/>
      <c r="T255" s="650"/>
      <c r="U255" s="650"/>
      <c r="V255" s="650"/>
      <c r="W255" s="650"/>
      <c r="X255" s="650"/>
      <c r="Y255" s="650"/>
      <c r="Z255" s="650"/>
      <c r="AA255" s="650"/>
      <c r="AB255" s="650"/>
      <c r="AC255" s="650"/>
      <c r="AD255" s="650"/>
      <c r="AE255" s="650"/>
      <c r="AF255" s="650"/>
      <c r="AG255" s="650"/>
      <c r="AH255" s="650"/>
      <c r="AI255" s="650"/>
      <c r="AJ255" s="650"/>
      <c r="AK255" s="650"/>
      <c r="AL255" s="650"/>
      <c r="AM255" s="650"/>
      <c r="AN255" s="650"/>
      <c r="AO255" s="650"/>
      <c r="AP255" s="650"/>
      <c r="AQ255" s="650"/>
      <c r="AR255" s="650"/>
      <c r="AS255" s="650"/>
      <c r="AT255" s="650"/>
      <c r="AU255" s="650"/>
      <c r="AV255" s="650"/>
      <c r="AW255" s="650"/>
      <c r="AX255" s="650"/>
      <c r="AY255" s="650"/>
      <c r="AZ255" s="650"/>
      <c r="BA255" s="650"/>
      <c r="BB255" s="650"/>
      <c r="BC255" s="650"/>
      <c r="BD255" s="650"/>
      <c r="BE255" s="650"/>
      <c r="BF255" s="650"/>
      <c r="BG255" s="650"/>
      <c r="BH255" s="650"/>
      <c r="BI255" s="650"/>
      <c r="BJ255" s="650"/>
      <c r="BK255" s="650"/>
      <c r="BL255" s="650"/>
      <c r="BM255" s="650"/>
      <c r="BN255" s="650"/>
      <c r="BO255" s="650"/>
      <c r="BP255" s="650"/>
      <c r="BQ255" s="650"/>
      <c r="BR255" s="650"/>
      <c r="BS255" s="650"/>
      <c r="BT255" s="650"/>
      <c r="BU255" s="650"/>
      <c r="BV255" s="650"/>
      <c r="BW255" s="650"/>
      <c r="BX255" s="650"/>
      <c r="BY255" s="650"/>
      <c r="BZ255" s="650"/>
      <c r="CA255" s="650"/>
      <c r="CB255" s="650"/>
      <c r="CC255" s="650"/>
      <c r="CD255" s="650"/>
      <c r="CE255" s="650"/>
      <c r="CF255" s="650"/>
      <c r="CG255" s="650"/>
      <c r="CH255" s="650"/>
    </row>
    <row r="256" spans="1:86" ht="13.5" customHeight="1">
      <c r="A256" s="379"/>
      <c r="B256" s="649"/>
      <c r="C256" s="650"/>
      <c r="D256" s="650"/>
      <c r="E256" s="650"/>
      <c r="F256" s="650"/>
      <c r="G256" s="650"/>
      <c r="H256" s="650"/>
      <c r="I256" s="650"/>
      <c r="J256" s="650"/>
      <c r="K256" s="650"/>
      <c r="L256" s="650"/>
      <c r="M256" s="650"/>
      <c r="N256" s="650"/>
      <c r="O256" s="650"/>
      <c r="P256" s="650"/>
      <c r="Q256" s="650"/>
      <c r="R256" s="650"/>
      <c r="S256" s="650"/>
      <c r="T256" s="650"/>
      <c r="U256" s="650"/>
      <c r="V256" s="650"/>
      <c r="W256" s="650"/>
      <c r="X256" s="650"/>
      <c r="Y256" s="650"/>
      <c r="Z256" s="650"/>
      <c r="AA256" s="650"/>
      <c r="AB256" s="650"/>
      <c r="AC256" s="650"/>
      <c r="AD256" s="650"/>
      <c r="AE256" s="650"/>
      <c r="AF256" s="650"/>
      <c r="AG256" s="650"/>
      <c r="AH256" s="650"/>
      <c r="AI256" s="650"/>
      <c r="AJ256" s="650"/>
      <c r="AK256" s="650"/>
      <c r="AL256" s="650"/>
      <c r="AM256" s="650"/>
      <c r="AN256" s="650"/>
      <c r="AO256" s="650"/>
      <c r="AP256" s="650"/>
      <c r="AQ256" s="650"/>
      <c r="AR256" s="650"/>
      <c r="AS256" s="650"/>
      <c r="AT256" s="650"/>
      <c r="AU256" s="650"/>
      <c r="AV256" s="650"/>
      <c r="AW256" s="650"/>
      <c r="AX256" s="650"/>
      <c r="AY256" s="650"/>
      <c r="AZ256" s="650"/>
      <c r="BA256" s="650"/>
      <c r="BB256" s="650"/>
      <c r="BC256" s="650"/>
      <c r="BD256" s="650"/>
      <c r="BE256" s="650"/>
      <c r="BF256" s="650"/>
      <c r="BG256" s="650"/>
      <c r="BH256" s="650"/>
      <c r="BI256" s="650"/>
      <c r="BJ256" s="650"/>
      <c r="BK256" s="650"/>
      <c r="BL256" s="650"/>
      <c r="BM256" s="650"/>
      <c r="BN256" s="650"/>
      <c r="BO256" s="650"/>
      <c r="BP256" s="650"/>
      <c r="BQ256" s="650"/>
      <c r="BR256" s="650"/>
      <c r="BS256" s="650"/>
      <c r="BT256" s="650"/>
      <c r="BU256" s="650"/>
      <c r="BV256" s="650"/>
      <c r="BW256" s="650"/>
      <c r="BX256" s="650"/>
      <c r="BY256" s="650"/>
      <c r="BZ256" s="650"/>
      <c r="CA256" s="650"/>
      <c r="CB256" s="650"/>
      <c r="CC256" s="650"/>
      <c r="CD256" s="650"/>
      <c r="CE256" s="650"/>
      <c r="CF256" s="650"/>
      <c r="CG256" s="650"/>
      <c r="CH256" s="650"/>
    </row>
    <row r="257" spans="1:86" ht="13.5" customHeight="1">
      <c r="A257" s="379"/>
      <c r="B257" s="649"/>
      <c r="C257" s="650"/>
      <c r="D257" s="650"/>
      <c r="E257" s="650"/>
      <c r="F257" s="650"/>
      <c r="G257" s="650"/>
      <c r="H257" s="650"/>
      <c r="I257" s="650"/>
      <c r="J257" s="650"/>
      <c r="K257" s="650"/>
      <c r="L257" s="650"/>
      <c r="M257" s="650"/>
      <c r="N257" s="650"/>
      <c r="O257" s="650"/>
      <c r="P257" s="650"/>
      <c r="Q257" s="650"/>
      <c r="R257" s="650"/>
      <c r="S257" s="650"/>
      <c r="T257" s="650"/>
      <c r="U257" s="650"/>
      <c r="V257" s="650"/>
      <c r="W257" s="650"/>
      <c r="X257" s="650"/>
      <c r="Y257" s="650"/>
      <c r="Z257" s="650"/>
      <c r="AA257" s="650"/>
      <c r="AB257" s="650"/>
      <c r="AC257" s="650"/>
      <c r="AD257" s="650"/>
      <c r="AE257" s="650"/>
      <c r="AF257" s="650"/>
      <c r="AG257" s="650"/>
      <c r="AH257" s="650"/>
      <c r="AI257" s="650"/>
      <c r="AJ257" s="650"/>
      <c r="AK257" s="650"/>
      <c r="AL257" s="650"/>
      <c r="AM257" s="650"/>
      <c r="AN257" s="650"/>
      <c r="AO257" s="650"/>
      <c r="AP257" s="650"/>
      <c r="AQ257" s="650"/>
      <c r="AR257" s="650"/>
      <c r="AS257" s="650"/>
      <c r="AT257" s="650"/>
      <c r="AU257" s="650"/>
      <c r="AV257" s="650"/>
      <c r="AW257" s="650"/>
      <c r="AX257" s="650"/>
      <c r="AY257" s="650"/>
      <c r="AZ257" s="650"/>
      <c r="BA257" s="650"/>
      <c r="BB257" s="650"/>
      <c r="BC257" s="650"/>
      <c r="BD257" s="650"/>
      <c r="BE257" s="650"/>
      <c r="BF257" s="650"/>
      <c r="BG257" s="650"/>
      <c r="BH257" s="650"/>
      <c r="BI257" s="650"/>
      <c r="BJ257" s="650"/>
      <c r="BK257" s="650"/>
      <c r="BL257" s="650"/>
      <c r="BM257" s="650"/>
      <c r="BN257" s="650"/>
      <c r="BO257" s="650"/>
      <c r="BP257" s="650"/>
      <c r="BQ257" s="650"/>
      <c r="BR257" s="650"/>
      <c r="BS257" s="650"/>
      <c r="BT257" s="650"/>
      <c r="BU257" s="650"/>
      <c r="BV257" s="650"/>
      <c r="BW257" s="650"/>
      <c r="BX257" s="650"/>
      <c r="BY257" s="650"/>
      <c r="BZ257" s="650"/>
      <c r="CA257" s="650"/>
      <c r="CB257" s="650"/>
      <c r="CC257" s="650"/>
      <c r="CD257" s="650"/>
      <c r="CE257" s="650"/>
      <c r="CF257" s="650"/>
      <c r="CG257" s="650"/>
      <c r="CH257" s="650"/>
    </row>
    <row r="258" spans="1:86" ht="13.5" customHeight="1">
      <c r="A258" s="379"/>
      <c r="B258" s="649"/>
      <c r="C258" s="650"/>
      <c r="D258" s="650"/>
      <c r="E258" s="650"/>
      <c r="F258" s="650"/>
      <c r="G258" s="650"/>
      <c r="H258" s="650"/>
      <c r="I258" s="650"/>
      <c r="J258" s="650"/>
      <c r="K258" s="650"/>
      <c r="L258" s="650"/>
      <c r="M258" s="650"/>
      <c r="N258" s="650"/>
      <c r="O258" s="650"/>
      <c r="P258" s="650"/>
      <c r="Q258" s="650"/>
      <c r="R258" s="650"/>
      <c r="S258" s="650"/>
      <c r="T258" s="650"/>
      <c r="U258" s="650"/>
      <c r="V258" s="650"/>
      <c r="W258" s="650"/>
      <c r="X258" s="650"/>
      <c r="Y258" s="650"/>
      <c r="Z258" s="650"/>
      <c r="AA258" s="650"/>
      <c r="AB258" s="650"/>
      <c r="AC258" s="650"/>
      <c r="AD258" s="650"/>
      <c r="AE258" s="650"/>
      <c r="AF258" s="650"/>
      <c r="AG258" s="650"/>
      <c r="AH258" s="650"/>
      <c r="AI258" s="650"/>
      <c r="AJ258" s="650"/>
      <c r="AK258" s="650"/>
      <c r="AL258" s="650"/>
      <c r="AM258" s="650"/>
      <c r="AN258" s="650"/>
      <c r="AO258" s="650"/>
      <c r="AP258" s="650"/>
      <c r="AQ258" s="650"/>
      <c r="AR258" s="650"/>
      <c r="AS258" s="650"/>
      <c r="AT258" s="650"/>
      <c r="AU258" s="650"/>
      <c r="AV258" s="650"/>
      <c r="AW258" s="650"/>
      <c r="AX258" s="650"/>
      <c r="AY258" s="650"/>
      <c r="AZ258" s="650"/>
      <c r="BA258" s="650"/>
      <c r="BB258" s="650"/>
      <c r="BC258" s="650"/>
      <c r="BD258" s="650"/>
      <c r="BE258" s="650"/>
      <c r="BF258" s="650"/>
      <c r="BG258" s="650"/>
      <c r="BH258" s="650"/>
      <c r="BI258" s="650"/>
      <c r="BJ258" s="650"/>
      <c r="BK258" s="650"/>
      <c r="BL258" s="650"/>
      <c r="BM258" s="650"/>
      <c r="BN258" s="650"/>
      <c r="BO258" s="650"/>
      <c r="BP258" s="650"/>
      <c r="BQ258" s="650"/>
      <c r="BR258" s="650"/>
      <c r="BS258" s="650"/>
      <c r="BT258" s="650"/>
      <c r="BU258" s="650"/>
      <c r="BV258" s="650"/>
      <c r="BW258" s="650"/>
      <c r="BX258" s="650"/>
      <c r="BY258" s="650"/>
      <c r="BZ258" s="650"/>
      <c r="CA258" s="650"/>
      <c r="CB258" s="650"/>
      <c r="CC258" s="650"/>
      <c r="CD258" s="650"/>
      <c r="CE258" s="650"/>
      <c r="CF258" s="650"/>
      <c r="CG258" s="650"/>
      <c r="CH258" s="650"/>
    </row>
    <row r="259" spans="1:86" ht="13.5" customHeight="1">
      <c r="A259" s="379"/>
      <c r="B259" s="649"/>
      <c r="C259" s="650"/>
      <c r="D259" s="650"/>
      <c r="E259" s="650"/>
      <c r="F259" s="650"/>
      <c r="G259" s="650"/>
      <c r="H259" s="650"/>
      <c r="I259" s="650"/>
      <c r="J259" s="650"/>
      <c r="K259" s="650"/>
      <c r="L259" s="650"/>
      <c r="M259" s="650"/>
      <c r="N259" s="650"/>
      <c r="O259" s="650"/>
      <c r="P259" s="650"/>
      <c r="Q259" s="650"/>
      <c r="R259" s="650"/>
      <c r="S259" s="650"/>
      <c r="T259" s="650"/>
      <c r="U259" s="650"/>
      <c r="V259" s="650"/>
      <c r="W259" s="650"/>
      <c r="X259" s="650"/>
      <c r="Y259" s="650"/>
      <c r="Z259" s="650"/>
      <c r="AA259" s="650"/>
      <c r="AB259" s="650"/>
      <c r="AC259" s="650"/>
      <c r="AD259" s="650"/>
      <c r="AE259" s="650"/>
      <c r="AF259" s="650"/>
      <c r="AG259" s="650"/>
      <c r="AH259" s="650"/>
      <c r="AI259" s="650"/>
      <c r="AJ259" s="650"/>
      <c r="AK259" s="650"/>
      <c r="AL259" s="650"/>
      <c r="AM259" s="650"/>
      <c r="AN259" s="650"/>
      <c r="AO259" s="650"/>
      <c r="AP259" s="650"/>
      <c r="AQ259" s="650"/>
      <c r="AR259" s="650"/>
      <c r="AS259" s="650"/>
      <c r="AT259" s="650"/>
      <c r="AU259" s="650"/>
      <c r="AV259" s="650"/>
      <c r="AW259" s="650"/>
      <c r="AX259" s="650"/>
      <c r="AY259" s="650"/>
      <c r="AZ259" s="650"/>
      <c r="BA259" s="650"/>
      <c r="BB259" s="650"/>
      <c r="BC259" s="650"/>
      <c r="BD259" s="650"/>
      <c r="BE259" s="650"/>
      <c r="BF259" s="650"/>
      <c r="BG259" s="650"/>
      <c r="BH259" s="650"/>
      <c r="BI259" s="650"/>
      <c r="BJ259" s="650"/>
      <c r="BK259" s="650"/>
      <c r="BL259" s="650"/>
      <c r="BM259" s="650"/>
      <c r="BN259" s="650"/>
      <c r="BO259" s="650"/>
      <c r="BP259" s="650"/>
      <c r="BQ259" s="650"/>
      <c r="BR259" s="650"/>
      <c r="BS259" s="650"/>
      <c r="BT259" s="650"/>
      <c r="BU259" s="650"/>
      <c r="BV259" s="650"/>
      <c r="BW259" s="650"/>
      <c r="BX259" s="650"/>
      <c r="BY259" s="650"/>
      <c r="BZ259" s="650"/>
      <c r="CA259" s="650"/>
      <c r="CB259" s="650"/>
      <c r="CC259" s="650"/>
      <c r="CD259" s="650"/>
      <c r="CE259" s="650"/>
      <c r="CF259" s="650"/>
      <c r="CG259" s="650"/>
      <c r="CH259" s="650"/>
    </row>
    <row r="260" spans="1:86" ht="13.5" customHeight="1">
      <c r="A260" s="379"/>
      <c r="B260" s="649"/>
      <c r="C260" s="650"/>
      <c r="D260" s="650"/>
      <c r="E260" s="650"/>
      <c r="F260" s="650"/>
      <c r="G260" s="650"/>
      <c r="H260" s="650"/>
      <c r="I260" s="650"/>
      <c r="J260" s="650"/>
      <c r="K260" s="650"/>
      <c r="L260" s="650"/>
      <c r="M260" s="650"/>
      <c r="N260" s="650"/>
      <c r="O260" s="650"/>
      <c r="P260" s="650"/>
      <c r="Q260" s="650"/>
      <c r="R260" s="650"/>
      <c r="S260" s="650"/>
      <c r="T260" s="650"/>
      <c r="U260" s="650"/>
      <c r="V260" s="650"/>
      <c r="W260" s="650"/>
      <c r="X260" s="650"/>
      <c r="Y260" s="650"/>
      <c r="Z260" s="650"/>
      <c r="AA260" s="650"/>
      <c r="AB260" s="650"/>
      <c r="AC260" s="650"/>
      <c r="AD260" s="650"/>
      <c r="AE260" s="650"/>
      <c r="AF260" s="650"/>
      <c r="AG260" s="650"/>
      <c r="AH260" s="650"/>
      <c r="AI260" s="650"/>
      <c r="AJ260" s="650"/>
      <c r="AK260" s="650"/>
      <c r="AL260" s="650"/>
      <c r="AM260" s="650"/>
      <c r="AN260" s="650"/>
      <c r="AO260" s="650"/>
      <c r="AP260" s="650"/>
      <c r="AQ260" s="650"/>
      <c r="AR260" s="650"/>
      <c r="AS260" s="650"/>
      <c r="AT260" s="650"/>
      <c r="AU260" s="650"/>
      <c r="AV260" s="650"/>
      <c r="AW260" s="650"/>
      <c r="AX260" s="650"/>
      <c r="AY260" s="650"/>
      <c r="AZ260" s="650"/>
      <c r="BA260" s="650"/>
      <c r="BB260" s="650"/>
      <c r="BC260" s="650"/>
      <c r="BD260" s="650"/>
      <c r="BE260" s="650"/>
      <c r="BF260" s="650"/>
      <c r="BG260" s="650"/>
      <c r="BH260" s="650"/>
      <c r="BI260" s="650"/>
      <c r="BJ260" s="650"/>
      <c r="BK260" s="650"/>
      <c r="BL260" s="650"/>
      <c r="BM260" s="650"/>
      <c r="BN260" s="650"/>
      <c r="BO260" s="650"/>
      <c r="BP260" s="650"/>
      <c r="BQ260" s="650"/>
      <c r="BR260" s="650"/>
      <c r="BS260" s="650"/>
      <c r="BT260" s="650"/>
      <c r="BU260" s="650"/>
      <c r="BV260" s="650"/>
      <c r="BW260" s="650"/>
      <c r="BX260" s="650"/>
      <c r="BY260" s="650"/>
      <c r="BZ260" s="650"/>
      <c r="CA260" s="650"/>
      <c r="CB260" s="650"/>
      <c r="CC260" s="650"/>
      <c r="CD260" s="650"/>
      <c r="CE260" s="650"/>
      <c r="CF260" s="650"/>
      <c r="CG260" s="650"/>
      <c r="CH260" s="650"/>
    </row>
    <row r="261" spans="1:86" ht="13.5" customHeight="1">
      <c r="A261" s="379"/>
      <c r="B261" s="649"/>
      <c r="C261" s="650"/>
      <c r="D261" s="650"/>
      <c r="E261" s="650"/>
      <c r="F261" s="650"/>
      <c r="G261" s="650"/>
      <c r="H261" s="650"/>
      <c r="I261" s="650"/>
      <c r="J261" s="650"/>
      <c r="K261" s="650"/>
      <c r="L261" s="650"/>
      <c r="M261" s="650"/>
      <c r="N261" s="650"/>
      <c r="O261" s="650"/>
      <c r="P261" s="650"/>
      <c r="Q261" s="650"/>
      <c r="R261" s="650"/>
      <c r="S261" s="650"/>
      <c r="T261" s="650"/>
      <c r="U261" s="650"/>
      <c r="V261" s="650"/>
      <c r="W261" s="650"/>
      <c r="X261" s="650"/>
      <c r="Y261" s="650"/>
      <c r="Z261" s="650"/>
      <c r="AA261" s="650"/>
      <c r="AB261" s="650"/>
      <c r="AC261" s="650"/>
      <c r="AD261" s="650"/>
      <c r="AE261" s="650"/>
      <c r="AF261" s="650"/>
      <c r="AG261" s="650"/>
      <c r="AH261" s="650"/>
      <c r="AI261" s="650"/>
      <c r="AJ261" s="650"/>
      <c r="AK261" s="650"/>
      <c r="AL261" s="650"/>
      <c r="AM261" s="650"/>
      <c r="AN261" s="650"/>
      <c r="AO261" s="650"/>
      <c r="AP261" s="650"/>
      <c r="AQ261" s="650"/>
      <c r="AR261" s="650"/>
      <c r="AS261" s="650"/>
      <c r="AT261" s="650"/>
      <c r="AU261" s="650"/>
      <c r="AV261" s="650"/>
      <c r="AW261" s="650"/>
      <c r="AX261" s="650"/>
      <c r="AY261" s="650"/>
      <c r="AZ261" s="650"/>
      <c r="BA261" s="650"/>
      <c r="BB261" s="650"/>
      <c r="BC261" s="650"/>
      <c r="BD261" s="650"/>
      <c r="BE261" s="650"/>
      <c r="BF261" s="650"/>
      <c r="BG261" s="650"/>
      <c r="BH261" s="650"/>
      <c r="BI261" s="650"/>
      <c r="BJ261" s="650"/>
      <c r="BK261" s="650"/>
      <c r="BL261" s="650"/>
      <c r="BM261" s="650"/>
      <c r="BN261" s="650"/>
      <c r="BO261" s="650"/>
      <c r="BP261" s="650"/>
      <c r="BQ261" s="650"/>
      <c r="BR261" s="650"/>
      <c r="BS261" s="650"/>
      <c r="BT261" s="650"/>
      <c r="BU261" s="650"/>
      <c r="BV261" s="650"/>
      <c r="BW261" s="650"/>
      <c r="BX261" s="650"/>
      <c r="BY261" s="650"/>
      <c r="BZ261" s="650"/>
      <c r="CA261" s="650"/>
      <c r="CB261" s="650"/>
      <c r="CC261" s="650"/>
      <c r="CD261" s="650"/>
      <c r="CE261" s="650"/>
      <c r="CF261" s="650"/>
      <c r="CG261" s="650"/>
      <c r="CH261" s="650"/>
    </row>
    <row r="262" spans="1:86" ht="13.5" customHeight="1">
      <c r="A262" s="379"/>
      <c r="B262" s="649"/>
      <c r="C262" s="650"/>
      <c r="D262" s="650"/>
      <c r="E262" s="650"/>
      <c r="F262" s="650"/>
      <c r="G262" s="650"/>
      <c r="H262" s="650"/>
      <c r="I262" s="650"/>
      <c r="J262" s="650"/>
      <c r="K262" s="650"/>
      <c r="L262" s="650"/>
      <c r="M262" s="650"/>
      <c r="N262" s="650"/>
      <c r="O262" s="650"/>
      <c r="P262" s="650"/>
      <c r="Q262" s="650"/>
      <c r="R262" s="650"/>
      <c r="S262" s="650"/>
      <c r="T262" s="650"/>
      <c r="U262" s="650"/>
      <c r="V262" s="650"/>
      <c r="W262" s="650"/>
      <c r="X262" s="650"/>
      <c r="Y262" s="650"/>
      <c r="Z262" s="650"/>
      <c r="AA262" s="650"/>
      <c r="AB262" s="650"/>
      <c r="AC262" s="650"/>
      <c r="AD262" s="650"/>
      <c r="AE262" s="650"/>
      <c r="AF262" s="650"/>
      <c r="AG262" s="650"/>
      <c r="AH262" s="650"/>
      <c r="AI262" s="650"/>
      <c r="AJ262" s="650"/>
      <c r="AK262" s="650"/>
      <c r="AL262" s="650"/>
      <c r="AM262" s="650"/>
      <c r="AN262" s="650"/>
      <c r="AO262" s="650"/>
      <c r="AP262" s="650"/>
      <c r="AQ262" s="650"/>
      <c r="AR262" s="650"/>
      <c r="AS262" s="650"/>
      <c r="AT262" s="650"/>
      <c r="AU262" s="650"/>
      <c r="AV262" s="650"/>
      <c r="AW262" s="650"/>
      <c r="AX262" s="650"/>
      <c r="AY262" s="650"/>
      <c r="AZ262" s="650"/>
      <c r="BA262" s="650"/>
      <c r="BB262" s="650"/>
      <c r="BC262" s="650"/>
      <c r="BD262" s="650"/>
      <c r="BE262" s="650"/>
      <c r="BF262" s="650"/>
      <c r="BG262" s="650"/>
      <c r="BH262" s="650"/>
      <c r="BI262" s="650"/>
      <c r="BJ262" s="650"/>
      <c r="BK262" s="650"/>
      <c r="BL262" s="650"/>
      <c r="BM262" s="650"/>
      <c r="BN262" s="650"/>
      <c r="BO262" s="650"/>
      <c r="BP262" s="650"/>
      <c r="BQ262" s="650"/>
      <c r="BR262" s="650"/>
      <c r="BS262" s="650"/>
      <c r="BT262" s="650"/>
      <c r="BU262" s="650"/>
      <c r="BV262" s="650"/>
      <c r="BW262" s="650"/>
      <c r="BX262" s="650"/>
      <c r="BY262" s="650"/>
      <c r="BZ262" s="650"/>
      <c r="CA262" s="650"/>
      <c r="CB262" s="650"/>
      <c r="CC262" s="650"/>
      <c r="CD262" s="650"/>
      <c r="CE262" s="650"/>
      <c r="CF262" s="650"/>
      <c r="CG262" s="650"/>
      <c r="CH262" s="650"/>
    </row>
    <row r="263" spans="1:86" ht="13.5" customHeight="1">
      <c r="A263" s="379"/>
      <c r="B263" s="649"/>
      <c r="C263" s="650"/>
      <c r="D263" s="650"/>
      <c r="E263" s="650"/>
      <c r="F263" s="650"/>
      <c r="G263" s="650"/>
      <c r="H263" s="650"/>
      <c r="I263" s="650"/>
      <c r="J263" s="650"/>
      <c r="K263" s="650"/>
      <c r="L263" s="650"/>
      <c r="M263" s="650"/>
      <c r="N263" s="650"/>
      <c r="O263" s="650"/>
      <c r="P263" s="650"/>
      <c r="Q263" s="650"/>
      <c r="R263" s="650"/>
      <c r="S263" s="650"/>
      <c r="T263" s="650"/>
      <c r="U263" s="650"/>
      <c r="V263" s="650"/>
      <c r="W263" s="650"/>
      <c r="X263" s="650"/>
      <c r="Y263" s="650"/>
      <c r="Z263" s="650"/>
      <c r="AA263" s="650"/>
      <c r="AB263" s="650"/>
      <c r="AC263" s="650"/>
      <c r="AD263" s="650"/>
      <c r="AE263" s="650"/>
      <c r="AF263" s="650"/>
      <c r="AG263" s="650"/>
      <c r="AH263" s="650"/>
      <c r="AI263" s="650"/>
      <c r="AJ263" s="650"/>
      <c r="AK263" s="650"/>
      <c r="AL263" s="650"/>
      <c r="AM263" s="650"/>
      <c r="AN263" s="650"/>
      <c r="AO263" s="650"/>
      <c r="AP263" s="650"/>
      <c r="AQ263" s="650"/>
      <c r="AR263" s="650"/>
      <c r="AS263" s="650"/>
      <c r="AT263" s="650"/>
      <c r="AU263" s="650"/>
      <c r="AV263" s="650"/>
      <c r="AW263" s="650"/>
      <c r="AX263" s="650"/>
      <c r="AY263" s="650"/>
      <c r="AZ263" s="650"/>
      <c r="BA263" s="650"/>
      <c r="BB263" s="650"/>
      <c r="BC263" s="650"/>
      <c r="BD263" s="650"/>
      <c r="BE263" s="650"/>
      <c r="BF263" s="650"/>
      <c r="BG263" s="650"/>
      <c r="BH263" s="650"/>
      <c r="BI263" s="650"/>
      <c r="BJ263" s="650"/>
      <c r="BK263" s="650"/>
      <c r="BL263" s="650"/>
      <c r="BM263" s="650"/>
      <c r="BN263" s="650"/>
      <c r="BO263" s="650"/>
      <c r="BP263" s="650"/>
      <c r="BQ263" s="650"/>
      <c r="BR263" s="650"/>
      <c r="BS263" s="650"/>
      <c r="BT263" s="650"/>
      <c r="BU263" s="650"/>
      <c r="BV263" s="650"/>
      <c r="BW263" s="650"/>
      <c r="BX263" s="650"/>
      <c r="BY263" s="650"/>
      <c r="BZ263" s="650"/>
      <c r="CA263" s="650"/>
      <c r="CB263" s="650"/>
      <c r="CC263" s="650"/>
      <c r="CD263" s="650"/>
      <c r="CE263" s="650"/>
      <c r="CF263" s="650"/>
      <c r="CG263" s="650"/>
      <c r="CH263" s="650"/>
    </row>
    <row r="264" spans="1:86" ht="13.5" customHeight="1">
      <c r="A264" s="379"/>
      <c r="B264" s="649"/>
      <c r="C264" s="650"/>
      <c r="D264" s="650"/>
      <c r="E264" s="650"/>
      <c r="F264" s="650"/>
      <c r="G264" s="650"/>
      <c r="H264" s="650"/>
      <c r="I264" s="650"/>
      <c r="J264" s="650"/>
      <c r="K264" s="650"/>
      <c r="L264" s="650"/>
      <c r="M264" s="650"/>
      <c r="N264" s="650"/>
      <c r="O264" s="650"/>
      <c r="P264" s="650"/>
      <c r="Q264" s="650"/>
      <c r="R264" s="650"/>
      <c r="S264" s="650"/>
      <c r="T264" s="650"/>
      <c r="U264" s="650"/>
      <c r="V264" s="650"/>
      <c r="W264" s="650"/>
      <c r="X264" s="650"/>
      <c r="Y264" s="650"/>
      <c r="Z264" s="650"/>
      <c r="AA264" s="650"/>
      <c r="AB264" s="650"/>
      <c r="AC264" s="650"/>
      <c r="AD264" s="650"/>
      <c r="AE264" s="650"/>
      <c r="AF264" s="650"/>
      <c r="AG264" s="650"/>
      <c r="AH264" s="650"/>
      <c r="AI264" s="650"/>
      <c r="AJ264" s="650"/>
      <c r="AK264" s="650"/>
      <c r="AL264" s="650"/>
      <c r="AM264" s="650"/>
      <c r="AN264" s="650"/>
      <c r="AO264" s="650"/>
      <c r="AP264" s="650"/>
      <c r="AQ264" s="650"/>
      <c r="AR264" s="650"/>
      <c r="AS264" s="650"/>
      <c r="AT264" s="650"/>
      <c r="AU264" s="650"/>
      <c r="AV264" s="650"/>
      <c r="AW264" s="650"/>
      <c r="AX264" s="650"/>
      <c r="AY264" s="650"/>
      <c r="AZ264" s="650"/>
      <c r="BA264" s="650"/>
      <c r="BB264" s="650"/>
      <c r="BC264" s="650"/>
      <c r="BD264" s="650"/>
      <c r="BE264" s="650"/>
      <c r="BF264" s="650"/>
      <c r="BG264" s="650"/>
      <c r="BH264" s="650"/>
      <c r="BI264" s="650"/>
      <c r="BJ264" s="650"/>
      <c r="BK264" s="650"/>
      <c r="BL264" s="650"/>
      <c r="BM264" s="650"/>
      <c r="BN264" s="650"/>
      <c r="BO264" s="650"/>
      <c r="BP264" s="650"/>
      <c r="BQ264" s="650"/>
      <c r="BR264" s="650"/>
      <c r="BS264" s="650"/>
      <c r="BT264" s="650"/>
      <c r="BU264" s="650"/>
      <c r="BV264" s="650"/>
      <c r="BW264" s="650"/>
      <c r="BX264" s="650"/>
      <c r="BY264" s="650"/>
      <c r="BZ264" s="650"/>
      <c r="CA264" s="650"/>
      <c r="CB264" s="650"/>
      <c r="CC264" s="650"/>
      <c r="CD264" s="650"/>
      <c r="CE264" s="650"/>
      <c r="CF264" s="650"/>
      <c r="CG264" s="650"/>
      <c r="CH264" s="650"/>
    </row>
    <row r="265" spans="1:86" ht="13.5" customHeight="1">
      <c r="A265" s="379"/>
      <c r="B265" s="649"/>
      <c r="C265" s="650"/>
      <c r="D265" s="650"/>
      <c r="E265" s="650"/>
      <c r="F265" s="650"/>
      <c r="G265" s="650"/>
      <c r="H265" s="650"/>
      <c r="I265" s="650"/>
      <c r="J265" s="650"/>
      <c r="K265" s="650"/>
      <c r="L265" s="650"/>
      <c r="M265" s="650"/>
      <c r="N265" s="650"/>
      <c r="O265" s="650"/>
      <c r="P265" s="650"/>
      <c r="Q265" s="650"/>
      <c r="R265" s="650"/>
      <c r="S265" s="650"/>
      <c r="T265" s="650"/>
      <c r="U265" s="650"/>
      <c r="V265" s="650"/>
      <c r="W265" s="650"/>
      <c r="X265" s="650"/>
      <c r="Y265" s="650"/>
      <c r="Z265" s="650"/>
      <c r="AA265" s="650"/>
      <c r="AB265" s="650"/>
      <c r="AC265" s="650"/>
      <c r="AD265" s="650"/>
      <c r="AE265" s="650"/>
      <c r="AF265" s="650"/>
      <c r="AG265" s="650"/>
      <c r="AH265" s="650"/>
      <c r="AI265" s="650"/>
      <c r="AJ265" s="650"/>
      <c r="AK265" s="650"/>
      <c r="AL265" s="650"/>
      <c r="AM265" s="650"/>
      <c r="AN265" s="650"/>
      <c r="AO265" s="650"/>
      <c r="AP265" s="650"/>
      <c r="AQ265" s="650"/>
      <c r="AR265" s="650"/>
      <c r="AS265" s="650"/>
      <c r="AT265" s="650"/>
      <c r="AU265" s="650"/>
      <c r="AV265" s="650"/>
      <c r="AW265" s="650"/>
      <c r="AX265" s="650"/>
      <c r="AY265" s="650"/>
      <c r="AZ265" s="650"/>
      <c r="BA265" s="650"/>
      <c r="BB265" s="650"/>
      <c r="BC265" s="650"/>
      <c r="BD265" s="650"/>
      <c r="BE265" s="650"/>
      <c r="BF265" s="650"/>
      <c r="BG265" s="650"/>
      <c r="BH265" s="650"/>
      <c r="BI265" s="650"/>
      <c r="BJ265" s="650"/>
      <c r="BK265" s="650"/>
      <c r="BL265" s="650"/>
      <c r="BM265" s="650"/>
      <c r="BN265" s="650"/>
      <c r="BO265" s="650"/>
      <c r="BP265" s="650"/>
      <c r="BQ265" s="650"/>
      <c r="BR265" s="650"/>
      <c r="BS265" s="650"/>
      <c r="BT265" s="650"/>
      <c r="BU265" s="650"/>
      <c r="BV265" s="650"/>
      <c r="BW265" s="650"/>
      <c r="BX265" s="650"/>
      <c r="BY265" s="650"/>
      <c r="BZ265" s="650"/>
      <c r="CA265" s="650"/>
      <c r="CB265" s="650"/>
      <c r="CC265" s="650"/>
      <c r="CD265" s="650"/>
      <c r="CE265" s="650"/>
      <c r="CF265" s="650"/>
      <c r="CG265" s="650"/>
      <c r="CH265" s="650"/>
    </row>
    <row r="266" spans="1:86" ht="13.5" customHeight="1">
      <c r="A266" s="379"/>
      <c r="B266" s="649"/>
      <c r="C266" s="650"/>
      <c r="D266" s="650"/>
      <c r="E266" s="650"/>
      <c r="F266" s="650"/>
      <c r="G266" s="650"/>
      <c r="H266" s="650"/>
      <c r="I266" s="650"/>
      <c r="J266" s="650"/>
      <c r="K266" s="650"/>
      <c r="L266" s="650"/>
      <c r="M266" s="650"/>
      <c r="N266" s="650"/>
      <c r="O266" s="650"/>
      <c r="P266" s="650"/>
      <c r="Q266" s="650"/>
      <c r="R266" s="650"/>
      <c r="S266" s="650"/>
      <c r="T266" s="650"/>
      <c r="U266" s="650"/>
      <c r="V266" s="650"/>
      <c r="W266" s="650"/>
      <c r="X266" s="650"/>
      <c r="Y266" s="650"/>
      <c r="Z266" s="650"/>
      <c r="AA266" s="650"/>
      <c r="AB266" s="650"/>
      <c r="AC266" s="650"/>
      <c r="AD266" s="650"/>
      <c r="AE266" s="650"/>
      <c r="AF266" s="650"/>
      <c r="AG266" s="650"/>
      <c r="AH266" s="650"/>
      <c r="AI266" s="650"/>
      <c r="AJ266" s="650"/>
      <c r="AK266" s="650"/>
      <c r="AL266" s="650"/>
      <c r="AM266" s="650"/>
      <c r="AN266" s="650"/>
      <c r="AO266" s="650"/>
      <c r="AP266" s="650"/>
      <c r="AQ266" s="650"/>
      <c r="AR266" s="650"/>
      <c r="AS266" s="650"/>
      <c r="AT266" s="650"/>
      <c r="AU266" s="650"/>
      <c r="AV266" s="650"/>
      <c r="AW266" s="650"/>
      <c r="AX266" s="650"/>
      <c r="AY266" s="650"/>
      <c r="AZ266" s="650"/>
      <c r="BA266" s="650"/>
      <c r="BB266" s="650"/>
      <c r="BC266" s="650"/>
      <c r="BD266" s="650"/>
      <c r="BE266" s="650"/>
      <c r="BF266" s="650"/>
      <c r="BG266" s="650"/>
      <c r="BH266" s="650"/>
      <c r="BI266" s="650"/>
      <c r="BJ266" s="650"/>
      <c r="BK266" s="650"/>
      <c r="BL266" s="650"/>
      <c r="BM266" s="650"/>
      <c r="BN266" s="650"/>
      <c r="BO266" s="650"/>
      <c r="BP266" s="650"/>
      <c r="BQ266" s="650"/>
      <c r="BR266" s="650"/>
      <c r="BS266" s="650"/>
      <c r="BT266" s="650"/>
      <c r="BU266" s="650"/>
      <c r="BV266" s="650"/>
      <c r="BW266" s="650"/>
      <c r="BX266" s="650"/>
      <c r="BY266" s="650"/>
      <c r="BZ266" s="650"/>
      <c r="CA266" s="650"/>
      <c r="CB266" s="650"/>
      <c r="CC266" s="650"/>
      <c r="CD266" s="650"/>
      <c r="CE266" s="650"/>
      <c r="CF266" s="650"/>
      <c r="CG266" s="650"/>
      <c r="CH266" s="650"/>
    </row>
    <row r="267" spans="1:86" ht="13.5" customHeight="1">
      <c r="A267" s="379"/>
      <c r="B267" s="649"/>
      <c r="C267" s="650"/>
      <c r="D267" s="650"/>
      <c r="E267" s="650"/>
      <c r="F267" s="650"/>
      <c r="G267" s="650"/>
      <c r="H267" s="650"/>
      <c r="I267" s="650"/>
      <c r="J267" s="650"/>
      <c r="K267" s="650"/>
      <c r="L267" s="650"/>
      <c r="M267" s="650"/>
      <c r="N267" s="650"/>
      <c r="O267" s="650"/>
      <c r="P267" s="650"/>
      <c r="Q267" s="650"/>
      <c r="R267" s="650"/>
      <c r="S267" s="650"/>
      <c r="T267" s="650"/>
      <c r="U267" s="650"/>
      <c r="V267" s="650"/>
      <c r="W267" s="650"/>
      <c r="X267" s="650"/>
      <c r="Y267" s="650"/>
      <c r="Z267" s="650"/>
      <c r="AA267" s="650"/>
      <c r="AB267" s="650"/>
      <c r="AC267" s="650"/>
      <c r="AD267" s="650"/>
      <c r="AE267" s="650"/>
      <c r="AF267" s="650"/>
      <c r="AG267" s="650"/>
      <c r="AH267" s="650"/>
      <c r="AI267" s="650"/>
      <c r="AJ267" s="650"/>
      <c r="AK267" s="650"/>
      <c r="AL267" s="650"/>
      <c r="AM267" s="650"/>
      <c r="AN267" s="650"/>
      <c r="AO267" s="650"/>
      <c r="AP267" s="650"/>
      <c r="AQ267" s="650"/>
      <c r="AR267" s="650"/>
      <c r="AS267" s="650"/>
      <c r="AT267" s="650"/>
      <c r="AU267" s="650"/>
      <c r="AV267" s="650"/>
      <c r="AW267" s="650"/>
      <c r="AX267" s="650"/>
      <c r="AY267" s="650"/>
      <c r="AZ267" s="650"/>
      <c r="BA267" s="650"/>
      <c r="BB267" s="650"/>
      <c r="BC267" s="650"/>
      <c r="BD267" s="650"/>
      <c r="BE267" s="650"/>
      <c r="BF267" s="650"/>
      <c r="BG267" s="650"/>
      <c r="BH267" s="650"/>
      <c r="BI267" s="650"/>
      <c r="BJ267" s="650"/>
      <c r="BK267" s="650"/>
      <c r="BL267" s="650"/>
      <c r="BM267" s="650"/>
      <c r="BN267" s="650"/>
      <c r="BO267" s="650"/>
      <c r="BP267" s="650"/>
      <c r="BQ267" s="650"/>
      <c r="BR267" s="650"/>
      <c r="BS267" s="650"/>
      <c r="BT267" s="650"/>
      <c r="BU267" s="650"/>
      <c r="BV267" s="650"/>
      <c r="BW267" s="650"/>
      <c r="BX267" s="650"/>
      <c r="BY267" s="650"/>
      <c r="BZ267" s="650"/>
      <c r="CA267" s="650"/>
      <c r="CB267" s="650"/>
      <c r="CC267" s="650"/>
      <c r="CD267" s="650"/>
      <c r="CE267" s="650"/>
      <c r="CF267" s="650"/>
      <c r="CG267" s="650"/>
      <c r="CH267" s="650"/>
    </row>
    <row r="268" spans="1:86" ht="13.5" customHeight="1">
      <c r="A268" s="379"/>
      <c r="B268" s="649"/>
      <c r="C268" s="650"/>
      <c r="D268" s="650"/>
      <c r="E268" s="650"/>
      <c r="F268" s="650"/>
      <c r="G268" s="650"/>
      <c r="H268" s="650"/>
      <c r="I268" s="650"/>
      <c r="J268" s="650"/>
      <c r="K268" s="650"/>
      <c r="L268" s="650"/>
      <c r="M268" s="650"/>
      <c r="N268" s="650"/>
      <c r="O268" s="650"/>
      <c r="P268" s="650"/>
      <c r="Q268" s="650"/>
      <c r="R268" s="650"/>
      <c r="S268" s="650"/>
      <c r="T268" s="650"/>
      <c r="U268" s="650"/>
      <c r="V268" s="650"/>
      <c r="W268" s="650"/>
      <c r="X268" s="650"/>
      <c r="Y268" s="650"/>
      <c r="Z268" s="650"/>
      <c r="AA268" s="650"/>
      <c r="AB268" s="650"/>
      <c r="AC268" s="650"/>
      <c r="AD268" s="650"/>
      <c r="AE268" s="650"/>
      <c r="AF268" s="650"/>
      <c r="AG268" s="650"/>
      <c r="AH268" s="650"/>
      <c r="AI268" s="650"/>
      <c r="AJ268" s="650"/>
      <c r="AK268" s="650"/>
      <c r="AL268" s="650"/>
      <c r="AM268" s="650"/>
      <c r="AN268" s="650"/>
      <c r="AO268" s="650"/>
      <c r="AP268" s="650"/>
      <c r="AQ268" s="650"/>
      <c r="AR268" s="650"/>
      <c r="AS268" s="650"/>
      <c r="AT268" s="650"/>
      <c r="AU268" s="650"/>
      <c r="AV268" s="650"/>
      <c r="AW268" s="650"/>
      <c r="AX268" s="650"/>
      <c r="AY268" s="650"/>
      <c r="AZ268" s="650"/>
      <c r="BA268" s="650"/>
      <c r="BB268" s="650"/>
      <c r="BC268" s="650"/>
      <c r="BD268" s="650"/>
      <c r="BE268" s="650"/>
      <c r="BF268" s="650"/>
      <c r="BG268" s="650"/>
      <c r="BH268" s="650"/>
      <c r="BI268" s="650"/>
      <c r="BJ268" s="650"/>
      <c r="BK268" s="650"/>
      <c r="BL268" s="650"/>
      <c r="BM268" s="650"/>
      <c r="BN268" s="650"/>
      <c r="BO268" s="650"/>
      <c r="BP268" s="650"/>
      <c r="BQ268" s="650"/>
      <c r="BR268" s="650"/>
      <c r="BS268" s="650"/>
      <c r="BT268" s="650"/>
      <c r="BU268" s="650"/>
      <c r="BV268" s="650"/>
      <c r="BW268" s="650"/>
      <c r="BX268" s="650"/>
      <c r="BY268" s="650"/>
      <c r="BZ268" s="650"/>
      <c r="CA268" s="650"/>
      <c r="CB268" s="650"/>
      <c r="CC268" s="650"/>
      <c r="CD268" s="650"/>
      <c r="CE268" s="650"/>
      <c r="CF268" s="650"/>
      <c r="CG268" s="650"/>
      <c r="CH268" s="650"/>
    </row>
    <row r="269" spans="1:86" ht="13.5" customHeight="1">
      <c r="A269" s="379"/>
      <c r="B269" s="649"/>
      <c r="C269" s="650"/>
      <c r="D269" s="650"/>
      <c r="E269" s="650"/>
      <c r="F269" s="650"/>
      <c r="G269" s="650"/>
      <c r="H269" s="650"/>
      <c r="I269" s="650"/>
      <c r="J269" s="650"/>
      <c r="K269" s="650"/>
      <c r="L269" s="650"/>
      <c r="M269" s="650"/>
      <c r="N269" s="650"/>
      <c r="O269" s="650"/>
      <c r="P269" s="650"/>
      <c r="Q269" s="650"/>
      <c r="R269" s="650"/>
      <c r="S269" s="650"/>
      <c r="T269" s="650"/>
      <c r="U269" s="650"/>
      <c r="V269" s="650"/>
      <c r="W269" s="650"/>
      <c r="X269" s="650"/>
      <c r="Y269" s="650"/>
      <c r="Z269" s="650"/>
      <c r="AA269" s="650"/>
      <c r="AB269" s="650"/>
      <c r="AC269" s="650"/>
      <c r="AD269" s="650"/>
      <c r="AE269" s="650"/>
      <c r="AF269" s="650"/>
      <c r="AG269" s="650"/>
      <c r="AH269" s="650"/>
      <c r="AI269" s="650"/>
      <c r="AJ269" s="650"/>
      <c r="AK269" s="650"/>
      <c r="AL269" s="650"/>
      <c r="AM269" s="650"/>
      <c r="AN269" s="650"/>
      <c r="AO269" s="650"/>
      <c r="AP269" s="650"/>
      <c r="AQ269" s="650"/>
      <c r="AR269" s="650"/>
      <c r="AS269" s="650"/>
      <c r="AT269" s="650"/>
      <c r="AU269" s="650"/>
      <c r="AV269" s="650"/>
      <c r="AW269" s="650"/>
      <c r="AX269" s="650"/>
      <c r="AY269" s="650"/>
      <c r="AZ269" s="650"/>
      <c r="BA269" s="650"/>
      <c r="BB269" s="650"/>
      <c r="BC269" s="650"/>
      <c r="BD269" s="650"/>
      <c r="BE269" s="650"/>
      <c r="BF269" s="650"/>
      <c r="BG269" s="650"/>
      <c r="BH269" s="650"/>
      <c r="BI269" s="650"/>
      <c r="BJ269" s="650"/>
      <c r="BK269" s="650"/>
      <c r="BL269" s="650"/>
      <c r="BM269" s="650"/>
      <c r="BN269" s="650"/>
      <c r="BO269" s="650"/>
      <c r="BP269" s="650"/>
      <c r="BQ269" s="650"/>
      <c r="BR269" s="650"/>
      <c r="BS269" s="650"/>
      <c r="BT269" s="650"/>
      <c r="BU269" s="650"/>
      <c r="BV269" s="650"/>
      <c r="BW269" s="650"/>
      <c r="BX269" s="650"/>
      <c r="BY269" s="650"/>
      <c r="BZ269" s="650"/>
      <c r="CA269" s="650"/>
      <c r="CB269" s="650"/>
      <c r="CC269" s="650"/>
      <c r="CD269" s="650"/>
      <c r="CE269" s="650"/>
      <c r="CF269" s="650"/>
      <c r="CG269" s="650"/>
      <c r="CH269" s="650"/>
    </row>
    <row r="270" spans="1:86" ht="13.5" customHeight="1">
      <c r="A270" s="379"/>
      <c r="B270" s="649"/>
      <c r="C270" s="650"/>
      <c r="D270" s="650"/>
      <c r="E270" s="650"/>
      <c r="F270" s="650"/>
      <c r="G270" s="650"/>
      <c r="H270" s="650"/>
      <c r="I270" s="650"/>
      <c r="J270" s="650"/>
      <c r="K270" s="650"/>
      <c r="L270" s="650"/>
      <c r="M270" s="650"/>
      <c r="N270" s="650"/>
      <c r="O270" s="650"/>
      <c r="P270" s="650"/>
      <c r="Q270" s="650"/>
      <c r="R270" s="650"/>
      <c r="S270" s="650"/>
      <c r="T270" s="650"/>
      <c r="U270" s="650"/>
      <c r="V270" s="650"/>
      <c r="W270" s="650"/>
      <c r="X270" s="650"/>
      <c r="Y270" s="650"/>
      <c r="Z270" s="650"/>
      <c r="AA270" s="650"/>
      <c r="AB270" s="650"/>
      <c r="AC270" s="650"/>
      <c r="AD270" s="650"/>
      <c r="AE270" s="650"/>
      <c r="AF270" s="650"/>
      <c r="AG270" s="650"/>
      <c r="AH270" s="650"/>
      <c r="AI270" s="650"/>
      <c r="AJ270" s="650"/>
      <c r="AK270" s="650"/>
      <c r="AL270" s="650"/>
      <c r="AM270" s="650"/>
      <c r="AN270" s="650"/>
      <c r="AO270" s="650"/>
      <c r="AP270" s="650"/>
      <c r="AQ270" s="650"/>
      <c r="AR270" s="650"/>
      <c r="AS270" s="650"/>
      <c r="AT270" s="650"/>
      <c r="AU270" s="650"/>
      <c r="AV270" s="650"/>
      <c r="AW270" s="650"/>
      <c r="AX270" s="650"/>
      <c r="AY270" s="650"/>
      <c r="AZ270" s="650"/>
      <c r="BA270" s="650"/>
      <c r="BB270" s="650"/>
      <c r="BC270" s="650"/>
      <c r="BD270" s="650"/>
      <c r="BE270" s="650"/>
      <c r="BF270" s="650"/>
      <c r="BG270" s="650"/>
      <c r="BH270" s="650"/>
      <c r="BI270" s="650"/>
      <c r="BJ270" s="650"/>
      <c r="BK270" s="650"/>
      <c r="BL270" s="650"/>
      <c r="BM270" s="650"/>
      <c r="BN270" s="650"/>
      <c r="BO270" s="650"/>
      <c r="BP270" s="650"/>
      <c r="BQ270" s="650"/>
      <c r="BR270" s="650"/>
      <c r="BS270" s="650"/>
      <c r="BT270" s="650"/>
      <c r="BU270" s="650"/>
      <c r="BV270" s="650"/>
      <c r="BW270" s="650"/>
      <c r="BX270" s="650"/>
      <c r="BY270" s="650"/>
      <c r="BZ270" s="650"/>
      <c r="CA270" s="650"/>
      <c r="CB270" s="650"/>
      <c r="CC270" s="650"/>
      <c r="CD270" s="650"/>
      <c r="CE270" s="650"/>
      <c r="CF270" s="650"/>
      <c r="CG270" s="650"/>
      <c r="CH270" s="650"/>
    </row>
    <row r="271" spans="1:86" ht="13.5" customHeight="1">
      <c r="A271" s="379"/>
      <c r="B271" s="649"/>
      <c r="C271" s="650"/>
      <c r="D271" s="650"/>
      <c r="E271" s="650"/>
      <c r="F271" s="650"/>
      <c r="G271" s="650"/>
      <c r="H271" s="650"/>
      <c r="I271" s="650"/>
      <c r="J271" s="650"/>
      <c r="K271" s="650"/>
      <c r="L271" s="650"/>
      <c r="M271" s="650"/>
      <c r="N271" s="650"/>
      <c r="O271" s="650"/>
      <c r="P271" s="650"/>
      <c r="Q271" s="650"/>
      <c r="R271" s="650"/>
      <c r="S271" s="650"/>
      <c r="T271" s="650"/>
      <c r="U271" s="650"/>
      <c r="V271" s="650"/>
      <c r="W271" s="650"/>
      <c r="X271" s="650"/>
      <c r="Y271" s="650"/>
      <c r="Z271" s="650"/>
      <c r="AA271" s="650"/>
      <c r="AB271" s="650"/>
      <c r="AC271" s="650"/>
      <c r="AD271" s="650"/>
      <c r="AE271" s="650"/>
      <c r="AF271" s="650"/>
      <c r="AG271" s="650"/>
      <c r="AH271" s="650"/>
      <c r="AI271" s="650"/>
      <c r="AJ271" s="650"/>
      <c r="AK271" s="650"/>
      <c r="AL271" s="650"/>
      <c r="AM271" s="650"/>
      <c r="AN271" s="650"/>
      <c r="AO271" s="650"/>
      <c r="AP271" s="650"/>
      <c r="AQ271" s="650"/>
      <c r="AR271" s="650"/>
      <c r="AS271" s="650"/>
      <c r="AT271" s="650"/>
      <c r="AU271" s="650"/>
      <c r="AV271" s="650"/>
      <c r="AW271" s="650"/>
      <c r="AX271" s="650"/>
      <c r="AY271" s="650"/>
      <c r="AZ271" s="650"/>
      <c r="BA271" s="650"/>
      <c r="BB271" s="650"/>
      <c r="BC271" s="650"/>
      <c r="BD271" s="650"/>
      <c r="BE271" s="650"/>
      <c r="BF271" s="650"/>
      <c r="BG271" s="650"/>
      <c r="BH271" s="650"/>
      <c r="BI271" s="650"/>
      <c r="BJ271" s="650"/>
      <c r="BK271" s="650"/>
      <c r="BL271" s="650"/>
      <c r="BM271" s="650"/>
      <c r="BN271" s="650"/>
      <c r="BO271" s="650"/>
      <c r="BP271" s="650"/>
      <c r="BQ271" s="650"/>
      <c r="BR271" s="650"/>
      <c r="BS271" s="650"/>
      <c r="BT271" s="650"/>
      <c r="BU271" s="650"/>
      <c r="BV271" s="650"/>
      <c r="BW271" s="650"/>
      <c r="BX271" s="650"/>
      <c r="BY271" s="650"/>
      <c r="BZ271" s="650"/>
      <c r="CA271" s="650"/>
      <c r="CB271" s="650"/>
      <c r="CC271" s="650"/>
      <c r="CD271" s="650"/>
      <c r="CE271" s="650"/>
      <c r="CF271" s="650"/>
      <c r="CG271" s="650"/>
      <c r="CH271" s="650"/>
    </row>
    <row r="272" spans="1:86" ht="13.5" customHeight="1">
      <c r="A272" s="379"/>
      <c r="B272" s="649"/>
      <c r="C272" s="650"/>
      <c r="D272" s="650"/>
      <c r="E272" s="650"/>
      <c r="F272" s="650"/>
      <c r="G272" s="650"/>
      <c r="H272" s="650"/>
      <c r="I272" s="650"/>
      <c r="J272" s="650"/>
      <c r="K272" s="650"/>
      <c r="L272" s="650"/>
      <c r="M272" s="650"/>
      <c r="N272" s="650"/>
      <c r="O272" s="650"/>
      <c r="P272" s="650"/>
      <c r="Q272" s="650"/>
      <c r="R272" s="650"/>
      <c r="S272" s="650"/>
      <c r="T272" s="650"/>
      <c r="U272" s="650"/>
      <c r="V272" s="650"/>
      <c r="W272" s="650"/>
      <c r="X272" s="650"/>
      <c r="Y272" s="650"/>
      <c r="Z272" s="650"/>
      <c r="AA272" s="650"/>
      <c r="AB272" s="650"/>
      <c r="AC272" s="650"/>
      <c r="AD272" s="650"/>
      <c r="AE272" s="650"/>
      <c r="AF272" s="650"/>
      <c r="AG272" s="650"/>
      <c r="AH272" s="650"/>
      <c r="AI272" s="650"/>
      <c r="AJ272" s="650"/>
      <c r="AK272" s="650"/>
      <c r="AL272" s="650"/>
      <c r="AM272" s="650"/>
      <c r="AN272" s="650"/>
      <c r="AO272" s="650"/>
      <c r="AP272" s="650"/>
      <c r="AQ272" s="650"/>
      <c r="AR272" s="650"/>
      <c r="AS272" s="650"/>
      <c r="AT272" s="650"/>
      <c r="AU272" s="650"/>
      <c r="AV272" s="650"/>
      <c r="AW272" s="650"/>
      <c r="AX272" s="650"/>
      <c r="AY272" s="650"/>
      <c r="AZ272" s="650"/>
      <c r="BA272" s="650"/>
      <c r="BB272" s="650"/>
      <c r="BC272" s="650"/>
      <c r="BD272" s="650"/>
      <c r="BE272" s="650"/>
      <c r="BF272" s="650"/>
      <c r="BG272" s="650"/>
      <c r="BH272" s="650"/>
      <c r="BI272" s="650"/>
      <c r="BJ272" s="650"/>
      <c r="BK272" s="650"/>
      <c r="BL272" s="650"/>
      <c r="BM272" s="650"/>
      <c r="BN272" s="650"/>
      <c r="BO272" s="650"/>
      <c r="BP272" s="650"/>
      <c r="BQ272" s="650"/>
      <c r="BR272" s="650"/>
      <c r="BS272" s="650"/>
      <c r="BT272" s="650"/>
      <c r="BU272" s="650"/>
      <c r="BV272" s="650"/>
      <c r="BW272" s="650"/>
      <c r="BX272" s="650"/>
      <c r="BY272" s="650"/>
      <c r="BZ272" s="650"/>
      <c r="CA272" s="650"/>
      <c r="CB272" s="650"/>
      <c r="CC272" s="650"/>
      <c r="CD272" s="650"/>
      <c r="CE272" s="650"/>
      <c r="CF272" s="650"/>
      <c r="CG272" s="650"/>
      <c r="CH272" s="650"/>
    </row>
    <row r="273" spans="1:86" ht="13.5" customHeight="1">
      <c r="A273" s="379"/>
      <c r="B273" s="649"/>
      <c r="C273" s="650"/>
      <c r="D273" s="650"/>
      <c r="E273" s="650"/>
      <c r="F273" s="650"/>
      <c r="G273" s="650"/>
      <c r="H273" s="650"/>
      <c r="I273" s="650"/>
      <c r="J273" s="650"/>
      <c r="K273" s="650"/>
      <c r="L273" s="650"/>
      <c r="M273" s="650"/>
      <c r="N273" s="650"/>
      <c r="O273" s="650"/>
      <c r="P273" s="650"/>
      <c r="Q273" s="650"/>
      <c r="R273" s="650"/>
      <c r="S273" s="650"/>
      <c r="T273" s="650"/>
      <c r="U273" s="650"/>
      <c r="V273" s="650"/>
      <c r="W273" s="650"/>
      <c r="X273" s="650"/>
      <c r="Y273" s="650"/>
      <c r="Z273" s="650"/>
      <c r="AA273" s="650"/>
      <c r="AB273" s="650"/>
      <c r="AC273" s="650"/>
      <c r="AD273" s="650"/>
      <c r="AE273" s="650"/>
      <c r="AF273" s="650"/>
      <c r="AG273" s="650"/>
      <c r="AH273" s="650"/>
      <c r="AI273" s="650"/>
      <c r="AJ273" s="650"/>
      <c r="AK273" s="650"/>
      <c r="AL273" s="650"/>
      <c r="AM273" s="650"/>
      <c r="AN273" s="650"/>
      <c r="AO273" s="650"/>
      <c r="AP273" s="650"/>
      <c r="AQ273" s="650"/>
      <c r="AR273" s="650"/>
      <c r="AS273" s="650"/>
      <c r="AT273" s="650"/>
      <c r="AU273" s="650"/>
      <c r="AV273" s="650"/>
      <c r="AW273" s="650"/>
      <c r="AX273" s="650"/>
      <c r="AY273" s="650"/>
      <c r="AZ273" s="650"/>
      <c r="BA273" s="650"/>
      <c r="BB273" s="650"/>
      <c r="BC273" s="650"/>
      <c r="BD273" s="650"/>
      <c r="BE273" s="650"/>
      <c r="BF273" s="650"/>
      <c r="BG273" s="650"/>
      <c r="BH273" s="650"/>
      <c r="BI273" s="650"/>
      <c r="BJ273" s="650"/>
      <c r="BK273" s="650"/>
      <c r="BL273" s="650"/>
      <c r="BM273" s="650"/>
      <c r="BN273" s="650"/>
      <c r="BO273" s="650"/>
      <c r="BP273" s="650"/>
      <c r="BQ273" s="650"/>
      <c r="BR273" s="650"/>
      <c r="BS273" s="650"/>
      <c r="BT273" s="650"/>
      <c r="BU273" s="650"/>
      <c r="BV273" s="650"/>
      <c r="BW273" s="650"/>
      <c r="BX273" s="650"/>
      <c r="BY273" s="650"/>
      <c r="BZ273" s="650"/>
      <c r="CA273" s="650"/>
      <c r="CB273" s="650"/>
      <c r="CC273" s="650"/>
      <c r="CD273" s="650"/>
      <c r="CE273" s="650"/>
      <c r="CF273" s="650"/>
      <c r="CG273" s="650"/>
      <c r="CH273" s="650"/>
    </row>
    <row r="274" spans="1:86" ht="13.5" customHeight="1">
      <c r="A274" s="379"/>
      <c r="B274" s="649"/>
      <c r="C274" s="650"/>
      <c r="D274" s="650"/>
      <c r="E274" s="650"/>
      <c r="F274" s="650"/>
      <c r="G274" s="650"/>
      <c r="H274" s="650"/>
      <c r="I274" s="650"/>
      <c r="J274" s="650"/>
      <c r="K274" s="650"/>
      <c r="L274" s="650"/>
      <c r="M274" s="650"/>
      <c r="N274" s="650"/>
      <c r="O274" s="650"/>
      <c r="P274" s="650"/>
      <c r="Q274" s="650"/>
      <c r="R274" s="650"/>
      <c r="S274" s="650"/>
      <c r="T274" s="650"/>
      <c r="U274" s="650"/>
      <c r="V274" s="650"/>
      <c r="W274" s="650"/>
      <c r="X274" s="650"/>
      <c r="Y274" s="650"/>
      <c r="Z274" s="650"/>
      <c r="AA274" s="650"/>
      <c r="AB274" s="650"/>
      <c r="AC274" s="650"/>
      <c r="AD274" s="650"/>
      <c r="AE274" s="650"/>
      <c r="AF274" s="650"/>
      <c r="AG274" s="650"/>
      <c r="AH274" s="650"/>
      <c r="AI274" s="650"/>
      <c r="AJ274" s="650"/>
      <c r="AK274" s="650"/>
      <c r="AL274" s="650"/>
      <c r="AM274" s="650"/>
      <c r="AN274" s="650"/>
      <c r="AO274" s="650"/>
      <c r="AP274" s="650"/>
      <c r="AQ274" s="650"/>
      <c r="AR274" s="650"/>
      <c r="AS274" s="650"/>
      <c r="AT274" s="650"/>
      <c r="AU274" s="650"/>
      <c r="AV274" s="650"/>
      <c r="AW274" s="650"/>
      <c r="AX274" s="650"/>
      <c r="AY274" s="650"/>
      <c r="AZ274" s="650"/>
      <c r="BA274" s="650"/>
      <c r="BB274" s="650"/>
      <c r="BC274" s="650"/>
      <c r="BD274" s="650"/>
      <c r="BE274" s="650"/>
      <c r="BF274" s="650"/>
      <c r="BG274" s="650"/>
      <c r="BH274" s="650"/>
      <c r="BI274" s="650"/>
      <c r="BJ274" s="650"/>
      <c r="BK274" s="650"/>
      <c r="BL274" s="650"/>
      <c r="BM274" s="650"/>
      <c r="BN274" s="650"/>
      <c r="BO274" s="650"/>
      <c r="BP274" s="650"/>
      <c r="BQ274" s="650"/>
      <c r="BR274" s="650"/>
      <c r="BS274" s="650"/>
      <c r="BT274" s="650"/>
      <c r="BU274" s="650"/>
      <c r="BV274" s="650"/>
      <c r="BW274" s="650"/>
      <c r="BX274" s="650"/>
      <c r="BY274" s="650"/>
      <c r="BZ274" s="650"/>
      <c r="CA274" s="650"/>
      <c r="CB274" s="650"/>
      <c r="CC274" s="650"/>
      <c r="CD274" s="650"/>
      <c r="CE274" s="650"/>
      <c r="CF274" s="650"/>
      <c r="CG274" s="650"/>
      <c r="CH274" s="650"/>
    </row>
    <row r="275" spans="1:86" ht="13.5" customHeight="1">
      <c r="A275" s="379"/>
      <c r="B275" s="649"/>
      <c r="C275" s="650"/>
      <c r="D275" s="650"/>
      <c r="E275" s="650"/>
      <c r="F275" s="650"/>
      <c r="G275" s="650"/>
      <c r="H275" s="650"/>
      <c r="I275" s="650"/>
      <c r="J275" s="650"/>
      <c r="K275" s="650"/>
      <c r="L275" s="650"/>
      <c r="M275" s="650"/>
      <c r="N275" s="650"/>
      <c r="O275" s="650"/>
      <c r="P275" s="650"/>
      <c r="Q275" s="650"/>
      <c r="R275" s="650"/>
      <c r="S275" s="650"/>
      <c r="T275" s="650"/>
      <c r="U275" s="650"/>
      <c r="V275" s="650"/>
      <c r="W275" s="650"/>
      <c r="X275" s="650"/>
      <c r="Y275" s="650"/>
      <c r="Z275" s="650"/>
      <c r="AA275" s="650"/>
      <c r="AB275" s="650"/>
      <c r="AC275" s="650"/>
      <c r="AD275" s="650"/>
      <c r="AE275" s="650"/>
      <c r="AF275" s="650"/>
      <c r="AG275" s="650"/>
      <c r="AH275" s="650"/>
      <c r="AI275" s="650"/>
      <c r="AJ275" s="650"/>
      <c r="AK275" s="650"/>
      <c r="AL275" s="650"/>
      <c r="AM275" s="650"/>
      <c r="AN275" s="650"/>
      <c r="AO275" s="650"/>
      <c r="AP275" s="650"/>
      <c r="AQ275" s="650"/>
      <c r="AR275" s="650"/>
      <c r="AS275" s="650"/>
      <c r="AT275" s="650"/>
      <c r="AU275" s="650"/>
      <c r="AV275" s="650"/>
      <c r="AW275" s="650"/>
      <c r="AX275" s="650"/>
      <c r="AY275" s="650"/>
      <c r="AZ275" s="650"/>
      <c r="BA275" s="650"/>
      <c r="BB275" s="650"/>
      <c r="BC275" s="650"/>
      <c r="BD275" s="650"/>
      <c r="BE275" s="650"/>
      <c r="BF275" s="650"/>
      <c r="BG275" s="650"/>
      <c r="BH275" s="650"/>
      <c r="BI275" s="650"/>
      <c r="BJ275" s="650"/>
      <c r="BK275" s="650"/>
      <c r="BL275" s="650"/>
      <c r="BM275" s="650"/>
      <c r="BN275" s="650"/>
      <c r="BO275" s="650"/>
      <c r="BP275" s="650"/>
      <c r="BQ275" s="650"/>
      <c r="BR275" s="650"/>
      <c r="BS275" s="650"/>
      <c r="BT275" s="650"/>
      <c r="BU275" s="650"/>
      <c r="BV275" s="650"/>
      <c r="BW275" s="650"/>
      <c r="BX275" s="650"/>
      <c r="BY275" s="650"/>
      <c r="BZ275" s="650"/>
      <c r="CA275" s="650"/>
      <c r="CB275" s="650"/>
      <c r="CC275" s="650"/>
      <c r="CD275" s="650"/>
      <c r="CE275" s="650"/>
      <c r="CF275" s="650"/>
      <c r="CG275" s="650"/>
      <c r="CH275" s="650"/>
    </row>
    <row r="276" spans="1:86" ht="13.5" customHeight="1">
      <c r="A276" s="379"/>
      <c r="B276" s="649"/>
      <c r="C276" s="650"/>
      <c r="D276" s="650"/>
      <c r="E276" s="650"/>
      <c r="F276" s="650"/>
      <c r="G276" s="650"/>
      <c r="H276" s="650"/>
      <c r="I276" s="650"/>
      <c r="J276" s="650"/>
      <c r="K276" s="650"/>
      <c r="L276" s="650"/>
      <c r="M276" s="650"/>
      <c r="N276" s="650"/>
      <c r="O276" s="650"/>
      <c r="P276" s="650"/>
      <c r="Q276" s="650"/>
      <c r="R276" s="650"/>
      <c r="S276" s="650"/>
      <c r="T276" s="650"/>
      <c r="U276" s="650"/>
      <c r="V276" s="650"/>
      <c r="W276" s="650"/>
      <c r="X276" s="650"/>
      <c r="Y276" s="650"/>
      <c r="Z276" s="650"/>
      <c r="AA276" s="650"/>
      <c r="AB276" s="650"/>
      <c r="AC276" s="650"/>
      <c r="AD276" s="650"/>
      <c r="AE276" s="650"/>
      <c r="AF276" s="650"/>
      <c r="AG276" s="650"/>
      <c r="AH276" s="650"/>
      <c r="AI276" s="650"/>
      <c r="AJ276" s="650"/>
      <c r="AK276" s="650"/>
      <c r="AL276" s="650"/>
      <c r="AM276" s="650"/>
      <c r="AN276" s="650"/>
      <c r="AO276" s="650"/>
      <c r="AP276" s="650"/>
      <c r="AQ276" s="650"/>
      <c r="AR276" s="650"/>
      <c r="AS276" s="650"/>
      <c r="AT276" s="650"/>
      <c r="AU276" s="650"/>
      <c r="AV276" s="650"/>
      <c r="AW276" s="650"/>
      <c r="AX276" s="650"/>
      <c r="AY276" s="650"/>
      <c r="AZ276" s="650"/>
      <c r="BA276" s="650"/>
      <c r="BB276" s="650"/>
      <c r="BC276" s="650"/>
      <c r="BD276" s="650"/>
      <c r="BE276" s="650"/>
      <c r="BF276" s="650"/>
      <c r="BG276" s="650"/>
      <c r="BH276" s="650"/>
      <c r="BI276" s="650"/>
      <c r="BJ276" s="650"/>
      <c r="BK276" s="650"/>
      <c r="BL276" s="650"/>
      <c r="BM276" s="650"/>
      <c r="BN276" s="650"/>
      <c r="BO276" s="650"/>
      <c r="BP276" s="650"/>
      <c r="BQ276" s="650"/>
      <c r="BR276" s="650"/>
      <c r="BS276" s="650"/>
      <c r="BT276" s="650"/>
      <c r="BU276" s="650"/>
      <c r="BV276" s="650"/>
      <c r="BW276" s="650"/>
      <c r="BX276" s="650"/>
      <c r="BY276" s="650"/>
      <c r="BZ276" s="650"/>
      <c r="CA276" s="650"/>
      <c r="CB276" s="650"/>
      <c r="CC276" s="650"/>
      <c r="CD276" s="650"/>
      <c r="CE276" s="650"/>
      <c r="CF276" s="650"/>
      <c r="CG276" s="650"/>
      <c r="CH276" s="650"/>
    </row>
    <row r="277" spans="1:86" ht="13.5" customHeight="1">
      <c r="A277" s="379"/>
      <c r="B277" s="649"/>
      <c r="C277" s="650"/>
      <c r="D277" s="650"/>
      <c r="E277" s="650"/>
      <c r="F277" s="650"/>
      <c r="G277" s="650"/>
      <c r="H277" s="650"/>
      <c r="I277" s="650"/>
      <c r="J277" s="650"/>
      <c r="K277" s="650"/>
      <c r="L277" s="650"/>
      <c r="M277" s="650"/>
      <c r="N277" s="650"/>
      <c r="O277" s="650"/>
      <c r="P277" s="650"/>
      <c r="Q277" s="650"/>
      <c r="R277" s="650"/>
      <c r="S277" s="650"/>
      <c r="T277" s="650"/>
      <c r="U277" s="650"/>
      <c r="V277" s="650"/>
      <c r="W277" s="650"/>
      <c r="X277" s="650"/>
      <c r="Y277" s="650"/>
      <c r="Z277" s="650"/>
      <c r="AA277" s="650"/>
      <c r="AB277" s="650"/>
      <c r="AC277" s="650"/>
      <c r="AD277" s="650"/>
      <c r="AE277" s="650"/>
      <c r="AF277" s="650"/>
      <c r="AG277" s="650"/>
      <c r="AH277" s="650"/>
      <c r="AI277" s="650"/>
      <c r="AJ277" s="650"/>
      <c r="AK277" s="650"/>
      <c r="AL277" s="650"/>
      <c r="AM277" s="650"/>
      <c r="AN277" s="650"/>
      <c r="AO277" s="650"/>
      <c r="AP277" s="650"/>
      <c r="AQ277" s="650"/>
      <c r="AR277" s="650"/>
      <c r="AS277" s="650"/>
      <c r="AT277" s="650"/>
      <c r="AU277" s="650"/>
      <c r="AV277" s="650"/>
      <c r="AW277" s="650"/>
      <c r="AX277" s="650"/>
      <c r="AY277" s="650"/>
      <c r="AZ277" s="650"/>
      <c r="BA277" s="650"/>
      <c r="BB277" s="650"/>
      <c r="BC277" s="650"/>
      <c r="BD277" s="650"/>
      <c r="BE277" s="650"/>
      <c r="BF277" s="650"/>
      <c r="BG277" s="650"/>
      <c r="BH277" s="650"/>
      <c r="BI277" s="650"/>
      <c r="BJ277" s="650"/>
      <c r="BK277" s="650"/>
      <c r="BL277" s="650"/>
      <c r="BM277" s="650"/>
      <c r="BN277" s="650"/>
      <c r="BO277" s="650"/>
      <c r="BP277" s="650"/>
      <c r="BQ277" s="650"/>
      <c r="BR277" s="650"/>
      <c r="BS277" s="650"/>
      <c r="BT277" s="650"/>
      <c r="BU277" s="650"/>
      <c r="BV277" s="650"/>
      <c r="BW277" s="650"/>
      <c r="BX277" s="650"/>
      <c r="BY277" s="650"/>
      <c r="BZ277" s="650"/>
      <c r="CA277" s="650"/>
      <c r="CB277" s="650"/>
      <c r="CC277" s="650"/>
      <c r="CD277" s="650"/>
      <c r="CE277" s="650"/>
      <c r="CF277" s="650"/>
      <c r="CG277" s="650"/>
      <c r="CH277" s="650"/>
    </row>
    <row r="278" spans="1:86" ht="13.5" customHeight="1">
      <c r="A278" s="379"/>
      <c r="B278" s="649"/>
      <c r="C278" s="650"/>
      <c r="D278" s="650"/>
      <c r="E278" s="650"/>
      <c r="F278" s="650"/>
      <c r="G278" s="650"/>
      <c r="H278" s="650"/>
      <c r="I278" s="650"/>
      <c r="J278" s="650"/>
      <c r="K278" s="650"/>
      <c r="L278" s="650"/>
      <c r="M278" s="650"/>
      <c r="N278" s="650"/>
      <c r="O278" s="650"/>
      <c r="P278" s="650"/>
      <c r="Q278" s="650"/>
      <c r="R278" s="650"/>
      <c r="S278" s="650"/>
      <c r="T278" s="650"/>
      <c r="U278" s="650"/>
      <c r="V278" s="650"/>
      <c r="W278" s="650"/>
      <c r="X278" s="650"/>
      <c r="Y278" s="650"/>
      <c r="Z278" s="650"/>
      <c r="AA278" s="650"/>
      <c r="AB278" s="650"/>
      <c r="AC278" s="650"/>
      <c r="AD278" s="650"/>
      <c r="AE278" s="650"/>
      <c r="AF278" s="650"/>
      <c r="AG278" s="650"/>
      <c r="AH278" s="650"/>
      <c r="AI278" s="650"/>
      <c r="AJ278" s="650"/>
      <c r="AK278" s="650"/>
      <c r="AL278" s="650"/>
      <c r="AM278" s="650"/>
      <c r="AN278" s="650"/>
      <c r="AO278" s="650"/>
      <c r="AP278" s="650"/>
      <c r="AQ278" s="650"/>
      <c r="AR278" s="650"/>
      <c r="AS278" s="650"/>
      <c r="AT278" s="650"/>
      <c r="AU278" s="650"/>
      <c r="AV278" s="650"/>
      <c r="AW278" s="650"/>
      <c r="AX278" s="650"/>
      <c r="AY278" s="650"/>
      <c r="AZ278" s="650"/>
      <c r="BA278" s="650"/>
      <c r="BB278" s="650"/>
      <c r="BC278" s="650"/>
      <c r="BD278" s="650"/>
      <c r="BE278" s="650"/>
      <c r="BF278" s="650"/>
      <c r="BG278" s="650"/>
      <c r="BH278" s="650"/>
      <c r="BI278" s="650"/>
      <c r="BJ278" s="650"/>
      <c r="BK278" s="650"/>
      <c r="BL278" s="650"/>
      <c r="BM278" s="650"/>
      <c r="BN278" s="650"/>
      <c r="BO278" s="650"/>
      <c r="BP278" s="650"/>
      <c r="BQ278" s="650"/>
      <c r="BR278" s="650"/>
      <c r="BS278" s="650"/>
      <c r="BT278" s="650"/>
      <c r="BU278" s="650"/>
      <c r="BV278" s="650"/>
      <c r="BW278" s="650"/>
      <c r="BX278" s="650"/>
      <c r="BY278" s="650"/>
      <c r="BZ278" s="650"/>
      <c r="CA278" s="650"/>
      <c r="CB278" s="650"/>
      <c r="CC278" s="650"/>
      <c r="CD278" s="650"/>
      <c r="CE278" s="650"/>
      <c r="CF278" s="650"/>
      <c r="CG278" s="650"/>
      <c r="CH278" s="650"/>
    </row>
    <row r="279" spans="1:86" ht="13.5" customHeight="1">
      <c r="A279" s="379"/>
      <c r="B279" s="649"/>
      <c r="C279" s="650"/>
      <c r="D279" s="650"/>
      <c r="E279" s="650"/>
      <c r="F279" s="650"/>
      <c r="G279" s="650"/>
      <c r="H279" s="650"/>
      <c r="I279" s="650"/>
      <c r="J279" s="650"/>
      <c r="K279" s="650"/>
      <c r="L279" s="650"/>
      <c r="M279" s="650"/>
      <c r="N279" s="650"/>
      <c r="O279" s="650"/>
      <c r="P279" s="650"/>
      <c r="Q279" s="650"/>
      <c r="R279" s="650"/>
      <c r="S279" s="650"/>
      <c r="T279" s="650"/>
      <c r="U279" s="650"/>
      <c r="V279" s="650"/>
      <c r="W279" s="650"/>
      <c r="X279" s="650"/>
      <c r="Y279" s="650"/>
      <c r="Z279" s="650"/>
      <c r="AA279" s="650"/>
      <c r="AB279" s="650"/>
      <c r="AC279" s="650"/>
      <c r="AD279" s="650"/>
      <c r="AE279" s="650"/>
      <c r="AF279" s="650"/>
      <c r="AG279" s="650"/>
      <c r="AH279" s="650"/>
      <c r="AI279" s="650"/>
      <c r="AJ279" s="650"/>
      <c r="AK279" s="650"/>
      <c r="AL279" s="650"/>
      <c r="AM279" s="650"/>
      <c r="AN279" s="650"/>
      <c r="AO279" s="650"/>
      <c r="AP279" s="650"/>
      <c r="AQ279" s="650"/>
      <c r="AR279" s="650"/>
      <c r="AS279" s="650"/>
      <c r="AT279" s="650"/>
      <c r="AU279" s="650"/>
      <c r="AV279" s="650"/>
      <c r="AW279" s="650"/>
      <c r="AX279" s="650"/>
      <c r="AY279" s="650"/>
      <c r="AZ279" s="650"/>
      <c r="BA279" s="650"/>
      <c r="BB279" s="650"/>
      <c r="BC279" s="650"/>
      <c r="BD279" s="650"/>
      <c r="BE279" s="650"/>
      <c r="BF279" s="650"/>
      <c r="BG279" s="650"/>
      <c r="BH279" s="650"/>
      <c r="BI279" s="650"/>
      <c r="BJ279" s="650"/>
      <c r="BK279" s="650"/>
      <c r="BL279" s="650"/>
      <c r="BM279" s="650"/>
      <c r="BN279" s="650"/>
      <c r="BO279" s="650"/>
      <c r="BP279" s="650"/>
      <c r="BQ279" s="650"/>
      <c r="BR279" s="650"/>
      <c r="BS279" s="650"/>
      <c r="BT279" s="650"/>
      <c r="BU279" s="650"/>
      <c r="BV279" s="650"/>
      <c r="BW279" s="650"/>
      <c r="BX279" s="650"/>
      <c r="BY279" s="650"/>
      <c r="BZ279" s="650"/>
      <c r="CA279" s="650"/>
      <c r="CB279" s="650"/>
      <c r="CC279" s="650"/>
      <c r="CD279" s="650"/>
      <c r="CE279" s="650"/>
      <c r="CF279" s="650"/>
      <c r="CG279" s="650"/>
      <c r="CH279" s="650"/>
    </row>
    <row r="280" spans="1:86" ht="13.5" customHeight="1">
      <c r="A280" s="379"/>
      <c r="B280" s="649"/>
      <c r="C280" s="650"/>
      <c r="D280" s="650"/>
      <c r="E280" s="650"/>
      <c r="F280" s="650"/>
      <c r="G280" s="650"/>
      <c r="H280" s="650"/>
      <c r="I280" s="650"/>
      <c r="J280" s="650"/>
      <c r="K280" s="650"/>
      <c r="L280" s="650"/>
      <c r="M280" s="650"/>
      <c r="N280" s="650"/>
      <c r="O280" s="650"/>
      <c r="P280" s="650"/>
      <c r="Q280" s="650"/>
      <c r="R280" s="650"/>
      <c r="S280" s="650"/>
      <c r="T280" s="650"/>
      <c r="U280" s="650"/>
      <c r="V280" s="650"/>
      <c r="W280" s="650"/>
      <c r="X280" s="650"/>
      <c r="Y280" s="650"/>
      <c r="Z280" s="650"/>
      <c r="AA280" s="650"/>
      <c r="AB280" s="650"/>
      <c r="AC280" s="650"/>
      <c r="AD280" s="650"/>
      <c r="AE280" s="650"/>
      <c r="AF280" s="650"/>
      <c r="AG280" s="650"/>
      <c r="AH280" s="650"/>
      <c r="AI280" s="650"/>
      <c r="AJ280" s="650"/>
      <c r="AK280" s="650"/>
      <c r="AL280" s="650"/>
      <c r="AM280" s="650"/>
      <c r="AN280" s="650"/>
      <c r="AO280" s="650"/>
      <c r="AP280" s="650"/>
      <c r="AQ280" s="650"/>
      <c r="AR280" s="650"/>
      <c r="AS280" s="650"/>
      <c r="AT280" s="650"/>
      <c r="AU280" s="650"/>
      <c r="AV280" s="650"/>
      <c r="AW280" s="650"/>
      <c r="AX280" s="650"/>
      <c r="AY280" s="650"/>
      <c r="AZ280" s="650"/>
      <c r="BA280" s="650"/>
      <c r="BB280" s="650"/>
      <c r="BC280" s="650"/>
      <c r="BD280" s="650"/>
      <c r="BE280" s="650"/>
      <c r="BF280" s="650"/>
      <c r="BG280" s="650"/>
      <c r="BH280" s="650"/>
      <c r="BI280" s="650"/>
      <c r="BJ280" s="650"/>
      <c r="BK280" s="650"/>
      <c r="BL280" s="650"/>
      <c r="BM280" s="650"/>
      <c r="BN280" s="650"/>
      <c r="BO280" s="650"/>
      <c r="BP280" s="650"/>
      <c r="BQ280" s="650"/>
      <c r="BR280" s="650"/>
      <c r="BS280" s="650"/>
      <c r="BT280" s="650"/>
      <c r="BU280" s="650"/>
      <c r="BV280" s="650"/>
      <c r="BW280" s="650"/>
      <c r="BX280" s="650"/>
      <c r="BY280" s="650"/>
      <c r="BZ280" s="650"/>
      <c r="CA280" s="650"/>
      <c r="CB280" s="650"/>
      <c r="CC280" s="650"/>
      <c r="CD280" s="650"/>
      <c r="CE280" s="650"/>
      <c r="CF280" s="650"/>
      <c r="CG280" s="650"/>
      <c r="CH280" s="650"/>
    </row>
    <row r="281" spans="1:86" ht="13.5" customHeight="1">
      <c r="A281" s="379"/>
      <c r="B281" s="649"/>
      <c r="C281" s="650"/>
      <c r="D281" s="650"/>
      <c r="E281" s="650"/>
      <c r="F281" s="650"/>
      <c r="G281" s="650"/>
      <c r="H281" s="650"/>
      <c r="I281" s="650"/>
      <c r="J281" s="650"/>
      <c r="K281" s="650"/>
      <c r="L281" s="650"/>
      <c r="M281" s="650"/>
      <c r="N281" s="650"/>
      <c r="O281" s="650"/>
      <c r="P281" s="650"/>
      <c r="Q281" s="650"/>
      <c r="R281" s="650"/>
      <c r="S281" s="650"/>
      <c r="T281" s="650"/>
      <c r="U281" s="650"/>
      <c r="V281" s="650"/>
      <c r="W281" s="650"/>
      <c r="X281" s="650"/>
      <c r="Y281" s="650"/>
      <c r="Z281" s="650"/>
      <c r="AA281" s="650"/>
      <c r="AB281" s="650"/>
      <c r="AC281" s="650"/>
      <c r="AD281" s="650"/>
      <c r="AE281" s="650"/>
      <c r="AF281" s="650"/>
      <c r="AG281" s="650"/>
      <c r="AH281" s="650"/>
      <c r="AI281" s="650"/>
      <c r="AJ281" s="650"/>
      <c r="AK281" s="650"/>
      <c r="AL281" s="650"/>
      <c r="AM281" s="650"/>
      <c r="AN281" s="650"/>
      <c r="AO281" s="650"/>
      <c r="AP281" s="650"/>
      <c r="AQ281" s="650"/>
      <c r="AR281" s="650"/>
      <c r="AS281" s="650"/>
      <c r="AT281" s="650"/>
      <c r="AU281" s="650"/>
      <c r="AV281" s="650"/>
      <c r="AW281" s="650"/>
      <c r="AX281" s="650"/>
      <c r="AY281" s="650"/>
      <c r="AZ281" s="650"/>
      <c r="BA281" s="650"/>
      <c r="BB281" s="650"/>
      <c r="BC281" s="650"/>
      <c r="BD281" s="650"/>
      <c r="BE281" s="650"/>
      <c r="BF281" s="650"/>
      <c r="BG281" s="650"/>
      <c r="BH281" s="650"/>
      <c r="BI281" s="650"/>
      <c r="BJ281" s="650"/>
      <c r="BK281" s="650"/>
      <c r="BL281" s="650"/>
      <c r="BM281" s="650"/>
      <c r="BN281" s="650"/>
      <c r="BO281" s="650"/>
      <c r="BP281" s="650"/>
      <c r="BQ281" s="650"/>
      <c r="BR281" s="650"/>
      <c r="BS281" s="650"/>
      <c r="BT281" s="650"/>
      <c r="BU281" s="650"/>
      <c r="BV281" s="650"/>
      <c r="BW281" s="650"/>
      <c r="BX281" s="650"/>
      <c r="BY281" s="650"/>
      <c r="BZ281" s="650"/>
      <c r="CA281" s="650"/>
      <c r="CB281" s="650"/>
      <c r="CC281" s="650"/>
      <c r="CD281" s="650"/>
      <c r="CE281" s="650"/>
      <c r="CF281" s="650"/>
      <c r="CG281" s="650"/>
      <c r="CH281" s="650"/>
    </row>
    <row r="282" spans="1:86" ht="13.5" customHeight="1">
      <c r="A282" s="379"/>
      <c r="B282" s="649"/>
      <c r="C282" s="650"/>
      <c r="D282" s="650"/>
      <c r="E282" s="650"/>
      <c r="F282" s="650"/>
      <c r="G282" s="650"/>
      <c r="H282" s="650"/>
      <c r="I282" s="650"/>
      <c r="J282" s="650"/>
      <c r="K282" s="650"/>
      <c r="L282" s="650"/>
      <c r="M282" s="650"/>
      <c r="N282" s="650"/>
      <c r="O282" s="650"/>
      <c r="P282" s="650"/>
      <c r="Q282" s="650"/>
      <c r="R282" s="650"/>
      <c r="S282" s="650"/>
      <c r="T282" s="650"/>
      <c r="U282" s="650"/>
      <c r="V282" s="650"/>
      <c r="W282" s="650"/>
      <c r="X282" s="650"/>
      <c r="Y282" s="650"/>
      <c r="Z282" s="650"/>
      <c r="AA282" s="650"/>
      <c r="AB282" s="650"/>
      <c r="AC282" s="650"/>
      <c r="AD282" s="650"/>
      <c r="AE282" s="650"/>
      <c r="AF282" s="650"/>
      <c r="AG282" s="650"/>
      <c r="AH282" s="650"/>
      <c r="AI282" s="650"/>
      <c r="AJ282" s="650"/>
      <c r="AK282" s="650"/>
      <c r="AL282" s="650"/>
      <c r="AM282" s="650"/>
      <c r="AN282" s="650"/>
      <c r="AO282" s="650"/>
      <c r="AP282" s="650"/>
      <c r="AQ282" s="650"/>
      <c r="AR282" s="650"/>
      <c r="AS282" s="650"/>
      <c r="AT282" s="650"/>
      <c r="AU282" s="650"/>
      <c r="AV282" s="650"/>
      <c r="AW282" s="650"/>
      <c r="AX282" s="650"/>
      <c r="AY282" s="650"/>
      <c r="AZ282" s="650"/>
      <c r="BA282" s="650"/>
      <c r="BB282" s="650"/>
      <c r="BC282" s="650"/>
      <c r="BD282" s="650"/>
      <c r="BE282" s="650"/>
      <c r="BF282" s="650"/>
      <c r="BG282" s="650"/>
      <c r="BH282" s="650"/>
      <c r="BI282" s="650"/>
      <c r="BJ282" s="650"/>
      <c r="BK282" s="650"/>
      <c r="BL282" s="650"/>
      <c r="BM282" s="650"/>
      <c r="BN282" s="650"/>
      <c r="BO282" s="650"/>
      <c r="BP282" s="650"/>
      <c r="BQ282" s="650"/>
      <c r="BR282" s="650"/>
      <c r="BS282" s="650"/>
      <c r="BT282" s="650"/>
      <c r="BU282" s="650"/>
      <c r="BV282" s="650"/>
      <c r="BW282" s="650"/>
      <c r="BX282" s="650"/>
      <c r="BY282" s="650"/>
      <c r="BZ282" s="650"/>
      <c r="CA282" s="650"/>
      <c r="CB282" s="650"/>
      <c r="CC282" s="650"/>
      <c r="CD282" s="650"/>
      <c r="CE282" s="650"/>
      <c r="CF282" s="650"/>
      <c r="CG282" s="650"/>
      <c r="CH282" s="650"/>
    </row>
    <row r="283" spans="1:86" ht="13.5" customHeight="1">
      <c r="A283" s="379"/>
      <c r="B283" s="649"/>
      <c r="C283" s="650"/>
      <c r="D283" s="650"/>
      <c r="E283" s="650"/>
      <c r="F283" s="650"/>
      <c r="G283" s="650"/>
      <c r="H283" s="650"/>
      <c r="I283" s="650"/>
      <c r="J283" s="650"/>
      <c r="K283" s="650"/>
      <c r="L283" s="650"/>
      <c r="M283" s="650"/>
      <c r="N283" s="650"/>
      <c r="O283" s="650"/>
      <c r="P283" s="650"/>
      <c r="Q283" s="650"/>
      <c r="R283" s="650"/>
      <c r="S283" s="650"/>
      <c r="T283" s="650"/>
      <c r="U283" s="650"/>
      <c r="V283" s="650"/>
      <c r="W283" s="650"/>
      <c r="X283" s="650"/>
      <c r="Y283" s="650"/>
      <c r="Z283" s="650"/>
      <c r="AA283" s="650"/>
      <c r="AB283" s="650"/>
      <c r="AC283" s="650"/>
      <c r="AD283" s="650"/>
      <c r="AE283" s="650"/>
      <c r="AF283" s="650"/>
      <c r="AG283" s="650"/>
      <c r="AH283" s="650"/>
      <c r="AI283" s="650"/>
      <c r="AJ283" s="650"/>
      <c r="AK283" s="650"/>
      <c r="AL283" s="650"/>
      <c r="AM283" s="650"/>
      <c r="AN283" s="650"/>
      <c r="AO283" s="650"/>
      <c r="AP283" s="650"/>
      <c r="AQ283" s="650"/>
      <c r="AR283" s="650"/>
      <c r="AS283" s="650"/>
      <c r="AT283" s="650"/>
      <c r="AU283" s="650"/>
      <c r="AV283" s="650"/>
      <c r="AW283" s="650"/>
      <c r="AX283" s="650"/>
      <c r="AY283" s="650"/>
      <c r="AZ283" s="650"/>
      <c r="BA283" s="650"/>
      <c r="BB283" s="650"/>
      <c r="BC283" s="650"/>
      <c r="BD283" s="650"/>
      <c r="BE283" s="650"/>
      <c r="BF283" s="650"/>
      <c r="BG283" s="650"/>
      <c r="BH283" s="650"/>
      <c r="BI283" s="650"/>
      <c r="BJ283" s="650"/>
      <c r="BK283" s="650"/>
      <c r="BL283" s="650"/>
      <c r="BM283" s="650"/>
      <c r="BN283" s="650"/>
      <c r="BO283" s="650"/>
      <c r="BP283" s="650"/>
      <c r="BQ283" s="650"/>
      <c r="BR283" s="650"/>
      <c r="BS283" s="650"/>
      <c r="BT283" s="650"/>
      <c r="BU283" s="650"/>
      <c r="BV283" s="650"/>
      <c r="BW283" s="650"/>
      <c r="BX283" s="650"/>
      <c r="BY283" s="650"/>
      <c r="BZ283" s="650"/>
      <c r="CA283" s="650"/>
      <c r="CB283" s="650"/>
      <c r="CC283" s="650"/>
      <c r="CD283" s="650"/>
      <c r="CE283" s="650"/>
      <c r="CF283" s="650"/>
      <c r="CG283" s="650"/>
      <c r="CH283" s="650"/>
    </row>
    <row r="284" spans="1:86" ht="13.5" customHeight="1">
      <c r="A284" s="379"/>
      <c r="B284" s="649"/>
      <c r="C284" s="650"/>
      <c r="D284" s="650"/>
      <c r="E284" s="650"/>
      <c r="F284" s="650"/>
      <c r="G284" s="650"/>
      <c r="H284" s="650"/>
      <c r="I284" s="650"/>
      <c r="J284" s="650"/>
      <c r="K284" s="650"/>
      <c r="L284" s="650"/>
      <c r="M284" s="650"/>
      <c r="N284" s="650"/>
      <c r="O284" s="650"/>
      <c r="P284" s="650"/>
      <c r="Q284" s="650"/>
      <c r="R284" s="650"/>
      <c r="S284" s="650"/>
      <c r="T284" s="650"/>
      <c r="U284" s="650"/>
      <c r="V284" s="650"/>
      <c r="W284" s="650"/>
      <c r="X284" s="650"/>
      <c r="Y284" s="650"/>
      <c r="Z284" s="650"/>
      <c r="AA284" s="650"/>
      <c r="AB284" s="650"/>
      <c r="AC284" s="650"/>
      <c r="AD284" s="650"/>
      <c r="AE284" s="650"/>
      <c r="AF284" s="650"/>
      <c r="AG284" s="650"/>
      <c r="AH284" s="650"/>
      <c r="AI284" s="650"/>
      <c r="AJ284" s="650"/>
      <c r="AK284" s="650"/>
      <c r="AL284" s="650"/>
      <c r="AM284" s="650"/>
      <c r="AN284" s="650"/>
      <c r="AO284" s="650"/>
      <c r="AP284" s="650"/>
      <c r="AQ284" s="650"/>
      <c r="AR284" s="650"/>
      <c r="AS284" s="650"/>
      <c r="AT284" s="650"/>
      <c r="AU284" s="650"/>
      <c r="AV284" s="650"/>
      <c r="AW284" s="650"/>
      <c r="AX284" s="650"/>
      <c r="AY284" s="650"/>
      <c r="AZ284" s="650"/>
      <c r="BA284" s="650"/>
      <c r="BB284" s="650"/>
      <c r="BC284" s="650"/>
      <c r="BD284" s="650"/>
      <c r="BE284" s="650"/>
      <c r="BF284" s="650"/>
      <c r="BG284" s="650"/>
      <c r="BH284" s="650"/>
      <c r="BI284" s="650"/>
      <c r="BJ284" s="650"/>
      <c r="BK284" s="650"/>
      <c r="BL284" s="650"/>
      <c r="BM284" s="650"/>
      <c r="BN284" s="650"/>
      <c r="BO284" s="650"/>
      <c r="BP284" s="650"/>
      <c r="BQ284" s="650"/>
      <c r="BR284" s="650"/>
      <c r="BS284" s="650"/>
      <c r="BT284" s="650"/>
      <c r="BU284" s="650"/>
      <c r="BV284" s="650"/>
      <c r="BW284" s="650"/>
      <c r="BX284" s="650"/>
      <c r="BY284" s="650"/>
      <c r="BZ284" s="650"/>
      <c r="CA284" s="650"/>
      <c r="CB284" s="650"/>
      <c r="CC284" s="650"/>
      <c r="CD284" s="650"/>
      <c r="CE284" s="650"/>
      <c r="CF284" s="650"/>
      <c r="CG284" s="650"/>
      <c r="CH284" s="650"/>
    </row>
    <row r="285" spans="1:86" ht="13.5" customHeight="1">
      <c r="A285" s="379"/>
      <c r="B285" s="649"/>
      <c r="C285" s="650"/>
      <c r="D285" s="650"/>
      <c r="E285" s="650"/>
      <c r="F285" s="650"/>
      <c r="G285" s="650"/>
      <c r="H285" s="650"/>
      <c r="I285" s="650"/>
      <c r="J285" s="650"/>
      <c r="K285" s="650"/>
      <c r="L285" s="650"/>
      <c r="M285" s="650"/>
      <c r="N285" s="650"/>
      <c r="O285" s="650"/>
      <c r="P285" s="650"/>
      <c r="Q285" s="650"/>
      <c r="R285" s="650"/>
      <c r="S285" s="650"/>
      <c r="T285" s="650"/>
      <c r="U285" s="650"/>
      <c r="V285" s="650"/>
      <c r="W285" s="650"/>
      <c r="X285" s="650"/>
      <c r="Y285" s="650"/>
      <c r="Z285" s="650"/>
      <c r="AA285" s="650"/>
      <c r="AB285" s="650"/>
      <c r="AC285" s="650"/>
      <c r="AD285" s="650"/>
      <c r="AE285" s="650"/>
      <c r="AF285" s="650"/>
      <c r="AG285" s="650"/>
      <c r="AH285" s="650"/>
      <c r="AI285" s="650"/>
      <c r="AJ285" s="650"/>
      <c r="AK285" s="650"/>
      <c r="AL285" s="650"/>
      <c r="AM285" s="650"/>
      <c r="AN285" s="650"/>
      <c r="AO285" s="650"/>
      <c r="AP285" s="650"/>
      <c r="AQ285" s="650"/>
      <c r="AR285" s="650"/>
      <c r="AS285" s="650"/>
      <c r="AT285" s="650"/>
      <c r="AU285" s="650"/>
      <c r="AV285" s="650"/>
      <c r="AW285" s="650"/>
      <c r="AX285" s="650"/>
      <c r="AY285" s="650"/>
      <c r="AZ285" s="650"/>
      <c r="BA285" s="650"/>
      <c r="BB285" s="650"/>
      <c r="BC285" s="650"/>
      <c r="BD285" s="650"/>
      <c r="BE285" s="650"/>
      <c r="BF285" s="650"/>
      <c r="BG285" s="650"/>
      <c r="BH285" s="650"/>
      <c r="BI285" s="650"/>
      <c r="BJ285" s="650"/>
      <c r="BK285" s="650"/>
      <c r="BL285" s="650"/>
      <c r="BM285" s="650"/>
      <c r="BN285" s="650"/>
      <c r="BO285" s="650"/>
      <c r="BP285" s="650"/>
      <c r="BQ285" s="650"/>
      <c r="BR285" s="650"/>
      <c r="BS285" s="650"/>
      <c r="BT285" s="650"/>
      <c r="BU285" s="650"/>
      <c r="BV285" s="650"/>
      <c r="BW285" s="650"/>
      <c r="BX285" s="650"/>
      <c r="BY285" s="650"/>
      <c r="BZ285" s="650"/>
      <c r="CA285" s="650"/>
      <c r="CB285" s="650"/>
      <c r="CC285" s="650"/>
      <c r="CD285" s="650"/>
      <c r="CE285" s="650"/>
      <c r="CF285" s="650"/>
      <c r="CG285" s="650"/>
      <c r="CH285" s="650"/>
    </row>
    <row r="286" spans="1:86" ht="13.5" customHeight="1">
      <c r="A286" s="379"/>
      <c r="B286" s="649"/>
      <c r="C286" s="650"/>
      <c r="D286" s="650"/>
      <c r="E286" s="650"/>
      <c r="F286" s="650"/>
      <c r="G286" s="650"/>
      <c r="H286" s="650"/>
      <c r="I286" s="650"/>
      <c r="J286" s="650"/>
      <c r="K286" s="650"/>
      <c r="L286" s="650"/>
      <c r="M286" s="650"/>
      <c r="N286" s="650"/>
      <c r="O286" s="650"/>
      <c r="P286" s="650"/>
      <c r="Q286" s="650"/>
      <c r="R286" s="650"/>
      <c r="S286" s="650"/>
      <c r="T286" s="650"/>
      <c r="U286" s="650"/>
      <c r="V286" s="650"/>
      <c r="W286" s="650"/>
      <c r="X286" s="650"/>
      <c r="Y286" s="650"/>
      <c r="Z286" s="650"/>
      <c r="AA286" s="650"/>
      <c r="AB286" s="650"/>
      <c r="AC286" s="650"/>
      <c r="AD286" s="650"/>
      <c r="AE286" s="650"/>
      <c r="AF286" s="650"/>
      <c r="AG286" s="650"/>
      <c r="AH286" s="650"/>
      <c r="AI286" s="650"/>
      <c r="AJ286" s="650"/>
      <c r="AK286" s="650"/>
      <c r="AL286" s="650"/>
      <c r="AM286" s="650"/>
      <c r="AN286" s="650"/>
      <c r="AO286" s="650"/>
      <c r="AP286" s="650"/>
      <c r="AQ286" s="650"/>
      <c r="AR286" s="650"/>
      <c r="AS286" s="650"/>
      <c r="AT286" s="650"/>
      <c r="AU286" s="650"/>
      <c r="AV286" s="650"/>
      <c r="AW286" s="650"/>
      <c r="AX286" s="650"/>
      <c r="AY286" s="650"/>
      <c r="AZ286" s="650"/>
      <c r="BA286" s="650"/>
      <c r="BB286" s="650"/>
      <c r="BC286" s="650"/>
      <c r="BD286" s="650"/>
      <c r="BE286" s="650"/>
      <c r="BF286" s="650"/>
      <c r="BG286" s="650"/>
      <c r="BH286" s="650"/>
      <c r="BI286" s="650"/>
      <c r="BJ286" s="650"/>
      <c r="BK286" s="650"/>
      <c r="BL286" s="650"/>
      <c r="BM286" s="650"/>
      <c r="BN286" s="650"/>
      <c r="BO286" s="650"/>
      <c r="BP286" s="650"/>
      <c r="BQ286" s="650"/>
      <c r="BR286" s="650"/>
      <c r="BS286" s="650"/>
      <c r="BT286" s="650"/>
      <c r="BU286" s="650"/>
      <c r="BV286" s="650"/>
      <c r="BW286" s="650"/>
      <c r="BX286" s="650"/>
      <c r="BY286" s="650"/>
      <c r="BZ286" s="650"/>
      <c r="CA286" s="650"/>
      <c r="CB286" s="650"/>
      <c r="CC286" s="650"/>
      <c r="CD286" s="650"/>
      <c r="CE286" s="650"/>
      <c r="CF286" s="650"/>
      <c r="CG286" s="650"/>
      <c r="CH286" s="650"/>
    </row>
    <row r="287" spans="1:86" ht="13.5" customHeight="1">
      <c r="A287" s="379"/>
      <c r="B287" s="649"/>
      <c r="C287" s="650"/>
      <c r="D287" s="650"/>
      <c r="E287" s="650"/>
      <c r="F287" s="650"/>
      <c r="G287" s="650"/>
      <c r="H287" s="650"/>
      <c r="I287" s="650"/>
      <c r="J287" s="650"/>
      <c r="K287" s="650"/>
      <c r="L287" s="650"/>
      <c r="M287" s="650"/>
      <c r="N287" s="650"/>
      <c r="O287" s="650"/>
      <c r="P287" s="650"/>
      <c r="Q287" s="650"/>
      <c r="R287" s="650"/>
      <c r="S287" s="650"/>
      <c r="T287" s="650"/>
      <c r="U287" s="650"/>
      <c r="V287" s="650"/>
      <c r="W287" s="650"/>
      <c r="X287" s="650"/>
      <c r="Y287" s="650"/>
      <c r="Z287" s="650"/>
      <c r="AA287" s="650"/>
      <c r="AB287" s="650"/>
      <c r="AC287" s="650"/>
      <c r="AD287" s="650"/>
      <c r="AE287" s="650"/>
      <c r="AF287" s="650"/>
      <c r="AG287" s="650"/>
      <c r="AH287" s="650"/>
      <c r="AI287" s="650"/>
      <c r="AJ287" s="650"/>
      <c r="AK287" s="650"/>
      <c r="AL287" s="650"/>
      <c r="AM287" s="650"/>
      <c r="AN287" s="650"/>
      <c r="AO287" s="650"/>
      <c r="AP287" s="650"/>
      <c r="AQ287" s="650"/>
      <c r="AR287" s="650"/>
      <c r="AS287" s="650"/>
      <c r="AT287" s="650"/>
      <c r="AU287" s="650"/>
      <c r="AV287" s="650"/>
      <c r="AW287" s="650"/>
      <c r="AX287" s="650"/>
      <c r="AY287" s="650"/>
      <c r="AZ287" s="650"/>
      <c r="BA287" s="650"/>
      <c r="BB287" s="650"/>
      <c r="BC287" s="650"/>
      <c r="BD287" s="650"/>
      <c r="BE287" s="650"/>
      <c r="BF287" s="650"/>
      <c r="BG287" s="650"/>
      <c r="BH287" s="650"/>
      <c r="BI287" s="650"/>
      <c r="BJ287" s="650"/>
      <c r="BK287" s="650"/>
      <c r="BL287" s="650"/>
      <c r="BM287" s="650"/>
      <c r="BN287" s="650"/>
      <c r="BO287" s="650"/>
      <c r="BP287" s="650"/>
      <c r="BQ287" s="650"/>
      <c r="BR287" s="650"/>
      <c r="BS287" s="650"/>
      <c r="BT287" s="650"/>
      <c r="BU287" s="650"/>
      <c r="BV287" s="650"/>
      <c r="BW287" s="650"/>
      <c r="BX287" s="650"/>
      <c r="BY287" s="650"/>
      <c r="BZ287" s="650"/>
      <c r="CA287" s="650"/>
      <c r="CB287" s="650"/>
      <c r="CC287" s="650"/>
      <c r="CD287" s="650"/>
      <c r="CE287" s="650"/>
      <c r="CF287" s="650"/>
      <c r="CG287" s="650"/>
      <c r="CH287" s="650"/>
    </row>
    <row r="288" spans="1:86" ht="13.5" customHeight="1">
      <c r="A288" s="379"/>
      <c r="B288" s="649"/>
      <c r="C288" s="650"/>
      <c r="D288" s="650"/>
      <c r="E288" s="650"/>
      <c r="F288" s="650"/>
      <c r="G288" s="650"/>
      <c r="H288" s="650"/>
      <c r="I288" s="650"/>
      <c r="J288" s="650"/>
      <c r="K288" s="650"/>
      <c r="L288" s="650"/>
      <c r="M288" s="650"/>
      <c r="N288" s="650"/>
      <c r="O288" s="650"/>
      <c r="P288" s="650"/>
      <c r="Q288" s="650"/>
      <c r="R288" s="650"/>
      <c r="S288" s="650"/>
      <c r="T288" s="650"/>
      <c r="U288" s="650"/>
      <c r="V288" s="650"/>
      <c r="W288" s="650"/>
      <c r="X288" s="650"/>
      <c r="Y288" s="650"/>
      <c r="Z288" s="650"/>
      <c r="AA288" s="650"/>
      <c r="AB288" s="650"/>
      <c r="AC288" s="650"/>
      <c r="AD288" s="650"/>
      <c r="AE288" s="650"/>
      <c r="AF288" s="650"/>
      <c r="AG288" s="650"/>
      <c r="AH288" s="650"/>
      <c r="AI288" s="650"/>
      <c r="AJ288" s="650"/>
      <c r="AK288" s="650"/>
      <c r="AL288" s="650"/>
      <c r="AM288" s="650"/>
      <c r="AN288" s="650"/>
      <c r="AO288" s="650"/>
      <c r="AP288" s="650"/>
      <c r="AQ288" s="650"/>
      <c r="AR288" s="650"/>
      <c r="AS288" s="650"/>
      <c r="AT288" s="650"/>
      <c r="AU288" s="650"/>
      <c r="AV288" s="650"/>
      <c r="AW288" s="650"/>
      <c r="AX288" s="650"/>
      <c r="AY288" s="650"/>
      <c r="AZ288" s="650"/>
      <c r="BA288" s="650"/>
      <c r="BB288" s="650"/>
      <c r="BC288" s="650"/>
      <c r="BD288" s="650"/>
      <c r="BE288" s="650"/>
      <c r="BF288" s="650"/>
      <c r="BG288" s="650"/>
      <c r="BH288" s="650"/>
      <c r="BI288" s="650"/>
      <c r="BJ288" s="650"/>
      <c r="BK288" s="650"/>
      <c r="BL288" s="650"/>
      <c r="BM288" s="650"/>
      <c r="BN288" s="650"/>
      <c r="BO288" s="650"/>
      <c r="BP288" s="650"/>
      <c r="BQ288" s="650"/>
      <c r="BR288" s="650"/>
      <c r="BS288" s="650"/>
      <c r="BT288" s="650"/>
      <c r="BU288" s="650"/>
      <c r="BV288" s="650"/>
      <c r="BW288" s="650"/>
      <c r="BX288" s="650"/>
      <c r="BY288" s="650"/>
      <c r="BZ288" s="650"/>
      <c r="CA288" s="650"/>
      <c r="CB288" s="650"/>
      <c r="CC288" s="650"/>
      <c r="CD288" s="650"/>
      <c r="CE288" s="650"/>
      <c r="CF288" s="650"/>
      <c r="CG288" s="650"/>
      <c r="CH288" s="650"/>
    </row>
    <row r="289" spans="1:86" ht="13.5" customHeight="1">
      <c r="A289" s="379"/>
      <c r="B289" s="649"/>
      <c r="C289" s="650"/>
      <c r="D289" s="650"/>
      <c r="E289" s="650"/>
      <c r="F289" s="650"/>
      <c r="G289" s="650"/>
      <c r="H289" s="650"/>
      <c r="I289" s="650"/>
      <c r="J289" s="650"/>
      <c r="K289" s="650"/>
      <c r="L289" s="650"/>
      <c r="M289" s="650"/>
      <c r="N289" s="650"/>
      <c r="O289" s="650"/>
      <c r="P289" s="650"/>
      <c r="Q289" s="650"/>
      <c r="R289" s="650"/>
      <c r="S289" s="650"/>
      <c r="T289" s="650"/>
      <c r="U289" s="650"/>
      <c r="V289" s="650"/>
      <c r="W289" s="650"/>
      <c r="X289" s="650"/>
      <c r="Y289" s="650"/>
      <c r="Z289" s="650"/>
      <c r="AA289" s="650"/>
      <c r="AB289" s="650"/>
      <c r="AC289" s="650"/>
      <c r="AD289" s="650"/>
      <c r="AE289" s="650"/>
      <c r="AF289" s="650"/>
      <c r="AG289" s="650"/>
      <c r="AH289" s="650"/>
      <c r="AI289" s="650"/>
      <c r="AJ289" s="650"/>
      <c r="AK289" s="650"/>
      <c r="AL289" s="650"/>
      <c r="AM289" s="650"/>
      <c r="AN289" s="650"/>
      <c r="AO289" s="650"/>
      <c r="AP289" s="650"/>
      <c r="AQ289" s="650"/>
      <c r="AR289" s="650"/>
      <c r="AS289" s="650"/>
      <c r="AT289" s="650"/>
      <c r="AU289" s="650"/>
      <c r="AV289" s="650"/>
      <c r="AW289" s="650"/>
      <c r="AX289" s="650"/>
      <c r="AY289" s="650"/>
      <c r="AZ289" s="650"/>
      <c r="BA289" s="650"/>
      <c r="BB289" s="650"/>
      <c r="BC289" s="650"/>
      <c r="BD289" s="650"/>
      <c r="BE289" s="650"/>
      <c r="BF289" s="650"/>
      <c r="BG289" s="650"/>
      <c r="BH289" s="650"/>
      <c r="BI289" s="650"/>
      <c r="BJ289" s="650"/>
      <c r="BK289" s="650"/>
      <c r="BL289" s="650"/>
      <c r="BM289" s="650"/>
      <c r="BN289" s="650"/>
      <c r="BO289" s="650"/>
      <c r="BP289" s="650"/>
      <c r="BQ289" s="650"/>
      <c r="BR289" s="650"/>
      <c r="BS289" s="650"/>
      <c r="BT289" s="650"/>
      <c r="BU289" s="650"/>
      <c r="BV289" s="650"/>
      <c r="BW289" s="650"/>
      <c r="BX289" s="650"/>
      <c r="BY289" s="650"/>
      <c r="BZ289" s="650"/>
      <c r="CA289" s="650"/>
      <c r="CB289" s="650"/>
      <c r="CC289" s="650"/>
      <c r="CD289" s="650"/>
      <c r="CE289" s="650"/>
      <c r="CF289" s="650"/>
      <c r="CG289" s="650"/>
      <c r="CH289" s="650"/>
    </row>
    <row r="290" spans="1:86" ht="13.5" customHeight="1">
      <c r="A290" s="379"/>
      <c r="B290" s="649"/>
      <c r="C290" s="650"/>
      <c r="D290" s="650"/>
      <c r="E290" s="650"/>
      <c r="F290" s="650"/>
      <c r="G290" s="650"/>
      <c r="H290" s="650"/>
      <c r="I290" s="650"/>
      <c r="J290" s="650"/>
      <c r="K290" s="650"/>
      <c r="L290" s="650"/>
      <c r="M290" s="650"/>
      <c r="N290" s="650"/>
      <c r="O290" s="650"/>
      <c r="P290" s="650"/>
      <c r="Q290" s="650"/>
      <c r="R290" s="650"/>
      <c r="S290" s="650"/>
      <c r="T290" s="650"/>
      <c r="U290" s="650"/>
      <c r="V290" s="650"/>
      <c r="W290" s="650"/>
      <c r="X290" s="650"/>
      <c r="Y290" s="650"/>
      <c r="Z290" s="650"/>
      <c r="AA290" s="650"/>
      <c r="AB290" s="650"/>
      <c r="AC290" s="650"/>
      <c r="AD290" s="650"/>
      <c r="AE290" s="650"/>
      <c r="AF290" s="650"/>
      <c r="AG290" s="650"/>
      <c r="AH290" s="650"/>
      <c r="AI290" s="650"/>
      <c r="AJ290" s="650"/>
      <c r="AK290" s="650"/>
      <c r="AL290" s="650"/>
      <c r="AM290" s="650"/>
      <c r="AN290" s="650"/>
      <c r="AO290" s="650"/>
      <c r="AP290" s="650"/>
      <c r="AQ290" s="650"/>
      <c r="AR290" s="650"/>
      <c r="AS290" s="650"/>
      <c r="AT290" s="650"/>
      <c r="AU290" s="650"/>
      <c r="AV290" s="650"/>
      <c r="AW290" s="650"/>
      <c r="AX290" s="650"/>
      <c r="AY290" s="650"/>
      <c r="AZ290" s="650"/>
      <c r="BA290" s="650"/>
      <c r="BB290" s="650"/>
      <c r="BC290" s="650"/>
      <c r="BD290" s="650"/>
      <c r="BE290" s="650"/>
      <c r="BF290" s="650"/>
      <c r="BG290" s="650"/>
      <c r="BH290" s="650"/>
      <c r="BI290" s="650"/>
      <c r="BJ290" s="650"/>
      <c r="BK290" s="650"/>
      <c r="BL290" s="650"/>
      <c r="BM290" s="650"/>
      <c r="BN290" s="650"/>
      <c r="BO290" s="650"/>
      <c r="BP290" s="650"/>
      <c r="BQ290" s="650"/>
      <c r="BR290" s="650"/>
      <c r="BS290" s="650"/>
      <c r="BT290" s="650"/>
      <c r="BU290" s="650"/>
      <c r="BV290" s="650"/>
      <c r="BW290" s="650"/>
      <c r="BX290" s="650"/>
      <c r="BY290" s="650"/>
      <c r="BZ290" s="650"/>
      <c r="CA290" s="650"/>
      <c r="CB290" s="650"/>
      <c r="CC290" s="650"/>
      <c r="CD290" s="650"/>
      <c r="CE290" s="650"/>
      <c r="CF290" s="650"/>
      <c r="CG290" s="650"/>
      <c r="CH290" s="650"/>
    </row>
    <row r="291" spans="1:86" ht="13.5" customHeight="1">
      <c r="A291" s="379"/>
      <c r="B291" s="649"/>
      <c r="C291" s="650"/>
      <c r="D291" s="650"/>
      <c r="E291" s="650"/>
      <c r="F291" s="650"/>
      <c r="G291" s="650"/>
      <c r="H291" s="650"/>
      <c r="I291" s="650"/>
      <c r="J291" s="650"/>
      <c r="K291" s="650"/>
      <c r="L291" s="650"/>
      <c r="M291" s="650"/>
      <c r="N291" s="650"/>
      <c r="O291" s="650"/>
      <c r="P291" s="650"/>
      <c r="Q291" s="650"/>
      <c r="R291" s="650"/>
      <c r="S291" s="650"/>
      <c r="T291" s="650"/>
      <c r="U291" s="650"/>
      <c r="V291" s="650"/>
      <c r="W291" s="650"/>
      <c r="X291" s="650"/>
      <c r="Y291" s="650"/>
      <c r="Z291" s="650"/>
      <c r="AA291" s="650"/>
      <c r="AB291" s="650"/>
      <c r="AC291" s="650"/>
      <c r="AD291" s="650"/>
      <c r="AE291" s="650"/>
      <c r="AF291" s="650"/>
      <c r="AG291" s="650"/>
      <c r="AH291" s="650"/>
      <c r="AI291" s="650"/>
      <c r="AJ291" s="650"/>
      <c r="AK291" s="650"/>
      <c r="AL291" s="650"/>
      <c r="AM291" s="650"/>
      <c r="AN291" s="650"/>
      <c r="AO291" s="650"/>
      <c r="AP291" s="650"/>
      <c r="AQ291" s="650"/>
      <c r="AR291" s="650"/>
      <c r="AS291" s="650"/>
      <c r="AT291" s="650"/>
      <c r="AU291" s="650"/>
      <c r="AV291" s="650"/>
      <c r="AW291" s="650"/>
      <c r="AX291" s="650"/>
      <c r="AY291" s="650"/>
      <c r="AZ291" s="650"/>
      <c r="BA291" s="650"/>
      <c r="BB291" s="650"/>
      <c r="BC291" s="650"/>
      <c r="BD291" s="650"/>
      <c r="BE291" s="650"/>
      <c r="BF291" s="650"/>
      <c r="BG291" s="650"/>
      <c r="BH291" s="650"/>
      <c r="BI291" s="650"/>
      <c r="BJ291" s="650"/>
      <c r="BK291" s="650"/>
      <c r="BL291" s="650"/>
      <c r="BM291" s="650"/>
      <c r="BN291" s="650"/>
      <c r="BO291" s="650"/>
      <c r="BP291" s="650"/>
      <c r="BQ291" s="650"/>
      <c r="BR291" s="650"/>
      <c r="BS291" s="650"/>
      <c r="BT291" s="650"/>
      <c r="BU291" s="650"/>
      <c r="BV291" s="650"/>
      <c r="BW291" s="650"/>
      <c r="BX291" s="650"/>
      <c r="BY291" s="650"/>
      <c r="BZ291" s="650"/>
      <c r="CA291" s="650"/>
      <c r="CB291" s="650"/>
      <c r="CC291" s="650"/>
      <c r="CD291" s="650"/>
      <c r="CE291" s="650"/>
      <c r="CF291" s="650"/>
      <c r="CG291" s="650"/>
      <c r="CH291" s="650"/>
    </row>
    <row r="292" spans="1:86" ht="13.5" customHeight="1">
      <c r="A292" s="379"/>
      <c r="B292" s="649"/>
      <c r="C292" s="650"/>
      <c r="D292" s="650"/>
      <c r="E292" s="650"/>
      <c r="F292" s="650"/>
      <c r="G292" s="650"/>
      <c r="H292" s="650"/>
      <c r="I292" s="650"/>
      <c r="J292" s="650"/>
      <c r="K292" s="650"/>
      <c r="L292" s="650"/>
      <c r="M292" s="650"/>
      <c r="N292" s="650"/>
      <c r="O292" s="650"/>
      <c r="P292" s="650"/>
      <c r="Q292" s="650"/>
      <c r="R292" s="650"/>
      <c r="S292" s="650"/>
      <c r="T292" s="650"/>
      <c r="U292" s="650"/>
      <c r="V292" s="650"/>
      <c r="W292" s="650"/>
      <c r="X292" s="650"/>
      <c r="Y292" s="650"/>
      <c r="Z292" s="650"/>
      <c r="AA292" s="650"/>
      <c r="AB292" s="650"/>
      <c r="AC292" s="650"/>
      <c r="AD292" s="650"/>
      <c r="AE292" s="650"/>
      <c r="AF292" s="650"/>
      <c r="AG292" s="650"/>
      <c r="AH292" s="650"/>
      <c r="AI292" s="650"/>
      <c r="AJ292" s="650"/>
      <c r="AK292" s="650"/>
      <c r="AL292" s="650"/>
      <c r="AM292" s="650"/>
      <c r="AN292" s="650"/>
      <c r="AO292" s="650"/>
      <c r="AP292" s="650"/>
      <c r="AQ292" s="650"/>
      <c r="AR292" s="650"/>
      <c r="AS292" s="650"/>
      <c r="AT292" s="650"/>
      <c r="AU292" s="650"/>
      <c r="AV292" s="650"/>
      <c r="AW292" s="650"/>
      <c r="AX292" s="650"/>
      <c r="AY292" s="650"/>
      <c r="AZ292" s="650"/>
      <c r="BA292" s="650"/>
      <c r="BB292" s="650"/>
      <c r="BC292" s="650"/>
      <c r="BD292" s="650"/>
      <c r="BE292" s="650"/>
      <c r="BF292" s="650"/>
      <c r="BG292" s="650"/>
      <c r="BH292" s="650"/>
      <c r="BI292" s="650"/>
      <c r="BJ292" s="650"/>
      <c r="BK292" s="650"/>
      <c r="BL292" s="650"/>
      <c r="BM292" s="650"/>
      <c r="BN292" s="650"/>
      <c r="BO292" s="650"/>
      <c r="BP292" s="650"/>
      <c r="BQ292" s="650"/>
      <c r="BR292" s="650"/>
      <c r="BS292" s="650"/>
      <c r="BT292" s="650"/>
      <c r="BU292" s="650"/>
      <c r="BV292" s="650"/>
      <c r="BW292" s="650"/>
      <c r="BX292" s="650"/>
      <c r="BY292" s="650"/>
      <c r="BZ292" s="650"/>
      <c r="CA292" s="650"/>
      <c r="CB292" s="650"/>
      <c r="CC292" s="650"/>
      <c r="CD292" s="650"/>
      <c r="CE292" s="650"/>
      <c r="CF292" s="650"/>
      <c r="CG292" s="650"/>
      <c r="CH292" s="650"/>
    </row>
    <row r="293" spans="1:86" ht="13.5" customHeight="1">
      <c r="A293" s="379"/>
      <c r="B293" s="649"/>
      <c r="C293" s="650"/>
      <c r="D293" s="650"/>
      <c r="E293" s="650"/>
      <c r="F293" s="650"/>
      <c r="G293" s="650"/>
      <c r="H293" s="650"/>
      <c r="I293" s="650"/>
      <c r="J293" s="650"/>
      <c r="K293" s="650"/>
      <c r="L293" s="650"/>
      <c r="M293" s="650"/>
      <c r="N293" s="650"/>
      <c r="O293" s="650"/>
      <c r="P293" s="650"/>
      <c r="Q293" s="650"/>
      <c r="R293" s="650"/>
      <c r="S293" s="650"/>
      <c r="T293" s="650"/>
      <c r="U293" s="650"/>
      <c r="V293" s="650"/>
      <c r="W293" s="650"/>
      <c r="X293" s="650"/>
      <c r="Y293" s="650"/>
      <c r="Z293" s="650"/>
      <c r="AA293" s="650"/>
      <c r="AB293" s="650"/>
      <c r="AC293" s="650"/>
      <c r="AD293" s="650"/>
      <c r="AE293" s="650"/>
      <c r="AF293" s="650"/>
      <c r="AG293" s="650"/>
      <c r="AH293" s="650"/>
      <c r="AI293" s="650"/>
      <c r="AJ293" s="650"/>
      <c r="AK293" s="650"/>
      <c r="AL293" s="650"/>
      <c r="AM293" s="650"/>
      <c r="AN293" s="650"/>
      <c r="AO293" s="650"/>
      <c r="AP293" s="650"/>
      <c r="AQ293" s="650"/>
      <c r="AR293" s="650"/>
      <c r="AS293" s="650"/>
      <c r="AT293" s="650"/>
      <c r="AU293" s="650"/>
      <c r="AV293" s="650"/>
      <c r="AW293" s="650"/>
      <c r="AX293" s="650"/>
      <c r="AY293" s="650"/>
      <c r="AZ293" s="650"/>
      <c r="BA293" s="650"/>
      <c r="BB293" s="650"/>
      <c r="BC293" s="650"/>
      <c r="BD293" s="650"/>
      <c r="BE293" s="650"/>
      <c r="BF293" s="650"/>
      <c r="BG293" s="650"/>
      <c r="BH293" s="650"/>
      <c r="BI293" s="650"/>
      <c r="BJ293" s="650"/>
      <c r="BK293" s="650"/>
      <c r="BL293" s="650"/>
      <c r="BM293" s="650"/>
      <c r="BN293" s="650"/>
      <c r="BO293" s="650"/>
      <c r="BP293" s="650"/>
      <c r="BQ293" s="650"/>
      <c r="BR293" s="650"/>
      <c r="BS293" s="650"/>
      <c r="BT293" s="650"/>
      <c r="BU293" s="650"/>
      <c r="BV293" s="650"/>
      <c r="BW293" s="650"/>
      <c r="BX293" s="650"/>
      <c r="BY293" s="650"/>
      <c r="BZ293" s="650"/>
      <c r="CA293" s="650"/>
      <c r="CB293" s="650"/>
      <c r="CC293" s="650"/>
      <c r="CD293" s="650"/>
      <c r="CE293" s="650"/>
      <c r="CF293" s="650"/>
      <c r="CG293" s="650"/>
      <c r="CH293" s="650"/>
    </row>
    <row r="294" spans="1:86" ht="13.5" customHeight="1">
      <c r="A294" s="379"/>
      <c r="B294" s="649"/>
      <c r="C294" s="650"/>
      <c r="D294" s="650"/>
      <c r="E294" s="650"/>
      <c r="F294" s="650"/>
      <c r="G294" s="650"/>
      <c r="H294" s="650"/>
      <c r="I294" s="650"/>
      <c r="J294" s="650"/>
      <c r="K294" s="650"/>
      <c r="L294" s="650"/>
      <c r="M294" s="650"/>
      <c r="N294" s="650"/>
      <c r="O294" s="650"/>
      <c r="P294" s="650"/>
      <c r="Q294" s="650"/>
      <c r="R294" s="650"/>
      <c r="S294" s="650"/>
      <c r="T294" s="650"/>
      <c r="U294" s="650"/>
      <c r="V294" s="650"/>
      <c r="W294" s="650"/>
      <c r="X294" s="650"/>
      <c r="Y294" s="650"/>
      <c r="Z294" s="650"/>
      <c r="AA294" s="650"/>
      <c r="AB294" s="650"/>
      <c r="AC294" s="650"/>
      <c r="AD294" s="650"/>
      <c r="AE294" s="650"/>
      <c r="AF294" s="650"/>
      <c r="AG294" s="650"/>
      <c r="AH294" s="650"/>
      <c r="AI294" s="650"/>
      <c r="AJ294" s="650"/>
      <c r="AK294" s="650"/>
      <c r="AL294" s="650"/>
      <c r="AM294" s="650"/>
      <c r="AN294" s="650"/>
      <c r="AO294" s="650"/>
      <c r="AP294" s="650"/>
      <c r="AQ294" s="650"/>
      <c r="AR294" s="650"/>
      <c r="AS294" s="650"/>
      <c r="AT294" s="650"/>
      <c r="AU294" s="650"/>
      <c r="AV294" s="650"/>
      <c r="AW294" s="650"/>
      <c r="AX294" s="650"/>
      <c r="AY294" s="650"/>
      <c r="AZ294" s="650"/>
      <c r="BA294" s="650"/>
      <c r="BB294" s="650"/>
      <c r="BC294" s="650"/>
      <c r="BD294" s="650"/>
      <c r="BE294" s="650"/>
      <c r="BF294" s="650"/>
      <c r="BG294" s="650"/>
      <c r="BH294" s="650"/>
      <c r="BI294" s="650"/>
      <c r="BJ294" s="650"/>
      <c r="BK294" s="650"/>
      <c r="BL294" s="650"/>
      <c r="BM294" s="650"/>
      <c r="BN294" s="650"/>
      <c r="BO294" s="650"/>
      <c r="BP294" s="650"/>
      <c r="BQ294" s="650"/>
      <c r="BR294" s="650"/>
      <c r="BS294" s="650"/>
      <c r="BT294" s="650"/>
      <c r="BU294" s="650"/>
      <c r="BV294" s="650"/>
      <c r="BW294" s="650"/>
      <c r="BX294" s="650"/>
      <c r="BY294" s="650"/>
      <c r="BZ294" s="650"/>
      <c r="CA294" s="650"/>
      <c r="CB294" s="650"/>
      <c r="CC294" s="650"/>
      <c r="CD294" s="650"/>
      <c r="CE294" s="650"/>
      <c r="CF294" s="650"/>
      <c r="CG294" s="650"/>
      <c r="CH294" s="650"/>
    </row>
    <row r="295" spans="1:86" ht="13.5" customHeight="1">
      <c r="A295" s="379"/>
      <c r="B295" s="649"/>
      <c r="C295" s="650"/>
      <c r="D295" s="650"/>
      <c r="E295" s="650"/>
      <c r="F295" s="650"/>
      <c r="G295" s="650"/>
      <c r="H295" s="650"/>
      <c r="I295" s="650"/>
      <c r="J295" s="650"/>
      <c r="K295" s="650"/>
      <c r="L295" s="650"/>
      <c r="M295" s="650"/>
      <c r="N295" s="650"/>
      <c r="O295" s="650"/>
      <c r="P295" s="650"/>
      <c r="Q295" s="650"/>
      <c r="R295" s="650"/>
      <c r="S295" s="650"/>
      <c r="T295" s="650"/>
      <c r="U295" s="650"/>
      <c r="V295" s="650"/>
      <c r="W295" s="650"/>
      <c r="X295" s="650"/>
      <c r="Y295" s="650"/>
      <c r="Z295" s="650"/>
      <c r="AA295" s="650"/>
      <c r="AB295" s="650"/>
      <c r="AC295" s="650"/>
      <c r="AD295" s="650"/>
      <c r="AE295" s="650"/>
      <c r="AF295" s="650"/>
      <c r="AG295" s="650"/>
      <c r="AH295" s="650"/>
      <c r="AI295" s="650"/>
      <c r="AJ295" s="650"/>
      <c r="AK295" s="650"/>
      <c r="AL295" s="650"/>
      <c r="AM295" s="650"/>
      <c r="AN295" s="650"/>
      <c r="AO295" s="650"/>
      <c r="AP295" s="650"/>
      <c r="AQ295" s="650"/>
      <c r="AR295" s="650"/>
      <c r="AS295" s="650"/>
      <c r="AT295" s="650"/>
      <c r="AU295" s="650"/>
      <c r="AV295" s="650"/>
      <c r="AW295" s="650"/>
      <c r="AX295" s="650"/>
      <c r="AY295" s="650"/>
      <c r="AZ295" s="650"/>
      <c r="BA295" s="650"/>
      <c r="BB295" s="650"/>
      <c r="BC295" s="650"/>
      <c r="BD295" s="650"/>
      <c r="BE295" s="650"/>
      <c r="BF295" s="650"/>
      <c r="BG295" s="650"/>
      <c r="BH295" s="650"/>
      <c r="BI295" s="650"/>
      <c r="BJ295" s="650"/>
      <c r="BK295" s="650"/>
      <c r="BL295" s="650"/>
      <c r="BM295" s="650"/>
      <c r="BN295" s="650"/>
      <c r="BO295" s="650"/>
      <c r="BP295" s="650"/>
      <c r="BQ295" s="650"/>
      <c r="BR295" s="650"/>
      <c r="BS295" s="650"/>
      <c r="BT295" s="650"/>
      <c r="BU295" s="650"/>
      <c r="BV295" s="650"/>
      <c r="BW295" s="650"/>
      <c r="BX295" s="650"/>
      <c r="BY295" s="650"/>
      <c r="BZ295" s="650"/>
      <c r="CA295" s="650"/>
      <c r="CB295" s="650"/>
      <c r="CC295" s="650"/>
      <c r="CD295" s="650"/>
      <c r="CE295" s="650"/>
      <c r="CF295" s="650"/>
      <c r="CG295" s="650"/>
      <c r="CH295" s="650"/>
    </row>
    <row r="296" spans="1:86" ht="13.5" customHeight="1">
      <c r="A296" s="379"/>
      <c r="B296" s="649"/>
      <c r="C296" s="650"/>
      <c r="D296" s="650"/>
      <c r="E296" s="650"/>
      <c r="F296" s="650"/>
      <c r="G296" s="650"/>
      <c r="H296" s="650"/>
      <c r="I296" s="650"/>
      <c r="J296" s="650"/>
      <c r="K296" s="650"/>
      <c r="L296" s="650"/>
      <c r="M296" s="650"/>
      <c r="N296" s="650"/>
      <c r="O296" s="650"/>
      <c r="P296" s="650"/>
      <c r="Q296" s="650"/>
      <c r="R296" s="650"/>
      <c r="S296" s="650"/>
      <c r="T296" s="650"/>
      <c r="U296" s="650"/>
      <c r="V296" s="650"/>
      <c r="W296" s="650"/>
      <c r="X296" s="650"/>
      <c r="Y296" s="650"/>
      <c r="Z296" s="650"/>
      <c r="AA296" s="650"/>
      <c r="AB296" s="650"/>
      <c r="AC296" s="650"/>
      <c r="AD296" s="650"/>
      <c r="AE296" s="650"/>
      <c r="AF296" s="650"/>
      <c r="AG296" s="650"/>
      <c r="AH296" s="650"/>
      <c r="AI296" s="650"/>
      <c r="AJ296" s="650"/>
      <c r="AK296" s="650"/>
      <c r="AL296" s="650"/>
      <c r="AM296" s="650"/>
      <c r="AN296" s="650"/>
      <c r="AO296" s="650"/>
      <c r="AP296" s="650"/>
      <c r="AQ296" s="650"/>
      <c r="AR296" s="650"/>
      <c r="AS296" s="650"/>
      <c r="AT296" s="650"/>
      <c r="AU296" s="650"/>
      <c r="AV296" s="650"/>
      <c r="AW296" s="650"/>
      <c r="AX296" s="650"/>
      <c r="AY296" s="650"/>
      <c r="AZ296" s="650"/>
      <c r="BA296" s="650"/>
      <c r="BB296" s="650"/>
      <c r="BC296" s="650"/>
      <c r="BD296" s="650"/>
      <c r="BE296" s="650"/>
      <c r="BF296" s="650"/>
      <c r="BG296" s="650"/>
      <c r="BH296" s="650"/>
      <c r="BI296" s="650"/>
      <c r="BJ296" s="650"/>
      <c r="BK296" s="650"/>
      <c r="BL296" s="650"/>
      <c r="BM296" s="650"/>
      <c r="BN296" s="650"/>
      <c r="BO296" s="650"/>
      <c r="BP296" s="650"/>
      <c r="BQ296" s="650"/>
      <c r="BR296" s="650"/>
      <c r="BS296" s="650"/>
      <c r="BT296" s="650"/>
      <c r="BU296" s="650"/>
      <c r="BV296" s="650"/>
      <c r="BW296" s="650"/>
      <c r="BX296" s="650"/>
      <c r="BY296" s="650"/>
      <c r="BZ296" s="650"/>
      <c r="CA296" s="650"/>
      <c r="CB296" s="650"/>
      <c r="CC296" s="650"/>
      <c r="CD296" s="650"/>
      <c r="CE296" s="650"/>
      <c r="CF296" s="650"/>
      <c r="CG296" s="650"/>
      <c r="CH296" s="650"/>
    </row>
    <row r="297" spans="1:86" ht="13.5" customHeight="1">
      <c r="A297" s="379"/>
      <c r="B297" s="649"/>
      <c r="C297" s="650"/>
      <c r="D297" s="650"/>
      <c r="E297" s="650"/>
      <c r="F297" s="650"/>
      <c r="G297" s="650"/>
      <c r="H297" s="650"/>
      <c r="I297" s="650"/>
      <c r="J297" s="650"/>
      <c r="K297" s="650"/>
      <c r="L297" s="650"/>
      <c r="M297" s="650"/>
      <c r="N297" s="650"/>
      <c r="O297" s="650"/>
      <c r="P297" s="650"/>
      <c r="Q297" s="650"/>
      <c r="R297" s="650"/>
      <c r="S297" s="650"/>
      <c r="T297" s="650"/>
      <c r="U297" s="650"/>
      <c r="V297" s="650"/>
      <c r="W297" s="650"/>
      <c r="X297" s="650"/>
      <c r="Y297" s="650"/>
      <c r="Z297" s="650"/>
      <c r="AA297" s="650"/>
      <c r="AB297" s="650"/>
      <c r="AC297" s="650"/>
      <c r="AD297" s="650"/>
      <c r="AE297" s="650"/>
      <c r="AF297" s="650"/>
      <c r="AG297" s="650"/>
      <c r="AH297" s="650"/>
      <c r="AI297" s="650"/>
      <c r="AJ297" s="650"/>
      <c r="AK297" s="650"/>
      <c r="AL297" s="650"/>
      <c r="AM297" s="650"/>
      <c r="AN297" s="650"/>
      <c r="AO297" s="650"/>
      <c r="AP297" s="650"/>
      <c r="AQ297" s="650"/>
      <c r="AR297" s="650"/>
      <c r="AS297" s="650"/>
      <c r="AT297" s="650"/>
      <c r="AU297" s="650"/>
      <c r="AV297" s="650"/>
      <c r="AW297" s="650"/>
      <c r="AX297" s="650"/>
      <c r="AY297" s="650"/>
      <c r="AZ297" s="650"/>
      <c r="BA297" s="650"/>
      <c r="BB297" s="650"/>
      <c r="BC297" s="650"/>
      <c r="BD297" s="650"/>
      <c r="BE297" s="650"/>
      <c r="BF297" s="650"/>
      <c r="BG297" s="650"/>
      <c r="BH297" s="650"/>
      <c r="BI297" s="650"/>
      <c r="BJ297" s="650"/>
      <c r="BK297" s="650"/>
      <c r="BL297" s="650"/>
      <c r="BM297" s="650"/>
      <c r="BN297" s="650"/>
      <c r="BO297" s="650"/>
      <c r="BP297" s="650"/>
      <c r="BQ297" s="650"/>
      <c r="BR297" s="650"/>
      <c r="BS297" s="650"/>
      <c r="BT297" s="650"/>
      <c r="BU297" s="650"/>
      <c r="BV297" s="650"/>
      <c r="BW297" s="650"/>
      <c r="BX297" s="650"/>
      <c r="BY297" s="650"/>
      <c r="BZ297" s="650"/>
      <c r="CA297" s="650"/>
      <c r="CB297" s="650"/>
      <c r="CC297" s="650"/>
      <c r="CD297" s="650"/>
      <c r="CE297" s="650"/>
      <c r="CF297" s="650"/>
      <c r="CG297" s="650"/>
      <c r="CH297" s="650"/>
    </row>
    <row r="298" spans="1:86" ht="13.5" customHeight="1">
      <c r="A298" s="379"/>
      <c r="B298" s="649"/>
      <c r="C298" s="650"/>
      <c r="D298" s="650"/>
      <c r="E298" s="650"/>
      <c r="F298" s="650"/>
      <c r="G298" s="650"/>
      <c r="H298" s="650"/>
      <c r="I298" s="650"/>
      <c r="J298" s="650"/>
      <c r="K298" s="650"/>
      <c r="L298" s="650"/>
      <c r="M298" s="650"/>
      <c r="N298" s="650"/>
      <c r="O298" s="650"/>
      <c r="P298" s="650"/>
      <c r="Q298" s="650"/>
      <c r="R298" s="650"/>
      <c r="S298" s="650"/>
      <c r="T298" s="650"/>
      <c r="U298" s="650"/>
      <c r="V298" s="650"/>
      <c r="W298" s="650"/>
      <c r="X298" s="650"/>
      <c r="Y298" s="650"/>
      <c r="Z298" s="650"/>
      <c r="AA298" s="650"/>
      <c r="AB298" s="650"/>
      <c r="AC298" s="650"/>
      <c r="AD298" s="650"/>
      <c r="AE298" s="650"/>
      <c r="AF298" s="650"/>
      <c r="AG298" s="650"/>
      <c r="AH298" s="650"/>
      <c r="AI298" s="650"/>
      <c r="AJ298" s="650"/>
      <c r="AK298" s="650"/>
      <c r="AL298" s="650"/>
      <c r="AM298" s="650"/>
      <c r="AN298" s="650"/>
      <c r="AO298" s="650"/>
      <c r="AP298" s="650"/>
      <c r="AQ298" s="650"/>
      <c r="AR298" s="650"/>
      <c r="AS298" s="650"/>
      <c r="AT298" s="650"/>
      <c r="AU298" s="650"/>
      <c r="AV298" s="650"/>
      <c r="AW298" s="650"/>
      <c r="AX298" s="650"/>
      <c r="AY298" s="650"/>
      <c r="AZ298" s="650"/>
      <c r="BA298" s="650"/>
      <c r="BB298" s="650"/>
      <c r="BC298" s="650"/>
      <c r="BD298" s="650"/>
      <c r="BE298" s="650"/>
      <c r="BF298" s="650"/>
      <c r="BG298" s="650"/>
      <c r="BH298" s="650"/>
      <c r="BI298" s="650"/>
      <c r="BJ298" s="650"/>
      <c r="BK298" s="650"/>
      <c r="BL298" s="650"/>
      <c r="BM298" s="650"/>
      <c r="BN298" s="650"/>
      <c r="BO298" s="650"/>
      <c r="BP298" s="650"/>
      <c r="BQ298" s="650"/>
      <c r="BR298" s="650"/>
      <c r="BS298" s="650"/>
      <c r="BT298" s="650"/>
      <c r="BU298" s="650"/>
      <c r="BV298" s="650"/>
      <c r="BW298" s="650"/>
      <c r="BX298" s="650"/>
      <c r="BY298" s="650"/>
      <c r="BZ298" s="650"/>
      <c r="CA298" s="650"/>
      <c r="CB298" s="650"/>
      <c r="CC298" s="650"/>
      <c r="CD298" s="650"/>
      <c r="CE298" s="650"/>
      <c r="CF298" s="650"/>
      <c r="CG298" s="650"/>
      <c r="CH298" s="650"/>
    </row>
    <row r="299" spans="1:86" ht="13.5" customHeight="1">
      <c r="A299" s="379"/>
      <c r="B299" s="649"/>
      <c r="C299" s="650"/>
      <c r="D299" s="650"/>
      <c r="E299" s="650"/>
      <c r="F299" s="650"/>
      <c r="G299" s="650"/>
      <c r="H299" s="650"/>
      <c r="I299" s="650"/>
      <c r="J299" s="650"/>
      <c r="K299" s="650"/>
      <c r="L299" s="650"/>
      <c r="M299" s="650"/>
      <c r="N299" s="650"/>
      <c r="O299" s="650"/>
      <c r="P299" s="650"/>
      <c r="Q299" s="650"/>
      <c r="R299" s="650"/>
      <c r="S299" s="650"/>
      <c r="T299" s="650"/>
      <c r="U299" s="650"/>
      <c r="V299" s="650"/>
      <c r="W299" s="650"/>
      <c r="X299" s="650"/>
      <c r="Y299" s="650"/>
      <c r="Z299" s="650"/>
      <c r="AA299" s="650"/>
      <c r="AB299" s="650"/>
      <c r="AC299" s="650"/>
      <c r="AD299" s="650"/>
      <c r="AE299" s="650"/>
      <c r="AF299" s="650"/>
      <c r="AG299" s="650"/>
      <c r="AH299" s="650"/>
      <c r="AI299" s="650"/>
      <c r="AJ299" s="650"/>
      <c r="AK299" s="650"/>
      <c r="AL299" s="650"/>
      <c r="AM299" s="650"/>
      <c r="AN299" s="650"/>
      <c r="AO299" s="650"/>
      <c r="AP299" s="650"/>
      <c r="AQ299" s="650"/>
      <c r="AR299" s="650"/>
      <c r="AS299" s="650"/>
      <c r="AT299" s="650"/>
      <c r="AU299" s="650"/>
      <c r="AV299" s="650"/>
      <c r="AW299" s="650"/>
      <c r="AX299" s="650"/>
      <c r="AY299" s="650"/>
      <c r="AZ299" s="650"/>
      <c r="BA299" s="650"/>
      <c r="BB299" s="650"/>
      <c r="BC299" s="650"/>
      <c r="BD299" s="650"/>
      <c r="BE299" s="650"/>
      <c r="BF299" s="650"/>
      <c r="BG299" s="650"/>
      <c r="BH299" s="650"/>
      <c r="BI299" s="650"/>
      <c r="BJ299" s="650"/>
      <c r="BK299" s="650"/>
      <c r="BL299" s="650"/>
      <c r="BM299" s="650"/>
      <c r="BN299" s="650"/>
      <c r="BO299" s="650"/>
      <c r="BP299" s="650"/>
      <c r="BQ299" s="650"/>
      <c r="BR299" s="650"/>
      <c r="BS299" s="650"/>
      <c r="BT299" s="650"/>
      <c r="BU299" s="650"/>
      <c r="BV299" s="650"/>
      <c r="BW299" s="650"/>
      <c r="BX299" s="650"/>
      <c r="BY299" s="650"/>
      <c r="BZ299" s="650"/>
      <c r="CA299" s="650"/>
      <c r="CB299" s="650"/>
      <c r="CC299" s="650"/>
      <c r="CD299" s="650"/>
      <c r="CE299" s="650"/>
      <c r="CF299" s="650"/>
      <c r="CG299" s="650"/>
      <c r="CH299" s="650"/>
    </row>
    <row r="300" spans="1:86" ht="13.5" customHeight="1">
      <c r="A300" s="379"/>
      <c r="B300" s="649"/>
      <c r="C300" s="650"/>
      <c r="D300" s="650"/>
      <c r="E300" s="650"/>
      <c r="F300" s="650"/>
      <c r="G300" s="650"/>
      <c r="H300" s="650"/>
      <c r="I300" s="650"/>
      <c r="J300" s="650"/>
      <c r="K300" s="650"/>
      <c r="L300" s="650"/>
      <c r="M300" s="650"/>
      <c r="N300" s="650"/>
      <c r="O300" s="650"/>
      <c r="P300" s="650"/>
      <c r="Q300" s="650"/>
      <c r="R300" s="650"/>
      <c r="S300" s="650"/>
      <c r="T300" s="650"/>
      <c r="U300" s="650"/>
      <c r="V300" s="650"/>
      <c r="W300" s="650"/>
      <c r="X300" s="650"/>
      <c r="Y300" s="650"/>
      <c r="Z300" s="650"/>
      <c r="AA300" s="650"/>
      <c r="AB300" s="650"/>
      <c r="AC300" s="650"/>
      <c r="AD300" s="650"/>
      <c r="AE300" s="650"/>
      <c r="AF300" s="650"/>
      <c r="AG300" s="650"/>
      <c r="AH300" s="650"/>
      <c r="AI300" s="650"/>
      <c r="AJ300" s="650"/>
      <c r="AK300" s="650"/>
      <c r="AL300" s="650"/>
      <c r="AM300" s="650"/>
      <c r="AN300" s="650"/>
      <c r="AO300" s="650"/>
      <c r="AP300" s="650"/>
      <c r="AQ300" s="650"/>
      <c r="AR300" s="650"/>
      <c r="AS300" s="650"/>
      <c r="AT300" s="650"/>
      <c r="AU300" s="650"/>
      <c r="AV300" s="650"/>
      <c r="AW300" s="650"/>
      <c r="AX300" s="650"/>
      <c r="AY300" s="650"/>
      <c r="AZ300" s="650"/>
      <c r="BA300" s="650"/>
      <c r="BB300" s="650"/>
      <c r="BC300" s="650"/>
      <c r="BD300" s="650"/>
      <c r="BE300" s="650"/>
      <c r="BF300" s="650"/>
      <c r="BG300" s="650"/>
      <c r="BH300" s="650"/>
      <c r="BI300" s="650"/>
      <c r="BJ300" s="650"/>
      <c r="BK300" s="650"/>
      <c r="BL300" s="650"/>
      <c r="BM300" s="650"/>
      <c r="BN300" s="650"/>
      <c r="BO300" s="650"/>
      <c r="BP300" s="650"/>
      <c r="BQ300" s="650"/>
      <c r="BR300" s="650"/>
      <c r="BS300" s="650"/>
      <c r="BT300" s="650"/>
      <c r="BU300" s="650"/>
      <c r="BV300" s="650"/>
      <c r="BW300" s="650"/>
      <c r="BX300" s="650"/>
      <c r="BY300" s="650"/>
      <c r="BZ300" s="650"/>
      <c r="CA300" s="650"/>
      <c r="CB300" s="650"/>
      <c r="CC300" s="650"/>
      <c r="CD300" s="650"/>
      <c r="CE300" s="650"/>
      <c r="CF300" s="650"/>
      <c r="CG300" s="650"/>
      <c r="CH300" s="650"/>
    </row>
    <row r="301" spans="1:86" ht="13.5" customHeight="1">
      <c r="A301" s="379"/>
      <c r="B301" s="649"/>
      <c r="C301" s="650"/>
      <c r="D301" s="650"/>
      <c r="E301" s="650"/>
      <c r="F301" s="650"/>
      <c r="G301" s="650"/>
      <c r="H301" s="650"/>
      <c r="I301" s="650"/>
      <c r="J301" s="650"/>
      <c r="K301" s="650"/>
      <c r="L301" s="650"/>
      <c r="M301" s="650"/>
      <c r="N301" s="650"/>
      <c r="O301" s="650"/>
      <c r="P301" s="650"/>
      <c r="Q301" s="650"/>
      <c r="R301" s="650"/>
      <c r="S301" s="650"/>
      <c r="T301" s="650"/>
      <c r="U301" s="650"/>
      <c r="V301" s="650"/>
      <c r="W301" s="650"/>
      <c r="X301" s="650"/>
      <c r="Y301" s="650"/>
      <c r="Z301" s="650"/>
      <c r="AA301" s="650"/>
      <c r="AB301" s="650"/>
      <c r="AC301" s="650"/>
      <c r="AD301" s="650"/>
      <c r="AE301" s="650"/>
      <c r="AF301" s="650"/>
      <c r="AG301" s="650"/>
      <c r="AH301" s="650"/>
      <c r="AI301" s="650"/>
      <c r="AJ301" s="650"/>
      <c r="AK301" s="650"/>
      <c r="AL301" s="650"/>
      <c r="AM301" s="650"/>
      <c r="AN301" s="650"/>
      <c r="AO301" s="650"/>
      <c r="AP301" s="650"/>
      <c r="AQ301" s="650"/>
      <c r="AR301" s="650"/>
      <c r="AS301" s="650"/>
      <c r="AT301" s="650"/>
      <c r="AU301" s="650"/>
      <c r="AV301" s="650"/>
      <c r="AW301" s="650"/>
      <c r="AX301" s="650"/>
      <c r="AY301" s="650"/>
      <c r="AZ301" s="650"/>
      <c r="BA301" s="650"/>
      <c r="BB301" s="650"/>
      <c r="BC301" s="650"/>
      <c r="BD301" s="650"/>
      <c r="BE301" s="650"/>
      <c r="BF301" s="650"/>
      <c r="BG301" s="650"/>
      <c r="BH301" s="650"/>
      <c r="BI301" s="650"/>
      <c r="BJ301" s="650"/>
      <c r="BK301" s="650"/>
      <c r="BL301" s="650"/>
      <c r="BM301" s="650"/>
      <c r="BN301" s="650"/>
      <c r="BO301" s="650"/>
      <c r="BP301" s="650"/>
      <c r="BQ301" s="650"/>
      <c r="BR301" s="650"/>
      <c r="BS301" s="650"/>
      <c r="BT301" s="650"/>
      <c r="BU301" s="650"/>
      <c r="BV301" s="650"/>
      <c r="BW301" s="650"/>
      <c r="BX301" s="650"/>
      <c r="BY301" s="650"/>
      <c r="BZ301" s="650"/>
      <c r="CA301" s="650"/>
      <c r="CB301" s="650"/>
      <c r="CC301" s="650"/>
      <c r="CD301" s="650"/>
      <c r="CE301" s="650"/>
      <c r="CF301" s="650"/>
      <c r="CG301" s="650"/>
      <c r="CH301" s="650"/>
    </row>
    <row r="302" spans="1:86" ht="13.5" customHeight="1">
      <c r="A302" s="379"/>
      <c r="B302" s="649"/>
      <c r="C302" s="650"/>
      <c r="D302" s="650"/>
      <c r="E302" s="650"/>
      <c r="F302" s="650"/>
      <c r="G302" s="650"/>
      <c r="H302" s="650"/>
      <c r="I302" s="650"/>
      <c r="J302" s="650"/>
      <c r="K302" s="650"/>
      <c r="L302" s="650"/>
      <c r="M302" s="650"/>
      <c r="N302" s="650"/>
      <c r="O302" s="650"/>
      <c r="P302" s="650"/>
      <c r="Q302" s="650"/>
      <c r="R302" s="650"/>
      <c r="S302" s="650"/>
      <c r="T302" s="650"/>
      <c r="U302" s="650"/>
      <c r="V302" s="650"/>
      <c r="W302" s="650"/>
      <c r="X302" s="650"/>
      <c r="Y302" s="650"/>
      <c r="Z302" s="650"/>
      <c r="AA302" s="650"/>
      <c r="AB302" s="650"/>
      <c r="AC302" s="650"/>
      <c r="AD302" s="650"/>
      <c r="AE302" s="650"/>
      <c r="AF302" s="650"/>
      <c r="AG302" s="650"/>
      <c r="AH302" s="650"/>
      <c r="AI302" s="650"/>
      <c r="AJ302" s="650"/>
      <c r="AK302" s="650"/>
      <c r="AL302" s="650"/>
      <c r="AM302" s="650"/>
      <c r="AN302" s="650"/>
      <c r="AO302" s="650"/>
      <c r="AP302" s="650"/>
      <c r="AQ302" s="650"/>
      <c r="AR302" s="650"/>
      <c r="AS302" s="650"/>
      <c r="AT302" s="650"/>
      <c r="AU302" s="650"/>
      <c r="AV302" s="650"/>
      <c r="AW302" s="650"/>
      <c r="AX302" s="650"/>
      <c r="AY302" s="650"/>
      <c r="AZ302" s="650"/>
      <c r="BA302" s="650"/>
      <c r="BB302" s="650"/>
      <c r="BC302" s="650"/>
      <c r="BD302" s="650"/>
      <c r="BE302" s="650"/>
      <c r="BF302" s="650"/>
      <c r="BG302" s="650"/>
      <c r="BH302" s="650"/>
      <c r="BI302" s="650"/>
      <c r="BJ302" s="650"/>
      <c r="BK302" s="650"/>
      <c r="BL302" s="650"/>
      <c r="BM302" s="650"/>
      <c r="BN302" s="650"/>
      <c r="BO302" s="650"/>
      <c r="BP302" s="650"/>
      <c r="BQ302" s="650"/>
      <c r="BR302" s="650"/>
      <c r="BS302" s="650"/>
      <c r="BT302" s="650"/>
      <c r="BU302" s="650"/>
      <c r="BV302" s="650"/>
      <c r="BW302" s="650"/>
      <c r="BX302" s="650"/>
      <c r="BY302" s="650"/>
      <c r="BZ302" s="650"/>
      <c r="CA302" s="650"/>
      <c r="CB302" s="650"/>
      <c r="CC302" s="650"/>
      <c r="CD302" s="650"/>
      <c r="CE302" s="650"/>
      <c r="CF302" s="650"/>
      <c r="CG302" s="650"/>
      <c r="CH302" s="650"/>
    </row>
    <row r="303" spans="1:86" ht="13.5" customHeight="1">
      <c r="A303" s="379"/>
      <c r="B303" s="649"/>
      <c r="C303" s="650"/>
      <c r="D303" s="650"/>
      <c r="E303" s="650"/>
      <c r="F303" s="650"/>
      <c r="G303" s="650"/>
      <c r="H303" s="650"/>
      <c r="I303" s="650"/>
      <c r="J303" s="650"/>
      <c r="K303" s="650"/>
      <c r="L303" s="650"/>
      <c r="M303" s="650"/>
      <c r="N303" s="650"/>
      <c r="O303" s="650"/>
      <c r="P303" s="650"/>
      <c r="Q303" s="650"/>
      <c r="R303" s="650"/>
      <c r="S303" s="650"/>
      <c r="T303" s="650"/>
      <c r="U303" s="650"/>
      <c r="V303" s="650"/>
      <c r="W303" s="650"/>
      <c r="X303" s="650"/>
      <c r="Y303" s="650"/>
      <c r="Z303" s="650"/>
      <c r="AA303" s="650"/>
      <c r="AB303" s="650"/>
      <c r="AC303" s="650"/>
      <c r="AD303" s="650"/>
      <c r="AE303" s="650"/>
      <c r="AF303" s="650"/>
      <c r="AG303" s="650"/>
      <c r="AH303" s="650"/>
      <c r="AI303" s="650"/>
      <c r="AJ303" s="650"/>
      <c r="AK303" s="650"/>
      <c r="AL303" s="650"/>
      <c r="AM303" s="650"/>
      <c r="AN303" s="650"/>
      <c r="AO303" s="650"/>
      <c r="AP303" s="650"/>
      <c r="AQ303" s="650"/>
      <c r="AR303" s="650"/>
      <c r="AS303" s="650"/>
      <c r="AT303" s="650"/>
      <c r="AU303" s="650"/>
      <c r="AV303" s="650"/>
      <c r="AW303" s="650"/>
      <c r="AX303" s="650"/>
      <c r="AY303" s="650"/>
      <c r="AZ303" s="650"/>
      <c r="BA303" s="650"/>
      <c r="BB303" s="650"/>
      <c r="BC303" s="650"/>
      <c r="BD303" s="650"/>
      <c r="BE303" s="650"/>
      <c r="BF303" s="650"/>
      <c r="BG303" s="650"/>
      <c r="BH303" s="650"/>
      <c r="BI303" s="650"/>
      <c r="BJ303" s="650"/>
      <c r="BK303" s="650"/>
      <c r="BL303" s="650"/>
      <c r="BM303" s="650"/>
      <c r="BN303" s="650"/>
      <c r="BO303" s="650"/>
      <c r="BP303" s="650"/>
      <c r="BQ303" s="650"/>
      <c r="BR303" s="650"/>
      <c r="BS303" s="650"/>
      <c r="BT303" s="650"/>
      <c r="BU303" s="650"/>
      <c r="BV303" s="650"/>
      <c r="BW303" s="650"/>
      <c r="BX303" s="650"/>
      <c r="BY303" s="650"/>
      <c r="BZ303" s="650"/>
      <c r="CA303" s="650"/>
      <c r="CB303" s="650"/>
      <c r="CC303" s="650"/>
      <c r="CD303" s="650"/>
      <c r="CE303" s="650"/>
      <c r="CF303" s="650"/>
      <c r="CG303" s="650"/>
      <c r="CH303" s="650"/>
    </row>
    <row r="304" spans="1:86" ht="13.5" customHeight="1">
      <c r="A304" s="379"/>
      <c r="B304" s="649"/>
      <c r="C304" s="650"/>
      <c r="D304" s="650"/>
      <c r="E304" s="650"/>
      <c r="F304" s="650"/>
      <c r="G304" s="650"/>
      <c r="H304" s="650"/>
      <c r="I304" s="650"/>
      <c r="J304" s="650"/>
      <c r="K304" s="650"/>
      <c r="L304" s="650"/>
      <c r="M304" s="650"/>
      <c r="N304" s="650"/>
      <c r="O304" s="650"/>
      <c r="P304" s="650"/>
      <c r="Q304" s="650"/>
      <c r="R304" s="650"/>
      <c r="S304" s="650"/>
      <c r="T304" s="650"/>
      <c r="U304" s="650"/>
      <c r="V304" s="650"/>
      <c r="W304" s="650"/>
      <c r="X304" s="650"/>
      <c r="Y304" s="650"/>
      <c r="Z304" s="650"/>
      <c r="AA304" s="650"/>
      <c r="AB304" s="650"/>
      <c r="AC304" s="650"/>
      <c r="AD304" s="650"/>
      <c r="AE304" s="650"/>
      <c r="AF304" s="650"/>
      <c r="AG304" s="650"/>
      <c r="AH304" s="650"/>
      <c r="AI304" s="650"/>
      <c r="AJ304" s="650"/>
      <c r="AK304" s="650"/>
      <c r="AL304" s="650"/>
      <c r="AM304" s="650"/>
      <c r="AN304" s="650"/>
      <c r="AO304" s="650"/>
      <c r="AP304" s="650"/>
      <c r="AQ304" s="650"/>
      <c r="AR304" s="650"/>
      <c r="AS304" s="650"/>
      <c r="AT304" s="650"/>
      <c r="AU304" s="650"/>
      <c r="AV304" s="650"/>
      <c r="AW304" s="650"/>
      <c r="AX304" s="650"/>
      <c r="AY304" s="650"/>
      <c r="AZ304" s="650"/>
      <c r="BA304" s="650"/>
      <c r="BB304" s="650"/>
      <c r="BC304" s="650"/>
      <c r="BD304" s="650"/>
      <c r="BE304" s="650"/>
      <c r="BF304" s="650"/>
      <c r="BG304" s="650"/>
      <c r="BH304" s="650"/>
      <c r="BI304" s="650"/>
      <c r="BJ304" s="650"/>
      <c r="BK304" s="650"/>
      <c r="BL304" s="650"/>
      <c r="BM304" s="650"/>
      <c r="BN304" s="650"/>
      <c r="BO304" s="650"/>
      <c r="BP304" s="650"/>
      <c r="BQ304" s="650"/>
      <c r="BR304" s="650"/>
      <c r="BS304" s="650"/>
      <c r="BT304" s="650"/>
      <c r="BU304" s="650"/>
      <c r="BV304" s="650"/>
      <c r="BW304" s="650"/>
      <c r="BX304" s="650"/>
      <c r="BY304" s="650"/>
      <c r="BZ304" s="650"/>
      <c r="CA304" s="650"/>
      <c r="CB304" s="650"/>
      <c r="CC304" s="650"/>
      <c r="CD304" s="650"/>
      <c r="CE304" s="650"/>
      <c r="CF304" s="650"/>
      <c r="CG304" s="650"/>
      <c r="CH304" s="650"/>
    </row>
    <row r="305" spans="1:86" ht="13.5" customHeight="1">
      <c r="A305" s="379"/>
      <c r="B305" s="649"/>
      <c r="C305" s="650"/>
      <c r="D305" s="650"/>
      <c r="E305" s="650"/>
      <c r="F305" s="650"/>
      <c r="G305" s="650"/>
      <c r="H305" s="650"/>
      <c r="I305" s="650"/>
      <c r="J305" s="650"/>
      <c r="K305" s="650"/>
      <c r="L305" s="650"/>
      <c r="M305" s="650"/>
      <c r="N305" s="650"/>
      <c r="O305" s="650"/>
      <c r="P305" s="650"/>
      <c r="Q305" s="650"/>
      <c r="R305" s="650"/>
      <c r="S305" s="650"/>
      <c r="T305" s="650"/>
      <c r="U305" s="650"/>
      <c r="V305" s="650"/>
      <c r="W305" s="650"/>
      <c r="X305" s="650"/>
      <c r="Y305" s="650"/>
      <c r="Z305" s="650"/>
      <c r="AA305" s="650"/>
      <c r="AB305" s="650"/>
      <c r="AC305" s="650"/>
      <c r="AD305" s="650"/>
      <c r="AE305" s="650"/>
      <c r="AF305" s="650"/>
      <c r="AG305" s="650"/>
      <c r="AH305" s="650"/>
      <c r="AI305" s="650"/>
      <c r="AJ305" s="650"/>
      <c r="AK305" s="650"/>
      <c r="AL305" s="650"/>
      <c r="AM305" s="650"/>
      <c r="AN305" s="650"/>
      <c r="AO305" s="650"/>
      <c r="AP305" s="650"/>
      <c r="AQ305" s="650"/>
      <c r="AR305" s="650"/>
      <c r="AS305" s="650"/>
      <c r="AT305" s="650"/>
      <c r="AU305" s="650"/>
      <c r="AV305" s="650"/>
      <c r="AW305" s="650"/>
      <c r="AX305" s="650"/>
      <c r="AY305" s="650"/>
      <c r="AZ305" s="650"/>
      <c r="BA305" s="650"/>
      <c r="BB305" s="650"/>
      <c r="BC305" s="650"/>
      <c r="BD305" s="650"/>
      <c r="BE305" s="650"/>
      <c r="BF305" s="650"/>
      <c r="BG305" s="650"/>
      <c r="BH305" s="650"/>
      <c r="BI305" s="650"/>
      <c r="BJ305" s="650"/>
      <c r="BK305" s="650"/>
      <c r="BL305" s="650"/>
      <c r="BM305" s="650"/>
      <c r="BN305" s="650"/>
      <c r="BO305" s="650"/>
      <c r="BP305" s="650"/>
      <c r="BQ305" s="650"/>
      <c r="BR305" s="650"/>
      <c r="BS305" s="650"/>
      <c r="BT305" s="650"/>
      <c r="BU305" s="650"/>
      <c r="BV305" s="650"/>
      <c r="BW305" s="650"/>
      <c r="BX305" s="650"/>
      <c r="BY305" s="650"/>
      <c r="BZ305" s="650"/>
      <c r="CA305" s="650"/>
      <c r="CB305" s="650"/>
      <c r="CC305" s="650"/>
      <c r="CD305" s="650"/>
      <c r="CE305" s="650"/>
      <c r="CF305" s="650"/>
      <c r="CG305" s="650"/>
      <c r="CH305" s="650"/>
    </row>
    <row r="306" spans="1:86" ht="13.5" customHeight="1">
      <c r="A306" s="379"/>
      <c r="B306" s="649"/>
      <c r="C306" s="650"/>
      <c r="D306" s="650"/>
      <c r="E306" s="650"/>
      <c r="F306" s="650"/>
      <c r="G306" s="650"/>
      <c r="H306" s="650"/>
      <c r="I306" s="650"/>
      <c r="J306" s="650"/>
      <c r="K306" s="650"/>
      <c r="L306" s="650"/>
      <c r="M306" s="650"/>
      <c r="N306" s="650"/>
      <c r="O306" s="650"/>
      <c r="P306" s="650"/>
      <c r="Q306" s="650"/>
      <c r="R306" s="650"/>
      <c r="S306" s="650"/>
      <c r="T306" s="650"/>
      <c r="U306" s="650"/>
      <c r="V306" s="650"/>
      <c r="W306" s="650"/>
      <c r="X306" s="650"/>
      <c r="Y306" s="650"/>
      <c r="Z306" s="650"/>
      <c r="AA306" s="650"/>
      <c r="AB306" s="650"/>
      <c r="AC306" s="650"/>
      <c r="AD306" s="650"/>
      <c r="AE306" s="650"/>
      <c r="AF306" s="650"/>
      <c r="AG306" s="650"/>
      <c r="AH306" s="650"/>
      <c r="AI306" s="650"/>
      <c r="AJ306" s="650"/>
      <c r="AK306" s="650"/>
      <c r="AL306" s="650"/>
      <c r="AM306" s="650"/>
      <c r="AN306" s="650"/>
      <c r="AO306" s="650"/>
      <c r="AP306" s="650"/>
      <c r="AQ306" s="650"/>
      <c r="AR306" s="650"/>
      <c r="AS306" s="650"/>
      <c r="AT306" s="650"/>
      <c r="AU306" s="650"/>
      <c r="AV306" s="650"/>
      <c r="AW306" s="650"/>
      <c r="AX306" s="650"/>
      <c r="AY306" s="650"/>
      <c r="AZ306" s="650"/>
      <c r="BA306" s="650"/>
      <c r="BB306" s="650"/>
      <c r="BC306" s="650"/>
      <c r="BD306" s="650"/>
      <c r="BE306" s="650"/>
      <c r="BF306" s="650"/>
      <c r="BG306" s="650"/>
      <c r="BH306" s="650"/>
      <c r="BI306" s="650"/>
      <c r="BJ306" s="650"/>
      <c r="BK306" s="650"/>
      <c r="BL306" s="650"/>
      <c r="BM306" s="650"/>
      <c r="BN306" s="650"/>
      <c r="BO306" s="650"/>
      <c r="BP306" s="650"/>
      <c r="BQ306" s="650"/>
      <c r="BR306" s="650"/>
      <c r="BS306" s="650"/>
      <c r="BT306" s="650"/>
      <c r="BU306" s="650"/>
      <c r="BV306" s="650"/>
      <c r="BW306" s="650"/>
      <c r="BX306" s="650"/>
      <c r="BY306" s="650"/>
      <c r="BZ306" s="650"/>
      <c r="CA306" s="650"/>
      <c r="CB306" s="650"/>
      <c r="CC306" s="650"/>
      <c r="CD306" s="650"/>
      <c r="CE306" s="650"/>
      <c r="CF306" s="650"/>
      <c r="CG306" s="650"/>
      <c r="CH306" s="650"/>
    </row>
    <row r="307" spans="1:86" ht="13.5" customHeight="1">
      <c r="A307" s="379"/>
      <c r="B307" s="649"/>
      <c r="C307" s="650"/>
      <c r="D307" s="650"/>
      <c r="E307" s="650"/>
      <c r="F307" s="650"/>
      <c r="G307" s="650"/>
      <c r="H307" s="650"/>
      <c r="I307" s="650"/>
      <c r="J307" s="650"/>
      <c r="K307" s="650"/>
      <c r="L307" s="650"/>
      <c r="M307" s="650"/>
      <c r="N307" s="650"/>
      <c r="O307" s="650"/>
      <c r="P307" s="650"/>
      <c r="Q307" s="650"/>
      <c r="R307" s="650"/>
      <c r="S307" s="650"/>
      <c r="T307" s="650"/>
      <c r="U307" s="650"/>
      <c r="V307" s="650"/>
      <c r="W307" s="650"/>
      <c r="X307" s="650"/>
      <c r="Y307" s="650"/>
      <c r="Z307" s="650"/>
      <c r="AA307" s="650"/>
      <c r="AB307" s="650"/>
      <c r="AC307" s="650"/>
      <c r="AD307" s="650"/>
      <c r="AE307" s="650"/>
      <c r="AF307" s="650"/>
      <c r="AG307" s="650"/>
      <c r="AH307" s="650"/>
      <c r="AI307" s="650"/>
      <c r="AJ307" s="650"/>
      <c r="AK307" s="650"/>
      <c r="AL307" s="650"/>
      <c r="AM307" s="650"/>
      <c r="AN307" s="650"/>
      <c r="AO307" s="650"/>
      <c r="AP307" s="650"/>
      <c r="AQ307" s="650"/>
      <c r="AR307" s="650"/>
      <c r="AS307" s="650"/>
      <c r="AT307" s="650"/>
      <c r="AU307" s="650"/>
      <c r="AV307" s="650"/>
      <c r="AW307" s="650"/>
      <c r="AX307" s="650"/>
      <c r="AY307" s="650"/>
      <c r="AZ307" s="650"/>
      <c r="BA307" s="650"/>
      <c r="BB307" s="650"/>
      <c r="BC307" s="650"/>
      <c r="BD307" s="650"/>
      <c r="BE307" s="650"/>
      <c r="BF307" s="650"/>
      <c r="BG307" s="650"/>
      <c r="BH307" s="650"/>
      <c r="BI307" s="650"/>
      <c r="BJ307" s="650"/>
      <c r="BK307" s="650"/>
      <c r="BL307" s="650"/>
      <c r="BM307" s="650"/>
      <c r="BN307" s="650"/>
      <c r="BO307" s="650"/>
      <c r="BP307" s="650"/>
      <c r="BQ307" s="650"/>
      <c r="BR307" s="650"/>
      <c r="BS307" s="650"/>
      <c r="BT307" s="650"/>
      <c r="BU307" s="650"/>
      <c r="BV307" s="650"/>
      <c r="BW307" s="650"/>
      <c r="BX307" s="650"/>
      <c r="BY307" s="650"/>
      <c r="BZ307" s="650"/>
      <c r="CA307" s="650"/>
      <c r="CB307" s="650"/>
      <c r="CC307" s="650"/>
      <c r="CD307" s="650"/>
      <c r="CE307" s="650"/>
      <c r="CF307" s="650"/>
      <c r="CG307" s="650"/>
      <c r="CH307" s="650"/>
    </row>
    <row r="308" spans="1:86" ht="13.5" customHeight="1">
      <c r="A308" s="379"/>
      <c r="B308" s="649"/>
      <c r="C308" s="650"/>
      <c r="D308" s="650"/>
      <c r="E308" s="650"/>
      <c r="F308" s="650"/>
      <c r="G308" s="650"/>
      <c r="H308" s="650"/>
      <c r="I308" s="650"/>
      <c r="J308" s="650"/>
      <c r="K308" s="650"/>
      <c r="L308" s="650"/>
      <c r="M308" s="650"/>
      <c r="N308" s="650"/>
      <c r="O308" s="650"/>
      <c r="P308" s="650"/>
      <c r="Q308" s="650"/>
      <c r="R308" s="650"/>
      <c r="S308" s="650"/>
      <c r="T308" s="650"/>
      <c r="U308" s="650"/>
      <c r="V308" s="650"/>
      <c r="W308" s="650"/>
      <c r="X308" s="650"/>
      <c r="Y308" s="650"/>
      <c r="Z308" s="650"/>
      <c r="AA308" s="650"/>
      <c r="AB308" s="650"/>
      <c r="AC308" s="650"/>
      <c r="AD308" s="650"/>
      <c r="AE308" s="650"/>
      <c r="AF308" s="650"/>
      <c r="AG308" s="650"/>
      <c r="AH308" s="650"/>
      <c r="AI308" s="650"/>
      <c r="AJ308" s="650"/>
      <c r="AK308" s="650"/>
      <c r="AL308" s="650"/>
      <c r="AM308" s="650"/>
      <c r="AN308" s="650"/>
      <c r="AO308" s="650"/>
      <c r="AP308" s="650"/>
      <c r="AQ308" s="650"/>
      <c r="AR308" s="650"/>
      <c r="AS308" s="650"/>
      <c r="AT308" s="650"/>
      <c r="AU308" s="650"/>
      <c r="AV308" s="650"/>
      <c r="AW308" s="650"/>
      <c r="AX308" s="650"/>
      <c r="AY308" s="650"/>
      <c r="AZ308" s="650"/>
      <c r="BA308" s="650"/>
      <c r="BB308" s="650"/>
      <c r="BC308" s="650"/>
      <c r="BD308" s="650"/>
      <c r="BE308" s="650"/>
      <c r="BF308" s="650"/>
      <c r="BG308" s="650"/>
      <c r="BH308" s="650"/>
      <c r="BI308" s="650"/>
      <c r="BJ308" s="650"/>
      <c r="BK308" s="650"/>
      <c r="BL308" s="650"/>
      <c r="BM308" s="650"/>
      <c r="BN308" s="650"/>
      <c r="BO308" s="650"/>
      <c r="BP308" s="650"/>
      <c r="BQ308" s="650"/>
      <c r="BR308" s="650"/>
      <c r="BS308" s="650"/>
      <c r="BT308" s="650"/>
      <c r="BU308" s="650"/>
      <c r="BV308" s="650"/>
      <c r="BW308" s="650"/>
      <c r="BX308" s="650"/>
      <c r="BY308" s="650"/>
      <c r="BZ308" s="650"/>
      <c r="CA308" s="650"/>
      <c r="CB308" s="650"/>
      <c r="CC308" s="650"/>
      <c r="CD308" s="650"/>
      <c r="CE308" s="650"/>
      <c r="CF308" s="650"/>
      <c r="CG308" s="650"/>
      <c r="CH308" s="650"/>
    </row>
    <row r="309" spans="1:86" ht="13.5" customHeight="1">
      <c r="A309" s="379"/>
      <c r="B309" s="649"/>
      <c r="C309" s="650"/>
      <c r="D309" s="650"/>
      <c r="E309" s="650"/>
      <c r="F309" s="650"/>
      <c r="G309" s="650"/>
      <c r="H309" s="650"/>
      <c r="I309" s="650"/>
      <c r="J309" s="650"/>
      <c r="K309" s="650"/>
      <c r="L309" s="650"/>
      <c r="M309" s="650"/>
      <c r="N309" s="650"/>
      <c r="O309" s="650"/>
      <c r="P309" s="650"/>
      <c r="Q309" s="650"/>
      <c r="R309" s="650"/>
      <c r="S309" s="650"/>
      <c r="T309" s="650"/>
      <c r="U309" s="650"/>
      <c r="V309" s="650"/>
      <c r="W309" s="650"/>
      <c r="X309" s="650"/>
      <c r="Y309" s="650"/>
      <c r="Z309" s="650"/>
      <c r="AA309" s="650"/>
      <c r="AB309" s="650"/>
      <c r="AC309" s="650"/>
      <c r="AD309" s="650"/>
      <c r="AE309" s="650"/>
      <c r="AF309" s="650"/>
      <c r="AG309" s="650"/>
      <c r="AH309" s="650"/>
      <c r="AI309" s="650"/>
      <c r="AJ309" s="650"/>
      <c r="AK309" s="650"/>
      <c r="AL309" s="650"/>
      <c r="AM309" s="650"/>
      <c r="AN309" s="650"/>
      <c r="AO309" s="650"/>
      <c r="AP309" s="650"/>
      <c r="AQ309" s="650"/>
      <c r="AR309" s="650"/>
      <c r="AS309" s="650"/>
      <c r="AT309" s="650"/>
      <c r="AU309" s="650"/>
      <c r="AV309" s="650"/>
      <c r="AW309" s="650"/>
      <c r="AX309" s="650"/>
      <c r="AY309" s="650"/>
      <c r="AZ309" s="650"/>
      <c r="BA309" s="650"/>
      <c r="BB309" s="650"/>
      <c r="BC309" s="650"/>
      <c r="BD309" s="650"/>
      <c r="BE309" s="650"/>
      <c r="BF309" s="650"/>
      <c r="BG309" s="650"/>
      <c r="BH309" s="650"/>
      <c r="BI309" s="650"/>
      <c r="BJ309" s="650"/>
      <c r="BK309" s="650"/>
      <c r="BL309" s="650"/>
      <c r="BM309" s="650"/>
      <c r="BN309" s="650"/>
      <c r="BO309" s="650"/>
      <c r="BP309" s="650"/>
      <c r="BQ309" s="650"/>
      <c r="BR309" s="650"/>
      <c r="BS309" s="650"/>
      <c r="BT309" s="650"/>
      <c r="BU309" s="650"/>
      <c r="BV309" s="650"/>
      <c r="BW309" s="650"/>
      <c r="BX309" s="650"/>
      <c r="BY309" s="650"/>
      <c r="BZ309" s="650"/>
      <c r="CA309" s="650"/>
      <c r="CB309" s="650"/>
      <c r="CC309" s="650"/>
      <c r="CD309" s="650"/>
      <c r="CE309" s="650"/>
      <c r="CF309" s="650"/>
      <c r="CG309" s="650"/>
      <c r="CH309" s="650"/>
    </row>
    <row r="310" spans="1:86" ht="13.5" customHeight="1">
      <c r="A310" s="379"/>
      <c r="B310" s="649"/>
      <c r="C310" s="650"/>
      <c r="D310" s="650"/>
      <c r="E310" s="650"/>
      <c r="F310" s="650"/>
      <c r="G310" s="650"/>
      <c r="H310" s="650"/>
      <c r="I310" s="650"/>
      <c r="J310" s="650"/>
      <c r="K310" s="650"/>
      <c r="L310" s="650"/>
      <c r="M310" s="650"/>
      <c r="N310" s="650"/>
      <c r="O310" s="650"/>
      <c r="P310" s="650"/>
      <c r="Q310" s="650"/>
      <c r="R310" s="650"/>
      <c r="S310" s="650"/>
      <c r="T310" s="650"/>
      <c r="U310" s="650"/>
      <c r="V310" s="650"/>
      <c r="W310" s="650"/>
      <c r="X310" s="650"/>
      <c r="Y310" s="650"/>
      <c r="Z310" s="650"/>
      <c r="AA310" s="650"/>
      <c r="AB310" s="650"/>
      <c r="AC310" s="650"/>
      <c r="AD310" s="650"/>
      <c r="AE310" s="650"/>
      <c r="AF310" s="650"/>
      <c r="AG310" s="650"/>
      <c r="AH310" s="650"/>
      <c r="AI310" s="650"/>
      <c r="AJ310" s="650"/>
      <c r="AK310" s="650"/>
      <c r="AL310" s="650"/>
      <c r="AM310" s="650"/>
      <c r="AN310" s="650"/>
      <c r="AO310" s="650"/>
      <c r="AP310" s="650"/>
      <c r="AQ310" s="650"/>
      <c r="AR310" s="650"/>
      <c r="AS310" s="650"/>
      <c r="AT310" s="650"/>
      <c r="AU310" s="650"/>
      <c r="AV310" s="650"/>
      <c r="AW310" s="650"/>
      <c r="AX310" s="650"/>
      <c r="AY310" s="650"/>
      <c r="AZ310" s="650"/>
      <c r="BA310" s="650"/>
      <c r="BB310" s="650"/>
      <c r="BC310" s="650"/>
      <c r="BD310" s="650"/>
      <c r="BE310" s="650"/>
      <c r="BF310" s="650"/>
      <c r="BG310" s="650"/>
      <c r="BH310" s="650"/>
      <c r="BI310" s="650"/>
      <c r="BJ310" s="650"/>
      <c r="BK310" s="650"/>
      <c r="BL310" s="650"/>
      <c r="BM310" s="650"/>
      <c r="BN310" s="650"/>
      <c r="BO310" s="650"/>
      <c r="BP310" s="650"/>
      <c r="BQ310" s="650"/>
      <c r="BR310" s="650"/>
      <c r="BS310" s="650"/>
      <c r="BT310" s="650"/>
      <c r="BU310" s="650"/>
      <c r="BV310" s="650"/>
      <c r="BW310" s="650"/>
      <c r="BX310" s="650"/>
      <c r="BY310" s="650"/>
      <c r="BZ310" s="650"/>
      <c r="CA310" s="650"/>
      <c r="CB310" s="650"/>
      <c r="CC310" s="650"/>
      <c r="CD310" s="650"/>
      <c r="CE310" s="650"/>
      <c r="CF310" s="650"/>
      <c r="CG310" s="650"/>
      <c r="CH310" s="650"/>
    </row>
    <row r="311" spans="1:86" ht="13.5" customHeight="1">
      <c r="A311" s="379"/>
      <c r="B311" s="649"/>
      <c r="C311" s="650"/>
      <c r="D311" s="650"/>
      <c r="E311" s="650"/>
      <c r="F311" s="650"/>
      <c r="G311" s="650"/>
      <c r="H311" s="650"/>
      <c r="I311" s="650"/>
      <c r="J311" s="650"/>
      <c r="K311" s="650"/>
      <c r="L311" s="650"/>
      <c r="M311" s="650"/>
      <c r="N311" s="650"/>
      <c r="O311" s="650"/>
      <c r="P311" s="650"/>
      <c r="Q311" s="650"/>
      <c r="R311" s="650"/>
      <c r="S311" s="650"/>
      <c r="T311" s="650"/>
      <c r="U311" s="650"/>
      <c r="V311" s="650"/>
      <c r="W311" s="650"/>
      <c r="X311" s="650"/>
      <c r="Y311" s="650"/>
      <c r="Z311" s="650"/>
      <c r="AA311" s="650"/>
      <c r="AB311" s="650"/>
      <c r="AC311" s="650"/>
      <c r="AD311" s="650"/>
      <c r="AE311" s="650"/>
      <c r="AF311" s="650"/>
      <c r="AG311" s="650"/>
      <c r="AH311" s="650"/>
      <c r="AI311" s="650"/>
      <c r="AJ311" s="650"/>
      <c r="AK311" s="650"/>
      <c r="AL311" s="650"/>
      <c r="AM311" s="650"/>
      <c r="AN311" s="650"/>
      <c r="AO311" s="650"/>
      <c r="AP311" s="650"/>
      <c r="AQ311" s="650"/>
      <c r="AR311" s="650"/>
      <c r="AS311" s="650"/>
      <c r="AT311" s="650"/>
      <c r="AU311" s="650"/>
      <c r="AV311" s="650"/>
      <c r="AW311" s="650"/>
      <c r="AX311" s="650"/>
      <c r="AY311" s="650"/>
      <c r="AZ311" s="650"/>
      <c r="BA311" s="650"/>
      <c r="BB311" s="650"/>
      <c r="BC311" s="650"/>
      <c r="BD311" s="650"/>
      <c r="BE311" s="650"/>
      <c r="BF311" s="650"/>
      <c r="BG311" s="650"/>
      <c r="BH311" s="650"/>
      <c r="BI311" s="650"/>
      <c r="BJ311" s="650"/>
      <c r="BK311" s="650"/>
      <c r="BL311" s="650"/>
      <c r="BM311" s="650"/>
      <c r="BN311" s="650"/>
      <c r="BO311" s="650"/>
      <c r="BP311" s="650"/>
      <c r="BQ311" s="650"/>
      <c r="BR311" s="650"/>
      <c r="BS311" s="650"/>
      <c r="BT311" s="650"/>
      <c r="BU311" s="650"/>
      <c r="BV311" s="650"/>
      <c r="BW311" s="650"/>
      <c r="BX311" s="650"/>
      <c r="BY311" s="650"/>
      <c r="BZ311" s="650"/>
      <c r="CA311" s="650"/>
      <c r="CB311" s="650"/>
      <c r="CC311" s="650"/>
      <c r="CD311" s="650"/>
      <c r="CE311" s="650"/>
      <c r="CF311" s="650"/>
      <c r="CG311" s="650"/>
      <c r="CH311" s="650"/>
    </row>
    <row r="312" spans="1:86" ht="13.5" customHeight="1">
      <c r="A312" s="379"/>
      <c r="B312" s="649"/>
      <c r="C312" s="650"/>
      <c r="D312" s="650"/>
      <c r="E312" s="650"/>
      <c r="F312" s="650"/>
      <c r="G312" s="650"/>
      <c r="H312" s="650"/>
      <c r="I312" s="650"/>
      <c r="J312" s="650"/>
      <c r="K312" s="650"/>
      <c r="L312" s="650"/>
      <c r="M312" s="650"/>
      <c r="N312" s="650"/>
      <c r="O312" s="650"/>
      <c r="P312" s="650"/>
      <c r="Q312" s="650"/>
      <c r="R312" s="650"/>
      <c r="S312" s="650"/>
      <c r="T312" s="650"/>
      <c r="U312" s="650"/>
      <c r="V312" s="650"/>
      <c r="W312" s="650"/>
      <c r="X312" s="650"/>
      <c r="Y312" s="650"/>
      <c r="Z312" s="650"/>
      <c r="AA312" s="650"/>
      <c r="AB312" s="650"/>
      <c r="AC312" s="650"/>
      <c r="AD312" s="650"/>
      <c r="AE312" s="650"/>
      <c r="AF312" s="650"/>
      <c r="AG312" s="650"/>
      <c r="AH312" s="650"/>
      <c r="AI312" s="650"/>
      <c r="AJ312" s="650"/>
      <c r="AK312" s="650"/>
      <c r="AL312" s="650"/>
      <c r="AM312" s="650"/>
      <c r="AN312" s="650"/>
      <c r="AO312" s="650"/>
      <c r="AP312" s="650"/>
      <c r="AQ312" s="650"/>
      <c r="AR312" s="650"/>
      <c r="AS312" s="650"/>
      <c r="AT312" s="650"/>
      <c r="AU312" s="650"/>
      <c r="AV312" s="650"/>
      <c r="AW312" s="650"/>
      <c r="AX312" s="650"/>
      <c r="AY312" s="650"/>
      <c r="AZ312" s="650"/>
      <c r="BA312" s="650"/>
      <c r="BB312" s="650"/>
      <c r="BC312" s="650"/>
      <c r="BD312" s="650"/>
      <c r="BE312" s="650"/>
      <c r="BF312" s="650"/>
      <c r="BG312" s="650"/>
      <c r="BH312" s="650"/>
      <c r="BI312" s="650"/>
      <c r="BJ312" s="650"/>
      <c r="BK312" s="650"/>
      <c r="BL312" s="650"/>
      <c r="BM312" s="650"/>
      <c r="BN312" s="650"/>
      <c r="BO312" s="650"/>
      <c r="BP312" s="650"/>
      <c r="BQ312" s="650"/>
      <c r="BR312" s="650"/>
      <c r="BS312" s="650"/>
      <c r="BT312" s="650"/>
      <c r="BU312" s="650"/>
      <c r="BV312" s="650"/>
      <c r="BW312" s="650"/>
      <c r="BX312" s="650"/>
      <c r="BY312" s="650"/>
      <c r="BZ312" s="650"/>
      <c r="CA312" s="650"/>
      <c r="CB312" s="650"/>
      <c r="CC312" s="650"/>
      <c r="CD312" s="650"/>
      <c r="CE312" s="650"/>
      <c r="CF312" s="650"/>
      <c r="CG312" s="650"/>
      <c r="CH312" s="650"/>
    </row>
    <row r="313" spans="1:86" ht="13.5" customHeight="1">
      <c r="A313" s="379"/>
      <c r="B313" s="649"/>
      <c r="C313" s="650"/>
      <c r="D313" s="650"/>
      <c r="E313" s="650"/>
      <c r="F313" s="650"/>
      <c r="G313" s="650"/>
      <c r="H313" s="650"/>
      <c r="I313" s="650"/>
      <c r="J313" s="650"/>
      <c r="K313" s="650"/>
      <c r="L313" s="650"/>
      <c r="M313" s="650"/>
      <c r="N313" s="650"/>
      <c r="O313" s="650"/>
      <c r="P313" s="650"/>
      <c r="Q313" s="650"/>
      <c r="R313" s="650"/>
      <c r="S313" s="650"/>
      <c r="T313" s="650"/>
      <c r="U313" s="650"/>
      <c r="V313" s="650"/>
      <c r="W313" s="650"/>
      <c r="X313" s="650"/>
      <c r="Y313" s="650"/>
      <c r="Z313" s="650"/>
      <c r="AA313" s="650"/>
      <c r="AB313" s="650"/>
      <c r="AC313" s="650"/>
      <c r="AD313" s="650"/>
      <c r="AE313" s="650"/>
      <c r="AF313" s="650"/>
      <c r="AG313" s="650"/>
      <c r="AH313" s="650"/>
      <c r="AI313" s="650"/>
      <c r="AJ313" s="650"/>
      <c r="AK313" s="650"/>
      <c r="AL313" s="650"/>
      <c r="AM313" s="650"/>
      <c r="AN313" s="650"/>
      <c r="AO313" s="650"/>
      <c r="AP313" s="650"/>
      <c r="AQ313" s="650"/>
      <c r="AR313" s="650"/>
      <c r="AS313" s="650"/>
      <c r="AT313" s="650"/>
      <c r="AU313" s="650"/>
      <c r="AV313" s="650"/>
      <c r="AW313" s="650"/>
      <c r="AX313" s="650"/>
      <c r="AY313" s="650"/>
      <c r="AZ313" s="650"/>
      <c r="BA313" s="650"/>
      <c r="BB313" s="650"/>
      <c r="BC313" s="650"/>
      <c r="BD313" s="650"/>
      <c r="BE313" s="650"/>
      <c r="BF313" s="650"/>
      <c r="BG313" s="650"/>
      <c r="BH313" s="650"/>
      <c r="BI313" s="650"/>
      <c r="BJ313" s="650"/>
      <c r="BK313" s="650"/>
      <c r="BL313" s="650"/>
      <c r="BM313" s="650"/>
      <c r="BN313" s="650"/>
      <c r="BO313" s="650"/>
      <c r="BP313" s="650"/>
      <c r="BQ313" s="650"/>
      <c r="BR313" s="650"/>
      <c r="BS313" s="650"/>
      <c r="BT313" s="650"/>
      <c r="BU313" s="650"/>
      <c r="BV313" s="650"/>
      <c r="BW313" s="650"/>
      <c r="BX313" s="650"/>
      <c r="BY313" s="650"/>
      <c r="BZ313" s="650"/>
      <c r="CA313" s="650"/>
      <c r="CB313" s="650"/>
      <c r="CC313" s="650"/>
      <c r="CD313" s="650"/>
      <c r="CE313" s="650"/>
      <c r="CF313" s="650"/>
      <c r="CG313" s="650"/>
      <c r="CH313" s="650"/>
    </row>
    <row r="314" spans="1:86" ht="13.5" customHeight="1">
      <c r="A314" s="379"/>
      <c r="B314" s="649"/>
      <c r="C314" s="650"/>
      <c r="D314" s="650"/>
      <c r="E314" s="650"/>
      <c r="F314" s="650"/>
      <c r="G314" s="650"/>
      <c r="H314" s="650"/>
      <c r="I314" s="650"/>
      <c r="J314" s="650"/>
      <c r="K314" s="650"/>
      <c r="L314" s="650"/>
      <c r="M314" s="650"/>
      <c r="N314" s="650"/>
      <c r="O314" s="650"/>
      <c r="P314" s="650"/>
      <c r="Q314" s="650"/>
      <c r="R314" s="650"/>
      <c r="S314" s="650"/>
      <c r="T314" s="650"/>
      <c r="U314" s="650"/>
      <c r="V314" s="650"/>
      <c r="W314" s="650"/>
      <c r="X314" s="650"/>
      <c r="Y314" s="650"/>
      <c r="Z314" s="650"/>
      <c r="AA314" s="650"/>
      <c r="AB314" s="650"/>
      <c r="AC314" s="650"/>
      <c r="AD314" s="650"/>
      <c r="AE314" s="650"/>
      <c r="AF314" s="650"/>
      <c r="AG314" s="650"/>
      <c r="AH314" s="650"/>
      <c r="AI314" s="650"/>
      <c r="AJ314" s="650"/>
      <c r="AK314" s="650"/>
      <c r="AL314" s="650"/>
      <c r="AM314" s="650"/>
      <c r="AN314" s="650"/>
      <c r="AO314" s="650"/>
      <c r="AP314" s="650"/>
      <c r="AQ314" s="650"/>
      <c r="AR314" s="650"/>
      <c r="AS314" s="650"/>
      <c r="AT314" s="650"/>
      <c r="AU314" s="650"/>
      <c r="AV314" s="650"/>
      <c r="AW314" s="650"/>
      <c r="AX314" s="650"/>
      <c r="AY314" s="650"/>
      <c r="AZ314" s="650"/>
      <c r="BA314" s="650"/>
      <c r="BB314" s="650"/>
      <c r="BC314" s="650"/>
      <c r="BD314" s="650"/>
      <c r="BE314" s="650"/>
      <c r="BF314" s="650"/>
      <c r="BG314" s="650"/>
      <c r="BH314" s="650"/>
      <c r="BI314" s="650"/>
      <c r="BJ314" s="650"/>
      <c r="BK314" s="650"/>
      <c r="BL314" s="650"/>
      <c r="BM314" s="650"/>
      <c r="BN314" s="650"/>
      <c r="BO314" s="650"/>
      <c r="BP314" s="650"/>
      <c r="BQ314" s="650"/>
      <c r="BR314" s="650"/>
      <c r="BS314" s="650"/>
      <c r="BT314" s="650"/>
      <c r="BU314" s="650"/>
      <c r="BV314" s="650"/>
      <c r="BW314" s="650"/>
      <c r="BX314" s="650"/>
      <c r="BY314" s="650"/>
      <c r="BZ314" s="650"/>
      <c r="CA314" s="650"/>
      <c r="CB314" s="650"/>
      <c r="CC314" s="650"/>
      <c r="CD314" s="650"/>
      <c r="CE314" s="650"/>
      <c r="CF314" s="650"/>
      <c r="CG314" s="650"/>
      <c r="CH314" s="650"/>
    </row>
    <row r="315" spans="1:86" ht="13.5" customHeight="1">
      <c r="A315" s="379"/>
      <c r="B315" s="649"/>
      <c r="C315" s="650"/>
      <c r="D315" s="650"/>
      <c r="E315" s="650"/>
      <c r="F315" s="650"/>
      <c r="G315" s="650"/>
      <c r="H315" s="650"/>
      <c r="I315" s="650"/>
      <c r="J315" s="650"/>
      <c r="K315" s="650"/>
      <c r="L315" s="650"/>
      <c r="M315" s="650"/>
      <c r="N315" s="650"/>
      <c r="O315" s="650"/>
      <c r="P315" s="650"/>
      <c r="Q315" s="650"/>
      <c r="R315" s="650"/>
      <c r="S315" s="650"/>
      <c r="T315" s="650"/>
      <c r="U315" s="650"/>
      <c r="V315" s="650"/>
      <c r="W315" s="650"/>
      <c r="X315" s="650"/>
      <c r="Y315" s="650"/>
      <c r="Z315" s="650"/>
      <c r="AA315" s="650"/>
      <c r="AB315" s="650"/>
      <c r="AC315" s="650"/>
      <c r="AD315" s="650"/>
      <c r="AE315" s="650"/>
      <c r="AF315" s="650"/>
      <c r="AG315" s="650"/>
      <c r="AH315" s="650"/>
      <c r="AI315" s="650"/>
      <c r="AJ315" s="650"/>
      <c r="AK315" s="650"/>
      <c r="AL315" s="650"/>
      <c r="AM315" s="650"/>
      <c r="AN315" s="650"/>
      <c r="AO315" s="650"/>
      <c r="AP315" s="650"/>
      <c r="AQ315" s="650"/>
      <c r="AR315" s="650"/>
      <c r="AS315" s="650"/>
      <c r="AT315" s="650"/>
      <c r="AU315" s="650"/>
      <c r="AV315" s="650"/>
      <c r="AW315" s="650"/>
      <c r="AX315" s="650"/>
      <c r="AY315" s="650"/>
      <c r="AZ315" s="650"/>
      <c r="BA315" s="650"/>
      <c r="BB315" s="650"/>
      <c r="BC315" s="650"/>
      <c r="BD315" s="650"/>
      <c r="BE315" s="650"/>
      <c r="BF315" s="650"/>
      <c r="BG315" s="650"/>
      <c r="BH315" s="650"/>
      <c r="BI315" s="650"/>
      <c r="BJ315" s="650"/>
      <c r="BK315" s="650"/>
      <c r="BL315" s="650"/>
      <c r="BM315" s="650"/>
      <c r="BN315" s="650"/>
      <c r="BO315" s="650"/>
      <c r="BP315" s="650"/>
      <c r="BQ315" s="650"/>
      <c r="BR315" s="650"/>
      <c r="BS315" s="650"/>
      <c r="BT315" s="650"/>
      <c r="BU315" s="650"/>
      <c r="BV315" s="650"/>
      <c r="BW315" s="650"/>
      <c r="BX315" s="650"/>
      <c r="BY315" s="650"/>
      <c r="BZ315" s="650"/>
      <c r="CA315" s="650"/>
      <c r="CB315" s="650"/>
      <c r="CC315" s="650"/>
      <c r="CD315" s="650"/>
      <c r="CE315" s="650"/>
      <c r="CF315" s="650"/>
      <c r="CG315" s="650"/>
      <c r="CH315" s="650"/>
    </row>
    <row r="316" spans="1:86" ht="13.5" customHeight="1">
      <c r="A316" s="379"/>
      <c r="B316" s="649"/>
      <c r="C316" s="650"/>
      <c r="D316" s="650"/>
      <c r="E316" s="650"/>
      <c r="F316" s="650"/>
      <c r="G316" s="650"/>
      <c r="H316" s="650"/>
      <c r="I316" s="650"/>
      <c r="J316" s="650"/>
      <c r="K316" s="650"/>
      <c r="L316" s="650"/>
      <c r="M316" s="650"/>
      <c r="N316" s="650"/>
      <c r="O316" s="650"/>
      <c r="P316" s="650"/>
      <c r="Q316" s="650"/>
      <c r="R316" s="650"/>
      <c r="S316" s="650"/>
      <c r="T316" s="650"/>
      <c r="U316" s="650"/>
      <c r="V316" s="650"/>
      <c r="W316" s="650"/>
      <c r="X316" s="650"/>
      <c r="Y316" s="650"/>
      <c r="Z316" s="650"/>
      <c r="AA316" s="650"/>
      <c r="AB316" s="650"/>
      <c r="AC316" s="650"/>
      <c r="AD316" s="650"/>
      <c r="AE316" s="650"/>
      <c r="AF316" s="650"/>
      <c r="AG316" s="650"/>
      <c r="AH316" s="650"/>
      <c r="AI316" s="650"/>
      <c r="AJ316" s="650"/>
      <c r="AK316" s="650"/>
      <c r="AL316" s="650"/>
      <c r="AM316" s="650"/>
      <c r="AN316" s="650"/>
      <c r="AO316" s="650"/>
      <c r="AP316" s="650"/>
      <c r="AQ316" s="650"/>
      <c r="AR316" s="650"/>
      <c r="AS316" s="650"/>
      <c r="AT316" s="650"/>
      <c r="AU316" s="650"/>
      <c r="AV316" s="650"/>
      <c r="AW316" s="650"/>
      <c r="AX316" s="650"/>
      <c r="AY316" s="650"/>
      <c r="AZ316" s="650"/>
      <c r="BA316" s="650"/>
      <c r="BB316" s="650"/>
      <c r="BC316" s="650"/>
      <c r="BD316" s="650"/>
      <c r="BE316" s="650"/>
      <c r="BF316" s="650"/>
      <c r="BG316" s="650"/>
      <c r="BH316" s="650"/>
      <c r="BI316" s="650"/>
      <c r="BJ316" s="650"/>
      <c r="BK316" s="650"/>
      <c r="BL316" s="650"/>
      <c r="BM316" s="650"/>
      <c r="BN316" s="650"/>
      <c r="BO316" s="650"/>
      <c r="BP316" s="650"/>
      <c r="BQ316" s="650"/>
      <c r="BR316" s="650"/>
      <c r="BS316" s="650"/>
      <c r="BT316" s="650"/>
      <c r="BU316" s="650"/>
      <c r="BV316" s="650"/>
      <c r="BW316" s="650"/>
      <c r="BX316" s="650"/>
      <c r="BY316" s="650"/>
      <c r="BZ316" s="650"/>
      <c r="CA316" s="650"/>
      <c r="CB316" s="650"/>
      <c r="CC316" s="650"/>
      <c r="CD316" s="650"/>
      <c r="CE316" s="650"/>
      <c r="CF316" s="650"/>
      <c r="CG316" s="650"/>
      <c r="CH316" s="650"/>
    </row>
    <row r="317" spans="1:86" ht="13.5" customHeight="1">
      <c r="A317" s="379"/>
      <c r="B317" s="649"/>
      <c r="C317" s="650"/>
      <c r="D317" s="650"/>
      <c r="E317" s="650"/>
      <c r="F317" s="650"/>
      <c r="G317" s="650"/>
      <c r="H317" s="650"/>
      <c r="I317" s="650"/>
      <c r="J317" s="650"/>
      <c r="K317" s="650"/>
      <c r="L317" s="650"/>
      <c r="M317" s="650"/>
      <c r="N317" s="650"/>
      <c r="O317" s="650"/>
      <c r="P317" s="650"/>
      <c r="Q317" s="650"/>
      <c r="R317" s="650"/>
      <c r="S317" s="650"/>
      <c r="T317" s="650"/>
      <c r="U317" s="650"/>
      <c r="V317" s="650"/>
      <c r="W317" s="650"/>
      <c r="X317" s="650"/>
      <c r="Y317" s="650"/>
      <c r="Z317" s="650"/>
      <c r="AA317" s="650"/>
      <c r="AB317" s="650"/>
      <c r="AC317" s="650"/>
      <c r="AD317" s="650"/>
      <c r="AE317" s="650"/>
      <c r="AF317" s="650"/>
      <c r="AG317" s="650"/>
      <c r="AH317" s="650"/>
      <c r="AI317" s="650"/>
      <c r="AJ317" s="650"/>
      <c r="AK317" s="650"/>
      <c r="AL317" s="650"/>
      <c r="AM317" s="650"/>
      <c r="AN317" s="650"/>
      <c r="AO317" s="650"/>
      <c r="AP317" s="650"/>
      <c r="AQ317" s="650"/>
      <c r="AR317" s="650"/>
      <c r="AS317" s="650"/>
      <c r="AT317" s="650"/>
      <c r="AU317" s="650"/>
      <c r="AV317" s="650"/>
      <c r="AW317" s="650"/>
      <c r="AX317" s="650"/>
      <c r="AY317" s="650"/>
      <c r="AZ317" s="650"/>
      <c r="BA317" s="650"/>
      <c r="BB317" s="650"/>
      <c r="BC317" s="650"/>
      <c r="BD317" s="650"/>
      <c r="BE317" s="650"/>
      <c r="BF317" s="650"/>
      <c r="BG317" s="650"/>
      <c r="BH317" s="650"/>
      <c r="BI317" s="650"/>
      <c r="BJ317" s="650"/>
      <c r="BK317" s="650"/>
      <c r="BL317" s="650"/>
      <c r="BM317" s="650"/>
      <c r="BN317" s="650"/>
      <c r="BO317" s="650"/>
      <c r="BP317" s="650"/>
      <c r="BQ317" s="650"/>
      <c r="BR317" s="650"/>
      <c r="BS317" s="650"/>
      <c r="BT317" s="650"/>
      <c r="BU317" s="650"/>
      <c r="BV317" s="650"/>
      <c r="BW317" s="650"/>
      <c r="BX317" s="650"/>
      <c r="BY317" s="650"/>
      <c r="BZ317" s="650"/>
      <c r="CA317" s="650"/>
      <c r="CB317" s="650"/>
      <c r="CC317" s="650"/>
      <c r="CD317" s="650"/>
      <c r="CE317" s="650"/>
      <c r="CF317" s="650"/>
      <c r="CG317" s="650"/>
      <c r="CH317" s="650"/>
    </row>
    <row r="318" spans="1:86" ht="13.5" customHeight="1">
      <c r="A318" s="379"/>
      <c r="B318" s="649"/>
      <c r="C318" s="650"/>
      <c r="D318" s="650"/>
      <c r="E318" s="650"/>
      <c r="F318" s="650"/>
      <c r="G318" s="650"/>
      <c r="H318" s="650"/>
      <c r="I318" s="650"/>
      <c r="J318" s="650"/>
      <c r="K318" s="650"/>
      <c r="L318" s="650"/>
      <c r="M318" s="650"/>
      <c r="N318" s="650"/>
      <c r="O318" s="650"/>
      <c r="P318" s="650"/>
      <c r="Q318" s="650"/>
      <c r="R318" s="650"/>
      <c r="S318" s="650"/>
      <c r="T318" s="650"/>
      <c r="U318" s="650"/>
      <c r="V318" s="650"/>
      <c r="W318" s="650"/>
      <c r="X318" s="650"/>
      <c r="Y318" s="650"/>
      <c r="Z318" s="650"/>
      <c r="AA318" s="650"/>
      <c r="AB318" s="650"/>
      <c r="AC318" s="650"/>
      <c r="AD318" s="650"/>
      <c r="AE318" s="650"/>
      <c r="AF318" s="650"/>
      <c r="AG318" s="650"/>
      <c r="AH318" s="650"/>
      <c r="AI318" s="650"/>
      <c r="AJ318" s="650"/>
      <c r="AK318" s="650"/>
      <c r="AL318" s="650"/>
      <c r="AM318" s="650"/>
      <c r="AN318" s="650"/>
      <c r="AO318" s="650"/>
      <c r="AP318" s="650"/>
      <c r="AQ318" s="650"/>
      <c r="AR318" s="650"/>
      <c r="AS318" s="650"/>
      <c r="AT318" s="650"/>
      <c r="AU318" s="650"/>
      <c r="AV318" s="650"/>
      <c r="AW318" s="650"/>
      <c r="AX318" s="650"/>
      <c r="AY318" s="650"/>
      <c r="AZ318" s="650"/>
      <c r="BA318" s="650"/>
      <c r="BB318" s="650"/>
      <c r="BC318" s="650"/>
      <c r="BD318" s="650"/>
      <c r="BE318" s="650"/>
      <c r="BF318" s="650"/>
      <c r="BG318" s="650"/>
      <c r="BH318" s="650"/>
      <c r="BI318" s="650"/>
      <c r="BJ318" s="650"/>
      <c r="BK318" s="650"/>
      <c r="BL318" s="650"/>
      <c r="BM318" s="650"/>
      <c r="BN318" s="650"/>
      <c r="BO318" s="650"/>
      <c r="BP318" s="650"/>
      <c r="BQ318" s="650"/>
      <c r="BR318" s="650"/>
      <c r="BS318" s="650"/>
      <c r="BT318" s="650"/>
      <c r="BU318" s="650"/>
      <c r="BV318" s="650"/>
      <c r="BW318" s="650"/>
      <c r="BX318" s="650"/>
      <c r="BY318" s="650"/>
      <c r="BZ318" s="650"/>
      <c r="CA318" s="650"/>
      <c r="CB318" s="650"/>
      <c r="CC318" s="650"/>
      <c r="CD318" s="650"/>
      <c r="CE318" s="650"/>
      <c r="CF318" s="650"/>
      <c r="CG318" s="650"/>
      <c r="CH318" s="650"/>
    </row>
    <row r="319" spans="1:86" ht="13.5" customHeight="1">
      <c r="A319" s="379"/>
      <c r="B319" s="649"/>
      <c r="C319" s="650"/>
      <c r="D319" s="650"/>
      <c r="E319" s="650"/>
      <c r="F319" s="650"/>
      <c r="G319" s="650"/>
      <c r="H319" s="650"/>
      <c r="I319" s="650"/>
      <c r="J319" s="650"/>
      <c r="K319" s="650"/>
      <c r="L319" s="650"/>
      <c r="M319" s="650"/>
      <c r="N319" s="650"/>
      <c r="O319" s="650"/>
      <c r="P319" s="650"/>
      <c r="Q319" s="650"/>
      <c r="R319" s="650"/>
      <c r="S319" s="650"/>
      <c r="T319" s="650"/>
      <c r="U319" s="650"/>
      <c r="V319" s="650"/>
      <c r="W319" s="650"/>
      <c r="X319" s="650"/>
      <c r="Y319" s="650"/>
      <c r="Z319" s="650"/>
      <c r="AA319" s="650"/>
      <c r="AB319" s="650"/>
      <c r="AC319" s="650"/>
      <c r="AD319" s="650"/>
      <c r="AE319" s="650"/>
      <c r="AF319" s="650"/>
      <c r="AG319" s="650"/>
      <c r="AH319" s="650"/>
      <c r="AI319" s="650"/>
      <c r="AJ319" s="650"/>
      <c r="AK319" s="650"/>
      <c r="AL319" s="650"/>
      <c r="AM319" s="650"/>
      <c r="AN319" s="650"/>
      <c r="AO319" s="650"/>
      <c r="AP319" s="650"/>
      <c r="AQ319" s="650"/>
      <c r="AR319" s="650"/>
      <c r="AS319" s="650"/>
      <c r="AT319" s="650"/>
      <c r="AU319" s="650"/>
      <c r="AV319" s="650"/>
      <c r="AW319" s="650"/>
      <c r="AX319" s="650"/>
      <c r="AY319" s="650"/>
      <c r="AZ319" s="650"/>
      <c r="BA319" s="650"/>
      <c r="BB319" s="650"/>
      <c r="BC319" s="650"/>
      <c r="BD319" s="650"/>
      <c r="BE319" s="650"/>
      <c r="BF319" s="650"/>
      <c r="BG319" s="650"/>
      <c r="BH319" s="650"/>
      <c r="BI319" s="650"/>
      <c r="BJ319" s="650"/>
      <c r="BK319" s="650"/>
      <c r="BL319" s="650"/>
      <c r="BM319" s="650"/>
      <c r="BN319" s="650"/>
      <c r="BO319" s="650"/>
      <c r="BP319" s="650"/>
      <c r="BQ319" s="650"/>
      <c r="BR319" s="650"/>
      <c r="BS319" s="650"/>
      <c r="BT319" s="650"/>
      <c r="BU319" s="650"/>
      <c r="BV319" s="650"/>
      <c r="BW319" s="650"/>
      <c r="BX319" s="650"/>
      <c r="BY319" s="650"/>
      <c r="BZ319" s="650"/>
      <c r="CA319" s="650"/>
      <c r="CB319" s="650"/>
      <c r="CC319" s="650"/>
      <c r="CD319" s="650"/>
      <c r="CE319" s="650"/>
      <c r="CF319" s="650"/>
      <c r="CG319" s="650"/>
      <c r="CH319" s="650"/>
    </row>
    <row r="320" spans="1:86" ht="13.5" customHeight="1">
      <c r="A320" s="379"/>
      <c r="B320" s="649"/>
      <c r="C320" s="650"/>
      <c r="D320" s="650"/>
      <c r="E320" s="650"/>
      <c r="F320" s="650"/>
      <c r="G320" s="650"/>
      <c r="H320" s="650"/>
      <c r="I320" s="650"/>
      <c r="J320" s="650"/>
      <c r="K320" s="650"/>
      <c r="L320" s="650"/>
      <c r="M320" s="650"/>
      <c r="N320" s="650"/>
      <c r="O320" s="650"/>
      <c r="P320" s="650"/>
      <c r="Q320" s="650"/>
      <c r="R320" s="650"/>
      <c r="S320" s="650"/>
      <c r="T320" s="650"/>
      <c r="U320" s="650"/>
      <c r="V320" s="650"/>
      <c r="W320" s="650"/>
      <c r="X320" s="650"/>
      <c r="Y320" s="650"/>
      <c r="Z320" s="650"/>
      <c r="AA320" s="650"/>
      <c r="AB320" s="650"/>
      <c r="AC320" s="650"/>
      <c r="AD320" s="650"/>
      <c r="AE320" s="650"/>
      <c r="AF320" s="650"/>
      <c r="AG320" s="650"/>
      <c r="AH320" s="650"/>
      <c r="AI320" s="650"/>
      <c r="AJ320" s="650"/>
      <c r="AK320" s="650"/>
      <c r="AL320" s="650"/>
      <c r="AM320" s="650"/>
      <c r="AN320" s="650"/>
      <c r="AO320" s="650"/>
      <c r="AP320" s="650"/>
      <c r="AQ320" s="650"/>
      <c r="AR320" s="650"/>
      <c r="AS320" s="650"/>
      <c r="AT320" s="650"/>
      <c r="AU320" s="650"/>
      <c r="AV320" s="650"/>
      <c r="AW320" s="650"/>
      <c r="AX320" s="650"/>
      <c r="AY320" s="650"/>
      <c r="AZ320" s="650"/>
      <c r="BA320" s="650"/>
      <c r="BB320" s="650"/>
      <c r="BC320" s="650"/>
      <c r="BD320" s="650"/>
      <c r="BE320" s="650"/>
      <c r="BF320" s="650"/>
      <c r="BG320" s="650"/>
      <c r="BH320" s="650"/>
      <c r="BI320" s="650"/>
      <c r="BJ320" s="650"/>
      <c r="BK320" s="650"/>
      <c r="BL320" s="650"/>
      <c r="BM320" s="650"/>
      <c r="BN320" s="650"/>
      <c r="BO320" s="650"/>
      <c r="BP320" s="650"/>
      <c r="BQ320" s="650"/>
      <c r="BR320" s="650"/>
      <c r="BS320" s="650"/>
      <c r="BT320" s="650"/>
      <c r="BU320" s="650"/>
      <c r="BV320" s="650"/>
      <c r="BW320" s="650"/>
      <c r="BX320" s="650"/>
      <c r="BY320" s="650"/>
      <c r="BZ320" s="650"/>
      <c r="CA320" s="650"/>
      <c r="CB320" s="650"/>
      <c r="CC320" s="650"/>
      <c r="CD320" s="650"/>
      <c r="CE320" s="650"/>
      <c r="CF320" s="650"/>
      <c r="CG320" s="650"/>
      <c r="CH320" s="650"/>
    </row>
    <row r="321" spans="1:86" ht="13.5" customHeight="1">
      <c r="A321" s="379"/>
      <c r="B321" s="649"/>
      <c r="C321" s="650"/>
      <c r="D321" s="650"/>
      <c r="E321" s="650"/>
      <c r="F321" s="650"/>
      <c r="G321" s="650"/>
      <c r="H321" s="650"/>
      <c r="I321" s="650"/>
      <c r="J321" s="650"/>
      <c r="K321" s="650"/>
      <c r="L321" s="650"/>
      <c r="M321" s="650"/>
      <c r="N321" s="650"/>
      <c r="O321" s="650"/>
      <c r="P321" s="650"/>
      <c r="Q321" s="650"/>
      <c r="R321" s="650"/>
      <c r="S321" s="650"/>
      <c r="T321" s="650"/>
      <c r="U321" s="650"/>
      <c r="V321" s="650"/>
      <c r="W321" s="650"/>
      <c r="X321" s="650"/>
      <c r="Y321" s="650"/>
      <c r="Z321" s="650"/>
      <c r="AA321" s="650"/>
      <c r="AB321" s="650"/>
      <c r="AC321" s="650"/>
      <c r="AD321" s="650"/>
      <c r="AE321" s="650"/>
      <c r="AF321" s="650"/>
      <c r="AG321" s="650"/>
      <c r="AH321" s="650"/>
      <c r="AI321" s="650"/>
      <c r="AJ321" s="650"/>
      <c r="AK321" s="650"/>
      <c r="AL321" s="650"/>
      <c r="AM321" s="650"/>
      <c r="AN321" s="650"/>
      <c r="AO321" s="650"/>
      <c r="AP321" s="650"/>
      <c r="AQ321" s="650"/>
      <c r="AR321" s="650"/>
      <c r="AS321" s="650"/>
      <c r="AT321" s="650"/>
      <c r="AU321" s="650"/>
      <c r="AV321" s="650"/>
      <c r="AW321" s="650"/>
      <c r="AX321" s="650"/>
      <c r="AY321" s="650"/>
      <c r="AZ321" s="650"/>
      <c r="BA321" s="650"/>
      <c r="BB321" s="650"/>
      <c r="BC321" s="650"/>
      <c r="BD321" s="650"/>
      <c r="BE321" s="650"/>
      <c r="BF321" s="650"/>
      <c r="BG321" s="650"/>
      <c r="BH321" s="650"/>
      <c r="BI321" s="650"/>
      <c r="BJ321" s="650"/>
      <c r="BK321" s="650"/>
      <c r="BL321" s="650"/>
      <c r="BM321" s="650"/>
      <c r="BN321" s="650"/>
      <c r="BO321" s="650"/>
      <c r="BP321" s="650"/>
      <c r="BQ321" s="650"/>
      <c r="BR321" s="650"/>
      <c r="BS321" s="650"/>
      <c r="BT321" s="650"/>
      <c r="BU321" s="650"/>
      <c r="BV321" s="650"/>
      <c r="BW321" s="650"/>
      <c r="BX321" s="650"/>
      <c r="BY321" s="650"/>
      <c r="BZ321" s="650"/>
      <c r="CA321" s="650"/>
      <c r="CB321" s="650"/>
      <c r="CC321" s="650"/>
      <c r="CD321" s="650"/>
      <c r="CE321" s="650"/>
      <c r="CF321" s="650"/>
      <c r="CG321" s="650"/>
      <c r="CH321" s="650"/>
    </row>
    <row r="322" spans="1:86" ht="13.5" customHeight="1">
      <c r="A322" s="379"/>
      <c r="B322" s="649"/>
      <c r="C322" s="650"/>
      <c r="D322" s="650"/>
      <c r="E322" s="650"/>
      <c r="F322" s="650"/>
      <c r="G322" s="650"/>
      <c r="H322" s="650"/>
      <c r="I322" s="650"/>
      <c r="J322" s="650"/>
      <c r="K322" s="650"/>
      <c r="L322" s="650"/>
      <c r="M322" s="650"/>
      <c r="N322" s="650"/>
      <c r="O322" s="650"/>
      <c r="P322" s="650"/>
      <c r="Q322" s="650"/>
      <c r="R322" s="650"/>
      <c r="S322" s="650"/>
      <c r="T322" s="650"/>
      <c r="U322" s="650"/>
      <c r="V322" s="650"/>
      <c r="W322" s="650"/>
      <c r="X322" s="650"/>
      <c r="Y322" s="650"/>
      <c r="Z322" s="650"/>
      <c r="AA322" s="650"/>
      <c r="AB322" s="650"/>
      <c r="AC322" s="650"/>
      <c r="AD322" s="650"/>
      <c r="AE322" s="650"/>
      <c r="AF322" s="650"/>
      <c r="AG322" s="650"/>
      <c r="AH322" s="650"/>
      <c r="AI322" s="650"/>
      <c r="AJ322" s="650"/>
      <c r="AK322" s="650"/>
      <c r="AL322" s="650"/>
      <c r="AM322" s="650"/>
      <c r="AN322" s="650"/>
      <c r="AO322" s="650"/>
      <c r="AP322" s="650"/>
      <c r="AQ322" s="650"/>
      <c r="AR322" s="650"/>
      <c r="AS322" s="650"/>
      <c r="AT322" s="650"/>
      <c r="AU322" s="650"/>
      <c r="AV322" s="650"/>
      <c r="AW322" s="650"/>
      <c r="AX322" s="650"/>
      <c r="AY322" s="650"/>
      <c r="AZ322" s="650"/>
      <c r="BA322" s="650"/>
      <c r="BB322" s="650"/>
      <c r="BC322" s="650"/>
      <c r="BD322" s="650"/>
      <c r="BE322" s="650"/>
      <c r="BF322" s="650"/>
      <c r="BG322" s="650"/>
      <c r="BH322" s="650"/>
      <c r="BI322" s="650"/>
      <c r="BJ322" s="650"/>
      <c r="BK322" s="650"/>
      <c r="BL322" s="650"/>
      <c r="BM322" s="650"/>
      <c r="BN322" s="650"/>
      <c r="BO322" s="650"/>
      <c r="BP322" s="650"/>
      <c r="BQ322" s="650"/>
      <c r="BR322" s="650"/>
      <c r="BS322" s="650"/>
      <c r="BT322" s="650"/>
      <c r="BU322" s="650"/>
      <c r="BV322" s="650"/>
      <c r="BW322" s="650"/>
      <c r="BX322" s="650"/>
      <c r="BY322" s="650"/>
      <c r="BZ322" s="650"/>
      <c r="CA322" s="650"/>
      <c r="CB322" s="650"/>
      <c r="CC322" s="650"/>
      <c r="CD322" s="650"/>
      <c r="CE322" s="650"/>
      <c r="CF322" s="650"/>
      <c r="CG322" s="650"/>
      <c r="CH322" s="650"/>
    </row>
    <row r="323" spans="1:86" ht="13.5" customHeight="1">
      <c r="A323" s="379"/>
      <c r="B323" s="649"/>
      <c r="C323" s="650"/>
      <c r="D323" s="650"/>
      <c r="E323" s="650"/>
      <c r="F323" s="650"/>
      <c r="G323" s="650"/>
      <c r="H323" s="650"/>
      <c r="I323" s="650"/>
      <c r="J323" s="650"/>
      <c r="K323" s="650"/>
      <c r="L323" s="650"/>
      <c r="M323" s="650"/>
      <c r="N323" s="650"/>
      <c r="O323" s="650"/>
      <c r="P323" s="650"/>
      <c r="Q323" s="650"/>
      <c r="R323" s="650"/>
      <c r="S323" s="650"/>
      <c r="T323" s="650"/>
      <c r="U323" s="650"/>
      <c r="V323" s="650"/>
      <c r="W323" s="650"/>
      <c r="X323" s="650"/>
      <c r="Y323" s="650"/>
      <c r="Z323" s="650"/>
      <c r="AA323" s="650"/>
      <c r="AB323" s="650"/>
      <c r="AC323" s="650"/>
      <c r="AD323" s="650"/>
      <c r="AE323" s="650"/>
      <c r="AF323" s="650"/>
      <c r="AG323" s="650"/>
      <c r="AH323" s="650"/>
      <c r="AI323" s="650"/>
      <c r="AJ323" s="650"/>
      <c r="AK323" s="650"/>
      <c r="AL323" s="650"/>
      <c r="AM323" s="650"/>
      <c r="AN323" s="650"/>
      <c r="AO323" s="650"/>
      <c r="AP323" s="650"/>
      <c r="AQ323" s="650"/>
      <c r="AR323" s="650"/>
      <c r="AS323" s="650"/>
      <c r="AT323" s="650"/>
      <c r="AU323" s="650"/>
      <c r="AV323" s="650"/>
      <c r="AW323" s="650"/>
      <c r="AX323" s="650"/>
      <c r="AY323" s="650"/>
      <c r="AZ323" s="650"/>
      <c r="BA323" s="650"/>
      <c r="BB323" s="650"/>
      <c r="BC323" s="650"/>
      <c r="BD323" s="650"/>
      <c r="BE323" s="650"/>
      <c r="BF323" s="650"/>
      <c r="BG323" s="650"/>
      <c r="BH323" s="650"/>
      <c r="BI323" s="650"/>
      <c r="BJ323" s="650"/>
      <c r="BK323" s="650"/>
      <c r="BL323" s="650"/>
      <c r="BM323" s="650"/>
      <c r="BN323" s="650"/>
      <c r="BO323" s="650"/>
      <c r="BP323" s="650"/>
      <c r="BQ323" s="650"/>
      <c r="BR323" s="650"/>
      <c r="BS323" s="650"/>
      <c r="BT323" s="650"/>
      <c r="BU323" s="650"/>
      <c r="BV323" s="650"/>
      <c r="BW323" s="650"/>
      <c r="BX323" s="650"/>
      <c r="BY323" s="650"/>
      <c r="BZ323" s="650"/>
      <c r="CA323" s="650"/>
      <c r="CB323" s="650"/>
      <c r="CC323" s="650"/>
      <c r="CD323" s="650"/>
      <c r="CE323" s="650"/>
      <c r="CF323" s="650"/>
      <c r="CG323" s="650"/>
      <c r="CH323" s="650"/>
    </row>
    <row r="324" spans="1:86" ht="13.5" customHeight="1">
      <c r="A324" s="379"/>
      <c r="B324" s="649"/>
      <c r="C324" s="650"/>
      <c r="D324" s="650"/>
      <c r="E324" s="650"/>
      <c r="F324" s="650"/>
      <c r="G324" s="650"/>
      <c r="H324" s="650"/>
      <c r="I324" s="650"/>
      <c r="J324" s="650"/>
      <c r="K324" s="650"/>
      <c r="L324" s="650"/>
      <c r="M324" s="650"/>
      <c r="N324" s="650"/>
      <c r="O324" s="650"/>
      <c r="P324" s="650"/>
      <c r="Q324" s="650"/>
      <c r="R324" s="650"/>
      <c r="S324" s="650"/>
      <c r="T324" s="650"/>
      <c r="U324" s="650"/>
      <c r="V324" s="650"/>
      <c r="W324" s="650"/>
      <c r="X324" s="650"/>
      <c r="Y324" s="650"/>
      <c r="Z324" s="650"/>
      <c r="AA324" s="650"/>
      <c r="AB324" s="650"/>
      <c r="AC324" s="650"/>
      <c r="AD324" s="650"/>
      <c r="AE324" s="650"/>
      <c r="AF324" s="650"/>
      <c r="AG324" s="650"/>
      <c r="AH324" s="650"/>
      <c r="AI324" s="650"/>
      <c r="AJ324" s="650"/>
      <c r="AK324" s="650"/>
      <c r="AL324" s="650"/>
      <c r="AM324" s="650"/>
      <c r="AN324" s="650"/>
      <c r="AO324" s="650"/>
      <c r="AP324" s="650"/>
      <c r="AQ324" s="650"/>
      <c r="AR324" s="650"/>
      <c r="AS324" s="650"/>
      <c r="AT324" s="650"/>
      <c r="AU324" s="650"/>
      <c r="AV324" s="650"/>
      <c r="AW324" s="650"/>
      <c r="AX324" s="650"/>
      <c r="AY324" s="650"/>
      <c r="AZ324" s="650"/>
      <c r="BA324" s="650"/>
      <c r="BB324" s="650"/>
      <c r="BC324" s="650"/>
      <c r="BD324" s="650"/>
      <c r="BE324" s="650"/>
      <c r="BF324" s="650"/>
      <c r="BG324" s="650"/>
      <c r="BH324" s="650"/>
      <c r="BI324" s="650"/>
      <c r="BJ324" s="650"/>
      <c r="BK324" s="650"/>
      <c r="BL324" s="650"/>
      <c r="BM324" s="650"/>
      <c r="BN324" s="650"/>
      <c r="BO324" s="650"/>
      <c r="BP324" s="650"/>
      <c r="BQ324" s="650"/>
      <c r="BR324" s="650"/>
      <c r="BS324" s="650"/>
      <c r="BT324" s="650"/>
      <c r="BU324" s="650"/>
      <c r="BV324" s="650"/>
      <c r="BW324" s="650"/>
      <c r="BX324" s="650"/>
      <c r="BY324" s="650"/>
      <c r="BZ324" s="650"/>
      <c r="CA324" s="650"/>
      <c r="CB324" s="650"/>
      <c r="CC324" s="650"/>
      <c r="CD324" s="650"/>
      <c r="CE324" s="650"/>
      <c r="CF324" s="650"/>
      <c r="CG324" s="650"/>
      <c r="CH324" s="650"/>
    </row>
    <row r="325" spans="1:86" ht="13.5" customHeight="1">
      <c r="A325" s="379"/>
      <c r="B325" s="649"/>
      <c r="C325" s="650"/>
      <c r="D325" s="650"/>
      <c r="E325" s="650"/>
      <c r="F325" s="650"/>
      <c r="G325" s="650"/>
      <c r="H325" s="650"/>
      <c r="I325" s="650"/>
      <c r="J325" s="650"/>
      <c r="K325" s="650"/>
      <c r="L325" s="650"/>
      <c r="M325" s="650"/>
      <c r="N325" s="650"/>
      <c r="O325" s="650"/>
      <c r="P325" s="650"/>
      <c r="Q325" s="650"/>
      <c r="R325" s="650"/>
      <c r="S325" s="650"/>
      <c r="T325" s="650"/>
      <c r="U325" s="650"/>
      <c r="V325" s="650"/>
      <c r="W325" s="650"/>
      <c r="X325" s="650"/>
      <c r="Y325" s="650"/>
      <c r="Z325" s="650"/>
      <c r="AA325" s="650"/>
      <c r="AB325" s="650"/>
      <c r="AC325" s="650"/>
      <c r="AD325" s="650"/>
      <c r="AE325" s="650"/>
      <c r="AF325" s="650"/>
      <c r="AG325" s="650"/>
      <c r="AH325" s="650"/>
      <c r="AI325" s="650"/>
      <c r="AJ325" s="650"/>
      <c r="AK325" s="650"/>
      <c r="AL325" s="650"/>
      <c r="AM325" s="650"/>
      <c r="AN325" s="650"/>
      <c r="AO325" s="650"/>
      <c r="AP325" s="650"/>
      <c r="AQ325" s="650"/>
      <c r="AR325" s="650"/>
      <c r="AS325" s="650"/>
      <c r="AT325" s="650"/>
      <c r="AU325" s="650"/>
      <c r="AV325" s="650"/>
      <c r="AW325" s="650"/>
      <c r="AX325" s="650"/>
      <c r="AY325" s="650"/>
      <c r="AZ325" s="650"/>
      <c r="BA325" s="650"/>
      <c r="BB325" s="650"/>
      <c r="BC325" s="650"/>
      <c r="BD325" s="650"/>
      <c r="BE325" s="650"/>
      <c r="BF325" s="650"/>
      <c r="BG325" s="650"/>
      <c r="BH325" s="650"/>
      <c r="BI325" s="650"/>
      <c r="BJ325" s="650"/>
      <c r="BK325" s="650"/>
      <c r="BL325" s="650"/>
      <c r="BM325" s="650"/>
      <c r="BN325" s="650"/>
      <c r="BO325" s="650"/>
      <c r="BP325" s="650"/>
      <c r="BQ325" s="650"/>
      <c r="BR325" s="650"/>
      <c r="BS325" s="650"/>
      <c r="BT325" s="650"/>
      <c r="BU325" s="650"/>
      <c r="BV325" s="650"/>
      <c r="BW325" s="650"/>
      <c r="BX325" s="650"/>
      <c r="BY325" s="650"/>
      <c r="BZ325" s="650"/>
      <c r="CA325" s="650"/>
      <c r="CB325" s="650"/>
      <c r="CC325" s="650"/>
      <c r="CD325" s="650"/>
      <c r="CE325" s="650"/>
      <c r="CF325" s="650"/>
      <c r="CG325" s="650"/>
      <c r="CH325" s="650"/>
    </row>
    <row r="326" spans="1:86" ht="13.5" customHeight="1">
      <c r="A326" s="379"/>
      <c r="B326" s="649"/>
      <c r="C326" s="650"/>
      <c r="D326" s="650"/>
      <c r="E326" s="650"/>
      <c r="F326" s="650"/>
      <c r="G326" s="650"/>
      <c r="H326" s="650"/>
      <c r="I326" s="650"/>
      <c r="J326" s="650"/>
      <c r="K326" s="650"/>
      <c r="L326" s="650"/>
      <c r="M326" s="650"/>
      <c r="N326" s="650"/>
      <c r="O326" s="650"/>
      <c r="P326" s="650"/>
      <c r="Q326" s="650"/>
      <c r="R326" s="650"/>
      <c r="S326" s="650"/>
      <c r="T326" s="650"/>
      <c r="U326" s="650"/>
      <c r="V326" s="650"/>
      <c r="W326" s="650"/>
      <c r="X326" s="650"/>
      <c r="Y326" s="650"/>
      <c r="Z326" s="650"/>
      <c r="AA326" s="650"/>
      <c r="AB326" s="650"/>
      <c r="AC326" s="650"/>
      <c r="AD326" s="650"/>
      <c r="AE326" s="650"/>
      <c r="AF326" s="650"/>
      <c r="AG326" s="650"/>
      <c r="AH326" s="650"/>
      <c r="AI326" s="650"/>
      <c r="AJ326" s="650"/>
      <c r="AK326" s="650"/>
      <c r="AL326" s="650"/>
      <c r="AM326" s="650"/>
      <c r="AN326" s="650"/>
      <c r="AO326" s="650"/>
      <c r="AP326" s="650"/>
      <c r="AQ326" s="650"/>
      <c r="AR326" s="650"/>
      <c r="AS326" s="650"/>
      <c r="AT326" s="650"/>
      <c r="AU326" s="650"/>
      <c r="AV326" s="650"/>
      <c r="AW326" s="650"/>
      <c r="AX326" s="650"/>
      <c r="AY326" s="650"/>
      <c r="AZ326" s="650"/>
      <c r="BA326" s="650"/>
      <c r="BB326" s="650"/>
      <c r="BC326" s="650"/>
      <c r="BD326" s="650"/>
      <c r="BE326" s="650"/>
      <c r="BF326" s="650"/>
      <c r="BG326" s="650"/>
      <c r="BH326" s="650"/>
      <c r="BI326" s="650"/>
      <c r="BJ326" s="650"/>
      <c r="BK326" s="650"/>
      <c r="BL326" s="650"/>
      <c r="BM326" s="650"/>
      <c r="BN326" s="650"/>
      <c r="BO326" s="650"/>
      <c r="BP326" s="650"/>
      <c r="BQ326" s="650"/>
      <c r="BR326" s="650"/>
      <c r="BS326" s="650"/>
      <c r="BT326" s="650"/>
      <c r="BU326" s="650"/>
      <c r="BV326" s="650"/>
      <c r="BW326" s="650"/>
      <c r="BX326" s="650"/>
      <c r="BY326" s="650"/>
      <c r="BZ326" s="650"/>
      <c r="CA326" s="650"/>
      <c r="CB326" s="650"/>
      <c r="CC326" s="650"/>
      <c r="CD326" s="650"/>
      <c r="CE326" s="650"/>
      <c r="CF326" s="650"/>
      <c r="CG326" s="650"/>
      <c r="CH326" s="650"/>
    </row>
    <row r="327" spans="1:86" ht="13.5" customHeight="1">
      <c r="A327" s="379"/>
      <c r="B327" s="649"/>
      <c r="C327" s="650"/>
      <c r="D327" s="650"/>
      <c r="E327" s="650"/>
      <c r="F327" s="650"/>
      <c r="G327" s="650"/>
      <c r="H327" s="650"/>
      <c r="I327" s="650"/>
      <c r="J327" s="650"/>
      <c r="K327" s="650"/>
      <c r="L327" s="650"/>
      <c r="M327" s="650"/>
      <c r="N327" s="650"/>
      <c r="O327" s="650"/>
      <c r="P327" s="650"/>
      <c r="Q327" s="650"/>
      <c r="R327" s="650"/>
      <c r="S327" s="650"/>
      <c r="T327" s="650"/>
      <c r="U327" s="650"/>
      <c r="V327" s="650"/>
      <c r="W327" s="650"/>
      <c r="X327" s="650"/>
      <c r="Y327" s="650"/>
      <c r="Z327" s="650"/>
      <c r="AA327" s="650"/>
      <c r="AB327" s="650"/>
      <c r="AC327" s="650"/>
      <c r="AD327" s="650"/>
      <c r="AE327" s="650"/>
      <c r="AF327" s="650"/>
      <c r="AG327" s="650"/>
      <c r="AH327" s="650"/>
      <c r="AI327" s="650"/>
      <c r="AJ327" s="650"/>
      <c r="AK327" s="650"/>
      <c r="AL327" s="650"/>
      <c r="AM327" s="650"/>
      <c r="AN327" s="650"/>
      <c r="AO327" s="650"/>
      <c r="AP327" s="650"/>
      <c r="AQ327" s="650"/>
      <c r="AR327" s="650"/>
      <c r="AS327" s="650"/>
      <c r="AT327" s="650"/>
      <c r="AU327" s="650"/>
      <c r="AV327" s="650"/>
      <c r="AW327" s="650"/>
      <c r="AX327" s="650"/>
      <c r="AY327" s="650"/>
      <c r="AZ327" s="650"/>
      <c r="BA327" s="650"/>
      <c r="BB327" s="650"/>
      <c r="BC327" s="650"/>
      <c r="BD327" s="650"/>
      <c r="BE327" s="650"/>
      <c r="BF327" s="650"/>
      <c r="BG327" s="650"/>
      <c r="BH327" s="650"/>
      <c r="BI327" s="650"/>
      <c r="BJ327" s="650"/>
      <c r="BK327" s="650"/>
      <c r="BL327" s="650"/>
      <c r="BM327" s="650"/>
      <c r="BN327" s="650"/>
      <c r="BO327" s="650"/>
      <c r="BP327" s="650"/>
      <c r="BQ327" s="650"/>
      <c r="BR327" s="650"/>
      <c r="BS327" s="650"/>
      <c r="BT327" s="650"/>
      <c r="BU327" s="650"/>
      <c r="BV327" s="650"/>
      <c r="BW327" s="650"/>
      <c r="BX327" s="650"/>
      <c r="BY327" s="650"/>
      <c r="BZ327" s="650"/>
      <c r="CA327" s="650"/>
      <c r="CB327" s="650"/>
      <c r="CC327" s="650"/>
      <c r="CD327" s="650"/>
      <c r="CE327" s="650"/>
      <c r="CF327" s="650"/>
      <c r="CG327" s="650"/>
      <c r="CH327" s="650"/>
    </row>
    <row r="328" spans="1:86" ht="13.5" customHeight="1">
      <c r="A328" s="379"/>
      <c r="B328" s="649"/>
      <c r="C328" s="650"/>
      <c r="D328" s="650"/>
      <c r="E328" s="650"/>
      <c r="F328" s="650"/>
      <c r="G328" s="650"/>
      <c r="H328" s="650"/>
      <c r="I328" s="650"/>
      <c r="J328" s="650"/>
      <c r="K328" s="650"/>
      <c r="L328" s="650"/>
      <c r="M328" s="650"/>
      <c r="N328" s="650"/>
      <c r="O328" s="650"/>
      <c r="P328" s="650"/>
      <c r="Q328" s="650"/>
      <c r="R328" s="650"/>
      <c r="S328" s="650"/>
      <c r="T328" s="650"/>
      <c r="U328" s="650"/>
      <c r="V328" s="650"/>
      <c r="W328" s="650"/>
      <c r="X328" s="650"/>
      <c r="Y328" s="650"/>
      <c r="Z328" s="650"/>
      <c r="AA328" s="650"/>
      <c r="AB328" s="650"/>
      <c r="AC328" s="650"/>
      <c r="AD328" s="650"/>
      <c r="AE328" s="650"/>
      <c r="AF328" s="650"/>
      <c r="AG328" s="650"/>
      <c r="AH328" s="650"/>
      <c r="AI328" s="650"/>
      <c r="AJ328" s="650"/>
      <c r="AK328" s="650"/>
      <c r="AL328" s="650"/>
      <c r="AM328" s="650"/>
      <c r="AN328" s="650"/>
      <c r="AO328" s="650"/>
      <c r="AP328" s="650"/>
      <c r="AQ328" s="650"/>
      <c r="AR328" s="650"/>
      <c r="AS328" s="650"/>
      <c r="AT328" s="650"/>
      <c r="AU328" s="650"/>
      <c r="AV328" s="650"/>
      <c r="AW328" s="650"/>
      <c r="AX328" s="650"/>
      <c r="AY328" s="650"/>
      <c r="AZ328" s="650"/>
      <c r="BA328" s="650"/>
      <c r="BB328" s="650"/>
      <c r="BC328" s="650"/>
      <c r="BD328" s="650"/>
      <c r="BE328" s="650"/>
      <c r="BF328" s="650"/>
      <c r="BG328" s="650"/>
      <c r="BH328" s="650"/>
      <c r="BI328" s="650"/>
      <c r="BJ328" s="650"/>
      <c r="BK328" s="650"/>
      <c r="BL328" s="650"/>
      <c r="BM328" s="650"/>
      <c r="BN328" s="650"/>
      <c r="BO328" s="650"/>
      <c r="BP328" s="650"/>
      <c r="BQ328" s="650"/>
      <c r="BR328" s="650"/>
      <c r="BS328" s="650"/>
      <c r="BT328" s="650"/>
      <c r="BU328" s="650"/>
      <c r="BV328" s="650"/>
      <c r="BW328" s="650"/>
      <c r="BX328" s="650"/>
      <c r="BY328" s="650"/>
      <c r="BZ328" s="650"/>
      <c r="CA328" s="650"/>
      <c r="CB328" s="650"/>
      <c r="CC328" s="650"/>
      <c r="CD328" s="650"/>
      <c r="CE328" s="650"/>
      <c r="CF328" s="650"/>
      <c r="CG328" s="650"/>
      <c r="CH328" s="650"/>
    </row>
    <row r="329" spans="1:86" ht="13.5" customHeight="1">
      <c r="A329" s="379"/>
      <c r="B329" s="649"/>
      <c r="C329" s="650"/>
      <c r="D329" s="650"/>
      <c r="E329" s="650"/>
      <c r="F329" s="650"/>
      <c r="G329" s="650"/>
      <c r="H329" s="650"/>
      <c r="I329" s="650"/>
      <c r="J329" s="650"/>
      <c r="K329" s="650"/>
      <c r="L329" s="650"/>
      <c r="M329" s="650"/>
      <c r="N329" s="650"/>
      <c r="O329" s="650"/>
      <c r="P329" s="650"/>
      <c r="Q329" s="650"/>
      <c r="R329" s="650"/>
      <c r="S329" s="650"/>
      <c r="T329" s="650"/>
      <c r="U329" s="650"/>
      <c r="V329" s="650"/>
      <c r="W329" s="650"/>
      <c r="X329" s="650"/>
      <c r="Y329" s="650"/>
      <c r="Z329" s="650"/>
      <c r="AA329" s="650"/>
      <c r="AB329" s="650"/>
      <c r="AC329" s="650"/>
      <c r="AD329" s="650"/>
      <c r="AE329" s="650"/>
      <c r="AF329" s="650"/>
      <c r="AG329" s="650"/>
      <c r="AH329" s="650"/>
      <c r="AI329" s="650"/>
      <c r="AJ329" s="650"/>
      <c r="AK329" s="650"/>
      <c r="AL329" s="650"/>
      <c r="AM329" s="650"/>
      <c r="AN329" s="650"/>
      <c r="AO329" s="650"/>
      <c r="AP329" s="650"/>
      <c r="AQ329" s="650"/>
      <c r="AR329" s="650"/>
      <c r="AS329" s="650"/>
      <c r="AT329" s="650"/>
      <c r="AU329" s="650"/>
      <c r="AV329" s="650"/>
      <c r="AW329" s="650"/>
      <c r="AX329" s="650"/>
      <c r="AY329" s="650"/>
      <c r="AZ329" s="650"/>
      <c r="BA329" s="650"/>
      <c r="BB329" s="650"/>
      <c r="BC329" s="650"/>
      <c r="BD329" s="650"/>
      <c r="BE329" s="650"/>
      <c r="BF329" s="650"/>
      <c r="BG329" s="650"/>
      <c r="BH329" s="650"/>
      <c r="BI329" s="650"/>
      <c r="BJ329" s="650"/>
      <c r="BK329" s="650"/>
      <c r="BL329" s="650"/>
      <c r="BM329" s="650"/>
      <c r="BN329" s="650"/>
      <c r="BO329" s="650"/>
      <c r="BP329" s="650"/>
      <c r="BQ329" s="650"/>
      <c r="BR329" s="650"/>
      <c r="BS329" s="650"/>
      <c r="BT329" s="650"/>
      <c r="BU329" s="650"/>
      <c r="BV329" s="650"/>
      <c r="BW329" s="650"/>
      <c r="BX329" s="650"/>
      <c r="BY329" s="650"/>
      <c r="BZ329" s="650"/>
      <c r="CA329" s="650"/>
      <c r="CB329" s="650"/>
      <c r="CC329" s="650"/>
      <c r="CD329" s="650"/>
      <c r="CE329" s="650"/>
      <c r="CF329" s="650"/>
      <c r="CG329" s="650"/>
      <c r="CH329" s="650"/>
    </row>
    <row r="330" spans="1:86" ht="13.5" customHeight="1">
      <c r="A330" s="379"/>
      <c r="B330" s="649"/>
      <c r="C330" s="650"/>
      <c r="D330" s="650"/>
      <c r="E330" s="650"/>
      <c r="F330" s="650"/>
      <c r="G330" s="650"/>
      <c r="H330" s="650"/>
      <c r="I330" s="650"/>
      <c r="J330" s="650"/>
      <c r="K330" s="650"/>
      <c r="L330" s="650"/>
      <c r="M330" s="650"/>
      <c r="N330" s="650"/>
      <c r="O330" s="650"/>
      <c r="P330" s="650"/>
      <c r="Q330" s="650"/>
      <c r="R330" s="650"/>
      <c r="S330" s="650"/>
      <c r="T330" s="650"/>
      <c r="U330" s="650"/>
      <c r="V330" s="650"/>
      <c r="W330" s="650"/>
      <c r="X330" s="650"/>
      <c r="Y330" s="650"/>
      <c r="Z330" s="650"/>
      <c r="AA330" s="650"/>
      <c r="AB330" s="650"/>
      <c r="AC330" s="650"/>
      <c r="AD330" s="650"/>
      <c r="AE330" s="650"/>
      <c r="AF330" s="650"/>
      <c r="AG330" s="650"/>
      <c r="AH330" s="650"/>
      <c r="AI330" s="650"/>
      <c r="AJ330" s="650"/>
      <c r="AK330" s="650"/>
      <c r="AL330" s="650"/>
      <c r="AM330" s="650"/>
      <c r="AN330" s="650"/>
      <c r="AO330" s="650"/>
      <c r="AP330" s="650"/>
      <c r="AQ330" s="650"/>
      <c r="AR330" s="650"/>
      <c r="AS330" s="650"/>
      <c r="AT330" s="650"/>
      <c r="AU330" s="650"/>
      <c r="AV330" s="650"/>
      <c r="AW330" s="650"/>
      <c r="AX330" s="650"/>
      <c r="AY330" s="650"/>
      <c r="AZ330" s="650"/>
      <c r="BA330" s="650"/>
      <c r="BB330" s="650"/>
      <c r="BC330" s="650"/>
      <c r="BD330" s="650"/>
      <c r="BE330" s="650"/>
      <c r="BF330" s="650"/>
      <c r="BG330" s="650"/>
      <c r="BH330" s="650"/>
      <c r="BI330" s="650"/>
      <c r="BJ330" s="650"/>
      <c r="BK330" s="650"/>
      <c r="BL330" s="650"/>
      <c r="BM330" s="650"/>
      <c r="BN330" s="650"/>
      <c r="BO330" s="650"/>
      <c r="BP330" s="650"/>
      <c r="BQ330" s="650"/>
      <c r="BR330" s="650"/>
      <c r="BS330" s="650"/>
      <c r="BT330" s="650"/>
      <c r="BU330" s="650"/>
      <c r="BV330" s="650"/>
      <c r="BW330" s="650"/>
      <c r="BX330" s="650"/>
      <c r="BY330" s="650"/>
      <c r="BZ330" s="650"/>
      <c r="CA330" s="650"/>
      <c r="CB330" s="650"/>
      <c r="CC330" s="650"/>
      <c r="CD330" s="650"/>
      <c r="CE330" s="650"/>
      <c r="CF330" s="650"/>
      <c r="CG330" s="650"/>
      <c r="CH330" s="650"/>
    </row>
    <row r="331" spans="1:86" ht="13.5" customHeight="1">
      <c r="A331" s="379"/>
      <c r="B331" s="649"/>
      <c r="C331" s="650"/>
      <c r="D331" s="650"/>
      <c r="E331" s="650"/>
      <c r="F331" s="650"/>
      <c r="G331" s="650"/>
      <c r="H331" s="650"/>
      <c r="I331" s="650"/>
      <c r="J331" s="650"/>
      <c r="K331" s="650"/>
      <c r="L331" s="650"/>
      <c r="M331" s="650"/>
      <c r="N331" s="650"/>
      <c r="O331" s="650"/>
      <c r="P331" s="650"/>
      <c r="Q331" s="650"/>
      <c r="R331" s="650"/>
      <c r="S331" s="650"/>
      <c r="T331" s="650"/>
      <c r="U331" s="650"/>
      <c r="V331" s="650"/>
      <c r="W331" s="650"/>
      <c r="X331" s="650"/>
      <c r="Y331" s="650"/>
      <c r="Z331" s="650"/>
      <c r="AA331" s="650"/>
      <c r="AB331" s="650"/>
      <c r="AC331" s="650"/>
      <c r="AD331" s="650"/>
      <c r="AE331" s="650"/>
      <c r="AF331" s="650"/>
      <c r="AG331" s="650"/>
      <c r="AH331" s="650"/>
      <c r="AI331" s="650"/>
      <c r="AJ331" s="650"/>
      <c r="AK331" s="650"/>
      <c r="AL331" s="650"/>
      <c r="AM331" s="650"/>
      <c r="AN331" s="650"/>
      <c r="AO331" s="650"/>
      <c r="AP331" s="650"/>
      <c r="AQ331" s="650"/>
      <c r="AR331" s="650"/>
      <c r="AS331" s="650"/>
      <c r="AT331" s="650"/>
      <c r="AU331" s="650"/>
      <c r="AV331" s="650"/>
      <c r="AW331" s="650"/>
      <c r="AX331" s="650"/>
      <c r="AY331" s="650"/>
      <c r="AZ331" s="650"/>
      <c r="BA331" s="650"/>
      <c r="BB331" s="650"/>
      <c r="BC331" s="650"/>
      <c r="BD331" s="650"/>
      <c r="BE331" s="650"/>
      <c r="BF331" s="650"/>
      <c r="BG331" s="650"/>
      <c r="BH331" s="650"/>
      <c r="BI331" s="650"/>
      <c r="BJ331" s="650"/>
      <c r="BK331" s="650"/>
      <c r="BL331" s="650"/>
      <c r="BM331" s="650"/>
      <c r="BN331" s="650"/>
      <c r="BO331" s="650"/>
      <c r="BP331" s="650"/>
      <c r="BQ331" s="650"/>
      <c r="BR331" s="650"/>
      <c r="BS331" s="650"/>
      <c r="BT331" s="650"/>
      <c r="BU331" s="650"/>
      <c r="BV331" s="650"/>
      <c r="BW331" s="650"/>
      <c r="BX331" s="650"/>
      <c r="BY331" s="650"/>
      <c r="BZ331" s="650"/>
      <c r="CA331" s="650"/>
      <c r="CB331" s="650"/>
      <c r="CC331" s="650"/>
      <c r="CD331" s="650"/>
      <c r="CE331" s="650"/>
      <c r="CF331" s="650"/>
      <c r="CG331" s="650"/>
      <c r="CH331" s="650"/>
    </row>
    <row r="332" spans="1:86" ht="13.5" customHeight="1">
      <c r="A332" s="379"/>
      <c r="B332" s="649"/>
      <c r="C332" s="650"/>
      <c r="D332" s="650"/>
      <c r="E332" s="650"/>
      <c r="F332" s="650"/>
      <c r="G332" s="650"/>
      <c r="H332" s="650"/>
      <c r="I332" s="650"/>
      <c r="J332" s="650"/>
      <c r="K332" s="650"/>
      <c r="L332" s="650"/>
      <c r="M332" s="650"/>
      <c r="N332" s="650"/>
      <c r="O332" s="650"/>
      <c r="P332" s="650"/>
      <c r="Q332" s="650"/>
      <c r="R332" s="650"/>
      <c r="S332" s="650"/>
      <c r="T332" s="650"/>
      <c r="U332" s="650"/>
      <c r="V332" s="650"/>
      <c r="W332" s="650"/>
      <c r="X332" s="650"/>
      <c r="Y332" s="650"/>
      <c r="Z332" s="650"/>
      <c r="AA332" s="650"/>
      <c r="AB332" s="650"/>
      <c r="AC332" s="650"/>
      <c r="AD332" s="650"/>
      <c r="AE332" s="650"/>
      <c r="AF332" s="650"/>
      <c r="AG332" s="650"/>
      <c r="AH332" s="650"/>
      <c r="AI332" s="650"/>
      <c r="AJ332" s="650"/>
      <c r="AK332" s="650"/>
      <c r="AL332" s="650"/>
      <c r="AM332" s="650"/>
      <c r="AN332" s="650"/>
      <c r="AO332" s="650"/>
      <c r="AP332" s="650"/>
      <c r="AQ332" s="650"/>
      <c r="AR332" s="650"/>
      <c r="AS332" s="650"/>
      <c r="AT332" s="650"/>
      <c r="AU332" s="650"/>
      <c r="AV332" s="650"/>
      <c r="AW332" s="650"/>
      <c r="AX332" s="650"/>
      <c r="AY332" s="650"/>
      <c r="AZ332" s="650"/>
      <c r="BA332" s="650"/>
      <c r="BB332" s="650"/>
      <c r="BC332" s="650"/>
      <c r="BD332" s="650"/>
      <c r="BE332" s="650"/>
      <c r="BF332" s="650"/>
      <c r="BG332" s="650"/>
      <c r="BH332" s="650"/>
      <c r="BI332" s="650"/>
      <c r="BJ332" s="650"/>
      <c r="BK332" s="650"/>
      <c r="BL332" s="650"/>
      <c r="BM332" s="650"/>
      <c r="BN332" s="650"/>
      <c r="BO332" s="650"/>
      <c r="BP332" s="650"/>
      <c r="BQ332" s="650"/>
      <c r="BR332" s="650"/>
      <c r="BS332" s="650"/>
      <c r="BT332" s="650"/>
      <c r="BU332" s="650"/>
      <c r="BV332" s="650"/>
      <c r="BW332" s="650"/>
      <c r="BX332" s="650"/>
      <c r="BY332" s="650"/>
      <c r="BZ332" s="650"/>
      <c r="CA332" s="650"/>
      <c r="CB332" s="650"/>
      <c r="CC332" s="650"/>
      <c r="CD332" s="650"/>
      <c r="CE332" s="650"/>
      <c r="CF332" s="650"/>
      <c r="CG332" s="650"/>
      <c r="CH332" s="650"/>
    </row>
    <row r="333" spans="1:86" ht="13.5" customHeight="1">
      <c r="A333" s="379"/>
      <c r="B333" s="649"/>
      <c r="C333" s="650"/>
      <c r="D333" s="650"/>
      <c r="E333" s="650"/>
      <c r="F333" s="650"/>
      <c r="G333" s="650"/>
      <c r="H333" s="650"/>
      <c r="I333" s="650"/>
      <c r="J333" s="650"/>
      <c r="K333" s="650"/>
      <c r="L333" s="650"/>
      <c r="M333" s="650"/>
      <c r="N333" s="650"/>
      <c r="O333" s="650"/>
      <c r="P333" s="650"/>
      <c r="Q333" s="650"/>
      <c r="R333" s="650"/>
      <c r="S333" s="650"/>
      <c r="T333" s="650"/>
      <c r="U333" s="650"/>
      <c r="V333" s="650"/>
      <c r="W333" s="650"/>
      <c r="X333" s="650"/>
      <c r="Y333" s="650"/>
      <c r="Z333" s="650"/>
      <c r="AA333" s="650"/>
      <c r="AB333" s="650"/>
      <c r="AC333" s="650"/>
      <c r="AD333" s="650"/>
      <c r="AE333" s="650"/>
      <c r="AF333" s="650"/>
      <c r="AG333" s="650"/>
      <c r="AH333" s="650"/>
      <c r="AI333" s="650"/>
      <c r="AJ333" s="650"/>
      <c r="AK333" s="650"/>
      <c r="AL333" s="650"/>
      <c r="AM333" s="650"/>
      <c r="AN333" s="650"/>
      <c r="AO333" s="650"/>
      <c r="AP333" s="650"/>
      <c r="AQ333" s="650"/>
      <c r="AR333" s="650"/>
      <c r="AS333" s="650"/>
      <c r="AT333" s="650"/>
      <c r="AU333" s="650"/>
      <c r="AV333" s="650"/>
      <c r="AW333" s="650"/>
      <c r="AX333" s="650"/>
      <c r="AY333" s="650"/>
      <c r="AZ333" s="650"/>
      <c r="BA333" s="650"/>
      <c r="BB333" s="650"/>
      <c r="BC333" s="650"/>
      <c r="BD333" s="650"/>
      <c r="BE333" s="650"/>
      <c r="BF333" s="650"/>
      <c r="BG333" s="650"/>
      <c r="BH333" s="650"/>
      <c r="BI333" s="650"/>
      <c r="BJ333" s="650"/>
      <c r="BK333" s="650"/>
      <c r="BL333" s="650"/>
      <c r="BM333" s="650"/>
      <c r="BN333" s="650"/>
      <c r="BO333" s="650"/>
      <c r="BP333" s="650"/>
      <c r="BQ333" s="650"/>
      <c r="BR333" s="650"/>
      <c r="BS333" s="650"/>
      <c r="BT333" s="650"/>
      <c r="BU333" s="650"/>
      <c r="BV333" s="650"/>
      <c r="BW333" s="650"/>
      <c r="BX333" s="650"/>
      <c r="BY333" s="650"/>
      <c r="BZ333" s="650"/>
      <c r="CA333" s="650"/>
      <c r="CB333" s="650"/>
      <c r="CC333" s="650"/>
      <c r="CD333" s="650"/>
      <c r="CE333" s="650"/>
      <c r="CF333" s="650"/>
      <c r="CG333" s="650"/>
      <c r="CH333" s="650"/>
    </row>
    <row r="334" spans="1:86" ht="13.5" customHeight="1">
      <c r="A334" s="379"/>
      <c r="B334" s="649"/>
      <c r="C334" s="650"/>
      <c r="D334" s="650"/>
      <c r="E334" s="650"/>
      <c r="F334" s="650"/>
      <c r="G334" s="650"/>
      <c r="H334" s="650"/>
      <c r="I334" s="650"/>
      <c r="J334" s="650"/>
      <c r="K334" s="650"/>
      <c r="L334" s="650"/>
      <c r="M334" s="650"/>
      <c r="N334" s="650"/>
      <c r="O334" s="650"/>
      <c r="P334" s="650"/>
      <c r="Q334" s="650"/>
      <c r="R334" s="650"/>
      <c r="S334" s="650"/>
      <c r="T334" s="650"/>
      <c r="U334" s="650"/>
      <c r="V334" s="650"/>
      <c r="W334" s="650"/>
      <c r="X334" s="650"/>
      <c r="Y334" s="650"/>
      <c r="Z334" s="650"/>
      <c r="AA334" s="650"/>
      <c r="AB334" s="650"/>
      <c r="AC334" s="650"/>
      <c r="AD334" s="650"/>
      <c r="AE334" s="650"/>
      <c r="AF334" s="650"/>
      <c r="AG334" s="650"/>
      <c r="AH334" s="650"/>
      <c r="AI334" s="650"/>
      <c r="AJ334" s="650"/>
      <c r="AK334" s="650"/>
      <c r="AL334" s="650"/>
      <c r="AM334" s="650"/>
      <c r="AN334" s="650"/>
      <c r="AO334" s="650"/>
      <c r="AP334" s="650"/>
      <c r="AQ334" s="650"/>
      <c r="AR334" s="650"/>
      <c r="AS334" s="650"/>
      <c r="AT334" s="650"/>
      <c r="AU334" s="650"/>
      <c r="AV334" s="650"/>
      <c r="AW334" s="650"/>
      <c r="AX334" s="650"/>
      <c r="AY334" s="650"/>
      <c r="AZ334" s="650"/>
      <c r="BA334" s="650"/>
      <c r="BB334" s="650"/>
      <c r="BC334" s="650"/>
      <c r="BD334" s="650"/>
      <c r="BE334" s="650"/>
      <c r="BF334" s="650"/>
      <c r="BG334" s="650"/>
      <c r="BH334" s="650"/>
      <c r="BI334" s="650"/>
      <c r="BJ334" s="650"/>
      <c r="BK334" s="650"/>
      <c r="BL334" s="650"/>
      <c r="BM334" s="650"/>
      <c r="BN334" s="650"/>
      <c r="BO334" s="650"/>
      <c r="BP334" s="650"/>
      <c r="BQ334" s="650"/>
      <c r="BR334" s="650"/>
      <c r="BS334" s="650"/>
      <c r="BT334" s="650"/>
      <c r="BU334" s="650"/>
      <c r="BV334" s="650"/>
      <c r="BW334" s="650"/>
      <c r="BX334" s="650"/>
      <c r="BY334" s="650"/>
      <c r="BZ334" s="650"/>
      <c r="CA334" s="650"/>
      <c r="CB334" s="650"/>
      <c r="CC334" s="650"/>
      <c r="CD334" s="650"/>
      <c r="CE334" s="650"/>
      <c r="CF334" s="650"/>
      <c r="CG334" s="650"/>
      <c r="CH334" s="650"/>
    </row>
    <row r="335" spans="1:86" ht="13.5" customHeight="1">
      <c r="A335" s="379"/>
      <c r="B335" s="649"/>
      <c r="C335" s="650"/>
      <c r="D335" s="650"/>
      <c r="E335" s="650"/>
      <c r="F335" s="650"/>
      <c r="G335" s="650"/>
      <c r="H335" s="650"/>
      <c r="I335" s="650"/>
      <c r="J335" s="650"/>
      <c r="K335" s="650"/>
      <c r="L335" s="650"/>
      <c r="M335" s="650"/>
      <c r="N335" s="650"/>
      <c r="O335" s="650"/>
      <c r="P335" s="650"/>
      <c r="Q335" s="650"/>
      <c r="R335" s="650"/>
      <c r="S335" s="650"/>
      <c r="T335" s="650"/>
      <c r="U335" s="650"/>
      <c r="V335" s="650"/>
      <c r="W335" s="650"/>
      <c r="X335" s="650"/>
      <c r="Y335" s="650"/>
      <c r="Z335" s="650"/>
      <c r="AA335" s="650"/>
      <c r="AB335" s="650"/>
      <c r="AC335" s="650"/>
      <c r="AD335" s="650"/>
      <c r="AE335" s="650"/>
      <c r="AF335" s="650"/>
      <c r="AG335" s="650"/>
      <c r="AH335" s="650"/>
      <c r="AI335" s="650"/>
      <c r="AJ335" s="650"/>
      <c r="AK335" s="650"/>
      <c r="AL335" s="650"/>
      <c r="AM335" s="650"/>
      <c r="AN335" s="650"/>
      <c r="AO335" s="650"/>
      <c r="AP335" s="650"/>
      <c r="AQ335" s="650"/>
      <c r="AR335" s="650"/>
      <c r="AS335" s="650"/>
      <c r="AT335" s="650"/>
      <c r="AU335" s="650"/>
      <c r="AV335" s="650"/>
      <c r="AW335" s="650"/>
      <c r="AX335" s="650"/>
      <c r="AY335" s="650"/>
      <c r="AZ335" s="650"/>
      <c r="BA335" s="650"/>
      <c r="BB335" s="650"/>
      <c r="BC335" s="650"/>
      <c r="BD335" s="650"/>
      <c r="BE335" s="650"/>
      <c r="BF335" s="650"/>
      <c r="BG335" s="650"/>
      <c r="BH335" s="650"/>
      <c r="BI335" s="650"/>
      <c r="BJ335" s="650"/>
      <c r="BK335" s="650"/>
      <c r="BL335" s="650"/>
      <c r="BM335" s="650"/>
      <c r="BN335" s="650"/>
      <c r="BO335" s="650"/>
      <c r="BP335" s="650"/>
      <c r="BQ335" s="650"/>
      <c r="BR335" s="650"/>
      <c r="BS335" s="650"/>
      <c r="BT335" s="650"/>
      <c r="BU335" s="650"/>
      <c r="BV335" s="650"/>
      <c r="BW335" s="650"/>
      <c r="BX335" s="650"/>
      <c r="BY335" s="650"/>
      <c r="BZ335" s="650"/>
      <c r="CA335" s="650"/>
      <c r="CB335" s="650"/>
      <c r="CC335" s="650"/>
      <c r="CD335" s="650"/>
      <c r="CE335" s="650"/>
      <c r="CF335" s="650"/>
      <c r="CG335" s="650"/>
      <c r="CH335" s="650"/>
    </row>
    <row r="336" spans="1:86" ht="13.5" customHeight="1">
      <c r="A336" s="379"/>
      <c r="B336" s="649"/>
      <c r="C336" s="650"/>
      <c r="D336" s="650"/>
      <c r="E336" s="650"/>
      <c r="F336" s="650"/>
      <c r="G336" s="650"/>
      <c r="H336" s="650"/>
      <c r="I336" s="650"/>
      <c r="J336" s="650"/>
      <c r="K336" s="650"/>
      <c r="L336" s="650"/>
      <c r="M336" s="650"/>
      <c r="N336" s="650"/>
      <c r="O336" s="650"/>
      <c r="P336" s="650"/>
      <c r="Q336" s="650"/>
      <c r="R336" s="650"/>
      <c r="S336" s="650"/>
      <c r="T336" s="650"/>
      <c r="U336" s="650"/>
      <c r="V336" s="650"/>
      <c r="W336" s="650"/>
      <c r="X336" s="650"/>
      <c r="Y336" s="650"/>
      <c r="Z336" s="650"/>
      <c r="AA336" s="650"/>
      <c r="AB336" s="650"/>
      <c r="AC336" s="650"/>
      <c r="AD336" s="650"/>
      <c r="AE336" s="650"/>
      <c r="AF336" s="650"/>
      <c r="AG336" s="650"/>
      <c r="AH336" s="650"/>
      <c r="AI336" s="650"/>
      <c r="AJ336" s="650"/>
      <c r="AK336" s="650"/>
      <c r="AL336" s="650"/>
      <c r="AM336" s="650"/>
      <c r="AN336" s="650"/>
      <c r="AO336" s="650"/>
      <c r="AP336" s="650"/>
      <c r="AQ336" s="650"/>
      <c r="AR336" s="650"/>
      <c r="AS336" s="650"/>
      <c r="AT336" s="650"/>
      <c r="AU336" s="650"/>
      <c r="AV336" s="650"/>
      <c r="AW336" s="650"/>
      <c r="AX336" s="650"/>
      <c r="AY336" s="650"/>
      <c r="AZ336" s="650"/>
      <c r="BA336" s="650"/>
      <c r="BB336" s="650"/>
      <c r="BC336" s="650"/>
      <c r="BD336" s="650"/>
      <c r="BE336" s="650"/>
      <c r="BF336" s="650"/>
      <c r="BG336" s="650"/>
      <c r="BH336" s="650"/>
      <c r="BI336" s="650"/>
      <c r="BJ336" s="650"/>
      <c r="BK336" s="650"/>
      <c r="BL336" s="650"/>
      <c r="BM336" s="650"/>
      <c r="BN336" s="650"/>
      <c r="BO336" s="650"/>
      <c r="BP336" s="650"/>
      <c r="BQ336" s="650"/>
      <c r="BR336" s="650"/>
      <c r="BS336" s="650"/>
      <c r="BT336" s="650"/>
      <c r="BU336" s="650"/>
      <c r="BV336" s="650"/>
      <c r="BW336" s="650"/>
      <c r="BX336" s="650"/>
      <c r="BY336" s="650"/>
      <c r="BZ336" s="650"/>
      <c r="CA336" s="650"/>
      <c r="CB336" s="650"/>
      <c r="CC336" s="650"/>
      <c r="CD336" s="650"/>
      <c r="CE336" s="650"/>
      <c r="CF336" s="650"/>
      <c r="CG336" s="650"/>
      <c r="CH336" s="650"/>
    </row>
    <row r="337" spans="1:86" ht="13.5" customHeight="1">
      <c r="A337" s="379"/>
      <c r="B337" s="649"/>
      <c r="C337" s="650"/>
      <c r="D337" s="650"/>
      <c r="E337" s="650"/>
      <c r="F337" s="650"/>
      <c r="G337" s="650"/>
      <c r="H337" s="650"/>
      <c r="I337" s="650"/>
      <c r="J337" s="650"/>
      <c r="K337" s="650"/>
      <c r="L337" s="650"/>
      <c r="M337" s="650"/>
      <c r="N337" s="650"/>
      <c r="O337" s="650"/>
      <c r="P337" s="650"/>
      <c r="Q337" s="650"/>
      <c r="R337" s="650"/>
      <c r="S337" s="650"/>
      <c r="T337" s="650"/>
      <c r="U337" s="650"/>
      <c r="V337" s="650"/>
      <c r="W337" s="650"/>
      <c r="X337" s="650"/>
      <c r="Y337" s="650"/>
      <c r="Z337" s="650"/>
      <c r="AA337" s="650"/>
      <c r="AB337" s="650"/>
      <c r="AC337" s="650"/>
      <c r="AD337" s="650"/>
      <c r="AE337" s="650"/>
      <c r="AF337" s="650"/>
      <c r="AG337" s="650"/>
      <c r="AH337" s="650"/>
      <c r="AI337" s="650"/>
      <c r="AJ337" s="650"/>
      <c r="AK337" s="650"/>
      <c r="AL337" s="650"/>
      <c r="AM337" s="650"/>
      <c r="AN337" s="650"/>
      <c r="AO337" s="650"/>
      <c r="AP337" s="650"/>
      <c r="AQ337" s="650"/>
      <c r="AR337" s="650"/>
      <c r="AS337" s="650"/>
      <c r="AT337" s="650"/>
      <c r="AU337" s="650"/>
      <c r="AV337" s="650"/>
      <c r="AW337" s="650"/>
      <c r="AX337" s="650"/>
      <c r="AY337" s="650"/>
      <c r="AZ337" s="650"/>
      <c r="BA337" s="650"/>
      <c r="BB337" s="650"/>
      <c r="BC337" s="650"/>
      <c r="BD337" s="650"/>
      <c r="BE337" s="650"/>
      <c r="BF337" s="650"/>
      <c r="BG337" s="650"/>
      <c r="BH337" s="650"/>
      <c r="BI337" s="650"/>
      <c r="BJ337" s="650"/>
      <c r="BK337" s="650"/>
      <c r="BL337" s="650"/>
      <c r="BM337" s="650"/>
      <c r="BN337" s="650"/>
      <c r="BO337" s="650"/>
      <c r="BP337" s="650"/>
      <c r="BQ337" s="650"/>
      <c r="BR337" s="650"/>
      <c r="BS337" s="650"/>
      <c r="BT337" s="650"/>
      <c r="BU337" s="650"/>
      <c r="BV337" s="650"/>
      <c r="BW337" s="650"/>
      <c r="BX337" s="650"/>
      <c r="BY337" s="650"/>
      <c r="BZ337" s="650"/>
      <c r="CA337" s="650"/>
      <c r="CB337" s="650"/>
      <c r="CC337" s="650"/>
      <c r="CD337" s="650"/>
      <c r="CE337" s="650"/>
      <c r="CF337" s="650"/>
      <c r="CG337" s="650"/>
      <c r="CH337" s="650"/>
    </row>
    <row r="338" spans="1:86" ht="13.5" customHeight="1">
      <c r="A338" s="379"/>
      <c r="B338" s="649"/>
      <c r="C338" s="650"/>
      <c r="D338" s="650"/>
      <c r="E338" s="650"/>
      <c r="F338" s="650"/>
      <c r="G338" s="650"/>
      <c r="H338" s="650"/>
      <c r="I338" s="650"/>
      <c r="J338" s="650"/>
      <c r="K338" s="650"/>
      <c r="L338" s="650"/>
      <c r="M338" s="650"/>
      <c r="N338" s="650"/>
      <c r="O338" s="650"/>
      <c r="P338" s="650"/>
      <c r="Q338" s="650"/>
      <c r="R338" s="650"/>
      <c r="S338" s="650"/>
      <c r="T338" s="650"/>
      <c r="U338" s="650"/>
      <c r="V338" s="650"/>
      <c r="W338" s="650"/>
      <c r="X338" s="650"/>
      <c r="Y338" s="650"/>
      <c r="Z338" s="650"/>
      <c r="AA338" s="650"/>
      <c r="AB338" s="650"/>
      <c r="AC338" s="650"/>
      <c r="AD338" s="650"/>
      <c r="AE338" s="650"/>
      <c r="AF338" s="650"/>
      <c r="AG338" s="650"/>
      <c r="AH338" s="650"/>
      <c r="AI338" s="650"/>
      <c r="AJ338" s="650"/>
      <c r="AK338" s="650"/>
      <c r="AL338" s="650"/>
      <c r="AM338" s="650"/>
      <c r="AN338" s="650"/>
      <c r="AO338" s="650"/>
      <c r="AP338" s="650"/>
      <c r="AQ338" s="650"/>
      <c r="AR338" s="650"/>
      <c r="AS338" s="650"/>
      <c r="AT338" s="650"/>
      <c r="AU338" s="650"/>
      <c r="AV338" s="650"/>
      <c r="AW338" s="650"/>
      <c r="AX338" s="650"/>
      <c r="AY338" s="650"/>
      <c r="AZ338" s="650"/>
      <c r="BA338" s="650"/>
      <c r="BB338" s="650"/>
      <c r="BC338" s="650"/>
      <c r="BD338" s="650"/>
      <c r="BE338" s="650"/>
      <c r="BF338" s="650"/>
      <c r="BG338" s="650"/>
      <c r="BH338" s="650"/>
      <c r="BI338" s="650"/>
      <c r="BJ338" s="650"/>
      <c r="BK338" s="650"/>
      <c r="BL338" s="650"/>
      <c r="BM338" s="650"/>
      <c r="BN338" s="650"/>
      <c r="BO338" s="650"/>
      <c r="BP338" s="650"/>
      <c r="BQ338" s="650"/>
      <c r="BR338" s="650"/>
      <c r="BS338" s="650"/>
      <c r="BT338" s="650"/>
      <c r="BU338" s="650"/>
      <c r="BV338" s="650"/>
      <c r="BW338" s="650"/>
      <c r="BX338" s="650"/>
      <c r="BY338" s="650"/>
      <c r="BZ338" s="650"/>
      <c r="CA338" s="650"/>
      <c r="CB338" s="650"/>
      <c r="CC338" s="650"/>
      <c r="CD338" s="650"/>
      <c r="CE338" s="650"/>
      <c r="CF338" s="650"/>
      <c r="CG338" s="650"/>
      <c r="CH338" s="650"/>
    </row>
    <row r="339" spans="1:86" ht="13.5" customHeight="1">
      <c r="A339" s="379"/>
      <c r="B339" s="649"/>
      <c r="C339" s="650"/>
      <c r="D339" s="650"/>
      <c r="E339" s="650"/>
      <c r="F339" s="650"/>
      <c r="G339" s="650"/>
      <c r="H339" s="650"/>
      <c r="I339" s="650"/>
      <c r="J339" s="650"/>
      <c r="K339" s="650"/>
      <c r="L339" s="650"/>
      <c r="M339" s="650"/>
      <c r="N339" s="650"/>
      <c r="O339" s="650"/>
      <c r="P339" s="650"/>
      <c r="Q339" s="650"/>
      <c r="R339" s="650"/>
      <c r="S339" s="650"/>
      <c r="T339" s="650"/>
      <c r="U339" s="650"/>
      <c r="V339" s="650"/>
      <c r="W339" s="650"/>
      <c r="X339" s="650"/>
      <c r="Y339" s="650"/>
      <c r="Z339" s="650"/>
      <c r="AA339" s="650"/>
      <c r="AB339" s="650"/>
      <c r="AC339" s="650"/>
      <c r="AD339" s="650"/>
      <c r="AE339" s="650"/>
      <c r="AF339" s="650"/>
      <c r="AG339" s="650"/>
      <c r="AH339" s="650"/>
      <c r="AI339" s="650"/>
      <c r="AJ339" s="650"/>
      <c r="AK339" s="650"/>
      <c r="AL339" s="650"/>
      <c r="AM339" s="650"/>
      <c r="AN339" s="650"/>
      <c r="AO339" s="650"/>
      <c r="AP339" s="650"/>
      <c r="AQ339" s="650"/>
      <c r="AR339" s="650"/>
      <c r="AS339" s="650"/>
      <c r="AT339" s="650"/>
      <c r="AU339" s="650"/>
      <c r="AV339" s="650"/>
      <c r="AW339" s="650"/>
      <c r="AX339" s="650"/>
      <c r="AY339" s="650"/>
      <c r="AZ339" s="650"/>
      <c r="BA339" s="650"/>
      <c r="BB339" s="650"/>
      <c r="BC339" s="650"/>
      <c r="BD339" s="650"/>
      <c r="BE339" s="650"/>
      <c r="BF339" s="650"/>
      <c r="BG339" s="650"/>
      <c r="BH339" s="650"/>
      <c r="BI339" s="650"/>
      <c r="BJ339" s="650"/>
      <c r="BK339" s="650"/>
      <c r="BL339" s="650"/>
      <c r="BM339" s="650"/>
      <c r="BN339" s="650"/>
      <c r="BO339" s="650"/>
      <c r="BP339" s="650"/>
      <c r="BQ339" s="650"/>
      <c r="BR339" s="650"/>
      <c r="BS339" s="650"/>
      <c r="BT339" s="650"/>
      <c r="BU339" s="650"/>
      <c r="BV339" s="650"/>
      <c r="BW339" s="650"/>
      <c r="BX339" s="650"/>
      <c r="BY339" s="650"/>
      <c r="BZ339" s="650"/>
      <c r="CA339" s="650"/>
      <c r="CB339" s="650"/>
      <c r="CC339" s="650"/>
      <c r="CD339" s="650"/>
      <c r="CE339" s="650"/>
      <c r="CF339" s="650"/>
      <c r="CG339" s="650"/>
      <c r="CH339" s="650"/>
    </row>
    <row r="340" spans="1:86" ht="13.5" customHeight="1">
      <c r="A340" s="379"/>
      <c r="B340" s="649"/>
      <c r="C340" s="650"/>
      <c r="D340" s="650"/>
      <c r="E340" s="650"/>
      <c r="F340" s="650"/>
      <c r="G340" s="650"/>
      <c r="H340" s="650"/>
      <c r="I340" s="650"/>
      <c r="J340" s="650"/>
      <c r="K340" s="650"/>
      <c r="L340" s="650"/>
      <c r="M340" s="650"/>
      <c r="N340" s="650"/>
      <c r="O340" s="650"/>
      <c r="P340" s="650"/>
      <c r="Q340" s="650"/>
      <c r="R340" s="650"/>
      <c r="S340" s="650"/>
      <c r="T340" s="650"/>
      <c r="U340" s="650"/>
      <c r="V340" s="650"/>
      <c r="W340" s="650"/>
      <c r="X340" s="650"/>
      <c r="Y340" s="650"/>
      <c r="Z340" s="650"/>
      <c r="AA340" s="650"/>
      <c r="AB340" s="650"/>
      <c r="AC340" s="650"/>
      <c r="AD340" s="650"/>
      <c r="AE340" s="650"/>
      <c r="AF340" s="650"/>
      <c r="AG340" s="650"/>
      <c r="AH340" s="650"/>
      <c r="AI340" s="650"/>
      <c r="AJ340" s="650"/>
      <c r="AK340" s="650"/>
      <c r="AL340" s="650"/>
      <c r="AM340" s="650"/>
      <c r="AN340" s="650"/>
      <c r="AO340" s="650"/>
      <c r="AP340" s="650"/>
      <c r="AQ340" s="650"/>
      <c r="AR340" s="650"/>
      <c r="AS340" s="650"/>
      <c r="AT340" s="650"/>
      <c r="AU340" s="650"/>
      <c r="AV340" s="650"/>
      <c r="AW340" s="650"/>
      <c r="AX340" s="650"/>
      <c r="AY340" s="650"/>
      <c r="AZ340" s="650"/>
      <c r="BA340" s="650"/>
      <c r="BB340" s="650"/>
      <c r="BC340" s="650"/>
      <c r="BD340" s="650"/>
      <c r="BE340" s="650"/>
      <c r="BF340" s="650"/>
      <c r="BG340" s="650"/>
      <c r="BH340" s="650"/>
      <c r="BI340" s="650"/>
      <c r="BJ340" s="650"/>
      <c r="BK340" s="650"/>
      <c r="BL340" s="650"/>
      <c r="BM340" s="650"/>
      <c r="BN340" s="650"/>
      <c r="BO340" s="650"/>
      <c r="BP340" s="650"/>
      <c r="BQ340" s="650"/>
      <c r="BR340" s="650"/>
      <c r="BS340" s="650"/>
      <c r="BT340" s="650"/>
      <c r="BU340" s="650"/>
      <c r="BV340" s="650"/>
      <c r="BW340" s="650"/>
      <c r="BX340" s="650"/>
      <c r="BY340" s="650"/>
      <c r="BZ340" s="650"/>
      <c r="CA340" s="650"/>
      <c r="CB340" s="650"/>
      <c r="CC340" s="650"/>
      <c r="CD340" s="650"/>
      <c r="CE340" s="650"/>
      <c r="CF340" s="650"/>
      <c r="CG340" s="650"/>
      <c r="CH340" s="650"/>
    </row>
    <row r="341" spans="1:86" ht="13.5" customHeight="1">
      <c r="A341" s="379"/>
      <c r="B341" s="649"/>
      <c r="C341" s="650"/>
      <c r="D341" s="650"/>
      <c r="E341" s="650"/>
      <c r="F341" s="650"/>
      <c r="G341" s="650"/>
      <c r="H341" s="650"/>
      <c r="I341" s="650"/>
      <c r="J341" s="650"/>
      <c r="K341" s="650"/>
      <c r="L341" s="650"/>
      <c r="M341" s="650"/>
      <c r="N341" s="650"/>
      <c r="O341" s="650"/>
      <c r="P341" s="650"/>
      <c r="Q341" s="650"/>
      <c r="R341" s="650"/>
      <c r="S341" s="650"/>
      <c r="T341" s="650"/>
      <c r="U341" s="650"/>
      <c r="V341" s="650"/>
      <c r="W341" s="650"/>
      <c r="X341" s="650"/>
      <c r="Y341" s="650"/>
      <c r="Z341" s="650"/>
      <c r="AA341" s="650"/>
      <c r="AB341" s="650"/>
      <c r="AC341" s="650"/>
      <c r="AD341" s="650"/>
      <c r="AE341" s="650"/>
      <c r="AF341" s="650"/>
      <c r="AG341" s="650"/>
      <c r="AH341" s="650"/>
      <c r="AI341" s="650"/>
      <c r="AJ341" s="650"/>
      <c r="AK341" s="650"/>
      <c r="AL341" s="650"/>
      <c r="AM341" s="650"/>
      <c r="AN341" s="650"/>
      <c r="AO341" s="650"/>
      <c r="AP341" s="650"/>
      <c r="AQ341" s="650"/>
      <c r="AR341" s="650"/>
      <c r="AS341" s="650"/>
      <c r="AT341" s="650"/>
      <c r="AU341" s="650"/>
      <c r="AV341" s="650"/>
      <c r="AW341" s="650"/>
      <c r="AX341" s="650"/>
      <c r="AY341" s="650"/>
      <c r="AZ341" s="650"/>
      <c r="BA341" s="650"/>
      <c r="BB341" s="650"/>
      <c r="BC341" s="650"/>
      <c r="BD341" s="650"/>
      <c r="BE341" s="650"/>
      <c r="BF341" s="650"/>
      <c r="BG341" s="650"/>
      <c r="BH341" s="650"/>
      <c r="BI341" s="650"/>
      <c r="BJ341" s="650"/>
      <c r="BK341" s="650"/>
      <c r="BL341" s="650"/>
      <c r="BM341" s="650"/>
      <c r="BN341" s="650"/>
      <c r="BO341" s="650"/>
      <c r="BP341" s="650"/>
      <c r="BQ341" s="650"/>
      <c r="BR341" s="650"/>
      <c r="BS341" s="650"/>
      <c r="BT341" s="650"/>
      <c r="BU341" s="650"/>
      <c r="BV341" s="650"/>
      <c r="BW341" s="650"/>
      <c r="BX341" s="650"/>
      <c r="BY341" s="650"/>
      <c r="BZ341" s="650"/>
      <c r="CA341" s="650"/>
      <c r="CB341" s="650"/>
      <c r="CC341" s="650"/>
      <c r="CD341" s="650"/>
      <c r="CE341" s="650"/>
      <c r="CF341" s="650"/>
      <c r="CG341" s="650"/>
      <c r="CH341" s="650"/>
    </row>
    <row r="342" spans="1:86" ht="13.5" customHeight="1">
      <c r="A342" s="379"/>
      <c r="B342" s="649"/>
      <c r="C342" s="650"/>
      <c r="D342" s="650"/>
      <c r="E342" s="650"/>
      <c r="F342" s="650"/>
      <c r="G342" s="650"/>
      <c r="H342" s="650"/>
      <c r="I342" s="650"/>
      <c r="J342" s="650"/>
      <c r="K342" s="650"/>
      <c r="L342" s="650"/>
      <c r="M342" s="650"/>
      <c r="N342" s="650"/>
      <c r="O342" s="650"/>
      <c r="P342" s="650"/>
      <c r="Q342" s="650"/>
      <c r="R342" s="650"/>
      <c r="S342" s="650"/>
      <c r="T342" s="650"/>
      <c r="U342" s="650"/>
      <c r="V342" s="650"/>
      <c r="W342" s="650"/>
      <c r="X342" s="650"/>
      <c r="Y342" s="650"/>
      <c r="Z342" s="650"/>
      <c r="AA342" s="650"/>
      <c r="AB342" s="650"/>
      <c r="AC342" s="650"/>
      <c r="AD342" s="650"/>
      <c r="AE342" s="650"/>
      <c r="AF342" s="650"/>
      <c r="AG342" s="650"/>
      <c r="AH342" s="650"/>
      <c r="AI342" s="650"/>
      <c r="AJ342" s="650"/>
      <c r="AK342" s="650"/>
      <c r="AL342" s="650"/>
      <c r="AM342" s="650"/>
      <c r="AN342" s="650"/>
      <c r="AO342" s="650"/>
      <c r="AP342" s="650"/>
      <c r="AQ342" s="650"/>
      <c r="AR342" s="650"/>
      <c r="AS342" s="650"/>
      <c r="AT342" s="650"/>
      <c r="AU342" s="650"/>
      <c r="AV342" s="650"/>
      <c r="AW342" s="650"/>
      <c r="AX342" s="650"/>
      <c r="AY342" s="650"/>
      <c r="AZ342" s="650"/>
      <c r="BA342" s="650"/>
      <c r="BB342" s="650"/>
      <c r="BC342" s="650"/>
      <c r="BD342" s="650"/>
      <c r="BE342" s="650"/>
      <c r="BF342" s="650"/>
      <c r="BG342" s="650"/>
      <c r="BH342" s="650"/>
      <c r="BI342" s="650"/>
      <c r="BJ342" s="650"/>
      <c r="BK342" s="650"/>
      <c r="BL342" s="650"/>
      <c r="BM342" s="650"/>
      <c r="BN342" s="650"/>
      <c r="BO342" s="650"/>
      <c r="BP342" s="650"/>
      <c r="BQ342" s="650"/>
      <c r="BR342" s="650"/>
      <c r="BS342" s="650"/>
      <c r="BT342" s="650"/>
      <c r="BU342" s="650"/>
      <c r="BV342" s="650"/>
      <c r="BW342" s="650"/>
      <c r="BX342" s="650"/>
      <c r="BY342" s="650"/>
      <c r="BZ342" s="650"/>
      <c r="CA342" s="650"/>
      <c r="CB342" s="650"/>
      <c r="CC342" s="650"/>
      <c r="CD342" s="650"/>
      <c r="CE342" s="650"/>
      <c r="CF342" s="650"/>
      <c r="CG342" s="650"/>
      <c r="CH342" s="650"/>
    </row>
    <row r="343" spans="1:86" ht="13.5" customHeight="1">
      <c r="A343" s="379"/>
      <c r="B343" s="649"/>
      <c r="C343" s="650"/>
      <c r="D343" s="650"/>
      <c r="E343" s="650"/>
      <c r="F343" s="650"/>
      <c r="G343" s="650"/>
      <c r="H343" s="650"/>
      <c r="I343" s="650"/>
      <c r="J343" s="650"/>
      <c r="K343" s="650"/>
      <c r="L343" s="650"/>
      <c r="M343" s="650"/>
      <c r="N343" s="650"/>
      <c r="O343" s="650"/>
      <c r="P343" s="650"/>
      <c r="Q343" s="650"/>
      <c r="R343" s="650"/>
      <c r="S343" s="650"/>
      <c r="T343" s="650"/>
      <c r="U343" s="650"/>
      <c r="V343" s="650"/>
      <c r="W343" s="650"/>
      <c r="X343" s="650"/>
      <c r="Y343" s="650"/>
      <c r="Z343" s="650"/>
      <c r="AA343" s="650"/>
      <c r="AB343" s="650"/>
      <c r="AC343" s="650"/>
      <c r="AD343" s="650"/>
      <c r="AE343" s="650"/>
      <c r="AF343" s="650"/>
      <c r="AG343" s="650"/>
      <c r="AH343" s="650"/>
      <c r="AI343" s="650"/>
      <c r="AJ343" s="650"/>
      <c r="AK343" s="650"/>
      <c r="AL343" s="650"/>
      <c r="AM343" s="650"/>
      <c r="AN343" s="650"/>
      <c r="AO343" s="650"/>
      <c r="AP343" s="650"/>
      <c r="AQ343" s="650"/>
      <c r="AR343" s="650"/>
      <c r="AS343" s="650"/>
      <c r="AT343" s="650"/>
      <c r="AU343" s="650"/>
      <c r="AV343" s="650"/>
      <c r="AW343" s="650"/>
      <c r="AX343" s="650"/>
      <c r="AY343" s="650"/>
      <c r="AZ343" s="650"/>
      <c r="BA343" s="650"/>
      <c r="BB343" s="650"/>
      <c r="BC343" s="650"/>
      <c r="BD343" s="650"/>
      <c r="BE343" s="650"/>
      <c r="BF343" s="650"/>
      <c r="BG343" s="650"/>
      <c r="BH343" s="650"/>
      <c r="BI343" s="650"/>
      <c r="BJ343" s="650"/>
      <c r="BK343" s="650"/>
      <c r="BL343" s="650"/>
      <c r="BM343" s="650"/>
      <c r="BN343" s="650"/>
      <c r="BO343" s="650"/>
      <c r="BP343" s="650"/>
      <c r="BQ343" s="650"/>
      <c r="BR343" s="650"/>
      <c r="BS343" s="650"/>
      <c r="BT343" s="650"/>
      <c r="BU343" s="650"/>
      <c r="BV343" s="650"/>
      <c r="BW343" s="650"/>
      <c r="BX343" s="650"/>
      <c r="BY343" s="650"/>
      <c r="BZ343" s="650"/>
      <c r="CA343" s="650"/>
      <c r="CB343" s="650"/>
      <c r="CC343" s="650"/>
      <c r="CD343" s="650"/>
      <c r="CE343" s="650"/>
      <c r="CF343" s="650"/>
      <c r="CG343" s="650"/>
      <c r="CH343" s="650"/>
    </row>
    <row r="344" spans="1:86" ht="13.5" customHeight="1">
      <c r="A344" s="379"/>
      <c r="B344" s="649"/>
      <c r="C344" s="650"/>
      <c r="D344" s="650"/>
      <c r="E344" s="650"/>
      <c r="F344" s="650"/>
      <c r="G344" s="650"/>
      <c r="H344" s="650"/>
      <c r="I344" s="650"/>
      <c r="J344" s="650"/>
      <c r="K344" s="650"/>
      <c r="L344" s="650"/>
      <c r="M344" s="650"/>
      <c r="N344" s="650"/>
      <c r="O344" s="650"/>
      <c r="P344" s="650"/>
      <c r="Q344" s="650"/>
      <c r="R344" s="650"/>
      <c r="S344" s="650"/>
      <c r="T344" s="650"/>
      <c r="U344" s="650"/>
      <c r="V344" s="650"/>
      <c r="W344" s="650"/>
      <c r="X344" s="650"/>
      <c r="Y344" s="650"/>
      <c r="Z344" s="650"/>
      <c r="AA344" s="650"/>
      <c r="AB344" s="650"/>
      <c r="AC344" s="650"/>
      <c r="AD344" s="650"/>
      <c r="AE344" s="650"/>
      <c r="AF344" s="650"/>
      <c r="AG344" s="650"/>
      <c r="AH344" s="650"/>
      <c r="AI344" s="650"/>
      <c r="AJ344" s="650"/>
      <c r="AK344" s="650"/>
      <c r="AL344" s="650"/>
      <c r="AM344" s="650"/>
      <c r="AN344" s="650"/>
      <c r="AO344" s="650"/>
      <c r="AP344" s="650"/>
      <c r="AQ344" s="650"/>
      <c r="AR344" s="650"/>
      <c r="AS344" s="650"/>
      <c r="AT344" s="650"/>
      <c r="AU344" s="650"/>
      <c r="AV344" s="650"/>
      <c r="AW344" s="650"/>
      <c r="AX344" s="650"/>
      <c r="AY344" s="650"/>
      <c r="AZ344" s="650"/>
      <c r="BA344" s="650"/>
      <c r="BB344" s="650"/>
      <c r="BC344" s="650"/>
      <c r="BD344" s="650"/>
      <c r="BE344" s="650"/>
      <c r="BF344" s="650"/>
      <c r="BG344" s="650"/>
      <c r="BH344" s="650"/>
      <c r="BI344" s="650"/>
      <c r="BJ344" s="650"/>
      <c r="BK344" s="650"/>
      <c r="BL344" s="650"/>
      <c r="BM344" s="650"/>
      <c r="BN344" s="650"/>
      <c r="BO344" s="650"/>
      <c r="BP344" s="650"/>
      <c r="BQ344" s="650"/>
      <c r="BR344" s="650"/>
      <c r="BS344" s="650"/>
      <c r="BT344" s="650"/>
      <c r="BU344" s="650"/>
      <c r="BV344" s="650"/>
      <c r="BW344" s="650"/>
      <c r="BX344" s="650"/>
      <c r="BY344" s="650"/>
      <c r="BZ344" s="650"/>
      <c r="CA344" s="650"/>
      <c r="CB344" s="650"/>
      <c r="CC344" s="650"/>
      <c r="CD344" s="650"/>
      <c r="CE344" s="650"/>
      <c r="CF344" s="650"/>
      <c r="CG344" s="650"/>
      <c r="CH344" s="650"/>
    </row>
    <row r="345" spans="1:86" ht="13.5" customHeight="1">
      <c r="A345" s="379"/>
      <c r="B345" s="649"/>
      <c r="C345" s="650"/>
      <c r="D345" s="650"/>
      <c r="E345" s="650"/>
      <c r="F345" s="650"/>
      <c r="G345" s="650"/>
      <c r="H345" s="650"/>
      <c r="I345" s="650"/>
      <c r="J345" s="650"/>
      <c r="K345" s="650"/>
      <c r="L345" s="650"/>
      <c r="M345" s="650"/>
      <c r="N345" s="650"/>
      <c r="O345" s="650"/>
      <c r="P345" s="650"/>
      <c r="Q345" s="650"/>
      <c r="R345" s="650"/>
      <c r="S345" s="650"/>
      <c r="T345" s="650"/>
      <c r="U345" s="650"/>
      <c r="V345" s="650"/>
      <c r="W345" s="650"/>
      <c r="X345" s="650"/>
      <c r="Y345" s="650"/>
      <c r="Z345" s="650"/>
      <c r="AA345" s="650"/>
      <c r="AB345" s="650"/>
      <c r="AC345" s="650"/>
      <c r="AD345" s="650"/>
      <c r="AE345" s="650"/>
      <c r="AF345" s="650"/>
      <c r="AG345" s="650"/>
      <c r="AH345" s="650"/>
      <c r="AI345" s="650"/>
      <c r="AJ345" s="650"/>
      <c r="AK345" s="650"/>
      <c r="AL345" s="650"/>
      <c r="AM345" s="650"/>
      <c r="AN345" s="650"/>
      <c r="AO345" s="650"/>
      <c r="AP345" s="650"/>
      <c r="AQ345" s="650"/>
      <c r="AR345" s="650"/>
      <c r="AS345" s="650"/>
      <c r="AT345" s="650"/>
      <c r="AU345" s="650"/>
      <c r="AV345" s="650"/>
      <c r="AW345" s="650"/>
      <c r="AX345" s="650"/>
      <c r="AY345" s="650"/>
      <c r="AZ345" s="650"/>
      <c r="BA345" s="650"/>
      <c r="BB345" s="650"/>
      <c r="BC345" s="650"/>
      <c r="BD345" s="650"/>
      <c r="BE345" s="650"/>
      <c r="BF345" s="650"/>
      <c r="BG345" s="650"/>
      <c r="BH345" s="650"/>
      <c r="BI345" s="650"/>
      <c r="BJ345" s="650"/>
      <c r="BK345" s="650"/>
      <c r="BL345" s="650"/>
      <c r="BM345" s="650"/>
      <c r="BN345" s="650"/>
      <c r="BO345" s="650"/>
      <c r="BP345" s="650"/>
      <c r="BQ345" s="650"/>
      <c r="BR345" s="650"/>
      <c r="BS345" s="650"/>
      <c r="BT345" s="650"/>
      <c r="BU345" s="650"/>
      <c r="BV345" s="650"/>
      <c r="BW345" s="650"/>
      <c r="BX345" s="650"/>
      <c r="BY345" s="650"/>
      <c r="BZ345" s="650"/>
      <c r="CA345" s="650"/>
      <c r="CB345" s="650"/>
      <c r="CC345" s="650"/>
      <c r="CD345" s="650"/>
      <c r="CE345" s="650"/>
      <c r="CF345" s="650"/>
      <c r="CG345" s="650"/>
      <c r="CH345" s="650"/>
    </row>
    <row r="346" spans="1:86" ht="13.5" customHeight="1">
      <c r="A346" s="379"/>
      <c r="B346" s="649"/>
      <c r="C346" s="650"/>
      <c r="D346" s="650"/>
      <c r="E346" s="650"/>
      <c r="F346" s="650"/>
      <c r="G346" s="650"/>
      <c r="H346" s="650"/>
      <c r="I346" s="650"/>
      <c r="J346" s="650"/>
      <c r="K346" s="650"/>
      <c r="L346" s="650"/>
      <c r="M346" s="650"/>
      <c r="N346" s="650"/>
      <c r="O346" s="650"/>
      <c r="P346" s="650"/>
      <c r="Q346" s="650"/>
      <c r="R346" s="650"/>
      <c r="S346" s="650"/>
      <c r="T346" s="650"/>
      <c r="U346" s="650"/>
      <c r="V346" s="650"/>
      <c r="W346" s="650"/>
      <c r="X346" s="650"/>
      <c r="Y346" s="650"/>
      <c r="Z346" s="650"/>
      <c r="AA346" s="650"/>
      <c r="AB346" s="650"/>
      <c r="AC346" s="650"/>
      <c r="AD346" s="650"/>
      <c r="AE346" s="650"/>
      <c r="AF346" s="650"/>
      <c r="AG346" s="650"/>
      <c r="AH346" s="650"/>
      <c r="AI346" s="650"/>
      <c r="AJ346" s="650"/>
      <c r="AK346" s="650"/>
      <c r="AL346" s="650"/>
      <c r="AM346" s="650"/>
      <c r="AN346" s="650"/>
      <c r="AO346" s="650"/>
      <c r="AP346" s="650"/>
      <c r="AQ346" s="650"/>
      <c r="AR346" s="650"/>
      <c r="AS346" s="650"/>
      <c r="AT346" s="650"/>
      <c r="AU346" s="650"/>
      <c r="AV346" s="650"/>
      <c r="AW346" s="650"/>
      <c r="AX346" s="650"/>
      <c r="AY346" s="650"/>
      <c r="AZ346" s="650"/>
      <c r="BA346" s="650"/>
      <c r="BB346" s="650"/>
      <c r="BC346" s="650"/>
      <c r="BD346" s="650"/>
      <c r="BE346" s="650"/>
      <c r="BF346" s="650"/>
      <c r="BG346" s="650"/>
      <c r="BH346" s="650"/>
      <c r="BI346" s="650"/>
      <c r="BJ346" s="650"/>
      <c r="BK346" s="650"/>
      <c r="BL346" s="650"/>
      <c r="BM346" s="650"/>
      <c r="BN346" s="650"/>
      <c r="BO346" s="650"/>
      <c r="BP346" s="650"/>
      <c r="BQ346" s="650"/>
      <c r="BR346" s="650"/>
      <c r="BS346" s="650"/>
      <c r="BT346" s="650"/>
      <c r="BU346" s="650"/>
      <c r="BV346" s="650"/>
      <c r="BW346" s="650"/>
      <c r="BX346" s="650"/>
      <c r="BY346" s="650"/>
      <c r="BZ346" s="650"/>
      <c r="CA346" s="650"/>
      <c r="CB346" s="650"/>
      <c r="CC346" s="650"/>
      <c r="CD346" s="650"/>
      <c r="CE346" s="650"/>
      <c r="CF346" s="650"/>
      <c r="CG346" s="650"/>
      <c r="CH346" s="650"/>
    </row>
    <row r="347" spans="1:86" ht="13.5" customHeight="1">
      <c r="A347" s="379"/>
      <c r="B347" s="649"/>
      <c r="C347" s="650"/>
      <c r="D347" s="650"/>
      <c r="E347" s="650"/>
      <c r="F347" s="650"/>
      <c r="G347" s="650"/>
      <c r="H347" s="650"/>
      <c r="I347" s="650"/>
      <c r="J347" s="650"/>
      <c r="K347" s="650"/>
      <c r="L347" s="650"/>
      <c r="M347" s="650"/>
      <c r="N347" s="650"/>
      <c r="O347" s="650"/>
      <c r="P347" s="650"/>
      <c r="Q347" s="650"/>
      <c r="R347" s="650"/>
      <c r="S347" s="650"/>
      <c r="T347" s="650"/>
      <c r="U347" s="650"/>
      <c r="V347" s="650"/>
      <c r="W347" s="650"/>
      <c r="X347" s="650"/>
      <c r="Y347" s="650"/>
      <c r="Z347" s="650"/>
      <c r="AA347" s="650"/>
      <c r="AB347" s="650"/>
      <c r="AC347" s="650"/>
      <c r="AD347" s="650"/>
      <c r="AE347" s="650"/>
      <c r="AF347" s="650"/>
      <c r="AG347" s="650"/>
      <c r="AH347" s="650"/>
      <c r="AI347" s="650"/>
      <c r="AJ347" s="650"/>
      <c r="AK347" s="650"/>
      <c r="AL347" s="650"/>
      <c r="AM347" s="650"/>
      <c r="AN347" s="650"/>
      <c r="AO347" s="650"/>
      <c r="AP347" s="650"/>
      <c r="AQ347" s="650"/>
      <c r="AR347" s="650"/>
      <c r="AS347" s="650"/>
      <c r="AT347" s="650"/>
      <c r="AU347" s="650"/>
      <c r="AV347" s="650"/>
      <c r="AW347" s="650"/>
      <c r="AX347" s="650"/>
      <c r="AY347" s="650"/>
      <c r="AZ347" s="650"/>
      <c r="BA347" s="650"/>
      <c r="BB347" s="650"/>
      <c r="BC347" s="650"/>
      <c r="BD347" s="650"/>
      <c r="BE347" s="650"/>
      <c r="BF347" s="650"/>
      <c r="BG347" s="650"/>
      <c r="BH347" s="650"/>
      <c r="BI347" s="650"/>
      <c r="BJ347" s="650"/>
      <c r="BK347" s="650"/>
      <c r="BL347" s="650"/>
      <c r="BM347" s="650"/>
      <c r="BN347" s="650"/>
      <c r="BO347" s="650"/>
      <c r="BP347" s="650"/>
      <c r="BQ347" s="650"/>
      <c r="BR347" s="650"/>
      <c r="BS347" s="650"/>
      <c r="BT347" s="650"/>
      <c r="BU347" s="650"/>
      <c r="BV347" s="650"/>
      <c r="BW347" s="650"/>
      <c r="BX347" s="650"/>
      <c r="BY347" s="650"/>
      <c r="BZ347" s="650"/>
      <c r="CA347" s="650"/>
      <c r="CB347" s="650"/>
      <c r="CC347" s="650"/>
      <c r="CD347" s="650"/>
      <c r="CE347" s="650"/>
      <c r="CF347" s="650"/>
      <c r="CG347" s="650"/>
      <c r="CH347" s="650"/>
    </row>
    <row r="348" spans="1:86" ht="13.5" customHeight="1">
      <c r="A348" s="379"/>
      <c r="B348" s="649"/>
      <c r="C348" s="650"/>
      <c r="D348" s="650"/>
      <c r="E348" s="650"/>
      <c r="F348" s="650"/>
      <c r="G348" s="650"/>
      <c r="H348" s="650"/>
      <c r="I348" s="650"/>
      <c r="J348" s="650"/>
      <c r="K348" s="650"/>
      <c r="L348" s="650"/>
      <c r="M348" s="650"/>
      <c r="N348" s="650"/>
      <c r="O348" s="650"/>
      <c r="P348" s="650"/>
      <c r="Q348" s="650"/>
      <c r="R348" s="650"/>
      <c r="S348" s="650"/>
      <c r="T348" s="650"/>
      <c r="U348" s="650"/>
      <c r="V348" s="650"/>
      <c r="W348" s="650"/>
      <c r="X348" s="650"/>
      <c r="Y348" s="650"/>
      <c r="Z348" s="650"/>
      <c r="AA348" s="650"/>
      <c r="AB348" s="650"/>
      <c r="AC348" s="650"/>
      <c r="AD348" s="650"/>
      <c r="AE348" s="650"/>
      <c r="AF348" s="650"/>
      <c r="AG348" s="650"/>
      <c r="AH348" s="650"/>
      <c r="AI348" s="650"/>
      <c r="AJ348" s="650"/>
      <c r="AK348" s="650"/>
      <c r="AL348" s="650"/>
      <c r="AM348" s="650"/>
      <c r="AN348" s="650"/>
      <c r="AO348" s="650"/>
      <c r="AP348" s="650"/>
      <c r="AQ348" s="650"/>
      <c r="AR348" s="650"/>
      <c r="AS348" s="650"/>
      <c r="AT348" s="650"/>
      <c r="AU348" s="650"/>
      <c r="AV348" s="650"/>
      <c r="AW348" s="650"/>
      <c r="AX348" s="650"/>
      <c r="AY348" s="650"/>
      <c r="AZ348" s="650"/>
      <c r="BA348" s="650"/>
      <c r="BB348" s="650"/>
      <c r="BC348" s="650"/>
      <c r="BD348" s="650"/>
      <c r="BE348" s="650"/>
      <c r="BF348" s="650"/>
      <c r="BG348" s="650"/>
      <c r="BH348" s="650"/>
      <c r="BI348" s="650"/>
      <c r="BJ348" s="650"/>
      <c r="BK348" s="650"/>
      <c r="BL348" s="650"/>
      <c r="BM348" s="650"/>
      <c r="BN348" s="650"/>
      <c r="BO348" s="650"/>
      <c r="BP348" s="650"/>
      <c r="BQ348" s="650"/>
      <c r="BR348" s="650"/>
      <c r="BS348" s="650"/>
      <c r="BT348" s="650"/>
      <c r="BU348" s="650"/>
      <c r="BV348" s="650"/>
      <c r="BW348" s="650"/>
      <c r="BX348" s="650"/>
      <c r="BY348" s="650"/>
      <c r="BZ348" s="650"/>
      <c r="CA348" s="650"/>
      <c r="CB348" s="650"/>
      <c r="CC348" s="650"/>
      <c r="CD348" s="650"/>
      <c r="CE348" s="650"/>
      <c r="CF348" s="650"/>
      <c r="CG348" s="650"/>
      <c r="CH348" s="650"/>
    </row>
    <row r="349" spans="1:86" ht="13.5" customHeight="1">
      <c r="A349" s="379"/>
      <c r="B349" s="649"/>
      <c r="C349" s="650"/>
      <c r="D349" s="650"/>
      <c r="E349" s="650"/>
      <c r="F349" s="650"/>
      <c r="G349" s="650"/>
      <c r="H349" s="650"/>
      <c r="I349" s="650"/>
      <c r="J349" s="650"/>
      <c r="K349" s="650"/>
      <c r="L349" s="650"/>
      <c r="M349" s="650"/>
      <c r="N349" s="650"/>
      <c r="O349" s="650"/>
      <c r="P349" s="650"/>
      <c r="Q349" s="650"/>
      <c r="R349" s="650"/>
      <c r="S349" s="650"/>
      <c r="T349" s="650"/>
      <c r="U349" s="650"/>
      <c r="V349" s="650"/>
      <c r="W349" s="650"/>
      <c r="X349" s="650"/>
      <c r="Y349" s="650"/>
      <c r="Z349" s="650"/>
      <c r="AA349" s="650"/>
      <c r="AB349" s="650"/>
      <c r="AC349" s="650"/>
      <c r="AD349" s="650"/>
      <c r="AE349" s="650"/>
      <c r="AF349" s="650"/>
      <c r="AG349" s="650"/>
      <c r="AH349" s="650"/>
      <c r="AI349" s="650"/>
      <c r="AJ349" s="650"/>
      <c r="AK349" s="650"/>
      <c r="AL349" s="650"/>
      <c r="AM349" s="650"/>
      <c r="AN349" s="650"/>
      <c r="AO349" s="650"/>
      <c r="AP349" s="650"/>
      <c r="AQ349" s="650"/>
      <c r="AR349" s="650"/>
      <c r="AS349" s="650"/>
      <c r="AT349" s="650"/>
      <c r="AU349" s="650"/>
      <c r="AV349" s="650"/>
      <c r="AW349" s="650"/>
      <c r="AX349" s="650"/>
      <c r="AY349" s="650"/>
      <c r="AZ349" s="650"/>
      <c r="BA349" s="650"/>
      <c r="BB349" s="650"/>
      <c r="BC349" s="650"/>
      <c r="BD349" s="650"/>
      <c r="BE349" s="650"/>
      <c r="BF349" s="650"/>
      <c r="BG349" s="650"/>
      <c r="BH349" s="650"/>
      <c r="BI349" s="650"/>
      <c r="BJ349" s="650"/>
      <c r="BK349" s="650"/>
      <c r="BL349" s="650"/>
      <c r="BM349" s="650"/>
      <c r="BN349" s="650"/>
      <c r="BO349" s="650"/>
      <c r="BP349" s="650"/>
      <c r="BQ349" s="650"/>
      <c r="BR349" s="650"/>
      <c r="BS349" s="650"/>
      <c r="BT349" s="650"/>
      <c r="BU349" s="650"/>
      <c r="BV349" s="650"/>
      <c r="BW349" s="650"/>
      <c r="BX349" s="650"/>
      <c r="BY349" s="650"/>
      <c r="BZ349" s="650"/>
      <c r="CA349" s="650"/>
      <c r="CB349" s="650"/>
      <c r="CC349" s="650"/>
      <c r="CD349" s="650"/>
      <c r="CE349" s="650"/>
      <c r="CF349" s="650"/>
      <c r="CG349" s="650"/>
      <c r="CH349" s="650"/>
    </row>
    <row r="350" spans="1:86" ht="13.5" customHeight="1">
      <c r="A350" s="379"/>
      <c r="B350" s="649"/>
      <c r="C350" s="650"/>
      <c r="D350" s="650"/>
      <c r="E350" s="650"/>
      <c r="F350" s="650"/>
      <c r="G350" s="650"/>
      <c r="H350" s="650"/>
      <c r="I350" s="650"/>
      <c r="J350" s="650"/>
      <c r="K350" s="650"/>
      <c r="L350" s="650"/>
      <c r="M350" s="650"/>
      <c r="N350" s="650"/>
      <c r="O350" s="650"/>
      <c r="P350" s="650"/>
      <c r="Q350" s="650"/>
      <c r="R350" s="650"/>
      <c r="S350" s="650"/>
      <c r="T350" s="650"/>
      <c r="U350" s="650"/>
      <c r="V350" s="650"/>
      <c r="W350" s="650"/>
      <c r="X350" s="650"/>
      <c r="Y350" s="650"/>
      <c r="Z350" s="650"/>
      <c r="AA350" s="650"/>
      <c r="AB350" s="650"/>
      <c r="AC350" s="650"/>
      <c r="AD350" s="650"/>
      <c r="AE350" s="650"/>
      <c r="AF350" s="650"/>
      <c r="AG350" s="650"/>
      <c r="AH350" s="650"/>
      <c r="AI350" s="650"/>
      <c r="AJ350" s="650"/>
      <c r="AK350" s="650"/>
      <c r="AL350" s="650"/>
      <c r="AM350" s="650"/>
      <c r="AN350" s="650"/>
      <c r="AO350" s="650"/>
      <c r="AP350" s="650"/>
      <c r="AQ350" s="650"/>
      <c r="AR350" s="650"/>
      <c r="AS350" s="650"/>
      <c r="AT350" s="650"/>
      <c r="AU350" s="650"/>
      <c r="AV350" s="650"/>
      <c r="AW350" s="650"/>
      <c r="AX350" s="650"/>
      <c r="AY350" s="650"/>
      <c r="AZ350" s="650"/>
      <c r="BA350" s="650"/>
      <c r="BB350" s="650"/>
      <c r="BC350" s="650"/>
      <c r="BD350" s="650"/>
      <c r="BE350" s="650"/>
      <c r="BF350" s="650"/>
      <c r="BG350" s="650"/>
      <c r="BH350" s="650"/>
      <c r="BI350" s="650"/>
      <c r="BJ350" s="650"/>
      <c r="BK350" s="650"/>
      <c r="BL350" s="650"/>
      <c r="BM350" s="650"/>
      <c r="BN350" s="650"/>
      <c r="BO350" s="650"/>
      <c r="BP350" s="650"/>
      <c r="BQ350" s="650"/>
      <c r="BR350" s="650"/>
      <c r="BS350" s="650"/>
      <c r="BT350" s="650"/>
      <c r="BU350" s="650"/>
      <c r="BV350" s="650"/>
      <c r="BW350" s="650"/>
      <c r="BX350" s="650"/>
      <c r="BY350" s="650"/>
      <c r="BZ350" s="650"/>
      <c r="CA350" s="650"/>
      <c r="CB350" s="650"/>
      <c r="CC350" s="650"/>
      <c r="CD350" s="650"/>
      <c r="CE350" s="650"/>
      <c r="CF350" s="650"/>
      <c r="CG350" s="650"/>
      <c r="CH350" s="650"/>
    </row>
    <row r="351" spans="1:86" ht="13.5" customHeight="1">
      <c r="A351" s="379"/>
      <c r="B351" s="649"/>
      <c r="C351" s="650"/>
      <c r="D351" s="650"/>
      <c r="E351" s="650"/>
      <c r="F351" s="650"/>
      <c r="G351" s="650"/>
      <c r="H351" s="650"/>
      <c r="I351" s="650"/>
      <c r="J351" s="650"/>
      <c r="K351" s="650"/>
      <c r="L351" s="650"/>
      <c r="M351" s="650"/>
      <c r="N351" s="650"/>
      <c r="O351" s="650"/>
      <c r="P351" s="650"/>
      <c r="Q351" s="650"/>
      <c r="R351" s="650"/>
      <c r="S351" s="650"/>
      <c r="T351" s="650"/>
      <c r="U351" s="650"/>
      <c r="V351" s="650"/>
      <c r="W351" s="650"/>
      <c r="X351" s="650"/>
      <c r="Y351" s="650"/>
      <c r="Z351" s="650"/>
      <c r="AA351" s="650"/>
      <c r="AB351" s="650"/>
      <c r="AC351" s="650"/>
      <c r="AD351" s="650"/>
      <c r="AE351" s="650"/>
      <c r="AF351" s="650"/>
      <c r="AG351" s="650"/>
      <c r="AH351" s="650"/>
      <c r="AI351" s="650"/>
      <c r="AJ351" s="650"/>
      <c r="AK351" s="650"/>
      <c r="AL351" s="650"/>
      <c r="AM351" s="650"/>
      <c r="AN351" s="650"/>
      <c r="AO351" s="650"/>
      <c r="AP351" s="650"/>
      <c r="AQ351" s="650"/>
      <c r="AR351" s="650"/>
      <c r="AS351" s="650"/>
      <c r="AT351" s="650"/>
      <c r="AU351" s="650"/>
      <c r="AV351" s="650"/>
      <c r="AW351" s="650"/>
      <c r="AX351" s="650"/>
      <c r="AY351" s="650"/>
      <c r="AZ351" s="650"/>
      <c r="BA351" s="650"/>
      <c r="BB351" s="650"/>
      <c r="BC351" s="650"/>
      <c r="BD351" s="650"/>
      <c r="BE351" s="650"/>
      <c r="BF351" s="650"/>
      <c r="BG351" s="650"/>
      <c r="BH351" s="650"/>
      <c r="BI351" s="650"/>
      <c r="BJ351" s="650"/>
      <c r="BK351" s="650"/>
      <c r="BL351" s="650"/>
      <c r="BM351" s="650"/>
      <c r="BN351" s="650"/>
      <c r="BO351" s="650"/>
      <c r="BP351" s="650"/>
      <c r="BQ351" s="650"/>
      <c r="BR351" s="650"/>
      <c r="BS351" s="650"/>
      <c r="BT351" s="650"/>
      <c r="BU351" s="650"/>
      <c r="BV351" s="650"/>
      <c r="BW351" s="650"/>
      <c r="BX351" s="650"/>
      <c r="BY351" s="650"/>
      <c r="BZ351" s="650"/>
      <c r="CA351" s="650"/>
      <c r="CB351" s="650"/>
      <c r="CC351" s="650"/>
      <c r="CD351" s="650"/>
      <c r="CE351" s="650"/>
      <c r="CF351" s="650"/>
      <c r="CG351" s="650"/>
      <c r="CH351" s="650"/>
    </row>
    <row r="352" spans="1:86" ht="13.5" customHeight="1">
      <c r="A352" s="379"/>
      <c r="B352" s="649"/>
      <c r="C352" s="650"/>
      <c r="D352" s="650"/>
      <c r="E352" s="650"/>
      <c r="F352" s="650"/>
      <c r="G352" s="650"/>
      <c r="H352" s="650"/>
      <c r="I352" s="650"/>
      <c r="J352" s="650"/>
      <c r="K352" s="650"/>
      <c r="L352" s="650"/>
      <c r="M352" s="650"/>
      <c r="N352" s="650"/>
      <c r="O352" s="650"/>
      <c r="P352" s="650"/>
      <c r="Q352" s="650"/>
      <c r="R352" s="650"/>
      <c r="S352" s="650"/>
      <c r="T352" s="650"/>
      <c r="U352" s="650"/>
      <c r="V352" s="650"/>
      <c r="W352" s="650"/>
      <c r="X352" s="650"/>
      <c r="Y352" s="650"/>
      <c r="Z352" s="650"/>
      <c r="AA352" s="650"/>
      <c r="AB352" s="650"/>
      <c r="AC352" s="650"/>
      <c r="AD352" s="650"/>
      <c r="AE352" s="650"/>
      <c r="AF352" s="650"/>
      <c r="AG352" s="650"/>
      <c r="AH352" s="650"/>
      <c r="AI352" s="650"/>
      <c r="AJ352" s="650"/>
      <c r="AK352" s="650"/>
      <c r="AL352" s="650"/>
      <c r="AM352" s="650"/>
      <c r="AN352" s="650"/>
      <c r="AO352" s="650"/>
      <c r="AP352" s="650"/>
      <c r="AQ352" s="650"/>
      <c r="AR352" s="650"/>
      <c r="AS352" s="650"/>
      <c r="AT352" s="650"/>
      <c r="AU352" s="650"/>
      <c r="AV352" s="650"/>
      <c r="AW352" s="650"/>
      <c r="AX352" s="650"/>
      <c r="AY352" s="650"/>
      <c r="AZ352" s="650"/>
      <c r="BA352" s="650"/>
      <c r="BB352" s="650"/>
      <c r="BC352" s="650"/>
      <c r="BD352" s="650"/>
      <c r="BE352" s="650"/>
      <c r="BF352" s="650"/>
      <c r="BG352" s="650"/>
      <c r="BH352" s="650"/>
      <c r="BI352" s="650"/>
      <c r="BJ352" s="650"/>
      <c r="BK352" s="650"/>
      <c r="BL352" s="650"/>
      <c r="BM352" s="650"/>
      <c r="BN352" s="650"/>
      <c r="BO352" s="650"/>
      <c r="BP352" s="650"/>
      <c r="BQ352" s="650"/>
      <c r="BR352" s="650"/>
      <c r="BS352" s="650"/>
      <c r="BT352" s="650"/>
      <c r="BU352" s="650"/>
      <c r="BV352" s="650"/>
      <c r="BW352" s="650"/>
      <c r="BX352" s="650"/>
      <c r="BY352" s="650"/>
      <c r="BZ352" s="650"/>
      <c r="CA352" s="650"/>
      <c r="CB352" s="650"/>
      <c r="CC352" s="650"/>
      <c r="CD352" s="650"/>
      <c r="CE352" s="650"/>
      <c r="CF352" s="650"/>
      <c r="CG352" s="650"/>
      <c r="CH352" s="650"/>
    </row>
    <row r="353" spans="1:86" ht="13.5" customHeight="1">
      <c r="A353" s="379"/>
      <c r="B353" s="649"/>
      <c r="C353" s="650"/>
      <c r="D353" s="650"/>
      <c r="E353" s="650"/>
      <c r="F353" s="650"/>
      <c r="G353" s="650"/>
      <c r="H353" s="650"/>
      <c r="I353" s="650"/>
      <c r="J353" s="650"/>
      <c r="K353" s="650"/>
      <c r="L353" s="650"/>
      <c r="M353" s="650"/>
      <c r="N353" s="650"/>
      <c r="O353" s="650"/>
      <c r="P353" s="650"/>
      <c r="Q353" s="650"/>
      <c r="R353" s="650"/>
      <c r="S353" s="650"/>
      <c r="T353" s="650"/>
      <c r="U353" s="650"/>
      <c r="V353" s="650"/>
      <c r="W353" s="650"/>
      <c r="X353" s="650"/>
      <c r="Y353" s="650"/>
      <c r="Z353" s="650"/>
      <c r="AA353" s="650"/>
      <c r="AB353" s="650"/>
      <c r="AC353" s="650"/>
      <c r="AD353" s="650"/>
      <c r="AE353" s="650"/>
      <c r="AF353" s="650"/>
      <c r="AG353" s="650"/>
      <c r="AH353" s="650"/>
      <c r="AI353" s="650"/>
      <c r="AJ353" s="650"/>
      <c r="AK353" s="650"/>
      <c r="AL353" s="650"/>
      <c r="AM353" s="650"/>
      <c r="AN353" s="650"/>
      <c r="AO353" s="650"/>
      <c r="AP353" s="650"/>
      <c r="AQ353" s="650"/>
      <c r="AR353" s="650"/>
      <c r="AS353" s="650"/>
      <c r="AT353" s="650"/>
      <c r="AU353" s="650"/>
      <c r="AV353" s="650"/>
      <c r="AW353" s="650"/>
      <c r="AX353" s="650"/>
      <c r="AY353" s="650"/>
      <c r="AZ353" s="650"/>
      <c r="BA353" s="650"/>
      <c r="BB353" s="650"/>
      <c r="BC353" s="650"/>
      <c r="BD353" s="650"/>
      <c r="BE353" s="650"/>
      <c r="BF353" s="650"/>
      <c r="BG353" s="650"/>
      <c r="BH353" s="650"/>
      <c r="BI353" s="650"/>
      <c r="BJ353" s="650"/>
      <c r="BK353" s="650"/>
      <c r="BL353" s="650"/>
      <c r="BM353" s="650"/>
      <c r="BN353" s="650"/>
      <c r="BO353" s="650"/>
      <c r="BP353" s="650"/>
      <c r="BQ353" s="650"/>
      <c r="BR353" s="650"/>
      <c r="BS353" s="650"/>
      <c r="BT353" s="650"/>
      <c r="BU353" s="650"/>
      <c r="BV353" s="650"/>
      <c r="BW353" s="650"/>
      <c r="BX353" s="650"/>
      <c r="BY353" s="650"/>
      <c r="BZ353" s="650"/>
      <c r="CA353" s="650"/>
      <c r="CB353" s="650"/>
      <c r="CC353" s="650"/>
      <c r="CD353" s="650"/>
      <c r="CE353" s="650"/>
      <c r="CF353" s="650"/>
      <c r="CG353" s="650"/>
      <c r="CH353" s="650"/>
    </row>
    <row r="354" spans="1:86" ht="13.5" customHeight="1">
      <c r="A354" s="379"/>
      <c r="B354" s="649"/>
      <c r="C354" s="650"/>
      <c r="D354" s="650"/>
      <c r="E354" s="650"/>
      <c r="F354" s="650"/>
      <c r="G354" s="650"/>
      <c r="H354" s="650"/>
      <c r="I354" s="650"/>
      <c r="J354" s="650"/>
      <c r="K354" s="650"/>
      <c r="L354" s="650"/>
      <c r="M354" s="650"/>
      <c r="N354" s="650"/>
      <c r="O354" s="650"/>
      <c r="P354" s="650"/>
      <c r="Q354" s="650"/>
      <c r="R354" s="650"/>
      <c r="S354" s="650"/>
      <c r="T354" s="650"/>
      <c r="U354" s="650"/>
      <c r="V354" s="650"/>
      <c r="W354" s="650"/>
      <c r="X354" s="650"/>
      <c r="Y354" s="650"/>
      <c r="Z354" s="650"/>
      <c r="AA354" s="650"/>
      <c r="AB354" s="650"/>
      <c r="AC354" s="650"/>
      <c r="AD354" s="650"/>
      <c r="AE354" s="650"/>
      <c r="AF354" s="650"/>
      <c r="AG354" s="650"/>
      <c r="AH354" s="650"/>
      <c r="AI354" s="650"/>
      <c r="AJ354" s="650"/>
      <c r="AK354" s="650"/>
      <c r="AL354" s="650"/>
      <c r="AM354" s="650"/>
      <c r="AN354" s="650"/>
      <c r="AO354" s="650"/>
      <c r="AP354" s="650"/>
      <c r="AQ354" s="650"/>
      <c r="AR354" s="650"/>
      <c r="AS354" s="650"/>
      <c r="AT354" s="650"/>
      <c r="AU354" s="650"/>
      <c r="AV354" s="650"/>
      <c r="AW354" s="650"/>
      <c r="AX354" s="650"/>
      <c r="AY354" s="650"/>
      <c r="AZ354" s="650"/>
      <c r="BA354" s="650"/>
      <c r="BB354" s="650"/>
      <c r="BC354" s="650"/>
      <c r="BD354" s="650"/>
      <c r="BE354" s="650"/>
      <c r="BF354" s="650"/>
      <c r="BG354" s="650"/>
      <c r="BH354" s="650"/>
      <c r="BI354" s="650"/>
      <c r="BJ354" s="650"/>
      <c r="BK354" s="650"/>
      <c r="BL354" s="650"/>
      <c r="BM354" s="650"/>
      <c r="BN354" s="650"/>
      <c r="BO354" s="650"/>
      <c r="BP354" s="650"/>
      <c r="BQ354" s="650"/>
      <c r="BR354" s="650"/>
      <c r="BS354" s="650"/>
      <c r="BT354" s="650"/>
      <c r="BU354" s="650"/>
      <c r="BV354" s="650"/>
      <c r="BW354" s="650"/>
      <c r="BX354" s="650"/>
      <c r="BY354" s="650"/>
      <c r="BZ354" s="650"/>
      <c r="CA354" s="650"/>
      <c r="CB354" s="650"/>
      <c r="CC354" s="650"/>
      <c r="CD354" s="650"/>
      <c r="CE354" s="650"/>
      <c r="CF354" s="650"/>
      <c r="CG354" s="650"/>
      <c r="CH354" s="650"/>
    </row>
    <row r="355" spans="1:86" ht="13.5" customHeight="1">
      <c r="A355" s="379"/>
      <c r="B355" s="649"/>
      <c r="C355" s="650"/>
      <c r="D355" s="650"/>
      <c r="E355" s="650"/>
      <c r="F355" s="650"/>
      <c r="G355" s="650"/>
      <c r="H355" s="650"/>
      <c r="I355" s="650"/>
      <c r="J355" s="650"/>
      <c r="K355" s="650"/>
      <c r="L355" s="650"/>
      <c r="M355" s="650"/>
      <c r="N355" s="650"/>
      <c r="O355" s="650"/>
      <c r="P355" s="650"/>
      <c r="Q355" s="650"/>
      <c r="R355" s="650"/>
      <c r="S355" s="650"/>
      <c r="T355" s="650"/>
      <c r="U355" s="650"/>
      <c r="V355" s="650"/>
      <c r="W355" s="650"/>
      <c r="X355" s="650"/>
      <c r="Y355" s="650"/>
      <c r="Z355" s="650"/>
      <c r="AA355" s="650"/>
      <c r="AB355" s="650"/>
      <c r="AC355" s="650"/>
      <c r="AD355" s="650"/>
      <c r="AE355" s="650"/>
      <c r="AF355" s="650"/>
      <c r="AG355" s="650"/>
      <c r="AH355" s="650"/>
      <c r="AI355" s="650"/>
      <c r="AJ355" s="650"/>
      <c r="AK355" s="650"/>
      <c r="AL355" s="650"/>
      <c r="AM355" s="650"/>
      <c r="AN355" s="650"/>
      <c r="AO355" s="650"/>
      <c r="AP355" s="650"/>
      <c r="AQ355" s="650"/>
      <c r="AR355" s="650"/>
      <c r="AS355" s="650"/>
      <c r="AT355" s="650"/>
      <c r="AU355" s="650"/>
      <c r="AV355" s="650"/>
      <c r="AW355" s="650"/>
      <c r="AX355" s="650"/>
      <c r="AY355" s="650"/>
      <c r="AZ355" s="650"/>
      <c r="BA355" s="650"/>
      <c r="BB355" s="650"/>
      <c r="BC355" s="650"/>
      <c r="BD355" s="650"/>
      <c r="BE355" s="650"/>
      <c r="BF355" s="650"/>
      <c r="BG355" s="650"/>
      <c r="BH355" s="650"/>
      <c r="BI355" s="650"/>
      <c r="BJ355" s="650"/>
      <c r="BK355" s="650"/>
      <c r="BL355" s="650"/>
      <c r="BM355" s="650"/>
      <c r="BN355" s="650"/>
      <c r="BO355" s="650"/>
      <c r="BP355" s="650"/>
      <c r="BQ355" s="650"/>
      <c r="BR355" s="650"/>
      <c r="BS355" s="650"/>
      <c r="BT355" s="650"/>
      <c r="BU355" s="650"/>
      <c r="BV355" s="650"/>
      <c r="BW355" s="650"/>
      <c r="BX355" s="650"/>
      <c r="BY355" s="650"/>
      <c r="BZ355" s="650"/>
      <c r="CA355" s="650"/>
      <c r="CB355" s="650"/>
      <c r="CC355" s="650"/>
      <c r="CD355" s="650"/>
      <c r="CE355" s="650"/>
      <c r="CF355" s="650"/>
      <c r="CG355" s="650"/>
      <c r="CH355" s="650"/>
    </row>
    <row r="356" spans="1:86" ht="13.5" customHeight="1">
      <c r="A356" s="379"/>
      <c r="B356" s="649"/>
      <c r="C356" s="650"/>
      <c r="D356" s="650"/>
      <c r="E356" s="650"/>
      <c r="F356" s="650"/>
      <c r="G356" s="650"/>
      <c r="H356" s="650"/>
      <c r="I356" s="650"/>
      <c r="J356" s="650"/>
      <c r="K356" s="650"/>
      <c r="L356" s="650"/>
      <c r="M356" s="650"/>
      <c r="N356" s="650"/>
      <c r="O356" s="650"/>
      <c r="P356" s="650"/>
      <c r="Q356" s="650"/>
      <c r="R356" s="650"/>
      <c r="S356" s="650"/>
      <c r="T356" s="650"/>
      <c r="U356" s="650"/>
      <c r="V356" s="650"/>
      <c r="W356" s="650"/>
      <c r="X356" s="650"/>
      <c r="Y356" s="650"/>
      <c r="Z356" s="650"/>
      <c r="AA356" s="650"/>
      <c r="AB356" s="650"/>
      <c r="AC356" s="650"/>
      <c r="AD356" s="650"/>
      <c r="AE356" s="650"/>
      <c r="AF356" s="650"/>
      <c r="AG356" s="650"/>
      <c r="AH356" s="650"/>
      <c r="AI356" s="650"/>
      <c r="AJ356" s="650"/>
      <c r="AK356" s="650"/>
      <c r="AL356" s="650"/>
      <c r="AM356" s="650"/>
      <c r="AN356" s="650"/>
      <c r="AO356" s="650"/>
      <c r="AP356" s="650"/>
      <c r="AQ356" s="650"/>
      <c r="AR356" s="650"/>
      <c r="AS356" s="650"/>
      <c r="AT356" s="650"/>
      <c r="AU356" s="650"/>
      <c r="AV356" s="650"/>
      <c r="AW356" s="650"/>
      <c r="AX356" s="650"/>
      <c r="AY356" s="650"/>
      <c r="AZ356" s="650"/>
      <c r="BA356" s="650"/>
      <c r="BB356" s="650"/>
      <c r="BC356" s="650"/>
      <c r="BD356" s="650"/>
      <c r="BE356" s="650"/>
      <c r="BF356" s="650"/>
      <c r="BG356" s="650"/>
      <c r="BH356" s="650"/>
      <c r="BI356" s="650"/>
      <c r="BJ356" s="650"/>
      <c r="BK356" s="650"/>
      <c r="BL356" s="650"/>
      <c r="BM356" s="650"/>
      <c r="BN356" s="650"/>
      <c r="BO356" s="650"/>
      <c r="BP356" s="650"/>
      <c r="BQ356" s="650"/>
      <c r="BR356" s="650"/>
      <c r="BS356" s="650"/>
      <c r="BT356" s="650"/>
      <c r="BU356" s="650"/>
      <c r="BV356" s="650"/>
      <c r="BW356" s="650"/>
      <c r="BX356" s="650"/>
      <c r="BY356" s="650"/>
      <c r="BZ356" s="650"/>
      <c r="CA356" s="650"/>
      <c r="CB356" s="650"/>
      <c r="CC356" s="650"/>
      <c r="CD356" s="650"/>
      <c r="CE356" s="650"/>
      <c r="CF356" s="650"/>
      <c r="CG356" s="650"/>
      <c r="CH356" s="650"/>
    </row>
    <row r="357" spans="1:86" ht="13.5" customHeight="1">
      <c r="A357" s="379"/>
      <c r="B357" s="649"/>
      <c r="C357" s="650"/>
      <c r="D357" s="650"/>
      <c r="E357" s="650"/>
      <c r="F357" s="650"/>
      <c r="G357" s="650"/>
      <c r="H357" s="650"/>
      <c r="I357" s="650"/>
      <c r="J357" s="650"/>
      <c r="K357" s="650"/>
      <c r="L357" s="650"/>
      <c r="M357" s="650"/>
      <c r="N357" s="650"/>
      <c r="O357" s="650"/>
      <c r="P357" s="650"/>
      <c r="Q357" s="650"/>
      <c r="R357" s="650"/>
      <c r="S357" s="650"/>
      <c r="T357" s="650"/>
      <c r="U357" s="650"/>
      <c r="V357" s="650"/>
      <c r="W357" s="650"/>
      <c r="X357" s="650"/>
      <c r="Y357" s="650"/>
      <c r="Z357" s="650"/>
      <c r="AA357" s="650"/>
      <c r="AB357" s="650"/>
      <c r="AC357" s="650"/>
      <c r="AD357" s="650"/>
      <c r="AE357" s="650"/>
      <c r="AF357" s="650"/>
      <c r="AG357" s="650"/>
      <c r="AH357" s="650"/>
      <c r="AI357" s="650"/>
      <c r="AJ357" s="650"/>
      <c r="AK357" s="650"/>
      <c r="AL357" s="650"/>
      <c r="AM357" s="650"/>
      <c r="AN357" s="650"/>
      <c r="AO357" s="650"/>
      <c r="AP357" s="650"/>
      <c r="AQ357" s="650"/>
      <c r="AR357" s="650"/>
      <c r="AS357" s="650"/>
      <c r="AT357" s="650"/>
      <c r="AU357" s="650"/>
      <c r="AV357" s="650"/>
      <c r="AW357" s="650"/>
      <c r="AX357" s="650"/>
      <c r="AY357" s="650"/>
      <c r="AZ357" s="650"/>
      <c r="BA357" s="650"/>
      <c r="BB357" s="650"/>
      <c r="BC357" s="650"/>
      <c r="BD357" s="650"/>
      <c r="BE357" s="650"/>
      <c r="BF357" s="650"/>
      <c r="BG357" s="650"/>
      <c r="BH357" s="650"/>
      <c r="BI357" s="650"/>
      <c r="BJ357" s="650"/>
      <c r="BK357" s="650"/>
      <c r="BL357" s="650"/>
      <c r="BM357" s="650"/>
      <c r="BN357" s="650"/>
      <c r="BO357" s="650"/>
      <c r="BP357" s="650"/>
      <c r="BQ357" s="650"/>
      <c r="BR357" s="650"/>
      <c r="BS357" s="650"/>
      <c r="BT357" s="650"/>
      <c r="BU357" s="650"/>
      <c r="BV357" s="650"/>
      <c r="BW357" s="650"/>
      <c r="BX357" s="650"/>
      <c r="BY357" s="650"/>
      <c r="BZ357" s="650"/>
      <c r="CA357" s="650"/>
      <c r="CB357" s="650"/>
      <c r="CC357" s="650"/>
      <c r="CD357" s="650"/>
      <c r="CE357" s="650"/>
      <c r="CF357" s="650"/>
      <c r="CG357" s="650"/>
      <c r="CH357" s="650"/>
    </row>
    <row r="358" spans="1:86" ht="13.5" customHeight="1">
      <c r="A358" s="379"/>
      <c r="B358" s="649"/>
      <c r="C358" s="650"/>
      <c r="D358" s="650"/>
      <c r="E358" s="650"/>
      <c r="F358" s="650"/>
      <c r="G358" s="650"/>
      <c r="H358" s="650"/>
      <c r="I358" s="650"/>
      <c r="J358" s="650"/>
      <c r="K358" s="650"/>
      <c r="L358" s="650"/>
      <c r="M358" s="650"/>
      <c r="N358" s="650"/>
      <c r="O358" s="650"/>
      <c r="P358" s="650"/>
      <c r="Q358" s="650"/>
      <c r="R358" s="650"/>
      <c r="S358" s="650"/>
      <c r="T358" s="650"/>
      <c r="U358" s="650"/>
      <c r="V358" s="650"/>
      <c r="W358" s="650"/>
      <c r="X358" s="650"/>
      <c r="Y358" s="650"/>
      <c r="Z358" s="650"/>
      <c r="AA358" s="650"/>
      <c r="AB358" s="650"/>
      <c r="AC358" s="650"/>
      <c r="AD358" s="650"/>
      <c r="AE358" s="650"/>
      <c r="AF358" s="650"/>
      <c r="AG358" s="650"/>
      <c r="AH358" s="650"/>
      <c r="AI358" s="650"/>
      <c r="AJ358" s="650"/>
      <c r="AK358" s="650"/>
      <c r="AL358" s="650"/>
      <c r="AM358" s="650"/>
      <c r="AN358" s="650"/>
      <c r="AO358" s="650"/>
      <c r="AP358" s="650"/>
      <c r="AQ358" s="650"/>
      <c r="AR358" s="650"/>
      <c r="AS358" s="650"/>
      <c r="AT358" s="650"/>
      <c r="AU358" s="650"/>
      <c r="AV358" s="650"/>
      <c r="AW358" s="650"/>
      <c r="AX358" s="650"/>
      <c r="AY358" s="650"/>
      <c r="AZ358" s="650"/>
      <c r="BA358" s="650"/>
      <c r="BB358" s="650"/>
      <c r="BC358" s="650"/>
      <c r="BD358" s="650"/>
      <c r="BE358" s="650"/>
      <c r="BF358" s="650"/>
      <c r="BG358" s="650"/>
      <c r="BH358" s="650"/>
      <c r="BI358" s="650"/>
      <c r="BJ358" s="650"/>
      <c r="BK358" s="650"/>
      <c r="BL358" s="650"/>
      <c r="BM358" s="650"/>
      <c r="BN358" s="650"/>
      <c r="BO358" s="650"/>
      <c r="BP358" s="650"/>
      <c r="BQ358" s="650"/>
      <c r="BR358" s="650"/>
      <c r="BS358" s="650"/>
      <c r="BT358" s="650"/>
      <c r="BU358" s="650"/>
      <c r="BV358" s="650"/>
      <c r="BW358" s="650"/>
      <c r="BX358" s="650"/>
      <c r="BY358" s="650"/>
      <c r="BZ358" s="650"/>
      <c r="CA358" s="650"/>
      <c r="CB358" s="650"/>
      <c r="CC358" s="650"/>
      <c r="CD358" s="650"/>
      <c r="CE358" s="650"/>
      <c r="CF358" s="650"/>
      <c r="CG358" s="650"/>
      <c r="CH358" s="650"/>
    </row>
    <row r="359" spans="1:86" ht="13.5" customHeight="1">
      <c r="A359" s="379"/>
      <c r="B359" s="649"/>
      <c r="C359" s="650"/>
      <c r="D359" s="650"/>
      <c r="E359" s="650"/>
      <c r="F359" s="650"/>
      <c r="G359" s="650"/>
      <c r="H359" s="650"/>
      <c r="I359" s="650"/>
      <c r="J359" s="650"/>
      <c r="K359" s="650"/>
      <c r="L359" s="650"/>
      <c r="M359" s="650"/>
      <c r="N359" s="650"/>
      <c r="O359" s="650"/>
      <c r="P359" s="650"/>
      <c r="Q359" s="650"/>
      <c r="R359" s="650"/>
      <c r="S359" s="650"/>
      <c r="T359" s="650"/>
      <c r="U359" s="650"/>
      <c r="V359" s="650"/>
      <c r="W359" s="650"/>
      <c r="X359" s="650"/>
      <c r="Y359" s="650"/>
      <c r="Z359" s="650"/>
      <c r="AA359" s="650"/>
      <c r="AB359" s="650"/>
      <c r="AC359" s="650"/>
      <c r="AD359" s="650"/>
      <c r="AE359" s="650"/>
      <c r="AF359" s="650"/>
      <c r="AG359" s="650"/>
      <c r="AH359" s="650"/>
      <c r="AI359" s="650"/>
      <c r="AJ359" s="650"/>
      <c r="AK359" s="650"/>
      <c r="AL359" s="650"/>
      <c r="AM359" s="650"/>
      <c r="AN359" s="650"/>
      <c r="AO359" s="650"/>
      <c r="AP359" s="650"/>
      <c r="AQ359" s="650"/>
      <c r="AR359" s="650"/>
      <c r="AS359" s="650"/>
      <c r="AT359" s="650"/>
      <c r="AU359" s="650"/>
      <c r="AV359" s="650"/>
      <c r="AW359" s="650"/>
      <c r="AX359" s="650"/>
      <c r="AY359" s="650"/>
      <c r="AZ359" s="650"/>
      <c r="BA359" s="650"/>
      <c r="BB359" s="650"/>
      <c r="BC359" s="650"/>
      <c r="BD359" s="650"/>
      <c r="BE359" s="650"/>
      <c r="BF359" s="650"/>
      <c r="BG359" s="650"/>
      <c r="BH359" s="650"/>
      <c r="BI359" s="650"/>
      <c r="BJ359" s="650"/>
      <c r="BK359" s="650"/>
      <c r="BL359" s="650"/>
      <c r="BM359" s="650"/>
      <c r="BN359" s="650"/>
      <c r="BO359" s="650"/>
      <c r="BP359" s="650"/>
      <c r="BQ359" s="650"/>
      <c r="BR359" s="650"/>
      <c r="BS359" s="650"/>
      <c r="BT359" s="650"/>
      <c r="BU359" s="650"/>
      <c r="BV359" s="650"/>
      <c r="BW359" s="650"/>
      <c r="BX359" s="650"/>
      <c r="BY359" s="650"/>
      <c r="BZ359" s="650"/>
      <c r="CA359" s="650"/>
      <c r="CB359" s="650"/>
      <c r="CC359" s="650"/>
      <c r="CD359" s="650"/>
      <c r="CE359" s="650"/>
      <c r="CF359" s="650"/>
      <c r="CG359" s="650"/>
      <c r="CH359" s="650"/>
    </row>
    <row r="360" spans="1:86" ht="13.5" customHeight="1">
      <c r="A360" s="379"/>
      <c r="B360" s="649"/>
      <c r="C360" s="650"/>
      <c r="D360" s="650"/>
      <c r="E360" s="650"/>
      <c r="F360" s="650"/>
      <c r="G360" s="650"/>
      <c r="H360" s="650"/>
      <c r="I360" s="650"/>
      <c r="J360" s="650"/>
      <c r="K360" s="650"/>
      <c r="L360" s="650"/>
      <c r="M360" s="650"/>
      <c r="N360" s="650"/>
      <c r="O360" s="650"/>
      <c r="P360" s="650"/>
      <c r="Q360" s="650"/>
      <c r="R360" s="650"/>
      <c r="S360" s="650"/>
      <c r="T360" s="650"/>
      <c r="U360" s="650"/>
      <c r="V360" s="650"/>
      <c r="W360" s="650"/>
      <c r="X360" s="650"/>
      <c r="Y360" s="650"/>
      <c r="Z360" s="650"/>
      <c r="AA360" s="650"/>
      <c r="AB360" s="650"/>
      <c r="AC360" s="650"/>
      <c r="AD360" s="650"/>
      <c r="AE360" s="650"/>
      <c r="AF360" s="650"/>
      <c r="AG360" s="650"/>
      <c r="AH360" s="650"/>
      <c r="AI360" s="650"/>
      <c r="AJ360" s="650"/>
      <c r="AK360" s="650"/>
      <c r="AL360" s="650"/>
      <c r="AM360" s="650"/>
      <c r="AN360" s="650"/>
      <c r="AO360" s="650"/>
      <c r="AP360" s="650"/>
      <c r="AQ360" s="650"/>
      <c r="AR360" s="650"/>
      <c r="AS360" s="650"/>
      <c r="AT360" s="650"/>
      <c r="AU360" s="650"/>
      <c r="AV360" s="650"/>
      <c r="AW360" s="650"/>
      <c r="AX360" s="650"/>
      <c r="AY360" s="650"/>
      <c r="AZ360" s="650"/>
      <c r="BA360" s="650"/>
      <c r="BB360" s="650"/>
      <c r="BC360" s="650"/>
      <c r="BD360" s="650"/>
      <c r="BE360" s="650"/>
      <c r="BF360" s="650"/>
      <c r="BG360" s="650"/>
      <c r="BH360" s="650"/>
      <c r="BI360" s="650"/>
      <c r="BJ360" s="650"/>
      <c r="BK360" s="650"/>
      <c r="BL360" s="650"/>
      <c r="BM360" s="650"/>
      <c r="BN360" s="650"/>
      <c r="BO360" s="650"/>
      <c r="BP360" s="650"/>
      <c r="BQ360" s="650"/>
      <c r="BR360" s="650"/>
      <c r="BS360" s="650"/>
      <c r="BT360" s="650"/>
      <c r="BU360" s="650"/>
      <c r="BV360" s="650"/>
      <c r="BW360" s="650"/>
      <c r="BX360" s="650"/>
      <c r="BY360" s="650"/>
      <c r="BZ360" s="650"/>
      <c r="CA360" s="650"/>
      <c r="CB360" s="650"/>
      <c r="CC360" s="650"/>
      <c r="CD360" s="650"/>
      <c r="CE360" s="650"/>
      <c r="CF360" s="650"/>
      <c r="CG360" s="650"/>
      <c r="CH360" s="650"/>
    </row>
    <row r="361" spans="1:86" ht="13.5" customHeight="1">
      <c r="A361" s="379"/>
      <c r="B361" s="649"/>
      <c r="C361" s="650"/>
      <c r="D361" s="650"/>
      <c r="E361" s="650"/>
      <c r="F361" s="650"/>
      <c r="G361" s="650"/>
      <c r="H361" s="650"/>
      <c r="I361" s="650"/>
      <c r="J361" s="650"/>
      <c r="K361" s="650"/>
      <c r="L361" s="650"/>
      <c r="M361" s="650"/>
      <c r="N361" s="650"/>
      <c r="O361" s="650"/>
      <c r="P361" s="650"/>
      <c r="Q361" s="650"/>
      <c r="R361" s="650"/>
      <c r="S361" s="650"/>
      <c r="T361" s="650"/>
      <c r="U361" s="650"/>
      <c r="V361" s="650"/>
      <c r="W361" s="650"/>
      <c r="X361" s="650"/>
      <c r="Y361" s="650"/>
      <c r="Z361" s="650"/>
      <c r="AA361" s="650"/>
      <c r="AB361" s="650"/>
      <c r="AC361" s="650"/>
      <c r="AD361" s="650"/>
      <c r="AE361" s="650"/>
      <c r="AF361" s="650"/>
      <c r="AG361" s="650"/>
      <c r="AH361" s="650"/>
      <c r="AI361" s="650"/>
      <c r="AJ361" s="650"/>
      <c r="AK361" s="650"/>
      <c r="AL361" s="650"/>
      <c r="AM361" s="650"/>
      <c r="AN361" s="650"/>
      <c r="AO361" s="650"/>
      <c r="AP361" s="650"/>
      <c r="AQ361" s="650"/>
      <c r="AR361" s="650"/>
      <c r="AS361" s="650"/>
      <c r="AT361" s="650"/>
      <c r="AU361" s="650"/>
      <c r="AV361" s="650"/>
      <c r="AW361" s="650"/>
      <c r="AX361" s="650"/>
      <c r="AY361" s="650"/>
      <c r="AZ361" s="650"/>
      <c r="BA361" s="650"/>
      <c r="BB361" s="650"/>
      <c r="BC361" s="650"/>
      <c r="BD361" s="650"/>
      <c r="BE361" s="650"/>
      <c r="BF361" s="650"/>
      <c r="BG361" s="650"/>
      <c r="BH361" s="650"/>
      <c r="BI361" s="650"/>
      <c r="BJ361" s="650"/>
      <c r="BK361" s="650"/>
      <c r="BL361" s="650"/>
      <c r="BM361" s="650"/>
      <c r="BN361" s="650"/>
      <c r="BO361" s="650"/>
      <c r="BP361" s="650"/>
      <c r="BQ361" s="650"/>
      <c r="BR361" s="650"/>
      <c r="BS361" s="650"/>
      <c r="BT361" s="650"/>
      <c r="BU361" s="650"/>
      <c r="BV361" s="650"/>
      <c r="BW361" s="650"/>
      <c r="BX361" s="650"/>
      <c r="BY361" s="650"/>
      <c r="BZ361" s="650"/>
      <c r="CA361" s="650"/>
      <c r="CB361" s="650"/>
      <c r="CC361" s="650"/>
      <c r="CD361" s="650"/>
      <c r="CE361" s="650"/>
      <c r="CF361" s="650"/>
      <c r="CG361" s="650"/>
      <c r="CH361" s="650"/>
    </row>
    <row r="362" spans="1:86" ht="13.5" customHeight="1">
      <c r="A362" s="379"/>
      <c r="B362" s="649"/>
      <c r="C362" s="650"/>
      <c r="D362" s="650"/>
      <c r="E362" s="650"/>
      <c r="F362" s="650"/>
      <c r="G362" s="650"/>
      <c r="H362" s="650"/>
      <c r="I362" s="650"/>
      <c r="J362" s="650"/>
      <c r="K362" s="650"/>
      <c r="L362" s="650"/>
      <c r="M362" s="650"/>
      <c r="N362" s="650"/>
      <c r="O362" s="650"/>
      <c r="P362" s="650"/>
      <c r="Q362" s="650"/>
      <c r="R362" s="650"/>
      <c r="S362" s="650"/>
      <c r="T362" s="650"/>
      <c r="U362" s="650"/>
      <c r="V362" s="650"/>
      <c r="W362" s="650"/>
      <c r="X362" s="650"/>
      <c r="Y362" s="650"/>
      <c r="Z362" s="650"/>
      <c r="AA362" s="650"/>
      <c r="AB362" s="650"/>
      <c r="AC362" s="650"/>
      <c r="AD362" s="650"/>
      <c r="AE362" s="650"/>
      <c r="AF362" s="650"/>
      <c r="AG362" s="650"/>
      <c r="AH362" s="650"/>
      <c r="AI362" s="650"/>
      <c r="AJ362" s="650"/>
      <c r="AK362" s="650"/>
      <c r="AL362" s="650"/>
      <c r="AM362" s="650"/>
      <c r="AN362" s="650"/>
      <c r="AO362" s="650"/>
      <c r="AP362" s="650"/>
      <c r="AQ362" s="650"/>
      <c r="AR362" s="650"/>
      <c r="AS362" s="650"/>
      <c r="AT362" s="650"/>
      <c r="AU362" s="650"/>
      <c r="AV362" s="650"/>
      <c r="AW362" s="650"/>
      <c r="AX362" s="650"/>
      <c r="AY362" s="650"/>
      <c r="AZ362" s="650"/>
      <c r="BA362" s="650"/>
      <c r="BB362" s="650"/>
      <c r="BC362" s="650"/>
      <c r="BD362" s="650"/>
      <c r="BE362" s="650"/>
      <c r="BF362" s="650"/>
      <c r="BG362" s="650"/>
      <c r="BH362" s="650"/>
      <c r="BI362" s="650"/>
      <c r="BJ362" s="650"/>
      <c r="BK362" s="650"/>
      <c r="BL362" s="650"/>
      <c r="BM362" s="650"/>
      <c r="BN362" s="650"/>
      <c r="BO362" s="650"/>
      <c r="BP362" s="650"/>
      <c r="BQ362" s="650"/>
      <c r="BR362" s="650"/>
      <c r="BS362" s="650"/>
      <c r="BT362" s="650"/>
      <c r="BU362" s="650"/>
      <c r="BV362" s="650"/>
      <c r="BW362" s="650"/>
      <c r="BX362" s="650"/>
      <c r="BY362" s="650"/>
      <c r="BZ362" s="650"/>
      <c r="CA362" s="650"/>
      <c r="CB362" s="650"/>
      <c r="CC362" s="650"/>
      <c r="CD362" s="650"/>
      <c r="CE362" s="650"/>
      <c r="CF362" s="650"/>
      <c r="CG362" s="650"/>
      <c r="CH362" s="650"/>
    </row>
    <row r="363" spans="1:86" ht="13.5" customHeight="1">
      <c r="A363" s="379"/>
      <c r="B363" s="649"/>
      <c r="C363" s="650"/>
      <c r="D363" s="650"/>
      <c r="E363" s="650"/>
      <c r="F363" s="650"/>
      <c r="G363" s="650"/>
      <c r="H363" s="650"/>
      <c r="I363" s="650"/>
      <c r="J363" s="650"/>
      <c r="K363" s="650"/>
      <c r="L363" s="650"/>
      <c r="M363" s="650"/>
      <c r="N363" s="650"/>
      <c r="O363" s="650"/>
      <c r="P363" s="650"/>
      <c r="Q363" s="650"/>
      <c r="R363" s="650"/>
      <c r="S363" s="650"/>
      <c r="T363" s="650"/>
      <c r="U363" s="650"/>
      <c r="V363" s="650"/>
      <c r="W363" s="650"/>
      <c r="X363" s="650"/>
      <c r="Y363" s="650"/>
      <c r="Z363" s="650"/>
      <c r="AA363" s="650"/>
      <c r="AB363" s="650"/>
      <c r="AC363" s="650"/>
      <c r="AD363" s="650"/>
      <c r="AE363" s="650"/>
      <c r="AF363" s="650"/>
      <c r="AG363" s="650"/>
      <c r="AH363" s="650"/>
      <c r="AI363" s="650"/>
      <c r="AJ363" s="650"/>
      <c r="AK363" s="650"/>
      <c r="AL363" s="650"/>
      <c r="AM363" s="650"/>
      <c r="AN363" s="650"/>
      <c r="AO363" s="650"/>
      <c r="AP363" s="650"/>
      <c r="AQ363" s="650"/>
      <c r="AR363" s="650"/>
      <c r="AS363" s="650"/>
      <c r="AT363" s="650"/>
      <c r="AU363" s="650"/>
      <c r="AV363" s="650"/>
      <c r="AW363" s="650"/>
      <c r="AX363" s="650"/>
      <c r="AY363" s="650"/>
      <c r="AZ363" s="650"/>
      <c r="BA363" s="650"/>
      <c r="BB363" s="650"/>
      <c r="BC363" s="650"/>
      <c r="BD363" s="650"/>
      <c r="BE363" s="650"/>
      <c r="BF363" s="650"/>
      <c r="BG363" s="650"/>
      <c r="BH363" s="650"/>
      <c r="BI363" s="650"/>
      <c r="BJ363" s="650"/>
      <c r="BK363" s="650"/>
      <c r="BL363" s="650"/>
      <c r="BM363" s="650"/>
      <c r="BN363" s="650"/>
      <c r="BO363" s="650"/>
      <c r="BP363" s="650"/>
      <c r="BQ363" s="650"/>
      <c r="BR363" s="650"/>
      <c r="BS363" s="650"/>
      <c r="BT363" s="650"/>
      <c r="BU363" s="650"/>
      <c r="BV363" s="650"/>
      <c r="BW363" s="650"/>
      <c r="BX363" s="650"/>
      <c r="BY363" s="650"/>
      <c r="BZ363" s="650"/>
      <c r="CA363" s="650"/>
      <c r="CB363" s="650"/>
      <c r="CC363" s="650"/>
      <c r="CD363" s="650"/>
      <c r="CE363" s="650"/>
      <c r="CF363" s="650"/>
      <c r="CG363" s="650"/>
      <c r="CH363" s="650"/>
    </row>
    <row r="364" spans="1:86" ht="13.5" customHeight="1">
      <c r="A364" s="379"/>
      <c r="B364" s="649"/>
      <c r="C364" s="650"/>
      <c r="D364" s="650"/>
      <c r="E364" s="650"/>
      <c r="F364" s="650"/>
      <c r="G364" s="650"/>
      <c r="H364" s="650"/>
      <c r="I364" s="650"/>
      <c r="J364" s="650"/>
      <c r="K364" s="650"/>
      <c r="L364" s="650"/>
      <c r="M364" s="650"/>
      <c r="N364" s="650"/>
      <c r="O364" s="650"/>
      <c r="P364" s="650"/>
      <c r="Q364" s="650"/>
      <c r="R364" s="650"/>
      <c r="S364" s="650"/>
      <c r="T364" s="650"/>
      <c r="U364" s="650"/>
      <c r="V364" s="650"/>
      <c r="W364" s="650"/>
      <c r="X364" s="650"/>
      <c r="Y364" s="650"/>
      <c r="Z364" s="650"/>
      <c r="AA364" s="650"/>
      <c r="AB364" s="650"/>
      <c r="AC364" s="650"/>
      <c r="AD364" s="650"/>
      <c r="AE364" s="650"/>
      <c r="AF364" s="650"/>
      <c r="AG364" s="650"/>
      <c r="AH364" s="650"/>
      <c r="AI364" s="650"/>
      <c r="AJ364" s="650"/>
      <c r="AK364" s="650"/>
      <c r="AL364" s="650"/>
      <c r="AM364" s="650"/>
      <c r="AN364" s="650"/>
      <c r="AO364" s="650"/>
      <c r="AP364" s="650"/>
      <c r="AQ364" s="650"/>
      <c r="AR364" s="650"/>
      <c r="AS364" s="650"/>
      <c r="AT364" s="650"/>
      <c r="AU364" s="650"/>
      <c r="AV364" s="650"/>
      <c r="AW364" s="650"/>
      <c r="AX364" s="650"/>
      <c r="AY364" s="650"/>
      <c r="AZ364" s="650"/>
      <c r="BA364" s="650"/>
      <c r="BB364" s="650"/>
      <c r="BC364" s="650"/>
      <c r="BD364" s="650"/>
      <c r="BE364" s="650"/>
      <c r="BF364" s="650"/>
      <c r="BG364" s="650"/>
      <c r="BH364" s="650"/>
      <c r="BI364" s="650"/>
      <c r="BJ364" s="650"/>
      <c r="BK364" s="650"/>
      <c r="BL364" s="650"/>
      <c r="BM364" s="650"/>
      <c r="BN364" s="650"/>
      <c r="BO364" s="650"/>
      <c r="BP364" s="650"/>
      <c r="BQ364" s="650"/>
      <c r="BR364" s="650"/>
      <c r="BS364" s="650"/>
      <c r="BT364" s="650"/>
      <c r="BU364" s="650"/>
      <c r="BV364" s="650"/>
      <c r="BW364" s="650"/>
      <c r="BX364" s="650"/>
      <c r="BY364" s="650"/>
      <c r="BZ364" s="650"/>
      <c r="CA364" s="650"/>
      <c r="CB364" s="650"/>
      <c r="CC364" s="650"/>
      <c r="CD364" s="650"/>
      <c r="CE364" s="650"/>
      <c r="CF364" s="650"/>
      <c r="CG364" s="650"/>
      <c r="CH364" s="650"/>
    </row>
    <row r="365" spans="1:86" ht="13.5" customHeight="1">
      <c r="A365" s="379"/>
      <c r="B365" s="649"/>
      <c r="C365" s="650"/>
      <c r="D365" s="650"/>
      <c r="E365" s="650"/>
      <c r="F365" s="650"/>
      <c r="G365" s="650"/>
      <c r="H365" s="650"/>
      <c r="I365" s="650"/>
      <c r="J365" s="650"/>
      <c r="K365" s="650"/>
      <c r="L365" s="650"/>
      <c r="M365" s="650"/>
      <c r="N365" s="650"/>
      <c r="O365" s="650"/>
      <c r="P365" s="650"/>
      <c r="Q365" s="650"/>
      <c r="R365" s="650"/>
      <c r="S365" s="650"/>
      <c r="T365" s="650"/>
      <c r="U365" s="650"/>
      <c r="V365" s="650"/>
      <c r="W365" s="650"/>
      <c r="X365" s="650"/>
      <c r="Y365" s="650"/>
      <c r="Z365" s="650"/>
      <c r="AA365" s="650"/>
      <c r="AB365" s="650"/>
      <c r="AC365" s="650"/>
      <c r="AD365" s="650"/>
      <c r="AE365" s="650"/>
      <c r="AF365" s="650"/>
      <c r="AG365" s="650"/>
      <c r="AH365" s="650"/>
      <c r="AI365" s="650"/>
      <c r="AJ365" s="650"/>
      <c r="AK365" s="650"/>
      <c r="AL365" s="650"/>
      <c r="AM365" s="650"/>
      <c r="AN365" s="650"/>
      <c r="AO365" s="650"/>
      <c r="AP365" s="650"/>
      <c r="AQ365" s="650"/>
      <c r="AR365" s="650"/>
      <c r="AS365" s="650"/>
      <c r="AT365" s="650"/>
      <c r="AU365" s="650"/>
      <c r="AV365" s="650"/>
      <c r="AW365" s="650"/>
      <c r="AX365" s="650"/>
      <c r="AY365" s="650"/>
      <c r="AZ365" s="650"/>
      <c r="BA365" s="650"/>
      <c r="BB365" s="650"/>
      <c r="BC365" s="650"/>
      <c r="BD365" s="650"/>
      <c r="BE365" s="650"/>
      <c r="BF365" s="650"/>
      <c r="BG365" s="650"/>
      <c r="BH365" s="650"/>
      <c r="BI365" s="650"/>
      <c r="BJ365" s="650"/>
      <c r="BK365" s="650"/>
      <c r="BL365" s="650"/>
      <c r="BM365" s="650"/>
      <c r="BN365" s="650"/>
      <c r="BO365" s="650"/>
      <c r="BP365" s="650"/>
      <c r="BQ365" s="650"/>
      <c r="BR365" s="650"/>
      <c r="BS365" s="650"/>
      <c r="BT365" s="650"/>
      <c r="BU365" s="650"/>
      <c r="BV365" s="650"/>
      <c r="BW365" s="650"/>
      <c r="BX365" s="650"/>
      <c r="BY365" s="650"/>
      <c r="BZ365" s="650"/>
      <c r="CA365" s="650"/>
      <c r="CB365" s="650"/>
      <c r="CC365" s="650"/>
      <c r="CD365" s="650"/>
      <c r="CE365" s="650"/>
      <c r="CF365" s="650"/>
      <c r="CG365" s="650"/>
      <c r="CH365" s="650"/>
    </row>
    <row r="366" spans="1:86" ht="13.5" customHeight="1">
      <c r="A366" s="379"/>
      <c r="B366" s="649"/>
      <c r="C366" s="650"/>
      <c r="D366" s="650"/>
      <c r="E366" s="650"/>
      <c r="F366" s="650"/>
      <c r="G366" s="650"/>
      <c r="H366" s="650"/>
      <c r="I366" s="650"/>
      <c r="J366" s="650"/>
      <c r="K366" s="650"/>
      <c r="L366" s="650"/>
      <c r="M366" s="650"/>
      <c r="N366" s="650"/>
      <c r="O366" s="650"/>
      <c r="P366" s="650"/>
      <c r="Q366" s="650"/>
      <c r="R366" s="650"/>
      <c r="S366" s="650"/>
      <c r="T366" s="650"/>
      <c r="U366" s="650"/>
      <c r="V366" s="650"/>
      <c r="W366" s="650"/>
      <c r="X366" s="650"/>
      <c r="Y366" s="650"/>
      <c r="Z366" s="650"/>
      <c r="AA366" s="650"/>
      <c r="AB366" s="650"/>
      <c r="AC366" s="650"/>
      <c r="AD366" s="650"/>
      <c r="AE366" s="650"/>
      <c r="AF366" s="650"/>
      <c r="AG366" s="650"/>
      <c r="AH366" s="650"/>
      <c r="AI366" s="650"/>
      <c r="AJ366" s="650"/>
      <c r="AK366" s="650"/>
      <c r="AL366" s="650"/>
      <c r="AM366" s="650"/>
      <c r="AN366" s="650"/>
      <c r="AO366" s="650"/>
      <c r="AP366" s="650"/>
      <c r="AQ366" s="650"/>
      <c r="AR366" s="650"/>
      <c r="AS366" s="650"/>
      <c r="AT366" s="650"/>
      <c r="AU366" s="650"/>
      <c r="AV366" s="650"/>
      <c r="AW366" s="650"/>
      <c r="AX366" s="650"/>
      <c r="AY366" s="650"/>
      <c r="AZ366" s="650"/>
      <c r="BA366" s="650"/>
      <c r="BB366" s="650"/>
      <c r="BC366" s="650"/>
      <c r="BD366" s="650"/>
      <c r="BE366" s="650"/>
      <c r="BF366" s="650"/>
      <c r="BG366" s="650"/>
      <c r="BH366" s="650"/>
      <c r="BI366" s="650"/>
      <c r="BJ366" s="650"/>
      <c r="BK366" s="650"/>
      <c r="BL366" s="650"/>
      <c r="BM366" s="650"/>
      <c r="BN366" s="650"/>
      <c r="BO366" s="650"/>
      <c r="BP366" s="650"/>
      <c r="BQ366" s="650"/>
      <c r="BR366" s="650"/>
      <c r="BS366" s="650"/>
      <c r="BT366" s="650"/>
      <c r="BU366" s="650"/>
      <c r="BV366" s="650"/>
      <c r="BW366" s="650"/>
      <c r="BX366" s="650"/>
      <c r="BY366" s="650"/>
      <c r="BZ366" s="650"/>
      <c r="CA366" s="650"/>
      <c r="CB366" s="650"/>
      <c r="CC366" s="650"/>
      <c r="CD366" s="650"/>
      <c r="CE366" s="650"/>
      <c r="CF366" s="650"/>
      <c r="CG366" s="650"/>
      <c r="CH366" s="650"/>
    </row>
    <row r="367" spans="1:86" ht="13.5" customHeight="1">
      <c r="A367" s="379"/>
      <c r="B367" s="649"/>
      <c r="C367" s="650"/>
      <c r="D367" s="650"/>
      <c r="E367" s="650"/>
      <c r="F367" s="650"/>
      <c r="G367" s="650"/>
      <c r="H367" s="650"/>
      <c r="I367" s="650"/>
      <c r="J367" s="650"/>
      <c r="K367" s="650"/>
      <c r="L367" s="650"/>
      <c r="M367" s="650"/>
      <c r="N367" s="650"/>
      <c r="O367" s="650"/>
      <c r="P367" s="650"/>
      <c r="Q367" s="650"/>
      <c r="R367" s="650"/>
      <c r="S367" s="650"/>
      <c r="T367" s="650"/>
      <c r="U367" s="650"/>
      <c r="V367" s="650"/>
      <c r="W367" s="650"/>
      <c r="X367" s="650"/>
      <c r="Y367" s="650"/>
      <c r="Z367" s="650"/>
      <c r="AA367" s="650"/>
      <c r="AB367" s="650"/>
      <c r="AC367" s="650"/>
      <c r="AD367" s="650"/>
      <c r="AE367" s="650"/>
      <c r="AF367" s="650"/>
      <c r="AG367" s="650"/>
      <c r="AH367" s="650"/>
      <c r="AI367" s="650"/>
      <c r="AJ367" s="650"/>
      <c r="AK367" s="650"/>
      <c r="AL367" s="650"/>
      <c r="AM367" s="650"/>
      <c r="AN367" s="650"/>
      <c r="AO367" s="650"/>
      <c r="AP367" s="650"/>
      <c r="AQ367" s="650"/>
      <c r="AR367" s="650"/>
      <c r="AS367" s="650"/>
      <c r="AT367" s="650"/>
      <c r="AU367" s="650"/>
      <c r="AV367" s="650"/>
      <c r="AW367" s="650"/>
      <c r="AX367" s="650"/>
      <c r="AY367" s="650"/>
      <c r="AZ367" s="650"/>
      <c r="BA367" s="650"/>
      <c r="BB367" s="650"/>
      <c r="BC367" s="650"/>
      <c r="BD367" s="650"/>
      <c r="BE367" s="650"/>
      <c r="BF367" s="650"/>
      <c r="BG367" s="650"/>
      <c r="BH367" s="650"/>
      <c r="BI367" s="650"/>
      <c r="BJ367" s="650"/>
      <c r="BK367" s="650"/>
      <c r="BL367" s="650"/>
      <c r="BM367" s="650"/>
      <c r="BN367" s="650"/>
      <c r="BO367" s="650"/>
      <c r="BP367" s="650"/>
      <c r="BQ367" s="650"/>
      <c r="BR367" s="650"/>
      <c r="BS367" s="650"/>
      <c r="BT367" s="650"/>
      <c r="BU367" s="650"/>
      <c r="BV367" s="650"/>
      <c r="BW367" s="650"/>
      <c r="BX367" s="650"/>
      <c r="BY367" s="650"/>
      <c r="BZ367" s="650"/>
      <c r="CA367" s="650"/>
      <c r="CB367" s="650"/>
      <c r="CC367" s="650"/>
      <c r="CD367" s="650"/>
      <c r="CE367" s="650"/>
      <c r="CF367" s="650"/>
      <c r="CG367" s="650"/>
      <c r="CH367" s="650"/>
    </row>
    <row r="368" spans="1:86" ht="13.5" customHeight="1">
      <c r="A368" s="379"/>
      <c r="B368" s="649"/>
      <c r="C368" s="650"/>
      <c r="D368" s="650"/>
      <c r="E368" s="650"/>
      <c r="F368" s="650"/>
      <c r="G368" s="650"/>
      <c r="H368" s="650"/>
      <c r="I368" s="650"/>
      <c r="J368" s="650"/>
      <c r="K368" s="650"/>
      <c r="L368" s="650"/>
      <c r="M368" s="650"/>
      <c r="N368" s="650"/>
      <c r="O368" s="650"/>
      <c r="P368" s="650"/>
      <c r="Q368" s="650"/>
      <c r="R368" s="650"/>
      <c r="S368" s="650"/>
      <c r="T368" s="650"/>
      <c r="U368" s="650"/>
      <c r="V368" s="650"/>
      <c r="W368" s="650"/>
      <c r="X368" s="650"/>
      <c r="Y368" s="650"/>
      <c r="Z368" s="650"/>
      <c r="AA368" s="650"/>
      <c r="AB368" s="650"/>
      <c r="AC368" s="650"/>
      <c r="AD368" s="650"/>
      <c r="AE368" s="650"/>
      <c r="AF368" s="650"/>
      <c r="AG368" s="650"/>
      <c r="AH368" s="650"/>
      <c r="AI368" s="650"/>
      <c r="AJ368" s="650"/>
      <c r="AK368" s="650"/>
      <c r="AL368" s="650"/>
      <c r="AM368" s="650"/>
      <c r="AN368" s="650"/>
      <c r="AO368" s="650"/>
      <c r="AP368" s="650"/>
      <c r="AQ368" s="650"/>
      <c r="AR368" s="650"/>
      <c r="AS368" s="650"/>
      <c r="AT368" s="650"/>
      <c r="AU368" s="650"/>
      <c r="AV368" s="650"/>
      <c r="AW368" s="650"/>
      <c r="AX368" s="650"/>
      <c r="AY368" s="650"/>
      <c r="AZ368" s="650"/>
      <c r="BA368" s="650"/>
      <c r="BB368" s="650"/>
      <c r="BC368" s="650"/>
      <c r="BD368" s="650"/>
      <c r="BE368" s="650"/>
      <c r="BF368" s="650"/>
      <c r="BG368" s="650"/>
      <c r="BH368" s="650"/>
      <c r="BI368" s="650"/>
      <c r="BJ368" s="650"/>
      <c r="BK368" s="650"/>
      <c r="BL368" s="650"/>
      <c r="BM368" s="650"/>
      <c r="BN368" s="650"/>
      <c r="BO368" s="650"/>
      <c r="BP368" s="650"/>
      <c r="BQ368" s="650"/>
      <c r="BR368" s="650"/>
      <c r="BS368" s="650"/>
      <c r="BT368" s="650"/>
      <c r="BU368" s="650"/>
      <c r="BV368" s="650"/>
      <c r="BW368" s="650"/>
      <c r="BX368" s="650"/>
      <c r="BY368" s="650"/>
      <c r="BZ368" s="650"/>
      <c r="CA368" s="650"/>
      <c r="CB368" s="650"/>
      <c r="CC368" s="650"/>
      <c r="CD368" s="650"/>
      <c r="CE368" s="650"/>
      <c r="CF368" s="650"/>
      <c r="CG368" s="650"/>
      <c r="CH368" s="650"/>
    </row>
    <row r="369" spans="1:86" ht="13.5" customHeight="1">
      <c r="A369" s="379"/>
      <c r="B369" s="649"/>
      <c r="C369" s="650"/>
      <c r="D369" s="650"/>
      <c r="E369" s="650"/>
      <c r="F369" s="650"/>
      <c r="G369" s="650"/>
      <c r="H369" s="650"/>
      <c r="I369" s="650"/>
      <c r="J369" s="650"/>
      <c r="K369" s="650"/>
      <c r="L369" s="650"/>
      <c r="M369" s="650"/>
      <c r="N369" s="650"/>
      <c r="O369" s="650"/>
      <c r="P369" s="650"/>
      <c r="Q369" s="650"/>
      <c r="R369" s="650"/>
      <c r="S369" s="650"/>
      <c r="T369" s="650"/>
      <c r="U369" s="650"/>
      <c r="V369" s="650"/>
      <c r="W369" s="650"/>
      <c r="X369" s="650"/>
      <c r="Y369" s="650"/>
      <c r="Z369" s="650"/>
      <c r="AA369" s="650"/>
      <c r="AB369" s="650"/>
      <c r="AC369" s="650"/>
      <c r="AD369" s="650"/>
      <c r="AE369" s="650"/>
      <c r="AF369" s="650"/>
      <c r="AG369" s="650"/>
      <c r="AH369" s="650"/>
      <c r="AI369" s="650"/>
      <c r="AJ369" s="650"/>
      <c r="AK369" s="650"/>
      <c r="AL369" s="650"/>
      <c r="AM369" s="650"/>
      <c r="AN369" s="650"/>
      <c r="AO369" s="650"/>
      <c r="AP369" s="650"/>
      <c r="AQ369" s="650"/>
      <c r="AR369" s="650"/>
      <c r="AS369" s="650"/>
      <c r="AT369" s="650"/>
      <c r="AU369" s="650"/>
      <c r="AV369" s="650"/>
      <c r="AW369" s="650"/>
      <c r="AX369" s="650"/>
      <c r="AY369" s="650"/>
      <c r="AZ369" s="650"/>
      <c r="BA369" s="650"/>
      <c r="BB369" s="650"/>
      <c r="BC369" s="650"/>
      <c r="BD369" s="650"/>
      <c r="BE369" s="650"/>
      <c r="BF369" s="650"/>
      <c r="BG369" s="650"/>
      <c r="BH369" s="650"/>
      <c r="BI369" s="650"/>
      <c r="BJ369" s="650"/>
      <c r="BK369" s="650"/>
      <c r="BL369" s="650"/>
      <c r="BM369" s="650"/>
      <c r="BN369" s="650"/>
      <c r="BO369" s="650"/>
      <c r="BP369" s="650"/>
      <c r="BQ369" s="650"/>
      <c r="BR369" s="650"/>
      <c r="BS369" s="650"/>
      <c r="BT369" s="650"/>
      <c r="BU369" s="650"/>
      <c r="BV369" s="650"/>
      <c r="BW369" s="650"/>
      <c r="BX369" s="650"/>
      <c r="BY369" s="650"/>
      <c r="BZ369" s="650"/>
      <c r="CA369" s="650"/>
      <c r="CB369" s="650"/>
      <c r="CC369" s="650"/>
      <c r="CD369" s="650"/>
      <c r="CE369" s="650"/>
      <c r="CF369" s="650"/>
      <c r="CG369" s="650"/>
      <c r="CH369" s="650"/>
    </row>
    <row r="370" spans="1:86" ht="13.5" customHeight="1">
      <c r="A370" s="379"/>
      <c r="B370" s="649"/>
      <c r="C370" s="650"/>
      <c r="D370" s="650"/>
      <c r="E370" s="650"/>
      <c r="F370" s="650"/>
      <c r="G370" s="650"/>
      <c r="H370" s="650"/>
      <c r="I370" s="650"/>
      <c r="J370" s="650"/>
      <c r="K370" s="650"/>
      <c r="L370" s="650"/>
      <c r="M370" s="650"/>
      <c r="N370" s="650"/>
      <c r="O370" s="650"/>
      <c r="P370" s="650"/>
      <c r="Q370" s="650"/>
      <c r="R370" s="650"/>
      <c r="S370" s="650"/>
      <c r="T370" s="650"/>
      <c r="U370" s="650"/>
      <c r="V370" s="650"/>
      <c r="W370" s="650"/>
      <c r="X370" s="650"/>
      <c r="Y370" s="650"/>
      <c r="Z370" s="650"/>
      <c r="AA370" s="650"/>
      <c r="AB370" s="650"/>
      <c r="AC370" s="650"/>
      <c r="AD370" s="650"/>
      <c r="AE370" s="650"/>
      <c r="AF370" s="650"/>
      <c r="AG370" s="650"/>
      <c r="AH370" s="650"/>
      <c r="AI370" s="650"/>
      <c r="AJ370" s="650"/>
      <c r="AK370" s="650"/>
      <c r="AL370" s="650"/>
      <c r="AM370" s="650"/>
      <c r="AN370" s="650"/>
      <c r="AO370" s="650"/>
      <c r="AP370" s="650"/>
      <c r="AQ370" s="650"/>
      <c r="AR370" s="650"/>
      <c r="AS370" s="650"/>
      <c r="AT370" s="650"/>
      <c r="AU370" s="650"/>
      <c r="AV370" s="650"/>
      <c r="AW370" s="650"/>
      <c r="AX370" s="650"/>
      <c r="AY370" s="650"/>
      <c r="AZ370" s="650"/>
      <c r="BA370" s="650"/>
      <c r="BB370" s="650"/>
      <c r="BC370" s="650"/>
      <c r="BD370" s="650"/>
      <c r="BE370" s="650"/>
      <c r="BF370" s="650"/>
      <c r="BG370" s="650"/>
      <c r="BH370" s="650"/>
      <c r="BI370" s="650"/>
      <c r="BJ370" s="650"/>
      <c r="BK370" s="650"/>
      <c r="BL370" s="650"/>
      <c r="BM370" s="650"/>
      <c r="BN370" s="650"/>
      <c r="BO370" s="650"/>
      <c r="BP370" s="650"/>
      <c r="BQ370" s="650"/>
      <c r="BR370" s="650"/>
      <c r="BS370" s="650"/>
      <c r="BT370" s="650"/>
      <c r="BU370" s="650"/>
      <c r="BV370" s="650"/>
      <c r="BW370" s="650"/>
      <c r="BX370" s="650"/>
      <c r="BY370" s="650"/>
      <c r="BZ370" s="650"/>
      <c r="CA370" s="650"/>
      <c r="CB370" s="650"/>
      <c r="CC370" s="650"/>
      <c r="CD370" s="650"/>
      <c r="CE370" s="650"/>
      <c r="CF370" s="650"/>
      <c r="CG370" s="650"/>
      <c r="CH370" s="650"/>
    </row>
    <row r="371" spans="1:86" ht="13.5" customHeight="1">
      <c r="A371" s="379"/>
      <c r="B371" s="649"/>
      <c r="C371" s="650"/>
      <c r="D371" s="650"/>
      <c r="E371" s="650"/>
      <c r="F371" s="650"/>
      <c r="G371" s="650"/>
      <c r="H371" s="650"/>
      <c r="I371" s="650"/>
      <c r="J371" s="650"/>
      <c r="K371" s="650"/>
      <c r="L371" s="650"/>
      <c r="M371" s="650"/>
      <c r="N371" s="650"/>
      <c r="O371" s="650"/>
      <c r="P371" s="650"/>
      <c r="Q371" s="650"/>
      <c r="R371" s="650"/>
      <c r="S371" s="650"/>
      <c r="T371" s="650"/>
      <c r="U371" s="650"/>
      <c r="V371" s="650"/>
      <c r="W371" s="650"/>
      <c r="X371" s="650"/>
      <c r="Y371" s="650"/>
      <c r="Z371" s="650"/>
      <c r="AA371" s="650"/>
      <c r="AB371" s="650"/>
      <c r="AC371" s="650"/>
      <c r="AD371" s="650"/>
      <c r="AE371" s="650"/>
      <c r="AF371" s="650"/>
      <c r="AG371" s="650"/>
      <c r="AH371" s="650"/>
      <c r="AI371" s="650"/>
      <c r="AJ371" s="650"/>
      <c r="AK371" s="650"/>
      <c r="AL371" s="650"/>
      <c r="AM371" s="650"/>
      <c r="AN371" s="650"/>
      <c r="AO371" s="650"/>
      <c r="AP371" s="650"/>
      <c r="AQ371" s="650"/>
      <c r="AR371" s="650"/>
      <c r="AS371" s="650"/>
      <c r="AT371" s="650"/>
      <c r="AU371" s="650"/>
      <c r="AV371" s="650"/>
      <c r="AW371" s="650"/>
      <c r="AX371" s="650"/>
      <c r="AY371" s="650"/>
      <c r="AZ371" s="650"/>
      <c r="BA371" s="650"/>
      <c r="BB371" s="650"/>
      <c r="BC371" s="650"/>
      <c r="BD371" s="650"/>
      <c r="BE371" s="650"/>
      <c r="BF371" s="650"/>
      <c r="BG371" s="650"/>
      <c r="BH371" s="650"/>
      <c r="BI371" s="650"/>
      <c r="BJ371" s="650"/>
      <c r="BK371" s="650"/>
      <c r="BL371" s="650"/>
      <c r="BM371" s="650"/>
      <c r="BN371" s="650"/>
      <c r="BO371" s="650"/>
      <c r="BP371" s="650"/>
      <c r="BQ371" s="650"/>
      <c r="BR371" s="650"/>
      <c r="BS371" s="650"/>
      <c r="BT371" s="650"/>
      <c r="BU371" s="650"/>
      <c r="BV371" s="650"/>
      <c r="BW371" s="650"/>
      <c r="BX371" s="650"/>
      <c r="BY371" s="650"/>
      <c r="BZ371" s="650"/>
      <c r="CA371" s="650"/>
      <c r="CB371" s="650"/>
      <c r="CC371" s="650"/>
      <c r="CD371" s="650"/>
      <c r="CE371" s="650"/>
      <c r="CF371" s="650"/>
      <c r="CG371" s="650"/>
      <c r="CH371" s="650"/>
    </row>
    <row r="372" spans="1:86" ht="13.5" customHeight="1">
      <c r="A372" s="379"/>
      <c r="B372" s="649"/>
      <c r="C372" s="650"/>
      <c r="D372" s="650"/>
      <c r="E372" s="650"/>
      <c r="F372" s="650"/>
      <c r="G372" s="650"/>
      <c r="H372" s="650"/>
      <c r="I372" s="650"/>
      <c r="J372" s="650"/>
      <c r="K372" s="650"/>
      <c r="L372" s="650"/>
      <c r="M372" s="650"/>
      <c r="N372" s="650"/>
      <c r="O372" s="650"/>
      <c r="P372" s="650"/>
      <c r="Q372" s="650"/>
      <c r="R372" s="650"/>
      <c r="S372" s="650"/>
      <c r="T372" s="650"/>
      <c r="U372" s="650"/>
      <c r="V372" s="650"/>
      <c r="W372" s="650"/>
      <c r="X372" s="650"/>
      <c r="Y372" s="650"/>
      <c r="Z372" s="650"/>
      <c r="AA372" s="650"/>
      <c r="AB372" s="650"/>
      <c r="AC372" s="650"/>
      <c r="AD372" s="650"/>
      <c r="AE372" s="650"/>
      <c r="AF372" s="650"/>
      <c r="AG372" s="650"/>
      <c r="AH372" s="650"/>
      <c r="AI372" s="650"/>
      <c r="AJ372" s="650"/>
      <c r="AK372" s="650"/>
      <c r="AL372" s="650"/>
      <c r="AM372" s="650"/>
      <c r="AN372" s="650"/>
      <c r="AO372" s="650"/>
      <c r="AP372" s="650"/>
      <c r="AQ372" s="650"/>
      <c r="AR372" s="650"/>
      <c r="AS372" s="650"/>
      <c r="AT372" s="650"/>
      <c r="AU372" s="650"/>
      <c r="AV372" s="650"/>
      <c r="AW372" s="650"/>
      <c r="AX372" s="650"/>
      <c r="AY372" s="650"/>
      <c r="AZ372" s="650"/>
      <c r="BA372" s="650"/>
      <c r="BB372" s="650"/>
      <c r="BC372" s="650"/>
      <c r="BD372" s="650"/>
      <c r="BE372" s="650"/>
      <c r="BF372" s="650"/>
      <c r="BG372" s="650"/>
      <c r="BH372" s="650"/>
      <c r="BI372" s="650"/>
      <c r="BJ372" s="650"/>
      <c r="BK372" s="650"/>
      <c r="BL372" s="650"/>
      <c r="BM372" s="650"/>
      <c r="BN372" s="650"/>
      <c r="BO372" s="650"/>
      <c r="BP372" s="650"/>
      <c r="BQ372" s="650"/>
      <c r="BR372" s="650"/>
      <c r="BS372" s="650"/>
      <c r="BT372" s="650"/>
      <c r="BU372" s="650"/>
      <c r="BV372" s="650"/>
      <c r="BW372" s="650"/>
      <c r="BX372" s="650"/>
      <c r="BY372" s="650"/>
      <c r="BZ372" s="650"/>
      <c r="CA372" s="650"/>
      <c r="CB372" s="650"/>
      <c r="CC372" s="650"/>
      <c r="CD372" s="650"/>
      <c r="CE372" s="650"/>
      <c r="CF372" s="650"/>
      <c r="CG372" s="650"/>
      <c r="CH372" s="650"/>
    </row>
    <row r="373" spans="1:86" ht="13.5" customHeight="1">
      <c r="A373" s="379"/>
      <c r="B373" s="649"/>
      <c r="C373" s="650"/>
      <c r="D373" s="650"/>
      <c r="E373" s="650"/>
      <c r="F373" s="650"/>
      <c r="G373" s="650"/>
      <c r="H373" s="650"/>
      <c r="I373" s="650"/>
      <c r="J373" s="650"/>
      <c r="K373" s="650"/>
      <c r="L373" s="650"/>
      <c r="M373" s="650"/>
      <c r="N373" s="650"/>
      <c r="O373" s="650"/>
      <c r="P373" s="650"/>
      <c r="Q373" s="650"/>
      <c r="R373" s="650"/>
      <c r="S373" s="650"/>
      <c r="T373" s="650"/>
      <c r="U373" s="650"/>
      <c r="V373" s="650"/>
      <c r="W373" s="650"/>
      <c r="X373" s="650"/>
      <c r="Y373" s="650"/>
      <c r="Z373" s="650"/>
      <c r="AA373" s="650"/>
      <c r="AB373" s="650"/>
      <c r="AC373" s="650"/>
      <c r="AD373" s="650"/>
      <c r="AE373" s="650"/>
      <c r="AF373" s="650"/>
      <c r="AG373" s="650"/>
      <c r="AH373" s="650"/>
      <c r="AI373" s="650"/>
      <c r="AJ373" s="650"/>
      <c r="AK373" s="650"/>
      <c r="AL373" s="650"/>
      <c r="AM373" s="650"/>
      <c r="AN373" s="650"/>
      <c r="AO373" s="650"/>
      <c r="AP373" s="650"/>
      <c r="AQ373" s="650"/>
      <c r="AR373" s="650"/>
      <c r="AS373" s="650"/>
      <c r="AT373" s="650"/>
      <c r="AU373" s="650"/>
      <c r="AV373" s="650"/>
      <c r="AW373" s="650"/>
      <c r="AX373" s="650"/>
      <c r="AY373" s="650"/>
      <c r="AZ373" s="650"/>
      <c r="BA373" s="650"/>
      <c r="BB373" s="650"/>
      <c r="BC373" s="650"/>
      <c r="BD373" s="650"/>
      <c r="BE373" s="650"/>
      <c r="BF373" s="650"/>
      <c r="BG373" s="650"/>
      <c r="BH373" s="650"/>
      <c r="BI373" s="650"/>
      <c r="BJ373" s="650"/>
      <c r="BK373" s="650"/>
      <c r="BL373" s="650"/>
      <c r="BM373" s="650"/>
      <c r="BN373" s="650"/>
      <c r="BO373" s="650"/>
      <c r="BP373" s="650"/>
      <c r="BQ373" s="650"/>
      <c r="BR373" s="650"/>
      <c r="BS373" s="650"/>
      <c r="BT373" s="650"/>
      <c r="BU373" s="650"/>
      <c r="BV373" s="650"/>
      <c r="BW373" s="650"/>
      <c r="BX373" s="650"/>
      <c r="BY373" s="650"/>
      <c r="BZ373" s="650"/>
      <c r="CA373" s="650"/>
      <c r="CB373" s="650"/>
      <c r="CC373" s="650"/>
      <c r="CD373" s="650"/>
      <c r="CE373" s="650"/>
      <c r="CF373" s="650"/>
      <c r="CG373" s="650"/>
      <c r="CH373" s="650"/>
    </row>
    <row r="374" spans="1:86" ht="13.5" customHeight="1">
      <c r="A374" s="379"/>
      <c r="B374" s="649"/>
      <c r="C374" s="650"/>
      <c r="D374" s="650"/>
      <c r="E374" s="650"/>
      <c r="F374" s="650"/>
      <c r="G374" s="650"/>
      <c r="H374" s="650"/>
      <c r="I374" s="650"/>
      <c r="J374" s="650"/>
      <c r="K374" s="650"/>
      <c r="L374" s="650"/>
      <c r="M374" s="650"/>
      <c r="N374" s="650"/>
      <c r="O374" s="650"/>
      <c r="P374" s="650"/>
      <c r="Q374" s="650"/>
      <c r="R374" s="650"/>
      <c r="S374" s="650"/>
      <c r="T374" s="650"/>
      <c r="U374" s="650"/>
      <c r="V374" s="650"/>
      <c r="W374" s="650"/>
      <c r="X374" s="650"/>
      <c r="Y374" s="650"/>
      <c r="Z374" s="650"/>
      <c r="AA374" s="650"/>
      <c r="AB374" s="650"/>
      <c r="AC374" s="650"/>
      <c r="AD374" s="650"/>
      <c r="AE374" s="650"/>
      <c r="AF374" s="650"/>
      <c r="AG374" s="650"/>
      <c r="AH374" s="650"/>
      <c r="AI374" s="650"/>
      <c r="AJ374" s="650"/>
      <c r="AK374" s="650"/>
      <c r="AL374" s="650"/>
      <c r="AM374" s="650"/>
      <c r="AN374" s="650"/>
      <c r="AO374" s="650"/>
      <c r="AP374" s="650"/>
      <c r="AQ374" s="650"/>
      <c r="AR374" s="650"/>
      <c r="AS374" s="650"/>
      <c r="AT374" s="650"/>
      <c r="AU374" s="650"/>
      <c r="AV374" s="650"/>
      <c r="AW374" s="650"/>
      <c r="AX374" s="650"/>
      <c r="AY374" s="650"/>
      <c r="AZ374" s="650"/>
      <c r="BA374" s="650"/>
      <c r="BB374" s="650"/>
      <c r="BC374" s="650"/>
      <c r="BD374" s="650"/>
      <c r="BE374" s="650"/>
      <c r="BF374" s="650"/>
      <c r="BG374" s="650"/>
      <c r="BH374" s="650"/>
      <c r="BI374" s="650"/>
      <c r="BJ374" s="650"/>
      <c r="BK374" s="650"/>
      <c r="BL374" s="650"/>
      <c r="BM374" s="650"/>
      <c r="BN374" s="650"/>
      <c r="BO374" s="650"/>
      <c r="BP374" s="650"/>
      <c r="BQ374" s="650"/>
      <c r="BR374" s="650"/>
      <c r="BS374" s="650"/>
      <c r="BT374" s="650"/>
      <c r="BU374" s="650"/>
      <c r="BV374" s="650"/>
      <c r="BW374" s="650"/>
      <c r="BX374" s="650"/>
      <c r="BY374" s="650"/>
      <c r="BZ374" s="650"/>
      <c r="CA374" s="650"/>
      <c r="CB374" s="650"/>
      <c r="CC374" s="650"/>
      <c r="CD374" s="650"/>
      <c r="CE374" s="650"/>
      <c r="CF374" s="650"/>
      <c r="CG374" s="650"/>
      <c r="CH374" s="650"/>
    </row>
    <row r="375" spans="1:86" ht="13.5" customHeight="1">
      <c r="A375" s="379"/>
      <c r="B375" s="649"/>
      <c r="C375" s="650"/>
      <c r="D375" s="650"/>
      <c r="E375" s="650"/>
      <c r="F375" s="650"/>
      <c r="G375" s="650"/>
      <c r="H375" s="650"/>
      <c r="I375" s="650"/>
      <c r="J375" s="650"/>
      <c r="K375" s="650"/>
      <c r="L375" s="650"/>
      <c r="M375" s="650"/>
      <c r="N375" s="650"/>
      <c r="O375" s="650"/>
      <c r="P375" s="650"/>
      <c r="Q375" s="650"/>
      <c r="R375" s="650"/>
      <c r="S375" s="650"/>
      <c r="T375" s="650"/>
      <c r="U375" s="650"/>
      <c r="V375" s="650"/>
      <c r="W375" s="650"/>
      <c r="X375" s="650"/>
      <c r="Y375" s="650"/>
      <c r="Z375" s="650"/>
      <c r="AA375" s="650"/>
      <c r="AB375" s="650"/>
      <c r="AC375" s="650"/>
      <c r="AD375" s="650"/>
      <c r="AE375" s="650"/>
      <c r="AF375" s="650"/>
      <c r="AG375" s="650"/>
      <c r="AH375" s="650"/>
      <c r="AI375" s="650"/>
      <c r="AJ375" s="650"/>
      <c r="AK375" s="650"/>
      <c r="AL375" s="650"/>
      <c r="AM375" s="650"/>
      <c r="AN375" s="650"/>
      <c r="AO375" s="650"/>
      <c r="AP375" s="650"/>
      <c r="AQ375" s="650"/>
      <c r="AR375" s="650"/>
      <c r="AS375" s="650"/>
      <c r="AT375" s="650"/>
      <c r="AU375" s="650"/>
      <c r="AV375" s="650"/>
      <c r="AW375" s="650"/>
      <c r="AX375" s="650"/>
      <c r="AY375" s="650"/>
      <c r="AZ375" s="650"/>
      <c r="BA375" s="650"/>
      <c r="BB375" s="650"/>
      <c r="BC375" s="650"/>
      <c r="BD375" s="650"/>
      <c r="BE375" s="650"/>
      <c r="BF375" s="650"/>
      <c r="BG375" s="650"/>
      <c r="BH375" s="650"/>
      <c r="BI375" s="650"/>
      <c r="BJ375" s="650"/>
      <c r="BK375" s="650"/>
      <c r="BL375" s="650"/>
      <c r="BM375" s="650"/>
      <c r="BN375" s="650"/>
      <c r="BO375" s="650"/>
      <c r="BP375" s="650"/>
      <c r="BQ375" s="650"/>
      <c r="BR375" s="650"/>
      <c r="BS375" s="650"/>
      <c r="BT375" s="650"/>
      <c r="BU375" s="650"/>
      <c r="BV375" s="650"/>
      <c r="BW375" s="650"/>
      <c r="BX375" s="650"/>
      <c r="BY375" s="650"/>
      <c r="BZ375" s="650"/>
      <c r="CA375" s="650"/>
      <c r="CB375" s="650"/>
      <c r="CC375" s="650"/>
      <c r="CD375" s="650"/>
      <c r="CE375" s="650"/>
      <c r="CF375" s="650"/>
      <c r="CG375" s="650"/>
      <c r="CH375" s="650"/>
    </row>
    <row r="376" spans="1:86" ht="13.5" customHeight="1">
      <c r="A376" s="379"/>
      <c r="B376" s="649"/>
      <c r="C376" s="650"/>
      <c r="D376" s="650"/>
      <c r="E376" s="650"/>
      <c r="F376" s="650"/>
      <c r="G376" s="650"/>
      <c r="H376" s="650"/>
      <c r="I376" s="650"/>
      <c r="J376" s="650"/>
      <c r="K376" s="650"/>
      <c r="L376" s="650"/>
      <c r="M376" s="650"/>
      <c r="N376" s="650"/>
      <c r="O376" s="650"/>
      <c r="P376" s="650"/>
      <c r="Q376" s="650"/>
      <c r="R376" s="650"/>
      <c r="S376" s="650"/>
      <c r="T376" s="650"/>
      <c r="U376" s="650"/>
      <c r="V376" s="650"/>
      <c r="W376" s="650"/>
      <c r="X376" s="650"/>
      <c r="Y376" s="650"/>
      <c r="Z376" s="650"/>
      <c r="AA376" s="650"/>
      <c r="AB376" s="650"/>
      <c r="AC376" s="650"/>
      <c r="AD376" s="650"/>
      <c r="AE376" s="650"/>
      <c r="AF376" s="650"/>
      <c r="AG376" s="650"/>
      <c r="AH376" s="650"/>
      <c r="AI376" s="650"/>
      <c r="AJ376" s="650"/>
      <c r="AK376" s="650"/>
      <c r="AL376" s="650"/>
      <c r="AM376" s="650"/>
      <c r="AN376" s="650"/>
      <c r="AO376" s="650"/>
      <c r="AP376" s="650"/>
      <c r="AQ376" s="650"/>
      <c r="AR376" s="650"/>
      <c r="AS376" s="650"/>
      <c r="AT376" s="650"/>
      <c r="AU376" s="650"/>
      <c r="AV376" s="650"/>
      <c r="AW376" s="650"/>
      <c r="AX376" s="650"/>
      <c r="AY376" s="650"/>
      <c r="AZ376" s="650"/>
      <c r="BA376" s="650"/>
      <c r="BB376" s="650"/>
      <c r="BC376" s="650"/>
      <c r="BD376" s="650"/>
      <c r="BE376" s="650"/>
      <c r="BF376" s="650"/>
      <c r="BG376" s="650"/>
      <c r="BH376" s="650"/>
      <c r="BI376" s="650"/>
      <c r="BJ376" s="650"/>
      <c r="BK376" s="650"/>
      <c r="BL376" s="650"/>
      <c r="BM376" s="650"/>
      <c r="BN376" s="650"/>
      <c r="BO376" s="650"/>
      <c r="BP376" s="650"/>
      <c r="BQ376" s="650"/>
      <c r="BR376" s="650"/>
      <c r="BS376" s="650"/>
      <c r="BT376" s="650"/>
      <c r="BU376" s="650"/>
      <c r="BV376" s="650"/>
      <c r="BW376" s="650"/>
      <c r="BX376" s="650"/>
      <c r="BY376" s="650"/>
      <c r="BZ376" s="650"/>
      <c r="CA376" s="650"/>
      <c r="CB376" s="650"/>
      <c r="CC376" s="650"/>
      <c r="CD376" s="650"/>
      <c r="CE376" s="650"/>
      <c r="CF376" s="650"/>
      <c r="CG376" s="650"/>
      <c r="CH376" s="650"/>
    </row>
    <row r="377" spans="1:86" ht="13.5" customHeight="1">
      <c r="A377" s="379"/>
      <c r="B377" s="649"/>
      <c r="C377" s="650"/>
      <c r="D377" s="650"/>
      <c r="E377" s="650"/>
      <c r="F377" s="650"/>
      <c r="G377" s="650"/>
      <c r="H377" s="650"/>
      <c r="I377" s="650"/>
      <c r="J377" s="650"/>
      <c r="K377" s="650"/>
      <c r="L377" s="650"/>
      <c r="M377" s="650"/>
      <c r="N377" s="650"/>
      <c r="O377" s="650"/>
      <c r="P377" s="650"/>
      <c r="Q377" s="650"/>
      <c r="R377" s="650"/>
      <c r="S377" s="650"/>
      <c r="T377" s="650"/>
      <c r="U377" s="650"/>
      <c r="V377" s="650"/>
      <c r="W377" s="650"/>
      <c r="X377" s="650"/>
      <c r="Y377" s="650"/>
      <c r="Z377" s="650"/>
      <c r="AA377" s="650"/>
      <c r="AB377" s="650"/>
      <c r="AC377" s="650"/>
      <c r="AD377" s="650"/>
      <c r="AE377" s="650"/>
      <c r="AF377" s="650"/>
      <c r="AG377" s="650"/>
      <c r="AH377" s="650"/>
      <c r="AI377" s="650"/>
      <c r="AJ377" s="650"/>
      <c r="AK377" s="650"/>
      <c r="AL377" s="650"/>
      <c r="AM377" s="650"/>
      <c r="AN377" s="650"/>
      <c r="AO377" s="650"/>
      <c r="AP377" s="650"/>
      <c r="AQ377" s="650"/>
      <c r="AR377" s="650"/>
      <c r="AS377" s="650"/>
      <c r="AT377" s="650"/>
      <c r="AU377" s="650"/>
      <c r="AV377" s="650"/>
      <c r="AW377" s="650"/>
      <c r="AX377" s="650"/>
      <c r="AY377" s="650"/>
      <c r="AZ377" s="650"/>
      <c r="BA377" s="650"/>
      <c r="BB377" s="650"/>
      <c r="BC377" s="650"/>
      <c r="BD377" s="650"/>
      <c r="BE377" s="650"/>
      <c r="BF377" s="650"/>
      <c r="BG377" s="650"/>
      <c r="BH377" s="650"/>
      <c r="BI377" s="650"/>
      <c r="BJ377" s="650"/>
      <c r="BK377" s="650"/>
      <c r="BL377" s="650"/>
      <c r="BM377" s="650"/>
      <c r="BN377" s="650"/>
      <c r="BO377" s="650"/>
      <c r="BP377" s="650"/>
      <c r="BQ377" s="650"/>
      <c r="BR377" s="650"/>
      <c r="BS377" s="650"/>
      <c r="BT377" s="650"/>
      <c r="BU377" s="650"/>
      <c r="BV377" s="650"/>
      <c r="BW377" s="650"/>
      <c r="BX377" s="650"/>
      <c r="BY377" s="650"/>
      <c r="BZ377" s="650"/>
      <c r="CA377" s="650"/>
      <c r="CB377" s="650"/>
      <c r="CC377" s="650"/>
      <c r="CD377" s="650"/>
      <c r="CE377" s="650"/>
      <c r="CF377" s="650"/>
      <c r="CG377" s="650"/>
      <c r="CH377" s="650"/>
    </row>
    <row r="378" spans="1:86" ht="13.5" customHeight="1">
      <c r="A378" s="379"/>
      <c r="B378" s="649"/>
      <c r="C378" s="650"/>
      <c r="D378" s="650"/>
      <c r="E378" s="650"/>
      <c r="F378" s="650"/>
      <c r="G378" s="650"/>
      <c r="H378" s="650"/>
      <c r="I378" s="650"/>
      <c r="J378" s="650"/>
      <c r="K378" s="650"/>
      <c r="L378" s="650"/>
      <c r="M378" s="650"/>
      <c r="N378" s="650"/>
      <c r="O378" s="650"/>
      <c r="P378" s="650"/>
      <c r="Q378" s="650"/>
      <c r="R378" s="650"/>
      <c r="S378" s="650"/>
      <c r="T378" s="650"/>
      <c r="U378" s="650"/>
      <c r="V378" s="650"/>
      <c r="W378" s="650"/>
      <c r="X378" s="650"/>
      <c r="Y378" s="650"/>
      <c r="Z378" s="650"/>
      <c r="AA378" s="650"/>
      <c r="AB378" s="650"/>
      <c r="AC378" s="650"/>
      <c r="AD378" s="650"/>
      <c r="AE378" s="650"/>
      <c r="AF378" s="650"/>
      <c r="AG378" s="650"/>
      <c r="AH378" s="650"/>
      <c r="AI378" s="650"/>
      <c r="AJ378" s="650"/>
      <c r="AK378" s="650"/>
      <c r="AL378" s="650"/>
      <c r="AM378" s="650"/>
      <c r="AN378" s="650"/>
      <c r="AO378" s="650"/>
      <c r="AP378" s="650"/>
      <c r="AQ378" s="650"/>
      <c r="AR378" s="650"/>
      <c r="AS378" s="650"/>
      <c r="AT378" s="650"/>
      <c r="AU378" s="650"/>
      <c r="AV378" s="650"/>
      <c r="AW378" s="650"/>
      <c r="AX378" s="650"/>
      <c r="AY378" s="650"/>
      <c r="AZ378" s="650"/>
      <c r="BA378" s="650"/>
      <c r="BB378" s="650"/>
      <c r="BC378" s="650"/>
      <c r="BD378" s="650"/>
      <c r="BE378" s="650"/>
      <c r="BF378" s="650"/>
      <c r="BG378" s="650"/>
      <c r="BH378" s="650"/>
      <c r="BI378" s="650"/>
      <c r="BJ378" s="650"/>
      <c r="BK378" s="650"/>
      <c r="BL378" s="650"/>
      <c r="BM378" s="650"/>
      <c r="BN378" s="650"/>
      <c r="BO378" s="650"/>
      <c r="BP378" s="650"/>
      <c r="BQ378" s="650"/>
      <c r="BR378" s="650"/>
      <c r="BS378" s="650"/>
      <c r="BT378" s="650"/>
      <c r="BU378" s="650"/>
      <c r="BV378" s="650"/>
      <c r="BW378" s="650"/>
      <c r="BX378" s="650"/>
      <c r="BY378" s="650"/>
      <c r="BZ378" s="650"/>
      <c r="CA378" s="650"/>
      <c r="CB378" s="650"/>
      <c r="CC378" s="650"/>
      <c r="CD378" s="650"/>
      <c r="CE378" s="650"/>
      <c r="CF378" s="650"/>
      <c r="CG378" s="650"/>
      <c r="CH378" s="650"/>
    </row>
    <row r="379" spans="1:86" ht="13.5" customHeight="1">
      <c r="A379" s="379"/>
      <c r="B379" s="649"/>
      <c r="C379" s="650"/>
      <c r="D379" s="650"/>
      <c r="E379" s="650"/>
      <c r="F379" s="650"/>
      <c r="G379" s="650"/>
      <c r="H379" s="650"/>
      <c r="I379" s="650"/>
      <c r="J379" s="650"/>
      <c r="K379" s="650"/>
      <c r="L379" s="650"/>
      <c r="M379" s="650"/>
      <c r="N379" s="650"/>
      <c r="O379" s="650"/>
      <c r="P379" s="650"/>
      <c r="Q379" s="650"/>
      <c r="R379" s="650"/>
      <c r="S379" s="650"/>
      <c r="T379" s="650"/>
      <c r="U379" s="650"/>
      <c r="V379" s="650"/>
      <c r="W379" s="650"/>
      <c r="X379" s="650"/>
      <c r="Y379" s="650"/>
      <c r="Z379" s="650"/>
      <c r="AA379" s="650"/>
      <c r="AB379" s="650"/>
      <c r="AC379" s="650"/>
      <c r="AD379" s="650"/>
      <c r="AE379" s="650"/>
      <c r="AF379" s="650"/>
      <c r="AG379" s="650"/>
      <c r="AH379" s="650"/>
      <c r="AI379" s="650"/>
      <c r="AJ379" s="650"/>
      <c r="AK379" s="650"/>
      <c r="AL379" s="650"/>
      <c r="AM379" s="650"/>
      <c r="AN379" s="650"/>
      <c r="AO379" s="650"/>
      <c r="AP379" s="650"/>
      <c r="AQ379" s="650"/>
      <c r="AR379" s="650"/>
      <c r="AS379" s="650"/>
      <c r="AT379" s="650"/>
      <c r="AU379" s="650"/>
      <c r="AV379" s="650"/>
      <c r="AW379" s="650"/>
      <c r="AX379" s="650"/>
      <c r="AY379" s="650"/>
      <c r="AZ379" s="650"/>
      <c r="BA379" s="650"/>
      <c r="BB379" s="650"/>
      <c r="BC379" s="650"/>
      <c r="BD379" s="650"/>
      <c r="BE379" s="650"/>
      <c r="BF379" s="650"/>
      <c r="BG379" s="650"/>
      <c r="BH379" s="650"/>
      <c r="BI379" s="650"/>
      <c r="BJ379" s="650"/>
      <c r="BK379" s="650"/>
      <c r="BL379" s="650"/>
      <c r="BM379" s="650"/>
      <c r="BN379" s="650"/>
      <c r="BO379" s="650"/>
      <c r="BP379" s="650"/>
      <c r="BQ379" s="650"/>
      <c r="BR379" s="650"/>
      <c r="BS379" s="650"/>
      <c r="BT379" s="650"/>
      <c r="BU379" s="650"/>
      <c r="BV379" s="650"/>
      <c r="BW379" s="650"/>
      <c r="BX379" s="650"/>
      <c r="BY379" s="650"/>
      <c r="BZ379" s="650"/>
      <c r="CA379" s="650"/>
      <c r="CB379" s="650"/>
      <c r="CC379" s="650"/>
      <c r="CD379" s="650"/>
      <c r="CE379" s="650"/>
      <c r="CF379" s="650"/>
      <c r="CG379" s="650"/>
      <c r="CH379" s="650"/>
    </row>
    <row r="380" spans="1:86" ht="13.5" customHeight="1">
      <c r="A380" s="379"/>
      <c r="B380" s="649"/>
      <c r="C380" s="650"/>
      <c r="D380" s="650"/>
      <c r="E380" s="650"/>
      <c r="F380" s="650"/>
      <c r="G380" s="650"/>
      <c r="H380" s="650"/>
      <c r="I380" s="650"/>
      <c r="J380" s="650"/>
      <c r="K380" s="650"/>
      <c r="L380" s="650"/>
      <c r="M380" s="650"/>
      <c r="N380" s="650"/>
      <c r="O380" s="650"/>
      <c r="P380" s="650"/>
      <c r="Q380" s="650"/>
      <c r="R380" s="650"/>
      <c r="S380" s="650"/>
      <c r="T380" s="650"/>
      <c r="U380" s="650"/>
      <c r="V380" s="650"/>
      <c r="W380" s="650"/>
      <c r="X380" s="650"/>
      <c r="Y380" s="650"/>
      <c r="Z380" s="650"/>
      <c r="AA380" s="650"/>
      <c r="AB380" s="650"/>
      <c r="AC380" s="650"/>
      <c r="AD380" s="650"/>
      <c r="AE380" s="650"/>
      <c r="AF380" s="650"/>
      <c r="AG380" s="650"/>
      <c r="AH380" s="650"/>
      <c r="AI380" s="650"/>
      <c r="AJ380" s="650"/>
      <c r="AK380" s="650"/>
      <c r="AL380" s="650"/>
      <c r="AM380" s="650"/>
      <c r="AN380" s="650"/>
      <c r="AO380" s="650"/>
      <c r="AP380" s="650"/>
      <c r="AQ380" s="650"/>
      <c r="AR380" s="650"/>
      <c r="AS380" s="650"/>
      <c r="AT380" s="650"/>
      <c r="AU380" s="650"/>
      <c r="AV380" s="650"/>
      <c r="AW380" s="650"/>
      <c r="AX380" s="650"/>
      <c r="AY380" s="650"/>
      <c r="AZ380" s="650"/>
      <c r="BA380" s="650"/>
      <c r="BB380" s="650"/>
      <c r="BC380" s="650"/>
      <c r="BD380" s="650"/>
      <c r="BE380" s="650"/>
      <c r="BF380" s="650"/>
      <c r="BG380" s="650"/>
      <c r="BH380" s="650"/>
      <c r="BI380" s="650"/>
      <c r="BJ380" s="650"/>
      <c r="BK380" s="650"/>
      <c r="BL380" s="650"/>
      <c r="BM380" s="650"/>
      <c r="BN380" s="650"/>
      <c r="BO380" s="650"/>
      <c r="BP380" s="650"/>
      <c r="BQ380" s="650"/>
      <c r="BR380" s="650"/>
      <c r="BS380" s="650"/>
      <c r="BT380" s="650"/>
      <c r="BU380" s="650"/>
      <c r="BV380" s="650"/>
      <c r="BW380" s="650"/>
      <c r="BX380" s="650"/>
      <c r="BY380" s="650"/>
      <c r="BZ380" s="650"/>
      <c r="CA380" s="650"/>
      <c r="CB380" s="650"/>
      <c r="CC380" s="650"/>
      <c r="CD380" s="650"/>
      <c r="CE380" s="650"/>
      <c r="CF380" s="650"/>
      <c r="CG380" s="650"/>
      <c r="CH380" s="650"/>
    </row>
    <row r="381" spans="1:86" ht="13.5" customHeight="1">
      <c r="A381" s="379"/>
      <c r="B381" s="649"/>
      <c r="C381" s="650"/>
      <c r="D381" s="650"/>
      <c r="E381" s="650"/>
      <c r="F381" s="650"/>
      <c r="G381" s="650"/>
      <c r="H381" s="650"/>
      <c r="I381" s="650"/>
      <c r="J381" s="650"/>
      <c r="K381" s="650"/>
      <c r="L381" s="650"/>
      <c r="M381" s="650"/>
      <c r="N381" s="650"/>
      <c r="O381" s="650"/>
      <c r="P381" s="650"/>
      <c r="Q381" s="650"/>
      <c r="R381" s="650"/>
      <c r="S381" s="650"/>
      <c r="T381" s="650"/>
      <c r="U381" s="650"/>
      <c r="V381" s="650"/>
      <c r="W381" s="650"/>
      <c r="X381" s="650"/>
      <c r="Y381" s="650"/>
      <c r="Z381" s="650"/>
      <c r="AA381" s="650"/>
      <c r="AB381" s="650"/>
      <c r="AC381" s="650"/>
      <c r="AD381" s="650"/>
      <c r="AE381" s="650"/>
      <c r="AF381" s="650"/>
      <c r="AG381" s="650"/>
      <c r="AH381" s="650"/>
      <c r="AI381" s="650"/>
      <c r="AJ381" s="650"/>
      <c r="AK381" s="650"/>
      <c r="AL381" s="650"/>
      <c r="AM381" s="650"/>
      <c r="AN381" s="650"/>
      <c r="AO381" s="650"/>
      <c r="AP381" s="650"/>
      <c r="AQ381" s="650"/>
      <c r="AR381" s="650"/>
      <c r="AS381" s="650"/>
      <c r="AT381" s="650"/>
      <c r="AU381" s="650"/>
      <c r="AV381" s="650"/>
      <c r="AW381" s="650"/>
      <c r="AX381" s="650"/>
      <c r="AY381" s="650"/>
      <c r="AZ381" s="650"/>
      <c r="BA381" s="650"/>
      <c r="BB381" s="650"/>
      <c r="BC381" s="650"/>
      <c r="BD381" s="650"/>
      <c r="BE381" s="650"/>
      <c r="BF381" s="650"/>
      <c r="BG381" s="650"/>
      <c r="BH381" s="650"/>
      <c r="BI381" s="650"/>
      <c r="BJ381" s="650"/>
      <c r="BK381" s="650"/>
      <c r="BL381" s="650"/>
      <c r="BM381" s="650"/>
      <c r="BN381" s="650"/>
      <c r="BO381" s="650"/>
      <c r="BP381" s="650"/>
      <c r="BQ381" s="650"/>
      <c r="BR381" s="650"/>
      <c r="BS381" s="650"/>
      <c r="BT381" s="650"/>
      <c r="BU381" s="650"/>
      <c r="BV381" s="650"/>
      <c r="BW381" s="650"/>
      <c r="BX381" s="650"/>
      <c r="BY381" s="650"/>
      <c r="BZ381" s="650"/>
      <c r="CA381" s="650"/>
      <c r="CB381" s="650"/>
      <c r="CC381" s="650"/>
      <c r="CD381" s="650"/>
      <c r="CE381" s="650"/>
      <c r="CF381" s="650"/>
      <c r="CG381" s="650"/>
      <c r="CH381" s="650"/>
    </row>
    <row r="382" spans="1:86" ht="13.5" customHeight="1">
      <c r="A382" s="379"/>
      <c r="B382" s="649"/>
      <c r="C382" s="650"/>
      <c r="D382" s="650"/>
      <c r="E382" s="650"/>
      <c r="F382" s="650"/>
      <c r="G382" s="650"/>
      <c r="H382" s="650"/>
      <c r="I382" s="650"/>
      <c r="J382" s="650"/>
      <c r="K382" s="650"/>
      <c r="L382" s="650"/>
      <c r="M382" s="650"/>
      <c r="N382" s="650"/>
      <c r="O382" s="650"/>
      <c r="P382" s="650"/>
      <c r="Q382" s="650"/>
      <c r="R382" s="650"/>
      <c r="S382" s="650"/>
      <c r="T382" s="650"/>
      <c r="U382" s="650"/>
      <c r="V382" s="650"/>
      <c r="W382" s="650"/>
      <c r="X382" s="650"/>
      <c r="Y382" s="650"/>
      <c r="Z382" s="650"/>
      <c r="AA382" s="650"/>
      <c r="AB382" s="650"/>
      <c r="AC382" s="650"/>
      <c r="AD382" s="650"/>
      <c r="AE382" s="650"/>
      <c r="AF382" s="650"/>
      <c r="AG382" s="650"/>
      <c r="AH382" s="650"/>
      <c r="AI382" s="650"/>
      <c r="AJ382" s="650"/>
      <c r="AK382" s="650"/>
      <c r="AL382" s="650"/>
      <c r="AM382" s="650"/>
      <c r="AN382" s="650"/>
      <c r="AO382" s="650"/>
      <c r="AP382" s="650"/>
      <c r="AQ382" s="650"/>
      <c r="AR382" s="650"/>
      <c r="AS382" s="650"/>
      <c r="AT382" s="650"/>
      <c r="AU382" s="650"/>
      <c r="AV382" s="650"/>
      <c r="AW382" s="650"/>
      <c r="AX382" s="650"/>
      <c r="AY382" s="650"/>
      <c r="AZ382" s="650"/>
      <c r="BA382" s="650"/>
      <c r="BB382" s="650"/>
      <c r="BC382" s="650"/>
      <c r="BD382" s="650"/>
      <c r="BE382" s="650"/>
      <c r="BF382" s="650"/>
      <c r="BG382" s="650"/>
      <c r="BH382" s="650"/>
      <c r="BI382" s="650"/>
      <c r="BJ382" s="650"/>
      <c r="BK382" s="650"/>
      <c r="BL382" s="650"/>
      <c r="BM382" s="650"/>
      <c r="BN382" s="650"/>
      <c r="BO382" s="650"/>
      <c r="BP382" s="650"/>
      <c r="BQ382" s="650"/>
      <c r="BR382" s="650"/>
      <c r="BS382" s="650"/>
      <c r="BT382" s="650"/>
      <c r="BU382" s="650"/>
      <c r="BV382" s="650"/>
      <c r="BW382" s="650"/>
      <c r="BX382" s="650"/>
      <c r="BY382" s="650"/>
      <c r="BZ382" s="650"/>
      <c r="CA382" s="650"/>
      <c r="CB382" s="650"/>
      <c r="CC382" s="650"/>
      <c r="CD382" s="650"/>
      <c r="CE382" s="650"/>
      <c r="CF382" s="650"/>
      <c r="CG382" s="650"/>
      <c r="CH382" s="650"/>
    </row>
    <row r="383" spans="1:86" ht="13.5" customHeight="1">
      <c r="A383" s="379"/>
      <c r="B383" s="649"/>
      <c r="C383" s="650"/>
      <c r="D383" s="650"/>
      <c r="E383" s="650"/>
      <c r="F383" s="650"/>
      <c r="G383" s="650"/>
      <c r="H383" s="650"/>
      <c r="I383" s="650"/>
      <c r="J383" s="650"/>
      <c r="K383" s="650"/>
      <c r="L383" s="650"/>
      <c r="M383" s="650"/>
      <c r="N383" s="650"/>
      <c r="O383" s="650"/>
      <c r="P383" s="650"/>
      <c r="Q383" s="650"/>
      <c r="R383" s="650"/>
      <c r="S383" s="650"/>
      <c r="T383" s="650"/>
      <c r="U383" s="650"/>
      <c r="V383" s="650"/>
      <c r="W383" s="650"/>
      <c r="X383" s="650"/>
      <c r="Y383" s="650"/>
      <c r="Z383" s="650"/>
      <c r="AA383" s="650"/>
      <c r="AB383" s="650"/>
      <c r="AC383" s="650"/>
      <c r="AD383" s="650"/>
      <c r="AE383" s="650"/>
      <c r="AF383" s="650"/>
      <c r="AG383" s="650"/>
      <c r="AH383" s="650"/>
      <c r="AI383" s="650"/>
      <c r="AJ383" s="650"/>
      <c r="AK383" s="650"/>
      <c r="AL383" s="650"/>
      <c r="AM383" s="650"/>
      <c r="AN383" s="650"/>
      <c r="AO383" s="650"/>
      <c r="AP383" s="650"/>
      <c r="AQ383" s="650"/>
      <c r="AR383" s="650"/>
      <c r="AS383" s="650"/>
      <c r="AT383" s="650"/>
      <c r="AU383" s="650"/>
      <c r="AV383" s="650"/>
      <c r="AW383" s="650"/>
      <c r="AX383" s="650"/>
      <c r="AY383" s="650"/>
      <c r="AZ383" s="650"/>
      <c r="BA383" s="650"/>
      <c r="BB383" s="650"/>
      <c r="BC383" s="650"/>
      <c r="BD383" s="650"/>
      <c r="BE383" s="650"/>
      <c r="BF383" s="650"/>
      <c r="BG383" s="650"/>
      <c r="BH383" s="650"/>
      <c r="BI383" s="650"/>
      <c r="BJ383" s="650"/>
      <c r="BK383" s="650"/>
      <c r="BL383" s="650"/>
      <c r="BM383" s="650"/>
      <c r="BN383" s="650"/>
      <c r="BO383" s="650"/>
      <c r="BP383" s="650"/>
      <c r="BQ383" s="650"/>
      <c r="BR383" s="650"/>
      <c r="BS383" s="650"/>
      <c r="BT383" s="650"/>
      <c r="BU383" s="650"/>
      <c r="BV383" s="650"/>
      <c r="BW383" s="650"/>
      <c r="BX383" s="650"/>
      <c r="BY383" s="650"/>
      <c r="BZ383" s="650"/>
      <c r="CA383" s="650"/>
      <c r="CB383" s="650"/>
      <c r="CC383" s="650"/>
      <c r="CD383" s="650"/>
      <c r="CE383" s="650"/>
      <c r="CF383" s="650"/>
      <c r="CG383" s="650"/>
      <c r="CH383" s="650"/>
    </row>
    <row r="384" spans="1:86" ht="13.5" customHeight="1">
      <c r="A384" s="379"/>
      <c r="B384" s="649"/>
      <c r="C384" s="650"/>
      <c r="D384" s="650"/>
      <c r="E384" s="650"/>
      <c r="F384" s="650"/>
      <c r="G384" s="650"/>
      <c r="H384" s="650"/>
      <c r="I384" s="650"/>
      <c r="J384" s="650"/>
      <c r="K384" s="650"/>
      <c r="L384" s="650"/>
      <c r="M384" s="650"/>
      <c r="N384" s="650"/>
      <c r="O384" s="650"/>
      <c r="P384" s="650"/>
      <c r="Q384" s="650"/>
      <c r="R384" s="650"/>
      <c r="S384" s="650"/>
      <c r="T384" s="650"/>
      <c r="U384" s="650"/>
      <c r="V384" s="650"/>
      <c r="W384" s="650"/>
      <c r="X384" s="650"/>
      <c r="Y384" s="650"/>
      <c r="Z384" s="650"/>
      <c r="AA384" s="650"/>
      <c r="AB384" s="650"/>
      <c r="AC384" s="650"/>
      <c r="AD384" s="650"/>
      <c r="AE384" s="650"/>
      <c r="AF384" s="650"/>
      <c r="AG384" s="650"/>
      <c r="AH384" s="650"/>
      <c r="AI384" s="650"/>
      <c r="AJ384" s="650"/>
      <c r="AK384" s="650"/>
      <c r="AL384" s="650"/>
      <c r="AM384" s="650"/>
      <c r="AN384" s="650"/>
      <c r="AO384" s="650"/>
      <c r="AP384" s="650"/>
      <c r="AQ384" s="650"/>
      <c r="AR384" s="650"/>
      <c r="AS384" s="650"/>
      <c r="AT384" s="650"/>
      <c r="AU384" s="650"/>
      <c r="AV384" s="650"/>
      <c r="AW384" s="650"/>
      <c r="AX384" s="650"/>
      <c r="AY384" s="650"/>
      <c r="AZ384" s="650"/>
      <c r="BA384" s="650"/>
      <c r="BB384" s="650"/>
      <c r="BC384" s="650"/>
      <c r="BD384" s="650"/>
      <c r="BE384" s="650"/>
      <c r="BF384" s="650"/>
      <c r="BG384" s="650"/>
      <c r="BH384" s="650"/>
      <c r="BI384" s="650"/>
      <c r="BJ384" s="650"/>
      <c r="BK384" s="650"/>
      <c r="BL384" s="650"/>
      <c r="BM384" s="650"/>
      <c r="BN384" s="650"/>
      <c r="BO384" s="650"/>
      <c r="BP384" s="650"/>
      <c r="BQ384" s="650"/>
      <c r="BR384" s="650"/>
      <c r="BS384" s="650"/>
      <c r="BT384" s="650"/>
      <c r="BU384" s="650"/>
      <c r="BV384" s="650"/>
      <c r="BW384" s="650"/>
      <c r="BX384" s="650"/>
      <c r="BY384" s="650"/>
      <c r="BZ384" s="650"/>
      <c r="CA384" s="650"/>
      <c r="CB384" s="650"/>
      <c r="CC384" s="650"/>
      <c r="CD384" s="650"/>
      <c r="CE384" s="650"/>
      <c r="CF384" s="650"/>
      <c r="CG384" s="650"/>
      <c r="CH384" s="650"/>
    </row>
    <row r="385" spans="1:86" ht="13.5" customHeight="1">
      <c r="A385" s="379"/>
      <c r="B385" s="649"/>
      <c r="C385" s="650"/>
      <c r="D385" s="650"/>
      <c r="E385" s="650"/>
      <c r="F385" s="650"/>
      <c r="G385" s="650"/>
      <c r="H385" s="650"/>
      <c r="I385" s="650"/>
      <c r="J385" s="650"/>
      <c r="K385" s="650"/>
      <c r="L385" s="650"/>
      <c r="M385" s="650"/>
      <c r="N385" s="650"/>
      <c r="O385" s="650"/>
      <c r="P385" s="650"/>
      <c r="Q385" s="650"/>
      <c r="R385" s="650"/>
      <c r="S385" s="650"/>
      <c r="T385" s="650"/>
      <c r="U385" s="650"/>
      <c r="V385" s="650"/>
      <c r="W385" s="650"/>
      <c r="X385" s="650"/>
      <c r="Y385" s="650"/>
      <c r="Z385" s="650"/>
      <c r="AA385" s="650"/>
      <c r="AB385" s="650"/>
      <c r="AC385" s="650"/>
      <c r="AD385" s="650"/>
      <c r="AE385" s="650"/>
      <c r="AF385" s="650"/>
      <c r="AG385" s="650"/>
      <c r="AH385" s="650"/>
      <c r="AI385" s="650"/>
      <c r="AJ385" s="650"/>
      <c r="AK385" s="650"/>
      <c r="AL385" s="650"/>
      <c r="AM385" s="650"/>
      <c r="AN385" s="650"/>
      <c r="AO385" s="650"/>
      <c r="AP385" s="650"/>
      <c r="AQ385" s="650"/>
      <c r="AR385" s="650"/>
      <c r="AS385" s="650"/>
      <c r="AT385" s="650"/>
      <c r="AU385" s="650"/>
      <c r="AV385" s="650"/>
      <c r="AW385" s="650"/>
      <c r="AX385" s="650"/>
      <c r="AY385" s="650"/>
      <c r="AZ385" s="650"/>
      <c r="BA385" s="650"/>
      <c r="BB385" s="650"/>
      <c r="BC385" s="650"/>
      <c r="BD385" s="650"/>
      <c r="BE385" s="650"/>
      <c r="BF385" s="650"/>
      <c r="BG385" s="650"/>
      <c r="BH385" s="650"/>
      <c r="BI385" s="650"/>
      <c r="BJ385" s="650"/>
      <c r="BK385" s="650"/>
      <c r="BL385" s="650"/>
      <c r="BM385" s="650"/>
      <c r="BN385" s="650"/>
      <c r="BO385" s="650"/>
      <c r="BP385" s="650"/>
      <c r="BQ385" s="650"/>
      <c r="BR385" s="650"/>
      <c r="BS385" s="650"/>
      <c r="BT385" s="650"/>
      <c r="BU385" s="650"/>
      <c r="BV385" s="650"/>
      <c r="BW385" s="650"/>
      <c r="BX385" s="650"/>
      <c r="BY385" s="650"/>
      <c r="BZ385" s="650"/>
      <c r="CA385" s="650"/>
      <c r="CB385" s="650"/>
      <c r="CC385" s="650"/>
      <c r="CD385" s="650"/>
      <c r="CE385" s="650"/>
      <c r="CF385" s="650"/>
      <c r="CG385" s="650"/>
      <c r="CH385" s="650"/>
    </row>
    <row r="386" spans="1:86" ht="13.5" customHeight="1">
      <c r="A386" s="379"/>
      <c r="B386" s="649"/>
      <c r="C386" s="650"/>
      <c r="D386" s="650"/>
      <c r="E386" s="650"/>
      <c r="F386" s="650"/>
      <c r="G386" s="650"/>
      <c r="H386" s="650"/>
      <c r="I386" s="650"/>
      <c r="J386" s="650"/>
      <c r="K386" s="650"/>
      <c r="L386" s="650"/>
      <c r="M386" s="650"/>
      <c r="N386" s="650"/>
      <c r="O386" s="650"/>
      <c r="P386" s="650"/>
      <c r="Q386" s="650"/>
      <c r="R386" s="650"/>
      <c r="S386" s="650"/>
      <c r="T386" s="650"/>
      <c r="U386" s="650"/>
      <c r="V386" s="650"/>
      <c r="W386" s="650"/>
      <c r="X386" s="650"/>
      <c r="Y386" s="650"/>
      <c r="Z386" s="650"/>
      <c r="AA386" s="650"/>
      <c r="AB386" s="650"/>
      <c r="AC386" s="650"/>
      <c r="AD386" s="650"/>
      <c r="AE386" s="650"/>
      <c r="AF386" s="650"/>
      <c r="AG386" s="650"/>
      <c r="AH386" s="650"/>
      <c r="AI386" s="650"/>
      <c r="AJ386" s="650"/>
      <c r="AK386" s="650"/>
      <c r="AL386" s="650"/>
      <c r="AM386" s="650"/>
      <c r="AN386" s="650"/>
      <c r="AO386" s="650"/>
      <c r="AP386" s="650"/>
      <c r="AQ386" s="650"/>
      <c r="AR386" s="650"/>
      <c r="AS386" s="650"/>
      <c r="AT386" s="650"/>
      <c r="AU386" s="650"/>
      <c r="AV386" s="650"/>
      <c r="AW386" s="650"/>
      <c r="AX386" s="650"/>
      <c r="AY386" s="650"/>
      <c r="AZ386" s="650"/>
      <c r="BA386" s="650"/>
      <c r="BB386" s="650"/>
      <c r="BC386" s="650"/>
      <c r="BD386" s="650"/>
      <c r="BE386" s="650"/>
      <c r="BF386" s="650"/>
      <c r="BG386" s="650"/>
      <c r="BH386" s="650"/>
      <c r="BI386" s="650"/>
      <c r="BJ386" s="650"/>
      <c r="BK386" s="650"/>
      <c r="BL386" s="650"/>
      <c r="BM386" s="650"/>
      <c r="BN386" s="650"/>
      <c r="BO386" s="650"/>
      <c r="BP386" s="650"/>
      <c r="BQ386" s="650"/>
      <c r="BR386" s="650"/>
      <c r="BS386" s="650"/>
      <c r="BT386" s="650"/>
      <c r="BU386" s="650"/>
      <c r="BV386" s="650"/>
      <c r="BW386" s="650"/>
      <c r="BX386" s="650"/>
      <c r="BY386" s="650"/>
      <c r="BZ386" s="650"/>
      <c r="CA386" s="650"/>
      <c r="CB386" s="650"/>
      <c r="CC386" s="650"/>
      <c r="CD386" s="650"/>
      <c r="CE386" s="650"/>
      <c r="CF386" s="650"/>
      <c r="CG386" s="650"/>
      <c r="CH386" s="650"/>
    </row>
    <row r="387" spans="1:86" ht="13.5" customHeight="1">
      <c r="A387" s="379"/>
      <c r="B387" s="649"/>
      <c r="C387" s="650"/>
      <c r="D387" s="650"/>
      <c r="E387" s="650"/>
      <c r="F387" s="650"/>
      <c r="G387" s="650"/>
      <c r="H387" s="650"/>
      <c r="I387" s="650"/>
      <c r="J387" s="650"/>
      <c r="K387" s="650"/>
      <c r="L387" s="650"/>
      <c r="M387" s="650"/>
      <c r="N387" s="650"/>
      <c r="O387" s="650"/>
      <c r="P387" s="650"/>
      <c r="Q387" s="650"/>
      <c r="R387" s="650"/>
      <c r="S387" s="650"/>
      <c r="T387" s="650"/>
      <c r="U387" s="650"/>
      <c r="V387" s="650"/>
      <c r="W387" s="650"/>
      <c r="X387" s="650"/>
      <c r="Y387" s="650"/>
      <c r="Z387" s="650"/>
      <c r="AA387" s="650"/>
      <c r="AB387" s="650"/>
      <c r="AC387" s="650"/>
      <c r="AD387" s="650"/>
      <c r="AE387" s="650"/>
      <c r="AF387" s="650"/>
      <c r="AG387" s="650"/>
      <c r="AH387" s="650"/>
      <c r="AI387" s="650"/>
      <c r="AJ387" s="650"/>
      <c r="AK387" s="650"/>
      <c r="AL387" s="650"/>
      <c r="AM387" s="650"/>
      <c r="AN387" s="650"/>
      <c r="AO387" s="650"/>
      <c r="AP387" s="650"/>
      <c r="AQ387" s="650"/>
      <c r="AR387" s="650"/>
      <c r="AS387" s="650"/>
      <c r="AT387" s="650"/>
      <c r="AU387" s="650"/>
      <c r="AV387" s="650"/>
      <c r="AW387" s="650"/>
      <c r="AX387" s="650"/>
      <c r="AY387" s="650"/>
      <c r="AZ387" s="650"/>
      <c r="BA387" s="650"/>
      <c r="BB387" s="650"/>
      <c r="BC387" s="650"/>
      <c r="BD387" s="650"/>
      <c r="BE387" s="650"/>
      <c r="BF387" s="650"/>
      <c r="BG387" s="650"/>
      <c r="BH387" s="650"/>
      <c r="BI387" s="650"/>
      <c r="BJ387" s="650"/>
      <c r="BK387" s="650"/>
      <c r="BL387" s="650"/>
      <c r="BM387" s="650"/>
      <c r="BN387" s="650"/>
      <c r="BO387" s="650"/>
      <c r="BP387" s="650"/>
      <c r="BQ387" s="650"/>
      <c r="BR387" s="650"/>
      <c r="BS387" s="650"/>
      <c r="BT387" s="650"/>
      <c r="BU387" s="650"/>
      <c r="BV387" s="650"/>
      <c r="BW387" s="650"/>
      <c r="BX387" s="650"/>
      <c r="BY387" s="650"/>
      <c r="BZ387" s="650"/>
      <c r="CA387" s="650"/>
      <c r="CB387" s="650"/>
      <c r="CC387" s="650"/>
      <c r="CD387" s="650"/>
      <c r="CE387" s="650"/>
      <c r="CF387" s="650"/>
      <c r="CG387" s="650"/>
      <c r="CH387" s="650"/>
    </row>
    <row r="388" spans="1:86" ht="13.5" customHeight="1">
      <c r="A388" s="379"/>
      <c r="B388" s="649"/>
      <c r="C388" s="650"/>
      <c r="D388" s="650"/>
      <c r="E388" s="650"/>
      <c r="F388" s="650"/>
      <c r="G388" s="650"/>
      <c r="H388" s="650"/>
      <c r="I388" s="650"/>
      <c r="J388" s="650"/>
      <c r="K388" s="650"/>
      <c r="L388" s="650"/>
      <c r="M388" s="650"/>
      <c r="N388" s="650"/>
      <c r="O388" s="650"/>
      <c r="P388" s="650"/>
      <c r="Q388" s="650"/>
      <c r="R388" s="650"/>
      <c r="S388" s="650"/>
      <c r="T388" s="650"/>
      <c r="U388" s="650"/>
      <c r="V388" s="650"/>
      <c r="W388" s="650"/>
      <c r="X388" s="650"/>
      <c r="Y388" s="650"/>
      <c r="Z388" s="650"/>
      <c r="AA388" s="650"/>
      <c r="AB388" s="650"/>
      <c r="AC388" s="650"/>
      <c r="AD388" s="650"/>
      <c r="AE388" s="650"/>
      <c r="AF388" s="650"/>
      <c r="AG388" s="650"/>
      <c r="AH388" s="650"/>
      <c r="AI388" s="650"/>
      <c r="AJ388" s="650"/>
      <c r="AK388" s="650"/>
      <c r="AL388" s="650"/>
      <c r="AM388" s="650"/>
      <c r="AN388" s="650"/>
      <c r="AO388" s="650"/>
      <c r="AP388" s="650"/>
      <c r="AQ388" s="650"/>
      <c r="AR388" s="650"/>
      <c r="AS388" s="650"/>
      <c r="AT388" s="650"/>
      <c r="AU388" s="650"/>
      <c r="AV388" s="650"/>
      <c r="AW388" s="650"/>
      <c r="AX388" s="650"/>
      <c r="AY388" s="650"/>
      <c r="AZ388" s="650"/>
      <c r="BA388" s="650"/>
      <c r="BB388" s="650"/>
      <c r="BC388" s="650"/>
      <c r="BD388" s="650"/>
      <c r="BE388" s="650"/>
      <c r="BF388" s="650"/>
      <c r="BG388" s="650"/>
      <c r="BH388" s="650"/>
      <c r="BI388" s="650"/>
      <c r="BJ388" s="650"/>
      <c r="BK388" s="650"/>
      <c r="BL388" s="650"/>
      <c r="BM388" s="650"/>
      <c r="BN388" s="650"/>
      <c r="BO388" s="650"/>
      <c r="BP388" s="650"/>
      <c r="BQ388" s="650"/>
      <c r="BR388" s="650"/>
      <c r="BS388" s="650"/>
      <c r="BT388" s="650"/>
      <c r="BU388" s="650"/>
      <c r="BV388" s="650"/>
      <c r="BW388" s="650"/>
      <c r="BX388" s="650"/>
      <c r="BY388" s="650"/>
      <c r="BZ388" s="650"/>
      <c r="CA388" s="650"/>
      <c r="CB388" s="650"/>
      <c r="CC388" s="650"/>
      <c r="CD388" s="650"/>
      <c r="CE388" s="650"/>
      <c r="CF388" s="650"/>
      <c r="CG388" s="650"/>
      <c r="CH388" s="650"/>
    </row>
    <row r="389" spans="1:86" ht="13.5" customHeight="1">
      <c r="A389" s="379"/>
      <c r="B389" s="649"/>
      <c r="C389" s="650"/>
      <c r="D389" s="650"/>
      <c r="E389" s="650"/>
      <c r="F389" s="650"/>
      <c r="G389" s="650"/>
      <c r="H389" s="650"/>
      <c r="I389" s="650"/>
      <c r="J389" s="650"/>
      <c r="K389" s="650"/>
      <c r="L389" s="650"/>
      <c r="M389" s="650"/>
      <c r="N389" s="650"/>
      <c r="O389" s="650"/>
      <c r="P389" s="650"/>
      <c r="Q389" s="650"/>
      <c r="R389" s="650"/>
      <c r="S389" s="650"/>
      <c r="T389" s="650"/>
      <c r="U389" s="650"/>
      <c r="V389" s="650"/>
      <c r="W389" s="650"/>
      <c r="X389" s="650"/>
      <c r="Y389" s="650"/>
      <c r="Z389" s="650"/>
      <c r="AA389" s="650"/>
      <c r="AB389" s="650"/>
      <c r="AC389" s="650"/>
      <c r="AD389" s="650"/>
      <c r="AE389" s="650"/>
      <c r="AF389" s="650"/>
      <c r="AG389" s="650"/>
      <c r="AH389" s="650"/>
      <c r="AI389" s="650"/>
      <c r="AJ389" s="650"/>
      <c r="AK389" s="650"/>
      <c r="AL389" s="650"/>
      <c r="AM389" s="650"/>
      <c r="AN389" s="650"/>
      <c r="AO389" s="650"/>
      <c r="AP389" s="650"/>
      <c r="AQ389" s="650"/>
      <c r="AR389" s="650"/>
      <c r="AS389" s="650"/>
      <c r="AT389" s="650"/>
      <c r="AU389" s="650"/>
      <c r="AV389" s="650"/>
      <c r="AW389" s="650"/>
      <c r="AX389" s="650"/>
      <c r="AY389" s="650"/>
      <c r="AZ389" s="650"/>
      <c r="BA389" s="650"/>
      <c r="BB389" s="650"/>
      <c r="BC389" s="650"/>
      <c r="BD389" s="650"/>
      <c r="BE389" s="650"/>
      <c r="BF389" s="650"/>
      <c r="BG389" s="650"/>
      <c r="BH389" s="650"/>
      <c r="BI389" s="650"/>
      <c r="BJ389" s="650"/>
      <c r="BK389" s="650"/>
      <c r="BL389" s="650"/>
      <c r="BM389" s="650"/>
      <c r="BN389" s="650"/>
      <c r="BO389" s="650"/>
      <c r="BP389" s="650"/>
      <c r="BQ389" s="650"/>
      <c r="BR389" s="650"/>
      <c r="BS389" s="650"/>
      <c r="BT389" s="650"/>
      <c r="BU389" s="650"/>
      <c r="BV389" s="650"/>
      <c r="BW389" s="650"/>
      <c r="BX389" s="650"/>
      <c r="BY389" s="650"/>
      <c r="BZ389" s="650"/>
      <c r="CA389" s="650"/>
      <c r="CB389" s="650"/>
      <c r="CC389" s="650"/>
      <c r="CD389" s="650"/>
      <c r="CE389" s="650"/>
      <c r="CF389" s="650"/>
      <c r="CG389" s="650"/>
      <c r="CH389" s="650"/>
    </row>
    <row r="390" spans="1:86" ht="13.5" customHeight="1">
      <c r="A390" s="379"/>
      <c r="B390" s="649"/>
      <c r="C390" s="650"/>
      <c r="D390" s="650"/>
      <c r="E390" s="650"/>
      <c r="F390" s="650"/>
      <c r="G390" s="650"/>
      <c r="H390" s="650"/>
      <c r="I390" s="650"/>
      <c r="J390" s="650"/>
      <c r="K390" s="650"/>
      <c r="L390" s="650"/>
      <c r="M390" s="650"/>
      <c r="N390" s="650"/>
      <c r="O390" s="650"/>
      <c r="P390" s="650"/>
      <c r="Q390" s="650"/>
      <c r="R390" s="650"/>
      <c r="S390" s="650"/>
      <c r="T390" s="650"/>
      <c r="U390" s="650"/>
      <c r="V390" s="650"/>
      <c r="W390" s="650"/>
      <c r="X390" s="650"/>
      <c r="Y390" s="650"/>
      <c r="Z390" s="650"/>
      <c r="AA390" s="650"/>
      <c r="AB390" s="650"/>
      <c r="AC390" s="650"/>
      <c r="AD390" s="650"/>
      <c r="AE390" s="650"/>
      <c r="AF390" s="650"/>
      <c r="AG390" s="650"/>
      <c r="AH390" s="650"/>
      <c r="AI390" s="650"/>
      <c r="AJ390" s="650"/>
      <c r="AK390" s="650"/>
      <c r="AL390" s="650"/>
      <c r="AM390" s="650"/>
      <c r="AN390" s="650"/>
      <c r="AO390" s="650"/>
      <c r="AP390" s="650"/>
      <c r="AQ390" s="650"/>
      <c r="AR390" s="650"/>
      <c r="AS390" s="650"/>
      <c r="AT390" s="650"/>
      <c r="AU390" s="650"/>
      <c r="AV390" s="650"/>
      <c r="AW390" s="650"/>
      <c r="AX390" s="650"/>
      <c r="AY390" s="650"/>
      <c r="AZ390" s="650"/>
      <c r="BA390" s="650"/>
      <c r="BB390" s="650"/>
      <c r="BC390" s="650"/>
      <c r="BD390" s="650"/>
      <c r="BE390" s="650"/>
      <c r="BF390" s="650"/>
      <c r="BG390" s="650"/>
      <c r="BH390" s="650"/>
      <c r="BI390" s="650"/>
      <c r="BJ390" s="650"/>
      <c r="BK390" s="650"/>
      <c r="BL390" s="650"/>
      <c r="BM390" s="650"/>
      <c r="BN390" s="650"/>
      <c r="BO390" s="650"/>
      <c r="BP390" s="650"/>
      <c r="BQ390" s="650"/>
      <c r="BR390" s="650"/>
      <c r="BS390" s="650"/>
      <c r="BT390" s="650"/>
      <c r="BU390" s="650"/>
      <c r="BV390" s="650"/>
      <c r="BW390" s="650"/>
      <c r="BX390" s="650"/>
      <c r="BY390" s="650"/>
      <c r="BZ390" s="650"/>
      <c r="CA390" s="650"/>
      <c r="CB390" s="650"/>
      <c r="CC390" s="650"/>
      <c r="CD390" s="650"/>
      <c r="CE390" s="650"/>
      <c r="CF390" s="650"/>
      <c r="CG390" s="650"/>
      <c r="CH390" s="650"/>
    </row>
    <row r="391" spans="1:86" ht="13.5" customHeight="1">
      <c r="A391" s="379"/>
      <c r="B391" s="649"/>
      <c r="C391" s="650"/>
      <c r="D391" s="650"/>
      <c r="E391" s="650"/>
      <c r="F391" s="650"/>
      <c r="G391" s="650"/>
      <c r="H391" s="650"/>
      <c r="I391" s="650"/>
      <c r="J391" s="650"/>
      <c r="K391" s="650"/>
      <c r="L391" s="650"/>
      <c r="M391" s="650"/>
      <c r="N391" s="650"/>
      <c r="O391" s="650"/>
      <c r="P391" s="650"/>
      <c r="Q391" s="650"/>
      <c r="R391" s="650"/>
      <c r="S391" s="650"/>
      <c r="T391" s="650"/>
      <c r="U391" s="650"/>
      <c r="V391" s="650"/>
      <c r="W391" s="650"/>
      <c r="X391" s="650"/>
      <c r="Y391" s="650"/>
      <c r="Z391" s="650"/>
      <c r="AA391" s="650"/>
      <c r="AB391" s="650"/>
      <c r="AC391" s="650"/>
      <c r="AD391" s="650"/>
      <c r="AE391" s="650"/>
      <c r="AF391" s="650"/>
      <c r="AG391" s="650"/>
      <c r="AH391" s="650"/>
      <c r="AI391" s="650"/>
      <c r="AJ391" s="650"/>
      <c r="AK391" s="650"/>
      <c r="AL391" s="650"/>
      <c r="AM391" s="650"/>
      <c r="AN391" s="650"/>
      <c r="AO391" s="650"/>
      <c r="AP391" s="650"/>
      <c r="AQ391" s="650"/>
      <c r="AR391" s="650"/>
      <c r="AS391" s="650"/>
      <c r="AT391" s="650"/>
      <c r="AU391" s="650"/>
      <c r="AV391" s="650"/>
      <c r="AW391" s="650"/>
      <c r="AX391" s="650"/>
      <c r="AY391" s="650"/>
      <c r="AZ391" s="650"/>
      <c r="BA391" s="650"/>
      <c r="BB391" s="650"/>
      <c r="BC391" s="650"/>
      <c r="BD391" s="650"/>
      <c r="BE391" s="650"/>
      <c r="BF391" s="650"/>
      <c r="BG391" s="650"/>
      <c r="BH391" s="650"/>
      <c r="BI391" s="650"/>
      <c r="BJ391" s="650"/>
      <c r="BK391" s="650"/>
      <c r="BL391" s="650"/>
      <c r="BM391" s="650"/>
      <c r="BN391" s="650"/>
      <c r="BO391" s="650"/>
      <c r="BP391" s="650"/>
      <c r="BQ391" s="650"/>
      <c r="BR391" s="650"/>
      <c r="BS391" s="650"/>
      <c r="BT391" s="650"/>
      <c r="BU391" s="650"/>
      <c r="BV391" s="650"/>
      <c r="BW391" s="650"/>
      <c r="BX391" s="650"/>
      <c r="BY391" s="650"/>
      <c r="BZ391" s="650"/>
      <c r="CA391" s="650"/>
      <c r="CB391" s="650"/>
      <c r="CC391" s="650"/>
      <c r="CD391" s="650"/>
      <c r="CE391" s="650"/>
      <c r="CF391" s="650"/>
      <c r="CG391" s="650"/>
      <c r="CH391" s="650"/>
    </row>
    <row r="392" spans="1:86" ht="13.5" customHeight="1">
      <c r="A392" s="379"/>
      <c r="B392" s="649"/>
      <c r="C392" s="650"/>
      <c r="D392" s="650"/>
      <c r="E392" s="650"/>
      <c r="F392" s="650"/>
      <c r="G392" s="650"/>
      <c r="H392" s="650"/>
      <c r="I392" s="650"/>
      <c r="J392" s="650"/>
      <c r="K392" s="650"/>
      <c r="L392" s="650"/>
      <c r="M392" s="650"/>
      <c r="N392" s="650"/>
      <c r="O392" s="650"/>
      <c r="P392" s="650"/>
      <c r="Q392" s="650"/>
      <c r="R392" s="650"/>
      <c r="S392" s="650"/>
      <c r="T392" s="650"/>
      <c r="U392" s="650"/>
      <c r="V392" s="650"/>
      <c r="W392" s="650"/>
      <c r="X392" s="650"/>
      <c r="Y392" s="650"/>
      <c r="Z392" s="650"/>
      <c r="AA392" s="650"/>
      <c r="AB392" s="650"/>
      <c r="AC392" s="650"/>
      <c r="AD392" s="650"/>
      <c r="AE392" s="650"/>
      <c r="AF392" s="650"/>
      <c r="AG392" s="650"/>
      <c r="AH392" s="650"/>
      <c r="AI392" s="650"/>
      <c r="AJ392" s="650"/>
      <c r="AK392" s="650"/>
      <c r="AL392" s="650"/>
      <c r="AM392" s="650"/>
      <c r="AN392" s="650"/>
      <c r="AO392" s="650"/>
      <c r="AP392" s="650"/>
      <c r="AQ392" s="650"/>
      <c r="AR392" s="650"/>
      <c r="AS392" s="650"/>
      <c r="AT392" s="650"/>
      <c r="AU392" s="650"/>
      <c r="AV392" s="650"/>
      <c r="AW392" s="650"/>
      <c r="AX392" s="650"/>
      <c r="AY392" s="650"/>
      <c r="AZ392" s="650"/>
      <c r="BA392" s="650"/>
      <c r="BB392" s="650"/>
      <c r="BC392" s="650"/>
      <c r="BD392" s="650"/>
      <c r="BE392" s="650"/>
      <c r="BF392" s="650"/>
      <c r="BG392" s="650"/>
      <c r="BH392" s="650"/>
      <c r="BI392" s="650"/>
      <c r="BJ392" s="650"/>
      <c r="BK392" s="650"/>
      <c r="BL392" s="650"/>
      <c r="BM392" s="650"/>
      <c r="BN392" s="650"/>
      <c r="BO392" s="650"/>
      <c r="BP392" s="650"/>
      <c r="BQ392" s="650"/>
      <c r="BR392" s="650"/>
      <c r="BS392" s="650"/>
      <c r="BT392" s="650"/>
      <c r="BU392" s="650"/>
      <c r="BV392" s="650"/>
      <c r="BW392" s="650"/>
      <c r="BX392" s="650"/>
      <c r="BY392" s="650"/>
      <c r="BZ392" s="650"/>
      <c r="CA392" s="650"/>
      <c r="CB392" s="650"/>
      <c r="CC392" s="650"/>
      <c r="CD392" s="650"/>
      <c r="CE392" s="650"/>
      <c r="CF392" s="650"/>
      <c r="CG392" s="650"/>
      <c r="CH392" s="650"/>
    </row>
    <row r="393" spans="1:86" ht="13.5" customHeight="1">
      <c r="A393" s="379"/>
      <c r="B393" s="649"/>
      <c r="C393" s="650"/>
      <c r="D393" s="650"/>
      <c r="E393" s="650"/>
      <c r="F393" s="650"/>
      <c r="G393" s="650"/>
      <c r="H393" s="650"/>
      <c r="I393" s="650"/>
      <c r="J393" s="650"/>
      <c r="K393" s="650"/>
      <c r="L393" s="650"/>
      <c r="M393" s="650"/>
      <c r="N393" s="650"/>
      <c r="O393" s="650"/>
      <c r="P393" s="650"/>
      <c r="Q393" s="650"/>
      <c r="R393" s="650"/>
      <c r="S393" s="650"/>
      <c r="T393" s="650"/>
      <c r="U393" s="650"/>
      <c r="V393" s="650"/>
      <c r="W393" s="650"/>
      <c r="X393" s="650"/>
      <c r="Y393" s="650"/>
      <c r="Z393" s="650"/>
      <c r="AA393" s="650"/>
      <c r="AB393" s="650"/>
      <c r="AC393" s="650"/>
      <c r="AD393" s="650"/>
      <c r="AE393" s="650"/>
      <c r="AF393" s="650"/>
      <c r="AG393" s="650"/>
      <c r="AH393" s="650"/>
      <c r="AI393" s="650"/>
      <c r="AJ393" s="650"/>
      <c r="AK393" s="650"/>
      <c r="AL393" s="650"/>
      <c r="AM393" s="650"/>
      <c r="AN393" s="650"/>
      <c r="AO393" s="650"/>
      <c r="AP393" s="650"/>
      <c r="AQ393" s="650"/>
      <c r="AR393" s="650"/>
      <c r="AS393" s="650"/>
      <c r="AT393" s="650"/>
      <c r="AU393" s="650"/>
      <c r="AV393" s="650"/>
      <c r="AW393" s="650"/>
      <c r="AX393" s="650"/>
      <c r="AY393" s="650"/>
      <c r="AZ393" s="650"/>
      <c r="BA393" s="650"/>
      <c r="BB393" s="650"/>
      <c r="BC393" s="650"/>
      <c r="BD393" s="650"/>
      <c r="BE393" s="650"/>
      <c r="BF393" s="650"/>
      <c r="BG393" s="650"/>
      <c r="BH393" s="650"/>
      <c r="BI393" s="650"/>
      <c r="BJ393" s="650"/>
      <c r="BK393" s="650"/>
      <c r="BL393" s="650"/>
      <c r="BM393" s="650"/>
      <c r="BN393" s="650"/>
      <c r="BO393" s="650"/>
      <c r="BP393" s="650"/>
      <c r="BQ393" s="650"/>
      <c r="BR393" s="650"/>
      <c r="BS393" s="650"/>
      <c r="BT393" s="650"/>
      <c r="BU393" s="650"/>
      <c r="BV393" s="650"/>
      <c r="BW393" s="650"/>
      <c r="BX393" s="650"/>
      <c r="BY393" s="650"/>
      <c r="BZ393" s="650"/>
      <c r="CA393" s="650"/>
      <c r="CB393" s="650"/>
      <c r="CC393" s="650"/>
      <c r="CD393" s="650"/>
      <c r="CE393" s="650"/>
      <c r="CF393" s="650"/>
      <c r="CG393" s="650"/>
      <c r="CH393" s="650"/>
    </row>
    <row r="394" spans="1:86" ht="13.5" customHeight="1">
      <c r="A394" s="379"/>
      <c r="B394" s="649"/>
      <c r="C394" s="650"/>
      <c r="D394" s="650"/>
      <c r="E394" s="650"/>
      <c r="F394" s="650"/>
      <c r="G394" s="650"/>
      <c r="H394" s="650"/>
      <c r="I394" s="650"/>
      <c r="J394" s="650"/>
      <c r="K394" s="650"/>
      <c r="L394" s="650"/>
      <c r="M394" s="650"/>
      <c r="N394" s="650"/>
      <c r="O394" s="650"/>
      <c r="P394" s="650"/>
      <c r="Q394" s="650"/>
      <c r="R394" s="650"/>
      <c r="S394" s="650"/>
      <c r="T394" s="650"/>
      <c r="U394" s="650"/>
      <c r="V394" s="650"/>
      <c r="W394" s="650"/>
      <c r="X394" s="650"/>
      <c r="Y394" s="650"/>
      <c r="Z394" s="650"/>
      <c r="AA394" s="650"/>
      <c r="AB394" s="650"/>
      <c r="AC394" s="650"/>
      <c r="AD394" s="650"/>
      <c r="AE394" s="650"/>
      <c r="AF394" s="650"/>
      <c r="AG394" s="650"/>
      <c r="AH394" s="650"/>
      <c r="AI394" s="650"/>
      <c r="AJ394" s="650"/>
      <c r="AK394" s="650"/>
      <c r="AL394" s="650"/>
      <c r="AM394" s="650"/>
      <c r="AN394" s="650"/>
      <c r="AO394" s="650"/>
      <c r="AP394" s="650"/>
      <c r="AQ394" s="650"/>
      <c r="AR394" s="650"/>
      <c r="AS394" s="650"/>
      <c r="AT394" s="650"/>
      <c r="AU394" s="650"/>
      <c r="AV394" s="650"/>
      <c r="AW394" s="650"/>
      <c r="AX394" s="650"/>
      <c r="AY394" s="650"/>
      <c r="AZ394" s="650"/>
      <c r="BA394" s="650"/>
      <c r="BB394" s="650"/>
      <c r="BC394" s="650"/>
      <c r="BD394" s="650"/>
      <c r="BE394" s="650"/>
      <c r="BF394" s="650"/>
      <c r="BG394" s="650"/>
      <c r="BH394" s="650"/>
      <c r="BI394" s="650"/>
      <c r="BJ394" s="650"/>
      <c r="BK394" s="650"/>
      <c r="BL394" s="650"/>
      <c r="BM394" s="650"/>
      <c r="BN394" s="650"/>
      <c r="BO394" s="650"/>
      <c r="BP394" s="650"/>
      <c r="BQ394" s="650"/>
      <c r="BR394" s="650"/>
      <c r="BS394" s="650"/>
      <c r="BT394" s="650"/>
      <c r="BU394" s="650"/>
      <c r="BV394" s="650"/>
      <c r="BW394" s="650"/>
      <c r="BX394" s="650"/>
      <c r="BY394" s="650"/>
      <c r="BZ394" s="650"/>
      <c r="CA394" s="650"/>
      <c r="CB394" s="650"/>
      <c r="CC394" s="650"/>
      <c r="CD394" s="650"/>
      <c r="CE394" s="650"/>
      <c r="CF394" s="650"/>
      <c r="CG394" s="650"/>
      <c r="CH394" s="650"/>
    </row>
    <row r="395" spans="1:86" ht="13.5" customHeight="1">
      <c r="A395" s="379"/>
      <c r="B395" s="649"/>
      <c r="C395" s="650"/>
      <c r="D395" s="650"/>
      <c r="E395" s="650"/>
      <c r="F395" s="650"/>
      <c r="G395" s="650"/>
      <c r="H395" s="650"/>
      <c r="I395" s="650"/>
      <c r="J395" s="650"/>
      <c r="K395" s="650"/>
      <c r="L395" s="650"/>
      <c r="M395" s="650"/>
      <c r="N395" s="650"/>
      <c r="O395" s="650"/>
      <c r="P395" s="650"/>
      <c r="Q395" s="650"/>
      <c r="R395" s="650"/>
      <c r="S395" s="650"/>
      <c r="T395" s="650"/>
      <c r="U395" s="650"/>
      <c r="V395" s="650"/>
      <c r="W395" s="650"/>
      <c r="X395" s="650"/>
      <c r="Y395" s="650"/>
      <c r="Z395" s="650"/>
      <c r="AA395" s="650"/>
      <c r="AB395" s="650"/>
      <c r="AC395" s="650"/>
      <c r="AD395" s="650"/>
      <c r="AE395" s="650"/>
      <c r="AF395" s="650"/>
      <c r="AG395" s="650"/>
      <c r="AH395" s="650"/>
      <c r="AI395" s="650"/>
      <c r="AJ395" s="650"/>
      <c r="AK395" s="650"/>
      <c r="AL395" s="650"/>
      <c r="AM395" s="650"/>
      <c r="AN395" s="650"/>
      <c r="AO395" s="650"/>
      <c r="AP395" s="650"/>
      <c r="AQ395" s="650"/>
      <c r="AR395" s="650"/>
      <c r="AS395" s="650"/>
      <c r="AT395" s="650"/>
      <c r="AU395" s="650"/>
      <c r="AV395" s="650"/>
      <c r="AW395" s="650"/>
      <c r="AX395" s="650"/>
      <c r="AY395" s="650"/>
      <c r="AZ395" s="650"/>
      <c r="BA395" s="650"/>
      <c r="BB395" s="650"/>
      <c r="BC395" s="650"/>
      <c r="BD395" s="650"/>
      <c r="BE395" s="650"/>
      <c r="BF395" s="650"/>
      <c r="BG395" s="650"/>
      <c r="BH395" s="650"/>
      <c r="BI395" s="650"/>
      <c r="BJ395" s="650"/>
      <c r="BK395" s="650"/>
      <c r="BL395" s="650"/>
      <c r="BM395" s="650"/>
      <c r="BN395" s="650"/>
      <c r="BO395" s="650"/>
      <c r="BP395" s="650"/>
      <c r="BQ395" s="650"/>
      <c r="BR395" s="650"/>
      <c r="BS395" s="650"/>
      <c r="BT395" s="650"/>
      <c r="BU395" s="650"/>
      <c r="BV395" s="650"/>
      <c r="BW395" s="650"/>
      <c r="BX395" s="650"/>
      <c r="BY395" s="650"/>
      <c r="BZ395" s="650"/>
      <c r="CA395" s="650"/>
      <c r="CB395" s="650"/>
      <c r="CC395" s="650"/>
      <c r="CD395" s="650"/>
      <c r="CE395" s="650"/>
      <c r="CF395" s="650"/>
      <c r="CG395" s="650"/>
      <c r="CH395" s="650"/>
    </row>
    <row r="396" spans="1:86" ht="13.5" customHeight="1">
      <c r="A396" s="379"/>
      <c r="B396" s="649"/>
      <c r="C396" s="650"/>
      <c r="D396" s="650"/>
      <c r="E396" s="650"/>
      <c r="F396" s="650"/>
      <c r="G396" s="650"/>
      <c r="H396" s="650"/>
      <c r="I396" s="650"/>
      <c r="J396" s="650"/>
      <c r="K396" s="650"/>
      <c r="L396" s="650"/>
      <c r="M396" s="650"/>
      <c r="N396" s="650"/>
      <c r="O396" s="650"/>
      <c r="P396" s="650"/>
      <c r="Q396" s="650"/>
      <c r="R396" s="650"/>
      <c r="S396" s="650"/>
      <c r="T396" s="650"/>
      <c r="U396" s="650"/>
      <c r="V396" s="650"/>
      <c r="W396" s="650"/>
      <c r="X396" s="650"/>
      <c r="Y396" s="650"/>
      <c r="Z396" s="650"/>
      <c r="AA396" s="650"/>
      <c r="AB396" s="650"/>
      <c r="AC396" s="650"/>
      <c r="AD396" s="650"/>
      <c r="AE396" s="650"/>
      <c r="AF396" s="650"/>
      <c r="AG396" s="650"/>
      <c r="AH396" s="650"/>
      <c r="AI396" s="650"/>
      <c r="AJ396" s="650"/>
      <c r="AK396" s="650"/>
      <c r="AL396" s="650"/>
      <c r="AM396" s="650"/>
      <c r="AN396" s="650"/>
      <c r="AO396" s="650"/>
      <c r="AP396" s="650"/>
      <c r="AQ396" s="650"/>
      <c r="AR396" s="650"/>
      <c r="AS396" s="650"/>
      <c r="AT396" s="650"/>
      <c r="AU396" s="650"/>
      <c r="AV396" s="650"/>
      <c r="AW396" s="650"/>
      <c r="AX396" s="650"/>
      <c r="AY396" s="650"/>
      <c r="AZ396" s="650"/>
      <c r="BA396" s="650"/>
      <c r="BB396" s="650"/>
      <c r="BC396" s="650"/>
      <c r="BD396" s="650"/>
      <c r="BE396" s="650"/>
      <c r="BF396" s="650"/>
      <c r="BG396" s="650"/>
      <c r="BH396" s="650"/>
      <c r="BI396" s="650"/>
      <c r="BJ396" s="650"/>
      <c r="BK396" s="650"/>
      <c r="BL396" s="650"/>
      <c r="BM396" s="650"/>
      <c r="BN396" s="650"/>
      <c r="BO396" s="650"/>
      <c r="BP396" s="650"/>
      <c r="BQ396" s="650"/>
      <c r="BR396" s="650"/>
      <c r="BS396" s="650"/>
      <c r="BT396" s="650"/>
      <c r="BU396" s="650"/>
      <c r="BV396" s="650"/>
      <c r="BW396" s="650"/>
      <c r="BX396" s="650"/>
      <c r="BY396" s="650"/>
      <c r="BZ396" s="650"/>
      <c r="CA396" s="650"/>
      <c r="CB396" s="650"/>
      <c r="CC396" s="650"/>
      <c r="CD396" s="650"/>
      <c r="CE396" s="650"/>
      <c r="CF396" s="650"/>
      <c r="CG396" s="650"/>
      <c r="CH396" s="650"/>
    </row>
    <row r="397" spans="1:86" ht="13.5" customHeight="1">
      <c r="A397" s="379"/>
      <c r="B397" s="649"/>
      <c r="C397" s="650"/>
      <c r="D397" s="650"/>
      <c r="E397" s="650"/>
      <c r="F397" s="650"/>
      <c r="G397" s="650"/>
      <c r="H397" s="650"/>
      <c r="I397" s="650"/>
      <c r="J397" s="650"/>
      <c r="K397" s="650"/>
      <c r="L397" s="650"/>
      <c r="M397" s="650"/>
      <c r="N397" s="650"/>
      <c r="O397" s="650"/>
      <c r="P397" s="650"/>
      <c r="Q397" s="650"/>
      <c r="R397" s="650"/>
      <c r="S397" s="650"/>
      <c r="T397" s="650"/>
      <c r="U397" s="650"/>
      <c r="V397" s="650"/>
      <c r="W397" s="650"/>
      <c r="X397" s="650"/>
      <c r="Y397" s="650"/>
      <c r="Z397" s="650"/>
      <c r="AA397" s="650"/>
      <c r="AB397" s="650"/>
      <c r="AC397" s="650"/>
      <c r="AD397" s="650"/>
      <c r="AE397" s="650"/>
      <c r="AF397" s="650"/>
      <c r="AG397" s="650"/>
      <c r="AH397" s="650"/>
      <c r="AI397" s="650"/>
      <c r="AJ397" s="650"/>
      <c r="AK397" s="650"/>
      <c r="AL397" s="650"/>
      <c r="AM397" s="650"/>
      <c r="AN397" s="650"/>
      <c r="AO397" s="650"/>
      <c r="AP397" s="650"/>
      <c r="AQ397" s="650"/>
      <c r="AR397" s="650"/>
      <c r="AS397" s="650"/>
      <c r="AT397" s="650"/>
      <c r="AU397" s="650"/>
      <c r="AV397" s="650"/>
      <c r="AW397" s="650"/>
      <c r="AX397" s="650"/>
      <c r="AY397" s="650"/>
      <c r="AZ397" s="650"/>
      <c r="BA397" s="650"/>
      <c r="BB397" s="650"/>
      <c r="BC397" s="650"/>
      <c r="BD397" s="650"/>
      <c r="BE397" s="650"/>
      <c r="BF397" s="650"/>
      <c r="BG397" s="650"/>
      <c r="BH397" s="650"/>
      <c r="BI397" s="650"/>
      <c r="BJ397" s="650"/>
      <c r="BK397" s="650"/>
      <c r="BL397" s="650"/>
      <c r="BM397" s="650"/>
      <c r="BN397" s="650"/>
      <c r="BO397" s="650"/>
      <c r="BP397" s="650"/>
      <c r="BQ397" s="650"/>
      <c r="BR397" s="650"/>
      <c r="BS397" s="650"/>
      <c r="BT397" s="650"/>
      <c r="BU397" s="650"/>
      <c r="BV397" s="650"/>
      <c r="BW397" s="650"/>
      <c r="BX397" s="650"/>
      <c r="BY397" s="650"/>
      <c r="BZ397" s="650"/>
      <c r="CA397" s="650"/>
      <c r="CB397" s="650"/>
      <c r="CC397" s="650"/>
      <c r="CD397" s="650"/>
      <c r="CE397" s="650"/>
      <c r="CF397" s="650"/>
      <c r="CG397" s="650"/>
      <c r="CH397" s="650"/>
    </row>
    <row r="398" spans="1:86" ht="13.5" customHeight="1">
      <c r="A398" s="379"/>
      <c r="B398" s="649"/>
      <c r="C398" s="650"/>
      <c r="D398" s="650"/>
      <c r="E398" s="650"/>
      <c r="F398" s="650"/>
      <c r="G398" s="650"/>
      <c r="H398" s="650"/>
      <c r="I398" s="650"/>
      <c r="J398" s="650"/>
      <c r="K398" s="650"/>
      <c r="L398" s="650"/>
      <c r="M398" s="650"/>
      <c r="N398" s="650"/>
      <c r="O398" s="650"/>
      <c r="P398" s="650"/>
      <c r="Q398" s="650"/>
      <c r="R398" s="650"/>
      <c r="S398" s="650"/>
      <c r="T398" s="650"/>
      <c r="U398" s="650"/>
      <c r="V398" s="650"/>
      <c r="W398" s="650"/>
      <c r="X398" s="650"/>
      <c r="Y398" s="650"/>
      <c r="Z398" s="650"/>
      <c r="AA398" s="650"/>
      <c r="AB398" s="650"/>
      <c r="AC398" s="650"/>
      <c r="AD398" s="650"/>
      <c r="AE398" s="650"/>
      <c r="AF398" s="650"/>
      <c r="AG398" s="650"/>
      <c r="AH398" s="650"/>
      <c r="AI398" s="650"/>
      <c r="AJ398" s="650"/>
      <c r="AK398" s="650"/>
      <c r="AL398" s="650"/>
      <c r="AM398" s="650"/>
      <c r="AN398" s="650"/>
      <c r="AO398" s="650"/>
      <c r="AP398" s="650"/>
      <c r="AQ398" s="650"/>
      <c r="AR398" s="650"/>
      <c r="AS398" s="650"/>
      <c r="AT398" s="650"/>
      <c r="AU398" s="650"/>
      <c r="AV398" s="650"/>
      <c r="AW398" s="650"/>
      <c r="AX398" s="650"/>
      <c r="AY398" s="650"/>
      <c r="AZ398" s="650"/>
      <c r="BA398" s="650"/>
      <c r="BB398" s="650"/>
      <c r="BC398" s="650"/>
      <c r="BD398" s="650"/>
      <c r="BE398" s="650"/>
      <c r="BF398" s="650"/>
      <c r="BG398" s="650"/>
      <c r="BH398" s="650"/>
      <c r="BI398" s="650"/>
      <c r="BJ398" s="650"/>
      <c r="BK398" s="650"/>
      <c r="BL398" s="650"/>
      <c r="BM398" s="650"/>
      <c r="BN398" s="650"/>
      <c r="BO398" s="650"/>
      <c r="BP398" s="650"/>
      <c r="BQ398" s="650"/>
      <c r="BR398" s="650"/>
      <c r="BS398" s="650"/>
      <c r="BT398" s="650"/>
      <c r="BU398" s="650"/>
      <c r="BV398" s="650"/>
      <c r="BW398" s="650"/>
      <c r="BX398" s="650"/>
      <c r="BY398" s="650"/>
      <c r="BZ398" s="650"/>
      <c r="CA398" s="650"/>
      <c r="CB398" s="650"/>
      <c r="CC398" s="650"/>
      <c r="CD398" s="650"/>
      <c r="CE398" s="650"/>
      <c r="CF398" s="650"/>
      <c r="CG398" s="650"/>
      <c r="CH398" s="650"/>
    </row>
    <row r="399" spans="1:86" ht="13.5" customHeight="1">
      <c r="A399" s="379"/>
      <c r="B399" s="649"/>
      <c r="C399" s="650"/>
      <c r="D399" s="650"/>
      <c r="E399" s="650"/>
      <c r="F399" s="650"/>
      <c r="G399" s="650"/>
      <c r="H399" s="650"/>
      <c r="I399" s="650"/>
      <c r="J399" s="650"/>
      <c r="K399" s="650"/>
      <c r="L399" s="650"/>
      <c r="M399" s="650"/>
      <c r="N399" s="650"/>
      <c r="O399" s="650"/>
      <c r="P399" s="650"/>
      <c r="Q399" s="650"/>
      <c r="R399" s="650"/>
      <c r="S399" s="650"/>
      <c r="T399" s="650"/>
      <c r="U399" s="650"/>
      <c r="V399" s="650"/>
      <c r="W399" s="650"/>
      <c r="X399" s="650"/>
      <c r="Y399" s="650"/>
      <c r="Z399" s="650"/>
      <c r="AA399" s="650"/>
      <c r="AB399" s="650"/>
      <c r="AC399" s="650"/>
      <c r="AD399" s="650"/>
      <c r="AE399" s="650"/>
      <c r="AF399" s="650"/>
      <c r="AG399" s="650"/>
      <c r="AH399" s="650"/>
      <c r="AI399" s="650"/>
      <c r="AJ399" s="650"/>
      <c r="AK399" s="650"/>
      <c r="AL399" s="650"/>
      <c r="AM399" s="650"/>
      <c r="AN399" s="650"/>
      <c r="AO399" s="650"/>
      <c r="AP399" s="650"/>
      <c r="AQ399" s="650"/>
      <c r="AR399" s="650"/>
      <c r="AS399" s="650"/>
      <c r="AT399" s="650"/>
      <c r="AU399" s="650"/>
      <c r="AV399" s="650"/>
      <c r="AW399" s="650"/>
      <c r="AX399" s="650"/>
      <c r="AY399" s="650"/>
      <c r="AZ399" s="650"/>
      <c r="BA399" s="650"/>
      <c r="BB399" s="650"/>
      <c r="BC399" s="650"/>
      <c r="BD399" s="650"/>
      <c r="BE399" s="650"/>
      <c r="BF399" s="650"/>
      <c r="BG399" s="650"/>
      <c r="BH399" s="650"/>
      <c r="BI399" s="650"/>
      <c r="BJ399" s="650"/>
      <c r="BK399" s="650"/>
      <c r="BL399" s="650"/>
      <c r="BM399" s="650"/>
      <c r="BN399" s="650"/>
      <c r="BO399" s="650"/>
      <c r="BP399" s="650"/>
      <c r="BQ399" s="650"/>
      <c r="BR399" s="650"/>
      <c r="BS399" s="650"/>
      <c r="BT399" s="650"/>
      <c r="BU399" s="650"/>
      <c r="BV399" s="650"/>
      <c r="BW399" s="650"/>
      <c r="BX399" s="650"/>
      <c r="BY399" s="650"/>
      <c r="BZ399" s="650"/>
      <c r="CA399" s="650"/>
      <c r="CB399" s="650"/>
      <c r="CC399" s="650"/>
      <c r="CD399" s="650"/>
      <c r="CE399" s="650"/>
      <c r="CF399" s="650"/>
      <c r="CG399" s="650"/>
      <c r="CH399" s="650"/>
    </row>
    <row r="400" spans="1:86" ht="13.5" customHeight="1">
      <c r="A400" s="379"/>
      <c r="B400" s="649"/>
      <c r="C400" s="650"/>
      <c r="D400" s="650"/>
      <c r="E400" s="650"/>
      <c r="F400" s="650"/>
      <c r="G400" s="650"/>
      <c r="H400" s="650"/>
      <c r="I400" s="650"/>
      <c r="J400" s="650"/>
      <c r="K400" s="650"/>
      <c r="L400" s="650"/>
      <c r="M400" s="650"/>
      <c r="N400" s="650"/>
      <c r="O400" s="650"/>
      <c r="P400" s="650"/>
      <c r="Q400" s="650"/>
      <c r="R400" s="650"/>
      <c r="S400" s="650"/>
      <c r="T400" s="650"/>
      <c r="U400" s="650"/>
      <c r="V400" s="650"/>
      <c r="W400" s="650"/>
      <c r="X400" s="650"/>
      <c r="Y400" s="650"/>
      <c r="Z400" s="650"/>
      <c r="AA400" s="650"/>
      <c r="AB400" s="650"/>
      <c r="AC400" s="650"/>
      <c r="AD400" s="650"/>
      <c r="AE400" s="650"/>
      <c r="AF400" s="650"/>
      <c r="AG400" s="650"/>
      <c r="AH400" s="650"/>
      <c r="AI400" s="650"/>
      <c r="AJ400" s="650"/>
      <c r="AK400" s="650"/>
      <c r="AL400" s="650"/>
      <c r="AM400" s="650"/>
      <c r="AN400" s="650"/>
      <c r="AO400" s="650"/>
      <c r="AP400" s="650"/>
      <c r="AQ400" s="650"/>
      <c r="AR400" s="650"/>
      <c r="AS400" s="650"/>
      <c r="AT400" s="650"/>
      <c r="AU400" s="650"/>
      <c r="AV400" s="650"/>
      <c r="AW400" s="650"/>
      <c r="AX400" s="650"/>
      <c r="AY400" s="650"/>
      <c r="AZ400" s="650"/>
      <c r="BA400" s="650"/>
      <c r="BB400" s="650"/>
      <c r="BC400" s="650"/>
      <c r="BD400" s="650"/>
      <c r="BE400" s="650"/>
      <c r="BF400" s="650"/>
      <c r="BG400" s="650"/>
      <c r="BH400" s="650"/>
      <c r="BI400" s="650"/>
      <c r="BJ400" s="650"/>
      <c r="BK400" s="650"/>
      <c r="BL400" s="650"/>
      <c r="BM400" s="650"/>
      <c r="BN400" s="650"/>
      <c r="BO400" s="650"/>
      <c r="BP400" s="650"/>
      <c r="BQ400" s="650"/>
      <c r="BR400" s="650"/>
      <c r="BS400" s="650"/>
      <c r="BT400" s="650"/>
      <c r="BU400" s="650"/>
      <c r="BV400" s="650"/>
      <c r="BW400" s="650"/>
      <c r="BX400" s="650"/>
      <c r="BY400" s="650"/>
      <c r="BZ400" s="650"/>
      <c r="CA400" s="650"/>
      <c r="CB400" s="650"/>
      <c r="CC400" s="650"/>
      <c r="CD400" s="650"/>
      <c r="CE400" s="650"/>
      <c r="CF400" s="650"/>
      <c r="CG400" s="650"/>
      <c r="CH400" s="650"/>
    </row>
    <row r="401" spans="1:86" ht="13.5" customHeight="1">
      <c r="A401" s="379"/>
      <c r="B401" s="649"/>
      <c r="C401" s="650"/>
      <c r="D401" s="650"/>
      <c r="E401" s="650"/>
      <c r="F401" s="650"/>
      <c r="G401" s="650"/>
      <c r="H401" s="650"/>
      <c r="I401" s="650"/>
      <c r="J401" s="650"/>
      <c r="K401" s="650"/>
      <c r="L401" s="650"/>
      <c r="M401" s="650"/>
      <c r="N401" s="650"/>
      <c r="O401" s="650"/>
      <c r="P401" s="650"/>
      <c r="Q401" s="650"/>
      <c r="R401" s="650"/>
      <c r="S401" s="650"/>
      <c r="T401" s="650"/>
      <c r="U401" s="650"/>
      <c r="V401" s="650"/>
      <c r="W401" s="650"/>
      <c r="X401" s="650"/>
      <c r="Y401" s="650"/>
      <c r="Z401" s="650"/>
      <c r="AA401" s="650"/>
      <c r="AB401" s="650"/>
      <c r="AC401" s="650"/>
      <c r="AD401" s="650"/>
      <c r="AE401" s="650"/>
      <c r="AF401" s="650"/>
      <c r="AG401" s="650"/>
      <c r="AH401" s="650"/>
      <c r="AI401" s="650"/>
      <c r="AJ401" s="650"/>
      <c r="AK401" s="650"/>
      <c r="AL401" s="650"/>
      <c r="AM401" s="650"/>
      <c r="AN401" s="650"/>
      <c r="AO401" s="650"/>
      <c r="AP401" s="650"/>
      <c r="AQ401" s="650"/>
      <c r="AR401" s="650"/>
      <c r="AS401" s="650"/>
      <c r="AT401" s="650"/>
      <c r="AU401" s="650"/>
      <c r="AV401" s="650"/>
      <c r="AW401" s="650"/>
      <c r="AX401" s="650"/>
      <c r="AY401" s="650"/>
      <c r="AZ401" s="650"/>
      <c r="BA401" s="650"/>
      <c r="BB401" s="650"/>
      <c r="BC401" s="650"/>
      <c r="BD401" s="650"/>
      <c r="BE401" s="650"/>
      <c r="BF401" s="650"/>
      <c r="BG401" s="650"/>
      <c r="BH401" s="650"/>
      <c r="BI401" s="650"/>
      <c r="BJ401" s="650"/>
      <c r="BK401" s="650"/>
      <c r="BL401" s="650"/>
      <c r="BM401" s="650"/>
      <c r="BN401" s="650"/>
      <c r="BO401" s="650"/>
      <c r="BP401" s="650"/>
      <c r="BQ401" s="650"/>
      <c r="BR401" s="650"/>
      <c r="BS401" s="650"/>
      <c r="BT401" s="650"/>
      <c r="BU401" s="650"/>
      <c r="BV401" s="650"/>
      <c r="BW401" s="650"/>
      <c r="BX401" s="650"/>
      <c r="BY401" s="650"/>
      <c r="BZ401" s="650"/>
      <c r="CA401" s="650"/>
      <c r="CB401" s="650"/>
      <c r="CC401" s="650"/>
      <c r="CD401" s="650"/>
      <c r="CE401" s="650"/>
      <c r="CF401" s="650"/>
      <c r="CG401" s="650"/>
      <c r="CH401" s="650"/>
    </row>
    <row r="402" spans="1:86" ht="13.5" customHeight="1">
      <c r="A402" s="379"/>
      <c r="B402" s="649"/>
      <c r="C402" s="650"/>
      <c r="D402" s="650"/>
      <c r="E402" s="650"/>
      <c r="F402" s="650"/>
      <c r="G402" s="650"/>
      <c r="H402" s="650"/>
      <c r="I402" s="650"/>
      <c r="J402" s="650"/>
      <c r="K402" s="650"/>
      <c r="L402" s="650"/>
      <c r="M402" s="650"/>
      <c r="N402" s="650"/>
      <c r="O402" s="650"/>
      <c r="P402" s="650"/>
      <c r="Q402" s="650"/>
      <c r="R402" s="650"/>
      <c r="S402" s="650"/>
      <c r="T402" s="650"/>
      <c r="U402" s="650"/>
      <c r="V402" s="650"/>
      <c r="W402" s="650"/>
      <c r="X402" s="650"/>
      <c r="Y402" s="650"/>
      <c r="Z402" s="650"/>
      <c r="AA402" s="650"/>
      <c r="AB402" s="650"/>
      <c r="AC402" s="650"/>
      <c r="AD402" s="650"/>
      <c r="AE402" s="650"/>
      <c r="AF402" s="650"/>
      <c r="AG402" s="650"/>
      <c r="AH402" s="650"/>
      <c r="AI402" s="650"/>
      <c r="AJ402" s="650"/>
      <c r="AK402" s="650"/>
      <c r="AL402" s="650"/>
      <c r="AM402" s="650"/>
      <c r="AN402" s="650"/>
      <c r="AO402" s="650"/>
      <c r="AP402" s="650"/>
      <c r="AQ402" s="650"/>
      <c r="AR402" s="650"/>
      <c r="AS402" s="650"/>
      <c r="AT402" s="650"/>
      <c r="AU402" s="650"/>
      <c r="AV402" s="650"/>
      <c r="AW402" s="650"/>
      <c r="AX402" s="650"/>
      <c r="AY402" s="650"/>
      <c r="AZ402" s="650"/>
      <c r="BA402" s="650"/>
      <c r="BB402" s="650"/>
      <c r="BC402" s="650"/>
      <c r="BD402" s="650"/>
      <c r="BE402" s="650"/>
      <c r="BF402" s="650"/>
      <c r="BG402" s="650"/>
      <c r="BH402" s="650"/>
      <c r="BI402" s="650"/>
      <c r="BJ402" s="650"/>
      <c r="BK402" s="650"/>
      <c r="BL402" s="650"/>
      <c r="BM402" s="650"/>
      <c r="BN402" s="650"/>
      <c r="BO402" s="650"/>
      <c r="BP402" s="650"/>
      <c r="BQ402" s="650"/>
      <c r="BR402" s="650"/>
      <c r="BS402" s="650"/>
      <c r="BT402" s="650"/>
      <c r="BU402" s="650"/>
      <c r="BV402" s="650"/>
      <c r="BW402" s="650"/>
      <c r="BX402" s="650"/>
      <c r="BY402" s="650"/>
      <c r="BZ402" s="650"/>
      <c r="CA402" s="650"/>
      <c r="CB402" s="650"/>
      <c r="CC402" s="650"/>
      <c r="CD402" s="650"/>
      <c r="CE402" s="650"/>
      <c r="CF402" s="650"/>
      <c r="CG402" s="650"/>
      <c r="CH402" s="650"/>
    </row>
    <row r="403" spans="1:86" ht="13.5" customHeight="1">
      <c r="A403" s="379"/>
      <c r="B403" s="649"/>
      <c r="C403" s="650"/>
      <c r="D403" s="650"/>
      <c r="E403" s="650"/>
      <c r="F403" s="650"/>
      <c r="G403" s="650"/>
      <c r="H403" s="650"/>
      <c r="I403" s="650"/>
      <c r="J403" s="650"/>
      <c r="K403" s="650"/>
      <c r="L403" s="650"/>
      <c r="M403" s="650"/>
      <c r="N403" s="650"/>
      <c r="O403" s="650"/>
      <c r="P403" s="650"/>
      <c r="Q403" s="650"/>
      <c r="R403" s="650"/>
      <c r="S403" s="650"/>
      <c r="T403" s="650"/>
      <c r="U403" s="650"/>
      <c r="V403" s="650"/>
      <c r="W403" s="650"/>
      <c r="X403" s="650"/>
      <c r="Y403" s="650"/>
      <c r="Z403" s="650"/>
      <c r="AA403" s="650"/>
      <c r="AB403" s="650"/>
      <c r="AC403" s="650"/>
      <c r="AD403" s="650"/>
      <c r="AE403" s="650"/>
      <c r="AF403" s="650"/>
      <c r="AG403" s="650"/>
      <c r="AH403" s="650"/>
      <c r="AI403" s="650"/>
      <c r="AJ403" s="650"/>
      <c r="AK403" s="650"/>
      <c r="AL403" s="650"/>
      <c r="AM403" s="650"/>
      <c r="AN403" s="650"/>
      <c r="AO403" s="650"/>
      <c r="AP403" s="650"/>
      <c r="AQ403" s="650"/>
      <c r="AR403" s="650"/>
      <c r="AS403" s="650"/>
      <c r="AT403" s="650"/>
      <c r="AU403" s="650"/>
      <c r="AV403" s="650"/>
      <c r="AW403" s="650"/>
      <c r="AX403" s="650"/>
      <c r="AY403" s="650"/>
      <c r="AZ403" s="650"/>
      <c r="BA403" s="650"/>
      <c r="BB403" s="650"/>
      <c r="BC403" s="650"/>
      <c r="BD403" s="650"/>
      <c r="BE403" s="650"/>
      <c r="BF403" s="650"/>
      <c r="BG403" s="650"/>
      <c r="BH403" s="650"/>
      <c r="BI403" s="650"/>
      <c r="BJ403" s="650"/>
      <c r="BK403" s="650"/>
      <c r="BL403" s="650"/>
      <c r="BM403" s="650"/>
      <c r="BN403" s="650"/>
      <c r="BO403" s="650"/>
      <c r="BP403" s="650"/>
      <c r="BQ403" s="650"/>
      <c r="BR403" s="650"/>
      <c r="BS403" s="650"/>
      <c r="BT403" s="650"/>
      <c r="BU403" s="650"/>
      <c r="BV403" s="650"/>
      <c r="BW403" s="650"/>
      <c r="BX403" s="650"/>
      <c r="BY403" s="650"/>
      <c r="BZ403" s="650"/>
      <c r="CA403" s="650"/>
      <c r="CB403" s="650"/>
      <c r="CC403" s="650"/>
      <c r="CD403" s="650"/>
      <c r="CE403" s="650"/>
      <c r="CF403" s="650"/>
      <c r="CG403" s="650"/>
      <c r="CH403" s="650"/>
    </row>
    <row r="404" spans="1:86" ht="13.5" customHeight="1">
      <c r="A404" s="379"/>
      <c r="B404" s="649"/>
      <c r="C404" s="650"/>
      <c r="D404" s="650"/>
      <c r="E404" s="650"/>
      <c r="F404" s="650"/>
      <c r="G404" s="650"/>
      <c r="H404" s="650"/>
      <c r="I404" s="650"/>
      <c r="J404" s="650"/>
      <c r="K404" s="650"/>
      <c r="L404" s="650"/>
      <c r="M404" s="650"/>
      <c r="N404" s="650"/>
      <c r="O404" s="650"/>
      <c r="P404" s="650"/>
      <c r="Q404" s="650"/>
      <c r="R404" s="650"/>
      <c r="S404" s="650"/>
      <c r="T404" s="650"/>
      <c r="U404" s="650"/>
      <c r="V404" s="650"/>
      <c r="W404" s="650"/>
      <c r="X404" s="650"/>
      <c r="Y404" s="650"/>
      <c r="Z404" s="650"/>
      <c r="AA404" s="650"/>
      <c r="AB404" s="650"/>
      <c r="AC404" s="650"/>
      <c r="AD404" s="650"/>
      <c r="AE404" s="650"/>
      <c r="AF404" s="650"/>
      <c r="AG404" s="650"/>
      <c r="AH404" s="650"/>
      <c r="AI404" s="650"/>
      <c r="AJ404" s="650"/>
      <c r="AK404" s="650"/>
      <c r="AL404" s="650"/>
      <c r="AM404" s="650"/>
      <c r="AN404" s="650"/>
      <c r="AO404" s="650"/>
      <c r="AP404" s="650"/>
      <c r="AQ404" s="650"/>
      <c r="AR404" s="650"/>
      <c r="AS404" s="650"/>
      <c r="AT404" s="650"/>
      <c r="AU404" s="650"/>
      <c r="AV404" s="650"/>
      <c r="AW404" s="650"/>
      <c r="AX404" s="650"/>
      <c r="AY404" s="650"/>
      <c r="AZ404" s="650"/>
      <c r="BA404" s="650"/>
      <c r="BB404" s="650"/>
      <c r="BC404" s="650"/>
      <c r="BD404" s="650"/>
      <c r="BE404" s="650"/>
      <c r="BF404" s="650"/>
      <c r="BG404" s="650"/>
      <c r="BH404" s="650"/>
      <c r="BI404" s="650"/>
      <c r="BJ404" s="650"/>
      <c r="BK404" s="650"/>
      <c r="BL404" s="650"/>
      <c r="BM404" s="650"/>
      <c r="BN404" s="650"/>
      <c r="BO404" s="650"/>
      <c r="BP404" s="650"/>
      <c r="BQ404" s="650"/>
      <c r="BR404" s="650"/>
      <c r="BS404" s="650"/>
      <c r="BT404" s="650"/>
      <c r="BU404" s="650"/>
      <c r="BV404" s="650"/>
      <c r="BW404" s="650"/>
      <c r="BX404" s="650"/>
      <c r="BY404" s="650"/>
      <c r="BZ404" s="650"/>
      <c r="CA404" s="650"/>
      <c r="CB404" s="650"/>
      <c r="CC404" s="650"/>
      <c r="CD404" s="650"/>
      <c r="CE404" s="650"/>
      <c r="CF404" s="650"/>
      <c r="CG404" s="650"/>
      <c r="CH404" s="650"/>
    </row>
    <row r="405" spans="1:86" ht="13.5" customHeight="1">
      <c r="A405" s="379"/>
      <c r="B405" s="649"/>
      <c r="C405" s="650"/>
      <c r="D405" s="650"/>
      <c r="E405" s="650"/>
      <c r="F405" s="650"/>
      <c r="G405" s="650"/>
      <c r="H405" s="650"/>
      <c r="I405" s="650"/>
      <c r="J405" s="650"/>
      <c r="K405" s="650"/>
      <c r="L405" s="650"/>
      <c r="M405" s="650"/>
      <c r="N405" s="650"/>
      <c r="O405" s="650"/>
      <c r="P405" s="650"/>
      <c r="Q405" s="650"/>
      <c r="R405" s="650"/>
      <c r="S405" s="650"/>
      <c r="T405" s="650"/>
      <c r="U405" s="650"/>
      <c r="V405" s="650"/>
      <c r="W405" s="650"/>
      <c r="X405" s="650"/>
      <c r="Y405" s="650"/>
      <c r="Z405" s="650"/>
      <c r="AA405" s="650"/>
      <c r="AB405" s="650"/>
      <c r="AC405" s="650"/>
      <c r="AD405" s="650"/>
      <c r="AE405" s="650"/>
      <c r="AF405" s="650"/>
      <c r="AG405" s="650"/>
      <c r="AH405" s="650"/>
      <c r="AI405" s="650"/>
      <c r="AJ405" s="650"/>
      <c r="AK405" s="650"/>
      <c r="AL405" s="650"/>
      <c r="AM405" s="650"/>
      <c r="AN405" s="650"/>
      <c r="AO405" s="650"/>
      <c r="AP405" s="650"/>
      <c r="AQ405" s="650"/>
      <c r="AR405" s="650"/>
      <c r="AS405" s="650"/>
      <c r="AT405" s="650"/>
      <c r="AU405" s="650"/>
      <c r="AV405" s="650"/>
      <c r="AW405" s="650"/>
      <c r="AX405" s="650"/>
      <c r="AY405" s="650"/>
      <c r="AZ405" s="650"/>
      <c r="BA405" s="650"/>
      <c r="BB405" s="650"/>
      <c r="BC405" s="650"/>
      <c r="BD405" s="650"/>
      <c r="BE405" s="650"/>
      <c r="BF405" s="650"/>
      <c r="BG405" s="650"/>
      <c r="BH405" s="650"/>
      <c r="BI405" s="650"/>
      <c r="BJ405" s="650"/>
      <c r="BK405" s="650"/>
      <c r="BL405" s="650"/>
      <c r="BM405" s="650"/>
      <c r="BN405" s="650"/>
      <c r="BO405" s="650"/>
      <c r="BP405" s="650"/>
      <c r="BQ405" s="650"/>
      <c r="BR405" s="650"/>
      <c r="BS405" s="650"/>
      <c r="BT405" s="650"/>
      <c r="BU405" s="650"/>
      <c r="BV405" s="650"/>
      <c r="BW405" s="650"/>
      <c r="BX405" s="650"/>
      <c r="BY405" s="650"/>
      <c r="BZ405" s="650"/>
      <c r="CA405" s="650"/>
      <c r="CB405" s="650"/>
      <c r="CC405" s="650"/>
      <c r="CD405" s="650"/>
      <c r="CE405" s="650"/>
      <c r="CF405" s="650"/>
      <c r="CG405" s="650"/>
      <c r="CH405" s="650"/>
    </row>
    <row r="406" spans="1:86" ht="13.5" customHeight="1">
      <c r="A406" s="379"/>
      <c r="B406" s="649"/>
      <c r="C406" s="650"/>
      <c r="D406" s="650"/>
      <c r="E406" s="650"/>
      <c r="F406" s="650"/>
      <c r="G406" s="650"/>
      <c r="H406" s="650"/>
      <c r="I406" s="650"/>
      <c r="J406" s="650"/>
      <c r="K406" s="650"/>
      <c r="L406" s="650"/>
      <c r="M406" s="650"/>
      <c r="N406" s="650"/>
      <c r="O406" s="650"/>
      <c r="P406" s="650"/>
      <c r="Q406" s="650"/>
      <c r="R406" s="650"/>
      <c r="S406" s="650"/>
      <c r="T406" s="650"/>
      <c r="U406" s="650"/>
      <c r="V406" s="650"/>
      <c r="W406" s="650"/>
      <c r="X406" s="650"/>
      <c r="Y406" s="650"/>
      <c r="Z406" s="650"/>
      <c r="AA406" s="650"/>
      <c r="AB406" s="650"/>
      <c r="AC406" s="650"/>
      <c r="AD406" s="650"/>
      <c r="AE406" s="650"/>
      <c r="AF406" s="650"/>
      <c r="AG406" s="650"/>
      <c r="AH406" s="650"/>
      <c r="AI406" s="650"/>
      <c r="AJ406" s="650"/>
      <c r="AK406" s="650"/>
      <c r="AL406" s="650"/>
      <c r="AM406" s="650"/>
      <c r="AN406" s="650"/>
      <c r="AO406" s="650"/>
      <c r="AP406" s="650"/>
      <c r="AQ406" s="650"/>
      <c r="AR406" s="650"/>
      <c r="AS406" s="650"/>
      <c r="AT406" s="650"/>
      <c r="AU406" s="650"/>
      <c r="AV406" s="650"/>
      <c r="AW406" s="650"/>
      <c r="AX406" s="650"/>
      <c r="AY406" s="650"/>
      <c r="AZ406" s="650"/>
      <c r="BA406" s="650"/>
      <c r="BB406" s="650"/>
      <c r="BC406" s="650"/>
      <c r="BD406" s="650"/>
      <c r="BE406" s="650"/>
      <c r="BF406" s="650"/>
      <c r="BG406" s="650"/>
      <c r="BH406" s="650"/>
      <c r="BI406" s="650"/>
      <c r="BJ406" s="650"/>
      <c r="BK406" s="650"/>
      <c r="BL406" s="650"/>
      <c r="BM406" s="650"/>
      <c r="BN406" s="650"/>
      <c r="BO406" s="650"/>
      <c r="BP406" s="650"/>
      <c r="BQ406" s="650"/>
      <c r="BR406" s="650"/>
      <c r="BS406" s="650"/>
      <c r="BT406" s="650"/>
      <c r="BU406" s="650"/>
      <c r="BV406" s="650"/>
      <c r="BW406" s="650"/>
      <c r="BX406" s="650"/>
      <c r="BY406" s="650"/>
      <c r="BZ406" s="650"/>
      <c r="CA406" s="650"/>
      <c r="CB406" s="650"/>
      <c r="CC406" s="650"/>
      <c r="CD406" s="650"/>
      <c r="CE406" s="650"/>
      <c r="CF406" s="650"/>
      <c r="CG406" s="650"/>
      <c r="CH406" s="650"/>
    </row>
    <row r="407" spans="1:86" ht="13.5" customHeight="1">
      <c r="A407" s="379"/>
      <c r="B407" s="649"/>
      <c r="C407" s="650"/>
      <c r="D407" s="650"/>
      <c r="E407" s="650"/>
      <c r="F407" s="650"/>
      <c r="G407" s="650"/>
      <c r="H407" s="650"/>
      <c r="I407" s="650"/>
      <c r="J407" s="650"/>
      <c r="K407" s="650"/>
      <c r="L407" s="650"/>
      <c r="M407" s="650"/>
      <c r="N407" s="650"/>
      <c r="O407" s="650"/>
      <c r="P407" s="650"/>
      <c r="Q407" s="650"/>
      <c r="R407" s="650"/>
      <c r="S407" s="650"/>
      <c r="T407" s="650"/>
      <c r="U407" s="650"/>
      <c r="V407" s="650"/>
      <c r="W407" s="650"/>
      <c r="X407" s="650"/>
      <c r="Y407" s="650"/>
      <c r="Z407" s="650"/>
      <c r="AA407" s="650"/>
      <c r="AB407" s="650"/>
      <c r="AC407" s="650"/>
      <c r="AD407" s="650"/>
      <c r="AE407" s="650"/>
      <c r="AF407" s="650"/>
      <c r="AG407" s="650"/>
      <c r="AH407" s="650"/>
      <c r="AI407" s="650"/>
      <c r="AJ407" s="650"/>
      <c r="AK407" s="650"/>
      <c r="AL407" s="650"/>
      <c r="AM407" s="650"/>
      <c r="AN407" s="650"/>
      <c r="AO407" s="650"/>
      <c r="AP407" s="650"/>
      <c r="AQ407" s="650"/>
      <c r="AR407" s="650"/>
      <c r="AS407" s="650"/>
      <c r="AT407" s="650"/>
      <c r="AU407" s="650"/>
      <c r="AV407" s="650"/>
      <c r="AW407" s="650"/>
      <c r="AX407" s="650"/>
      <c r="AY407" s="650"/>
      <c r="AZ407" s="650"/>
      <c r="BA407" s="650"/>
      <c r="BB407" s="650"/>
      <c r="BC407" s="650"/>
      <c r="BD407" s="650"/>
      <c r="BE407" s="650"/>
      <c r="BF407" s="650"/>
      <c r="BG407" s="650"/>
      <c r="BH407" s="650"/>
      <c r="BI407" s="650"/>
      <c r="BJ407" s="650"/>
      <c r="BK407" s="650"/>
      <c r="BL407" s="650"/>
      <c r="BM407" s="650"/>
      <c r="BN407" s="650"/>
      <c r="BO407" s="650"/>
      <c r="BP407" s="650"/>
      <c r="BQ407" s="650"/>
      <c r="BR407" s="650"/>
      <c r="BS407" s="650"/>
      <c r="BT407" s="650"/>
      <c r="BU407" s="650"/>
      <c r="BV407" s="650"/>
      <c r="BW407" s="650"/>
      <c r="BX407" s="650"/>
      <c r="BY407" s="650"/>
      <c r="BZ407" s="650"/>
      <c r="CA407" s="650"/>
      <c r="CB407" s="650"/>
      <c r="CC407" s="650"/>
      <c r="CD407" s="650"/>
      <c r="CE407" s="650"/>
      <c r="CF407" s="650"/>
      <c r="CG407" s="650"/>
      <c r="CH407" s="650"/>
    </row>
    <row r="408" spans="1:86" ht="13.5" customHeight="1">
      <c r="A408" s="379"/>
      <c r="B408" s="649"/>
      <c r="C408" s="650"/>
      <c r="D408" s="650"/>
      <c r="E408" s="650"/>
      <c r="F408" s="650"/>
      <c r="G408" s="650"/>
      <c r="H408" s="650"/>
      <c r="I408" s="650"/>
      <c r="J408" s="650"/>
      <c r="K408" s="650"/>
      <c r="L408" s="650"/>
      <c r="M408" s="650"/>
      <c r="N408" s="650"/>
      <c r="O408" s="650"/>
      <c r="P408" s="650"/>
      <c r="Q408" s="650"/>
      <c r="R408" s="650"/>
      <c r="S408" s="650"/>
      <c r="T408" s="650"/>
      <c r="U408" s="650"/>
      <c r="V408" s="650"/>
      <c r="W408" s="650"/>
      <c r="X408" s="650"/>
      <c r="Y408" s="650"/>
      <c r="Z408" s="650"/>
      <c r="AA408" s="650"/>
      <c r="AB408" s="650"/>
      <c r="AC408" s="650"/>
      <c r="AD408" s="650"/>
      <c r="AE408" s="650"/>
      <c r="AF408" s="650"/>
      <c r="AG408" s="650"/>
      <c r="AH408" s="650"/>
      <c r="AI408" s="650"/>
      <c r="AJ408" s="650"/>
      <c r="AK408" s="650"/>
      <c r="AL408" s="650"/>
      <c r="AM408" s="650"/>
      <c r="AN408" s="650"/>
      <c r="AO408" s="650"/>
      <c r="AP408" s="650"/>
      <c r="AQ408" s="650"/>
      <c r="AR408" s="650"/>
      <c r="AS408" s="650"/>
      <c r="AT408" s="650"/>
      <c r="AU408" s="650"/>
      <c r="AV408" s="650"/>
      <c r="AW408" s="650"/>
      <c r="AX408" s="650"/>
      <c r="AY408" s="650"/>
      <c r="AZ408" s="650"/>
      <c r="BA408" s="650"/>
      <c r="BB408" s="650"/>
      <c r="BC408" s="650"/>
      <c r="BD408" s="650"/>
      <c r="BE408" s="650"/>
      <c r="BF408" s="650"/>
      <c r="BG408" s="650"/>
      <c r="BH408" s="650"/>
      <c r="BI408" s="650"/>
      <c r="BJ408" s="650"/>
      <c r="BK408" s="650"/>
      <c r="BL408" s="650"/>
      <c r="BM408" s="650"/>
      <c r="BN408" s="650"/>
      <c r="BO408" s="650"/>
      <c r="BP408" s="650"/>
      <c r="BQ408" s="650"/>
      <c r="BR408" s="650"/>
      <c r="BS408" s="650"/>
      <c r="BT408" s="650"/>
      <c r="BU408" s="650"/>
      <c r="BV408" s="650"/>
      <c r="BW408" s="650"/>
      <c r="BX408" s="650"/>
      <c r="BY408" s="650"/>
      <c r="BZ408" s="650"/>
      <c r="CA408" s="650"/>
      <c r="CB408" s="650"/>
      <c r="CC408" s="650"/>
      <c r="CD408" s="650"/>
      <c r="CE408" s="650"/>
      <c r="CF408" s="650"/>
      <c r="CG408" s="650"/>
      <c r="CH408" s="650"/>
    </row>
    <row r="409" spans="1:86" ht="13.5" customHeight="1">
      <c r="A409" s="379"/>
      <c r="B409" s="649"/>
      <c r="C409" s="650"/>
      <c r="D409" s="650"/>
      <c r="E409" s="650"/>
      <c r="F409" s="650"/>
      <c r="G409" s="650"/>
      <c r="H409" s="650"/>
      <c r="I409" s="650"/>
      <c r="J409" s="650"/>
      <c r="K409" s="650"/>
      <c r="L409" s="650"/>
      <c r="M409" s="650"/>
      <c r="N409" s="650"/>
      <c r="O409" s="650"/>
      <c r="P409" s="650"/>
      <c r="Q409" s="650"/>
      <c r="R409" s="650"/>
      <c r="S409" s="650"/>
      <c r="T409" s="650"/>
      <c r="U409" s="650"/>
      <c r="V409" s="650"/>
      <c r="W409" s="650"/>
      <c r="X409" s="650"/>
      <c r="Y409" s="650"/>
      <c r="Z409" s="650"/>
      <c r="AA409" s="650"/>
      <c r="AB409" s="650"/>
      <c r="AC409" s="650"/>
      <c r="AD409" s="650"/>
      <c r="AE409" s="650"/>
      <c r="AF409" s="650"/>
      <c r="AG409" s="650"/>
      <c r="AH409" s="650"/>
      <c r="AI409" s="650"/>
      <c r="AJ409" s="650"/>
      <c r="AK409" s="650"/>
      <c r="AL409" s="650"/>
      <c r="AM409" s="650"/>
      <c r="AN409" s="650"/>
      <c r="AO409" s="650"/>
      <c r="AP409" s="650"/>
      <c r="AQ409" s="650"/>
      <c r="AR409" s="650"/>
      <c r="AS409" s="650"/>
      <c r="AT409" s="650"/>
      <c r="AU409" s="650"/>
      <c r="AV409" s="650"/>
      <c r="AW409" s="650"/>
      <c r="AX409" s="650"/>
      <c r="AY409" s="650"/>
      <c r="AZ409" s="650"/>
      <c r="BA409" s="650"/>
      <c r="BB409" s="650"/>
      <c r="BC409" s="650"/>
      <c r="BD409" s="650"/>
      <c r="BE409" s="650"/>
      <c r="BF409" s="650"/>
      <c r="BG409" s="650"/>
      <c r="BH409" s="650"/>
      <c r="BI409" s="650"/>
      <c r="BJ409" s="650"/>
      <c r="BK409" s="650"/>
      <c r="BL409" s="650"/>
      <c r="BM409" s="650"/>
      <c r="BN409" s="650"/>
      <c r="BO409" s="650"/>
      <c r="BP409" s="650"/>
      <c r="BQ409" s="650"/>
      <c r="BR409" s="650"/>
      <c r="BS409" s="650"/>
      <c r="BT409" s="650"/>
      <c r="BU409" s="650"/>
      <c r="BV409" s="650"/>
      <c r="BW409" s="650"/>
      <c r="BX409" s="650"/>
      <c r="BY409" s="650"/>
      <c r="BZ409" s="650"/>
      <c r="CA409" s="650"/>
      <c r="CB409" s="650"/>
      <c r="CC409" s="650"/>
      <c r="CD409" s="650"/>
      <c r="CE409" s="650"/>
      <c r="CF409" s="650"/>
      <c r="CG409" s="650"/>
      <c r="CH409" s="650"/>
    </row>
    <row r="410" spans="1:86" ht="13.5" customHeight="1">
      <c r="A410" s="379"/>
      <c r="B410" s="649"/>
      <c r="C410" s="650"/>
      <c r="D410" s="650"/>
      <c r="E410" s="650"/>
      <c r="F410" s="650"/>
      <c r="G410" s="650"/>
      <c r="H410" s="650"/>
      <c r="I410" s="650"/>
      <c r="J410" s="650"/>
      <c r="K410" s="650"/>
      <c r="L410" s="650"/>
      <c r="M410" s="650"/>
      <c r="N410" s="650"/>
      <c r="O410" s="650"/>
      <c r="P410" s="650"/>
      <c r="Q410" s="650"/>
      <c r="R410" s="650"/>
      <c r="S410" s="650"/>
      <c r="T410" s="650"/>
      <c r="U410" s="650"/>
      <c r="V410" s="650"/>
      <c r="W410" s="650"/>
      <c r="X410" s="650"/>
      <c r="Y410" s="650"/>
      <c r="Z410" s="650"/>
      <c r="AA410" s="650"/>
      <c r="AB410" s="650"/>
      <c r="AC410" s="650"/>
      <c r="AD410" s="650"/>
      <c r="AE410" s="650"/>
      <c r="AF410" s="650"/>
      <c r="AG410" s="650"/>
      <c r="AH410" s="650"/>
      <c r="AI410" s="650"/>
      <c r="AJ410" s="650"/>
      <c r="AK410" s="650"/>
      <c r="AL410" s="650"/>
      <c r="AM410" s="650"/>
      <c r="AN410" s="650"/>
      <c r="AO410" s="650"/>
      <c r="AP410" s="650"/>
      <c r="AQ410" s="650"/>
      <c r="AR410" s="650"/>
      <c r="AS410" s="650"/>
      <c r="AT410" s="650"/>
      <c r="AU410" s="650"/>
      <c r="AV410" s="650"/>
      <c r="AW410" s="650"/>
      <c r="AX410" s="650"/>
      <c r="AY410" s="650"/>
      <c r="AZ410" s="650"/>
      <c r="BA410" s="650"/>
      <c r="BB410" s="650"/>
      <c r="BC410" s="650"/>
      <c r="BD410" s="650"/>
      <c r="BE410" s="650"/>
      <c r="BF410" s="650"/>
      <c r="BG410" s="650"/>
      <c r="BH410" s="650"/>
      <c r="BI410" s="650"/>
      <c r="BJ410" s="650"/>
      <c r="BK410" s="650"/>
      <c r="BL410" s="650"/>
      <c r="BM410" s="650"/>
      <c r="BN410" s="650"/>
      <c r="BO410" s="650"/>
      <c r="BP410" s="650"/>
      <c r="BQ410" s="650"/>
      <c r="BR410" s="650"/>
      <c r="BS410" s="650"/>
      <c r="BT410" s="650"/>
      <c r="BU410" s="650"/>
      <c r="BV410" s="650"/>
      <c r="BW410" s="650"/>
      <c r="BX410" s="650"/>
      <c r="BY410" s="650"/>
      <c r="BZ410" s="650"/>
      <c r="CA410" s="650"/>
      <c r="CB410" s="650"/>
      <c r="CC410" s="650"/>
      <c r="CD410" s="650"/>
      <c r="CE410" s="650"/>
      <c r="CF410" s="650"/>
      <c r="CG410" s="650"/>
      <c r="CH410" s="650"/>
    </row>
    <row r="411" spans="1:86" ht="13.5" customHeight="1">
      <c r="A411" s="379"/>
      <c r="B411" s="649"/>
      <c r="C411" s="650"/>
      <c r="D411" s="650"/>
      <c r="E411" s="650"/>
      <c r="F411" s="650"/>
      <c r="G411" s="650"/>
      <c r="H411" s="650"/>
      <c r="I411" s="650"/>
      <c r="J411" s="650"/>
      <c r="K411" s="650"/>
      <c r="L411" s="650"/>
      <c r="M411" s="650"/>
      <c r="N411" s="650"/>
      <c r="O411" s="650"/>
      <c r="P411" s="650"/>
      <c r="Q411" s="650"/>
      <c r="R411" s="650"/>
      <c r="S411" s="650"/>
      <c r="T411" s="650"/>
      <c r="U411" s="650"/>
      <c r="V411" s="650"/>
      <c r="W411" s="650"/>
      <c r="X411" s="650"/>
      <c r="Y411" s="650"/>
      <c r="Z411" s="650"/>
      <c r="AA411" s="650"/>
      <c r="AB411" s="650"/>
      <c r="AC411" s="650"/>
      <c r="AD411" s="650"/>
      <c r="AE411" s="650"/>
      <c r="AF411" s="650"/>
      <c r="AG411" s="650"/>
      <c r="AH411" s="650"/>
      <c r="AI411" s="650"/>
      <c r="AJ411" s="650"/>
      <c r="AK411" s="650"/>
      <c r="AL411" s="650"/>
      <c r="AM411" s="650"/>
      <c r="AN411" s="650"/>
      <c r="AO411" s="650"/>
      <c r="AP411" s="650"/>
      <c r="AQ411" s="650"/>
      <c r="AR411" s="650"/>
      <c r="AS411" s="650"/>
      <c r="AT411" s="650"/>
      <c r="AU411" s="650"/>
      <c r="AV411" s="650"/>
      <c r="AW411" s="650"/>
      <c r="AX411" s="650"/>
      <c r="AY411" s="650"/>
      <c r="AZ411" s="650"/>
      <c r="BA411" s="650"/>
      <c r="BB411" s="650"/>
      <c r="BC411" s="650"/>
      <c r="BD411" s="650"/>
      <c r="BE411" s="650"/>
      <c r="BF411" s="650"/>
      <c r="BG411" s="650"/>
      <c r="BH411" s="650"/>
      <c r="BI411" s="650"/>
      <c r="BJ411" s="650"/>
      <c r="BK411" s="650"/>
      <c r="BL411" s="650"/>
      <c r="BM411" s="650"/>
      <c r="BN411" s="650"/>
      <c r="BO411" s="650"/>
      <c r="BP411" s="650"/>
      <c r="BQ411" s="650"/>
      <c r="BR411" s="650"/>
      <c r="BS411" s="650"/>
      <c r="BT411" s="650"/>
      <c r="BU411" s="650"/>
      <c r="BV411" s="650"/>
      <c r="BW411" s="650"/>
      <c r="BX411" s="650"/>
      <c r="BY411" s="650"/>
      <c r="BZ411" s="650"/>
      <c r="CA411" s="650"/>
      <c r="CB411" s="650"/>
      <c r="CC411" s="650"/>
      <c r="CD411" s="650"/>
      <c r="CE411" s="650"/>
      <c r="CF411" s="650"/>
      <c r="CG411" s="650"/>
      <c r="CH411" s="650"/>
    </row>
    <row r="412" spans="1:86" ht="13.5" customHeight="1">
      <c r="A412" s="379"/>
      <c r="B412" s="649"/>
      <c r="C412" s="650"/>
      <c r="D412" s="650"/>
      <c r="E412" s="650"/>
      <c r="F412" s="650"/>
      <c r="G412" s="650"/>
      <c r="H412" s="650"/>
      <c r="I412" s="650"/>
      <c r="J412" s="650"/>
      <c r="K412" s="650"/>
      <c r="L412" s="650"/>
      <c r="M412" s="650"/>
      <c r="N412" s="650"/>
      <c r="O412" s="650"/>
      <c r="P412" s="650"/>
      <c r="Q412" s="650"/>
      <c r="R412" s="650"/>
      <c r="S412" s="650"/>
      <c r="T412" s="650"/>
      <c r="U412" s="650"/>
      <c r="V412" s="650"/>
      <c r="W412" s="650"/>
      <c r="X412" s="650"/>
      <c r="Y412" s="650"/>
      <c r="Z412" s="650"/>
      <c r="AA412" s="650"/>
      <c r="AB412" s="650"/>
      <c r="AC412" s="650"/>
      <c r="AD412" s="650"/>
      <c r="AE412" s="650"/>
      <c r="AF412" s="650"/>
      <c r="AG412" s="650"/>
      <c r="AH412" s="650"/>
      <c r="AI412" s="650"/>
      <c r="AJ412" s="650"/>
      <c r="AK412" s="650"/>
      <c r="AL412" s="650"/>
      <c r="AM412" s="650"/>
      <c r="AN412" s="650"/>
      <c r="AO412" s="650"/>
      <c r="AP412" s="650"/>
      <c r="AQ412" s="650"/>
      <c r="AR412" s="650"/>
      <c r="AS412" s="650"/>
      <c r="AT412" s="650"/>
      <c r="AU412" s="650"/>
      <c r="AV412" s="650"/>
      <c r="AW412" s="650"/>
      <c r="AX412" s="650"/>
      <c r="AY412" s="650"/>
      <c r="AZ412" s="650"/>
      <c r="BA412" s="650"/>
      <c r="BB412" s="650"/>
      <c r="BC412" s="650"/>
      <c r="BD412" s="650"/>
      <c r="BE412" s="650"/>
      <c r="BF412" s="650"/>
      <c r="BG412" s="650"/>
      <c r="BH412" s="650"/>
      <c r="BI412" s="650"/>
      <c r="BJ412" s="650"/>
      <c r="BK412" s="650"/>
      <c r="BL412" s="650"/>
      <c r="BM412" s="650"/>
      <c r="BN412" s="650"/>
      <c r="BO412" s="650"/>
      <c r="BP412" s="650"/>
      <c r="BQ412" s="650"/>
      <c r="BR412" s="650"/>
      <c r="BS412" s="650"/>
      <c r="BT412" s="650"/>
      <c r="BU412" s="650"/>
      <c r="BV412" s="650"/>
      <c r="BW412" s="650"/>
      <c r="BX412" s="650"/>
      <c r="BY412" s="650"/>
      <c r="BZ412" s="650"/>
      <c r="CA412" s="650"/>
      <c r="CB412" s="650"/>
      <c r="CC412" s="650"/>
      <c r="CD412" s="650"/>
      <c r="CE412" s="650"/>
      <c r="CF412" s="650"/>
      <c r="CG412" s="650"/>
      <c r="CH412" s="650"/>
    </row>
    <row r="413" spans="1:86" ht="13.5" customHeight="1">
      <c r="A413" s="379"/>
      <c r="B413" s="649"/>
      <c r="C413" s="650"/>
      <c r="D413" s="650"/>
      <c r="E413" s="650"/>
      <c r="F413" s="650"/>
      <c r="G413" s="650"/>
      <c r="H413" s="650"/>
      <c r="I413" s="650"/>
      <c r="J413" s="650"/>
      <c r="K413" s="650"/>
      <c r="L413" s="650"/>
      <c r="M413" s="650"/>
      <c r="N413" s="650"/>
      <c r="O413" s="650"/>
      <c r="P413" s="650"/>
      <c r="Q413" s="650"/>
      <c r="R413" s="650"/>
      <c r="S413" s="650"/>
      <c r="T413" s="650"/>
      <c r="U413" s="650"/>
      <c r="V413" s="650"/>
      <c r="W413" s="650"/>
      <c r="X413" s="650"/>
      <c r="Y413" s="650"/>
      <c r="Z413" s="650"/>
      <c r="AA413" s="650"/>
      <c r="AB413" s="650"/>
      <c r="AC413" s="650"/>
      <c r="AD413" s="650"/>
      <c r="AE413" s="650"/>
      <c r="AF413" s="650"/>
      <c r="AG413" s="650"/>
      <c r="AH413" s="650"/>
      <c r="AI413" s="650"/>
      <c r="AJ413" s="650"/>
      <c r="AK413" s="650"/>
      <c r="AL413" s="650"/>
      <c r="AM413" s="650"/>
      <c r="AN413" s="650"/>
      <c r="AO413" s="650"/>
      <c r="AP413" s="650"/>
      <c r="AQ413" s="650"/>
      <c r="AR413" s="650"/>
      <c r="AS413" s="650"/>
      <c r="AT413" s="650"/>
      <c r="AU413" s="650"/>
      <c r="AV413" s="650"/>
      <c r="AW413" s="650"/>
      <c r="AX413" s="650"/>
      <c r="AY413" s="650"/>
      <c r="AZ413" s="650"/>
      <c r="BA413" s="650"/>
      <c r="BB413" s="650"/>
      <c r="BC413" s="650"/>
      <c r="BD413" s="650"/>
      <c r="BE413" s="650"/>
      <c r="BF413" s="650"/>
      <c r="BG413" s="650"/>
      <c r="BH413" s="650"/>
      <c r="BI413" s="650"/>
      <c r="BJ413" s="650"/>
      <c r="BK413" s="650"/>
      <c r="BL413" s="650"/>
      <c r="BM413" s="650"/>
      <c r="BN413" s="650"/>
      <c r="BO413" s="650"/>
      <c r="BP413" s="650"/>
      <c r="BQ413" s="650"/>
      <c r="BR413" s="650"/>
      <c r="BS413" s="650"/>
      <c r="BT413" s="650"/>
      <c r="BU413" s="650"/>
      <c r="BV413" s="650"/>
      <c r="BW413" s="650"/>
      <c r="BX413" s="650"/>
      <c r="BY413" s="650"/>
      <c r="BZ413" s="650"/>
      <c r="CA413" s="650"/>
      <c r="CB413" s="650"/>
      <c r="CC413" s="650"/>
      <c r="CD413" s="650"/>
      <c r="CE413" s="650"/>
      <c r="CF413" s="650"/>
      <c r="CG413" s="650"/>
      <c r="CH413" s="650"/>
    </row>
    <row r="414" spans="1:86" ht="13.5" customHeight="1">
      <c r="A414" s="379"/>
      <c r="B414" s="649"/>
      <c r="C414" s="650"/>
      <c r="D414" s="650"/>
      <c r="E414" s="650"/>
      <c r="F414" s="650"/>
      <c r="G414" s="650"/>
      <c r="H414" s="650"/>
      <c r="I414" s="650"/>
      <c r="J414" s="650"/>
      <c r="K414" s="650"/>
      <c r="L414" s="650"/>
      <c r="M414" s="650"/>
      <c r="N414" s="650"/>
      <c r="O414" s="650"/>
      <c r="P414" s="650"/>
      <c r="Q414" s="650"/>
      <c r="R414" s="650"/>
      <c r="S414" s="650"/>
      <c r="T414" s="650"/>
      <c r="U414" s="650"/>
      <c r="V414" s="650"/>
      <c r="W414" s="650"/>
      <c r="X414" s="650"/>
      <c r="Y414" s="650"/>
      <c r="Z414" s="650"/>
      <c r="AA414" s="650"/>
      <c r="AB414" s="650"/>
      <c r="AC414" s="650"/>
      <c r="AD414" s="650"/>
      <c r="AE414" s="650"/>
      <c r="AF414" s="650"/>
      <c r="AG414" s="650"/>
      <c r="AH414" s="650"/>
      <c r="AI414" s="650"/>
      <c r="AJ414" s="650"/>
      <c r="AK414" s="650"/>
      <c r="AL414" s="650"/>
      <c r="AM414" s="650"/>
      <c r="AN414" s="650"/>
      <c r="AO414" s="650"/>
      <c r="AP414" s="650"/>
      <c r="AQ414" s="650"/>
      <c r="AR414" s="650"/>
      <c r="AS414" s="650"/>
      <c r="AT414" s="650"/>
      <c r="AU414" s="650"/>
      <c r="AV414" s="650"/>
      <c r="AW414" s="650"/>
      <c r="AX414" s="650"/>
      <c r="AY414" s="650"/>
      <c r="AZ414" s="650"/>
      <c r="BA414" s="650"/>
      <c r="BB414" s="650"/>
      <c r="BC414" s="650"/>
      <c r="BD414" s="650"/>
      <c r="BE414" s="650"/>
      <c r="BF414" s="650"/>
      <c r="BG414" s="650"/>
      <c r="BH414" s="650"/>
      <c r="BI414" s="650"/>
      <c r="BJ414" s="650"/>
      <c r="BK414" s="650"/>
      <c r="BL414" s="650"/>
      <c r="BM414" s="650"/>
      <c r="BN414" s="650"/>
      <c r="BO414" s="650"/>
      <c r="BP414" s="650"/>
      <c r="BQ414" s="650"/>
      <c r="BR414" s="650"/>
      <c r="BS414" s="650"/>
      <c r="BT414" s="650"/>
      <c r="BU414" s="650"/>
      <c r="BV414" s="650"/>
      <c r="BW414" s="650"/>
      <c r="BX414" s="650"/>
      <c r="BY414" s="650"/>
      <c r="BZ414" s="650"/>
      <c r="CA414" s="650"/>
      <c r="CB414" s="650"/>
      <c r="CC414" s="650"/>
      <c r="CD414" s="650"/>
      <c r="CE414" s="650"/>
      <c r="CF414" s="650"/>
      <c r="CG414" s="650"/>
      <c r="CH414" s="650"/>
    </row>
    <row r="415" spans="1:86" ht="13.5" customHeight="1">
      <c r="A415" s="379"/>
      <c r="B415" s="649"/>
      <c r="C415" s="650"/>
      <c r="D415" s="650"/>
      <c r="E415" s="650"/>
      <c r="F415" s="650"/>
      <c r="G415" s="650"/>
      <c r="H415" s="650"/>
      <c r="I415" s="650"/>
      <c r="J415" s="650"/>
      <c r="K415" s="650"/>
      <c r="L415" s="650"/>
      <c r="M415" s="650"/>
      <c r="N415" s="650"/>
      <c r="O415" s="650"/>
      <c r="P415" s="650"/>
      <c r="Q415" s="650"/>
      <c r="R415" s="650"/>
      <c r="S415" s="650"/>
      <c r="T415" s="650"/>
      <c r="U415" s="650"/>
      <c r="V415" s="650"/>
      <c r="W415" s="650"/>
      <c r="X415" s="650"/>
      <c r="Y415" s="650"/>
      <c r="Z415" s="650"/>
      <c r="AA415" s="650"/>
      <c r="AB415" s="650"/>
      <c r="AC415" s="650"/>
      <c r="AD415" s="650"/>
      <c r="AE415" s="650"/>
      <c r="AF415" s="650"/>
      <c r="AG415" s="650"/>
      <c r="AH415" s="650"/>
      <c r="AI415" s="650"/>
      <c r="AJ415" s="650"/>
      <c r="AK415" s="650"/>
      <c r="AL415" s="650"/>
      <c r="AM415" s="650"/>
      <c r="AN415" s="650"/>
      <c r="AO415" s="650"/>
      <c r="AP415" s="650"/>
      <c r="AQ415" s="650"/>
      <c r="AR415" s="650"/>
      <c r="AS415" s="650"/>
      <c r="AT415" s="650"/>
      <c r="AU415" s="650"/>
      <c r="AV415" s="650"/>
      <c r="AW415" s="650"/>
      <c r="AX415" s="650"/>
      <c r="AY415" s="650"/>
      <c r="AZ415" s="650"/>
      <c r="BA415" s="650"/>
      <c r="BB415" s="650"/>
      <c r="BC415" s="650"/>
      <c r="BD415" s="650"/>
      <c r="BE415" s="650"/>
      <c r="BF415" s="650"/>
      <c r="BG415" s="650"/>
      <c r="BH415" s="650"/>
      <c r="BI415" s="650"/>
      <c r="BJ415" s="650"/>
      <c r="BK415" s="650"/>
      <c r="BL415" s="650"/>
      <c r="BM415" s="650"/>
      <c r="BN415" s="650"/>
      <c r="BO415" s="650"/>
      <c r="BP415" s="650"/>
      <c r="BQ415" s="650"/>
      <c r="BR415" s="650"/>
      <c r="BS415" s="650"/>
      <c r="BT415" s="650"/>
      <c r="BU415" s="650"/>
      <c r="BV415" s="650"/>
      <c r="BW415" s="650"/>
      <c r="BX415" s="650"/>
      <c r="BY415" s="650"/>
      <c r="BZ415" s="650"/>
      <c r="CA415" s="650"/>
      <c r="CB415" s="650"/>
      <c r="CC415" s="650"/>
      <c r="CD415" s="650"/>
      <c r="CE415" s="650"/>
      <c r="CF415" s="650"/>
      <c r="CG415" s="650"/>
      <c r="CH415" s="650"/>
    </row>
    <row r="416" spans="1:86" ht="13.5" customHeight="1">
      <c r="A416" s="379"/>
      <c r="B416" s="649"/>
      <c r="C416" s="650"/>
      <c r="D416" s="650"/>
      <c r="E416" s="650"/>
      <c r="F416" s="650"/>
      <c r="G416" s="650"/>
      <c r="H416" s="650"/>
      <c r="I416" s="650"/>
      <c r="J416" s="650"/>
      <c r="K416" s="650"/>
      <c r="L416" s="650"/>
      <c r="M416" s="650"/>
      <c r="N416" s="650"/>
      <c r="O416" s="650"/>
      <c r="P416" s="650"/>
      <c r="Q416" s="650"/>
      <c r="R416" s="650"/>
      <c r="S416" s="650"/>
      <c r="T416" s="650"/>
      <c r="U416" s="650"/>
      <c r="V416" s="650"/>
      <c r="W416" s="650"/>
      <c r="X416" s="650"/>
      <c r="Y416" s="650"/>
      <c r="Z416" s="650"/>
      <c r="AA416" s="650"/>
      <c r="AB416" s="650"/>
      <c r="AC416" s="650"/>
      <c r="AD416" s="650"/>
      <c r="AE416" s="650"/>
      <c r="AF416" s="650"/>
      <c r="AG416" s="650"/>
      <c r="AH416" s="650"/>
      <c r="AI416" s="650"/>
      <c r="AJ416" s="650"/>
      <c r="AK416" s="650"/>
      <c r="AL416" s="650"/>
      <c r="AM416" s="650"/>
      <c r="AN416" s="650"/>
      <c r="AO416" s="650"/>
      <c r="AP416" s="650"/>
      <c r="AQ416" s="650"/>
      <c r="AR416" s="650"/>
      <c r="AS416" s="650"/>
      <c r="AT416" s="650"/>
      <c r="AU416" s="650"/>
      <c r="AV416" s="650"/>
      <c r="AW416" s="650"/>
      <c r="AX416" s="650"/>
      <c r="AY416" s="650"/>
      <c r="AZ416" s="650"/>
      <c r="BA416" s="650"/>
      <c r="BB416" s="650"/>
      <c r="BC416" s="650"/>
      <c r="BD416" s="650"/>
      <c r="BE416" s="650"/>
      <c r="BF416" s="650"/>
      <c r="BG416" s="650"/>
      <c r="BH416" s="650"/>
      <c r="BI416" s="650"/>
      <c r="BJ416" s="650"/>
      <c r="BK416" s="650"/>
      <c r="BL416" s="650"/>
      <c r="BM416" s="650"/>
      <c r="BN416" s="650"/>
      <c r="BO416" s="650"/>
      <c r="BP416" s="650"/>
      <c r="BQ416" s="650"/>
      <c r="BR416" s="650"/>
      <c r="BS416" s="650"/>
      <c r="BT416" s="650"/>
      <c r="BU416" s="650"/>
      <c r="BV416" s="650"/>
      <c r="BW416" s="650"/>
      <c r="BX416" s="650"/>
      <c r="BY416" s="650"/>
      <c r="BZ416" s="650"/>
      <c r="CA416" s="650"/>
      <c r="CB416" s="650"/>
      <c r="CC416" s="650"/>
      <c r="CD416" s="650"/>
      <c r="CE416" s="650"/>
      <c r="CF416" s="650"/>
      <c r="CG416" s="650"/>
      <c r="CH416" s="650"/>
    </row>
    <row r="417" spans="1:86" ht="13.5" customHeight="1">
      <c r="A417" s="379"/>
      <c r="B417" s="649"/>
      <c r="C417" s="650"/>
      <c r="D417" s="650"/>
      <c r="E417" s="650"/>
      <c r="F417" s="650"/>
      <c r="G417" s="650"/>
      <c r="H417" s="650"/>
      <c r="I417" s="650"/>
      <c r="J417" s="650"/>
      <c r="K417" s="650"/>
      <c r="L417" s="650"/>
      <c r="M417" s="650"/>
      <c r="N417" s="650"/>
      <c r="O417" s="650"/>
      <c r="P417" s="650"/>
      <c r="Q417" s="650"/>
      <c r="R417" s="650"/>
      <c r="S417" s="650"/>
      <c r="T417" s="650"/>
      <c r="U417" s="650"/>
      <c r="V417" s="650"/>
      <c r="W417" s="650"/>
      <c r="X417" s="650"/>
      <c r="Y417" s="650"/>
      <c r="Z417" s="650"/>
      <c r="AA417" s="650"/>
      <c r="AB417" s="650"/>
      <c r="AC417" s="650"/>
      <c r="AD417" s="650"/>
      <c r="AE417" s="650"/>
      <c r="AF417" s="650"/>
      <c r="AG417" s="650"/>
      <c r="AH417" s="650"/>
      <c r="AI417" s="650"/>
      <c r="AJ417" s="650"/>
      <c r="AK417" s="650"/>
      <c r="AL417" s="650"/>
      <c r="AM417" s="650"/>
      <c r="AN417" s="650"/>
      <c r="AO417" s="650"/>
      <c r="AP417" s="650"/>
      <c r="AQ417" s="650"/>
      <c r="AR417" s="650"/>
      <c r="AS417" s="650"/>
      <c r="AT417" s="650"/>
      <c r="AU417" s="650"/>
      <c r="AV417" s="650"/>
      <c r="AW417" s="650"/>
      <c r="AX417" s="650"/>
      <c r="AY417" s="650"/>
      <c r="AZ417" s="650"/>
      <c r="BA417" s="650"/>
      <c r="BB417" s="650"/>
      <c r="BC417" s="650"/>
      <c r="BD417" s="650"/>
      <c r="BE417" s="650"/>
      <c r="BF417" s="650"/>
      <c r="BG417" s="650"/>
      <c r="BH417" s="650"/>
      <c r="BI417" s="650"/>
      <c r="BJ417" s="650"/>
      <c r="BK417" s="650"/>
      <c r="BL417" s="650"/>
      <c r="BM417" s="650"/>
      <c r="BN417" s="650"/>
      <c r="BO417" s="650"/>
      <c r="BP417" s="650"/>
      <c r="BQ417" s="650"/>
      <c r="BR417" s="650"/>
      <c r="BS417" s="650"/>
      <c r="BT417" s="650"/>
      <c r="BU417" s="650"/>
      <c r="BV417" s="650"/>
      <c r="BW417" s="650"/>
      <c r="BX417" s="650"/>
      <c r="BY417" s="650"/>
      <c r="BZ417" s="650"/>
      <c r="CA417" s="650"/>
      <c r="CB417" s="650"/>
      <c r="CC417" s="650"/>
      <c r="CD417" s="650"/>
      <c r="CE417" s="650"/>
      <c r="CF417" s="650"/>
      <c r="CG417" s="650"/>
      <c r="CH417" s="650"/>
    </row>
    <row r="418" spans="1:86" ht="13.5" customHeight="1">
      <c r="A418" s="379"/>
      <c r="B418" s="649"/>
      <c r="C418" s="650"/>
      <c r="D418" s="650"/>
      <c r="E418" s="650"/>
      <c r="F418" s="650"/>
      <c r="G418" s="650"/>
      <c r="H418" s="650"/>
      <c r="I418" s="650"/>
      <c r="J418" s="650"/>
      <c r="K418" s="650"/>
      <c r="L418" s="650"/>
      <c r="M418" s="650"/>
      <c r="N418" s="650"/>
      <c r="O418" s="650"/>
      <c r="P418" s="650"/>
      <c r="Q418" s="650"/>
      <c r="R418" s="650"/>
      <c r="S418" s="650"/>
      <c r="T418" s="650"/>
      <c r="U418" s="650"/>
      <c r="V418" s="650"/>
      <c r="W418" s="650"/>
      <c r="X418" s="650"/>
      <c r="Y418" s="650"/>
      <c r="Z418" s="650"/>
      <c r="AA418" s="650"/>
      <c r="AB418" s="650"/>
      <c r="AC418" s="650"/>
      <c r="AD418" s="650"/>
      <c r="AE418" s="650"/>
      <c r="AF418" s="650"/>
      <c r="AG418" s="650"/>
      <c r="AH418" s="650"/>
      <c r="AI418" s="650"/>
      <c r="AJ418" s="650"/>
      <c r="AK418" s="650"/>
      <c r="AL418" s="650"/>
      <c r="AM418" s="650"/>
      <c r="AN418" s="650"/>
      <c r="AO418" s="650"/>
      <c r="AP418" s="650"/>
      <c r="AQ418" s="650"/>
      <c r="AR418" s="650"/>
      <c r="AS418" s="650"/>
      <c r="AT418" s="650"/>
      <c r="AU418" s="650"/>
      <c r="AV418" s="650"/>
      <c r="AW418" s="650"/>
      <c r="AX418" s="650"/>
      <c r="AY418" s="650"/>
      <c r="AZ418" s="650"/>
      <c r="BA418" s="650"/>
      <c r="BB418" s="650"/>
      <c r="BC418" s="650"/>
      <c r="BD418" s="650"/>
      <c r="BE418" s="650"/>
      <c r="BF418" s="650"/>
      <c r="BG418" s="650"/>
      <c r="BH418" s="650"/>
      <c r="BI418" s="650"/>
      <c r="BJ418" s="650"/>
      <c r="BK418" s="650"/>
      <c r="BL418" s="650"/>
      <c r="BM418" s="650"/>
      <c r="BN418" s="650"/>
      <c r="BO418" s="650"/>
      <c r="BP418" s="650"/>
      <c r="BQ418" s="650"/>
      <c r="BR418" s="650"/>
      <c r="BS418" s="650"/>
      <c r="BT418" s="650"/>
      <c r="BU418" s="650"/>
      <c r="BV418" s="650"/>
      <c r="BW418" s="650"/>
      <c r="BX418" s="650"/>
      <c r="BY418" s="650"/>
      <c r="BZ418" s="650"/>
      <c r="CA418" s="650"/>
      <c r="CB418" s="650"/>
      <c r="CC418" s="650"/>
      <c r="CD418" s="650"/>
      <c r="CE418" s="650"/>
      <c r="CF418" s="650"/>
      <c r="CG418" s="650"/>
      <c r="CH418" s="650"/>
    </row>
    <row r="419" spans="1:86" ht="13.5" customHeight="1">
      <c r="A419" s="379"/>
      <c r="B419" s="649"/>
      <c r="C419" s="650"/>
      <c r="D419" s="650"/>
      <c r="E419" s="650"/>
      <c r="F419" s="650"/>
      <c r="G419" s="650"/>
      <c r="H419" s="650"/>
      <c r="I419" s="650"/>
      <c r="J419" s="650"/>
      <c r="K419" s="650"/>
      <c r="L419" s="650"/>
      <c r="M419" s="650"/>
      <c r="N419" s="650"/>
      <c r="O419" s="650"/>
      <c r="P419" s="650"/>
      <c r="Q419" s="650"/>
      <c r="R419" s="650"/>
      <c r="S419" s="650"/>
      <c r="T419" s="650"/>
      <c r="U419" s="650"/>
      <c r="V419" s="650"/>
      <c r="W419" s="650"/>
      <c r="X419" s="650"/>
      <c r="Y419" s="650"/>
      <c r="Z419" s="650"/>
      <c r="AA419" s="650"/>
      <c r="AB419" s="650"/>
      <c r="AC419" s="650"/>
      <c r="AD419" s="650"/>
      <c r="AE419" s="650"/>
      <c r="AF419" s="650"/>
      <c r="AG419" s="650"/>
      <c r="AH419" s="650"/>
      <c r="AI419" s="650"/>
      <c r="AJ419" s="650"/>
      <c r="AK419" s="650"/>
      <c r="AL419" s="650"/>
      <c r="AM419" s="650"/>
      <c r="AN419" s="650"/>
      <c r="AO419" s="650"/>
      <c r="AP419" s="650"/>
      <c r="AQ419" s="650"/>
      <c r="AR419" s="650"/>
      <c r="AS419" s="650"/>
      <c r="AT419" s="650"/>
      <c r="AU419" s="650"/>
      <c r="AV419" s="650"/>
      <c r="AW419" s="650"/>
      <c r="AX419" s="650"/>
      <c r="AY419" s="650"/>
      <c r="AZ419" s="650"/>
      <c r="BA419" s="650"/>
      <c r="BB419" s="650"/>
      <c r="BC419" s="650"/>
      <c r="BD419" s="650"/>
      <c r="BE419" s="650"/>
      <c r="BF419" s="650"/>
      <c r="BG419" s="650"/>
      <c r="BH419" s="650"/>
      <c r="BI419" s="650"/>
      <c r="BJ419" s="650"/>
      <c r="BK419" s="650"/>
      <c r="BL419" s="650"/>
      <c r="BM419" s="650"/>
      <c r="BN419" s="650"/>
      <c r="BO419" s="650"/>
      <c r="BP419" s="650"/>
      <c r="BQ419" s="650"/>
      <c r="BR419" s="650"/>
      <c r="BS419" s="650"/>
      <c r="BT419" s="650"/>
      <c r="BU419" s="650"/>
      <c r="BV419" s="650"/>
      <c r="BW419" s="650"/>
      <c r="BX419" s="650"/>
      <c r="BY419" s="650"/>
      <c r="BZ419" s="650"/>
      <c r="CA419" s="650"/>
      <c r="CB419" s="650"/>
      <c r="CC419" s="650"/>
      <c r="CD419" s="650"/>
      <c r="CE419" s="650"/>
      <c r="CF419" s="650"/>
      <c r="CG419" s="650"/>
      <c r="CH419" s="650"/>
    </row>
    <row r="420" spans="1:86" ht="13.5" customHeight="1">
      <c r="A420" s="379"/>
      <c r="B420" s="649"/>
      <c r="C420" s="650"/>
      <c r="D420" s="650"/>
      <c r="E420" s="650"/>
      <c r="F420" s="650"/>
      <c r="G420" s="650"/>
      <c r="H420" s="650"/>
      <c r="I420" s="650"/>
      <c r="J420" s="650"/>
      <c r="K420" s="650"/>
      <c r="L420" s="650"/>
      <c r="M420" s="650"/>
      <c r="N420" s="650"/>
      <c r="O420" s="650"/>
      <c r="P420" s="650"/>
      <c r="Q420" s="650"/>
      <c r="R420" s="650"/>
      <c r="S420" s="650"/>
      <c r="T420" s="650"/>
      <c r="U420" s="650"/>
      <c r="V420" s="650"/>
      <c r="W420" s="650"/>
      <c r="X420" s="650"/>
      <c r="Y420" s="650"/>
      <c r="Z420" s="650"/>
      <c r="AA420" s="650"/>
      <c r="AB420" s="650"/>
      <c r="AC420" s="650"/>
      <c r="AD420" s="650"/>
      <c r="AE420" s="650"/>
      <c r="AF420" s="650"/>
      <c r="AG420" s="650"/>
      <c r="AH420" s="650"/>
      <c r="AI420" s="650"/>
      <c r="AJ420" s="650"/>
      <c r="AK420" s="650"/>
      <c r="AL420" s="650"/>
      <c r="AM420" s="650"/>
      <c r="AN420" s="650"/>
      <c r="AO420" s="650"/>
      <c r="AP420" s="650"/>
      <c r="AQ420" s="650"/>
      <c r="AR420" s="650"/>
      <c r="AS420" s="650"/>
      <c r="AT420" s="650"/>
      <c r="AU420" s="650"/>
      <c r="AV420" s="650"/>
      <c r="AW420" s="650"/>
      <c r="AX420" s="650"/>
      <c r="AY420" s="650"/>
      <c r="AZ420" s="650"/>
      <c r="BA420" s="650"/>
      <c r="BB420" s="650"/>
      <c r="BC420" s="650"/>
      <c r="BD420" s="650"/>
      <c r="BE420" s="650"/>
      <c r="BF420" s="650"/>
      <c r="BG420" s="650"/>
      <c r="BH420" s="650"/>
      <c r="BI420" s="650"/>
      <c r="BJ420" s="650"/>
      <c r="BK420" s="650"/>
      <c r="BL420" s="650"/>
      <c r="BM420" s="650"/>
      <c r="BN420" s="650"/>
      <c r="BO420" s="650"/>
      <c r="BP420" s="650"/>
      <c r="BQ420" s="650"/>
      <c r="BR420" s="650"/>
      <c r="BS420" s="650"/>
      <c r="BT420" s="650"/>
      <c r="BU420" s="650"/>
      <c r="BV420" s="650"/>
      <c r="BW420" s="650"/>
      <c r="BX420" s="650"/>
      <c r="BY420" s="650"/>
      <c r="BZ420" s="650"/>
      <c r="CA420" s="650"/>
      <c r="CB420" s="650"/>
      <c r="CC420" s="650"/>
      <c r="CD420" s="650"/>
      <c r="CE420" s="650"/>
      <c r="CF420" s="650"/>
      <c r="CG420" s="650"/>
      <c r="CH420" s="650"/>
    </row>
    <row r="421" spans="1:86" ht="13.5" customHeight="1">
      <c r="A421" s="379"/>
      <c r="B421" s="649"/>
      <c r="C421" s="650"/>
      <c r="D421" s="650"/>
      <c r="E421" s="650"/>
      <c r="F421" s="650"/>
      <c r="G421" s="650"/>
      <c r="H421" s="650"/>
      <c r="I421" s="650"/>
      <c r="J421" s="650"/>
      <c r="K421" s="650"/>
      <c r="L421" s="650"/>
      <c r="M421" s="650"/>
      <c r="N421" s="650"/>
      <c r="O421" s="650"/>
      <c r="P421" s="650"/>
      <c r="Q421" s="650"/>
      <c r="R421" s="650"/>
      <c r="S421" s="650"/>
      <c r="T421" s="650"/>
      <c r="U421" s="650"/>
      <c r="V421" s="650"/>
      <c r="W421" s="650"/>
      <c r="X421" s="650"/>
      <c r="Y421" s="650"/>
      <c r="Z421" s="650"/>
      <c r="AA421" s="650"/>
      <c r="AB421" s="650"/>
      <c r="AC421" s="650"/>
      <c r="AD421" s="650"/>
      <c r="AE421" s="650"/>
      <c r="AF421" s="650"/>
      <c r="AG421" s="650"/>
      <c r="AH421" s="650"/>
      <c r="AI421" s="650"/>
      <c r="AJ421" s="650"/>
      <c r="AK421" s="650"/>
      <c r="AL421" s="650"/>
      <c r="AM421" s="650"/>
      <c r="AN421" s="650"/>
      <c r="AO421" s="650"/>
      <c r="AP421" s="650"/>
      <c r="AQ421" s="650"/>
      <c r="AR421" s="650"/>
      <c r="AS421" s="650"/>
      <c r="AT421" s="650"/>
      <c r="AU421" s="650"/>
      <c r="AV421" s="650"/>
      <c r="AW421" s="650"/>
      <c r="AX421" s="650"/>
      <c r="AY421" s="650"/>
      <c r="AZ421" s="650"/>
      <c r="BA421" s="650"/>
      <c r="BB421" s="650"/>
      <c r="BC421" s="650"/>
      <c r="BD421" s="650"/>
      <c r="BE421" s="650"/>
      <c r="BF421" s="650"/>
      <c r="BG421" s="650"/>
      <c r="BH421" s="650"/>
      <c r="BI421" s="650"/>
      <c r="BJ421" s="650"/>
      <c r="BK421" s="650"/>
      <c r="BL421" s="650"/>
      <c r="BM421" s="650"/>
      <c r="BN421" s="650"/>
      <c r="BO421" s="650"/>
      <c r="BP421" s="650"/>
      <c r="BQ421" s="650"/>
      <c r="BR421" s="650"/>
      <c r="BS421" s="650"/>
      <c r="BT421" s="650"/>
      <c r="BU421" s="650"/>
      <c r="BV421" s="650"/>
      <c r="BW421" s="650"/>
      <c r="BX421" s="650"/>
      <c r="BY421" s="650"/>
      <c r="BZ421" s="650"/>
      <c r="CA421" s="650"/>
      <c r="CB421" s="650"/>
      <c r="CC421" s="650"/>
      <c r="CD421" s="650"/>
      <c r="CE421" s="650"/>
      <c r="CF421" s="650"/>
      <c r="CG421" s="650"/>
      <c r="CH421" s="650"/>
    </row>
    <row r="422" spans="1:86" ht="13.5" customHeight="1">
      <c r="A422" s="379"/>
      <c r="B422" s="649"/>
      <c r="C422" s="650"/>
      <c r="D422" s="650"/>
      <c r="E422" s="650"/>
      <c r="F422" s="650"/>
      <c r="G422" s="650"/>
      <c r="H422" s="650"/>
      <c r="I422" s="650"/>
      <c r="J422" s="650"/>
      <c r="K422" s="650"/>
      <c r="L422" s="650"/>
      <c r="M422" s="650"/>
      <c r="N422" s="650"/>
      <c r="O422" s="650"/>
      <c r="P422" s="650"/>
      <c r="Q422" s="650"/>
      <c r="R422" s="650"/>
      <c r="S422" s="650"/>
      <c r="T422" s="650"/>
      <c r="U422" s="650"/>
      <c r="V422" s="650"/>
      <c r="W422" s="650"/>
      <c r="X422" s="650"/>
      <c r="Y422" s="650"/>
      <c r="Z422" s="650"/>
      <c r="AA422" s="650"/>
      <c r="AB422" s="650"/>
      <c r="AC422" s="650"/>
      <c r="AD422" s="650"/>
      <c r="AE422" s="650"/>
      <c r="AF422" s="650"/>
      <c r="AG422" s="650"/>
      <c r="AH422" s="650"/>
      <c r="AI422" s="650"/>
      <c r="AJ422" s="650"/>
      <c r="AK422" s="650"/>
      <c r="AL422" s="650"/>
      <c r="AM422" s="650"/>
      <c r="AN422" s="650"/>
      <c r="AO422" s="650"/>
      <c r="AP422" s="650"/>
      <c r="AQ422" s="650"/>
      <c r="AR422" s="650"/>
      <c r="AS422" s="650"/>
      <c r="AT422" s="650"/>
      <c r="AU422" s="650"/>
      <c r="AV422" s="650"/>
      <c r="AW422" s="650"/>
      <c r="AX422" s="650"/>
      <c r="AY422" s="650"/>
      <c r="AZ422" s="650"/>
      <c r="BA422" s="650"/>
      <c r="BB422" s="650"/>
      <c r="BC422" s="650"/>
      <c r="BD422" s="650"/>
      <c r="BE422" s="650"/>
      <c r="BF422" s="650"/>
      <c r="BG422" s="650"/>
      <c r="BH422" s="650"/>
      <c r="BI422" s="650"/>
      <c r="BJ422" s="650"/>
      <c r="BK422" s="650"/>
      <c r="BL422" s="650"/>
      <c r="BM422" s="650"/>
      <c r="BN422" s="650"/>
      <c r="BO422" s="650"/>
      <c r="BP422" s="650"/>
      <c r="BQ422" s="650"/>
      <c r="BR422" s="650"/>
      <c r="BS422" s="650"/>
      <c r="BT422" s="650"/>
      <c r="BU422" s="650"/>
      <c r="BV422" s="650"/>
      <c r="BW422" s="650"/>
      <c r="BX422" s="650"/>
      <c r="BY422" s="650"/>
      <c r="BZ422" s="650"/>
      <c r="CA422" s="650"/>
      <c r="CB422" s="650"/>
      <c r="CC422" s="650"/>
      <c r="CD422" s="650"/>
      <c r="CE422" s="650"/>
      <c r="CF422" s="650"/>
      <c r="CG422" s="650"/>
      <c r="CH422" s="650"/>
    </row>
    <row r="423" spans="1:86" ht="13.5" customHeight="1">
      <c r="A423" s="379"/>
      <c r="B423" s="649"/>
      <c r="C423" s="650"/>
      <c r="D423" s="650"/>
      <c r="E423" s="650"/>
      <c r="F423" s="650"/>
      <c r="G423" s="650"/>
      <c r="H423" s="650"/>
      <c r="I423" s="650"/>
      <c r="J423" s="650"/>
      <c r="K423" s="650"/>
      <c r="L423" s="650"/>
      <c r="M423" s="650"/>
      <c r="N423" s="650"/>
      <c r="O423" s="650"/>
      <c r="P423" s="650"/>
      <c r="Q423" s="650"/>
      <c r="R423" s="650"/>
      <c r="S423" s="650"/>
      <c r="T423" s="650"/>
      <c r="U423" s="650"/>
      <c r="V423" s="650"/>
      <c r="W423" s="650"/>
      <c r="X423" s="650"/>
      <c r="Y423" s="650"/>
      <c r="Z423" s="650"/>
      <c r="AA423" s="650"/>
      <c r="AB423" s="650"/>
      <c r="AC423" s="650"/>
      <c r="AD423" s="650"/>
      <c r="AE423" s="650"/>
      <c r="AF423" s="650"/>
      <c r="AG423" s="650"/>
      <c r="AH423" s="650"/>
      <c r="AI423" s="650"/>
      <c r="AJ423" s="650"/>
      <c r="AK423" s="650"/>
      <c r="AL423" s="650"/>
      <c r="AM423" s="650"/>
      <c r="AN423" s="650"/>
      <c r="AO423" s="650"/>
      <c r="AP423" s="650"/>
      <c r="AQ423" s="650"/>
      <c r="AR423" s="650"/>
      <c r="AS423" s="650"/>
      <c r="AT423" s="650"/>
      <c r="AU423" s="650"/>
      <c r="AV423" s="650"/>
      <c r="AW423" s="650"/>
      <c r="AX423" s="650"/>
      <c r="AY423" s="650"/>
      <c r="AZ423" s="650"/>
      <c r="BA423" s="650"/>
      <c r="BB423" s="650"/>
      <c r="BC423" s="650"/>
      <c r="BD423" s="650"/>
      <c r="BE423" s="650"/>
      <c r="BF423" s="650"/>
      <c r="BG423" s="650"/>
      <c r="BH423" s="650"/>
      <c r="BI423" s="650"/>
      <c r="BJ423" s="650"/>
      <c r="BK423" s="650"/>
      <c r="BL423" s="650"/>
      <c r="BM423" s="650"/>
      <c r="BN423" s="650"/>
      <c r="BO423" s="650"/>
      <c r="BP423" s="650"/>
      <c r="BQ423" s="650"/>
      <c r="BR423" s="650"/>
      <c r="BS423" s="650"/>
      <c r="BT423" s="650"/>
      <c r="BU423" s="650"/>
      <c r="BV423" s="650"/>
      <c r="BW423" s="650"/>
      <c r="BX423" s="650"/>
      <c r="BY423" s="650"/>
      <c r="BZ423" s="650"/>
      <c r="CA423" s="650"/>
      <c r="CB423" s="650"/>
      <c r="CC423" s="650"/>
      <c r="CD423" s="650"/>
      <c r="CE423" s="650"/>
      <c r="CF423" s="650"/>
      <c r="CG423" s="650"/>
      <c r="CH423" s="650"/>
    </row>
    <row r="424" spans="1:86" ht="13.5" customHeight="1">
      <c r="A424" s="379"/>
      <c r="B424" s="649"/>
      <c r="C424" s="650"/>
      <c r="D424" s="650"/>
      <c r="E424" s="650"/>
      <c r="F424" s="650"/>
      <c r="G424" s="650"/>
      <c r="H424" s="650"/>
      <c r="I424" s="650"/>
      <c r="J424" s="650"/>
      <c r="K424" s="650"/>
      <c r="L424" s="650"/>
      <c r="M424" s="650"/>
      <c r="N424" s="650"/>
      <c r="O424" s="650"/>
      <c r="P424" s="650"/>
      <c r="Q424" s="650"/>
      <c r="R424" s="650"/>
      <c r="S424" s="650"/>
      <c r="T424" s="650"/>
      <c r="U424" s="650"/>
      <c r="V424" s="650"/>
      <c r="W424" s="650"/>
      <c r="X424" s="650"/>
      <c r="Y424" s="650"/>
      <c r="Z424" s="650"/>
      <c r="AA424" s="650"/>
      <c r="AB424" s="650"/>
      <c r="AC424" s="650"/>
      <c r="AD424" s="650"/>
      <c r="AE424" s="650"/>
      <c r="AF424" s="650"/>
      <c r="AG424" s="650"/>
      <c r="AH424" s="650"/>
      <c r="AI424" s="650"/>
      <c r="AJ424" s="650"/>
      <c r="AK424" s="650"/>
      <c r="AL424" s="650"/>
      <c r="AM424" s="650"/>
      <c r="AN424" s="650"/>
      <c r="AO424" s="650"/>
      <c r="AP424" s="650"/>
      <c r="AQ424" s="650"/>
      <c r="AR424" s="650"/>
      <c r="AS424" s="650"/>
      <c r="AT424" s="650"/>
      <c r="AU424" s="650"/>
      <c r="AV424" s="650"/>
      <c r="AW424" s="650"/>
      <c r="AX424" s="650"/>
      <c r="AY424" s="650"/>
      <c r="AZ424" s="650"/>
      <c r="BA424" s="650"/>
      <c r="BB424" s="650"/>
      <c r="BC424" s="650"/>
      <c r="BD424" s="650"/>
      <c r="BE424" s="650"/>
      <c r="BF424" s="650"/>
      <c r="BG424" s="650"/>
      <c r="BH424" s="650"/>
      <c r="BI424" s="650"/>
      <c r="BJ424" s="650"/>
      <c r="BK424" s="650"/>
      <c r="BL424" s="650"/>
      <c r="BM424" s="650"/>
      <c r="BN424" s="650"/>
      <c r="BO424" s="650"/>
      <c r="BP424" s="650"/>
      <c r="BQ424" s="650"/>
      <c r="BR424" s="650"/>
      <c r="BS424" s="650"/>
      <c r="BT424" s="650"/>
      <c r="BU424" s="650"/>
      <c r="BV424" s="650"/>
      <c r="BW424" s="650"/>
      <c r="BX424" s="650"/>
      <c r="BY424" s="650"/>
      <c r="BZ424" s="650"/>
      <c r="CA424" s="650"/>
      <c r="CB424" s="650"/>
      <c r="CC424" s="650"/>
      <c r="CD424" s="650"/>
      <c r="CE424" s="650"/>
      <c r="CF424" s="650"/>
      <c r="CG424" s="650"/>
      <c r="CH424" s="650"/>
    </row>
    <row r="425" spans="1:86" ht="13.5" customHeight="1">
      <c r="A425" s="379"/>
      <c r="B425" s="649"/>
      <c r="C425" s="650"/>
      <c r="D425" s="650"/>
      <c r="E425" s="650"/>
      <c r="F425" s="650"/>
      <c r="G425" s="650"/>
      <c r="H425" s="650"/>
      <c r="I425" s="650"/>
      <c r="J425" s="650"/>
      <c r="K425" s="650"/>
      <c r="L425" s="650"/>
      <c r="M425" s="650"/>
      <c r="N425" s="650"/>
      <c r="O425" s="650"/>
      <c r="P425" s="650"/>
      <c r="Q425" s="650"/>
      <c r="R425" s="650"/>
      <c r="S425" s="650"/>
      <c r="T425" s="650"/>
      <c r="U425" s="650"/>
      <c r="V425" s="650"/>
      <c r="W425" s="650"/>
      <c r="X425" s="650"/>
      <c r="Y425" s="650"/>
      <c r="Z425" s="650"/>
      <c r="AA425" s="650"/>
      <c r="AB425" s="650"/>
      <c r="AC425" s="650"/>
      <c r="AD425" s="650"/>
      <c r="AE425" s="650"/>
      <c r="AF425" s="650"/>
      <c r="AG425" s="650"/>
      <c r="AH425" s="650"/>
      <c r="AI425" s="650"/>
      <c r="AJ425" s="650"/>
      <c r="AK425" s="650"/>
      <c r="AL425" s="650"/>
      <c r="AM425" s="650"/>
      <c r="AN425" s="650"/>
      <c r="AO425" s="650"/>
      <c r="AP425" s="650"/>
      <c r="AQ425" s="650"/>
      <c r="AR425" s="650"/>
      <c r="AS425" s="650"/>
      <c r="AT425" s="650"/>
      <c r="AU425" s="650"/>
      <c r="AV425" s="650"/>
      <c r="AW425" s="650"/>
      <c r="AX425" s="650"/>
      <c r="AY425" s="650"/>
      <c r="AZ425" s="650"/>
      <c r="BA425" s="650"/>
      <c r="BB425" s="650"/>
      <c r="BC425" s="650"/>
      <c r="BD425" s="650"/>
      <c r="BE425" s="650"/>
      <c r="BF425" s="650"/>
      <c r="BG425" s="650"/>
      <c r="BH425" s="650"/>
      <c r="BI425" s="650"/>
      <c r="BJ425" s="650"/>
      <c r="BK425" s="650"/>
      <c r="BL425" s="650"/>
      <c r="BM425" s="650"/>
      <c r="BN425" s="650"/>
      <c r="BO425" s="650"/>
      <c r="BP425" s="650"/>
      <c r="BQ425" s="650"/>
      <c r="BR425" s="650"/>
      <c r="BS425" s="650"/>
      <c r="BT425" s="650"/>
      <c r="BU425" s="650"/>
      <c r="BV425" s="650"/>
      <c r="BW425" s="650"/>
      <c r="BX425" s="650"/>
      <c r="BY425" s="650"/>
      <c r="BZ425" s="650"/>
      <c r="CA425" s="650"/>
      <c r="CB425" s="650"/>
      <c r="CC425" s="650"/>
      <c r="CD425" s="650"/>
      <c r="CE425" s="650"/>
      <c r="CF425" s="650"/>
      <c r="CG425" s="650"/>
      <c r="CH425" s="650"/>
    </row>
    <row r="426" spans="1:86" ht="13.5" customHeight="1">
      <c r="A426" s="379"/>
      <c r="B426" s="649"/>
      <c r="C426" s="650"/>
      <c r="D426" s="650"/>
      <c r="E426" s="650"/>
      <c r="F426" s="650"/>
      <c r="G426" s="650"/>
      <c r="H426" s="650"/>
      <c r="I426" s="650"/>
      <c r="J426" s="650"/>
      <c r="K426" s="650"/>
      <c r="L426" s="650"/>
      <c r="M426" s="650"/>
      <c r="N426" s="650"/>
      <c r="O426" s="650"/>
      <c r="P426" s="650"/>
      <c r="Q426" s="650"/>
      <c r="R426" s="650"/>
      <c r="S426" s="650"/>
      <c r="T426" s="650"/>
      <c r="U426" s="650"/>
      <c r="V426" s="650"/>
      <c r="W426" s="650"/>
      <c r="X426" s="650"/>
      <c r="Y426" s="650"/>
      <c r="Z426" s="650"/>
      <c r="AA426" s="650"/>
      <c r="AB426" s="650"/>
      <c r="AC426" s="650"/>
      <c r="AD426" s="650"/>
      <c r="AE426" s="650"/>
      <c r="AF426" s="650"/>
      <c r="AG426" s="650"/>
      <c r="AH426" s="650"/>
      <c r="AI426" s="650"/>
      <c r="AJ426" s="650"/>
      <c r="AK426" s="650"/>
      <c r="AL426" s="650"/>
      <c r="AM426" s="650"/>
      <c r="AN426" s="650"/>
      <c r="AO426" s="650"/>
      <c r="AP426" s="650"/>
      <c r="AQ426" s="650"/>
      <c r="AR426" s="650"/>
      <c r="AS426" s="650"/>
      <c r="AT426" s="650"/>
      <c r="AU426" s="650"/>
      <c r="AV426" s="650"/>
      <c r="AW426" s="650"/>
      <c r="AX426" s="650"/>
      <c r="AY426" s="650"/>
      <c r="AZ426" s="650"/>
      <c r="BA426" s="650"/>
      <c r="BB426" s="650"/>
      <c r="BC426" s="650"/>
      <c r="BD426" s="650"/>
      <c r="BE426" s="650"/>
      <c r="BF426" s="650"/>
      <c r="BG426" s="650"/>
      <c r="BH426" s="650"/>
      <c r="BI426" s="650"/>
      <c r="BJ426" s="650"/>
      <c r="BK426" s="650"/>
      <c r="BL426" s="650"/>
      <c r="BM426" s="650"/>
      <c r="BN426" s="650"/>
      <c r="BO426" s="650"/>
      <c r="BP426" s="650"/>
      <c r="BQ426" s="650"/>
      <c r="BR426" s="650"/>
      <c r="BS426" s="650"/>
      <c r="BT426" s="650"/>
      <c r="BU426" s="650"/>
      <c r="BV426" s="650"/>
      <c r="BW426" s="650"/>
      <c r="BX426" s="650"/>
      <c r="BY426" s="650"/>
      <c r="BZ426" s="650"/>
      <c r="CA426" s="650"/>
      <c r="CB426" s="650"/>
      <c r="CC426" s="650"/>
      <c r="CD426" s="650"/>
      <c r="CE426" s="650"/>
      <c r="CF426" s="650"/>
      <c r="CG426" s="650"/>
      <c r="CH426" s="650"/>
    </row>
    <row r="427" spans="1:86" ht="13.5" customHeight="1">
      <c r="A427" s="379"/>
      <c r="B427" s="649"/>
      <c r="C427" s="650"/>
      <c r="D427" s="650"/>
      <c r="E427" s="650"/>
      <c r="F427" s="650"/>
      <c r="G427" s="650"/>
      <c r="H427" s="650"/>
      <c r="I427" s="650"/>
      <c r="J427" s="650"/>
      <c r="K427" s="650"/>
      <c r="L427" s="650"/>
      <c r="M427" s="650"/>
      <c r="N427" s="650"/>
      <c r="O427" s="650"/>
      <c r="P427" s="650"/>
      <c r="Q427" s="650"/>
      <c r="R427" s="650"/>
      <c r="S427" s="650"/>
      <c r="T427" s="650"/>
      <c r="U427" s="650"/>
      <c r="V427" s="650"/>
      <c r="W427" s="650"/>
      <c r="X427" s="650"/>
      <c r="Y427" s="650"/>
      <c r="Z427" s="650"/>
      <c r="AA427" s="650"/>
      <c r="AB427" s="650"/>
      <c r="AC427" s="650"/>
      <c r="AD427" s="650"/>
      <c r="AE427" s="650"/>
      <c r="AF427" s="650"/>
      <c r="AG427" s="650"/>
      <c r="AH427" s="650"/>
      <c r="AI427" s="650"/>
      <c r="AJ427" s="650"/>
      <c r="AK427" s="650"/>
      <c r="AL427" s="650"/>
      <c r="AM427" s="650"/>
      <c r="AN427" s="650"/>
      <c r="AO427" s="650"/>
      <c r="AP427" s="650"/>
      <c r="AQ427" s="650"/>
      <c r="AR427" s="650"/>
      <c r="AS427" s="650"/>
      <c r="AT427" s="650"/>
      <c r="AU427" s="650"/>
      <c r="AV427" s="650"/>
      <c r="AW427" s="650"/>
      <c r="AX427" s="650"/>
      <c r="AY427" s="650"/>
      <c r="AZ427" s="650"/>
      <c r="BA427" s="650"/>
      <c r="BB427" s="650"/>
      <c r="BC427" s="650"/>
      <c r="BD427" s="650"/>
      <c r="BE427" s="650"/>
      <c r="BF427" s="650"/>
      <c r="BG427" s="650"/>
      <c r="BH427" s="650"/>
      <c r="BI427" s="650"/>
      <c r="BJ427" s="650"/>
      <c r="BK427" s="650"/>
      <c r="BL427" s="650"/>
      <c r="BM427" s="650"/>
      <c r="BN427" s="650"/>
      <c r="BO427" s="650"/>
      <c r="BP427" s="650"/>
      <c r="BQ427" s="650"/>
      <c r="BR427" s="650"/>
      <c r="BS427" s="650"/>
      <c r="BT427" s="650"/>
      <c r="BU427" s="650"/>
      <c r="BV427" s="650"/>
      <c r="BW427" s="650"/>
      <c r="BX427" s="650"/>
      <c r="BY427" s="650"/>
      <c r="BZ427" s="650"/>
      <c r="CA427" s="650"/>
      <c r="CB427" s="650"/>
      <c r="CC427" s="650"/>
      <c r="CD427" s="650"/>
      <c r="CE427" s="650"/>
      <c r="CF427" s="650"/>
      <c r="CG427" s="650"/>
      <c r="CH427" s="650"/>
    </row>
    <row r="428" spans="1:86" ht="13.5" customHeight="1">
      <c r="A428" s="379"/>
      <c r="B428" s="649"/>
      <c r="C428" s="650"/>
      <c r="D428" s="650"/>
      <c r="E428" s="650"/>
      <c r="F428" s="650"/>
      <c r="G428" s="650"/>
      <c r="H428" s="650"/>
      <c r="I428" s="650"/>
      <c r="J428" s="650"/>
      <c r="K428" s="650"/>
      <c r="L428" s="650"/>
      <c r="M428" s="650"/>
      <c r="N428" s="650"/>
      <c r="O428" s="650"/>
      <c r="P428" s="650"/>
      <c r="Q428" s="650"/>
      <c r="R428" s="650"/>
      <c r="S428" s="650"/>
      <c r="T428" s="650"/>
      <c r="U428" s="650"/>
      <c r="V428" s="650"/>
      <c r="W428" s="650"/>
      <c r="X428" s="650"/>
      <c r="Y428" s="650"/>
      <c r="Z428" s="650"/>
      <c r="AA428" s="650"/>
      <c r="AB428" s="650"/>
      <c r="AC428" s="650"/>
      <c r="AD428" s="650"/>
      <c r="AE428" s="650"/>
      <c r="AF428" s="650"/>
      <c r="AG428" s="650"/>
      <c r="AH428" s="650"/>
      <c r="AI428" s="650"/>
      <c r="AJ428" s="650"/>
      <c r="AK428" s="650"/>
      <c r="AL428" s="650"/>
      <c r="AM428" s="650"/>
      <c r="AN428" s="650"/>
      <c r="AO428" s="650"/>
      <c r="AP428" s="650"/>
      <c r="AQ428" s="650"/>
      <c r="AR428" s="650"/>
      <c r="AS428" s="650"/>
      <c r="AT428" s="650"/>
      <c r="AU428" s="650"/>
      <c r="AV428" s="650"/>
      <c r="AW428" s="650"/>
      <c r="AX428" s="650"/>
      <c r="AY428" s="650"/>
      <c r="AZ428" s="650"/>
      <c r="BA428" s="650"/>
      <c r="BB428" s="650"/>
      <c r="BC428" s="650"/>
      <c r="BD428" s="650"/>
      <c r="BE428" s="650"/>
      <c r="BF428" s="650"/>
      <c r="BG428" s="650"/>
      <c r="BH428" s="650"/>
      <c r="BI428" s="650"/>
      <c r="BJ428" s="650"/>
      <c r="BK428" s="650"/>
      <c r="BL428" s="650"/>
      <c r="BM428" s="650"/>
      <c r="BN428" s="650"/>
      <c r="BO428" s="650"/>
      <c r="BP428" s="650"/>
      <c r="BQ428" s="650"/>
      <c r="BR428" s="650"/>
      <c r="BS428" s="650"/>
      <c r="BT428" s="650"/>
      <c r="BU428" s="650"/>
      <c r="BV428" s="650"/>
      <c r="BW428" s="650"/>
      <c r="BX428" s="650"/>
      <c r="BY428" s="650"/>
      <c r="BZ428" s="650"/>
      <c r="CA428" s="650"/>
      <c r="CB428" s="650"/>
      <c r="CC428" s="650"/>
      <c r="CD428" s="650"/>
      <c r="CE428" s="650"/>
      <c r="CF428" s="650"/>
      <c r="CG428" s="650"/>
      <c r="CH428" s="650"/>
    </row>
    <row r="429" spans="1:86" ht="13.5" customHeight="1">
      <c r="A429" s="379"/>
      <c r="B429" s="649"/>
      <c r="C429" s="650"/>
      <c r="D429" s="650"/>
      <c r="E429" s="650"/>
      <c r="F429" s="650"/>
      <c r="G429" s="650"/>
      <c r="H429" s="650"/>
      <c r="I429" s="650"/>
      <c r="J429" s="650"/>
      <c r="K429" s="650"/>
      <c r="L429" s="650"/>
      <c r="M429" s="650"/>
      <c r="N429" s="650"/>
      <c r="O429" s="650"/>
      <c r="P429" s="650"/>
      <c r="Q429" s="650"/>
      <c r="R429" s="650"/>
      <c r="S429" s="650"/>
      <c r="T429" s="650"/>
      <c r="U429" s="650"/>
      <c r="V429" s="650"/>
      <c r="W429" s="650"/>
      <c r="X429" s="650"/>
      <c r="Y429" s="650"/>
      <c r="Z429" s="650"/>
      <c r="AA429" s="650"/>
      <c r="AB429" s="650"/>
      <c r="AC429" s="650"/>
      <c r="AD429" s="650"/>
      <c r="AE429" s="650"/>
      <c r="AF429" s="650"/>
      <c r="AG429" s="650"/>
      <c r="AH429" s="650"/>
      <c r="AI429" s="650"/>
      <c r="AJ429" s="650"/>
      <c r="AK429" s="650"/>
      <c r="AL429" s="650"/>
      <c r="AM429" s="650"/>
      <c r="AN429" s="650"/>
      <c r="AO429" s="650"/>
      <c r="AP429" s="650"/>
      <c r="AQ429" s="650"/>
      <c r="AR429" s="650"/>
      <c r="AS429" s="650"/>
      <c r="AT429" s="650"/>
      <c r="AU429" s="650"/>
      <c r="AV429" s="650"/>
      <c r="AW429" s="650"/>
      <c r="AX429" s="650"/>
      <c r="AY429" s="650"/>
      <c r="AZ429" s="650"/>
      <c r="BA429" s="650"/>
      <c r="BB429" s="650"/>
      <c r="BC429" s="650"/>
      <c r="BD429" s="650"/>
      <c r="BE429" s="650"/>
      <c r="BF429" s="650"/>
      <c r="BG429" s="650"/>
      <c r="BH429" s="650"/>
      <c r="BI429" s="650"/>
      <c r="BJ429" s="650"/>
      <c r="BK429" s="650"/>
      <c r="BL429" s="650"/>
      <c r="BM429" s="650"/>
      <c r="BN429" s="650"/>
      <c r="BO429" s="650"/>
      <c r="BP429" s="650"/>
      <c r="BQ429" s="650"/>
      <c r="BR429" s="650"/>
      <c r="BS429" s="650"/>
      <c r="BT429" s="650"/>
      <c r="BU429" s="650"/>
      <c r="BV429" s="650"/>
      <c r="BW429" s="650"/>
      <c r="BX429" s="650"/>
      <c r="BY429" s="650"/>
      <c r="BZ429" s="650"/>
      <c r="CA429" s="650"/>
      <c r="CB429" s="650"/>
      <c r="CC429" s="650"/>
      <c r="CD429" s="650"/>
      <c r="CE429" s="650"/>
      <c r="CF429" s="650"/>
      <c r="CG429" s="650"/>
      <c r="CH429" s="650"/>
    </row>
    <row r="430" spans="1:86" ht="13.5" customHeight="1">
      <c r="A430" s="379"/>
      <c r="B430" s="649"/>
      <c r="C430" s="650"/>
      <c r="D430" s="650"/>
      <c r="E430" s="650"/>
      <c r="F430" s="650"/>
      <c r="G430" s="650"/>
      <c r="H430" s="650"/>
      <c r="I430" s="650"/>
      <c r="J430" s="650"/>
      <c r="K430" s="650"/>
      <c r="L430" s="650"/>
      <c r="M430" s="650"/>
      <c r="N430" s="650"/>
      <c r="O430" s="650"/>
      <c r="P430" s="650"/>
      <c r="Q430" s="650"/>
      <c r="R430" s="650"/>
      <c r="S430" s="650"/>
      <c r="T430" s="650"/>
      <c r="U430" s="650"/>
      <c r="V430" s="650"/>
      <c r="W430" s="650"/>
      <c r="X430" s="650"/>
      <c r="Y430" s="650"/>
      <c r="Z430" s="650"/>
      <c r="AA430" s="650"/>
      <c r="AB430" s="650"/>
      <c r="AC430" s="650"/>
      <c r="AD430" s="650"/>
      <c r="AE430" s="650"/>
      <c r="AF430" s="650"/>
      <c r="AG430" s="650"/>
      <c r="AH430" s="650"/>
      <c r="AI430" s="650"/>
      <c r="AJ430" s="650"/>
      <c r="AK430" s="650"/>
      <c r="AL430" s="650"/>
      <c r="AM430" s="650"/>
      <c r="AN430" s="650"/>
      <c r="AO430" s="650"/>
      <c r="AP430" s="650"/>
      <c r="AQ430" s="650"/>
      <c r="AR430" s="650"/>
      <c r="AS430" s="650"/>
      <c r="AT430" s="650"/>
      <c r="AU430" s="650"/>
      <c r="AV430" s="650"/>
      <c r="AW430" s="650"/>
      <c r="AX430" s="650"/>
      <c r="AY430" s="650"/>
      <c r="AZ430" s="650"/>
      <c r="BA430" s="650"/>
      <c r="BB430" s="650"/>
      <c r="BC430" s="650"/>
      <c r="BD430" s="650"/>
      <c r="BE430" s="650"/>
      <c r="BF430" s="650"/>
      <c r="BG430" s="650"/>
      <c r="BH430" s="650"/>
      <c r="BI430" s="650"/>
      <c r="BJ430" s="650"/>
      <c r="BK430" s="650"/>
      <c r="BL430" s="650"/>
      <c r="BM430" s="650"/>
      <c r="BN430" s="650"/>
      <c r="BO430" s="650"/>
      <c r="BP430" s="650"/>
      <c r="BQ430" s="650"/>
      <c r="BR430" s="650"/>
      <c r="BS430" s="650"/>
      <c r="BT430" s="650"/>
      <c r="BU430" s="650"/>
      <c r="BV430" s="650"/>
      <c r="BW430" s="650"/>
      <c r="BX430" s="650"/>
      <c r="BY430" s="650"/>
      <c r="BZ430" s="650"/>
      <c r="CA430" s="650"/>
      <c r="CB430" s="650"/>
      <c r="CC430" s="650"/>
      <c r="CD430" s="650"/>
      <c r="CE430" s="650"/>
      <c r="CF430" s="650"/>
      <c r="CG430" s="650"/>
      <c r="CH430" s="650"/>
    </row>
    <row r="431" spans="1:86" ht="13.5" customHeight="1">
      <c r="A431" s="379"/>
      <c r="B431" s="649"/>
      <c r="C431" s="650"/>
      <c r="D431" s="650"/>
      <c r="E431" s="650"/>
      <c r="F431" s="650"/>
      <c r="G431" s="650"/>
      <c r="H431" s="650"/>
      <c r="I431" s="650"/>
      <c r="J431" s="650"/>
      <c r="K431" s="650"/>
      <c r="L431" s="650"/>
      <c r="M431" s="650"/>
      <c r="N431" s="650"/>
      <c r="O431" s="650"/>
      <c r="P431" s="650"/>
      <c r="Q431" s="650"/>
      <c r="R431" s="650"/>
      <c r="S431" s="650"/>
      <c r="T431" s="650"/>
      <c r="U431" s="650"/>
      <c r="V431" s="650"/>
      <c r="W431" s="650"/>
      <c r="X431" s="650"/>
      <c r="Y431" s="650"/>
      <c r="Z431" s="650"/>
      <c r="AA431" s="650"/>
      <c r="AB431" s="650"/>
      <c r="AC431" s="650"/>
      <c r="AD431" s="650"/>
      <c r="AE431" s="650"/>
      <c r="AF431" s="650"/>
      <c r="AG431" s="650"/>
      <c r="AH431" s="650"/>
      <c r="AI431" s="650"/>
      <c r="AJ431" s="650"/>
      <c r="AK431" s="650"/>
      <c r="AL431" s="650"/>
      <c r="AM431" s="650"/>
      <c r="AN431" s="650"/>
      <c r="AO431" s="650"/>
      <c r="AP431" s="650"/>
      <c r="AQ431" s="650"/>
      <c r="AR431" s="650"/>
      <c r="AS431" s="650"/>
      <c r="AT431" s="650"/>
      <c r="AU431" s="650"/>
      <c r="AV431" s="650"/>
      <c r="AW431" s="650"/>
      <c r="AX431" s="650"/>
      <c r="AY431" s="650"/>
      <c r="AZ431" s="650"/>
      <c r="BA431" s="650"/>
      <c r="BB431" s="650"/>
      <c r="BC431" s="650"/>
      <c r="BD431" s="650"/>
      <c r="BE431" s="650"/>
      <c r="BF431" s="650"/>
      <c r="BG431" s="650"/>
      <c r="BH431" s="650"/>
      <c r="BI431" s="650"/>
      <c r="BJ431" s="650"/>
      <c r="BK431" s="650"/>
      <c r="BL431" s="650"/>
      <c r="BM431" s="650"/>
      <c r="BN431" s="650"/>
      <c r="BO431" s="650"/>
      <c r="BP431" s="650"/>
      <c r="BQ431" s="650"/>
      <c r="BR431" s="650"/>
      <c r="BS431" s="650"/>
      <c r="BT431" s="650"/>
      <c r="BU431" s="650"/>
      <c r="BV431" s="650"/>
      <c r="BW431" s="650"/>
      <c r="BX431" s="650"/>
      <c r="BY431" s="650"/>
      <c r="BZ431" s="650"/>
      <c r="CA431" s="650"/>
      <c r="CB431" s="650"/>
      <c r="CC431" s="650"/>
      <c r="CD431" s="650"/>
      <c r="CE431" s="650"/>
      <c r="CF431" s="650"/>
      <c r="CG431" s="650"/>
      <c r="CH431" s="650"/>
    </row>
    <row r="432" spans="1:86" ht="13.5" customHeight="1">
      <c r="A432" s="379"/>
      <c r="B432" s="649"/>
      <c r="C432" s="650"/>
      <c r="D432" s="650"/>
      <c r="E432" s="650"/>
      <c r="F432" s="650"/>
      <c r="G432" s="650"/>
      <c r="H432" s="650"/>
      <c r="I432" s="650"/>
      <c r="J432" s="650"/>
      <c r="K432" s="650"/>
      <c r="L432" s="650"/>
      <c r="M432" s="650"/>
      <c r="N432" s="650"/>
      <c r="O432" s="650"/>
      <c r="P432" s="650"/>
      <c r="Q432" s="650"/>
      <c r="R432" s="650"/>
      <c r="S432" s="650"/>
      <c r="T432" s="650"/>
      <c r="U432" s="650"/>
      <c r="V432" s="650"/>
      <c r="W432" s="650"/>
      <c r="X432" s="650"/>
      <c r="Y432" s="650"/>
      <c r="Z432" s="650"/>
      <c r="AA432" s="650"/>
      <c r="AB432" s="650"/>
      <c r="AC432" s="650"/>
      <c r="AD432" s="650"/>
      <c r="AE432" s="650"/>
      <c r="AF432" s="650"/>
      <c r="AG432" s="650"/>
      <c r="AH432" s="650"/>
      <c r="AI432" s="650"/>
      <c r="AJ432" s="650"/>
      <c r="AK432" s="650"/>
      <c r="AL432" s="650"/>
      <c r="AM432" s="650"/>
      <c r="AN432" s="650"/>
      <c r="AO432" s="650"/>
      <c r="AP432" s="650"/>
      <c r="AQ432" s="650"/>
      <c r="AR432" s="650"/>
      <c r="AS432" s="650"/>
      <c r="AT432" s="650"/>
      <c r="AU432" s="650"/>
      <c r="AV432" s="650"/>
      <c r="AW432" s="650"/>
      <c r="AX432" s="650"/>
      <c r="AY432" s="650"/>
      <c r="AZ432" s="650"/>
      <c r="BA432" s="650"/>
      <c r="BB432" s="650"/>
      <c r="BC432" s="650"/>
      <c r="BD432" s="650"/>
      <c r="BE432" s="650"/>
      <c r="BF432" s="650"/>
      <c r="BG432" s="650"/>
      <c r="BH432" s="650"/>
      <c r="BI432" s="650"/>
      <c r="BJ432" s="650"/>
      <c r="BK432" s="650"/>
      <c r="BL432" s="650"/>
      <c r="BM432" s="650"/>
      <c r="BN432" s="650"/>
      <c r="BO432" s="650"/>
      <c r="BP432" s="650"/>
      <c r="BQ432" s="650"/>
      <c r="BR432" s="650"/>
      <c r="BS432" s="650"/>
      <c r="BT432" s="650"/>
      <c r="BU432" s="650"/>
      <c r="BV432" s="650"/>
      <c r="BW432" s="650"/>
      <c r="BX432" s="650"/>
      <c r="BY432" s="650"/>
      <c r="BZ432" s="650"/>
      <c r="CA432" s="650"/>
      <c r="CB432" s="650"/>
      <c r="CC432" s="650"/>
      <c r="CD432" s="650"/>
      <c r="CE432" s="650"/>
      <c r="CF432" s="650"/>
      <c r="CG432" s="650"/>
      <c r="CH432" s="650"/>
    </row>
    <row r="433" spans="1:86" ht="13.5" customHeight="1">
      <c r="A433" s="379"/>
      <c r="B433" s="649"/>
      <c r="C433" s="650"/>
      <c r="D433" s="650"/>
      <c r="E433" s="650"/>
      <c r="F433" s="650"/>
      <c r="G433" s="650"/>
      <c r="H433" s="650"/>
      <c r="I433" s="650"/>
      <c r="J433" s="650"/>
      <c r="K433" s="650"/>
      <c r="L433" s="650"/>
      <c r="M433" s="650"/>
      <c r="N433" s="650"/>
      <c r="O433" s="650"/>
      <c r="P433" s="650"/>
      <c r="Q433" s="650"/>
      <c r="R433" s="650"/>
      <c r="S433" s="650"/>
      <c r="T433" s="650"/>
      <c r="U433" s="650"/>
      <c r="V433" s="650"/>
      <c r="W433" s="650"/>
      <c r="X433" s="650"/>
      <c r="Y433" s="650"/>
      <c r="Z433" s="650"/>
      <c r="AA433" s="650"/>
      <c r="AB433" s="650"/>
      <c r="AC433" s="650"/>
      <c r="AD433" s="650"/>
      <c r="AE433" s="650"/>
      <c r="AF433" s="650"/>
      <c r="AG433" s="650"/>
      <c r="AH433" s="650"/>
      <c r="AI433" s="650"/>
      <c r="AJ433" s="650"/>
      <c r="AK433" s="650"/>
      <c r="AL433" s="650"/>
      <c r="AM433" s="650"/>
      <c r="AN433" s="650"/>
      <c r="AO433" s="650"/>
      <c r="AP433" s="650"/>
      <c r="AQ433" s="650"/>
      <c r="AR433" s="650"/>
      <c r="AS433" s="650"/>
      <c r="AT433" s="650"/>
      <c r="AU433" s="650"/>
      <c r="AV433" s="650"/>
      <c r="AW433" s="650"/>
      <c r="AX433" s="650"/>
      <c r="AY433" s="650"/>
      <c r="AZ433" s="650"/>
      <c r="BA433" s="650"/>
      <c r="BB433" s="650"/>
      <c r="BC433" s="650"/>
      <c r="BD433" s="650"/>
      <c r="BE433" s="650"/>
      <c r="BF433" s="650"/>
      <c r="BG433" s="650"/>
      <c r="BH433" s="650"/>
      <c r="BI433" s="650"/>
      <c r="BJ433" s="650"/>
      <c r="BK433" s="650"/>
      <c r="BL433" s="650"/>
      <c r="BM433" s="650"/>
      <c r="BN433" s="650"/>
      <c r="BO433" s="650"/>
      <c r="BP433" s="650"/>
      <c r="BQ433" s="650"/>
      <c r="BR433" s="650"/>
      <c r="BS433" s="650"/>
      <c r="BT433" s="650"/>
      <c r="BU433" s="650"/>
      <c r="BV433" s="650"/>
      <c r="BW433" s="650"/>
      <c r="BX433" s="650"/>
      <c r="BY433" s="650"/>
      <c r="BZ433" s="650"/>
      <c r="CA433" s="650"/>
      <c r="CB433" s="650"/>
      <c r="CC433" s="650"/>
      <c r="CD433" s="650"/>
      <c r="CE433" s="650"/>
      <c r="CF433" s="650"/>
      <c r="CG433" s="650"/>
      <c r="CH433" s="650"/>
    </row>
    <row r="434" spans="1:86" ht="13.5" customHeight="1">
      <c r="A434" s="379"/>
      <c r="B434" s="649"/>
      <c r="C434" s="650"/>
      <c r="D434" s="650"/>
      <c r="E434" s="650"/>
      <c r="F434" s="650"/>
      <c r="G434" s="650"/>
      <c r="H434" s="650"/>
      <c r="I434" s="650"/>
      <c r="J434" s="650"/>
      <c r="K434" s="650"/>
      <c r="L434" s="650"/>
      <c r="M434" s="650"/>
      <c r="N434" s="650"/>
      <c r="O434" s="650"/>
      <c r="P434" s="650"/>
      <c r="Q434" s="650"/>
      <c r="R434" s="650"/>
      <c r="S434" s="650"/>
      <c r="T434" s="650"/>
      <c r="U434" s="650"/>
      <c r="V434" s="650"/>
      <c r="W434" s="650"/>
      <c r="X434" s="650"/>
      <c r="Y434" s="650"/>
      <c r="Z434" s="650"/>
      <c r="AA434" s="650"/>
      <c r="AB434" s="650"/>
      <c r="AC434" s="650"/>
      <c r="AD434" s="650"/>
      <c r="AE434" s="650"/>
      <c r="AF434" s="650"/>
      <c r="AG434" s="650"/>
      <c r="AH434" s="650"/>
      <c r="AI434" s="650"/>
      <c r="AJ434" s="650"/>
      <c r="AK434" s="650"/>
      <c r="AL434" s="650"/>
      <c r="AM434" s="650"/>
      <c r="AN434" s="650"/>
      <c r="AO434" s="650"/>
      <c r="AP434" s="650"/>
      <c r="AQ434" s="650"/>
      <c r="AR434" s="650"/>
      <c r="AS434" s="650"/>
      <c r="AT434" s="650"/>
      <c r="AU434" s="650"/>
      <c r="AV434" s="650"/>
      <c r="AW434" s="650"/>
      <c r="AX434" s="650"/>
      <c r="AY434" s="650"/>
      <c r="AZ434" s="650"/>
      <c r="BA434" s="650"/>
      <c r="BB434" s="650"/>
      <c r="BC434" s="650"/>
      <c r="BD434" s="650"/>
      <c r="BE434" s="650"/>
      <c r="BF434" s="650"/>
      <c r="BG434" s="650"/>
      <c r="BH434" s="650"/>
      <c r="BI434" s="650"/>
      <c r="BJ434" s="650"/>
      <c r="BK434" s="650"/>
      <c r="BL434" s="650"/>
      <c r="BM434" s="650"/>
      <c r="BN434" s="650"/>
      <c r="BO434" s="650"/>
      <c r="BP434" s="650"/>
      <c r="BQ434" s="650"/>
      <c r="BR434" s="650"/>
      <c r="BS434" s="650"/>
      <c r="BT434" s="650"/>
      <c r="BU434" s="650"/>
      <c r="BV434" s="650"/>
      <c r="BW434" s="650"/>
      <c r="BX434" s="650"/>
      <c r="BY434" s="650"/>
      <c r="BZ434" s="650"/>
      <c r="CA434" s="650"/>
      <c r="CB434" s="650"/>
      <c r="CC434" s="650"/>
      <c r="CD434" s="650"/>
      <c r="CE434" s="650"/>
      <c r="CF434" s="650"/>
      <c r="CG434" s="650"/>
      <c r="CH434" s="650"/>
    </row>
    <row r="435" spans="1:86" ht="13.5" customHeight="1">
      <c r="A435" s="379"/>
      <c r="B435" s="649"/>
      <c r="C435" s="650"/>
      <c r="D435" s="650"/>
      <c r="E435" s="650"/>
      <c r="F435" s="650"/>
      <c r="G435" s="650"/>
      <c r="H435" s="650"/>
      <c r="I435" s="650"/>
      <c r="J435" s="650"/>
      <c r="K435" s="650"/>
      <c r="L435" s="650"/>
      <c r="M435" s="650"/>
      <c r="N435" s="650"/>
      <c r="O435" s="650"/>
      <c r="P435" s="650"/>
      <c r="Q435" s="650"/>
      <c r="R435" s="650"/>
      <c r="S435" s="650"/>
      <c r="T435" s="650"/>
      <c r="U435" s="650"/>
      <c r="V435" s="650"/>
      <c r="W435" s="650"/>
      <c r="X435" s="650"/>
      <c r="Y435" s="650"/>
      <c r="Z435" s="650"/>
      <c r="AA435" s="650"/>
      <c r="AB435" s="650"/>
      <c r="AC435" s="650"/>
      <c r="AD435" s="650"/>
      <c r="AE435" s="650"/>
      <c r="AF435" s="650"/>
      <c r="AG435" s="650"/>
      <c r="AH435" s="650"/>
      <c r="AI435" s="650"/>
      <c r="AJ435" s="650"/>
      <c r="AK435" s="650"/>
      <c r="AL435" s="650"/>
      <c r="AM435" s="650"/>
      <c r="AN435" s="650"/>
      <c r="AO435" s="650"/>
      <c r="AP435" s="650"/>
      <c r="AQ435" s="650"/>
      <c r="AR435" s="650"/>
      <c r="AS435" s="650"/>
      <c r="AT435" s="650"/>
      <c r="AU435" s="650"/>
      <c r="AV435" s="650"/>
      <c r="AW435" s="650"/>
      <c r="AX435" s="650"/>
      <c r="AY435" s="650"/>
      <c r="AZ435" s="650"/>
      <c r="BA435" s="650"/>
      <c r="BB435" s="650"/>
      <c r="BC435" s="650"/>
      <c r="BD435" s="650"/>
      <c r="BE435" s="650"/>
      <c r="BF435" s="650"/>
      <c r="BG435" s="650"/>
      <c r="BH435" s="650"/>
      <c r="BI435" s="650"/>
      <c r="BJ435" s="650"/>
      <c r="BK435" s="650"/>
      <c r="BL435" s="650"/>
      <c r="BM435" s="650"/>
      <c r="BN435" s="650"/>
      <c r="BO435" s="650"/>
      <c r="BP435" s="650"/>
      <c r="BQ435" s="650"/>
      <c r="BR435" s="650"/>
      <c r="BS435" s="650"/>
      <c r="BT435" s="650"/>
      <c r="BU435" s="650"/>
      <c r="BV435" s="650"/>
      <c r="BW435" s="650"/>
      <c r="BX435" s="650"/>
      <c r="BY435" s="650"/>
      <c r="BZ435" s="650"/>
      <c r="CA435" s="650"/>
      <c r="CB435" s="650"/>
      <c r="CC435" s="650"/>
      <c r="CD435" s="650"/>
      <c r="CE435" s="650"/>
      <c r="CF435" s="650"/>
      <c r="CG435" s="650"/>
      <c r="CH435" s="650"/>
    </row>
    <row r="436" spans="1:86" ht="13.5" customHeight="1">
      <c r="A436" s="379"/>
      <c r="B436" s="649"/>
      <c r="C436" s="650"/>
      <c r="D436" s="650"/>
      <c r="E436" s="650"/>
      <c r="F436" s="650"/>
      <c r="G436" s="650"/>
      <c r="H436" s="650"/>
      <c r="I436" s="650"/>
      <c r="J436" s="650"/>
      <c r="K436" s="650"/>
      <c r="L436" s="650"/>
      <c r="M436" s="650"/>
      <c r="N436" s="650"/>
      <c r="O436" s="650"/>
      <c r="P436" s="650"/>
      <c r="Q436" s="650"/>
      <c r="R436" s="650"/>
      <c r="S436" s="650"/>
      <c r="T436" s="650"/>
      <c r="U436" s="650"/>
      <c r="V436" s="650"/>
      <c r="W436" s="650"/>
      <c r="X436" s="650"/>
      <c r="Y436" s="650"/>
      <c r="Z436" s="650"/>
      <c r="AA436" s="650"/>
      <c r="AB436" s="650"/>
      <c r="AC436" s="650"/>
      <c r="AD436" s="650"/>
      <c r="AE436" s="650"/>
      <c r="AF436" s="650"/>
      <c r="AG436" s="650"/>
      <c r="AH436" s="650"/>
      <c r="AI436" s="650"/>
      <c r="AJ436" s="650"/>
      <c r="AK436" s="650"/>
      <c r="AL436" s="650"/>
      <c r="AM436" s="650"/>
      <c r="AN436" s="650"/>
      <c r="AO436" s="650"/>
      <c r="AP436" s="650"/>
      <c r="AQ436" s="650"/>
      <c r="AR436" s="650"/>
      <c r="AS436" s="650"/>
      <c r="AT436" s="650"/>
      <c r="AU436" s="650"/>
      <c r="AV436" s="650"/>
      <c r="AW436" s="650"/>
      <c r="AX436" s="650"/>
      <c r="AY436" s="650"/>
      <c r="AZ436" s="650"/>
      <c r="BA436" s="650"/>
      <c r="BB436" s="650"/>
      <c r="BC436" s="650"/>
      <c r="BD436" s="650"/>
      <c r="BE436" s="650"/>
      <c r="BF436" s="650"/>
      <c r="BG436" s="650"/>
      <c r="BH436" s="650"/>
      <c r="BI436" s="650"/>
      <c r="BJ436" s="650"/>
      <c r="BK436" s="650"/>
      <c r="BL436" s="650"/>
      <c r="BM436" s="650"/>
      <c r="BN436" s="650"/>
      <c r="BO436" s="650"/>
      <c r="BP436" s="650"/>
      <c r="BQ436" s="650"/>
      <c r="BR436" s="650"/>
      <c r="BS436" s="650"/>
      <c r="BT436" s="650"/>
      <c r="BU436" s="650"/>
      <c r="BV436" s="650"/>
      <c r="BW436" s="650"/>
      <c r="BX436" s="650"/>
      <c r="BY436" s="650"/>
      <c r="BZ436" s="650"/>
      <c r="CA436" s="650"/>
      <c r="CB436" s="650"/>
      <c r="CC436" s="650"/>
      <c r="CD436" s="650"/>
      <c r="CE436" s="650"/>
      <c r="CF436" s="650"/>
      <c r="CG436" s="650"/>
      <c r="CH436" s="650"/>
    </row>
    <row r="437" spans="1:86" ht="13.5" customHeight="1">
      <c r="A437" s="379"/>
      <c r="B437" s="649"/>
      <c r="C437" s="650"/>
      <c r="D437" s="650"/>
      <c r="E437" s="650"/>
      <c r="F437" s="650"/>
      <c r="G437" s="650"/>
      <c r="H437" s="650"/>
      <c r="I437" s="650"/>
      <c r="J437" s="650"/>
      <c r="K437" s="650"/>
      <c r="L437" s="650"/>
      <c r="M437" s="650"/>
      <c r="N437" s="650"/>
      <c r="O437" s="650"/>
      <c r="P437" s="650"/>
      <c r="Q437" s="650"/>
      <c r="R437" s="650"/>
      <c r="S437" s="650"/>
      <c r="T437" s="650"/>
      <c r="U437" s="650"/>
      <c r="V437" s="650"/>
      <c r="W437" s="650"/>
      <c r="X437" s="650"/>
      <c r="Y437" s="650"/>
      <c r="Z437" s="650"/>
      <c r="AA437" s="650"/>
      <c r="AB437" s="650"/>
      <c r="AC437" s="650"/>
      <c r="AD437" s="650"/>
      <c r="AE437" s="650"/>
      <c r="AF437" s="650"/>
      <c r="AG437" s="650"/>
      <c r="AH437" s="650"/>
      <c r="AI437" s="650"/>
      <c r="AJ437" s="650"/>
      <c r="AK437" s="650"/>
      <c r="AL437" s="650"/>
      <c r="AM437" s="650"/>
      <c r="AN437" s="650"/>
      <c r="AO437" s="650"/>
      <c r="AP437" s="650"/>
      <c r="AQ437" s="650"/>
      <c r="AR437" s="650"/>
      <c r="AS437" s="650"/>
      <c r="AT437" s="650"/>
      <c r="AU437" s="650"/>
      <c r="AV437" s="650"/>
      <c r="AW437" s="650"/>
      <c r="AX437" s="650"/>
      <c r="AY437" s="650"/>
      <c r="AZ437" s="650"/>
      <c r="BA437" s="650"/>
      <c r="BB437" s="650"/>
      <c r="BC437" s="650"/>
      <c r="BD437" s="650"/>
      <c r="BE437" s="650"/>
      <c r="BF437" s="650"/>
      <c r="BG437" s="650"/>
      <c r="BH437" s="650"/>
      <c r="BI437" s="650"/>
      <c r="BJ437" s="650"/>
      <c r="BK437" s="650"/>
      <c r="BL437" s="650"/>
      <c r="BM437" s="650"/>
      <c r="BN437" s="650"/>
      <c r="BO437" s="650"/>
      <c r="BP437" s="650"/>
      <c r="BQ437" s="650"/>
      <c r="BR437" s="650"/>
      <c r="BS437" s="650"/>
      <c r="BT437" s="650"/>
      <c r="BU437" s="650"/>
      <c r="BV437" s="650"/>
      <c r="BW437" s="650"/>
      <c r="BX437" s="650"/>
      <c r="BY437" s="650"/>
      <c r="BZ437" s="650"/>
      <c r="CA437" s="650"/>
      <c r="CB437" s="650"/>
      <c r="CC437" s="650"/>
      <c r="CD437" s="650"/>
      <c r="CE437" s="650"/>
      <c r="CF437" s="650"/>
      <c r="CG437" s="650"/>
      <c r="CH437" s="650"/>
    </row>
    <row r="438" spans="1:86" ht="13.5" customHeight="1">
      <c r="A438" s="379"/>
      <c r="B438" s="649"/>
      <c r="C438" s="650"/>
      <c r="D438" s="650"/>
      <c r="E438" s="650"/>
      <c r="F438" s="650"/>
      <c r="G438" s="650"/>
      <c r="H438" s="650"/>
      <c r="I438" s="650"/>
      <c r="J438" s="650"/>
      <c r="K438" s="650"/>
      <c r="L438" s="650"/>
      <c r="M438" s="650"/>
      <c r="N438" s="650"/>
      <c r="O438" s="650"/>
      <c r="P438" s="650"/>
      <c r="Q438" s="650"/>
      <c r="R438" s="650"/>
      <c r="S438" s="650"/>
      <c r="T438" s="650"/>
      <c r="U438" s="650"/>
      <c r="V438" s="650"/>
      <c r="W438" s="650"/>
      <c r="X438" s="650"/>
      <c r="Y438" s="650"/>
      <c r="Z438" s="650"/>
      <c r="AA438" s="650"/>
      <c r="AB438" s="650"/>
      <c r="AC438" s="650"/>
      <c r="AD438" s="650"/>
      <c r="AE438" s="650"/>
      <c r="AF438" s="650"/>
      <c r="AG438" s="650"/>
      <c r="AH438" s="650"/>
      <c r="AI438" s="650"/>
      <c r="AJ438" s="650"/>
      <c r="AK438" s="650"/>
      <c r="AL438" s="650"/>
      <c r="AM438" s="650"/>
      <c r="AN438" s="650"/>
      <c r="AO438" s="650"/>
      <c r="AP438" s="650"/>
      <c r="AQ438" s="650"/>
      <c r="AR438" s="650"/>
      <c r="AS438" s="650"/>
      <c r="AT438" s="650"/>
      <c r="AU438" s="650"/>
      <c r="AV438" s="650"/>
      <c r="AW438" s="650"/>
      <c r="AX438" s="650"/>
      <c r="AY438" s="650"/>
      <c r="AZ438" s="650"/>
      <c r="BA438" s="650"/>
      <c r="BB438" s="650"/>
      <c r="BC438" s="650"/>
      <c r="BD438" s="650"/>
      <c r="BE438" s="650"/>
      <c r="BF438" s="650"/>
      <c r="BG438" s="650"/>
      <c r="BH438" s="650"/>
      <c r="BI438" s="650"/>
      <c r="BJ438" s="650"/>
      <c r="BK438" s="650"/>
      <c r="BL438" s="650"/>
      <c r="BM438" s="650"/>
      <c r="BN438" s="650"/>
      <c r="BO438" s="650"/>
      <c r="BP438" s="650"/>
      <c r="BQ438" s="650"/>
      <c r="BR438" s="650"/>
      <c r="BS438" s="650"/>
      <c r="BT438" s="650"/>
      <c r="BU438" s="650"/>
      <c r="BV438" s="650"/>
      <c r="BW438" s="650"/>
      <c r="BX438" s="650"/>
      <c r="BY438" s="650"/>
      <c r="BZ438" s="650"/>
      <c r="CA438" s="650"/>
      <c r="CB438" s="650"/>
      <c r="CC438" s="650"/>
      <c r="CD438" s="650"/>
      <c r="CE438" s="650"/>
      <c r="CF438" s="650"/>
      <c r="CG438" s="650"/>
      <c r="CH438" s="650"/>
    </row>
    <row r="439" spans="1:86" ht="13.5" customHeight="1">
      <c r="A439" s="379"/>
      <c r="B439" s="649"/>
      <c r="C439" s="650"/>
      <c r="D439" s="650"/>
      <c r="E439" s="650"/>
      <c r="F439" s="650"/>
      <c r="G439" s="650"/>
      <c r="H439" s="650"/>
      <c r="I439" s="650"/>
      <c r="J439" s="650"/>
      <c r="K439" s="650"/>
      <c r="L439" s="650"/>
      <c r="M439" s="650"/>
      <c r="N439" s="650"/>
      <c r="O439" s="650"/>
      <c r="P439" s="650"/>
      <c r="Q439" s="650"/>
      <c r="R439" s="650"/>
      <c r="S439" s="650"/>
      <c r="T439" s="650"/>
      <c r="U439" s="650"/>
      <c r="V439" s="650"/>
      <c r="W439" s="650"/>
      <c r="X439" s="650"/>
      <c r="Y439" s="650"/>
      <c r="Z439" s="650"/>
      <c r="AA439" s="650"/>
      <c r="AB439" s="650"/>
      <c r="AC439" s="650"/>
      <c r="AD439" s="650"/>
      <c r="AE439" s="650"/>
      <c r="AF439" s="650"/>
      <c r="AG439" s="650"/>
      <c r="AH439" s="650"/>
      <c r="AI439" s="650"/>
      <c r="AJ439" s="650"/>
      <c r="AK439" s="650"/>
      <c r="AL439" s="650"/>
      <c r="AM439" s="650"/>
      <c r="AN439" s="650"/>
      <c r="AO439" s="650"/>
      <c r="AP439" s="650"/>
      <c r="AQ439" s="650"/>
      <c r="AR439" s="650"/>
      <c r="AS439" s="650"/>
      <c r="AT439" s="650"/>
      <c r="AU439" s="650"/>
      <c r="AV439" s="650"/>
      <c r="AW439" s="650"/>
      <c r="AX439" s="650"/>
      <c r="AY439" s="650"/>
      <c r="AZ439" s="650"/>
      <c r="BA439" s="650"/>
      <c r="BB439" s="650"/>
      <c r="BC439" s="650"/>
      <c r="BD439" s="650"/>
      <c r="BE439" s="650"/>
      <c r="BF439" s="650"/>
      <c r="BG439" s="650"/>
      <c r="BH439" s="650"/>
      <c r="BI439" s="650"/>
      <c r="BJ439" s="650"/>
      <c r="BK439" s="650"/>
      <c r="BL439" s="650"/>
      <c r="BM439" s="650"/>
      <c r="BN439" s="650"/>
      <c r="BO439" s="650"/>
      <c r="BP439" s="650"/>
      <c r="BQ439" s="650"/>
      <c r="BR439" s="650"/>
      <c r="BS439" s="650"/>
      <c r="BT439" s="650"/>
      <c r="BU439" s="650"/>
      <c r="BV439" s="650"/>
      <c r="BW439" s="650"/>
      <c r="BX439" s="650"/>
      <c r="BY439" s="650"/>
      <c r="BZ439" s="650"/>
      <c r="CA439" s="650"/>
      <c r="CB439" s="650"/>
      <c r="CC439" s="650"/>
      <c r="CD439" s="650"/>
      <c r="CE439" s="650"/>
      <c r="CF439" s="650"/>
      <c r="CG439" s="650"/>
      <c r="CH439" s="650"/>
    </row>
    <row r="440" spans="1:86" ht="13.5" customHeight="1">
      <c r="A440" s="379"/>
      <c r="B440" s="649"/>
      <c r="C440" s="650"/>
      <c r="D440" s="650"/>
      <c r="E440" s="650"/>
      <c r="F440" s="650"/>
      <c r="G440" s="650"/>
      <c r="H440" s="650"/>
      <c r="I440" s="650"/>
      <c r="J440" s="650"/>
      <c r="K440" s="650"/>
      <c r="L440" s="650"/>
      <c r="M440" s="650"/>
      <c r="N440" s="650"/>
      <c r="O440" s="650"/>
      <c r="P440" s="650"/>
      <c r="Q440" s="650"/>
      <c r="R440" s="650"/>
      <c r="S440" s="650"/>
      <c r="T440" s="650"/>
      <c r="U440" s="650"/>
      <c r="V440" s="650"/>
      <c r="W440" s="650"/>
      <c r="X440" s="650"/>
      <c r="Y440" s="650"/>
      <c r="Z440" s="650"/>
      <c r="AA440" s="650"/>
      <c r="AB440" s="650"/>
      <c r="AC440" s="650"/>
      <c r="AD440" s="650"/>
      <c r="AE440" s="650"/>
      <c r="AF440" s="650"/>
      <c r="AG440" s="650"/>
      <c r="AH440" s="650"/>
      <c r="AI440" s="650"/>
      <c r="AJ440" s="650"/>
      <c r="AK440" s="650"/>
      <c r="AL440" s="650"/>
      <c r="AM440" s="650"/>
      <c r="AN440" s="650"/>
      <c r="AO440" s="650"/>
      <c r="AP440" s="650"/>
      <c r="AQ440" s="650"/>
      <c r="AR440" s="650"/>
      <c r="AS440" s="650"/>
      <c r="AT440" s="650"/>
      <c r="AU440" s="650"/>
      <c r="AV440" s="650"/>
      <c r="AW440" s="650"/>
      <c r="AX440" s="650"/>
      <c r="AY440" s="650"/>
      <c r="AZ440" s="650"/>
      <c r="BA440" s="650"/>
      <c r="BB440" s="650"/>
      <c r="BC440" s="650"/>
      <c r="BD440" s="650"/>
      <c r="BE440" s="650"/>
      <c r="BF440" s="650"/>
      <c r="BG440" s="650"/>
      <c r="BH440" s="650"/>
      <c r="BI440" s="650"/>
      <c r="BJ440" s="650"/>
      <c r="BK440" s="650"/>
      <c r="BL440" s="650"/>
      <c r="BM440" s="650"/>
      <c r="BN440" s="650"/>
      <c r="BO440" s="650"/>
      <c r="BP440" s="650"/>
      <c r="BQ440" s="650"/>
      <c r="BR440" s="650"/>
      <c r="BS440" s="650"/>
      <c r="BT440" s="650"/>
      <c r="BU440" s="650"/>
      <c r="BV440" s="650"/>
      <c r="BW440" s="650"/>
      <c r="BX440" s="650"/>
      <c r="BY440" s="650"/>
      <c r="BZ440" s="650"/>
      <c r="CA440" s="650"/>
      <c r="CB440" s="650"/>
      <c r="CC440" s="650"/>
      <c r="CD440" s="650"/>
      <c r="CE440" s="650"/>
      <c r="CF440" s="650"/>
      <c r="CG440" s="650"/>
      <c r="CH440" s="650"/>
    </row>
    <row r="441" spans="1:86" ht="13.5" customHeight="1">
      <c r="A441" s="379"/>
      <c r="B441" s="649"/>
      <c r="C441" s="650"/>
      <c r="D441" s="650"/>
      <c r="E441" s="650"/>
      <c r="F441" s="650"/>
      <c r="G441" s="650"/>
      <c r="H441" s="650"/>
      <c r="I441" s="650"/>
      <c r="J441" s="650"/>
      <c r="K441" s="650"/>
      <c r="L441" s="650"/>
      <c r="M441" s="650"/>
      <c r="N441" s="650"/>
      <c r="O441" s="650"/>
      <c r="P441" s="650"/>
      <c r="Q441" s="650"/>
      <c r="R441" s="650"/>
      <c r="S441" s="650"/>
      <c r="T441" s="650"/>
      <c r="U441" s="650"/>
      <c r="V441" s="650"/>
      <c r="W441" s="650"/>
      <c r="X441" s="650"/>
      <c r="Y441" s="650"/>
      <c r="Z441" s="650"/>
      <c r="AA441" s="650"/>
      <c r="AB441" s="650"/>
      <c r="AC441" s="650"/>
      <c r="AD441" s="650"/>
      <c r="AE441" s="650"/>
      <c r="AF441" s="650"/>
      <c r="AG441" s="650"/>
      <c r="AH441" s="650"/>
      <c r="AI441" s="650"/>
      <c r="AJ441" s="650"/>
      <c r="AK441" s="650"/>
      <c r="AL441" s="650"/>
      <c r="AM441" s="650"/>
      <c r="AN441" s="650"/>
      <c r="AO441" s="650"/>
      <c r="AP441" s="650"/>
      <c r="AQ441" s="650"/>
      <c r="AR441" s="650"/>
      <c r="AS441" s="650"/>
      <c r="AT441" s="650"/>
      <c r="AU441" s="650"/>
      <c r="AV441" s="650"/>
      <c r="AW441" s="650"/>
      <c r="AX441" s="650"/>
      <c r="AY441" s="650"/>
      <c r="AZ441" s="650"/>
      <c r="BA441" s="650"/>
      <c r="BB441" s="650"/>
      <c r="BC441" s="650"/>
      <c r="BD441" s="650"/>
      <c r="BE441" s="650"/>
      <c r="BF441" s="650"/>
      <c r="BG441" s="650"/>
      <c r="BH441" s="650"/>
      <c r="BI441" s="650"/>
      <c r="BJ441" s="650"/>
      <c r="BK441" s="650"/>
      <c r="BL441" s="650"/>
      <c r="BM441" s="650"/>
      <c r="BN441" s="650"/>
      <c r="BO441" s="650"/>
      <c r="BP441" s="650"/>
      <c r="BQ441" s="650"/>
      <c r="BR441" s="650"/>
      <c r="BS441" s="650"/>
      <c r="BT441" s="650"/>
      <c r="BU441" s="650"/>
      <c r="BV441" s="650"/>
      <c r="BW441" s="650"/>
      <c r="BX441" s="650"/>
      <c r="BY441" s="650"/>
      <c r="BZ441" s="650"/>
      <c r="CA441" s="650"/>
      <c r="CB441" s="650"/>
      <c r="CC441" s="650"/>
      <c r="CD441" s="650"/>
      <c r="CE441" s="650"/>
      <c r="CF441" s="650"/>
      <c r="CG441" s="650"/>
      <c r="CH441" s="650"/>
    </row>
    <row r="442" spans="1:86" ht="13.5" customHeight="1">
      <c r="A442" s="379"/>
      <c r="B442" s="649"/>
      <c r="C442" s="650"/>
      <c r="D442" s="650"/>
      <c r="E442" s="650"/>
      <c r="F442" s="650"/>
      <c r="G442" s="650"/>
      <c r="H442" s="650"/>
      <c r="I442" s="650"/>
      <c r="J442" s="650"/>
      <c r="K442" s="650"/>
      <c r="L442" s="650"/>
      <c r="M442" s="650"/>
      <c r="N442" s="650"/>
      <c r="O442" s="650"/>
      <c r="P442" s="650"/>
      <c r="Q442" s="650"/>
      <c r="R442" s="650"/>
      <c r="S442" s="650"/>
      <c r="T442" s="650"/>
      <c r="U442" s="650"/>
      <c r="V442" s="650"/>
      <c r="W442" s="650"/>
      <c r="X442" s="650"/>
      <c r="Y442" s="650"/>
      <c r="Z442" s="650"/>
      <c r="AA442" s="650"/>
      <c r="AB442" s="650"/>
      <c r="AC442" s="650"/>
      <c r="AD442" s="650"/>
      <c r="AE442" s="650"/>
      <c r="AF442" s="650"/>
      <c r="AG442" s="650"/>
      <c r="AH442" s="650"/>
      <c r="AI442" s="650"/>
      <c r="AJ442" s="650"/>
      <c r="AK442" s="650"/>
      <c r="AL442" s="650"/>
      <c r="AM442" s="650"/>
      <c r="AN442" s="650"/>
      <c r="AO442" s="650"/>
      <c r="AP442" s="650"/>
      <c r="AQ442" s="650"/>
      <c r="AR442" s="650"/>
      <c r="AS442" s="650"/>
      <c r="AT442" s="650"/>
      <c r="AU442" s="650"/>
      <c r="AV442" s="650"/>
      <c r="AW442" s="650"/>
      <c r="AX442" s="650"/>
      <c r="AY442" s="650"/>
      <c r="AZ442" s="650"/>
      <c r="BA442" s="650"/>
      <c r="BB442" s="650"/>
      <c r="BC442" s="650"/>
      <c r="BD442" s="650"/>
      <c r="BE442" s="650"/>
      <c r="BF442" s="650"/>
      <c r="BG442" s="650"/>
      <c r="BH442" s="650"/>
      <c r="BI442" s="650"/>
      <c r="BJ442" s="650"/>
      <c r="BK442" s="650"/>
      <c r="BL442" s="650"/>
      <c r="BM442" s="650"/>
      <c r="BN442" s="650"/>
      <c r="BO442" s="650"/>
      <c r="BP442" s="650"/>
      <c r="BQ442" s="650"/>
      <c r="BR442" s="650"/>
      <c r="BS442" s="650"/>
      <c r="BT442" s="650"/>
      <c r="BU442" s="650"/>
      <c r="BV442" s="650"/>
      <c r="BW442" s="650"/>
      <c r="BX442" s="650"/>
      <c r="BY442" s="650"/>
      <c r="BZ442" s="650"/>
      <c r="CA442" s="650"/>
      <c r="CB442" s="650"/>
      <c r="CC442" s="650"/>
      <c r="CD442" s="650"/>
      <c r="CE442" s="650"/>
      <c r="CF442" s="650"/>
      <c r="CG442" s="650"/>
      <c r="CH442" s="650"/>
    </row>
    <row r="443" spans="1:86" ht="13.5" customHeight="1">
      <c r="A443" s="379"/>
      <c r="B443" s="649"/>
      <c r="C443" s="650"/>
      <c r="D443" s="650"/>
      <c r="E443" s="650"/>
      <c r="F443" s="650"/>
      <c r="G443" s="650"/>
      <c r="H443" s="650"/>
      <c r="I443" s="650"/>
      <c r="J443" s="650"/>
      <c r="K443" s="650"/>
      <c r="L443" s="650"/>
      <c r="M443" s="650"/>
      <c r="N443" s="650"/>
      <c r="O443" s="650"/>
      <c r="P443" s="650"/>
      <c r="Q443" s="650"/>
      <c r="R443" s="650"/>
      <c r="S443" s="650"/>
      <c r="T443" s="650"/>
      <c r="U443" s="650"/>
      <c r="V443" s="650"/>
      <c r="W443" s="650"/>
      <c r="X443" s="650"/>
      <c r="Y443" s="650"/>
      <c r="Z443" s="650"/>
      <c r="AA443" s="650"/>
      <c r="AB443" s="650"/>
      <c r="AC443" s="650"/>
      <c r="AD443" s="650"/>
      <c r="AE443" s="650"/>
      <c r="AF443" s="650"/>
      <c r="AG443" s="650"/>
      <c r="AH443" s="650"/>
      <c r="AI443" s="650"/>
      <c r="AJ443" s="650"/>
      <c r="AK443" s="650"/>
      <c r="AL443" s="650"/>
      <c r="AM443" s="650"/>
      <c r="AN443" s="650"/>
      <c r="AO443" s="650"/>
      <c r="AP443" s="650"/>
      <c r="AQ443" s="650"/>
      <c r="AR443" s="650"/>
      <c r="AS443" s="650"/>
      <c r="AT443" s="650"/>
      <c r="AU443" s="650"/>
      <c r="AV443" s="650"/>
      <c r="AW443" s="650"/>
      <c r="AX443" s="650"/>
      <c r="AY443" s="650"/>
      <c r="AZ443" s="650"/>
      <c r="BA443" s="650"/>
      <c r="BB443" s="650"/>
      <c r="BC443" s="650"/>
      <c r="BD443" s="650"/>
      <c r="BE443" s="650"/>
      <c r="BF443" s="650"/>
      <c r="BG443" s="650"/>
      <c r="BH443" s="650"/>
      <c r="BI443" s="650"/>
      <c r="BJ443" s="650"/>
      <c r="BK443" s="650"/>
      <c r="BL443" s="650"/>
      <c r="BM443" s="650"/>
      <c r="BN443" s="650"/>
      <c r="BO443" s="650"/>
      <c r="BP443" s="650"/>
      <c r="BQ443" s="650"/>
      <c r="BR443" s="650"/>
      <c r="BS443" s="650"/>
      <c r="BT443" s="650"/>
      <c r="BU443" s="650"/>
      <c r="BV443" s="650"/>
      <c r="BW443" s="650"/>
      <c r="BX443" s="650"/>
      <c r="BY443" s="650"/>
      <c r="BZ443" s="650"/>
      <c r="CA443" s="650"/>
      <c r="CB443" s="650"/>
      <c r="CC443" s="650"/>
      <c r="CD443" s="650"/>
      <c r="CE443" s="650"/>
      <c r="CF443" s="650"/>
      <c r="CG443" s="650"/>
      <c r="CH443" s="650"/>
    </row>
    <row r="444" spans="1:86" ht="13.5" customHeight="1">
      <c r="A444" s="379"/>
      <c r="B444" s="649"/>
      <c r="C444" s="650"/>
      <c r="D444" s="650"/>
      <c r="E444" s="650"/>
      <c r="F444" s="650"/>
      <c r="G444" s="650"/>
      <c r="H444" s="650"/>
      <c r="I444" s="650"/>
      <c r="J444" s="650"/>
      <c r="K444" s="650"/>
      <c r="L444" s="650"/>
      <c r="M444" s="650"/>
      <c r="N444" s="650"/>
      <c r="O444" s="650"/>
      <c r="P444" s="650"/>
      <c r="Q444" s="650"/>
      <c r="R444" s="650"/>
      <c r="S444" s="650"/>
      <c r="T444" s="650"/>
      <c r="U444" s="650"/>
      <c r="V444" s="650"/>
      <c r="W444" s="650"/>
      <c r="X444" s="650"/>
      <c r="Y444" s="650"/>
      <c r="Z444" s="650"/>
      <c r="AA444" s="650"/>
      <c r="AB444" s="650"/>
      <c r="AC444" s="650"/>
      <c r="AD444" s="650"/>
      <c r="AE444" s="650"/>
      <c r="AF444" s="650"/>
      <c r="AG444" s="650"/>
      <c r="AH444" s="650"/>
      <c r="AI444" s="650"/>
      <c r="AJ444" s="650"/>
      <c r="AK444" s="650"/>
      <c r="AL444" s="650"/>
      <c r="AM444" s="650"/>
      <c r="AN444" s="650"/>
      <c r="AO444" s="650"/>
      <c r="AP444" s="650"/>
      <c r="AQ444" s="650"/>
      <c r="AR444" s="650"/>
      <c r="AS444" s="650"/>
      <c r="AT444" s="650"/>
      <c r="AU444" s="650"/>
      <c r="AV444" s="650"/>
      <c r="AW444" s="650"/>
      <c r="AX444" s="650"/>
      <c r="AY444" s="650"/>
      <c r="AZ444" s="650"/>
      <c r="BA444" s="650"/>
      <c r="BB444" s="650"/>
      <c r="BC444" s="650"/>
      <c r="BD444" s="650"/>
      <c r="BE444" s="650"/>
      <c r="BF444" s="650"/>
      <c r="BG444" s="650"/>
      <c r="BH444" s="650"/>
      <c r="BI444" s="650"/>
      <c r="BJ444" s="650"/>
      <c r="BK444" s="650"/>
      <c r="BL444" s="650"/>
      <c r="BM444" s="650"/>
      <c r="BN444" s="650"/>
      <c r="BO444" s="650"/>
      <c r="BP444" s="650"/>
      <c r="BQ444" s="650"/>
      <c r="BR444" s="650"/>
      <c r="BS444" s="650"/>
      <c r="BT444" s="650"/>
      <c r="BU444" s="650"/>
      <c r="BV444" s="650"/>
      <c r="BW444" s="650"/>
      <c r="BX444" s="650"/>
      <c r="BY444" s="650"/>
      <c r="BZ444" s="650"/>
      <c r="CA444" s="650"/>
      <c r="CB444" s="650"/>
      <c r="CC444" s="650"/>
      <c r="CD444" s="650"/>
      <c r="CE444" s="650"/>
      <c r="CF444" s="650"/>
      <c r="CG444" s="650"/>
      <c r="CH444" s="650"/>
    </row>
    <row r="445" spans="1:86" ht="13.5" customHeight="1">
      <c r="A445" s="379"/>
      <c r="B445" s="649"/>
      <c r="C445" s="650"/>
      <c r="D445" s="650"/>
      <c r="E445" s="650"/>
      <c r="F445" s="650"/>
      <c r="G445" s="650"/>
      <c r="H445" s="650"/>
      <c r="I445" s="650"/>
      <c r="J445" s="650"/>
      <c r="K445" s="650"/>
      <c r="L445" s="650"/>
      <c r="M445" s="650"/>
      <c r="N445" s="650"/>
      <c r="O445" s="650"/>
      <c r="P445" s="650"/>
      <c r="Q445" s="650"/>
      <c r="R445" s="650"/>
      <c r="S445" s="650"/>
      <c r="T445" s="650"/>
      <c r="U445" s="650"/>
      <c r="V445" s="650"/>
      <c r="W445" s="650"/>
      <c r="X445" s="650"/>
      <c r="Y445" s="650"/>
      <c r="Z445" s="650"/>
      <c r="AA445" s="650"/>
      <c r="AB445" s="650"/>
      <c r="AC445" s="650"/>
      <c r="AD445" s="650"/>
      <c r="AE445" s="650"/>
      <c r="AF445" s="650"/>
      <c r="AG445" s="650"/>
      <c r="AH445" s="650"/>
      <c r="AI445" s="650"/>
      <c r="AJ445" s="650"/>
      <c r="AK445" s="650"/>
      <c r="AL445" s="650"/>
      <c r="AM445" s="650"/>
      <c r="AN445" s="650"/>
      <c r="AO445" s="650"/>
      <c r="AP445" s="650"/>
      <c r="AQ445" s="650"/>
      <c r="AR445" s="650"/>
      <c r="AS445" s="650"/>
      <c r="AT445" s="650"/>
      <c r="AU445" s="650"/>
      <c r="AV445" s="650"/>
      <c r="AW445" s="650"/>
      <c r="AX445" s="650"/>
      <c r="AY445" s="650"/>
      <c r="AZ445" s="650"/>
      <c r="BA445" s="650"/>
      <c r="BB445" s="650"/>
      <c r="BC445" s="650"/>
      <c r="BD445" s="650"/>
      <c r="BE445" s="650"/>
      <c r="BF445" s="650"/>
      <c r="BG445" s="650"/>
      <c r="BH445" s="650"/>
      <c r="BI445" s="650"/>
      <c r="BJ445" s="650"/>
      <c r="BK445" s="650"/>
      <c r="BL445" s="650"/>
      <c r="BM445" s="650"/>
      <c r="BN445" s="650"/>
      <c r="BO445" s="650"/>
      <c r="BP445" s="650"/>
      <c r="BQ445" s="650"/>
      <c r="BR445" s="650"/>
      <c r="BS445" s="650"/>
      <c r="BT445" s="650"/>
      <c r="BU445" s="650"/>
      <c r="BV445" s="650"/>
      <c r="BW445" s="650"/>
      <c r="BX445" s="650"/>
      <c r="BY445" s="650"/>
      <c r="BZ445" s="650"/>
      <c r="CA445" s="650"/>
      <c r="CB445" s="650"/>
      <c r="CC445" s="650"/>
      <c r="CD445" s="650"/>
      <c r="CE445" s="650"/>
      <c r="CF445" s="650"/>
      <c r="CG445" s="650"/>
      <c r="CH445" s="650"/>
    </row>
    <row r="446" spans="1:86" ht="13.5" customHeight="1">
      <c r="A446" s="379"/>
      <c r="B446" s="649"/>
      <c r="C446" s="650"/>
      <c r="D446" s="650"/>
      <c r="E446" s="650"/>
      <c r="F446" s="650"/>
      <c r="G446" s="650"/>
      <c r="H446" s="650"/>
      <c r="I446" s="650"/>
      <c r="J446" s="650"/>
      <c r="K446" s="650"/>
      <c r="L446" s="650"/>
      <c r="M446" s="650"/>
      <c r="N446" s="650"/>
      <c r="O446" s="650"/>
      <c r="P446" s="650"/>
      <c r="Q446" s="650"/>
      <c r="R446" s="650"/>
      <c r="S446" s="650"/>
      <c r="T446" s="650"/>
      <c r="U446" s="650"/>
      <c r="V446" s="650"/>
      <c r="W446" s="650"/>
      <c r="X446" s="650"/>
      <c r="Y446" s="650"/>
      <c r="Z446" s="650"/>
      <c r="AA446" s="650"/>
      <c r="AB446" s="650"/>
      <c r="AC446" s="650"/>
      <c r="AD446" s="650"/>
      <c r="AE446" s="650"/>
      <c r="AF446" s="650"/>
      <c r="AG446" s="650"/>
      <c r="AH446" s="650"/>
      <c r="AI446" s="650"/>
      <c r="AJ446" s="650"/>
      <c r="AK446" s="650"/>
      <c r="AL446" s="650"/>
      <c r="AM446" s="650"/>
      <c r="AN446" s="650"/>
      <c r="AO446" s="650"/>
      <c r="AP446" s="650"/>
      <c r="AQ446" s="650"/>
      <c r="AR446" s="650"/>
      <c r="AS446" s="650"/>
      <c r="AT446" s="650"/>
      <c r="AU446" s="650"/>
      <c r="AV446" s="650"/>
      <c r="AW446" s="650"/>
      <c r="AX446" s="650"/>
      <c r="AY446" s="650"/>
      <c r="AZ446" s="650"/>
      <c r="BA446" s="650"/>
      <c r="BB446" s="650"/>
      <c r="BC446" s="650"/>
      <c r="BD446" s="650"/>
      <c r="BE446" s="650"/>
      <c r="BF446" s="650"/>
      <c r="BG446" s="650"/>
      <c r="BH446" s="650"/>
      <c r="BI446" s="650"/>
      <c r="BJ446" s="650"/>
      <c r="BK446" s="650"/>
      <c r="BL446" s="650"/>
      <c r="BM446" s="650"/>
      <c r="BN446" s="650"/>
      <c r="BO446" s="650"/>
      <c r="BP446" s="650"/>
      <c r="BQ446" s="650"/>
      <c r="BR446" s="650"/>
      <c r="BS446" s="650"/>
      <c r="BT446" s="650"/>
      <c r="BU446" s="650"/>
      <c r="BV446" s="650"/>
      <c r="BW446" s="650"/>
      <c r="BX446" s="650"/>
      <c r="BY446" s="650"/>
      <c r="BZ446" s="650"/>
      <c r="CA446" s="650"/>
      <c r="CB446" s="650"/>
      <c r="CC446" s="650"/>
      <c r="CD446" s="650"/>
      <c r="CE446" s="650"/>
      <c r="CF446" s="650"/>
      <c r="CG446" s="650"/>
      <c r="CH446" s="650"/>
    </row>
    <row r="447" spans="1:86" ht="13.5" customHeight="1">
      <c r="A447" s="379"/>
      <c r="B447" s="649"/>
      <c r="C447" s="650"/>
      <c r="D447" s="650"/>
      <c r="E447" s="650"/>
      <c r="F447" s="650"/>
      <c r="G447" s="650"/>
      <c r="H447" s="650"/>
      <c r="I447" s="650"/>
      <c r="J447" s="650"/>
      <c r="K447" s="650"/>
      <c r="L447" s="650"/>
      <c r="M447" s="650"/>
      <c r="N447" s="650"/>
      <c r="O447" s="650"/>
      <c r="P447" s="650"/>
      <c r="Q447" s="650"/>
      <c r="R447" s="650"/>
      <c r="S447" s="650"/>
      <c r="T447" s="650"/>
      <c r="U447" s="650"/>
      <c r="V447" s="650"/>
      <c r="W447" s="650"/>
      <c r="X447" s="650"/>
      <c r="Y447" s="650"/>
      <c r="Z447" s="650"/>
      <c r="AA447" s="650"/>
      <c r="AB447" s="650"/>
      <c r="AC447" s="650"/>
      <c r="AD447" s="650"/>
      <c r="AE447" s="650"/>
      <c r="AF447" s="650"/>
      <c r="AG447" s="650"/>
      <c r="AH447" s="650"/>
      <c r="AI447" s="650"/>
      <c r="AJ447" s="650"/>
      <c r="AK447" s="650"/>
      <c r="AL447" s="650"/>
      <c r="AM447" s="650"/>
      <c r="AN447" s="650"/>
      <c r="AO447" s="650"/>
      <c r="AP447" s="650"/>
      <c r="AQ447" s="650"/>
      <c r="AR447" s="650"/>
      <c r="AS447" s="650"/>
      <c r="AT447" s="650"/>
      <c r="AU447" s="650"/>
      <c r="AV447" s="650"/>
      <c r="AW447" s="650"/>
      <c r="AX447" s="650"/>
      <c r="AY447" s="650"/>
      <c r="AZ447" s="650"/>
      <c r="BA447" s="650"/>
      <c r="BB447" s="650"/>
      <c r="BC447" s="650"/>
      <c r="BD447" s="650"/>
      <c r="BE447" s="650"/>
      <c r="BF447" s="650"/>
      <c r="BG447" s="650"/>
      <c r="BH447" s="650"/>
      <c r="BI447" s="650"/>
      <c r="BJ447" s="650"/>
      <c r="BK447" s="650"/>
      <c r="BL447" s="650"/>
      <c r="BM447" s="650"/>
      <c r="BN447" s="650"/>
      <c r="BO447" s="650"/>
      <c r="BP447" s="650"/>
      <c r="BQ447" s="650"/>
      <c r="BR447" s="650"/>
      <c r="BS447" s="650"/>
      <c r="BT447" s="650"/>
      <c r="BU447" s="650"/>
      <c r="BV447" s="650"/>
      <c r="BW447" s="650"/>
      <c r="BX447" s="650"/>
      <c r="BY447" s="650"/>
      <c r="BZ447" s="650"/>
      <c r="CA447" s="650"/>
      <c r="CB447" s="650"/>
      <c r="CC447" s="650"/>
      <c r="CD447" s="650"/>
      <c r="CE447" s="650"/>
      <c r="CF447" s="650"/>
      <c r="CG447" s="650"/>
      <c r="CH447" s="650"/>
    </row>
    <row r="448" spans="1:86" ht="13.5" customHeight="1">
      <c r="A448" s="379"/>
      <c r="B448" s="649"/>
      <c r="C448" s="650"/>
      <c r="D448" s="650"/>
      <c r="E448" s="650"/>
      <c r="F448" s="650"/>
      <c r="G448" s="650"/>
      <c r="H448" s="650"/>
      <c r="I448" s="650"/>
      <c r="J448" s="650"/>
      <c r="K448" s="650"/>
      <c r="L448" s="650"/>
      <c r="M448" s="650"/>
      <c r="N448" s="650"/>
      <c r="O448" s="650"/>
      <c r="P448" s="650"/>
      <c r="Q448" s="650"/>
      <c r="R448" s="650"/>
      <c r="S448" s="650"/>
      <c r="T448" s="650"/>
      <c r="U448" s="650"/>
      <c r="V448" s="650"/>
      <c r="W448" s="650"/>
      <c r="X448" s="650"/>
      <c r="Y448" s="650"/>
      <c r="Z448" s="650"/>
      <c r="AA448" s="650"/>
      <c r="AB448" s="650"/>
      <c r="AC448" s="650"/>
      <c r="AD448" s="650"/>
      <c r="AE448" s="650"/>
      <c r="AF448" s="650"/>
      <c r="AG448" s="650"/>
      <c r="AH448" s="650"/>
      <c r="AI448" s="650"/>
      <c r="AJ448" s="650"/>
      <c r="AK448" s="650"/>
      <c r="AL448" s="650"/>
      <c r="AM448" s="650"/>
      <c r="AN448" s="650"/>
      <c r="AO448" s="650"/>
      <c r="AP448" s="650"/>
      <c r="AQ448" s="650"/>
      <c r="AR448" s="650"/>
      <c r="AS448" s="650"/>
      <c r="AT448" s="650"/>
      <c r="AU448" s="650"/>
      <c r="AV448" s="650"/>
      <c r="AW448" s="650"/>
      <c r="AX448" s="650"/>
      <c r="AY448" s="650"/>
      <c r="AZ448" s="650"/>
      <c r="BA448" s="650"/>
      <c r="BB448" s="650"/>
      <c r="BC448" s="650"/>
      <c r="BD448" s="650"/>
      <c r="BE448" s="650"/>
      <c r="BF448" s="650"/>
      <c r="BG448" s="650"/>
      <c r="BH448" s="650"/>
      <c r="BI448" s="650"/>
      <c r="BJ448" s="650"/>
      <c r="BK448" s="650"/>
      <c r="BL448" s="650"/>
      <c r="BM448" s="650"/>
      <c r="BN448" s="650"/>
      <c r="BO448" s="650"/>
      <c r="BP448" s="650"/>
      <c r="BQ448" s="650"/>
      <c r="BR448" s="650"/>
      <c r="BS448" s="650"/>
      <c r="BT448" s="650"/>
      <c r="BU448" s="650"/>
      <c r="BV448" s="650"/>
      <c r="BW448" s="650"/>
      <c r="BX448" s="650"/>
      <c r="BY448" s="650"/>
      <c r="BZ448" s="650"/>
      <c r="CA448" s="650"/>
      <c r="CB448" s="650"/>
      <c r="CC448" s="650"/>
      <c r="CD448" s="650"/>
      <c r="CE448" s="650"/>
      <c r="CF448" s="650"/>
      <c r="CG448" s="650"/>
      <c r="CH448" s="650"/>
    </row>
    <row r="449" spans="1:86" ht="13.5" customHeight="1">
      <c r="A449" s="379"/>
      <c r="B449" s="649"/>
      <c r="C449" s="650"/>
      <c r="D449" s="650"/>
      <c r="E449" s="650"/>
      <c r="F449" s="650"/>
      <c r="G449" s="650"/>
      <c r="H449" s="650"/>
      <c r="I449" s="650"/>
      <c r="J449" s="650"/>
      <c r="K449" s="650"/>
      <c r="L449" s="650"/>
      <c r="M449" s="650"/>
      <c r="N449" s="650"/>
      <c r="O449" s="650"/>
      <c r="P449" s="650"/>
      <c r="Q449" s="650"/>
      <c r="R449" s="650"/>
      <c r="S449" s="650"/>
      <c r="T449" s="650"/>
      <c r="U449" s="650"/>
      <c r="V449" s="650"/>
      <c r="W449" s="650"/>
      <c r="X449" s="650"/>
      <c r="Y449" s="650"/>
      <c r="Z449" s="650"/>
      <c r="AA449" s="650"/>
      <c r="AB449" s="650"/>
      <c r="AC449" s="650"/>
      <c r="AD449" s="650"/>
      <c r="AE449" s="650"/>
      <c r="AF449" s="650"/>
      <c r="AG449" s="650"/>
      <c r="AH449" s="650"/>
      <c r="AI449" s="650"/>
      <c r="AJ449" s="650"/>
      <c r="AK449" s="650"/>
      <c r="AL449" s="650"/>
      <c r="AM449" s="650"/>
      <c r="AN449" s="650"/>
      <c r="AO449" s="650"/>
      <c r="AP449" s="650"/>
      <c r="AQ449" s="650"/>
      <c r="AR449" s="650"/>
      <c r="AS449" s="650"/>
      <c r="AT449" s="650"/>
      <c r="AU449" s="650"/>
      <c r="AV449" s="650"/>
      <c r="AW449" s="650"/>
      <c r="AX449" s="650"/>
      <c r="AY449" s="650"/>
      <c r="AZ449" s="650"/>
      <c r="BA449" s="650"/>
      <c r="BB449" s="650"/>
      <c r="BC449" s="650"/>
      <c r="BD449" s="650"/>
      <c r="BE449" s="650"/>
      <c r="BF449" s="650"/>
      <c r="BG449" s="650"/>
      <c r="BH449" s="650"/>
      <c r="BI449" s="650"/>
      <c r="BJ449" s="650"/>
      <c r="BK449" s="650"/>
      <c r="BL449" s="650"/>
      <c r="BM449" s="650"/>
      <c r="BN449" s="650"/>
      <c r="BO449" s="650"/>
      <c r="BP449" s="650"/>
      <c r="BQ449" s="650"/>
      <c r="BR449" s="650"/>
      <c r="BS449" s="650"/>
      <c r="BT449" s="650"/>
      <c r="BU449" s="650"/>
      <c r="BV449" s="650"/>
      <c r="BW449" s="650"/>
      <c r="BX449" s="650"/>
      <c r="BY449" s="650"/>
      <c r="BZ449" s="650"/>
      <c r="CA449" s="650"/>
      <c r="CB449" s="650"/>
      <c r="CC449" s="650"/>
      <c r="CD449" s="650"/>
      <c r="CE449" s="650"/>
      <c r="CF449" s="650"/>
      <c r="CG449" s="650"/>
      <c r="CH449" s="650"/>
    </row>
    <row r="450" spans="1:86" ht="13.5" customHeight="1">
      <c r="A450" s="379"/>
      <c r="B450" s="649"/>
      <c r="C450" s="650"/>
      <c r="D450" s="650"/>
      <c r="E450" s="650"/>
      <c r="F450" s="650"/>
      <c r="G450" s="650"/>
      <c r="H450" s="650"/>
      <c r="I450" s="650"/>
      <c r="J450" s="650"/>
      <c r="K450" s="650"/>
      <c r="L450" s="650"/>
      <c r="M450" s="650"/>
      <c r="N450" s="650"/>
      <c r="O450" s="650"/>
      <c r="P450" s="650"/>
      <c r="Q450" s="650"/>
      <c r="R450" s="650"/>
      <c r="S450" s="650"/>
      <c r="T450" s="650"/>
      <c r="U450" s="650"/>
      <c r="V450" s="650"/>
      <c r="W450" s="650"/>
      <c r="X450" s="650"/>
      <c r="Y450" s="650"/>
      <c r="Z450" s="650"/>
      <c r="AA450" s="650"/>
      <c r="AB450" s="650"/>
      <c r="AC450" s="650"/>
      <c r="AD450" s="650"/>
      <c r="AE450" s="650"/>
      <c r="AF450" s="650"/>
      <c r="AG450" s="650"/>
      <c r="AH450" s="650"/>
      <c r="AI450" s="650"/>
      <c r="AJ450" s="650"/>
      <c r="AK450" s="650"/>
      <c r="AL450" s="650"/>
      <c r="AM450" s="650"/>
      <c r="AN450" s="650"/>
      <c r="AO450" s="650"/>
      <c r="AP450" s="650"/>
      <c r="AQ450" s="650"/>
      <c r="AR450" s="650"/>
      <c r="AS450" s="650"/>
      <c r="AT450" s="650"/>
      <c r="AU450" s="650"/>
      <c r="AV450" s="650"/>
      <c r="AW450" s="650"/>
      <c r="AX450" s="650"/>
      <c r="AY450" s="650"/>
      <c r="AZ450" s="650"/>
      <c r="BA450" s="650"/>
      <c r="BB450" s="650"/>
      <c r="BC450" s="650"/>
      <c r="BD450" s="650"/>
      <c r="BE450" s="650"/>
      <c r="BF450" s="650"/>
      <c r="BG450" s="650"/>
      <c r="BH450" s="650"/>
      <c r="BI450" s="650"/>
      <c r="BJ450" s="650"/>
      <c r="BK450" s="650"/>
      <c r="BL450" s="650"/>
      <c r="BM450" s="650"/>
      <c r="BN450" s="650"/>
      <c r="BO450" s="650"/>
      <c r="BP450" s="650"/>
      <c r="BQ450" s="650"/>
      <c r="BR450" s="650"/>
      <c r="BS450" s="650"/>
      <c r="BT450" s="650"/>
      <c r="BU450" s="650"/>
      <c r="BV450" s="650"/>
      <c r="BW450" s="650"/>
      <c r="BX450" s="650"/>
      <c r="BY450" s="650"/>
      <c r="BZ450" s="650"/>
      <c r="CA450" s="650"/>
      <c r="CB450" s="650"/>
      <c r="CC450" s="650"/>
      <c r="CD450" s="650"/>
      <c r="CE450" s="650"/>
      <c r="CF450" s="650"/>
      <c r="CG450" s="650"/>
      <c r="CH450" s="650"/>
    </row>
    <row r="451" spans="1:86" ht="13.5" customHeight="1">
      <c r="A451" s="379"/>
      <c r="B451" s="649"/>
      <c r="C451" s="650"/>
      <c r="D451" s="650"/>
      <c r="E451" s="650"/>
      <c r="F451" s="650"/>
      <c r="G451" s="650"/>
      <c r="H451" s="650"/>
      <c r="I451" s="650"/>
      <c r="J451" s="650"/>
      <c r="K451" s="650"/>
      <c r="L451" s="650"/>
      <c r="M451" s="650"/>
      <c r="N451" s="650"/>
      <c r="O451" s="650"/>
      <c r="P451" s="650"/>
      <c r="Q451" s="650"/>
      <c r="R451" s="650"/>
      <c r="S451" s="650"/>
      <c r="T451" s="650"/>
      <c r="U451" s="650"/>
      <c r="V451" s="650"/>
      <c r="W451" s="650"/>
      <c r="X451" s="650"/>
      <c r="Y451" s="650"/>
      <c r="Z451" s="650"/>
      <c r="AA451" s="650"/>
      <c r="AB451" s="650"/>
      <c r="AC451" s="650"/>
      <c r="AD451" s="650"/>
      <c r="AE451" s="650"/>
      <c r="AF451" s="650"/>
      <c r="AG451" s="650"/>
      <c r="AH451" s="650"/>
      <c r="AI451" s="650"/>
      <c r="AJ451" s="650"/>
      <c r="AK451" s="650"/>
      <c r="AL451" s="650"/>
      <c r="AM451" s="650"/>
      <c r="AN451" s="650"/>
      <c r="AO451" s="650"/>
      <c r="AP451" s="650"/>
      <c r="AQ451" s="650"/>
      <c r="AR451" s="650"/>
      <c r="AS451" s="650"/>
      <c r="AT451" s="650"/>
      <c r="AU451" s="650"/>
      <c r="AV451" s="650"/>
      <c r="AW451" s="650"/>
      <c r="AX451" s="650"/>
      <c r="AY451" s="650"/>
      <c r="AZ451" s="650"/>
      <c r="BA451" s="650"/>
      <c r="BB451" s="650"/>
      <c r="BC451" s="650"/>
      <c r="BD451" s="650"/>
      <c r="BE451" s="650"/>
      <c r="BF451" s="650"/>
      <c r="BG451" s="650"/>
      <c r="BH451" s="650"/>
      <c r="BI451" s="650"/>
      <c r="BJ451" s="650"/>
      <c r="BK451" s="650"/>
      <c r="BL451" s="650"/>
      <c r="BM451" s="650"/>
      <c r="BN451" s="650"/>
      <c r="BO451" s="650"/>
      <c r="BP451" s="650"/>
      <c r="BQ451" s="650"/>
      <c r="BR451" s="650"/>
      <c r="BS451" s="650"/>
      <c r="BT451" s="650"/>
      <c r="BU451" s="650"/>
      <c r="BV451" s="650"/>
      <c r="BW451" s="650"/>
      <c r="BX451" s="650"/>
      <c r="BY451" s="650"/>
      <c r="BZ451" s="650"/>
      <c r="CA451" s="650"/>
      <c r="CB451" s="650"/>
      <c r="CC451" s="650"/>
      <c r="CD451" s="650"/>
      <c r="CE451" s="650"/>
      <c r="CF451" s="650"/>
      <c r="CG451" s="650"/>
      <c r="CH451" s="650"/>
    </row>
    <row r="452" spans="1:86" ht="13.5" customHeight="1">
      <c r="A452" s="379"/>
      <c r="B452" s="649"/>
      <c r="C452" s="650"/>
      <c r="D452" s="650"/>
      <c r="E452" s="650"/>
      <c r="F452" s="650"/>
      <c r="G452" s="650"/>
      <c r="H452" s="650"/>
      <c r="I452" s="650"/>
      <c r="J452" s="650"/>
      <c r="K452" s="650"/>
      <c r="L452" s="650"/>
      <c r="M452" s="650"/>
      <c r="N452" s="650"/>
      <c r="O452" s="650"/>
      <c r="P452" s="650"/>
      <c r="Q452" s="650"/>
      <c r="R452" s="650"/>
      <c r="S452" s="650"/>
      <c r="T452" s="650"/>
      <c r="U452" s="650"/>
      <c r="V452" s="650"/>
      <c r="W452" s="650"/>
      <c r="X452" s="650"/>
      <c r="Y452" s="650"/>
      <c r="Z452" s="650"/>
      <c r="AA452" s="650"/>
      <c r="AB452" s="650"/>
      <c r="AC452" s="650"/>
      <c r="AD452" s="650"/>
      <c r="AE452" s="650"/>
      <c r="AF452" s="650"/>
      <c r="AG452" s="650"/>
      <c r="AH452" s="650"/>
      <c r="AI452" s="650"/>
      <c r="AJ452" s="650"/>
      <c r="AK452" s="650"/>
      <c r="AL452" s="650"/>
      <c r="AM452" s="650"/>
      <c r="AN452" s="650"/>
      <c r="AO452" s="650"/>
      <c r="AP452" s="650"/>
      <c r="AQ452" s="650"/>
      <c r="AR452" s="650"/>
      <c r="AS452" s="650"/>
      <c r="AT452" s="650"/>
      <c r="AU452" s="650"/>
      <c r="AV452" s="650"/>
      <c r="AW452" s="650"/>
      <c r="AX452" s="650"/>
      <c r="AY452" s="650"/>
      <c r="AZ452" s="650"/>
      <c r="BA452" s="650"/>
      <c r="BB452" s="650"/>
      <c r="BC452" s="650"/>
      <c r="BD452" s="650"/>
      <c r="BE452" s="650"/>
      <c r="BF452" s="650"/>
      <c r="BG452" s="650"/>
      <c r="BH452" s="650"/>
      <c r="BI452" s="650"/>
      <c r="BJ452" s="650"/>
      <c r="BK452" s="650"/>
      <c r="BL452" s="650"/>
      <c r="BM452" s="650"/>
      <c r="BN452" s="650"/>
      <c r="BO452" s="650"/>
      <c r="BP452" s="650"/>
      <c r="BQ452" s="650"/>
      <c r="BR452" s="650"/>
      <c r="BS452" s="650"/>
      <c r="BT452" s="650"/>
      <c r="BU452" s="650"/>
      <c r="BV452" s="650"/>
      <c r="BW452" s="650"/>
      <c r="BX452" s="650"/>
      <c r="BY452" s="650"/>
      <c r="BZ452" s="650"/>
      <c r="CA452" s="650"/>
      <c r="CB452" s="650"/>
      <c r="CC452" s="650"/>
      <c r="CD452" s="650"/>
      <c r="CE452" s="650"/>
      <c r="CF452" s="650"/>
      <c r="CG452" s="650"/>
      <c r="CH452" s="650"/>
    </row>
    <row r="453" spans="1:86" ht="13.5" customHeight="1">
      <c r="A453" s="379"/>
      <c r="B453" s="649"/>
      <c r="C453" s="650"/>
      <c r="D453" s="650"/>
      <c r="E453" s="650"/>
      <c r="F453" s="650"/>
      <c r="G453" s="650"/>
      <c r="H453" s="650"/>
      <c r="I453" s="650"/>
      <c r="J453" s="650"/>
      <c r="K453" s="650"/>
      <c r="L453" s="650"/>
      <c r="M453" s="650"/>
      <c r="N453" s="650"/>
      <c r="O453" s="650"/>
      <c r="P453" s="650"/>
      <c r="Q453" s="650"/>
      <c r="R453" s="650"/>
      <c r="S453" s="650"/>
      <c r="T453" s="650"/>
      <c r="U453" s="650"/>
      <c r="V453" s="650"/>
      <c r="W453" s="650"/>
      <c r="X453" s="650"/>
      <c r="Y453" s="650"/>
      <c r="Z453" s="650"/>
      <c r="AA453" s="650"/>
      <c r="AB453" s="650"/>
      <c r="AC453" s="650"/>
      <c r="AD453" s="650"/>
      <c r="AE453" s="650"/>
      <c r="AF453" s="650"/>
      <c r="AG453" s="650"/>
      <c r="AH453" s="650"/>
      <c r="AI453" s="650"/>
      <c r="AJ453" s="650"/>
      <c r="AK453" s="650"/>
      <c r="AL453" s="650"/>
      <c r="AM453" s="650"/>
      <c r="AN453" s="650"/>
      <c r="AO453" s="650"/>
      <c r="AP453" s="650"/>
      <c r="AQ453" s="650"/>
      <c r="AR453" s="650"/>
      <c r="AS453" s="650"/>
      <c r="AT453" s="650"/>
      <c r="AU453" s="650"/>
      <c r="AV453" s="650"/>
      <c r="AW453" s="650"/>
      <c r="AX453" s="650"/>
      <c r="AY453" s="650"/>
      <c r="AZ453" s="650"/>
      <c r="BA453" s="650"/>
      <c r="BB453" s="650"/>
      <c r="BC453" s="650"/>
      <c r="BD453" s="650"/>
      <c r="BE453" s="650"/>
      <c r="BF453" s="650"/>
      <c r="BG453" s="650"/>
      <c r="BH453" s="650"/>
      <c r="BI453" s="650"/>
      <c r="BJ453" s="650"/>
      <c r="BK453" s="650"/>
      <c r="BL453" s="650"/>
      <c r="BM453" s="650"/>
      <c r="BN453" s="650"/>
      <c r="BO453" s="650"/>
      <c r="BP453" s="650"/>
      <c r="BQ453" s="650"/>
      <c r="BR453" s="650"/>
      <c r="BS453" s="650"/>
      <c r="BT453" s="650"/>
      <c r="BU453" s="650"/>
      <c r="BV453" s="650"/>
      <c r="BW453" s="650"/>
      <c r="BX453" s="650"/>
      <c r="BY453" s="650"/>
      <c r="BZ453" s="650"/>
      <c r="CA453" s="650"/>
      <c r="CB453" s="650"/>
      <c r="CC453" s="650"/>
      <c r="CD453" s="650"/>
      <c r="CE453" s="650"/>
      <c r="CF453" s="650"/>
      <c r="CG453" s="650"/>
      <c r="CH453" s="650"/>
    </row>
    <row r="454" spans="1:86" ht="13.5" customHeight="1">
      <c r="A454" s="379"/>
      <c r="B454" s="649"/>
      <c r="C454" s="650"/>
      <c r="D454" s="650"/>
      <c r="E454" s="650"/>
      <c r="F454" s="650"/>
      <c r="G454" s="650"/>
      <c r="H454" s="650"/>
      <c r="I454" s="650"/>
      <c r="J454" s="650"/>
      <c r="K454" s="650"/>
      <c r="L454" s="650"/>
      <c r="M454" s="650"/>
      <c r="N454" s="650"/>
      <c r="O454" s="650"/>
      <c r="P454" s="650"/>
      <c r="Q454" s="650"/>
      <c r="R454" s="650"/>
      <c r="S454" s="650"/>
      <c r="T454" s="650"/>
      <c r="U454" s="650"/>
      <c r="V454" s="650"/>
      <c r="W454" s="650"/>
      <c r="X454" s="650"/>
      <c r="Y454" s="650"/>
      <c r="Z454" s="650"/>
      <c r="AA454" s="650"/>
      <c r="AB454" s="650"/>
      <c r="AC454" s="650"/>
      <c r="AD454" s="650"/>
      <c r="AE454" s="650"/>
      <c r="AF454" s="650"/>
      <c r="AG454" s="650"/>
      <c r="AH454" s="650"/>
      <c r="AI454" s="650"/>
      <c r="AJ454" s="650"/>
      <c r="AK454" s="650"/>
      <c r="AL454" s="650"/>
      <c r="AM454" s="650"/>
      <c r="AN454" s="650"/>
      <c r="AO454" s="650"/>
      <c r="AP454" s="650"/>
      <c r="AQ454" s="650"/>
      <c r="AR454" s="650"/>
      <c r="AS454" s="650"/>
      <c r="AT454" s="650"/>
      <c r="AU454" s="650"/>
      <c r="AV454" s="650"/>
      <c r="AW454" s="650"/>
      <c r="AX454" s="650"/>
      <c r="AY454" s="650"/>
      <c r="AZ454" s="650"/>
      <c r="BA454" s="650"/>
      <c r="BB454" s="650"/>
      <c r="BC454" s="650"/>
      <c r="BD454" s="650"/>
      <c r="BE454" s="650"/>
      <c r="BF454" s="650"/>
      <c r="BG454" s="650"/>
      <c r="BH454" s="650"/>
      <c r="BI454" s="650"/>
      <c r="BJ454" s="650"/>
      <c r="BK454" s="650"/>
      <c r="BL454" s="650"/>
      <c r="BM454" s="650"/>
      <c r="BN454" s="650"/>
      <c r="BO454" s="650"/>
      <c r="BP454" s="650"/>
      <c r="BQ454" s="650"/>
      <c r="BR454" s="650"/>
      <c r="BS454" s="650"/>
      <c r="BT454" s="650"/>
      <c r="BU454" s="650"/>
      <c r="BV454" s="650"/>
      <c r="BW454" s="650"/>
      <c r="BX454" s="650"/>
      <c r="BY454" s="650"/>
      <c r="BZ454" s="650"/>
      <c r="CA454" s="650"/>
      <c r="CB454" s="650"/>
      <c r="CC454" s="650"/>
      <c r="CD454" s="650"/>
      <c r="CE454" s="650"/>
      <c r="CF454" s="650"/>
      <c r="CG454" s="650"/>
      <c r="CH454" s="650"/>
    </row>
    <row r="455" spans="1:86" ht="13.5" customHeight="1">
      <c r="A455" s="379"/>
      <c r="B455" s="649"/>
      <c r="C455" s="650"/>
      <c r="D455" s="650"/>
      <c r="E455" s="650"/>
      <c r="F455" s="650"/>
      <c r="G455" s="650"/>
      <c r="H455" s="650"/>
      <c r="I455" s="650"/>
      <c r="J455" s="650"/>
      <c r="K455" s="650"/>
      <c r="L455" s="650"/>
      <c r="M455" s="650"/>
      <c r="N455" s="650"/>
      <c r="O455" s="650"/>
      <c r="P455" s="650"/>
      <c r="Q455" s="650"/>
      <c r="R455" s="650"/>
      <c r="S455" s="650"/>
      <c r="T455" s="650"/>
      <c r="U455" s="650"/>
      <c r="V455" s="650"/>
      <c r="W455" s="650"/>
      <c r="X455" s="650"/>
      <c r="Y455" s="650"/>
      <c r="Z455" s="650"/>
      <c r="AA455" s="650"/>
      <c r="AB455" s="650"/>
      <c r="AC455" s="650"/>
      <c r="AD455" s="650"/>
      <c r="AE455" s="650"/>
      <c r="AF455" s="650"/>
      <c r="AG455" s="650"/>
      <c r="AH455" s="650"/>
      <c r="AI455" s="650"/>
      <c r="AJ455" s="650"/>
      <c r="AK455" s="650"/>
      <c r="AL455" s="650"/>
      <c r="AM455" s="650"/>
      <c r="AN455" s="650"/>
      <c r="AO455" s="650"/>
      <c r="AP455" s="650"/>
      <c r="AQ455" s="650"/>
      <c r="AR455" s="650"/>
      <c r="AS455" s="650"/>
      <c r="AT455" s="650"/>
      <c r="AU455" s="650"/>
      <c r="AV455" s="650"/>
      <c r="AW455" s="650"/>
      <c r="AX455" s="650"/>
      <c r="AY455" s="650"/>
      <c r="AZ455" s="650"/>
      <c r="BA455" s="650"/>
      <c r="BB455" s="650"/>
      <c r="BC455" s="650"/>
      <c r="BD455" s="650"/>
      <c r="BE455" s="650"/>
      <c r="BF455" s="650"/>
      <c r="BG455" s="650"/>
      <c r="BH455" s="650"/>
      <c r="BI455" s="650"/>
      <c r="BJ455" s="650"/>
      <c r="BK455" s="650"/>
      <c r="BL455" s="650"/>
      <c r="BM455" s="650"/>
      <c r="BN455" s="650"/>
      <c r="BO455" s="650"/>
      <c r="BP455" s="650"/>
      <c r="BQ455" s="650"/>
      <c r="BR455" s="650"/>
      <c r="BS455" s="650"/>
      <c r="BT455" s="650"/>
      <c r="BU455" s="650"/>
      <c r="BV455" s="650"/>
      <c r="BW455" s="650"/>
      <c r="BX455" s="650"/>
      <c r="BY455" s="650"/>
      <c r="BZ455" s="650"/>
      <c r="CA455" s="650"/>
      <c r="CB455" s="650"/>
      <c r="CC455" s="650"/>
      <c r="CD455" s="650"/>
      <c r="CE455" s="650"/>
      <c r="CF455" s="650"/>
      <c r="CG455" s="650"/>
      <c r="CH455" s="650"/>
    </row>
    <row r="456" spans="1:86" ht="13.5" customHeight="1">
      <c r="A456" s="379"/>
      <c r="B456" s="649"/>
      <c r="C456" s="650"/>
      <c r="D456" s="650"/>
      <c r="E456" s="650"/>
      <c r="F456" s="650"/>
      <c r="G456" s="650"/>
      <c r="H456" s="650"/>
      <c r="I456" s="650"/>
      <c r="J456" s="650"/>
      <c r="K456" s="650"/>
      <c r="L456" s="650"/>
      <c r="M456" s="650"/>
      <c r="N456" s="650"/>
      <c r="O456" s="650"/>
      <c r="P456" s="650"/>
      <c r="Q456" s="650"/>
      <c r="R456" s="650"/>
      <c r="S456" s="650"/>
      <c r="T456" s="650"/>
      <c r="U456" s="650"/>
      <c r="V456" s="650"/>
      <c r="W456" s="650"/>
      <c r="X456" s="650"/>
      <c r="Y456" s="650"/>
      <c r="Z456" s="650"/>
      <c r="AA456" s="650"/>
      <c r="AB456" s="650"/>
      <c r="AC456" s="650"/>
      <c r="AD456" s="650"/>
      <c r="AE456" s="650"/>
      <c r="AF456" s="650"/>
      <c r="AG456" s="650"/>
      <c r="AH456" s="650"/>
      <c r="AI456" s="650"/>
      <c r="AJ456" s="650"/>
      <c r="AK456" s="650"/>
      <c r="AL456" s="650"/>
      <c r="AM456" s="650"/>
      <c r="AN456" s="650"/>
      <c r="AO456" s="650"/>
      <c r="AP456" s="650"/>
      <c r="AQ456" s="650"/>
      <c r="AR456" s="650"/>
      <c r="AS456" s="650"/>
      <c r="AT456" s="650"/>
      <c r="AU456" s="650"/>
      <c r="AV456" s="650"/>
      <c r="AW456" s="650"/>
      <c r="AX456" s="650"/>
      <c r="AY456" s="650"/>
      <c r="AZ456" s="650"/>
      <c r="BA456" s="650"/>
      <c r="BB456" s="650"/>
      <c r="BC456" s="650"/>
      <c r="BD456" s="650"/>
      <c r="BE456" s="650"/>
      <c r="BF456" s="650"/>
      <c r="BG456" s="650"/>
      <c r="BH456" s="650"/>
      <c r="BI456" s="650"/>
      <c r="BJ456" s="650"/>
      <c r="BK456" s="650"/>
      <c r="BL456" s="650"/>
      <c r="BM456" s="650"/>
      <c r="BN456" s="650"/>
      <c r="BO456" s="650"/>
      <c r="BP456" s="650"/>
      <c r="BQ456" s="650"/>
      <c r="BR456" s="650"/>
      <c r="BS456" s="650"/>
      <c r="BT456" s="650"/>
      <c r="BU456" s="650"/>
      <c r="BV456" s="650"/>
      <c r="BW456" s="650"/>
      <c r="BX456" s="650"/>
      <c r="BY456" s="650"/>
      <c r="BZ456" s="650"/>
      <c r="CA456" s="650"/>
      <c r="CB456" s="650"/>
      <c r="CC456" s="650"/>
      <c r="CD456" s="650"/>
      <c r="CE456" s="650"/>
      <c r="CF456" s="650"/>
      <c r="CG456" s="650"/>
      <c r="CH456" s="650"/>
    </row>
    <row r="457" spans="1:86" ht="13.5" customHeight="1">
      <c r="A457" s="379"/>
      <c r="B457" s="649"/>
      <c r="C457" s="650"/>
      <c r="D457" s="650"/>
      <c r="E457" s="650"/>
      <c r="F457" s="650"/>
      <c r="G457" s="650"/>
      <c r="H457" s="650"/>
      <c r="I457" s="650"/>
      <c r="J457" s="650"/>
      <c r="K457" s="650"/>
      <c r="L457" s="650"/>
      <c r="M457" s="650"/>
      <c r="N457" s="650"/>
      <c r="O457" s="650"/>
      <c r="P457" s="650"/>
      <c r="Q457" s="650"/>
      <c r="R457" s="650"/>
      <c r="S457" s="650"/>
      <c r="T457" s="650"/>
      <c r="U457" s="650"/>
      <c r="V457" s="650"/>
      <c r="W457" s="650"/>
      <c r="X457" s="650"/>
      <c r="Y457" s="650"/>
      <c r="Z457" s="650"/>
      <c r="AA457" s="650"/>
      <c r="AB457" s="650"/>
      <c r="AC457" s="650"/>
      <c r="AD457" s="650"/>
      <c r="AE457" s="650"/>
      <c r="AF457" s="650"/>
      <c r="AG457" s="650"/>
      <c r="AH457" s="650"/>
      <c r="AI457" s="650"/>
      <c r="AJ457" s="650"/>
      <c r="AK457" s="650"/>
      <c r="AL457" s="650"/>
      <c r="AM457" s="650"/>
      <c r="AN457" s="650"/>
      <c r="AO457" s="650"/>
      <c r="AP457" s="650"/>
      <c r="AQ457" s="650"/>
      <c r="AR457" s="650"/>
      <c r="AS457" s="650"/>
      <c r="AT457" s="650"/>
      <c r="AU457" s="650"/>
      <c r="AV457" s="650"/>
      <c r="AW457" s="650"/>
      <c r="AX457" s="650"/>
      <c r="AY457" s="650"/>
      <c r="AZ457" s="650"/>
      <c r="BA457" s="650"/>
      <c r="BB457" s="650"/>
      <c r="BC457" s="650"/>
      <c r="BD457" s="650"/>
      <c r="BE457" s="650"/>
      <c r="BF457" s="650"/>
      <c r="BG457" s="650"/>
      <c r="BH457" s="650"/>
      <c r="BI457" s="650"/>
      <c r="BJ457" s="650"/>
      <c r="BK457" s="650"/>
      <c r="BL457" s="650"/>
      <c r="BM457" s="650"/>
      <c r="BN457" s="650"/>
      <c r="BO457" s="650"/>
      <c r="BP457" s="650"/>
      <c r="BQ457" s="650"/>
      <c r="BR457" s="650"/>
      <c r="BS457" s="650"/>
      <c r="BT457" s="650"/>
      <c r="BU457" s="650"/>
      <c r="BV457" s="650"/>
      <c r="BW457" s="650"/>
      <c r="BX457" s="650"/>
      <c r="BY457" s="650"/>
      <c r="BZ457" s="650"/>
      <c r="CA457" s="650"/>
      <c r="CB457" s="650"/>
      <c r="CC457" s="650"/>
      <c r="CD457" s="650"/>
      <c r="CE457" s="650"/>
      <c r="CF457" s="650"/>
      <c r="CG457" s="650"/>
      <c r="CH457" s="650"/>
    </row>
    <row r="458" spans="1:86" ht="13.5" customHeight="1">
      <c r="A458" s="379"/>
      <c r="B458" s="649"/>
      <c r="C458" s="650"/>
      <c r="D458" s="650"/>
      <c r="E458" s="650"/>
      <c r="F458" s="650"/>
      <c r="G458" s="650"/>
      <c r="H458" s="650"/>
      <c r="I458" s="650"/>
      <c r="J458" s="650"/>
      <c r="K458" s="650"/>
      <c r="L458" s="650"/>
      <c r="M458" s="650"/>
      <c r="N458" s="650"/>
      <c r="O458" s="650"/>
      <c r="P458" s="650"/>
      <c r="Q458" s="650"/>
      <c r="R458" s="650"/>
      <c r="S458" s="650"/>
      <c r="T458" s="650"/>
      <c r="U458" s="650"/>
      <c r="V458" s="650"/>
      <c r="W458" s="650"/>
      <c r="X458" s="650"/>
      <c r="Y458" s="650"/>
      <c r="Z458" s="650"/>
      <c r="AA458" s="650"/>
      <c r="AB458" s="650"/>
      <c r="AC458" s="650"/>
      <c r="AD458" s="650"/>
      <c r="AE458" s="650"/>
      <c r="AF458" s="650"/>
      <c r="AG458" s="650"/>
      <c r="AH458" s="650"/>
      <c r="AI458" s="650"/>
      <c r="AJ458" s="650"/>
      <c r="AK458" s="650"/>
      <c r="AL458" s="650"/>
      <c r="AM458" s="650"/>
      <c r="AN458" s="650"/>
      <c r="AO458" s="650"/>
      <c r="AP458" s="650"/>
      <c r="AQ458" s="650"/>
      <c r="AR458" s="650"/>
      <c r="AS458" s="650"/>
      <c r="AT458" s="650"/>
      <c r="AU458" s="650"/>
      <c r="AV458" s="650"/>
      <c r="AW458" s="650"/>
      <c r="AX458" s="650"/>
      <c r="AY458" s="650"/>
      <c r="AZ458" s="650"/>
      <c r="BA458" s="650"/>
      <c r="BB458" s="650"/>
      <c r="BC458" s="650"/>
      <c r="BD458" s="650"/>
      <c r="BE458" s="650"/>
      <c r="BF458" s="650"/>
      <c r="BG458" s="650"/>
      <c r="BH458" s="650"/>
      <c r="BI458" s="650"/>
      <c r="BJ458" s="650"/>
      <c r="BK458" s="650"/>
      <c r="BL458" s="650"/>
      <c r="BM458" s="650"/>
      <c r="BN458" s="650"/>
      <c r="BO458" s="650"/>
      <c r="BP458" s="650"/>
      <c r="BQ458" s="650"/>
      <c r="BR458" s="650"/>
      <c r="BS458" s="650"/>
      <c r="BT458" s="650"/>
      <c r="BU458" s="650"/>
      <c r="BV458" s="650"/>
      <c r="BW458" s="650"/>
      <c r="BX458" s="650"/>
      <c r="BY458" s="650"/>
      <c r="BZ458" s="650"/>
      <c r="CA458" s="650"/>
      <c r="CB458" s="650"/>
      <c r="CC458" s="650"/>
      <c r="CD458" s="650"/>
      <c r="CE458" s="650"/>
      <c r="CF458" s="650"/>
      <c r="CG458" s="650"/>
      <c r="CH458" s="650"/>
    </row>
    <row r="459" spans="1:86" ht="13.5" customHeight="1">
      <c r="A459" s="379"/>
      <c r="B459" s="649"/>
      <c r="C459" s="650"/>
      <c r="D459" s="650"/>
      <c r="E459" s="650"/>
      <c r="F459" s="650"/>
      <c r="G459" s="650"/>
      <c r="H459" s="650"/>
      <c r="I459" s="650"/>
      <c r="J459" s="650"/>
      <c r="K459" s="650"/>
      <c r="L459" s="650"/>
      <c r="M459" s="650"/>
      <c r="N459" s="650"/>
      <c r="O459" s="650"/>
      <c r="P459" s="650"/>
      <c r="Q459" s="650"/>
      <c r="R459" s="650"/>
      <c r="S459" s="650"/>
      <c r="T459" s="650"/>
      <c r="U459" s="650"/>
      <c r="V459" s="650"/>
      <c r="W459" s="650"/>
      <c r="X459" s="650"/>
      <c r="Y459" s="650"/>
      <c r="Z459" s="650"/>
      <c r="AA459" s="650"/>
      <c r="AB459" s="650"/>
      <c r="AC459" s="650"/>
      <c r="AD459" s="650"/>
      <c r="AE459" s="650"/>
      <c r="AF459" s="650"/>
      <c r="AG459" s="650"/>
      <c r="AH459" s="650"/>
      <c r="AI459" s="650"/>
      <c r="AJ459" s="650"/>
      <c r="AK459" s="650"/>
      <c r="AL459" s="650"/>
      <c r="AM459" s="650"/>
      <c r="AN459" s="650"/>
      <c r="AO459" s="650"/>
      <c r="AP459" s="650"/>
      <c r="AQ459" s="650"/>
      <c r="AR459" s="650"/>
      <c r="AS459" s="650"/>
      <c r="AT459" s="650"/>
      <c r="AU459" s="650"/>
      <c r="AV459" s="650"/>
      <c r="AW459" s="650"/>
      <c r="AX459" s="650"/>
      <c r="AY459" s="650"/>
      <c r="AZ459" s="650"/>
      <c r="BA459" s="650"/>
      <c r="BB459" s="650"/>
      <c r="BC459" s="650"/>
      <c r="BD459" s="650"/>
      <c r="BE459" s="650"/>
      <c r="BF459" s="650"/>
      <c r="BG459" s="650"/>
      <c r="BH459" s="650"/>
      <c r="BI459" s="650"/>
      <c r="BJ459" s="650"/>
      <c r="BK459" s="650"/>
      <c r="BL459" s="650"/>
      <c r="BM459" s="650"/>
      <c r="BN459" s="650"/>
      <c r="BO459" s="650"/>
      <c r="BP459" s="650"/>
      <c r="BQ459" s="650"/>
      <c r="BR459" s="650"/>
      <c r="BS459" s="650"/>
      <c r="BT459" s="650"/>
      <c r="BU459" s="650"/>
      <c r="BV459" s="650"/>
      <c r="BW459" s="650"/>
      <c r="BX459" s="650"/>
      <c r="BY459" s="650"/>
      <c r="BZ459" s="650"/>
      <c r="CA459" s="650"/>
      <c r="CB459" s="650"/>
      <c r="CC459" s="650"/>
      <c r="CD459" s="650"/>
      <c r="CE459" s="650"/>
      <c r="CF459" s="650"/>
      <c r="CG459" s="650"/>
      <c r="CH459" s="650"/>
    </row>
    <row r="460" spans="1:86" ht="13.5" customHeight="1">
      <c r="A460" s="379"/>
      <c r="B460" s="649"/>
      <c r="C460" s="650"/>
      <c r="D460" s="650"/>
      <c r="E460" s="650"/>
      <c r="F460" s="650"/>
      <c r="G460" s="650"/>
      <c r="H460" s="650"/>
      <c r="I460" s="650"/>
      <c r="J460" s="650"/>
      <c r="K460" s="650"/>
      <c r="L460" s="650"/>
      <c r="M460" s="650"/>
      <c r="N460" s="650"/>
      <c r="O460" s="650"/>
      <c r="P460" s="650"/>
      <c r="Q460" s="650"/>
      <c r="R460" s="650"/>
      <c r="S460" s="650"/>
      <c r="T460" s="650"/>
      <c r="U460" s="650"/>
      <c r="V460" s="650"/>
      <c r="W460" s="650"/>
      <c r="X460" s="650"/>
      <c r="Y460" s="650"/>
      <c r="Z460" s="650"/>
      <c r="AA460" s="650"/>
      <c r="AB460" s="650"/>
      <c r="AC460" s="650"/>
      <c r="AD460" s="650"/>
      <c r="AE460" s="650"/>
      <c r="AF460" s="650"/>
      <c r="AG460" s="650"/>
      <c r="AH460" s="650"/>
      <c r="AI460" s="650"/>
      <c r="AJ460" s="650"/>
      <c r="AK460" s="650"/>
      <c r="AL460" s="650"/>
      <c r="AM460" s="650"/>
      <c r="AN460" s="650"/>
      <c r="AO460" s="650"/>
      <c r="AP460" s="650"/>
      <c r="AQ460" s="650"/>
      <c r="AR460" s="650"/>
      <c r="AS460" s="650"/>
      <c r="AT460" s="650"/>
      <c r="AU460" s="650"/>
      <c r="AV460" s="650"/>
      <c r="AW460" s="650"/>
      <c r="AX460" s="650"/>
      <c r="AY460" s="650"/>
      <c r="AZ460" s="650"/>
      <c r="BA460" s="650"/>
      <c r="BB460" s="650"/>
      <c r="BC460" s="650"/>
      <c r="BD460" s="650"/>
      <c r="BE460" s="650"/>
      <c r="BF460" s="650"/>
      <c r="BG460" s="650"/>
      <c r="BH460" s="650"/>
      <c r="BI460" s="650"/>
      <c r="BJ460" s="650"/>
      <c r="BK460" s="650"/>
      <c r="BL460" s="650"/>
      <c r="BM460" s="650"/>
      <c r="BN460" s="650"/>
      <c r="BO460" s="650"/>
      <c r="BP460" s="650"/>
      <c r="BQ460" s="650"/>
      <c r="BR460" s="650"/>
      <c r="BS460" s="650"/>
      <c r="BT460" s="650"/>
      <c r="BU460" s="650"/>
      <c r="BV460" s="650"/>
      <c r="BW460" s="650"/>
      <c r="BX460" s="650"/>
      <c r="BY460" s="650"/>
      <c r="BZ460" s="650"/>
      <c r="CA460" s="650"/>
      <c r="CB460" s="650"/>
      <c r="CC460" s="650"/>
      <c r="CD460" s="650"/>
      <c r="CE460" s="650"/>
      <c r="CF460" s="650"/>
      <c r="CG460" s="650"/>
      <c r="CH460" s="650"/>
    </row>
    <row r="461" spans="1:86" ht="13.5" customHeight="1">
      <c r="A461" s="379"/>
      <c r="B461" s="649"/>
      <c r="C461" s="650"/>
      <c r="D461" s="650"/>
      <c r="E461" s="650"/>
      <c r="F461" s="650"/>
      <c r="G461" s="650"/>
      <c r="H461" s="650"/>
      <c r="I461" s="650"/>
      <c r="J461" s="650"/>
      <c r="K461" s="650"/>
      <c r="L461" s="650"/>
      <c r="M461" s="650"/>
      <c r="N461" s="650"/>
      <c r="O461" s="650"/>
      <c r="P461" s="650"/>
      <c r="Q461" s="650"/>
      <c r="R461" s="650"/>
      <c r="S461" s="650"/>
      <c r="T461" s="650"/>
      <c r="U461" s="650"/>
      <c r="V461" s="650"/>
      <c r="W461" s="650"/>
      <c r="X461" s="650"/>
      <c r="Y461" s="650"/>
      <c r="Z461" s="650"/>
      <c r="AA461" s="650"/>
      <c r="AB461" s="650"/>
      <c r="AC461" s="650"/>
      <c r="AD461" s="650"/>
      <c r="AE461" s="650"/>
      <c r="AF461" s="650"/>
      <c r="AG461" s="650"/>
      <c r="AH461" s="650"/>
      <c r="AI461" s="650"/>
      <c r="AJ461" s="650"/>
      <c r="AK461" s="650"/>
      <c r="AL461" s="650"/>
      <c r="AM461" s="650"/>
      <c r="AN461" s="650"/>
      <c r="AO461" s="650"/>
      <c r="AP461" s="650"/>
      <c r="AQ461" s="650"/>
      <c r="AR461" s="650"/>
      <c r="AS461" s="650"/>
      <c r="AT461" s="650"/>
      <c r="AU461" s="650"/>
      <c r="AV461" s="650"/>
      <c r="AW461" s="650"/>
      <c r="AX461" s="650"/>
      <c r="AY461" s="650"/>
      <c r="AZ461" s="650"/>
      <c r="BA461" s="650"/>
      <c r="BB461" s="650"/>
      <c r="BC461" s="650"/>
      <c r="BD461" s="650"/>
      <c r="BE461" s="650"/>
      <c r="BF461" s="650"/>
      <c r="BG461" s="650"/>
      <c r="BH461" s="650"/>
      <c r="BI461" s="650"/>
      <c r="BJ461" s="650"/>
      <c r="BK461" s="650"/>
      <c r="BL461" s="650"/>
      <c r="BM461" s="650"/>
      <c r="BN461" s="650"/>
      <c r="BO461" s="650"/>
      <c r="BP461" s="650"/>
      <c r="BQ461" s="650"/>
      <c r="BR461" s="650"/>
      <c r="BS461" s="650"/>
      <c r="BT461" s="650"/>
      <c r="BU461" s="650"/>
      <c r="BV461" s="650"/>
      <c r="BW461" s="650"/>
      <c r="BX461" s="650"/>
      <c r="BY461" s="650"/>
      <c r="BZ461" s="650"/>
      <c r="CA461" s="650"/>
      <c r="CB461" s="650"/>
      <c r="CC461" s="650"/>
      <c r="CD461" s="650"/>
      <c r="CE461" s="650"/>
      <c r="CF461" s="650"/>
      <c r="CG461" s="650"/>
      <c r="CH461" s="650"/>
    </row>
    <row r="462" spans="1:86" ht="13.5" customHeight="1">
      <c r="A462" s="379"/>
      <c r="B462" s="649"/>
      <c r="C462" s="650"/>
      <c r="D462" s="650"/>
      <c r="E462" s="650"/>
      <c r="F462" s="650"/>
      <c r="G462" s="650"/>
      <c r="H462" s="650"/>
      <c r="I462" s="650"/>
      <c r="J462" s="650"/>
      <c r="K462" s="650"/>
      <c r="L462" s="650"/>
      <c r="M462" s="650"/>
      <c r="N462" s="650"/>
      <c r="O462" s="650"/>
      <c r="P462" s="650"/>
      <c r="Q462" s="650"/>
      <c r="R462" s="650"/>
      <c r="S462" s="650"/>
      <c r="T462" s="650"/>
      <c r="U462" s="650"/>
      <c r="V462" s="650"/>
      <c r="W462" s="650"/>
      <c r="X462" s="650"/>
      <c r="Y462" s="650"/>
      <c r="Z462" s="650"/>
      <c r="AA462" s="650"/>
      <c r="AB462" s="650"/>
      <c r="AC462" s="650"/>
      <c r="AD462" s="650"/>
      <c r="AE462" s="650"/>
      <c r="AF462" s="650"/>
      <c r="AG462" s="650"/>
      <c r="AH462" s="650"/>
      <c r="AI462" s="650"/>
      <c r="AJ462" s="650"/>
      <c r="AK462" s="650"/>
      <c r="AL462" s="650"/>
      <c r="AM462" s="650"/>
      <c r="AN462" s="650"/>
      <c r="AO462" s="650"/>
      <c r="AP462" s="650"/>
      <c r="AQ462" s="650"/>
      <c r="AR462" s="650"/>
      <c r="AS462" s="650"/>
      <c r="AT462" s="650"/>
      <c r="AU462" s="650"/>
      <c r="AV462" s="650"/>
      <c r="AW462" s="650"/>
      <c r="AX462" s="650"/>
      <c r="AY462" s="650"/>
      <c r="AZ462" s="650"/>
      <c r="BA462" s="650"/>
      <c r="BB462" s="650"/>
      <c r="BC462" s="650"/>
      <c r="BD462" s="650"/>
      <c r="BE462" s="650"/>
      <c r="BF462" s="650"/>
      <c r="BG462" s="650"/>
      <c r="BH462" s="650"/>
      <c r="BI462" s="650"/>
      <c r="BJ462" s="650"/>
      <c r="BK462" s="650"/>
      <c r="BL462" s="650"/>
      <c r="BM462" s="650"/>
      <c r="BN462" s="650"/>
      <c r="BO462" s="650"/>
      <c r="BP462" s="650"/>
      <c r="BQ462" s="650"/>
      <c r="BR462" s="650"/>
      <c r="BS462" s="650"/>
      <c r="BT462" s="650"/>
      <c r="BU462" s="650"/>
      <c r="BV462" s="650"/>
      <c r="BW462" s="650"/>
      <c r="BX462" s="650"/>
      <c r="BY462" s="650"/>
      <c r="BZ462" s="650"/>
      <c r="CA462" s="650"/>
      <c r="CB462" s="650"/>
      <c r="CC462" s="650"/>
      <c r="CD462" s="650"/>
      <c r="CE462" s="650"/>
      <c r="CF462" s="650"/>
      <c r="CG462" s="650"/>
      <c r="CH462" s="650"/>
    </row>
    <row r="463" spans="1:86" ht="13.5" customHeight="1">
      <c r="A463" s="379"/>
      <c r="B463" s="649"/>
      <c r="C463" s="650"/>
      <c r="D463" s="650"/>
      <c r="E463" s="650"/>
      <c r="F463" s="650"/>
      <c r="G463" s="650"/>
      <c r="H463" s="650"/>
      <c r="I463" s="650"/>
      <c r="J463" s="650"/>
      <c r="K463" s="650"/>
      <c r="L463" s="650"/>
      <c r="M463" s="650"/>
      <c r="N463" s="650"/>
      <c r="O463" s="650"/>
      <c r="P463" s="650"/>
      <c r="Q463" s="650"/>
      <c r="R463" s="650"/>
      <c r="S463" s="650"/>
      <c r="T463" s="650"/>
      <c r="U463" s="650"/>
      <c r="V463" s="650"/>
      <c r="W463" s="650"/>
      <c r="X463" s="650"/>
      <c r="Y463" s="650"/>
      <c r="Z463" s="650"/>
      <c r="AA463" s="650"/>
      <c r="AB463" s="650"/>
      <c r="AC463" s="650"/>
      <c r="AD463" s="650"/>
      <c r="AE463" s="650"/>
      <c r="AF463" s="650"/>
      <c r="AG463" s="650"/>
      <c r="AH463" s="650"/>
      <c r="AI463" s="650"/>
      <c r="AJ463" s="650"/>
      <c r="AK463" s="650"/>
      <c r="AL463" s="650"/>
      <c r="AM463" s="650"/>
      <c r="AN463" s="650"/>
      <c r="AO463" s="650"/>
      <c r="AP463" s="650"/>
      <c r="AQ463" s="650"/>
      <c r="AR463" s="650"/>
      <c r="AS463" s="650"/>
      <c r="AT463" s="650"/>
      <c r="AU463" s="650"/>
      <c r="AV463" s="650"/>
      <c r="AW463" s="650"/>
      <c r="AX463" s="650"/>
      <c r="AY463" s="650"/>
      <c r="AZ463" s="650"/>
      <c r="BA463" s="650"/>
      <c r="BB463" s="650"/>
      <c r="BC463" s="650"/>
      <c r="BD463" s="650"/>
      <c r="BE463" s="650"/>
      <c r="BF463" s="650"/>
      <c r="BG463" s="650"/>
      <c r="BH463" s="650"/>
      <c r="BI463" s="650"/>
      <c r="BJ463" s="650"/>
      <c r="BK463" s="650"/>
      <c r="BL463" s="650"/>
      <c r="BM463" s="650"/>
      <c r="BN463" s="650"/>
      <c r="BO463" s="650"/>
      <c r="BP463" s="650"/>
      <c r="BQ463" s="650"/>
      <c r="BR463" s="650"/>
      <c r="BS463" s="650"/>
      <c r="BT463" s="650"/>
      <c r="BU463" s="650"/>
      <c r="BV463" s="650"/>
      <c r="BW463" s="650"/>
      <c r="BX463" s="650"/>
      <c r="BY463" s="650"/>
      <c r="BZ463" s="650"/>
      <c r="CA463" s="650"/>
      <c r="CB463" s="650"/>
      <c r="CC463" s="650"/>
      <c r="CD463" s="650"/>
      <c r="CE463" s="650"/>
      <c r="CF463" s="650"/>
      <c r="CG463" s="650"/>
      <c r="CH463" s="650"/>
    </row>
    <row r="464" spans="1:86" ht="13.5" customHeight="1">
      <c r="A464" s="379"/>
      <c r="B464" s="649"/>
      <c r="C464" s="650"/>
      <c r="D464" s="650"/>
      <c r="E464" s="650"/>
      <c r="F464" s="650"/>
      <c r="G464" s="650"/>
      <c r="H464" s="650"/>
      <c r="I464" s="650"/>
      <c r="J464" s="650"/>
      <c r="K464" s="650"/>
      <c r="L464" s="650"/>
      <c r="M464" s="650"/>
      <c r="N464" s="650"/>
      <c r="O464" s="650"/>
      <c r="P464" s="650"/>
      <c r="Q464" s="650"/>
      <c r="R464" s="650"/>
      <c r="S464" s="650"/>
      <c r="T464" s="650"/>
      <c r="U464" s="650"/>
      <c r="V464" s="650"/>
      <c r="W464" s="650"/>
      <c r="X464" s="650"/>
      <c r="Y464" s="650"/>
      <c r="Z464" s="650"/>
      <c r="AA464" s="650"/>
      <c r="AB464" s="650"/>
      <c r="AC464" s="650"/>
      <c r="AD464" s="650"/>
      <c r="AE464" s="650"/>
      <c r="AF464" s="650"/>
      <c r="AG464" s="650"/>
      <c r="AH464" s="650"/>
      <c r="AI464" s="650"/>
      <c r="AJ464" s="650"/>
      <c r="AK464" s="650"/>
      <c r="AL464" s="650"/>
      <c r="AM464" s="650"/>
      <c r="AN464" s="650"/>
      <c r="AO464" s="650"/>
      <c r="AP464" s="650"/>
      <c r="AQ464" s="650"/>
      <c r="AR464" s="650"/>
      <c r="AS464" s="650"/>
      <c r="AT464" s="650"/>
      <c r="AU464" s="650"/>
      <c r="AV464" s="650"/>
      <c r="AW464" s="650"/>
      <c r="AX464" s="650"/>
      <c r="AY464" s="650"/>
      <c r="AZ464" s="650"/>
      <c r="BA464" s="650"/>
      <c r="BB464" s="650"/>
      <c r="BC464" s="650"/>
      <c r="BD464" s="650"/>
      <c r="BE464" s="650"/>
      <c r="BF464" s="650"/>
      <c r="BG464" s="650"/>
      <c r="BH464" s="650"/>
      <c r="BI464" s="650"/>
      <c r="BJ464" s="650"/>
      <c r="BK464" s="650"/>
      <c r="BL464" s="650"/>
      <c r="BM464" s="650"/>
      <c r="BN464" s="650"/>
      <c r="BO464" s="650"/>
      <c r="BP464" s="650"/>
      <c r="BQ464" s="650"/>
      <c r="BR464" s="650"/>
      <c r="BS464" s="650"/>
      <c r="BT464" s="650"/>
      <c r="BU464" s="650"/>
      <c r="BV464" s="650"/>
      <c r="BW464" s="650"/>
      <c r="BX464" s="650"/>
      <c r="BY464" s="650"/>
      <c r="BZ464" s="650"/>
      <c r="CA464" s="650"/>
      <c r="CB464" s="650"/>
      <c r="CC464" s="650"/>
      <c r="CD464" s="650"/>
      <c r="CE464" s="650"/>
      <c r="CF464" s="650"/>
      <c r="CG464" s="650"/>
      <c r="CH464" s="650"/>
    </row>
    <row r="465" spans="1:86" ht="13.5" customHeight="1">
      <c r="A465" s="379"/>
      <c r="B465" s="649"/>
      <c r="C465" s="650"/>
      <c r="D465" s="650"/>
      <c r="E465" s="650"/>
      <c r="F465" s="650"/>
      <c r="G465" s="650"/>
      <c r="H465" s="650"/>
      <c r="I465" s="650"/>
      <c r="J465" s="650"/>
      <c r="K465" s="650"/>
      <c r="L465" s="650"/>
      <c r="M465" s="650"/>
      <c r="N465" s="650"/>
      <c r="O465" s="650"/>
      <c r="P465" s="650"/>
      <c r="Q465" s="650"/>
      <c r="R465" s="650"/>
      <c r="S465" s="650"/>
      <c r="T465" s="650"/>
      <c r="U465" s="650"/>
      <c r="V465" s="650"/>
      <c r="W465" s="650"/>
      <c r="X465" s="650"/>
      <c r="Y465" s="650"/>
      <c r="Z465" s="650"/>
      <c r="AA465" s="650"/>
      <c r="AB465" s="650"/>
      <c r="AC465" s="650"/>
      <c r="AD465" s="650"/>
      <c r="AE465" s="650"/>
      <c r="AF465" s="650"/>
      <c r="AG465" s="650"/>
      <c r="AH465" s="650"/>
      <c r="AI465" s="650"/>
      <c r="AJ465" s="650"/>
      <c r="AK465" s="650"/>
      <c r="AL465" s="650"/>
      <c r="AM465" s="650"/>
      <c r="AN465" s="650"/>
      <c r="AO465" s="650"/>
      <c r="AP465" s="650"/>
      <c r="AQ465" s="650"/>
      <c r="AR465" s="650"/>
      <c r="AS465" s="650"/>
      <c r="AT465" s="650"/>
      <c r="AU465" s="650"/>
      <c r="AV465" s="650"/>
      <c r="AW465" s="650"/>
      <c r="AX465" s="650"/>
      <c r="AY465" s="650"/>
      <c r="AZ465" s="650"/>
      <c r="BA465" s="650"/>
      <c r="BB465" s="650"/>
      <c r="BC465" s="650"/>
      <c r="BD465" s="650"/>
      <c r="BE465" s="650"/>
      <c r="BF465" s="650"/>
      <c r="BG465" s="650"/>
      <c r="BH465" s="650"/>
      <c r="BI465" s="650"/>
      <c r="BJ465" s="650"/>
      <c r="BK465" s="650"/>
      <c r="BL465" s="650"/>
      <c r="BM465" s="650"/>
      <c r="BN465" s="650"/>
      <c r="BO465" s="650"/>
      <c r="BP465" s="650"/>
      <c r="BQ465" s="650"/>
      <c r="BR465" s="650"/>
      <c r="BS465" s="650"/>
      <c r="BT465" s="650"/>
      <c r="BU465" s="650"/>
      <c r="BV465" s="650"/>
      <c r="BW465" s="650"/>
      <c r="BX465" s="650"/>
      <c r="BY465" s="650"/>
      <c r="BZ465" s="650"/>
      <c r="CA465" s="650"/>
      <c r="CB465" s="650"/>
      <c r="CC465" s="650"/>
      <c r="CD465" s="650"/>
      <c r="CE465" s="650"/>
      <c r="CF465" s="650"/>
      <c r="CG465" s="650"/>
      <c r="CH465" s="650"/>
    </row>
    <row r="466" spans="1:86" ht="13.5" customHeight="1">
      <c r="A466" s="379"/>
      <c r="B466" s="649"/>
      <c r="C466" s="650"/>
      <c r="D466" s="650"/>
      <c r="E466" s="650"/>
      <c r="F466" s="650"/>
      <c r="G466" s="650"/>
      <c r="H466" s="650"/>
      <c r="I466" s="650"/>
      <c r="J466" s="650"/>
      <c r="K466" s="650"/>
      <c r="L466" s="650"/>
      <c r="M466" s="650"/>
      <c r="N466" s="650"/>
      <c r="O466" s="650"/>
      <c r="P466" s="650"/>
      <c r="Q466" s="650"/>
      <c r="R466" s="650"/>
      <c r="S466" s="650"/>
      <c r="T466" s="650"/>
      <c r="U466" s="650"/>
      <c r="V466" s="650"/>
      <c r="W466" s="650"/>
      <c r="X466" s="650"/>
      <c r="Y466" s="650"/>
      <c r="Z466" s="650"/>
      <c r="AA466" s="650"/>
      <c r="AB466" s="650"/>
      <c r="AC466" s="650"/>
      <c r="AD466" s="650"/>
      <c r="AE466" s="650"/>
      <c r="AF466" s="650"/>
      <c r="AG466" s="650"/>
      <c r="AH466" s="650"/>
      <c r="AI466" s="650"/>
      <c r="AJ466" s="650"/>
      <c r="AK466" s="650"/>
      <c r="AL466" s="650"/>
      <c r="AM466" s="650"/>
      <c r="AN466" s="650"/>
      <c r="AO466" s="650"/>
      <c r="AP466" s="650"/>
      <c r="AQ466" s="650"/>
      <c r="AR466" s="650"/>
      <c r="AS466" s="650"/>
      <c r="AT466" s="650"/>
      <c r="AU466" s="650"/>
      <c r="AV466" s="650"/>
      <c r="AW466" s="650"/>
      <c r="AX466" s="650"/>
      <c r="AY466" s="650"/>
      <c r="AZ466" s="650"/>
      <c r="BA466" s="650"/>
      <c r="BB466" s="650"/>
      <c r="BC466" s="650"/>
      <c r="BD466" s="650"/>
      <c r="BE466" s="650"/>
      <c r="BF466" s="650"/>
      <c r="BG466" s="650"/>
      <c r="BH466" s="650"/>
      <c r="BI466" s="650"/>
      <c r="BJ466" s="650"/>
      <c r="BK466" s="650"/>
      <c r="BL466" s="650"/>
      <c r="BM466" s="650"/>
      <c r="BN466" s="650"/>
      <c r="BO466" s="650"/>
      <c r="BP466" s="650"/>
      <c r="BQ466" s="650"/>
      <c r="BR466" s="650"/>
      <c r="BS466" s="650"/>
      <c r="BT466" s="650"/>
      <c r="BU466" s="650"/>
      <c r="BV466" s="650"/>
      <c r="BW466" s="650"/>
      <c r="BX466" s="650"/>
      <c r="BY466" s="650"/>
      <c r="BZ466" s="650"/>
      <c r="CA466" s="650"/>
      <c r="CB466" s="650"/>
      <c r="CC466" s="650"/>
      <c r="CD466" s="650"/>
      <c r="CE466" s="650"/>
      <c r="CF466" s="650"/>
      <c r="CG466" s="650"/>
      <c r="CH466" s="650"/>
    </row>
    <row r="467" spans="1:86" ht="13.5" customHeight="1">
      <c r="A467" s="379"/>
      <c r="B467" s="649"/>
      <c r="C467" s="650"/>
      <c r="D467" s="650"/>
      <c r="E467" s="650"/>
      <c r="F467" s="650"/>
      <c r="G467" s="650"/>
      <c r="H467" s="650"/>
      <c r="I467" s="650"/>
      <c r="J467" s="650"/>
      <c r="K467" s="650"/>
      <c r="L467" s="650"/>
      <c r="M467" s="650"/>
      <c r="N467" s="650"/>
      <c r="O467" s="650"/>
      <c r="P467" s="650"/>
      <c r="Q467" s="650"/>
      <c r="R467" s="650"/>
      <c r="S467" s="650"/>
      <c r="T467" s="650"/>
      <c r="U467" s="650"/>
      <c r="V467" s="650"/>
      <c r="W467" s="650"/>
      <c r="X467" s="650"/>
      <c r="Y467" s="650"/>
      <c r="Z467" s="650"/>
      <c r="AA467" s="650"/>
      <c r="AB467" s="650"/>
      <c r="AC467" s="650"/>
      <c r="AD467" s="650"/>
      <c r="AE467" s="650"/>
      <c r="AF467" s="650"/>
      <c r="AG467" s="650"/>
      <c r="AH467" s="650"/>
      <c r="AI467" s="650"/>
      <c r="AJ467" s="650"/>
      <c r="AK467" s="650"/>
      <c r="AL467" s="650"/>
      <c r="AM467" s="650"/>
      <c r="AN467" s="650"/>
      <c r="AO467" s="650"/>
      <c r="AP467" s="650"/>
      <c r="AQ467" s="650"/>
      <c r="AR467" s="650"/>
      <c r="AS467" s="650"/>
      <c r="AT467" s="650"/>
      <c r="AU467" s="650"/>
      <c r="AV467" s="650"/>
      <c r="AW467" s="650"/>
      <c r="AX467" s="650"/>
      <c r="AY467" s="650"/>
      <c r="AZ467" s="650"/>
      <c r="BA467" s="650"/>
      <c r="BB467" s="650"/>
      <c r="BC467" s="650"/>
      <c r="BD467" s="650"/>
      <c r="BE467" s="650"/>
      <c r="BF467" s="650"/>
      <c r="BG467" s="650"/>
      <c r="BH467" s="650"/>
      <c r="BI467" s="650"/>
      <c r="BJ467" s="650"/>
      <c r="BK467" s="650"/>
      <c r="BL467" s="650"/>
      <c r="BM467" s="650"/>
      <c r="BN467" s="650"/>
      <c r="BO467" s="650"/>
      <c r="BP467" s="650"/>
      <c r="BQ467" s="650"/>
      <c r="BR467" s="650"/>
      <c r="BS467" s="650"/>
      <c r="BT467" s="650"/>
      <c r="BU467" s="650"/>
      <c r="BV467" s="650"/>
      <c r="BW467" s="650"/>
      <c r="BX467" s="650"/>
      <c r="BY467" s="650"/>
      <c r="BZ467" s="650"/>
      <c r="CA467" s="650"/>
      <c r="CB467" s="650"/>
      <c r="CC467" s="650"/>
      <c r="CD467" s="650"/>
      <c r="CE467" s="650"/>
      <c r="CF467" s="650"/>
      <c r="CG467" s="650"/>
      <c r="CH467" s="650"/>
    </row>
    <row r="468" spans="1:86" ht="13.5" customHeight="1">
      <c r="A468" s="379"/>
      <c r="B468" s="649"/>
      <c r="C468" s="650"/>
      <c r="D468" s="650"/>
      <c r="E468" s="650"/>
      <c r="F468" s="650"/>
      <c r="G468" s="650"/>
      <c r="H468" s="650"/>
      <c r="I468" s="650"/>
      <c r="J468" s="650"/>
      <c r="K468" s="650"/>
      <c r="L468" s="650"/>
      <c r="M468" s="650"/>
      <c r="N468" s="650"/>
      <c r="O468" s="650"/>
      <c r="P468" s="650"/>
      <c r="Q468" s="650"/>
      <c r="R468" s="650"/>
      <c r="S468" s="650"/>
      <c r="T468" s="650"/>
      <c r="U468" s="650"/>
      <c r="V468" s="650"/>
      <c r="W468" s="650"/>
      <c r="X468" s="650"/>
      <c r="Y468" s="650"/>
      <c r="Z468" s="650"/>
      <c r="AA468" s="650"/>
      <c r="AB468" s="650"/>
      <c r="AC468" s="650"/>
      <c r="AD468" s="650"/>
      <c r="AE468" s="650"/>
      <c r="AF468" s="650"/>
      <c r="AG468" s="650"/>
      <c r="AH468" s="650"/>
      <c r="AI468" s="650"/>
      <c r="AJ468" s="650"/>
      <c r="AK468" s="650"/>
      <c r="AL468" s="650"/>
      <c r="AM468" s="650"/>
      <c r="AN468" s="650"/>
      <c r="AO468" s="650"/>
      <c r="AP468" s="650"/>
      <c r="AQ468" s="650"/>
      <c r="AR468" s="650"/>
      <c r="AS468" s="650"/>
      <c r="AT468" s="650"/>
      <c r="AU468" s="650"/>
      <c r="AV468" s="650"/>
      <c r="AW468" s="650"/>
      <c r="AX468" s="650"/>
      <c r="AY468" s="650"/>
      <c r="AZ468" s="650"/>
      <c r="BA468" s="650"/>
      <c r="BB468" s="650"/>
      <c r="BC468" s="650"/>
      <c r="BD468" s="650"/>
      <c r="BE468" s="650"/>
      <c r="BF468" s="650"/>
      <c r="BG468" s="650"/>
      <c r="BH468" s="650"/>
      <c r="BI468" s="650"/>
      <c r="BJ468" s="650"/>
      <c r="BK468" s="650"/>
      <c r="BL468" s="650"/>
      <c r="BM468" s="650"/>
      <c r="BN468" s="650"/>
      <c r="BO468" s="650"/>
      <c r="BP468" s="650"/>
      <c r="BQ468" s="650"/>
      <c r="BR468" s="650"/>
      <c r="BS468" s="650"/>
      <c r="BT468" s="650"/>
      <c r="BU468" s="650"/>
      <c r="BV468" s="650"/>
      <c r="BW468" s="650"/>
      <c r="BX468" s="650"/>
      <c r="BY468" s="650"/>
      <c r="BZ468" s="650"/>
      <c r="CA468" s="650"/>
      <c r="CB468" s="650"/>
      <c r="CC468" s="650"/>
      <c r="CD468" s="650"/>
      <c r="CE468" s="650"/>
      <c r="CF468" s="650"/>
      <c r="CG468" s="650"/>
      <c r="CH468" s="650"/>
    </row>
    <row r="469" spans="1:86" ht="13.5" customHeight="1">
      <c r="A469" s="379"/>
      <c r="B469" s="649"/>
      <c r="C469" s="650"/>
      <c r="D469" s="650"/>
      <c r="E469" s="650"/>
      <c r="F469" s="650"/>
      <c r="G469" s="650"/>
      <c r="H469" s="650"/>
      <c r="I469" s="650"/>
      <c r="J469" s="650"/>
      <c r="K469" s="650"/>
      <c r="L469" s="650"/>
      <c r="M469" s="650"/>
      <c r="N469" s="650"/>
      <c r="O469" s="650"/>
      <c r="P469" s="650"/>
      <c r="Q469" s="650"/>
      <c r="R469" s="650"/>
      <c r="S469" s="650"/>
      <c r="T469" s="650"/>
      <c r="U469" s="650"/>
      <c r="V469" s="650"/>
      <c r="W469" s="650"/>
      <c r="X469" s="650"/>
      <c r="Y469" s="650"/>
      <c r="Z469" s="650"/>
      <c r="AA469" s="650"/>
      <c r="AB469" s="650"/>
      <c r="AC469" s="650"/>
      <c r="AD469" s="650"/>
      <c r="AE469" s="650"/>
      <c r="AF469" s="650"/>
      <c r="AG469" s="650"/>
      <c r="AH469" s="650"/>
      <c r="AI469" s="650"/>
      <c r="AJ469" s="650"/>
      <c r="AK469" s="650"/>
      <c r="AL469" s="650"/>
      <c r="AM469" s="650"/>
      <c r="AN469" s="650"/>
      <c r="AO469" s="650"/>
      <c r="AP469" s="650"/>
      <c r="AQ469" s="650"/>
      <c r="AR469" s="650"/>
      <c r="AS469" s="650"/>
      <c r="AT469" s="650"/>
      <c r="AU469" s="650"/>
      <c r="AV469" s="650"/>
      <c r="AW469" s="650"/>
      <c r="AX469" s="650"/>
      <c r="AY469" s="650"/>
      <c r="AZ469" s="650"/>
      <c r="BA469" s="650"/>
      <c r="BB469" s="650"/>
      <c r="BC469" s="650"/>
      <c r="BD469" s="650"/>
      <c r="BE469" s="650"/>
      <c r="BF469" s="650"/>
      <c r="BG469" s="650"/>
      <c r="BH469" s="650"/>
      <c r="BI469" s="650"/>
      <c r="BJ469" s="650"/>
      <c r="BK469" s="650"/>
      <c r="BL469" s="650"/>
      <c r="BM469" s="650"/>
      <c r="BN469" s="650"/>
      <c r="BO469" s="650"/>
      <c r="BP469" s="650"/>
      <c r="BQ469" s="650"/>
      <c r="BR469" s="650"/>
      <c r="BS469" s="650"/>
      <c r="BT469" s="650"/>
      <c r="BU469" s="650"/>
      <c r="BV469" s="650"/>
      <c r="BW469" s="650"/>
      <c r="BX469" s="650"/>
      <c r="BY469" s="650"/>
      <c r="BZ469" s="650"/>
      <c r="CA469" s="650"/>
      <c r="CB469" s="650"/>
      <c r="CC469" s="650"/>
      <c r="CD469" s="650"/>
      <c r="CE469" s="650"/>
      <c r="CF469" s="650"/>
      <c r="CG469" s="650"/>
      <c r="CH469" s="650"/>
    </row>
    <row r="470" spans="1:86" ht="13.5" customHeight="1">
      <c r="A470" s="379"/>
      <c r="B470" s="649"/>
      <c r="C470" s="650"/>
      <c r="D470" s="650"/>
      <c r="E470" s="650"/>
      <c r="F470" s="650"/>
      <c r="G470" s="650"/>
      <c r="H470" s="650"/>
      <c r="I470" s="650"/>
      <c r="J470" s="650"/>
      <c r="K470" s="650"/>
      <c r="L470" s="650"/>
      <c r="M470" s="650"/>
      <c r="N470" s="650"/>
      <c r="O470" s="650"/>
      <c r="P470" s="650"/>
      <c r="Q470" s="650"/>
      <c r="R470" s="650"/>
      <c r="S470" s="650"/>
      <c r="T470" s="650"/>
      <c r="U470" s="650"/>
      <c r="V470" s="650"/>
      <c r="W470" s="650"/>
      <c r="X470" s="650"/>
      <c r="Y470" s="650"/>
      <c r="Z470" s="650"/>
      <c r="AA470" s="650"/>
      <c r="AB470" s="650"/>
      <c r="AC470" s="650"/>
      <c r="AD470" s="650"/>
      <c r="AE470" s="650"/>
      <c r="AF470" s="650"/>
      <c r="AG470" s="650"/>
      <c r="AH470" s="650"/>
      <c r="AI470" s="650"/>
      <c r="AJ470" s="650"/>
      <c r="AK470" s="650"/>
      <c r="AL470" s="650"/>
      <c r="AM470" s="650"/>
      <c r="AN470" s="650"/>
      <c r="AO470" s="650"/>
      <c r="AP470" s="650"/>
      <c r="AQ470" s="650"/>
      <c r="AR470" s="650"/>
      <c r="AS470" s="650"/>
      <c r="AT470" s="650"/>
      <c r="AU470" s="650"/>
      <c r="AV470" s="650"/>
      <c r="AW470" s="650"/>
      <c r="AX470" s="650"/>
      <c r="AY470" s="650"/>
      <c r="AZ470" s="650"/>
      <c r="BA470" s="650"/>
      <c r="BB470" s="650"/>
      <c r="BC470" s="650"/>
      <c r="BD470" s="650"/>
      <c r="BE470" s="650"/>
      <c r="BF470" s="650"/>
      <c r="BG470" s="650"/>
      <c r="BH470" s="650"/>
      <c r="BI470" s="650"/>
      <c r="BJ470" s="650"/>
      <c r="BK470" s="650"/>
      <c r="BL470" s="650"/>
      <c r="BM470" s="650"/>
      <c r="BN470" s="650"/>
      <c r="BO470" s="650"/>
      <c r="BP470" s="650"/>
      <c r="BQ470" s="650"/>
      <c r="BR470" s="650"/>
      <c r="BS470" s="650"/>
      <c r="BT470" s="650"/>
      <c r="BU470" s="650"/>
      <c r="BV470" s="650"/>
      <c r="BW470" s="650"/>
      <c r="BX470" s="650"/>
      <c r="BY470" s="650"/>
      <c r="BZ470" s="650"/>
      <c r="CA470" s="650"/>
      <c r="CB470" s="650"/>
      <c r="CC470" s="650"/>
      <c r="CD470" s="650"/>
      <c r="CE470" s="650"/>
      <c r="CF470" s="650"/>
      <c r="CG470" s="650"/>
      <c r="CH470" s="650"/>
    </row>
    <row r="471" spans="1:86" ht="13.5" customHeight="1">
      <c r="A471" s="379"/>
      <c r="B471" s="649"/>
      <c r="C471" s="650"/>
      <c r="D471" s="650"/>
      <c r="E471" s="650"/>
      <c r="F471" s="650"/>
      <c r="G471" s="650"/>
      <c r="H471" s="650"/>
      <c r="I471" s="650"/>
      <c r="J471" s="650"/>
      <c r="K471" s="650"/>
      <c r="L471" s="650"/>
      <c r="M471" s="650"/>
      <c r="N471" s="650"/>
      <c r="O471" s="650"/>
      <c r="P471" s="650"/>
      <c r="Q471" s="650"/>
      <c r="R471" s="650"/>
      <c r="S471" s="650"/>
      <c r="T471" s="650"/>
      <c r="U471" s="650"/>
      <c r="V471" s="650"/>
      <c r="W471" s="650"/>
      <c r="X471" s="650"/>
      <c r="Y471" s="650"/>
      <c r="Z471" s="650"/>
      <c r="AA471" s="650"/>
      <c r="AB471" s="650"/>
      <c r="AC471" s="650"/>
      <c r="AD471" s="650"/>
      <c r="AE471" s="650"/>
      <c r="AF471" s="650"/>
      <c r="AG471" s="650"/>
      <c r="AH471" s="650"/>
      <c r="AI471" s="650"/>
      <c r="AJ471" s="650"/>
      <c r="AK471" s="650"/>
      <c r="AL471" s="650"/>
      <c r="AM471" s="650"/>
      <c r="AN471" s="650"/>
      <c r="AO471" s="650"/>
      <c r="AP471" s="650"/>
      <c r="AQ471" s="650"/>
      <c r="AR471" s="650"/>
      <c r="AS471" s="650"/>
      <c r="AT471" s="650"/>
      <c r="AU471" s="650"/>
      <c r="AV471" s="650"/>
      <c r="AW471" s="650"/>
      <c r="AX471" s="650"/>
      <c r="AY471" s="650"/>
      <c r="AZ471" s="650"/>
      <c r="BA471" s="650"/>
      <c r="BB471" s="650"/>
      <c r="BC471" s="650"/>
      <c r="BD471" s="650"/>
      <c r="BE471" s="650"/>
      <c r="BF471" s="650"/>
      <c r="BG471" s="650"/>
      <c r="BH471" s="650"/>
      <c r="BI471" s="650"/>
      <c r="BJ471" s="650"/>
      <c r="BK471" s="650"/>
      <c r="BL471" s="650"/>
      <c r="BM471" s="650"/>
      <c r="BN471" s="650"/>
      <c r="BO471" s="650"/>
      <c r="BP471" s="650"/>
      <c r="BQ471" s="650"/>
      <c r="BR471" s="650"/>
      <c r="BS471" s="650"/>
      <c r="BT471" s="650"/>
      <c r="BU471" s="650"/>
      <c r="BV471" s="650"/>
      <c r="BW471" s="650"/>
      <c r="BX471" s="650"/>
      <c r="BY471" s="650"/>
      <c r="BZ471" s="650"/>
      <c r="CA471" s="650"/>
      <c r="CB471" s="650"/>
      <c r="CC471" s="650"/>
      <c r="CD471" s="650"/>
      <c r="CE471" s="650"/>
      <c r="CF471" s="650"/>
      <c r="CG471" s="650"/>
      <c r="CH471" s="650"/>
    </row>
    <row r="472" spans="1:86" ht="13.5" customHeight="1">
      <c r="A472" s="379"/>
      <c r="B472" s="649"/>
      <c r="C472" s="650"/>
      <c r="D472" s="650"/>
      <c r="E472" s="650"/>
      <c r="F472" s="650"/>
      <c r="G472" s="650"/>
      <c r="H472" s="650"/>
      <c r="I472" s="650"/>
      <c r="J472" s="650"/>
      <c r="K472" s="650"/>
      <c r="L472" s="650"/>
      <c r="M472" s="650"/>
      <c r="N472" s="650"/>
      <c r="O472" s="650"/>
      <c r="P472" s="650"/>
      <c r="Q472" s="650"/>
      <c r="R472" s="650"/>
      <c r="S472" s="650"/>
      <c r="T472" s="650"/>
      <c r="U472" s="650"/>
      <c r="V472" s="650"/>
      <c r="W472" s="650"/>
      <c r="X472" s="650"/>
      <c r="Y472" s="650"/>
      <c r="Z472" s="650"/>
      <c r="AA472" s="650"/>
      <c r="AB472" s="650"/>
      <c r="AC472" s="650"/>
      <c r="AD472" s="650"/>
      <c r="AE472" s="650"/>
      <c r="AF472" s="650"/>
      <c r="AG472" s="650"/>
      <c r="AH472" s="650"/>
      <c r="AI472" s="650"/>
      <c r="AJ472" s="650"/>
      <c r="AK472" s="650"/>
      <c r="AL472" s="650"/>
      <c r="AM472" s="650"/>
      <c r="AN472" s="650"/>
      <c r="AO472" s="650"/>
      <c r="AP472" s="650"/>
      <c r="AQ472" s="650"/>
      <c r="AR472" s="650"/>
      <c r="AS472" s="650"/>
      <c r="AT472" s="650"/>
      <c r="AU472" s="650"/>
      <c r="AV472" s="650"/>
      <c r="AW472" s="650"/>
      <c r="AX472" s="650"/>
      <c r="AY472" s="650"/>
      <c r="AZ472" s="650"/>
      <c r="BA472" s="650"/>
      <c r="BB472" s="650"/>
      <c r="BC472" s="650"/>
      <c r="BD472" s="650"/>
      <c r="BE472" s="650"/>
      <c r="BF472" s="650"/>
      <c r="BG472" s="650"/>
      <c r="BH472" s="650"/>
      <c r="BI472" s="650"/>
      <c r="BJ472" s="650"/>
      <c r="BK472" s="650"/>
      <c r="BL472" s="650"/>
      <c r="BM472" s="650"/>
      <c r="BN472" s="650"/>
      <c r="BO472" s="650"/>
      <c r="BP472" s="650"/>
      <c r="BQ472" s="650"/>
      <c r="BR472" s="650"/>
      <c r="BS472" s="650"/>
      <c r="BT472" s="650"/>
      <c r="BU472" s="650"/>
      <c r="BV472" s="650"/>
      <c r="BW472" s="650"/>
      <c r="BX472" s="650"/>
      <c r="BY472" s="650"/>
      <c r="BZ472" s="650"/>
      <c r="CA472" s="650"/>
      <c r="CB472" s="650"/>
      <c r="CC472" s="650"/>
      <c r="CD472" s="650"/>
      <c r="CE472" s="650"/>
      <c r="CF472" s="650"/>
      <c r="CG472" s="650"/>
      <c r="CH472" s="650"/>
    </row>
    <row r="473" spans="1:86" ht="13.5" customHeight="1">
      <c r="A473" s="379"/>
      <c r="B473" s="649"/>
      <c r="C473" s="650"/>
      <c r="D473" s="650"/>
      <c r="E473" s="650"/>
      <c r="F473" s="650"/>
      <c r="G473" s="650"/>
      <c r="H473" s="650"/>
      <c r="I473" s="650"/>
      <c r="J473" s="650"/>
      <c r="K473" s="650"/>
      <c r="L473" s="650"/>
      <c r="M473" s="650"/>
      <c r="N473" s="650"/>
      <c r="O473" s="650"/>
      <c r="P473" s="650"/>
      <c r="Q473" s="650"/>
      <c r="R473" s="650"/>
      <c r="S473" s="650"/>
      <c r="T473" s="650"/>
      <c r="U473" s="650"/>
      <c r="V473" s="650"/>
      <c r="W473" s="650"/>
      <c r="X473" s="650"/>
      <c r="Y473" s="650"/>
      <c r="Z473" s="650"/>
      <c r="AA473" s="650"/>
      <c r="AB473" s="650"/>
      <c r="AC473" s="650"/>
      <c r="AD473" s="650"/>
      <c r="AE473" s="650"/>
      <c r="AF473" s="650"/>
      <c r="AG473" s="650"/>
      <c r="AH473" s="650"/>
      <c r="AI473" s="650"/>
      <c r="AJ473" s="650"/>
      <c r="AK473" s="650"/>
      <c r="AL473" s="650"/>
      <c r="AM473" s="650"/>
      <c r="AN473" s="650"/>
      <c r="AO473" s="650"/>
      <c r="AP473" s="650"/>
      <c r="AQ473" s="650"/>
      <c r="AR473" s="650"/>
      <c r="AS473" s="650"/>
      <c r="AT473" s="650"/>
      <c r="AU473" s="650"/>
      <c r="AV473" s="650"/>
      <c r="AW473" s="650"/>
      <c r="AX473" s="650"/>
      <c r="AY473" s="650"/>
      <c r="AZ473" s="650"/>
      <c r="BA473" s="650"/>
      <c r="BB473" s="650"/>
      <c r="BC473" s="650"/>
      <c r="BD473" s="650"/>
      <c r="BE473" s="650"/>
      <c r="BF473" s="650"/>
      <c r="BG473" s="650"/>
      <c r="BH473" s="650"/>
      <c r="BI473" s="650"/>
      <c r="BJ473" s="650"/>
      <c r="BK473" s="650"/>
      <c r="BL473" s="650"/>
      <c r="BM473" s="650"/>
      <c r="BN473" s="650"/>
      <c r="BO473" s="650"/>
      <c r="BP473" s="650"/>
      <c r="BQ473" s="650"/>
      <c r="BR473" s="650"/>
      <c r="BS473" s="650"/>
      <c r="BT473" s="650"/>
      <c r="BU473" s="650"/>
      <c r="BV473" s="650"/>
      <c r="BW473" s="650"/>
      <c r="BX473" s="650"/>
      <c r="BY473" s="650"/>
      <c r="BZ473" s="650"/>
      <c r="CA473" s="650"/>
      <c r="CB473" s="650"/>
      <c r="CC473" s="650"/>
      <c r="CD473" s="650"/>
      <c r="CE473" s="650"/>
      <c r="CF473" s="650"/>
      <c r="CG473" s="650"/>
      <c r="CH473" s="650"/>
    </row>
    <row r="474" spans="1:86" ht="13.5" customHeight="1">
      <c r="A474" s="379"/>
      <c r="B474" s="649"/>
      <c r="C474" s="650"/>
      <c r="D474" s="650"/>
      <c r="E474" s="650"/>
      <c r="F474" s="650"/>
      <c r="G474" s="650"/>
      <c r="H474" s="650"/>
      <c r="I474" s="650"/>
      <c r="J474" s="650"/>
      <c r="K474" s="650"/>
      <c r="L474" s="650"/>
      <c r="M474" s="650"/>
      <c r="N474" s="650"/>
      <c r="O474" s="650"/>
      <c r="P474" s="650"/>
      <c r="Q474" s="650"/>
      <c r="R474" s="650"/>
      <c r="S474" s="650"/>
      <c r="T474" s="650"/>
      <c r="U474" s="650"/>
      <c r="V474" s="650"/>
      <c r="W474" s="650"/>
      <c r="X474" s="650"/>
      <c r="Y474" s="650"/>
      <c r="Z474" s="650"/>
      <c r="AA474" s="650"/>
      <c r="AB474" s="650"/>
      <c r="AC474" s="650"/>
      <c r="AD474" s="650"/>
      <c r="AE474" s="650"/>
      <c r="AF474" s="650"/>
      <c r="AG474" s="650"/>
      <c r="AH474" s="650"/>
      <c r="AI474" s="650"/>
      <c r="AJ474" s="650"/>
      <c r="AK474" s="650"/>
      <c r="AL474" s="650"/>
      <c r="AM474" s="650"/>
      <c r="AN474" s="650"/>
      <c r="AO474" s="650"/>
      <c r="AP474" s="650"/>
      <c r="AQ474" s="650"/>
      <c r="AR474" s="650"/>
      <c r="AS474" s="650"/>
      <c r="AT474" s="650"/>
      <c r="AU474" s="650"/>
      <c r="AV474" s="650"/>
      <c r="AW474" s="650"/>
      <c r="AX474" s="650"/>
      <c r="AY474" s="650"/>
      <c r="AZ474" s="650"/>
      <c r="BA474" s="650"/>
      <c r="BB474" s="650"/>
      <c r="BC474" s="650"/>
      <c r="BD474" s="650"/>
      <c r="BE474" s="650"/>
      <c r="BF474" s="650"/>
      <c r="BG474" s="650"/>
      <c r="BH474" s="650"/>
      <c r="BI474" s="650"/>
      <c r="BJ474" s="650"/>
      <c r="BK474" s="650"/>
      <c r="BL474" s="650"/>
      <c r="BM474" s="650"/>
      <c r="BN474" s="650"/>
      <c r="BO474" s="650"/>
      <c r="BP474" s="650"/>
      <c r="BQ474" s="650"/>
      <c r="BR474" s="650"/>
      <c r="BS474" s="650"/>
      <c r="BT474" s="650"/>
      <c r="BU474" s="650"/>
      <c r="BV474" s="650"/>
      <c r="BW474" s="650"/>
      <c r="BX474" s="650"/>
      <c r="BY474" s="650"/>
      <c r="BZ474" s="650"/>
      <c r="CA474" s="650"/>
      <c r="CB474" s="650"/>
      <c r="CC474" s="650"/>
      <c r="CD474" s="650"/>
      <c r="CE474" s="650"/>
      <c r="CF474" s="650"/>
      <c r="CG474" s="650"/>
      <c r="CH474" s="650"/>
    </row>
    <row r="475" spans="1:86" ht="13.5" customHeight="1">
      <c r="A475" s="379"/>
      <c r="B475" s="649"/>
      <c r="C475" s="650"/>
      <c r="D475" s="650"/>
      <c r="E475" s="650"/>
      <c r="F475" s="650"/>
      <c r="G475" s="650"/>
      <c r="H475" s="650"/>
      <c r="I475" s="650"/>
      <c r="J475" s="650"/>
      <c r="K475" s="650"/>
      <c r="L475" s="650"/>
      <c r="M475" s="650"/>
      <c r="N475" s="650"/>
      <c r="O475" s="650"/>
      <c r="P475" s="650"/>
      <c r="Q475" s="650"/>
      <c r="R475" s="650"/>
      <c r="S475" s="650"/>
      <c r="T475" s="650"/>
      <c r="U475" s="650"/>
      <c r="V475" s="650"/>
      <c r="W475" s="650"/>
      <c r="X475" s="650"/>
      <c r="Y475" s="650"/>
      <c r="Z475" s="650"/>
      <c r="AA475" s="650"/>
      <c r="AB475" s="650"/>
      <c r="AC475" s="650"/>
      <c r="AD475" s="650"/>
      <c r="AE475" s="650"/>
      <c r="AF475" s="650"/>
      <c r="AG475" s="650"/>
      <c r="AH475" s="650"/>
      <c r="AI475" s="650"/>
      <c r="AJ475" s="650"/>
      <c r="AK475" s="650"/>
      <c r="AL475" s="650"/>
      <c r="AM475" s="650"/>
      <c r="AN475" s="650"/>
      <c r="AO475" s="650"/>
      <c r="AP475" s="650"/>
      <c r="AQ475" s="650"/>
      <c r="AR475" s="650"/>
      <c r="AS475" s="650"/>
      <c r="AT475" s="650"/>
      <c r="AU475" s="650"/>
      <c r="AV475" s="650"/>
      <c r="AW475" s="650"/>
      <c r="AX475" s="650"/>
      <c r="AY475" s="650"/>
      <c r="AZ475" s="650"/>
      <c r="BA475" s="650"/>
      <c r="BB475" s="650"/>
      <c r="BC475" s="650"/>
      <c r="BD475" s="650"/>
      <c r="BE475" s="650"/>
      <c r="BF475" s="650"/>
      <c r="BG475" s="650"/>
      <c r="BH475" s="650"/>
      <c r="BI475" s="650"/>
      <c r="BJ475" s="650"/>
      <c r="BK475" s="650"/>
      <c r="BL475" s="650"/>
      <c r="BM475" s="650"/>
      <c r="BN475" s="650"/>
      <c r="BO475" s="650"/>
      <c r="BP475" s="650"/>
      <c r="BQ475" s="650"/>
      <c r="BR475" s="650"/>
      <c r="BS475" s="650"/>
      <c r="BT475" s="650"/>
      <c r="BU475" s="650"/>
      <c r="BV475" s="650"/>
      <c r="BW475" s="650"/>
      <c r="BX475" s="650"/>
      <c r="BY475" s="650"/>
      <c r="BZ475" s="650"/>
      <c r="CA475" s="650"/>
      <c r="CB475" s="650"/>
      <c r="CC475" s="650"/>
      <c r="CD475" s="650"/>
      <c r="CE475" s="650"/>
      <c r="CF475" s="650"/>
      <c r="CG475" s="650"/>
      <c r="CH475" s="650"/>
    </row>
    <row r="476" spans="1:86" ht="13.5" customHeight="1">
      <c r="A476" s="379"/>
      <c r="B476" s="649"/>
      <c r="C476" s="650"/>
      <c r="D476" s="650"/>
      <c r="E476" s="650"/>
      <c r="F476" s="650"/>
      <c r="G476" s="650"/>
      <c r="H476" s="650"/>
      <c r="I476" s="650"/>
      <c r="J476" s="650"/>
      <c r="K476" s="650"/>
      <c r="L476" s="650"/>
      <c r="M476" s="650"/>
      <c r="N476" s="650"/>
      <c r="O476" s="650"/>
      <c r="P476" s="650"/>
      <c r="Q476" s="650"/>
      <c r="R476" s="650"/>
      <c r="S476" s="650"/>
      <c r="T476" s="650"/>
      <c r="U476" s="650"/>
      <c r="V476" s="650"/>
      <c r="W476" s="650"/>
      <c r="X476" s="650"/>
      <c r="Y476" s="650"/>
      <c r="Z476" s="650"/>
      <c r="AA476" s="650"/>
      <c r="AB476" s="650"/>
      <c r="AC476" s="650"/>
      <c r="AD476" s="650"/>
      <c r="AE476" s="650"/>
      <c r="AF476" s="650"/>
      <c r="AG476" s="650"/>
      <c r="AH476" s="650"/>
      <c r="AI476" s="650"/>
      <c r="AJ476" s="650"/>
      <c r="AK476" s="650"/>
      <c r="AL476" s="650"/>
      <c r="AM476" s="650"/>
      <c r="AN476" s="650"/>
      <c r="AO476" s="650"/>
      <c r="AP476" s="650"/>
      <c r="AQ476" s="650"/>
      <c r="AR476" s="650"/>
      <c r="AS476" s="650"/>
      <c r="AT476" s="650"/>
      <c r="AU476" s="650"/>
      <c r="AV476" s="650"/>
      <c r="AW476" s="650"/>
      <c r="AX476" s="650"/>
      <c r="AY476" s="650"/>
      <c r="AZ476" s="650"/>
      <c r="BA476" s="650"/>
      <c r="BB476" s="650"/>
      <c r="BC476" s="650"/>
      <c r="BD476" s="650"/>
      <c r="BE476" s="650"/>
      <c r="BF476" s="650"/>
      <c r="BG476" s="650"/>
      <c r="BH476" s="650"/>
      <c r="BI476" s="650"/>
      <c r="BJ476" s="650"/>
      <c r="BK476" s="650"/>
      <c r="BL476" s="650"/>
      <c r="BM476" s="650"/>
      <c r="BN476" s="650"/>
      <c r="BO476" s="650"/>
      <c r="BP476" s="650"/>
      <c r="BQ476" s="650"/>
      <c r="BR476" s="650"/>
      <c r="BS476" s="650"/>
      <c r="BT476" s="650"/>
      <c r="BU476" s="650"/>
      <c r="BV476" s="650"/>
      <c r="BW476" s="650"/>
      <c r="BX476" s="650"/>
      <c r="BY476" s="650"/>
      <c r="BZ476" s="650"/>
      <c r="CA476" s="650"/>
      <c r="CB476" s="650"/>
      <c r="CC476" s="650"/>
      <c r="CD476" s="650"/>
      <c r="CE476" s="650"/>
      <c r="CF476" s="650"/>
      <c r="CG476" s="650"/>
      <c r="CH476" s="650"/>
    </row>
    <row r="477" spans="1:86" ht="13.5" customHeight="1">
      <c r="A477" s="379"/>
      <c r="B477" s="649"/>
      <c r="C477" s="650"/>
      <c r="D477" s="650"/>
      <c r="E477" s="650"/>
      <c r="F477" s="650"/>
      <c r="G477" s="650"/>
      <c r="H477" s="650"/>
      <c r="I477" s="650"/>
      <c r="J477" s="650"/>
      <c r="K477" s="650"/>
      <c r="L477" s="650"/>
      <c r="M477" s="650"/>
      <c r="N477" s="650"/>
      <c r="O477" s="650"/>
      <c r="P477" s="650"/>
      <c r="Q477" s="650"/>
      <c r="R477" s="650"/>
      <c r="S477" s="650"/>
      <c r="T477" s="650"/>
      <c r="U477" s="650"/>
      <c r="V477" s="650"/>
      <c r="W477" s="650"/>
      <c r="X477" s="650"/>
      <c r="Y477" s="650"/>
      <c r="Z477" s="650"/>
      <c r="AA477" s="650"/>
      <c r="AB477" s="650"/>
      <c r="AC477" s="650"/>
      <c r="AD477" s="650"/>
      <c r="AE477" s="650"/>
      <c r="AF477" s="650"/>
      <c r="AG477" s="650"/>
      <c r="AH477" s="650"/>
      <c r="AI477" s="650"/>
      <c r="AJ477" s="650"/>
      <c r="AK477" s="650"/>
      <c r="AL477" s="650"/>
      <c r="AM477" s="650"/>
      <c r="AN477" s="650"/>
      <c r="AO477" s="650"/>
      <c r="AP477" s="650"/>
      <c r="AQ477" s="650"/>
      <c r="AR477" s="650"/>
      <c r="AS477" s="650"/>
      <c r="AT477" s="650"/>
      <c r="AU477" s="650"/>
      <c r="AV477" s="650"/>
      <c r="AW477" s="650"/>
      <c r="AX477" s="650"/>
      <c r="AY477" s="650"/>
      <c r="AZ477" s="650"/>
      <c r="BA477" s="650"/>
      <c r="BB477" s="650"/>
      <c r="BC477" s="650"/>
      <c r="BD477" s="650"/>
      <c r="BE477" s="650"/>
      <c r="BF477" s="650"/>
      <c r="BG477" s="650"/>
      <c r="BH477" s="650"/>
      <c r="BI477" s="650"/>
      <c r="BJ477" s="650"/>
      <c r="BK477" s="650"/>
      <c r="BL477" s="650"/>
      <c r="BM477" s="650"/>
      <c r="BN477" s="650"/>
      <c r="BO477" s="650"/>
      <c r="BP477" s="650"/>
      <c r="BQ477" s="650"/>
      <c r="BR477" s="650"/>
      <c r="BS477" s="650"/>
      <c r="BT477" s="650"/>
      <c r="BU477" s="650"/>
      <c r="BV477" s="650"/>
      <c r="BW477" s="650"/>
      <c r="BX477" s="650"/>
      <c r="BY477" s="650"/>
      <c r="BZ477" s="650"/>
      <c r="CA477" s="650"/>
      <c r="CB477" s="650"/>
      <c r="CC477" s="650"/>
      <c r="CD477" s="650"/>
      <c r="CE477" s="650"/>
      <c r="CF477" s="650"/>
      <c r="CG477" s="650"/>
      <c r="CH477" s="650"/>
    </row>
    <row r="478" spans="1:86" ht="13.5" customHeight="1">
      <c r="A478" s="379"/>
      <c r="B478" s="649"/>
      <c r="C478" s="650"/>
      <c r="D478" s="650"/>
      <c r="E478" s="650"/>
      <c r="F478" s="650"/>
      <c r="G478" s="650"/>
      <c r="H478" s="650"/>
      <c r="I478" s="650"/>
      <c r="J478" s="650"/>
      <c r="K478" s="650"/>
      <c r="L478" s="650"/>
      <c r="M478" s="650"/>
      <c r="N478" s="650"/>
      <c r="O478" s="650"/>
      <c r="P478" s="650"/>
      <c r="Q478" s="650"/>
      <c r="R478" s="650"/>
      <c r="S478" s="650"/>
      <c r="T478" s="650"/>
      <c r="U478" s="650"/>
      <c r="V478" s="650"/>
      <c r="W478" s="650"/>
      <c r="X478" s="650"/>
      <c r="Y478" s="650"/>
      <c r="Z478" s="650"/>
      <c r="AA478" s="650"/>
      <c r="AB478" s="650"/>
      <c r="AC478" s="650"/>
      <c r="AD478" s="650"/>
      <c r="AE478" s="650"/>
      <c r="AF478" s="650"/>
      <c r="AG478" s="650"/>
      <c r="AH478" s="650"/>
      <c r="AI478" s="650"/>
      <c r="AJ478" s="650"/>
      <c r="AK478" s="650"/>
      <c r="AL478" s="650"/>
      <c r="AM478" s="650"/>
      <c r="AN478" s="650"/>
      <c r="AO478" s="650"/>
      <c r="AP478" s="650"/>
      <c r="AQ478" s="650"/>
      <c r="AR478" s="650"/>
      <c r="AS478" s="650"/>
      <c r="AT478" s="650"/>
      <c r="AU478" s="650"/>
      <c r="AV478" s="650"/>
      <c r="AW478" s="650"/>
      <c r="AX478" s="650"/>
      <c r="AY478" s="650"/>
      <c r="AZ478" s="650"/>
      <c r="BA478" s="650"/>
      <c r="BB478" s="650"/>
      <c r="BC478" s="650"/>
      <c r="BD478" s="650"/>
      <c r="BE478" s="650"/>
      <c r="BF478" s="650"/>
      <c r="BG478" s="650"/>
      <c r="BH478" s="650"/>
      <c r="BI478" s="650"/>
      <c r="BJ478" s="650"/>
      <c r="BK478" s="650"/>
      <c r="BL478" s="650"/>
      <c r="BM478" s="650"/>
      <c r="BN478" s="650"/>
      <c r="BO478" s="650"/>
      <c r="BP478" s="650"/>
      <c r="BQ478" s="650"/>
      <c r="BR478" s="650"/>
      <c r="BS478" s="650"/>
      <c r="BT478" s="650"/>
      <c r="BU478" s="650"/>
      <c r="BV478" s="650"/>
      <c r="BW478" s="650"/>
      <c r="BX478" s="650"/>
      <c r="BY478" s="650"/>
      <c r="BZ478" s="650"/>
      <c r="CA478" s="650"/>
      <c r="CB478" s="650"/>
      <c r="CC478" s="650"/>
      <c r="CD478" s="650"/>
      <c r="CE478" s="650"/>
      <c r="CF478" s="650"/>
      <c r="CG478" s="650"/>
      <c r="CH478" s="650"/>
    </row>
    <row r="479" spans="1:86" ht="13.5" customHeight="1">
      <c r="A479" s="379"/>
      <c r="B479" s="649"/>
      <c r="C479" s="650"/>
      <c r="D479" s="650"/>
      <c r="E479" s="650"/>
      <c r="F479" s="650"/>
      <c r="G479" s="650"/>
      <c r="H479" s="650"/>
      <c r="I479" s="650"/>
      <c r="J479" s="650"/>
      <c r="K479" s="650"/>
      <c r="L479" s="650"/>
      <c r="M479" s="650"/>
      <c r="N479" s="650"/>
      <c r="O479" s="650"/>
      <c r="P479" s="650"/>
      <c r="Q479" s="650"/>
      <c r="R479" s="650"/>
      <c r="S479" s="650"/>
      <c r="T479" s="650"/>
      <c r="U479" s="650"/>
      <c r="V479" s="650"/>
      <c r="W479" s="650"/>
      <c r="X479" s="650"/>
      <c r="Y479" s="650"/>
      <c r="Z479" s="650"/>
      <c r="AA479" s="650"/>
      <c r="AB479" s="650"/>
      <c r="AC479" s="650"/>
      <c r="AD479" s="650"/>
      <c r="AE479" s="650"/>
      <c r="AF479" s="650"/>
      <c r="AG479" s="650"/>
      <c r="AH479" s="650"/>
      <c r="AI479" s="650"/>
      <c r="AJ479" s="650"/>
      <c r="AK479" s="650"/>
      <c r="AL479" s="650"/>
      <c r="AM479" s="650"/>
      <c r="AN479" s="650"/>
      <c r="AO479" s="650"/>
      <c r="AP479" s="650"/>
      <c r="AQ479" s="650"/>
      <c r="AR479" s="650"/>
      <c r="AS479" s="650"/>
      <c r="AT479" s="650"/>
      <c r="AU479" s="650"/>
      <c r="AV479" s="650"/>
      <c r="AW479" s="650"/>
      <c r="AX479" s="650"/>
      <c r="AY479" s="650"/>
      <c r="AZ479" s="650"/>
      <c r="BA479" s="650"/>
      <c r="BB479" s="650"/>
      <c r="BC479" s="650"/>
      <c r="BD479" s="650"/>
      <c r="BE479" s="650"/>
      <c r="BF479" s="650"/>
      <c r="BG479" s="650"/>
      <c r="BH479" s="650"/>
      <c r="BI479" s="650"/>
      <c r="BJ479" s="650"/>
      <c r="BK479" s="650"/>
      <c r="BL479" s="650"/>
      <c r="BM479" s="650"/>
      <c r="BN479" s="650"/>
      <c r="BO479" s="650"/>
      <c r="BP479" s="650"/>
      <c r="BQ479" s="650"/>
      <c r="BR479" s="650"/>
      <c r="BS479" s="650"/>
      <c r="BT479" s="650"/>
      <c r="BU479" s="650"/>
      <c r="BV479" s="650"/>
      <c r="BW479" s="650"/>
      <c r="BX479" s="650"/>
      <c r="BY479" s="650"/>
      <c r="BZ479" s="650"/>
      <c r="CA479" s="650"/>
      <c r="CB479" s="650"/>
      <c r="CC479" s="650"/>
      <c r="CD479" s="650"/>
      <c r="CE479" s="650"/>
      <c r="CF479" s="650"/>
      <c r="CG479" s="650"/>
      <c r="CH479" s="650"/>
    </row>
    <row r="480" spans="1:86" ht="13.5" customHeight="1">
      <c r="A480" s="379"/>
      <c r="B480" s="649"/>
      <c r="C480" s="650"/>
      <c r="D480" s="650"/>
      <c r="E480" s="650"/>
      <c r="F480" s="650"/>
      <c r="G480" s="650"/>
      <c r="H480" s="650"/>
      <c r="I480" s="650"/>
      <c r="J480" s="650"/>
      <c r="K480" s="650"/>
      <c r="L480" s="650"/>
      <c r="M480" s="650"/>
      <c r="N480" s="650"/>
      <c r="O480" s="650"/>
      <c r="P480" s="650"/>
      <c r="Q480" s="650"/>
      <c r="R480" s="650"/>
      <c r="S480" s="650"/>
      <c r="T480" s="650"/>
      <c r="U480" s="650"/>
      <c r="V480" s="650"/>
      <c r="W480" s="650"/>
      <c r="X480" s="650"/>
      <c r="Y480" s="650"/>
      <c r="Z480" s="650"/>
      <c r="AA480" s="650"/>
      <c r="AB480" s="650"/>
      <c r="AC480" s="650"/>
      <c r="AD480" s="650"/>
      <c r="AE480" s="650"/>
      <c r="AF480" s="650"/>
      <c r="AG480" s="650"/>
      <c r="AH480" s="650"/>
      <c r="AI480" s="650"/>
      <c r="AJ480" s="650"/>
      <c r="AK480" s="650"/>
      <c r="AL480" s="650"/>
      <c r="AM480" s="650"/>
      <c r="AN480" s="650"/>
      <c r="AO480" s="650"/>
      <c r="AP480" s="650"/>
      <c r="AQ480" s="650"/>
      <c r="AR480" s="650"/>
      <c r="AS480" s="650"/>
      <c r="AT480" s="650"/>
      <c r="AU480" s="650"/>
      <c r="AV480" s="650"/>
      <c r="AW480" s="650"/>
      <c r="AX480" s="650"/>
      <c r="AY480" s="650"/>
      <c r="AZ480" s="650"/>
      <c r="BA480" s="650"/>
      <c r="BB480" s="650"/>
      <c r="BC480" s="650"/>
      <c r="BD480" s="650"/>
      <c r="BE480" s="650"/>
      <c r="BF480" s="650"/>
      <c r="BG480" s="650"/>
      <c r="BH480" s="650"/>
      <c r="BI480" s="650"/>
      <c r="BJ480" s="650"/>
      <c r="BK480" s="650"/>
      <c r="BL480" s="650"/>
      <c r="BM480" s="650"/>
      <c r="BN480" s="650"/>
      <c r="BO480" s="650"/>
      <c r="BP480" s="650"/>
      <c r="BQ480" s="650"/>
      <c r="BR480" s="650"/>
      <c r="BS480" s="650"/>
      <c r="BT480" s="650"/>
      <c r="BU480" s="650"/>
      <c r="BV480" s="650"/>
      <c r="BW480" s="650"/>
      <c r="BX480" s="650"/>
      <c r="BY480" s="650"/>
      <c r="BZ480" s="650"/>
      <c r="CA480" s="650"/>
      <c r="CB480" s="650"/>
      <c r="CC480" s="650"/>
      <c r="CD480" s="650"/>
      <c r="CE480" s="650"/>
      <c r="CF480" s="650"/>
      <c r="CG480" s="650"/>
      <c r="CH480" s="650"/>
    </row>
    <row r="481" spans="1:86" ht="13.5" customHeight="1">
      <c r="A481" s="379"/>
      <c r="B481" s="649"/>
      <c r="C481" s="650"/>
      <c r="D481" s="650"/>
      <c r="E481" s="650"/>
      <c r="F481" s="650"/>
      <c r="G481" s="650"/>
      <c r="H481" s="650"/>
      <c r="I481" s="650"/>
      <c r="J481" s="650"/>
      <c r="K481" s="650"/>
      <c r="L481" s="650"/>
      <c r="M481" s="650"/>
      <c r="N481" s="650"/>
      <c r="O481" s="650"/>
      <c r="P481" s="650"/>
      <c r="Q481" s="650"/>
      <c r="R481" s="650"/>
      <c r="S481" s="650"/>
      <c r="T481" s="650"/>
      <c r="U481" s="650"/>
      <c r="V481" s="650"/>
      <c r="W481" s="650"/>
      <c r="X481" s="650"/>
      <c r="Y481" s="650"/>
      <c r="Z481" s="650"/>
      <c r="AA481" s="650"/>
      <c r="AB481" s="650"/>
      <c r="AC481" s="650"/>
      <c r="AD481" s="650"/>
      <c r="AE481" s="650"/>
      <c r="AF481" s="650"/>
      <c r="AG481" s="650"/>
      <c r="AH481" s="650"/>
      <c r="AI481" s="650"/>
      <c r="AJ481" s="650"/>
      <c r="AK481" s="650"/>
      <c r="AL481" s="650"/>
      <c r="AM481" s="650"/>
      <c r="AN481" s="650"/>
      <c r="AO481" s="650"/>
      <c r="AP481" s="650"/>
      <c r="AQ481" s="650"/>
      <c r="AR481" s="650"/>
      <c r="AS481" s="650"/>
      <c r="AT481" s="650"/>
      <c r="AU481" s="650"/>
      <c r="AV481" s="650"/>
      <c r="AW481" s="650"/>
      <c r="AX481" s="650"/>
      <c r="AY481" s="650"/>
      <c r="AZ481" s="650"/>
      <c r="BA481" s="650"/>
      <c r="BB481" s="650"/>
      <c r="BC481" s="650"/>
      <c r="BD481" s="650"/>
      <c r="BE481" s="650"/>
      <c r="BF481" s="650"/>
      <c r="BG481" s="650"/>
      <c r="BH481" s="650"/>
      <c r="BI481" s="650"/>
      <c r="BJ481" s="650"/>
      <c r="BK481" s="650"/>
      <c r="BL481" s="650"/>
      <c r="BM481" s="650"/>
      <c r="BN481" s="650"/>
      <c r="BO481" s="650"/>
      <c r="BP481" s="650"/>
      <c r="BQ481" s="650"/>
      <c r="BR481" s="650"/>
      <c r="BS481" s="650"/>
      <c r="BT481" s="650"/>
      <c r="BU481" s="650"/>
      <c r="BV481" s="650"/>
      <c r="BW481" s="650"/>
      <c r="BX481" s="650"/>
      <c r="BY481" s="650"/>
      <c r="BZ481" s="650"/>
      <c r="CA481" s="650"/>
      <c r="CB481" s="650"/>
      <c r="CC481" s="650"/>
      <c r="CD481" s="650"/>
      <c r="CE481" s="650"/>
      <c r="CF481" s="650"/>
      <c r="CG481" s="650"/>
      <c r="CH481" s="650"/>
    </row>
    <row r="482" spans="1:86" ht="13.5" customHeight="1">
      <c r="A482" s="379"/>
      <c r="B482" s="649"/>
      <c r="C482" s="650"/>
      <c r="D482" s="650"/>
      <c r="E482" s="650"/>
      <c r="F482" s="650"/>
      <c r="G482" s="650"/>
      <c r="H482" s="650"/>
      <c r="I482" s="650"/>
      <c r="J482" s="650"/>
      <c r="K482" s="650"/>
      <c r="L482" s="650"/>
      <c r="M482" s="650"/>
      <c r="N482" s="650"/>
      <c r="O482" s="650"/>
      <c r="P482" s="650"/>
      <c r="Q482" s="650"/>
      <c r="R482" s="650"/>
      <c r="S482" s="650"/>
      <c r="T482" s="650"/>
      <c r="U482" s="650"/>
      <c r="V482" s="650"/>
      <c r="W482" s="650"/>
      <c r="X482" s="650"/>
      <c r="Y482" s="650"/>
      <c r="Z482" s="650"/>
      <c r="AA482" s="650"/>
      <c r="AB482" s="650"/>
      <c r="AC482" s="650"/>
      <c r="AD482" s="650"/>
      <c r="AE482" s="650"/>
      <c r="AF482" s="650"/>
      <c r="AG482" s="650"/>
      <c r="AH482" s="650"/>
      <c r="AI482" s="650"/>
      <c r="AJ482" s="650"/>
      <c r="AK482" s="650"/>
      <c r="AL482" s="650"/>
      <c r="AM482" s="650"/>
      <c r="AN482" s="650"/>
      <c r="AO482" s="650"/>
      <c r="AP482" s="650"/>
      <c r="AQ482" s="650"/>
      <c r="AR482" s="650"/>
      <c r="AS482" s="650"/>
      <c r="AT482" s="650"/>
      <c r="AU482" s="650"/>
      <c r="AV482" s="650"/>
      <c r="AW482" s="650"/>
      <c r="AX482" s="650"/>
      <c r="AY482" s="650"/>
      <c r="AZ482" s="650"/>
      <c r="BA482" s="650"/>
      <c r="BB482" s="650"/>
      <c r="BC482" s="650"/>
      <c r="BD482" s="650"/>
      <c r="BE482" s="650"/>
      <c r="BF482" s="650"/>
      <c r="BG482" s="650"/>
      <c r="BH482" s="650"/>
      <c r="BI482" s="650"/>
      <c r="BJ482" s="650"/>
      <c r="BK482" s="650"/>
      <c r="BL482" s="650"/>
      <c r="BM482" s="650"/>
      <c r="BN482" s="650"/>
      <c r="BO482" s="650"/>
      <c r="BP482" s="650"/>
      <c r="BQ482" s="650"/>
      <c r="BR482" s="650"/>
      <c r="BS482" s="650"/>
      <c r="BT482" s="650"/>
      <c r="BU482" s="650"/>
      <c r="BV482" s="650"/>
      <c r="BW482" s="650"/>
      <c r="BX482" s="650"/>
      <c r="BY482" s="650"/>
      <c r="BZ482" s="650"/>
      <c r="CA482" s="650"/>
      <c r="CB482" s="650"/>
      <c r="CC482" s="650"/>
      <c r="CD482" s="650"/>
      <c r="CE482" s="650"/>
      <c r="CF482" s="650"/>
      <c r="CG482" s="650"/>
      <c r="CH482" s="650"/>
    </row>
    <row r="483" spans="1:86" ht="13.5" customHeight="1">
      <c r="A483" s="379"/>
      <c r="B483" s="649"/>
      <c r="C483" s="650"/>
      <c r="D483" s="650"/>
      <c r="E483" s="650"/>
      <c r="F483" s="650"/>
      <c r="G483" s="650"/>
      <c r="H483" s="650"/>
      <c r="I483" s="650"/>
      <c r="J483" s="650"/>
      <c r="K483" s="650"/>
      <c r="L483" s="650"/>
      <c r="M483" s="650"/>
      <c r="N483" s="650"/>
      <c r="O483" s="650"/>
      <c r="P483" s="650"/>
      <c r="Q483" s="650"/>
      <c r="R483" s="650"/>
      <c r="S483" s="650"/>
      <c r="T483" s="650"/>
      <c r="U483" s="650"/>
      <c r="V483" s="650"/>
      <c r="W483" s="650"/>
      <c r="X483" s="650"/>
      <c r="Y483" s="650"/>
      <c r="Z483" s="650"/>
      <c r="AA483" s="650"/>
      <c r="AB483" s="650"/>
      <c r="AC483" s="650"/>
      <c r="AD483" s="650"/>
      <c r="AE483" s="650"/>
      <c r="AF483" s="650"/>
      <c r="AG483" s="650"/>
      <c r="AH483" s="650"/>
      <c r="AI483" s="650"/>
      <c r="AJ483" s="650"/>
      <c r="AK483" s="650"/>
      <c r="AL483" s="650"/>
      <c r="AM483" s="650"/>
      <c r="AN483" s="650"/>
      <c r="AO483" s="650"/>
      <c r="AP483" s="650"/>
      <c r="AQ483" s="650"/>
      <c r="AR483" s="650"/>
      <c r="AS483" s="650"/>
      <c r="AT483" s="650"/>
      <c r="AU483" s="650"/>
      <c r="AV483" s="650"/>
      <c r="AW483" s="650"/>
      <c r="AX483" s="650"/>
      <c r="AY483" s="650"/>
      <c r="AZ483" s="650"/>
      <c r="BA483" s="650"/>
      <c r="BB483" s="650"/>
      <c r="BC483" s="650"/>
      <c r="BD483" s="650"/>
      <c r="BE483" s="650"/>
      <c r="BF483" s="650"/>
      <c r="BG483" s="650"/>
      <c r="BH483" s="650"/>
      <c r="BI483" s="650"/>
      <c r="BJ483" s="650"/>
      <c r="BK483" s="650"/>
      <c r="BL483" s="650"/>
      <c r="BM483" s="650"/>
      <c r="BN483" s="650"/>
      <c r="BO483" s="650"/>
      <c r="BP483" s="650"/>
      <c r="BQ483" s="650"/>
      <c r="BR483" s="650"/>
      <c r="BS483" s="650"/>
      <c r="BT483" s="650"/>
      <c r="BU483" s="650"/>
      <c r="BV483" s="650"/>
      <c r="BW483" s="650"/>
      <c r="BX483" s="650"/>
      <c r="BY483" s="650"/>
      <c r="BZ483" s="650"/>
      <c r="CA483" s="650"/>
      <c r="CB483" s="650"/>
      <c r="CC483" s="650"/>
      <c r="CD483" s="650"/>
      <c r="CE483" s="650"/>
      <c r="CF483" s="650"/>
      <c r="CG483" s="650"/>
      <c r="CH483" s="650"/>
    </row>
    <row r="484" spans="1:86" ht="13.5" customHeight="1">
      <c r="A484" s="379"/>
      <c r="B484" s="649"/>
      <c r="C484" s="650"/>
      <c r="D484" s="650"/>
      <c r="E484" s="650"/>
      <c r="F484" s="650"/>
      <c r="G484" s="650"/>
      <c r="H484" s="650"/>
      <c r="I484" s="650"/>
      <c r="J484" s="650"/>
      <c r="K484" s="650"/>
      <c r="L484" s="650"/>
      <c r="M484" s="650"/>
      <c r="N484" s="650"/>
      <c r="O484" s="650"/>
      <c r="P484" s="650"/>
      <c r="Q484" s="650"/>
      <c r="R484" s="650"/>
      <c r="S484" s="650"/>
      <c r="T484" s="650"/>
      <c r="U484" s="650"/>
      <c r="V484" s="650"/>
      <c r="W484" s="650"/>
      <c r="X484" s="650"/>
      <c r="Y484" s="650"/>
      <c r="Z484" s="650"/>
      <c r="AA484" s="650"/>
      <c r="AB484" s="650"/>
      <c r="AC484" s="650"/>
      <c r="AD484" s="650"/>
      <c r="AE484" s="650"/>
      <c r="AF484" s="650"/>
      <c r="AG484" s="650"/>
      <c r="AH484" s="650"/>
      <c r="AI484" s="650"/>
      <c r="AJ484" s="650"/>
      <c r="AK484" s="650"/>
      <c r="AL484" s="650"/>
      <c r="AM484" s="650"/>
      <c r="AN484" s="650"/>
      <c r="AO484" s="650"/>
      <c r="AP484" s="650"/>
      <c r="AQ484" s="650"/>
      <c r="AR484" s="650"/>
      <c r="AS484" s="650"/>
      <c r="AT484" s="650"/>
      <c r="AU484" s="650"/>
      <c r="AV484" s="650"/>
      <c r="AW484" s="650"/>
      <c r="AX484" s="650"/>
      <c r="AY484" s="650"/>
      <c r="AZ484" s="650"/>
      <c r="BA484" s="650"/>
      <c r="BB484" s="650"/>
      <c r="BC484" s="650"/>
      <c r="BD484" s="650"/>
      <c r="BE484" s="650"/>
      <c r="BF484" s="650"/>
      <c r="BG484" s="650"/>
      <c r="BH484" s="650"/>
      <c r="BI484" s="650"/>
      <c r="BJ484" s="650"/>
      <c r="BK484" s="650"/>
      <c r="BL484" s="650"/>
      <c r="BM484" s="650"/>
      <c r="BN484" s="650"/>
      <c r="BO484" s="650"/>
      <c r="BP484" s="650"/>
      <c r="BQ484" s="650"/>
      <c r="BR484" s="650"/>
      <c r="BS484" s="650"/>
      <c r="BT484" s="650"/>
      <c r="BU484" s="650"/>
      <c r="BV484" s="650"/>
      <c r="BW484" s="650"/>
      <c r="BX484" s="650"/>
      <c r="BY484" s="650"/>
      <c r="BZ484" s="650"/>
      <c r="CA484" s="650"/>
      <c r="CB484" s="650"/>
      <c r="CC484" s="650"/>
      <c r="CD484" s="650"/>
      <c r="CE484" s="650"/>
      <c r="CF484" s="650"/>
      <c r="CG484" s="650"/>
      <c r="CH484" s="650"/>
    </row>
    <row r="485" spans="1:86" ht="13.5" customHeight="1">
      <c r="A485" s="379"/>
      <c r="B485" s="649"/>
      <c r="C485" s="650"/>
      <c r="D485" s="650"/>
      <c r="E485" s="650"/>
      <c r="F485" s="650"/>
      <c r="G485" s="650"/>
      <c r="H485" s="650"/>
      <c r="I485" s="650"/>
      <c r="J485" s="650"/>
      <c r="K485" s="650"/>
      <c r="L485" s="650"/>
      <c r="M485" s="650"/>
      <c r="N485" s="650"/>
      <c r="O485" s="650"/>
      <c r="P485" s="650"/>
      <c r="Q485" s="650"/>
      <c r="R485" s="650"/>
      <c r="S485" s="650"/>
      <c r="T485" s="650"/>
      <c r="U485" s="650"/>
      <c r="V485" s="650"/>
      <c r="W485" s="650"/>
      <c r="X485" s="650"/>
      <c r="Y485" s="650"/>
      <c r="Z485" s="650"/>
      <c r="AA485" s="650"/>
      <c r="AB485" s="650"/>
      <c r="AC485" s="650"/>
      <c r="AD485" s="650"/>
      <c r="AE485" s="650"/>
      <c r="AF485" s="650"/>
      <c r="AG485" s="650"/>
      <c r="AH485" s="650"/>
      <c r="AI485" s="650"/>
      <c r="AJ485" s="650"/>
      <c r="AK485" s="650"/>
      <c r="AL485" s="650"/>
      <c r="AM485" s="650"/>
      <c r="AN485" s="650"/>
      <c r="AO485" s="650"/>
      <c r="AP485" s="650"/>
      <c r="AQ485" s="650"/>
      <c r="AR485" s="650"/>
      <c r="AS485" s="650"/>
      <c r="AT485" s="650"/>
      <c r="AU485" s="650"/>
      <c r="AV485" s="650"/>
      <c r="AW485" s="650"/>
      <c r="AX485" s="650"/>
      <c r="AY485" s="650"/>
      <c r="AZ485" s="650"/>
      <c r="BA485" s="650"/>
      <c r="BB485" s="650"/>
      <c r="BC485" s="650"/>
      <c r="BD485" s="650"/>
      <c r="BE485" s="650"/>
      <c r="BF485" s="650"/>
      <c r="BG485" s="650"/>
      <c r="BH485" s="650"/>
      <c r="BI485" s="650"/>
      <c r="BJ485" s="650"/>
      <c r="BK485" s="650"/>
      <c r="BL485" s="650"/>
      <c r="BM485" s="650"/>
      <c r="BN485" s="650"/>
      <c r="BO485" s="650"/>
      <c r="BP485" s="650"/>
      <c r="BQ485" s="650"/>
      <c r="BR485" s="650"/>
      <c r="BS485" s="650"/>
      <c r="BT485" s="650"/>
      <c r="BU485" s="650"/>
      <c r="BV485" s="650"/>
      <c r="BW485" s="650"/>
      <c r="BX485" s="650"/>
      <c r="BY485" s="650"/>
      <c r="BZ485" s="650"/>
      <c r="CA485" s="650"/>
      <c r="CB485" s="650"/>
      <c r="CC485" s="650"/>
      <c r="CD485" s="650"/>
      <c r="CE485" s="650"/>
      <c r="CF485" s="650"/>
      <c r="CG485" s="650"/>
      <c r="CH485" s="650"/>
    </row>
    <row r="486" spans="1:86" ht="13.5" customHeight="1">
      <c r="A486" s="379"/>
      <c r="B486" s="649"/>
      <c r="C486" s="650"/>
      <c r="D486" s="650"/>
      <c r="E486" s="650"/>
      <c r="F486" s="650"/>
      <c r="G486" s="650"/>
      <c r="H486" s="650"/>
      <c r="I486" s="650"/>
      <c r="J486" s="650"/>
      <c r="K486" s="650"/>
      <c r="L486" s="650"/>
      <c r="M486" s="650"/>
      <c r="N486" s="650"/>
      <c r="O486" s="650"/>
      <c r="P486" s="650"/>
      <c r="Q486" s="650"/>
      <c r="R486" s="650"/>
      <c r="S486" s="650"/>
      <c r="T486" s="650"/>
      <c r="U486" s="650"/>
      <c r="V486" s="650"/>
      <c r="W486" s="650"/>
      <c r="X486" s="650"/>
      <c r="Y486" s="650"/>
      <c r="Z486" s="650"/>
      <c r="AA486" s="650"/>
      <c r="AB486" s="650"/>
      <c r="AC486" s="650"/>
      <c r="AD486" s="650"/>
      <c r="AE486" s="650"/>
      <c r="AF486" s="650"/>
      <c r="AG486" s="650"/>
      <c r="AH486" s="650"/>
      <c r="AI486" s="650"/>
      <c r="AJ486" s="650"/>
      <c r="AK486" s="650"/>
      <c r="AL486" s="650"/>
      <c r="AM486" s="650"/>
      <c r="AN486" s="650"/>
      <c r="AO486" s="650"/>
      <c r="AP486" s="650"/>
      <c r="AQ486" s="650"/>
      <c r="AR486" s="650"/>
      <c r="AS486" s="650"/>
      <c r="AT486" s="650"/>
      <c r="AU486" s="650"/>
      <c r="AV486" s="650"/>
      <c r="AW486" s="650"/>
      <c r="AX486" s="650"/>
      <c r="AY486" s="650"/>
      <c r="AZ486" s="650"/>
      <c r="BA486" s="650"/>
      <c r="BB486" s="650"/>
      <c r="BC486" s="650"/>
      <c r="BD486" s="650"/>
      <c r="BE486" s="650"/>
      <c r="BF486" s="650"/>
      <c r="BG486" s="650"/>
      <c r="BH486" s="650"/>
      <c r="BI486" s="650"/>
      <c r="BJ486" s="650"/>
      <c r="BK486" s="650"/>
      <c r="BL486" s="650"/>
      <c r="BM486" s="650"/>
      <c r="BN486" s="650"/>
      <c r="BO486" s="650"/>
      <c r="BP486" s="650"/>
      <c r="BQ486" s="650"/>
      <c r="BR486" s="650"/>
      <c r="BS486" s="650"/>
      <c r="BT486" s="650"/>
      <c r="BU486" s="650"/>
      <c r="BV486" s="650"/>
      <c r="BW486" s="650"/>
      <c r="BX486" s="650"/>
      <c r="BY486" s="650"/>
      <c r="BZ486" s="650"/>
      <c r="CA486" s="650"/>
      <c r="CB486" s="650"/>
      <c r="CC486" s="650"/>
      <c r="CD486" s="650"/>
      <c r="CE486" s="650"/>
      <c r="CF486" s="650"/>
      <c r="CG486" s="650"/>
      <c r="CH486" s="650"/>
    </row>
    <row r="487" spans="1:86" ht="13.5" customHeight="1">
      <c r="A487" s="379"/>
      <c r="B487" s="649"/>
      <c r="C487" s="650"/>
      <c r="D487" s="650"/>
      <c r="E487" s="650"/>
      <c r="F487" s="650"/>
      <c r="G487" s="650"/>
      <c r="H487" s="650"/>
      <c r="I487" s="650"/>
      <c r="J487" s="650"/>
      <c r="K487" s="650"/>
      <c r="L487" s="650"/>
      <c r="M487" s="650"/>
      <c r="N487" s="650"/>
      <c r="O487" s="650"/>
      <c r="P487" s="650"/>
      <c r="Q487" s="650"/>
      <c r="R487" s="650"/>
      <c r="S487" s="650"/>
      <c r="T487" s="650"/>
      <c r="U487" s="650"/>
      <c r="V487" s="650"/>
      <c r="W487" s="650"/>
      <c r="X487" s="650"/>
      <c r="Y487" s="650"/>
      <c r="Z487" s="650"/>
      <c r="AA487" s="650"/>
      <c r="AB487" s="650"/>
      <c r="AC487" s="650"/>
      <c r="AD487" s="650"/>
      <c r="AE487" s="650"/>
      <c r="AF487" s="650"/>
      <c r="AG487" s="650"/>
      <c r="AH487" s="650"/>
      <c r="AI487" s="650"/>
      <c r="AJ487" s="650"/>
      <c r="AK487" s="650"/>
      <c r="AL487" s="650"/>
      <c r="AM487" s="650"/>
      <c r="AN487" s="650"/>
      <c r="AO487" s="650"/>
      <c r="AP487" s="650"/>
      <c r="AQ487" s="650"/>
      <c r="AR487" s="650"/>
      <c r="AS487" s="650"/>
      <c r="AT487" s="650"/>
      <c r="AU487" s="650"/>
      <c r="AV487" s="650"/>
      <c r="AW487" s="650"/>
      <c r="AX487" s="650"/>
      <c r="AY487" s="650"/>
      <c r="AZ487" s="650"/>
      <c r="BA487" s="650"/>
      <c r="BB487" s="650"/>
      <c r="BC487" s="650"/>
      <c r="BD487" s="650"/>
      <c r="BE487" s="650"/>
      <c r="BF487" s="650"/>
      <c r="BG487" s="650"/>
      <c r="BH487" s="650"/>
      <c r="BI487" s="650"/>
      <c r="BJ487" s="650"/>
      <c r="BK487" s="650"/>
      <c r="BL487" s="650"/>
      <c r="BM487" s="650"/>
      <c r="BN487" s="650"/>
      <c r="BO487" s="650"/>
      <c r="BP487" s="650"/>
      <c r="BQ487" s="650"/>
      <c r="BR487" s="650"/>
      <c r="BS487" s="650"/>
      <c r="BT487" s="650"/>
      <c r="BU487" s="650"/>
      <c r="BV487" s="650"/>
      <c r="BW487" s="650"/>
      <c r="BX487" s="650"/>
      <c r="BY487" s="650"/>
      <c r="BZ487" s="650"/>
      <c r="CA487" s="650"/>
      <c r="CB487" s="650"/>
      <c r="CC487" s="650"/>
      <c r="CD487" s="650"/>
      <c r="CE487" s="650"/>
      <c r="CF487" s="650"/>
      <c r="CG487" s="650"/>
      <c r="CH487" s="650"/>
    </row>
    <row r="488" spans="1:86" ht="13.5" customHeight="1">
      <c r="A488" s="379"/>
      <c r="B488" s="649"/>
      <c r="C488" s="650"/>
      <c r="D488" s="650"/>
      <c r="E488" s="650"/>
      <c r="F488" s="650"/>
      <c r="G488" s="650"/>
      <c r="H488" s="650"/>
      <c r="I488" s="650"/>
      <c r="J488" s="650"/>
      <c r="K488" s="650"/>
      <c r="L488" s="650"/>
      <c r="M488" s="650"/>
      <c r="N488" s="650"/>
      <c r="O488" s="650"/>
      <c r="P488" s="650"/>
      <c r="Q488" s="650"/>
      <c r="R488" s="650"/>
      <c r="S488" s="650"/>
      <c r="T488" s="650"/>
      <c r="U488" s="650"/>
      <c r="V488" s="650"/>
      <c r="W488" s="650"/>
      <c r="X488" s="650"/>
      <c r="Y488" s="650"/>
      <c r="Z488" s="650"/>
      <c r="AA488" s="650"/>
      <c r="AB488" s="650"/>
      <c r="AC488" s="650"/>
      <c r="AD488" s="650"/>
      <c r="AE488" s="650"/>
      <c r="AF488" s="650"/>
      <c r="AG488" s="650"/>
      <c r="AH488" s="650"/>
      <c r="AI488" s="650"/>
      <c r="AJ488" s="650"/>
      <c r="AK488" s="650"/>
      <c r="AL488" s="650"/>
      <c r="AM488" s="650"/>
      <c r="AN488" s="650"/>
      <c r="AO488" s="650"/>
      <c r="AP488" s="650"/>
      <c r="AQ488" s="650"/>
      <c r="AR488" s="650"/>
      <c r="AS488" s="650"/>
      <c r="AT488" s="650"/>
      <c r="AU488" s="650"/>
      <c r="AV488" s="650"/>
      <c r="AW488" s="650"/>
      <c r="AX488" s="650"/>
      <c r="AY488" s="650"/>
      <c r="AZ488" s="650"/>
      <c r="BA488" s="650"/>
      <c r="BB488" s="650"/>
      <c r="BC488" s="650"/>
      <c r="BD488" s="650"/>
      <c r="BE488" s="650"/>
      <c r="BF488" s="650"/>
      <c r="BG488" s="650"/>
      <c r="BH488" s="650"/>
      <c r="BI488" s="650"/>
      <c r="BJ488" s="650"/>
      <c r="BK488" s="650"/>
      <c r="BL488" s="650"/>
      <c r="BM488" s="650"/>
      <c r="BN488" s="650"/>
      <c r="BO488" s="650"/>
      <c r="BP488" s="650"/>
      <c r="BQ488" s="650"/>
      <c r="BR488" s="650"/>
      <c r="BS488" s="650"/>
      <c r="BT488" s="650"/>
      <c r="BU488" s="650"/>
      <c r="BV488" s="650"/>
      <c r="BW488" s="650"/>
      <c r="BX488" s="650"/>
      <c r="BY488" s="650"/>
      <c r="BZ488" s="650"/>
      <c r="CA488" s="650"/>
      <c r="CB488" s="650"/>
      <c r="CC488" s="650"/>
      <c r="CD488" s="650"/>
      <c r="CE488" s="650"/>
      <c r="CF488" s="650"/>
      <c r="CG488" s="650"/>
      <c r="CH488" s="650"/>
    </row>
    <row r="489" spans="1:86" ht="13.5" customHeight="1">
      <c r="A489" s="379"/>
      <c r="B489" s="649"/>
      <c r="C489" s="650"/>
      <c r="D489" s="650"/>
      <c r="E489" s="650"/>
      <c r="F489" s="650"/>
      <c r="G489" s="650"/>
      <c r="H489" s="650"/>
      <c r="I489" s="650"/>
      <c r="J489" s="650"/>
      <c r="K489" s="650"/>
      <c r="L489" s="650"/>
      <c r="M489" s="650"/>
      <c r="N489" s="650"/>
      <c r="O489" s="650"/>
      <c r="P489" s="650"/>
      <c r="Q489" s="650"/>
      <c r="R489" s="650"/>
      <c r="S489" s="650"/>
      <c r="T489" s="650"/>
      <c r="U489" s="650"/>
      <c r="V489" s="650"/>
      <c r="W489" s="650"/>
      <c r="X489" s="650"/>
      <c r="Y489" s="650"/>
      <c r="Z489" s="650"/>
      <c r="AA489" s="650"/>
      <c r="AB489" s="650"/>
      <c r="AC489" s="650"/>
      <c r="AD489" s="650"/>
      <c r="AE489" s="650"/>
      <c r="AF489" s="650"/>
      <c r="AG489" s="650"/>
      <c r="AH489" s="650"/>
      <c r="AI489" s="650"/>
      <c r="AJ489" s="650"/>
      <c r="AK489" s="650"/>
      <c r="AL489" s="650"/>
      <c r="AM489" s="650"/>
      <c r="AN489" s="650"/>
      <c r="AO489" s="650"/>
      <c r="AP489" s="650"/>
      <c r="AQ489" s="650"/>
      <c r="AR489" s="650"/>
      <c r="AS489" s="650"/>
      <c r="AT489" s="650"/>
      <c r="AU489" s="650"/>
      <c r="AV489" s="650"/>
      <c r="AW489" s="650"/>
      <c r="AX489" s="650"/>
      <c r="AY489" s="650"/>
      <c r="AZ489" s="650"/>
      <c r="BA489" s="650"/>
      <c r="BB489" s="650"/>
      <c r="BC489" s="650"/>
      <c r="BD489" s="650"/>
      <c r="BE489" s="650"/>
      <c r="BF489" s="650"/>
      <c r="BG489" s="650"/>
      <c r="BH489" s="650"/>
      <c r="BI489" s="650"/>
      <c r="BJ489" s="650"/>
      <c r="BK489" s="650"/>
      <c r="BL489" s="650"/>
      <c r="BM489" s="650"/>
      <c r="BN489" s="650"/>
      <c r="BO489" s="650"/>
      <c r="BP489" s="650"/>
      <c r="BQ489" s="650"/>
      <c r="BR489" s="650"/>
      <c r="BS489" s="650"/>
      <c r="BT489" s="650"/>
      <c r="BU489" s="650"/>
      <c r="BV489" s="650"/>
      <c r="BW489" s="650"/>
      <c r="BX489" s="650"/>
      <c r="BY489" s="650"/>
      <c r="BZ489" s="650"/>
      <c r="CA489" s="650"/>
      <c r="CB489" s="650"/>
      <c r="CC489" s="650"/>
      <c r="CD489" s="650"/>
      <c r="CE489" s="650"/>
      <c r="CF489" s="650"/>
      <c r="CG489" s="650"/>
      <c r="CH489" s="650"/>
    </row>
    <row r="490" spans="1:86" ht="13.5" customHeight="1">
      <c r="A490" s="379"/>
      <c r="B490" s="649"/>
      <c r="C490" s="650"/>
      <c r="D490" s="650"/>
      <c r="E490" s="650"/>
      <c r="F490" s="650"/>
      <c r="G490" s="650"/>
      <c r="H490" s="650"/>
      <c r="I490" s="650"/>
      <c r="J490" s="650"/>
      <c r="K490" s="650"/>
      <c r="L490" s="650"/>
      <c r="M490" s="650"/>
      <c r="N490" s="650"/>
      <c r="O490" s="650"/>
      <c r="P490" s="650"/>
      <c r="Q490" s="650"/>
      <c r="R490" s="650"/>
      <c r="S490" s="650"/>
      <c r="T490" s="650"/>
      <c r="U490" s="650"/>
      <c r="V490" s="650"/>
      <c r="W490" s="650"/>
      <c r="X490" s="650"/>
      <c r="Y490" s="650"/>
      <c r="Z490" s="650"/>
      <c r="AA490" s="650"/>
      <c r="AB490" s="650"/>
      <c r="AC490" s="650"/>
      <c r="AD490" s="650"/>
      <c r="AE490" s="650"/>
      <c r="AF490" s="650"/>
      <c r="AG490" s="650"/>
      <c r="AH490" s="650"/>
      <c r="AI490" s="650"/>
      <c r="AJ490" s="650"/>
      <c r="AK490" s="650"/>
      <c r="AL490" s="650"/>
      <c r="AM490" s="650"/>
      <c r="AN490" s="650"/>
      <c r="AO490" s="650"/>
      <c r="AP490" s="650"/>
      <c r="AQ490" s="650"/>
      <c r="AR490" s="650"/>
      <c r="AS490" s="650"/>
      <c r="AT490" s="650"/>
      <c r="AU490" s="650"/>
      <c r="AV490" s="650"/>
      <c r="AW490" s="650"/>
      <c r="AX490" s="650"/>
      <c r="AY490" s="650"/>
      <c r="AZ490" s="650"/>
      <c r="BA490" s="650"/>
      <c r="BB490" s="650"/>
      <c r="BC490" s="650"/>
      <c r="BD490" s="650"/>
      <c r="BE490" s="650"/>
      <c r="BF490" s="650"/>
      <c r="BG490" s="650"/>
      <c r="BH490" s="650"/>
      <c r="BI490" s="650"/>
      <c r="BJ490" s="650"/>
      <c r="BK490" s="650"/>
      <c r="BL490" s="650"/>
      <c r="BM490" s="650"/>
      <c r="BN490" s="650"/>
      <c r="BO490" s="650"/>
      <c r="BP490" s="650"/>
      <c r="BQ490" s="650"/>
      <c r="BR490" s="650"/>
      <c r="BS490" s="650"/>
      <c r="BT490" s="650"/>
      <c r="BU490" s="650"/>
      <c r="BV490" s="650"/>
      <c r="BW490" s="650"/>
      <c r="BX490" s="650"/>
      <c r="BY490" s="650"/>
      <c r="BZ490" s="650"/>
      <c r="CA490" s="650"/>
      <c r="CB490" s="650"/>
      <c r="CC490" s="650"/>
      <c r="CD490" s="650"/>
      <c r="CE490" s="650"/>
      <c r="CF490" s="650"/>
      <c r="CG490" s="650"/>
      <c r="CH490" s="650"/>
    </row>
    <row r="491" spans="1:86" ht="13.5" customHeight="1">
      <c r="A491" s="379"/>
      <c r="B491" s="649"/>
      <c r="C491" s="650"/>
      <c r="D491" s="650"/>
      <c r="E491" s="650"/>
      <c r="F491" s="650"/>
      <c r="G491" s="650"/>
      <c r="H491" s="650"/>
      <c r="I491" s="650"/>
      <c r="J491" s="650"/>
      <c r="K491" s="650"/>
      <c r="L491" s="650"/>
      <c r="M491" s="650"/>
      <c r="N491" s="650"/>
      <c r="O491" s="650"/>
      <c r="P491" s="650"/>
      <c r="Q491" s="650"/>
      <c r="R491" s="650"/>
      <c r="S491" s="650"/>
      <c r="T491" s="650"/>
      <c r="U491" s="650"/>
      <c r="V491" s="650"/>
      <c r="W491" s="650"/>
      <c r="X491" s="650"/>
      <c r="Y491" s="650"/>
      <c r="Z491" s="650"/>
      <c r="AA491" s="650"/>
      <c r="AB491" s="650"/>
      <c r="AC491" s="650"/>
      <c r="AD491" s="650"/>
      <c r="AE491" s="650"/>
      <c r="AF491" s="650"/>
      <c r="AG491" s="650"/>
      <c r="AH491" s="650"/>
      <c r="AI491" s="650"/>
      <c r="AJ491" s="650"/>
      <c r="AK491" s="650"/>
      <c r="AL491" s="650"/>
      <c r="AM491" s="650"/>
      <c r="AN491" s="650"/>
      <c r="AO491" s="650"/>
      <c r="AP491" s="650"/>
      <c r="AQ491" s="650"/>
      <c r="AR491" s="650"/>
      <c r="AS491" s="650"/>
      <c r="AT491" s="650"/>
      <c r="AU491" s="650"/>
      <c r="AV491" s="650"/>
      <c r="AW491" s="650"/>
      <c r="AX491" s="650"/>
      <c r="AY491" s="650"/>
      <c r="AZ491" s="650"/>
      <c r="BA491" s="650"/>
      <c r="BB491" s="650"/>
      <c r="BC491" s="650"/>
      <c r="BD491" s="650"/>
      <c r="BE491" s="650"/>
      <c r="BF491" s="650"/>
      <c r="BG491" s="650"/>
      <c r="BH491" s="650"/>
      <c r="BI491" s="650"/>
      <c r="BJ491" s="650"/>
      <c r="BK491" s="650"/>
      <c r="BL491" s="650"/>
      <c r="BM491" s="650"/>
      <c r="BN491" s="650"/>
      <c r="BO491" s="650"/>
      <c r="BP491" s="650"/>
      <c r="BQ491" s="650"/>
      <c r="BR491" s="650"/>
      <c r="BS491" s="650"/>
      <c r="BT491" s="650"/>
      <c r="BU491" s="650"/>
      <c r="BV491" s="650"/>
      <c r="BW491" s="650"/>
      <c r="BX491" s="650"/>
      <c r="BY491" s="650"/>
      <c r="BZ491" s="650"/>
      <c r="CA491" s="650"/>
      <c r="CB491" s="650"/>
      <c r="CC491" s="650"/>
      <c r="CD491" s="650"/>
      <c r="CE491" s="650"/>
      <c r="CF491" s="650"/>
      <c r="CG491" s="650"/>
      <c r="CH491" s="650"/>
    </row>
    <row r="492" spans="1:86" ht="13.5" customHeight="1">
      <c r="A492" s="379"/>
      <c r="B492" s="649"/>
      <c r="C492" s="650"/>
      <c r="D492" s="650"/>
      <c r="E492" s="650"/>
      <c r="F492" s="650"/>
      <c r="G492" s="650"/>
      <c r="H492" s="650"/>
      <c r="I492" s="650"/>
      <c r="J492" s="650"/>
      <c r="K492" s="650"/>
      <c r="L492" s="650"/>
      <c r="M492" s="650"/>
      <c r="N492" s="650"/>
      <c r="O492" s="650"/>
      <c r="P492" s="650"/>
      <c r="Q492" s="650"/>
      <c r="R492" s="650"/>
      <c r="S492" s="650"/>
      <c r="T492" s="650"/>
      <c r="U492" s="650"/>
      <c r="V492" s="650"/>
      <c r="W492" s="650"/>
      <c r="X492" s="650"/>
      <c r="Y492" s="650"/>
      <c r="Z492" s="650"/>
      <c r="AA492" s="650"/>
      <c r="AB492" s="650"/>
      <c r="AC492" s="650"/>
      <c r="AD492" s="650"/>
      <c r="AE492" s="650"/>
      <c r="AF492" s="650"/>
      <c r="AG492" s="650"/>
      <c r="AH492" s="650"/>
      <c r="AI492" s="650"/>
      <c r="AJ492" s="650"/>
      <c r="AK492" s="650"/>
      <c r="AL492" s="650"/>
      <c r="AM492" s="650"/>
      <c r="AN492" s="650"/>
      <c r="AO492" s="650"/>
      <c r="AP492" s="650"/>
      <c r="AQ492" s="650"/>
      <c r="AR492" s="650"/>
      <c r="AS492" s="650"/>
      <c r="AT492" s="650"/>
      <c r="AU492" s="650"/>
      <c r="AV492" s="650"/>
      <c r="AW492" s="650"/>
      <c r="AX492" s="650"/>
      <c r="AY492" s="650"/>
      <c r="AZ492" s="650"/>
      <c r="BA492" s="650"/>
      <c r="BB492" s="650"/>
      <c r="BC492" s="650"/>
      <c r="BD492" s="650"/>
      <c r="BE492" s="650"/>
      <c r="BF492" s="650"/>
      <c r="BG492" s="650"/>
      <c r="BH492" s="650"/>
      <c r="BI492" s="650"/>
      <c r="BJ492" s="650"/>
      <c r="BK492" s="650"/>
      <c r="BL492" s="650"/>
      <c r="BM492" s="650"/>
      <c r="BN492" s="650"/>
      <c r="BO492" s="650"/>
      <c r="BP492" s="650"/>
      <c r="BQ492" s="650"/>
      <c r="BR492" s="650"/>
      <c r="BS492" s="650"/>
      <c r="BT492" s="650"/>
      <c r="BU492" s="650"/>
      <c r="BV492" s="650"/>
      <c r="BW492" s="650"/>
      <c r="BX492" s="650"/>
      <c r="BY492" s="650"/>
      <c r="BZ492" s="650"/>
      <c r="CA492" s="650"/>
      <c r="CB492" s="650"/>
      <c r="CC492" s="650"/>
      <c r="CD492" s="650"/>
      <c r="CE492" s="650"/>
      <c r="CF492" s="650"/>
      <c r="CG492" s="650"/>
      <c r="CH492" s="650"/>
    </row>
    <row r="493" spans="1:86" ht="13.5" customHeight="1">
      <c r="A493" s="379"/>
      <c r="B493" s="649"/>
      <c r="C493" s="650"/>
      <c r="D493" s="650"/>
      <c r="E493" s="650"/>
      <c r="F493" s="650"/>
      <c r="G493" s="650"/>
      <c r="H493" s="650"/>
      <c r="I493" s="650"/>
      <c r="J493" s="650"/>
      <c r="K493" s="650"/>
      <c r="L493" s="650"/>
      <c r="M493" s="650"/>
      <c r="N493" s="650"/>
      <c r="O493" s="650"/>
      <c r="P493" s="650"/>
      <c r="Q493" s="650"/>
      <c r="R493" s="650"/>
      <c r="S493" s="650"/>
      <c r="T493" s="650"/>
      <c r="U493" s="650"/>
      <c r="V493" s="650"/>
      <c r="W493" s="650"/>
      <c r="X493" s="650"/>
      <c r="Y493" s="650"/>
      <c r="Z493" s="650"/>
      <c r="AA493" s="650"/>
      <c r="AB493" s="650"/>
      <c r="AC493" s="650"/>
      <c r="AD493" s="650"/>
      <c r="AE493" s="650"/>
      <c r="AF493" s="650"/>
      <c r="AG493" s="650"/>
      <c r="AH493" s="650"/>
      <c r="AI493" s="650"/>
      <c r="AJ493" s="650"/>
      <c r="AK493" s="650"/>
      <c r="AL493" s="650"/>
      <c r="AM493" s="650"/>
      <c r="AN493" s="650"/>
      <c r="AO493" s="650"/>
      <c r="AP493" s="650"/>
      <c r="AQ493" s="650"/>
      <c r="AR493" s="650"/>
      <c r="AS493" s="650"/>
      <c r="AT493" s="650"/>
      <c r="AU493" s="650"/>
      <c r="AV493" s="650"/>
      <c r="AW493" s="650"/>
      <c r="AX493" s="650"/>
      <c r="AY493" s="650"/>
      <c r="AZ493" s="650"/>
      <c r="BA493" s="650"/>
      <c r="BB493" s="650"/>
      <c r="BC493" s="650"/>
      <c r="BD493" s="650"/>
      <c r="BE493" s="650"/>
      <c r="BF493" s="650"/>
      <c r="BG493" s="650"/>
      <c r="BH493" s="650"/>
      <c r="BI493" s="650"/>
      <c r="BJ493" s="650"/>
      <c r="BK493" s="650"/>
      <c r="BL493" s="650"/>
      <c r="BM493" s="650"/>
      <c r="BN493" s="650"/>
      <c r="BO493" s="650"/>
      <c r="BP493" s="650"/>
      <c r="BQ493" s="650"/>
      <c r="BR493" s="650"/>
      <c r="BS493" s="650"/>
      <c r="BT493" s="650"/>
      <c r="BU493" s="650"/>
      <c r="BV493" s="650"/>
      <c r="BW493" s="650"/>
      <c r="BX493" s="650"/>
      <c r="BY493" s="650"/>
      <c r="BZ493" s="650"/>
      <c r="CA493" s="650"/>
      <c r="CB493" s="650"/>
      <c r="CC493" s="650"/>
      <c r="CD493" s="650"/>
      <c r="CE493" s="650"/>
      <c r="CF493" s="650"/>
      <c r="CG493" s="650"/>
      <c r="CH493" s="650"/>
    </row>
    <row r="494" spans="1:86" ht="13.5" customHeight="1">
      <c r="A494" s="379"/>
      <c r="B494" s="649"/>
      <c r="C494" s="650"/>
      <c r="D494" s="650"/>
      <c r="E494" s="650"/>
      <c r="F494" s="650"/>
      <c r="G494" s="650"/>
      <c r="H494" s="650"/>
      <c r="I494" s="650"/>
      <c r="J494" s="650"/>
      <c r="K494" s="650"/>
      <c r="L494" s="650"/>
      <c r="M494" s="650"/>
      <c r="N494" s="650"/>
      <c r="O494" s="650"/>
      <c r="P494" s="650"/>
      <c r="Q494" s="650"/>
      <c r="R494" s="650"/>
      <c r="S494" s="650"/>
      <c r="T494" s="650"/>
      <c r="U494" s="650"/>
      <c r="V494" s="650"/>
      <c r="W494" s="650"/>
      <c r="X494" s="650"/>
      <c r="Y494" s="650"/>
      <c r="Z494" s="650"/>
      <c r="AA494" s="650"/>
      <c r="AB494" s="650"/>
      <c r="AC494" s="650"/>
      <c r="AD494" s="650"/>
      <c r="AE494" s="650"/>
      <c r="AF494" s="650"/>
      <c r="AG494" s="650"/>
      <c r="AH494" s="650"/>
      <c r="AI494" s="650"/>
      <c r="AJ494" s="650"/>
      <c r="AK494" s="650"/>
      <c r="AL494" s="650"/>
      <c r="AM494" s="650"/>
      <c r="AN494" s="650"/>
      <c r="AO494" s="650"/>
      <c r="AP494" s="650"/>
      <c r="AQ494" s="650"/>
      <c r="AR494" s="650"/>
      <c r="AS494" s="650"/>
      <c r="AT494" s="650"/>
      <c r="AU494" s="650"/>
      <c r="AV494" s="650"/>
      <c r="AW494" s="650"/>
      <c r="AX494" s="650"/>
      <c r="AY494" s="650"/>
      <c r="AZ494" s="650"/>
      <c r="BA494" s="650"/>
      <c r="BB494" s="650"/>
      <c r="BC494" s="650"/>
      <c r="BD494" s="650"/>
      <c r="BE494" s="650"/>
      <c r="BF494" s="650"/>
      <c r="BG494" s="650"/>
      <c r="BH494" s="650"/>
      <c r="BI494" s="650"/>
      <c r="BJ494" s="650"/>
      <c r="BK494" s="650"/>
      <c r="BL494" s="650"/>
      <c r="BM494" s="650"/>
      <c r="BN494" s="650"/>
      <c r="BO494" s="650"/>
      <c r="BP494" s="650"/>
      <c r="BQ494" s="650"/>
      <c r="BR494" s="650"/>
      <c r="BS494" s="650"/>
      <c r="BT494" s="650"/>
      <c r="BU494" s="650"/>
      <c r="BV494" s="650"/>
      <c r="BW494" s="650"/>
      <c r="BX494" s="650"/>
      <c r="BY494" s="650"/>
      <c r="BZ494" s="650"/>
      <c r="CA494" s="650"/>
      <c r="CB494" s="650"/>
      <c r="CC494" s="650"/>
      <c r="CD494" s="650"/>
      <c r="CE494" s="650"/>
      <c r="CF494" s="650"/>
      <c r="CG494" s="650"/>
      <c r="CH494" s="650"/>
    </row>
    <row r="495" spans="1:86" ht="13.5" customHeight="1">
      <c r="A495" s="379"/>
      <c r="B495" s="649"/>
      <c r="C495" s="650"/>
      <c r="D495" s="650"/>
      <c r="E495" s="650"/>
      <c r="F495" s="650"/>
      <c r="G495" s="650"/>
      <c r="H495" s="650"/>
      <c r="I495" s="650"/>
      <c r="J495" s="650"/>
      <c r="K495" s="650"/>
      <c r="L495" s="650"/>
      <c r="M495" s="650"/>
      <c r="N495" s="650"/>
      <c r="O495" s="650"/>
      <c r="P495" s="650"/>
      <c r="Q495" s="650"/>
      <c r="R495" s="650"/>
      <c r="S495" s="650"/>
      <c r="T495" s="650"/>
      <c r="U495" s="650"/>
      <c r="V495" s="650"/>
      <c r="W495" s="650"/>
      <c r="X495" s="650"/>
      <c r="Y495" s="650"/>
      <c r="Z495" s="650"/>
      <c r="AA495" s="650"/>
      <c r="AB495" s="650"/>
      <c r="AC495" s="650"/>
      <c r="AD495" s="650"/>
      <c r="AE495" s="650"/>
      <c r="AF495" s="650"/>
      <c r="AG495" s="650"/>
      <c r="AH495" s="650"/>
      <c r="AI495" s="650"/>
      <c r="AJ495" s="650"/>
      <c r="AK495" s="650"/>
      <c r="AL495" s="650"/>
      <c r="AM495" s="650"/>
      <c r="AN495" s="650"/>
      <c r="AO495" s="650"/>
      <c r="AP495" s="650"/>
      <c r="AQ495" s="650"/>
      <c r="AR495" s="650"/>
      <c r="AS495" s="650"/>
      <c r="AT495" s="650"/>
      <c r="AU495" s="650"/>
      <c r="AV495" s="650"/>
      <c r="AW495" s="650"/>
      <c r="AX495" s="650"/>
      <c r="AY495" s="650"/>
      <c r="AZ495" s="650"/>
      <c r="BA495" s="650"/>
      <c r="BB495" s="650"/>
      <c r="BC495" s="650"/>
      <c r="BD495" s="650"/>
      <c r="BE495" s="650"/>
      <c r="BF495" s="650"/>
      <c r="BG495" s="650"/>
      <c r="BH495" s="650"/>
      <c r="BI495" s="650"/>
      <c r="BJ495" s="650"/>
      <c r="BK495" s="650"/>
      <c r="BL495" s="650"/>
      <c r="BM495" s="650"/>
      <c r="BN495" s="650"/>
      <c r="BO495" s="650"/>
      <c r="BP495" s="650"/>
      <c r="BQ495" s="650"/>
      <c r="BR495" s="650"/>
      <c r="BS495" s="650"/>
      <c r="BT495" s="650"/>
      <c r="BU495" s="650"/>
      <c r="BV495" s="650"/>
      <c r="BW495" s="650"/>
      <c r="BX495" s="650"/>
      <c r="BY495" s="650"/>
      <c r="BZ495" s="650"/>
      <c r="CA495" s="650"/>
      <c r="CB495" s="650"/>
      <c r="CC495" s="650"/>
      <c r="CD495" s="650"/>
      <c r="CE495" s="650"/>
      <c r="CF495" s="650"/>
      <c r="CG495" s="650"/>
      <c r="CH495" s="650"/>
    </row>
    <row r="496" spans="1:86" ht="13.5" customHeight="1">
      <c r="A496" s="379"/>
      <c r="B496" s="649"/>
      <c r="C496" s="650"/>
      <c r="D496" s="650"/>
      <c r="E496" s="650"/>
      <c r="F496" s="650"/>
      <c r="G496" s="650"/>
      <c r="H496" s="650"/>
      <c r="I496" s="650"/>
      <c r="J496" s="650"/>
      <c r="K496" s="650"/>
      <c r="L496" s="650"/>
      <c r="M496" s="650"/>
      <c r="N496" s="650"/>
      <c r="O496" s="650"/>
      <c r="P496" s="650"/>
      <c r="Q496" s="650"/>
      <c r="R496" s="650"/>
      <c r="S496" s="650"/>
      <c r="T496" s="650"/>
      <c r="U496" s="650"/>
      <c r="V496" s="650"/>
      <c r="W496" s="650"/>
      <c r="X496" s="650"/>
      <c r="Y496" s="650"/>
      <c r="Z496" s="650"/>
      <c r="AA496" s="650"/>
      <c r="AB496" s="650"/>
      <c r="AC496" s="650"/>
      <c r="AD496" s="650"/>
      <c r="AE496" s="650"/>
      <c r="AF496" s="650"/>
      <c r="AG496" s="650"/>
      <c r="AH496" s="650"/>
      <c r="AI496" s="650"/>
      <c r="AJ496" s="650"/>
      <c r="AK496" s="650"/>
      <c r="AL496" s="650"/>
      <c r="AM496" s="650"/>
      <c r="AN496" s="650"/>
      <c r="AO496" s="650"/>
      <c r="AP496" s="650"/>
      <c r="AQ496" s="650"/>
      <c r="AR496" s="650"/>
      <c r="AS496" s="650"/>
      <c r="AT496" s="650"/>
      <c r="AU496" s="650"/>
      <c r="AV496" s="650"/>
      <c r="AW496" s="650"/>
      <c r="AX496" s="650"/>
      <c r="AY496" s="650"/>
      <c r="AZ496" s="650"/>
      <c r="BA496" s="650"/>
      <c r="BB496" s="650"/>
      <c r="BC496" s="650"/>
      <c r="BD496" s="650"/>
      <c r="BE496" s="650"/>
      <c r="BF496" s="650"/>
      <c r="BG496" s="650"/>
      <c r="BH496" s="650"/>
      <c r="BI496" s="650"/>
      <c r="BJ496" s="650"/>
      <c r="BK496" s="650"/>
      <c r="BL496" s="650"/>
      <c r="BM496" s="650"/>
      <c r="BN496" s="650"/>
      <c r="BO496" s="650"/>
      <c r="BP496" s="650"/>
      <c r="BQ496" s="650"/>
      <c r="BR496" s="650"/>
      <c r="BS496" s="650"/>
      <c r="BT496" s="650"/>
      <c r="BU496" s="650"/>
      <c r="BV496" s="650"/>
      <c r="BW496" s="650"/>
      <c r="BX496" s="650"/>
      <c r="BY496" s="650"/>
      <c r="BZ496" s="650"/>
      <c r="CA496" s="650"/>
      <c r="CB496" s="650"/>
      <c r="CC496" s="650"/>
      <c r="CD496" s="650"/>
      <c r="CE496" s="650"/>
      <c r="CF496" s="650"/>
      <c r="CG496" s="650"/>
      <c r="CH496" s="650"/>
    </row>
    <row r="497" spans="1:86" ht="13.5" customHeight="1">
      <c r="A497" s="379"/>
      <c r="B497" s="649"/>
      <c r="C497" s="650"/>
      <c r="D497" s="650"/>
      <c r="E497" s="650"/>
      <c r="F497" s="650"/>
      <c r="G497" s="650"/>
      <c r="H497" s="650"/>
      <c r="I497" s="650"/>
      <c r="J497" s="650"/>
      <c r="K497" s="650"/>
      <c r="L497" s="650"/>
      <c r="M497" s="650"/>
      <c r="N497" s="650"/>
      <c r="O497" s="650"/>
      <c r="P497" s="650"/>
      <c r="Q497" s="650"/>
      <c r="R497" s="650"/>
      <c r="S497" s="650"/>
      <c r="T497" s="650"/>
      <c r="U497" s="650"/>
      <c r="V497" s="650"/>
      <c r="W497" s="650"/>
      <c r="X497" s="650"/>
      <c r="Y497" s="650"/>
      <c r="Z497" s="650"/>
      <c r="AA497" s="650"/>
      <c r="AB497" s="650"/>
      <c r="AC497" s="650"/>
      <c r="AD497" s="650"/>
      <c r="AE497" s="650"/>
      <c r="AF497" s="650"/>
      <c r="AG497" s="650"/>
      <c r="AH497" s="650"/>
      <c r="AI497" s="650"/>
      <c r="AJ497" s="650"/>
      <c r="AK497" s="650"/>
      <c r="AL497" s="650"/>
      <c r="AM497" s="650"/>
      <c r="AN497" s="650"/>
      <c r="AO497" s="650"/>
      <c r="AP497" s="650"/>
      <c r="AQ497" s="650"/>
      <c r="AR497" s="650"/>
      <c r="AS497" s="650"/>
      <c r="AT497" s="650"/>
      <c r="AU497" s="650"/>
      <c r="AV497" s="650"/>
      <c r="AW497" s="650"/>
      <c r="AX497" s="650"/>
      <c r="AY497" s="650"/>
      <c r="AZ497" s="650"/>
      <c r="BA497" s="650"/>
      <c r="BB497" s="650"/>
      <c r="BC497" s="650"/>
      <c r="BD497" s="650"/>
      <c r="BE497" s="650"/>
      <c r="BF497" s="650"/>
      <c r="BG497" s="650"/>
      <c r="BH497" s="650"/>
      <c r="BI497" s="650"/>
      <c r="BJ497" s="650"/>
      <c r="BK497" s="650"/>
      <c r="BL497" s="650"/>
      <c r="BM497" s="650"/>
      <c r="BN497" s="650"/>
      <c r="BO497" s="650"/>
      <c r="BP497" s="650"/>
      <c r="BQ497" s="650"/>
      <c r="BR497" s="650"/>
      <c r="BS497" s="650"/>
      <c r="BT497" s="650"/>
      <c r="BU497" s="650"/>
      <c r="BV497" s="650"/>
      <c r="BW497" s="650"/>
      <c r="BX497" s="650"/>
      <c r="BY497" s="650"/>
      <c r="BZ497" s="650"/>
      <c r="CA497" s="650"/>
      <c r="CB497" s="650"/>
      <c r="CC497" s="650"/>
      <c r="CD497" s="650"/>
      <c r="CE497" s="650"/>
      <c r="CF497" s="650"/>
      <c r="CG497" s="650"/>
      <c r="CH497" s="650"/>
    </row>
    <row r="498" spans="1:86" ht="13.5" customHeight="1">
      <c r="A498" s="379"/>
      <c r="B498" s="649"/>
      <c r="C498" s="650"/>
      <c r="D498" s="650"/>
      <c r="E498" s="650"/>
      <c r="F498" s="650"/>
      <c r="G498" s="650"/>
      <c r="H498" s="650"/>
      <c r="I498" s="650"/>
      <c r="J498" s="650"/>
      <c r="K498" s="650"/>
      <c r="L498" s="650"/>
      <c r="M498" s="650"/>
      <c r="N498" s="650"/>
      <c r="O498" s="650"/>
      <c r="P498" s="650"/>
      <c r="Q498" s="650"/>
      <c r="R498" s="650"/>
      <c r="S498" s="650"/>
      <c r="T498" s="650"/>
      <c r="U498" s="650"/>
      <c r="V498" s="650"/>
      <c r="W498" s="650"/>
      <c r="X498" s="650"/>
      <c r="Y498" s="650"/>
      <c r="Z498" s="650"/>
      <c r="AA498" s="650"/>
      <c r="AB498" s="650"/>
      <c r="AC498" s="650"/>
      <c r="AD498" s="650"/>
      <c r="AE498" s="650"/>
      <c r="AF498" s="650"/>
      <c r="AG498" s="650"/>
      <c r="AH498" s="650"/>
      <c r="AI498" s="650"/>
      <c r="AJ498" s="650"/>
      <c r="AK498" s="650"/>
      <c r="AL498" s="650"/>
      <c r="AM498" s="650"/>
      <c r="AN498" s="650"/>
      <c r="AO498" s="650"/>
      <c r="AP498" s="650"/>
      <c r="AQ498" s="650"/>
      <c r="AR498" s="650"/>
      <c r="AS498" s="650"/>
      <c r="AT498" s="650"/>
      <c r="AU498" s="650"/>
      <c r="AV498" s="650"/>
      <c r="AW498" s="650"/>
      <c r="AX498" s="650"/>
      <c r="AY498" s="650"/>
      <c r="AZ498" s="650"/>
      <c r="BA498" s="650"/>
      <c r="BB498" s="650"/>
      <c r="BC498" s="650"/>
      <c r="BD498" s="650"/>
      <c r="BE498" s="650"/>
      <c r="BF498" s="650"/>
      <c r="BG498" s="650"/>
      <c r="BH498" s="650"/>
      <c r="BI498" s="650"/>
      <c r="BJ498" s="650"/>
      <c r="BK498" s="650"/>
      <c r="BL498" s="650"/>
      <c r="BM498" s="650"/>
      <c r="BN498" s="650"/>
      <c r="BO498" s="650"/>
      <c r="BP498" s="650"/>
      <c r="BQ498" s="650"/>
      <c r="BR498" s="650"/>
      <c r="BS498" s="650"/>
      <c r="BT498" s="650"/>
      <c r="BU498" s="650"/>
      <c r="BV498" s="650"/>
      <c r="BW498" s="650"/>
      <c r="BX498" s="650"/>
      <c r="BY498" s="650"/>
      <c r="BZ498" s="650"/>
      <c r="CA498" s="650"/>
      <c r="CB498" s="650"/>
      <c r="CC498" s="650"/>
      <c r="CD498" s="650"/>
      <c r="CE498" s="650"/>
      <c r="CF498" s="650"/>
      <c r="CG498" s="650"/>
      <c r="CH498" s="650"/>
    </row>
    <row r="499" spans="1:86" ht="13.5" customHeight="1">
      <c r="A499" s="379"/>
      <c r="B499" s="649"/>
      <c r="C499" s="650"/>
      <c r="D499" s="650"/>
      <c r="E499" s="650"/>
      <c r="F499" s="650"/>
      <c r="G499" s="650"/>
      <c r="H499" s="650"/>
      <c r="I499" s="650"/>
      <c r="J499" s="650"/>
      <c r="K499" s="650"/>
      <c r="L499" s="650"/>
      <c r="M499" s="650"/>
      <c r="N499" s="650"/>
      <c r="O499" s="650"/>
      <c r="P499" s="650"/>
      <c r="Q499" s="650"/>
      <c r="R499" s="650"/>
      <c r="S499" s="650"/>
      <c r="T499" s="650"/>
      <c r="U499" s="650"/>
      <c r="V499" s="650"/>
      <c r="W499" s="650"/>
      <c r="X499" s="650"/>
      <c r="Y499" s="650"/>
      <c r="Z499" s="650"/>
      <c r="AA499" s="650"/>
      <c r="AB499" s="650"/>
      <c r="AC499" s="650"/>
      <c r="AD499" s="650"/>
      <c r="AE499" s="650"/>
      <c r="AF499" s="650"/>
      <c r="AG499" s="650"/>
      <c r="AH499" s="650"/>
      <c r="AI499" s="650"/>
      <c r="AJ499" s="650"/>
      <c r="AK499" s="650"/>
      <c r="AL499" s="650"/>
      <c r="AM499" s="650"/>
      <c r="AN499" s="650"/>
      <c r="AO499" s="650"/>
      <c r="AP499" s="650"/>
      <c r="AQ499" s="650"/>
      <c r="AR499" s="650"/>
      <c r="AS499" s="650"/>
      <c r="AT499" s="650"/>
      <c r="AU499" s="650"/>
      <c r="AV499" s="650"/>
      <c r="AW499" s="650"/>
      <c r="AX499" s="650"/>
      <c r="AY499" s="650"/>
      <c r="AZ499" s="650"/>
      <c r="BA499" s="650"/>
      <c r="BB499" s="650"/>
      <c r="BC499" s="650"/>
      <c r="BD499" s="650"/>
      <c r="BE499" s="650"/>
      <c r="BF499" s="650"/>
      <c r="BG499" s="650"/>
      <c r="BH499" s="650"/>
      <c r="BI499" s="650"/>
      <c r="BJ499" s="650"/>
      <c r="BK499" s="650"/>
      <c r="BL499" s="650"/>
      <c r="BM499" s="650"/>
      <c r="BN499" s="650"/>
      <c r="BO499" s="650"/>
      <c r="BP499" s="650"/>
      <c r="BQ499" s="650"/>
      <c r="BR499" s="650"/>
      <c r="BS499" s="650"/>
      <c r="BT499" s="650"/>
      <c r="BU499" s="650"/>
      <c r="BV499" s="650"/>
      <c r="BW499" s="650"/>
      <c r="BX499" s="650"/>
      <c r="BY499" s="650"/>
      <c r="BZ499" s="650"/>
      <c r="CA499" s="650"/>
      <c r="CB499" s="650"/>
      <c r="CC499" s="650"/>
      <c r="CD499" s="650"/>
      <c r="CE499" s="650"/>
      <c r="CF499" s="650"/>
      <c r="CG499" s="650"/>
      <c r="CH499" s="650"/>
    </row>
    <row r="500" spans="1:86" ht="13.5" customHeight="1">
      <c r="A500" s="379"/>
      <c r="B500" s="649"/>
      <c r="C500" s="650"/>
      <c r="D500" s="650"/>
      <c r="E500" s="650"/>
      <c r="F500" s="650"/>
      <c r="G500" s="650"/>
      <c r="H500" s="650"/>
      <c r="I500" s="650"/>
      <c r="J500" s="650"/>
      <c r="K500" s="650"/>
      <c r="L500" s="650"/>
      <c r="M500" s="650"/>
      <c r="N500" s="650"/>
      <c r="O500" s="650"/>
      <c r="P500" s="650"/>
      <c r="Q500" s="650"/>
      <c r="R500" s="650"/>
      <c r="S500" s="650"/>
      <c r="T500" s="650"/>
      <c r="U500" s="650"/>
      <c r="V500" s="650"/>
      <c r="W500" s="650"/>
      <c r="X500" s="650"/>
      <c r="Y500" s="650"/>
      <c r="Z500" s="650"/>
      <c r="AA500" s="650"/>
      <c r="AB500" s="650"/>
      <c r="AC500" s="650"/>
      <c r="AD500" s="650"/>
      <c r="AE500" s="650"/>
      <c r="AF500" s="650"/>
      <c r="AG500" s="650"/>
      <c r="AH500" s="650"/>
      <c r="AI500" s="650"/>
      <c r="AJ500" s="650"/>
      <c r="AK500" s="650"/>
      <c r="AL500" s="650"/>
      <c r="AM500" s="650"/>
      <c r="AN500" s="650"/>
      <c r="AO500" s="650"/>
      <c r="AP500" s="650"/>
      <c r="AQ500" s="650"/>
      <c r="AR500" s="650"/>
      <c r="AS500" s="650"/>
      <c r="AT500" s="650"/>
      <c r="AU500" s="650"/>
      <c r="AV500" s="650"/>
      <c r="AW500" s="650"/>
      <c r="AX500" s="650"/>
      <c r="AY500" s="650"/>
      <c r="AZ500" s="650"/>
      <c r="BA500" s="650"/>
      <c r="BB500" s="650"/>
      <c r="BC500" s="650"/>
      <c r="BD500" s="650"/>
      <c r="BE500" s="650"/>
      <c r="BF500" s="650"/>
      <c r="BG500" s="650"/>
      <c r="BH500" s="650"/>
      <c r="BI500" s="650"/>
      <c r="BJ500" s="650"/>
      <c r="BK500" s="650"/>
      <c r="BL500" s="650"/>
      <c r="BM500" s="650"/>
      <c r="BN500" s="650"/>
      <c r="BO500" s="650"/>
      <c r="BP500" s="650"/>
      <c r="BQ500" s="650"/>
      <c r="BR500" s="650"/>
      <c r="BS500" s="650"/>
      <c r="BT500" s="650"/>
      <c r="BU500" s="650"/>
      <c r="BV500" s="650"/>
      <c r="BW500" s="650"/>
      <c r="BX500" s="650"/>
      <c r="BY500" s="650"/>
      <c r="BZ500" s="650"/>
      <c r="CA500" s="650"/>
      <c r="CB500" s="650"/>
      <c r="CC500" s="650"/>
      <c r="CD500" s="650"/>
      <c r="CE500" s="650"/>
      <c r="CF500" s="650"/>
      <c r="CG500" s="650"/>
      <c r="CH500" s="650"/>
    </row>
    <row r="501" spans="1:86" ht="13.5" customHeight="1">
      <c r="A501" s="379"/>
      <c r="B501" s="649"/>
      <c r="C501" s="650"/>
      <c r="D501" s="650"/>
      <c r="E501" s="650"/>
      <c r="F501" s="650"/>
      <c r="G501" s="650"/>
      <c r="H501" s="650"/>
      <c r="I501" s="650"/>
      <c r="J501" s="650"/>
      <c r="K501" s="650"/>
      <c r="L501" s="650"/>
      <c r="M501" s="650"/>
      <c r="N501" s="650"/>
      <c r="O501" s="650"/>
      <c r="P501" s="650"/>
      <c r="Q501" s="650"/>
      <c r="R501" s="650"/>
      <c r="S501" s="650"/>
      <c r="T501" s="650"/>
      <c r="U501" s="650"/>
      <c r="V501" s="650"/>
      <c r="W501" s="650"/>
      <c r="X501" s="650"/>
      <c r="Y501" s="650"/>
      <c r="Z501" s="650"/>
      <c r="AA501" s="650"/>
      <c r="AB501" s="650"/>
      <c r="AC501" s="650"/>
      <c r="AD501" s="650"/>
      <c r="AE501" s="650"/>
      <c r="AF501" s="650"/>
      <c r="AG501" s="650"/>
      <c r="AH501" s="650"/>
      <c r="AI501" s="650"/>
      <c r="AJ501" s="650"/>
      <c r="AK501" s="650"/>
      <c r="AL501" s="650"/>
      <c r="AM501" s="650"/>
      <c r="AN501" s="650"/>
      <c r="AO501" s="650"/>
      <c r="AP501" s="650"/>
      <c r="AQ501" s="650"/>
      <c r="AR501" s="650"/>
      <c r="AS501" s="650"/>
      <c r="AT501" s="650"/>
      <c r="AU501" s="650"/>
      <c r="AV501" s="650"/>
      <c r="AW501" s="650"/>
      <c r="AX501" s="650"/>
      <c r="AY501" s="650"/>
      <c r="AZ501" s="650"/>
      <c r="BA501" s="650"/>
      <c r="BB501" s="650"/>
      <c r="BC501" s="650"/>
      <c r="BD501" s="650"/>
      <c r="BE501" s="650"/>
      <c r="BF501" s="650"/>
      <c r="BG501" s="650"/>
      <c r="BH501" s="650"/>
      <c r="BI501" s="650"/>
      <c r="BJ501" s="650"/>
      <c r="BK501" s="650"/>
      <c r="BL501" s="650"/>
      <c r="BM501" s="650"/>
      <c r="BN501" s="650"/>
      <c r="BO501" s="650"/>
      <c r="BP501" s="650"/>
      <c r="BQ501" s="650"/>
      <c r="BR501" s="650"/>
      <c r="BS501" s="650"/>
      <c r="BT501" s="650"/>
      <c r="BU501" s="650"/>
      <c r="BV501" s="650"/>
      <c r="BW501" s="650"/>
      <c r="BX501" s="650"/>
      <c r="BY501" s="650"/>
      <c r="BZ501" s="650"/>
      <c r="CA501" s="650"/>
      <c r="CB501" s="650"/>
      <c r="CC501" s="650"/>
      <c r="CD501" s="650"/>
      <c r="CE501" s="650"/>
      <c r="CF501" s="650"/>
      <c r="CG501" s="650"/>
      <c r="CH501" s="650"/>
    </row>
    <row r="502" spans="1:86" ht="13.5" customHeight="1">
      <c r="A502" s="379"/>
      <c r="B502" s="649"/>
      <c r="C502" s="650"/>
      <c r="D502" s="650"/>
      <c r="E502" s="650"/>
      <c r="F502" s="650"/>
      <c r="G502" s="650"/>
      <c r="H502" s="650"/>
      <c r="I502" s="650"/>
      <c r="J502" s="650"/>
      <c r="K502" s="650"/>
      <c r="L502" s="650"/>
      <c r="M502" s="650"/>
      <c r="N502" s="650"/>
      <c r="O502" s="650"/>
      <c r="P502" s="650"/>
      <c r="Q502" s="650"/>
      <c r="R502" s="650"/>
      <c r="S502" s="650"/>
      <c r="T502" s="650"/>
      <c r="U502" s="650"/>
      <c r="V502" s="650"/>
      <c r="W502" s="650"/>
      <c r="X502" s="650"/>
      <c r="Y502" s="650"/>
      <c r="Z502" s="650"/>
      <c r="AA502" s="650"/>
      <c r="AB502" s="650"/>
      <c r="AC502" s="650"/>
      <c r="AD502" s="650"/>
      <c r="AE502" s="650"/>
      <c r="AF502" s="650"/>
      <c r="AG502" s="650"/>
      <c r="AH502" s="650"/>
      <c r="AI502" s="650"/>
      <c r="AJ502" s="650"/>
      <c r="AK502" s="650"/>
      <c r="AL502" s="650"/>
      <c r="AM502" s="650"/>
      <c r="AN502" s="650"/>
      <c r="AO502" s="650"/>
      <c r="AP502" s="650"/>
      <c r="AQ502" s="650"/>
      <c r="AR502" s="650"/>
      <c r="AS502" s="650"/>
      <c r="AT502" s="650"/>
      <c r="AU502" s="650"/>
      <c r="AV502" s="650"/>
      <c r="AW502" s="650"/>
      <c r="AX502" s="650"/>
      <c r="AY502" s="650"/>
      <c r="AZ502" s="650"/>
      <c r="BA502" s="650"/>
      <c r="BB502" s="650"/>
      <c r="BC502" s="650"/>
      <c r="BD502" s="650"/>
      <c r="BE502" s="650"/>
      <c r="BF502" s="650"/>
      <c r="BG502" s="650"/>
      <c r="BH502" s="650"/>
      <c r="BI502" s="650"/>
      <c r="BJ502" s="650"/>
      <c r="BK502" s="650"/>
      <c r="BL502" s="650"/>
      <c r="BM502" s="650"/>
      <c r="BN502" s="650"/>
      <c r="BO502" s="650"/>
      <c r="BP502" s="650"/>
      <c r="BQ502" s="650"/>
      <c r="BR502" s="650"/>
      <c r="BS502" s="650"/>
      <c r="BT502" s="650"/>
      <c r="BU502" s="650"/>
      <c r="BV502" s="650"/>
      <c r="BW502" s="650"/>
      <c r="BX502" s="650"/>
      <c r="BY502" s="650"/>
      <c r="BZ502" s="650"/>
      <c r="CA502" s="650"/>
      <c r="CB502" s="650"/>
      <c r="CC502" s="650"/>
      <c r="CD502" s="650"/>
      <c r="CE502" s="650"/>
      <c r="CF502" s="650"/>
      <c r="CG502" s="650"/>
      <c r="CH502" s="650"/>
    </row>
    <row r="503" spans="1:86" ht="13.5" customHeight="1">
      <c r="A503" s="379"/>
      <c r="B503" s="649"/>
      <c r="C503" s="650"/>
      <c r="D503" s="650"/>
      <c r="E503" s="650"/>
      <c r="F503" s="650"/>
      <c r="G503" s="650"/>
      <c r="H503" s="650"/>
      <c r="I503" s="650"/>
      <c r="J503" s="650"/>
      <c r="K503" s="650"/>
      <c r="L503" s="650"/>
      <c r="M503" s="650"/>
      <c r="N503" s="650"/>
      <c r="O503" s="650"/>
      <c r="P503" s="650"/>
      <c r="Q503" s="650"/>
      <c r="R503" s="650"/>
      <c r="S503" s="650"/>
      <c r="T503" s="650"/>
      <c r="U503" s="650"/>
      <c r="V503" s="650"/>
      <c r="W503" s="650"/>
      <c r="X503" s="650"/>
      <c r="Y503" s="650"/>
      <c r="Z503" s="650"/>
      <c r="AA503" s="650"/>
      <c r="AB503" s="650"/>
      <c r="AC503" s="650"/>
      <c r="AD503" s="650"/>
      <c r="AE503" s="650"/>
      <c r="AF503" s="650"/>
      <c r="AG503" s="650"/>
      <c r="AH503" s="650"/>
      <c r="AI503" s="650"/>
      <c r="AJ503" s="650"/>
      <c r="AK503" s="650"/>
      <c r="AL503" s="650"/>
      <c r="AM503" s="650"/>
      <c r="AN503" s="650"/>
      <c r="AO503" s="650"/>
      <c r="AP503" s="650"/>
      <c r="AQ503" s="650"/>
      <c r="AR503" s="650"/>
      <c r="AS503" s="650"/>
      <c r="AT503" s="650"/>
      <c r="AU503" s="650"/>
      <c r="AV503" s="650"/>
      <c r="AW503" s="650"/>
      <c r="AX503" s="650"/>
      <c r="AY503" s="650"/>
      <c r="AZ503" s="650"/>
      <c r="BA503" s="650"/>
      <c r="BB503" s="650"/>
      <c r="BC503" s="650"/>
      <c r="BD503" s="650"/>
      <c r="BE503" s="650"/>
      <c r="BF503" s="650"/>
      <c r="BG503" s="650"/>
      <c r="BH503" s="650"/>
      <c r="BI503" s="650"/>
      <c r="BJ503" s="650"/>
      <c r="BK503" s="650"/>
      <c r="BL503" s="650"/>
      <c r="BM503" s="650"/>
      <c r="BN503" s="650"/>
      <c r="BO503" s="650"/>
      <c r="BP503" s="650"/>
      <c r="BQ503" s="650"/>
      <c r="BR503" s="650"/>
      <c r="BS503" s="650"/>
      <c r="BT503" s="650"/>
      <c r="BU503" s="650"/>
      <c r="BV503" s="650"/>
      <c r="BW503" s="650"/>
      <c r="BX503" s="650"/>
      <c r="BY503" s="650"/>
      <c r="BZ503" s="650"/>
      <c r="CA503" s="650"/>
      <c r="CB503" s="650"/>
      <c r="CC503" s="650"/>
      <c r="CD503" s="650"/>
      <c r="CE503" s="650"/>
      <c r="CF503" s="650"/>
      <c r="CG503" s="650"/>
      <c r="CH503" s="650"/>
    </row>
    <row r="504" spans="1:86" ht="13.5" customHeight="1">
      <c r="A504" s="379"/>
      <c r="B504" s="649"/>
      <c r="C504" s="650"/>
      <c r="D504" s="650"/>
      <c r="E504" s="650"/>
      <c r="F504" s="650"/>
      <c r="G504" s="650"/>
      <c r="H504" s="650"/>
      <c r="I504" s="650"/>
      <c r="J504" s="650"/>
      <c r="K504" s="650"/>
      <c r="L504" s="650"/>
      <c r="M504" s="650"/>
      <c r="N504" s="650"/>
      <c r="O504" s="650"/>
      <c r="P504" s="650"/>
      <c r="Q504" s="650"/>
      <c r="R504" s="650"/>
      <c r="S504" s="650"/>
      <c r="T504" s="650"/>
      <c r="U504" s="650"/>
      <c r="V504" s="650"/>
      <c r="W504" s="650"/>
      <c r="X504" s="650"/>
      <c r="Y504" s="650"/>
      <c r="Z504" s="650"/>
      <c r="AA504" s="650"/>
      <c r="AB504" s="650"/>
      <c r="AC504" s="650"/>
      <c r="AD504" s="650"/>
      <c r="AE504" s="650"/>
      <c r="AF504" s="650"/>
      <c r="AG504" s="650"/>
      <c r="AH504" s="650"/>
      <c r="AI504" s="650"/>
      <c r="AJ504" s="650"/>
      <c r="AK504" s="650"/>
      <c r="AL504" s="650"/>
      <c r="AM504" s="650"/>
      <c r="AN504" s="650"/>
      <c r="AO504" s="650"/>
      <c r="AP504" s="650"/>
      <c r="AQ504" s="650"/>
      <c r="AR504" s="650"/>
      <c r="AS504" s="650"/>
      <c r="AT504" s="650"/>
      <c r="AU504" s="650"/>
      <c r="AV504" s="650"/>
      <c r="AW504" s="650"/>
      <c r="AX504" s="650"/>
      <c r="AY504" s="650"/>
      <c r="AZ504" s="650"/>
      <c r="BA504" s="650"/>
      <c r="BB504" s="650"/>
      <c r="BC504" s="650"/>
      <c r="BD504" s="650"/>
      <c r="BE504" s="650"/>
      <c r="BF504" s="650"/>
      <c r="BG504" s="650"/>
      <c r="BH504" s="650"/>
      <c r="BI504" s="650"/>
      <c r="BJ504" s="650"/>
      <c r="BK504" s="650"/>
      <c r="BL504" s="650"/>
      <c r="BM504" s="650"/>
      <c r="BN504" s="650"/>
      <c r="BO504" s="650"/>
      <c r="BP504" s="650"/>
      <c r="BQ504" s="650"/>
      <c r="BR504" s="650"/>
      <c r="BS504" s="650"/>
      <c r="BT504" s="650"/>
      <c r="BU504" s="650"/>
      <c r="BV504" s="650"/>
      <c r="BW504" s="650"/>
      <c r="BX504" s="650"/>
      <c r="BY504" s="650"/>
      <c r="BZ504" s="650"/>
      <c r="CA504" s="650"/>
      <c r="CB504" s="650"/>
      <c r="CC504" s="650"/>
      <c r="CD504" s="650"/>
      <c r="CE504" s="650"/>
      <c r="CF504" s="650"/>
      <c r="CG504" s="650"/>
      <c r="CH504" s="650"/>
    </row>
    <row r="505" spans="1:86" ht="13.5" customHeight="1">
      <c r="A505" s="379"/>
      <c r="B505" s="649"/>
      <c r="C505" s="650"/>
      <c r="D505" s="650"/>
      <c r="E505" s="650"/>
      <c r="F505" s="650"/>
      <c r="G505" s="650"/>
      <c r="H505" s="650"/>
      <c r="I505" s="650"/>
      <c r="J505" s="650"/>
      <c r="K505" s="650"/>
      <c r="L505" s="650"/>
      <c r="M505" s="650"/>
      <c r="N505" s="650"/>
      <c r="O505" s="650"/>
      <c r="P505" s="650"/>
      <c r="Q505" s="650"/>
      <c r="R505" s="650"/>
      <c r="S505" s="650"/>
      <c r="T505" s="650"/>
      <c r="U505" s="650"/>
      <c r="V505" s="650"/>
      <c r="W505" s="650"/>
      <c r="X505" s="650"/>
      <c r="Y505" s="650"/>
      <c r="Z505" s="650"/>
      <c r="AA505" s="650"/>
      <c r="AB505" s="650"/>
      <c r="AC505" s="650"/>
      <c r="AD505" s="650"/>
      <c r="AE505" s="650"/>
      <c r="AF505" s="650"/>
      <c r="AG505" s="650"/>
      <c r="AH505" s="650"/>
      <c r="AI505" s="650"/>
      <c r="AJ505" s="650"/>
      <c r="AK505" s="650"/>
      <c r="AL505" s="650"/>
      <c r="AM505" s="650"/>
      <c r="AN505" s="650"/>
      <c r="AO505" s="650"/>
      <c r="AP505" s="650"/>
      <c r="AQ505" s="650"/>
      <c r="AR505" s="650"/>
      <c r="AS505" s="650"/>
      <c r="AT505" s="650"/>
      <c r="AU505" s="650"/>
      <c r="AV505" s="650"/>
      <c r="AW505" s="650"/>
      <c r="AX505" s="650"/>
      <c r="AY505" s="650"/>
      <c r="AZ505" s="650"/>
      <c r="BA505" s="650"/>
      <c r="BB505" s="650"/>
      <c r="BC505" s="650"/>
      <c r="BD505" s="650"/>
      <c r="BE505" s="650"/>
      <c r="BF505" s="650"/>
      <c r="BG505" s="650"/>
      <c r="BH505" s="650"/>
      <c r="BI505" s="650"/>
      <c r="BJ505" s="650"/>
      <c r="BK505" s="650"/>
      <c r="BL505" s="650"/>
      <c r="BM505" s="650"/>
      <c r="BN505" s="650"/>
      <c r="BO505" s="650"/>
      <c r="BP505" s="650"/>
      <c r="BQ505" s="650"/>
      <c r="BR505" s="650"/>
      <c r="BS505" s="650"/>
      <c r="BT505" s="650"/>
      <c r="BU505" s="650"/>
      <c r="BV505" s="650"/>
      <c r="BW505" s="650"/>
      <c r="BX505" s="650"/>
      <c r="BY505" s="650"/>
      <c r="BZ505" s="650"/>
      <c r="CA505" s="650"/>
      <c r="CB505" s="650"/>
      <c r="CC505" s="650"/>
      <c r="CD505" s="650"/>
      <c r="CE505" s="650"/>
      <c r="CF505" s="650"/>
      <c r="CG505" s="650"/>
      <c r="CH505" s="650"/>
    </row>
    <row r="506" spans="1:86" ht="13.5" customHeight="1">
      <c r="A506" s="379"/>
      <c r="B506" s="649"/>
      <c r="C506" s="650"/>
      <c r="D506" s="650"/>
      <c r="E506" s="650"/>
      <c r="F506" s="650"/>
      <c r="G506" s="650"/>
      <c r="H506" s="650"/>
      <c r="I506" s="650"/>
      <c r="J506" s="650"/>
      <c r="K506" s="650"/>
      <c r="L506" s="650"/>
      <c r="M506" s="650"/>
      <c r="N506" s="650"/>
      <c r="O506" s="650"/>
      <c r="P506" s="650"/>
      <c r="Q506" s="650"/>
      <c r="R506" s="650"/>
      <c r="S506" s="650"/>
      <c r="T506" s="650"/>
      <c r="U506" s="650"/>
      <c r="V506" s="650"/>
      <c r="W506" s="650"/>
      <c r="X506" s="650"/>
      <c r="Y506" s="650"/>
      <c r="Z506" s="650"/>
      <c r="AA506" s="650"/>
      <c r="AB506" s="650"/>
      <c r="AC506" s="650"/>
      <c r="AD506" s="650"/>
      <c r="AE506" s="650"/>
      <c r="AF506" s="650"/>
      <c r="AG506" s="650"/>
      <c r="AH506" s="650"/>
      <c r="AI506" s="650"/>
      <c r="AJ506" s="650"/>
      <c r="AK506" s="650"/>
      <c r="AL506" s="650"/>
      <c r="AM506" s="650"/>
      <c r="AN506" s="650"/>
      <c r="AO506" s="650"/>
      <c r="AP506" s="650"/>
      <c r="AQ506" s="650"/>
      <c r="AR506" s="650"/>
      <c r="AS506" s="650"/>
      <c r="AT506" s="650"/>
      <c r="AU506" s="650"/>
      <c r="AV506" s="650"/>
      <c r="AW506" s="650"/>
      <c r="AX506" s="650"/>
      <c r="AY506" s="650"/>
      <c r="AZ506" s="650"/>
      <c r="BA506" s="650"/>
      <c r="BB506" s="650"/>
      <c r="BC506" s="650"/>
      <c r="BD506" s="650"/>
      <c r="BE506" s="650"/>
      <c r="BF506" s="650"/>
      <c r="BG506" s="650"/>
      <c r="BH506" s="650"/>
      <c r="BI506" s="650"/>
      <c r="BJ506" s="650"/>
      <c r="BK506" s="650"/>
      <c r="BL506" s="650"/>
      <c r="BM506" s="650"/>
      <c r="BN506" s="650"/>
      <c r="BO506" s="650"/>
      <c r="BP506" s="650"/>
      <c r="BQ506" s="650"/>
      <c r="BR506" s="650"/>
      <c r="BS506" s="650"/>
      <c r="BT506" s="650"/>
      <c r="BU506" s="650"/>
      <c r="BV506" s="650"/>
      <c r="BW506" s="650"/>
      <c r="BX506" s="650"/>
      <c r="BY506" s="650"/>
      <c r="BZ506" s="650"/>
      <c r="CA506" s="650"/>
      <c r="CB506" s="650"/>
      <c r="CC506" s="650"/>
      <c r="CD506" s="650"/>
      <c r="CE506" s="650"/>
      <c r="CF506" s="650"/>
      <c r="CG506" s="650"/>
      <c r="CH506" s="650"/>
    </row>
    <row r="507" spans="1:86" ht="13.5" customHeight="1">
      <c r="A507" s="379"/>
      <c r="B507" s="649"/>
      <c r="C507" s="650"/>
      <c r="D507" s="650"/>
      <c r="E507" s="650"/>
      <c r="F507" s="650"/>
      <c r="G507" s="650"/>
      <c r="H507" s="650"/>
      <c r="I507" s="650"/>
      <c r="J507" s="650"/>
      <c r="K507" s="650"/>
      <c r="L507" s="650"/>
      <c r="M507" s="650"/>
      <c r="N507" s="650"/>
      <c r="O507" s="650"/>
      <c r="P507" s="650"/>
      <c r="Q507" s="650"/>
      <c r="R507" s="650"/>
      <c r="S507" s="650"/>
      <c r="T507" s="650"/>
      <c r="U507" s="650"/>
      <c r="V507" s="650"/>
      <c r="W507" s="650"/>
      <c r="X507" s="650"/>
      <c r="Y507" s="650"/>
      <c r="Z507" s="650"/>
      <c r="AA507" s="650"/>
      <c r="AB507" s="650"/>
      <c r="AC507" s="650"/>
      <c r="AD507" s="650"/>
      <c r="AE507" s="650"/>
      <c r="AF507" s="650"/>
      <c r="AG507" s="650"/>
      <c r="AH507" s="650"/>
      <c r="AI507" s="650"/>
      <c r="AJ507" s="650"/>
      <c r="AK507" s="650"/>
      <c r="AL507" s="650"/>
      <c r="AM507" s="650"/>
      <c r="AN507" s="650"/>
      <c r="AO507" s="650"/>
      <c r="AP507" s="650"/>
      <c r="AQ507" s="650"/>
      <c r="AR507" s="650"/>
      <c r="AS507" s="650"/>
      <c r="AT507" s="650"/>
      <c r="AU507" s="650"/>
      <c r="AV507" s="650"/>
      <c r="AW507" s="650"/>
      <c r="AX507" s="650"/>
      <c r="AY507" s="650"/>
      <c r="AZ507" s="650"/>
      <c r="BA507" s="650"/>
      <c r="BB507" s="650"/>
      <c r="BC507" s="650"/>
      <c r="BD507" s="650"/>
      <c r="BE507" s="650"/>
      <c r="BF507" s="650"/>
      <c r="BG507" s="650"/>
      <c r="BH507" s="650"/>
      <c r="BI507" s="650"/>
      <c r="BJ507" s="650"/>
      <c r="BK507" s="650"/>
      <c r="BL507" s="650"/>
      <c r="BM507" s="650"/>
      <c r="BN507" s="650"/>
      <c r="BO507" s="650"/>
      <c r="BP507" s="650"/>
      <c r="BQ507" s="650"/>
      <c r="BR507" s="650"/>
      <c r="BS507" s="650"/>
      <c r="BT507" s="650"/>
      <c r="BU507" s="650"/>
      <c r="BV507" s="650"/>
      <c r="BW507" s="650"/>
      <c r="BX507" s="650"/>
      <c r="BY507" s="650"/>
      <c r="BZ507" s="650"/>
      <c r="CA507" s="650"/>
      <c r="CB507" s="650"/>
      <c r="CC507" s="650"/>
      <c r="CD507" s="650"/>
      <c r="CE507" s="650"/>
      <c r="CF507" s="650"/>
      <c r="CG507" s="650"/>
      <c r="CH507" s="650"/>
    </row>
    <row r="508" spans="1:86" ht="13.5" customHeight="1">
      <c r="A508" s="379"/>
      <c r="B508" s="649"/>
      <c r="C508" s="650"/>
      <c r="D508" s="650"/>
      <c r="E508" s="650"/>
      <c r="F508" s="650"/>
      <c r="G508" s="650"/>
      <c r="H508" s="650"/>
      <c r="I508" s="650"/>
      <c r="J508" s="650"/>
      <c r="K508" s="650"/>
      <c r="L508" s="650"/>
      <c r="M508" s="650"/>
      <c r="N508" s="650"/>
      <c r="O508" s="650"/>
      <c r="P508" s="650"/>
      <c r="Q508" s="650"/>
      <c r="R508" s="650"/>
      <c r="S508" s="650"/>
      <c r="T508" s="650"/>
      <c r="U508" s="650"/>
      <c r="V508" s="650"/>
      <c r="W508" s="650"/>
      <c r="X508" s="650"/>
      <c r="Y508" s="650"/>
      <c r="Z508" s="650"/>
      <c r="AA508" s="650"/>
      <c r="AB508" s="650"/>
      <c r="AC508" s="650"/>
      <c r="AD508" s="650"/>
      <c r="AE508" s="650"/>
      <c r="AF508" s="650"/>
      <c r="AG508" s="650"/>
      <c r="AH508" s="650"/>
      <c r="AI508" s="650"/>
      <c r="AJ508" s="650"/>
      <c r="AK508" s="650"/>
      <c r="AL508" s="650"/>
      <c r="AM508" s="650"/>
      <c r="AN508" s="650"/>
      <c r="AO508" s="650"/>
      <c r="AP508" s="650"/>
      <c r="AQ508" s="650"/>
      <c r="AR508" s="650"/>
      <c r="AS508" s="650"/>
      <c r="AT508" s="650"/>
      <c r="AU508" s="650"/>
      <c r="AV508" s="650"/>
      <c r="AW508" s="650"/>
      <c r="AX508" s="650"/>
      <c r="AY508" s="650"/>
      <c r="AZ508" s="650"/>
      <c r="BA508" s="650"/>
      <c r="BB508" s="650"/>
      <c r="BC508" s="650"/>
      <c r="BD508" s="650"/>
      <c r="BE508" s="650"/>
      <c r="BF508" s="650"/>
      <c r="BG508" s="650"/>
      <c r="BH508" s="650"/>
      <c r="BI508" s="650"/>
      <c r="BJ508" s="650"/>
      <c r="BK508" s="650"/>
      <c r="BL508" s="650"/>
      <c r="BM508" s="650"/>
      <c r="BN508" s="650"/>
      <c r="BO508" s="650"/>
      <c r="BP508" s="650"/>
      <c r="BQ508" s="650"/>
      <c r="BR508" s="650"/>
      <c r="BS508" s="650"/>
      <c r="BT508" s="650"/>
      <c r="BU508" s="650"/>
      <c r="BV508" s="650"/>
      <c r="BW508" s="650"/>
      <c r="BX508" s="650"/>
      <c r="BY508" s="650"/>
      <c r="BZ508" s="650"/>
      <c r="CA508" s="650"/>
      <c r="CB508" s="650"/>
      <c r="CC508" s="650"/>
      <c r="CD508" s="650"/>
      <c r="CE508" s="650"/>
      <c r="CF508" s="650"/>
      <c r="CG508" s="650"/>
      <c r="CH508" s="650"/>
    </row>
    <row r="509" spans="1:86" ht="13.5" customHeight="1">
      <c r="A509" s="379"/>
      <c r="B509" s="649"/>
      <c r="C509" s="650"/>
      <c r="D509" s="650"/>
      <c r="E509" s="650"/>
      <c r="F509" s="650"/>
      <c r="G509" s="650"/>
      <c r="H509" s="650"/>
      <c r="I509" s="650"/>
      <c r="J509" s="650"/>
      <c r="K509" s="650"/>
      <c r="L509" s="650"/>
      <c r="M509" s="650"/>
      <c r="N509" s="650"/>
      <c r="O509" s="650"/>
      <c r="P509" s="650"/>
      <c r="Q509" s="650"/>
      <c r="R509" s="650"/>
      <c r="S509" s="650"/>
      <c r="T509" s="650"/>
      <c r="U509" s="650"/>
      <c r="V509" s="650"/>
      <c r="W509" s="650"/>
      <c r="X509" s="650"/>
      <c r="Y509" s="650"/>
      <c r="Z509" s="650"/>
      <c r="AA509" s="650"/>
      <c r="AB509" s="650"/>
      <c r="AC509" s="650"/>
      <c r="AD509" s="650"/>
      <c r="AE509" s="650"/>
      <c r="AF509" s="650"/>
      <c r="AG509" s="650"/>
      <c r="AH509" s="650"/>
      <c r="AI509" s="650"/>
      <c r="AJ509" s="650"/>
      <c r="AK509" s="650"/>
      <c r="AL509" s="650"/>
      <c r="AM509" s="650"/>
      <c r="AN509" s="650"/>
      <c r="AO509" s="650"/>
      <c r="AP509" s="650"/>
      <c r="AQ509" s="650"/>
      <c r="AR509" s="650"/>
      <c r="AS509" s="650"/>
      <c r="AT509" s="650"/>
      <c r="AU509" s="650"/>
      <c r="AV509" s="650"/>
      <c r="AW509" s="650"/>
      <c r="AX509" s="650"/>
      <c r="AY509" s="650"/>
      <c r="AZ509" s="650"/>
      <c r="BA509" s="650"/>
      <c r="BB509" s="650"/>
      <c r="BC509" s="650"/>
      <c r="BD509" s="650"/>
      <c r="BE509" s="650"/>
      <c r="BF509" s="650"/>
      <c r="BG509" s="650"/>
      <c r="BH509" s="650"/>
      <c r="BI509" s="650"/>
      <c r="BJ509" s="650"/>
      <c r="BK509" s="650"/>
      <c r="BL509" s="650"/>
      <c r="BM509" s="650"/>
      <c r="BN509" s="650"/>
      <c r="BO509" s="650"/>
      <c r="BP509" s="650"/>
      <c r="BQ509" s="650"/>
      <c r="BR509" s="650"/>
      <c r="BS509" s="650"/>
      <c r="BT509" s="650"/>
      <c r="BU509" s="650"/>
      <c r="BV509" s="650"/>
      <c r="BW509" s="650"/>
      <c r="BX509" s="650"/>
      <c r="BY509" s="650"/>
      <c r="BZ509" s="650"/>
      <c r="CA509" s="650"/>
      <c r="CB509" s="650"/>
      <c r="CC509" s="650"/>
      <c r="CD509" s="650"/>
      <c r="CE509" s="650"/>
      <c r="CF509" s="650"/>
      <c r="CG509" s="650"/>
      <c r="CH509" s="650"/>
    </row>
    <row r="510" spans="1:86" ht="13.5" customHeight="1">
      <c r="A510" s="379"/>
      <c r="B510" s="649"/>
      <c r="C510" s="650"/>
      <c r="D510" s="650"/>
      <c r="E510" s="650"/>
      <c r="F510" s="650"/>
      <c r="G510" s="650"/>
      <c r="H510" s="650"/>
      <c r="I510" s="650"/>
      <c r="J510" s="650"/>
      <c r="K510" s="650"/>
      <c r="L510" s="650"/>
      <c r="M510" s="650"/>
      <c r="N510" s="650"/>
      <c r="O510" s="650"/>
      <c r="P510" s="650"/>
      <c r="Q510" s="650"/>
      <c r="R510" s="650"/>
      <c r="S510" s="650"/>
      <c r="T510" s="650"/>
      <c r="U510" s="650"/>
      <c r="V510" s="650"/>
      <c r="W510" s="650"/>
      <c r="X510" s="650"/>
      <c r="Y510" s="650"/>
      <c r="Z510" s="650"/>
      <c r="AA510" s="650"/>
      <c r="AB510" s="650"/>
      <c r="AC510" s="650"/>
      <c r="AD510" s="650"/>
      <c r="AE510" s="650"/>
      <c r="AF510" s="650"/>
      <c r="AG510" s="650"/>
      <c r="AH510" s="650"/>
      <c r="AI510" s="650"/>
      <c r="AJ510" s="650"/>
      <c r="AK510" s="650"/>
      <c r="AL510" s="650"/>
      <c r="AM510" s="650"/>
      <c r="AN510" s="650"/>
      <c r="AO510" s="650"/>
      <c r="AP510" s="650"/>
      <c r="AQ510" s="650"/>
      <c r="AR510" s="650"/>
      <c r="AS510" s="650"/>
      <c r="AT510" s="650"/>
      <c r="AU510" s="650"/>
      <c r="AV510" s="650"/>
      <c r="AW510" s="650"/>
      <c r="AX510" s="650"/>
      <c r="AY510" s="650"/>
      <c r="AZ510" s="650"/>
      <c r="BA510" s="650"/>
      <c r="BB510" s="650"/>
      <c r="BC510" s="650"/>
      <c r="BD510" s="650"/>
      <c r="BE510" s="650"/>
      <c r="BF510" s="650"/>
      <c r="BG510" s="650"/>
      <c r="BH510" s="650"/>
      <c r="BI510" s="650"/>
      <c r="BJ510" s="650"/>
      <c r="BK510" s="650"/>
      <c r="BL510" s="650"/>
      <c r="BM510" s="650"/>
      <c r="BN510" s="650"/>
      <c r="BO510" s="650"/>
      <c r="BP510" s="650"/>
      <c r="BQ510" s="650"/>
      <c r="BR510" s="650"/>
      <c r="BS510" s="650"/>
      <c r="BT510" s="650"/>
      <c r="BU510" s="650"/>
      <c r="BV510" s="650"/>
      <c r="BW510" s="650"/>
      <c r="BX510" s="650"/>
      <c r="BY510" s="650"/>
      <c r="BZ510" s="650"/>
      <c r="CA510" s="650"/>
      <c r="CB510" s="650"/>
      <c r="CC510" s="650"/>
      <c r="CD510" s="650"/>
      <c r="CE510" s="650"/>
      <c r="CF510" s="650"/>
      <c r="CG510" s="650"/>
      <c r="CH510" s="650"/>
    </row>
    <row r="511" spans="1:86" ht="13.5" customHeight="1">
      <c r="A511" s="379"/>
      <c r="B511" s="649"/>
      <c r="C511" s="650"/>
      <c r="D511" s="650"/>
      <c r="E511" s="650"/>
      <c r="F511" s="650"/>
      <c r="G511" s="650"/>
      <c r="H511" s="650"/>
      <c r="I511" s="650"/>
      <c r="J511" s="650"/>
      <c r="K511" s="650"/>
      <c r="L511" s="650"/>
      <c r="M511" s="650"/>
      <c r="N511" s="650"/>
      <c r="O511" s="650"/>
      <c r="P511" s="650"/>
      <c r="Q511" s="650"/>
      <c r="R511" s="650"/>
      <c r="S511" s="650"/>
      <c r="T511" s="650"/>
      <c r="U511" s="650"/>
      <c r="V511" s="650"/>
      <c r="W511" s="650"/>
      <c r="X511" s="650"/>
      <c r="Y511" s="650"/>
      <c r="Z511" s="650"/>
      <c r="AA511" s="650"/>
      <c r="AB511" s="650"/>
      <c r="AC511" s="650"/>
      <c r="AD511" s="650"/>
      <c r="AE511" s="650"/>
      <c r="AF511" s="650"/>
      <c r="AG511" s="650"/>
      <c r="AH511" s="650"/>
      <c r="AI511" s="650"/>
      <c r="AJ511" s="650"/>
      <c r="AK511" s="650"/>
      <c r="AL511" s="650"/>
      <c r="AM511" s="650"/>
      <c r="AN511" s="650"/>
      <c r="AO511" s="650"/>
      <c r="AP511" s="650"/>
      <c r="AQ511" s="650"/>
      <c r="AR511" s="650"/>
      <c r="AS511" s="650"/>
      <c r="AT511" s="650"/>
      <c r="AU511" s="650"/>
      <c r="AV511" s="650"/>
      <c r="AW511" s="650"/>
      <c r="AX511" s="650"/>
      <c r="AY511" s="650"/>
      <c r="AZ511" s="650"/>
      <c r="BA511" s="650"/>
      <c r="BB511" s="650"/>
      <c r="BC511" s="650"/>
      <c r="BD511" s="650"/>
      <c r="BE511" s="650"/>
      <c r="BF511" s="650"/>
      <c r="BG511" s="650"/>
      <c r="BH511" s="650"/>
      <c r="BI511" s="650"/>
      <c r="BJ511" s="650"/>
      <c r="BK511" s="650"/>
      <c r="BL511" s="650"/>
      <c r="BM511" s="650"/>
      <c r="BN511" s="650"/>
      <c r="BO511" s="650"/>
      <c r="BP511" s="650"/>
      <c r="BQ511" s="650"/>
      <c r="BR511" s="650"/>
      <c r="BS511" s="650"/>
      <c r="BT511" s="650"/>
      <c r="BU511" s="650"/>
      <c r="BV511" s="650"/>
      <c r="BW511" s="650"/>
      <c r="BX511" s="650"/>
      <c r="BY511" s="650"/>
      <c r="BZ511" s="650"/>
      <c r="CA511" s="650"/>
      <c r="CB511" s="650"/>
      <c r="CC511" s="650"/>
      <c r="CD511" s="650"/>
      <c r="CE511" s="650"/>
      <c r="CF511" s="650"/>
      <c r="CG511" s="650"/>
      <c r="CH511" s="650"/>
    </row>
    <row r="512" spans="1:86" ht="13.5" customHeight="1">
      <c r="A512" s="379"/>
      <c r="B512" s="649"/>
      <c r="C512" s="650"/>
      <c r="D512" s="650"/>
      <c r="E512" s="650"/>
      <c r="F512" s="650"/>
      <c r="G512" s="650"/>
      <c r="H512" s="650"/>
      <c r="I512" s="650"/>
      <c r="J512" s="650"/>
      <c r="K512" s="650"/>
      <c r="L512" s="650"/>
      <c r="M512" s="650"/>
      <c r="N512" s="650"/>
      <c r="O512" s="650"/>
      <c r="P512" s="650"/>
      <c r="Q512" s="650"/>
      <c r="R512" s="650"/>
      <c r="S512" s="650"/>
      <c r="T512" s="650"/>
      <c r="U512" s="650"/>
      <c r="V512" s="650"/>
      <c r="W512" s="650"/>
      <c r="X512" s="650"/>
      <c r="Y512" s="650"/>
      <c r="Z512" s="650"/>
      <c r="AA512" s="650"/>
      <c r="AB512" s="650"/>
      <c r="AC512" s="650"/>
      <c r="AD512" s="650"/>
      <c r="AE512" s="650"/>
      <c r="AF512" s="650"/>
      <c r="AG512" s="650"/>
      <c r="AH512" s="650"/>
      <c r="AI512" s="650"/>
      <c r="AJ512" s="650"/>
      <c r="AK512" s="650"/>
      <c r="AL512" s="650"/>
      <c r="AM512" s="650"/>
      <c r="AN512" s="650"/>
      <c r="AO512" s="650"/>
      <c r="AP512" s="650"/>
      <c r="AQ512" s="650"/>
      <c r="AR512" s="650"/>
      <c r="AS512" s="650"/>
      <c r="AT512" s="650"/>
      <c r="AU512" s="650"/>
      <c r="AV512" s="650"/>
      <c r="AW512" s="650"/>
      <c r="AX512" s="650"/>
      <c r="AY512" s="650"/>
      <c r="AZ512" s="650"/>
      <c r="BA512" s="650"/>
      <c r="BB512" s="650"/>
      <c r="BC512" s="650"/>
      <c r="BD512" s="650"/>
      <c r="BE512" s="650"/>
      <c r="BF512" s="650"/>
      <c r="BG512" s="650"/>
      <c r="BH512" s="650"/>
      <c r="BI512" s="650"/>
      <c r="BJ512" s="650"/>
      <c r="BK512" s="650"/>
      <c r="BL512" s="650"/>
      <c r="BM512" s="650"/>
      <c r="BN512" s="650"/>
      <c r="BO512" s="650"/>
      <c r="BP512" s="650"/>
      <c r="BQ512" s="650"/>
      <c r="BR512" s="650"/>
      <c r="BS512" s="650"/>
      <c r="BT512" s="650"/>
      <c r="BU512" s="650"/>
      <c r="BV512" s="650"/>
      <c r="BW512" s="650"/>
      <c r="BX512" s="650"/>
      <c r="BY512" s="650"/>
      <c r="BZ512" s="650"/>
      <c r="CA512" s="650"/>
      <c r="CB512" s="650"/>
      <c r="CC512" s="650"/>
      <c r="CD512" s="650"/>
      <c r="CE512" s="650"/>
      <c r="CF512" s="650"/>
      <c r="CG512" s="650"/>
      <c r="CH512" s="650"/>
    </row>
    <row r="513" spans="1:86" ht="13.5" customHeight="1">
      <c r="A513" s="379"/>
      <c r="B513" s="649"/>
      <c r="C513" s="650"/>
      <c r="D513" s="650"/>
      <c r="E513" s="650"/>
      <c r="F513" s="650"/>
      <c r="G513" s="650"/>
      <c r="H513" s="650"/>
      <c r="I513" s="650"/>
      <c r="J513" s="650"/>
      <c r="K513" s="650"/>
      <c r="L513" s="650"/>
      <c r="M513" s="650"/>
      <c r="N513" s="650"/>
      <c r="O513" s="650"/>
      <c r="P513" s="650"/>
      <c r="Q513" s="650"/>
      <c r="R513" s="650"/>
      <c r="S513" s="650"/>
      <c r="T513" s="650"/>
      <c r="U513" s="650"/>
      <c r="V513" s="650"/>
      <c r="W513" s="650"/>
      <c r="X513" s="650"/>
      <c r="Y513" s="650"/>
      <c r="Z513" s="650"/>
      <c r="AA513" s="650"/>
      <c r="AB513" s="650"/>
      <c r="AC513" s="650"/>
      <c r="AD513" s="650"/>
      <c r="AE513" s="650"/>
      <c r="AF513" s="650"/>
      <c r="AG513" s="650"/>
      <c r="AH513" s="650"/>
      <c r="AI513" s="650"/>
      <c r="AJ513" s="650"/>
      <c r="AK513" s="650"/>
      <c r="AL513" s="650"/>
      <c r="AM513" s="650"/>
      <c r="AN513" s="650"/>
      <c r="AO513" s="650"/>
      <c r="AP513" s="650"/>
      <c r="AQ513" s="650"/>
      <c r="AR513" s="650"/>
      <c r="AS513" s="650"/>
      <c r="AT513" s="650"/>
      <c r="AU513" s="650"/>
      <c r="AV513" s="650"/>
      <c r="AW513" s="650"/>
      <c r="AX513" s="650"/>
      <c r="AY513" s="650"/>
      <c r="AZ513" s="650"/>
      <c r="BA513" s="650"/>
      <c r="BB513" s="650"/>
      <c r="BC513" s="650"/>
      <c r="BD513" s="650"/>
      <c r="BE513" s="650"/>
      <c r="BF513" s="650"/>
      <c r="BG513" s="650"/>
      <c r="BH513" s="650"/>
      <c r="BI513" s="650"/>
      <c r="BJ513" s="650"/>
      <c r="BK513" s="650"/>
      <c r="BL513" s="650"/>
      <c r="BM513" s="650"/>
      <c r="BN513" s="650"/>
      <c r="BO513" s="650"/>
      <c r="BP513" s="650"/>
      <c r="BQ513" s="650"/>
      <c r="BR513" s="650"/>
      <c r="BS513" s="650"/>
      <c r="BT513" s="650"/>
      <c r="BU513" s="650"/>
      <c r="BV513" s="650"/>
      <c r="BW513" s="650"/>
      <c r="BX513" s="650"/>
      <c r="BY513" s="650"/>
      <c r="BZ513" s="650"/>
      <c r="CA513" s="650"/>
      <c r="CB513" s="650"/>
      <c r="CC513" s="650"/>
      <c r="CD513" s="650"/>
      <c r="CE513" s="650"/>
      <c r="CF513" s="650"/>
      <c r="CG513" s="650"/>
      <c r="CH513" s="650"/>
    </row>
    <row r="514" spans="1:86" ht="13.5" customHeight="1">
      <c r="A514" s="379"/>
      <c r="B514" s="649"/>
      <c r="C514" s="650"/>
      <c r="D514" s="650"/>
      <c r="E514" s="650"/>
      <c r="F514" s="650"/>
      <c r="G514" s="650"/>
      <c r="H514" s="650"/>
      <c r="I514" s="650"/>
      <c r="J514" s="650"/>
      <c r="K514" s="650"/>
      <c r="L514" s="650"/>
      <c r="M514" s="650"/>
      <c r="N514" s="650"/>
      <c r="O514" s="650"/>
      <c r="P514" s="650"/>
      <c r="Q514" s="650"/>
      <c r="R514" s="650"/>
      <c r="S514" s="650"/>
      <c r="T514" s="650"/>
      <c r="U514" s="650"/>
      <c r="V514" s="650"/>
      <c r="W514" s="650"/>
      <c r="X514" s="650"/>
      <c r="Y514" s="650"/>
      <c r="Z514" s="650"/>
      <c r="AA514" s="650"/>
      <c r="AB514" s="650"/>
      <c r="AC514" s="650"/>
      <c r="AD514" s="650"/>
      <c r="AE514" s="650"/>
      <c r="AF514" s="650"/>
      <c r="AG514" s="650"/>
      <c r="AH514" s="650"/>
      <c r="AI514" s="650"/>
      <c r="AJ514" s="650"/>
      <c r="AK514" s="650"/>
      <c r="AL514" s="650"/>
      <c r="AM514" s="650"/>
      <c r="AN514" s="650"/>
      <c r="AO514" s="650"/>
      <c r="AP514" s="650"/>
      <c r="AQ514" s="650"/>
      <c r="AR514" s="650"/>
      <c r="AS514" s="650"/>
      <c r="AT514" s="650"/>
      <c r="AU514" s="650"/>
      <c r="AV514" s="650"/>
      <c r="AW514" s="650"/>
      <c r="AX514" s="650"/>
      <c r="AY514" s="650"/>
      <c r="AZ514" s="650"/>
      <c r="BA514" s="650"/>
      <c r="BB514" s="650"/>
      <c r="BC514" s="650"/>
      <c r="BD514" s="650"/>
      <c r="BE514" s="650"/>
      <c r="BF514" s="650"/>
      <c r="BG514" s="650"/>
      <c r="BH514" s="650"/>
      <c r="BI514" s="650"/>
      <c r="BJ514" s="650"/>
      <c r="BK514" s="650"/>
      <c r="BL514" s="650"/>
      <c r="BM514" s="650"/>
      <c r="BN514" s="650"/>
      <c r="BO514" s="650"/>
      <c r="BP514" s="650"/>
      <c r="BQ514" s="650"/>
      <c r="BR514" s="650"/>
      <c r="BS514" s="650"/>
      <c r="BT514" s="650"/>
      <c r="BU514" s="650"/>
      <c r="BV514" s="650"/>
      <c r="BW514" s="650"/>
      <c r="BX514" s="650"/>
      <c r="BY514" s="650"/>
      <c r="BZ514" s="650"/>
      <c r="CA514" s="650"/>
      <c r="CB514" s="650"/>
      <c r="CC514" s="650"/>
      <c r="CD514" s="650"/>
      <c r="CE514" s="650"/>
      <c r="CF514" s="650"/>
      <c r="CG514" s="650"/>
      <c r="CH514" s="650"/>
    </row>
    <row r="515" spans="1:86" ht="13.5" customHeight="1">
      <c r="A515" s="379"/>
      <c r="B515" s="649"/>
      <c r="C515" s="650"/>
      <c r="D515" s="650"/>
      <c r="E515" s="650"/>
      <c r="F515" s="650"/>
      <c r="G515" s="650"/>
      <c r="H515" s="650"/>
      <c r="I515" s="650"/>
      <c r="J515" s="650"/>
      <c r="K515" s="650"/>
      <c r="L515" s="650"/>
      <c r="M515" s="650"/>
      <c r="N515" s="650"/>
      <c r="O515" s="650"/>
      <c r="P515" s="650"/>
      <c r="Q515" s="650"/>
      <c r="R515" s="650"/>
      <c r="S515" s="650"/>
      <c r="T515" s="650"/>
      <c r="U515" s="650"/>
      <c r="V515" s="650"/>
      <c r="W515" s="650"/>
      <c r="X515" s="650"/>
      <c r="Y515" s="650"/>
      <c r="Z515" s="650"/>
      <c r="AA515" s="650"/>
      <c r="AB515" s="650"/>
      <c r="AC515" s="650"/>
      <c r="AD515" s="650"/>
      <c r="AE515" s="650"/>
      <c r="AF515" s="650"/>
      <c r="AG515" s="650"/>
      <c r="AH515" s="650"/>
      <c r="AI515" s="650"/>
      <c r="AJ515" s="650"/>
      <c r="AK515" s="650"/>
      <c r="AL515" s="650"/>
      <c r="AM515" s="650"/>
      <c r="AN515" s="650"/>
      <c r="AO515" s="650"/>
      <c r="AP515" s="650"/>
      <c r="AQ515" s="650"/>
      <c r="AR515" s="650"/>
      <c r="AS515" s="650"/>
      <c r="AT515" s="650"/>
      <c r="AU515" s="650"/>
      <c r="AV515" s="650"/>
      <c r="AW515" s="650"/>
      <c r="AX515" s="650"/>
      <c r="AY515" s="650"/>
      <c r="AZ515" s="650"/>
      <c r="BA515" s="650"/>
      <c r="BB515" s="650"/>
      <c r="BC515" s="650"/>
      <c r="BD515" s="650"/>
      <c r="BE515" s="650"/>
      <c r="BF515" s="650"/>
      <c r="BG515" s="650"/>
      <c r="BH515" s="650"/>
      <c r="BI515" s="650"/>
      <c r="BJ515" s="650"/>
      <c r="BK515" s="650"/>
      <c r="BL515" s="650"/>
      <c r="BM515" s="650"/>
      <c r="BN515" s="650"/>
      <c r="BO515" s="650"/>
      <c r="BP515" s="650"/>
      <c r="BQ515" s="650"/>
      <c r="BR515" s="650"/>
      <c r="BS515" s="650"/>
      <c r="BT515" s="650"/>
      <c r="BU515" s="650"/>
      <c r="BV515" s="650"/>
      <c r="BW515" s="650"/>
      <c r="BX515" s="650"/>
      <c r="BY515" s="650"/>
      <c r="BZ515" s="650"/>
      <c r="CA515" s="650"/>
      <c r="CB515" s="650"/>
      <c r="CC515" s="650"/>
      <c r="CD515" s="650"/>
      <c r="CE515" s="650"/>
      <c r="CF515" s="650"/>
      <c r="CG515" s="650"/>
      <c r="CH515" s="650"/>
    </row>
    <row r="516" spans="1:86" ht="13.5" customHeight="1">
      <c r="A516" s="379"/>
      <c r="B516" s="649"/>
      <c r="C516" s="650"/>
      <c r="D516" s="650"/>
      <c r="E516" s="650"/>
      <c r="F516" s="650"/>
      <c r="G516" s="650"/>
      <c r="H516" s="650"/>
      <c r="I516" s="650"/>
      <c r="J516" s="650"/>
      <c r="K516" s="650"/>
      <c r="L516" s="650"/>
      <c r="M516" s="650"/>
      <c r="N516" s="650"/>
      <c r="O516" s="650"/>
      <c r="P516" s="650"/>
      <c r="Q516" s="650"/>
      <c r="R516" s="650"/>
      <c r="S516" s="650"/>
      <c r="T516" s="650"/>
      <c r="U516" s="650"/>
      <c r="V516" s="650"/>
      <c r="W516" s="650"/>
      <c r="X516" s="650"/>
      <c r="Y516" s="650"/>
      <c r="Z516" s="650"/>
      <c r="AA516" s="650"/>
      <c r="AB516" s="650"/>
      <c r="AC516" s="650"/>
      <c r="AD516" s="650"/>
      <c r="AE516" s="650"/>
      <c r="AF516" s="650"/>
      <c r="AG516" s="650"/>
      <c r="AH516" s="650"/>
      <c r="AI516" s="650"/>
      <c r="AJ516" s="650"/>
      <c r="AK516" s="650"/>
      <c r="AL516" s="650"/>
      <c r="AM516" s="650"/>
      <c r="AN516" s="650"/>
      <c r="AO516" s="650"/>
      <c r="AP516" s="650"/>
      <c r="AQ516" s="650"/>
      <c r="AR516" s="650"/>
      <c r="AS516" s="650"/>
      <c r="AT516" s="650"/>
      <c r="AU516" s="650"/>
      <c r="AV516" s="650"/>
      <c r="AW516" s="650"/>
      <c r="AX516" s="650"/>
      <c r="AY516" s="650"/>
      <c r="AZ516" s="650"/>
      <c r="BA516" s="650"/>
      <c r="BB516" s="650"/>
      <c r="BC516" s="650"/>
      <c r="BD516" s="650"/>
      <c r="BE516" s="650"/>
      <c r="BF516" s="650"/>
      <c r="BG516" s="650"/>
      <c r="BH516" s="650"/>
      <c r="BI516" s="650"/>
      <c r="BJ516" s="650"/>
      <c r="BK516" s="650"/>
      <c r="BL516" s="650"/>
      <c r="BM516" s="650"/>
      <c r="BN516" s="650"/>
      <c r="BO516" s="650"/>
      <c r="BP516" s="650"/>
      <c r="BQ516" s="650"/>
      <c r="BR516" s="650"/>
      <c r="BS516" s="650"/>
      <c r="BT516" s="650"/>
      <c r="BU516" s="650"/>
      <c r="BV516" s="650"/>
      <c r="BW516" s="650"/>
      <c r="BX516" s="650"/>
      <c r="BY516" s="650"/>
      <c r="BZ516" s="650"/>
      <c r="CA516" s="650"/>
      <c r="CB516" s="650"/>
      <c r="CC516" s="650"/>
      <c r="CD516" s="650"/>
      <c r="CE516" s="650"/>
      <c r="CF516" s="650"/>
      <c r="CG516" s="650"/>
      <c r="CH516" s="650"/>
    </row>
    <row r="517" spans="1:86" ht="13.5" customHeight="1">
      <c r="A517" s="379"/>
      <c r="B517" s="649"/>
      <c r="C517" s="650"/>
      <c r="D517" s="650"/>
      <c r="E517" s="650"/>
      <c r="F517" s="650"/>
      <c r="G517" s="650"/>
      <c r="H517" s="650"/>
      <c r="I517" s="650"/>
      <c r="J517" s="650"/>
      <c r="K517" s="650"/>
      <c r="L517" s="650"/>
      <c r="M517" s="650"/>
      <c r="N517" s="650"/>
      <c r="O517" s="650"/>
      <c r="P517" s="650"/>
      <c r="Q517" s="650"/>
      <c r="R517" s="650"/>
      <c r="S517" s="650"/>
      <c r="T517" s="650"/>
      <c r="U517" s="650"/>
      <c r="V517" s="650"/>
      <c r="W517" s="650"/>
      <c r="X517" s="650"/>
      <c r="Y517" s="650"/>
      <c r="Z517" s="650"/>
      <c r="AA517" s="650"/>
      <c r="AB517" s="650"/>
      <c r="AC517" s="650"/>
      <c r="AD517" s="650"/>
      <c r="AE517" s="650"/>
      <c r="AF517" s="650"/>
      <c r="AG517" s="650"/>
      <c r="AH517" s="650"/>
      <c r="AI517" s="650"/>
      <c r="AJ517" s="650"/>
      <c r="AK517" s="650"/>
      <c r="AL517" s="650"/>
      <c r="AM517" s="650"/>
      <c r="AN517" s="650"/>
      <c r="AO517" s="650"/>
      <c r="AP517" s="650"/>
      <c r="AQ517" s="650"/>
      <c r="AR517" s="650"/>
      <c r="AS517" s="650"/>
      <c r="AT517" s="650"/>
      <c r="AU517" s="650"/>
      <c r="AV517" s="650"/>
      <c r="AW517" s="650"/>
      <c r="AX517" s="650"/>
      <c r="AY517" s="650"/>
      <c r="AZ517" s="650"/>
      <c r="BA517" s="650"/>
      <c r="BB517" s="650"/>
      <c r="BC517" s="650"/>
      <c r="BD517" s="650"/>
      <c r="BE517" s="650"/>
      <c r="BF517" s="650"/>
      <c r="BG517" s="650"/>
      <c r="BH517" s="650"/>
      <c r="BI517" s="650"/>
      <c r="BJ517" s="650"/>
      <c r="BK517" s="650"/>
      <c r="BL517" s="650"/>
      <c r="BM517" s="650"/>
      <c r="BN517" s="650"/>
      <c r="BO517" s="650"/>
      <c r="BP517" s="650"/>
      <c r="BQ517" s="650"/>
      <c r="BR517" s="650"/>
      <c r="BS517" s="650"/>
      <c r="BT517" s="650"/>
      <c r="BU517" s="650"/>
      <c r="BV517" s="650"/>
      <c r="BW517" s="650"/>
      <c r="BX517" s="650"/>
      <c r="BY517" s="650"/>
      <c r="BZ517" s="650"/>
      <c r="CA517" s="650"/>
      <c r="CB517" s="650"/>
      <c r="CC517" s="650"/>
      <c r="CD517" s="650"/>
      <c r="CE517" s="650"/>
      <c r="CF517" s="650"/>
      <c r="CG517" s="650"/>
      <c r="CH517" s="650"/>
    </row>
    <row r="518" spans="1:86" ht="13.5" customHeight="1">
      <c r="A518" s="379"/>
      <c r="B518" s="649"/>
      <c r="C518" s="650"/>
      <c r="D518" s="650"/>
      <c r="E518" s="650"/>
      <c r="F518" s="650"/>
      <c r="G518" s="650"/>
      <c r="H518" s="650"/>
      <c r="I518" s="650"/>
      <c r="J518" s="650"/>
      <c r="K518" s="650"/>
      <c r="L518" s="650"/>
      <c r="M518" s="650"/>
      <c r="N518" s="650"/>
      <c r="O518" s="650"/>
      <c r="P518" s="650"/>
      <c r="Q518" s="650"/>
      <c r="R518" s="650"/>
      <c r="S518" s="650"/>
      <c r="T518" s="650"/>
      <c r="U518" s="650"/>
      <c r="V518" s="650"/>
      <c r="W518" s="650"/>
      <c r="X518" s="650"/>
      <c r="Y518" s="650"/>
      <c r="Z518" s="650"/>
      <c r="AA518" s="650"/>
      <c r="AB518" s="650"/>
      <c r="AC518" s="650"/>
      <c r="AD518" s="650"/>
      <c r="AE518" s="650"/>
      <c r="AF518" s="650"/>
      <c r="AG518" s="650"/>
      <c r="AH518" s="650"/>
      <c r="AI518" s="650"/>
      <c r="AJ518" s="650"/>
      <c r="AK518" s="650"/>
      <c r="AL518" s="650"/>
      <c r="AM518" s="650"/>
      <c r="AN518" s="650"/>
      <c r="AO518" s="650"/>
      <c r="AP518" s="650"/>
      <c r="AQ518" s="650"/>
      <c r="AR518" s="650"/>
      <c r="AS518" s="650"/>
      <c r="AT518" s="650"/>
      <c r="AU518" s="650"/>
      <c r="AV518" s="650"/>
      <c r="AW518" s="650"/>
      <c r="AX518" s="650"/>
      <c r="AY518" s="650"/>
      <c r="AZ518" s="650"/>
      <c r="BA518" s="650"/>
      <c r="BB518" s="650"/>
      <c r="BC518" s="650"/>
      <c r="BD518" s="650"/>
      <c r="BE518" s="650"/>
      <c r="BF518" s="650"/>
      <c r="BG518" s="650"/>
      <c r="BH518" s="650"/>
      <c r="BI518" s="650"/>
      <c r="BJ518" s="650"/>
      <c r="BK518" s="650"/>
      <c r="BL518" s="650"/>
      <c r="BM518" s="650"/>
      <c r="BN518" s="650"/>
      <c r="BO518" s="650"/>
      <c r="BP518" s="650"/>
      <c r="BQ518" s="650"/>
      <c r="BR518" s="650"/>
      <c r="BS518" s="650"/>
      <c r="BT518" s="650"/>
      <c r="BU518" s="650"/>
      <c r="BV518" s="650"/>
      <c r="BW518" s="650"/>
      <c r="BX518" s="650"/>
      <c r="BY518" s="650"/>
      <c r="BZ518" s="650"/>
      <c r="CA518" s="650"/>
      <c r="CB518" s="650"/>
      <c r="CC518" s="650"/>
      <c r="CD518" s="650"/>
      <c r="CE518" s="650"/>
      <c r="CF518" s="650"/>
      <c r="CG518" s="650"/>
      <c r="CH518" s="650"/>
    </row>
    <row r="519" spans="1:86" ht="13.5" customHeight="1">
      <c r="A519" s="379"/>
      <c r="B519" s="649"/>
      <c r="C519" s="650"/>
      <c r="D519" s="650"/>
      <c r="E519" s="650"/>
      <c r="F519" s="650"/>
      <c r="G519" s="650"/>
      <c r="H519" s="650"/>
      <c r="I519" s="650"/>
      <c r="J519" s="650"/>
      <c r="K519" s="650"/>
      <c r="L519" s="650"/>
      <c r="M519" s="650"/>
      <c r="N519" s="650"/>
      <c r="O519" s="650"/>
      <c r="P519" s="650"/>
      <c r="Q519" s="650"/>
      <c r="R519" s="650"/>
      <c r="S519" s="650"/>
      <c r="T519" s="650"/>
      <c r="U519" s="650"/>
      <c r="V519" s="650"/>
      <c r="W519" s="650"/>
      <c r="X519" s="650"/>
      <c r="Y519" s="650"/>
      <c r="Z519" s="650"/>
      <c r="AA519" s="650"/>
      <c r="AB519" s="650"/>
      <c r="AC519" s="650"/>
      <c r="AD519" s="650"/>
      <c r="AE519" s="650"/>
      <c r="AF519" s="650"/>
      <c r="AG519" s="650"/>
      <c r="AH519" s="650"/>
      <c r="AI519" s="650"/>
      <c r="AJ519" s="650"/>
      <c r="AK519" s="650"/>
      <c r="AL519" s="650"/>
      <c r="AM519" s="650"/>
      <c r="AN519" s="650"/>
      <c r="AO519" s="650"/>
      <c r="AP519" s="650"/>
      <c r="AQ519" s="650"/>
      <c r="AR519" s="650"/>
      <c r="AS519" s="650"/>
      <c r="AT519" s="650"/>
      <c r="AU519" s="650"/>
      <c r="AV519" s="650"/>
      <c r="AW519" s="650"/>
      <c r="AX519" s="650"/>
      <c r="AY519" s="650"/>
      <c r="AZ519" s="650"/>
      <c r="BA519" s="650"/>
      <c r="BB519" s="650"/>
      <c r="BC519" s="650"/>
      <c r="BD519" s="650"/>
      <c r="BE519" s="650"/>
      <c r="BF519" s="650"/>
      <c r="BG519" s="650"/>
      <c r="BH519" s="650"/>
      <c r="BI519" s="650"/>
      <c r="BJ519" s="650"/>
      <c r="BK519" s="650"/>
      <c r="BL519" s="650"/>
      <c r="BM519" s="650"/>
      <c r="BN519" s="650"/>
      <c r="BO519" s="650"/>
      <c r="BP519" s="650"/>
      <c r="BQ519" s="650"/>
      <c r="BR519" s="650"/>
      <c r="BS519" s="650"/>
      <c r="BT519" s="650"/>
      <c r="BU519" s="650"/>
      <c r="BV519" s="650"/>
      <c r="BW519" s="650"/>
      <c r="BX519" s="650"/>
      <c r="BY519" s="650"/>
      <c r="BZ519" s="650"/>
      <c r="CA519" s="650"/>
      <c r="CB519" s="650"/>
      <c r="CC519" s="650"/>
      <c r="CD519" s="650"/>
      <c r="CE519" s="650"/>
      <c r="CF519" s="650"/>
      <c r="CG519" s="650"/>
      <c r="CH519" s="650"/>
    </row>
    <row r="520" spans="1:86" ht="13.5" customHeight="1">
      <c r="A520" s="379"/>
      <c r="B520" s="649"/>
      <c r="C520" s="650"/>
      <c r="D520" s="650"/>
      <c r="E520" s="650"/>
      <c r="F520" s="650"/>
      <c r="G520" s="650"/>
      <c r="H520" s="650"/>
      <c r="I520" s="650"/>
      <c r="J520" s="650"/>
      <c r="K520" s="650"/>
      <c r="L520" s="650"/>
      <c r="M520" s="650"/>
      <c r="N520" s="650"/>
      <c r="O520" s="650"/>
      <c r="P520" s="650"/>
      <c r="Q520" s="650"/>
      <c r="R520" s="650"/>
      <c r="S520" s="650"/>
      <c r="T520" s="650"/>
      <c r="U520" s="650"/>
      <c r="V520" s="650"/>
      <c r="W520" s="650"/>
      <c r="X520" s="650"/>
      <c r="Y520" s="650"/>
      <c r="Z520" s="650"/>
      <c r="AA520" s="650"/>
      <c r="AB520" s="650"/>
      <c r="AC520" s="650"/>
      <c r="AD520" s="650"/>
      <c r="AE520" s="650"/>
      <c r="AF520" s="650"/>
      <c r="AG520" s="650"/>
      <c r="AH520" s="650"/>
      <c r="AI520" s="650"/>
      <c r="AJ520" s="650"/>
      <c r="AK520" s="650"/>
      <c r="AL520" s="650"/>
      <c r="AM520" s="650"/>
      <c r="AN520" s="650"/>
      <c r="AO520" s="650"/>
      <c r="AP520" s="650"/>
      <c r="AQ520" s="650"/>
      <c r="AR520" s="650"/>
      <c r="AS520" s="650"/>
      <c r="AT520" s="650"/>
      <c r="AU520" s="650"/>
      <c r="AV520" s="650"/>
      <c r="AW520" s="650"/>
      <c r="AX520" s="650"/>
      <c r="AY520" s="650"/>
      <c r="AZ520" s="650"/>
      <c r="BA520" s="650"/>
      <c r="BB520" s="650"/>
      <c r="BC520" s="650"/>
      <c r="BD520" s="650"/>
      <c r="BE520" s="650"/>
      <c r="BF520" s="650"/>
      <c r="BG520" s="650"/>
      <c r="BH520" s="650"/>
      <c r="BI520" s="650"/>
      <c r="BJ520" s="650"/>
      <c r="BK520" s="650"/>
      <c r="BL520" s="650"/>
      <c r="BM520" s="650"/>
      <c r="BN520" s="650"/>
      <c r="BO520" s="650"/>
      <c r="BP520" s="650"/>
      <c r="BQ520" s="650"/>
      <c r="BR520" s="650"/>
      <c r="BS520" s="650"/>
      <c r="BT520" s="650"/>
      <c r="BU520" s="650"/>
      <c r="BV520" s="650"/>
      <c r="BW520" s="650"/>
      <c r="BX520" s="650"/>
      <c r="BY520" s="650"/>
      <c r="BZ520" s="650"/>
      <c r="CA520" s="650"/>
      <c r="CB520" s="650"/>
      <c r="CC520" s="650"/>
      <c r="CD520" s="650"/>
      <c r="CE520" s="650"/>
      <c r="CF520" s="650"/>
      <c r="CG520" s="650"/>
      <c r="CH520" s="650"/>
    </row>
    <row r="521" spans="1:86" ht="13.5" customHeight="1">
      <c r="A521" s="379"/>
      <c r="B521" s="649"/>
      <c r="C521" s="650"/>
      <c r="D521" s="650"/>
      <c r="E521" s="650"/>
      <c r="F521" s="650"/>
      <c r="G521" s="650"/>
      <c r="H521" s="650"/>
      <c r="I521" s="650"/>
      <c r="J521" s="650"/>
      <c r="K521" s="650"/>
      <c r="L521" s="650"/>
      <c r="M521" s="650"/>
      <c r="N521" s="650"/>
      <c r="O521" s="650"/>
      <c r="P521" s="650"/>
      <c r="Q521" s="650"/>
      <c r="R521" s="650"/>
      <c r="S521" s="650"/>
      <c r="T521" s="650"/>
      <c r="U521" s="650"/>
      <c r="V521" s="650"/>
      <c r="W521" s="650"/>
      <c r="X521" s="650"/>
      <c r="Y521" s="650"/>
      <c r="Z521" s="650"/>
      <c r="AA521" s="650"/>
      <c r="AB521" s="650"/>
      <c r="AC521" s="650"/>
      <c r="AD521" s="650"/>
      <c r="AE521" s="650"/>
      <c r="AF521" s="650"/>
      <c r="AG521" s="650"/>
      <c r="AH521" s="650"/>
      <c r="AI521" s="650"/>
      <c r="AJ521" s="650"/>
      <c r="AK521" s="650"/>
      <c r="AL521" s="650"/>
      <c r="AM521" s="650"/>
      <c r="AN521" s="650"/>
      <c r="AO521" s="650"/>
      <c r="AP521" s="650"/>
      <c r="AQ521" s="650"/>
      <c r="AR521" s="650"/>
      <c r="AS521" s="650"/>
      <c r="AT521" s="650"/>
      <c r="AU521" s="650"/>
      <c r="AV521" s="650"/>
      <c r="AW521" s="650"/>
      <c r="AX521" s="650"/>
      <c r="AY521" s="650"/>
      <c r="AZ521" s="650"/>
      <c r="BA521" s="650"/>
      <c r="BB521" s="650"/>
      <c r="BC521" s="650"/>
      <c r="BD521" s="650"/>
      <c r="BE521" s="650"/>
      <c r="BF521" s="650"/>
      <c r="BG521" s="650"/>
      <c r="BH521" s="650"/>
      <c r="BI521" s="650"/>
      <c r="BJ521" s="650"/>
      <c r="BK521" s="650"/>
      <c r="BL521" s="650"/>
      <c r="BM521" s="650"/>
      <c r="BN521" s="650"/>
      <c r="BO521" s="650"/>
      <c r="BP521" s="650"/>
      <c r="BQ521" s="650"/>
      <c r="BR521" s="650"/>
      <c r="BS521" s="650"/>
      <c r="BT521" s="650"/>
      <c r="BU521" s="650"/>
      <c r="BV521" s="650"/>
      <c r="BW521" s="650"/>
      <c r="BX521" s="650"/>
      <c r="BY521" s="650"/>
      <c r="BZ521" s="650"/>
      <c r="CA521" s="650"/>
      <c r="CB521" s="650"/>
      <c r="CC521" s="650"/>
      <c r="CD521" s="650"/>
      <c r="CE521" s="650"/>
      <c r="CF521" s="650"/>
      <c r="CG521" s="650"/>
      <c r="CH521" s="650"/>
    </row>
    <row r="522" spans="1:86" ht="13.5" customHeight="1">
      <c r="A522" s="379"/>
      <c r="B522" s="649"/>
      <c r="C522" s="650"/>
      <c r="D522" s="650"/>
      <c r="E522" s="650"/>
      <c r="F522" s="650"/>
      <c r="G522" s="650"/>
      <c r="H522" s="650"/>
      <c r="I522" s="650"/>
      <c r="J522" s="650"/>
      <c r="K522" s="650"/>
      <c r="L522" s="650"/>
      <c r="M522" s="650"/>
      <c r="N522" s="650"/>
      <c r="O522" s="650"/>
      <c r="P522" s="650"/>
      <c r="Q522" s="650"/>
      <c r="R522" s="650"/>
      <c r="S522" s="650"/>
      <c r="T522" s="650"/>
      <c r="U522" s="650"/>
      <c r="V522" s="650"/>
      <c r="W522" s="650"/>
      <c r="X522" s="650"/>
      <c r="Y522" s="650"/>
      <c r="Z522" s="650"/>
      <c r="AA522" s="650"/>
      <c r="AB522" s="650"/>
      <c r="AC522" s="650"/>
      <c r="AD522" s="650"/>
      <c r="AE522" s="650"/>
      <c r="AF522" s="650"/>
      <c r="AG522" s="650"/>
      <c r="AH522" s="650"/>
      <c r="AI522" s="650"/>
      <c r="AJ522" s="650"/>
      <c r="AK522" s="650"/>
      <c r="AL522" s="650"/>
      <c r="AM522" s="650"/>
      <c r="AN522" s="650"/>
      <c r="AO522" s="650"/>
      <c r="AP522" s="650"/>
      <c r="AQ522" s="650"/>
      <c r="AR522" s="650"/>
      <c r="AS522" s="650"/>
      <c r="AT522" s="650"/>
      <c r="AU522" s="650"/>
      <c r="AV522" s="650"/>
      <c r="AW522" s="650"/>
      <c r="AX522" s="650"/>
      <c r="AY522" s="650"/>
      <c r="AZ522" s="650"/>
      <c r="BA522" s="650"/>
      <c r="BB522" s="650"/>
      <c r="BC522" s="650"/>
      <c r="BD522" s="650"/>
      <c r="BE522" s="650"/>
      <c r="BF522" s="650"/>
      <c r="BG522" s="650"/>
      <c r="BH522" s="650"/>
      <c r="BI522" s="650"/>
      <c r="BJ522" s="650"/>
      <c r="BK522" s="650"/>
      <c r="BL522" s="650"/>
      <c r="BM522" s="650"/>
      <c r="BN522" s="650"/>
      <c r="BO522" s="650"/>
      <c r="BP522" s="650"/>
      <c r="BQ522" s="650"/>
      <c r="BR522" s="650"/>
      <c r="BS522" s="650"/>
      <c r="BT522" s="650"/>
      <c r="BU522" s="650"/>
      <c r="BV522" s="650"/>
      <c r="BW522" s="650"/>
      <c r="BX522" s="650"/>
      <c r="BY522" s="650"/>
      <c r="BZ522" s="650"/>
      <c r="CA522" s="650"/>
      <c r="CB522" s="650"/>
      <c r="CC522" s="650"/>
      <c r="CD522" s="650"/>
      <c r="CE522" s="650"/>
      <c r="CF522" s="650"/>
      <c r="CG522" s="650"/>
      <c r="CH522" s="650"/>
    </row>
    <row r="523" spans="1:86" ht="13.5" customHeight="1">
      <c r="A523" s="379"/>
      <c r="B523" s="649"/>
      <c r="C523" s="650"/>
      <c r="D523" s="650"/>
      <c r="E523" s="650"/>
      <c r="F523" s="650"/>
      <c r="G523" s="650"/>
      <c r="H523" s="650"/>
      <c r="I523" s="650"/>
      <c r="J523" s="650"/>
      <c r="K523" s="650"/>
      <c r="L523" s="650"/>
      <c r="M523" s="650"/>
      <c r="N523" s="650"/>
      <c r="O523" s="650"/>
      <c r="P523" s="650"/>
      <c r="Q523" s="650"/>
      <c r="R523" s="650"/>
      <c r="S523" s="650"/>
      <c r="T523" s="650"/>
      <c r="U523" s="650"/>
      <c r="V523" s="650"/>
      <c r="W523" s="650"/>
      <c r="X523" s="650"/>
      <c r="Y523" s="650"/>
      <c r="Z523" s="650"/>
      <c r="AA523" s="650"/>
      <c r="AB523" s="650"/>
      <c r="AC523" s="650"/>
      <c r="AD523" s="650"/>
      <c r="AE523" s="650"/>
      <c r="AF523" s="650"/>
      <c r="AG523" s="650"/>
      <c r="AH523" s="650"/>
      <c r="AI523" s="650"/>
      <c r="AJ523" s="650"/>
      <c r="AK523" s="650"/>
      <c r="AL523" s="650"/>
      <c r="AM523" s="650"/>
      <c r="AN523" s="650"/>
      <c r="AO523" s="650"/>
      <c r="AP523" s="650"/>
      <c r="AQ523" s="650"/>
      <c r="AR523" s="650"/>
      <c r="AS523" s="650"/>
      <c r="AT523" s="650"/>
      <c r="AU523" s="650"/>
      <c r="AV523" s="650"/>
      <c r="AW523" s="650"/>
      <c r="AX523" s="650"/>
      <c r="AY523" s="650"/>
      <c r="AZ523" s="650"/>
      <c r="BA523" s="650"/>
      <c r="BB523" s="650"/>
      <c r="BC523" s="650"/>
      <c r="BD523" s="650"/>
      <c r="BE523" s="650"/>
      <c r="BF523" s="650"/>
      <c r="BG523" s="650"/>
      <c r="BH523" s="650"/>
      <c r="BI523" s="650"/>
      <c r="BJ523" s="650"/>
      <c r="BK523" s="650"/>
      <c r="BL523" s="650"/>
      <c r="BM523" s="650"/>
      <c r="BN523" s="650"/>
      <c r="BO523" s="650"/>
      <c r="BP523" s="650"/>
      <c r="BQ523" s="650"/>
      <c r="BR523" s="650"/>
      <c r="BS523" s="650"/>
      <c r="BT523" s="650"/>
      <c r="BU523" s="650"/>
      <c r="BV523" s="650"/>
      <c r="BW523" s="650"/>
      <c r="BX523" s="650"/>
      <c r="BY523" s="650"/>
      <c r="BZ523" s="650"/>
      <c r="CA523" s="650"/>
      <c r="CB523" s="650"/>
      <c r="CC523" s="650"/>
      <c r="CD523" s="650"/>
      <c r="CE523" s="650"/>
      <c r="CF523" s="650"/>
      <c r="CG523" s="650"/>
      <c r="CH523" s="650"/>
    </row>
    <row r="524" spans="1:86" ht="13.5" customHeight="1">
      <c r="A524" s="379"/>
      <c r="B524" s="649"/>
      <c r="C524" s="650"/>
      <c r="D524" s="650"/>
      <c r="E524" s="650"/>
      <c r="F524" s="650"/>
      <c r="G524" s="650"/>
      <c r="H524" s="650"/>
      <c r="I524" s="650"/>
      <c r="J524" s="650"/>
      <c r="K524" s="650"/>
      <c r="L524" s="650"/>
      <c r="M524" s="650"/>
      <c r="N524" s="650"/>
      <c r="O524" s="650"/>
      <c r="P524" s="650"/>
      <c r="Q524" s="650"/>
      <c r="R524" s="650"/>
      <c r="S524" s="650"/>
      <c r="T524" s="650"/>
      <c r="U524" s="650"/>
      <c r="V524" s="650"/>
      <c r="W524" s="650"/>
      <c r="X524" s="650"/>
      <c r="Y524" s="650"/>
      <c r="Z524" s="650"/>
      <c r="AA524" s="650"/>
      <c r="AB524" s="650"/>
      <c r="AC524" s="650"/>
      <c r="AD524" s="650"/>
      <c r="AE524" s="650"/>
      <c r="AF524" s="650"/>
      <c r="AG524" s="650"/>
      <c r="AH524" s="650"/>
      <c r="AI524" s="650"/>
      <c r="AJ524" s="650"/>
      <c r="AK524" s="650"/>
      <c r="AL524" s="650"/>
      <c r="AM524" s="650"/>
      <c r="AN524" s="650"/>
      <c r="AO524" s="650"/>
      <c r="AP524" s="650"/>
      <c r="AQ524" s="650"/>
      <c r="AR524" s="650"/>
      <c r="AS524" s="650"/>
      <c r="AT524" s="650"/>
      <c r="AU524" s="650"/>
      <c r="AV524" s="650"/>
      <c r="AW524" s="650"/>
      <c r="AX524" s="650"/>
      <c r="AY524" s="650"/>
      <c r="AZ524" s="650"/>
      <c r="BA524" s="650"/>
      <c r="BB524" s="650"/>
      <c r="BC524" s="650"/>
      <c r="BD524" s="650"/>
      <c r="BE524" s="650"/>
      <c r="BF524" s="650"/>
      <c r="BG524" s="650"/>
      <c r="BH524" s="650"/>
      <c r="BI524" s="650"/>
      <c r="BJ524" s="650"/>
      <c r="BK524" s="650"/>
      <c r="BL524" s="650"/>
      <c r="BM524" s="650"/>
      <c r="BN524" s="650"/>
      <c r="BO524" s="650"/>
      <c r="BP524" s="650"/>
      <c r="BQ524" s="650"/>
      <c r="BR524" s="650"/>
      <c r="BS524" s="650"/>
      <c r="BT524" s="650"/>
      <c r="BU524" s="650"/>
      <c r="BV524" s="650"/>
      <c r="BW524" s="650"/>
      <c r="BX524" s="650"/>
      <c r="BY524" s="650"/>
      <c r="BZ524" s="650"/>
      <c r="CA524" s="650"/>
      <c r="CB524" s="650"/>
      <c r="CC524" s="650"/>
      <c r="CD524" s="650"/>
      <c r="CE524" s="650"/>
      <c r="CF524" s="650"/>
      <c r="CG524" s="650"/>
      <c r="CH524" s="650"/>
    </row>
    <row r="525" spans="1:86" ht="13.5" customHeight="1">
      <c r="A525" s="379"/>
      <c r="B525" s="649"/>
      <c r="C525" s="650"/>
      <c r="D525" s="650"/>
      <c r="E525" s="650"/>
      <c r="F525" s="650"/>
      <c r="G525" s="650"/>
      <c r="H525" s="650"/>
      <c r="I525" s="650"/>
      <c r="J525" s="650"/>
      <c r="K525" s="650"/>
      <c r="L525" s="650"/>
      <c r="M525" s="650"/>
      <c r="N525" s="650"/>
      <c r="O525" s="650"/>
      <c r="P525" s="650"/>
      <c r="Q525" s="650"/>
      <c r="R525" s="650"/>
      <c r="S525" s="650"/>
      <c r="T525" s="650"/>
      <c r="U525" s="650"/>
      <c r="V525" s="650"/>
      <c r="W525" s="650"/>
      <c r="X525" s="650"/>
      <c r="Y525" s="650"/>
      <c r="Z525" s="650"/>
      <c r="AA525" s="650"/>
      <c r="AB525" s="650"/>
      <c r="AC525" s="650"/>
      <c r="AD525" s="650"/>
      <c r="AE525" s="650"/>
      <c r="AF525" s="650"/>
      <c r="AG525" s="650"/>
      <c r="AH525" s="650"/>
      <c r="AI525" s="650"/>
      <c r="AJ525" s="650"/>
      <c r="AK525" s="650"/>
      <c r="AL525" s="650"/>
      <c r="AM525" s="650"/>
      <c r="AN525" s="650"/>
      <c r="AO525" s="650"/>
      <c r="AP525" s="650"/>
      <c r="AQ525" s="650"/>
      <c r="AR525" s="650"/>
      <c r="AS525" s="650"/>
      <c r="AT525" s="650"/>
      <c r="AU525" s="650"/>
      <c r="AV525" s="650"/>
      <c r="AW525" s="650"/>
      <c r="AX525" s="650"/>
      <c r="AY525" s="650"/>
      <c r="AZ525" s="650"/>
      <c r="BA525" s="650"/>
      <c r="BB525" s="650"/>
      <c r="BC525" s="650"/>
      <c r="BD525" s="650"/>
      <c r="BE525" s="650"/>
      <c r="BF525" s="650"/>
      <c r="BG525" s="650"/>
      <c r="BH525" s="650"/>
      <c r="BI525" s="650"/>
      <c r="BJ525" s="650"/>
      <c r="BK525" s="650"/>
      <c r="BL525" s="650"/>
      <c r="BM525" s="650"/>
      <c r="BN525" s="650"/>
      <c r="BO525" s="650"/>
      <c r="BP525" s="650"/>
      <c r="BQ525" s="650"/>
      <c r="BR525" s="650"/>
      <c r="BS525" s="650"/>
      <c r="BT525" s="650"/>
      <c r="BU525" s="650"/>
      <c r="BV525" s="650"/>
      <c r="BW525" s="650"/>
      <c r="BX525" s="650"/>
      <c r="BY525" s="650"/>
      <c r="BZ525" s="650"/>
      <c r="CA525" s="650"/>
      <c r="CB525" s="650"/>
      <c r="CC525" s="650"/>
      <c r="CD525" s="650"/>
      <c r="CE525" s="650"/>
      <c r="CF525" s="650"/>
      <c r="CG525" s="650"/>
      <c r="CH525" s="650"/>
    </row>
    <row r="526" spans="1:86" ht="13.5" customHeight="1">
      <c r="A526" s="379"/>
      <c r="B526" s="649"/>
      <c r="C526" s="650"/>
      <c r="D526" s="650"/>
      <c r="E526" s="650"/>
      <c r="F526" s="650"/>
      <c r="G526" s="650"/>
      <c r="H526" s="650"/>
      <c r="I526" s="650"/>
      <c r="J526" s="650"/>
      <c r="K526" s="650"/>
      <c r="L526" s="650"/>
      <c r="M526" s="650"/>
      <c r="N526" s="650"/>
      <c r="O526" s="650"/>
      <c r="P526" s="650"/>
      <c r="Q526" s="650"/>
      <c r="R526" s="650"/>
      <c r="S526" s="650"/>
      <c r="T526" s="650"/>
      <c r="U526" s="650"/>
      <c r="V526" s="650"/>
      <c r="W526" s="650"/>
      <c r="X526" s="650"/>
      <c r="Y526" s="650"/>
      <c r="Z526" s="650"/>
      <c r="AA526" s="650"/>
      <c r="AB526" s="650"/>
      <c r="AC526" s="650"/>
      <c r="AD526" s="650"/>
      <c r="AE526" s="650"/>
      <c r="AF526" s="650"/>
      <c r="AG526" s="650"/>
      <c r="AH526" s="650"/>
      <c r="AI526" s="650"/>
      <c r="AJ526" s="650"/>
      <c r="AK526" s="650"/>
      <c r="AL526" s="650"/>
      <c r="AM526" s="650"/>
      <c r="AN526" s="650"/>
      <c r="AO526" s="650"/>
      <c r="AP526" s="650"/>
      <c r="AQ526" s="650"/>
      <c r="AR526" s="650"/>
      <c r="AS526" s="650"/>
      <c r="AT526" s="650"/>
      <c r="AU526" s="650"/>
      <c r="AV526" s="650"/>
      <c r="AW526" s="650"/>
      <c r="AX526" s="650"/>
      <c r="AY526" s="650"/>
      <c r="AZ526" s="650"/>
      <c r="BA526" s="650"/>
      <c r="BB526" s="650"/>
      <c r="BC526" s="650"/>
      <c r="BD526" s="650"/>
      <c r="BE526" s="650"/>
      <c r="BF526" s="650"/>
      <c r="BG526" s="650"/>
      <c r="BH526" s="650"/>
      <c r="BI526" s="650"/>
      <c r="BJ526" s="650"/>
      <c r="BK526" s="650"/>
      <c r="BL526" s="650"/>
      <c r="BM526" s="650"/>
      <c r="BN526" s="650"/>
      <c r="BO526" s="650"/>
      <c r="BP526" s="650"/>
      <c r="BQ526" s="650"/>
      <c r="BR526" s="650"/>
      <c r="BS526" s="650"/>
      <c r="BT526" s="650"/>
      <c r="BU526" s="650"/>
      <c r="BV526" s="650"/>
      <c r="BW526" s="650"/>
      <c r="BX526" s="650"/>
      <c r="BY526" s="650"/>
      <c r="BZ526" s="650"/>
      <c r="CA526" s="650"/>
      <c r="CB526" s="650"/>
      <c r="CC526" s="650"/>
      <c r="CD526" s="650"/>
      <c r="CE526" s="650"/>
      <c r="CF526" s="650"/>
      <c r="CG526" s="650"/>
      <c r="CH526" s="650"/>
    </row>
    <row r="527" spans="1:86" ht="13.5" customHeight="1">
      <c r="A527" s="379"/>
      <c r="B527" s="649"/>
      <c r="C527" s="650"/>
      <c r="D527" s="650"/>
      <c r="E527" s="650"/>
      <c r="F527" s="650"/>
      <c r="G527" s="650"/>
      <c r="H527" s="650"/>
      <c r="I527" s="650"/>
      <c r="J527" s="650"/>
      <c r="K527" s="650"/>
      <c r="L527" s="650"/>
      <c r="M527" s="650"/>
      <c r="N527" s="650"/>
      <c r="O527" s="650"/>
      <c r="P527" s="650"/>
      <c r="Q527" s="650"/>
      <c r="R527" s="650"/>
      <c r="S527" s="650"/>
      <c r="T527" s="650"/>
      <c r="U527" s="650"/>
      <c r="V527" s="650"/>
      <c r="W527" s="650"/>
      <c r="X527" s="650"/>
      <c r="Y527" s="650"/>
      <c r="Z527" s="650"/>
      <c r="AA527" s="650"/>
      <c r="AB527" s="650"/>
      <c r="AC527" s="650"/>
      <c r="AD527" s="650"/>
      <c r="AE527" s="650"/>
      <c r="AF527" s="650"/>
      <c r="AG527" s="650"/>
      <c r="AH527" s="650"/>
      <c r="AI527" s="650"/>
      <c r="AJ527" s="650"/>
      <c r="AK527" s="650"/>
      <c r="AL527" s="650"/>
      <c r="AM527" s="650"/>
      <c r="AN527" s="650"/>
      <c r="AO527" s="650"/>
      <c r="AP527" s="650"/>
      <c r="AQ527" s="650"/>
      <c r="AR527" s="650"/>
      <c r="AS527" s="650"/>
      <c r="AT527" s="650"/>
      <c r="AU527" s="650"/>
      <c r="AV527" s="650"/>
      <c r="AW527" s="650"/>
      <c r="AX527" s="650"/>
      <c r="AY527" s="650"/>
      <c r="AZ527" s="650"/>
      <c r="BA527" s="650"/>
      <c r="BB527" s="650"/>
      <c r="BC527" s="650"/>
      <c r="BD527" s="650"/>
      <c r="BE527" s="650"/>
      <c r="BF527" s="650"/>
      <c r="BG527" s="650"/>
      <c r="BH527" s="650"/>
      <c r="BI527" s="650"/>
      <c r="BJ527" s="650"/>
      <c r="BK527" s="650"/>
      <c r="BL527" s="650"/>
      <c r="BM527" s="650"/>
      <c r="BN527" s="650"/>
      <c r="BO527" s="650"/>
      <c r="BP527" s="650"/>
      <c r="BQ527" s="650"/>
      <c r="BR527" s="650"/>
      <c r="BS527" s="650"/>
      <c r="BT527" s="650"/>
      <c r="BU527" s="650"/>
      <c r="BV527" s="650"/>
      <c r="BW527" s="650"/>
      <c r="BX527" s="650"/>
      <c r="BY527" s="650"/>
      <c r="BZ527" s="650"/>
      <c r="CA527" s="650"/>
      <c r="CB527" s="650"/>
      <c r="CC527" s="650"/>
      <c r="CD527" s="650"/>
      <c r="CE527" s="650"/>
      <c r="CF527" s="650"/>
      <c r="CG527" s="650"/>
      <c r="CH527" s="650"/>
    </row>
    <row r="528" spans="1:86" ht="13.5" customHeight="1">
      <c r="A528" s="379"/>
      <c r="B528" s="649"/>
      <c r="C528" s="650"/>
      <c r="D528" s="650"/>
      <c r="E528" s="650"/>
      <c r="F528" s="650"/>
      <c r="G528" s="650"/>
      <c r="H528" s="650"/>
      <c r="I528" s="650"/>
      <c r="J528" s="650"/>
      <c r="K528" s="650"/>
      <c r="L528" s="650"/>
      <c r="M528" s="650"/>
      <c r="N528" s="650"/>
      <c r="O528" s="650"/>
      <c r="P528" s="650"/>
      <c r="Q528" s="650"/>
      <c r="R528" s="650"/>
      <c r="S528" s="650"/>
      <c r="T528" s="650"/>
      <c r="U528" s="650"/>
      <c r="V528" s="650"/>
      <c r="W528" s="650"/>
      <c r="X528" s="650"/>
      <c r="Y528" s="650"/>
      <c r="Z528" s="650"/>
      <c r="AA528" s="650"/>
      <c r="AB528" s="650"/>
      <c r="AC528" s="650"/>
      <c r="AD528" s="650"/>
      <c r="AE528" s="650"/>
      <c r="AF528" s="650"/>
      <c r="AG528" s="650"/>
      <c r="AH528" s="650"/>
      <c r="AI528" s="650"/>
      <c r="AJ528" s="650"/>
      <c r="AK528" s="650"/>
      <c r="AL528" s="650"/>
      <c r="AM528" s="650"/>
      <c r="AN528" s="650"/>
      <c r="AO528" s="650"/>
      <c r="AP528" s="650"/>
      <c r="AQ528" s="650"/>
      <c r="AR528" s="650"/>
      <c r="AS528" s="650"/>
      <c r="AT528" s="650"/>
      <c r="AU528" s="650"/>
      <c r="AV528" s="650"/>
      <c r="AW528" s="650"/>
      <c r="AX528" s="650"/>
      <c r="AY528" s="650"/>
      <c r="AZ528" s="650"/>
      <c r="BA528" s="650"/>
      <c r="BB528" s="650"/>
      <c r="BC528" s="650"/>
      <c r="BD528" s="650"/>
      <c r="BE528" s="650"/>
      <c r="BF528" s="650"/>
      <c r="BG528" s="650"/>
      <c r="BH528" s="650"/>
      <c r="BI528" s="650"/>
      <c r="BJ528" s="650"/>
      <c r="BK528" s="650"/>
      <c r="BL528" s="650"/>
      <c r="BM528" s="650"/>
      <c r="BN528" s="650"/>
      <c r="BO528" s="650"/>
      <c r="BP528" s="650"/>
      <c r="BQ528" s="650"/>
      <c r="BR528" s="650"/>
      <c r="BS528" s="650"/>
      <c r="BT528" s="650"/>
      <c r="BU528" s="650"/>
      <c r="BV528" s="650"/>
      <c r="BW528" s="650"/>
      <c r="BX528" s="650"/>
      <c r="BY528" s="650"/>
      <c r="BZ528" s="650"/>
      <c r="CA528" s="650"/>
      <c r="CB528" s="650"/>
      <c r="CC528" s="650"/>
      <c r="CD528" s="650"/>
      <c r="CE528" s="650"/>
      <c r="CF528" s="650"/>
      <c r="CG528" s="650"/>
      <c r="CH528" s="650"/>
    </row>
    <row r="529" spans="1:86" ht="13.5" customHeight="1">
      <c r="A529" s="379"/>
      <c r="B529" s="649"/>
      <c r="C529" s="650"/>
      <c r="D529" s="650"/>
      <c r="E529" s="650"/>
      <c r="F529" s="650"/>
      <c r="G529" s="650"/>
      <c r="H529" s="650"/>
      <c r="I529" s="650"/>
      <c r="J529" s="650"/>
      <c r="K529" s="650"/>
      <c r="L529" s="650"/>
      <c r="M529" s="650"/>
      <c r="N529" s="650"/>
      <c r="O529" s="650"/>
      <c r="P529" s="650"/>
      <c r="Q529" s="650"/>
      <c r="R529" s="650"/>
      <c r="S529" s="650"/>
      <c r="T529" s="650"/>
      <c r="U529" s="650"/>
      <c r="V529" s="650"/>
      <c r="W529" s="650"/>
      <c r="X529" s="650"/>
      <c r="Y529" s="650"/>
      <c r="Z529" s="650"/>
      <c r="AA529" s="650"/>
      <c r="AB529" s="650"/>
      <c r="AC529" s="650"/>
      <c r="AD529" s="650"/>
      <c r="AE529" s="650"/>
      <c r="AF529" s="650"/>
      <c r="AG529" s="650"/>
      <c r="AH529" s="650"/>
      <c r="AI529" s="650"/>
      <c r="AJ529" s="650"/>
      <c r="AK529" s="650"/>
      <c r="AL529" s="650"/>
      <c r="AM529" s="650"/>
      <c r="AN529" s="650"/>
      <c r="AO529" s="650"/>
      <c r="AP529" s="650"/>
      <c r="AQ529" s="650"/>
      <c r="AR529" s="650"/>
      <c r="AS529" s="650"/>
      <c r="AT529" s="650"/>
      <c r="AU529" s="650"/>
      <c r="AV529" s="650"/>
      <c r="AW529" s="650"/>
      <c r="AX529" s="650"/>
      <c r="AY529" s="650"/>
      <c r="AZ529" s="650"/>
      <c r="BA529" s="650"/>
      <c r="BB529" s="650"/>
      <c r="BC529" s="650"/>
      <c r="BD529" s="650"/>
      <c r="BE529" s="650"/>
      <c r="BF529" s="650"/>
      <c r="BG529" s="650"/>
      <c r="BH529" s="650"/>
      <c r="BI529" s="650"/>
      <c r="BJ529" s="650"/>
      <c r="BK529" s="650"/>
      <c r="BL529" s="650"/>
      <c r="BM529" s="650"/>
      <c r="BN529" s="650"/>
      <c r="BO529" s="650"/>
      <c r="BP529" s="650"/>
      <c r="BQ529" s="650"/>
      <c r="BR529" s="650"/>
      <c r="BS529" s="650"/>
      <c r="BT529" s="650"/>
      <c r="BU529" s="650"/>
      <c r="BV529" s="650"/>
      <c r="BW529" s="650"/>
      <c r="BX529" s="650"/>
      <c r="BY529" s="650"/>
      <c r="BZ529" s="650"/>
      <c r="CA529" s="650"/>
      <c r="CB529" s="650"/>
      <c r="CC529" s="650"/>
      <c r="CD529" s="650"/>
      <c r="CE529" s="650"/>
      <c r="CF529" s="650"/>
      <c r="CG529" s="650"/>
      <c r="CH529" s="650"/>
    </row>
    <row r="530" spans="1:86" ht="13.5" customHeight="1">
      <c r="A530" s="379"/>
      <c r="B530" s="649"/>
      <c r="C530" s="650"/>
      <c r="D530" s="650"/>
      <c r="E530" s="650"/>
      <c r="F530" s="650"/>
      <c r="G530" s="650"/>
      <c r="H530" s="650"/>
      <c r="I530" s="650"/>
      <c r="J530" s="650"/>
      <c r="K530" s="650"/>
      <c r="L530" s="650"/>
      <c r="M530" s="650"/>
      <c r="N530" s="650"/>
      <c r="O530" s="650"/>
      <c r="P530" s="650"/>
      <c r="Q530" s="650"/>
      <c r="R530" s="650"/>
      <c r="S530" s="650"/>
      <c r="T530" s="650"/>
      <c r="U530" s="650"/>
      <c r="V530" s="650"/>
      <c r="W530" s="650"/>
      <c r="X530" s="650"/>
      <c r="Y530" s="650"/>
      <c r="Z530" s="650"/>
      <c r="AA530" s="650"/>
      <c r="AB530" s="650"/>
      <c r="AC530" s="650"/>
      <c r="AD530" s="650"/>
      <c r="AE530" s="650"/>
      <c r="AF530" s="650"/>
      <c r="AG530" s="650"/>
      <c r="AH530" s="650"/>
      <c r="AI530" s="650"/>
      <c r="AJ530" s="650"/>
      <c r="AK530" s="650"/>
      <c r="AL530" s="650"/>
      <c r="AM530" s="650"/>
      <c r="AN530" s="650"/>
      <c r="AO530" s="650"/>
      <c r="AP530" s="650"/>
      <c r="AQ530" s="650"/>
      <c r="AR530" s="650"/>
      <c r="AS530" s="650"/>
      <c r="AT530" s="650"/>
      <c r="AU530" s="650"/>
      <c r="AV530" s="650"/>
      <c r="AW530" s="650"/>
      <c r="AX530" s="650"/>
      <c r="AY530" s="650"/>
      <c r="AZ530" s="650"/>
      <c r="BA530" s="650"/>
      <c r="BB530" s="650"/>
      <c r="BC530" s="650"/>
      <c r="BD530" s="650"/>
      <c r="BE530" s="650"/>
      <c r="BF530" s="650"/>
      <c r="BG530" s="650"/>
      <c r="BH530" s="650"/>
      <c r="BI530" s="650"/>
      <c r="BJ530" s="650"/>
      <c r="BK530" s="650"/>
      <c r="BL530" s="650"/>
      <c r="BM530" s="650"/>
      <c r="BN530" s="650"/>
      <c r="BO530" s="650"/>
      <c r="BP530" s="650"/>
      <c r="BQ530" s="650"/>
      <c r="BR530" s="650"/>
      <c r="BS530" s="650"/>
      <c r="BT530" s="650"/>
      <c r="BU530" s="650"/>
      <c r="BV530" s="650"/>
      <c r="BW530" s="650"/>
      <c r="BX530" s="650"/>
      <c r="BY530" s="650"/>
      <c r="BZ530" s="650"/>
      <c r="CA530" s="650"/>
      <c r="CB530" s="650"/>
      <c r="CC530" s="650"/>
      <c r="CD530" s="650"/>
      <c r="CE530" s="650"/>
      <c r="CF530" s="650"/>
      <c r="CG530" s="650"/>
      <c r="CH530" s="650"/>
    </row>
    <row r="531" spans="1:86" ht="13.5" customHeight="1">
      <c r="A531" s="379"/>
      <c r="B531" s="649"/>
      <c r="C531" s="650"/>
      <c r="D531" s="650"/>
      <c r="E531" s="650"/>
      <c r="F531" s="650"/>
      <c r="G531" s="650"/>
      <c r="H531" s="650"/>
      <c r="I531" s="650"/>
      <c r="J531" s="650"/>
      <c r="K531" s="650"/>
      <c r="L531" s="650"/>
      <c r="M531" s="650"/>
      <c r="N531" s="650"/>
      <c r="O531" s="650"/>
      <c r="P531" s="650"/>
      <c r="Q531" s="650"/>
      <c r="R531" s="650"/>
      <c r="S531" s="650"/>
      <c r="T531" s="650"/>
      <c r="U531" s="650"/>
      <c r="V531" s="650"/>
      <c r="W531" s="650"/>
      <c r="X531" s="650"/>
      <c r="Y531" s="650"/>
      <c r="Z531" s="650"/>
      <c r="AA531" s="650"/>
      <c r="AB531" s="650"/>
      <c r="AC531" s="650"/>
      <c r="AD531" s="650"/>
      <c r="AE531" s="650"/>
      <c r="AF531" s="650"/>
      <c r="AG531" s="650"/>
      <c r="AH531" s="650"/>
      <c r="AI531" s="650"/>
      <c r="AJ531" s="650"/>
      <c r="AK531" s="650"/>
      <c r="AL531" s="650"/>
      <c r="AM531" s="650"/>
      <c r="AN531" s="650"/>
      <c r="AO531" s="650"/>
      <c r="AP531" s="650"/>
      <c r="AQ531" s="650"/>
      <c r="AR531" s="650"/>
      <c r="AS531" s="650"/>
      <c r="AT531" s="650"/>
      <c r="AU531" s="650"/>
      <c r="AV531" s="650"/>
      <c r="AW531" s="650"/>
      <c r="AX531" s="650"/>
      <c r="AY531" s="650"/>
      <c r="AZ531" s="650"/>
      <c r="BA531" s="650"/>
      <c r="BB531" s="650"/>
      <c r="BC531" s="650"/>
      <c r="BD531" s="650"/>
      <c r="BE531" s="650"/>
      <c r="BF531" s="650"/>
      <c r="BG531" s="650"/>
      <c r="BH531" s="650"/>
      <c r="BI531" s="650"/>
      <c r="BJ531" s="650"/>
      <c r="BK531" s="650"/>
      <c r="BL531" s="650"/>
      <c r="BM531" s="650"/>
      <c r="BN531" s="650"/>
      <c r="BO531" s="650"/>
      <c r="BP531" s="650"/>
      <c r="BQ531" s="650"/>
      <c r="BR531" s="650"/>
      <c r="BS531" s="650"/>
      <c r="BT531" s="650"/>
      <c r="BU531" s="650"/>
      <c r="BV531" s="650"/>
      <c r="BW531" s="650"/>
      <c r="BX531" s="650"/>
      <c r="BY531" s="650"/>
      <c r="BZ531" s="650"/>
      <c r="CA531" s="650"/>
      <c r="CB531" s="650"/>
      <c r="CC531" s="650"/>
      <c r="CD531" s="650"/>
      <c r="CE531" s="650"/>
      <c r="CF531" s="650"/>
      <c r="CG531" s="650"/>
      <c r="CH531" s="650"/>
    </row>
    <row r="532" spans="1:86" ht="13.5" customHeight="1">
      <c r="A532" s="379"/>
      <c r="B532" s="649"/>
      <c r="C532" s="650"/>
      <c r="D532" s="650"/>
      <c r="E532" s="650"/>
      <c r="F532" s="650"/>
      <c r="G532" s="650"/>
      <c r="H532" s="650"/>
      <c r="I532" s="650"/>
      <c r="J532" s="650"/>
      <c r="K532" s="650"/>
      <c r="L532" s="650"/>
      <c r="M532" s="650"/>
      <c r="N532" s="650"/>
      <c r="O532" s="650"/>
      <c r="P532" s="650"/>
      <c r="Q532" s="650"/>
      <c r="R532" s="650"/>
      <c r="S532" s="650"/>
      <c r="T532" s="650"/>
      <c r="U532" s="650"/>
      <c r="V532" s="650"/>
      <c r="W532" s="650"/>
      <c r="X532" s="650"/>
      <c r="Y532" s="650"/>
      <c r="Z532" s="650"/>
      <c r="AA532" s="650"/>
      <c r="AB532" s="650"/>
      <c r="AC532" s="650"/>
      <c r="AD532" s="650"/>
      <c r="AE532" s="650"/>
      <c r="AF532" s="650"/>
      <c r="AG532" s="650"/>
      <c r="AH532" s="650"/>
      <c r="AI532" s="650"/>
      <c r="AJ532" s="650"/>
      <c r="AK532" s="650"/>
      <c r="AL532" s="650"/>
      <c r="AM532" s="650"/>
      <c r="AN532" s="650"/>
      <c r="AO532" s="650"/>
      <c r="AP532" s="650"/>
      <c r="AQ532" s="650"/>
      <c r="AR532" s="650"/>
      <c r="AS532" s="650"/>
      <c r="AT532" s="650"/>
      <c r="AU532" s="650"/>
      <c r="AV532" s="650"/>
      <c r="AW532" s="650"/>
      <c r="AX532" s="650"/>
      <c r="AY532" s="650"/>
      <c r="AZ532" s="650"/>
      <c r="BA532" s="650"/>
      <c r="BB532" s="650"/>
      <c r="BC532" s="650"/>
      <c r="BD532" s="650"/>
      <c r="BE532" s="650"/>
      <c r="BF532" s="650"/>
      <c r="BG532" s="650"/>
      <c r="BH532" s="650"/>
      <c r="BI532" s="650"/>
      <c r="BJ532" s="650"/>
      <c r="BK532" s="650"/>
      <c r="BL532" s="650"/>
      <c r="BM532" s="650"/>
      <c r="BN532" s="650"/>
      <c r="BO532" s="650"/>
      <c r="BP532" s="650"/>
      <c r="BQ532" s="650"/>
      <c r="BR532" s="650"/>
      <c r="BS532" s="650"/>
      <c r="BT532" s="650"/>
      <c r="BU532" s="650"/>
      <c r="BV532" s="650"/>
      <c r="BW532" s="650"/>
      <c r="BX532" s="650"/>
      <c r="BY532" s="650"/>
      <c r="BZ532" s="650"/>
      <c r="CA532" s="650"/>
      <c r="CB532" s="650"/>
      <c r="CC532" s="650"/>
      <c r="CD532" s="650"/>
      <c r="CE532" s="650"/>
      <c r="CF532" s="650"/>
      <c r="CG532" s="650"/>
      <c r="CH532" s="650"/>
    </row>
    <row r="533" spans="1:86" ht="13.5" customHeight="1">
      <c r="A533" s="379"/>
      <c r="B533" s="649"/>
      <c r="C533" s="650"/>
      <c r="D533" s="650"/>
      <c r="E533" s="650"/>
      <c r="F533" s="650"/>
      <c r="G533" s="650"/>
      <c r="H533" s="650"/>
      <c r="I533" s="650"/>
      <c r="J533" s="650"/>
      <c r="K533" s="650"/>
      <c r="L533" s="650"/>
      <c r="M533" s="650"/>
      <c r="N533" s="650"/>
      <c r="O533" s="650"/>
      <c r="P533" s="650"/>
      <c r="Q533" s="650"/>
      <c r="R533" s="650"/>
      <c r="S533" s="650"/>
      <c r="T533" s="650"/>
      <c r="U533" s="650"/>
      <c r="V533" s="650"/>
      <c r="W533" s="650"/>
      <c r="X533" s="650"/>
      <c r="Y533" s="650"/>
      <c r="Z533" s="650"/>
      <c r="AA533" s="650"/>
      <c r="AB533" s="650"/>
      <c r="AC533" s="650"/>
      <c r="AD533" s="650"/>
      <c r="AE533" s="650"/>
      <c r="AF533" s="650"/>
      <c r="AG533" s="650"/>
      <c r="AH533" s="650"/>
      <c r="AI533" s="650"/>
      <c r="AJ533" s="650"/>
      <c r="AK533" s="650"/>
      <c r="AL533" s="650"/>
      <c r="AM533" s="650"/>
      <c r="AN533" s="650"/>
      <c r="AO533" s="650"/>
      <c r="AP533" s="650"/>
      <c r="AQ533" s="650"/>
      <c r="AR533" s="650"/>
      <c r="AS533" s="650"/>
      <c r="AT533" s="650"/>
      <c r="AU533" s="650"/>
      <c r="AV533" s="650"/>
      <c r="AW533" s="650"/>
      <c r="AX533" s="650"/>
      <c r="AY533" s="650"/>
      <c r="AZ533" s="650"/>
      <c r="BA533" s="650"/>
      <c r="BB533" s="650"/>
      <c r="BC533" s="650"/>
      <c r="BD533" s="650"/>
      <c r="BE533" s="650"/>
      <c r="BF533" s="650"/>
      <c r="BG533" s="650"/>
      <c r="BH533" s="650"/>
      <c r="BI533" s="650"/>
      <c r="BJ533" s="650"/>
      <c r="BK533" s="650"/>
      <c r="BL533" s="650"/>
      <c r="BM533" s="650"/>
      <c r="BN533" s="650"/>
      <c r="BO533" s="650"/>
      <c r="BP533" s="650"/>
      <c r="BQ533" s="650"/>
      <c r="BR533" s="650"/>
      <c r="BS533" s="650"/>
      <c r="BT533" s="650"/>
      <c r="BU533" s="650"/>
      <c r="BV533" s="650"/>
      <c r="BW533" s="650"/>
      <c r="BX533" s="650"/>
      <c r="BY533" s="650"/>
      <c r="BZ533" s="650"/>
      <c r="CA533" s="650"/>
      <c r="CB533" s="650"/>
      <c r="CC533" s="650"/>
      <c r="CD533" s="650"/>
      <c r="CE533" s="650"/>
      <c r="CF533" s="650"/>
      <c r="CG533" s="650"/>
      <c r="CH533" s="650"/>
    </row>
    <row r="534" spans="1:86" ht="13.5" customHeight="1">
      <c r="A534" s="379"/>
      <c r="B534" s="649"/>
      <c r="C534" s="650"/>
      <c r="D534" s="650"/>
      <c r="E534" s="650"/>
      <c r="F534" s="650"/>
      <c r="G534" s="650"/>
      <c r="H534" s="650"/>
      <c r="I534" s="650"/>
      <c r="J534" s="650"/>
      <c r="K534" s="650"/>
      <c r="L534" s="650"/>
      <c r="M534" s="650"/>
      <c r="N534" s="650"/>
      <c r="O534" s="650"/>
      <c r="P534" s="650"/>
      <c r="Q534" s="650"/>
      <c r="R534" s="650"/>
      <c r="S534" s="650"/>
      <c r="T534" s="650"/>
      <c r="U534" s="650"/>
      <c r="V534" s="650"/>
      <c r="W534" s="650"/>
      <c r="X534" s="650"/>
      <c r="Y534" s="650"/>
      <c r="Z534" s="650"/>
      <c r="AA534" s="650"/>
      <c r="AB534" s="650"/>
      <c r="AC534" s="650"/>
      <c r="AD534" s="650"/>
      <c r="AE534" s="650"/>
      <c r="AF534" s="650"/>
      <c r="AG534" s="650"/>
      <c r="AH534" s="650"/>
      <c r="AI534" s="650"/>
      <c r="AJ534" s="650"/>
      <c r="AK534" s="650"/>
      <c r="AL534" s="650"/>
      <c r="AM534" s="650"/>
      <c r="AN534" s="650"/>
      <c r="AO534" s="650"/>
      <c r="AP534" s="650"/>
      <c r="AQ534" s="650"/>
      <c r="AR534" s="650"/>
      <c r="AS534" s="650"/>
      <c r="AT534" s="650"/>
      <c r="AU534" s="650"/>
      <c r="AV534" s="650"/>
      <c r="AW534" s="650"/>
      <c r="AX534" s="650"/>
      <c r="AY534" s="650"/>
      <c r="AZ534" s="650"/>
      <c r="BA534" s="650"/>
      <c r="BB534" s="650"/>
      <c r="BC534" s="650"/>
      <c r="BD534" s="650"/>
      <c r="BE534" s="650"/>
      <c r="BF534" s="650"/>
      <c r="BG534" s="650"/>
      <c r="BH534" s="650"/>
      <c r="BI534" s="650"/>
      <c r="BJ534" s="650"/>
      <c r="BK534" s="650"/>
      <c r="BL534" s="650"/>
      <c r="BM534" s="650"/>
      <c r="BN534" s="650"/>
      <c r="BO534" s="650"/>
      <c r="BP534" s="650"/>
      <c r="BQ534" s="650"/>
      <c r="BR534" s="650"/>
      <c r="BS534" s="650"/>
      <c r="BT534" s="650"/>
      <c r="BU534" s="650"/>
      <c r="BV534" s="650"/>
      <c r="BW534" s="650"/>
      <c r="BX534" s="650"/>
      <c r="BY534" s="650"/>
      <c r="BZ534" s="650"/>
      <c r="CA534" s="650"/>
      <c r="CB534" s="650"/>
      <c r="CC534" s="650"/>
      <c r="CD534" s="650"/>
      <c r="CE534" s="650"/>
      <c r="CF534" s="650"/>
      <c r="CG534" s="650"/>
      <c r="CH534" s="650"/>
    </row>
    <row r="535" spans="1:86" ht="13.5" customHeight="1">
      <c r="A535" s="379"/>
      <c r="B535" s="649"/>
      <c r="C535" s="650"/>
      <c r="D535" s="650"/>
      <c r="E535" s="650"/>
      <c r="F535" s="650"/>
      <c r="G535" s="650"/>
      <c r="H535" s="650"/>
      <c r="I535" s="650"/>
      <c r="J535" s="650"/>
      <c r="K535" s="650"/>
      <c r="L535" s="650"/>
      <c r="M535" s="650"/>
      <c r="N535" s="650"/>
      <c r="O535" s="650"/>
      <c r="P535" s="650"/>
      <c r="Q535" s="650"/>
      <c r="R535" s="650"/>
      <c r="S535" s="650"/>
      <c r="T535" s="650"/>
      <c r="U535" s="650"/>
      <c r="V535" s="650"/>
      <c r="W535" s="650"/>
      <c r="X535" s="650"/>
      <c r="Y535" s="650"/>
      <c r="Z535" s="650"/>
      <c r="AA535" s="650"/>
      <c r="AB535" s="650"/>
      <c r="AC535" s="650"/>
      <c r="AD535" s="650"/>
      <c r="AE535" s="650"/>
      <c r="AF535" s="650"/>
      <c r="AG535" s="650"/>
      <c r="AH535" s="650"/>
      <c r="AI535" s="650"/>
      <c r="AJ535" s="650"/>
      <c r="AK535" s="650"/>
      <c r="AL535" s="650"/>
      <c r="AM535" s="650"/>
      <c r="AN535" s="650"/>
      <c r="AO535" s="650"/>
      <c r="AP535" s="650"/>
      <c r="AQ535" s="650"/>
      <c r="AR535" s="650"/>
      <c r="AS535" s="650"/>
      <c r="AT535" s="650"/>
      <c r="AU535" s="650"/>
      <c r="AV535" s="650"/>
      <c r="AW535" s="650"/>
      <c r="AX535" s="650"/>
      <c r="AY535" s="650"/>
      <c r="AZ535" s="650"/>
      <c r="BA535" s="650"/>
      <c r="BB535" s="650"/>
      <c r="BC535" s="650"/>
      <c r="BD535" s="650"/>
      <c r="BE535" s="650"/>
      <c r="BF535" s="650"/>
      <c r="BG535" s="650"/>
      <c r="BH535" s="650"/>
      <c r="BI535" s="650"/>
      <c r="BJ535" s="650"/>
      <c r="BK535" s="650"/>
      <c r="BL535" s="650"/>
      <c r="BM535" s="650"/>
      <c r="BN535" s="650"/>
      <c r="BO535" s="650"/>
      <c r="BP535" s="650"/>
      <c r="BQ535" s="650"/>
      <c r="BR535" s="650"/>
      <c r="BS535" s="650"/>
      <c r="BT535" s="650"/>
      <c r="BU535" s="650"/>
      <c r="BV535" s="650"/>
      <c r="BW535" s="650"/>
      <c r="BX535" s="650"/>
      <c r="BY535" s="650"/>
      <c r="BZ535" s="650"/>
      <c r="CA535" s="650"/>
      <c r="CB535" s="650"/>
      <c r="CC535" s="650"/>
      <c r="CD535" s="650"/>
      <c r="CE535" s="650"/>
      <c r="CF535" s="650"/>
      <c r="CG535" s="650"/>
      <c r="CH535" s="650"/>
    </row>
    <row r="536" spans="1:86" ht="13.5" customHeight="1">
      <c r="A536" s="379"/>
      <c r="B536" s="649"/>
      <c r="C536" s="650"/>
      <c r="D536" s="650"/>
      <c r="E536" s="650"/>
      <c r="F536" s="650"/>
      <c r="G536" s="650"/>
      <c r="H536" s="650"/>
      <c r="I536" s="650"/>
      <c r="J536" s="650"/>
      <c r="K536" s="650"/>
      <c r="L536" s="650"/>
      <c r="M536" s="650"/>
      <c r="N536" s="650"/>
      <c r="O536" s="650"/>
      <c r="P536" s="650"/>
      <c r="Q536" s="650"/>
      <c r="R536" s="650"/>
      <c r="S536" s="650"/>
      <c r="T536" s="650"/>
      <c r="U536" s="650"/>
      <c r="V536" s="650"/>
      <c r="W536" s="650"/>
      <c r="X536" s="650"/>
      <c r="Y536" s="650"/>
      <c r="Z536" s="650"/>
      <c r="AA536" s="650"/>
      <c r="AB536" s="650"/>
      <c r="AC536" s="650"/>
      <c r="AD536" s="650"/>
      <c r="AE536" s="650"/>
      <c r="AF536" s="650"/>
      <c r="AG536" s="650"/>
      <c r="AH536" s="650"/>
      <c r="AI536" s="650"/>
      <c r="AJ536" s="650"/>
      <c r="AK536" s="650"/>
      <c r="AL536" s="650"/>
      <c r="AM536" s="650"/>
      <c r="AN536" s="650"/>
      <c r="AO536" s="650"/>
      <c r="AP536" s="650"/>
      <c r="AQ536" s="650"/>
      <c r="AR536" s="650"/>
      <c r="AS536" s="650"/>
      <c r="AT536" s="650"/>
      <c r="AU536" s="650"/>
      <c r="AV536" s="650"/>
      <c r="AW536" s="650"/>
      <c r="AX536" s="650"/>
      <c r="AY536" s="650"/>
      <c r="AZ536" s="650"/>
      <c r="BA536" s="650"/>
      <c r="BB536" s="650"/>
      <c r="BC536" s="650"/>
      <c r="BD536" s="650"/>
      <c r="BE536" s="650"/>
      <c r="BF536" s="650"/>
      <c r="BG536" s="650"/>
      <c r="BH536" s="650"/>
      <c r="BI536" s="650"/>
      <c r="BJ536" s="650"/>
      <c r="BK536" s="650"/>
      <c r="BL536" s="650"/>
      <c r="BM536" s="650"/>
      <c r="BN536" s="650"/>
      <c r="BO536" s="650"/>
      <c r="BP536" s="650"/>
      <c r="BQ536" s="650"/>
      <c r="BR536" s="650"/>
      <c r="BS536" s="650"/>
      <c r="BT536" s="650"/>
      <c r="BU536" s="650"/>
      <c r="BV536" s="650"/>
      <c r="BW536" s="650"/>
      <c r="BX536" s="650"/>
      <c r="BY536" s="650"/>
      <c r="BZ536" s="650"/>
      <c r="CA536" s="650"/>
      <c r="CB536" s="650"/>
      <c r="CC536" s="650"/>
      <c r="CD536" s="650"/>
      <c r="CE536" s="650"/>
      <c r="CF536" s="650"/>
      <c r="CG536" s="650"/>
      <c r="CH536" s="650"/>
    </row>
    <row r="537" spans="1:86" ht="13.5" customHeight="1">
      <c r="A537" s="379"/>
      <c r="B537" s="649"/>
      <c r="C537" s="650"/>
      <c r="D537" s="650"/>
      <c r="E537" s="650"/>
      <c r="F537" s="650"/>
      <c r="G537" s="650"/>
      <c r="H537" s="650"/>
      <c r="I537" s="650"/>
      <c r="J537" s="650"/>
      <c r="K537" s="650"/>
      <c r="L537" s="650"/>
      <c r="M537" s="650"/>
      <c r="N537" s="650"/>
      <c r="O537" s="650"/>
      <c r="P537" s="650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  <c r="AA537" s="650"/>
      <c r="AB537" s="650"/>
      <c r="AC537" s="650"/>
      <c r="AD537" s="650"/>
      <c r="AE537" s="650"/>
      <c r="AF537" s="650"/>
      <c r="AG537" s="650"/>
      <c r="AH537" s="650"/>
      <c r="AI537" s="650"/>
      <c r="AJ537" s="650"/>
      <c r="AK537" s="650"/>
      <c r="AL537" s="650"/>
      <c r="AM537" s="650"/>
      <c r="AN537" s="650"/>
      <c r="AO537" s="650"/>
      <c r="AP537" s="650"/>
      <c r="AQ537" s="650"/>
      <c r="AR537" s="650"/>
      <c r="AS537" s="650"/>
      <c r="AT537" s="650"/>
      <c r="AU537" s="650"/>
      <c r="AV537" s="650"/>
      <c r="AW537" s="650"/>
      <c r="AX537" s="650"/>
      <c r="AY537" s="650"/>
      <c r="AZ537" s="650"/>
      <c r="BA537" s="650"/>
      <c r="BB537" s="650"/>
      <c r="BC537" s="650"/>
      <c r="BD537" s="650"/>
      <c r="BE537" s="650"/>
      <c r="BF537" s="650"/>
      <c r="BG537" s="650"/>
      <c r="BH537" s="650"/>
      <c r="BI537" s="650"/>
      <c r="BJ537" s="650"/>
      <c r="BK537" s="650"/>
      <c r="BL537" s="650"/>
      <c r="BM537" s="650"/>
      <c r="BN537" s="650"/>
      <c r="BO537" s="650"/>
      <c r="BP537" s="650"/>
      <c r="BQ537" s="650"/>
      <c r="BR537" s="650"/>
      <c r="BS537" s="650"/>
      <c r="BT537" s="650"/>
      <c r="BU537" s="650"/>
      <c r="BV537" s="650"/>
      <c r="BW537" s="650"/>
      <c r="BX537" s="650"/>
      <c r="BY537" s="650"/>
      <c r="BZ537" s="650"/>
      <c r="CA537" s="650"/>
      <c r="CB537" s="650"/>
      <c r="CC537" s="650"/>
      <c r="CD537" s="650"/>
      <c r="CE537" s="650"/>
      <c r="CF537" s="650"/>
      <c r="CG537" s="650"/>
      <c r="CH537" s="650"/>
    </row>
    <row r="538" spans="1:86" ht="13.5" customHeight="1">
      <c r="A538" s="379"/>
      <c r="B538" s="649"/>
      <c r="C538" s="650"/>
      <c r="D538" s="650"/>
      <c r="E538" s="650"/>
      <c r="F538" s="650"/>
      <c r="G538" s="650"/>
      <c r="H538" s="650"/>
      <c r="I538" s="650"/>
      <c r="J538" s="650"/>
      <c r="K538" s="650"/>
      <c r="L538" s="650"/>
      <c r="M538" s="650"/>
      <c r="N538" s="650"/>
      <c r="O538" s="650"/>
      <c r="P538" s="650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  <c r="AA538" s="650"/>
      <c r="AB538" s="650"/>
      <c r="AC538" s="650"/>
      <c r="AD538" s="650"/>
      <c r="AE538" s="650"/>
      <c r="AF538" s="650"/>
      <c r="AG538" s="650"/>
      <c r="AH538" s="650"/>
      <c r="AI538" s="650"/>
      <c r="AJ538" s="650"/>
      <c r="AK538" s="650"/>
      <c r="AL538" s="650"/>
      <c r="AM538" s="650"/>
      <c r="AN538" s="650"/>
      <c r="AO538" s="650"/>
      <c r="AP538" s="650"/>
      <c r="AQ538" s="650"/>
      <c r="AR538" s="650"/>
      <c r="AS538" s="650"/>
      <c r="AT538" s="650"/>
      <c r="AU538" s="650"/>
      <c r="AV538" s="650"/>
      <c r="AW538" s="650"/>
      <c r="AX538" s="650"/>
      <c r="AY538" s="650"/>
      <c r="AZ538" s="650"/>
      <c r="BA538" s="650"/>
      <c r="BB538" s="650"/>
      <c r="BC538" s="650"/>
      <c r="BD538" s="650"/>
      <c r="BE538" s="650"/>
      <c r="BF538" s="650"/>
      <c r="BG538" s="650"/>
      <c r="BH538" s="650"/>
      <c r="BI538" s="650"/>
      <c r="BJ538" s="650"/>
      <c r="BK538" s="650"/>
      <c r="BL538" s="650"/>
      <c r="BM538" s="650"/>
      <c r="BN538" s="650"/>
      <c r="BO538" s="650"/>
      <c r="BP538" s="650"/>
      <c r="BQ538" s="650"/>
      <c r="BR538" s="650"/>
      <c r="BS538" s="650"/>
      <c r="BT538" s="650"/>
      <c r="BU538" s="650"/>
      <c r="BV538" s="650"/>
      <c r="BW538" s="650"/>
      <c r="BX538" s="650"/>
      <c r="BY538" s="650"/>
      <c r="BZ538" s="650"/>
      <c r="CA538" s="650"/>
      <c r="CB538" s="650"/>
      <c r="CC538" s="650"/>
      <c r="CD538" s="650"/>
      <c r="CE538" s="650"/>
      <c r="CF538" s="650"/>
      <c r="CG538" s="650"/>
      <c r="CH538" s="650"/>
    </row>
    <row r="539" spans="1:86" ht="13.5" customHeight="1">
      <c r="A539" s="379"/>
      <c r="B539" s="649"/>
      <c r="C539" s="650"/>
      <c r="D539" s="650"/>
      <c r="E539" s="650"/>
      <c r="F539" s="650"/>
      <c r="G539" s="650"/>
      <c r="H539" s="650"/>
      <c r="I539" s="650"/>
      <c r="J539" s="650"/>
      <c r="K539" s="650"/>
      <c r="L539" s="650"/>
      <c r="M539" s="650"/>
      <c r="N539" s="650"/>
      <c r="O539" s="650"/>
      <c r="P539" s="650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  <c r="AA539" s="650"/>
      <c r="AB539" s="650"/>
      <c r="AC539" s="650"/>
      <c r="AD539" s="650"/>
      <c r="AE539" s="650"/>
      <c r="AF539" s="650"/>
      <c r="AG539" s="650"/>
      <c r="AH539" s="650"/>
      <c r="AI539" s="650"/>
      <c r="AJ539" s="650"/>
      <c r="AK539" s="650"/>
      <c r="AL539" s="650"/>
      <c r="AM539" s="650"/>
      <c r="AN539" s="650"/>
      <c r="AO539" s="650"/>
      <c r="AP539" s="650"/>
      <c r="AQ539" s="650"/>
      <c r="AR539" s="650"/>
      <c r="AS539" s="650"/>
      <c r="AT539" s="650"/>
      <c r="AU539" s="650"/>
      <c r="AV539" s="650"/>
      <c r="AW539" s="650"/>
      <c r="AX539" s="650"/>
      <c r="AY539" s="650"/>
      <c r="AZ539" s="650"/>
      <c r="BA539" s="650"/>
      <c r="BB539" s="650"/>
      <c r="BC539" s="650"/>
      <c r="BD539" s="650"/>
      <c r="BE539" s="650"/>
      <c r="BF539" s="650"/>
      <c r="BG539" s="650"/>
      <c r="BH539" s="650"/>
      <c r="BI539" s="650"/>
      <c r="BJ539" s="650"/>
      <c r="BK539" s="650"/>
      <c r="BL539" s="650"/>
      <c r="BM539" s="650"/>
      <c r="BN539" s="650"/>
      <c r="BO539" s="650"/>
      <c r="BP539" s="650"/>
      <c r="BQ539" s="650"/>
      <c r="BR539" s="650"/>
      <c r="BS539" s="650"/>
      <c r="BT539" s="650"/>
      <c r="BU539" s="650"/>
      <c r="BV539" s="650"/>
      <c r="BW539" s="650"/>
      <c r="BX539" s="650"/>
      <c r="BY539" s="650"/>
      <c r="BZ539" s="650"/>
      <c r="CA539" s="650"/>
      <c r="CB539" s="650"/>
      <c r="CC539" s="650"/>
      <c r="CD539" s="650"/>
      <c r="CE539" s="650"/>
      <c r="CF539" s="650"/>
      <c r="CG539" s="650"/>
      <c r="CH539" s="650"/>
    </row>
    <row r="540" spans="1:86" ht="13.5" customHeight="1">
      <c r="A540" s="379"/>
      <c r="B540" s="649"/>
      <c r="C540" s="650"/>
      <c r="D540" s="650"/>
      <c r="E540" s="650"/>
      <c r="F540" s="650"/>
      <c r="G540" s="650"/>
      <c r="H540" s="650"/>
      <c r="I540" s="650"/>
      <c r="J540" s="650"/>
      <c r="K540" s="650"/>
      <c r="L540" s="650"/>
      <c r="M540" s="650"/>
      <c r="N540" s="650"/>
      <c r="O540" s="650"/>
      <c r="P540" s="650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  <c r="AA540" s="650"/>
      <c r="AB540" s="650"/>
      <c r="AC540" s="650"/>
      <c r="AD540" s="650"/>
      <c r="AE540" s="650"/>
      <c r="AF540" s="650"/>
      <c r="AG540" s="650"/>
      <c r="AH540" s="650"/>
      <c r="AI540" s="650"/>
      <c r="AJ540" s="650"/>
      <c r="AK540" s="650"/>
      <c r="AL540" s="650"/>
      <c r="AM540" s="650"/>
      <c r="AN540" s="650"/>
      <c r="AO540" s="650"/>
      <c r="AP540" s="650"/>
      <c r="AQ540" s="650"/>
      <c r="AR540" s="650"/>
      <c r="AS540" s="650"/>
      <c r="AT540" s="650"/>
      <c r="AU540" s="650"/>
      <c r="AV540" s="650"/>
      <c r="AW540" s="650"/>
      <c r="AX540" s="650"/>
      <c r="AY540" s="650"/>
      <c r="AZ540" s="650"/>
      <c r="BA540" s="650"/>
      <c r="BB540" s="650"/>
      <c r="BC540" s="650"/>
      <c r="BD540" s="650"/>
      <c r="BE540" s="650"/>
      <c r="BF540" s="650"/>
      <c r="BG540" s="650"/>
      <c r="BH540" s="650"/>
      <c r="BI540" s="650"/>
      <c r="BJ540" s="650"/>
      <c r="BK540" s="650"/>
      <c r="BL540" s="650"/>
      <c r="BM540" s="650"/>
      <c r="BN540" s="650"/>
      <c r="BO540" s="650"/>
      <c r="BP540" s="650"/>
      <c r="BQ540" s="650"/>
      <c r="BR540" s="650"/>
      <c r="BS540" s="650"/>
      <c r="BT540" s="650"/>
      <c r="BU540" s="650"/>
      <c r="BV540" s="650"/>
      <c r="BW540" s="650"/>
      <c r="BX540" s="650"/>
      <c r="BY540" s="650"/>
      <c r="BZ540" s="650"/>
      <c r="CA540" s="650"/>
      <c r="CB540" s="650"/>
      <c r="CC540" s="650"/>
      <c r="CD540" s="650"/>
      <c r="CE540" s="650"/>
      <c r="CF540" s="650"/>
      <c r="CG540" s="650"/>
      <c r="CH540" s="650"/>
    </row>
    <row r="541" spans="1:86" ht="13.5" customHeight="1">
      <c r="A541" s="379"/>
      <c r="B541" s="649"/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  <c r="AK541" s="650"/>
      <c r="AL541" s="650"/>
      <c r="AM541" s="650"/>
      <c r="AN541" s="650"/>
      <c r="AO541" s="650"/>
      <c r="AP541" s="650"/>
      <c r="AQ541" s="650"/>
      <c r="AR541" s="650"/>
      <c r="AS541" s="650"/>
      <c r="AT541" s="650"/>
      <c r="AU541" s="650"/>
      <c r="AV541" s="650"/>
      <c r="AW541" s="650"/>
      <c r="AX541" s="650"/>
      <c r="AY541" s="650"/>
      <c r="AZ541" s="650"/>
      <c r="BA541" s="650"/>
      <c r="BB541" s="650"/>
      <c r="BC541" s="650"/>
      <c r="BD541" s="650"/>
      <c r="BE541" s="650"/>
      <c r="BF541" s="650"/>
      <c r="BG541" s="650"/>
      <c r="BH541" s="650"/>
      <c r="BI541" s="650"/>
      <c r="BJ541" s="650"/>
      <c r="BK541" s="650"/>
      <c r="BL541" s="650"/>
      <c r="BM541" s="650"/>
      <c r="BN541" s="650"/>
      <c r="BO541" s="650"/>
      <c r="BP541" s="650"/>
      <c r="BQ541" s="650"/>
      <c r="BR541" s="650"/>
      <c r="BS541" s="650"/>
      <c r="BT541" s="650"/>
      <c r="BU541" s="650"/>
      <c r="BV541" s="650"/>
      <c r="BW541" s="650"/>
      <c r="BX541" s="650"/>
      <c r="BY541" s="650"/>
      <c r="BZ541" s="650"/>
      <c r="CA541" s="650"/>
      <c r="CB541" s="650"/>
      <c r="CC541" s="650"/>
      <c r="CD541" s="650"/>
      <c r="CE541" s="650"/>
      <c r="CF541" s="650"/>
      <c r="CG541" s="650"/>
      <c r="CH541" s="650"/>
    </row>
    <row r="542" spans="1:86" ht="13.5" customHeight="1">
      <c r="A542" s="379"/>
      <c r="B542" s="649"/>
      <c r="C542" s="650"/>
      <c r="D542" s="650"/>
      <c r="E542" s="650"/>
      <c r="F542" s="650"/>
      <c r="G542" s="650"/>
      <c r="H542" s="650"/>
      <c r="I542" s="650"/>
      <c r="J542" s="650"/>
      <c r="K542" s="650"/>
      <c r="L542" s="650"/>
      <c r="M542" s="650"/>
      <c r="N542" s="650"/>
      <c r="O542" s="650"/>
      <c r="P542" s="650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  <c r="AA542" s="650"/>
      <c r="AB542" s="650"/>
      <c r="AC542" s="650"/>
      <c r="AD542" s="650"/>
      <c r="AE542" s="650"/>
      <c r="AF542" s="650"/>
      <c r="AG542" s="650"/>
      <c r="AH542" s="650"/>
      <c r="AI542" s="650"/>
      <c r="AJ542" s="650"/>
      <c r="AK542" s="650"/>
      <c r="AL542" s="650"/>
      <c r="AM542" s="650"/>
      <c r="AN542" s="650"/>
      <c r="AO542" s="650"/>
      <c r="AP542" s="650"/>
      <c r="AQ542" s="650"/>
      <c r="AR542" s="650"/>
      <c r="AS542" s="650"/>
      <c r="AT542" s="650"/>
      <c r="AU542" s="650"/>
      <c r="AV542" s="650"/>
      <c r="AW542" s="650"/>
      <c r="AX542" s="650"/>
      <c r="AY542" s="650"/>
      <c r="AZ542" s="650"/>
      <c r="BA542" s="650"/>
      <c r="BB542" s="650"/>
      <c r="BC542" s="650"/>
      <c r="BD542" s="650"/>
      <c r="BE542" s="650"/>
      <c r="BF542" s="650"/>
      <c r="BG542" s="650"/>
      <c r="BH542" s="650"/>
      <c r="BI542" s="650"/>
      <c r="BJ542" s="650"/>
      <c r="BK542" s="650"/>
      <c r="BL542" s="650"/>
      <c r="BM542" s="650"/>
      <c r="BN542" s="650"/>
      <c r="BO542" s="650"/>
      <c r="BP542" s="650"/>
      <c r="BQ542" s="650"/>
      <c r="BR542" s="650"/>
      <c r="BS542" s="650"/>
      <c r="BT542" s="650"/>
      <c r="BU542" s="650"/>
      <c r="BV542" s="650"/>
      <c r="BW542" s="650"/>
      <c r="BX542" s="650"/>
      <c r="BY542" s="650"/>
      <c r="BZ542" s="650"/>
      <c r="CA542" s="650"/>
      <c r="CB542" s="650"/>
      <c r="CC542" s="650"/>
      <c r="CD542" s="650"/>
      <c r="CE542" s="650"/>
      <c r="CF542" s="650"/>
      <c r="CG542" s="650"/>
      <c r="CH542" s="650"/>
    </row>
    <row r="543" spans="1:86" ht="13.5" customHeight="1">
      <c r="A543" s="379"/>
      <c r="B543" s="649"/>
      <c r="C543" s="650"/>
      <c r="D543" s="650"/>
      <c r="E543" s="650"/>
      <c r="F543" s="650"/>
      <c r="G543" s="650"/>
      <c r="H543" s="650"/>
      <c r="I543" s="650"/>
      <c r="J543" s="650"/>
      <c r="K543" s="650"/>
      <c r="L543" s="650"/>
      <c r="M543" s="650"/>
      <c r="N543" s="650"/>
      <c r="O543" s="650"/>
      <c r="P543" s="650"/>
      <c r="Q543" s="650"/>
      <c r="R543" s="650"/>
      <c r="S543" s="650"/>
      <c r="T543" s="650"/>
      <c r="U543" s="650"/>
      <c r="V543" s="650"/>
      <c r="W543" s="650"/>
      <c r="X543" s="650"/>
      <c r="Y543" s="650"/>
      <c r="Z543" s="650"/>
      <c r="AA543" s="650"/>
      <c r="AB543" s="650"/>
      <c r="AC543" s="650"/>
      <c r="AD543" s="650"/>
      <c r="AE543" s="650"/>
      <c r="AF543" s="650"/>
      <c r="AG543" s="650"/>
      <c r="AH543" s="650"/>
      <c r="AI543" s="650"/>
      <c r="AJ543" s="650"/>
      <c r="AK543" s="650"/>
      <c r="AL543" s="650"/>
      <c r="AM543" s="650"/>
      <c r="AN543" s="650"/>
      <c r="AO543" s="650"/>
      <c r="AP543" s="650"/>
      <c r="AQ543" s="650"/>
      <c r="AR543" s="650"/>
      <c r="AS543" s="650"/>
      <c r="AT543" s="650"/>
      <c r="AU543" s="650"/>
      <c r="AV543" s="650"/>
      <c r="AW543" s="650"/>
      <c r="AX543" s="650"/>
      <c r="AY543" s="650"/>
      <c r="AZ543" s="650"/>
      <c r="BA543" s="650"/>
      <c r="BB543" s="650"/>
      <c r="BC543" s="650"/>
      <c r="BD543" s="650"/>
      <c r="BE543" s="650"/>
      <c r="BF543" s="650"/>
      <c r="BG543" s="650"/>
      <c r="BH543" s="650"/>
      <c r="BI543" s="650"/>
      <c r="BJ543" s="650"/>
      <c r="BK543" s="650"/>
      <c r="BL543" s="650"/>
      <c r="BM543" s="650"/>
      <c r="BN543" s="650"/>
      <c r="BO543" s="650"/>
      <c r="BP543" s="650"/>
      <c r="BQ543" s="650"/>
      <c r="BR543" s="650"/>
      <c r="BS543" s="650"/>
      <c r="BT543" s="650"/>
      <c r="BU543" s="650"/>
      <c r="BV543" s="650"/>
      <c r="BW543" s="650"/>
      <c r="BX543" s="650"/>
      <c r="BY543" s="650"/>
      <c r="BZ543" s="650"/>
      <c r="CA543" s="650"/>
      <c r="CB543" s="650"/>
      <c r="CC543" s="650"/>
      <c r="CD543" s="650"/>
      <c r="CE543" s="650"/>
      <c r="CF543" s="650"/>
      <c r="CG543" s="650"/>
      <c r="CH543" s="650"/>
    </row>
    <row r="544" spans="1:86" ht="13.5" customHeight="1">
      <c r="A544" s="379"/>
      <c r="B544" s="649"/>
      <c r="C544" s="650"/>
      <c r="D544" s="650"/>
      <c r="E544" s="650"/>
      <c r="F544" s="650"/>
      <c r="G544" s="650"/>
      <c r="H544" s="650"/>
      <c r="I544" s="650"/>
      <c r="J544" s="650"/>
      <c r="K544" s="650"/>
      <c r="L544" s="650"/>
      <c r="M544" s="650"/>
      <c r="N544" s="650"/>
      <c r="O544" s="650"/>
      <c r="P544" s="650"/>
      <c r="Q544" s="650"/>
      <c r="R544" s="650"/>
      <c r="S544" s="650"/>
      <c r="T544" s="650"/>
      <c r="U544" s="650"/>
      <c r="V544" s="650"/>
      <c r="W544" s="650"/>
      <c r="X544" s="650"/>
      <c r="Y544" s="650"/>
      <c r="Z544" s="650"/>
      <c r="AA544" s="650"/>
      <c r="AB544" s="650"/>
      <c r="AC544" s="650"/>
      <c r="AD544" s="650"/>
      <c r="AE544" s="650"/>
      <c r="AF544" s="650"/>
      <c r="AG544" s="650"/>
      <c r="AH544" s="650"/>
      <c r="AI544" s="650"/>
      <c r="AJ544" s="650"/>
      <c r="AK544" s="650"/>
      <c r="AL544" s="650"/>
      <c r="AM544" s="650"/>
      <c r="AN544" s="650"/>
      <c r="AO544" s="650"/>
      <c r="AP544" s="650"/>
      <c r="AQ544" s="650"/>
      <c r="AR544" s="650"/>
      <c r="AS544" s="650"/>
      <c r="AT544" s="650"/>
      <c r="AU544" s="650"/>
      <c r="AV544" s="650"/>
      <c r="AW544" s="650"/>
      <c r="AX544" s="650"/>
      <c r="AY544" s="650"/>
      <c r="AZ544" s="650"/>
      <c r="BA544" s="650"/>
      <c r="BB544" s="650"/>
      <c r="BC544" s="650"/>
      <c r="BD544" s="650"/>
      <c r="BE544" s="650"/>
      <c r="BF544" s="650"/>
      <c r="BG544" s="650"/>
      <c r="BH544" s="650"/>
      <c r="BI544" s="650"/>
      <c r="BJ544" s="650"/>
      <c r="BK544" s="650"/>
      <c r="BL544" s="650"/>
      <c r="BM544" s="650"/>
      <c r="BN544" s="650"/>
      <c r="BO544" s="650"/>
      <c r="BP544" s="650"/>
      <c r="BQ544" s="650"/>
      <c r="BR544" s="650"/>
      <c r="BS544" s="650"/>
      <c r="BT544" s="650"/>
      <c r="BU544" s="650"/>
      <c r="BV544" s="650"/>
      <c r="BW544" s="650"/>
      <c r="BX544" s="650"/>
      <c r="BY544" s="650"/>
      <c r="BZ544" s="650"/>
      <c r="CA544" s="650"/>
      <c r="CB544" s="650"/>
      <c r="CC544" s="650"/>
      <c r="CD544" s="650"/>
      <c r="CE544" s="650"/>
      <c r="CF544" s="650"/>
      <c r="CG544" s="650"/>
      <c r="CH544" s="650"/>
    </row>
    <row r="545" spans="1:86" ht="13.5" customHeight="1">
      <c r="A545" s="379"/>
      <c r="B545" s="649"/>
      <c r="C545" s="650"/>
      <c r="D545" s="650"/>
      <c r="E545" s="650"/>
      <c r="F545" s="650"/>
      <c r="G545" s="650"/>
      <c r="H545" s="650"/>
      <c r="I545" s="650"/>
      <c r="J545" s="650"/>
      <c r="K545" s="650"/>
      <c r="L545" s="650"/>
      <c r="M545" s="650"/>
      <c r="N545" s="650"/>
      <c r="O545" s="650"/>
      <c r="P545" s="650"/>
      <c r="Q545" s="650"/>
      <c r="R545" s="650"/>
      <c r="S545" s="650"/>
      <c r="T545" s="650"/>
      <c r="U545" s="650"/>
      <c r="V545" s="650"/>
      <c r="W545" s="650"/>
      <c r="X545" s="650"/>
      <c r="Y545" s="650"/>
      <c r="Z545" s="650"/>
      <c r="AA545" s="650"/>
      <c r="AB545" s="650"/>
      <c r="AC545" s="650"/>
      <c r="AD545" s="650"/>
      <c r="AE545" s="650"/>
      <c r="AF545" s="650"/>
      <c r="AG545" s="650"/>
      <c r="AH545" s="650"/>
      <c r="AI545" s="650"/>
      <c r="AJ545" s="650"/>
      <c r="AK545" s="650"/>
      <c r="AL545" s="650"/>
      <c r="AM545" s="650"/>
      <c r="AN545" s="650"/>
      <c r="AO545" s="650"/>
      <c r="AP545" s="650"/>
      <c r="AQ545" s="650"/>
      <c r="AR545" s="650"/>
      <c r="AS545" s="650"/>
      <c r="AT545" s="650"/>
      <c r="AU545" s="650"/>
      <c r="AV545" s="650"/>
      <c r="AW545" s="650"/>
      <c r="AX545" s="650"/>
      <c r="AY545" s="650"/>
      <c r="AZ545" s="650"/>
      <c r="BA545" s="650"/>
      <c r="BB545" s="650"/>
      <c r="BC545" s="650"/>
      <c r="BD545" s="650"/>
      <c r="BE545" s="650"/>
      <c r="BF545" s="650"/>
      <c r="BG545" s="650"/>
      <c r="BH545" s="650"/>
      <c r="BI545" s="650"/>
      <c r="BJ545" s="650"/>
      <c r="BK545" s="650"/>
      <c r="BL545" s="650"/>
      <c r="BM545" s="650"/>
      <c r="BN545" s="650"/>
      <c r="BO545" s="650"/>
      <c r="BP545" s="650"/>
      <c r="BQ545" s="650"/>
      <c r="BR545" s="650"/>
      <c r="BS545" s="650"/>
      <c r="BT545" s="650"/>
      <c r="BU545" s="650"/>
      <c r="BV545" s="650"/>
      <c r="BW545" s="650"/>
      <c r="BX545" s="650"/>
      <c r="BY545" s="650"/>
      <c r="BZ545" s="650"/>
      <c r="CA545" s="650"/>
      <c r="CB545" s="650"/>
      <c r="CC545" s="650"/>
      <c r="CD545" s="650"/>
      <c r="CE545" s="650"/>
      <c r="CF545" s="650"/>
      <c r="CG545" s="650"/>
      <c r="CH545" s="650"/>
    </row>
    <row r="546" spans="1:86" ht="13.5" customHeight="1">
      <c r="A546" s="379"/>
      <c r="B546" s="649"/>
      <c r="C546" s="650"/>
      <c r="D546" s="650"/>
      <c r="E546" s="650"/>
      <c r="F546" s="650"/>
      <c r="G546" s="650"/>
      <c r="H546" s="650"/>
      <c r="I546" s="650"/>
      <c r="J546" s="650"/>
      <c r="K546" s="650"/>
      <c r="L546" s="650"/>
      <c r="M546" s="650"/>
      <c r="N546" s="650"/>
      <c r="O546" s="650"/>
      <c r="P546" s="650"/>
      <c r="Q546" s="650"/>
      <c r="R546" s="650"/>
      <c r="S546" s="650"/>
      <c r="T546" s="650"/>
      <c r="U546" s="650"/>
      <c r="V546" s="650"/>
      <c r="W546" s="650"/>
      <c r="X546" s="650"/>
      <c r="Y546" s="650"/>
      <c r="Z546" s="650"/>
      <c r="AA546" s="650"/>
      <c r="AB546" s="650"/>
      <c r="AC546" s="650"/>
      <c r="AD546" s="650"/>
      <c r="AE546" s="650"/>
      <c r="AF546" s="650"/>
      <c r="AG546" s="650"/>
      <c r="AH546" s="650"/>
      <c r="AI546" s="650"/>
      <c r="AJ546" s="650"/>
      <c r="AK546" s="650"/>
      <c r="AL546" s="650"/>
      <c r="AM546" s="650"/>
      <c r="AN546" s="650"/>
      <c r="AO546" s="650"/>
      <c r="AP546" s="650"/>
      <c r="AQ546" s="650"/>
      <c r="AR546" s="650"/>
      <c r="AS546" s="650"/>
      <c r="AT546" s="650"/>
      <c r="AU546" s="650"/>
      <c r="AV546" s="650"/>
      <c r="AW546" s="650"/>
      <c r="AX546" s="650"/>
      <c r="AY546" s="650"/>
      <c r="AZ546" s="650"/>
      <c r="BA546" s="650"/>
      <c r="BB546" s="650"/>
      <c r="BC546" s="650"/>
      <c r="BD546" s="650"/>
      <c r="BE546" s="650"/>
      <c r="BF546" s="650"/>
      <c r="BG546" s="650"/>
      <c r="BH546" s="650"/>
      <c r="BI546" s="650"/>
      <c r="BJ546" s="650"/>
      <c r="BK546" s="650"/>
      <c r="BL546" s="650"/>
      <c r="BM546" s="650"/>
      <c r="BN546" s="650"/>
      <c r="BO546" s="650"/>
      <c r="BP546" s="650"/>
      <c r="BQ546" s="650"/>
      <c r="BR546" s="650"/>
      <c r="BS546" s="650"/>
      <c r="BT546" s="650"/>
      <c r="BU546" s="650"/>
      <c r="BV546" s="650"/>
      <c r="BW546" s="650"/>
      <c r="BX546" s="650"/>
      <c r="BY546" s="650"/>
      <c r="BZ546" s="650"/>
      <c r="CA546" s="650"/>
      <c r="CB546" s="650"/>
      <c r="CC546" s="650"/>
      <c r="CD546" s="650"/>
      <c r="CE546" s="650"/>
      <c r="CF546" s="650"/>
      <c r="CG546" s="650"/>
      <c r="CH546" s="650"/>
    </row>
    <row r="547" spans="1:86" ht="13.5" customHeight="1">
      <c r="A547" s="379"/>
      <c r="B547" s="649"/>
      <c r="C547" s="650"/>
      <c r="D547" s="650"/>
      <c r="E547" s="650"/>
      <c r="F547" s="650"/>
      <c r="G547" s="650"/>
      <c r="H547" s="650"/>
      <c r="I547" s="650"/>
      <c r="J547" s="650"/>
      <c r="K547" s="650"/>
      <c r="L547" s="650"/>
      <c r="M547" s="650"/>
      <c r="N547" s="650"/>
      <c r="O547" s="650"/>
      <c r="P547" s="650"/>
      <c r="Q547" s="650"/>
      <c r="R547" s="650"/>
      <c r="S547" s="650"/>
      <c r="T547" s="650"/>
      <c r="U547" s="650"/>
      <c r="V547" s="650"/>
      <c r="W547" s="650"/>
      <c r="X547" s="650"/>
      <c r="Y547" s="650"/>
      <c r="Z547" s="650"/>
      <c r="AA547" s="650"/>
      <c r="AB547" s="650"/>
      <c r="AC547" s="650"/>
      <c r="AD547" s="650"/>
      <c r="AE547" s="650"/>
      <c r="AF547" s="650"/>
      <c r="AG547" s="650"/>
      <c r="AH547" s="650"/>
      <c r="AI547" s="650"/>
      <c r="AJ547" s="650"/>
      <c r="AK547" s="650"/>
      <c r="AL547" s="650"/>
      <c r="AM547" s="650"/>
      <c r="AN547" s="650"/>
      <c r="AO547" s="650"/>
      <c r="AP547" s="650"/>
      <c r="AQ547" s="650"/>
      <c r="AR547" s="650"/>
      <c r="AS547" s="650"/>
      <c r="AT547" s="650"/>
      <c r="AU547" s="650"/>
      <c r="AV547" s="650"/>
      <c r="AW547" s="650"/>
      <c r="AX547" s="650"/>
      <c r="AY547" s="650"/>
      <c r="AZ547" s="650"/>
      <c r="BA547" s="650"/>
      <c r="BB547" s="650"/>
      <c r="BC547" s="650"/>
      <c r="BD547" s="650"/>
      <c r="BE547" s="650"/>
      <c r="BF547" s="650"/>
      <c r="BG547" s="650"/>
      <c r="BH547" s="650"/>
      <c r="BI547" s="650"/>
      <c r="BJ547" s="650"/>
      <c r="BK547" s="650"/>
      <c r="BL547" s="650"/>
      <c r="BM547" s="650"/>
      <c r="BN547" s="650"/>
      <c r="BO547" s="650"/>
      <c r="BP547" s="650"/>
      <c r="BQ547" s="650"/>
      <c r="BR547" s="650"/>
      <c r="BS547" s="650"/>
      <c r="BT547" s="650"/>
      <c r="BU547" s="650"/>
      <c r="BV547" s="650"/>
      <c r="BW547" s="650"/>
      <c r="BX547" s="650"/>
      <c r="BY547" s="650"/>
      <c r="BZ547" s="650"/>
      <c r="CA547" s="650"/>
      <c r="CB547" s="650"/>
      <c r="CC547" s="650"/>
      <c r="CD547" s="650"/>
      <c r="CE547" s="650"/>
      <c r="CF547" s="650"/>
      <c r="CG547" s="650"/>
      <c r="CH547" s="650"/>
    </row>
    <row r="548" spans="1:86" ht="13.5" customHeight="1">
      <c r="A548" s="379"/>
      <c r="B548" s="649"/>
      <c r="C548" s="650"/>
      <c r="D548" s="650"/>
      <c r="E548" s="650"/>
      <c r="F548" s="650"/>
      <c r="G548" s="650"/>
      <c r="H548" s="650"/>
      <c r="I548" s="650"/>
      <c r="J548" s="650"/>
      <c r="K548" s="650"/>
      <c r="L548" s="650"/>
      <c r="M548" s="650"/>
      <c r="N548" s="650"/>
      <c r="O548" s="650"/>
      <c r="P548" s="650"/>
      <c r="Q548" s="650"/>
      <c r="R548" s="650"/>
      <c r="S548" s="650"/>
      <c r="T548" s="650"/>
      <c r="U548" s="650"/>
      <c r="V548" s="650"/>
      <c r="W548" s="650"/>
      <c r="X548" s="650"/>
      <c r="Y548" s="650"/>
      <c r="Z548" s="650"/>
      <c r="AA548" s="650"/>
      <c r="AB548" s="650"/>
      <c r="AC548" s="650"/>
      <c r="AD548" s="650"/>
      <c r="AE548" s="650"/>
      <c r="AF548" s="650"/>
      <c r="AG548" s="650"/>
      <c r="AH548" s="650"/>
      <c r="AI548" s="650"/>
      <c r="AJ548" s="650"/>
      <c r="AK548" s="650"/>
      <c r="AL548" s="650"/>
      <c r="AM548" s="650"/>
      <c r="AN548" s="650"/>
      <c r="AO548" s="650"/>
      <c r="AP548" s="650"/>
      <c r="AQ548" s="650"/>
      <c r="AR548" s="650"/>
      <c r="AS548" s="650"/>
      <c r="AT548" s="650"/>
      <c r="AU548" s="650"/>
      <c r="AV548" s="650"/>
      <c r="AW548" s="650"/>
      <c r="AX548" s="650"/>
      <c r="AY548" s="650"/>
      <c r="AZ548" s="650"/>
      <c r="BA548" s="650"/>
      <c r="BB548" s="650"/>
      <c r="BC548" s="650"/>
      <c r="BD548" s="650"/>
      <c r="BE548" s="650"/>
      <c r="BF548" s="650"/>
      <c r="BG548" s="650"/>
      <c r="BH548" s="650"/>
      <c r="BI548" s="650"/>
      <c r="BJ548" s="650"/>
      <c r="BK548" s="650"/>
      <c r="BL548" s="650"/>
      <c r="BM548" s="650"/>
      <c r="BN548" s="650"/>
      <c r="BO548" s="650"/>
      <c r="BP548" s="650"/>
      <c r="BQ548" s="650"/>
      <c r="BR548" s="650"/>
      <c r="BS548" s="650"/>
      <c r="BT548" s="650"/>
      <c r="BU548" s="650"/>
      <c r="BV548" s="650"/>
      <c r="BW548" s="650"/>
      <c r="BX548" s="650"/>
      <c r="BY548" s="650"/>
      <c r="BZ548" s="650"/>
      <c r="CA548" s="650"/>
      <c r="CB548" s="650"/>
      <c r="CC548" s="650"/>
      <c r="CD548" s="650"/>
      <c r="CE548" s="650"/>
      <c r="CF548" s="650"/>
      <c r="CG548" s="650"/>
      <c r="CH548" s="650"/>
    </row>
    <row r="549" spans="1:86" ht="13.5" customHeight="1">
      <c r="A549" s="379"/>
      <c r="B549" s="649"/>
      <c r="C549" s="650"/>
      <c r="D549" s="650"/>
      <c r="E549" s="650"/>
      <c r="F549" s="650"/>
      <c r="G549" s="650"/>
      <c r="H549" s="650"/>
      <c r="I549" s="650"/>
      <c r="J549" s="650"/>
      <c r="K549" s="650"/>
      <c r="L549" s="650"/>
      <c r="M549" s="650"/>
      <c r="N549" s="650"/>
      <c r="O549" s="650"/>
      <c r="P549" s="650"/>
      <c r="Q549" s="650"/>
      <c r="R549" s="650"/>
      <c r="S549" s="650"/>
      <c r="T549" s="650"/>
      <c r="U549" s="650"/>
      <c r="V549" s="650"/>
      <c r="W549" s="650"/>
      <c r="X549" s="650"/>
      <c r="Y549" s="650"/>
      <c r="Z549" s="650"/>
      <c r="AA549" s="650"/>
      <c r="AB549" s="650"/>
      <c r="AC549" s="650"/>
      <c r="AD549" s="650"/>
      <c r="AE549" s="650"/>
      <c r="AF549" s="650"/>
      <c r="AG549" s="650"/>
      <c r="AH549" s="650"/>
      <c r="AI549" s="650"/>
      <c r="AJ549" s="650"/>
      <c r="AK549" s="650"/>
      <c r="AL549" s="650"/>
      <c r="AM549" s="650"/>
      <c r="AN549" s="650"/>
      <c r="AO549" s="650"/>
      <c r="AP549" s="650"/>
      <c r="AQ549" s="650"/>
      <c r="AR549" s="650"/>
      <c r="AS549" s="650"/>
      <c r="AT549" s="650"/>
      <c r="AU549" s="650"/>
      <c r="AV549" s="650"/>
      <c r="AW549" s="650"/>
      <c r="AX549" s="650"/>
      <c r="AY549" s="650"/>
      <c r="AZ549" s="650"/>
      <c r="BA549" s="650"/>
      <c r="BB549" s="650"/>
      <c r="BC549" s="650"/>
      <c r="BD549" s="650"/>
      <c r="BE549" s="650"/>
      <c r="BF549" s="650"/>
      <c r="BG549" s="650"/>
      <c r="BH549" s="650"/>
      <c r="BI549" s="650"/>
      <c r="BJ549" s="650"/>
      <c r="BK549" s="650"/>
      <c r="BL549" s="650"/>
      <c r="BM549" s="650"/>
      <c r="BN549" s="650"/>
      <c r="BO549" s="650"/>
      <c r="BP549" s="650"/>
      <c r="BQ549" s="650"/>
      <c r="BR549" s="650"/>
      <c r="BS549" s="650"/>
      <c r="BT549" s="650"/>
      <c r="BU549" s="650"/>
      <c r="BV549" s="650"/>
      <c r="BW549" s="650"/>
      <c r="BX549" s="650"/>
      <c r="BY549" s="650"/>
      <c r="BZ549" s="650"/>
      <c r="CA549" s="650"/>
      <c r="CB549" s="650"/>
      <c r="CC549" s="650"/>
      <c r="CD549" s="650"/>
      <c r="CE549" s="650"/>
      <c r="CF549" s="650"/>
      <c r="CG549" s="650"/>
      <c r="CH549" s="650"/>
    </row>
    <row r="550" spans="1:86" ht="13.5" customHeight="1">
      <c r="A550" s="379"/>
      <c r="B550" s="649"/>
      <c r="C550" s="650"/>
      <c r="D550" s="650"/>
      <c r="E550" s="650"/>
      <c r="F550" s="650"/>
      <c r="G550" s="650"/>
      <c r="H550" s="650"/>
      <c r="I550" s="650"/>
      <c r="J550" s="650"/>
      <c r="K550" s="650"/>
      <c r="L550" s="650"/>
      <c r="M550" s="650"/>
      <c r="N550" s="650"/>
      <c r="O550" s="650"/>
      <c r="P550" s="650"/>
      <c r="Q550" s="650"/>
      <c r="R550" s="650"/>
      <c r="S550" s="650"/>
      <c r="T550" s="650"/>
      <c r="U550" s="650"/>
      <c r="V550" s="650"/>
      <c r="W550" s="650"/>
      <c r="X550" s="650"/>
      <c r="Y550" s="650"/>
      <c r="Z550" s="650"/>
      <c r="AA550" s="650"/>
      <c r="AB550" s="650"/>
      <c r="AC550" s="650"/>
      <c r="AD550" s="650"/>
      <c r="AE550" s="650"/>
      <c r="AF550" s="650"/>
      <c r="AG550" s="650"/>
      <c r="AH550" s="650"/>
      <c r="AI550" s="650"/>
      <c r="AJ550" s="650"/>
      <c r="AK550" s="650"/>
      <c r="AL550" s="650"/>
      <c r="AM550" s="650"/>
      <c r="AN550" s="650"/>
      <c r="AO550" s="650"/>
      <c r="AP550" s="650"/>
      <c r="AQ550" s="650"/>
      <c r="AR550" s="650"/>
      <c r="AS550" s="650"/>
      <c r="AT550" s="650"/>
      <c r="AU550" s="650"/>
      <c r="AV550" s="650"/>
      <c r="AW550" s="650"/>
      <c r="AX550" s="650"/>
      <c r="AY550" s="650"/>
      <c r="AZ550" s="650"/>
      <c r="BA550" s="650"/>
      <c r="BB550" s="650"/>
      <c r="BC550" s="650"/>
      <c r="BD550" s="650"/>
      <c r="BE550" s="650"/>
      <c r="BF550" s="650"/>
      <c r="BG550" s="650"/>
      <c r="BH550" s="650"/>
      <c r="BI550" s="650"/>
      <c r="BJ550" s="650"/>
      <c r="BK550" s="650"/>
      <c r="BL550" s="650"/>
      <c r="BM550" s="650"/>
      <c r="BN550" s="650"/>
      <c r="BO550" s="650"/>
      <c r="BP550" s="650"/>
      <c r="BQ550" s="650"/>
      <c r="BR550" s="650"/>
      <c r="BS550" s="650"/>
      <c r="BT550" s="650"/>
      <c r="BU550" s="650"/>
      <c r="BV550" s="650"/>
      <c r="BW550" s="650"/>
      <c r="BX550" s="650"/>
      <c r="BY550" s="650"/>
      <c r="BZ550" s="650"/>
      <c r="CA550" s="650"/>
      <c r="CB550" s="650"/>
      <c r="CC550" s="650"/>
      <c r="CD550" s="650"/>
      <c r="CE550" s="650"/>
      <c r="CF550" s="650"/>
      <c r="CG550" s="650"/>
      <c r="CH550" s="650"/>
    </row>
    <row r="551" spans="1:86" ht="13.5" customHeight="1">
      <c r="A551" s="379"/>
      <c r="B551" s="649"/>
      <c r="C551" s="650"/>
      <c r="D551" s="650"/>
      <c r="E551" s="650"/>
      <c r="F551" s="650"/>
      <c r="G551" s="650"/>
      <c r="H551" s="650"/>
      <c r="I551" s="650"/>
      <c r="J551" s="650"/>
      <c r="K551" s="650"/>
      <c r="L551" s="650"/>
      <c r="M551" s="650"/>
      <c r="N551" s="650"/>
      <c r="O551" s="650"/>
      <c r="P551" s="650"/>
      <c r="Q551" s="650"/>
      <c r="R551" s="650"/>
      <c r="S551" s="650"/>
      <c r="T551" s="650"/>
      <c r="U551" s="650"/>
      <c r="V551" s="650"/>
      <c r="W551" s="650"/>
      <c r="X551" s="650"/>
      <c r="Y551" s="650"/>
      <c r="Z551" s="650"/>
      <c r="AA551" s="650"/>
      <c r="AB551" s="650"/>
      <c r="AC551" s="650"/>
      <c r="AD551" s="650"/>
      <c r="AE551" s="650"/>
      <c r="AF551" s="650"/>
      <c r="AG551" s="650"/>
      <c r="AH551" s="650"/>
      <c r="AI551" s="650"/>
      <c r="AJ551" s="650"/>
      <c r="AK551" s="650"/>
      <c r="AL551" s="650"/>
      <c r="AM551" s="650"/>
      <c r="AN551" s="650"/>
      <c r="AO551" s="650"/>
      <c r="AP551" s="650"/>
      <c r="AQ551" s="650"/>
      <c r="AR551" s="650"/>
      <c r="AS551" s="650"/>
      <c r="AT551" s="650"/>
      <c r="AU551" s="650"/>
      <c r="AV551" s="650"/>
      <c r="AW551" s="650"/>
      <c r="AX551" s="650"/>
      <c r="AY551" s="650"/>
      <c r="AZ551" s="650"/>
      <c r="BA551" s="650"/>
      <c r="BB551" s="650"/>
      <c r="BC551" s="650"/>
      <c r="BD551" s="650"/>
      <c r="BE551" s="650"/>
      <c r="BF551" s="650"/>
      <c r="BG551" s="650"/>
      <c r="BH551" s="650"/>
      <c r="BI551" s="650"/>
      <c r="BJ551" s="650"/>
      <c r="BK551" s="650"/>
      <c r="BL551" s="650"/>
      <c r="BM551" s="650"/>
      <c r="BN551" s="650"/>
      <c r="BO551" s="650"/>
      <c r="BP551" s="650"/>
      <c r="BQ551" s="650"/>
      <c r="BR551" s="650"/>
      <c r="BS551" s="650"/>
      <c r="BT551" s="650"/>
      <c r="BU551" s="650"/>
      <c r="BV551" s="650"/>
      <c r="BW551" s="650"/>
      <c r="BX551" s="650"/>
      <c r="BY551" s="650"/>
      <c r="BZ551" s="650"/>
      <c r="CA551" s="650"/>
      <c r="CB551" s="650"/>
      <c r="CC551" s="650"/>
      <c r="CD551" s="650"/>
      <c r="CE551" s="650"/>
      <c r="CF551" s="650"/>
      <c r="CG551" s="650"/>
      <c r="CH551" s="650"/>
    </row>
    <row r="552" spans="1:86" ht="13.5" customHeight="1">
      <c r="A552" s="379"/>
      <c r="B552" s="649"/>
      <c r="C552" s="650"/>
      <c r="D552" s="650"/>
      <c r="E552" s="650"/>
      <c r="F552" s="650"/>
      <c r="G552" s="650"/>
      <c r="H552" s="650"/>
      <c r="I552" s="650"/>
      <c r="J552" s="650"/>
      <c r="K552" s="650"/>
      <c r="L552" s="650"/>
      <c r="M552" s="650"/>
      <c r="N552" s="650"/>
      <c r="O552" s="650"/>
      <c r="P552" s="650"/>
      <c r="Q552" s="650"/>
      <c r="R552" s="650"/>
      <c r="S552" s="650"/>
      <c r="T552" s="650"/>
      <c r="U552" s="650"/>
      <c r="V552" s="650"/>
      <c r="W552" s="650"/>
      <c r="X552" s="650"/>
      <c r="Y552" s="650"/>
      <c r="Z552" s="650"/>
      <c r="AA552" s="650"/>
      <c r="AB552" s="650"/>
      <c r="AC552" s="650"/>
      <c r="AD552" s="650"/>
      <c r="AE552" s="650"/>
      <c r="AF552" s="650"/>
      <c r="AG552" s="650"/>
      <c r="AH552" s="650"/>
      <c r="AI552" s="650"/>
      <c r="AJ552" s="650"/>
      <c r="AK552" s="650"/>
      <c r="AL552" s="650"/>
      <c r="AM552" s="650"/>
      <c r="AN552" s="650"/>
      <c r="AO552" s="650"/>
      <c r="AP552" s="650"/>
      <c r="AQ552" s="650"/>
      <c r="AR552" s="650"/>
      <c r="AS552" s="650"/>
      <c r="AT552" s="650"/>
      <c r="AU552" s="650"/>
      <c r="AV552" s="650"/>
      <c r="AW552" s="650"/>
      <c r="AX552" s="650"/>
      <c r="AY552" s="650"/>
      <c r="AZ552" s="650"/>
      <c r="BA552" s="650"/>
      <c r="BB552" s="650"/>
      <c r="BC552" s="650"/>
      <c r="BD552" s="650"/>
      <c r="BE552" s="650"/>
      <c r="BF552" s="650"/>
      <c r="BG552" s="650"/>
      <c r="BH552" s="650"/>
      <c r="BI552" s="650"/>
      <c r="BJ552" s="650"/>
      <c r="BK552" s="650"/>
      <c r="BL552" s="650"/>
      <c r="BM552" s="650"/>
      <c r="BN552" s="650"/>
      <c r="BO552" s="650"/>
      <c r="BP552" s="650"/>
      <c r="BQ552" s="650"/>
      <c r="BR552" s="650"/>
      <c r="BS552" s="650"/>
      <c r="BT552" s="650"/>
      <c r="BU552" s="650"/>
      <c r="BV552" s="650"/>
      <c r="BW552" s="650"/>
      <c r="BX552" s="650"/>
      <c r="BY552" s="650"/>
      <c r="BZ552" s="650"/>
      <c r="CA552" s="650"/>
      <c r="CB552" s="650"/>
      <c r="CC552" s="650"/>
      <c r="CD552" s="650"/>
      <c r="CE552" s="650"/>
      <c r="CF552" s="650"/>
      <c r="CG552" s="650"/>
      <c r="CH552" s="650"/>
    </row>
    <row r="553" spans="1:86" ht="13.5" customHeight="1">
      <c r="A553" s="379"/>
      <c r="B553" s="649"/>
      <c r="C553" s="650"/>
      <c r="D553" s="650"/>
      <c r="E553" s="650"/>
      <c r="F553" s="650"/>
      <c r="G553" s="650"/>
      <c r="H553" s="650"/>
      <c r="I553" s="650"/>
      <c r="J553" s="650"/>
      <c r="K553" s="650"/>
      <c r="L553" s="650"/>
      <c r="M553" s="650"/>
      <c r="N553" s="650"/>
      <c r="O553" s="650"/>
      <c r="P553" s="650"/>
      <c r="Q553" s="650"/>
      <c r="R553" s="650"/>
      <c r="S553" s="650"/>
      <c r="T553" s="650"/>
      <c r="U553" s="650"/>
      <c r="V553" s="650"/>
      <c r="W553" s="650"/>
      <c r="X553" s="650"/>
      <c r="Y553" s="650"/>
      <c r="Z553" s="650"/>
      <c r="AA553" s="650"/>
      <c r="AB553" s="650"/>
      <c r="AC553" s="650"/>
      <c r="AD553" s="650"/>
      <c r="AE553" s="650"/>
      <c r="AF553" s="650"/>
      <c r="AG553" s="650"/>
      <c r="AH553" s="650"/>
      <c r="AI553" s="650"/>
      <c r="AJ553" s="650"/>
      <c r="AK553" s="650"/>
      <c r="AL553" s="650"/>
      <c r="AM553" s="650"/>
      <c r="AN553" s="650"/>
      <c r="AO553" s="650"/>
      <c r="AP553" s="650"/>
      <c r="AQ553" s="650"/>
      <c r="AR553" s="650"/>
      <c r="AS553" s="650"/>
      <c r="AT553" s="650"/>
      <c r="AU553" s="650"/>
      <c r="AV553" s="650"/>
      <c r="AW553" s="650"/>
      <c r="AX553" s="650"/>
      <c r="AY553" s="650"/>
      <c r="AZ553" s="650"/>
      <c r="BA553" s="650"/>
      <c r="BB553" s="650"/>
      <c r="BC553" s="650"/>
      <c r="BD553" s="650"/>
      <c r="BE553" s="650"/>
      <c r="BF553" s="650"/>
      <c r="BG553" s="650"/>
      <c r="BH553" s="650"/>
      <c r="BI553" s="650"/>
      <c r="BJ553" s="650"/>
      <c r="BK553" s="650"/>
      <c r="BL553" s="650"/>
      <c r="BM553" s="650"/>
      <c r="BN553" s="650"/>
      <c r="BO553" s="650"/>
      <c r="BP553" s="650"/>
      <c r="BQ553" s="650"/>
      <c r="BR553" s="650"/>
      <c r="BS553" s="650"/>
      <c r="BT553" s="650"/>
      <c r="BU553" s="650"/>
      <c r="BV553" s="650"/>
      <c r="BW553" s="650"/>
      <c r="BX553" s="650"/>
      <c r="BY553" s="650"/>
      <c r="BZ553" s="650"/>
      <c r="CA553" s="650"/>
      <c r="CB553" s="650"/>
      <c r="CC553" s="650"/>
      <c r="CD553" s="650"/>
      <c r="CE553" s="650"/>
      <c r="CF553" s="650"/>
      <c r="CG553" s="650"/>
      <c r="CH553" s="650"/>
    </row>
    <row r="554" spans="1:86" ht="13.5" customHeight="1">
      <c r="A554" s="379"/>
      <c r="B554" s="649"/>
      <c r="C554" s="650"/>
      <c r="D554" s="650"/>
      <c r="E554" s="650"/>
      <c r="F554" s="650"/>
      <c r="G554" s="650"/>
      <c r="H554" s="650"/>
      <c r="I554" s="650"/>
      <c r="J554" s="650"/>
      <c r="K554" s="650"/>
      <c r="L554" s="650"/>
      <c r="M554" s="650"/>
      <c r="N554" s="650"/>
      <c r="O554" s="650"/>
      <c r="P554" s="650"/>
      <c r="Q554" s="650"/>
      <c r="R554" s="650"/>
      <c r="S554" s="650"/>
      <c r="T554" s="650"/>
      <c r="U554" s="650"/>
      <c r="V554" s="650"/>
      <c r="W554" s="650"/>
      <c r="X554" s="650"/>
      <c r="Y554" s="650"/>
      <c r="Z554" s="650"/>
      <c r="AA554" s="650"/>
      <c r="AB554" s="650"/>
      <c r="AC554" s="650"/>
      <c r="AD554" s="650"/>
      <c r="AE554" s="650"/>
      <c r="AF554" s="650"/>
      <c r="AG554" s="650"/>
      <c r="AH554" s="650"/>
      <c r="AI554" s="650"/>
      <c r="AJ554" s="650"/>
      <c r="AK554" s="650"/>
      <c r="AL554" s="650"/>
      <c r="AM554" s="650"/>
      <c r="AN554" s="650"/>
      <c r="AO554" s="650"/>
      <c r="AP554" s="650"/>
      <c r="AQ554" s="650"/>
      <c r="AR554" s="650"/>
      <c r="AS554" s="650"/>
      <c r="AT554" s="650"/>
      <c r="AU554" s="650"/>
      <c r="AV554" s="650"/>
      <c r="AW554" s="650"/>
      <c r="AX554" s="650"/>
      <c r="AY554" s="650"/>
      <c r="AZ554" s="650"/>
      <c r="BA554" s="650"/>
      <c r="BB554" s="650"/>
      <c r="BC554" s="650"/>
      <c r="BD554" s="650"/>
      <c r="BE554" s="650"/>
      <c r="BF554" s="650"/>
      <c r="BG554" s="650"/>
      <c r="BH554" s="650"/>
      <c r="BI554" s="650"/>
      <c r="BJ554" s="650"/>
      <c r="BK554" s="650"/>
      <c r="BL554" s="650"/>
      <c r="BM554" s="650"/>
      <c r="BN554" s="650"/>
      <c r="BO554" s="650"/>
      <c r="BP554" s="650"/>
      <c r="BQ554" s="650"/>
      <c r="BR554" s="650"/>
      <c r="BS554" s="650"/>
      <c r="BT554" s="650"/>
      <c r="BU554" s="650"/>
      <c r="BV554" s="650"/>
      <c r="BW554" s="650"/>
      <c r="BX554" s="650"/>
      <c r="BY554" s="650"/>
      <c r="BZ554" s="650"/>
      <c r="CA554" s="650"/>
      <c r="CB554" s="650"/>
      <c r="CC554" s="650"/>
      <c r="CD554" s="650"/>
      <c r="CE554" s="650"/>
      <c r="CF554" s="650"/>
      <c r="CG554" s="650"/>
      <c r="CH554" s="650"/>
    </row>
    <row r="555" spans="1:86" ht="13.5" customHeight="1">
      <c r="A555" s="379"/>
      <c r="B555" s="649"/>
      <c r="C555" s="650"/>
      <c r="D555" s="650"/>
      <c r="E555" s="650"/>
      <c r="F555" s="650"/>
      <c r="G555" s="650"/>
      <c r="H555" s="650"/>
      <c r="I555" s="650"/>
      <c r="J555" s="650"/>
      <c r="K555" s="650"/>
      <c r="L555" s="650"/>
      <c r="M555" s="650"/>
      <c r="N555" s="650"/>
      <c r="O555" s="650"/>
      <c r="P555" s="650"/>
      <c r="Q555" s="650"/>
      <c r="R555" s="650"/>
      <c r="S555" s="650"/>
      <c r="T555" s="650"/>
      <c r="U555" s="650"/>
      <c r="V555" s="650"/>
      <c r="W555" s="650"/>
      <c r="X555" s="650"/>
      <c r="Y555" s="650"/>
      <c r="Z555" s="650"/>
      <c r="AA555" s="650"/>
      <c r="AB555" s="650"/>
      <c r="AC555" s="650"/>
      <c r="AD555" s="650"/>
      <c r="AE555" s="650"/>
      <c r="AF555" s="650"/>
      <c r="AG555" s="650"/>
      <c r="AH555" s="650"/>
      <c r="AI555" s="650"/>
      <c r="AJ555" s="650"/>
      <c r="AK555" s="650"/>
      <c r="AL555" s="650"/>
      <c r="AM555" s="650"/>
      <c r="AN555" s="650"/>
      <c r="AO555" s="650"/>
      <c r="AP555" s="650"/>
      <c r="AQ555" s="650"/>
      <c r="AR555" s="650"/>
      <c r="AS555" s="650"/>
      <c r="AT555" s="650"/>
      <c r="AU555" s="650"/>
      <c r="AV555" s="650"/>
      <c r="AW555" s="650"/>
      <c r="AX555" s="650"/>
      <c r="AY555" s="650"/>
      <c r="AZ555" s="650"/>
      <c r="BA555" s="650"/>
      <c r="BB555" s="650"/>
      <c r="BC555" s="650"/>
      <c r="BD555" s="650"/>
      <c r="BE555" s="650"/>
      <c r="BF555" s="650"/>
      <c r="BG555" s="650"/>
      <c r="BH555" s="650"/>
      <c r="BI555" s="650"/>
      <c r="BJ555" s="650"/>
      <c r="BK555" s="650"/>
      <c r="BL555" s="650"/>
      <c r="BM555" s="650"/>
      <c r="BN555" s="650"/>
      <c r="BO555" s="650"/>
      <c r="BP555" s="650"/>
      <c r="BQ555" s="650"/>
      <c r="BR555" s="650"/>
      <c r="BS555" s="650"/>
      <c r="BT555" s="650"/>
      <c r="BU555" s="650"/>
      <c r="BV555" s="650"/>
      <c r="BW555" s="650"/>
      <c r="BX555" s="650"/>
      <c r="BY555" s="650"/>
      <c r="BZ555" s="650"/>
      <c r="CA555" s="650"/>
      <c r="CB555" s="650"/>
      <c r="CC555" s="650"/>
      <c r="CD555" s="650"/>
      <c r="CE555" s="650"/>
      <c r="CF555" s="650"/>
      <c r="CG555" s="650"/>
      <c r="CH555" s="650"/>
    </row>
    <row r="556" spans="1:86" ht="13.5" customHeight="1">
      <c r="A556" s="379"/>
      <c r="B556" s="649"/>
      <c r="C556" s="650"/>
      <c r="D556" s="650"/>
      <c r="E556" s="650"/>
      <c r="F556" s="650"/>
      <c r="G556" s="650"/>
      <c r="H556" s="650"/>
      <c r="I556" s="650"/>
      <c r="J556" s="650"/>
      <c r="K556" s="650"/>
      <c r="L556" s="650"/>
      <c r="M556" s="650"/>
      <c r="N556" s="650"/>
      <c r="O556" s="650"/>
      <c r="P556" s="650"/>
      <c r="Q556" s="650"/>
      <c r="R556" s="650"/>
      <c r="S556" s="650"/>
      <c r="T556" s="650"/>
      <c r="U556" s="650"/>
      <c r="V556" s="650"/>
      <c r="W556" s="650"/>
      <c r="X556" s="650"/>
      <c r="Y556" s="650"/>
      <c r="Z556" s="650"/>
      <c r="AA556" s="650"/>
      <c r="AB556" s="650"/>
      <c r="AC556" s="650"/>
      <c r="AD556" s="650"/>
      <c r="AE556" s="650"/>
      <c r="AF556" s="650"/>
      <c r="AG556" s="650"/>
      <c r="AH556" s="650"/>
      <c r="AI556" s="650"/>
      <c r="AJ556" s="650"/>
      <c r="AK556" s="650"/>
      <c r="AL556" s="650"/>
      <c r="AM556" s="650"/>
      <c r="AN556" s="650"/>
      <c r="AO556" s="650"/>
      <c r="AP556" s="650"/>
      <c r="AQ556" s="650"/>
      <c r="AR556" s="650"/>
      <c r="AS556" s="650"/>
      <c r="AT556" s="650"/>
      <c r="AU556" s="650"/>
      <c r="AV556" s="650"/>
      <c r="AW556" s="650"/>
      <c r="AX556" s="650"/>
      <c r="AY556" s="650"/>
      <c r="AZ556" s="650"/>
      <c r="BA556" s="650"/>
      <c r="BB556" s="650"/>
      <c r="BC556" s="650"/>
      <c r="BD556" s="650"/>
      <c r="BE556" s="650"/>
      <c r="BF556" s="650"/>
      <c r="BG556" s="650"/>
      <c r="BH556" s="650"/>
      <c r="BI556" s="650"/>
      <c r="BJ556" s="650"/>
      <c r="BK556" s="650"/>
      <c r="BL556" s="650"/>
      <c r="BM556" s="650"/>
      <c r="BN556" s="650"/>
      <c r="BO556" s="650"/>
      <c r="BP556" s="650"/>
      <c r="BQ556" s="650"/>
      <c r="BR556" s="650"/>
      <c r="BS556" s="650"/>
      <c r="BT556" s="650"/>
      <c r="BU556" s="650"/>
      <c r="BV556" s="650"/>
      <c r="BW556" s="650"/>
      <c r="BX556" s="650"/>
      <c r="BY556" s="650"/>
      <c r="BZ556" s="650"/>
      <c r="CA556" s="650"/>
      <c r="CB556" s="650"/>
      <c r="CC556" s="650"/>
      <c r="CD556" s="650"/>
      <c r="CE556" s="650"/>
      <c r="CF556" s="650"/>
      <c r="CG556" s="650"/>
      <c r="CH556" s="650"/>
    </row>
    <row r="557" spans="1:86" ht="13.5" customHeight="1">
      <c r="A557" s="379"/>
      <c r="B557" s="649"/>
      <c r="C557" s="650"/>
      <c r="D557" s="650"/>
      <c r="E557" s="650"/>
      <c r="F557" s="650"/>
      <c r="G557" s="650"/>
      <c r="H557" s="650"/>
      <c r="I557" s="650"/>
      <c r="J557" s="650"/>
      <c r="K557" s="650"/>
      <c r="L557" s="650"/>
      <c r="M557" s="650"/>
      <c r="N557" s="650"/>
      <c r="O557" s="650"/>
      <c r="P557" s="650"/>
      <c r="Q557" s="650"/>
      <c r="R557" s="650"/>
      <c r="S557" s="650"/>
      <c r="T557" s="650"/>
      <c r="U557" s="650"/>
      <c r="V557" s="650"/>
      <c r="W557" s="650"/>
      <c r="X557" s="650"/>
      <c r="Y557" s="650"/>
      <c r="Z557" s="650"/>
      <c r="AA557" s="650"/>
      <c r="AB557" s="650"/>
      <c r="AC557" s="650"/>
      <c r="AD557" s="650"/>
      <c r="AE557" s="650"/>
      <c r="AF557" s="650"/>
      <c r="AG557" s="650"/>
      <c r="AH557" s="650"/>
      <c r="AI557" s="650"/>
      <c r="AJ557" s="650"/>
      <c r="AK557" s="650"/>
      <c r="AL557" s="650"/>
      <c r="AM557" s="650"/>
      <c r="AN557" s="650"/>
      <c r="AO557" s="650"/>
      <c r="AP557" s="650"/>
      <c r="AQ557" s="650"/>
      <c r="AR557" s="650"/>
      <c r="AS557" s="650"/>
      <c r="AT557" s="650"/>
      <c r="AU557" s="650"/>
      <c r="AV557" s="650"/>
      <c r="AW557" s="650"/>
      <c r="AX557" s="650"/>
      <c r="AY557" s="650"/>
      <c r="AZ557" s="650"/>
      <c r="BA557" s="650"/>
      <c r="BB557" s="650"/>
      <c r="BC557" s="650"/>
      <c r="BD557" s="650"/>
      <c r="BE557" s="650"/>
      <c r="BF557" s="650"/>
      <c r="BG557" s="650"/>
      <c r="BH557" s="650"/>
      <c r="BI557" s="650"/>
      <c r="BJ557" s="650"/>
      <c r="BK557" s="650"/>
      <c r="BL557" s="650"/>
      <c r="BM557" s="650"/>
      <c r="BN557" s="650"/>
      <c r="BO557" s="650"/>
      <c r="BP557" s="650"/>
      <c r="BQ557" s="650"/>
      <c r="BR557" s="650"/>
      <c r="BS557" s="650"/>
      <c r="BT557" s="650"/>
      <c r="BU557" s="650"/>
      <c r="BV557" s="650"/>
      <c r="BW557" s="650"/>
      <c r="BX557" s="650"/>
      <c r="BY557" s="650"/>
      <c r="BZ557" s="650"/>
      <c r="CA557" s="650"/>
      <c r="CB557" s="650"/>
      <c r="CC557" s="650"/>
      <c r="CD557" s="650"/>
      <c r="CE557" s="650"/>
      <c r="CF557" s="650"/>
      <c r="CG557" s="650"/>
      <c r="CH557" s="650"/>
    </row>
    <row r="558" spans="1:86" ht="13.5" customHeight="1">
      <c r="A558" s="379"/>
      <c r="B558" s="649"/>
      <c r="C558" s="650"/>
      <c r="D558" s="650"/>
      <c r="E558" s="650"/>
      <c r="F558" s="650"/>
      <c r="G558" s="650"/>
      <c r="H558" s="650"/>
      <c r="I558" s="650"/>
      <c r="J558" s="650"/>
      <c r="K558" s="650"/>
      <c r="L558" s="650"/>
      <c r="M558" s="650"/>
      <c r="N558" s="650"/>
      <c r="O558" s="650"/>
      <c r="P558" s="650"/>
      <c r="Q558" s="650"/>
      <c r="R558" s="650"/>
      <c r="S558" s="650"/>
      <c r="T558" s="650"/>
      <c r="U558" s="650"/>
      <c r="V558" s="650"/>
      <c r="W558" s="650"/>
      <c r="X558" s="650"/>
      <c r="Y558" s="650"/>
      <c r="Z558" s="650"/>
      <c r="AA558" s="650"/>
      <c r="AB558" s="650"/>
      <c r="AC558" s="650"/>
      <c r="AD558" s="650"/>
      <c r="AE558" s="650"/>
      <c r="AF558" s="650"/>
      <c r="AG558" s="650"/>
      <c r="AH558" s="650"/>
      <c r="AI558" s="650"/>
      <c r="AJ558" s="650"/>
      <c r="AK558" s="650"/>
      <c r="AL558" s="650"/>
      <c r="AM558" s="650"/>
      <c r="AN558" s="650"/>
      <c r="AO558" s="650"/>
      <c r="AP558" s="650"/>
      <c r="AQ558" s="650"/>
      <c r="AR558" s="650"/>
      <c r="AS558" s="650"/>
      <c r="AT558" s="650"/>
      <c r="AU558" s="650"/>
      <c r="AV558" s="650"/>
      <c r="AW558" s="650"/>
      <c r="AX558" s="650"/>
      <c r="AY558" s="650"/>
      <c r="AZ558" s="650"/>
      <c r="BA558" s="650"/>
      <c r="BB558" s="650"/>
      <c r="BC558" s="650"/>
      <c r="BD558" s="650"/>
      <c r="BE558" s="650"/>
      <c r="BF558" s="650"/>
      <c r="BG558" s="650"/>
      <c r="BH558" s="650"/>
      <c r="BI558" s="650"/>
      <c r="BJ558" s="650"/>
      <c r="BK558" s="650"/>
      <c r="BL558" s="650"/>
      <c r="BM558" s="650"/>
      <c r="BN558" s="650"/>
      <c r="BO558" s="650"/>
      <c r="BP558" s="650"/>
      <c r="BQ558" s="650"/>
      <c r="BR558" s="650"/>
      <c r="BS558" s="650"/>
      <c r="BT558" s="650"/>
      <c r="BU558" s="650"/>
      <c r="BV558" s="650"/>
      <c r="BW558" s="650"/>
      <c r="BX558" s="650"/>
      <c r="BY558" s="650"/>
      <c r="BZ558" s="650"/>
      <c r="CA558" s="650"/>
      <c r="CB558" s="650"/>
      <c r="CC558" s="650"/>
      <c r="CD558" s="650"/>
      <c r="CE558" s="650"/>
      <c r="CF558" s="650"/>
      <c r="CG558" s="650"/>
      <c r="CH558" s="650"/>
    </row>
    <row r="559" spans="1:86" ht="13.5" customHeight="1">
      <c r="A559" s="379"/>
      <c r="B559" s="649"/>
      <c r="C559" s="650"/>
      <c r="D559" s="650"/>
      <c r="E559" s="650"/>
      <c r="F559" s="650"/>
      <c r="G559" s="650"/>
      <c r="H559" s="650"/>
      <c r="I559" s="650"/>
      <c r="J559" s="650"/>
      <c r="K559" s="650"/>
      <c r="L559" s="650"/>
      <c r="M559" s="650"/>
      <c r="N559" s="650"/>
      <c r="O559" s="650"/>
      <c r="P559" s="650"/>
      <c r="Q559" s="650"/>
      <c r="R559" s="650"/>
      <c r="S559" s="650"/>
      <c r="T559" s="650"/>
      <c r="U559" s="650"/>
      <c r="V559" s="650"/>
      <c r="W559" s="650"/>
      <c r="X559" s="650"/>
      <c r="Y559" s="650"/>
      <c r="Z559" s="650"/>
      <c r="AA559" s="650"/>
      <c r="AB559" s="650"/>
      <c r="AC559" s="650"/>
      <c r="AD559" s="650"/>
      <c r="AE559" s="650"/>
      <c r="AF559" s="650"/>
      <c r="AG559" s="650"/>
      <c r="AH559" s="650"/>
      <c r="AI559" s="650"/>
      <c r="AJ559" s="650"/>
      <c r="AK559" s="650"/>
      <c r="AL559" s="650"/>
      <c r="AM559" s="650"/>
      <c r="AN559" s="650"/>
      <c r="AO559" s="650"/>
      <c r="AP559" s="650"/>
      <c r="AQ559" s="650"/>
      <c r="AR559" s="650"/>
      <c r="AS559" s="650"/>
      <c r="AT559" s="650"/>
      <c r="AU559" s="650"/>
      <c r="AV559" s="650"/>
      <c r="AW559" s="650"/>
      <c r="AX559" s="650"/>
      <c r="AY559" s="650"/>
      <c r="AZ559" s="650"/>
      <c r="BA559" s="650"/>
      <c r="BB559" s="650"/>
      <c r="BC559" s="650"/>
      <c r="BD559" s="650"/>
      <c r="BE559" s="650"/>
      <c r="BF559" s="650"/>
      <c r="BG559" s="650"/>
      <c r="BH559" s="650"/>
      <c r="BI559" s="650"/>
      <c r="BJ559" s="650"/>
      <c r="BK559" s="650"/>
      <c r="BL559" s="650"/>
      <c r="BM559" s="650"/>
      <c r="BN559" s="650"/>
      <c r="BO559" s="650"/>
      <c r="BP559" s="650"/>
      <c r="BQ559" s="650"/>
      <c r="BR559" s="650"/>
      <c r="BS559" s="650"/>
      <c r="BT559" s="650"/>
      <c r="BU559" s="650"/>
      <c r="BV559" s="650"/>
      <c r="BW559" s="650"/>
      <c r="BX559" s="650"/>
      <c r="BY559" s="650"/>
      <c r="BZ559" s="650"/>
      <c r="CA559" s="650"/>
      <c r="CB559" s="650"/>
      <c r="CC559" s="650"/>
      <c r="CD559" s="650"/>
      <c r="CE559" s="650"/>
      <c r="CF559" s="650"/>
      <c r="CG559" s="650"/>
      <c r="CH559" s="650"/>
    </row>
    <row r="560" spans="1:86" ht="13.5" customHeight="1">
      <c r="A560" s="379"/>
      <c r="B560" s="649"/>
      <c r="C560" s="650"/>
      <c r="D560" s="650"/>
      <c r="E560" s="650"/>
      <c r="F560" s="650"/>
      <c r="G560" s="650"/>
      <c r="H560" s="650"/>
      <c r="I560" s="650"/>
      <c r="J560" s="650"/>
      <c r="K560" s="650"/>
      <c r="L560" s="650"/>
      <c r="M560" s="650"/>
      <c r="N560" s="650"/>
      <c r="O560" s="650"/>
      <c r="P560" s="650"/>
      <c r="Q560" s="650"/>
      <c r="R560" s="650"/>
      <c r="S560" s="650"/>
      <c r="T560" s="650"/>
      <c r="U560" s="650"/>
      <c r="V560" s="650"/>
      <c r="W560" s="650"/>
      <c r="X560" s="650"/>
      <c r="Y560" s="650"/>
      <c r="Z560" s="650"/>
      <c r="AA560" s="650"/>
      <c r="AB560" s="650"/>
      <c r="AC560" s="650"/>
      <c r="AD560" s="650"/>
      <c r="AE560" s="650"/>
      <c r="AF560" s="650"/>
      <c r="AG560" s="650"/>
      <c r="AH560" s="650"/>
      <c r="AI560" s="650"/>
      <c r="AJ560" s="650"/>
      <c r="AK560" s="650"/>
      <c r="AL560" s="650"/>
      <c r="AM560" s="650"/>
      <c r="AN560" s="650"/>
      <c r="AO560" s="650"/>
      <c r="AP560" s="650"/>
      <c r="AQ560" s="650"/>
      <c r="AR560" s="650"/>
      <c r="AS560" s="650"/>
      <c r="AT560" s="650"/>
      <c r="AU560" s="650"/>
      <c r="AV560" s="650"/>
      <c r="AW560" s="650"/>
      <c r="AX560" s="650"/>
      <c r="AY560" s="650"/>
      <c r="AZ560" s="650"/>
      <c r="BA560" s="650"/>
      <c r="BB560" s="650"/>
      <c r="BC560" s="650"/>
      <c r="BD560" s="650"/>
      <c r="BE560" s="650"/>
      <c r="BF560" s="650"/>
      <c r="BG560" s="650"/>
      <c r="BH560" s="650"/>
      <c r="BI560" s="650"/>
      <c r="BJ560" s="650"/>
      <c r="BK560" s="650"/>
      <c r="BL560" s="650"/>
      <c r="BM560" s="650"/>
      <c r="BN560" s="650"/>
      <c r="BO560" s="650"/>
      <c r="BP560" s="650"/>
      <c r="BQ560" s="650"/>
      <c r="BR560" s="650"/>
      <c r="BS560" s="650"/>
      <c r="BT560" s="650"/>
      <c r="BU560" s="650"/>
      <c r="BV560" s="650"/>
      <c r="BW560" s="650"/>
      <c r="BX560" s="650"/>
      <c r="BY560" s="650"/>
      <c r="BZ560" s="650"/>
      <c r="CA560" s="650"/>
      <c r="CB560" s="650"/>
      <c r="CC560" s="650"/>
      <c r="CD560" s="650"/>
      <c r="CE560" s="650"/>
      <c r="CF560" s="650"/>
      <c r="CG560" s="650"/>
      <c r="CH560" s="650"/>
    </row>
    <row r="561" spans="1:86" ht="13.5" customHeight="1">
      <c r="A561" s="379"/>
      <c r="B561" s="649"/>
      <c r="C561" s="650"/>
      <c r="D561" s="650"/>
      <c r="E561" s="650"/>
      <c r="F561" s="650"/>
      <c r="G561" s="650"/>
      <c r="H561" s="650"/>
      <c r="I561" s="650"/>
      <c r="J561" s="650"/>
      <c r="K561" s="650"/>
      <c r="L561" s="650"/>
      <c r="M561" s="650"/>
      <c r="N561" s="650"/>
      <c r="O561" s="650"/>
      <c r="P561" s="650"/>
      <c r="Q561" s="650"/>
      <c r="R561" s="650"/>
      <c r="S561" s="650"/>
      <c r="T561" s="650"/>
      <c r="U561" s="650"/>
      <c r="V561" s="650"/>
      <c r="W561" s="650"/>
      <c r="X561" s="650"/>
      <c r="Y561" s="650"/>
      <c r="Z561" s="650"/>
      <c r="AA561" s="650"/>
      <c r="AB561" s="650"/>
      <c r="AC561" s="650"/>
      <c r="AD561" s="650"/>
      <c r="AE561" s="650"/>
      <c r="AF561" s="650"/>
      <c r="AG561" s="650"/>
      <c r="AH561" s="650"/>
      <c r="AI561" s="650"/>
      <c r="AJ561" s="650"/>
      <c r="AK561" s="650"/>
      <c r="AL561" s="650"/>
      <c r="AM561" s="650"/>
      <c r="AN561" s="650"/>
      <c r="AO561" s="650"/>
      <c r="AP561" s="650"/>
      <c r="AQ561" s="650"/>
      <c r="AR561" s="650"/>
      <c r="AS561" s="650"/>
      <c r="AT561" s="650"/>
      <c r="AU561" s="650"/>
      <c r="AV561" s="650"/>
      <c r="AW561" s="650"/>
      <c r="AX561" s="650"/>
      <c r="AY561" s="650"/>
      <c r="AZ561" s="650"/>
      <c r="BA561" s="650"/>
      <c r="BB561" s="650"/>
      <c r="BC561" s="650"/>
      <c r="BD561" s="650"/>
      <c r="BE561" s="650"/>
      <c r="BF561" s="650"/>
      <c r="BG561" s="650"/>
      <c r="BH561" s="650"/>
      <c r="BI561" s="650"/>
      <c r="BJ561" s="650"/>
      <c r="BK561" s="650"/>
      <c r="BL561" s="650"/>
      <c r="BM561" s="650"/>
      <c r="BN561" s="650"/>
      <c r="BO561" s="650"/>
      <c r="BP561" s="650"/>
      <c r="BQ561" s="650"/>
      <c r="BR561" s="650"/>
      <c r="BS561" s="650"/>
      <c r="BT561" s="650"/>
      <c r="BU561" s="650"/>
      <c r="BV561" s="650"/>
      <c r="BW561" s="650"/>
      <c r="BX561" s="650"/>
      <c r="BY561" s="650"/>
      <c r="BZ561" s="650"/>
      <c r="CA561" s="650"/>
      <c r="CB561" s="650"/>
      <c r="CC561" s="650"/>
      <c r="CD561" s="650"/>
      <c r="CE561" s="650"/>
      <c r="CF561" s="650"/>
      <c r="CG561" s="650"/>
      <c r="CH561" s="650"/>
    </row>
    <row r="562" spans="1:86" ht="13.5" customHeight="1">
      <c r="A562" s="379"/>
      <c r="B562" s="649"/>
      <c r="C562" s="650"/>
      <c r="D562" s="650"/>
      <c r="E562" s="650"/>
      <c r="F562" s="650"/>
      <c r="G562" s="650"/>
      <c r="H562" s="650"/>
      <c r="I562" s="650"/>
      <c r="J562" s="650"/>
      <c r="K562" s="650"/>
      <c r="L562" s="650"/>
      <c r="M562" s="650"/>
      <c r="N562" s="650"/>
      <c r="O562" s="650"/>
      <c r="P562" s="650"/>
      <c r="Q562" s="650"/>
      <c r="R562" s="650"/>
      <c r="S562" s="650"/>
      <c r="T562" s="650"/>
      <c r="U562" s="650"/>
      <c r="V562" s="650"/>
      <c r="W562" s="650"/>
      <c r="X562" s="650"/>
      <c r="Y562" s="650"/>
      <c r="Z562" s="650"/>
      <c r="AA562" s="650"/>
      <c r="AB562" s="650"/>
      <c r="AC562" s="650"/>
      <c r="AD562" s="650"/>
      <c r="AE562" s="650"/>
      <c r="AF562" s="650"/>
      <c r="AG562" s="650"/>
      <c r="AH562" s="650"/>
      <c r="AI562" s="650"/>
      <c r="AJ562" s="650"/>
      <c r="AK562" s="650"/>
      <c r="AL562" s="650"/>
      <c r="AM562" s="650"/>
      <c r="AN562" s="650"/>
      <c r="AO562" s="650"/>
      <c r="AP562" s="650"/>
      <c r="AQ562" s="650"/>
      <c r="AR562" s="650"/>
      <c r="AS562" s="650"/>
      <c r="AT562" s="650"/>
      <c r="AU562" s="650"/>
      <c r="AV562" s="650"/>
      <c r="AW562" s="650"/>
      <c r="AX562" s="650"/>
      <c r="AY562" s="650"/>
      <c r="AZ562" s="650"/>
      <c r="BA562" s="650"/>
      <c r="BB562" s="650"/>
      <c r="BC562" s="650"/>
      <c r="BD562" s="650"/>
      <c r="BE562" s="650"/>
      <c r="BF562" s="650"/>
      <c r="BG562" s="650"/>
      <c r="BH562" s="650"/>
      <c r="BI562" s="650"/>
      <c r="BJ562" s="650"/>
      <c r="BK562" s="650"/>
      <c r="BL562" s="650"/>
      <c r="BM562" s="650"/>
      <c r="BN562" s="650"/>
      <c r="BO562" s="650"/>
      <c r="BP562" s="650"/>
      <c r="BQ562" s="650"/>
      <c r="BR562" s="650"/>
      <c r="BS562" s="650"/>
      <c r="BT562" s="650"/>
      <c r="BU562" s="650"/>
      <c r="BV562" s="650"/>
      <c r="BW562" s="650"/>
      <c r="BX562" s="650"/>
      <c r="BY562" s="650"/>
      <c r="BZ562" s="650"/>
      <c r="CA562" s="650"/>
      <c r="CB562" s="650"/>
      <c r="CC562" s="650"/>
      <c r="CD562" s="650"/>
      <c r="CE562" s="650"/>
      <c r="CF562" s="650"/>
      <c r="CG562" s="650"/>
      <c r="CH562" s="650"/>
    </row>
    <row r="563" spans="1:86" ht="13.5" customHeight="1">
      <c r="A563" s="379"/>
      <c r="B563" s="649"/>
      <c r="C563" s="650"/>
      <c r="D563" s="650"/>
      <c r="E563" s="650"/>
      <c r="F563" s="650"/>
      <c r="G563" s="650"/>
      <c r="H563" s="650"/>
      <c r="I563" s="650"/>
      <c r="J563" s="650"/>
      <c r="K563" s="650"/>
      <c r="L563" s="650"/>
      <c r="M563" s="650"/>
      <c r="N563" s="650"/>
      <c r="O563" s="650"/>
      <c r="P563" s="650"/>
      <c r="Q563" s="650"/>
      <c r="R563" s="650"/>
      <c r="S563" s="650"/>
      <c r="T563" s="650"/>
      <c r="U563" s="650"/>
      <c r="V563" s="650"/>
      <c r="W563" s="650"/>
      <c r="X563" s="650"/>
      <c r="Y563" s="650"/>
      <c r="Z563" s="650"/>
      <c r="AA563" s="650"/>
      <c r="AB563" s="650"/>
      <c r="AC563" s="650"/>
      <c r="AD563" s="650"/>
      <c r="AE563" s="650"/>
      <c r="AF563" s="650"/>
      <c r="AG563" s="650"/>
      <c r="AH563" s="650"/>
      <c r="AI563" s="650"/>
      <c r="AJ563" s="650"/>
      <c r="AK563" s="650"/>
      <c r="AL563" s="650"/>
      <c r="AM563" s="650"/>
      <c r="AN563" s="650"/>
      <c r="AO563" s="650"/>
      <c r="AP563" s="650"/>
      <c r="AQ563" s="650"/>
      <c r="AR563" s="650"/>
      <c r="AS563" s="650"/>
      <c r="AT563" s="650"/>
      <c r="AU563" s="650"/>
      <c r="AV563" s="650"/>
      <c r="AW563" s="650"/>
      <c r="AX563" s="650"/>
      <c r="AY563" s="650"/>
      <c r="AZ563" s="650"/>
      <c r="BA563" s="650"/>
      <c r="BB563" s="650"/>
      <c r="BC563" s="650"/>
      <c r="BD563" s="650"/>
      <c r="BE563" s="650"/>
      <c r="BF563" s="650"/>
      <c r="BG563" s="650"/>
      <c r="BH563" s="650"/>
      <c r="BI563" s="650"/>
      <c r="BJ563" s="650"/>
      <c r="BK563" s="650"/>
      <c r="BL563" s="650"/>
      <c r="BM563" s="650"/>
      <c r="BN563" s="650"/>
      <c r="BO563" s="650"/>
      <c r="BP563" s="650"/>
      <c r="BQ563" s="650"/>
      <c r="BR563" s="650"/>
      <c r="BS563" s="650"/>
      <c r="BT563" s="650"/>
      <c r="BU563" s="650"/>
      <c r="BV563" s="650"/>
      <c r="BW563" s="650"/>
      <c r="BX563" s="650"/>
      <c r="BY563" s="650"/>
      <c r="BZ563" s="650"/>
      <c r="CA563" s="650"/>
      <c r="CB563" s="650"/>
      <c r="CC563" s="650"/>
      <c r="CD563" s="650"/>
      <c r="CE563" s="650"/>
      <c r="CF563" s="650"/>
      <c r="CG563" s="650"/>
      <c r="CH563" s="650"/>
    </row>
    <row r="564" spans="1:86" ht="13.5" customHeight="1">
      <c r="A564" s="379"/>
      <c r="B564" s="649"/>
      <c r="C564" s="650"/>
      <c r="D564" s="650"/>
      <c r="E564" s="650"/>
      <c r="F564" s="650"/>
      <c r="G564" s="650"/>
      <c r="H564" s="650"/>
      <c r="I564" s="650"/>
      <c r="J564" s="650"/>
      <c r="K564" s="650"/>
      <c r="L564" s="650"/>
      <c r="M564" s="650"/>
      <c r="N564" s="650"/>
      <c r="O564" s="650"/>
      <c r="P564" s="650"/>
      <c r="Q564" s="650"/>
      <c r="R564" s="650"/>
      <c r="S564" s="650"/>
      <c r="T564" s="650"/>
      <c r="U564" s="650"/>
      <c r="V564" s="650"/>
      <c r="W564" s="650"/>
      <c r="X564" s="650"/>
      <c r="Y564" s="650"/>
      <c r="Z564" s="650"/>
      <c r="AA564" s="650"/>
      <c r="AB564" s="650"/>
      <c r="AC564" s="650"/>
      <c r="AD564" s="650"/>
      <c r="AE564" s="650"/>
      <c r="AF564" s="650"/>
      <c r="AG564" s="650"/>
      <c r="AH564" s="650"/>
      <c r="AI564" s="650"/>
      <c r="AJ564" s="650"/>
      <c r="AK564" s="650"/>
      <c r="AL564" s="650"/>
      <c r="AM564" s="650"/>
      <c r="AN564" s="650"/>
      <c r="AO564" s="650"/>
      <c r="AP564" s="650"/>
      <c r="AQ564" s="650"/>
      <c r="AR564" s="650"/>
      <c r="AS564" s="650"/>
      <c r="AT564" s="650"/>
      <c r="AU564" s="650"/>
      <c r="AV564" s="650"/>
      <c r="AW564" s="650"/>
      <c r="AX564" s="650"/>
      <c r="AY564" s="650"/>
      <c r="AZ564" s="650"/>
      <c r="BA564" s="650"/>
      <c r="BB564" s="650"/>
      <c r="BC564" s="650"/>
      <c r="BD564" s="650"/>
      <c r="BE564" s="650"/>
      <c r="BF564" s="650"/>
      <c r="BG564" s="650"/>
      <c r="BH564" s="650"/>
      <c r="BI564" s="650"/>
      <c r="BJ564" s="650"/>
      <c r="BK564" s="650"/>
      <c r="BL564" s="650"/>
      <c r="BM564" s="650"/>
      <c r="BN564" s="650"/>
      <c r="BO564" s="650"/>
      <c r="BP564" s="650"/>
      <c r="BQ564" s="650"/>
      <c r="BR564" s="650"/>
      <c r="BS564" s="650"/>
      <c r="BT564" s="650"/>
      <c r="BU564" s="650"/>
      <c r="BV564" s="650"/>
      <c r="BW564" s="650"/>
      <c r="BX564" s="650"/>
      <c r="BY564" s="650"/>
      <c r="BZ564" s="650"/>
      <c r="CA564" s="650"/>
      <c r="CB564" s="650"/>
      <c r="CC564" s="650"/>
      <c r="CD564" s="650"/>
      <c r="CE564" s="650"/>
      <c r="CF564" s="650"/>
      <c r="CG564" s="650"/>
      <c r="CH564" s="650"/>
    </row>
    <row r="565" spans="1:86" ht="13.5" customHeight="1">
      <c r="A565" s="379"/>
      <c r="B565" s="649"/>
      <c r="C565" s="650"/>
      <c r="D565" s="650"/>
      <c r="E565" s="650"/>
      <c r="F565" s="650"/>
      <c r="G565" s="650"/>
      <c r="H565" s="650"/>
      <c r="I565" s="650"/>
      <c r="J565" s="650"/>
      <c r="K565" s="650"/>
      <c r="L565" s="650"/>
      <c r="M565" s="650"/>
      <c r="N565" s="650"/>
      <c r="O565" s="650"/>
      <c r="P565" s="650"/>
      <c r="Q565" s="650"/>
      <c r="R565" s="650"/>
      <c r="S565" s="650"/>
      <c r="T565" s="650"/>
      <c r="U565" s="650"/>
      <c r="V565" s="650"/>
      <c r="W565" s="650"/>
      <c r="X565" s="650"/>
      <c r="Y565" s="650"/>
      <c r="Z565" s="650"/>
      <c r="AA565" s="650"/>
      <c r="AB565" s="650"/>
      <c r="AC565" s="650"/>
      <c r="AD565" s="650"/>
      <c r="AE565" s="650"/>
      <c r="AF565" s="650"/>
      <c r="AG565" s="650"/>
      <c r="AH565" s="650"/>
      <c r="AI565" s="650"/>
      <c r="AJ565" s="650"/>
      <c r="AK565" s="650"/>
      <c r="AL565" s="650"/>
      <c r="AM565" s="650"/>
      <c r="AN565" s="650"/>
      <c r="AO565" s="650"/>
      <c r="AP565" s="650"/>
      <c r="AQ565" s="650"/>
      <c r="AR565" s="650"/>
      <c r="AS565" s="650"/>
      <c r="AT565" s="650"/>
      <c r="AU565" s="650"/>
      <c r="AV565" s="650"/>
      <c r="AW565" s="650"/>
      <c r="AX565" s="650"/>
      <c r="AY565" s="650"/>
      <c r="AZ565" s="650"/>
      <c r="BA565" s="650"/>
      <c r="BB565" s="650"/>
      <c r="BC565" s="650"/>
      <c r="BD565" s="650"/>
      <c r="BE565" s="650"/>
      <c r="BF565" s="650"/>
      <c r="BG565" s="650"/>
      <c r="BH565" s="650"/>
      <c r="BI565" s="650"/>
      <c r="BJ565" s="650"/>
      <c r="BK565" s="650"/>
      <c r="BL565" s="650"/>
      <c r="BM565" s="650"/>
      <c r="BN565" s="650"/>
      <c r="BO565" s="650"/>
      <c r="BP565" s="650"/>
      <c r="BQ565" s="650"/>
      <c r="BR565" s="650"/>
      <c r="BS565" s="650"/>
      <c r="BT565" s="650"/>
      <c r="BU565" s="650"/>
      <c r="BV565" s="650"/>
      <c r="BW565" s="650"/>
      <c r="BX565" s="650"/>
      <c r="BY565" s="650"/>
      <c r="BZ565" s="650"/>
      <c r="CA565" s="650"/>
      <c r="CB565" s="650"/>
      <c r="CC565" s="650"/>
      <c r="CD565" s="650"/>
      <c r="CE565" s="650"/>
      <c r="CF565" s="650"/>
      <c r="CG565" s="650"/>
      <c r="CH565" s="650"/>
    </row>
    <row r="566" spans="1:86" ht="13.5" customHeight="1">
      <c r="A566" s="379"/>
      <c r="B566" s="649"/>
      <c r="C566" s="650"/>
      <c r="D566" s="650"/>
      <c r="E566" s="650"/>
      <c r="F566" s="650"/>
      <c r="G566" s="650"/>
      <c r="H566" s="650"/>
      <c r="I566" s="650"/>
      <c r="J566" s="650"/>
      <c r="K566" s="650"/>
      <c r="L566" s="650"/>
      <c r="M566" s="650"/>
      <c r="N566" s="650"/>
      <c r="O566" s="650"/>
      <c r="P566" s="650"/>
      <c r="Q566" s="650"/>
      <c r="R566" s="650"/>
      <c r="S566" s="650"/>
      <c r="T566" s="650"/>
      <c r="U566" s="650"/>
      <c r="V566" s="650"/>
      <c r="W566" s="650"/>
      <c r="X566" s="650"/>
      <c r="Y566" s="650"/>
      <c r="Z566" s="650"/>
      <c r="AA566" s="650"/>
      <c r="AB566" s="650"/>
      <c r="AC566" s="650"/>
      <c r="AD566" s="650"/>
      <c r="AE566" s="650"/>
      <c r="AF566" s="650"/>
      <c r="AG566" s="650"/>
      <c r="AH566" s="650"/>
      <c r="AI566" s="650"/>
      <c r="AJ566" s="650"/>
      <c r="AK566" s="650"/>
      <c r="AL566" s="650"/>
      <c r="AM566" s="650"/>
      <c r="AN566" s="650"/>
      <c r="AO566" s="650"/>
      <c r="AP566" s="650"/>
      <c r="AQ566" s="650"/>
      <c r="AR566" s="650"/>
      <c r="AS566" s="650"/>
      <c r="AT566" s="650"/>
      <c r="AU566" s="650"/>
      <c r="AV566" s="650"/>
      <c r="AW566" s="650"/>
      <c r="AX566" s="650"/>
      <c r="AY566" s="650"/>
      <c r="AZ566" s="650"/>
      <c r="BA566" s="650"/>
      <c r="BB566" s="650"/>
      <c r="BC566" s="650"/>
      <c r="BD566" s="650"/>
      <c r="BE566" s="650"/>
      <c r="BF566" s="650"/>
      <c r="BG566" s="650"/>
      <c r="BH566" s="650"/>
      <c r="BI566" s="650"/>
      <c r="BJ566" s="650"/>
      <c r="BK566" s="650"/>
      <c r="BL566" s="650"/>
      <c r="BM566" s="650"/>
      <c r="BN566" s="650"/>
      <c r="BO566" s="650"/>
      <c r="BP566" s="650"/>
      <c r="BQ566" s="650"/>
      <c r="BR566" s="650"/>
      <c r="BS566" s="650"/>
      <c r="BT566" s="650"/>
      <c r="BU566" s="650"/>
      <c r="BV566" s="650"/>
      <c r="BW566" s="650"/>
      <c r="BX566" s="650"/>
      <c r="BY566" s="650"/>
      <c r="BZ566" s="650"/>
      <c r="CA566" s="650"/>
      <c r="CB566" s="650"/>
      <c r="CC566" s="650"/>
      <c r="CD566" s="650"/>
      <c r="CE566" s="650"/>
      <c r="CF566" s="650"/>
      <c r="CG566" s="650"/>
      <c r="CH566" s="650"/>
    </row>
    <row r="567" spans="1:86" ht="13.5" customHeight="1">
      <c r="A567" s="379"/>
      <c r="B567" s="649"/>
      <c r="C567" s="650"/>
      <c r="D567" s="650"/>
      <c r="E567" s="650"/>
      <c r="F567" s="650"/>
      <c r="G567" s="650"/>
      <c r="H567" s="650"/>
      <c r="I567" s="650"/>
      <c r="J567" s="650"/>
      <c r="K567" s="650"/>
      <c r="L567" s="650"/>
      <c r="M567" s="650"/>
      <c r="N567" s="650"/>
      <c r="O567" s="650"/>
      <c r="P567" s="650"/>
      <c r="Q567" s="650"/>
      <c r="R567" s="650"/>
      <c r="S567" s="650"/>
      <c r="T567" s="650"/>
      <c r="U567" s="650"/>
      <c r="V567" s="650"/>
      <c r="W567" s="650"/>
      <c r="X567" s="650"/>
      <c r="Y567" s="650"/>
      <c r="Z567" s="650"/>
      <c r="AA567" s="650"/>
      <c r="AB567" s="650"/>
      <c r="AC567" s="650"/>
      <c r="AD567" s="650"/>
      <c r="AE567" s="650"/>
      <c r="AF567" s="650"/>
      <c r="AG567" s="650"/>
      <c r="AH567" s="650"/>
      <c r="AI567" s="650"/>
      <c r="AJ567" s="650"/>
      <c r="AK567" s="650"/>
      <c r="AL567" s="650"/>
      <c r="AM567" s="650"/>
      <c r="AN567" s="650"/>
      <c r="AO567" s="650"/>
      <c r="AP567" s="650"/>
      <c r="AQ567" s="650"/>
      <c r="AR567" s="650"/>
      <c r="AS567" s="650"/>
      <c r="AT567" s="650"/>
      <c r="AU567" s="650"/>
      <c r="AV567" s="650"/>
      <c r="AW567" s="650"/>
      <c r="AX567" s="650"/>
      <c r="AY567" s="650"/>
      <c r="AZ567" s="650"/>
      <c r="BA567" s="650"/>
      <c r="BB567" s="650"/>
      <c r="BC567" s="650"/>
      <c r="BD567" s="650"/>
      <c r="BE567" s="650"/>
      <c r="BF567" s="650"/>
      <c r="BG567" s="650"/>
      <c r="BH567" s="650"/>
      <c r="BI567" s="650"/>
      <c r="BJ567" s="650"/>
      <c r="BK567" s="650"/>
      <c r="BL567" s="650"/>
      <c r="BM567" s="650"/>
      <c r="BN567" s="650"/>
      <c r="BO567" s="650"/>
      <c r="BP567" s="650"/>
      <c r="BQ567" s="650"/>
      <c r="BR567" s="650"/>
      <c r="BS567" s="650"/>
      <c r="BT567" s="650"/>
      <c r="BU567" s="650"/>
      <c r="BV567" s="650"/>
      <c r="BW567" s="650"/>
      <c r="BX567" s="650"/>
      <c r="BY567" s="650"/>
      <c r="BZ567" s="650"/>
      <c r="CA567" s="650"/>
      <c r="CB567" s="650"/>
      <c r="CC567" s="650"/>
      <c r="CD567" s="650"/>
      <c r="CE567" s="650"/>
      <c r="CF567" s="650"/>
      <c r="CG567" s="650"/>
      <c r="CH567" s="650"/>
    </row>
    <row r="568" spans="1:86" ht="13.5" customHeight="1">
      <c r="A568" s="379"/>
      <c r="B568" s="649"/>
      <c r="C568" s="650"/>
      <c r="D568" s="650"/>
      <c r="E568" s="650"/>
      <c r="F568" s="650"/>
      <c r="G568" s="650"/>
      <c r="H568" s="650"/>
      <c r="I568" s="650"/>
      <c r="J568" s="650"/>
      <c r="K568" s="650"/>
      <c r="L568" s="650"/>
      <c r="M568" s="650"/>
      <c r="N568" s="650"/>
      <c r="O568" s="650"/>
      <c r="P568" s="650"/>
      <c r="Q568" s="650"/>
      <c r="R568" s="650"/>
      <c r="S568" s="650"/>
      <c r="T568" s="650"/>
      <c r="U568" s="650"/>
      <c r="V568" s="650"/>
      <c r="W568" s="650"/>
      <c r="X568" s="650"/>
      <c r="Y568" s="650"/>
      <c r="Z568" s="650"/>
      <c r="AA568" s="650"/>
      <c r="AB568" s="650"/>
      <c r="AC568" s="650"/>
      <c r="AD568" s="650"/>
      <c r="AE568" s="650"/>
      <c r="AF568" s="650"/>
      <c r="AG568" s="650"/>
      <c r="AH568" s="650"/>
      <c r="AI568" s="650"/>
      <c r="AJ568" s="650"/>
      <c r="AK568" s="650"/>
      <c r="AL568" s="650"/>
      <c r="AM568" s="650"/>
      <c r="AN568" s="650"/>
      <c r="AO568" s="650"/>
      <c r="AP568" s="650"/>
      <c r="AQ568" s="650"/>
      <c r="AR568" s="650"/>
      <c r="AS568" s="650"/>
      <c r="AT568" s="650"/>
      <c r="AU568" s="650"/>
      <c r="AV568" s="650"/>
      <c r="AW568" s="650"/>
      <c r="AX568" s="650"/>
      <c r="AY568" s="650"/>
      <c r="AZ568" s="650"/>
      <c r="BA568" s="650"/>
      <c r="BB568" s="650"/>
      <c r="BC568" s="650"/>
      <c r="BD568" s="650"/>
      <c r="BE568" s="650"/>
      <c r="BF568" s="650"/>
      <c r="BG568" s="650"/>
      <c r="BH568" s="650"/>
      <c r="BI568" s="650"/>
      <c r="BJ568" s="650"/>
      <c r="BK568" s="650"/>
      <c r="BL568" s="650"/>
      <c r="BM568" s="650"/>
      <c r="BN568" s="650"/>
      <c r="BO568" s="650"/>
      <c r="BP568" s="650"/>
      <c r="BQ568" s="650"/>
      <c r="BR568" s="650"/>
      <c r="BS568" s="650"/>
      <c r="BT568" s="650"/>
      <c r="BU568" s="650"/>
      <c r="BV568" s="650"/>
      <c r="BW568" s="650"/>
      <c r="BX568" s="650"/>
      <c r="BY568" s="650"/>
      <c r="BZ568" s="650"/>
      <c r="CA568" s="650"/>
      <c r="CB568" s="650"/>
      <c r="CC568" s="650"/>
      <c r="CD568" s="650"/>
      <c r="CE568" s="650"/>
      <c r="CF568" s="650"/>
      <c r="CG568" s="650"/>
      <c r="CH568" s="650"/>
    </row>
    <row r="569" spans="1:86" ht="13.5" customHeight="1">
      <c r="A569" s="379"/>
      <c r="B569" s="649"/>
      <c r="C569" s="650"/>
      <c r="D569" s="650"/>
      <c r="E569" s="650"/>
      <c r="F569" s="650"/>
      <c r="G569" s="650"/>
      <c r="H569" s="650"/>
      <c r="I569" s="650"/>
      <c r="J569" s="650"/>
      <c r="K569" s="650"/>
      <c r="L569" s="650"/>
      <c r="M569" s="650"/>
      <c r="N569" s="650"/>
      <c r="O569" s="650"/>
      <c r="P569" s="650"/>
      <c r="Q569" s="650"/>
      <c r="R569" s="650"/>
      <c r="S569" s="650"/>
      <c r="T569" s="650"/>
      <c r="U569" s="650"/>
      <c r="V569" s="650"/>
      <c r="W569" s="650"/>
      <c r="X569" s="650"/>
      <c r="Y569" s="650"/>
      <c r="Z569" s="650"/>
      <c r="AA569" s="650"/>
      <c r="AB569" s="650"/>
      <c r="AC569" s="650"/>
      <c r="AD569" s="650"/>
      <c r="AE569" s="650"/>
      <c r="AF569" s="650"/>
      <c r="AG569" s="650"/>
      <c r="AH569" s="650"/>
      <c r="AI569" s="650"/>
      <c r="AJ569" s="650"/>
      <c r="AK569" s="650"/>
      <c r="AL569" s="650"/>
      <c r="AM569" s="650"/>
      <c r="AN569" s="650"/>
      <c r="AO569" s="650"/>
      <c r="AP569" s="650"/>
      <c r="AQ569" s="650"/>
      <c r="AR569" s="650"/>
      <c r="AS569" s="650"/>
      <c r="AT569" s="650"/>
      <c r="AU569" s="650"/>
      <c r="AV569" s="650"/>
      <c r="AW569" s="650"/>
      <c r="AX569" s="650"/>
      <c r="AY569" s="650"/>
      <c r="AZ569" s="650"/>
      <c r="BA569" s="650"/>
      <c r="BB569" s="650"/>
      <c r="BC569" s="650"/>
      <c r="BD569" s="650"/>
      <c r="BE569" s="650"/>
      <c r="BF569" s="650"/>
      <c r="BG569" s="650"/>
      <c r="BH569" s="650"/>
      <c r="BI569" s="650"/>
      <c r="BJ569" s="650"/>
      <c r="BK569" s="650"/>
      <c r="BL569" s="650"/>
      <c r="BM569" s="650"/>
      <c r="BN569" s="650"/>
      <c r="BO569" s="650"/>
      <c r="BP569" s="650"/>
      <c r="BQ569" s="650"/>
      <c r="BR569" s="650"/>
      <c r="BS569" s="650"/>
      <c r="BT569" s="650"/>
      <c r="BU569" s="650"/>
      <c r="BV569" s="650"/>
      <c r="BW569" s="650"/>
      <c r="BX569" s="650"/>
      <c r="BY569" s="650"/>
      <c r="BZ569" s="650"/>
      <c r="CA569" s="650"/>
      <c r="CB569" s="650"/>
      <c r="CC569" s="650"/>
      <c r="CD569" s="650"/>
      <c r="CE569" s="650"/>
      <c r="CF569" s="650"/>
      <c r="CG569" s="650"/>
      <c r="CH569" s="650"/>
    </row>
    <row r="570" spans="1:86" ht="13.5" customHeight="1">
      <c r="A570" s="379"/>
      <c r="B570" s="649"/>
      <c r="C570" s="650"/>
      <c r="D570" s="650"/>
      <c r="E570" s="650"/>
      <c r="F570" s="650"/>
      <c r="G570" s="650"/>
      <c r="H570" s="650"/>
      <c r="I570" s="650"/>
      <c r="J570" s="650"/>
      <c r="K570" s="650"/>
      <c r="L570" s="650"/>
      <c r="M570" s="650"/>
      <c r="N570" s="650"/>
      <c r="O570" s="650"/>
      <c r="P570" s="650"/>
      <c r="Q570" s="650"/>
      <c r="R570" s="650"/>
      <c r="S570" s="650"/>
      <c r="T570" s="650"/>
      <c r="U570" s="650"/>
      <c r="V570" s="650"/>
      <c r="W570" s="650"/>
      <c r="X570" s="650"/>
      <c r="Y570" s="650"/>
      <c r="Z570" s="650"/>
      <c r="AA570" s="650"/>
      <c r="AB570" s="650"/>
      <c r="AC570" s="650"/>
      <c r="AD570" s="650"/>
      <c r="AE570" s="650"/>
      <c r="AF570" s="650"/>
      <c r="AG570" s="650"/>
      <c r="AH570" s="650"/>
      <c r="AI570" s="650"/>
      <c r="AJ570" s="650"/>
      <c r="AK570" s="650"/>
      <c r="AL570" s="650"/>
      <c r="AM570" s="650"/>
      <c r="AN570" s="650"/>
      <c r="AO570" s="650"/>
      <c r="AP570" s="650"/>
      <c r="AQ570" s="650"/>
      <c r="AR570" s="650"/>
      <c r="AS570" s="650"/>
      <c r="AT570" s="650"/>
      <c r="AU570" s="650"/>
      <c r="AV570" s="650"/>
      <c r="AW570" s="650"/>
      <c r="AX570" s="650"/>
      <c r="AY570" s="650"/>
      <c r="AZ570" s="650"/>
      <c r="BA570" s="650"/>
      <c r="BB570" s="650"/>
      <c r="BC570" s="650"/>
      <c r="BD570" s="650"/>
      <c r="BE570" s="650"/>
      <c r="BF570" s="650"/>
      <c r="BG570" s="650"/>
      <c r="BH570" s="650"/>
      <c r="BI570" s="650"/>
      <c r="BJ570" s="650"/>
      <c r="BK570" s="650"/>
      <c r="BL570" s="650"/>
      <c r="BM570" s="650"/>
      <c r="BN570" s="650"/>
      <c r="BO570" s="650"/>
      <c r="BP570" s="650"/>
      <c r="BQ570" s="650"/>
      <c r="BR570" s="650"/>
      <c r="BS570" s="650"/>
      <c r="BT570" s="650"/>
      <c r="BU570" s="650"/>
      <c r="BV570" s="650"/>
      <c r="BW570" s="650"/>
      <c r="BX570" s="650"/>
      <c r="BY570" s="650"/>
      <c r="BZ570" s="650"/>
      <c r="CA570" s="650"/>
      <c r="CB570" s="650"/>
      <c r="CC570" s="650"/>
      <c r="CD570" s="650"/>
      <c r="CE570" s="650"/>
      <c r="CF570" s="650"/>
      <c r="CG570" s="650"/>
      <c r="CH570" s="650"/>
    </row>
    <row r="571" spans="1:86" ht="13.5" customHeight="1">
      <c r="A571" s="379"/>
      <c r="B571" s="649"/>
      <c r="C571" s="650"/>
      <c r="D571" s="650"/>
      <c r="E571" s="650"/>
      <c r="F571" s="650"/>
      <c r="G571" s="650"/>
      <c r="H571" s="650"/>
      <c r="I571" s="650"/>
      <c r="J571" s="650"/>
      <c r="K571" s="650"/>
      <c r="L571" s="650"/>
      <c r="M571" s="650"/>
      <c r="N571" s="650"/>
      <c r="O571" s="650"/>
      <c r="P571" s="650"/>
      <c r="Q571" s="650"/>
      <c r="R571" s="650"/>
      <c r="S571" s="650"/>
      <c r="T571" s="650"/>
      <c r="U571" s="650"/>
      <c r="V571" s="650"/>
      <c r="W571" s="650"/>
      <c r="X571" s="650"/>
      <c r="Y571" s="650"/>
      <c r="Z571" s="650"/>
      <c r="AA571" s="650"/>
      <c r="AB571" s="650"/>
      <c r="AC571" s="650"/>
      <c r="AD571" s="650"/>
      <c r="AE571" s="650"/>
      <c r="AF571" s="650"/>
      <c r="AG571" s="650"/>
      <c r="AH571" s="650"/>
      <c r="AI571" s="650"/>
      <c r="AJ571" s="650"/>
      <c r="AK571" s="650"/>
      <c r="AL571" s="650"/>
      <c r="AM571" s="650"/>
      <c r="AN571" s="650"/>
      <c r="AO571" s="650"/>
      <c r="AP571" s="650"/>
      <c r="AQ571" s="650"/>
      <c r="AR571" s="650"/>
      <c r="AS571" s="650"/>
      <c r="AT571" s="650"/>
      <c r="AU571" s="650"/>
      <c r="AV571" s="650"/>
      <c r="AW571" s="650"/>
      <c r="AX571" s="650"/>
      <c r="AY571" s="650"/>
      <c r="AZ571" s="650"/>
      <c r="BA571" s="650"/>
      <c r="BB571" s="650"/>
      <c r="BC571" s="650"/>
      <c r="BD571" s="650"/>
      <c r="BE571" s="650"/>
      <c r="BF571" s="650"/>
      <c r="BG571" s="650"/>
      <c r="BH571" s="650"/>
      <c r="BI571" s="650"/>
      <c r="BJ571" s="650"/>
      <c r="BK571" s="650"/>
      <c r="BL571" s="650"/>
      <c r="BM571" s="650"/>
      <c r="BN571" s="650"/>
      <c r="BO571" s="650"/>
      <c r="BP571" s="650"/>
      <c r="BQ571" s="650"/>
      <c r="BR571" s="650"/>
      <c r="BS571" s="650"/>
      <c r="BT571" s="650"/>
      <c r="BU571" s="650"/>
      <c r="BV571" s="650"/>
      <c r="BW571" s="650"/>
      <c r="BX571" s="650"/>
      <c r="BY571" s="650"/>
      <c r="BZ571" s="650"/>
      <c r="CA571" s="650"/>
      <c r="CB571" s="650"/>
      <c r="CC571" s="650"/>
      <c r="CD571" s="650"/>
      <c r="CE571" s="650"/>
      <c r="CF571" s="650"/>
      <c r="CG571" s="650"/>
      <c r="CH571" s="650"/>
    </row>
    <row r="572" spans="1:86" ht="13.5" customHeight="1">
      <c r="A572" s="379"/>
      <c r="B572" s="649"/>
      <c r="C572" s="650"/>
      <c r="D572" s="650"/>
      <c r="E572" s="650"/>
      <c r="F572" s="650"/>
      <c r="G572" s="650"/>
      <c r="H572" s="650"/>
      <c r="I572" s="650"/>
      <c r="J572" s="650"/>
      <c r="K572" s="650"/>
      <c r="L572" s="650"/>
      <c r="M572" s="650"/>
      <c r="N572" s="650"/>
      <c r="O572" s="650"/>
      <c r="P572" s="650"/>
      <c r="Q572" s="650"/>
      <c r="R572" s="650"/>
      <c r="S572" s="650"/>
      <c r="T572" s="650"/>
      <c r="U572" s="650"/>
      <c r="V572" s="650"/>
      <c r="W572" s="650"/>
      <c r="X572" s="650"/>
      <c r="Y572" s="650"/>
      <c r="Z572" s="650"/>
      <c r="AA572" s="650"/>
      <c r="AB572" s="650"/>
      <c r="AC572" s="650"/>
      <c r="AD572" s="650"/>
      <c r="AE572" s="650"/>
      <c r="AF572" s="650"/>
      <c r="AG572" s="650"/>
      <c r="AH572" s="650"/>
      <c r="AI572" s="650"/>
      <c r="AJ572" s="650"/>
      <c r="AK572" s="650"/>
      <c r="AL572" s="650"/>
      <c r="AM572" s="650"/>
      <c r="AN572" s="650"/>
      <c r="AO572" s="650"/>
      <c r="AP572" s="650"/>
      <c r="AQ572" s="650"/>
      <c r="AR572" s="650"/>
      <c r="AS572" s="650"/>
      <c r="AT572" s="650"/>
      <c r="AU572" s="650"/>
      <c r="AV572" s="650"/>
      <c r="AW572" s="650"/>
      <c r="AX572" s="650"/>
      <c r="AY572" s="650"/>
      <c r="AZ572" s="650"/>
      <c r="BA572" s="650"/>
      <c r="BB572" s="650"/>
      <c r="BC572" s="650"/>
      <c r="BD572" s="650"/>
      <c r="BE572" s="650"/>
      <c r="BF572" s="650"/>
      <c r="BG572" s="650"/>
      <c r="BH572" s="650"/>
      <c r="BI572" s="650"/>
      <c r="BJ572" s="650"/>
      <c r="BK572" s="650"/>
      <c r="BL572" s="650"/>
      <c r="BM572" s="650"/>
      <c r="BN572" s="650"/>
      <c r="BO572" s="650"/>
      <c r="BP572" s="650"/>
      <c r="BQ572" s="650"/>
      <c r="BR572" s="650"/>
      <c r="BS572" s="650"/>
      <c r="BT572" s="650"/>
      <c r="BU572" s="650"/>
      <c r="BV572" s="650"/>
      <c r="BW572" s="650"/>
      <c r="BX572" s="650"/>
      <c r="BY572" s="650"/>
      <c r="BZ572" s="650"/>
      <c r="CA572" s="650"/>
      <c r="CB572" s="650"/>
      <c r="CC572" s="650"/>
      <c r="CD572" s="650"/>
      <c r="CE572" s="650"/>
      <c r="CF572" s="650"/>
      <c r="CG572" s="650"/>
      <c r="CH572" s="650"/>
    </row>
    <row r="573" spans="1:86" ht="13.5" customHeight="1">
      <c r="A573" s="379"/>
      <c r="B573" s="649"/>
      <c r="C573" s="650"/>
      <c r="D573" s="650"/>
      <c r="E573" s="650"/>
      <c r="F573" s="650"/>
      <c r="G573" s="650"/>
      <c r="H573" s="650"/>
      <c r="I573" s="650"/>
      <c r="J573" s="650"/>
      <c r="K573" s="650"/>
      <c r="L573" s="650"/>
      <c r="M573" s="650"/>
      <c r="N573" s="650"/>
      <c r="O573" s="650"/>
      <c r="P573" s="650"/>
      <c r="Q573" s="650"/>
      <c r="R573" s="650"/>
      <c r="S573" s="650"/>
      <c r="T573" s="650"/>
      <c r="U573" s="650"/>
      <c r="V573" s="650"/>
      <c r="W573" s="650"/>
      <c r="X573" s="650"/>
      <c r="Y573" s="650"/>
      <c r="Z573" s="650"/>
      <c r="AA573" s="650"/>
      <c r="AB573" s="650"/>
      <c r="AC573" s="650"/>
      <c r="AD573" s="650"/>
      <c r="AE573" s="650"/>
      <c r="AF573" s="650"/>
      <c r="AG573" s="650"/>
      <c r="AH573" s="650"/>
      <c r="AI573" s="650"/>
      <c r="AJ573" s="650"/>
      <c r="AK573" s="650"/>
      <c r="AL573" s="650"/>
      <c r="AM573" s="650"/>
      <c r="AN573" s="650"/>
      <c r="AO573" s="650"/>
      <c r="AP573" s="650"/>
      <c r="AQ573" s="650"/>
      <c r="AR573" s="650"/>
      <c r="AS573" s="650"/>
      <c r="AT573" s="650"/>
      <c r="AU573" s="650"/>
      <c r="AV573" s="650"/>
      <c r="AW573" s="650"/>
      <c r="AX573" s="650"/>
      <c r="AY573" s="650"/>
      <c r="AZ573" s="650"/>
      <c r="BA573" s="650"/>
      <c r="BB573" s="650"/>
      <c r="BC573" s="650"/>
      <c r="BD573" s="650"/>
      <c r="BE573" s="650"/>
      <c r="BF573" s="650"/>
      <c r="BG573" s="650"/>
      <c r="BH573" s="650"/>
      <c r="BI573" s="650"/>
      <c r="BJ573" s="650"/>
      <c r="BK573" s="650"/>
      <c r="BL573" s="650"/>
      <c r="BM573" s="650"/>
      <c r="BN573" s="650"/>
      <c r="BO573" s="650"/>
      <c r="BP573" s="650"/>
      <c r="BQ573" s="650"/>
      <c r="BR573" s="650"/>
      <c r="BS573" s="650"/>
      <c r="BT573" s="650"/>
      <c r="BU573" s="650"/>
      <c r="BV573" s="650"/>
      <c r="BW573" s="650"/>
      <c r="BX573" s="650"/>
      <c r="BY573" s="650"/>
      <c r="BZ573" s="650"/>
      <c r="CA573" s="650"/>
      <c r="CB573" s="650"/>
      <c r="CC573" s="650"/>
      <c r="CD573" s="650"/>
      <c r="CE573" s="650"/>
      <c r="CF573" s="650"/>
      <c r="CG573" s="650"/>
      <c r="CH573" s="650"/>
    </row>
    <row r="574" spans="1:86" ht="13.5" customHeight="1">
      <c r="A574" s="379"/>
      <c r="B574" s="649"/>
      <c r="C574" s="650"/>
      <c r="D574" s="650"/>
      <c r="E574" s="650"/>
      <c r="F574" s="650"/>
      <c r="G574" s="650"/>
      <c r="H574" s="650"/>
      <c r="I574" s="650"/>
      <c r="J574" s="650"/>
      <c r="K574" s="650"/>
      <c r="L574" s="650"/>
      <c r="M574" s="650"/>
      <c r="N574" s="650"/>
      <c r="O574" s="650"/>
      <c r="P574" s="650"/>
      <c r="Q574" s="650"/>
      <c r="R574" s="650"/>
      <c r="S574" s="650"/>
      <c r="T574" s="650"/>
      <c r="U574" s="650"/>
      <c r="V574" s="650"/>
      <c r="W574" s="650"/>
      <c r="X574" s="650"/>
      <c r="Y574" s="650"/>
      <c r="Z574" s="650"/>
      <c r="AA574" s="650"/>
      <c r="AB574" s="650"/>
      <c r="AC574" s="650"/>
      <c r="AD574" s="650"/>
      <c r="AE574" s="650"/>
      <c r="AF574" s="650"/>
      <c r="AG574" s="650"/>
      <c r="AH574" s="650"/>
      <c r="AI574" s="650"/>
      <c r="AJ574" s="650"/>
      <c r="AK574" s="650"/>
      <c r="AL574" s="650"/>
      <c r="AM574" s="650"/>
      <c r="AN574" s="650"/>
      <c r="AO574" s="650"/>
      <c r="AP574" s="650"/>
      <c r="AQ574" s="650"/>
      <c r="AR574" s="650"/>
      <c r="AS574" s="650"/>
      <c r="AT574" s="650"/>
      <c r="AU574" s="650"/>
      <c r="AV574" s="650"/>
      <c r="AW574" s="650"/>
      <c r="AX574" s="650"/>
      <c r="AY574" s="650"/>
      <c r="AZ574" s="650"/>
      <c r="BA574" s="650"/>
      <c r="BB574" s="650"/>
      <c r="BC574" s="650"/>
      <c r="BD574" s="650"/>
      <c r="BE574" s="650"/>
      <c r="BF574" s="650"/>
      <c r="BG574" s="650"/>
      <c r="BH574" s="650"/>
      <c r="BI574" s="650"/>
      <c r="BJ574" s="650"/>
      <c r="BK574" s="650"/>
      <c r="BL574" s="650"/>
      <c r="BM574" s="650"/>
      <c r="BN574" s="650"/>
      <c r="BO574" s="650"/>
      <c r="BP574" s="650"/>
      <c r="BQ574" s="650"/>
      <c r="BR574" s="650"/>
      <c r="BS574" s="650"/>
      <c r="BT574" s="650"/>
      <c r="BU574" s="650"/>
      <c r="BV574" s="650"/>
      <c r="BW574" s="650"/>
      <c r="BX574" s="650"/>
      <c r="BY574" s="650"/>
      <c r="BZ574" s="650"/>
      <c r="CA574" s="650"/>
      <c r="CB574" s="650"/>
      <c r="CC574" s="650"/>
      <c r="CD574" s="650"/>
      <c r="CE574" s="650"/>
      <c r="CF574" s="650"/>
      <c r="CG574" s="650"/>
      <c r="CH574" s="650"/>
    </row>
    <row r="575" spans="1:86" ht="13.5" customHeight="1">
      <c r="A575" s="379"/>
      <c r="B575" s="649"/>
      <c r="C575" s="650"/>
      <c r="D575" s="650"/>
      <c r="E575" s="650"/>
      <c r="F575" s="650"/>
      <c r="G575" s="650"/>
      <c r="H575" s="650"/>
      <c r="I575" s="650"/>
      <c r="J575" s="650"/>
      <c r="K575" s="650"/>
      <c r="L575" s="650"/>
      <c r="M575" s="650"/>
      <c r="N575" s="650"/>
      <c r="O575" s="650"/>
      <c r="P575" s="650"/>
      <c r="Q575" s="650"/>
      <c r="R575" s="650"/>
      <c r="S575" s="650"/>
      <c r="T575" s="650"/>
      <c r="U575" s="650"/>
      <c r="V575" s="650"/>
      <c r="W575" s="650"/>
      <c r="X575" s="650"/>
      <c r="Y575" s="650"/>
      <c r="Z575" s="650"/>
      <c r="AA575" s="650"/>
      <c r="AB575" s="650"/>
      <c r="AC575" s="650"/>
      <c r="AD575" s="650"/>
      <c r="AE575" s="650"/>
      <c r="AF575" s="650"/>
      <c r="AG575" s="650"/>
      <c r="AH575" s="650"/>
      <c r="AI575" s="650"/>
      <c r="AJ575" s="650"/>
      <c r="AK575" s="650"/>
      <c r="AL575" s="650"/>
      <c r="AM575" s="650"/>
      <c r="AN575" s="650"/>
      <c r="AO575" s="650"/>
      <c r="AP575" s="650"/>
      <c r="AQ575" s="650"/>
      <c r="AR575" s="650"/>
      <c r="AS575" s="650"/>
      <c r="AT575" s="650"/>
      <c r="AU575" s="650"/>
      <c r="AV575" s="650"/>
      <c r="AW575" s="650"/>
      <c r="AX575" s="650"/>
      <c r="AY575" s="650"/>
      <c r="AZ575" s="650"/>
      <c r="BA575" s="650"/>
      <c r="BB575" s="650"/>
      <c r="BC575" s="650"/>
      <c r="BD575" s="650"/>
      <c r="BE575" s="650"/>
      <c r="BF575" s="650"/>
      <c r="BG575" s="650"/>
      <c r="BH575" s="650"/>
      <c r="BI575" s="650"/>
      <c r="BJ575" s="650"/>
      <c r="BK575" s="650"/>
      <c r="BL575" s="650"/>
      <c r="BM575" s="650"/>
      <c r="BN575" s="650"/>
      <c r="BO575" s="650"/>
      <c r="BP575" s="650"/>
      <c r="BQ575" s="650"/>
      <c r="BR575" s="650"/>
      <c r="BS575" s="650"/>
      <c r="BT575" s="650"/>
      <c r="BU575" s="650"/>
      <c r="BV575" s="650"/>
      <c r="BW575" s="650"/>
      <c r="BX575" s="650"/>
      <c r="BY575" s="650"/>
      <c r="BZ575" s="650"/>
      <c r="CA575" s="650"/>
      <c r="CB575" s="650"/>
      <c r="CC575" s="650"/>
      <c r="CD575" s="650"/>
      <c r="CE575" s="650"/>
      <c r="CF575" s="650"/>
      <c r="CG575" s="650"/>
      <c r="CH575" s="650"/>
    </row>
    <row r="576" spans="1:86" ht="13.5" customHeight="1">
      <c r="A576" s="379"/>
      <c r="B576" s="649"/>
      <c r="C576" s="650"/>
      <c r="D576" s="650"/>
      <c r="E576" s="650"/>
      <c r="F576" s="650"/>
      <c r="G576" s="650"/>
      <c r="H576" s="650"/>
      <c r="I576" s="650"/>
      <c r="J576" s="650"/>
      <c r="K576" s="650"/>
      <c r="L576" s="650"/>
      <c r="M576" s="650"/>
      <c r="N576" s="650"/>
      <c r="O576" s="650"/>
      <c r="P576" s="650"/>
      <c r="Q576" s="650"/>
      <c r="R576" s="650"/>
      <c r="S576" s="650"/>
      <c r="T576" s="650"/>
      <c r="U576" s="650"/>
      <c r="V576" s="650"/>
      <c r="W576" s="650"/>
      <c r="X576" s="650"/>
      <c r="Y576" s="650"/>
      <c r="Z576" s="650"/>
      <c r="AA576" s="650"/>
      <c r="AB576" s="650"/>
      <c r="AC576" s="650"/>
      <c r="AD576" s="650"/>
      <c r="AE576" s="650"/>
      <c r="AF576" s="650"/>
      <c r="AG576" s="650"/>
      <c r="AH576" s="650"/>
      <c r="AI576" s="650"/>
      <c r="AJ576" s="650"/>
      <c r="AK576" s="650"/>
      <c r="AL576" s="650"/>
      <c r="AM576" s="650"/>
      <c r="AN576" s="650"/>
      <c r="AO576" s="650"/>
      <c r="AP576" s="650"/>
      <c r="AQ576" s="650"/>
      <c r="AR576" s="650"/>
      <c r="AS576" s="650"/>
      <c r="AT576" s="650"/>
      <c r="AU576" s="650"/>
      <c r="AV576" s="650"/>
      <c r="AW576" s="650"/>
      <c r="AX576" s="650"/>
      <c r="AY576" s="650"/>
      <c r="AZ576" s="650"/>
      <c r="BA576" s="650"/>
      <c r="BB576" s="650"/>
      <c r="BC576" s="650"/>
      <c r="BD576" s="650"/>
      <c r="BE576" s="650"/>
      <c r="BF576" s="650"/>
      <c r="BG576" s="650"/>
      <c r="BH576" s="650"/>
      <c r="BI576" s="650"/>
      <c r="BJ576" s="650"/>
      <c r="BK576" s="650"/>
      <c r="BL576" s="650"/>
      <c r="BM576" s="650"/>
      <c r="BN576" s="650"/>
      <c r="BO576" s="650"/>
      <c r="BP576" s="650"/>
      <c r="BQ576" s="650"/>
      <c r="BR576" s="650"/>
      <c r="BS576" s="650"/>
      <c r="BT576" s="650"/>
      <c r="BU576" s="650"/>
      <c r="BV576" s="650"/>
      <c r="BW576" s="650"/>
      <c r="BX576" s="650"/>
      <c r="BY576" s="650"/>
      <c r="BZ576" s="650"/>
      <c r="CA576" s="650"/>
      <c r="CB576" s="650"/>
      <c r="CC576" s="650"/>
      <c r="CD576" s="650"/>
      <c r="CE576" s="650"/>
      <c r="CF576" s="650"/>
      <c r="CG576" s="650"/>
      <c r="CH576" s="650"/>
    </row>
    <row r="577" spans="1:86" ht="13.5" customHeight="1">
      <c r="A577" s="379"/>
      <c r="B577" s="649"/>
      <c r="C577" s="650"/>
      <c r="D577" s="650"/>
      <c r="E577" s="650"/>
      <c r="F577" s="650"/>
      <c r="G577" s="650"/>
      <c r="H577" s="650"/>
      <c r="I577" s="650"/>
      <c r="J577" s="650"/>
      <c r="K577" s="650"/>
      <c r="L577" s="650"/>
      <c r="M577" s="650"/>
      <c r="N577" s="650"/>
      <c r="O577" s="650"/>
      <c r="P577" s="650"/>
      <c r="Q577" s="650"/>
      <c r="R577" s="650"/>
      <c r="S577" s="650"/>
      <c r="T577" s="650"/>
      <c r="U577" s="650"/>
      <c r="V577" s="650"/>
      <c r="W577" s="650"/>
      <c r="X577" s="650"/>
      <c r="Y577" s="650"/>
      <c r="Z577" s="650"/>
      <c r="AA577" s="650"/>
      <c r="AB577" s="650"/>
      <c r="AC577" s="650"/>
      <c r="AD577" s="650"/>
      <c r="AE577" s="650"/>
      <c r="AF577" s="650"/>
      <c r="AG577" s="650"/>
      <c r="AH577" s="650"/>
      <c r="AI577" s="650"/>
      <c r="AJ577" s="650"/>
      <c r="AK577" s="650"/>
      <c r="AL577" s="650"/>
      <c r="AM577" s="650"/>
      <c r="AN577" s="650"/>
      <c r="AO577" s="650"/>
      <c r="AP577" s="650"/>
      <c r="AQ577" s="650"/>
      <c r="AR577" s="650"/>
      <c r="AS577" s="650"/>
      <c r="AT577" s="650"/>
      <c r="AU577" s="650"/>
      <c r="AV577" s="650"/>
      <c r="AW577" s="650"/>
      <c r="AX577" s="650"/>
      <c r="AY577" s="650"/>
      <c r="AZ577" s="650"/>
      <c r="BA577" s="650"/>
      <c r="BB577" s="650"/>
      <c r="BC577" s="650"/>
      <c r="BD577" s="650"/>
      <c r="BE577" s="650"/>
      <c r="BF577" s="650"/>
      <c r="BG577" s="650"/>
      <c r="BH577" s="650"/>
      <c r="BI577" s="650"/>
      <c r="BJ577" s="650"/>
      <c r="BK577" s="650"/>
      <c r="BL577" s="650"/>
      <c r="BM577" s="650"/>
      <c r="BN577" s="650"/>
      <c r="BO577" s="650"/>
      <c r="BP577" s="650"/>
      <c r="BQ577" s="650"/>
      <c r="BR577" s="650"/>
      <c r="BS577" s="650"/>
      <c r="BT577" s="650"/>
      <c r="BU577" s="650"/>
      <c r="BV577" s="650"/>
      <c r="BW577" s="650"/>
      <c r="BX577" s="650"/>
      <c r="BY577" s="650"/>
      <c r="BZ577" s="650"/>
      <c r="CA577" s="650"/>
      <c r="CB577" s="650"/>
      <c r="CC577" s="650"/>
      <c r="CD577" s="650"/>
      <c r="CE577" s="650"/>
      <c r="CF577" s="650"/>
      <c r="CG577" s="650"/>
      <c r="CH577" s="650"/>
    </row>
    <row r="578" spans="1:86" ht="13.5" customHeight="1">
      <c r="A578" s="379"/>
      <c r="B578" s="649"/>
      <c r="C578" s="650"/>
      <c r="D578" s="650"/>
      <c r="E578" s="650"/>
      <c r="F578" s="650"/>
      <c r="G578" s="650"/>
      <c r="H578" s="650"/>
      <c r="I578" s="650"/>
      <c r="J578" s="650"/>
      <c r="K578" s="650"/>
      <c r="L578" s="650"/>
      <c r="M578" s="650"/>
      <c r="N578" s="650"/>
      <c r="O578" s="650"/>
      <c r="P578" s="650"/>
      <c r="Q578" s="650"/>
      <c r="R578" s="650"/>
      <c r="S578" s="650"/>
      <c r="T578" s="650"/>
      <c r="U578" s="650"/>
      <c r="V578" s="650"/>
      <c r="W578" s="650"/>
      <c r="X578" s="650"/>
      <c r="Y578" s="650"/>
      <c r="Z578" s="650"/>
      <c r="AA578" s="650"/>
      <c r="AB578" s="650"/>
      <c r="AC578" s="650"/>
      <c r="AD578" s="650"/>
      <c r="AE578" s="650"/>
      <c r="AF578" s="650"/>
      <c r="AG578" s="650"/>
      <c r="AH578" s="650"/>
      <c r="AI578" s="650"/>
      <c r="AJ578" s="650"/>
      <c r="AK578" s="650"/>
      <c r="AL578" s="650"/>
      <c r="AM578" s="650"/>
      <c r="AN578" s="650"/>
      <c r="AO578" s="650"/>
      <c r="AP578" s="650"/>
      <c r="AQ578" s="650"/>
      <c r="AR578" s="650"/>
      <c r="AS578" s="650"/>
      <c r="AT578" s="650"/>
      <c r="AU578" s="650"/>
      <c r="AV578" s="650"/>
      <c r="AW578" s="650"/>
      <c r="AX578" s="650"/>
      <c r="AY578" s="650"/>
      <c r="AZ578" s="650"/>
      <c r="BA578" s="650"/>
      <c r="BB578" s="650"/>
      <c r="BC578" s="650"/>
      <c r="BD578" s="650"/>
      <c r="BE578" s="650"/>
      <c r="BF578" s="650"/>
      <c r="BG578" s="650"/>
      <c r="BH578" s="650"/>
      <c r="BI578" s="650"/>
      <c r="BJ578" s="650"/>
      <c r="BK578" s="650"/>
      <c r="BL578" s="650"/>
      <c r="BM578" s="650"/>
      <c r="BN578" s="650"/>
      <c r="BO578" s="650"/>
      <c r="BP578" s="650"/>
      <c r="BQ578" s="650"/>
      <c r="BR578" s="650"/>
      <c r="BS578" s="650"/>
      <c r="BT578" s="650"/>
      <c r="BU578" s="650"/>
      <c r="BV578" s="650"/>
      <c r="BW578" s="650"/>
      <c r="BX578" s="650"/>
      <c r="BY578" s="650"/>
      <c r="BZ578" s="650"/>
      <c r="CA578" s="650"/>
      <c r="CB578" s="650"/>
      <c r="CC578" s="650"/>
      <c r="CD578" s="650"/>
      <c r="CE578" s="650"/>
      <c r="CF578" s="650"/>
      <c r="CG578" s="650"/>
      <c r="CH578" s="650"/>
    </row>
    <row r="579" spans="1:86" ht="13.5" customHeight="1">
      <c r="A579" s="379"/>
      <c r="B579" s="649"/>
      <c r="C579" s="650"/>
      <c r="D579" s="650"/>
      <c r="E579" s="650"/>
      <c r="F579" s="650"/>
      <c r="G579" s="650"/>
      <c r="H579" s="650"/>
      <c r="I579" s="650"/>
      <c r="J579" s="650"/>
      <c r="K579" s="650"/>
      <c r="L579" s="650"/>
      <c r="M579" s="650"/>
      <c r="N579" s="650"/>
      <c r="O579" s="650"/>
      <c r="P579" s="650"/>
      <c r="Q579" s="650"/>
      <c r="R579" s="650"/>
      <c r="S579" s="650"/>
      <c r="T579" s="650"/>
      <c r="U579" s="650"/>
      <c r="V579" s="650"/>
      <c r="W579" s="650"/>
      <c r="X579" s="650"/>
      <c r="Y579" s="650"/>
      <c r="Z579" s="650"/>
      <c r="AA579" s="650"/>
      <c r="AB579" s="650"/>
      <c r="AC579" s="650"/>
      <c r="AD579" s="650"/>
      <c r="AE579" s="650"/>
      <c r="AF579" s="650"/>
      <c r="AG579" s="650"/>
      <c r="AH579" s="650"/>
      <c r="AI579" s="650"/>
      <c r="AJ579" s="650"/>
      <c r="AK579" s="650"/>
      <c r="AL579" s="650"/>
      <c r="AM579" s="650"/>
      <c r="AN579" s="650"/>
      <c r="AO579" s="650"/>
      <c r="AP579" s="650"/>
      <c r="AQ579" s="650"/>
      <c r="AR579" s="650"/>
      <c r="AS579" s="650"/>
      <c r="AT579" s="650"/>
      <c r="AU579" s="650"/>
      <c r="AV579" s="650"/>
      <c r="AW579" s="650"/>
      <c r="AX579" s="650"/>
      <c r="AY579" s="650"/>
      <c r="AZ579" s="650"/>
      <c r="BA579" s="650"/>
      <c r="BB579" s="650"/>
      <c r="BC579" s="650"/>
      <c r="BD579" s="650"/>
      <c r="BE579" s="650"/>
      <c r="BF579" s="650"/>
      <c r="BG579" s="650"/>
      <c r="BH579" s="650"/>
      <c r="BI579" s="650"/>
      <c r="BJ579" s="650"/>
      <c r="BK579" s="650"/>
      <c r="BL579" s="650"/>
      <c r="BM579" s="650"/>
      <c r="BN579" s="650"/>
      <c r="BO579" s="650"/>
      <c r="BP579" s="650"/>
      <c r="BQ579" s="650"/>
      <c r="BR579" s="650"/>
      <c r="BS579" s="650"/>
      <c r="BT579" s="650"/>
      <c r="BU579" s="650"/>
      <c r="BV579" s="650"/>
      <c r="BW579" s="650"/>
      <c r="BX579" s="650"/>
      <c r="BY579" s="650"/>
      <c r="BZ579" s="650"/>
      <c r="CA579" s="650"/>
      <c r="CB579" s="650"/>
      <c r="CC579" s="650"/>
      <c r="CD579" s="650"/>
      <c r="CE579" s="650"/>
      <c r="CF579" s="650"/>
      <c r="CG579" s="650"/>
      <c r="CH579" s="650"/>
    </row>
    <row r="580" spans="1:86" ht="13.5" customHeight="1">
      <c r="A580" s="379"/>
      <c r="B580" s="649"/>
      <c r="C580" s="650"/>
      <c r="D580" s="650"/>
      <c r="E580" s="650"/>
      <c r="F580" s="650"/>
      <c r="G580" s="650"/>
      <c r="H580" s="650"/>
      <c r="I580" s="650"/>
      <c r="J580" s="650"/>
      <c r="K580" s="650"/>
      <c r="L580" s="650"/>
      <c r="M580" s="650"/>
      <c r="N580" s="650"/>
      <c r="O580" s="650"/>
      <c r="P580" s="650"/>
      <c r="Q580" s="650"/>
      <c r="R580" s="650"/>
      <c r="S580" s="650"/>
      <c r="T580" s="650"/>
      <c r="U580" s="650"/>
      <c r="V580" s="650"/>
      <c r="W580" s="650"/>
      <c r="X580" s="650"/>
      <c r="Y580" s="650"/>
      <c r="Z580" s="650"/>
      <c r="AA580" s="650"/>
      <c r="AB580" s="650"/>
      <c r="AC580" s="650"/>
      <c r="AD580" s="650"/>
      <c r="AE580" s="650"/>
      <c r="AF580" s="650"/>
      <c r="AG580" s="650"/>
      <c r="AH580" s="650"/>
      <c r="AI580" s="650"/>
      <c r="AJ580" s="650"/>
      <c r="AK580" s="650"/>
      <c r="AL580" s="650"/>
      <c r="AM580" s="650"/>
      <c r="AN580" s="650"/>
      <c r="AO580" s="650"/>
      <c r="AP580" s="650"/>
      <c r="AQ580" s="650"/>
      <c r="AR580" s="650"/>
      <c r="AS580" s="650"/>
      <c r="AT580" s="650"/>
      <c r="AU580" s="650"/>
      <c r="AV580" s="650"/>
      <c r="AW580" s="650"/>
      <c r="AX580" s="650"/>
      <c r="AY580" s="650"/>
      <c r="AZ580" s="650"/>
      <c r="BA580" s="650"/>
      <c r="BB580" s="650"/>
      <c r="BC580" s="650"/>
      <c r="BD580" s="650"/>
      <c r="BE580" s="650"/>
      <c r="BF580" s="650"/>
      <c r="BG580" s="650"/>
      <c r="BH580" s="650"/>
      <c r="BI580" s="650"/>
      <c r="BJ580" s="650"/>
      <c r="BK580" s="650"/>
      <c r="BL580" s="650"/>
      <c r="BM580" s="650"/>
      <c r="BN580" s="650"/>
      <c r="BO580" s="650"/>
      <c r="BP580" s="650"/>
      <c r="BQ580" s="650"/>
      <c r="BR580" s="650"/>
      <c r="BS580" s="650"/>
      <c r="BT580" s="650"/>
      <c r="BU580" s="650"/>
      <c r="BV580" s="650"/>
      <c r="BW580" s="650"/>
      <c r="BX580" s="650"/>
      <c r="BY580" s="650"/>
      <c r="BZ580" s="650"/>
      <c r="CA580" s="650"/>
      <c r="CB580" s="650"/>
      <c r="CC580" s="650"/>
      <c r="CD580" s="650"/>
      <c r="CE580" s="650"/>
      <c r="CF580" s="650"/>
      <c r="CG580" s="650"/>
      <c r="CH580" s="650"/>
    </row>
    <row r="581" spans="1:86" ht="13.5" customHeight="1">
      <c r="A581" s="379"/>
      <c r="B581" s="649"/>
      <c r="C581" s="650"/>
      <c r="D581" s="650"/>
      <c r="E581" s="650"/>
      <c r="F581" s="650"/>
      <c r="G581" s="650"/>
      <c r="H581" s="650"/>
      <c r="I581" s="650"/>
      <c r="J581" s="650"/>
      <c r="K581" s="650"/>
      <c r="L581" s="650"/>
      <c r="M581" s="650"/>
      <c r="N581" s="650"/>
      <c r="O581" s="650"/>
      <c r="P581" s="650"/>
      <c r="Q581" s="650"/>
      <c r="R581" s="650"/>
      <c r="S581" s="650"/>
      <c r="T581" s="650"/>
      <c r="U581" s="650"/>
      <c r="V581" s="650"/>
      <c r="W581" s="650"/>
      <c r="X581" s="650"/>
      <c r="Y581" s="650"/>
      <c r="Z581" s="650"/>
      <c r="AA581" s="650"/>
      <c r="AB581" s="650"/>
      <c r="AC581" s="650"/>
      <c r="AD581" s="650"/>
      <c r="AE581" s="650"/>
      <c r="AF581" s="650"/>
      <c r="AG581" s="650"/>
      <c r="AH581" s="650"/>
      <c r="AI581" s="650"/>
      <c r="AJ581" s="650"/>
      <c r="AK581" s="650"/>
      <c r="AL581" s="650"/>
      <c r="AM581" s="650"/>
      <c r="AN581" s="650"/>
      <c r="AO581" s="650"/>
      <c r="AP581" s="650"/>
      <c r="AQ581" s="650"/>
      <c r="AR581" s="650"/>
      <c r="AS581" s="650"/>
      <c r="AT581" s="650"/>
      <c r="AU581" s="650"/>
      <c r="AV581" s="650"/>
      <c r="AW581" s="650"/>
      <c r="AX581" s="650"/>
      <c r="AY581" s="650"/>
      <c r="AZ581" s="650"/>
      <c r="BA581" s="650"/>
      <c r="BB581" s="650"/>
      <c r="BC581" s="650"/>
      <c r="BD581" s="650"/>
      <c r="BE581" s="650"/>
      <c r="BF581" s="650"/>
      <c r="BG581" s="650"/>
      <c r="BH581" s="650"/>
      <c r="BI581" s="650"/>
      <c r="BJ581" s="650"/>
      <c r="BK581" s="650"/>
      <c r="BL581" s="650"/>
      <c r="BM581" s="650"/>
      <c r="BN581" s="650"/>
      <c r="BO581" s="650"/>
      <c r="BP581" s="650"/>
      <c r="BQ581" s="650"/>
      <c r="BR581" s="650"/>
      <c r="BS581" s="650"/>
      <c r="BT581" s="650"/>
      <c r="BU581" s="650"/>
      <c r="BV581" s="650"/>
      <c r="BW581" s="650"/>
      <c r="BX581" s="650"/>
      <c r="BY581" s="650"/>
      <c r="BZ581" s="650"/>
      <c r="CA581" s="650"/>
      <c r="CB581" s="650"/>
      <c r="CC581" s="650"/>
      <c r="CD581" s="650"/>
      <c r="CE581" s="650"/>
      <c r="CF581" s="650"/>
      <c r="CG581" s="650"/>
      <c r="CH581" s="650"/>
    </row>
    <row r="582" spans="1:86" ht="13.5" customHeight="1">
      <c r="A582" s="379"/>
      <c r="B582" s="649"/>
      <c r="C582" s="650"/>
      <c r="D582" s="650"/>
      <c r="E582" s="650"/>
      <c r="F582" s="650"/>
      <c r="G582" s="650"/>
      <c r="H582" s="650"/>
      <c r="I582" s="650"/>
      <c r="J582" s="650"/>
      <c r="K582" s="650"/>
      <c r="L582" s="650"/>
      <c r="M582" s="650"/>
      <c r="N582" s="650"/>
      <c r="O582" s="650"/>
      <c r="P582" s="650"/>
      <c r="Q582" s="650"/>
      <c r="R582" s="650"/>
      <c r="S582" s="650"/>
      <c r="T582" s="650"/>
      <c r="U582" s="650"/>
      <c r="V582" s="650"/>
      <c r="W582" s="650"/>
      <c r="X582" s="650"/>
      <c r="Y582" s="650"/>
      <c r="Z582" s="650"/>
      <c r="AA582" s="650"/>
      <c r="AB582" s="650"/>
      <c r="AC582" s="650"/>
      <c r="AD582" s="650"/>
      <c r="AE582" s="650"/>
      <c r="AF582" s="650"/>
      <c r="AG582" s="650"/>
      <c r="AH582" s="650"/>
      <c r="AI582" s="650"/>
      <c r="AJ582" s="650"/>
      <c r="AK582" s="650"/>
      <c r="AL582" s="650"/>
      <c r="AM582" s="650"/>
      <c r="AN582" s="650"/>
      <c r="AO582" s="650"/>
      <c r="AP582" s="650"/>
      <c r="AQ582" s="650"/>
      <c r="AR582" s="650"/>
      <c r="AS582" s="650"/>
      <c r="AT582" s="650"/>
      <c r="AU582" s="650"/>
      <c r="AV582" s="650"/>
      <c r="AW582" s="650"/>
      <c r="AX582" s="650"/>
      <c r="AY582" s="650"/>
      <c r="AZ582" s="650"/>
      <c r="BA582" s="650"/>
      <c r="BB582" s="650"/>
      <c r="BC582" s="650"/>
      <c r="BD582" s="650"/>
      <c r="BE582" s="650"/>
      <c r="BF582" s="650"/>
      <c r="BG582" s="650"/>
      <c r="BH582" s="650"/>
      <c r="BI582" s="650"/>
      <c r="BJ582" s="650"/>
      <c r="BK582" s="650"/>
      <c r="BL582" s="650"/>
      <c r="BM582" s="650"/>
      <c r="BN582" s="650"/>
      <c r="BO582" s="650"/>
      <c r="BP582" s="650"/>
      <c r="BQ582" s="650"/>
      <c r="BR582" s="650"/>
      <c r="BS582" s="650"/>
      <c r="BT582" s="650"/>
      <c r="BU582" s="650"/>
      <c r="BV582" s="650"/>
      <c r="BW582" s="650"/>
      <c r="BX582" s="650"/>
      <c r="BY582" s="650"/>
      <c r="BZ582" s="650"/>
      <c r="CA582" s="650"/>
      <c r="CB582" s="650"/>
      <c r="CC582" s="650"/>
      <c r="CD582" s="650"/>
      <c r="CE582" s="650"/>
      <c r="CF582" s="650"/>
      <c r="CG582" s="650"/>
      <c r="CH582" s="650"/>
    </row>
    <row r="583" spans="1:86" ht="13.5" customHeight="1">
      <c r="A583" s="379"/>
      <c r="B583" s="649"/>
      <c r="C583" s="650"/>
      <c r="D583" s="650"/>
      <c r="E583" s="650"/>
      <c r="F583" s="650"/>
      <c r="G583" s="650"/>
      <c r="H583" s="650"/>
      <c r="I583" s="650"/>
      <c r="J583" s="650"/>
      <c r="K583" s="650"/>
      <c r="L583" s="650"/>
      <c r="M583" s="650"/>
      <c r="N583" s="650"/>
      <c r="O583" s="650"/>
      <c r="P583" s="650"/>
      <c r="Q583" s="650"/>
      <c r="R583" s="650"/>
      <c r="S583" s="650"/>
      <c r="T583" s="650"/>
      <c r="U583" s="650"/>
      <c r="V583" s="650"/>
      <c r="W583" s="650"/>
      <c r="X583" s="650"/>
      <c r="Y583" s="650"/>
      <c r="Z583" s="650"/>
      <c r="AA583" s="650"/>
      <c r="AB583" s="650"/>
      <c r="AC583" s="650"/>
      <c r="AD583" s="650"/>
      <c r="AE583" s="650"/>
      <c r="AF583" s="650"/>
      <c r="AG583" s="650"/>
      <c r="AH583" s="650"/>
      <c r="AI583" s="650"/>
      <c r="AJ583" s="650"/>
      <c r="AK583" s="650"/>
      <c r="AL583" s="650"/>
      <c r="AM583" s="650"/>
      <c r="AN583" s="650"/>
      <c r="AO583" s="650"/>
      <c r="AP583" s="650"/>
      <c r="AQ583" s="650"/>
      <c r="AR583" s="650"/>
      <c r="AS583" s="650"/>
      <c r="AT583" s="650"/>
      <c r="AU583" s="650"/>
      <c r="AV583" s="650"/>
      <c r="AW583" s="650"/>
      <c r="AX583" s="650"/>
      <c r="AY583" s="650"/>
      <c r="AZ583" s="650"/>
      <c r="BA583" s="650"/>
      <c r="BB583" s="650"/>
      <c r="BC583" s="650"/>
      <c r="BD583" s="650"/>
      <c r="BE583" s="650"/>
      <c r="BF583" s="650"/>
      <c r="BG583" s="650"/>
      <c r="BH583" s="650"/>
      <c r="BI583" s="650"/>
      <c r="BJ583" s="650"/>
      <c r="BK583" s="650"/>
      <c r="BL583" s="650"/>
      <c r="BM583" s="650"/>
      <c r="BN583" s="650"/>
      <c r="BO583" s="650"/>
      <c r="BP583" s="650"/>
      <c r="BQ583" s="650"/>
      <c r="BR583" s="650"/>
      <c r="BS583" s="650"/>
      <c r="BT583" s="650"/>
      <c r="BU583" s="650"/>
      <c r="BV583" s="650"/>
      <c r="BW583" s="650"/>
      <c r="BX583" s="650"/>
      <c r="BY583" s="650"/>
      <c r="BZ583" s="650"/>
      <c r="CA583" s="650"/>
      <c r="CB583" s="650"/>
      <c r="CC583" s="650"/>
      <c r="CD583" s="650"/>
      <c r="CE583" s="650"/>
      <c r="CF583" s="650"/>
      <c r="CG583" s="650"/>
      <c r="CH583" s="650"/>
    </row>
    <row r="584" spans="1:86" ht="13.5" customHeight="1">
      <c r="A584" s="379"/>
      <c r="B584" s="649"/>
      <c r="C584" s="650"/>
      <c r="D584" s="650"/>
      <c r="E584" s="650"/>
      <c r="F584" s="650"/>
      <c r="G584" s="650"/>
      <c r="H584" s="650"/>
      <c r="I584" s="650"/>
      <c r="J584" s="650"/>
      <c r="K584" s="650"/>
      <c r="L584" s="650"/>
      <c r="M584" s="650"/>
      <c r="N584" s="650"/>
      <c r="O584" s="650"/>
      <c r="P584" s="650"/>
      <c r="Q584" s="650"/>
      <c r="R584" s="650"/>
      <c r="S584" s="650"/>
      <c r="T584" s="650"/>
      <c r="U584" s="650"/>
      <c r="V584" s="650"/>
      <c r="W584" s="650"/>
      <c r="X584" s="650"/>
      <c r="Y584" s="650"/>
      <c r="Z584" s="650"/>
      <c r="AA584" s="650"/>
      <c r="AB584" s="650"/>
      <c r="AC584" s="650"/>
      <c r="AD584" s="650"/>
      <c r="AE584" s="650"/>
      <c r="AF584" s="650"/>
      <c r="AG584" s="650"/>
      <c r="AH584" s="650"/>
      <c r="AI584" s="650"/>
      <c r="AJ584" s="650"/>
      <c r="AK584" s="650"/>
      <c r="AL584" s="650"/>
      <c r="AM584" s="650"/>
      <c r="AN584" s="650"/>
      <c r="AO584" s="650"/>
      <c r="AP584" s="650"/>
      <c r="AQ584" s="650"/>
      <c r="AR584" s="650"/>
      <c r="AS584" s="650"/>
      <c r="AT584" s="650"/>
      <c r="AU584" s="650"/>
      <c r="AV584" s="650"/>
      <c r="AW584" s="650"/>
      <c r="AX584" s="650"/>
      <c r="AY584" s="650"/>
      <c r="AZ584" s="650"/>
      <c r="BA584" s="650"/>
      <c r="BB584" s="650"/>
      <c r="BC584" s="650"/>
      <c r="BD584" s="650"/>
      <c r="BE584" s="650"/>
      <c r="BF584" s="650"/>
      <c r="BG584" s="650"/>
      <c r="BH584" s="650"/>
      <c r="BI584" s="650"/>
      <c r="BJ584" s="650"/>
      <c r="BK584" s="650"/>
      <c r="BL584" s="650"/>
      <c r="BM584" s="650"/>
      <c r="BN584" s="650"/>
      <c r="BO584" s="650"/>
      <c r="BP584" s="650"/>
      <c r="BQ584" s="650"/>
      <c r="BR584" s="650"/>
      <c r="BS584" s="650"/>
      <c r="BT584" s="650"/>
      <c r="BU584" s="650"/>
      <c r="BV584" s="650"/>
      <c r="BW584" s="650"/>
      <c r="BX584" s="650"/>
      <c r="BY584" s="650"/>
      <c r="BZ584" s="650"/>
      <c r="CA584" s="650"/>
      <c r="CB584" s="650"/>
      <c r="CC584" s="650"/>
      <c r="CD584" s="650"/>
      <c r="CE584" s="650"/>
      <c r="CF584" s="650"/>
      <c r="CG584" s="650"/>
      <c r="CH584" s="650"/>
    </row>
    <row r="585" spans="1:86" ht="13.5" customHeight="1">
      <c r="A585" s="379"/>
      <c r="B585" s="649"/>
      <c r="C585" s="650"/>
      <c r="D585" s="650"/>
      <c r="E585" s="650"/>
      <c r="F585" s="650"/>
      <c r="G585" s="650"/>
      <c r="H585" s="650"/>
      <c r="I585" s="650"/>
      <c r="J585" s="650"/>
      <c r="K585" s="650"/>
      <c r="L585" s="650"/>
      <c r="M585" s="650"/>
      <c r="N585" s="650"/>
      <c r="O585" s="650"/>
      <c r="P585" s="650"/>
      <c r="Q585" s="650"/>
      <c r="R585" s="650"/>
      <c r="S585" s="650"/>
      <c r="T585" s="650"/>
      <c r="U585" s="650"/>
      <c r="V585" s="650"/>
      <c r="W585" s="650"/>
      <c r="X585" s="650"/>
      <c r="Y585" s="650"/>
      <c r="Z585" s="650"/>
      <c r="AA585" s="650"/>
      <c r="AB585" s="650"/>
      <c r="AC585" s="650"/>
      <c r="AD585" s="650"/>
      <c r="AE585" s="650"/>
      <c r="AF585" s="650"/>
      <c r="AG585" s="650"/>
      <c r="AH585" s="650"/>
      <c r="AI585" s="650"/>
      <c r="AJ585" s="650"/>
      <c r="AK585" s="650"/>
      <c r="AL585" s="650"/>
      <c r="AM585" s="650"/>
      <c r="AN585" s="650"/>
      <c r="AO585" s="650"/>
      <c r="AP585" s="650"/>
      <c r="AQ585" s="650"/>
      <c r="AR585" s="650"/>
      <c r="AS585" s="650"/>
      <c r="AT585" s="650"/>
      <c r="AU585" s="650"/>
      <c r="AV585" s="650"/>
      <c r="AW585" s="650"/>
      <c r="AX585" s="650"/>
      <c r="AY585" s="650"/>
      <c r="AZ585" s="650"/>
      <c r="BA585" s="650"/>
      <c r="BB585" s="650"/>
      <c r="BC585" s="650"/>
      <c r="BD585" s="650"/>
      <c r="BE585" s="650"/>
      <c r="BF585" s="650"/>
      <c r="BG585" s="650"/>
      <c r="BH585" s="650"/>
      <c r="BI585" s="650"/>
      <c r="BJ585" s="650"/>
      <c r="BK585" s="650"/>
      <c r="BL585" s="650"/>
      <c r="BM585" s="650"/>
      <c r="BN585" s="650"/>
      <c r="BO585" s="650"/>
      <c r="BP585" s="650"/>
      <c r="BQ585" s="650"/>
      <c r="BR585" s="650"/>
      <c r="BS585" s="650"/>
      <c r="BT585" s="650"/>
      <c r="BU585" s="650"/>
      <c r="BV585" s="650"/>
      <c r="BW585" s="650"/>
      <c r="BX585" s="650"/>
      <c r="BY585" s="650"/>
      <c r="BZ585" s="650"/>
      <c r="CA585" s="650"/>
      <c r="CB585" s="650"/>
      <c r="CC585" s="650"/>
      <c r="CD585" s="650"/>
      <c r="CE585" s="650"/>
      <c r="CF585" s="650"/>
      <c r="CG585" s="650"/>
      <c r="CH585" s="650"/>
    </row>
    <row r="586" spans="1:86" ht="13.5" customHeight="1">
      <c r="A586" s="379"/>
      <c r="B586" s="649"/>
      <c r="C586" s="650"/>
      <c r="D586" s="650"/>
      <c r="E586" s="650"/>
      <c r="F586" s="650"/>
      <c r="G586" s="650"/>
      <c r="H586" s="650"/>
      <c r="I586" s="650"/>
      <c r="J586" s="650"/>
      <c r="K586" s="650"/>
      <c r="L586" s="650"/>
      <c r="M586" s="650"/>
      <c r="N586" s="650"/>
      <c r="O586" s="650"/>
      <c r="P586" s="650"/>
      <c r="Q586" s="650"/>
      <c r="R586" s="650"/>
      <c r="S586" s="650"/>
      <c r="T586" s="650"/>
      <c r="U586" s="650"/>
      <c r="V586" s="650"/>
      <c r="W586" s="650"/>
      <c r="X586" s="650"/>
      <c r="Y586" s="650"/>
      <c r="Z586" s="650"/>
      <c r="AA586" s="650"/>
      <c r="AB586" s="650"/>
      <c r="AC586" s="650"/>
      <c r="AD586" s="650"/>
      <c r="AE586" s="650"/>
      <c r="AF586" s="650"/>
      <c r="AG586" s="650"/>
      <c r="AH586" s="650"/>
      <c r="AI586" s="650"/>
      <c r="AJ586" s="650"/>
      <c r="AK586" s="650"/>
      <c r="AL586" s="650"/>
      <c r="AM586" s="650"/>
      <c r="AN586" s="650"/>
      <c r="AO586" s="650"/>
      <c r="AP586" s="650"/>
      <c r="AQ586" s="650"/>
      <c r="AR586" s="650"/>
      <c r="AS586" s="650"/>
      <c r="AT586" s="650"/>
      <c r="AU586" s="650"/>
      <c r="AV586" s="650"/>
      <c r="AW586" s="650"/>
      <c r="AX586" s="650"/>
      <c r="AY586" s="650"/>
      <c r="AZ586" s="650"/>
      <c r="BA586" s="650"/>
      <c r="BB586" s="650"/>
      <c r="BC586" s="650"/>
      <c r="BD586" s="650"/>
      <c r="BE586" s="650"/>
      <c r="BF586" s="650"/>
      <c r="BG586" s="650"/>
      <c r="BH586" s="650"/>
      <c r="BI586" s="650"/>
      <c r="BJ586" s="650"/>
      <c r="BK586" s="650"/>
      <c r="BL586" s="650"/>
      <c r="BM586" s="650"/>
      <c r="BN586" s="650"/>
      <c r="BO586" s="650"/>
      <c r="BP586" s="650"/>
      <c r="BQ586" s="650"/>
      <c r="BR586" s="650"/>
      <c r="BS586" s="650"/>
      <c r="BT586" s="650"/>
      <c r="BU586" s="650"/>
      <c r="BV586" s="650"/>
      <c r="BW586" s="650"/>
      <c r="BX586" s="650"/>
      <c r="BY586" s="650"/>
      <c r="BZ586" s="650"/>
      <c r="CA586" s="650"/>
      <c r="CB586" s="650"/>
      <c r="CC586" s="650"/>
      <c r="CD586" s="650"/>
      <c r="CE586" s="650"/>
      <c r="CF586" s="650"/>
      <c r="CG586" s="650"/>
      <c r="CH586" s="650"/>
    </row>
    <row r="587" spans="1:86" ht="13.5" customHeight="1">
      <c r="A587" s="379"/>
      <c r="B587" s="649"/>
      <c r="C587" s="650"/>
      <c r="D587" s="650"/>
      <c r="E587" s="650"/>
      <c r="F587" s="650"/>
      <c r="G587" s="650"/>
      <c r="H587" s="650"/>
      <c r="I587" s="650"/>
      <c r="J587" s="650"/>
      <c r="K587" s="650"/>
      <c r="L587" s="650"/>
      <c r="M587" s="650"/>
      <c r="N587" s="650"/>
      <c r="O587" s="650"/>
      <c r="P587" s="650"/>
      <c r="Q587" s="650"/>
      <c r="R587" s="650"/>
      <c r="S587" s="650"/>
      <c r="T587" s="650"/>
      <c r="U587" s="650"/>
      <c r="V587" s="650"/>
      <c r="W587" s="650"/>
      <c r="X587" s="650"/>
      <c r="Y587" s="650"/>
      <c r="Z587" s="650"/>
      <c r="AA587" s="650"/>
      <c r="AB587" s="650"/>
      <c r="AC587" s="650"/>
      <c r="AD587" s="650"/>
      <c r="AE587" s="650"/>
      <c r="AF587" s="650"/>
      <c r="AG587" s="650"/>
      <c r="AH587" s="650"/>
      <c r="AI587" s="650"/>
      <c r="AJ587" s="650"/>
      <c r="AK587" s="650"/>
      <c r="AL587" s="650"/>
      <c r="AM587" s="650"/>
      <c r="AN587" s="650"/>
      <c r="AO587" s="650"/>
      <c r="AP587" s="650"/>
      <c r="AQ587" s="650"/>
      <c r="AR587" s="650"/>
      <c r="AS587" s="650"/>
      <c r="AT587" s="650"/>
      <c r="AU587" s="650"/>
      <c r="AV587" s="650"/>
      <c r="AW587" s="650"/>
      <c r="AX587" s="650"/>
      <c r="AY587" s="650"/>
      <c r="AZ587" s="650"/>
      <c r="BA587" s="650"/>
      <c r="BB587" s="650"/>
      <c r="BC587" s="650"/>
      <c r="BD587" s="650"/>
      <c r="BE587" s="650"/>
      <c r="BF587" s="650"/>
      <c r="BG587" s="650"/>
      <c r="BH587" s="650"/>
      <c r="BI587" s="650"/>
      <c r="BJ587" s="650"/>
      <c r="BK587" s="650"/>
      <c r="BL587" s="650"/>
      <c r="BM587" s="650"/>
      <c r="BN587" s="650"/>
      <c r="BO587" s="650"/>
      <c r="BP587" s="650"/>
      <c r="BQ587" s="650"/>
      <c r="BR587" s="650"/>
      <c r="BS587" s="650"/>
      <c r="BT587" s="650"/>
      <c r="BU587" s="650"/>
      <c r="BV587" s="650"/>
      <c r="BW587" s="650"/>
      <c r="BX587" s="650"/>
      <c r="BY587" s="650"/>
      <c r="BZ587" s="650"/>
      <c r="CA587" s="650"/>
      <c r="CB587" s="650"/>
      <c r="CC587" s="650"/>
      <c r="CD587" s="650"/>
      <c r="CE587" s="650"/>
      <c r="CF587" s="650"/>
      <c r="CG587" s="650"/>
      <c r="CH587" s="650"/>
    </row>
    <row r="588" spans="1:86" ht="13.5" customHeight="1">
      <c r="A588" s="379"/>
      <c r="B588" s="649"/>
      <c r="C588" s="650"/>
      <c r="D588" s="650"/>
      <c r="E588" s="650"/>
      <c r="F588" s="650"/>
      <c r="G588" s="650"/>
      <c r="H588" s="650"/>
      <c r="I588" s="650"/>
      <c r="J588" s="650"/>
      <c r="K588" s="650"/>
      <c r="L588" s="650"/>
      <c r="M588" s="650"/>
      <c r="N588" s="650"/>
      <c r="O588" s="650"/>
      <c r="P588" s="650"/>
      <c r="Q588" s="650"/>
      <c r="R588" s="650"/>
      <c r="S588" s="650"/>
      <c r="T588" s="650"/>
      <c r="U588" s="650"/>
      <c r="V588" s="650"/>
      <c r="W588" s="650"/>
      <c r="X588" s="650"/>
      <c r="Y588" s="650"/>
      <c r="Z588" s="650"/>
      <c r="AA588" s="650"/>
      <c r="AB588" s="650"/>
      <c r="AC588" s="650"/>
      <c r="AD588" s="650"/>
      <c r="AE588" s="650"/>
      <c r="AF588" s="650"/>
      <c r="AG588" s="650"/>
      <c r="AH588" s="650"/>
      <c r="AI588" s="650"/>
      <c r="AJ588" s="650"/>
      <c r="AK588" s="650"/>
      <c r="AL588" s="650"/>
      <c r="AM588" s="650"/>
      <c r="AN588" s="650"/>
      <c r="AO588" s="650"/>
      <c r="AP588" s="650"/>
      <c r="AQ588" s="650"/>
      <c r="AR588" s="650"/>
      <c r="AS588" s="650"/>
      <c r="AT588" s="650"/>
      <c r="AU588" s="650"/>
      <c r="AV588" s="650"/>
      <c r="AW588" s="650"/>
      <c r="AX588" s="650"/>
      <c r="AY588" s="650"/>
      <c r="AZ588" s="650"/>
      <c r="BA588" s="650"/>
      <c r="BB588" s="650"/>
      <c r="BC588" s="650"/>
      <c r="BD588" s="650"/>
      <c r="BE588" s="650"/>
      <c r="BF588" s="650"/>
      <c r="BG588" s="650"/>
      <c r="BH588" s="650"/>
      <c r="BI588" s="650"/>
      <c r="BJ588" s="650"/>
      <c r="BK588" s="650"/>
      <c r="BL588" s="650"/>
      <c r="BM588" s="650"/>
      <c r="BN588" s="650"/>
      <c r="BO588" s="650"/>
      <c r="BP588" s="650"/>
      <c r="BQ588" s="650"/>
      <c r="BR588" s="650"/>
      <c r="BS588" s="650"/>
      <c r="BT588" s="650"/>
      <c r="BU588" s="650"/>
      <c r="BV588" s="650"/>
      <c r="BW588" s="650"/>
      <c r="BX588" s="650"/>
      <c r="BY588" s="650"/>
      <c r="BZ588" s="650"/>
      <c r="CA588" s="650"/>
      <c r="CB588" s="650"/>
      <c r="CC588" s="650"/>
      <c r="CD588" s="650"/>
      <c r="CE588" s="650"/>
      <c r="CF588" s="650"/>
      <c r="CG588" s="650"/>
      <c r="CH588" s="650"/>
    </row>
    <row r="589" spans="1:86" ht="13.5" customHeight="1">
      <c r="A589" s="379"/>
      <c r="B589" s="649"/>
      <c r="C589" s="650"/>
      <c r="D589" s="650"/>
      <c r="E589" s="650"/>
      <c r="F589" s="650"/>
      <c r="G589" s="650"/>
      <c r="H589" s="650"/>
      <c r="I589" s="650"/>
      <c r="J589" s="650"/>
      <c r="K589" s="650"/>
      <c r="L589" s="650"/>
      <c r="M589" s="650"/>
      <c r="N589" s="650"/>
      <c r="O589" s="650"/>
      <c r="P589" s="650"/>
      <c r="Q589" s="650"/>
      <c r="R589" s="650"/>
      <c r="S589" s="650"/>
      <c r="T589" s="650"/>
      <c r="U589" s="650"/>
      <c r="V589" s="650"/>
      <c r="W589" s="650"/>
      <c r="X589" s="650"/>
      <c r="Y589" s="650"/>
      <c r="Z589" s="650"/>
      <c r="AA589" s="650"/>
      <c r="AB589" s="650"/>
      <c r="AC589" s="650"/>
      <c r="AD589" s="650"/>
      <c r="AE589" s="650"/>
      <c r="AF589" s="650"/>
      <c r="AG589" s="650"/>
      <c r="AH589" s="650"/>
      <c r="AI589" s="650"/>
      <c r="AJ589" s="650"/>
      <c r="AK589" s="650"/>
      <c r="AL589" s="650"/>
      <c r="AM589" s="650"/>
      <c r="AN589" s="650"/>
      <c r="AO589" s="650"/>
      <c r="AP589" s="650"/>
      <c r="AQ589" s="650"/>
      <c r="AR589" s="650"/>
      <c r="AS589" s="650"/>
      <c r="AT589" s="650"/>
      <c r="AU589" s="650"/>
      <c r="AV589" s="650"/>
      <c r="AW589" s="650"/>
      <c r="AX589" s="650"/>
      <c r="AY589" s="650"/>
      <c r="AZ589" s="650"/>
      <c r="BA589" s="650"/>
      <c r="BB589" s="650"/>
      <c r="BC589" s="650"/>
      <c r="BD589" s="650"/>
      <c r="BE589" s="650"/>
      <c r="BF589" s="650"/>
      <c r="BG589" s="650"/>
      <c r="BH589" s="650"/>
      <c r="BI589" s="650"/>
      <c r="BJ589" s="650"/>
      <c r="BK589" s="650"/>
      <c r="BL589" s="650"/>
      <c r="BM589" s="650"/>
      <c r="BN589" s="650"/>
      <c r="BO589" s="650"/>
      <c r="BP589" s="650"/>
      <c r="BQ589" s="650"/>
      <c r="BR589" s="650"/>
      <c r="BS589" s="650"/>
      <c r="BT589" s="650"/>
      <c r="BU589" s="650"/>
      <c r="BV589" s="650"/>
      <c r="BW589" s="650"/>
      <c r="BX589" s="650"/>
      <c r="BY589" s="650"/>
      <c r="BZ589" s="650"/>
      <c r="CA589" s="650"/>
      <c r="CB589" s="650"/>
      <c r="CC589" s="650"/>
      <c r="CD589" s="650"/>
      <c r="CE589" s="650"/>
      <c r="CF589" s="650"/>
      <c r="CG589" s="650"/>
      <c r="CH589" s="650"/>
    </row>
    <row r="590" spans="1:86" ht="13.5" customHeight="1">
      <c r="A590" s="379"/>
      <c r="B590" s="649"/>
      <c r="C590" s="650"/>
      <c r="D590" s="650"/>
      <c r="E590" s="650"/>
      <c r="F590" s="650"/>
      <c r="G590" s="650"/>
      <c r="H590" s="650"/>
      <c r="I590" s="650"/>
      <c r="J590" s="650"/>
      <c r="K590" s="650"/>
      <c r="L590" s="650"/>
      <c r="M590" s="650"/>
      <c r="N590" s="650"/>
      <c r="O590" s="650"/>
      <c r="P590" s="650"/>
      <c r="Q590" s="650"/>
      <c r="R590" s="650"/>
      <c r="S590" s="650"/>
      <c r="T590" s="650"/>
      <c r="U590" s="650"/>
      <c r="V590" s="650"/>
      <c r="W590" s="650"/>
      <c r="X590" s="650"/>
      <c r="Y590" s="650"/>
      <c r="Z590" s="650"/>
      <c r="AA590" s="650"/>
      <c r="AB590" s="650"/>
      <c r="AC590" s="650"/>
      <c r="AD590" s="650"/>
      <c r="AE590" s="650"/>
      <c r="AF590" s="650"/>
      <c r="AG590" s="650"/>
      <c r="AH590" s="650"/>
      <c r="AI590" s="650"/>
      <c r="AJ590" s="650"/>
      <c r="AK590" s="650"/>
      <c r="AL590" s="650"/>
      <c r="AM590" s="650"/>
      <c r="AN590" s="650"/>
      <c r="AO590" s="650"/>
      <c r="AP590" s="650"/>
      <c r="AQ590" s="650"/>
      <c r="AR590" s="650"/>
      <c r="AS590" s="650"/>
      <c r="AT590" s="650"/>
      <c r="AU590" s="650"/>
      <c r="AV590" s="650"/>
      <c r="AW590" s="650"/>
      <c r="AX590" s="650"/>
      <c r="AY590" s="650"/>
      <c r="AZ590" s="650"/>
      <c r="BA590" s="650"/>
      <c r="BB590" s="650"/>
      <c r="BC590" s="650"/>
      <c r="BD590" s="650"/>
      <c r="BE590" s="650"/>
      <c r="BF590" s="650"/>
      <c r="BG590" s="650"/>
      <c r="BH590" s="650"/>
      <c r="BI590" s="650"/>
      <c r="BJ590" s="650"/>
      <c r="BK590" s="650"/>
      <c r="BL590" s="650"/>
      <c r="BM590" s="650"/>
      <c r="BN590" s="650"/>
      <c r="BO590" s="650"/>
      <c r="BP590" s="650"/>
      <c r="BQ590" s="650"/>
      <c r="BR590" s="650"/>
      <c r="BS590" s="650"/>
      <c r="BT590" s="650"/>
      <c r="BU590" s="650"/>
      <c r="BV590" s="650"/>
      <c r="BW590" s="650"/>
      <c r="BX590" s="650"/>
      <c r="BY590" s="650"/>
      <c r="BZ590" s="650"/>
      <c r="CA590" s="650"/>
      <c r="CB590" s="650"/>
      <c r="CC590" s="650"/>
      <c r="CD590" s="650"/>
      <c r="CE590" s="650"/>
      <c r="CF590" s="650"/>
      <c r="CG590" s="650"/>
      <c r="CH590" s="650"/>
    </row>
    <row r="591" spans="1:86" ht="13.5" customHeight="1">
      <c r="A591" s="379"/>
      <c r="B591" s="649"/>
      <c r="C591" s="650"/>
      <c r="D591" s="650"/>
      <c r="E591" s="650"/>
      <c r="F591" s="650"/>
      <c r="G591" s="650"/>
      <c r="H591" s="650"/>
      <c r="I591" s="650"/>
      <c r="J591" s="650"/>
      <c r="K591" s="650"/>
      <c r="L591" s="650"/>
      <c r="M591" s="650"/>
      <c r="N591" s="650"/>
      <c r="O591" s="650"/>
      <c r="P591" s="650"/>
      <c r="Q591" s="650"/>
      <c r="R591" s="650"/>
      <c r="S591" s="650"/>
      <c r="T591" s="650"/>
      <c r="U591" s="650"/>
      <c r="V591" s="650"/>
      <c r="W591" s="650"/>
      <c r="X591" s="650"/>
      <c r="Y591" s="650"/>
      <c r="Z591" s="650"/>
      <c r="AA591" s="650"/>
      <c r="AB591" s="650"/>
      <c r="AC591" s="650"/>
      <c r="AD591" s="650"/>
      <c r="AE591" s="650"/>
      <c r="AF591" s="650"/>
      <c r="AG591" s="650"/>
      <c r="AH591" s="650"/>
      <c r="AI591" s="650"/>
      <c r="AJ591" s="650"/>
      <c r="AK591" s="650"/>
      <c r="AL591" s="650"/>
      <c r="AM591" s="650"/>
      <c r="AN591" s="650"/>
      <c r="AO591" s="650"/>
      <c r="AP591" s="650"/>
      <c r="AQ591" s="650"/>
      <c r="AR591" s="650"/>
      <c r="AS591" s="650"/>
      <c r="AT591" s="650"/>
      <c r="AU591" s="650"/>
      <c r="AV591" s="650"/>
      <c r="AW591" s="650"/>
      <c r="AX591" s="650"/>
      <c r="AY591" s="650"/>
      <c r="AZ591" s="650"/>
      <c r="BA591" s="650"/>
      <c r="BB591" s="650"/>
      <c r="BC591" s="650"/>
      <c r="BD591" s="650"/>
      <c r="BE591" s="650"/>
      <c r="BF591" s="650"/>
      <c r="BG591" s="650"/>
      <c r="BH591" s="650"/>
      <c r="BI591" s="650"/>
      <c r="BJ591" s="650"/>
      <c r="BK591" s="650"/>
      <c r="BL591" s="650"/>
      <c r="BM591" s="650"/>
      <c r="BN591" s="650"/>
      <c r="BO591" s="650"/>
      <c r="BP591" s="650"/>
      <c r="BQ591" s="650"/>
      <c r="BR591" s="650"/>
      <c r="BS591" s="650"/>
      <c r="BT591" s="650"/>
      <c r="BU591" s="650"/>
      <c r="BV591" s="650"/>
      <c r="BW591" s="650"/>
      <c r="BX591" s="650"/>
      <c r="BY591" s="650"/>
      <c r="BZ591" s="650"/>
      <c r="CA591" s="650"/>
      <c r="CB591" s="650"/>
      <c r="CC591" s="650"/>
      <c r="CD591" s="650"/>
      <c r="CE591" s="650"/>
      <c r="CF591" s="650"/>
      <c r="CG591" s="650"/>
      <c r="CH591" s="650"/>
    </row>
    <row r="592" spans="1:86" ht="13.5" customHeight="1">
      <c r="A592" s="379"/>
      <c r="B592" s="649"/>
      <c r="C592" s="650"/>
      <c r="D592" s="650"/>
      <c r="E592" s="650"/>
      <c r="F592" s="650"/>
      <c r="G592" s="650"/>
      <c r="H592" s="650"/>
      <c r="I592" s="650"/>
      <c r="J592" s="650"/>
      <c r="K592" s="650"/>
      <c r="L592" s="650"/>
      <c r="M592" s="650"/>
      <c r="N592" s="650"/>
      <c r="O592" s="650"/>
      <c r="P592" s="650"/>
      <c r="Q592" s="650"/>
      <c r="R592" s="650"/>
      <c r="S592" s="650"/>
      <c r="T592" s="650"/>
      <c r="U592" s="650"/>
      <c r="V592" s="650"/>
      <c r="W592" s="650"/>
      <c r="X592" s="650"/>
      <c r="Y592" s="650"/>
      <c r="Z592" s="650"/>
      <c r="AA592" s="650"/>
      <c r="AB592" s="650"/>
      <c r="AC592" s="650"/>
      <c r="AD592" s="650"/>
      <c r="AE592" s="650"/>
      <c r="AF592" s="650"/>
      <c r="AG592" s="650"/>
      <c r="AH592" s="650"/>
      <c r="AI592" s="650"/>
      <c r="AJ592" s="650"/>
      <c r="AK592" s="650"/>
      <c r="AL592" s="650"/>
      <c r="AM592" s="650"/>
      <c r="AN592" s="650"/>
      <c r="AO592" s="650"/>
      <c r="AP592" s="650"/>
      <c r="AQ592" s="650"/>
      <c r="AR592" s="650"/>
      <c r="AS592" s="650"/>
      <c r="AT592" s="650"/>
      <c r="AU592" s="650"/>
      <c r="AV592" s="650"/>
      <c r="AW592" s="650"/>
      <c r="AX592" s="650"/>
      <c r="AY592" s="650"/>
      <c r="AZ592" s="650"/>
      <c r="BA592" s="650"/>
      <c r="BB592" s="650"/>
      <c r="BC592" s="650"/>
      <c r="BD592" s="650"/>
      <c r="BE592" s="650"/>
      <c r="BF592" s="650"/>
      <c r="BG592" s="650"/>
      <c r="BH592" s="650"/>
      <c r="BI592" s="650"/>
      <c r="BJ592" s="650"/>
      <c r="BK592" s="650"/>
      <c r="BL592" s="650"/>
      <c r="BM592" s="650"/>
      <c r="BN592" s="650"/>
      <c r="BO592" s="650"/>
      <c r="BP592" s="650"/>
      <c r="BQ592" s="650"/>
      <c r="BR592" s="650"/>
      <c r="BS592" s="650"/>
      <c r="BT592" s="650"/>
      <c r="BU592" s="650"/>
      <c r="BV592" s="650"/>
      <c r="BW592" s="650"/>
      <c r="BX592" s="650"/>
      <c r="BY592" s="650"/>
      <c r="BZ592" s="650"/>
      <c r="CA592" s="650"/>
      <c r="CB592" s="650"/>
      <c r="CC592" s="650"/>
      <c r="CD592" s="650"/>
      <c r="CE592" s="650"/>
      <c r="CF592" s="650"/>
      <c r="CG592" s="650"/>
      <c r="CH592" s="650"/>
    </row>
    <row r="593" spans="1:86" ht="13.5" customHeight="1">
      <c r="A593" s="379"/>
      <c r="B593" s="649"/>
      <c r="C593" s="650"/>
      <c r="D593" s="650"/>
      <c r="E593" s="650"/>
      <c r="F593" s="650"/>
      <c r="G593" s="650"/>
      <c r="H593" s="650"/>
      <c r="I593" s="650"/>
      <c r="J593" s="650"/>
      <c r="K593" s="650"/>
      <c r="L593" s="650"/>
      <c r="M593" s="650"/>
      <c r="N593" s="650"/>
      <c r="O593" s="650"/>
      <c r="P593" s="650"/>
      <c r="Q593" s="650"/>
      <c r="R593" s="650"/>
      <c r="S593" s="650"/>
      <c r="T593" s="650"/>
      <c r="U593" s="650"/>
      <c r="V593" s="650"/>
      <c r="W593" s="650"/>
      <c r="X593" s="650"/>
      <c r="Y593" s="650"/>
      <c r="Z593" s="650"/>
      <c r="AA593" s="650"/>
      <c r="AB593" s="650"/>
      <c r="AC593" s="650"/>
      <c r="AD593" s="650"/>
      <c r="AE593" s="650"/>
      <c r="AF593" s="650"/>
      <c r="AG593" s="650"/>
      <c r="AH593" s="650"/>
      <c r="AI593" s="650"/>
      <c r="AJ593" s="650"/>
      <c r="AK593" s="650"/>
      <c r="AL593" s="650"/>
      <c r="AM593" s="650"/>
      <c r="AN593" s="650"/>
      <c r="AO593" s="650"/>
      <c r="AP593" s="650"/>
      <c r="AQ593" s="650"/>
      <c r="AR593" s="650"/>
      <c r="AS593" s="650"/>
      <c r="AT593" s="650"/>
      <c r="AU593" s="650"/>
      <c r="AV593" s="650"/>
      <c r="AW593" s="650"/>
      <c r="AX593" s="650"/>
      <c r="AY593" s="650"/>
      <c r="AZ593" s="650"/>
      <c r="BA593" s="650"/>
      <c r="BB593" s="650"/>
      <c r="BC593" s="650"/>
      <c r="BD593" s="650"/>
      <c r="BE593" s="650"/>
      <c r="BF593" s="650"/>
      <c r="BG593" s="650"/>
      <c r="BH593" s="650"/>
      <c r="BI593" s="650"/>
      <c r="BJ593" s="650"/>
      <c r="BK593" s="650"/>
      <c r="BL593" s="650"/>
      <c r="BM593" s="650"/>
      <c r="BN593" s="650"/>
      <c r="BO593" s="650"/>
      <c r="BP593" s="650"/>
      <c r="BQ593" s="650"/>
      <c r="BR593" s="650"/>
      <c r="BS593" s="650"/>
      <c r="BT593" s="650"/>
      <c r="BU593" s="650"/>
      <c r="BV593" s="650"/>
      <c r="BW593" s="650"/>
      <c r="BX593" s="650"/>
      <c r="BY593" s="650"/>
      <c r="BZ593" s="650"/>
      <c r="CA593" s="650"/>
      <c r="CB593" s="650"/>
      <c r="CC593" s="650"/>
      <c r="CD593" s="650"/>
      <c r="CE593" s="650"/>
      <c r="CF593" s="650"/>
      <c r="CG593" s="650"/>
      <c r="CH593" s="650"/>
    </row>
    <row r="594" spans="1:86" ht="13.5" customHeight="1">
      <c r="A594" s="379"/>
      <c r="B594" s="649"/>
      <c r="C594" s="650"/>
      <c r="D594" s="650"/>
      <c r="E594" s="650"/>
      <c r="F594" s="650"/>
      <c r="G594" s="650"/>
      <c r="H594" s="650"/>
      <c r="I594" s="650"/>
      <c r="J594" s="650"/>
      <c r="K594" s="650"/>
      <c r="L594" s="650"/>
      <c r="M594" s="650"/>
      <c r="N594" s="650"/>
      <c r="O594" s="650"/>
      <c r="P594" s="650"/>
      <c r="Q594" s="650"/>
      <c r="R594" s="650"/>
      <c r="S594" s="650"/>
      <c r="T594" s="650"/>
      <c r="U594" s="650"/>
      <c r="V594" s="650"/>
      <c r="W594" s="650"/>
      <c r="X594" s="650"/>
      <c r="Y594" s="650"/>
      <c r="Z594" s="650"/>
      <c r="AA594" s="650"/>
      <c r="AB594" s="650"/>
      <c r="AC594" s="650"/>
      <c r="AD594" s="650"/>
      <c r="AE594" s="650"/>
      <c r="AF594" s="650"/>
      <c r="AG594" s="650"/>
      <c r="AH594" s="650"/>
      <c r="AI594" s="650"/>
      <c r="AJ594" s="650"/>
      <c r="AK594" s="650"/>
      <c r="AL594" s="650"/>
      <c r="AM594" s="650"/>
      <c r="AN594" s="650"/>
      <c r="AO594" s="650"/>
      <c r="AP594" s="650"/>
      <c r="AQ594" s="650"/>
      <c r="AR594" s="650"/>
      <c r="AS594" s="650"/>
      <c r="AT594" s="650"/>
      <c r="AU594" s="650"/>
      <c r="AV594" s="650"/>
      <c r="AW594" s="650"/>
      <c r="AX594" s="650"/>
      <c r="AY594" s="650"/>
      <c r="AZ594" s="650"/>
      <c r="BA594" s="650"/>
      <c r="BB594" s="650"/>
      <c r="BC594" s="650"/>
      <c r="BD594" s="650"/>
      <c r="BE594" s="650"/>
      <c r="BF594" s="650"/>
      <c r="BG594" s="650"/>
      <c r="BH594" s="650"/>
      <c r="BI594" s="650"/>
      <c r="BJ594" s="650"/>
      <c r="BK594" s="650"/>
      <c r="BL594" s="650"/>
      <c r="BM594" s="650"/>
      <c r="BN594" s="650"/>
      <c r="BO594" s="650"/>
      <c r="BP594" s="650"/>
      <c r="BQ594" s="650"/>
      <c r="BR594" s="650"/>
      <c r="BS594" s="650"/>
      <c r="BT594" s="650"/>
      <c r="BU594" s="650"/>
      <c r="BV594" s="650"/>
      <c r="BW594" s="650"/>
      <c r="BX594" s="650"/>
      <c r="BY594" s="650"/>
      <c r="BZ594" s="650"/>
      <c r="CA594" s="650"/>
      <c r="CB594" s="650"/>
      <c r="CC594" s="650"/>
      <c r="CD594" s="650"/>
      <c r="CE594" s="650"/>
      <c r="CF594" s="650"/>
      <c r="CG594" s="650"/>
      <c r="CH594" s="650"/>
    </row>
    <row r="595" spans="1:86" ht="13.5" customHeight="1">
      <c r="A595" s="379"/>
      <c r="B595" s="649"/>
      <c r="C595" s="650"/>
      <c r="D595" s="650"/>
      <c r="E595" s="650"/>
      <c r="F595" s="650"/>
      <c r="G595" s="650"/>
      <c r="H595" s="650"/>
      <c r="I595" s="650"/>
      <c r="J595" s="650"/>
      <c r="K595" s="650"/>
      <c r="L595" s="650"/>
      <c r="M595" s="650"/>
      <c r="N595" s="650"/>
      <c r="O595" s="650"/>
      <c r="P595" s="650"/>
      <c r="Q595" s="650"/>
      <c r="R595" s="650"/>
      <c r="S595" s="650"/>
      <c r="T595" s="650"/>
      <c r="U595" s="650"/>
      <c r="V595" s="650"/>
      <c r="W595" s="650"/>
      <c r="X595" s="650"/>
      <c r="Y595" s="650"/>
      <c r="Z595" s="650"/>
      <c r="AA595" s="650"/>
      <c r="AB595" s="650"/>
      <c r="AC595" s="650"/>
      <c r="AD595" s="650"/>
      <c r="AE595" s="650"/>
      <c r="AF595" s="650"/>
      <c r="AG595" s="650"/>
      <c r="AH595" s="650"/>
      <c r="AI595" s="650"/>
      <c r="AJ595" s="650"/>
      <c r="AK595" s="650"/>
      <c r="AL595" s="650"/>
      <c r="AM595" s="650"/>
      <c r="AN595" s="650"/>
      <c r="AO595" s="650"/>
      <c r="AP595" s="650"/>
      <c r="AQ595" s="650"/>
      <c r="AR595" s="650"/>
      <c r="AS595" s="650"/>
      <c r="AT595" s="650"/>
      <c r="AU595" s="650"/>
      <c r="AV595" s="650"/>
      <c r="AW595" s="650"/>
      <c r="AX595" s="650"/>
      <c r="AY595" s="650"/>
      <c r="AZ595" s="650"/>
      <c r="BA595" s="650"/>
      <c r="BB595" s="650"/>
      <c r="BC595" s="650"/>
      <c r="BD595" s="650"/>
      <c r="BE595" s="650"/>
      <c r="BF595" s="650"/>
      <c r="BG595" s="650"/>
      <c r="BH595" s="650"/>
      <c r="BI595" s="650"/>
      <c r="BJ595" s="650"/>
      <c r="BK595" s="650"/>
      <c r="BL595" s="650"/>
      <c r="BM595" s="650"/>
      <c r="BN595" s="650"/>
      <c r="BO595" s="650"/>
      <c r="BP595" s="650"/>
      <c r="BQ595" s="650"/>
      <c r="BR595" s="650"/>
      <c r="BS595" s="650"/>
      <c r="BT595" s="650"/>
      <c r="BU595" s="650"/>
      <c r="BV595" s="650"/>
      <c r="BW595" s="650"/>
      <c r="BX595" s="650"/>
      <c r="BY595" s="650"/>
      <c r="BZ595" s="650"/>
      <c r="CA595" s="650"/>
      <c r="CB595" s="650"/>
      <c r="CC595" s="650"/>
      <c r="CD595" s="650"/>
      <c r="CE595" s="650"/>
      <c r="CF595" s="650"/>
      <c r="CG595" s="650"/>
      <c r="CH595" s="650"/>
    </row>
    <row r="596" spans="1:86" ht="13.5" customHeight="1">
      <c r="A596" s="379"/>
      <c r="B596" s="649"/>
      <c r="C596" s="650"/>
      <c r="D596" s="650"/>
      <c r="E596" s="650"/>
      <c r="F596" s="650"/>
      <c r="G596" s="650"/>
      <c r="H596" s="650"/>
      <c r="I596" s="650"/>
      <c r="J596" s="650"/>
      <c r="K596" s="650"/>
      <c r="L596" s="650"/>
      <c r="M596" s="650"/>
      <c r="N596" s="650"/>
      <c r="O596" s="650"/>
      <c r="P596" s="650"/>
      <c r="Q596" s="650"/>
      <c r="R596" s="650"/>
      <c r="S596" s="650"/>
      <c r="T596" s="650"/>
      <c r="U596" s="650"/>
      <c r="V596" s="650"/>
      <c r="W596" s="650"/>
      <c r="X596" s="650"/>
      <c r="Y596" s="650"/>
      <c r="Z596" s="650"/>
      <c r="AA596" s="650"/>
      <c r="AB596" s="650"/>
      <c r="AC596" s="650"/>
      <c r="AD596" s="650"/>
      <c r="AE596" s="650"/>
      <c r="AF596" s="650"/>
      <c r="AG596" s="650"/>
      <c r="AH596" s="650"/>
      <c r="AI596" s="650"/>
      <c r="AJ596" s="650"/>
      <c r="AK596" s="650"/>
      <c r="AL596" s="650"/>
      <c r="AM596" s="650"/>
      <c r="AN596" s="650"/>
      <c r="AO596" s="650"/>
      <c r="AP596" s="650"/>
      <c r="AQ596" s="650"/>
      <c r="AR596" s="650"/>
      <c r="AS596" s="650"/>
      <c r="AT596" s="650"/>
      <c r="AU596" s="650"/>
      <c r="AV596" s="650"/>
      <c r="AW596" s="650"/>
      <c r="AX596" s="650"/>
      <c r="AY596" s="650"/>
      <c r="AZ596" s="650"/>
      <c r="BA596" s="650"/>
      <c r="BB596" s="650"/>
      <c r="BC596" s="650"/>
      <c r="BD596" s="650"/>
      <c r="BE596" s="650"/>
      <c r="BF596" s="650"/>
      <c r="BG596" s="650"/>
      <c r="BH596" s="650"/>
      <c r="BI596" s="650"/>
      <c r="BJ596" s="650"/>
      <c r="BK596" s="650"/>
      <c r="BL596" s="650"/>
      <c r="BM596" s="650"/>
      <c r="BN596" s="650"/>
      <c r="BO596" s="650"/>
      <c r="BP596" s="650"/>
      <c r="BQ596" s="650"/>
      <c r="BR596" s="650"/>
      <c r="BS596" s="650"/>
      <c r="BT596" s="650"/>
      <c r="BU596" s="650"/>
      <c r="BV596" s="650"/>
      <c r="BW596" s="650"/>
      <c r="BX596" s="650"/>
      <c r="BY596" s="650"/>
      <c r="BZ596" s="650"/>
      <c r="CA596" s="650"/>
      <c r="CB596" s="650"/>
      <c r="CC596" s="650"/>
      <c r="CD596" s="650"/>
      <c r="CE596" s="650"/>
      <c r="CF596" s="650"/>
      <c r="CG596" s="650"/>
      <c r="CH596" s="650"/>
    </row>
    <row r="597" spans="1:86" ht="13.5" customHeight="1">
      <c r="A597" s="379"/>
      <c r="B597" s="649"/>
      <c r="C597" s="650"/>
      <c r="D597" s="650"/>
      <c r="E597" s="650"/>
      <c r="F597" s="650"/>
      <c r="G597" s="650"/>
      <c r="H597" s="650"/>
      <c r="I597" s="650"/>
      <c r="J597" s="650"/>
      <c r="K597" s="650"/>
      <c r="L597" s="650"/>
      <c r="M597" s="650"/>
      <c r="N597" s="650"/>
      <c r="O597" s="650"/>
      <c r="P597" s="650"/>
      <c r="Q597" s="650"/>
      <c r="R597" s="650"/>
      <c r="S597" s="650"/>
      <c r="T597" s="650"/>
      <c r="U597" s="650"/>
      <c r="V597" s="650"/>
      <c r="W597" s="650"/>
      <c r="X597" s="650"/>
      <c r="Y597" s="650"/>
      <c r="Z597" s="650"/>
      <c r="AA597" s="650"/>
      <c r="AB597" s="650"/>
      <c r="AC597" s="650"/>
      <c r="AD597" s="650"/>
      <c r="AE597" s="650"/>
      <c r="AF597" s="650"/>
      <c r="AG597" s="650"/>
      <c r="AH597" s="650"/>
      <c r="AI597" s="650"/>
      <c r="AJ597" s="650"/>
      <c r="AK597" s="650"/>
      <c r="AL597" s="650"/>
      <c r="AM597" s="650"/>
      <c r="AN597" s="650"/>
      <c r="AO597" s="650"/>
      <c r="AP597" s="650"/>
      <c r="AQ597" s="650"/>
      <c r="AR597" s="650"/>
      <c r="AS597" s="650"/>
      <c r="AT597" s="650"/>
      <c r="AU597" s="650"/>
      <c r="AV597" s="650"/>
      <c r="AW597" s="650"/>
      <c r="AX597" s="650"/>
      <c r="AY597" s="650"/>
      <c r="AZ597" s="650"/>
      <c r="BA597" s="650"/>
      <c r="BB597" s="650"/>
      <c r="BC597" s="650"/>
      <c r="BD597" s="650"/>
      <c r="BE597" s="650"/>
      <c r="BF597" s="650"/>
      <c r="BG597" s="650"/>
      <c r="BH597" s="650"/>
      <c r="BI597" s="650"/>
      <c r="BJ597" s="650"/>
      <c r="BK597" s="650"/>
      <c r="BL597" s="650"/>
      <c r="BM597" s="650"/>
      <c r="BN597" s="650"/>
      <c r="BO597" s="650"/>
      <c r="BP597" s="650"/>
      <c r="BQ597" s="650"/>
      <c r="BR597" s="650"/>
      <c r="BS597" s="650"/>
      <c r="BT597" s="650"/>
      <c r="BU597" s="650"/>
      <c r="BV597" s="650"/>
      <c r="BW597" s="650"/>
      <c r="BX597" s="650"/>
      <c r="BY597" s="650"/>
      <c r="BZ597" s="650"/>
      <c r="CA597" s="650"/>
      <c r="CB597" s="650"/>
      <c r="CC597" s="650"/>
      <c r="CD597" s="650"/>
      <c r="CE597" s="650"/>
      <c r="CF597" s="650"/>
      <c r="CG597" s="650"/>
      <c r="CH597" s="650"/>
    </row>
    <row r="598" spans="1:86" ht="13.5" customHeight="1">
      <c r="A598" s="379"/>
      <c r="B598" s="649"/>
      <c r="C598" s="650"/>
      <c r="D598" s="650"/>
      <c r="E598" s="650"/>
      <c r="F598" s="650"/>
      <c r="G598" s="650"/>
      <c r="H598" s="650"/>
      <c r="I598" s="650"/>
      <c r="J598" s="650"/>
      <c r="K598" s="650"/>
      <c r="L598" s="650"/>
      <c r="M598" s="650"/>
      <c r="N598" s="650"/>
      <c r="O598" s="650"/>
      <c r="P598" s="650"/>
      <c r="Q598" s="650"/>
      <c r="R598" s="650"/>
      <c r="S598" s="650"/>
      <c r="T598" s="650"/>
      <c r="U598" s="650"/>
      <c r="V598" s="650"/>
      <c r="W598" s="650"/>
      <c r="X598" s="650"/>
      <c r="Y598" s="650"/>
      <c r="Z598" s="650"/>
      <c r="AA598" s="650"/>
      <c r="AB598" s="650"/>
      <c r="AC598" s="650"/>
      <c r="AD598" s="650"/>
      <c r="AE598" s="650"/>
      <c r="AF598" s="650"/>
      <c r="AG598" s="650"/>
      <c r="AH598" s="650"/>
      <c r="AI598" s="650"/>
      <c r="AJ598" s="650"/>
      <c r="AK598" s="650"/>
      <c r="AL598" s="650"/>
      <c r="AM598" s="650"/>
      <c r="AN598" s="650"/>
      <c r="AO598" s="650"/>
      <c r="AP598" s="650"/>
      <c r="AQ598" s="650"/>
      <c r="AR598" s="650"/>
      <c r="AS598" s="650"/>
      <c r="AT598" s="650"/>
      <c r="AU598" s="650"/>
      <c r="AV598" s="650"/>
      <c r="AW598" s="650"/>
      <c r="AX598" s="650"/>
      <c r="AY598" s="650"/>
      <c r="AZ598" s="650"/>
      <c r="BA598" s="650"/>
      <c r="BB598" s="650"/>
      <c r="BC598" s="650"/>
      <c r="BD598" s="650"/>
      <c r="BE598" s="650"/>
      <c r="BF598" s="650"/>
      <c r="BG598" s="650"/>
      <c r="BH598" s="650"/>
      <c r="BI598" s="650"/>
      <c r="BJ598" s="650"/>
      <c r="BK598" s="650"/>
      <c r="BL598" s="650"/>
      <c r="BM598" s="650"/>
      <c r="BN598" s="650"/>
      <c r="BO598" s="650"/>
      <c r="BP598" s="650"/>
      <c r="BQ598" s="650"/>
      <c r="BR598" s="650"/>
      <c r="BS598" s="650"/>
      <c r="BT598" s="650"/>
      <c r="BU598" s="650"/>
      <c r="BV598" s="650"/>
      <c r="BW598" s="650"/>
      <c r="BX598" s="650"/>
      <c r="BY598" s="650"/>
      <c r="BZ598" s="650"/>
      <c r="CA598" s="650"/>
      <c r="CB598" s="650"/>
      <c r="CC598" s="650"/>
      <c r="CD598" s="650"/>
      <c r="CE598" s="650"/>
      <c r="CF598" s="650"/>
      <c r="CG598" s="650"/>
      <c r="CH598" s="650"/>
    </row>
    <row r="599" spans="1:86" ht="13.5" customHeight="1">
      <c r="A599" s="379"/>
      <c r="B599" s="649"/>
      <c r="C599" s="650"/>
      <c r="D599" s="650"/>
      <c r="E599" s="650"/>
      <c r="F599" s="650"/>
      <c r="G599" s="650"/>
      <c r="H599" s="650"/>
      <c r="I599" s="650"/>
      <c r="J599" s="650"/>
      <c r="K599" s="650"/>
      <c r="L599" s="650"/>
      <c r="M599" s="650"/>
      <c r="N599" s="650"/>
      <c r="O599" s="650"/>
      <c r="P599" s="650"/>
      <c r="Q599" s="650"/>
      <c r="R599" s="650"/>
      <c r="S599" s="650"/>
      <c r="T599" s="650"/>
      <c r="U599" s="650"/>
      <c r="V599" s="650"/>
      <c r="W599" s="650"/>
      <c r="X599" s="650"/>
      <c r="Y599" s="650"/>
      <c r="Z599" s="650"/>
      <c r="AA599" s="650"/>
      <c r="AB599" s="650"/>
      <c r="AC599" s="650"/>
      <c r="AD599" s="650"/>
      <c r="AE599" s="650"/>
      <c r="AF599" s="650"/>
      <c r="AG599" s="650"/>
      <c r="AH599" s="650"/>
      <c r="AI599" s="650"/>
      <c r="AJ599" s="650"/>
      <c r="AK599" s="650"/>
      <c r="AL599" s="650"/>
      <c r="AM599" s="650"/>
      <c r="AN599" s="650"/>
      <c r="AO599" s="650"/>
      <c r="AP599" s="650"/>
      <c r="AQ599" s="650"/>
      <c r="AR599" s="650"/>
      <c r="AS599" s="650"/>
      <c r="AT599" s="650"/>
      <c r="AU599" s="650"/>
      <c r="AV599" s="650"/>
      <c r="AW599" s="650"/>
      <c r="AX599" s="650"/>
      <c r="AY599" s="650"/>
      <c r="AZ599" s="650"/>
      <c r="BA599" s="650"/>
      <c r="BB599" s="650"/>
      <c r="BC599" s="650"/>
      <c r="BD599" s="650"/>
      <c r="BE599" s="650"/>
      <c r="BF599" s="650"/>
      <c r="BG599" s="650"/>
      <c r="BH599" s="650"/>
      <c r="BI599" s="650"/>
      <c r="BJ599" s="650"/>
      <c r="BK599" s="650"/>
      <c r="BL599" s="650"/>
      <c r="BM599" s="650"/>
      <c r="BN599" s="650"/>
      <c r="BO599" s="650"/>
      <c r="BP599" s="650"/>
      <c r="BQ599" s="650"/>
      <c r="BR599" s="650"/>
      <c r="BS599" s="650"/>
      <c r="BT599" s="650"/>
      <c r="BU599" s="650"/>
      <c r="BV599" s="650"/>
      <c r="BW599" s="650"/>
      <c r="BX599" s="650"/>
      <c r="BY599" s="650"/>
      <c r="BZ599" s="650"/>
      <c r="CA599" s="650"/>
      <c r="CB599" s="650"/>
      <c r="CC599" s="650"/>
      <c r="CD599" s="650"/>
      <c r="CE599" s="650"/>
      <c r="CF599" s="650"/>
      <c r="CG599" s="650"/>
      <c r="CH599" s="650"/>
    </row>
    <row r="600" spans="1:86" ht="13.5" customHeight="1">
      <c r="A600" s="379"/>
      <c r="B600" s="649"/>
      <c r="C600" s="650"/>
      <c r="D600" s="650"/>
      <c r="E600" s="650"/>
      <c r="F600" s="650"/>
      <c r="G600" s="650"/>
      <c r="H600" s="650"/>
      <c r="I600" s="650"/>
      <c r="J600" s="650"/>
      <c r="K600" s="650"/>
      <c r="L600" s="650"/>
      <c r="M600" s="650"/>
      <c r="N600" s="650"/>
      <c r="O600" s="650"/>
      <c r="P600" s="650"/>
      <c r="Q600" s="650"/>
      <c r="R600" s="650"/>
      <c r="S600" s="650"/>
      <c r="T600" s="650"/>
      <c r="U600" s="650"/>
      <c r="V600" s="650"/>
      <c r="W600" s="650"/>
      <c r="X600" s="650"/>
      <c r="Y600" s="650"/>
      <c r="Z600" s="650"/>
      <c r="AA600" s="650"/>
      <c r="AB600" s="650"/>
      <c r="AC600" s="650"/>
      <c r="AD600" s="650"/>
      <c r="AE600" s="650"/>
      <c r="AF600" s="650"/>
      <c r="AG600" s="650"/>
      <c r="AH600" s="650"/>
      <c r="AI600" s="650"/>
      <c r="AJ600" s="650"/>
      <c r="AK600" s="650"/>
      <c r="AL600" s="650"/>
      <c r="AM600" s="650"/>
      <c r="AN600" s="650"/>
      <c r="AO600" s="650"/>
      <c r="AP600" s="650"/>
      <c r="AQ600" s="650"/>
      <c r="AR600" s="650"/>
      <c r="AS600" s="650"/>
      <c r="AT600" s="650"/>
      <c r="AU600" s="650"/>
      <c r="AV600" s="650"/>
      <c r="AW600" s="650"/>
      <c r="AX600" s="650"/>
      <c r="AY600" s="650"/>
      <c r="AZ600" s="650"/>
      <c r="BA600" s="650"/>
      <c r="BB600" s="650"/>
      <c r="BC600" s="650"/>
      <c r="BD600" s="650"/>
      <c r="BE600" s="650"/>
      <c r="BF600" s="650"/>
      <c r="BG600" s="650"/>
      <c r="BH600" s="650"/>
      <c r="BI600" s="650"/>
      <c r="BJ600" s="650"/>
      <c r="BK600" s="650"/>
      <c r="BL600" s="650"/>
      <c r="BM600" s="650"/>
      <c r="BN600" s="650"/>
      <c r="BO600" s="650"/>
      <c r="BP600" s="650"/>
      <c r="BQ600" s="650"/>
      <c r="BR600" s="650"/>
      <c r="BS600" s="650"/>
      <c r="BT600" s="650"/>
      <c r="BU600" s="650"/>
      <c r="BV600" s="650"/>
      <c r="BW600" s="650"/>
      <c r="BX600" s="650"/>
      <c r="BY600" s="650"/>
      <c r="BZ600" s="650"/>
      <c r="CA600" s="650"/>
      <c r="CB600" s="650"/>
      <c r="CC600" s="650"/>
      <c r="CD600" s="650"/>
      <c r="CE600" s="650"/>
      <c r="CF600" s="650"/>
      <c r="CG600" s="650"/>
      <c r="CH600" s="650"/>
    </row>
    <row r="601" spans="1:86" ht="13.5" customHeight="1">
      <c r="A601" s="379"/>
      <c r="B601" s="649"/>
      <c r="C601" s="650"/>
      <c r="D601" s="650"/>
      <c r="E601" s="650"/>
      <c r="F601" s="650"/>
      <c r="G601" s="650"/>
      <c r="H601" s="650"/>
      <c r="I601" s="650"/>
      <c r="J601" s="650"/>
      <c r="K601" s="650"/>
      <c r="L601" s="650"/>
      <c r="M601" s="650"/>
      <c r="N601" s="650"/>
      <c r="O601" s="650"/>
      <c r="P601" s="650"/>
      <c r="Q601" s="650"/>
      <c r="R601" s="650"/>
      <c r="S601" s="650"/>
      <c r="T601" s="650"/>
      <c r="U601" s="650"/>
      <c r="V601" s="650"/>
      <c r="W601" s="650"/>
      <c r="X601" s="650"/>
      <c r="Y601" s="650"/>
      <c r="Z601" s="650"/>
      <c r="AA601" s="650"/>
      <c r="AB601" s="650"/>
      <c r="AC601" s="650"/>
      <c r="AD601" s="650"/>
      <c r="AE601" s="650"/>
      <c r="AF601" s="650"/>
      <c r="AG601" s="650"/>
      <c r="AH601" s="650"/>
      <c r="AI601" s="650"/>
      <c r="AJ601" s="650"/>
      <c r="AK601" s="650"/>
      <c r="AL601" s="650"/>
      <c r="AM601" s="650"/>
      <c r="AN601" s="650"/>
      <c r="AO601" s="650"/>
      <c r="AP601" s="650"/>
      <c r="AQ601" s="650"/>
      <c r="AR601" s="650"/>
      <c r="AS601" s="650"/>
      <c r="AT601" s="650"/>
      <c r="AU601" s="650"/>
      <c r="AV601" s="650"/>
      <c r="AW601" s="650"/>
      <c r="AX601" s="650"/>
      <c r="AY601" s="650"/>
      <c r="AZ601" s="650"/>
      <c r="BA601" s="650"/>
      <c r="BB601" s="650"/>
      <c r="BC601" s="650"/>
      <c r="BD601" s="650"/>
      <c r="BE601" s="650"/>
      <c r="BF601" s="650"/>
      <c r="BG601" s="650"/>
      <c r="BH601" s="650"/>
      <c r="BI601" s="650"/>
      <c r="BJ601" s="650"/>
      <c r="BK601" s="650"/>
      <c r="BL601" s="650"/>
      <c r="BM601" s="650"/>
      <c r="BN601" s="650"/>
      <c r="BO601" s="650"/>
      <c r="BP601" s="650"/>
      <c r="BQ601" s="650"/>
      <c r="BR601" s="650"/>
      <c r="BS601" s="650"/>
      <c r="BT601" s="650"/>
      <c r="BU601" s="650"/>
      <c r="BV601" s="650"/>
      <c r="BW601" s="650"/>
      <c r="BX601" s="650"/>
      <c r="BY601" s="650"/>
      <c r="BZ601" s="650"/>
      <c r="CA601" s="650"/>
      <c r="CB601" s="650"/>
      <c r="CC601" s="650"/>
      <c r="CD601" s="650"/>
      <c r="CE601" s="650"/>
      <c r="CF601" s="650"/>
      <c r="CG601" s="650"/>
      <c r="CH601" s="650"/>
    </row>
    <row r="602" spans="1:86" ht="13.5" customHeight="1">
      <c r="A602" s="379"/>
      <c r="B602" s="649"/>
      <c r="C602" s="650"/>
      <c r="D602" s="650"/>
      <c r="E602" s="650"/>
      <c r="F602" s="650"/>
      <c r="G602" s="650"/>
      <c r="H602" s="650"/>
      <c r="I602" s="650"/>
      <c r="J602" s="650"/>
      <c r="K602" s="650"/>
      <c r="L602" s="650"/>
      <c r="M602" s="650"/>
      <c r="N602" s="650"/>
      <c r="O602" s="650"/>
      <c r="P602" s="650"/>
      <c r="Q602" s="650"/>
      <c r="R602" s="650"/>
      <c r="S602" s="650"/>
      <c r="T602" s="650"/>
      <c r="U602" s="650"/>
      <c r="V602" s="650"/>
      <c r="W602" s="650"/>
      <c r="X602" s="650"/>
      <c r="Y602" s="650"/>
      <c r="Z602" s="650"/>
      <c r="AA602" s="650"/>
      <c r="AB602" s="650"/>
      <c r="AC602" s="650"/>
      <c r="AD602" s="650"/>
      <c r="AE602" s="650"/>
      <c r="AF602" s="650"/>
      <c r="AG602" s="650"/>
      <c r="AH602" s="650"/>
      <c r="AI602" s="650"/>
      <c r="AJ602" s="650"/>
      <c r="AK602" s="650"/>
      <c r="AL602" s="650"/>
      <c r="AM602" s="650"/>
      <c r="AN602" s="650"/>
      <c r="AO602" s="650"/>
      <c r="AP602" s="650"/>
      <c r="AQ602" s="650"/>
      <c r="AR602" s="650"/>
      <c r="AS602" s="650"/>
      <c r="AT602" s="650"/>
      <c r="AU602" s="650"/>
      <c r="AV602" s="650"/>
      <c r="AW602" s="650"/>
      <c r="AX602" s="650"/>
      <c r="AY602" s="650"/>
      <c r="AZ602" s="650"/>
      <c r="BA602" s="650"/>
      <c r="BB602" s="650"/>
      <c r="BC602" s="650"/>
      <c r="BD602" s="650"/>
      <c r="BE602" s="650"/>
      <c r="BF602" s="650"/>
      <c r="BG602" s="650"/>
      <c r="BH602" s="650"/>
      <c r="BI602" s="650"/>
      <c r="BJ602" s="650"/>
      <c r="BK602" s="650"/>
      <c r="BL602" s="650"/>
      <c r="BM602" s="650"/>
      <c r="BN602" s="650"/>
      <c r="BO602" s="650"/>
      <c r="BP602" s="650"/>
      <c r="BQ602" s="650"/>
      <c r="BR602" s="650"/>
      <c r="BS602" s="650"/>
      <c r="BT602" s="650"/>
      <c r="BU602" s="650"/>
      <c r="BV602" s="650"/>
      <c r="BW602" s="650"/>
      <c r="BX602" s="650"/>
      <c r="BY602" s="650"/>
      <c r="BZ602" s="650"/>
      <c r="CA602" s="650"/>
      <c r="CB602" s="650"/>
      <c r="CC602" s="650"/>
      <c r="CD602" s="650"/>
      <c r="CE602" s="650"/>
      <c r="CF602" s="650"/>
      <c r="CG602" s="650"/>
      <c r="CH602" s="650"/>
    </row>
    <row r="603" spans="1:86" ht="13.5" customHeight="1">
      <c r="A603" s="379"/>
      <c r="B603" s="649"/>
      <c r="C603" s="650"/>
      <c r="D603" s="650"/>
      <c r="E603" s="650"/>
      <c r="F603" s="650"/>
      <c r="G603" s="650"/>
      <c r="H603" s="650"/>
      <c r="I603" s="650"/>
      <c r="J603" s="650"/>
      <c r="K603" s="650"/>
      <c r="L603" s="650"/>
      <c r="M603" s="650"/>
      <c r="N603" s="650"/>
      <c r="O603" s="650"/>
      <c r="P603" s="650"/>
      <c r="Q603" s="650"/>
      <c r="R603" s="650"/>
      <c r="S603" s="650"/>
      <c r="T603" s="650"/>
      <c r="U603" s="650"/>
      <c r="V603" s="650"/>
      <c r="W603" s="650"/>
      <c r="X603" s="650"/>
      <c r="Y603" s="650"/>
      <c r="Z603" s="650"/>
      <c r="AA603" s="650"/>
      <c r="AB603" s="650"/>
      <c r="AC603" s="650"/>
      <c r="AD603" s="650"/>
      <c r="AE603" s="650"/>
      <c r="AF603" s="650"/>
      <c r="AG603" s="650"/>
      <c r="AH603" s="650"/>
      <c r="AI603" s="650"/>
      <c r="AJ603" s="650"/>
      <c r="AK603" s="650"/>
      <c r="AL603" s="650"/>
      <c r="AM603" s="650"/>
      <c r="AN603" s="650"/>
      <c r="AO603" s="650"/>
      <c r="AP603" s="650"/>
      <c r="AQ603" s="650"/>
      <c r="AR603" s="650"/>
      <c r="AS603" s="650"/>
      <c r="AT603" s="650"/>
      <c r="AU603" s="650"/>
      <c r="AV603" s="650"/>
      <c r="AW603" s="650"/>
      <c r="AX603" s="650"/>
      <c r="AY603" s="650"/>
      <c r="AZ603" s="650"/>
      <c r="BA603" s="650"/>
      <c r="BB603" s="650"/>
      <c r="BC603" s="650"/>
      <c r="BD603" s="650"/>
      <c r="BE603" s="650"/>
      <c r="BF603" s="650"/>
      <c r="BG603" s="650"/>
      <c r="BH603" s="650"/>
      <c r="BI603" s="650"/>
      <c r="BJ603" s="650"/>
      <c r="BK603" s="650"/>
      <c r="BL603" s="650"/>
      <c r="BM603" s="650"/>
      <c r="BN603" s="650"/>
      <c r="BO603" s="650"/>
      <c r="BP603" s="650"/>
      <c r="BQ603" s="650"/>
      <c r="BR603" s="650"/>
      <c r="BS603" s="650"/>
      <c r="BT603" s="650"/>
      <c r="BU603" s="650"/>
      <c r="BV603" s="650"/>
      <c r="BW603" s="650"/>
      <c r="BX603" s="650"/>
      <c r="BY603" s="650"/>
      <c r="BZ603" s="650"/>
      <c r="CA603" s="650"/>
      <c r="CB603" s="650"/>
      <c r="CC603" s="650"/>
      <c r="CD603" s="650"/>
      <c r="CE603" s="650"/>
      <c r="CF603" s="650"/>
      <c r="CG603" s="650"/>
      <c r="CH603" s="650"/>
    </row>
    <row r="604" spans="1:86" ht="13.5" customHeight="1">
      <c r="A604" s="379"/>
      <c r="B604" s="649"/>
      <c r="C604" s="650"/>
      <c r="D604" s="650"/>
      <c r="E604" s="650"/>
      <c r="F604" s="650"/>
      <c r="G604" s="650"/>
      <c r="H604" s="650"/>
      <c r="I604" s="650"/>
      <c r="J604" s="650"/>
      <c r="K604" s="650"/>
      <c r="L604" s="650"/>
      <c r="M604" s="650"/>
      <c r="N604" s="650"/>
      <c r="O604" s="650"/>
      <c r="P604" s="650"/>
      <c r="Q604" s="650"/>
      <c r="R604" s="650"/>
      <c r="S604" s="650"/>
      <c r="T604" s="650"/>
      <c r="U604" s="650"/>
      <c r="V604" s="650"/>
      <c r="W604" s="650"/>
      <c r="X604" s="650"/>
      <c r="Y604" s="650"/>
      <c r="Z604" s="650"/>
      <c r="AA604" s="650"/>
      <c r="AB604" s="650"/>
      <c r="AC604" s="650"/>
      <c r="AD604" s="650"/>
      <c r="AE604" s="650"/>
      <c r="AF604" s="650"/>
      <c r="AG604" s="650"/>
      <c r="AH604" s="650"/>
      <c r="AI604" s="650"/>
      <c r="AJ604" s="650"/>
      <c r="AK604" s="650"/>
      <c r="AL604" s="650"/>
      <c r="AM604" s="650"/>
      <c r="AN604" s="650"/>
      <c r="AO604" s="650"/>
      <c r="AP604" s="650"/>
      <c r="AQ604" s="650"/>
      <c r="AR604" s="650"/>
      <c r="AS604" s="650"/>
      <c r="AT604" s="650"/>
      <c r="AU604" s="650"/>
      <c r="AV604" s="650"/>
      <c r="AW604" s="650"/>
      <c r="AX604" s="650"/>
      <c r="AY604" s="650"/>
      <c r="AZ604" s="650"/>
      <c r="BA604" s="650"/>
      <c r="BB604" s="650"/>
      <c r="BC604" s="650"/>
      <c r="BD604" s="650"/>
      <c r="BE604" s="650"/>
      <c r="BF604" s="650"/>
      <c r="BG604" s="650"/>
      <c r="BH604" s="650"/>
      <c r="BI604" s="650"/>
      <c r="BJ604" s="650"/>
      <c r="BK604" s="650"/>
      <c r="BL604" s="650"/>
      <c r="BM604" s="650"/>
      <c r="BN604" s="650"/>
      <c r="BO604" s="650"/>
      <c r="BP604" s="650"/>
      <c r="BQ604" s="650"/>
      <c r="BR604" s="650"/>
      <c r="BS604" s="650"/>
      <c r="BT604" s="650"/>
      <c r="BU604" s="650"/>
      <c r="BV604" s="650"/>
      <c r="BW604" s="650"/>
      <c r="BX604" s="650"/>
      <c r="BY604" s="650"/>
      <c r="BZ604" s="650"/>
      <c r="CA604" s="650"/>
      <c r="CB604" s="650"/>
      <c r="CC604" s="650"/>
      <c r="CD604" s="650"/>
      <c r="CE604" s="650"/>
      <c r="CF604" s="650"/>
      <c r="CG604" s="650"/>
      <c r="CH604" s="650"/>
    </row>
    <row r="605" spans="1:86" ht="13.5" customHeight="1">
      <c r="A605" s="379"/>
      <c r="B605" s="649"/>
      <c r="C605" s="650"/>
      <c r="D605" s="650"/>
      <c r="E605" s="650"/>
      <c r="F605" s="650"/>
      <c r="G605" s="650"/>
      <c r="H605" s="650"/>
      <c r="I605" s="650"/>
      <c r="J605" s="650"/>
      <c r="K605" s="650"/>
      <c r="L605" s="650"/>
      <c r="M605" s="650"/>
      <c r="N605" s="650"/>
      <c r="O605" s="650"/>
      <c r="P605" s="650"/>
      <c r="Q605" s="650"/>
      <c r="R605" s="650"/>
      <c r="S605" s="650"/>
      <c r="T605" s="650"/>
      <c r="U605" s="650"/>
      <c r="V605" s="650"/>
      <c r="W605" s="650"/>
      <c r="X605" s="650"/>
      <c r="Y605" s="650"/>
      <c r="Z605" s="650"/>
      <c r="AA605" s="650"/>
      <c r="AB605" s="650"/>
      <c r="AC605" s="650"/>
      <c r="AD605" s="650"/>
      <c r="AE605" s="650"/>
      <c r="AF605" s="650"/>
      <c r="AG605" s="650"/>
      <c r="AH605" s="650"/>
      <c r="AI605" s="650"/>
      <c r="AJ605" s="650"/>
      <c r="AK605" s="650"/>
      <c r="AL605" s="650"/>
      <c r="AM605" s="650"/>
      <c r="AN605" s="650"/>
      <c r="AO605" s="650"/>
      <c r="AP605" s="650"/>
      <c r="AQ605" s="650"/>
      <c r="AR605" s="650"/>
      <c r="AS605" s="650"/>
      <c r="AT605" s="650"/>
      <c r="AU605" s="650"/>
      <c r="AV605" s="650"/>
      <c r="AW605" s="650"/>
      <c r="AX605" s="650"/>
      <c r="AY605" s="650"/>
      <c r="AZ605" s="650"/>
      <c r="BA605" s="650"/>
      <c r="BB605" s="650"/>
      <c r="BC605" s="650"/>
      <c r="BD605" s="650"/>
      <c r="BE605" s="650"/>
      <c r="BF605" s="650"/>
      <c r="BG605" s="650"/>
      <c r="BH605" s="650"/>
      <c r="BI605" s="650"/>
      <c r="BJ605" s="650"/>
      <c r="BK605" s="650"/>
      <c r="BL605" s="650"/>
      <c r="BM605" s="650"/>
      <c r="BN605" s="650"/>
      <c r="BO605" s="650"/>
      <c r="BP605" s="650"/>
      <c r="BQ605" s="650"/>
      <c r="BR605" s="650"/>
      <c r="BS605" s="650"/>
      <c r="BT605" s="650"/>
      <c r="BU605" s="650"/>
      <c r="BV605" s="650"/>
      <c r="BW605" s="650"/>
      <c r="BX605" s="650"/>
      <c r="BY605" s="650"/>
      <c r="BZ605" s="650"/>
      <c r="CA605" s="650"/>
      <c r="CB605" s="650"/>
      <c r="CC605" s="650"/>
      <c r="CD605" s="650"/>
      <c r="CE605" s="650"/>
      <c r="CF605" s="650"/>
      <c r="CG605" s="650"/>
      <c r="CH605" s="650"/>
    </row>
    <row r="606" spans="1:86" ht="13.5" customHeight="1">
      <c r="A606" s="379"/>
      <c r="B606" s="649"/>
      <c r="C606" s="650"/>
      <c r="D606" s="650"/>
      <c r="E606" s="650"/>
      <c r="F606" s="650"/>
      <c r="G606" s="650"/>
      <c r="H606" s="650"/>
      <c r="I606" s="650"/>
      <c r="J606" s="650"/>
      <c r="K606" s="650"/>
      <c r="L606" s="650"/>
      <c r="M606" s="650"/>
      <c r="N606" s="650"/>
      <c r="O606" s="650"/>
      <c r="P606" s="650"/>
      <c r="Q606" s="650"/>
      <c r="R606" s="650"/>
      <c r="S606" s="650"/>
      <c r="T606" s="650"/>
      <c r="U606" s="650"/>
      <c r="V606" s="650"/>
      <c r="W606" s="650"/>
      <c r="X606" s="650"/>
      <c r="Y606" s="650"/>
      <c r="Z606" s="650"/>
      <c r="AA606" s="650"/>
      <c r="AB606" s="650"/>
      <c r="AC606" s="650"/>
      <c r="AD606" s="650"/>
      <c r="AE606" s="650"/>
      <c r="AF606" s="650"/>
      <c r="AG606" s="650"/>
      <c r="AH606" s="650"/>
      <c r="AI606" s="650"/>
      <c r="AJ606" s="650"/>
      <c r="AK606" s="650"/>
      <c r="AL606" s="650"/>
      <c r="AM606" s="650"/>
      <c r="AN606" s="650"/>
      <c r="AO606" s="650"/>
      <c r="AP606" s="650"/>
      <c r="AQ606" s="650"/>
      <c r="AR606" s="650"/>
      <c r="AS606" s="650"/>
      <c r="AT606" s="650"/>
      <c r="AU606" s="650"/>
      <c r="AV606" s="650"/>
      <c r="AW606" s="650"/>
      <c r="AX606" s="650"/>
      <c r="AY606" s="650"/>
      <c r="AZ606" s="650"/>
      <c r="BA606" s="650"/>
      <c r="BB606" s="650"/>
      <c r="BC606" s="650"/>
      <c r="BD606" s="650"/>
      <c r="BE606" s="650"/>
      <c r="BF606" s="650"/>
      <c r="BG606" s="650"/>
      <c r="BH606" s="650"/>
      <c r="BI606" s="650"/>
      <c r="BJ606" s="650"/>
      <c r="BK606" s="650"/>
      <c r="BL606" s="650"/>
      <c r="BM606" s="650"/>
      <c r="BN606" s="650"/>
      <c r="BO606" s="650"/>
      <c r="BP606" s="650"/>
      <c r="BQ606" s="650"/>
      <c r="BR606" s="650"/>
      <c r="BS606" s="650"/>
      <c r="BT606" s="650"/>
      <c r="BU606" s="650"/>
      <c r="BV606" s="650"/>
      <c r="BW606" s="650"/>
      <c r="BX606" s="650"/>
      <c r="BY606" s="650"/>
      <c r="BZ606" s="650"/>
      <c r="CA606" s="650"/>
      <c r="CB606" s="650"/>
      <c r="CC606" s="650"/>
      <c r="CD606" s="650"/>
      <c r="CE606" s="650"/>
      <c r="CF606" s="650"/>
      <c r="CG606" s="650"/>
      <c r="CH606" s="650"/>
    </row>
    <row r="607" spans="1:86" ht="13.5" customHeight="1">
      <c r="A607" s="379"/>
      <c r="B607" s="649"/>
      <c r="C607" s="650"/>
      <c r="D607" s="650"/>
      <c r="E607" s="650"/>
      <c r="F607" s="650"/>
      <c r="G607" s="650"/>
      <c r="H607" s="650"/>
      <c r="I607" s="650"/>
      <c r="J607" s="650"/>
      <c r="K607" s="650"/>
      <c r="L607" s="650"/>
      <c r="M607" s="650"/>
      <c r="N607" s="650"/>
      <c r="O607" s="650"/>
      <c r="P607" s="650"/>
      <c r="Q607" s="650"/>
      <c r="R607" s="650"/>
      <c r="S607" s="650"/>
      <c r="T607" s="650"/>
      <c r="U607" s="650"/>
      <c r="V607" s="650"/>
      <c r="W607" s="650"/>
      <c r="X607" s="650"/>
      <c r="Y607" s="650"/>
      <c r="Z607" s="650"/>
      <c r="AA607" s="650"/>
      <c r="AB607" s="650"/>
      <c r="AC607" s="650"/>
      <c r="AD607" s="650"/>
      <c r="AE607" s="650"/>
      <c r="AF607" s="650"/>
      <c r="AG607" s="650"/>
      <c r="AH607" s="650"/>
      <c r="AI607" s="650"/>
      <c r="AJ607" s="650"/>
      <c r="AK607" s="650"/>
      <c r="AL607" s="650"/>
      <c r="AM607" s="650"/>
      <c r="AN607" s="650"/>
      <c r="AO607" s="650"/>
      <c r="AP607" s="650"/>
      <c r="AQ607" s="650"/>
      <c r="AR607" s="650"/>
      <c r="AS607" s="650"/>
      <c r="AT607" s="650"/>
      <c r="AU607" s="650"/>
      <c r="AV607" s="650"/>
      <c r="AW607" s="650"/>
      <c r="AX607" s="650"/>
      <c r="AY607" s="650"/>
      <c r="AZ607" s="650"/>
      <c r="BA607" s="650"/>
      <c r="BB607" s="650"/>
      <c r="BC607" s="650"/>
      <c r="BD607" s="650"/>
      <c r="BE607" s="650"/>
      <c r="BF607" s="650"/>
      <c r="BG607" s="650"/>
      <c r="BH607" s="650"/>
      <c r="BI607" s="650"/>
      <c r="BJ607" s="650"/>
      <c r="BK607" s="650"/>
      <c r="BL607" s="650"/>
      <c r="BM607" s="650"/>
      <c r="BN607" s="650"/>
      <c r="BO607" s="650"/>
      <c r="BP607" s="650"/>
      <c r="BQ607" s="650"/>
      <c r="BR607" s="650"/>
      <c r="BS607" s="650"/>
      <c r="BT607" s="650"/>
      <c r="BU607" s="650"/>
      <c r="BV607" s="650"/>
      <c r="BW607" s="650"/>
      <c r="BX607" s="650"/>
      <c r="BY607" s="650"/>
      <c r="BZ607" s="650"/>
      <c r="CA607" s="650"/>
      <c r="CB607" s="650"/>
      <c r="CC607" s="650"/>
      <c r="CD607" s="650"/>
      <c r="CE607" s="650"/>
      <c r="CF607" s="650"/>
      <c r="CG607" s="650"/>
      <c r="CH607" s="650"/>
    </row>
    <row r="608" spans="1:86" ht="13.5" customHeight="1">
      <c r="A608" s="379"/>
      <c r="B608" s="649"/>
      <c r="C608" s="650"/>
      <c r="D608" s="650"/>
      <c r="E608" s="650"/>
      <c r="F608" s="650"/>
      <c r="G608" s="650"/>
      <c r="H608" s="650"/>
      <c r="I608" s="650"/>
      <c r="J608" s="650"/>
      <c r="K608" s="650"/>
      <c r="L608" s="650"/>
      <c r="M608" s="650"/>
      <c r="N608" s="650"/>
      <c r="O608" s="650"/>
      <c r="P608" s="650"/>
      <c r="Q608" s="650"/>
      <c r="R608" s="650"/>
      <c r="S608" s="650"/>
      <c r="T608" s="650"/>
      <c r="U608" s="650"/>
      <c r="V608" s="650"/>
      <c r="W608" s="650"/>
      <c r="X608" s="650"/>
      <c r="Y608" s="650"/>
      <c r="Z608" s="650"/>
      <c r="AA608" s="650"/>
      <c r="AB608" s="650"/>
      <c r="AC608" s="650"/>
      <c r="AD608" s="650"/>
      <c r="AE608" s="650"/>
      <c r="AF608" s="650"/>
      <c r="AG608" s="650"/>
      <c r="AH608" s="650"/>
      <c r="AI608" s="650"/>
      <c r="AJ608" s="650"/>
      <c r="AK608" s="650"/>
      <c r="AL608" s="650"/>
      <c r="AM608" s="650"/>
      <c r="AN608" s="650"/>
      <c r="AO608" s="650"/>
      <c r="AP608" s="650"/>
      <c r="AQ608" s="650"/>
      <c r="AR608" s="650"/>
      <c r="AS608" s="650"/>
      <c r="AT608" s="650"/>
      <c r="AU608" s="650"/>
      <c r="AV608" s="650"/>
      <c r="AW608" s="650"/>
      <c r="AX608" s="650"/>
      <c r="AY608" s="650"/>
      <c r="AZ608" s="650"/>
      <c r="BA608" s="650"/>
      <c r="BB608" s="650"/>
      <c r="BC608" s="650"/>
      <c r="BD608" s="650"/>
      <c r="BE608" s="650"/>
      <c r="BF608" s="650"/>
      <c r="BG608" s="650"/>
      <c r="BH608" s="650"/>
      <c r="BI608" s="650"/>
      <c r="BJ608" s="650"/>
      <c r="BK608" s="650"/>
      <c r="BL608" s="650"/>
      <c r="BM608" s="650"/>
      <c r="BN608" s="650"/>
      <c r="BO608" s="650"/>
      <c r="BP608" s="650"/>
      <c r="BQ608" s="650"/>
      <c r="BR608" s="650"/>
      <c r="BS608" s="650"/>
      <c r="BT608" s="650"/>
      <c r="BU608" s="650"/>
      <c r="BV608" s="650"/>
      <c r="BW608" s="650"/>
      <c r="BX608" s="650"/>
      <c r="BY608" s="650"/>
      <c r="BZ608" s="650"/>
      <c r="CA608" s="650"/>
      <c r="CB608" s="650"/>
      <c r="CC608" s="650"/>
      <c r="CD608" s="650"/>
      <c r="CE608" s="650"/>
      <c r="CF608" s="650"/>
      <c r="CG608" s="650"/>
      <c r="CH608" s="650"/>
    </row>
    <row r="609" spans="1:86" ht="13.5" customHeight="1">
      <c r="A609" s="379"/>
      <c r="B609" s="649"/>
      <c r="C609" s="650"/>
      <c r="D609" s="650"/>
      <c r="E609" s="650"/>
      <c r="F609" s="650"/>
      <c r="G609" s="650"/>
      <c r="H609" s="650"/>
      <c r="I609" s="650"/>
      <c r="J609" s="650"/>
      <c r="K609" s="650"/>
      <c r="L609" s="650"/>
      <c r="M609" s="650"/>
      <c r="N609" s="650"/>
      <c r="O609" s="650"/>
      <c r="P609" s="650"/>
      <c r="Q609" s="650"/>
      <c r="R609" s="650"/>
      <c r="S609" s="650"/>
      <c r="T609" s="650"/>
      <c r="U609" s="650"/>
      <c r="V609" s="650"/>
      <c r="W609" s="650"/>
      <c r="X609" s="650"/>
      <c r="Y609" s="650"/>
      <c r="Z609" s="650"/>
      <c r="AA609" s="650"/>
      <c r="AB609" s="650"/>
      <c r="AC609" s="650"/>
      <c r="AD609" s="650"/>
      <c r="AE609" s="650"/>
      <c r="AF609" s="650"/>
      <c r="AG609" s="650"/>
      <c r="AH609" s="650"/>
      <c r="AI609" s="650"/>
      <c r="AJ609" s="650"/>
      <c r="AK609" s="650"/>
      <c r="AL609" s="650"/>
      <c r="AM609" s="650"/>
      <c r="AN609" s="650"/>
      <c r="AO609" s="650"/>
      <c r="AP609" s="650"/>
      <c r="AQ609" s="650"/>
      <c r="AR609" s="650"/>
      <c r="AS609" s="650"/>
      <c r="AT609" s="650"/>
      <c r="AU609" s="650"/>
      <c r="AV609" s="650"/>
      <c r="AW609" s="650"/>
      <c r="AX609" s="650"/>
      <c r="AY609" s="650"/>
      <c r="AZ609" s="650"/>
      <c r="BA609" s="650"/>
      <c r="BB609" s="650"/>
      <c r="BC609" s="650"/>
      <c r="BD609" s="650"/>
      <c r="BE609" s="650"/>
      <c r="BF609" s="650"/>
      <c r="BG609" s="650"/>
      <c r="BH609" s="650"/>
      <c r="BI609" s="650"/>
      <c r="BJ609" s="650"/>
      <c r="BK609" s="650"/>
      <c r="BL609" s="650"/>
      <c r="BM609" s="650"/>
      <c r="BN609" s="650"/>
      <c r="BO609" s="650"/>
      <c r="BP609" s="650"/>
      <c r="BQ609" s="650"/>
      <c r="BR609" s="650"/>
      <c r="BS609" s="650"/>
      <c r="BT609" s="650"/>
      <c r="BU609" s="650"/>
      <c r="BV609" s="650"/>
      <c r="BW609" s="650"/>
      <c r="BX609" s="650"/>
      <c r="BY609" s="650"/>
      <c r="BZ609" s="650"/>
      <c r="CA609" s="650"/>
      <c r="CB609" s="650"/>
      <c r="CC609" s="650"/>
      <c r="CD609" s="650"/>
      <c r="CE609" s="650"/>
      <c r="CF609" s="650"/>
      <c r="CG609" s="650"/>
      <c r="CH609" s="650"/>
    </row>
    <row r="610" spans="1:86" ht="13.5" customHeight="1">
      <c r="A610" s="379"/>
      <c r="B610" s="649"/>
      <c r="C610" s="650"/>
      <c r="D610" s="650"/>
      <c r="E610" s="650"/>
      <c r="F610" s="650"/>
      <c r="G610" s="650"/>
      <c r="H610" s="650"/>
      <c r="I610" s="650"/>
      <c r="J610" s="650"/>
      <c r="K610" s="650"/>
      <c r="L610" s="650"/>
      <c r="M610" s="650"/>
      <c r="N610" s="650"/>
      <c r="O610" s="650"/>
      <c r="P610" s="650"/>
      <c r="Q610" s="650"/>
      <c r="R610" s="650"/>
      <c r="S610" s="650"/>
      <c r="T610" s="650"/>
      <c r="U610" s="650"/>
      <c r="V610" s="650"/>
      <c r="W610" s="650"/>
      <c r="X610" s="650"/>
      <c r="Y610" s="650"/>
      <c r="Z610" s="650"/>
      <c r="AA610" s="650"/>
      <c r="AB610" s="650"/>
      <c r="AC610" s="650"/>
      <c r="AD610" s="650"/>
      <c r="AE610" s="650"/>
      <c r="AF610" s="650"/>
      <c r="AG610" s="650"/>
      <c r="AH610" s="650"/>
      <c r="AI610" s="650"/>
      <c r="AJ610" s="650"/>
      <c r="AK610" s="650"/>
      <c r="AL610" s="650"/>
      <c r="AM610" s="650"/>
      <c r="AN610" s="650"/>
      <c r="AO610" s="650"/>
      <c r="AP610" s="650"/>
      <c r="AQ610" s="650"/>
      <c r="AR610" s="650"/>
      <c r="AS610" s="650"/>
      <c r="AT610" s="650"/>
      <c r="AU610" s="650"/>
      <c r="AV610" s="650"/>
      <c r="AW610" s="650"/>
      <c r="AX610" s="650"/>
      <c r="AY610" s="650"/>
      <c r="AZ610" s="650"/>
      <c r="BA610" s="650"/>
      <c r="BB610" s="650"/>
      <c r="BC610" s="650"/>
      <c r="BD610" s="650"/>
      <c r="BE610" s="650"/>
      <c r="BF610" s="650"/>
      <c r="BG610" s="650"/>
      <c r="BH610" s="650"/>
      <c r="BI610" s="650"/>
      <c r="BJ610" s="650"/>
      <c r="BK610" s="650"/>
      <c r="BL610" s="650"/>
      <c r="BM610" s="650"/>
      <c r="BN610" s="650"/>
      <c r="BO610" s="650"/>
      <c r="BP610" s="650"/>
      <c r="BQ610" s="650"/>
      <c r="BR610" s="650"/>
      <c r="BS610" s="650"/>
      <c r="BT610" s="650"/>
      <c r="BU610" s="650"/>
      <c r="BV610" s="650"/>
      <c r="BW610" s="650"/>
      <c r="BX610" s="650"/>
      <c r="BY610" s="650"/>
      <c r="BZ610" s="650"/>
      <c r="CA610" s="650"/>
      <c r="CB610" s="650"/>
      <c r="CC610" s="650"/>
      <c r="CD610" s="650"/>
      <c r="CE610" s="650"/>
      <c r="CF610" s="650"/>
      <c r="CG610" s="650"/>
      <c r="CH610" s="650"/>
    </row>
    <row r="611" spans="1:86" ht="13.5" customHeight="1">
      <c r="A611" s="379"/>
      <c r="B611" s="649"/>
      <c r="C611" s="650"/>
      <c r="D611" s="650"/>
      <c r="E611" s="650"/>
      <c r="F611" s="650"/>
      <c r="G611" s="650"/>
      <c r="H611" s="650"/>
      <c r="I611" s="650"/>
      <c r="J611" s="650"/>
      <c r="K611" s="650"/>
      <c r="L611" s="650"/>
      <c r="M611" s="650"/>
      <c r="N611" s="650"/>
      <c r="O611" s="650"/>
      <c r="P611" s="650"/>
      <c r="Q611" s="650"/>
      <c r="R611" s="650"/>
      <c r="S611" s="650"/>
      <c r="T611" s="650"/>
      <c r="U611" s="650"/>
      <c r="V611" s="650"/>
      <c r="W611" s="650"/>
      <c r="X611" s="650"/>
      <c r="Y611" s="650"/>
      <c r="Z611" s="650"/>
      <c r="AA611" s="650"/>
      <c r="AB611" s="650"/>
      <c r="AC611" s="650"/>
      <c r="AD611" s="650"/>
      <c r="AE611" s="650"/>
      <c r="AF611" s="650"/>
      <c r="AG611" s="650"/>
      <c r="AH611" s="650"/>
      <c r="AI611" s="650"/>
      <c r="AJ611" s="650"/>
      <c r="AK611" s="650"/>
      <c r="AL611" s="650"/>
      <c r="AM611" s="650"/>
      <c r="AN611" s="650"/>
      <c r="AO611" s="650"/>
      <c r="AP611" s="650"/>
      <c r="AQ611" s="650"/>
      <c r="AR611" s="650"/>
      <c r="AS611" s="650"/>
      <c r="AT611" s="650"/>
      <c r="AU611" s="650"/>
      <c r="AV611" s="650"/>
      <c r="AW611" s="650"/>
      <c r="AX611" s="650"/>
      <c r="AY611" s="650"/>
      <c r="AZ611" s="650"/>
      <c r="BA611" s="650"/>
      <c r="BB611" s="650"/>
      <c r="BC611" s="650"/>
      <c r="BD611" s="650"/>
      <c r="BE611" s="650"/>
      <c r="BF611" s="650"/>
      <c r="BG611" s="650"/>
      <c r="BH611" s="650"/>
      <c r="BI611" s="650"/>
      <c r="BJ611" s="650"/>
      <c r="BK611" s="650"/>
      <c r="BL611" s="650"/>
      <c r="BM611" s="650"/>
      <c r="BN611" s="650"/>
      <c r="BO611" s="650"/>
      <c r="BP611" s="650"/>
      <c r="BQ611" s="650"/>
      <c r="BR611" s="650"/>
      <c r="BS611" s="650"/>
      <c r="BT611" s="650"/>
      <c r="BU611" s="650"/>
      <c r="BV611" s="650"/>
      <c r="BW611" s="650"/>
      <c r="BX611" s="650"/>
      <c r="BY611" s="650"/>
      <c r="BZ611" s="650"/>
      <c r="CA611" s="650"/>
      <c r="CB611" s="650"/>
      <c r="CC611" s="650"/>
      <c r="CD611" s="650"/>
      <c r="CE611" s="650"/>
      <c r="CF611" s="650"/>
      <c r="CG611" s="650"/>
      <c r="CH611" s="650"/>
    </row>
    <row r="612" spans="1:86" ht="13.5" customHeight="1">
      <c r="A612" s="379"/>
      <c r="B612" s="649"/>
      <c r="C612" s="650"/>
      <c r="D612" s="650"/>
      <c r="E612" s="650"/>
      <c r="F612" s="650"/>
      <c r="G612" s="650"/>
      <c r="H612" s="650"/>
      <c r="I612" s="650"/>
      <c r="J612" s="650"/>
      <c r="K612" s="650"/>
      <c r="L612" s="650"/>
      <c r="M612" s="650"/>
      <c r="N612" s="650"/>
      <c r="O612" s="650"/>
      <c r="P612" s="650"/>
      <c r="Q612" s="650"/>
      <c r="R612" s="650"/>
      <c r="S612" s="650"/>
      <c r="T612" s="650"/>
      <c r="U612" s="650"/>
      <c r="V612" s="650"/>
      <c r="W612" s="650"/>
      <c r="X612" s="650"/>
      <c r="Y612" s="650"/>
      <c r="Z612" s="650"/>
      <c r="AA612" s="650"/>
      <c r="AB612" s="650"/>
      <c r="AC612" s="650"/>
      <c r="AD612" s="650"/>
      <c r="AE612" s="650"/>
      <c r="AF612" s="650"/>
      <c r="AG612" s="650"/>
      <c r="AH612" s="650"/>
      <c r="AI612" s="650"/>
      <c r="AJ612" s="650"/>
      <c r="AK612" s="650"/>
      <c r="AL612" s="650"/>
      <c r="AM612" s="650"/>
      <c r="AN612" s="650"/>
      <c r="AO612" s="650"/>
      <c r="AP612" s="650"/>
      <c r="AQ612" s="650"/>
      <c r="AR612" s="650"/>
      <c r="AS612" s="650"/>
      <c r="AT612" s="650"/>
      <c r="AU612" s="650"/>
      <c r="AV612" s="650"/>
      <c r="AW612" s="650"/>
      <c r="AX612" s="650"/>
      <c r="AY612" s="650"/>
      <c r="AZ612" s="650"/>
      <c r="BA612" s="650"/>
      <c r="BB612" s="650"/>
      <c r="BC612" s="650"/>
      <c r="BD612" s="650"/>
      <c r="BE612" s="650"/>
      <c r="BF612" s="650"/>
      <c r="BG612" s="650"/>
      <c r="BH612" s="650"/>
      <c r="BI612" s="650"/>
      <c r="BJ612" s="650"/>
      <c r="BK612" s="650"/>
      <c r="BL612" s="650"/>
      <c r="BM612" s="650"/>
      <c r="BN612" s="650"/>
      <c r="BO612" s="650"/>
      <c r="BP612" s="650"/>
      <c r="BQ612" s="650"/>
      <c r="BR612" s="650"/>
      <c r="BS612" s="650"/>
      <c r="BT612" s="650"/>
      <c r="BU612" s="650"/>
      <c r="BV612" s="650"/>
      <c r="BW612" s="650"/>
      <c r="BX612" s="650"/>
      <c r="BY612" s="650"/>
      <c r="BZ612" s="650"/>
      <c r="CA612" s="650"/>
      <c r="CB612" s="650"/>
      <c r="CC612" s="650"/>
      <c r="CD612" s="650"/>
      <c r="CE612" s="650"/>
      <c r="CF612" s="650"/>
      <c r="CG612" s="650"/>
      <c r="CH612" s="650"/>
    </row>
    <row r="613" spans="1:86" ht="13.5" customHeight="1">
      <c r="A613" s="379"/>
      <c r="B613" s="649"/>
      <c r="C613" s="650"/>
      <c r="D613" s="650"/>
      <c r="E613" s="650"/>
      <c r="F613" s="650"/>
      <c r="G613" s="650"/>
      <c r="H613" s="650"/>
      <c r="I613" s="650"/>
      <c r="J613" s="650"/>
      <c r="K613" s="650"/>
      <c r="L613" s="650"/>
      <c r="M613" s="650"/>
      <c r="N613" s="650"/>
      <c r="O613" s="650"/>
      <c r="P613" s="650"/>
      <c r="Q613" s="650"/>
      <c r="R613" s="650"/>
      <c r="S613" s="650"/>
      <c r="T613" s="650"/>
      <c r="U613" s="650"/>
      <c r="V613" s="650"/>
      <c r="W613" s="650"/>
      <c r="X613" s="650"/>
      <c r="Y613" s="650"/>
      <c r="Z613" s="650"/>
      <c r="AA613" s="650"/>
      <c r="AB613" s="650"/>
      <c r="AC613" s="650"/>
      <c r="AD613" s="650"/>
      <c r="AE613" s="650"/>
      <c r="AF613" s="650"/>
      <c r="AG613" s="650"/>
      <c r="AH613" s="650"/>
      <c r="AI613" s="650"/>
      <c r="AJ613" s="650"/>
      <c r="AK613" s="650"/>
      <c r="AL613" s="650"/>
      <c r="AM613" s="650"/>
      <c r="AN613" s="650"/>
      <c r="AO613" s="650"/>
      <c r="AP613" s="650"/>
      <c r="AQ613" s="650"/>
      <c r="AR613" s="650"/>
      <c r="AS613" s="650"/>
      <c r="AT613" s="650"/>
      <c r="AU613" s="650"/>
      <c r="AV613" s="650"/>
      <c r="AW613" s="650"/>
      <c r="AX613" s="650"/>
      <c r="AY613" s="650"/>
      <c r="AZ613" s="650"/>
      <c r="BA613" s="650"/>
      <c r="BB613" s="650"/>
      <c r="BC613" s="650"/>
      <c r="BD613" s="650"/>
      <c r="BE613" s="650"/>
      <c r="BF613" s="650"/>
      <c r="BG613" s="650"/>
      <c r="BH613" s="650"/>
      <c r="BI613" s="650"/>
      <c r="BJ613" s="650"/>
      <c r="BK613" s="650"/>
      <c r="BL613" s="650"/>
      <c r="BM613" s="650"/>
      <c r="BN613" s="650"/>
      <c r="BO613" s="650"/>
      <c r="BP613" s="650"/>
      <c r="BQ613" s="650"/>
      <c r="BR613" s="650"/>
      <c r="BS613" s="650"/>
      <c r="BT613" s="650"/>
      <c r="BU613" s="650"/>
      <c r="BV613" s="650"/>
      <c r="BW613" s="650"/>
      <c r="BX613" s="650"/>
      <c r="BY613" s="650"/>
      <c r="BZ613" s="650"/>
      <c r="CA613" s="650"/>
      <c r="CB613" s="650"/>
      <c r="CC613" s="650"/>
      <c r="CD613" s="650"/>
      <c r="CE613" s="650"/>
      <c r="CF613" s="650"/>
      <c r="CG613" s="650"/>
      <c r="CH613" s="650"/>
    </row>
    <row r="614" spans="1:86" ht="13.5" customHeight="1">
      <c r="A614" s="379"/>
      <c r="B614" s="649"/>
      <c r="C614" s="650"/>
      <c r="D614" s="650"/>
      <c r="E614" s="650"/>
      <c r="F614" s="650"/>
      <c r="G614" s="650"/>
      <c r="H614" s="650"/>
      <c r="I614" s="650"/>
      <c r="J614" s="650"/>
      <c r="K614" s="650"/>
      <c r="L614" s="650"/>
      <c r="M614" s="650"/>
      <c r="N614" s="650"/>
      <c r="O614" s="650"/>
      <c r="P614" s="650"/>
      <c r="Q614" s="650"/>
      <c r="R614" s="650"/>
      <c r="S614" s="650"/>
      <c r="T614" s="650"/>
      <c r="U614" s="650"/>
      <c r="V614" s="650"/>
      <c r="W614" s="650"/>
      <c r="X614" s="650"/>
      <c r="Y614" s="650"/>
      <c r="Z614" s="650"/>
      <c r="AA614" s="650"/>
      <c r="AB614" s="650"/>
      <c r="AC614" s="650"/>
      <c r="AD614" s="650"/>
      <c r="AE614" s="650"/>
      <c r="AF614" s="650"/>
      <c r="AG614" s="650"/>
      <c r="AH614" s="650"/>
      <c r="AI614" s="650"/>
      <c r="AJ614" s="650"/>
      <c r="AK614" s="650"/>
      <c r="AL614" s="650"/>
      <c r="AM614" s="650"/>
      <c r="AN614" s="650"/>
      <c r="AO614" s="650"/>
      <c r="AP614" s="650"/>
      <c r="AQ614" s="650"/>
      <c r="AR614" s="650"/>
      <c r="AS614" s="650"/>
      <c r="AT614" s="650"/>
      <c r="AU614" s="650"/>
      <c r="AV614" s="650"/>
      <c r="AW614" s="650"/>
      <c r="AX614" s="650"/>
      <c r="AY614" s="650"/>
      <c r="AZ614" s="650"/>
      <c r="BA614" s="650"/>
      <c r="BB614" s="650"/>
      <c r="BC614" s="650"/>
      <c r="BD614" s="650"/>
      <c r="BE614" s="650"/>
      <c r="BF614" s="650"/>
      <c r="BG614" s="650"/>
      <c r="BH614" s="650"/>
      <c r="BI614" s="650"/>
      <c r="BJ614" s="650"/>
      <c r="BK614" s="650"/>
      <c r="BL614" s="650"/>
      <c r="BM614" s="650"/>
      <c r="BN614" s="650"/>
      <c r="BO614" s="650"/>
      <c r="BP614" s="650"/>
      <c r="BQ614" s="650"/>
      <c r="BR614" s="650"/>
      <c r="BS614" s="650"/>
      <c r="BT614" s="650"/>
      <c r="BU614" s="650"/>
      <c r="BV614" s="650"/>
      <c r="BW614" s="650"/>
      <c r="BX614" s="650"/>
      <c r="BY614" s="650"/>
      <c r="BZ614" s="650"/>
      <c r="CA614" s="650"/>
      <c r="CB614" s="650"/>
      <c r="CC614" s="650"/>
      <c r="CD614" s="650"/>
      <c r="CE614" s="650"/>
      <c r="CF614" s="650"/>
      <c r="CG614" s="650"/>
      <c r="CH614" s="650"/>
    </row>
    <row r="615" spans="1:86" ht="13.5" customHeight="1">
      <c r="A615" s="379"/>
      <c r="B615" s="649"/>
      <c r="C615" s="650"/>
      <c r="D615" s="650"/>
      <c r="E615" s="650"/>
      <c r="F615" s="650"/>
      <c r="G615" s="650"/>
      <c r="H615" s="650"/>
      <c r="I615" s="650"/>
      <c r="J615" s="650"/>
      <c r="K615" s="650"/>
      <c r="L615" s="650"/>
      <c r="M615" s="650"/>
      <c r="N615" s="650"/>
      <c r="O615" s="650"/>
      <c r="P615" s="650"/>
      <c r="Q615" s="650"/>
      <c r="R615" s="650"/>
      <c r="S615" s="650"/>
      <c r="T615" s="650"/>
      <c r="U615" s="650"/>
      <c r="V615" s="650"/>
      <c r="W615" s="650"/>
      <c r="X615" s="650"/>
      <c r="Y615" s="650"/>
      <c r="Z615" s="650"/>
      <c r="AA615" s="650"/>
      <c r="AB615" s="650"/>
      <c r="AC615" s="650"/>
      <c r="AD615" s="650"/>
      <c r="AE615" s="650"/>
      <c r="AF615" s="650"/>
      <c r="AG615" s="650"/>
      <c r="AH615" s="650"/>
      <c r="AI615" s="650"/>
      <c r="AJ615" s="650"/>
      <c r="AK615" s="650"/>
      <c r="AL615" s="650"/>
      <c r="AM615" s="650"/>
      <c r="AN615" s="650"/>
      <c r="AO615" s="650"/>
      <c r="AP615" s="650"/>
      <c r="AQ615" s="650"/>
      <c r="AR615" s="650"/>
      <c r="AS615" s="650"/>
      <c r="AT615" s="650"/>
      <c r="AU615" s="650"/>
      <c r="AV615" s="650"/>
      <c r="AW615" s="650"/>
      <c r="AX615" s="650"/>
      <c r="AY615" s="650"/>
      <c r="AZ615" s="650"/>
      <c r="BA615" s="650"/>
      <c r="BB615" s="650"/>
      <c r="BC615" s="650"/>
      <c r="BD615" s="650"/>
      <c r="BE615" s="650"/>
      <c r="BF615" s="650"/>
      <c r="BG615" s="650"/>
      <c r="BH615" s="650"/>
      <c r="BI615" s="650"/>
      <c r="BJ615" s="650"/>
      <c r="BK615" s="650"/>
      <c r="BL615" s="650"/>
      <c r="BM615" s="650"/>
      <c r="BN615" s="650"/>
      <c r="BO615" s="650"/>
      <c r="BP615" s="650"/>
      <c r="BQ615" s="650"/>
      <c r="BR615" s="650"/>
      <c r="BS615" s="650"/>
      <c r="BT615" s="650"/>
      <c r="BU615" s="650"/>
      <c r="BV615" s="650"/>
      <c r="BW615" s="650"/>
      <c r="BX615" s="650"/>
      <c r="BY615" s="650"/>
      <c r="BZ615" s="650"/>
      <c r="CA615" s="650"/>
      <c r="CB615" s="650"/>
      <c r="CC615" s="650"/>
      <c r="CD615" s="650"/>
      <c r="CE615" s="650"/>
      <c r="CF615" s="650"/>
      <c r="CG615" s="650"/>
      <c r="CH615" s="650"/>
    </row>
    <row r="616" spans="1:86" ht="13.5" customHeight="1">
      <c r="A616" s="379"/>
      <c r="B616" s="649"/>
      <c r="C616" s="650"/>
      <c r="D616" s="650"/>
      <c r="E616" s="650"/>
      <c r="F616" s="650"/>
      <c r="G616" s="650"/>
      <c r="H616" s="650"/>
      <c r="I616" s="650"/>
      <c r="J616" s="650"/>
      <c r="K616" s="650"/>
      <c r="L616" s="650"/>
      <c r="M616" s="650"/>
      <c r="N616" s="650"/>
      <c r="O616" s="650"/>
      <c r="P616" s="650"/>
      <c r="Q616" s="650"/>
      <c r="R616" s="650"/>
      <c r="S616" s="650"/>
      <c r="T616" s="650"/>
      <c r="U616" s="650"/>
      <c r="V616" s="650"/>
      <c r="W616" s="650"/>
      <c r="X616" s="650"/>
      <c r="Y616" s="650"/>
      <c r="Z616" s="650"/>
      <c r="AA616" s="650"/>
      <c r="AB616" s="650"/>
      <c r="AC616" s="650"/>
      <c r="AD616" s="650"/>
      <c r="AE616" s="650"/>
      <c r="AF616" s="650"/>
      <c r="AG616" s="650"/>
      <c r="AH616" s="650"/>
      <c r="AI616" s="650"/>
      <c r="AJ616" s="650"/>
      <c r="AK616" s="650"/>
      <c r="AL616" s="650"/>
      <c r="AM616" s="650"/>
      <c r="AN616" s="650"/>
      <c r="AO616" s="650"/>
      <c r="AP616" s="650"/>
      <c r="AQ616" s="650"/>
      <c r="AR616" s="650"/>
      <c r="AS616" s="650"/>
      <c r="AT616" s="650"/>
      <c r="AU616" s="650"/>
      <c r="AV616" s="650"/>
      <c r="AW616" s="650"/>
      <c r="AX616" s="650"/>
      <c r="AY616" s="650"/>
      <c r="AZ616" s="650"/>
      <c r="BA616" s="650"/>
      <c r="BB616" s="650"/>
      <c r="BC616" s="650"/>
      <c r="BD616" s="650"/>
      <c r="BE616" s="650"/>
      <c r="BF616" s="650"/>
      <c r="BG616" s="650"/>
      <c r="BH616" s="650"/>
      <c r="BI616" s="650"/>
      <c r="BJ616" s="650"/>
      <c r="BK616" s="650"/>
      <c r="BL616" s="650"/>
      <c r="BM616" s="650"/>
      <c r="BN616" s="650"/>
      <c r="BO616" s="650"/>
      <c r="BP616" s="650"/>
      <c r="BQ616" s="650"/>
      <c r="BR616" s="650"/>
      <c r="BS616" s="650"/>
      <c r="BT616" s="650"/>
      <c r="BU616" s="650"/>
      <c r="BV616" s="650"/>
      <c r="BW616" s="650"/>
      <c r="BX616" s="650"/>
      <c r="BY616" s="650"/>
      <c r="BZ616" s="650"/>
      <c r="CA616" s="650"/>
      <c r="CB616" s="650"/>
      <c r="CC616" s="650"/>
      <c r="CD616" s="650"/>
      <c r="CE616" s="650"/>
      <c r="CF616" s="650"/>
      <c r="CG616" s="650"/>
      <c r="CH616" s="650"/>
    </row>
    <row r="617" spans="1:86" ht="13.5" customHeight="1">
      <c r="A617" s="379"/>
      <c r="B617" s="649"/>
      <c r="C617" s="650"/>
      <c r="D617" s="650"/>
      <c r="E617" s="650"/>
      <c r="F617" s="650"/>
      <c r="G617" s="650"/>
      <c r="H617" s="650"/>
      <c r="I617" s="650"/>
      <c r="J617" s="650"/>
      <c r="K617" s="650"/>
      <c r="L617" s="650"/>
      <c r="M617" s="650"/>
      <c r="N617" s="650"/>
      <c r="O617" s="650"/>
      <c r="P617" s="650"/>
      <c r="Q617" s="650"/>
      <c r="R617" s="650"/>
      <c r="S617" s="650"/>
      <c r="T617" s="650"/>
      <c r="U617" s="650"/>
      <c r="V617" s="650"/>
      <c r="W617" s="650"/>
      <c r="X617" s="650"/>
      <c r="Y617" s="650"/>
      <c r="Z617" s="650"/>
      <c r="AA617" s="650"/>
      <c r="AB617" s="650"/>
      <c r="AC617" s="650"/>
      <c r="AD617" s="650"/>
      <c r="AE617" s="650"/>
      <c r="AF617" s="650"/>
      <c r="AG617" s="650"/>
      <c r="AH617" s="650"/>
      <c r="AI617" s="650"/>
      <c r="AJ617" s="650"/>
      <c r="AK617" s="650"/>
      <c r="AL617" s="650"/>
      <c r="AM617" s="650"/>
      <c r="AN617" s="650"/>
      <c r="AO617" s="650"/>
      <c r="AP617" s="650"/>
      <c r="AQ617" s="650"/>
      <c r="AR617" s="650"/>
      <c r="AS617" s="650"/>
      <c r="AT617" s="650"/>
      <c r="AU617" s="650"/>
      <c r="AV617" s="650"/>
      <c r="AW617" s="650"/>
      <c r="AX617" s="650"/>
      <c r="AY617" s="650"/>
      <c r="AZ617" s="650"/>
      <c r="BA617" s="650"/>
      <c r="BB617" s="650"/>
      <c r="BC617" s="650"/>
      <c r="BD617" s="650"/>
      <c r="BE617" s="650"/>
      <c r="BF617" s="650"/>
      <c r="BG617" s="650"/>
      <c r="BH617" s="650"/>
      <c r="BI617" s="650"/>
      <c r="BJ617" s="650"/>
      <c r="BK617" s="650"/>
      <c r="BL617" s="650"/>
      <c r="BM617" s="650"/>
      <c r="BN617" s="650"/>
      <c r="BO617" s="650"/>
      <c r="BP617" s="650"/>
      <c r="BQ617" s="650"/>
      <c r="BR617" s="650"/>
      <c r="BS617" s="650"/>
      <c r="BT617" s="650"/>
      <c r="BU617" s="650"/>
      <c r="BV617" s="650"/>
      <c r="BW617" s="650"/>
      <c r="BX617" s="650"/>
      <c r="BY617" s="650"/>
      <c r="BZ617" s="650"/>
      <c r="CA617" s="650"/>
      <c r="CB617" s="650"/>
      <c r="CC617" s="650"/>
      <c r="CD617" s="650"/>
      <c r="CE617" s="650"/>
      <c r="CF617" s="650"/>
      <c r="CG617" s="650"/>
      <c r="CH617" s="650"/>
    </row>
    <row r="618" spans="1:86" ht="13.5" customHeight="1">
      <c r="A618" s="379"/>
      <c r="B618" s="649"/>
      <c r="C618" s="650"/>
      <c r="D618" s="650"/>
      <c r="E618" s="650"/>
      <c r="F618" s="650"/>
      <c r="G618" s="650"/>
      <c r="H618" s="650"/>
      <c r="I618" s="650"/>
      <c r="J618" s="650"/>
      <c r="K618" s="650"/>
      <c r="L618" s="650"/>
      <c r="M618" s="650"/>
      <c r="N618" s="650"/>
      <c r="O618" s="650"/>
      <c r="P618" s="650"/>
      <c r="Q618" s="650"/>
      <c r="R618" s="650"/>
      <c r="S618" s="650"/>
      <c r="T618" s="650"/>
      <c r="U618" s="650"/>
      <c r="V618" s="650"/>
      <c r="W618" s="650"/>
      <c r="X618" s="650"/>
      <c r="Y618" s="650"/>
      <c r="Z618" s="650"/>
      <c r="AA618" s="650"/>
      <c r="AB618" s="650"/>
      <c r="AC618" s="650"/>
      <c r="AD618" s="650"/>
      <c r="AE618" s="650"/>
      <c r="AF618" s="650"/>
      <c r="AG618" s="650"/>
      <c r="AH618" s="650"/>
      <c r="AI618" s="650"/>
      <c r="AJ618" s="650"/>
      <c r="AK618" s="650"/>
      <c r="AL618" s="650"/>
      <c r="AM618" s="650"/>
      <c r="AN618" s="650"/>
      <c r="AO618" s="650"/>
      <c r="AP618" s="650"/>
      <c r="AQ618" s="650"/>
      <c r="AR618" s="650"/>
      <c r="AS618" s="650"/>
      <c r="AT618" s="650"/>
      <c r="AU618" s="650"/>
      <c r="AV618" s="650"/>
      <c r="AW618" s="650"/>
      <c r="AX618" s="650"/>
      <c r="AY618" s="650"/>
      <c r="AZ618" s="650"/>
      <c r="BA618" s="650"/>
      <c r="BB618" s="650"/>
      <c r="BC618" s="650"/>
      <c r="BD618" s="650"/>
      <c r="BE618" s="650"/>
      <c r="BF618" s="650"/>
      <c r="BG618" s="650"/>
      <c r="BH618" s="650"/>
      <c r="BI618" s="650"/>
      <c r="BJ618" s="650"/>
      <c r="BK618" s="650"/>
      <c r="BL618" s="650"/>
      <c r="BM618" s="650"/>
      <c r="BN618" s="650"/>
      <c r="BO618" s="650"/>
      <c r="BP618" s="650"/>
      <c r="BQ618" s="650"/>
      <c r="BR618" s="650"/>
      <c r="BS618" s="650"/>
      <c r="BT618" s="650"/>
      <c r="BU618" s="650"/>
      <c r="BV618" s="650"/>
      <c r="BW618" s="650"/>
      <c r="BX618" s="650"/>
      <c r="BY618" s="650"/>
      <c r="BZ618" s="650"/>
      <c r="CA618" s="650"/>
      <c r="CB618" s="650"/>
      <c r="CC618" s="650"/>
      <c r="CD618" s="650"/>
      <c r="CE618" s="650"/>
      <c r="CF618" s="650"/>
      <c r="CG618" s="650"/>
      <c r="CH618" s="650"/>
    </row>
    <row r="619" spans="1:86" ht="13.5" customHeight="1">
      <c r="A619" s="379"/>
      <c r="B619" s="649"/>
      <c r="C619" s="650"/>
      <c r="D619" s="650"/>
      <c r="E619" s="650"/>
      <c r="F619" s="650"/>
      <c r="G619" s="650"/>
      <c r="H619" s="650"/>
      <c r="I619" s="650"/>
      <c r="J619" s="650"/>
      <c r="K619" s="650"/>
      <c r="L619" s="650"/>
      <c r="M619" s="650"/>
      <c r="N619" s="650"/>
      <c r="O619" s="650"/>
      <c r="P619" s="650"/>
      <c r="Q619" s="650"/>
      <c r="R619" s="650"/>
      <c r="S619" s="650"/>
      <c r="T619" s="650"/>
      <c r="U619" s="650"/>
      <c r="V619" s="650"/>
      <c r="W619" s="650"/>
      <c r="X619" s="650"/>
      <c r="Y619" s="650"/>
      <c r="Z619" s="650"/>
      <c r="AA619" s="650"/>
      <c r="AB619" s="650"/>
      <c r="AC619" s="650"/>
      <c r="AD619" s="650"/>
      <c r="AE619" s="650"/>
      <c r="AF619" s="650"/>
      <c r="AG619" s="650"/>
      <c r="AH619" s="650"/>
      <c r="AI619" s="650"/>
      <c r="AJ619" s="650"/>
      <c r="AK619" s="650"/>
      <c r="AL619" s="650"/>
      <c r="AM619" s="650"/>
      <c r="AN619" s="650"/>
      <c r="AO619" s="650"/>
      <c r="AP619" s="650"/>
      <c r="AQ619" s="650"/>
      <c r="AR619" s="650"/>
      <c r="AS619" s="650"/>
      <c r="AT619" s="650"/>
      <c r="AU619" s="650"/>
      <c r="AV619" s="650"/>
      <c r="AW619" s="650"/>
      <c r="AX619" s="650"/>
      <c r="AY619" s="650"/>
      <c r="AZ619" s="650"/>
      <c r="BA619" s="650"/>
      <c r="BB619" s="650"/>
      <c r="BC619" s="650"/>
      <c r="BD619" s="650"/>
      <c r="BE619" s="650"/>
      <c r="BF619" s="650"/>
      <c r="BG619" s="650"/>
      <c r="BH619" s="650"/>
      <c r="BI619" s="650"/>
      <c r="BJ619" s="650"/>
      <c r="BK619" s="650"/>
      <c r="BL619" s="650"/>
      <c r="BM619" s="650"/>
      <c r="BN619" s="650"/>
      <c r="BO619" s="650"/>
      <c r="BP619" s="650"/>
      <c r="BQ619" s="650"/>
      <c r="BR619" s="650"/>
      <c r="BS619" s="650"/>
      <c r="BT619" s="650"/>
      <c r="BU619" s="650"/>
      <c r="BV619" s="650"/>
      <c r="BW619" s="650"/>
      <c r="BX619" s="650"/>
      <c r="BY619" s="650"/>
      <c r="BZ619" s="650"/>
      <c r="CA619" s="650"/>
      <c r="CB619" s="650"/>
      <c r="CC619" s="650"/>
      <c r="CD619" s="650"/>
      <c r="CE619" s="650"/>
      <c r="CF619" s="650"/>
      <c r="CG619" s="650"/>
      <c r="CH619" s="650"/>
    </row>
    <row r="620" spans="1:86" ht="13.5" customHeight="1">
      <c r="A620" s="379"/>
      <c r="B620" s="649"/>
      <c r="C620" s="650"/>
      <c r="D620" s="650"/>
      <c r="E620" s="650"/>
      <c r="F620" s="650"/>
      <c r="G620" s="650"/>
      <c r="H620" s="650"/>
      <c r="I620" s="650"/>
      <c r="J620" s="650"/>
      <c r="K620" s="650"/>
      <c r="L620" s="650"/>
      <c r="M620" s="650"/>
      <c r="N620" s="650"/>
      <c r="O620" s="650"/>
      <c r="P620" s="650"/>
      <c r="Q620" s="650"/>
      <c r="R620" s="650"/>
      <c r="S620" s="650"/>
      <c r="T620" s="650"/>
      <c r="U620" s="650"/>
      <c r="V620" s="650"/>
      <c r="W620" s="650"/>
      <c r="X620" s="650"/>
      <c r="Y620" s="650"/>
      <c r="Z620" s="650"/>
      <c r="AA620" s="650"/>
      <c r="AB620" s="650"/>
      <c r="AC620" s="650"/>
      <c r="AD620" s="650"/>
      <c r="AE620" s="650"/>
      <c r="AF620" s="650"/>
      <c r="AG620" s="650"/>
      <c r="AH620" s="650"/>
      <c r="AI620" s="650"/>
      <c r="AJ620" s="650"/>
      <c r="AK620" s="650"/>
      <c r="AL620" s="650"/>
      <c r="AM620" s="650"/>
      <c r="AN620" s="650"/>
      <c r="AO620" s="650"/>
      <c r="AP620" s="650"/>
      <c r="AQ620" s="650"/>
      <c r="AR620" s="650"/>
      <c r="AS620" s="650"/>
      <c r="AT620" s="650"/>
      <c r="AU620" s="650"/>
      <c r="AV620" s="650"/>
      <c r="AW620" s="650"/>
      <c r="AX620" s="650"/>
      <c r="AY620" s="650"/>
      <c r="AZ620" s="650"/>
      <c r="BA620" s="650"/>
      <c r="BB620" s="650"/>
      <c r="BC620" s="650"/>
      <c r="BD620" s="650"/>
      <c r="BE620" s="650"/>
      <c r="BF620" s="650"/>
      <c r="BG620" s="650"/>
      <c r="BH620" s="650"/>
      <c r="BI620" s="650"/>
      <c r="BJ620" s="650"/>
      <c r="BK620" s="650"/>
      <c r="BL620" s="650"/>
      <c r="BM620" s="650"/>
      <c r="BN620" s="650"/>
      <c r="BO620" s="650"/>
      <c r="BP620" s="650"/>
      <c r="BQ620" s="650"/>
      <c r="BR620" s="650"/>
      <c r="BS620" s="650"/>
      <c r="BT620" s="650"/>
      <c r="BU620" s="650"/>
      <c r="BV620" s="650"/>
      <c r="BW620" s="650"/>
      <c r="BX620" s="650"/>
      <c r="BY620" s="650"/>
      <c r="BZ620" s="650"/>
      <c r="CA620" s="650"/>
      <c r="CB620" s="650"/>
      <c r="CC620" s="650"/>
      <c r="CD620" s="650"/>
      <c r="CE620" s="650"/>
      <c r="CF620" s="650"/>
      <c r="CG620" s="650"/>
      <c r="CH620" s="650"/>
    </row>
    <row r="621" spans="1:86" ht="13.5" customHeight="1">
      <c r="A621" s="379"/>
      <c r="B621" s="649"/>
      <c r="C621" s="650"/>
      <c r="D621" s="650"/>
      <c r="E621" s="650"/>
      <c r="F621" s="650"/>
      <c r="G621" s="650"/>
      <c r="H621" s="650"/>
      <c r="I621" s="650"/>
      <c r="J621" s="650"/>
      <c r="K621" s="650"/>
      <c r="L621" s="650"/>
      <c r="M621" s="650"/>
      <c r="N621" s="650"/>
      <c r="O621" s="650"/>
      <c r="P621" s="650"/>
      <c r="Q621" s="650"/>
      <c r="R621" s="650"/>
      <c r="S621" s="650"/>
      <c r="T621" s="650"/>
      <c r="U621" s="650"/>
      <c r="V621" s="650"/>
      <c r="W621" s="650"/>
      <c r="X621" s="650"/>
      <c r="Y621" s="650"/>
      <c r="Z621" s="650"/>
      <c r="AA621" s="650"/>
      <c r="AB621" s="650"/>
      <c r="AC621" s="650"/>
      <c r="AD621" s="650"/>
      <c r="AE621" s="650"/>
      <c r="AF621" s="650"/>
      <c r="AG621" s="650"/>
      <c r="AH621" s="650"/>
      <c r="AI621" s="650"/>
      <c r="AJ621" s="650"/>
      <c r="AK621" s="650"/>
      <c r="AL621" s="650"/>
      <c r="AM621" s="650"/>
      <c r="AN621" s="650"/>
      <c r="AO621" s="650"/>
      <c r="AP621" s="650"/>
      <c r="AQ621" s="650"/>
      <c r="AR621" s="650"/>
      <c r="AS621" s="650"/>
      <c r="AT621" s="650"/>
      <c r="AU621" s="650"/>
      <c r="AV621" s="650"/>
      <c r="AW621" s="650"/>
      <c r="AX621" s="650"/>
      <c r="AY621" s="650"/>
      <c r="AZ621" s="650"/>
      <c r="BA621" s="650"/>
      <c r="BB621" s="650"/>
      <c r="BC621" s="650"/>
      <c r="BD621" s="650"/>
      <c r="BE621" s="650"/>
      <c r="BF621" s="650"/>
      <c r="BG621" s="650"/>
      <c r="BH621" s="650"/>
      <c r="BI621" s="650"/>
      <c r="BJ621" s="650"/>
      <c r="BK621" s="650"/>
      <c r="BL621" s="650"/>
      <c r="BM621" s="650"/>
      <c r="BN621" s="650"/>
      <c r="BO621" s="650"/>
      <c r="BP621" s="650"/>
      <c r="BQ621" s="650"/>
      <c r="BR621" s="650"/>
      <c r="BS621" s="650"/>
      <c r="BT621" s="650"/>
      <c r="BU621" s="650"/>
      <c r="BV621" s="650"/>
      <c r="BW621" s="650"/>
      <c r="BX621" s="650"/>
      <c r="BY621" s="650"/>
      <c r="BZ621" s="650"/>
      <c r="CA621" s="650"/>
      <c r="CB621" s="650"/>
      <c r="CC621" s="650"/>
      <c r="CD621" s="650"/>
      <c r="CE621" s="650"/>
      <c r="CF621" s="650"/>
      <c r="CG621" s="650"/>
      <c r="CH621" s="650"/>
    </row>
    <row r="622" spans="1:86" ht="13.5" customHeight="1">
      <c r="A622" s="379"/>
      <c r="B622" s="649"/>
      <c r="C622" s="650"/>
      <c r="D622" s="650"/>
      <c r="E622" s="650"/>
      <c r="F622" s="650"/>
      <c r="G622" s="650"/>
      <c r="H622" s="650"/>
      <c r="I622" s="650"/>
      <c r="J622" s="650"/>
      <c r="K622" s="650"/>
      <c r="L622" s="650"/>
      <c r="M622" s="650"/>
      <c r="N622" s="650"/>
      <c r="O622" s="650"/>
      <c r="P622" s="650"/>
      <c r="Q622" s="650"/>
      <c r="R622" s="650"/>
      <c r="S622" s="650"/>
      <c r="T622" s="650"/>
      <c r="U622" s="650"/>
      <c r="V622" s="650"/>
      <c r="W622" s="650"/>
      <c r="X622" s="650"/>
      <c r="Y622" s="650"/>
      <c r="Z622" s="650"/>
      <c r="AA622" s="650"/>
      <c r="AB622" s="650"/>
      <c r="AC622" s="650"/>
      <c r="AD622" s="650"/>
      <c r="AE622" s="650"/>
      <c r="AF622" s="650"/>
      <c r="AG622" s="650"/>
      <c r="AH622" s="650"/>
      <c r="AI622" s="650"/>
      <c r="AJ622" s="650"/>
      <c r="AK622" s="650"/>
      <c r="AL622" s="650"/>
      <c r="AM622" s="650"/>
      <c r="AN622" s="650"/>
      <c r="AO622" s="650"/>
      <c r="AP622" s="650"/>
      <c r="AQ622" s="650"/>
      <c r="AR622" s="650"/>
      <c r="AS622" s="650"/>
      <c r="AT622" s="650"/>
      <c r="AU622" s="650"/>
      <c r="AV622" s="650"/>
      <c r="AW622" s="650"/>
      <c r="AX622" s="650"/>
      <c r="AY622" s="650"/>
      <c r="AZ622" s="650"/>
      <c r="BA622" s="650"/>
      <c r="BB622" s="650"/>
      <c r="BC622" s="650"/>
      <c r="BD622" s="650"/>
      <c r="BE622" s="650"/>
      <c r="BF622" s="650"/>
      <c r="BG622" s="650"/>
      <c r="BH622" s="650"/>
      <c r="BI622" s="650"/>
      <c r="BJ622" s="650"/>
      <c r="BK622" s="650"/>
      <c r="BL622" s="650"/>
      <c r="BM622" s="650"/>
      <c r="BN622" s="650"/>
      <c r="BO622" s="650"/>
      <c r="BP622" s="650"/>
      <c r="BQ622" s="650"/>
      <c r="BR622" s="650"/>
      <c r="BS622" s="650"/>
      <c r="BT622" s="650"/>
      <c r="BU622" s="650"/>
      <c r="BV622" s="650"/>
      <c r="BW622" s="650"/>
      <c r="BX622" s="650"/>
      <c r="BY622" s="650"/>
      <c r="BZ622" s="650"/>
      <c r="CA622" s="650"/>
      <c r="CB622" s="650"/>
      <c r="CC622" s="650"/>
      <c r="CD622" s="650"/>
      <c r="CE622" s="650"/>
      <c r="CF622" s="650"/>
      <c r="CG622" s="650"/>
      <c r="CH622" s="650"/>
    </row>
    <row r="623" spans="1:86" ht="13.5" customHeight="1">
      <c r="A623" s="379"/>
      <c r="B623" s="649"/>
      <c r="C623" s="650"/>
      <c r="D623" s="650"/>
      <c r="E623" s="650"/>
      <c r="F623" s="650"/>
      <c r="G623" s="650"/>
      <c r="H623" s="650"/>
      <c r="I623" s="650"/>
      <c r="J623" s="650"/>
      <c r="K623" s="650"/>
      <c r="L623" s="650"/>
      <c r="M623" s="650"/>
      <c r="N623" s="650"/>
      <c r="O623" s="650"/>
      <c r="P623" s="650"/>
      <c r="Q623" s="650"/>
      <c r="R623" s="650"/>
      <c r="S623" s="650"/>
      <c r="T623" s="650"/>
      <c r="U623" s="650"/>
      <c r="V623" s="650"/>
      <c r="W623" s="650"/>
      <c r="X623" s="650"/>
      <c r="Y623" s="650"/>
      <c r="Z623" s="650"/>
      <c r="AA623" s="650"/>
      <c r="AB623" s="650"/>
      <c r="AC623" s="650"/>
      <c r="AD623" s="650"/>
      <c r="AE623" s="650"/>
      <c r="AF623" s="650"/>
      <c r="AG623" s="650"/>
      <c r="AH623" s="650"/>
      <c r="AI623" s="650"/>
      <c r="AJ623" s="650"/>
      <c r="AK623" s="650"/>
      <c r="AL623" s="650"/>
      <c r="AM623" s="650"/>
      <c r="AN623" s="650"/>
      <c r="AO623" s="650"/>
      <c r="AP623" s="650"/>
      <c r="AQ623" s="650"/>
      <c r="AR623" s="650"/>
      <c r="AS623" s="650"/>
      <c r="AT623" s="650"/>
      <c r="AU623" s="650"/>
      <c r="AV623" s="650"/>
      <c r="AW623" s="650"/>
      <c r="AX623" s="650"/>
      <c r="AY623" s="650"/>
      <c r="AZ623" s="650"/>
      <c r="BA623" s="650"/>
      <c r="BB623" s="650"/>
      <c r="BC623" s="650"/>
      <c r="BD623" s="650"/>
      <c r="BE623" s="650"/>
      <c r="BF623" s="650"/>
      <c r="BG623" s="650"/>
      <c r="BH623" s="650"/>
      <c r="BI623" s="650"/>
      <c r="BJ623" s="650"/>
      <c r="BK623" s="650"/>
      <c r="BL623" s="650"/>
      <c r="BM623" s="650"/>
      <c r="BN623" s="650"/>
      <c r="BO623" s="650"/>
      <c r="BP623" s="650"/>
      <c r="BQ623" s="650"/>
      <c r="BR623" s="650"/>
      <c r="BS623" s="650"/>
      <c r="BT623" s="650"/>
      <c r="BU623" s="650"/>
      <c r="BV623" s="650"/>
      <c r="BW623" s="650"/>
      <c r="BX623" s="650"/>
      <c r="BY623" s="650"/>
      <c r="BZ623" s="650"/>
      <c r="CA623" s="650"/>
      <c r="CB623" s="650"/>
      <c r="CC623" s="650"/>
      <c r="CD623" s="650"/>
      <c r="CE623" s="650"/>
      <c r="CF623" s="650"/>
      <c r="CG623" s="650"/>
      <c r="CH623" s="650"/>
    </row>
    <row r="624" spans="1:86" ht="13.5" customHeight="1">
      <c r="A624" s="379"/>
      <c r="B624" s="649"/>
      <c r="C624" s="650"/>
      <c r="D624" s="650"/>
      <c r="E624" s="650"/>
      <c r="F624" s="650"/>
      <c r="G624" s="650"/>
      <c r="H624" s="650"/>
      <c r="I624" s="650"/>
      <c r="J624" s="650"/>
      <c r="K624" s="650"/>
      <c r="L624" s="650"/>
      <c r="M624" s="650"/>
      <c r="N624" s="650"/>
      <c r="O624" s="650"/>
      <c r="P624" s="650"/>
      <c r="Q624" s="650"/>
      <c r="R624" s="650"/>
      <c r="S624" s="650"/>
      <c r="T624" s="650"/>
      <c r="U624" s="650"/>
      <c r="V624" s="650"/>
      <c r="W624" s="650"/>
      <c r="X624" s="650"/>
      <c r="Y624" s="650"/>
      <c r="Z624" s="650"/>
      <c r="AA624" s="650"/>
      <c r="AB624" s="650"/>
      <c r="AC624" s="650"/>
      <c r="AD624" s="650"/>
      <c r="AE624" s="650"/>
      <c r="AF624" s="650"/>
      <c r="AG624" s="650"/>
      <c r="AH624" s="650"/>
      <c r="AI624" s="650"/>
      <c r="AJ624" s="650"/>
      <c r="AK624" s="650"/>
      <c r="AL624" s="650"/>
      <c r="AM624" s="650"/>
      <c r="AN624" s="650"/>
      <c r="AO624" s="650"/>
      <c r="AP624" s="650"/>
      <c r="AQ624" s="650"/>
      <c r="AR624" s="650"/>
      <c r="AS624" s="650"/>
      <c r="AT624" s="650"/>
      <c r="AU624" s="650"/>
      <c r="AV624" s="650"/>
      <c r="AW624" s="650"/>
      <c r="AX624" s="650"/>
      <c r="AY624" s="650"/>
      <c r="AZ624" s="650"/>
      <c r="BA624" s="650"/>
      <c r="BB624" s="650"/>
      <c r="BC624" s="650"/>
      <c r="BD624" s="650"/>
      <c r="BE624" s="650"/>
      <c r="BF624" s="650"/>
      <c r="BG624" s="650"/>
      <c r="BH624" s="650"/>
      <c r="BI624" s="650"/>
      <c r="BJ624" s="650"/>
      <c r="BK624" s="650"/>
      <c r="BL624" s="650"/>
      <c r="BM624" s="650"/>
      <c r="BN624" s="650"/>
      <c r="BO624" s="650"/>
      <c r="BP624" s="650"/>
      <c r="BQ624" s="650"/>
      <c r="BR624" s="650"/>
      <c r="BS624" s="650"/>
      <c r="BT624" s="650"/>
      <c r="BU624" s="650"/>
      <c r="BV624" s="650"/>
      <c r="BW624" s="650"/>
      <c r="BX624" s="650"/>
      <c r="BY624" s="650"/>
      <c r="BZ624" s="650"/>
      <c r="CA624" s="650"/>
      <c r="CB624" s="650"/>
      <c r="CC624" s="650"/>
      <c r="CD624" s="650"/>
      <c r="CE624" s="650"/>
      <c r="CF624" s="650"/>
      <c r="CG624" s="650"/>
      <c r="CH624" s="650"/>
    </row>
    <row r="625" spans="1:86" ht="13.5" customHeight="1">
      <c r="A625" s="379"/>
      <c r="B625" s="649"/>
      <c r="C625" s="650"/>
      <c r="D625" s="650"/>
      <c r="E625" s="650"/>
      <c r="F625" s="650"/>
      <c r="G625" s="650"/>
      <c r="H625" s="650"/>
      <c r="I625" s="650"/>
      <c r="J625" s="650"/>
      <c r="K625" s="650"/>
      <c r="L625" s="650"/>
      <c r="M625" s="650"/>
      <c r="N625" s="650"/>
      <c r="O625" s="650"/>
      <c r="P625" s="650"/>
      <c r="Q625" s="650"/>
      <c r="R625" s="650"/>
      <c r="S625" s="650"/>
      <c r="T625" s="650"/>
      <c r="U625" s="650"/>
      <c r="V625" s="650"/>
      <c r="W625" s="650"/>
      <c r="X625" s="650"/>
      <c r="Y625" s="650"/>
      <c r="Z625" s="650"/>
      <c r="AA625" s="650"/>
      <c r="AB625" s="650"/>
      <c r="AC625" s="650"/>
      <c r="AD625" s="650"/>
      <c r="AE625" s="650"/>
      <c r="AF625" s="650"/>
      <c r="AG625" s="650"/>
      <c r="AH625" s="650"/>
      <c r="AI625" s="650"/>
      <c r="AJ625" s="650"/>
      <c r="AK625" s="650"/>
      <c r="AL625" s="650"/>
      <c r="AM625" s="650"/>
      <c r="AN625" s="650"/>
      <c r="AO625" s="650"/>
      <c r="AP625" s="650"/>
      <c r="AQ625" s="650"/>
      <c r="AR625" s="650"/>
      <c r="AS625" s="650"/>
      <c r="AT625" s="650"/>
      <c r="AU625" s="650"/>
      <c r="AV625" s="650"/>
      <c r="AW625" s="650"/>
      <c r="AX625" s="650"/>
      <c r="AY625" s="650"/>
      <c r="AZ625" s="650"/>
      <c r="BA625" s="650"/>
      <c r="BB625" s="650"/>
      <c r="BC625" s="650"/>
      <c r="BD625" s="650"/>
      <c r="BE625" s="650"/>
      <c r="BF625" s="650"/>
      <c r="BG625" s="650"/>
      <c r="BH625" s="650"/>
      <c r="BI625" s="650"/>
      <c r="BJ625" s="650"/>
      <c r="BK625" s="650"/>
      <c r="BL625" s="650"/>
      <c r="BM625" s="650"/>
      <c r="BN625" s="650"/>
      <c r="BO625" s="650"/>
      <c r="BP625" s="650"/>
      <c r="BQ625" s="650"/>
      <c r="BR625" s="650"/>
      <c r="BS625" s="650"/>
      <c r="BT625" s="650"/>
      <c r="BU625" s="650"/>
      <c r="BV625" s="650"/>
      <c r="BW625" s="650"/>
      <c r="BX625" s="650"/>
      <c r="BY625" s="650"/>
      <c r="BZ625" s="650"/>
      <c r="CA625" s="650"/>
      <c r="CB625" s="650"/>
      <c r="CC625" s="650"/>
      <c r="CD625" s="650"/>
      <c r="CE625" s="650"/>
      <c r="CF625" s="650"/>
      <c r="CG625" s="650"/>
      <c r="CH625" s="650"/>
    </row>
    <row r="626" spans="1:86" ht="13.5" customHeight="1">
      <c r="A626" s="379"/>
      <c r="B626" s="649"/>
      <c r="C626" s="650"/>
      <c r="D626" s="650"/>
      <c r="E626" s="650"/>
      <c r="F626" s="650"/>
      <c r="G626" s="650"/>
      <c r="H626" s="650"/>
      <c r="I626" s="650"/>
      <c r="J626" s="650"/>
      <c r="K626" s="650"/>
      <c r="L626" s="650"/>
      <c r="M626" s="650"/>
      <c r="N626" s="650"/>
      <c r="O626" s="650"/>
      <c r="P626" s="650"/>
      <c r="Q626" s="650"/>
      <c r="R626" s="650"/>
      <c r="S626" s="650"/>
      <c r="T626" s="650"/>
      <c r="U626" s="650"/>
      <c r="V626" s="650"/>
      <c r="W626" s="650"/>
      <c r="X626" s="650"/>
      <c r="Y626" s="650"/>
      <c r="Z626" s="650"/>
      <c r="AA626" s="650"/>
      <c r="AB626" s="650"/>
      <c r="AC626" s="650"/>
      <c r="AD626" s="650"/>
      <c r="AE626" s="650"/>
      <c r="AF626" s="650"/>
      <c r="AG626" s="650"/>
      <c r="AH626" s="650"/>
      <c r="AI626" s="650"/>
      <c r="AJ626" s="650"/>
      <c r="AK626" s="650"/>
      <c r="AL626" s="650"/>
      <c r="AM626" s="650"/>
      <c r="AN626" s="650"/>
      <c r="AO626" s="650"/>
      <c r="AP626" s="650"/>
      <c r="AQ626" s="650"/>
      <c r="AR626" s="650"/>
      <c r="AS626" s="650"/>
      <c r="AT626" s="650"/>
      <c r="AU626" s="650"/>
      <c r="AV626" s="650"/>
      <c r="AW626" s="650"/>
      <c r="AX626" s="650"/>
      <c r="AY626" s="650"/>
      <c r="AZ626" s="650"/>
      <c r="BA626" s="650"/>
      <c r="BB626" s="650"/>
      <c r="BC626" s="650"/>
      <c r="BD626" s="650"/>
      <c r="BE626" s="650"/>
      <c r="BF626" s="650"/>
      <c r="BG626" s="650"/>
      <c r="BH626" s="650"/>
      <c r="BI626" s="650"/>
      <c r="BJ626" s="650"/>
      <c r="BK626" s="650"/>
      <c r="BL626" s="650"/>
      <c r="BM626" s="650"/>
      <c r="BN626" s="650"/>
      <c r="BO626" s="650"/>
      <c r="BP626" s="650"/>
      <c r="BQ626" s="650"/>
      <c r="BR626" s="650"/>
      <c r="BS626" s="650"/>
      <c r="BT626" s="650"/>
      <c r="BU626" s="650"/>
      <c r="BV626" s="650"/>
      <c r="BW626" s="650"/>
      <c r="BX626" s="650"/>
      <c r="BY626" s="650"/>
      <c r="BZ626" s="650"/>
      <c r="CA626" s="650"/>
      <c r="CB626" s="650"/>
      <c r="CC626" s="650"/>
      <c r="CD626" s="650"/>
      <c r="CE626" s="650"/>
      <c r="CF626" s="650"/>
      <c r="CG626" s="650"/>
      <c r="CH626" s="650"/>
    </row>
    <row r="627" spans="1:86" ht="13.5" customHeight="1">
      <c r="A627" s="379"/>
      <c r="B627" s="649"/>
      <c r="C627" s="650"/>
      <c r="D627" s="650"/>
      <c r="E627" s="650"/>
      <c r="F627" s="650"/>
      <c r="G627" s="650"/>
      <c r="H627" s="650"/>
      <c r="I627" s="650"/>
      <c r="J627" s="650"/>
      <c r="K627" s="650"/>
      <c r="L627" s="650"/>
      <c r="M627" s="650"/>
      <c r="N627" s="650"/>
      <c r="O627" s="650"/>
      <c r="P627" s="650"/>
      <c r="Q627" s="650"/>
      <c r="R627" s="650"/>
      <c r="S627" s="650"/>
      <c r="T627" s="650"/>
      <c r="U627" s="650"/>
      <c r="V627" s="650"/>
      <c r="W627" s="650"/>
      <c r="X627" s="650"/>
      <c r="Y627" s="650"/>
      <c r="Z627" s="650"/>
      <c r="AA627" s="650"/>
      <c r="AB627" s="650"/>
      <c r="AC627" s="650"/>
      <c r="AD627" s="650"/>
      <c r="AE627" s="650"/>
      <c r="AF627" s="650"/>
      <c r="AG627" s="650"/>
      <c r="AH627" s="650"/>
      <c r="AI627" s="650"/>
      <c r="AJ627" s="650"/>
      <c r="AK627" s="650"/>
      <c r="AL627" s="650"/>
      <c r="AM627" s="650"/>
      <c r="AN627" s="650"/>
      <c r="AO627" s="650"/>
      <c r="AP627" s="650"/>
      <c r="AQ627" s="650"/>
      <c r="AR627" s="650"/>
      <c r="AS627" s="650"/>
      <c r="AT627" s="650"/>
      <c r="AU627" s="650"/>
      <c r="AV627" s="650"/>
      <c r="AW627" s="650"/>
      <c r="AX627" s="650"/>
      <c r="AY627" s="650"/>
      <c r="AZ627" s="650"/>
      <c r="BA627" s="650"/>
      <c r="BB627" s="650"/>
      <c r="BC627" s="650"/>
      <c r="BD627" s="650"/>
      <c r="BE627" s="650"/>
      <c r="BF627" s="650"/>
      <c r="BG627" s="650"/>
      <c r="BH627" s="650"/>
      <c r="BI627" s="650"/>
      <c r="BJ627" s="650"/>
      <c r="BK627" s="650"/>
      <c r="BL627" s="650"/>
      <c r="BM627" s="650"/>
      <c r="BN627" s="650"/>
      <c r="BO627" s="650"/>
      <c r="BP627" s="650"/>
      <c r="BQ627" s="650"/>
      <c r="BR627" s="650"/>
      <c r="BS627" s="650"/>
      <c r="BT627" s="650"/>
      <c r="BU627" s="650"/>
      <c r="BV627" s="650"/>
      <c r="BW627" s="650"/>
      <c r="BX627" s="650"/>
      <c r="BY627" s="650"/>
      <c r="BZ627" s="650"/>
      <c r="CA627" s="650"/>
      <c r="CB627" s="650"/>
      <c r="CC627" s="650"/>
      <c r="CD627" s="650"/>
      <c r="CE627" s="650"/>
      <c r="CF627" s="650"/>
      <c r="CG627" s="650"/>
      <c r="CH627" s="650"/>
    </row>
    <row r="628" spans="1:86" ht="13.5" customHeight="1">
      <c r="A628" s="379"/>
      <c r="B628" s="649"/>
      <c r="C628" s="650"/>
      <c r="D628" s="650"/>
      <c r="E628" s="650"/>
      <c r="F628" s="650"/>
      <c r="G628" s="650"/>
      <c r="H628" s="650"/>
      <c r="I628" s="650"/>
      <c r="J628" s="650"/>
      <c r="K628" s="650"/>
      <c r="L628" s="650"/>
      <c r="M628" s="650"/>
      <c r="N628" s="650"/>
      <c r="O628" s="650"/>
      <c r="P628" s="650"/>
      <c r="Q628" s="650"/>
      <c r="R628" s="650"/>
      <c r="S628" s="650"/>
      <c r="T628" s="650"/>
      <c r="U628" s="650"/>
      <c r="V628" s="650"/>
      <c r="W628" s="650"/>
      <c r="X628" s="650"/>
      <c r="Y628" s="650"/>
      <c r="Z628" s="650"/>
      <c r="AA628" s="650"/>
      <c r="AB628" s="650"/>
      <c r="AC628" s="650"/>
      <c r="AD628" s="650"/>
      <c r="AE628" s="650"/>
      <c r="AF628" s="650"/>
      <c r="AG628" s="650"/>
      <c r="AH628" s="650"/>
      <c r="AI628" s="650"/>
      <c r="AJ628" s="650"/>
      <c r="AK628" s="650"/>
      <c r="AL628" s="650"/>
      <c r="AM628" s="650"/>
      <c r="AN628" s="650"/>
      <c r="AO628" s="650"/>
      <c r="AP628" s="650"/>
      <c r="AQ628" s="650"/>
      <c r="AR628" s="650"/>
      <c r="AS628" s="650"/>
      <c r="AT628" s="650"/>
      <c r="AU628" s="650"/>
      <c r="AV628" s="650"/>
      <c r="AW628" s="650"/>
      <c r="AX628" s="650"/>
      <c r="AY628" s="650"/>
      <c r="AZ628" s="650"/>
      <c r="BA628" s="650"/>
      <c r="BB628" s="650"/>
      <c r="BC628" s="650"/>
      <c r="BD628" s="650"/>
      <c r="BE628" s="650"/>
      <c r="BF628" s="650"/>
      <c r="BG628" s="650"/>
      <c r="BH628" s="650"/>
      <c r="BI628" s="650"/>
      <c r="BJ628" s="650"/>
      <c r="BK628" s="650"/>
      <c r="BL628" s="650"/>
      <c r="BM628" s="650"/>
      <c r="BN628" s="650"/>
      <c r="BO628" s="650"/>
      <c r="BP628" s="650"/>
      <c r="BQ628" s="650"/>
      <c r="BR628" s="650"/>
      <c r="BS628" s="650"/>
      <c r="BT628" s="650"/>
      <c r="BU628" s="650"/>
      <c r="BV628" s="650"/>
      <c r="BW628" s="650"/>
      <c r="BX628" s="650"/>
      <c r="BY628" s="650"/>
      <c r="BZ628" s="650"/>
      <c r="CA628" s="650"/>
      <c r="CB628" s="650"/>
      <c r="CC628" s="650"/>
      <c r="CD628" s="650"/>
      <c r="CE628" s="650"/>
      <c r="CF628" s="650"/>
      <c r="CG628" s="650"/>
      <c r="CH628" s="650"/>
    </row>
    <row r="629" spans="1:86" ht="13.5" customHeight="1">
      <c r="A629" s="379"/>
      <c r="B629" s="649"/>
      <c r="C629" s="650"/>
      <c r="D629" s="650"/>
      <c r="E629" s="650"/>
      <c r="F629" s="650"/>
      <c r="G629" s="650"/>
      <c r="H629" s="650"/>
      <c r="I629" s="650"/>
      <c r="J629" s="650"/>
      <c r="K629" s="650"/>
      <c r="L629" s="650"/>
      <c r="M629" s="650"/>
      <c r="N629" s="650"/>
      <c r="O629" s="650"/>
      <c r="P629" s="650"/>
      <c r="Q629" s="650"/>
      <c r="R629" s="650"/>
      <c r="S629" s="650"/>
      <c r="T629" s="650"/>
      <c r="U629" s="650"/>
      <c r="V629" s="650"/>
      <c r="W629" s="650"/>
      <c r="X629" s="650"/>
      <c r="Y629" s="650"/>
      <c r="Z629" s="650"/>
      <c r="AA629" s="650"/>
      <c r="AB629" s="650"/>
      <c r="AC629" s="650"/>
      <c r="AD629" s="650"/>
      <c r="AE629" s="650"/>
      <c r="AF629" s="650"/>
      <c r="AG629" s="650"/>
      <c r="AH629" s="650"/>
      <c r="AI629" s="650"/>
      <c r="AJ629" s="650"/>
      <c r="AK629" s="650"/>
      <c r="AL629" s="650"/>
      <c r="AM629" s="650"/>
      <c r="AN629" s="650"/>
      <c r="AO629" s="650"/>
      <c r="AP629" s="650"/>
      <c r="AQ629" s="650"/>
      <c r="AR629" s="650"/>
      <c r="AS629" s="650"/>
      <c r="AT629" s="650"/>
      <c r="AU629" s="650"/>
      <c r="AV629" s="650"/>
      <c r="AW629" s="650"/>
      <c r="AX629" s="650"/>
      <c r="AY629" s="650"/>
      <c r="AZ629" s="650"/>
      <c r="BA629" s="650"/>
      <c r="BB629" s="650"/>
      <c r="BC629" s="650"/>
      <c r="BD629" s="650"/>
      <c r="BE629" s="650"/>
      <c r="BF629" s="650"/>
      <c r="BG629" s="650"/>
      <c r="BH629" s="650"/>
      <c r="BI629" s="650"/>
      <c r="BJ629" s="650"/>
      <c r="BK629" s="650"/>
      <c r="BL629" s="650"/>
      <c r="BM629" s="650"/>
      <c r="BN629" s="650"/>
      <c r="BO629" s="650"/>
      <c r="BP629" s="650"/>
      <c r="BQ629" s="650"/>
      <c r="BR629" s="650"/>
      <c r="BS629" s="650"/>
      <c r="BT629" s="650"/>
      <c r="BU629" s="650"/>
      <c r="BV629" s="650"/>
      <c r="BW629" s="650"/>
      <c r="BX629" s="650"/>
      <c r="BY629" s="650"/>
      <c r="BZ629" s="650"/>
      <c r="CA629" s="650"/>
      <c r="CB629" s="650"/>
      <c r="CC629" s="650"/>
      <c r="CD629" s="650"/>
      <c r="CE629" s="650"/>
      <c r="CF629" s="650"/>
      <c r="CG629" s="650"/>
      <c r="CH629" s="650"/>
    </row>
    <row r="630" spans="1:86" ht="13.5" customHeight="1">
      <c r="A630" s="379"/>
      <c r="B630" s="649"/>
      <c r="C630" s="650"/>
      <c r="D630" s="650"/>
      <c r="E630" s="650"/>
      <c r="F630" s="650"/>
      <c r="G630" s="650"/>
      <c r="H630" s="650"/>
      <c r="I630" s="650"/>
      <c r="J630" s="650"/>
      <c r="K630" s="650"/>
      <c r="L630" s="650"/>
      <c r="M630" s="650"/>
      <c r="N630" s="650"/>
      <c r="O630" s="650"/>
      <c r="P630" s="650"/>
      <c r="Q630" s="650"/>
      <c r="R630" s="650"/>
      <c r="S630" s="650"/>
      <c r="T630" s="650"/>
      <c r="U630" s="650"/>
      <c r="V630" s="650"/>
      <c r="W630" s="650"/>
      <c r="X630" s="650"/>
      <c r="Y630" s="650"/>
      <c r="Z630" s="650"/>
      <c r="AA630" s="650"/>
      <c r="AB630" s="650"/>
      <c r="AC630" s="650"/>
      <c r="AD630" s="650"/>
      <c r="AE630" s="650"/>
      <c r="AF630" s="650"/>
      <c r="AG630" s="650"/>
      <c r="AH630" s="650"/>
      <c r="AI630" s="650"/>
      <c r="AJ630" s="650"/>
      <c r="AK630" s="650"/>
      <c r="AL630" s="650"/>
      <c r="AM630" s="650"/>
      <c r="AN630" s="650"/>
      <c r="AO630" s="650"/>
      <c r="AP630" s="650"/>
      <c r="AQ630" s="650"/>
      <c r="AR630" s="650"/>
      <c r="AS630" s="650"/>
      <c r="AT630" s="650"/>
      <c r="AU630" s="650"/>
      <c r="AV630" s="650"/>
      <c r="AW630" s="650"/>
      <c r="AX630" s="650"/>
      <c r="AY630" s="650"/>
      <c r="AZ630" s="650"/>
      <c r="BA630" s="650"/>
      <c r="BB630" s="650"/>
      <c r="BC630" s="650"/>
      <c r="BD630" s="650"/>
      <c r="BE630" s="650"/>
      <c r="BF630" s="650"/>
      <c r="BG630" s="650"/>
      <c r="BH630" s="650"/>
      <c r="BI630" s="650"/>
      <c r="BJ630" s="650"/>
      <c r="BK630" s="650"/>
      <c r="BL630" s="650"/>
      <c r="BM630" s="650"/>
      <c r="BN630" s="650"/>
      <c r="BO630" s="650"/>
      <c r="BP630" s="650"/>
      <c r="BQ630" s="650"/>
      <c r="BR630" s="650"/>
      <c r="BS630" s="650"/>
      <c r="BT630" s="650"/>
      <c r="BU630" s="650"/>
      <c r="BV630" s="650"/>
      <c r="BW630" s="650"/>
      <c r="BX630" s="650"/>
      <c r="BY630" s="650"/>
      <c r="BZ630" s="650"/>
      <c r="CA630" s="650"/>
      <c r="CB630" s="650"/>
      <c r="CC630" s="650"/>
      <c r="CD630" s="650"/>
      <c r="CE630" s="650"/>
      <c r="CF630" s="650"/>
      <c r="CG630" s="650"/>
      <c r="CH630" s="650"/>
    </row>
    <row r="631" spans="1:86" ht="13.5" customHeight="1">
      <c r="A631" s="379"/>
      <c r="B631" s="649"/>
      <c r="C631" s="650"/>
      <c r="D631" s="650"/>
      <c r="E631" s="650"/>
      <c r="F631" s="650"/>
      <c r="G631" s="650"/>
      <c r="H631" s="650"/>
      <c r="I631" s="650"/>
      <c r="J631" s="650"/>
      <c r="K631" s="650"/>
      <c r="L631" s="650"/>
      <c r="M631" s="650"/>
      <c r="N631" s="650"/>
      <c r="O631" s="650"/>
      <c r="P631" s="650"/>
      <c r="Q631" s="650"/>
      <c r="R631" s="650"/>
      <c r="S631" s="650"/>
      <c r="T631" s="650"/>
      <c r="U631" s="650"/>
      <c r="V631" s="650"/>
      <c r="W631" s="650"/>
      <c r="X631" s="650"/>
      <c r="Y631" s="650"/>
      <c r="Z631" s="650"/>
      <c r="AA631" s="650"/>
      <c r="AB631" s="650"/>
      <c r="AC631" s="650"/>
      <c r="AD631" s="650"/>
      <c r="AE631" s="650"/>
      <c r="AF631" s="650"/>
      <c r="AG631" s="650"/>
      <c r="AH631" s="650"/>
      <c r="AI631" s="650"/>
      <c r="AJ631" s="650"/>
      <c r="AK631" s="650"/>
      <c r="AL631" s="650"/>
      <c r="AM631" s="650"/>
      <c r="AN631" s="650"/>
      <c r="AO631" s="650"/>
      <c r="AP631" s="650"/>
      <c r="AQ631" s="650"/>
      <c r="AR631" s="650"/>
      <c r="AS631" s="650"/>
      <c r="AT631" s="650"/>
      <c r="AU631" s="650"/>
      <c r="AV631" s="650"/>
      <c r="AW631" s="650"/>
      <c r="AX631" s="650"/>
      <c r="AY631" s="650"/>
      <c r="AZ631" s="650"/>
      <c r="BA631" s="650"/>
      <c r="BB631" s="650"/>
      <c r="BC631" s="650"/>
      <c r="BD631" s="650"/>
      <c r="BE631" s="650"/>
      <c r="BF631" s="650"/>
      <c r="BG631" s="650"/>
      <c r="BH631" s="650"/>
      <c r="BI631" s="650"/>
      <c r="BJ631" s="650"/>
      <c r="BK631" s="650"/>
      <c r="BL631" s="650"/>
      <c r="BM631" s="650"/>
      <c r="BN631" s="650"/>
      <c r="BO631" s="650"/>
      <c r="BP631" s="650"/>
      <c r="BQ631" s="650"/>
      <c r="BR631" s="650"/>
      <c r="BS631" s="650"/>
      <c r="BT631" s="650"/>
      <c r="BU631" s="650"/>
      <c r="BV631" s="650"/>
      <c r="BW631" s="650"/>
      <c r="BX631" s="650"/>
      <c r="BY631" s="650"/>
      <c r="BZ631" s="650"/>
      <c r="CA631" s="650"/>
      <c r="CB631" s="650"/>
      <c r="CC631" s="650"/>
      <c r="CD631" s="650"/>
      <c r="CE631" s="650"/>
      <c r="CF631" s="650"/>
      <c r="CG631" s="650"/>
      <c r="CH631" s="650"/>
    </row>
    <row r="632" spans="1:86" ht="13.5" customHeight="1">
      <c r="A632" s="379"/>
      <c r="B632" s="649"/>
      <c r="C632" s="650"/>
      <c r="D632" s="650"/>
      <c r="E632" s="650"/>
      <c r="F632" s="650"/>
      <c r="G632" s="650"/>
      <c r="H632" s="650"/>
      <c r="I632" s="650"/>
      <c r="J632" s="650"/>
      <c r="K632" s="650"/>
      <c r="L632" s="650"/>
      <c r="M632" s="650"/>
      <c r="N632" s="650"/>
      <c r="O632" s="650"/>
      <c r="P632" s="650"/>
      <c r="Q632" s="650"/>
      <c r="R632" s="650"/>
      <c r="S632" s="650"/>
      <c r="T632" s="650"/>
      <c r="U632" s="650"/>
      <c r="V632" s="650"/>
      <c r="W632" s="650"/>
      <c r="X632" s="650"/>
      <c r="Y632" s="650"/>
      <c r="Z632" s="650"/>
      <c r="AA632" s="650"/>
      <c r="AB632" s="650"/>
      <c r="AC632" s="650"/>
      <c r="AD632" s="650"/>
      <c r="AE632" s="650"/>
      <c r="AF632" s="650"/>
      <c r="AG632" s="650"/>
      <c r="AH632" s="650"/>
      <c r="AI632" s="650"/>
      <c r="AJ632" s="650"/>
      <c r="AK632" s="650"/>
      <c r="AL632" s="650"/>
      <c r="AM632" s="650"/>
      <c r="AN632" s="650"/>
      <c r="AO632" s="650"/>
      <c r="AP632" s="650"/>
      <c r="AQ632" s="650"/>
      <c r="AR632" s="650"/>
      <c r="AS632" s="650"/>
      <c r="AT632" s="650"/>
      <c r="AU632" s="650"/>
      <c r="AV632" s="650"/>
      <c r="AW632" s="650"/>
      <c r="AX632" s="650"/>
      <c r="AY632" s="650"/>
      <c r="AZ632" s="650"/>
      <c r="BA632" s="650"/>
      <c r="BB632" s="650"/>
      <c r="BC632" s="650"/>
      <c r="BD632" s="650"/>
      <c r="BE632" s="650"/>
      <c r="BF632" s="650"/>
      <c r="BG632" s="650"/>
      <c r="BH632" s="650"/>
      <c r="BI632" s="650"/>
      <c r="BJ632" s="650"/>
      <c r="BK632" s="650"/>
      <c r="BL632" s="650"/>
      <c r="BM632" s="650"/>
      <c r="BN632" s="650"/>
      <c r="BO632" s="650"/>
      <c r="BP632" s="650"/>
      <c r="BQ632" s="650"/>
      <c r="BR632" s="650"/>
      <c r="BS632" s="650"/>
      <c r="BT632" s="650"/>
      <c r="BU632" s="650"/>
      <c r="BV632" s="650"/>
      <c r="BW632" s="650"/>
      <c r="BX632" s="650"/>
      <c r="BY632" s="650"/>
      <c r="BZ632" s="650"/>
      <c r="CA632" s="650"/>
      <c r="CB632" s="650"/>
      <c r="CC632" s="650"/>
      <c r="CD632" s="650"/>
      <c r="CE632" s="650"/>
      <c r="CF632" s="650"/>
      <c r="CG632" s="650"/>
      <c r="CH632" s="650"/>
    </row>
    <row r="633" spans="1:86" ht="13.5" customHeight="1">
      <c r="A633" s="379"/>
      <c r="B633" s="649"/>
      <c r="C633" s="650"/>
      <c r="D633" s="650"/>
      <c r="E633" s="650"/>
      <c r="F633" s="650"/>
      <c r="G633" s="650"/>
      <c r="H633" s="650"/>
      <c r="I633" s="650"/>
      <c r="J633" s="650"/>
      <c r="K633" s="650"/>
      <c r="L633" s="650"/>
      <c r="M633" s="650"/>
      <c r="N633" s="650"/>
      <c r="O633" s="650"/>
      <c r="P633" s="650"/>
      <c r="Q633" s="650"/>
      <c r="R633" s="650"/>
      <c r="S633" s="650"/>
      <c r="T633" s="650"/>
      <c r="U633" s="650"/>
      <c r="V633" s="650"/>
      <c r="W633" s="650"/>
      <c r="X633" s="650"/>
      <c r="Y633" s="650"/>
      <c r="Z633" s="650"/>
      <c r="AA633" s="650"/>
      <c r="AB633" s="650"/>
      <c r="AC633" s="650"/>
      <c r="AD633" s="650"/>
      <c r="AE633" s="650"/>
      <c r="AF633" s="650"/>
      <c r="AG633" s="650"/>
      <c r="AH633" s="650"/>
      <c r="AI633" s="650"/>
      <c r="AJ633" s="650"/>
      <c r="AK633" s="650"/>
      <c r="AL633" s="650"/>
      <c r="AM633" s="650"/>
      <c r="AN633" s="650"/>
      <c r="AO633" s="650"/>
      <c r="AP633" s="650"/>
      <c r="AQ633" s="650"/>
      <c r="AR633" s="650"/>
      <c r="AS633" s="650"/>
      <c r="AT633" s="650"/>
      <c r="AU633" s="650"/>
      <c r="AV633" s="650"/>
      <c r="AW633" s="650"/>
      <c r="AX633" s="650"/>
      <c r="AY633" s="650"/>
      <c r="AZ633" s="650"/>
      <c r="BA633" s="650"/>
      <c r="BB633" s="650"/>
      <c r="BC633" s="650"/>
      <c r="BD633" s="650"/>
      <c r="BE633" s="650"/>
      <c r="BF633" s="650"/>
      <c r="BG633" s="650"/>
      <c r="BH633" s="650"/>
      <c r="BI633" s="650"/>
      <c r="BJ633" s="650"/>
      <c r="BK633" s="650"/>
      <c r="BL633" s="650"/>
      <c r="BM633" s="650"/>
      <c r="BN633" s="650"/>
      <c r="BO633" s="650"/>
      <c r="BP633" s="650"/>
      <c r="BQ633" s="650"/>
      <c r="BR633" s="650"/>
      <c r="BS633" s="650"/>
      <c r="BT633" s="650"/>
      <c r="BU633" s="650"/>
      <c r="BV633" s="650"/>
      <c r="BW633" s="650"/>
      <c r="BX633" s="650"/>
      <c r="BY633" s="650"/>
      <c r="BZ633" s="650"/>
      <c r="CA633" s="650"/>
      <c r="CB633" s="650"/>
      <c r="CC633" s="650"/>
      <c r="CD633" s="650"/>
      <c r="CE633" s="650"/>
      <c r="CF633" s="650"/>
      <c r="CG633" s="650"/>
      <c r="CH633" s="650"/>
    </row>
    <row r="634" spans="1:86" ht="13.5" customHeight="1">
      <c r="A634" s="379"/>
      <c r="B634" s="649"/>
      <c r="C634" s="650"/>
      <c r="D634" s="650"/>
      <c r="E634" s="650"/>
      <c r="F634" s="650"/>
      <c r="G634" s="650"/>
      <c r="H634" s="650"/>
      <c r="I634" s="650"/>
      <c r="J634" s="650"/>
      <c r="K634" s="650"/>
      <c r="L634" s="650"/>
      <c r="M634" s="650"/>
      <c r="N634" s="650"/>
      <c r="O634" s="650"/>
      <c r="P634" s="650"/>
      <c r="Q634" s="650"/>
      <c r="R634" s="650"/>
      <c r="S634" s="650"/>
      <c r="T634" s="650"/>
      <c r="U634" s="650"/>
      <c r="V634" s="650"/>
      <c r="W634" s="650"/>
      <c r="X634" s="650"/>
      <c r="Y634" s="650"/>
      <c r="Z634" s="650"/>
      <c r="AA634" s="650"/>
      <c r="AB634" s="650"/>
      <c r="AC634" s="650"/>
      <c r="AD634" s="650"/>
      <c r="AE634" s="650"/>
      <c r="AF634" s="650"/>
      <c r="AG634" s="650"/>
      <c r="AH634" s="650"/>
      <c r="AI634" s="650"/>
      <c r="AJ634" s="650"/>
      <c r="AK634" s="650"/>
      <c r="AL634" s="650"/>
      <c r="AM634" s="650"/>
      <c r="AN634" s="650"/>
      <c r="AO634" s="650"/>
      <c r="AP634" s="650"/>
      <c r="AQ634" s="650"/>
      <c r="AR634" s="650"/>
      <c r="AS634" s="650"/>
      <c r="AT634" s="650"/>
      <c r="AU634" s="650"/>
      <c r="AV634" s="650"/>
      <c r="AW634" s="650"/>
      <c r="AX634" s="650"/>
      <c r="AY634" s="650"/>
      <c r="AZ634" s="650"/>
      <c r="BA634" s="650"/>
      <c r="BB634" s="650"/>
      <c r="BC634" s="650"/>
      <c r="BD634" s="650"/>
      <c r="BE634" s="650"/>
      <c r="BF634" s="650"/>
      <c r="BG634" s="650"/>
      <c r="BH634" s="650"/>
      <c r="BI634" s="650"/>
      <c r="BJ634" s="650"/>
      <c r="BK634" s="650"/>
      <c r="BL634" s="650"/>
      <c r="BM634" s="650"/>
      <c r="BN634" s="650"/>
      <c r="BO634" s="650"/>
      <c r="BP634" s="650"/>
      <c r="BQ634" s="650"/>
      <c r="BR634" s="650"/>
      <c r="BS634" s="650"/>
      <c r="BT634" s="650"/>
      <c r="BU634" s="650"/>
      <c r="BV634" s="650"/>
      <c r="BW634" s="650"/>
      <c r="BX634" s="650"/>
      <c r="BY634" s="650"/>
      <c r="BZ634" s="650"/>
      <c r="CA634" s="650"/>
      <c r="CB634" s="650"/>
      <c r="CC634" s="650"/>
      <c r="CD634" s="650"/>
      <c r="CE634" s="650"/>
      <c r="CF634" s="650"/>
      <c r="CG634" s="650"/>
      <c r="CH634" s="650"/>
    </row>
    <row r="635" spans="1:86" ht="13.5" customHeight="1">
      <c r="A635" s="379"/>
      <c r="B635" s="649"/>
      <c r="C635" s="650"/>
      <c r="D635" s="650"/>
      <c r="E635" s="650"/>
      <c r="F635" s="650"/>
      <c r="G635" s="650"/>
      <c r="H635" s="650"/>
      <c r="I635" s="650"/>
      <c r="J635" s="650"/>
      <c r="K635" s="650"/>
      <c r="L635" s="650"/>
      <c r="M635" s="650"/>
      <c r="N635" s="650"/>
      <c r="O635" s="650"/>
      <c r="P635" s="650"/>
      <c r="Q635" s="650"/>
      <c r="R635" s="650"/>
      <c r="S635" s="650"/>
      <c r="T635" s="650"/>
      <c r="U635" s="650"/>
      <c r="V635" s="650"/>
      <c r="W635" s="650"/>
      <c r="X635" s="650"/>
      <c r="Y635" s="650"/>
      <c r="Z635" s="650"/>
      <c r="AA635" s="650"/>
      <c r="AB635" s="650"/>
      <c r="AC635" s="650"/>
      <c r="AD635" s="650"/>
      <c r="AE635" s="650"/>
      <c r="AF635" s="650"/>
      <c r="AG635" s="650"/>
      <c r="AH635" s="650"/>
      <c r="AI635" s="650"/>
      <c r="AJ635" s="650"/>
      <c r="AK635" s="650"/>
      <c r="AL635" s="650"/>
      <c r="AM635" s="650"/>
      <c r="AN635" s="650"/>
      <c r="AO635" s="650"/>
      <c r="AP635" s="650"/>
      <c r="AQ635" s="650"/>
      <c r="AR635" s="650"/>
      <c r="AS635" s="650"/>
      <c r="AT635" s="650"/>
      <c r="AU635" s="650"/>
      <c r="AV635" s="650"/>
      <c r="AW635" s="650"/>
      <c r="AX635" s="650"/>
      <c r="AY635" s="650"/>
      <c r="AZ635" s="650"/>
      <c r="BA635" s="650"/>
      <c r="BB635" s="650"/>
      <c r="BC635" s="650"/>
      <c r="BD635" s="650"/>
      <c r="BE635" s="650"/>
      <c r="BF635" s="650"/>
      <c r="BG635" s="650"/>
      <c r="BH635" s="650"/>
      <c r="BI635" s="650"/>
      <c r="BJ635" s="650"/>
      <c r="BK635" s="650"/>
      <c r="BL635" s="650"/>
      <c r="BM635" s="650"/>
      <c r="BN635" s="650"/>
      <c r="BO635" s="650"/>
      <c r="BP635" s="650"/>
      <c r="BQ635" s="650"/>
      <c r="BR635" s="650"/>
      <c r="BS635" s="650"/>
      <c r="BT635" s="650"/>
      <c r="BU635" s="650"/>
      <c r="BV635" s="650"/>
      <c r="BW635" s="650"/>
      <c r="BX635" s="650"/>
      <c r="BY635" s="650"/>
      <c r="BZ635" s="650"/>
      <c r="CA635" s="650"/>
      <c r="CB635" s="650"/>
      <c r="CC635" s="650"/>
      <c r="CD635" s="650"/>
      <c r="CE635" s="650"/>
      <c r="CF635" s="650"/>
      <c r="CG635" s="650"/>
      <c r="CH635" s="650"/>
    </row>
    <row r="636" spans="1:86" ht="13.5" customHeight="1">
      <c r="A636" s="379"/>
      <c r="B636" s="649"/>
      <c r="C636" s="650"/>
      <c r="D636" s="650"/>
      <c r="E636" s="650"/>
      <c r="F636" s="650"/>
      <c r="G636" s="650"/>
      <c r="H636" s="650"/>
      <c r="I636" s="650"/>
      <c r="J636" s="650"/>
      <c r="K636" s="650"/>
      <c r="L636" s="650"/>
      <c r="M636" s="650"/>
      <c r="N636" s="650"/>
      <c r="O636" s="650"/>
      <c r="P636" s="650"/>
      <c r="Q636" s="650"/>
      <c r="R636" s="650"/>
      <c r="S636" s="650"/>
      <c r="T636" s="650"/>
      <c r="U636" s="650"/>
      <c r="V636" s="650"/>
      <c r="W636" s="650"/>
      <c r="X636" s="650"/>
      <c r="Y636" s="650"/>
      <c r="Z636" s="650"/>
      <c r="AA636" s="650"/>
      <c r="AB636" s="650"/>
      <c r="AC636" s="650"/>
      <c r="AD636" s="650"/>
      <c r="AE636" s="650"/>
      <c r="AF636" s="650"/>
      <c r="AG636" s="650"/>
      <c r="AH636" s="650"/>
      <c r="AI636" s="650"/>
      <c r="AJ636" s="650"/>
      <c r="AK636" s="650"/>
      <c r="AL636" s="650"/>
      <c r="AM636" s="650"/>
      <c r="AN636" s="650"/>
      <c r="AO636" s="650"/>
      <c r="AP636" s="650"/>
      <c r="AQ636" s="650"/>
      <c r="AR636" s="650"/>
      <c r="AS636" s="650"/>
      <c r="AT636" s="650"/>
      <c r="AU636" s="650"/>
      <c r="AV636" s="650"/>
      <c r="AW636" s="650"/>
      <c r="AX636" s="650"/>
      <c r="AY636" s="650"/>
      <c r="AZ636" s="650"/>
      <c r="BA636" s="650"/>
      <c r="BB636" s="650"/>
      <c r="BC636" s="650"/>
      <c r="BD636" s="650"/>
      <c r="BE636" s="650"/>
      <c r="BF636" s="650"/>
      <c r="BG636" s="650"/>
      <c r="BH636" s="650"/>
      <c r="BI636" s="650"/>
      <c r="BJ636" s="650"/>
      <c r="BK636" s="650"/>
      <c r="BL636" s="650"/>
      <c r="BM636" s="650"/>
      <c r="BN636" s="650"/>
      <c r="BO636" s="650"/>
      <c r="BP636" s="650"/>
      <c r="BQ636" s="650"/>
      <c r="BR636" s="650"/>
      <c r="BS636" s="650"/>
      <c r="BT636" s="650"/>
      <c r="BU636" s="650"/>
      <c r="BV636" s="650"/>
      <c r="BW636" s="650"/>
      <c r="BX636" s="650"/>
      <c r="BY636" s="650"/>
      <c r="BZ636" s="650"/>
      <c r="CA636" s="650"/>
      <c r="CB636" s="650"/>
      <c r="CC636" s="650"/>
      <c r="CD636" s="650"/>
      <c r="CE636" s="650"/>
      <c r="CF636" s="650"/>
      <c r="CG636" s="650"/>
      <c r="CH636" s="650"/>
    </row>
    <row r="637" spans="1:86" ht="13.5" customHeight="1">
      <c r="A637" s="379"/>
      <c r="B637" s="649"/>
      <c r="C637" s="650"/>
      <c r="D637" s="650"/>
      <c r="E637" s="650"/>
      <c r="F637" s="650"/>
      <c r="G637" s="650"/>
      <c r="H637" s="650"/>
      <c r="I637" s="650"/>
      <c r="J637" s="650"/>
      <c r="K637" s="650"/>
      <c r="L637" s="650"/>
      <c r="M637" s="650"/>
      <c r="N637" s="650"/>
      <c r="O637" s="650"/>
      <c r="P637" s="650"/>
      <c r="Q637" s="650"/>
      <c r="R637" s="650"/>
      <c r="S637" s="650"/>
      <c r="T637" s="650"/>
      <c r="U637" s="650"/>
      <c r="V637" s="650"/>
      <c r="W637" s="650"/>
      <c r="X637" s="650"/>
      <c r="Y637" s="650"/>
      <c r="Z637" s="650"/>
      <c r="AA637" s="650"/>
      <c r="AB637" s="650"/>
      <c r="AC637" s="650"/>
      <c r="AD637" s="650"/>
      <c r="AE637" s="650"/>
      <c r="AF637" s="650"/>
      <c r="AG637" s="650"/>
      <c r="AH637" s="650"/>
      <c r="AI637" s="650"/>
      <c r="AJ637" s="650"/>
      <c r="AK637" s="650"/>
      <c r="AL637" s="650"/>
      <c r="AM637" s="650"/>
      <c r="AN637" s="650"/>
      <c r="AO637" s="650"/>
      <c r="AP637" s="650"/>
      <c r="AQ637" s="650"/>
      <c r="AR637" s="650"/>
      <c r="AS637" s="650"/>
      <c r="AT637" s="650"/>
      <c r="AU637" s="650"/>
      <c r="AV637" s="650"/>
      <c r="AW637" s="650"/>
      <c r="AX637" s="650"/>
      <c r="AY637" s="650"/>
      <c r="AZ637" s="650"/>
      <c r="BA637" s="650"/>
      <c r="BB637" s="650"/>
      <c r="BC637" s="650"/>
      <c r="BD637" s="650"/>
      <c r="BE637" s="650"/>
      <c r="BF637" s="650"/>
      <c r="BG637" s="650"/>
      <c r="BH637" s="650"/>
      <c r="BI637" s="650"/>
      <c r="BJ637" s="650"/>
      <c r="BK637" s="650"/>
      <c r="BL637" s="650"/>
      <c r="BM637" s="650"/>
      <c r="BN637" s="650"/>
      <c r="BO637" s="650"/>
      <c r="BP637" s="650"/>
      <c r="BQ637" s="650"/>
      <c r="BR637" s="650"/>
      <c r="BS637" s="650"/>
      <c r="BT637" s="650"/>
      <c r="BU637" s="650"/>
      <c r="BV637" s="650"/>
      <c r="BW637" s="650"/>
      <c r="BX637" s="650"/>
      <c r="BY637" s="650"/>
      <c r="BZ637" s="650"/>
      <c r="CA637" s="650"/>
      <c r="CB637" s="650"/>
      <c r="CC637" s="650"/>
      <c r="CD637" s="650"/>
      <c r="CE637" s="650"/>
      <c r="CF637" s="650"/>
      <c r="CG637" s="650"/>
      <c r="CH637" s="650"/>
    </row>
    <row r="638" spans="1:86" ht="13.5" customHeight="1">
      <c r="A638" s="379"/>
      <c r="B638" s="649"/>
      <c r="C638" s="650"/>
      <c r="D638" s="650"/>
      <c r="E638" s="650"/>
      <c r="F638" s="650"/>
      <c r="G638" s="650"/>
      <c r="H638" s="650"/>
      <c r="I638" s="650"/>
      <c r="J638" s="650"/>
      <c r="K638" s="650"/>
      <c r="L638" s="650"/>
      <c r="M638" s="650"/>
      <c r="N638" s="650"/>
      <c r="O638" s="650"/>
      <c r="P638" s="650"/>
      <c r="Q638" s="650"/>
      <c r="R638" s="650"/>
      <c r="S638" s="650"/>
      <c r="T638" s="650"/>
      <c r="U638" s="650"/>
      <c r="V638" s="650"/>
      <c r="W638" s="650"/>
      <c r="X638" s="650"/>
      <c r="Y638" s="650"/>
      <c r="Z638" s="650"/>
      <c r="AA638" s="650"/>
      <c r="AB638" s="650"/>
      <c r="AC638" s="650"/>
      <c r="AD638" s="650"/>
      <c r="AE638" s="650"/>
      <c r="AF638" s="650"/>
      <c r="AG638" s="650"/>
      <c r="AH638" s="650"/>
      <c r="AI638" s="650"/>
      <c r="AJ638" s="650"/>
      <c r="AK638" s="650"/>
      <c r="AL638" s="650"/>
      <c r="AM638" s="650"/>
      <c r="AN638" s="650"/>
      <c r="AO638" s="650"/>
      <c r="AP638" s="650"/>
      <c r="AQ638" s="650"/>
      <c r="AR638" s="650"/>
      <c r="AS638" s="650"/>
      <c r="AT638" s="650"/>
      <c r="AU638" s="650"/>
      <c r="AV638" s="650"/>
      <c r="AW638" s="650"/>
      <c r="AX638" s="650"/>
      <c r="AY638" s="650"/>
      <c r="AZ638" s="650"/>
      <c r="BA638" s="650"/>
      <c r="BB638" s="650"/>
      <c r="BC638" s="650"/>
      <c r="BD638" s="650"/>
      <c r="BE638" s="650"/>
      <c r="BF638" s="650"/>
      <c r="BG638" s="650"/>
      <c r="BH638" s="650"/>
      <c r="BI638" s="650"/>
      <c r="BJ638" s="650"/>
      <c r="BK638" s="650"/>
      <c r="BL638" s="650"/>
      <c r="BM638" s="650"/>
      <c r="BN638" s="650"/>
      <c r="BO638" s="650"/>
      <c r="BP638" s="650"/>
      <c r="BQ638" s="650"/>
      <c r="BR638" s="650"/>
      <c r="BS638" s="650"/>
      <c r="BT638" s="650"/>
      <c r="BU638" s="650"/>
      <c r="BV638" s="650"/>
      <c r="BW638" s="650"/>
      <c r="BX638" s="650"/>
      <c r="BY638" s="650"/>
      <c r="BZ638" s="650"/>
      <c r="CA638" s="650"/>
      <c r="CB638" s="650"/>
      <c r="CC638" s="650"/>
      <c r="CD638" s="650"/>
      <c r="CE638" s="650"/>
      <c r="CF638" s="650"/>
      <c r="CG638" s="650"/>
      <c r="CH638" s="650"/>
    </row>
    <row r="639" spans="1:86" ht="13.5" customHeight="1">
      <c r="A639" s="379"/>
      <c r="B639" s="649"/>
      <c r="C639" s="650"/>
      <c r="D639" s="650"/>
      <c r="E639" s="650"/>
      <c r="F639" s="650"/>
      <c r="G639" s="650"/>
      <c r="H639" s="650"/>
      <c r="I639" s="650"/>
      <c r="J639" s="650"/>
      <c r="K639" s="650"/>
      <c r="L639" s="650"/>
      <c r="M639" s="650"/>
      <c r="N639" s="650"/>
      <c r="O639" s="650"/>
      <c r="P639" s="650"/>
      <c r="Q639" s="650"/>
      <c r="R639" s="650"/>
      <c r="S639" s="650"/>
      <c r="T639" s="650"/>
      <c r="U639" s="650"/>
      <c r="V639" s="650"/>
      <c r="W639" s="650"/>
      <c r="X639" s="650"/>
      <c r="Y639" s="650"/>
      <c r="Z639" s="650"/>
      <c r="AA639" s="650"/>
      <c r="AB639" s="650"/>
      <c r="AC639" s="650"/>
      <c r="AD639" s="650"/>
      <c r="AE639" s="650"/>
      <c r="AF639" s="650"/>
      <c r="AG639" s="650"/>
      <c r="AH639" s="650"/>
      <c r="AI639" s="650"/>
      <c r="AJ639" s="650"/>
      <c r="AK639" s="650"/>
      <c r="AL639" s="650"/>
      <c r="AM639" s="650"/>
      <c r="AN639" s="650"/>
      <c r="AO639" s="650"/>
      <c r="AP639" s="650"/>
      <c r="AQ639" s="650"/>
      <c r="AR639" s="650"/>
      <c r="AS639" s="650"/>
      <c r="AT639" s="650"/>
      <c r="AU639" s="650"/>
      <c r="AV639" s="650"/>
      <c r="AW639" s="650"/>
      <c r="AX639" s="650"/>
      <c r="AY639" s="650"/>
      <c r="AZ639" s="650"/>
      <c r="BA639" s="650"/>
      <c r="BB639" s="650"/>
      <c r="BC639" s="650"/>
      <c r="BD639" s="650"/>
      <c r="BE639" s="650"/>
      <c r="BF639" s="650"/>
      <c r="BG639" s="650"/>
      <c r="BH639" s="650"/>
      <c r="BI639" s="650"/>
      <c r="BJ639" s="650"/>
      <c r="BK639" s="650"/>
      <c r="BL639" s="650"/>
      <c r="BM639" s="650"/>
      <c r="BN639" s="650"/>
      <c r="BO639" s="650"/>
      <c r="BP639" s="650"/>
      <c r="BQ639" s="650"/>
      <c r="BR639" s="650"/>
      <c r="BS639" s="650"/>
      <c r="BT639" s="650"/>
      <c r="BU639" s="650"/>
      <c r="BV639" s="650"/>
      <c r="BW639" s="650"/>
      <c r="BX639" s="650"/>
      <c r="BY639" s="650"/>
      <c r="BZ639" s="650"/>
      <c r="CA639" s="650"/>
      <c r="CB639" s="650"/>
      <c r="CC639" s="650"/>
      <c r="CD639" s="650"/>
      <c r="CE639" s="650"/>
      <c r="CF639" s="650"/>
      <c r="CG639" s="650"/>
      <c r="CH639" s="650"/>
    </row>
    <row r="640" spans="1:86" ht="13.5" customHeight="1">
      <c r="A640" s="379"/>
      <c r="B640" s="649"/>
      <c r="C640" s="650"/>
      <c r="D640" s="650"/>
      <c r="E640" s="650"/>
      <c r="F640" s="650"/>
      <c r="G640" s="650"/>
      <c r="H640" s="650"/>
      <c r="I640" s="650"/>
      <c r="J640" s="650"/>
      <c r="K640" s="650"/>
      <c r="L640" s="650"/>
      <c r="M640" s="650"/>
      <c r="N640" s="650"/>
      <c r="O640" s="650"/>
      <c r="P640" s="650"/>
      <c r="Q640" s="650"/>
      <c r="R640" s="650"/>
      <c r="S640" s="650"/>
      <c r="T640" s="650"/>
      <c r="U640" s="650"/>
      <c r="V640" s="650"/>
      <c r="W640" s="650"/>
      <c r="X640" s="650"/>
      <c r="Y640" s="650"/>
      <c r="Z640" s="650"/>
      <c r="AA640" s="650"/>
      <c r="AB640" s="650"/>
      <c r="AC640" s="650"/>
      <c r="AD640" s="650"/>
      <c r="AE640" s="650"/>
      <c r="AF640" s="650"/>
      <c r="AG640" s="650"/>
      <c r="AH640" s="650"/>
      <c r="AI640" s="650"/>
      <c r="AJ640" s="650"/>
      <c r="AK640" s="650"/>
      <c r="AL640" s="650"/>
      <c r="AM640" s="650"/>
      <c r="AN640" s="650"/>
      <c r="AO640" s="650"/>
      <c r="AP640" s="650"/>
      <c r="AQ640" s="650"/>
      <c r="AR640" s="650"/>
      <c r="AS640" s="650"/>
      <c r="AT640" s="650"/>
      <c r="AU640" s="650"/>
      <c r="AV640" s="650"/>
      <c r="AW640" s="650"/>
      <c r="AX640" s="650"/>
      <c r="AY640" s="650"/>
      <c r="AZ640" s="650"/>
      <c r="BA640" s="650"/>
      <c r="BB640" s="650"/>
      <c r="BC640" s="650"/>
      <c r="BD640" s="650"/>
      <c r="BE640" s="650"/>
      <c r="BF640" s="650"/>
      <c r="BG640" s="650"/>
      <c r="BH640" s="650"/>
      <c r="BI640" s="650"/>
      <c r="BJ640" s="650"/>
      <c r="BK640" s="650"/>
      <c r="BL640" s="650"/>
      <c r="BM640" s="650"/>
      <c r="BN640" s="650"/>
      <c r="BO640" s="650"/>
      <c r="BP640" s="650"/>
      <c r="BQ640" s="650"/>
      <c r="BR640" s="650"/>
      <c r="BS640" s="650"/>
      <c r="BT640" s="650"/>
      <c r="BU640" s="650"/>
      <c r="BV640" s="650"/>
      <c r="BW640" s="650"/>
      <c r="BX640" s="650"/>
      <c r="BY640" s="650"/>
      <c r="BZ640" s="650"/>
      <c r="CA640" s="650"/>
      <c r="CB640" s="650"/>
      <c r="CC640" s="650"/>
      <c r="CD640" s="650"/>
      <c r="CE640" s="650"/>
      <c r="CF640" s="650"/>
      <c r="CG640" s="650"/>
      <c r="CH640" s="650"/>
    </row>
    <row r="641" spans="1:86" ht="13.5" customHeight="1">
      <c r="A641" s="379"/>
      <c r="B641" s="649"/>
      <c r="C641" s="650"/>
      <c r="D641" s="650"/>
      <c r="E641" s="650"/>
      <c r="F641" s="650"/>
      <c r="G641" s="650"/>
      <c r="H641" s="650"/>
      <c r="I641" s="650"/>
      <c r="J641" s="650"/>
      <c r="K641" s="650"/>
      <c r="L641" s="650"/>
      <c r="M641" s="650"/>
      <c r="N641" s="650"/>
      <c r="O641" s="650"/>
      <c r="P641" s="650"/>
      <c r="Q641" s="650"/>
      <c r="R641" s="650"/>
      <c r="S641" s="650"/>
      <c r="T641" s="650"/>
      <c r="U641" s="650"/>
      <c r="V641" s="650"/>
      <c r="W641" s="650"/>
      <c r="X641" s="650"/>
      <c r="Y641" s="650"/>
      <c r="Z641" s="650"/>
      <c r="AA641" s="650"/>
      <c r="AB641" s="650"/>
      <c r="AC641" s="650"/>
      <c r="AD641" s="650"/>
      <c r="AE641" s="650"/>
      <c r="AF641" s="650"/>
      <c r="AG641" s="650"/>
      <c r="AH641" s="650"/>
      <c r="AI641" s="650"/>
      <c r="AJ641" s="650"/>
      <c r="AK641" s="650"/>
      <c r="AL641" s="650"/>
      <c r="AM641" s="650"/>
      <c r="AN641" s="650"/>
      <c r="AO641" s="650"/>
      <c r="AP641" s="650"/>
      <c r="AQ641" s="650"/>
      <c r="AR641" s="650"/>
      <c r="AS641" s="650"/>
      <c r="AT641" s="650"/>
      <c r="AU641" s="650"/>
      <c r="AV641" s="650"/>
      <c r="AW641" s="650"/>
      <c r="AX641" s="650"/>
      <c r="AY641" s="650"/>
      <c r="AZ641" s="650"/>
      <c r="BA641" s="650"/>
      <c r="BB641" s="650"/>
      <c r="BC641" s="650"/>
      <c r="BD641" s="650"/>
      <c r="BE641" s="650"/>
      <c r="BF641" s="650"/>
      <c r="BG641" s="650"/>
      <c r="BH641" s="650"/>
      <c r="BI641" s="650"/>
      <c r="BJ641" s="650"/>
      <c r="BK641" s="650"/>
      <c r="BL641" s="650"/>
      <c r="BM641" s="650"/>
      <c r="BN641" s="650"/>
      <c r="BO641" s="650"/>
      <c r="BP641" s="650"/>
      <c r="BQ641" s="650"/>
      <c r="BR641" s="650"/>
      <c r="BS641" s="650"/>
      <c r="BT641" s="650"/>
      <c r="BU641" s="650"/>
      <c r="BV641" s="650"/>
      <c r="BW641" s="650"/>
      <c r="BX641" s="650"/>
      <c r="BY641" s="650"/>
      <c r="BZ641" s="650"/>
      <c r="CA641" s="650"/>
      <c r="CB641" s="650"/>
      <c r="CC641" s="650"/>
      <c r="CD641" s="650"/>
      <c r="CE641" s="650"/>
      <c r="CF641" s="650"/>
      <c r="CG641" s="650"/>
      <c r="CH641" s="650"/>
    </row>
    <row r="642" spans="1:86" ht="13.5" customHeight="1">
      <c r="A642" s="379"/>
      <c r="B642" s="649"/>
      <c r="C642" s="650"/>
      <c r="D642" s="650"/>
      <c r="E642" s="650"/>
      <c r="F642" s="650"/>
      <c r="G642" s="650"/>
      <c r="H642" s="650"/>
      <c r="I642" s="650"/>
      <c r="J642" s="650"/>
      <c r="K642" s="650"/>
      <c r="L642" s="650"/>
      <c r="M642" s="650"/>
      <c r="N642" s="650"/>
      <c r="O642" s="650"/>
      <c r="P642" s="650"/>
      <c r="Q642" s="650"/>
      <c r="R642" s="650"/>
      <c r="S642" s="650"/>
      <c r="T642" s="650"/>
      <c r="U642" s="650"/>
      <c r="V642" s="650"/>
      <c r="W642" s="650"/>
      <c r="X642" s="650"/>
      <c r="Y642" s="650"/>
      <c r="Z642" s="650"/>
      <c r="AA642" s="650"/>
      <c r="AB642" s="650"/>
      <c r="AC642" s="650"/>
      <c r="AD642" s="650"/>
      <c r="AE642" s="650"/>
      <c r="AF642" s="650"/>
      <c r="AG642" s="650"/>
      <c r="AH642" s="650"/>
      <c r="AI642" s="650"/>
      <c r="AJ642" s="650"/>
      <c r="AK642" s="650"/>
      <c r="AL642" s="650"/>
      <c r="AM642" s="650"/>
      <c r="AN642" s="650"/>
      <c r="AO642" s="650"/>
      <c r="AP642" s="650"/>
      <c r="AQ642" s="650"/>
      <c r="AR642" s="650"/>
      <c r="AS642" s="650"/>
      <c r="AT642" s="650"/>
      <c r="AU642" s="650"/>
      <c r="AV642" s="650"/>
      <c r="AW642" s="650"/>
      <c r="AX642" s="650"/>
      <c r="AY642" s="650"/>
      <c r="AZ642" s="650"/>
      <c r="BA642" s="650"/>
      <c r="BB642" s="650"/>
      <c r="BC642" s="650"/>
      <c r="BD642" s="650"/>
      <c r="BE642" s="650"/>
      <c r="BF642" s="650"/>
      <c r="BG642" s="650"/>
      <c r="BH642" s="650"/>
      <c r="BI642" s="650"/>
      <c r="BJ642" s="650"/>
      <c r="BK642" s="650"/>
      <c r="BL642" s="650"/>
      <c r="BM642" s="650"/>
      <c r="BN642" s="650"/>
      <c r="BO642" s="650"/>
      <c r="BP642" s="650"/>
      <c r="BQ642" s="650"/>
      <c r="BR642" s="650"/>
      <c r="BS642" s="650"/>
      <c r="BT642" s="650"/>
      <c r="BU642" s="650"/>
      <c r="BV642" s="650"/>
      <c r="BW642" s="650"/>
      <c r="BX642" s="650"/>
      <c r="BY642" s="650"/>
      <c r="BZ642" s="650"/>
      <c r="CA642" s="650"/>
      <c r="CB642" s="650"/>
      <c r="CC642" s="650"/>
      <c r="CD642" s="650"/>
      <c r="CE642" s="650"/>
      <c r="CF642" s="650"/>
      <c r="CG642" s="650"/>
      <c r="CH642" s="650"/>
    </row>
    <row r="643" spans="1:86" ht="13.5" customHeight="1">
      <c r="A643" s="379"/>
      <c r="B643" s="649"/>
      <c r="C643" s="650"/>
      <c r="D643" s="650"/>
      <c r="E643" s="650"/>
      <c r="F643" s="650"/>
      <c r="G643" s="650"/>
      <c r="H643" s="650"/>
      <c r="I643" s="650"/>
      <c r="J643" s="650"/>
      <c r="K643" s="650"/>
      <c r="L643" s="650"/>
      <c r="M643" s="650"/>
      <c r="N643" s="650"/>
      <c r="O643" s="650"/>
      <c r="P643" s="650"/>
      <c r="Q643" s="650"/>
      <c r="R643" s="650"/>
      <c r="S643" s="650"/>
      <c r="T643" s="650"/>
      <c r="U643" s="650"/>
      <c r="V643" s="650"/>
      <c r="W643" s="650"/>
      <c r="X643" s="650"/>
      <c r="Y643" s="650"/>
      <c r="Z643" s="650"/>
      <c r="AA643" s="650"/>
      <c r="AB643" s="650"/>
      <c r="AC643" s="650"/>
      <c r="AD643" s="650"/>
      <c r="AE643" s="650"/>
      <c r="AF643" s="650"/>
      <c r="AG643" s="650"/>
      <c r="AH643" s="650"/>
      <c r="AI643" s="650"/>
      <c r="AJ643" s="650"/>
      <c r="AK643" s="650"/>
      <c r="AL643" s="650"/>
      <c r="AM643" s="650"/>
      <c r="AN643" s="650"/>
      <c r="AO643" s="650"/>
      <c r="AP643" s="650"/>
      <c r="AQ643" s="650"/>
      <c r="AR643" s="650"/>
      <c r="AS643" s="650"/>
      <c r="AT643" s="650"/>
      <c r="AU643" s="650"/>
      <c r="AV643" s="650"/>
      <c r="AW643" s="650"/>
      <c r="AX643" s="650"/>
      <c r="AY643" s="650"/>
      <c r="AZ643" s="650"/>
      <c r="BA643" s="650"/>
      <c r="BB643" s="650"/>
      <c r="BC643" s="650"/>
      <c r="BD643" s="650"/>
      <c r="BE643" s="650"/>
      <c r="BF643" s="650"/>
      <c r="BG643" s="650"/>
      <c r="BH643" s="650"/>
      <c r="BI643" s="650"/>
      <c r="BJ643" s="650"/>
      <c r="BK643" s="650"/>
      <c r="BL643" s="650"/>
      <c r="BM643" s="650"/>
      <c r="BN643" s="650"/>
      <c r="BO643" s="650"/>
      <c r="BP643" s="650"/>
      <c r="BQ643" s="650"/>
      <c r="BR643" s="650"/>
      <c r="BS643" s="650"/>
      <c r="BT643" s="650"/>
      <c r="BU643" s="650"/>
      <c r="BV643" s="650"/>
      <c r="BW643" s="650"/>
      <c r="BX643" s="650"/>
      <c r="BY643" s="650"/>
      <c r="BZ643" s="650"/>
      <c r="CA643" s="650"/>
      <c r="CB643" s="650"/>
      <c r="CC643" s="650"/>
      <c r="CD643" s="650"/>
      <c r="CE643" s="650"/>
      <c r="CF643" s="650"/>
      <c r="CG643" s="650"/>
      <c r="CH643" s="650"/>
    </row>
    <row r="644" spans="1:86" ht="13.5" customHeight="1">
      <c r="A644" s="379"/>
      <c r="B644" s="649"/>
      <c r="C644" s="650"/>
      <c r="D644" s="650"/>
      <c r="E644" s="650"/>
      <c r="F644" s="650"/>
      <c r="G644" s="650"/>
      <c r="H644" s="650"/>
      <c r="I644" s="650"/>
      <c r="J644" s="650"/>
      <c r="K644" s="650"/>
      <c r="L644" s="650"/>
      <c r="M644" s="650"/>
      <c r="N644" s="650"/>
      <c r="O644" s="650"/>
      <c r="P644" s="650"/>
      <c r="Q644" s="650"/>
      <c r="R644" s="650"/>
      <c r="S644" s="650"/>
      <c r="T644" s="650"/>
      <c r="U644" s="650"/>
      <c r="V644" s="650"/>
      <c r="W644" s="650"/>
      <c r="X644" s="650"/>
      <c r="Y644" s="650"/>
      <c r="Z644" s="650"/>
      <c r="AA644" s="650"/>
      <c r="AB644" s="650"/>
      <c r="AC644" s="650"/>
      <c r="AD644" s="650"/>
      <c r="AE644" s="650"/>
      <c r="AF644" s="650"/>
      <c r="AG644" s="650"/>
      <c r="AH644" s="650"/>
      <c r="AI644" s="650"/>
      <c r="AJ644" s="650"/>
      <c r="AK644" s="650"/>
      <c r="AL644" s="650"/>
      <c r="AM644" s="650"/>
      <c r="AN644" s="650"/>
      <c r="AO644" s="650"/>
      <c r="AP644" s="650"/>
      <c r="AQ644" s="650"/>
      <c r="AR644" s="650"/>
      <c r="AS644" s="650"/>
      <c r="AT644" s="650"/>
      <c r="AU644" s="650"/>
      <c r="AV644" s="650"/>
      <c r="AW644" s="650"/>
      <c r="AX644" s="650"/>
      <c r="AY644" s="650"/>
      <c r="AZ644" s="650"/>
      <c r="BA644" s="650"/>
      <c r="BB644" s="650"/>
      <c r="BC644" s="650"/>
      <c r="BD644" s="650"/>
      <c r="BE644" s="650"/>
      <c r="BF644" s="650"/>
      <c r="BG644" s="650"/>
      <c r="BH644" s="650"/>
      <c r="BI644" s="650"/>
      <c r="BJ644" s="650"/>
      <c r="BK644" s="650"/>
      <c r="BL644" s="650"/>
      <c r="BM644" s="650"/>
      <c r="BN644" s="650"/>
      <c r="BO644" s="650"/>
      <c r="BP644" s="650"/>
      <c r="BQ644" s="650"/>
      <c r="BR644" s="650"/>
      <c r="BS644" s="650"/>
      <c r="BT644" s="650"/>
      <c r="BU644" s="650"/>
      <c r="BV644" s="650"/>
      <c r="BW644" s="650"/>
      <c r="BX644" s="650"/>
      <c r="BY644" s="650"/>
      <c r="BZ644" s="650"/>
      <c r="CA644" s="650"/>
      <c r="CB644" s="650"/>
      <c r="CC644" s="650"/>
      <c r="CD644" s="650"/>
      <c r="CE644" s="650"/>
      <c r="CF644" s="650"/>
      <c r="CG644" s="650"/>
      <c r="CH644" s="650"/>
    </row>
    <row r="645" spans="1:86" ht="13.5" customHeight="1">
      <c r="A645" s="379"/>
      <c r="B645" s="649"/>
      <c r="C645" s="650"/>
      <c r="D645" s="650"/>
      <c r="E645" s="650"/>
      <c r="F645" s="650"/>
      <c r="G645" s="650"/>
      <c r="H645" s="650"/>
      <c r="I645" s="650"/>
      <c r="J645" s="650"/>
      <c r="K645" s="650"/>
      <c r="L645" s="650"/>
      <c r="M645" s="650"/>
      <c r="N645" s="650"/>
      <c r="O645" s="650"/>
      <c r="P645" s="650"/>
      <c r="Q645" s="650"/>
      <c r="R645" s="650"/>
      <c r="S645" s="650"/>
      <c r="T645" s="650"/>
      <c r="U645" s="650"/>
      <c r="V645" s="650"/>
      <c r="W645" s="650"/>
      <c r="X645" s="650"/>
      <c r="Y645" s="650"/>
      <c r="Z645" s="650"/>
      <c r="AA645" s="650"/>
      <c r="AB645" s="650"/>
      <c r="AC645" s="650"/>
      <c r="AD645" s="650"/>
      <c r="AE645" s="650"/>
      <c r="AF645" s="650"/>
      <c r="AG645" s="650"/>
      <c r="AH645" s="650"/>
      <c r="AI645" s="650"/>
      <c r="AJ645" s="650"/>
      <c r="AK645" s="650"/>
      <c r="AL645" s="650"/>
      <c r="AM645" s="650"/>
      <c r="AN645" s="650"/>
      <c r="AO645" s="650"/>
      <c r="AP645" s="650"/>
      <c r="AQ645" s="650"/>
      <c r="AR645" s="650"/>
      <c r="AS645" s="650"/>
      <c r="AT645" s="650"/>
      <c r="AU645" s="650"/>
      <c r="AV645" s="650"/>
      <c r="AW645" s="650"/>
      <c r="AX645" s="650"/>
      <c r="AY645" s="650"/>
      <c r="AZ645" s="650"/>
      <c r="BA645" s="650"/>
      <c r="BB645" s="650"/>
      <c r="BC645" s="650"/>
      <c r="BD645" s="650"/>
      <c r="BE645" s="650"/>
      <c r="BF645" s="650"/>
      <c r="BG645" s="650"/>
      <c r="BH645" s="650"/>
      <c r="BI645" s="650"/>
      <c r="BJ645" s="650"/>
      <c r="BK645" s="650"/>
      <c r="BL645" s="650"/>
      <c r="BM645" s="650"/>
      <c r="BN645" s="650"/>
      <c r="BO645" s="650"/>
      <c r="BP645" s="650"/>
      <c r="BQ645" s="650"/>
      <c r="BR645" s="650"/>
      <c r="BS645" s="650"/>
      <c r="BT645" s="650"/>
      <c r="BU645" s="650"/>
      <c r="BV645" s="650"/>
      <c r="BW645" s="650"/>
      <c r="BX645" s="650"/>
      <c r="BY645" s="650"/>
      <c r="BZ645" s="650"/>
      <c r="CA645" s="650"/>
      <c r="CB645" s="650"/>
      <c r="CC645" s="650"/>
      <c r="CD645" s="650"/>
      <c r="CE645" s="650"/>
      <c r="CF645" s="650"/>
      <c r="CG645" s="650"/>
      <c r="CH645" s="650"/>
    </row>
    <row r="646" spans="1:86" ht="13.5" customHeight="1">
      <c r="A646" s="379"/>
      <c r="B646" s="649"/>
      <c r="C646" s="650"/>
      <c r="D646" s="650"/>
      <c r="E646" s="650"/>
      <c r="F646" s="650"/>
      <c r="G646" s="650"/>
      <c r="H646" s="650"/>
      <c r="I646" s="650"/>
      <c r="J646" s="650"/>
      <c r="K646" s="650"/>
      <c r="L646" s="650"/>
      <c r="M646" s="650"/>
      <c r="N646" s="650"/>
      <c r="O646" s="650"/>
      <c r="P646" s="650"/>
      <c r="Q646" s="650"/>
      <c r="R646" s="650"/>
      <c r="S646" s="650"/>
      <c r="T646" s="650"/>
      <c r="U646" s="650"/>
      <c r="V646" s="650"/>
      <c r="W646" s="650"/>
      <c r="X646" s="650"/>
      <c r="Y646" s="650"/>
      <c r="Z646" s="650"/>
      <c r="AA646" s="650"/>
      <c r="AB646" s="650"/>
      <c r="AC646" s="650"/>
      <c r="AD646" s="650"/>
      <c r="AE646" s="650"/>
      <c r="AF646" s="650"/>
      <c r="AG646" s="650"/>
      <c r="AH646" s="650"/>
      <c r="AI646" s="650"/>
      <c r="AJ646" s="650"/>
      <c r="AK646" s="650"/>
      <c r="AL646" s="650"/>
      <c r="AM646" s="650"/>
      <c r="AN646" s="650"/>
      <c r="AO646" s="650"/>
      <c r="AP646" s="650"/>
      <c r="AQ646" s="650"/>
      <c r="AR646" s="650"/>
      <c r="AS646" s="650"/>
      <c r="AT646" s="650"/>
      <c r="AU646" s="650"/>
      <c r="AV646" s="650"/>
      <c r="AW646" s="650"/>
      <c r="AX646" s="650"/>
      <c r="AY646" s="650"/>
      <c r="AZ646" s="650"/>
      <c r="BA646" s="650"/>
      <c r="BB646" s="650"/>
      <c r="BC646" s="650"/>
      <c r="BD646" s="650"/>
      <c r="BE646" s="650"/>
      <c r="BF646" s="650"/>
      <c r="BG646" s="650"/>
      <c r="BH646" s="650"/>
      <c r="BI646" s="650"/>
      <c r="BJ646" s="650"/>
      <c r="BK646" s="650"/>
      <c r="BL646" s="650"/>
      <c r="BM646" s="650"/>
      <c r="BN646" s="650"/>
      <c r="BO646" s="650"/>
      <c r="BP646" s="650"/>
      <c r="BQ646" s="650"/>
      <c r="BR646" s="650"/>
      <c r="BS646" s="650"/>
      <c r="BT646" s="650"/>
      <c r="BU646" s="650"/>
      <c r="BV646" s="650"/>
      <c r="BW646" s="650"/>
      <c r="BX646" s="650"/>
      <c r="BY646" s="650"/>
      <c r="BZ646" s="650"/>
      <c r="CA646" s="650"/>
      <c r="CB646" s="650"/>
      <c r="CC646" s="650"/>
      <c r="CD646" s="650"/>
      <c r="CE646" s="650"/>
      <c r="CF646" s="650"/>
      <c r="CG646" s="650"/>
      <c r="CH646" s="650"/>
    </row>
    <row r="647" spans="1:86" ht="13.5" customHeight="1">
      <c r="A647" s="379"/>
      <c r="B647" s="649"/>
      <c r="C647" s="650"/>
      <c r="D647" s="650"/>
      <c r="E647" s="650"/>
      <c r="F647" s="650"/>
      <c r="G647" s="650"/>
      <c r="H647" s="650"/>
      <c r="I647" s="650"/>
      <c r="J647" s="650"/>
      <c r="K647" s="650"/>
      <c r="L647" s="650"/>
      <c r="M647" s="650"/>
      <c r="N647" s="650"/>
      <c r="O647" s="650"/>
      <c r="P647" s="650"/>
      <c r="Q647" s="650"/>
      <c r="R647" s="650"/>
      <c r="S647" s="650"/>
      <c r="T647" s="650"/>
      <c r="U647" s="650"/>
      <c r="V647" s="650"/>
      <c r="W647" s="650"/>
      <c r="X647" s="650"/>
      <c r="Y647" s="650"/>
      <c r="Z647" s="650"/>
      <c r="AA647" s="650"/>
      <c r="AB647" s="650"/>
      <c r="AC647" s="650"/>
      <c r="AD647" s="650"/>
      <c r="AE647" s="650"/>
      <c r="AF647" s="650"/>
      <c r="AG647" s="650"/>
      <c r="AH647" s="650"/>
      <c r="AI647" s="650"/>
      <c r="AJ647" s="650"/>
      <c r="AK647" s="650"/>
      <c r="AL647" s="650"/>
      <c r="AM647" s="650"/>
      <c r="AN647" s="650"/>
      <c r="AO647" s="650"/>
      <c r="AP647" s="650"/>
      <c r="AQ647" s="650"/>
      <c r="AR647" s="650"/>
      <c r="AS647" s="650"/>
      <c r="AT647" s="650"/>
      <c r="AU647" s="650"/>
      <c r="AV647" s="650"/>
      <c r="AW647" s="650"/>
      <c r="AX647" s="650"/>
      <c r="AY647" s="650"/>
      <c r="AZ647" s="650"/>
      <c r="BA647" s="650"/>
      <c r="BB647" s="650"/>
      <c r="BC647" s="650"/>
      <c r="BD647" s="650"/>
      <c r="BE647" s="650"/>
      <c r="BF647" s="650"/>
      <c r="BG647" s="650"/>
      <c r="BH647" s="650"/>
      <c r="BI647" s="650"/>
      <c r="BJ647" s="650"/>
      <c r="BK647" s="650"/>
      <c r="BL647" s="650"/>
      <c r="BM647" s="650"/>
      <c r="BN647" s="650"/>
      <c r="BO647" s="650"/>
      <c r="BP647" s="650"/>
      <c r="BQ647" s="650"/>
      <c r="BR647" s="650"/>
      <c r="BS647" s="650"/>
      <c r="BT647" s="650"/>
      <c r="BU647" s="650"/>
      <c r="BV647" s="650"/>
      <c r="BW647" s="650"/>
      <c r="BX647" s="650"/>
      <c r="BY647" s="650"/>
      <c r="BZ647" s="650"/>
      <c r="CA647" s="650"/>
      <c r="CB647" s="650"/>
      <c r="CC647" s="650"/>
      <c r="CD647" s="650"/>
      <c r="CE647" s="650"/>
      <c r="CF647" s="650"/>
      <c r="CG647" s="650"/>
      <c r="CH647" s="650"/>
    </row>
    <row r="648" spans="1:86" ht="13.5" customHeight="1">
      <c r="A648" s="379"/>
      <c r="B648" s="649"/>
      <c r="C648" s="650"/>
      <c r="D648" s="650"/>
      <c r="E648" s="650"/>
      <c r="F648" s="650"/>
      <c r="G648" s="650"/>
      <c r="H648" s="650"/>
      <c r="I648" s="650"/>
      <c r="J648" s="650"/>
      <c r="K648" s="650"/>
      <c r="L648" s="650"/>
      <c r="M648" s="650"/>
      <c r="N648" s="650"/>
      <c r="O648" s="650"/>
      <c r="P648" s="650"/>
      <c r="Q648" s="650"/>
      <c r="R648" s="650"/>
      <c r="S648" s="650"/>
      <c r="T648" s="650"/>
      <c r="U648" s="650"/>
      <c r="V648" s="650"/>
      <c r="W648" s="650"/>
      <c r="X648" s="650"/>
      <c r="Y648" s="650"/>
      <c r="Z648" s="650"/>
      <c r="AA648" s="650"/>
      <c r="AB648" s="650"/>
      <c r="AC648" s="650"/>
      <c r="AD648" s="650"/>
      <c r="AE648" s="650"/>
      <c r="AF648" s="650"/>
      <c r="AG648" s="650"/>
      <c r="AH648" s="650"/>
      <c r="AI648" s="650"/>
      <c r="AJ648" s="650"/>
      <c r="AK648" s="650"/>
      <c r="AL648" s="650"/>
      <c r="AM648" s="650"/>
      <c r="AN648" s="650"/>
      <c r="AO648" s="650"/>
      <c r="AP648" s="650"/>
      <c r="AQ648" s="650"/>
      <c r="AR648" s="650"/>
      <c r="AS648" s="650"/>
      <c r="AT648" s="650"/>
      <c r="AU648" s="650"/>
      <c r="AV648" s="650"/>
      <c r="AW648" s="650"/>
      <c r="AX648" s="650"/>
      <c r="AY648" s="650"/>
      <c r="AZ648" s="650"/>
      <c r="BA648" s="650"/>
      <c r="BB648" s="650"/>
      <c r="BC648" s="650"/>
      <c r="BD648" s="650"/>
      <c r="BE648" s="650"/>
      <c r="BF648" s="650"/>
      <c r="BG648" s="650"/>
      <c r="BH648" s="650"/>
      <c r="BI648" s="650"/>
      <c r="BJ648" s="650"/>
      <c r="BK648" s="650"/>
      <c r="BL648" s="650"/>
      <c r="BM648" s="650"/>
      <c r="BN648" s="650"/>
      <c r="BO648" s="650"/>
      <c r="BP648" s="650"/>
      <c r="BQ648" s="650"/>
      <c r="BR648" s="650"/>
      <c r="BS648" s="650"/>
      <c r="BT648" s="650"/>
      <c r="BU648" s="650"/>
      <c r="BV648" s="650"/>
      <c r="BW648" s="650"/>
      <c r="BX648" s="650"/>
      <c r="BY648" s="650"/>
      <c r="BZ648" s="650"/>
      <c r="CA648" s="650"/>
      <c r="CB648" s="650"/>
      <c r="CC648" s="650"/>
      <c r="CD648" s="650"/>
      <c r="CE648" s="650"/>
      <c r="CF648" s="650"/>
      <c r="CG648" s="650"/>
      <c r="CH648" s="650"/>
    </row>
    <row r="649" spans="1:86" ht="13.5" customHeight="1">
      <c r="A649" s="379"/>
      <c r="B649" s="649"/>
      <c r="C649" s="650"/>
      <c r="D649" s="650"/>
      <c r="E649" s="650"/>
      <c r="F649" s="650"/>
      <c r="G649" s="650"/>
      <c r="H649" s="650"/>
      <c r="I649" s="650"/>
      <c r="J649" s="650"/>
      <c r="K649" s="650"/>
      <c r="L649" s="650"/>
      <c r="M649" s="650"/>
      <c r="N649" s="650"/>
      <c r="O649" s="650"/>
      <c r="P649" s="650"/>
      <c r="Q649" s="650"/>
      <c r="R649" s="650"/>
      <c r="S649" s="650"/>
      <c r="T649" s="650"/>
      <c r="U649" s="650"/>
      <c r="V649" s="650"/>
      <c r="W649" s="650"/>
      <c r="X649" s="650"/>
      <c r="Y649" s="650"/>
      <c r="Z649" s="650"/>
      <c r="AA649" s="650"/>
      <c r="AB649" s="650"/>
      <c r="AC649" s="650"/>
      <c r="AD649" s="650"/>
      <c r="AE649" s="650"/>
      <c r="AF649" s="650"/>
      <c r="AG649" s="650"/>
      <c r="AH649" s="650"/>
      <c r="AI649" s="650"/>
      <c r="AJ649" s="650"/>
      <c r="AK649" s="650"/>
      <c r="AL649" s="650"/>
      <c r="AM649" s="650"/>
      <c r="AN649" s="650"/>
      <c r="AO649" s="650"/>
      <c r="AP649" s="650"/>
      <c r="AQ649" s="650"/>
      <c r="AR649" s="650"/>
      <c r="AS649" s="650"/>
      <c r="AT649" s="650"/>
      <c r="AU649" s="650"/>
      <c r="AV649" s="650"/>
      <c r="AW649" s="650"/>
      <c r="AX649" s="650"/>
      <c r="AY649" s="650"/>
      <c r="AZ649" s="650"/>
      <c r="BA649" s="650"/>
      <c r="BB649" s="650"/>
      <c r="BC649" s="650"/>
      <c r="BD649" s="650"/>
      <c r="BE649" s="650"/>
      <c r="BF649" s="650"/>
      <c r="BG649" s="650"/>
      <c r="BH649" s="650"/>
      <c r="BI649" s="650"/>
      <c r="BJ649" s="650"/>
      <c r="BK649" s="650"/>
      <c r="BL649" s="650"/>
      <c r="BM649" s="650"/>
      <c r="BN649" s="650"/>
      <c r="BO649" s="650"/>
      <c r="BP649" s="650"/>
      <c r="BQ649" s="650"/>
      <c r="BR649" s="650"/>
      <c r="BS649" s="650"/>
      <c r="BT649" s="650"/>
      <c r="BU649" s="650"/>
      <c r="BV649" s="650"/>
      <c r="BW649" s="650"/>
      <c r="BX649" s="650"/>
      <c r="BY649" s="650"/>
      <c r="BZ649" s="650"/>
      <c r="CA649" s="650"/>
      <c r="CB649" s="650"/>
      <c r="CC649" s="650"/>
      <c r="CD649" s="650"/>
      <c r="CE649" s="650"/>
      <c r="CF649" s="650"/>
      <c r="CG649" s="650"/>
      <c r="CH649" s="650"/>
    </row>
    <row r="650" spans="1:86" ht="13.5" customHeight="1">
      <c r="A650" s="379"/>
      <c r="B650" s="649"/>
      <c r="C650" s="650"/>
      <c r="D650" s="650"/>
      <c r="E650" s="650"/>
      <c r="F650" s="650"/>
      <c r="G650" s="650"/>
      <c r="H650" s="650"/>
      <c r="I650" s="650"/>
      <c r="J650" s="650"/>
      <c r="K650" s="650"/>
      <c r="L650" s="650"/>
      <c r="M650" s="650"/>
      <c r="N650" s="650"/>
      <c r="O650" s="650"/>
      <c r="P650" s="650"/>
      <c r="Q650" s="650"/>
      <c r="R650" s="650"/>
      <c r="S650" s="650"/>
      <c r="T650" s="650"/>
      <c r="U650" s="650"/>
      <c r="V650" s="650"/>
      <c r="W650" s="650"/>
      <c r="X650" s="650"/>
      <c r="Y650" s="650"/>
      <c r="Z650" s="650"/>
      <c r="AA650" s="650"/>
      <c r="AB650" s="650"/>
      <c r="AC650" s="650"/>
      <c r="AD650" s="650"/>
      <c r="AE650" s="650"/>
      <c r="AF650" s="650"/>
      <c r="AG650" s="650"/>
      <c r="AH650" s="650"/>
      <c r="AI650" s="650"/>
      <c r="AJ650" s="650"/>
      <c r="AK650" s="650"/>
      <c r="AL650" s="650"/>
      <c r="AM650" s="650"/>
      <c r="AN650" s="650"/>
      <c r="AO650" s="650"/>
      <c r="AP650" s="650"/>
      <c r="AQ650" s="650"/>
      <c r="AR650" s="650"/>
      <c r="AS650" s="650"/>
      <c r="AT650" s="650"/>
      <c r="AU650" s="650"/>
      <c r="AV650" s="650"/>
      <c r="AW650" s="650"/>
      <c r="AX650" s="650"/>
      <c r="AY650" s="650"/>
      <c r="AZ650" s="650"/>
      <c r="BA650" s="650"/>
      <c r="BB650" s="650"/>
      <c r="BC650" s="650"/>
      <c r="BD650" s="650"/>
      <c r="BE650" s="650"/>
      <c r="BF650" s="650"/>
      <c r="BG650" s="650"/>
      <c r="BH650" s="650"/>
      <c r="BI650" s="650"/>
      <c r="BJ650" s="650"/>
      <c r="BK650" s="650"/>
      <c r="BL650" s="650"/>
      <c r="BM650" s="650"/>
      <c r="BN650" s="650"/>
      <c r="BO650" s="650"/>
      <c r="BP650" s="650"/>
      <c r="BQ650" s="650"/>
      <c r="BR650" s="650"/>
      <c r="BS650" s="650"/>
      <c r="BT650" s="650"/>
      <c r="BU650" s="650"/>
      <c r="BV650" s="650"/>
      <c r="BW650" s="650"/>
      <c r="BX650" s="650"/>
      <c r="BY650" s="650"/>
      <c r="BZ650" s="650"/>
      <c r="CA650" s="650"/>
      <c r="CB650" s="650"/>
      <c r="CC650" s="650"/>
      <c r="CD650" s="650"/>
      <c r="CE650" s="650"/>
      <c r="CF650" s="650"/>
      <c r="CG650" s="650"/>
      <c r="CH650" s="650"/>
    </row>
    <row r="651" spans="1:86" ht="13.5" customHeight="1">
      <c r="A651" s="379"/>
      <c r="B651" s="649"/>
      <c r="C651" s="650"/>
      <c r="D651" s="650"/>
      <c r="E651" s="650"/>
      <c r="F651" s="650"/>
      <c r="G651" s="650"/>
      <c r="H651" s="650"/>
      <c r="I651" s="650"/>
      <c r="J651" s="650"/>
      <c r="K651" s="650"/>
      <c r="L651" s="650"/>
      <c r="M651" s="650"/>
      <c r="N651" s="650"/>
      <c r="O651" s="650"/>
      <c r="P651" s="650"/>
      <c r="Q651" s="650"/>
      <c r="R651" s="650"/>
      <c r="S651" s="650"/>
      <c r="T651" s="650"/>
      <c r="U651" s="650"/>
      <c r="V651" s="650"/>
      <c r="W651" s="650"/>
      <c r="X651" s="650"/>
      <c r="Y651" s="650"/>
      <c r="Z651" s="650"/>
      <c r="AA651" s="650"/>
      <c r="AB651" s="650"/>
      <c r="AC651" s="650"/>
      <c r="AD651" s="650"/>
      <c r="AE651" s="650"/>
      <c r="AF651" s="650"/>
      <c r="AG651" s="650"/>
      <c r="AH651" s="650"/>
      <c r="AI651" s="650"/>
      <c r="AJ651" s="650"/>
      <c r="AK651" s="650"/>
      <c r="AL651" s="650"/>
      <c r="AM651" s="650"/>
      <c r="AN651" s="650"/>
      <c r="AO651" s="650"/>
      <c r="AP651" s="650"/>
      <c r="AQ651" s="650"/>
      <c r="AR651" s="650"/>
      <c r="AS651" s="650"/>
      <c r="AT651" s="650"/>
      <c r="AU651" s="650"/>
      <c r="AV651" s="650"/>
      <c r="AW651" s="650"/>
      <c r="AX651" s="650"/>
      <c r="AY651" s="650"/>
      <c r="AZ651" s="650"/>
      <c r="BA651" s="650"/>
      <c r="BB651" s="650"/>
      <c r="BC651" s="650"/>
      <c r="BD651" s="650"/>
      <c r="BE651" s="650"/>
      <c r="BF651" s="650"/>
      <c r="BG651" s="650"/>
      <c r="BH651" s="650"/>
      <c r="BI651" s="650"/>
      <c r="BJ651" s="650"/>
      <c r="BK651" s="650"/>
      <c r="BL651" s="650"/>
      <c r="BM651" s="650"/>
      <c r="BN651" s="650"/>
      <c r="BO651" s="650"/>
      <c r="BP651" s="650"/>
      <c r="BQ651" s="650"/>
      <c r="BR651" s="650"/>
      <c r="BS651" s="650"/>
      <c r="BT651" s="650"/>
      <c r="BU651" s="650"/>
      <c r="BV651" s="650"/>
      <c r="BW651" s="650"/>
      <c r="BX651" s="650"/>
      <c r="BY651" s="650"/>
      <c r="BZ651" s="650"/>
      <c r="CA651" s="650"/>
      <c r="CB651" s="650"/>
      <c r="CC651" s="650"/>
      <c r="CD651" s="650"/>
      <c r="CE651" s="650"/>
      <c r="CF651" s="650"/>
      <c r="CG651" s="650"/>
      <c r="CH651" s="650"/>
    </row>
    <row r="652" spans="1:86" ht="13.5" customHeight="1">
      <c r="A652" s="379"/>
      <c r="B652" s="649"/>
      <c r="C652" s="650"/>
      <c r="D652" s="650"/>
      <c r="E652" s="650"/>
      <c r="F652" s="650"/>
      <c r="G652" s="650"/>
      <c r="H652" s="650"/>
      <c r="I652" s="650"/>
      <c r="J652" s="650"/>
      <c r="K652" s="650"/>
      <c r="L652" s="650"/>
      <c r="M652" s="650"/>
      <c r="N652" s="650"/>
      <c r="O652" s="650"/>
      <c r="P652" s="650"/>
      <c r="Q652" s="650"/>
      <c r="R652" s="650"/>
      <c r="S652" s="650"/>
      <c r="T652" s="650"/>
      <c r="U652" s="650"/>
      <c r="V652" s="650"/>
      <c r="W652" s="650"/>
      <c r="X652" s="650"/>
      <c r="Y652" s="650"/>
      <c r="Z652" s="650"/>
      <c r="AA652" s="650"/>
      <c r="AB652" s="650"/>
      <c r="AC652" s="650"/>
      <c r="AD652" s="650"/>
      <c r="AE652" s="650"/>
      <c r="AF652" s="650"/>
      <c r="AG652" s="650"/>
      <c r="AH652" s="650"/>
      <c r="AI652" s="650"/>
      <c r="AJ652" s="650"/>
      <c r="AK652" s="650"/>
      <c r="AL652" s="650"/>
      <c r="AM652" s="650"/>
      <c r="AN652" s="650"/>
      <c r="AO652" s="650"/>
      <c r="AP652" s="650"/>
      <c r="AQ652" s="650"/>
      <c r="AR652" s="650"/>
      <c r="AS652" s="650"/>
      <c r="AT652" s="650"/>
      <c r="AU652" s="650"/>
      <c r="AV652" s="650"/>
      <c r="AW652" s="650"/>
      <c r="AX652" s="650"/>
      <c r="AY652" s="650"/>
      <c r="AZ652" s="650"/>
      <c r="BA652" s="650"/>
      <c r="BB652" s="650"/>
      <c r="BC652" s="650"/>
      <c r="BD652" s="650"/>
      <c r="BE652" s="650"/>
      <c r="BF652" s="650"/>
      <c r="BG652" s="650"/>
      <c r="BH652" s="650"/>
      <c r="BI652" s="650"/>
      <c r="BJ652" s="650"/>
      <c r="BK652" s="650"/>
      <c r="BL652" s="650"/>
      <c r="BM652" s="650"/>
      <c r="BN652" s="650"/>
      <c r="BO652" s="650"/>
      <c r="BP652" s="650"/>
      <c r="BQ652" s="650"/>
      <c r="BR652" s="650"/>
      <c r="BS652" s="650"/>
      <c r="BT652" s="650"/>
      <c r="BU652" s="650"/>
      <c r="BV652" s="650"/>
      <c r="BW652" s="650"/>
      <c r="BX652" s="650"/>
      <c r="BY652" s="650"/>
      <c r="BZ652" s="650"/>
      <c r="CA652" s="650"/>
      <c r="CB652" s="650"/>
      <c r="CC652" s="650"/>
      <c r="CD652" s="650"/>
      <c r="CE652" s="650"/>
      <c r="CF652" s="650"/>
      <c r="CG652" s="650"/>
      <c r="CH652" s="650"/>
    </row>
    <row r="653" spans="1:86" ht="13.5" customHeight="1">
      <c r="A653" s="379"/>
      <c r="B653" s="649"/>
      <c r="C653" s="650"/>
      <c r="D653" s="650"/>
      <c r="E653" s="650"/>
      <c r="F653" s="650"/>
      <c r="G653" s="650"/>
      <c r="H653" s="650"/>
      <c r="I653" s="650"/>
      <c r="J653" s="650"/>
      <c r="K653" s="650"/>
      <c r="L653" s="650"/>
      <c r="M653" s="650"/>
      <c r="N653" s="650"/>
      <c r="O653" s="650"/>
      <c r="P653" s="650"/>
      <c r="Q653" s="650"/>
      <c r="R653" s="650"/>
      <c r="S653" s="650"/>
      <c r="T653" s="650"/>
      <c r="U653" s="650"/>
      <c r="V653" s="650"/>
      <c r="W653" s="650"/>
      <c r="X653" s="650"/>
      <c r="Y653" s="650"/>
      <c r="Z653" s="650"/>
      <c r="AA653" s="650"/>
      <c r="AB653" s="650"/>
      <c r="AC653" s="650"/>
      <c r="AD653" s="650"/>
      <c r="AE653" s="650"/>
      <c r="AF653" s="650"/>
      <c r="AG653" s="650"/>
      <c r="AH653" s="650"/>
      <c r="AI653" s="650"/>
      <c r="AJ653" s="650"/>
      <c r="AK653" s="650"/>
      <c r="AL653" s="650"/>
      <c r="AM653" s="650"/>
      <c r="AN653" s="650"/>
      <c r="AO653" s="650"/>
      <c r="AP653" s="650"/>
      <c r="AQ653" s="650"/>
      <c r="AR653" s="650"/>
      <c r="AS653" s="650"/>
      <c r="AT653" s="650"/>
      <c r="AU653" s="650"/>
      <c r="AV653" s="650"/>
      <c r="AW653" s="650"/>
      <c r="AX653" s="650"/>
      <c r="AY653" s="650"/>
      <c r="AZ653" s="650"/>
      <c r="BA653" s="650"/>
      <c r="BB653" s="650"/>
      <c r="BC653" s="650"/>
      <c r="BD653" s="650"/>
      <c r="BE653" s="650"/>
      <c r="BF653" s="650"/>
      <c r="BG653" s="650"/>
      <c r="BH653" s="650"/>
      <c r="BI653" s="650"/>
      <c r="BJ653" s="650"/>
      <c r="BK653" s="650"/>
      <c r="BL653" s="650"/>
      <c r="BM653" s="650"/>
      <c r="BN653" s="650"/>
      <c r="BO653" s="650"/>
      <c r="BP653" s="650"/>
      <c r="BQ653" s="650"/>
      <c r="BR653" s="650"/>
      <c r="BS653" s="650"/>
      <c r="BT653" s="650"/>
      <c r="BU653" s="650"/>
      <c r="BV653" s="650"/>
      <c r="BW653" s="650"/>
      <c r="BX653" s="650"/>
      <c r="BY653" s="650"/>
      <c r="BZ653" s="650"/>
      <c r="CA653" s="650"/>
      <c r="CB653" s="650"/>
      <c r="CC653" s="650"/>
      <c r="CD653" s="650"/>
      <c r="CE653" s="650"/>
      <c r="CF653" s="650"/>
      <c r="CG653" s="650"/>
      <c r="CH653" s="650"/>
    </row>
    <row r="654" spans="1:86" ht="13.5" customHeight="1">
      <c r="A654" s="379"/>
      <c r="B654" s="649"/>
      <c r="C654" s="650"/>
      <c r="D654" s="650"/>
      <c r="E654" s="650"/>
      <c r="F654" s="650"/>
      <c r="G654" s="650"/>
      <c r="H654" s="650"/>
      <c r="I654" s="650"/>
      <c r="J654" s="650"/>
      <c r="K654" s="650"/>
      <c r="L654" s="650"/>
      <c r="M654" s="650"/>
      <c r="N654" s="650"/>
      <c r="O654" s="650"/>
      <c r="P654" s="650"/>
      <c r="Q654" s="650"/>
      <c r="R654" s="650"/>
      <c r="S654" s="650"/>
      <c r="T654" s="650"/>
      <c r="U654" s="650"/>
      <c r="V654" s="650"/>
      <c r="W654" s="650"/>
      <c r="X654" s="650"/>
      <c r="Y654" s="650"/>
      <c r="Z654" s="650"/>
      <c r="AA654" s="650"/>
      <c r="AB654" s="650"/>
      <c r="AC654" s="650"/>
      <c r="AD654" s="650"/>
      <c r="AE654" s="650"/>
      <c r="AF654" s="650"/>
      <c r="AG654" s="650"/>
      <c r="AH654" s="650"/>
      <c r="AI654" s="650"/>
      <c r="AJ654" s="650"/>
      <c r="AK654" s="650"/>
      <c r="AL654" s="650"/>
      <c r="AM654" s="650"/>
      <c r="AN654" s="650"/>
      <c r="AO654" s="650"/>
      <c r="AP654" s="650"/>
      <c r="AQ654" s="650"/>
      <c r="AR654" s="650"/>
      <c r="AS654" s="650"/>
      <c r="AT654" s="650"/>
      <c r="AU654" s="650"/>
      <c r="AV654" s="650"/>
      <c r="AW654" s="650"/>
      <c r="AX654" s="650"/>
      <c r="AY654" s="650"/>
      <c r="AZ654" s="650"/>
      <c r="BA654" s="650"/>
      <c r="BB654" s="650"/>
      <c r="BC654" s="650"/>
      <c r="BD654" s="650"/>
      <c r="BE654" s="650"/>
      <c r="BF654" s="650"/>
      <c r="BG654" s="650"/>
      <c r="BH654" s="650"/>
      <c r="BI654" s="650"/>
      <c r="BJ654" s="650"/>
      <c r="BK654" s="650"/>
      <c r="BL654" s="650"/>
      <c r="BM654" s="650"/>
      <c r="BN654" s="650"/>
      <c r="BO654" s="650"/>
      <c r="BP654" s="650"/>
      <c r="BQ654" s="650"/>
      <c r="BR654" s="650"/>
      <c r="BS654" s="650"/>
      <c r="BT654" s="650"/>
      <c r="BU654" s="650"/>
      <c r="BV654" s="650"/>
      <c r="BW654" s="650"/>
      <c r="BX654" s="650"/>
      <c r="BY654" s="650"/>
      <c r="BZ654" s="650"/>
      <c r="CA654" s="650"/>
      <c r="CB654" s="650"/>
      <c r="CC654" s="650"/>
      <c r="CD654" s="650"/>
      <c r="CE654" s="650"/>
      <c r="CF654" s="650"/>
      <c r="CG654" s="650"/>
      <c r="CH654" s="650"/>
    </row>
    <row r="655" spans="1:86" ht="13.5" customHeight="1">
      <c r="A655" s="379"/>
      <c r="B655" s="649"/>
      <c r="C655" s="650"/>
      <c r="D655" s="650"/>
      <c r="E655" s="650"/>
      <c r="F655" s="650"/>
      <c r="G655" s="650"/>
      <c r="H655" s="650"/>
      <c r="I655" s="650"/>
      <c r="J655" s="650"/>
      <c r="K655" s="650"/>
      <c r="L655" s="650"/>
      <c r="M655" s="650"/>
      <c r="N655" s="650"/>
      <c r="O655" s="650"/>
      <c r="P655" s="650"/>
      <c r="Q655" s="650"/>
      <c r="R655" s="650"/>
      <c r="S655" s="650"/>
      <c r="T655" s="650"/>
      <c r="U655" s="650"/>
      <c r="V655" s="650"/>
      <c r="W655" s="650"/>
      <c r="X655" s="650"/>
      <c r="Y655" s="650"/>
      <c r="Z655" s="650"/>
      <c r="AA655" s="650"/>
      <c r="AB655" s="650"/>
      <c r="AC655" s="650"/>
      <c r="AD655" s="650"/>
      <c r="AE655" s="650"/>
      <c r="AF655" s="650"/>
      <c r="AG655" s="650"/>
      <c r="AH655" s="650"/>
      <c r="AI655" s="650"/>
      <c r="AJ655" s="650"/>
      <c r="AK655" s="650"/>
      <c r="AL655" s="650"/>
      <c r="AM655" s="650"/>
      <c r="AN655" s="650"/>
      <c r="AO655" s="650"/>
      <c r="AP655" s="650"/>
      <c r="AQ655" s="650"/>
      <c r="AR655" s="650"/>
      <c r="AS655" s="650"/>
      <c r="AT655" s="650"/>
      <c r="AU655" s="650"/>
      <c r="AV655" s="650"/>
      <c r="AW655" s="650"/>
      <c r="AX655" s="650"/>
      <c r="AY655" s="650"/>
      <c r="AZ655" s="650"/>
      <c r="BA655" s="650"/>
      <c r="BB655" s="650"/>
      <c r="BC655" s="650"/>
      <c r="BD655" s="650"/>
      <c r="BE655" s="650"/>
      <c r="BF655" s="650"/>
      <c r="BG655" s="650"/>
      <c r="BH655" s="650"/>
      <c r="BI655" s="650"/>
      <c r="BJ655" s="650"/>
      <c r="BK655" s="650"/>
      <c r="BL655" s="650"/>
      <c r="BM655" s="650"/>
      <c r="BN655" s="650"/>
      <c r="BO655" s="650"/>
      <c r="BP655" s="650"/>
      <c r="BQ655" s="650"/>
      <c r="BR655" s="650"/>
      <c r="BS655" s="650"/>
      <c r="BT655" s="650"/>
      <c r="BU655" s="650"/>
      <c r="BV655" s="650"/>
      <c r="BW655" s="650"/>
      <c r="BX655" s="650"/>
      <c r="BY655" s="650"/>
      <c r="BZ655" s="650"/>
      <c r="CA655" s="650"/>
      <c r="CB655" s="650"/>
      <c r="CC655" s="650"/>
      <c r="CD655" s="650"/>
      <c r="CE655" s="650"/>
      <c r="CF655" s="650"/>
      <c r="CG655" s="650"/>
      <c r="CH655" s="650"/>
    </row>
    <row r="656" spans="1:86" ht="13.5" customHeight="1">
      <c r="A656" s="379"/>
      <c r="B656" s="649"/>
      <c r="C656" s="650"/>
      <c r="D656" s="650"/>
      <c r="E656" s="650"/>
      <c r="F656" s="650"/>
      <c r="G656" s="650"/>
      <c r="H656" s="650"/>
      <c r="I656" s="650"/>
      <c r="J656" s="650"/>
      <c r="K656" s="650"/>
      <c r="L656" s="650"/>
      <c r="M656" s="650"/>
      <c r="N656" s="650"/>
      <c r="O656" s="650"/>
      <c r="P656" s="650"/>
      <c r="Q656" s="650"/>
      <c r="R656" s="650"/>
      <c r="S656" s="650"/>
      <c r="T656" s="650"/>
      <c r="U656" s="650"/>
      <c r="V656" s="650"/>
      <c r="W656" s="650"/>
      <c r="X656" s="650"/>
      <c r="Y656" s="650"/>
      <c r="Z656" s="650"/>
      <c r="AA656" s="650"/>
      <c r="AB656" s="650"/>
      <c r="AC656" s="650"/>
      <c r="AD656" s="650"/>
      <c r="AE656" s="650"/>
      <c r="AF656" s="650"/>
      <c r="AG656" s="650"/>
      <c r="AH656" s="650"/>
      <c r="AI656" s="650"/>
      <c r="AJ656" s="650"/>
      <c r="AK656" s="650"/>
      <c r="AL656" s="650"/>
      <c r="AM656" s="650"/>
      <c r="AN656" s="650"/>
      <c r="AO656" s="650"/>
      <c r="AP656" s="650"/>
      <c r="AQ656" s="650"/>
      <c r="AR656" s="650"/>
      <c r="AS656" s="650"/>
      <c r="AT656" s="650"/>
      <c r="AU656" s="650"/>
      <c r="AV656" s="650"/>
      <c r="AW656" s="650"/>
      <c r="AX656" s="650"/>
      <c r="AY656" s="650"/>
      <c r="AZ656" s="650"/>
      <c r="BA656" s="650"/>
      <c r="BB656" s="650"/>
      <c r="BC656" s="650"/>
      <c r="BD656" s="650"/>
      <c r="BE656" s="650"/>
      <c r="BF656" s="650"/>
      <c r="BG656" s="650"/>
      <c r="BH656" s="650"/>
      <c r="BI656" s="650"/>
      <c r="BJ656" s="650"/>
      <c r="BK656" s="650"/>
      <c r="BL656" s="650"/>
      <c r="BM656" s="650"/>
      <c r="BN656" s="650"/>
      <c r="BO656" s="650"/>
      <c r="BP656" s="650"/>
      <c r="BQ656" s="650"/>
      <c r="BR656" s="650"/>
      <c r="BS656" s="650"/>
      <c r="BT656" s="650"/>
      <c r="BU656" s="650"/>
      <c r="BV656" s="650"/>
      <c r="BW656" s="650"/>
      <c r="BX656" s="650"/>
      <c r="BY656" s="650"/>
      <c r="BZ656" s="650"/>
      <c r="CA656" s="650"/>
      <c r="CB656" s="650"/>
      <c r="CC656" s="650"/>
      <c r="CD656" s="650"/>
      <c r="CE656" s="650"/>
      <c r="CF656" s="650"/>
      <c r="CG656" s="650"/>
      <c r="CH656" s="650"/>
    </row>
    <row r="657" spans="1:86" ht="13.5" customHeight="1">
      <c r="A657" s="379"/>
      <c r="B657" s="649"/>
      <c r="C657" s="650"/>
      <c r="D657" s="650"/>
      <c r="E657" s="650"/>
      <c r="F657" s="650"/>
      <c r="G657" s="650"/>
      <c r="H657" s="650"/>
      <c r="I657" s="650"/>
      <c r="J657" s="650"/>
      <c r="K657" s="650"/>
      <c r="L657" s="650"/>
      <c r="M657" s="650"/>
      <c r="N657" s="650"/>
      <c r="O657" s="650"/>
      <c r="P657" s="650"/>
      <c r="Q657" s="650"/>
      <c r="R657" s="650"/>
      <c r="S657" s="650"/>
      <c r="T657" s="650"/>
      <c r="U657" s="650"/>
      <c r="V657" s="650"/>
      <c r="W657" s="650"/>
      <c r="X657" s="650"/>
      <c r="Y657" s="650"/>
      <c r="Z657" s="650"/>
      <c r="AA657" s="650"/>
      <c r="AB657" s="650"/>
      <c r="AC657" s="650"/>
      <c r="AD657" s="650"/>
      <c r="AE657" s="650"/>
      <c r="AF657" s="650"/>
      <c r="AG657" s="650"/>
      <c r="AH657" s="650"/>
      <c r="AI657" s="650"/>
      <c r="AJ657" s="650"/>
      <c r="AK657" s="650"/>
      <c r="AL657" s="650"/>
      <c r="AM657" s="650"/>
      <c r="AN657" s="650"/>
      <c r="AO657" s="650"/>
      <c r="AP657" s="650"/>
      <c r="AQ657" s="650"/>
      <c r="AR657" s="650"/>
      <c r="AS657" s="650"/>
      <c r="AT657" s="650"/>
      <c r="AU657" s="650"/>
      <c r="AV657" s="650"/>
      <c r="AW657" s="650"/>
      <c r="AX657" s="650"/>
      <c r="AY657" s="650"/>
      <c r="AZ657" s="650"/>
      <c r="BA657" s="650"/>
      <c r="BB657" s="650"/>
      <c r="BC657" s="650"/>
      <c r="BD657" s="650"/>
      <c r="BE657" s="650"/>
      <c r="BF657" s="650"/>
      <c r="BG657" s="650"/>
      <c r="BH657" s="650"/>
      <c r="BI657" s="650"/>
      <c r="BJ657" s="650"/>
      <c r="BK657" s="650"/>
      <c r="BL657" s="650"/>
      <c r="BM657" s="650"/>
      <c r="BN657" s="650"/>
      <c r="BO657" s="650"/>
      <c r="BP657" s="650"/>
      <c r="BQ657" s="650"/>
      <c r="BR657" s="650"/>
      <c r="BS657" s="650"/>
      <c r="BT657" s="650"/>
      <c r="BU657" s="650"/>
      <c r="BV657" s="650"/>
      <c r="BW657" s="650"/>
      <c r="BX657" s="650"/>
      <c r="BY657" s="650"/>
      <c r="BZ657" s="650"/>
      <c r="CA657" s="650"/>
      <c r="CB657" s="650"/>
      <c r="CC657" s="650"/>
      <c r="CD657" s="650"/>
      <c r="CE657" s="650"/>
      <c r="CF657" s="650"/>
      <c r="CG657" s="650"/>
      <c r="CH657" s="650"/>
    </row>
    <row r="658" spans="1:86" ht="13.5" customHeight="1">
      <c r="A658" s="379"/>
      <c r="B658" s="649"/>
      <c r="C658" s="650"/>
      <c r="D658" s="650"/>
      <c r="E658" s="650"/>
      <c r="F658" s="650"/>
      <c r="G658" s="650"/>
      <c r="H658" s="650"/>
      <c r="I658" s="650"/>
      <c r="J658" s="650"/>
      <c r="K658" s="650"/>
      <c r="L658" s="650"/>
      <c r="M658" s="650"/>
      <c r="N658" s="650"/>
      <c r="O658" s="650"/>
      <c r="P658" s="650"/>
      <c r="Q658" s="650"/>
      <c r="R658" s="650"/>
      <c r="S658" s="650"/>
      <c r="T658" s="650"/>
      <c r="U658" s="650"/>
      <c r="V658" s="650"/>
      <c r="W658" s="650"/>
      <c r="X658" s="650"/>
      <c r="Y658" s="650"/>
      <c r="Z658" s="650"/>
      <c r="AA658" s="650"/>
      <c r="AB658" s="650"/>
      <c r="AC658" s="650"/>
      <c r="AD658" s="650"/>
      <c r="AE658" s="650"/>
      <c r="AF658" s="650"/>
      <c r="AG658" s="650"/>
      <c r="AH658" s="650"/>
      <c r="AI658" s="650"/>
      <c r="AJ658" s="650"/>
      <c r="AK658" s="650"/>
      <c r="AL658" s="650"/>
      <c r="AM658" s="650"/>
      <c r="AN658" s="650"/>
      <c r="AO658" s="650"/>
      <c r="AP658" s="650"/>
      <c r="AQ658" s="650"/>
      <c r="AR658" s="650"/>
      <c r="AS658" s="650"/>
      <c r="AT658" s="650"/>
      <c r="AU658" s="650"/>
      <c r="AV658" s="650"/>
      <c r="AW658" s="650"/>
      <c r="AX658" s="650"/>
      <c r="AY658" s="650"/>
      <c r="AZ658" s="650"/>
      <c r="BA658" s="650"/>
      <c r="BB658" s="650"/>
      <c r="BC658" s="650"/>
      <c r="BD658" s="650"/>
      <c r="BE658" s="650"/>
      <c r="BF658" s="650"/>
      <c r="BG658" s="650"/>
      <c r="BH658" s="650"/>
      <c r="BI658" s="650"/>
      <c r="BJ658" s="650"/>
      <c r="BK658" s="650"/>
      <c r="BL658" s="650"/>
      <c r="BM658" s="650"/>
      <c r="BN658" s="650"/>
      <c r="BO658" s="650"/>
      <c r="BP658" s="650"/>
      <c r="BQ658" s="650"/>
      <c r="BR658" s="650"/>
      <c r="BS658" s="650"/>
      <c r="BT658" s="650"/>
      <c r="BU658" s="650"/>
      <c r="BV658" s="650"/>
      <c r="BW658" s="650"/>
      <c r="BX658" s="650"/>
      <c r="BY658" s="650"/>
      <c r="BZ658" s="650"/>
      <c r="CA658" s="650"/>
      <c r="CB658" s="650"/>
      <c r="CC658" s="650"/>
      <c r="CD658" s="650"/>
      <c r="CE658" s="650"/>
      <c r="CF658" s="650"/>
      <c r="CG658" s="650"/>
      <c r="CH658" s="650"/>
    </row>
    <row r="659" spans="1:86" ht="13.5" customHeight="1">
      <c r="A659" s="379"/>
      <c r="B659" s="649"/>
      <c r="C659" s="650"/>
      <c r="D659" s="650"/>
      <c r="E659" s="650"/>
      <c r="F659" s="650"/>
      <c r="G659" s="650"/>
      <c r="H659" s="650"/>
      <c r="I659" s="650"/>
      <c r="J659" s="650"/>
      <c r="K659" s="650"/>
      <c r="L659" s="650"/>
      <c r="M659" s="650"/>
      <c r="N659" s="650"/>
      <c r="O659" s="650"/>
      <c r="P659" s="650"/>
      <c r="Q659" s="650"/>
      <c r="R659" s="650"/>
      <c r="S659" s="650"/>
      <c r="T659" s="650"/>
      <c r="U659" s="650"/>
      <c r="V659" s="650"/>
      <c r="W659" s="650"/>
      <c r="X659" s="650"/>
      <c r="Y659" s="650"/>
      <c r="Z659" s="650"/>
      <c r="AA659" s="650"/>
      <c r="AB659" s="650"/>
      <c r="AC659" s="650"/>
      <c r="AD659" s="650"/>
      <c r="AE659" s="650"/>
      <c r="AF659" s="650"/>
      <c r="AG659" s="650"/>
      <c r="AH659" s="650"/>
      <c r="AI659" s="650"/>
      <c r="AJ659" s="650"/>
      <c r="AK659" s="650"/>
      <c r="AL659" s="650"/>
      <c r="AM659" s="650"/>
      <c r="AN659" s="650"/>
      <c r="AO659" s="650"/>
      <c r="AP659" s="650"/>
      <c r="AQ659" s="650"/>
      <c r="AR659" s="650"/>
      <c r="AS659" s="650"/>
      <c r="AT659" s="650"/>
      <c r="AU659" s="650"/>
      <c r="AV659" s="650"/>
      <c r="AW659" s="650"/>
      <c r="AX659" s="650"/>
      <c r="AY659" s="650"/>
      <c r="AZ659" s="650"/>
      <c r="BA659" s="650"/>
      <c r="BB659" s="650"/>
      <c r="BC659" s="650"/>
      <c r="BD659" s="650"/>
      <c r="BE659" s="650"/>
      <c r="BF659" s="650"/>
      <c r="BG659" s="650"/>
      <c r="BH659" s="650"/>
      <c r="BI659" s="650"/>
      <c r="BJ659" s="650"/>
      <c r="BK659" s="650"/>
      <c r="BL659" s="650"/>
      <c r="BM659" s="650"/>
      <c r="BN659" s="650"/>
      <c r="BO659" s="650"/>
      <c r="BP659" s="650"/>
      <c r="BQ659" s="650"/>
      <c r="BR659" s="650"/>
      <c r="BS659" s="650"/>
      <c r="BT659" s="650"/>
      <c r="BU659" s="650"/>
      <c r="BV659" s="650"/>
      <c r="BW659" s="650"/>
      <c r="BX659" s="650"/>
      <c r="BY659" s="650"/>
      <c r="BZ659" s="650"/>
      <c r="CA659" s="650"/>
      <c r="CB659" s="650"/>
      <c r="CC659" s="650"/>
      <c r="CD659" s="650"/>
      <c r="CE659" s="650"/>
      <c r="CF659" s="650"/>
      <c r="CG659" s="650"/>
      <c r="CH659" s="650"/>
    </row>
    <row r="660" spans="1:86" ht="13.5" customHeight="1">
      <c r="A660" s="379"/>
      <c r="B660" s="649"/>
      <c r="C660" s="650"/>
      <c r="D660" s="650"/>
      <c r="E660" s="650"/>
      <c r="F660" s="650"/>
      <c r="G660" s="650"/>
      <c r="H660" s="650"/>
      <c r="I660" s="650"/>
      <c r="J660" s="650"/>
      <c r="K660" s="650"/>
      <c r="L660" s="650"/>
      <c r="M660" s="650"/>
      <c r="N660" s="650"/>
      <c r="O660" s="650"/>
      <c r="P660" s="650"/>
      <c r="Q660" s="650"/>
      <c r="R660" s="650"/>
      <c r="S660" s="650"/>
      <c r="T660" s="650"/>
      <c r="U660" s="650"/>
      <c r="V660" s="650"/>
      <c r="W660" s="650"/>
      <c r="X660" s="650"/>
      <c r="Y660" s="650"/>
      <c r="Z660" s="650"/>
      <c r="AA660" s="650"/>
      <c r="AB660" s="650"/>
      <c r="AC660" s="650"/>
      <c r="AD660" s="650"/>
      <c r="AE660" s="650"/>
      <c r="AF660" s="650"/>
      <c r="AG660" s="650"/>
      <c r="AH660" s="650"/>
      <c r="AI660" s="650"/>
      <c r="AJ660" s="650"/>
      <c r="AK660" s="650"/>
      <c r="AL660" s="650"/>
      <c r="AM660" s="650"/>
      <c r="AN660" s="650"/>
      <c r="AO660" s="650"/>
      <c r="AP660" s="650"/>
      <c r="AQ660" s="650"/>
      <c r="AR660" s="650"/>
      <c r="AS660" s="650"/>
      <c r="AT660" s="650"/>
      <c r="AU660" s="650"/>
      <c r="AV660" s="650"/>
      <c r="AW660" s="650"/>
      <c r="AX660" s="650"/>
      <c r="AY660" s="650"/>
      <c r="AZ660" s="650"/>
      <c r="BA660" s="650"/>
      <c r="BB660" s="650"/>
      <c r="BC660" s="650"/>
      <c r="BD660" s="650"/>
      <c r="BE660" s="650"/>
      <c r="BF660" s="650"/>
      <c r="BG660" s="650"/>
      <c r="BH660" s="650"/>
      <c r="BI660" s="650"/>
      <c r="BJ660" s="650"/>
      <c r="BK660" s="650"/>
      <c r="BL660" s="650"/>
      <c r="BM660" s="650"/>
      <c r="BN660" s="650"/>
      <c r="BO660" s="650"/>
      <c r="BP660" s="650"/>
      <c r="BQ660" s="650"/>
      <c r="BR660" s="650"/>
      <c r="BS660" s="650"/>
      <c r="BT660" s="650"/>
      <c r="BU660" s="650"/>
      <c r="BV660" s="650"/>
      <c r="BW660" s="650"/>
      <c r="BX660" s="650"/>
      <c r="BY660" s="650"/>
      <c r="BZ660" s="650"/>
      <c r="CA660" s="650"/>
      <c r="CB660" s="650"/>
      <c r="CC660" s="650"/>
      <c r="CD660" s="650"/>
      <c r="CE660" s="650"/>
      <c r="CF660" s="650"/>
      <c r="CG660" s="650"/>
      <c r="CH660" s="650"/>
    </row>
    <row r="661" spans="1:86" ht="13.5" customHeight="1">
      <c r="A661" s="379"/>
      <c r="B661" s="649"/>
      <c r="C661" s="650"/>
      <c r="D661" s="650"/>
      <c r="E661" s="650"/>
      <c r="F661" s="650"/>
      <c r="G661" s="650"/>
      <c r="H661" s="650"/>
      <c r="I661" s="650"/>
      <c r="J661" s="650"/>
      <c r="K661" s="650"/>
      <c r="L661" s="650"/>
      <c r="M661" s="650"/>
      <c r="N661" s="650"/>
      <c r="O661" s="650"/>
      <c r="P661" s="650"/>
      <c r="Q661" s="650"/>
      <c r="R661" s="650"/>
      <c r="S661" s="650"/>
      <c r="T661" s="650"/>
      <c r="U661" s="650"/>
      <c r="V661" s="650"/>
      <c r="W661" s="650"/>
      <c r="X661" s="650"/>
      <c r="Y661" s="650"/>
      <c r="Z661" s="650"/>
      <c r="AA661" s="650"/>
      <c r="AB661" s="650"/>
      <c r="AC661" s="650"/>
      <c r="AD661" s="650"/>
      <c r="AE661" s="650"/>
      <c r="AF661" s="650"/>
      <c r="AG661" s="650"/>
      <c r="AH661" s="650"/>
      <c r="AI661" s="650"/>
      <c r="AJ661" s="650"/>
      <c r="AK661" s="650"/>
      <c r="AL661" s="650"/>
      <c r="AM661" s="650"/>
      <c r="AN661" s="650"/>
      <c r="AO661" s="650"/>
      <c r="AP661" s="650"/>
      <c r="AQ661" s="650"/>
      <c r="AR661" s="650"/>
      <c r="AS661" s="650"/>
      <c r="AT661" s="650"/>
      <c r="AU661" s="650"/>
      <c r="AV661" s="650"/>
      <c r="AW661" s="650"/>
      <c r="AX661" s="650"/>
      <c r="AY661" s="650"/>
      <c r="AZ661" s="650"/>
      <c r="BA661" s="650"/>
      <c r="BB661" s="650"/>
      <c r="BC661" s="650"/>
      <c r="BD661" s="650"/>
      <c r="BE661" s="650"/>
      <c r="BF661" s="650"/>
      <c r="BG661" s="650"/>
      <c r="BH661" s="650"/>
      <c r="BI661" s="650"/>
      <c r="BJ661" s="650"/>
      <c r="BK661" s="650"/>
      <c r="BL661" s="650"/>
      <c r="BM661" s="650"/>
      <c r="BN661" s="650"/>
      <c r="BO661" s="650"/>
      <c r="BP661" s="650"/>
      <c r="BQ661" s="650"/>
      <c r="BR661" s="650"/>
      <c r="BS661" s="650"/>
      <c r="BT661" s="650"/>
      <c r="BU661" s="650"/>
      <c r="BV661" s="650"/>
      <c r="BW661" s="650"/>
      <c r="BX661" s="650"/>
      <c r="BY661" s="650"/>
      <c r="BZ661" s="650"/>
      <c r="CA661" s="650"/>
      <c r="CB661" s="650"/>
      <c r="CC661" s="650"/>
      <c r="CD661" s="650"/>
      <c r="CE661" s="650"/>
      <c r="CF661" s="650"/>
      <c r="CG661" s="650"/>
      <c r="CH661" s="650"/>
    </row>
    <row r="662" spans="1:86" ht="13.5" customHeight="1">
      <c r="A662" s="379"/>
      <c r="B662" s="649"/>
      <c r="C662" s="650"/>
      <c r="D662" s="650"/>
      <c r="E662" s="650"/>
      <c r="F662" s="650"/>
      <c r="G662" s="650"/>
      <c r="H662" s="650"/>
      <c r="I662" s="650"/>
      <c r="J662" s="650"/>
      <c r="K662" s="650"/>
      <c r="L662" s="650"/>
      <c r="M662" s="650"/>
      <c r="N662" s="650"/>
      <c r="O662" s="650"/>
      <c r="P662" s="650"/>
      <c r="Q662" s="650"/>
      <c r="R662" s="650"/>
      <c r="S662" s="650"/>
      <c r="T662" s="650"/>
      <c r="U662" s="650"/>
      <c r="V662" s="650"/>
      <c r="W662" s="650"/>
      <c r="X662" s="650"/>
      <c r="Y662" s="650"/>
      <c r="Z662" s="650"/>
      <c r="AA662" s="650"/>
      <c r="AB662" s="650"/>
      <c r="AC662" s="650"/>
      <c r="AD662" s="650"/>
      <c r="AE662" s="650"/>
      <c r="AF662" s="650"/>
      <c r="AG662" s="650"/>
      <c r="AH662" s="650"/>
      <c r="AI662" s="650"/>
      <c r="AJ662" s="650"/>
      <c r="AK662" s="650"/>
      <c r="AL662" s="650"/>
      <c r="AM662" s="650"/>
      <c r="AN662" s="650"/>
      <c r="AO662" s="650"/>
      <c r="AP662" s="650"/>
      <c r="AQ662" s="650"/>
      <c r="AR662" s="650"/>
      <c r="AS662" s="650"/>
      <c r="AT662" s="650"/>
      <c r="AU662" s="650"/>
      <c r="AV662" s="650"/>
      <c r="AW662" s="650"/>
      <c r="AX662" s="650"/>
      <c r="AY662" s="650"/>
      <c r="AZ662" s="650"/>
      <c r="BA662" s="650"/>
      <c r="BB662" s="650"/>
      <c r="BC662" s="650"/>
      <c r="BD662" s="650"/>
      <c r="BE662" s="650"/>
      <c r="BF662" s="650"/>
      <c r="BG662" s="650"/>
      <c r="BH662" s="650"/>
      <c r="BI662" s="650"/>
      <c r="BJ662" s="650"/>
      <c r="BK662" s="650"/>
      <c r="BL662" s="650"/>
      <c r="BM662" s="650"/>
      <c r="BN662" s="650"/>
      <c r="BO662" s="650"/>
      <c r="BP662" s="650"/>
      <c r="BQ662" s="650"/>
      <c r="BR662" s="650"/>
      <c r="BS662" s="650"/>
      <c r="BT662" s="650"/>
      <c r="BU662" s="650"/>
      <c r="BV662" s="650"/>
      <c r="BW662" s="650"/>
      <c r="BX662" s="650"/>
      <c r="BY662" s="650"/>
      <c r="BZ662" s="650"/>
      <c r="CA662" s="650"/>
      <c r="CB662" s="650"/>
      <c r="CC662" s="650"/>
      <c r="CD662" s="650"/>
      <c r="CE662" s="650"/>
      <c r="CF662" s="650"/>
      <c r="CG662" s="650"/>
      <c r="CH662" s="650"/>
    </row>
    <row r="663" spans="1:86" ht="13.5" customHeight="1">
      <c r="A663" s="379"/>
      <c r="B663" s="649"/>
      <c r="C663" s="650"/>
      <c r="D663" s="650"/>
      <c r="E663" s="650"/>
      <c r="F663" s="650"/>
      <c r="G663" s="650"/>
      <c r="H663" s="650"/>
      <c r="I663" s="650"/>
      <c r="J663" s="650"/>
      <c r="K663" s="650"/>
      <c r="L663" s="650"/>
      <c r="M663" s="650"/>
      <c r="N663" s="650"/>
      <c r="O663" s="650"/>
      <c r="P663" s="650"/>
      <c r="Q663" s="650"/>
      <c r="R663" s="650"/>
      <c r="S663" s="650"/>
      <c r="T663" s="650"/>
      <c r="U663" s="650"/>
      <c r="V663" s="650"/>
      <c r="W663" s="650"/>
      <c r="X663" s="650"/>
      <c r="Y663" s="650"/>
      <c r="Z663" s="650"/>
      <c r="AA663" s="650"/>
      <c r="AB663" s="650"/>
      <c r="AC663" s="650"/>
      <c r="AD663" s="650"/>
      <c r="AE663" s="650"/>
      <c r="AF663" s="650"/>
      <c r="AG663" s="650"/>
      <c r="AH663" s="650"/>
      <c r="AI663" s="650"/>
      <c r="AJ663" s="650"/>
      <c r="AK663" s="650"/>
      <c r="AL663" s="650"/>
      <c r="AM663" s="650"/>
      <c r="AN663" s="650"/>
      <c r="AO663" s="650"/>
      <c r="AP663" s="650"/>
      <c r="AQ663" s="650"/>
      <c r="AR663" s="650"/>
      <c r="AS663" s="650"/>
      <c r="AT663" s="650"/>
      <c r="AU663" s="650"/>
      <c r="AV663" s="650"/>
      <c r="AW663" s="650"/>
      <c r="AX663" s="650"/>
      <c r="AY663" s="650"/>
      <c r="AZ663" s="650"/>
      <c r="BA663" s="650"/>
      <c r="BB663" s="650"/>
      <c r="BC663" s="650"/>
      <c r="BD663" s="650"/>
      <c r="BE663" s="650"/>
      <c r="BF663" s="650"/>
      <c r="BG663" s="650"/>
      <c r="BH663" s="650"/>
      <c r="BI663" s="650"/>
      <c r="BJ663" s="650"/>
      <c r="BK663" s="650"/>
      <c r="BL663" s="650"/>
      <c r="BM663" s="650"/>
      <c r="BN663" s="650"/>
      <c r="BO663" s="650"/>
      <c r="BP663" s="650"/>
      <c r="BQ663" s="650"/>
      <c r="BR663" s="650"/>
      <c r="BS663" s="650"/>
      <c r="BT663" s="650"/>
      <c r="BU663" s="650"/>
      <c r="BV663" s="650"/>
      <c r="BW663" s="650"/>
      <c r="BX663" s="650"/>
      <c r="BY663" s="650"/>
      <c r="BZ663" s="650"/>
      <c r="CA663" s="650"/>
      <c r="CB663" s="650"/>
      <c r="CC663" s="650"/>
      <c r="CD663" s="650"/>
      <c r="CE663" s="650"/>
      <c r="CF663" s="650"/>
      <c r="CG663" s="650"/>
      <c r="CH663" s="650"/>
    </row>
    <row r="664" spans="1:86" ht="13.5" customHeight="1">
      <c r="A664" s="379"/>
      <c r="B664" s="649"/>
      <c r="C664" s="650"/>
      <c r="D664" s="650"/>
      <c r="E664" s="650"/>
      <c r="F664" s="650"/>
      <c r="G664" s="650"/>
      <c r="H664" s="650"/>
      <c r="I664" s="650"/>
      <c r="J664" s="650"/>
      <c r="K664" s="650"/>
      <c r="L664" s="650"/>
      <c r="M664" s="650"/>
      <c r="N664" s="650"/>
      <c r="O664" s="650"/>
      <c r="P664" s="650"/>
      <c r="Q664" s="650"/>
      <c r="R664" s="650"/>
      <c r="S664" s="650"/>
      <c r="T664" s="650"/>
      <c r="U664" s="650"/>
      <c r="V664" s="650"/>
      <c r="W664" s="650"/>
      <c r="X664" s="650"/>
      <c r="Y664" s="650"/>
      <c r="Z664" s="650"/>
      <c r="AA664" s="650"/>
      <c r="AB664" s="650"/>
      <c r="AC664" s="650"/>
      <c r="AD664" s="650"/>
      <c r="AE664" s="650"/>
      <c r="AF664" s="650"/>
      <c r="AG664" s="650"/>
      <c r="AH664" s="650"/>
      <c r="AI664" s="650"/>
      <c r="AJ664" s="650"/>
      <c r="AK664" s="650"/>
      <c r="AL664" s="650"/>
      <c r="AM664" s="650"/>
      <c r="AN664" s="650"/>
      <c r="AO664" s="650"/>
      <c r="AP664" s="650"/>
      <c r="AQ664" s="650"/>
      <c r="AR664" s="650"/>
      <c r="AS664" s="650"/>
      <c r="AT664" s="650"/>
      <c r="AU664" s="650"/>
      <c r="AV664" s="650"/>
      <c r="AW664" s="650"/>
      <c r="AX664" s="650"/>
      <c r="AY664" s="650"/>
      <c r="AZ664" s="650"/>
      <c r="BA664" s="650"/>
      <c r="BB664" s="650"/>
      <c r="BC664" s="650"/>
      <c r="BD664" s="650"/>
      <c r="BE664" s="650"/>
      <c r="BF664" s="650"/>
      <c r="BG664" s="650"/>
      <c r="BH664" s="650"/>
      <c r="BI664" s="650"/>
      <c r="BJ664" s="650"/>
      <c r="BK664" s="650"/>
      <c r="BL664" s="650"/>
      <c r="BM664" s="650"/>
      <c r="BN664" s="650"/>
      <c r="BO664" s="650"/>
      <c r="BP664" s="650"/>
      <c r="BQ664" s="650"/>
      <c r="BR664" s="650"/>
      <c r="BS664" s="650"/>
      <c r="BT664" s="650"/>
      <c r="BU664" s="650"/>
      <c r="BV664" s="650"/>
      <c r="BW664" s="650"/>
      <c r="BX664" s="650"/>
      <c r="BY664" s="650"/>
      <c r="BZ664" s="650"/>
      <c r="CA664" s="650"/>
      <c r="CB664" s="650"/>
      <c r="CC664" s="650"/>
      <c r="CD664" s="650"/>
      <c r="CE664" s="650"/>
      <c r="CF664" s="650"/>
      <c r="CG664" s="650"/>
      <c r="CH664" s="650"/>
    </row>
    <row r="665" spans="1:86" ht="13.5" customHeight="1">
      <c r="A665" s="379"/>
      <c r="B665" s="649"/>
      <c r="C665" s="650"/>
      <c r="D665" s="650"/>
      <c r="E665" s="650"/>
      <c r="F665" s="650"/>
      <c r="G665" s="650"/>
      <c r="H665" s="650"/>
      <c r="I665" s="650"/>
      <c r="J665" s="650"/>
      <c r="K665" s="650"/>
      <c r="L665" s="650"/>
      <c r="M665" s="650"/>
      <c r="N665" s="650"/>
      <c r="O665" s="650"/>
      <c r="P665" s="650"/>
      <c r="Q665" s="650"/>
      <c r="R665" s="650"/>
      <c r="S665" s="650"/>
      <c r="T665" s="650"/>
      <c r="U665" s="650"/>
      <c r="V665" s="650"/>
      <c r="W665" s="650"/>
      <c r="X665" s="650"/>
      <c r="Y665" s="650"/>
      <c r="Z665" s="650"/>
      <c r="AA665" s="650"/>
      <c r="AB665" s="650"/>
      <c r="AC665" s="650"/>
      <c r="AD665" s="650"/>
      <c r="AE665" s="650"/>
      <c r="AF665" s="650"/>
      <c r="AG665" s="650"/>
      <c r="AH665" s="650"/>
      <c r="AI665" s="650"/>
      <c r="AJ665" s="650"/>
      <c r="AK665" s="650"/>
      <c r="AL665" s="650"/>
      <c r="AM665" s="650"/>
      <c r="AN665" s="650"/>
      <c r="AO665" s="650"/>
      <c r="AP665" s="650"/>
      <c r="AQ665" s="650"/>
      <c r="AR665" s="650"/>
      <c r="AS665" s="650"/>
      <c r="AT665" s="650"/>
      <c r="AU665" s="650"/>
      <c r="AV665" s="650"/>
      <c r="AW665" s="650"/>
      <c r="AX665" s="650"/>
      <c r="AY665" s="650"/>
      <c r="AZ665" s="650"/>
      <c r="BA665" s="650"/>
      <c r="BB665" s="650"/>
      <c r="BC665" s="650"/>
      <c r="BD665" s="650"/>
      <c r="BE665" s="650"/>
      <c r="BF665" s="650"/>
      <c r="BG665" s="650"/>
      <c r="BH665" s="650"/>
      <c r="BI665" s="650"/>
      <c r="BJ665" s="650"/>
      <c r="BK665" s="650"/>
      <c r="BL665" s="650"/>
      <c r="BM665" s="650"/>
      <c r="BN665" s="650"/>
      <c r="BO665" s="650"/>
      <c r="BP665" s="650"/>
      <c r="BQ665" s="650"/>
      <c r="BR665" s="650"/>
      <c r="BS665" s="650"/>
      <c r="BT665" s="650"/>
      <c r="BU665" s="650"/>
      <c r="BV665" s="650"/>
      <c r="BW665" s="650"/>
      <c r="BX665" s="650"/>
      <c r="BY665" s="650"/>
      <c r="BZ665" s="650"/>
      <c r="CA665" s="650"/>
      <c r="CB665" s="650"/>
      <c r="CC665" s="650"/>
      <c r="CD665" s="650"/>
      <c r="CE665" s="650"/>
      <c r="CF665" s="650"/>
      <c r="CG665" s="650"/>
      <c r="CH665" s="650"/>
    </row>
    <row r="666" spans="1:86" ht="13.5" customHeight="1">
      <c r="A666" s="379"/>
      <c r="B666" s="649"/>
      <c r="C666" s="650"/>
      <c r="D666" s="650"/>
      <c r="E666" s="650"/>
      <c r="F666" s="650"/>
      <c r="G666" s="650"/>
      <c r="H666" s="650"/>
      <c r="I666" s="650"/>
      <c r="J666" s="650"/>
      <c r="K666" s="650"/>
      <c r="L666" s="650"/>
      <c r="M666" s="650"/>
      <c r="N666" s="650"/>
      <c r="O666" s="650"/>
      <c r="P666" s="650"/>
      <c r="Q666" s="650"/>
      <c r="R666" s="650"/>
      <c r="S666" s="650"/>
      <c r="T666" s="650"/>
      <c r="U666" s="650"/>
      <c r="V666" s="650"/>
      <c r="W666" s="650"/>
      <c r="X666" s="650"/>
      <c r="Y666" s="650"/>
      <c r="Z666" s="650"/>
      <c r="AA666" s="650"/>
      <c r="AB666" s="650"/>
      <c r="AC666" s="650"/>
      <c r="AD666" s="650"/>
      <c r="AE666" s="650"/>
      <c r="AF666" s="650"/>
      <c r="AG666" s="650"/>
      <c r="AH666" s="650"/>
      <c r="AI666" s="650"/>
      <c r="AJ666" s="650"/>
      <c r="AK666" s="650"/>
      <c r="AL666" s="650"/>
      <c r="AM666" s="650"/>
      <c r="AN666" s="650"/>
      <c r="AO666" s="650"/>
      <c r="AP666" s="650"/>
      <c r="AQ666" s="650"/>
      <c r="AR666" s="650"/>
      <c r="AS666" s="650"/>
      <c r="AT666" s="650"/>
      <c r="AU666" s="650"/>
      <c r="AV666" s="650"/>
      <c r="AW666" s="650"/>
      <c r="AX666" s="650"/>
      <c r="AY666" s="650"/>
      <c r="AZ666" s="650"/>
      <c r="BA666" s="650"/>
      <c r="BB666" s="650"/>
      <c r="BC666" s="650"/>
      <c r="BD666" s="650"/>
      <c r="BE666" s="650"/>
      <c r="BF666" s="650"/>
      <c r="BG666" s="650"/>
      <c r="BH666" s="650"/>
      <c r="BI666" s="650"/>
      <c r="BJ666" s="650"/>
      <c r="BK666" s="650"/>
      <c r="BL666" s="650"/>
      <c r="BM666" s="650"/>
      <c r="BN666" s="650"/>
      <c r="BO666" s="650"/>
      <c r="BP666" s="650"/>
      <c r="BQ666" s="650"/>
      <c r="BR666" s="650"/>
      <c r="BS666" s="650"/>
      <c r="BT666" s="650"/>
      <c r="BU666" s="650"/>
      <c r="BV666" s="650"/>
      <c r="BW666" s="650"/>
      <c r="BX666" s="650"/>
      <c r="BY666" s="650"/>
      <c r="BZ666" s="650"/>
      <c r="CA666" s="650"/>
      <c r="CB666" s="650"/>
      <c r="CC666" s="650"/>
      <c r="CD666" s="650"/>
      <c r="CE666" s="650"/>
      <c r="CF666" s="650"/>
      <c r="CG666" s="650"/>
      <c r="CH666" s="650"/>
    </row>
    <row r="667" spans="1:86" ht="13.5" customHeight="1">
      <c r="A667" s="379"/>
      <c r="B667" s="649"/>
      <c r="C667" s="650"/>
      <c r="D667" s="650"/>
      <c r="E667" s="650"/>
      <c r="F667" s="650"/>
      <c r="G667" s="650"/>
      <c r="H667" s="650"/>
      <c r="I667" s="650"/>
      <c r="J667" s="650"/>
      <c r="K667" s="650"/>
      <c r="L667" s="650"/>
      <c r="M667" s="650"/>
      <c r="N667" s="650"/>
      <c r="O667" s="650"/>
      <c r="P667" s="650"/>
      <c r="Q667" s="650"/>
      <c r="R667" s="650"/>
      <c r="S667" s="650"/>
      <c r="T667" s="650"/>
      <c r="U667" s="650"/>
      <c r="V667" s="650"/>
      <c r="W667" s="650"/>
      <c r="X667" s="650"/>
      <c r="Y667" s="650"/>
      <c r="Z667" s="650"/>
      <c r="AA667" s="650"/>
      <c r="AB667" s="650"/>
      <c r="AC667" s="650"/>
      <c r="AD667" s="650"/>
      <c r="AE667" s="650"/>
      <c r="AF667" s="650"/>
      <c r="AG667" s="650"/>
      <c r="AH667" s="650"/>
      <c r="AI667" s="650"/>
      <c r="AJ667" s="650"/>
      <c r="AK667" s="650"/>
      <c r="AL667" s="650"/>
      <c r="AM667" s="650"/>
      <c r="AN667" s="650"/>
      <c r="AO667" s="650"/>
      <c r="AP667" s="650"/>
      <c r="AQ667" s="650"/>
      <c r="AR667" s="650"/>
      <c r="AS667" s="650"/>
      <c r="AT667" s="650"/>
      <c r="AU667" s="650"/>
      <c r="AV667" s="650"/>
      <c r="AW667" s="650"/>
      <c r="AX667" s="650"/>
      <c r="AY667" s="650"/>
      <c r="AZ667" s="650"/>
      <c r="BA667" s="650"/>
      <c r="BB667" s="650"/>
      <c r="BC667" s="650"/>
      <c r="BD667" s="650"/>
      <c r="BE667" s="650"/>
      <c r="BF667" s="650"/>
      <c r="BG667" s="650"/>
      <c r="BH667" s="650"/>
      <c r="BI667" s="650"/>
      <c r="BJ667" s="650"/>
      <c r="BK667" s="650"/>
      <c r="BL667" s="650"/>
      <c r="BM667" s="650"/>
      <c r="BN667" s="650"/>
      <c r="BO667" s="650"/>
      <c r="BP667" s="650"/>
      <c r="BQ667" s="650"/>
      <c r="BR667" s="650"/>
      <c r="BS667" s="650"/>
      <c r="BT667" s="650"/>
      <c r="BU667" s="650"/>
      <c r="BV667" s="650"/>
      <c r="BW667" s="650"/>
      <c r="BX667" s="650"/>
      <c r="BY667" s="650"/>
      <c r="BZ667" s="650"/>
      <c r="CA667" s="650"/>
      <c r="CB667" s="650"/>
      <c r="CC667" s="650"/>
      <c r="CD667" s="650"/>
      <c r="CE667" s="650"/>
      <c r="CF667" s="650"/>
      <c r="CG667" s="650"/>
      <c r="CH667" s="650"/>
    </row>
    <row r="668" spans="1:86" ht="13.5" customHeight="1">
      <c r="A668" s="379"/>
      <c r="B668" s="649"/>
      <c r="C668" s="650"/>
      <c r="D668" s="650"/>
      <c r="E668" s="650"/>
      <c r="F668" s="650"/>
      <c r="G668" s="650"/>
      <c r="H668" s="650"/>
      <c r="I668" s="650"/>
      <c r="J668" s="650"/>
      <c r="K668" s="650"/>
      <c r="L668" s="650"/>
      <c r="M668" s="650"/>
      <c r="N668" s="650"/>
      <c r="O668" s="650"/>
      <c r="P668" s="650"/>
      <c r="Q668" s="650"/>
      <c r="R668" s="650"/>
      <c r="S668" s="650"/>
      <c r="T668" s="650"/>
      <c r="U668" s="650"/>
      <c r="V668" s="650"/>
      <c r="W668" s="650"/>
      <c r="X668" s="650"/>
      <c r="Y668" s="650"/>
      <c r="Z668" s="650"/>
      <c r="AA668" s="650"/>
      <c r="AB668" s="650"/>
      <c r="AC668" s="650"/>
      <c r="AD668" s="650"/>
      <c r="AE668" s="650"/>
      <c r="AF668" s="650"/>
      <c r="AG668" s="650"/>
      <c r="AH668" s="650"/>
      <c r="AI668" s="650"/>
      <c r="AJ668" s="650"/>
      <c r="AK668" s="650"/>
      <c r="AL668" s="650"/>
      <c r="AM668" s="650"/>
      <c r="AN668" s="650"/>
      <c r="AO668" s="650"/>
      <c r="AP668" s="650"/>
      <c r="AQ668" s="650"/>
      <c r="AR668" s="650"/>
      <c r="AS668" s="650"/>
      <c r="AT668" s="650"/>
      <c r="AU668" s="650"/>
      <c r="AV668" s="650"/>
      <c r="AW668" s="650"/>
      <c r="AX668" s="650"/>
      <c r="AY668" s="650"/>
      <c r="AZ668" s="650"/>
      <c r="BA668" s="650"/>
      <c r="BB668" s="650"/>
      <c r="BC668" s="650"/>
      <c r="BD668" s="650"/>
      <c r="BE668" s="650"/>
      <c r="BF668" s="650"/>
      <c r="BG668" s="650"/>
      <c r="BH668" s="650"/>
      <c r="BI668" s="650"/>
      <c r="BJ668" s="650"/>
      <c r="BK668" s="650"/>
      <c r="BL668" s="650"/>
      <c r="BM668" s="650"/>
      <c r="BN668" s="650"/>
      <c r="BO668" s="650"/>
      <c r="BP668" s="650"/>
      <c r="BQ668" s="650"/>
      <c r="BR668" s="650"/>
      <c r="BS668" s="650"/>
      <c r="BT668" s="650"/>
      <c r="BU668" s="650"/>
      <c r="BV668" s="650"/>
      <c r="BW668" s="650"/>
      <c r="BX668" s="650"/>
      <c r="BY668" s="650"/>
      <c r="BZ668" s="650"/>
      <c r="CA668" s="650"/>
      <c r="CB668" s="650"/>
      <c r="CC668" s="650"/>
      <c r="CD668" s="650"/>
      <c r="CE668" s="650"/>
      <c r="CF668" s="650"/>
      <c r="CG668" s="650"/>
      <c r="CH668" s="650"/>
    </row>
    <row r="669" spans="1:86" ht="13.5" customHeight="1">
      <c r="A669" s="379"/>
      <c r="B669" s="649"/>
      <c r="C669" s="650"/>
      <c r="D669" s="650"/>
      <c r="E669" s="650"/>
      <c r="F669" s="650"/>
      <c r="G669" s="650"/>
      <c r="H669" s="650"/>
      <c r="I669" s="650"/>
      <c r="J669" s="650"/>
      <c r="K669" s="650"/>
      <c r="L669" s="650"/>
      <c r="M669" s="650"/>
      <c r="N669" s="650"/>
      <c r="O669" s="650"/>
      <c r="P669" s="650"/>
      <c r="Q669" s="650"/>
      <c r="R669" s="650"/>
      <c r="S669" s="650"/>
      <c r="T669" s="650"/>
      <c r="U669" s="650"/>
      <c r="V669" s="650"/>
      <c r="W669" s="650"/>
      <c r="X669" s="650"/>
      <c r="Y669" s="650"/>
      <c r="Z669" s="650"/>
      <c r="AA669" s="650"/>
      <c r="AB669" s="650"/>
      <c r="AC669" s="650"/>
      <c r="AD669" s="650"/>
      <c r="AE669" s="650"/>
      <c r="AF669" s="650"/>
      <c r="AG669" s="650"/>
      <c r="AH669" s="650"/>
      <c r="AI669" s="650"/>
      <c r="AJ669" s="650"/>
      <c r="AK669" s="650"/>
      <c r="AL669" s="650"/>
      <c r="AM669" s="650"/>
      <c r="AN669" s="650"/>
      <c r="AO669" s="650"/>
      <c r="AP669" s="650"/>
      <c r="AQ669" s="650"/>
      <c r="AR669" s="650"/>
      <c r="AS669" s="650"/>
      <c r="AT669" s="650"/>
      <c r="AU669" s="650"/>
      <c r="AV669" s="650"/>
      <c r="AW669" s="650"/>
      <c r="AX669" s="650"/>
      <c r="AY669" s="650"/>
      <c r="AZ669" s="650"/>
      <c r="BA669" s="650"/>
      <c r="BB669" s="650"/>
      <c r="BC669" s="650"/>
      <c r="BD669" s="650"/>
      <c r="BE669" s="650"/>
      <c r="BF669" s="650"/>
      <c r="BG669" s="650"/>
      <c r="BH669" s="650"/>
      <c r="BI669" s="650"/>
      <c r="BJ669" s="650"/>
      <c r="BK669" s="650"/>
      <c r="BL669" s="650"/>
      <c r="BM669" s="650"/>
      <c r="BN669" s="650"/>
      <c r="BO669" s="650"/>
      <c r="BP669" s="650"/>
      <c r="BQ669" s="650"/>
      <c r="BR669" s="650"/>
      <c r="BS669" s="650"/>
      <c r="BT669" s="650"/>
      <c r="BU669" s="650"/>
      <c r="BV669" s="650"/>
      <c r="BW669" s="650"/>
      <c r="BX669" s="650"/>
      <c r="BY669" s="650"/>
      <c r="BZ669" s="650"/>
      <c r="CA669" s="650"/>
      <c r="CB669" s="650"/>
      <c r="CC669" s="650"/>
      <c r="CD669" s="650"/>
      <c r="CE669" s="650"/>
      <c r="CF669" s="650"/>
      <c r="CG669" s="650"/>
      <c r="CH669" s="650"/>
    </row>
    <row r="670" spans="1:86" ht="13.5" customHeight="1">
      <c r="A670" s="379"/>
      <c r="B670" s="649"/>
      <c r="C670" s="650"/>
      <c r="D670" s="650"/>
      <c r="E670" s="650"/>
      <c r="F670" s="650"/>
      <c r="G670" s="650"/>
      <c r="H670" s="650"/>
      <c r="I670" s="650"/>
      <c r="J670" s="650"/>
      <c r="K670" s="650"/>
      <c r="L670" s="650"/>
      <c r="M670" s="650"/>
      <c r="N670" s="650"/>
      <c r="O670" s="650"/>
      <c r="P670" s="650"/>
      <c r="Q670" s="650"/>
      <c r="R670" s="650"/>
      <c r="S670" s="650"/>
      <c r="T670" s="650"/>
      <c r="U670" s="650"/>
      <c r="V670" s="650"/>
      <c r="W670" s="650"/>
      <c r="X670" s="650"/>
      <c r="Y670" s="650"/>
      <c r="Z670" s="650"/>
      <c r="AA670" s="650"/>
      <c r="AB670" s="650"/>
      <c r="AC670" s="650"/>
      <c r="AD670" s="650"/>
      <c r="AE670" s="650"/>
      <c r="AF670" s="650"/>
      <c r="AG670" s="650"/>
      <c r="AH670" s="650"/>
      <c r="AI670" s="650"/>
      <c r="AJ670" s="650"/>
      <c r="AK670" s="650"/>
      <c r="AL670" s="650"/>
      <c r="AM670" s="650"/>
      <c r="AN670" s="650"/>
      <c r="AO670" s="650"/>
      <c r="AP670" s="650"/>
      <c r="AQ670" s="650"/>
      <c r="AR670" s="650"/>
      <c r="AS670" s="650"/>
      <c r="AT670" s="650"/>
      <c r="AU670" s="650"/>
      <c r="AV670" s="650"/>
      <c r="AW670" s="650"/>
      <c r="AX670" s="650"/>
      <c r="AY670" s="650"/>
      <c r="AZ670" s="650"/>
      <c r="BA670" s="650"/>
      <c r="BB670" s="650"/>
      <c r="BC670" s="650"/>
      <c r="BD670" s="650"/>
      <c r="BE670" s="650"/>
      <c r="BF670" s="650"/>
      <c r="BG670" s="650"/>
      <c r="BH670" s="650"/>
      <c r="BI670" s="650"/>
      <c r="BJ670" s="650"/>
      <c r="BK670" s="650"/>
      <c r="BL670" s="650"/>
      <c r="BM670" s="650"/>
      <c r="BN670" s="650"/>
      <c r="BO670" s="650"/>
      <c r="BP670" s="650"/>
      <c r="BQ670" s="650"/>
      <c r="BR670" s="650"/>
      <c r="BS670" s="650"/>
      <c r="BT670" s="650"/>
      <c r="BU670" s="650"/>
      <c r="BV670" s="650"/>
      <c r="BW670" s="650"/>
      <c r="BX670" s="650"/>
      <c r="BY670" s="650"/>
      <c r="BZ670" s="650"/>
      <c r="CA670" s="650"/>
      <c r="CB670" s="650"/>
      <c r="CC670" s="650"/>
      <c r="CD670" s="650"/>
      <c r="CE670" s="650"/>
      <c r="CF670" s="650"/>
      <c r="CG670" s="650"/>
      <c r="CH670" s="650"/>
    </row>
    <row r="671" spans="1:86" ht="13.5" customHeight="1">
      <c r="A671" s="379"/>
      <c r="B671" s="649"/>
      <c r="C671" s="650"/>
      <c r="D671" s="650"/>
      <c r="E671" s="650"/>
      <c r="F671" s="650"/>
      <c r="G671" s="650"/>
      <c r="H671" s="650"/>
      <c r="I671" s="650"/>
      <c r="J671" s="650"/>
      <c r="K671" s="650"/>
      <c r="L671" s="650"/>
      <c r="M671" s="650"/>
      <c r="N671" s="650"/>
      <c r="O671" s="650"/>
      <c r="P671" s="650"/>
      <c r="Q671" s="650"/>
      <c r="R671" s="650"/>
      <c r="S671" s="650"/>
      <c r="T671" s="650"/>
      <c r="U671" s="650"/>
      <c r="V671" s="650"/>
      <c r="W671" s="650"/>
      <c r="X671" s="650"/>
      <c r="Y671" s="650"/>
      <c r="Z671" s="650"/>
      <c r="AA671" s="650"/>
      <c r="AB671" s="650"/>
      <c r="AC671" s="650"/>
      <c r="AD671" s="650"/>
      <c r="AE671" s="650"/>
      <c r="AF671" s="650"/>
      <c r="AG671" s="650"/>
      <c r="AH671" s="650"/>
      <c r="AI671" s="650"/>
      <c r="AJ671" s="650"/>
      <c r="AK671" s="650"/>
      <c r="AL671" s="650"/>
      <c r="AM671" s="650"/>
      <c r="AN671" s="650"/>
      <c r="AO671" s="650"/>
      <c r="AP671" s="650"/>
      <c r="AQ671" s="650"/>
      <c r="AR671" s="650"/>
      <c r="AS671" s="650"/>
      <c r="AT671" s="650"/>
      <c r="AU671" s="650"/>
      <c r="AV671" s="650"/>
      <c r="AW671" s="650"/>
      <c r="AX671" s="650"/>
      <c r="AY671" s="650"/>
      <c r="AZ671" s="650"/>
      <c r="BA671" s="650"/>
      <c r="BB671" s="650"/>
      <c r="BC671" s="650"/>
      <c r="BD671" s="650"/>
      <c r="BE671" s="650"/>
      <c r="BF671" s="650"/>
      <c r="BG671" s="650"/>
      <c r="BH671" s="650"/>
      <c r="BI671" s="650"/>
      <c r="BJ671" s="650"/>
      <c r="BK671" s="650"/>
      <c r="BL671" s="650"/>
      <c r="BM671" s="650"/>
      <c r="BN671" s="650"/>
      <c r="BO671" s="650"/>
      <c r="BP671" s="650"/>
      <c r="BQ671" s="650"/>
      <c r="BR671" s="650"/>
      <c r="BS671" s="650"/>
      <c r="BT671" s="650"/>
      <c r="BU671" s="650"/>
      <c r="BV671" s="650"/>
      <c r="BW671" s="650"/>
      <c r="BX671" s="650"/>
      <c r="BY671" s="650"/>
      <c r="BZ671" s="650"/>
      <c r="CA671" s="650"/>
      <c r="CB671" s="650"/>
      <c r="CC671" s="650"/>
      <c r="CD671" s="650"/>
      <c r="CE671" s="650"/>
      <c r="CF671" s="650"/>
      <c r="CG671" s="650"/>
      <c r="CH671" s="650"/>
    </row>
    <row r="672" spans="1:86" ht="13.5" customHeight="1">
      <c r="A672" s="379"/>
      <c r="B672" s="649"/>
      <c r="C672" s="650"/>
      <c r="D672" s="650"/>
      <c r="E672" s="650"/>
      <c r="F672" s="650"/>
      <c r="G672" s="650"/>
      <c r="H672" s="650"/>
      <c r="I672" s="650"/>
      <c r="J672" s="650"/>
      <c r="K672" s="650"/>
      <c r="L672" s="650"/>
      <c r="M672" s="650"/>
      <c r="N672" s="650"/>
      <c r="O672" s="650"/>
      <c r="P672" s="650"/>
      <c r="Q672" s="650"/>
      <c r="R672" s="650"/>
      <c r="S672" s="650"/>
      <c r="T672" s="650"/>
      <c r="U672" s="650"/>
      <c r="V672" s="650"/>
      <c r="W672" s="650"/>
      <c r="X672" s="650"/>
      <c r="Y672" s="650"/>
      <c r="Z672" s="650"/>
      <c r="AA672" s="650"/>
      <c r="AB672" s="650"/>
      <c r="AC672" s="650"/>
      <c r="AD672" s="650"/>
      <c r="AE672" s="650"/>
      <c r="AF672" s="650"/>
      <c r="AG672" s="650"/>
      <c r="AH672" s="650"/>
      <c r="AI672" s="650"/>
      <c r="AJ672" s="650"/>
      <c r="AK672" s="650"/>
      <c r="AL672" s="650"/>
      <c r="AM672" s="650"/>
      <c r="AN672" s="650"/>
      <c r="AO672" s="650"/>
      <c r="AP672" s="650"/>
      <c r="AQ672" s="650"/>
      <c r="AR672" s="650"/>
      <c r="AS672" s="650"/>
      <c r="AT672" s="650"/>
      <c r="AU672" s="650"/>
      <c r="AV672" s="650"/>
      <c r="AW672" s="650"/>
      <c r="AX672" s="650"/>
      <c r="AY672" s="650"/>
      <c r="AZ672" s="650"/>
      <c r="BA672" s="650"/>
      <c r="BB672" s="650"/>
      <c r="BC672" s="650"/>
      <c r="BD672" s="650"/>
      <c r="BE672" s="650"/>
      <c r="BF672" s="650"/>
      <c r="BG672" s="650"/>
      <c r="BH672" s="650"/>
      <c r="BI672" s="650"/>
      <c r="BJ672" s="650"/>
      <c r="BK672" s="650"/>
      <c r="BL672" s="650"/>
      <c r="BM672" s="650"/>
      <c r="BN672" s="650"/>
      <c r="BO672" s="650"/>
      <c r="BP672" s="650"/>
      <c r="BQ672" s="650"/>
      <c r="BR672" s="650"/>
      <c r="BS672" s="650"/>
      <c r="BT672" s="650"/>
      <c r="BU672" s="650"/>
      <c r="BV672" s="650"/>
      <c r="BW672" s="650"/>
      <c r="BX672" s="650"/>
      <c r="BY672" s="650"/>
      <c r="BZ672" s="650"/>
      <c r="CA672" s="650"/>
      <c r="CB672" s="650"/>
      <c r="CC672" s="650"/>
      <c r="CD672" s="650"/>
      <c r="CE672" s="650"/>
      <c r="CF672" s="650"/>
      <c r="CG672" s="650"/>
      <c r="CH672" s="650"/>
    </row>
    <row r="673" spans="1:86" ht="13.5" customHeight="1">
      <c r="A673" s="379"/>
      <c r="B673" s="649"/>
      <c r="C673" s="650"/>
      <c r="D673" s="650"/>
      <c r="E673" s="650"/>
      <c r="F673" s="650"/>
      <c r="G673" s="650"/>
      <c r="H673" s="650"/>
      <c r="I673" s="650"/>
      <c r="J673" s="650"/>
      <c r="K673" s="650"/>
      <c r="L673" s="650"/>
      <c r="M673" s="650"/>
      <c r="N673" s="650"/>
      <c r="O673" s="650"/>
      <c r="P673" s="650"/>
      <c r="Q673" s="650"/>
      <c r="R673" s="650"/>
      <c r="S673" s="650"/>
      <c r="T673" s="650"/>
      <c r="U673" s="650"/>
      <c r="V673" s="650"/>
      <c r="W673" s="650"/>
      <c r="X673" s="650"/>
      <c r="Y673" s="650"/>
      <c r="Z673" s="650"/>
      <c r="AA673" s="650"/>
      <c r="AB673" s="650"/>
      <c r="AC673" s="650"/>
      <c r="AD673" s="650"/>
      <c r="AE673" s="650"/>
      <c r="AF673" s="650"/>
      <c r="AG673" s="650"/>
      <c r="AH673" s="650"/>
      <c r="AI673" s="650"/>
      <c r="AJ673" s="650"/>
      <c r="AK673" s="650"/>
      <c r="AL673" s="650"/>
      <c r="AM673" s="650"/>
      <c r="AN673" s="650"/>
      <c r="AO673" s="650"/>
      <c r="AP673" s="650"/>
      <c r="AQ673" s="650"/>
      <c r="AR673" s="650"/>
      <c r="AS673" s="650"/>
      <c r="AT673" s="650"/>
      <c r="AU673" s="650"/>
      <c r="AV673" s="650"/>
      <c r="AW673" s="650"/>
      <c r="AX673" s="650"/>
      <c r="AY673" s="650"/>
      <c r="AZ673" s="650"/>
      <c r="BA673" s="650"/>
      <c r="BB673" s="650"/>
      <c r="BC673" s="650"/>
      <c r="BD673" s="650"/>
      <c r="BE673" s="650"/>
      <c r="BF673" s="650"/>
      <c r="BG673" s="650"/>
      <c r="BH673" s="650"/>
      <c r="BI673" s="650"/>
      <c r="BJ673" s="650"/>
      <c r="BK673" s="650"/>
      <c r="BL673" s="650"/>
      <c r="BM673" s="650"/>
      <c r="BN673" s="650"/>
      <c r="BO673" s="650"/>
      <c r="BP673" s="650"/>
      <c r="BQ673" s="650"/>
      <c r="BR673" s="650"/>
      <c r="BS673" s="650"/>
      <c r="BT673" s="650"/>
      <c r="BU673" s="650"/>
      <c r="BV673" s="650"/>
      <c r="BW673" s="650"/>
      <c r="BX673" s="650"/>
      <c r="BY673" s="650"/>
      <c r="BZ673" s="650"/>
      <c r="CA673" s="650"/>
      <c r="CB673" s="650"/>
      <c r="CC673" s="650"/>
      <c r="CD673" s="650"/>
      <c r="CE673" s="650"/>
      <c r="CF673" s="650"/>
      <c r="CG673" s="650"/>
      <c r="CH673" s="650"/>
    </row>
    <row r="674" spans="1:86" ht="13.5" customHeight="1">
      <c r="A674" s="379"/>
      <c r="B674" s="649"/>
      <c r="C674" s="650"/>
      <c r="D674" s="650"/>
      <c r="E674" s="650"/>
      <c r="F674" s="650"/>
      <c r="G674" s="650"/>
      <c r="H674" s="650"/>
      <c r="I674" s="650"/>
      <c r="J674" s="650"/>
      <c r="K674" s="650"/>
      <c r="L674" s="650"/>
      <c r="M674" s="650"/>
      <c r="N674" s="650"/>
      <c r="O674" s="650"/>
      <c r="P674" s="650"/>
      <c r="Q674" s="650"/>
      <c r="R674" s="650"/>
      <c r="S674" s="650"/>
      <c r="T674" s="650"/>
      <c r="U674" s="650"/>
      <c r="V674" s="650"/>
      <c r="W674" s="650"/>
      <c r="X674" s="650"/>
      <c r="Y674" s="650"/>
      <c r="Z674" s="650"/>
      <c r="AA674" s="650"/>
      <c r="AB674" s="650"/>
      <c r="AC674" s="650"/>
      <c r="AD674" s="650"/>
      <c r="AE674" s="650"/>
      <c r="AF674" s="650"/>
      <c r="AG674" s="650"/>
      <c r="AH674" s="650"/>
      <c r="AI674" s="650"/>
      <c r="AJ674" s="650"/>
      <c r="AK674" s="650"/>
      <c r="AL674" s="650"/>
      <c r="AM674" s="650"/>
      <c r="AN674" s="650"/>
      <c r="AO674" s="650"/>
      <c r="AP674" s="650"/>
      <c r="AQ674" s="650"/>
      <c r="AR674" s="650"/>
      <c r="AS674" s="650"/>
      <c r="AT674" s="650"/>
      <c r="AU674" s="650"/>
      <c r="AV674" s="650"/>
      <c r="AW674" s="650"/>
      <c r="AX674" s="650"/>
      <c r="AY674" s="650"/>
      <c r="AZ674" s="650"/>
      <c r="BA674" s="650"/>
      <c r="BB674" s="650"/>
      <c r="BC674" s="650"/>
      <c r="BD674" s="650"/>
      <c r="BE674" s="650"/>
      <c r="BF674" s="650"/>
      <c r="BG674" s="650"/>
      <c r="BH674" s="650"/>
      <c r="BI674" s="650"/>
      <c r="BJ674" s="650"/>
      <c r="BK674" s="650"/>
      <c r="BL674" s="650"/>
      <c r="BM674" s="650"/>
      <c r="BN674" s="650"/>
      <c r="BO674" s="650"/>
      <c r="BP674" s="650"/>
      <c r="BQ674" s="650"/>
      <c r="BR674" s="650"/>
      <c r="BS674" s="650"/>
      <c r="BT674" s="650"/>
      <c r="BU674" s="650"/>
      <c r="BV674" s="650"/>
      <c r="BW674" s="650"/>
      <c r="BX674" s="650"/>
      <c r="BY674" s="650"/>
      <c r="BZ674" s="650"/>
      <c r="CA674" s="650"/>
      <c r="CB674" s="650"/>
      <c r="CC674" s="650"/>
      <c r="CD674" s="650"/>
      <c r="CE674" s="650"/>
      <c r="CF674" s="650"/>
      <c r="CG674" s="650"/>
      <c r="CH674" s="650"/>
    </row>
    <row r="675" spans="1:86" ht="13.5" customHeight="1">
      <c r="A675" s="379"/>
      <c r="B675" s="649"/>
      <c r="C675" s="650"/>
      <c r="D675" s="650"/>
      <c r="E675" s="650"/>
      <c r="F675" s="650"/>
      <c r="G675" s="650"/>
      <c r="H675" s="650"/>
      <c r="I675" s="650"/>
      <c r="J675" s="650"/>
      <c r="K675" s="650"/>
      <c r="L675" s="650"/>
      <c r="M675" s="650"/>
      <c r="N675" s="650"/>
      <c r="O675" s="650"/>
      <c r="P675" s="650"/>
      <c r="Q675" s="650"/>
      <c r="R675" s="650"/>
      <c r="S675" s="650"/>
      <c r="T675" s="650"/>
      <c r="U675" s="650"/>
      <c r="V675" s="650"/>
      <c r="W675" s="650"/>
      <c r="X675" s="650"/>
      <c r="Y675" s="650"/>
      <c r="Z675" s="650"/>
      <c r="AA675" s="650"/>
      <c r="AB675" s="650"/>
      <c r="AC675" s="650"/>
      <c r="AD675" s="650"/>
      <c r="AE675" s="650"/>
      <c r="AF675" s="650"/>
      <c r="AG675" s="650"/>
      <c r="AH675" s="650"/>
      <c r="AI675" s="650"/>
      <c r="AJ675" s="650"/>
      <c r="AK675" s="650"/>
      <c r="AL675" s="650"/>
      <c r="AM675" s="650"/>
      <c r="AN675" s="650"/>
      <c r="AO675" s="650"/>
      <c r="AP675" s="650"/>
      <c r="AQ675" s="650"/>
      <c r="AR675" s="650"/>
      <c r="AS675" s="650"/>
      <c r="AT675" s="650"/>
      <c r="AU675" s="650"/>
      <c r="AV675" s="650"/>
      <c r="AW675" s="650"/>
      <c r="AX675" s="650"/>
      <c r="AY675" s="650"/>
      <c r="AZ675" s="650"/>
      <c r="BA675" s="650"/>
      <c r="BB675" s="650"/>
      <c r="BC675" s="650"/>
      <c r="BD675" s="650"/>
      <c r="BE675" s="650"/>
      <c r="BF675" s="650"/>
      <c r="BG675" s="650"/>
      <c r="BH675" s="650"/>
      <c r="BI675" s="650"/>
      <c r="BJ675" s="650"/>
      <c r="BK675" s="650"/>
      <c r="BL675" s="650"/>
      <c r="BM675" s="650"/>
      <c r="BN675" s="650"/>
      <c r="BO675" s="650"/>
      <c r="BP675" s="650"/>
      <c r="BQ675" s="650"/>
      <c r="BR675" s="650"/>
      <c r="BS675" s="650"/>
      <c r="BT675" s="650"/>
      <c r="BU675" s="650"/>
      <c r="BV675" s="650"/>
      <c r="BW675" s="650"/>
      <c r="BX675" s="650"/>
      <c r="BY675" s="650"/>
      <c r="BZ675" s="650"/>
      <c r="CA675" s="650"/>
      <c r="CB675" s="650"/>
      <c r="CC675" s="650"/>
      <c r="CD675" s="650"/>
      <c r="CE675" s="650"/>
      <c r="CF675" s="650"/>
      <c r="CG675" s="650"/>
      <c r="CH675" s="650"/>
    </row>
    <row r="676" spans="1:86" ht="13.5" customHeight="1">
      <c r="A676" s="379"/>
      <c r="B676" s="649"/>
      <c r="C676" s="650"/>
      <c r="D676" s="650"/>
      <c r="E676" s="650"/>
      <c r="F676" s="650"/>
      <c r="G676" s="650"/>
      <c r="H676" s="650"/>
      <c r="I676" s="650"/>
      <c r="J676" s="650"/>
      <c r="K676" s="650"/>
      <c r="L676" s="650"/>
      <c r="M676" s="650"/>
      <c r="N676" s="650"/>
      <c r="O676" s="650"/>
      <c r="P676" s="650"/>
      <c r="Q676" s="650"/>
      <c r="R676" s="650"/>
      <c r="S676" s="650"/>
      <c r="T676" s="650"/>
      <c r="U676" s="650"/>
      <c r="V676" s="650"/>
      <c r="W676" s="650"/>
      <c r="X676" s="650"/>
      <c r="Y676" s="650"/>
      <c r="Z676" s="650"/>
      <c r="AA676" s="650"/>
      <c r="AB676" s="650"/>
      <c r="AC676" s="650"/>
      <c r="AD676" s="650"/>
      <c r="AE676" s="650"/>
      <c r="AF676" s="650"/>
      <c r="AG676" s="650"/>
      <c r="AH676" s="650"/>
      <c r="AI676" s="650"/>
      <c r="AJ676" s="650"/>
      <c r="AK676" s="650"/>
      <c r="AL676" s="650"/>
      <c r="AM676" s="650"/>
      <c r="AN676" s="650"/>
      <c r="AO676" s="650"/>
      <c r="AP676" s="650"/>
      <c r="AQ676" s="650"/>
      <c r="AR676" s="650"/>
      <c r="AS676" s="650"/>
      <c r="AT676" s="650"/>
      <c r="AU676" s="650"/>
      <c r="AV676" s="650"/>
      <c r="AW676" s="650"/>
      <c r="AX676" s="650"/>
      <c r="AY676" s="650"/>
      <c r="AZ676" s="650"/>
      <c r="BA676" s="650"/>
      <c r="BB676" s="650"/>
      <c r="BC676" s="650"/>
      <c r="BD676" s="650"/>
      <c r="BE676" s="650"/>
      <c r="BF676" s="650"/>
      <c r="BG676" s="650"/>
      <c r="BH676" s="650"/>
      <c r="BI676" s="650"/>
      <c r="BJ676" s="650"/>
      <c r="BK676" s="650"/>
      <c r="BL676" s="650"/>
      <c r="BM676" s="650"/>
      <c r="BN676" s="650"/>
      <c r="BO676" s="650"/>
      <c r="BP676" s="650"/>
      <c r="BQ676" s="650"/>
      <c r="BR676" s="650"/>
      <c r="BS676" s="650"/>
      <c r="BT676" s="650"/>
      <c r="BU676" s="650"/>
      <c r="BV676" s="650"/>
      <c r="BW676" s="650"/>
      <c r="BX676" s="650"/>
      <c r="BY676" s="650"/>
      <c r="BZ676" s="650"/>
      <c r="CA676" s="650"/>
      <c r="CB676" s="650"/>
      <c r="CC676" s="650"/>
      <c r="CD676" s="650"/>
      <c r="CE676" s="650"/>
      <c r="CF676" s="650"/>
      <c r="CG676" s="650"/>
      <c r="CH676" s="650"/>
    </row>
    <row r="677" spans="1:86" ht="13.5" customHeight="1">
      <c r="A677" s="379"/>
      <c r="B677" s="649"/>
      <c r="C677" s="650"/>
      <c r="D677" s="650"/>
      <c r="E677" s="650"/>
      <c r="F677" s="650"/>
      <c r="G677" s="650"/>
      <c r="H677" s="650"/>
      <c r="I677" s="650"/>
      <c r="J677" s="650"/>
      <c r="K677" s="650"/>
      <c r="L677" s="650"/>
      <c r="M677" s="650"/>
      <c r="N677" s="650"/>
      <c r="O677" s="650"/>
      <c r="P677" s="650"/>
      <c r="Q677" s="650"/>
      <c r="R677" s="650"/>
      <c r="S677" s="650"/>
      <c r="T677" s="650"/>
      <c r="U677" s="650"/>
      <c r="V677" s="650"/>
      <c r="W677" s="650"/>
      <c r="X677" s="650"/>
      <c r="Y677" s="650"/>
      <c r="Z677" s="650"/>
      <c r="AA677" s="650"/>
      <c r="AB677" s="650"/>
      <c r="AC677" s="650"/>
      <c r="AD677" s="650"/>
      <c r="AE677" s="650"/>
      <c r="AF677" s="650"/>
      <c r="AG677" s="650"/>
      <c r="AH677" s="650"/>
      <c r="AI677" s="650"/>
      <c r="AJ677" s="650"/>
      <c r="AK677" s="650"/>
      <c r="AL677" s="650"/>
      <c r="AM677" s="650"/>
      <c r="AN677" s="650"/>
      <c r="AO677" s="650"/>
      <c r="AP677" s="650"/>
      <c r="AQ677" s="650"/>
      <c r="AR677" s="650"/>
      <c r="AS677" s="650"/>
      <c r="AT677" s="650"/>
      <c r="AU677" s="650"/>
      <c r="AV677" s="650"/>
      <c r="AW677" s="650"/>
      <c r="AX677" s="650"/>
      <c r="AY677" s="650"/>
      <c r="AZ677" s="650"/>
      <c r="BA677" s="650"/>
      <c r="BB677" s="650"/>
      <c r="BC677" s="650"/>
      <c r="BD677" s="650"/>
      <c r="BE677" s="650"/>
      <c r="BF677" s="650"/>
      <c r="BG677" s="650"/>
      <c r="BH677" s="650"/>
      <c r="BI677" s="650"/>
      <c r="BJ677" s="650"/>
      <c r="BK677" s="650"/>
      <c r="BL677" s="650"/>
      <c r="BM677" s="650"/>
      <c r="BN677" s="650"/>
      <c r="BO677" s="650"/>
      <c r="BP677" s="650"/>
      <c r="BQ677" s="650"/>
      <c r="BR677" s="650"/>
      <c r="BS677" s="650"/>
      <c r="BT677" s="650"/>
      <c r="BU677" s="650"/>
      <c r="BV677" s="650"/>
      <c r="BW677" s="650"/>
      <c r="BX677" s="650"/>
      <c r="BY677" s="650"/>
      <c r="BZ677" s="650"/>
      <c r="CA677" s="650"/>
      <c r="CB677" s="650"/>
      <c r="CC677" s="650"/>
      <c r="CD677" s="650"/>
      <c r="CE677" s="650"/>
      <c r="CF677" s="650"/>
      <c r="CG677" s="650"/>
      <c r="CH677" s="650"/>
    </row>
    <row r="678" spans="1:86" ht="13.5" customHeight="1">
      <c r="A678" s="379"/>
      <c r="B678" s="649"/>
      <c r="C678" s="650"/>
      <c r="D678" s="650"/>
      <c r="E678" s="650"/>
      <c r="F678" s="650"/>
      <c r="G678" s="650"/>
      <c r="H678" s="650"/>
      <c r="I678" s="650"/>
      <c r="J678" s="650"/>
      <c r="K678" s="650"/>
      <c r="L678" s="650"/>
      <c r="M678" s="650"/>
      <c r="N678" s="650"/>
      <c r="O678" s="650"/>
      <c r="P678" s="650"/>
      <c r="Q678" s="650"/>
      <c r="R678" s="650"/>
      <c r="S678" s="650"/>
      <c r="T678" s="650"/>
      <c r="U678" s="650"/>
      <c r="V678" s="650"/>
      <c r="W678" s="650"/>
      <c r="X678" s="650"/>
      <c r="Y678" s="650"/>
      <c r="Z678" s="650"/>
      <c r="AA678" s="650"/>
      <c r="AB678" s="650"/>
      <c r="AC678" s="650"/>
      <c r="AD678" s="650"/>
      <c r="AE678" s="650"/>
      <c r="AF678" s="650"/>
      <c r="AG678" s="650"/>
      <c r="AH678" s="650"/>
      <c r="AI678" s="650"/>
      <c r="AJ678" s="650"/>
      <c r="AK678" s="650"/>
      <c r="AL678" s="650"/>
      <c r="AM678" s="650"/>
      <c r="AN678" s="650"/>
      <c r="AO678" s="650"/>
      <c r="AP678" s="650"/>
      <c r="AQ678" s="650"/>
      <c r="AR678" s="650"/>
      <c r="AS678" s="650"/>
      <c r="AT678" s="650"/>
      <c r="AU678" s="650"/>
      <c r="AV678" s="650"/>
      <c r="AW678" s="650"/>
      <c r="AX678" s="650"/>
      <c r="AY678" s="650"/>
      <c r="AZ678" s="650"/>
      <c r="BA678" s="650"/>
      <c r="BB678" s="650"/>
      <c r="BC678" s="650"/>
      <c r="BD678" s="650"/>
      <c r="BE678" s="650"/>
      <c r="BF678" s="650"/>
      <c r="BG678" s="650"/>
      <c r="BH678" s="650"/>
      <c r="BI678" s="650"/>
      <c r="BJ678" s="650"/>
      <c r="BK678" s="650"/>
      <c r="BL678" s="650"/>
      <c r="BM678" s="650"/>
      <c r="BN678" s="650"/>
      <c r="BO678" s="650"/>
      <c r="BP678" s="650"/>
      <c r="BQ678" s="650"/>
      <c r="BR678" s="650"/>
      <c r="BS678" s="650"/>
      <c r="BT678" s="650"/>
      <c r="BU678" s="650"/>
      <c r="BV678" s="650"/>
      <c r="BW678" s="650"/>
      <c r="BX678" s="650"/>
      <c r="BY678" s="650"/>
      <c r="BZ678" s="650"/>
      <c r="CA678" s="650"/>
      <c r="CB678" s="650"/>
      <c r="CC678" s="650"/>
      <c r="CD678" s="650"/>
      <c r="CE678" s="650"/>
      <c r="CF678" s="650"/>
      <c r="CG678" s="650"/>
      <c r="CH678" s="650"/>
    </row>
    <row r="679" spans="1:86" ht="13.5" customHeight="1">
      <c r="A679" s="379"/>
      <c r="B679" s="649"/>
      <c r="C679" s="650"/>
      <c r="D679" s="650"/>
      <c r="E679" s="650"/>
      <c r="F679" s="650"/>
      <c r="G679" s="650"/>
      <c r="H679" s="650"/>
      <c r="I679" s="650"/>
      <c r="J679" s="650"/>
      <c r="K679" s="650"/>
      <c r="L679" s="650"/>
      <c r="M679" s="650"/>
      <c r="N679" s="650"/>
      <c r="O679" s="650"/>
      <c r="P679" s="650"/>
      <c r="Q679" s="650"/>
      <c r="R679" s="650"/>
      <c r="S679" s="650"/>
      <c r="T679" s="650"/>
      <c r="U679" s="650"/>
      <c r="V679" s="650"/>
      <c r="W679" s="650"/>
      <c r="X679" s="650"/>
      <c r="Y679" s="650"/>
      <c r="Z679" s="650"/>
      <c r="AA679" s="650"/>
      <c r="AB679" s="650"/>
      <c r="AC679" s="650"/>
      <c r="AD679" s="650"/>
      <c r="AE679" s="650"/>
      <c r="AF679" s="650"/>
      <c r="AG679" s="650"/>
      <c r="AH679" s="650"/>
      <c r="AI679" s="650"/>
      <c r="AJ679" s="650"/>
      <c r="AK679" s="650"/>
      <c r="AL679" s="650"/>
      <c r="AM679" s="650"/>
      <c r="AN679" s="650"/>
      <c r="AO679" s="650"/>
      <c r="AP679" s="650"/>
      <c r="AQ679" s="650"/>
      <c r="AR679" s="650"/>
      <c r="AS679" s="650"/>
      <c r="AT679" s="650"/>
      <c r="AU679" s="650"/>
      <c r="AV679" s="650"/>
      <c r="AW679" s="650"/>
      <c r="AX679" s="650"/>
      <c r="AY679" s="650"/>
      <c r="AZ679" s="650"/>
      <c r="BA679" s="650"/>
      <c r="BB679" s="650"/>
      <c r="BC679" s="650"/>
      <c r="BD679" s="650"/>
      <c r="BE679" s="650"/>
      <c r="BF679" s="650"/>
      <c r="BG679" s="650"/>
      <c r="BH679" s="650"/>
      <c r="BI679" s="650"/>
      <c r="BJ679" s="650"/>
      <c r="BK679" s="650"/>
      <c r="BL679" s="650"/>
      <c r="BM679" s="650"/>
      <c r="BN679" s="650"/>
      <c r="BO679" s="650"/>
      <c r="BP679" s="650"/>
      <c r="BQ679" s="650"/>
      <c r="BR679" s="650"/>
      <c r="BS679" s="650"/>
      <c r="BT679" s="650"/>
      <c r="BU679" s="650"/>
      <c r="BV679" s="650"/>
      <c r="BW679" s="650"/>
      <c r="BX679" s="650"/>
      <c r="BY679" s="650"/>
      <c r="BZ679" s="650"/>
      <c r="CA679" s="650"/>
      <c r="CB679" s="650"/>
      <c r="CC679" s="650"/>
      <c r="CD679" s="650"/>
      <c r="CE679" s="650"/>
      <c r="CF679" s="650"/>
      <c r="CG679" s="650"/>
      <c r="CH679" s="650"/>
    </row>
    <row r="680" spans="1:86" ht="13.5" customHeight="1">
      <c r="A680" s="379"/>
      <c r="B680" s="649"/>
      <c r="C680" s="650"/>
      <c r="D680" s="650"/>
      <c r="E680" s="650"/>
      <c r="F680" s="650"/>
      <c r="G680" s="650"/>
      <c r="H680" s="650"/>
      <c r="I680" s="650"/>
      <c r="J680" s="650"/>
      <c r="K680" s="650"/>
      <c r="L680" s="650"/>
      <c r="M680" s="650"/>
      <c r="N680" s="650"/>
      <c r="O680" s="650"/>
      <c r="P680" s="650"/>
      <c r="Q680" s="650"/>
      <c r="R680" s="650"/>
      <c r="S680" s="650"/>
      <c r="T680" s="650"/>
      <c r="U680" s="650"/>
      <c r="V680" s="650"/>
      <c r="W680" s="650"/>
      <c r="X680" s="650"/>
      <c r="Y680" s="650"/>
      <c r="Z680" s="650"/>
      <c r="AA680" s="650"/>
      <c r="AB680" s="650"/>
      <c r="AC680" s="650"/>
      <c r="AD680" s="650"/>
      <c r="AE680" s="650"/>
      <c r="AF680" s="650"/>
      <c r="AG680" s="650"/>
      <c r="AH680" s="650"/>
      <c r="AI680" s="650"/>
      <c r="AJ680" s="650"/>
      <c r="AK680" s="650"/>
      <c r="AL680" s="650"/>
      <c r="AM680" s="650"/>
      <c r="AN680" s="650"/>
      <c r="AO680" s="650"/>
      <c r="AP680" s="650"/>
      <c r="AQ680" s="650"/>
      <c r="AR680" s="650"/>
      <c r="AS680" s="650"/>
      <c r="AT680" s="650"/>
      <c r="AU680" s="650"/>
      <c r="AV680" s="650"/>
      <c r="AW680" s="650"/>
      <c r="AX680" s="650"/>
      <c r="AY680" s="650"/>
      <c r="AZ680" s="650"/>
      <c r="BA680" s="650"/>
      <c r="BB680" s="650"/>
      <c r="BC680" s="650"/>
      <c r="BD680" s="650"/>
      <c r="BE680" s="650"/>
      <c r="BF680" s="650"/>
      <c r="BG680" s="650"/>
      <c r="BH680" s="650"/>
      <c r="BI680" s="650"/>
      <c r="BJ680" s="650"/>
      <c r="BK680" s="650"/>
      <c r="BL680" s="650"/>
      <c r="BM680" s="650"/>
      <c r="BN680" s="650"/>
      <c r="BO680" s="650"/>
      <c r="BP680" s="650"/>
      <c r="BQ680" s="650"/>
      <c r="BR680" s="650"/>
      <c r="BS680" s="650"/>
      <c r="BT680" s="650"/>
      <c r="BU680" s="650"/>
      <c r="BV680" s="650"/>
      <c r="BW680" s="650"/>
      <c r="BX680" s="650"/>
      <c r="BY680" s="650"/>
      <c r="BZ680" s="650"/>
      <c r="CA680" s="650"/>
      <c r="CB680" s="650"/>
      <c r="CC680" s="650"/>
      <c r="CD680" s="650"/>
      <c r="CE680" s="650"/>
      <c r="CF680" s="650"/>
      <c r="CG680" s="650"/>
      <c r="CH680" s="650"/>
    </row>
    <row r="681" spans="1:86" ht="13.5" customHeight="1">
      <c r="A681" s="379"/>
      <c r="B681" s="649"/>
      <c r="C681" s="650"/>
      <c r="D681" s="650"/>
      <c r="E681" s="650"/>
      <c r="F681" s="650"/>
      <c r="G681" s="650"/>
      <c r="H681" s="650"/>
      <c r="I681" s="650"/>
      <c r="J681" s="650"/>
      <c r="K681" s="650"/>
      <c r="L681" s="650"/>
      <c r="M681" s="650"/>
      <c r="N681" s="650"/>
      <c r="O681" s="650"/>
      <c r="P681" s="650"/>
      <c r="Q681" s="650"/>
      <c r="R681" s="650"/>
      <c r="S681" s="650"/>
      <c r="T681" s="650"/>
      <c r="U681" s="650"/>
      <c r="V681" s="650"/>
      <c r="W681" s="650"/>
      <c r="X681" s="650"/>
      <c r="Y681" s="650"/>
      <c r="Z681" s="650"/>
      <c r="AA681" s="650"/>
      <c r="AB681" s="650"/>
      <c r="AC681" s="650"/>
      <c r="AD681" s="650"/>
      <c r="AE681" s="650"/>
      <c r="AF681" s="650"/>
      <c r="AG681" s="650"/>
      <c r="AH681" s="650"/>
      <c r="AI681" s="650"/>
      <c r="AJ681" s="650"/>
      <c r="AK681" s="650"/>
      <c r="AL681" s="650"/>
      <c r="AM681" s="650"/>
      <c r="AN681" s="650"/>
      <c r="AO681" s="650"/>
      <c r="AP681" s="650"/>
      <c r="AQ681" s="650"/>
      <c r="AR681" s="650"/>
      <c r="AS681" s="650"/>
      <c r="AT681" s="650"/>
      <c r="AU681" s="650"/>
      <c r="AV681" s="650"/>
      <c r="AW681" s="650"/>
      <c r="AX681" s="650"/>
      <c r="AY681" s="650"/>
      <c r="AZ681" s="650"/>
      <c r="BA681" s="650"/>
      <c r="BB681" s="650"/>
      <c r="BC681" s="650"/>
      <c r="BD681" s="650"/>
      <c r="BE681" s="650"/>
      <c r="BF681" s="650"/>
      <c r="BG681" s="650"/>
      <c r="BH681" s="650"/>
      <c r="BI681" s="650"/>
      <c r="BJ681" s="650"/>
      <c r="BK681" s="650"/>
      <c r="BL681" s="650"/>
      <c r="BM681" s="650"/>
      <c r="BN681" s="650"/>
      <c r="BO681" s="650"/>
      <c r="BP681" s="650"/>
      <c r="BQ681" s="650"/>
      <c r="BR681" s="650"/>
      <c r="BS681" s="650"/>
      <c r="BT681" s="650"/>
      <c r="BU681" s="650"/>
      <c r="BV681" s="650"/>
      <c r="BW681" s="650"/>
      <c r="BX681" s="650"/>
      <c r="BY681" s="650"/>
      <c r="BZ681" s="650"/>
      <c r="CA681" s="650"/>
      <c r="CB681" s="650"/>
      <c r="CC681" s="650"/>
      <c r="CD681" s="650"/>
      <c r="CE681" s="650"/>
      <c r="CF681" s="650"/>
      <c r="CG681" s="650"/>
      <c r="CH681" s="650"/>
    </row>
    <row r="682" spans="1:86" ht="13.5" customHeight="1">
      <c r="A682" s="379"/>
      <c r="B682" s="649"/>
      <c r="C682" s="650"/>
      <c r="D682" s="650"/>
      <c r="E682" s="650"/>
      <c r="F682" s="650"/>
      <c r="G682" s="650"/>
      <c r="H682" s="650"/>
      <c r="I682" s="650"/>
      <c r="J682" s="650"/>
      <c r="K682" s="650"/>
      <c r="L682" s="650"/>
      <c r="M682" s="650"/>
      <c r="N682" s="650"/>
      <c r="O682" s="650"/>
      <c r="P682" s="650"/>
      <c r="Q682" s="650"/>
      <c r="R682" s="650"/>
      <c r="S682" s="650"/>
      <c r="T682" s="650"/>
      <c r="U682" s="650"/>
      <c r="V682" s="650"/>
      <c r="W682" s="650"/>
      <c r="X682" s="650"/>
      <c r="Y682" s="650"/>
      <c r="Z682" s="650"/>
      <c r="AA682" s="650"/>
      <c r="AB682" s="650"/>
      <c r="AC682" s="650"/>
      <c r="AD682" s="650"/>
      <c r="AE682" s="650"/>
      <c r="AF682" s="650"/>
      <c r="AG682" s="650"/>
      <c r="AH682" s="650"/>
      <c r="AI682" s="650"/>
      <c r="AJ682" s="650"/>
      <c r="AK682" s="650"/>
      <c r="AL682" s="650"/>
      <c r="AM682" s="650"/>
      <c r="AN682" s="650"/>
      <c r="AO682" s="650"/>
      <c r="AP682" s="650"/>
      <c r="AQ682" s="650"/>
      <c r="AR682" s="650"/>
      <c r="AS682" s="650"/>
      <c r="AT682" s="650"/>
      <c r="AU682" s="650"/>
      <c r="AV682" s="650"/>
      <c r="AW682" s="650"/>
      <c r="AX682" s="650"/>
      <c r="AY682" s="650"/>
      <c r="AZ682" s="650"/>
      <c r="BA682" s="650"/>
      <c r="BB682" s="650"/>
      <c r="BC682" s="650"/>
      <c r="BD682" s="650"/>
      <c r="BE682" s="650"/>
      <c r="BF682" s="650"/>
      <c r="BG682" s="650"/>
      <c r="BH682" s="650"/>
      <c r="BI682" s="650"/>
      <c r="BJ682" s="650"/>
      <c r="BK682" s="650"/>
      <c r="BL682" s="650"/>
      <c r="BM682" s="650"/>
      <c r="BN682" s="650"/>
      <c r="BO682" s="650"/>
      <c r="BP682" s="650"/>
      <c r="BQ682" s="650"/>
      <c r="BR682" s="650"/>
      <c r="BS682" s="650"/>
      <c r="BT682" s="650"/>
      <c r="BU682" s="650"/>
      <c r="BV682" s="650"/>
      <c r="BW682" s="650"/>
      <c r="BX682" s="650"/>
      <c r="BY682" s="650"/>
      <c r="BZ682" s="650"/>
      <c r="CA682" s="650"/>
      <c r="CB682" s="650"/>
      <c r="CC682" s="650"/>
      <c r="CD682" s="650"/>
      <c r="CE682" s="650"/>
      <c r="CF682" s="650"/>
      <c r="CG682" s="650"/>
      <c r="CH682" s="650"/>
    </row>
    <row r="683" spans="1:86" ht="13.5" customHeight="1">
      <c r="A683" s="379"/>
      <c r="B683" s="649"/>
      <c r="C683" s="650"/>
      <c r="D683" s="650"/>
      <c r="E683" s="650"/>
      <c r="F683" s="650"/>
      <c r="G683" s="650"/>
      <c r="H683" s="650"/>
      <c r="I683" s="650"/>
      <c r="J683" s="650"/>
      <c r="K683" s="650"/>
      <c r="L683" s="650"/>
      <c r="M683" s="650"/>
      <c r="N683" s="650"/>
      <c r="O683" s="650"/>
      <c r="P683" s="650"/>
      <c r="Q683" s="650"/>
      <c r="R683" s="650"/>
      <c r="S683" s="650"/>
      <c r="T683" s="650"/>
      <c r="U683" s="650"/>
      <c r="V683" s="650"/>
      <c r="W683" s="650"/>
      <c r="X683" s="650"/>
      <c r="Y683" s="650"/>
      <c r="Z683" s="650"/>
      <c r="AA683" s="650"/>
      <c r="AB683" s="650"/>
      <c r="AC683" s="650"/>
      <c r="AD683" s="650"/>
      <c r="AE683" s="650"/>
      <c r="AF683" s="650"/>
      <c r="AG683" s="650"/>
      <c r="AH683" s="650"/>
      <c r="AI683" s="650"/>
      <c r="AJ683" s="650"/>
      <c r="AK683" s="650"/>
      <c r="AL683" s="650"/>
      <c r="AM683" s="650"/>
      <c r="AN683" s="650"/>
      <c r="AO683" s="650"/>
      <c r="AP683" s="650"/>
      <c r="AQ683" s="650"/>
      <c r="AR683" s="650"/>
      <c r="AS683" s="650"/>
      <c r="AT683" s="650"/>
      <c r="AU683" s="650"/>
      <c r="AV683" s="650"/>
      <c r="AW683" s="650"/>
      <c r="AX683" s="650"/>
      <c r="AY683" s="650"/>
      <c r="AZ683" s="650"/>
      <c r="BA683" s="650"/>
      <c r="BB683" s="650"/>
      <c r="BC683" s="650"/>
      <c r="BD683" s="650"/>
      <c r="BE683" s="650"/>
      <c r="BF683" s="650"/>
      <c r="BG683" s="650"/>
      <c r="BH683" s="650"/>
      <c r="BI683" s="650"/>
      <c r="BJ683" s="650"/>
      <c r="BK683" s="650"/>
      <c r="BL683" s="650"/>
      <c r="BM683" s="650"/>
      <c r="BN683" s="650"/>
      <c r="BO683" s="650"/>
      <c r="BP683" s="650"/>
      <c r="BQ683" s="650"/>
      <c r="BR683" s="650"/>
      <c r="BS683" s="650"/>
      <c r="BT683" s="650"/>
      <c r="BU683" s="650"/>
      <c r="BV683" s="650"/>
      <c r="BW683" s="650"/>
      <c r="BX683" s="650"/>
      <c r="BY683" s="650"/>
      <c r="BZ683" s="650"/>
      <c r="CA683" s="650"/>
      <c r="CB683" s="650"/>
      <c r="CC683" s="650"/>
      <c r="CD683" s="650"/>
      <c r="CE683" s="650"/>
      <c r="CF683" s="650"/>
      <c r="CG683" s="650"/>
      <c r="CH683" s="650"/>
    </row>
    <row r="684" spans="1:86" ht="13.5" customHeight="1">
      <c r="A684" s="379"/>
      <c r="B684" s="649"/>
      <c r="C684" s="650"/>
      <c r="D684" s="650"/>
      <c r="E684" s="650"/>
      <c r="F684" s="650"/>
      <c r="G684" s="650"/>
      <c r="H684" s="650"/>
      <c r="I684" s="650"/>
      <c r="J684" s="650"/>
      <c r="K684" s="650"/>
      <c r="L684" s="650"/>
      <c r="M684" s="650"/>
      <c r="N684" s="650"/>
      <c r="O684" s="650"/>
      <c r="P684" s="650"/>
      <c r="Q684" s="650"/>
      <c r="R684" s="650"/>
      <c r="S684" s="650"/>
      <c r="T684" s="650"/>
      <c r="U684" s="650"/>
      <c r="V684" s="650"/>
      <c r="W684" s="650"/>
      <c r="X684" s="650"/>
      <c r="Y684" s="650"/>
      <c r="Z684" s="650"/>
      <c r="AA684" s="650"/>
      <c r="AB684" s="650"/>
      <c r="AC684" s="650"/>
      <c r="AD684" s="650"/>
      <c r="AE684" s="650"/>
      <c r="AF684" s="650"/>
      <c r="AG684" s="650"/>
      <c r="AH684" s="650"/>
      <c r="AI684" s="650"/>
      <c r="AJ684" s="650"/>
      <c r="AK684" s="650"/>
      <c r="AL684" s="650"/>
      <c r="AM684" s="650"/>
      <c r="AN684" s="650"/>
      <c r="AO684" s="650"/>
      <c r="AP684" s="650"/>
      <c r="AQ684" s="650"/>
      <c r="AR684" s="650"/>
      <c r="AS684" s="650"/>
      <c r="AT684" s="650"/>
      <c r="AU684" s="650"/>
      <c r="AV684" s="650"/>
      <c r="AW684" s="650"/>
      <c r="AX684" s="650"/>
      <c r="AY684" s="650"/>
      <c r="AZ684" s="650"/>
      <c r="BA684" s="650"/>
      <c r="BB684" s="650"/>
      <c r="BC684" s="650"/>
      <c r="BD684" s="650"/>
      <c r="BE684" s="650"/>
      <c r="BF684" s="650"/>
      <c r="BG684" s="650"/>
      <c r="BH684" s="650"/>
      <c r="BI684" s="650"/>
      <c r="BJ684" s="650"/>
      <c r="BK684" s="650"/>
      <c r="BL684" s="650"/>
      <c r="BM684" s="650"/>
      <c r="BN684" s="650"/>
      <c r="BO684" s="650"/>
      <c r="BP684" s="650"/>
      <c r="BQ684" s="650"/>
      <c r="BR684" s="650"/>
      <c r="BS684" s="650"/>
      <c r="BT684" s="650"/>
      <c r="BU684" s="650"/>
      <c r="BV684" s="650"/>
      <c r="BW684" s="650"/>
      <c r="BX684" s="650"/>
      <c r="BY684" s="650"/>
      <c r="BZ684" s="650"/>
      <c r="CA684" s="650"/>
      <c r="CB684" s="650"/>
      <c r="CC684" s="650"/>
      <c r="CD684" s="650"/>
      <c r="CE684" s="650"/>
      <c r="CF684" s="650"/>
      <c r="CG684" s="650"/>
      <c r="CH684" s="650"/>
    </row>
    <row r="685" spans="1:86" ht="13.5" customHeight="1">
      <c r="A685" s="379"/>
      <c r="B685" s="649"/>
      <c r="C685" s="650"/>
      <c r="D685" s="650"/>
      <c r="E685" s="650"/>
      <c r="F685" s="650"/>
      <c r="G685" s="650"/>
      <c r="H685" s="650"/>
      <c r="I685" s="650"/>
      <c r="J685" s="650"/>
      <c r="K685" s="650"/>
      <c r="L685" s="650"/>
      <c r="M685" s="650"/>
      <c r="N685" s="650"/>
      <c r="O685" s="650"/>
      <c r="P685" s="650"/>
      <c r="Q685" s="650"/>
      <c r="R685" s="650"/>
      <c r="S685" s="650"/>
      <c r="T685" s="650"/>
      <c r="U685" s="650"/>
      <c r="V685" s="650"/>
      <c r="W685" s="650"/>
      <c r="X685" s="650"/>
      <c r="Y685" s="650"/>
      <c r="Z685" s="650"/>
      <c r="AA685" s="650"/>
      <c r="AB685" s="650"/>
      <c r="AC685" s="650"/>
      <c r="AD685" s="650"/>
      <c r="AE685" s="650"/>
      <c r="AF685" s="650"/>
      <c r="AG685" s="650"/>
      <c r="AH685" s="650"/>
      <c r="AI685" s="650"/>
      <c r="AJ685" s="650"/>
      <c r="AK685" s="650"/>
      <c r="AL685" s="650"/>
      <c r="AM685" s="650"/>
      <c r="AN685" s="650"/>
      <c r="AO685" s="650"/>
      <c r="AP685" s="650"/>
      <c r="AQ685" s="650"/>
      <c r="AR685" s="650"/>
      <c r="AS685" s="650"/>
      <c r="AT685" s="650"/>
      <c r="AU685" s="650"/>
      <c r="AV685" s="650"/>
      <c r="AW685" s="650"/>
      <c r="AX685" s="650"/>
      <c r="AY685" s="650"/>
      <c r="AZ685" s="650"/>
      <c r="BA685" s="650"/>
      <c r="BB685" s="650"/>
      <c r="BC685" s="650"/>
      <c r="BD685" s="650"/>
      <c r="BE685" s="650"/>
      <c r="BF685" s="650"/>
      <c r="BG685" s="650"/>
      <c r="BH685" s="650"/>
      <c r="BI685" s="650"/>
      <c r="BJ685" s="650"/>
      <c r="BK685" s="650"/>
      <c r="BL685" s="650"/>
      <c r="BM685" s="650"/>
      <c r="BN685" s="650"/>
      <c r="BO685" s="650"/>
      <c r="BP685" s="650"/>
      <c r="BQ685" s="650"/>
      <c r="BR685" s="650"/>
      <c r="BS685" s="650"/>
      <c r="BT685" s="650"/>
      <c r="BU685" s="650"/>
      <c r="BV685" s="650"/>
      <c r="BW685" s="650"/>
      <c r="BX685" s="650"/>
      <c r="BY685" s="650"/>
      <c r="BZ685" s="650"/>
      <c r="CA685" s="650"/>
      <c r="CB685" s="650"/>
      <c r="CC685" s="650"/>
      <c r="CD685" s="650"/>
      <c r="CE685" s="650"/>
      <c r="CF685" s="650"/>
      <c r="CG685" s="650"/>
      <c r="CH685" s="650"/>
    </row>
    <row r="686" spans="1:86" ht="13.5" customHeight="1">
      <c r="A686" s="379"/>
      <c r="B686" s="649"/>
      <c r="C686" s="650"/>
      <c r="D686" s="650"/>
      <c r="E686" s="650"/>
      <c r="F686" s="650"/>
      <c r="G686" s="650"/>
      <c r="H686" s="650"/>
      <c r="I686" s="650"/>
      <c r="J686" s="650"/>
      <c r="K686" s="650"/>
      <c r="L686" s="650"/>
      <c r="M686" s="650"/>
      <c r="N686" s="650"/>
      <c r="O686" s="650"/>
      <c r="P686" s="650"/>
      <c r="Q686" s="650"/>
      <c r="R686" s="650"/>
      <c r="S686" s="650"/>
      <c r="T686" s="650"/>
      <c r="U686" s="650"/>
      <c r="V686" s="650"/>
      <c r="W686" s="650"/>
      <c r="X686" s="650"/>
      <c r="Y686" s="650"/>
      <c r="Z686" s="650"/>
      <c r="AA686" s="650"/>
      <c r="AB686" s="650"/>
      <c r="AC686" s="650"/>
      <c r="AD686" s="650"/>
      <c r="AE686" s="650"/>
      <c r="AF686" s="650"/>
      <c r="AG686" s="650"/>
      <c r="AH686" s="650"/>
      <c r="AI686" s="650"/>
      <c r="AJ686" s="650"/>
      <c r="AK686" s="650"/>
      <c r="AL686" s="650"/>
      <c r="AM686" s="650"/>
      <c r="AN686" s="650"/>
      <c r="AO686" s="650"/>
      <c r="AP686" s="650"/>
      <c r="AQ686" s="650"/>
      <c r="AR686" s="650"/>
      <c r="AS686" s="650"/>
      <c r="AT686" s="650"/>
      <c r="AU686" s="650"/>
      <c r="AV686" s="650"/>
      <c r="AW686" s="650"/>
      <c r="AX686" s="650"/>
      <c r="AY686" s="650"/>
      <c r="AZ686" s="650"/>
      <c r="BA686" s="650"/>
      <c r="BB686" s="650"/>
      <c r="BC686" s="650"/>
      <c r="BD686" s="650"/>
      <c r="BE686" s="650"/>
      <c r="BF686" s="650"/>
      <c r="BG686" s="650"/>
      <c r="BH686" s="650"/>
      <c r="BI686" s="650"/>
      <c r="BJ686" s="650"/>
      <c r="BK686" s="650"/>
      <c r="BL686" s="650"/>
      <c r="BM686" s="650"/>
      <c r="BN686" s="650"/>
      <c r="BO686" s="650"/>
      <c r="BP686" s="650"/>
      <c r="BQ686" s="650"/>
      <c r="BR686" s="650"/>
      <c r="BS686" s="650"/>
      <c r="BT686" s="650"/>
      <c r="BU686" s="650"/>
      <c r="BV686" s="650"/>
      <c r="BW686" s="650"/>
      <c r="BX686" s="650"/>
      <c r="BY686" s="650"/>
      <c r="BZ686" s="650"/>
      <c r="CA686" s="650"/>
      <c r="CB686" s="650"/>
      <c r="CC686" s="650"/>
      <c r="CD686" s="650"/>
      <c r="CE686" s="650"/>
      <c r="CF686" s="650"/>
      <c r="CG686" s="650"/>
      <c r="CH686" s="650"/>
    </row>
    <row r="687" spans="1:86" ht="13.5" customHeight="1">
      <c r="A687" s="379"/>
      <c r="B687" s="649"/>
      <c r="C687" s="650"/>
      <c r="D687" s="650"/>
      <c r="E687" s="650"/>
      <c r="F687" s="650"/>
      <c r="G687" s="650"/>
      <c r="H687" s="650"/>
      <c r="I687" s="650"/>
      <c r="J687" s="650"/>
      <c r="K687" s="650"/>
      <c r="L687" s="650"/>
      <c r="M687" s="650"/>
      <c r="N687" s="650"/>
      <c r="O687" s="650"/>
      <c r="P687" s="650"/>
      <c r="Q687" s="650"/>
      <c r="R687" s="650"/>
      <c r="S687" s="650"/>
      <c r="T687" s="650"/>
      <c r="U687" s="650"/>
      <c r="V687" s="650"/>
      <c r="W687" s="650"/>
      <c r="X687" s="650"/>
      <c r="Y687" s="650"/>
      <c r="Z687" s="650"/>
      <c r="AA687" s="650"/>
      <c r="AB687" s="650"/>
      <c r="AC687" s="650"/>
      <c r="AD687" s="650"/>
      <c r="AE687" s="650"/>
      <c r="AF687" s="650"/>
      <c r="AG687" s="650"/>
      <c r="AH687" s="650"/>
      <c r="AI687" s="650"/>
      <c r="AJ687" s="650"/>
      <c r="AK687" s="650"/>
      <c r="AL687" s="650"/>
      <c r="AM687" s="650"/>
      <c r="AN687" s="650"/>
      <c r="AO687" s="650"/>
      <c r="AP687" s="650"/>
      <c r="AQ687" s="650"/>
      <c r="AR687" s="650"/>
      <c r="AS687" s="650"/>
      <c r="AT687" s="650"/>
      <c r="AU687" s="650"/>
      <c r="AV687" s="650"/>
      <c r="AW687" s="650"/>
      <c r="AX687" s="650"/>
      <c r="AY687" s="650"/>
      <c r="AZ687" s="650"/>
      <c r="BA687" s="650"/>
      <c r="BB687" s="650"/>
      <c r="BC687" s="650"/>
      <c r="BD687" s="650"/>
      <c r="BE687" s="650"/>
      <c r="BF687" s="650"/>
      <c r="BG687" s="650"/>
      <c r="BH687" s="650"/>
      <c r="BI687" s="650"/>
      <c r="BJ687" s="650"/>
      <c r="BK687" s="650"/>
      <c r="BL687" s="650"/>
      <c r="BM687" s="650"/>
      <c r="BN687" s="650"/>
      <c r="BO687" s="650"/>
      <c r="BP687" s="650"/>
      <c r="BQ687" s="650"/>
      <c r="BR687" s="650"/>
      <c r="BS687" s="650"/>
      <c r="BT687" s="650"/>
      <c r="BU687" s="650"/>
      <c r="BV687" s="650"/>
      <c r="BW687" s="650"/>
      <c r="BX687" s="650"/>
      <c r="BY687" s="650"/>
      <c r="BZ687" s="650"/>
      <c r="CA687" s="650"/>
      <c r="CB687" s="650"/>
      <c r="CC687" s="650"/>
      <c r="CD687" s="650"/>
      <c r="CE687" s="650"/>
      <c r="CF687" s="650"/>
      <c r="CG687" s="650"/>
      <c r="CH687" s="650"/>
    </row>
    <row r="688" spans="1:86" ht="13.5" customHeight="1">
      <c r="A688" s="379"/>
      <c r="B688" s="649"/>
      <c r="C688" s="650"/>
      <c r="D688" s="650"/>
      <c r="E688" s="650"/>
      <c r="F688" s="650"/>
      <c r="G688" s="650"/>
      <c r="H688" s="650"/>
      <c r="I688" s="650"/>
      <c r="J688" s="650"/>
      <c r="K688" s="650"/>
      <c r="L688" s="650"/>
      <c r="M688" s="650"/>
      <c r="N688" s="650"/>
      <c r="O688" s="650"/>
      <c r="P688" s="650"/>
      <c r="Q688" s="650"/>
      <c r="R688" s="650"/>
      <c r="S688" s="650"/>
      <c r="T688" s="650"/>
      <c r="U688" s="650"/>
      <c r="V688" s="650"/>
      <c r="W688" s="650"/>
      <c r="X688" s="650"/>
      <c r="Y688" s="650"/>
      <c r="Z688" s="650"/>
      <c r="AA688" s="650"/>
      <c r="AB688" s="650"/>
      <c r="AC688" s="650"/>
      <c r="AD688" s="650"/>
      <c r="AE688" s="650"/>
      <c r="AF688" s="650"/>
      <c r="AG688" s="650"/>
      <c r="AH688" s="650"/>
      <c r="AI688" s="650"/>
      <c r="AJ688" s="650"/>
      <c r="AK688" s="650"/>
      <c r="AL688" s="650"/>
      <c r="AM688" s="650"/>
      <c r="AN688" s="650"/>
      <c r="AO688" s="650"/>
      <c r="AP688" s="650"/>
      <c r="AQ688" s="650"/>
      <c r="AR688" s="650"/>
      <c r="AS688" s="650"/>
      <c r="AT688" s="650"/>
      <c r="AU688" s="650"/>
      <c r="AV688" s="650"/>
      <c r="AW688" s="650"/>
      <c r="AX688" s="650"/>
      <c r="AY688" s="650"/>
      <c r="AZ688" s="650"/>
      <c r="BA688" s="650"/>
      <c r="BB688" s="650"/>
      <c r="BC688" s="650"/>
      <c r="BD688" s="650"/>
      <c r="BE688" s="650"/>
      <c r="BF688" s="650"/>
      <c r="BG688" s="650"/>
      <c r="BH688" s="650"/>
      <c r="BI688" s="650"/>
      <c r="BJ688" s="650"/>
      <c r="BK688" s="650"/>
      <c r="BL688" s="650"/>
      <c r="BM688" s="650"/>
      <c r="BN688" s="650"/>
      <c r="BO688" s="650"/>
      <c r="BP688" s="650"/>
      <c r="BQ688" s="650"/>
      <c r="BR688" s="650"/>
      <c r="BS688" s="650"/>
      <c r="BT688" s="650"/>
      <c r="BU688" s="650"/>
      <c r="BV688" s="650"/>
      <c r="BW688" s="650"/>
      <c r="BX688" s="650"/>
      <c r="BY688" s="650"/>
      <c r="BZ688" s="650"/>
      <c r="CA688" s="650"/>
      <c r="CB688" s="650"/>
      <c r="CC688" s="650"/>
      <c r="CD688" s="650"/>
      <c r="CE688" s="650"/>
      <c r="CF688" s="650"/>
      <c r="CG688" s="650"/>
      <c r="CH688" s="650"/>
    </row>
    <row r="689" spans="1:86" ht="13.5" customHeight="1">
      <c r="A689" s="379"/>
      <c r="B689" s="649"/>
      <c r="C689" s="650"/>
      <c r="D689" s="650"/>
      <c r="E689" s="650"/>
      <c r="F689" s="650"/>
      <c r="G689" s="650"/>
      <c r="H689" s="650"/>
      <c r="I689" s="650"/>
      <c r="J689" s="650"/>
      <c r="K689" s="650"/>
      <c r="L689" s="650"/>
      <c r="M689" s="650"/>
      <c r="N689" s="650"/>
      <c r="O689" s="650"/>
      <c r="P689" s="650"/>
      <c r="Q689" s="650"/>
      <c r="R689" s="650"/>
      <c r="S689" s="650"/>
      <c r="T689" s="650"/>
      <c r="U689" s="650"/>
      <c r="V689" s="650"/>
      <c r="W689" s="650"/>
      <c r="X689" s="650"/>
      <c r="Y689" s="650"/>
      <c r="Z689" s="650"/>
      <c r="AA689" s="650"/>
      <c r="AB689" s="650"/>
      <c r="AC689" s="650"/>
      <c r="AD689" s="650"/>
      <c r="AE689" s="650"/>
      <c r="AF689" s="650"/>
      <c r="AG689" s="650"/>
      <c r="AH689" s="650"/>
      <c r="AI689" s="650"/>
      <c r="AJ689" s="650"/>
      <c r="AK689" s="650"/>
      <c r="AL689" s="650"/>
      <c r="AM689" s="650"/>
      <c r="AN689" s="650"/>
      <c r="AO689" s="650"/>
      <c r="AP689" s="650"/>
      <c r="AQ689" s="650"/>
      <c r="AR689" s="650"/>
      <c r="AS689" s="650"/>
      <c r="AT689" s="650"/>
      <c r="AU689" s="650"/>
      <c r="AV689" s="650"/>
      <c r="AW689" s="650"/>
      <c r="AX689" s="650"/>
      <c r="AY689" s="650"/>
      <c r="AZ689" s="650"/>
      <c r="BA689" s="650"/>
      <c r="BB689" s="650"/>
      <c r="BC689" s="650"/>
      <c r="BD689" s="650"/>
      <c r="BE689" s="650"/>
      <c r="BF689" s="650"/>
      <c r="BG689" s="650"/>
      <c r="BH689" s="650"/>
      <c r="BI689" s="650"/>
      <c r="BJ689" s="650"/>
      <c r="BK689" s="650"/>
      <c r="BL689" s="650"/>
      <c r="BM689" s="650"/>
      <c r="BN689" s="650"/>
      <c r="BO689" s="650"/>
      <c r="BP689" s="650"/>
      <c r="BQ689" s="650"/>
      <c r="BR689" s="650"/>
      <c r="BS689" s="650"/>
      <c r="BT689" s="650"/>
      <c r="BU689" s="650"/>
      <c r="BV689" s="650"/>
      <c r="BW689" s="650"/>
      <c r="BX689" s="650"/>
      <c r="BY689" s="650"/>
      <c r="BZ689" s="650"/>
      <c r="CA689" s="650"/>
      <c r="CB689" s="650"/>
      <c r="CC689" s="650"/>
      <c r="CD689" s="650"/>
      <c r="CE689" s="650"/>
      <c r="CF689" s="650"/>
      <c r="CG689" s="650"/>
      <c r="CH689" s="650"/>
    </row>
    <row r="690" spans="1:86" ht="13.5" customHeight="1">
      <c r="A690" s="379"/>
      <c r="B690" s="649"/>
      <c r="C690" s="650"/>
      <c r="D690" s="650"/>
      <c r="E690" s="650"/>
      <c r="F690" s="650"/>
      <c r="G690" s="650"/>
      <c r="H690" s="650"/>
      <c r="I690" s="650"/>
      <c r="J690" s="650"/>
      <c r="K690" s="650"/>
      <c r="L690" s="650"/>
      <c r="M690" s="650"/>
      <c r="N690" s="650"/>
      <c r="O690" s="650"/>
      <c r="P690" s="650"/>
      <c r="Q690" s="650"/>
      <c r="R690" s="650"/>
      <c r="S690" s="650"/>
      <c r="T690" s="650"/>
      <c r="U690" s="650"/>
      <c r="V690" s="650"/>
      <c r="W690" s="650"/>
      <c r="X690" s="650"/>
      <c r="Y690" s="650"/>
      <c r="Z690" s="650"/>
      <c r="AA690" s="650"/>
      <c r="AB690" s="650"/>
      <c r="AC690" s="650"/>
      <c r="AD690" s="650"/>
      <c r="AE690" s="650"/>
      <c r="AF690" s="650"/>
      <c r="AG690" s="650"/>
      <c r="AH690" s="650"/>
      <c r="AI690" s="650"/>
      <c r="AJ690" s="650"/>
      <c r="AK690" s="650"/>
      <c r="AL690" s="650"/>
      <c r="AM690" s="650"/>
      <c r="AN690" s="650"/>
      <c r="AO690" s="650"/>
      <c r="AP690" s="650"/>
      <c r="AQ690" s="650"/>
      <c r="AR690" s="650"/>
      <c r="AS690" s="650"/>
      <c r="AT690" s="650"/>
      <c r="AU690" s="650"/>
      <c r="AV690" s="650"/>
      <c r="AW690" s="650"/>
      <c r="AX690" s="650"/>
      <c r="AY690" s="650"/>
      <c r="AZ690" s="650"/>
      <c r="BA690" s="650"/>
      <c r="BB690" s="650"/>
      <c r="BC690" s="650"/>
      <c r="BD690" s="650"/>
      <c r="BE690" s="650"/>
      <c r="BF690" s="650"/>
      <c r="BG690" s="650"/>
      <c r="BH690" s="650"/>
      <c r="BI690" s="650"/>
      <c r="BJ690" s="650"/>
      <c r="BK690" s="650"/>
      <c r="BL690" s="650"/>
      <c r="BM690" s="650"/>
      <c r="BN690" s="650"/>
      <c r="BO690" s="650"/>
      <c r="BP690" s="650"/>
      <c r="BQ690" s="650"/>
      <c r="BR690" s="650"/>
      <c r="BS690" s="650"/>
      <c r="BT690" s="650"/>
      <c r="BU690" s="650"/>
      <c r="BV690" s="650"/>
      <c r="BW690" s="650"/>
      <c r="BX690" s="650"/>
      <c r="BY690" s="650"/>
      <c r="BZ690" s="650"/>
      <c r="CA690" s="650"/>
      <c r="CB690" s="650"/>
      <c r="CC690" s="650"/>
      <c r="CD690" s="650"/>
      <c r="CE690" s="650"/>
      <c r="CF690" s="650"/>
      <c r="CG690" s="650"/>
      <c r="CH690" s="650"/>
    </row>
    <row r="691" spans="1:86" ht="13.5" customHeight="1">
      <c r="A691" s="379"/>
      <c r="B691" s="649"/>
      <c r="C691" s="650"/>
      <c r="D691" s="650"/>
      <c r="E691" s="650"/>
      <c r="F691" s="650"/>
      <c r="G691" s="650"/>
      <c r="H691" s="650"/>
      <c r="I691" s="650"/>
      <c r="J691" s="650"/>
      <c r="K691" s="650"/>
      <c r="L691" s="650"/>
      <c r="M691" s="650"/>
      <c r="N691" s="650"/>
      <c r="O691" s="650"/>
      <c r="P691" s="650"/>
      <c r="Q691" s="650"/>
      <c r="R691" s="650"/>
      <c r="S691" s="650"/>
      <c r="T691" s="650"/>
      <c r="U691" s="650"/>
      <c r="V691" s="650"/>
      <c r="W691" s="650"/>
      <c r="X691" s="650"/>
      <c r="Y691" s="650"/>
      <c r="Z691" s="650"/>
      <c r="AA691" s="650"/>
      <c r="AB691" s="650"/>
      <c r="AC691" s="650"/>
      <c r="AD691" s="650"/>
      <c r="AE691" s="650"/>
      <c r="AF691" s="650"/>
      <c r="AG691" s="650"/>
      <c r="AH691" s="650"/>
      <c r="AI691" s="650"/>
      <c r="AJ691" s="650"/>
      <c r="AK691" s="650"/>
      <c r="AL691" s="650"/>
      <c r="AM691" s="650"/>
      <c r="AN691" s="650"/>
      <c r="AO691" s="650"/>
      <c r="AP691" s="650"/>
      <c r="AQ691" s="650"/>
      <c r="AR691" s="650"/>
      <c r="AS691" s="650"/>
      <c r="AT691" s="650"/>
      <c r="AU691" s="650"/>
      <c r="AV691" s="650"/>
      <c r="AW691" s="650"/>
      <c r="AX691" s="650"/>
      <c r="AY691" s="650"/>
      <c r="AZ691" s="650"/>
      <c r="BA691" s="650"/>
      <c r="BB691" s="650"/>
      <c r="BC691" s="650"/>
      <c r="BD691" s="650"/>
      <c r="BE691" s="650"/>
      <c r="BF691" s="650"/>
      <c r="BG691" s="650"/>
      <c r="BH691" s="650"/>
      <c r="BI691" s="650"/>
      <c r="BJ691" s="650"/>
      <c r="BK691" s="650"/>
      <c r="BL691" s="650"/>
      <c r="BM691" s="650"/>
      <c r="BN691" s="650"/>
      <c r="BO691" s="650"/>
      <c r="BP691" s="650"/>
      <c r="BQ691" s="650"/>
      <c r="BR691" s="650"/>
      <c r="BS691" s="650"/>
      <c r="BT691" s="650"/>
      <c r="BU691" s="650"/>
      <c r="BV691" s="650"/>
      <c r="BW691" s="650"/>
      <c r="BX691" s="650"/>
      <c r="BY691" s="650"/>
      <c r="BZ691" s="650"/>
      <c r="CA691" s="650"/>
      <c r="CB691" s="650"/>
      <c r="CC691" s="650"/>
      <c r="CD691" s="650"/>
      <c r="CE691" s="650"/>
      <c r="CF691" s="650"/>
      <c r="CG691" s="650"/>
      <c r="CH691" s="650"/>
    </row>
    <row r="692" spans="1:86" ht="13.5" customHeight="1">
      <c r="A692" s="379"/>
      <c r="B692" s="649"/>
      <c r="C692" s="650"/>
      <c r="D692" s="650"/>
      <c r="E692" s="650"/>
      <c r="F692" s="650"/>
      <c r="G692" s="650"/>
      <c r="H692" s="650"/>
      <c r="I692" s="650"/>
      <c r="J692" s="650"/>
      <c r="K692" s="650"/>
      <c r="L692" s="650"/>
      <c r="M692" s="650"/>
      <c r="N692" s="650"/>
      <c r="O692" s="650"/>
      <c r="P692" s="650"/>
      <c r="Q692" s="650"/>
      <c r="R692" s="650"/>
      <c r="S692" s="650"/>
      <c r="T692" s="650"/>
      <c r="U692" s="650"/>
      <c r="V692" s="650"/>
      <c r="W692" s="650"/>
      <c r="X692" s="650"/>
      <c r="Y692" s="650"/>
      <c r="Z692" s="650"/>
      <c r="AA692" s="650"/>
      <c r="AB692" s="650"/>
      <c r="AC692" s="650"/>
      <c r="AD692" s="650"/>
      <c r="AE692" s="650"/>
      <c r="AF692" s="650"/>
      <c r="AG692" s="650"/>
      <c r="AH692" s="650"/>
      <c r="AI692" s="650"/>
      <c r="AJ692" s="650"/>
      <c r="AK692" s="650"/>
      <c r="AL692" s="650"/>
      <c r="AM692" s="650"/>
      <c r="AN692" s="650"/>
      <c r="AO692" s="650"/>
      <c r="AP692" s="650"/>
      <c r="AQ692" s="650"/>
      <c r="AR692" s="650"/>
      <c r="AS692" s="650"/>
      <c r="AT692" s="650"/>
      <c r="AU692" s="650"/>
      <c r="AV692" s="650"/>
      <c r="AW692" s="650"/>
      <c r="AX692" s="650"/>
      <c r="AY692" s="650"/>
      <c r="AZ692" s="650"/>
      <c r="BA692" s="650"/>
      <c r="BB692" s="650"/>
      <c r="BC692" s="650"/>
      <c r="BD692" s="650"/>
      <c r="BE692" s="650"/>
      <c r="BF692" s="650"/>
      <c r="BG692" s="650"/>
      <c r="BH692" s="650"/>
      <c r="BI692" s="650"/>
      <c r="BJ692" s="650"/>
      <c r="BK692" s="650"/>
      <c r="BL692" s="650"/>
      <c r="BM692" s="650"/>
      <c r="BN692" s="650"/>
      <c r="BO692" s="650"/>
      <c r="BP692" s="650"/>
      <c r="BQ692" s="650"/>
      <c r="BR692" s="650"/>
      <c r="BS692" s="650"/>
      <c r="BT692" s="650"/>
      <c r="BU692" s="650"/>
      <c r="BV692" s="650"/>
      <c r="BW692" s="650"/>
      <c r="BX692" s="650"/>
      <c r="BY692" s="650"/>
      <c r="BZ692" s="650"/>
      <c r="CA692" s="650"/>
      <c r="CB692" s="650"/>
      <c r="CC692" s="650"/>
      <c r="CD692" s="650"/>
      <c r="CE692" s="650"/>
      <c r="CF692" s="650"/>
      <c r="CG692" s="650"/>
      <c r="CH692" s="650"/>
    </row>
    <row r="693" spans="1:86" ht="13.5" customHeight="1">
      <c r="A693" s="379"/>
      <c r="B693" s="649"/>
      <c r="C693" s="650"/>
      <c r="D693" s="650"/>
      <c r="E693" s="650"/>
      <c r="F693" s="650"/>
      <c r="G693" s="650"/>
      <c r="H693" s="650"/>
      <c r="I693" s="650"/>
      <c r="J693" s="650"/>
      <c r="K693" s="650"/>
      <c r="L693" s="650"/>
      <c r="M693" s="650"/>
      <c r="N693" s="650"/>
      <c r="O693" s="650"/>
      <c r="P693" s="650"/>
      <c r="Q693" s="650"/>
      <c r="R693" s="650"/>
      <c r="S693" s="650"/>
      <c r="T693" s="650"/>
      <c r="U693" s="650"/>
      <c r="V693" s="650"/>
      <c r="W693" s="650"/>
      <c r="X693" s="650"/>
      <c r="Y693" s="650"/>
      <c r="Z693" s="650"/>
      <c r="AA693" s="650"/>
      <c r="AB693" s="650"/>
      <c r="AC693" s="650"/>
      <c r="AD693" s="650"/>
      <c r="AE693" s="650"/>
      <c r="AF693" s="650"/>
      <c r="AG693" s="650"/>
      <c r="AH693" s="650"/>
      <c r="AI693" s="650"/>
      <c r="AJ693" s="650"/>
      <c r="AK693" s="650"/>
      <c r="AL693" s="650"/>
      <c r="AM693" s="650"/>
      <c r="AN693" s="650"/>
      <c r="AO693" s="650"/>
      <c r="AP693" s="650"/>
      <c r="AQ693" s="650"/>
      <c r="AR693" s="650"/>
      <c r="AS693" s="650"/>
      <c r="AT693" s="650"/>
      <c r="AU693" s="650"/>
      <c r="AV693" s="650"/>
      <c r="AW693" s="650"/>
      <c r="AX693" s="650"/>
      <c r="AY693" s="650"/>
      <c r="AZ693" s="650"/>
      <c r="BA693" s="650"/>
      <c r="BB693" s="650"/>
      <c r="BC693" s="650"/>
      <c r="BD693" s="650"/>
      <c r="BE693" s="650"/>
      <c r="BF693" s="650"/>
      <c r="BG693" s="650"/>
      <c r="BH693" s="650"/>
      <c r="BI693" s="650"/>
      <c r="BJ693" s="650"/>
      <c r="BK693" s="650"/>
      <c r="BL693" s="650"/>
      <c r="BM693" s="650"/>
      <c r="BN693" s="650"/>
      <c r="BO693" s="650"/>
      <c r="BP693" s="650"/>
      <c r="BQ693" s="650"/>
      <c r="BR693" s="650"/>
      <c r="BS693" s="650"/>
      <c r="BT693" s="650"/>
      <c r="BU693" s="650"/>
      <c r="BV693" s="650"/>
      <c r="BW693" s="650"/>
      <c r="BX693" s="650"/>
      <c r="BY693" s="650"/>
      <c r="BZ693" s="650"/>
      <c r="CA693" s="650"/>
      <c r="CB693" s="650"/>
      <c r="CC693" s="650"/>
      <c r="CD693" s="650"/>
      <c r="CE693" s="650"/>
      <c r="CF693" s="650"/>
      <c r="CG693" s="650"/>
      <c r="CH693" s="650"/>
    </row>
    <row r="694" spans="1:86" ht="13.5" customHeight="1">
      <c r="A694" s="379"/>
      <c r="B694" s="649"/>
      <c r="C694" s="650"/>
      <c r="D694" s="650"/>
      <c r="E694" s="650"/>
      <c r="F694" s="650"/>
      <c r="G694" s="650"/>
      <c r="H694" s="650"/>
      <c r="I694" s="650"/>
      <c r="J694" s="650"/>
      <c r="K694" s="650"/>
      <c r="L694" s="650"/>
      <c r="M694" s="650"/>
      <c r="N694" s="650"/>
      <c r="O694" s="650"/>
      <c r="P694" s="650"/>
      <c r="Q694" s="650"/>
      <c r="R694" s="650"/>
      <c r="S694" s="650"/>
      <c r="T694" s="650"/>
      <c r="U694" s="650"/>
      <c r="V694" s="650"/>
      <c r="W694" s="650"/>
      <c r="X694" s="650"/>
      <c r="Y694" s="650"/>
      <c r="Z694" s="650"/>
      <c r="AA694" s="650"/>
      <c r="AB694" s="650"/>
      <c r="AC694" s="650"/>
      <c r="AD694" s="650"/>
      <c r="AE694" s="650"/>
      <c r="AF694" s="650"/>
      <c r="AG694" s="650"/>
      <c r="AH694" s="650"/>
      <c r="AI694" s="650"/>
      <c r="AJ694" s="650"/>
      <c r="AK694" s="650"/>
      <c r="AL694" s="650"/>
      <c r="AM694" s="650"/>
      <c r="AN694" s="650"/>
      <c r="AO694" s="650"/>
      <c r="AP694" s="650"/>
      <c r="AQ694" s="650"/>
      <c r="AR694" s="650"/>
      <c r="AS694" s="650"/>
      <c r="AT694" s="650"/>
      <c r="AU694" s="650"/>
      <c r="AV694" s="650"/>
      <c r="AW694" s="650"/>
      <c r="AX694" s="650"/>
      <c r="AY694" s="650"/>
      <c r="AZ694" s="650"/>
      <c r="BA694" s="650"/>
      <c r="BB694" s="650"/>
      <c r="BC694" s="650"/>
      <c r="BD694" s="650"/>
      <c r="BE694" s="650"/>
      <c r="BF694" s="650"/>
      <c r="BG694" s="650"/>
      <c r="BH694" s="650"/>
      <c r="BI694" s="650"/>
      <c r="BJ694" s="650"/>
      <c r="BK694" s="650"/>
      <c r="BL694" s="650"/>
      <c r="BM694" s="650"/>
      <c r="BN694" s="650"/>
      <c r="BO694" s="650"/>
      <c r="BP694" s="650"/>
      <c r="BQ694" s="650"/>
      <c r="BR694" s="650"/>
      <c r="BS694" s="650"/>
      <c r="BT694" s="650"/>
      <c r="BU694" s="650"/>
      <c r="BV694" s="650"/>
      <c r="BW694" s="650"/>
      <c r="BX694" s="650"/>
      <c r="BY694" s="650"/>
      <c r="BZ694" s="650"/>
      <c r="CA694" s="650"/>
      <c r="CB694" s="650"/>
      <c r="CC694" s="650"/>
      <c r="CD694" s="650"/>
      <c r="CE694" s="650"/>
      <c r="CF694" s="650"/>
      <c r="CG694" s="650"/>
      <c r="CH694" s="650"/>
    </row>
    <row r="695" spans="1:86" ht="13.5" customHeight="1">
      <c r="A695" s="379"/>
      <c r="B695" s="649"/>
      <c r="C695" s="650"/>
      <c r="D695" s="650"/>
      <c r="E695" s="650"/>
      <c r="F695" s="650"/>
      <c r="G695" s="650"/>
      <c r="H695" s="650"/>
      <c r="I695" s="650"/>
      <c r="J695" s="650"/>
      <c r="K695" s="650"/>
      <c r="L695" s="650"/>
      <c r="M695" s="650"/>
      <c r="N695" s="650"/>
      <c r="O695" s="650"/>
      <c r="P695" s="650"/>
      <c r="Q695" s="650"/>
      <c r="R695" s="650"/>
      <c r="S695" s="650"/>
      <c r="T695" s="650"/>
      <c r="U695" s="650"/>
      <c r="V695" s="650"/>
      <c r="W695" s="650"/>
      <c r="X695" s="650"/>
      <c r="Y695" s="650"/>
      <c r="Z695" s="650"/>
      <c r="AA695" s="650"/>
      <c r="AB695" s="650"/>
      <c r="AC695" s="650"/>
      <c r="AD695" s="650"/>
      <c r="AE695" s="650"/>
      <c r="AF695" s="650"/>
      <c r="AG695" s="650"/>
      <c r="AH695" s="650"/>
      <c r="AI695" s="650"/>
      <c r="AJ695" s="650"/>
      <c r="AK695" s="650"/>
      <c r="AL695" s="650"/>
      <c r="AM695" s="650"/>
      <c r="AN695" s="650"/>
      <c r="AO695" s="650"/>
      <c r="AP695" s="650"/>
      <c r="AQ695" s="650"/>
      <c r="AR695" s="650"/>
      <c r="AS695" s="650"/>
      <c r="AT695" s="650"/>
      <c r="AU695" s="650"/>
      <c r="AV695" s="650"/>
      <c r="AW695" s="650"/>
      <c r="AX695" s="650"/>
      <c r="AY695" s="650"/>
      <c r="AZ695" s="650"/>
      <c r="BA695" s="650"/>
      <c r="BB695" s="650"/>
      <c r="BC695" s="650"/>
      <c r="BD695" s="650"/>
      <c r="BE695" s="650"/>
      <c r="BF695" s="650"/>
      <c r="BG695" s="650"/>
      <c r="BH695" s="650"/>
      <c r="BI695" s="650"/>
      <c r="BJ695" s="650"/>
      <c r="BK695" s="650"/>
      <c r="BL695" s="650"/>
      <c r="BM695" s="650"/>
      <c r="BN695" s="650"/>
      <c r="BO695" s="650"/>
      <c r="BP695" s="650"/>
      <c r="BQ695" s="650"/>
      <c r="BR695" s="650"/>
      <c r="BS695" s="650"/>
      <c r="BT695" s="650"/>
      <c r="BU695" s="650"/>
      <c r="BV695" s="650"/>
      <c r="BW695" s="650"/>
      <c r="BX695" s="650"/>
      <c r="BY695" s="650"/>
      <c r="BZ695" s="650"/>
      <c r="CA695" s="650"/>
      <c r="CB695" s="650"/>
      <c r="CC695" s="650"/>
      <c r="CD695" s="650"/>
      <c r="CE695" s="650"/>
      <c r="CF695" s="650"/>
      <c r="CG695" s="650"/>
      <c r="CH695" s="650"/>
    </row>
    <row r="696" spans="1:86" ht="13.5" customHeight="1">
      <c r="A696" s="379"/>
      <c r="B696" s="649"/>
      <c r="C696" s="650"/>
      <c r="D696" s="650"/>
      <c r="E696" s="650"/>
      <c r="F696" s="650"/>
      <c r="G696" s="650"/>
      <c r="H696" s="650"/>
      <c r="I696" s="650"/>
      <c r="J696" s="650"/>
      <c r="K696" s="650"/>
      <c r="L696" s="650"/>
      <c r="M696" s="650"/>
      <c r="N696" s="650"/>
      <c r="O696" s="650"/>
      <c r="P696" s="650"/>
      <c r="Q696" s="650"/>
      <c r="R696" s="650"/>
      <c r="S696" s="650"/>
      <c r="T696" s="650"/>
      <c r="U696" s="650"/>
      <c r="V696" s="650"/>
      <c r="W696" s="650"/>
      <c r="X696" s="650"/>
      <c r="Y696" s="650"/>
      <c r="Z696" s="650"/>
      <c r="AA696" s="650"/>
      <c r="AB696" s="650"/>
      <c r="AC696" s="650"/>
      <c r="AD696" s="650"/>
      <c r="AE696" s="650"/>
      <c r="AF696" s="650"/>
      <c r="AG696" s="650"/>
      <c r="AH696" s="650"/>
      <c r="AI696" s="650"/>
      <c r="AJ696" s="650"/>
      <c r="AK696" s="650"/>
      <c r="AL696" s="650"/>
      <c r="AM696" s="650"/>
      <c r="AN696" s="650"/>
      <c r="AO696" s="650"/>
      <c r="AP696" s="650"/>
      <c r="AQ696" s="650"/>
      <c r="AR696" s="650"/>
      <c r="AS696" s="650"/>
      <c r="AT696" s="650"/>
      <c r="AU696" s="650"/>
      <c r="AV696" s="650"/>
      <c r="AW696" s="650"/>
      <c r="AX696" s="650"/>
      <c r="AY696" s="650"/>
      <c r="AZ696" s="650"/>
      <c r="BA696" s="650"/>
      <c r="BB696" s="650"/>
      <c r="BC696" s="650"/>
      <c r="BD696" s="650"/>
      <c r="BE696" s="650"/>
      <c r="BF696" s="650"/>
      <c r="BG696" s="650"/>
      <c r="BH696" s="650"/>
      <c r="BI696" s="650"/>
      <c r="BJ696" s="650"/>
      <c r="BK696" s="650"/>
      <c r="BL696" s="650"/>
      <c r="BM696" s="650"/>
      <c r="BN696" s="650"/>
      <c r="BO696" s="650"/>
      <c r="BP696" s="650"/>
      <c r="BQ696" s="650"/>
      <c r="BR696" s="650"/>
      <c r="BS696" s="650"/>
      <c r="BT696" s="650"/>
      <c r="BU696" s="650"/>
      <c r="BV696" s="650"/>
      <c r="BW696" s="650"/>
      <c r="BX696" s="650"/>
      <c r="BY696" s="650"/>
      <c r="BZ696" s="650"/>
      <c r="CA696" s="650"/>
      <c r="CB696" s="650"/>
      <c r="CC696" s="650"/>
      <c r="CD696" s="650"/>
      <c r="CE696" s="650"/>
      <c r="CF696" s="650"/>
      <c r="CG696" s="650"/>
      <c r="CH696" s="650"/>
    </row>
    <row r="697" spans="1:86" ht="13.5" customHeight="1">
      <c r="A697" s="379"/>
      <c r="B697" s="649"/>
      <c r="C697" s="650"/>
      <c r="D697" s="650"/>
      <c r="E697" s="650"/>
      <c r="F697" s="650"/>
      <c r="G697" s="650"/>
      <c r="H697" s="650"/>
      <c r="I697" s="650"/>
      <c r="J697" s="650"/>
      <c r="K697" s="650"/>
      <c r="L697" s="650"/>
      <c r="M697" s="650"/>
      <c r="N697" s="650"/>
      <c r="O697" s="650"/>
      <c r="P697" s="650"/>
      <c r="Q697" s="650"/>
      <c r="R697" s="650"/>
      <c r="S697" s="650"/>
      <c r="T697" s="650"/>
      <c r="U697" s="650"/>
      <c r="V697" s="650"/>
      <c r="W697" s="650"/>
      <c r="X697" s="650"/>
      <c r="Y697" s="650"/>
      <c r="Z697" s="650"/>
      <c r="AA697" s="650"/>
      <c r="AB697" s="650"/>
      <c r="AC697" s="650"/>
      <c r="AD697" s="650"/>
      <c r="AE697" s="650"/>
      <c r="AF697" s="650"/>
      <c r="AG697" s="650"/>
      <c r="AH697" s="650"/>
      <c r="AI697" s="650"/>
      <c r="AJ697" s="650"/>
      <c r="AK697" s="650"/>
      <c r="AL697" s="650"/>
      <c r="AM697" s="650"/>
      <c r="AN697" s="650"/>
      <c r="AO697" s="650"/>
      <c r="AP697" s="650"/>
      <c r="AQ697" s="650"/>
      <c r="AR697" s="650"/>
      <c r="AS697" s="650"/>
      <c r="AT697" s="650"/>
      <c r="AU697" s="650"/>
      <c r="AV697" s="650"/>
      <c r="AW697" s="650"/>
      <c r="AX697" s="650"/>
      <c r="AY697" s="650"/>
      <c r="AZ697" s="650"/>
      <c r="BA697" s="650"/>
      <c r="BB697" s="650"/>
      <c r="BC697" s="650"/>
      <c r="BD697" s="650"/>
      <c r="BE697" s="650"/>
      <c r="BF697" s="650"/>
      <c r="BG697" s="650"/>
      <c r="BH697" s="650"/>
      <c r="BI697" s="650"/>
      <c r="BJ697" s="650"/>
      <c r="BK697" s="650"/>
      <c r="BL697" s="650"/>
      <c r="BM697" s="650"/>
      <c r="BN697" s="650"/>
      <c r="BO697" s="650"/>
      <c r="BP697" s="650"/>
      <c r="BQ697" s="650"/>
      <c r="BR697" s="650"/>
      <c r="BS697" s="650"/>
      <c r="BT697" s="650"/>
      <c r="BU697" s="650"/>
      <c r="BV697" s="650"/>
      <c r="BW697" s="650"/>
      <c r="BX697" s="650"/>
      <c r="BY697" s="650"/>
      <c r="BZ697" s="650"/>
      <c r="CA697" s="650"/>
      <c r="CB697" s="650"/>
      <c r="CC697" s="650"/>
      <c r="CD697" s="650"/>
      <c r="CE697" s="650"/>
      <c r="CF697" s="650"/>
      <c r="CG697" s="650"/>
      <c r="CH697" s="650"/>
    </row>
    <row r="698" spans="1:86" ht="13.5" customHeight="1">
      <c r="A698" s="379"/>
      <c r="B698" s="649"/>
      <c r="C698" s="650"/>
      <c r="D698" s="650"/>
      <c r="E698" s="650"/>
      <c r="F698" s="650"/>
      <c r="G698" s="650"/>
      <c r="H698" s="650"/>
      <c r="I698" s="650"/>
      <c r="J698" s="650"/>
      <c r="K698" s="650"/>
      <c r="L698" s="650"/>
      <c r="M698" s="650"/>
      <c r="N698" s="650"/>
      <c r="O698" s="650"/>
      <c r="P698" s="650"/>
      <c r="Q698" s="650"/>
      <c r="R698" s="650"/>
      <c r="S698" s="650"/>
      <c r="T698" s="650"/>
      <c r="U698" s="650"/>
      <c r="V698" s="650"/>
      <c r="W698" s="650"/>
      <c r="X698" s="650"/>
      <c r="Y698" s="650"/>
      <c r="Z698" s="650"/>
      <c r="AA698" s="650"/>
      <c r="AB698" s="650"/>
      <c r="AC698" s="650"/>
      <c r="AD698" s="650"/>
      <c r="AE698" s="650"/>
      <c r="AF698" s="650"/>
      <c r="AG698" s="650"/>
      <c r="AH698" s="650"/>
      <c r="AI698" s="650"/>
      <c r="AJ698" s="650"/>
      <c r="AK698" s="650"/>
      <c r="AL698" s="650"/>
      <c r="AM698" s="650"/>
      <c r="AN698" s="650"/>
      <c r="AO698" s="650"/>
      <c r="AP698" s="650"/>
      <c r="AQ698" s="650"/>
      <c r="AR698" s="650"/>
      <c r="AS698" s="650"/>
      <c r="AT698" s="650"/>
      <c r="AU698" s="650"/>
      <c r="AV698" s="650"/>
      <c r="AW698" s="650"/>
      <c r="AX698" s="650"/>
      <c r="AY698" s="650"/>
      <c r="AZ698" s="650"/>
      <c r="BA698" s="650"/>
      <c r="BB698" s="650"/>
      <c r="BC698" s="650"/>
      <c r="BD698" s="650"/>
      <c r="BE698" s="650"/>
      <c r="BF698" s="650"/>
      <c r="BG698" s="650"/>
      <c r="BH698" s="650"/>
      <c r="BI698" s="650"/>
      <c r="BJ698" s="650"/>
      <c r="BK698" s="650"/>
      <c r="BL698" s="650"/>
      <c r="BM698" s="650"/>
      <c r="BN698" s="650"/>
      <c r="BO698" s="650"/>
      <c r="BP698" s="650"/>
      <c r="BQ698" s="650"/>
      <c r="BR698" s="650"/>
      <c r="BS698" s="650"/>
      <c r="BT698" s="650"/>
      <c r="BU698" s="650"/>
      <c r="BV698" s="650"/>
      <c r="BW698" s="650"/>
      <c r="BX698" s="650"/>
      <c r="BY698" s="650"/>
      <c r="BZ698" s="650"/>
      <c r="CA698" s="650"/>
      <c r="CB698" s="650"/>
      <c r="CC698" s="650"/>
      <c r="CD698" s="650"/>
      <c r="CE698" s="650"/>
      <c r="CF698" s="650"/>
      <c r="CG698" s="650"/>
      <c r="CH698" s="650"/>
    </row>
    <row r="699" spans="1:86" ht="13.5" customHeight="1">
      <c r="A699" s="379"/>
      <c r="B699" s="649"/>
      <c r="C699" s="650"/>
      <c r="D699" s="650"/>
      <c r="E699" s="650"/>
      <c r="F699" s="650"/>
      <c r="G699" s="650"/>
      <c r="H699" s="650"/>
      <c r="I699" s="650"/>
      <c r="J699" s="650"/>
      <c r="K699" s="650"/>
      <c r="L699" s="650"/>
      <c r="M699" s="650"/>
      <c r="N699" s="650"/>
      <c r="O699" s="650"/>
      <c r="P699" s="650"/>
      <c r="Q699" s="650"/>
      <c r="R699" s="650"/>
      <c r="S699" s="650"/>
      <c r="T699" s="650"/>
      <c r="U699" s="650"/>
      <c r="V699" s="650"/>
      <c r="W699" s="650"/>
      <c r="X699" s="650"/>
      <c r="Y699" s="650"/>
      <c r="Z699" s="650"/>
      <c r="AA699" s="650"/>
      <c r="AB699" s="650"/>
      <c r="AC699" s="650"/>
      <c r="AD699" s="650"/>
      <c r="AE699" s="650"/>
      <c r="AF699" s="650"/>
      <c r="AG699" s="650"/>
      <c r="AH699" s="650"/>
      <c r="AI699" s="650"/>
      <c r="AJ699" s="650"/>
      <c r="AK699" s="650"/>
      <c r="AL699" s="650"/>
      <c r="AM699" s="650"/>
      <c r="AN699" s="650"/>
      <c r="AO699" s="650"/>
      <c r="AP699" s="650"/>
      <c r="AQ699" s="650"/>
      <c r="AR699" s="650"/>
      <c r="AS699" s="650"/>
      <c r="AT699" s="650"/>
      <c r="AU699" s="650"/>
      <c r="AV699" s="650"/>
      <c r="AW699" s="650"/>
      <c r="AX699" s="650"/>
      <c r="AY699" s="650"/>
      <c r="AZ699" s="650"/>
      <c r="BA699" s="650"/>
      <c r="BB699" s="650"/>
      <c r="BC699" s="650"/>
      <c r="BD699" s="650"/>
      <c r="BE699" s="650"/>
      <c r="BF699" s="650"/>
      <c r="BG699" s="650"/>
      <c r="BH699" s="650"/>
      <c r="BI699" s="650"/>
      <c r="BJ699" s="650"/>
      <c r="BK699" s="650"/>
      <c r="BL699" s="650"/>
      <c r="BM699" s="650"/>
      <c r="BN699" s="650"/>
      <c r="BO699" s="650"/>
      <c r="BP699" s="650"/>
      <c r="BQ699" s="650"/>
      <c r="BR699" s="650"/>
      <c r="BS699" s="650"/>
      <c r="BT699" s="650"/>
      <c r="BU699" s="650"/>
      <c r="BV699" s="650"/>
      <c r="BW699" s="650"/>
      <c r="BX699" s="650"/>
      <c r="BY699" s="650"/>
      <c r="BZ699" s="650"/>
      <c r="CA699" s="650"/>
      <c r="CB699" s="650"/>
      <c r="CC699" s="650"/>
      <c r="CD699" s="650"/>
      <c r="CE699" s="650"/>
      <c r="CF699" s="650"/>
      <c r="CG699" s="650"/>
      <c r="CH699" s="650"/>
    </row>
    <row r="700" spans="1:86" ht="13.5" customHeight="1">
      <c r="A700" s="379"/>
      <c r="B700" s="649"/>
      <c r="C700" s="650"/>
      <c r="D700" s="650"/>
      <c r="E700" s="650"/>
      <c r="F700" s="650"/>
      <c r="G700" s="650"/>
      <c r="H700" s="650"/>
      <c r="I700" s="650"/>
      <c r="J700" s="650"/>
      <c r="K700" s="650"/>
      <c r="L700" s="650"/>
      <c r="M700" s="650"/>
      <c r="N700" s="650"/>
      <c r="O700" s="650"/>
      <c r="P700" s="650"/>
      <c r="Q700" s="650"/>
      <c r="R700" s="650"/>
      <c r="S700" s="650"/>
      <c r="T700" s="650"/>
      <c r="U700" s="650"/>
      <c r="V700" s="650"/>
      <c r="W700" s="650"/>
      <c r="X700" s="650"/>
      <c r="Y700" s="650"/>
      <c r="Z700" s="650"/>
      <c r="AA700" s="650"/>
      <c r="AB700" s="650"/>
      <c r="AC700" s="650"/>
      <c r="AD700" s="650"/>
      <c r="AE700" s="650"/>
      <c r="AF700" s="650"/>
      <c r="AG700" s="650"/>
      <c r="AH700" s="650"/>
      <c r="AI700" s="650"/>
      <c r="AJ700" s="650"/>
      <c r="AK700" s="650"/>
      <c r="AL700" s="650"/>
      <c r="AM700" s="650"/>
      <c r="AN700" s="650"/>
      <c r="AO700" s="650"/>
      <c r="AP700" s="650"/>
      <c r="AQ700" s="650"/>
      <c r="AR700" s="650"/>
      <c r="AS700" s="650"/>
      <c r="AT700" s="650"/>
      <c r="AU700" s="650"/>
      <c r="AV700" s="650"/>
      <c r="AW700" s="650"/>
      <c r="AX700" s="650"/>
      <c r="AY700" s="650"/>
      <c r="AZ700" s="650"/>
      <c r="BA700" s="650"/>
      <c r="BB700" s="650"/>
      <c r="BC700" s="650"/>
      <c r="BD700" s="650"/>
      <c r="BE700" s="650"/>
      <c r="BF700" s="650"/>
      <c r="BG700" s="650"/>
      <c r="BH700" s="650"/>
      <c r="BI700" s="650"/>
      <c r="BJ700" s="650"/>
      <c r="BK700" s="650"/>
      <c r="BL700" s="650"/>
      <c r="BM700" s="650"/>
      <c r="BN700" s="650"/>
      <c r="BO700" s="650"/>
      <c r="BP700" s="650"/>
      <c r="BQ700" s="650"/>
      <c r="BR700" s="650"/>
      <c r="BS700" s="650"/>
      <c r="BT700" s="650"/>
      <c r="BU700" s="650"/>
      <c r="BV700" s="650"/>
      <c r="BW700" s="650"/>
      <c r="BX700" s="650"/>
      <c r="BY700" s="650"/>
      <c r="BZ700" s="650"/>
      <c r="CA700" s="650"/>
      <c r="CB700" s="650"/>
      <c r="CC700" s="650"/>
      <c r="CD700" s="650"/>
      <c r="CE700" s="650"/>
      <c r="CF700" s="650"/>
      <c r="CG700" s="650"/>
      <c r="CH700" s="650"/>
    </row>
    <row r="701" spans="1:86" ht="13.5" customHeight="1">
      <c r="A701" s="379"/>
      <c r="B701" s="649"/>
      <c r="C701" s="650"/>
      <c r="D701" s="650"/>
      <c r="E701" s="650"/>
      <c r="F701" s="650"/>
      <c r="G701" s="650"/>
      <c r="H701" s="650"/>
      <c r="I701" s="650"/>
      <c r="J701" s="650"/>
      <c r="K701" s="650"/>
      <c r="L701" s="650"/>
      <c r="M701" s="650"/>
      <c r="N701" s="650"/>
      <c r="O701" s="650"/>
      <c r="P701" s="650"/>
      <c r="Q701" s="650"/>
      <c r="R701" s="650"/>
      <c r="S701" s="650"/>
      <c r="T701" s="650"/>
      <c r="U701" s="650"/>
      <c r="V701" s="650"/>
      <c r="W701" s="650"/>
      <c r="X701" s="650"/>
      <c r="Y701" s="650"/>
      <c r="Z701" s="650"/>
      <c r="AA701" s="650"/>
      <c r="AB701" s="650"/>
      <c r="AC701" s="650"/>
      <c r="AD701" s="650"/>
      <c r="AE701" s="650"/>
      <c r="AF701" s="650"/>
      <c r="AG701" s="650"/>
      <c r="AH701" s="650"/>
      <c r="AI701" s="650"/>
      <c r="AJ701" s="650"/>
      <c r="AK701" s="650"/>
      <c r="AL701" s="650"/>
      <c r="AM701" s="650"/>
      <c r="AN701" s="650"/>
      <c r="AO701" s="650"/>
      <c r="AP701" s="650"/>
      <c r="AQ701" s="650"/>
      <c r="AR701" s="650"/>
      <c r="AS701" s="650"/>
      <c r="AT701" s="650"/>
      <c r="AU701" s="650"/>
      <c r="AV701" s="650"/>
      <c r="AW701" s="650"/>
      <c r="AX701" s="650"/>
      <c r="AY701" s="650"/>
      <c r="AZ701" s="650"/>
      <c r="BA701" s="650"/>
      <c r="BB701" s="650"/>
      <c r="BC701" s="650"/>
      <c r="BD701" s="650"/>
      <c r="BE701" s="650"/>
      <c r="BF701" s="650"/>
      <c r="BG701" s="650"/>
      <c r="BH701" s="650"/>
      <c r="BI701" s="650"/>
      <c r="BJ701" s="650"/>
      <c r="BK701" s="650"/>
      <c r="BL701" s="650"/>
      <c r="BM701" s="650"/>
      <c r="BN701" s="650"/>
      <c r="BO701" s="650"/>
      <c r="BP701" s="650"/>
      <c r="BQ701" s="650"/>
      <c r="BR701" s="650"/>
      <c r="BS701" s="650"/>
      <c r="BT701" s="650"/>
      <c r="BU701" s="650"/>
      <c r="BV701" s="650"/>
      <c r="BW701" s="650"/>
      <c r="BX701" s="650"/>
      <c r="BY701" s="650"/>
      <c r="BZ701" s="650"/>
      <c r="CA701" s="650"/>
      <c r="CB701" s="650"/>
      <c r="CC701" s="650"/>
      <c r="CD701" s="650"/>
      <c r="CE701" s="650"/>
      <c r="CF701" s="650"/>
      <c r="CG701" s="650"/>
      <c r="CH701" s="650"/>
    </row>
    <row r="702" spans="1:86" ht="13.5" customHeight="1">
      <c r="A702" s="379"/>
      <c r="B702" s="649"/>
      <c r="C702" s="650"/>
      <c r="D702" s="650"/>
      <c r="E702" s="650"/>
      <c r="F702" s="650"/>
      <c r="G702" s="650"/>
      <c r="H702" s="650"/>
      <c r="I702" s="650"/>
      <c r="J702" s="650"/>
      <c r="K702" s="650"/>
      <c r="L702" s="650"/>
      <c r="M702" s="650"/>
      <c r="N702" s="650"/>
      <c r="O702" s="650"/>
      <c r="P702" s="650"/>
      <c r="Q702" s="650"/>
      <c r="R702" s="650"/>
      <c r="S702" s="650"/>
      <c r="T702" s="650"/>
      <c r="U702" s="650"/>
      <c r="V702" s="650"/>
      <c r="W702" s="650"/>
      <c r="X702" s="650"/>
      <c r="Y702" s="650"/>
      <c r="Z702" s="650"/>
      <c r="AA702" s="650"/>
      <c r="AB702" s="650"/>
      <c r="AC702" s="650"/>
      <c r="AD702" s="650"/>
      <c r="AE702" s="650"/>
      <c r="AF702" s="650"/>
      <c r="AG702" s="650"/>
      <c r="AH702" s="650"/>
      <c r="AI702" s="650"/>
      <c r="AJ702" s="650"/>
      <c r="AK702" s="650"/>
      <c r="AL702" s="650"/>
      <c r="AM702" s="650"/>
      <c r="AN702" s="650"/>
      <c r="AO702" s="650"/>
      <c r="AP702" s="650"/>
      <c r="AQ702" s="650"/>
      <c r="AR702" s="650"/>
      <c r="AS702" s="650"/>
      <c r="AT702" s="650"/>
      <c r="AU702" s="650"/>
      <c r="AV702" s="650"/>
      <c r="AW702" s="650"/>
      <c r="AX702" s="650"/>
      <c r="AY702" s="650"/>
      <c r="AZ702" s="650"/>
      <c r="BA702" s="650"/>
      <c r="BB702" s="650"/>
      <c r="BC702" s="650"/>
      <c r="BD702" s="650"/>
      <c r="BE702" s="650"/>
      <c r="BF702" s="650"/>
      <c r="BG702" s="650"/>
      <c r="BH702" s="650"/>
      <c r="BI702" s="650"/>
      <c r="BJ702" s="650"/>
      <c r="BK702" s="650"/>
      <c r="BL702" s="650"/>
      <c r="BM702" s="650"/>
      <c r="BN702" s="650"/>
      <c r="BO702" s="650"/>
      <c r="BP702" s="650"/>
      <c r="BQ702" s="650"/>
      <c r="BR702" s="650"/>
      <c r="BS702" s="650"/>
      <c r="BT702" s="650"/>
      <c r="BU702" s="650"/>
      <c r="BV702" s="650"/>
      <c r="BW702" s="650"/>
      <c r="BX702" s="650"/>
      <c r="BY702" s="650"/>
      <c r="BZ702" s="650"/>
      <c r="CA702" s="650"/>
      <c r="CB702" s="650"/>
      <c r="CC702" s="650"/>
      <c r="CD702" s="650"/>
      <c r="CE702" s="650"/>
      <c r="CF702" s="650"/>
      <c r="CG702" s="650"/>
      <c r="CH702" s="650"/>
    </row>
    <row r="703" spans="1:86" ht="13.5" customHeight="1">
      <c r="A703" s="379"/>
      <c r="B703" s="649"/>
      <c r="C703" s="650"/>
      <c r="D703" s="650"/>
      <c r="E703" s="650"/>
      <c r="F703" s="650"/>
      <c r="G703" s="650"/>
      <c r="H703" s="650"/>
      <c r="I703" s="650"/>
      <c r="J703" s="650"/>
      <c r="K703" s="650"/>
      <c r="L703" s="650"/>
      <c r="M703" s="650"/>
      <c r="N703" s="650"/>
      <c r="O703" s="650"/>
      <c r="P703" s="650"/>
      <c r="Q703" s="650"/>
      <c r="R703" s="650"/>
      <c r="S703" s="650"/>
      <c r="T703" s="650"/>
      <c r="U703" s="650"/>
      <c r="V703" s="650"/>
      <c r="W703" s="650"/>
      <c r="X703" s="650"/>
      <c r="Y703" s="650"/>
      <c r="Z703" s="650"/>
      <c r="AA703" s="650"/>
      <c r="AB703" s="650"/>
      <c r="AC703" s="650"/>
      <c r="AD703" s="650"/>
      <c r="AE703" s="650"/>
      <c r="AF703" s="650"/>
      <c r="AG703" s="650"/>
      <c r="AH703" s="650"/>
      <c r="AI703" s="650"/>
      <c r="AJ703" s="650"/>
      <c r="AK703" s="650"/>
      <c r="AL703" s="650"/>
      <c r="AM703" s="650"/>
      <c r="AN703" s="650"/>
      <c r="AO703" s="650"/>
      <c r="AP703" s="650"/>
      <c r="AQ703" s="650"/>
      <c r="AR703" s="650"/>
      <c r="AS703" s="650"/>
      <c r="AT703" s="650"/>
      <c r="AU703" s="650"/>
      <c r="AV703" s="650"/>
      <c r="AW703" s="650"/>
      <c r="AX703" s="650"/>
      <c r="AY703" s="650"/>
      <c r="AZ703" s="650"/>
      <c r="BA703" s="650"/>
      <c r="BB703" s="650"/>
      <c r="BC703" s="650"/>
      <c r="BD703" s="650"/>
      <c r="BE703" s="650"/>
      <c r="BF703" s="650"/>
      <c r="BG703" s="650"/>
      <c r="BH703" s="650"/>
      <c r="BI703" s="650"/>
      <c r="BJ703" s="650"/>
      <c r="BK703" s="650"/>
      <c r="BL703" s="650"/>
      <c r="BM703" s="650"/>
      <c r="BN703" s="650"/>
      <c r="BO703" s="650"/>
      <c r="BP703" s="650"/>
      <c r="BQ703" s="650"/>
      <c r="BR703" s="650"/>
      <c r="BS703" s="650"/>
      <c r="BT703" s="650"/>
      <c r="BU703" s="650"/>
      <c r="BV703" s="650"/>
      <c r="BW703" s="650"/>
      <c r="BX703" s="650"/>
      <c r="BY703" s="650"/>
      <c r="BZ703" s="650"/>
      <c r="CA703" s="650"/>
      <c r="CB703" s="650"/>
      <c r="CC703" s="650"/>
      <c r="CD703" s="650"/>
      <c r="CE703" s="650"/>
      <c r="CF703" s="650"/>
      <c r="CG703" s="650"/>
      <c r="CH703" s="650"/>
    </row>
    <row r="704" spans="1:86" ht="13.5" customHeight="1">
      <c r="A704" s="379"/>
      <c r="B704" s="649"/>
      <c r="C704" s="650"/>
      <c r="D704" s="650"/>
      <c r="E704" s="650"/>
      <c r="F704" s="650"/>
      <c r="G704" s="650"/>
      <c r="H704" s="650"/>
      <c r="I704" s="650"/>
      <c r="J704" s="650"/>
      <c r="K704" s="650"/>
      <c r="L704" s="650"/>
      <c r="M704" s="650"/>
      <c r="N704" s="650"/>
      <c r="O704" s="650"/>
      <c r="P704" s="650"/>
      <c r="Q704" s="650"/>
      <c r="R704" s="650"/>
      <c r="S704" s="650"/>
      <c r="T704" s="650"/>
      <c r="U704" s="650"/>
      <c r="V704" s="650"/>
      <c r="W704" s="650"/>
      <c r="X704" s="650"/>
      <c r="Y704" s="650"/>
      <c r="Z704" s="650"/>
      <c r="AA704" s="650"/>
      <c r="AB704" s="650"/>
      <c r="AC704" s="650"/>
      <c r="AD704" s="650"/>
      <c r="AE704" s="650"/>
      <c r="AF704" s="650"/>
      <c r="AG704" s="650"/>
      <c r="AH704" s="650"/>
      <c r="AI704" s="650"/>
      <c r="AJ704" s="650"/>
      <c r="AK704" s="650"/>
      <c r="AL704" s="650"/>
      <c r="AM704" s="650"/>
      <c r="AN704" s="650"/>
      <c r="AO704" s="650"/>
      <c r="AP704" s="650"/>
      <c r="AQ704" s="650"/>
      <c r="AR704" s="650"/>
      <c r="AS704" s="650"/>
      <c r="AT704" s="650"/>
      <c r="AU704" s="650"/>
      <c r="AV704" s="650"/>
      <c r="AW704" s="650"/>
      <c r="AX704" s="650"/>
      <c r="AY704" s="650"/>
      <c r="AZ704" s="650"/>
      <c r="BA704" s="650"/>
      <c r="BB704" s="650"/>
      <c r="BC704" s="650"/>
      <c r="BD704" s="650"/>
      <c r="BE704" s="650"/>
      <c r="BF704" s="650"/>
      <c r="BG704" s="650"/>
      <c r="BH704" s="650"/>
      <c r="BI704" s="650"/>
      <c r="BJ704" s="650"/>
      <c r="BK704" s="650"/>
      <c r="BL704" s="650"/>
      <c r="BM704" s="650"/>
      <c r="BN704" s="650"/>
      <c r="BO704" s="650"/>
      <c r="BP704" s="650"/>
      <c r="BQ704" s="650"/>
      <c r="BR704" s="650"/>
      <c r="BS704" s="650"/>
      <c r="BT704" s="650"/>
      <c r="BU704" s="650"/>
      <c r="BV704" s="650"/>
      <c r="BW704" s="650"/>
      <c r="BX704" s="650"/>
      <c r="BY704" s="650"/>
      <c r="BZ704" s="650"/>
      <c r="CA704" s="650"/>
      <c r="CB704" s="650"/>
      <c r="CC704" s="650"/>
      <c r="CD704" s="650"/>
      <c r="CE704" s="650"/>
      <c r="CF704" s="650"/>
      <c r="CG704" s="650"/>
      <c r="CH704" s="650"/>
    </row>
    <row r="705" spans="1:86" ht="13.5" customHeight="1">
      <c r="A705" s="379"/>
      <c r="B705" s="649"/>
      <c r="C705" s="650"/>
      <c r="D705" s="650"/>
      <c r="E705" s="650"/>
      <c r="F705" s="650"/>
      <c r="G705" s="650"/>
      <c r="H705" s="650"/>
      <c r="I705" s="650"/>
      <c r="J705" s="650"/>
      <c r="K705" s="650"/>
      <c r="L705" s="650"/>
      <c r="M705" s="650"/>
      <c r="N705" s="650"/>
      <c r="O705" s="650"/>
      <c r="P705" s="650"/>
      <c r="Q705" s="650"/>
      <c r="R705" s="650"/>
      <c r="S705" s="650"/>
      <c r="T705" s="650"/>
      <c r="U705" s="650"/>
      <c r="V705" s="650"/>
      <c r="W705" s="650"/>
      <c r="X705" s="650"/>
      <c r="Y705" s="650"/>
      <c r="Z705" s="650"/>
      <c r="AA705" s="650"/>
      <c r="AB705" s="650"/>
      <c r="AC705" s="650"/>
      <c r="AD705" s="650"/>
      <c r="AE705" s="650"/>
      <c r="AF705" s="650"/>
      <c r="AG705" s="650"/>
      <c r="AH705" s="650"/>
      <c r="AI705" s="650"/>
      <c r="AJ705" s="650"/>
      <c r="AK705" s="650"/>
      <c r="AL705" s="650"/>
      <c r="AM705" s="650"/>
      <c r="AN705" s="650"/>
      <c r="AO705" s="650"/>
      <c r="AP705" s="650"/>
      <c r="AQ705" s="650"/>
      <c r="AR705" s="650"/>
      <c r="AS705" s="650"/>
      <c r="AT705" s="650"/>
      <c r="AU705" s="650"/>
      <c r="AV705" s="650"/>
      <c r="AW705" s="650"/>
      <c r="AX705" s="650"/>
      <c r="AY705" s="650"/>
      <c r="AZ705" s="650"/>
      <c r="BA705" s="650"/>
      <c r="BB705" s="650"/>
      <c r="BC705" s="650"/>
      <c r="BD705" s="650"/>
      <c r="BE705" s="650"/>
      <c r="BF705" s="650"/>
      <c r="BG705" s="650"/>
      <c r="BH705" s="650"/>
      <c r="BI705" s="650"/>
      <c r="BJ705" s="650"/>
      <c r="BK705" s="650"/>
      <c r="BL705" s="650"/>
      <c r="BM705" s="650"/>
      <c r="BN705" s="650"/>
      <c r="BO705" s="650"/>
      <c r="BP705" s="650"/>
      <c r="BQ705" s="650"/>
      <c r="BR705" s="650"/>
      <c r="BS705" s="650"/>
      <c r="BT705" s="650"/>
      <c r="BU705" s="650"/>
      <c r="BV705" s="650"/>
      <c r="BW705" s="650"/>
      <c r="BX705" s="650"/>
      <c r="BY705" s="650"/>
      <c r="BZ705" s="650"/>
      <c r="CA705" s="650"/>
      <c r="CB705" s="650"/>
      <c r="CC705" s="650"/>
      <c r="CD705" s="650"/>
      <c r="CE705" s="650"/>
      <c r="CF705" s="650"/>
      <c r="CG705" s="650"/>
      <c r="CH705" s="650"/>
    </row>
    <row r="706" spans="1:86" ht="13.5" customHeight="1">
      <c r="A706" s="379"/>
      <c r="B706" s="649"/>
      <c r="C706" s="650"/>
      <c r="D706" s="650"/>
      <c r="E706" s="650"/>
      <c r="F706" s="650"/>
      <c r="G706" s="650"/>
      <c r="H706" s="650"/>
      <c r="I706" s="650"/>
      <c r="J706" s="650"/>
      <c r="K706" s="650"/>
      <c r="L706" s="650"/>
      <c r="M706" s="650"/>
      <c r="N706" s="650"/>
      <c r="O706" s="650"/>
      <c r="P706" s="650"/>
      <c r="Q706" s="650"/>
      <c r="R706" s="650"/>
      <c r="S706" s="650"/>
      <c r="T706" s="650"/>
      <c r="U706" s="650"/>
      <c r="V706" s="650"/>
      <c r="W706" s="650"/>
      <c r="X706" s="650"/>
      <c r="Y706" s="650"/>
      <c r="Z706" s="650"/>
      <c r="AA706" s="650"/>
      <c r="AB706" s="650"/>
      <c r="AC706" s="650"/>
      <c r="AD706" s="650"/>
      <c r="AE706" s="650"/>
      <c r="AF706" s="650"/>
      <c r="AG706" s="650"/>
      <c r="AH706" s="650"/>
      <c r="AI706" s="650"/>
      <c r="AJ706" s="650"/>
      <c r="AK706" s="650"/>
      <c r="AL706" s="650"/>
      <c r="AM706" s="650"/>
      <c r="AN706" s="650"/>
      <c r="AO706" s="650"/>
      <c r="AP706" s="650"/>
      <c r="AQ706" s="650"/>
      <c r="AR706" s="650"/>
      <c r="AS706" s="650"/>
      <c r="AT706" s="650"/>
      <c r="AU706" s="650"/>
      <c r="AV706" s="650"/>
      <c r="AW706" s="650"/>
      <c r="AX706" s="650"/>
      <c r="AY706" s="650"/>
      <c r="AZ706" s="650"/>
      <c r="BA706" s="650"/>
      <c r="BB706" s="650"/>
      <c r="BC706" s="650"/>
      <c r="BD706" s="650"/>
      <c r="BE706" s="650"/>
      <c r="BF706" s="650"/>
      <c r="BG706" s="650"/>
      <c r="BH706" s="650"/>
      <c r="BI706" s="650"/>
      <c r="BJ706" s="650"/>
      <c r="BK706" s="650"/>
      <c r="BL706" s="650"/>
      <c r="BM706" s="650"/>
      <c r="BN706" s="650"/>
      <c r="BO706" s="650"/>
      <c r="BP706" s="650"/>
      <c r="BQ706" s="650"/>
      <c r="BR706" s="650"/>
      <c r="BS706" s="650"/>
      <c r="BT706" s="650"/>
      <c r="BU706" s="650"/>
      <c r="BV706" s="650"/>
      <c r="BW706" s="650"/>
      <c r="BX706" s="650"/>
      <c r="BY706" s="650"/>
      <c r="BZ706" s="650"/>
      <c r="CA706" s="650"/>
      <c r="CB706" s="650"/>
      <c r="CC706" s="650"/>
      <c r="CD706" s="650"/>
      <c r="CE706" s="650"/>
      <c r="CF706" s="650"/>
      <c r="CG706" s="650"/>
      <c r="CH706" s="650"/>
    </row>
    <row r="707" spans="1:86" ht="13.5" customHeight="1">
      <c r="A707" s="379"/>
      <c r="B707" s="649"/>
      <c r="C707" s="650"/>
      <c r="D707" s="650"/>
      <c r="E707" s="650"/>
      <c r="F707" s="650"/>
      <c r="G707" s="650"/>
      <c r="H707" s="650"/>
      <c r="I707" s="650"/>
      <c r="J707" s="650"/>
      <c r="K707" s="650"/>
      <c r="L707" s="650"/>
      <c r="M707" s="650"/>
      <c r="N707" s="650"/>
      <c r="O707" s="650"/>
      <c r="P707" s="650"/>
      <c r="Q707" s="650"/>
      <c r="R707" s="650"/>
      <c r="S707" s="650"/>
      <c r="T707" s="650"/>
      <c r="U707" s="650"/>
      <c r="V707" s="650"/>
      <c r="W707" s="650"/>
      <c r="X707" s="650"/>
      <c r="Y707" s="650"/>
      <c r="Z707" s="650"/>
      <c r="AA707" s="650"/>
      <c r="AB707" s="650"/>
      <c r="AC707" s="650"/>
      <c r="AD707" s="650"/>
      <c r="AE707" s="650"/>
      <c r="AF707" s="650"/>
      <c r="AG707" s="650"/>
      <c r="AH707" s="650"/>
      <c r="AI707" s="650"/>
      <c r="AJ707" s="650"/>
      <c r="AK707" s="650"/>
      <c r="AL707" s="650"/>
      <c r="AM707" s="650"/>
      <c r="AN707" s="650"/>
      <c r="AO707" s="650"/>
      <c r="AP707" s="650"/>
      <c r="AQ707" s="650"/>
      <c r="AR707" s="650"/>
      <c r="AS707" s="650"/>
      <c r="AT707" s="650"/>
      <c r="AU707" s="650"/>
      <c r="AV707" s="650"/>
      <c r="AW707" s="650"/>
      <c r="AX707" s="650"/>
      <c r="AY707" s="650"/>
      <c r="AZ707" s="650"/>
      <c r="BA707" s="650"/>
      <c r="BB707" s="650"/>
      <c r="BC707" s="650"/>
      <c r="BD707" s="650"/>
      <c r="BE707" s="650"/>
      <c r="BF707" s="650"/>
      <c r="BG707" s="650"/>
      <c r="BH707" s="650"/>
      <c r="BI707" s="650"/>
      <c r="BJ707" s="650"/>
      <c r="BK707" s="650"/>
      <c r="BL707" s="650"/>
      <c r="BM707" s="650"/>
      <c r="BN707" s="650"/>
      <c r="BO707" s="650"/>
      <c r="BP707" s="650"/>
      <c r="BQ707" s="650"/>
      <c r="BR707" s="650"/>
      <c r="BS707" s="650"/>
      <c r="BT707" s="650"/>
      <c r="BU707" s="650"/>
      <c r="BV707" s="650"/>
      <c r="BW707" s="650"/>
      <c r="BX707" s="650"/>
      <c r="BY707" s="650"/>
      <c r="BZ707" s="650"/>
      <c r="CA707" s="650"/>
      <c r="CB707" s="650"/>
      <c r="CC707" s="650"/>
      <c r="CD707" s="650"/>
      <c r="CE707" s="650"/>
      <c r="CF707" s="650"/>
      <c r="CG707" s="650"/>
      <c r="CH707" s="650"/>
    </row>
    <row r="708" spans="1:86" ht="13.5" customHeight="1">
      <c r="A708" s="379"/>
      <c r="B708" s="649"/>
      <c r="C708" s="650"/>
      <c r="D708" s="650"/>
      <c r="E708" s="650"/>
      <c r="F708" s="650"/>
      <c r="G708" s="650"/>
      <c r="H708" s="650"/>
      <c r="I708" s="650"/>
      <c r="J708" s="650"/>
      <c r="K708" s="650"/>
      <c r="L708" s="650"/>
      <c r="M708" s="650"/>
      <c r="N708" s="650"/>
      <c r="O708" s="650"/>
      <c r="P708" s="650"/>
      <c r="Q708" s="650"/>
      <c r="R708" s="650"/>
      <c r="S708" s="650"/>
      <c r="T708" s="650"/>
      <c r="U708" s="650"/>
      <c r="V708" s="650"/>
      <c r="W708" s="650"/>
      <c r="X708" s="650"/>
      <c r="Y708" s="650"/>
      <c r="Z708" s="650"/>
      <c r="AA708" s="650"/>
      <c r="AB708" s="650"/>
      <c r="AC708" s="650"/>
      <c r="AD708" s="650"/>
      <c r="AE708" s="650"/>
      <c r="AF708" s="650"/>
      <c r="AG708" s="650"/>
      <c r="AH708" s="650"/>
      <c r="AI708" s="650"/>
      <c r="AJ708" s="650"/>
      <c r="AK708" s="650"/>
      <c r="AL708" s="650"/>
      <c r="AM708" s="650"/>
      <c r="AN708" s="650"/>
      <c r="AO708" s="650"/>
      <c r="AP708" s="650"/>
      <c r="AQ708" s="650"/>
      <c r="AR708" s="650"/>
      <c r="AS708" s="650"/>
      <c r="AT708" s="650"/>
      <c r="AU708" s="650"/>
      <c r="AV708" s="650"/>
      <c r="AW708" s="650"/>
      <c r="AX708" s="650"/>
      <c r="AY708" s="650"/>
      <c r="AZ708" s="650"/>
      <c r="BA708" s="650"/>
      <c r="BB708" s="650"/>
      <c r="BC708" s="650"/>
      <c r="BD708" s="650"/>
      <c r="BE708" s="650"/>
      <c r="BF708" s="650"/>
      <c r="BG708" s="650"/>
      <c r="BH708" s="650"/>
      <c r="BI708" s="650"/>
      <c r="BJ708" s="650"/>
      <c r="BK708" s="650"/>
      <c r="BL708" s="650"/>
      <c r="BM708" s="650"/>
      <c r="BN708" s="650"/>
      <c r="BO708" s="650"/>
      <c r="BP708" s="650"/>
      <c r="BQ708" s="650"/>
      <c r="BR708" s="650"/>
      <c r="BS708" s="650"/>
      <c r="BT708" s="650"/>
      <c r="BU708" s="650"/>
      <c r="BV708" s="650"/>
      <c r="BW708" s="650"/>
      <c r="BX708" s="650"/>
      <c r="BY708" s="650"/>
      <c r="BZ708" s="650"/>
      <c r="CA708" s="650"/>
      <c r="CB708" s="650"/>
      <c r="CC708" s="650"/>
      <c r="CD708" s="650"/>
      <c r="CE708" s="650"/>
      <c r="CF708" s="650"/>
      <c r="CG708" s="650"/>
      <c r="CH708" s="650"/>
    </row>
    <row r="709" spans="1:86" ht="13.5" customHeight="1">
      <c r="A709" s="379"/>
      <c r="B709" s="649"/>
      <c r="C709" s="650"/>
      <c r="D709" s="650"/>
      <c r="E709" s="650"/>
      <c r="F709" s="650"/>
      <c r="G709" s="650"/>
      <c r="H709" s="650"/>
      <c r="I709" s="650"/>
      <c r="J709" s="650"/>
      <c r="K709" s="650"/>
      <c r="L709" s="650"/>
      <c r="M709" s="650"/>
      <c r="N709" s="650"/>
      <c r="O709" s="650"/>
      <c r="P709" s="650"/>
      <c r="Q709" s="650"/>
      <c r="R709" s="650"/>
      <c r="S709" s="650"/>
      <c r="T709" s="650"/>
      <c r="U709" s="650"/>
      <c r="V709" s="650"/>
      <c r="W709" s="650"/>
      <c r="X709" s="650"/>
      <c r="Y709" s="650"/>
      <c r="Z709" s="650"/>
      <c r="AA709" s="650"/>
      <c r="AB709" s="650"/>
      <c r="AC709" s="650"/>
      <c r="AD709" s="650"/>
      <c r="AE709" s="650"/>
      <c r="AF709" s="650"/>
      <c r="AG709" s="650"/>
      <c r="AH709" s="650"/>
      <c r="AI709" s="650"/>
      <c r="AJ709" s="650"/>
      <c r="AK709" s="650"/>
      <c r="AL709" s="650"/>
      <c r="AM709" s="650"/>
      <c r="AN709" s="650"/>
      <c r="AO709" s="650"/>
      <c r="AP709" s="650"/>
      <c r="AQ709" s="650"/>
      <c r="AR709" s="650"/>
      <c r="AS709" s="650"/>
      <c r="AT709" s="650"/>
      <c r="AU709" s="650"/>
      <c r="AV709" s="650"/>
      <c r="AW709" s="650"/>
      <c r="AX709" s="650"/>
      <c r="AY709" s="650"/>
      <c r="AZ709" s="650"/>
      <c r="BA709" s="650"/>
      <c r="BB709" s="650"/>
      <c r="BC709" s="650"/>
      <c r="BD709" s="650"/>
      <c r="BE709" s="650"/>
      <c r="BF709" s="650"/>
      <c r="BG709" s="650"/>
      <c r="BH709" s="650"/>
      <c r="BI709" s="650"/>
      <c r="BJ709" s="650"/>
      <c r="BK709" s="650"/>
      <c r="BL709" s="650"/>
      <c r="BM709" s="650"/>
      <c r="BN709" s="650"/>
      <c r="BO709" s="650"/>
      <c r="BP709" s="650"/>
      <c r="BQ709" s="650"/>
      <c r="BR709" s="650"/>
      <c r="BS709" s="650"/>
      <c r="BT709" s="650"/>
      <c r="BU709" s="650"/>
      <c r="BV709" s="650"/>
      <c r="BW709" s="650"/>
      <c r="BX709" s="650"/>
      <c r="BY709" s="650"/>
      <c r="BZ709" s="650"/>
      <c r="CA709" s="650"/>
      <c r="CB709" s="650"/>
      <c r="CC709" s="650"/>
      <c r="CD709" s="650"/>
      <c r="CE709" s="650"/>
      <c r="CF709" s="650"/>
      <c r="CG709" s="650"/>
      <c r="CH709" s="650"/>
    </row>
    <row r="710" spans="1:86" ht="13.5" customHeight="1">
      <c r="A710" s="379"/>
      <c r="B710" s="649"/>
      <c r="C710" s="650"/>
      <c r="D710" s="650"/>
      <c r="E710" s="650"/>
      <c r="F710" s="650"/>
      <c r="G710" s="650"/>
      <c r="H710" s="650"/>
      <c r="I710" s="650"/>
      <c r="J710" s="650"/>
      <c r="K710" s="650"/>
      <c r="L710" s="650"/>
      <c r="M710" s="650"/>
      <c r="N710" s="650"/>
      <c r="O710" s="650"/>
      <c r="P710" s="650"/>
      <c r="Q710" s="650"/>
      <c r="R710" s="650"/>
      <c r="S710" s="650"/>
      <c r="T710" s="650"/>
      <c r="U710" s="650"/>
      <c r="V710" s="650"/>
      <c r="W710" s="650"/>
      <c r="X710" s="650"/>
      <c r="Y710" s="650"/>
      <c r="Z710" s="650"/>
      <c r="AA710" s="650"/>
      <c r="AB710" s="650"/>
      <c r="AC710" s="650"/>
      <c r="AD710" s="650"/>
      <c r="AE710" s="650"/>
      <c r="AF710" s="650"/>
      <c r="AG710" s="650"/>
      <c r="AH710" s="650"/>
      <c r="AI710" s="650"/>
      <c r="AJ710" s="650"/>
      <c r="AK710" s="650"/>
      <c r="AL710" s="650"/>
      <c r="AM710" s="650"/>
      <c r="AN710" s="650"/>
      <c r="AO710" s="650"/>
      <c r="AP710" s="650"/>
      <c r="AQ710" s="650"/>
      <c r="AR710" s="650"/>
      <c r="AS710" s="650"/>
      <c r="AT710" s="650"/>
      <c r="AU710" s="650"/>
      <c r="AV710" s="650"/>
      <c r="AW710" s="650"/>
      <c r="AX710" s="650"/>
      <c r="AY710" s="650"/>
      <c r="AZ710" s="650"/>
      <c r="BA710" s="650"/>
      <c r="BB710" s="650"/>
      <c r="BC710" s="650"/>
      <c r="BD710" s="650"/>
      <c r="BE710" s="650"/>
      <c r="BF710" s="650"/>
      <c r="BG710" s="650"/>
      <c r="BH710" s="650"/>
      <c r="BI710" s="650"/>
      <c r="BJ710" s="650"/>
      <c r="BK710" s="650"/>
      <c r="BL710" s="650"/>
      <c r="BM710" s="650"/>
      <c r="BN710" s="650"/>
      <c r="BO710" s="650"/>
      <c r="BP710" s="650"/>
      <c r="BQ710" s="650"/>
      <c r="BR710" s="650"/>
      <c r="BS710" s="650"/>
      <c r="BT710" s="650"/>
      <c r="BU710" s="650"/>
      <c r="BV710" s="650"/>
      <c r="BW710" s="650"/>
      <c r="BX710" s="650"/>
      <c r="BY710" s="650"/>
      <c r="BZ710" s="650"/>
      <c r="CA710" s="650"/>
      <c r="CB710" s="650"/>
      <c r="CC710" s="650"/>
      <c r="CD710" s="650"/>
      <c r="CE710" s="650"/>
      <c r="CF710" s="650"/>
      <c r="CG710" s="650"/>
      <c r="CH710" s="650"/>
    </row>
    <row r="711" spans="1:86" ht="13.5" customHeight="1">
      <c r="A711" s="379"/>
      <c r="B711" s="649"/>
      <c r="C711" s="650"/>
      <c r="D711" s="650"/>
      <c r="E711" s="650"/>
      <c r="F711" s="650"/>
      <c r="G711" s="650"/>
      <c r="H711" s="650"/>
      <c r="I711" s="650"/>
      <c r="J711" s="650"/>
      <c r="K711" s="650"/>
      <c r="L711" s="650"/>
      <c r="M711" s="650"/>
      <c r="N711" s="650"/>
      <c r="O711" s="650"/>
      <c r="P711" s="650"/>
      <c r="Q711" s="650"/>
      <c r="R711" s="650"/>
      <c r="S711" s="650"/>
      <c r="T711" s="650"/>
      <c r="U711" s="650"/>
      <c r="V711" s="650"/>
      <c r="W711" s="650"/>
      <c r="X711" s="650"/>
      <c r="Y711" s="650"/>
      <c r="Z711" s="650"/>
      <c r="AA711" s="650"/>
      <c r="AB711" s="650"/>
      <c r="AC711" s="650"/>
      <c r="AD711" s="650"/>
      <c r="AE711" s="650"/>
      <c r="AF711" s="650"/>
      <c r="AG711" s="650"/>
      <c r="AH711" s="650"/>
      <c r="AI711" s="650"/>
      <c r="AJ711" s="650"/>
      <c r="AK711" s="650"/>
      <c r="AL711" s="650"/>
      <c r="AM711" s="650"/>
      <c r="AN711" s="650"/>
      <c r="AO711" s="650"/>
      <c r="AP711" s="650"/>
      <c r="AQ711" s="650"/>
      <c r="AR711" s="650"/>
      <c r="AS711" s="650"/>
      <c r="AT711" s="650"/>
      <c r="AU711" s="650"/>
      <c r="AV711" s="650"/>
      <c r="AW711" s="650"/>
      <c r="AX711" s="650"/>
      <c r="AY711" s="650"/>
      <c r="AZ711" s="650"/>
      <c r="BA711" s="650"/>
      <c r="BB711" s="650"/>
      <c r="BC711" s="650"/>
      <c r="BD711" s="650"/>
      <c r="BE711" s="650"/>
      <c r="BF711" s="650"/>
      <c r="BG711" s="650"/>
      <c r="BH711" s="650"/>
      <c r="BI711" s="650"/>
      <c r="BJ711" s="650"/>
      <c r="BK711" s="650"/>
      <c r="BL711" s="650"/>
      <c r="BM711" s="650"/>
      <c r="BN711" s="650"/>
      <c r="BO711" s="650"/>
      <c r="BP711" s="650"/>
      <c r="BQ711" s="650"/>
      <c r="BR711" s="650"/>
      <c r="BS711" s="650"/>
      <c r="BT711" s="650"/>
      <c r="BU711" s="650"/>
      <c r="BV711" s="650"/>
      <c r="BW711" s="650"/>
      <c r="BX711" s="650"/>
      <c r="BY711" s="650"/>
      <c r="BZ711" s="650"/>
      <c r="CA711" s="650"/>
      <c r="CB711" s="650"/>
      <c r="CC711" s="650"/>
      <c r="CD711" s="650"/>
      <c r="CE711" s="650"/>
      <c r="CF711" s="650"/>
      <c r="CG711" s="650"/>
      <c r="CH711" s="650"/>
    </row>
    <row r="712" spans="1:86" ht="13.5" customHeight="1">
      <c r="A712" s="379"/>
      <c r="B712" s="649"/>
      <c r="C712" s="650"/>
      <c r="D712" s="650"/>
      <c r="E712" s="650"/>
      <c r="F712" s="650"/>
      <c r="G712" s="650"/>
      <c r="H712" s="650"/>
      <c r="I712" s="650"/>
      <c r="J712" s="650"/>
      <c r="K712" s="650"/>
      <c r="L712" s="650"/>
      <c r="M712" s="650"/>
      <c r="N712" s="650"/>
      <c r="O712" s="650"/>
      <c r="P712" s="650"/>
      <c r="Q712" s="650"/>
      <c r="R712" s="650"/>
      <c r="S712" s="650"/>
      <c r="T712" s="650"/>
      <c r="U712" s="650"/>
      <c r="V712" s="650"/>
      <c r="W712" s="650"/>
      <c r="X712" s="650"/>
      <c r="Y712" s="650"/>
      <c r="Z712" s="650"/>
      <c r="AA712" s="650"/>
      <c r="AB712" s="650"/>
      <c r="AC712" s="650"/>
      <c r="AD712" s="650"/>
      <c r="AE712" s="650"/>
      <c r="AF712" s="650"/>
      <c r="AG712" s="650"/>
      <c r="AH712" s="650"/>
      <c r="AI712" s="650"/>
      <c r="AJ712" s="650"/>
      <c r="AK712" s="650"/>
      <c r="AL712" s="650"/>
      <c r="AM712" s="650"/>
      <c r="AN712" s="650"/>
      <c r="AO712" s="650"/>
      <c r="AP712" s="650"/>
      <c r="AQ712" s="650"/>
      <c r="AR712" s="650"/>
      <c r="AS712" s="650"/>
      <c r="AT712" s="650"/>
      <c r="AU712" s="650"/>
      <c r="AV712" s="650"/>
      <c r="AW712" s="650"/>
      <c r="AX712" s="650"/>
      <c r="AY712" s="650"/>
      <c r="AZ712" s="650"/>
      <c r="BA712" s="650"/>
      <c r="BB712" s="650"/>
      <c r="BC712" s="650"/>
      <c r="BD712" s="650"/>
      <c r="BE712" s="650"/>
      <c r="BF712" s="650"/>
      <c r="BG712" s="650"/>
      <c r="BH712" s="650"/>
      <c r="BI712" s="650"/>
      <c r="BJ712" s="650"/>
      <c r="BK712" s="650"/>
      <c r="BL712" s="650"/>
      <c r="BM712" s="650"/>
      <c r="BN712" s="650"/>
      <c r="BO712" s="650"/>
      <c r="BP712" s="650"/>
      <c r="BQ712" s="650"/>
      <c r="BR712" s="650"/>
      <c r="BS712" s="650"/>
      <c r="BT712" s="650"/>
      <c r="BU712" s="650"/>
      <c r="BV712" s="650"/>
      <c r="BW712" s="650"/>
      <c r="BX712" s="650"/>
      <c r="BY712" s="650"/>
      <c r="BZ712" s="650"/>
      <c r="CA712" s="650"/>
      <c r="CB712" s="650"/>
      <c r="CC712" s="650"/>
      <c r="CD712" s="650"/>
      <c r="CE712" s="650"/>
      <c r="CF712" s="650"/>
      <c r="CG712" s="650"/>
      <c r="CH712" s="650"/>
    </row>
    <row r="713" spans="1:86" ht="13.5" customHeight="1">
      <c r="A713" s="379"/>
      <c r="B713" s="649"/>
      <c r="C713" s="650"/>
      <c r="D713" s="650"/>
      <c r="E713" s="650"/>
      <c r="F713" s="650"/>
      <c r="G713" s="650"/>
      <c r="H713" s="650"/>
      <c r="I713" s="650"/>
      <c r="J713" s="650"/>
      <c r="K713" s="650"/>
      <c r="L713" s="650"/>
      <c r="M713" s="650"/>
      <c r="N713" s="650"/>
      <c r="O713" s="650"/>
      <c r="P713" s="650"/>
      <c r="Q713" s="650"/>
      <c r="R713" s="650"/>
      <c r="S713" s="650"/>
      <c r="T713" s="650"/>
      <c r="U713" s="650"/>
      <c r="V713" s="650"/>
      <c r="W713" s="650"/>
      <c r="X713" s="650"/>
      <c r="Y713" s="650"/>
      <c r="Z713" s="650"/>
      <c r="AA713" s="650"/>
      <c r="AB713" s="650"/>
      <c r="AC713" s="650"/>
      <c r="AD713" s="650"/>
      <c r="AE713" s="650"/>
      <c r="AF713" s="650"/>
      <c r="AG713" s="650"/>
      <c r="AH713" s="650"/>
      <c r="AI713" s="650"/>
      <c r="AJ713" s="650"/>
      <c r="AK713" s="650"/>
      <c r="AL713" s="650"/>
      <c r="AM713" s="650"/>
      <c r="AN713" s="650"/>
      <c r="AO713" s="650"/>
      <c r="AP713" s="650"/>
      <c r="AQ713" s="650"/>
      <c r="AR713" s="650"/>
      <c r="AS713" s="650"/>
      <c r="AT713" s="650"/>
      <c r="AU713" s="650"/>
      <c r="AV713" s="650"/>
      <c r="AW713" s="650"/>
      <c r="AX713" s="650"/>
      <c r="AY713" s="650"/>
      <c r="AZ713" s="650"/>
      <c r="BA713" s="650"/>
      <c r="BB713" s="650"/>
      <c r="BC713" s="650"/>
      <c r="BD713" s="650"/>
      <c r="BE713" s="650"/>
      <c r="BF713" s="650"/>
      <c r="BG713" s="650"/>
      <c r="BH713" s="650"/>
      <c r="BI713" s="650"/>
      <c r="BJ713" s="650"/>
      <c r="BK713" s="650"/>
      <c r="BL713" s="650"/>
      <c r="BM713" s="650"/>
      <c r="BN713" s="650"/>
      <c r="BO713" s="650"/>
      <c r="BP713" s="650"/>
      <c r="BQ713" s="650"/>
      <c r="BR713" s="650"/>
      <c r="BS713" s="650"/>
      <c r="BT713" s="650"/>
      <c r="BU713" s="650"/>
      <c r="BV713" s="650"/>
      <c r="BW713" s="650"/>
      <c r="BX713" s="650"/>
      <c r="BY713" s="650"/>
      <c r="BZ713" s="650"/>
      <c r="CA713" s="650"/>
      <c r="CB713" s="650"/>
      <c r="CC713" s="650"/>
      <c r="CD713" s="650"/>
      <c r="CE713" s="650"/>
      <c r="CF713" s="650"/>
      <c r="CG713" s="650"/>
      <c r="CH713" s="650"/>
    </row>
    <row r="714" spans="1:86" ht="13.5" customHeight="1">
      <c r="A714" s="379"/>
      <c r="B714" s="649"/>
      <c r="C714" s="650"/>
      <c r="D714" s="650"/>
      <c r="E714" s="650"/>
      <c r="F714" s="650"/>
      <c r="G714" s="650"/>
      <c r="H714" s="650"/>
      <c r="I714" s="650"/>
      <c r="J714" s="650"/>
      <c r="K714" s="650"/>
      <c r="L714" s="650"/>
      <c r="M714" s="650"/>
      <c r="N714" s="650"/>
      <c r="O714" s="650"/>
      <c r="P714" s="650"/>
      <c r="Q714" s="650"/>
      <c r="R714" s="650"/>
      <c r="S714" s="650"/>
      <c r="T714" s="650"/>
      <c r="U714" s="650"/>
      <c r="V714" s="650"/>
      <c r="W714" s="650"/>
      <c r="X714" s="650"/>
      <c r="Y714" s="650"/>
      <c r="Z714" s="650"/>
      <c r="AA714" s="650"/>
      <c r="AB714" s="650"/>
      <c r="AC714" s="650"/>
      <c r="AD714" s="650"/>
      <c r="AE714" s="650"/>
      <c r="AF714" s="650"/>
      <c r="AG714" s="650"/>
      <c r="AH714" s="650"/>
      <c r="AI714" s="650"/>
      <c r="AJ714" s="650"/>
      <c r="AK714" s="650"/>
      <c r="AL714" s="650"/>
      <c r="AM714" s="650"/>
      <c r="AN714" s="650"/>
      <c r="AO714" s="650"/>
      <c r="AP714" s="650"/>
      <c r="AQ714" s="650"/>
      <c r="AR714" s="650"/>
      <c r="AS714" s="650"/>
      <c r="AT714" s="650"/>
      <c r="AU714" s="650"/>
      <c r="AV714" s="650"/>
      <c r="AW714" s="650"/>
      <c r="AX714" s="650"/>
      <c r="AY714" s="650"/>
      <c r="AZ714" s="650"/>
      <c r="BA714" s="650"/>
      <c r="BB714" s="650"/>
      <c r="BC714" s="650"/>
      <c r="BD714" s="650"/>
      <c r="BE714" s="650"/>
      <c r="BF714" s="650"/>
      <c r="BG714" s="650"/>
      <c r="BH714" s="650"/>
      <c r="BI714" s="650"/>
      <c r="BJ714" s="650"/>
      <c r="BK714" s="650"/>
      <c r="BL714" s="650"/>
      <c r="BM714" s="650"/>
      <c r="BN714" s="650"/>
      <c r="BO714" s="650"/>
      <c r="BP714" s="650"/>
      <c r="BQ714" s="650"/>
      <c r="BR714" s="650"/>
      <c r="BS714" s="650"/>
      <c r="BT714" s="650"/>
      <c r="BU714" s="650"/>
      <c r="BV714" s="650"/>
      <c r="BW714" s="650"/>
      <c r="BX714" s="650"/>
      <c r="BY714" s="650"/>
      <c r="BZ714" s="650"/>
      <c r="CA714" s="650"/>
      <c r="CB714" s="650"/>
      <c r="CC714" s="650"/>
      <c r="CD714" s="650"/>
      <c r="CE714" s="650"/>
      <c r="CF714" s="650"/>
      <c r="CG714" s="650"/>
      <c r="CH714" s="650"/>
    </row>
    <row r="715" spans="1:86" ht="13.5" customHeight="1">
      <c r="A715" s="379"/>
      <c r="B715" s="649"/>
      <c r="C715" s="650"/>
      <c r="D715" s="650"/>
      <c r="E715" s="650"/>
      <c r="F715" s="650"/>
      <c r="G715" s="650"/>
      <c r="H715" s="650"/>
      <c r="I715" s="650"/>
      <c r="J715" s="650"/>
      <c r="K715" s="650"/>
      <c r="L715" s="650"/>
      <c r="M715" s="650"/>
      <c r="N715" s="650"/>
      <c r="O715" s="650"/>
      <c r="P715" s="650"/>
      <c r="Q715" s="650"/>
      <c r="R715" s="650"/>
      <c r="S715" s="650"/>
      <c r="T715" s="650"/>
      <c r="U715" s="650"/>
      <c r="V715" s="650"/>
      <c r="W715" s="650"/>
      <c r="X715" s="650"/>
      <c r="Y715" s="650"/>
      <c r="Z715" s="650"/>
      <c r="AA715" s="650"/>
      <c r="AB715" s="650"/>
      <c r="AC715" s="650"/>
      <c r="AD715" s="650"/>
      <c r="AE715" s="650"/>
      <c r="AF715" s="650"/>
      <c r="AG715" s="650"/>
      <c r="AH715" s="650"/>
      <c r="AI715" s="650"/>
      <c r="AJ715" s="650"/>
      <c r="AK715" s="650"/>
      <c r="AL715" s="650"/>
      <c r="AM715" s="650"/>
      <c r="AN715" s="650"/>
      <c r="AO715" s="650"/>
      <c r="AP715" s="650"/>
      <c r="AQ715" s="650"/>
      <c r="AR715" s="650"/>
      <c r="AS715" s="650"/>
      <c r="AT715" s="650"/>
      <c r="AU715" s="650"/>
      <c r="AV715" s="650"/>
      <c r="AW715" s="650"/>
      <c r="AX715" s="650"/>
      <c r="AY715" s="650"/>
      <c r="AZ715" s="650"/>
      <c r="BA715" s="650"/>
      <c r="BB715" s="650"/>
      <c r="BC715" s="650"/>
      <c r="BD715" s="650"/>
      <c r="BE715" s="650"/>
      <c r="BF715" s="650"/>
      <c r="BG715" s="650"/>
      <c r="BH715" s="650"/>
      <c r="BI715" s="650"/>
      <c r="BJ715" s="650"/>
      <c r="BK715" s="650"/>
      <c r="BL715" s="650"/>
      <c r="BM715" s="650"/>
      <c r="BN715" s="650"/>
      <c r="BO715" s="650"/>
      <c r="BP715" s="650"/>
      <c r="BQ715" s="650"/>
      <c r="BR715" s="650"/>
      <c r="BS715" s="650"/>
      <c r="BT715" s="650"/>
      <c r="BU715" s="650"/>
      <c r="BV715" s="650"/>
      <c r="BW715" s="650"/>
      <c r="BX715" s="650"/>
      <c r="BY715" s="650"/>
      <c r="BZ715" s="650"/>
      <c r="CA715" s="650"/>
      <c r="CB715" s="650"/>
      <c r="CC715" s="650"/>
      <c r="CD715" s="650"/>
      <c r="CE715" s="650"/>
      <c r="CF715" s="650"/>
      <c r="CG715" s="650"/>
      <c r="CH715" s="650"/>
    </row>
    <row r="716" spans="1:86" ht="13.5" customHeight="1">
      <c r="A716" s="379"/>
      <c r="B716" s="649"/>
      <c r="C716" s="650"/>
      <c r="D716" s="650"/>
      <c r="E716" s="650"/>
      <c r="F716" s="650"/>
      <c r="G716" s="650"/>
      <c r="H716" s="650"/>
      <c r="I716" s="650"/>
      <c r="J716" s="650"/>
      <c r="K716" s="650"/>
      <c r="L716" s="650"/>
      <c r="M716" s="650"/>
      <c r="N716" s="650"/>
      <c r="O716" s="650"/>
      <c r="P716" s="650"/>
      <c r="Q716" s="650"/>
      <c r="R716" s="650"/>
      <c r="S716" s="650"/>
      <c r="T716" s="650"/>
      <c r="U716" s="650"/>
      <c r="V716" s="650"/>
      <c r="W716" s="650"/>
      <c r="X716" s="650"/>
      <c r="Y716" s="650"/>
      <c r="Z716" s="650"/>
      <c r="AA716" s="650"/>
      <c r="AB716" s="650"/>
      <c r="AC716" s="650"/>
      <c r="AD716" s="650"/>
      <c r="AE716" s="650"/>
      <c r="AF716" s="650"/>
      <c r="AG716" s="650"/>
      <c r="AH716" s="650"/>
      <c r="AI716" s="650"/>
      <c r="AJ716" s="650"/>
      <c r="AK716" s="650"/>
      <c r="AL716" s="650"/>
      <c r="AM716" s="650"/>
      <c r="AN716" s="650"/>
      <c r="AO716" s="650"/>
      <c r="AP716" s="650"/>
      <c r="AQ716" s="650"/>
      <c r="AR716" s="650"/>
      <c r="AS716" s="650"/>
      <c r="AT716" s="650"/>
      <c r="AU716" s="650"/>
      <c r="AV716" s="650"/>
      <c r="AW716" s="650"/>
      <c r="AX716" s="650"/>
      <c r="AY716" s="650"/>
      <c r="AZ716" s="650"/>
      <c r="BA716" s="650"/>
      <c r="BB716" s="650"/>
      <c r="BC716" s="650"/>
      <c r="BD716" s="650"/>
      <c r="BE716" s="650"/>
      <c r="BF716" s="650"/>
      <c r="BG716" s="650"/>
      <c r="BH716" s="650"/>
      <c r="BI716" s="650"/>
      <c r="BJ716" s="650"/>
      <c r="BK716" s="650"/>
      <c r="BL716" s="650"/>
      <c r="BM716" s="650"/>
      <c r="BN716" s="650"/>
      <c r="BO716" s="650"/>
      <c r="BP716" s="650"/>
      <c r="BQ716" s="650"/>
      <c r="BR716" s="650"/>
      <c r="BS716" s="650"/>
      <c r="BT716" s="650"/>
      <c r="BU716" s="650"/>
      <c r="BV716" s="650"/>
      <c r="BW716" s="650"/>
      <c r="BX716" s="650"/>
      <c r="BY716" s="650"/>
      <c r="BZ716" s="650"/>
      <c r="CA716" s="650"/>
      <c r="CB716" s="650"/>
      <c r="CC716" s="650"/>
      <c r="CD716" s="650"/>
      <c r="CE716" s="650"/>
      <c r="CF716" s="650"/>
      <c r="CG716" s="650"/>
      <c r="CH716" s="650"/>
    </row>
    <row r="717" spans="1:86" ht="13.5" customHeight="1">
      <c r="A717" s="379"/>
      <c r="B717" s="649"/>
      <c r="C717" s="650"/>
      <c r="D717" s="650"/>
      <c r="E717" s="650"/>
      <c r="F717" s="650"/>
      <c r="G717" s="650"/>
      <c r="H717" s="650"/>
      <c r="I717" s="650"/>
      <c r="J717" s="650"/>
      <c r="K717" s="650"/>
      <c r="L717" s="650"/>
      <c r="M717" s="650"/>
      <c r="N717" s="650"/>
      <c r="O717" s="650"/>
      <c r="P717" s="650"/>
      <c r="Q717" s="650"/>
      <c r="R717" s="650"/>
      <c r="S717" s="650"/>
      <c r="T717" s="650"/>
      <c r="U717" s="650"/>
      <c r="V717" s="650"/>
      <c r="W717" s="650"/>
      <c r="X717" s="650"/>
      <c r="Y717" s="650"/>
      <c r="Z717" s="650"/>
      <c r="AA717" s="650"/>
      <c r="AB717" s="650"/>
      <c r="AC717" s="650"/>
      <c r="AD717" s="650"/>
      <c r="AE717" s="650"/>
      <c r="AF717" s="650"/>
      <c r="AG717" s="650"/>
      <c r="AH717" s="650"/>
      <c r="AI717" s="650"/>
      <c r="AJ717" s="650"/>
      <c r="AK717" s="650"/>
      <c r="AL717" s="650"/>
      <c r="AM717" s="650"/>
      <c r="AN717" s="650"/>
      <c r="AO717" s="650"/>
      <c r="AP717" s="650"/>
      <c r="AQ717" s="650"/>
      <c r="AR717" s="650"/>
      <c r="AS717" s="650"/>
      <c r="AT717" s="650"/>
      <c r="AU717" s="650"/>
      <c r="AV717" s="650"/>
      <c r="AW717" s="650"/>
      <c r="AX717" s="650"/>
      <c r="AY717" s="650"/>
      <c r="AZ717" s="650"/>
      <c r="BA717" s="650"/>
      <c r="BB717" s="650"/>
      <c r="BC717" s="650"/>
      <c r="BD717" s="650"/>
      <c r="BE717" s="650"/>
      <c r="BF717" s="650"/>
      <c r="BG717" s="650"/>
      <c r="BH717" s="650"/>
      <c r="BI717" s="650"/>
      <c r="BJ717" s="650"/>
      <c r="BK717" s="650"/>
      <c r="BL717" s="650"/>
      <c r="BM717" s="650"/>
      <c r="BN717" s="650"/>
      <c r="BO717" s="650"/>
      <c r="BP717" s="650"/>
      <c r="BQ717" s="650"/>
      <c r="BR717" s="650"/>
      <c r="BS717" s="650"/>
      <c r="BT717" s="650"/>
      <c r="BU717" s="650"/>
      <c r="BV717" s="650"/>
      <c r="BW717" s="650"/>
      <c r="BX717" s="650"/>
      <c r="BY717" s="650"/>
      <c r="BZ717" s="650"/>
      <c r="CA717" s="650"/>
      <c r="CB717" s="650"/>
      <c r="CC717" s="650"/>
      <c r="CD717" s="650"/>
      <c r="CE717" s="650"/>
      <c r="CF717" s="650"/>
      <c r="CG717" s="650"/>
      <c r="CH717" s="650"/>
    </row>
    <row r="718" spans="1:86" ht="13.5" customHeight="1">
      <c r="A718" s="379"/>
      <c r="B718" s="649"/>
      <c r="C718" s="650"/>
      <c r="D718" s="650"/>
      <c r="E718" s="650"/>
      <c r="F718" s="650"/>
      <c r="G718" s="650"/>
      <c r="H718" s="650"/>
      <c r="I718" s="650"/>
      <c r="J718" s="650"/>
      <c r="K718" s="650"/>
      <c r="L718" s="650"/>
      <c r="M718" s="650"/>
      <c r="N718" s="650"/>
      <c r="O718" s="650"/>
      <c r="P718" s="650"/>
      <c r="Q718" s="650"/>
      <c r="R718" s="650"/>
      <c r="S718" s="650"/>
      <c r="T718" s="650"/>
      <c r="U718" s="650"/>
      <c r="V718" s="650"/>
      <c r="W718" s="650"/>
      <c r="X718" s="650"/>
      <c r="Y718" s="650"/>
      <c r="Z718" s="650"/>
      <c r="AA718" s="650"/>
      <c r="AB718" s="650"/>
      <c r="AC718" s="650"/>
      <c r="AD718" s="650"/>
      <c r="AE718" s="650"/>
      <c r="AF718" s="650"/>
      <c r="AG718" s="650"/>
      <c r="AH718" s="650"/>
      <c r="AI718" s="650"/>
      <c r="AJ718" s="650"/>
      <c r="AK718" s="650"/>
      <c r="AL718" s="650"/>
      <c r="AM718" s="650"/>
      <c r="AN718" s="650"/>
      <c r="AO718" s="650"/>
      <c r="AP718" s="650"/>
      <c r="AQ718" s="650"/>
      <c r="AR718" s="650"/>
      <c r="AS718" s="650"/>
      <c r="AT718" s="650"/>
      <c r="AU718" s="650"/>
      <c r="AV718" s="650"/>
      <c r="AW718" s="650"/>
      <c r="AX718" s="650"/>
      <c r="AY718" s="650"/>
      <c r="AZ718" s="650"/>
      <c r="BA718" s="650"/>
      <c r="BB718" s="650"/>
      <c r="BC718" s="650"/>
      <c r="BD718" s="650"/>
      <c r="BE718" s="650"/>
      <c r="BF718" s="650"/>
      <c r="BG718" s="650"/>
      <c r="BH718" s="650"/>
      <c r="BI718" s="650"/>
      <c r="BJ718" s="650"/>
      <c r="BK718" s="650"/>
      <c r="BL718" s="650"/>
      <c r="BM718" s="650"/>
      <c r="BN718" s="650"/>
      <c r="BO718" s="650"/>
      <c r="BP718" s="650"/>
      <c r="BQ718" s="650"/>
      <c r="BR718" s="650"/>
      <c r="BS718" s="650"/>
      <c r="BT718" s="650"/>
      <c r="BU718" s="650"/>
      <c r="BV718" s="650"/>
      <c r="BW718" s="650"/>
      <c r="BX718" s="650"/>
      <c r="BY718" s="650"/>
      <c r="BZ718" s="650"/>
      <c r="CA718" s="650"/>
      <c r="CB718" s="650"/>
      <c r="CC718" s="650"/>
      <c r="CD718" s="650"/>
      <c r="CE718" s="650"/>
      <c r="CF718" s="650"/>
      <c r="CG718" s="650"/>
      <c r="CH718" s="650"/>
    </row>
    <row r="719" spans="1:86" ht="13.5" customHeight="1">
      <c r="A719" s="379"/>
      <c r="B719" s="649"/>
      <c r="C719" s="650"/>
      <c r="D719" s="650"/>
      <c r="E719" s="650"/>
      <c r="F719" s="650"/>
      <c r="G719" s="650"/>
      <c r="H719" s="650"/>
      <c r="I719" s="650"/>
      <c r="J719" s="650"/>
      <c r="K719" s="650"/>
      <c r="L719" s="650"/>
      <c r="M719" s="650"/>
      <c r="N719" s="650"/>
      <c r="O719" s="650"/>
      <c r="P719" s="650"/>
      <c r="Q719" s="650"/>
      <c r="R719" s="650"/>
      <c r="S719" s="650"/>
      <c r="T719" s="650"/>
      <c r="U719" s="650"/>
      <c r="V719" s="650"/>
      <c r="W719" s="650"/>
      <c r="X719" s="650"/>
      <c r="Y719" s="650"/>
      <c r="Z719" s="650"/>
      <c r="AA719" s="650"/>
      <c r="AB719" s="650"/>
      <c r="AC719" s="650"/>
      <c r="AD719" s="650"/>
      <c r="AE719" s="650"/>
      <c r="AF719" s="650"/>
      <c r="AG719" s="650"/>
      <c r="AH719" s="650"/>
      <c r="AI719" s="650"/>
      <c r="AJ719" s="650"/>
      <c r="AK719" s="650"/>
      <c r="AL719" s="650"/>
      <c r="AM719" s="650"/>
      <c r="AN719" s="650"/>
      <c r="AO719" s="650"/>
      <c r="AP719" s="650"/>
      <c r="AQ719" s="650"/>
      <c r="AR719" s="650"/>
      <c r="AS719" s="650"/>
      <c r="AT719" s="650"/>
      <c r="AU719" s="650"/>
      <c r="AV719" s="650"/>
      <c r="AW719" s="650"/>
      <c r="AX719" s="650"/>
      <c r="AY719" s="650"/>
      <c r="AZ719" s="650"/>
      <c r="BA719" s="650"/>
      <c r="BB719" s="650"/>
      <c r="BC719" s="650"/>
      <c r="BD719" s="650"/>
      <c r="BE719" s="650"/>
      <c r="BF719" s="650"/>
      <c r="BG719" s="650"/>
      <c r="BH719" s="650"/>
      <c r="BI719" s="650"/>
      <c r="BJ719" s="650"/>
      <c r="BK719" s="650"/>
      <c r="BL719" s="650"/>
      <c r="BM719" s="650"/>
      <c r="BN719" s="650"/>
      <c r="BO719" s="650"/>
      <c r="BP719" s="650"/>
      <c r="BQ719" s="650"/>
      <c r="BR719" s="650"/>
      <c r="BS719" s="650"/>
      <c r="BT719" s="650"/>
      <c r="BU719" s="650"/>
      <c r="BV719" s="650"/>
      <c r="BW719" s="650"/>
      <c r="BX719" s="650"/>
      <c r="BY719" s="650"/>
      <c r="BZ719" s="650"/>
      <c r="CA719" s="650"/>
      <c r="CB719" s="650"/>
      <c r="CC719" s="650"/>
      <c r="CD719" s="650"/>
      <c r="CE719" s="650"/>
      <c r="CF719" s="650"/>
      <c r="CG719" s="650"/>
      <c r="CH719" s="650"/>
    </row>
    <row r="720" spans="1:86" ht="13.5" customHeight="1">
      <c r="A720" s="379"/>
      <c r="B720" s="649"/>
      <c r="C720" s="650"/>
      <c r="D720" s="650"/>
      <c r="E720" s="650"/>
      <c r="F720" s="650"/>
      <c r="G720" s="650"/>
      <c r="H720" s="650"/>
      <c r="I720" s="650"/>
      <c r="J720" s="650"/>
      <c r="K720" s="650"/>
      <c r="L720" s="650"/>
      <c r="M720" s="650"/>
      <c r="N720" s="650"/>
      <c r="O720" s="650"/>
      <c r="P720" s="650"/>
      <c r="Q720" s="650"/>
      <c r="R720" s="650"/>
      <c r="S720" s="650"/>
      <c r="T720" s="650"/>
      <c r="U720" s="650"/>
      <c r="V720" s="650"/>
      <c r="W720" s="650"/>
      <c r="X720" s="650"/>
      <c r="Y720" s="650"/>
      <c r="Z720" s="650"/>
      <c r="AA720" s="650"/>
      <c r="AB720" s="650"/>
      <c r="AC720" s="650"/>
      <c r="AD720" s="650"/>
      <c r="AE720" s="650"/>
      <c r="AF720" s="650"/>
      <c r="AG720" s="650"/>
      <c r="AH720" s="650"/>
      <c r="AI720" s="650"/>
      <c r="AJ720" s="650"/>
      <c r="AK720" s="650"/>
      <c r="AL720" s="650"/>
      <c r="AM720" s="650"/>
      <c r="AN720" s="650"/>
      <c r="AO720" s="650"/>
      <c r="AP720" s="650"/>
      <c r="AQ720" s="650"/>
      <c r="AR720" s="650"/>
      <c r="AS720" s="650"/>
      <c r="AT720" s="650"/>
      <c r="AU720" s="650"/>
      <c r="AV720" s="650"/>
      <c r="AW720" s="650"/>
      <c r="AX720" s="650"/>
      <c r="AY720" s="650"/>
      <c r="AZ720" s="650"/>
      <c r="BA720" s="650"/>
      <c r="BB720" s="650"/>
      <c r="BC720" s="650"/>
      <c r="BD720" s="650"/>
      <c r="BE720" s="650"/>
      <c r="BF720" s="650"/>
      <c r="BG720" s="650"/>
      <c r="BH720" s="650"/>
      <c r="BI720" s="650"/>
      <c r="BJ720" s="650"/>
      <c r="BK720" s="650"/>
      <c r="BL720" s="650"/>
      <c r="BM720" s="650"/>
      <c r="BN720" s="650"/>
      <c r="BO720" s="650"/>
      <c r="BP720" s="650"/>
      <c r="BQ720" s="650"/>
      <c r="BR720" s="650"/>
      <c r="BS720" s="650"/>
      <c r="BT720" s="650"/>
      <c r="BU720" s="650"/>
      <c r="BV720" s="650"/>
      <c r="BW720" s="650"/>
      <c r="BX720" s="650"/>
      <c r="BY720" s="650"/>
      <c r="BZ720" s="650"/>
      <c r="CA720" s="650"/>
      <c r="CB720" s="650"/>
      <c r="CC720" s="650"/>
      <c r="CD720" s="650"/>
      <c r="CE720" s="650"/>
      <c r="CF720" s="650"/>
      <c r="CG720" s="650"/>
      <c r="CH720" s="650"/>
    </row>
    <row r="721" spans="1:86" ht="13.5" customHeight="1">
      <c r="A721" s="379"/>
      <c r="B721" s="649"/>
      <c r="C721" s="650"/>
      <c r="D721" s="650"/>
      <c r="E721" s="650"/>
      <c r="F721" s="650"/>
      <c r="G721" s="650"/>
      <c r="H721" s="650"/>
      <c r="I721" s="650"/>
      <c r="J721" s="650"/>
      <c r="K721" s="650"/>
      <c r="L721" s="650"/>
      <c r="M721" s="650"/>
      <c r="N721" s="650"/>
      <c r="O721" s="650"/>
      <c r="P721" s="650"/>
      <c r="Q721" s="650"/>
      <c r="R721" s="650"/>
      <c r="S721" s="650"/>
      <c r="T721" s="650"/>
      <c r="U721" s="650"/>
      <c r="V721" s="650"/>
      <c r="W721" s="650"/>
      <c r="X721" s="650"/>
      <c r="Y721" s="650"/>
      <c r="Z721" s="650"/>
      <c r="AA721" s="650"/>
      <c r="AB721" s="650"/>
      <c r="AC721" s="650"/>
      <c r="AD721" s="650"/>
      <c r="AE721" s="650"/>
      <c r="AF721" s="650"/>
      <c r="AG721" s="650"/>
      <c r="AH721" s="650"/>
      <c r="AI721" s="650"/>
      <c r="AJ721" s="650"/>
      <c r="AK721" s="650"/>
      <c r="AL721" s="650"/>
      <c r="AM721" s="650"/>
      <c r="AN721" s="650"/>
      <c r="AO721" s="650"/>
      <c r="AP721" s="650"/>
      <c r="AQ721" s="650"/>
      <c r="AR721" s="650"/>
      <c r="AS721" s="650"/>
      <c r="AT721" s="650"/>
      <c r="AU721" s="650"/>
      <c r="AV721" s="650"/>
      <c r="AW721" s="650"/>
      <c r="AX721" s="650"/>
      <c r="AY721" s="650"/>
      <c r="AZ721" s="650"/>
      <c r="BA721" s="650"/>
      <c r="BB721" s="650"/>
      <c r="BC721" s="650"/>
      <c r="BD721" s="650"/>
      <c r="BE721" s="650"/>
      <c r="BF721" s="650"/>
      <c r="BG721" s="650"/>
      <c r="BH721" s="650"/>
      <c r="BI721" s="650"/>
      <c r="BJ721" s="650"/>
      <c r="BK721" s="650"/>
      <c r="BL721" s="650"/>
      <c r="BM721" s="650"/>
      <c r="BN721" s="650"/>
      <c r="BO721" s="650"/>
      <c r="BP721" s="650"/>
      <c r="BQ721" s="650"/>
      <c r="BR721" s="650"/>
      <c r="BS721" s="650"/>
      <c r="BT721" s="650"/>
      <c r="BU721" s="650"/>
      <c r="BV721" s="650"/>
      <c r="BW721" s="650"/>
      <c r="BX721" s="650"/>
      <c r="BY721" s="650"/>
      <c r="BZ721" s="650"/>
      <c r="CA721" s="650"/>
      <c r="CB721" s="650"/>
      <c r="CC721" s="650"/>
      <c r="CD721" s="650"/>
      <c r="CE721" s="650"/>
      <c r="CF721" s="650"/>
      <c r="CG721" s="650"/>
      <c r="CH721" s="650"/>
    </row>
    <row r="722" spans="1:86" ht="13.5" customHeight="1">
      <c r="A722" s="379"/>
      <c r="B722" s="649"/>
      <c r="C722" s="650"/>
      <c r="D722" s="650"/>
      <c r="E722" s="650"/>
      <c r="F722" s="650"/>
      <c r="G722" s="650"/>
      <c r="H722" s="650"/>
      <c r="I722" s="650"/>
      <c r="J722" s="650"/>
      <c r="K722" s="650"/>
      <c r="L722" s="650"/>
      <c r="M722" s="650"/>
      <c r="N722" s="650"/>
      <c r="O722" s="650"/>
      <c r="P722" s="650"/>
      <c r="Q722" s="650"/>
      <c r="R722" s="650"/>
      <c r="S722" s="650"/>
      <c r="T722" s="650"/>
      <c r="U722" s="650"/>
      <c r="V722" s="650"/>
      <c r="W722" s="650"/>
      <c r="X722" s="650"/>
      <c r="Y722" s="650"/>
      <c r="Z722" s="650"/>
      <c r="AA722" s="650"/>
      <c r="AB722" s="650"/>
      <c r="AC722" s="650"/>
      <c r="AD722" s="650"/>
      <c r="AE722" s="650"/>
      <c r="AF722" s="650"/>
      <c r="AG722" s="650"/>
      <c r="AH722" s="650"/>
      <c r="AI722" s="650"/>
      <c r="AJ722" s="650"/>
      <c r="AK722" s="650"/>
      <c r="AL722" s="650"/>
      <c r="AM722" s="650"/>
      <c r="AN722" s="650"/>
      <c r="AO722" s="650"/>
      <c r="AP722" s="650"/>
      <c r="AQ722" s="650"/>
      <c r="AR722" s="650"/>
      <c r="AS722" s="650"/>
      <c r="AT722" s="650"/>
      <c r="AU722" s="650"/>
      <c r="AV722" s="650"/>
      <c r="AW722" s="650"/>
      <c r="AX722" s="650"/>
      <c r="AY722" s="650"/>
      <c r="AZ722" s="650"/>
      <c r="BA722" s="650"/>
      <c r="BB722" s="650"/>
      <c r="BC722" s="650"/>
      <c r="BD722" s="650"/>
      <c r="BE722" s="650"/>
      <c r="BF722" s="650"/>
      <c r="BG722" s="650"/>
      <c r="BH722" s="650"/>
      <c r="BI722" s="650"/>
      <c r="BJ722" s="650"/>
      <c r="BK722" s="650"/>
      <c r="BL722" s="650"/>
      <c r="BM722" s="650"/>
      <c r="BN722" s="650"/>
      <c r="BO722" s="650"/>
      <c r="BP722" s="650"/>
      <c r="BQ722" s="650"/>
      <c r="BR722" s="650"/>
      <c r="BS722" s="650"/>
      <c r="BT722" s="650"/>
      <c r="BU722" s="650"/>
      <c r="BV722" s="650"/>
      <c r="BW722" s="650"/>
      <c r="BX722" s="650"/>
      <c r="BY722" s="650"/>
      <c r="BZ722" s="650"/>
      <c r="CA722" s="650"/>
      <c r="CB722" s="650"/>
      <c r="CC722" s="650"/>
      <c r="CD722" s="650"/>
      <c r="CE722" s="650"/>
      <c r="CF722" s="650"/>
      <c r="CG722" s="650"/>
      <c r="CH722" s="650"/>
    </row>
    <row r="723" spans="1:86" ht="13.5" customHeight="1">
      <c r="A723" s="379"/>
      <c r="B723" s="649"/>
      <c r="C723" s="650"/>
      <c r="D723" s="650"/>
      <c r="E723" s="650"/>
      <c r="F723" s="650"/>
      <c r="G723" s="650"/>
      <c r="H723" s="650"/>
      <c r="I723" s="650"/>
      <c r="J723" s="650"/>
      <c r="K723" s="650"/>
      <c r="L723" s="650"/>
      <c r="M723" s="650"/>
      <c r="N723" s="650"/>
      <c r="O723" s="650"/>
      <c r="P723" s="650"/>
      <c r="Q723" s="650"/>
      <c r="R723" s="650"/>
      <c r="S723" s="650"/>
      <c r="T723" s="650"/>
      <c r="U723" s="650"/>
      <c r="V723" s="650"/>
      <c r="W723" s="650"/>
      <c r="X723" s="650"/>
      <c r="Y723" s="650"/>
      <c r="Z723" s="650"/>
      <c r="AA723" s="650"/>
      <c r="AB723" s="650"/>
      <c r="AC723" s="650"/>
      <c r="AD723" s="650"/>
      <c r="AE723" s="650"/>
      <c r="AF723" s="650"/>
      <c r="AG723" s="650"/>
      <c r="AH723" s="650"/>
      <c r="AI723" s="650"/>
      <c r="AJ723" s="650"/>
      <c r="AK723" s="650"/>
      <c r="AL723" s="650"/>
      <c r="AM723" s="650"/>
      <c r="AN723" s="650"/>
      <c r="AO723" s="650"/>
      <c r="AP723" s="650"/>
      <c r="AQ723" s="650"/>
      <c r="AR723" s="650"/>
      <c r="AS723" s="650"/>
      <c r="AT723" s="650"/>
      <c r="AU723" s="650"/>
      <c r="AV723" s="650"/>
      <c r="AW723" s="650"/>
      <c r="AX723" s="650"/>
      <c r="AY723" s="650"/>
      <c r="AZ723" s="650"/>
      <c r="BA723" s="650"/>
      <c r="BB723" s="650"/>
      <c r="BC723" s="650"/>
      <c r="BD723" s="650"/>
      <c r="BE723" s="650"/>
      <c r="BF723" s="650"/>
      <c r="BG723" s="650"/>
      <c r="BH723" s="650"/>
      <c r="BI723" s="650"/>
      <c r="BJ723" s="650"/>
      <c r="BK723" s="650"/>
      <c r="BL723" s="650"/>
      <c r="BM723" s="650"/>
      <c r="BN723" s="650"/>
      <c r="BO723" s="650"/>
      <c r="BP723" s="650"/>
      <c r="BQ723" s="650"/>
      <c r="BR723" s="650"/>
      <c r="BS723" s="650"/>
      <c r="BT723" s="650"/>
      <c r="BU723" s="650"/>
      <c r="BV723" s="650"/>
      <c r="BW723" s="650"/>
      <c r="BX723" s="650"/>
      <c r="BY723" s="650"/>
      <c r="BZ723" s="650"/>
      <c r="CA723" s="650"/>
      <c r="CB723" s="650"/>
      <c r="CC723" s="650"/>
      <c r="CD723" s="650"/>
      <c r="CE723" s="650"/>
      <c r="CF723" s="650"/>
      <c r="CG723" s="650"/>
      <c r="CH723" s="650"/>
    </row>
    <row r="724" spans="1:86" ht="13.5" customHeight="1">
      <c r="A724" s="379"/>
      <c r="B724" s="649"/>
      <c r="C724" s="650"/>
      <c r="D724" s="650"/>
      <c r="E724" s="650"/>
      <c r="F724" s="650"/>
      <c r="G724" s="650"/>
      <c r="H724" s="650"/>
      <c r="I724" s="650"/>
      <c r="J724" s="650"/>
      <c r="K724" s="650"/>
      <c r="L724" s="650"/>
      <c r="M724" s="650"/>
      <c r="N724" s="650"/>
      <c r="O724" s="650"/>
      <c r="P724" s="650"/>
      <c r="Q724" s="650"/>
      <c r="R724" s="650"/>
      <c r="S724" s="650"/>
      <c r="T724" s="650"/>
      <c r="U724" s="650"/>
      <c r="V724" s="650"/>
      <c r="W724" s="650"/>
      <c r="X724" s="650"/>
      <c r="Y724" s="650"/>
      <c r="Z724" s="650"/>
      <c r="AA724" s="650"/>
      <c r="AB724" s="650"/>
      <c r="AC724" s="650"/>
      <c r="AD724" s="650"/>
      <c r="AE724" s="650"/>
      <c r="AF724" s="650"/>
      <c r="AG724" s="650"/>
      <c r="AH724" s="650"/>
      <c r="AI724" s="650"/>
      <c r="AJ724" s="650"/>
      <c r="AK724" s="650"/>
      <c r="AL724" s="650"/>
      <c r="AM724" s="650"/>
      <c r="AN724" s="650"/>
      <c r="AO724" s="650"/>
      <c r="AP724" s="650"/>
      <c r="AQ724" s="650"/>
      <c r="AR724" s="650"/>
      <c r="AS724" s="650"/>
      <c r="AT724" s="650"/>
      <c r="AU724" s="650"/>
      <c r="AV724" s="650"/>
      <c r="AW724" s="650"/>
      <c r="AX724" s="650"/>
      <c r="AY724" s="650"/>
      <c r="AZ724" s="650"/>
      <c r="BA724" s="650"/>
      <c r="BB724" s="650"/>
      <c r="BC724" s="650"/>
      <c r="BD724" s="650"/>
      <c r="BE724" s="650"/>
      <c r="BF724" s="650"/>
      <c r="BG724" s="650"/>
      <c r="BH724" s="650"/>
      <c r="BI724" s="650"/>
      <c r="BJ724" s="650"/>
      <c r="BK724" s="650"/>
      <c r="BL724" s="650"/>
      <c r="BM724" s="650"/>
      <c r="BN724" s="650"/>
      <c r="BO724" s="650"/>
      <c r="BP724" s="650"/>
      <c r="BQ724" s="650"/>
      <c r="BR724" s="650"/>
      <c r="BS724" s="650"/>
      <c r="BT724" s="650"/>
      <c r="BU724" s="650"/>
      <c r="BV724" s="650"/>
      <c r="BW724" s="650"/>
      <c r="BX724" s="650"/>
      <c r="BY724" s="650"/>
      <c r="BZ724" s="650"/>
      <c r="CA724" s="650"/>
      <c r="CB724" s="650"/>
      <c r="CC724" s="650"/>
      <c r="CD724" s="650"/>
      <c r="CE724" s="650"/>
      <c r="CF724" s="650"/>
      <c r="CG724" s="650"/>
      <c r="CH724" s="650"/>
    </row>
    <row r="725" spans="1:86" ht="13.5" customHeight="1">
      <c r="A725" s="379"/>
      <c r="B725" s="649"/>
      <c r="C725" s="650"/>
      <c r="D725" s="650"/>
      <c r="E725" s="650"/>
      <c r="F725" s="650"/>
      <c r="G725" s="650"/>
      <c r="H725" s="650"/>
      <c r="I725" s="650"/>
      <c r="J725" s="650"/>
      <c r="K725" s="650"/>
      <c r="L725" s="650"/>
      <c r="M725" s="650"/>
      <c r="N725" s="650"/>
      <c r="O725" s="650"/>
      <c r="P725" s="650"/>
      <c r="Q725" s="650"/>
      <c r="R725" s="650"/>
      <c r="S725" s="650"/>
      <c r="T725" s="650"/>
      <c r="U725" s="650"/>
      <c r="V725" s="650"/>
      <c r="W725" s="650"/>
      <c r="X725" s="650"/>
      <c r="Y725" s="650"/>
      <c r="Z725" s="650"/>
      <c r="AA725" s="650"/>
      <c r="AB725" s="650"/>
      <c r="AC725" s="650"/>
      <c r="AD725" s="650"/>
      <c r="AE725" s="650"/>
      <c r="AF725" s="650"/>
      <c r="AG725" s="650"/>
      <c r="AH725" s="650"/>
      <c r="AI725" s="650"/>
      <c r="AJ725" s="650"/>
      <c r="AK725" s="650"/>
      <c r="AL725" s="650"/>
      <c r="AM725" s="650"/>
      <c r="AN725" s="650"/>
      <c r="AO725" s="650"/>
      <c r="AP725" s="650"/>
      <c r="AQ725" s="650"/>
      <c r="AR725" s="650"/>
      <c r="AS725" s="650"/>
      <c r="AT725" s="650"/>
      <c r="AU725" s="650"/>
      <c r="AV725" s="650"/>
      <c r="AW725" s="650"/>
      <c r="AX725" s="650"/>
      <c r="AY725" s="650"/>
      <c r="AZ725" s="650"/>
      <c r="BA725" s="650"/>
      <c r="BB725" s="650"/>
      <c r="BC725" s="650"/>
      <c r="BD725" s="650"/>
      <c r="BE725" s="650"/>
      <c r="BF725" s="650"/>
      <c r="BG725" s="650"/>
      <c r="BH725" s="650"/>
      <c r="BI725" s="650"/>
      <c r="BJ725" s="650"/>
      <c r="BK725" s="650"/>
      <c r="BL725" s="650"/>
      <c r="BM725" s="650"/>
      <c r="BN725" s="650"/>
      <c r="BO725" s="650"/>
      <c r="BP725" s="650"/>
      <c r="BQ725" s="650"/>
      <c r="BR725" s="650"/>
      <c r="BS725" s="650"/>
      <c r="BT725" s="650"/>
      <c r="BU725" s="650"/>
      <c r="BV725" s="650"/>
      <c r="BW725" s="650"/>
      <c r="BX725" s="650"/>
      <c r="BY725" s="650"/>
      <c r="BZ725" s="650"/>
      <c r="CA725" s="650"/>
      <c r="CB725" s="650"/>
      <c r="CC725" s="650"/>
      <c r="CD725" s="650"/>
      <c r="CE725" s="650"/>
      <c r="CF725" s="650"/>
      <c r="CG725" s="650"/>
      <c r="CH725" s="650"/>
    </row>
    <row r="726" spans="1:86" ht="13.5" customHeight="1">
      <c r="A726" s="379"/>
      <c r="B726" s="649"/>
      <c r="C726" s="650"/>
      <c r="D726" s="650"/>
      <c r="E726" s="650"/>
      <c r="F726" s="650"/>
      <c r="G726" s="650"/>
      <c r="H726" s="650"/>
      <c r="I726" s="650"/>
      <c r="J726" s="650"/>
      <c r="K726" s="650"/>
      <c r="L726" s="650"/>
      <c r="M726" s="650"/>
      <c r="N726" s="650"/>
      <c r="O726" s="650"/>
      <c r="P726" s="650"/>
      <c r="Q726" s="650"/>
      <c r="R726" s="650"/>
      <c r="S726" s="650"/>
      <c r="T726" s="650"/>
      <c r="U726" s="650"/>
      <c r="V726" s="650"/>
      <c r="W726" s="650"/>
      <c r="X726" s="650"/>
      <c r="Y726" s="650"/>
      <c r="Z726" s="650"/>
      <c r="AA726" s="650"/>
      <c r="AB726" s="650"/>
      <c r="AC726" s="650"/>
      <c r="AD726" s="650"/>
      <c r="AE726" s="650"/>
      <c r="AF726" s="650"/>
      <c r="AG726" s="650"/>
      <c r="AH726" s="650"/>
      <c r="AI726" s="650"/>
      <c r="AJ726" s="650"/>
      <c r="AK726" s="650"/>
      <c r="AL726" s="650"/>
      <c r="AM726" s="650"/>
      <c r="AN726" s="650"/>
      <c r="AO726" s="650"/>
      <c r="AP726" s="650"/>
      <c r="AQ726" s="650"/>
      <c r="AR726" s="650"/>
      <c r="AS726" s="650"/>
      <c r="AT726" s="650"/>
      <c r="AU726" s="650"/>
      <c r="AV726" s="650"/>
      <c r="AW726" s="650"/>
      <c r="AX726" s="650"/>
      <c r="AY726" s="650"/>
      <c r="AZ726" s="650"/>
      <c r="BA726" s="650"/>
      <c r="BB726" s="650"/>
      <c r="BC726" s="650"/>
      <c r="BD726" s="650"/>
      <c r="BE726" s="650"/>
      <c r="BF726" s="650"/>
      <c r="BG726" s="650"/>
      <c r="BH726" s="650"/>
      <c r="BI726" s="650"/>
      <c r="BJ726" s="650"/>
      <c r="BK726" s="650"/>
      <c r="BL726" s="650"/>
      <c r="BM726" s="650"/>
      <c r="BN726" s="650"/>
      <c r="BO726" s="650"/>
      <c r="BP726" s="650"/>
      <c r="BQ726" s="650"/>
      <c r="BR726" s="650"/>
      <c r="BS726" s="650"/>
      <c r="BT726" s="650"/>
      <c r="BU726" s="650"/>
      <c r="BV726" s="650"/>
      <c r="BW726" s="650"/>
      <c r="BX726" s="650"/>
      <c r="BY726" s="650"/>
      <c r="BZ726" s="650"/>
      <c r="CA726" s="650"/>
      <c r="CB726" s="650"/>
      <c r="CC726" s="650"/>
      <c r="CD726" s="650"/>
      <c r="CE726" s="650"/>
      <c r="CF726" s="650"/>
      <c r="CG726" s="650"/>
      <c r="CH726" s="650"/>
    </row>
    <row r="727" spans="1:86" ht="13.5" customHeight="1">
      <c r="A727" s="379"/>
      <c r="B727" s="649"/>
      <c r="C727" s="650"/>
      <c r="D727" s="650"/>
      <c r="E727" s="650"/>
      <c r="F727" s="650"/>
      <c r="G727" s="650"/>
      <c r="H727" s="650"/>
      <c r="I727" s="650"/>
      <c r="J727" s="650"/>
      <c r="K727" s="650"/>
      <c r="L727" s="650"/>
      <c r="M727" s="650"/>
      <c r="N727" s="650"/>
      <c r="O727" s="650"/>
      <c r="P727" s="650"/>
      <c r="Q727" s="650"/>
      <c r="R727" s="650"/>
      <c r="S727" s="650"/>
      <c r="T727" s="650"/>
      <c r="U727" s="650"/>
      <c r="V727" s="650"/>
      <c r="W727" s="650"/>
      <c r="X727" s="650"/>
      <c r="Y727" s="650"/>
      <c r="Z727" s="650"/>
      <c r="AA727" s="650"/>
      <c r="AB727" s="650"/>
      <c r="AC727" s="650"/>
      <c r="AD727" s="650"/>
      <c r="AE727" s="650"/>
      <c r="AF727" s="650"/>
      <c r="AG727" s="650"/>
      <c r="AH727" s="650"/>
      <c r="AI727" s="650"/>
      <c r="AJ727" s="650"/>
      <c r="AK727" s="650"/>
      <c r="AL727" s="650"/>
      <c r="AM727" s="650"/>
      <c r="AN727" s="650"/>
      <c r="AO727" s="650"/>
      <c r="AP727" s="650"/>
      <c r="AQ727" s="650"/>
      <c r="AR727" s="650"/>
      <c r="AS727" s="650"/>
      <c r="AT727" s="650"/>
      <c r="AU727" s="650"/>
      <c r="AV727" s="650"/>
      <c r="AW727" s="650"/>
      <c r="AX727" s="650"/>
      <c r="AY727" s="650"/>
      <c r="AZ727" s="650"/>
      <c r="BA727" s="650"/>
      <c r="BB727" s="650"/>
      <c r="BC727" s="650"/>
      <c r="BD727" s="650"/>
      <c r="BE727" s="650"/>
      <c r="BF727" s="650"/>
      <c r="BG727" s="650"/>
      <c r="BH727" s="650"/>
      <c r="BI727" s="650"/>
      <c r="BJ727" s="650"/>
      <c r="BK727" s="650"/>
      <c r="BL727" s="650"/>
      <c r="BM727" s="650"/>
      <c r="BN727" s="650"/>
      <c r="BO727" s="650"/>
      <c r="BP727" s="650"/>
      <c r="BQ727" s="650"/>
      <c r="BR727" s="650"/>
      <c r="BS727" s="650"/>
      <c r="BT727" s="650"/>
      <c r="BU727" s="650"/>
      <c r="BV727" s="650"/>
      <c r="BW727" s="650"/>
      <c r="BX727" s="650"/>
      <c r="BY727" s="650"/>
      <c r="BZ727" s="650"/>
      <c r="CA727" s="650"/>
      <c r="CB727" s="650"/>
      <c r="CC727" s="650"/>
      <c r="CD727" s="650"/>
      <c r="CE727" s="650"/>
      <c r="CF727" s="650"/>
      <c r="CG727" s="650"/>
      <c r="CH727" s="650"/>
    </row>
    <row r="728" spans="1:86" ht="13.5" customHeight="1">
      <c r="A728" s="379"/>
      <c r="B728" s="649"/>
      <c r="C728" s="650"/>
      <c r="D728" s="650"/>
      <c r="E728" s="650"/>
      <c r="F728" s="650"/>
      <c r="G728" s="650"/>
      <c r="H728" s="650"/>
      <c r="I728" s="650"/>
      <c r="J728" s="650"/>
      <c r="K728" s="650"/>
      <c r="L728" s="650"/>
      <c r="M728" s="650"/>
      <c r="N728" s="650"/>
      <c r="O728" s="650"/>
      <c r="P728" s="650"/>
      <c r="Q728" s="650"/>
      <c r="R728" s="650"/>
      <c r="S728" s="650"/>
      <c r="T728" s="650"/>
      <c r="U728" s="650"/>
      <c r="V728" s="650"/>
      <c r="W728" s="650"/>
      <c r="X728" s="650"/>
      <c r="Y728" s="650"/>
      <c r="Z728" s="650"/>
      <c r="AA728" s="650"/>
      <c r="AB728" s="650"/>
      <c r="AC728" s="650"/>
      <c r="AD728" s="650"/>
      <c r="AE728" s="650"/>
      <c r="AF728" s="650"/>
      <c r="AG728" s="650"/>
      <c r="AH728" s="650"/>
      <c r="AI728" s="650"/>
      <c r="AJ728" s="650"/>
      <c r="AK728" s="650"/>
      <c r="AL728" s="650"/>
      <c r="AM728" s="650"/>
      <c r="AN728" s="650"/>
      <c r="AO728" s="650"/>
      <c r="AP728" s="650"/>
      <c r="AQ728" s="650"/>
      <c r="AR728" s="650"/>
      <c r="AS728" s="650"/>
      <c r="AT728" s="650"/>
      <c r="AU728" s="650"/>
      <c r="AV728" s="650"/>
      <c r="AW728" s="650"/>
      <c r="AX728" s="650"/>
      <c r="AY728" s="650"/>
      <c r="AZ728" s="650"/>
      <c r="BA728" s="650"/>
      <c r="BB728" s="650"/>
      <c r="BC728" s="650"/>
      <c r="BD728" s="650"/>
      <c r="BE728" s="650"/>
      <c r="BF728" s="650"/>
      <c r="BG728" s="650"/>
      <c r="BH728" s="650"/>
      <c r="BI728" s="650"/>
      <c r="BJ728" s="650"/>
      <c r="BK728" s="650"/>
      <c r="BL728" s="650"/>
      <c r="BM728" s="650"/>
      <c r="BN728" s="650"/>
      <c r="BO728" s="650"/>
      <c r="BP728" s="650"/>
      <c r="BQ728" s="650"/>
      <c r="BR728" s="650"/>
      <c r="BS728" s="650"/>
      <c r="BT728" s="650"/>
      <c r="BU728" s="650"/>
      <c r="BV728" s="650"/>
      <c r="BW728" s="650"/>
      <c r="BX728" s="650"/>
      <c r="BY728" s="650"/>
      <c r="BZ728" s="650"/>
      <c r="CA728" s="650"/>
      <c r="CB728" s="650"/>
      <c r="CC728" s="650"/>
      <c r="CD728" s="650"/>
      <c r="CE728" s="650"/>
      <c r="CF728" s="650"/>
      <c r="CG728" s="650"/>
      <c r="CH728" s="650"/>
    </row>
    <row r="729" spans="1:86" ht="13.5" customHeight="1">
      <c r="A729" s="379"/>
      <c r="B729" s="649"/>
      <c r="C729" s="650"/>
      <c r="D729" s="650"/>
      <c r="E729" s="650"/>
      <c r="F729" s="650"/>
      <c r="G729" s="650"/>
      <c r="H729" s="650"/>
      <c r="I729" s="650"/>
      <c r="J729" s="650"/>
      <c r="K729" s="650"/>
      <c r="L729" s="650"/>
      <c r="M729" s="650"/>
      <c r="N729" s="650"/>
      <c r="O729" s="650"/>
      <c r="P729" s="650"/>
      <c r="Q729" s="650"/>
      <c r="R729" s="650"/>
      <c r="S729" s="650"/>
      <c r="T729" s="650"/>
      <c r="U729" s="650"/>
      <c r="V729" s="650"/>
      <c r="W729" s="650"/>
      <c r="X729" s="650"/>
      <c r="Y729" s="650"/>
      <c r="Z729" s="650"/>
      <c r="AA729" s="650"/>
      <c r="AB729" s="650"/>
      <c r="AC729" s="650"/>
      <c r="AD729" s="650"/>
      <c r="AE729" s="650"/>
      <c r="AF729" s="650"/>
      <c r="AG729" s="650"/>
      <c r="AH729" s="650"/>
      <c r="AI729" s="650"/>
      <c r="AJ729" s="650"/>
      <c r="AK729" s="650"/>
      <c r="AL729" s="650"/>
      <c r="AM729" s="650"/>
      <c r="AN729" s="650"/>
      <c r="AO729" s="650"/>
      <c r="AP729" s="650"/>
      <c r="AQ729" s="650"/>
      <c r="AR729" s="650"/>
      <c r="AS729" s="650"/>
      <c r="AT729" s="650"/>
      <c r="AU729" s="650"/>
      <c r="AV729" s="650"/>
      <c r="AW729" s="650"/>
      <c r="AX729" s="650"/>
      <c r="AY729" s="650"/>
      <c r="AZ729" s="650"/>
      <c r="BA729" s="650"/>
      <c r="BB729" s="650"/>
      <c r="BC729" s="650"/>
      <c r="BD729" s="650"/>
      <c r="BE729" s="650"/>
      <c r="BF729" s="650"/>
      <c r="BG729" s="650"/>
      <c r="BH729" s="650"/>
      <c r="BI729" s="650"/>
      <c r="BJ729" s="650"/>
      <c r="BK729" s="650"/>
      <c r="BL729" s="650"/>
      <c r="BM729" s="650"/>
      <c r="BN729" s="650"/>
      <c r="BO729" s="650"/>
      <c r="BP729" s="650"/>
      <c r="BQ729" s="650"/>
      <c r="BR729" s="650"/>
      <c r="BS729" s="650"/>
      <c r="BT729" s="650"/>
      <c r="BU729" s="650"/>
      <c r="BV729" s="650"/>
      <c r="BW729" s="650"/>
      <c r="BX729" s="650"/>
      <c r="BY729" s="650"/>
      <c r="BZ729" s="650"/>
      <c r="CA729" s="650"/>
      <c r="CB729" s="650"/>
      <c r="CC729" s="650"/>
      <c r="CD729" s="650"/>
      <c r="CE729" s="650"/>
      <c r="CF729" s="650"/>
      <c r="CG729" s="650"/>
      <c r="CH729" s="650"/>
    </row>
    <row r="730" spans="1:86" ht="13.5" customHeight="1">
      <c r="A730" s="379"/>
      <c r="B730" s="649"/>
      <c r="C730" s="650"/>
      <c r="D730" s="650"/>
      <c r="E730" s="650"/>
      <c r="F730" s="650"/>
      <c r="G730" s="650"/>
      <c r="H730" s="650"/>
      <c r="I730" s="650"/>
      <c r="J730" s="650"/>
      <c r="K730" s="650"/>
      <c r="L730" s="650"/>
      <c r="M730" s="650"/>
      <c r="N730" s="650"/>
      <c r="O730" s="650"/>
      <c r="P730" s="650"/>
      <c r="Q730" s="650"/>
      <c r="R730" s="650"/>
      <c r="S730" s="650"/>
      <c r="T730" s="650"/>
      <c r="U730" s="650"/>
      <c r="V730" s="650"/>
      <c r="W730" s="650"/>
      <c r="X730" s="650"/>
      <c r="Y730" s="650"/>
      <c r="Z730" s="650"/>
      <c r="AA730" s="650"/>
      <c r="AB730" s="650"/>
      <c r="AC730" s="650"/>
      <c r="AD730" s="650"/>
      <c r="AE730" s="650"/>
      <c r="AF730" s="650"/>
      <c r="AG730" s="650"/>
      <c r="AH730" s="650"/>
      <c r="AI730" s="650"/>
      <c r="AJ730" s="650"/>
      <c r="AK730" s="650"/>
      <c r="AL730" s="650"/>
      <c r="AM730" s="650"/>
      <c r="AN730" s="650"/>
      <c r="AO730" s="650"/>
      <c r="AP730" s="650"/>
      <c r="AQ730" s="650"/>
      <c r="AR730" s="650"/>
      <c r="AS730" s="650"/>
      <c r="AT730" s="650"/>
      <c r="AU730" s="650"/>
      <c r="AV730" s="650"/>
      <c r="AW730" s="650"/>
      <c r="AX730" s="650"/>
      <c r="AY730" s="650"/>
      <c r="AZ730" s="650"/>
      <c r="BA730" s="650"/>
      <c r="BB730" s="650"/>
      <c r="BC730" s="650"/>
      <c r="BD730" s="650"/>
      <c r="BE730" s="650"/>
      <c r="BF730" s="650"/>
      <c r="BG730" s="650"/>
      <c r="BH730" s="650"/>
      <c r="BI730" s="650"/>
      <c r="BJ730" s="650"/>
      <c r="BK730" s="650"/>
      <c r="BL730" s="650"/>
      <c r="BM730" s="650"/>
      <c r="BN730" s="650"/>
      <c r="BO730" s="650"/>
      <c r="BP730" s="650"/>
      <c r="BQ730" s="650"/>
      <c r="BR730" s="650"/>
      <c r="BS730" s="650"/>
      <c r="BT730" s="650"/>
      <c r="BU730" s="650"/>
      <c r="BV730" s="650"/>
      <c r="BW730" s="650"/>
      <c r="BX730" s="650"/>
      <c r="BY730" s="650"/>
      <c r="BZ730" s="650"/>
      <c r="CA730" s="650"/>
      <c r="CB730" s="650"/>
      <c r="CC730" s="650"/>
      <c r="CD730" s="650"/>
      <c r="CE730" s="650"/>
      <c r="CF730" s="650"/>
      <c r="CG730" s="650"/>
      <c r="CH730" s="650"/>
    </row>
    <row r="731" spans="1:86" ht="13.5" customHeight="1">
      <c r="A731" s="379"/>
      <c r="B731" s="649"/>
      <c r="C731" s="650"/>
      <c r="D731" s="650"/>
      <c r="E731" s="650"/>
      <c r="F731" s="650"/>
      <c r="G731" s="650"/>
      <c r="H731" s="650"/>
      <c r="I731" s="650"/>
      <c r="J731" s="650"/>
      <c r="K731" s="650"/>
      <c r="L731" s="650"/>
      <c r="M731" s="650"/>
      <c r="N731" s="650"/>
      <c r="O731" s="650"/>
      <c r="P731" s="650"/>
      <c r="Q731" s="650"/>
      <c r="R731" s="650"/>
      <c r="S731" s="650"/>
      <c r="T731" s="650"/>
      <c r="U731" s="650"/>
      <c r="V731" s="650"/>
      <c r="W731" s="650"/>
      <c r="X731" s="650"/>
      <c r="Y731" s="650"/>
      <c r="Z731" s="650"/>
      <c r="AA731" s="650"/>
      <c r="AB731" s="650"/>
      <c r="AC731" s="650"/>
      <c r="AD731" s="650"/>
      <c r="AE731" s="650"/>
      <c r="AF731" s="650"/>
      <c r="AG731" s="650"/>
      <c r="AH731" s="650"/>
      <c r="AI731" s="650"/>
      <c r="AJ731" s="650"/>
      <c r="AK731" s="650"/>
      <c r="AL731" s="650"/>
      <c r="AM731" s="650"/>
      <c r="AN731" s="650"/>
      <c r="AO731" s="650"/>
      <c r="AP731" s="650"/>
      <c r="AQ731" s="650"/>
      <c r="AR731" s="650"/>
      <c r="AS731" s="650"/>
      <c r="AT731" s="650"/>
      <c r="AU731" s="650"/>
      <c r="AV731" s="650"/>
      <c r="AW731" s="650"/>
      <c r="AX731" s="650"/>
      <c r="AY731" s="650"/>
      <c r="AZ731" s="650"/>
      <c r="BA731" s="650"/>
      <c r="BB731" s="650"/>
      <c r="BC731" s="650"/>
      <c r="BD731" s="650"/>
      <c r="BE731" s="650"/>
      <c r="BF731" s="650"/>
      <c r="BG731" s="650"/>
      <c r="BH731" s="650"/>
      <c r="BI731" s="650"/>
      <c r="BJ731" s="650"/>
      <c r="BK731" s="650"/>
      <c r="BL731" s="650"/>
      <c r="BM731" s="650"/>
      <c r="BN731" s="650"/>
      <c r="BO731" s="650"/>
      <c r="BP731" s="650"/>
      <c r="BQ731" s="650"/>
      <c r="BR731" s="650"/>
      <c r="BS731" s="650"/>
      <c r="BT731" s="650"/>
      <c r="BU731" s="650"/>
      <c r="BV731" s="650"/>
      <c r="BW731" s="650"/>
      <c r="BX731" s="650"/>
      <c r="BY731" s="650"/>
      <c r="BZ731" s="650"/>
      <c r="CA731" s="650"/>
      <c r="CB731" s="650"/>
      <c r="CC731" s="650"/>
      <c r="CD731" s="650"/>
      <c r="CE731" s="650"/>
      <c r="CF731" s="650"/>
      <c r="CG731" s="650"/>
      <c r="CH731" s="650"/>
    </row>
    <row r="732" spans="1:86" ht="13.5" customHeight="1">
      <c r="A732" s="379"/>
      <c r="B732" s="649"/>
      <c r="C732" s="650"/>
      <c r="D732" s="650"/>
      <c r="E732" s="650"/>
      <c r="F732" s="650"/>
      <c r="G732" s="650"/>
      <c r="H732" s="650"/>
      <c r="I732" s="650"/>
      <c r="J732" s="650"/>
      <c r="K732" s="650"/>
      <c r="L732" s="650"/>
      <c r="M732" s="650"/>
      <c r="N732" s="650"/>
      <c r="O732" s="650"/>
      <c r="P732" s="650"/>
      <c r="Q732" s="650"/>
      <c r="R732" s="650"/>
      <c r="S732" s="650"/>
      <c r="T732" s="650"/>
      <c r="U732" s="650"/>
      <c r="V732" s="650"/>
      <c r="W732" s="650"/>
      <c r="X732" s="650"/>
      <c r="Y732" s="650"/>
      <c r="Z732" s="650"/>
      <c r="AA732" s="650"/>
      <c r="AB732" s="650"/>
      <c r="AC732" s="650"/>
      <c r="AD732" s="650"/>
      <c r="AE732" s="650"/>
      <c r="AF732" s="650"/>
      <c r="AG732" s="650"/>
      <c r="AH732" s="650"/>
      <c r="AI732" s="650"/>
      <c r="AJ732" s="650"/>
      <c r="AK732" s="650"/>
      <c r="AL732" s="650"/>
      <c r="AM732" s="650"/>
      <c r="AN732" s="650"/>
      <c r="AO732" s="650"/>
      <c r="AP732" s="650"/>
      <c r="AQ732" s="650"/>
      <c r="AR732" s="650"/>
      <c r="AS732" s="650"/>
      <c r="AT732" s="650"/>
      <c r="AU732" s="650"/>
      <c r="AV732" s="650"/>
      <c r="AW732" s="650"/>
      <c r="AX732" s="650"/>
      <c r="AY732" s="650"/>
      <c r="AZ732" s="650"/>
      <c r="BA732" s="650"/>
      <c r="BB732" s="650"/>
      <c r="BC732" s="650"/>
      <c r="BD732" s="650"/>
      <c r="BE732" s="650"/>
      <c r="BF732" s="650"/>
      <c r="BG732" s="650"/>
      <c r="BH732" s="650"/>
      <c r="BI732" s="650"/>
      <c r="BJ732" s="650"/>
      <c r="BK732" s="650"/>
      <c r="BL732" s="650"/>
      <c r="BM732" s="650"/>
      <c r="BN732" s="650"/>
      <c r="BO732" s="650"/>
      <c r="BP732" s="650"/>
      <c r="BQ732" s="650"/>
      <c r="BR732" s="650"/>
      <c r="BS732" s="650"/>
      <c r="BT732" s="650"/>
      <c r="BU732" s="650"/>
      <c r="BV732" s="650"/>
      <c r="BW732" s="650"/>
      <c r="BX732" s="650"/>
      <c r="BY732" s="650"/>
      <c r="BZ732" s="650"/>
      <c r="CA732" s="650"/>
      <c r="CB732" s="650"/>
      <c r="CC732" s="650"/>
      <c r="CD732" s="650"/>
      <c r="CE732" s="650"/>
      <c r="CF732" s="650"/>
      <c r="CG732" s="650"/>
      <c r="CH732" s="650"/>
    </row>
    <row r="733" spans="1:86" ht="13.5" customHeight="1">
      <c r="A733" s="379"/>
      <c r="B733" s="649"/>
      <c r="C733" s="650"/>
      <c r="D733" s="650"/>
      <c r="E733" s="650"/>
      <c r="F733" s="650"/>
      <c r="G733" s="650"/>
      <c r="H733" s="650"/>
      <c r="I733" s="650"/>
      <c r="J733" s="650"/>
      <c r="K733" s="650"/>
      <c r="L733" s="650"/>
      <c r="M733" s="650"/>
      <c r="N733" s="650"/>
      <c r="O733" s="650"/>
      <c r="P733" s="650"/>
      <c r="Q733" s="650"/>
      <c r="R733" s="650"/>
      <c r="S733" s="650"/>
      <c r="T733" s="650"/>
      <c r="U733" s="650"/>
      <c r="V733" s="650"/>
      <c r="W733" s="650"/>
      <c r="X733" s="650"/>
      <c r="Y733" s="650"/>
      <c r="Z733" s="650"/>
      <c r="AA733" s="650"/>
      <c r="AB733" s="650"/>
      <c r="AC733" s="650"/>
      <c r="AD733" s="650"/>
      <c r="AE733" s="650"/>
      <c r="AF733" s="650"/>
      <c r="AG733" s="650"/>
      <c r="AH733" s="650"/>
      <c r="AI733" s="650"/>
      <c r="AJ733" s="650"/>
      <c r="AK733" s="650"/>
      <c r="AL733" s="650"/>
      <c r="AM733" s="650"/>
      <c r="AN733" s="650"/>
      <c r="AO733" s="650"/>
      <c r="AP733" s="650"/>
      <c r="AQ733" s="650"/>
      <c r="AR733" s="650"/>
      <c r="AS733" s="650"/>
      <c r="AT733" s="650"/>
      <c r="AU733" s="650"/>
      <c r="AV733" s="650"/>
      <c r="AW733" s="650"/>
      <c r="AX733" s="650"/>
      <c r="AY733" s="650"/>
      <c r="AZ733" s="650"/>
      <c r="BA733" s="650"/>
      <c r="BB733" s="650"/>
      <c r="BC733" s="650"/>
      <c r="BD733" s="650"/>
      <c r="BE733" s="650"/>
      <c r="BF733" s="650"/>
      <c r="BG733" s="650"/>
      <c r="BH733" s="650"/>
      <c r="BI733" s="650"/>
      <c r="BJ733" s="650"/>
      <c r="BK733" s="650"/>
      <c r="BL733" s="650"/>
      <c r="BM733" s="650"/>
      <c r="BN733" s="650"/>
      <c r="BO733" s="650"/>
      <c r="BP733" s="650"/>
      <c r="BQ733" s="650"/>
      <c r="BR733" s="650"/>
      <c r="BS733" s="650"/>
      <c r="BT733" s="650"/>
      <c r="BU733" s="650"/>
      <c r="BV733" s="650"/>
      <c r="BW733" s="650"/>
      <c r="BX733" s="650"/>
      <c r="BY733" s="650"/>
      <c r="BZ733" s="650"/>
      <c r="CA733" s="650"/>
      <c r="CB733" s="650"/>
      <c r="CC733" s="650"/>
      <c r="CD733" s="650"/>
      <c r="CE733" s="650"/>
      <c r="CF733" s="650"/>
      <c r="CG733" s="650"/>
      <c r="CH733" s="650"/>
    </row>
    <row r="734" spans="1:86" ht="13.5" customHeight="1">
      <c r="A734" s="379"/>
      <c r="B734" s="649"/>
      <c r="C734" s="650"/>
      <c r="D734" s="650"/>
      <c r="E734" s="650"/>
      <c r="F734" s="650"/>
      <c r="G734" s="650"/>
      <c r="H734" s="650"/>
      <c r="I734" s="650"/>
      <c r="J734" s="650"/>
      <c r="K734" s="650"/>
      <c r="L734" s="650"/>
      <c r="M734" s="650"/>
      <c r="N734" s="650"/>
      <c r="O734" s="650"/>
      <c r="P734" s="650"/>
      <c r="Q734" s="650"/>
      <c r="R734" s="650"/>
      <c r="S734" s="650"/>
      <c r="T734" s="650"/>
      <c r="U734" s="650"/>
      <c r="V734" s="650"/>
      <c r="W734" s="650"/>
      <c r="X734" s="650"/>
      <c r="Y734" s="650"/>
      <c r="Z734" s="650"/>
      <c r="AA734" s="650"/>
      <c r="AB734" s="650"/>
      <c r="AC734" s="650"/>
      <c r="AD734" s="650"/>
      <c r="AE734" s="650"/>
      <c r="AF734" s="650"/>
      <c r="AG734" s="650"/>
      <c r="AH734" s="650"/>
      <c r="AI734" s="650"/>
      <c r="AJ734" s="650"/>
      <c r="AK734" s="650"/>
      <c r="AL734" s="650"/>
      <c r="AM734" s="650"/>
      <c r="AN734" s="650"/>
      <c r="AO734" s="650"/>
      <c r="AP734" s="650"/>
      <c r="AQ734" s="650"/>
      <c r="AR734" s="650"/>
      <c r="AS734" s="650"/>
      <c r="AT734" s="650"/>
      <c r="AU734" s="650"/>
      <c r="AV734" s="650"/>
      <c r="AW734" s="650"/>
      <c r="AX734" s="650"/>
      <c r="AY734" s="650"/>
      <c r="AZ734" s="650"/>
      <c r="BA734" s="650"/>
      <c r="BB734" s="650"/>
      <c r="BC734" s="650"/>
      <c r="BD734" s="650"/>
      <c r="BE734" s="650"/>
      <c r="BF734" s="650"/>
      <c r="BG734" s="650"/>
      <c r="BH734" s="650"/>
      <c r="BI734" s="650"/>
      <c r="BJ734" s="650"/>
      <c r="BK734" s="650"/>
      <c r="BL734" s="650"/>
      <c r="BM734" s="650"/>
      <c r="BN734" s="650"/>
      <c r="BO734" s="650"/>
      <c r="BP734" s="650"/>
      <c r="BQ734" s="650"/>
      <c r="BR734" s="650"/>
      <c r="BS734" s="650"/>
      <c r="BT734" s="650"/>
      <c r="BU734" s="650"/>
      <c r="BV734" s="650"/>
      <c r="BW734" s="650"/>
      <c r="BX734" s="650"/>
      <c r="BY734" s="650"/>
      <c r="BZ734" s="650"/>
      <c r="CA734" s="650"/>
      <c r="CB734" s="650"/>
      <c r="CC734" s="650"/>
      <c r="CD734" s="650"/>
      <c r="CE734" s="650"/>
      <c r="CF734" s="650"/>
      <c r="CG734" s="650"/>
      <c r="CH734" s="650"/>
    </row>
    <row r="735" spans="1:86" ht="13.5" customHeight="1">
      <c r="A735" s="379"/>
      <c r="B735" s="649"/>
      <c r="C735" s="650"/>
      <c r="D735" s="650"/>
      <c r="E735" s="650"/>
      <c r="F735" s="650"/>
      <c r="G735" s="650"/>
      <c r="H735" s="650"/>
      <c r="I735" s="650"/>
      <c r="J735" s="650"/>
      <c r="K735" s="650"/>
      <c r="L735" s="650"/>
      <c r="M735" s="650"/>
      <c r="N735" s="650"/>
      <c r="O735" s="650"/>
      <c r="P735" s="650"/>
      <c r="Q735" s="650"/>
      <c r="R735" s="650"/>
      <c r="S735" s="650"/>
      <c r="T735" s="650"/>
      <c r="U735" s="650"/>
      <c r="V735" s="650"/>
      <c r="W735" s="650"/>
      <c r="X735" s="650"/>
      <c r="Y735" s="650"/>
      <c r="Z735" s="650"/>
      <c r="AA735" s="650"/>
      <c r="AB735" s="650"/>
      <c r="AC735" s="650"/>
      <c r="AD735" s="650"/>
      <c r="AE735" s="650"/>
      <c r="AF735" s="650"/>
      <c r="AG735" s="650"/>
      <c r="AH735" s="650"/>
      <c r="AI735" s="650"/>
      <c r="AJ735" s="650"/>
      <c r="AK735" s="650"/>
      <c r="AL735" s="650"/>
      <c r="AM735" s="650"/>
      <c r="AN735" s="650"/>
      <c r="AO735" s="650"/>
      <c r="AP735" s="650"/>
      <c r="AQ735" s="650"/>
      <c r="AR735" s="650"/>
      <c r="AS735" s="650"/>
      <c r="AT735" s="650"/>
      <c r="AU735" s="650"/>
      <c r="AV735" s="650"/>
      <c r="AW735" s="650"/>
      <c r="AX735" s="650"/>
      <c r="AY735" s="650"/>
      <c r="AZ735" s="650"/>
      <c r="BA735" s="650"/>
      <c r="BB735" s="650"/>
      <c r="BC735" s="650"/>
      <c r="BD735" s="650"/>
      <c r="BE735" s="650"/>
      <c r="BF735" s="650"/>
      <c r="BG735" s="650"/>
      <c r="BH735" s="650"/>
      <c r="BI735" s="650"/>
      <c r="BJ735" s="650"/>
      <c r="BK735" s="650"/>
      <c r="BL735" s="650"/>
      <c r="BM735" s="650"/>
      <c r="BN735" s="650"/>
      <c r="BO735" s="650"/>
      <c r="BP735" s="650"/>
      <c r="BQ735" s="650"/>
      <c r="BR735" s="650"/>
      <c r="BS735" s="650"/>
      <c r="BT735" s="650"/>
      <c r="BU735" s="650"/>
      <c r="BV735" s="650"/>
      <c r="BW735" s="650"/>
      <c r="BX735" s="650"/>
      <c r="BY735" s="650"/>
      <c r="BZ735" s="650"/>
      <c r="CA735" s="650"/>
      <c r="CB735" s="650"/>
      <c r="CC735" s="650"/>
      <c r="CD735" s="650"/>
      <c r="CE735" s="650"/>
      <c r="CF735" s="650"/>
      <c r="CG735" s="650"/>
      <c r="CH735" s="650"/>
    </row>
    <row r="736" spans="1:86" ht="13.5" customHeight="1">
      <c r="A736" s="379"/>
      <c r="B736" s="649"/>
      <c r="C736" s="650"/>
      <c r="D736" s="650"/>
      <c r="E736" s="650"/>
      <c r="F736" s="650"/>
      <c r="G736" s="650"/>
      <c r="H736" s="650"/>
      <c r="I736" s="650"/>
      <c r="J736" s="650"/>
      <c r="K736" s="650"/>
      <c r="L736" s="650"/>
      <c r="M736" s="650"/>
      <c r="N736" s="650"/>
      <c r="O736" s="650"/>
      <c r="P736" s="650"/>
      <c r="Q736" s="650"/>
      <c r="R736" s="650"/>
      <c r="S736" s="650"/>
      <c r="T736" s="650"/>
      <c r="U736" s="650"/>
      <c r="V736" s="650"/>
      <c r="W736" s="650"/>
      <c r="X736" s="650"/>
      <c r="Y736" s="650"/>
      <c r="Z736" s="650"/>
      <c r="AA736" s="650"/>
      <c r="AB736" s="650"/>
      <c r="AC736" s="650"/>
      <c r="AD736" s="650"/>
      <c r="AE736" s="650"/>
      <c r="AF736" s="650"/>
      <c r="AG736" s="650"/>
      <c r="AH736" s="650"/>
      <c r="AI736" s="650"/>
      <c r="AJ736" s="650"/>
      <c r="AK736" s="650"/>
      <c r="AL736" s="650"/>
      <c r="AM736" s="650"/>
      <c r="AN736" s="650"/>
      <c r="AO736" s="650"/>
      <c r="AP736" s="650"/>
      <c r="AQ736" s="650"/>
      <c r="AR736" s="650"/>
      <c r="AS736" s="650"/>
      <c r="AT736" s="650"/>
      <c r="AU736" s="650"/>
      <c r="AV736" s="650"/>
      <c r="AW736" s="650"/>
      <c r="AX736" s="650"/>
      <c r="AY736" s="650"/>
      <c r="AZ736" s="650"/>
      <c r="BA736" s="650"/>
      <c r="BB736" s="650"/>
      <c r="BC736" s="650"/>
      <c r="BD736" s="650"/>
      <c r="BE736" s="650"/>
      <c r="BF736" s="650"/>
      <c r="BG736" s="650"/>
      <c r="BH736" s="650"/>
      <c r="BI736" s="650"/>
      <c r="BJ736" s="650"/>
      <c r="BK736" s="650"/>
      <c r="BL736" s="650"/>
      <c r="BM736" s="650"/>
      <c r="BN736" s="650"/>
      <c r="BO736" s="650"/>
      <c r="BP736" s="650"/>
      <c r="BQ736" s="650"/>
      <c r="BR736" s="650"/>
      <c r="BS736" s="650"/>
      <c r="BT736" s="650"/>
      <c r="BU736" s="650"/>
      <c r="BV736" s="650"/>
      <c r="BW736" s="650"/>
      <c r="BX736" s="650"/>
      <c r="BY736" s="650"/>
      <c r="BZ736" s="650"/>
      <c r="CA736" s="650"/>
      <c r="CB736" s="650"/>
      <c r="CC736" s="650"/>
      <c r="CD736" s="650"/>
      <c r="CE736" s="650"/>
      <c r="CF736" s="650"/>
      <c r="CG736" s="650"/>
      <c r="CH736" s="650"/>
    </row>
    <row r="737" spans="1:86" ht="13.5" customHeight="1">
      <c r="A737" s="379"/>
      <c r="B737" s="649"/>
      <c r="C737" s="650"/>
      <c r="D737" s="650"/>
      <c r="E737" s="650"/>
      <c r="F737" s="650"/>
      <c r="G737" s="650"/>
      <c r="H737" s="650"/>
      <c r="I737" s="650"/>
      <c r="J737" s="650"/>
      <c r="K737" s="650"/>
      <c r="L737" s="650"/>
      <c r="M737" s="650"/>
      <c r="N737" s="650"/>
      <c r="O737" s="650"/>
      <c r="P737" s="650"/>
      <c r="Q737" s="650"/>
      <c r="R737" s="650"/>
      <c r="S737" s="650"/>
      <c r="T737" s="650"/>
      <c r="U737" s="650"/>
      <c r="V737" s="650"/>
      <c r="W737" s="650"/>
      <c r="X737" s="650"/>
      <c r="Y737" s="650"/>
      <c r="Z737" s="650"/>
      <c r="AA737" s="650"/>
      <c r="AB737" s="650"/>
      <c r="AC737" s="650"/>
      <c r="AD737" s="650"/>
      <c r="AE737" s="650"/>
      <c r="AF737" s="650"/>
      <c r="AG737" s="650"/>
      <c r="AH737" s="650"/>
      <c r="AI737" s="650"/>
      <c r="AJ737" s="650"/>
      <c r="AK737" s="650"/>
      <c r="AL737" s="650"/>
      <c r="AM737" s="650"/>
      <c r="AN737" s="650"/>
      <c r="AO737" s="650"/>
      <c r="AP737" s="650"/>
      <c r="AQ737" s="650"/>
      <c r="AR737" s="650"/>
      <c r="AS737" s="650"/>
      <c r="AT737" s="650"/>
      <c r="AU737" s="650"/>
      <c r="AV737" s="650"/>
      <c r="AW737" s="650"/>
      <c r="AX737" s="650"/>
      <c r="AY737" s="650"/>
      <c r="AZ737" s="650"/>
      <c r="BA737" s="650"/>
      <c r="BB737" s="650"/>
      <c r="BC737" s="650"/>
      <c r="BD737" s="650"/>
      <c r="BE737" s="650"/>
      <c r="BF737" s="650"/>
      <c r="BG737" s="650"/>
      <c r="BH737" s="650"/>
      <c r="BI737" s="650"/>
      <c r="BJ737" s="650"/>
      <c r="BK737" s="650"/>
      <c r="BL737" s="650"/>
      <c r="BM737" s="650"/>
      <c r="BN737" s="650"/>
      <c r="BO737" s="650"/>
      <c r="BP737" s="650"/>
      <c r="BQ737" s="650"/>
      <c r="BR737" s="650"/>
      <c r="BS737" s="650"/>
      <c r="BT737" s="650"/>
      <c r="BU737" s="650"/>
      <c r="BV737" s="650"/>
      <c r="BW737" s="650"/>
      <c r="BX737" s="650"/>
      <c r="BY737" s="650"/>
      <c r="BZ737" s="650"/>
      <c r="CA737" s="650"/>
      <c r="CB737" s="650"/>
      <c r="CC737" s="650"/>
      <c r="CD737" s="650"/>
      <c r="CE737" s="650"/>
      <c r="CF737" s="650"/>
      <c r="CG737" s="650"/>
      <c r="CH737" s="650"/>
    </row>
    <row r="738" spans="1:86" ht="13.5" customHeight="1">
      <c r="A738" s="379"/>
      <c r="B738" s="649"/>
      <c r="C738" s="650"/>
      <c r="D738" s="650"/>
      <c r="E738" s="650"/>
      <c r="F738" s="650"/>
      <c r="G738" s="650"/>
      <c r="H738" s="650"/>
      <c r="I738" s="650"/>
      <c r="J738" s="650"/>
      <c r="K738" s="650"/>
      <c r="L738" s="650"/>
      <c r="M738" s="650"/>
      <c r="N738" s="650"/>
      <c r="O738" s="650"/>
      <c r="P738" s="650"/>
      <c r="Q738" s="650"/>
      <c r="R738" s="650"/>
      <c r="S738" s="650"/>
      <c r="T738" s="650"/>
      <c r="U738" s="650"/>
      <c r="V738" s="650"/>
      <c r="W738" s="650"/>
      <c r="X738" s="650"/>
      <c r="Y738" s="650"/>
      <c r="Z738" s="650"/>
      <c r="AA738" s="650"/>
      <c r="AB738" s="650"/>
      <c r="AC738" s="650"/>
      <c r="AD738" s="650"/>
      <c r="AE738" s="650"/>
      <c r="AF738" s="650"/>
      <c r="AG738" s="650"/>
      <c r="AH738" s="650"/>
      <c r="AI738" s="650"/>
      <c r="AJ738" s="650"/>
      <c r="AK738" s="650"/>
      <c r="AL738" s="650"/>
      <c r="AM738" s="650"/>
      <c r="AN738" s="650"/>
      <c r="AO738" s="650"/>
      <c r="AP738" s="650"/>
      <c r="AQ738" s="650"/>
      <c r="AR738" s="650"/>
      <c r="AS738" s="650"/>
      <c r="AT738" s="650"/>
      <c r="AU738" s="650"/>
      <c r="AV738" s="650"/>
      <c r="AW738" s="650"/>
      <c r="AX738" s="650"/>
      <c r="AY738" s="650"/>
      <c r="AZ738" s="650"/>
      <c r="BA738" s="650"/>
      <c r="BB738" s="650"/>
      <c r="BC738" s="650"/>
      <c r="BD738" s="650"/>
      <c r="BE738" s="650"/>
      <c r="BF738" s="650"/>
      <c r="BG738" s="650"/>
      <c r="BH738" s="650"/>
      <c r="BI738" s="650"/>
      <c r="BJ738" s="650"/>
      <c r="BK738" s="650"/>
      <c r="BL738" s="650"/>
      <c r="BM738" s="650"/>
      <c r="BN738" s="650"/>
      <c r="BO738" s="650"/>
      <c r="BP738" s="650"/>
      <c r="BQ738" s="650"/>
      <c r="BR738" s="650"/>
      <c r="BS738" s="650"/>
      <c r="BT738" s="650"/>
      <c r="BU738" s="650"/>
      <c r="BV738" s="650"/>
      <c r="BW738" s="650"/>
      <c r="BX738" s="650"/>
      <c r="BY738" s="650"/>
      <c r="BZ738" s="650"/>
      <c r="CA738" s="650"/>
      <c r="CB738" s="650"/>
      <c r="CC738" s="650"/>
      <c r="CD738" s="650"/>
      <c r="CE738" s="650"/>
      <c r="CF738" s="650"/>
      <c r="CG738" s="650"/>
      <c r="CH738" s="650"/>
    </row>
    <row r="739" spans="1:86" ht="13.5" customHeight="1">
      <c r="A739" s="379"/>
      <c r="B739" s="649"/>
      <c r="C739" s="650"/>
      <c r="D739" s="650"/>
      <c r="E739" s="650"/>
      <c r="F739" s="650"/>
      <c r="G739" s="650"/>
      <c r="H739" s="650"/>
      <c r="I739" s="650"/>
      <c r="J739" s="650"/>
      <c r="K739" s="650"/>
      <c r="L739" s="650"/>
      <c r="M739" s="650"/>
      <c r="N739" s="650"/>
      <c r="O739" s="650"/>
      <c r="P739" s="650"/>
      <c r="Q739" s="650"/>
      <c r="R739" s="650"/>
      <c r="S739" s="650"/>
      <c r="T739" s="650"/>
      <c r="U739" s="650"/>
      <c r="V739" s="650"/>
      <c r="W739" s="650"/>
      <c r="X739" s="650"/>
      <c r="Y739" s="650"/>
      <c r="Z739" s="650"/>
      <c r="AA739" s="650"/>
      <c r="AB739" s="650"/>
      <c r="AC739" s="650"/>
      <c r="AD739" s="650"/>
      <c r="AE739" s="650"/>
      <c r="AF739" s="650"/>
      <c r="AG739" s="650"/>
      <c r="AH739" s="650"/>
      <c r="AI739" s="650"/>
      <c r="AJ739" s="650"/>
      <c r="AK739" s="650"/>
      <c r="AL739" s="650"/>
      <c r="AM739" s="650"/>
      <c r="AN739" s="650"/>
      <c r="AO739" s="650"/>
      <c r="AP739" s="650"/>
      <c r="AQ739" s="650"/>
      <c r="AR739" s="650"/>
      <c r="AS739" s="650"/>
      <c r="AT739" s="650"/>
      <c r="AU739" s="650"/>
      <c r="AV739" s="650"/>
      <c r="AW739" s="650"/>
      <c r="AX739" s="650"/>
      <c r="AY739" s="650"/>
      <c r="AZ739" s="650"/>
      <c r="BA739" s="650"/>
      <c r="BB739" s="650"/>
      <c r="BC739" s="650"/>
      <c r="BD739" s="650"/>
      <c r="BE739" s="650"/>
      <c r="BF739" s="650"/>
      <c r="BG739" s="650"/>
      <c r="BH739" s="650"/>
      <c r="BI739" s="650"/>
      <c r="BJ739" s="650"/>
      <c r="BK739" s="650"/>
      <c r="BL739" s="650"/>
      <c r="BM739" s="650"/>
      <c r="BN739" s="650"/>
      <c r="BO739" s="650"/>
      <c r="BP739" s="650"/>
      <c r="BQ739" s="650"/>
      <c r="BR739" s="650"/>
      <c r="BS739" s="650"/>
      <c r="BT739" s="650"/>
      <c r="BU739" s="650"/>
      <c r="BV739" s="650"/>
      <c r="BW739" s="650"/>
      <c r="BX739" s="650"/>
      <c r="BY739" s="650"/>
      <c r="BZ739" s="650"/>
      <c r="CA739" s="650"/>
      <c r="CB739" s="650"/>
      <c r="CC739" s="650"/>
      <c r="CD739" s="650"/>
      <c r="CE739" s="650"/>
      <c r="CF739" s="650"/>
      <c r="CG739" s="650"/>
      <c r="CH739" s="650"/>
    </row>
    <row r="740" spans="1:86" ht="13.5" customHeight="1">
      <c r="A740" s="379"/>
      <c r="B740" s="649"/>
      <c r="C740" s="650"/>
      <c r="D740" s="650"/>
      <c r="E740" s="650"/>
      <c r="F740" s="650"/>
      <c r="G740" s="650"/>
      <c r="H740" s="650"/>
      <c r="I740" s="650"/>
      <c r="J740" s="650"/>
      <c r="K740" s="650"/>
      <c r="L740" s="650"/>
      <c r="M740" s="650"/>
      <c r="N740" s="650"/>
      <c r="O740" s="650"/>
      <c r="P740" s="650"/>
      <c r="Q740" s="650"/>
      <c r="R740" s="650"/>
      <c r="S740" s="650"/>
      <c r="T740" s="650"/>
      <c r="U740" s="650"/>
      <c r="V740" s="650"/>
      <c r="W740" s="650"/>
      <c r="X740" s="650"/>
      <c r="Y740" s="650"/>
      <c r="Z740" s="650"/>
      <c r="AA740" s="650"/>
      <c r="AB740" s="650"/>
      <c r="AC740" s="650"/>
      <c r="AD740" s="650"/>
      <c r="AE740" s="650"/>
      <c r="AF740" s="650"/>
      <c r="AG740" s="650"/>
      <c r="AH740" s="650"/>
      <c r="AI740" s="650"/>
      <c r="AJ740" s="650"/>
      <c r="AK740" s="650"/>
      <c r="AL740" s="650"/>
      <c r="AM740" s="650"/>
      <c r="AN740" s="650"/>
      <c r="AO740" s="650"/>
      <c r="AP740" s="650"/>
      <c r="AQ740" s="650"/>
      <c r="AR740" s="650"/>
      <c r="AS740" s="650"/>
      <c r="AT740" s="650"/>
      <c r="AU740" s="650"/>
      <c r="AV740" s="650"/>
      <c r="AW740" s="650"/>
      <c r="AX740" s="650"/>
      <c r="AY740" s="650"/>
      <c r="AZ740" s="650"/>
      <c r="BA740" s="650"/>
      <c r="BB740" s="650"/>
      <c r="BC740" s="650"/>
      <c r="BD740" s="650"/>
      <c r="BE740" s="650"/>
      <c r="BF740" s="650"/>
      <c r="BG740" s="650"/>
      <c r="BH740" s="650"/>
      <c r="BI740" s="650"/>
      <c r="BJ740" s="650"/>
      <c r="BK740" s="650"/>
      <c r="BL740" s="650"/>
      <c r="BM740" s="650"/>
      <c r="BN740" s="650"/>
      <c r="BO740" s="650"/>
      <c r="BP740" s="650"/>
      <c r="BQ740" s="650"/>
      <c r="BR740" s="650"/>
      <c r="BS740" s="650"/>
      <c r="BT740" s="650"/>
      <c r="BU740" s="650"/>
      <c r="BV740" s="650"/>
      <c r="BW740" s="650"/>
      <c r="BX740" s="650"/>
      <c r="BY740" s="650"/>
      <c r="BZ740" s="650"/>
      <c r="CA740" s="650"/>
      <c r="CB740" s="650"/>
      <c r="CC740" s="650"/>
      <c r="CD740" s="650"/>
      <c r="CE740" s="650"/>
      <c r="CF740" s="650"/>
      <c r="CG740" s="650"/>
      <c r="CH740" s="650"/>
    </row>
    <row r="741" spans="1:86" ht="13.5" customHeight="1">
      <c r="A741" s="379"/>
      <c r="B741" s="649"/>
      <c r="C741" s="650"/>
      <c r="D741" s="650"/>
      <c r="E741" s="650"/>
      <c r="F741" s="650"/>
      <c r="G741" s="650"/>
      <c r="H741" s="650"/>
      <c r="I741" s="650"/>
      <c r="J741" s="650"/>
      <c r="K741" s="650"/>
      <c r="L741" s="650"/>
      <c r="M741" s="650"/>
      <c r="N741" s="650"/>
      <c r="O741" s="650"/>
      <c r="P741" s="650"/>
      <c r="Q741" s="650"/>
      <c r="R741" s="650"/>
      <c r="S741" s="650"/>
      <c r="T741" s="650"/>
      <c r="U741" s="650"/>
      <c r="V741" s="650"/>
      <c r="W741" s="650"/>
      <c r="X741" s="650"/>
      <c r="Y741" s="650"/>
      <c r="Z741" s="650"/>
      <c r="AA741" s="650"/>
      <c r="AB741" s="650"/>
      <c r="AC741" s="650"/>
      <c r="AD741" s="650"/>
      <c r="AE741" s="650"/>
      <c r="AF741" s="650"/>
      <c r="AG741" s="650"/>
      <c r="AH741" s="650"/>
      <c r="AI741" s="650"/>
      <c r="AJ741" s="650"/>
      <c r="AK741" s="650"/>
      <c r="AL741" s="650"/>
      <c r="AM741" s="650"/>
      <c r="AN741" s="650"/>
      <c r="AO741" s="650"/>
      <c r="AP741" s="650"/>
      <c r="AQ741" s="650"/>
      <c r="AR741" s="650"/>
      <c r="AS741" s="650"/>
      <c r="AT741" s="650"/>
      <c r="AU741" s="650"/>
      <c r="AV741" s="650"/>
      <c r="AW741" s="650"/>
      <c r="AX741" s="650"/>
      <c r="AY741" s="650"/>
      <c r="AZ741" s="650"/>
      <c r="BA741" s="650"/>
      <c r="BB741" s="650"/>
      <c r="BC741" s="650"/>
      <c r="BD741" s="650"/>
      <c r="BE741" s="650"/>
      <c r="BF741" s="650"/>
      <c r="BG741" s="650"/>
      <c r="BH741" s="650"/>
      <c r="BI741" s="650"/>
      <c r="BJ741" s="650"/>
      <c r="BK741" s="650"/>
      <c r="BL741" s="650"/>
      <c r="BM741" s="650"/>
      <c r="BN741" s="650"/>
      <c r="BO741" s="650"/>
      <c r="BP741" s="650"/>
      <c r="BQ741" s="650"/>
      <c r="BR741" s="650"/>
      <c r="BS741" s="650"/>
      <c r="BT741" s="650"/>
      <c r="BU741" s="650"/>
      <c r="BV741" s="650"/>
      <c r="BW741" s="650"/>
      <c r="BX741" s="650"/>
      <c r="BY741" s="650"/>
      <c r="BZ741" s="650"/>
      <c r="CA741" s="650"/>
      <c r="CB741" s="650"/>
      <c r="CC741" s="650"/>
      <c r="CD741" s="650"/>
      <c r="CE741" s="650"/>
      <c r="CF741" s="650"/>
      <c r="CG741" s="650"/>
      <c r="CH741" s="650"/>
    </row>
    <row r="742" spans="1:86" ht="13.5" customHeight="1">
      <c r="A742" s="379"/>
      <c r="B742" s="649"/>
      <c r="C742" s="650"/>
      <c r="D742" s="650"/>
      <c r="E742" s="650"/>
      <c r="F742" s="650"/>
      <c r="G742" s="650"/>
      <c r="H742" s="650"/>
      <c r="I742" s="650"/>
      <c r="J742" s="650"/>
      <c r="K742" s="650"/>
      <c r="L742" s="650"/>
      <c r="M742" s="650"/>
      <c r="N742" s="650"/>
      <c r="O742" s="650"/>
      <c r="P742" s="650"/>
      <c r="Q742" s="650"/>
      <c r="R742" s="650"/>
      <c r="S742" s="650"/>
      <c r="T742" s="650"/>
      <c r="U742" s="650"/>
      <c r="V742" s="650"/>
      <c r="W742" s="650"/>
      <c r="X742" s="650"/>
      <c r="Y742" s="650"/>
      <c r="Z742" s="650"/>
      <c r="AA742" s="650"/>
      <c r="AB742" s="650"/>
      <c r="AC742" s="650"/>
      <c r="AD742" s="650"/>
      <c r="AE742" s="650"/>
      <c r="AF742" s="650"/>
      <c r="AG742" s="650"/>
      <c r="AH742" s="650"/>
      <c r="AI742" s="650"/>
      <c r="AJ742" s="650"/>
      <c r="AK742" s="650"/>
      <c r="AL742" s="650"/>
      <c r="AM742" s="650"/>
      <c r="AN742" s="650"/>
      <c r="AO742" s="650"/>
      <c r="AP742" s="650"/>
      <c r="AQ742" s="650"/>
      <c r="AR742" s="650"/>
      <c r="AS742" s="650"/>
      <c r="AT742" s="650"/>
      <c r="AU742" s="650"/>
      <c r="AV742" s="650"/>
      <c r="AW742" s="650"/>
      <c r="AX742" s="650"/>
      <c r="AY742" s="650"/>
      <c r="AZ742" s="650"/>
      <c r="BA742" s="650"/>
      <c r="BB742" s="650"/>
      <c r="BC742" s="650"/>
      <c r="BD742" s="650"/>
      <c r="BE742" s="650"/>
      <c r="BF742" s="650"/>
      <c r="BG742" s="650"/>
      <c r="BH742" s="650"/>
      <c r="BI742" s="650"/>
      <c r="BJ742" s="650"/>
      <c r="BK742" s="650"/>
      <c r="BL742" s="650"/>
      <c r="BM742" s="650"/>
      <c r="BN742" s="650"/>
      <c r="BO742" s="650"/>
      <c r="BP742" s="650"/>
      <c r="BQ742" s="650"/>
      <c r="BR742" s="650"/>
      <c r="BS742" s="650"/>
      <c r="BT742" s="650"/>
      <c r="BU742" s="650"/>
      <c r="BV742" s="650"/>
      <c r="BW742" s="650"/>
      <c r="BX742" s="650"/>
      <c r="BY742" s="650"/>
      <c r="BZ742" s="650"/>
      <c r="CA742" s="650"/>
      <c r="CB742" s="650"/>
      <c r="CC742" s="650"/>
      <c r="CD742" s="650"/>
      <c r="CE742" s="650"/>
      <c r="CF742" s="650"/>
      <c r="CG742" s="650"/>
      <c r="CH742" s="650"/>
    </row>
    <row r="743" spans="1:86" ht="13.5" customHeight="1">
      <c r="A743" s="379"/>
      <c r="B743" s="649"/>
      <c r="C743" s="650"/>
      <c r="D743" s="650"/>
      <c r="E743" s="650"/>
      <c r="F743" s="650"/>
      <c r="G743" s="650"/>
      <c r="H743" s="650"/>
      <c r="I743" s="650"/>
      <c r="J743" s="650"/>
      <c r="K743" s="650"/>
      <c r="L743" s="650"/>
      <c r="M743" s="650"/>
      <c r="N743" s="650"/>
      <c r="O743" s="650"/>
      <c r="P743" s="650"/>
      <c r="Q743" s="650"/>
      <c r="R743" s="650"/>
      <c r="S743" s="650"/>
      <c r="T743" s="650"/>
      <c r="U743" s="650"/>
      <c r="V743" s="650"/>
      <c r="W743" s="650"/>
      <c r="X743" s="650"/>
      <c r="Y743" s="650"/>
      <c r="Z743" s="650"/>
      <c r="AA743" s="650"/>
      <c r="AB743" s="650"/>
      <c r="AC743" s="650"/>
      <c r="AD743" s="650"/>
      <c r="AE743" s="650"/>
      <c r="AF743" s="650"/>
      <c r="AG743" s="650"/>
      <c r="AH743" s="650"/>
      <c r="AI743" s="650"/>
      <c r="AJ743" s="650"/>
      <c r="AK743" s="650"/>
      <c r="AL743" s="650"/>
      <c r="AM743" s="650"/>
      <c r="AN743" s="650"/>
      <c r="AO743" s="650"/>
      <c r="AP743" s="650"/>
      <c r="AQ743" s="650"/>
      <c r="AR743" s="650"/>
      <c r="AS743" s="650"/>
      <c r="AT743" s="650"/>
      <c r="AU743" s="650"/>
      <c r="AV743" s="650"/>
      <c r="AW743" s="650"/>
      <c r="AX743" s="650"/>
      <c r="AY743" s="650"/>
      <c r="AZ743" s="650"/>
      <c r="BA743" s="650"/>
      <c r="BB743" s="650"/>
      <c r="BC743" s="650"/>
      <c r="BD743" s="650"/>
      <c r="BE743" s="650"/>
      <c r="BF743" s="650"/>
      <c r="BG743" s="650"/>
      <c r="BH743" s="650"/>
      <c r="BI743" s="650"/>
      <c r="BJ743" s="650"/>
      <c r="BK743" s="650"/>
      <c r="BL743" s="650"/>
      <c r="BM743" s="650"/>
      <c r="BN743" s="650"/>
      <c r="BO743" s="650"/>
      <c r="BP743" s="650"/>
      <c r="BQ743" s="650"/>
      <c r="BR743" s="650"/>
      <c r="BS743" s="650"/>
      <c r="BT743" s="650"/>
      <c r="BU743" s="650"/>
      <c r="BV743" s="650"/>
      <c r="BW743" s="650"/>
      <c r="BX743" s="650"/>
      <c r="BY743" s="650"/>
      <c r="BZ743" s="650"/>
      <c r="CA743" s="650"/>
      <c r="CB743" s="650"/>
      <c r="CC743" s="650"/>
      <c r="CD743" s="650"/>
      <c r="CE743" s="650"/>
      <c r="CF743" s="650"/>
      <c r="CG743" s="650"/>
      <c r="CH743" s="650"/>
    </row>
    <row r="744" spans="1:86" ht="13.5" customHeight="1">
      <c r="A744" s="379"/>
      <c r="B744" s="649"/>
      <c r="C744" s="650"/>
      <c r="D744" s="650"/>
      <c r="E744" s="650"/>
      <c r="F744" s="650"/>
      <c r="G744" s="650"/>
      <c r="H744" s="650"/>
      <c r="I744" s="650"/>
      <c r="J744" s="650"/>
      <c r="K744" s="650"/>
      <c r="L744" s="650"/>
      <c r="M744" s="650"/>
      <c r="N744" s="650"/>
      <c r="O744" s="650"/>
      <c r="P744" s="650"/>
      <c r="Q744" s="650"/>
      <c r="R744" s="650"/>
      <c r="S744" s="650"/>
      <c r="T744" s="650"/>
      <c r="U744" s="650"/>
      <c r="V744" s="650"/>
      <c r="W744" s="650"/>
      <c r="X744" s="650"/>
      <c r="Y744" s="650"/>
      <c r="Z744" s="650"/>
      <c r="AA744" s="650"/>
      <c r="AB744" s="650"/>
      <c r="AC744" s="650"/>
      <c r="AD744" s="650"/>
      <c r="AE744" s="650"/>
      <c r="AF744" s="650"/>
      <c r="AG744" s="650"/>
      <c r="AH744" s="650"/>
      <c r="AI744" s="650"/>
      <c r="AJ744" s="650"/>
      <c r="AK744" s="650"/>
      <c r="AL744" s="650"/>
      <c r="AM744" s="650"/>
      <c r="AN744" s="650"/>
      <c r="AO744" s="650"/>
      <c r="AP744" s="650"/>
      <c r="AQ744" s="650"/>
      <c r="AR744" s="650"/>
      <c r="AS744" s="650"/>
      <c r="AT744" s="650"/>
      <c r="AU744" s="650"/>
      <c r="AV744" s="650"/>
      <c r="AW744" s="650"/>
      <c r="AX744" s="650"/>
      <c r="AY744" s="650"/>
      <c r="AZ744" s="650"/>
      <c r="BA744" s="650"/>
      <c r="BB744" s="650"/>
      <c r="BC744" s="650"/>
      <c r="BD744" s="650"/>
      <c r="BE744" s="650"/>
      <c r="BF744" s="650"/>
      <c r="BG744" s="650"/>
      <c r="BH744" s="650"/>
      <c r="BI744" s="650"/>
      <c r="BJ744" s="650"/>
      <c r="BK744" s="650"/>
      <c r="BL744" s="650"/>
      <c r="BM744" s="650"/>
      <c r="BN744" s="650"/>
      <c r="BO744" s="650"/>
      <c r="BP744" s="650"/>
      <c r="BQ744" s="650"/>
      <c r="BR744" s="650"/>
      <c r="BS744" s="650"/>
      <c r="BT744" s="650"/>
      <c r="BU744" s="650"/>
      <c r="BV744" s="650"/>
      <c r="BW744" s="650"/>
      <c r="BX744" s="650"/>
      <c r="BY744" s="650"/>
      <c r="BZ744" s="650"/>
      <c r="CA744" s="650"/>
      <c r="CB744" s="650"/>
      <c r="CC744" s="650"/>
      <c r="CD744" s="650"/>
      <c r="CE744" s="650"/>
      <c r="CF744" s="650"/>
      <c r="CG744" s="650"/>
      <c r="CH744" s="650"/>
    </row>
    <row r="745" spans="1:86" ht="13.5" customHeight="1">
      <c r="A745" s="379"/>
      <c r="B745" s="649"/>
      <c r="C745" s="650"/>
      <c r="D745" s="650"/>
      <c r="E745" s="650"/>
      <c r="F745" s="650"/>
      <c r="G745" s="650"/>
      <c r="H745" s="650"/>
      <c r="I745" s="650"/>
      <c r="J745" s="650"/>
      <c r="K745" s="650"/>
      <c r="L745" s="650"/>
      <c r="M745" s="650"/>
      <c r="N745" s="650"/>
      <c r="O745" s="650"/>
      <c r="P745" s="650"/>
      <c r="Q745" s="650"/>
      <c r="R745" s="650"/>
      <c r="S745" s="650"/>
      <c r="T745" s="650"/>
      <c r="U745" s="650"/>
      <c r="V745" s="650"/>
      <c r="W745" s="650"/>
      <c r="X745" s="650"/>
      <c r="Y745" s="650"/>
      <c r="Z745" s="650"/>
      <c r="AA745" s="650"/>
      <c r="AB745" s="650"/>
      <c r="AC745" s="650"/>
      <c r="AD745" s="650"/>
      <c r="AE745" s="650"/>
      <c r="AF745" s="650"/>
      <c r="AG745" s="650"/>
      <c r="AH745" s="650"/>
      <c r="AI745" s="650"/>
      <c r="AJ745" s="650"/>
      <c r="AK745" s="650"/>
      <c r="AL745" s="650"/>
      <c r="AM745" s="650"/>
      <c r="AN745" s="650"/>
      <c r="AO745" s="650"/>
      <c r="AP745" s="650"/>
      <c r="AQ745" s="650"/>
      <c r="AR745" s="650"/>
      <c r="AS745" s="650"/>
      <c r="AT745" s="650"/>
      <c r="AU745" s="650"/>
      <c r="AV745" s="650"/>
      <c r="AW745" s="650"/>
      <c r="AX745" s="650"/>
      <c r="AY745" s="650"/>
      <c r="AZ745" s="650"/>
      <c r="BA745" s="650"/>
      <c r="BB745" s="650"/>
      <c r="BC745" s="650"/>
      <c r="BD745" s="650"/>
      <c r="BE745" s="650"/>
      <c r="BF745" s="650"/>
      <c r="BG745" s="650"/>
      <c r="BH745" s="650"/>
      <c r="BI745" s="650"/>
      <c r="BJ745" s="650"/>
      <c r="BK745" s="650"/>
      <c r="BL745" s="650"/>
      <c r="BM745" s="650"/>
      <c r="BN745" s="650"/>
      <c r="BO745" s="650"/>
      <c r="BP745" s="650"/>
      <c r="BQ745" s="650"/>
      <c r="BR745" s="650"/>
      <c r="BS745" s="650"/>
      <c r="BT745" s="650"/>
      <c r="BU745" s="650"/>
      <c r="BV745" s="650"/>
      <c r="BW745" s="650"/>
      <c r="BX745" s="650"/>
      <c r="BY745" s="650"/>
      <c r="BZ745" s="650"/>
      <c r="CA745" s="650"/>
      <c r="CB745" s="650"/>
      <c r="CC745" s="650"/>
      <c r="CD745" s="650"/>
      <c r="CE745" s="650"/>
      <c r="CF745" s="650"/>
      <c r="CG745" s="650"/>
      <c r="CH745" s="650"/>
    </row>
    <row r="746" spans="1:86" ht="13.5" customHeight="1">
      <c r="A746" s="379"/>
      <c r="B746" s="649"/>
      <c r="C746" s="650"/>
      <c r="D746" s="650"/>
      <c r="E746" s="650"/>
      <c r="F746" s="650"/>
      <c r="G746" s="650"/>
      <c r="H746" s="650"/>
      <c r="I746" s="650"/>
      <c r="J746" s="650"/>
      <c r="K746" s="650"/>
      <c r="L746" s="650"/>
      <c r="M746" s="650"/>
      <c r="N746" s="650"/>
      <c r="O746" s="650"/>
      <c r="P746" s="650"/>
      <c r="Q746" s="650"/>
      <c r="R746" s="650"/>
      <c r="S746" s="650"/>
      <c r="T746" s="650"/>
      <c r="U746" s="650"/>
      <c r="V746" s="650"/>
      <c r="W746" s="650"/>
      <c r="X746" s="650"/>
      <c r="Y746" s="650"/>
      <c r="Z746" s="650"/>
      <c r="AA746" s="650"/>
      <c r="AB746" s="650"/>
      <c r="AC746" s="650"/>
      <c r="AD746" s="650"/>
      <c r="AE746" s="650"/>
      <c r="AF746" s="650"/>
      <c r="AG746" s="650"/>
      <c r="AH746" s="650"/>
      <c r="AI746" s="650"/>
      <c r="AJ746" s="650"/>
      <c r="AK746" s="650"/>
      <c r="AL746" s="650"/>
      <c r="AM746" s="650"/>
      <c r="AN746" s="650"/>
      <c r="AO746" s="650"/>
      <c r="AP746" s="650"/>
      <c r="AQ746" s="650"/>
      <c r="AR746" s="650"/>
      <c r="AS746" s="650"/>
      <c r="AT746" s="650"/>
      <c r="AU746" s="650"/>
      <c r="AV746" s="650"/>
      <c r="AW746" s="650"/>
      <c r="AX746" s="650"/>
      <c r="AY746" s="650"/>
      <c r="AZ746" s="650"/>
      <c r="BA746" s="650"/>
      <c r="BB746" s="650"/>
      <c r="BC746" s="650"/>
      <c r="BD746" s="650"/>
      <c r="BE746" s="650"/>
      <c r="BF746" s="650"/>
      <c r="BG746" s="650"/>
      <c r="BH746" s="650"/>
      <c r="BI746" s="650"/>
      <c r="BJ746" s="650"/>
      <c r="BK746" s="650"/>
      <c r="BL746" s="650"/>
      <c r="BM746" s="650"/>
      <c r="BN746" s="650"/>
      <c r="BO746" s="650"/>
      <c r="BP746" s="650"/>
      <c r="BQ746" s="650"/>
      <c r="BR746" s="650"/>
      <c r="BS746" s="650"/>
      <c r="BT746" s="650"/>
      <c r="BU746" s="650"/>
      <c r="BV746" s="650"/>
      <c r="BW746" s="650"/>
      <c r="BX746" s="650"/>
      <c r="BY746" s="650"/>
      <c r="BZ746" s="650"/>
      <c r="CA746" s="650"/>
      <c r="CB746" s="650"/>
      <c r="CC746" s="650"/>
      <c r="CD746" s="650"/>
      <c r="CE746" s="650"/>
      <c r="CF746" s="650"/>
      <c r="CG746" s="650"/>
      <c r="CH746" s="650"/>
    </row>
    <row r="747" spans="1:86" ht="13.5" customHeight="1">
      <c r="A747" s="379"/>
      <c r="B747" s="649"/>
      <c r="C747" s="650"/>
      <c r="D747" s="650"/>
      <c r="E747" s="650"/>
      <c r="F747" s="650"/>
      <c r="G747" s="650"/>
      <c r="H747" s="650"/>
      <c r="I747" s="650"/>
      <c r="J747" s="650"/>
      <c r="K747" s="650"/>
      <c r="L747" s="650"/>
      <c r="M747" s="650"/>
      <c r="N747" s="650"/>
      <c r="O747" s="650"/>
      <c r="P747" s="650"/>
      <c r="Q747" s="650"/>
      <c r="R747" s="650"/>
      <c r="S747" s="650"/>
      <c r="T747" s="650"/>
      <c r="U747" s="650"/>
      <c r="V747" s="650"/>
      <c r="W747" s="650"/>
      <c r="X747" s="650"/>
      <c r="Y747" s="650"/>
      <c r="Z747" s="650"/>
      <c r="AA747" s="650"/>
      <c r="AB747" s="650"/>
      <c r="AC747" s="650"/>
      <c r="AD747" s="650"/>
      <c r="AE747" s="650"/>
      <c r="AF747" s="650"/>
      <c r="AG747" s="650"/>
      <c r="AH747" s="650"/>
      <c r="AI747" s="650"/>
      <c r="AJ747" s="650"/>
      <c r="AK747" s="650"/>
      <c r="AL747" s="650"/>
      <c r="AM747" s="650"/>
      <c r="AN747" s="650"/>
      <c r="AO747" s="650"/>
      <c r="AP747" s="650"/>
      <c r="AQ747" s="650"/>
      <c r="AR747" s="650"/>
      <c r="AS747" s="650"/>
      <c r="AT747" s="650"/>
      <c r="AU747" s="650"/>
      <c r="AV747" s="650"/>
      <c r="AW747" s="650"/>
      <c r="AX747" s="650"/>
      <c r="AY747" s="650"/>
      <c r="AZ747" s="650"/>
      <c r="BA747" s="650"/>
      <c r="BB747" s="650"/>
      <c r="BC747" s="650"/>
      <c r="BD747" s="650"/>
      <c r="BE747" s="650"/>
      <c r="BF747" s="650"/>
      <c r="BG747" s="650"/>
      <c r="BH747" s="650"/>
      <c r="BI747" s="650"/>
      <c r="BJ747" s="650"/>
      <c r="BK747" s="650"/>
      <c r="BL747" s="650"/>
      <c r="BM747" s="650"/>
      <c r="BN747" s="650"/>
      <c r="BO747" s="650"/>
      <c r="BP747" s="650"/>
      <c r="BQ747" s="650"/>
      <c r="BR747" s="650"/>
      <c r="BS747" s="650"/>
      <c r="BT747" s="650"/>
      <c r="BU747" s="650"/>
      <c r="BV747" s="650"/>
      <c r="BW747" s="650"/>
      <c r="BX747" s="650"/>
      <c r="BY747" s="650"/>
      <c r="BZ747" s="650"/>
      <c r="CA747" s="650"/>
      <c r="CB747" s="650"/>
      <c r="CC747" s="650"/>
      <c r="CD747" s="650"/>
      <c r="CE747" s="650"/>
      <c r="CF747" s="650"/>
      <c r="CG747" s="650"/>
      <c r="CH747" s="650"/>
    </row>
    <row r="748" spans="1:86" ht="13.5" customHeight="1">
      <c r="A748" s="379"/>
      <c r="B748" s="649"/>
      <c r="C748" s="650"/>
      <c r="D748" s="650"/>
      <c r="E748" s="650"/>
      <c r="F748" s="650"/>
      <c r="G748" s="650"/>
      <c r="H748" s="650"/>
      <c r="I748" s="650"/>
      <c r="J748" s="650"/>
      <c r="K748" s="650"/>
      <c r="L748" s="650"/>
      <c r="M748" s="650"/>
      <c r="N748" s="650"/>
      <c r="O748" s="650"/>
      <c r="P748" s="650"/>
      <c r="Q748" s="650"/>
      <c r="R748" s="650"/>
      <c r="S748" s="650"/>
      <c r="T748" s="650"/>
      <c r="U748" s="650"/>
      <c r="V748" s="650"/>
      <c r="W748" s="650"/>
      <c r="X748" s="650"/>
      <c r="Y748" s="650"/>
      <c r="Z748" s="650"/>
      <c r="AA748" s="650"/>
      <c r="AB748" s="650"/>
      <c r="AC748" s="650"/>
      <c r="AD748" s="650"/>
      <c r="AE748" s="650"/>
      <c r="AF748" s="650"/>
      <c r="AG748" s="650"/>
      <c r="AH748" s="650"/>
      <c r="AI748" s="650"/>
      <c r="AJ748" s="650"/>
      <c r="AK748" s="650"/>
      <c r="AL748" s="650"/>
      <c r="AM748" s="650"/>
      <c r="AN748" s="650"/>
      <c r="AO748" s="650"/>
      <c r="AP748" s="650"/>
      <c r="AQ748" s="650"/>
      <c r="AR748" s="650"/>
      <c r="AS748" s="650"/>
      <c r="AT748" s="650"/>
      <c r="AU748" s="650"/>
      <c r="AV748" s="650"/>
      <c r="AW748" s="650"/>
      <c r="AX748" s="650"/>
      <c r="AY748" s="650"/>
      <c r="AZ748" s="650"/>
      <c r="BA748" s="650"/>
      <c r="BB748" s="650"/>
      <c r="BC748" s="650"/>
      <c r="BD748" s="650"/>
      <c r="BE748" s="650"/>
      <c r="BF748" s="650"/>
      <c r="BG748" s="650"/>
      <c r="BH748" s="650"/>
      <c r="BI748" s="650"/>
      <c r="BJ748" s="650"/>
      <c r="BK748" s="650"/>
      <c r="BL748" s="650"/>
      <c r="BM748" s="650"/>
      <c r="BN748" s="650"/>
      <c r="BO748" s="650"/>
      <c r="BP748" s="650"/>
      <c r="BQ748" s="650"/>
      <c r="BR748" s="650"/>
      <c r="BS748" s="650"/>
      <c r="BT748" s="650"/>
      <c r="BU748" s="650"/>
      <c r="BV748" s="650"/>
      <c r="BW748" s="650"/>
      <c r="BX748" s="650"/>
      <c r="BY748" s="650"/>
      <c r="BZ748" s="650"/>
      <c r="CA748" s="650"/>
      <c r="CB748" s="650"/>
      <c r="CC748" s="650"/>
      <c r="CD748" s="650"/>
      <c r="CE748" s="650"/>
      <c r="CF748" s="650"/>
      <c r="CG748" s="650"/>
      <c r="CH748" s="650"/>
    </row>
    <row r="749" spans="1:86" ht="13.5" customHeight="1">
      <c r="A749" s="379"/>
      <c r="B749" s="649"/>
      <c r="C749" s="650"/>
      <c r="D749" s="650"/>
      <c r="E749" s="650"/>
      <c r="F749" s="650"/>
      <c r="G749" s="650"/>
      <c r="H749" s="650"/>
      <c r="I749" s="650"/>
      <c r="J749" s="650"/>
      <c r="K749" s="650"/>
      <c r="L749" s="650"/>
      <c r="M749" s="650"/>
      <c r="N749" s="650"/>
      <c r="O749" s="650"/>
      <c r="P749" s="650"/>
      <c r="Q749" s="650"/>
      <c r="R749" s="650"/>
      <c r="S749" s="650"/>
      <c r="T749" s="650"/>
      <c r="U749" s="650"/>
      <c r="V749" s="650"/>
      <c r="W749" s="650"/>
      <c r="X749" s="650"/>
      <c r="Y749" s="650"/>
      <c r="Z749" s="650"/>
      <c r="AA749" s="650"/>
      <c r="AB749" s="650"/>
      <c r="AC749" s="650"/>
      <c r="AD749" s="650"/>
      <c r="AE749" s="650"/>
      <c r="AF749" s="650"/>
      <c r="AG749" s="650"/>
      <c r="AH749" s="650"/>
      <c r="AI749" s="650"/>
      <c r="AJ749" s="650"/>
      <c r="AK749" s="650"/>
      <c r="AL749" s="650"/>
      <c r="AM749" s="650"/>
      <c r="AN749" s="650"/>
      <c r="AO749" s="650"/>
      <c r="AP749" s="650"/>
      <c r="AQ749" s="650"/>
      <c r="AR749" s="650"/>
      <c r="AS749" s="650"/>
      <c r="AT749" s="650"/>
      <c r="AU749" s="650"/>
      <c r="AV749" s="650"/>
      <c r="AW749" s="650"/>
      <c r="AX749" s="650"/>
      <c r="AY749" s="650"/>
      <c r="AZ749" s="650"/>
      <c r="BA749" s="650"/>
      <c r="BB749" s="650"/>
      <c r="BC749" s="650"/>
      <c r="BD749" s="650"/>
      <c r="BE749" s="650"/>
      <c r="BF749" s="650"/>
      <c r="BG749" s="650"/>
      <c r="BH749" s="650"/>
      <c r="BI749" s="650"/>
      <c r="BJ749" s="650"/>
      <c r="BK749" s="650"/>
      <c r="BL749" s="650"/>
      <c r="BM749" s="650"/>
      <c r="BN749" s="650"/>
      <c r="BO749" s="650"/>
      <c r="BP749" s="650"/>
      <c r="BQ749" s="650"/>
      <c r="BR749" s="650"/>
      <c r="BS749" s="650"/>
      <c r="BT749" s="650"/>
      <c r="BU749" s="650"/>
      <c r="BV749" s="650"/>
      <c r="BW749" s="650"/>
      <c r="BX749" s="650"/>
      <c r="BY749" s="650"/>
      <c r="BZ749" s="650"/>
      <c r="CA749" s="650"/>
      <c r="CB749" s="650"/>
      <c r="CC749" s="650"/>
      <c r="CD749" s="650"/>
      <c r="CE749" s="650"/>
      <c r="CF749" s="650"/>
      <c r="CG749" s="650"/>
      <c r="CH749" s="650"/>
    </row>
    <row r="750" spans="1:86" ht="13.5" customHeight="1">
      <c r="A750" s="379"/>
      <c r="B750" s="649"/>
      <c r="C750" s="650"/>
      <c r="D750" s="650"/>
      <c r="E750" s="650"/>
      <c r="F750" s="650"/>
      <c r="G750" s="650"/>
      <c r="H750" s="650"/>
      <c r="I750" s="650"/>
      <c r="J750" s="650"/>
      <c r="K750" s="650"/>
      <c r="L750" s="650"/>
      <c r="M750" s="650"/>
      <c r="N750" s="650"/>
      <c r="O750" s="650"/>
      <c r="P750" s="650"/>
      <c r="Q750" s="650"/>
      <c r="R750" s="650"/>
      <c r="S750" s="650"/>
      <c r="T750" s="650"/>
      <c r="U750" s="650"/>
      <c r="V750" s="650"/>
      <c r="W750" s="650"/>
      <c r="X750" s="650"/>
      <c r="Y750" s="650"/>
      <c r="Z750" s="650"/>
      <c r="AA750" s="650"/>
      <c r="AB750" s="650"/>
      <c r="AC750" s="650"/>
      <c r="AD750" s="650"/>
      <c r="AE750" s="650"/>
      <c r="AF750" s="650"/>
      <c r="AG750" s="650"/>
      <c r="AH750" s="650"/>
      <c r="AI750" s="650"/>
      <c r="AJ750" s="650"/>
      <c r="AK750" s="650"/>
      <c r="AL750" s="650"/>
      <c r="AM750" s="650"/>
      <c r="AN750" s="650"/>
      <c r="AO750" s="650"/>
      <c r="AP750" s="650"/>
      <c r="AQ750" s="650"/>
      <c r="AR750" s="650"/>
      <c r="AS750" s="650"/>
      <c r="AT750" s="650"/>
      <c r="AU750" s="650"/>
      <c r="AV750" s="650"/>
      <c r="AW750" s="650"/>
      <c r="AX750" s="650"/>
      <c r="AY750" s="650"/>
      <c r="AZ750" s="650"/>
      <c r="BA750" s="650"/>
      <c r="BB750" s="650"/>
      <c r="BC750" s="650"/>
      <c r="BD750" s="650"/>
      <c r="BE750" s="650"/>
      <c r="BF750" s="650"/>
      <c r="BG750" s="650"/>
      <c r="BH750" s="650"/>
      <c r="BI750" s="650"/>
      <c r="BJ750" s="650"/>
      <c r="BK750" s="650"/>
      <c r="BL750" s="650"/>
      <c r="BM750" s="650"/>
      <c r="BN750" s="650"/>
      <c r="BO750" s="650"/>
      <c r="BP750" s="650"/>
      <c r="BQ750" s="650"/>
      <c r="BR750" s="650"/>
      <c r="BS750" s="650"/>
      <c r="BT750" s="650"/>
      <c r="BU750" s="650"/>
      <c r="BV750" s="650"/>
      <c r="BW750" s="650"/>
      <c r="BX750" s="650"/>
      <c r="BY750" s="650"/>
      <c r="BZ750" s="650"/>
      <c r="CA750" s="650"/>
      <c r="CB750" s="650"/>
      <c r="CC750" s="650"/>
      <c r="CD750" s="650"/>
      <c r="CE750" s="650"/>
      <c r="CF750" s="650"/>
      <c r="CG750" s="650"/>
      <c r="CH750" s="650"/>
    </row>
    <row r="751" spans="1:86" ht="13.5" customHeight="1">
      <c r="A751" s="379"/>
      <c r="B751" s="649"/>
      <c r="C751" s="650"/>
      <c r="D751" s="650"/>
      <c r="E751" s="650"/>
      <c r="F751" s="650"/>
      <c r="G751" s="650"/>
      <c r="H751" s="650"/>
      <c r="I751" s="650"/>
      <c r="J751" s="650"/>
      <c r="K751" s="650"/>
      <c r="L751" s="650"/>
      <c r="M751" s="650"/>
      <c r="N751" s="650"/>
      <c r="O751" s="650"/>
      <c r="P751" s="650"/>
      <c r="Q751" s="650"/>
      <c r="R751" s="650"/>
      <c r="S751" s="650"/>
      <c r="T751" s="650"/>
      <c r="U751" s="650"/>
      <c r="V751" s="650"/>
      <c r="W751" s="650"/>
      <c r="X751" s="650"/>
      <c r="Y751" s="650"/>
      <c r="Z751" s="650"/>
      <c r="AA751" s="650"/>
      <c r="AB751" s="650"/>
      <c r="AC751" s="650"/>
      <c r="AD751" s="650"/>
      <c r="AE751" s="650"/>
      <c r="AF751" s="650"/>
      <c r="AG751" s="650"/>
      <c r="AH751" s="650"/>
      <c r="AI751" s="650"/>
      <c r="AJ751" s="650"/>
      <c r="AK751" s="650"/>
      <c r="AL751" s="650"/>
      <c r="AM751" s="650"/>
      <c r="AN751" s="650"/>
      <c r="AO751" s="650"/>
      <c r="AP751" s="650"/>
      <c r="AQ751" s="650"/>
      <c r="AR751" s="650"/>
      <c r="AS751" s="650"/>
      <c r="AT751" s="650"/>
      <c r="AU751" s="650"/>
      <c r="AV751" s="650"/>
      <c r="AW751" s="650"/>
      <c r="AX751" s="650"/>
      <c r="AY751" s="650"/>
      <c r="AZ751" s="650"/>
      <c r="BA751" s="650"/>
      <c r="BB751" s="650"/>
      <c r="BC751" s="650"/>
      <c r="BD751" s="650"/>
      <c r="BE751" s="650"/>
      <c r="BF751" s="650"/>
      <c r="BG751" s="650"/>
      <c r="BH751" s="650"/>
      <c r="BI751" s="650"/>
      <c r="BJ751" s="650"/>
      <c r="BK751" s="650"/>
      <c r="BL751" s="650"/>
      <c r="BM751" s="650"/>
      <c r="BN751" s="650"/>
      <c r="BO751" s="650"/>
      <c r="BP751" s="650"/>
      <c r="BQ751" s="650"/>
      <c r="BR751" s="650"/>
      <c r="BS751" s="650"/>
      <c r="BT751" s="650"/>
      <c r="BU751" s="650"/>
      <c r="BV751" s="650"/>
      <c r="BW751" s="650"/>
      <c r="BX751" s="650"/>
      <c r="BY751" s="650"/>
      <c r="BZ751" s="650"/>
      <c r="CA751" s="650"/>
      <c r="CB751" s="650"/>
      <c r="CC751" s="650"/>
      <c r="CD751" s="650"/>
      <c r="CE751" s="650"/>
      <c r="CF751" s="650"/>
      <c r="CG751" s="650"/>
      <c r="CH751" s="650"/>
    </row>
    <row r="752" spans="1:86" ht="13.5" customHeight="1">
      <c r="A752" s="379"/>
      <c r="B752" s="649"/>
      <c r="C752" s="650"/>
      <c r="D752" s="650"/>
      <c r="E752" s="650"/>
      <c r="F752" s="650"/>
      <c r="G752" s="650"/>
      <c r="H752" s="650"/>
      <c r="I752" s="650"/>
      <c r="J752" s="650"/>
      <c r="K752" s="650"/>
      <c r="L752" s="650"/>
      <c r="M752" s="650"/>
      <c r="N752" s="650"/>
      <c r="O752" s="650"/>
      <c r="P752" s="650"/>
      <c r="Q752" s="650"/>
      <c r="R752" s="650"/>
      <c r="S752" s="650"/>
      <c r="T752" s="650"/>
      <c r="U752" s="650"/>
      <c r="V752" s="650"/>
      <c r="W752" s="650"/>
      <c r="X752" s="650"/>
      <c r="Y752" s="650"/>
      <c r="Z752" s="650"/>
      <c r="AA752" s="650"/>
      <c r="AB752" s="650"/>
      <c r="AC752" s="650"/>
      <c r="AD752" s="650"/>
      <c r="AE752" s="650"/>
      <c r="AF752" s="650"/>
      <c r="AG752" s="650"/>
      <c r="AH752" s="650"/>
      <c r="AI752" s="650"/>
      <c r="AJ752" s="650"/>
      <c r="AK752" s="650"/>
      <c r="AL752" s="650"/>
      <c r="AM752" s="650"/>
      <c r="AN752" s="650"/>
      <c r="AO752" s="650"/>
      <c r="AP752" s="650"/>
      <c r="AQ752" s="650"/>
      <c r="AR752" s="650"/>
      <c r="AS752" s="650"/>
      <c r="AT752" s="650"/>
      <c r="AU752" s="650"/>
      <c r="AV752" s="650"/>
      <c r="AW752" s="650"/>
      <c r="AX752" s="650"/>
      <c r="AY752" s="650"/>
      <c r="AZ752" s="650"/>
      <c r="BA752" s="650"/>
      <c r="BB752" s="650"/>
      <c r="BC752" s="650"/>
      <c r="BD752" s="650"/>
      <c r="BE752" s="650"/>
      <c r="BF752" s="650"/>
      <c r="BG752" s="650"/>
      <c r="BH752" s="650"/>
      <c r="BI752" s="650"/>
      <c r="BJ752" s="650"/>
      <c r="BK752" s="650"/>
      <c r="BL752" s="650"/>
      <c r="BM752" s="650"/>
      <c r="BN752" s="650"/>
      <c r="BO752" s="650"/>
      <c r="BP752" s="650"/>
      <c r="BQ752" s="650"/>
      <c r="BR752" s="650"/>
      <c r="BS752" s="650"/>
      <c r="BT752" s="650"/>
      <c r="BU752" s="650"/>
      <c r="BV752" s="650"/>
      <c r="BW752" s="650"/>
      <c r="BX752" s="650"/>
      <c r="BY752" s="650"/>
      <c r="BZ752" s="650"/>
      <c r="CA752" s="650"/>
      <c r="CB752" s="650"/>
      <c r="CC752" s="650"/>
      <c r="CD752" s="650"/>
      <c r="CE752" s="650"/>
      <c r="CF752" s="650"/>
      <c r="CG752" s="650"/>
      <c r="CH752" s="650"/>
    </row>
    <row r="753" spans="1:86" ht="13.5" customHeight="1">
      <c r="A753" s="379"/>
      <c r="B753" s="649"/>
      <c r="C753" s="650"/>
      <c r="D753" s="650"/>
      <c r="E753" s="650"/>
      <c r="F753" s="650"/>
      <c r="G753" s="650"/>
      <c r="H753" s="650"/>
      <c r="I753" s="650"/>
      <c r="J753" s="650"/>
      <c r="K753" s="650"/>
      <c r="L753" s="650"/>
      <c r="M753" s="650"/>
      <c r="N753" s="650"/>
      <c r="O753" s="650"/>
      <c r="P753" s="650"/>
      <c r="Q753" s="650"/>
      <c r="R753" s="650"/>
      <c r="S753" s="650"/>
      <c r="T753" s="650"/>
      <c r="U753" s="650"/>
      <c r="V753" s="650"/>
      <c r="W753" s="650"/>
      <c r="X753" s="650"/>
      <c r="Y753" s="650"/>
      <c r="Z753" s="650"/>
      <c r="AA753" s="650"/>
      <c r="AB753" s="650"/>
      <c r="AC753" s="650"/>
      <c r="AD753" s="650"/>
      <c r="AE753" s="650"/>
      <c r="AF753" s="650"/>
      <c r="AG753" s="650"/>
      <c r="AH753" s="650"/>
      <c r="AI753" s="650"/>
      <c r="AJ753" s="650"/>
      <c r="AK753" s="650"/>
      <c r="AL753" s="650"/>
      <c r="AM753" s="650"/>
      <c r="AN753" s="650"/>
      <c r="AO753" s="650"/>
      <c r="AP753" s="650"/>
      <c r="AQ753" s="650"/>
      <c r="AR753" s="650"/>
      <c r="AS753" s="650"/>
      <c r="AT753" s="650"/>
      <c r="AU753" s="650"/>
      <c r="AV753" s="650"/>
      <c r="AW753" s="650"/>
      <c r="AX753" s="650"/>
      <c r="AY753" s="650"/>
      <c r="AZ753" s="650"/>
      <c r="BA753" s="650"/>
      <c r="BB753" s="650"/>
      <c r="BC753" s="650"/>
      <c r="BD753" s="650"/>
      <c r="BE753" s="650"/>
      <c r="BF753" s="650"/>
      <c r="BG753" s="650"/>
      <c r="BH753" s="650"/>
      <c r="BI753" s="650"/>
      <c r="BJ753" s="650"/>
      <c r="BK753" s="650"/>
      <c r="BL753" s="650"/>
      <c r="BM753" s="650"/>
      <c r="BN753" s="650"/>
      <c r="BO753" s="650"/>
      <c r="BP753" s="650"/>
      <c r="BQ753" s="650"/>
      <c r="BR753" s="650"/>
      <c r="BS753" s="650"/>
      <c r="BT753" s="650"/>
      <c r="BU753" s="650"/>
      <c r="BV753" s="650"/>
      <c r="BW753" s="650"/>
      <c r="BX753" s="650"/>
      <c r="BY753" s="650"/>
      <c r="BZ753" s="650"/>
      <c r="CA753" s="650"/>
      <c r="CB753" s="650"/>
      <c r="CC753" s="650"/>
      <c r="CD753" s="650"/>
      <c r="CE753" s="650"/>
      <c r="CF753" s="650"/>
      <c r="CG753" s="650"/>
      <c r="CH753" s="650"/>
    </row>
    <row r="754" spans="1:86" ht="13.5" customHeight="1">
      <c r="A754" s="379"/>
      <c r="B754" s="649"/>
      <c r="C754" s="650"/>
      <c r="D754" s="650"/>
      <c r="E754" s="650"/>
      <c r="F754" s="650"/>
      <c r="G754" s="650"/>
      <c r="H754" s="650"/>
      <c r="I754" s="650"/>
      <c r="J754" s="650"/>
      <c r="K754" s="650"/>
      <c r="L754" s="650"/>
      <c r="M754" s="650"/>
      <c r="N754" s="650"/>
      <c r="O754" s="650"/>
      <c r="P754" s="650"/>
      <c r="Q754" s="650"/>
      <c r="R754" s="650"/>
      <c r="S754" s="650"/>
      <c r="T754" s="650"/>
      <c r="U754" s="650"/>
      <c r="V754" s="650"/>
      <c r="W754" s="650"/>
      <c r="X754" s="650"/>
      <c r="Y754" s="650"/>
      <c r="Z754" s="650"/>
      <c r="AA754" s="650"/>
      <c r="AB754" s="650"/>
      <c r="AC754" s="650"/>
      <c r="AD754" s="650"/>
      <c r="AE754" s="650"/>
      <c r="AF754" s="650"/>
      <c r="AG754" s="650"/>
      <c r="AH754" s="650"/>
      <c r="AI754" s="650"/>
      <c r="AJ754" s="650"/>
      <c r="AK754" s="650"/>
      <c r="AL754" s="650"/>
      <c r="AM754" s="650"/>
      <c r="AN754" s="650"/>
      <c r="AO754" s="650"/>
      <c r="AP754" s="650"/>
      <c r="AQ754" s="650"/>
      <c r="AR754" s="650"/>
      <c r="AS754" s="650"/>
      <c r="AT754" s="650"/>
      <c r="AU754" s="650"/>
      <c r="AV754" s="650"/>
      <c r="AW754" s="650"/>
      <c r="AX754" s="650"/>
      <c r="AY754" s="650"/>
      <c r="AZ754" s="650"/>
      <c r="BA754" s="650"/>
      <c r="BB754" s="650"/>
      <c r="BC754" s="650"/>
      <c r="BD754" s="650"/>
      <c r="BE754" s="650"/>
      <c r="BF754" s="650"/>
      <c r="BG754" s="650"/>
      <c r="BH754" s="650"/>
      <c r="BI754" s="650"/>
      <c r="BJ754" s="650"/>
      <c r="BK754" s="650"/>
      <c r="BL754" s="650"/>
      <c r="BM754" s="650"/>
      <c r="BN754" s="650"/>
      <c r="BO754" s="650"/>
      <c r="BP754" s="650"/>
      <c r="BQ754" s="650"/>
      <c r="BR754" s="650"/>
      <c r="BS754" s="650"/>
      <c r="BT754" s="650"/>
      <c r="BU754" s="650"/>
      <c r="BV754" s="650"/>
      <c r="BW754" s="650"/>
      <c r="BX754" s="650"/>
      <c r="BY754" s="650"/>
      <c r="BZ754" s="650"/>
      <c r="CA754" s="650"/>
      <c r="CB754" s="650"/>
      <c r="CC754" s="650"/>
      <c r="CD754" s="650"/>
      <c r="CE754" s="650"/>
      <c r="CF754" s="650"/>
      <c r="CG754" s="650"/>
      <c r="CH754" s="650"/>
    </row>
    <row r="755" spans="1:86" ht="13.5" customHeight="1">
      <c r="A755" s="379"/>
      <c r="B755" s="649"/>
      <c r="C755" s="650"/>
      <c r="D755" s="650"/>
      <c r="E755" s="650"/>
      <c r="F755" s="650"/>
      <c r="G755" s="650"/>
      <c r="H755" s="650"/>
      <c r="I755" s="650"/>
      <c r="J755" s="650"/>
      <c r="K755" s="650"/>
      <c r="L755" s="650"/>
      <c r="M755" s="650"/>
      <c r="N755" s="650"/>
      <c r="O755" s="650"/>
      <c r="P755" s="650"/>
      <c r="Q755" s="650"/>
      <c r="R755" s="650"/>
      <c r="S755" s="650"/>
      <c r="T755" s="650"/>
      <c r="U755" s="650"/>
      <c r="V755" s="650"/>
      <c r="W755" s="650"/>
      <c r="X755" s="650"/>
      <c r="Y755" s="650"/>
      <c r="Z755" s="650"/>
      <c r="AA755" s="650"/>
      <c r="AB755" s="650"/>
      <c r="AC755" s="650"/>
      <c r="AD755" s="650"/>
      <c r="AE755" s="650"/>
      <c r="AF755" s="650"/>
      <c r="AG755" s="650"/>
      <c r="AH755" s="650"/>
      <c r="AI755" s="650"/>
      <c r="AJ755" s="650"/>
      <c r="AK755" s="650"/>
      <c r="AL755" s="650"/>
      <c r="AM755" s="650"/>
      <c r="AN755" s="650"/>
      <c r="AO755" s="650"/>
      <c r="AP755" s="650"/>
      <c r="AQ755" s="650"/>
      <c r="AR755" s="650"/>
      <c r="AS755" s="650"/>
      <c r="AT755" s="650"/>
      <c r="AU755" s="650"/>
      <c r="AV755" s="650"/>
      <c r="AW755" s="650"/>
      <c r="AX755" s="650"/>
      <c r="AY755" s="650"/>
      <c r="AZ755" s="650"/>
      <c r="BA755" s="650"/>
      <c r="BB755" s="650"/>
      <c r="BC755" s="650"/>
      <c r="BD755" s="650"/>
      <c r="BE755" s="650"/>
      <c r="BF755" s="650"/>
      <c r="BG755" s="650"/>
      <c r="BH755" s="650"/>
      <c r="BI755" s="650"/>
      <c r="BJ755" s="650"/>
      <c r="BK755" s="650"/>
      <c r="BL755" s="650"/>
      <c r="BM755" s="650"/>
      <c r="BN755" s="650"/>
      <c r="BO755" s="650"/>
      <c r="BP755" s="650"/>
      <c r="BQ755" s="650"/>
      <c r="BR755" s="650"/>
      <c r="BS755" s="650"/>
      <c r="BT755" s="650"/>
      <c r="BU755" s="650"/>
      <c r="BV755" s="650"/>
      <c r="BW755" s="650"/>
      <c r="BX755" s="650"/>
      <c r="BY755" s="650"/>
      <c r="BZ755" s="650"/>
      <c r="CA755" s="650"/>
      <c r="CB755" s="650"/>
      <c r="CC755" s="650"/>
      <c r="CD755" s="650"/>
      <c r="CE755" s="650"/>
      <c r="CF755" s="650"/>
      <c r="CG755" s="650"/>
      <c r="CH755" s="650"/>
    </row>
    <row r="756" spans="1:86" ht="13.5" customHeight="1">
      <c r="A756" s="379"/>
      <c r="B756" s="649"/>
      <c r="C756" s="650"/>
      <c r="D756" s="650"/>
      <c r="E756" s="650"/>
      <c r="F756" s="650"/>
      <c r="G756" s="650"/>
      <c r="H756" s="650"/>
      <c r="I756" s="650"/>
      <c r="J756" s="650"/>
      <c r="K756" s="650"/>
      <c r="L756" s="650"/>
      <c r="M756" s="650"/>
      <c r="N756" s="650"/>
      <c r="O756" s="650"/>
      <c r="P756" s="650"/>
      <c r="Q756" s="650"/>
      <c r="R756" s="650"/>
      <c r="S756" s="650"/>
      <c r="T756" s="650"/>
      <c r="U756" s="650"/>
      <c r="V756" s="650"/>
      <c r="W756" s="650"/>
      <c r="X756" s="650"/>
      <c r="Y756" s="650"/>
      <c r="Z756" s="650"/>
      <c r="AA756" s="650"/>
      <c r="AB756" s="650"/>
      <c r="AC756" s="650"/>
      <c r="AD756" s="650"/>
      <c r="AE756" s="650"/>
      <c r="AF756" s="650"/>
      <c r="AG756" s="650"/>
      <c r="AH756" s="650"/>
      <c r="AI756" s="650"/>
      <c r="AJ756" s="650"/>
      <c r="AK756" s="650"/>
      <c r="AL756" s="650"/>
      <c r="AM756" s="650"/>
      <c r="AN756" s="650"/>
      <c r="AO756" s="650"/>
      <c r="AP756" s="650"/>
      <c r="AQ756" s="650"/>
      <c r="AR756" s="650"/>
      <c r="AS756" s="650"/>
      <c r="AT756" s="650"/>
      <c r="AU756" s="650"/>
      <c r="AV756" s="650"/>
      <c r="AW756" s="650"/>
      <c r="AX756" s="650"/>
      <c r="AY756" s="650"/>
      <c r="AZ756" s="650"/>
      <c r="BA756" s="650"/>
      <c r="BB756" s="650"/>
      <c r="BC756" s="650"/>
      <c r="BD756" s="650"/>
      <c r="BE756" s="650"/>
      <c r="BF756" s="650"/>
      <c r="BG756" s="650"/>
      <c r="BH756" s="650"/>
      <c r="BI756" s="650"/>
      <c r="BJ756" s="650"/>
      <c r="BK756" s="650"/>
      <c r="BL756" s="650"/>
      <c r="BM756" s="650"/>
      <c r="BN756" s="650"/>
      <c r="BO756" s="650"/>
      <c r="BP756" s="650"/>
      <c r="BQ756" s="650"/>
      <c r="BR756" s="650"/>
      <c r="BS756" s="650"/>
      <c r="BT756" s="650"/>
      <c r="BU756" s="650"/>
      <c r="BV756" s="650"/>
      <c r="BW756" s="650"/>
      <c r="BX756" s="650"/>
      <c r="BY756" s="650"/>
      <c r="BZ756" s="650"/>
      <c r="CA756" s="650"/>
      <c r="CB756" s="650"/>
      <c r="CC756" s="650"/>
      <c r="CD756" s="650"/>
      <c r="CE756" s="650"/>
      <c r="CF756" s="650"/>
      <c r="CG756" s="650"/>
      <c r="CH756" s="650"/>
    </row>
    <row r="757" spans="1:86" ht="13.5" customHeight="1">
      <c r="A757" s="379"/>
      <c r="B757" s="649"/>
      <c r="C757" s="650"/>
      <c r="D757" s="650"/>
      <c r="E757" s="650"/>
      <c r="F757" s="650"/>
      <c r="G757" s="650"/>
      <c r="H757" s="650"/>
      <c r="I757" s="650"/>
      <c r="J757" s="650"/>
      <c r="K757" s="650"/>
      <c r="L757" s="650"/>
      <c r="M757" s="650"/>
      <c r="N757" s="650"/>
      <c r="O757" s="650"/>
      <c r="P757" s="650"/>
      <c r="Q757" s="650"/>
      <c r="R757" s="650"/>
      <c r="S757" s="650"/>
      <c r="T757" s="650"/>
      <c r="U757" s="650"/>
      <c r="V757" s="650"/>
      <c r="W757" s="650"/>
      <c r="X757" s="650"/>
      <c r="Y757" s="650"/>
      <c r="Z757" s="650"/>
      <c r="AA757" s="650"/>
      <c r="AB757" s="650"/>
      <c r="AC757" s="650"/>
      <c r="AD757" s="650"/>
      <c r="AE757" s="650"/>
      <c r="AF757" s="650"/>
      <c r="AG757" s="650"/>
      <c r="AH757" s="650"/>
      <c r="AI757" s="650"/>
      <c r="AJ757" s="650"/>
      <c r="AK757" s="650"/>
      <c r="AL757" s="650"/>
      <c r="AM757" s="650"/>
      <c r="AN757" s="650"/>
      <c r="AO757" s="650"/>
      <c r="AP757" s="650"/>
      <c r="AQ757" s="650"/>
      <c r="AR757" s="650"/>
      <c r="AS757" s="650"/>
      <c r="AT757" s="650"/>
      <c r="AU757" s="650"/>
      <c r="AV757" s="650"/>
      <c r="AW757" s="650"/>
      <c r="AX757" s="650"/>
      <c r="AY757" s="650"/>
      <c r="AZ757" s="650"/>
      <c r="BA757" s="650"/>
      <c r="BB757" s="650"/>
      <c r="BC757" s="650"/>
      <c r="BD757" s="650"/>
      <c r="BE757" s="650"/>
      <c r="BF757" s="650"/>
      <c r="BG757" s="650"/>
      <c r="BH757" s="650"/>
      <c r="BI757" s="650"/>
      <c r="BJ757" s="650"/>
      <c r="BK757" s="650"/>
      <c r="BL757" s="650"/>
      <c r="BM757" s="650"/>
      <c r="BN757" s="650"/>
      <c r="BO757" s="650"/>
      <c r="BP757" s="650"/>
      <c r="BQ757" s="650"/>
      <c r="BR757" s="650"/>
      <c r="BS757" s="650"/>
      <c r="BT757" s="650"/>
      <c r="BU757" s="650"/>
      <c r="BV757" s="650"/>
      <c r="BW757" s="650"/>
      <c r="BX757" s="650"/>
      <c r="BY757" s="650"/>
      <c r="BZ757" s="650"/>
      <c r="CA757" s="650"/>
      <c r="CB757" s="650"/>
      <c r="CC757" s="650"/>
      <c r="CD757" s="650"/>
      <c r="CE757" s="650"/>
      <c r="CF757" s="650"/>
      <c r="CG757" s="650"/>
      <c r="CH757" s="650"/>
    </row>
    <row r="758" spans="1:86" ht="13.5" customHeight="1">
      <c r="A758" s="379"/>
      <c r="B758" s="649"/>
      <c r="C758" s="650"/>
      <c r="D758" s="650"/>
      <c r="E758" s="650"/>
      <c r="F758" s="650"/>
      <c r="G758" s="650"/>
      <c r="H758" s="650"/>
      <c r="I758" s="650"/>
      <c r="J758" s="650"/>
      <c r="K758" s="650"/>
      <c r="L758" s="650"/>
      <c r="M758" s="650"/>
      <c r="N758" s="650"/>
      <c r="O758" s="650"/>
      <c r="P758" s="650"/>
      <c r="Q758" s="650"/>
      <c r="R758" s="650"/>
      <c r="S758" s="650"/>
      <c r="T758" s="650"/>
      <c r="U758" s="650"/>
      <c r="V758" s="650"/>
      <c r="W758" s="650"/>
      <c r="X758" s="650"/>
      <c r="Y758" s="650"/>
      <c r="Z758" s="650"/>
      <c r="AA758" s="650"/>
      <c r="AB758" s="650"/>
      <c r="AC758" s="650"/>
      <c r="AD758" s="650"/>
      <c r="AE758" s="650"/>
      <c r="AF758" s="650"/>
      <c r="AG758" s="650"/>
      <c r="AH758" s="650"/>
      <c r="AI758" s="650"/>
      <c r="AJ758" s="650"/>
      <c r="AK758" s="650"/>
      <c r="AL758" s="650"/>
      <c r="AM758" s="650"/>
      <c r="AN758" s="650"/>
      <c r="AO758" s="650"/>
      <c r="AP758" s="650"/>
      <c r="AQ758" s="650"/>
      <c r="AR758" s="650"/>
      <c r="AS758" s="650"/>
      <c r="AT758" s="650"/>
      <c r="AU758" s="650"/>
      <c r="AV758" s="650"/>
      <c r="AW758" s="650"/>
      <c r="AX758" s="650"/>
      <c r="AY758" s="650"/>
      <c r="AZ758" s="650"/>
      <c r="BA758" s="650"/>
      <c r="BB758" s="650"/>
      <c r="BC758" s="650"/>
      <c r="BD758" s="650"/>
      <c r="BE758" s="650"/>
      <c r="BF758" s="650"/>
      <c r="BG758" s="650"/>
      <c r="BH758" s="650"/>
      <c r="BI758" s="650"/>
      <c r="BJ758" s="650"/>
      <c r="BK758" s="650"/>
      <c r="BL758" s="650"/>
      <c r="BM758" s="650"/>
      <c r="BN758" s="650"/>
      <c r="BO758" s="650"/>
      <c r="BP758" s="650"/>
      <c r="BQ758" s="650"/>
      <c r="BR758" s="650"/>
      <c r="BS758" s="650"/>
      <c r="BT758" s="650"/>
      <c r="BU758" s="650"/>
      <c r="BV758" s="650"/>
      <c r="BW758" s="650"/>
      <c r="BX758" s="650"/>
      <c r="BY758" s="650"/>
      <c r="BZ758" s="650"/>
      <c r="CA758" s="650"/>
      <c r="CB758" s="650"/>
      <c r="CC758" s="650"/>
      <c r="CD758" s="650"/>
      <c r="CE758" s="650"/>
      <c r="CF758" s="650"/>
      <c r="CG758" s="650"/>
      <c r="CH758" s="650"/>
    </row>
    <row r="759" spans="1:86" ht="13.5" customHeight="1">
      <c r="A759" s="379"/>
      <c r="B759" s="649"/>
      <c r="C759" s="650"/>
      <c r="D759" s="650"/>
      <c r="E759" s="650"/>
      <c r="F759" s="650"/>
      <c r="G759" s="650"/>
      <c r="H759" s="650"/>
      <c r="I759" s="650"/>
      <c r="J759" s="650"/>
      <c r="K759" s="650"/>
      <c r="L759" s="650"/>
      <c r="M759" s="650"/>
      <c r="N759" s="650"/>
      <c r="O759" s="650"/>
      <c r="P759" s="650"/>
      <c r="Q759" s="650"/>
      <c r="R759" s="650"/>
      <c r="S759" s="650"/>
      <c r="T759" s="650"/>
      <c r="U759" s="650"/>
      <c r="V759" s="650"/>
      <c r="W759" s="650"/>
      <c r="X759" s="650"/>
      <c r="Y759" s="650"/>
      <c r="Z759" s="650"/>
      <c r="AA759" s="650"/>
      <c r="AB759" s="650"/>
      <c r="AC759" s="650"/>
      <c r="AD759" s="650"/>
      <c r="AE759" s="650"/>
      <c r="AF759" s="650"/>
      <c r="AG759" s="650"/>
      <c r="AH759" s="650"/>
      <c r="AI759" s="650"/>
      <c r="AJ759" s="650"/>
      <c r="AK759" s="650"/>
      <c r="AL759" s="650"/>
      <c r="AM759" s="650"/>
      <c r="AN759" s="650"/>
      <c r="AO759" s="650"/>
      <c r="AP759" s="650"/>
      <c r="AQ759" s="650"/>
      <c r="AR759" s="650"/>
      <c r="AS759" s="650"/>
      <c r="AT759" s="650"/>
      <c r="AU759" s="650"/>
      <c r="AV759" s="650"/>
      <c r="AW759" s="650"/>
      <c r="AX759" s="650"/>
      <c r="AY759" s="650"/>
      <c r="AZ759" s="650"/>
      <c r="BA759" s="650"/>
      <c r="BB759" s="650"/>
      <c r="BC759" s="650"/>
      <c r="BD759" s="650"/>
      <c r="BE759" s="650"/>
      <c r="BF759" s="650"/>
      <c r="BG759" s="650"/>
      <c r="BH759" s="650"/>
      <c r="BI759" s="650"/>
      <c r="BJ759" s="650"/>
      <c r="BK759" s="650"/>
      <c r="BL759" s="650"/>
      <c r="BM759" s="650"/>
      <c r="BN759" s="650"/>
      <c r="BO759" s="650"/>
      <c r="BP759" s="650"/>
      <c r="BQ759" s="650"/>
      <c r="BR759" s="650"/>
      <c r="BS759" s="650"/>
      <c r="BT759" s="650"/>
      <c r="BU759" s="650"/>
      <c r="BV759" s="650"/>
      <c r="BW759" s="650"/>
      <c r="BX759" s="650"/>
      <c r="BY759" s="650"/>
      <c r="BZ759" s="650"/>
      <c r="CA759" s="650"/>
      <c r="CB759" s="650"/>
      <c r="CC759" s="650"/>
      <c r="CD759" s="650"/>
      <c r="CE759" s="650"/>
      <c r="CF759" s="650"/>
      <c r="CG759" s="650"/>
      <c r="CH759" s="650"/>
    </row>
    <row r="760" spans="1:86" ht="13.5" customHeight="1">
      <c r="A760" s="379"/>
      <c r="B760" s="649"/>
      <c r="C760" s="650"/>
      <c r="D760" s="650"/>
      <c r="E760" s="650"/>
      <c r="F760" s="650"/>
      <c r="G760" s="650"/>
      <c r="H760" s="650"/>
      <c r="I760" s="650"/>
      <c r="J760" s="650"/>
      <c r="K760" s="650"/>
      <c r="L760" s="650"/>
      <c r="M760" s="650"/>
      <c r="N760" s="650"/>
      <c r="O760" s="650"/>
      <c r="P760" s="650"/>
      <c r="Q760" s="650"/>
      <c r="R760" s="650"/>
      <c r="S760" s="650"/>
      <c r="T760" s="650"/>
      <c r="U760" s="650"/>
      <c r="V760" s="650"/>
      <c r="W760" s="650"/>
      <c r="X760" s="650"/>
      <c r="Y760" s="650"/>
      <c r="Z760" s="650"/>
      <c r="AA760" s="650"/>
      <c r="AB760" s="650"/>
      <c r="AC760" s="650"/>
      <c r="AD760" s="650"/>
      <c r="AE760" s="650"/>
      <c r="AF760" s="650"/>
      <c r="AG760" s="650"/>
      <c r="AH760" s="650"/>
      <c r="AI760" s="650"/>
      <c r="AJ760" s="650"/>
      <c r="AK760" s="650"/>
      <c r="AL760" s="650"/>
      <c r="AM760" s="650"/>
      <c r="AN760" s="650"/>
      <c r="AO760" s="650"/>
      <c r="AP760" s="650"/>
      <c r="AQ760" s="650"/>
      <c r="AR760" s="650"/>
      <c r="AS760" s="650"/>
      <c r="AT760" s="650"/>
      <c r="AU760" s="650"/>
      <c r="AV760" s="650"/>
      <c r="AW760" s="650"/>
      <c r="AX760" s="650"/>
      <c r="AY760" s="650"/>
      <c r="AZ760" s="650"/>
      <c r="BA760" s="650"/>
      <c r="BB760" s="650"/>
      <c r="BC760" s="650"/>
      <c r="BD760" s="650"/>
      <c r="BE760" s="650"/>
      <c r="BF760" s="650"/>
      <c r="BG760" s="650"/>
      <c r="BH760" s="650"/>
      <c r="BI760" s="650"/>
      <c r="BJ760" s="650"/>
      <c r="BK760" s="650"/>
      <c r="BL760" s="650"/>
      <c r="BM760" s="650"/>
      <c r="BN760" s="650"/>
      <c r="BO760" s="650"/>
      <c r="BP760" s="650"/>
      <c r="BQ760" s="650"/>
      <c r="BR760" s="650"/>
      <c r="BS760" s="650"/>
      <c r="BT760" s="650"/>
      <c r="BU760" s="650"/>
      <c r="BV760" s="650"/>
      <c r="BW760" s="650"/>
      <c r="BX760" s="650"/>
      <c r="BY760" s="650"/>
      <c r="BZ760" s="650"/>
      <c r="CA760" s="650"/>
      <c r="CB760" s="650"/>
      <c r="CC760" s="650"/>
      <c r="CD760" s="650"/>
      <c r="CE760" s="650"/>
      <c r="CF760" s="650"/>
      <c r="CG760" s="650"/>
      <c r="CH760" s="650"/>
    </row>
    <row r="761" spans="1:86" ht="13.5" customHeight="1">
      <c r="A761" s="379"/>
      <c r="B761" s="649"/>
      <c r="C761" s="650"/>
      <c r="D761" s="650"/>
      <c r="E761" s="650"/>
      <c r="F761" s="650"/>
      <c r="G761" s="650"/>
      <c r="H761" s="650"/>
      <c r="I761" s="650"/>
      <c r="J761" s="650"/>
      <c r="K761" s="650"/>
      <c r="L761" s="650"/>
      <c r="M761" s="650"/>
      <c r="N761" s="650"/>
      <c r="O761" s="650"/>
      <c r="P761" s="650"/>
      <c r="Q761" s="650"/>
      <c r="R761" s="650"/>
      <c r="S761" s="650"/>
      <c r="T761" s="650"/>
      <c r="U761" s="650"/>
      <c r="V761" s="650"/>
      <c r="W761" s="650"/>
      <c r="X761" s="650"/>
      <c r="Y761" s="650"/>
      <c r="Z761" s="650"/>
      <c r="AA761" s="650"/>
      <c r="AB761" s="650"/>
      <c r="AC761" s="650"/>
      <c r="AD761" s="650"/>
      <c r="AE761" s="650"/>
      <c r="AF761" s="650"/>
      <c r="AG761" s="650"/>
      <c r="AH761" s="650"/>
      <c r="AI761" s="650"/>
      <c r="AJ761" s="650"/>
      <c r="AK761" s="650"/>
      <c r="AL761" s="650"/>
      <c r="AM761" s="650"/>
      <c r="AN761" s="650"/>
      <c r="AO761" s="650"/>
      <c r="AP761" s="650"/>
      <c r="AQ761" s="650"/>
      <c r="AR761" s="650"/>
      <c r="AS761" s="650"/>
      <c r="AT761" s="650"/>
      <c r="AU761" s="650"/>
      <c r="AV761" s="650"/>
      <c r="AW761" s="650"/>
      <c r="AX761" s="650"/>
      <c r="AY761" s="650"/>
      <c r="AZ761" s="650"/>
      <c r="BA761" s="650"/>
      <c r="BB761" s="650"/>
      <c r="BC761" s="650"/>
      <c r="BD761" s="650"/>
      <c r="BE761" s="650"/>
      <c r="BF761" s="650"/>
      <c r="BG761" s="650"/>
      <c r="BH761" s="650"/>
      <c r="BI761" s="650"/>
      <c r="BJ761" s="650"/>
      <c r="BK761" s="650"/>
      <c r="BL761" s="650"/>
      <c r="BM761" s="650"/>
      <c r="BN761" s="650"/>
      <c r="BO761" s="650"/>
      <c r="BP761" s="650"/>
      <c r="BQ761" s="650"/>
      <c r="BR761" s="650"/>
      <c r="BS761" s="650"/>
      <c r="BT761" s="650"/>
      <c r="BU761" s="650"/>
      <c r="BV761" s="650"/>
      <c r="BW761" s="650"/>
      <c r="BX761" s="650"/>
      <c r="BY761" s="650"/>
      <c r="BZ761" s="650"/>
      <c r="CA761" s="650"/>
      <c r="CB761" s="650"/>
      <c r="CC761" s="650"/>
      <c r="CD761" s="650"/>
      <c r="CE761" s="650"/>
      <c r="CF761" s="650"/>
      <c r="CG761" s="650"/>
      <c r="CH761" s="650"/>
    </row>
    <row r="762" spans="1:86" ht="13.5" customHeight="1">
      <c r="A762" s="379"/>
      <c r="B762" s="649"/>
      <c r="C762" s="650"/>
      <c r="D762" s="650"/>
      <c r="E762" s="650"/>
      <c r="F762" s="650"/>
      <c r="G762" s="650"/>
      <c r="H762" s="650"/>
      <c r="I762" s="650"/>
      <c r="J762" s="650"/>
      <c r="K762" s="650"/>
      <c r="L762" s="650"/>
      <c r="M762" s="650"/>
      <c r="N762" s="650"/>
      <c r="O762" s="650"/>
      <c r="P762" s="650"/>
      <c r="Q762" s="650"/>
      <c r="R762" s="650"/>
      <c r="S762" s="650"/>
      <c r="T762" s="650"/>
      <c r="U762" s="650"/>
      <c r="V762" s="650"/>
      <c r="W762" s="650"/>
      <c r="X762" s="650"/>
      <c r="Y762" s="650"/>
      <c r="Z762" s="650"/>
      <c r="AA762" s="650"/>
      <c r="AB762" s="650"/>
      <c r="AC762" s="650"/>
      <c r="AD762" s="650"/>
      <c r="AE762" s="650"/>
      <c r="AF762" s="650"/>
      <c r="AG762" s="650"/>
      <c r="AH762" s="650"/>
      <c r="AI762" s="650"/>
      <c r="AJ762" s="650"/>
      <c r="AK762" s="650"/>
      <c r="AL762" s="650"/>
      <c r="AM762" s="650"/>
      <c r="AN762" s="650"/>
      <c r="AO762" s="650"/>
      <c r="AP762" s="650"/>
      <c r="AQ762" s="650"/>
      <c r="AR762" s="650"/>
      <c r="AS762" s="650"/>
      <c r="AT762" s="650"/>
      <c r="AU762" s="650"/>
      <c r="AV762" s="650"/>
      <c r="AW762" s="650"/>
      <c r="AX762" s="650"/>
      <c r="AY762" s="650"/>
      <c r="AZ762" s="650"/>
      <c r="BA762" s="650"/>
      <c r="BB762" s="650"/>
      <c r="BC762" s="650"/>
      <c r="BD762" s="650"/>
      <c r="BE762" s="650"/>
      <c r="BF762" s="650"/>
      <c r="BG762" s="650"/>
      <c r="BH762" s="650"/>
      <c r="BI762" s="650"/>
      <c r="BJ762" s="650"/>
      <c r="BK762" s="650"/>
      <c r="BL762" s="650"/>
      <c r="BM762" s="650"/>
      <c r="BN762" s="650"/>
      <c r="BO762" s="650"/>
      <c r="BP762" s="650"/>
      <c r="BQ762" s="650"/>
      <c r="BR762" s="650"/>
      <c r="BS762" s="650"/>
      <c r="BT762" s="650"/>
      <c r="BU762" s="650"/>
      <c r="BV762" s="650"/>
      <c r="BW762" s="650"/>
      <c r="BX762" s="650"/>
      <c r="BY762" s="650"/>
      <c r="BZ762" s="650"/>
      <c r="CA762" s="650"/>
      <c r="CB762" s="650"/>
      <c r="CC762" s="650"/>
      <c r="CD762" s="650"/>
      <c r="CE762" s="650"/>
      <c r="CF762" s="650"/>
      <c r="CG762" s="650"/>
      <c r="CH762" s="650"/>
    </row>
    <row r="763" spans="1:86" ht="13.5" customHeight="1">
      <c r="A763" s="379"/>
      <c r="B763" s="649"/>
      <c r="C763" s="650"/>
      <c r="D763" s="650"/>
      <c r="E763" s="650"/>
      <c r="F763" s="650"/>
      <c r="G763" s="650"/>
      <c r="H763" s="650"/>
      <c r="I763" s="650"/>
      <c r="J763" s="650"/>
      <c r="K763" s="650"/>
      <c r="L763" s="650"/>
      <c r="M763" s="650"/>
      <c r="N763" s="650"/>
      <c r="O763" s="650"/>
      <c r="P763" s="650"/>
      <c r="Q763" s="650"/>
      <c r="R763" s="650"/>
      <c r="S763" s="650"/>
      <c r="T763" s="650"/>
      <c r="U763" s="650"/>
      <c r="V763" s="650"/>
      <c r="W763" s="650"/>
      <c r="X763" s="650"/>
      <c r="Y763" s="650"/>
      <c r="Z763" s="650"/>
      <c r="AA763" s="650"/>
      <c r="AB763" s="650"/>
      <c r="AC763" s="650"/>
      <c r="AD763" s="650"/>
      <c r="AE763" s="650"/>
      <c r="AF763" s="650"/>
      <c r="AG763" s="650"/>
      <c r="AH763" s="650"/>
      <c r="AI763" s="650"/>
      <c r="AJ763" s="650"/>
      <c r="AK763" s="650"/>
      <c r="AL763" s="650"/>
      <c r="AM763" s="650"/>
      <c r="AN763" s="650"/>
      <c r="AO763" s="650"/>
      <c r="AP763" s="650"/>
      <c r="AQ763" s="650"/>
      <c r="AR763" s="650"/>
      <c r="AS763" s="650"/>
      <c r="AT763" s="650"/>
      <c r="AU763" s="650"/>
      <c r="AV763" s="650"/>
      <c r="AW763" s="650"/>
      <c r="AX763" s="650"/>
      <c r="AY763" s="650"/>
      <c r="AZ763" s="650"/>
      <c r="BA763" s="650"/>
      <c r="BB763" s="650"/>
      <c r="BC763" s="650"/>
      <c r="BD763" s="650"/>
      <c r="BE763" s="650"/>
      <c r="BF763" s="650"/>
      <c r="BG763" s="650"/>
      <c r="BH763" s="650"/>
      <c r="BI763" s="650"/>
      <c r="BJ763" s="650"/>
      <c r="BK763" s="650"/>
      <c r="BL763" s="650"/>
      <c r="BM763" s="650"/>
      <c r="BN763" s="650"/>
      <c r="BO763" s="650"/>
      <c r="BP763" s="650"/>
      <c r="BQ763" s="650"/>
      <c r="BR763" s="650"/>
      <c r="BS763" s="650"/>
      <c r="BT763" s="650"/>
      <c r="BU763" s="650"/>
      <c r="BV763" s="650"/>
      <c r="BW763" s="650"/>
      <c r="BX763" s="650"/>
      <c r="BY763" s="650"/>
      <c r="BZ763" s="650"/>
      <c r="CA763" s="650"/>
      <c r="CB763" s="650"/>
      <c r="CC763" s="650"/>
      <c r="CD763" s="650"/>
      <c r="CE763" s="650"/>
      <c r="CF763" s="650"/>
      <c r="CG763" s="650"/>
      <c r="CH763" s="650"/>
    </row>
    <row r="764" spans="1:86" ht="13.5" customHeight="1">
      <c r="A764" s="379"/>
      <c r="B764" s="649"/>
      <c r="C764" s="650"/>
      <c r="D764" s="650"/>
      <c r="E764" s="650"/>
      <c r="F764" s="650"/>
      <c r="G764" s="650"/>
      <c r="H764" s="650"/>
      <c r="I764" s="650"/>
      <c r="J764" s="650"/>
      <c r="K764" s="650"/>
      <c r="L764" s="650"/>
      <c r="M764" s="650"/>
      <c r="N764" s="650"/>
      <c r="O764" s="650"/>
      <c r="P764" s="650"/>
      <c r="Q764" s="650"/>
      <c r="R764" s="650"/>
      <c r="S764" s="650"/>
      <c r="T764" s="650"/>
      <c r="U764" s="650"/>
      <c r="V764" s="650"/>
      <c r="W764" s="650"/>
      <c r="X764" s="650"/>
      <c r="Y764" s="650"/>
      <c r="Z764" s="650"/>
      <c r="AA764" s="650"/>
      <c r="AB764" s="650"/>
      <c r="AC764" s="650"/>
      <c r="AD764" s="650"/>
      <c r="AE764" s="650"/>
      <c r="AF764" s="650"/>
      <c r="AG764" s="650"/>
      <c r="AH764" s="650"/>
      <c r="AI764" s="650"/>
      <c r="AJ764" s="650"/>
      <c r="AK764" s="650"/>
      <c r="AL764" s="650"/>
      <c r="AM764" s="650"/>
      <c r="AN764" s="650"/>
      <c r="AO764" s="650"/>
      <c r="AP764" s="650"/>
      <c r="AQ764" s="650"/>
      <c r="AR764" s="650"/>
      <c r="AS764" s="650"/>
      <c r="AT764" s="650"/>
      <c r="AU764" s="650"/>
      <c r="AV764" s="650"/>
      <c r="AW764" s="650"/>
      <c r="AX764" s="650"/>
      <c r="AY764" s="650"/>
      <c r="AZ764" s="650"/>
      <c r="BA764" s="650"/>
      <c r="BB764" s="650"/>
      <c r="BC764" s="650"/>
      <c r="BD764" s="650"/>
      <c r="BE764" s="650"/>
      <c r="BF764" s="650"/>
      <c r="BG764" s="650"/>
      <c r="BH764" s="650"/>
      <c r="BI764" s="650"/>
      <c r="BJ764" s="650"/>
      <c r="BK764" s="650"/>
      <c r="BL764" s="650"/>
      <c r="BM764" s="650"/>
      <c r="BN764" s="650"/>
      <c r="BO764" s="650"/>
      <c r="BP764" s="650"/>
      <c r="BQ764" s="650"/>
      <c r="BR764" s="650"/>
      <c r="BS764" s="650"/>
      <c r="BT764" s="650"/>
      <c r="BU764" s="650"/>
      <c r="BV764" s="650"/>
      <c r="BW764" s="650"/>
      <c r="BX764" s="650"/>
      <c r="BY764" s="650"/>
      <c r="BZ764" s="650"/>
      <c r="CA764" s="650"/>
      <c r="CB764" s="650"/>
      <c r="CC764" s="650"/>
      <c r="CD764" s="650"/>
      <c r="CE764" s="650"/>
      <c r="CF764" s="650"/>
      <c r="CG764" s="650"/>
      <c r="CH764" s="650"/>
    </row>
    <row r="765" spans="1:86" ht="13.5" customHeight="1">
      <c r="A765" s="379"/>
      <c r="B765" s="649"/>
      <c r="C765" s="650"/>
      <c r="D765" s="650"/>
      <c r="E765" s="650"/>
      <c r="F765" s="650"/>
      <c r="G765" s="650"/>
      <c r="H765" s="650"/>
      <c r="I765" s="650"/>
      <c r="J765" s="650"/>
      <c r="K765" s="650"/>
      <c r="L765" s="650"/>
      <c r="M765" s="650"/>
      <c r="N765" s="650"/>
      <c r="O765" s="650"/>
      <c r="P765" s="650"/>
      <c r="Q765" s="650"/>
      <c r="R765" s="650"/>
      <c r="S765" s="650"/>
      <c r="T765" s="650"/>
      <c r="U765" s="650"/>
      <c r="V765" s="650"/>
      <c r="W765" s="650"/>
      <c r="X765" s="650"/>
      <c r="Y765" s="650"/>
      <c r="Z765" s="650"/>
      <c r="AA765" s="650"/>
      <c r="AB765" s="650"/>
      <c r="AC765" s="650"/>
      <c r="AD765" s="650"/>
      <c r="AE765" s="650"/>
      <c r="AF765" s="650"/>
      <c r="AG765" s="650"/>
      <c r="AH765" s="650"/>
      <c r="AI765" s="650"/>
      <c r="AJ765" s="650"/>
      <c r="AK765" s="650"/>
      <c r="AL765" s="650"/>
      <c r="AM765" s="650"/>
      <c r="AN765" s="650"/>
      <c r="AO765" s="650"/>
      <c r="AP765" s="650"/>
      <c r="AQ765" s="650"/>
      <c r="AR765" s="650"/>
      <c r="AS765" s="650"/>
      <c r="AT765" s="650"/>
      <c r="AU765" s="650"/>
      <c r="AV765" s="650"/>
      <c r="AW765" s="650"/>
      <c r="AX765" s="650"/>
      <c r="AY765" s="650"/>
      <c r="AZ765" s="650"/>
      <c r="BA765" s="650"/>
      <c r="BB765" s="650"/>
      <c r="BC765" s="650"/>
      <c r="BD765" s="650"/>
      <c r="BE765" s="650"/>
      <c r="BF765" s="650"/>
      <c r="BG765" s="650"/>
      <c r="BH765" s="650"/>
      <c r="BI765" s="650"/>
      <c r="BJ765" s="650"/>
      <c r="BK765" s="650"/>
      <c r="BL765" s="650"/>
      <c r="BM765" s="650"/>
      <c r="BN765" s="650"/>
      <c r="BO765" s="650"/>
      <c r="BP765" s="650"/>
      <c r="BQ765" s="650"/>
      <c r="BR765" s="650"/>
      <c r="BS765" s="650"/>
      <c r="BT765" s="650"/>
      <c r="BU765" s="650"/>
      <c r="BV765" s="650"/>
      <c r="BW765" s="650"/>
      <c r="BX765" s="650"/>
      <c r="BY765" s="650"/>
      <c r="BZ765" s="650"/>
      <c r="CA765" s="650"/>
      <c r="CB765" s="650"/>
      <c r="CC765" s="650"/>
      <c r="CD765" s="650"/>
      <c r="CE765" s="650"/>
      <c r="CF765" s="650"/>
      <c r="CG765" s="650"/>
      <c r="CH765" s="650"/>
    </row>
    <row r="766" spans="1:86" ht="13.5" customHeight="1">
      <c r="A766" s="379"/>
      <c r="B766" s="649"/>
      <c r="C766" s="650"/>
      <c r="D766" s="650"/>
      <c r="E766" s="650"/>
      <c r="F766" s="650"/>
      <c r="G766" s="650"/>
      <c r="H766" s="650"/>
      <c r="I766" s="650"/>
      <c r="J766" s="650"/>
      <c r="K766" s="650"/>
      <c r="L766" s="650"/>
      <c r="M766" s="650"/>
      <c r="N766" s="650"/>
      <c r="O766" s="650"/>
      <c r="P766" s="650"/>
      <c r="Q766" s="650"/>
      <c r="R766" s="650"/>
      <c r="S766" s="650"/>
      <c r="T766" s="650"/>
      <c r="U766" s="650"/>
      <c r="V766" s="650"/>
      <c r="W766" s="650"/>
      <c r="X766" s="650"/>
      <c r="Y766" s="650"/>
      <c r="Z766" s="650"/>
      <c r="AA766" s="650"/>
      <c r="AB766" s="650"/>
      <c r="AC766" s="650"/>
      <c r="AD766" s="650"/>
      <c r="AE766" s="650"/>
      <c r="AF766" s="650"/>
      <c r="AG766" s="650"/>
      <c r="AH766" s="650"/>
      <c r="AI766" s="650"/>
      <c r="AJ766" s="650"/>
      <c r="AK766" s="650"/>
      <c r="AL766" s="650"/>
      <c r="AM766" s="650"/>
      <c r="AN766" s="650"/>
      <c r="AO766" s="650"/>
      <c r="AP766" s="650"/>
      <c r="AQ766" s="650"/>
      <c r="AR766" s="650"/>
      <c r="AS766" s="650"/>
      <c r="AT766" s="650"/>
      <c r="AU766" s="650"/>
      <c r="AV766" s="650"/>
      <c r="AW766" s="650"/>
      <c r="AX766" s="650"/>
      <c r="AY766" s="650"/>
      <c r="AZ766" s="650"/>
      <c r="BA766" s="650"/>
      <c r="BB766" s="650"/>
      <c r="BC766" s="650"/>
      <c r="BD766" s="650"/>
      <c r="BE766" s="650"/>
      <c r="BF766" s="650"/>
      <c r="BG766" s="650"/>
      <c r="BH766" s="650"/>
      <c r="BI766" s="650"/>
      <c r="BJ766" s="650"/>
      <c r="BK766" s="650"/>
      <c r="BL766" s="650"/>
      <c r="BM766" s="650"/>
      <c r="BN766" s="650"/>
      <c r="BO766" s="650"/>
      <c r="BP766" s="650"/>
      <c r="BQ766" s="650"/>
      <c r="BR766" s="650"/>
      <c r="BS766" s="650"/>
      <c r="BT766" s="650"/>
      <c r="BU766" s="650"/>
      <c r="BV766" s="650"/>
      <c r="BW766" s="650"/>
      <c r="BX766" s="650"/>
      <c r="BY766" s="650"/>
      <c r="BZ766" s="650"/>
      <c r="CA766" s="650"/>
      <c r="CB766" s="650"/>
      <c r="CC766" s="650"/>
      <c r="CD766" s="650"/>
      <c r="CE766" s="650"/>
      <c r="CF766" s="650"/>
      <c r="CG766" s="650"/>
      <c r="CH766" s="650"/>
    </row>
    <row r="767" spans="1:86" ht="13.5" customHeight="1">
      <c r="A767" s="379"/>
      <c r="B767" s="649"/>
      <c r="C767" s="650"/>
      <c r="D767" s="650"/>
      <c r="E767" s="650"/>
      <c r="F767" s="650"/>
      <c r="G767" s="650"/>
      <c r="H767" s="650"/>
      <c r="I767" s="650"/>
      <c r="J767" s="650"/>
      <c r="K767" s="650"/>
      <c r="L767" s="650"/>
      <c r="M767" s="650"/>
      <c r="N767" s="650"/>
      <c r="O767" s="650"/>
      <c r="P767" s="650"/>
      <c r="Q767" s="650"/>
      <c r="R767" s="650"/>
      <c r="S767" s="650"/>
      <c r="T767" s="650"/>
      <c r="U767" s="650"/>
      <c r="V767" s="650"/>
      <c r="W767" s="650"/>
      <c r="X767" s="650"/>
      <c r="Y767" s="650"/>
      <c r="Z767" s="650"/>
      <c r="AA767" s="650"/>
      <c r="AB767" s="650"/>
      <c r="AC767" s="650"/>
      <c r="AD767" s="650"/>
      <c r="AE767" s="650"/>
      <c r="AF767" s="650"/>
      <c r="AG767" s="650"/>
      <c r="AH767" s="650"/>
      <c r="AI767" s="650"/>
      <c r="AJ767" s="650"/>
      <c r="AK767" s="650"/>
      <c r="AL767" s="650"/>
      <c r="AM767" s="650"/>
      <c r="AN767" s="650"/>
      <c r="AO767" s="650"/>
      <c r="AP767" s="650"/>
      <c r="AQ767" s="650"/>
      <c r="AR767" s="650"/>
      <c r="AS767" s="650"/>
      <c r="AT767" s="650"/>
      <c r="AU767" s="650"/>
      <c r="AV767" s="650"/>
      <c r="AW767" s="650"/>
      <c r="AX767" s="650"/>
      <c r="AY767" s="650"/>
      <c r="AZ767" s="650"/>
      <c r="BA767" s="650"/>
      <c r="BB767" s="650"/>
      <c r="BC767" s="650"/>
      <c r="BD767" s="650"/>
      <c r="BE767" s="650"/>
      <c r="BF767" s="650"/>
      <c r="BG767" s="650"/>
      <c r="BH767" s="650"/>
      <c r="BI767" s="650"/>
      <c r="BJ767" s="650"/>
      <c r="BK767" s="650"/>
      <c r="BL767" s="650"/>
      <c r="BM767" s="650"/>
      <c r="BN767" s="650"/>
      <c r="BO767" s="650"/>
      <c r="BP767" s="650"/>
      <c r="BQ767" s="650"/>
      <c r="BR767" s="650"/>
      <c r="BS767" s="650"/>
      <c r="BT767" s="650"/>
      <c r="BU767" s="650"/>
      <c r="BV767" s="650"/>
      <c r="BW767" s="650"/>
      <c r="BX767" s="650"/>
      <c r="BY767" s="650"/>
      <c r="BZ767" s="650"/>
      <c r="CA767" s="650"/>
      <c r="CB767" s="650"/>
      <c r="CC767" s="650"/>
      <c r="CD767" s="650"/>
      <c r="CE767" s="650"/>
      <c r="CF767" s="650"/>
      <c r="CG767" s="650"/>
      <c r="CH767" s="650"/>
    </row>
    <row r="768" spans="1:86" ht="13.5" customHeight="1">
      <c r="A768" s="379"/>
      <c r="B768" s="649"/>
      <c r="C768" s="650"/>
      <c r="D768" s="650"/>
      <c r="E768" s="650"/>
      <c r="F768" s="650"/>
      <c r="G768" s="650"/>
      <c r="H768" s="650"/>
      <c r="I768" s="650"/>
      <c r="J768" s="650"/>
      <c r="K768" s="650"/>
      <c r="L768" s="650"/>
      <c r="M768" s="650"/>
      <c r="N768" s="650"/>
      <c r="O768" s="650"/>
      <c r="P768" s="650"/>
      <c r="Q768" s="650"/>
      <c r="R768" s="650"/>
      <c r="S768" s="650"/>
      <c r="T768" s="650"/>
      <c r="U768" s="650"/>
      <c r="V768" s="650"/>
      <c r="W768" s="650"/>
      <c r="X768" s="650"/>
      <c r="Y768" s="650"/>
      <c r="Z768" s="650"/>
      <c r="AA768" s="650"/>
      <c r="AB768" s="650"/>
      <c r="AC768" s="650"/>
      <c r="AD768" s="650"/>
      <c r="AE768" s="650"/>
      <c r="AF768" s="650"/>
      <c r="AG768" s="650"/>
      <c r="AH768" s="650"/>
      <c r="AI768" s="650"/>
      <c r="AJ768" s="650"/>
      <c r="AK768" s="650"/>
      <c r="AL768" s="650"/>
      <c r="AM768" s="650"/>
      <c r="AN768" s="650"/>
      <c r="AO768" s="650"/>
      <c r="AP768" s="650"/>
      <c r="AQ768" s="650"/>
      <c r="AR768" s="650"/>
      <c r="AS768" s="650"/>
      <c r="AT768" s="650"/>
      <c r="AU768" s="650"/>
      <c r="AV768" s="650"/>
      <c r="AW768" s="650"/>
      <c r="AX768" s="650"/>
      <c r="AY768" s="650"/>
      <c r="AZ768" s="650"/>
      <c r="BA768" s="650"/>
      <c r="BB768" s="650"/>
      <c r="BC768" s="650"/>
      <c r="BD768" s="650"/>
      <c r="BE768" s="650"/>
      <c r="BF768" s="650"/>
      <c r="BG768" s="650"/>
      <c r="BH768" s="650"/>
      <c r="BI768" s="650"/>
      <c r="BJ768" s="650"/>
      <c r="BK768" s="650"/>
      <c r="BL768" s="650"/>
      <c r="BM768" s="650"/>
      <c r="BN768" s="650"/>
      <c r="BO768" s="650"/>
      <c r="BP768" s="650"/>
      <c r="BQ768" s="650"/>
      <c r="BR768" s="650"/>
      <c r="BS768" s="650"/>
      <c r="BT768" s="650"/>
      <c r="BU768" s="650"/>
      <c r="BV768" s="650"/>
      <c r="BW768" s="650"/>
      <c r="BX768" s="650"/>
      <c r="BY768" s="650"/>
      <c r="BZ768" s="650"/>
      <c r="CA768" s="650"/>
      <c r="CB768" s="650"/>
      <c r="CC768" s="650"/>
      <c r="CD768" s="650"/>
      <c r="CE768" s="650"/>
      <c r="CF768" s="650"/>
      <c r="CG768" s="650"/>
      <c r="CH768" s="650"/>
    </row>
    <row r="769" spans="1:86" ht="13.5" customHeight="1">
      <c r="A769" s="379"/>
      <c r="B769" s="649"/>
      <c r="C769" s="650"/>
      <c r="D769" s="650"/>
      <c r="E769" s="650"/>
      <c r="F769" s="650"/>
      <c r="G769" s="650"/>
      <c r="H769" s="650"/>
      <c r="I769" s="650"/>
      <c r="J769" s="650"/>
      <c r="K769" s="650"/>
      <c r="L769" s="650"/>
      <c r="M769" s="650"/>
      <c r="N769" s="650"/>
      <c r="O769" s="650"/>
      <c r="P769" s="650"/>
      <c r="Q769" s="650"/>
      <c r="R769" s="650"/>
      <c r="S769" s="650"/>
      <c r="T769" s="650"/>
      <c r="U769" s="650"/>
      <c r="V769" s="650"/>
      <c r="W769" s="650"/>
      <c r="X769" s="650"/>
      <c r="Y769" s="650"/>
      <c r="Z769" s="650"/>
      <c r="AA769" s="650"/>
      <c r="AB769" s="650"/>
      <c r="AC769" s="650"/>
      <c r="AD769" s="650"/>
      <c r="AE769" s="650"/>
      <c r="AF769" s="650"/>
      <c r="AG769" s="650"/>
      <c r="AH769" s="650"/>
      <c r="AI769" s="650"/>
      <c r="AJ769" s="650"/>
      <c r="AK769" s="650"/>
      <c r="AL769" s="650"/>
      <c r="AM769" s="650"/>
      <c r="AN769" s="650"/>
      <c r="AO769" s="650"/>
      <c r="AP769" s="650"/>
      <c r="AQ769" s="650"/>
      <c r="AR769" s="650"/>
      <c r="AS769" s="650"/>
      <c r="AT769" s="650"/>
      <c r="AU769" s="650"/>
      <c r="AV769" s="650"/>
      <c r="AW769" s="650"/>
      <c r="AX769" s="650"/>
      <c r="AY769" s="650"/>
      <c r="AZ769" s="650"/>
      <c r="BA769" s="650"/>
      <c r="BB769" s="650"/>
      <c r="BC769" s="650"/>
      <c r="BD769" s="650"/>
      <c r="BE769" s="650"/>
      <c r="BF769" s="650"/>
      <c r="BG769" s="650"/>
      <c r="BH769" s="650"/>
      <c r="BI769" s="650"/>
      <c r="BJ769" s="650"/>
      <c r="BK769" s="650"/>
      <c r="BL769" s="650"/>
      <c r="BM769" s="650"/>
      <c r="BN769" s="650"/>
      <c r="BO769" s="650"/>
      <c r="BP769" s="650"/>
      <c r="BQ769" s="650"/>
      <c r="BR769" s="650"/>
      <c r="BS769" s="650"/>
      <c r="BT769" s="650"/>
      <c r="BU769" s="650"/>
      <c r="BV769" s="650"/>
      <c r="BW769" s="650"/>
      <c r="BX769" s="650"/>
      <c r="BY769" s="650"/>
      <c r="BZ769" s="650"/>
      <c r="CA769" s="650"/>
      <c r="CB769" s="650"/>
      <c r="CC769" s="650"/>
      <c r="CD769" s="650"/>
      <c r="CE769" s="650"/>
      <c r="CF769" s="650"/>
      <c r="CG769" s="650"/>
      <c r="CH769" s="650"/>
    </row>
    <row r="770" spans="1:86" ht="13.5" customHeight="1">
      <c r="A770" s="379"/>
      <c r="B770" s="649"/>
      <c r="C770" s="650"/>
      <c r="D770" s="650"/>
      <c r="E770" s="650"/>
      <c r="F770" s="650"/>
      <c r="G770" s="650"/>
      <c r="H770" s="650"/>
      <c r="I770" s="650"/>
      <c r="J770" s="650"/>
      <c r="K770" s="650"/>
      <c r="L770" s="650"/>
      <c r="M770" s="650"/>
      <c r="N770" s="650"/>
      <c r="O770" s="650"/>
      <c r="P770" s="650"/>
      <c r="Q770" s="650"/>
      <c r="R770" s="650"/>
      <c r="S770" s="650"/>
      <c r="T770" s="650"/>
      <c r="U770" s="650"/>
      <c r="V770" s="650"/>
      <c r="W770" s="650"/>
      <c r="X770" s="650"/>
      <c r="Y770" s="650"/>
      <c r="Z770" s="650"/>
      <c r="AA770" s="650"/>
      <c r="AB770" s="650"/>
      <c r="AC770" s="650"/>
      <c r="AD770" s="650"/>
      <c r="AE770" s="650"/>
      <c r="AF770" s="650"/>
      <c r="AG770" s="650"/>
      <c r="AH770" s="650"/>
      <c r="AI770" s="650"/>
      <c r="AJ770" s="650"/>
      <c r="AK770" s="650"/>
      <c r="AL770" s="650"/>
      <c r="AM770" s="650"/>
      <c r="AN770" s="650"/>
      <c r="AO770" s="650"/>
      <c r="AP770" s="650"/>
      <c r="AQ770" s="650"/>
      <c r="AR770" s="650"/>
      <c r="AS770" s="650"/>
      <c r="AT770" s="650"/>
      <c r="AU770" s="650"/>
      <c r="AV770" s="650"/>
      <c r="AW770" s="650"/>
      <c r="AX770" s="650"/>
      <c r="AY770" s="650"/>
      <c r="AZ770" s="650"/>
      <c r="BA770" s="650"/>
      <c r="BB770" s="650"/>
      <c r="BC770" s="650"/>
      <c r="BD770" s="650"/>
      <c r="BE770" s="650"/>
      <c r="BF770" s="650"/>
      <c r="BG770" s="650"/>
      <c r="BH770" s="650"/>
      <c r="BI770" s="650"/>
      <c r="BJ770" s="650"/>
      <c r="BK770" s="650"/>
      <c r="BL770" s="650"/>
      <c r="BM770" s="650"/>
      <c r="BN770" s="650"/>
      <c r="BO770" s="650"/>
      <c r="BP770" s="650"/>
      <c r="BQ770" s="650"/>
      <c r="BR770" s="650"/>
      <c r="BS770" s="650"/>
      <c r="BT770" s="650"/>
      <c r="BU770" s="650"/>
      <c r="BV770" s="650"/>
      <c r="BW770" s="650"/>
      <c r="BX770" s="650"/>
      <c r="BY770" s="650"/>
      <c r="BZ770" s="650"/>
      <c r="CA770" s="650"/>
      <c r="CB770" s="650"/>
      <c r="CC770" s="650"/>
      <c r="CD770" s="650"/>
      <c r="CE770" s="650"/>
      <c r="CF770" s="650"/>
      <c r="CG770" s="650"/>
      <c r="CH770" s="650"/>
    </row>
    <row r="771" spans="1:86" ht="13.5" customHeight="1">
      <c r="A771" s="379"/>
      <c r="B771" s="649"/>
      <c r="C771" s="650"/>
      <c r="D771" s="650"/>
      <c r="E771" s="650"/>
      <c r="F771" s="650"/>
      <c r="G771" s="650"/>
      <c r="H771" s="650"/>
      <c r="I771" s="650"/>
      <c r="J771" s="650"/>
      <c r="K771" s="650"/>
      <c r="L771" s="650"/>
      <c r="M771" s="650"/>
      <c r="N771" s="650"/>
      <c r="O771" s="650"/>
      <c r="P771" s="650"/>
      <c r="Q771" s="650"/>
      <c r="R771" s="650"/>
      <c r="S771" s="650"/>
      <c r="T771" s="650"/>
      <c r="U771" s="650"/>
      <c r="V771" s="650"/>
      <c r="W771" s="650"/>
      <c r="X771" s="650"/>
      <c r="Y771" s="650"/>
      <c r="Z771" s="650"/>
      <c r="AA771" s="650"/>
      <c r="AB771" s="650"/>
      <c r="AC771" s="650"/>
      <c r="AD771" s="650"/>
      <c r="AE771" s="650"/>
      <c r="AF771" s="650"/>
      <c r="AG771" s="650"/>
      <c r="AH771" s="650"/>
      <c r="AI771" s="650"/>
      <c r="AJ771" s="650"/>
      <c r="AK771" s="650"/>
      <c r="AL771" s="650"/>
      <c r="AM771" s="650"/>
      <c r="AN771" s="650"/>
      <c r="AO771" s="650"/>
      <c r="AP771" s="650"/>
      <c r="AQ771" s="650"/>
      <c r="AR771" s="650"/>
      <c r="AS771" s="650"/>
      <c r="AT771" s="650"/>
      <c r="AU771" s="650"/>
      <c r="AV771" s="650"/>
      <c r="AW771" s="650"/>
      <c r="AX771" s="650"/>
      <c r="AY771" s="650"/>
      <c r="AZ771" s="650"/>
      <c r="BA771" s="650"/>
      <c r="BB771" s="650"/>
      <c r="BC771" s="650"/>
      <c r="BD771" s="650"/>
      <c r="BE771" s="650"/>
      <c r="BF771" s="650"/>
      <c r="BG771" s="650"/>
      <c r="BH771" s="650"/>
      <c r="BI771" s="650"/>
      <c r="BJ771" s="650"/>
      <c r="BK771" s="650"/>
      <c r="BL771" s="650"/>
      <c r="BM771" s="650"/>
      <c r="BN771" s="650"/>
      <c r="BO771" s="650"/>
      <c r="BP771" s="650"/>
      <c r="BQ771" s="650"/>
      <c r="BR771" s="650"/>
      <c r="BS771" s="650"/>
      <c r="BT771" s="650"/>
      <c r="BU771" s="650"/>
      <c r="BV771" s="650"/>
      <c r="BW771" s="650"/>
      <c r="BX771" s="650"/>
      <c r="BY771" s="650"/>
      <c r="BZ771" s="650"/>
      <c r="CA771" s="650"/>
      <c r="CB771" s="650"/>
      <c r="CC771" s="650"/>
      <c r="CD771" s="650"/>
      <c r="CE771" s="650"/>
      <c r="CF771" s="650"/>
      <c r="CG771" s="650"/>
      <c r="CH771" s="650"/>
    </row>
    <row r="772" spans="1:86" ht="13.5" customHeight="1">
      <c r="A772" s="379"/>
      <c r="B772" s="649"/>
      <c r="C772" s="650"/>
      <c r="D772" s="650"/>
      <c r="E772" s="650"/>
      <c r="F772" s="650"/>
      <c r="G772" s="650"/>
      <c r="H772" s="650"/>
      <c r="I772" s="650"/>
      <c r="J772" s="650"/>
      <c r="K772" s="650"/>
      <c r="L772" s="650"/>
      <c r="M772" s="650"/>
      <c r="N772" s="650"/>
      <c r="O772" s="650"/>
      <c r="P772" s="650"/>
      <c r="Q772" s="650"/>
      <c r="R772" s="650"/>
      <c r="S772" s="650"/>
      <c r="T772" s="650"/>
      <c r="U772" s="650"/>
      <c r="V772" s="650"/>
      <c r="W772" s="650"/>
      <c r="X772" s="650"/>
      <c r="Y772" s="650"/>
      <c r="Z772" s="650"/>
      <c r="AA772" s="650"/>
      <c r="AB772" s="650"/>
      <c r="AC772" s="650"/>
      <c r="AD772" s="650"/>
      <c r="AE772" s="650"/>
      <c r="AF772" s="650"/>
      <c r="AG772" s="650"/>
      <c r="AH772" s="650"/>
      <c r="AI772" s="650"/>
      <c r="AJ772" s="650"/>
      <c r="AK772" s="650"/>
      <c r="AL772" s="650"/>
      <c r="AM772" s="650"/>
      <c r="AN772" s="650"/>
      <c r="AO772" s="650"/>
      <c r="AP772" s="650"/>
      <c r="AQ772" s="650"/>
      <c r="AR772" s="650"/>
      <c r="AS772" s="650"/>
      <c r="AT772" s="650"/>
      <c r="AU772" s="650"/>
      <c r="AV772" s="650"/>
      <c r="AW772" s="650"/>
      <c r="AX772" s="650"/>
      <c r="AY772" s="650"/>
      <c r="AZ772" s="650"/>
      <c r="BA772" s="650"/>
      <c r="BB772" s="650"/>
      <c r="BC772" s="650"/>
      <c r="BD772" s="650"/>
      <c r="BE772" s="650"/>
      <c r="BF772" s="650"/>
      <c r="BG772" s="650"/>
      <c r="BH772" s="650"/>
      <c r="BI772" s="650"/>
      <c r="BJ772" s="650"/>
      <c r="BK772" s="650"/>
      <c r="BL772" s="650"/>
      <c r="BM772" s="650"/>
      <c r="BN772" s="650"/>
      <c r="BO772" s="650"/>
      <c r="BP772" s="650"/>
      <c r="BQ772" s="650"/>
      <c r="BR772" s="650"/>
      <c r="BS772" s="650"/>
      <c r="BT772" s="650"/>
      <c r="BU772" s="650"/>
      <c r="BV772" s="650"/>
      <c r="BW772" s="650"/>
      <c r="BX772" s="650"/>
      <c r="BY772" s="650"/>
      <c r="BZ772" s="650"/>
      <c r="CA772" s="650"/>
      <c r="CB772" s="650"/>
      <c r="CC772" s="650"/>
      <c r="CD772" s="650"/>
      <c r="CE772" s="650"/>
      <c r="CF772" s="650"/>
      <c r="CG772" s="650"/>
      <c r="CH772" s="650"/>
    </row>
    <row r="773" spans="1:86" ht="13.5" customHeight="1">
      <c r="A773" s="379"/>
      <c r="B773" s="649"/>
      <c r="C773" s="650"/>
      <c r="D773" s="650"/>
      <c r="E773" s="650"/>
      <c r="F773" s="650"/>
      <c r="G773" s="650"/>
      <c r="H773" s="650"/>
      <c r="I773" s="650"/>
      <c r="J773" s="650"/>
      <c r="K773" s="650"/>
      <c r="L773" s="650"/>
      <c r="M773" s="650"/>
      <c r="N773" s="650"/>
      <c r="O773" s="650"/>
      <c r="P773" s="650"/>
      <c r="Q773" s="650"/>
      <c r="R773" s="650"/>
      <c r="S773" s="650"/>
      <c r="T773" s="650"/>
      <c r="U773" s="650"/>
      <c r="V773" s="650"/>
      <c r="W773" s="650"/>
      <c r="X773" s="650"/>
      <c r="Y773" s="650"/>
      <c r="Z773" s="650"/>
      <c r="AA773" s="650"/>
      <c r="AB773" s="650"/>
      <c r="AC773" s="650"/>
      <c r="AD773" s="650"/>
      <c r="AE773" s="650"/>
      <c r="AF773" s="650"/>
      <c r="AG773" s="650"/>
      <c r="AH773" s="650"/>
      <c r="AI773" s="650"/>
      <c r="AJ773" s="650"/>
      <c r="AK773" s="650"/>
      <c r="AL773" s="650"/>
      <c r="AM773" s="650"/>
      <c r="AN773" s="650"/>
      <c r="AO773" s="650"/>
      <c r="AP773" s="650"/>
      <c r="AQ773" s="650"/>
      <c r="AR773" s="650"/>
      <c r="AS773" s="650"/>
      <c r="AT773" s="650"/>
      <c r="AU773" s="650"/>
      <c r="AV773" s="650"/>
      <c r="AW773" s="650"/>
      <c r="AX773" s="650"/>
      <c r="AY773" s="650"/>
      <c r="AZ773" s="650"/>
      <c r="BA773" s="650"/>
      <c r="BB773" s="650"/>
      <c r="BC773" s="650"/>
      <c r="BD773" s="650"/>
      <c r="BE773" s="650"/>
      <c r="BF773" s="650"/>
      <c r="BG773" s="650"/>
      <c r="BH773" s="650"/>
      <c r="BI773" s="650"/>
      <c r="BJ773" s="650"/>
      <c r="BK773" s="650"/>
      <c r="BL773" s="650"/>
      <c r="BM773" s="650"/>
      <c r="BN773" s="650"/>
      <c r="BO773" s="650"/>
      <c r="BP773" s="650"/>
      <c r="BQ773" s="650"/>
      <c r="BR773" s="650"/>
      <c r="BS773" s="650"/>
      <c r="BT773" s="650"/>
      <c r="BU773" s="650"/>
      <c r="BV773" s="650"/>
      <c r="BW773" s="650"/>
      <c r="BX773" s="650"/>
      <c r="BY773" s="650"/>
      <c r="BZ773" s="650"/>
      <c r="CA773" s="650"/>
      <c r="CB773" s="650"/>
      <c r="CC773" s="650"/>
      <c r="CD773" s="650"/>
      <c r="CE773" s="650"/>
      <c r="CF773" s="650"/>
      <c r="CG773" s="650"/>
      <c r="CH773" s="650"/>
    </row>
    <row r="774" spans="1:86" ht="13.5" customHeight="1">
      <c r="A774" s="379"/>
      <c r="B774" s="649"/>
      <c r="C774" s="650"/>
      <c r="D774" s="650"/>
      <c r="E774" s="650"/>
      <c r="F774" s="650"/>
      <c r="G774" s="650"/>
      <c r="H774" s="650"/>
      <c r="I774" s="650"/>
      <c r="J774" s="650"/>
      <c r="K774" s="650"/>
      <c r="L774" s="650"/>
      <c r="M774" s="650"/>
      <c r="N774" s="650"/>
      <c r="O774" s="650"/>
      <c r="P774" s="650"/>
      <c r="Q774" s="650"/>
      <c r="R774" s="650"/>
      <c r="S774" s="650"/>
      <c r="T774" s="650"/>
      <c r="U774" s="650"/>
      <c r="V774" s="650"/>
      <c r="W774" s="650"/>
      <c r="X774" s="650"/>
      <c r="Y774" s="650"/>
      <c r="Z774" s="650"/>
      <c r="AA774" s="650"/>
      <c r="AB774" s="650"/>
      <c r="AC774" s="650"/>
      <c r="AD774" s="650"/>
      <c r="AE774" s="650"/>
      <c r="AF774" s="650"/>
      <c r="AG774" s="650"/>
      <c r="AH774" s="650"/>
      <c r="AI774" s="650"/>
      <c r="AJ774" s="650"/>
      <c r="AK774" s="650"/>
      <c r="AL774" s="650"/>
      <c r="AM774" s="650"/>
      <c r="AN774" s="650"/>
      <c r="AO774" s="650"/>
      <c r="AP774" s="650"/>
      <c r="AQ774" s="650"/>
      <c r="AR774" s="650"/>
      <c r="AS774" s="650"/>
      <c r="AT774" s="650"/>
      <c r="AU774" s="650"/>
      <c r="AV774" s="650"/>
      <c r="AW774" s="650"/>
      <c r="AX774" s="650"/>
      <c r="AY774" s="650"/>
      <c r="AZ774" s="650"/>
      <c r="BA774" s="650"/>
      <c r="BB774" s="650"/>
      <c r="BC774" s="650"/>
      <c r="BD774" s="650"/>
      <c r="BE774" s="650"/>
      <c r="BF774" s="650"/>
      <c r="BG774" s="650"/>
      <c r="BH774" s="650"/>
      <c r="BI774" s="650"/>
      <c r="BJ774" s="650"/>
      <c r="BK774" s="650"/>
      <c r="BL774" s="650"/>
      <c r="BM774" s="650"/>
      <c r="BN774" s="650"/>
      <c r="BO774" s="650"/>
      <c r="BP774" s="650"/>
      <c r="BQ774" s="650"/>
      <c r="BR774" s="650"/>
      <c r="BS774" s="650"/>
      <c r="BT774" s="650"/>
      <c r="BU774" s="650"/>
      <c r="BV774" s="650"/>
      <c r="BW774" s="650"/>
      <c r="BX774" s="650"/>
      <c r="BY774" s="650"/>
      <c r="BZ774" s="650"/>
      <c r="CA774" s="650"/>
      <c r="CB774" s="650"/>
      <c r="CC774" s="650"/>
      <c r="CD774" s="650"/>
      <c r="CE774" s="650"/>
      <c r="CF774" s="650"/>
      <c r="CG774" s="650"/>
      <c r="CH774" s="650"/>
    </row>
    <row r="775" spans="1:86" ht="13.5" customHeight="1">
      <c r="A775" s="379"/>
      <c r="B775" s="649"/>
      <c r="C775" s="650"/>
      <c r="D775" s="650"/>
      <c r="E775" s="650"/>
      <c r="F775" s="650"/>
      <c r="G775" s="650"/>
      <c r="H775" s="650"/>
      <c r="I775" s="650"/>
      <c r="J775" s="650"/>
      <c r="K775" s="650"/>
      <c r="L775" s="650"/>
      <c r="M775" s="650"/>
      <c r="N775" s="650"/>
      <c r="O775" s="650"/>
      <c r="P775" s="650"/>
      <c r="Q775" s="650"/>
      <c r="R775" s="650"/>
      <c r="S775" s="650"/>
      <c r="T775" s="650"/>
      <c r="U775" s="650"/>
      <c r="V775" s="650"/>
      <c r="W775" s="650"/>
      <c r="X775" s="650"/>
      <c r="Y775" s="650"/>
      <c r="Z775" s="650"/>
      <c r="AA775" s="650"/>
      <c r="AB775" s="650"/>
      <c r="AC775" s="650"/>
      <c r="AD775" s="650"/>
      <c r="AE775" s="650"/>
      <c r="AF775" s="650"/>
      <c r="AG775" s="650"/>
      <c r="AH775" s="650"/>
      <c r="AI775" s="650"/>
      <c r="AJ775" s="650"/>
      <c r="AK775" s="650"/>
      <c r="AL775" s="650"/>
      <c r="AM775" s="650"/>
      <c r="AN775" s="650"/>
      <c r="AO775" s="650"/>
      <c r="AP775" s="650"/>
      <c r="AQ775" s="650"/>
      <c r="AR775" s="650"/>
      <c r="AS775" s="650"/>
      <c r="AT775" s="650"/>
      <c r="AU775" s="650"/>
      <c r="AV775" s="650"/>
      <c r="AW775" s="650"/>
      <c r="AX775" s="650"/>
      <c r="AY775" s="650"/>
      <c r="AZ775" s="650"/>
      <c r="BA775" s="650"/>
      <c r="BB775" s="650"/>
      <c r="BC775" s="650"/>
      <c r="BD775" s="650"/>
      <c r="BE775" s="650"/>
      <c r="BF775" s="650"/>
      <c r="BG775" s="650"/>
      <c r="BH775" s="650"/>
      <c r="BI775" s="650"/>
      <c r="BJ775" s="650"/>
      <c r="BK775" s="650"/>
      <c r="BL775" s="650"/>
      <c r="BM775" s="650"/>
      <c r="BN775" s="650"/>
      <c r="BO775" s="650"/>
      <c r="BP775" s="650"/>
      <c r="BQ775" s="650"/>
      <c r="BR775" s="650"/>
      <c r="BS775" s="650"/>
      <c r="BT775" s="650"/>
      <c r="BU775" s="650"/>
      <c r="BV775" s="650"/>
      <c r="BW775" s="650"/>
      <c r="BX775" s="650"/>
      <c r="BY775" s="650"/>
      <c r="BZ775" s="650"/>
      <c r="CA775" s="650"/>
      <c r="CB775" s="650"/>
      <c r="CC775" s="650"/>
      <c r="CD775" s="650"/>
      <c r="CE775" s="650"/>
      <c r="CF775" s="650"/>
      <c r="CG775" s="650"/>
      <c r="CH775" s="650"/>
    </row>
    <row r="776" spans="1:86" ht="13.5" customHeight="1">
      <c r="A776" s="379"/>
      <c r="B776" s="649"/>
      <c r="C776" s="650"/>
      <c r="D776" s="650"/>
      <c r="E776" s="650"/>
      <c r="F776" s="650"/>
      <c r="G776" s="650"/>
      <c r="H776" s="650"/>
      <c r="I776" s="650"/>
      <c r="J776" s="650"/>
      <c r="K776" s="650"/>
      <c r="L776" s="650"/>
      <c r="M776" s="650"/>
      <c r="N776" s="650"/>
      <c r="O776" s="650"/>
      <c r="P776" s="650"/>
      <c r="Q776" s="650"/>
      <c r="R776" s="650"/>
      <c r="S776" s="650"/>
      <c r="T776" s="650"/>
      <c r="U776" s="650"/>
      <c r="V776" s="650"/>
      <c r="W776" s="650"/>
      <c r="X776" s="650"/>
      <c r="Y776" s="650"/>
      <c r="Z776" s="650"/>
      <c r="AA776" s="650"/>
      <c r="AB776" s="650"/>
      <c r="AC776" s="650"/>
      <c r="AD776" s="650"/>
      <c r="AE776" s="650"/>
      <c r="AF776" s="650"/>
      <c r="AG776" s="650"/>
      <c r="AH776" s="650"/>
      <c r="AI776" s="650"/>
      <c r="AJ776" s="650"/>
      <c r="AK776" s="650"/>
      <c r="AL776" s="650"/>
      <c r="AM776" s="650"/>
      <c r="AN776" s="650"/>
      <c r="AO776" s="650"/>
      <c r="AP776" s="650"/>
      <c r="AQ776" s="650"/>
      <c r="AR776" s="650"/>
      <c r="AS776" s="650"/>
      <c r="AT776" s="650"/>
      <c r="AU776" s="650"/>
      <c r="AV776" s="650"/>
      <c r="AW776" s="650"/>
      <c r="AX776" s="650"/>
      <c r="AY776" s="650"/>
      <c r="AZ776" s="650"/>
      <c r="BA776" s="650"/>
      <c r="BB776" s="650"/>
      <c r="BC776" s="650"/>
      <c r="BD776" s="650"/>
      <c r="BE776" s="650"/>
      <c r="BF776" s="650"/>
      <c r="BG776" s="650"/>
      <c r="BH776" s="650"/>
      <c r="BI776" s="650"/>
      <c r="BJ776" s="650"/>
      <c r="BK776" s="650"/>
      <c r="BL776" s="650"/>
      <c r="BM776" s="650"/>
      <c r="BN776" s="650"/>
      <c r="BO776" s="650"/>
      <c r="BP776" s="650"/>
      <c r="BQ776" s="650"/>
      <c r="BR776" s="650"/>
      <c r="BS776" s="650"/>
      <c r="BT776" s="650"/>
      <c r="BU776" s="650"/>
      <c r="BV776" s="650"/>
      <c r="BW776" s="650"/>
      <c r="BX776" s="650"/>
      <c r="BY776" s="650"/>
      <c r="BZ776" s="650"/>
      <c r="CA776" s="650"/>
      <c r="CB776" s="650"/>
      <c r="CC776" s="650"/>
      <c r="CD776" s="650"/>
      <c r="CE776" s="650"/>
      <c r="CF776" s="650"/>
      <c r="CG776" s="650"/>
      <c r="CH776" s="650"/>
    </row>
    <row r="777" spans="1:86" ht="13.5" customHeight="1">
      <c r="A777" s="379"/>
      <c r="B777" s="649"/>
      <c r="C777" s="650"/>
      <c r="D777" s="650"/>
      <c r="E777" s="650"/>
      <c r="F777" s="650"/>
      <c r="G777" s="650"/>
      <c r="H777" s="650"/>
      <c r="I777" s="650"/>
      <c r="J777" s="650"/>
      <c r="K777" s="650"/>
      <c r="L777" s="650"/>
      <c r="M777" s="650"/>
      <c r="N777" s="650"/>
      <c r="O777" s="650"/>
      <c r="P777" s="650"/>
      <c r="Q777" s="650"/>
      <c r="R777" s="650"/>
      <c r="S777" s="650"/>
      <c r="T777" s="650"/>
      <c r="U777" s="650"/>
      <c r="V777" s="650"/>
      <c r="W777" s="650"/>
      <c r="X777" s="650"/>
      <c r="Y777" s="650"/>
      <c r="Z777" s="650"/>
      <c r="AA777" s="650"/>
      <c r="AB777" s="650"/>
      <c r="AC777" s="650"/>
      <c r="AD777" s="650"/>
      <c r="AE777" s="650"/>
      <c r="AF777" s="650"/>
      <c r="AG777" s="650"/>
      <c r="AH777" s="650"/>
      <c r="AI777" s="650"/>
      <c r="AJ777" s="650"/>
      <c r="AK777" s="650"/>
      <c r="AL777" s="650"/>
      <c r="AM777" s="650"/>
      <c r="AN777" s="650"/>
      <c r="AO777" s="650"/>
      <c r="AP777" s="650"/>
      <c r="AQ777" s="650"/>
      <c r="AR777" s="650"/>
      <c r="AS777" s="650"/>
      <c r="AT777" s="650"/>
      <c r="AU777" s="650"/>
      <c r="AV777" s="650"/>
      <c r="AW777" s="650"/>
      <c r="AX777" s="650"/>
      <c r="AY777" s="650"/>
      <c r="AZ777" s="650"/>
      <c r="BA777" s="650"/>
      <c r="BB777" s="650"/>
      <c r="BC777" s="650"/>
      <c r="BD777" s="650"/>
      <c r="BE777" s="650"/>
      <c r="BF777" s="650"/>
      <c r="BG777" s="650"/>
      <c r="BH777" s="650"/>
      <c r="BI777" s="650"/>
      <c r="BJ777" s="650"/>
      <c r="BK777" s="650"/>
      <c r="BL777" s="650"/>
      <c r="BM777" s="650"/>
      <c r="BN777" s="650"/>
      <c r="BO777" s="650"/>
      <c r="BP777" s="650"/>
      <c r="BQ777" s="650"/>
      <c r="BR777" s="650"/>
      <c r="BS777" s="650"/>
      <c r="BT777" s="650"/>
      <c r="BU777" s="650"/>
      <c r="BV777" s="650"/>
      <c r="BW777" s="650"/>
      <c r="BX777" s="650"/>
      <c r="BY777" s="650"/>
      <c r="BZ777" s="650"/>
      <c r="CA777" s="650"/>
      <c r="CB777" s="650"/>
      <c r="CC777" s="650"/>
      <c r="CD777" s="650"/>
      <c r="CE777" s="650"/>
      <c r="CF777" s="650"/>
      <c r="CG777" s="650"/>
      <c r="CH777" s="650"/>
    </row>
    <row r="778" spans="1:86" ht="13.5" customHeight="1">
      <c r="A778" s="379"/>
      <c r="B778" s="649"/>
      <c r="C778" s="650"/>
      <c r="D778" s="650"/>
      <c r="E778" s="650"/>
      <c r="F778" s="650"/>
      <c r="G778" s="650"/>
      <c r="H778" s="650"/>
      <c r="I778" s="650"/>
      <c r="J778" s="650"/>
      <c r="K778" s="650"/>
      <c r="L778" s="650"/>
      <c r="M778" s="650"/>
      <c r="N778" s="650"/>
      <c r="O778" s="650"/>
      <c r="P778" s="650"/>
      <c r="Q778" s="650"/>
      <c r="R778" s="650"/>
      <c r="S778" s="650"/>
      <c r="T778" s="650"/>
      <c r="U778" s="650"/>
      <c r="V778" s="650"/>
      <c r="W778" s="650"/>
      <c r="X778" s="650"/>
      <c r="Y778" s="650"/>
      <c r="Z778" s="650"/>
      <c r="AA778" s="650"/>
      <c r="AB778" s="650"/>
      <c r="AC778" s="650"/>
      <c r="AD778" s="650"/>
      <c r="AE778" s="650"/>
      <c r="AF778" s="650"/>
      <c r="AG778" s="650"/>
      <c r="AH778" s="650"/>
      <c r="AI778" s="650"/>
      <c r="AJ778" s="650"/>
      <c r="AK778" s="650"/>
      <c r="AL778" s="650"/>
      <c r="AM778" s="650"/>
      <c r="AN778" s="650"/>
      <c r="AO778" s="650"/>
      <c r="AP778" s="650"/>
      <c r="AQ778" s="650"/>
      <c r="AR778" s="650"/>
      <c r="AS778" s="650"/>
      <c r="AT778" s="650"/>
      <c r="AU778" s="650"/>
      <c r="AV778" s="650"/>
      <c r="AW778" s="650"/>
      <c r="AX778" s="650"/>
      <c r="AY778" s="650"/>
      <c r="AZ778" s="650"/>
      <c r="BA778" s="650"/>
      <c r="BB778" s="650"/>
      <c r="BC778" s="650"/>
      <c r="BD778" s="650"/>
      <c r="BE778" s="650"/>
      <c r="BF778" s="650"/>
      <c r="BG778" s="650"/>
      <c r="BH778" s="650"/>
      <c r="BI778" s="650"/>
      <c r="BJ778" s="650"/>
      <c r="BK778" s="650"/>
      <c r="BL778" s="650"/>
      <c r="BM778" s="650"/>
      <c r="BN778" s="650"/>
      <c r="BO778" s="650"/>
      <c r="BP778" s="650"/>
      <c r="BQ778" s="650"/>
      <c r="BR778" s="650"/>
      <c r="BS778" s="650"/>
      <c r="BT778" s="650"/>
      <c r="BU778" s="650"/>
      <c r="BV778" s="650"/>
      <c r="BW778" s="650"/>
      <c r="BX778" s="650"/>
      <c r="BY778" s="650"/>
      <c r="BZ778" s="650"/>
      <c r="CA778" s="650"/>
      <c r="CB778" s="650"/>
      <c r="CC778" s="650"/>
      <c r="CD778" s="650"/>
      <c r="CE778" s="650"/>
      <c r="CF778" s="650"/>
      <c r="CG778" s="650"/>
      <c r="CH778" s="650"/>
    </row>
    <row r="779" spans="1:86" ht="13.5" customHeight="1">
      <c r="A779" s="379"/>
      <c r="B779" s="649"/>
      <c r="C779" s="650"/>
      <c r="D779" s="650"/>
      <c r="E779" s="650"/>
      <c r="F779" s="650"/>
      <c r="G779" s="650"/>
      <c r="H779" s="650"/>
      <c r="I779" s="650"/>
      <c r="J779" s="650"/>
      <c r="K779" s="650"/>
      <c r="L779" s="650"/>
      <c r="M779" s="650"/>
      <c r="N779" s="650"/>
      <c r="O779" s="650"/>
      <c r="P779" s="650"/>
      <c r="Q779" s="650"/>
      <c r="R779" s="650"/>
      <c r="S779" s="650"/>
      <c r="T779" s="650"/>
      <c r="U779" s="650"/>
      <c r="V779" s="650"/>
      <c r="W779" s="650"/>
      <c r="X779" s="650"/>
      <c r="Y779" s="650"/>
      <c r="Z779" s="650"/>
      <c r="AA779" s="650"/>
      <c r="AB779" s="650"/>
      <c r="AC779" s="650"/>
      <c r="AD779" s="650"/>
      <c r="AE779" s="650"/>
      <c r="AF779" s="650"/>
      <c r="AG779" s="650"/>
      <c r="AH779" s="650"/>
      <c r="AI779" s="650"/>
      <c r="AJ779" s="650"/>
      <c r="AK779" s="650"/>
      <c r="AL779" s="650"/>
      <c r="AM779" s="650"/>
      <c r="AN779" s="650"/>
      <c r="AO779" s="650"/>
      <c r="AP779" s="650"/>
      <c r="AQ779" s="650"/>
      <c r="AR779" s="650"/>
      <c r="AS779" s="650"/>
      <c r="AT779" s="650"/>
      <c r="AU779" s="650"/>
      <c r="AV779" s="650"/>
      <c r="AW779" s="650"/>
      <c r="AX779" s="650"/>
      <c r="AY779" s="650"/>
      <c r="AZ779" s="650"/>
      <c r="BA779" s="650"/>
      <c r="BB779" s="650"/>
      <c r="BC779" s="650"/>
      <c r="BD779" s="650"/>
      <c r="BE779" s="650"/>
      <c r="BF779" s="650"/>
      <c r="BG779" s="650"/>
      <c r="BH779" s="650"/>
      <c r="BI779" s="650"/>
      <c r="BJ779" s="650"/>
      <c r="BK779" s="650"/>
      <c r="BL779" s="650"/>
      <c r="BM779" s="650"/>
      <c r="BN779" s="650"/>
      <c r="BO779" s="650"/>
      <c r="BP779" s="650"/>
      <c r="BQ779" s="650"/>
      <c r="BR779" s="650"/>
      <c r="BS779" s="650"/>
      <c r="BT779" s="650"/>
      <c r="BU779" s="650"/>
      <c r="BV779" s="650"/>
      <c r="BW779" s="650"/>
      <c r="BX779" s="650"/>
      <c r="BY779" s="650"/>
      <c r="BZ779" s="650"/>
      <c r="CA779" s="650"/>
      <c r="CB779" s="650"/>
      <c r="CC779" s="650"/>
      <c r="CD779" s="650"/>
      <c r="CE779" s="650"/>
      <c r="CF779" s="650"/>
      <c r="CG779" s="650"/>
      <c r="CH779" s="650"/>
    </row>
    <row r="780" spans="1:86" ht="13.5" customHeight="1">
      <c r="A780" s="379"/>
      <c r="B780" s="649"/>
      <c r="C780" s="650"/>
      <c r="D780" s="650"/>
      <c r="E780" s="650"/>
      <c r="F780" s="650"/>
      <c r="G780" s="650"/>
      <c r="H780" s="650"/>
      <c r="I780" s="650"/>
      <c r="J780" s="650"/>
      <c r="K780" s="650"/>
      <c r="L780" s="650"/>
      <c r="M780" s="650"/>
      <c r="N780" s="650"/>
      <c r="O780" s="650"/>
      <c r="P780" s="650"/>
      <c r="Q780" s="650"/>
      <c r="R780" s="650"/>
      <c r="S780" s="650"/>
      <c r="T780" s="650"/>
      <c r="U780" s="650"/>
      <c r="V780" s="650"/>
      <c r="W780" s="650"/>
      <c r="X780" s="650"/>
      <c r="Y780" s="650"/>
      <c r="Z780" s="650"/>
      <c r="AA780" s="650"/>
      <c r="AB780" s="650"/>
      <c r="AC780" s="650"/>
      <c r="AD780" s="650"/>
      <c r="AE780" s="650"/>
      <c r="AF780" s="650"/>
      <c r="AG780" s="650"/>
      <c r="AH780" s="650"/>
      <c r="AI780" s="650"/>
      <c r="AJ780" s="650"/>
      <c r="AK780" s="650"/>
      <c r="AL780" s="650"/>
      <c r="AM780" s="650"/>
      <c r="AN780" s="650"/>
      <c r="AO780" s="650"/>
      <c r="AP780" s="650"/>
      <c r="AQ780" s="650"/>
      <c r="AR780" s="650"/>
      <c r="AS780" s="650"/>
      <c r="AT780" s="650"/>
      <c r="AU780" s="650"/>
      <c r="AV780" s="650"/>
      <c r="AW780" s="650"/>
      <c r="AX780" s="650"/>
      <c r="AY780" s="650"/>
      <c r="AZ780" s="650"/>
      <c r="BA780" s="650"/>
      <c r="BB780" s="650"/>
      <c r="BC780" s="650"/>
      <c r="BD780" s="650"/>
      <c r="BE780" s="650"/>
      <c r="BF780" s="650"/>
      <c r="BG780" s="650"/>
      <c r="BH780" s="650"/>
      <c r="BI780" s="650"/>
      <c r="BJ780" s="650"/>
      <c r="BK780" s="650"/>
      <c r="BL780" s="650"/>
      <c r="BM780" s="650"/>
      <c r="BN780" s="650"/>
      <c r="BO780" s="650"/>
      <c r="BP780" s="650"/>
      <c r="BQ780" s="650"/>
      <c r="BR780" s="650"/>
      <c r="BS780" s="650"/>
      <c r="BT780" s="650"/>
      <c r="BU780" s="650"/>
      <c r="BV780" s="650"/>
      <c r="BW780" s="650"/>
      <c r="BX780" s="650"/>
      <c r="BY780" s="650"/>
      <c r="BZ780" s="650"/>
      <c r="CA780" s="650"/>
      <c r="CB780" s="650"/>
      <c r="CC780" s="650"/>
      <c r="CD780" s="650"/>
      <c r="CE780" s="650"/>
      <c r="CF780" s="650"/>
      <c r="CG780" s="650"/>
      <c r="CH780" s="650"/>
    </row>
    <row r="781" spans="1:86" ht="13.5" customHeight="1">
      <c r="A781" s="379"/>
      <c r="B781" s="649"/>
      <c r="C781" s="650"/>
      <c r="D781" s="650"/>
      <c r="E781" s="650"/>
      <c r="F781" s="650"/>
      <c r="G781" s="650"/>
      <c r="H781" s="650"/>
      <c r="I781" s="650"/>
      <c r="J781" s="650"/>
      <c r="K781" s="650"/>
      <c r="L781" s="650"/>
      <c r="M781" s="650"/>
      <c r="N781" s="650"/>
      <c r="O781" s="650"/>
      <c r="P781" s="650"/>
      <c r="Q781" s="650"/>
      <c r="R781" s="650"/>
      <c r="S781" s="650"/>
      <c r="T781" s="650"/>
      <c r="U781" s="650"/>
      <c r="V781" s="650"/>
      <c r="W781" s="650"/>
      <c r="X781" s="650"/>
      <c r="Y781" s="650"/>
      <c r="Z781" s="650"/>
      <c r="AA781" s="650"/>
      <c r="AB781" s="650"/>
      <c r="AC781" s="650"/>
      <c r="AD781" s="650"/>
      <c r="AE781" s="650"/>
      <c r="AF781" s="650"/>
      <c r="AG781" s="650"/>
      <c r="AH781" s="650"/>
      <c r="AI781" s="650"/>
      <c r="AJ781" s="650"/>
      <c r="AK781" s="650"/>
      <c r="AL781" s="650"/>
      <c r="AM781" s="650"/>
      <c r="AN781" s="650"/>
      <c r="AO781" s="650"/>
      <c r="AP781" s="650"/>
      <c r="AQ781" s="650"/>
      <c r="AR781" s="650"/>
      <c r="AS781" s="650"/>
      <c r="AT781" s="650"/>
      <c r="AU781" s="650"/>
      <c r="AV781" s="650"/>
      <c r="AW781" s="650"/>
      <c r="AX781" s="650"/>
      <c r="AY781" s="650"/>
      <c r="AZ781" s="650"/>
      <c r="BA781" s="650"/>
      <c r="BB781" s="650"/>
      <c r="BC781" s="650"/>
      <c r="BD781" s="650"/>
      <c r="BE781" s="650"/>
      <c r="BF781" s="650"/>
      <c r="BG781" s="650"/>
      <c r="BH781" s="650"/>
      <c r="BI781" s="650"/>
      <c r="BJ781" s="650"/>
      <c r="BK781" s="650"/>
      <c r="BL781" s="650"/>
      <c r="BM781" s="650"/>
      <c r="BN781" s="650"/>
      <c r="BO781" s="650"/>
      <c r="BP781" s="650"/>
      <c r="BQ781" s="650"/>
      <c r="BR781" s="650"/>
      <c r="BS781" s="650"/>
      <c r="BT781" s="650"/>
      <c r="BU781" s="650"/>
      <c r="BV781" s="650"/>
      <c r="BW781" s="650"/>
      <c r="BX781" s="650"/>
      <c r="BY781" s="650"/>
      <c r="BZ781" s="650"/>
      <c r="CA781" s="650"/>
      <c r="CB781" s="650"/>
      <c r="CC781" s="650"/>
      <c r="CD781" s="650"/>
      <c r="CE781" s="650"/>
      <c r="CF781" s="650"/>
      <c r="CG781" s="650"/>
      <c r="CH781" s="650"/>
    </row>
    <row r="782" spans="1:86" ht="13.5" customHeight="1">
      <c r="A782" s="379"/>
      <c r="B782" s="649"/>
      <c r="C782" s="650"/>
      <c r="D782" s="650"/>
      <c r="E782" s="650"/>
      <c r="F782" s="650"/>
      <c r="G782" s="650"/>
      <c r="H782" s="650"/>
      <c r="I782" s="650"/>
      <c r="J782" s="650"/>
      <c r="K782" s="650"/>
      <c r="L782" s="650"/>
      <c r="M782" s="650"/>
      <c r="N782" s="650"/>
      <c r="O782" s="650"/>
      <c r="P782" s="650"/>
      <c r="Q782" s="650"/>
      <c r="R782" s="650"/>
      <c r="S782" s="650"/>
      <c r="T782" s="650"/>
      <c r="U782" s="650"/>
      <c r="V782" s="650"/>
      <c r="W782" s="650"/>
      <c r="X782" s="650"/>
      <c r="Y782" s="650"/>
      <c r="Z782" s="650"/>
      <c r="AA782" s="650"/>
      <c r="AB782" s="650"/>
      <c r="AC782" s="650"/>
      <c r="AD782" s="650"/>
      <c r="AE782" s="650"/>
      <c r="AF782" s="650"/>
      <c r="AG782" s="650"/>
      <c r="AH782" s="650"/>
      <c r="AI782" s="650"/>
      <c r="AJ782" s="650"/>
      <c r="AK782" s="650"/>
      <c r="AL782" s="650"/>
      <c r="AM782" s="650"/>
      <c r="AN782" s="650"/>
      <c r="AO782" s="650"/>
      <c r="AP782" s="650"/>
      <c r="AQ782" s="650"/>
      <c r="AR782" s="650"/>
      <c r="AS782" s="650"/>
      <c r="AT782" s="650"/>
      <c r="AU782" s="650"/>
      <c r="AV782" s="650"/>
      <c r="AW782" s="650"/>
      <c r="AX782" s="650"/>
      <c r="AY782" s="650"/>
      <c r="AZ782" s="650"/>
      <c r="BA782" s="650"/>
      <c r="BB782" s="650"/>
      <c r="BC782" s="650"/>
      <c r="BD782" s="650"/>
      <c r="BE782" s="650"/>
      <c r="BF782" s="650"/>
      <c r="BG782" s="650"/>
      <c r="BH782" s="650"/>
      <c r="BI782" s="650"/>
      <c r="BJ782" s="650"/>
      <c r="BK782" s="650"/>
      <c r="BL782" s="650"/>
      <c r="BM782" s="650"/>
      <c r="BN782" s="650"/>
      <c r="BO782" s="650"/>
      <c r="BP782" s="650"/>
      <c r="BQ782" s="650"/>
      <c r="BR782" s="650"/>
      <c r="BS782" s="650"/>
      <c r="BT782" s="650"/>
      <c r="BU782" s="650"/>
      <c r="BV782" s="650"/>
      <c r="BW782" s="650"/>
      <c r="BX782" s="650"/>
      <c r="BY782" s="650"/>
      <c r="BZ782" s="650"/>
      <c r="CA782" s="650"/>
      <c r="CB782" s="650"/>
      <c r="CC782" s="650"/>
      <c r="CD782" s="650"/>
      <c r="CE782" s="650"/>
      <c r="CF782" s="650"/>
      <c r="CG782" s="650"/>
      <c r="CH782" s="650"/>
    </row>
    <row r="783" spans="1:86" ht="13.5" customHeight="1">
      <c r="A783" s="379"/>
      <c r="B783" s="649"/>
      <c r="C783" s="650"/>
      <c r="D783" s="650"/>
      <c r="E783" s="650"/>
      <c r="F783" s="650"/>
      <c r="G783" s="650"/>
      <c r="H783" s="650"/>
      <c r="I783" s="650"/>
      <c r="J783" s="650"/>
      <c r="K783" s="650"/>
      <c r="L783" s="650"/>
      <c r="M783" s="650"/>
      <c r="N783" s="650"/>
      <c r="O783" s="650"/>
      <c r="P783" s="650"/>
      <c r="Q783" s="650"/>
      <c r="R783" s="650"/>
      <c r="S783" s="650"/>
      <c r="T783" s="650"/>
      <c r="U783" s="650"/>
      <c r="V783" s="650"/>
      <c r="W783" s="650"/>
      <c r="X783" s="650"/>
      <c r="Y783" s="650"/>
      <c r="Z783" s="650"/>
      <c r="AA783" s="650"/>
      <c r="AB783" s="650"/>
      <c r="AC783" s="650"/>
      <c r="AD783" s="650"/>
      <c r="AE783" s="650"/>
      <c r="AF783" s="650"/>
      <c r="AG783" s="650"/>
      <c r="AH783" s="650"/>
      <c r="AI783" s="650"/>
      <c r="AJ783" s="650"/>
      <c r="AK783" s="650"/>
      <c r="AL783" s="650"/>
      <c r="AM783" s="650"/>
      <c r="AN783" s="650"/>
      <c r="AO783" s="650"/>
      <c r="AP783" s="650"/>
      <c r="AQ783" s="650"/>
      <c r="AR783" s="650"/>
      <c r="AS783" s="650"/>
      <c r="AT783" s="650"/>
      <c r="AU783" s="650"/>
      <c r="AV783" s="650"/>
      <c r="AW783" s="650"/>
      <c r="AX783" s="650"/>
      <c r="AY783" s="650"/>
      <c r="AZ783" s="650"/>
      <c r="BA783" s="650"/>
      <c r="BB783" s="650"/>
      <c r="BC783" s="650"/>
      <c r="BD783" s="650"/>
      <c r="BE783" s="650"/>
      <c r="BF783" s="650"/>
      <c r="BG783" s="650"/>
      <c r="BH783" s="650"/>
      <c r="BI783" s="650"/>
      <c r="BJ783" s="650"/>
      <c r="BK783" s="650"/>
      <c r="BL783" s="650"/>
      <c r="BM783" s="650"/>
      <c r="BN783" s="650"/>
      <c r="BO783" s="650"/>
      <c r="BP783" s="650"/>
      <c r="BQ783" s="650"/>
      <c r="BR783" s="650"/>
      <c r="BS783" s="650"/>
      <c r="BT783" s="650"/>
      <c r="BU783" s="650"/>
      <c r="BV783" s="650"/>
      <c r="BW783" s="650"/>
      <c r="BX783" s="650"/>
      <c r="BY783" s="650"/>
      <c r="BZ783" s="650"/>
      <c r="CA783" s="650"/>
      <c r="CB783" s="650"/>
      <c r="CC783" s="650"/>
      <c r="CD783" s="650"/>
      <c r="CE783" s="650"/>
      <c r="CF783" s="650"/>
      <c r="CG783" s="650"/>
      <c r="CH783" s="650"/>
    </row>
    <row r="784" spans="1:86" ht="13.5" customHeight="1">
      <c r="A784" s="379"/>
      <c r="B784" s="649"/>
      <c r="C784" s="650"/>
      <c r="D784" s="650"/>
      <c r="E784" s="650"/>
      <c r="F784" s="650"/>
      <c r="G784" s="650"/>
      <c r="H784" s="650"/>
      <c r="I784" s="650"/>
      <c r="J784" s="650"/>
      <c r="K784" s="650"/>
      <c r="L784" s="650"/>
      <c r="M784" s="650"/>
      <c r="N784" s="650"/>
      <c r="O784" s="650"/>
      <c r="P784" s="650"/>
      <c r="Q784" s="650"/>
      <c r="R784" s="650"/>
      <c r="S784" s="650"/>
      <c r="T784" s="650"/>
      <c r="U784" s="650"/>
      <c r="V784" s="650"/>
      <c r="W784" s="650"/>
      <c r="X784" s="650"/>
      <c r="Y784" s="650"/>
      <c r="Z784" s="650"/>
      <c r="AA784" s="650"/>
      <c r="AB784" s="650"/>
      <c r="AC784" s="650"/>
      <c r="AD784" s="650"/>
      <c r="AE784" s="650"/>
      <c r="AF784" s="650"/>
      <c r="AG784" s="650"/>
      <c r="AH784" s="650"/>
      <c r="AI784" s="650"/>
      <c r="AJ784" s="650"/>
      <c r="AK784" s="650"/>
      <c r="AL784" s="650"/>
      <c r="AM784" s="650"/>
      <c r="AN784" s="650"/>
      <c r="AO784" s="650"/>
      <c r="AP784" s="650"/>
      <c r="AQ784" s="650"/>
      <c r="AR784" s="650"/>
      <c r="AS784" s="650"/>
      <c r="AT784" s="650"/>
      <c r="AU784" s="650"/>
      <c r="AV784" s="650"/>
      <c r="AW784" s="650"/>
      <c r="AX784" s="650"/>
      <c r="AY784" s="650"/>
      <c r="AZ784" s="650"/>
      <c r="BA784" s="650"/>
      <c r="BB784" s="650"/>
      <c r="BC784" s="650"/>
      <c r="BD784" s="650"/>
      <c r="BE784" s="650"/>
      <c r="BF784" s="650"/>
      <c r="BG784" s="650"/>
      <c r="BH784" s="650"/>
      <c r="BI784" s="650"/>
      <c r="BJ784" s="650"/>
      <c r="BK784" s="650"/>
      <c r="BL784" s="650"/>
      <c r="BM784" s="650"/>
      <c r="BN784" s="650"/>
      <c r="BO784" s="650"/>
      <c r="BP784" s="650"/>
      <c r="BQ784" s="650"/>
      <c r="BR784" s="650"/>
      <c r="BS784" s="650"/>
      <c r="BT784" s="650"/>
      <c r="BU784" s="650"/>
      <c r="BV784" s="650"/>
      <c r="BW784" s="650"/>
      <c r="BX784" s="650"/>
      <c r="BY784" s="650"/>
      <c r="BZ784" s="650"/>
      <c r="CA784" s="650"/>
      <c r="CB784" s="650"/>
      <c r="CC784" s="650"/>
      <c r="CD784" s="650"/>
      <c r="CE784" s="650"/>
      <c r="CF784" s="650"/>
      <c r="CG784" s="650"/>
      <c r="CH784" s="650"/>
    </row>
    <row r="785" spans="1:86" ht="13.5" customHeight="1">
      <c r="A785" s="379"/>
      <c r="B785" s="649"/>
      <c r="C785" s="650"/>
      <c r="D785" s="650"/>
      <c r="E785" s="650"/>
      <c r="F785" s="650"/>
      <c r="G785" s="650"/>
      <c r="H785" s="650"/>
      <c r="I785" s="650"/>
      <c r="J785" s="650"/>
      <c r="K785" s="650"/>
      <c r="L785" s="650"/>
      <c r="M785" s="650"/>
      <c r="N785" s="650"/>
      <c r="O785" s="650"/>
      <c r="P785" s="650"/>
      <c r="Q785" s="650"/>
      <c r="R785" s="650"/>
      <c r="S785" s="650"/>
      <c r="T785" s="650"/>
      <c r="U785" s="650"/>
      <c r="V785" s="650"/>
      <c r="W785" s="650"/>
      <c r="X785" s="650"/>
      <c r="Y785" s="650"/>
      <c r="Z785" s="650"/>
      <c r="AA785" s="650"/>
      <c r="AB785" s="650"/>
      <c r="AC785" s="650"/>
      <c r="AD785" s="650"/>
      <c r="AE785" s="650"/>
      <c r="AF785" s="650"/>
      <c r="AG785" s="650"/>
      <c r="AH785" s="650"/>
      <c r="AI785" s="650"/>
      <c r="AJ785" s="650"/>
      <c r="AK785" s="650"/>
      <c r="AL785" s="650"/>
      <c r="AM785" s="650"/>
      <c r="AN785" s="650"/>
      <c r="AO785" s="650"/>
      <c r="AP785" s="650"/>
      <c r="AQ785" s="650"/>
      <c r="AR785" s="650"/>
      <c r="AS785" s="650"/>
      <c r="AT785" s="650"/>
      <c r="AU785" s="650"/>
      <c r="AV785" s="650"/>
      <c r="AW785" s="650"/>
      <c r="AX785" s="650"/>
      <c r="AY785" s="650"/>
      <c r="AZ785" s="650"/>
      <c r="BA785" s="650"/>
      <c r="BB785" s="650"/>
      <c r="BC785" s="650"/>
      <c r="BD785" s="650"/>
      <c r="BE785" s="650"/>
      <c r="BF785" s="650"/>
      <c r="BG785" s="650"/>
      <c r="BH785" s="650"/>
      <c r="BI785" s="650"/>
      <c r="BJ785" s="650"/>
      <c r="BK785" s="650"/>
      <c r="BL785" s="650"/>
      <c r="BM785" s="650"/>
      <c r="BN785" s="650"/>
      <c r="BO785" s="650"/>
      <c r="BP785" s="650"/>
      <c r="BQ785" s="650"/>
      <c r="BR785" s="650"/>
      <c r="BS785" s="650"/>
      <c r="BT785" s="650"/>
      <c r="BU785" s="650"/>
      <c r="BV785" s="650"/>
      <c r="BW785" s="650"/>
      <c r="BX785" s="650"/>
      <c r="BY785" s="650"/>
      <c r="BZ785" s="650"/>
      <c r="CA785" s="650"/>
      <c r="CB785" s="650"/>
      <c r="CC785" s="650"/>
      <c r="CD785" s="650"/>
      <c r="CE785" s="650"/>
      <c r="CF785" s="650"/>
      <c r="CG785" s="650"/>
      <c r="CH785" s="650"/>
    </row>
    <row r="786" spans="1:86" ht="13.5" customHeight="1">
      <c r="A786" s="379"/>
      <c r="B786" s="649"/>
      <c r="C786" s="650"/>
      <c r="D786" s="650"/>
      <c r="E786" s="650"/>
      <c r="F786" s="650"/>
      <c r="G786" s="650"/>
      <c r="H786" s="650"/>
      <c r="I786" s="650"/>
      <c r="J786" s="650"/>
      <c r="K786" s="650"/>
      <c r="L786" s="650"/>
      <c r="M786" s="650"/>
      <c r="N786" s="650"/>
      <c r="O786" s="650"/>
      <c r="P786" s="650"/>
      <c r="Q786" s="650"/>
      <c r="R786" s="650"/>
      <c r="S786" s="650"/>
      <c r="T786" s="650"/>
      <c r="U786" s="650"/>
      <c r="V786" s="650"/>
      <c r="W786" s="650"/>
      <c r="X786" s="650"/>
      <c r="Y786" s="650"/>
      <c r="Z786" s="650"/>
      <c r="AA786" s="650"/>
      <c r="AB786" s="650"/>
      <c r="AC786" s="650"/>
      <c r="AD786" s="650"/>
      <c r="AE786" s="650"/>
      <c r="AF786" s="650"/>
      <c r="AG786" s="650"/>
      <c r="AH786" s="650"/>
      <c r="AI786" s="650"/>
      <c r="AJ786" s="650"/>
      <c r="AK786" s="650"/>
      <c r="AL786" s="650"/>
      <c r="AM786" s="650"/>
      <c r="AN786" s="650"/>
      <c r="AO786" s="650"/>
      <c r="AP786" s="650"/>
      <c r="AQ786" s="650"/>
      <c r="AR786" s="650"/>
      <c r="AS786" s="650"/>
      <c r="AT786" s="650"/>
      <c r="AU786" s="650"/>
      <c r="AV786" s="650"/>
      <c r="AW786" s="650"/>
      <c r="AX786" s="650"/>
      <c r="AY786" s="650"/>
      <c r="AZ786" s="650"/>
      <c r="BA786" s="650"/>
      <c r="BB786" s="650"/>
      <c r="BC786" s="650"/>
      <c r="BD786" s="650"/>
      <c r="BE786" s="650"/>
      <c r="BF786" s="650"/>
      <c r="BG786" s="650"/>
      <c r="BH786" s="650"/>
      <c r="BI786" s="650"/>
      <c r="BJ786" s="650"/>
      <c r="BK786" s="650"/>
      <c r="BL786" s="650"/>
      <c r="BM786" s="650"/>
      <c r="BN786" s="650"/>
      <c r="BO786" s="650"/>
      <c r="BP786" s="650"/>
      <c r="BQ786" s="650"/>
      <c r="BR786" s="650"/>
      <c r="BS786" s="650"/>
      <c r="BT786" s="650"/>
      <c r="BU786" s="650"/>
      <c r="BV786" s="650"/>
      <c r="BW786" s="650"/>
      <c r="BX786" s="650"/>
      <c r="BY786" s="650"/>
      <c r="BZ786" s="650"/>
      <c r="CA786" s="650"/>
      <c r="CB786" s="650"/>
      <c r="CC786" s="650"/>
      <c r="CD786" s="650"/>
      <c r="CE786" s="650"/>
      <c r="CF786" s="650"/>
      <c r="CG786" s="650"/>
      <c r="CH786" s="650"/>
    </row>
    <row r="787" spans="1:86" ht="13.5" customHeight="1">
      <c r="A787" s="379"/>
      <c r="B787" s="649"/>
      <c r="C787" s="650"/>
      <c r="D787" s="650"/>
      <c r="E787" s="650"/>
      <c r="F787" s="650"/>
      <c r="G787" s="650"/>
      <c r="H787" s="650"/>
      <c r="I787" s="650"/>
      <c r="J787" s="650"/>
      <c r="K787" s="650"/>
      <c r="L787" s="650"/>
      <c r="M787" s="650"/>
      <c r="N787" s="650"/>
      <c r="O787" s="650"/>
      <c r="P787" s="650"/>
      <c r="Q787" s="650"/>
      <c r="R787" s="650"/>
      <c r="S787" s="650"/>
      <c r="T787" s="650"/>
      <c r="U787" s="650"/>
      <c r="V787" s="650"/>
      <c r="W787" s="650"/>
      <c r="X787" s="650"/>
      <c r="Y787" s="650"/>
      <c r="Z787" s="650"/>
      <c r="AA787" s="650"/>
      <c r="AB787" s="650"/>
      <c r="AC787" s="650"/>
      <c r="AD787" s="650"/>
      <c r="AE787" s="650"/>
      <c r="AF787" s="650"/>
      <c r="AG787" s="650"/>
      <c r="AH787" s="650"/>
      <c r="AI787" s="650"/>
      <c r="AJ787" s="650"/>
      <c r="AK787" s="650"/>
      <c r="AL787" s="650"/>
      <c r="AM787" s="650"/>
      <c r="AN787" s="650"/>
      <c r="AO787" s="650"/>
      <c r="AP787" s="650"/>
      <c r="AQ787" s="650"/>
      <c r="AR787" s="650"/>
      <c r="AS787" s="650"/>
      <c r="AT787" s="650"/>
      <c r="AU787" s="650"/>
      <c r="AV787" s="650"/>
      <c r="AW787" s="650"/>
      <c r="AX787" s="650"/>
      <c r="AY787" s="650"/>
      <c r="AZ787" s="650"/>
      <c r="BA787" s="650"/>
      <c r="BB787" s="650"/>
      <c r="BC787" s="650"/>
      <c r="BD787" s="650"/>
      <c r="BE787" s="650"/>
      <c r="BF787" s="650"/>
      <c r="BG787" s="650"/>
      <c r="BH787" s="650"/>
      <c r="BI787" s="650"/>
      <c r="BJ787" s="650"/>
      <c r="BK787" s="650"/>
      <c r="BL787" s="650"/>
      <c r="BM787" s="650"/>
      <c r="BN787" s="650"/>
      <c r="BO787" s="650"/>
      <c r="BP787" s="650"/>
      <c r="BQ787" s="650"/>
      <c r="BR787" s="650"/>
      <c r="BS787" s="650"/>
      <c r="BT787" s="650"/>
      <c r="BU787" s="650"/>
      <c r="BV787" s="650"/>
      <c r="BW787" s="650"/>
      <c r="BX787" s="650"/>
      <c r="BY787" s="650"/>
      <c r="BZ787" s="650"/>
      <c r="CA787" s="650"/>
      <c r="CB787" s="650"/>
      <c r="CC787" s="650"/>
      <c r="CD787" s="650"/>
      <c r="CE787" s="650"/>
      <c r="CF787" s="650"/>
      <c r="CG787" s="650"/>
      <c r="CH787" s="650"/>
    </row>
    <row r="788" spans="1:86" ht="13.5" customHeight="1">
      <c r="A788" s="379"/>
      <c r="B788" s="649"/>
      <c r="C788" s="650"/>
      <c r="D788" s="650"/>
      <c r="E788" s="650"/>
      <c r="F788" s="650"/>
      <c r="G788" s="650"/>
      <c r="H788" s="650"/>
      <c r="I788" s="650"/>
      <c r="J788" s="650"/>
      <c r="K788" s="650"/>
      <c r="L788" s="650"/>
      <c r="M788" s="650"/>
      <c r="N788" s="650"/>
      <c r="O788" s="650"/>
      <c r="P788" s="650"/>
      <c r="Q788" s="650"/>
      <c r="R788" s="650"/>
      <c r="S788" s="650"/>
      <c r="T788" s="650"/>
      <c r="U788" s="650"/>
      <c r="V788" s="650"/>
      <c r="W788" s="650"/>
      <c r="X788" s="650"/>
      <c r="Y788" s="650"/>
      <c r="Z788" s="650"/>
      <c r="AA788" s="650"/>
      <c r="AB788" s="650"/>
      <c r="AC788" s="650"/>
      <c r="AD788" s="650"/>
      <c r="AE788" s="650"/>
      <c r="AF788" s="650"/>
      <c r="AG788" s="650"/>
      <c r="AH788" s="650"/>
      <c r="AI788" s="650"/>
      <c r="AJ788" s="650"/>
      <c r="AK788" s="650"/>
      <c r="AL788" s="650"/>
      <c r="AM788" s="650"/>
      <c r="AN788" s="650"/>
      <c r="AO788" s="650"/>
      <c r="AP788" s="650"/>
      <c r="AQ788" s="650"/>
      <c r="AR788" s="650"/>
      <c r="AS788" s="650"/>
      <c r="AT788" s="650"/>
      <c r="AU788" s="650"/>
      <c r="AV788" s="650"/>
      <c r="AW788" s="650"/>
      <c r="AX788" s="650"/>
      <c r="AY788" s="650"/>
      <c r="AZ788" s="650"/>
      <c r="BA788" s="650"/>
      <c r="BB788" s="650"/>
      <c r="BC788" s="650"/>
      <c r="BD788" s="650"/>
      <c r="BE788" s="650"/>
      <c r="BF788" s="650"/>
      <c r="BG788" s="650"/>
      <c r="BH788" s="650"/>
      <c r="BI788" s="650"/>
      <c r="BJ788" s="650"/>
      <c r="BK788" s="650"/>
      <c r="BL788" s="650"/>
      <c r="BM788" s="650"/>
      <c r="BN788" s="650"/>
      <c r="BO788" s="650"/>
      <c r="BP788" s="650"/>
      <c r="BQ788" s="650"/>
      <c r="BR788" s="650"/>
      <c r="BS788" s="650"/>
      <c r="BT788" s="650"/>
      <c r="BU788" s="650"/>
      <c r="BV788" s="650"/>
      <c r="BW788" s="650"/>
      <c r="BX788" s="650"/>
      <c r="BY788" s="650"/>
      <c r="BZ788" s="650"/>
      <c r="CA788" s="650"/>
      <c r="CB788" s="650"/>
      <c r="CC788" s="650"/>
      <c r="CD788" s="650"/>
      <c r="CE788" s="650"/>
      <c r="CF788" s="650"/>
      <c r="CG788" s="650"/>
      <c r="CH788" s="650"/>
    </row>
    <row r="789" spans="1:86" ht="13.5" customHeight="1">
      <c r="A789" s="379"/>
      <c r="B789" s="649"/>
      <c r="C789" s="650"/>
      <c r="D789" s="650"/>
      <c r="E789" s="650"/>
      <c r="F789" s="650"/>
      <c r="G789" s="650"/>
      <c r="H789" s="650"/>
      <c r="I789" s="650"/>
      <c r="J789" s="650"/>
      <c r="K789" s="650"/>
      <c r="L789" s="650"/>
      <c r="M789" s="650"/>
      <c r="N789" s="650"/>
      <c r="O789" s="650"/>
      <c r="P789" s="650"/>
      <c r="Q789" s="650"/>
      <c r="R789" s="650"/>
      <c r="S789" s="650"/>
      <c r="T789" s="650"/>
      <c r="U789" s="650"/>
      <c r="V789" s="650"/>
      <c r="W789" s="650"/>
      <c r="X789" s="650"/>
      <c r="Y789" s="650"/>
      <c r="Z789" s="650"/>
      <c r="AA789" s="650"/>
      <c r="AB789" s="650"/>
      <c r="AC789" s="650"/>
      <c r="AD789" s="650"/>
      <c r="AE789" s="650"/>
      <c r="AF789" s="650"/>
      <c r="AG789" s="650"/>
      <c r="AH789" s="650"/>
      <c r="AI789" s="650"/>
      <c r="AJ789" s="650"/>
      <c r="AK789" s="650"/>
      <c r="AL789" s="650"/>
      <c r="AM789" s="650"/>
      <c r="AN789" s="650"/>
      <c r="AO789" s="650"/>
      <c r="AP789" s="650"/>
      <c r="AQ789" s="650"/>
      <c r="AR789" s="650"/>
      <c r="AS789" s="650"/>
      <c r="AT789" s="650"/>
      <c r="AU789" s="650"/>
      <c r="AV789" s="650"/>
      <c r="AW789" s="650"/>
      <c r="AX789" s="650"/>
      <c r="AY789" s="650"/>
      <c r="AZ789" s="650"/>
      <c r="BA789" s="650"/>
      <c r="BB789" s="650"/>
      <c r="BC789" s="650"/>
      <c r="BD789" s="650"/>
      <c r="BE789" s="650"/>
      <c r="BF789" s="650"/>
      <c r="BG789" s="650"/>
      <c r="BH789" s="650"/>
      <c r="BI789" s="650"/>
      <c r="BJ789" s="650"/>
      <c r="BK789" s="650"/>
      <c r="BL789" s="650"/>
      <c r="BM789" s="650"/>
      <c r="BN789" s="650"/>
      <c r="BO789" s="650"/>
      <c r="BP789" s="650"/>
      <c r="BQ789" s="650"/>
      <c r="BR789" s="650"/>
      <c r="BS789" s="650"/>
      <c r="BT789" s="650"/>
      <c r="BU789" s="650"/>
      <c r="BV789" s="650"/>
      <c r="BW789" s="650"/>
      <c r="BX789" s="650"/>
      <c r="BY789" s="650"/>
      <c r="BZ789" s="650"/>
      <c r="CA789" s="650"/>
      <c r="CB789" s="650"/>
      <c r="CC789" s="650"/>
      <c r="CD789" s="650"/>
      <c r="CE789" s="650"/>
      <c r="CF789" s="650"/>
      <c r="CG789" s="650"/>
      <c r="CH789" s="650"/>
    </row>
    <row r="790" spans="1:86" ht="13.5" customHeight="1">
      <c r="A790" s="379"/>
      <c r="B790" s="649"/>
      <c r="C790" s="650"/>
      <c r="D790" s="650"/>
      <c r="E790" s="650"/>
      <c r="F790" s="650"/>
      <c r="G790" s="650"/>
      <c r="H790" s="650"/>
      <c r="I790" s="650"/>
      <c r="J790" s="650"/>
      <c r="K790" s="650"/>
      <c r="L790" s="650"/>
      <c r="M790" s="650"/>
      <c r="N790" s="650"/>
      <c r="O790" s="650"/>
      <c r="P790" s="650"/>
      <c r="Q790" s="650"/>
      <c r="R790" s="650"/>
      <c r="S790" s="650"/>
      <c r="T790" s="650"/>
      <c r="U790" s="650"/>
      <c r="V790" s="650"/>
      <c r="W790" s="650"/>
      <c r="X790" s="650"/>
      <c r="Y790" s="650"/>
      <c r="Z790" s="650"/>
      <c r="AA790" s="650"/>
      <c r="AB790" s="650"/>
      <c r="AC790" s="650"/>
      <c r="AD790" s="650"/>
      <c r="AE790" s="650"/>
      <c r="AF790" s="650"/>
      <c r="AG790" s="650"/>
      <c r="AH790" s="650"/>
      <c r="AI790" s="650"/>
      <c r="AJ790" s="650"/>
      <c r="AK790" s="650"/>
      <c r="AL790" s="650"/>
      <c r="AM790" s="650"/>
      <c r="AN790" s="650"/>
      <c r="AO790" s="650"/>
      <c r="AP790" s="650"/>
      <c r="AQ790" s="650"/>
      <c r="AR790" s="650"/>
      <c r="AS790" s="650"/>
      <c r="AT790" s="650"/>
      <c r="AU790" s="650"/>
      <c r="AV790" s="650"/>
      <c r="AW790" s="650"/>
      <c r="AX790" s="650"/>
      <c r="AY790" s="650"/>
      <c r="AZ790" s="650"/>
      <c r="BA790" s="650"/>
      <c r="BB790" s="650"/>
      <c r="BC790" s="650"/>
      <c r="BD790" s="650"/>
      <c r="BE790" s="650"/>
      <c r="BF790" s="650"/>
      <c r="BG790" s="650"/>
      <c r="BH790" s="650"/>
      <c r="BI790" s="650"/>
      <c r="BJ790" s="650"/>
      <c r="BK790" s="650"/>
      <c r="BL790" s="650"/>
      <c r="BM790" s="650"/>
      <c r="BN790" s="650"/>
      <c r="BO790" s="650"/>
      <c r="BP790" s="650"/>
      <c r="BQ790" s="650"/>
      <c r="BR790" s="650"/>
      <c r="BS790" s="650"/>
      <c r="BT790" s="650"/>
      <c r="BU790" s="650"/>
      <c r="BV790" s="650"/>
      <c r="BW790" s="650"/>
      <c r="BX790" s="650"/>
      <c r="BY790" s="650"/>
      <c r="BZ790" s="650"/>
      <c r="CA790" s="650"/>
      <c r="CB790" s="650"/>
      <c r="CC790" s="650"/>
      <c r="CD790" s="650"/>
      <c r="CE790" s="650"/>
      <c r="CF790" s="650"/>
      <c r="CG790" s="650"/>
      <c r="CH790" s="650"/>
    </row>
    <row r="791" spans="1:86" ht="13.5" customHeight="1">
      <c r="A791" s="379"/>
      <c r="B791" s="649"/>
      <c r="C791" s="650"/>
      <c r="D791" s="650"/>
      <c r="E791" s="650"/>
      <c r="F791" s="650"/>
      <c r="G791" s="650"/>
      <c r="H791" s="650"/>
      <c r="I791" s="650"/>
      <c r="J791" s="650"/>
      <c r="K791" s="650"/>
      <c r="L791" s="650"/>
      <c r="M791" s="650"/>
      <c r="N791" s="650"/>
      <c r="O791" s="650"/>
      <c r="P791" s="650"/>
      <c r="Q791" s="650"/>
      <c r="R791" s="650"/>
      <c r="S791" s="650"/>
      <c r="T791" s="650"/>
      <c r="U791" s="650"/>
      <c r="V791" s="650"/>
      <c r="W791" s="650"/>
      <c r="X791" s="650"/>
      <c r="Y791" s="650"/>
      <c r="Z791" s="650"/>
      <c r="AA791" s="650"/>
      <c r="AB791" s="650"/>
      <c r="AC791" s="650"/>
      <c r="AD791" s="650"/>
      <c r="AE791" s="650"/>
      <c r="AF791" s="650"/>
      <c r="AG791" s="650"/>
      <c r="AH791" s="650"/>
      <c r="AI791" s="650"/>
      <c r="AJ791" s="650"/>
      <c r="AK791" s="650"/>
      <c r="AL791" s="650"/>
      <c r="AM791" s="650"/>
      <c r="AN791" s="650"/>
      <c r="AO791" s="650"/>
      <c r="AP791" s="650"/>
      <c r="AQ791" s="650"/>
      <c r="AR791" s="650"/>
      <c r="AS791" s="650"/>
      <c r="AT791" s="650"/>
      <c r="AU791" s="650"/>
      <c r="AV791" s="650"/>
      <c r="AW791" s="650"/>
      <c r="AX791" s="650"/>
      <c r="AY791" s="650"/>
      <c r="AZ791" s="650"/>
      <c r="BA791" s="650"/>
      <c r="BB791" s="650"/>
      <c r="BC791" s="650"/>
      <c r="BD791" s="650"/>
      <c r="BE791" s="650"/>
      <c r="BF791" s="650"/>
      <c r="BG791" s="650"/>
      <c r="BH791" s="650"/>
      <c r="BI791" s="650"/>
      <c r="BJ791" s="650"/>
      <c r="BK791" s="650"/>
      <c r="BL791" s="650"/>
      <c r="BM791" s="650"/>
      <c r="BN791" s="650"/>
      <c r="BO791" s="650"/>
      <c r="BP791" s="650"/>
      <c r="BQ791" s="650"/>
      <c r="BR791" s="650"/>
      <c r="BS791" s="650"/>
      <c r="BT791" s="650"/>
      <c r="BU791" s="650"/>
      <c r="BV791" s="650"/>
      <c r="BW791" s="650"/>
      <c r="BX791" s="650"/>
      <c r="BY791" s="650"/>
      <c r="BZ791" s="650"/>
      <c r="CA791" s="650"/>
      <c r="CB791" s="650"/>
      <c r="CC791" s="650"/>
      <c r="CD791" s="650"/>
      <c r="CE791" s="650"/>
      <c r="CF791" s="650"/>
      <c r="CG791" s="650"/>
      <c r="CH791" s="650"/>
    </row>
    <row r="792" spans="1:86" ht="13.5" customHeight="1">
      <c r="A792" s="379"/>
      <c r="B792" s="649"/>
      <c r="C792" s="650"/>
      <c r="D792" s="650"/>
      <c r="E792" s="650"/>
      <c r="F792" s="650"/>
      <c r="G792" s="650"/>
      <c r="H792" s="650"/>
      <c r="I792" s="650"/>
      <c r="J792" s="650"/>
      <c r="K792" s="650"/>
      <c r="L792" s="650"/>
      <c r="M792" s="650"/>
      <c r="N792" s="650"/>
      <c r="O792" s="650"/>
      <c r="P792" s="650"/>
      <c r="Q792" s="650"/>
      <c r="R792" s="650"/>
      <c r="S792" s="650"/>
      <c r="T792" s="650"/>
      <c r="U792" s="650"/>
      <c r="V792" s="650"/>
      <c r="W792" s="650"/>
      <c r="X792" s="650"/>
      <c r="Y792" s="650"/>
      <c r="Z792" s="650"/>
      <c r="AA792" s="650"/>
      <c r="AB792" s="650"/>
      <c r="AC792" s="650"/>
      <c r="AD792" s="650"/>
      <c r="AE792" s="650"/>
      <c r="AF792" s="650"/>
      <c r="AG792" s="650"/>
      <c r="AH792" s="650"/>
      <c r="AI792" s="650"/>
      <c r="AJ792" s="650"/>
      <c r="AK792" s="650"/>
      <c r="AL792" s="650"/>
      <c r="AM792" s="650"/>
      <c r="AN792" s="650"/>
      <c r="AO792" s="650"/>
      <c r="AP792" s="650"/>
      <c r="AQ792" s="650"/>
      <c r="AR792" s="650"/>
      <c r="AS792" s="650"/>
      <c r="AT792" s="650"/>
      <c r="AU792" s="650"/>
      <c r="AV792" s="650"/>
      <c r="AW792" s="650"/>
      <c r="AX792" s="650"/>
      <c r="AY792" s="650"/>
      <c r="AZ792" s="650"/>
      <c r="BA792" s="650"/>
      <c r="BB792" s="650"/>
      <c r="BC792" s="650"/>
      <c r="BD792" s="650"/>
      <c r="BE792" s="650"/>
      <c r="BF792" s="650"/>
      <c r="BG792" s="650"/>
      <c r="BH792" s="650"/>
      <c r="BI792" s="650"/>
      <c r="BJ792" s="650"/>
      <c r="BK792" s="650"/>
      <c r="BL792" s="650"/>
      <c r="BM792" s="650"/>
      <c r="BN792" s="650"/>
      <c r="BO792" s="650"/>
      <c r="BP792" s="650"/>
      <c r="BQ792" s="650"/>
      <c r="BR792" s="650"/>
      <c r="BS792" s="650"/>
      <c r="BT792" s="650"/>
      <c r="BU792" s="650"/>
      <c r="BV792" s="650"/>
      <c r="BW792" s="650"/>
      <c r="BX792" s="650"/>
      <c r="BY792" s="650"/>
      <c r="BZ792" s="650"/>
      <c r="CA792" s="650"/>
      <c r="CB792" s="650"/>
      <c r="CC792" s="650"/>
      <c r="CD792" s="650"/>
      <c r="CE792" s="650"/>
      <c r="CF792" s="650"/>
      <c r="CG792" s="650"/>
      <c r="CH792" s="650"/>
    </row>
    <row r="793" spans="1:86" ht="13.5" customHeight="1">
      <c r="A793" s="379"/>
      <c r="B793" s="649"/>
      <c r="C793" s="650"/>
      <c r="D793" s="650"/>
      <c r="E793" s="650"/>
      <c r="F793" s="650"/>
      <c r="G793" s="650"/>
      <c r="H793" s="650"/>
      <c r="I793" s="650"/>
      <c r="J793" s="650"/>
      <c r="K793" s="650"/>
      <c r="L793" s="650"/>
      <c r="M793" s="650"/>
      <c r="N793" s="650"/>
      <c r="O793" s="650"/>
      <c r="P793" s="650"/>
      <c r="Q793" s="650"/>
      <c r="R793" s="650"/>
      <c r="S793" s="650"/>
      <c r="T793" s="650"/>
      <c r="U793" s="650"/>
      <c r="V793" s="650"/>
      <c r="W793" s="650"/>
      <c r="X793" s="650"/>
      <c r="Y793" s="650"/>
      <c r="Z793" s="650"/>
      <c r="AA793" s="650"/>
      <c r="AB793" s="650"/>
      <c r="AC793" s="650"/>
      <c r="AD793" s="650"/>
      <c r="AE793" s="650"/>
      <c r="AF793" s="650"/>
      <c r="AG793" s="650"/>
      <c r="AH793" s="650"/>
      <c r="AI793" s="650"/>
      <c r="AJ793" s="650"/>
      <c r="AK793" s="650"/>
      <c r="AL793" s="650"/>
      <c r="AM793" s="650"/>
      <c r="AN793" s="650"/>
      <c r="AO793" s="650"/>
      <c r="AP793" s="650"/>
      <c r="AQ793" s="650"/>
      <c r="AR793" s="650"/>
      <c r="AS793" s="650"/>
      <c r="AT793" s="650"/>
      <c r="AU793" s="650"/>
      <c r="AV793" s="650"/>
      <c r="AW793" s="650"/>
      <c r="AX793" s="650"/>
      <c r="AY793" s="650"/>
      <c r="AZ793" s="650"/>
      <c r="BA793" s="650"/>
      <c r="BB793" s="650"/>
      <c r="BC793" s="650"/>
      <c r="BD793" s="650"/>
      <c r="BE793" s="650"/>
      <c r="BF793" s="650"/>
      <c r="BG793" s="650"/>
      <c r="BH793" s="650"/>
      <c r="BI793" s="650"/>
      <c r="BJ793" s="650"/>
      <c r="BK793" s="650"/>
      <c r="BL793" s="650"/>
      <c r="BM793" s="650"/>
      <c r="BN793" s="650"/>
      <c r="BO793" s="650"/>
      <c r="BP793" s="650"/>
      <c r="BQ793" s="650"/>
      <c r="BR793" s="650"/>
      <c r="BS793" s="650"/>
      <c r="BT793" s="650"/>
      <c r="BU793" s="650"/>
      <c r="BV793" s="650"/>
      <c r="BW793" s="650"/>
      <c r="BX793" s="650"/>
      <c r="BY793" s="650"/>
      <c r="BZ793" s="650"/>
      <c r="CA793" s="650"/>
      <c r="CB793" s="650"/>
      <c r="CC793" s="650"/>
      <c r="CD793" s="650"/>
      <c r="CE793" s="650"/>
      <c r="CF793" s="650"/>
      <c r="CG793" s="650"/>
      <c r="CH793" s="650"/>
    </row>
    <row r="794" spans="1:86" ht="13.5" customHeight="1">
      <c r="A794" s="379"/>
      <c r="B794" s="649"/>
      <c r="C794" s="650"/>
      <c r="D794" s="650"/>
      <c r="E794" s="650"/>
      <c r="F794" s="650"/>
      <c r="G794" s="650"/>
      <c r="H794" s="650"/>
      <c r="I794" s="650"/>
      <c r="J794" s="650"/>
      <c r="K794" s="650"/>
      <c r="L794" s="650"/>
      <c r="M794" s="650"/>
      <c r="N794" s="650"/>
      <c r="O794" s="650"/>
      <c r="P794" s="650"/>
      <c r="Q794" s="650"/>
      <c r="R794" s="650"/>
      <c r="S794" s="650"/>
      <c r="T794" s="650"/>
      <c r="U794" s="650"/>
      <c r="V794" s="650"/>
      <c r="W794" s="650"/>
      <c r="X794" s="650"/>
      <c r="Y794" s="650"/>
      <c r="Z794" s="650"/>
      <c r="AA794" s="650"/>
      <c r="AB794" s="650"/>
      <c r="AC794" s="650"/>
      <c r="AD794" s="650"/>
      <c r="AE794" s="650"/>
      <c r="AF794" s="650"/>
      <c r="AG794" s="650"/>
      <c r="AH794" s="650"/>
      <c r="AI794" s="650"/>
      <c r="AJ794" s="650"/>
      <c r="AK794" s="650"/>
      <c r="AL794" s="650"/>
      <c r="AM794" s="650"/>
      <c r="AN794" s="650"/>
      <c r="AO794" s="650"/>
      <c r="AP794" s="650"/>
      <c r="AQ794" s="650"/>
      <c r="AR794" s="650"/>
      <c r="AS794" s="650"/>
      <c r="AT794" s="650"/>
      <c r="AU794" s="650"/>
      <c r="AV794" s="650"/>
      <c r="AW794" s="650"/>
      <c r="AX794" s="650"/>
      <c r="AY794" s="650"/>
      <c r="AZ794" s="650"/>
      <c r="BA794" s="650"/>
      <c r="BB794" s="650"/>
      <c r="BC794" s="650"/>
      <c r="BD794" s="650"/>
      <c r="BE794" s="650"/>
      <c r="BF794" s="650"/>
      <c r="BG794" s="650"/>
      <c r="BH794" s="650"/>
      <c r="BI794" s="650"/>
      <c r="BJ794" s="650"/>
      <c r="BK794" s="650"/>
      <c r="BL794" s="650"/>
      <c r="BM794" s="650"/>
      <c r="BN794" s="650"/>
      <c r="BO794" s="650"/>
      <c r="BP794" s="650"/>
      <c r="BQ794" s="650"/>
      <c r="BR794" s="650"/>
      <c r="BS794" s="650"/>
      <c r="BT794" s="650"/>
      <c r="BU794" s="650"/>
      <c r="BV794" s="650"/>
      <c r="BW794" s="650"/>
      <c r="BX794" s="650"/>
      <c r="BY794" s="650"/>
      <c r="BZ794" s="650"/>
      <c r="CA794" s="650"/>
      <c r="CB794" s="650"/>
      <c r="CC794" s="650"/>
      <c r="CD794" s="650"/>
      <c r="CE794" s="650"/>
      <c r="CF794" s="650"/>
      <c r="CG794" s="650"/>
      <c r="CH794" s="650"/>
    </row>
    <row r="795" spans="1:86" ht="13.5" customHeight="1">
      <c r="A795" s="379"/>
      <c r="B795" s="649"/>
      <c r="C795" s="650"/>
      <c r="D795" s="650"/>
      <c r="E795" s="650"/>
      <c r="F795" s="650"/>
      <c r="G795" s="650"/>
      <c r="H795" s="650"/>
      <c r="I795" s="650"/>
      <c r="J795" s="650"/>
      <c r="K795" s="650"/>
      <c r="L795" s="650"/>
      <c r="M795" s="650"/>
      <c r="N795" s="650"/>
      <c r="O795" s="650"/>
      <c r="P795" s="650"/>
      <c r="Q795" s="650"/>
      <c r="R795" s="650"/>
      <c r="S795" s="650"/>
      <c r="T795" s="650"/>
      <c r="U795" s="650"/>
      <c r="V795" s="650"/>
      <c r="W795" s="650"/>
      <c r="X795" s="650"/>
      <c r="Y795" s="650"/>
      <c r="Z795" s="650"/>
      <c r="AA795" s="650"/>
      <c r="AB795" s="650"/>
      <c r="AC795" s="650"/>
      <c r="AD795" s="650"/>
      <c r="AE795" s="650"/>
      <c r="AF795" s="650"/>
      <c r="AG795" s="650"/>
      <c r="AH795" s="650"/>
      <c r="AI795" s="650"/>
      <c r="AJ795" s="650"/>
      <c r="AK795" s="650"/>
      <c r="AL795" s="650"/>
      <c r="AM795" s="650"/>
      <c r="AN795" s="650"/>
      <c r="AO795" s="650"/>
      <c r="AP795" s="650"/>
      <c r="AQ795" s="650"/>
      <c r="AR795" s="650"/>
      <c r="AS795" s="650"/>
      <c r="AT795" s="650"/>
      <c r="AU795" s="650"/>
      <c r="AV795" s="650"/>
      <c r="AW795" s="650"/>
      <c r="AX795" s="650"/>
      <c r="AY795" s="650"/>
      <c r="AZ795" s="650"/>
      <c r="BA795" s="650"/>
      <c r="BB795" s="650"/>
      <c r="BC795" s="650"/>
      <c r="BD795" s="650"/>
      <c r="BE795" s="650"/>
      <c r="BF795" s="650"/>
      <c r="BG795" s="650"/>
      <c r="BH795" s="650"/>
      <c r="BI795" s="650"/>
      <c r="BJ795" s="650"/>
      <c r="BK795" s="650"/>
      <c r="BL795" s="650"/>
      <c r="BM795" s="650"/>
      <c r="BN795" s="650"/>
      <c r="BO795" s="650"/>
      <c r="BP795" s="650"/>
      <c r="BQ795" s="650"/>
      <c r="BR795" s="650"/>
      <c r="BS795" s="650"/>
      <c r="BT795" s="650"/>
      <c r="BU795" s="650"/>
      <c r="BV795" s="650"/>
      <c r="BW795" s="650"/>
      <c r="BX795" s="650"/>
      <c r="BY795" s="650"/>
      <c r="BZ795" s="650"/>
      <c r="CA795" s="650"/>
      <c r="CB795" s="650"/>
      <c r="CC795" s="650"/>
      <c r="CD795" s="650"/>
      <c r="CE795" s="650"/>
      <c r="CF795" s="650"/>
      <c r="CG795" s="650"/>
      <c r="CH795" s="650"/>
    </row>
    <row r="796" spans="1:86" ht="13.5" customHeight="1">
      <c r="A796" s="379"/>
      <c r="B796" s="649"/>
      <c r="C796" s="650"/>
      <c r="D796" s="650"/>
      <c r="E796" s="650"/>
      <c r="F796" s="650"/>
      <c r="G796" s="650"/>
      <c r="H796" s="650"/>
      <c r="I796" s="650"/>
      <c r="J796" s="650"/>
      <c r="K796" s="650"/>
      <c r="L796" s="650"/>
      <c r="M796" s="650"/>
      <c r="N796" s="650"/>
      <c r="O796" s="650"/>
      <c r="P796" s="650"/>
      <c r="Q796" s="650"/>
      <c r="R796" s="650"/>
      <c r="S796" s="650"/>
      <c r="T796" s="650"/>
      <c r="U796" s="650"/>
      <c r="V796" s="650"/>
      <c r="W796" s="650"/>
      <c r="X796" s="650"/>
      <c r="Y796" s="650"/>
      <c r="Z796" s="650"/>
      <c r="AA796" s="650"/>
      <c r="AB796" s="650"/>
      <c r="AC796" s="650"/>
      <c r="AD796" s="650"/>
      <c r="AE796" s="650"/>
      <c r="AF796" s="650"/>
      <c r="AG796" s="650"/>
      <c r="AH796" s="650"/>
      <c r="AI796" s="650"/>
      <c r="AJ796" s="650"/>
      <c r="AK796" s="650"/>
      <c r="AL796" s="650"/>
      <c r="AM796" s="650"/>
      <c r="AN796" s="650"/>
      <c r="AO796" s="650"/>
      <c r="AP796" s="650"/>
      <c r="AQ796" s="650"/>
      <c r="AR796" s="650"/>
      <c r="AS796" s="650"/>
      <c r="AT796" s="650"/>
      <c r="AU796" s="650"/>
      <c r="AV796" s="650"/>
      <c r="AW796" s="650"/>
      <c r="AX796" s="650"/>
      <c r="AY796" s="650"/>
      <c r="AZ796" s="650"/>
      <c r="BA796" s="650"/>
      <c r="BB796" s="650"/>
      <c r="BC796" s="650"/>
      <c r="BD796" s="650"/>
      <c r="BE796" s="650"/>
      <c r="BF796" s="650"/>
      <c r="BG796" s="650"/>
      <c r="BH796" s="650"/>
      <c r="BI796" s="650"/>
      <c r="BJ796" s="650"/>
      <c r="BK796" s="650"/>
      <c r="BL796" s="650"/>
      <c r="BM796" s="650"/>
      <c r="BN796" s="650"/>
      <c r="BO796" s="650"/>
      <c r="BP796" s="650"/>
      <c r="BQ796" s="650"/>
      <c r="BR796" s="650"/>
      <c r="BS796" s="650"/>
      <c r="BT796" s="650"/>
      <c r="BU796" s="650"/>
      <c r="BV796" s="650"/>
      <c r="BW796" s="650"/>
      <c r="BX796" s="650"/>
      <c r="BY796" s="650"/>
      <c r="BZ796" s="650"/>
      <c r="CA796" s="650"/>
      <c r="CB796" s="650"/>
      <c r="CC796" s="650"/>
      <c r="CD796" s="650"/>
      <c r="CE796" s="650"/>
      <c r="CF796" s="650"/>
      <c r="CG796" s="650"/>
      <c r="CH796" s="650"/>
    </row>
    <row r="797" spans="1:86" ht="13.5" customHeight="1">
      <c r="A797" s="379"/>
      <c r="B797" s="649"/>
      <c r="C797" s="650"/>
      <c r="D797" s="650"/>
      <c r="E797" s="650"/>
      <c r="F797" s="650"/>
      <c r="G797" s="650"/>
      <c r="H797" s="650"/>
      <c r="I797" s="650"/>
      <c r="J797" s="650"/>
      <c r="K797" s="650"/>
      <c r="L797" s="650"/>
      <c r="M797" s="650"/>
      <c r="N797" s="650"/>
      <c r="O797" s="650"/>
      <c r="P797" s="650"/>
      <c r="Q797" s="650"/>
      <c r="R797" s="650"/>
      <c r="S797" s="650"/>
      <c r="T797" s="650"/>
      <c r="U797" s="650"/>
      <c r="V797" s="650"/>
      <c r="W797" s="650"/>
      <c r="X797" s="650"/>
      <c r="Y797" s="650"/>
      <c r="Z797" s="650"/>
      <c r="AA797" s="650"/>
      <c r="AB797" s="650"/>
      <c r="AC797" s="650"/>
      <c r="AD797" s="650"/>
      <c r="AE797" s="650"/>
      <c r="AF797" s="650"/>
      <c r="AG797" s="650"/>
      <c r="AH797" s="650"/>
      <c r="AI797" s="650"/>
      <c r="AJ797" s="650"/>
      <c r="AK797" s="650"/>
      <c r="AL797" s="650"/>
      <c r="AM797" s="650"/>
      <c r="AN797" s="650"/>
      <c r="AO797" s="650"/>
      <c r="AP797" s="650"/>
      <c r="AQ797" s="650"/>
      <c r="AR797" s="650"/>
      <c r="AS797" s="650"/>
      <c r="AT797" s="650"/>
      <c r="AU797" s="650"/>
      <c r="AV797" s="650"/>
      <c r="AW797" s="650"/>
      <c r="AX797" s="650"/>
      <c r="AY797" s="650"/>
      <c r="AZ797" s="650"/>
      <c r="BA797" s="650"/>
      <c r="BB797" s="650"/>
      <c r="BC797" s="650"/>
      <c r="BD797" s="650"/>
      <c r="BE797" s="650"/>
      <c r="BF797" s="650"/>
      <c r="BG797" s="650"/>
      <c r="BH797" s="650"/>
      <c r="BI797" s="650"/>
      <c r="BJ797" s="650"/>
      <c r="BK797" s="650"/>
      <c r="BL797" s="650"/>
      <c r="BM797" s="650"/>
      <c r="BN797" s="650"/>
      <c r="BO797" s="650"/>
      <c r="BP797" s="650"/>
      <c r="BQ797" s="650"/>
      <c r="BR797" s="650"/>
      <c r="BS797" s="650"/>
      <c r="BT797" s="650"/>
      <c r="BU797" s="650"/>
      <c r="BV797" s="650"/>
      <c r="BW797" s="650"/>
      <c r="BX797" s="650"/>
      <c r="BY797" s="650"/>
      <c r="BZ797" s="650"/>
      <c r="CA797" s="650"/>
      <c r="CB797" s="650"/>
      <c r="CC797" s="650"/>
      <c r="CD797" s="650"/>
      <c r="CE797" s="650"/>
      <c r="CF797" s="650"/>
      <c r="CG797" s="650"/>
      <c r="CH797" s="650"/>
    </row>
    <row r="798" spans="1:86" ht="13.5" customHeight="1">
      <c r="A798" s="379"/>
      <c r="B798" s="649"/>
      <c r="C798" s="650"/>
      <c r="D798" s="650"/>
      <c r="E798" s="650"/>
      <c r="F798" s="650"/>
      <c r="G798" s="650"/>
      <c r="H798" s="650"/>
      <c r="I798" s="650"/>
      <c r="J798" s="650"/>
      <c r="K798" s="650"/>
      <c r="L798" s="650"/>
      <c r="M798" s="650"/>
      <c r="N798" s="650"/>
      <c r="O798" s="650"/>
      <c r="P798" s="650"/>
      <c r="Q798" s="650"/>
      <c r="R798" s="650"/>
      <c r="S798" s="650"/>
      <c r="T798" s="650"/>
      <c r="U798" s="650"/>
      <c r="V798" s="650"/>
      <c r="W798" s="650"/>
      <c r="X798" s="650"/>
      <c r="Y798" s="650"/>
      <c r="Z798" s="650"/>
      <c r="AA798" s="650"/>
      <c r="AB798" s="650"/>
      <c r="AC798" s="650"/>
      <c r="AD798" s="650"/>
      <c r="AE798" s="650"/>
      <c r="AF798" s="650"/>
      <c r="AG798" s="650"/>
      <c r="AH798" s="650"/>
      <c r="AI798" s="650"/>
      <c r="AJ798" s="650"/>
      <c r="AK798" s="650"/>
      <c r="AL798" s="650"/>
      <c r="AM798" s="650"/>
      <c r="AN798" s="650"/>
      <c r="AO798" s="650"/>
      <c r="AP798" s="650"/>
      <c r="AQ798" s="650"/>
      <c r="AR798" s="650"/>
      <c r="AS798" s="650"/>
      <c r="AT798" s="650"/>
      <c r="AU798" s="650"/>
      <c r="AV798" s="650"/>
      <c r="AW798" s="650"/>
      <c r="AX798" s="650"/>
      <c r="AY798" s="650"/>
      <c r="AZ798" s="650"/>
      <c r="BA798" s="650"/>
      <c r="BB798" s="650"/>
      <c r="BC798" s="650"/>
      <c r="BD798" s="650"/>
      <c r="BE798" s="650"/>
      <c r="BF798" s="650"/>
      <c r="BG798" s="650"/>
      <c r="BH798" s="650"/>
      <c r="BI798" s="650"/>
      <c r="BJ798" s="650"/>
      <c r="BK798" s="650"/>
      <c r="BL798" s="650"/>
      <c r="BM798" s="650"/>
      <c r="BN798" s="650"/>
      <c r="BO798" s="650"/>
      <c r="BP798" s="650"/>
      <c r="BQ798" s="650"/>
      <c r="BR798" s="650"/>
      <c r="BS798" s="650"/>
      <c r="BT798" s="650"/>
      <c r="BU798" s="650"/>
      <c r="BV798" s="650"/>
      <c r="BW798" s="650"/>
      <c r="BX798" s="650"/>
      <c r="BY798" s="650"/>
      <c r="BZ798" s="650"/>
      <c r="CA798" s="650"/>
      <c r="CB798" s="650"/>
      <c r="CC798" s="650"/>
      <c r="CD798" s="650"/>
      <c r="CE798" s="650"/>
      <c r="CF798" s="650"/>
      <c r="CG798" s="650"/>
      <c r="CH798" s="650"/>
    </row>
    <row r="799" spans="1:86" ht="13.5" customHeight="1">
      <c r="A799" s="379"/>
      <c r="B799" s="649"/>
      <c r="C799" s="650"/>
      <c r="D799" s="650"/>
      <c r="E799" s="650"/>
      <c r="F799" s="650"/>
      <c r="G799" s="650"/>
      <c r="H799" s="650"/>
      <c r="I799" s="650"/>
      <c r="J799" s="650"/>
      <c r="K799" s="650"/>
      <c r="L799" s="650"/>
      <c r="M799" s="650"/>
      <c r="N799" s="650"/>
      <c r="O799" s="650"/>
      <c r="P799" s="650"/>
      <c r="Q799" s="650"/>
      <c r="R799" s="650"/>
      <c r="S799" s="650"/>
      <c r="T799" s="650"/>
      <c r="U799" s="650"/>
      <c r="V799" s="650"/>
      <c r="W799" s="650"/>
      <c r="X799" s="650"/>
      <c r="Y799" s="650"/>
      <c r="Z799" s="650"/>
      <c r="AA799" s="650"/>
      <c r="AB799" s="650"/>
      <c r="AC799" s="650"/>
      <c r="AD799" s="650"/>
      <c r="AE799" s="650"/>
      <c r="AF799" s="650"/>
      <c r="AG799" s="650"/>
      <c r="AH799" s="650"/>
      <c r="AI799" s="650"/>
      <c r="AJ799" s="650"/>
      <c r="AK799" s="650"/>
      <c r="AL799" s="650"/>
      <c r="AM799" s="650"/>
      <c r="AN799" s="650"/>
      <c r="AO799" s="650"/>
      <c r="AP799" s="650"/>
      <c r="AQ799" s="650"/>
      <c r="AR799" s="650"/>
      <c r="AS799" s="650"/>
      <c r="AT799" s="650"/>
      <c r="AU799" s="650"/>
      <c r="AV799" s="650"/>
      <c r="AW799" s="650"/>
      <c r="AX799" s="650"/>
      <c r="AY799" s="650"/>
      <c r="AZ799" s="650"/>
      <c r="BA799" s="650"/>
      <c r="BB799" s="650"/>
      <c r="BC799" s="650"/>
      <c r="BD799" s="650"/>
      <c r="BE799" s="650"/>
      <c r="BF799" s="650"/>
      <c r="BG799" s="650"/>
      <c r="BH799" s="650"/>
      <c r="BI799" s="650"/>
      <c r="BJ799" s="650"/>
      <c r="BK799" s="650"/>
      <c r="BL799" s="650"/>
      <c r="BM799" s="650"/>
      <c r="BN799" s="650"/>
      <c r="BO799" s="650"/>
      <c r="BP799" s="650"/>
      <c r="BQ799" s="650"/>
      <c r="BR799" s="650"/>
      <c r="BS799" s="650"/>
      <c r="BT799" s="650"/>
      <c r="BU799" s="650"/>
      <c r="BV799" s="650"/>
      <c r="BW799" s="650"/>
      <c r="BX799" s="650"/>
      <c r="BY799" s="650"/>
      <c r="BZ799" s="650"/>
      <c r="CA799" s="650"/>
      <c r="CB799" s="650"/>
      <c r="CC799" s="650"/>
      <c r="CD799" s="650"/>
      <c r="CE799" s="650"/>
      <c r="CF799" s="650"/>
      <c r="CG799" s="650"/>
      <c r="CH799" s="650"/>
    </row>
    <row r="800" spans="1:86" ht="13.5" customHeight="1">
      <c r="A800" s="379"/>
      <c r="B800" s="649"/>
      <c r="C800" s="650"/>
      <c r="D800" s="650"/>
      <c r="E800" s="650"/>
      <c r="F800" s="650"/>
      <c r="G800" s="650"/>
      <c r="H800" s="650"/>
      <c r="I800" s="650"/>
      <c r="J800" s="650"/>
      <c r="K800" s="650"/>
      <c r="L800" s="650"/>
      <c r="M800" s="650"/>
      <c r="N800" s="650"/>
      <c r="O800" s="650"/>
      <c r="P800" s="650"/>
      <c r="Q800" s="650"/>
      <c r="R800" s="650"/>
      <c r="S800" s="650"/>
      <c r="T800" s="650"/>
      <c r="U800" s="650"/>
      <c r="V800" s="650"/>
      <c r="W800" s="650"/>
      <c r="X800" s="650"/>
      <c r="Y800" s="650"/>
      <c r="Z800" s="650"/>
      <c r="AA800" s="650"/>
      <c r="AB800" s="650"/>
      <c r="AC800" s="650"/>
      <c r="AD800" s="650"/>
      <c r="AE800" s="650"/>
      <c r="AF800" s="650"/>
      <c r="AG800" s="650"/>
      <c r="AH800" s="650"/>
      <c r="AI800" s="650"/>
      <c r="AJ800" s="650"/>
      <c r="AK800" s="650"/>
      <c r="AL800" s="650"/>
      <c r="AM800" s="650"/>
      <c r="AN800" s="650"/>
      <c r="AO800" s="650"/>
      <c r="AP800" s="650"/>
      <c r="AQ800" s="650"/>
      <c r="AR800" s="650"/>
      <c r="AS800" s="650"/>
      <c r="AT800" s="650"/>
      <c r="AU800" s="650"/>
      <c r="AV800" s="650"/>
      <c r="AW800" s="650"/>
      <c r="AX800" s="650"/>
      <c r="AY800" s="650"/>
      <c r="AZ800" s="650"/>
      <c r="BA800" s="650"/>
      <c r="BB800" s="650"/>
      <c r="BC800" s="650"/>
      <c r="BD800" s="650"/>
      <c r="BE800" s="650"/>
      <c r="BF800" s="650"/>
      <c r="BG800" s="650"/>
      <c r="BH800" s="650"/>
      <c r="BI800" s="650"/>
      <c r="BJ800" s="650"/>
      <c r="BK800" s="650"/>
      <c r="BL800" s="650"/>
      <c r="BM800" s="650"/>
      <c r="BN800" s="650"/>
      <c r="BO800" s="650"/>
      <c r="BP800" s="650"/>
      <c r="BQ800" s="650"/>
      <c r="BR800" s="650"/>
      <c r="BS800" s="650"/>
      <c r="BT800" s="650"/>
      <c r="BU800" s="650"/>
      <c r="BV800" s="650"/>
      <c r="BW800" s="650"/>
      <c r="BX800" s="650"/>
      <c r="BY800" s="650"/>
      <c r="BZ800" s="650"/>
      <c r="CA800" s="650"/>
      <c r="CB800" s="650"/>
      <c r="CC800" s="650"/>
      <c r="CD800" s="650"/>
      <c r="CE800" s="650"/>
      <c r="CF800" s="650"/>
      <c r="CG800" s="650"/>
      <c r="CH800" s="650"/>
    </row>
    <row r="801" spans="1:86" ht="13.5" customHeight="1">
      <c r="A801" s="379"/>
      <c r="B801" s="649"/>
      <c r="C801" s="650"/>
      <c r="D801" s="650"/>
      <c r="E801" s="650"/>
      <c r="F801" s="650"/>
      <c r="G801" s="650"/>
      <c r="H801" s="650"/>
      <c r="I801" s="650"/>
      <c r="J801" s="650"/>
      <c r="K801" s="650"/>
      <c r="L801" s="650"/>
      <c r="M801" s="650"/>
      <c r="N801" s="650"/>
      <c r="O801" s="650"/>
      <c r="P801" s="650"/>
      <c r="Q801" s="650"/>
      <c r="R801" s="650"/>
      <c r="S801" s="650"/>
      <c r="T801" s="650"/>
      <c r="U801" s="650"/>
      <c r="V801" s="650"/>
      <c r="W801" s="650"/>
      <c r="X801" s="650"/>
      <c r="Y801" s="650"/>
      <c r="Z801" s="650"/>
      <c r="AA801" s="650"/>
      <c r="AB801" s="650"/>
      <c r="AC801" s="650"/>
      <c r="AD801" s="650"/>
      <c r="AE801" s="650"/>
      <c r="AF801" s="650"/>
      <c r="AG801" s="650"/>
      <c r="AH801" s="650"/>
      <c r="AI801" s="650"/>
      <c r="AJ801" s="650"/>
      <c r="AK801" s="650"/>
      <c r="AL801" s="650"/>
      <c r="AM801" s="650"/>
      <c r="AN801" s="650"/>
      <c r="AO801" s="650"/>
      <c r="AP801" s="650"/>
      <c r="AQ801" s="650"/>
      <c r="AR801" s="650"/>
      <c r="AS801" s="650"/>
      <c r="AT801" s="650"/>
      <c r="AU801" s="650"/>
      <c r="AV801" s="650"/>
      <c r="AW801" s="650"/>
      <c r="AX801" s="650"/>
      <c r="AY801" s="650"/>
      <c r="AZ801" s="650"/>
      <c r="BA801" s="650"/>
      <c r="BB801" s="650"/>
      <c r="BC801" s="650"/>
      <c r="BD801" s="650"/>
      <c r="BE801" s="650"/>
      <c r="BF801" s="650"/>
      <c r="BG801" s="650"/>
      <c r="BH801" s="650"/>
      <c r="BI801" s="650"/>
      <c r="BJ801" s="650"/>
      <c r="BK801" s="650"/>
      <c r="BL801" s="650"/>
      <c r="BM801" s="650"/>
      <c r="BN801" s="650"/>
      <c r="BO801" s="650"/>
      <c r="BP801" s="650"/>
      <c r="BQ801" s="650"/>
      <c r="BR801" s="650"/>
      <c r="BS801" s="650"/>
      <c r="BT801" s="650"/>
      <c r="BU801" s="650"/>
      <c r="BV801" s="650"/>
      <c r="BW801" s="650"/>
      <c r="BX801" s="650"/>
      <c r="BY801" s="650"/>
      <c r="BZ801" s="650"/>
      <c r="CA801" s="650"/>
      <c r="CB801" s="650"/>
      <c r="CC801" s="650"/>
      <c r="CD801" s="650"/>
      <c r="CE801" s="650"/>
      <c r="CF801" s="650"/>
      <c r="CG801" s="650"/>
      <c r="CH801" s="650"/>
    </row>
    <row r="802" spans="1:86" ht="13.5" customHeight="1">
      <c r="A802" s="379"/>
      <c r="B802" s="649"/>
      <c r="C802" s="650"/>
      <c r="D802" s="650"/>
      <c r="E802" s="650"/>
      <c r="F802" s="650"/>
      <c r="G802" s="650"/>
      <c r="H802" s="650"/>
      <c r="I802" s="650"/>
      <c r="J802" s="650"/>
      <c r="K802" s="650"/>
      <c r="L802" s="650"/>
      <c r="M802" s="650"/>
      <c r="N802" s="650"/>
      <c r="O802" s="650"/>
      <c r="P802" s="650"/>
      <c r="Q802" s="650"/>
      <c r="R802" s="650"/>
      <c r="S802" s="650"/>
      <c r="T802" s="650"/>
      <c r="U802" s="650"/>
      <c r="V802" s="650"/>
      <c r="W802" s="650"/>
      <c r="X802" s="650"/>
      <c r="Y802" s="650"/>
      <c r="Z802" s="650"/>
      <c r="AA802" s="650"/>
      <c r="AB802" s="650"/>
      <c r="AC802" s="650"/>
      <c r="AD802" s="650"/>
      <c r="AE802" s="650"/>
      <c r="AF802" s="650"/>
      <c r="AG802" s="650"/>
      <c r="AH802" s="650"/>
      <c r="AI802" s="650"/>
      <c r="AJ802" s="650"/>
      <c r="AK802" s="650"/>
      <c r="AL802" s="650"/>
      <c r="AM802" s="650"/>
      <c r="AN802" s="650"/>
      <c r="AO802" s="650"/>
      <c r="AP802" s="650"/>
      <c r="AQ802" s="650"/>
      <c r="AR802" s="650"/>
      <c r="AS802" s="650"/>
      <c r="AT802" s="650"/>
      <c r="AU802" s="650"/>
      <c r="AV802" s="650"/>
      <c r="AW802" s="650"/>
      <c r="AX802" s="650"/>
      <c r="AY802" s="650"/>
      <c r="AZ802" s="650"/>
      <c r="BA802" s="650"/>
      <c r="BB802" s="650"/>
      <c r="BC802" s="650"/>
      <c r="BD802" s="650"/>
      <c r="BE802" s="650"/>
      <c r="BF802" s="650"/>
      <c r="BG802" s="650"/>
      <c r="BH802" s="650"/>
      <c r="BI802" s="650"/>
      <c r="BJ802" s="650"/>
      <c r="BK802" s="650"/>
      <c r="BL802" s="650"/>
      <c r="BM802" s="650"/>
      <c r="BN802" s="650"/>
      <c r="BO802" s="650"/>
      <c r="BP802" s="650"/>
      <c r="BQ802" s="650"/>
      <c r="BR802" s="650"/>
      <c r="BS802" s="650"/>
      <c r="BT802" s="650"/>
      <c r="BU802" s="650"/>
      <c r="BV802" s="650"/>
      <c r="BW802" s="650"/>
      <c r="BX802" s="650"/>
      <c r="BY802" s="650"/>
      <c r="BZ802" s="650"/>
      <c r="CA802" s="650"/>
      <c r="CB802" s="650"/>
      <c r="CC802" s="650"/>
      <c r="CD802" s="650"/>
      <c r="CE802" s="650"/>
      <c r="CF802" s="650"/>
      <c r="CG802" s="650"/>
      <c r="CH802" s="650"/>
    </row>
    <row r="803" spans="1:86" ht="13.5" customHeight="1">
      <c r="A803" s="379"/>
      <c r="B803" s="649"/>
      <c r="C803" s="650"/>
      <c r="D803" s="650"/>
      <c r="E803" s="650"/>
      <c r="F803" s="650"/>
      <c r="G803" s="650"/>
      <c r="H803" s="650"/>
      <c r="I803" s="650"/>
      <c r="J803" s="650"/>
      <c r="K803" s="650"/>
      <c r="L803" s="650"/>
      <c r="M803" s="650"/>
      <c r="N803" s="650"/>
      <c r="O803" s="650"/>
      <c r="P803" s="650"/>
      <c r="Q803" s="650"/>
      <c r="R803" s="650"/>
      <c r="S803" s="650"/>
      <c r="T803" s="650"/>
      <c r="U803" s="650"/>
      <c r="V803" s="650"/>
      <c r="W803" s="650"/>
      <c r="X803" s="650"/>
      <c r="Y803" s="650"/>
      <c r="Z803" s="650"/>
      <c r="AA803" s="650"/>
      <c r="AB803" s="650"/>
      <c r="AC803" s="650"/>
      <c r="AD803" s="650"/>
      <c r="AE803" s="650"/>
      <c r="AF803" s="650"/>
      <c r="AG803" s="650"/>
      <c r="AH803" s="650"/>
      <c r="AI803" s="650"/>
      <c r="AJ803" s="650"/>
      <c r="AK803" s="650"/>
      <c r="AL803" s="650"/>
      <c r="AM803" s="650"/>
      <c r="AN803" s="650"/>
      <c r="AO803" s="650"/>
      <c r="AP803" s="650"/>
      <c r="AQ803" s="650"/>
      <c r="AR803" s="650"/>
      <c r="AS803" s="650"/>
      <c r="AT803" s="650"/>
      <c r="AU803" s="650"/>
      <c r="AV803" s="650"/>
      <c r="AW803" s="650"/>
      <c r="AX803" s="650"/>
      <c r="AY803" s="650"/>
      <c r="AZ803" s="650"/>
      <c r="BA803" s="650"/>
      <c r="BB803" s="650"/>
      <c r="BC803" s="650"/>
      <c r="BD803" s="650"/>
      <c r="BE803" s="650"/>
      <c r="BF803" s="650"/>
      <c r="BG803" s="650"/>
      <c r="BH803" s="650"/>
      <c r="BI803" s="650"/>
      <c r="BJ803" s="650"/>
      <c r="BK803" s="650"/>
      <c r="BL803" s="650"/>
      <c r="BM803" s="650"/>
      <c r="BN803" s="650"/>
      <c r="BO803" s="650"/>
      <c r="BP803" s="650"/>
      <c r="BQ803" s="650"/>
      <c r="BR803" s="650"/>
      <c r="BS803" s="650"/>
      <c r="BT803" s="650"/>
      <c r="BU803" s="650"/>
      <c r="BV803" s="650"/>
      <c r="BW803" s="650"/>
      <c r="BX803" s="650"/>
      <c r="BY803" s="650"/>
      <c r="BZ803" s="650"/>
      <c r="CA803" s="650"/>
      <c r="CB803" s="650"/>
      <c r="CC803" s="650"/>
      <c r="CD803" s="650"/>
      <c r="CE803" s="650"/>
      <c r="CF803" s="650"/>
      <c r="CG803" s="650"/>
      <c r="CH803" s="650"/>
    </row>
    <row r="804" spans="1:86" ht="13.5" customHeight="1">
      <c r="A804" s="379"/>
      <c r="B804" s="649"/>
      <c r="C804" s="650"/>
      <c r="D804" s="650"/>
      <c r="E804" s="650"/>
      <c r="F804" s="650"/>
      <c r="G804" s="650"/>
      <c r="H804" s="650"/>
      <c r="I804" s="650"/>
      <c r="J804" s="650"/>
      <c r="K804" s="650"/>
      <c r="L804" s="650"/>
      <c r="M804" s="650"/>
      <c r="N804" s="650"/>
      <c r="O804" s="650"/>
      <c r="P804" s="650"/>
      <c r="Q804" s="650"/>
      <c r="R804" s="650"/>
      <c r="S804" s="650"/>
      <c r="T804" s="650"/>
      <c r="U804" s="650"/>
      <c r="V804" s="650"/>
      <c r="W804" s="650"/>
      <c r="X804" s="650"/>
      <c r="Y804" s="650"/>
      <c r="Z804" s="650"/>
      <c r="AA804" s="650"/>
      <c r="AB804" s="650"/>
      <c r="AC804" s="650"/>
      <c r="AD804" s="650"/>
      <c r="AE804" s="650"/>
      <c r="AF804" s="650"/>
      <c r="AG804" s="650"/>
      <c r="AH804" s="650"/>
      <c r="AI804" s="650"/>
      <c r="AJ804" s="650"/>
      <c r="AK804" s="650"/>
      <c r="AL804" s="650"/>
      <c r="AM804" s="650"/>
      <c r="AN804" s="650"/>
      <c r="AO804" s="650"/>
      <c r="AP804" s="650"/>
      <c r="AQ804" s="650"/>
      <c r="AR804" s="650"/>
      <c r="AS804" s="650"/>
      <c r="AT804" s="650"/>
      <c r="AU804" s="650"/>
      <c r="AV804" s="650"/>
      <c r="AW804" s="650"/>
      <c r="AX804" s="650"/>
      <c r="AY804" s="650"/>
      <c r="AZ804" s="650"/>
      <c r="BA804" s="650"/>
      <c r="BB804" s="650"/>
      <c r="BC804" s="650"/>
      <c r="BD804" s="650"/>
      <c r="BE804" s="650"/>
      <c r="BF804" s="650"/>
      <c r="BG804" s="650"/>
      <c r="BH804" s="650"/>
      <c r="BI804" s="650"/>
      <c r="BJ804" s="650"/>
      <c r="BK804" s="650"/>
      <c r="BL804" s="650"/>
      <c r="BM804" s="650"/>
      <c r="BN804" s="650"/>
      <c r="BO804" s="650"/>
      <c r="BP804" s="650"/>
      <c r="BQ804" s="650"/>
      <c r="BR804" s="650"/>
      <c r="BS804" s="650"/>
      <c r="BT804" s="650"/>
      <c r="BU804" s="650"/>
      <c r="BV804" s="650"/>
      <c r="BW804" s="650"/>
      <c r="BX804" s="650"/>
      <c r="BY804" s="650"/>
      <c r="BZ804" s="650"/>
      <c r="CA804" s="650"/>
      <c r="CB804" s="650"/>
      <c r="CC804" s="650"/>
      <c r="CD804" s="650"/>
      <c r="CE804" s="650"/>
      <c r="CF804" s="650"/>
      <c r="CG804" s="650"/>
      <c r="CH804" s="650"/>
    </row>
    <row r="805" spans="1:86" ht="13.5" customHeight="1">
      <c r="A805" s="379"/>
      <c r="B805" s="649"/>
      <c r="C805" s="650"/>
      <c r="D805" s="650"/>
      <c r="E805" s="650"/>
      <c r="F805" s="650"/>
      <c r="G805" s="650"/>
      <c r="H805" s="650"/>
      <c r="I805" s="650"/>
      <c r="J805" s="650"/>
      <c r="K805" s="650"/>
      <c r="L805" s="650"/>
      <c r="M805" s="650"/>
      <c r="N805" s="650"/>
      <c r="O805" s="650"/>
      <c r="P805" s="650"/>
      <c r="Q805" s="650"/>
      <c r="R805" s="650"/>
      <c r="S805" s="650"/>
      <c r="T805" s="650"/>
      <c r="U805" s="650"/>
      <c r="V805" s="650"/>
      <c r="W805" s="650"/>
      <c r="X805" s="650"/>
      <c r="Y805" s="650"/>
      <c r="Z805" s="650"/>
      <c r="AA805" s="650"/>
      <c r="AB805" s="650"/>
      <c r="AC805" s="650"/>
      <c r="AD805" s="650"/>
      <c r="AE805" s="650"/>
      <c r="AF805" s="650"/>
      <c r="AG805" s="650"/>
      <c r="AH805" s="650"/>
      <c r="AI805" s="650"/>
      <c r="AJ805" s="650"/>
      <c r="AK805" s="650"/>
      <c r="AL805" s="650"/>
      <c r="AM805" s="650"/>
      <c r="AN805" s="650"/>
      <c r="AO805" s="650"/>
      <c r="AP805" s="650"/>
      <c r="AQ805" s="650"/>
      <c r="AR805" s="650"/>
      <c r="AS805" s="650"/>
      <c r="AT805" s="650"/>
      <c r="AU805" s="650"/>
      <c r="AV805" s="650"/>
      <c r="AW805" s="650"/>
      <c r="AX805" s="650"/>
      <c r="AY805" s="650"/>
      <c r="AZ805" s="650"/>
      <c r="BA805" s="650"/>
      <c r="BB805" s="650"/>
      <c r="BC805" s="650"/>
      <c r="BD805" s="650"/>
      <c r="BE805" s="650"/>
      <c r="BF805" s="650"/>
      <c r="BG805" s="650"/>
      <c r="BH805" s="650"/>
      <c r="BI805" s="650"/>
      <c r="BJ805" s="650"/>
      <c r="BK805" s="650"/>
      <c r="BL805" s="650"/>
      <c r="BM805" s="650"/>
      <c r="BN805" s="650"/>
      <c r="BO805" s="650"/>
      <c r="BP805" s="650"/>
      <c r="BQ805" s="650"/>
      <c r="BR805" s="650"/>
      <c r="BS805" s="650"/>
      <c r="BT805" s="650"/>
      <c r="BU805" s="650"/>
      <c r="BV805" s="650"/>
      <c r="BW805" s="650"/>
      <c r="BX805" s="650"/>
      <c r="BY805" s="650"/>
      <c r="BZ805" s="650"/>
      <c r="CA805" s="650"/>
      <c r="CB805" s="650"/>
      <c r="CC805" s="650"/>
      <c r="CD805" s="650"/>
      <c r="CE805" s="650"/>
      <c r="CF805" s="650"/>
      <c r="CG805" s="650"/>
      <c r="CH805" s="650"/>
    </row>
    <row r="806" spans="1:86" ht="13.5" customHeight="1">
      <c r="A806" s="379"/>
      <c r="B806" s="649"/>
      <c r="C806" s="650"/>
      <c r="D806" s="650"/>
      <c r="E806" s="650"/>
      <c r="F806" s="650"/>
      <c r="G806" s="650"/>
      <c r="H806" s="650"/>
      <c r="I806" s="650"/>
      <c r="J806" s="650"/>
      <c r="K806" s="650"/>
      <c r="L806" s="650"/>
      <c r="M806" s="650"/>
      <c r="N806" s="650"/>
      <c r="O806" s="650"/>
      <c r="P806" s="650"/>
      <c r="Q806" s="650"/>
      <c r="R806" s="650"/>
      <c r="S806" s="650"/>
      <c r="T806" s="650"/>
      <c r="U806" s="650"/>
      <c r="V806" s="650"/>
      <c r="W806" s="650"/>
      <c r="X806" s="650"/>
      <c r="Y806" s="650"/>
      <c r="Z806" s="650"/>
      <c r="AA806" s="650"/>
      <c r="AB806" s="650"/>
      <c r="AC806" s="650"/>
      <c r="AD806" s="650"/>
      <c r="AE806" s="650"/>
      <c r="AF806" s="650"/>
      <c r="AG806" s="650"/>
      <c r="AH806" s="650"/>
      <c r="AI806" s="650"/>
      <c r="AJ806" s="650"/>
      <c r="AK806" s="650"/>
      <c r="AL806" s="650"/>
      <c r="AM806" s="650"/>
      <c r="AN806" s="650"/>
      <c r="AO806" s="650"/>
      <c r="AP806" s="650"/>
      <c r="AQ806" s="650"/>
      <c r="AR806" s="650"/>
      <c r="AS806" s="650"/>
      <c r="AT806" s="650"/>
      <c r="AU806" s="650"/>
      <c r="AV806" s="650"/>
      <c r="AW806" s="650"/>
      <c r="AX806" s="650"/>
      <c r="AY806" s="650"/>
      <c r="AZ806" s="650"/>
      <c r="BA806" s="650"/>
      <c r="BB806" s="650"/>
      <c r="BC806" s="650"/>
      <c r="BD806" s="650"/>
      <c r="BE806" s="650"/>
      <c r="BF806" s="650"/>
      <c r="BG806" s="650"/>
      <c r="BH806" s="650"/>
      <c r="BI806" s="650"/>
      <c r="BJ806" s="650"/>
      <c r="BK806" s="650"/>
      <c r="BL806" s="650"/>
      <c r="BM806" s="650"/>
      <c r="BN806" s="650"/>
      <c r="BO806" s="650"/>
      <c r="BP806" s="650"/>
      <c r="BQ806" s="650"/>
      <c r="BR806" s="650"/>
      <c r="BS806" s="650"/>
      <c r="BT806" s="650"/>
      <c r="BU806" s="650"/>
      <c r="BV806" s="650"/>
      <c r="BW806" s="650"/>
      <c r="BX806" s="650"/>
      <c r="BY806" s="650"/>
      <c r="BZ806" s="650"/>
      <c r="CA806" s="650"/>
      <c r="CB806" s="650"/>
      <c r="CC806" s="650"/>
      <c r="CD806" s="650"/>
      <c r="CE806" s="650"/>
      <c r="CF806" s="650"/>
      <c r="CG806" s="650"/>
      <c r="CH806" s="650"/>
    </row>
    <row r="807" spans="1:86" ht="13.5" customHeight="1">
      <c r="A807" s="379"/>
      <c r="B807" s="649"/>
      <c r="C807" s="650"/>
      <c r="D807" s="650"/>
      <c r="E807" s="650"/>
      <c r="F807" s="650"/>
      <c r="G807" s="650"/>
      <c r="H807" s="650"/>
      <c r="I807" s="650"/>
      <c r="J807" s="650"/>
      <c r="K807" s="650"/>
      <c r="L807" s="650"/>
      <c r="M807" s="650"/>
      <c r="N807" s="650"/>
      <c r="O807" s="650"/>
      <c r="P807" s="650"/>
      <c r="Q807" s="650"/>
      <c r="R807" s="650"/>
      <c r="S807" s="650"/>
      <c r="T807" s="650"/>
      <c r="U807" s="650"/>
      <c r="V807" s="650"/>
      <c r="W807" s="650"/>
      <c r="X807" s="650"/>
      <c r="Y807" s="650"/>
      <c r="Z807" s="650"/>
      <c r="AA807" s="650"/>
      <c r="AB807" s="650"/>
      <c r="AC807" s="650"/>
      <c r="AD807" s="650"/>
      <c r="AE807" s="650"/>
      <c r="AF807" s="650"/>
      <c r="AG807" s="650"/>
      <c r="AH807" s="650"/>
      <c r="AI807" s="650"/>
      <c r="AJ807" s="650"/>
      <c r="AK807" s="650"/>
      <c r="AL807" s="650"/>
      <c r="AM807" s="650"/>
      <c r="AN807" s="650"/>
      <c r="AO807" s="650"/>
      <c r="AP807" s="650"/>
      <c r="AQ807" s="650"/>
      <c r="AR807" s="650"/>
      <c r="AS807" s="650"/>
      <c r="AT807" s="650"/>
      <c r="AU807" s="650"/>
      <c r="AV807" s="650"/>
      <c r="AW807" s="650"/>
      <c r="AX807" s="650"/>
      <c r="AY807" s="650"/>
      <c r="AZ807" s="650"/>
      <c r="BA807" s="650"/>
      <c r="BB807" s="650"/>
      <c r="BC807" s="650"/>
      <c r="BD807" s="650"/>
      <c r="BE807" s="650"/>
      <c r="BF807" s="650"/>
      <c r="BG807" s="650"/>
      <c r="BH807" s="650"/>
      <c r="BI807" s="650"/>
      <c r="BJ807" s="650"/>
      <c r="BK807" s="650"/>
      <c r="BL807" s="650"/>
      <c r="BM807" s="650"/>
      <c r="BN807" s="650"/>
      <c r="BO807" s="650"/>
      <c r="BP807" s="650"/>
      <c r="BQ807" s="650"/>
      <c r="BR807" s="650"/>
      <c r="BS807" s="650"/>
      <c r="BT807" s="650"/>
      <c r="BU807" s="650"/>
      <c r="BV807" s="650"/>
      <c r="BW807" s="650"/>
      <c r="BX807" s="650"/>
      <c r="BY807" s="650"/>
      <c r="BZ807" s="650"/>
      <c r="CA807" s="650"/>
      <c r="CB807" s="650"/>
      <c r="CC807" s="650"/>
      <c r="CD807" s="650"/>
      <c r="CE807" s="650"/>
      <c r="CF807" s="650"/>
      <c r="CG807" s="650"/>
      <c r="CH807" s="650"/>
    </row>
    <row r="808" spans="1:86" ht="13.5" customHeight="1">
      <c r="A808" s="379"/>
      <c r="B808" s="649"/>
      <c r="C808" s="650"/>
      <c r="D808" s="650"/>
      <c r="E808" s="650"/>
      <c r="F808" s="650"/>
      <c r="G808" s="650"/>
      <c r="H808" s="650"/>
      <c r="I808" s="650"/>
      <c r="J808" s="650"/>
      <c r="K808" s="650"/>
      <c r="L808" s="650"/>
      <c r="M808" s="650"/>
      <c r="N808" s="650"/>
      <c r="O808" s="650"/>
      <c r="P808" s="650"/>
      <c r="Q808" s="650"/>
      <c r="R808" s="650"/>
      <c r="S808" s="650"/>
      <c r="T808" s="650"/>
      <c r="U808" s="650"/>
      <c r="V808" s="650"/>
      <c r="W808" s="650"/>
      <c r="X808" s="650"/>
      <c r="Y808" s="650"/>
      <c r="Z808" s="650"/>
      <c r="AA808" s="650"/>
      <c r="AB808" s="650"/>
      <c r="AC808" s="650"/>
      <c r="AD808" s="650"/>
      <c r="AE808" s="650"/>
      <c r="AF808" s="650"/>
      <c r="AG808" s="650"/>
      <c r="AH808" s="650"/>
      <c r="AI808" s="650"/>
      <c r="AJ808" s="650"/>
      <c r="AK808" s="650"/>
      <c r="AL808" s="650"/>
      <c r="AM808" s="650"/>
      <c r="AN808" s="650"/>
      <c r="AO808" s="650"/>
      <c r="AP808" s="650"/>
      <c r="AQ808" s="650"/>
      <c r="AR808" s="650"/>
      <c r="AS808" s="650"/>
      <c r="AT808" s="650"/>
      <c r="AU808" s="650"/>
      <c r="AV808" s="650"/>
      <c r="AW808" s="650"/>
      <c r="AX808" s="650"/>
      <c r="AY808" s="650"/>
      <c r="AZ808" s="650"/>
      <c r="BA808" s="650"/>
      <c r="BB808" s="650"/>
      <c r="BC808" s="650"/>
      <c r="BD808" s="650"/>
      <c r="BE808" s="650"/>
      <c r="BF808" s="650"/>
      <c r="BG808" s="650"/>
      <c r="BH808" s="650"/>
      <c r="BI808" s="650"/>
      <c r="BJ808" s="650"/>
      <c r="BK808" s="650"/>
      <c r="BL808" s="650"/>
      <c r="BM808" s="650"/>
      <c r="BN808" s="650"/>
      <c r="BO808" s="650"/>
      <c r="BP808" s="650"/>
      <c r="BQ808" s="650"/>
      <c r="BR808" s="650"/>
      <c r="BS808" s="650"/>
      <c r="BT808" s="650"/>
      <c r="BU808" s="650"/>
      <c r="BV808" s="650"/>
      <c r="BW808" s="650"/>
      <c r="BX808" s="650"/>
      <c r="BY808" s="650"/>
      <c r="BZ808" s="650"/>
      <c r="CA808" s="650"/>
      <c r="CB808" s="650"/>
      <c r="CC808" s="650"/>
      <c r="CD808" s="650"/>
      <c r="CE808" s="650"/>
      <c r="CF808" s="650"/>
      <c r="CG808" s="650"/>
      <c r="CH808" s="650"/>
    </row>
    <row r="809" spans="1:86" ht="13.5" customHeight="1">
      <c r="A809" s="379"/>
      <c r="B809" s="649"/>
      <c r="C809" s="650"/>
      <c r="D809" s="650"/>
      <c r="E809" s="650"/>
      <c r="F809" s="650"/>
      <c r="G809" s="650"/>
      <c r="H809" s="650"/>
      <c r="I809" s="650"/>
      <c r="J809" s="650"/>
      <c r="K809" s="650"/>
      <c r="L809" s="650"/>
      <c r="M809" s="650"/>
      <c r="N809" s="650"/>
      <c r="O809" s="650"/>
      <c r="P809" s="650"/>
      <c r="Q809" s="650"/>
      <c r="R809" s="650"/>
      <c r="S809" s="650"/>
      <c r="T809" s="650"/>
      <c r="U809" s="650"/>
      <c r="V809" s="650"/>
      <c r="W809" s="650"/>
      <c r="X809" s="650"/>
      <c r="Y809" s="650"/>
      <c r="Z809" s="650"/>
      <c r="AA809" s="650"/>
      <c r="AB809" s="650"/>
      <c r="AC809" s="650"/>
      <c r="AD809" s="650"/>
      <c r="AE809" s="650"/>
      <c r="AF809" s="650"/>
      <c r="AG809" s="650"/>
      <c r="AH809" s="650"/>
      <c r="AI809" s="650"/>
      <c r="AJ809" s="650"/>
      <c r="AK809" s="650"/>
      <c r="AL809" s="650"/>
      <c r="AM809" s="650"/>
      <c r="AN809" s="650"/>
      <c r="AO809" s="650"/>
      <c r="AP809" s="650"/>
      <c r="AQ809" s="650"/>
      <c r="AR809" s="650"/>
      <c r="AS809" s="650"/>
      <c r="AT809" s="650"/>
      <c r="AU809" s="650"/>
      <c r="AV809" s="650"/>
      <c r="AW809" s="650"/>
      <c r="AX809" s="650"/>
      <c r="AY809" s="650"/>
      <c r="AZ809" s="650"/>
      <c r="BA809" s="650"/>
      <c r="BB809" s="650"/>
      <c r="BC809" s="650"/>
      <c r="BD809" s="650"/>
      <c r="BE809" s="650"/>
      <c r="BF809" s="650"/>
      <c r="BG809" s="650"/>
      <c r="BH809" s="650"/>
      <c r="BI809" s="650"/>
      <c r="BJ809" s="650"/>
      <c r="BK809" s="650"/>
      <c r="BL809" s="650"/>
      <c r="BM809" s="650"/>
      <c r="BN809" s="650"/>
      <c r="BO809" s="650"/>
      <c r="BP809" s="650"/>
      <c r="BQ809" s="650"/>
      <c r="BR809" s="650"/>
      <c r="BS809" s="650"/>
      <c r="BT809" s="650"/>
      <c r="BU809" s="650"/>
      <c r="BV809" s="650"/>
      <c r="BW809" s="650"/>
      <c r="BX809" s="650"/>
      <c r="BY809" s="650"/>
      <c r="BZ809" s="650"/>
      <c r="CA809" s="650"/>
      <c r="CB809" s="650"/>
      <c r="CC809" s="650"/>
      <c r="CD809" s="650"/>
      <c r="CE809" s="650"/>
      <c r="CF809" s="650"/>
      <c r="CG809" s="650"/>
      <c r="CH809" s="650"/>
    </row>
    <row r="810" spans="1:86" ht="13.5" customHeight="1">
      <c r="A810" s="379"/>
      <c r="B810" s="649"/>
      <c r="C810" s="650"/>
      <c r="D810" s="650"/>
      <c r="E810" s="650"/>
      <c r="F810" s="650"/>
      <c r="G810" s="650"/>
      <c r="H810" s="650"/>
      <c r="I810" s="650"/>
      <c r="J810" s="650"/>
      <c r="K810" s="650"/>
      <c r="L810" s="650"/>
      <c r="M810" s="650"/>
      <c r="N810" s="650"/>
      <c r="O810" s="650"/>
      <c r="P810" s="650"/>
      <c r="Q810" s="650"/>
      <c r="R810" s="650"/>
      <c r="S810" s="650"/>
      <c r="T810" s="650"/>
      <c r="U810" s="650"/>
      <c r="V810" s="650"/>
      <c r="W810" s="650"/>
      <c r="X810" s="650"/>
      <c r="Y810" s="650"/>
      <c r="Z810" s="650"/>
      <c r="AA810" s="650"/>
      <c r="AB810" s="650"/>
      <c r="AC810" s="650"/>
      <c r="AD810" s="650"/>
      <c r="AE810" s="650"/>
      <c r="AF810" s="650"/>
      <c r="AG810" s="650"/>
      <c r="AH810" s="650"/>
      <c r="AI810" s="650"/>
      <c r="AJ810" s="650"/>
      <c r="AK810" s="650"/>
      <c r="AL810" s="650"/>
      <c r="AM810" s="650"/>
      <c r="AN810" s="650"/>
      <c r="AO810" s="650"/>
      <c r="AP810" s="650"/>
      <c r="AQ810" s="650"/>
      <c r="AR810" s="650"/>
      <c r="AS810" s="650"/>
      <c r="AT810" s="650"/>
      <c r="AU810" s="650"/>
      <c r="AV810" s="650"/>
      <c r="AW810" s="650"/>
      <c r="AX810" s="650"/>
      <c r="AY810" s="650"/>
      <c r="AZ810" s="650"/>
      <c r="BA810" s="650"/>
      <c r="BB810" s="650"/>
      <c r="BC810" s="650"/>
      <c r="BD810" s="650"/>
      <c r="BE810" s="650"/>
      <c r="BF810" s="650"/>
      <c r="BG810" s="650"/>
      <c r="BH810" s="650"/>
      <c r="BI810" s="650"/>
      <c r="BJ810" s="650"/>
      <c r="BK810" s="650"/>
      <c r="BL810" s="650"/>
      <c r="BM810" s="650"/>
      <c r="BN810" s="650"/>
      <c r="BO810" s="650"/>
      <c r="BP810" s="650"/>
      <c r="BQ810" s="650"/>
      <c r="BR810" s="650"/>
      <c r="BS810" s="650"/>
      <c r="BT810" s="650"/>
      <c r="BU810" s="650"/>
      <c r="BV810" s="650"/>
      <c r="BW810" s="650"/>
      <c r="BX810" s="650"/>
      <c r="BY810" s="650"/>
      <c r="BZ810" s="650"/>
      <c r="CA810" s="650"/>
      <c r="CB810" s="650"/>
      <c r="CC810" s="650"/>
      <c r="CD810" s="650"/>
      <c r="CE810" s="650"/>
      <c r="CF810" s="650"/>
      <c r="CG810" s="650"/>
      <c r="CH810" s="650"/>
    </row>
    <row r="811" spans="1:86" ht="13.5" customHeight="1">
      <c r="A811" s="379"/>
      <c r="B811" s="649"/>
      <c r="C811" s="650"/>
      <c r="D811" s="650"/>
      <c r="E811" s="650"/>
      <c r="F811" s="650"/>
      <c r="G811" s="650"/>
      <c r="H811" s="650"/>
      <c r="I811" s="650"/>
      <c r="J811" s="650"/>
      <c r="K811" s="650"/>
      <c r="L811" s="650"/>
      <c r="M811" s="650"/>
      <c r="N811" s="650"/>
      <c r="O811" s="650"/>
      <c r="P811" s="650"/>
      <c r="Q811" s="650"/>
      <c r="R811" s="650"/>
      <c r="S811" s="650"/>
      <c r="T811" s="650"/>
      <c r="U811" s="650"/>
      <c r="V811" s="650"/>
      <c r="W811" s="650"/>
      <c r="X811" s="650"/>
      <c r="Y811" s="650"/>
      <c r="Z811" s="650"/>
      <c r="AA811" s="650"/>
      <c r="AB811" s="650"/>
      <c r="AC811" s="650"/>
      <c r="AD811" s="650"/>
      <c r="AE811" s="650"/>
      <c r="AF811" s="650"/>
      <c r="AG811" s="650"/>
      <c r="AH811" s="650"/>
      <c r="AI811" s="650"/>
      <c r="AJ811" s="650"/>
      <c r="AK811" s="650"/>
      <c r="AL811" s="650"/>
      <c r="AM811" s="650"/>
      <c r="AN811" s="650"/>
      <c r="AO811" s="650"/>
      <c r="AP811" s="650"/>
      <c r="AQ811" s="650"/>
      <c r="AR811" s="650"/>
      <c r="AS811" s="650"/>
      <c r="AT811" s="650"/>
      <c r="AU811" s="650"/>
      <c r="AV811" s="650"/>
      <c r="AW811" s="650"/>
      <c r="AX811" s="650"/>
      <c r="AY811" s="650"/>
      <c r="AZ811" s="650"/>
      <c r="BA811" s="650"/>
      <c r="BB811" s="650"/>
      <c r="BC811" s="650"/>
      <c r="BD811" s="650"/>
      <c r="BE811" s="650"/>
      <c r="BF811" s="650"/>
      <c r="BG811" s="650"/>
      <c r="BH811" s="650"/>
      <c r="BI811" s="650"/>
      <c r="BJ811" s="650"/>
      <c r="BK811" s="650"/>
      <c r="BL811" s="650"/>
      <c r="BM811" s="650"/>
      <c r="BN811" s="650"/>
      <c r="BO811" s="650"/>
      <c r="BP811" s="650"/>
      <c r="BQ811" s="650"/>
      <c r="BR811" s="650"/>
      <c r="BS811" s="650"/>
      <c r="BT811" s="650"/>
      <c r="BU811" s="650"/>
      <c r="BV811" s="650"/>
      <c r="BW811" s="650"/>
      <c r="BX811" s="650"/>
      <c r="BY811" s="650"/>
      <c r="BZ811" s="650"/>
      <c r="CA811" s="650"/>
      <c r="CB811" s="650"/>
      <c r="CC811" s="650"/>
      <c r="CD811" s="650"/>
      <c r="CE811" s="650"/>
      <c r="CF811" s="650"/>
      <c r="CG811" s="650"/>
      <c r="CH811" s="650"/>
    </row>
    <row r="812" spans="1:86" ht="13.5" customHeight="1">
      <c r="A812" s="379"/>
      <c r="B812" s="649"/>
      <c r="C812" s="650"/>
      <c r="D812" s="650"/>
      <c r="E812" s="650"/>
      <c r="F812" s="650"/>
      <c r="G812" s="650"/>
      <c r="H812" s="650"/>
      <c r="I812" s="650"/>
      <c r="J812" s="650"/>
      <c r="K812" s="650"/>
      <c r="L812" s="650"/>
      <c r="M812" s="650"/>
      <c r="N812" s="650"/>
      <c r="O812" s="650"/>
      <c r="P812" s="650"/>
      <c r="Q812" s="650"/>
      <c r="R812" s="650"/>
      <c r="S812" s="650"/>
      <c r="T812" s="650"/>
      <c r="U812" s="650"/>
      <c r="V812" s="650"/>
      <c r="W812" s="650"/>
      <c r="X812" s="650"/>
      <c r="Y812" s="650"/>
      <c r="Z812" s="650"/>
      <c r="AA812" s="650"/>
      <c r="AB812" s="650"/>
      <c r="AC812" s="650"/>
      <c r="AD812" s="650"/>
      <c r="AE812" s="650"/>
      <c r="AF812" s="650"/>
      <c r="AG812" s="650"/>
      <c r="AH812" s="650"/>
      <c r="AI812" s="650"/>
      <c r="AJ812" s="650"/>
      <c r="AK812" s="650"/>
      <c r="AL812" s="650"/>
      <c r="AM812" s="650"/>
      <c r="AN812" s="650"/>
      <c r="AO812" s="650"/>
      <c r="AP812" s="650"/>
      <c r="AQ812" s="650"/>
      <c r="AR812" s="650"/>
      <c r="AS812" s="650"/>
      <c r="AT812" s="650"/>
      <c r="AU812" s="650"/>
      <c r="AV812" s="650"/>
      <c r="AW812" s="650"/>
      <c r="AX812" s="650"/>
      <c r="AY812" s="650"/>
      <c r="AZ812" s="650"/>
      <c r="BA812" s="650"/>
      <c r="BB812" s="650"/>
      <c r="BC812" s="650"/>
      <c r="BD812" s="650"/>
      <c r="BE812" s="650"/>
      <c r="BF812" s="650"/>
      <c r="BG812" s="650"/>
      <c r="BH812" s="650"/>
      <c r="BI812" s="650"/>
      <c r="BJ812" s="650"/>
      <c r="BK812" s="650"/>
      <c r="BL812" s="650"/>
      <c r="BM812" s="650"/>
      <c r="BN812" s="650"/>
      <c r="BO812" s="650"/>
      <c r="BP812" s="650"/>
      <c r="BQ812" s="650"/>
      <c r="BR812" s="650"/>
      <c r="BS812" s="650"/>
      <c r="BT812" s="650"/>
      <c r="BU812" s="650"/>
      <c r="BV812" s="650"/>
      <c r="BW812" s="650"/>
      <c r="BX812" s="650"/>
      <c r="BY812" s="650"/>
      <c r="BZ812" s="650"/>
      <c r="CA812" s="650"/>
      <c r="CB812" s="650"/>
      <c r="CC812" s="650"/>
      <c r="CD812" s="650"/>
      <c r="CE812" s="650"/>
      <c r="CF812" s="650"/>
      <c r="CG812" s="650"/>
      <c r="CH812" s="650"/>
    </row>
    <row r="813" spans="1:86" ht="13.5" customHeight="1">
      <c r="A813" s="379"/>
      <c r="B813" s="649"/>
      <c r="C813" s="650"/>
      <c r="D813" s="650"/>
      <c r="E813" s="650"/>
      <c r="F813" s="650"/>
      <c r="G813" s="650"/>
      <c r="H813" s="650"/>
      <c r="I813" s="650"/>
      <c r="J813" s="650"/>
      <c r="K813" s="650"/>
      <c r="L813" s="650"/>
      <c r="M813" s="650"/>
      <c r="N813" s="650"/>
      <c r="O813" s="650"/>
      <c r="P813" s="650"/>
      <c r="Q813" s="650"/>
      <c r="R813" s="650"/>
      <c r="S813" s="650"/>
      <c r="T813" s="650"/>
      <c r="U813" s="650"/>
      <c r="V813" s="650"/>
      <c r="W813" s="650"/>
      <c r="X813" s="650"/>
      <c r="Y813" s="650"/>
      <c r="Z813" s="650"/>
      <c r="AA813" s="650"/>
      <c r="AB813" s="650"/>
      <c r="AC813" s="650"/>
      <c r="AD813" s="650"/>
      <c r="AE813" s="650"/>
      <c r="AF813" s="650"/>
      <c r="AG813" s="650"/>
      <c r="AH813" s="650"/>
      <c r="AI813" s="650"/>
      <c r="AJ813" s="650"/>
      <c r="AK813" s="650"/>
      <c r="AL813" s="650"/>
      <c r="AM813" s="650"/>
      <c r="AN813" s="650"/>
      <c r="AO813" s="650"/>
      <c r="AP813" s="650"/>
      <c r="AQ813" s="650"/>
      <c r="AR813" s="650"/>
      <c r="AS813" s="650"/>
      <c r="AT813" s="650"/>
      <c r="AU813" s="650"/>
      <c r="AV813" s="650"/>
      <c r="AW813" s="650"/>
      <c r="AX813" s="650"/>
      <c r="AY813" s="650"/>
      <c r="AZ813" s="650"/>
      <c r="BA813" s="650"/>
      <c r="BB813" s="650"/>
      <c r="BC813" s="650"/>
      <c r="BD813" s="650"/>
      <c r="BE813" s="650"/>
      <c r="BF813" s="650"/>
      <c r="BG813" s="650"/>
      <c r="BH813" s="650"/>
      <c r="BI813" s="650"/>
      <c r="BJ813" s="650"/>
      <c r="BK813" s="650"/>
      <c r="BL813" s="650"/>
      <c r="BM813" s="650"/>
      <c r="BN813" s="650"/>
      <c r="BO813" s="650"/>
      <c r="BP813" s="650"/>
      <c r="BQ813" s="650"/>
      <c r="BR813" s="650"/>
      <c r="BS813" s="650"/>
      <c r="BT813" s="650"/>
      <c r="BU813" s="650"/>
      <c r="BV813" s="650"/>
      <c r="BW813" s="650"/>
      <c r="BX813" s="650"/>
      <c r="BY813" s="650"/>
      <c r="BZ813" s="650"/>
      <c r="CA813" s="650"/>
      <c r="CB813" s="650"/>
      <c r="CC813" s="650"/>
      <c r="CD813" s="650"/>
      <c r="CE813" s="650"/>
      <c r="CF813" s="650"/>
      <c r="CG813" s="650"/>
      <c r="CH813" s="650"/>
    </row>
    <row r="814" spans="1:86" ht="13.5" customHeight="1">
      <c r="A814" s="379"/>
      <c r="B814" s="649"/>
      <c r="C814" s="650"/>
      <c r="D814" s="650"/>
      <c r="E814" s="650"/>
      <c r="F814" s="650"/>
      <c r="G814" s="650"/>
      <c r="H814" s="650"/>
      <c r="I814" s="650"/>
      <c r="J814" s="650"/>
      <c r="K814" s="650"/>
      <c r="L814" s="650"/>
      <c r="M814" s="650"/>
      <c r="N814" s="650"/>
      <c r="O814" s="650"/>
      <c r="P814" s="650"/>
      <c r="Q814" s="650"/>
      <c r="R814" s="650"/>
      <c r="S814" s="650"/>
      <c r="T814" s="650"/>
      <c r="U814" s="650"/>
      <c r="V814" s="650"/>
      <c r="W814" s="650"/>
      <c r="X814" s="650"/>
      <c r="Y814" s="650"/>
      <c r="Z814" s="650"/>
      <c r="AA814" s="650"/>
      <c r="AB814" s="650"/>
      <c r="AC814" s="650"/>
      <c r="AD814" s="650"/>
      <c r="AE814" s="650"/>
      <c r="AF814" s="650"/>
      <c r="AG814" s="650"/>
      <c r="AH814" s="650"/>
      <c r="AI814" s="650"/>
      <c r="AJ814" s="650"/>
      <c r="AK814" s="650"/>
      <c r="AL814" s="650"/>
      <c r="AM814" s="650"/>
      <c r="AN814" s="650"/>
      <c r="AO814" s="650"/>
      <c r="AP814" s="650"/>
      <c r="AQ814" s="650"/>
      <c r="AR814" s="650"/>
      <c r="AS814" s="650"/>
      <c r="AT814" s="650"/>
      <c r="AU814" s="650"/>
      <c r="AV814" s="650"/>
      <c r="AW814" s="650"/>
      <c r="AX814" s="650"/>
      <c r="AY814" s="650"/>
      <c r="AZ814" s="650"/>
      <c r="BA814" s="650"/>
      <c r="BB814" s="650"/>
      <c r="BC814" s="650"/>
      <c r="BD814" s="650"/>
      <c r="BE814" s="650"/>
      <c r="BF814" s="650"/>
      <c r="BG814" s="650"/>
      <c r="BH814" s="650"/>
      <c r="BI814" s="650"/>
      <c r="BJ814" s="650"/>
      <c r="BK814" s="650"/>
      <c r="BL814" s="650"/>
      <c r="BM814" s="650"/>
      <c r="BN814" s="650"/>
      <c r="BO814" s="650"/>
      <c r="BP814" s="650"/>
      <c r="BQ814" s="650"/>
      <c r="BR814" s="650"/>
      <c r="BS814" s="650"/>
      <c r="BT814" s="650"/>
      <c r="BU814" s="650"/>
      <c r="BV814" s="650"/>
      <c r="BW814" s="650"/>
      <c r="BX814" s="650"/>
      <c r="BY814" s="650"/>
      <c r="BZ814" s="650"/>
      <c r="CA814" s="650"/>
      <c r="CB814" s="650"/>
      <c r="CC814" s="650"/>
      <c r="CD814" s="650"/>
      <c r="CE814" s="650"/>
      <c r="CF814" s="650"/>
      <c r="CG814" s="650"/>
      <c r="CH814" s="650"/>
    </row>
    <row r="815" spans="1:86" ht="13.5" customHeight="1">
      <c r="A815" s="379"/>
      <c r="B815" s="649"/>
      <c r="C815" s="650"/>
      <c r="D815" s="650"/>
      <c r="E815" s="650"/>
      <c r="F815" s="650"/>
      <c r="G815" s="650"/>
      <c r="H815" s="650"/>
      <c r="I815" s="650"/>
      <c r="J815" s="650"/>
      <c r="K815" s="650"/>
      <c r="L815" s="650"/>
      <c r="M815" s="650"/>
      <c r="N815" s="650"/>
      <c r="O815" s="650"/>
      <c r="P815" s="650"/>
      <c r="Q815" s="650"/>
      <c r="R815" s="650"/>
      <c r="S815" s="650"/>
      <c r="T815" s="650"/>
      <c r="U815" s="650"/>
      <c r="V815" s="650"/>
      <c r="W815" s="650"/>
      <c r="X815" s="650"/>
      <c r="Y815" s="650"/>
      <c r="Z815" s="650"/>
      <c r="AA815" s="650"/>
      <c r="AB815" s="650"/>
      <c r="AC815" s="650"/>
      <c r="AD815" s="650"/>
      <c r="AE815" s="650"/>
      <c r="AF815" s="650"/>
      <c r="AG815" s="650"/>
      <c r="AH815" s="650"/>
      <c r="AI815" s="650"/>
      <c r="AJ815" s="650"/>
      <c r="AK815" s="650"/>
      <c r="AL815" s="650"/>
      <c r="AM815" s="650"/>
      <c r="AN815" s="650"/>
      <c r="AO815" s="650"/>
      <c r="AP815" s="650"/>
      <c r="AQ815" s="650"/>
      <c r="AR815" s="650"/>
      <c r="AS815" s="650"/>
      <c r="AT815" s="650"/>
      <c r="AU815" s="650"/>
      <c r="AV815" s="650"/>
      <c r="AW815" s="650"/>
      <c r="AX815" s="650"/>
      <c r="AY815" s="650"/>
      <c r="AZ815" s="650"/>
      <c r="BA815" s="650"/>
      <c r="BB815" s="650"/>
      <c r="BC815" s="650"/>
      <c r="BD815" s="650"/>
      <c r="BE815" s="650"/>
      <c r="BF815" s="650"/>
      <c r="BG815" s="650"/>
      <c r="BH815" s="650"/>
      <c r="BI815" s="650"/>
      <c r="BJ815" s="650"/>
      <c r="BK815" s="650"/>
      <c r="BL815" s="650"/>
      <c r="BM815" s="650"/>
      <c r="BN815" s="650"/>
      <c r="BO815" s="650"/>
      <c r="BP815" s="650"/>
      <c r="BQ815" s="650"/>
      <c r="BR815" s="650"/>
      <c r="BS815" s="650"/>
      <c r="BT815" s="650"/>
      <c r="BU815" s="650"/>
      <c r="BV815" s="650"/>
      <c r="BW815" s="650"/>
      <c r="BX815" s="650"/>
      <c r="BY815" s="650"/>
      <c r="BZ815" s="650"/>
      <c r="CA815" s="650"/>
      <c r="CB815" s="650"/>
      <c r="CC815" s="650"/>
      <c r="CD815" s="650"/>
      <c r="CE815" s="650"/>
      <c r="CF815" s="650"/>
      <c r="CG815" s="650"/>
      <c r="CH815" s="650"/>
    </row>
    <row r="816" spans="1:86" ht="13.5" customHeight="1">
      <c r="A816" s="379"/>
      <c r="B816" s="649"/>
      <c r="C816" s="650"/>
      <c r="D816" s="650"/>
      <c r="E816" s="650"/>
      <c r="F816" s="650"/>
      <c r="G816" s="650"/>
      <c r="H816" s="650"/>
      <c r="I816" s="650"/>
      <c r="J816" s="650"/>
      <c r="K816" s="650"/>
      <c r="L816" s="650"/>
      <c r="M816" s="650"/>
      <c r="N816" s="650"/>
      <c r="O816" s="650"/>
      <c r="P816" s="650"/>
      <c r="Q816" s="650"/>
      <c r="R816" s="650"/>
      <c r="S816" s="650"/>
      <c r="T816" s="650"/>
      <c r="U816" s="650"/>
      <c r="V816" s="650"/>
      <c r="W816" s="650"/>
      <c r="X816" s="650"/>
      <c r="Y816" s="650"/>
      <c r="Z816" s="650"/>
      <c r="AA816" s="650"/>
      <c r="AB816" s="650"/>
      <c r="AC816" s="650"/>
      <c r="AD816" s="650"/>
      <c r="AE816" s="650"/>
      <c r="AF816" s="650"/>
      <c r="AG816" s="650"/>
      <c r="AH816" s="650"/>
      <c r="AI816" s="650"/>
      <c r="AJ816" s="650"/>
      <c r="AK816" s="650"/>
      <c r="AL816" s="650"/>
      <c r="AM816" s="650"/>
      <c r="AN816" s="650"/>
      <c r="AO816" s="650"/>
      <c r="AP816" s="650"/>
      <c r="AQ816" s="650"/>
      <c r="AR816" s="650"/>
      <c r="AS816" s="650"/>
      <c r="AT816" s="650"/>
      <c r="AU816" s="650"/>
      <c r="AV816" s="650"/>
      <c r="AW816" s="650"/>
      <c r="AX816" s="650"/>
      <c r="AY816" s="650"/>
      <c r="AZ816" s="650"/>
      <c r="BA816" s="650"/>
      <c r="BB816" s="650"/>
      <c r="BC816" s="650"/>
      <c r="BD816" s="650"/>
      <c r="BE816" s="650"/>
      <c r="BF816" s="650"/>
      <c r="BG816" s="650"/>
      <c r="BH816" s="650"/>
      <c r="BI816" s="650"/>
      <c r="BJ816" s="650"/>
      <c r="BK816" s="650"/>
      <c r="BL816" s="650"/>
      <c r="BM816" s="650"/>
      <c r="BN816" s="650"/>
      <c r="BO816" s="650"/>
      <c r="BP816" s="650"/>
      <c r="BQ816" s="650"/>
      <c r="BR816" s="650"/>
      <c r="BS816" s="650"/>
      <c r="BT816" s="650"/>
      <c r="BU816" s="650"/>
      <c r="BV816" s="650"/>
      <c r="BW816" s="650"/>
      <c r="BX816" s="650"/>
      <c r="BY816" s="650"/>
      <c r="BZ816" s="650"/>
      <c r="CA816" s="650"/>
      <c r="CB816" s="650"/>
      <c r="CC816" s="650"/>
      <c r="CD816" s="650"/>
      <c r="CE816" s="650"/>
      <c r="CF816" s="650"/>
      <c r="CG816" s="650"/>
      <c r="CH816" s="650"/>
    </row>
    <row r="817" spans="1:86" ht="13.5" customHeight="1">
      <c r="A817" s="379"/>
      <c r="B817" s="649"/>
      <c r="C817" s="650"/>
      <c r="D817" s="650"/>
      <c r="E817" s="650"/>
      <c r="F817" s="650"/>
      <c r="G817" s="650"/>
      <c r="H817" s="650"/>
      <c r="I817" s="650"/>
      <c r="J817" s="650"/>
      <c r="K817" s="650"/>
      <c r="L817" s="650"/>
      <c r="M817" s="650"/>
      <c r="N817" s="650"/>
      <c r="O817" s="650"/>
      <c r="P817" s="650"/>
      <c r="Q817" s="650"/>
      <c r="R817" s="650"/>
      <c r="S817" s="650"/>
      <c r="T817" s="650"/>
      <c r="U817" s="650"/>
      <c r="V817" s="650"/>
      <c r="W817" s="650"/>
      <c r="X817" s="650"/>
      <c r="Y817" s="650"/>
      <c r="Z817" s="650"/>
      <c r="AA817" s="650"/>
      <c r="AB817" s="650"/>
      <c r="AC817" s="650"/>
      <c r="AD817" s="650"/>
      <c r="AE817" s="650"/>
      <c r="AF817" s="650"/>
      <c r="AG817" s="650"/>
      <c r="AH817" s="650"/>
      <c r="AI817" s="650"/>
      <c r="AJ817" s="650"/>
      <c r="AK817" s="650"/>
      <c r="AL817" s="650"/>
      <c r="AM817" s="650"/>
      <c r="AN817" s="650"/>
      <c r="AO817" s="650"/>
      <c r="AP817" s="650"/>
      <c r="AQ817" s="650"/>
      <c r="AR817" s="650"/>
      <c r="AS817" s="650"/>
      <c r="AT817" s="650"/>
      <c r="AU817" s="650"/>
      <c r="AV817" s="650"/>
      <c r="AW817" s="650"/>
      <c r="AX817" s="650"/>
      <c r="AY817" s="650"/>
      <c r="AZ817" s="650"/>
      <c r="BA817" s="650"/>
      <c r="BB817" s="650"/>
      <c r="BC817" s="650"/>
      <c r="BD817" s="650"/>
      <c r="BE817" s="650"/>
      <c r="BF817" s="650"/>
      <c r="BG817" s="650"/>
      <c r="BH817" s="650"/>
      <c r="BI817" s="650"/>
      <c r="BJ817" s="650"/>
      <c r="BK817" s="650"/>
      <c r="BL817" s="650"/>
      <c r="BM817" s="650"/>
      <c r="BN817" s="650"/>
      <c r="BO817" s="650"/>
      <c r="BP817" s="650"/>
      <c r="BQ817" s="650"/>
      <c r="BR817" s="650"/>
      <c r="BS817" s="650"/>
      <c r="BT817" s="650"/>
      <c r="BU817" s="650"/>
      <c r="BV817" s="650"/>
      <c r="BW817" s="650"/>
      <c r="BX817" s="650"/>
      <c r="BY817" s="650"/>
      <c r="BZ817" s="650"/>
      <c r="CA817" s="650"/>
      <c r="CB817" s="650"/>
      <c r="CC817" s="650"/>
      <c r="CD817" s="650"/>
      <c r="CE817" s="650"/>
      <c r="CF817" s="650"/>
      <c r="CG817" s="650"/>
      <c r="CH817" s="650"/>
    </row>
    <row r="818" spans="1:86" ht="13.5" customHeight="1">
      <c r="A818" s="379"/>
      <c r="B818" s="649"/>
      <c r="C818" s="650"/>
      <c r="D818" s="650"/>
      <c r="E818" s="650"/>
      <c r="F818" s="650"/>
      <c r="G818" s="650"/>
      <c r="H818" s="650"/>
      <c r="I818" s="650"/>
      <c r="J818" s="650"/>
      <c r="K818" s="650"/>
      <c r="L818" s="650"/>
      <c r="M818" s="650"/>
      <c r="N818" s="650"/>
      <c r="O818" s="650"/>
      <c r="P818" s="650"/>
      <c r="Q818" s="650"/>
      <c r="R818" s="650"/>
      <c r="S818" s="650"/>
      <c r="T818" s="650"/>
      <c r="U818" s="650"/>
      <c r="V818" s="650"/>
      <c r="W818" s="650"/>
      <c r="X818" s="650"/>
      <c r="Y818" s="650"/>
      <c r="Z818" s="650"/>
      <c r="AA818" s="650"/>
      <c r="AB818" s="650"/>
      <c r="AC818" s="650"/>
      <c r="AD818" s="650"/>
      <c r="AE818" s="650"/>
      <c r="AF818" s="650"/>
      <c r="AG818" s="650"/>
      <c r="AH818" s="650"/>
      <c r="AI818" s="650"/>
      <c r="AJ818" s="650"/>
      <c r="AK818" s="650"/>
      <c r="AL818" s="650"/>
      <c r="AM818" s="650"/>
      <c r="AN818" s="650"/>
      <c r="AO818" s="650"/>
      <c r="AP818" s="650"/>
      <c r="AQ818" s="650"/>
      <c r="AR818" s="650"/>
      <c r="AS818" s="650"/>
      <c r="AT818" s="650"/>
      <c r="AU818" s="650"/>
      <c r="AV818" s="650"/>
      <c r="AW818" s="650"/>
      <c r="AX818" s="650"/>
      <c r="AY818" s="650"/>
      <c r="AZ818" s="650"/>
      <c r="BA818" s="650"/>
      <c r="BB818" s="650"/>
      <c r="BC818" s="650"/>
      <c r="BD818" s="650"/>
      <c r="BE818" s="650"/>
      <c r="BF818" s="650"/>
      <c r="BG818" s="650"/>
      <c r="BH818" s="650"/>
      <c r="BI818" s="650"/>
      <c r="BJ818" s="650"/>
      <c r="BK818" s="650"/>
      <c r="BL818" s="650"/>
      <c r="BM818" s="650"/>
      <c r="BN818" s="650"/>
      <c r="BO818" s="650"/>
      <c r="BP818" s="650"/>
      <c r="BQ818" s="650"/>
      <c r="BR818" s="650"/>
      <c r="BS818" s="650"/>
      <c r="BT818" s="650"/>
      <c r="BU818" s="650"/>
      <c r="BV818" s="650"/>
      <c r="BW818" s="650"/>
      <c r="BX818" s="650"/>
      <c r="BY818" s="650"/>
      <c r="BZ818" s="650"/>
      <c r="CA818" s="650"/>
      <c r="CB818" s="650"/>
      <c r="CC818" s="650"/>
      <c r="CD818" s="650"/>
      <c r="CE818" s="650"/>
      <c r="CF818" s="650"/>
      <c r="CG818" s="650"/>
      <c r="CH818" s="650"/>
    </row>
    <row r="819" spans="1:86" ht="13.5" customHeight="1">
      <c r="A819" s="379"/>
      <c r="B819" s="649"/>
      <c r="C819" s="650"/>
      <c r="D819" s="650"/>
      <c r="E819" s="650"/>
      <c r="F819" s="650"/>
      <c r="G819" s="650"/>
      <c r="H819" s="650"/>
      <c r="I819" s="650"/>
      <c r="J819" s="650"/>
      <c r="K819" s="650"/>
      <c r="L819" s="650"/>
      <c r="M819" s="650"/>
      <c r="N819" s="650"/>
      <c r="O819" s="650"/>
      <c r="P819" s="650"/>
      <c r="Q819" s="650"/>
      <c r="R819" s="650"/>
      <c r="S819" s="650"/>
      <c r="T819" s="650"/>
      <c r="U819" s="650"/>
      <c r="V819" s="650"/>
      <c r="W819" s="650"/>
      <c r="X819" s="650"/>
      <c r="Y819" s="650"/>
      <c r="Z819" s="650"/>
      <c r="AA819" s="650"/>
      <c r="AB819" s="650"/>
      <c r="AC819" s="650"/>
      <c r="AD819" s="650"/>
      <c r="AE819" s="650"/>
      <c r="AF819" s="650"/>
      <c r="AG819" s="650"/>
      <c r="AH819" s="650"/>
      <c r="AI819" s="650"/>
      <c r="AJ819" s="650"/>
      <c r="AK819" s="650"/>
      <c r="AL819" s="650"/>
      <c r="AM819" s="650"/>
      <c r="AN819" s="650"/>
      <c r="AO819" s="650"/>
      <c r="AP819" s="650"/>
      <c r="AQ819" s="650"/>
      <c r="AR819" s="650"/>
      <c r="AS819" s="650"/>
      <c r="AT819" s="650"/>
      <c r="AU819" s="650"/>
      <c r="AV819" s="650"/>
      <c r="AW819" s="650"/>
      <c r="AX819" s="650"/>
      <c r="AY819" s="650"/>
      <c r="AZ819" s="650"/>
      <c r="BA819" s="650"/>
      <c r="BB819" s="650"/>
      <c r="BC819" s="650"/>
      <c r="BD819" s="650"/>
      <c r="BE819" s="650"/>
      <c r="BF819" s="650"/>
      <c r="BG819" s="650"/>
      <c r="BH819" s="650"/>
      <c r="BI819" s="650"/>
      <c r="BJ819" s="650"/>
      <c r="BK819" s="650"/>
      <c r="BL819" s="650"/>
      <c r="BM819" s="650"/>
      <c r="BN819" s="650"/>
      <c r="BO819" s="650"/>
      <c r="BP819" s="650"/>
      <c r="BQ819" s="650"/>
      <c r="BR819" s="650"/>
      <c r="BS819" s="650"/>
      <c r="BT819" s="650"/>
      <c r="BU819" s="650"/>
      <c r="BV819" s="650"/>
      <c r="BW819" s="650"/>
      <c r="BX819" s="650"/>
      <c r="BY819" s="650"/>
      <c r="BZ819" s="650"/>
      <c r="CA819" s="650"/>
      <c r="CB819" s="650"/>
      <c r="CC819" s="650"/>
      <c r="CD819" s="650"/>
      <c r="CE819" s="650"/>
      <c r="CF819" s="650"/>
      <c r="CG819" s="650"/>
      <c r="CH819" s="650"/>
    </row>
    <row r="820" spans="1:86" ht="13.5" customHeight="1">
      <c r="A820" s="379"/>
      <c r="B820" s="649"/>
      <c r="C820" s="650"/>
      <c r="D820" s="650"/>
      <c r="E820" s="650"/>
      <c r="F820" s="650"/>
      <c r="G820" s="650"/>
      <c r="H820" s="650"/>
      <c r="I820" s="650"/>
      <c r="J820" s="650"/>
      <c r="K820" s="650"/>
      <c r="L820" s="650"/>
      <c r="M820" s="650"/>
      <c r="N820" s="650"/>
      <c r="O820" s="650"/>
      <c r="P820" s="650"/>
      <c r="Q820" s="650"/>
      <c r="R820" s="650"/>
      <c r="S820" s="650"/>
      <c r="T820" s="650"/>
      <c r="U820" s="650"/>
      <c r="V820" s="650"/>
      <c r="W820" s="650"/>
      <c r="X820" s="650"/>
      <c r="Y820" s="650"/>
      <c r="Z820" s="650"/>
      <c r="AA820" s="650"/>
      <c r="AB820" s="650"/>
      <c r="AC820" s="650"/>
      <c r="AD820" s="650"/>
      <c r="AE820" s="650"/>
      <c r="AF820" s="650"/>
      <c r="AG820" s="650"/>
      <c r="AH820" s="650"/>
      <c r="AI820" s="650"/>
      <c r="AJ820" s="650"/>
      <c r="AK820" s="650"/>
      <c r="AL820" s="650"/>
      <c r="AM820" s="650"/>
      <c r="AN820" s="650"/>
      <c r="AO820" s="650"/>
      <c r="AP820" s="650"/>
      <c r="AQ820" s="650"/>
      <c r="AR820" s="650"/>
      <c r="AS820" s="650"/>
      <c r="AT820" s="650"/>
      <c r="AU820" s="650"/>
      <c r="AV820" s="650"/>
      <c r="AW820" s="650"/>
      <c r="AX820" s="650"/>
      <c r="AY820" s="650"/>
      <c r="AZ820" s="650"/>
      <c r="BA820" s="650"/>
      <c r="BB820" s="650"/>
      <c r="BC820" s="650"/>
      <c r="BD820" s="650"/>
      <c r="BE820" s="650"/>
      <c r="BF820" s="650"/>
      <c r="BG820" s="650"/>
      <c r="BH820" s="650"/>
      <c r="BI820" s="650"/>
      <c r="BJ820" s="650"/>
      <c r="BK820" s="650"/>
      <c r="BL820" s="650"/>
      <c r="BM820" s="650"/>
      <c r="BN820" s="650"/>
      <c r="BO820" s="650"/>
      <c r="BP820" s="650"/>
      <c r="BQ820" s="650"/>
      <c r="BR820" s="650"/>
      <c r="BS820" s="650"/>
      <c r="BT820" s="650"/>
      <c r="BU820" s="650"/>
      <c r="BV820" s="650"/>
      <c r="BW820" s="650"/>
      <c r="BX820" s="650"/>
      <c r="BY820" s="650"/>
      <c r="BZ820" s="650"/>
      <c r="CA820" s="650"/>
      <c r="CB820" s="650"/>
      <c r="CC820" s="650"/>
      <c r="CD820" s="650"/>
      <c r="CE820" s="650"/>
      <c r="CF820" s="650"/>
      <c r="CG820" s="650"/>
      <c r="CH820" s="650"/>
    </row>
    <row r="821" spans="1:86" ht="13.5" customHeight="1">
      <c r="A821" s="379"/>
      <c r="B821" s="649"/>
      <c r="C821" s="650"/>
      <c r="D821" s="650"/>
      <c r="E821" s="650"/>
      <c r="F821" s="650"/>
      <c r="G821" s="650"/>
      <c r="H821" s="650"/>
      <c r="I821" s="650"/>
      <c r="J821" s="650"/>
      <c r="K821" s="650"/>
      <c r="L821" s="650"/>
      <c r="M821" s="650"/>
      <c r="N821" s="650"/>
      <c r="O821" s="650"/>
      <c r="P821" s="650"/>
      <c r="Q821" s="650"/>
      <c r="R821" s="650"/>
      <c r="S821" s="650"/>
      <c r="T821" s="650"/>
      <c r="U821" s="650"/>
      <c r="V821" s="650"/>
      <c r="W821" s="650"/>
      <c r="X821" s="650"/>
      <c r="Y821" s="650"/>
      <c r="Z821" s="650"/>
      <c r="AA821" s="650"/>
      <c r="AB821" s="650"/>
      <c r="AC821" s="650"/>
      <c r="AD821" s="650"/>
      <c r="AE821" s="650"/>
      <c r="AF821" s="650"/>
      <c r="AG821" s="650"/>
      <c r="AH821" s="650"/>
      <c r="AI821" s="650"/>
      <c r="AJ821" s="650"/>
      <c r="AK821" s="650"/>
      <c r="AL821" s="650"/>
      <c r="AM821" s="650"/>
      <c r="AN821" s="650"/>
      <c r="AO821" s="650"/>
      <c r="AP821" s="650"/>
      <c r="AQ821" s="650"/>
      <c r="AR821" s="650"/>
      <c r="AS821" s="650"/>
      <c r="AT821" s="650"/>
      <c r="AU821" s="650"/>
      <c r="AV821" s="650"/>
      <c r="AW821" s="650"/>
      <c r="AX821" s="650"/>
      <c r="AY821" s="650"/>
      <c r="AZ821" s="650"/>
      <c r="BA821" s="650"/>
      <c r="BB821" s="650"/>
      <c r="BC821" s="650"/>
      <c r="BD821" s="650"/>
      <c r="BE821" s="650"/>
      <c r="BF821" s="650"/>
      <c r="BG821" s="650"/>
      <c r="BH821" s="650"/>
      <c r="BI821" s="650"/>
      <c r="BJ821" s="650"/>
      <c r="BK821" s="650"/>
      <c r="BL821" s="650"/>
      <c r="BM821" s="650"/>
      <c r="BN821" s="650"/>
      <c r="BO821" s="650"/>
      <c r="BP821" s="650"/>
      <c r="BQ821" s="650"/>
      <c r="BR821" s="650"/>
      <c r="BS821" s="650"/>
      <c r="BT821" s="650"/>
      <c r="BU821" s="650"/>
      <c r="BV821" s="650"/>
      <c r="BW821" s="650"/>
      <c r="BX821" s="650"/>
      <c r="BY821" s="650"/>
      <c r="BZ821" s="650"/>
      <c r="CA821" s="650"/>
      <c r="CB821" s="650"/>
      <c r="CC821" s="650"/>
      <c r="CD821" s="650"/>
      <c r="CE821" s="650"/>
      <c r="CF821" s="650"/>
      <c r="CG821" s="650"/>
      <c r="CH821" s="650"/>
    </row>
    <row r="822" spans="1:86" ht="13.5" customHeight="1">
      <c r="A822" s="379"/>
      <c r="B822" s="649"/>
      <c r="C822" s="650"/>
      <c r="D822" s="650"/>
      <c r="E822" s="650"/>
      <c r="F822" s="650"/>
      <c r="G822" s="650"/>
      <c r="H822" s="650"/>
      <c r="I822" s="650"/>
      <c r="J822" s="650"/>
      <c r="K822" s="650"/>
      <c r="L822" s="650"/>
      <c r="M822" s="650"/>
      <c r="N822" s="650"/>
      <c r="O822" s="650"/>
      <c r="P822" s="650"/>
      <c r="Q822" s="650"/>
      <c r="R822" s="650"/>
      <c r="S822" s="650"/>
      <c r="T822" s="650"/>
      <c r="U822" s="650"/>
      <c r="V822" s="650"/>
      <c r="W822" s="650"/>
      <c r="X822" s="650"/>
      <c r="Y822" s="650"/>
      <c r="Z822" s="650"/>
      <c r="AA822" s="650"/>
      <c r="AB822" s="650"/>
      <c r="AC822" s="650"/>
      <c r="AD822" s="650"/>
      <c r="AE822" s="650"/>
      <c r="AF822" s="650"/>
      <c r="AG822" s="650"/>
      <c r="AH822" s="650"/>
      <c r="AI822" s="650"/>
      <c r="AJ822" s="650"/>
      <c r="AK822" s="650"/>
      <c r="AL822" s="650"/>
      <c r="AM822" s="650"/>
      <c r="AN822" s="650"/>
      <c r="AO822" s="650"/>
      <c r="AP822" s="650"/>
      <c r="AQ822" s="650"/>
      <c r="AR822" s="650"/>
      <c r="AS822" s="650"/>
      <c r="AT822" s="650"/>
      <c r="AU822" s="650"/>
      <c r="AV822" s="650"/>
      <c r="AW822" s="650"/>
      <c r="AX822" s="650"/>
      <c r="AY822" s="650"/>
      <c r="AZ822" s="650"/>
      <c r="BA822" s="650"/>
      <c r="BB822" s="650"/>
      <c r="BC822" s="650"/>
      <c r="BD822" s="650"/>
      <c r="BE822" s="650"/>
      <c r="BF822" s="650"/>
      <c r="BG822" s="650"/>
      <c r="BH822" s="650"/>
      <c r="BI822" s="650"/>
      <c r="BJ822" s="650"/>
      <c r="BK822" s="650"/>
      <c r="BL822" s="650"/>
      <c r="BM822" s="650"/>
      <c r="BN822" s="650"/>
      <c r="BO822" s="650"/>
      <c r="BP822" s="650"/>
      <c r="BQ822" s="650"/>
      <c r="BR822" s="650"/>
      <c r="BS822" s="650"/>
      <c r="BT822" s="650"/>
      <c r="BU822" s="650"/>
      <c r="BV822" s="650"/>
      <c r="BW822" s="650"/>
      <c r="BX822" s="650"/>
      <c r="BY822" s="650"/>
      <c r="BZ822" s="650"/>
      <c r="CA822" s="650"/>
      <c r="CB822" s="650"/>
      <c r="CC822" s="650"/>
      <c r="CD822" s="650"/>
      <c r="CE822" s="650"/>
      <c r="CF822" s="650"/>
      <c r="CG822" s="650"/>
      <c r="CH822" s="650"/>
    </row>
    <row r="823" spans="1:86" ht="13.5" customHeight="1">
      <c r="A823" s="379"/>
      <c r="B823" s="649"/>
      <c r="C823" s="650"/>
      <c r="D823" s="650"/>
      <c r="E823" s="650"/>
      <c r="F823" s="650"/>
      <c r="G823" s="650"/>
      <c r="H823" s="650"/>
      <c r="I823" s="650"/>
      <c r="J823" s="650"/>
      <c r="K823" s="650"/>
      <c r="L823" s="650"/>
      <c r="M823" s="650"/>
      <c r="N823" s="650"/>
      <c r="O823" s="650"/>
      <c r="P823" s="650"/>
      <c r="Q823" s="650"/>
      <c r="R823" s="650"/>
      <c r="S823" s="650"/>
      <c r="T823" s="650"/>
      <c r="U823" s="650"/>
      <c r="V823" s="650"/>
      <c r="W823" s="650"/>
      <c r="X823" s="650"/>
      <c r="Y823" s="650"/>
      <c r="Z823" s="650"/>
      <c r="AA823" s="650"/>
      <c r="AB823" s="650"/>
      <c r="AC823" s="650"/>
      <c r="AD823" s="650"/>
      <c r="AE823" s="650"/>
      <c r="AF823" s="650"/>
      <c r="AG823" s="650"/>
      <c r="AH823" s="650"/>
      <c r="AI823" s="650"/>
      <c r="AJ823" s="650"/>
      <c r="AK823" s="650"/>
      <c r="AL823" s="650"/>
      <c r="AM823" s="650"/>
      <c r="AN823" s="650"/>
      <c r="AO823" s="650"/>
      <c r="AP823" s="650"/>
      <c r="AQ823" s="650"/>
      <c r="AR823" s="650"/>
      <c r="AS823" s="650"/>
      <c r="AT823" s="650"/>
      <c r="AU823" s="650"/>
      <c r="AV823" s="650"/>
      <c r="AW823" s="650"/>
      <c r="AX823" s="650"/>
      <c r="AY823" s="650"/>
      <c r="AZ823" s="650"/>
      <c r="BA823" s="650"/>
      <c r="BB823" s="650"/>
      <c r="BC823" s="650"/>
      <c r="BD823" s="650"/>
      <c r="BE823" s="650"/>
      <c r="BF823" s="650"/>
      <c r="BG823" s="650"/>
      <c r="BH823" s="650"/>
      <c r="BI823" s="650"/>
      <c r="BJ823" s="650"/>
      <c r="BK823" s="650"/>
      <c r="BL823" s="650"/>
      <c r="BM823" s="650"/>
      <c r="BN823" s="650"/>
      <c r="BO823" s="650"/>
      <c r="BP823" s="650"/>
      <c r="BQ823" s="650"/>
      <c r="BR823" s="650"/>
      <c r="BS823" s="650"/>
      <c r="BT823" s="650"/>
      <c r="BU823" s="650"/>
      <c r="BV823" s="650"/>
      <c r="BW823" s="650"/>
      <c r="BX823" s="650"/>
      <c r="BY823" s="650"/>
      <c r="BZ823" s="650"/>
      <c r="CA823" s="650"/>
      <c r="CB823" s="650"/>
      <c r="CC823" s="650"/>
      <c r="CD823" s="650"/>
      <c r="CE823" s="650"/>
      <c r="CF823" s="650"/>
      <c r="CG823" s="650"/>
      <c r="CH823" s="650"/>
    </row>
    <row r="824" spans="1:86" ht="13.5" customHeight="1">
      <c r="A824" s="379"/>
      <c r="B824" s="649"/>
      <c r="C824" s="650"/>
      <c r="D824" s="650"/>
      <c r="E824" s="650"/>
      <c r="F824" s="650"/>
      <c r="G824" s="650"/>
      <c r="H824" s="650"/>
      <c r="I824" s="650"/>
      <c r="J824" s="650"/>
      <c r="K824" s="650"/>
      <c r="L824" s="650"/>
      <c r="M824" s="650"/>
      <c r="N824" s="650"/>
      <c r="O824" s="650"/>
      <c r="P824" s="650"/>
      <c r="Q824" s="650"/>
      <c r="R824" s="650"/>
      <c r="S824" s="650"/>
      <c r="T824" s="650"/>
      <c r="U824" s="650"/>
      <c r="V824" s="650"/>
      <c r="W824" s="650"/>
      <c r="X824" s="650"/>
      <c r="Y824" s="650"/>
      <c r="Z824" s="650"/>
      <c r="AA824" s="650"/>
      <c r="AB824" s="650"/>
      <c r="AC824" s="650"/>
      <c r="AD824" s="650"/>
      <c r="AE824" s="650"/>
      <c r="AF824" s="650"/>
      <c r="AG824" s="650"/>
      <c r="AH824" s="650"/>
      <c r="AI824" s="650"/>
      <c r="AJ824" s="650"/>
      <c r="AK824" s="650"/>
      <c r="AL824" s="650"/>
      <c r="AM824" s="650"/>
      <c r="AN824" s="650"/>
      <c r="AO824" s="650"/>
      <c r="AP824" s="650"/>
      <c r="AQ824" s="650"/>
      <c r="AR824" s="650"/>
      <c r="AS824" s="650"/>
      <c r="AT824" s="650"/>
      <c r="AU824" s="650"/>
      <c r="AV824" s="650"/>
      <c r="AW824" s="650"/>
      <c r="AX824" s="650"/>
      <c r="AY824" s="650"/>
      <c r="AZ824" s="650"/>
      <c r="BA824" s="650"/>
      <c r="BB824" s="650"/>
      <c r="BC824" s="650"/>
      <c r="BD824" s="650"/>
      <c r="BE824" s="650"/>
      <c r="BF824" s="650"/>
      <c r="BG824" s="650"/>
      <c r="BH824" s="650"/>
      <c r="BI824" s="650"/>
      <c r="BJ824" s="650"/>
      <c r="BK824" s="650"/>
      <c r="BL824" s="650"/>
      <c r="BM824" s="650"/>
      <c r="BN824" s="650"/>
      <c r="BO824" s="650"/>
      <c r="BP824" s="650"/>
      <c r="BQ824" s="650"/>
      <c r="BR824" s="650"/>
      <c r="BS824" s="650"/>
      <c r="BT824" s="650"/>
      <c r="BU824" s="650"/>
      <c r="BV824" s="650"/>
      <c r="BW824" s="650"/>
      <c r="BX824" s="650"/>
      <c r="BY824" s="650"/>
      <c r="BZ824" s="650"/>
      <c r="CA824" s="650"/>
      <c r="CB824" s="650"/>
      <c r="CC824" s="650"/>
      <c r="CD824" s="650"/>
      <c r="CE824" s="650"/>
      <c r="CF824" s="650"/>
      <c r="CG824" s="650"/>
      <c r="CH824" s="650"/>
    </row>
    <row r="825" spans="1:86" ht="13.5" customHeight="1">
      <c r="A825" s="379"/>
      <c r="B825" s="649"/>
      <c r="C825" s="650"/>
      <c r="D825" s="650"/>
      <c r="E825" s="650"/>
      <c r="F825" s="650"/>
      <c r="G825" s="650"/>
      <c r="H825" s="650"/>
      <c r="I825" s="650"/>
      <c r="J825" s="650"/>
      <c r="K825" s="650"/>
      <c r="L825" s="650"/>
      <c r="M825" s="650"/>
      <c r="N825" s="650"/>
      <c r="O825" s="650"/>
      <c r="P825" s="650"/>
      <c r="Q825" s="650"/>
      <c r="R825" s="650"/>
      <c r="S825" s="650"/>
      <c r="T825" s="650"/>
      <c r="U825" s="650"/>
      <c r="V825" s="650"/>
      <c r="W825" s="650"/>
      <c r="X825" s="650"/>
      <c r="Y825" s="650"/>
      <c r="Z825" s="650"/>
      <c r="AA825" s="650"/>
      <c r="AB825" s="650"/>
      <c r="AC825" s="650"/>
      <c r="AD825" s="650"/>
      <c r="AE825" s="650"/>
      <c r="AF825" s="650"/>
      <c r="AG825" s="650"/>
      <c r="AH825" s="650"/>
      <c r="AI825" s="650"/>
      <c r="AJ825" s="650"/>
      <c r="AK825" s="650"/>
      <c r="AL825" s="650"/>
      <c r="AM825" s="650"/>
      <c r="AN825" s="650"/>
      <c r="AO825" s="650"/>
      <c r="AP825" s="650"/>
      <c r="AQ825" s="650"/>
      <c r="AR825" s="650"/>
      <c r="AS825" s="650"/>
      <c r="AT825" s="650"/>
      <c r="AU825" s="650"/>
      <c r="AV825" s="650"/>
      <c r="AW825" s="650"/>
      <c r="AX825" s="650"/>
      <c r="AY825" s="650"/>
      <c r="AZ825" s="650"/>
      <c r="BA825" s="650"/>
      <c r="BB825" s="650"/>
      <c r="BC825" s="650"/>
      <c r="BD825" s="650"/>
      <c r="BE825" s="650"/>
      <c r="BF825" s="650"/>
      <c r="BG825" s="650"/>
      <c r="BH825" s="650"/>
      <c r="BI825" s="650"/>
      <c r="BJ825" s="650"/>
      <c r="BK825" s="650"/>
      <c r="BL825" s="650"/>
      <c r="BM825" s="650"/>
      <c r="BN825" s="650"/>
      <c r="BO825" s="650"/>
      <c r="BP825" s="650"/>
      <c r="BQ825" s="650"/>
      <c r="BR825" s="650"/>
      <c r="BS825" s="650"/>
      <c r="BT825" s="650"/>
      <c r="BU825" s="650"/>
      <c r="BV825" s="650"/>
      <c r="BW825" s="650"/>
      <c r="BX825" s="650"/>
      <c r="BY825" s="650"/>
      <c r="BZ825" s="650"/>
      <c r="CA825" s="650"/>
      <c r="CB825" s="650"/>
      <c r="CC825" s="650"/>
      <c r="CD825" s="650"/>
      <c r="CE825" s="650"/>
      <c r="CF825" s="650"/>
      <c r="CG825" s="650"/>
      <c r="CH825" s="650"/>
    </row>
    <row r="826" spans="1:86" ht="13.5" customHeight="1">
      <c r="A826" s="379"/>
      <c r="B826" s="649"/>
      <c r="C826" s="650"/>
      <c r="D826" s="650"/>
      <c r="E826" s="650"/>
      <c r="F826" s="650"/>
      <c r="G826" s="650"/>
      <c r="H826" s="650"/>
      <c r="I826" s="650"/>
      <c r="J826" s="650"/>
      <c r="K826" s="650"/>
      <c r="L826" s="650"/>
      <c r="M826" s="650"/>
      <c r="N826" s="650"/>
      <c r="O826" s="650"/>
      <c r="P826" s="650"/>
      <c r="Q826" s="650"/>
      <c r="R826" s="650"/>
      <c r="S826" s="650"/>
      <c r="T826" s="650"/>
      <c r="U826" s="650"/>
      <c r="V826" s="650"/>
      <c r="W826" s="650"/>
      <c r="X826" s="650"/>
      <c r="Y826" s="650"/>
      <c r="Z826" s="650"/>
      <c r="AA826" s="650"/>
      <c r="AB826" s="650"/>
      <c r="AC826" s="650"/>
      <c r="AD826" s="650"/>
      <c r="AE826" s="650"/>
      <c r="AF826" s="650"/>
      <c r="AG826" s="650"/>
      <c r="AH826" s="650"/>
      <c r="AI826" s="650"/>
      <c r="AJ826" s="650"/>
      <c r="AK826" s="650"/>
      <c r="AL826" s="650"/>
      <c r="AM826" s="650"/>
      <c r="AN826" s="650"/>
      <c r="AO826" s="650"/>
      <c r="AP826" s="650"/>
      <c r="AQ826" s="650"/>
      <c r="AR826" s="650"/>
      <c r="AS826" s="650"/>
      <c r="AT826" s="650"/>
      <c r="AU826" s="650"/>
      <c r="AV826" s="650"/>
      <c r="AW826" s="650"/>
      <c r="AX826" s="650"/>
      <c r="AY826" s="650"/>
      <c r="AZ826" s="650"/>
      <c r="BA826" s="650"/>
      <c r="BB826" s="650"/>
      <c r="BC826" s="650"/>
      <c r="BD826" s="650"/>
      <c r="BE826" s="650"/>
      <c r="BF826" s="650"/>
      <c r="BG826" s="650"/>
      <c r="BH826" s="650"/>
      <c r="BI826" s="650"/>
      <c r="BJ826" s="650"/>
      <c r="BK826" s="650"/>
      <c r="BL826" s="650"/>
      <c r="BM826" s="650"/>
      <c r="BN826" s="650"/>
      <c r="BO826" s="650"/>
      <c r="BP826" s="650"/>
      <c r="BQ826" s="650"/>
      <c r="BR826" s="650"/>
      <c r="BS826" s="650"/>
      <c r="BT826" s="650"/>
      <c r="BU826" s="650"/>
      <c r="BV826" s="650"/>
      <c r="BW826" s="650"/>
      <c r="BX826" s="650"/>
      <c r="BY826" s="650"/>
      <c r="BZ826" s="650"/>
      <c r="CA826" s="650"/>
      <c r="CB826" s="650"/>
      <c r="CC826" s="650"/>
      <c r="CD826" s="650"/>
      <c r="CE826" s="650"/>
      <c r="CF826" s="650"/>
      <c r="CG826" s="650"/>
      <c r="CH826" s="650"/>
    </row>
    <row r="827" spans="1:86" ht="13.5" customHeight="1">
      <c r="A827" s="379"/>
      <c r="B827" s="649"/>
      <c r="C827" s="650"/>
      <c r="D827" s="650"/>
      <c r="E827" s="650"/>
      <c r="F827" s="650"/>
      <c r="G827" s="650"/>
      <c r="H827" s="650"/>
      <c r="I827" s="650"/>
      <c r="J827" s="650"/>
      <c r="K827" s="650"/>
      <c r="L827" s="650"/>
      <c r="M827" s="650"/>
      <c r="N827" s="650"/>
      <c r="O827" s="650"/>
      <c r="P827" s="650"/>
      <c r="Q827" s="650"/>
      <c r="R827" s="650"/>
      <c r="S827" s="650"/>
      <c r="T827" s="650"/>
      <c r="U827" s="650"/>
      <c r="V827" s="650"/>
      <c r="W827" s="650"/>
      <c r="X827" s="650"/>
      <c r="Y827" s="650"/>
      <c r="Z827" s="650"/>
      <c r="AA827" s="650"/>
      <c r="AB827" s="650"/>
      <c r="AC827" s="650"/>
      <c r="AD827" s="650"/>
      <c r="AE827" s="650"/>
      <c r="AF827" s="650"/>
      <c r="AG827" s="650"/>
      <c r="AH827" s="650"/>
      <c r="AI827" s="650"/>
      <c r="AJ827" s="650"/>
      <c r="AK827" s="650"/>
      <c r="AL827" s="650"/>
      <c r="AM827" s="650"/>
      <c r="AN827" s="650"/>
      <c r="AO827" s="650"/>
      <c r="AP827" s="650"/>
      <c r="AQ827" s="650"/>
      <c r="AR827" s="650"/>
      <c r="AS827" s="650"/>
      <c r="AT827" s="650"/>
      <c r="AU827" s="650"/>
      <c r="AV827" s="650"/>
      <c r="AW827" s="650"/>
      <c r="AX827" s="650"/>
      <c r="AY827" s="650"/>
      <c r="AZ827" s="650"/>
      <c r="BA827" s="650"/>
      <c r="BB827" s="650"/>
      <c r="BC827" s="650"/>
      <c r="BD827" s="650"/>
      <c r="BE827" s="650"/>
      <c r="BF827" s="650"/>
      <c r="BG827" s="650"/>
      <c r="BH827" s="650"/>
      <c r="BI827" s="650"/>
      <c r="BJ827" s="650"/>
      <c r="BK827" s="650"/>
      <c r="BL827" s="650"/>
      <c r="BM827" s="650"/>
      <c r="BN827" s="650"/>
      <c r="BO827" s="650"/>
      <c r="BP827" s="650"/>
      <c r="BQ827" s="650"/>
      <c r="BR827" s="650"/>
      <c r="BS827" s="650"/>
      <c r="BT827" s="650"/>
      <c r="BU827" s="650"/>
      <c r="BV827" s="650"/>
      <c r="BW827" s="650"/>
      <c r="BX827" s="650"/>
      <c r="BY827" s="650"/>
      <c r="BZ827" s="650"/>
      <c r="CA827" s="650"/>
      <c r="CB827" s="650"/>
      <c r="CC827" s="650"/>
      <c r="CD827" s="650"/>
      <c r="CE827" s="650"/>
      <c r="CF827" s="650"/>
      <c r="CG827" s="650"/>
      <c r="CH827" s="650"/>
    </row>
    <row r="828" spans="1:86" ht="13.5" customHeight="1">
      <c r="A828" s="379"/>
      <c r="B828" s="649"/>
      <c r="C828" s="650"/>
      <c r="D828" s="650"/>
      <c r="E828" s="650"/>
      <c r="F828" s="650"/>
      <c r="G828" s="650"/>
      <c r="H828" s="650"/>
      <c r="I828" s="650"/>
      <c r="J828" s="650"/>
      <c r="K828" s="650"/>
      <c r="L828" s="650"/>
      <c r="M828" s="650"/>
      <c r="N828" s="650"/>
      <c r="O828" s="650"/>
      <c r="P828" s="650"/>
      <c r="Q828" s="650"/>
      <c r="R828" s="650"/>
      <c r="S828" s="650"/>
      <c r="T828" s="650"/>
      <c r="U828" s="650"/>
      <c r="V828" s="650"/>
      <c r="W828" s="650"/>
      <c r="X828" s="650"/>
      <c r="Y828" s="650"/>
      <c r="Z828" s="650"/>
      <c r="AA828" s="650"/>
      <c r="AB828" s="650"/>
      <c r="AC828" s="650"/>
      <c r="AD828" s="650"/>
      <c r="AE828" s="650"/>
      <c r="AF828" s="650"/>
      <c r="AG828" s="650"/>
      <c r="AH828" s="650"/>
      <c r="AI828" s="650"/>
      <c r="AJ828" s="650"/>
      <c r="AK828" s="650"/>
      <c r="AL828" s="650"/>
      <c r="AM828" s="650"/>
      <c r="AN828" s="650"/>
      <c r="AO828" s="650"/>
      <c r="AP828" s="650"/>
      <c r="AQ828" s="650"/>
      <c r="AR828" s="650"/>
      <c r="AS828" s="650"/>
      <c r="AT828" s="650"/>
      <c r="AU828" s="650"/>
      <c r="AV828" s="650"/>
      <c r="AW828" s="650"/>
      <c r="AX828" s="650"/>
      <c r="AY828" s="650"/>
      <c r="AZ828" s="650"/>
      <c r="BA828" s="650"/>
      <c r="BB828" s="650"/>
      <c r="BC828" s="650"/>
      <c r="BD828" s="650"/>
      <c r="BE828" s="650"/>
      <c r="BF828" s="650"/>
      <c r="BG828" s="650"/>
      <c r="BH828" s="650"/>
      <c r="BI828" s="650"/>
      <c r="BJ828" s="650"/>
      <c r="BK828" s="650"/>
      <c r="BL828" s="650"/>
      <c r="BM828" s="650"/>
      <c r="BN828" s="650"/>
      <c r="BO828" s="650"/>
      <c r="BP828" s="650"/>
      <c r="BQ828" s="650"/>
      <c r="BR828" s="650"/>
      <c r="BS828" s="650"/>
      <c r="BT828" s="650"/>
      <c r="BU828" s="650"/>
      <c r="BV828" s="650"/>
      <c r="BW828" s="650"/>
      <c r="BX828" s="650"/>
      <c r="BY828" s="650"/>
      <c r="BZ828" s="650"/>
      <c r="CA828" s="650"/>
      <c r="CB828" s="650"/>
      <c r="CC828" s="650"/>
      <c r="CD828" s="650"/>
      <c r="CE828" s="650"/>
      <c r="CF828" s="650"/>
      <c r="CG828" s="650"/>
      <c r="CH828" s="650"/>
    </row>
    <row r="829" spans="1:86" ht="13.5" customHeight="1">
      <c r="A829" s="379"/>
      <c r="B829" s="649"/>
      <c r="C829" s="650"/>
      <c r="D829" s="650"/>
      <c r="E829" s="650"/>
      <c r="F829" s="650"/>
      <c r="G829" s="650"/>
      <c r="H829" s="650"/>
      <c r="I829" s="650"/>
      <c r="J829" s="650"/>
      <c r="K829" s="650"/>
      <c r="L829" s="650"/>
      <c r="M829" s="650"/>
      <c r="N829" s="650"/>
      <c r="O829" s="650"/>
      <c r="P829" s="650"/>
      <c r="Q829" s="650"/>
      <c r="R829" s="650"/>
      <c r="S829" s="650"/>
      <c r="T829" s="650"/>
      <c r="U829" s="650"/>
      <c r="V829" s="650"/>
      <c r="W829" s="650"/>
      <c r="X829" s="650"/>
      <c r="Y829" s="650"/>
      <c r="Z829" s="650"/>
      <c r="AA829" s="650"/>
      <c r="AB829" s="650"/>
      <c r="AC829" s="650"/>
      <c r="AD829" s="650"/>
      <c r="AE829" s="650"/>
      <c r="AF829" s="650"/>
      <c r="AG829" s="650"/>
      <c r="AH829" s="650"/>
      <c r="AI829" s="650"/>
      <c r="AJ829" s="650"/>
      <c r="AK829" s="650"/>
      <c r="AL829" s="650"/>
      <c r="AM829" s="650"/>
      <c r="AN829" s="650"/>
      <c r="AO829" s="650"/>
      <c r="AP829" s="650"/>
      <c r="AQ829" s="650"/>
      <c r="AR829" s="650"/>
      <c r="AS829" s="650"/>
      <c r="AT829" s="650"/>
      <c r="AU829" s="650"/>
      <c r="AV829" s="650"/>
      <c r="AW829" s="650"/>
      <c r="AX829" s="650"/>
      <c r="AY829" s="650"/>
      <c r="AZ829" s="650"/>
      <c r="BA829" s="650"/>
      <c r="BB829" s="650"/>
      <c r="BC829" s="650"/>
      <c r="BD829" s="650"/>
      <c r="BE829" s="650"/>
      <c r="BF829" s="650"/>
      <c r="BG829" s="650"/>
      <c r="BH829" s="650"/>
      <c r="BI829" s="650"/>
      <c r="BJ829" s="650"/>
      <c r="BK829" s="650"/>
      <c r="BL829" s="650"/>
      <c r="BM829" s="650"/>
      <c r="BN829" s="650"/>
      <c r="BO829" s="650"/>
      <c r="BP829" s="650"/>
      <c r="BQ829" s="650"/>
      <c r="BR829" s="650"/>
      <c r="BS829" s="650"/>
      <c r="BT829" s="650"/>
      <c r="BU829" s="650"/>
      <c r="BV829" s="650"/>
      <c r="BW829" s="650"/>
      <c r="BX829" s="650"/>
      <c r="BY829" s="650"/>
      <c r="BZ829" s="650"/>
      <c r="CA829" s="650"/>
      <c r="CB829" s="650"/>
      <c r="CC829" s="650"/>
      <c r="CD829" s="650"/>
      <c r="CE829" s="650"/>
      <c r="CF829" s="650"/>
      <c r="CG829" s="650"/>
      <c r="CH829" s="650"/>
    </row>
    <row r="830" spans="1:86" ht="13.5" customHeight="1">
      <c r="A830" s="379"/>
      <c r="B830" s="649"/>
      <c r="C830" s="650"/>
      <c r="D830" s="650"/>
      <c r="E830" s="650"/>
      <c r="F830" s="650"/>
      <c r="G830" s="650"/>
      <c r="H830" s="650"/>
      <c r="I830" s="650"/>
      <c r="J830" s="650"/>
      <c r="K830" s="650"/>
      <c r="L830" s="650"/>
      <c r="M830" s="650"/>
      <c r="N830" s="650"/>
      <c r="O830" s="650"/>
      <c r="P830" s="650"/>
      <c r="Q830" s="650"/>
      <c r="R830" s="650"/>
      <c r="S830" s="650"/>
      <c r="T830" s="650"/>
      <c r="U830" s="650"/>
      <c r="V830" s="650"/>
      <c r="W830" s="650"/>
      <c r="X830" s="650"/>
      <c r="Y830" s="650"/>
      <c r="Z830" s="650"/>
      <c r="AA830" s="650"/>
      <c r="AB830" s="650"/>
      <c r="AC830" s="650"/>
      <c r="AD830" s="650"/>
      <c r="AE830" s="650"/>
      <c r="AF830" s="650"/>
      <c r="AG830" s="650"/>
      <c r="AH830" s="650"/>
      <c r="AI830" s="650"/>
      <c r="AJ830" s="650"/>
      <c r="AK830" s="650"/>
      <c r="AL830" s="650"/>
      <c r="AM830" s="650"/>
      <c r="AN830" s="650"/>
      <c r="AO830" s="650"/>
      <c r="AP830" s="650"/>
      <c r="AQ830" s="650"/>
      <c r="AR830" s="650"/>
      <c r="AS830" s="650"/>
      <c r="AT830" s="650"/>
      <c r="AU830" s="650"/>
      <c r="AV830" s="650"/>
      <c r="AW830" s="650"/>
      <c r="AX830" s="650"/>
      <c r="AY830" s="650"/>
      <c r="AZ830" s="650"/>
      <c r="BA830" s="650"/>
      <c r="BB830" s="650"/>
      <c r="BC830" s="650"/>
      <c r="BD830" s="650"/>
      <c r="BE830" s="650"/>
      <c r="BF830" s="650"/>
      <c r="BG830" s="650"/>
      <c r="BH830" s="650"/>
      <c r="BI830" s="650"/>
      <c r="BJ830" s="650"/>
      <c r="BK830" s="650"/>
      <c r="BL830" s="650"/>
      <c r="BM830" s="650"/>
      <c r="BN830" s="650"/>
      <c r="BO830" s="650"/>
      <c r="BP830" s="650"/>
      <c r="BQ830" s="650"/>
      <c r="BR830" s="650"/>
      <c r="BS830" s="650"/>
      <c r="BT830" s="650"/>
      <c r="BU830" s="650"/>
      <c r="BV830" s="650"/>
      <c r="BW830" s="650"/>
      <c r="BX830" s="650"/>
      <c r="BY830" s="650"/>
      <c r="BZ830" s="650"/>
      <c r="CA830" s="650"/>
      <c r="CB830" s="650"/>
      <c r="CC830" s="650"/>
      <c r="CD830" s="650"/>
      <c r="CE830" s="650"/>
      <c r="CF830" s="650"/>
      <c r="CG830" s="650"/>
      <c r="CH830" s="650"/>
    </row>
    <row r="831" spans="1:86" ht="13.5" customHeight="1">
      <c r="A831" s="379"/>
      <c r="B831" s="649"/>
      <c r="C831" s="650"/>
      <c r="D831" s="650"/>
      <c r="E831" s="650"/>
      <c r="F831" s="650"/>
      <c r="G831" s="650"/>
      <c r="H831" s="650"/>
      <c r="I831" s="650"/>
      <c r="J831" s="650"/>
      <c r="K831" s="650"/>
      <c r="L831" s="650"/>
      <c r="M831" s="650"/>
      <c r="N831" s="650"/>
      <c r="O831" s="650"/>
      <c r="P831" s="650"/>
      <c r="Q831" s="650"/>
      <c r="R831" s="650"/>
      <c r="S831" s="650"/>
      <c r="T831" s="650"/>
      <c r="U831" s="650"/>
      <c r="V831" s="650"/>
      <c r="W831" s="650"/>
      <c r="X831" s="650"/>
      <c r="Y831" s="650"/>
      <c r="Z831" s="650"/>
      <c r="AA831" s="650"/>
      <c r="AB831" s="650"/>
      <c r="AC831" s="650"/>
      <c r="AD831" s="650"/>
      <c r="AE831" s="650"/>
      <c r="AF831" s="650"/>
      <c r="AG831" s="650"/>
      <c r="AH831" s="650"/>
      <c r="AI831" s="650"/>
      <c r="AJ831" s="650"/>
      <c r="AK831" s="650"/>
      <c r="AL831" s="650"/>
      <c r="AM831" s="650"/>
      <c r="AN831" s="650"/>
      <c r="AO831" s="650"/>
      <c r="AP831" s="650"/>
      <c r="AQ831" s="650"/>
      <c r="AR831" s="650"/>
      <c r="AS831" s="650"/>
      <c r="AT831" s="650"/>
      <c r="AU831" s="650"/>
      <c r="AV831" s="650"/>
      <c r="AW831" s="650"/>
      <c r="AX831" s="650"/>
      <c r="AY831" s="650"/>
      <c r="AZ831" s="650"/>
      <c r="BA831" s="650"/>
      <c r="BB831" s="650"/>
      <c r="BC831" s="650"/>
      <c r="BD831" s="650"/>
      <c r="BE831" s="650"/>
      <c r="BF831" s="650"/>
      <c r="BG831" s="650"/>
      <c r="BH831" s="650"/>
      <c r="BI831" s="650"/>
      <c r="BJ831" s="650"/>
      <c r="BK831" s="650"/>
      <c r="BL831" s="650"/>
      <c r="BM831" s="650"/>
      <c r="BN831" s="650"/>
      <c r="BO831" s="650"/>
      <c r="BP831" s="650"/>
      <c r="BQ831" s="650"/>
      <c r="BR831" s="650"/>
      <c r="BS831" s="650"/>
      <c r="BT831" s="650"/>
      <c r="BU831" s="650"/>
      <c r="BV831" s="650"/>
      <c r="BW831" s="650"/>
      <c r="BX831" s="650"/>
      <c r="BY831" s="650"/>
      <c r="BZ831" s="650"/>
      <c r="CA831" s="650"/>
      <c r="CB831" s="650"/>
      <c r="CC831" s="650"/>
      <c r="CD831" s="650"/>
      <c r="CE831" s="650"/>
      <c r="CF831" s="650"/>
      <c r="CG831" s="650"/>
      <c r="CH831" s="650"/>
    </row>
    <row r="832" spans="1:86" ht="13.5" customHeight="1">
      <c r="A832" s="379"/>
      <c r="B832" s="649"/>
      <c r="C832" s="650"/>
      <c r="D832" s="650"/>
      <c r="E832" s="650"/>
      <c r="F832" s="650"/>
      <c r="G832" s="650"/>
      <c r="H832" s="650"/>
      <c r="I832" s="650"/>
      <c r="J832" s="650"/>
      <c r="K832" s="650"/>
      <c r="L832" s="650"/>
      <c r="M832" s="650"/>
      <c r="N832" s="650"/>
      <c r="O832" s="650"/>
      <c r="P832" s="650"/>
      <c r="Q832" s="650"/>
      <c r="R832" s="650"/>
      <c r="S832" s="650"/>
      <c r="T832" s="650"/>
      <c r="U832" s="650"/>
      <c r="V832" s="650"/>
      <c r="W832" s="650"/>
      <c r="X832" s="650"/>
      <c r="Y832" s="650"/>
      <c r="Z832" s="650"/>
      <c r="AA832" s="650"/>
      <c r="AB832" s="650"/>
      <c r="AC832" s="650"/>
      <c r="AD832" s="650"/>
      <c r="AE832" s="650"/>
      <c r="AF832" s="650"/>
      <c r="AG832" s="650"/>
      <c r="AH832" s="650"/>
      <c r="AI832" s="650"/>
      <c r="AJ832" s="650"/>
      <c r="AK832" s="650"/>
      <c r="AL832" s="650"/>
      <c r="AM832" s="650"/>
      <c r="AN832" s="650"/>
      <c r="AO832" s="650"/>
      <c r="AP832" s="650"/>
      <c r="AQ832" s="650"/>
      <c r="AR832" s="650"/>
      <c r="AS832" s="650"/>
      <c r="AT832" s="650"/>
      <c r="AU832" s="650"/>
      <c r="AV832" s="650"/>
      <c r="AW832" s="650"/>
      <c r="AX832" s="650"/>
      <c r="AY832" s="650"/>
      <c r="AZ832" s="650"/>
      <c r="BA832" s="650"/>
      <c r="BB832" s="650"/>
      <c r="BC832" s="650"/>
      <c r="BD832" s="650"/>
      <c r="BE832" s="650"/>
      <c r="BF832" s="650"/>
      <c r="BG832" s="650"/>
      <c r="BH832" s="650"/>
      <c r="BI832" s="650"/>
      <c r="BJ832" s="650"/>
      <c r="BK832" s="650"/>
      <c r="BL832" s="650"/>
      <c r="BM832" s="650"/>
      <c r="BN832" s="650"/>
      <c r="BO832" s="650"/>
      <c r="BP832" s="650"/>
      <c r="BQ832" s="650"/>
      <c r="BR832" s="650"/>
      <c r="BS832" s="650"/>
      <c r="BT832" s="650"/>
      <c r="BU832" s="650"/>
      <c r="BV832" s="650"/>
      <c r="BW832" s="650"/>
      <c r="BX832" s="650"/>
      <c r="BY832" s="650"/>
      <c r="BZ832" s="650"/>
      <c r="CA832" s="650"/>
      <c r="CB832" s="650"/>
      <c r="CC832" s="650"/>
      <c r="CD832" s="650"/>
      <c r="CE832" s="650"/>
      <c r="CF832" s="650"/>
      <c r="CG832" s="650"/>
      <c r="CH832" s="650"/>
    </row>
    <row r="833" spans="1:86" ht="13.5" customHeight="1">
      <c r="A833" s="379"/>
      <c r="B833" s="649"/>
      <c r="C833" s="650"/>
      <c r="D833" s="650"/>
      <c r="E833" s="650"/>
      <c r="F833" s="650"/>
      <c r="G833" s="650"/>
      <c r="H833" s="650"/>
      <c r="I833" s="650"/>
      <c r="J833" s="650"/>
      <c r="K833" s="650"/>
      <c r="L833" s="650"/>
      <c r="M833" s="650"/>
      <c r="N833" s="650"/>
      <c r="O833" s="650"/>
      <c r="P833" s="650"/>
      <c r="Q833" s="650"/>
      <c r="R833" s="650"/>
      <c r="S833" s="650"/>
      <c r="T833" s="650"/>
      <c r="U833" s="650"/>
      <c r="V833" s="650"/>
      <c r="W833" s="650"/>
      <c r="X833" s="650"/>
      <c r="Y833" s="650"/>
      <c r="Z833" s="650"/>
      <c r="AA833" s="650"/>
      <c r="AB833" s="650"/>
      <c r="AC833" s="650"/>
      <c r="AD833" s="650"/>
      <c r="AE833" s="650"/>
      <c r="AF833" s="650"/>
      <c r="AG833" s="650"/>
      <c r="AH833" s="650"/>
      <c r="AI833" s="650"/>
      <c r="AJ833" s="650"/>
      <c r="AK833" s="650"/>
      <c r="AL833" s="650"/>
      <c r="AM833" s="650"/>
      <c r="AN833" s="650"/>
      <c r="AO833" s="650"/>
      <c r="AP833" s="650"/>
      <c r="AQ833" s="650"/>
      <c r="AR833" s="650"/>
      <c r="AS833" s="650"/>
      <c r="AT833" s="650"/>
      <c r="AU833" s="650"/>
      <c r="AV833" s="650"/>
      <c r="AW833" s="650"/>
      <c r="AX833" s="650"/>
      <c r="AY833" s="650"/>
      <c r="AZ833" s="650"/>
      <c r="BA833" s="650"/>
      <c r="BB833" s="650"/>
      <c r="BC833" s="650"/>
      <c r="BD833" s="650"/>
      <c r="BE833" s="650"/>
      <c r="BF833" s="650"/>
      <c r="BG833" s="650"/>
      <c r="BH833" s="650"/>
      <c r="BI833" s="650"/>
      <c r="BJ833" s="650"/>
      <c r="BK833" s="650"/>
      <c r="BL833" s="650"/>
      <c r="BM833" s="650"/>
      <c r="BN833" s="650"/>
      <c r="BO833" s="650"/>
      <c r="BP833" s="650"/>
      <c r="BQ833" s="650"/>
      <c r="BR833" s="650"/>
      <c r="BS833" s="650"/>
      <c r="BT833" s="650"/>
      <c r="BU833" s="650"/>
      <c r="BV833" s="650"/>
      <c r="BW833" s="650"/>
      <c r="BX833" s="650"/>
      <c r="BY833" s="650"/>
      <c r="BZ833" s="650"/>
      <c r="CA833" s="650"/>
      <c r="CB833" s="650"/>
      <c r="CC833" s="650"/>
      <c r="CD833" s="650"/>
      <c r="CE833" s="650"/>
      <c r="CF833" s="650"/>
      <c r="CG833" s="650"/>
      <c r="CH833" s="650"/>
    </row>
    <row r="834" spans="1:86" ht="13.5" customHeight="1">
      <c r="A834" s="379"/>
      <c r="B834" s="649"/>
      <c r="C834" s="650"/>
      <c r="D834" s="650"/>
      <c r="E834" s="650"/>
      <c r="F834" s="650"/>
      <c r="G834" s="650"/>
      <c r="H834" s="650"/>
      <c r="I834" s="650"/>
      <c r="J834" s="650"/>
      <c r="K834" s="650"/>
      <c r="L834" s="650"/>
      <c r="M834" s="650"/>
      <c r="N834" s="650"/>
      <c r="O834" s="650"/>
      <c r="P834" s="650"/>
      <c r="Q834" s="650"/>
      <c r="R834" s="650"/>
      <c r="S834" s="650"/>
      <c r="T834" s="650"/>
      <c r="U834" s="650"/>
      <c r="V834" s="650"/>
      <c r="W834" s="650"/>
      <c r="X834" s="650"/>
      <c r="Y834" s="650"/>
      <c r="Z834" s="650"/>
      <c r="AA834" s="650"/>
      <c r="AB834" s="650"/>
      <c r="AC834" s="650"/>
      <c r="AD834" s="650"/>
      <c r="AE834" s="650"/>
      <c r="AF834" s="650"/>
      <c r="AG834" s="650"/>
      <c r="AH834" s="650"/>
      <c r="AI834" s="650"/>
      <c r="AJ834" s="650"/>
      <c r="AK834" s="650"/>
      <c r="AL834" s="650"/>
      <c r="AM834" s="650"/>
      <c r="AN834" s="650"/>
      <c r="AO834" s="650"/>
      <c r="AP834" s="650"/>
      <c r="AQ834" s="650"/>
      <c r="AR834" s="650"/>
      <c r="AS834" s="650"/>
      <c r="AT834" s="650"/>
      <c r="AU834" s="650"/>
      <c r="AV834" s="650"/>
      <c r="AW834" s="650"/>
      <c r="AX834" s="650"/>
      <c r="AY834" s="650"/>
      <c r="AZ834" s="650"/>
      <c r="BA834" s="650"/>
      <c r="BB834" s="650"/>
      <c r="BC834" s="650"/>
      <c r="BD834" s="650"/>
      <c r="BE834" s="650"/>
      <c r="BF834" s="650"/>
      <c r="BG834" s="650"/>
      <c r="BH834" s="650"/>
      <c r="BI834" s="650"/>
      <c r="BJ834" s="650"/>
      <c r="BK834" s="650"/>
      <c r="BL834" s="650"/>
      <c r="BM834" s="650"/>
      <c r="BN834" s="650"/>
      <c r="BO834" s="650"/>
      <c r="BP834" s="650"/>
      <c r="BQ834" s="650"/>
      <c r="BR834" s="650"/>
      <c r="BS834" s="650"/>
      <c r="BT834" s="650"/>
      <c r="BU834" s="650"/>
      <c r="BV834" s="650"/>
      <c r="BW834" s="650"/>
      <c r="BX834" s="650"/>
      <c r="BY834" s="650"/>
      <c r="BZ834" s="650"/>
      <c r="CA834" s="650"/>
      <c r="CB834" s="650"/>
      <c r="CC834" s="650"/>
      <c r="CD834" s="650"/>
      <c r="CE834" s="650"/>
      <c r="CF834" s="650"/>
      <c r="CG834" s="650"/>
      <c r="CH834" s="650"/>
    </row>
    <row r="835" spans="1:86" ht="13.5" customHeight="1">
      <c r="A835" s="379"/>
      <c r="B835" s="649"/>
      <c r="C835" s="650"/>
      <c r="D835" s="650"/>
      <c r="E835" s="650"/>
      <c r="F835" s="650"/>
      <c r="G835" s="650"/>
      <c r="H835" s="650"/>
      <c r="I835" s="650"/>
      <c r="J835" s="650"/>
      <c r="K835" s="650"/>
      <c r="L835" s="650"/>
      <c r="M835" s="650"/>
      <c r="N835" s="650"/>
      <c r="O835" s="650"/>
      <c r="P835" s="650"/>
      <c r="Q835" s="650"/>
      <c r="R835" s="650"/>
      <c r="S835" s="650"/>
      <c r="T835" s="650"/>
      <c r="U835" s="650"/>
      <c r="V835" s="650"/>
      <c r="W835" s="650"/>
      <c r="X835" s="650"/>
      <c r="Y835" s="650"/>
      <c r="Z835" s="650"/>
      <c r="AA835" s="650"/>
      <c r="AB835" s="650"/>
      <c r="AC835" s="650"/>
      <c r="AD835" s="650"/>
      <c r="AE835" s="650"/>
      <c r="AF835" s="650"/>
      <c r="AG835" s="650"/>
      <c r="AH835" s="650"/>
      <c r="AI835" s="650"/>
      <c r="AJ835" s="650"/>
      <c r="AK835" s="650"/>
      <c r="AL835" s="650"/>
      <c r="AM835" s="650"/>
      <c r="AN835" s="650"/>
      <c r="AO835" s="650"/>
      <c r="AP835" s="650"/>
      <c r="AQ835" s="650"/>
      <c r="AR835" s="650"/>
      <c r="AS835" s="650"/>
      <c r="AT835" s="650"/>
      <c r="AU835" s="650"/>
      <c r="AV835" s="650"/>
      <c r="AW835" s="650"/>
      <c r="AX835" s="650"/>
      <c r="AY835" s="650"/>
      <c r="AZ835" s="650"/>
      <c r="BA835" s="650"/>
      <c r="BB835" s="650"/>
      <c r="BC835" s="650"/>
      <c r="BD835" s="650"/>
      <c r="BE835" s="650"/>
      <c r="BF835" s="650"/>
      <c r="BG835" s="650"/>
      <c r="BH835" s="650"/>
      <c r="BI835" s="650"/>
      <c r="BJ835" s="650"/>
      <c r="BK835" s="650"/>
      <c r="BL835" s="650"/>
      <c r="BM835" s="650"/>
      <c r="BN835" s="650"/>
      <c r="BO835" s="650"/>
      <c r="BP835" s="650"/>
      <c r="BQ835" s="650"/>
      <c r="BR835" s="650"/>
      <c r="BS835" s="650"/>
      <c r="BT835" s="650"/>
      <c r="BU835" s="650"/>
      <c r="BV835" s="650"/>
      <c r="BW835" s="650"/>
      <c r="BX835" s="650"/>
      <c r="BY835" s="650"/>
      <c r="BZ835" s="650"/>
      <c r="CA835" s="650"/>
      <c r="CB835" s="650"/>
      <c r="CC835" s="650"/>
      <c r="CD835" s="650"/>
      <c r="CE835" s="650"/>
      <c r="CF835" s="650"/>
      <c r="CG835" s="650"/>
      <c r="CH835" s="650"/>
    </row>
    <row r="836" spans="1:86" ht="13.5" customHeight="1">
      <c r="A836" s="379"/>
      <c r="B836" s="649"/>
      <c r="C836" s="650"/>
      <c r="D836" s="650"/>
      <c r="E836" s="650"/>
      <c r="F836" s="650"/>
      <c r="G836" s="650"/>
      <c r="H836" s="650"/>
      <c r="I836" s="650"/>
      <c r="J836" s="650"/>
      <c r="K836" s="650"/>
      <c r="L836" s="650"/>
      <c r="M836" s="650"/>
      <c r="N836" s="650"/>
      <c r="O836" s="650"/>
      <c r="P836" s="650"/>
      <c r="Q836" s="650"/>
      <c r="R836" s="650"/>
      <c r="S836" s="650"/>
      <c r="T836" s="650"/>
      <c r="U836" s="650"/>
      <c r="V836" s="650"/>
      <c r="W836" s="650"/>
      <c r="X836" s="650"/>
      <c r="Y836" s="650"/>
      <c r="Z836" s="650"/>
      <c r="AA836" s="650"/>
      <c r="AB836" s="650"/>
      <c r="AC836" s="650"/>
      <c r="AD836" s="650"/>
      <c r="AE836" s="650"/>
      <c r="AF836" s="650"/>
      <c r="AG836" s="650"/>
      <c r="AH836" s="650"/>
      <c r="AI836" s="650"/>
      <c r="AJ836" s="650"/>
      <c r="AK836" s="650"/>
      <c r="AL836" s="650"/>
      <c r="AM836" s="650"/>
      <c r="AN836" s="650"/>
      <c r="AO836" s="650"/>
      <c r="AP836" s="650"/>
      <c r="AQ836" s="650"/>
      <c r="AR836" s="650"/>
      <c r="AS836" s="650"/>
      <c r="AT836" s="650"/>
      <c r="AU836" s="650"/>
      <c r="AV836" s="650"/>
      <c r="AW836" s="650"/>
      <c r="AX836" s="650"/>
      <c r="AY836" s="650"/>
      <c r="AZ836" s="650"/>
      <c r="BA836" s="650"/>
      <c r="BB836" s="650"/>
      <c r="BC836" s="650"/>
      <c r="BD836" s="650"/>
      <c r="BE836" s="650"/>
      <c r="BF836" s="650"/>
      <c r="BG836" s="650"/>
      <c r="BH836" s="650"/>
      <c r="BI836" s="650"/>
      <c r="BJ836" s="650"/>
      <c r="BK836" s="650"/>
      <c r="BL836" s="650"/>
      <c r="BM836" s="650"/>
      <c r="BN836" s="650"/>
      <c r="BO836" s="650"/>
      <c r="BP836" s="650"/>
      <c r="BQ836" s="650"/>
      <c r="BR836" s="650"/>
      <c r="BS836" s="650"/>
      <c r="BT836" s="650"/>
      <c r="BU836" s="650"/>
      <c r="BV836" s="650"/>
      <c r="BW836" s="650"/>
      <c r="BX836" s="650"/>
      <c r="BY836" s="650"/>
      <c r="BZ836" s="650"/>
      <c r="CA836" s="650"/>
      <c r="CB836" s="650"/>
      <c r="CC836" s="650"/>
      <c r="CD836" s="650"/>
      <c r="CE836" s="650"/>
      <c r="CF836" s="650"/>
      <c r="CG836" s="650"/>
      <c r="CH836" s="650"/>
    </row>
    <row r="837" spans="1:86" ht="13.5" customHeight="1">
      <c r="A837" s="379"/>
      <c r="B837" s="649"/>
      <c r="C837" s="650"/>
      <c r="D837" s="650"/>
      <c r="E837" s="650"/>
      <c r="F837" s="650"/>
      <c r="G837" s="650"/>
      <c r="H837" s="650"/>
      <c r="I837" s="650"/>
      <c r="J837" s="650"/>
      <c r="K837" s="650"/>
      <c r="L837" s="650"/>
      <c r="M837" s="650"/>
      <c r="N837" s="650"/>
      <c r="O837" s="650"/>
      <c r="P837" s="650"/>
      <c r="Q837" s="650"/>
      <c r="R837" s="650"/>
      <c r="S837" s="650"/>
      <c r="T837" s="650"/>
      <c r="U837" s="650"/>
      <c r="V837" s="650"/>
      <c r="W837" s="650"/>
      <c r="X837" s="650"/>
      <c r="Y837" s="650"/>
      <c r="Z837" s="650"/>
      <c r="AA837" s="650"/>
      <c r="AB837" s="650"/>
      <c r="AC837" s="650"/>
      <c r="AD837" s="650"/>
      <c r="AE837" s="650"/>
      <c r="AF837" s="650"/>
      <c r="AG837" s="650"/>
      <c r="AH837" s="650"/>
      <c r="AI837" s="650"/>
      <c r="AJ837" s="650"/>
      <c r="AK837" s="650"/>
      <c r="AL837" s="650"/>
      <c r="AM837" s="650"/>
      <c r="AN837" s="650"/>
      <c r="AO837" s="650"/>
      <c r="AP837" s="650"/>
      <c r="AQ837" s="650"/>
      <c r="AR837" s="650"/>
      <c r="AS837" s="650"/>
      <c r="AT837" s="650"/>
      <c r="AU837" s="650"/>
      <c r="AV837" s="650"/>
      <c r="AW837" s="650"/>
      <c r="AX837" s="650"/>
      <c r="AY837" s="650"/>
      <c r="AZ837" s="650"/>
      <c r="BA837" s="650"/>
      <c r="BB837" s="650"/>
      <c r="BC837" s="650"/>
      <c r="BD837" s="650"/>
      <c r="BE837" s="650"/>
      <c r="BF837" s="650"/>
      <c r="BG837" s="650"/>
      <c r="BH837" s="650"/>
      <c r="BI837" s="650"/>
      <c r="BJ837" s="650"/>
      <c r="BK837" s="650"/>
      <c r="BL837" s="650"/>
      <c r="BM837" s="650"/>
      <c r="BN837" s="650"/>
      <c r="BO837" s="650"/>
      <c r="BP837" s="650"/>
      <c r="BQ837" s="650"/>
      <c r="BR837" s="650"/>
      <c r="BS837" s="650"/>
      <c r="BT837" s="650"/>
      <c r="BU837" s="650"/>
      <c r="BV837" s="650"/>
      <c r="BW837" s="650"/>
      <c r="BX837" s="650"/>
      <c r="BY837" s="650"/>
      <c r="BZ837" s="650"/>
      <c r="CA837" s="650"/>
      <c r="CB837" s="650"/>
      <c r="CC837" s="650"/>
      <c r="CD837" s="650"/>
      <c r="CE837" s="650"/>
      <c r="CF837" s="650"/>
      <c r="CG837" s="650"/>
      <c r="CH837" s="650"/>
    </row>
    <row r="838" spans="1:86" ht="13.5" customHeight="1">
      <c r="A838" s="379"/>
      <c r="B838" s="649"/>
      <c r="C838" s="650"/>
      <c r="D838" s="650"/>
      <c r="E838" s="650"/>
      <c r="F838" s="650"/>
      <c r="G838" s="650"/>
      <c r="H838" s="650"/>
      <c r="I838" s="650"/>
      <c r="J838" s="650"/>
      <c r="K838" s="650"/>
      <c r="L838" s="650"/>
      <c r="M838" s="650"/>
      <c r="N838" s="650"/>
      <c r="O838" s="650"/>
      <c r="P838" s="650"/>
      <c r="Q838" s="650"/>
      <c r="R838" s="650"/>
      <c r="S838" s="650"/>
      <c r="T838" s="650"/>
      <c r="U838" s="650"/>
      <c r="V838" s="650"/>
      <c r="W838" s="650"/>
      <c r="X838" s="650"/>
      <c r="Y838" s="650"/>
      <c r="Z838" s="650"/>
      <c r="AA838" s="650"/>
      <c r="AB838" s="650"/>
      <c r="AC838" s="650"/>
      <c r="AD838" s="650"/>
      <c r="AE838" s="650"/>
      <c r="AF838" s="650"/>
      <c r="AG838" s="650"/>
      <c r="AH838" s="650"/>
      <c r="AI838" s="650"/>
      <c r="AJ838" s="650"/>
      <c r="AK838" s="650"/>
      <c r="AL838" s="650"/>
      <c r="AM838" s="650"/>
      <c r="AN838" s="650"/>
      <c r="AO838" s="650"/>
      <c r="AP838" s="650"/>
      <c r="AQ838" s="650"/>
      <c r="AR838" s="650"/>
      <c r="AS838" s="650"/>
      <c r="AT838" s="650"/>
      <c r="AU838" s="650"/>
      <c r="AV838" s="650"/>
      <c r="AW838" s="650"/>
      <c r="AX838" s="650"/>
      <c r="AY838" s="650"/>
      <c r="AZ838" s="650"/>
      <c r="BA838" s="650"/>
      <c r="BB838" s="650"/>
      <c r="BC838" s="650"/>
      <c r="BD838" s="650"/>
      <c r="BE838" s="650"/>
      <c r="BF838" s="650"/>
      <c r="BG838" s="650"/>
      <c r="BH838" s="650"/>
      <c r="BI838" s="650"/>
      <c r="BJ838" s="650"/>
      <c r="BK838" s="650"/>
      <c r="BL838" s="650"/>
      <c r="BM838" s="650"/>
      <c r="BN838" s="650"/>
      <c r="BO838" s="650"/>
      <c r="BP838" s="650"/>
      <c r="BQ838" s="650"/>
      <c r="BR838" s="650"/>
      <c r="BS838" s="650"/>
      <c r="BT838" s="650"/>
      <c r="BU838" s="650"/>
      <c r="BV838" s="650"/>
      <c r="BW838" s="650"/>
      <c r="BX838" s="650"/>
      <c r="BY838" s="650"/>
      <c r="BZ838" s="650"/>
      <c r="CA838" s="650"/>
      <c r="CB838" s="650"/>
      <c r="CC838" s="650"/>
      <c r="CD838" s="650"/>
      <c r="CE838" s="650"/>
      <c r="CF838" s="650"/>
      <c r="CG838" s="650"/>
      <c r="CH838" s="650"/>
    </row>
    <row r="839" spans="1:86" ht="13.5" customHeight="1">
      <c r="A839" s="379"/>
      <c r="B839" s="649"/>
      <c r="C839" s="650"/>
      <c r="D839" s="650"/>
      <c r="E839" s="650"/>
      <c r="F839" s="650"/>
      <c r="G839" s="650"/>
      <c r="H839" s="650"/>
      <c r="I839" s="650"/>
      <c r="J839" s="650"/>
      <c r="K839" s="650"/>
      <c r="L839" s="650"/>
      <c r="M839" s="650"/>
      <c r="N839" s="650"/>
      <c r="O839" s="650"/>
      <c r="P839" s="650"/>
      <c r="Q839" s="650"/>
      <c r="R839" s="650"/>
      <c r="S839" s="650"/>
      <c r="T839" s="650"/>
      <c r="U839" s="650"/>
      <c r="V839" s="650"/>
      <c r="W839" s="650"/>
      <c r="X839" s="650"/>
      <c r="Y839" s="650"/>
      <c r="Z839" s="650"/>
      <c r="AA839" s="650"/>
      <c r="AB839" s="650"/>
      <c r="AC839" s="650"/>
      <c r="AD839" s="650"/>
      <c r="AE839" s="650"/>
      <c r="AF839" s="650"/>
      <c r="AG839" s="650"/>
      <c r="AH839" s="650"/>
      <c r="AI839" s="650"/>
      <c r="AJ839" s="650"/>
      <c r="AK839" s="650"/>
      <c r="AL839" s="650"/>
      <c r="AM839" s="650"/>
      <c r="AN839" s="650"/>
      <c r="AO839" s="650"/>
      <c r="AP839" s="650"/>
      <c r="AQ839" s="650"/>
      <c r="AR839" s="650"/>
      <c r="AS839" s="650"/>
      <c r="AT839" s="650"/>
      <c r="AU839" s="650"/>
      <c r="AV839" s="650"/>
      <c r="AW839" s="650"/>
      <c r="AX839" s="650"/>
      <c r="AY839" s="650"/>
      <c r="AZ839" s="650"/>
      <c r="BA839" s="650"/>
      <c r="BB839" s="650"/>
      <c r="BC839" s="650"/>
      <c r="BD839" s="650"/>
      <c r="BE839" s="650"/>
      <c r="BF839" s="650"/>
      <c r="BG839" s="650"/>
      <c r="BH839" s="650"/>
      <c r="BI839" s="650"/>
      <c r="BJ839" s="650"/>
      <c r="BK839" s="650"/>
      <c r="BL839" s="650"/>
      <c r="BM839" s="650"/>
      <c r="BN839" s="650"/>
      <c r="BO839" s="650"/>
      <c r="BP839" s="650"/>
      <c r="BQ839" s="650"/>
      <c r="BR839" s="650"/>
      <c r="BS839" s="650"/>
      <c r="BT839" s="650"/>
      <c r="BU839" s="650"/>
      <c r="BV839" s="650"/>
      <c r="BW839" s="650"/>
      <c r="BX839" s="650"/>
      <c r="BY839" s="650"/>
      <c r="BZ839" s="650"/>
      <c r="CA839" s="650"/>
      <c r="CB839" s="650"/>
      <c r="CC839" s="650"/>
      <c r="CD839" s="650"/>
      <c r="CE839" s="650"/>
      <c r="CF839" s="650"/>
      <c r="CG839" s="650"/>
      <c r="CH839" s="650"/>
    </row>
    <row r="840" spans="1:86" ht="13.5" customHeight="1">
      <c r="A840" s="379"/>
      <c r="B840" s="649"/>
      <c r="C840" s="650"/>
      <c r="D840" s="650"/>
      <c r="E840" s="650"/>
      <c r="F840" s="650"/>
      <c r="G840" s="650"/>
      <c r="H840" s="650"/>
      <c r="I840" s="650"/>
      <c r="J840" s="650"/>
      <c r="K840" s="650"/>
      <c r="L840" s="650"/>
      <c r="M840" s="650"/>
      <c r="N840" s="650"/>
      <c r="O840" s="650"/>
      <c r="P840" s="650"/>
      <c r="Q840" s="650"/>
      <c r="R840" s="650"/>
      <c r="S840" s="650"/>
      <c r="T840" s="650"/>
      <c r="U840" s="650"/>
      <c r="V840" s="650"/>
      <c r="W840" s="650"/>
      <c r="X840" s="650"/>
      <c r="Y840" s="650"/>
      <c r="Z840" s="650"/>
      <c r="AA840" s="650"/>
      <c r="AB840" s="650"/>
      <c r="AC840" s="650"/>
      <c r="AD840" s="650"/>
      <c r="AE840" s="650"/>
      <c r="AF840" s="650"/>
      <c r="AG840" s="650"/>
      <c r="AH840" s="650"/>
      <c r="AI840" s="650"/>
      <c r="AJ840" s="650"/>
      <c r="AK840" s="650"/>
      <c r="AL840" s="650"/>
      <c r="AM840" s="650"/>
      <c r="AN840" s="650"/>
      <c r="AO840" s="650"/>
      <c r="AP840" s="650"/>
      <c r="AQ840" s="650"/>
      <c r="AR840" s="650"/>
      <c r="AS840" s="650"/>
      <c r="AT840" s="650"/>
      <c r="AU840" s="650"/>
      <c r="AV840" s="650"/>
      <c r="AW840" s="650"/>
      <c r="AX840" s="650"/>
      <c r="AY840" s="650"/>
      <c r="AZ840" s="650"/>
      <c r="BA840" s="650"/>
      <c r="BB840" s="650"/>
      <c r="BC840" s="650"/>
      <c r="BD840" s="650"/>
      <c r="BE840" s="650"/>
      <c r="BF840" s="650"/>
      <c r="BG840" s="650"/>
      <c r="BH840" s="650"/>
      <c r="BI840" s="650"/>
      <c r="BJ840" s="650"/>
      <c r="BK840" s="650"/>
      <c r="BL840" s="650"/>
      <c r="BM840" s="650"/>
      <c r="BN840" s="650"/>
      <c r="BO840" s="650"/>
      <c r="BP840" s="650"/>
      <c r="BQ840" s="650"/>
      <c r="BR840" s="650"/>
      <c r="BS840" s="650"/>
      <c r="BT840" s="650"/>
      <c r="BU840" s="650"/>
      <c r="BV840" s="650"/>
      <c r="BW840" s="650"/>
      <c r="BX840" s="650"/>
      <c r="BY840" s="650"/>
      <c r="BZ840" s="650"/>
      <c r="CA840" s="650"/>
      <c r="CB840" s="650"/>
      <c r="CC840" s="650"/>
      <c r="CD840" s="650"/>
      <c r="CE840" s="650"/>
      <c r="CF840" s="650"/>
      <c r="CG840" s="650"/>
      <c r="CH840" s="650"/>
    </row>
    <row r="841" spans="1:86" ht="13.5" customHeight="1">
      <c r="A841" s="379"/>
      <c r="B841" s="649"/>
      <c r="C841" s="650"/>
      <c r="D841" s="650"/>
      <c r="E841" s="650"/>
      <c r="F841" s="650"/>
      <c r="G841" s="650"/>
      <c r="H841" s="650"/>
      <c r="I841" s="650"/>
      <c r="J841" s="650"/>
      <c r="K841" s="650"/>
      <c r="L841" s="650"/>
      <c r="M841" s="650"/>
      <c r="N841" s="650"/>
      <c r="O841" s="650"/>
      <c r="P841" s="650"/>
      <c r="Q841" s="650"/>
      <c r="R841" s="650"/>
      <c r="S841" s="650"/>
      <c r="T841" s="650"/>
      <c r="U841" s="650"/>
      <c r="V841" s="650"/>
      <c r="W841" s="650"/>
      <c r="X841" s="650"/>
      <c r="Y841" s="650"/>
      <c r="Z841" s="650"/>
      <c r="AA841" s="650"/>
      <c r="AB841" s="650"/>
      <c r="AC841" s="650"/>
      <c r="AD841" s="650"/>
      <c r="AE841" s="650"/>
      <c r="AF841" s="650"/>
      <c r="AG841" s="650"/>
      <c r="AH841" s="650"/>
      <c r="AI841" s="650"/>
      <c r="AJ841" s="650"/>
      <c r="AK841" s="650"/>
      <c r="AL841" s="650"/>
      <c r="AM841" s="650"/>
      <c r="AN841" s="650"/>
      <c r="AO841" s="650"/>
      <c r="AP841" s="650"/>
      <c r="AQ841" s="650"/>
      <c r="AR841" s="650"/>
      <c r="AS841" s="650"/>
      <c r="AT841" s="650"/>
      <c r="AU841" s="650"/>
      <c r="AV841" s="650"/>
      <c r="AW841" s="650"/>
      <c r="AX841" s="650"/>
      <c r="AY841" s="650"/>
      <c r="AZ841" s="650"/>
      <c r="BA841" s="650"/>
      <c r="BB841" s="650"/>
      <c r="BC841" s="650"/>
      <c r="BD841" s="650"/>
      <c r="BE841" s="650"/>
      <c r="BF841" s="650"/>
      <c r="BG841" s="650"/>
      <c r="BH841" s="650"/>
      <c r="BI841" s="650"/>
      <c r="BJ841" s="650"/>
      <c r="BK841" s="650"/>
      <c r="BL841" s="650"/>
      <c r="BM841" s="650"/>
      <c r="BN841" s="650"/>
      <c r="BO841" s="650"/>
      <c r="BP841" s="650"/>
      <c r="BQ841" s="650"/>
      <c r="BR841" s="650"/>
      <c r="BS841" s="650"/>
      <c r="BT841" s="650"/>
      <c r="BU841" s="650"/>
      <c r="BV841" s="650"/>
      <c r="BW841" s="650"/>
      <c r="BX841" s="650"/>
      <c r="BY841" s="650"/>
      <c r="BZ841" s="650"/>
      <c r="CA841" s="650"/>
      <c r="CB841" s="650"/>
      <c r="CC841" s="650"/>
      <c r="CD841" s="650"/>
      <c r="CE841" s="650"/>
      <c r="CF841" s="650"/>
      <c r="CG841" s="650"/>
      <c r="CH841" s="650"/>
    </row>
    <row r="842" spans="1:86" ht="13.5" customHeight="1">
      <c r="A842" s="379"/>
      <c r="B842" s="649"/>
      <c r="C842" s="650"/>
      <c r="D842" s="650"/>
      <c r="E842" s="650"/>
      <c r="F842" s="650"/>
      <c r="G842" s="650"/>
      <c r="H842" s="650"/>
      <c r="I842" s="650"/>
      <c r="J842" s="650"/>
      <c r="K842" s="650"/>
      <c r="L842" s="650"/>
      <c r="M842" s="650"/>
      <c r="N842" s="650"/>
      <c r="O842" s="650"/>
      <c r="P842" s="650"/>
      <c r="Q842" s="650"/>
      <c r="R842" s="650"/>
      <c r="S842" s="650"/>
      <c r="T842" s="650"/>
      <c r="U842" s="650"/>
      <c r="V842" s="650"/>
      <c r="W842" s="650"/>
      <c r="X842" s="650"/>
      <c r="Y842" s="650"/>
      <c r="Z842" s="650"/>
      <c r="AA842" s="650"/>
      <c r="AB842" s="650"/>
      <c r="AC842" s="650"/>
      <c r="AD842" s="650"/>
      <c r="AE842" s="650"/>
      <c r="AF842" s="650"/>
      <c r="AG842" s="650"/>
      <c r="AH842" s="650"/>
      <c r="AI842" s="650"/>
      <c r="AJ842" s="650"/>
      <c r="AK842" s="650"/>
      <c r="AL842" s="650"/>
      <c r="AM842" s="650"/>
      <c r="AN842" s="650"/>
      <c r="AO842" s="650"/>
      <c r="AP842" s="650"/>
      <c r="AQ842" s="650"/>
      <c r="AR842" s="650"/>
      <c r="AS842" s="650"/>
      <c r="AT842" s="650"/>
      <c r="AU842" s="650"/>
      <c r="AV842" s="650"/>
      <c r="AW842" s="650"/>
      <c r="AX842" s="650"/>
      <c r="AY842" s="650"/>
      <c r="AZ842" s="650"/>
      <c r="BA842" s="650"/>
      <c r="BB842" s="650"/>
      <c r="BC842" s="650"/>
      <c r="BD842" s="650"/>
      <c r="BE842" s="650"/>
      <c r="BF842" s="650"/>
      <c r="BG842" s="650"/>
      <c r="BH842" s="650"/>
      <c r="BI842" s="650"/>
      <c r="BJ842" s="650"/>
      <c r="BK842" s="650"/>
      <c r="BL842" s="650"/>
      <c r="BM842" s="650"/>
      <c r="BN842" s="650"/>
      <c r="BO842" s="650"/>
      <c r="BP842" s="650"/>
      <c r="BQ842" s="650"/>
      <c r="BR842" s="650"/>
      <c r="BS842" s="650"/>
      <c r="BT842" s="650"/>
      <c r="BU842" s="650"/>
      <c r="BV842" s="650"/>
      <c r="BW842" s="650"/>
      <c r="BX842" s="650"/>
      <c r="BY842" s="650"/>
      <c r="BZ842" s="650"/>
      <c r="CA842" s="650"/>
      <c r="CB842" s="650"/>
      <c r="CC842" s="650"/>
      <c r="CD842" s="650"/>
      <c r="CE842" s="650"/>
      <c r="CF842" s="650"/>
      <c r="CG842" s="650"/>
      <c r="CH842" s="650"/>
    </row>
    <row r="843" spans="1:86" ht="13.5" customHeight="1">
      <c r="A843" s="379"/>
      <c r="B843" s="649"/>
      <c r="C843" s="650"/>
      <c r="D843" s="650"/>
      <c r="E843" s="650"/>
      <c r="F843" s="650"/>
      <c r="G843" s="650"/>
      <c r="H843" s="650"/>
      <c r="I843" s="650"/>
      <c r="J843" s="650"/>
      <c r="K843" s="650"/>
      <c r="L843" s="650"/>
      <c r="M843" s="650"/>
      <c r="N843" s="650"/>
      <c r="O843" s="650"/>
      <c r="P843" s="650"/>
      <c r="Q843" s="650"/>
      <c r="R843" s="650"/>
      <c r="S843" s="650"/>
      <c r="T843" s="650"/>
      <c r="U843" s="650"/>
      <c r="V843" s="650"/>
      <c r="W843" s="650"/>
      <c r="X843" s="650"/>
      <c r="Y843" s="650"/>
      <c r="Z843" s="650"/>
      <c r="AA843" s="650"/>
      <c r="AB843" s="650"/>
      <c r="AC843" s="650"/>
      <c r="AD843" s="650"/>
      <c r="AE843" s="650"/>
      <c r="AF843" s="650"/>
      <c r="AG843" s="650"/>
      <c r="AH843" s="650"/>
      <c r="AI843" s="650"/>
      <c r="AJ843" s="650"/>
      <c r="AK843" s="650"/>
      <c r="AL843" s="650"/>
      <c r="AM843" s="650"/>
      <c r="AN843" s="650"/>
      <c r="AO843" s="650"/>
      <c r="AP843" s="650"/>
      <c r="AQ843" s="650"/>
      <c r="AR843" s="650"/>
      <c r="AS843" s="650"/>
      <c r="AT843" s="650"/>
      <c r="AU843" s="650"/>
      <c r="AV843" s="650"/>
      <c r="AW843" s="650"/>
      <c r="AX843" s="650"/>
      <c r="AY843" s="650"/>
      <c r="AZ843" s="650"/>
      <c r="BA843" s="650"/>
      <c r="BB843" s="650"/>
      <c r="BC843" s="650"/>
      <c r="BD843" s="650"/>
      <c r="BE843" s="650"/>
      <c r="BF843" s="650"/>
      <c r="BG843" s="650"/>
      <c r="BH843" s="650"/>
      <c r="BI843" s="650"/>
      <c r="BJ843" s="650"/>
      <c r="BK843" s="650"/>
      <c r="BL843" s="650"/>
      <c r="BM843" s="650"/>
      <c r="BN843" s="650"/>
      <c r="BO843" s="650"/>
      <c r="BP843" s="650"/>
      <c r="BQ843" s="650"/>
      <c r="BR843" s="650"/>
      <c r="BS843" s="650"/>
      <c r="BT843" s="650"/>
      <c r="BU843" s="650"/>
      <c r="BV843" s="650"/>
      <c r="BW843" s="650"/>
      <c r="BX843" s="650"/>
      <c r="BY843" s="650"/>
      <c r="BZ843" s="650"/>
      <c r="CA843" s="650"/>
      <c r="CB843" s="650"/>
      <c r="CC843" s="650"/>
      <c r="CD843" s="650"/>
      <c r="CE843" s="650"/>
      <c r="CF843" s="650"/>
      <c r="CG843" s="650"/>
      <c r="CH843" s="650"/>
    </row>
    <row r="844" spans="1:86" ht="13.5" customHeight="1">
      <c r="A844" s="379"/>
      <c r="B844" s="649"/>
      <c r="C844" s="650"/>
      <c r="D844" s="650"/>
      <c r="E844" s="650"/>
      <c r="F844" s="650"/>
      <c r="G844" s="650"/>
      <c r="H844" s="650"/>
      <c r="I844" s="650"/>
      <c r="J844" s="650"/>
      <c r="K844" s="650"/>
      <c r="L844" s="650"/>
      <c r="M844" s="650"/>
      <c r="N844" s="650"/>
      <c r="O844" s="650"/>
      <c r="P844" s="650"/>
      <c r="Q844" s="650"/>
      <c r="R844" s="650"/>
      <c r="S844" s="650"/>
      <c r="T844" s="650"/>
      <c r="U844" s="650"/>
      <c r="V844" s="650"/>
      <c r="W844" s="650"/>
      <c r="X844" s="650"/>
      <c r="Y844" s="650"/>
      <c r="Z844" s="650"/>
      <c r="AA844" s="650"/>
      <c r="AB844" s="650"/>
      <c r="AC844" s="650"/>
      <c r="AD844" s="650"/>
      <c r="AE844" s="650"/>
      <c r="AF844" s="650"/>
      <c r="AG844" s="650"/>
      <c r="AH844" s="650"/>
      <c r="AI844" s="650"/>
      <c r="AJ844" s="650"/>
      <c r="AK844" s="650"/>
      <c r="AL844" s="650"/>
      <c r="AM844" s="650"/>
      <c r="AN844" s="650"/>
      <c r="AO844" s="650"/>
      <c r="AP844" s="650"/>
      <c r="AQ844" s="650"/>
      <c r="AR844" s="650"/>
      <c r="AS844" s="650"/>
      <c r="AT844" s="650"/>
      <c r="AU844" s="650"/>
      <c r="AV844" s="650"/>
      <c r="AW844" s="650"/>
      <c r="AX844" s="650"/>
      <c r="AY844" s="650"/>
      <c r="AZ844" s="650"/>
      <c r="BA844" s="650"/>
      <c r="BB844" s="650"/>
      <c r="BC844" s="650"/>
      <c r="BD844" s="650"/>
      <c r="BE844" s="650"/>
      <c r="BF844" s="650"/>
      <c r="BG844" s="650"/>
      <c r="BH844" s="650"/>
      <c r="BI844" s="650"/>
      <c r="BJ844" s="650"/>
      <c r="BK844" s="650"/>
      <c r="BL844" s="650"/>
      <c r="BM844" s="650"/>
      <c r="BN844" s="650"/>
      <c r="BO844" s="650"/>
      <c r="BP844" s="650"/>
      <c r="BQ844" s="650"/>
      <c r="BR844" s="650"/>
      <c r="BS844" s="650"/>
      <c r="BT844" s="650"/>
      <c r="BU844" s="650"/>
      <c r="BV844" s="650"/>
      <c r="BW844" s="650"/>
      <c r="BX844" s="650"/>
      <c r="BY844" s="650"/>
      <c r="BZ844" s="650"/>
      <c r="CA844" s="650"/>
      <c r="CB844" s="650"/>
      <c r="CC844" s="650"/>
      <c r="CD844" s="650"/>
      <c r="CE844" s="650"/>
      <c r="CF844" s="650"/>
      <c r="CG844" s="650"/>
      <c r="CH844" s="650"/>
    </row>
    <row r="845" spans="1:86" ht="13.5" customHeight="1">
      <c r="A845" s="379"/>
      <c r="B845" s="649"/>
      <c r="C845" s="650"/>
      <c r="D845" s="650"/>
      <c r="E845" s="650"/>
      <c r="F845" s="650"/>
      <c r="G845" s="650"/>
      <c r="H845" s="650"/>
      <c r="I845" s="650"/>
      <c r="J845" s="650"/>
      <c r="K845" s="650"/>
      <c r="L845" s="650"/>
      <c r="M845" s="650"/>
      <c r="N845" s="650"/>
      <c r="O845" s="650"/>
      <c r="P845" s="650"/>
      <c r="Q845" s="650"/>
      <c r="R845" s="650"/>
      <c r="S845" s="650"/>
      <c r="T845" s="650"/>
      <c r="U845" s="650"/>
      <c r="V845" s="650"/>
      <c r="W845" s="650"/>
      <c r="X845" s="650"/>
      <c r="Y845" s="650"/>
      <c r="Z845" s="650"/>
      <c r="AA845" s="650"/>
      <c r="AB845" s="650"/>
      <c r="AC845" s="650"/>
      <c r="AD845" s="650"/>
      <c r="AE845" s="650"/>
      <c r="AF845" s="650"/>
      <c r="AG845" s="650"/>
      <c r="AH845" s="650"/>
      <c r="AI845" s="650"/>
      <c r="AJ845" s="650"/>
      <c r="AK845" s="650"/>
      <c r="AL845" s="650"/>
      <c r="AM845" s="650"/>
      <c r="AN845" s="650"/>
      <c r="AO845" s="650"/>
      <c r="AP845" s="650"/>
      <c r="AQ845" s="650"/>
      <c r="AR845" s="650"/>
      <c r="AS845" s="650"/>
      <c r="AT845" s="650"/>
      <c r="AU845" s="650"/>
      <c r="AV845" s="650"/>
      <c r="AW845" s="650"/>
      <c r="AX845" s="650"/>
      <c r="AY845" s="650"/>
      <c r="AZ845" s="650"/>
      <c r="BA845" s="650"/>
      <c r="BB845" s="650"/>
      <c r="BC845" s="650"/>
      <c r="BD845" s="650"/>
      <c r="BE845" s="650"/>
      <c r="BF845" s="650"/>
      <c r="BG845" s="650"/>
      <c r="BH845" s="650"/>
      <c r="BI845" s="650"/>
      <c r="BJ845" s="650"/>
      <c r="BK845" s="650"/>
      <c r="BL845" s="650"/>
      <c r="BM845" s="650"/>
      <c r="BN845" s="650"/>
      <c r="BO845" s="650"/>
      <c r="BP845" s="650"/>
      <c r="BQ845" s="650"/>
      <c r="BR845" s="650"/>
      <c r="BS845" s="650"/>
      <c r="BT845" s="650"/>
      <c r="BU845" s="650"/>
      <c r="BV845" s="650"/>
      <c r="BW845" s="650"/>
      <c r="BX845" s="650"/>
      <c r="BY845" s="650"/>
      <c r="BZ845" s="650"/>
      <c r="CA845" s="650"/>
      <c r="CB845" s="650"/>
      <c r="CC845" s="650"/>
      <c r="CD845" s="650"/>
      <c r="CE845" s="650"/>
      <c r="CF845" s="650"/>
      <c r="CG845" s="650"/>
      <c r="CH845" s="650"/>
    </row>
    <row r="846" spans="1:86" ht="13.5" customHeight="1">
      <c r="A846" s="379"/>
      <c r="B846" s="649"/>
      <c r="C846" s="650"/>
      <c r="D846" s="650"/>
      <c r="E846" s="650"/>
      <c r="F846" s="650"/>
      <c r="G846" s="650"/>
      <c r="H846" s="650"/>
      <c r="I846" s="650"/>
      <c r="J846" s="650"/>
      <c r="K846" s="650"/>
      <c r="L846" s="650"/>
      <c r="M846" s="650"/>
      <c r="N846" s="650"/>
      <c r="O846" s="650"/>
      <c r="P846" s="650"/>
      <c r="Q846" s="650"/>
      <c r="R846" s="650"/>
      <c r="S846" s="650"/>
      <c r="T846" s="650"/>
      <c r="U846" s="650"/>
      <c r="V846" s="650"/>
      <c r="W846" s="650"/>
      <c r="X846" s="650"/>
      <c r="Y846" s="650"/>
      <c r="Z846" s="650"/>
      <c r="AA846" s="650"/>
      <c r="AB846" s="650"/>
      <c r="AC846" s="650"/>
      <c r="AD846" s="650"/>
      <c r="AE846" s="650"/>
      <c r="AF846" s="650"/>
      <c r="AG846" s="650"/>
      <c r="AH846" s="650"/>
      <c r="AI846" s="650"/>
      <c r="AJ846" s="650"/>
      <c r="AK846" s="650"/>
      <c r="AL846" s="650"/>
      <c r="AM846" s="650"/>
      <c r="AN846" s="650"/>
      <c r="AO846" s="650"/>
      <c r="AP846" s="650"/>
      <c r="AQ846" s="650"/>
      <c r="AR846" s="650"/>
      <c r="AS846" s="650"/>
      <c r="AT846" s="650"/>
      <c r="AU846" s="650"/>
      <c r="AV846" s="650"/>
      <c r="AW846" s="650"/>
      <c r="AX846" s="650"/>
      <c r="AY846" s="650"/>
      <c r="AZ846" s="650"/>
      <c r="BA846" s="650"/>
      <c r="BB846" s="650"/>
      <c r="BC846" s="650"/>
      <c r="BD846" s="650"/>
      <c r="BE846" s="650"/>
      <c r="BF846" s="650"/>
      <c r="BG846" s="650"/>
      <c r="BH846" s="650"/>
      <c r="BI846" s="650"/>
      <c r="BJ846" s="650"/>
      <c r="BK846" s="650"/>
      <c r="BL846" s="650"/>
      <c r="BM846" s="650"/>
      <c r="BN846" s="650"/>
      <c r="BO846" s="650"/>
      <c r="BP846" s="650"/>
      <c r="BQ846" s="650"/>
      <c r="BR846" s="650"/>
      <c r="BS846" s="650"/>
      <c r="BT846" s="650"/>
      <c r="BU846" s="650"/>
      <c r="BV846" s="650"/>
      <c r="BW846" s="650"/>
      <c r="BX846" s="650"/>
      <c r="BY846" s="650"/>
      <c r="BZ846" s="650"/>
      <c r="CA846" s="650"/>
      <c r="CB846" s="650"/>
      <c r="CC846" s="650"/>
      <c r="CD846" s="650"/>
      <c r="CE846" s="650"/>
      <c r="CF846" s="650"/>
      <c r="CG846" s="650"/>
      <c r="CH846" s="650"/>
    </row>
    <row r="847" spans="1:86" ht="13.5" customHeight="1">
      <c r="A847" s="379"/>
      <c r="B847" s="649"/>
      <c r="C847" s="650"/>
      <c r="D847" s="650"/>
      <c r="E847" s="650"/>
      <c r="F847" s="650"/>
      <c r="G847" s="650"/>
      <c r="H847" s="650"/>
      <c r="I847" s="650"/>
      <c r="J847" s="650"/>
      <c r="K847" s="650"/>
      <c r="L847" s="650"/>
      <c r="M847" s="650"/>
      <c r="N847" s="650"/>
      <c r="O847" s="650"/>
      <c r="P847" s="650"/>
      <c r="Q847" s="650"/>
      <c r="R847" s="650"/>
      <c r="S847" s="650"/>
      <c r="T847" s="650"/>
      <c r="U847" s="650"/>
      <c r="V847" s="650"/>
      <c r="W847" s="650"/>
      <c r="X847" s="650"/>
      <c r="Y847" s="650"/>
      <c r="Z847" s="650"/>
      <c r="AA847" s="650"/>
      <c r="AB847" s="650"/>
      <c r="AC847" s="650"/>
      <c r="AD847" s="650"/>
      <c r="AE847" s="650"/>
      <c r="AF847" s="650"/>
      <c r="AG847" s="650"/>
      <c r="AH847" s="650"/>
      <c r="AI847" s="650"/>
      <c r="AJ847" s="650"/>
      <c r="AK847" s="650"/>
      <c r="AL847" s="650"/>
      <c r="AM847" s="650"/>
      <c r="AN847" s="650"/>
      <c r="AO847" s="650"/>
      <c r="AP847" s="650"/>
      <c r="AQ847" s="650"/>
      <c r="AR847" s="650"/>
      <c r="AS847" s="650"/>
      <c r="AT847" s="650"/>
      <c r="AU847" s="650"/>
      <c r="AV847" s="650"/>
      <c r="AW847" s="650"/>
      <c r="AX847" s="650"/>
      <c r="AY847" s="650"/>
      <c r="AZ847" s="650"/>
      <c r="BA847" s="650"/>
      <c r="BB847" s="650"/>
      <c r="BC847" s="650"/>
      <c r="BD847" s="650"/>
      <c r="BE847" s="650"/>
      <c r="BF847" s="650"/>
      <c r="BG847" s="650"/>
      <c r="BH847" s="650"/>
      <c r="BI847" s="650"/>
      <c r="BJ847" s="650"/>
      <c r="BK847" s="650"/>
      <c r="BL847" s="650"/>
      <c r="BM847" s="650"/>
      <c r="BN847" s="650"/>
      <c r="BO847" s="650"/>
      <c r="BP847" s="650"/>
      <c r="BQ847" s="650"/>
      <c r="BR847" s="650"/>
      <c r="BS847" s="650"/>
      <c r="BT847" s="650"/>
      <c r="BU847" s="650"/>
      <c r="BV847" s="650"/>
      <c r="BW847" s="650"/>
      <c r="BX847" s="650"/>
      <c r="BY847" s="650"/>
      <c r="BZ847" s="650"/>
      <c r="CA847" s="650"/>
      <c r="CB847" s="650"/>
      <c r="CC847" s="650"/>
      <c r="CD847" s="650"/>
      <c r="CE847" s="650"/>
      <c r="CF847" s="650"/>
      <c r="CG847" s="650"/>
      <c r="CH847" s="650"/>
    </row>
    <row r="848" spans="1:86" ht="13.5" customHeight="1">
      <c r="A848" s="379"/>
      <c r="B848" s="649"/>
      <c r="C848" s="650"/>
      <c r="D848" s="650"/>
      <c r="E848" s="650"/>
      <c r="F848" s="650"/>
      <c r="G848" s="650"/>
      <c r="H848" s="650"/>
      <c r="I848" s="650"/>
      <c r="J848" s="650"/>
      <c r="K848" s="650"/>
      <c r="L848" s="650"/>
      <c r="M848" s="650"/>
      <c r="N848" s="650"/>
      <c r="O848" s="650"/>
      <c r="P848" s="650"/>
      <c r="Q848" s="650"/>
      <c r="R848" s="650"/>
      <c r="S848" s="650"/>
      <c r="T848" s="650"/>
      <c r="U848" s="650"/>
      <c r="V848" s="650"/>
      <c r="W848" s="650"/>
      <c r="X848" s="650"/>
      <c r="Y848" s="650"/>
      <c r="Z848" s="650"/>
      <c r="AA848" s="650"/>
      <c r="AB848" s="650"/>
      <c r="AC848" s="650"/>
      <c r="AD848" s="650"/>
      <c r="AE848" s="650"/>
      <c r="AF848" s="650"/>
      <c r="AG848" s="650"/>
      <c r="AH848" s="650"/>
      <c r="AI848" s="650"/>
      <c r="AJ848" s="650"/>
      <c r="AK848" s="650"/>
      <c r="AL848" s="650"/>
      <c r="AM848" s="650"/>
      <c r="AN848" s="650"/>
      <c r="AO848" s="650"/>
      <c r="AP848" s="650"/>
      <c r="AQ848" s="650"/>
      <c r="AR848" s="650"/>
      <c r="AS848" s="650"/>
      <c r="AT848" s="650"/>
      <c r="AU848" s="650"/>
      <c r="AV848" s="650"/>
      <c r="AW848" s="650"/>
      <c r="AX848" s="650"/>
      <c r="AY848" s="650"/>
      <c r="AZ848" s="650"/>
      <c r="BA848" s="650"/>
      <c r="BB848" s="650"/>
      <c r="BC848" s="650"/>
      <c r="BD848" s="650"/>
      <c r="BE848" s="650"/>
      <c r="BF848" s="650"/>
      <c r="BG848" s="650"/>
      <c r="BH848" s="650"/>
      <c r="BI848" s="650"/>
      <c r="BJ848" s="650"/>
      <c r="BK848" s="650"/>
      <c r="BL848" s="650"/>
      <c r="BM848" s="650"/>
      <c r="BN848" s="650"/>
      <c r="BO848" s="650"/>
      <c r="BP848" s="650"/>
      <c r="BQ848" s="650"/>
      <c r="BR848" s="650"/>
      <c r="BS848" s="650"/>
      <c r="BT848" s="650"/>
      <c r="BU848" s="650"/>
      <c r="BV848" s="650"/>
      <c r="BW848" s="650"/>
      <c r="BX848" s="650"/>
      <c r="BY848" s="650"/>
      <c r="BZ848" s="650"/>
      <c r="CA848" s="650"/>
      <c r="CB848" s="650"/>
      <c r="CC848" s="650"/>
      <c r="CD848" s="650"/>
      <c r="CE848" s="650"/>
      <c r="CF848" s="650"/>
      <c r="CG848" s="650"/>
      <c r="CH848" s="650"/>
    </row>
    <row r="849" spans="1:86" ht="13.5" customHeight="1">
      <c r="A849" s="379"/>
      <c r="B849" s="649"/>
      <c r="C849" s="650"/>
      <c r="D849" s="650"/>
      <c r="E849" s="650"/>
      <c r="F849" s="650"/>
      <c r="G849" s="650"/>
      <c r="H849" s="650"/>
      <c r="I849" s="650"/>
      <c r="J849" s="650"/>
      <c r="K849" s="650"/>
      <c r="L849" s="650"/>
      <c r="M849" s="650"/>
      <c r="N849" s="650"/>
      <c r="O849" s="650"/>
      <c r="P849" s="650"/>
      <c r="Q849" s="650"/>
      <c r="R849" s="650"/>
      <c r="S849" s="650"/>
      <c r="T849" s="650"/>
      <c r="U849" s="650"/>
      <c r="V849" s="650"/>
      <c r="W849" s="650"/>
      <c r="X849" s="650"/>
      <c r="Y849" s="650"/>
      <c r="Z849" s="650"/>
      <c r="AA849" s="650"/>
      <c r="AB849" s="650"/>
      <c r="AC849" s="650"/>
      <c r="AD849" s="650"/>
      <c r="AE849" s="650"/>
      <c r="AF849" s="650"/>
      <c r="AG849" s="650"/>
      <c r="AH849" s="650"/>
      <c r="AI849" s="650"/>
      <c r="AJ849" s="650"/>
      <c r="AK849" s="650"/>
      <c r="AL849" s="650"/>
      <c r="AM849" s="650"/>
      <c r="AN849" s="650"/>
      <c r="AO849" s="650"/>
      <c r="AP849" s="650"/>
      <c r="AQ849" s="650"/>
      <c r="AR849" s="650"/>
      <c r="AS849" s="650"/>
      <c r="AT849" s="650"/>
      <c r="AU849" s="650"/>
      <c r="AV849" s="650"/>
      <c r="AW849" s="650"/>
      <c r="AX849" s="650"/>
      <c r="AY849" s="650"/>
      <c r="AZ849" s="650"/>
      <c r="BA849" s="650"/>
      <c r="BB849" s="650"/>
      <c r="BC849" s="650"/>
      <c r="BD849" s="650"/>
      <c r="BE849" s="650"/>
      <c r="BF849" s="650"/>
      <c r="BG849" s="650"/>
      <c r="BH849" s="650"/>
      <c r="BI849" s="650"/>
      <c r="BJ849" s="650"/>
      <c r="BK849" s="650"/>
      <c r="BL849" s="650"/>
      <c r="BM849" s="650"/>
      <c r="BN849" s="650"/>
      <c r="BO849" s="650"/>
      <c r="BP849" s="650"/>
      <c r="BQ849" s="650"/>
      <c r="BR849" s="650"/>
      <c r="BS849" s="650"/>
      <c r="BT849" s="650"/>
      <c r="BU849" s="650"/>
      <c r="BV849" s="650"/>
      <c r="BW849" s="650"/>
      <c r="BX849" s="650"/>
      <c r="BY849" s="650"/>
      <c r="BZ849" s="650"/>
      <c r="CA849" s="650"/>
      <c r="CB849" s="650"/>
      <c r="CC849" s="650"/>
      <c r="CD849" s="650"/>
      <c r="CE849" s="650"/>
      <c r="CF849" s="650"/>
      <c r="CG849" s="650"/>
      <c r="CH849" s="650"/>
    </row>
    <row r="850" spans="1:86" ht="13.5" customHeight="1">
      <c r="A850" s="379"/>
      <c r="B850" s="649"/>
      <c r="C850" s="650"/>
      <c r="D850" s="650"/>
      <c r="E850" s="650"/>
      <c r="F850" s="650"/>
      <c r="G850" s="650"/>
      <c r="H850" s="650"/>
      <c r="I850" s="650"/>
      <c r="J850" s="650"/>
      <c r="K850" s="650"/>
      <c r="L850" s="650"/>
      <c r="M850" s="650"/>
      <c r="N850" s="650"/>
      <c r="O850" s="650"/>
      <c r="P850" s="650"/>
      <c r="Q850" s="650"/>
      <c r="R850" s="650"/>
      <c r="S850" s="650"/>
      <c r="T850" s="650"/>
      <c r="U850" s="650"/>
      <c r="V850" s="650"/>
      <c r="W850" s="650"/>
      <c r="X850" s="650"/>
      <c r="Y850" s="650"/>
      <c r="Z850" s="650"/>
      <c r="AA850" s="650"/>
      <c r="AB850" s="650"/>
      <c r="AC850" s="650"/>
      <c r="AD850" s="650"/>
      <c r="AE850" s="650"/>
      <c r="AF850" s="650"/>
      <c r="AG850" s="650"/>
      <c r="AH850" s="650"/>
      <c r="AI850" s="650"/>
      <c r="AJ850" s="650"/>
      <c r="AK850" s="650"/>
      <c r="AL850" s="650"/>
      <c r="AM850" s="650"/>
      <c r="AN850" s="650"/>
      <c r="AO850" s="650"/>
      <c r="AP850" s="650"/>
      <c r="AQ850" s="650"/>
      <c r="AR850" s="650"/>
      <c r="AS850" s="650"/>
      <c r="AT850" s="650"/>
      <c r="AU850" s="650"/>
      <c r="AV850" s="650"/>
      <c r="AW850" s="650"/>
      <c r="AX850" s="650"/>
      <c r="AY850" s="650"/>
      <c r="AZ850" s="650"/>
      <c r="BA850" s="650"/>
      <c r="BB850" s="650"/>
      <c r="BC850" s="650"/>
      <c r="BD850" s="650"/>
      <c r="BE850" s="650"/>
      <c r="BF850" s="650"/>
      <c r="BG850" s="650"/>
      <c r="BH850" s="650"/>
      <c r="BI850" s="650"/>
      <c r="BJ850" s="650"/>
      <c r="BK850" s="650"/>
      <c r="BL850" s="650"/>
      <c r="BM850" s="650"/>
      <c r="BN850" s="650"/>
      <c r="BO850" s="650"/>
      <c r="BP850" s="650"/>
      <c r="BQ850" s="650"/>
      <c r="BR850" s="650"/>
      <c r="BS850" s="650"/>
      <c r="BT850" s="650"/>
      <c r="BU850" s="650"/>
      <c r="BV850" s="650"/>
      <c r="BW850" s="650"/>
      <c r="BX850" s="650"/>
      <c r="BY850" s="650"/>
      <c r="BZ850" s="650"/>
      <c r="CA850" s="650"/>
      <c r="CB850" s="650"/>
      <c r="CC850" s="650"/>
      <c r="CD850" s="650"/>
      <c r="CE850" s="650"/>
      <c r="CF850" s="650"/>
      <c r="CG850" s="650"/>
      <c r="CH850" s="650"/>
    </row>
    <row r="851" spans="1:86" ht="13.5" customHeight="1">
      <c r="A851" s="379"/>
      <c r="B851" s="649"/>
      <c r="C851" s="650"/>
      <c r="D851" s="650"/>
      <c r="E851" s="650"/>
      <c r="F851" s="650"/>
      <c r="G851" s="650"/>
      <c r="H851" s="650"/>
      <c r="I851" s="650"/>
      <c r="J851" s="650"/>
      <c r="K851" s="650"/>
      <c r="L851" s="650"/>
      <c r="M851" s="650"/>
      <c r="N851" s="650"/>
      <c r="O851" s="650"/>
      <c r="P851" s="650"/>
      <c r="Q851" s="650"/>
      <c r="R851" s="650"/>
      <c r="S851" s="650"/>
      <c r="T851" s="650"/>
      <c r="U851" s="650"/>
      <c r="V851" s="650"/>
      <c r="W851" s="650"/>
      <c r="X851" s="650"/>
      <c r="Y851" s="650"/>
      <c r="Z851" s="650"/>
      <c r="AA851" s="650"/>
      <c r="AB851" s="650"/>
      <c r="AC851" s="650"/>
      <c r="AD851" s="650"/>
      <c r="AE851" s="650"/>
      <c r="AF851" s="650"/>
      <c r="AG851" s="650"/>
      <c r="AH851" s="650"/>
      <c r="AI851" s="650"/>
      <c r="AJ851" s="650"/>
      <c r="AK851" s="650"/>
      <c r="AL851" s="650"/>
      <c r="AM851" s="650"/>
      <c r="AN851" s="650"/>
      <c r="AO851" s="650"/>
      <c r="AP851" s="650"/>
      <c r="AQ851" s="650"/>
      <c r="AR851" s="650"/>
      <c r="AS851" s="650"/>
      <c r="AT851" s="650"/>
      <c r="AU851" s="650"/>
      <c r="AV851" s="650"/>
      <c r="AW851" s="650"/>
      <c r="AX851" s="650"/>
      <c r="AY851" s="650"/>
      <c r="AZ851" s="650"/>
      <c r="BA851" s="650"/>
      <c r="BB851" s="650"/>
      <c r="BC851" s="650"/>
      <c r="BD851" s="650"/>
      <c r="BE851" s="650"/>
      <c r="BF851" s="650"/>
      <c r="BG851" s="650"/>
      <c r="BH851" s="650"/>
      <c r="BI851" s="650"/>
      <c r="BJ851" s="650"/>
      <c r="BK851" s="650"/>
      <c r="BL851" s="650"/>
      <c r="BM851" s="650"/>
      <c r="BN851" s="650"/>
      <c r="BO851" s="650"/>
      <c r="BP851" s="650"/>
      <c r="BQ851" s="650"/>
      <c r="BR851" s="650"/>
      <c r="BS851" s="650"/>
      <c r="BT851" s="650"/>
      <c r="BU851" s="650"/>
      <c r="BV851" s="650"/>
      <c r="BW851" s="650"/>
      <c r="BX851" s="650"/>
      <c r="BY851" s="650"/>
      <c r="BZ851" s="650"/>
      <c r="CA851" s="650"/>
      <c r="CB851" s="650"/>
      <c r="CC851" s="650"/>
      <c r="CD851" s="650"/>
      <c r="CE851" s="650"/>
      <c r="CF851" s="650"/>
      <c r="CG851" s="650"/>
      <c r="CH851" s="650"/>
    </row>
    <row r="852" spans="1:86" ht="13.5" customHeight="1">
      <c r="A852" s="379"/>
      <c r="B852" s="649"/>
      <c r="C852" s="650"/>
      <c r="D852" s="650"/>
      <c r="E852" s="650"/>
      <c r="F852" s="650"/>
      <c r="G852" s="650"/>
      <c r="H852" s="650"/>
      <c r="I852" s="650"/>
      <c r="J852" s="650"/>
      <c r="K852" s="650"/>
      <c r="L852" s="650"/>
      <c r="M852" s="650"/>
      <c r="N852" s="650"/>
      <c r="O852" s="650"/>
      <c r="P852" s="650"/>
      <c r="Q852" s="650"/>
      <c r="R852" s="650"/>
      <c r="S852" s="650"/>
      <c r="T852" s="650"/>
      <c r="U852" s="650"/>
      <c r="V852" s="650"/>
      <c r="W852" s="650"/>
      <c r="X852" s="650"/>
      <c r="Y852" s="650"/>
      <c r="Z852" s="650"/>
      <c r="AA852" s="650"/>
      <c r="AB852" s="650"/>
      <c r="AC852" s="650"/>
      <c r="AD852" s="650"/>
      <c r="AE852" s="650"/>
      <c r="AF852" s="650"/>
      <c r="AG852" s="650"/>
      <c r="AH852" s="650"/>
      <c r="AI852" s="650"/>
      <c r="AJ852" s="650"/>
      <c r="AK852" s="650"/>
      <c r="AL852" s="650"/>
      <c r="AM852" s="650"/>
      <c r="AN852" s="650"/>
      <c r="AO852" s="650"/>
      <c r="AP852" s="650"/>
      <c r="AQ852" s="650"/>
      <c r="AR852" s="650"/>
      <c r="AS852" s="650"/>
      <c r="AT852" s="650"/>
      <c r="AU852" s="650"/>
      <c r="AV852" s="650"/>
      <c r="AW852" s="650"/>
      <c r="AX852" s="650"/>
      <c r="AY852" s="650"/>
      <c r="AZ852" s="650"/>
      <c r="BA852" s="650"/>
      <c r="BB852" s="650"/>
      <c r="BC852" s="650"/>
      <c r="BD852" s="650"/>
      <c r="BE852" s="650"/>
      <c r="BF852" s="650"/>
      <c r="BG852" s="650"/>
      <c r="BH852" s="650"/>
      <c r="BI852" s="650"/>
      <c r="BJ852" s="650"/>
      <c r="BK852" s="650"/>
      <c r="BL852" s="650"/>
      <c r="BM852" s="650"/>
      <c r="BN852" s="650"/>
      <c r="BO852" s="650"/>
      <c r="BP852" s="650"/>
      <c r="BQ852" s="650"/>
      <c r="BR852" s="650"/>
      <c r="BS852" s="650"/>
      <c r="BT852" s="650"/>
      <c r="BU852" s="650"/>
      <c r="BV852" s="650"/>
      <c r="BW852" s="650"/>
      <c r="BX852" s="650"/>
      <c r="BY852" s="650"/>
      <c r="BZ852" s="650"/>
      <c r="CA852" s="650"/>
      <c r="CB852" s="650"/>
      <c r="CC852" s="650"/>
      <c r="CD852" s="650"/>
      <c r="CE852" s="650"/>
      <c r="CF852" s="650"/>
      <c r="CG852" s="650"/>
      <c r="CH852" s="650"/>
    </row>
    <row r="853" spans="1:86" ht="13.5" customHeight="1">
      <c r="A853" s="379"/>
      <c r="B853" s="649"/>
      <c r="C853" s="650"/>
      <c r="D853" s="650"/>
      <c r="E853" s="650"/>
      <c r="F853" s="650"/>
      <c r="G853" s="650"/>
      <c r="H853" s="650"/>
      <c r="I853" s="650"/>
      <c r="J853" s="650"/>
      <c r="K853" s="650"/>
      <c r="L853" s="650"/>
      <c r="M853" s="650"/>
      <c r="N853" s="650"/>
      <c r="O853" s="650"/>
      <c r="P853" s="650"/>
      <c r="Q853" s="650"/>
      <c r="R853" s="650"/>
      <c r="S853" s="650"/>
      <c r="T853" s="650"/>
      <c r="U853" s="650"/>
      <c r="V853" s="650"/>
      <c r="W853" s="650"/>
      <c r="X853" s="650"/>
      <c r="Y853" s="650"/>
      <c r="Z853" s="650"/>
      <c r="AA853" s="650"/>
      <c r="AB853" s="650"/>
      <c r="AC853" s="650"/>
      <c r="AD853" s="650"/>
      <c r="AE853" s="650"/>
      <c r="AF853" s="650"/>
      <c r="AG853" s="650"/>
      <c r="AH853" s="650"/>
      <c r="AI853" s="650"/>
      <c r="AJ853" s="650"/>
      <c r="AK853" s="650"/>
      <c r="AL853" s="650"/>
      <c r="AM853" s="650"/>
      <c r="AN853" s="650"/>
      <c r="AO853" s="650"/>
      <c r="AP853" s="650"/>
      <c r="AQ853" s="650"/>
      <c r="AR853" s="650"/>
      <c r="AS853" s="650"/>
      <c r="AT853" s="650"/>
      <c r="AU853" s="650"/>
      <c r="AV853" s="650"/>
      <c r="AW853" s="650"/>
      <c r="AX853" s="650"/>
      <c r="AY853" s="650"/>
      <c r="AZ853" s="650"/>
      <c r="BA853" s="650"/>
      <c r="BB853" s="650"/>
      <c r="BC853" s="650"/>
      <c r="BD853" s="650"/>
      <c r="BE853" s="650"/>
      <c r="BF853" s="650"/>
      <c r="BG853" s="650"/>
      <c r="BH853" s="650"/>
      <c r="BI853" s="650"/>
      <c r="BJ853" s="650"/>
      <c r="BK853" s="650"/>
      <c r="BL853" s="650"/>
      <c r="BM853" s="650"/>
      <c r="BN853" s="650"/>
      <c r="BO853" s="650"/>
      <c r="BP853" s="650"/>
      <c r="BQ853" s="650"/>
      <c r="BR853" s="650"/>
      <c r="BS853" s="650"/>
      <c r="BT853" s="650"/>
      <c r="BU853" s="650"/>
      <c r="BV853" s="650"/>
      <c r="BW853" s="650"/>
      <c r="BX853" s="650"/>
      <c r="BY853" s="650"/>
      <c r="BZ853" s="650"/>
      <c r="CA853" s="650"/>
      <c r="CB853" s="650"/>
      <c r="CC853" s="650"/>
      <c r="CD853" s="650"/>
      <c r="CE853" s="650"/>
      <c r="CF853" s="650"/>
      <c r="CG853" s="650"/>
      <c r="CH853" s="650"/>
    </row>
    <row r="854" spans="1:86" ht="13.5" customHeight="1">
      <c r="A854" s="379"/>
      <c r="B854" s="649"/>
      <c r="C854" s="650"/>
      <c r="D854" s="650"/>
      <c r="E854" s="650"/>
      <c r="F854" s="650"/>
      <c r="G854" s="650"/>
      <c r="H854" s="650"/>
      <c r="I854" s="650"/>
      <c r="J854" s="650"/>
      <c r="K854" s="650"/>
      <c r="L854" s="650"/>
      <c r="M854" s="650"/>
      <c r="N854" s="650"/>
      <c r="O854" s="650"/>
      <c r="P854" s="650"/>
      <c r="Q854" s="650"/>
      <c r="R854" s="650"/>
      <c r="S854" s="650"/>
      <c r="T854" s="650"/>
      <c r="U854" s="650"/>
      <c r="V854" s="650"/>
      <c r="W854" s="650"/>
      <c r="X854" s="650"/>
      <c r="Y854" s="650"/>
      <c r="Z854" s="650"/>
      <c r="AA854" s="650"/>
      <c r="AB854" s="650"/>
      <c r="AC854" s="650"/>
      <c r="AD854" s="650"/>
      <c r="AE854" s="650"/>
      <c r="AF854" s="650"/>
      <c r="AG854" s="650"/>
      <c r="AH854" s="650"/>
      <c r="AI854" s="650"/>
      <c r="AJ854" s="650"/>
      <c r="AK854" s="650"/>
      <c r="AL854" s="650"/>
      <c r="AM854" s="650"/>
      <c r="AN854" s="650"/>
      <c r="AO854" s="650"/>
      <c r="AP854" s="650"/>
      <c r="AQ854" s="650"/>
      <c r="AR854" s="650"/>
      <c r="AS854" s="650"/>
      <c r="AT854" s="650"/>
      <c r="AU854" s="650"/>
      <c r="AV854" s="650"/>
      <c r="AW854" s="650"/>
      <c r="AX854" s="650"/>
      <c r="AY854" s="650"/>
      <c r="AZ854" s="650"/>
      <c r="BA854" s="650"/>
      <c r="BB854" s="650"/>
      <c r="BC854" s="650"/>
      <c r="BD854" s="650"/>
      <c r="BE854" s="650"/>
      <c r="BF854" s="650"/>
      <c r="BG854" s="650"/>
      <c r="BH854" s="650"/>
      <c r="BI854" s="650"/>
      <c r="BJ854" s="650"/>
      <c r="BK854" s="650"/>
      <c r="BL854" s="650"/>
      <c r="BM854" s="650"/>
      <c r="BN854" s="650"/>
      <c r="BO854" s="650"/>
      <c r="BP854" s="650"/>
      <c r="BQ854" s="650"/>
      <c r="BR854" s="650"/>
      <c r="BS854" s="650"/>
      <c r="BT854" s="650"/>
      <c r="BU854" s="650"/>
      <c r="BV854" s="650"/>
      <c r="BW854" s="650"/>
      <c r="BX854" s="650"/>
      <c r="BY854" s="650"/>
      <c r="BZ854" s="650"/>
      <c r="CA854" s="650"/>
      <c r="CB854" s="650"/>
      <c r="CC854" s="650"/>
      <c r="CD854" s="650"/>
      <c r="CE854" s="650"/>
      <c r="CF854" s="650"/>
      <c r="CG854" s="650"/>
      <c r="CH854" s="650"/>
    </row>
    <row r="855" spans="1:86" ht="13.5" customHeight="1">
      <c r="A855" s="379"/>
      <c r="B855" s="649"/>
      <c r="C855" s="650"/>
      <c r="D855" s="650"/>
      <c r="E855" s="650"/>
      <c r="F855" s="650"/>
      <c r="G855" s="650"/>
      <c r="H855" s="650"/>
      <c r="I855" s="650"/>
      <c r="J855" s="650"/>
      <c r="K855" s="650"/>
      <c r="L855" s="650"/>
      <c r="M855" s="650"/>
      <c r="N855" s="650"/>
      <c r="O855" s="650"/>
      <c r="P855" s="650"/>
      <c r="Q855" s="650"/>
      <c r="R855" s="650"/>
      <c r="S855" s="650"/>
      <c r="T855" s="650"/>
      <c r="U855" s="650"/>
      <c r="V855" s="650"/>
      <c r="W855" s="650"/>
      <c r="X855" s="650"/>
      <c r="Y855" s="650"/>
      <c r="Z855" s="650"/>
      <c r="AA855" s="650"/>
      <c r="AB855" s="650"/>
      <c r="AC855" s="650"/>
      <c r="AD855" s="650"/>
      <c r="AE855" s="650"/>
      <c r="AF855" s="650"/>
      <c r="AG855" s="650"/>
      <c r="AH855" s="650"/>
      <c r="AI855" s="650"/>
      <c r="AJ855" s="650"/>
      <c r="AK855" s="650"/>
      <c r="AL855" s="650"/>
      <c r="AM855" s="650"/>
      <c r="AN855" s="650"/>
      <c r="AO855" s="650"/>
      <c r="AP855" s="650"/>
      <c r="AQ855" s="650"/>
      <c r="AR855" s="650"/>
      <c r="AS855" s="650"/>
      <c r="AT855" s="650"/>
      <c r="AU855" s="650"/>
      <c r="AV855" s="650"/>
      <c r="AW855" s="650"/>
      <c r="AX855" s="650"/>
      <c r="AY855" s="650"/>
      <c r="AZ855" s="650"/>
      <c r="BA855" s="650"/>
      <c r="BB855" s="650"/>
      <c r="BC855" s="650"/>
      <c r="BD855" s="650"/>
      <c r="BE855" s="650"/>
      <c r="BF855" s="650"/>
      <c r="BG855" s="650"/>
      <c r="BH855" s="650"/>
      <c r="BI855" s="650"/>
      <c r="BJ855" s="650"/>
      <c r="BK855" s="650"/>
      <c r="BL855" s="650"/>
      <c r="BM855" s="650"/>
      <c r="BN855" s="650"/>
      <c r="BO855" s="650"/>
      <c r="BP855" s="650"/>
      <c r="BQ855" s="650"/>
      <c r="BR855" s="650"/>
      <c r="BS855" s="650"/>
      <c r="BT855" s="650"/>
      <c r="BU855" s="650"/>
      <c r="BV855" s="650"/>
      <c r="BW855" s="650"/>
      <c r="BX855" s="650"/>
      <c r="BY855" s="650"/>
      <c r="BZ855" s="650"/>
      <c r="CA855" s="650"/>
      <c r="CB855" s="650"/>
      <c r="CC855" s="650"/>
      <c r="CD855" s="650"/>
      <c r="CE855" s="650"/>
      <c r="CF855" s="650"/>
      <c r="CG855" s="650"/>
      <c r="CH855" s="650"/>
    </row>
    <row r="856" spans="1:86" ht="13.5" customHeight="1">
      <c r="A856" s="379"/>
      <c r="B856" s="649"/>
      <c r="C856" s="650"/>
      <c r="D856" s="650"/>
      <c r="E856" s="650"/>
      <c r="F856" s="650"/>
      <c r="G856" s="650"/>
      <c r="H856" s="650"/>
      <c r="I856" s="650"/>
      <c r="J856" s="650"/>
      <c r="K856" s="650"/>
      <c r="L856" s="650"/>
      <c r="M856" s="650"/>
      <c r="N856" s="650"/>
      <c r="O856" s="650"/>
      <c r="P856" s="650"/>
      <c r="Q856" s="650"/>
      <c r="R856" s="650"/>
      <c r="S856" s="650"/>
      <c r="T856" s="650"/>
      <c r="U856" s="650"/>
      <c r="V856" s="650"/>
      <c r="W856" s="650"/>
      <c r="X856" s="650"/>
      <c r="Y856" s="650"/>
      <c r="Z856" s="650"/>
      <c r="AA856" s="650"/>
      <c r="AB856" s="650"/>
      <c r="AC856" s="650"/>
      <c r="AD856" s="650"/>
      <c r="AE856" s="650"/>
      <c r="AF856" s="650"/>
      <c r="AG856" s="650"/>
      <c r="AH856" s="650"/>
      <c r="AI856" s="650"/>
      <c r="AJ856" s="650"/>
      <c r="AK856" s="650"/>
      <c r="AL856" s="650"/>
      <c r="AM856" s="650"/>
      <c r="AN856" s="650"/>
      <c r="AO856" s="650"/>
      <c r="AP856" s="650"/>
      <c r="AQ856" s="650"/>
      <c r="AR856" s="650"/>
      <c r="AS856" s="650"/>
      <c r="AT856" s="650"/>
      <c r="AU856" s="650"/>
      <c r="AV856" s="650"/>
      <c r="AW856" s="650"/>
      <c r="AX856" s="650"/>
      <c r="AY856" s="650"/>
      <c r="AZ856" s="650"/>
      <c r="BA856" s="650"/>
      <c r="BB856" s="650"/>
      <c r="BC856" s="650"/>
      <c r="BD856" s="650"/>
      <c r="BE856" s="650"/>
      <c r="BF856" s="650"/>
      <c r="BG856" s="650"/>
      <c r="BH856" s="650"/>
      <c r="BI856" s="650"/>
      <c r="BJ856" s="650"/>
      <c r="BK856" s="650"/>
      <c r="BL856" s="650"/>
      <c r="BM856" s="650"/>
      <c r="BN856" s="650"/>
      <c r="BO856" s="650"/>
      <c r="BP856" s="650"/>
      <c r="BQ856" s="650"/>
      <c r="BR856" s="650"/>
      <c r="BS856" s="650"/>
      <c r="BT856" s="650"/>
      <c r="BU856" s="650"/>
      <c r="BV856" s="650"/>
      <c r="BW856" s="650"/>
      <c r="BX856" s="650"/>
      <c r="BY856" s="650"/>
      <c r="BZ856" s="650"/>
      <c r="CA856" s="650"/>
      <c r="CB856" s="650"/>
      <c r="CC856" s="650"/>
      <c r="CD856" s="650"/>
      <c r="CE856" s="650"/>
      <c r="CF856" s="650"/>
      <c r="CG856" s="650"/>
      <c r="CH856" s="650"/>
    </row>
    <row r="857" spans="1:86" ht="13.5" customHeight="1">
      <c r="A857" s="379"/>
      <c r="B857" s="649"/>
      <c r="C857" s="650"/>
      <c r="D857" s="650"/>
      <c r="E857" s="650"/>
      <c r="F857" s="650"/>
      <c r="G857" s="650"/>
      <c r="H857" s="650"/>
      <c r="I857" s="650"/>
      <c r="J857" s="650"/>
      <c r="K857" s="650"/>
      <c r="L857" s="650"/>
      <c r="M857" s="650"/>
      <c r="N857" s="650"/>
      <c r="O857" s="650"/>
      <c r="P857" s="650"/>
      <c r="Q857" s="650"/>
      <c r="R857" s="650"/>
      <c r="S857" s="650"/>
      <c r="T857" s="650"/>
      <c r="U857" s="650"/>
      <c r="V857" s="650"/>
      <c r="W857" s="650"/>
      <c r="X857" s="650"/>
      <c r="Y857" s="650"/>
      <c r="Z857" s="650"/>
      <c r="AA857" s="650"/>
      <c r="AB857" s="650"/>
      <c r="AC857" s="650"/>
      <c r="AD857" s="650"/>
      <c r="AE857" s="650"/>
      <c r="AF857" s="650"/>
      <c r="AG857" s="650"/>
      <c r="AH857" s="650"/>
      <c r="AI857" s="650"/>
      <c r="AJ857" s="650"/>
      <c r="AK857" s="650"/>
      <c r="AL857" s="650"/>
      <c r="AM857" s="650"/>
      <c r="AN857" s="650"/>
      <c r="AO857" s="650"/>
      <c r="AP857" s="650"/>
      <c r="AQ857" s="650"/>
      <c r="AR857" s="650"/>
      <c r="AS857" s="650"/>
      <c r="AT857" s="650"/>
      <c r="AU857" s="650"/>
      <c r="AV857" s="650"/>
      <c r="AW857" s="650"/>
      <c r="AX857" s="650"/>
      <c r="AY857" s="650"/>
      <c r="AZ857" s="650"/>
      <c r="BA857" s="650"/>
      <c r="BB857" s="650"/>
      <c r="BC857" s="650"/>
      <c r="BD857" s="650"/>
      <c r="BE857" s="650"/>
      <c r="BF857" s="650"/>
      <c r="BG857" s="650"/>
      <c r="BH857" s="650"/>
      <c r="BI857" s="650"/>
      <c r="BJ857" s="650"/>
      <c r="BK857" s="650"/>
      <c r="BL857" s="650"/>
      <c r="BM857" s="650"/>
      <c r="BN857" s="650"/>
      <c r="BO857" s="650"/>
      <c r="BP857" s="650"/>
      <c r="BQ857" s="650"/>
      <c r="BR857" s="650"/>
      <c r="BS857" s="650"/>
      <c r="BT857" s="650"/>
      <c r="BU857" s="650"/>
      <c r="BV857" s="650"/>
      <c r="BW857" s="650"/>
      <c r="BX857" s="650"/>
      <c r="BY857" s="650"/>
      <c r="BZ857" s="650"/>
      <c r="CA857" s="650"/>
      <c r="CB857" s="650"/>
      <c r="CC857" s="650"/>
      <c r="CD857" s="650"/>
      <c r="CE857" s="650"/>
      <c r="CF857" s="650"/>
      <c r="CG857" s="650"/>
      <c r="CH857" s="650"/>
    </row>
    <row r="858" spans="1:86" ht="13.5" customHeight="1">
      <c r="A858" s="379"/>
      <c r="B858" s="649"/>
      <c r="C858" s="650"/>
      <c r="D858" s="650"/>
      <c r="E858" s="650"/>
      <c r="F858" s="650"/>
      <c r="G858" s="650"/>
      <c r="H858" s="650"/>
      <c r="I858" s="650"/>
      <c r="J858" s="650"/>
      <c r="K858" s="650"/>
      <c r="L858" s="650"/>
      <c r="M858" s="650"/>
      <c r="N858" s="650"/>
      <c r="O858" s="650"/>
      <c r="P858" s="650"/>
      <c r="Q858" s="650"/>
      <c r="R858" s="650"/>
      <c r="S858" s="650"/>
      <c r="T858" s="650"/>
      <c r="U858" s="650"/>
      <c r="V858" s="650"/>
      <c r="W858" s="650"/>
      <c r="X858" s="650"/>
      <c r="Y858" s="650"/>
      <c r="Z858" s="650"/>
      <c r="AA858" s="650"/>
      <c r="AB858" s="650"/>
      <c r="AC858" s="650"/>
      <c r="AD858" s="650"/>
      <c r="AE858" s="650"/>
      <c r="AF858" s="650"/>
      <c r="AG858" s="650"/>
      <c r="AH858" s="650"/>
      <c r="AI858" s="650"/>
      <c r="AJ858" s="650"/>
      <c r="AK858" s="650"/>
      <c r="AL858" s="650"/>
      <c r="AM858" s="650"/>
      <c r="AN858" s="650"/>
      <c r="AO858" s="650"/>
      <c r="AP858" s="650"/>
      <c r="AQ858" s="650"/>
      <c r="AR858" s="650"/>
      <c r="AS858" s="650"/>
      <c r="AT858" s="650"/>
      <c r="AU858" s="650"/>
      <c r="AV858" s="650"/>
      <c r="AW858" s="650"/>
      <c r="AX858" s="650"/>
      <c r="AY858" s="650"/>
      <c r="AZ858" s="650"/>
      <c r="BA858" s="650"/>
      <c r="BB858" s="650"/>
      <c r="BC858" s="650"/>
      <c r="BD858" s="650"/>
      <c r="BE858" s="650"/>
      <c r="BF858" s="650"/>
      <c r="BG858" s="650"/>
      <c r="BH858" s="650"/>
      <c r="BI858" s="650"/>
      <c r="BJ858" s="650"/>
      <c r="BK858" s="650"/>
      <c r="BL858" s="650"/>
      <c r="BM858" s="650"/>
      <c r="BN858" s="650"/>
      <c r="BO858" s="650"/>
      <c r="BP858" s="650"/>
      <c r="BQ858" s="650"/>
      <c r="BR858" s="650"/>
      <c r="BS858" s="650"/>
      <c r="BT858" s="650"/>
      <c r="BU858" s="650"/>
      <c r="BV858" s="650"/>
      <c r="BW858" s="650"/>
      <c r="BX858" s="650"/>
      <c r="BY858" s="650"/>
      <c r="BZ858" s="650"/>
      <c r="CA858" s="650"/>
      <c r="CB858" s="650"/>
      <c r="CC858" s="650"/>
      <c r="CD858" s="650"/>
      <c r="CE858" s="650"/>
      <c r="CF858" s="650"/>
      <c r="CG858" s="650"/>
      <c r="CH858" s="650"/>
    </row>
    <row r="859" spans="1:86" ht="13.5" customHeight="1">
      <c r="A859" s="379"/>
      <c r="B859" s="649"/>
      <c r="C859" s="650"/>
      <c r="D859" s="650"/>
      <c r="E859" s="650"/>
      <c r="F859" s="650"/>
      <c r="G859" s="650"/>
      <c r="H859" s="650"/>
      <c r="I859" s="650"/>
      <c r="J859" s="650"/>
      <c r="K859" s="650"/>
      <c r="L859" s="650"/>
      <c r="M859" s="650"/>
      <c r="N859" s="650"/>
      <c r="O859" s="650"/>
      <c r="P859" s="650"/>
      <c r="Q859" s="650"/>
      <c r="R859" s="650"/>
      <c r="S859" s="650"/>
      <c r="T859" s="650"/>
      <c r="U859" s="650"/>
      <c r="V859" s="650"/>
      <c r="W859" s="650"/>
      <c r="X859" s="650"/>
      <c r="Y859" s="650"/>
      <c r="Z859" s="650"/>
      <c r="AA859" s="650"/>
      <c r="AB859" s="650"/>
      <c r="AC859" s="650"/>
      <c r="AD859" s="650"/>
      <c r="AE859" s="650"/>
      <c r="AF859" s="650"/>
      <c r="AG859" s="650"/>
      <c r="AH859" s="650"/>
      <c r="AI859" s="650"/>
      <c r="AJ859" s="650"/>
      <c r="AK859" s="650"/>
      <c r="AL859" s="650"/>
      <c r="AM859" s="650"/>
      <c r="AN859" s="650"/>
      <c r="AO859" s="650"/>
      <c r="AP859" s="650"/>
      <c r="AQ859" s="650"/>
      <c r="AR859" s="650"/>
      <c r="AS859" s="650"/>
      <c r="AT859" s="650"/>
      <c r="AU859" s="650"/>
      <c r="AV859" s="650"/>
      <c r="AW859" s="650"/>
      <c r="AX859" s="650"/>
      <c r="AY859" s="650"/>
      <c r="AZ859" s="650"/>
      <c r="BA859" s="650"/>
      <c r="BB859" s="650"/>
      <c r="BC859" s="650"/>
      <c r="BD859" s="650"/>
      <c r="BE859" s="650"/>
      <c r="BF859" s="650"/>
      <c r="BG859" s="650"/>
      <c r="BH859" s="650"/>
      <c r="BI859" s="650"/>
      <c r="BJ859" s="650"/>
      <c r="BK859" s="650"/>
      <c r="BL859" s="650"/>
      <c r="BM859" s="650"/>
      <c r="BN859" s="650"/>
      <c r="BO859" s="650"/>
      <c r="BP859" s="650"/>
      <c r="BQ859" s="650"/>
      <c r="BR859" s="650"/>
      <c r="BS859" s="650"/>
      <c r="BT859" s="650"/>
      <c r="BU859" s="650"/>
      <c r="BV859" s="650"/>
      <c r="BW859" s="650"/>
      <c r="BX859" s="650"/>
      <c r="BY859" s="650"/>
      <c r="BZ859" s="650"/>
      <c r="CA859" s="650"/>
      <c r="CB859" s="650"/>
      <c r="CC859" s="650"/>
      <c r="CD859" s="650"/>
      <c r="CE859" s="650"/>
      <c r="CF859" s="650"/>
      <c r="CG859" s="650"/>
      <c r="CH859" s="650"/>
    </row>
    <row r="860" spans="1:86" ht="13.5" customHeight="1">
      <c r="A860" s="379"/>
      <c r="B860" s="649"/>
      <c r="C860" s="650"/>
      <c r="D860" s="650"/>
      <c r="E860" s="650"/>
      <c r="F860" s="650"/>
      <c r="G860" s="650"/>
      <c r="H860" s="650"/>
      <c r="I860" s="650"/>
      <c r="J860" s="650"/>
      <c r="K860" s="650"/>
      <c r="L860" s="650"/>
      <c r="M860" s="650"/>
      <c r="N860" s="650"/>
      <c r="O860" s="650"/>
      <c r="P860" s="650"/>
      <c r="Q860" s="650"/>
      <c r="R860" s="650"/>
      <c r="S860" s="650"/>
      <c r="T860" s="650"/>
      <c r="U860" s="650"/>
      <c r="V860" s="650"/>
      <c r="W860" s="650"/>
      <c r="X860" s="650"/>
      <c r="Y860" s="650"/>
      <c r="Z860" s="650"/>
      <c r="AA860" s="650"/>
      <c r="AB860" s="650"/>
      <c r="AC860" s="650"/>
      <c r="AD860" s="650"/>
      <c r="AE860" s="650"/>
      <c r="AF860" s="650"/>
      <c r="AG860" s="650"/>
      <c r="AH860" s="650"/>
      <c r="AI860" s="650"/>
      <c r="AJ860" s="650"/>
      <c r="AK860" s="650"/>
      <c r="AL860" s="650"/>
      <c r="AM860" s="650"/>
      <c r="AN860" s="650"/>
      <c r="AO860" s="650"/>
      <c r="AP860" s="650"/>
      <c r="AQ860" s="650"/>
      <c r="AR860" s="650"/>
      <c r="AS860" s="650"/>
      <c r="AT860" s="650"/>
      <c r="AU860" s="650"/>
      <c r="AV860" s="650"/>
      <c r="AW860" s="650"/>
      <c r="AX860" s="650"/>
      <c r="AY860" s="650"/>
      <c r="AZ860" s="650"/>
      <c r="BA860" s="650"/>
      <c r="BB860" s="650"/>
      <c r="BC860" s="650"/>
      <c r="BD860" s="650"/>
      <c r="BE860" s="650"/>
      <c r="BF860" s="650"/>
      <c r="BG860" s="650"/>
      <c r="BH860" s="650"/>
      <c r="BI860" s="650"/>
      <c r="BJ860" s="650"/>
      <c r="BK860" s="650"/>
      <c r="BL860" s="650"/>
      <c r="BM860" s="650"/>
      <c r="BN860" s="650"/>
      <c r="BO860" s="650"/>
      <c r="BP860" s="650"/>
      <c r="BQ860" s="650"/>
      <c r="BR860" s="650"/>
      <c r="BS860" s="650"/>
      <c r="BT860" s="650"/>
      <c r="BU860" s="650"/>
      <c r="BV860" s="650"/>
      <c r="BW860" s="650"/>
      <c r="BX860" s="650"/>
      <c r="BY860" s="650"/>
      <c r="BZ860" s="650"/>
      <c r="CA860" s="650"/>
      <c r="CB860" s="650"/>
      <c r="CC860" s="650"/>
      <c r="CD860" s="650"/>
      <c r="CE860" s="650"/>
      <c r="CF860" s="650"/>
      <c r="CG860" s="650"/>
      <c r="CH860" s="650"/>
    </row>
    <row r="861" spans="1:86" ht="13.5" customHeight="1">
      <c r="A861" s="379"/>
      <c r="B861" s="649"/>
      <c r="C861" s="650"/>
      <c r="D861" s="650"/>
      <c r="E861" s="650"/>
      <c r="F861" s="650"/>
      <c r="G861" s="650"/>
      <c r="H861" s="650"/>
      <c r="I861" s="650"/>
      <c r="J861" s="650"/>
      <c r="K861" s="650"/>
      <c r="L861" s="650"/>
      <c r="M861" s="650"/>
      <c r="N861" s="650"/>
      <c r="O861" s="650"/>
      <c r="P861" s="650"/>
      <c r="Q861" s="650"/>
      <c r="R861" s="650"/>
      <c r="S861" s="650"/>
      <c r="T861" s="650"/>
      <c r="U861" s="650"/>
      <c r="V861" s="650"/>
      <c r="W861" s="650"/>
      <c r="X861" s="650"/>
      <c r="Y861" s="650"/>
      <c r="Z861" s="650"/>
      <c r="AA861" s="650"/>
      <c r="AB861" s="650"/>
      <c r="AC861" s="650"/>
      <c r="AD861" s="650"/>
      <c r="AE861" s="650"/>
      <c r="AF861" s="650"/>
      <c r="AG861" s="650"/>
      <c r="AH861" s="650"/>
      <c r="AI861" s="650"/>
      <c r="AJ861" s="650"/>
      <c r="AK861" s="650"/>
      <c r="AL861" s="650"/>
      <c r="AM861" s="650"/>
      <c r="AN861" s="650"/>
      <c r="AO861" s="650"/>
      <c r="AP861" s="650"/>
      <c r="AQ861" s="650"/>
      <c r="AR861" s="650"/>
      <c r="AS861" s="650"/>
      <c r="AT861" s="650"/>
      <c r="AU861" s="650"/>
      <c r="AV861" s="650"/>
      <c r="AW861" s="650"/>
      <c r="AX861" s="650"/>
      <c r="AY861" s="650"/>
      <c r="AZ861" s="650"/>
      <c r="BA861" s="650"/>
      <c r="BB861" s="650"/>
      <c r="BC861" s="650"/>
      <c r="BD861" s="650"/>
      <c r="BE861" s="650"/>
      <c r="BF861" s="650"/>
      <c r="BG861" s="650"/>
      <c r="BH861" s="650"/>
      <c r="BI861" s="650"/>
      <c r="BJ861" s="650"/>
      <c r="BK861" s="650"/>
      <c r="BL861" s="650"/>
      <c r="BM861" s="650"/>
      <c r="BN861" s="650"/>
      <c r="BO861" s="650"/>
      <c r="BP861" s="650"/>
      <c r="BQ861" s="650"/>
      <c r="BR861" s="650"/>
      <c r="BS861" s="650"/>
      <c r="BT861" s="650"/>
      <c r="BU861" s="650"/>
      <c r="BV861" s="650"/>
      <c r="BW861" s="650"/>
      <c r="BX861" s="650"/>
      <c r="BY861" s="650"/>
      <c r="BZ861" s="650"/>
      <c r="CA861" s="650"/>
      <c r="CB861" s="650"/>
      <c r="CC861" s="650"/>
      <c r="CD861" s="650"/>
      <c r="CE861" s="650"/>
      <c r="CF861" s="650"/>
      <c r="CG861" s="650"/>
      <c r="CH861" s="650"/>
    </row>
    <row r="862" spans="1:86" ht="13.5" customHeight="1">
      <c r="A862" s="379"/>
      <c r="B862" s="649"/>
      <c r="C862" s="650"/>
      <c r="D862" s="650"/>
      <c r="E862" s="650"/>
      <c r="F862" s="650"/>
      <c r="G862" s="650"/>
      <c r="H862" s="650"/>
      <c r="I862" s="650"/>
      <c r="J862" s="650"/>
      <c r="K862" s="650"/>
      <c r="L862" s="650"/>
      <c r="M862" s="650"/>
      <c r="N862" s="650"/>
      <c r="O862" s="650"/>
      <c r="P862" s="650"/>
      <c r="Q862" s="650"/>
      <c r="R862" s="650"/>
      <c r="S862" s="650"/>
      <c r="T862" s="650"/>
      <c r="U862" s="650"/>
      <c r="V862" s="650"/>
      <c r="W862" s="650"/>
      <c r="X862" s="650"/>
      <c r="Y862" s="650"/>
      <c r="Z862" s="650"/>
      <c r="AA862" s="650"/>
      <c r="AB862" s="650"/>
      <c r="AC862" s="650"/>
      <c r="AD862" s="650"/>
      <c r="AE862" s="650"/>
      <c r="AF862" s="650"/>
      <c r="AG862" s="650"/>
      <c r="AH862" s="650"/>
      <c r="AI862" s="650"/>
      <c r="AJ862" s="650"/>
      <c r="AK862" s="650"/>
      <c r="AL862" s="650"/>
      <c r="AM862" s="650"/>
      <c r="AN862" s="650"/>
      <c r="AO862" s="650"/>
      <c r="AP862" s="650"/>
      <c r="AQ862" s="650"/>
      <c r="AR862" s="650"/>
      <c r="AS862" s="650"/>
      <c r="AT862" s="650"/>
      <c r="AU862" s="650"/>
      <c r="AV862" s="650"/>
      <c r="AW862" s="650"/>
      <c r="AX862" s="650"/>
      <c r="AY862" s="650"/>
      <c r="AZ862" s="650"/>
      <c r="BA862" s="650"/>
      <c r="BB862" s="650"/>
      <c r="BC862" s="650"/>
      <c r="BD862" s="650"/>
      <c r="BE862" s="650"/>
      <c r="BF862" s="650"/>
      <c r="BG862" s="650"/>
      <c r="BH862" s="650"/>
      <c r="BI862" s="650"/>
      <c r="BJ862" s="650"/>
      <c r="BK862" s="650"/>
      <c r="BL862" s="650"/>
      <c r="BM862" s="650"/>
      <c r="BN862" s="650"/>
      <c r="BO862" s="650"/>
      <c r="BP862" s="650"/>
      <c r="BQ862" s="650"/>
      <c r="BR862" s="650"/>
      <c r="BS862" s="650"/>
      <c r="BT862" s="650"/>
      <c r="BU862" s="650"/>
      <c r="BV862" s="650"/>
      <c r="BW862" s="650"/>
      <c r="BX862" s="650"/>
      <c r="BY862" s="650"/>
      <c r="BZ862" s="650"/>
      <c r="CA862" s="650"/>
      <c r="CB862" s="650"/>
      <c r="CC862" s="650"/>
      <c r="CD862" s="650"/>
      <c r="CE862" s="650"/>
      <c r="CF862" s="650"/>
      <c r="CG862" s="650"/>
      <c r="CH862" s="650"/>
    </row>
    <row r="863" spans="1:86" ht="13.5" customHeight="1">
      <c r="A863" s="379"/>
      <c r="B863" s="649"/>
      <c r="C863" s="650"/>
      <c r="D863" s="650"/>
      <c r="E863" s="650"/>
      <c r="F863" s="650"/>
      <c r="G863" s="650"/>
      <c r="H863" s="650"/>
      <c r="I863" s="650"/>
      <c r="J863" s="650"/>
      <c r="K863" s="650"/>
      <c r="L863" s="650"/>
      <c r="M863" s="650"/>
      <c r="N863" s="650"/>
      <c r="O863" s="650"/>
      <c r="P863" s="650"/>
      <c r="Q863" s="650"/>
      <c r="R863" s="650"/>
      <c r="S863" s="650"/>
      <c r="T863" s="650"/>
      <c r="U863" s="650"/>
      <c r="V863" s="650"/>
      <c r="W863" s="650"/>
      <c r="X863" s="650"/>
      <c r="Y863" s="650"/>
      <c r="Z863" s="650"/>
      <c r="AA863" s="650"/>
      <c r="AB863" s="650"/>
      <c r="AC863" s="650"/>
      <c r="AD863" s="650"/>
      <c r="AE863" s="650"/>
      <c r="AF863" s="650"/>
      <c r="AG863" s="650"/>
      <c r="AH863" s="650"/>
      <c r="AI863" s="650"/>
      <c r="AJ863" s="650"/>
      <c r="AK863" s="650"/>
      <c r="AL863" s="650"/>
      <c r="AM863" s="650"/>
      <c r="AN863" s="650"/>
      <c r="AO863" s="650"/>
      <c r="AP863" s="650"/>
      <c r="AQ863" s="650"/>
      <c r="AR863" s="650"/>
      <c r="AS863" s="650"/>
      <c r="AT863" s="650"/>
      <c r="AU863" s="650"/>
      <c r="AV863" s="650"/>
      <c r="AW863" s="650"/>
      <c r="AX863" s="650"/>
      <c r="AY863" s="650"/>
      <c r="AZ863" s="650"/>
      <c r="BA863" s="650"/>
      <c r="BB863" s="650"/>
      <c r="BC863" s="650"/>
      <c r="BD863" s="650"/>
      <c r="BE863" s="650"/>
      <c r="BF863" s="650"/>
      <c r="BG863" s="650"/>
      <c r="BH863" s="650"/>
      <c r="BI863" s="650"/>
      <c r="BJ863" s="650"/>
      <c r="BK863" s="650"/>
      <c r="BL863" s="650"/>
      <c r="BM863" s="650"/>
      <c r="BN863" s="650"/>
      <c r="BO863" s="650"/>
      <c r="BP863" s="650"/>
      <c r="BQ863" s="650"/>
      <c r="BR863" s="650"/>
      <c r="BS863" s="650"/>
      <c r="BT863" s="650"/>
      <c r="BU863" s="650"/>
      <c r="BV863" s="650"/>
      <c r="BW863" s="650"/>
      <c r="BX863" s="650"/>
      <c r="BY863" s="650"/>
      <c r="BZ863" s="650"/>
      <c r="CA863" s="650"/>
      <c r="CB863" s="650"/>
      <c r="CC863" s="650"/>
      <c r="CD863" s="650"/>
      <c r="CE863" s="650"/>
      <c r="CF863" s="650"/>
      <c r="CG863" s="650"/>
      <c r="CH863" s="650"/>
    </row>
    <row r="864" spans="1:86" ht="13.5" customHeight="1">
      <c r="A864" s="379"/>
      <c r="B864" s="649"/>
      <c r="C864" s="650"/>
      <c r="D864" s="650"/>
      <c r="E864" s="650"/>
      <c r="F864" s="650"/>
      <c r="G864" s="650"/>
      <c r="H864" s="650"/>
      <c r="I864" s="650"/>
      <c r="J864" s="650"/>
      <c r="K864" s="650"/>
      <c r="L864" s="650"/>
      <c r="M864" s="650"/>
      <c r="N864" s="650"/>
      <c r="O864" s="650"/>
      <c r="P864" s="650"/>
      <c r="Q864" s="650"/>
      <c r="R864" s="650"/>
      <c r="S864" s="650"/>
      <c r="T864" s="650"/>
      <c r="U864" s="650"/>
      <c r="V864" s="650"/>
      <c r="W864" s="650"/>
      <c r="X864" s="650"/>
      <c r="Y864" s="650"/>
      <c r="Z864" s="650"/>
      <c r="AA864" s="650"/>
      <c r="AB864" s="650"/>
      <c r="AC864" s="650"/>
      <c r="AD864" s="650"/>
      <c r="AE864" s="650"/>
      <c r="AF864" s="650"/>
      <c r="AG864" s="650"/>
      <c r="AH864" s="650"/>
      <c r="AI864" s="650"/>
      <c r="AJ864" s="650"/>
      <c r="AK864" s="650"/>
      <c r="AL864" s="650"/>
      <c r="AM864" s="650"/>
      <c r="AN864" s="650"/>
      <c r="AO864" s="650"/>
      <c r="AP864" s="650"/>
      <c r="AQ864" s="650"/>
      <c r="AR864" s="650"/>
      <c r="AS864" s="650"/>
      <c r="AT864" s="650"/>
      <c r="AU864" s="650"/>
      <c r="AV864" s="650"/>
      <c r="AW864" s="650"/>
      <c r="AX864" s="650"/>
      <c r="AY864" s="650"/>
      <c r="AZ864" s="650"/>
      <c r="BA864" s="650"/>
      <c r="BB864" s="650"/>
      <c r="BC864" s="650"/>
      <c r="BD864" s="650"/>
      <c r="BE864" s="650"/>
      <c r="BF864" s="650"/>
      <c r="BG864" s="650"/>
      <c r="BH864" s="650"/>
      <c r="BI864" s="650"/>
      <c r="BJ864" s="650"/>
      <c r="BK864" s="650"/>
      <c r="BL864" s="650"/>
      <c r="BM864" s="650"/>
      <c r="BN864" s="650"/>
      <c r="BO864" s="650"/>
      <c r="BP864" s="650"/>
      <c r="BQ864" s="650"/>
      <c r="BR864" s="650"/>
      <c r="BS864" s="650"/>
      <c r="BT864" s="650"/>
      <c r="BU864" s="650"/>
      <c r="BV864" s="650"/>
      <c r="BW864" s="650"/>
      <c r="BX864" s="650"/>
      <c r="BY864" s="650"/>
      <c r="BZ864" s="650"/>
      <c r="CA864" s="650"/>
      <c r="CB864" s="650"/>
      <c r="CC864" s="650"/>
      <c r="CD864" s="650"/>
      <c r="CE864" s="650"/>
      <c r="CF864" s="650"/>
      <c r="CG864" s="650"/>
      <c r="CH864" s="650"/>
    </row>
    <row r="865" spans="1:86" ht="13.5" customHeight="1">
      <c r="A865" s="379"/>
      <c r="B865" s="649"/>
      <c r="C865" s="650"/>
      <c r="D865" s="650"/>
      <c r="E865" s="650"/>
      <c r="F865" s="650"/>
      <c r="G865" s="650"/>
      <c r="H865" s="650"/>
      <c r="I865" s="650"/>
      <c r="J865" s="650"/>
      <c r="K865" s="650"/>
      <c r="L865" s="650"/>
      <c r="M865" s="650"/>
      <c r="N865" s="650"/>
      <c r="O865" s="650"/>
      <c r="P865" s="650"/>
      <c r="Q865" s="650"/>
      <c r="R865" s="650"/>
      <c r="S865" s="650"/>
      <c r="T865" s="650"/>
      <c r="U865" s="650"/>
      <c r="V865" s="650"/>
      <c r="W865" s="650"/>
      <c r="X865" s="650"/>
      <c r="Y865" s="650"/>
      <c r="Z865" s="650"/>
      <c r="AA865" s="650"/>
      <c r="AB865" s="650"/>
      <c r="AC865" s="650"/>
      <c r="AD865" s="650"/>
      <c r="AE865" s="650"/>
      <c r="AF865" s="650"/>
      <c r="AG865" s="650"/>
      <c r="AH865" s="650"/>
      <c r="AI865" s="650"/>
      <c r="AJ865" s="650"/>
      <c r="AK865" s="650"/>
      <c r="AL865" s="650"/>
      <c r="AM865" s="650"/>
      <c r="AN865" s="650"/>
      <c r="AO865" s="650"/>
      <c r="AP865" s="650"/>
      <c r="AQ865" s="650"/>
      <c r="AR865" s="650"/>
      <c r="AS865" s="650"/>
      <c r="AT865" s="650"/>
      <c r="AU865" s="650"/>
      <c r="AV865" s="650"/>
      <c r="AW865" s="650"/>
      <c r="AX865" s="650"/>
      <c r="AY865" s="650"/>
      <c r="AZ865" s="650"/>
      <c r="BA865" s="650"/>
      <c r="BB865" s="650"/>
      <c r="BC865" s="650"/>
      <c r="BD865" s="650"/>
      <c r="BE865" s="650"/>
      <c r="BF865" s="650"/>
      <c r="BG865" s="650"/>
      <c r="BH865" s="650"/>
      <c r="BI865" s="650"/>
      <c r="BJ865" s="650"/>
      <c r="BK865" s="650"/>
      <c r="BL865" s="650"/>
      <c r="BM865" s="650"/>
      <c r="BN865" s="650"/>
      <c r="BO865" s="650"/>
      <c r="BP865" s="650"/>
      <c r="BQ865" s="650"/>
      <c r="BR865" s="650"/>
      <c r="BS865" s="650"/>
      <c r="BT865" s="650"/>
      <c r="BU865" s="650"/>
      <c r="BV865" s="650"/>
      <c r="BW865" s="650"/>
      <c r="BX865" s="650"/>
      <c r="BY865" s="650"/>
      <c r="BZ865" s="650"/>
      <c r="CA865" s="650"/>
      <c r="CB865" s="650"/>
      <c r="CC865" s="650"/>
      <c r="CD865" s="650"/>
      <c r="CE865" s="650"/>
      <c r="CF865" s="650"/>
      <c r="CG865" s="650"/>
      <c r="CH865" s="650"/>
    </row>
    <row r="866" spans="1:86" ht="13.5" customHeight="1">
      <c r="A866" s="379"/>
      <c r="B866" s="649"/>
      <c r="C866" s="650"/>
      <c r="D866" s="650"/>
      <c r="E866" s="650"/>
      <c r="F866" s="650"/>
      <c r="G866" s="650"/>
      <c r="H866" s="650"/>
      <c r="I866" s="650"/>
      <c r="J866" s="650"/>
      <c r="K866" s="650"/>
      <c r="L866" s="650"/>
      <c r="M866" s="650"/>
      <c r="N866" s="650"/>
      <c r="O866" s="650"/>
      <c r="P866" s="650"/>
      <c r="Q866" s="650"/>
      <c r="R866" s="650"/>
      <c r="S866" s="650"/>
      <c r="T866" s="650"/>
      <c r="U866" s="650"/>
      <c r="V866" s="650"/>
      <c r="W866" s="650"/>
      <c r="X866" s="650"/>
      <c r="Y866" s="650"/>
      <c r="Z866" s="650"/>
      <c r="AA866" s="650"/>
      <c r="AB866" s="650"/>
      <c r="AC866" s="650"/>
      <c r="AD866" s="650"/>
      <c r="AE866" s="650"/>
      <c r="AF866" s="650"/>
      <c r="AG866" s="650"/>
      <c r="AH866" s="650"/>
      <c r="AI866" s="650"/>
      <c r="AJ866" s="650"/>
      <c r="AK866" s="650"/>
      <c r="AL866" s="650"/>
      <c r="AM866" s="650"/>
      <c r="AN866" s="650"/>
      <c r="AO866" s="650"/>
      <c r="AP866" s="650"/>
      <c r="AQ866" s="650"/>
      <c r="AR866" s="650"/>
      <c r="AS866" s="650"/>
      <c r="AT866" s="650"/>
      <c r="AU866" s="650"/>
      <c r="AV866" s="650"/>
      <c r="AW866" s="650"/>
      <c r="AX866" s="650"/>
      <c r="AY866" s="650"/>
      <c r="AZ866" s="650"/>
      <c r="BA866" s="650"/>
      <c r="BB866" s="650"/>
      <c r="BC866" s="650"/>
      <c r="BD866" s="650"/>
      <c r="BE866" s="650"/>
      <c r="BF866" s="650"/>
      <c r="BG866" s="650"/>
      <c r="BH866" s="650"/>
      <c r="BI866" s="650"/>
      <c r="BJ866" s="650"/>
      <c r="BK866" s="650"/>
      <c r="BL866" s="650"/>
      <c r="BM866" s="650"/>
      <c r="BN866" s="650"/>
      <c r="BO866" s="650"/>
      <c r="BP866" s="650"/>
      <c r="BQ866" s="650"/>
      <c r="BR866" s="650"/>
      <c r="BS866" s="650"/>
      <c r="BT866" s="650"/>
      <c r="BU866" s="650"/>
      <c r="BV866" s="650"/>
      <c r="BW866" s="650"/>
      <c r="BX866" s="650"/>
      <c r="BY866" s="650"/>
      <c r="BZ866" s="650"/>
      <c r="CA866" s="650"/>
      <c r="CB866" s="650"/>
      <c r="CC866" s="650"/>
      <c r="CD866" s="650"/>
      <c r="CE866" s="650"/>
      <c r="CF866" s="650"/>
      <c r="CG866" s="650"/>
      <c r="CH866" s="650"/>
    </row>
    <row r="867" spans="1:86" ht="13.5" customHeight="1">
      <c r="A867" s="379"/>
      <c r="B867" s="649"/>
      <c r="C867" s="650"/>
      <c r="D867" s="650"/>
      <c r="E867" s="650"/>
      <c r="F867" s="650"/>
      <c r="G867" s="650"/>
      <c r="H867" s="650"/>
      <c r="I867" s="650"/>
      <c r="J867" s="650"/>
      <c r="K867" s="650"/>
      <c r="L867" s="650"/>
      <c r="M867" s="650"/>
      <c r="N867" s="650"/>
      <c r="O867" s="650"/>
      <c r="P867" s="650"/>
      <c r="Q867" s="650"/>
      <c r="R867" s="650"/>
      <c r="S867" s="650"/>
      <c r="T867" s="650"/>
      <c r="U867" s="650"/>
      <c r="V867" s="650"/>
      <c r="W867" s="650"/>
      <c r="X867" s="650"/>
      <c r="Y867" s="650"/>
      <c r="Z867" s="650"/>
      <c r="AA867" s="650"/>
      <c r="AB867" s="650"/>
      <c r="AC867" s="650"/>
      <c r="AD867" s="650"/>
      <c r="AE867" s="650"/>
      <c r="AF867" s="650"/>
      <c r="AG867" s="650"/>
      <c r="AH867" s="650"/>
      <c r="AI867" s="650"/>
      <c r="AJ867" s="650"/>
      <c r="AK867" s="650"/>
      <c r="AL867" s="650"/>
      <c r="AM867" s="650"/>
      <c r="AN867" s="650"/>
      <c r="AO867" s="650"/>
      <c r="AP867" s="650"/>
      <c r="AQ867" s="650"/>
      <c r="AR867" s="650"/>
      <c r="AS867" s="650"/>
      <c r="AT867" s="650"/>
      <c r="AU867" s="650"/>
      <c r="AV867" s="650"/>
      <c r="AW867" s="650"/>
      <c r="AX867" s="650"/>
      <c r="AY867" s="650"/>
      <c r="AZ867" s="650"/>
      <c r="BA867" s="650"/>
      <c r="BB867" s="650"/>
      <c r="BC867" s="650"/>
      <c r="BD867" s="650"/>
      <c r="BE867" s="650"/>
      <c r="BF867" s="650"/>
      <c r="BG867" s="650"/>
      <c r="BH867" s="650"/>
      <c r="BI867" s="650"/>
      <c r="BJ867" s="650"/>
      <c r="BK867" s="650"/>
      <c r="BL867" s="650"/>
      <c r="BM867" s="650"/>
      <c r="BN867" s="650"/>
      <c r="BO867" s="650"/>
      <c r="BP867" s="650"/>
      <c r="BQ867" s="650"/>
      <c r="BR867" s="650"/>
      <c r="BS867" s="650"/>
      <c r="BT867" s="650"/>
      <c r="BU867" s="650"/>
      <c r="BV867" s="650"/>
      <c r="BW867" s="650"/>
      <c r="BX867" s="650"/>
      <c r="BY867" s="650"/>
      <c r="BZ867" s="650"/>
      <c r="CA867" s="650"/>
      <c r="CB867" s="650"/>
      <c r="CC867" s="650"/>
      <c r="CD867" s="650"/>
      <c r="CE867" s="650"/>
      <c r="CF867" s="650"/>
      <c r="CG867" s="650"/>
      <c r="CH867" s="650"/>
    </row>
    <row r="868" spans="1:86" ht="13.5" customHeight="1">
      <c r="A868" s="379"/>
      <c r="B868" s="649"/>
      <c r="C868" s="650"/>
      <c r="D868" s="650"/>
      <c r="E868" s="650"/>
      <c r="F868" s="650"/>
      <c r="G868" s="650"/>
      <c r="H868" s="650"/>
      <c r="I868" s="650"/>
      <c r="J868" s="650"/>
      <c r="K868" s="650"/>
      <c r="L868" s="650"/>
      <c r="M868" s="650"/>
      <c r="N868" s="650"/>
      <c r="O868" s="650"/>
      <c r="P868" s="650"/>
      <c r="Q868" s="650"/>
      <c r="R868" s="650"/>
      <c r="S868" s="650"/>
      <c r="T868" s="650"/>
      <c r="U868" s="650"/>
      <c r="V868" s="650"/>
      <c r="W868" s="650"/>
      <c r="X868" s="650"/>
      <c r="Y868" s="650"/>
      <c r="Z868" s="650"/>
      <c r="AA868" s="650"/>
      <c r="AB868" s="650"/>
      <c r="AC868" s="650"/>
      <c r="AD868" s="650"/>
      <c r="AE868" s="650"/>
      <c r="AF868" s="650"/>
      <c r="AG868" s="650"/>
      <c r="AH868" s="650"/>
      <c r="AI868" s="650"/>
      <c r="AJ868" s="650"/>
      <c r="AK868" s="650"/>
      <c r="AL868" s="650"/>
      <c r="AM868" s="650"/>
      <c r="AN868" s="650"/>
      <c r="AO868" s="650"/>
      <c r="AP868" s="650"/>
      <c r="AQ868" s="650"/>
      <c r="AR868" s="650"/>
      <c r="AS868" s="650"/>
      <c r="AT868" s="650"/>
      <c r="AU868" s="650"/>
      <c r="AV868" s="650"/>
      <c r="AW868" s="650"/>
      <c r="AX868" s="650"/>
      <c r="AY868" s="650"/>
      <c r="AZ868" s="650"/>
      <c r="BA868" s="650"/>
      <c r="BB868" s="650"/>
      <c r="BC868" s="650"/>
      <c r="BD868" s="650"/>
      <c r="BE868" s="650"/>
      <c r="BF868" s="650"/>
      <c r="BG868" s="650"/>
      <c r="BH868" s="650"/>
      <c r="BI868" s="650"/>
      <c r="BJ868" s="650"/>
      <c r="BK868" s="650"/>
      <c r="BL868" s="650"/>
      <c r="BM868" s="650"/>
      <c r="BN868" s="650"/>
      <c r="BO868" s="650"/>
      <c r="BP868" s="650"/>
      <c r="BQ868" s="650"/>
      <c r="BR868" s="650"/>
      <c r="BS868" s="650"/>
      <c r="BT868" s="650"/>
      <c r="BU868" s="650"/>
      <c r="BV868" s="650"/>
      <c r="BW868" s="650"/>
      <c r="BX868" s="650"/>
      <c r="BY868" s="650"/>
      <c r="BZ868" s="650"/>
      <c r="CA868" s="650"/>
      <c r="CB868" s="650"/>
      <c r="CC868" s="650"/>
      <c r="CD868" s="650"/>
      <c r="CE868" s="650"/>
      <c r="CF868" s="650"/>
      <c r="CG868" s="650"/>
      <c r="CH868" s="650"/>
    </row>
    <row r="869" spans="1:86" ht="13.5" customHeight="1">
      <c r="A869" s="379"/>
      <c r="B869" s="649"/>
      <c r="C869" s="650"/>
      <c r="D869" s="650"/>
      <c r="E869" s="650"/>
      <c r="F869" s="650"/>
      <c r="G869" s="650"/>
      <c r="H869" s="650"/>
      <c r="I869" s="650"/>
      <c r="J869" s="650"/>
      <c r="K869" s="650"/>
      <c r="L869" s="650"/>
      <c r="M869" s="650"/>
      <c r="N869" s="650"/>
      <c r="O869" s="650"/>
      <c r="P869" s="650"/>
      <c r="Q869" s="650"/>
      <c r="R869" s="650"/>
      <c r="S869" s="650"/>
      <c r="T869" s="650"/>
      <c r="U869" s="650"/>
      <c r="V869" s="650"/>
      <c r="W869" s="650"/>
      <c r="X869" s="650"/>
      <c r="Y869" s="650"/>
      <c r="Z869" s="650"/>
      <c r="AA869" s="650"/>
      <c r="AB869" s="650"/>
      <c r="AC869" s="650"/>
      <c r="AD869" s="650"/>
      <c r="AE869" s="650"/>
      <c r="AF869" s="650"/>
      <c r="AG869" s="650"/>
      <c r="AH869" s="650"/>
      <c r="AI869" s="650"/>
      <c r="AJ869" s="650"/>
      <c r="AK869" s="650"/>
      <c r="AL869" s="650"/>
      <c r="AM869" s="650"/>
      <c r="AN869" s="650"/>
      <c r="AO869" s="650"/>
      <c r="AP869" s="650"/>
      <c r="AQ869" s="650"/>
      <c r="AR869" s="650"/>
      <c r="AS869" s="650"/>
      <c r="AT869" s="650"/>
      <c r="AU869" s="650"/>
      <c r="AV869" s="650"/>
      <c r="AW869" s="650"/>
      <c r="AX869" s="650"/>
      <c r="AY869" s="650"/>
      <c r="AZ869" s="650"/>
      <c r="BA869" s="650"/>
      <c r="BB869" s="650"/>
      <c r="BC869" s="650"/>
      <c r="BD869" s="650"/>
      <c r="BE869" s="650"/>
      <c r="BF869" s="650"/>
      <c r="BG869" s="650"/>
      <c r="BH869" s="650"/>
      <c r="BI869" s="650"/>
      <c r="BJ869" s="650"/>
      <c r="BK869" s="650"/>
      <c r="BL869" s="650"/>
      <c r="BM869" s="650"/>
      <c r="BN869" s="650"/>
      <c r="BO869" s="650"/>
      <c r="BP869" s="650"/>
      <c r="BQ869" s="650"/>
      <c r="BR869" s="650"/>
      <c r="BS869" s="650"/>
      <c r="BT869" s="650"/>
      <c r="BU869" s="650"/>
      <c r="BV869" s="650"/>
      <c r="BW869" s="650"/>
      <c r="BX869" s="650"/>
      <c r="BY869" s="650"/>
      <c r="BZ869" s="650"/>
      <c r="CA869" s="650"/>
      <c r="CB869" s="650"/>
      <c r="CC869" s="650"/>
      <c r="CD869" s="650"/>
      <c r="CE869" s="650"/>
      <c r="CF869" s="650"/>
      <c r="CG869" s="650"/>
      <c r="CH869" s="650"/>
    </row>
    <row r="870" spans="1:86" ht="13.5" customHeight="1">
      <c r="A870" s="379"/>
      <c r="B870" s="649"/>
      <c r="C870" s="650"/>
      <c r="D870" s="650"/>
      <c r="E870" s="650"/>
      <c r="F870" s="650"/>
      <c r="G870" s="650"/>
      <c r="H870" s="650"/>
      <c r="I870" s="650"/>
      <c r="J870" s="650"/>
      <c r="K870" s="650"/>
      <c r="L870" s="650"/>
      <c r="M870" s="650"/>
      <c r="N870" s="650"/>
      <c r="O870" s="650"/>
      <c r="P870" s="650"/>
      <c r="Q870" s="650"/>
      <c r="R870" s="650"/>
      <c r="S870" s="650"/>
      <c r="T870" s="650"/>
      <c r="U870" s="650"/>
      <c r="V870" s="650"/>
      <c r="W870" s="650"/>
      <c r="X870" s="650"/>
      <c r="Y870" s="650"/>
      <c r="Z870" s="650"/>
      <c r="AA870" s="650"/>
      <c r="AB870" s="650"/>
      <c r="AC870" s="650"/>
      <c r="AD870" s="650"/>
      <c r="AE870" s="650"/>
      <c r="AF870" s="650"/>
      <c r="AG870" s="650"/>
      <c r="AH870" s="650"/>
      <c r="AI870" s="650"/>
      <c r="AJ870" s="650"/>
      <c r="AK870" s="650"/>
      <c r="AL870" s="650"/>
      <c r="AM870" s="650"/>
      <c r="AN870" s="650"/>
      <c r="AO870" s="650"/>
      <c r="AP870" s="650"/>
      <c r="AQ870" s="650"/>
      <c r="AR870" s="650"/>
      <c r="AS870" s="650"/>
      <c r="AT870" s="650"/>
      <c r="AU870" s="650"/>
      <c r="AV870" s="650"/>
      <c r="AW870" s="650"/>
      <c r="AX870" s="650"/>
      <c r="AY870" s="650"/>
      <c r="AZ870" s="650"/>
      <c r="BA870" s="650"/>
      <c r="BB870" s="650"/>
      <c r="BC870" s="650"/>
      <c r="BD870" s="650"/>
      <c r="BE870" s="650"/>
      <c r="BF870" s="650"/>
      <c r="BG870" s="650"/>
      <c r="BH870" s="650"/>
      <c r="BI870" s="650"/>
      <c r="BJ870" s="650"/>
      <c r="BK870" s="650"/>
      <c r="BL870" s="650"/>
      <c r="BM870" s="650"/>
      <c r="BN870" s="650"/>
      <c r="BO870" s="650"/>
      <c r="BP870" s="650"/>
      <c r="BQ870" s="650"/>
      <c r="BR870" s="650"/>
      <c r="BS870" s="650"/>
      <c r="BT870" s="650"/>
      <c r="BU870" s="650"/>
      <c r="BV870" s="650"/>
      <c r="BW870" s="650"/>
      <c r="BX870" s="650"/>
      <c r="BY870" s="650"/>
      <c r="BZ870" s="650"/>
      <c r="CA870" s="650"/>
      <c r="CB870" s="650"/>
      <c r="CC870" s="650"/>
      <c r="CD870" s="650"/>
      <c r="CE870" s="650"/>
      <c r="CF870" s="650"/>
      <c r="CG870" s="650"/>
      <c r="CH870" s="650"/>
    </row>
    <row r="871" spans="1:86" ht="13.5" customHeight="1">
      <c r="A871" s="379"/>
      <c r="B871" s="649"/>
      <c r="C871" s="650"/>
      <c r="D871" s="650"/>
      <c r="E871" s="650"/>
      <c r="F871" s="650"/>
      <c r="G871" s="650"/>
      <c r="H871" s="650"/>
      <c r="I871" s="650"/>
      <c r="J871" s="650"/>
      <c r="K871" s="650"/>
      <c r="L871" s="650"/>
      <c r="M871" s="650"/>
      <c r="N871" s="650"/>
      <c r="O871" s="650"/>
      <c r="P871" s="650"/>
      <c r="Q871" s="650"/>
      <c r="R871" s="650"/>
      <c r="S871" s="650"/>
      <c r="T871" s="650"/>
      <c r="U871" s="650"/>
      <c r="V871" s="650"/>
      <c r="W871" s="650"/>
      <c r="X871" s="650"/>
      <c r="Y871" s="650"/>
      <c r="Z871" s="650"/>
      <c r="AA871" s="650"/>
      <c r="AB871" s="650"/>
      <c r="AC871" s="650"/>
      <c r="AD871" s="650"/>
      <c r="AE871" s="650"/>
      <c r="AF871" s="650"/>
      <c r="AG871" s="650"/>
      <c r="AH871" s="650"/>
      <c r="AI871" s="650"/>
      <c r="AJ871" s="650"/>
      <c r="AK871" s="650"/>
      <c r="AL871" s="650"/>
      <c r="AM871" s="650"/>
      <c r="AN871" s="650"/>
      <c r="AO871" s="650"/>
      <c r="AP871" s="650"/>
      <c r="AQ871" s="650"/>
      <c r="AR871" s="650"/>
      <c r="AS871" s="650"/>
      <c r="AT871" s="650"/>
      <c r="AU871" s="650"/>
      <c r="AV871" s="650"/>
      <c r="AW871" s="650"/>
      <c r="AX871" s="650"/>
      <c r="AY871" s="650"/>
      <c r="AZ871" s="650"/>
      <c r="BA871" s="650"/>
      <c r="BB871" s="650"/>
      <c r="BC871" s="650"/>
      <c r="BD871" s="650"/>
      <c r="BE871" s="650"/>
      <c r="BF871" s="650"/>
      <c r="BG871" s="650"/>
      <c r="BH871" s="650"/>
      <c r="BI871" s="650"/>
      <c r="BJ871" s="650"/>
      <c r="BK871" s="650"/>
      <c r="BL871" s="650"/>
      <c r="BM871" s="650"/>
      <c r="BN871" s="650"/>
      <c r="BO871" s="650"/>
      <c r="BP871" s="650"/>
      <c r="BQ871" s="650"/>
      <c r="BR871" s="650"/>
      <c r="BS871" s="650"/>
      <c r="BT871" s="650"/>
      <c r="BU871" s="650"/>
      <c r="BV871" s="650"/>
      <c r="BW871" s="650"/>
      <c r="BX871" s="650"/>
      <c r="BY871" s="650"/>
      <c r="BZ871" s="650"/>
      <c r="CA871" s="650"/>
      <c r="CB871" s="650"/>
      <c r="CC871" s="650"/>
      <c r="CD871" s="650"/>
      <c r="CE871" s="650"/>
      <c r="CF871" s="650"/>
      <c r="CG871" s="650"/>
      <c r="CH871" s="650"/>
    </row>
    <row r="872" spans="1:86" ht="13.5" customHeight="1">
      <c r="A872" s="379"/>
      <c r="B872" s="649"/>
      <c r="C872" s="650"/>
      <c r="D872" s="650"/>
      <c r="E872" s="650"/>
      <c r="F872" s="650"/>
      <c r="G872" s="650"/>
      <c r="H872" s="650"/>
      <c r="I872" s="650"/>
      <c r="J872" s="650"/>
      <c r="K872" s="650"/>
      <c r="L872" s="650"/>
      <c r="M872" s="650"/>
      <c r="N872" s="650"/>
      <c r="O872" s="650"/>
      <c r="P872" s="650"/>
      <c r="Q872" s="650"/>
      <c r="R872" s="650"/>
      <c r="S872" s="650"/>
      <c r="T872" s="650"/>
      <c r="U872" s="650"/>
      <c r="V872" s="650"/>
      <c r="W872" s="650"/>
      <c r="X872" s="650"/>
      <c r="Y872" s="650"/>
      <c r="Z872" s="650"/>
      <c r="AA872" s="650"/>
      <c r="AB872" s="650"/>
      <c r="AC872" s="650"/>
      <c r="AD872" s="650"/>
      <c r="AE872" s="650"/>
      <c r="AF872" s="650"/>
      <c r="AG872" s="650"/>
      <c r="AH872" s="650"/>
      <c r="AI872" s="650"/>
      <c r="AJ872" s="650"/>
      <c r="AK872" s="650"/>
      <c r="AL872" s="650"/>
      <c r="AM872" s="650"/>
      <c r="AN872" s="650"/>
      <c r="AO872" s="650"/>
      <c r="AP872" s="650"/>
      <c r="AQ872" s="650"/>
      <c r="AR872" s="650"/>
      <c r="AS872" s="650"/>
      <c r="AT872" s="650"/>
      <c r="AU872" s="650"/>
      <c r="AV872" s="650"/>
      <c r="AW872" s="650"/>
      <c r="AX872" s="650"/>
      <c r="AY872" s="650"/>
      <c r="AZ872" s="650"/>
      <c r="BA872" s="650"/>
      <c r="BB872" s="650"/>
      <c r="BC872" s="650"/>
      <c r="BD872" s="650"/>
      <c r="BE872" s="650"/>
      <c r="BF872" s="650"/>
      <c r="BG872" s="650"/>
      <c r="BH872" s="650"/>
      <c r="BI872" s="650"/>
      <c r="BJ872" s="650"/>
      <c r="BK872" s="650"/>
      <c r="BL872" s="650"/>
      <c r="BM872" s="650"/>
      <c r="BN872" s="650"/>
      <c r="BO872" s="650"/>
      <c r="BP872" s="650"/>
      <c r="BQ872" s="650"/>
      <c r="BR872" s="650"/>
      <c r="BS872" s="650"/>
      <c r="BT872" s="650"/>
      <c r="BU872" s="650"/>
      <c r="BV872" s="650"/>
      <c r="BW872" s="650"/>
      <c r="BX872" s="650"/>
      <c r="BY872" s="650"/>
      <c r="BZ872" s="650"/>
      <c r="CA872" s="650"/>
      <c r="CB872" s="650"/>
      <c r="CC872" s="650"/>
      <c r="CD872" s="650"/>
      <c r="CE872" s="650"/>
      <c r="CF872" s="650"/>
      <c r="CG872" s="650"/>
      <c r="CH872" s="650"/>
    </row>
    <row r="873" spans="1:86" ht="13.5" customHeight="1">
      <c r="A873" s="379"/>
      <c r="B873" s="649"/>
      <c r="C873" s="650"/>
      <c r="D873" s="650"/>
      <c r="E873" s="650"/>
      <c r="F873" s="650"/>
      <c r="G873" s="650"/>
      <c r="H873" s="650"/>
      <c r="I873" s="650"/>
      <c r="J873" s="650"/>
      <c r="K873" s="650"/>
      <c r="L873" s="650"/>
      <c r="M873" s="650"/>
      <c r="N873" s="650"/>
      <c r="O873" s="650"/>
      <c r="P873" s="650"/>
      <c r="Q873" s="650"/>
      <c r="R873" s="650"/>
      <c r="S873" s="650"/>
      <c r="T873" s="650"/>
      <c r="U873" s="650"/>
      <c r="V873" s="650"/>
      <c r="W873" s="650"/>
      <c r="X873" s="650"/>
      <c r="Y873" s="650"/>
      <c r="Z873" s="650"/>
      <c r="AA873" s="650"/>
      <c r="AB873" s="650"/>
      <c r="AC873" s="650"/>
      <c r="AD873" s="650"/>
      <c r="AE873" s="650"/>
      <c r="AF873" s="650"/>
      <c r="AG873" s="650"/>
      <c r="AH873" s="650"/>
      <c r="AI873" s="650"/>
      <c r="AJ873" s="650"/>
      <c r="AK873" s="650"/>
      <c r="AL873" s="650"/>
      <c r="AM873" s="650"/>
      <c r="AN873" s="650"/>
      <c r="AO873" s="650"/>
      <c r="AP873" s="650"/>
      <c r="AQ873" s="650"/>
      <c r="AR873" s="650"/>
      <c r="AS873" s="650"/>
      <c r="AT873" s="650"/>
      <c r="AU873" s="650"/>
      <c r="AV873" s="650"/>
      <c r="AW873" s="650"/>
      <c r="AX873" s="650"/>
      <c r="AY873" s="650"/>
      <c r="AZ873" s="650"/>
      <c r="BA873" s="650"/>
      <c r="BB873" s="650"/>
      <c r="BC873" s="650"/>
      <c r="BD873" s="650"/>
      <c r="BE873" s="650"/>
      <c r="BF873" s="650"/>
      <c r="BG873" s="650"/>
      <c r="BH873" s="650"/>
      <c r="BI873" s="650"/>
      <c r="BJ873" s="650"/>
      <c r="BK873" s="650"/>
      <c r="BL873" s="650"/>
      <c r="BM873" s="650"/>
      <c r="BN873" s="650"/>
      <c r="BO873" s="650"/>
      <c r="BP873" s="650"/>
      <c r="BQ873" s="650"/>
      <c r="BR873" s="650"/>
      <c r="BS873" s="650"/>
      <c r="BT873" s="650"/>
      <c r="BU873" s="650"/>
      <c r="BV873" s="650"/>
      <c r="BW873" s="650"/>
      <c r="BX873" s="650"/>
      <c r="BY873" s="650"/>
      <c r="BZ873" s="650"/>
      <c r="CA873" s="650"/>
      <c r="CB873" s="650"/>
      <c r="CC873" s="650"/>
      <c r="CD873" s="650"/>
      <c r="CE873" s="650"/>
      <c r="CF873" s="650"/>
      <c r="CG873" s="650"/>
      <c r="CH873" s="650"/>
    </row>
    <row r="874" spans="1:86" ht="13.5" customHeight="1">
      <c r="A874" s="379"/>
      <c r="B874" s="649"/>
      <c r="C874" s="650"/>
      <c r="D874" s="650"/>
      <c r="E874" s="650"/>
      <c r="F874" s="650"/>
      <c r="G874" s="650"/>
      <c r="H874" s="650"/>
      <c r="I874" s="650"/>
      <c r="J874" s="650"/>
      <c r="K874" s="650"/>
      <c r="L874" s="650"/>
      <c r="M874" s="650"/>
      <c r="N874" s="650"/>
      <c r="O874" s="650"/>
      <c r="P874" s="650"/>
      <c r="Q874" s="650"/>
      <c r="R874" s="650"/>
      <c r="S874" s="650"/>
      <c r="T874" s="650"/>
      <c r="U874" s="650"/>
      <c r="V874" s="650"/>
      <c r="W874" s="650"/>
      <c r="X874" s="650"/>
      <c r="Y874" s="650"/>
      <c r="Z874" s="650"/>
      <c r="AA874" s="650"/>
      <c r="AB874" s="650"/>
      <c r="AC874" s="650"/>
      <c r="AD874" s="650"/>
      <c r="AE874" s="650"/>
      <c r="AF874" s="650"/>
      <c r="AG874" s="650"/>
      <c r="AH874" s="650"/>
      <c r="AI874" s="650"/>
      <c r="AJ874" s="650"/>
      <c r="AK874" s="650"/>
      <c r="AL874" s="650"/>
      <c r="AM874" s="650"/>
      <c r="AN874" s="650"/>
      <c r="AO874" s="650"/>
      <c r="AP874" s="650"/>
      <c r="AQ874" s="650"/>
      <c r="AR874" s="650"/>
      <c r="AS874" s="650"/>
      <c r="AT874" s="650"/>
      <c r="AU874" s="650"/>
      <c r="AV874" s="650"/>
      <c r="AW874" s="650"/>
      <c r="AX874" s="650"/>
      <c r="AY874" s="650"/>
      <c r="AZ874" s="650"/>
      <c r="BA874" s="650"/>
      <c r="BB874" s="650"/>
      <c r="BC874" s="650"/>
      <c r="BD874" s="650"/>
      <c r="BE874" s="650"/>
      <c r="BF874" s="650"/>
      <c r="BG874" s="650"/>
      <c r="BH874" s="650"/>
      <c r="BI874" s="650"/>
      <c r="BJ874" s="650"/>
      <c r="BK874" s="650"/>
      <c r="BL874" s="650"/>
      <c r="BM874" s="650"/>
      <c r="BN874" s="650"/>
      <c r="BO874" s="650"/>
      <c r="BP874" s="650"/>
      <c r="BQ874" s="650"/>
      <c r="BR874" s="650"/>
      <c r="BS874" s="650"/>
      <c r="BT874" s="650"/>
      <c r="BU874" s="650"/>
      <c r="BV874" s="650"/>
      <c r="BW874" s="650"/>
      <c r="BX874" s="650"/>
      <c r="BY874" s="650"/>
      <c r="BZ874" s="650"/>
      <c r="CA874" s="650"/>
      <c r="CB874" s="650"/>
      <c r="CC874" s="650"/>
      <c r="CD874" s="650"/>
      <c r="CE874" s="650"/>
      <c r="CF874" s="650"/>
      <c r="CG874" s="650"/>
      <c r="CH874" s="650"/>
    </row>
    <row r="875" spans="1:86" ht="13.5" customHeight="1">
      <c r="A875" s="379"/>
      <c r="B875" s="649"/>
      <c r="C875" s="650"/>
      <c r="D875" s="650"/>
      <c r="E875" s="650"/>
      <c r="F875" s="650"/>
      <c r="G875" s="650"/>
      <c r="H875" s="650"/>
      <c r="I875" s="650"/>
      <c r="J875" s="650"/>
      <c r="K875" s="650"/>
      <c r="L875" s="650"/>
      <c r="M875" s="650"/>
      <c r="N875" s="650"/>
      <c r="O875" s="650"/>
      <c r="P875" s="650"/>
      <c r="Q875" s="650"/>
      <c r="R875" s="650"/>
      <c r="S875" s="650"/>
      <c r="T875" s="650"/>
      <c r="U875" s="650"/>
      <c r="V875" s="650"/>
      <c r="W875" s="650"/>
      <c r="X875" s="650"/>
      <c r="Y875" s="650"/>
      <c r="Z875" s="650"/>
      <c r="AA875" s="650"/>
      <c r="AB875" s="650"/>
      <c r="AC875" s="650"/>
      <c r="AD875" s="650"/>
      <c r="AE875" s="650"/>
      <c r="AF875" s="650"/>
      <c r="AG875" s="650"/>
      <c r="AH875" s="650"/>
      <c r="AI875" s="650"/>
      <c r="AJ875" s="650"/>
      <c r="AK875" s="650"/>
      <c r="AL875" s="650"/>
      <c r="AM875" s="650"/>
      <c r="AN875" s="650"/>
      <c r="AO875" s="650"/>
      <c r="AP875" s="650"/>
      <c r="AQ875" s="650"/>
      <c r="AR875" s="650"/>
      <c r="AS875" s="650"/>
      <c r="AT875" s="650"/>
      <c r="AU875" s="650"/>
      <c r="AV875" s="650"/>
      <c r="AW875" s="650"/>
      <c r="AX875" s="650"/>
      <c r="AY875" s="650"/>
      <c r="AZ875" s="650"/>
      <c r="BA875" s="650"/>
      <c r="BB875" s="650"/>
      <c r="BC875" s="650"/>
      <c r="BD875" s="650"/>
      <c r="BE875" s="650"/>
      <c r="BF875" s="650"/>
      <c r="BG875" s="650"/>
      <c r="BH875" s="650"/>
      <c r="BI875" s="650"/>
      <c r="BJ875" s="650"/>
      <c r="BK875" s="650"/>
      <c r="BL875" s="650"/>
      <c r="BM875" s="650"/>
      <c r="BN875" s="650"/>
      <c r="BO875" s="650"/>
      <c r="BP875" s="650"/>
      <c r="BQ875" s="650"/>
      <c r="BR875" s="650"/>
      <c r="BS875" s="650"/>
      <c r="BT875" s="650"/>
      <c r="BU875" s="650"/>
      <c r="BV875" s="650"/>
      <c r="BW875" s="650"/>
      <c r="BX875" s="650"/>
      <c r="BY875" s="650"/>
      <c r="BZ875" s="650"/>
      <c r="CA875" s="650"/>
      <c r="CB875" s="650"/>
      <c r="CC875" s="650"/>
      <c r="CD875" s="650"/>
      <c r="CE875" s="650"/>
      <c r="CF875" s="650"/>
      <c r="CG875" s="650"/>
      <c r="CH875" s="650"/>
    </row>
    <row r="876" spans="1:86" ht="13.5" customHeight="1">
      <c r="A876" s="379"/>
      <c r="B876" s="649"/>
      <c r="C876" s="650"/>
      <c r="D876" s="650"/>
      <c r="E876" s="650"/>
      <c r="F876" s="650"/>
      <c r="G876" s="650"/>
      <c r="H876" s="650"/>
      <c r="I876" s="650"/>
      <c r="J876" s="650"/>
      <c r="K876" s="650"/>
      <c r="L876" s="650"/>
      <c r="M876" s="650"/>
      <c r="N876" s="650"/>
      <c r="O876" s="650"/>
      <c r="P876" s="650"/>
      <c r="Q876" s="650"/>
      <c r="R876" s="650"/>
      <c r="S876" s="650"/>
      <c r="T876" s="650"/>
      <c r="U876" s="650"/>
      <c r="V876" s="650"/>
      <c r="W876" s="650"/>
      <c r="X876" s="650"/>
      <c r="Y876" s="650"/>
      <c r="Z876" s="650"/>
      <c r="AA876" s="650"/>
      <c r="AB876" s="650"/>
      <c r="AC876" s="650"/>
      <c r="AD876" s="650"/>
      <c r="AE876" s="650"/>
      <c r="AF876" s="650"/>
      <c r="AG876" s="650"/>
      <c r="AH876" s="650"/>
      <c r="AI876" s="650"/>
      <c r="AJ876" s="650"/>
      <c r="AK876" s="650"/>
      <c r="AL876" s="650"/>
      <c r="AM876" s="650"/>
      <c r="AN876" s="650"/>
      <c r="AO876" s="650"/>
      <c r="AP876" s="650"/>
      <c r="AQ876" s="650"/>
      <c r="AR876" s="650"/>
      <c r="AS876" s="650"/>
      <c r="AT876" s="650"/>
      <c r="AU876" s="650"/>
      <c r="AV876" s="650"/>
      <c r="AW876" s="650"/>
      <c r="AX876" s="650"/>
      <c r="AY876" s="650"/>
      <c r="AZ876" s="650"/>
      <c r="BA876" s="650"/>
      <c r="BB876" s="650"/>
      <c r="BC876" s="650"/>
      <c r="BD876" s="650"/>
      <c r="BE876" s="650"/>
      <c r="BF876" s="650"/>
      <c r="BG876" s="650"/>
      <c r="BH876" s="650"/>
      <c r="BI876" s="650"/>
      <c r="BJ876" s="650"/>
      <c r="BK876" s="650"/>
      <c r="BL876" s="650"/>
      <c r="BM876" s="650"/>
      <c r="BN876" s="650"/>
      <c r="BO876" s="650"/>
      <c r="BP876" s="650"/>
      <c r="BQ876" s="650"/>
      <c r="BR876" s="650"/>
      <c r="BS876" s="650"/>
      <c r="BT876" s="650"/>
      <c r="BU876" s="650"/>
      <c r="BV876" s="650"/>
      <c r="BW876" s="650"/>
      <c r="BX876" s="650"/>
      <c r="BY876" s="650"/>
      <c r="BZ876" s="650"/>
      <c r="CA876" s="650"/>
      <c r="CB876" s="650"/>
      <c r="CC876" s="650"/>
      <c r="CD876" s="650"/>
      <c r="CE876" s="650"/>
      <c r="CF876" s="650"/>
      <c r="CG876" s="650"/>
      <c r="CH876" s="650"/>
    </row>
    <row r="877" spans="1:86" ht="13.5" customHeight="1">
      <c r="A877" s="379"/>
      <c r="B877" s="649"/>
      <c r="C877" s="650"/>
      <c r="D877" s="650"/>
      <c r="E877" s="650"/>
      <c r="F877" s="650"/>
      <c r="G877" s="650"/>
      <c r="H877" s="650"/>
      <c r="I877" s="650"/>
      <c r="J877" s="650"/>
      <c r="K877" s="650"/>
      <c r="L877" s="650"/>
      <c r="M877" s="650"/>
      <c r="N877" s="650"/>
      <c r="O877" s="650"/>
      <c r="P877" s="650"/>
      <c r="Q877" s="650"/>
      <c r="R877" s="650"/>
      <c r="S877" s="650"/>
      <c r="T877" s="650"/>
      <c r="U877" s="650"/>
      <c r="V877" s="650"/>
      <c r="W877" s="650"/>
      <c r="X877" s="650"/>
      <c r="Y877" s="650"/>
      <c r="Z877" s="650"/>
      <c r="AA877" s="650"/>
      <c r="AB877" s="650"/>
      <c r="AC877" s="650"/>
      <c r="AD877" s="650"/>
      <c r="AE877" s="650"/>
      <c r="AF877" s="650"/>
      <c r="AG877" s="650"/>
      <c r="AH877" s="650"/>
      <c r="AI877" s="650"/>
      <c r="AJ877" s="650"/>
      <c r="AK877" s="650"/>
      <c r="AL877" s="650"/>
      <c r="AM877" s="650"/>
      <c r="AN877" s="650"/>
      <c r="AO877" s="650"/>
      <c r="AP877" s="650"/>
      <c r="AQ877" s="650"/>
      <c r="AR877" s="650"/>
      <c r="AS877" s="650"/>
      <c r="AT877" s="650"/>
      <c r="AU877" s="650"/>
      <c r="AV877" s="650"/>
      <c r="AW877" s="650"/>
      <c r="AX877" s="650"/>
      <c r="AY877" s="650"/>
      <c r="AZ877" s="650"/>
      <c r="BA877" s="650"/>
      <c r="BB877" s="650"/>
      <c r="BC877" s="650"/>
      <c r="BD877" s="650"/>
      <c r="BE877" s="650"/>
      <c r="BF877" s="650"/>
      <c r="BG877" s="650"/>
      <c r="BH877" s="650"/>
      <c r="BI877" s="650"/>
      <c r="BJ877" s="650"/>
      <c r="BK877" s="650"/>
      <c r="BL877" s="650"/>
      <c r="BM877" s="650"/>
      <c r="BN877" s="650"/>
      <c r="BO877" s="650"/>
      <c r="BP877" s="650"/>
      <c r="BQ877" s="650"/>
      <c r="BR877" s="650"/>
      <c r="BS877" s="650"/>
      <c r="BT877" s="650"/>
      <c r="BU877" s="650"/>
      <c r="BV877" s="650"/>
      <c r="BW877" s="650"/>
      <c r="BX877" s="650"/>
      <c r="BY877" s="650"/>
      <c r="BZ877" s="650"/>
      <c r="CA877" s="650"/>
      <c r="CB877" s="650"/>
      <c r="CC877" s="650"/>
      <c r="CD877" s="650"/>
      <c r="CE877" s="650"/>
      <c r="CF877" s="650"/>
      <c r="CG877" s="650"/>
      <c r="CH877" s="650"/>
    </row>
    <row r="878" spans="1:86" ht="13.5" customHeight="1">
      <c r="A878" s="379"/>
      <c r="B878" s="649"/>
      <c r="C878" s="650"/>
      <c r="D878" s="650"/>
      <c r="E878" s="650"/>
      <c r="F878" s="650"/>
      <c r="G878" s="650"/>
      <c r="H878" s="650"/>
      <c r="I878" s="650"/>
      <c r="J878" s="650"/>
      <c r="K878" s="650"/>
      <c r="L878" s="650"/>
      <c r="M878" s="650"/>
      <c r="N878" s="650"/>
      <c r="O878" s="650"/>
      <c r="P878" s="650"/>
      <c r="Q878" s="650"/>
      <c r="R878" s="650"/>
      <c r="S878" s="650"/>
      <c r="T878" s="650"/>
      <c r="U878" s="650"/>
      <c r="V878" s="650"/>
      <c r="W878" s="650"/>
      <c r="X878" s="650"/>
      <c r="Y878" s="650"/>
      <c r="Z878" s="650"/>
      <c r="AA878" s="650"/>
      <c r="AB878" s="650"/>
      <c r="AC878" s="650"/>
      <c r="AD878" s="650"/>
      <c r="AE878" s="650"/>
      <c r="AF878" s="650"/>
      <c r="AG878" s="650"/>
      <c r="AH878" s="650"/>
      <c r="AI878" s="650"/>
      <c r="AJ878" s="650"/>
      <c r="AK878" s="650"/>
      <c r="AL878" s="650"/>
      <c r="AM878" s="650"/>
      <c r="AN878" s="650"/>
      <c r="AO878" s="650"/>
      <c r="AP878" s="650"/>
      <c r="AQ878" s="650"/>
      <c r="AR878" s="650"/>
      <c r="AS878" s="650"/>
      <c r="AT878" s="650"/>
      <c r="AU878" s="650"/>
      <c r="AV878" s="650"/>
      <c r="AW878" s="650"/>
      <c r="AX878" s="650"/>
      <c r="AY878" s="650"/>
      <c r="AZ878" s="650"/>
      <c r="BA878" s="650"/>
      <c r="BB878" s="650"/>
      <c r="BC878" s="650"/>
      <c r="BD878" s="650"/>
      <c r="BE878" s="650"/>
      <c r="BF878" s="650"/>
      <c r="BG878" s="650"/>
      <c r="BH878" s="650"/>
      <c r="BI878" s="650"/>
      <c r="BJ878" s="650"/>
      <c r="BK878" s="650"/>
      <c r="BL878" s="650"/>
      <c r="BM878" s="650"/>
      <c r="BN878" s="650"/>
      <c r="BO878" s="650"/>
      <c r="BP878" s="650"/>
      <c r="BQ878" s="650"/>
      <c r="BR878" s="650"/>
      <c r="BS878" s="650"/>
      <c r="BT878" s="650"/>
      <c r="BU878" s="650"/>
      <c r="BV878" s="650"/>
      <c r="BW878" s="650"/>
      <c r="BX878" s="650"/>
      <c r="BY878" s="650"/>
      <c r="BZ878" s="650"/>
      <c r="CA878" s="650"/>
      <c r="CB878" s="650"/>
      <c r="CC878" s="650"/>
      <c r="CD878" s="650"/>
      <c r="CE878" s="650"/>
      <c r="CF878" s="650"/>
      <c r="CG878" s="650"/>
      <c r="CH878" s="650"/>
    </row>
    <row r="879" spans="1:86" ht="13.5" customHeight="1">
      <c r="A879" s="379"/>
      <c r="B879" s="649"/>
      <c r="C879" s="650"/>
      <c r="D879" s="650"/>
      <c r="E879" s="650"/>
      <c r="F879" s="650"/>
      <c r="G879" s="650"/>
      <c r="H879" s="650"/>
      <c r="I879" s="650"/>
      <c r="J879" s="650"/>
      <c r="K879" s="650"/>
      <c r="L879" s="650"/>
      <c r="M879" s="650"/>
      <c r="N879" s="650"/>
      <c r="O879" s="650"/>
      <c r="P879" s="650"/>
      <c r="Q879" s="650"/>
      <c r="R879" s="650"/>
      <c r="S879" s="650"/>
      <c r="T879" s="650"/>
      <c r="U879" s="650"/>
      <c r="V879" s="650"/>
      <c r="W879" s="650"/>
      <c r="X879" s="650"/>
      <c r="Y879" s="650"/>
      <c r="Z879" s="650"/>
      <c r="AA879" s="650"/>
      <c r="AB879" s="650"/>
      <c r="AC879" s="650"/>
      <c r="AD879" s="650"/>
      <c r="AE879" s="650"/>
      <c r="AF879" s="650"/>
      <c r="AG879" s="650"/>
      <c r="AH879" s="650"/>
      <c r="AI879" s="650"/>
      <c r="AJ879" s="650"/>
      <c r="AK879" s="650"/>
      <c r="AL879" s="650"/>
      <c r="AM879" s="650"/>
      <c r="AN879" s="650"/>
      <c r="AO879" s="650"/>
      <c r="AP879" s="650"/>
      <c r="AQ879" s="650"/>
      <c r="AR879" s="650"/>
      <c r="AS879" s="650"/>
      <c r="AT879" s="650"/>
      <c r="AU879" s="650"/>
      <c r="AV879" s="650"/>
      <c r="AW879" s="650"/>
      <c r="AX879" s="650"/>
      <c r="AY879" s="650"/>
      <c r="AZ879" s="650"/>
      <c r="BA879" s="650"/>
      <c r="BB879" s="650"/>
      <c r="BC879" s="650"/>
      <c r="BD879" s="650"/>
      <c r="BE879" s="650"/>
      <c r="BF879" s="650"/>
      <c r="BG879" s="650"/>
      <c r="BH879" s="650"/>
      <c r="BI879" s="650"/>
      <c r="BJ879" s="650"/>
      <c r="BK879" s="650"/>
      <c r="BL879" s="650"/>
      <c r="BM879" s="650"/>
      <c r="BN879" s="650"/>
      <c r="BO879" s="650"/>
      <c r="BP879" s="650"/>
      <c r="BQ879" s="650"/>
      <c r="BR879" s="650"/>
      <c r="BS879" s="650"/>
      <c r="BT879" s="650"/>
      <c r="BU879" s="650"/>
      <c r="BV879" s="650"/>
      <c r="BW879" s="650"/>
      <c r="BX879" s="650"/>
      <c r="BY879" s="650"/>
      <c r="BZ879" s="650"/>
      <c r="CA879" s="650"/>
      <c r="CB879" s="650"/>
      <c r="CC879" s="650"/>
      <c r="CD879" s="650"/>
      <c r="CE879" s="650"/>
      <c r="CF879" s="650"/>
      <c r="CG879" s="650"/>
      <c r="CH879" s="650"/>
    </row>
    <row r="880" spans="1:86" ht="13.5" customHeight="1">
      <c r="A880" s="379"/>
      <c r="B880" s="649"/>
      <c r="C880" s="650"/>
      <c r="D880" s="650"/>
      <c r="E880" s="650"/>
      <c r="F880" s="650"/>
      <c r="G880" s="650"/>
      <c r="H880" s="650"/>
      <c r="I880" s="650"/>
      <c r="J880" s="650"/>
      <c r="K880" s="650"/>
      <c r="L880" s="650"/>
      <c r="M880" s="650"/>
      <c r="N880" s="650"/>
      <c r="O880" s="650"/>
      <c r="P880" s="650"/>
      <c r="Q880" s="650"/>
      <c r="R880" s="650"/>
      <c r="S880" s="650"/>
      <c r="T880" s="650"/>
      <c r="U880" s="650"/>
      <c r="V880" s="650"/>
      <c r="W880" s="650"/>
      <c r="X880" s="650"/>
      <c r="Y880" s="650"/>
      <c r="Z880" s="650"/>
      <c r="AA880" s="650"/>
      <c r="AB880" s="650"/>
      <c r="AC880" s="650"/>
      <c r="AD880" s="650"/>
      <c r="AE880" s="650"/>
      <c r="AF880" s="650"/>
      <c r="AG880" s="650"/>
      <c r="AH880" s="650"/>
      <c r="AI880" s="650"/>
      <c r="AJ880" s="650"/>
      <c r="AK880" s="650"/>
      <c r="AL880" s="650"/>
      <c r="AM880" s="650"/>
      <c r="AN880" s="650"/>
      <c r="AO880" s="650"/>
      <c r="AP880" s="650"/>
      <c r="AQ880" s="650"/>
      <c r="AR880" s="650"/>
      <c r="AS880" s="650"/>
      <c r="AT880" s="650"/>
      <c r="AU880" s="650"/>
      <c r="AV880" s="650"/>
      <c r="AW880" s="650"/>
      <c r="AX880" s="650"/>
      <c r="AY880" s="650"/>
      <c r="AZ880" s="650"/>
      <c r="BA880" s="650"/>
      <c r="BB880" s="650"/>
      <c r="BC880" s="650"/>
      <c r="BD880" s="650"/>
      <c r="BE880" s="650"/>
      <c r="BF880" s="650"/>
      <c r="BG880" s="650"/>
      <c r="BH880" s="650"/>
      <c r="BI880" s="650"/>
      <c r="BJ880" s="650"/>
      <c r="BK880" s="650"/>
      <c r="BL880" s="650"/>
      <c r="BM880" s="650"/>
      <c r="BN880" s="650"/>
      <c r="BO880" s="650"/>
      <c r="BP880" s="650"/>
      <c r="BQ880" s="650"/>
      <c r="BR880" s="650"/>
      <c r="BS880" s="650"/>
      <c r="BT880" s="650"/>
      <c r="BU880" s="650"/>
      <c r="BV880" s="650"/>
      <c r="BW880" s="650"/>
      <c r="BX880" s="650"/>
      <c r="BY880" s="650"/>
      <c r="BZ880" s="650"/>
      <c r="CA880" s="650"/>
      <c r="CB880" s="650"/>
      <c r="CC880" s="650"/>
      <c r="CD880" s="650"/>
      <c r="CE880" s="650"/>
      <c r="CF880" s="650"/>
      <c r="CG880" s="650"/>
      <c r="CH880" s="650"/>
    </row>
    <row r="881" spans="1:86" ht="13.5" customHeight="1">
      <c r="A881" s="379"/>
      <c r="B881" s="649"/>
      <c r="C881" s="650"/>
      <c r="D881" s="650"/>
      <c r="E881" s="650"/>
      <c r="F881" s="650"/>
      <c r="G881" s="650"/>
      <c r="H881" s="650"/>
      <c r="I881" s="650"/>
      <c r="J881" s="650"/>
      <c r="K881" s="650"/>
      <c r="L881" s="650"/>
      <c r="M881" s="650"/>
      <c r="N881" s="650"/>
      <c r="O881" s="650"/>
      <c r="P881" s="650"/>
      <c r="Q881" s="650"/>
      <c r="R881" s="650"/>
      <c r="S881" s="650"/>
      <c r="T881" s="650"/>
      <c r="U881" s="650"/>
      <c r="V881" s="650"/>
      <c r="W881" s="650"/>
      <c r="X881" s="650"/>
      <c r="Y881" s="650"/>
      <c r="Z881" s="650"/>
      <c r="AA881" s="650"/>
      <c r="AB881" s="650"/>
      <c r="AC881" s="650"/>
      <c r="AD881" s="650"/>
      <c r="AE881" s="650"/>
      <c r="AF881" s="650"/>
      <c r="AG881" s="650"/>
      <c r="AH881" s="650"/>
      <c r="AI881" s="650"/>
      <c r="AJ881" s="650"/>
      <c r="AK881" s="650"/>
      <c r="AL881" s="650"/>
      <c r="AM881" s="650"/>
      <c r="AN881" s="650"/>
      <c r="AO881" s="650"/>
      <c r="AP881" s="650"/>
      <c r="AQ881" s="650"/>
      <c r="AR881" s="650"/>
      <c r="AS881" s="650"/>
      <c r="AT881" s="650"/>
      <c r="AU881" s="650"/>
      <c r="AV881" s="650"/>
      <c r="AW881" s="650"/>
      <c r="AX881" s="650"/>
      <c r="AY881" s="650"/>
      <c r="AZ881" s="650"/>
      <c r="BA881" s="650"/>
      <c r="BB881" s="650"/>
      <c r="BC881" s="650"/>
      <c r="BD881" s="650"/>
      <c r="BE881" s="650"/>
      <c r="BF881" s="650"/>
      <c r="BG881" s="650"/>
      <c r="BH881" s="650"/>
      <c r="BI881" s="650"/>
      <c r="BJ881" s="650"/>
      <c r="BK881" s="650"/>
      <c r="BL881" s="650"/>
      <c r="BM881" s="650"/>
      <c r="BN881" s="650"/>
      <c r="BO881" s="650"/>
      <c r="BP881" s="650"/>
      <c r="BQ881" s="650"/>
      <c r="BR881" s="650"/>
      <c r="BS881" s="650"/>
      <c r="BT881" s="650"/>
      <c r="BU881" s="650"/>
      <c r="BV881" s="650"/>
      <c r="BW881" s="650"/>
      <c r="BX881" s="650"/>
      <c r="BY881" s="650"/>
      <c r="BZ881" s="650"/>
      <c r="CA881" s="650"/>
      <c r="CB881" s="650"/>
      <c r="CC881" s="650"/>
      <c r="CD881" s="650"/>
      <c r="CE881" s="650"/>
      <c r="CF881" s="650"/>
      <c r="CG881" s="650"/>
      <c r="CH881" s="650"/>
    </row>
    <row r="882" spans="1:86" ht="13.5" customHeight="1">
      <c r="A882" s="379"/>
      <c r="B882" s="649"/>
      <c r="C882" s="650"/>
      <c r="D882" s="650"/>
      <c r="E882" s="650"/>
      <c r="F882" s="650"/>
      <c r="G882" s="650"/>
      <c r="H882" s="650"/>
      <c r="I882" s="650"/>
      <c r="J882" s="650"/>
      <c r="K882" s="650"/>
      <c r="L882" s="650"/>
      <c r="M882" s="650"/>
      <c r="N882" s="650"/>
      <c r="O882" s="650"/>
      <c r="P882" s="650"/>
      <c r="Q882" s="650"/>
      <c r="R882" s="650"/>
      <c r="S882" s="650"/>
      <c r="T882" s="650"/>
      <c r="U882" s="650"/>
      <c r="V882" s="650"/>
      <c r="W882" s="650"/>
      <c r="X882" s="650"/>
      <c r="Y882" s="650"/>
      <c r="Z882" s="650"/>
      <c r="AA882" s="650"/>
      <c r="AB882" s="650"/>
      <c r="AC882" s="650"/>
      <c r="AD882" s="650"/>
      <c r="AE882" s="650"/>
      <c r="AF882" s="650"/>
      <c r="AG882" s="650"/>
      <c r="AH882" s="650"/>
      <c r="AI882" s="650"/>
      <c r="AJ882" s="650"/>
      <c r="AK882" s="650"/>
      <c r="AL882" s="650"/>
      <c r="AM882" s="650"/>
      <c r="AN882" s="650"/>
      <c r="AO882" s="650"/>
      <c r="AP882" s="650"/>
      <c r="AQ882" s="650"/>
      <c r="AR882" s="650"/>
      <c r="AS882" s="650"/>
      <c r="AT882" s="650"/>
      <c r="AU882" s="650"/>
      <c r="AV882" s="650"/>
      <c r="AW882" s="650"/>
      <c r="AX882" s="650"/>
      <c r="AY882" s="650"/>
      <c r="AZ882" s="650"/>
      <c r="BA882" s="650"/>
      <c r="BB882" s="650"/>
      <c r="BC882" s="650"/>
      <c r="BD882" s="650"/>
      <c r="BE882" s="650"/>
      <c r="BF882" s="650"/>
      <c r="BG882" s="650"/>
      <c r="BH882" s="650"/>
      <c r="BI882" s="650"/>
      <c r="BJ882" s="650"/>
      <c r="BK882" s="650"/>
      <c r="BL882" s="650"/>
      <c r="BM882" s="650"/>
      <c r="BN882" s="650"/>
      <c r="BO882" s="650"/>
      <c r="BP882" s="650"/>
      <c r="BQ882" s="650"/>
      <c r="BR882" s="650"/>
      <c r="BS882" s="650"/>
      <c r="BT882" s="650"/>
      <c r="BU882" s="650"/>
      <c r="BV882" s="650"/>
      <c r="BW882" s="650"/>
      <c r="BX882" s="650"/>
      <c r="BY882" s="650"/>
      <c r="BZ882" s="650"/>
      <c r="CA882" s="650"/>
      <c r="CB882" s="650"/>
      <c r="CC882" s="650"/>
      <c r="CD882" s="650"/>
      <c r="CE882" s="650"/>
      <c r="CF882" s="650"/>
      <c r="CG882" s="650"/>
      <c r="CH882" s="650"/>
    </row>
    <row r="883" spans="1:86" ht="13.5" customHeight="1">
      <c r="A883" s="379"/>
      <c r="B883" s="649"/>
      <c r="C883" s="650"/>
      <c r="D883" s="650"/>
      <c r="E883" s="650"/>
      <c r="F883" s="650"/>
      <c r="G883" s="650"/>
      <c r="H883" s="650"/>
      <c r="I883" s="650"/>
      <c r="J883" s="650"/>
      <c r="K883" s="650"/>
      <c r="L883" s="650"/>
      <c r="M883" s="650"/>
      <c r="N883" s="650"/>
      <c r="O883" s="650"/>
      <c r="P883" s="650"/>
      <c r="Q883" s="650"/>
      <c r="R883" s="650"/>
      <c r="S883" s="650"/>
      <c r="T883" s="650"/>
      <c r="U883" s="650"/>
      <c r="V883" s="650"/>
      <c r="W883" s="650"/>
      <c r="X883" s="650"/>
      <c r="Y883" s="650"/>
      <c r="Z883" s="650"/>
      <c r="AA883" s="650"/>
      <c r="AB883" s="650"/>
      <c r="AC883" s="650"/>
      <c r="AD883" s="650"/>
      <c r="AE883" s="650"/>
      <c r="AF883" s="650"/>
      <c r="AG883" s="650"/>
      <c r="AH883" s="650"/>
      <c r="AI883" s="650"/>
      <c r="AJ883" s="650"/>
      <c r="AK883" s="650"/>
      <c r="AL883" s="650"/>
      <c r="AM883" s="650"/>
      <c r="AN883" s="650"/>
      <c r="AO883" s="650"/>
      <c r="AP883" s="650"/>
      <c r="AQ883" s="650"/>
      <c r="AR883" s="650"/>
      <c r="AS883" s="650"/>
      <c r="AT883" s="650"/>
      <c r="AU883" s="650"/>
      <c r="AV883" s="650"/>
      <c r="AW883" s="650"/>
      <c r="AX883" s="650"/>
      <c r="AY883" s="650"/>
      <c r="AZ883" s="650"/>
      <c r="BA883" s="650"/>
      <c r="BB883" s="650"/>
      <c r="BC883" s="650"/>
      <c r="BD883" s="650"/>
      <c r="BE883" s="650"/>
      <c r="BF883" s="650"/>
      <c r="BG883" s="650"/>
      <c r="BH883" s="650"/>
      <c r="BI883" s="650"/>
      <c r="BJ883" s="650"/>
      <c r="BK883" s="650"/>
      <c r="BL883" s="650"/>
      <c r="BM883" s="650"/>
      <c r="BN883" s="650"/>
      <c r="BO883" s="650"/>
      <c r="BP883" s="650"/>
      <c r="BQ883" s="650"/>
      <c r="BR883" s="650"/>
      <c r="BS883" s="650"/>
      <c r="BT883" s="650"/>
      <c r="BU883" s="650"/>
      <c r="BV883" s="650"/>
      <c r="BW883" s="650"/>
      <c r="BX883" s="650"/>
      <c r="BY883" s="650"/>
      <c r="BZ883" s="650"/>
      <c r="CA883" s="650"/>
      <c r="CB883" s="650"/>
      <c r="CC883" s="650"/>
      <c r="CD883" s="650"/>
      <c r="CE883" s="650"/>
      <c r="CF883" s="650"/>
      <c r="CG883" s="650"/>
      <c r="CH883" s="650"/>
    </row>
    <row r="884" spans="1:86" ht="13.5" customHeight="1">
      <c r="A884" s="379"/>
      <c r="B884" s="649"/>
      <c r="C884" s="650"/>
      <c r="D884" s="650"/>
      <c r="E884" s="650"/>
      <c r="F884" s="650"/>
      <c r="G884" s="650"/>
      <c r="H884" s="650"/>
      <c r="I884" s="650"/>
      <c r="J884" s="650"/>
      <c r="K884" s="650"/>
      <c r="L884" s="650"/>
      <c r="M884" s="650"/>
      <c r="N884" s="650"/>
      <c r="O884" s="650"/>
      <c r="P884" s="650"/>
      <c r="Q884" s="650"/>
      <c r="R884" s="650"/>
      <c r="S884" s="650"/>
      <c r="T884" s="650"/>
      <c r="U884" s="650"/>
      <c r="V884" s="650"/>
      <c r="W884" s="650"/>
      <c r="X884" s="650"/>
      <c r="Y884" s="650"/>
      <c r="Z884" s="650"/>
      <c r="AA884" s="650"/>
      <c r="AB884" s="650"/>
      <c r="AC884" s="650"/>
      <c r="AD884" s="650"/>
      <c r="AE884" s="650"/>
      <c r="AF884" s="650"/>
      <c r="AG884" s="650"/>
      <c r="AH884" s="650"/>
      <c r="AI884" s="650"/>
      <c r="AJ884" s="650"/>
      <c r="AK884" s="650"/>
      <c r="AL884" s="650"/>
      <c r="AM884" s="650"/>
      <c r="AN884" s="650"/>
      <c r="AO884" s="650"/>
      <c r="AP884" s="650"/>
      <c r="AQ884" s="650"/>
      <c r="AR884" s="650"/>
      <c r="AS884" s="650"/>
      <c r="AT884" s="650"/>
      <c r="AU884" s="650"/>
      <c r="AV884" s="650"/>
      <c r="AW884" s="650"/>
      <c r="AX884" s="650"/>
      <c r="AY884" s="650"/>
      <c r="AZ884" s="650"/>
      <c r="BA884" s="650"/>
      <c r="BB884" s="650"/>
      <c r="BC884" s="650"/>
      <c r="BD884" s="650"/>
      <c r="BE884" s="650"/>
      <c r="BF884" s="650"/>
      <c r="BG884" s="650"/>
      <c r="BH884" s="650"/>
      <c r="BI884" s="650"/>
      <c r="BJ884" s="650"/>
      <c r="BK884" s="650"/>
      <c r="BL884" s="650"/>
      <c r="BM884" s="650"/>
      <c r="BN884" s="650"/>
      <c r="BO884" s="650"/>
      <c r="BP884" s="650"/>
      <c r="BQ884" s="650"/>
      <c r="BR884" s="650"/>
      <c r="BS884" s="650"/>
      <c r="BT884" s="650"/>
      <c r="BU884" s="650"/>
      <c r="BV884" s="650"/>
      <c r="BW884" s="650"/>
      <c r="BX884" s="650"/>
      <c r="BY884" s="650"/>
      <c r="BZ884" s="650"/>
      <c r="CA884" s="650"/>
      <c r="CB884" s="650"/>
      <c r="CC884" s="650"/>
      <c r="CD884" s="650"/>
      <c r="CE884" s="650"/>
      <c r="CF884" s="650"/>
      <c r="CG884" s="650"/>
      <c r="CH884" s="650"/>
    </row>
    <row r="885" spans="1:86" ht="13.5" customHeight="1">
      <c r="A885" s="379"/>
      <c r="B885" s="649"/>
      <c r="C885" s="650"/>
      <c r="D885" s="650"/>
      <c r="E885" s="650"/>
      <c r="F885" s="650"/>
      <c r="G885" s="650"/>
      <c r="H885" s="650"/>
      <c r="I885" s="650"/>
      <c r="J885" s="650"/>
      <c r="K885" s="650"/>
      <c r="L885" s="650"/>
      <c r="M885" s="650"/>
      <c r="N885" s="650"/>
      <c r="O885" s="650"/>
      <c r="P885" s="650"/>
      <c r="Q885" s="650"/>
      <c r="R885" s="650"/>
      <c r="S885" s="650"/>
      <c r="T885" s="650"/>
      <c r="U885" s="650"/>
      <c r="V885" s="650"/>
      <c r="W885" s="650"/>
      <c r="X885" s="650"/>
      <c r="Y885" s="650"/>
      <c r="Z885" s="650"/>
      <c r="AA885" s="650"/>
      <c r="AB885" s="650"/>
      <c r="AC885" s="650"/>
      <c r="AD885" s="650"/>
      <c r="AE885" s="650"/>
      <c r="AF885" s="650"/>
      <c r="AG885" s="650"/>
      <c r="AH885" s="650"/>
      <c r="AI885" s="650"/>
      <c r="AJ885" s="650"/>
      <c r="AK885" s="650"/>
      <c r="AL885" s="650"/>
      <c r="AM885" s="650"/>
      <c r="AN885" s="650"/>
      <c r="AO885" s="650"/>
      <c r="AP885" s="650"/>
      <c r="AQ885" s="650"/>
      <c r="AR885" s="650"/>
      <c r="AS885" s="650"/>
      <c r="AT885" s="650"/>
      <c r="AU885" s="650"/>
      <c r="AV885" s="650"/>
      <c r="AW885" s="650"/>
      <c r="AX885" s="650"/>
      <c r="AY885" s="650"/>
      <c r="AZ885" s="650"/>
      <c r="BA885" s="650"/>
      <c r="BB885" s="650"/>
      <c r="BC885" s="650"/>
      <c r="BD885" s="650"/>
      <c r="BE885" s="650"/>
      <c r="BF885" s="650"/>
      <c r="BG885" s="650"/>
      <c r="BH885" s="650"/>
      <c r="BI885" s="650"/>
      <c r="BJ885" s="650"/>
      <c r="BK885" s="650"/>
      <c r="BL885" s="650"/>
      <c r="BM885" s="650"/>
      <c r="BN885" s="650"/>
      <c r="BO885" s="650"/>
      <c r="BP885" s="650"/>
      <c r="BQ885" s="650"/>
      <c r="BR885" s="650"/>
      <c r="BS885" s="650"/>
      <c r="BT885" s="650"/>
      <c r="BU885" s="650"/>
      <c r="BV885" s="650"/>
      <c r="BW885" s="650"/>
      <c r="BX885" s="650"/>
      <c r="BY885" s="650"/>
      <c r="BZ885" s="650"/>
      <c r="CA885" s="650"/>
      <c r="CB885" s="650"/>
      <c r="CC885" s="650"/>
      <c r="CD885" s="650"/>
      <c r="CE885" s="650"/>
      <c r="CF885" s="650"/>
      <c r="CG885" s="650"/>
      <c r="CH885" s="650"/>
    </row>
    <row r="886" spans="1:86" ht="13.5" customHeight="1">
      <c r="A886" s="379"/>
      <c r="B886" s="649"/>
      <c r="C886" s="650"/>
      <c r="D886" s="650"/>
      <c r="E886" s="650"/>
      <c r="F886" s="650"/>
      <c r="G886" s="650"/>
      <c r="H886" s="650"/>
      <c r="I886" s="650"/>
      <c r="J886" s="650"/>
      <c r="K886" s="650"/>
      <c r="L886" s="650"/>
      <c r="M886" s="650"/>
      <c r="N886" s="650"/>
      <c r="O886" s="650"/>
      <c r="P886" s="650"/>
      <c r="Q886" s="650"/>
      <c r="R886" s="650"/>
      <c r="S886" s="650"/>
      <c r="T886" s="650"/>
      <c r="U886" s="650"/>
      <c r="V886" s="650"/>
      <c r="W886" s="650"/>
      <c r="X886" s="650"/>
      <c r="Y886" s="650"/>
      <c r="Z886" s="650"/>
      <c r="AA886" s="650"/>
      <c r="AB886" s="650"/>
      <c r="AC886" s="650"/>
      <c r="AD886" s="650"/>
      <c r="AE886" s="650"/>
      <c r="AF886" s="650"/>
      <c r="AG886" s="650"/>
      <c r="AH886" s="650"/>
      <c r="AI886" s="650"/>
      <c r="AJ886" s="650"/>
      <c r="AK886" s="650"/>
      <c r="AL886" s="650"/>
      <c r="AM886" s="650"/>
      <c r="AN886" s="650"/>
      <c r="AO886" s="650"/>
      <c r="AP886" s="650"/>
      <c r="AQ886" s="650"/>
      <c r="AR886" s="650"/>
      <c r="AS886" s="650"/>
      <c r="AT886" s="650"/>
      <c r="AU886" s="650"/>
      <c r="AV886" s="650"/>
      <c r="AW886" s="650"/>
      <c r="AX886" s="650"/>
      <c r="AY886" s="650"/>
      <c r="AZ886" s="650"/>
      <c r="BA886" s="650"/>
      <c r="BB886" s="650"/>
      <c r="BC886" s="650"/>
      <c r="BD886" s="650"/>
      <c r="BE886" s="650"/>
      <c r="BF886" s="650"/>
      <c r="BG886" s="650"/>
      <c r="BH886" s="650"/>
      <c r="BI886" s="650"/>
      <c r="BJ886" s="650"/>
      <c r="BK886" s="650"/>
      <c r="BL886" s="650"/>
      <c r="BM886" s="650"/>
      <c r="BN886" s="650"/>
      <c r="BO886" s="650"/>
      <c r="BP886" s="650"/>
      <c r="BQ886" s="650"/>
      <c r="BR886" s="650"/>
      <c r="BS886" s="650"/>
      <c r="BT886" s="650"/>
      <c r="BU886" s="650"/>
      <c r="BV886" s="650"/>
      <c r="BW886" s="650"/>
      <c r="BX886" s="650"/>
      <c r="BY886" s="650"/>
      <c r="BZ886" s="650"/>
      <c r="CA886" s="650"/>
      <c r="CB886" s="650"/>
      <c r="CC886" s="650"/>
      <c r="CD886" s="650"/>
      <c r="CE886" s="650"/>
      <c r="CF886" s="650"/>
      <c r="CG886" s="650"/>
      <c r="CH886" s="650"/>
    </row>
    <row r="887" spans="1:86" ht="13.5" customHeight="1">
      <c r="A887" s="379"/>
      <c r="B887" s="649"/>
      <c r="C887" s="650"/>
      <c r="D887" s="650"/>
      <c r="E887" s="650"/>
      <c r="F887" s="650"/>
      <c r="G887" s="650"/>
      <c r="H887" s="650"/>
      <c r="I887" s="650"/>
      <c r="J887" s="650"/>
      <c r="K887" s="650"/>
      <c r="L887" s="650"/>
      <c r="M887" s="650"/>
      <c r="N887" s="650"/>
      <c r="O887" s="650"/>
      <c r="P887" s="650"/>
      <c r="Q887" s="650"/>
      <c r="R887" s="650"/>
      <c r="S887" s="650"/>
      <c r="T887" s="650"/>
      <c r="U887" s="650"/>
      <c r="V887" s="650"/>
      <c r="W887" s="650"/>
      <c r="X887" s="650"/>
      <c r="Y887" s="650"/>
      <c r="Z887" s="650"/>
      <c r="AA887" s="650"/>
      <c r="AB887" s="650"/>
      <c r="AC887" s="650"/>
      <c r="AD887" s="650"/>
      <c r="AE887" s="650"/>
      <c r="AF887" s="650"/>
      <c r="AG887" s="650"/>
      <c r="AH887" s="650"/>
      <c r="AI887" s="650"/>
      <c r="AJ887" s="650"/>
      <c r="AK887" s="650"/>
      <c r="AL887" s="650"/>
      <c r="AM887" s="650"/>
      <c r="AN887" s="650"/>
      <c r="AO887" s="650"/>
      <c r="AP887" s="650"/>
      <c r="AQ887" s="650"/>
      <c r="AR887" s="650"/>
      <c r="AS887" s="650"/>
      <c r="AT887" s="650"/>
      <c r="AU887" s="650"/>
      <c r="AV887" s="650"/>
      <c r="AW887" s="650"/>
      <c r="AX887" s="650"/>
      <c r="AY887" s="650"/>
      <c r="AZ887" s="650"/>
      <c r="BA887" s="650"/>
      <c r="BB887" s="650"/>
      <c r="BC887" s="650"/>
      <c r="BD887" s="650"/>
      <c r="BE887" s="650"/>
      <c r="BF887" s="650"/>
      <c r="BG887" s="650"/>
      <c r="BH887" s="650"/>
      <c r="BI887" s="650"/>
      <c r="BJ887" s="650"/>
      <c r="BK887" s="650"/>
      <c r="BL887" s="650"/>
      <c r="BM887" s="650"/>
      <c r="BN887" s="650"/>
      <c r="BO887" s="650"/>
      <c r="BP887" s="650"/>
      <c r="BQ887" s="650"/>
      <c r="BR887" s="650"/>
      <c r="BS887" s="650"/>
      <c r="BT887" s="650"/>
      <c r="BU887" s="650"/>
      <c r="BV887" s="650"/>
      <c r="BW887" s="650"/>
      <c r="BX887" s="650"/>
      <c r="BY887" s="650"/>
      <c r="BZ887" s="650"/>
      <c r="CA887" s="650"/>
      <c r="CB887" s="650"/>
      <c r="CC887" s="650"/>
      <c r="CD887" s="650"/>
      <c r="CE887" s="650"/>
      <c r="CF887" s="650"/>
      <c r="CG887" s="650"/>
      <c r="CH887" s="650"/>
    </row>
    <row r="888" spans="1:86" ht="13.5" customHeight="1">
      <c r="A888" s="379"/>
      <c r="B888" s="649"/>
      <c r="C888" s="650"/>
      <c r="D888" s="650"/>
      <c r="E888" s="650"/>
      <c r="F888" s="650"/>
      <c r="G888" s="650"/>
      <c r="H888" s="650"/>
      <c r="I888" s="650"/>
      <c r="J888" s="650"/>
      <c r="K888" s="650"/>
      <c r="L888" s="650"/>
      <c r="M888" s="650"/>
      <c r="N888" s="650"/>
      <c r="O888" s="650"/>
      <c r="P888" s="650"/>
      <c r="Q888" s="650"/>
      <c r="R888" s="650"/>
      <c r="S888" s="650"/>
      <c r="T888" s="650"/>
      <c r="U888" s="650"/>
      <c r="V888" s="650"/>
      <c r="W888" s="650"/>
      <c r="X888" s="650"/>
      <c r="Y888" s="650"/>
      <c r="Z888" s="650"/>
      <c r="AA888" s="650"/>
      <c r="AB888" s="650"/>
      <c r="AC888" s="650"/>
      <c r="AD888" s="650"/>
      <c r="AE888" s="650"/>
      <c r="AF888" s="650"/>
      <c r="AG888" s="650"/>
      <c r="AH888" s="650"/>
      <c r="AI888" s="650"/>
      <c r="AJ888" s="650"/>
      <c r="AK888" s="650"/>
      <c r="AL888" s="650"/>
      <c r="AM888" s="650"/>
      <c r="AN888" s="650"/>
      <c r="AO888" s="650"/>
      <c r="AP888" s="650"/>
      <c r="AQ888" s="650"/>
      <c r="AR888" s="650"/>
      <c r="AS888" s="650"/>
      <c r="AT888" s="650"/>
      <c r="AU888" s="650"/>
      <c r="AV888" s="650"/>
      <c r="AW888" s="650"/>
      <c r="AX888" s="650"/>
      <c r="AY888" s="650"/>
      <c r="AZ888" s="650"/>
      <c r="BA888" s="650"/>
      <c r="BB888" s="650"/>
      <c r="BC888" s="650"/>
      <c r="BD888" s="650"/>
      <c r="BE888" s="650"/>
      <c r="BF888" s="650"/>
      <c r="BG888" s="650"/>
      <c r="BH888" s="650"/>
      <c r="BI888" s="650"/>
      <c r="BJ888" s="650"/>
      <c r="BK888" s="650"/>
      <c r="BL888" s="650"/>
      <c r="BM888" s="650"/>
      <c r="BN888" s="650"/>
      <c r="BO888" s="650"/>
      <c r="BP888" s="650"/>
      <c r="BQ888" s="650"/>
      <c r="BR888" s="650"/>
      <c r="BS888" s="650"/>
      <c r="BT888" s="650"/>
      <c r="BU888" s="650"/>
      <c r="BV888" s="650"/>
      <c r="BW888" s="650"/>
      <c r="BX888" s="650"/>
      <c r="BY888" s="650"/>
      <c r="BZ888" s="650"/>
      <c r="CA888" s="650"/>
      <c r="CB888" s="650"/>
      <c r="CC888" s="650"/>
      <c r="CD888" s="650"/>
      <c r="CE888" s="650"/>
      <c r="CF888" s="650"/>
      <c r="CG888" s="650"/>
      <c r="CH888" s="650"/>
    </row>
    <row r="889" spans="1:86" ht="13.5" customHeight="1">
      <c r="A889" s="379"/>
      <c r="B889" s="649"/>
      <c r="C889" s="650"/>
      <c r="D889" s="650"/>
      <c r="E889" s="650"/>
      <c r="F889" s="650"/>
      <c r="G889" s="650"/>
      <c r="H889" s="650"/>
      <c r="I889" s="650"/>
      <c r="J889" s="650"/>
      <c r="K889" s="650"/>
      <c r="L889" s="650"/>
      <c r="M889" s="650"/>
      <c r="N889" s="650"/>
      <c r="O889" s="650"/>
      <c r="P889" s="650"/>
      <c r="Q889" s="650"/>
      <c r="R889" s="650"/>
      <c r="S889" s="650"/>
      <c r="T889" s="650"/>
      <c r="U889" s="650"/>
      <c r="V889" s="650"/>
      <c r="W889" s="650"/>
      <c r="X889" s="650"/>
      <c r="Y889" s="650"/>
      <c r="Z889" s="650"/>
      <c r="AA889" s="650"/>
      <c r="AB889" s="650"/>
      <c r="AC889" s="650"/>
      <c r="AD889" s="650"/>
      <c r="AE889" s="650"/>
      <c r="AF889" s="650"/>
      <c r="AG889" s="650"/>
      <c r="AH889" s="650"/>
      <c r="AI889" s="650"/>
      <c r="AJ889" s="650"/>
      <c r="AK889" s="650"/>
      <c r="AL889" s="650"/>
      <c r="AM889" s="650"/>
      <c r="AN889" s="650"/>
      <c r="AO889" s="650"/>
      <c r="AP889" s="650"/>
      <c r="AQ889" s="650"/>
      <c r="AR889" s="650"/>
      <c r="AS889" s="650"/>
      <c r="AT889" s="650"/>
      <c r="AU889" s="650"/>
      <c r="AV889" s="650"/>
      <c r="AW889" s="650"/>
      <c r="AX889" s="650"/>
      <c r="AY889" s="650"/>
      <c r="AZ889" s="650"/>
      <c r="BA889" s="650"/>
      <c r="BB889" s="650"/>
      <c r="BC889" s="650"/>
      <c r="BD889" s="650"/>
      <c r="BE889" s="650"/>
      <c r="BF889" s="650"/>
      <c r="BG889" s="650"/>
      <c r="BH889" s="650"/>
      <c r="BI889" s="650"/>
      <c r="BJ889" s="650"/>
      <c r="BK889" s="650"/>
      <c r="BL889" s="650"/>
      <c r="BM889" s="650"/>
      <c r="BN889" s="650"/>
      <c r="BO889" s="650"/>
      <c r="BP889" s="650"/>
      <c r="BQ889" s="650"/>
      <c r="BR889" s="650"/>
      <c r="BS889" s="650"/>
      <c r="BT889" s="650"/>
      <c r="BU889" s="650"/>
      <c r="BV889" s="650"/>
      <c r="BW889" s="650"/>
      <c r="BX889" s="650"/>
      <c r="BY889" s="650"/>
      <c r="BZ889" s="650"/>
      <c r="CA889" s="650"/>
      <c r="CB889" s="650"/>
      <c r="CC889" s="650"/>
      <c r="CD889" s="650"/>
      <c r="CE889" s="650"/>
      <c r="CF889" s="650"/>
      <c r="CG889" s="650"/>
      <c r="CH889" s="650"/>
    </row>
    <row r="890" spans="1:86" ht="13.5" customHeight="1">
      <c r="A890" s="379"/>
      <c r="B890" s="649"/>
      <c r="C890" s="650"/>
      <c r="D890" s="650"/>
      <c r="E890" s="650"/>
      <c r="F890" s="650"/>
      <c r="G890" s="650"/>
      <c r="H890" s="650"/>
      <c r="I890" s="650"/>
      <c r="J890" s="650"/>
      <c r="K890" s="650"/>
      <c r="L890" s="650"/>
      <c r="M890" s="650"/>
      <c r="N890" s="650"/>
      <c r="O890" s="650"/>
      <c r="P890" s="650"/>
      <c r="Q890" s="650"/>
      <c r="R890" s="650"/>
      <c r="S890" s="650"/>
      <c r="T890" s="650"/>
      <c r="U890" s="650"/>
      <c r="V890" s="650"/>
      <c r="W890" s="650"/>
      <c r="X890" s="650"/>
      <c r="Y890" s="650"/>
      <c r="Z890" s="650"/>
      <c r="AA890" s="650"/>
      <c r="AB890" s="650"/>
      <c r="AC890" s="650"/>
      <c r="AD890" s="650"/>
      <c r="AE890" s="650"/>
      <c r="AF890" s="650"/>
      <c r="AG890" s="650"/>
      <c r="AH890" s="650"/>
      <c r="AI890" s="650"/>
      <c r="AJ890" s="650"/>
      <c r="AK890" s="650"/>
      <c r="AL890" s="650"/>
      <c r="AM890" s="650"/>
      <c r="AN890" s="650"/>
      <c r="AO890" s="650"/>
      <c r="AP890" s="650"/>
      <c r="AQ890" s="650"/>
      <c r="AR890" s="650"/>
      <c r="AS890" s="650"/>
      <c r="AT890" s="650"/>
      <c r="AU890" s="650"/>
      <c r="AV890" s="650"/>
      <c r="AW890" s="650"/>
      <c r="AX890" s="650"/>
      <c r="AY890" s="650"/>
      <c r="AZ890" s="650"/>
      <c r="BA890" s="650"/>
      <c r="BB890" s="650"/>
      <c r="BC890" s="650"/>
      <c r="BD890" s="650"/>
      <c r="BE890" s="650"/>
      <c r="BF890" s="650"/>
      <c r="BG890" s="650"/>
      <c r="BH890" s="650"/>
      <c r="BI890" s="650"/>
      <c r="BJ890" s="650"/>
      <c r="BK890" s="650"/>
      <c r="BL890" s="650"/>
      <c r="BM890" s="650"/>
      <c r="BN890" s="650"/>
      <c r="BO890" s="650"/>
      <c r="BP890" s="650"/>
      <c r="BQ890" s="650"/>
      <c r="BR890" s="650"/>
      <c r="BS890" s="650"/>
      <c r="BT890" s="650"/>
      <c r="BU890" s="650"/>
      <c r="BV890" s="650"/>
      <c r="BW890" s="650"/>
      <c r="BX890" s="650"/>
      <c r="BY890" s="650"/>
      <c r="BZ890" s="650"/>
      <c r="CA890" s="650"/>
      <c r="CB890" s="650"/>
      <c r="CC890" s="650"/>
      <c r="CD890" s="650"/>
      <c r="CE890" s="650"/>
      <c r="CF890" s="650"/>
      <c r="CG890" s="650"/>
      <c r="CH890" s="650"/>
    </row>
    <row r="891" spans="1:86" ht="13.5" customHeight="1">
      <c r="A891" s="379"/>
      <c r="B891" s="649"/>
      <c r="C891" s="650"/>
      <c r="D891" s="650"/>
      <c r="E891" s="650"/>
      <c r="F891" s="650"/>
      <c r="G891" s="650"/>
      <c r="H891" s="650"/>
      <c r="I891" s="650"/>
      <c r="J891" s="650"/>
      <c r="K891" s="650"/>
      <c r="L891" s="650"/>
      <c r="M891" s="650"/>
      <c r="N891" s="650"/>
      <c r="O891" s="650"/>
      <c r="P891" s="650"/>
      <c r="Q891" s="650"/>
      <c r="R891" s="650"/>
      <c r="S891" s="650"/>
      <c r="T891" s="650"/>
      <c r="U891" s="650"/>
      <c r="V891" s="650"/>
      <c r="W891" s="650"/>
      <c r="X891" s="650"/>
      <c r="Y891" s="650"/>
      <c r="Z891" s="650"/>
      <c r="AA891" s="650"/>
      <c r="AB891" s="650"/>
      <c r="AC891" s="650"/>
      <c r="AD891" s="650"/>
      <c r="AE891" s="650"/>
      <c r="AF891" s="650"/>
      <c r="AG891" s="650"/>
      <c r="AH891" s="650"/>
      <c r="AI891" s="650"/>
      <c r="AJ891" s="650"/>
      <c r="AK891" s="650"/>
      <c r="AL891" s="650"/>
      <c r="AM891" s="650"/>
      <c r="AN891" s="650"/>
      <c r="AO891" s="650"/>
      <c r="AP891" s="650"/>
      <c r="AQ891" s="650"/>
      <c r="AR891" s="650"/>
      <c r="AS891" s="650"/>
      <c r="AT891" s="650"/>
      <c r="AU891" s="650"/>
      <c r="AV891" s="650"/>
      <c r="AW891" s="650"/>
      <c r="AX891" s="650"/>
      <c r="AY891" s="650"/>
      <c r="AZ891" s="650"/>
      <c r="BA891" s="650"/>
      <c r="BB891" s="650"/>
      <c r="BC891" s="650"/>
      <c r="BD891" s="650"/>
      <c r="BE891" s="650"/>
      <c r="BF891" s="650"/>
      <c r="BG891" s="650"/>
      <c r="BH891" s="650"/>
      <c r="BI891" s="650"/>
      <c r="BJ891" s="650"/>
      <c r="BK891" s="650"/>
      <c r="BL891" s="650"/>
      <c r="BM891" s="650"/>
      <c r="BN891" s="650"/>
      <c r="BO891" s="650"/>
      <c r="BP891" s="650"/>
      <c r="BQ891" s="650"/>
      <c r="BR891" s="650"/>
      <c r="BS891" s="650"/>
      <c r="BT891" s="650"/>
      <c r="BU891" s="650"/>
      <c r="BV891" s="650"/>
      <c r="BW891" s="650"/>
      <c r="BX891" s="650"/>
      <c r="BY891" s="650"/>
      <c r="BZ891" s="650"/>
      <c r="CA891" s="650"/>
      <c r="CB891" s="650"/>
      <c r="CC891" s="650"/>
      <c r="CD891" s="650"/>
      <c r="CE891" s="650"/>
      <c r="CF891" s="650"/>
      <c r="CG891" s="650"/>
      <c r="CH891" s="650"/>
    </row>
    <row r="892" spans="1:86" ht="13.5" customHeight="1">
      <c r="A892" s="379"/>
      <c r="B892" s="649"/>
      <c r="C892" s="650"/>
      <c r="D892" s="650"/>
      <c r="E892" s="650"/>
      <c r="F892" s="650"/>
      <c r="G892" s="650"/>
      <c r="H892" s="650"/>
      <c r="I892" s="650"/>
      <c r="J892" s="650"/>
      <c r="K892" s="650"/>
      <c r="L892" s="650"/>
      <c r="M892" s="650"/>
      <c r="N892" s="650"/>
      <c r="O892" s="650"/>
      <c r="P892" s="650"/>
      <c r="Q892" s="650"/>
      <c r="R892" s="650"/>
      <c r="S892" s="650"/>
      <c r="T892" s="650"/>
      <c r="U892" s="650"/>
      <c r="V892" s="650"/>
      <c r="W892" s="650"/>
      <c r="X892" s="650"/>
      <c r="Y892" s="650"/>
      <c r="Z892" s="650"/>
      <c r="AA892" s="650"/>
      <c r="AB892" s="650"/>
      <c r="AC892" s="650"/>
      <c r="AD892" s="650"/>
      <c r="AE892" s="650"/>
      <c r="AF892" s="650"/>
      <c r="AG892" s="650"/>
      <c r="AH892" s="650"/>
      <c r="AI892" s="650"/>
      <c r="AJ892" s="650"/>
      <c r="AK892" s="650"/>
      <c r="AL892" s="650"/>
      <c r="AM892" s="650"/>
      <c r="AN892" s="650"/>
      <c r="AO892" s="650"/>
      <c r="AP892" s="650"/>
      <c r="AQ892" s="650"/>
      <c r="AR892" s="650"/>
      <c r="AS892" s="650"/>
      <c r="AT892" s="650"/>
      <c r="AU892" s="650"/>
      <c r="AV892" s="650"/>
      <c r="AW892" s="650"/>
      <c r="AX892" s="650"/>
      <c r="AY892" s="650"/>
      <c r="AZ892" s="650"/>
      <c r="BA892" s="650"/>
      <c r="BB892" s="650"/>
      <c r="BC892" s="650"/>
      <c r="BD892" s="650"/>
      <c r="BE892" s="650"/>
      <c r="BF892" s="650"/>
      <c r="BG892" s="650"/>
      <c r="BH892" s="650"/>
      <c r="BI892" s="650"/>
      <c r="BJ892" s="650"/>
      <c r="BK892" s="650"/>
      <c r="BL892" s="650"/>
      <c r="BM892" s="650"/>
      <c r="BN892" s="650"/>
      <c r="BO892" s="650"/>
      <c r="BP892" s="650"/>
      <c r="BQ892" s="650"/>
      <c r="BR892" s="650"/>
      <c r="BS892" s="650"/>
      <c r="BT892" s="650"/>
      <c r="BU892" s="650"/>
      <c r="BV892" s="650"/>
      <c r="BW892" s="650"/>
      <c r="BX892" s="650"/>
      <c r="BY892" s="650"/>
      <c r="BZ892" s="650"/>
      <c r="CA892" s="650"/>
      <c r="CB892" s="650"/>
      <c r="CC892" s="650"/>
      <c r="CD892" s="650"/>
      <c r="CE892" s="650"/>
      <c r="CF892" s="650"/>
      <c r="CG892" s="650"/>
      <c r="CH892" s="650"/>
    </row>
    <row r="893" spans="1:86" ht="13.5" customHeight="1">
      <c r="A893" s="379"/>
      <c r="B893" s="649"/>
      <c r="C893" s="650"/>
      <c r="D893" s="650"/>
      <c r="E893" s="650"/>
      <c r="F893" s="650"/>
      <c r="G893" s="650"/>
      <c r="H893" s="650"/>
      <c r="I893" s="650"/>
      <c r="J893" s="650"/>
      <c r="K893" s="650"/>
      <c r="L893" s="650"/>
      <c r="M893" s="650"/>
      <c r="N893" s="650"/>
      <c r="O893" s="650"/>
      <c r="P893" s="650"/>
      <c r="Q893" s="650"/>
      <c r="R893" s="650"/>
      <c r="S893" s="650"/>
      <c r="T893" s="650"/>
      <c r="U893" s="650"/>
      <c r="V893" s="650"/>
      <c r="W893" s="650"/>
      <c r="X893" s="650"/>
      <c r="Y893" s="650"/>
      <c r="Z893" s="650"/>
      <c r="AA893" s="650"/>
      <c r="AB893" s="650"/>
      <c r="AC893" s="650"/>
      <c r="AD893" s="650"/>
      <c r="AE893" s="650"/>
      <c r="AF893" s="650"/>
      <c r="AG893" s="650"/>
      <c r="AH893" s="650"/>
      <c r="AI893" s="650"/>
      <c r="AJ893" s="650"/>
      <c r="AK893" s="650"/>
      <c r="AL893" s="650"/>
      <c r="AM893" s="650"/>
      <c r="AN893" s="650"/>
      <c r="AO893" s="650"/>
      <c r="AP893" s="650"/>
      <c r="AQ893" s="650"/>
      <c r="AR893" s="650"/>
      <c r="AS893" s="650"/>
      <c r="AT893" s="650"/>
      <c r="AU893" s="650"/>
      <c r="AV893" s="650"/>
      <c r="AW893" s="650"/>
      <c r="AX893" s="650"/>
      <c r="AY893" s="650"/>
      <c r="AZ893" s="650"/>
      <c r="BA893" s="650"/>
      <c r="BB893" s="650"/>
      <c r="BC893" s="650"/>
      <c r="BD893" s="650"/>
      <c r="BE893" s="650"/>
      <c r="BF893" s="650"/>
      <c r="BG893" s="650"/>
      <c r="BH893" s="650"/>
      <c r="BI893" s="650"/>
      <c r="BJ893" s="650"/>
      <c r="BK893" s="650"/>
      <c r="BL893" s="650"/>
      <c r="BM893" s="650"/>
      <c r="BN893" s="650"/>
      <c r="BO893" s="650"/>
      <c r="BP893" s="650"/>
      <c r="BQ893" s="650"/>
      <c r="BR893" s="650"/>
      <c r="BS893" s="650"/>
      <c r="BT893" s="650"/>
      <c r="BU893" s="650"/>
      <c r="BV893" s="650"/>
      <c r="BW893" s="650"/>
      <c r="BX893" s="650"/>
      <c r="BY893" s="650"/>
      <c r="BZ893" s="650"/>
      <c r="CA893" s="650"/>
      <c r="CB893" s="650"/>
      <c r="CC893" s="650"/>
      <c r="CD893" s="650"/>
      <c r="CE893" s="650"/>
      <c r="CF893" s="650"/>
      <c r="CG893" s="650"/>
      <c r="CH893" s="650"/>
    </row>
    <row r="894" spans="1:86" ht="13.5" customHeight="1">
      <c r="A894" s="379"/>
      <c r="B894" s="649"/>
      <c r="C894" s="650"/>
      <c r="D894" s="650"/>
      <c r="E894" s="650"/>
      <c r="F894" s="650"/>
      <c r="G894" s="650"/>
      <c r="H894" s="650"/>
      <c r="I894" s="650"/>
      <c r="J894" s="650"/>
      <c r="K894" s="650"/>
      <c r="L894" s="650"/>
      <c r="M894" s="650"/>
      <c r="N894" s="650"/>
      <c r="O894" s="650"/>
      <c r="P894" s="650"/>
      <c r="Q894" s="650"/>
      <c r="R894" s="650"/>
      <c r="S894" s="650"/>
      <c r="T894" s="650"/>
      <c r="U894" s="650"/>
      <c r="V894" s="650"/>
      <c r="W894" s="650"/>
      <c r="X894" s="650"/>
      <c r="Y894" s="650"/>
      <c r="Z894" s="650"/>
      <c r="AA894" s="650"/>
      <c r="AB894" s="650"/>
      <c r="AC894" s="650"/>
      <c r="AD894" s="650"/>
      <c r="AE894" s="650"/>
      <c r="AF894" s="650"/>
      <c r="AG894" s="650"/>
      <c r="AH894" s="650"/>
      <c r="AI894" s="650"/>
      <c r="AJ894" s="650"/>
      <c r="AK894" s="650"/>
      <c r="AL894" s="650"/>
      <c r="AM894" s="650"/>
      <c r="AN894" s="650"/>
      <c r="AO894" s="650"/>
      <c r="AP894" s="650"/>
      <c r="AQ894" s="650"/>
      <c r="AR894" s="650"/>
      <c r="AS894" s="650"/>
      <c r="AT894" s="650"/>
      <c r="AU894" s="650"/>
      <c r="AV894" s="650"/>
      <c r="AW894" s="650"/>
      <c r="AX894" s="650"/>
      <c r="AY894" s="650"/>
      <c r="AZ894" s="650"/>
      <c r="BA894" s="650"/>
      <c r="BB894" s="650"/>
      <c r="BC894" s="650"/>
      <c r="BD894" s="650"/>
      <c r="BE894" s="650"/>
      <c r="BF894" s="650"/>
      <c r="BG894" s="650"/>
      <c r="BH894" s="650"/>
      <c r="BI894" s="650"/>
      <c r="BJ894" s="650"/>
      <c r="BK894" s="650"/>
      <c r="BL894" s="650"/>
      <c r="BM894" s="650"/>
      <c r="BN894" s="650"/>
      <c r="BO894" s="650"/>
      <c r="BP894" s="650"/>
      <c r="BQ894" s="650"/>
      <c r="BR894" s="650"/>
      <c r="BS894" s="650"/>
      <c r="BT894" s="650"/>
      <c r="BU894" s="650"/>
      <c r="BV894" s="650"/>
      <c r="BW894" s="650"/>
      <c r="BX894" s="650"/>
      <c r="BY894" s="650"/>
      <c r="BZ894" s="650"/>
      <c r="CA894" s="650"/>
      <c r="CB894" s="650"/>
      <c r="CC894" s="650"/>
      <c r="CD894" s="650"/>
      <c r="CE894" s="650"/>
      <c r="CF894" s="650"/>
      <c r="CG894" s="650"/>
      <c r="CH894" s="650"/>
    </row>
    <row r="895" spans="1:86" ht="13.5" customHeight="1">
      <c r="A895" s="379"/>
      <c r="B895" s="649"/>
      <c r="C895" s="650"/>
      <c r="D895" s="650"/>
      <c r="E895" s="650"/>
      <c r="F895" s="650"/>
      <c r="G895" s="650"/>
      <c r="H895" s="650"/>
      <c r="I895" s="650"/>
      <c r="J895" s="650"/>
      <c r="K895" s="650"/>
      <c r="L895" s="650"/>
      <c r="M895" s="650"/>
      <c r="N895" s="650"/>
      <c r="O895" s="650"/>
      <c r="P895" s="650"/>
      <c r="Q895" s="650"/>
      <c r="R895" s="650"/>
      <c r="S895" s="650"/>
      <c r="T895" s="650"/>
      <c r="U895" s="650"/>
      <c r="V895" s="650"/>
      <c r="W895" s="650"/>
      <c r="X895" s="650"/>
      <c r="Y895" s="650"/>
      <c r="Z895" s="650"/>
      <c r="AA895" s="650"/>
      <c r="AB895" s="650"/>
      <c r="AC895" s="650"/>
      <c r="AD895" s="650"/>
      <c r="AE895" s="650"/>
      <c r="AF895" s="650"/>
      <c r="AG895" s="650"/>
      <c r="AH895" s="650"/>
      <c r="AI895" s="650"/>
      <c r="AJ895" s="650"/>
      <c r="AK895" s="650"/>
      <c r="AL895" s="650"/>
      <c r="AM895" s="650"/>
      <c r="AN895" s="650"/>
      <c r="AO895" s="650"/>
      <c r="AP895" s="650"/>
      <c r="AQ895" s="650"/>
      <c r="AR895" s="650"/>
      <c r="AS895" s="650"/>
      <c r="AT895" s="650"/>
      <c r="AU895" s="650"/>
      <c r="AV895" s="650"/>
      <c r="AW895" s="650"/>
      <c r="AX895" s="650"/>
      <c r="AY895" s="650"/>
      <c r="AZ895" s="650"/>
      <c r="BA895" s="650"/>
      <c r="BB895" s="650"/>
      <c r="BC895" s="650"/>
      <c r="BD895" s="650"/>
      <c r="BE895" s="650"/>
      <c r="BF895" s="650"/>
      <c r="BG895" s="650"/>
      <c r="BH895" s="650"/>
      <c r="BI895" s="650"/>
      <c r="BJ895" s="650"/>
      <c r="BK895" s="650"/>
      <c r="BL895" s="650"/>
      <c r="BM895" s="650"/>
      <c r="BN895" s="650"/>
      <c r="BO895" s="650"/>
      <c r="BP895" s="650"/>
      <c r="BQ895" s="650"/>
      <c r="BR895" s="650"/>
      <c r="BS895" s="650"/>
      <c r="BT895" s="650"/>
      <c r="BU895" s="650"/>
      <c r="BV895" s="650"/>
      <c r="BW895" s="650"/>
      <c r="BX895" s="650"/>
      <c r="BY895" s="650"/>
      <c r="BZ895" s="650"/>
      <c r="CA895" s="650"/>
      <c r="CB895" s="650"/>
      <c r="CC895" s="650"/>
      <c r="CD895" s="650"/>
      <c r="CE895" s="650"/>
      <c r="CF895" s="650"/>
      <c r="CG895" s="650"/>
      <c r="CH895" s="650"/>
    </row>
    <row r="896" spans="1:86" ht="13.5" customHeight="1">
      <c r="A896" s="379"/>
      <c r="B896" s="649"/>
      <c r="C896" s="650"/>
      <c r="D896" s="650"/>
      <c r="E896" s="650"/>
      <c r="F896" s="650"/>
      <c r="G896" s="650"/>
      <c r="H896" s="650"/>
      <c r="I896" s="650"/>
      <c r="J896" s="650"/>
      <c r="K896" s="650"/>
      <c r="L896" s="650"/>
      <c r="M896" s="650"/>
      <c r="N896" s="650"/>
      <c r="O896" s="650"/>
      <c r="P896" s="650"/>
      <c r="Q896" s="650"/>
      <c r="R896" s="650"/>
      <c r="S896" s="650"/>
      <c r="T896" s="650"/>
      <c r="U896" s="650"/>
      <c r="V896" s="650"/>
      <c r="W896" s="650"/>
      <c r="X896" s="650"/>
      <c r="Y896" s="650"/>
      <c r="Z896" s="650"/>
      <c r="AA896" s="650"/>
      <c r="AB896" s="650"/>
      <c r="AC896" s="650"/>
      <c r="AD896" s="650"/>
      <c r="AE896" s="650"/>
      <c r="AF896" s="650"/>
      <c r="AG896" s="650"/>
      <c r="AH896" s="650"/>
      <c r="AI896" s="650"/>
      <c r="AJ896" s="650"/>
      <c r="AK896" s="650"/>
      <c r="AL896" s="650"/>
      <c r="AM896" s="650"/>
      <c r="AN896" s="650"/>
      <c r="AO896" s="650"/>
      <c r="AP896" s="650"/>
      <c r="AQ896" s="650"/>
      <c r="AR896" s="650"/>
      <c r="AS896" s="650"/>
      <c r="AT896" s="650"/>
      <c r="AU896" s="650"/>
      <c r="AV896" s="650"/>
      <c r="AW896" s="650"/>
      <c r="AX896" s="650"/>
      <c r="AY896" s="650"/>
      <c r="AZ896" s="650"/>
      <c r="BA896" s="650"/>
      <c r="BB896" s="650"/>
      <c r="BC896" s="650"/>
      <c r="BD896" s="650"/>
      <c r="BE896" s="650"/>
      <c r="BF896" s="650"/>
      <c r="BG896" s="650"/>
      <c r="BH896" s="650"/>
      <c r="BI896" s="650"/>
      <c r="BJ896" s="650"/>
      <c r="BK896" s="650"/>
      <c r="BL896" s="650"/>
      <c r="BM896" s="650"/>
      <c r="BN896" s="650"/>
      <c r="BO896" s="650"/>
      <c r="BP896" s="650"/>
      <c r="BQ896" s="650"/>
      <c r="BR896" s="650"/>
      <c r="BS896" s="650"/>
      <c r="BT896" s="650"/>
      <c r="BU896" s="650"/>
      <c r="BV896" s="650"/>
      <c r="BW896" s="650"/>
      <c r="BX896" s="650"/>
      <c r="BY896" s="650"/>
      <c r="BZ896" s="650"/>
      <c r="CA896" s="650"/>
      <c r="CB896" s="650"/>
      <c r="CC896" s="650"/>
      <c r="CD896" s="650"/>
      <c r="CE896" s="650"/>
      <c r="CF896" s="650"/>
      <c r="CG896" s="650"/>
      <c r="CH896" s="650"/>
    </row>
    <row r="897" spans="1:86" ht="13.5" customHeight="1">
      <c r="A897" s="379"/>
      <c r="B897" s="649"/>
      <c r="C897" s="650"/>
      <c r="D897" s="650"/>
      <c r="E897" s="650"/>
      <c r="F897" s="650"/>
      <c r="G897" s="650"/>
      <c r="H897" s="650"/>
      <c r="I897" s="650"/>
      <c r="J897" s="650"/>
      <c r="K897" s="650"/>
      <c r="L897" s="650"/>
      <c r="M897" s="650"/>
      <c r="N897" s="650"/>
      <c r="O897" s="650"/>
      <c r="P897" s="650"/>
      <c r="Q897" s="650"/>
      <c r="R897" s="650"/>
      <c r="S897" s="650"/>
      <c r="T897" s="650"/>
      <c r="U897" s="650"/>
      <c r="V897" s="650"/>
      <c r="W897" s="650"/>
      <c r="X897" s="650"/>
      <c r="Y897" s="650"/>
      <c r="Z897" s="650"/>
      <c r="AA897" s="650"/>
      <c r="AB897" s="650"/>
      <c r="AC897" s="650"/>
      <c r="AD897" s="650"/>
      <c r="AE897" s="650"/>
      <c r="AF897" s="650"/>
      <c r="AG897" s="650"/>
      <c r="AH897" s="650"/>
      <c r="AI897" s="650"/>
      <c r="AJ897" s="650"/>
      <c r="AK897" s="650"/>
      <c r="AL897" s="650"/>
      <c r="AM897" s="650"/>
      <c r="AN897" s="650"/>
      <c r="AO897" s="650"/>
      <c r="AP897" s="650"/>
      <c r="AQ897" s="650"/>
      <c r="AR897" s="650"/>
      <c r="AS897" s="650"/>
      <c r="AT897" s="650"/>
      <c r="AU897" s="650"/>
      <c r="AV897" s="650"/>
      <c r="AW897" s="650"/>
      <c r="AX897" s="650"/>
      <c r="AY897" s="650"/>
      <c r="AZ897" s="650"/>
      <c r="BA897" s="650"/>
      <c r="BB897" s="650"/>
      <c r="BC897" s="650"/>
      <c r="BD897" s="650"/>
      <c r="BE897" s="650"/>
      <c r="BF897" s="650"/>
      <c r="BG897" s="650"/>
      <c r="BH897" s="650"/>
      <c r="BI897" s="650"/>
      <c r="BJ897" s="650"/>
      <c r="BK897" s="650"/>
      <c r="BL897" s="650"/>
      <c r="BM897" s="650"/>
      <c r="BN897" s="650"/>
      <c r="BO897" s="650"/>
      <c r="BP897" s="650"/>
      <c r="BQ897" s="650"/>
      <c r="BR897" s="650"/>
      <c r="BS897" s="650"/>
      <c r="BT897" s="650"/>
      <c r="BU897" s="650"/>
      <c r="BV897" s="650"/>
      <c r="BW897" s="650"/>
      <c r="BX897" s="650"/>
      <c r="BY897" s="650"/>
      <c r="BZ897" s="650"/>
      <c r="CA897" s="650"/>
      <c r="CB897" s="650"/>
      <c r="CC897" s="650"/>
      <c r="CD897" s="650"/>
      <c r="CE897" s="650"/>
      <c r="CF897" s="650"/>
      <c r="CG897" s="650"/>
      <c r="CH897" s="650"/>
    </row>
    <row r="898" spans="1:86" ht="13.5" customHeight="1">
      <c r="A898" s="379"/>
      <c r="B898" s="649"/>
      <c r="C898" s="650"/>
      <c r="D898" s="650"/>
      <c r="E898" s="650"/>
      <c r="F898" s="650"/>
      <c r="G898" s="650"/>
      <c r="H898" s="650"/>
      <c r="I898" s="650"/>
      <c r="J898" s="650"/>
      <c r="K898" s="650"/>
      <c r="L898" s="650"/>
      <c r="M898" s="650"/>
      <c r="N898" s="650"/>
      <c r="O898" s="650"/>
      <c r="P898" s="650"/>
      <c r="Q898" s="650"/>
      <c r="R898" s="650"/>
      <c r="S898" s="650"/>
      <c r="T898" s="650"/>
      <c r="U898" s="650"/>
      <c r="V898" s="650"/>
      <c r="W898" s="650"/>
      <c r="X898" s="650"/>
      <c r="Y898" s="650"/>
      <c r="Z898" s="650"/>
      <c r="AA898" s="650"/>
      <c r="AB898" s="650"/>
      <c r="AC898" s="650"/>
      <c r="AD898" s="650"/>
      <c r="AE898" s="650"/>
      <c r="AF898" s="650"/>
      <c r="AG898" s="650"/>
      <c r="AH898" s="650"/>
      <c r="AI898" s="650"/>
      <c r="AJ898" s="650"/>
      <c r="AK898" s="650"/>
      <c r="AL898" s="650"/>
      <c r="AM898" s="650"/>
      <c r="AN898" s="650"/>
      <c r="AO898" s="650"/>
      <c r="AP898" s="650"/>
      <c r="AQ898" s="650"/>
      <c r="AR898" s="650"/>
      <c r="AS898" s="650"/>
      <c r="AT898" s="650"/>
      <c r="AU898" s="650"/>
      <c r="AV898" s="650"/>
      <c r="AW898" s="650"/>
      <c r="AX898" s="650"/>
      <c r="AY898" s="650"/>
      <c r="AZ898" s="650"/>
      <c r="BA898" s="650"/>
      <c r="BB898" s="650"/>
      <c r="BC898" s="650"/>
      <c r="BD898" s="650"/>
      <c r="BE898" s="650"/>
      <c r="BF898" s="650"/>
      <c r="BG898" s="650"/>
      <c r="BH898" s="650"/>
      <c r="BI898" s="650"/>
      <c r="BJ898" s="650"/>
      <c r="BK898" s="650"/>
      <c r="BL898" s="650"/>
      <c r="BM898" s="650"/>
      <c r="BN898" s="650"/>
      <c r="BO898" s="650"/>
      <c r="BP898" s="650"/>
      <c r="BQ898" s="650"/>
      <c r="BR898" s="650"/>
      <c r="BS898" s="650"/>
      <c r="BT898" s="650"/>
      <c r="BU898" s="650"/>
      <c r="BV898" s="650"/>
      <c r="BW898" s="650"/>
      <c r="BX898" s="650"/>
      <c r="BY898" s="650"/>
      <c r="BZ898" s="650"/>
      <c r="CA898" s="650"/>
      <c r="CB898" s="650"/>
      <c r="CC898" s="650"/>
      <c r="CD898" s="650"/>
      <c r="CE898" s="650"/>
      <c r="CF898" s="650"/>
      <c r="CG898" s="650"/>
      <c r="CH898" s="650"/>
    </row>
    <row r="899" spans="1:86" ht="13.5" customHeight="1">
      <c r="A899" s="379"/>
      <c r="B899" s="649"/>
      <c r="C899" s="650"/>
      <c r="D899" s="650"/>
      <c r="E899" s="650"/>
      <c r="F899" s="650"/>
      <c r="G899" s="650"/>
      <c r="H899" s="650"/>
      <c r="I899" s="650"/>
      <c r="J899" s="650"/>
      <c r="K899" s="650"/>
      <c r="L899" s="650"/>
      <c r="M899" s="650"/>
      <c r="N899" s="650"/>
      <c r="O899" s="650"/>
      <c r="P899" s="650"/>
      <c r="Q899" s="650"/>
      <c r="R899" s="650"/>
      <c r="S899" s="650"/>
      <c r="T899" s="650"/>
      <c r="U899" s="650"/>
      <c r="V899" s="650"/>
      <c r="W899" s="650"/>
      <c r="X899" s="650"/>
      <c r="Y899" s="650"/>
      <c r="Z899" s="650"/>
      <c r="AA899" s="650"/>
      <c r="AB899" s="650"/>
      <c r="AC899" s="650"/>
      <c r="AD899" s="650"/>
      <c r="AE899" s="650"/>
      <c r="AF899" s="650"/>
      <c r="AG899" s="650"/>
      <c r="AH899" s="650"/>
      <c r="AI899" s="650"/>
      <c r="AJ899" s="650"/>
      <c r="AK899" s="650"/>
      <c r="AL899" s="650"/>
      <c r="AM899" s="650"/>
      <c r="AN899" s="650"/>
      <c r="AO899" s="650"/>
      <c r="AP899" s="650"/>
      <c r="AQ899" s="650"/>
      <c r="AR899" s="650"/>
      <c r="AS899" s="650"/>
      <c r="AT899" s="650"/>
      <c r="AU899" s="650"/>
      <c r="AV899" s="650"/>
      <c r="AW899" s="650"/>
      <c r="AX899" s="650"/>
      <c r="AY899" s="650"/>
      <c r="AZ899" s="650"/>
      <c r="BA899" s="650"/>
      <c r="BB899" s="650"/>
      <c r="BC899" s="650"/>
      <c r="BD899" s="650"/>
      <c r="BE899" s="650"/>
      <c r="BF899" s="650"/>
      <c r="BG899" s="650"/>
      <c r="BH899" s="650"/>
      <c r="BI899" s="650"/>
      <c r="BJ899" s="650"/>
      <c r="BK899" s="650"/>
      <c r="BL899" s="650"/>
      <c r="BM899" s="650"/>
      <c r="BN899" s="650"/>
      <c r="BO899" s="650"/>
      <c r="BP899" s="650"/>
      <c r="BQ899" s="650"/>
      <c r="BR899" s="650"/>
      <c r="BS899" s="650"/>
      <c r="BT899" s="650"/>
      <c r="BU899" s="650"/>
      <c r="BV899" s="650"/>
      <c r="BW899" s="650"/>
      <c r="BX899" s="650"/>
      <c r="BY899" s="650"/>
      <c r="BZ899" s="650"/>
      <c r="CA899" s="650"/>
      <c r="CB899" s="650"/>
      <c r="CC899" s="650"/>
      <c r="CD899" s="650"/>
      <c r="CE899" s="650"/>
      <c r="CF899" s="650"/>
      <c r="CG899" s="650"/>
      <c r="CH899" s="650"/>
    </row>
    <row r="900" spans="1:86" ht="13.5" customHeight="1">
      <c r="A900" s="379"/>
      <c r="B900" s="649"/>
      <c r="C900" s="650"/>
      <c r="D900" s="650"/>
      <c r="E900" s="650"/>
      <c r="F900" s="650"/>
      <c r="G900" s="650"/>
      <c r="H900" s="650"/>
      <c r="I900" s="650"/>
      <c r="J900" s="650"/>
      <c r="K900" s="650"/>
      <c r="L900" s="650"/>
      <c r="M900" s="650"/>
      <c r="N900" s="650"/>
      <c r="O900" s="650"/>
      <c r="P900" s="650"/>
      <c r="Q900" s="650"/>
      <c r="R900" s="650"/>
      <c r="S900" s="650"/>
      <c r="T900" s="650"/>
      <c r="U900" s="650"/>
      <c r="V900" s="650"/>
      <c r="W900" s="650"/>
      <c r="X900" s="650"/>
      <c r="Y900" s="650"/>
      <c r="Z900" s="650"/>
      <c r="AA900" s="650"/>
      <c r="AB900" s="650"/>
      <c r="AC900" s="650"/>
      <c r="AD900" s="650"/>
      <c r="AE900" s="650"/>
      <c r="AF900" s="650"/>
      <c r="AG900" s="650"/>
      <c r="AH900" s="650"/>
      <c r="AI900" s="650"/>
      <c r="AJ900" s="650"/>
      <c r="AK900" s="650"/>
      <c r="AL900" s="650"/>
      <c r="AM900" s="650"/>
      <c r="AN900" s="650"/>
      <c r="AO900" s="650"/>
      <c r="AP900" s="650"/>
      <c r="AQ900" s="650"/>
      <c r="AR900" s="650"/>
      <c r="AS900" s="650"/>
      <c r="AT900" s="650"/>
      <c r="AU900" s="650"/>
      <c r="AV900" s="650"/>
      <c r="AW900" s="650"/>
      <c r="AX900" s="650"/>
      <c r="AY900" s="650"/>
      <c r="AZ900" s="650"/>
      <c r="BA900" s="650"/>
      <c r="BB900" s="650"/>
      <c r="BC900" s="650"/>
      <c r="BD900" s="650"/>
      <c r="BE900" s="650"/>
      <c r="BF900" s="650"/>
      <c r="BG900" s="650"/>
      <c r="BH900" s="650"/>
      <c r="BI900" s="650"/>
      <c r="BJ900" s="650"/>
      <c r="BK900" s="650"/>
      <c r="BL900" s="650"/>
      <c r="BM900" s="650"/>
      <c r="BN900" s="650"/>
      <c r="BO900" s="650"/>
      <c r="BP900" s="650"/>
      <c r="BQ900" s="650"/>
      <c r="BR900" s="650"/>
      <c r="BS900" s="650"/>
      <c r="BT900" s="650"/>
      <c r="BU900" s="650"/>
      <c r="BV900" s="650"/>
      <c r="BW900" s="650"/>
      <c r="BX900" s="650"/>
      <c r="BY900" s="650"/>
      <c r="BZ900" s="650"/>
      <c r="CA900" s="650"/>
      <c r="CB900" s="650"/>
      <c r="CC900" s="650"/>
      <c r="CD900" s="650"/>
      <c r="CE900" s="650"/>
      <c r="CF900" s="650"/>
      <c r="CG900" s="650"/>
      <c r="CH900" s="650"/>
    </row>
    <row r="901" spans="1:86" ht="13.5" customHeight="1">
      <c r="A901" s="379"/>
      <c r="B901" s="649"/>
      <c r="C901" s="650"/>
      <c r="D901" s="650"/>
      <c r="E901" s="650"/>
      <c r="F901" s="650"/>
      <c r="G901" s="650"/>
      <c r="H901" s="650"/>
      <c r="I901" s="650"/>
      <c r="J901" s="650"/>
      <c r="K901" s="650"/>
      <c r="L901" s="650"/>
      <c r="M901" s="650"/>
      <c r="N901" s="650"/>
      <c r="O901" s="650"/>
      <c r="P901" s="650"/>
      <c r="Q901" s="650"/>
      <c r="R901" s="650"/>
      <c r="S901" s="650"/>
      <c r="T901" s="650"/>
      <c r="U901" s="650"/>
      <c r="V901" s="650"/>
      <c r="W901" s="650"/>
      <c r="X901" s="650"/>
      <c r="Y901" s="650"/>
      <c r="Z901" s="650"/>
      <c r="AA901" s="650"/>
      <c r="AB901" s="650"/>
      <c r="AC901" s="650"/>
      <c r="AD901" s="650"/>
      <c r="AE901" s="650"/>
      <c r="AF901" s="650"/>
      <c r="AG901" s="650"/>
      <c r="AH901" s="650"/>
      <c r="AI901" s="650"/>
      <c r="AJ901" s="650"/>
      <c r="AK901" s="650"/>
      <c r="AL901" s="650"/>
      <c r="AM901" s="650"/>
      <c r="AN901" s="650"/>
      <c r="AO901" s="650"/>
      <c r="AP901" s="650"/>
      <c r="AQ901" s="650"/>
      <c r="AR901" s="650"/>
      <c r="AS901" s="650"/>
      <c r="AT901" s="650"/>
      <c r="AU901" s="650"/>
      <c r="AV901" s="650"/>
      <c r="AW901" s="650"/>
      <c r="AX901" s="650"/>
      <c r="AY901" s="650"/>
      <c r="AZ901" s="650"/>
      <c r="BA901" s="650"/>
      <c r="BB901" s="650"/>
      <c r="BC901" s="650"/>
      <c r="BD901" s="650"/>
      <c r="BE901" s="650"/>
      <c r="BF901" s="650"/>
      <c r="BG901" s="650"/>
      <c r="BH901" s="650"/>
      <c r="BI901" s="650"/>
      <c r="BJ901" s="650"/>
      <c r="BK901" s="650"/>
      <c r="BL901" s="650"/>
      <c r="BM901" s="650"/>
      <c r="BN901" s="650"/>
      <c r="BO901" s="650"/>
      <c r="BP901" s="650"/>
      <c r="BQ901" s="650"/>
      <c r="BR901" s="650"/>
      <c r="BS901" s="650"/>
      <c r="BT901" s="650"/>
      <c r="BU901" s="650"/>
      <c r="BV901" s="650"/>
      <c r="BW901" s="650"/>
      <c r="BX901" s="650"/>
      <c r="BY901" s="650"/>
      <c r="BZ901" s="650"/>
      <c r="CA901" s="650"/>
      <c r="CB901" s="650"/>
      <c r="CC901" s="650"/>
      <c r="CD901" s="650"/>
      <c r="CE901" s="650"/>
      <c r="CF901" s="650"/>
      <c r="CG901" s="650"/>
      <c r="CH901" s="650"/>
    </row>
    <row r="902" spans="1:86" ht="13.5" customHeight="1">
      <c r="A902" s="379"/>
      <c r="B902" s="649"/>
      <c r="C902" s="650"/>
      <c r="D902" s="650"/>
      <c r="E902" s="650"/>
      <c r="F902" s="650"/>
      <c r="G902" s="650"/>
      <c r="H902" s="650"/>
      <c r="I902" s="650"/>
      <c r="J902" s="650"/>
      <c r="K902" s="650"/>
      <c r="L902" s="650"/>
      <c r="M902" s="650"/>
      <c r="N902" s="650"/>
      <c r="O902" s="650"/>
      <c r="P902" s="650"/>
      <c r="Q902" s="650"/>
      <c r="R902" s="650"/>
      <c r="S902" s="650"/>
      <c r="T902" s="650"/>
      <c r="U902" s="650"/>
      <c r="V902" s="650"/>
      <c r="W902" s="650"/>
      <c r="X902" s="650"/>
      <c r="Y902" s="650"/>
      <c r="Z902" s="650"/>
      <c r="AA902" s="650"/>
      <c r="AB902" s="650"/>
      <c r="AC902" s="650"/>
      <c r="AD902" s="650"/>
      <c r="AE902" s="650"/>
      <c r="AF902" s="650"/>
      <c r="AG902" s="650"/>
      <c r="AH902" s="650"/>
      <c r="AI902" s="650"/>
      <c r="AJ902" s="650"/>
      <c r="AK902" s="650"/>
      <c r="AL902" s="650"/>
      <c r="AM902" s="650"/>
      <c r="AN902" s="650"/>
      <c r="AO902" s="650"/>
      <c r="AP902" s="650"/>
      <c r="AQ902" s="650"/>
      <c r="AR902" s="650"/>
      <c r="AS902" s="650"/>
      <c r="AT902" s="650"/>
      <c r="AU902" s="650"/>
      <c r="AV902" s="650"/>
      <c r="AW902" s="650"/>
      <c r="AX902" s="650"/>
      <c r="AY902" s="650"/>
      <c r="AZ902" s="650"/>
      <c r="BA902" s="650"/>
      <c r="BB902" s="650"/>
      <c r="BC902" s="650"/>
      <c r="BD902" s="650"/>
      <c r="BE902" s="650"/>
      <c r="BF902" s="650"/>
      <c r="BG902" s="650"/>
      <c r="BH902" s="650"/>
      <c r="BI902" s="650"/>
      <c r="BJ902" s="650"/>
      <c r="BK902" s="650"/>
      <c r="BL902" s="650"/>
      <c r="BM902" s="650"/>
      <c r="BN902" s="650"/>
      <c r="BO902" s="650"/>
      <c r="BP902" s="650"/>
      <c r="BQ902" s="650"/>
      <c r="BR902" s="650"/>
      <c r="BS902" s="650"/>
      <c r="BT902" s="650"/>
      <c r="BU902" s="650"/>
      <c r="BV902" s="650"/>
      <c r="BW902" s="650"/>
      <c r="BX902" s="650"/>
      <c r="BY902" s="650"/>
      <c r="BZ902" s="650"/>
      <c r="CA902" s="650"/>
      <c r="CB902" s="650"/>
      <c r="CC902" s="650"/>
      <c r="CD902" s="650"/>
      <c r="CE902" s="650"/>
      <c r="CF902" s="650"/>
      <c r="CG902" s="650"/>
      <c r="CH902" s="650"/>
    </row>
    <row r="903" spans="1:86" ht="13.5" customHeight="1">
      <c r="A903" s="379"/>
      <c r="B903" s="649"/>
      <c r="C903" s="650"/>
      <c r="D903" s="650"/>
      <c r="E903" s="650"/>
      <c r="F903" s="650"/>
      <c r="G903" s="650"/>
      <c r="H903" s="650"/>
      <c r="I903" s="650"/>
      <c r="J903" s="650"/>
      <c r="K903" s="650"/>
      <c r="L903" s="650"/>
      <c r="M903" s="650"/>
      <c r="N903" s="650"/>
      <c r="O903" s="650"/>
      <c r="P903" s="650"/>
      <c r="Q903" s="650"/>
      <c r="R903" s="650"/>
      <c r="S903" s="650"/>
      <c r="T903" s="650"/>
      <c r="U903" s="650"/>
      <c r="V903" s="650"/>
      <c r="W903" s="650"/>
      <c r="X903" s="650"/>
      <c r="Y903" s="650"/>
      <c r="Z903" s="650"/>
      <c r="AA903" s="650"/>
      <c r="AB903" s="650"/>
      <c r="AC903" s="650"/>
      <c r="AD903" s="650"/>
      <c r="AE903" s="650"/>
      <c r="AF903" s="650"/>
      <c r="AG903" s="650"/>
      <c r="AH903" s="650"/>
      <c r="AI903" s="650"/>
      <c r="AJ903" s="650"/>
      <c r="AK903" s="650"/>
      <c r="AL903" s="650"/>
      <c r="AM903" s="650"/>
      <c r="AN903" s="650"/>
      <c r="AO903" s="650"/>
      <c r="AP903" s="650"/>
      <c r="AQ903" s="650"/>
      <c r="AR903" s="650"/>
      <c r="AS903" s="650"/>
      <c r="AT903" s="650"/>
      <c r="AU903" s="650"/>
      <c r="AV903" s="650"/>
      <c r="AW903" s="650"/>
      <c r="AX903" s="650"/>
      <c r="AY903" s="650"/>
      <c r="AZ903" s="650"/>
      <c r="BA903" s="650"/>
      <c r="BB903" s="650"/>
      <c r="BC903" s="650"/>
      <c r="BD903" s="650"/>
      <c r="BE903" s="650"/>
      <c r="BF903" s="650"/>
      <c r="BG903" s="650"/>
      <c r="BH903" s="650"/>
      <c r="BI903" s="650"/>
      <c r="BJ903" s="650"/>
      <c r="BK903" s="650"/>
      <c r="BL903" s="650"/>
      <c r="BM903" s="650"/>
      <c r="BN903" s="650"/>
      <c r="BO903" s="650"/>
      <c r="BP903" s="650"/>
      <c r="BQ903" s="650"/>
      <c r="BR903" s="650"/>
      <c r="BS903" s="650"/>
      <c r="BT903" s="650"/>
      <c r="BU903" s="650"/>
      <c r="BV903" s="650"/>
      <c r="BW903" s="650"/>
      <c r="BX903" s="650"/>
      <c r="BY903" s="650"/>
      <c r="BZ903" s="650"/>
      <c r="CA903" s="650"/>
      <c r="CB903" s="650"/>
      <c r="CC903" s="650"/>
      <c r="CD903" s="650"/>
      <c r="CE903" s="650"/>
      <c r="CF903" s="650"/>
      <c r="CG903" s="650"/>
      <c r="CH903" s="650"/>
    </row>
    <row r="904" spans="1:86" ht="13.5" customHeight="1">
      <c r="A904" s="379"/>
      <c r="B904" s="649"/>
      <c r="C904" s="650"/>
      <c r="D904" s="650"/>
      <c r="E904" s="650"/>
      <c r="F904" s="650"/>
      <c r="G904" s="650"/>
      <c r="H904" s="650"/>
      <c r="I904" s="650"/>
      <c r="J904" s="650"/>
      <c r="K904" s="650"/>
      <c r="L904" s="650"/>
      <c r="M904" s="650"/>
      <c r="N904" s="650"/>
      <c r="O904" s="650"/>
      <c r="P904" s="650"/>
      <c r="Q904" s="650"/>
      <c r="R904" s="650"/>
      <c r="S904" s="650"/>
      <c r="T904" s="650"/>
      <c r="U904" s="650"/>
      <c r="V904" s="650"/>
      <c r="W904" s="650"/>
      <c r="X904" s="650"/>
      <c r="Y904" s="650"/>
      <c r="Z904" s="650"/>
      <c r="AA904" s="650"/>
      <c r="AB904" s="650"/>
      <c r="AC904" s="650"/>
      <c r="AD904" s="650"/>
      <c r="AE904" s="650"/>
      <c r="AF904" s="650"/>
      <c r="AG904" s="650"/>
      <c r="AH904" s="650"/>
      <c r="AI904" s="650"/>
      <c r="AJ904" s="650"/>
      <c r="AK904" s="650"/>
      <c r="AL904" s="650"/>
      <c r="AM904" s="650"/>
      <c r="AN904" s="650"/>
      <c r="AO904" s="650"/>
      <c r="AP904" s="650"/>
      <c r="AQ904" s="650"/>
      <c r="AR904" s="650"/>
      <c r="AS904" s="650"/>
      <c r="AT904" s="650"/>
      <c r="AU904" s="650"/>
      <c r="AV904" s="650"/>
      <c r="AW904" s="650"/>
      <c r="AX904" s="650"/>
      <c r="AY904" s="650"/>
      <c r="AZ904" s="650"/>
      <c r="BA904" s="650"/>
      <c r="BB904" s="650"/>
      <c r="BC904" s="650"/>
      <c r="BD904" s="650"/>
      <c r="BE904" s="650"/>
      <c r="BF904" s="650"/>
      <c r="BG904" s="650"/>
      <c r="BH904" s="650"/>
      <c r="BI904" s="650"/>
      <c r="BJ904" s="650"/>
      <c r="BK904" s="650"/>
      <c r="BL904" s="650"/>
      <c r="BM904" s="650"/>
      <c r="BN904" s="650"/>
      <c r="BO904" s="650"/>
      <c r="BP904" s="650"/>
      <c r="BQ904" s="650"/>
      <c r="BR904" s="650"/>
      <c r="BS904" s="650"/>
      <c r="BT904" s="650"/>
      <c r="BU904" s="650"/>
      <c r="BV904" s="650"/>
      <c r="BW904" s="650"/>
      <c r="BX904" s="650"/>
      <c r="BY904" s="650"/>
      <c r="BZ904" s="650"/>
      <c r="CA904" s="650"/>
      <c r="CB904" s="650"/>
      <c r="CC904" s="650"/>
      <c r="CD904" s="650"/>
      <c r="CE904" s="650"/>
      <c r="CF904" s="650"/>
      <c r="CG904" s="650"/>
      <c r="CH904" s="650"/>
    </row>
    <row r="905" spans="1:86" ht="13.5" customHeight="1">
      <c r="A905" s="379"/>
      <c r="B905" s="649"/>
      <c r="C905" s="650"/>
      <c r="D905" s="650"/>
      <c r="E905" s="650"/>
      <c r="F905" s="650"/>
      <c r="G905" s="650"/>
      <c r="H905" s="650"/>
      <c r="I905" s="650"/>
      <c r="J905" s="650"/>
      <c r="K905" s="650"/>
      <c r="L905" s="650"/>
      <c r="M905" s="650"/>
      <c r="N905" s="650"/>
      <c r="O905" s="650"/>
      <c r="P905" s="650"/>
      <c r="Q905" s="650"/>
      <c r="R905" s="650"/>
      <c r="S905" s="650"/>
      <c r="T905" s="650"/>
      <c r="U905" s="650"/>
      <c r="V905" s="650"/>
      <c r="W905" s="650"/>
      <c r="X905" s="650"/>
      <c r="Y905" s="650"/>
      <c r="Z905" s="650"/>
      <c r="AA905" s="650"/>
      <c r="AB905" s="650"/>
      <c r="AC905" s="650"/>
      <c r="AD905" s="650"/>
      <c r="AE905" s="650"/>
      <c r="AF905" s="650"/>
      <c r="AG905" s="650"/>
      <c r="AH905" s="650"/>
      <c r="AI905" s="650"/>
      <c r="AJ905" s="650"/>
      <c r="AK905" s="650"/>
      <c r="AL905" s="650"/>
      <c r="AM905" s="650"/>
      <c r="AN905" s="650"/>
      <c r="AO905" s="650"/>
      <c r="AP905" s="650"/>
      <c r="AQ905" s="650"/>
      <c r="AR905" s="650"/>
      <c r="AS905" s="650"/>
      <c r="AT905" s="650"/>
      <c r="AU905" s="650"/>
      <c r="AV905" s="650"/>
      <c r="AW905" s="650"/>
      <c r="AX905" s="650"/>
      <c r="AY905" s="650"/>
      <c r="AZ905" s="650"/>
      <c r="BA905" s="650"/>
      <c r="BB905" s="650"/>
      <c r="BC905" s="650"/>
      <c r="BD905" s="650"/>
      <c r="BE905" s="650"/>
      <c r="BF905" s="650"/>
      <c r="BG905" s="650"/>
      <c r="BH905" s="650"/>
      <c r="BI905" s="650"/>
      <c r="BJ905" s="650"/>
      <c r="BK905" s="650"/>
      <c r="BL905" s="650"/>
      <c r="BM905" s="650"/>
      <c r="BN905" s="650"/>
      <c r="BO905" s="650"/>
      <c r="BP905" s="650"/>
      <c r="BQ905" s="650"/>
      <c r="BR905" s="650"/>
      <c r="BS905" s="650"/>
      <c r="BT905" s="650"/>
      <c r="BU905" s="650"/>
      <c r="BV905" s="650"/>
      <c r="BW905" s="650"/>
      <c r="BX905" s="650"/>
      <c r="BY905" s="650"/>
      <c r="BZ905" s="650"/>
      <c r="CA905" s="650"/>
      <c r="CB905" s="650"/>
      <c r="CC905" s="650"/>
      <c r="CD905" s="650"/>
      <c r="CE905" s="650"/>
      <c r="CF905" s="650"/>
      <c r="CG905" s="650"/>
      <c r="CH905" s="650"/>
    </row>
    <row r="906" spans="1:86" ht="13.5" customHeight="1">
      <c r="A906" s="379"/>
      <c r="B906" s="649"/>
      <c r="C906" s="650"/>
      <c r="D906" s="650"/>
      <c r="E906" s="650"/>
      <c r="F906" s="650"/>
      <c r="G906" s="650"/>
      <c r="H906" s="650"/>
      <c r="I906" s="650"/>
      <c r="J906" s="650"/>
      <c r="K906" s="650"/>
      <c r="L906" s="650"/>
      <c r="M906" s="650"/>
      <c r="N906" s="650"/>
      <c r="O906" s="650"/>
      <c r="P906" s="650"/>
      <c r="Q906" s="650"/>
      <c r="R906" s="650"/>
      <c r="S906" s="650"/>
      <c r="T906" s="650"/>
      <c r="U906" s="650"/>
      <c r="V906" s="650"/>
      <c r="W906" s="650"/>
      <c r="X906" s="650"/>
      <c r="Y906" s="650"/>
      <c r="Z906" s="650"/>
      <c r="AA906" s="650"/>
      <c r="AB906" s="650"/>
      <c r="AC906" s="650"/>
      <c r="AD906" s="650"/>
      <c r="AE906" s="650"/>
      <c r="AF906" s="650"/>
      <c r="AG906" s="650"/>
      <c r="AH906" s="650"/>
      <c r="AI906" s="650"/>
      <c r="AJ906" s="650"/>
      <c r="AK906" s="650"/>
      <c r="AL906" s="650"/>
      <c r="AM906" s="650"/>
      <c r="AN906" s="650"/>
      <c r="AO906" s="650"/>
      <c r="AP906" s="650"/>
      <c r="AQ906" s="650"/>
      <c r="AR906" s="650"/>
      <c r="AS906" s="650"/>
      <c r="AT906" s="650"/>
      <c r="AU906" s="650"/>
      <c r="AV906" s="650"/>
      <c r="AW906" s="650"/>
      <c r="AX906" s="650"/>
      <c r="AY906" s="650"/>
      <c r="AZ906" s="650"/>
      <c r="BA906" s="650"/>
      <c r="BB906" s="650"/>
      <c r="BC906" s="650"/>
      <c r="BD906" s="650"/>
      <c r="BE906" s="650"/>
      <c r="BF906" s="650"/>
      <c r="BG906" s="650"/>
      <c r="BH906" s="650"/>
      <c r="BI906" s="650"/>
      <c r="BJ906" s="650"/>
      <c r="BK906" s="650"/>
      <c r="BL906" s="650"/>
      <c r="BM906" s="650"/>
      <c r="BN906" s="650"/>
      <c r="BO906" s="650"/>
      <c r="BP906" s="650"/>
      <c r="BQ906" s="650"/>
      <c r="BR906" s="650"/>
      <c r="BS906" s="650"/>
      <c r="BT906" s="650"/>
      <c r="BU906" s="650"/>
      <c r="BV906" s="650"/>
      <c r="BW906" s="650"/>
      <c r="BX906" s="650"/>
      <c r="BY906" s="650"/>
      <c r="BZ906" s="650"/>
      <c r="CA906" s="650"/>
      <c r="CB906" s="650"/>
      <c r="CC906" s="650"/>
      <c r="CD906" s="650"/>
      <c r="CE906" s="650"/>
      <c r="CF906" s="650"/>
      <c r="CG906" s="650"/>
      <c r="CH906" s="650"/>
    </row>
    <row r="907" spans="1:86" ht="13.5" customHeight="1">
      <c r="A907" s="379"/>
      <c r="B907" s="649"/>
      <c r="C907" s="650"/>
      <c r="D907" s="650"/>
      <c r="E907" s="650"/>
      <c r="F907" s="650"/>
      <c r="G907" s="650"/>
      <c r="H907" s="650"/>
      <c r="I907" s="650"/>
      <c r="J907" s="650"/>
      <c r="K907" s="650"/>
      <c r="L907" s="650"/>
      <c r="M907" s="650"/>
      <c r="N907" s="650"/>
      <c r="O907" s="650"/>
      <c r="P907" s="650"/>
      <c r="Q907" s="650"/>
      <c r="R907" s="650"/>
      <c r="S907" s="650"/>
      <c r="T907" s="650"/>
      <c r="U907" s="650"/>
      <c r="V907" s="650"/>
      <c r="W907" s="650"/>
      <c r="X907" s="650"/>
      <c r="Y907" s="650"/>
      <c r="Z907" s="650"/>
      <c r="AA907" s="650"/>
      <c r="AB907" s="650"/>
      <c r="AC907" s="650"/>
      <c r="AD907" s="650"/>
      <c r="AE907" s="650"/>
      <c r="AF907" s="650"/>
      <c r="AG907" s="650"/>
      <c r="AH907" s="650"/>
      <c r="AI907" s="650"/>
      <c r="AJ907" s="650"/>
      <c r="AK907" s="650"/>
      <c r="AL907" s="650"/>
      <c r="AM907" s="650"/>
      <c r="AN907" s="650"/>
      <c r="AO907" s="650"/>
      <c r="AP907" s="650"/>
      <c r="AQ907" s="650"/>
      <c r="AR907" s="650"/>
      <c r="AS907" s="650"/>
      <c r="AT907" s="650"/>
      <c r="AU907" s="650"/>
      <c r="AV907" s="650"/>
      <c r="AW907" s="650"/>
      <c r="AX907" s="650"/>
      <c r="AY907" s="650"/>
      <c r="AZ907" s="650"/>
      <c r="BA907" s="650"/>
      <c r="BB907" s="650"/>
      <c r="BC907" s="650"/>
      <c r="BD907" s="650"/>
      <c r="BE907" s="650"/>
      <c r="BF907" s="650"/>
      <c r="BG907" s="650"/>
      <c r="BH907" s="650"/>
      <c r="BI907" s="650"/>
      <c r="BJ907" s="650"/>
      <c r="BK907" s="650"/>
      <c r="BL907" s="650"/>
      <c r="BM907" s="650"/>
      <c r="BN907" s="650"/>
      <c r="BO907" s="650"/>
      <c r="BP907" s="650"/>
      <c r="BQ907" s="650"/>
      <c r="BR907" s="650"/>
      <c r="BS907" s="650"/>
      <c r="BT907" s="650"/>
      <c r="BU907" s="650"/>
      <c r="BV907" s="650"/>
      <c r="BW907" s="650"/>
      <c r="BX907" s="650"/>
      <c r="BY907" s="650"/>
      <c r="BZ907" s="650"/>
      <c r="CA907" s="650"/>
      <c r="CB907" s="650"/>
      <c r="CC907" s="650"/>
      <c r="CD907" s="650"/>
      <c r="CE907" s="650"/>
      <c r="CF907" s="650"/>
      <c r="CG907" s="650"/>
      <c r="CH907" s="650"/>
    </row>
    <row r="908" spans="1:86" ht="13.5" customHeight="1">
      <c r="A908" s="379"/>
      <c r="B908" s="649"/>
      <c r="C908" s="650"/>
      <c r="D908" s="650"/>
      <c r="E908" s="650"/>
      <c r="F908" s="650"/>
      <c r="G908" s="650"/>
      <c r="H908" s="650"/>
      <c r="I908" s="650"/>
      <c r="J908" s="650"/>
      <c r="K908" s="650"/>
      <c r="L908" s="650"/>
      <c r="M908" s="650"/>
      <c r="N908" s="650"/>
      <c r="O908" s="650"/>
      <c r="P908" s="650"/>
      <c r="Q908" s="650"/>
      <c r="R908" s="650"/>
      <c r="S908" s="650"/>
      <c r="T908" s="650"/>
      <c r="U908" s="650"/>
      <c r="V908" s="650"/>
      <c r="W908" s="650"/>
      <c r="X908" s="650"/>
      <c r="Y908" s="650"/>
      <c r="Z908" s="650"/>
      <c r="AA908" s="650"/>
      <c r="AB908" s="650"/>
      <c r="AC908" s="650"/>
      <c r="AD908" s="650"/>
      <c r="AE908" s="650"/>
      <c r="AF908" s="650"/>
      <c r="AG908" s="650"/>
      <c r="AH908" s="650"/>
      <c r="AI908" s="650"/>
      <c r="AJ908" s="650"/>
      <c r="AK908" s="650"/>
      <c r="AL908" s="650"/>
      <c r="AM908" s="650"/>
      <c r="AN908" s="650"/>
      <c r="AO908" s="650"/>
      <c r="AP908" s="650"/>
      <c r="AQ908" s="650"/>
      <c r="AR908" s="650"/>
      <c r="AS908" s="650"/>
      <c r="AT908" s="650"/>
      <c r="AU908" s="650"/>
      <c r="AV908" s="650"/>
      <c r="AW908" s="650"/>
      <c r="AX908" s="650"/>
      <c r="AY908" s="650"/>
      <c r="AZ908" s="650"/>
      <c r="BA908" s="650"/>
      <c r="BB908" s="650"/>
      <c r="BC908" s="650"/>
      <c r="BD908" s="650"/>
      <c r="BE908" s="650"/>
      <c r="BF908" s="650"/>
      <c r="BG908" s="650"/>
      <c r="BH908" s="650"/>
      <c r="BI908" s="650"/>
      <c r="BJ908" s="650"/>
      <c r="BK908" s="650"/>
      <c r="BL908" s="650"/>
      <c r="BM908" s="650"/>
      <c r="BN908" s="650"/>
      <c r="BO908" s="650"/>
      <c r="BP908" s="650"/>
      <c r="BQ908" s="650"/>
      <c r="BR908" s="650"/>
      <c r="BS908" s="650"/>
      <c r="BT908" s="650"/>
      <c r="BU908" s="650"/>
      <c r="BV908" s="650"/>
      <c r="BW908" s="650"/>
      <c r="BX908" s="650"/>
      <c r="BY908" s="650"/>
      <c r="BZ908" s="650"/>
      <c r="CA908" s="650"/>
      <c r="CB908" s="650"/>
      <c r="CC908" s="650"/>
      <c r="CD908" s="650"/>
      <c r="CE908" s="650"/>
      <c r="CF908" s="650"/>
      <c r="CG908" s="650"/>
      <c r="CH908" s="650"/>
    </row>
    <row r="909" spans="1:86" ht="13.5" customHeight="1">
      <c r="A909" s="379"/>
      <c r="B909" s="649"/>
      <c r="C909" s="650"/>
      <c r="D909" s="650"/>
      <c r="E909" s="650"/>
      <c r="F909" s="650"/>
      <c r="G909" s="650"/>
      <c r="H909" s="650"/>
      <c r="I909" s="650"/>
      <c r="J909" s="650"/>
      <c r="K909" s="650"/>
      <c r="L909" s="650"/>
      <c r="M909" s="650"/>
      <c r="N909" s="650"/>
      <c r="O909" s="650"/>
      <c r="P909" s="650"/>
      <c r="Q909" s="650"/>
      <c r="R909" s="650"/>
      <c r="S909" s="650"/>
      <c r="T909" s="650"/>
      <c r="U909" s="650"/>
      <c r="V909" s="650"/>
      <c r="W909" s="650"/>
      <c r="X909" s="650"/>
      <c r="Y909" s="650"/>
      <c r="Z909" s="650"/>
      <c r="AA909" s="650"/>
      <c r="AB909" s="650"/>
      <c r="AC909" s="650"/>
      <c r="AD909" s="650"/>
      <c r="AE909" s="650"/>
      <c r="AF909" s="650"/>
      <c r="AG909" s="650"/>
      <c r="AH909" s="650"/>
      <c r="AI909" s="650"/>
      <c r="AJ909" s="650"/>
      <c r="AK909" s="650"/>
      <c r="AL909" s="650"/>
      <c r="AM909" s="650"/>
      <c r="AN909" s="650"/>
      <c r="AO909" s="650"/>
      <c r="AP909" s="650"/>
      <c r="AQ909" s="650"/>
      <c r="AR909" s="650"/>
      <c r="AS909" s="650"/>
      <c r="AT909" s="650"/>
      <c r="AU909" s="650"/>
      <c r="AV909" s="650"/>
      <c r="AW909" s="650"/>
      <c r="AX909" s="650"/>
      <c r="AY909" s="650"/>
      <c r="AZ909" s="650"/>
      <c r="BA909" s="650"/>
      <c r="BB909" s="650"/>
      <c r="BC909" s="650"/>
      <c r="BD909" s="650"/>
      <c r="BE909" s="650"/>
      <c r="BF909" s="650"/>
      <c r="BG909" s="650"/>
      <c r="BH909" s="650"/>
      <c r="BI909" s="650"/>
      <c r="BJ909" s="650"/>
      <c r="BK909" s="650"/>
      <c r="BL909" s="650"/>
      <c r="BM909" s="650"/>
      <c r="BN909" s="650"/>
      <c r="BO909" s="650"/>
      <c r="BP909" s="650"/>
      <c r="BQ909" s="650"/>
      <c r="BR909" s="650"/>
      <c r="BS909" s="650"/>
      <c r="BT909" s="650"/>
      <c r="BU909" s="650"/>
      <c r="BV909" s="650"/>
      <c r="BW909" s="650"/>
      <c r="BX909" s="650"/>
      <c r="BY909" s="650"/>
      <c r="BZ909" s="650"/>
      <c r="CA909" s="650"/>
      <c r="CB909" s="650"/>
      <c r="CC909" s="650"/>
      <c r="CD909" s="650"/>
      <c r="CE909" s="650"/>
      <c r="CF909" s="650"/>
      <c r="CG909" s="650"/>
      <c r="CH909" s="650"/>
    </row>
    <row r="910" spans="1:86" ht="13.5" customHeight="1">
      <c r="A910" s="379"/>
      <c r="B910" s="649"/>
      <c r="C910" s="650"/>
      <c r="D910" s="650"/>
      <c r="E910" s="650"/>
      <c r="F910" s="650"/>
      <c r="G910" s="650"/>
      <c r="H910" s="650"/>
      <c r="I910" s="650"/>
      <c r="J910" s="650"/>
      <c r="K910" s="650"/>
      <c r="L910" s="650"/>
      <c r="M910" s="650"/>
      <c r="N910" s="650"/>
      <c r="O910" s="650"/>
      <c r="P910" s="650"/>
      <c r="Q910" s="650"/>
      <c r="R910" s="650"/>
      <c r="S910" s="650"/>
      <c r="T910" s="650"/>
      <c r="U910" s="650"/>
      <c r="V910" s="650"/>
      <c r="W910" s="650"/>
      <c r="X910" s="650"/>
      <c r="Y910" s="650"/>
      <c r="Z910" s="650"/>
      <c r="AA910" s="650"/>
      <c r="AB910" s="650"/>
      <c r="AC910" s="650"/>
      <c r="AD910" s="650"/>
      <c r="AE910" s="650"/>
      <c r="AF910" s="650"/>
      <c r="AG910" s="650"/>
      <c r="AH910" s="650"/>
      <c r="AI910" s="650"/>
      <c r="AJ910" s="650"/>
      <c r="AK910" s="650"/>
      <c r="AL910" s="650"/>
      <c r="AM910" s="650"/>
      <c r="AN910" s="650"/>
      <c r="AO910" s="650"/>
      <c r="AP910" s="650"/>
      <c r="AQ910" s="650"/>
      <c r="AR910" s="650"/>
      <c r="AS910" s="650"/>
      <c r="AT910" s="650"/>
      <c r="AU910" s="650"/>
      <c r="AV910" s="650"/>
      <c r="AW910" s="650"/>
      <c r="AX910" s="650"/>
      <c r="AY910" s="650"/>
      <c r="AZ910" s="650"/>
      <c r="BA910" s="650"/>
      <c r="BB910" s="650"/>
      <c r="BC910" s="650"/>
      <c r="BD910" s="650"/>
      <c r="BE910" s="650"/>
      <c r="BF910" s="650"/>
      <c r="BG910" s="650"/>
      <c r="BH910" s="650"/>
      <c r="BI910" s="650"/>
      <c r="BJ910" s="650"/>
      <c r="BK910" s="650"/>
      <c r="BL910" s="650"/>
      <c r="BM910" s="650"/>
      <c r="BN910" s="650"/>
      <c r="BO910" s="650"/>
      <c r="BP910" s="650"/>
      <c r="BQ910" s="650"/>
      <c r="BR910" s="650"/>
      <c r="BS910" s="650"/>
      <c r="BT910" s="650"/>
      <c r="BU910" s="650"/>
      <c r="BV910" s="650"/>
      <c r="BW910" s="650"/>
      <c r="BX910" s="650"/>
      <c r="BY910" s="650"/>
      <c r="BZ910" s="650"/>
      <c r="CA910" s="650"/>
      <c r="CB910" s="650"/>
      <c r="CC910" s="650"/>
      <c r="CD910" s="650"/>
      <c r="CE910" s="650"/>
      <c r="CF910" s="650"/>
      <c r="CG910" s="650"/>
      <c r="CH910" s="650"/>
    </row>
    <row r="911" spans="1:86" ht="13.5" customHeight="1">
      <c r="A911" s="379"/>
      <c r="B911" s="649"/>
      <c r="C911" s="650"/>
      <c r="D911" s="650"/>
      <c r="E911" s="650"/>
      <c r="F911" s="650"/>
      <c r="G911" s="650"/>
      <c r="H911" s="650"/>
      <c r="I911" s="650"/>
      <c r="J911" s="650"/>
      <c r="K911" s="650"/>
      <c r="L911" s="650"/>
      <c r="M911" s="650"/>
      <c r="N911" s="650"/>
      <c r="O911" s="650"/>
      <c r="P911" s="650"/>
      <c r="Q911" s="650"/>
      <c r="R911" s="650"/>
      <c r="S911" s="650"/>
      <c r="T911" s="650"/>
      <c r="U911" s="650"/>
      <c r="V911" s="650"/>
      <c r="W911" s="650"/>
      <c r="X911" s="650"/>
      <c r="Y911" s="650"/>
      <c r="Z911" s="650"/>
      <c r="AA911" s="650"/>
      <c r="AB911" s="650"/>
      <c r="AC911" s="650"/>
      <c r="AD911" s="650"/>
      <c r="AE911" s="650"/>
      <c r="AF911" s="650"/>
      <c r="AG911" s="650"/>
      <c r="AH911" s="650"/>
      <c r="AI911" s="650"/>
      <c r="AJ911" s="650"/>
      <c r="AK911" s="650"/>
      <c r="AL911" s="650"/>
      <c r="AM911" s="650"/>
      <c r="AN911" s="650"/>
      <c r="AO911" s="650"/>
      <c r="AP911" s="650"/>
      <c r="AQ911" s="650"/>
      <c r="AR911" s="650"/>
      <c r="AS911" s="650"/>
      <c r="AT911" s="650"/>
      <c r="AU911" s="650"/>
      <c r="AV911" s="650"/>
      <c r="AW911" s="650"/>
      <c r="AX911" s="650"/>
      <c r="AY911" s="650"/>
      <c r="AZ911" s="650"/>
      <c r="BA911" s="650"/>
      <c r="BB911" s="650"/>
      <c r="BC911" s="650"/>
      <c r="BD911" s="650"/>
      <c r="BE911" s="650"/>
      <c r="BF911" s="650"/>
      <c r="BG911" s="650"/>
      <c r="BH911" s="650"/>
      <c r="BI911" s="650"/>
      <c r="BJ911" s="650"/>
      <c r="BK911" s="650"/>
      <c r="BL911" s="650"/>
      <c r="BM911" s="650"/>
      <c r="BN911" s="650"/>
      <c r="BO911" s="650"/>
      <c r="BP911" s="650"/>
      <c r="BQ911" s="650"/>
      <c r="BR911" s="650"/>
      <c r="BS911" s="650"/>
      <c r="BT911" s="650"/>
      <c r="BU911" s="650"/>
      <c r="BV911" s="650"/>
      <c r="BW911" s="650"/>
      <c r="BX911" s="650"/>
      <c r="BY911" s="650"/>
      <c r="BZ911" s="650"/>
      <c r="CA911" s="650"/>
      <c r="CB911" s="650"/>
      <c r="CC911" s="650"/>
      <c r="CD911" s="650"/>
      <c r="CE911" s="650"/>
      <c r="CF911" s="650"/>
      <c r="CG911" s="650"/>
      <c r="CH911" s="650"/>
    </row>
    <row r="912" spans="1:86" ht="13.5" customHeight="1">
      <c r="A912" s="379"/>
      <c r="B912" s="649"/>
      <c r="C912" s="650"/>
      <c r="D912" s="650"/>
      <c r="E912" s="650"/>
      <c r="F912" s="650"/>
      <c r="G912" s="650"/>
      <c r="H912" s="650"/>
      <c r="I912" s="650"/>
      <c r="J912" s="650"/>
      <c r="K912" s="650"/>
      <c r="L912" s="650"/>
      <c r="M912" s="650"/>
      <c r="N912" s="650"/>
      <c r="O912" s="650"/>
      <c r="P912" s="650"/>
      <c r="Q912" s="650"/>
      <c r="R912" s="650"/>
      <c r="S912" s="650"/>
      <c r="T912" s="650"/>
      <c r="U912" s="650"/>
      <c r="V912" s="650"/>
      <c r="W912" s="650"/>
      <c r="X912" s="650"/>
      <c r="Y912" s="650"/>
      <c r="Z912" s="650"/>
      <c r="AA912" s="650"/>
      <c r="AB912" s="650"/>
      <c r="AC912" s="650"/>
      <c r="AD912" s="650"/>
      <c r="AE912" s="650"/>
      <c r="AF912" s="650"/>
      <c r="AG912" s="650"/>
      <c r="AH912" s="650"/>
      <c r="AI912" s="650"/>
      <c r="AJ912" s="650"/>
      <c r="AK912" s="650"/>
      <c r="AL912" s="650"/>
      <c r="AM912" s="650"/>
      <c r="AN912" s="650"/>
      <c r="AO912" s="650"/>
      <c r="AP912" s="650"/>
      <c r="AQ912" s="650"/>
      <c r="AR912" s="650"/>
      <c r="AS912" s="650"/>
      <c r="AT912" s="650"/>
      <c r="AU912" s="650"/>
      <c r="AV912" s="650"/>
      <c r="AW912" s="650"/>
      <c r="AX912" s="650"/>
      <c r="AY912" s="650"/>
      <c r="AZ912" s="650"/>
      <c r="BA912" s="650"/>
      <c r="BB912" s="650"/>
      <c r="BC912" s="650"/>
      <c r="BD912" s="650"/>
      <c r="BE912" s="650"/>
      <c r="BF912" s="650"/>
      <c r="BG912" s="650"/>
      <c r="BH912" s="650"/>
      <c r="BI912" s="650"/>
      <c r="BJ912" s="650"/>
      <c r="BK912" s="650"/>
      <c r="BL912" s="650"/>
      <c r="BM912" s="650"/>
      <c r="BN912" s="650"/>
      <c r="BO912" s="650"/>
      <c r="BP912" s="650"/>
      <c r="BQ912" s="650"/>
      <c r="BR912" s="650"/>
      <c r="BS912" s="650"/>
      <c r="BT912" s="650"/>
      <c r="BU912" s="650"/>
      <c r="BV912" s="650"/>
      <c r="BW912" s="650"/>
      <c r="BX912" s="650"/>
      <c r="BY912" s="650"/>
      <c r="BZ912" s="650"/>
      <c r="CA912" s="650"/>
      <c r="CB912" s="650"/>
      <c r="CC912" s="650"/>
      <c r="CD912" s="650"/>
      <c r="CE912" s="650"/>
      <c r="CF912" s="650"/>
      <c r="CG912" s="650"/>
      <c r="CH912" s="650"/>
    </row>
    <row r="913" spans="1:86" ht="13.5" customHeight="1">
      <c r="A913" s="379"/>
      <c r="B913" s="649"/>
      <c r="C913" s="650"/>
      <c r="D913" s="650"/>
      <c r="E913" s="650"/>
      <c r="F913" s="650"/>
      <c r="G913" s="650"/>
      <c r="H913" s="650"/>
      <c r="I913" s="650"/>
      <c r="J913" s="650"/>
      <c r="K913" s="650"/>
      <c r="L913" s="650"/>
      <c r="M913" s="650"/>
      <c r="N913" s="650"/>
      <c r="O913" s="650"/>
      <c r="P913" s="650"/>
      <c r="Q913" s="650"/>
      <c r="R913" s="650"/>
      <c r="S913" s="650"/>
      <c r="T913" s="650"/>
      <c r="U913" s="650"/>
      <c r="V913" s="650"/>
      <c r="W913" s="650"/>
      <c r="X913" s="650"/>
      <c r="Y913" s="650"/>
      <c r="Z913" s="650"/>
      <c r="AA913" s="650"/>
      <c r="AB913" s="650"/>
      <c r="AC913" s="650"/>
      <c r="AD913" s="650"/>
      <c r="AE913" s="650"/>
      <c r="AF913" s="650"/>
      <c r="AG913" s="650"/>
      <c r="AH913" s="650"/>
      <c r="AI913" s="650"/>
      <c r="AJ913" s="650"/>
      <c r="AK913" s="650"/>
      <c r="AL913" s="650"/>
      <c r="AM913" s="650"/>
      <c r="AN913" s="650"/>
      <c r="AO913" s="650"/>
      <c r="AP913" s="650"/>
      <c r="AQ913" s="650"/>
      <c r="AR913" s="650"/>
      <c r="AS913" s="650"/>
      <c r="AT913" s="650"/>
      <c r="AU913" s="650"/>
      <c r="AV913" s="650"/>
      <c r="AW913" s="650"/>
      <c r="AX913" s="650"/>
      <c r="AY913" s="650"/>
      <c r="AZ913" s="650"/>
      <c r="BA913" s="650"/>
      <c r="BB913" s="650"/>
      <c r="BC913" s="650"/>
      <c r="BD913" s="650"/>
      <c r="BE913" s="650"/>
      <c r="BF913" s="650"/>
      <c r="BG913" s="650"/>
      <c r="BH913" s="650"/>
      <c r="BI913" s="650"/>
      <c r="BJ913" s="650"/>
      <c r="BK913" s="650"/>
      <c r="BL913" s="650"/>
      <c r="BM913" s="650"/>
      <c r="BN913" s="650"/>
      <c r="BO913" s="650"/>
      <c r="BP913" s="650"/>
      <c r="BQ913" s="650"/>
      <c r="BR913" s="650"/>
      <c r="BS913" s="650"/>
      <c r="BT913" s="650"/>
      <c r="BU913" s="650"/>
      <c r="BV913" s="650"/>
      <c r="BW913" s="650"/>
      <c r="BX913" s="650"/>
      <c r="BY913" s="650"/>
      <c r="BZ913" s="650"/>
      <c r="CA913" s="650"/>
      <c r="CB913" s="650"/>
      <c r="CC913" s="650"/>
      <c r="CD913" s="650"/>
      <c r="CE913" s="650"/>
      <c r="CF913" s="650"/>
      <c r="CG913" s="650"/>
      <c r="CH913" s="650"/>
    </row>
    <row r="914" spans="1:86" ht="13.5" customHeight="1">
      <c r="A914" s="379"/>
      <c r="B914" s="649"/>
      <c r="C914" s="650"/>
      <c r="D914" s="650"/>
      <c r="E914" s="650"/>
      <c r="F914" s="650"/>
      <c r="G914" s="650"/>
      <c r="H914" s="650"/>
      <c r="I914" s="650"/>
      <c r="J914" s="650"/>
      <c r="K914" s="650"/>
      <c r="L914" s="650"/>
      <c r="M914" s="650"/>
      <c r="N914" s="650"/>
      <c r="O914" s="650"/>
      <c r="P914" s="650"/>
      <c r="Q914" s="650"/>
      <c r="R914" s="650"/>
      <c r="S914" s="650"/>
      <c r="T914" s="650"/>
      <c r="U914" s="650"/>
      <c r="V914" s="650"/>
      <c r="W914" s="650"/>
      <c r="X914" s="650"/>
      <c r="Y914" s="650"/>
      <c r="Z914" s="650"/>
      <c r="AA914" s="650"/>
      <c r="AB914" s="650"/>
      <c r="AC914" s="650"/>
      <c r="AD914" s="650"/>
      <c r="AE914" s="650"/>
      <c r="AF914" s="650"/>
      <c r="AG914" s="650"/>
      <c r="AH914" s="650"/>
      <c r="AI914" s="650"/>
      <c r="AJ914" s="650"/>
      <c r="AK914" s="650"/>
      <c r="AL914" s="650"/>
      <c r="AM914" s="650"/>
      <c r="AN914" s="650"/>
      <c r="AO914" s="650"/>
      <c r="AP914" s="650"/>
      <c r="AQ914" s="650"/>
      <c r="AR914" s="650"/>
      <c r="AS914" s="650"/>
      <c r="AT914" s="650"/>
      <c r="AU914" s="650"/>
      <c r="AV914" s="650"/>
      <c r="AW914" s="650"/>
      <c r="AX914" s="650"/>
      <c r="AY914" s="650"/>
      <c r="AZ914" s="650"/>
      <c r="BA914" s="650"/>
      <c r="BB914" s="650"/>
      <c r="BC914" s="650"/>
      <c r="BD914" s="650"/>
      <c r="BE914" s="650"/>
      <c r="BF914" s="650"/>
      <c r="BG914" s="650"/>
      <c r="BH914" s="650"/>
      <c r="BI914" s="650"/>
      <c r="BJ914" s="650"/>
      <c r="BK914" s="650"/>
      <c r="BL914" s="650"/>
      <c r="BM914" s="650"/>
      <c r="BN914" s="650"/>
      <c r="BO914" s="650"/>
      <c r="BP914" s="650"/>
      <c r="BQ914" s="650"/>
      <c r="BR914" s="650"/>
      <c r="BS914" s="650"/>
      <c r="BT914" s="650"/>
      <c r="BU914" s="650"/>
      <c r="BV914" s="650"/>
      <c r="BW914" s="650"/>
      <c r="BX914" s="650"/>
      <c r="BY914" s="650"/>
      <c r="BZ914" s="650"/>
      <c r="CA914" s="650"/>
      <c r="CB914" s="650"/>
      <c r="CC914" s="650"/>
      <c r="CD914" s="650"/>
      <c r="CE914" s="650"/>
      <c r="CF914" s="650"/>
      <c r="CG914" s="650"/>
      <c r="CH914" s="650"/>
    </row>
    <row r="915" spans="1:86" ht="13.5" customHeight="1">
      <c r="A915" s="379"/>
      <c r="B915" s="649"/>
      <c r="C915" s="650"/>
      <c r="D915" s="650"/>
      <c r="E915" s="650"/>
      <c r="F915" s="650"/>
      <c r="G915" s="650"/>
      <c r="H915" s="650"/>
      <c r="I915" s="650"/>
      <c r="J915" s="650"/>
      <c r="K915" s="650"/>
      <c r="L915" s="650"/>
      <c r="M915" s="650"/>
      <c r="N915" s="650"/>
      <c r="O915" s="650"/>
      <c r="P915" s="650"/>
      <c r="Q915" s="650"/>
      <c r="R915" s="650"/>
      <c r="S915" s="650"/>
      <c r="T915" s="650"/>
      <c r="U915" s="650"/>
      <c r="V915" s="650"/>
      <c r="W915" s="650"/>
      <c r="X915" s="650"/>
      <c r="Y915" s="650"/>
      <c r="Z915" s="650"/>
      <c r="AA915" s="650"/>
      <c r="AB915" s="650"/>
      <c r="AC915" s="650"/>
      <c r="AD915" s="650"/>
      <c r="AE915" s="650"/>
      <c r="AF915" s="650"/>
      <c r="AG915" s="650"/>
      <c r="AH915" s="650"/>
      <c r="AI915" s="650"/>
      <c r="AJ915" s="650"/>
      <c r="AK915" s="650"/>
      <c r="AL915" s="650"/>
      <c r="AM915" s="650"/>
      <c r="AN915" s="650"/>
      <c r="AO915" s="650"/>
      <c r="AP915" s="650"/>
      <c r="AQ915" s="650"/>
      <c r="AR915" s="650"/>
      <c r="AS915" s="650"/>
      <c r="AT915" s="650"/>
      <c r="AU915" s="650"/>
      <c r="AV915" s="650"/>
      <c r="AW915" s="650"/>
      <c r="AX915" s="650"/>
      <c r="AY915" s="650"/>
      <c r="AZ915" s="650"/>
      <c r="BA915" s="650"/>
      <c r="BB915" s="650"/>
      <c r="BC915" s="650"/>
      <c r="BD915" s="650"/>
      <c r="BE915" s="650"/>
      <c r="BF915" s="650"/>
      <c r="BG915" s="650"/>
      <c r="BH915" s="650"/>
      <c r="BI915" s="650"/>
      <c r="BJ915" s="650"/>
      <c r="BK915" s="650"/>
      <c r="BL915" s="650"/>
      <c r="BM915" s="650"/>
      <c r="BN915" s="650"/>
      <c r="BO915" s="650"/>
      <c r="BP915" s="650"/>
      <c r="BQ915" s="650"/>
      <c r="BR915" s="650"/>
      <c r="BS915" s="650"/>
      <c r="BT915" s="650"/>
      <c r="BU915" s="650"/>
      <c r="BV915" s="650"/>
      <c r="BW915" s="650"/>
      <c r="BX915" s="650"/>
      <c r="BY915" s="650"/>
      <c r="BZ915" s="650"/>
      <c r="CA915" s="650"/>
      <c r="CB915" s="650"/>
      <c r="CC915" s="650"/>
      <c r="CD915" s="650"/>
      <c r="CE915" s="650"/>
      <c r="CF915" s="650"/>
      <c r="CG915" s="650"/>
      <c r="CH915" s="650"/>
    </row>
    <row r="916" spans="1:86" ht="13.5" customHeight="1">
      <c r="A916" s="379"/>
      <c r="B916" s="649"/>
      <c r="C916" s="650"/>
      <c r="D916" s="650"/>
      <c r="E916" s="650"/>
      <c r="F916" s="650"/>
      <c r="G916" s="650"/>
      <c r="H916" s="650"/>
      <c r="I916" s="650"/>
      <c r="J916" s="650"/>
      <c r="K916" s="650"/>
      <c r="L916" s="650"/>
      <c r="M916" s="650"/>
      <c r="N916" s="650"/>
      <c r="O916" s="650"/>
      <c r="P916" s="650"/>
      <c r="Q916" s="650"/>
      <c r="R916" s="650"/>
      <c r="S916" s="650"/>
      <c r="T916" s="650"/>
      <c r="U916" s="650"/>
      <c r="V916" s="650"/>
      <c r="W916" s="650"/>
      <c r="X916" s="650"/>
      <c r="Y916" s="650"/>
      <c r="Z916" s="650"/>
      <c r="AA916" s="650"/>
      <c r="AB916" s="650"/>
      <c r="AC916" s="650"/>
      <c r="AD916" s="650"/>
      <c r="AE916" s="650"/>
      <c r="AF916" s="650"/>
      <c r="AG916" s="650"/>
      <c r="AH916" s="650"/>
      <c r="AI916" s="650"/>
      <c r="AJ916" s="650"/>
      <c r="AK916" s="650"/>
      <c r="AL916" s="650"/>
      <c r="AM916" s="650"/>
      <c r="AN916" s="650"/>
      <c r="AO916" s="650"/>
      <c r="AP916" s="650"/>
      <c r="AQ916" s="650"/>
      <c r="AR916" s="650"/>
      <c r="AS916" s="650"/>
      <c r="AT916" s="650"/>
      <c r="AU916" s="650"/>
      <c r="AV916" s="650"/>
      <c r="AW916" s="650"/>
      <c r="AX916" s="650"/>
      <c r="AY916" s="650"/>
      <c r="AZ916" s="650"/>
      <c r="BA916" s="650"/>
      <c r="BB916" s="650"/>
      <c r="BC916" s="650"/>
      <c r="BD916" s="650"/>
      <c r="BE916" s="650"/>
      <c r="BF916" s="650"/>
      <c r="BG916" s="650"/>
      <c r="BH916" s="650"/>
      <c r="BI916" s="650"/>
      <c r="BJ916" s="650"/>
      <c r="BK916" s="650"/>
      <c r="BL916" s="650"/>
      <c r="BM916" s="650"/>
      <c r="BN916" s="650"/>
      <c r="BO916" s="650"/>
      <c r="BP916" s="650"/>
      <c r="BQ916" s="650"/>
      <c r="BR916" s="650"/>
      <c r="BS916" s="650"/>
      <c r="BT916" s="650"/>
      <c r="BU916" s="650"/>
      <c r="BV916" s="650"/>
      <c r="BW916" s="650"/>
      <c r="BX916" s="650"/>
      <c r="BY916" s="650"/>
      <c r="BZ916" s="650"/>
      <c r="CA916" s="650"/>
      <c r="CB916" s="650"/>
      <c r="CC916" s="650"/>
      <c r="CD916" s="650"/>
      <c r="CE916" s="650"/>
      <c r="CF916" s="650"/>
      <c r="CG916" s="650"/>
      <c r="CH916" s="650"/>
    </row>
    <row r="917" spans="1:86" ht="13.5" customHeight="1">
      <c r="A917" s="379"/>
      <c r="B917" s="649"/>
      <c r="C917" s="650"/>
      <c r="D917" s="650"/>
      <c r="E917" s="650"/>
      <c r="F917" s="650"/>
      <c r="G917" s="650"/>
      <c r="H917" s="650"/>
      <c r="I917" s="650"/>
      <c r="J917" s="650"/>
      <c r="K917" s="650"/>
      <c r="L917" s="650"/>
      <c r="M917" s="650"/>
      <c r="N917" s="650"/>
      <c r="O917" s="650"/>
      <c r="P917" s="650"/>
      <c r="Q917" s="650"/>
      <c r="R917" s="650"/>
      <c r="S917" s="650"/>
      <c r="T917" s="650"/>
      <c r="U917" s="650"/>
      <c r="V917" s="650"/>
      <c r="W917" s="650"/>
      <c r="X917" s="650"/>
      <c r="Y917" s="650"/>
      <c r="Z917" s="650"/>
      <c r="AA917" s="650"/>
      <c r="AB917" s="650"/>
      <c r="AC917" s="650"/>
      <c r="AD917" s="650"/>
      <c r="AE917" s="650"/>
      <c r="AF917" s="650"/>
      <c r="AG917" s="650"/>
      <c r="AH917" s="650"/>
      <c r="AI917" s="650"/>
      <c r="AJ917" s="650"/>
      <c r="AK917" s="650"/>
      <c r="AL917" s="650"/>
      <c r="AM917" s="650"/>
      <c r="AN917" s="650"/>
      <c r="AO917" s="650"/>
      <c r="AP917" s="650"/>
      <c r="AQ917" s="650"/>
      <c r="AR917" s="650"/>
      <c r="AS917" s="650"/>
      <c r="AT917" s="650"/>
      <c r="AU917" s="650"/>
      <c r="AV917" s="650"/>
      <c r="AW917" s="650"/>
      <c r="AX917" s="650"/>
      <c r="AY917" s="650"/>
      <c r="AZ917" s="650"/>
      <c r="BA917" s="650"/>
      <c r="BB917" s="650"/>
      <c r="BC917" s="650"/>
      <c r="BD917" s="650"/>
      <c r="BE917" s="650"/>
      <c r="BF917" s="650"/>
      <c r="BG917" s="650"/>
      <c r="BH917" s="650"/>
      <c r="BI917" s="650"/>
      <c r="BJ917" s="650"/>
      <c r="BK917" s="650"/>
      <c r="BL917" s="650"/>
      <c r="BM917" s="650"/>
      <c r="BN917" s="650"/>
      <c r="BO917" s="650"/>
      <c r="BP917" s="650"/>
      <c r="BQ917" s="650"/>
      <c r="BR917" s="650"/>
      <c r="BS917" s="650"/>
      <c r="BT917" s="650"/>
      <c r="BU917" s="650"/>
      <c r="BV917" s="650"/>
      <c r="BW917" s="650"/>
      <c r="BX917" s="650"/>
      <c r="BY917" s="650"/>
      <c r="BZ917" s="650"/>
      <c r="CA917" s="650"/>
      <c r="CB917" s="650"/>
      <c r="CC917" s="650"/>
      <c r="CD917" s="650"/>
      <c r="CE917" s="650"/>
      <c r="CF917" s="650"/>
      <c r="CG917" s="650"/>
      <c r="CH917" s="650"/>
    </row>
    <row r="918" spans="1:86" ht="13.5" customHeight="1">
      <c r="A918" s="379"/>
      <c r="B918" s="649"/>
      <c r="C918" s="650"/>
      <c r="D918" s="650"/>
      <c r="E918" s="650"/>
      <c r="F918" s="650"/>
      <c r="G918" s="650"/>
      <c r="H918" s="650"/>
      <c r="I918" s="650"/>
      <c r="J918" s="650"/>
      <c r="K918" s="650"/>
      <c r="L918" s="650"/>
      <c r="M918" s="650"/>
      <c r="N918" s="650"/>
      <c r="O918" s="650"/>
      <c r="P918" s="650"/>
      <c r="Q918" s="650"/>
      <c r="R918" s="650"/>
      <c r="S918" s="650"/>
      <c r="T918" s="650"/>
      <c r="U918" s="650"/>
      <c r="V918" s="650"/>
      <c r="W918" s="650"/>
      <c r="X918" s="650"/>
      <c r="Y918" s="650"/>
      <c r="Z918" s="650"/>
      <c r="AA918" s="650"/>
      <c r="AB918" s="650"/>
      <c r="AC918" s="650"/>
      <c r="AD918" s="650"/>
      <c r="AE918" s="650"/>
      <c r="AF918" s="650"/>
      <c r="AG918" s="650"/>
      <c r="AH918" s="650"/>
      <c r="AI918" s="650"/>
      <c r="AJ918" s="650"/>
      <c r="AK918" s="650"/>
      <c r="AL918" s="650"/>
      <c r="AM918" s="650"/>
      <c r="AN918" s="650"/>
      <c r="AO918" s="650"/>
      <c r="AP918" s="650"/>
      <c r="AQ918" s="650"/>
      <c r="AR918" s="650"/>
      <c r="AS918" s="650"/>
      <c r="AT918" s="650"/>
      <c r="AU918" s="650"/>
      <c r="AV918" s="650"/>
      <c r="AW918" s="650"/>
      <c r="AX918" s="650"/>
      <c r="AY918" s="650"/>
      <c r="AZ918" s="650"/>
      <c r="BA918" s="650"/>
      <c r="BB918" s="650"/>
      <c r="BC918" s="650"/>
      <c r="BD918" s="650"/>
      <c r="BE918" s="650"/>
      <c r="BF918" s="650"/>
      <c r="BG918" s="650"/>
      <c r="BH918" s="650"/>
      <c r="BI918" s="650"/>
      <c r="BJ918" s="650"/>
      <c r="BK918" s="650"/>
      <c r="BL918" s="650"/>
      <c r="BM918" s="650"/>
      <c r="BN918" s="650"/>
      <c r="BO918" s="650"/>
      <c r="BP918" s="650"/>
      <c r="BQ918" s="650"/>
      <c r="BR918" s="650"/>
      <c r="BS918" s="650"/>
      <c r="BT918" s="650"/>
      <c r="BU918" s="650"/>
      <c r="BV918" s="650"/>
      <c r="BW918" s="650"/>
      <c r="BX918" s="650"/>
      <c r="BY918" s="650"/>
      <c r="BZ918" s="650"/>
      <c r="CA918" s="650"/>
      <c r="CB918" s="650"/>
      <c r="CC918" s="650"/>
      <c r="CD918" s="650"/>
      <c r="CE918" s="650"/>
      <c r="CF918" s="650"/>
      <c r="CG918" s="650"/>
      <c r="CH918" s="650"/>
    </row>
    <row r="919" spans="1:86" ht="13.5" customHeight="1">
      <c r="A919" s="379"/>
      <c r="B919" s="649"/>
      <c r="C919" s="650"/>
      <c r="D919" s="650"/>
      <c r="E919" s="650"/>
      <c r="F919" s="650"/>
      <c r="G919" s="650"/>
      <c r="H919" s="650"/>
      <c r="I919" s="650"/>
      <c r="J919" s="650"/>
      <c r="K919" s="650"/>
      <c r="L919" s="650"/>
      <c r="M919" s="650"/>
      <c r="N919" s="650"/>
      <c r="O919" s="650"/>
      <c r="P919" s="650"/>
      <c r="Q919" s="650"/>
      <c r="R919" s="650"/>
      <c r="S919" s="650"/>
      <c r="T919" s="650"/>
      <c r="U919" s="650"/>
      <c r="V919" s="650"/>
      <c r="W919" s="650"/>
      <c r="X919" s="650"/>
      <c r="Y919" s="650"/>
      <c r="Z919" s="650"/>
      <c r="AA919" s="650"/>
      <c r="AB919" s="650"/>
      <c r="AC919" s="650"/>
      <c r="AD919" s="650"/>
      <c r="AE919" s="650"/>
      <c r="AF919" s="650"/>
      <c r="AG919" s="650"/>
      <c r="AH919" s="650"/>
      <c r="AI919" s="650"/>
      <c r="AJ919" s="650"/>
      <c r="AK919" s="650"/>
      <c r="AL919" s="650"/>
      <c r="AM919" s="650"/>
      <c r="AN919" s="650"/>
      <c r="AO919" s="650"/>
      <c r="AP919" s="650"/>
      <c r="AQ919" s="650"/>
      <c r="AR919" s="650"/>
      <c r="AS919" s="650"/>
      <c r="AT919" s="650"/>
      <c r="AU919" s="650"/>
      <c r="AV919" s="650"/>
      <c r="AW919" s="650"/>
      <c r="AX919" s="650"/>
      <c r="AY919" s="650"/>
      <c r="AZ919" s="650"/>
      <c r="BA919" s="650"/>
      <c r="BB919" s="650"/>
      <c r="BC919" s="650"/>
      <c r="BD919" s="650"/>
      <c r="BE919" s="650"/>
      <c r="BF919" s="650"/>
      <c r="BG919" s="650"/>
      <c r="BH919" s="650"/>
      <c r="BI919" s="650"/>
      <c r="BJ919" s="650"/>
      <c r="BK919" s="650"/>
      <c r="BL919" s="650"/>
      <c r="BM919" s="650"/>
      <c r="BN919" s="650"/>
      <c r="BO919" s="650"/>
      <c r="BP919" s="650"/>
      <c r="BQ919" s="650"/>
      <c r="BR919" s="650"/>
      <c r="BS919" s="650"/>
      <c r="BT919" s="650"/>
      <c r="BU919" s="650"/>
      <c r="BV919" s="650"/>
      <c r="BW919" s="650"/>
      <c r="BX919" s="650"/>
      <c r="BY919" s="650"/>
      <c r="BZ919" s="650"/>
      <c r="CA919" s="650"/>
      <c r="CB919" s="650"/>
      <c r="CC919" s="650"/>
      <c r="CD919" s="650"/>
      <c r="CE919" s="650"/>
      <c r="CF919" s="650"/>
      <c r="CG919" s="650"/>
      <c r="CH919" s="650"/>
    </row>
    <row r="920" spans="1:86" ht="13.5" customHeight="1">
      <c r="A920" s="379"/>
      <c r="B920" s="649"/>
      <c r="C920" s="650"/>
      <c r="D920" s="650"/>
      <c r="E920" s="650"/>
      <c r="F920" s="650"/>
      <c r="G920" s="650"/>
      <c r="H920" s="650"/>
      <c r="I920" s="650"/>
      <c r="J920" s="650"/>
      <c r="K920" s="650"/>
      <c r="L920" s="650"/>
      <c r="M920" s="650"/>
      <c r="N920" s="650"/>
      <c r="O920" s="650"/>
      <c r="P920" s="650"/>
      <c r="Q920" s="650"/>
      <c r="R920" s="650"/>
      <c r="S920" s="650"/>
      <c r="T920" s="650"/>
      <c r="U920" s="650"/>
      <c r="V920" s="650"/>
      <c r="W920" s="650"/>
      <c r="X920" s="650"/>
      <c r="Y920" s="650"/>
      <c r="Z920" s="650"/>
      <c r="AA920" s="650"/>
      <c r="AB920" s="650"/>
      <c r="AC920" s="650"/>
      <c r="AD920" s="650"/>
      <c r="AE920" s="650"/>
      <c r="AF920" s="650"/>
      <c r="AG920" s="650"/>
      <c r="AH920" s="650"/>
      <c r="AI920" s="650"/>
      <c r="AJ920" s="650"/>
      <c r="AK920" s="650"/>
      <c r="AL920" s="650"/>
      <c r="AM920" s="650"/>
      <c r="AN920" s="650"/>
      <c r="AO920" s="650"/>
      <c r="AP920" s="650"/>
      <c r="AQ920" s="650"/>
      <c r="AR920" s="650"/>
      <c r="AS920" s="650"/>
      <c r="AT920" s="650"/>
      <c r="AU920" s="650"/>
      <c r="AV920" s="650"/>
      <c r="AW920" s="650"/>
      <c r="AX920" s="650"/>
      <c r="AY920" s="650"/>
      <c r="AZ920" s="650"/>
      <c r="BA920" s="650"/>
      <c r="BB920" s="650"/>
      <c r="BC920" s="650"/>
      <c r="BD920" s="650"/>
      <c r="BE920" s="650"/>
      <c r="BF920" s="650"/>
      <c r="BG920" s="650"/>
      <c r="BH920" s="650"/>
      <c r="BI920" s="650"/>
      <c r="BJ920" s="650"/>
      <c r="BK920" s="650"/>
      <c r="BL920" s="650"/>
      <c r="BM920" s="650"/>
      <c r="BN920" s="650"/>
      <c r="BO920" s="650"/>
      <c r="BP920" s="650"/>
      <c r="BQ920" s="650"/>
      <c r="BR920" s="650"/>
      <c r="BS920" s="650"/>
      <c r="BT920" s="650"/>
      <c r="BU920" s="650"/>
      <c r="BV920" s="650"/>
      <c r="BW920" s="650"/>
      <c r="BX920" s="650"/>
      <c r="BY920" s="650"/>
      <c r="BZ920" s="650"/>
      <c r="CA920" s="650"/>
      <c r="CB920" s="650"/>
      <c r="CC920" s="650"/>
      <c r="CD920" s="650"/>
      <c r="CE920" s="650"/>
      <c r="CF920" s="650"/>
      <c r="CG920" s="650"/>
      <c r="CH920" s="650"/>
    </row>
    <row r="921" spans="1:86" ht="13.5" customHeight="1">
      <c r="A921" s="379"/>
      <c r="B921" s="649"/>
      <c r="C921" s="650"/>
      <c r="D921" s="650"/>
      <c r="E921" s="650"/>
      <c r="F921" s="650"/>
      <c r="G921" s="650"/>
      <c r="H921" s="650"/>
      <c r="I921" s="650"/>
      <c r="J921" s="650"/>
      <c r="K921" s="650"/>
      <c r="L921" s="650"/>
      <c r="M921" s="650"/>
      <c r="N921" s="650"/>
      <c r="O921" s="650"/>
      <c r="P921" s="650"/>
      <c r="Q921" s="650"/>
      <c r="R921" s="650"/>
      <c r="S921" s="650"/>
      <c r="T921" s="650"/>
      <c r="U921" s="650"/>
      <c r="V921" s="650"/>
      <c r="W921" s="650"/>
      <c r="X921" s="650"/>
      <c r="Y921" s="650"/>
      <c r="Z921" s="650"/>
      <c r="AA921" s="650"/>
      <c r="AB921" s="650"/>
      <c r="AC921" s="650"/>
      <c r="AD921" s="650"/>
      <c r="AE921" s="650"/>
      <c r="AF921" s="650"/>
      <c r="AG921" s="650"/>
      <c r="AH921" s="650"/>
      <c r="AI921" s="650"/>
      <c r="AJ921" s="650"/>
      <c r="AK921" s="650"/>
      <c r="AL921" s="650"/>
      <c r="AM921" s="650"/>
      <c r="AN921" s="650"/>
      <c r="AO921" s="650"/>
      <c r="AP921" s="650"/>
      <c r="AQ921" s="650"/>
      <c r="AR921" s="650"/>
      <c r="AS921" s="650"/>
      <c r="AT921" s="650"/>
      <c r="AU921" s="650"/>
      <c r="AV921" s="650"/>
      <c r="AW921" s="650"/>
      <c r="AX921" s="650"/>
      <c r="AY921" s="650"/>
      <c r="AZ921" s="650"/>
      <c r="BA921" s="650"/>
      <c r="BB921" s="650"/>
      <c r="BC921" s="650"/>
      <c r="BD921" s="650"/>
      <c r="BE921" s="650"/>
      <c r="BF921" s="650"/>
      <c r="BG921" s="650"/>
      <c r="BH921" s="650"/>
      <c r="BI921" s="650"/>
      <c r="BJ921" s="650"/>
      <c r="BK921" s="650"/>
      <c r="BL921" s="650"/>
      <c r="BM921" s="650"/>
      <c r="BN921" s="650"/>
      <c r="BO921" s="650"/>
      <c r="BP921" s="650"/>
      <c r="BQ921" s="650"/>
      <c r="BR921" s="650"/>
      <c r="BS921" s="650"/>
      <c r="BT921" s="650"/>
      <c r="BU921" s="650"/>
      <c r="BV921" s="650"/>
      <c r="BW921" s="650"/>
      <c r="BX921" s="650"/>
      <c r="BY921" s="650"/>
      <c r="BZ921" s="650"/>
      <c r="CA921" s="650"/>
      <c r="CB921" s="650"/>
      <c r="CC921" s="650"/>
      <c r="CD921" s="650"/>
      <c r="CE921" s="650"/>
      <c r="CF921" s="650"/>
      <c r="CG921" s="650"/>
      <c r="CH921" s="650"/>
    </row>
    <row r="922" spans="1:86" ht="13.5" customHeight="1">
      <c r="A922" s="379"/>
      <c r="B922" s="649"/>
      <c r="C922" s="650"/>
      <c r="D922" s="650"/>
      <c r="E922" s="650"/>
      <c r="F922" s="650"/>
      <c r="G922" s="650"/>
      <c r="H922" s="650"/>
      <c r="I922" s="650"/>
      <c r="J922" s="650"/>
      <c r="K922" s="650"/>
      <c r="L922" s="650"/>
      <c r="M922" s="650"/>
      <c r="N922" s="650"/>
      <c r="O922" s="650"/>
      <c r="P922" s="650"/>
      <c r="Q922" s="650"/>
      <c r="R922" s="650"/>
      <c r="S922" s="650"/>
      <c r="T922" s="650"/>
      <c r="U922" s="650"/>
      <c r="V922" s="650"/>
      <c r="W922" s="650"/>
      <c r="X922" s="650"/>
      <c r="Y922" s="650"/>
      <c r="Z922" s="650"/>
      <c r="AA922" s="650"/>
      <c r="AB922" s="650"/>
      <c r="AC922" s="650"/>
      <c r="AD922" s="650"/>
      <c r="AE922" s="650"/>
      <c r="AF922" s="650"/>
      <c r="AG922" s="650"/>
      <c r="AH922" s="650"/>
      <c r="AI922" s="650"/>
      <c r="AJ922" s="650"/>
      <c r="AK922" s="650"/>
      <c r="AL922" s="650"/>
      <c r="AM922" s="650"/>
      <c r="AN922" s="650"/>
      <c r="AO922" s="650"/>
      <c r="AP922" s="650"/>
      <c r="AQ922" s="650"/>
      <c r="AR922" s="650"/>
      <c r="AS922" s="650"/>
      <c r="AT922" s="650"/>
      <c r="AU922" s="650"/>
      <c r="AV922" s="650"/>
      <c r="AW922" s="650"/>
      <c r="AX922" s="650"/>
      <c r="AY922" s="650"/>
      <c r="AZ922" s="650"/>
      <c r="BA922" s="650"/>
      <c r="BB922" s="650"/>
      <c r="BC922" s="650"/>
      <c r="BD922" s="650"/>
      <c r="BE922" s="650"/>
      <c r="BF922" s="650"/>
      <c r="BG922" s="650"/>
      <c r="BH922" s="650"/>
      <c r="BI922" s="650"/>
      <c r="BJ922" s="650"/>
      <c r="BK922" s="650"/>
      <c r="BL922" s="650"/>
      <c r="BM922" s="650"/>
      <c r="BN922" s="650"/>
      <c r="BO922" s="650"/>
      <c r="BP922" s="650"/>
      <c r="BQ922" s="650"/>
      <c r="BR922" s="650"/>
      <c r="BS922" s="650"/>
      <c r="BT922" s="650"/>
      <c r="BU922" s="650"/>
      <c r="BV922" s="650"/>
      <c r="BW922" s="650"/>
      <c r="BX922" s="650"/>
      <c r="BY922" s="650"/>
      <c r="BZ922" s="650"/>
      <c r="CA922" s="650"/>
      <c r="CB922" s="650"/>
      <c r="CC922" s="650"/>
      <c r="CD922" s="650"/>
      <c r="CE922" s="650"/>
      <c r="CF922" s="650"/>
      <c r="CG922" s="650"/>
      <c r="CH922" s="650"/>
    </row>
    <row r="923" spans="1:86" ht="13.5" customHeight="1">
      <c r="A923" s="379"/>
      <c r="B923" s="649"/>
      <c r="C923" s="650"/>
      <c r="D923" s="650"/>
      <c r="E923" s="650"/>
      <c r="F923" s="650"/>
      <c r="G923" s="650"/>
      <c r="H923" s="650"/>
      <c r="I923" s="650"/>
      <c r="J923" s="650"/>
      <c r="K923" s="650"/>
      <c r="L923" s="650"/>
      <c r="M923" s="650"/>
      <c r="N923" s="650"/>
      <c r="O923" s="650"/>
      <c r="P923" s="650"/>
      <c r="Q923" s="650"/>
      <c r="R923" s="650"/>
      <c r="S923" s="650"/>
      <c r="T923" s="650"/>
      <c r="U923" s="650"/>
      <c r="V923" s="650"/>
      <c r="W923" s="650"/>
      <c r="X923" s="650"/>
      <c r="Y923" s="650"/>
      <c r="Z923" s="650"/>
      <c r="AA923" s="650"/>
      <c r="AB923" s="650"/>
      <c r="AC923" s="650"/>
      <c r="AD923" s="650"/>
      <c r="AE923" s="650"/>
      <c r="AF923" s="650"/>
      <c r="AG923" s="650"/>
      <c r="AH923" s="650"/>
      <c r="AI923" s="650"/>
      <c r="AJ923" s="650"/>
      <c r="AK923" s="650"/>
      <c r="AL923" s="650"/>
      <c r="AM923" s="650"/>
      <c r="AN923" s="650"/>
      <c r="AO923" s="650"/>
      <c r="AP923" s="650"/>
      <c r="AQ923" s="650"/>
      <c r="AR923" s="650"/>
      <c r="AS923" s="650"/>
      <c r="AT923" s="650"/>
      <c r="AU923" s="650"/>
      <c r="AV923" s="650"/>
      <c r="AW923" s="650"/>
      <c r="AX923" s="650"/>
      <c r="AY923" s="650"/>
      <c r="AZ923" s="650"/>
      <c r="BA923" s="650"/>
      <c r="BB923" s="650"/>
      <c r="BC923" s="650"/>
      <c r="BD923" s="650"/>
      <c r="BE923" s="650"/>
      <c r="BF923" s="650"/>
      <c r="BG923" s="650"/>
      <c r="BH923" s="650"/>
      <c r="BI923" s="650"/>
      <c r="BJ923" s="650"/>
      <c r="BK923" s="650"/>
      <c r="BL923" s="650"/>
      <c r="BM923" s="650"/>
      <c r="BN923" s="650"/>
      <c r="BO923" s="650"/>
      <c r="BP923" s="650"/>
      <c r="BQ923" s="650"/>
      <c r="BR923" s="650"/>
      <c r="BS923" s="650"/>
      <c r="BT923" s="650"/>
      <c r="BU923" s="650"/>
      <c r="BV923" s="650"/>
      <c r="BW923" s="650"/>
      <c r="BX923" s="650"/>
      <c r="BY923" s="650"/>
      <c r="BZ923" s="650"/>
      <c r="CA923" s="650"/>
      <c r="CB923" s="650"/>
      <c r="CC923" s="650"/>
      <c r="CD923" s="650"/>
      <c r="CE923" s="650"/>
      <c r="CF923" s="650"/>
      <c r="CG923" s="650"/>
      <c r="CH923" s="650"/>
    </row>
    <row r="924" spans="1:86" ht="13.5" customHeight="1">
      <c r="A924" s="379"/>
      <c r="B924" s="649"/>
      <c r="C924" s="650"/>
      <c r="D924" s="650"/>
      <c r="E924" s="650"/>
      <c r="F924" s="650"/>
      <c r="G924" s="650"/>
      <c r="H924" s="650"/>
      <c r="I924" s="650"/>
      <c r="J924" s="650"/>
      <c r="K924" s="650"/>
      <c r="L924" s="650"/>
      <c r="M924" s="650"/>
      <c r="N924" s="650"/>
      <c r="O924" s="650"/>
      <c r="P924" s="650"/>
      <c r="Q924" s="650"/>
      <c r="R924" s="650"/>
      <c r="S924" s="650"/>
      <c r="T924" s="650"/>
      <c r="U924" s="650"/>
      <c r="V924" s="650"/>
      <c r="W924" s="650"/>
      <c r="X924" s="650"/>
      <c r="Y924" s="650"/>
      <c r="Z924" s="650"/>
      <c r="AA924" s="650"/>
      <c r="AB924" s="650"/>
      <c r="AC924" s="650"/>
      <c r="AD924" s="650"/>
      <c r="AE924" s="650"/>
      <c r="AF924" s="650"/>
      <c r="AG924" s="650"/>
      <c r="AH924" s="650"/>
      <c r="AI924" s="650"/>
      <c r="AJ924" s="650"/>
      <c r="AK924" s="650"/>
      <c r="AL924" s="650"/>
      <c r="AM924" s="650"/>
      <c r="AN924" s="650"/>
      <c r="AO924" s="650"/>
      <c r="AP924" s="650"/>
      <c r="AQ924" s="650"/>
      <c r="AR924" s="650"/>
      <c r="AS924" s="650"/>
      <c r="AT924" s="650"/>
      <c r="AU924" s="650"/>
      <c r="AV924" s="650"/>
      <c r="AW924" s="650"/>
      <c r="AX924" s="650"/>
      <c r="AY924" s="650"/>
      <c r="AZ924" s="650"/>
      <c r="BA924" s="650"/>
      <c r="BB924" s="650"/>
      <c r="BC924" s="650"/>
      <c r="BD924" s="650"/>
      <c r="BE924" s="650"/>
      <c r="BF924" s="650"/>
      <c r="BG924" s="650"/>
      <c r="BH924" s="650"/>
      <c r="BI924" s="650"/>
      <c r="BJ924" s="650"/>
      <c r="BK924" s="650"/>
      <c r="BL924" s="650"/>
      <c r="BM924" s="650"/>
      <c r="BN924" s="650"/>
      <c r="BO924" s="650"/>
      <c r="BP924" s="650"/>
      <c r="BQ924" s="650"/>
      <c r="BR924" s="650"/>
      <c r="BS924" s="650"/>
      <c r="BT924" s="650"/>
      <c r="BU924" s="650"/>
      <c r="BV924" s="650"/>
      <c r="BW924" s="650"/>
      <c r="BX924" s="650"/>
      <c r="BY924" s="650"/>
      <c r="BZ924" s="650"/>
      <c r="CA924" s="650"/>
      <c r="CB924" s="650"/>
      <c r="CC924" s="650"/>
      <c r="CD924" s="650"/>
      <c r="CE924" s="650"/>
      <c r="CF924" s="650"/>
      <c r="CG924" s="650"/>
      <c r="CH924" s="650"/>
    </row>
    <row r="925" spans="1:86" ht="13.5" customHeight="1">
      <c r="A925" s="379"/>
      <c r="B925" s="649"/>
      <c r="C925" s="650"/>
      <c r="D925" s="650"/>
      <c r="E925" s="650"/>
      <c r="F925" s="650"/>
      <c r="G925" s="650"/>
      <c r="H925" s="650"/>
      <c r="I925" s="650"/>
      <c r="J925" s="650"/>
      <c r="K925" s="650"/>
      <c r="L925" s="650"/>
      <c r="M925" s="650"/>
      <c r="N925" s="650"/>
      <c r="O925" s="650"/>
      <c r="P925" s="650"/>
      <c r="Q925" s="650"/>
      <c r="R925" s="650"/>
      <c r="S925" s="650"/>
      <c r="T925" s="650"/>
      <c r="U925" s="650"/>
      <c r="V925" s="650"/>
      <c r="W925" s="650"/>
      <c r="X925" s="650"/>
      <c r="Y925" s="650"/>
      <c r="Z925" s="650"/>
      <c r="AA925" s="650"/>
      <c r="AB925" s="650"/>
      <c r="AC925" s="650"/>
      <c r="AD925" s="650"/>
      <c r="AE925" s="650"/>
      <c r="AF925" s="650"/>
      <c r="AG925" s="650"/>
      <c r="AH925" s="650"/>
      <c r="AI925" s="650"/>
      <c r="AJ925" s="650"/>
      <c r="AK925" s="650"/>
      <c r="AL925" s="650"/>
      <c r="AM925" s="650"/>
      <c r="AN925" s="650"/>
      <c r="AO925" s="650"/>
      <c r="AP925" s="650"/>
      <c r="AQ925" s="650"/>
      <c r="AR925" s="650"/>
      <c r="AS925" s="650"/>
      <c r="AT925" s="650"/>
      <c r="AU925" s="650"/>
      <c r="AV925" s="650"/>
      <c r="AW925" s="650"/>
      <c r="AX925" s="650"/>
      <c r="AY925" s="650"/>
      <c r="AZ925" s="650"/>
      <c r="BA925" s="650"/>
      <c r="BB925" s="650"/>
      <c r="BC925" s="650"/>
      <c r="BD925" s="650"/>
      <c r="BE925" s="650"/>
      <c r="BF925" s="650"/>
      <c r="BG925" s="650"/>
      <c r="BH925" s="650"/>
      <c r="BI925" s="650"/>
      <c r="BJ925" s="650"/>
      <c r="BK925" s="650"/>
      <c r="BL925" s="650"/>
      <c r="BM925" s="650"/>
      <c r="BN925" s="650"/>
      <c r="BO925" s="650"/>
      <c r="BP925" s="650"/>
      <c r="BQ925" s="650"/>
      <c r="BR925" s="650"/>
      <c r="BS925" s="650"/>
      <c r="BT925" s="650"/>
      <c r="BU925" s="650"/>
      <c r="BV925" s="650"/>
      <c r="BW925" s="650"/>
      <c r="BX925" s="650"/>
      <c r="BY925" s="650"/>
      <c r="BZ925" s="650"/>
      <c r="CA925" s="650"/>
      <c r="CB925" s="650"/>
      <c r="CC925" s="650"/>
      <c r="CD925" s="650"/>
      <c r="CE925" s="650"/>
      <c r="CF925" s="650"/>
      <c r="CG925" s="650"/>
      <c r="CH925" s="650"/>
    </row>
    <row r="926" spans="1:86" ht="13.5" customHeight="1">
      <c r="A926" s="379"/>
      <c r="B926" s="649"/>
      <c r="C926" s="650"/>
      <c r="D926" s="650"/>
      <c r="E926" s="650"/>
      <c r="F926" s="650"/>
      <c r="G926" s="650"/>
      <c r="H926" s="650"/>
      <c r="I926" s="650"/>
      <c r="J926" s="650"/>
      <c r="K926" s="650"/>
      <c r="L926" s="650"/>
      <c r="M926" s="650"/>
      <c r="N926" s="650"/>
      <c r="O926" s="650"/>
      <c r="P926" s="650"/>
      <c r="Q926" s="650"/>
      <c r="R926" s="650"/>
      <c r="S926" s="650"/>
      <c r="T926" s="650"/>
      <c r="U926" s="650"/>
      <c r="V926" s="650"/>
      <c r="W926" s="650"/>
      <c r="X926" s="650"/>
      <c r="Y926" s="650"/>
      <c r="Z926" s="650"/>
      <c r="AA926" s="650"/>
      <c r="AB926" s="650"/>
      <c r="AC926" s="650"/>
      <c r="AD926" s="650"/>
      <c r="AE926" s="650"/>
      <c r="AF926" s="650"/>
      <c r="AG926" s="650"/>
      <c r="AH926" s="650"/>
      <c r="AI926" s="650"/>
      <c r="AJ926" s="650"/>
      <c r="AK926" s="650"/>
      <c r="AL926" s="650"/>
      <c r="AM926" s="650"/>
      <c r="AN926" s="650"/>
      <c r="AO926" s="650"/>
      <c r="AP926" s="650"/>
      <c r="AQ926" s="650"/>
      <c r="AR926" s="650"/>
      <c r="AS926" s="650"/>
      <c r="AT926" s="650"/>
      <c r="AU926" s="650"/>
      <c r="AV926" s="650"/>
      <c r="AW926" s="650"/>
      <c r="AX926" s="650"/>
      <c r="AY926" s="650"/>
      <c r="AZ926" s="650"/>
      <c r="BA926" s="650"/>
      <c r="BB926" s="650"/>
      <c r="BC926" s="650"/>
      <c r="BD926" s="650"/>
      <c r="BE926" s="650"/>
      <c r="BF926" s="650"/>
      <c r="BG926" s="650"/>
      <c r="BH926" s="650"/>
      <c r="BI926" s="650"/>
      <c r="BJ926" s="650"/>
      <c r="BK926" s="650"/>
      <c r="BL926" s="650"/>
      <c r="BM926" s="650"/>
      <c r="BN926" s="650"/>
      <c r="BO926" s="650"/>
      <c r="BP926" s="650"/>
      <c r="BQ926" s="650"/>
      <c r="BR926" s="650"/>
      <c r="BS926" s="650"/>
      <c r="BT926" s="650"/>
      <c r="BU926" s="650"/>
      <c r="BV926" s="650"/>
      <c r="BW926" s="650"/>
      <c r="BX926" s="650"/>
      <c r="BY926" s="650"/>
      <c r="BZ926" s="650"/>
      <c r="CA926" s="650"/>
      <c r="CB926" s="650"/>
      <c r="CC926" s="650"/>
      <c r="CD926" s="650"/>
      <c r="CE926" s="650"/>
      <c r="CF926" s="650"/>
      <c r="CG926" s="650"/>
      <c r="CH926" s="650"/>
    </row>
    <row r="927" spans="1:86" ht="13.5" customHeight="1">
      <c r="A927" s="379"/>
      <c r="B927" s="649"/>
      <c r="C927" s="650"/>
      <c r="D927" s="650"/>
      <c r="E927" s="650"/>
      <c r="F927" s="650"/>
      <c r="G927" s="650"/>
      <c r="H927" s="650"/>
      <c r="I927" s="650"/>
      <c r="J927" s="650"/>
      <c r="K927" s="650"/>
      <c r="L927" s="650"/>
      <c r="M927" s="650"/>
      <c r="N927" s="650"/>
      <c r="O927" s="650"/>
      <c r="P927" s="650"/>
      <c r="Q927" s="650"/>
      <c r="R927" s="650"/>
      <c r="S927" s="650"/>
      <c r="T927" s="650"/>
      <c r="U927" s="650"/>
      <c r="V927" s="650"/>
      <c r="W927" s="650"/>
      <c r="X927" s="650"/>
      <c r="Y927" s="650"/>
      <c r="Z927" s="650"/>
      <c r="AA927" s="650"/>
      <c r="AB927" s="650"/>
      <c r="AC927" s="650"/>
      <c r="AD927" s="650"/>
      <c r="AE927" s="650"/>
      <c r="AF927" s="650"/>
      <c r="AG927" s="650"/>
      <c r="AH927" s="650"/>
      <c r="AI927" s="650"/>
      <c r="AJ927" s="650"/>
      <c r="AK927" s="650"/>
      <c r="AL927" s="650"/>
      <c r="AM927" s="650"/>
      <c r="AN927" s="650"/>
      <c r="AO927" s="650"/>
      <c r="AP927" s="650"/>
      <c r="AQ927" s="650"/>
      <c r="AR927" s="650"/>
      <c r="AS927" s="650"/>
      <c r="AT927" s="650"/>
      <c r="AU927" s="650"/>
      <c r="AV927" s="650"/>
      <c r="AW927" s="650"/>
      <c r="AX927" s="650"/>
      <c r="AY927" s="650"/>
      <c r="AZ927" s="650"/>
      <c r="BA927" s="650"/>
      <c r="BB927" s="650"/>
      <c r="BC927" s="650"/>
      <c r="BD927" s="650"/>
      <c r="BE927" s="650"/>
      <c r="BF927" s="650"/>
      <c r="BG927" s="650"/>
      <c r="BH927" s="650"/>
      <c r="BI927" s="650"/>
      <c r="BJ927" s="650"/>
      <c r="BK927" s="650"/>
      <c r="BL927" s="650"/>
      <c r="BM927" s="650"/>
      <c r="BN927" s="650"/>
      <c r="BO927" s="650"/>
      <c r="BP927" s="650"/>
      <c r="BQ927" s="650"/>
      <c r="BR927" s="650"/>
      <c r="BS927" s="650"/>
      <c r="BT927" s="650"/>
      <c r="BU927" s="650"/>
      <c r="BV927" s="650"/>
      <c r="BW927" s="650"/>
      <c r="BX927" s="650"/>
      <c r="BY927" s="650"/>
      <c r="BZ927" s="650"/>
      <c r="CA927" s="650"/>
      <c r="CB927" s="650"/>
      <c r="CC927" s="650"/>
      <c r="CD927" s="650"/>
      <c r="CE927" s="650"/>
      <c r="CF927" s="650"/>
      <c r="CG927" s="650"/>
      <c r="CH927" s="650"/>
    </row>
    <row r="928" spans="1:86" ht="13.5" customHeight="1">
      <c r="A928" s="379"/>
      <c r="B928" s="649"/>
      <c r="C928" s="650"/>
      <c r="D928" s="650"/>
      <c r="E928" s="650"/>
      <c r="F928" s="650"/>
      <c r="G928" s="650"/>
      <c r="H928" s="650"/>
      <c r="I928" s="650"/>
      <c r="J928" s="650"/>
      <c r="K928" s="650"/>
      <c r="L928" s="650"/>
      <c r="M928" s="650"/>
      <c r="N928" s="650"/>
      <c r="O928" s="650"/>
      <c r="P928" s="650"/>
      <c r="Q928" s="650"/>
      <c r="R928" s="650"/>
      <c r="S928" s="650"/>
      <c r="T928" s="650"/>
      <c r="U928" s="650"/>
      <c r="V928" s="650"/>
      <c r="W928" s="650"/>
      <c r="X928" s="650"/>
      <c r="Y928" s="650"/>
      <c r="Z928" s="650"/>
      <c r="AA928" s="650"/>
      <c r="AB928" s="650"/>
      <c r="AC928" s="650"/>
      <c r="AD928" s="650"/>
      <c r="AE928" s="650"/>
      <c r="AF928" s="650"/>
      <c r="AG928" s="650"/>
      <c r="AH928" s="650"/>
      <c r="AI928" s="650"/>
      <c r="AJ928" s="650"/>
      <c r="AK928" s="650"/>
      <c r="AL928" s="650"/>
      <c r="AM928" s="650"/>
      <c r="AN928" s="650"/>
      <c r="AO928" s="650"/>
      <c r="AP928" s="650"/>
      <c r="AQ928" s="650"/>
      <c r="AR928" s="650"/>
      <c r="AS928" s="650"/>
      <c r="AT928" s="650"/>
      <c r="AU928" s="650"/>
      <c r="AV928" s="650"/>
      <c r="AW928" s="650"/>
      <c r="AX928" s="650"/>
      <c r="AY928" s="650"/>
      <c r="AZ928" s="650"/>
      <c r="BA928" s="650"/>
      <c r="BB928" s="650"/>
      <c r="BC928" s="650"/>
      <c r="BD928" s="650"/>
      <c r="BE928" s="650"/>
      <c r="BF928" s="650"/>
      <c r="BG928" s="650"/>
      <c r="BH928" s="650"/>
      <c r="BI928" s="650"/>
      <c r="BJ928" s="650"/>
      <c r="BK928" s="650"/>
      <c r="BL928" s="650"/>
      <c r="BM928" s="650"/>
      <c r="BN928" s="650"/>
      <c r="BO928" s="650"/>
      <c r="BP928" s="650"/>
      <c r="BQ928" s="650"/>
      <c r="BR928" s="650"/>
      <c r="BS928" s="650"/>
      <c r="BT928" s="650"/>
      <c r="BU928" s="650"/>
      <c r="BV928" s="650"/>
      <c r="BW928" s="650"/>
      <c r="BX928" s="650"/>
      <c r="BY928" s="650"/>
      <c r="BZ928" s="650"/>
      <c r="CA928" s="650"/>
      <c r="CB928" s="650"/>
      <c r="CC928" s="650"/>
      <c r="CD928" s="650"/>
      <c r="CE928" s="650"/>
      <c r="CF928" s="650"/>
      <c r="CG928" s="650"/>
      <c r="CH928" s="650"/>
    </row>
    <row r="929" spans="1:86" ht="13.5" customHeight="1">
      <c r="A929" s="379"/>
      <c r="B929" s="649"/>
      <c r="C929" s="650"/>
      <c r="D929" s="650"/>
      <c r="E929" s="650"/>
      <c r="F929" s="650"/>
      <c r="G929" s="650"/>
      <c r="H929" s="650"/>
      <c r="I929" s="650"/>
      <c r="J929" s="650"/>
      <c r="K929" s="650"/>
      <c r="L929" s="650"/>
      <c r="M929" s="650"/>
      <c r="N929" s="650"/>
      <c r="O929" s="650"/>
      <c r="P929" s="650"/>
      <c r="Q929" s="650"/>
      <c r="R929" s="650"/>
      <c r="S929" s="650"/>
      <c r="T929" s="650"/>
      <c r="U929" s="650"/>
      <c r="V929" s="650"/>
      <c r="W929" s="650"/>
      <c r="X929" s="650"/>
      <c r="Y929" s="650"/>
      <c r="Z929" s="650"/>
      <c r="AA929" s="650"/>
      <c r="AB929" s="650"/>
      <c r="AC929" s="650"/>
      <c r="AD929" s="650"/>
      <c r="AE929" s="650"/>
      <c r="AF929" s="650"/>
      <c r="AG929" s="650"/>
      <c r="AH929" s="650"/>
      <c r="AI929" s="650"/>
      <c r="AJ929" s="650"/>
      <c r="AK929" s="650"/>
      <c r="AL929" s="650"/>
      <c r="AM929" s="650"/>
      <c r="AN929" s="650"/>
      <c r="AO929" s="650"/>
      <c r="AP929" s="650"/>
      <c r="AQ929" s="650"/>
      <c r="AR929" s="650"/>
      <c r="AS929" s="650"/>
      <c r="AT929" s="650"/>
      <c r="AU929" s="650"/>
      <c r="AV929" s="650"/>
      <c r="AW929" s="650"/>
      <c r="AX929" s="650"/>
      <c r="AY929" s="650"/>
      <c r="AZ929" s="650"/>
      <c r="BA929" s="650"/>
      <c r="BB929" s="650"/>
      <c r="BC929" s="650"/>
      <c r="BD929" s="650"/>
      <c r="BE929" s="650"/>
      <c r="BF929" s="650"/>
      <c r="BG929" s="650"/>
      <c r="BH929" s="650"/>
      <c r="BI929" s="650"/>
      <c r="BJ929" s="650"/>
      <c r="BK929" s="650"/>
      <c r="BL929" s="650"/>
      <c r="BM929" s="650"/>
      <c r="BN929" s="650"/>
      <c r="BO929" s="650"/>
      <c r="BP929" s="650"/>
      <c r="BQ929" s="650"/>
      <c r="BR929" s="650"/>
      <c r="BS929" s="650"/>
      <c r="BT929" s="650"/>
      <c r="BU929" s="650"/>
      <c r="BV929" s="650"/>
      <c r="BW929" s="650"/>
      <c r="BX929" s="650"/>
      <c r="BY929" s="650"/>
      <c r="BZ929" s="650"/>
      <c r="CA929" s="650"/>
      <c r="CB929" s="650"/>
      <c r="CC929" s="650"/>
      <c r="CD929" s="650"/>
      <c r="CE929" s="650"/>
      <c r="CF929" s="650"/>
      <c r="CG929" s="650"/>
      <c r="CH929" s="650"/>
    </row>
    <row r="930" spans="1:86" ht="13.5" customHeight="1">
      <c r="A930" s="379"/>
      <c r="B930" s="649"/>
      <c r="C930" s="650"/>
      <c r="D930" s="650"/>
      <c r="E930" s="650"/>
      <c r="F930" s="650"/>
      <c r="G930" s="650"/>
      <c r="H930" s="650"/>
      <c r="I930" s="650"/>
      <c r="J930" s="650"/>
      <c r="K930" s="650"/>
      <c r="L930" s="650"/>
      <c r="M930" s="650"/>
      <c r="N930" s="650"/>
      <c r="O930" s="650"/>
      <c r="P930" s="650"/>
      <c r="Q930" s="650"/>
      <c r="R930" s="650"/>
      <c r="S930" s="650"/>
      <c r="T930" s="650"/>
      <c r="U930" s="650"/>
      <c r="V930" s="650"/>
      <c r="W930" s="650"/>
      <c r="X930" s="650"/>
      <c r="Y930" s="650"/>
      <c r="Z930" s="650"/>
      <c r="AA930" s="650"/>
      <c r="AB930" s="650"/>
      <c r="AC930" s="650"/>
      <c r="AD930" s="650"/>
      <c r="AE930" s="650"/>
      <c r="AF930" s="650"/>
      <c r="AG930" s="650"/>
      <c r="AH930" s="650"/>
      <c r="AI930" s="650"/>
      <c r="AJ930" s="650"/>
      <c r="AK930" s="650"/>
      <c r="AL930" s="650"/>
      <c r="AM930" s="650"/>
      <c r="AN930" s="650"/>
      <c r="AO930" s="650"/>
      <c r="AP930" s="650"/>
      <c r="AQ930" s="650"/>
      <c r="AR930" s="650"/>
      <c r="AS930" s="650"/>
      <c r="AT930" s="650"/>
      <c r="AU930" s="650"/>
      <c r="AV930" s="650"/>
      <c r="AW930" s="650"/>
      <c r="AX930" s="650"/>
      <c r="AY930" s="650"/>
      <c r="AZ930" s="650"/>
      <c r="BA930" s="650"/>
      <c r="BB930" s="650"/>
      <c r="BC930" s="650"/>
      <c r="BD930" s="650"/>
      <c r="BE930" s="650"/>
      <c r="BF930" s="650"/>
      <c r="BG930" s="650"/>
      <c r="BH930" s="650"/>
      <c r="BI930" s="650"/>
      <c r="BJ930" s="650"/>
      <c r="BK930" s="650"/>
      <c r="BL930" s="650"/>
      <c r="BM930" s="650"/>
      <c r="BN930" s="650"/>
      <c r="BO930" s="650"/>
      <c r="BP930" s="650"/>
      <c r="BQ930" s="650"/>
      <c r="BR930" s="650"/>
      <c r="BS930" s="650"/>
      <c r="BT930" s="650"/>
      <c r="BU930" s="650"/>
      <c r="BV930" s="650"/>
      <c r="BW930" s="650"/>
      <c r="BX930" s="650"/>
      <c r="BY930" s="650"/>
      <c r="BZ930" s="650"/>
      <c r="CA930" s="650"/>
      <c r="CB930" s="650"/>
      <c r="CC930" s="650"/>
      <c r="CD930" s="650"/>
      <c r="CE930" s="650"/>
      <c r="CF930" s="650"/>
      <c r="CG930" s="650"/>
      <c r="CH930" s="650"/>
    </row>
    <row r="931" spans="1:86" ht="13.5" customHeight="1">
      <c r="A931" s="379"/>
      <c r="B931" s="649"/>
      <c r="C931" s="650"/>
      <c r="D931" s="650"/>
      <c r="E931" s="650"/>
      <c r="F931" s="650"/>
      <c r="G931" s="650"/>
      <c r="H931" s="650"/>
      <c r="I931" s="650"/>
      <c r="J931" s="650"/>
      <c r="K931" s="650"/>
      <c r="L931" s="650"/>
      <c r="M931" s="650"/>
      <c r="N931" s="650"/>
      <c r="O931" s="650"/>
      <c r="P931" s="650"/>
      <c r="Q931" s="650"/>
      <c r="R931" s="650"/>
      <c r="S931" s="650"/>
      <c r="T931" s="650"/>
      <c r="U931" s="650"/>
      <c r="V931" s="650"/>
      <c r="W931" s="650"/>
      <c r="X931" s="650"/>
      <c r="Y931" s="650"/>
      <c r="Z931" s="650"/>
      <c r="AA931" s="650"/>
      <c r="AB931" s="650"/>
      <c r="AC931" s="650"/>
      <c r="AD931" s="650"/>
      <c r="AE931" s="650"/>
      <c r="AF931" s="650"/>
      <c r="AG931" s="650"/>
      <c r="AH931" s="650"/>
      <c r="AI931" s="650"/>
      <c r="AJ931" s="650"/>
      <c r="AK931" s="650"/>
      <c r="AL931" s="650"/>
      <c r="AM931" s="650"/>
      <c r="AN931" s="650"/>
      <c r="AO931" s="650"/>
      <c r="AP931" s="650"/>
      <c r="AQ931" s="650"/>
      <c r="AR931" s="650"/>
      <c r="AS931" s="650"/>
      <c r="AT931" s="650"/>
      <c r="AU931" s="650"/>
      <c r="AV931" s="650"/>
      <c r="AW931" s="650"/>
      <c r="AX931" s="650"/>
      <c r="AY931" s="650"/>
      <c r="AZ931" s="650"/>
      <c r="BA931" s="650"/>
      <c r="BB931" s="650"/>
      <c r="BC931" s="650"/>
      <c r="BD931" s="650"/>
      <c r="BE931" s="650"/>
      <c r="BF931" s="650"/>
      <c r="BG931" s="650"/>
      <c r="BH931" s="650"/>
      <c r="BI931" s="650"/>
      <c r="BJ931" s="650"/>
      <c r="BK931" s="650"/>
      <c r="BL931" s="650"/>
      <c r="BM931" s="650"/>
      <c r="BN931" s="650"/>
      <c r="BO931" s="650"/>
      <c r="BP931" s="650"/>
      <c r="BQ931" s="650"/>
      <c r="BR931" s="650"/>
      <c r="BS931" s="650"/>
      <c r="BT931" s="650"/>
      <c r="BU931" s="650"/>
      <c r="BV931" s="650"/>
      <c r="BW931" s="650"/>
      <c r="BX931" s="650"/>
      <c r="BY931" s="650"/>
      <c r="BZ931" s="650"/>
      <c r="CA931" s="650"/>
      <c r="CB931" s="650"/>
      <c r="CC931" s="650"/>
      <c r="CD931" s="650"/>
      <c r="CE931" s="650"/>
      <c r="CF931" s="650"/>
      <c r="CG931" s="650"/>
      <c r="CH931" s="650"/>
    </row>
    <row r="932" spans="1:86" ht="13.5" customHeight="1">
      <c r="A932" s="379"/>
      <c r="B932" s="649"/>
      <c r="C932" s="650"/>
      <c r="D932" s="650"/>
      <c r="E932" s="650"/>
      <c r="F932" s="650"/>
      <c r="G932" s="650"/>
      <c r="H932" s="650"/>
      <c r="I932" s="650"/>
      <c r="J932" s="650"/>
      <c r="K932" s="650"/>
      <c r="L932" s="650"/>
      <c r="M932" s="650"/>
      <c r="N932" s="650"/>
      <c r="O932" s="650"/>
      <c r="P932" s="650"/>
      <c r="Q932" s="650"/>
      <c r="R932" s="650"/>
      <c r="S932" s="650"/>
      <c r="T932" s="650"/>
      <c r="U932" s="650"/>
      <c r="V932" s="650"/>
      <c r="W932" s="650"/>
      <c r="X932" s="650"/>
      <c r="Y932" s="650"/>
      <c r="Z932" s="650"/>
      <c r="AA932" s="650"/>
      <c r="AB932" s="650"/>
      <c r="AC932" s="650"/>
      <c r="AD932" s="650"/>
      <c r="AE932" s="650"/>
      <c r="AF932" s="650"/>
      <c r="AG932" s="650"/>
      <c r="AH932" s="650"/>
      <c r="AI932" s="650"/>
      <c r="AJ932" s="650"/>
      <c r="AK932" s="650"/>
      <c r="AL932" s="650"/>
      <c r="AM932" s="650"/>
      <c r="AN932" s="650"/>
      <c r="AO932" s="650"/>
      <c r="AP932" s="650"/>
      <c r="AQ932" s="650"/>
      <c r="AR932" s="650"/>
      <c r="AS932" s="650"/>
      <c r="AT932" s="650"/>
      <c r="AU932" s="650"/>
      <c r="AV932" s="650"/>
      <c r="AW932" s="650"/>
      <c r="AX932" s="650"/>
      <c r="AY932" s="650"/>
      <c r="AZ932" s="650"/>
      <c r="BA932" s="650"/>
      <c r="BB932" s="650"/>
      <c r="BC932" s="650"/>
      <c r="BD932" s="650"/>
      <c r="BE932" s="650"/>
      <c r="BF932" s="650"/>
      <c r="BG932" s="650"/>
      <c r="BH932" s="650"/>
      <c r="BI932" s="650"/>
      <c r="BJ932" s="650"/>
      <c r="BK932" s="650"/>
      <c r="BL932" s="650"/>
      <c r="BM932" s="650"/>
      <c r="BN932" s="650"/>
      <c r="BO932" s="650"/>
      <c r="BP932" s="650"/>
      <c r="BQ932" s="650"/>
      <c r="BR932" s="650"/>
      <c r="BS932" s="650"/>
      <c r="BT932" s="650"/>
      <c r="BU932" s="650"/>
      <c r="BV932" s="650"/>
      <c r="BW932" s="650"/>
      <c r="BX932" s="650"/>
      <c r="BY932" s="650"/>
      <c r="BZ932" s="650"/>
      <c r="CA932" s="650"/>
      <c r="CB932" s="650"/>
      <c r="CC932" s="650"/>
      <c r="CD932" s="650"/>
      <c r="CE932" s="650"/>
      <c r="CF932" s="650"/>
      <c r="CG932" s="650"/>
      <c r="CH932" s="650"/>
    </row>
    <row r="933" spans="1:86" ht="13.5" customHeight="1">
      <c r="A933" s="379"/>
      <c r="B933" s="649"/>
      <c r="C933" s="650"/>
      <c r="D933" s="650"/>
      <c r="E933" s="650"/>
      <c r="F933" s="650"/>
      <c r="G933" s="650"/>
      <c r="H933" s="650"/>
      <c r="I933" s="650"/>
      <c r="J933" s="650"/>
      <c r="K933" s="650"/>
      <c r="L933" s="650"/>
      <c r="M933" s="650"/>
      <c r="N933" s="650"/>
      <c r="O933" s="650"/>
      <c r="P933" s="650"/>
      <c r="Q933" s="650"/>
      <c r="R933" s="650"/>
      <c r="S933" s="650"/>
      <c r="T933" s="650"/>
      <c r="U933" s="650"/>
      <c r="V933" s="650"/>
      <c r="W933" s="650"/>
      <c r="X933" s="650"/>
      <c r="Y933" s="650"/>
      <c r="Z933" s="650"/>
      <c r="AA933" s="650"/>
      <c r="AB933" s="650"/>
      <c r="AC933" s="650"/>
      <c r="AD933" s="650"/>
      <c r="AE933" s="650"/>
      <c r="AF933" s="650"/>
      <c r="AG933" s="650"/>
      <c r="AH933" s="650"/>
      <c r="AI933" s="650"/>
      <c r="AJ933" s="650"/>
      <c r="AK933" s="650"/>
      <c r="AL933" s="650"/>
      <c r="AM933" s="650"/>
      <c r="AN933" s="650"/>
      <c r="AO933" s="650"/>
      <c r="AP933" s="650"/>
      <c r="AQ933" s="650"/>
      <c r="AR933" s="650"/>
      <c r="AS933" s="650"/>
      <c r="AT933" s="650"/>
      <c r="AU933" s="650"/>
      <c r="AV933" s="650"/>
      <c r="AW933" s="650"/>
      <c r="AX933" s="650"/>
      <c r="AY933" s="650"/>
      <c r="AZ933" s="650"/>
      <c r="BA933" s="650"/>
      <c r="BB933" s="650"/>
      <c r="BC933" s="650"/>
      <c r="BD933" s="650"/>
      <c r="BE933" s="650"/>
      <c r="BF933" s="650"/>
      <c r="BG933" s="650"/>
      <c r="BH933" s="650"/>
      <c r="BI933" s="650"/>
      <c r="BJ933" s="650"/>
      <c r="BK933" s="650"/>
      <c r="BL933" s="650"/>
      <c r="BM933" s="650"/>
      <c r="BN933" s="650"/>
      <c r="BO933" s="650"/>
      <c r="BP933" s="650"/>
      <c r="BQ933" s="650"/>
      <c r="BR933" s="650"/>
      <c r="BS933" s="650"/>
      <c r="BT933" s="650"/>
      <c r="BU933" s="650"/>
      <c r="BV933" s="650"/>
      <c r="BW933" s="650"/>
      <c r="BX933" s="650"/>
      <c r="BY933" s="650"/>
      <c r="BZ933" s="650"/>
      <c r="CA933" s="650"/>
      <c r="CB933" s="650"/>
      <c r="CC933" s="650"/>
      <c r="CD933" s="650"/>
      <c r="CE933" s="650"/>
      <c r="CF933" s="650"/>
      <c r="CG933" s="650"/>
      <c r="CH933" s="650"/>
    </row>
    <row r="934" spans="1:86" ht="13.5" customHeight="1">
      <c r="A934" s="379"/>
      <c r="B934" s="649"/>
      <c r="C934" s="650"/>
      <c r="D934" s="650"/>
      <c r="E934" s="650"/>
      <c r="F934" s="650"/>
      <c r="G934" s="650"/>
      <c r="H934" s="650"/>
      <c r="I934" s="650"/>
      <c r="J934" s="650"/>
      <c r="K934" s="650"/>
      <c r="L934" s="650"/>
      <c r="M934" s="650"/>
      <c r="N934" s="650"/>
      <c r="O934" s="650"/>
      <c r="P934" s="650"/>
      <c r="Q934" s="650"/>
      <c r="R934" s="650"/>
      <c r="S934" s="650"/>
      <c r="T934" s="650"/>
      <c r="U934" s="650"/>
      <c r="V934" s="650"/>
      <c r="W934" s="650"/>
      <c r="X934" s="650"/>
      <c r="Y934" s="650"/>
      <c r="Z934" s="650"/>
      <c r="AA934" s="650"/>
      <c r="AB934" s="650"/>
      <c r="AC934" s="650"/>
      <c r="AD934" s="650"/>
      <c r="AE934" s="650"/>
      <c r="AF934" s="650"/>
      <c r="AG934" s="650"/>
      <c r="AH934" s="650"/>
      <c r="AI934" s="650"/>
      <c r="AJ934" s="650"/>
      <c r="AK934" s="650"/>
      <c r="AL934" s="650"/>
      <c r="AM934" s="650"/>
      <c r="AN934" s="650"/>
      <c r="AO934" s="650"/>
      <c r="AP934" s="650"/>
      <c r="AQ934" s="650"/>
      <c r="AR934" s="650"/>
      <c r="AS934" s="650"/>
      <c r="AT934" s="650"/>
      <c r="AU934" s="650"/>
      <c r="AV934" s="650"/>
      <c r="AW934" s="650"/>
      <c r="AX934" s="650"/>
      <c r="AY934" s="650"/>
      <c r="AZ934" s="650"/>
      <c r="BA934" s="650"/>
      <c r="BB934" s="650"/>
      <c r="BC934" s="650"/>
      <c r="BD934" s="650"/>
      <c r="BE934" s="650"/>
      <c r="BF934" s="650"/>
      <c r="BG934" s="650"/>
      <c r="BH934" s="650"/>
      <c r="BI934" s="650"/>
      <c r="BJ934" s="650"/>
      <c r="BK934" s="650"/>
      <c r="BL934" s="650"/>
      <c r="BM934" s="650"/>
      <c r="BN934" s="650"/>
      <c r="BO934" s="650"/>
      <c r="BP934" s="650"/>
      <c r="BQ934" s="650"/>
      <c r="BR934" s="650"/>
      <c r="BS934" s="650"/>
      <c r="BT934" s="650"/>
      <c r="BU934" s="650"/>
      <c r="BV934" s="650"/>
      <c r="BW934" s="650"/>
      <c r="BX934" s="650"/>
      <c r="BY934" s="650"/>
      <c r="BZ934" s="650"/>
      <c r="CA934" s="650"/>
      <c r="CB934" s="650"/>
      <c r="CC934" s="650"/>
      <c r="CD934" s="650"/>
      <c r="CE934" s="650"/>
      <c r="CF934" s="650"/>
      <c r="CG934" s="650"/>
      <c r="CH934" s="650"/>
    </row>
    <row r="935" spans="1:86" ht="13.5" customHeight="1">
      <c r="A935" s="379"/>
      <c r="B935" s="649"/>
      <c r="C935" s="650"/>
      <c r="D935" s="650"/>
      <c r="E935" s="650"/>
      <c r="F935" s="650"/>
      <c r="G935" s="650"/>
      <c r="H935" s="650"/>
      <c r="I935" s="650"/>
      <c r="J935" s="650"/>
      <c r="K935" s="650"/>
      <c r="L935" s="650"/>
      <c r="M935" s="650"/>
      <c r="N935" s="650"/>
      <c r="O935" s="650"/>
      <c r="P935" s="650"/>
      <c r="Q935" s="650"/>
      <c r="R935" s="650"/>
      <c r="S935" s="650"/>
      <c r="T935" s="650"/>
      <c r="U935" s="650"/>
      <c r="V935" s="650"/>
      <c r="W935" s="650"/>
      <c r="X935" s="650"/>
      <c r="Y935" s="650"/>
      <c r="Z935" s="650"/>
      <c r="AA935" s="650"/>
      <c r="AB935" s="650"/>
      <c r="AC935" s="650"/>
      <c r="AD935" s="650"/>
      <c r="AE935" s="650"/>
      <c r="AF935" s="650"/>
      <c r="AG935" s="650"/>
      <c r="AH935" s="650"/>
      <c r="AI935" s="650"/>
      <c r="AJ935" s="650"/>
      <c r="AK935" s="650"/>
      <c r="AL935" s="650"/>
      <c r="AM935" s="650"/>
      <c r="AN935" s="650"/>
      <c r="AO935" s="650"/>
      <c r="AP935" s="650"/>
      <c r="AQ935" s="650"/>
      <c r="AR935" s="650"/>
      <c r="AS935" s="650"/>
      <c r="AT935" s="650"/>
      <c r="AU935" s="650"/>
      <c r="AV935" s="650"/>
      <c r="AW935" s="650"/>
      <c r="AX935" s="650"/>
      <c r="AY935" s="650"/>
      <c r="AZ935" s="650"/>
      <c r="BA935" s="650"/>
      <c r="BB935" s="650"/>
      <c r="BC935" s="650"/>
      <c r="BD935" s="650"/>
      <c r="BE935" s="650"/>
      <c r="BF935" s="650"/>
      <c r="BG935" s="650"/>
      <c r="BH935" s="650"/>
      <c r="BI935" s="650"/>
      <c r="BJ935" s="650"/>
      <c r="BK935" s="650"/>
      <c r="BL935" s="650"/>
      <c r="BM935" s="650"/>
      <c r="BN935" s="650"/>
      <c r="BO935" s="650"/>
      <c r="BP935" s="650"/>
      <c r="BQ935" s="650"/>
      <c r="BR935" s="650"/>
      <c r="BS935" s="650"/>
      <c r="BT935" s="650"/>
      <c r="BU935" s="650"/>
      <c r="BV935" s="650"/>
      <c r="BW935" s="650"/>
      <c r="BX935" s="650"/>
      <c r="BY935" s="650"/>
      <c r="BZ935" s="650"/>
      <c r="CA935" s="650"/>
      <c r="CB935" s="650"/>
      <c r="CC935" s="650"/>
      <c r="CD935" s="650"/>
      <c r="CE935" s="650"/>
      <c r="CF935" s="650"/>
      <c r="CG935" s="650"/>
      <c r="CH935" s="650"/>
    </row>
    <row r="936" spans="1:86" ht="13.5" customHeight="1">
      <c r="A936" s="379"/>
      <c r="B936" s="649"/>
      <c r="C936" s="650"/>
      <c r="D936" s="650"/>
      <c r="E936" s="650"/>
      <c r="F936" s="650"/>
      <c r="G936" s="650"/>
      <c r="H936" s="650"/>
      <c r="I936" s="650"/>
      <c r="J936" s="650"/>
      <c r="K936" s="650"/>
      <c r="L936" s="650"/>
      <c r="M936" s="650"/>
      <c r="N936" s="650"/>
      <c r="O936" s="650"/>
      <c r="P936" s="650"/>
      <c r="Q936" s="650"/>
      <c r="R936" s="650"/>
      <c r="S936" s="650"/>
      <c r="T936" s="650"/>
      <c r="U936" s="650"/>
      <c r="V936" s="650"/>
      <c r="W936" s="650"/>
      <c r="X936" s="650"/>
      <c r="Y936" s="650"/>
      <c r="Z936" s="650"/>
      <c r="AA936" s="650"/>
      <c r="AB936" s="650"/>
      <c r="AC936" s="650"/>
      <c r="AD936" s="650"/>
      <c r="AE936" s="650"/>
      <c r="AF936" s="650"/>
      <c r="AG936" s="650"/>
      <c r="AH936" s="650"/>
      <c r="AI936" s="650"/>
      <c r="AJ936" s="650"/>
      <c r="AK936" s="650"/>
      <c r="AL936" s="650"/>
      <c r="AM936" s="650"/>
      <c r="AN936" s="650"/>
      <c r="AO936" s="650"/>
      <c r="AP936" s="650"/>
      <c r="AQ936" s="650"/>
      <c r="AR936" s="650"/>
      <c r="AS936" s="650"/>
      <c r="AT936" s="650"/>
      <c r="AU936" s="650"/>
      <c r="AV936" s="650"/>
      <c r="AW936" s="650"/>
      <c r="AX936" s="650"/>
      <c r="AY936" s="650"/>
      <c r="AZ936" s="650"/>
      <c r="BA936" s="650"/>
      <c r="BB936" s="650"/>
      <c r="BC936" s="650"/>
      <c r="BD936" s="650"/>
      <c r="BE936" s="650"/>
      <c r="BF936" s="650"/>
      <c r="BG936" s="650"/>
      <c r="BH936" s="650"/>
      <c r="BI936" s="650"/>
      <c r="BJ936" s="650"/>
      <c r="BK936" s="650"/>
      <c r="BL936" s="650"/>
      <c r="BM936" s="650"/>
      <c r="BN936" s="650"/>
      <c r="BO936" s="650"/>
      <c r="BP936" s="650"/>
      <c r="BQ936" s="650"/>
      <c r="BR936" s="650"/>
      <c r="BS936" s="650"/>
      <c r="BT936" s="650"/>
      <c r="BU936" s="650"/>
      <c r="BV936" s="650"/>
      <c r="BW936" s="650"/>
      <c r="BX936" s="650"/>
      <c r="BY936" s="650"/>
      <c r="BZ936" s="650"/>
      <c r="CA936" s="650"/>
      <c r="CB936" s="650"/>
      <c r="CC936" s="650"/>
      <c r="CD936" s="650"/>
      <c r="CE936" s="650"/>
      <c r="CF936" s="650"/>
      <c r="CG936" s="650"/>
      <c r="CH936" s="650"/>
    </row>
    <row r="937" spans="1:86" ht="13.5" customHeight="1">
      <c r="A937" s="379"/>
      <c r="B937" s="649"/>
      <c r="C937" s="650"/>
      <c r="D937" s="650"/>
      <c r="E937" s="650"/>
      <c r="F937" s="650"/>
      <c r="G937" s="650"/>
      <c r="H937" s="650"/>
      <c r="I937" s="650"/>
      <c r="J937" s="650"/>
      <c r="K937" s="650"/>
      <c r="L937" s="650"/>
      <c r="M937" s="650"/>
      <c r="N937" s="650"/>
      <c r="O937" s="650"/>
      <c r="P937" s="650"/>
      <c r="Q937" s="650"/>
      <c r="R937" s="650"/>
      <c r="S937" s="650"/>
      <c r="T937" s="650"/>
      <c r="U937" s="650"/>
      <c r="V937" s="650"/>
      <c r="W937" s="650"/>
      <c r="X937" s="650"/>
      <c r="Y937" s="650"/>
      <c r="Z937" s="650"/>
      <c r="AA937" s="650"/>
      <c r="AB937" s="650"/>
      <c r="AC937" s="650"/>
      <c r="AD937" s="650"/>
      <c r="AE937" s="650"/>
      <c r="AF937" s="650"/>
      <c r="AG937" s="650"/>
      <c r="AH937" s="650"/>
      <c r="AI937" s="650"/>
      <c r="AJ937" s="650"/>
      <c r="AK937" s="650"/>
      <c r="AL937" s="650"/>
      <c r="AM937" s="650"/>
      <c r="AN937" s="650"/>
      <c r="AO937" s="650"/>
      <c r="AP937" s="650"/>
      <c r="AQ937" s="650"/>
      <c r="AR937" s="650"/>
      <c r="AS937" s="650"/>
      <c r="AT937" s="650"/>
      <c r="AU937" s="650"/>
      <c r="AV937" s="650"/>
      <c r="AW937" s="650"/>
      <c r="AX937" s="650"/>
      <c r="AY937" s="650"/>
      <c r="AZ937" s="650"/>
      <c r="BA937" s="650"/>
      <c r="BB937" s="650"/>
      <c r="BC937" s="650"/>
      <c r="BD937" s="650"/>
      <c r="BE937" s="650"/>
      <c r="BF937" s="650"/>
      <c r="BG937" s="650"/>
      <c r="BH937" s="650"/>
      <c r="BI937" s="650"/>
      <c r="BJ937" s="650"/>
      <c r="BK937" s="650"/>
      <c r="BL937" s="650"/>
      <c r="BM937" s="650"/>
      <c r="BN937" s="650"/>
      <c r="BO937" s="650"/>
      <c r="BP937" s="650"/>
      <c r="BQ937" s="650"/>
      <c r="BR937" s="650"/>
      <c r="BS937" s="650"/>
      <c r="BT937" s="650"/>
      <c r="BU937" s="650"/>
      <c r="BV937" s="650"/>
      <c r="BW937" s="650"/>
      <c r="BX937" s="650"/>
      <c r="BY937" s="650"/>
      <c r="BZ937" s="650"/>
      <c r="CA937" s="650"/>
      <c r="CB937" s="650"/>
      <c r="CC937" s="650"/>
      <c r="CD937" s="650"/>
      <c r="CE937" s="650"/>
      <c r="CF937" s="650"/>
      <c r="CG937" s="650"/>
      <c r="CH937" s="650"/>
    </row>
    <row r="938" spans="1:86" ht="13.5" customHeight="1">
      <c r="A938" s="379"/>
      <c r="B938" s="649"/>
      <c r="C938" s="650"/>
      <c r="D938" s="650"/>
      <c r="E938" s="650"/>
      <c r="F938" s="650"/>
      <c r="G938" s="650"/>
      <c r="H938" s="650"/>
      <c r="I938" s="650"/>
      <c r="J938" s="650"/>
      <c r="K938" s="650"/>
      <c r="L938" s="650"/>
      <c r="M938" s="650"/>
      <c r="N938" s="650"/>
      <c r="O938" s="650"/>
      <c r="P938" s="650"/>
      <c r="Q938" s="650"/>
      <c r="R938" s="650"/>
      <c r="S938" s="650"/>
      <c r="T938" s="650"/>
      <c r="U938" s="650"/>
      <c r="V938" s="650"/>
      <c r="W938" s="650"/>
      <c r="X938" s="650"/>
      <c r="Y938" s="650"/>
      <c r="Z938" s="650"/>
      <c r="AA938" s="650"/>
      <c r="AB938" s="650"/>
      <c r="AC938" s="650"/>
      <c r="AD938" s="650"/>
      <c r="AE938" s="650"/>
      <c r="AF938" s="650"/>
      <c r="AG938" s="650"/>
      <c r="AH938" s="650"/>
      <c r="AI938" s="650"/>
      <c r="AJ938" s="650"/>
      <c r="AK938" s="650"/>
      <c r="AL938" s="650"/>
      <c r="AM938" s="650"/>
      <c r="AN938" s="650"/>
      <c r="AO938" s="650"/>
      <c r="AP938" s="650"/>
      <c r="AQ938" s="650"/>
      <c r="AR938" s="650"/>
      <c r="AS938" s="650"/>
      <c r="AT938" s="650"/>
      <c r="AU938" s="650"/>
      <c r="AV938" s="650"/>
      <c r="AW938" s="650"/>
      <c r="AX938" s="650"/>
      <c r="AY938" s="650"/>
      <c r="AZ938" s="650"/>
      <c r="BA938" s="650"/>
      <c r="BB938" s="650"/>
      <c r="BC938" s="650"/>
      <c r="BD938" s="650"/>
      <c r="BE938" s="650"/>
      <c r="BF938" s="650"/>
      <c r="BG938" s="650"/>
      <c r="BH938" s="650"/>
      <c r="BI938" s="650"/>
      <c r="BJ938" s="650"/>
      <c r="BK938" s="650"/>
      <c r="BL938" s="650"/>
      <c r="BM938" s="650"/>
      <c r="BN938" s="650"/>
      <c r="BO938" s="650"/>
      <c r="BP938" s="650"/>
      <c r="BQ938" s="650"/>
      <c r="BR938" s="650"/>
      <c r="BS938" s="650"/>
      <c r="BT938" s="650"/>
      <c r="BU938" s="650"/>
      <c r="BV938" s="650"/>
      <c r="BW938" s="650"/>
      <c r="BX938" s="650"/>
      <c r="BY938" s="650"/>
      <c r="BZ938" s="650"/>
      <c r="CA938" s="650"/>
      <c r="CB938" s="650"/>
      <c r="CC938" s="650"/>
      <c r="CD938" s="650"/>
      <c r="CE938" s="650"/>
      <c r="CF938" s="650"/>
      <c r="CG938" s="650"/>
      <c r="CH938" s="650"/>
    </row>
    <row r="939" spans="1:86" ht="13.5" customHeight="1">
      <c r="A939" s="379"/>
      <c r="B939" s="649"/>
      <c r="C939" s="650"/>
      <c r="D939" s="650"/>
      <c r="E939" s="650"/>
      <c r="F939" s="650"/>
      <c r="G939" s="650"/>
      <c r="H939" s="650"/>
      <c r="I939" s="650"/>
      <c r="J939" s="650"/>
      <c r="K939" s="650"/>
      <c r="L939" s="650"/>
      <c r="M939" s="650"/>
      <c r="N939" s="650"/>
      <c r="O939" s="650"/>
      <c r="P939" s="650"/>
      <c r="Q939" s="650"/>
      <c r="R939" s="650"/>
      <c r="S939" s="650"/>
      <c r="T939" s="650"/>
      <c r="U939" s="650"/>
      <c r="V939" s="650"/>
      <c r="W939" s="650"/>
      <c r="X939" s="650"/>
      <c r="Y939" s="650"/>
      <c r="Z939" s="650"/>
      <c r="AA939" s="650"/>
      <c r="AB939" s="650"/>
      <c r="AC939" s="650"/>
      <c r="AD939" s="650"/>
      <c r="AE939" s="650"/>
      <c r="AF939" s="650"/>
      <c r="AG939" s="650"/>
      <c r="AH939" s="650"/>
      <c r="AI939" s="650"/>
      <c r="AJ939" s="650"/>
      <c r="AK939" s="650"/>
      <c r="AL939" s="650"/>
      <c r="AM939" s="650"/>
      <c r="AN939" s="650"/>
      <c r="AO939" s="650"/>
      <c r="AP939" s="650"/>
      <c r="AQ939" s="650"/>
      <c r="AR939" s="650"/>
      <c r="AS939" s="650"/>
      <c r="AT939" s="650"/>
      <c r="AU939" s="650"/>
      <c r="AV939" s="650"/>
      <c r="AW939" s="650"/>
      <c r="AX939" s="650"/>
      <c r="AY939" s="650"/>
      <c r="AZ939" s="650"/>
      <c r="BA939" s="650"/>
      <c r="BB939" s="650"/>
      <c r="BC939" s="650"/>
      <c r="BD939" s="650"/>
      <c r="BE939" s="650"/>
      <c r="BF939" s="650"/>
      <c r="BG939" s="650"/>
      <c r="BH939" s="650"/>
      <c r="BI939" s="650"/>
      <c r="BJ939" s="650"/>
      <c r="BK939" s="650"/>
      <c r="BL939" s="650"/>
      <c r="BM939" s="650"/>
      <c r="BN939" s="650"/>
      <c r="BO939" s="650"/>
      <c r="BP939" s="650"/>
      <c r="BQ939" s="650"/>
      <c r="BR939" s="650"/>
      <c r="BS939" s="650"/>
      <c r="BT939" s="650"/>
      <c r="BU939" s="650"/>
      <c r="BV939" s="650"/>
      <c r="BW939" s="650"/>
      <c r="BX939" s="650"/>
      <c r="BY939" s="650"/>
      <c r="BZ939" s="650"/>
      <c r="CA939" s="650"/>
      <c r="CB939" s="650"/>
      <c r="CC939" s="650"/>
      <c r="CD939" s="650"/>
      <c r="CE939" s="650"/>
      <c r="CF939" s="650"/>
      <c r="CG939" s="650"/>
      <c r="CH939" s="650"/>
    </row>
    <row r="940" spans="1:86" ht="13.5" customHeight="1">
      <c r="A940" s="379"/>
      <c r="B940" s="649"/>
      <c r="C940" s="650"/>
      <c r="D940" s="650"/>
      <c r="E940" s="650"/>
      <c r="F940" s="650"/>
      <c r="G940" s="650"/>
      <c r="H940" s="650"/>
      <c r="I940" s="650"/>
      <c r="J940" s="650"/>
      <c r="K940" s="650"/>
      <c r="L940" s="650"/>
      <c r="M940" s="650"/>
      <c r="N940" s="650"/>
      <c r="O940" s="650"/>
      <c r="P940" s="650"/>
      <c r="Q940" s="650"/>
      <c r="R940" s="650"/>
      <c r="S940" s="650"/>
      <c r="T940" s="650"/>
      <c r="U940" s="650"/>
      <c r="V940" s="650"/>
      <c r="W940" s="650"/>
      <c r="X940" s="650"/>
      <c r="Y940" s="650"/>
      <c r="Z940" s="650"/>
      <c r="AA940" s="650"/>
      <c r="AB940" s="650"/>
      <c r="AC940" s="650"/>
      <c r="AD940" s="650"/>
      <c r="AE940" s="650"/>
      <c r="AF940" s="650"/>
      <c r="AG940" s="650"/>
      <c r="AH940" s="650"/>
      <c r="AI940" s="650"/>
      <c r="AJ940" s="650"/>
      <c r="AK940" s="650"/>
      <c r="AL940" s="650"/>
      <c r="AM940" s="650"/>
      <c r="AN940" s="650"/>
      <c r="AO940" s="650"/>
      <c r="AP940" s="650"/>
      <c r="AQ940" s="650"/>
      <c r="AR940" s="650"/>
      <c r="AS940" s="650"/>
      <c r="AT940" s="650"/>
      <c r="AU940" s="650"/>
      <c r="AV940" s="650"/>
      <c r="AW940" s="650"/>
      <c r="AX940" s="650"/>
      <c r="AY940" s="650"/>
      <c r="AZ940" s="650"/>
      <c r="BA940" s="650"/>
      <c r="BB940" s="650"/>
      <c r="BC940" s="650"/>
      <c r="BD940" s="650"/>
      <c r="BE940" s="650"/>
      <c r="BF940" s="650"/>
      <c r="BG940" s="650"/>
      <c r="BH940" s="650"/>
      <c r="BI940" s="650"/>
      <c r="BJ940" s="650"/>
      <c r="BK940" s="650"/>
      <c r="BL940" s="650"/>
      <c r="BM940" s="650"/>
      <c r="BN940" s="650"/>
      <c r="BO940" s="650"/>
      <c r="BP940" s="650"/>
      <c r="BQ940" s="650"/>
      <c r="BR940" s="650"/>
      <c r="BS940" s="650"/>
      <c r="BT940" s="650"/>
      <c r="BU940" s="650"/>
      <c r="BV940" s="650"/>
      <c r="BW940" s="650"/>
      <c r="BX940" s="650"/>
      <c r="BY940" s="650"/>
      <c r="BZ940" s="650"/>
      <c r="CA940" s="650"/>
      <c r="CB940" s="650"/>
      <c r="CC940" s="650"/>
      <c r="CD940" s="650"/>
      <c r="CE940" s="650"/>
      <c r="CF940" s="650"/>
      <c r="CG940" s="650"/>
      <c r="CH940" s="650"/>
    </row>
    <row r="941" spans="1:86" ht="13.5" customHeight="1">
      <c r="A941" s="379"/>
      <c r="B941" s="649"/>
      <c r="C941" s="650"/>
      <c r="D941" s="650"/>
      <c r="E941" s="650"/>
      <c r="F941" s="650"/>
      <c r="G941" s="650"/>
      <c r="H941" s="650"/>
      <c r="I941" s="650"/>
      <c r="J941" s="650"/>
      <c r="K941" s="650"/>
      <c r="L941" s="650"/>
      <c r="M941" s="650"/>
      <c r="N941" s="650"/>
      <c r="O941" s="650"/>
      <c r="P941" s="650"/>
      <c r="Q941" s="650"/>
      <c r="R941" s="650"/>
      <c r="S941" s="650"/>
      <c r="T941" s="650"/>
      <c r="U941" s="650"/>
      <c r="V941" s="650"/>
      <c r="W941" s="650"/>
      <c r="X941" s="650"/>
      <c r="Y941" s="650"/>
      <c r="Z941" s="650"/>
      <c r="AA941" s="650"/>
      <c r="AB941" s="650"/>
      <c r="AC941" s="650"/>
      <c r="AD941" s="650"/>
      <c r="AE941" s="650"/>
      <c r="AF941" s="650"/>
      <c r="AG941" s="650"/>
      <c r="AH941" s="650"/>
      <c r="AI941" s="650"/>
      <c r="AJ941" s="650"/>
      <c r="AK941" s="650"/>
      <c r="AL941" s="650"/>
      <c r="AM941" s="650"/>
      <c r="AN941" s="650"/>
      <c r="AO941" s="650"/>
      <c r="AP941" s="650"/>
      <c r="AQ941" s="650"/>
      <c r="AR941" s="650"/>
      <c r="AS941" s="650"/>
      <c r="AT941" s="650"/>
      <c r="AU941" s="650"/>
      <c r="AV941" s="650"/>
      <c r="AW941" s="650"/>
      <c r="AX941" s="650"/>
      <c r="AY941" s="650"/>
      <c r="AZ941" s="650"/>
      <c r="BA941" s="650"/>
      <c r="BB941" s="650"/>
      <c r="BC941" s="650"/>
      <c r="BD941" s="650"/>
      <c r="BE941" s="650"/>
      <c r="BF941" s="650"/>
      <c r="BG941" s="650"/>
      <c r="BH941" s="650"/>
      <c r="BI941" s="650"/>
      <c r="BJ941" s="650"/>
      <c r="BK941" s="650"/>
      <c r="BL941" s="650"/>
      <c r="BM941" s="650"/>
      <c r="BN941" s="650"/>
      <c r="BO941" s="650"/>
      <c r="BP941" s="650"/>
      <c r="BQ941" s="650"/>
      <c r="BR941" s="650"/>
      <c r="BS941" s="650"/>
      <c r="BT941" s="650"/>
      <c r="BU941" s="650"/>
      <c r="BV941" s="650"/>
      <c r="BW941" s="650"/>
      <c r="BX941" s="650"/>
      <c r="BY941" s="650"/>
      <c r="BZ941" s="650"/>
      <c r="CA941" s="650"/>
      <c r="CB941" s="650"/>
      <c r="CC941" s="650"/>
      <c r="CD941" s="650"/>
      <c r="CE941" s="650"/>
      <c r="CF941" s="650"/>
      <c r="CG941" s="650"/>
      <c r="CH941" s="650"/>
    </row>
    <row r="942" spans="1:86" ht="13.5" customHeight="1">
      <c r="A942" s="379"/>
      <c r="B942" s="649"/>
      <c r="C942" s="650"/>
      <c r="D942" s="650"/>
      <c r="E942" s="650"/>
      <c r="F942" s="650"/>
      <c r="G942" s="650"/>
      <c r="H942" s="650"/>
      <c r="I942" s="650"/>
      <c r="J942" s="650"/>
      <c r="K942" s="650"/>
      <c r="L942" s="650"/>
      <c r="M942" s="650"/>
      <c r="N942" s="650"/>
      <c r="O942" s="650"/>
      <c r="P942" s="650"/>
      <c r="Q942" s="650"/>
      <c r="R942" s="650"/>
      <c r="S942" s="650"/>
      <c r="T942" s="650"/>
      <c r="U942" s="650"/>
      <c r="V942" s="650"/>
      <c r="W942" s="650"/>
      <c r="X942" s="650"/>
      <c r="Y942" s="650"/>
      <c r="Z942" s="650"/>
      <c r="AA942" s="650"/>
      <c r="AB942" s="650"/>
      <c r="AC942" s="650"/>
      <c r="AD942" s="650"/>
      <c r="AE942" s="650"/>
      <c r="AF942" s="650"/>
      <c r="AG942" s="650"/>
      <c r="AH942" s="650"/>
      <c r="AI942" s="650"/>
      <c r="AJ942" s="650"/>
      <c r="AK942" s="650"/>
      <c r="AL942" s="650"/>
      <c r="AM942" s="650"/>
      <c r="AN942" s="650"/>
      <c r="AO942" s="650"/>
      <c r="AP942" s="650"/>
      <c r="AQ942" s="650"/>
      <c r="AR942" s="650"/>
      <c r="AS942" s="650"/>
      <c r="AT942" s="650"/>
      <c r="AU942" s="650"/>
      <c r="AV942" s="650"/>
      <c r="AW942" s="650"/>
      <c r="AX942" s="650"/>
      <c r="AY942" s="650"/>
      <c r="AZ942" s="650"/>
      <c r="BA942" s="650"/>
      <c r="BB942" s="650"/>
      <c r="BC942" s="650"/>
      <c r="BD942" s="650"/>
      <c r="BE942" s="650"/>
      <c r="BF942" s="650"/>
      <c r="BG942" s="650"/>
      <c r="BH942" s="650"/>
      <c r="BI942" s="650"/>
      <c r="BJ942" s="650"/>
      <c r="BK942" s="650"/>
      <c r="BL942" s="650"/>
      <c r="BM942" s="650"/>
      <c r="BN942" s="650"/>
      <c r="BO942" s="650"/>
      <c r="BP942" s="650"/>
      <c r="BQ942" s="650"/>
      <c r="BR942" s="650"/>
      <c r="BS942" s="650"/>
      <c r="BT942" s="650"/>
      <c r="BU942" s="650"/>
      <c r="BV942" s="650"/>
      <c r="BW942" s="650"/>
      <c r="BX942" s="650"/>
      <c r="BY942" s="650"/>
      <c r="BZ942" s="650"/>
      <c r="CA942" s="650"/>
      <c r="CB942" s="650"/>
      <c r="CC942" s="650"/>
      <c r="CD942" s="650"/>
      <c r="CE942" s="650"/>
      <c r="CF942" s="650"/>
      <c r="CG942" s="650"/>
      <c r="CH942" s="650"/>
    </row>
    <row r="943" spans="1:86" ht="13.5" customHeight="1">
      <c r="A943" s="379"/>
      <c r="B943" s="649"/>
      <c r="C943" s="650"/>
      <c r="D943" s="650"/>
      <c r="E943" s="650"/>
      <c r="F943" s="650"/>
      <c r="G943" s="650"/>
      <c r="H943" s="650"/>
      <c r="I943" s="650"/>
      <c r="J943" s="650"/>
      <c r="K943" s="650"/>
      <c r="L943" s="650"/>
      <c r="M943" s="650"/>
      <c r="N943" s="650"/>
      <c r="O943" s="650"/>
      <c r="P943" s="650"/>
      <c r="Q943" s="650"/>
      <c r="R943" s="650"/>
      <c r="S943" s="650"/>
      <c r="T943" s="650"/>
      <c r="U943" s="650"/>
      <c r="V943" s="650"/>
      <c r="W943" s="650"/>
      <c r="X943" s="650"/>
      <c r="Y943" s="650"/>
      <c r="Z943" s="650"/>
      <c r="AA943" s="650"/>
      <c r="AB943" s="650"/>
      <c r="AC943" s="650"/>
      <c r="AD943" s="650"/>
      <c r="AE943" s="650"/>
      <c r="AF943" s="650"/>
      <c r="AG943" s="650"/>
      <c r="AH943" s="650"/>
      <c r="AI943" s="650"/>
      <c r="AJ943" s="650"/>
      <c r="AK943" s="650"/>
      <c r="AL943" s="650"/>
      <c r="AM943" s="650"/>
      <c r="AN943" s="650"/>
      <c r="AO943" s="650"/>
      <c r="AP943" s="650"/>
      <c r="AQ943" s="650"/>
      <c r="AR943" s="650"/>
      <c r="AS943" s="650"/>
      <c r="AT943" s="650"/>
      <c r="AU943" s="650"/>
      <c r="AV943" s="650"/>
      <c r="AW943" s="650"/>
      <c r="AX943" s="650"/>
      <c r="AY943" s="650"/>
      <c r="AZ943" s="650"/>
      <c r="BA943" s="650"/>
      <c r="BB943" s="650"/>
      <c r="BC943" s="650"/>
      <c r="BD943" s="650"/>
      <c r="BE943" s="650"/>
      <c r="BF943" s="650"/>
      <c r="BG943" s="650"/>
      <c r="BH943" s="650"/>
      <c r="BI943" s="650"/>
      <c r="BJ943" s="650"/>
      <c r="BK943" s="650"/>
      <c r="BL943" s="650"/>
      <c r="BM943" s="650"/>
      <c r="BN943" s="650"/>
      <c r="BO943" s="650"/>
      <c r="BP943" s="650"/>
      <c r="BQ943" s="650"/>
      <c r="BR943" s="650"/>
      <c r="BS943" s="650"/>
      <c r="BT943" s="650"/>
      <c r="BU943" s="650"/>
      <c r="BV943" s="650"/>
      <c r="BW943" s="650"/>
      <c r="BX943" s="650"/>
      <c r="BY943" s="650"/>
      <c r="BZ943" s="650"/>
      <c r="CA943" s="650"/>
      <c r="CB943" s="650"/>
      <c r="CC943" s="650"/>
      <c r="CD943" s="650"/>
      <c r="CE943" s="650"/>
      <c r="CF943" s="650"/>
      <c r="CG943" s="650"/>
      <c r="CH943" s="650"/>
    </row>
    <row r="944" spans="1:86" ht="13.5" customHeight="1">
      <c r="A944" s="379"/>
      <c r="B944" s="649"/>
      <c r="C944" s="650"/>
      <c r="D944" s="650"/>
      <c r="E944" s="650"/>
      <c r="F944" s="650"/>
      <c r="G944" s="650"/>
      <c r="H944" s="650"/>
      <c r="I944" s="650"/>
      <c r="J944" s="650"/>
      <c r="K944" s="650"/>
      <c r="L944" s="650"/>
      <c r="M944" s="650"/>
      <c r="N944" s="650"/>
      <c r="O944" s="650"/>
      <c r="P944" s="650"/>
      <c r="Q944" s="650"/>
      <c r="R944" s="650"/>
      <c r="S944" s="650"/>
      <c r="T944" s="650"/>
      <c r="U944" s="650"/>
      <c r="V944" s="650"/>
      <c r="W944" s="650"/>
      <c r="X944" s="650"/>
      <c r="Y944" s="650"/>
      <c r="Z944" s="650"/>
      <c r="AA944" s="650"/>
      <c r="AB944" s="650"/>
      <c r="AC944" s="650"/>
      <c r="AD944" s="650"/>
      <c r="AE944" s="650"/>
      <c r="AF944" s="650"/>
      <c r="AG944" s="650"/>
      <c r="AH944" s="650"/>
      <c r="AI944" s="650"/>
      <c r="AJ944" s="650"/>
      <c r="AK944" s="650"/>
      <c r="AL944" s="650"/>
      <c r="AM944" s="650"/>
      <c r="AN944" s="650"/>
      <c r="AO944" s="650"/>
      <c r="AP944" s="650"/>
      <c r="AQ944" s="650"/>
      <c r="AR944" s="650"/>
      <c r="AS944" s="650"/>
      <c r="AT944" s="650"/>
      <c r="AU944" s="650"/>
      <c r="AV944" s="650"/>
      <c r="AW944" s="650"/>
      <c r="AX944" s="650"/>
      <c r="AY944" s="650"/>
      <c r="AZ944" s="650"/>
      <c r="BA944" s="650"/>
      <c r="BB944" s="650"/>
      <c r="BC944" s="650"/>
      <c r="BD944" s="650"/>
      <c r="BE944" s="650"/>
      <c r="BF944" s="650"/>
      <c r="BG944" s="650"/>
      <c r="BH944" s="650"/>
      <c r="BI944" s="650"/>
      <c r="BJ944" s="650"/>
      <c r="BK944" s="650"/>
      <c r="BL944" s="650"/>
      <c r="BM944" s="650"/>
      <c r="BN944" s="650"/>
      <c r="BO944" s="650"/>
      <c r="BP944" s="650"/>
      <c r="BQ944" s="650"/>
      <c r="BR944" s="650"/>
      <c r="BS944" s="650"/>
      <c r="BT944" s="650"/>
      <c r="BU944" s="650"/>
      <c r="BV944" s="650"/>
      <c r="BW944" s="650"/>
      <c r="BX944" s="650"/>
      <c r="BY944" s="650"/>
      <c r="BZ944" s="650"/>
      <c r="CA944" s="650"/>
      <c r="CB944" s="650"/>
      <c r="CC944" s="650"/>
      <c r="CD944" s="650"/>
      <c r="CE944" s="650"/>
      <c r="CF944" s="650"/>
      <c r="CG944" s="650"/>
      <c r="CH944" s="650"/>
    </row>
    <row r="945" spans="1:86" ht="13.5" customHeight="1">
      <c r="A945" s="379"/>
      <c r="B945" s="649"/>
      <c r="C945" s="650"/>
      <c r="D945" s="650"/>
      <c r="E945" s="650"/>
      <c r="F945" s="650"/>
      <c r="G945" s="650"/>
      <c r="H945" s="650"/>
      <c r="I945" s="650"/>
      <c r="J945" s="650"/>
      <c r="K945" s="650"/>
      <c r="L945" s="650"/>
      <c r="M945" s="650"/>
      <c r="N945" s="650"/>
      <c r="O945" s="650"/>
      <c r="P945" s="650"/>
      <c r="Q945" s="650"/>
      <c r="R945" s="650"/>
      <c r="S945" s="650"/>
      <c r="T945" s="650"/>
      <c r="U945" s="650"/>
      <c r="V945" s="650"/>
      <c r="W945" s="650"/>
      <c r="X945" s="650"/>
      <c r="Y945" s="650"/>
      <c r="Z945" s="650"/>
      <c r="AA945" s="650"/>
      <c r="AB945" s="650"/>
      <c r="AC945" s="650"/>
      <c r="AD945" s="650"/>
      <c r="AE945" s="650"/>
      <c r="AF945" s="650"/>
      <c r="AG945" s="650"/>
      <c r="AH945" s="650"/>
      <c r="AI945" s="650"/>
      <c r="AJ945" s="650"/>
      <c r="AK945" s="650"/>
      <c r="AL945" s="650"/>
      <c r="AM945" s="650"/>
      <c r="AN945" s="650"/>
      <c r="AO945" s="650"/>
      <c r="AP945" s="650"/>
      <c r="AQ945" s="650"/>
      <c r="AR945" s="650"/>
      <c r="AS945" s="650"/>
      <c r="AT945" s="650"/>
      <c r="AU945" s="650"/>
      <c r="AV945" s="650"/>
      <c r="AW945" s="650"/>
      <c r="AX945" s="650"/>
      <c r="AY945" s="650"/>
      <c r="AZ945" s="650"/>
      <c r="BA945" s="650"/>
      <c r="BB945" s="650"/>
      <c r="BC945" s="650"/>
      <c r="BD945" s="650"/>
      <c r="BE945" s="650"/>
      <c r="BF945" s="650"/>
      <c r="BG945" s="650"/>
      <c r="BH945" s="650"/>
      <c r="BI945" s="650"/>
      <c r="BJ945" s="650"/>
      <c r="BK945" s="650"/>
      <c r="BL945" s="650"/>
      <c r="BM945" s="650"/>
      <c r="BN945" s="650"/>
      <c r="BO945" s="650"/>
      <c r="BP945" s="650"/>
      <c r="BQ945" s="650"/>
      <c r="BR945" s="650"/>
      <c r="BS945" s="650"/>
      <c r="BT945" s="650"/>
      <c r="BU945" s="650"/>
      <c r="BV945" s="650"/>
      <c r="BW945" s="650"/>
      <c r="BX945" s="650"/>
      <c r="BY945" s="650"/>
      <c r="BZ945" s="650"/>
      <c r="CA945" s="650"/>
      <c r="CB945" s="650"/>
      <c r="CC945" s="650"/>
      <c r="CD945" s="650"/>
      <c r="CE945" s="650"/>
      <c r="CF945" s="650"/>
      <c r="CG945" s="650"/>
      <c r="CH945" s="650"/>
    </row>
    <row r="946" spans="1:86" ht="13.5" customHeight="1">
      <c r="A946" s="379"/>
      <c r="B946" s="649"/>
      <c r="C946" s="650"/>
      <c r="D946" s="650"/>
      <c r="E946" s="650"/>
      <c r="F946" s="650"/>
      <c r="G946" s="650"/>
      <c r="H946" s="650"/>
      <c r="I946" s="650"/>
      <c r="J946" s="650"/>
      <c r="K946" s="650"/>
      <c r="L946" s="650"/>
      <c r="M946" s="650"/>
      <c r="N946" s="650"/>
      <c r="O946" s="650"/>
      <c r="P946" s="650"/>
      <c r="Q946" s="650"/>
      <c r="R946" s="650"/>
      <c r="S946" s="650"/>
      <c r="T946" s="650"/>
      <c r="U946" s="650"/>
      <c r="V946" s="650"/>
      <c r="W946" s="650"/>
      <c r="X946" s="650"/>
      <c r="Y946" s="650"/>
      <c r="Z946" s="650"/>
      <c r="AA946" s="650"/>
      <c r="AB946" s="650"/>
      <c r="AC946" s="650"/>
      <c r="AD946" s="650"/>
      <c r="AE946" s="650"/>
      <c r="AF946" s="650"/>
      <c r="AG946" s="650"/>
      <c r="AH946" s="650"/>
      <c r="AI946" s="650"/>
      <c r="AJ946" s="650"/>
      <c r="AK946" s="650"/>
      <c r="AL946" s="650"/>
      <c r="AM946" s="650"/>
      <c r="AN946" s="650"/>
      <c r="AO946" s="650"/>
      <c r="AP946" s="650"/>
      <c r="AQ946" s="650"/>
      <c r="AR946" s="650"/>
      <c r="AS946" s="650"/>
      <c r="AT946" s="650"/>
      <c r="AU946" s="650"/>
      <c r="AV946" s="650"/>
      <c r="AW946" s="650"/>
      <c r="AX946" s="650"/>
      <c r="AY946" s="650"/>
      <c r="AZ946" s="650"/>
      <c r="BA946" s="650"/>
      <c r="BB946" s="650"/>
      <c r="BC946" s="650"/>
      <c r="BD946" s="650"/>
      <c r="BE946" s="650"/>
      <c r="BF946" s="650"/>
      <c r="BG946" s="650"/>
      <c r="BH946" s="650"/>
      <c r="BI946" s="650"/>
      <c r="BJ946" s="650"/>
      <c r="BK946" s="650"/>
      <c r="BL946" s="650"/>
      <c r="BM946" s="650"/>
      <c r="BN946" s="650"/>
      <c r="BO946" s="650"/>
      <c r="BP946" s="650"/>
      <c r="BQ946" s="650"/>
      <c r="BR946" s="650"/>
      <c r="BS946" s="650"/>
      <c r="BT946" s="650"/>
      <c r="BU946" s="650"/>
      <c r="BV946" s="650"/>
      <c r="BW946" s="650"/>
      <c r="BX946" s="650"/>
      <c r="BY946" s="650"/>
      <c r="BZ946" s="650"/>
      <c r="CA946" s="650"/>
      <c r="CB946" s="650"/>
      <c r="CC946" s="650"/>
      <c r="CD946" s="650"/>
      <c r="CE946" s="650"/>
      <c r="CF946" s="650"/>
      <c r="CG946" s="650"/>
      <c r="CH946" s="650"/>
    </row>
    <row r="947" spans="1:86" ht="13.5" customHeight="1">
      <c r="A947" s="379"/>
      <c r="B947" s="649"/>
      <c r="C947" s="650"/>
      <c r="D947" s="650"/>
      <c r="E947" s="650"/>
      <c r="F947" s="650"/>
      <c r="G947" s="650"/>
      <c r="H947" s="650"/>
      <c r="I947" s="650"/>
      <c r="J947" s="650"/>
      <c r="K947" s="650"/>
      <c r="L947" s="650"/>
      <c r="M947" s="650"/>
      <c r="N947" s="650"/>
      <c r="O947" s="650"/>
      <c r="P947" s="650"/>
      <c r="Q947" s="650"/>
      <c r="R947" s="650"/>
      <c r="S947" s="650"/>
      <c r="T947" s="650"/>
      <c r="U947" s="650"/>
      <c r="V947" s="650"/>
      <c r="W947" s="650"/>
      <c r="X947" s="650"/>
      <c r="Y947" s="650"/>
      <c r="Z947" s="650"/>
      <c r="AA947" s="650"/>
      <c r="AB947" s="650"/>
      <c r="AC947" s="650"/>
      <c r="AD947" s="650"/>
      <c r="AE947" s="650"/>
      <c r="AF947" s="650"/>
      <c r="AG947" s="650"/>
      <c r="AH947" s="650"/>
      <c r="AI947" s="650"/>
      <c r="AJ947" s="650"/>
      <c r="AK947" s="650"/>
      <c r="AL947" s="650"/>
      <c r="AM947" s="650"/>
      <c r="AN947" s="650"/>
      <c r="AO947" s="650"/>
      <c r="AP947" s="650"/>
      <c r="AQ947" s="650"/>
      <c r="AR947" s="650"/>
      <c r="AS947" s="650"/>
      <c r="AT947" s="650"/>
      <c r="AU947" s="650"/>
      <c r="AV947" s="650"/>
      <c r="AW947" s="650"/>
      <c r="AX947" s="650"/>
      <c r="AY947" s="650"/>
      <c r="AZ947" s="650"/>
      <c r="BA947" s="650"/>
      <c r="BB947" s="650"/>
      <c r="BC947" s="650"/>
      <c r="BD947" s="650"/>
      <c r="BE947" s="650"/>
      <c r="BF947" s="650"/>
      <c r="BG947" s="650"/>
      <c r="BH947" s="650"/>
      <c r="BI947" s="650"/>
      <c r="BJ947" s="650"/>
      <c r="BK947" s="650"/>
      <c r="BL947" s="650"/>
      <c r="BM947" s="650"/>
      <c r="BN947" s="650"/>
      <c r="BO947" s="650"/>
      <c r="BP947" s="650"/>
      <c r="BQ947" s="650"/>
      <c r="BR947" s="650"/>
      <c r="BS947" s="650"/>
      <c r="BT947" s="650"/>
      <c r="BU947" s="650"/>
      <c r="BV947" s="650"/>
      <c r="BW947" s="650"/>
      <c r="BX947" s="650"/>
      <c r="BY947" s="650"/>
      <c r="BZ947" s="650"/>
      <c r="CA947" s="650"/>
      <c r="CB947" s="650"/>
      <c r="CC947" s="650"/>
      <c r="CD947" s="650"/>
      <c r="CE947" s="650"/>
      <c r="CF947" s="650"/>
      <c r="CG947" s="650"/>
      <c r="CH947" s="650"/>
    </row>
    <row r="948" spans="1:86" ht="13.5" customHeight="1">
      <c r="A948" s="379"/>
      <c r="B948" s="649"/>
      <c r="C948" s="650"/>
      <c r="D948" s="650"/>
      <c r="E948" s="650"/>
      <c r="F948" s="650"/>
      <c r="G948" s="650"/>
      <c r="H948" s="650"/>
      <c r="I948" s="650"/>
      <c r="J948" s="650"/>
      <c r="K948" s="650"/>
      <c r="L948" s="650"/>
      <c r="M948" s="650"/>
      <c r="N948" s="650"/>
      <c r="O948" s="650"/>
      <c r="P948" s="650"/>
      <c r="Q948" s="650"/>
      <c r="R948" s="650"/>
      <c r="S948" s="650"/>
      <c r="T948" s="650"/>
      <c r="U948" s="650"/>
      <c r="V948" s="650"/>
      <c r="W948" s="650"/>
      <c r="X948" s="650"/>
      <c r="Y948" s="650"/>
      <c r="Z948" s="650"/>
      <c r="AA948" s="650"/>
      <c r="AB948" s="650"/>
      <c r="AC948" s="650"/>
      <c r="AD948" s="650"/>
      <c r="AE948" s="650"/>
      <c r="AF948" s="650"/>
      <c r="AG948" s="650"/>
      <c r="AH948" s="650"/>
      <c r="AI948" s="650"/>
      <c r="AJ948" s="650"/>
      <c r="AK948" s="650"/>
      <c r="AL948" s="650"/>
      <c r="AM948" s="650"/>
      <c r="AN948" s="650"/>
      <c r="AO948" s="650"/>
      <c r="AP948" s="650"/>
      <c r="AQ948" s="650"/>
      <c r="AR948" s="650"/>
      <c r="AS948" s="650"/>
      <c r="AT948" s="650"/>
      <c r="AU948" s="650"/>
      <c r="AV948" s="650"/>
      <c r="AW948" s="650"/>
      <c r="AX948" s="650"/>
      <c r="AY948" s="650"/>
      <c r="AZ948" s="650"/>
      <c r="BA948" s="650"/>
      <c r="BB948" s="650"/>
      <c r="BC948" s="650"/>
      <c r="BD948" s="650"/>
      <c r="BE948" s="650"/>
      <c r="BF948" s="650"/>
      <c r="BG948" s="650"/>
      <c r="BH948" s="650"/>
      <c r="BI948" s="650"/>
      <c r="BJ948" s="650"/>
      <c r="BK948" s="650"/>
      <c r="BL948" s="650"/>
      <c r="BM948" s="650"/>
      <c r="BN948" s="650"/>
      <c r="BO948" s="650"/>
      <c r="BP948" s="650"/>
      <c r="BQ948" s="650"/>
      <c r="BR948" s="650"/>
      <c r="BS948" s="650"/>
      <c r="BT948" s="650"/>
      <c r="BU948" s="650"/>
      <c r="BV948" s="650"/>
      <c r="BW948" s="650"/>
      <c r="BX948" s="650"/>
      <c r="BY948" s="650"/>
      <c r="BZ948" s="650"/>
      <c r="CA948" s="650"/>
      <c r="CB948" s="650"/>
      <c r="CC948" s="650"/>
      <c r="CD948" s="650"/>
      <c r="CE948" s="650"/>
      <c r="CF948" s="650"/>
      <c r="CG948" s="650"/>
      <c r="CH948" s="650"/>
    </row>
    <row r="949" spans="1:86" ht="13.5" customHeight="1">
      <c r="A949" s="379"/>
      <c r="B949" s="649"/>
      <c r="C949" s="650"/>
      <c r="D949" s="650"/>
      <c r="E949" s="650"/>
      <c r="F949" s="650"/>
      <c r="G949" s="650"/>
      <c r="H949" s="650"/>
      <c r="I949" s="650"/>
      <c r="J949" s="650"/>
      <c r="K949" s="650"/>
      <c r="L949" s="650"/>
      <c r="M949" s="650"/>
      <c r="N949" s="650"/>
      <c r="O949" s="650"/>
      <c r="P949" s="650"/>
      <c r="Q949" s="650"/>
      <c r="R949" s="650"/>
      <c r="S949" s="650"/>
      <c r="T949" s="650"/>
      <c r="U949" s="650"/>
      <c r="V949" s="650"/>
      <c r="W949" s="650"/>
      <c r="X949" s="650"/>
      <c r="Y949" s="650"/>
      <c r="Z949" s="650"/>
      <c r="AA949" s="650"/>
      <c r="AB949" s="650"/>
      <c r="AC949" s="650"/>
      <c r="AD949" s="650"/>
      <c r="AE949" s="650"/>
      <c r="AF949" s="650"/>
      <c r="AG949" s="650"/>
      <c r="AH949" s="650"/>
      <c r="AI949" s="650"/>
      <c r="AJ949" s="650"/>
      <c r="AK949" s="650"/>
      <c r="AL949" s="650"/>
      <c r="AM949" s="650"/>
      <c r="AN949" s="650"/>
      <c r="AO949" s="650"/>
      <c r="AP949" s="650"/>
      <c r="AQ949" s="650"/>
      <c r="AR949" s="650"/>
      <c r="AS949" s="650"/>
      <c r="AT949" s="650"/>
      <c r="AU949" s="650"/>
      <c r="AV949" s="650"/>
      <c r="AW949" s="650"/>
      <c r="AX949" s="650"/>
      <c r="AY949" s="650"/>
      <c r="AZ949" s="650"/>
      <c r="BA949" s="650"/>
      <c r="BB949" s="650"/>
      <c r="BC949" s="650"/>
      <c r="BD949" s="650"/>
      <c r="BE949" s="650"/>
      <c r="BF949" s="650"/>
      <c r="BG949" s="650"/>
      <c r="BH949" s="650"/>
      <c r="BI949" s="650"/>
      <c r="BJ949" s="650"/>
      <c r="BK949" s="650"/>
      <c r="BL949" s="650"/>
      <c r="BM949" s="650"/>
      <c r="BN949" s="650"/>
      <c r="BO949" s="650"/>
      <c r="BP949" s="650"/>
      <c r="BQ949" s="650"/>
      <c r="BR949" s="650"/>
      <c r="BS949" s="650"/>
      <c r="BT949" s="650"/>
      <c r="BU949" s="650"/>
      <c r="BV949" s="650"/>
      <c r="BW949" s="650"/>
      <c r="BX949" s="650"/>
      <c r="BY949" s="650"/>
      <c r="BZ949" s="650"/>
      <c r="CA949" s="650"/>
      <c r="CB949" s="650"/>
      <c r="CC949" s="650"/>
      <c r="CD949" s="650"/>
      <c r="CE949" s="650"/>
      <c r="CF949" s="650"/>
      <c r="CG949" s="650"/>
      <c r="CH949" s="650"/>
    </row>
    <row r="950" spans="1:86" ht="13.5" customHeight="1">
      <c r="A950" s="379"/>
      <c r="B950" s="649"/>
      <c r="C950" s="650"/>
      <c r="D950" s="650"/>
      <c r="E950" s="650"/>
      <c r="F950" s="650"/>
      <c r="G950" s="650"/>
      <c r="H950" s="650"/>
      <c r="I950" s="650"/>
      <c r="J950" s="650"/>
      <c r="K950" s="650"/>
      <c r="L950" s="650"/>
      <c r="M950" s="650"/>
      <c r="N950" s="650"/>
      <c r="O950" s="650"/>
      <c r="P950" s="650"/>
      <c r="Q950" s="650"/>
      <c r="R950" s="650"/>
      <c r="S950" s="650"/>
      <c r="T950" s="650"/>
      <c r="U950" s="650"/>
      <c r="V950" s="650"/>
      <c r="W950" s="650"/>
      <c r="X950" s="650"/>
      <c r="Y950" s="650"/>
      <c r="Z950" s="650"/>
      <c r="AA950" s="650"/>
      <c r="AB950" s="650"/>
      <c r="AC950" s="650"/>
      <c r="AD950" s="650"/>
      <c r="AE950" s="650"/>
      <c r="AF950" s="650"/>
      <c r="AG950" s="650"/>
      <c r="AH950" s="650"/>
      <c r="AI950" s="650"/>
      <c r="AJ950" s="650"/>
      <c r="AK950" s="650"/>
      <c r="AL950" s="650"/>
      <c r="AM950" s="650"/>
      <c r="AN950" s="650"/>
      <c r="AO950" s="650"/>
      <c r="AP950" s="650"/>
      <c r="AQ950" s="650"/>
      <c r="AR950" s="650"/>
      <c r="AS950" s="650"/>
      <c r="AT950" s="650"/>
      <c r="AU950" s="650"/>
      <c r="AV950" s="650"/>
      <c r="AW950" s="650"/>
      <c r="AX950" s="650"/>
      <c r="AY950" s="650"/>
      <c r="AZ950" s="650"/>
      <c r="BA950" s="650"/>
      <c r="BB950" s="650"/>
      <c r="BC950" s="650"/>
      <c r="BD950" s="650"/>
      <c r="BE950" s="650"/>
      <c r="BF950" s="650"/>
      <c r="BG950" s="650"/>
      <c r="BH950" s="650"/>
      <c r="BI950" s="650"/>
      <c r="BJ950" s="650"/>
      <c r="BK950" s="650"/>
      <c r="BL950" s="650"/>
      <c r="BM950" s="650"/>
      <c r="BN950" s="650"/>
      <c r="BO950" s="650"/>
      <c r="BP950" s="650"/>
      <c r="BQ950" s="650"/>
      <c r="BR950" s="650"/>
      <c r="BS950" s="650"/>
      <c r="BT950" s="650"/>
      <c r="BU950" s="650"/>
      <c r="BV950" s="650"/>
      <c r="BW950" s="650"/>
      <c r="BX950" s="650"/>
      <c r="BY950" s="650"/>
      <c r="BZ950" s="650"/>
      <c r="CA950" s="650"/>
      <c r="CB950" s="650"/>
      <c r="CC950" s="650"/>
      <c r="CD950" s="650"/>
      <c r="CE950" s="650"/>
      <c r="CF950" s="650"/>
      <c r="CG950" s="650"/>
      <c r="CH950" s="650"/>
    </row>
    <row r="951" spans="1:86" ht="13.5" customHeight="1">
      <c r="A951" s="379"/>
      <c r="B951" s="649"/>
      <c r="C951" s="650"/>
      <c r="D951" s="650"/>
      <c r="E951" s="650"/>
      <c r="F951" s="650"/>
      <c r="G951" s="650"/>
      <c r="H951" s="650"/>
      <c r="I951" s="650"/>
      <c r="J951" s="650"/>
      <c r="K951" s="650"/>
      <c r="L951" s="650"/>
      <c r="M951" s="650"/>
      <c r="N951" s="650"/>
      <c r="O951" s="650"/>
      <c r="P951" s="650"/>
      <c r="Q951" s="650"/>
      <c r="R951" s="650"/>
      <c r="S951" s="650"/>
      <c r="T951" s="650"/>
      <c r="U951" s="650"/>
      <c r="V951" s="650"/>
      <c r="W951" s="650"/>
      <c r="X951" s="650"/>
      <c r="Y951" s="650"/>
      <c r="Z951" s="650"/>
      <c r="AA951" s="650"/>
      <c r="AB951" s="650"/>
      <c r="AC951" s="650"/>
      <c r="AD951" s="650"/>
      <c r="AE951" s="650"/>
      <c r="AF951" s="650"/>
      <c r="AG951" s="650"/>
      <c r="AH951" s="650"/>
      <c r="AI951" s="650"/>
      <c r="AJ951" s="650"/>
      <c r="AK951" s="650"/>
      <c r="AL951" s="650"/>
      <c r="AM951" s="650"/>
      <c r="AN951" s="650"/>
      <c r="AO951" s="650"/>
      <c r="AP951" s="650"/>
      <c r="AQ951" s="650"/>
      <c r="AR951" s="650"/>
      <c r="AS951" s="650"/>
      <c r="AT951" s="650"/>
      <c r="AU951" s="650"/>
      <c r="AV951" s="650"/>
      <c r="AW951" s="650"/>
      <c r="AX951" s="650"/>
      <c r="AY951" s="650"/>
      <c r="AZ951" s="650"/>
      <c r="BA951" s="650"/>
      <c r="BB951" s="650"/>
      <c r="BC951" s="650"/>
      <c r="BD951" s="650"/>
      <c r="BE951" s="650"/>
      <c r="BF951" s="650"/>
      <c r="BG951" s="650"/>
      <c r="BH951" s="650"/>
      <c r="BI951" s="650"/>
      <c r="BJ951" s="650"/>
      <c r="BK951" s="650"/>
      <c r="BL951" s="650"/>
      <c r="BM951" s="650"/>
      <c r="BN951" s="650"/>
      <c r="BO951" s="650"/>
      <c r="BP951" s="650"/>
      <c r="BQ951" s="650"/>
      <c r="BR951" s="650"/>
      <c r="BS951" s="650"/>
      <c r="BT951" s="650"/>
      <c r="BU951" s="650"/>
      <c r="BV951" s="650"/>
      <c r="BW951" s="650"/>
      <c r="BX951" s="650"/>
      <c r="BY951" s="650"/>
      <c r="BZ951" s="650"/>
      <c r="CA951" s="650"/>
      <c r="CB951" s="650"/>
      <c r="CC951" s="650"/>
      <c r="CD951" s="650"/>
      <c r="CE951" s="650"/>
      <c r="CF951" s="650"/>
      <c r="CG951" s="650"/>
      <c r="CH951" s="650"/>
    </row>
    <row r="952" spans="1:86" ht="13.5" customHeight="1">
      <c r="A952" s="379"/>
      <c r="B952" s="649"/>
      <c r="C952" s="650"/>
      <c r="D952" s="650"/>
      <c r="E952" s="650"/>
      <c r="F952" s="650"/>
      <c r="G952" s="650"/>
      <c r="H952" s="650"/>
      <c r="I952" s="650"/>
      <c r="J952" s="650"/>
      <c r="K952" s="650"/>
      <c r="L952" s="650"/>
      <c r="M952" s="650"/>
      <c r="N952" s="650"/>
      <c r="O952" s="650"/>
      <c r="P952" s="650"/>
      <c r="Q952" s="650"/>
      <c r="R952" s="650"/>
      <c r="S952" s="650"/>
      <c r="T952" s="650"/>
      <c r="U952" s="650"/>
      <c r="V952" s="650"/>
      <c r="W952" s="650"/>
      <c r="X952" s="650"/>
      <c r="Y952" s="650"/>
      <c r="Z952" s="650"/>
      <c r="AA952" s="650"/>
      <c r="AB952" s="650"/>
      <c r="AC952" s="650"/>
      <c r="AD952" s="650"/>
      <c r="AE952" s="650"/>
      <c r="AF952" s="650"/>
      <c r="AG952" s="650"/>
      <c r="AH952" s="650"/>
      <c r="AI952" s="650"/>
      <c r="AJ952" s="650"/>
      <c r="AK952" s="650"/>
      <c r="AL952" s="650"/>
      <c r="AM952" s="650"/>
      <c r="AN952" s="650"/>
      <c r="AO952" s="650"/>
      <c r="AP952" s="650"/>
      <c r="AQ952" s="650"/>
      <c r="AR952" s="650"/>
      <c r="AS952" s="650"/>
      <c r="AT952" s="650"/>
      <c r="AU952" s="650"/>
      <c r="AV952" s="650"/>
      <c r="AW952" s="650"/>
      <c r="AX952" s="650"/>
      <c r="AY952" s="650"/>
      <c r="AZ952" s="650"/>
      <c r="BA952" s="650"/>
      <c r="BB952" s="650"/>
      <c r="BC952" s="650"/>
      <c r="BD952" s="650"/>
      <c r="BE952" s="650"/>
      <c r="BF952" s="650"/>
      <c r="BG952" s="650"/>
      <c r="BH952" s="650"/>
      <c r="BI952" s="650"/>
      <c r="BJ952" s="650"/>
      <c r="BK952" s="650"/>
      <c r="BL952" s="650"/>
      <c r="BM952" s="650"/>
      <c r="BN952" s="650"/>
      <c r="BO952" s="650"/>
      <c r="BP952" s="650"/>
      <c r="BQ952" s="650"/>
      <c r="BR952" s="650"/>
      <c r="BS952" s="650"/>
      <c r="BT952" s="650"/>
      <c r="BU952" s="650"/>
      <c r="BV952" s="650"/>
      <c r="BW952" s="650"/>
      <c r="BX952" s="650"/>
      <c r="BY952" s="650"/>
      <c r="BZ952" s="650"/>
      <c r="CA952" s="650"/>
      <c r="CB952" s="650"/>
      <c r="CC952" s="650"/>
      <c r="CD952" s="650"/>
      <c r="CE952" s="650"/>
      <c r="CF952" s="650"/>
      <c r="CG952" s="650"/>
      <c r="CH952" s="650"/>
    </row>
    <row r="953" spans="1:86" ht="13.5" customHeight="1">
      <c r="A953" s="379"/>
      <c r="B953" s="649"/>
      <c r="C953" s="650"/>
      <c r="D953" s="650"/>
      <c r="E953" s="650"/>
      <c r="F953" s="650"/>
      <c r="G953" s="650"/>
      <c r="H953" s="650"/>
      <c r="I953" s="650"/>
      <c r="J953" s="650"/>
      <c r="K953" s="650"/>
      <c r="L953" s="650"/>
      <c r="M953" s="650"/>
      <c r="N953" s="650"/>
      <c r="O953" s="650"/>
      <c r="P953" s="650"/>
      <c r="Q953" s="650"/>
      <c r="R953" s="650"/>
      <c r="S953" s="650"/>
      <c r="T953" s="650"/>
      <c r="U953" s="650"/>
      <c r="V953" s="650"/>
      <c r="W953" s="650"/>
      <c r="X953" s="650"/>
      <c r="Y953" s="650"/>
      <c r="Z953" s="650"/>
      <c r="AA953" s="650"/>
      <c r="AB953" s="650"/>
      <c r="AC953" s="650"/>
      <c r="AD953" s="650"/>
      <c r="AE953" s="650"/>
      <c r="AF953" s="650"/>
      <c r="AG953" s="650"/>
      <c r="AH953" s="650"/>
      <c r="AI953" s="650"/>
      <c r="AJ953" s="650"/>
      <c r="AK953" s="650"/>
      <c r="AL953" s="650"/>
      <c r="AM953" s="650"/>
      <c r="AN953" s="650"/>
      <c r="AO953" s="650"/>
      <c r="AP953" s="650"/>
      <c r="AQ953" s="650"/>
      <c r="AR953" s="650"/>
      <c r="AS953" s="650"/>
      <c r="AT953" s="650"/>
      <c r="AU953" s="650"/>
      <c r="AV953" s="650"/>
      <c r="AW953" s="650"/>
      <c r="AX953" s="650"/>
      <c r="AY953" s="650"/>
      <c r="AZ953" s="650"/>
      <c r="BA953" s="650"/>
      <c r="BB953" s="650"/>
      <c r="BC953" s="650"/>
      <c r="BD953" s="650"/>
      <c r="BE953" s="650"/>
      <c r="BF953" s="650"/>
      <c r="BG953" s="650"/>
      <c r="BH953" s="650"/>
      <c r="BI953" s="650"/>
      <c r="BJ953" s="650"/>
      <c r="BK953" s="650"/>
      <c r="BL953" s="650"/>
      <c r="BM953" s="650"/>
      <c r="BN953" s="650"/>
      <c r="BO953" s="650"/>
      <c r="BP953" s="650"/>
      <c r="BQ953" s="650"/>
      <c r="BR953" s="650"/>
      <c r="BS953" s="650"/>
      <c r="BT953" s="650"/>
      <c r="BU953" s="650"/>
      <c r="BV953" s="650"/>
      <c r="BW953" s="650"/>
      <c r="BX953" s="650"/>
      <c r="BY953" s="650"/>
      <c r="BZ953" s="650"/>
      <c r="CA953" s="650"/>
      <c r="CB953" s="650"/>
      <c r="CC953" s="650"/>
      <c r="CD953" s="650"/>
      <c r="CE953" s="650"/>
      <c r="CF953" s="650"/>
      <c r="CG953" s="650"/>
      <c r="CH953" s="650"/>
    </row>
    <row r="954" spans="1:86" ht="13.5" customHeight="1">
      <c r="A954" s="379"/>
      <c r="B954" s="649"/>
      <c r="C954" s="650"/>
      <c r="D954" s="650"/>
      <c r="E954" s="650"/>
      <c r="F954" s="650"/>
      <c r="G954" s="650"/>
      <c r="H954" s="650"/>
      <c r="I954" s="650"/>
      <c r="J954" s="650"/>
      <c r="K954" s="650"/>
      <c r="L954" s="650"/>
      <c r="M954" s="650"/>
      <c r="N954" s="650"/>
      <c r="O954" s="650"/>
      <c r="P954" s="650"/>
      <c r="Q954" s="650"/>
      <c r="R954" s="650"/>
      <c r="S954" s="650"/>
      <c r="T954" s="650"/>
      <c r="U954" s="650"/>
      <c r="V954" s="650"/>
      <c r="W954" s="650"/>
      <c r="X954" s="650"/>
      <c r="Y954" s="650"/>
      <c r="Z954" s="650"/>
      <c r="AA954" s="650"/>
      <c r="AB954" s="650"/>
      <c r="AC954" s="650"/>
      <c r="AD954" s="650"/>
      <c r="AE954" s="650"/>
      <c r="AF954" s="650"/>
      <c r="AG954" s="650"/>
      <c r="AH954" s="650"/>
      <c r="AI954" s="650"/>
      <c r="AJ954" s="650"/>
      <c r="AK954" s="650"/>
      <c r="AL954" s="650"/>
      <c r="AM954" s="650"/>
      <c r="AN954" s="650"/>
      <c r="AO954" s="650"/>
      <c r="AP954" s="650"/>
      <c r="AQ954" s="650"/>
      <c r="AR954" s="650"/>
      <c r="AS954" s="650"/>
      <c r="AT954" s="650"/>
      <c r="AU954" s="650"/>
      <c r="AV954" s="650"/>
      <c r="AW954" s="650"/>
      <c r="AX954" s="650"/>
      <c r="AY954" s="650"/>
      <c r="AZ954" s="650"/>
      <c r="BA954" s="650"/>
      <c r="BB954" s="650"/>
      <c r="BC954" s="650"/>
      <c r="BD954" s="650"/>
      <c r="BE954" s="650"/>
      <c r="BF954" s="650"/>
      <c r="BG954" s="650"/>
      <c r="BH954" s="650"/>
      <c r="BI954" s="650"/>
      <c r="BJ954" s="650"/>
      <c r="BK954" s="650"/>
      <c r="BL954" s="650"/>
      <c r="BM954" s="650"/>
      <c r="BN954" s="650"/>
      <c r="BO954" s="650"/>
      <c r="BP954" s="650"/>
      <c r="BQ954" s="650"/>
      <c r="BR954" s="650"/>
      <c r="BS954" s="650"/>
      <c r="BT954" s="650"/>
      <c r="BU954" s="650"/>
      <c r="BV954" s="650"/>
      <c r="BW954" s="650"/>
      <c r="BX954" s="650"/>
      <c r="BY954" s="650"/>
      <c r="BZ954" s="650"/>
      <c r="CA954" s="650"/>
      <c r="CB954" s="650"/>
      <c r="CC954" s="650"/>
      <c r="CD954" s="650"/>
      <c r="CE954" s="650"/>
      <c r="CF954" s="650"/>
      <c r="CG954" s="650"/>
      <c r="CH954" s="650"/>
    </row>
    <row r="955" spans="1:86" ht="13.5" customHeight="1">
      <c r="A955" s="379"/>
      <c r="B955" s="649"/>
      <c r="C955" s="650"/>
      <c r="D955" s="650"/>
      <c r="E955" s="650"/>
      <c r="F955" s="650"/>
      <c r="G955" s="650"/>
      <c r="H955" s="650"/>
      <c r="I955" s="650"/>
      <c r="J955" s="650"/>
      <c r="K955" s="650"/>
      <c r="L955" s="650"/>
      <c r="M955" s="650"/>
      <c r="N955" s="650"/>
      <c r="O955" s="650"/>
      <c r="P955" s="650"/>
      <c r="Q955" s="650"/>
      <c r="R955" s="650"/>
      <c r="S955" s="650"/>
      <c r="T955" s="650"/>
      <c r="U955" s="650"/>
      <c r="V955" s="650"/>
      <c r="W955" s="650"/>
      <c r="X955" s="650"/>
      <c r="Y955" s="650"/>
      <c r="Z955" s="650"/>
      <c r="AA955" s="650"/>
      <c r="AB955" s="650"/>
      <c r="AC955" s="650"/>
      <c r="AD955" s="650"/>
      <c r="AE955" s="650"/>
      <c r="AF955" s="650"/>
      <c r="AG955" s="650"/>
      <c r="AH955" s="650"/>
      <c r="AI955" s="650"/>
      <c r="AJ955" s="650"/>
      <c r="AK955" s="650"/>
      <c r="AL955" s="650"/>
      <c r="AM955" s="650"/>
      <c r="AN955" s="650"/>
      <c r="AO955" s="650"/>
      <c r="AP955" s="650"/>
      <c r="AQ955" s="650"/>
      <c r="AR955" s="650"/>
      <c r="AS955" s="650"/>
      <c r="AT955" s="650"/>
      <c r="AU955" s="650"/>
      <c r="AV955" s="650"/>
      <c r="AW955" s="650"/>
      <c r="AX955" s="650"/>
      <c r="AY955" s="650"/>
      <c r="AZ955" s="650"/>
      <c r="BA955" s="650"/>
      <c r="BB955" s="650"/>
      <c r="BC955" s="650"/>
      <c r="BD955" s="650"/>
      <c r="BE955" s="650"/>
      <c r="BF955" s="650"/>
      <c r="BG955" s="650"/>
      <c r="BH955" s="650"/>
      <c r="BI955" s="650"/>
      <c r="BJ955" s="650"/>
      <c r="BK955" s="650"/>
      <c r="BL955" s="650"/>
      <c r="BM955" s="650"/>
      <c r="BN955" s="650"/>
      <c r="BO955" s="650"/>
      <c r="BP955" s="650"/>
      <c r="BQ955" s="650"/>
      <c r="BR955" s="650"/>
      <c r="BS955" s="650"/>
      <c r="BT955" s="650"/>
      <c r="BU955" s="650"/>
      <c r="BV955" s="650"/>
      <c r="BW955" s="650"/>
      <c r="BX955" s="650"/>
      <c r="BY955" s="650"/>
      <c r="BZ955" s="650"/>
      <c r="CA955" s="650"/>
      <c r="CB955" s="650"/>
      <c r="CC955" s="650"/>
      <c r="CD955" s="650"/>
      <c r="CE955" s="650"/>
      <c r="CF955" s="650"/>
      <c r="CG955" s="650"/>
      <c r="CH955" s="650"/>
    </row>
    <row r="956" spans="1:86" ht="13.5" customHeight="1">
      <c r="A956" s="379"/>
      <c r="B956" s="649"/>
      <c r="C956" s="650"/>
      <c r="D956" s="650"/>
      <c r="E956" s="650"/>
      <c r="F956" s="650"/>
      <c r="G956" s="650"/>
      <c r="H956" s="650"/>
      <c r="I956" s="650"/>
      <c r="J956" s="650"/>
      <c r="K956" s="650"/>
      <c r="L956" s="650"/>
      <c r="M956" s="650"/>
      <c r="N956" s="650"/>
      <c r="O956" s="650"/>
      <c r="P956" s="650"/>
      <c r="Q956" s="650"/>
      <c r="R956" s="650"/>
      <c r="S956" s="650"/>
      <c r="T956" s="650"/>
      <c r="U956" s="650"/>
      <c r="V956" s="650"/>
      <c r="W956" s="650"/>
      <c r="X956" s="650"/>
      <c r="Y956" s="650"/>
      <c r="Z956" s="650"/>
      <c r="AA956" s="650"/>
      <c r="AB956" s="650"/>
      <c r="AC956" s="650"/>
      <c r="AD956" s="650"/>
      <c r="AE956" s="650"/>
      <c r="AF956" s="650"/>
      <c r="AG956" s="650"/>
      <c r="AH956" s="650"/>
      <c r="AI956" s="650"/>
      <c r="AJ956" s="650"/>
      <c r="AK956" s="650"/>
      <c r="AL956" s="650"/>
      <c r="AM956" s="650"/>
      <c r="AN956" s="650"/>
      <c r="AO956" s="650"/>
      <c r="AP956" s="650"/>
      <c r="AQ956" s="650"/>
      <c r="AR956" s="650"/>
      <c r="AS956" s="650"/>
      <c r="AT956" s="650"/>
      <c r="AU956" s="650"/>
      <c r="AV956" s="650"/>
      <c r="AW956" s="650"/>
      <c r="AX956" s="650"/>
      <c r="AY956" s="650"/>
      <c r="AZ956" s="650"/>
      <c r="BA956" s="650"/>
      <c r="BB956" s="650"/>
      <c r="BC956" s="650"/>
      <c r="BD956" s="650"/>
      <c r="BE956" s="650"/>
      <c r="BF956" s="650"/>
      <c r="BG956" s="650"/>
      <c r="BH956" s="650"/>
      <c r="BI956" s="650"/>
      <c r="BJ956" s="650"/>
      <c r="BK956" s="650"/>
      <c r="BL956" s="650"/>
      <c r="BM956" s="650"/>
      <c r="BN956" s="650"/>
      <c r="BO956" s="650"/>
      <c r="BP956" s="650"/>
      <c r="BQ956" s="650"/>
      <c r="BR956" s="650"/>
      <c r="BS956" s="650"/>
      <c r="BT956" s="650"/>
      <c r="BU956" s="650"/>
      <c r="BV956" s="650"/>
      <c r="BW956" s="650"/>
      <c r="BX956" s="650"/>
      <c r="BY956" s="650"/>
      <c r="BZ956" s="650"/>
      <c r="CA956" s="650"/>
      <c r="CB956" s="650"/>
      <c r="CC956" s="650"/>
      <c r="CD956" s="650"/>
      <c r="CE956" s="650"/>
      <c r="CF956" s="650"/>
      <c r="CG956" s="650"/>
      <c r="CH956" s="650"/>
    </row>
    <row r="957" spans="1:86" ht="13.5" customHeight="1">
      <c r="A957" s="379"/>
      <c r="B957" s="649"/>
      <c r="C957" s="650"/>
      <c r="D957" s="650"/>
      <c r="E957" s="650"/>
      <c r="F957" s="650"/>
      <c r="G957" s="650"/>
      <c r="H957" s="650"/>
      <c r="I957" s="650"/>
      <c r="J957" s="650"/>
      <c r="K957" s="650"/>
      <c r="L957" s="650"/>
      <c r="M957" s="650"/>
      <c r="N957" s="650"/>
      <c r="O957" s="650"/>
      <c r="P957" s="650"/>
      <c r="Q957" s="650"/>
      <c r="R957" s="650"/>
      <c r="S957" s="650"/>
      <c r="T957" s="650"/>
      <c r="U957" s="650"/>
      <c r="V957" s="650"/>
      <c r="W957" s="650"/>
      <c r="X957" s="650"/>
      <c r="Y957" s="650"/>
      <c r="Z957" s="650"/>
      <c r="AA957" s="650"/>
      <c r="AB957" s="650"/>
      <c r="AC957" s="650"/>
      <c r="AD957" s="650"/>
      <c r="AE957" s="650"/>
      <c r="AF957" s="650"/>
      <c r="AG957" s="650"/>
      <c r="AH957" s="650"/>
      <c r="AI957" s="650"/>
      <c r="AJ957" s="650"/>
      <c r="AK957" s="650"/>
      <c r="AL957" s="650"/>
      <c r="AM957" s="650"/>
      <c r="AN957" s="650"/>
      <c r="AO957" s="650"/>
      <c r="AP957" s="650"/>
      <c r="AQ957" s="650"/>
      <c r="AR957" s="650"/>
      <c r="AS957" s="650"/>
      <c r="AT957" s="650"/>
      <c r="AU957" s="650"/>
      <c r="AV957" s="650"/>
      <c r="AW957" s="650"/>
      <c r="AX957" s="650"/>
      <c r="AY957" s="650"/>
      <c r="AZ957" s="650"/>
      <c r="BA957" s="650"/>
      <c r="BB957" s="650"/>
      <c r="BC957" s="650"/>
      <c r="BD957" s="650"/>
      <c r="BE957" s="650"/>
      <c r="BF957" s="650"/>
      <c r="BG957" s="650"/>
      <c r="BH957" s="650"/>
      <c r="BI957" s="650"/>
      <c r="BJ957" s="650"/>
      <c r="BK957" s="650"/>
      <c r="BL957" s="650"/>
      <c r="BM957" s="650"/>
      <c r="BN957" s="650"/>
      <c r="BO957" s="650"/>
      <c r="BP957" s="650"/>
      <c r="BQ957" s="650"/>
      <c r="BR957" s="650"/>
      <c r="BS957" s="650"/>
      <c r="BT957" s="650"/>
      <c r="BU957" s="650"/>
      <c r="BV957" s="650"/>
      <c r="BW957" s="650"/>
      <c r="BX957" s="650"/>
      <c r="BY957" s="650"/>
      <c r="BZ957" s="650"/>
      <c r="CA957" s="650"/>
      <c r="CB957" s="650"/>
      <c r="CC957" s="650"/>
      <c r="CD957" s="650"/>
      <c r="CE957" s="650"/>
      <c r="CF957" s="650"/>
      <c r="CG957" s="650"/>
      <c r="CH957" s="650"/>
    </row>
    <row r="958" spans="1:86" ht="13.5" customHeight="1">
      <c r="A958" s="379"/>
      <c r="B958" s="649"/>
      <c r="C958" s="650"/>
      <c r="D958" s="650"/>
      <c r="E958" s="650"/>
      <c r="F958" s="650"/>
      <c r="G958" s="650"/>
      <c r="H958" s="650"/>
      <c r="I958" s="650"/>
      <c r="J958" s="650"/>
      <c r="K958" s="650"/>
      <c r="L958" s="650"/>
      <c r="M958" s="650"/>
      <c r="N958" s="650"/>
      <c r="O958" s="650"/>
      <c r="P958" s="650"/>
      <c r="Q958" s="650"/>
      <c r="R958" s="650"/>
      <c r="S958" s="650"/>
      <c r="T958" s="650"/>
      <c r="U958" s="650"/>
      <c r="V958" s="650"/>
      <c r="W958" s="650"/>
      <c r="X958" s="650"/>
      <c r="Y958" s="650"/>
      <c r="Z958" s="650"/>
      <c r="AA958" s="650"/>
      <c r="AB958" s="650"/>
      <c r="AC958" s="650"/>
      <c r="AD958" s="650"/>
      <c r="AE958" s="650"/>
      <c r="AF958" s="650"/>
      <c r="AG958" s="650"/>
      <c r="AH958" s="650"/>
      <c r="AI958" s="650"/>
      <c r="AJ958" s="650"/>
      <c r="AK958" s="650"/>
      <c r="AL958" s="650"/>
      <c r="AM958" s="650"/>
      <c r="AN958" s="650"/>
      <c r="AO958" s="650"/>
      <c r="AP958" s="650"/>
      <c r="AQ958" s="650"/>
      <c r="AR958" s="650"/>
      <c r="AS958" s="650"/>
      <c r="AT958" s="650"/>
      <c r="AU958" s="650"/>
      <c r="AV958" s="650"/>
      <c r="AW958" s="650"/>
      <c r="AX958" s="650"/>
      <c r="AY958" s="650"/>
      <c r="AZ958" s="650"/>
      <c r="BA958" s="650"/>
      <c r="BB958" s="650"/>
      <c r="BC958" s="650"/>
      <c r="BD958" s="650"/>
      <c r="BE958" s="650"/>
      <c r="BF958" s="650"/>
      <c r="BG958" s="650"/>
      <c r="BH958" s="650"/>
      <c r="BI958" s="650"/>
      <c r="BJ958" s="650"/>
      <c r="BK958" s="650"/>
      <c r="BL958" s="650"/>
      <c r="BM958" s="650"/>
      <c r="BN958" s="650"/>
      <c r="BO958" s="650"/>
      <c r="BP958" s="650"/>
      <c r="BQ958" s="650"/>
      <c r="BR958" s="650"/>
      <c r="BS958" s="650"/>
      <c r="BT958" s="650"/>
      <c r="BU958" s="650"/>
      <c r="BV958" s="650"/>
      <c r="BW958" s="650"/>
      <c r="BX958" s="650"/>
      <c r="BY958" s="650"/>
      <c r="BZ958" s="650"/>
      <c r="CA958" s="650"/>
      <c r="CB958" s="650"/>
      <c r="CC958" s="650"/>
      <c r="CD958" s="650"/>
      <c r="CE958" s="650"/>
      <c r="CF958" s="650"/>
      <c r="CG958" s="650"/>
      <c r="CH958" s="650"/>
    </row>
    <row r="959" spans="1:86" ht="13.5" customHeight="1">
      <c r="A959" s="379"/>
      <c r="B959" s="649"/>
      <c r="C959" s="650"/>
      <c r="D959" s="650"/>
      <c r="E959" s="650"/>
      <c r="F959" s="650"/>
      <c r="G959" s="650"/>
      <c r="H959" s="650"/>
      <c r="I959" s="650"/>
      <c r="J959" s="650"/>
      <c r="K959" s="650"/>
      <c r="L959" s="650"/>
      <c r="M959" s="650"/>
      <c r="N959" s="650"/>
      <c r="O959" s="650"/>
      <c r="P959" s="650"/>
      <c r="Q959" s="650"/>
      <c r="R959" s="650"/>
      <c r="S959" s="650"/>
      <c r="T959" s="650"/>
      <c r="U959" s="650"/>
      <c r="V959" s="650"/>
      <c r="W959" s="650"/>
      <c r="X959" s="650"/>
      <c r="Y959" s="650"/>
      <c r="Z959" s="650"/>
      <c r="AA959" s="650"/>
      <c r="AB959" s="650"/>
      <c r="AC959" s="650"/>
      <c r="AD959" s="650"/>
      <c r="AE959" s="650"/>
      <c r="AF959" s="650"/>
      <c r="AG959" s="650"/>
      <c r="AH959" s="650"/>
      <c r="AI959" s="650"/>
      <c r="AJ959" s="650"/>
      <c r="AK959" s="650"/>
      <c r="AL959" s="650"/>
      <c r="AM959" s="650"/>
      <c r="AN959" s="650"/>
      <c r="AO959" s="650"/>
      <c r="AP959" s="650"/>
      <c r="AQ959" s="650"/>
      <c r="AR959" s="650"/>
      <c r="AS959" s="650"/>
      <c r="AT959" s="650"/>
      <c r="AU959" s="650"/>
      <c r="AV959" s="650"/>
      <c r="AW959" s="650"/>
      <c r="AX959" s="650"/>
      <c r="AY959" s="650"/>
      <c r="AZ959" s="650"/>
      <c r="BA959" s="650"/>
      <c r="BB959" s="650"/>
      <c r="BC959" s="650"/>
      <c r="BD959" s="650"/>
      <c r="BE959" s="650"/>
      <c r="BF959" s="650"/>
      <c r="BG959" s="650"/>
      <c r="BH959" s="650"/>
      <c r="BI959" s="650"/>
      <c r="BJ959" s="650"/>
      <c r="BK959" s="650"/>
      <c r="BL959" s="650"/>
      <c r="BM959" s="650"/>
      <c r="BN959" s="650"/>
      <c r="BO959" s="650"/>
      <c r="BP959" s="650"/>
      <c r="BQ959" s="650"/>
      <c r="BR959" s="650"/>
      <c r="BS959" s="650"/>
      <c r="BT959" s="650"/>
      <c r="BU959" s="650"/>
      <c r="BV959" s="650"/>
      <c r="BW959" s="650"/>
      <c r="BX959" s="650"/>
      <c r="BY959" s="650"/>
      <c r="BZ959" s="650"/>
      <c r="CA959" s="650"/>
      <c r="CB959" s="650"/>
      <c r="CC959" s="650"/>
      <c r="CD959" s="650"/>
      <c r="CE959" s="650"/>
      <c r="CF959" s="650"/>
      <c r="CG959" s="650"/>
      <c r="CH959" s="650"/>
    </row>
    <row r="960" spans="1:86" ht="13.5" customHeight="1">
      <c r="A960" s="379"/>
      <c r="B960" s="649"/>
      <c r="C960" s="650"/>
      <c r="D960" s="650"/>
      <c r="E960" s="650"/>
      <c r="F960" s="650"/>
      <c r="G960" s="650"/>
      <c r="H960" s="650"/>
      <c r="I960" s="650"/>
      <c r="J960" s="650"/>
      <c r="K960" s="650"/>
      <c r="L960" s="650"/>
      <c r="M960" s="650"/>
      <c r="N960" s="650"/>
      <c r="O960" s="650"/>
      <c r="P960" s="650"/>
      <c r="Q960" s="650"/>
      <c r="R960" s="650"/>
      <c r="S960" s="650"/>
      <c r="T960" s="650"/>
      <c r="U960" s="650"/>
      <c r="V960" s="650"/>
      <c r="W960" s="650"/>
      <c r="X960" s="650"/>
      <c r="Y960" s="650"/>
      <c r="Z960" s="650"/>
      <c r="AA960" s="650"/>
      <c r="AB960" s="650"/>
      <c r="AC960" s="650"/>
      <c r="AD960" s="650"/>
      <c r="AE960" s="650"/>
      <c r="AF960" s="650"/>
      <c r="AG960" s="650"/>
      <c r="AH960" s="650"/>
      <c r="AI960" s="650"/>
      <c r="AJ960" s="650"/>
      <c r="AK960" s="650"/>
      <c r="AL960" s="650"/>
      <c r="AM960" s="650"/>
      <c r="AN960" s="650"/>
      <c r="AO960" s="650"/>
      <c r="AP960" s="650"/>
      <c r="AQ960" s="650"/>
      <c r="AR960" s="650"/>
      <c r="AS960" s="650"/>
      <c r="AT960" s="650"/>
      <c r="AU960" s="650"/>
      <c r="AV960" s="650"/>
      <c r="AW960" s="650"/>
      <c r="AX960" s="650"/>
      <c r="AY960" s="650"/>
      <c r="AZ960" s="650"/>
      <c r="BA960" s="650"/>
      <c r="BB960" s="650"/>
      <c r="BC960" s="650"/>
      <c r="BD960" s="650"/>
      <c r="BE960" s="650"/>
      <c r="BF960" s="650"/>
      <c r="BG960" s="650"/>
      <c r="BH960" s="650"/>
      <c r="BI960" s="650"/>
      <c r="BJ960" s="650"/>
      <c r="BK960" s="650"/>
      <c r="BL960" s="650"/>
      <c r="BM960" s="650"/>
      <c r="BN960" s="650"/>
      <c r="BO960" s="650"/>
      <c r="BP960" s="650"/>
      <c r="BQ960" s="650"/>
      <c r="BR960" s="650"/>
      <c r="BS960" s="650"/>
      <c r="BT960" s="650"/>
      <c r="BU960" s="650"/>
      <c r="BV960" s="650"/>
      <c r="BW960" s="650"/>
      <c r="BX960" s="650"/>
      <c r="BY960" s="650"/>
      <c r="BZ960" s="650"/>
      <c r="CA960" s="650"/>
      <c r="CB960" s="650"/>
      <c r="CC960" s="650"/>
      <c r="CD960" s="650"/>
      <c r="CE960" s="650"/>
      <c r="CF960" s="650"/>
      <c r="CG960" s="650"/>
      <c r="CH960" s="650"/>
    </row>
    <row r="961" spans="1:86" ht="13.5" customHeight="1">
      <c r="A961" s="379"/>
      <c r="B961" s="649"/>
      <c r="C961" s="650"/>
      <c r="D961" s="650"/>
      <c r="E961" s="650"/>
      <c r="F961" s="650"/>
      <c r="G961" s="650"/>
      <c r="H961" s="650"/>
      <c r="I961" s="650"/>
      <c r="J961" s="650"/>
      <c r="K961" s="650"/>
      <c r="L961" s="650"/>
      <c r="M961" s="650"/>
      <c r="N961" s="650"/>
      <c r="O961" s="650"/>
      <c r="P961" s="650"/>
      <c r="Q961" s="650"/>
      <c r="R961" s="650"/>
      <c r="S961" s="650"/>
      <c r="T961" s="650"/>
      <c r="U961" s="650"/>
      <c r="V961" s="650"/>
      <c r="W961" s="650"/>
      <c r="X961" s="650"/>
      <c r="Y961" s="650"/>
      <c r="Z961" s="650"/>
      <c r="AA961" s="650"/>
      <c r="AB961" s="650"/>
      <c r="AC961" s="650"/>
      <c r="AD961" s="650"/>
      <c r="AE961" s="650"/>
      <c r="AF961" s="650"/>
      <c r="AG961" s="650"/>
      <c r="AH961" s="650"/>
      <c r="AI961" s="650"/>
      <c r="AJ961" s="650"/>
      <c r="AK961" s="650"/>
      <c r="AL961" s="650"/>
      <c r="AM961" s="650"/>
      <c r="AN961" s="650"/>
      <c r="AO961" s="650"/>
      <c r="AP961" s="650"/>
      <c r="AQ961" s="650"/>
      <c r="AR961" s="650"/>
      <c r="AS961" s="650"/>
      <c r="AT961" s="650"/>
      <c r="AU961" s="650"/>
      <c r="AV961" s="650"/>
      <c r="AW961" s="650"/>
      <c r="AX961" s="650"/>
      <c r="AY961" s="650"/>
      <c r="AZ961" s="650"/>
      <c r="BA961" s="650"/>
      <c r="BB961" s="650"/>
      <c r="BC961" s="650"/>
      <c r="BD961" s="650"/>
      <c r="BE961" s="650"/>
      <c r="BF961" s="650"/>
      <c r="BG961" s="650"/>
      <c r="BH961" s="650"/>
      <c r="BI961" s="650"/>
      <c r="BJ961" s="650"/>
      <c r="BK961" s="650"/>
      <c r="BL961" s="650"/>
      <c r="BM961" s="650"/>
      <c r="BN961" s="650"/>
      <c r="BO961" s="650"/>
      <c r="BP961" s="650"/>
      <c r="BQ961" s="650"/>
      <c r="BR961" s="650"/>
      <c r="BS961" s="650"/>
      <c r="BT961" s="650"/>
      <c r="BU961" s="650"/>
      <c r="BV961" s="650"/>
      <c r="BW961" s="650"/>
      <c r="BX961" s="650"/>
      <c r="BY961" s="650"/>
      <c r="BZ961" s="650"/>
      <c r="CA961" s="650"/>
      <c r="CB961" s="650"/>
      <c r="CC961" s="650"/>
      <c r="CD961" s="650"/>
      <c r="CE961" s="650"/>
      <c r="CF961" s="650"/>
      <c r="CG961" s="650"/>
      <c r="CH961" s="650"/>
    </row>
    <row r="962" spans="1:86" ht="13.5" customHeight="1">
      <c r="A962" s="379"/>
      <c r="B962" s="649"/>
      <c r="C962" s="650"/>
      <c r="D962" s="650"/>
      <c r="E962" s="650"/>
      <c r="F962" s="650"/>
      <c r="G962" s="650"/>
      <c r="H962" s="650"/>
      <c r="I962" s="650"/>
      <c r="J962" s="650"/>
      <c r="K962" s="650"/>
      <c r="L962" s="650"/>
      <c r="M962" s="650"/>
      <c r="N962" s="650"/>
      <c r="O962" s="650"/>
      <c r="P962" s="650"/>
      <c r="Q962" s="650"/>
      <c r="R962" s="650"/>
      <c r="S962" s="650"/>
      <c r="T962" s="650"/>
      <c r="U962" s="650"/>
      <c r="V962" s="650"/>
      <c r="W962" s="650"/>
      <c r="X962" s="650"/>
      <c r="Y962" s="650"/>
      <c r="Z962" s="650"/>
      <c r="AA962" s="650"/>
      <c r="AB962" s="650"/>
      <c r="AC962" s="650"/>
      <c r="AD962" s="650"/>
      <c r="AE962" s="650"/>
      <c r="AF962" s="650"/>
      <c r="AG962" s="650"/>
      <c r="AH962" s="650"/>
      <c r="AI962" s="650"/>
      <c r="AJ962" s="650"/>
      <c r="AK962" s="650"/>
      <c r="AL962" s="650"/>
      <c r="AM962" s="650"/>
      <c r="AN962" s="650"/>
      <c r="AO962" s="650"/>
      <c r="AP962" s="650"/>
      <c r="AQ962" s="650"/>
      <c r="AR962" s="650"/>
      <c r="AS962" s="650"/>
      <c r="AT962" s="650"/>
      <c r="AU962" s="650"/>
      <c r="AV962" s="650"/>
      <c r="AW962" s="650"/>
      <c r="AX962" s="650"/>
      <c r="AY962" s="650"/>
      <c r="AZ962" s="650"/>
      <c r="BA962" s="650"/>
      <c r="BB962" s="650"/>
      <c r="BC962" s="650"/>
      <c r="BD962" s="650"/>
      <c r="BE962" s="650"/>
      <c r="BF962" s="650"/>
      <c r="BG962" s="650"/>
      <c r="BH962" s="650"/>
      <c r="BI962" s="650"/>
      <c r="BJ962" s="650"/>
      <c r="BK962" s="650"/>
      <c r="BL962" s="650"/>
      <c r="BM962" s="650"/>
      <c r="BN962" s="650"/>
      <c r="BO962" s="650"/>
      <c r="BP962" s="650"/>
      <c r="BQ962" s="650"/>
      <c r="BR962" s="650"/>
      <c r="BS962" s="650"/>
      <c r="BT962" s="650"/>
      <c r="BU962" s="650"/>
      <c r="BV962" s="650"/>
      <c r="BW962" s="650"/>
      <c r="BX962" s="650"/>
      <c r="BY962" s="650"/>
      <c r="BZ962" s="650"/>
      <c r="CA962" s="650"/>
      <c r="CB962" s="650"/>
      <c r="CC962" s="650"/>
      <c r="CD962" s="650"/>
      <c r="CE962" s="650"/>
      <c r="CF962" s="650"/>
      <c r="CG962" s="650"/>
      <c r="CH962" s="650"/>
    </row>
    <row r="963" spans="1:86" ht="13.5" customHeight="1">
      <c r="A963" s="379"/>
      <c r="B963" s="649"/>
      <c r="C963" s="650"/>
      <c r="D963" s="650"/>
      <c r="E963" s="650"/>
      <c r="F963" s="650"/>
      <c r="G963" s="650"/>
      <c r="H963" s="650"/>
      <c r="I963" s="650"/>
      <c r="J963" s="650"/>
      <c r="K963" s="650"/>
      <c r="L963" s="650"/>
      <c r="M963" s="650"/>
      <c r="N963" s="650"/>
      <c r="O963" s="650"/>
      <c r="P963" s="650"/>
      <c r="Q963" s="650"/>
      <c r="R963" s="650"/>
      <c r="S963" s="650"/>
      <c r="T963" s="650"/>
      <c r="U963" s="650"/>
      <c r="V963" s="650"/>
      <c r="W963" s="650"/>
      <c r="X963" s="650"/>
      <c r="Y963" s="650"/>
      <c r="Z963" s="650"/>
      <c r="AA963" s="650"/>
      <c r="AB963" s="650"/>
      <c r="AC963" s="650"/>
      <c r="AD963" s="650"/>
      <c r="AE963" s="650"/>
      <c r="AF963" s="650"/>
      <c r="AG963" s="650"/>
      <c r="AH963" s="650"/>
      <c r="AI963" s="650"/>
      <c r="AJ963" s="650"/>
      <c r="AK963" s="650"/>
      <c r="AL963" s="650"/>
      <c r="AM963" s="650"/>
      <c r="AN963" s="650"/>
      <c r="AO963" s="650"/>
      <c r="AP963" s="650"/>
      <c r="AQ963" s="650"/>
      <c r="AR963" s="650"/>
      <c r="AS963" s="650"/>
      <c r="AT963" s="650"/>
      <c r="AU963" s="650"/>
      <c r="AV963" s="650"/>
      <c r="AW963" s="650"/>
      <c r="AX963" s="650"/>
      <c r="AY963" s="650"/>
      <c r="AZ963" s="650"/>
      <c r="BA963" s="650"/>
      <c r="BB963" s="650"/>
      <c r="BC963" s="650"/>
      <c r="BD963" s="650"/>
      <c r="BE963" s="650"/>
      <c r="BF963" s="650"/>
      <c r="BG963" s="650"/>
      <c r="BH963" s="650"/>
      <c r="BI963" s="650"/>
      <c r="BJ963" s="650"/>
      <c r="BK963" s="650"/>
      <c r="BL963" s="650"/>
      <c r="BM963" s="650"/>
      <c r="BN963" s="650"/>
      <c r="BO963" s="650"/>
      <c r="BP963" s="650"/>
      <c r="BQ963" s="650"/>
      <c r="BR963" s="650"/>
      <c r="BS963" s="650"/>
      <c r="BT963" s="650"/>
      <c r="BU963" s="650"/>
      <c r="BV963" s="650"/>
      <c r="BW963" s="650"/>
      <c r="BX963" s="650"/>
      <c r="BY963" s="650"/>
      <c r="BZ963" s="650"/>
      <c r="CA963" s="650"/>
      <c r="CB963" s="650"/>
      <c r="CC963" s="650"/>
      <c r="CD963" s="650"/>
      <c r="CE963" s="650"/>
      <c r="CF963" s="650"/>
      <c r="CG963" s="650"/>
      <c r="CH963" s="650"/>
    </row>
    <row r="964" spans="1:86" ht="13.5" customHeight="1">
      <c r="A964" s="379"/>
      <c r="B964" s="649"/>
      <c r="C964" s="650"/>
      <c r="D964" s="650"/>
      <c r="E964" s="650"/>
      <c r="F964" s="650"/>
      <c r="G964" s="650"/>
      <c r="H964" s="650"/>
      <c r="I964" s="650"/>
      <c r="J964" s="650"/>
      <c r="K964" s="650"/>
      <c r="L964" s="650"/>
      <c r="M964" s="650"/>
      <c r="N964" s="650"/>
      <c r="O964" s="650"/>
      <c r="P964" s="650"/>
      <c r="Q964" s="650"/>
      <c r="R964" s="650"/>
      <c r="S964" s="650"/>
      <c r="T964" s="650"/>
      <c r="U964" s="650"/>
      <c r="V964" s="650"/>
      <c r="W964" s="650"/>
      <c r="X964" s="650"/>
      <c r="Y964" s="650"/>
      <c r="Z964" s="650"/>
      <c r="AA964" s="650"/>
      <c r="AB964" s="650"/>
      <c r="AC964" s="650"/>
      <c r="AD964" s="650"/>
      <c r="AE964" s="650"/>
      <c r="AF964" s="650"/>
      <c r="AG964" s="650"/>
      <c r="AH964" s="650"/>
      <c r="AI964" s="650"/>
      <c r="AJ964" s="650"/>
      <c r="AK964" s="650"/>
      <c r="AL964" s="650"/>
      <c r="AM964" s="650"/>
      <c r="AN964" s="650"/>
      <c r="AO964" s="650"/>
      <c r="AP964" s="650"/>
      <c r="AQ964" s="650"/>
      <c r="AR964" s="650"/>
      <c r="AS964" s="650"/>
      <c r="AT964" s="650"/>
      <c r="AU964" s="650"/>
      <c r="AV964" s="650"/>
      <c r="AW964" s="650"/>
      <c r="AX964" s="650"/>
      <c r="AY964" s="650"/>
      <c r="AZ964" s="650"/>
      <c r="BA964" s="650"/>
      <c r="BB964" s="650"/>
      <c r="BC964" s="650"/>
      <c r="BD964" s="650"/>
      <c r="BE964" s="650"/>
      <c r="BF964" s="650"/>
      <c r="BG964" s="650"/>
      <c r="BH964" s="650"/>
      <c r="BI964" s="650"/>
      <c r="BJ964" s="650"/>
      <c r="BK964" s="650"/>
      <c r="BL964" s="650"/>
      <c r="BM964" s="650"/>
      <c r="BN964" s="650"/>
      <c r="BO964" s="650"/>
      <c r="BP964" s="650"/>
      <c r="BQ964" s="650"/>
      <c r="BR964" s="650"/>
      <c r="BS964" s="650"/>
      <c r="BT964" s="650"/>
      <c r="BU964" s="650"/>
      <c r="BV964" s="650"/>
      <c r="BW964" s="650"/>
      <c r="BX964" s="650"/>
      <c r="BY964" s="650"/>
      <c r="BZ964" s="650"/>
      <c r="CA964" s="650"/>
      <c r="CB964" s="650"/>
      <c r="CC964" s="650"/>
      <c r="CD964" s="650"/>
      <c r="CE964" s="650"/>
      <c r="CF964" s="650"/>
      <c r="CG964" s="650"/>
      <c r="CH964" s="650"/>
    </row>
    <row r="965" spans="1:86" ht="13.5" customHeight="1">
      <c r="A965" s="379"/>
      <c r="B965" s="649"/>
      <c r="C965" s="650"/>
      <c r="D965" s="650"/>
      <c r="E965" s="650"/>
      <c r="F965" s="650"/>
      <c r="G965" s="650"/>
      <c r="H965" s="650"/>
      <c r="I965" s="650"/>
      <c r="J965" s="650"/>
      <c r="K965" s="650"/>
      <c r="L965" s="650"/>
      <c r="M965" s="650"/>
      <c r="N965" s="650"/>
      <c r="O965" s="650"/>
      <c r="P965" s="650"/>
      <c r="Q965" s="650"/>
      <c r="R965" s="650"/>
      <c r="S965" s="650"/>
      <c r="T965" s="650"/>
      <c r="U965" s="650"/>
      <c r="V965" s="650"/>
      <c r="W965" s="650"/>
      <c r="X965" s="650"/>
      <c r="Y965" s="650"/>
      <c r="Z965" s="650"/>
      <c r="AA965" s="650"/>
      <c r="AB965" s="650"/>
      <c r="AC965" s="650"/>
      <c r="AD965" s="650"/>
      <c r="AE965" s="650"/>
      <c r="AF965" s="650"/>
      <c r="AG965" s="650"/>
      <c r="AH965" s="650"/>
      <c r="AI965" s="650"/>
      <c r="AJ965" s="650"/>
      <c r="AK965" s="650"/>
      <c r="AL965" s="650"/>
      <c r="AM965" s="650"/>
      <c r="AN965" s="650"/>
      <c r="AO965" s="650"/>
      <c r="AP965" s="650"/>
      <c r="AQ965" s="650"/>
      <c r="AR965" s="650"/>
      <c r="AS965" s="650"/>
      <c r="AT965" s="650"/>
      <c r="AU965" s="650"/>
      <c r="AV965" s="650"/>
      <c r="AW965" s="650"/>
      <c r="AX965" s="650"/>
      <c r="AY965" s="650"/>
      <c r="AZ965" s="650"/>
      <c r="BA965" s="650"/>
      <c r="BB965" s="650"/>
      <c r="BC965" s="650"/>
      <c r="BD965" s="650"/>
      <c r="BE965" s="650"/>
      <c r="BF965" s="650"/>
      <c r="BG965" s="650"/>
      <c r="BH965" s="650"/>
      <c r="BI965" s="650"/>
      <c r="BJ965" s="650"/>
      <c r="BK965" s="650"/>
      <c r="BL965" s="650"/>
      <c r="BM965" s="650"/>
      <c r="BN965" s="650"/>
      <c r="BO965" s="650"/>
      <c r="BP965" s="650"/>
      <c r="BQ965" s="650"/>
      <c r="BR965" s="650"/>
      <c r="BS965" s="650"/>
      <c r="BT965" s="650"/>
      <c r="BU965" s="650"/>
      <c r="BV965" s="650"/>
      <c r="BW965" s="650"/>
      <c r="BX965" s="650"/>
      <c r="BY965" s="650"/>
      <c r="BZ965" s="650"/>
      <c r="CA965" s="650"/>
      <c r="CB965" s="650"/>
      <c r="CC965" s="650"/>
      <c r="CD965" s="650"/>
      <c r="CE965" s="650"/>
      <c r="CF965" s="650"/>
      <c r="CG965" s="650"/>
      <c r="CH965" s="650"/>
    </row>
    <row r="966" spans="1:86" ht="13.5" customHeight="1">
      <c r="A966" s="379"/>
      <c r="B966" s="649"/>
      <c r="C966" s="650"/>
      <c r="D966" s="650"/>
      <c r="E966" s="650"/>
      <c r="F966" s="650"/>
      <c r="G966" s="650"/>
      <c r="H966" s="650"/>
      <c r="I966" s="650"/>
      <c r="J966" s="650"/>
      <c r="K966" s="650"/>
      <c r="L966" s="650"/>
      <c r="M966" s="650"/>
      <c r="N966" s="650"/>
      <c r="O966" s="650"/>
      <c r="P966" s="650"/>
      <c r="Q966" s="650"/>
      <c r="R966" s="650"/>
      <c r="S966" s="650"/>
      <c r="T966" s="650"/>
      <c r="U966" s="650"/>
      <c r="V966" s="650"/>
      <c r="W966" s="650"/>
      <c r="X966" s="650"/>
      <c r="Y966" s="650"/>
      <c r="Z966" s="650"/>
      <c r="AA966" s="650"/>
      <c r="AB966" s="650"/>
      <c r="AC966" s="650"/>
      <c r="AD966" s="650"/>
      <c r="AE966" s="650"/>
      <c r="AF966" s="650"/>
      <c r="AG966" s="650"/>
      <c r="AH966" s="650"/>
      <c r="AI966" s="650"/>
      <c r="AJ966" s="650"/>
      <c r="AK966" s="650"/>
      <c r="AL966" s="650"/>
      <c r="AM966" s="650"/>
      <c r="AN966" s="650"/>
      <c r="AO966" s="650"/>
      <c r="AP966" s="650"/>
      <c r="AQ966" s="650"/>
      <c r="AR966" s="650"/>
      <c r="AS966" s="650"/>
      <c r="AT966" s="650"/>
      <c r="AU966" s="650"/>
      <c r="AV966" s="650"/>
      <c r="AW966" s="650"/>
      <c r="AX966" s="650"/>
      <c r="AY966" s="650"/>
      <c r="AZ966" s="650"/>
      <c r="BA966" s="650"/>
      <c r="BB966" s="650"/>
      <c r="BC966" s="650"/>
      <c r="BD966" s="650"/>
      <c r="BE966" s="650"/>
      <c r="BF966" s="650"/>
      <c r="BG966" s="650"/>
      <c r="BH966" s="650"/>
      <c r="BI966" s="650"/>
      <c r="BJ966" s="650"/>
      <c r="BK966" s="650"/>
      <c r="BL966" s="650"/>
      <c r="BM966" s="650"/>
      <c r="BN966" s="650"/>
      <c r="BO966" s="650"/>
      <c r="BP966" s="650"/>
      <c r="BQ966" s="650"/>
      <c r="BR966" s="650"/>
      <c r="BS966" s="650"/>
      <c r="BT966" s="650"/>
      <c r="BU966" s="650"/>
      <c r="BV966" s="650"/>
      <c r="BW966" s="650"/>
      <c r="BX966" s="650"/>
      <c r="BY966" s="650"/>
      <c r="BZ966" s="650"/>
      <c r="CA966" s="650"/>
      <c r="CB966" s="650"/>
      <c r="CC966" s="650"/>
      <c r="CD966" s="650"/>
      <c r="CE966" s="650"/>
      <c r="CF966" s="650"/>
      <c r="CG966" s="650"/>
      <c r="CH966" s="650"/>
    </row>
    <row r="967" spans="1:86" ht="13.5" customHeight="1">
      <c r="A967" s="379"/>
      <c r="B967" s="649"/>
      <c r="C967" s="650"/>
      <c r="D967" s="650"/>
      <c r="E967" s="650"/>
      <c r="F967" s="650"/>
      <c r="G967" s="650"/>
      <c r="H967" s="650"/>
      <c r="I967" s="650"/>
      <c r="J967" s="650"/>
      <c r="K967" s="650"/>
      <c r="L967" s="650"/>
      <c r="M967" s="650"/>
      <c r="N967" s="650"/>
      <c r="O967" s="650"/>
      <c r="P967" s="650"/>
      <c r="Q967" s="650"/>
      <c r="R967" s="650"/>
      <c r="S967" s="650"/>
      <c r="T967" s="650"/>
      <c r="U967" s="650"/>
      <c r="V967" s="650"/>
      <c r="W967" s="650"/>
      <c r="X967" s="650"/>
      <c r="Y967" s="650"/>
      <c r="Z967" s="650"/>
      <c r="AA967" s="650"/>
      <c r="AB967" s="650"/>
      <c r="AC967" s="650"/>
      <c r="AD967" s="650"/>
      <c r="AE967" s="650"/>
      <c r="AF967" s="650"/>
      <c r="AG967" s="650"/>
      <c r="AH967" s="650"/>
      <c r="AI967" s="650"/>
      <c r="AJ967" s="650"/>
      <c r="AK967" s="650"/>
      <c r="AL967" s="650"/>
      <c r="AM967" s="650"/>
      <c r="AN967" s="650"/>
      <c r="AO967" s="650"/>
      <c r="AP967" s="650"/>
      <c r="AQ967" s="650"/>
      <c r="AR967" s="650"/>
      <c r="AS967" s="650"/>
      <c r="AT967" s="650"/>
      <c r="AU967" s="650"/>
      <c r="AV967" s="650"/>
      <c r="AW967" s="650"/>
      <c r="AX967" s="650"/>
      <c r="AY967" s="650"/>
      <c r="AZ967" s="650"/>
      <c r="BA967" s="650"/>
      <c r="BB967" s="650"/>
      <c r="BC967" s="650"/>
      <c r="BD967" s="650"/>
      <c r="BE967" s="650"/>
      <c r="BF967" s="650"/>
      <c r="BG967" s="650"/>
      <c r="BH967" s="650"/>
      <c r="BI967" s="650"/>
      <c r="BJ967" s="650"/>
      <c r="BK967" s="650"/>
      <c r="BL967" s="650"/>
      <c r="BM967" s="650"/>
      <c r="BN967" s="650"/>
      <c r="BO967" s="650"/>
      <c r="BP967" s="650"/>
      <c r="BQ967" s="650"/>
      <c r="BR967" s="650"/>
      <c r="BS967" s="650"/>
      <c r="BT967" s="650"/>
      <c r="BU967" s="650"/>
      <c r="BV967" s="650"/>
      <c r="BW967" s="650"/>
      <c r="BX967" s="650"/>
      <c r="BY967" s="650"/>
      <c r="BZ967" s="650"/>
      <c r="CA967" s="650"/>
      <c r="CB967" s="650"/>
      <c r="CC967" s="650"/>
      <c r="CD967" s="650"/>
      <c r="CE967" s="650"/>
      <c r="CF967" s="650"/>
      <c r="CG967" s="650"/>
      <c r="CH967" s="650"/>
    </row>
    <row r="968" spans="1:86" ht="13.5" customHeight="1">
      <c r="A968" s="379"/>
      <c r="B968" s="649"/>
      <c r="C968" s="650"/>
      <c r="D968" s="650"/>
      <c r="E968" s="650"/>
      <c r="F968" s="650"/>
      <c r="G968" s="650"/>
      <c r="H968" s="650"/>
      <c r="I968" s="650"/>
      <c r="J968" s="650"/>
      <c r="K968" s="650"/>
      <c r="L968" s="650"/>
      <c r="M968" s="650"/>
      <c r="N968" s="650"/>
      <c r="O968" s="650"/>
      <c r="P968" s="650"/>
      <c r="Q968" s="650"/>
      <c r="R968" s="650"/>
      <c r="S968" s="650"/>
      <c r="T968" s="650"/>
      <c r="U968" s="650"/>
      <c r="V968" s="650"/>
      <c r="W968" s="650"/>
      <c r="X968" s="650"/>
      <c r="Y968" s="650"/>
      <c r="Z968" s="650"/>
      <c r="AA968" s="650"/>
      <c r="AB968" s="650"/>
      <c r="AC968" s="650"/>
      <c r="AD968" s="650"/>
      <c r="AE968" s="650"/>
      <c r="AF968" s="650"/>
      <c r="AG968" s="650"/>
      <c r="AH968" s="650"/>
      <c r="AI968" s="650"/>
      <c r="AJ968" s="650"/>
      <c r="AK968" s="650"/>
      <c r="AL968" s="650"/>
      <c r="AM968" s="650"/>
      <c r="AN968" s="650"/>
      <c r="AO968" s="650"/>
      <c r="AP968" s="650"/>
      <c r="AQ968" s="650"/>
      <c r="AR968" s="650"/>
      <c r="AS968" s="650"/>
      <c r="AT968" s="650"/>
      <c r="AU968" s="650"/>
      <c r="AV968" s="650"/>
      <c r="AW968" s="650"/>
      <c r="AX968" s="650"/>
      <c r="AY968" s="650"/>
      <c r="AZ968" s="650"/>
      <c r="BA968" s="650"/>
      <c r="BB968" s="650"/>
      <c r="BC968" s="650"/>
      <c r="BD968" s="650"/>
      <c r="BE968" s="650"/>
      <c r="BF968" s="650"/>
      <c r="BG968" s="650"/>
      <c r="BH968" s="650"/>
      <c r="BI968" s="650"/>
      <c r="BJ968" s="650"/>
      <c r="BK968" s="650"/>
      <c r="BL968" s="650"/>
      <c r="BM968" s="650"/>
      <c r="BN968" s="650"/>
      <c r="BO968" s="650"/>
      <c r="BP968" s="650"/>
      <c r="BQ968" s="650"/>
      <c r="BR968" s="650"/>
      <c r="BS968" s="650"/>
      <c r="BT968" s="650"/>
      <c r="BU968" s="650"/>
      <c r="BV968" s="650"/>
      <c r="BW968" s="650"/>
      <c r="BX968" s="650"/>
      <c r="BY968" s="650"/>
      <c r="BZ968" s="650"/>
      <c r="CA968" s="650"/>
      <c r="CB968" s="650"/>
      <c r="CC968" s="650"/>
      <c r="CD968" s="650"/>
      <c r="CE968" s="650"/>
      <c r="CF968" s="650"/>
      <c r="CG968" s="650"/>
      <c r="CH968" s="650"/>
    </row>
    <row r="969" spans="1:86" ht="13.5" customHeight="1">
      <c r="A969" s="379"/>
      <c r="B969" s="649"/>
      <c r="C969" s="650"/>
      <c r="D969" s="650"/>
      <c r="E969" s="650"/>
      <c r="F969" s="650"/>
      <c r="G969" s="650"/>
      <c r="H969" s="650"/>
      <c r="I969" s="650"/>
      <c r="J969" s="650"/>
      <c r="K969" s="650"/>
      <c r="L969" s="650"/>
      <c r="M969" s="650"/>
      <c r="N969" s="650"/>
      <c r="O969" s="650"/>
      <c r="P969" s="650"/>
      <c r="Q969" s="650"/>
      <c r="R969" s="650"/>
      <c r="S969" s="650"/>
      <c r="T969" s="650"/>
      <c r="U969" s="650"/>
      <c r="V969" s="650"/>
      <c r="W969" s="650"/>
      <c r="X969" s="650"/>
      <c r="Y969" s="650"/>
      <c r="Z969" s="650"/>
      <c r="AA969" s="650"/>
      <c r="AB969" s="650"/>
      <c r="AC969" s="650"/>
      <c r="AD969" s="650"/>
      <c r="AE969" s="650"/>
      <c r="AF969" s="650"/>
      <c r="AG969" s="650"/>
      <c r="AH969" s="650"/>
      <c r="AI969" s="650"/>
      <c r="AJ969" s="650"/>
      <c r="AK969" s="650"/>
      <c r="AL969" s="650"/>
      <c r="AM969" s="650"/>
      <c r="AN969" s="650"/>
      <c r="AO969" s="650"/>
      <c r="AP969" s="650"/>
      <c r="AQ969" s="650"/>
      <c r="AR969" s="650"/>
      <c r="AS969" s="650"/>
      <c r="AT969" s="650"/>
      <c r="AU969" s="650"/>
      <c r="AV969" s="650"/>
      <c r="AW969" s="650"/>
      <c r="AX969" s="650"/>
      <c r="AY969" s="650"/>
      <c r="AZ969" s="650"/>
      <c r="BA969" s="650"/>
      <c r="BB969" s="650"/>
      <c r="BC969" s="650"/>
      <c r="BD969" s="650"/>
      <c r="BE969" s="650"/>
      <c r="BF969" s="650"/>
      <c r="BG969" s="650"/>
      <c r="BH969" s="650"/>
      <c r="BI969" s="650"/>
      <c r="BJ969" s="650"/>
      <c r="BK969" s="650"/>
      <c r="BL969" s="650"/>
      <c r="BM969" s="650"/>
      <c r="BN969" s="650"/>
      <c r="BO969" s="650"/>
      <c r="BP969" s="650"/>
      <c r="BQ969" s="650"/>
      <c r="BR969" s="650"/>
      <c r="BS969" s="650"/>
      <c r="BT969" s="650"/>
      <c r="BU969" s="650"/>
      <c r="BV969" s="650"/>
      <c r="BW969" s="650"/>
      <c r="BX969" s="650"/>
      <c r="BY969" s="650"/>
      <c r="BZ969" s="650"/>
      <c r="CA969" s="650"/>
      <c r="CB969" s="650"/>
      <c r="CC969" s="650"/>
      <c r="CD969" s="650"/>
      <c r="CE969" s="650"/>
      <c r="CF969" s="650"/>
      <c r="CG969" s="650"/>
      <c r="CH969" s="650"/>
    </row>
    <row r="970" spans="1:86" ht="13.5" customHeight="1">
      <c r="A970" s="379"/>
      <c r="B970" s="649"/>
      <c r="C970" s="650"/>
      <c r="D970" s="650"/>
      <c r="E970" s="650"/>
      <c r="F970" s="650"/>
      <c r="G970" s="650"/>
      <c r="H970" s="650"/>
      <c r="I970" s="650"/>
      <c r="J970" s="650"/>
      <c r="K970" s="650"/>
      <c r="L970" s="650"/>
      <c r="M970" s="650"/>
      <c r="N970" s="650"/>
      <c r="O970" s="650"/>
      <c r="P970" s="650"/>
      <c r="Q970" s="650"/>
      <c r="R970" s="650"/>
      <c r="S970" s="650"/>
      <c r="T970" s="650"/>
      <c r="U970" s="650"/>
      <c r="V970" s="650"/>
      <c r="W970" s="650"/>
      <c r="X970" s="650"/>
      <c r="Y970" s="650"/>
      <c r="Z970" s="650"/>
      <c r="AA970" s="650"/>
      <c r="AB970" s="650"/>
      <c r="AC970" s="650"/>
      <c r="AD970" s="650"/>
      <c r="AE970" s="650"/>
      <c r="AF970" s="650"/>
      <c r="AG970" s="650"/>
      <c r="AH970" s="650"/>
      <c r="AI970" s="650"/>
      <c r="AJ970" s="650"/>
      <c r="AK970" s="650"/>
      <c r="AL970" s="650"/>
      <c r="AM970" s="650"/>
      <c r="AN970" s="650"/>
      <c r="AO970" s="650"/>
      <c r="AP970" s="650"/>
      <c r="AQ970" s="650"/>
      <c r="AR970" s="650"/>
      <c r="AS970" s="650"/>
      <c r="AT970" s="650"/>
      <c r="AU970" s="650"/>
      <c r="AV970" s="650"/>
      <c r="AW970" s="650"/>
      <c r="AX970" s="650"/>
      <c r="AY970" s="650"/>
      <c r="AZ970" s="650"/>
      <c r="BA970" s="650"/>
      <c r="BB970" s="650"/>
      <c r="BC970" s="650"/>
      <c r="BD970" s="650"/>
      <c r="BE970" s="650"/>
      <c r="BF970" s="650"/>
      <c r="BG970" s="650"/>
      <c r="BH970" s="650"/>
      <c r="BI970" s="650"/>
      <c r="BJ970" s="650"/>
      <c r="BK970" s="650"/>
      <c r="BL970" s="650"/>
      <c r="BM970" s="650"/>
      <c r="BN970" s="650"/>
      <c r="BO970" s="650"/>
      <c r="BP970" s="650"/>
      <c r="BQ970" s="650"/>
      <c r="BR970" s="650"/>
      <c r="BS970" s="650"/>
      <c r="BT970" s="650"/>
      <c r="BU970" s="650"/>
      <c r="BV970" s="650"/>
      <c r="BW970" s="650"/>
      <c r="BX970" s="650"/>
      <c r="BY970" s="650"/>
      <c r="BZ970" s="650"/>
      <c r="CA970" s="650"/>
      <c r="CB970" s="650"/>
      <c r="CC970" s="650"/>
      <c r="CD970" s="650"/>
      <c r="CE970" s="650"/>
      <c r="CF970" s="650"/>
      <c r="CG970" s="650"/>
      <c r="CH970" s="650"/>
    </row>
    <row r="971" spans="1:86" ht="13.5" customHeight="1">
      <c r="A971" s="379"/>
      <c r="B971" s="649"/>
      <c r="C971" s="650"/>
      <c r="D971" s="650"/>
      <c r="E971" s="650"/>
      <c r="F971" s="650"/>
      <c r="G971" s="650"/>
      <c r="H971" s="650"/>
      <c r="I971" s="650"/>
      <c r="J971" s="650"/>
      <c r="K971" s="650"/>
      <c r="L971" s="650"/>
      <c r="M971" s="650"/>
      <c r="N971" s="650"/>
      <c r="O971" s="650"/>
      <c r="P971" s="650"/>
      <c r="Q971" s="650"/>
      <c r="R971" s="650"/>
      <c r="S971" s="650"/>
      <c r="T971" s="650"/>
      <c r="U971" s="650"/>
      <c r="V971" s="650"/>
      <c r="W971" s="650"/>
      <c r="X971" s="650"/>
      <c r="Y971" s="650"/>
      <c r="Z971" s="650"/>
      <c r="AA971" s="650"/>
      <c r="AB971" s="650"/>
      <c r="AC971" s="650"/>
      <c r="AD971" s="650"/>
      <c r="AE971" s="650"/>
      <c r="AF971" s="650"/>
      <c r="AG971" s="650"/>
      <c r="AH971" s="650"/>
      <c r="AI971" s="650"/>
      <c r="AJ971" s="650"/>
      <c r="AK971" s="650"/>
      <c r="AL971" s="650"/>
      <c r="AM971" s="650"/>
      <c r="AN971" s="650"/>
      <c r="AO971" s="650"/>
      <c r="AP971" s="650"/>
      <c r="AQ971" s="650"/>
      <c r="AR971" s="650"/>
      <c r="AS971" s="650"/>
      <c r="AT971" s="650"/>
      <c r="AU971" s="650"/>
      <c r="AV971" s="650"/>
      <c r="AW971" s="650"/>
      <c r="AX971" s="650"/>
      <c r="AY971" s="650"/>
      <c r="AZ971" s="650"/>
      <c r="BA971" s="650"/>
      <c r="BB971" s="650"/>
      <c r="BC971" s="650"/>
      <c r="BD971" s="650"/>
      <c r="BE971" s="650"/>
      <c r="BF971" s="650"/>
      <c r="BG971" s="650"/>
      <c r="BH971" s="650"/>
      <c r="BI971" s="650"/>
      <c r="BJ971" s="650"/>
      <c r="BK971" s="650"/>
      <c r="BL971" s="650"/>
      <c r="BM971" s="650"/>
      <c r="BN971" s="650"/>
      <c r="BO971" s="650"/>
      <c r="BP971" s="650"/>
      <c r="BQ971" s="650"/>
      <c r="BR971" s="650"/>
      <c r="BS971" s="650"/>
      <c r="BT971" s="650"/>
      <c r="BU971" s="650"/>
      <c r="BV971" s="650"/>
      <c r="BW971" s="650"/>
      <c r="BX971" s="650"/>
      <c r="BY971" s="650"/>
      <c r="BZ971" s="650"/>
      <c r="CA971" s="650"/>
      <c r="CB971" s="650"/>
      <c r="CC971" s="650"/>
      <c r="CD971" s="650"/>
      <c r="CE971" s="650"/>
      <c r="CF971" s="650"/>
      <c r="CG971" s="650"/>
      <c r="CH971" s="650"/>
    </row>
    <row r="972" spans="1:86" ht="13.5" customHeight="1">
      <c r="A972" s="379"/>
      <c r="B972" s="649"/>
      <c r="C972" s="650"/>
      <c r="D972" s="650"/>
      <c r="E972" s="650"/>
      <c r="F972" s="650"/>
      <c r="G972" s="650"/>
      <c r="H972" s="650"/>
      <c r="I972" s="650"/>
      <c r="J972" s="650"/>
      <c r="K972" s="650"/>
      <c r="L972" s="650"/>
      <c r="M972" s="650"/>
      <c r="N972" s="650"/>
      <c r="O972" s="650"/>
      <c r="P972" s="650"/>
      <c r="Q972" s="650"/>
      <c r="R972" s="650"/>
      <c r="S972" s="650"/>
      <c r="T972" s="650"/>
      <c r="U972" s="650"/>
      <c r="V972" s="650"/>
      <c r="W972" s="650"/>
      <c r="X972" s="650"/>
      <c r="Y972" s="650"/>
      <c r="Z972" s="650"/>
      <c r="AA972" s="650"/>
      <c r="AB972" s="650"/>
      <c r="AC972" s="650"/>
      <c r="AD972" s="650"/>
      <c r="AE972" s="650"/>
      <c r="AF972" s="650"/>
      <c r="AG972" s="650"/>
      <c r="AH972" s="650"/>
      <c r="AI972" s="650"/>
      <c r="AJ972" s="650"/>
      <c r="AK972" s="650"/>
      <c r="AL972" s="650"/>
      <c r="AM972" s="650"/>
      <c r="AN972" s="650"/>
      <c r="AO972" s="650"/>
      <c r="AP972" s="650"/>
      <c r="AQ972" s="650"/>
      <c r="AR972" s="650"/>
      <c r="AS972" s="650"/>
      <c r="AT972" s="650"/>
      <c r="AU972" s="650"/>
      <c r="AV972" s="650"/>
      <c r="AW972" s="650"/>
      <c r="AX972" s="650"/>
      <c r="AY972" s="650"/>
      <c r="AZ972" s="650"/>
      <c r="BA972" s="650"/>
      <c r="BB972" s="650"/>
      <c r="BC972" s="650"/>
      <c r="BD972" s="650"/>
      <c r="BE972" s="650"/>
      <c r="BF972" s="650"/>
      <c r="BG972" s="650"/>
      <c r="BH972" s="650"/>
      <c r="BI972" s="650"/>
      <c r="BJ972" s="650"/>
      <c r="BK972" s="650"/>
      <c r="BL972" s="650"/>
      <c r="BM972" s="650"/>
      <c r="BN972" s="650"/>
      <c r="BO972" s="650"/>
      <c r="BP972" s="650"/>
      <c r="BQ972" s="650"/>
      <c r="BR972" s="650"/>
      <c r="BS972" s="650"/>
      <c r="BT972" s="650"/>
      <c r="BU972" s="650"/>
      <c r="BV972" s="650"/>
      <c r="BW972" s="650"/>
      <c r="BX972" s="650"/>
      <c r="BY972" s="650"/>
      <c r="BZ972" s="650"/>
      <c r="CA972" s="650"/>
      <c r="CB972" s="650"/>
      <c r="CC972" s="650"/>
      <c r="CD972" s="650"/>
      <c r="CE972" s="650"/>
      <c r="CF972" s="650"/>
      <c r="CG972" s="650"/>
      <c r="CH972" s="650"/>
    </row>
    <row r="973" spans="1:86" ht="13.5" customHeight="1">
      <c r="A973" s="379"/>
      <c r="B973" s="649"/>
      <c r="C973" s="650"/>
      <c r="D973" s="650"/>
      <c r="E973" s="650"/>
      <c r="F973" s="650"/>
      <c r="G973" s="650"/>
      <c r="H973" s="650"/>
      <c r="I973" s="650"/>
      <c r="J973" s="650"/>
      <c r="K973" s="650"/>
      <c r="L973" s="650"/>
      <c r="M973" s="650"/>
      <c r="N973" s="650"/>
      <c r="O973" s="650"/>
      <c r="P973" s="650"/>
      <c r="Q973" s="650"/>
      <c r="R973" s="650"/>
      <c r="S973" s="650"/>
      <c r="T973" s="650"/>
      <c r="U973" s="650"/>
      <c r="V973" s="650"/>
      <c r="W973" s="650"/>
      <c r="X973" s="650"/>
      <c r="Y973" s="650"/>
      <c r="Z973" s="650"/>
      <c r="AA973" s="650"/>
      <c r="AB973" s="650"/>
      <c r="AC973" s="650"/>
      <c r="AD973" s="650"/>
      <c r="AE973" s="650"/>
      <c r="AF973" s="650"/>
      <c r="AG973" s="650"/>
      <c r="AH973" s="650"/>
      <c r="AI973" s="650"/>
      <c r="AJ973" s="650"/>
      <c r="AK973" s="650"/>
      <c r="AL973" s="650"/>
      <c r="AM973" s="650"/>
      <c r="AN973" s="650"/>
      <c r="AO973" s="650"/>
      <c r="AP973" s="650"/>
      <c r="AQ973" s="650"/>
      <c r="AR973" s="650"/>
      <c r="AS973" s="650"/>
      <c r="AT973" s="650"/>
      <c r="AU973" s="650"/>
      <c r="AV973" s="650"/>
      <c r="AW973" s="650"/>
      <c r="AX973" s="650"/>
      <c r="AY973" s="650"/>
      <c r="AZ973" s="650"/>
      <c r="BA973" s="650"/>
      <c r="BB973" s="650"/>
      <c r="BC973" s="650"/>
      <c r="BD973" s="650"/>
      <c r="BE973" s="650"/>
      <c r="BF973" s="650"/>
      <c r="BG973" s="650"/>
      <c r="BH973" s="650"/>
      <c r="BI973" s="650"/>
      <c r="BJ973" s="650"/>
      <c r="BK973" s="650"/>
      <c r="BL973" s="650"/>
      <c r="BM973" s="650"/>
      <c r="BN973" s="650"/>
      <c r="BO973" s="650"/>
      <c r="BP973" s="650"/>
      <c r="BQ973" s="650"/>
      <c r="BR973" s="650"/>
      <c r="BS973" s="650"/>
      <c r="BT973" s="650"/>
      <c r="BU973" s="650"/>
      <c r="BV973" s="650"/>
      <c r="BW973" s="650"/>
      <c r="BX973" s="650"/>
      <c r="BY973" s="650"/>
      <c r="BZ973" s="650"/>
      <c r="CA973" s="650"/>
      <c r="CB973" s="650"/>
      <c r="CC973" s="650"/>
      <c r="CD973" s="650"/>
      <c r="CE973" s="650"/>
      <c r="CF973" s="650"/>
      <c r="CG973" s="650"/>
      <c r="CH973" s="650"/>
    </row>
    <row r="974" spans="1:86" ht="13.5" customHeight="1">
      <c r="A974" s="379"/>
      <c r="B974" s="649"/>
      <c r="C974" s="650"/>
      <c r="D974" s="650"/>
      <c r="E974" s="650"/>
      <c r="F974" s="650"/>
      <c r="G974" s="650"/>
      <c r="H974" s="650"/>
      <c r="I974" s="650"/>
      <c r="J974" s="650"/>
      <c r="K974" s="650"/>
      <c r="L974" s="650"/>
      <c r="M974" s="650"/>
      <c r="N974" s="650"/>
      <c r="O974" s="650"/>
      <c r="P974" s="650"/>
      <c r="Q974" s="650"/>
      <c r="R974" s="650"/>
      <c r="S974" s="650"/>
      <c r="T974" s="650"/>
      <c r="U974" s="650"/>
      <c r="V974" s="650"/>
      <c r="W974" s="650"/>
      <c r="X974" s="650"/>
      <c r="Y974" s="650"/>
      <c r="Z974" s="650"/>
      <c r="AA974" s="650"/>
      <c r="AB974" s="650"/>
      <c r="AC974" s="650"/>
      <c r="AD974" s="650"/>
      <c r="AE974" s="650"/>
      <c r="AF974" s="650"/>
      <c r="AG974" s="650"/>
      <c r="AH974" s="650"/>
      <c r="AI974" s="650"/>
      <c r="AJ974" s="650"/>
      <c r="AK974" s="650"/>
      <c r="AL974" s="650"/>
      <c r="AM974" s="650"/>
      <c r="AN974" s="650"/>
      <c r="AO974" s="650"/>
      <c r="AP974" s="650"/>
      <c r="AQ974" s="650"/>
      <c r="AR974" s="650"/>
      <c r="AS974" s="650"/>
      <c r="AT974" s="650"/>
      <c r="AU974" s="650"/>
      <c r="AV974" s="650"/>
      <c r="AW974" s="650"/>
      <c r="AX974" s="650"/>
      <c r="AY974" s="650"/>
      <c r="AZ974" s="650"/>
      <c r="BA974" s="650"/>
      <c r="BB974" s="650"/>
      <c r="BC974" s="650"/>
      <c r="BD974" s="650"/>
      <c r="BE974" s="650"/>
      <c r="BF974" s="650"/>
      <c r="BG974" s="650"/>
      <c r="BH974" s="650"/>
      <c r="BI974" s="650"/>
      <c r="BJ974" s="650"/>
      <c r="BK974" s="650"/>
      <c r="BL974" s="650"/>
      <c r="BM974" s="650"/>
      <c r="BN974" s="650"/>
      <c r="BO974" s="650"/>
      <c r="BP974" s="650"/>
      <c r="BQ974" s="650"/>
      <c r="BR974" s="650"/>
      <c r="BS974" s="650"/>
      <c r="BT974" s="650"/>
      <c r="BU974" s="650"/>
      <c r="BV974" s="650"/>
      <c r="BW974" s="650"/>
      <c r="BX974" s="650"/>
      <c r="BY974" s="650"/>
      <c r="BZ974" s="650"/>
      <c r="CA974" s="650"/>
      <c r="CB974" s="650"/>
      <c r="CC974" s="650"/>
      <c r="CD974" s="650"/>
      <c r="CE974" s="650"/>
      <c r="CF974" s="650"/>
      <c r="CG974" s="650"/>
      <c r="CH974" s="650"/>
    </row>
    <row r="975" spans="1:86" ht="13.5" customHeight="1">
      <c r="A975" s="379"/>
      <c r="B975" s="649"/>
      <c r="C975" s="650"/>
      <c r="D975" s="650"/>
      <c r="E975" s="650"/>
      <c r="F975" s="650"/>
      <c r="G975" s="650"/>
      <c r="H975" s="650"/>
      <c r="I975" s="650"/>
      <c r="J975" s="650"/>
      <c r="K975" s="650"/>
      <c r="L975" s="650"/>
      <c r="M975" s="650"/>
      <c r="N975" s="650"/>
      <c r="O975" s="650"/>
      <c r="P975" s="650"/>
      <c r="Q975" s="650"/>
      <c r="R975" s="650"/>
      <c r="S975" s="650"/>
      <c r="T975" s="650"/>
      <c r="U975" s="650"/>
      <c r="V975" s="650"/>
      <c r="W975" s="650"/>
      <c r="X975" s="650"/>
      <c r="Y975" s="650"/>
      <c r="Z975" s="650"/>
      <c r="AA975" s="650"/>
      <c r="AB975" s="650"/>
      <c r="AC975" s="650"/>
      <c r="AD975" s="650"/>
      <c r="AE975" s="650"/>
      <c r="AF975" s="650"/>
      <c r="AG975" s="650"/>
      <c r="AH975" s="650"/>
      <c r="AI975" s="650"/>
      <c r="AJ975" s="650"/>
      <c r="AK975" s="650"/>
      <c r="AL975" s="650"/>
      <c r="AM975" s="650"/>
      <c r="AN975" s="650"/>
      <c r="AO975" s="650"/>
      <c r="AP975" s="650"/>
      <c r="AQ975" s="650"/>
      <c r="AR975" s="650"/>
      <c r="AS975" s="650"/>
      <c r="AT975" s="650"/>
      <c r="AU975" s="650"/>
      <c r="AV975" s="650"/>
      <c r="AW975" s="650"/>
      <c r="AX975" s="650"/>
      <c r="AY975" s="650"/>
      <c r="AZ975" s="650"/>
      <c r="BA975" s="650"/>
      <c r="BB975" s="650"/>
      <c r="BC975" s="650"/>
      <c r="BD975" s="650"/>
      <c r="BE975" s="650"/>
      <c r="BF975" s="650"/>
      <c r="BG975" s="650"/>
      <c r="BH975" s="650"/>
      <c r="BI975" s="650"/>
      <c r="BJ975" s="650"/>
      <c r="BK975" s="650"/>
      <c r="BL975" s="650"/>
      <c r="BM975" s="650"/>
      <c r="BN975" s="650"/>
      <c r="BO975" s="650"/>
      <c r="BP975" s="650"/>
      <c r="BQ975" s="650"/>
      <c r="BR975" s="650"/>
      <c r="BS975" s="650"/>
      <c r="BT975" s="650"/>
      <c r="BU975" s="650"/>
      <c r="BV975" s="650"/>
      <c r="BW975" s="650"/>
      <c r="BX975" s="650"/>
      <c r="BY975" s="650"/>
      <c r="BZ975" s="650"/>
      <c r="CA975" s="650"/>
      <c r="CB975" s="650"/>
      <c r="CC975" s="650"/>
      <c r="CD975" s="650"/>
      <c r="CE975" s="650"/>
      <c r="CF975" s="650"/>
      <c r="CG975" s="650"/>
      <c r="CH975" s="650"/>
    </row>
    <row r="976" spans="1:86" ht="13.5" customHeight="1">
      <c r="A976" s="379"/>
      <c r="B976" s="649"/>
      <c r="C976" s="650"/>
      <c r="D976" s="650"/>
      <c r="E976" s="650"/>
      <c r="F976" s="650"/>
      <c r="G976" s="650"/>
      <c r="H976" s="650"/>
      <c r="I976" s="650"/>
      <c r="J976" s="650"/>
      <c r="K976" s="650"/>
      <c r="L976" s="650"/>
      <c r="M976" s="650"/>
      <c r="N976" s="650"/>
      <c r="O976" s="650"/>
      <c r="P976" s="650"/>
      <c r="Q976" s="650"/>
      <c r="R976" s="650"/>
      <c r="S976" s="650"/>
      <c r="T976" s="650"/>
      <c r="U976" s="650"/>
      <c r="V976" s="650"/>
      <c r="W976" s="650"/>
      <c r="X976" s="650"/>
      <c r="Y976" s="650"/>
      <c r="Z976" s="650"/>
      <c r="AA976" s="650"/>
      <c r="AB976" s="650"/>
      <c r="AC976" s="650"/>
      <c r="AD976" s="650"/>
      <c r="AE976" s="650"/>
      <c r="AF976" s="650"/>
      <c r="AG976" s="650"/>
      <c r="AH976" s="650"/>
      <c r="AI976" s="650"/>
      <c r="AJ976" s="650"/>
      <c r="AK976" s="650"/>
      <c r="AL976" s="650"/>
      <c r="AM976" s="650"/>
      <c r="AN976" s="650"/>
      <c r="AO976" s="650"/>
      <c r="AP976" s="650"/>
      <c r="AQ976" s="650"/>
      <c r="AR976" s="650"/>
      <c r="AS976" s="650"/>
      <c r="AT976" s="650"/>
      <c r="AU976" s="650"/>
      <c r="AV976" s="650"/>
      <c r="AW976" s="650"/>
      <c r="AX976" s="650"/>
      <c r="AY976" s="650"/>
      <c r="AZ976" s="650"/>
      <c r="BA976" s="650"/>
      <c r="BB976" s="650"/>
      <c r="BC976" s="650"/>
      <c r="BD976" s="650"/>
      <c r="BE976" s="650"/>
      <c r="BF976" s="650"/>
      <c r="BG976" s="650"/>
      <c r="BH976" s="650"/>
      <c r="BI976" s="650"/>
      <c r="BJ976" s="650"/>
      <c r="BK976" s="650"/>
      <c r="BL976" s="650"/>
      <c r="BM976" s="650"/>
      <c r="BN976" s="650"/>
      <c r="BO976" s="650"/>
      <c r="BP976" s="650"/>
      <c r="BQ976" s="650"/>
      <c r="BR976" s="650"/>
      <c r="BS976" s="650"/>
      <c r="BT976" s="650"/>
      <c r="BU976" s="650"/>
      <c r="BV976" s="650"/>
      <c r="BW976" s="650"/>
      <c r="BX976" s="650"/>
      <c r="BY976" s="650"/>
      <c r="BZ976" s="650"/>
      <c r="CA976" s="650"/>
      <c r="CB976" s="650"/>
      <c r="CC976" s="650"/>
      <c r="CD976" s="650"/>
      <c r="CE976" s="650"/>
      <c r="CF976" s="650"/>
      <c r="CG976" s="650"/>
      <c r="CH976" s="650"/>
    </row>
    <row r="977" spans="1:86" ht="13.5" customHeight="1">
      <c r="A977" s="379"/>
      <c r="B977" s="649"/>
      <c r="C977" s="650"/>
      <c r="D977" s="650"/>
      <c r="E977" s="650"/>
      <c r="F977" s="650"/>
      <c r="G977" s="650"/>
      <c r="H977" s="650"/>
      <c r="I977" s="650"/>
      <c r="J977" s="650"/>
      <c r="K977" s="650"/>
      <c r="L977" s="650"/>
      <c r="M977" s="650"/>
      <c r="N977" s="650"/>
      <c r="O977" s="650"/>
      <c r="P977" s="650"/>
      <c r="Q977" s="650"/>
      <c r="R977" s="650"/>
      <c r="S977" s="650"/>
      <c r="T977" s="650"/>
      <c r="U977" s="650"/>
      <c r="V977" s="650"/>
      <c r="W977" s="650"/>
      <c r="X977" s="650"/>
      <c r="Y977" s="650"/>
      <c r="Z977" s="650"/>
      <c r="AA977" s="650"/>
      <c r="AB977" s="650"/>
      <c r="AC977" s="650"/>
      <c r="AD977" s="650"/>
      <c r="AE977" s="650"/>
      <c r="AF977" s="650"/>
      <c r="AG977" s="650"/>
      <c r="AH977" s="650"/>
      <c r="AI977" s="650"/>
      <c r="AJ977" s="650"/>
      <c r="AK977" s="650"/>
      <c r="AL977" s="650"/>
      <c r="AM977" s="650"/>
      <c r="AN977" s="650"/>
      <c r="AO977" s="650"/>
      <c r="AP977" s="650"/>
      <c r="AQ977" s="650"/>
      <c r="AR977" s="650"/>
      <c r="AS977" s="650"/>
      <c r="AT977" s="650"/>
      <c r="AU977" s="650"/>
      <c r="AV977" s="650"/>
      <c r="AW977" s="650"/>
      <c r="AX977" s="650"/>
      <c r="AY977" s="650"/>
      <c r="AZ977" s="650"/>
      <c r="BA977" s="650"/>
      <c r="BB977" s="650"/>
      <c r="BC977" s="650"/>
      <c r="BD977" s="650"/>
      <c r="BE977" s="650"/>
      <c r="BF977" s="650"/>
      <c r="BG977" s="650"/>
      <c r="BH977" s="650"/>
      <c r="BI977" s="650"/>
      <c r="BJ977" s="650"/>
      <c r="BK977" s="650"/>
      <c r="BL977" s="650"/>
      <c r="BM977" s="650"/>
      <c r="BN977" s="650"/>
      <c r="BO977" s="650"/>
      <c r="BP977" s="650"/>
      <c r="BQ977" s="650"/>
      <c r="BR977" s="650"/>
      <c r="BS977" s="650"/>
      <c r="BT977" s="650"/>
      <c r="BU977" s="650"/>
      <c r="BV977" s="650"/>
      <c r="BW977" s="650"/>
      <c r="BX977" s="650"/>
      <c r="BY977" s="650"/>
      <c r="BZ977" s="650"/>
      <c r="CA977" s="650"/>
      <c r="CB977" s="650"/>
      <c r="CC977" s="650"/>
      <c r="CD977" s="650"/>
      <c r="CE977" s="650"/>
      <c r="CF977" s="650"/>
      <c r="CG977" s="650"/>
      <c r="CH977" s="650"/>
    </row>
    <row r="978" spans="1:86" ht="13.5" customHeight="1">
      <c r="A978" s="379"/>
      <c r="B978" s="649"/>
      <c r="C978" s="650"/>
      <c r="D978" s="650"/>
      <c r="E978" s="650"/>
      <c r="F978" s="650"/>
      <c r="G978" s="650"/>
      <c r="H978" s="650"/>
      <c r="I978" s="650"/>
      <c r="J978" s="650"/>
      <c r="K978" s="650"/>
      <c r="L978" s="650"/>
      <c r="M978" s="650"/>
      <c r="N978" s="650"/>
      <c r="O978" s="650"/>
      <c r="P978" s="650"/>
      <c r="Q978" s="650"/>
      <c r="R978" s="650"/>
      <c r="S978" s="650"/>
      <c r="T978" s="650"/>
      <c r="U978" s="650"/>
      <c r="V978" s="650"/>
      <c r="W978" s="650"/>
      <c r="X978" s="650"/>
      <c r="Y978" s="650"/>
      <c r="Z978" s="650"/>
      <c r="AA978" s="650"/>
      <c r="AB978" s="650"/>
      <c r="AC978" s="650"/>
      <c r="AD978" s="650"/>
      <c r="AE978" s="650"/>
      <c r="AF978" s="650"/>
      <c r="AG978" s="650"/>
      <c r="AH978" s="650"/>
      <c r="AI978" s="650"/>
      <c r="AJ978" s="650"/>
      <c r="AK978" s="650"/>
      <c r="AL978" s="650"/>
      <c r="AM978" s="650"/>
      <c r="AN978" s="650"/>
      <c r="AO978" s="650"/>
      <c r="AP978" s="650"/>
      <c r="AQ978" s="650"/>
      <c r="AR978" s="650"/>
      <c r="AS978" s="650"/>
      <c r="AT978" s="650"/>
      <c r="AU978" s="650"/>
      <c r="AV978" s="650"/>
      <c r="AW978" s="650"/>
      <c r="AX978" s="650"/>
      <c r="AY978" s="650"/>
      <c r="AZ978" s="650"/>
      <c r="BA978" s="650"/>
      <c r="BB978" s="650"/>
      <c r="BC978" s="650"/>
      <c r="BD978" s="650"/>
      <c r="BE978" s="650"/>
      <c r="BF978" s="650"/>
      <c r="BG978" s="650"/>
      <c r="BH978" s="650"/>
      <c r="BI978" s="650"/>
      <c r="BJ978" s="650"/>
      <c r="BK978" s="650"/>
      <c r="BL978" s="650"/>
      <c r="BM978" s="650"/>
      <c r="BN978" s="650"/>
      <c r="BO978" s="650"/>
      <c r="BP978" s="650"/>
      <c r="BQ978" s="650"/>
      <c r="BR978" s="650"/>
      <c r="BS978" s="650"/>
      <c r="BT978" s="650"/>
      <c r="BU978" s="650"/>
      <c r="BV978" s="650"/>
      <c r="BW978" s="650"/>
      <c r="BX978" s="650"/>
      <c r="BY978" s="650"/>
      <c r="BZ978" s="650"/>
      <c r="CA978" s="650"/>
      <c r="CB978" s="650"/>
      <c r="CC978" s="650"/>
      <c r="CD978" s="650"/>
      <c r="CE978" s="650"/>
      <c r="CF978" s="650"/>
      <c r="CG978" s="650"/>
      <c r="CH978" s="650"/>
    </row>
    <row r="979" spans="1:86" ht="13.5" customHeight="1">
      <c r="A979" s="379"/>
      <c r="B979" s="649"/>
      <c r="C979" s="650"/>
      <c r="D979" s="650"/>
      <c r="E979" s="650"/>
      <c r="F979" s="650"/>
      <c r="G979" s="650"/>
      <c r="H979" s="650"/>
      <c r="I979" s="650"/>
      <c r="J979" s="650"/>
      <c r="K979" s="650"/>
      <c r="L979" s="650"/>
      <c r="M979" s="650"/>
      <c r="N979" s="650"/>
      <c r="O979" s="650"/>
      <c r="P979" s="650"/>
      <c r="Q979" s="650"/>
      <c r="R979" s="650"/>
      <c r="S979" s="650"/>
      <c r="T979" s="650"/>
      <c r="U979" s="650"/>
      <c r="V979" s="650"/>
      <c r="W979" s="650"/>
      <c r="X979" s="650"/>
      <c r="Y979" s="650"/>
      <c r="Z979" s="650"/>
      <c r="AA979" s="650"/>
      <c r="AB979" s="650"/>
      <c r="AC979" s="650"/>
      <c r="AD979" s="650"/>
      <c r="AE979" s="650"/>
      <c r="AF979" s="650"/>
      <c r="AG979" s="650"/>
      <c r="AH979" s="650"/>
      <c r="AI979" s="650"/>
      <c r="AJ979" s="650"/>
      <c r="AK979" s="650"/>
      <c r="AL979" s="650"/>
      <c r="AM979" s="650"/>
      <c r="AN979" s="650"/>
      <c r="AO979" s="650"/>
      <c r="AP979" s="650"/>
      <c r="AQ979" s="650"/>
      <c r="AR979" s="650"/>
      <c r="AS979" s="650"/>
      <c r="AT979" s="650"/>
      <c r="AU979" s="650"/>
      <c r="AV979" s="650"/>
      <c r="AW979" s="650"/>
      <c r="AX979" s="650"/>
      <c r="AY979" s="650"/>
      <c r="AZ979" s="650"/>
      <c r="BA979" s="650"/>
      <c r="BB979" s="650"/>
      <c r="BC979" s="650"/>
      <c r="BD979" s="650"/>
      <c r="BE979" s="650"/>
      <c r="BF979" s="650"/>
      <c r="BG979" s="650"/>
      <c r="BH979" s="650"/>
      <c r="BI979" s="650"/>
      <c r="BJ979" s="650"/>
      <c r="BK979" s="650"/>
      <c r="BL979" s="650"/>
      <c r="BM979" s="650"/>
      <c r="BN979" s="650"/>
      <c r="BO979" s="650"/>
      <c r="BP979" s="650"/>
      <c r="BQ979" s="650"/>
      <c r="BR979" s="650"/>
      <c r="BS979" s="650"/>
      <c r="BT979" s="650"/>
      <c r="BU979" s="650"/>
      <c r="BV979" s="650"/>
      <c r="BW979" s="650"/>
      <c r="BX979" s="650"/>
      <c r="BY979" s="650"/>
      <c r="BZ979" s="650"/>
      <c r="CA979" s="650"/>
      <c r="CB979" s="650"/>
      <c r="CC979" s="650"/>
      <c r="CD979" s="650"/>
      <c r="CE979" s="650"/>
      <c r="CF979" s="650"/>
      <c r="CG979" s="650"/>
      <c r="CH979" s="650"/>
    </row>
    <row r="980" spans="1:86" ht="13.5" customHeight="1">
      <c r="A980" s="379"/>
      <c r="B980" s="649"/>
      <c r="C980" s="650"/>
      <c r="D980" s="650"/>
      <c r="E980" s="650"/>
      <c r="F980" s="650"/>
      <c r="G980" s="650"/>
      <c r="H980" s="650"/>
      <c r="I980" s="650"/>
      <c r="J980" s="650"/>
      <c r="K980" s="650"/>
      <c r="L980" s="650"/>
      <c r="M980" s="650"/>
      <c r="N980" s="650"/>
      <c r="O980" s="650"/>
      <c r="P980" s="650"/>
      <c r="Q980" s="650"/>
      <c r="R980" s="650"/>
      <c r="S980" s="650"/>
      <c r="T980" s="650"/>
      <c r="U980" s="650"/>
      <c r="V980" s="650"/>
      <c r="W980" s="650"/>
      <c r="X980" s="650"/>
      <c r="Y980" s="650"/>
      <c r="Z980" s="650"/>
      <c r="AA980" s="650"/>
      <c r="AB980" s="650"/>
      <c r="AC980" s="650"/>
      <c r="AD980" s="650"/>
      <c r="AE980" s="650"/>
      <c r="AF980" s="650"/>
      <c r="AG980" s="650"/>
      <c r="AH980" s="650"/>
      <c r="AI980" s="650"/>
      <c r="AJ980" s="650"/>
      <c r="AK980" s="650"/>
      <c r="AL980" s="650"/>
      <c r="AM980" s="650"/>
      <c r="AN980" s="650"/>
      <c r="AO980" s="650"/>
      <c r="AP980" s="650"/>
      <c r="AQ980" s="650"/>
      <c r="AR980" s="650"/>
      <c r="AS980" s="650"/>
      <c r="AT980" s="650"/>
      <c r="AU980" s="650"/>
      <c r="AV980" s="650"/>
      <c r="AW980" s="650"/>
      <c r="AX980" s="650"/>
      <c r="AY980" s="650"/>
      <c r="AZ980" s="650"/>
      <c r="BA980" s="650"/>
      <c r="BB980" s="650"/>
      <c r="BC980" s="650"/>
      <c r="BD980" s="650"/>
      <c r="BE980" s="650"/>
      <c r="BF980" s="650"/>
      <c r="BG980" s="650"/>
      <c r="BH980" s="650"/>
      <c r="BI980" s="650"/>
      <c r="BJ980" s="650"/>
      <c r="BK980" s="650"/>
      <c r="BL980" s="650"/>
      <c r="BM980" s="650"/>
      <c r="BN980" s="650"/>
      <c r="BO980" s="650"/>
      <c r="BP980" s="650"/>
      <c r="BQ980" s="650"/>
      <c r="BR980" s="650"/>
      <c r="BS980" s="650"/>
      <c r="BT980" s="650"/>
      <c r="BU980" s="650"/>
      <c r="BV980" s="650"/>
      <c r="BW980" s="650"/>
      <c r="BX980" s="650"/>
      <c r="BY980" s="650"/>
      <c r="BZ980" s="650"/>
      <c r="CA980" s="650"/>
      <c r="CB980" s="650"/>
      <c r="CC980" s="650"/>
      <c r="CD980" s="650"/>
      <c r="CE980" s="650"/>
      <c r="CF980" s="650"/>
      <c r="CG980" s="650"/>
      <c r="CH980" s="650"/>
    </row>
    <row r="981" spans="1:86" ht="13.5" customHeight="1">
      <c r="A981" s="379"/>
      <c r="B981" s="649"/>
      <c r="C981" s="650"/>
      <c r="D981" s="650"/>
      <c r="E981" s="650"/>
      <c r="F981" s="650"/>
      <c r="G981" s="650"/>
      <c r="H981" s="650"/>
      <c r="I981" s="650"/>
      <c r="J981" s="650"/>
      <c r="K981" s="650"/>
      <c r="L981" s="650"/>
      <c r="M981" s="650"/>
      <c r="N981" s="650"/>
      <c r="O981" s="650"/>
      <c r="P981" s="650"/>
      <c r="Q981" s="650"/>
      <c r="R981" s="650"/>
      <c r="S981" s="650"/>
      <c r="T981" s="650"/>
      <c r="U981" s="650"/>
      <c r="V981" s="650"/>
      <c r="W981" s="650"/>
      <c r="X981" s="650"/>
      <c r="Y981" s="650"/>
      <c r="Z981" s="650"/>
      <c r="AA981" s="650"/>
      <c r="AB981" s="650"/>
      <c r="AC981" s="650"/>
      <c r="AD981" s="650"/>
      <c r="AE981" s="650"/>
      <c r="AF981" s="650"/>
      <c r="AG981" s="650"/>
      <c r="AH981" s="650"/>
      <c r="AI981" s="650"/>
      <c r="AJ981" s="650"/>
      <c r="AK981" s="650"/>
      <c r="AL981" s="650"/>
      <c r="AM981" s="650"/>
      <c r="AN981" s="650"/>
      <c r="AO981" s="650"/>
      <c r="AP981" s="650"/>
      <c r="AQ981" s="650"/>
      <c r="AR981" s="650"/>
      <c r="AS981" s="650"/>
      <c r="AT981" s="650"/>
      <c r="AU981" s="650"/>
      <c r="AV981" s="650"/>
      <c r="AW981" s="650"/>
      <c r="AX981" s="650"/>
      <c r="AY981" s="650"/>
      <c r="AZ981" s="650"/>
      <c r="BA981" s="650"/>
      <c r="BB981" s="650"/>
      <c r="BC981" s="650"/>
      <c r="BD981" s="650"/>
      <c r="BE981" s="650"/>
      <c r="BF981" s="650"/>
      <c r="BG981" s="650"/>
      <c r="BH981" s="650"/>
      <c r="BI981" s="650"/>
      <c r="BJ981" s="650"/>
      <c r="BK981" s="650"/>
      <c r="BL981" s="650"/>
      <c r="BM981" s="650"/>
      <c r="BN981" s="650"/>
      <c r="BO981" s="650"/>
      <c r="BP981" s="650"/>
      <c r="BQ981" s="650"/>
      <c r="BR981" s="650"/>
      <c r="BS981" s="650"/>
      <c r="BT981" s="650"/>
      <c r="BU981" s="650"/>
      <c r="BV981" s="650"/>
      <c r="BW981" s="650"/>
      <c r="BX981" s="650"/>
      <c r="BY981" s="650"/>
      <c r="BZ981" s="650"/>
      <c r="CA981" s="650"/>
      <c r="CB981" s="650"/>
      <c r="CC981" s="650"/>
      <c r="CD981" s="650"/>
      <c r="CE981" s="650"/>
      <c r="CF981" s="650"/>
      <c r="CG981" s="650"/>
      <c r="CH981" s="650"/>
    </row>
    <row r="982" spans="1:86" ht="13.5" customHeight="1">
      <c r="A982" s="379"/>
      <c r="B982" s="649"/>
      <c r="C982" s="650"/>
      <c r="D982" s="650"/>
      <c r="E982" s="650"/>
      <c r="F982" s="650"/>
      <c r="G982" s="650"/>
      <c r="H982" s="650"/>
      <c r="I982" s="650"/>
      <c r="J982" s="650"/>
      <c r="K982" s="650"/>
      <c r="L982" s="650"/>
      <c r="M982" s="650"/>
      <c r="N982" s="650"/>
      <c r="O982" s="650"/>
      <c r="P982" s="650"/>
      <c r="Q982" s="650"/>
      <c r="R982" s="650"/>
      <c r="S982" s="650"/>
      <c r="T982" s="650"/>
      <c r="U982" s="650"/>
      <c r="V982" s="650"/>
      <c r="W982" s="650"/>
      <c r="X982" s="650"/>
      <c r="Y982" s="650"/>
      <c r="Z982" s="650"/>
      <c r="AA982" s="650"/>
      <c r="AB982" s="650"/>
      <c r="AC982" s="650"/>
      <c r="AD982" s="650"/>
      <c r="AE982" s="650"/>
      <c r="AF982" s="650"/>
      <c r="AG982" s="650"/>
      <c r="AH982" s="650"/>
      <c r="AI982" s="650"/>
      <c r="AJ982" s="650"/>
      <c r="AK982" s="650"/>
      <c r="AL982" s="650"/>
      <c r="AM982" s="650"/>
      <c r="AN982" s="650"/>
      <c r="AO982" s="650"/>
      <c r="AP982" s="650"/>
      <c r="AQ982" s="650"/>
      <c r="AR982" s="650"/>
      <c r="AS982" s="650"/>
      <c r="AT982" s="650"/>
      <c r="AU982" s="650"/>
      <c r="AV982" s="650"/>
      <c r="AW982" s="650"/>
      <c r="AX982" s="650"/>
      <c r="AY982" s="650"/>
      <c r="AZ982" s="650"/>
      <c r="BA982" s="650"/>
      <c r="BB982" s="650"/>
      <c r="BC982" s="650"/>
      <c r="BD982" s="650"/>
      <c r="BE982" s="650"/>
      <c r="BF982" s="650"/>
      <c r="BG982" s="650"/>
      <c r="BH982" s="650"/>
      <c r="BI982" s="650"/>
      <c r="BJ982" s="650"/>
      <c r="BK982" s="650"/>
      <c r="BL982" s="650"/>
      <c r="BM982" s="650"/>
      <c r="BN982" s="650"/>
      <c r="BO982" s="650"/>
      <c r="BP982" s="650"/>
      <c r="BQ982" s="650"/>
      <c r="BR982" s="650"/>
      <c r="BS982" s="650"/>
      <c r="BT982" s="650"/>
      <c r="BU982" s="650"/>
      <c r="BV982" s="650"/>
      <c r="BW982" s="650"/>
      <c r="BX982" s="650"/>
      <c r="BY982" s="650"/>
      <c r="BZ982" s="650"/>
      <c r="CA982" s="650"/>
      <c r="CB982" s="650"/>
      <c r="CC982" s="650"/>
      <c r="CD982" s="650"/>
      <c r="CE982" s="650"/>
      <c r="CF982" s="650"/>
      <c r="CG982" s="650"/>
      <c r="CH982" s="650"/>
    </row>
    <row r="983" spans="1:86" ht="13.5" customHeight="1">
      <c r="A983" s="379"/>
      <c r="B983" s="649"/>
      <c r="C983" s="650"/>
      <c r="D983" s="650"/>
      <c r="E983" s="650"/>
      <c r="F983" s="650"/>
      <c r="G983" s="650"/>
      <c r="H983" s="650"/>
      <c r="I983" s="650"/>
      <c r="J983" s="650"/>
      <c r="K983" s="650"/>
      <c r="L983" s="650"/>
      <c r="M983" s="650"/>
      <c r="N983" s="650"/>
      <c r="O983" s="650"/>
      <c r="P983" s="650"/>
      <c r="Q983" s="650"/>
      <c r="R983" s="650"/>
      <c r="S983" s="650"/>
      <c r="T983" s="650"/>
      <c r="U983" s="650"/>
      <c r="V983" s="650"/>
      <c r="W983" s="650"/>
      <c r="X983" s="650"/>
      <c r="Y983" s="650"/>
      <c r="Z983" s="650"/>
      <c r="AA983" s="650"/>
      <c r="AB983" s="650"/>
      <c r="AC983" s="650"/>
      <c r="AD983" s="650"/>
      <c r="AE983" s="650"/>
      <c r="AF983" s="650"/>
      <c r="AG983" s="650"/>
      <c r="AH983" s="650"/>
      <c r="AI983" s="650"/>
      <c r="AJ983" s="650"/>
      <c r="AK983" s="650"/>
      <c r="AL983" s="650"/>
      <c r="AM983" s="650"/>
      <c r="AN983" s="650"/>
      <c r="AO983" s="650"/>
      <c r="AP983" s="650"/>
      <c r="AQ983" s="650"/>
      <c r="AR983" s="650"/>
      <c r="AS983" s="650"/>
      <c r="AT983" s="650"/>
      <c r="AU983" s="650"/>
      <c r="AV983" s="650"/>
      <c r="AW983" s="650"/>
      <c r="AX983" s="650"/>
      <c r="AY983" s="650"/>
      <c r="AZ983" s="650"/>
      <c r="BA983" s="650"/>
      <c r="BB983" s="650"/>
      <c r="BC983" s="650"/>
      <c r="BD983" s="650"/>
      <c r="BE983" s="650"/>
      <c r="BF983" s="650"/>
      <c r="BG983" s="650"/>
      <c r="BH983" s="650"/>
      <c r="BI983" s="650"/>
      <c r="BJ983" s="650"/>
      <c r="BK983" s="650"/>
      <c r="BL983" s="650"/>
      <c r="BM983" s="650"/>
      <c r="BN983" s="650"/>
      <c r="BO983" s="650"/>
      <c r="BP983" s="650"/>
      <c r="BQ983" s="650"/>
      <c r="BR983" s="650"/>
      <c r="BS983" s="650"/>
      <c r="BT983" s="650"/>
      <c r="BU983" s="650"/>
      <c r="BV983" s="650"/>
      <c r="BW983" s="650"/>
      <c r="BX983" s="650"/>
      <c r="BY983" s="650"/>
      <c r="BZ983" s="650"/>
      <c r="CA983" s="650"/>
      <c r="CB983" s="650"/>
      <c r="CC983" s="650"/>
      <c r="CD983" s="650"/>
      <c r="CE983" s="650"/>
      <c r="CF983" s="650"/>
      <c r="CG983" s="650"/>
      <c r="CH983" s="650"/>
    </row>
    <row r="984" spans="1:86" ht="13.5" customHeight="1">
      <c r="A984" s="379"/>
      <c r="B984" s="649"/>
      <c r="C984" s="650"/>
      <c r="D984" s="650"/>
      <c r="E984" s="650"/>
      <c r="F984" s="650"/>
      <c r="G984" s="650"/>
      <c r="H984" s="650"/>
      <c r="I984" s="650"/>
      <c r="J984" s="650"/>
      <c r="K984" s="650"/>
      <c r="L984" s="650"/>
      <c r="M984" s="650"/>
      <c r="N984" s="650"/>
      <c r="O984" s="650"/>
      <c r="P984" s="650"/>
      <c r="Q984" s="650"/>
      <c r="R984" s="650"/>
      <c r="S984" s="650"/>
      <c r="T984" s="650"/>
      <c r="U984" s="650"/>
      <c r="V984" s="650"/>
      <c r="W984" s="650"/>
      <c r="X984" s="650"/>
      <c r="Y984" s="650"/>
      <c r="Z984" s="650"/>
      <c r="AA984" s="650"/>
      <c r="AB984" s="650"/>
      <c r="AC984" s="650"/>
      <c r="AD984" s="650"/>
      <c r="AE984" s="650"/>
      <c r="AF984" s="650"/>
      <c r="AG984" s="650"/>
      <c r="AH984" s="650"/>
      <c r="AI984" s="650"/>
      <c r="AJ984" s="650"/>
      <c r="AK984" s="650"/>
      <c r="AL984" s="650"/>
      <c r="AM984" s="650"/>
      <c r="AN984" s="650"/>
      <c r="AO984" s="650"/>
      <c r="AP984" s="650"/>
      <c r="AQ984" s="650"/>
      <c r="AR984" s="650"/>
      <c r="AS984" s="650"/>
      <c r="AT984" s="650"/>
      <c r="AU984" s="650"/>
      <c r="AV984" s="650"/>
      <c r="AW984" s="650"/>
      <c r="AX984" s="650"/>
      <c r="AY984" s="650"/>
      <c r="AZ984" s="650"/>
      <c r="BA984" s="650"/>
      <c r="BB984" s="650"/>
      <c r="BC984" s="650"/>
      <c r="BD984" s="650"/>
      <c r="BE984" s="650"/>
      <c r="BF984" s="650"/>
      <c r="BG984" s="650"/>
      <c r="BH984" s="650"/>
      <c r="BI984" s="650"/>
      <c r="BJ984" s="650"/>
      <c r="BK984" s="650"/>
      <c r="BL984" s="650"/>
      <c r="BM984" s="650"/>
      <c r="BN984" s="650"/>
      <c r="BO984" s="650"/>
      <c r="BP984" s="650"/>
      <c r="BQ984" s="650"/>
      <c r="BR984" s="650"/>
      <c r="BS984" s="650"/>
      <c r="BT984" s="650"/>
      <c r="BU984" s="650"/>
      <c r="BV984" s="650"/>
      <c r="BW984" s="650"/>
      <c r="BX984" s="650"/>
      <c r="BY984" s="650"/>
      <c r="BZ984" s="650"/>
      <c r="CA984" s="650"/>
      <c r="CB984" s="650"/>
      <c r="CC984" s="650"/>
      <c r="CD984" s="650"/>
      <c r="CE984" s="650"/>
      <c r="CF984" s="650"/>
      <c r="CG984" s="650"/>
      <c r="CH984" s="650"/>
    </row>
    <row r="985" spans="1:86" ht="13.5" customHeight="1">
      <c r="A985" s="379"/>
      <c r="B985" s="649"/>
      <c r="C985" s="650"/>
      <c r="D985" s="650"/>
      <c r="E985" s="650"/>
      <c r="F985" s="650"/>
      <c r="G985" s="650"/>
      <c r="H985" s="650"/>
      <c r="I985" s="650"/>
      <c r="J985" s="650"/>
      <c r="K985" s="650"/>
      <c r="L985" s="650"/>
      <c r="M985" s="650"/>
      <c r="N985" s="650"/>
      <c r="O985" s="650"/>
      <c r="P985" s="650"/>
      <c r="Q985" s="650"/>
      <c r="R985" s="650"/>
      <c r="S985" s="650"/>
      <c r="T985" s="650"/>
      <c r="U985" s="650"/>
      <c r="V985" s="650"/>
      <c r="W985" s="650"/>
      <c r="X985" s="650"/>
      <c r="Y985" s="650"/>
      <c r="Z985" s="650"/>
      <c r="AA985" s="650"/>
      <c r="AB985" s="650"/>
      <c r="AC985" s="650"/>
      <c r="AD985" s="650"/>
      <c r="AE985" s="650"/>
      <c r="AF985" s="650"/>
      <c r="AG985" s="650"/>
      <c r="AH985" s="650"/>
      <c r="AI985" s="650"/>
      <c r="AJ985" s="650"/>
      <c r="AK985" s="650"/>
      <c r="AL985" s="650"/>
      <c r="AM985" s="650"/>
      <c r="AN985" s="650"/>
      <c r="AO985" s="650"/>
      <c r="AP985" s="650"/>
      <c r="AQ985" s="650"/>
      <c r="AR985" s="650"/>
      <c r="AS985" s="650"/>
      <c r="AT985" s="650"/>
      <c r="AU985" s="650"/>
      <c r="AV985" s="650"/>
      <c r="AW985" s="650"/>
      <c r="AX985" s="650"/>
      <c r="AY985" s="650"/>
      <c r="AZ985" s="650"/>
      <c r="BA985" s="650"/>
      <c r="BB985" s="650"/>
      <c r="BC985" s="650"/>
      <c r="BD985" s="650"/>
      <c r="BE985" s="650"/>
      <c r="BF985" s="650"/>
      <c r="BG985" s="650"/>
      <c r="BH985" s="650"/>
      <c r="BI985" s="650"/>
      <c r="BJ985" s="650"/>
      <c r="BK985" s="650"/>
      <c r="BL985" s="650"/>
      <c r="BM985" s="650"/>
      <c r="BN985" s="650"/>
      <c r="BO985" s="650"/>
      <c r="BP985" s="650"/>
      <c r="BQ985" s="650"/>
      <c r="BR985" s="650"/>
      <c r="BS985" s="650"/>
      <c r="BT985" s="650"/>
      <c r="BU985" s="650"/>
      <c r="BV985" s="650"/>
      <c r="BW985" s="650"/>
      <c r="BX985" s="650"/>
      <c r="BY985" s="650"/>
      <c r="BZ985" s="650"/>
      <c r="CA985" s="650"/>
      <c r="CB985" s="650"/>
      <c r="CC985" s="650"/>
      <c r="CD985" s="650"/>
      <c r="CE985" s="650"/>
      <c r="CF985" s="650"/>
      <c r="CG985" s="650"/>
      <c r="CH985" s="650"/>
    </row>
    <row r="986" spans="1:86" ht="13.5" customHeight="1">
      <c r="A986" s="379"/>
      <c r="B986" s="649"/>
      <c r="C986" s="650"/>
      <c r="D986" s="650"/>
      <c r="E986" s="650"/>
      <c r="F986" s="650"/>
      <c r="G986" s="650"/>
      <c r="H986" s="650"/>
      <c r="I986" s="650"/>
      <c r="J986" s="650"/>
      <c r="K986" s="650"/>
      <c r="L986" s="650"/>
      <c r="M986" s="650"/>
      <c r="N986" s="650"/>
      <c r="O986" s="650"/>
      <c r="P986" s="650"/>
      <c r="Q986" s="650"/>
      <c r="R986" s="650"/>
      <c r="S986" s="650"/>
      <c r="T986" s="650"/>
      <c r="U986" s="650"/>
      <c r="V986" s="650"/>
      <c r="W986" s="650"/>
      <c r="X986" s="650"/>
      <c r="Y986" s="650"/>
      <c r="Z986" s="650"/>
      <c r="AA986" s="650"/>
      <c r="AB986" s="650"/>
      <c r="AC986" s="650"/>
      <c r="AD986" s="650"/>
      <c r="AE986" s="650"/>
      <c r="AF986" s="650"/>
      <c r="AG986" s="650"/>
      <c r="AH986" s="650"/>
      <c r="AI986" s="650"/>
      <c r="AJ986" s="650"/>
      <c r="AK986" s="650"/>
      <c r="AL986" s="650"/>
      <c r="AM986" s="650"/>
      <c r="AN986" s="650"/>
      <c r="AO986" s="650"/>
      <c r="AP986" s="650"/>
      <c r="AQ986" s="650"/>
      <c r="AR986" s="650"/>
      <c r="AS986" s="650"/>
      <c r="AT986" s="650"/>
      <c r="AU986" s="650"/>
      <c r="AV986" s="650"/>
      <c r="AW986" s="650"/>
      <c r="AX986" s="650"/>
      <c r="AY986" s="650"/>
      <c r="AZ986" s="650"/>
      <c r="BA986" s="650"/>
      <c r="BB986" s="650"/>
      <c r="BC986" s="650"/>
      <c r="BD986" s="650"/>
      <c r="BE986" s="650"/>
      <c r="BF986" s="650"/>
      <c r="BG986" s="650"/>
      <c r="BH986" s="650"/>
      <c r="BI986" s="650"/>
      <c r="BJ986" s="650"/>
      <c r="BK986" s="650"/>
      <c r="BL986" s="650"/>
      <c r="BM986" s="650"/>
      <c r="BN986" s="650"/>
      <c r="BO986" s="650"/>
      <c r="BP986" s="650"/>
      <c r="BQ986" s="650"/>
      <c r="BR986" s="650"/>
      <c r="BS986" s="650"/>
      <c r="BT986" s="650"/>
      <c r="BU986" s="650"/>
      <c r="BV986" s="650"/>
      <c r="BW986" s="650"/>
      <c r="BX986" s="650"/>
      <c r="BY986" s="650"/>
      <c r="BZ986" s="650"/>
      <c r="CA986" s="650"/>
      <c r="CB986" s="650"/>
      <c r="CC986" s="650"/>
      <c r="CD986" s="650"/>
      <c r="CE986" s="650"/>
      <c r="CF986" s="650"/>
      <c r="CG986" s="650"/>
      <c r="CH986" s="650"/>
    </row>
    <row r="987" spans="1:86" ht="13.5" customHeight="1">
      <c r="A987" s="379"/>
      <c r="B987" s="649"/>
      <c r="C987" s="650"/>
      <c r="D987" s="650"/>
      <c r="E987" s="650"/>
      <c r="F987" s="650"/>
      <c r="G987" s="650"/>
      <c r="H987" s="650"/>
      <c r="I987" s="650"/>
      <c r="J987" s="650"/>
      <c r="K987" s="650"/>
      <c r="L987" s="650"/>
      <c r="M987" s="650"/>
      <c r="N987" s="650"/>
      <c r="O987" s="650"/>
      <c r="P987" s="650"/>
      <c r="Q987" s="650"/>
      <c r="R987" s="650"/>
      <c r="S987" s="650"/>
      <c r="T987" s="650"/>
      <c r="U987" s="650"/>
      <c r="V987" s="650"/>
      <c r="W987" s="650"/>
      <c r="X987" s="650"/>
      <c r="Y987" s="650"/>
      <c r="Z987" s="650"/>
      <c r="AA987" s="650"/>
      <c r="AB987" s="650"/>
      <c r="AC987" s="650"/>
      <c r="AD987" s="650"/>
      <c r="AE987" s="650"/>
      <c r="AF987" s="650"/>
      <c r="AG987" s="650"/>
      <c r="AH987" s="650"/>
      <c r="AI987" s="650"/>
      <c r="AJ987" s="650"/>
      <c r="AK987" s="650"/>
      <c r="AL987" s="650"/>
      <c r="AM987" s="650"/>
      <c r="AN987" s="650"/>
      <c r="AO987" s="650"/>
      <c r="AP987" s="650"/>
      <c r="AQ987" s="650"/>
      <c r="AR987" s="650"/>
      <c r="AS987" s="650"/>
      <c r="AT987" s="650"/>
      <c r="AU987" s="650"/>
      <c r="AV987" s="650"/>
      <c r="AW987" s="650"/>
      <c r="AX987" s="650"/>
      <c r="AY987" s="650"/>
      <c r="AZ987" s="650"/>
      <c r="BA987" s="650"/>
      <c r="BB987" s="650"/>
      <c r="BC987" s="650"/>
      <c r="BD987" s="650"/>
      <c r="BE987" s="650"/>
      <c r="BF987" s="650"/>
      <c r="BG987" s="650"/>
      <c r="BH987" s="650"/>
      <c r="BI987" s="650"/>
      <c r="BJ987" s="650"/>
      <c r="BK987" s="650"/>
      <c r="BL987" s="650"/>
      <c r="BM987" s="650"/>
      <c r="BN987" s="650"/>
      <c r="BO987" s="650"/>
      <c r="BP987" s="650"/>
      <c r="BQ987" s="650"/>
      <c r="BR987" s="650"/>
      <c r="BS987" s="650"/>
      <c r="BT987" s="650"/>
      <c r="BU987" s="650"/>
      <c r="BV987" s="650"/>
      <c r="BW987" s="650"/>
      <c r="BX987" s="650"/>
      <c r="BY987" s="650"/>
      <c r="BZ987" s="650"/>
      <c r="CA987" s="650"/>
      <c r="CB987" s="650"/>
      <c r="CC987" s="650"/>
      <c r="CD987" s="650"/>
      <c r="CE987" s="650"/>
      <c r="CF987" s="650"/>
      <c r="CG987" s="650"/>
      <c r="CH987" s="650"/>
    </row>
    <row r="988" spans="1:86" ht="13.5" customHeight="1">
      <c r="A988" s="379"/>
      <c r="B988" s="649"/>
      <c r="C988" s="650"/>
      <c r="D988" s="650"/>
      <c r="E988" s="650"/>
      <c r="F988" s="650"/>
      <c r="G988" s="650"/>
      <c r="H988" s="650"/>
      <c r="I988" s="650"/>
      <c r="J988" s="650"/>
      <c r="K988" s="650"/>
      <c r="L988" s="650"/>
      <c r="M988" s="650"/>
      <c r="N988" s="650"/>
      <c r="O988" s="650"/>
      <c r="P988" s="650"/>
      <c r="Q988" s="650"/>
      <c r="R988" s="650"/>
      <c r="S988" s="650"/>
      <c r="T988" s="650"/>
      <c r="U988" s="650"/>
      <c r="V988" s="650"/>
      <c r="W988" s="650"/>
      <c r="X988" s="650"/>
      <c r="Y988" s="650"/>
      <c r="Z988" s="650"/>
      <c r="AA988" s="650"/>
      <c r="AB988" s="650"/>
      <c r="AC988" s="650"/>
      <c r="AD988" s="650"/>
      <c r="AE988" s="650"/>
      <c r="AF988" s="650"/>
      <c r="AG988" s="650"/>
      <c r="AH988" s="650"/>
      <c r="AI988" s="650"/>
      <c r="AJ988" s="650"/>
      <c r="AK988" s="650"/>
      <c r="AL988" s="650"/>
      <c r="AM988" s="650"/>
      <c r="AN988" s="650"/>
      <c r="AO988" s="650"/>
      <c r="AP988" s="650"/>
      <c r="AQ988" s="650"/>
      <c r="AR988" s="650"/>
      <c r="AS988" s="650"/>
      <c r="AT988" s="650"/>
      <c r="AU988" s="650"/>
      <c r="AV988" s="650"/>
      <c r="AW988" s="650"/>
      <c r="AX988" s="650"/>
      <c r="AY988" s="650"/>
      <c r="AZ988" s="650"/>
      <c r="BA988" s="650"/>
      <c r="BB988" s="650"/>
      <c r="BC988" s="650"/>
      <c r="BD988" s="650"/>
      <c r="BE988" s="650"/>
      <c r="BF988" s="650"/>
      <c r="BG988" s="650"/>
      <c r="BH988" s="650"/>
      <c r="BI988" s="650"/>
      <c r="BJ988" s="650"/>
      <c r="BK988" s="650"/>
      <c r="BL988" s="650"/>
      <c r="BM988" s="650"/>
      <c r="BN988" s="650"/>
      <c r="BO988" s="650"/>
      <c r="BP988" s="650"/>
      <c r="BQ988" s="650"/>
      <c r="BR988" s="650"/>
      <c r="BS988" s="650"/>
      <c r="BT988" s="650"/>
      <c r="BU988" s="650"/>
      <c r="BV988" s="650"/>
      <c r="BW988" s="650"/>
      <c r="BX988" s="650"/>
      <c r="BY988" s="650"/>
      <c r="BZ988" s="650"/>
      <c r="CA988" s="650"/>
      <c r="CB988" s="650"/>
      <c r="CC988" s="650"/>
      <c r="CD988" s="650"/>
      <c r="CE988" s="650"/>
      <c r="CF988" s="650"/>
      <c r="CG988" s="650"/>
      <c r="CH988" s="650"/>
    </row>
    <row r="989" spans="1:86" ht="13.5" customHeight="1">
      <c r="A989" s="379"/>
      <c r="B989" s="649"/>
      <c r="C989" s="650"/>
      <c r="D989" s="650"/>
      <c r="E989" s="650"/>
      <c r="F989" s="650"/>
      <c r="G989" s="650"/>
      <c r="H989" s="650"/>
      <c r="I989" s="650"/>
      <c r="J989" s="650"/>
      <c r="K989" s="650"/>
      <c r="L989" s="650"/>
      <c r="M989" s="650"/>
      <c r="N989" s="650"/>
      <c r="O989" s="650"/>
      <c r="P989" s="650"/>
      <c r="Q989" s="650"/>
      <c r="R989" s="650"/>
      <c r="S989" s="650"/>
      <c r="T989" s="650"/>
      <c r="U989" s="650"/>
      <c r="V989" s="650"/>
      <c r="W989" s="650"/>
      <c r="X989" s="650"/>
      <c r="Y989" s="650"/>
      <c r="Z989" s="650"/>
      <c r="AA989" s="650"/>
      <c r="AB989" s="650"/>
      <c r="AC989" s="650"/>
      <c r="AD989" s="650"/>
      <c r="AE989" s="650"/>
      <c r="AF989" s="650"/>
      <c r="AG989" s="650"/>
      <c r="AH989" s="650"/>
      <c r="AI989" s="650"/>
      <c r="AJ989" s="650"/>
      <c r="AK989" s="650"/>
      <c r="AL989" s="650"/>
      <c r="AM989" s="650"/>
      <c r="AN989" s="650"/>
      <c r="AO989" s="650"/>
      <c r="AP989" s="650"/>
      <c r="AQ989" s="650"/>
      <c r="AR989" s="650"/>
      <c r="AS989" s="650"/>
      <c r="AT989" s="650"/>
      <c r="AU989" s="650"/>
      <c r="AV989" s="650"/>
      <c r="AW989" s="650"/>
      <c r="AX989" s="650"/>
      <c r="AY989" s="650"/>
      <c r="AZ989" s="650"/>
      <c r="BA989" s="650"/>
      <c r="BB989" s="650"/>
      <c r="BC989" s="650"/>
      <c r="BD989" s="650"/>
      <c r="BE989" s="650"/>
      <c r="BF989" s="650"/>
      <c r="BG989" s="650"/>
      <c r="BH989" s="650"/>
      <c r="BI989" s="650"/>
      <c r="BJ989" s="650"/>
      <c r="BK989" s="650"/>
      <c r="BL989" s="650"/>
      <c r="BM989" s="650"/>
      <c r="BN989" s="650"/>
      <c r="BO989" s="650"/>
      <c r="BP989" s="650"/>
      <c r="BQ989" s="650"/>
      <c r="BR989" s="650"/>
      <c r="BS989" s="650"/>
      <c r="BT989" s="650"/>
      <c r="BU989" s="650"/>
      <c r="BV989" s="650"/>
      <c r="BW989" s="650"/>
      <c r="BX989" s="650"/>
      <c r="BY989" s="650"/>
      <c r="BZ989" s="650"/>
      <c r="CA989" s="650"/>
      <c r="CB989" s="650"/>
      <c r="CC989" s="650"/>
      <c r="CD989" s="650"/>
      <c r="CE989" s="650"/>
      <c r="CF989" s="650"/>
      <c r="CG989" s="650"/>
      <c r="CH989" s="650"/>
    </row>
    <row r="990" spans="1:86" ht="13.5" customHeight="1">
      <c r="A990" s="379"/>
      <c r="B990" s="649"/>
      <c r="C990" s="650"/>
      <c r="D990" s="650"/>
      <c r="E990" s="650"/>
      <c r="F990" s="650"/>
      <c r="G990" s="650"/>
      <c r="H990" s="650"/>
      <c r="I990" s="650"/>
      <c r="J990" s="650"/>
      <c r="K990" s="650"/>
      <c r="L990" s="650"/>
      <c r="M990" s="650"/>
      <c r="N990" s="650"/>
      <c r="O990" s="650"/>
      <c r="P990" s="650"/>
      <c r="Q990" s="650"/>
      <c r="R990" s="650"/>
      <c r="S990" s="650"/>
      <c r="T990" s="650"/>
      <c r="U990" s="650"/>
      <c r="V990" s="650"/>
      <c r="W990" s="650"/>
      <c r="X990" s="650"/>
      <c r="Y990" s="650"/>
      <c r="Z990" s="650"/>
      <c r="AA990" s="650"/>
      <c r="AB990" s="650"/>
      <c r="AC990" s="650"/>
      <c r="AD990" s="650"/>
      <c r="AE990" s="650"/>
      <c r="AF990" s="650"/>
      <c r="AG990" s="650"/>
      <c r="AH990" s="650"/>
      <c r="AI990" s="650"/>
      <c r="AJ990" s="650"/>
      <c r="AK990" s="650"/>
      <c r="AL990" s="650"/>
      <c r="AM990" s="650"/>
      <c r="AN990" s="650"/>
      <c r="AO990" s="650"/>
      <c r="AP990" s="650"/>
      <c r="AQ990" s="650"/>
      <c r="AR990" s="650"/>
      <c r="AS990" s="650"/>
      <c r="AT990" s="650"/>
      <c r="AU990" s="650"/>
      <c r="AV990" s="650"/>
      <c r="AW990" s="650"/>
      <c r="AX990" s="650"/>
      <c r="AY990" s="650"/>
      <c r="AZ990" s="650"/>
      <c r="BA990" s="650"/>
      <c r="BB990" s="650"/>
      <c r="BC990" s="650"/>
      <c r="BD990" s="650"/>
      <c r="BE990" s="650"/>
      <c r="BF990" s="650"/>
      <c r="BG990" s="650"/>
      <c r="BH990" s="650"/>
      <c r="BI990" s="650"/>
      <c r="BJ990" s="650"/>
      <c r="BK990" s="650"/>
      <c r="BL990" s="650"/>
      <c r="BM990" s="650"/>
      <c r="BN990" s="650"/>
      <c r="BO990" s="650"/>
      <c r="BP990" s="650"/>
      <c r="BQ990" s="650"/>
      <c r="BR990" s="650"/>
      <c r="BS990" s="650"/>
      <c r="BT990" s="650"/>
      <c r="BU990" s="650"/>
      <c r="BV990" s="650"/>
      <c r="BW990" s="650"/>
      <c r="BX990" s="650"/>
      <c r="BY990" s="650"/>
      <c r="BZ990" s="650"/>
      <c r="CA990" s="650"/>
      <c r="CB990" s="650"/>
      <c r="CC990" s="650"/>
      <c r="CD990" s="650"/>
      <c r="CE990" s="650"/>
      <c r="CF990" s="650"/>
      <c r="CG990" s="650"/>
      <c r="CH990" s="650"/>
    </row>
    <row r="991" spans="1:86" ht="13.5" customHeight="1">
      <c r="A991" s="379"/>
      <c r="B991" s="649"/>
      <c r="C991" s="650"/>
      <c r="D991" s="650"/>
      <c r="E991" s="650"/>
      <c r="F991" s="650"/>
      <c r="G991" s="650"/>
      <c r="H991" s="650"/>
      <c r="I991" s="650"/>
      <c r="J991" s="650"/>
      <c r="K991" s="650"/>
      <c r="L991" s="650"/>
      <c r="M991" s="650"/>
      <c r="N991" s="650"/>
      <c r="O991" s="650"/>
      <c r="P991" s="650"/>
      <c r="Q991" s="650"/>
      <c r="R991" s="650"/>
      <c r="S991" s="650"/>
      <c r="T991" s="650"/>
      <c r="U991" s="650"/>
      <c r="V991" s="650"/>
      <c r="W991" s="650"/>
      <c r="X991" s="650"/>
      <c r="Y991" s="650"/>
      <c r="Z991" s="650"/>
      <c r="AA991" s="650"/>
      <c r="AB991" s="650"/>
      <c r="AC991" s="650"/>
      <c r="AD991" s="650"/>
      <c r="AE991" s="650"/>
      <c r="AF991" s="650"/>
      <c r="AG991" s="650"/>
      <c r="AH991" s="650"/>
      <c r="AI991" s="650"/>
      <c r="AJ991" s="650"/>
      <c r="AK991" s="650"/>
      <c r="AL991" s="650"/>
      <c r="AM991" s="650"/>
      <c r="AN991" s="650"/>
      <c r="AO991" s="650"/>
      <c r="AP991" s="650"/>
      <c r="AQ991" s="650"/>
      <c r="AR991" s="650"/>
      <c r="AS991" s="650"/>
      <c r="AT991" s="650"/>
      <c r="AU991" s="650"/>
      <c r="AV991" s="650"/>
      <c r="AW991" s="650"/>
      <c r="AX991" s="650"/>
      <c r="AY991" s="650"/>
      <c r="AZ991" s="650"/>
      <c r="BA991" s="650"/>
      <c r="BB991" s="650"/>
      <c r="BC991" s="650"/>
      <c r="BD991" s="650"/>
      <c r="BE991" s="650"/>
      <c r="BF991" s="650"/>
      <c r="BG991" s="650"/>
      <c r="BH991" s="650"/>
      <c r="BI991" s="650"/>
      <c r="BJ991" s="650"/>
      <c r="BK991" s="650"/>
      <c r="BL991" s="650"/>
      <c r="BM991" s="650"/>
      <c r="BN991" s="650"/>
      <c r="BO991" s="650"/>
      <c r="BP991" s="650"/>
      <c r="BQ991" s="650"/>
      <c r="BR991" s="650"/>
      <c r="BS991" s="650"/>
      <c r="BT991" s="650"/>
      <c r="BU991" s="650"/>
      <c r="BV991" s="650"/>
      <c r="BW991" s="650"/>
      <c r="BX991" s="650"/>
      <c r="BY991" s="650"/>
      <c r="BZ991" s="650"/>
      <c r="CA991" s="650"/>
      <c r="CB991" s="650"/>
      <c r="CC991" s="650"/>
      <c r="CD991" s="650"/>
      <c r="CE991" s="650"/>
      <c r="CF991" s="650"/>
      <c r="CG991" s="650"/>
      <c r="CH991" s="650"/>
    </row>
    <row r="992" spans="1:86" ht="13.5" customHeight="1">
      <c r="A992" s="379"/>
      <c r="B992" s="649"/>
      <c r="C992" s="650"/>
      <c r="D992" s="650"/>
      <c r="E992" s="650"/>
      <c r="F992" s="650"/>
      <c r="G992" s="650"/>
      <c r="H992" s="650"/>
      <c r="I992" s="650"/>
      <c r="J992" s="650"/>
      <c r="K992" s="650"/>
      <c r="L992" s="650"/>
      <c r="M992" s="650"/>
      <c r="N992" s="650"/>
      <c r="O992" s="650"/>
      <c r="P992" s="650"/>
      <c r="Q992" s="650"/>
      <c r="R992" s="650"/>
      <c r="S992" s="650"/>
      <c r="T992" s="650"/>
      <c r="U992" s="650"/>
      <c r="V992" s="650"/>
      <c r="W992" s="650"/>
      <c r="X992" s="650"/>
      <c r="Y992" s="650"/>
      <c r="Z992" s="650"/>
      <c r="AA992" s="650"/>
      <c r="AB992" s="650"/>
      <c r="AC992" s="650"/>
      <c r="AD992" s="650"/>
      <c r="AE992" s="650"/>
      <c r="AF992" s="650"/>
      <c r="AG992" s="650"/>
      <c r="AH992" s="650"/>
      <c r="AI992" s="650"/>
      <c r="AJ992" s="650"/>
      <c r="AK992" s="650"/>
      <c r="AL992" s="650"/>
      <c r="AM992" s="650"/>
      <c r="AN992" s="650"/>
      <c r="AO992" s="650"/>
      <c r="AP992" s="650"/>
      <c r="AQ992" s="650"/>
      <c r="AR992" s="650"/>
      <c r="AS992" s="650"/>
      <c r="AT992" s="650"/>
      <c r="AU992" s="650"/>
      <c r="AV992" s="650"/>
      <c r="AW992" s="650"/>
      <c r="AX992" s="650"/>
      <c r="AY992" s="650"/>
      <c r="AZ992" s="650"/>
      <c r="BA992" s="650"/>
      <c r="BB992" s="650"/>
      <c r="BC992" s="650"/>
      <c r="BD992" s="650"/>
      <c r="BE992" s="650"/>
      <c r="BF992" s="650"/>
      <c r="BG992" s="650"/>
      <c r="BH992" s="650"/>
      <c r="BI992" s="650"/>
      <c r="BJ992" s="650"/>
      <c r="BK992" s="650"/>
      <c r="BL992" s="650"/>
      <c r="BM992" s="650"/>
      <c r="BN992" s="650"/>
      <c r="BO992" s="650"/>
      <c r="BP992" s="650"/>
      <c r="BQ992" s="650"/>
      <c r="BR992" s="650"/>
      <c r="BS992" s="650"/>
      <c r="BT992" s="650"/>
      <c r="BU992" s="650"/>
      <c r="BV992" s="650"/>
      <c r="BW992" s="650"/>
      <c r="BX992" s="650"/>
      <c r="BY992" s="650"/>
      <c r="BZ992" s="650"/>
      <c r="CA992" s="650"/>
      <c r="CB992" s="650"/>
      <c r="CC992" s="650"/>
      <c r="CD992" s="650"/>
      <c r="CE992" s="650"/>
      <c r="CF992" s="650"/>
      <c r="CG992" s="650"/>
      <c r="CH992" s="650"/>
    </row>
    <row r="993" spans="1:86" ht="13.5" customHeight="1">
      <c r="A993" s="379"/>
      <c r="B993" s="649"/>
      <c r="C993" s="650"/>
      <c r="D993" s="650"/>
      <c r="E993" s="650"/>
      <c r="F993" s="650"/>
      <c r="G993" s="650"/>
      <c r="H993" s="650"/>
      <c r="I993" s="650"/>
      <c r="J993" s="650"/>
      <c r="K993" s="650"/>
      <c r="L993" s="650"/>
      <c r="M993" s="650"/>
      <c r="N993" s="650"/>
      <c r="O993" s="650"/>
      <c r="P993" s="650"/>
      <c r="Q993" s="650"/>
      <c r="R993" s="650"/>
      <c r="S993" s="650"/>
      <c r="T993" s="650"/>
      <c r="U993" s="650"/>
      <c r="V993" s="650"/>
      <c r="W993" s="650"/>
      <c r="X993" s="650"/>
      <c r="Y993" s="650"/>
      <c r="Z993" s="650"/>
      <c r="AA993" s="650"/>
      <c r="AB993" s="650"/>
      <c r="AC993" s="650"/>
      <c r="AD993" s="650"/>
      <c r="AE993" s="650"/>
      <c r="AF993" s="650"/>
      <c r="AG993" s="650"/>
      <c r="AH993" s="650"/>
      <c r="AI993" s="650"/>
      <c r="AJ993" s="650"/>
      <c r="AK993" s="650"/>
      <c r="AL993" s="650"/>
      <c r="AM993" s="650"/>
      <c r="AN993" s="650"/>
      <c r="AO993" s="650"/>
      <c r="AP993" s="650"/>
      <c r="AQ993" s="650"/>
      <c r="AR993" s="650"/>
      <c r="AS993" s="650"/>
      <c r="AT993" s="650"/>
      <c r="AU993" s="650"/>
      <c r="AV993" s="650"/>
      <c r="AW993" s="650"/>
      <c r="AX993" s="650"/>
      <c r="AY993" s="650"/>
      <c r="AZ993" s="650"/>
      <c r="BA993" s="650"/>
      <c r="BB993" s="650"/>
      <c r="BC993" s="650"/>
      <c r="BD993" s="650"/>
      <c r="BE993" s="650"/>
      <c r="BF993" s="650"/>
      <c r="BG993" s="650"/>
      <c r="BH993" s="650"/>
      <c r="BI993" s="650"/>
      <c r="BJ993" s="650"/>
      <c r="BK993" s="650"/>
      <c r="BL993" s="650"/>
      <c r="BM993" s="650"/>
      <c r="BN993" s="650"/>
      <c r="BO993" s="650"/>
      <c r="BP993" s="650"/>
      <c r="BQ993" s="650"/>
      <c r="BR993" s="650"/>
      <c r="BS993" s="650"/>
      <c r="BT993" s="650"/>
      <c r="BU993" s="650"/>
      <c r="BV993" s="650"/>
      <c r="BW993" s="650"/>
      <c r="BX993" s="650"/>
      <c r="BY993" s="650"/>
      <c r="BZ993" s="650"/>
      <c r="CA993" s="650"/>
      <c r="CB993" s="650"/>
      <c r="CC993" s="650"/>
      <c r="CD993" s="650"/>
      <c r="CE993" s="650"/>
      <c r="CF993" s="650"/>
      <c r="CG993" s="650"/>
      <c r="CH993" s="650"/>
    </row>
    <row r="994" spans="1:86" ht="13.5" customHeight="1">
      <c r="A994" s="379"/>
      <c r="B994" s="649"/>
      <c r="C994" s="650"/>
      <c r="D994" s="650"/>
      <c r="E994" s="650"/>
      <c r="F994" s="650"/>
      <c r="G994" s="650"/>
      <c r="H994" s="650"/>
      <c r="I994" s="650"/>
      <c r="J994" s="650"/>
      <c r="K994" s="650"/>
      <c r="L994" s="650"/>
      <c r="M994" s="650"/>
      <c r="N994" s="650"/>
      <c r="O994" s="650"/>
      <c r="P994" s="650"/>
      <c r="Q994" s="650"/>
      <c r="R994" s="650"/>
      <c r="S994" s="650"/>
      <c r="T994" s="650"/>
      <c r="U994" s="650"/>
      <c r="V994" s="650"/>
      <c r="W994" s="650"/>
      <c r="X994" s="650"/>
      <c r="Y994" s="650"/>
      <c r="Z994" s="650"/>
      <c r="AA994" s="650"/>
      <c r="AB994" s="650"/>
      <c r="AC994" s="650"/>
      <c r="AD994" s="650"/>
      <c r="AE994" s="650"/>
      <c r="AF994" s="650"/>
      <c r="AG994" s="650"/>
      <c r="AH994" s="650"/>
      <c r="AI994" s="650"/>
      <c r="AJ994" s="650"/>
      <c r="AK994" s="650"/>
      <c r="AL994" s="650"/>
      <c r="AM994" s="650"/>
      <c r="AN994" s="650"/>
      <c r="AO994" s="650"/>
      <c r="AP994" s="650"/>
      <c r="AQ994" s="650"/>
      <c r="AR994" s="650"/>
      <c r="AS994" s="650"/>
      <c r="AT994" s="650"/>
      <c r="AU994" s="650"/>
      <c r="AV994" s="650"/>
      <c r="AW994" s="650"/>
      <c r="AX994" s="650"/>
      <c r="AY994" s="650"/>
      <c r="AZ994" s="650"/>
      <c r="BA994" s="650"/>
      <c r="BB994" s="650"/>
      <c r="BC994" s="650"/>
      <c r="BD994" s="650"/>
      <c r="BE994" s="650"/>
      <c r="BF994" s="650"/>
      <c r="BG994" s="650"/>
      <c r="BH994" s="650"/>
      <c r="BI994" s="650"/>
      <c r="BJ994" s="650"/>
      <c r="BK994" s="650"/>
      <c r="BL994" s="650"/>
      <c r="BM994" s="650"/>
      <c r="BN994" s="650"/>
      <c r="BO994" s="650"/>
      <c r="BP994" s="650"/>
      <c r="BQ994" s="650"/>
      <c r="BR994" s="650"/>
      <c r="BS994" s="650"/>
      <c r="BT994" s="650"/>
      <c r="BU994" s="650"/>
      <c r="BV994" s="650"/>
      <c r="BW994" s="650"/>
      <c r="BX994" s="650"/>
      <c r="BY994" s="650"/>
      <c r="BZ994" s="650"/>
      <c r="CA994" s="650"/>
      <c r="CB994" s="650"/>
      <c r="CC994" s="650"/>
      <c r="CD994" s="650"/>
      <c r="CE994" s="650"/>
      <c r="CF994" s="650"/>
      <c r="CG994" s="650"/>
      <c r="CH994" s="650"/>
    </row>
    <row r="995" spans="1:86" ht="13.5" customHeight="1">
      <c r="A995" s="379"/>
      <c r="B995" s="649"/>
      <c r="C995" s="650"/>
      <c r="D995" s="650"/>
      <c r="E995" s="650"/>
      <c r="F995" s="650"/>
      <c r="G995" s="650"/>
      <c r="H995" s="650"/>
      <c r="I995" s="650"/>
      <c r="J995" s="650"/>
      <c r="K995" s="650"/>
      <c r="L995" s="650"/>
      <c r="M995" s="650"/>
      <c r="N995" s="650"/>
      <c r="O995" s="650"/>
      <c r="P995" s="650"/>
      <c r="Q995" s="650"/>
      <c r="R995" s="650"/>
      <c r="S995" s="650"/>
      <c r="T995" s="650"/>
      <c r="U995" s="650"/>
      <c r="V995" s="650"/>
      <c r="W995" s="650"/>
      <c r="X995" s="650"/>
      <c r="Y995" s="650"/>
      <c r="Z995" s="650"/>
      <c r="AA995" s="650"/>
      <c r="AB995" s="650"/>
      <c r="AC995" s="650"/>
      <c r="AD995" s="650"/>
      <c r="AE995" s="650"/>
      <c r="AF995" s="650"/>
      <c r="AG995" s="650"/>
      <c r="AH995" s="650"/>
      <c r="AI995" s="650"/>
      <c r="AJ995" s="650"/>
      <c r="AK995" s="650"/>
      <c r="AL995" s="650"/>
      <c r="AM995" s="650"/>
      <c r="AN995" s="650"/>
      <c r="AO995" s="650"/>
      <c r="AP995" s="650"/>
      <c r="AQ995" s="650"/>
      <c r="AR995" s="650"/>
      <c r="AS995" s="650"/>
      <c r="AT995" s="650"/>
      <c r="AU995" s="650"/>
      <c r="AV995" s="650"/>
      <c r="AW995" s="650"/>
      <c r="AX995" s="650"/>
      <c r="AY995" s="650"/>
      <c r="AZ995" s="650"/>
      <c r="BA995" s="650"/>
      <c r="BB995" s="650"/>
      <c r="BC995" s="650"/>
      <c r="BD995" s="650"/>
      <c r="BE995" s="650"/>
      <c r="BF995" s="650"/>
      <c r="BG995" s="650"/>
      <c r="BH995" s="650"/>
      <c r="BI995" s="650"/>
      <c r="BJ995" s="650"/>
      <c r="BK995" s="650"/>
      <c r="BL995" s="650"/>
      <c r="BM995" s="650"/>
      <c r="BN995" s="650"/>
      <c r="BO995" s="650"/>
      <c r="BP995" s="650"/>
      <c r="BQ995" s="650"/>
      <c r="BR995" s="650"/>
      <c r="BS995" s="650"/>
      <c r="BT995" s="650"/>
      <c r="BU995" s="650"/>
      <c r="BV995" s="650"/>
      <c r="BW995" s="650"/>
      <c r="BX995" s="650"/>
      <c r="BY995" s="650"/>
      <c r="BZ995" s="650"/>
      <c r="CA995" s="650"/>
      <c r="CB995" s="650"/>
      <c r="CC995" s="650"/>
      <c r="CD995" s="650"/>
      <c r="CE995" s="650"/>
      <c r="CF995" s="650"/>
      <c r="CG995" s="650"/>
      <c r="CH995" s="650"/>
    </row>
    <row r="996" spans="1:86" ht="13.5" customHeight="1">
      <c r="A996" s="379"/>
      <c r="B996" s="649"/>
      <c r="C996" s="650"/>
      <c r="D996" s="650"/>
      <c r="E996" s="650"/>
      <c r="F996" s="650"/>
      <c r="G996" s="650"/>
      <c r="H996" s="650"/>
      <c r="I996" s="650"/>
      <c r="J996" s="650"/>
      <c r="K996" s="650"/>
      <c r="L996" s="650"/>
      <c r="M996" s="650"/>
      <c r="N996" s="650"/>
      <c r="O996" s="650"/>
      <c r="P996" s="650"/>
      <c r="Q996" s="650"/>
      <c r="R996" s="650"/>
      <c r="S996" s="650"/>
      <c r="T996" s="650"/>
      <c r="U996" s="650"/>
      <c r="V996" s="650"/>
      <c r="W996" s="650"/>
      <c r="X996" s="650"/>
      <c r="Y996" s="650"/>
      <c r="Z996" s="650"/>
      <c r="AA996" s="650"/>
      <c r="AB996" s="650"/>
      <c r="AC996" s="650"/>
      <c r="AD996" s="650"/>
      <c r="AE996" s="650"/>
      <c r="AF996" s="650"/>
      <c r="AG996" s="650"/>
      <c r="AH996" s="650"/>
      <c r="AI996" s="650"/>
      <c r="AJ996" s="650"/>
      <c r="AK996" s="650"/>
      <c r="AL996" s="650"/>
      <c r="AM996" s="650"/>
      <c r="AN996" s="650"/>
      <c r="AO996" s="650"/>
      <c r="AP996" s="650"/>
      <c r="AQ996" s="650"/>
      <c r="AR996" s="650"/>
      <c r="AS996" s="650"/>
      <c r="AT996" s="650"/>
      <c r="AU996" s="650"/>
      <c r="AV996" s="650"/>
      <c r="AW996" s="650"/>
      <c r="AX996" s="650"/>
      <c r="AY996" s="650"/>
      <c r="AZ996" s="650"/>
      <c r="BA996" s="650"/>
      <c r="BB996" s="650"/>
      <c r="BC996" s="650"/>
      <c r="BD996" s="650"/>
      <c r="BE996" s="650"/>
      <c r="BF996" s="650"/>
      <c r="BG996" s="650"/>
      <c r="BH996" s="650"/>
      <c r="BI996" s="650"/>
      <c r="BJ996" s="650"/>
      <c r="BK996" s="650"/>
      <c r="BL996" s="650"/>
      <c r="BM996" s="650"/>
      <c r="BN996" s="650"/>
      <c r="BO996" s="650"/>
      <c r="BP996" s="650"/>
      <c r="BQ996" s="650"/>
      <c r="BR996" s="650"/>
      <c r="BS996" s="650"/>
      <c r="BT996" s="650"/>
      <c r="BU996" s="650"/>
      <c r="BV996" s="650"/>
      <c r="BW996" s="650"/>
      <c r="BX996" s="650"/>
      <c r="BY996" s="650"/>
      <c r="BZ996" s="650"/>
      <c r="CA996" s="650"/>
      <c r="CB996" s="650"/>
      <c r="CC996" s="650"/>
      <c r="CD996" s="650"/>
      <c r="CE996" s="650"/>
      <c r="CF996" s="650"/>
      <c r="CG996" s="650"/>
      <c r="CH996" s="650"/>
    </row>
    <row r="997" spans="1:86" ht="13.5" customHeight="1">
      <c r="A997" s="379"/>
      <c r="B997" s="649"/>
      <c r="C997" s="650"/>
      <c r="D997" s="650"/>
      <c r="E997" s="650"/>
      <c r="F997" s="650"/>
      <c r="G997" s="650"/>
      <c r="H997" s="650"/>
      <c r="I997" s="650"/>
      <c r="J997" s="650"/>
      <c r="K997" s="650"/>
      <c r="L997" s="650"/>
      <c r="M997" s="650"/>
      <c r="N997" s="650"/>
      <c r="O997" s="650"/>
      <c r="P997" s="650"/>
      <c r="Q997" s="650"/>
      <c r="R997" s="650"/>
      <c r="S997" s="650"/>
      <c r="T997" s="650"/>
      <c r="U997" s="650"/>
      <c r="V997" s="650"/>
      <c r="W997" s="650"/>
      <c r="X997" s="650"/>
      <c r="Y997" s="650"/>
      <c r="Z997" s="650"/>
      <c r="AA997" s="650"/>
      <c r="AB997" s="650"/>
      <c r="AC997" s="650"/>
      <c r="AD997" s="650"/>
      <c r="AE997" s="650"/>
      <c r="AF997" s="650"/>
      <c r="AG997" s="650"/>
      <c r="AH997" s="650"/>
      <c r="AI997" s="650"/>
      <c r="AJ997" s="650"/>
      <c r="AK997" s="650"/>
      <c r="AL997" s="650"/>
      <c r="AM997" s="650"/>
      <c r="AN997" s="650"/>
      <c r="AO997" s="650"/>
      <c r="AP997" s="650"/>
      <c r="AQ997" s="650"/>
      <c r="AR997" s="650"/>
      <c r="AS997" s="650"/>
      <c r="AT997" s="650"/>
      <c r="AU997" s="650"/>
      <c r="AV997" s="650"/>
      <c r="AW997" s="650"/>
      <c r="AX997" s="650"/>
      <c r="AY997" s="650"/>
      <c r="AZ997" s="650"/>
      <c r="BA997" s="650"/>
      <c r="BB997" s="650"/>
      <c r="BC997" s="650"/>
      <c r="BD997" s="650"/>
      <c r="BE997" s="650"/>
      <c r="BF997" s="650"/>
      <c r="BG997" s="650"/>
      <c r="BH997" s="650"/>
      <c r="BI997" s="650"/>
      <c r="BJ997" s="650"/>
      <c r="BK997" s="650"/>
      <c r="BL997" s="650"/>
      <c r="BM997" s="650"/>
      <c r="BN997" s="650"/>
      <c r="BO997" s="650"/>
      <c r="BP997" s="650"/>
      <c r="BQ997" s="650"/>
      <c r="BR997" s="650"/>
      <c r="BS997" s="650"/>
      <c r="BT997" s="650"/>
      <c r="BU997" s="650"/>
      <c r="BV997" s="650"/>
      <c r="BW997" s="650"/>
      <c r="BX997" s="650"/>
      <c r="BY997" s="650"/>
      <c r="BZ997" s="650"/>
      <c r="CA997" s="650"/>
      <c r="CB997" s="650"/>
      <c r="CC997" s="650"/>
      <c r="CD997" s="650"/>
      <c r="CE997" s="650"/>
      <c r="CF997" s="650"/>
      <c r="CG997" s="650"/>
      <c r="CH997" s="650"/>
    </row>
    <row r="998" spans="1:86" ht="13.5" customHeight="1">
      <c r="A998" s="379"/>
      <c r="B998" s="649"/>
      <c r="C998" s="650"/>
      <c r="D998" s="650"/>
      <c r="E998" s="650"/>
      <c r="F998" s="650"/>
      <c r="G998" s="650"/>
      <c r="H998" s="650"/>
      <c r="I998" s="650"/>
      <c r="J998" s="650"/>
      <c r="K998" s="650"/>
      <c r="L998" s="650"/>
      <c r="M998" s="650"/>
      <c r="N998" s="650"/>
      <c r="O998" s="650"/>
      <c r="P998" s="650"/>
      <c r="Q998" s="650"/>
      <c r="R998" s="650"/>
      <c r="S998" s="650"/>
      <c r="T998" s="650"/>
      <c r="U998" s="650"/>
      <c r="V998" s="650"/>
      <c r="W998" s="650"/>
      <c r="X998" s="650"/>
      <c r="Y998" s="650"/>
      <c r="Z998" s="650"/>
      <c r="AA998" s="650"/>
      <c r="AB998" s="650"/>
      <c r="AC998" s="650"/>
      <c r="AD998" s="650"/>
      <c r="AE998" s="650"/>
      <c r="AF998" s="650"/>
      <c r="AG998" s="650"/>
      <c r="AH998" s="650"/>
      <c r="AI998" s="650"/>
      <c r="AJ998" s="650"/>
      <c r="AK998" s="650"/>
      <c r="AL998" s="650"/>
      <c r="AM998" s="650"/>
      <c r="AN998" s="650"/>
      <c r="AO998" s="650"/>
      <c r="AP998" s="650"/>
      <c r="AQ998" s="650"/>
      <c r="AR998" s="650"/>
      <c r="AS998" s="650"/>
      <c r="AT998" s="650"/>
      <c r="AU998" s="650"/>
      <c r="AV998" s="650"/>
      <c r="AW998" s="650"/>
      <c r="AX998" s="650"/>
      <c r="AY998" s="650"/>
      <c r="AZ998" s="650"/>
      <c r="BA998" s="650"/>
      <c r="BB998" s="650"/>
      <c r="BC998" s="650"/>
      <c r="BD998" s="650"/>
      <c r="BE998" s="650"/>
      <c r="BF998" s="650"/>
      <c r="BG998" s="650"/>
      <c r="BH998" s="650"/>
      <c r="BI998" s="650"/>
      <c r="BJ998" s="650"/>
      <c r="BK998" s="650"/>
      <c r="BL998" s="650"/>
      <c r="BM998" s="650"/>
      <c r="BN998" s="650"/>
      <c r="BO998" s="650"/>
      <c r="BP998" s="650"/>
      <c r="BQ998" s="650"/>
      <c r="BR998" s="650"/>
      <c r="BS998" s="650"/>
      <c r="BT998" s="650"/>
      <c r="BU998" s="650"/>
      <c r="BV998" s="650"/>
      <c r="BW998" s="650"/>
      <c r="BX998" s="650"/>
      <c r="BY998" s="650"/>
      <c r="BZ998" s="650"/>
      <c r="CA998" s="650"/>
      <c r="CB998" s="650"/>
      <c r="CC998" s="650"/>
      <c r="CD998" s="650"/>
      <c r="CE998" s="650"/>
      <c r="CF998" s="650"/>
      <c r="CG998" s="650"/>
      <c r="CH998" s="650"/>
    </row>
    <row r="999" spans="1:86" ht="13.5" customHeight="1">
      <c r="A999" s="379"/>
      <c r="B999" s="649"/>
      <c r="C999" s="650"/>
      <c r="D999" s="650"/>
      <c r="E999" s="650"/>
      <c r="F999" s="650"/>
      <c r="G999" s="650"/>
      <c r="H999" s="650"/>
      <c r="I999" s="650"/>
      <c r="J999" s="650"/>
      <c r="K999" s="650"/>
      <c r="L999" s="650"/>
      <c r="M999" s="650"/>
      <c r="N999" s="650"/>
      <c r="O999" s="650"/>
      <c r="P999" s="650"/>
      <c r="Q999" s="650"/>
      <c r="R999" s="650"/>
      <c r="S999" s="650"/>
      <c r="T999" s="650"/>
      <c r="U999" s="650"/>
      <c r="V999" s="650"/>
      <c r="W999" s="650"/>
      <c r="X999" s="650"/>
      <c r="Y999" s="650"/>
      <c r="Z999" s="650"/>
      <c r="AA999" s="650"/>
      <c r="AB999" s="650"/>
      <c r="AC999" s="650"/>
      <c r="AD999" s="650"/>
      <c r="AE999" s="650"/>
      <c r="AF999" s="650"/>
      <c r="AG999" s="650"/>
      <c r="AH999" s="650"/>
      <c r="AI999" s="650"/>
      <c r="AJ999" s="650"/>
      <c r="AK999" s="650"/>
      <c r="AL999" s="650"/>
      <c r="AM999" s="650"/>
      <c r="AN999" s="650"/>
      <c r="AO999" s="650"/>
      <c r="AP999" s="650"/>
      <c r="AQ999" s="650"/>
      <c r="AR999" s="650"/>
      <c r="AS999" s="650"/>
      <c r="AT999" s="650"/>
      <c r="AU999" s="650"/>
      <c r="AV999" s="650"/>
      <c r="AW999" s="650"/>
      <c r="AX999" s="650"/>
      <c r="AY999" s="650"/>
      <c r="AZ999" s="650"/>
      <c r="BA999" s="650"/>
      <c r="BB999" s="650"/>
      <c r="BC999" s="650"/>
      <c r="BD999" s="650"/>
      <c r="BE999" s="650"/>
      <c r="BF999" s="650"/>
      <c r="BG999" s="650"/>
      <c r="BH999" s="650"/>
      <c r="BI999" s="650"/>
      <c r="BJ999" s="650"/>
      <c r="BK999" s="650"/>
      <c r="BL999" s="650"/>
      <c r="BM999" s="650"/>
      <c r="BN999" s="650"/>
      <c r="BO999" s="650"/>
      <c r="BP999" s="650"/>
      <c r="BQ999" s="650"/>
      <c r="BR999" s="650"/>
      <c r="BS999" s="650"/>
      <c r="BT999" s="650"/>
      <c r="BU999" s="650"/>
      <c r="BV999" s="650"/>
      <c r="BW999" s="650"/>
      <c r="BX999" s="650"/>
      <c r="BY999" s="650"/>
      <c r="BZ999" s="650"/>
      <c r="CA999" s="650"/>
      <c r="CB999" s="650"/>
      <c r="CC999" s="650"/>
      <c r="CD999" s="650"/>
      <c r="CE999" s="650"/>
      <c r="CF999" s="650"/>
      <c r="CG999" s="650"/>
      <c r="CH999" s="650"/>
    </row>
    <row r="1000" spans="1:86" ht="13.5" customHeight="1">
      <c r="A1000" s="379"/>
      <c r="B1000" s="649"/>
      <c r="C1000" s="650"/>
      <c r="D1000" s="650"/>
      <c r="E1000" s="650"/>
      <c r="F1000" s="650"/>
      <c r="G1000" s="650"/>
      <c r="H1000" s="650"/>
      <c r="I1000" s="650"/>
      <c r="J1000" s="650"/>
      <c r="K1000" s="650"/>
      <c r="L1000" s="650"/>
      <c r="M1000" s="650"/>
      <c r="N1000" s="650"/>
      <c r="O1000" s="650"/>
      <c r="P1000" s="650"/>
      <c r="Q1000" s="650"/>
      <c r="R1000" s="650"/>
      <c r="S1000" s="650"/>
      <c r="T1000" s="650"/>
      <c r="U1000" s="650"/>
      <c r="V1000" s="650"/>
      <c r="W1000" s="650"/>
      <c r="X1000" s="650"/>
      <c r="Y1000" s="650"/>
      <c r="Z1000" s="650"/>
      <c r="AA1000" s="650"/>
      <c r="AB1000" s="650"/>
      <c r="AC1000" s="650"/>
      <c r="AD1000" s="650"/>
      <c r="AE1000" s="650"/>
      <c r="AF1000" s="650"/>
      <c r="AG1000" s="650"/>
      <c r="AH1000" s="650"/>
      <c r="AI1000" s="650"/>
      <c r="AJ1000" s="650"/>
      <c r="AK1000" s="650"/>
      <c r="AL1000" s="650"/>
      <c r="AM1000" s="650"/>
      <c r="AN1000" s="650"/>
      <c r="AO1000" s="650"/>
      <c r="AP1000" s="650"/>
      <c r="AQ1000" s="650"/>
      <c r="AR1000" s="650"/>
      <c r="AS1000" s="650"/>
      <c r="AT1000" s="650"/>
      <c r="AU1000" s="650"/>
      <c r="AV1000" s="650"/>
      <c r="AW1000" s="650"/>
      <c r="AX1000" s="650"/>
      <c r="AY1000" s="650"/>
      <c r="AZ1000" s="650"/>
      <c r="BA1000" s="650"/>
      <c r="BB1000" s="650"/>
      <c r="BC1000" s="650"/>
      <c r="BD1000" s="650"/>
      <c r="BE1000" s="650"/>
      <c r="BF1000" s="650"/>
      <c r="BG1000" s="650"/>
      <c r="BH1000" s="650"/>
      <c r="BI1000" s="650"/>
      <c r="BJ1000" s="650"/>
      <c r="BK1000" s="650"/>
      <c r="BL1000" s="650"/>
      <c r="BM1000" s="650"/>
      <c r="BN1000" s="650"/>
      <c r="BO1000" s="650"/>
      <c r="BP1000" s="650"/>
      <c r="BQ1000" s="650"/>
      <c r="BR1000" s="650"/>
      <c r="BS1000" s="650"/>
      <c r="BT1000" s="650"/>
      <c r="BU1000" s="650"/>
      <c r="BV1000" s="650"/>
      <c r="BW1000" s="650"/>
      <c r="BX1000" s="650"/>
      <c r="BY1000" s="650"/>
      <c r="BZ1000" s="650"/>
      <c r="CA1000" s="650"/>
      <c r="CB1000" s="650"/>
      <c r="CC1000" s="650"/>
      <c r="CD1000" s="650"/>
      <c r="CE1000" s="650"/>
      <c r="CF1000" s="650"/>
      <c r="CG1000" s="650"/>
      <c r="CH1000" s="650"/>
    </row>
    <row r="1001" spans="1:86" ht="13.5" customHeight="1">
      <c r="A1001" s="379"/>
      <c r="B1001" s="649"/>
      <c r="C1001" s="650"/>
      <c r="D1001" s="650"/>
      <c r="E1001" s="650"/>
      <c r="F1001" s="650"/>
      <c r="G1001" s="650"/>
      <c r="H1001" s="650"/>
      <c r="I1001" s="650"/>
      <c r="J1001" s="650"/>
      <c r="K1001" s="650"/>
      <c r="L1001" s="650"/>
      <c r="M1001" s="650"/>
      <c r="N1001" s="650"/>
      <c r="O1001" s="650"/>
      <c r="P1001" s="650"/>
      <c r="Q1001" s="650"/>
      <c r="R1001" s="650"/>
      <c r="S1001" s="650"/>
      <c r="T1001" s="650"/>
      <c r="U1001" s="650"/>
      <c r="V1001" s="650"/>
      <c r="W1001" s="650"/>
      <c r="X1001" s="650"/>
      <c r="Y1001" s="650"/>
      <c r="Z1001" s="650"/>
      <c r="AA1001" s="650"/>
      <c r="AB1001" s="650"/>
      <c r="AC1001" s="650"/>
      <c r="AD1001" s="650"/>
      <c r="AE1001" s="650"/>
      <c r="AF1001" s="650"/>
      <c r="AG1001" s="650"/>
      <c r="AH1001" s="650"/>
      <c r="AI1001" s="650"/>
      <c r="AJ1001" s="650"/>
      <c r="AK1001" s="650"/>
      <c r="AL1001" s="650"/>
      <c r="AM1001" s="650"/>
      <c r="AN1001" s="650"/>
      <c r="AO1001" s="650"/>
      <c r="AP1001" s="650"/>
      <c r="AQ1001" s="650"/>
      <c r="AR1001" s="650"/>
      <c r="AS1001" s="650"/>
      <c r="AT1001" s="650"/>
      <c r="AU1001" s="650"/>
      <c r="AV1001" s="650"/>
      <c r="AW1001" s="650"/>
      <c r="AX1001" s="650"/>
      <c r="AY1001" s="650"/>
      <c r="AZ1001" s="650"/>
      <c r="BA1001" s="650"/>
      <c r="BB1001" s="650"/>
      <c r="BC1001" s="650"/>
      <c r="BD1001" s="650"/>
      <c r="BE1001" s="650"/>
      <c r="BF1001" s="650"/>
      <c r="BG1001" s="650"/>
      <c r="BH1001" s="650"/>
      <c r="BI1001" s="650"/>
      <c r="BJ1001" s="650"/>
      <c r="BK1001" s="650"/>
      <c r="BL1001" s="650"/>
      <c r="BM1001" s="650"/>
      <c r="BN1001" s="650"/>
      <c r="BO1001" s="650"/>
      <c r="BP1001" s="650"/>
      <c r="BQ1001" s="650"/>
      <c r="BR1001" s="650"/>
      <c r="BS1001" s="650"/>
      <c r="BT1001" s="650"/>
      <c r="BU1001" s="650"/>
      <c r="BV1001" s="650"/>
      <c r="BW1001" s="650"/>
      <c r="BX1001" s="650"/>
      <c r="BY1001" s="650"/>
      <c r="BZ1001" s="650"/>
      <c r="CA1001" s="650"/>
      <c r="CB1001" s="650"/>
      <c r="CC1001" s="650"/>
      <c r="CD1001" s="650"/>
      <c r="CE1001" s="650"/>
      <c r="CF1001" s="650"/>
      <c r="CG1001" s="650"/>
      <c r="CH1001" s="650"/>
    </row>
    <row r="1002" spans="1:86" ht="13.5" customHeight="1">
      <c r="A1002" s="379"/>
      <c r="B1002" s="649"/>
      <c r="C1002" s="650"/>
      <c r="D1002" s="650"/>
      <c r="E1002" s="650"/>
      <c r="F1002" s="650"/>
      <c r="G1002" s="650"/>
      <c r="H1002" s="650"/>
      <c r="I1002" s="650"/>
      <c r="J1002" s="650"/>
      <c r="K1002" s="650"/>
      <c r="L1002" s="650"/>
      <c r="M1002" s="650"/>
      <c r="N1002" s="650"/>
      <c r="O1002" s="650"/>
      <c r="P1002" s="650"/>
      <c r="Q1002" s="650"/>
      <c r="R1002" s="650"/>
      <c r="S1002" s="650"/>
      <c r="T1002" s="650"/>
      <c r="U1002" s="650"/>
      <c r="V1002" s="650"/>
      <c r="W1002" s="650"/>
      <c r="X1002" s="650"/>
      <c r="Y1002" s="650"/>
      <c r="Z1002" s="650"/>
      <c r="AA1002" s="650"/>
      <c r="AB1002" s="650"/>
      <c r="AC1002" s="650"/>
      <c r="AD1002" s="650"/>
      <c r="AE1002" s="650"/>
      <c r="AF1002" s="650"/>
      <c r="AG1002" s="650"/>
      <c r="AH1002" s="650"/>
      <c r="AI1002" s="650"/>
      <c r="AJ1002" s="650"/>
      <c r="AK1002" s="650"/>
      <c r="AL1002" s="650"/>
      <c r="AM1002" s="650"/>
      <c r="AN1002" s="650"/>
      <c r="AO1002" s="650"/>
      <c r="AP1002" s="650"/>
      <c r="AQ1002" s="650"/>
      <c r="AR1002" s="650"/>
      <c r="AS1002" s="650"/>
      <c r="AT1002" s="650"/>
      <c r="AU1002" s="650"/>
      <c r="AV1002" s="650"/>
      <c r="AW1002" s="650"/>
      <c r="AX1002" s="650"/>
      <c r="AY1002" s="650"/>
      <c r="AZ1002" s="650"/>
      <c r="BA1002" s="650"/>
      <c r="BB1002" s="650"/>
      <c r="BC1002" s="650"/>
      <c r="BD1002" s="650"/>
      <c r="BE1002" s="650"/>
      <c r="BF1002" s="650"/>
      <c r="BG1002" s="650"/>
      <c r="BH1002" s="650"/>
      <c r="BI1002" s="650"/>
      <c r="BJ1002" s="650"/>
      <c r="BK1002" s="650"/>
      <c r="BL1002" s="650"/>
      <c r="BM1002" s="650"/>
      <c r="BN1002" s="650"/>
      <c r="BO1002" s="650"/>
      <c r="BP1002" s="650"/>
      <c r="BQ1002" s="650"/>
      <c r="BR1002" s="650"/>
      <c r="BS1002" s="650"/>
      <c r="BT1002" s="650"/>
      <c r="BU1002" s="650"/>
      <c r="BV1002" s="650"/>
      <c r="BW1002" s="650"/>
      <c r="BX1002" s="650"/>
      <c r="BY1002" s="650"/>
      <c r="BZ1002" s="650"/>
      <c r="CA1002" s="650"/>
      <c r="CB1002" s="650"/>
      <c r="CC1002" s="650"/>
      <c r="CD1002" s="650"/>
      <c r="CE1002" s="650"/>
      <c r="CF1002" s="650"/>
      <c r="CG1002" s="650"/>
      <c r="CH1002" s="650"/>
    </row>
    <row r="1003" spans="1:86" ht="13.5" customHeight="1">
      <c r="A1003" s="379"/>
      <c r="B1003" s="649"/>
      <c r="C1003" s="650"/>
      <c r="D1003" s="650"/>
      <c r="E1003" s="650"/>
      <c r="F1003" s="650"/>
      <c r="G1003" s="650"/>
      <c r="H1003" s="650"/>
      <c r="I1003" s="650"/>
      <c r="J1003" s="650"/>
      <c r="K1003" s="650"/>
      <c r="L1003" s="650"/>
      <c r="M1003" s="650"/>
      <c r="N1003" s="650"/>
      <c r="O1003" s="650"/>
      <c r="P1003" s="650"/>
      <c r="Q1003" s="650"/>
      <c r="R1003" s="650"/>
      <c r="S1003" s="650"/>
      <c r="T1003" s="650"/>
      <c r="U1003" s="650"/>
      <c r="V1003" s="650"/>
      <c r="W1003" s="650"/>
      <c r="X1003" s="650"/>
      <c r="Y1003" s="650"/>
      <c r="Z1003" s="650"/>
      <c r="AA1003" s="650"/>
      <c r="AB1003" s="650"/>
      <c r="AC1003" s="650"/>
      <c r="AD1003" s="650"/>
      <c r="AE1003" s="650"/>
      <c r="AF1003" s="650"/>
      <c r="AG1003" s="650"/>
      <c r="AH1003" s="650"/>
      <c r="AI1003" s="650"/>
      <c r="AJ1003" s="650"/>
      <c r="AK1003" s="650"/>
      <c r="AL1003" s="650"/>
      <c r="AM1003" s="650"/>
      <c r="AN1003" s="650"/>
      <c r="AO1003" s="650"/>
      <c r="AP1003" s="650"/>
      <c r="AQ1003" s="650"/>
      <c r="AR1003" s="650"/>
      <c r="AS1003" s="650"/>
      <c r="AT1003" s="650"/>
      <c r="AU1003" s="650"/>
      <c r="AV1003" s="650"/>
      <c r="AW1003" s="650"/>
      <c r="AX1003" s="650"/>
      <c r="AY1003" s="650"/>
      <c r="AZ1003" s="650"/>
      <c r="BA1003" s="650"/>
      <c r="BB1003" s="650"/>
      <c r="BC1003" s="650"/>
      <c r="BD1003" s="650"/>
      <c r="BE1003" s="650"/>
      <c r="BF1003" s="650"/>
      <c r="BG1003" s="650"/>
      <c r="BH1003" s="650"/>
      <c r="BI1003" s="650"/>
      <c r="BJ1003" s="650"/>
      <c r="BK1003" s="650"/>
      <c r="BL1003" s="650"/>
      <c r="BM1003" s="650"/>
      <c r="BN1003" s="650"/>
      <c r="BO1003" s="650"/>
      <c r="BP1003" s="650"/>
      <c r="BQ1003" s="650"/>
      <c r="BR1003" s="650"/>
      <c r="BS1003" s="650"/>
      <c r="BT1003" s="650"/>
      <c r="BU1003" s="650"/>
      <c r="BV1003" s="650"/>
      <c r="BW1003" s="650"/>
      <c r="BX1003" s="650"/>
      <c r="BY1003" s="650"/>
      <c r="BZ1003" s="650"/>
      <c r="CA1003" s="650"/>
      <c r="CB1003" s="650"/>
      <c r="CC1003" s="650"/>
      <c r="CD1003" s="650"/>
      <c r="CE1003" s="650"/>
      <c r="CF1003" s="650"/>
      <c r="CG1003" s="650"/>
      <c r="CH1003" s="650"/>
    </row>
    <row r="1004" spans="1:86" ht="13.5" customHeight="1">
      <c r="A1004" s="379"/>
      <c r="B1004" s="649"/>
      <c r="C1004" s="650"/>
      <c r="D1004" s="650"/>
      <c r="E1004" s="650"/>
      <c r="F1004" s="650"/>
      <c r="G1004" s="650"/>
      <c r="H1004" s="650"/>
      <c r="I1004" s="650"/>
      <c r="J1004" s="650"/>
      <c r="K1004" s="650"/>
      <c r="L1004" s="650"/>
      <c r="M1004" s="650"/>
      <c r="N1004" s="650"/>
      <c r="O1004" s="650"/>
      <c r="P1004" s="650"/>
      <c r="Q1004" s="650"/>
      <c r="R1004" s="650"/>
      <c r="S1004" s="650"/>
      <c r="T1004" s="650"/>
      <c r="U1004" s="650"/>
      <c r="V1004" s="650"/>
      <c r="W1004" s="650"/>
      <c r="X1004" s="650"/>
      <c r="Y1004" s="650"/>
      <c r="Z1004" s="650"/>
      <c r="AA1004" s="650"/>
      <c r="AB1004" s="650"/>
      <c r="AC1004" s="650"/>
      <c r="AD1004" s="650"/>
      <c r="AE1004" s="650"/>
      <c r="AF1004" s="650"/>
      <c r="AG1004" s="650"/>
      <c r="AH1004" s="650"/>
      <c r="AI1004" s="650"/>
      <c r="AJ1004" s="650"/>
      <c r="AK1004" s="650"/>
      <c r="AL1004" s="650"/>
      <c r="AM1004" s="650"/>
      <c r="AN1004" s="650"/>
      <c r="AO1004" s="650"/>
      <c r="AP1004" s="650"/>
      <c r="AQ1004" s="650"/>
      <c r="AR1004" s="650"/>
      <c r="AS1004" s="650"/>
      <c r="AT1004" s="650"/>
      <c r="AU1004" s="650"/>
      <c r="AV1004" s="650"/>
      <c r="AW1004" s="650"/>
      <c r="AX1004" s="650"/>
      <c r="AY1004" s="650"/>
      <c r="AZ1004" s="650"/>
      <c r="BA1004" s="650"/>
      <c r="BB1004" s="650"/>
      <c r="BC1004" s="650"/>
      <c r="BD1004" s="650"/>
      <c r="BE1004" s="650"/>
      <c r="BF1004" s="650"/>
      <c r="BG1004" s="650"/>
      <c r="BH1004" s="650"/>
      <c r="BI1004" s="650"/>
      <c r="BJ1004" s="650"/>
      <c r="BK1004" s="650"/>
      <c r="BL1004" s="650"/>
      <c r="BM1004" s="650"/>
      <c r="BN1004" s="650"/>
      <c r="BO1004" s="650"/>
      <c r="BP1004" s="650"/>
      <c r="BQ1004" s="650"/>
      <c r="BR1004" s="650"/>
      <c r="BS1004" s="650"/>
      <c r="BT1004" s="650"/>
      <c r="BU1004" s="650"/>
      <c r="BV1004" s="650"/>
      <c r="BW1004" s="650"/>
      <c r="BX1004" s="650"/>
      <c r="BY1004" s="650"/>
      <c r="BZ1004" s="650"/>
      <c r="CA1004" s="650"/>
      <c r="CB1004" s="650"/>
      <c r="CC1004" s="650"/>
      <c r="CD1004" s="650"/>
      <c r="CE1004" s="650"/>
      <c r="CF1004" s="650"/>
      <c r="CG1004" s="650"/>
      <c r="CH1004" s="650"/>
    </row>
    <row r="1005" spans="1:86" ht="13.5" customHeight="1">
      <c r="A1005" s="379"/>
      <c r="B1005" s="649"/>
      <c r="C1005" s="650"/>
      <c r="D1005" s="650"/>
      <c r="E1005" s="650"/>
      <c r="F1005" s="650"/>
      <c r="G1005" s="650"/>
      <c r="H1005" s="650"/>
      <c r="I1005" s="650"/>
      <c r="J1005" s="650"/>
      <c r="K1005" s="650"/>
      <c r="L1005" s="650"/>
      <c r="M1005" s="650"/>
      <c r="N1005" s="650"/>
      <c r="O1005" s="650"/>
      <c r="P1005" s="650"/>
      <c r="Q1005" s="650"/>
      <c r="R1005" s="650"/>
      <c r="S1005" s="650"/>
      <c r="T1005" s="650"/>
      <c r="U1005" s="650"/>
      <c r="V1005" s="650"/>
      <c r="W1005" s="650"/>
      <c r="X1005" s="650"/>
      <c r="Y1005" s="650"/>
      <c r="Z1005" s="650"/>
      <c r="AA1005" s="650"/>
      <c r="AB1005" s="650"/>
      <c r="AC1005" s="650"/>
      <c r="AD1005" s="650"/>
      <c r="AE1005" s="650"/>
      <c r="AF1005" s="650"/>
      <c r="AG1005" s="650"/>
      <c r="AH1005" s="650"/>
      <c r="AI1005" s="650"/>
      <c r="AJ1005" s="650"/>
      <c r="AK1005" s="650"/>
      <c r="AL1005" s="650"/>
      <c r="AM1005" s="650"/>
      <c r="AN1005" s="650"/>
      <c r="AO1005" s="650"/>
      <c r="AP1005" s="650"/>
      <c r="AQ1005" s="650"/>
      <c r="AR1005" s="650"/>
      <c r="AS1005" s="650"/>
      <c r="AT1005" s="650"/>
      <c r="AU1005" s="650"/>
      <c r="AV1005" s="650"/>
      <c r="AW1005" s="650"/>
      <c r="AX1005" s="650"/>
      <c r="AY1005" s="650"/>
      <c r="AZ1005" s="650"/>
      <c r="BA1005" s="650"/>
      <c r="BB1005" s="650"/>
      <c r="BC1005" s="650"/>
      <c r="BD1005" s="650"/>
      <c r="BE1005" s="650"/>
      <c r="BF1005" s="650"/>
      <c r="BG1005" s="650"/>
      <c r="BH1005" s="650"/>
      <c r="BI1005" s="650"/>
      <c r="BJ1005" s="650"/>
      <c r="BK1005" s="650"/>
      <c r="BL1005" s="650"/>
      <c r="BM1005" s="650"/>
      <c r="BN1005" s="650"/>
      <c r="BO1005" s="650"/>
      <c r="BP1005" s="650"/>
      <c r="BQ1005" s="650"/>
      <c r="BR1005" s="650"/>
      <c r="BS1005" s="650"/>
      <c r="BT1005" s="650"/>
      <c r="BU1005" s="650"/>
      <c r="BV1005" s="650"/>
      <c r="BW1005" s="650"/>
      <c r="BX1005" s="650"/>
      <c r="BY1005" s="650"/>
      <c r="BZ1005" s="650"/>
      <c r="CA1005" s="650"/>
      <c r="CB1005" s="650"/>
      <c r="CC1005" s="650"/>
      <c r="CD1005" s="650"/>
      <c r="CE1005" s="650"/>
      <c r="CF1005" s="650"/>
      <c r="CG1005" s="650"/>
      <c r="CH1005" s="650"/>
    </row>
    <row r="1006" spans="1:86" ht="13.5" customHeight="1">
      <c r="A1006" s="379"/>
      <c r="B1006" s="649"/>
      <c r="C1006" s="650"/>
      <c r="D1006" s="650"/>
      <c r="E1006" s="650"/>
      <c r="F1006" s="650"/>
      <c r="G1006" s="650"/>
      <c r="H1006" s="650"/>
      <c r="I1006" s="650"/>
      <c r="J1006" s="650"/>
      <c r="K1006" s="650"/>
      <c r="L1006" s="650"/>
      <c r="M1006" s="650"/>
      <c r="N1006" s="650"/>
      <c r="O1006" s="650"/>
      <c r="P1006" s="650"/>
      <c r="Q1006" s="650"/>
      <c r="R1006" s="650"/>
      <c r="S1006" s="650"/>
      <c r="T1006" s="650"/>
      <c r="U1006" s="650"/>
      <c r="V1006" s="650"/>
      <c r="W1006" s="650"/>
      <c r="X1006" s="650"/>
      <c r="Y1006" s="650"/>
      <c r="Z1006" s="650"/>
      <c r="AA1006" s="650"/>
      <c r="AB1006" s="650"/>
      <c r="AC1006" s="650"/>
      <c r="AD1006" s="650"/>
      <c r="AE1006" s="650"/>
      <c r="AF1006" s="650"/>
      <c r="AG1006" s="650"/>
      <c r="AH1006" s="650"/>
      <c r="AI1006" s="650"/>
      <c r="AJ1006" s="650"/>
      <c r="AK1006" s="650"/>
      <c r="AL1006" s="650"/>
      <c r="AM1006" s="650"/>
      <c r="AN1006" s="650"/>
      <c r="AO1006" s="650"/>
      <c r="AP1006" s="650"/>
      <c r="AQ1006" s="650"/>
      <c r="AR1006" s="650"/>
      <c r="AS1006" s="650"/>
      <c r="AT1006" s="650"/>
      <c r="AU1006" s="650"/>
      <c r="AV1006" s="650"/>
      <c r="AW1006" s="650"/>
      <c r="AX1006" s="650"/>
      <c r="AY1006" s="650"/>
      <c r="AZ1006" s="650"/>
      <c r="BA1006" s="650"/>
      <c r="BB1006" s="650"/>
      <c r="BC1006" s="650"/>
      <c r="BD1006" s="650"/>
      <c r="BE1006" s="650"/>
      <c r="BF1006" s="650"/>
      <c r="BG1006" s="650"/>
      <c r="BH1006" s="650"/>
      <c r="BI1006" s="650"/>
      <c r="BJ1006" s="650"/>
      <c r="BK1006" s="650"/>
      <c r="BL1006" s="650"/>
      <c r="BM1006" s="650"/>
      <c r="BN1006" s="650"/>
      <c r="BO1006" s="650"/>
      <c r="BP1006" s="650"/>
      <c r="BQ1006" s="650"/>
      <c r="BR1006" s="650"/>
      <c r="BS1006" s="650"/>
      <c r="BT1006" s="650"/>
      <c r="BU1006" s="650"/>
      <c r="BV1006" s="650"/>
      <c r="BW1006" s="650"/>
      <c r="BX1006" s="650"/>
      <c r="BY1006" s="650"/>
      <c r="BZ1006" s="650"/>
      <c r="CA1006" s="650"/>
      <c r="CB1006" s="650"/>
      <c r="CC1006" s="650"/>
      <c r="CD1006" s="650"/>
      <c r="CE1006" s="650"/>
      <c r="CF1006" s="650"/>
      <c r="CG1006" s="650"/>
      <c r="CH1006" s="650"/>
    </row>
    <row r="1007" spans="1:86" ht="13.5" customHeight="1">
      <c r="A1007" s="379"/>
      <c r="B1007" s="649"/>
      <c r="C1007" s="650"/>
      <c r="D1007" s="661"/>
      <c r="E1007" s="661"/>
      <c r="F1007" s="661"/>
      <c r="G1007" s="661"/>
      <c r="H1007" s="650"/>
      <c r="I1007" s="650"/>
      <c r="J1007" s="650"/>
      <c r="K1007" s="661"/>
      <c r="L1007" s="661"/>
      <c r="M1007" s="661"/>
      <c r="N1007" s="661"/>
      <c r="O1007" s="661"/>
      <c r="P1007" s="661"/>
      <c r="Q1007" s="661"/>
      <c r="R1007" s="661"/>
      <c r="S1007" s="661"/>
      <c r="T1007" s="661"/>
      <c r="U1007" s="661"/>
      <c r="V1007" s="661"/>
      <c r="W1007" s="661"/>
      <c r="X1007" s="661"/>
      <c r="Y1007" s="661"/>
      <c r="Z1007" s="661"/>
      <c r="AA1007" s="661"/>
      <c r="AB1007" s="661"/>
      <c r="AC1007" s="661"/>
      <c r="AD1007" s="661"/>
      <c r="AE1007" s="661"/>
      <c r="AF1007" s="661"/>
      <c r="AG1007" s="661"/>
      <c r="AH1007" s="661"/>
      <c r="AI1007" s="661"/>
      <c r="AJ1007" s="661"/>
      <c r="AK1007" s="661"/>
      <c r="AL1007" s="661"/>
      <c r="AM1007" s="661"/>
      <c r="AN1007" s="661"/>
      <c r="AO1007" s="661"/>
      <c r="AP1007" s="661"/>
      <c r="AQ1007" s="661"/>
      <c r="AR1007" s="661"/>
      <c r="AS1007" s="661"/>
      <c r="AT1007" s="661"/>
      <c r="AU1007" s="661"/>
      <c r="AV1007" s="661"/>
      <c r="AW1007" s="661"/>
      <c r="AX1007" s="661"/>
      <c r="AY1007" s="661"/>
      <c r="AZ1007" s="661"/>
      <c r="BA1007" s="661"/>
      <c r="BB1007" s="661"/>
      <c r="BC1007" s="661"/>
      <c r="BD1007" s="661"/>
      <c r="BE1007" s="661"/>
      <c r="BF1007" s="661"/>
      <c r="BG1007" s="661"/>
      <c r="BH1007" s="661"/>
      <c r="BI1007" s="661"/>
      <c r="BJ1007" s="661"/>
      <c r="BK1007" s="661"/>
      <c r="BL1007" s="661"/>
      <c r="BM1007" s="661"/>
      <c r="BN1007" s="661"/>
      <c r="BO1007" s="661"/>
      <c r="BP1007" s="661"/>
      <c r="BQ1007" s="661"/>
      <c r="BR1007" s="661"/>
      <c r="BS1007" s="661"/>
      <c r="BT1007" s="661"/>
      <c r="BU1007" s="661"/>
      <c r="BV1007" s="661"/>
      <c r="BW1007" s="661"/>
      <c r="BX1007" s="661"/>
      <c r="BY1007" s="661"/>
      <c r="BZ1007" s="661"/>
      <c r="CA1007" s="661"/>
      <c r="CB1007" s="661"/>
      <c r="CC1007" s="661"/>
      <c r="CD1007" s="661"/>
      <c r="CE1007" s="661"/>
      <c r="CF1007" s="661"/>
      <c r="CG1007" s="661"/>
      <c r="CH1007" s="661"/>
    </row>
  </sheetData>
  <mergeCells count="2">
    <mergeCell ref="G1:H1"/>
    <mergeCell ref="L1:M1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Intro</vt:lpstr>
      <vt:lpstr>Settings</vt:lpstr>
      <vt:lpstr>Assumptions</vt:lpstr>
      <vt:lpstr>Dashboard</vt:lpstr>
      <vt:lpstr>Revenue KPIs</vt:lpstr>
      <vt:lpstr>FS-Month</vt:lpstr>
      <vt:lpstr>FS-Annual</vt:lpstr>
      <vt:lpstr>Pitch Deck Output</vt:lpstr>
      <vt:lpstr>Data Inputs</vt:lpstr>
      <vt:lpstr>Revenue</vt:lpstr>
      <vt:lpstr>COGS</vt:lpstr>
      <vt:lpstr>Staff</vt:lpstr>
      <vt:lpstr>SG&amp;A</vt:lpstr>
      <vt:lpstr>WK+CAPEX</vt:lpstr>
      <vt:lpstr>Data for Charts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Dion</dc:creator>
  <cp:lastModifiedBy>Dion, Michael</cp:lastModifiedBy>
  <dcterms:created xsi:type="dcterms:W3CDTF">2023-12-07T20:14:47Z</dcterms:created>
  <dcterms:modified xsi:type="dcterms:W3CDTF">2023-12-07T20:40:59Z</dcterms:modified>
</cp:coreProperties>
</file>